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agbezerra\Desktop\"/>
    </mc:Choice>
  </mc:AlternateContent>
  <xr:revisionPtr revIDLastSave="0" documentId="13_ncr:1_{1337D773-B8D0-446F-BB40-B96DF50F7F42}" xr6:coauthVersionLast="47" xr6:coauthVersionMax="47" xr10:uidLastSave="{00000000-0000-0000-0000-000000000000}"/>
  <bookViews>
    <workbookView xWindow="-120" yWindow="-120" windowWidth="24240" windowHeight="13140" tabRatio="765" firstSheet="16" activeTab="17" xr2:uid="{00000000-000D-0000-FFFF-FFFF00000000}"/>
  </bookViews>
  <sheets>
    <sheet name="TABPERC2" sheetId="2" state="hidden" r:id="rId1"/>
    <sheet name="TABPERC1" sheetId="3" state="hidden" r:id="rId2"/>
    <sheet name="anodia" sheetId="23" state="hidden" r:id="rId3"/>
    <sheet name="ANO2003" sheetId="37" state="hidden" r:id="rId4"/>
    <sheet name="SUBQUAD" sheetId="26" state="hidden" r:id="rId5"/>
    <sheet name="ANO1998" sheetId="35" state="hidden" r:id="rId6"/>
    <sheet name="REGIME" sheetId="34" state="hidden" r:id="rId7"/>
    <sheet name="UNIDADES" sheetId="33" state="hidden" r:id="rId8"/>
    <sheet name="UCD" sheetId="32" state="hidden" r:id="rId9"/>
    <sheet name="TABFIM" sheetId="30" state="hidden" r:id="rId10"/>
    <sheet name="BIANO" sheetId="38" state="hidden" r:id="rId11"/>
    <sheet name="DATADIA" sheetId="29" state="hidden" r:id="rId12"/>
    <sheet name="ANOBI" sheetId="28" state="hidden" r:id="rId13"/>
    <sheet name="TABACRESC" sheetId="19" state="hidden" r:id="rId14"/>
    <sheet name="TABT" sheetId="45" state="hidden" r:id="rId15"/>
    <sheet name="TAB9803" sheetId="44" state="hidden" r:id="rId16"/>
    <sheet name="CERT-F" sheetId="5" r:id="rId17"/>
    <sheet name="CERT-V" sheetId="6" r:id="rId18"/>
    <sheet name="help" sheetId="7" state="hidden" r:id="rId19"/>
    <sheet name="PEDAG" sheetId="4" state="hidden" r:id="rId20"/>
    <sheet name="TABANIV" sheetId="22" state="hidden" r:id="rId21"/>
    <sheet name="HELP1" sheetId="11" state="hidden" r:id="rId22"/>
    <sheet name="COTA ENC." sheetId="18" state="hidden" r:id="rId23"/>
    <sheet name="FUNDAMENTO" sheetId="16" state="hidden" r:id="rId24"/>
    <sheet name="GUIA" sheetId="20" state="hidden" r:id="rId25"/>
    <sheet name="TABAVOS" sheetId="24" state="hidden" r:id="rId26"/>
    <sheet name="TAB FUNDAMENTO" sheetId="10" r:id="rId27"/>
    <sheet name="TAB FALTAS" sheetId="40" r:id="rId28"/>
    <sheet name="TAB ERROS" sheetId="41" r:id="rId29"/>
    <sheet name="ABONO" sheetId="43" r:id="rId30"/>
    <sheet name="INSTRUÇÃO" sheetId="21" r:id="rId31"/>
    <sheet name="COTA ENVIO" sheetId="17" r:id="rId32"/>
    <sheet name="T.INÍC." sheetId="12" r:id="rId33"/>
    <sheet name="T.TERM." sheetId="13" r:id="rId34"/>
    <sheet name="T.CONV." sheetId="14" r:id="rId35"/>
    <sheet name="DOC" sheetId="25" r:id="rId36"/>
    <sheet name="ano_dias" sheetId="15" state="hidden" r:id="rId37"/>
    <sheet name="TAB1622" sheetId="46" state="hidden" r:id="rId38"/>
  </sheets>
  <definedNames>
    <definedName name="_ANO1998">'ANO1998'!$A$4:$E$368</definedName>
    <definedName name="_ANO2003">'ANO2003'!$B$3:$C$98</definedName>
    <definedName name="_DRS1">#REF!</definedName>
    <definedName name="_xlnm._FilterDatabase" localSheetId="8" hidden="1">UCD!$A$1:$F$1493</definedName>
    <definedName name="_TAB1">#REF!</definedName>
    <definedName name="_TAB1622">'TAB1622'!$A$3:$B$6</definedName>
    <definedName name="_TAB4">#REF!</definedName>
    <definedName name="_TAB9803">'TAB9803'!$A$3:$B$732</definedName>
    <definedName name="ano" localSheetId="29">#REF!</definedName>
    <definedName name="ano">ano_dias!$A$1:$B$166</definedName>
    <definedName name="ANO_DIAS">ano_dias!$A$2:$E$166</definedName>
    <definedName name="ANOBI">ANOBI!$A$3:$B$93</definedName>
    <definedName name="ANODIA">anodia!$A$2:$B$164</definedName>
    <definedName name="anos">TABPERC2!$A$3:$B$33</definedName>
    <definedName name="_xlnm.Print_Area" localSheetId="29">ABONO!$B$1:$I$62</definedName>
    <definedName name="_xlnm.Print_Area" localSheetId="16">'CERT-F'!$D$12:$AF$71</definedName>
    <definedName name="_xlnm.Print_Area" localSheetId="17">'CERT-V'!$C$3:$CE$63</definedName>
    <definedName name="_xlnm.Print_Area" localSheetId="22">'COTA ENC.'!$C$1:$N$64</definedName>
    <definedName name="_xlnm.Print_Area" localSheetId="31">'COTA ENVIO'!$C$1:$N$65</definedName>
    <definedName name="_xlnm.Print_Area" localSheetId="24">GUIA!$A$1:$K$408</definedName>
    <definedName name="_xlnm.Print_Area" localSheetId="30">INSTRUÇÃO!$G$2:$G$121</definedName>
    <definedName name="_xlnm.Print_Area" localSheetId="19">PEDAG!$A$3:$J$97</definedName>
    <definedName name="_xlnm.Print_Area" localSheetId="26">'TAB FUNDAMENTO'!#REF!</definedName>
    <definedName name="ATS">#REF!</definedName>
    <definedName name="AVOS">#REF!</definedName>
    <definedName name="BIANO">BIANO!$A$3:$B$123</definedName>
    <definedName name="C.L.T.">SUBQUAD!$A$3:$B$9</definedName>
    <definedName name="CATEGORIA" localSheetId="22">#REF!</definedName>
    <definedName name="CATEGORIA" localSheetId="31">#REF!</definedName>
    <definedName name="CATEGORIA">"$"</definedName>
    <definedName name="CÓD_CARGO">#REF!</definedName>
    <definedName name="CODIGOCARGO" localSheetId="29" hidden="1">{#N/A,#N/A,FALSE,"ART 133"}</definedName>
    <definedName name="CODIGOCARGO" localSheetId="5" hidden="1">{#N/A,#N/A,FALSE,"ART 133"}</definedName>
    <definedName name="CODIGOCARGO" localSheetId="3" hidden="1">{#N/A,#N/A,FALSE,"ART 133"}</definedName>
    <definedName name="CODIGOCARGO" hidden="1">{#N/A,#N/A,FALSE,"ART 133"}</definedName>
    <definedName name="CONCATTENAR">#REF!</definedName>
    <definedName name="database" localSheetId="22">#REF!</definedName>
    <definedName name="database" localSheetId="31">#REF!</definedName>
    <definedName name="database">#REF!</definedName>
    <definedName name="DATADIA" localSheetId="29">#REF!</definedName>
    <definedName name="DATADIA" localSheetId="5">'ANO1998'!$A$4:$E$368</definedName>
    <definedName name="DATADIA">DATADIA!$A$4:$E$33242</definedName>
    <definedName name="DIAFIM">#REF!</definedName>
    <definedName name="DIASPED" localSheetId="35">#REF!</definedName>
    <definedName name="DIASPED">#REF!</definedName>
    <definedName name="DP">#REF!</definedName>
    <definedName name="FEQ" localSheetId="22">#REF!</definedName>
    <definedName name="FEQ" localSheetId="31">#REF!</definedName>
    <definedName name="FEQ">"$"</definedName>
    <definedName name="FUNDAMENTO" localSheetId="22">#REF!</definedName>
    <definedName name="FUNDAMENTO" localSheetId="31">#REF!</definedName>
    <definedName name="FUNDAMENTO">FUNDAMENTO!$A$4:$DF$85</definedName>
    <definedName name="Homulher" localSheetId="22">#REF!</definedName>
    <definedName name="Homulher" localSheetId="31">#REF!</definedName>
    <definedName name="Homulher">PEDAG!$K$9:$O$126</definedName>
    <definedName name="idade">TABANIV!$A$6:$G$20</definedName>
    <definedName name="INSTRUÇÃO">INSTRUÇÃO!$B$134:$C$137</definedName>
    <definedName name="REGIME">REGIME!$A$2:$B$17</definedName>
    <definedName name="SUBQUAD">SUBQUAD!$A$2:$B$9</definedName>
    <definedName name="TABACRESC">TABACRESC!$A$3:$B$8</definedName>
    <definedName name="TABANIV">TABANIV!$A$3:$G$20</definedName>
    <definedName name="TABAVOS">TABAVOS!$A$3:$B$36</definedName>
    <definedName name="TABDATA">#REF!</definedName>
    <definedName name="TABDRS1">#REF!</definedName>
    <definedName name="TABFIM">TABFIM!$A$2:$B$113</definedName>
    <definedName name="TABLC">#REF!</definedName>
    <definedName name="TABPERC1">TABPERC1!$A$4:$C$38</definedName>
    <definedName name="TABPERC2">TABPERC2!$A$4:$C$33</definedName>
    <definedName name="TABT">TABT!$A$3:$B$732</definedName>
    <definedName name="ucd" localSheetId="29">#REF!</definedName>
    <definedName name="ucd" localSheetId="8">UCD!$A$1:$F$1493</definedName>
    <definedName name="ucd">#REF!</definedName>
    <definedName name="unidade" localSheetId="29">#REF!</definedName>
    <definedName name="unidade">#REF!</definedName>
    <definedName name="UNIDADES">UNIDADES!$A$3:$F$1265</definedName>
    <definedName name="wrn.ARTIGO._.133." localSheetId="29" hidden="1">{#N/A,#N/A,FALSE,"ART 133"}</definedName>
    <definedName name="wrn.ARTIGO._.133." localSheetId="5" hidden="1">{#N/A,#N/A,FALSE,"ART 133"}</definedName>
    <definedName name="wrn.ARTIGO._.133." localSheetId="3" hidden="1">{#N/A,#N/A,FALSE,"ART 133"}</definedName>
    <definedName name="wrn.ARTIGO._.133." localSheetId="2" hidden="1">{#N/A,#N/A,FALSE,"ART 133"}</definedName>
    <definedName name="wrn.ARTIGO._.133." localSheetId="22" hidden="1">{#N/A,#N/A,FALSE,"ART 133"}</definedName>
    <definedName name="wrn.ARTIGO._.133." hidden="1">{#N/A,#N/A,FALSE,"ART 133"}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51" i="6" l="1"/>
  <c r="AA33" i="6"/>
  <c r="AA32" i="6"/>
  <c r="AA31" i="6"/>
  <c r="AA30" i="6"/>
  <c r="AB33" i="6"/>
  <c r="Y33" i="6"/>
  <c r="Y32" i="6"/>
  <c r="Y30" i="6"/>
  <c r="W48" i="6"/>
  <c r="W47" i="6"/>
  <c r="CB43" i="6" l="1"/>
  <c r="Y34" i="6"/>
  <c r="W33" i="6"/>
  <c r="BZ43" i="6" l="1"/>
  <c r="CC41" i="6"/>
  <c r="CC43" i="6"/>
  <c r="CA41" i="6"/>
  <c r="BX44" i="6"/>
  <c r="CE41" i="6"/>
  <c r="CB41" i="6"/>
  <c r="CC11" i="6"/>
  <c r="BC28" i="5"/>
  <c r="AS38" i="5"/>
  <c r="Z41" i="6" l="1"/>
  <c r="Y31" i="6"/>
  <c r="I3" i="5" l="1"/>
  <c r="T2" i="6" l="1"/>
  <c r="S29" i="6"/>
  <c r="S31" i="6"/>
  <c r="T31" i="6"/>
  <c r="S32" i="6"/>
  <c r="T32" i="6"/>
  <c r="T33" i="6"/>
  <c r="T34" i="6"/>
  <c r="S37" i="6"/>
  <c r="S38" i="6"/>
  <c r="S39" i="6"/>
  <c r="S40" i="6"/>
  <c r="S42" i="6"/>
  <c r="T59" i="6"/>
  <c r="S61" i="6"/>
  <c r="O23" i="6"/>
  <c r="ER12" i="5" l="1"/>
  <c r="R14" i="5" l="1"/>
  <c r="P26" i="6"/>
  <c r="F16" i="5" l="1"/>
  <c r="Q33" i="5" l="1"/>
  <c r="ER21" i="5"/>
  <c r="ER20" i="5"/>
  <c r="ER13" i="5"/>
  <c r="R13" i="5" l="1"/>
  <c r="T14" i="5"/>
  <c r="AC13" i="5"/>
  <c r="D2" i="5"/>
  <c r="P2" i="5"/>
  <c r="CA2" i="5" s="1"/>
  <c r="FD46" i="6" l="1"/>
  <c r="FD45" i="6"/>
  <c r="FC44" i="6"/>
  <c r="FB33" i="6"/>
  <c r="FC38" i="6" l="1"/>
  <c r="C48" i="6"/>
  <c r="D58" i="6"/>
  <c r="C18" i="41"/>
  <c r="D9" i="5"/>
  <c r="E9" i="5"/>
  <c r="D5" i="5"/>
  <c r="C25" i="41"/>
  <c r="C23" i="41"/>
  <c r="AF12" i="5"/>
  <c r="E37" i="41"/>
  <c r="AW23" i="6"/>
  <c r="AV23" i="6"/>
  <c r="AP23" i="6"/>
  <c r="AO23" i="6"/>
  <c r="AQ23" i="6"/>
  <c r="E39" i="41"/>
  <c r="CE30" i="6"/>
  <c r="CE36" i="6"/>
  <c r="AR38" i="5"/>
  <c r="B45" i="25"/>
  <c r="CB37" i="6"/>
  <c r="BX36" i="6" s="1"/>
  <c r="CE24" i="6"/>
  <c r="B42" i="41" s="1"/>
  <c r="B40" i="41"/>
  <c r="B38" i="41"/>
  <c r="B18" i="41"/>
  <c r="CK38" i="6"/>
  <c r="J322" i="6"/>
  <c r="J321" i="6"/>
  <c r="J320" i="6"/>
  <c r="O117" i="5"/>
  <c r="O116" i="5"/>
  <c r="O112" i="5"/>
  <c r="C17" i="41"/>
  <c r="CI49" i="6"/>
  <c r="B50" i="25"/>
  <c r="B35" i="25"/>
  <c r="CM32" i="6"/>
  <c r="AC38" i="6"/>
  <c r="N22" i="6"/>
  <c r="O68" i="5"/>
  <c r="L314" i="6"/>
  <c r="N24" i="6"/>
  <c r="O114" i="5"/>
  <c r="L313" i="6" s="1"/>
  <c r="B36" i="41"/>
  <c r="O36" i="41"/>
  <c r="C36" i="41" s="1"/>
  <c r="B41" i="25"/>
  <c r="E130" i="21"/>
  <c r="B34" i="41"/>
  <c r="O34" i="41" s="1"/>
  <c r="D73" i="5"/>
  <c r="E77" i="5"/>
  <c r="E108" i="5" s="1"/>
  <c r="D108" i="5" s="1"/>
  <c r="D109" i="5" s="1"/>
  <c r="AE2" i="6" s="1"/>
  <c r="AG2" i="6"/>
  <c r="AF2" i="6" s="1"/>
  <c r="CO38" i="6"/>
  <c r="CO28" i="6"/>
  <c r="A369" i="44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4" i="44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B43" i="25"/>
  <c r="B29" i="25"/>
  <c r="B27" i="25"/>
  <c r="BV57" i="5"/>
  <c r="BV60" i="5" s="1"/>
  <c r="BT57" i="5" s="1"/>
  <c r="C48" i="41"/>
  <c r="A56" i="41"/>
  <c r="D80" i="41"/>
  <c r="M71" i="41"/>
  <c r="N66" i="41"/>
  <c r="N69" i="41"/>
  <c r="O69" i="5"/>
  <c r="N10" i="6" s="1"/>
  <c r="N23" i="6" s="1"/>
  <c r="CK47" i="6" s="1"/>
  <c r="M39" i="40"/>
  <c r="O70" i="5"/>
  <c r="O111" i="5" s="1"/>
  <c r="F77" i="41"/>
  <c r="E77" i="41"/>
  <c r="D77" i="41"/>
  <c r="CI29" i="6"/>
  <c r="CM20" i="6" s="1"/>
  <c r="X2" i="6"/>
  <c r="R2" i="6"/>
  <c r="Q2" i="6" s="1"/>
  <c r="B39" i="25"/>
  <c r="DJ13" i="6"/>
  <c r="DJ14" i="6" s="1"/>
  <c r="BJ12" i="5"/>
  <c r="BJ13" i="5" s="1"/>
  <c r="O19" i="40"/>
  <c r="P19" i="40" s="1"/>
  <c r="R19" i="40" s="1"/>
  <c r="AV12" i="5"/>
  <c r="AT12" i="5"/>
  <c r="BW25" i="5"/>
  <c r="B31" i="25"/>
  <c r="AC42" i="6"/>
  <c r="BH37" i="6"/>
  <c r="CI44" i="6" s="1"/>
  <c r="Q70" i="5"/>
  <c r="P24" i="6" s="1"/>
  <c r="AT27" i="6"/>
  <c r="B24" i="25"/>
  <c r="B33" i="25"/>
  <c r="B37" i="25"/>
  <c r="E4" i="14"/>
  <c r="F4" i="14" s="1"/>
  <c r="G4" i="14" s="1"/>
  <c r="H4" i="14" s="1"/>
  <c r="I4" i="14" s="1"/>
  <c r="J4" i="14" s="1"/>
  <c r="K4" i="14" s="1"/>
  <c r="L4" i="14" s="1"/>
  <c r="M4" i="14" s="1"/>
  <c r="N4" i="14" s="1"/>
  <c r="C5" i="14"/>
  <c r="C6" i="14" s="1"/>
  <c r="F10" i="17"/>
  <c r="F11" i="17"/>
  <c r="F13" i="17"/>
  <c r="H25" i="17"/>
  <c r="L40" i="17"/>
  <c r="S1" i="43"/>
  <c r="S2" i="43"/>
  <c r="M5" i="43" s="1"/>
  <c r="S5" i="43"/>
  <c r="C6" i="43"/>
  <c r="C7" i="43"/>
  <c r="R9" i="43"/>
  <c r="D25" i="43" s="1"/>
  <c r="B14" i="43"/>
  <c r="D14" i="43"/>
  <c r="B16" i="43"/>
  <c r="D16" i="43"/>
  <c r="B18" i="43"/>
  <c r="E18" i="43"/>
  <c r="B20" i="43"/>
  <c r="D20" i="43"/>
  <c r="B22" i="43"/>
  <c r="D22" i="43"/>
  <c r="P26" i="43"/>
  <c r="C35" i="43"/>
  <c r="D40" i="43"/>
  <c r="G46" i="43"/>
  <c r="H46" i="43"/>
  <c r="D50" i="43"/>
  <c r="G47" i="43" s="1"/>
  <c r="B5" i="41"/>
  <c r="C5" i="41" s="1"/>
  <c r="O5" i="41" s="1"/>
  <c r="B7" i="41"/>
  <c r="C7" i="41" s="1"/>
  <c r="O7" i="41" s="1"/>
  <c r="B11" i="41"/>
  <c r="B12" i="41"/>
  <c r="B13" i="41"/>
  <c r="C13" i="41" s="1"/>
  <c r="O13" i="41" s="1"/>
  <c r="B15" i="41"/>
  <c r="P16" i="41"/>
  <c r="A25" i="41"/>
  <c r="A29" i="41"/>
  <c r="B30" i="41"/>
  <c r="O6" i="40"/>
  <c r="P6" i="40" s="1"/>
  <c r="S6" i="40"/>
  <c r="U6" i="40"/>
  <c r="O9" i="40"/>
  <c r="P9" i="40" s="1"/>
  <c r="U9" i="40"/>
  <c r="O12" i="40"/>
  <c r="P12" i="40" s="1"/>
  <c r="R12" i="40" s="1"/>
  <c r="U12" i="40"/>
  <c r="Q11" i="40" s="1"/>
  <c r="T13" i="40" s="1"/>
  <c r="Q18" i="40"/>
  <c r="B46" i="40"/>
  <c r="O46" i="40"/>
  <c r="P46" i="40" s="1"/>
  <c r="R46" i="40" s="1"/>
  <c r="Q46" i="40"/>
  <c r="H47" i="40"/>
  <c r="C1" i="24"/>
  <c r="B19" i="24" s="1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R4" i="16"/>
  <c r="CS4" i="16"/>
  <c r="DJ4" i="16"/>
  <c r="CR5" i="16"/>
  <c r="CS5" i="16"/>
  <c r="DJ5" i="16"/>
  <c r="CR6" i="16"/>
  <c r="CS6" i="16"/>
  <c r="DJ6" i="16"/>
  <c r="CR7" i="16"/>
  <c r="CS7" i="16"/>
  <c r="DJ7" i="16"/>
  <c r="CR8" i="16"/>
  <c r="CS8" i="16"/>
  <c r="DJ8" i="16"/>
  <c r="CR9" i="16"/>
  <c r="CS9" i="16"/>
  <c r="DJ9" i="16"/>
  <c r="CR10" i="16"/>
  <c r="CS10" i="16"/>
  <c r="DJ10" i="16"/>
  <c r="CR11" i="16"/>
  <c r="CS11" i="16"/>
  <c r="DJ11" i="16"/>
  <c r="BN12" i="16"/>
  <c r="BO12" i="16"/>
  <c r="DJ12" i="16"/>
  <c r="DN12" i="16"/>
  <c r="BN13" i="16"/>
  <c r="BO13" i="16"/>
  <c r="DJ13" i="16"/>
  <c r="DN13" i="16"/>
  <c r="BN14" i="16"/>
  <c r="BO14" i="16"/>
  <c r="DJ14" i="16"/>
  <c r="DN14" i="16"/>
  <c r="BN15" i="16"/>
  <c r="BO15" i="16"/>
  <c r="DJ15" i="16"/>
  <c r="DN15" i="16"/>
  <c r="BN16" i="16"/>
  <c r="BO16" i="16"/>
  <c r="DJ16" i="16"/>
  <c r="DN16" i="16"/>
  <c r="BN17" i="16"/>
  <c r="BO17" i="16"/>
  <c r="DJ17" i="16"/>
  <c r="DN17" i="16"/>
  <c r="BN18" i="16"/>
  <c r="BO18" i="16"/>
  <c r="DJ18" i="16"/>
  <c r="DN18" i="16"/>
  <c r="BN19" i="16"/>
  <c r="BO19" i="16"/>
  <c r="DJ19" i="16"/>
  <c r="DN19" i="16"/>
  <c r="BN20" i="16"/>
  <c r="BO20" i="16"/>
  <c r="CR20" i="16"/>
  <c r="CS20" i="16"/>
  <c r="DJ20" i="16"/>
  <c r="BN21" i="16"/>
  <c r="BO21" i="16"/>
  <c r="CR21" i="16"/>
  <c r="CS21" i="16"/>
  <c r="DJ21" i="16"/>
  <c r="BN22" i="16"/>
  <c r="BO22" i="16"/>
  <c r="CR22" i="16"/>
  <c r="CS22" i="16"/>
  <c r="DJ22" i="16"/>
  <c r="BN23" i="16"/>
  <c r="BO23" i="16"/>
  <c r="CR23" i="16"/>
  <c r="CS23" i="16"/>
  <c r="DJ23" i="16"/>
  <c r="Y24" i="16"/>
  <c r="BQ24" i="16"/>
  <c r="BR24" i="16"/>
  <c r="CR24" i="16"/>
  <c r="CS24" i="16"/>
  <c r="DC24" i="16"/>
  <c r="DD24" i="16"/>
  <c r="DF24" i="16"/>
  <c r="DJ24" i="16"/>
  <c r="BQ25" i="16"/>
  <c r="BR25" i="16"/>
  <c r="CR25" i="16"/>
  <c r="CS25" i="16"/>
  <c r="DC25" i="16"/>
  <c r="DD25" i="16"/>
  <c r="DF25" i="16"/>
  <c r="DJ25" i="16"/>
  <c r="BQ26" i="16"/>
  <c r="BR26" i="16"/>
  <c r="CR26" i="16"/>
  <c r="CS26" i="16"/>
  <c r="DC26" i="16"/>
  <c r="DD26" i="16"/>
  <c r="DF26" i="16"/>
  <c r="DJ26" i="16"/>
  <c r="BQ27" i="16"/>
  <c r="BR27" i="16"/>
  <c r="CR27" i="16"/>
  <c r="CS27" i="16"/>
  <c r="DC27" i="16"/>
  <c r="DD27" i="16"/>
  <c r="DF27" i="16"/>
  <c r="DJ27" i="16"/>
  <c r="AS28" i="16"/>
  <c r="BQ28" i="16"/>
  <c r="BR28" i="16"/>
  <c r="CR28" i="16"/>
  <c r="CS28" i="16"/>
  <c r="DC28" i="16"/>
  <c r="DD28" i="16"/>
  <c r="DF28" i="16"/>
  <c r="DJ28" i="16"/>
  <c r="AS29" i="16"/>
  <c r="BQ29" i="16"/>
  <c r="BR29" i="16"/>
  <c r="CR29" i="16"/>
  <c r="CS29" i="16"/>
  <c r="DC29" i="16"/>
  <c r="DD29" i="16"/>
  <c r="DF29" i="16"/>
  <c r="DJ29" i="16"/>
  <c r="BQ30" i="16"/>
  <c r="BR30" i="16"/>
  <c r="CR30" i="16"/>
  <c r="CS30" i="16"/>
  <c r="DC30" i="16"/>
  <c r="DD30" i="16"/>
  <c r="DF30" i="16"/>
  <c r="DJ30" i="16"/>
  <c r="BQ31" i="16"/>
  <c r="BR31" i="16"/>
  <c r="CR31" i="16"/>
  <c r="CS31" i="16"/>
  <c r="DC31" i="16"/>
  <c r="DD31" i="16"/>
  <c r="DF31" i="16"/>
  <c r="DJ31" i="16"/>
  <c r="BQ32" i="16"/>
  <c r="BR32" i="16"/>
  <c r="CR32" i="16"/>
  <c r="CS32" i="16"/>
  <c r="DC32" i="16"/>
  <c r="DD32" i="16"/>
  <c r="DF32" i="16"/>
  <c r="DJ32" i="16"/>
  <c r="BQ33" i="16"/>
  <c r="BR33" i="16"/>
  <c r="CR33" i="16"/>
  <c r="CS33" i="16"/>
  <c r="DC33" i="16"/>
  <c r="DD33" i="16"/>
  <c r="DF33" i="16"/>
  <c r="DJ33" i="16"/>
  <c r="AS34" i="16"/>
  <c r="BQ34" i="16"/>
  <c r="BR34" i="16"/>
  <c r="CR34" i="16"/>
  <c r="CS34" i="16"/>
  <c r="DC34" i="16"/>
  <c r="DD34" i="16"/>
  <c r="DF34" i="16"/>
  <c r="DJ34" i="16"/>
  <c r="AS35" i="16"/>
  <c r="BQ35" i="16"/>
  <c r="BR35" i="16"/>
  <c r="CR35" i="16"/>
  <c r="CS35" i="16"/>
  <c r="DC35" i="16"/>
  <c r="DD35" i="16"/>
  <c r="DF35" i="16"/>
  <c r="DJ35" i="16"/>
  <c r="AS36" i="16"/>
  <c r="BQ36" i="16"/>
  <c r="BR36" i="16"/>
  <c r="DC36" i="16"/>
  <c r="DD36" i="16"/>
  <c r="DJ36" i="16"/>
  <c r="AS37" i="16"/>
  <c r="BQ37" i="16"/>
  <c r="BR37" i="16"/>
  <c r="DC37" i="16"/>
  <c r="DD37" i="16"/>
  <c r="DJ37" i="16"/>
  <c r="AS38" i="16"/>
  <c r="BQ38" i="16"/>
  <c r="BR38" i="16"/>
  <c r="DC38" i="16"/>
  <c r="DD38" i="16"/>
  <c r="DJ38" i="16"/>
  <c r="AS39" i="16"/>
  <c r="BQ39" i="16"/>
  <c r="BR39" i="16"/>
  <c r="DC39" i="16"/>
  <c r="DD39" i="16"/>
  <c r="DJ39" i="16"/>
  <c r="AS40" i="16"/>
  <c r="BQ40" i="16"/>
  <c r="BR40" i="16"/>
  <c r="DC40" i="16"/>
  <c r="DD40" i="16"/>
  <c r="DJ40" i="16"/>
  <c r="AS41" i="16"/>
  <c r="BQ41" i="16"/>
  <c r="BR41" i="16"/>
  <c r="DC41" i="16"/>
  <c r="DD41" i="16"/>
  <c r="DJ41" i="16"/>
  <c r="BQ42" i="16"/>
  <c r="DC42" i="16"/>
  <c r="DD42" i="16"/>
  <c r="DG42" i="16"/>
  <c r="DJ42" i="16"/>
  <c r="BQ43" i="16"/>
  <c r="DC43" i="16"/>
  <c r="DD43" i="16"/>
  <c r="DJ43" i="16"/>
  <c r="BQ44" i="16"/>
  <c r="DC44" i="16"/>
  <c r="DD44" i="16"/>
  <c r="DJ44" i="16"/>
  <c r="BQ45" i="16"/>
  <c r="DC45" i="16"/>
  <c r="DD45" i="16"/>
  <c r="DJ45" i="16"/>
  <c r="DC46" i="16"/>
  <c r="DD46" i="16"/>
  <c r="DF46" i="16"/>
  <c r="DJ46" i="16"/>
  <c r="DN46" i="16"/>
  <c r="DC47" i="16"/>
  <c r="DD47" i="16"/>
  <c r="DF47" i="16"/>
  <c r="DJ47" i="16"/>
  <c r="DN47" i="16"/>
  <c r="DC48" i="16"/>
  <c r="DD48" i="16"/>
  <c r="DF48" i="16"/>
  <c r="DJ48" i="16"/>
  <c r="DN48" i="16"/>
  <c r="DC49" i="16"/>
  <c r="DD49" i="16"/>
  <c r="DF49" i="16"/>
  <c r="DJ49" i="16"/>
  <c r="DN49" i="16"/>
  <c r="DC50" i="16"/>
  <c r="DD50" i="16"/>
  <c r="DF50" i="16"/>
  <c r="DJ50" i="16"/>
  <c r="DN50" i="16"/>
  <c r="DC51" i="16"/>
  <c r="DD51" i="16"/>
  <c r="DF51" i="16"/>
  <c r="DJ51" i="16"/>
  <c r="DN51" i="16"/>
  <c r="DC52" i="16"/>
  <c r="DD52" i="16"/>
  <c r="DF52" i="16"/>
  <c r="DJ52" i="16"/>
  <c r="DN52" i="16"/>
  <c r="DC53" i="16"/>
  <c r="DD53" i="16"/>
  <c r="DF53" i="16"/>
  <c r="DJ53" i="16"/>
  <c r="DN53" i="16"/>
  <c r="BQ54" i="16"/>
  <c r="BR54" i="16"/>
  <c r="CR54" i="16"/>
  <c r="CS54" i="16"/>
  <c r="DJ54" i="16"/>
  <c r="BQ55" i="16"/>
  <c r="BR55" i="16"/>
  <c r="CR55" i="16"/>
  <c r="CS55" i="16"/>
  <c r="DJ55" i="16"/>
  <c r="BQ56" i="16"/>
  <c r="BR56" i="16"/>
  <c r="CR56" i="16"/>
  <c r="CS56" i="16"/>
  <c r="DJ56" i="16"/>
  <c r="BQ57" i="16"/>
  <c r="BR57" i="16"/>
  <c r="CR57" i="16"/>
  <c r="CS57" i="16"/>
  <c r="DJ57" i="16"/>
  <c r="DJ58" i="16"/>
  <c r="DJ59" i="16"/>
  <c r="DJ60" i="16"/>
  <c r="DJ61" i="16"/>
  <c r="BQ62" i="16"/>
  <c r="BR62" i="16"/>
  <c r="DC62" i="16"/>
  <c r="DD62" i="16"/>
  <c r="DJ62" i="16"/>
  <c r="BQ63" i="16"/>
  <c r="BR63" i="16"/>
  <c r="DC63" i="16"/>
  <c r="DD63" i="16"/>
  <c r="DJ63" i="16"/>
  <c r="BQ64" i="16"/>
  <c r="BR64" i="16"/>
  <c r="DC64" i="16"/>
  <c r="DD64" i="16"/>
  <c r="DJ64" i="16"/>
  <c r="BQ65" i="16"/>
  <c r="BR65" i="16"/>
  <c r="DC65" i="16"/>
  <c r="DD65" i="16"/>
  <c r="DJ65" i="16"/>
  <c r="AS66" i="16"/>
  <c r="BQ66" i="16"/>
  <c r="BR66" i="16"/>
  <c r="DC66" i="16"/>
  <c r="DD66" i="16"/>
  <c r="DJ66" i="16"/>
  <c r="B66" i="16" s="1"/>
  <c r="AS67" i="16"/>
  <c r="BQ67" i="16"/>
  <c r="BR67" i="16"/>
  <c r="DC67" i="16"/>
  <c r="DD67" i="16"/>
  <c r="DJ67" i="16"/>
  <c r="B67" i="16" s="1"/>
  <c r="BQ68" i="16"/>
  <c r="BR68" i="16"/>
  <c r="DC68" i="16"/>
  <c r="DD68" i="16"/>
  <c r="DJ68" i="16"/>
  <c r="BQ69" i="16"/>
  <c r="BR69" i="16"/>
  <c r="DC69" i="16"/>
  <c r="DD69" i="16"/>
  <c r="DJ69" i="16"/>
  <c r="BQ70" i="16"/>
  <c r="BR70" i="16"/>
  <c r="DC70" i="16"/>
  <c r="DD70" i="16"/>
  <c r="DJ70" i="16"/>
  <c r="BQ71" i="16"/>
  <c r="BR71" i="16"/>
  <c r="DC71" i="16"/>
  <c r="DD71" i="16"/>
  <c r="DJ71" i="16"/>
  <c r="AS72" i="16"/>
  <c r="BQ72" i="16"/>
  <c r="BR72" i="16"/>
  <c r="DC72" i="16"/>
  <c r="DD72" i="16"/>
  <c r="DJ72" i="16"/>
  <c r="AS73" i="16"/>
  <c r="BQ73" i="16"/>
  <c r="BR73" i="16"/>
  <c r="DC73" i="16"/>
  <c r="DD73" i="16"/>
  <c r="DJ73" i="16"/>
  <c r="BQ74" i="16"/>
  <c r="BR74" i="16"/>
  <c r="CR74" i="16"/>
  <c r="CS74" i="16"/>
  <c r="DC74" i="16"/>
  <c r="DD74" i="16"/>
  <c r="DF74" i="16"/>
  <c r="DJ74" i="16"/>
  <c r="BQ75" i="16"/>
  <c r="BR75" i="16"/>
  <c r="CR75" i="16"/>
  <c r="CS75" i="16"/>
  <c r="DC75" i="16"/>
  <c r="DD75" i="16"/>
  <c r="DF75" i="16"/>
  <c r="DJ75" i="16"/>
  <c r="BQ76" i="16"/>
  <c r="BR76" i="16"/>
  <c r="CR76" i="16"/>
  <c r="CS76" i="16"/>
  <c r="DC76" i="16"/>
  <c r="DD76" i="16"/>
  <c r="DF76" i="16"/>
  <c r="DJ76" i="16"/>
  <c r="BQ77" i="16"/>
  <c r="BR77" i="16"/>
  <c r="CR77" i="16"/>
  <c r="CS77" i="16"/>
  <c r="DC77" i="16"/>
  <c r="DD77" i="16"/>
  <c r="DF77" i="16"/>
  <c r="DJ77" i="16"/>
  <c r="AS78" i="16"/>
  <c r="BQ78" i="16"/>
  <c r="BR78" i="16"/>
  <c r="CR78" i="16"/>
  <c r="CS78" i="16"/>
  <c r="DC78" i="16"/>
  <c r="DD78" i="16"/>
  <c r="DF78" i="16"/>
  <c r="DJ78" i="16"/>
  <c r="B78" i="16" s="1"/>
  <c r="AS79" i="16"/>
  <c r="BQ79" i="16"/>
  <c r="BR79" i="16"/>
  <c r="CR79" i="16"/>
  <c r="CS79" i="16"/>
  <c r="DC79" i="16"/>
  <c r="DD79" i="16"/>
  <c r="DF79" i="16"/>
  <c r="DJ79" i="16"/>
  <c r="B79" i="16" s="1"/>
  <c r="BQ80" i="16"/>
  <c r="BR80" i="16"/>
  <c r="DC80" i="16"/>
  <c r="DD80" i="16"/>
  <c r="DE80" i="16"/>
  <c r="DJ80" i="16"/>
  <c r="BQ81" i="16"/>
  <c r="BR81" i="16"/>
  <c r="DC81" i="16"/>
  <c r="DD81" i="16"/>
  <c r="DE81" i="16"/>
  <c r="DJ81" i="16"/>
  <c r="BQ82" i="16"/>
  <c r="BR82" i="16"/>
  <c r="DC82" i="16"/>
  <c r="DD82" i="16"/>
  <c r="DE82" i="16"/>
  <c r="DJ82" i="16"/>
  <c r="BQ83" i="16"/>
  <c r="BR83" i="16"/>
  <c r="DC83" i="16"/>
  <c r="DD83" i="16"/>
  <c r="DE83" i="16"/>
  <c r="DJ83" i="16"/>
  <c r="AS84" i="16"/>
  <c r="BQ84" i="16"/>
  <c r="BR84" i="16"/>
  <c r="DC84" i="16"/>
  <c r="DD84" i="16"/>
  <c r="DE84" i="16"/>
  <c r="DJ84" i="16"/>
  <c r="AS85" i="16"/>
  <c r="BQ85" i="16"/>
  <c r="BR85" i="16"/>
  <c r="DC85" i="16"/>
  <c r="DD85" i="16"/>
  <c r="DE85" i="16"/>
  <c r="DJ85" i="16"/>
  <c r="BM86" i="16"/>
  <c r="BM83" i="16" s="1"/>
  <c r="F2" i="18"/>
  <c r="F3" i="18"/>
  <c r="F6" i="18"/>
  <c r="F7" i="18"/>
  <c r="F9" i="18"/>
  <c r="L39" i="18"/>
  <c r="B1" i="10"/>
  <c r="B18" i="10"/>
  <c r="C2" i="22"/>
  <c r="I2" i="22"/>
  <c r="B3" i="22"/>
  <c r="C3" i="22" s="1"/>
  <c r="B4" i="22"/>
  <c r="C4" i="22" s="1"/>
  <c r="B5" i="22"/>
  <c r="C5" i="22" s="1"/>
  <c r="B6" i="22"/>
  <c r="C6" i="22" s="1"/>
  <c r="B7" i="22"/>
  <c r="C7" i="22" s="1"/>
  <c r="B8" i="22"/>
  <c r="C8" i="22" s="1"/>
  <c r="B9" i="22"/>
  <c r="C9" i="22" s="1"/>
  <c r="B10" i="22"/>
  <c r="C10" i="22" s="1"/>
  <c r="B11" i="22"/>
  <c r="C11" i="22" s="1"/>
  <c r="B12" i="22"/>
  <c r="C12" i="22" s="1"/>
  <c r="B13" i="22"/>
  <c r="C13" i="22" s="1"/>
  <c r="B14" i="22"/>
  <c r="C14" i="22" s="1"/>
  <c r="B15" i="22"/>
  <c r="C15" i="22" s="1"/>
  <c r="B16" i="22"/>
  <c r="C16" i="22" s="1"/>
  <c r="B17" i="22"/>
  <c r="C17" i="22" s="1"/>
  <c r="B18" i="22"/>
  <c r="C18" i="22" s="1"/>
  <c r="B19" i="22"/>
  <c r="C19" i="22" s="1"/>
  <c r="B20" i="22"/>
  <c r="C20" i="22" s="1"/>
  <c r="A21" i="22"/>
  <c r="A22" i="22" s="1"/>
  <c r="A23" i="22" s="1"/>
  <c r="B21" i="22"/>
  <c r="B22" i="22"/>
  <c r="B23" i="22"/>
  <c r="B24" i="22"/>
  <c r="B25" i="22"/>
  <c r="B26" i="22"/>
  <c r="B27" i="22"/>
  <c r="B28" i="22"/>
  <c r="B29" i="22"/>
  <c r="B30" i="22"/>
  <c r="B1" i="4"/>
  <c r="D1" i="4"/>
  <c r="A2" i="4"/>
  <c r="F2" i="4"/>
  <c r="F4" i="4"/>
  <c r="R12" i="4"/>
  <c r="AE12" i="4"/>
  <c r="R14" i="4"/>
  <c r="R16" i="4"/>
  <c r="R18" i="4"/>
  <c r="R19" i="4"/>
  <c r="R20" i="4"/>
  <c r="R21" i="4"/>
  <c r="R22" i="4"/>
  <c r="R23" i="4"/>
  <c r="F29" i="4"/>
  <c r="Z44" i="4"/>
  <c r="J47" i="4"/>
  <c r="C65" i="4"/>
  <c r="C66" i="4"/>
  <c r="E67" i="4"/>
  <c r="E70" i="4" s="1"/>
  <c r="B68" i="4"/>
  <c r="D68" i="4"/>
  <c r="B70" i="4"/>
  <c r="B71" i="4"/>
  <c r="R77" i="4"/>
  <c r="K91" i="4"/>
  <c r="K92" i="4"/>
  <c r="K93" i="4"/>
  <c r="K94" i="4"/>
  <c r="K95" i="4"/>
  <c r="K96" i="4"/>
  <c r="K121" i="4"/>
  <c r="K122" i="4"/>
  <c r="K123" i="4"/>
  <c r="K124" i="4"/>
  <c r="K125" i="4"/>
  <c r="K126" i="4"/>
  <c r="D3" i="6"/>
  <c r="CY3" i="6"/>
  <c r="CZ3" i="6"/>
  <c r="DA3" i="6"/>
  <c r="AA4" i="6"/>
  <c r="D28" i="6" s="1"/>
  <c r="O45" i="6" s="1"/>
  <c r="K8" i="6"/>
  <c r="AV8" i="6"/>
  <c r="K9" i="6"/>
  <c r="DJ10" i="6"/>
  <c r="DJ11" i="6" s="1"/>
  <c r="AD11" i="6"/>
  <c r="DC11" i="6"/>
  <c r="DD11" i="6"/>
  <c r="DE11" i="6"/>
  <c r="DF11" i="6"/>
  <c r="DG11" i="6"/>
  <c r="AD12" i="6"/>
  <c r="CI12" i="6"/>
  <c r="DC12" i="6"/>
  <c r="DD12" i="6"/>
  <c r="AD13" i="6"/>
  <c r="DC13" i="6"/>
  <c r="DD13" i="6"/>
  <c r="AD14" i="6"/>
  <c r="CO14" i="6"/>
  <c r="DC14" i="6"/>
  <c r="DD14" i="6"/>
  <c r="AD15" i="6"/>
  <c r="DC15" i="6"/>
  <c r="DD15" i="6"/>
  <c r="AD16" i="6"/>
  <c r="DC16" i="6"/>
  <c r="DD16" i="6"/>
  <c r="AD17" i="6"/>
  <c r="DC17" i="6"/>
  <c r="DD17" i="6"/>
  <c r="AD18" i="6"/>
  <c r="DC18" i="6"/>
  <c r="DD18" i="6"/>
  <c r="AD19" i="6"/>
  <c r="CI19" i="6"/>
  <c r="DC19" i="6"/>
  <c r="DD19" i="6"/>
  <c r="AD20" i="6"/>
  <c r="DC20" i="6"/>
  <c r="DD20" i="6"/>
  <c r="AD21" i="6"/>
  <c r="DC21" i="6"/>
  <c r="DD21" i="6"/>
  <c r="A26" i="6"/>
  <c r="BU26" i="6"/>
  <c r="BV26" i="6" s="1"/>
  <c r="M27" i="6"/>
  <c r="D45" i="6" s="1"/>
  <c r="K28" i="6"/>
  <c r="AT28" i="6"/>
  <c r="AT30" i="6"/>
  <c r="AI31" i="6"/>
  <c r="AP7" i="6"/>
  <c r="BJ33" i="6"/>
  <c r="CO33" i="6"/>
  <c r="AV35" i="5"/>
  <c r="AH34" i="6"/>
  <c r="BW34" i="6"/>
  <c r="AE35" i="6"/>
  <c r="J39" i="6"/>
  <c r="AE57" i="6"/>
  <c r="U42" i="6"/>
  <c r="AS54" i="16" s="1"/>
  <c r="AE44" i="6"/>
  <c r="AF51" i="6"/>
  <c r="H52" i="6"/>
  <c r="C39" i="17" s="1"/>
  <c r="AF53" i="6"/>
  <c r="AI53" i="6"/>
  <c r="C54" i="6"/>
  <c r="D57" i="6"/>
  <c r="K58" i="6" s="1"/>
  <c r="Q61" i="6"/>
  <c r="R61" i="6"/>
  <c r="U61" i="6"/>
  <c r="AG61" i="6"/>
  <c r="C66" i="6"/>
  <c r="C68" i="6"/>
  <c r="N68" i="6"/>
  <c r="AF70" i="6"/>
  <c r="F71" i="6"/>
  <c r="F73" i="6" s="1"/>
  <c r="G76" i="6"/>
  <c r="H76" i="6"/>
  <c r="C262" i="6"/>
  <c r="E265" i="6" s="1"/>
  <c r="G265" i="6" s="1"/>
  <c r="AH264" i="6"/>
  <c r="C285" i="6"/>
  <c r="C288" i="6"/>
  <c r="AO13" i="16"/>
  <c r="B49" i="6"/>
  <c r="H28" i="6"/>
  <c r="C46" i="6" s="1"/>
  <c r="T8" i="5"/>
  <c r="W8" i="5"/>
  <c r="O12" i="5"/>
  <c r="D18" i="5" s="1"/>
  <c r="Z12" i="5"/>
  <c r="C26" i="6"/>
  <c r="M18" i="5"/>
  <c r="Q18" i="5"/>
  <c r="Y18" i="5"/>
  <c r="AC18" i="5"/>
  <c r="D20" i="5"/>
  <c r="Y20" i="5"/>
  <c r="AC20" i="5"/>
  <c r="AK20" i="5"/>
  <c r="AL20" i="5"/>
  <c r="CC20" i="5"/>
  <c r="Q21" i="5"/>
  <c r="BJ21" i="5"/>
  <c r="BJ25" i="5" s="1"/>
  <c r="BJ27" i="5" s="1"/>
  <c r="BJ30" i="5" s="1"/>
  <c r="BL21" i="5"/>
  <c r="BL25" i="5" s="1"/>
  <c r="BL27" i="5" s="1"/>
  <c r="D22" i="5"/>
  <c r="M22" i="5"/>
  <c r="Q22" i="5"/>
  <c r="Y22" i="5"/>
  <c r="AC22" i="5"/>
  <c r="AI22" i="5"/>
  <c r="BN23" i="5"/>
  <c r="D24" i="5"/>
  <c r="I24" i="5"/>
  <c r="Q24" i="5"/>
  <c r="AA24" i="5"/>
  <c r="BV25" i="5"/>
  <c r="BW42" i="5" s="1"/>
  <c r="BW44" i="5" s="1"/>
  <c r="AB27" i="5"/>
  <c r="AR31" i="5"/>
  <c r="W34" i="5"/>
  <c r="AV36" i="5"/>
  <c r="AH38" i="5"/>
  <c r="AU38" i="5"/>
  <c r="CY6" i="6"/>
  <c r="CZ6" i="6"/>
  <c r="DA6" i="6"/>
  <c r="CV39" i="5"/>
  <c r="CW39" i="5"/>
  <c r="CX39" i="5"/>
  <c r="BV51" i="5"/>
  <c r="BV62" i="5"/>
  <c r="BV65" i="5" s="1"/>
  <c r="BT62" i="5" s="1"/>
  <c r="AG68" i="5"/>
  <c r="AD10" i="6" s="1"/>
  <c r="F69" i="5"/>
  <c r="E10" i="6" s="1"/>
  <c r="E23" i="6" s="1"/>
  <c r="G69" i="5"/>
  <c r="F10" i="6" s="1"/>
  <c r="F23" i="6" s="1"/>
  <c r="H69" i="5"/>
  <c r="G10" i="6" s="1"/>
  <c r="G23" i="6" s="1"/>
  <c r="F19" i="4" s="1"/>
  <c r="I69" i="5"/>
  <c r="H10" i="6" s="1"/>
  <c r="H23" i="6" s="1"/>
  <c r="J69" i="5"/>
  <c r="I10" i="6" s="1"/>
  <c r="I23" i="6" s="1"/>
  <c r="F20" i="4" s="1"/>
  <c r="K69" i="5"/>
  <c r="J10" i="6" s="1"/>
  <c r="J23" i="6" s="1"/>
  <c r="F21" i="4" s="1"/>
  <c r="L69" i="5"/>
  <c r="K10" i="6" s="1"/>
  <c r="K23" i="6" s="1"/>
  <c r="F22" i="4" s="1"/>
  <c r="M69" i="5"/>
  <c r="L10" i="6" s="1"/>
  <c r="L23" i="6" s="1"/>
  <c r="B16" i="28"/>
  <c r="A5" i="29"/>
  <c r="B5" i="29"/>
  <c r="C5" i="29"/>
  <c r="D5" i="29"/>
  <c r="A6" i="29"/>
  <c r="B6" i="29"/>
  <c r="C6" i="29"/>
  <c r="D6" i="29"/>
  <c r="A7" i="29"/>
  <c r="B7" i="29"/>
  <c r="C7" i="29"/>
  <c r="D7" i="29"/>
  <c r="A8" i="29"/>
  <c r="B8" i="29"/>
  <c r="C8" i="29"/>
  <c r="D8" i="29"/>
  <c r="A9" i="29"/>
  <c r="B9" i="29"/>
  <c r="C9" i="29"/>
  <c r="D9" i="29"/>
  <c r="A10" i="29"/>
  <c r="B10" i="29"/>
  <c r="C10" i="29"/>
  <c r="D10" i="29"/>
  <c r="A11" i="29"/>
  <c r="B11" i="29"/>
  <c r="C11" i="29"/>
  <c r="D11" i="29"/>
  <c r="A12" i="29"/>
  <c r="B12" i="29"/>
  <c r="C12" i="29"/>
  <c r="D12" i="29"/>
  <c r="A13" i="29"/>
  <c r="B13" i="29"/>
  <c r="C13" i="29"/>
  <c r="D13" i="29"/>
  <c r="A14" i="29"/>
  <c r="B14" i="29"/>
  <c r="C14" i="29"/>
  <c r="D14" i="29"/>
  <c r="A15" i="29"/>
  <c r="B15" i="29"/>
  <c r="C15" i="29"/>
  <c r="D15" i="29"/>
  <c r="A16" i="29"/>
  <c r="B16" i="29"/>
  <c r="C16" i="29"/>
  <c r="D16" i="29"/>
  <c r="A17" i="29"/>
  <c r="B17" i="29"/>
  <c r="C17" i="29"/>
  <c r="D17" i="29"/>
  <c r="A18" i="29"/>
  <c r="B18" i="29"/>
  <c r="C18" i="29"/>
  <c r="D18" i="29"/>
  <c r="A19" i="29"/>
  <c r="B19" i="29"/>
  <c r="C19" i="29"/>
  <c r="D19" i="29"/>
  <c r="A20" i="29"/>
  <c r="B20" i="29"/>
  <c r="C20" i="29"/>
  <c r="D20" i="29"/>
  <c r="A21" i="29"/>
  <c r="B21" i="29"/>
  <c r="C21" i="29"/>
  <c r="D21" i="29"/>
  <c r="A22" i="29"/>
  <c r="B22" i="29"/>
  <c r="C22" i="29"/>
  <c r="D22" i="29"/>
  <c r="A23" i="29"/>
  <c r="B23" i="29"/>
  <c r="C23" i="29"/>
  <c r="D23" i="29"/>
  <c r="A24" i="29"/>
  <c r="B24" i="29"/>
  <c r="C24" i="29"/>
  <c r="D24" i="29"/>
  <c r="A25" i="29"/>
  <c r="B25" i="29"/>
  <c r="C25" i="29"/>
  <c r="D25" i="29"/>
  <c r="A26" i="29"/>
  <c r="B26" i="29"/>
  <c r="C26" i="29"/>
  <c r="D26" i="29"/>
  <c r="A27" i="29"/>
  <c r="B27" i="29"/>
  <c r="C27" i="29"/>
  <c r="D27" i="29"/>
  <c r="A28" i="29"/>
  <c r="B28" i="29"/>
  <c r="C28" i="29"/>
  <c r="D28" i="29"/>
  <c r="A29" i="29"/>
  <c r="B29" i="29"/>
  <c r="C29" i="29"/>
  <c r="D29" i="29"/>
  <c r="A30" i="29"/>
  <c r="B30" i="29"/>
  <c r="C30" i="29"/>
  <c r="D30" i="29"/>
  <c r="A31" i="29"/>
  <c r="B31" i="29"/>
  <c r="C31" i="29"/>
  <c r="D31" i="29"/>
  <c r="A32" i="29"/>
  <c r="B32" i="29"/>
  <c r="C32" i="29"/>
  <c r="D32" i="29"/>
  <c r="A33" i="29"/>
  <c r="B33" i="29"/>
  <c r="C33" i="29"/>
  <c r="D33" i="29"/>
  <c r="A34" i="29"/>
  <c r="B34" i="29"/>
  <c r="C34" i="29"/>
  <c r="D34" i="29"/>
  <c r="A35" i="29"/>
  <c r="B35" i="29"/>
  <c r="C35" i="29"/>
  <c r="D35" i="29"/>
  <c r="A36" i="29"/>
  <c r="B36" i="29"/>
  <c r="C36" i="29"/>
  <c r="D36" i="29"/>
  <c r="A37" i="29"/>
  <c r="B37" i="29"/>
  <c r="C37" i="29"/>
  <c r="D37" i="29"/>
  <c r="A38" i="29"/>
  <c r="B38" i="29"/>
  <c r="C38" i="29"/>
  <c r="D38" i="29"/>
  <c r="A39" i="29"/>
  <c r="B39" i="29"/>
  <c r="C39" i="29"/>
  <c r="D39" i="29"/>
  <c r="A40" i="29"/>
  <c r="B40" i="29"/>
  <c r="C40" i="29"/>
  <c r="D40" i="29"/>
  <c r="A41" i="29"/>
  <c r="B41" i="29"/>
  <c r="C41" i="29"/>
  <c r="D41" i="29"/>
  <c r="A42" i="29"/>
  <c r="B42" i="29"/>
  <c r="C42" i="29"/>
  <c r="D42" i="29"/>
  <c r="A43" i="29"/>
  <c r="B43" i="29"/>
  <c r="C43" i="29"/>
  <c r="D43" i="29"/>
  <c r="A44" i="29"/>
  <c r="B44" i="29"/>
  <c r="C44" i="29"/>
  <c r="D44" i="29"/>
  <c r="A45" i="29"/>
  <c r="B45" i="29"/>
  <c r="C45" i="29"/>
  <c r="D45" i="29"/>
  <c r="A46" i="29"/>
  <c r="B46" i="29"/>
  <c r="C46" i="29"/>
  <c r="D46" i="29"/>
  <c r="A47" i="29"/>
  <c r="B47" i="29"/>
  <c r="C47" i="29"/>
  <c r="D47" i="29"/>
  <c r="A48" i="29"/>
  <c r="B48" i="29"/>
  <c r="C48" i="29"/>
  <c r="D48" i="29"/>
  <c r="A49" i="29"/>
  <c r="B49" i="29"/>
  <c r="C49" i="29"/>
  <c r="D49" i="29"/>
  <c r="A50" i="29"/>
  <c r="B50" i="29"/>
  <c r="C50" i="29"/>
  <c r="D50" i="29"/>
  <c r="A51" i="29"/>
  <c r="B51" i="29"/>
  <c r="C51" i="29"/>
  <c r="D51" i="29"/>
  <c r="A52" i="29"/>
  <c r="B52" i="29"/>
  <c r="C52" i="29"/>
  <c r="D52" i="29"/>
  <c r="A53" i="29"/>
  <c r="B53" i="29"/>
  <c r="C53" i="29"/>
  <c r="D53" i="29"/>
  <c r="A54" i="29"/>
  <c r="B54" i="29"/>
  <c r="C54" i="29"/>
  <c r="D54" i="29"/>
  <c r="A55" i="29"/>
  <c r="B55" i="29"/>
  <c r="C55" i="29"/>
  <c r="D55" i="29"/>
  <c r="A56" i="29"/>
  <c r="B56" i="29"/>
  <c r="C56" i="29"/>
  <c r="D56" i="29"/>
  <c r="A57" i="29"/>
  <c r="B57" i="29"/>
  <c r="C57" i="29"/>
  <c r="D57" i="29"/>
  <c r="A58" i="29"/>
  <c r="B58" i="29"/>
  <c r="C58" i="29"/>
  <c r="D58" i="29"/>
  <c r="A59" i="29"/>
  <c r="B59" i="29"/>
  <c r="C59" i="29"/>
  <c r="D59" i="29"/>
  <c r="A60" i="29"/>
  <c r="B60" i="29"/>
  <c r="C60" i="29"/>
  <c r="D60" i="29"/>
  <c r="A61" i="29"/>
  <c r="B61" i="29"/>
  <c r="C61" i="29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C73" i="29" s="1"/>
  <c r="C74" i="29" s="1"/>
  <c r="C75" i="29" s="1"/>
  <c r="C76" i="29" s="1"/>
  <c r="C77" i="29" s="1"/>
  <c r="C78" i="29" s="1"/>
  <c r="C79" i="29" s="1"/>
  <c r="C80" i="29" s="1"/>
  <c r="C81" i="29" s="1"/>
  <c r="C82" i="29" s="1"/>
  <c r="C83" i="29" s="1"/>
  <c r="C84" i="29" s="1"/>
  <c r="C85" i="29" s="1"/>
  <c r="C86" i="29" s="1"/>
  <c r="C87" i="29" s="1"/>
  <c r="C88" i="29" s="1"/>
  <c r="C89" i="29" s="1"/>
  <c r="C90" i="29" s="1"/>
  <c r="C91" i="29" s="1"/>
  <c r="C92" i="29" s="1"/>
  <c r="C93" i="29" s="1"/>
  <c r="C94" i="29" s="1"/>
  <c r="C95" i="29" s="1"/>
  <c r="C96" i="29" s="1"/>
  <c r="C97" i="29" s="1"/>
  <c r="C98" i="29" s="1"/>
  <c r="C99" i="29" s="1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C155" i="29" s="1"/>
  <c r="C156" i="29" s="1"/>
  <c r="C157" i="29" s="1"/>
  <c r="C158" i="29" s="1"/>
  <c r="C159" i="29" s="1"/>
  <c r="C160" i="29" s="1"/>
  <c r="C161" i="29" s="1"/>
  <c r="C162" i="29" s="1"/>
  <c r="C163" i="29" s="1"/>
  <c r="C164" i="29" s="1"/>
  <c r="C165" i="29" s="1"/>
  <c r="C166" i="29" s="1"/>
  <c r="C167" i="29" s="1"/>
  <c r="C168" i="29" s="1"/>
  <c r="C169" i="29" s="1"/>
  <c r="C170" i="29" s="1"/>
  <c r="C171" i="29" s="1"/>
  <c r="C172" i="29" s="1"/>
  <c r="C173" i="29" s="1"/>
  <c r="C174" i="29" s="1"/>
  <c r="C175" i="29" s="1"/>
  <c r="C176" i="29" s="1"/>
  <c r="C177" i="29" s="1"/>
  <c r="C178" i="29" s="1"/>
  <c r="C179" i="29" s="1"/>
  <c r="C180" i="29" s="1"/>
  <c r="C181" i="29" s="1"/>
  <c r="C182" i="29" s="1"/>
  <c r="C183" i="29" s="1"/>
  <c r="C184" i="29" s="1"/>
  <c r="C185" i="29" s="1"/>
  <c r="C186" i="29" s="1"/>
  <c r="C187" i="29" s="1"/>
  <c r="C188" i="29" s="1"/>
  <c r="C189" i="29" s="1"/>
  <c r="C190" i="29" s="1"/>
  <c r="C191" i="29" s="1"/>
  <c r="C192" i="29" s="1"/>
  <c r="C193" i="29" s="1"/>
  <c r="C194" i="29" s="1"/>
  <c r="C195" i="29" s="1"/>
  <c r="C196" i="29" s="1"/>
  <c r="C197" i="29" s="1"/>
  <c r="C198" i="29" s="1"/>
  <c r="C199" i="29" s="1"/>
  <c r="C200" i="29" s="1"/>
  <c r="C201" i="29" s="1"/>
  <c r="C202" i="29" s="1"/>
  <c r="C203" i="29" s="1"/>
  <c r="C204" i="29" s="1"/>
  <c r="C205" i="29" s="1"/>
  <c r="C206" i="29" s="1"/>
  <c r="C207" i="29" s="1"/>
  <c r="C208" i="29" s="1"/>
  <c r="C209" i="29" s="1"/>
  <c r="C210" i="29" s="1"/>
  <c r="C211" i="29" s="1"/>
  <c r="C212" i="29" s="1"/>
  <c r="C213" i="29" s="1"/>
  <c r="C214" i="29" s="1"/>
  <c r="C215" i="29" s="1"/>
  <c r="C216" i="29" s="1"/>
  <c r="C217" i="29" s="1"/>
  <c r="C218" i="29" s="1"/>
  <c r="C219" i="29" s="1"/>
  <c r="C220" i="29" s="1"/>
  <c r="C221" i="29" s="1"/>
  <c r="C222" i="29" s="1"/>
  <c r="C223" i="29" s="1"/>
  <c r="C224" i="29" s="1"/>
  <c r="C225" i="29" s="1"/>
  <c r="C226" i="29" s="1"/>
  <c r="C227" i="29" s="1"/>
  <c r="C228" i="29" s="1"/>
  <c r="C229" i="29" s="1"/>
  <c r="C230" i="29" s="1"/>
  <c r="C231" i="29" s="1"/>
  <c r="C232" i="29" s="1"/>
  <c r="C233" i="29" s="1"/>
  <c r="C234" i="29" s="1"/>
  <c r="C235" i="29" s="1"/>
  <c r="C236" i="29" s="1"/>
  <c r="C237" i="29" s="1"/>
  <c r="C238" i="29" s="1"/>
  <c r="C239" i="29" s="1"/>
  <c r="C240" i="29" s="1"/>
  <c r="C241" i="29" s="1"/>
  <c r="C242" i="29" s="1"/>
  <c r="C243" i="29" s="1"/>
  <c r="C244" i="29" s="1"/>
  <c r="C245" i="29" s="1"/>
  <c r="C246" i="29" s="1"/>
  <c r="C247" i="29" s="1"/>
  <c r="C248" i="29" s="1"/>
  <c r="C249" i="29" s="1"/>
  <c r="C250" i="29" s="1"/>
  <c r="C251" i="29" s="1"/>
  <c r="C252" i="29" s="1"/>
  <c r="C253" i="29" s="1"/>
  <c r="C254" i="29" s="1"/>
  <c r="C255" i="29" s="1"/>
  <c r="C256" i="29" s="1"/>
  <c r="C257" i="29" s="1"/>
  <c r="C258" i="29" s="1"/>
  <c r="C259" i="29" s="1"/>
  <c r="C260" i="29" s="1"/>
  <c r="C261" i="29" s="1"/>
  <c r="C262" i="29" s="1"/>
  <c r="C263" i="29" s="1"/>
  <c r="C264" i="29" s="1"/>
  <c r="C265" i="29" s="1"/>
  <c r="C266" i="29" s="1"/>
  <c r="C267" i="29" s="1"/>
  <c r="C268" i="29" s="1"/>
  <c r="C269" i="29" s="1"/>
  <c r="C270" i="29" s="1"/>
  <c r="C271" i="29" s="1"/>
  <c r="C272" i="29" s="1"/>
  <c r="C273" i="29" s="1"/>
  <c r="C274" i="29" s="1"/>
  <c r="C275" i="29" s="1"/>
  <c r="C276" i="29" s="1"/>
  <c r="C277" i="29" s="1"/>
  <c r="C278" i="29" s="1"/>
  <c r="C279" i="29" s="1"/>
  <c r="C280" i="29" s="1"/>
  <c r="C281" i="29" s="1"/>
  <c r="C282" i="29" s="1"/>
  <c r="C283" i="29" s="1"/>
  <c r="C284" i="29" s="1"/>
  <c r="C285" i="29" s="1"/>
  <c r="C286" i="29" s="1"/>
  <c r="C287" i="29" s="1"/>
  <c r="C288" i="29" s="1"/>
  <c r="C289" i="29" s="1"/>
  <c r="C290" i="29" s="1"/>
  <c r="C291" i="29" s="1"/>
  <c r="C292" i="29" s="1"/>
  <c r="C293" i="29" s="1"/>
  <c r="C294" i="29" s="1"/>
  <c r="C295" i="29" s="1"/>
  <c r="C296" i="29" s="1"/>
  <c r="C297" i="29" s="1"/>
  <c r="C298" i="29" s="1"/>
  <c r="C299" i="29" s="1"/>
  <c r="C300" i="29" s="1"/>
  <c r="C301" i="29" s="1"/>
  <c r="C302" i="29" s="1"/>
  <c r="C303" i="29" s="1"/>
  <c r="C304" i="29" s="1"/>
  <c r="C305" i="29" s="1"/>
  <c r="C306" i="29" s="1"/>
  <c r="C307" i="29" s="1"/>
  <c r="C308" i="29" s="1"/>
  <c r="C309" i="29" s="1"/>
  <c r="C310" i="29" s="1"/>
  <c r="C311" i="29" s="1"/>
  <c r="C312" i="29" s="1"/>
  <c r="C313" i="29" s="1"/>
  <c r="C314" i="29" s="1"/>
  <c r="C315" i="29" s="1"/>
  <c r="C316" i="29" s="1"/>
  <c r="C317" i="29" s="1"/>
  <c r="C318" i="29" s="1"/>
  <c r="C319" i="29" s="1"/>
  <c r="C320" i="29" s="1"/>
  <c r="C321" i="29" s="1"/>
  <c r="C322" i="29" s="1"/>
  <c r="C323" i="29" s="1"/>
  <c r="C324" i="29" s="1"/>
  <c r="C325" i="29" s="1"/>
  <c r="C326" i="29" s="1"/>
  <c r="C327" i="29" s="1"/>
  <c r="C328" i="29" s="1"/>
  <c r="C329" i="29" s="1"/>
  <c r="C330" i="29" s="1"/>
  <c r="C331" i="29" s="1"/>
  <c r="C332" i="29" s="1"/>
  <c r="C333" i="29" s="1"/>
  <c r="C334" i="29" s="1"/>
  <c r="C335" i="29" s="1"/>
  <c r="C336" i="29" s="1"/>
  <c r="C337" i="29" s="1"/>
  <c r="C338" i="29" s="1"/>
  <c r="C339" i="29" s="1"/>
  <c r="C340" i="29" s="1"/>
  <c r="C341" i="29" s="1"/>
  <c r="C342" i="29" s="1"/>
  <c r="C343" i="29" s="1"/>
  <c r="C344" i="29" s="1"/>
  <c r="C345" i="29" s="1"/>
  <c r="C346" i="29" s="1"/>
  <c r="C347" i="29" s="1"/>
  <c r="C348" i="29" s="1"/>
  <c r="C349" i="29" s="1"/>
  <c r="C350" i="29" s="1"/>
  <c r="C351" i="29" s="1"/>
  <c r="C352" i="29" s="1"/>
  <c r="C353" i="29" s="1"/>
  <c r="C354" i="29" s="1"/>
  <c r="C355" i="29" s="1"/>
  <c r="C356" i="29" s="1"/>
  <c r="C357" i="29" s="1"/>
  <c r="C358" i="29" s="1"/>
  <c r="C359" i="29" s="1"/>
  <c r="C360" i="29" s="1"/>
  <c r="C361" i="29" s="1"/>
  <c r="C362" i="29" s="1"/>
  <c r="C363" i="29" s="1"/>
  <c r="C364" i="29" s="1"/>
  <c r="C365" i="29" s="1"/>
  <c r="C366" i="29" s="1"/>
  <c r="C367" i="29" s="1"/>
  <c r="C368" i="29" s="1"/>
  <c r="C369" i="29" s="1"/>
  <c r="D61" i="29"/>
  <c r="D62" i="29" s="1"/>
  <c r="D63" i="29" s="1"/>
  <c r="D64" i="29" s="1"/>
  <c r="D65" i="29" s="1"/>
  <c r="D66" i="29" s="1"/>
  <c r="D67" i="29" s="1"/>
  <c r="D68" i="29" s="1"/>
  <c r="D69" i="29" s="1"/>
  <c r="D70" i="29" s="1"/>
  <c r="D71" i="29" s="1"/>
  <c r="D72" i="29" s="1"/>
  <c r="D73" i="29" s="1"/>
  <c r="D74" i="29" s="1"/>
  <c r="D75" i="29" s="1"/>
  <c r="D76" i="29" s="1"/>
  <c r="D77" i="29" s="1"/>
  <c r="D78" i="29" s="1"/>
  <c r="D79" i="29" s="1"/>
  <c r="D80" i="29" s="1"/>
  <c r="D81" i="29" s="1"/>
  <c r="D82" i="29" s="1"/>
  <c r="D83" i="29" s="1"/>
  <c r="D84" i="29" s="1"/>
  <c r="D85" i="29" s="1"/>
  <c r="D86" i="29" s="1"/>
  <c r="D87" i="29" s="1"/>
  <c r="D88" i="29" s="1"/>
  <c r="D89" i="29" s="1"/>
  <c r="D90" i="29" s="1"/>
  <c r="D91" i="29" s="1"/>
  <c r="D92" i="29" s="1"/>
  <c r="D93" i="29" s="1"/>
  <c r="D94" i="29" s="1"/>
  <c r="D95" i="29" s="1"/>
  <c r="D96" i="29" s="1"/>
  <c r="D97" i="29" s="1"/>
  <c r="D98" i="29" s="1"/>
  <c r="D99" i="29" s="1"/>
  <c r="D100" i="29" s="1"/>
  <c r="D101" i="29" s="1"/>
  <c r="D102" i="29" s="1"/>
  <c r="D103" i="29" s="1"/>
  <c r="D104" i="29" s="1"/>
  <c r="D105" i="29" s="1"/>
  <c r="D106" i="29" s="1"/>
  <c r="D107" i="29" s="1"/>
  <c r="D108" i="29" s="1"/>
  <c r="D109" i="29" s="1"/>
  <c r="D110" i="29" s="1"/>
  <c r="D111" i="29" s="1"/>
  <c r="D112" i="29" s="1"/>
  <c r="D113" i="29" s="1"/>
  <c r="D114" i="29" s="1"/>
  <c r="D115" i="29" s="1"/>
  <c r="D116" i="29" s="1"/>
  <c r="D117" i="29" s="1"/>
  <c r="D118" i="29" s="1"/>
  <c r="D119" i="29" s="1"/>
  <c r="D120" i="29" s="1"/>
  <c r="D121" i="29" s="1"/>
  <c r="D122" i="29" s="1"/>
  <c r="D123" i="29" s="1"/>
  <c r="D124" i="29" s="1"/>
  <c r="D125" i="29" s="1"/>
  <c r="D126" i="29" s="1"/>
  <c r="D127" i="29" s="1"/>
  <c r="D128" i="29" s="1"/>
  <c r="D129" i="29" s="1"/>
  <c r="D130" i="29" s="1"/>
  <c r="D131" i="29" s="1"/>
  <c r="D132" i="29" s="1"/>
  <c r="D133" i="29" s="1"/>
  <c r="D134" i="29" s="1"/>
  <c r="D135" i="29" s="1"/>
  <c r="D136" i="29" s="1"/>
  <c r="D137" i="29" s="1"/>
  <c r="D138" i="29" s="1"/>
  <c r="D139" i="29" s="1"/>
  <c r="D140" i="29" s="1"/>
  <c r="D141" i="29" s="1"/>
  <c r="D142" i="29" s="1"/>
  <c r="D143" i="29" s="1"/>
  <c r="D144" i="29" s="1"/>
  <c r="D145" i="29" s="1"/>
  <c r="D146" i="29" s="1"/>
  <c r="D147" i="29" s="1"/>
  <c r="D148" i="29" s="1"/>
  <c r="D149" i="29" s="1"/>
  <c r="D150" i="29" s="1"/>
  <c r="D151" i="29" s="1"/>
  <c r="D152" i="29" s="1"/>
  <c r="D153" i="29" s="1"/>
  <c r="D154" i="29" s="1"/>
  <c r="D155" i="29" s="1"/>
  <c r="D156" i="29" s="1"/>
  <c r="D157" i="29" s="1"/>
  <c r="D158" i="29" s="1"/>
  <c r="D159" i="29" s="1"/>
  <c r="D160" i="29" s="1"/>
  <c r="D161" i="29" s="1"/>
  <c r="D162" i="29" s="1"/>
  <c r="D163" i="29" s="1"/>
  <c r="D164" i="29" s="1"/>
  <c r="D165" i="29" s="1"/>
  <c r="D166" i="29" s="1"/>
  <c r="D167" i="29" s="1"/>
  <c r="D168" i="29" s="1"/>
  <c r="D169" i="29" s="1"/>
  <c r="D170" i="29" s="1"/>
  <c r="D171" i="29" s="1"/>
  <c r="D172" i="29" s="1"/>
  <c r="D173" i="29" s="1"/>
  <c r="D174" i="29" s="1"/>
  <c r="D175" i="29" s="1"/>
  <c r="D176" i="29" s="1"/>
  <c r="D177" i="29" s="1"/>
  <c r="D178" i="29" s="1"/>
  <c r="D179" i="29" s="1"/>
  <c r="D180" i="29" s="1"/>
  <c r="D181" i="29" s="1"/>
  <c r="D182" i="29" s="1"/>
  <c r="D183" i="29" s="1"/>
  <c r="D184" i="29" s="1"/>
  <c r="D185" i="29" s="1"/>
  <c r="D186" i="29" s="1"/>
  <c r="D187" i="29" s="1"/>
  <c r="D188" i="29" s="1"/>
  <c r="D189" i="29" s="1"/>
  <c r="D190" i="29" s="1"/>
  <c r="D191" i="29" s="1"/>
  <c r="D192" i="29" s="1"/>
  <c r="D193" i="29" s="1"/>
  <c r="D194" i="29" s="1"/>
  <c r="D195" i="29" s="1"/>
  <c r="D196" i="29" s="1"/>
  <c r="D197" i="29" s="1"/>
  <c r="D198" i="29" s="1"/>
  <c r="D199" i="29" s="1"/>
  <c r="D200" i="29" s="1"/>
  <c r="D201" i="29" s="1"/>
  <c r="D202" i="29" s="1"/>
  <c r="D203" i="29" s="1"/>
  <c r="D204" i="29" s="1"/>
  <c r="D205" i="29" s="1"/>
  <c r="D206" i="29" s="1"/>
  <c r="D207" i="29" s="1"/>
  <c r="D208" i="29" s="1"/>
  <c r="D209" i="29" s="1"/>
  <c r="D210" i="29" s="1"/>
  <c r="D211" i="29" s="1"/>
  <c r="D212" i="29" s="1"/>
  <c r="D213" i="29" s="1"/>
  <c r="D214" i="29" s="1"/>
  <c r="D215" i="29" s="1"/>
  <c r="D216" i="29" s="1"/>
  <c r="D217" i="29" s="1"/>
  <c r="D218" i="29" s="1"/>
  <c r="D219" i="29" s="1"/>
  <c r="D220" i="29" s="1"/>
  <c r="D221" i="29" s="1"/>
  <c r="D222" i="29" s="1"/>
  <c r="D223" i="29" s="1"/>
  <c r="D224" i="29" s="1"/>
  <c r="D225" i="29" s="1"/>
  <c r="D226" i="29" s="1"/>
  <c r="D227" i="29" s="1"/>
  <c r="D228" i="29" s="1"/>
  <c r="D229" i="29" s="1"/>
  <c r="D230" i="29" s="1"/>
  <c r="D231" i="29" s="1"/>
  <c r="D232" i="29" s="1"/>
  <c r="D233" i="29" s="1"/>
  <c r="D234" i="29" s="1"/>
  <c r="D235" i="29" s="1"/>
  <c r="D236" i="29" s="1"/>
  <c r="D237" i="29" s="1"/>
  <c r="D238" i="29" s="1"/>
  <c r="D239" i="29" s="1"/>
  <c r="D240" i="29" s="1"/>
  <c r="D241" i="29" s="1"/>
  <c r="D242" i="29" s="1"/>
  <c r="D243" i="29" s="1"/>
  <c r="D244" i="29" s="1"/>
  <c r="D245" i="29" s="1"/>
  <c r="D246" i="29" s="1"/>
  <c r="D247" i="29" s="1"/>
  <c r="D248" i="29" s="1"/>
  <c r="D249" i="29" s="1"/>
  <c r="D250" i="29" s="1"/>
  <c r="D251" i="29" s="1"/>
  <c r="D252" i="29" s="1"/>
  <c r="D253" i="29" s="1"/>
  <c r="D254" i="29" s="1"/>
  <c r="D255" i="29" s="1"/>
  <c r="D256" i="29" s="1"/>
  <c r="D257" i="29" s="1"/>
  <c r="D258" i="29" s="1"/>
  <c r="D259" i="29" s="1"/>
  <c r="D260" i="29" s="1"/>
  <c r="D261" i="29" s="1"/>
  <c r="D262" i="29" s="1"/>
  <c r="D263" i="29" s="1"/>
  <c r="D264" i="29" s="1"/>
  <c r="D265" i="29" s="1"/>
  <c r="D266" i="29" s="1"/>
  <c r="D267" i="29" s="1"/>
  <c r="D268" i="29" s="1"/>
  <c r="D269" i="29" s="1"/>
  <c r="D270" i="29" s="1"/>
  <c r="D271" i="29" s="1"/>
  <c r="D272" i="29" s="1"/>
  <c r="D273" i="29" s="1"/>
  <c r="D274" i="29" s="1"/>
  <c r="D275" i="29" s="1"/>
  <c r="D276" i="29" s="1"/>
  <c r="D277" i="29" s="1"/>
  <c r="D278" i="29" s="1"/>
  <c r="D279" i="29" s="1"/>
  <c r="D280" i="29" s="1"/>
  <c r="D281" i="29" s="1"/>
  <c r="D282" i="29" s="1"/>
  <c r="D283" i="29" s="1"/>
  <c r="D284" i="29" s="1"/>
  <c r="D285" i="29" s="1"/>
  <c r="D286" i="29" s="1"/>
  <c r="D287" i="29" s="1"/>
  <c r="D288" i="29" s="1"/>
  <c r="D289" i="29" s="1"/>
  <c r="D290" i="29" s="1"/>
  <c r="D291" i="29" s="1"/>
  <c r="D292" i="29" s="1"/>
  <c r="D293" i="29" s="1"/>
  <c r="D294" i="29" s="1"/>
  <c r="D295" i="29" s="1"/>
  <c r="D296" i="29" s="1"/>
  <c r="D297" i="29" s="1"/>
  <c r="D298" i="29" s="1"/>
  <c r="D299" i="29" s="1"/>
  <c r="D300" i="29" s="1"/>
  <c r="D301" i="29" s="1"/>
  <c r="D302" i="29" s="1"/>
  <c r="D303" i="29" s="1"/>
  <c r="D304" i="29" s="1"/>
  <c r="D305" i="29" s="1"/>
  <c r="D306" i="29" s="1"/>
  <c r="D307" i="29" s="1"/>
  <c r="D308" i="29" s="1"/>
  <c r="D309" i="29" s="1"/>
  <c r="D310" i="29" s="1"/>
  <c r="D311" i="29" s="1"/>
  <c r="D312" i="29" s="1"/>
  <c r="D313" i="29" s="1"/>
  <c r="D314" i="29" s="1"/>
  <c r="D315" i="29" s="1"/>
  <c r="D316" i="29" s="1"/>
  <c r="D317" i="29" s="1"/>
  <c r="D318" i="29" s="1"/>
  <c r="D319" i="29" s="1"/>
  <c r="D320" i="29" s="1"/>
  <c r="D321" i="29" s="1"/>
  <c r="D322" i="29" s="1"/>
  <c r="D323" i="29" s="1"/>
  <c r="D324" i="29" s="1"/>
  <c r="D325" i="29" s="1"/>
  <c r="D326" i="29" s="1"/>
  <c r="D327" i="29" s="1"/>
  <c r="D328" i="29" s="1"/>
  <c r="D329" i="29" s="1"/>
  <c r="D330" i="29" s="1"/>
  <c r="D331" i="29" s="1"/>
  <c r="D332" i="29" s="1"/>
  <c r="D333" i="29" s="1"/>
  <c r="D334" i="29" s="1"/>
  <c r="D335" i="29" s="1"/>
  <c r="D336" i="29" s="1"/>
  <c r="D337" i="29" s="1"/>
  <c r="D338" i="29" s="1"/>
  <c r="D339" i="29" s="1"/>
  <c r="D340" i="29" s="1"/>
  <c r="D341" i="29" s="1"/>
  <c r="D342" i="29" s="1"/>
  <c r="D343" i="29" s="1"/>
  <c r="D344" i="29" s="1"/>
  <c r="D345" i="29" s="1"/>
  <c r="D346" i="29" s="1"/>
  <c r="D347" i="29" s="1"/>
  <c r="D348" i="29" s="1"/>
  <c r="D349" i="29" s="1"/>
  <c r="D350" i="29" s="1"/>
  <c r="D351" i="29" s="1"/>
  <c r="D352" i="29" s="1"/>
  <c r="D353" i="29" s="1"/>
  <c r="D354" i="29" s="1"/>
  <c r="D355" i="29" s="1"/>
  <c r="D356" i="29" s="1"/>
  <c r="D357" i="29" s="1"/>
  <c r="D358" i="29" s="1"/>
  <c r="D359" i="29" s="1"/>
  <c r="D360" i="29" s="1"/>
  <c r="D361" i="29" s="1"/>
  <c r="D362" i="29" s="1"/>
  <c r="D363" i="29" s="1"/>
  <c r="D364" i="29" s="1"/>
  <c r="D365" i="29" s="1"/>
  <c r="A62" i="29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67" i="29" s="1"/>
  <c r="A368" i="29" s="1"/>
  <c r="A369" i="29" s="1"/>
  <c r="B63" i="29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B305" i="29" s="1"/>
  <c r="B306" i="29" s="1"/>
  <c r="B307" i="29" s="1"/>
  <c r="B308" i="29" s="1"/>
  <c r="B309" i="29" s="1"/>
  <c r="B310" i="29" s="1"/>
  <c r="B311" i="29" s="1"/>
  <c r="B312" i="29" s="1"/>
  <c r="B313" i="29" s="1"/>
  <c r="B314" i="29" s="1"/>
  <c r="B315" i="29" s="1"/>
  <c r="B316" i="29" s="1"/>
  <c r="B317" i="29" s="1"/>
  <c r="B318" i="29" s="1"/>
  <c r="B319" i="29" s="1"/>
  <c r="B320" i="29" s="1"/>
  <c r="B321" i="29" s="1"/>
  <c r="B322" i="29" s="1"/>
  <c r="B323" i="29" s="1"/>
  <c r="B324" i="29" s="1"/>
  <c r="B325" i="29" s="1"/>
  <c r="B326" i="29" s="1"/>
  <c r="B327" i="29" s="1"/>
  <c r="B328" i="29" s="1"/>
  <c r="B329" i="29" s="1"/>
  <c r="B330" i="29" s="1"/>
  <c r="B331" i="29" s="1"/>
  <c r="B332" i="29" s="1"/>
  <c r="B333" i="29" s="1"/>
  <c r="B334" i="29" s="1"/>
  <c r="B335" i="29" s="1"/>
  <c r="B336" i="29" s="1"/>
  <c r="B337" i="29" s="1"/>
  <c r="B338" i="29" s="1"/>
  <c r="B339" i="29" s="1"/>
  <c r="B340" i="29" s="1"/>
  <c r="B341" i="29" s="1"/>
  <c r="B342" i="29" s="1"/>
  <c r="B343" i="29" s="1"/>
  <c r="B344" i="29" s="1"/>
  <c r="B345" i="29" s="1"/>
  <c r="B346" i="29" s="1"/>
  <c r="B347" i="29" s="1"/>
  <c r="B348" i="29" s="1"/>
  <c r="B349" i="29" s="1"/>
  <c r="B350" i="29" s="1"/>
  <c r="B351" i="29" s="1"/>
  <c r="B352" i="29" s="1"/>
  <c r="B353" i="29" s="1"/>
  <c r="B354" i="29" s="1"/>
  <c r="B355" i="29" s="1"/>
  <c r="B356" i="29" s="1"/>
  <c r="B357" i="29" s="1"/>
  <c r="B358" i="29" s="1"/>
  <c r="B359" i="29" s="1"/>
  <c r="B360" i="29" s="1"/>
  <c r="B361" i="29" s="1"/>
  <c r="B362" i="29" s="1"/>
  <c r="B363" i="29" s="1"/>
  <c r="B364" i="29" s="1"/>
  <c r="B365" i="29" s="1"/>
  <c r="B366" i="29" s="1"/>
  <c r="B367" i="29" s="1"/>
  <c r="B368" i="29" s="1"/>
  <c r="B369" i="29" s="1"/>
  <c r="A371" i="29"/>
  <c r="A372" i="29" s="1"/>
  <c r="A373" i="29" s="1"/>
  <c r="A374" i="29" s="1"/>
  <c r="A375" i="29" s="1"/>
  <c r="A376" i="29" s="1"/>
  <c r="A377" i="29" s="1"/>
  <c r="A378" i="29" s="1"/>
  <c r="A379" i="29" s="1"/>
  <c r="A380" i="29" s="1"/>
  <c r="A381" i="29" s="1"/>
  <c r="A382" i="29" s="1"/>
  <c r="A383" i="29" s="1"/>
  <c r="A384" i="29" s="1"/>
  <c r="A385" i="29" s="1"/>
  <c r="A386" i="29" s="1"/>
  <c r="A387" i="29" s="1"/>
  <c r="A388" i="29" s="1"/>
  <c r="A389" i="29" s="1"/>
  <c r="A390" i="29" s="1"/>
  <c r="A391" i="29" s="1"/>
  <c r="A392" i="29" s="1"/>
  <c r="A393" i="29" s="1"/>
  <c r="A394" i="29" s="1"/>
  <c r="A395" i="29" s="1"/>
  <c r="A396" i="29" s="1"/>
  <c r="A397" i="29" s="1"/>
  <c r="A398" i="29" s="1"/>
  <c r="A399" i="29" s="1"/>
  <c r="A400" i="29" s="1"/>
  <c r="A401" i="29" s="1"/>
  <c r="A402" i="29" s="1"/>
  <c r="A403" i="29" s="1"/>
  <c r="A404" i="29" s="1"/>
  <c r="A405" i="29" s="1"/>
  <c r="A406" i="29" s="1"/>
  <c r="A407" i="29" s="1"/>
  <c r="A408" i="29" s="1"/>
  <c r="A409" i="29" s="1"/>
  <c r="A410" i="29" s="1"/>
  <c r="A411" i="29" s="1"/>
  <c r="A412" i="29" s="1"/>
  <c r="A413" i="29" s="1"/>
  <c r="A414" i="29" s="1"/>
  <c r="A415" i="29" s="1"/>
  <c r="A416" i="29" s="1"/>
  <c r="A417" i="29" s="1"/>
  <c r="A418" i="29" s="1"/>
  <c r="A419" i="29" s="1"/>
  <c r="A420" i="29" s="1"/>
  <c r="A421" i="29" s="1"/>
  <c r="A422" i="29" s="1"/>
  <c r="A423" i="29" s="1"/>
  <c r="A424" i="29" s="1"/>
  <c r="A425" i="29" s="1"/>
  <c r="A426" i="29" s="1"/>
  <c r="A427" i="29" s="1"/>
  <c r="A428" i="29" s="1"/>
  <c r="A429" i="29" s="1"/>
  <c r="A430" i="29" s="1"/>
  <c r="A431" i="29" s="1"/>
  <c r="A432" i="29" s="1"/>
  <c r="A433" i="29" s="1"/>
  <c r="A434" i="29" s="1"/>
  <c r="A435" i="29" s="1"/>
  <c r="A436" i="29" s="1"/>
  <c r="A437" i="29" s="1"/>
  <c r="A438" i="29" s="1"/>
  <c r="A439" i="29" s="1"/>
  <c r="A440" i="29" s="1"/>
  <c r="A441" i="29" s="1"/>
  <c r="A442" i="29" s="1"/>
  <c r="A443" i="29" s="1"/>
  <c r="A444" i="29" s="1"/>
  <c r="A445" i="29" s="1"/>
  <c r="A446" i="29" s="1"/>
  <c r="A447" i="29" s="1"/>
  <c r="A448" i="29" s="1"/>
  <c r="A449" i="29" s="1"/>
  <c r="A450" i="29" s="1"/>
  <c r="A451" i="29" s="1"/>
  <c r="A452" i="29" s="1"/>
  <c r="A453" i="29" s="1"/>
  <c r="A454" i="29" s="1"/>
  <c r="A455" i="29" s="1"/>
  <c r="A456" i="29" s="1"/>
  <c r="A457" i="29" s="1"/>
  <c r="A458" i="29" s="1"/>
  <c r="A459" i="29" s="1"/>
  <c r="A460" i="29" s="1"/>
  <c r="A461" i="29" s="1"/>
  <c r="A462" i="29" s="1"/>
  <c r="A463" i="29" s="1"/>
  <c r="A464" i="29" s="1"/>
  <c r="A465" i="29" s="1"/>
  <c r="A466" i="29" s="1"/>
  <c r="A467" i="29" s="1"/>
  <c r="A468" i="29" s="1"/>
  <c r="A469" i="29" s="1"/>
  <c r="A470" i="29" s="1"/>
  <c r="A471" i="29" s="1"/>
  <c r="A472" i="29" s="1"/>
  <c r="A473" i="29" s="1"/>
  <c r="A474" i="29" s="1"/>
  <c r="A475" i="29" s="1"/>
  <c r="A476" i="29" s="1"/>
  <c r="A477" i="29" s="1"/>
  <c r="A478" i="29" s="1"/>
  <c r="A479" i="29" s="1"/>
  <c r="A480" i="29" s="1"/>
  <c r="A481" i="29" s="1"/>
  <c r="A482" i="29" s="1"/>
  <c r="A483" i="29" s="1"/>
  <c r="A484" i="29" s="1"/>
  <c r="A485" i="29" s="1"/>
  <c r="A486" i="29" s="1"/>
  <c r="A487" i="29" s="1"/>
  <c r="A488" i="29" s="1"/>
  <c r="A489" i="29" s="1"/>
  <c r="A490" i="29" s="1"/>
  <c r="A491" i="29" s="1"/>
  <c r="A492" i="29" s="1"/>
  <c r="A493" i="29" s="1"/>
  <c r="A494" i="29" s="1"/>
  <c r="A495" i="29" s="1"/>
  <c r="A496" i="29" s="1"/>
  <c r="A497" i="29" s="1"/>
  <c r="A498" i="29" s="1"/>
  <c r="A499" i="29" s="1"/>
  <c r="A500" i="29" s="1"/>
  <c r="A501" i="29" s="1"/>
  <c r="A502" i="29" s="1"/>
  <c r="A503" i="29" s="1"/>
  <c r="A504" i="29" s="1"/>
  <c r="A505" i="29" s="1"/>
  <c r="A506" i="29" s="1"/>
  <c r="A507" i="29" s="1"/>
  <c r="A508" i="29" s="1"/>
  <c r="A509" i="29" s="1"/>
  <c r="A510" i="29" s="1"/>
  <c r="A511" i="29" s="1"/>
  <c r="A512" i="29" s="1"/>
  <c r="A513" i="29" s="1"/>
  <c r="A514" i="29" s="1"/>
  <c r="A515" i="29" s="1"/>
  <c r="A516" i="29" s="1"/>
  <c r="A517" i="29" s="1"/>
  <c r="A518" i="29" s="1"/>
  <c r="A519" i="29" s="1"/>
  <c r="A520" i="29" s="1"/>
  <c r="A521" i="29" s="1"/>
  <c r="A522" i="29" s="1"/>
  <c r="A523" i="29" s="1"/>
  <c r="A524" i="29" s="1"/>
  <c r="A525" i="29" s="1"/>
  <c r="A526" i="29" s="1"/>
  <c r="A527" i="29" s="1"/>
  <c r="A528" i="29" s="1"/>
  <c r="A529" i="29" s="1"/>
  <c r="A530" i="29" s="1"/>
  <c r="A531" i="29" s="1"/>
  <c r="A532" i="29" s="1"/>
  <c r="A533" i="29" s="1"/>
  <c r="A534" i="29" s="1"/>
  <c r="A535" i="29" s="1"/>
  <c r="A536" i="29" s="1"/>
  <c r="A537" i="29" s="1"/>
  <c r="A538" i="29" s="1"/>
  <c r="A539" i="29" s="1"/>
  <c r="A540" i="29" s="1"/>
  <c r="A541" i="29" s="1"/>
  <c r="A542" i="29" s="1"/>
  <c r="A543" i="29" s="1"/>
  <c r="A544" i="29" s="1"/>
  <c r="A545" i="29" s="1"/>
  <c r="A546" i="29" s="1"/>
  <c r="A547" i="29" s="1"/>
  <c r="A548" i="29" s="1"/>
  <c r="A549" i="29" s="1"/>
  <c r="A550" i="29" s="1"/>
  <c r="A551" i="29" s="1"/>
  <c r="A552" i="29" s="1"/>
  <c r="A553" i="29" s="1"/>
  <c r="A554" i="29" s="1"/>
  <c r="A555" i="29" s="1"/>
  <c r="A556" i="29" s="1"/>
  <c r="A557" i="29" s="1"/>
  <c r="A558" i="29" s="1"/>
  <c r="A559" i="29" s="1"/>
  <c r="A560" i="29" s="1"/>
  <c r="A561" i="29" s="1"/>
  <c r="A562" i="29" s="1"/>
  <c r="A563" i="29" s="1"/>
  <c r="A564" i="29" s="1"/>
  <c r="A565" i="29" s="1"/>
  <c r="A566" i="29" s="1"/>
  <c r="A567" i="29" s="1"/>
  <c r="A568" i="29" s="1"/>
  <c r="A569" i="29" s="1"/>
  <c r="A570" i="29" s="1"/>
  <c r="A571" i="29" s="1"/>
  <c r="A572" i="29" s="1"/>
  <c r="A573" i="29" s="1"/>
  <c r="A574" i="29" s="1"/>
  <c r="A575" i="29" s="1"/>
  <c r="A576" i="29" s="1"/>
  <c r="A577" i="29" s="1"/>
  <c r="A578" i="29" s="1"/>
  <c r="A579" i="29" s="1"/>
  <c r="A580" i="29" s="1"/>
  <c r="A581" i="29" s="1"/>
  <c r="A582" i="29" s="1"/>
  <c r="A583" i="29" s="1"/>
  <c r="A584" i="29" s="1"/>
  <c r="A585" i="29" s="1"/>
  <c r="A586" i="29" s="1"/>
  <c r="A587" i="29" s="1"/>
  <c r="A588" i="29" s="1"/>
  <c r="A589" i="29" s="1"/>
  <c r="A590" i="29" s="1"/>
  <c r="A591" i="29" s="1"/>
  <c r="A592" i="29" s="1"/>
  <c r="A593" i="29" s="1"/>
  <c r="A594" i="29" s="1"/>
  <c r="A595" i="29" s="1"/>
  <c r="A596" i="29" s="1"/>
  <c r="A597" i="29" s="1"/>
  <c r="A598" i="29" s="1"/>
  <c r="A599" i="29" s="1"/>
  <c r="A600" i="29" s="1"/>
  <c r="A601" i="29" s="1"/>
  <c r="A602" i="29" s="1"/>
  <c r="A603" i="29" s="1"/>
  <c r="A604" i="29" s="1"/>
  <c r="A605" i="29" s="1"/>
  <c r="A606" i="29" s="1"/>
  <c r="A607" i="29" s="1"/>
  <c r="A608" i="29" s="1"/>
  <c r="A609" i="29" s="1"/>
  <c r="A610" i="29" s="1"/>
  <c r="A611" i="29" s="1"/>
  <c r="A612" i="29" s="1"/>
  <c r="A613" i="29" s="1"/>
  <c r="A614" i="29" s="1"/>
  <c r="A615" i="29" s="1"/>
  <c r="A616" i="29" s="1"/>
  <c r="A617" i="29" s="1"/>
  <c r="A618" i="29" s="1"/>
  <c r="A619" i="29" s="1"/>
  <c r="A620" i="29" s="1"/>
  <c r="A621" i="29" s="1"/>
  <c r="A622" i="29" s="1"/>
  <c r="A623" i="29" s="1"/>
  <c r="A624" i="29" s="1"/>
  <c r="A625" i="29" s="1"/>
  <c r="A626" i="29" s="1"/>
  <c r="A627" i="29" s="1"/>
  <c r="A628" i="29" s="1"/>
  <c r="A629" i="29" s="1"/>
  <c r="A630" i="29" s="1"/>
  <c r="A631" i="29" s="1"/>
  <c r="A632" i="29" s="1"/>
  <c r="A633" i="29" s="1"/>
  <c r="A634" i="29" s="1"/>
  <c r="A635" i="29" s="1"/>
  <c r="A636" i="29" s="1"/>
  <c r="A637" i="29" s="1"/>
  <c r="A638" i="29" s="1"/>
  <c r="A639" i="29" s="1"/>
  <c r="A640" i="29" s="1"/>
  <c r="A641" i="29" s="1"/>
  <c r="A642" i="29" s="1"/>
  <c r="A643" i="29" s="1"/>
  <c r="A644" i="29" s="1"/>
  <c r="A645" i="29" s="1"/>
  <c r="A646" i="29" s="1"/>
  <c r="A647" i="29" s="1"/>
  <c r="A648" i="29" s="1"/>
  <c r="A649" i="29" s="1"/>
  <c r="A650" i="29" s="1"/>
  <c r="A651" i="29" s="1"/>
  <c r="A652" i="29" s="1"/>
  <c r="A653" i="29" s="1"/>
  <c r="A654" i="29" s="1"/>
  <c r="A655" i="29" s="1"/>
  <c r="A656" i="29" s="1"/>
  <c r="A657" i="29" s="1"/>
  <c r="A658" i="29" s="1"/>
  <c r="A659" i="29" s="1"/>
  <c r="A660" i="29" s="1"/>
  <c r="A661" i="29" s="1"/>
  <c r="A662" i="29" s="1"/>
  <c r="A663" i="29" s="1"/>
  <c r="A664" i="29" s="1"/>
  <c r="A665" i="29" s="1"/>
  <c r="A666" i="29" s="1"/>
  <c r="A667" i="29" s="1"/>
  <c r="A668" i="29" s="1"/>
  <c r="A669" i="29" s="1"/>
  <c r="A670" i="29" s="1"/>
  <c r="A671" i="29" s="1"/>
  <c r="A672" i="29" s="1"/>
  <c r="A673" i="29" s="1"/>
  <c r="A674" i="29" s="1"/>
  <c r="A675" i="29" s="1"/>
  <c r="A676" i="29" s="1"/>
  <c r="A677" i="29" s="1"/>
  <c r="A678" i="29" s="1"/>
  <c r="A679" i="29" s="1"/>
  <c r="A680" i="29" s="1"/>
  <c r="A681" i="29" s="1"/>
  <c r="A682" i="29" s="1"/>
  <c r="A683" i="29" s="1"/>
  <c r="A684" i="29" s="1"/>
  <c r="A685" i="29" s="1"/>
  <c r="A686" i="29" s="1"/>
  <c r="A687" i="29" s="1"/>
  <c r="A688" i="29" s="1"/>
  <c r="A689" i="29" s="1"/>
  <c r="A690" i="29" s="1"/>
  <c r="A691" i="29" s="1"/>
  <c r="A692" i="29" s="1"/>
  <c r="A693" i="29" s="1"/>
  <c r="A694" i="29" s="1"/>
  <c r="A695" i="29" s="1"/>
  <c r="A696" i="29" s="1"/>
  <c r="A697" i="29" s="1"/>
  <c r="A698" i="29" s="1"/>
  <c r="A699" i="29" s="1"/>
  <c r="A700" i="29" s="1"/>
  <c r="A701" i="29" s="1"/>
  <c r="A702" i="29" s="1"/>
  <c r="A703" i="29" s="1"/>
  <c r="A704" i="29" s="1"/>
  <c r="A705" i="29" s="1"/>
  <c r="A706" i="29" s="1"/>
  <c r="A707" i="29" s="1"/>
  <c r="A708" i="29" s="1"/>
  <c r="A709" i="29" s="1"/>
  <c r="A710" i="29" s="1"/>
  <c r="A711" i="29" s="1"/>
  <c r="A712" i="29" s="1"/>
  <c r="A713" i="29" s="1"/>
  <c r="A714" i="29" s="1"/>
  <c r="A715" i="29" s="1"/>
  <c r="A716" i="29" s="1"/>
  <c r="A717" i="29" s="1"/>
  <c r="A718" i="29" s="1"/>
  <c r="A719" i="29" s="1"/>
  <c r="A720" i="29" s="1"/>
  <c r="A721" i="29" s="1"/>
  <c r="A722" i="29" s="1"/>
  <c r="A723" i="29" s="1"/>
  <c r="A724" i="29" s="1"/>
  <c r="A725" i="29" s="1"/>
  <c r="A726" i="29" s="1"/>
  <c r="A727" i="29" s="1"/>
  <c r="A728" i="29" s="1"/>
  <c r="A729" i="29" s="1"/>
  <c r="A730" i="29" s="1"/>
  <c r="A731" i="29" s="1"/>
  <c r="A732" i="29" s="1"/>
  <c r="A733" i="29" s="1"/>
  <c r="A734" i="29" s="1"/>
  <c r="A735" i="29" s="1"/>
  <c r="A736" i="29" s="1"/>
  <c r="A737" i="29" s="1"/>
  <c r="A738" i="29" s="1"/>
  <c r="A739" i="29" s="1"/>
  <c r="A740" i="29" s="1"/>
  <c r="A741" i="29" s="1"/>
  <c r="A742" i="29" s="1"/>
  <c r="A743" i="29" s="1"/>
  <c r="A744" i="29" s="1"/>
  <c r="A745" i="29" s="1"/>
  <c r="A746" i="29" s="1"/>
  <c r="A747" i="29" s="1"/>
  <c r="A748" i="29" s="1"/>
  <c r="A749" i="29" s="1"/>
  <c r="A750" i="29" s="1"/>
  <c r="A751" i="29" s="1"/>
  <c r="A752" i="29" s="1"/>
  <c r="A753" i="29" s="1"/>
  <c r="A754" i="29" s="1"/>
  <c r="A755" i="29" s="1"/>
  <c r="A756" i="29" s="1"/>
  <c r="A757" i="29" s="1"/>
  <c r="A758" i="29" s="1"/>
  <c r="A759" i="29" s="1"/>
  <c r="A760" i="29" s="1"/>
  <c r="A761" i="29" s="1"/>
  <c r="A762" i="29" s="1"/>
  <c r="A763" i="29" s="1"/>
  <c r="A764" i="29" s="1"/>
  <c r="A765" i="29" s="1"/>
  <c r="A766" i="29" s="1"/>
  <c r="A767" i="29" s="1"/>
  <c r="A768" i="29" s="1"/>
  <c r="A769" i="29" s="1"/>
  <c r="A770" i="29" s="1"/>
  <c r="A771" i="29" s="1"/>
  <c r="A772" i="29" s="1"/>
  <c r="A773" i="29" s="1"/>
  <c r="A774" i="29" s="1"/>
  <c r="A775" i="29" s="1"/>
  <c r="A776" i="29" s="1"/>
  <c r="A777" i="29" s="1"/>
  <c r="A778" i="29" s="1"/>
  <c r="A779" i="29" s="1"/>
  <c r="A780" i="29" s="1"/>
  <c r="A781" i="29" s="1"/>
  <c r="A782" i="29" s="1"/>
  <c r="A783" i="29" s="1"/>
  <c r="A784" i="29" s="1"/>
  <c r="A785" i="29" s="1"/>
  <c r="A786" i="29" s="1"/>
  <c r="A787" i="29" s="1"/>
  <c r="A788" i="29" s="1"/>
  <c r="A789" i="29" s="1"/>
  <c r="A790" i="29" s="1"/>
  <c r="A791" i="29" s="1"/>
  <c r="A792" i="29" s="1"/>
  <c r="A793" i="29" s="1"/>
  <c r="A794" i="29" s="1"/>
  <c r="A795" i="29" s="1"/>
  <c r="A796" i="29" s="1"/>
  <c r="A797" i="29" s="1"/>
  <c r="A798" i="29" s="1"/>
  <c r="A799" i="29" s="1"/>
  <c r="A800" i="29" s="1"/>
  <c r="A801" i="29" s="1"/>
  <c r="A802" i="29" s="1"/>
  <c r="A803" i="29" s="1"/>
  <c r="A804" i="29" s="1"/>
  <c r="A805" i="29" s="1"/>
  <c r="A806" i="29" s="1"/>
  <c r="A807" i="29" s="1"/>
  <c r="A808" i="29" s="1"/>
  <c r="A809" i="29" s="1"/>
  <c r="A810" i="29" s="1"/>
  <c r="A811" i="29" s="1"/>
  <c r="A812" i="29" s="1"/>
  <c r="A813" i="29" s="1"/>
  <c r="A814" i="29" s="1"/>
  <c r="A815" i="29" s="1"/>
  <c r="A816" i="29" s="1"/>
  <c r="A817" i="29" s="1"/>
  <c r="A818" i="29" s="1"/>
  <c r="A819" i="29" s="1"/>
  <c r="A820" i="29" s="1"/>
  <c r="A821" i="29" s="1"/>
  <c r="A822" i="29" s="1"/>
  <c r="A823" i="29" s="1"/>
  <c r="A824" i="29" s="1"/>
  <c r="A825" i="29" s="1"/>
  <c r="A826" i="29" s="1"/>
  <c r="A827" i="29" s="1"/>
  <c r="A828" i="29" s="1"/>
  <c r="A829" i="29" s="1"/>
  <c r="A830" i="29" s="1"/>
  <c r="A831" i="29" s="1"/>
  <c r="A832" i="29" s="1"/>
  <c r="A833" i="29" s="1"/>
  <c r="A834" i="29" s="1"/>
  <c r="A835" i="29" s="1"/>
  <c r="A836" i="29" s="1"/>
  <c r="A837" i="29" s="1"/>
  <c r="A838" i="29" s="1"/>
  <c r="A839" i="29" s="1"/>
  <c r="A840" i="29" s="1"/>
  <c r="A841" i="29" s="1"/>
  <c r="A842" i="29" s="1"/>
  <c r="A843" i="29" s="1"/>
  <c r="A844" i="29" s="1"/>
  <c r="A845" i="29" s="1"/>
  <c r="A846" i="29" s="1"/>
  <c r="A847" i="29" s="1"/>
  <c r="A848" i="29" s="1"/>
  <c r="A849" i="29" s="1"/>
  <c r="A850" i="29" s="1"/>
  <c r="A851" i="29" s="1"/>
  <c r="A852" i="29" s="1"/>
  <c r="A853" i="29" s="1"/>
  <c r="A854" i="29" s="1"/>
  <c r="A855" i="29" s="1"/>
  <c r="A856" i="29" s="1"/>
  <c r="A857" i="29" s="1"/>
  <c r="A858" i="29" s="1"/>
  <c r="A859" i="29" s="1"/>
  <c r="A860" i="29" s="1"/>
  <c r="A861" i="29" s="1"/>
  <c r="A862" i="29" s="1"/>
  <c r="A863" i="29" s="1"/>
  <c r="A864" i="29" s="1"/>
  <c r="A865" i="29" s="1"/>
  <c r="A866" i="29" s="1"/>
  <c r="A867" i="29" s="1"/>
  <c r="A868" i="29" s="1"/>
  <c r="A869" i="29" s="1"/>
  <c r="A870" i="29" s="1"/>
  <c r="A871" i="29" s="1"/>
  <c r="A872" i="29" s="1"/>
  <c r="A873" i="29" s="1"/>
  <c r="A874" i="29" s="1"/>
  <c r="A875" i="29" s="1"/>
  <c r="A876" i="29" s="1"/>
  <c r="A877" i="29" s="1"/>
  <c r="A878" i="29" s="1"/>
  <c r="A879" i="29" s="1"/>
  <c r="A880" i="29" s="1"/>
  <c r="A881" i="29" s="1"/>
  <c r="A882" i="29" s="1"/>
  <c r="A883" i="29" s="1"/>
  <c r="A884" i="29" s="1"/>
  <c r="A885" i="29" s="1"/>
  <c r="A886" i="29" s="1"/>
  <c r="A887" i="29" s="1"/>
  <c r="A888" i="29" s="1"/>
  <c r="A889" i="29" s="1"/>
  <c r="A890" i="29" s="1"/>
  <c r="A891" i="29" s="1"/>
  <c r="A892" i="29" s="1"/>
  <c r="A893" i="29" s="1"/>
  <c r="A894" i="29" s="1"/>
  <c r="A895" i="29" s="1"/>
  <c r="A896" i="29" s="1"/>
  <c r="A897" i="29" s="1"/>
  <c r="A898" i="29" s="1"/>
  <c r="A899" i="29" s="1"/>
  <c r="A900" i="29" s="1"/>
  <c r="A901" i="29" s="1"/>
  <c r="A902" i="29" s="1"/>
  <c r="A903" i="29" s="1"/>
  <c r="A904" i="29" s="1"/>
  <c r="A905" i="29" s="1"/>
  <c r="A906" i="29" s="1"/>
  <c r="A907" i="29" s="1"/>
  <c r="A908" i="29" s="1"/>
  <c r="A909" i="29" s="1"/>
  <c r="A910" i="29" s="1"/>
  <c r="A911" i="29" s="1"/>
  <c r="A912" i="29" s="1"/>
  <c r="A913" i="29" s="1"/>
  <c r="A914" i="29" s="1"/>
  <c r="A915" i="29" s="1"/>
  <c r="A916" i="29" s="1"/>
  <c r="A917" i="29" s="1"/>
  <c r="A918" i="29" s="1"/>
  <c r="A919" i="29" s="1"/>
  <c r="A920" i="29" s="1"/>
  <c r="A921" i="29" s="1"/>
  <c r="A922" i="29" s="1"/>
  <c r="A923" i="29" s="1"/>
  <c r="A924" i="29" s="1"/>
  <c r="A925" i="29" s="1"/>
  <c r="A926" i="29" s="1"/>
  <c r="A927" i="29" s="1"/>
  <c r="A928" i="29" s="1"/>
  <c r="A929" i="29" s="1"/>
  <c r="A930" i="29" s="1"/>
  <c r="A931" i="29" s="1"/>
  <c r="A932" i="29" s="1"/>
  <c r="A933" i="29" s="1"/>
  <c r="A934" i="29" s="1"/>
  <c r="A935" i="29" s="1"/>
  <c r="A936" i="29" s="1"/>
  <c r="A937" i="29" s="1"/>
  <c r="A938" i="29" s="1"/>
  <c r="A939" i="29" s="1"/>
  <c r="A940" i="29" s="1"/>
  <c r="A941" i="29" s="1"/>
  <c r="A942" i="29" s="1"/>
  <c r="A943" i="29" s="1"/>
  <c r="A944" i="29" s="1"/>
  <c r="A945" i="29" s="1"/>
  <c r="A946" i="29" s="1"/>
  <c r="A947" i="29" s="1"/>
  <c r="A948" i="29" s="1"/>
  <c r="A949" i="29" s="1"/>
  <c r="A950" i="29" s="1"/>
  <c r="A951" i="29" s="1"/>
  <c r="A952" i="29" s="1"/>
  <c r="A953" i="29" s="1"/>
  <c r="A954" i="29" s="1"/>
  <c r="A955" i="29" s="1"/>
  <c r="A956" i="29" s="1"/>
  <c r="A957" i="29" s="1"/>
  <c r="A958" i="29" s="1"/>
  <c r="A959" i="29" s="1"/>
  <c r="A960" i="29" s="1"/>
  <c r="A961" i="29" s="1"/>
  <c r="A962" i="29" s="1"/>
  <c r="A963" i="29" s="1"/>
  <c r="A964" i="29" s="1"/>
  <c r="A965" i="29" s="1"/>
  <c r="A966" i="29" s="1"/>
  <c r="A967" i="29" s="1"/>
  <c r="A968" i="29" s="1"/>
  <c r="A969" i="29" s="1"/>
  <c r="A970" i="29" s="1"/>
  <c r="A971" i="29" s="1"/>
  <c r="A972" i="29" s="1"/>
  <c r="A973" i="29" s="1"/>
  <c r="A974" i="29" s="1"/>
  <c r="A975" i="29" s="1"/>
  <c r="A976" i="29" s="1"/>
  <c r="A977" i="29" s="1"/>
  <c r="A978" i="29" s="1"/>
  <c r="A979" i="29" s="1"/>
  <c r="A980" i="29" s="1"/>
  <c r="A981" i="29" s="1"/>
  <c r="A982" i="29" s="1"/>
  <c r="A983" i="29" s="1"/>
  <c r="A984" i="29" s="1"/>
  <c r="A985" i="29" s="1"/>
  <c r="A986" i="29" s="1"/>
  <c r="A987" i="29" s="1"/>
  <c r="A988" i="29" s="1"/>
  <c r="A989" i="29" s="1"/>
  <c r="A990" i="29" s="1"/>
  <c r="A991" i="29" s="1"/>
  <c r="A992" i="29" s="1"/>
  <c r="A993" i="29" s="1"/>
  <c r="A994" i="29" s="1"/>
  <c r="A995" i="29" s="1"/>
  <c r="A996" i="29" s="1"/>
  <c r="A997" i="29" s="1"/>
  <c r="A998" i="29" s="1"/>
  <c r="A999" i="29" s="1"/>
  <c r="A1000" i="29" s="1"/>
  <c r="A1001" i="29" s="1"/>
  <c r="A1002" i="29" s="1"/>
  <c r="A1003" i="29" s="1"/>
  <c r="A1004" i="29" s="1"/>
  <c r="A1005" i="29" s="1"/>
  <c r="A1006" i="29" s="1"/>
  <c r="A1007" i="29" s="1"/>
  <c r="A1008" i="29" s="1"/>
  <c r="A1009" i="29" s="1"/>
  <c r="A1010" i="29" s="1"/>
  <c r="A1011" i="29" s="1"/>
  <c r="A1012" i="29" s="1"/>
  <c r="A1013" i="29" s="1"/>
  <c r="A1014" i="29" s="1"/>
  <c r="A1015" i="29" s="1"/>
  <c r="A1016" i="29" s="1"/>
  <c r="A1017" i="29" s="1"/>
  <c r="A1018" i="29" s="1"/>
  <c r="A1019" i="29" s="1"/>
  <c r="A1020" i="29" s="1"/>
  <c r="A1021" i="29" s="1"/>
  <c r="A1022" i="29" s="1"/>
  <c r="A1023" i="29" s="1"/>
  <c r="A1024" i="29" s="1"/>
  <c r="A1025" i="29" s="1"/>
  <c r="A1026" i="29" s="1"/>
  <c r="A1027" i="29" s="1"/>
  <c r="A1028" i="29" s="1"/>
  <c r="A1029" i="29" s="1"/>
  <c r="A1030" i="29" s="1"/>
  <c r="A1031" i="29" s="1"/>
  <c r="A1032" i="29" s="1"/>
  <c r="A1033" i="29" s="1"/>
  <c r="A1034" i="29" s="1"/>
  <c r="A1035" i="29" s="1"/>
  <c r="A1036" i="29" s="1"/>
  <c r="A1037" i="29" s="1"/>
  <c r="A1038" i="29" s="1"/>
  <c r="A1039" i="29" s="1"/>
  <c r="A1040" i="29" s="1"/>
  <c r="A1041" i="29" s="1"/>
  <c r="A1042" i="29" s="1"/>
  <c r="A1043" i="29" s="1"/>
  <c r="A1044" i="29" s="1"/>
  <c r="A1045" i="29" s="1"/>
  <c r="A1046" i="29" s="1"/>
  <c r="A1047" i="29" s="1"/>
  <c r="A1048" i="29" s="1"/>
  <c r="A1049" i="29" s="1"/>
  <c r="A1050" i="29" s="1"/>
  <c r="A1051" i="29" s="1"/>
  <c r="A1052" i="29" s="1"/>
  <c r="A1053" i="29" s="1"/>
  <c r="A1054" i="29" s="1"/>
  <c r="A1055" i="29" s="1"/>
  <c r="A1056" i="29" s="1"/>
  <c r="A1057" i="29" s="1"/>
  <c r="A1058" i="29" s="1"/>
  <c r="A1059" i="29" s="1"/>
  <c r="A1060" i="29" s="1"/>
  <c r="A1061" i="29" s="1"/>
  <c r="A1062" i="29" s="1"/>
  <c r="A1063" i="29" s="1"/>
  <c r="A1064" i="29" s="1"/>
  <c r="A1065" i="29" s="1"/>
  <c r="A1066" i="29" s="1"/>
  <c r="A1067" i="29" s="1"/>
  <c r="A1068" i="29" s="1"/>
  <c r="A1069" i="29" s="1"/>
  <c r="A1070" i="29" s="1"/>
  <c r="A1071" i="29" s="1"/>
  <c r="A1072" i="29" s="1"/>
  <c r="A1073" i="29" s="1"/>
  <c r="A1074" i="29" s="1"/>
  <c r="A1075" i="29" s="1"/>
  <c r="A1076" i="29" s="1"/>
  <c r="A1077" i="29" s="1"/>
  <c r="A1078" i="29" s="1"/>
  <c r="A1079" i="29" s="1"/>
  <c r="A1080" i="29" s="1"/>
  <c r="A1081" i="29" s="1"/>
  <c r="A1082" i="29" s="1"/>
  <c r="A1083" i="29" s="1"/>
  <c r="A1084" i="29" s="1"/>
  <c r="A1085" i="29" s="1"/>
  <c r="A1086" i="29" s="1"/>
  <c r="A1087" i="29" s="1"/>
  <c r="A1088" i="29" s="1"/>
  <c r="A1089" i="29" s="1"/>
  <c r="A1090" i="29" s="1"/>
  <c r="A1091" i="29" s="1"/>
  <c r="A1092" i="29" s="1"/>
  <c r="A1093" i="29" s="1"/>
  <c r="A1094" i="29" s="1"/>
  <c r="A1095" i="29" s="1"/>
  <c r="A1096" i="29" s="1"/>
  <c r="A1097" i="29" s="1"/>
  <c r="A1098" i="29" s="1"/>
  <c r="A1099" i="29" s="1"/>
  <c r="A1100" i="29" s="1"/>
  <c r="A1101" i="29" s="1"/>
  <c r="A1102" i="29" s="1"/>
  <c r="A1103" i="29" s="1"/>
  <c r="A1104" i="29" s="1"/>
  <c r="A1105" i="29" s="1"/>
  <c r="A1106" i="29" s="1"/>
  <c r="A1107" i="29" s="1"/>
  <c r="A1108" i="29" s="1"/>
  <c r="A1109" i="29" s="1"/>
  <c r="A1110" i="29" s="1"/>
  <c r="A1111" i="29" s="1"/>
  <c r="A1112" i="29" s="1"/>
  <c r="A1113" i="29" s="1"/>
  <c r="A1114" i="29" s="1"/>
  <c r="A1115" i="29" s="1"/>
  <c r="A1116" i="29" s="1"/>
  <c r="A1117" i="29" s="1"/>
  <c r="A1118" i="29" s="1"/>
  <c r="A1119" i="29" s="1"/>
  <c r="A1120" i="29" s="1"/>
  <c r="A1121" i="29" s="1"/>
  <c r="A1122" i="29" s="1"/>
  <c r="A1123" i="29" s="1"/>
  <c r="A1124" i="29" s="1"/>
  <c r="A1125" i="29" s="1"/>
  <c r="A1126" i="29" s="1"/>
  <c r="A1127" i="29" s="1"/>
  <c r="A1128" i="29" s="1"/>
  <c r="A1129" i="29" s="1"/>
  <c r="A1130" i="29" s="1"/>
  <c r="A1131" i="29" s="1"/>
  <c r="A1132" i="29" s="1"/>
  <c r="A1133" i="29" s="1"/>
  <c r="A1134" i="29" s="1"/>
  <c r="A1135" i="29" s="1"/>
  <c r="A1136" i="29" s="1"/>
  <c r="A1137" i="29" s="1"/>
  <c r="A1138" i="29" s="1"/>
  <c r="A1139" i="29" s="1"/>
  <c r="A1140" i="29" s="1"/>
  <c r="A1141" i="29" s="1"/>
  <c r="A1142" i="29" s="1"/>
  <c r="A1143" i="29" s="1"/>
  <c r="A1144" i="29" s="1"/>
  <c r="A1145" i="29" s="1"/>
  <c r="A1146" i="29" s="1"/>
  <c r="A1147" i="29" s="1"/>
  <c r="A1148" i="29" s="1"/>
  <c r="A1149" i="29" s="1"/>
  <c r="A1150" i="29" s="1"/>
  <c r="A1151" i="29" s="1"/>
  <c r="A1152" i="29" s="1"/>
  <c r="A1153" i="29" s="1"/>
  <c r="A1154" i="29" s="1"/>
  <c r="A1155" i="29" s="1"/>
  <c r="A1156" i="29" s="1"/>
  <c r="A1157" i="29" s="1"/>
  <c r="A1158" i="29" s="1"/>
  <c r="A1159" i="29" s="1"/>
  <c r="A1160" i="29" s="1"/>
  <c r="A1161" i="29" s="1"/>
  <c r="A1162" i="29" s="1"/>
  <c r="A1163" i="29" s="1"/>
  <c r="A1164" i="29" s="1"/>
  <c r="A1165" i="29" s="1"/>
  <c r="A1166" i="29" s="1"/>
  <c r="A1167" i="29" s="1"/>
  <c r="A1168" i="29" s="1"/>
  <c r="A1169" i="29" s="1"/>
  <c r="A1170" i="29" s="1"/>
  <c r="A1171" i="29" s="1"/>
  <c r="A1172" i="29" s="1"/>
  <c r="A1173" i="29" s="1"/>
  <c r="A1174" i="29" s="1"/>
  <c r="A1175" i="29" s="1"/>
  <c r="A1176" i="29" s="1"/>
  <c r="A1177" i="29" s="1"/>
  <c r="A1178" i="29" s="1"/>
  <c r="A1179" i="29" s="1"/>
  <c r="A1180" i="29" s="1"/>
  <c r="A1181" i="29" s="1"/>
  <c r="A1182" i="29" s="1"/>
  <c r="A1183" i="29" s="1"/>
  <c r="A1184" i="29" s="1"/>
  <c r="A1185" i="29" s="1"/>
  <c r="A1186" i="29" s="1"/>
  <c r="A1187" i="29" s="1"/>
  <c r="A1188" i="29" s="1"/>
  <c r="A1189" i="29" s="1"/>
  <c r="A1190" i="29" s="1"/>
  <c r="A1191" i="29" s="1"/>
  <c r="A1192" i="29" s="1"/>
  <c r="A1193" i="29" s="1"/>
  <c r="A1194" i="29" s="1"/>
  <c r="A1195" i="29" s="1"/>
  <c r="A1196" i="29" s="1"/>
  <c r="A1197" i="29" s="1"/>
  <c r="A1198" i="29" s="1"/>
  <c r="A1199" i="29" s="1"/>
  <c r="A1200" i="29" s="1"/>
  <c r="A1201" i="29" s="1"/>
  <c r="A1202" i="29" s="1"/>
  <c r="A1203" i="29" s="1"/>
  <c r="A1204" i="29" s="1"/>
  <c r="A1205" i="29" s="1"/>
  <c r="A1206" i="29" s="1"/>
  <c r="A1207" i="29" s="1"/>
  <c r="A1208" i="29" s="1"/>
  <c r="A1209" i="29" s="1"/>
  <c r="A1210" i="29" s="1"/>
  <c r="A1211" i="29" s="1"/>
  <c r="A1212" i="29" s="1"/>
  <c r="A1213" i="29" s="1"/>
  <c r="A1214" i="29" s="1"/>
  <c r="A1215" i="29" s="1"/>
  <c r="A1216" i="29" s="1"/>
  <c r="A1217" i="29" s="1"/>
  <c r="A1218" i="29" s="1"/>
  <c r="A1219" i="29" s="1"/>
  <c r="A1220" i="29" s="1"/>
  <c r="A1221" i="29" s="1"/>
  <c r="A1222" i="29" s="1"/>
  <c r="A1223" i="29" s="1"/>
  <c r="A1224" i="29" s="1"/>
  <c r="A1225" i="29" s="1"/>
  <c r="A1226" i="29" s="1"/>
  <c r="A1227" i="29" s="1"/>
  <c r="A1228" i="29" s="1"/>
  <c r="A1229" i="29" s="1"/>
  <c r="A1230" i="29" s="1"/>
  <c r="A1231" i="29" s="1"/>
  <c r="A1232" i="29" s="1"/>
  <c r="A1233" i="29" s="1"/>
  <c r="A1234" i="29" s="1"/>
  <c r="A1235" i="29" s="1"/>
  <c r="A1236" i="29" s="1"/>
  <c r="A1237" i="29" s="1"/>
  <c r="A1238" i="29" s="1"/>
  <c r="A1239" i="29" s="1"/>
  <c r="A1240" i="29" s="1"/>
  <c r="A1241" i="29" s="1"/>
  <c r="A1242" i="29" s="1"/>
  <c r="A1243" i="29" s="1"/>
  <c r="A1244" i="29" s="1"/>
  <c r="A1245" i="29" s="1"/>
  <c r="A1246" i="29" s="1"/>
  <c r="A1247" i="29" s="1"/>
  <c r="A1248" i="29" s="1"/>
  <c r="A1249" i="29" s="1"/>
  <c r="A1250" i="29" s="1"/>
  <c r="A1251" i="29" s="1"/>
  <c r="A1252" i="29" s="1"/>
  <c r="A1253" i="29" s="1"/>
  <c r="A1254" i="29" s="1"/>
  <c r="A1255" i="29" s="1"/>
  <c r="A1256" i="29" s="1"/>
  <c r="A1257" i="29" s="1"/>
  <c r="A1258" i="29" s="1"/>
  <c r="A1259" i="29" s="1"/>
  <c r="A1260" i="29" s="1"/>
  <c r="A1261" i="29" s="1"/>
  <c r="A1262" i="29" s="1"/>
  <c r="A1263" i="29" s="1"/>
  <c r="A1264" i="29" s="1"/>
  <c r="A1265" i="29" s="1"/>
  <c r="A1266" i="29" s="1"/>
  <c r="A1267" i="29" s="1"/>
  <c r="A1268" i="29" s="1"/>
  <c r="A1269" i="29" s="1"/>
  <c r="A1270" i="29" s="1"/>
  <c r="A1271" i="29" s="1"/>
  <c r="A1272" i="29" s="1"/>
  <c r="A1273" i="29" s="1"/>
  <c r="A1274" i="29" s="1"/>
  <c r="A1275" i="29" s="1"/>
  <c r="A1276" i="29" s="1"/>
  <c r="A1277" i="29" s="1"/>
  <c r="A1278" i="29" s="1"/>
  <c r="A1279" i="29" s="1"/>
  <c r="A1280" i="29" s="1"/>
  <c r="A1281" i="29" s="1"/>
  <c r="A1282" i="29" s="1"/>
  <c r="A1283" i="29" s="1"/>
  <c r="A1284" i="29" s="1"/>
  <c r="A1285" i="29" s="1"/>
  <c r="A1286" i="29" s="1"/>
  <c r="A1287" i="29" s="1"/>
  <c r="A1288" i="29" s="1"/>
  <c r="A1289" i="29" s="1"/>
  <c r="A1290" i="29" s="1"/>
  <c r="A1291" i="29" s="1"/>
  <c r="A1292" i="29" s="1"/>
  <c r="A1293" i="29" s="1"/>
  <c r="A1294" i="29" s="1"/>
  <c r="A1295" i="29" s="1"/>
  <c r="A1296" i="29" s="1"/>
  <c r="A1297" i="29" s="1"/>
  <c r="A1298" i="29" s="1"/>
  <c r="A1299" i="29" s="1"/>
  <c r="A1300" i="29" s="1"/>
  <c r="A1301" i="29" s="1"/>
  <c r="A1302" i="29" s="1"/>
  <c r="A1303" i="29" s="1"/>
  <c r="A1304" i="29" s="1"/>
  <c r="A1305" i="29" s="1"/>
  <c r="A1306" i="29" s="1"/>
  <c r="A1307" i="29" s="1"/>
  <c r="A1308" i="29" s="1"/>
  <c r="A1309" i="29" s="1"/>
  <c r="A1310" i="29" s="1"/>
  <c r="A1311" i="29" s="1"/>
  <c r="A1312" i="29" s="1"/>
  <c r="A1313" i="29" s="1"/>
  <c r="A1314" i="29" s="1"/>
  <c r="A1315" i="29" s="1"/>
  <c r="A1316" i="29" s="1"/>
  <c r="A1317" i="29" s="1"/>
  <c r="A1318" i="29" s="1"/>
  <c r="A1319" i="29" s="1"/>
  <c r="A1320" i="29" s="1"/>
  <c r="A1321" i="29" s="1"/>
  <c r="A1322" i="29" s="1"/>
  <c r="A1323" i="29" s="1"/>
  <c r="A1324" i="29" s="1"/>
  <c r="A1325" i="29" s="1"/>
  <c r="A1326" i="29" s="1"/>
  <c r="A1327" i="29" s="1"/>
  <c r="A1328" i="29" s="1"/>
  <c r="A1329" i="29" s="1"/>
  <c r="A1330" i="29" s="1"/>
  <c r="A1331" i="29" s="1"/>
  <c r="A1332" i="29" s="1"/>
  <c r="A1333" i="29" s="1"/>
  <c r="A1334" i="29" s="1"/>
  <c r="A1335" i="29" s="1"/>
  <c r="A1336" i="29" s="1"/>
  <c r="A1337" i="29" s="1"/>
  <c r="A1338" i="29" s="1"/>
  <c r="A1339" i="29" s="1"/>
  <c r="A1340" i="29" s="1"/>
  <c r="A1341" i="29" s="1"/>
  <c r="A1342" i="29" s="1"/>
  <c r="A1343" i="29" s="1"/>
  <c r="A1344" i="29" s="1"/>
  <c r="A1345" i="29" s="1"/>
  <c r="A1346" i="29" s="1"/>
  <c r="A1347" i="29" s="1"/>
  <c r="A1348" i="29" s="1"/>
  <c r="A1349" i="29" s="1"/>
  <c r="A1350" i="29" s="1"/>
  <c r="A1351" i="29" s="1"/>
  <c r="A1352" i="29" s="1"/>
  <c r="A1353" i="29" s="1"/>
  <c r="A1354" i="29" s="1"/>
  <c r="A1355" i="29" s="1"/>
  <c r="A1356" i="29" s="1"/>
  <c r="A1357" i="29" s="1"/>
  <c r="A1358" i="29" s="1"/>
  <c r="A1359" i="29" s="1"/>
  <c r="A1360" i="29" s="1"/>
  <c r="A1361" i="29" s="1"/>
  <c r="A1362" i="29" s="1"/>
  <c r="A1363" i="29" s="1"/>
  <c r="A1364" i="29" s="1"/>
  <c r="A1365" i="29" s="1"/>
  <c r="A1366" i="29" s="1"/>
  <c r="A1367" i="29" s="1"/>
  <c r="A1368" i="29" s="1"/>
  <c r="A1369" i="29" s="1"/>
  <c r="A1370" i="29" s="1"/>
  <c r="A1371" i="29" s="1"/>
  <c r="A1372" i="29" s="1"/>
  <c r="A1373" i="29" s="1"/>
  <c r="A1374" i="29" s="1"/>
  <c r="A1375" i="29" s="1"/>
  <c r="A1376" i="29" s="1"/>
  <c r="A1377" i="29" s="1"/>
  <c r="A1378" i="29" s="1"/>
  <c r="A1379" i="29" s="1"/>
  <c r="A1380" i="29" s="1"/>
  <c r="A1381" i="29" s="1"/>
  <c r="A1382" i="29" s="1"/>
  <c r="A1383" i="29" s="1"/>
  <c r="A1384" i="29" s="1"/>
  <c r="A1385" i="29" s="1"/>
  <c r="A1386" i="29" s="1"/>
  <c r="A1387" i="29" s="1"/>
  <c r="A1388" i="29" s="1"/>
  <c r="A1389" i="29" s="1"/>
  <c r="A1390" i="29" s="1"/>
  <c r="A1391" i="29" s="1"/>
  <c r="A1392" i="29" s="1"/>
  <c r="A1393" i="29" s="1"/>
  <c r="A1394" i="29" s="1"/>
  <c r="A1395" i="29" s="1"/>
  <c r="A1396" i="29" s="1"/>
  <c r="A1397" i="29" s="1"/>
  <c r="A1398" i="29" s="1"/>
  <c r="A1399" i="29" s="1"/>
  <c r="A1400" i="29" s="1"/>
  <c r="A1401" i="29" s="1"/>
  <c r="A1402" i="29" s="1"/>
  <c r="A1403" i="29" s="1"/>
  <c r="A1404" i="29" s="1"/>
  <c r="A1405" i="29" s="1"/>
  <c r="A1406" i="29" s="1"/>
  <c r="A1407" i="29" s="1"/>
  <c r="A1408" i="29" s="1"/>
  <c r="A1409" i="29" s="1"/>
  <c r="A1410" i="29" s="1"/>
  <c r="A1411" i="29" s="1"/>
  <c r="A1412" i="29" s="1"/>
  <c r="A1413" i="29" s="1"/>
  <c r="A1414" i="29" s="1"/>
  <c r="A1415" i="29" s="1"/>
  <c r="A1416" i="29" s="1"/>
  <c r="A1417" i="29" s="1"/>
  <c r="A1418" i="29" s="1"/>
  <c r="A1419" i="29" s="1"/>
  <c r="A1420" i="29" s="1"/>
  <c r="A1421" i="29" s="1"/>
  <c r="A1422" i="29" s="1"/>
  <c r="A1423" i="29" s="1"/>
  <c r="A1424" i="29" s="1"/>
  <c r="A1425" i="29" s="1"/>
  <c r="A1426" i="29" s="1"/>
  <c r="A1427" i="29" s="1"/>
  <c r="A1428" i="29" s="1"/>
  <c r="A1429" i="29" s="1"/>
  <c r="A1430" i="29" s="1"/>
  <c r="A1431" i="29" s="1"/>
  <c r="A1432" i="29" s="1"/>
  <c r="A1433" i="29" s="1"/>
  <c r="A1434" i="29" s="1"/>
  <c r="A1435" i="29" s="1"/>
  <c r="A1436" i="29" s="1"/>
  <c r="A1437" i="29" s="1"/>
  <c r="A1438" i="29" s="1"/>
  <c r="A1439" i="29" s="1"/>
  <c r="A1440" i="29" s="1"/>
  <c r="A1441" i="29" s="1"/>
  <c r="A1442" i="29" s="1"/>
  <c r="A1443" i="29" s="1"/>
  <c r="A1444" i="29" s="1"/>
  <c r="A1445" i="29" s="1"/>
  <c r="A1446" i="29" s="1"/>
  <c r="A1447" i="29" s="1"/>
  <c r="A1448" i="29" s="1"/>
  <c r="A1449" i="29" s="1"/>
  <c r="A1450" i="29" s="1"/>
  <c r="A1451" i="29" s="1"/>
  <c r="A1452" i="29" s="1"/>
  <c r="A1453" i="29" s="1"/>
  <c r="A1454" i="29" s="1"/>
  <c r="A1455" i="29" s="1"/>
  <c r="A1456" i="29" s="1"/>
  <c r="A1457" i="29" s="1"/>
  <c r="A1458" i="29" s="1"/>
  <c r="A1459" i="29" s="1"/>
  <c r="A1460" i="29" s="1"/>
  <c r="A1461" i="29" s="1"/>
  <c r="A1462" i="29" s="1"/>
  <c r="A1463" i="29" s="1"/>
  <c r="A1464" i="29" s="1"/>
  <c r="A1465" i="29" s="1"/>
  <c r="A1466" i="29" s="1"/>
  <c r="A1467" i="29" s="1"/>
  <c r="A1468" i="29" s="1"/>
  <c r="A1469" i="29" s="1"/>
  <c r="A1470" i="29" s="1"/>
  <c r="A1471" i="29" s="1"/>
  <c r="A1472" i="29" s="1"/>
  <c r="A1473" i="29" s="1"/>
  <c r="A1474" i="29" s="1"/>
  <c r="A1475" i="29" s="1"/>
  <c r="A1476" i="29" s="1"/>
  <c r="A1477" i="29" s="1"/>
  <c r="A1478" i="29" s="1"/>
  <c r="A1479" i="29" s="1"/>
  <c r="A1480" i="29" s="1"/>
  <c r="A1481" i="29" s="1"/>
  <c r="A1482" i="29" s="1"/>
  <c r="A1483" i="29" s="1"/>
  <c r="A1484" i="29" s="1"/>
  <c r="A1485" i="29" s="1"/>
  <c r="A1486" i="29" s="1"/>
  <c r="A1487" i="29" s="1"/>
  <c r="A1488" i="29" s="1"/>
  <c r="A1489" i="29" s="1"/>
  <c r="A1490" i="29" s="1"/>
  <c r="A1491" i="29" s="1"/>
  <c r="A1492" i="29" s="1"/>
  <c r="A1493" i="29" s="1"/>
  <c r="A1494" i="29" s="1"/>
  <c r="A1495" i="29" s="1"/>
  <c r="A1496" i="29" s="1"/>
  <c r="A1497" i="29" s="1"/>
  <c r="A1498" i="29" s="1"/>
  <c r="A1499" i="29" s="1"/>
  <c r="A1500" i="29" s="1"/>
  <c r="A1501" i="29" s="1"/>
  <c r="A1502" i="29" s="1"/>
  <c r="A1503" i="29" s="1"/>
  <c r="A1504" i="29" s="1"/>
  <c r="A1505" i="29" s="1"/>
  <c r="A1506" i="29" s="1"/>
  <c r="A1507" i="29" s="1"/>
  <c r="A1508" i="29" s="1"/>
  <c r="A1509" i="29" s="1"/>
  <c r="A1510" i="29" s="1"/>
  <c r="A1511" i="29" s="1"/>
  <c r="A1512" i="29" s="1"/>
  <c r="A1513" i="29" s="1"/>
  <c r="A1514" i="29" s="1"/>
  <c r="A1515" i="29" s="1"/>
  <c r="A1516" i="29" s="1"/>
  <c r="A1517" i="29" s="1"/>
  <c r="A1518" i="29" s="1"/>
  <c r="A1519" i="29" s="1"/>
  <c r="A1520" i="29" s="1"/>
  <c r="A1521" i="29" s="1"/>
  <c r="A1522" i="29" s="1"/>
  <c r="A1523" i="29" s="1"/>
  <c r="A1524" i="29" s="1"/>
  <c r="A1525" i="29" s="1"/>
  <c r="A1526" i="29" s="1"/>
  <c r="A1527" i="29" s="1"/>
  <c r="A1528" i="29" s="1"/>
  <c r="A1529" i="29" s="1"/>
  <c r="A1530" i="29" s="1"/>
  <c r="A1531" i="29" s="1"/>
  <c r="A1532" i="29" s="1"/>
  <c r="A1533" i="29" s="1"/>
  <c r="A1534" i="29" s="1"/>
  <c r="A1535" i="29" s="1"/>
  <c r="A1536" i="29" s="1"/>
  <c r="A1537" i="29" s="1"/>
  <c r="A1538" i="29" s="1"/>
  <c r="A1539" i="29" s="1"/>
  <c r="A1540" i="29" s="1"/>
  <c r="A1541" i="29" s="1"/>
  <c r="A1542" i="29" s="1"/>
  <c r="A1543" i="29" s="1"/>
  <c r="A1544" i="29" s="1"/>
  <c r="A1545" i="29" s="1"/>
  <c r="A1546" i="29" s="1"/>
  <c r="A1547" i="29" s="1"/>
  <c r="A1548" i="29" s="1"/>
  <c r="A1549" i="29" s="1"/>
  <c r="A1550" i="29" s="1"/>
  <c r="A1551" i="29" s="1"/>
  <c r="A1552" i="29" s="1"/>
  <c r="A1553" i="29" s="1"/>
  <c r="A1554" i="29" s="1"/>
  <c r="A1555" i="29" s="1"/>
  <c r="A1556" i="29" s="1"/>
  <c r="A1557" i="29" s="1"/>
  <c r="A1558" i="29" s="1"/>
  <c r="A1559" i="29" s="1"/>
  <c r="A1560" i="29" s="1"/>
  <c r="A1561" i="29" s="1"/>
  <c r="A1562" i="29" s="1"/>
  <c r="A1563" i="29" s="1"/>
  <c r="A1564" i="29" s="1"/>
  <c r="A1565" i="29" s="1"/>
  <c r="A1566" i="29" s="1"/>
  <c r="A1567" i="29" s="1"/>
  <c r="A1568" i="29" s="1"/>
  <c r="A1569" i="29" s="1"/>
  <c r="A1570" i="29" s="1"/>
  <c r="A1571" i="29" s="1"/>
  <c r="A1572" i="29" s="1"/>
  <c r="A1573" i="29" s="1"/>
  <c r="A1574" i="29" s="1"/>
  <c r="A1575" i="29" s="1"/>
  <c r="A1576" i="29" s="1"/>
  <c r="A1577" i="29" s="1"/>
  <c r="A1578" i="29" s="1"/>
  <c r="A1579" i="29" s="1"/>
  <c r="A1580" i="29" s="1"/>
  <c r="A1581" i="29" s="1"/>
  <c r="A1582" i="29" s="1"/>
  <c r="A1583" i="29" s="1"/>
  <c r="A1584" i="29" s="1"/>
  <c r="A1585" i="29" s="1"/>
  <c r="A1586" i="29" s="1"/>
  <c r="A1587" i="29" s="1"/>
  <c r="A1588" i="29" s="1"/>
  <c r="A1589" i="29" s="1"/>
  <c r="A1590" i="29" s="1"/>
  <c r="A1591" i="29" s="1"/>
  <c r="A1592" i="29" s="1"/>
  <c r="A1593" i="29" s="1"/>
  <c r="A1594" i="29" s="1"/>
  <c r="A1595" i="29" s="1"/>
  <c r="A1596" i="29" s="1"/>
  <c r="A1597" i="29" s="1"/>
  <c r="A1598" i="29" s="1"/>
  <c r="A1599" i="29" s="1"/>
  <c r="A1600" i="29" s="1"/>
  <c r="A1601" i="29" s="1"/>
  <c r="A1602" i="29" s="1"/>
  <c r="A1603" i="29" s="1"/>
  <c r="A1604" i="29" s="1"/>
  <c r="A1605" i="29" s="1"/>
  <c r="A1606" i="29" s="1"/>
  <c r="A1607" i="29" s="1"/>
  <c r="A1608" i="29" s="1"/>
  <c r="A1609" i="29" s="1"/>
  <c r="A1610" i="29" s="1"/>
  <c r="A1611" i="29" s="1"/>
  <c r="A1612" i="29" s="1"/>
  <c r="A1613" i="29" s="1"/>
  <c r="A1614" i="29" s="1"/>
  <c r="A1615" i="29" s="1"/>
  <c r="A1616" i="29" s="1"/>
  <c r="A1617" i="29" s="1"/>
  <c r="A1618" i="29" s="1"/>
  <c r="A1619" i="29" s="1"/>
  <c r="A1620" i="29" s="1"/>
  <c r="A1621" i="29" s="1"/>
  <c r="A1622" i="29" s="1"/>
  <c r="A1623" i="29" s="1"/>
  <c r="A1624" i="29" s="1"/>
  <c r="A1625" i="29" s="1"/>
  <c r="A1626" i="29" s="1"/>
  <c r="A1627" i="29" s="1"/>
  <c r="A1628" i="29" s="1"/>
  <c r="A1629" i="29" s="1"/>
  <c r="A1630" i="29" s="1"/>
  <c r="A1631" i="29" s="1"/>
  <c r="A1632" i="29" s="1"/>
  <c r="A1633" i="29" s="1"/>
  <c r="A1634" i="29" s="1"/>
  <c r="A1635" i="29" s="1"/>
  <c r="A1636" i="29" s="1"/>
  <c r="A1637" i="29" s="1"/>
  <c r="A1638" i="29" s="1"/>
  <c r="A1639" i="29" s="1"/>
  <c r="A1640" i="29" s="1"/>
  <c r="A1641" i="29" s="1"/>
  <c r="A1642" i="29" s="1"/>
  <c r="A1643" i="29" s="1"/>
  <c r="A1644" i="29" s="1"/>
  <c r="A1645" i="29" s="1"/>
  <c r="A1646" i="29" s="1"/>
  <c r="A1647" i="29" s="1"/>
  <c r="A1648" i="29" s="1"/>
  <c r="A1649" i="29" s="1"/>
  <c r="A1650" i="29" s="1"/>
  <c r="A1651" i="29" s="1"/>
  <c r="A1652" i="29" s="1"/>
  <c r="A1653" i="29" s="1"/>
  <c r="A1654" i="29" s="1"/>
  <c r="A1655" i="29" s="1"/>
  <c r="A1656" i="29" s="1"/>
  <c r="A1657" i="29" s="1"/>
  <c r="A1658" i="29" s="1"/>
  <c r="A1659" i="29" s="1"/>
  <c r="A1660" i="29" s="1"/>
  <c r="A1661" i="29" s="1"/>
  <c r="A1662" i="29" s="1"/>
  <c r="A1663" i="29" s="1"/>
  <c r="A1664" i="29" s="1"/>
  <c r="A1665" i="29" s="1"/>
  <c r="A1666" i="29" s="1"/>
  <c r="A1667" i="29" s="1"/>
  <c r="A1668" i="29" s="1"/>
  <c r="A1669" i="29" s="1"/>
  <c r="A1670" i="29" s="1"/>
  <c r="A1671" i="29" s="1"/>
  <c r="A1672" i="29" s="1"/>
  <c r="A1673" i="29" s="1"/>
  <c r="A1674" i="29" s="1"/>
  <c r="A1675" i="29" s="1"/>
  <c r="A1676" i="29" s="1"/>
  <c r="A1677" i="29" s="1"/>
  <c r="A1678" i="29" s="1"/>
  <c r="A1679" i="29" s="1"/>
  <c r="A1680" i="29" s="1"/>
  <c r="A1681" i="29" s="1"/>
  <c r="A1682" i="29" s="1"/>
  <c r="A1683" i="29" s="1"/>
  <c r="A1684" i="29" s="1"/>
  <c r="A1685" i="29" s="1"/>
  <c r="A1686" i="29" s="1"/>
  <c r="A1687" i="29" s="1"/>
  <c r="A1688" i="29" s="1"/>
  <c r="A1689" i="29" s="1"/>
  <c r="A1690" i="29" s="1"/>
  <c r="A1691" i="29" s="1"/>
  <c r="A1692" i="29" s="1"/>
  <c r="A1693" i="29" s="1"/>
  <c r="A1694" i="29" s="1"/>
  <c r="A1695" i="29" s="1"/>
  <c r="A1696" i="29" s="1"/>
  <c r="A1697" i="29" s="1"/>
  <c r="A1698" i="29" s="1"/>
  <c r="A1699" i="29" s="1"/>
  <c r="A1700" i="29" s="1"/>
  <c r="A1701" i="29" s="1"/>
  <c r="A1702" i="29" s="1"/>
  <c r="A1703" i="29" s="1"/>
  <c r="A1704" i="29" s="1"/>
  <c r="A1705" i="29" s="1"/>
  <c r="A1706" i="29" s="1"/>
  <c r="A1707" i="29" s="1"/>
  <c r="A1708" i="29" s="1"/>
  <c r="A1709" i="29" s="1"/>
  <c r="A1710" i="29" s="1"/>
  <c r="A1711" i="29" s="1"/>
  <c r="A1712" i="29" s="1"/>
  <c r="A1713" i="29" s="1"/>
  <c r="A1714" i="29" s="1"/>
  <c r="A1715" i="29" s="1"/>
  <c r="A1716" i="29" s="1"/>
  <c r="A1717" i="29" s="1"/>
  <c r="A1718" i="29" s="1"/>
  <c r="A1719" i="29" s="1"/>
  <c r="A1720" i="29" s="1"/>
  <c r="A1721" i="29" s="1"/>
  <c r="A1722" i="29" s="1"/>
  <c r="A1723" i="29" s="1"/>
  <c r="A1724" i="29" s="1"/>
  <c r="A1725" i="29" s="1"/>
  <c r="A1726" i="29" s="1"/>
  <c r="A1727" i="29" s="1"/>
  <c r="A1728" i="29" s="1"/>
  <c r="A1729" i="29" s="1"/>
  <c r="A1730" i="29" s="1"/>
  <c r="A1731" i="29" s="1"/>
  <c r="A1732" i="29" s="1"/>
  <c r="A1733" i="29" s="1"/>
  <c r="A1734" i="29" s="1"/>
  <c r="A1735" i="29" s="1"/>
  <c r="A1736" i="29" s="1"/>
  <c r="A1737" i="29" s="1"/>
  <c r="A1738" i="29" s="1"/>
  <c r="A1739" i="29" s="1"/>
  <c r="A1740" i="29" s="1"/>
  <c r="A1741" i="29" s="1"/>
  <c r="A1742" i="29" s="1"/>
  <c r="A1743" i="29" s="1"/>
  <c r="A1744" i="29" s="1"/>
  <c r="A1745" i="29" s="1"/>
  <c r="A1746" i="29" s="1"/>
  <c r="A1747" i="29" s="1"/>
  <c r="A1748" i="29" s="1"/>
  <c r="A1749" i="29" s="1"/>
  <c r="A1750" i="29" s="1"/>
  <c r="A1751" i="29" s="1"/>
  <c r="A1752" i="29" s="1"/>
  <c r="A1753" i="29" s="1"/>
  <c r="A1754" i="29" s="1"/>
  <c r="A1755" i="29" s="1"/>
  <c r="A1756" i="29" s="1"/>
  <c r="A1757" i="29" s="1"/>
  <c r="A1758" i="29" s="1"/>
  <c r="A1759" i="29" s="1"/>
  <c r="A1760" i="29" s="1"/>
  <c r="A1761" i="29" s="1"/>
  <c r="A1762" i="29" s="1"/>
  <c r="A1763" i="29" s="1"/>
  <c r="A1764" i="29" s="1"/>
  <c r="A1765" i="29" s="1"/>
  <c r="A1766" i="29" s="1"/>
  <c r="A1767" i="29" s="1"/>
  <c r="A1768" i="29" s="1"/>
  <c r="A1769" i="29" s="1"/>
  <c r="A1770" i="29" s="1"/>
  <c r="A1771" i="29" s="1"/>
  <c r="A1772" i="29" s="1"/>
  <c r="A1773" i="29" s="1"/>
  <c r="A1774" i="29" s="1"/>
  <c r="A1775" i="29" s="1"/>
  <c r="A1776" i="29" s="1"/>
  <c r="A1777" i="29" s="1"/>
  <c r="A1778" i="29" s="1"/>
  <c r="A1779" i="29" s="1"/>
  <c r="A1780" i="29" s="1"/>
  <c r="A1781" i="29" s="1"/>
  <c r="A1782" i="29" s="1"/>
  <c r="A1783" i="29" s="1"/>
  <c r="A1784" i="29" s="1"/>
  <c r="A1785" i="29" s="1"/>
  <c r="A1786" i="29" s="1"/>
  <c r="A1787" i="29" s="1"/>
  <c r="A1788" i="29" s="1"/>
  <c r="A1789" i="29" s="1"/>
  <c r="A1790" i="29" s="1"/>
  <c r="A1791" i="29" s="1"/>
  <c r="A1792" i="29" s="1"/>
  <c r="A1793" i="29" s="1"/>
  <c r="A1794" i="29" s="1"/>
  <c r="A1795" i="29" s="1"/>
  <c r="A1796" i="29" s="1"/>
  <c r="A1797" i="29" s="1"/>
  <c r="A1798" i="29" s="1"/>
  <c r="A1799" i="29" s="1"/>
  <c r="A1800" i="29" s="1"/>
  <c r="A1801" i="29" s="1"/>
  <c r="A1802" i="29" s="1"/>
  <c r="A1803" i="29" s="1"/>
  <c r="A1804" i="29" s="1"/>
  <c r="A1805" i="29" s="1"/>
  <c r="A1806" i="29" s="1"/>
  <c r="A1807" i="29" s="1"/>
  <c r="A1808" i="29" s="1"/>
  <c r="A1809" i="29" s="1"/>
  <c r="A1810" i="29" s="1"/>
  <c r="A1811" i="29" s="1"/>
  <c r="A1812" i="29" s="1"/>
  <c r="A1813" i="29" s="1"/>
  <c r="A1814" i="29" s="1"/>
  <c r="A1815" i="29" s="1"/>
  <c r="A1816" i="29" s="1"/>
  <c r="A1817" i="29" s="1"/>
  <c r="A1818" i="29" s="1"/>
  <c r="A1819" i="29" s="1"/>
  <c r="A1820" i="29" s="1"/>
  <c r="A1821" i="29" s="1"/>
  <c r="A1822" i="29" s="1"/>
  <c r="A1823" i="29" s="1"/>
  <c r="A1824" i="29" s="1"/>
  <c r="A1825" i="29" s="1"/>
  <c r="A1826" i="29" s="1"/>
  <c r="A1827" i="29" s="1"/>
  <c r="A1828" i="29" s="1"/>
  <c r="A1829" i="29" s="1"/>
  <c r="A1830" i="29" s="1"/>
  <c r="A1831" i="29" s="1"/>
  <c r="A1832" i="29" s="1"/>
  <c r="A1833" i="29" s="1"/>
  <c r="A1834" i="29" s="1"/>
  <c r="A1835" i="29" s="1"/>
  <c r="A1836" i="29" s="1"/>
  <c r="A1837" i="29" s="1"/>
  <c r="A1838" i="29" s="1"/>
  <c r="A1839" i="29" s="1"/>
  <c r="A1840" i="29" s="1"/>
  <c r="A1841" i="29" s="1"/>
  <c r="A1842" i="29" s="1"/>
  <c r="A1843" i="29" s="1"/>
  <c r="A1844" i="29" s="1"/>
  <c r="A1845" i="29" s="1"/>
  <c r="A1846" i="29" s="1"/>
  <c r="A1847" i="29" s="1"/>
  <c r="A1848" i="29" s="1"/>
  <c r="A1849" i="29" s="1"/>
  <c r="A1850" i="29" s="1"/>
  <c r="A1851" i="29" s="1"/>
  <c r="A1852" i="29" s="1"/>
  <c r="A1853" i="29" s="1"/>
  <c r="A1854" i="29" s="1"/>
  <c r="A1855" i="29" s="1"/>
  <c r="A1856" i="29" s="1"/>
  <c r="A1857" i="29" s="1"/>
  <c r="A1858" i="29" s="1"/>
  <c r="A1859" i="29" s="1"/>
  <c r="A1860" i="29" s="1"/>
  <c r="A1861" i="29" s="1"/>
  <c r="A1862" i="29" s="1"/>
  <c r="A1863" i="29" s="1"/>
  <c r="A1864" i="29" s="1"/>
  <c r="A1865" i="29" s="1"/>
  <c r="A1866" i="29" s="1"/>
  <c r="A1867" i="29" s="1"/>
  <c r="A1868" i="29" s="1"/>
  <c r="A1869" i="29" s="1"/>
  <c r="A1870" i="29" s="1"/>
  <c r="A1871" i="29" s="1"/>
  <c r="A1872" i="29" s="1"/>
  <c r="A1873" i="29" s="1"/>
  <c r="A1874" i="29" s="1"/>
  <c r="A1875" i="29" s="1"/>
  <c r="A1876" i="29" s="1"/>
  <c r="A1877" i="29" s="1"/>
  <c r="A1878" i="29" s="1"/>
  <c r="A1879" i="29" s="1"/>
  <c r="A1880" i="29" s="1"/>
  <c r="A1881" i="29" s="1"/>
  <c r="A1882" i="29" s="1"/>
  <c r="A1883" i="29" s="1"/>
  <c r="A1884" i="29" s="1"/>
  <c r="A1885" i="29" s="1"/>
  <c r="A1886" i="29" s="1"/>
  <c r="A1887" i="29" s="1"/>
  <c r="A1888" i="29" s="1"/>
  <c r="A1889" i="29" s="1"/>
  <c r="A1890" i="29" s="1"/>
  <c r="A1891" i="29" s="1"/>
  <c r="A1892" i="29" s="1"/>
  <c r="A1893" i="29" s="1"/>
  <c r="A1894" i="29" s="1"/>
  <c r="A1895" i="29" s="1"/>
  <c r="A1896" i="29" s="1"/>
  <c r="A1897" i="29" s="1"/>
  <c r="A1898" i="29" s="1"/>
  <c r="A1899" i="29" s="1"/>
  <c r="A1900" i="29" s="1"/>
  <c r="A1901" i="29" s="1"/>
  <c r="A1902" i="29" s="1"/>
  <c r="A1903" i="29" s="1"/>
  <c r="A1904" i="29" s="1"/>
  <c r="A1905" i="29" s="1"/>
  <c r="A1906" i="29" s="1"/>
  <c r="A1907" i="29" s="1"/>
  <c r="A1908" i="29" s="1"/>
  <c r="A1909" i="29" s="1"/>
  <c r="A1910" i="29" s="1"/>
  <c r="A1911" i="29" s="1"/>
  <c r="A1912" i="29" s="1"/>
  <c r="A1913" i="29" s="1"/>
  <c r="A1914" i="29" s="1"/>
  <c r="A1915" i="29" s="1"/>
  <c r="A1916" i="29" s="1"/>
  <c r="A1917" i="29" s="1"/>
  <c r="A1918" i="29" s="1"/>
  <c r="A1919" i="29" s="1"/>
  <c r="A1920" i="29" s="1"/>
  <c r="A1921" i="29" s="1"/>
  <c r="A1922" i="29" s="1"/>
  <c r="A1923" i="29" s="1"/>
  <c r="A1924" i="29" s="1"/>
  <c r="A1925" i="29" s="1"/>
  <c r="A1926" i="29" s="1"/>
  <c r="A1927" i="29" s="1"/>
  <c r="A1928" i="29" s="1"/>
  <c r="A1929" i="29" s="1"/>
  <c r="A1930" i="29" s="1"/>
  <c r="A1931" i="29" s="1"/>
  <c r="A1932" i="29" s="1"/>
  <c r="A1933" i="29" s="1"/>
  <c r="A1934" i="29" s="1"/>
  <c r="A1935" i="29" s="1"/>
  <c r="A1936" i="29" s="1"/>
  <c r="A1937" i="29" s="1"/>
  <c r="A1938" i="29" s="1"/>
  <c r="A1939" i="29" s="1"/>
  <c r="A1940" i="29" s="1"/>
  <c r="A1941" i="29" s="1"/>
  <c r="A1942" i="29" s="1"/>
  <c r="A1943" i="29" s="1"/>
  <c r="A1944" i="29" s="1"/>
  <c r="A1945" i="29" s="1"/>
  <c r="A1946" i="29" s="1"/>
  <c r="A1947" i="29" s="1"/>
  <c r="A1948" i="29" s="1"/>
  <c r="A1949" i="29" s="1"/>
  <c r="A1950" i="29" s="1"/>
  <c r="A1951" i="29" s="1"/>
  <c r="A1952" i="29" s="1"/>
  <c r="A1953" i="29" s="1"/>
  <c r="A1954" i="29" s="1"/>
  <c r="A1955" i="29" s="1"/>
  <c r="A1956" i="29" s="1"/>
  <c r="A1957" i="29" s="1"/>
  <c r="A1958" i="29" s="1"/>
  <c r="A1959" i="29" s="1"/>
  <c r="A1960" i="29" s="1"/>
  <c r="A1961" i="29" s="1"/>
  <c r="A1962" i="29" s="1"/>
  <c r="A1963" i="29" s="1"/>
  <c r="A1964" i="29" s="1"/>
  <c r="A1965" i="29" s="1"/>
  <c r="A1966" i="29" s="1"/>
  <c r="A1967" i="29" s="1"/>
  <c r="A1968" i="29" s="1"/>
  <c r="A1969" i="29" s="1"/>
  <c r="A1970" i="29" s="1"/>
  <c r="A1971" i="29" s="1"/>
  <c r="A1972" i="29" s="1"/>
  <c r="A1973" i="29" s="1"/>
  <c r="A1974" i="29" s="1"/>
  <c r="A1975" i="29" s="1"/>
  <c r="A1976" i="29" s="1"/>
  <c r="A1977" i="29" s="1"/>
  <c r="A1978" i="29" s="1"/>
  <c r="A1979" i="29" s="1"/>
  <c r="A1980" i="29" s="1"/>
  <c r="A1981" i="29" s="1"/>
  <c r="A1982" i="29" s="1"/>
  <c r="A1983" i="29" s="1"/>
  <c r="A1984" i="29" s="1"/>
  <c r="A1985" i="29" s="1"/>
  <c r="A1986" i="29" s="1"/>
  <c r="A1987" i="29" s="1"/>
  <c r="A1988" i="29" s="1"/>
  <c r="A1989" i="29" s="1"/>
  <c r="A1990" i="29" s="1"/>
  <c r="A1991" i="29" s="1"/>
  <c r="A1992" i="29" s="1"/>
  <c r="A1993" i="29" s="1"/>
  <c r="A1994" i="29" s="1"/>
  <c r="A1995" i="29" s="1"/>
  <c r="A1996" i="29" s="1"/>
  <c r="A1997" i="29" s="1"/>
  <c r="A1998" i="29" s="1"/>
  <c r="A1999" i="29" s="1"/>
  <c r="A2000" i="29" s="1"/>
  <c r="A2001" i="29" s="1"/>
  <c r="A2002" i="29" s="1"/>
  <c r="A2003" i="29" s="1"/>
  <c r="A2004" i="29" s="1"/>
  <c r="A2005" i="29" s="1"/>
  <c r="A2006" i="29" s="1"/>
  <c r="A2007" i="29" s="1"/>
  <c r="A2008" i="29" s="1"/>
  <c r="A2009" i="29" s="1"/>
  <c r="A2010" i="29" s="1"/>
  <c r="A2011" i="29" s="1"/>
  <c r="A2012" i="29" s="1"/>
  <c r="A2013" i="29" s="1"/>
  <c r="A2014" i="29" s="1"/>
  <c r="A2015" i="29" s="1"/>
  <c r="A2016" i="29" s="1"/>
  <c r="A2017" i="29" s="1"/>
  <c r="A2018" i="29" s="1"/>
  <c r="A2019" i="29" s="1"/>
  <c r="A2020" i="29" s="1"/>
  <c r="A2021" i="29" s="1"/>
  <c r="A2022" i="29" s="1"/>
  <c r="A2023" i="29" s="1"/>
  <c r="A2024" i="29" s="1"/>
  <c r="A2025" i="29" s="1"/>
  <c r="A2026" i="29" s="1"/>
  <c r="A2027" i="29" s="1"/>
  <c r="A2028" i="29" s="1"/>
  <c r="A2029" i="29" s="1"/>
  <c r="A2030" i="29" s="1"/>
  <c r="A2031" i="29" s="1"/>
  <c r="A2032" i="29" s="1"/>
  <c r="A2033" i="29" s="1"/>
  <c r="A2034" i="29" s="1"/>
  <c r="A2035" i="29" s="1"/>
  <c r="A2036" i="29" s="1"/>
  <c r="A2037" i="29" s="1"/>
  <c r="A2038" i="29" s="1"/>
  <c r="A2039" i="29" s="1"/>
  <c r="A2040" i="29" s="1"/>
  <c r="A2041" i="29" s="1"/>
  <c r="A2042" i="29" s="1"/>
  <c r="A2043" i="29" s="1"/>
  <c r="A2044" i="29" s="1"/>
  <c r="A2045" i="29" s="1"/>
  <c r="A2046" i="29" s="1"/>
  <c r="A2047" i="29" s="1"/>
  <c r="A2048" i="29" s="1"/>
  <c r="A2049" i="29" s="1"/>
  <c r="A2050" i="29" s="1"/>
  <c r="A2051" i="29" s="1"/>
  <c r="A2052" i="29" s="1"/>
  <c r="A2053" i="29" s="1"/>
  <c r="A2054" i="29" s="1"/>
  <c r="A2055" i="29" s="1"/>
  <c r="A2056" i="29" s="1"/>
  <c r="A2057" i="29" s="1"/>
  <c r="A2058" i="29" s="1"/>
  <c r="A2059" i="29" s="1"/>
  <c r="A2060" i="29" s="1"/>
  <c r="A2061" i="29" s="1"/>
  <c r="A2062" i="29" s="1"/>
  <c r="A2063" i="29" s="1"/>
  <c r="A2064" i="29" s="1"/>
  <c r="A2065" i="29" s="1"/>
  <c r="A2066" i="29" s="1"/>
  <c r="A2067" i="29" s="1"/>
  <c r="A2068" i="29" s="1"/>
  <c r="A2069" i="29" s="1"/>
  <c r="A2070" i="29" s="1"/>
  <c r="A2071" i="29" s="1"/>
  <c r="A2072" i="29" s="1"/>
  <c r="A2073" i="29" s="1"/>
  <c r="A2074" i="29" s="1"/>
  <c r="A2075" i="29" s="1"/>
  <c r="A2076" i="29" s="1"/>
  <c r="A2077" i="29" s="1"/>
  <c r="A2078" i="29" s="1"/>
  <c r="A2079" i="29" s="1"/>
  <c r="A2080" i="29" s="1"/>
  <c r="A2081" i="29" s="1"/>
  <c r="A2082" i="29" s="1"/>
  <c r="A2083" i="29" s="1"/>
  <c r="A2084" i="29" s="1"/>
  <c r="A2085" i="29" s="1"/>
  <c r="A2086" i="29" s="1"/>
  <c r="A2087" i="29" s="1"/>
  <c r="A2088" i="29" s="1"/>
  <c r="A2089" i="29" s="1"/>
  <c r="A2090" i="29" s="1"/>
  <c r="A2091" i="29" s="1"/>
  <c r="A2092" i="29" s="1"/>
  <c r="A2093" i="29" s="1"/>
  <c r="A2094" i="29" s="1"/>
  <c r="A2095" i="29" s="1"/>
  <c r="A2096" i="29" s="1"/>
  <c r="A2097" i="29" s="1"/>
  <c r="A2098" i="29" s="1"/>
  <c r="A2099" i="29" s="1"/>
  <c r="A2100" i="29" s="1"/>
  <c r="A2101" i="29" s="1"/>
  <c r="A2102" i="29" s="1"/>
  <c r="A2103" i="29" s="1"/>
  <c r="A2104" i="29" s="1"/>
  <c r="A2105" i="29" s="1"/>
  <c r="A2106" i="29" s="1"/>
  <c r="A2107" i="29" s="1"/>
  <c r="A2108" i="29" s="1"/>
  <c r="A2109" i="29" s="1"/>
  <c r="A2110" i="29" s="1"/>
  <c r="A2111" i="29" s="1"/>
  <c r="A2112" i="29" s="1"/>
  <c r="A2113" i="29" s="1"/>
  <c r="A2114" i="29" s="1"/>
  <c r="A2115" i="29" s="1"/>
  <c r="A2116" i="29" s="1"/>
  <c r="A2117" i="29" s="1"/>
  <c r="A2118" i="29" s="1"/>
  <c r="A2119" i="29" s="1"/>
  <c r="A2120" i="29" s="1"/>
  <c r="A2121" i="29" s="1"/>
  <c r="A2122" i="29" s="1"/>
  <c r="A2123" i="29" s="1"/>
  <c r="A2124" i="29" s="1"/>
  <c r="A2125" i="29" s="1"/>
  <c r="A2126" i="29" s="1"/>
  <c r="A2127" i="29" s="1"/>
  <c r="A2128" i="29" s="1"/>
  <c r="A2129" i="29" s="1"/>
  <c r="A2130" i="29" s="1"/>
  <c r="A2131" i="29" s="1"/>
  <c r="A2132" i="29" s="1"/>
  <c r="A2133" i="29" s="1"/>
  <c r="A2134" i="29" s="1"/>
  <c r="A2135" i="29" s="1"/>
  <c r="A2136" i="29" s="1"/>
  <c r="A2137" i="29" s="1"/>
  <c r="A2138" i="29" s="1"/>
  <c r="A2139" i="29" s="1"/>
  <c r="A2140" i="29" s="1"/>
  <c r="A2141" i="29" s="1"/>
  <c r="A2142" i="29" s="1"/>
  <c r="A2143" i="29" s="1"/>
  <c r="A2144" i="29" s="1"/>
  <c r="A2145" i="29" s="1"/>
  <c r="A2146" i="29" s="1"/>
  <c r="A2147" i="29" s="1"/>
  <c r="A2148" i="29" s="1"/>
  <c r="A2149" i="29" s="1"/>
  <c r="A2150" i="29" s="1"/>
  <c r="A2151" i="29" s="1"/>
  <c r="A2152" i="29" s="1"/>
  <c r="A2153" i="29" s="1"/>
  <c r="A2154" i="29" s="1"/>
  <c r="A2155" i="29" s="1"/>
  <c r="A2156" i="29" s="1"/>
  <c r="A2157" i="29" s="1"/>
  <c r="A2158" i="29" s="1"/>
  <c r="A2159" i="29" s="1"/>
  <c r="A2160" i="29" s="1"/>
  <c r="A2161" i="29" s="1"/>
  <c r="A2162" i="29" s="1"/>
  <c r="A2163" i="29" s="1"/>
  <c r="A2164" i="29" s="1"/>
  <c r="A2165" i="29" s="1"/>
  <c r="A2166" i="29" s="1"/>
  <c r="A2167" i="29" s="1"/>
  <c r="A2168" i="29" s="1"/>
  <c r="A2169" i="29" s="1"/>
  <c r="A2170" i="29" s="1"/>
  <c r="A2171" i="29" s="1"/>
  <c r="A2172" i="29" s="1"/>
  <c r="A2173" i="29" s="1"/>
  <c r="A2174" i="29" s="1"/>
  <c r="A2175" i="29" s="1"/>
  <c r="A2176" i="29" s="1"/>
  <c r="A2177" i="29" s="1"/>
  <c r="A2178" i="29" s="1"/>
  <c r="A2179" i="29" s="1"/>
  <c r="A2180" i="29" s="1"/>
  <c r="A2181" i="29" s="1"/>
  <c r="A2182" i="29" s="1"/>
  <c r="A2183" i="29" s="1"/>
  <c r="A2184" i="29" s="1"/>
  <c r="A2185" i="29" s="1"/>
  <c r="A2186" i="29" s="1"/>
  <c r="A2187" i="29" s="1"/>
  <c r="A2188" i="29" s="1"/>
  <c r="A2189" i="29" s="1"/>
  <c r="A2190" i="29" s="1"/>
  <c r="A2191" i="29" s="1"/>
  <c r="A2192" i="29" s="1"/>
  <c r="A2193" i="29" s="1"/>
  <c r="A2194" i="29" s="1"/>
  <c r="A2195" i="29" s="1"/>
  <c r="A2196" i="29" s="1"/>
  <c r="A2197" i="29" s="1"/>
  <c r="A2198" i="29" s="1"/>
  <c r="A2199" i="29" s="1"/>
  <c r="A2200" i="29" s="1"/>
  <c r="A2201" i="29" s="1"/>
  <c r="A2202" i="29" s="1"/>
  <c r="A2203" i="29" s="1"/>
  <c r="A2204" i="29" s="1"/>
  <c r="A2205" i="29" s="1"/>
  <c r="A2206" i="29" s="1"/>
  <c r="A2207" i="29" s="1"/>
  <c r="A2208" i="29" s="1"/>
  <c r="A2209" i="29" s="1"/>
  <c r="A2210" i="29" s="1"/>
  <c r="A2211" i="29" s="1"/>
  <c r="A2212" i="29" s="1"/>
  <c r="A2213" i="29" s="1"/>
  <c r="A2214" i="29" s="1"/>
  <c r="A2215" i="29" s="1"/>
  <c r="A2216" i="29" s="1"/>
  <c r="A2217" i="29" s="1"/>
  <c r="A2218" i="29" s="1"/>
  <c r="A2219" i="29" s="1"/>
  <c r="A2220" i="29" s="1"/>
  <c r="A2221" i="29" s="1"/>
  <c r="A2222" i="29" s="1"/>
  <c r="A2223" i="29" s="1"/>
  <c r="A2224" i="29" s="1"/>
  <c r="A2225" i="29" s="1"/>
  <c r="A2226" i="29" s="1"/>
  <c r="A2227" i="29" s="1"/>
  <c r="A2228" i="29" s="1"/>
  <c r="A2229" i="29" s="1"/>
  <c r="A2230" i="29" s="1"/>
  <c r="A2231" i="29" s="1"/>
  <c r="A2232" i="29" s="1"/>
  <c r="A2233" i="29" s="1"/>
  <c r="A2234" i="29" s="1"/>
  <c r="A2235" i="29" s="1"/>
  <c r="A2236" i="29" s="1"/>
  <c r="A2237" i="29" s="1"/>
  <c r="A2238" i="29" s="1"/>
  <c r="A2239" i="29" s="1"/>
  <c r="A2240" i="29" s="1"/>
  <c r="A2241" i="29" s="1"/>
  <c r="A2242" i="29" s="1"/>
  <c r="A2243" i="29" s="1"/>
  <c r="A2244" i="29" s="1"/>
  <c r="A2245" i="29" s="1"/>
  <c r="A2246" i="29" s="1"/>
  <c r="A2247" i="29" s="1"/>
  <c r="A2248" i="29" s="1"/>
  <c r="A2249" i="29" s="1"/>
  <c r="A2250" i="29" s="1"/>
  <c r="A2251" i="29" s="1"/>
  <c r="A2252" i="29" s="1"/>
  <c r="A2253" i="29" s="1"/>
  <c r="A2254" i="29" s="1"/>
  <c r="A2255" i="29" s="1"/>
  <c r="A2256" i="29" s="1"/>
  <c r="A2257" i="29" s="1"/>
  <c r="A2258" i="29" s="1"/>
  <c r="A2259" i="29" s="1"/>
  <c r="A2260" i="29" s="1"/>
  <c r="A2261" i="29" s="1"/>
  <c r="A2262" i="29" s="1"/>
  <c r="A2263" i="29" s="1"/>
  <c r="A2264" i="29" s="1"/>
  <c r="A2265" i="29" s="1"/>
  <c r="A2266" i="29" s="1"/>
  <c r="A2267" i="29" s="1"/>
  <c r="A2268" i="29" s="1"/>
  <c r="A2269" i="29" s="1"/>
  <c r="A2270" i="29" s="1"/>
  <c r="A2271" i="29" s="1"/>
  <c r="A2272" i="29" s="1"/>
  <c r="A2273" i="29" s="1"/>
  <c r="A2274" i="29" s="1"/>
  <c r="A2275" i="29" s="1"/>
  <c r="A2276" i="29" s="1"/>
  <c r="A2277" i="29" s="1"/>
  <c r="A2278" i="29" s="1"/>
  <c r="A2279" i="29" s="1"/>
  <c r="A2280" i="29" s="1"/>
  <c r="A2281" i="29" s="1"/>
  <c r="A2282" i="29" s="1"/>
  <c r="A2283" i="29" s="1"/>
  <c r="A2284" i="29" s="1"/>
  <c r="A2285" i="29" s="1"/>
  <c r="A2286" i="29" s="1"/>
  <c r="A2287" i="29" s="1"/>
  <c r="A2288" i="29" s="1"/>
  <c r="A2289" i="29" s="1"/>
  <c r="A2290" i="29" s="1"/>
  <c r="A2291" i="29" s="1"/>
  <c r="A2292" i="29" s="1"/>
  <c r="A2293" i="29" s="1"/>
  <c r="A2294" i="29" s="1"/>
  <c r="A2295" i="29" s="1"/>
  <c r="A2296" i="29" s="1"/>
  <c r="A2297" i="29" s="1"/>
  <c r="A2298" i="29" s="1"/>
  <c r="A2299" i="29" s="1"/>
  <c r="A2300" i="29" s="1"/>
  <c r="A2301" i="29" s="1"/>
  <c r="A2302" i="29" s="1"/>
  <c r="A2303" i="29" s="1"/>
  <c r="A2304" i="29" s="1"/>
  <c r="A2305" i="29" s="1"/>
  <c r="A2306" i="29" s="1"/>
  <c r="A2307" i="29" s="1"/>
  <c r="A2308" i="29" s="1"/>
  <c r="A2309" i="29" s="1"/>
  <c r="A2310" i="29" s="1"/>
  <c r="A2311" i="29" s="1"/>
  <c r="A2312" i="29" s="1"/>
  <c r="A2313" i="29" s="1"/>
  <c r="A2314" i="29" s="1"/>
  <c r="A2315" i="29" s="1"/>
  <c r="A2316" i="29" s="1"/>
  <c r="A2317" i="29" s="1"/>
  <c r="A2318" i="29" s="1"/>
  <c r="A2319" i="29" s="1"/>
  <c r="A2320" i="29" s="1"/>
  <c r="A2321" i="29" s="1"/>
  <c r="A2322" i="29" s="1"/>
  <c r="A2323" i="29" s="1"/>
  <c r="A2324" i="29" s="1"/>
  <c r="A2325" i="29" s="1"/>
  <c r="A2326" i="29" s="1"/>
  <c r="A2327" i="29" s="1"/>
  <c r="A2328" i="29" s="1"/>
  <c r="A2329" i="29" s="1"/>
  <c r="A2330" i="29" s="1"/>
  <c r="A2331" i="29" s="1"/>
  <c r="A2332" i="29" s="1"/>
  <c r="A2333" i="29" s="1"/>
  <c r="A2334" i="29" s="1"/>
  <c r="A2335" i="29" s="1"/>
  <c r="A2336" i="29" s="1"/>
  <c r="A2337" i="29" s="1"/>
  <c r="A2338" i="29" s="1"/>
  <c r="A2339" i="29" s="1"/>
  <c r="A2340" i="29" s="1"/>
  <c r="A2341" i="29" s="1"/>
  <c r="A2342" i="29" s="1"/>
  <c r="A2343" i="29" s="1"/>
  <c r="A2344" i="29" s="1"/>
  <c r="A2345" i="29" s="1"/>
  <c r="A2346" i="29" s="1"/>
  <c r="A2347" i="29" s="1"/>
  <c r="A2348" i="29" s="1"/>
  <c r="A2349" i="29" s="1"/>
  <c r="A2350" i="29" s="1"/>
  <c r="A2351" i="29" s="1"/>
  <c r="A2352" i="29" s="1"/>
  <c r="A2353" i="29" s="1"/>
  <c r="A2354" i="29" s="1"/>
  <c r="A2355" i="29" s="1"/>
  <c r="A2356" i="29" s="1"/>
  <c r="A2357" i="29" s="1"/>
  <c r="A2358" i="29" s="1"/>
  <c r="A2359" i="29" s="1"/>
  <c r="A2360" i="29" s="1"/>
  <c r="A2361" i="29" s="1"/>
  <c r="A2362" i="29" s="1"/>
  <c r="A2363" i="29" s="1"/>
  <c r="A2364" i="29" s="1"/>
  <c r="A2365" i="29" s="1"/>
  <c r="A2366" i="29" s="1"/>
  <c r="A2367" i="29" s="1"/>
  <c r="A2368" i="29" s="1"/>
  <c r="A2369" i="29" s="1"/>
  <c r="A2370" i="29" s="1"/>
  <c r="A2371" i="29" s="1"/>
  <c r="A2372" i="29" s="1"/>
  <c r="A2373" i="29" s="1"/>
  <c r="A2374" i="29" s="1"/>
  <c r="A2375" i="29" s="1"/>
  <c r="A2376" i="29" s="1"/>
  <c r="A2377" i="29" s="1"/>
  <c r="A2378" i="29" s="1"/>
  <c r="A2379" i="29" s="1"/>
  <c r="A2380" i="29" s="1"/>
  <c r="A2381" i="29" s="1"/>
  <c r="A2382" i="29" s="1"/>
  <c r="A2383" i="29" s="1"/>
  <c r="A2384" i="29" s="1"/>
  <c r="A2385" i="29" s="1"/>
  <c r="A2386" i="29" s="1"/>
  <c r="A2387" i="29" s="1"/>
  <c r="A2388" i="29" s="1"/>
  <c r="A2389" i="29" s="1"/>
  <c r="A2390" i="29" s="1"/>
  <c r="A2391" i="29" s="1"/>
  <c r="A2392" i="29" s="1"/>
  <c r="A2393" i="29" s="1"/>
  <c r="A2394" i="29" s="1"/>
  <c r="A2395" i="29" s="1"/>
  <c r="A2396" i="29" s="1"/>
  <c r="A2397" i="29" s="1"/>
  <c r="A2398" i="29" s="1"/>
  <c r="A2399" i="29" s="1"/>
  <c r="A2400" i="29" s="1"/>
  <c r="A2401" i="29" s="1"/>
  <c r="A2402" i="29" s="1"/>
  <c r="A2403" i="29" s="1"/>
  <c r="A2404" i="29" s="1"/>
  <c r="A2405" i="29" s="1"/>
  <c r="A2406" i="29" s="1"/>
  <c r="A2407" i="29" s="1"/>
  <c r="A2408" i="29" s="1"/>
  <c r="A2409" i="29" s="1"/>
  <c r="A2410" i="29" s="1"/>
  <c r="A2411" i="29" s="1"/>
  <c r="A2412" i="29" s="1"/>
  <c r="A2413" i="29" s="1"/>
  <c r="A2414" i="29" s="1"/>
  <c r="A2415" i="29" s="1"/>
  <c r="A2416" i="29" s="1"/>
  <c r="A2417" i="29" s="1"/>
  <c r="A2418" i="29" s="1"/>
  <c r="A2419" i="29" s="1"/>
  <c r="A2420" i="29" s="1"/>
  <c r="A2421" i="29" s="1"/>
  <c r="A2422" i="29" s="1"/>
  <c r="A2423" i="29" s="1"/>
  <c r="A2424" i="29" s="1"/>
  <c r="A2425" i="29" s="1"/>
  <c r="A2426" i="29" s="1"/>
  <c r="A2427" i="29" s="1"/>
  <c r="A2428" i="29" s="1"/>
  <c r="A2429" i="29" s="1"/>
  <c r="A2430" i="29" s="1"/>
  <c r="A2431" i="29" s="1"/>
  <c r="A2432" i="29" s="1"/>
  <c r="A2433" i="29" s="1"/>
  <c r="A2434" i="29" s="1"/>
  <c r="A2435" i="29" s="1"/>
  <c r="A2436" i="29" s="1"/>
  <c r="A2437" i="29" s="1"/>
  <c r="A2438" i="29" s="1"/>
  <c r="A2439" i="29" s="1"/>
  <c r="A2440" i="29" s="1"/>
  <c r="A2441" i="29" s="1"/>
  <c r="A2442" i="29" s="1"/>
  <c r="A2443" i="29" s="1"/>
  <c r="A2444" i="29" s="1"/>
  <c r="A2445" i="29" s="1"/>
  <c r="A2446" i="29" s="1"/>
  <c r="A2447" i="29" s="1"/>
  <c r="A2448" i="29" s="1"/>
  <c r="A2449" i="29" s="1"/>
  <c r="A2450" i="29" s="1"/>
  <c r="A2451" i="29" s="1"/>
  <c r="A2452" i="29" s="1"/>
  <c r="A2453" i="29" s="1"/>
  <c r="A2454" i="29" s="1"/>
  <c r="A2455" i="29" s="1"/>
  <c r="A2456" i="29" s="1"/>
  <c r="A2457" i="29" s="1"/>
  <c r="A2458" i="29" s="1"/>
  <c r="A2459" i="29" s="1"/>
  <c r="A2460" i="29" s="1"/>
  <c r="A2461" i="29" s="1"/>
  <c r="A2462" i="29" s="1"/>
  <c r="A2463" i="29" s="1"/>
  <c r="A2464" i="29" s="1"/>
  <c r="A2465" i="29" s="1"/>
  <c r="A2466" i="29" s="1"/>
  <c r="A2467" i="29" s="1"/>
  <c r="A2468" i="29" s="1"/>
  <c r="A2469" i="29" s="1"/>
  <c r="A2470" i="29" s="1"/>
  <c r="A2471" i="29" s="1"/>
  <c r="A2472" i="29" s="1"/>
  <c r="A2473" i="29" s="1"/>
  <c r="A2474" i="29" s="1"/>
  <c r="A2475" i="29" s="1"/>
  <c r="A2476" i="29" s="1"/>
  <c r="A2477" i="29" s="1"/>
  <c r="A2478" i="29" s="1"/>
  <c r="A2479" i="29" s="1"/>
  <c r="A2480" i="29" s="1"/>
  <c r="A2481" i="29" s="1"/>
  <c r="A2482" i="29" s="1"/>
  <c r="A2483" i="29" s="1"/>
  <c r="A2484" i="29" s="1"/>
  <c r="A2485" i="29" s="1"/>
  <c r="A2486" i="29" s="1"/>
  <c r="A2487" i="29" s="1"/>
  <c r="A2488" i="29" s="1"/>
  <c r="A2489" i="29" s="1"/>
  <c r="A2490" i="29" s="1"/>
  <c r="A2491" i="29" s="1"/>
  <c r="A2492" i="29" s="1"/>
  <c r="A2493" i="29" s="1"/>
  <c r="A2494" i="29" s="1"/>
  <c r="A2495" i="29" s="1"/>
  <c r="A2496" i="29" s="1"/>
  <c r="A2497" i="29" s="1"/>
  <c r="A2498" i="29" s="1"/>
  <c r="A2499" i="29" s="1"/>
  <c r="A2500" i="29" s="1"/>
  <c r="A2501" i="29" s="1"/>
  <c r="A2502" i="29" s="1"/>
  <c r="A2503" i="29" s="1"/>
  <c r="A2504" i="29" s="1"/>
  <c r="A2505" i="29" s="1"/>
  <c r="A2506" i="29" s="1"/>
  <c r="A2507" i="29" s="1"/>
  <c r="A2508" i="29" s="1"/>
  <c r="A2509" i="29" s="1"/>
  <c r="A2510" i="29" s="1"/>
  <c r="A2511" i="29" s="1"/>
  <c r="A2512" i="29" s="1"/>
  <c r="A2513" i="29" s="1"/>
  <c r="A2514" i="29" s="1"/>
  <c r="A2515" i="29" s="1"/>
  <c r="A2516" i="29" s="1"/>
  <c r="A2517" i="29" s="1"/>
  <c r="A2518" i="29" s="1"/>
  <c r="A2519" i="29" s="1"/>
  <c r="A2520" i="29" s="1"/>
  <c r="A2521" i="29" s="1"/>
  <c r="A2522" i="29" s="1"/>
  <c r="A2523" i="29" s="1"/>
  <c r="A2524" i="29" s="1"/>
  <c r="A2525" i="29" s="1"/>
  <c r="A2526" i="29" s="1"/>
  <c r="A2527" i="29" s="1"/>
  <c r="A2528" i="29" s="1"/>
  <c r="A2529" i="29" s="1"/>
  <c r="A2530" i="29" s="1"/>
  <c r="A2531" i="29" s="1"/>
  <c r="A2532" i="29" s="1"/>
  <c r="A2533" i="29" s="1"/>
  <c r="A2534" i="29" s="1"/>
  <c r="A2535" i="29" s="1"/>
  <c r="A2536" i="29" s="1"/>
  <c r="A2537" i="29" s="1"/>
  <c r="A2538" i="29" s="1"/>
  <c r="A2539" i="29" s="1"/>
  <c r="A2540" i="29" s="1"/>
  <c r="A2541" i="29" s="1"/>
  <c r="A2542" i="29" s="1"/>
  <c r="A2543" i="29" s="1"/>
  <c r="A2544" i="29" s="1"/>
  <c r="A2545" i="29" s="1"/>
  <c r="A2546" i="29" s="1"/>
  <c r="A2547" i="29" s="1"/>
  <c r="A2548" i="29" s="1"/>
  <c r="A2549" i="29" s="1"/>
  <c r="A2550" i="29" s="1"/>
  <c r="A2551" i="29" s="1"/>
  <c r="A2552" i="29" s="1"/>
  <c r="A2553" i="29" s="1"/>
  <c r="A2554" i="29" s="1"/>
  <c r="A2555" i="29" s="1"/>
  <c r="A2556" i="29" s="1"/>
  <c r="A2557" i="29" s="1"/>
  <c r="A2558" i="29" s="1"/>
  <c r="A2559" i="29" s="1"/>
  <c r="A2560" i="29" s="1"/>
  <c r="A2561" i="29" s="1"/>
  <c r="A2562" i="29" s="1"/>
  <c r="A2563" i="29" s="1"/>
  <c r="A2564" i="29" s="1"/>
  <c r="A2565" i="29" s="1"/>
  <c r="A2566" i="29" s="1"/>
  <c r="A2567" i="29" s="1"/>
  <c r="A2568" i="29" s="1"/>
  <c r="A2569" i="29" s="1"/>
  <c r="A2570" i="29" s="1"/>
  <c r="A2571" i="29" s="1"/>
  <c r="A2572" i="29" s="1"/>
  <c r="A2573" i="29" s="1"/>
  <c r="A2574" i="29" s="1"/>
  <c r="A2575" i="29" s="1"/>
  <c r="A2576" i="29" s="1"/>
  <c r="A2577" i="29" s="1"/>
  <c r="A2578" i="29" s="1"/>
  <c r="A2579" i="29" s="1"/>
  <c r="A2580" i="29" s="1"/>
  <c r="A2581" i="29" s="1"/>
  <c r="A2582" i="29" s="1"/>
  <c r="A2583" i="29" s="1"/>
  <c r="A2584" i="29" s="1"/>
  <c r="A2585" i="29" s="1"/>
  <c r="A2586" i="29" s="1"/>
  <c r="A2587" i="29" s="1"/>
  <c r="A2588" i="29" s="1"/>
  <c r="A2589" i="29" s="1"/>
  <c r="A2590" i="29" s="1"/>
  <c r="A2591" i="29" s="1"/>
  <c r="A2592" i="29" s="1"/>
  <c r="A2593" i="29" s="1"/>
  <c r="A2594" i="29" s="1"/>
  <c r="A2595" i="29" s="1"/>
  <c r="A2596" i="29" s="1"/>
  <c r="A2597" i="29" s="1"/>
  <c r="A2598" i="29" s="1"/>
  <c r="A2599" i="29" s="1"/>
  <c r="A2600" i="29" s="1"/>
  <c r="A2601" i="29" s="1"/>
  <c r="A2602" i="29" s="1"/>
  <c r="A2603" i="29" s="1"/>
  <c r="A2604" i="29" s="1"/>
  <c r="A2605" i="29" s="1"/>
  <c r="A2606" i="29" s="1"/>
  <c r="A2607" i="29" s="1"/>
  <c r="A2608" i="29" s="1"/>
  <c r="A2609" i="29" s="1"/>
  <c r="A2610" i="29" s="1"/>
  <c r="A2611" i="29" s="1"/>
  <c r="A2612" i="29" s="1"/>
  <c r="A2613" i="29" s="1"/>
  <c r="A2614" i="29" s="1"/>
  <c r="A2615" i="29" s="1"/>
  <c r="A2616" i="29" s="1"/>
  <c r="A2617" i="29" s="1"/>
  <c r="A2618" i="29" s="1"/>
  <c r="A2619" i="29" s="1"/>
  <c r="A2620" i="29" s="1"/>
  <c r="A2621" i="29" s="1"/>
  <c r="A2622" i="29" s="1"/>
  <c r="A2623" i="29" s="1"/>
  <c r="A2624" i="29" s="1"/>
  <c r="A2625" i="29" s="1"/>
  <c r="A2626" i="29" s="1"/>
  <c r="A2627" i="29" s="1"/>
  <c r="A2628" i="29" s="1"/>
  <c r="A2629" i="29" s="1"/>
  <c r="A2630" i="29" s="1"/>
  <c r="A2631" i="29" s="1"/>
  <c r="A2632" i="29" s="1"/>
  <c r="A2633" i="29" s="1"/>
  <c r="A2634" i="29" s="1"/>
  <c r="A2635" i="29" s="1"/>
  <c r="A2636" i="29" s="1"/>
  <c r="A2637" i="29" s="1"/>
  <c r="A2638" i="29" s="1"/>
  <c r="A2639" i="29" s="1"/>
  <c r="A2640" i="29" s="1"/>
  <c r="A2641" i="29" s="1"/>
  <c r="A2642" i="29" s="1"/>
  <c r="A2643" i="29" s="1"/>
  <c r="A2644" i="29" s="1"/>
  <c r="A2645" i="29" s="1"/>
  <c r="A2646" i="29" s="1"/>
  <c r="A2647" i="29" s="1"/>
  <c r="A2648" i="29" s="1"/>
  <c r="A2649" i="29" s="1"/>
  <c r="A2650" i="29" s="1"/>
  <c r="A2651" i="29" s="1"/>
  <c r="A2652" i="29" s="1"/>
  <c r="A2653" i="29" s="1"/>
  <c r="A2654" i="29" s="1"/>
  <c r="A2655" i="29" s="1"/>
  <c r="A2656" i="29" s="1"/>
  <c r="A2657" i="29" s="1"/>
  <c r="A2658" i="29" s="1"/>
  <c r="A2659" i="29" s="1"/>
  <c r="A2660" i="29" s="1"/>
  <c r="A2661" i="29" s="1"/>
  <c r="A2662" i="29" s="1"/>
  <c r="A2663" i="29" s="1"/>
  <c r="A2664" i="29" s="1"/>
  <c r="A2665" i="29" s="1"/>
  <c r="A2666" i="29" s="1"/>
  <c r="A2667" i="29" s="1"/>
  <c r="A2668" i="29" s="1"/>
  <c r="A2669" i="29" s="1"/>
  <c r="A2670" i="29" s="1"/>
  <c r="A2671" i="29" s="1"/>
  <c r="A2672" i="29" s="1"/>
  <c r="A2673" i="29" s="1"/>
  <c r="A2674" i="29" s="1"/>
  <c r="A2675" i="29" s="1"/>
  <c r="A2676" i="29" s="1"/>
  <c r="A2677" i="29" s="1"/>
  <c r="A2678" i="29" s="1"/>
  <c r="A2679" i="29" s="1"/>
  <c r="A2680" i="29" s="1"/>
  <c r="A2681" i="29" s="1"/>
  <c r="A2682" i="29" s="1"/>
  <c r="A2683" i="29" s="1"/>
  <c r="A2684" i="29" s="1"/>
  <c r="A2685" i="29" s="1"/>
  <c r="A2686" i="29" s="1"/>
  <c r="A2687" i="29" s="1"/>
  <c r="A2688" i="29" s="1"/>
  <c r="A2689" i="29" s="1"/>
  <c r="A2690" i="29" s="1"/>
  <c r="A2691" i="29" s="1"/>
  <c r="A2692" i="29" s="1"/>
  <c r="A2693" i="29" s="1"/>
  <c r="A2694" i="29" s="1"/>
  <c r="A2695" i="29" s="1"/>
  <c r="A2696" i="29" s="1"/>
  <c r="A2697" i="29" s="1"/>
  <c r="A2698" i="29" s="1"/>
  <c r="A2699" i="29" s="1"/>
  <c r="A2700" i="29" s="1"/>
  <c r="A2701" i="29" s="1"/>
  <c r="A2702" i="29" s="1"/>
  <c r="A2703" i="29" s="1"/>
  <c r="A2704" i="29" s="1"/>
  <c r="A2705" i="29" s="1"/>
  <c r="A2706" i="29" s="1"/>
  <c r="A2707" i="29" s="1"/>
  <c r="A2708" i="29" s="1"/>
  <c r="A2709" i="29" s="1"/>
  <c r="A2710" i="29" s="1"/>
  <c r="A2711" i="29" s="1"/>
  <c r="A2712" i="29" s="1"/>
  <c r="A2713" i="29" s="1"/>
  <c r="A2714" i="29" s="1"/>
  <c r="A2715" i="29" s="1"/>
  <c r="A2716" i="29" s="1"/>
  <c r="A2717" i="29" s="1"/>
  <c r="A2718" i="29" s="1"/>
  <c r="A2719" i="29" s="1"/>
  <c r="A2720" i="29" s="1"/>
  <c r="A2721" i="29" s="1"/>
  <c r="A2722" i="29" s="1"/>
  <c r="A2723" i="29" s="1"/>
  <c r="A2724" i="29" s="1"/>
  <c r="A2725" i="29" s="1"/>
  <c r="A2726" i="29" s="1"/>
  <c r="A2727" i="29" s="1"/>
  <c r="A2728" i="29" s="1"/>
  <c r="A2729" i="29" s="1"/>
  <c r="A2730" i="29" s="1"/>
  <c r="A2731" i="29" s="1"/>
  <c r="A2732" i="29" s="1"/>
  <c r="A2733" i="29" s="1"/>
  <c r="A2734" i="29" s="1"/>
  <c r="A2735" i="29" s="1"/>
  <c r="A2736" i="29" s="1"/>
  <c r="A2737" i="29" s="1"/>
  <c r="A2738" i="29" s="1"/>
  <c r="A2739" i="29" s="1"/>
  <c r="A2740" i="29" s="1"/>
  <c r="A2741" i="29" s="1"/>
  <c r="A2742" i="29" s="1"/>
  <c r="A2743" i="29" s="1"/>
  <c r="A2744" i="29" s="1"/>
  <c r="A2745" i="29" s="1"/>
  <c r="A2746" i="29" s="1"/>
  <c r="A2747" i="29" s="1"/>
  <c r="A2748" i="29" s="1"/>
  <c r="A2749" i="29" s="1"/>
  <c r="A2750" i="29" s="1"/>
  <c r="A2751" i="29" s="1"/>
  <c r="A2752" i="29" s="1"/>
  <c r="A2753" i="29" s="1"/>
  <c r="A2754" i="29" s="1"/>
  <c r="A2755" i="29" s="1"/>
  <c r="A2756" i="29" s="1"/>
  <c r="A2757" i="29" s="1"/>
  <c r="A2758" i="29" s="1"/>
  <c r="A2759" i="29" s="1"/>
  <c r="A2760" i="29" s="1"/>
  <c r="A2761" i="29" s="1"/>
  <c r="A2762" i="29" s="1"/>
  <c r="A2763" i="29" s="1"/>
  <c r="A2764" i="29" s="1"/>
  <c r="A2765" i="29" s="1"/>
  <c r="A2766" i="29" s="1"/>
  <c r="A2767" i="29" s="1"/>
  <c r="A2768" i="29" s="1"/>
  <c r="A2769" i="29" s="1"/>
  <c r="A2770" i="29" s="1"/>
  <c r="A2771" i="29" s="1"/>
  <c r="A2772" i="29" s="1"/>
  <c r="A2773" i="29" s="1"/>
  <c r="A2774" i="29" s="1"/>
  <c r="A2775" i="29" s="1"/>
  <c r="A2776" i="29" s="1"/>
  <c r="A2777" i="29" s="1"/>
  <c r="A2778" i="29" s="1"/>
  <c r="A2779" i="29" s="1"/>
  <c r="A2780" i="29" s="1"/>
  <c r="A2781" i="29" s="1"/>
  <c r="A2782" i="29" s="1"/>
  <c r="A2783" i="29" s="1"/>
  <c r="A2784" i="29" s="1"/>
  <c r="A2785" i="29" s="1"/>
  <c r="A2786" i="29" s="1"/>
  <c r="A2787" i="29" s="1"/>
  <c r="A2788" i="29" s="1"/>
  <c r="A2789" i="29" s="1"/>
  <c r="A2790" i="29" s="1"/>
  <c r="A2791" i="29" s="1"/>
  <c r="A2792" i="29" s="1"/>
  <c r="A2793" i="29" s="1"/>
  <c r="A2794" i="29" s="1"/>
  <c r="A2795" i="29" s="1"/>
  <c r="A2796" i="29" s="1"/>
  <c r="A2797" i="29" s="1"/>
  <c r="A2798" i="29" s="1"/>
  <c r="A2799" i="29" s="1"/>
  <c r="A2800" i="29" s="1"/>
  <c r="A2801" i="29" s="1"/>
  <c r="A2802" i="29" s="1"/>
  <c r="A2803" i="29" s="1"/>
  <c r="A2804" i="29" s="1"/>
  <c r="A2805" i="29" s="1"/>
  <c r="A2806" i="29" s="1"/>
  <c r="A2807" i="29" s="1"/>
  <c r="A2808" i="29" s="1"/>
  <c r="A2809" i="29" s="1"/>
  <c r="A2810" i="29" s="1"/>
  <c r="A2811" i="29" s="1"/>
  <c r="A2812" i="29" s="1"/>
  <c r="A2813" i="29" s="1"/>
  <c r="A2814" i="29" s="1"/>
  <c r="A2815" i="29" s="1"/>
  <c r="A2816" i="29" s="1"/>
  <c r="A2817" i="29" s="1"/>
  <c r="A2818" i="29" s="1"/>
  <c r="A2819" i="29" s="1"/>
  <c r="A2820" i="29" s="1"/>
  <c r="A2821" i="29" s="1"/>
  <c r="A2822" i="29" s="1"/>
  <c r="A2823" i="29" s="1"/>
  <c r="A2824" i="29" s="1"/>
  <c r="A2825" i="29" s="1"/>
  <c r="A2826" i="29" s="1"/>
  <c r="A2827" i="29" s="1"/>
  <c r="A2828" i="29" s="1"/>
  <c r="A2829" i="29" s="1"/>
  <c r="A2830" i="29" s="1"/>
  <c r="A2831" i="29" s="1"/>
  <c r="A2832" i="29" s="1"/>
  <c r="A2833" i="29" s="1"/>
  <c r="A2834" i="29" s="1"/>
  <c r="A2835" i="29" s="1"/>
  <c r="A2836" i="29" s="1"/>
  <c r="A2837" i="29" s="1"/>
  <c r="A2838" i="29" s="1"/>
  <c r="A2839" i="29" s="1"/>
  <c r="A2840" i="29" s="1"/>
  <c r="A2841" i="29" s="1"/>
  <c r="A2842" i="29" s="1"/>
  <c r="A2843" i="29" s="1"/>
  <c r="A2844" i="29" s="1"/>
  <c r="A2845" i="29" s="1"/>
  <c r="A2846" i="29" s="1"/>
  <c r="A2847" i="29" s="1"/>
  <c r="A2848" i="29" s="1"/>
  <c r="A2849" i="29" s="1"/>
  <c r="A2850" i="29" s="1"/>
  <c r="A2851" i="29" s="1"/>
  <c r="A2852" i="29" s="1"/>
  <c r="A2853" i="29" s="1"/>
  <c r="A2854" i="29" s="1"/>
  <c r="A2855" i="29" s="1"/>
  <c r="A2856" i="29" s="1"/>
  <c r="A2857" i="29" s="1"/>
  <c r="A2858" i="29" s="1"/>
  <c r="A2859" i="29" s="1"/>
  <c r="A2860" i="29" s="1"/>
  <c r="A2861" i="29" s="1"/>
  <c r="A2862" i="29" s="1"/>
  <c r="A2863" i="29" s="1"/>
  <c r="A2864" i="29" s="1"/>
  <c r="A2865" i="29" s="1"/>
  <c r="A2866" i="29" s="1"/>
  <c r="A2867" i="29" s="1"/>
  <c r="A2868" i="29" s="1"/>
  <c r="A2869" i="29" s="1"/>
  <c r="A2870" i="29" s="1"/>
  <c r="A2871" i="29" s="1"/>
  <c r="A2872" i="29" s="1"/>
  <c r="A2873" i="29" s="1"/>
  <c r="A2874" i="29" s="1"/>
  <c r="A2875" i="29" s="1"/>
  <c r="A2876" i="29" s="1"/>
  <c r="A2877" i="29" s="1"/>
  <c r="A2878" i="29" s="1"/>
  <c r="A2879" i="29" s="1"/>
  <c r="A2880" i="29" s="1"/>
  <c r="A2881" i="29" s="1"/>
  <c r="A2882" i="29" s="1"/>
  <c r="A2883" i="29" s="1"/>
  <c r="A2884" i="29" s="1"/>
  <c r="A2885" i="29" s="1"/>
  <c r="A2886" i="29" s="1"/>
  <c r="A2887" i="29" s="1"/>
  <c r="A2888" i="29" s="1"/>
  <c r="A2889" i="29" s="1"/>
  <c r="A2890" i="29" s="1"/>
  <c r="A2891" i="29" s="1"/>
  <c r="A2892" i="29" s="1"/>
  <c r="A2893" i="29" s="1"/>
  <c r="A2894" i="29" s="1"/>
  <c r="A2895" i="29" s="1"/>
  <c r="A2896" i="29" s="1"/>
  <c r="A2897" i="29" s="1"/>
  <c r="A2898" i="29" s="1"/>
  <c r="A2899" i="29" s="1"/>
  <c r="A2900" i="29" s="1"/>
  <c r="A2901" i="29" s="1"/>
  <c r="A2902" i="29" s="1"/>
  <c r="A2903" i="29" s="1"/>
  <c r="A2904" i="29" s="1"/>
  <c r="A2905" i="29" s="1"/>
  <c r="A2906" i="29" s="1"/>
  <c r="A2907" i="29" s="1"/>
  <c r="A2908" i="29" s="1"/>
  <c r="A2909" i="29" s="1"/>
  <c r="A2910" i="29" s="1"/>
  <c r="A2911" i="29" s="1"/>
  <c r="A2912" i="29" s="1"/>
  <c r="A2913" i="29" s="1"/>
  <c r="A2914" i="29" s="1"/>
  <c r="A2915" i="29" s="1"/>
  <c r="A2916" i="29" s="1"/>
  <c r="A2917" i="29" s="1"/>
  <c r="A2918" i="29" s="1"/>
  <c r="A2919" i="29" s="1"/>
  <c r="A2920" i="29" s="1"/>
  <c r="A2921" i="29" s="1"/>
  <c r="A2922" i="29" s="1"/>
  <c r="A2923" i="29" s="1"/>
  <c r="A2924" i="29" s="1"/>
  <c r="A2925" i="29" s="1"/>
  <c r="A2926" i="29" s="1"/>
  <c r="A2927" i="29" s="1"/>
  <c r="A2928" i="29" s="1"/>
  <c r="A2929" i="29" s="1"/>
  <c r="A2930" i="29" s="1"/>
  <c r="A2931" i="29" s="1"/>
  <c r="A2932" i="29" s="1"/>
  <c r="A2933" i="29" s="1"/>
  <c r="A2934" i="29" s="1"/>
  <c r="A2935" i="29" s="1"/>
  <c r="A2936" i="29" s="1"/>
  <c r="A2937" i="29" s="1"/>
  <c r="A2938" i="29" s="1"/>
  <c r="A2939" i="29" s="1"/>
  <c r="A2940" i="29" s="1"/>
  <c r="A2941" i="29" s="1"/>
  <c r="A2942" i="29" s="1"/>
  <c r="A2943" i="29" s="1"/>
  <c r="A2944" i="29" s="1"/>
  <c r="A2945" i="29" s="1"/>
  <c r="A2946" i="29" s="1"/>
  <c r="A2947" i="29" s="1"/>
  <c r="A2948" i="29" s="1"/>
  <c r="A2949" i="29" s="1"/>
  <c r="A2950" i="29" s="1"/>
  <c r="A2951" i="29" s="1"/>
  <c r="A2952" i="29" s="1"/>
  <c r="A2953" i="29" s="1"/>
  <c r="A2954" i="29" s="1"/>
  <c r="A2955" i="29" s="1"/>
  <c r="A2956" i="29" s="1"/>
  <c r="A2957" i="29" s="1"/>
  <c r="A2958" i="29" s="1"/>
  <c r="A2959" i="29" s="1"/>
  <c r="A2960" i="29" s="1"/>
  <c r="A2961" i="29" s="1"/>
  <c r="A2962" i="29" s="1"/>
  <c r="A2963" i="29" s="1"/>
  <c r="A2964" i="29" s="1"/>
  <c r="A2965" i="29" s="1"/>
  <c r="A2966" i="29" s="1"/>
  <c r="A2967" i="29" s="1"/>
  <c r="A2968" i="29" s="1"/>
  <c r="A2969" i="29" s="1"/>
  <c r="A2970" i="29" s="1"/>
  <c r="A2971" i="29" s="1"/>
  <c r="A2972" i="29" s="1"/>
  <c r="A2973" i="29" s="1"/>
  <c r="A2974" i="29" s="1"/>
  <c r="A2975" i="29" s="1"/>
  <c r="A2976" i="29" s="1"/>
  <c r="A2977" i="29" s="1"/>
  <c r="A2978" i="29" s="1"/>
  <c r="A2979" i="29" s="1"/>
  <c r="A2980" i="29" s="1"/>
  <c r="A2981" i="29" s="1"/>
  <c r="A2982" i="29" s="1"/>
  <c r="A2983" i="29" s="1"/>
  <c r="A2984" i="29" s="1"/>
  <c r="A2985" i="29" s="1"/>
  <c r="A2986" i="29" s="1"/>
  <c r="A2987" i="29" s="1"/>
  <c r="A2988" i="29" s="1"/>
  <c r="A2989" i="29" s="1"/>
  <c r="A2990" i="29" s="1"/>
  <c r="A2991" i="29" s="1"/>
  <c r="A2992" i="29" s="1"/>
  <c r="A2993" i="29" s="1"/>
  <c r="A2994" i="29" s="1"/>
  <c r="A2995" i="29" s="1"/>
  <c r="A2996" i="29" s="1"/>
  <c r="A2997" i="29" s="1"/>
  <c r="A2998" i="29" s="1"/>
  <c r="A2999" i="29" s="1"/>
  <c r="A3000" i="29" s="1"/>
  <c r="A3001" i="29" s="1"/>
  <c r="A3002" i="29" s="1"/>
  <c r="A3003" i="29" s="1"/>
  <c r="A3004" i="29" s="1"/>
  <c r="A3005" i="29" s="1"/>
  <c r="A3006" i="29" s="1"/>
  <c r="A3007" i="29" s="1"/>
  <c r="A3008" i="29" s="1"/>
  <c r="A3009" i="29" s="1"/>
  <c r="A3010" i="29" s="1"/>
  <c r="A3011" i="29" s="1"/>
  <c r="A3012" i="29" s="1"/>
  <c r="A3013" i="29" s="1"/>
  <c r="A3014" i="29" s="1"/>
  <c r="A3015" i="29" s="1"/>
  <c r="A3016" i="29" s="1"/>
  <c r="A3017" i="29" s="1"/>
  <c r="A3018" i="29" s="1"/>
  <c r="A3019" i="29" s="1"/>
  <c r="A3020" i="29" s="1"/>
  <c r="A3021" i="29" s="1"/>
  <c r="A3022" i="29" s="1"/>
  <c r="A3023" i="29" s="1"/>
  <c r="A3024" i="29" s="1"/>
  <c r="A3025" i="29" s="1"/>
  <c r="A3026" i="29" s="1"/>
  <c r="A3027" i="29" s="1"/>
  <c r="A3028" i="29" s="1"/>
  <c r="A3029" i="29" s="1"/>
  <c r="A3030" i="29" s="1"/>
  <c r="A3031" i="29" s="1"/>
  <c r="A3032" i="29" s="1"/>
  <c r="A3033" i="29" s="1"/>
  <c r="A3034" i="29" s="1"/>
  <c r="A3035" i="29" s="1"/>
  <c r="A3036" i="29" s="1"/>
  <c r="A3037" i="29" s="1"/>
  <c r="A3038" i="29" s="1"/>
  <c r="A3039" i="29" s="1"/>
  <c r="A3040" i="29" s="1"/>
  <c r="A3041" i="29" s="1"/>
  <c r="A3042" i="29" s="1"/>
  <c r="A3043" i="29" s="1"/>
  <c r="A3044" i="29" s="1"/>
  <c r="A3045" i="29" s="1"/>
  <c r="A3046" i="29" s="1"/>
  <c r="A3047" i="29" s="1"/>
  <c r="A3048" i="29" s="1"/>
  <c r="A3049" i="29" s="1"/>
  <c r="A3050" i="29" s="1"/>
  <c r="A3051" i="29" s="1"/>
  <c r="A3052" i="29" s="1"/>
  <c r="A3053" i="29" s="1"/>
  <c r="A3054" i="29" s="1"/>
  <c r="A3055" i="29" s="1"/>
  <c r="A3056" i="29" s="1"/>
  <c r="A3057" i="29" s="1"/>
  <c r="A3058" i="29" s="1"/>
  <c r="A3059" i="29" s="1"/>
  <c r="A3060" i="29" s="1"/>
  <c r="A3061" i="29" s="1"/>
  <c r="A3062" i="29" s="1"/>
  <c r="A3063" i="29" s="1"/>
  <c r="A3064" i="29" s="1"/>
  <c r="A3065" i="29" s="1"/>
  <c r="A3066" i="29" s="1"/>
  <c r="A3067" i="29" s="1"/>
  <c r="A3068" i="29" s="1"/>
  <c r="A3069" i="29" s="1"/>
  <c r="A3070" i="29" s="1"/>
  <c r="A3071" i="29" s="1"/>
  <c r="A3072" i="29" s="1"/>
  <c r="A3073" i="29" s="1"/>
  <c r="A3074" i="29" s="1"/>
  <c r="A3075" i="29" s="1"/>
  <c r="A3076" i="29" s="1"/>
  <c r="A3077" i="29" s="1"/>
  <c r="A3078" i="29" s="1"/>
  <c r="A3079" i="29" s="1"/>
  <c r="A3080" i="29" s="1"/>
  <c r="A3081" i="29" s="1"/>
  <c r="A3082" i="29" s="1"/>
  <c r="A3083" i="29" s="1"/>
  <c r="A3084" i="29" s="1"/>
  <c r="A3085" i="29" s="1"/>
  <c r="A3086" i="29" s="1"/>
  <c r="A3087" i="29" s="1"/>
  <c r="A3088" i="29" s="1"/>
  <c r="A3089" i="29" s="1"/>
  <c r="A3090" i="29" s="1"/>
  <c r="A3091" i="29" s="1"/>
  <c r="A3092" i="29" s="1"/>
  <c r="A3093" i="29" s="1"/>
  <c r="A3094" i="29" s="1"/>
  <c r="A3095" i="29" s="1"/>
  <c r="A3096" i="29" s="1"/>
  <c r="A3097" i="29" s="1"/>
  <c r="A3098" i="29" s="1"/>
  <c r="A3099" i="29" s="1"/>
  <c r="A3100" i="29" s="1"/>
  <c r="A3101" i="29" s="1"/>
  <c r="A3102" i="29" s="1"/>
  <c r="A3103" i="29" s="1"/>
  <c r="A3104" i="29" s="1"/>
  <c r="A3105" i="29" s="1"/>
  <c r="A3106" i="29" s="1"/>
  <c r="A3107" i="29" s="1"/>
  <c r="A3108" i="29" s="1"/>
  <c r="A3109" i="29" s="1"/>
  <c r="A3110" i="29" s="1"/>
  <c r="A3111" i="29" s="1"/>
  <c r="A3112" i="29" s="1"/>
  <c r="A3113" i="29" s="1"/>
  <c r="A3114" i="29" s="1"/>
  <c r="A3115" i="29" s="1"/>
  <c r="A3116" i="29" s="1"/>
  <c r="A3117" i="29" s="1"/>
  <c r="A3118" i="29" s="1"/>
  <c r="A3119" i="29" s="1"/>
  <c r="A3120" i="29" s="1"/>
  <c r="A3121" i="29" s="1"/>
  <c r="A3122" i="29" s="1"/>
  <c r="A3123" i="29" s="1"/>
  <c r="A3124" i="29" s="1"/>
  <c r="A3125" i="29" s="1"/>
  <c r="A3126" i="29" s="1"/>
  <c r="A3127" i="29" s="1"/>
  <c r="A3128" i="29" s="1"/>
  <c r="A3129" i="29" s="1"/>
  <c r="A3130" i="29" s="1"/>
  <c r="A3131" i="29" s="1"/>
  <c r="A3132" i="29" s="1"/>
  <c r="A3133" i="29" s="1"/>
  <c r="A3134" i="29" s="1"/>
  <c r="A3135" i="29" s="1"/>
  <c r="A3136" i="29" s="1"/>
  <c r="A3137" i="29" s="1"/>
  <c r="A3138" i="29" s="1"/>
  <c r="A3139" i="29" s="1"/>
  <c r="A3140" i="29" s="1"/>
  <c r="A3141" i="29" s="1"/>
  <c r="A3142" i="29" s="1"/>
  <c r="A3143" i="29" s="1"/>
  <c r="A3144" i="29" s="1"/>
  <c r="A3145" i="29" s="1"/>
  <c r="A3146" i="29" s="1"/>
  <c r="A3147" i="29" s="1"/>
  <c r="A3148" i="29" s="1"/>
  <c r="A3149" i="29" s="1"/>
  <c r="A3150" i="29" s="1"/>
  <c r="A3151" i="29" s="1"/>
  <c r="A3152" i="29" s="1"/>
  <c r="A3153" i="29" s="1"/>
  <c r="A3154" i="29" s="1"/>
  <c r="A3155" i="29" s="1"/>
  <c r="A3156" i="29" s="1"/>
  <c r="A3157" i="29" s="1"/>
  <c r="A3158" i="29" s="1"/>
  <c r="A3159" i="29" s="1"/>
  <c r="A3160" i="29" s="1"/>
  <c r="A3161" i="29" s="1"/>
  <c r="A3162" i="29" s="1"/>
  <c r="A3163" i="29" s="1"/>
  <c r="A3164" i="29" s="1"/>
  <c r="A3165" i="29" s="1"/>
  <c r="A3166" i="29" s="1"/>
  <c r="A3167" i="29" s="1"/>
  <c r="A3168" i="29" s="1"/>
  <c r="A3169" i="29" s="1"/>
  <c r="A3170" i="29" s="1"/>
  <c r="A3171" i="29" s="1"/>
  <c r="A3172" i="29" s="1"/>
  <c r="A3173" i="29" s="1"/>
  <c r="A3174" i="29" s="1"/>
  <c r="A3175" i="29" s="1"/>
  <c r="A3176" i="29" s="1"/>
  <c r="A3177" i="29" s="1"/>
  <c r="A3178" i="29" s="1"/>
  <c r="A3179" i="29" s="1"/>
  <c r="A3180" i="29" s="1"/>
  <c r="A3181" i="29" s="1"/>
  <c r="A3182" i="29" s="1"/>
  <c r="A3183" i="29" s="1"/>
  <c r="A3184" i="29" s="1"/>
  <c r="A3185" i="29" s="1"/>
  <c r="A3186" i="29" s="1"/>
  <c r="A3187" i="29" s="1"/>
  <c r="A3188" i="29" s="1"/>
  <c r="A3189" i="29" s="1"/>
  <c r="A3190" i="29" s="1"/>
  <c r="A3191" i="29" s="1"/>
  <c r="A3192" i="29" s="1"/>
  <c r="A3193" i="29" s="1"/>
  <c r="A3194" i="29" s="1"/>
  <c r="A3195" i="29" s="1"/>
  <c r="A3196" i="29" s="1"/>
  <c r="A3197" i="29" s="1"/>
  <c r="A3198" i="29" s="1"/>
  <c r="A3199" i="29" s="1"/>
  <c r="A3200" i="29" s="1"/>
  <c r="A3201" i="29" s="1"/>
  <c r="A3202" i="29" s="1"/>
  <c r="A3203" i="29" s="1"/>
  <c r="A3204" i="29" s="1"/>
  <c r="A3205" i="29" s="1"/>
  <c r="A3206" i="29" s="1"/>
  <c r="A3207" i="29" s="1"/>
  <c r="A3208" i="29" s="1"/>
  <c r="A3209" i="29" s="1"/>
  <c r="A3210" i="29" s="1"/>
  <c r="A3211" i="29" s="1"/>
  <c r="A3212" i="29" s="1"/>
  <c r="A3213" i="29" s="1"/>
  <c r="A3214" i="29" s="1"/>
  <c r="A3215" i="29" s="1"/>
  <c r="A3216" i="29" s="1"/>
  <c r="A3217" i="29" s="1"/>
  <c r="A3218" i="29" s="1"/>
  <c r="A3219" i="29" s="1"/>
  <c r="A3220" i="29" s="1"/>
  <c r="A3221" i="29" s="1"/>
  <c r="A3222" i="29" s="1"/>
  <c r="A3223" i="29" s="1"/>
  <c r="A3224" i="29" s="1"/>
  <c r="A3225" i="29" s="1"/>
  <c r="A3226" i="29" s="1"/>
  <c r="A3227" i="29" s="1"/>
  <c r="A3228" i="29" s="1"/>
  <c r="A3229" i="29" s="1"/>
  <c r="A3230" i="29" s="1"/>
  <c r="A3231" i="29" s="1"/>
  <c r="A3232" i="29" s="1"/>
  <c r="A3233" i="29" s="1"/>
  <c r="A3234" i="29" s="1"/>
  <c r="A3235" i="29" s="1"/>
  <c r="A3236" i="29" s="1"/>
  <c r="A3237" i="29" s="1"/>
  <c r="A3238" i="29" s="1"/>
  <c r="A3239" i="29" s="1"/>
  <c r="A3240" i="29" s="1"/>
  <c r="A3241" i="29" s="1"/>
  <c r="A3242" i="29" s="1"/>
  <c r="A3243" i="29" s="1"/>
  <c r="A3244" i="29" s="1"/>
  <c r="A3245" i="29" s="1"/>
  <c r="A3246" i="29" s="1"/>
  <c r="A3247" i="29" s="1"/>
  <c r="A3248" i="29" s="1"/>
  <c r="A3249" i="29" s="1"/>
  <c r="A3250" i="29" s="1"/>
  <c r="A3251" i="29" s="1"/>
  <c r="A3252" i="29" s="1"/>
  <c r="A3253" i="29" s="1"/>
  <c r="A3254" i="29" s="1"/>
  <c r="A3255" i="29" s="1"/>
  <c r="A3256" i="29" s="1"/>
  <c r="A3257" i="29" s="1"/>
  <c r="A3258" i="29" s="1"/>
  <c r="A3259" i="29" s="1"/>
  <c r="A3260" i="29" s="1"/>
  <c r="A3261" i="29" s="1"/>
  <c r="A3262" i="29" s="1"/>
  <c r="A3263" i="29" s="1"/>
  <c r="A3264" i="29" s="1"/>
  <c r="A3265" i="29" s="1"/>
  <c r="A3266" i="29" s="1"/>
  <c r="A3267" i="29" s="1"/>
  <c r="A3268" i="29" s="1"/>
  <c r="A3269" i="29" s="1"/>
  <c r="A3270" i="29" s="1"/>
  <c r="A3271" i="29" s="1"/>
  <c r="A3272" i="29" s="1"/>
  <c r="A3273" i="29" s="1"/>
  <c r="A3274" i="29" s="1"/>
  <c r="A3275" i="29" s="1"/>
  <c r="A3276" i="29" s="1"/>
  <c r="A3277" i="29" s="1"/>
  <c r="A3278" i="29" s="1"/>
  <c r="A3279" i="29" s="1"/>
  <c r="A3280" i="29" s="1"/>
  <c r="A3281" i="29" s="1"/>
  <c r="A3282" i="29" s="1"/>
  <c r="A3283" i="29" s="1"/>
  <c r="A3284" i="29" s="1"/>
  <c r="A3285" i="29" s="1"/>
  <c r="A3286" i="29" s="1"/>
  <c r="A3287" i="29" s="1"/>
  <c r="A3288" i="29" s="1"/>
  <c r="A3289" i="29" s="1"/>
  <c r="A3290" i="29" s="1"/>
  <c r="A3291" i="29" s="1"/>
  <c r="A3292" i="29" s="1"/>
  <c r="A3293" i="29" s="1"/>
  <c r="A3294" i="29" s="1"/>
  <c r="A3295" i="29" s="1"/>
  <c r="A3296" i="29" s="1"/>
  <c r="A3297" i="29" s="1"/>
  <c r="A3298" i="29" s="1"/>
  <c r="A3299" i="29" s="1"/>
  <c r="A3300" i="29" s="1"/>
  <c r="A3301" i="29" s="1"/>
  <c r="A3302" i="29" s="1"/>
  <c r="A3303" i="29" s="1"/>
  <c r="A3304" i="29" s="1"/>
  <c r="A3305" i="29" s="1"/>
  <c r="A3306" i="29" s="1"/>
  <c r="A3307" i="29" s="1"/>
  <c r="A3308" i="29" s="1"/>
  <c r="A3309" i="29" s="1"/>
  <c r="A3310" i="29" s="1"/>
  <c r="A3311" i="29" s="1"/>
  <c r="A3312" i="29" s="1"/>
  <c r="A3313" i="29" s="1"/>
  <c r="A3314" i="29" s="1"/>
  <c r="A3315" i="29" s="1"/>
  <c r="A3316" i="29" s="1"/>
  <c r="A3317" i="29" s="1"/>
  <c r="A3318" i="29" s="1"/>
  <c r="A3319" i="29" s="1"/>
  <c r="A3320" i="29" s="1"/>
  <c r="A3321" i="29" s="1"/>
  <c r="A3322" i="29" s="1"/>
  <c r="A3323" i="29" s="1"/>
  <c r="A3324" i="29" s="1"/>
  <c r="A3325" i="29" s="1"/>
  <c r="A3326" i="29" s="1"/>
  <c r="A3327" i="29" s="1"/>
  <c r="A3328" i="29" s="1"/>
  <c r="A3329" i="29" s="1"/>
  <c r="A3330" i="29" s="1"/>
  <c r="A3331" i="29" s="1"/>
  <c r="A3332" i="29" s="1"/>
  <c r="A3333" i="29" s="1"/>
  <c r="A3334" i="29" s="1"/>
  <c r="A3335" i="29" s="1"/>
  <c r="A3336" i="29" s="1"/>
  <c r="A3337" i="29" s="1"/>
  <c r="A3338" i="29" s="1"/>
  <c r="A3339" i="29" s="1"/>
  <c r="A3340" i="29" s="1"/>
  <c r="A3341" i="29" s="1"/>
  <c r="A3342" i="29" s="1"/>
  <c r="A3343" i="29" s="1"/>
  <c r="A3344" i="29" s="1"/>
  <c r="A3345" i="29" s="1"/>
  <c r="A3346" i="29" s="1"/>
  <c r="A3347" i="29" s="1"/>
  <c r="A3348" i="29" s="1"/>
  <c r="A3349" i="29" s="1"/>
  <c r="A3350" i="29" s="1"/>
  <c r="A3351" i="29" s="1"/>
  <c r="A3352" i="29" s="1"/>
  <c r="A3353" i="29" s="1"/>
  <c r="A3354" i="29" s="1"/>
  <c r="A3355" i="29" s="1"/>
  <c r="A3356" i="29" s="1"/>
  <c r="A3357" i="29" s="1"/>
  <c r="A3358" i="29" s="1"/>
  <c r="A3359" i="29" s="1"/>
  <c r="A3360" i="29" s="1"/>
  <c r="A3361" i="29" s="1"/>
  <c r="A3362" i="29" s="1"/>
  <c r="A3363" i="29" s="1"/>
  <c r="A3364" i="29" s="1"/>
  <c r="A3365" i="29" s="1"/>
  <c r="A3366" i="29" s="1"/>
  <c r="A3367" i="29" s="1"/>
  <c r="A3368" i="29" s="1"/>
  <c r="A3369" i="29" s="1"/>
  <c r="A3370" i="29" s="1"/>
  <c r="A3371" i="29" s="1"/>
  <c r="A3372" i="29" s="1"/>
  <c r="A3373" i="29" s="1"/>
  <c r="A3374" i="29" s="1"/>
  <c r="A3375" i="29" s="1"/>
  <c r="A3376" i="29" s="1"/>
  <c r="A3377" i="29" s="1"/>
  <c r="A3378" i="29" s="1"/>
  <c r="A3379" i="29" s="1"/>
  <c r="A3380" i="29" s="1"/>
  <c r="A3381" i="29" s="1"/>
  <c r="A3382" i="29" s="1"/>
  <c r="A3383" i="29" s="1"/>
  <c r="A3384" i="29" s="1"/>
  <c r="A3385" i="29" s="1"/>
  <c r="A3386" i="29" s="1"/>
  <c r="A3387" i="29" s="1"/>
  <c r="A3388" i="29" s="1"/>
  <c r="A3389" i="29" s="1"/>
  <c r="A3390" i="29" s="1"/>
  <c r="A3391" i="29" s="1"/>
  <c r="A3392" i="29" s="1"/>
  <c r="A3393" i="29" s="1"/>
  <c r="A3394" i="29" s="1"/>
  <c r="A3395" i="29" s="1"/>
  <c r="A3396" i="29" s="1"/>
  <c r="A3397" i="29" s="1"/>
  <c r="A3398" i="29" s="1"/>
  <c r="A3399" i="29" s="1"/>
  <c r="A3400" i="29" s="1"/>
  <c r="A3401" i="29" s="1"/>
  <c r="A3402" i="29" s="1"/>
  <c r="A3403" i="29" s="1"/>
  <c r="A3404" i="29" s="1"/>
  <c r="A3405" i="29" s="1"/>
  <c r="A3406" i="29" s="1"/>
  <c r="A3407" i="29" s="1"/>
  <c r="A3408" i="29" s="1"/>
  <c r="A3409" i="29" s="1"/>
  <c r="A3410" i="29" s="1"/>
  <c r="A3411" i="29" s="1"/>
  <c r="A3412" i="29" s="1"/>
  <c r="A3413" i="29" s="1"/>
  <c r="A3414" i="29" s="1"/>
  <c r="A3415" i="29" s="1"/>
  <c r="A3416" i="29" s="1"/>
  <c r="A3417" i="29" s="1"/>
  <c r="A3418" i="29" s="1"/>
  <c r="A3419" i="29" s="1"/>
  <c r="A3420" i="29" s="1"/>
  <c r="A3421" i="29" s="1"/>
  <c r="A3422" i="29" s="1"/>
  <c r="A3423" i="29" s="1"/>
  <c r="A3424" i="29" s="1"/>
  <c r="A3425" i="29" s="1"/>
  <c r="A3426" i="29" s="1"/>
  <c r="A3427" i="29" s="1"/>
  <c r="A3428" i="29" s="1"/>
  <c r="A3429" i="29" s="1"/>
  <c r="A3430" i="29" s="1"/>
  <c r="A3431" i="29" s="1"/>
  <c r="A3432" i="29" s="1"/>
  <c r="A3433" i="29" s="1"/>
  <c r="A3434" i="29" s="1"/>
  <c r="A3435" i="29" s="1"/>
  <c r="A3436" i="29" s="1"/>
  <c r="A3437" i="29" s="1"/>
  <c r="A3438" i="29" s="1"/>
  <c r="A3439" i="29" s="1"/>
  <c r="A3440" i="29" s="1"/>
  <c r="A3441" i="29" s="1"/>
  <c r="A3442" i="29" s="1"/>
  <c r="A3443" i="29" s="1"/>
  <c r="A3444" i="29" s="1"/>
  <c r="A3445" i="29" s="1"/>
  <c r="A3446" i="29" s="1"/>
  <c r="A3447" i="29" s="1"/>
  <c r="A3448" i="29" s="1"/>
  <c r="A3449" i="29" s="1"/>
  <c r="A3450" i="29" s="1"/>
  <c r="A3451" i="29" s="1"/>
  <c r="A3452" i="29" s="1"/>
  <c r="A3453" i="29" s="1"/>
  <c r="A3454" i="29" s="1"/>
  <c r="A3455" i="29" s="1"/>
  <c r="A3456" i="29" s="1"/>
  <c r="A3457" i="29" s="1"/>
  <c r="A3458" i="29" s="1"/>
  <c r="A3459" i="29" s="1"/>
  <c r="A3460" i="29" s="1"/>
  <c r="A3461" i="29" s="1"/>
  <c r="A3462" i="29" s="1"/>
  <c r="A3463" i="29" s="1"/>
  <c r="A3464" i="29" s="1"/>
  <c r="A3465" i="29" s="1"/>
  <c r="A3466" i="29" s="1"/>
  <c r="A3467" i="29" s="1"/>
  <c r="A3468" i="29" s="1"/>
  <c r="A3469" i="29" s="1"/>
  <c r="A3470" i="29" s="1"/>
  <c r="A3471" i="29" s="1"/>
  <c r="A3472" i="29" s="1"/>
  <c r="A3473" i="29" s="1"/>
  <c r="A3474" i="29" s="1"/>
  <c r="A3475" i="29" s="1"/>
  <c r="A3476" i="29" s="1"/>
  <c r="A3477" i="29" s="1"/>
  <c r="A3478" i="29" s="1"/>
  <c r="A3479" i="29" s="1"/>
  <c r="A3480" i="29" s="1"/>
  <c r="A3481" i="29" s="1"/>
  <c r="A3482" i="29" s="1"/>
  <c r="A3483" i="29" s="1"/>
  <c r="A3484" i="29" s="1"/>
  <c r="A3485" i="29" s="1"/>
  <c r="A3486" i="29" s="1"/>
  <c r="A3487" i="29" s="1"/>
  <c r="A3488" i="29" s="1"/>
  <c r="A3489" i="29" s="1"/>
  <c r="A3490" i="29" s="1"/>
  <c r="A3491" i="29" s="1"/>
  <c r="A3492" i="29" s="1"/>
  <c r="A3493" i="29" s="1"/>
  <c r="A3494" i="29" s="1"/>
  <c r="A3495" i="29" s="1"/>
  <c r="A3496" i="29" s="1"/>
  <c r="A3497" i="29" s="1"/>
  <c r="A3498" i="29" s="1"/>
  <c r="A3499" i="29" s="1"/>
  <c r="A3500" i="29" s="1"/>
  <c r="A3501" i="29" s="1"/>
  <c r="A3502" i="29" s="1"/>
  <c r="A3503" i="29" s="1"/>
  <c r="A3504" i="29" s="1"/>
  <c r="A3505" i="29" s="1"/>
  <c r="A3506" i="29" s="1"/>
  <c r="A3507" i="29" s="1"/>
  <c r="A3508" i="29" s="1"/>
  <c r="A3509" i="29" s="1"/>
  <c r="A3510" i="29" s="1"/>
  <c r="A3511" i="29" s="1"/>
  <c r="A3512" i="29" s="1"/>
  <c r="A3513" i="29" s="1"/>
  <c r="A3514" i="29" s="1"/>
  <c r="A3515" i="29" s="1"/>
  <c r="A3516" i="29" s="1"/>
  <c r="A3517" i="29" s="1"/>
  <c r="A3518" i="29" s="1"/>
  <c r="A3519" i="29" s="1"/>
  <c r="A3520" i="29" s="1"/>
  <c r="A3521" i="29" s="1"/>
  <c r="A3522" i="29" s="1"/>
  <c r="A3523" i="29" s="1"/>
  <c r="A3524" i="29" s="1"/>
  <c r="A3525" i="29" s="1"/>
  <c r="A3526" i="29" s="1"/>
  <c r="A3527" i="29" s="1"/>
  <c r="A3528" i="29" s="1"/>
  <c r="A3529" i="29" s="1"/>
  <c r="A3530" i="29" s="1"/>
  <c r="A3531" i="29" s="1"/>
  <c r="A3532" i="29" s="1"/>
  <c r="A3533" i="29" s="1"/>
  <c r="A3534" i="29" s="1"/>
  <c r="A3535" i="29" s="1"/>
  <c r="A3536" i="29" s="1"/>
  <c r="A3537" i="29" s="1"/>
  <c r="A3538" i="29" s="1"/>
  <c r="A3539" i="29" s="1"/>
  <c r="A3540" i="29" s="1"/>
  <c r="A3541" i="29" s="1"/>
  <c r="A3542" i="29" s="1"/>
  <c r="A3543" i="29" s="1"/>
  <c r="A3544" i="29" s="1"/>
  <c r="A3545" i="29" s="1"/>
  <c r="A3546" i="29" s="1"/>
  <c r="A3547" i="29" s="1"/>
  <c r="A3548" i="29" s="1"/>
  <c r="A3549" i="29" s="1"/>
  <c r="A3550" i="29" s="1"/>
  <c r="A3551" i="29" s="1"/>
  <c r="A3552" i="29" s="1"/>
  <c r="A3553" i="29" s="1"/>
  <c r="A3554" i="29" s="1"/>
  <c r="A3555" i="29" s="1"/>
  <c r="A3556" i="29" s="1"/>
  <c r="A3557" i="29" s="1"/>
  <c r="A3558" i="29" s="1"/>
  <c r="A3559" i="29" s="1"/>
  <c r="A3560" i="29" s="1"/>
  <c r="A3561" i="29" s="1"/>
  <c r="A3562" i="29" s="1"/>
  <c r="A3563" i="29" s="1"/>
  <c r="A3564" i="29" s="1"/>
  <c r="A3565" i="29" s="1"/>
  <c r="A3566" i="29" s="1"/>
  <c r="A3567" i="29" s="1"/>
  <c r="A3568" i="29" s="1"/>
  <c r="A3569" i="29" s="1"/>
  <c r="A3570" i="29" s="1"/>
  <c r="A3571" i="29" s="1"/>
  <c r="A3572" i="29" s="1"/>
  <c r="A3573" i="29" s="1"/>
  <c r="A3574" i="29" s="1"/>
  <c r="A3575" i="29" s="1"/>
  <c r="A3576" i="29" s="1"/>
  <c r="A3577" i="29" s="1"/>
  <c r="A3578" i="29" s="1"/>
  <c r="A3579" i="29" s="1"/>
  <c r="A3580" i="29" s="1"/>
  <c r="A3581" i="29" s="1"/>
  <c r="A3582" i="29" s="1"/>
  <c r="A3583" i="29" s="1"/>
  <c r="A3584" i="29" s="1"/>
  <c r="A3585" i="29" s="1"/>
  <c r="A3586" i="29" s="1"/>
  <c r="A3587" i="29" s="1"/>
  <c r="A3588" i="29" s="1"/>
  <c r="A3589" i="29" s="1"/>
  <c r="A3590" i="29" s="1"/>
  <c r="A3591" i="29" s="1"/>
  <c r="A3592" i="29" s="1"/>
  <c r="A3593" i="29" s="1"/>
  <c r="A3594" i="29" s="1"/>
  <c r="A3595" i="29" s="1"/>
  <c r="A3596" i="29" s="1"/>
  <c r="A3597" i="29" s="1"/>
  <c r="A3598" i="29" s="1"/>
  <c r="A3599" i="29" s="1"/>
  <c r="A3600" i="29" s="1"/>
  <c r="A3601" i="29" s="1"/>
  <c r="A3602" i="29" s="1"/>
  <c r="A3603" i="29" s="1"/>
  <c r="A3604" i="29" s="1"/>
  <c r="A3605" i="29" s="1"/>
  <c r="A3606" i="29" s="1"/>
  <c r="A3607" i="29" s="1"/>
  <c r="A3608" i="29" s="1"/>
  <c r="A3609" i="29" s="1"/>
  <c r="A3610" i="29" s="1"/>
  <c r="A3611" i="29" s="1"/>
  <c r="A3612" i="29" s="1"/>
  <c r="A3613" i="29" s="1"/>
  <c r="A3614" i="29" s="1"/>
  <c r="A3615" i="29" s="1"/>
  <c r="A3616" i="29" s="1"/>
  <c r="A3617" i="29" s="1"/>
  <c r="A3618" i="29" s="1"/>
  <c r="A3619" i="29" s="1"/>
  <c r="A3620" i="29" s="1"/>
  <c r="A3621" i="29" s="1"/>
  <c r="A3622" i="29" s="1"/>
  <c r="A3623" i="29" s="1"/>
  <c r="A3624" i="29" s="1"/>
  <c r="A3625" i="29" s="1"/>
  <c r="A3626" i="29" s="1"/>
  <c r="A3627" i="29" s="1"/>
  <c r="A3628" i="29" s="1"/>
  <c r="A3629" i="29" s="1"/>
  <c r="A3630" i="29" s="1"/>
  <c r="A3631" i="29" s="1"/>
  <c r="A3632" i="29" s="1"/>
  <c r="A3633" i="29" s="1"/>
  <c r="A3634" i="29" s="1"/>
  <c r="A3635" i="29" s="1"/>
  <c r="A3636" i="29" s="1"/>
  <c r="A3637" i="29" s="1"/>
  <c r="A3638" i="29" s="1"/>
  <c r="A3639" i="29" s="1"/>
  <c r="A3640" i="29" s="1"/>
  <c r="A3641" i="29" s="1"/>
  <c r="A3642" i="29" s="1"/>
  <c r="A3643" i="29" s="1"/>
  <c r="A3644" i="29" s="1"/>
  <c r="A3645" i="29" s="1"/>
  <c r="A3646" i="29" s="1"/>
  <c r="A3647" i="29" s="1"/>
  <c r="A3648" i="29" s="1"/>
  <c r="A3649" i="29" s="1"/>
  <c r="A3650" i="29" s="1"/>
  <c r="A3651" i="29" s="1"/>
  <c r="A3652" i="29" s="1"/>
  <c r="A3653" i="29" s="1"/>
  <c r="A3654" i="29" s="1"/>
  <c r="A3655" i="29" s="1"/>
  <c r="A3656" i="29" s="1"/>
  <c r="A3657" i="29" s="1"/>
  <c r="A3658" i="29" s="1"/>
  <c r="A3659" i="29" s="1"/>
  <c r="A3660" i="29" s="1"/>
  <c r="A3661" i="29" s="1"/>
  <c r="A3662" i="29" s="1"/>
  <c r="A3663" i="29" s="1"/>
  <c r="A3664" i="29" s="1"/>
  <c r="A3665" i="29" s="1"/>
  <c r="A3666" i="29" s="1"/>
  <c r="A3667" i="29" s="1"/>
  <c r="A3668" i="29" s="1"/>
  <c r="A3669" i="29" s="1"/>
  <c r="A3670" i="29" s="1"/>
  <c r="A3671" i="29" s="1"/>
  <c r="A3672" i="29" s="1"/>
  <c r="A3673" i="29" s="1"/>
  <c r="A3674" i="29" s="1"/>
  <c r="A3675" i="29" s="1"/>
  <c r="A3676" i="29" s="1"/>
  <c r="A3677" i="29" s="1"/>
  <c r="A3678" i="29" s="1"/>
  <c r="A3679" i="29" s="1"/>
  <c r="A3680" i="29" s="1"/>
  <c r="A3681" i="29" s="1"/>
  <c r="A3682" i="29" s="1"/>
  <c r="A3683" i="29" s="1"/>
  <c r="A3684" i="29" s="1"/>
  <c r="A3685" i="29" s="1"/>
  <c r="A3686" i="29" s="1"/>
  <c r="A3687" i="29" s="1"/>
  <c r="A3688" i="29" s="1"/>
  <c r="A3689" i="29" s="1"/>
  <c r="A3690" i="29" s="1"/>
  <c r="A3691" i="29" s="1"/>
  <c r="A3692" i="29" s="1"/>
  <c r="A3693" i="29" s="1"/>
  <c r="A3694" i="29" s="1"/>
  <c r="A3695" i="29" s="1"/>
  <c r="A3696" i="29" s="1"/>
  <c r="A3697" i="29" s="1"/>
  <c r="A3698" i="29" s="1"/>
  <c r="A3699" i="29" s="1"/>
  <c r="A3700" i="29" s="1"/>
  <c r="A3701" i="29" s="1"/>
  <c r="A3702" i="29" s="1"/>
  <c r="A3703" i="29" s="1"/>
  <c r="A3704" i="29" s="1"/>
  <c r="A3705" i="29" s="1"/>
  <c r="A3706" i="29" s="1"/>
  <c r="A3707" i="29" s="1"/>
  <c r="A3708" i="29" s="1"/>
  <c r="A3709" i="29" s="1"/>
  <c r="A3710" i="29" s="1"/>
  <c r="A3711" i="29" s="1"/>
  <c r="A3712" i="29" s="1"/>
  <c r="A3713" i="29" s="1"/>
  <c r="A3714" i="29" s="1"/>
  <c r="A3715" i="29" s="1"/>
  <c r="A3716" i="29" s="1"/>
  <c r="A3717" i="29" s="1"/>
  <c r="A3718" i="29" s="1"/>
  <c r="A3719" i="29" s="1"/>
  <c r="A3720" i="29" s="1"/>
  <c r="A3721" i="29" s="1"/>
  <c r="A3722" i="29" s="1"/>
  <c r="A3723" i="29" s="1"/>
  <c r="A3724" i="29" s="1"/>
  <c r="A3725" i="29" s="1"/>
  <c r="A3726" i="29" s="1"/>
  <c r="A3727" i="29" s="1"/>
  <c r="A3728" i="29" s="1"/>
  <c r="A3729" i="29" s="1"/>
  <c r="A3730" i="29" s="1"/>
  <c r="A3731" i="29" s="1"/>
  <c r="A3732" i="29" s="1"/>
  <c r="A3733" i="29" s="1"/>
  <c r="A3734" i="29" s="1"/>
  <c r="A3735" i="29" s="1"/>
  <c r="A3736" i="29" s="1"/>
  <c r="A3737" i="29" s="1"/>
  <c r="A3738" i="29" s="1"/>
  <c r="A3739" i="29" s="1"/>
  <c r="A3740" i="29" s="1"/>
  <c r="A3741" i="29" s="1"/>
  <c r="A3742" i="29" s="1"/>
  <c r="A3743" i="29" s="1"/>
  <c r="A3744" i="29" s="1"/>
  <c r="A3745" i="29" s="1"/>
  <c r="A3746" i="29" s="1"/>
  <c r="A3747" i="29" s="1"/>
  <c r="A3748" i="29" s="1"/>
  <c r="A3749" i="29" s="1"/>
  <c r="A3750" i="29" s="1"/>
  <c r="A3751" i="29" s="1"/>
  <c r="A3752" i="29" s="1"/>
  <c r="A3753" i="29" s="1"/>
  <c r="A3754" i="29" s="1"/>
  <c r="A3755" i="29" s="1"/>
  <c r="A3756" i="29" s="1"/>
  <c r="A3757" i="29" s="1"/>
  <c r="A3758" i="29" s="1"/>
  <c r="A3759" i="29" s="1"/>
  <c r="A3760" i="29" s="1"/>
  <c r="A3761" i="29" s="1"/>
  <c r="A3762" i="29" s="1"/>
  <c r="A3763" i="29" s="1"/>
  <c r="A3764" i="29" s="1"/>
  <c r="A3765" i="29" s="1"/>
  <c r="A3766" i="29" s="1"/>
  <c r="A3767" i="29" s="1"/>
  <c r="A3768" i="29" s="1"/>
  <c r="A3769" i="29" s="1"/>
  <c r="A3770" i="29" s="1"/>
  <c r="A3771" i="29" s="1"/>
  <c r="A3772" i="29" s="1"/>
  <c r="A3773" i="29" s="1"/>
  <c r="A3774" i="29" s="1"/>
  <c r="A3775" i="29" s="1"/>
  <c r="A3776" i="29" s="1"/>
  <c r="A3777" i="29" s="1"/>
  <c r="A3778" i="29" s="1"/>
  <c r="A3779" i="29" s="1"/>
  <c r="A3780" i="29" s="1"/>
  <c r="A3781" i="29" s="1"/>
  <c r="A3782" i="29" s="1"/>
  <c r="A3783" i="29" s="1"/>
  <c r="A3784" i="29" s="1"/>
  <c r="A3785" i="29" s="1"/>
  <c r="A3786" i="29" s="1"/>
  <c r="A3787" i="29" s="1"/>
  <c r="A3788" i="29" s="1"/>
  <c r="A3789" i="29" s="1"/>
  <c r="A3790" i="29" s="1"/>
  <c r="A3791" i="29" s="1"/>
  <c r="A3792" i="29" s="1"/>
  <c r="A3793" i="29" s="1"/>
  <c r="A3794" i="29" s="1"/>
  <c r="A3795" i="29" s="1"/>
  <c r="A3796" i="29" s="1"/>
  <c r="A3797" i="29" s="1"/>
  <c r="A3798" i="29" s="1"/>
  <c r="A3799" i="29" s="1"/>
  <c r="A3800" i="29" s="1"/>
  <c r="A3801" i="29" s="1"/>
  <c r="A3802" i="29" s="1"/>
  <c r="A3803" i="29" s="1"/>
  <c r="A3804" i="29" s="1"/>
  <c r="A3805" i="29" s="1"/>
  <c r="A3806" i="29" s="1"/>
  <c r="A3807" i="29" s="1"/>
  <c r="A3808" i="29" s="1"/>
  <c r="A3809" i="29" s="1"/>
  <c r="A3810" i="29" s="1"/>
  <c r="A3811" i="29" s="1"/>
  <c r="A3812" i="29" s="1"/>
  <c r="A3813" i="29" s="1"/>
  <c r="A3814" i="29" s="1"/>
  <c r="A3815" i="29" s="1"/>
  <c r="A3816" i="29" s="1"/>
  <c r="A3817" i="29" s="1"/>
  <c r="A3818" i="29" s="1"/>
  <c r="A3819" i="29" s="1"/>
  <c r="A3820" i="29" s="1"/>
  <c r="A3821" i="29" s="1"/>
  <c r="A3822" i="29" s="1"/>
  <c r="A3823" i="29" s="1"/>
  <c r="A3824" i="29" s="1"/>
  <c r="A3825" i="29" s="1"/>
  <c r="A3826" i="29" s="1"/>
  <c r="A3827" i="29" s="1"/>
  <c r="A3828" i="29" s="1"/>
  <c r="A3829" i="29" s="1"/>
  <c r="A3830" i="29" s="1"/>
  <c r="A3831" i="29" s="1"/>
  <c r="A3832" i="29" s="1"/>
  <c r="A3833" i="29" s="1"/>
  <c r="A3834" i="29" s="1"/>
  <c r="A3835" i="29" s="1"/>
  <c r="A3836" i="29" s="1"/>
  <c r="A3837" i="29" s="1"/>
  <c r="A3838" i="29" s="1"/>
  <c r="A3839" i="29" s="1"/>
  <c r="A3840" i="29" s="1"/>
  <c r="A3841" i="29" s="1"/>
  <c r="A3842" i="29" s="1"/>
  <c r="A3843" i="29" s="1"/>
  <c r="A3844" i="29" s="1"/>
  <c r="A3845" i="29" s="1"/>
  <c r="A3846" i="29" s="1"/>
  <c r="A3847" i="29" s="1"/>
  <c r="A3848" i="29" s="1"/>
  <c r="A3849" i="29" s="1"/>
  <c r="A3850" i="29" s="1"/>
  <c r="A3851" i="29" s="1"/>
  <c r="A3852" i="29" s="1"/>
  <c r="A3853" i="29" s="1"/>
  <c r="A3854" i="29" s="1"/>
  <c r="A3855" i="29" s="1"/>
  <c r="A3856" i="29" s="1"/>
  <c r="A3857" i="29" s="1"/>
  <c r="A3858" i="29" s="1"/>
  <c r="A3859" i="29" s="1"/>
  <c r="A3860" i="29" s="1"/>
  <c r="A3861" i="29" s="1"/>
  <c r="A3862" i="29" s="1"/>
  <c r="A3863" i="29" s="1"/>
  <c r="A3864" i="29" s="1"/>
  <c r="A3865" i="29" s="1"/>
  <c r="A3866" i="29" s="1"/>
  <c r="A3867" i="29" s="1"/>
  <c r="A3868" i="29" s="1"/>
  <c r="A3869" i="29" s="1"/>
  <c r="A3870" i="29" s="1"/>
  <c r="A3871" i="29" s="1"/>
  <c r="A3872" i="29" s="1"/>
  <c r="A3873" i="29" s="1"/>
  <c r="A3874" i="29" s="1"/>
  <c r="A3875" i="29" s="1"/>
  <c r="A3876" i="29" s="1"/>
  <c r="A3877" i="29" s="1"/>
  <c r="A3878" i="29" s="1"/>
  <c r="A3879" i="29" s="1"/>
  <c r="A3880" i="29" s="1"/>
  <c r="A3881" i="29" s="1"/>
  <c r="A3882" i="29" s="1"/>
  <c r="A3883" i="29" s="1"/>
  <c r="A3884" i="29" s="1"/>
  <c r="A3885" i="29" s="1"/>
  <c r="A3886" i="29" s="1"/>
  <c r="A3887" i="29" s="1"/>
  <c r="A3888" i="29" s="1"/>
  <c r="A3889" i="29" s="1"/>
  <c r="A3890" i="29" s="1"/>
  <c r="A3891" i="29" s="1"/>
  <c r="A3892" i="29" s="1"/>
  <c r="A3893" i="29" s="1"/>
  <c r="A3894" i="29" s="1"/>
  <c r="A3895" i="29" s="1"/>
  <c r="A3896" i="29" s="1"/>
  <c r="A3897" i="29" s="1"/>
  <c r="A3898" i="29" s="1"/>
  <c r="A3899" i="29" s="1"/>
  <c r="A3900" i="29" s="1"/>
  <c r="A3901" i="29" s="1"/>
  <c r="A3902" i="29" s="1"/>
  <c r="A3903" i="29" s="1"/>
  <c r="A3904" i="29" s="1"/>
  <c r="A3905" i="29" s="1"/>
  <c r="A3906" i="29" s="1"/>
  <c r="A3907" i="29" s="1"/>
  <c r="A3908" i="29" s="1"/>
  <c r="A3909" i="29" s="1"/>
  <c r="A3910" i="29" s="1"/>
  <c r="A3911" i="29" s="1"/>
  <c r="A3912" i="29" s="1"/>
  <c r="A3913" i="29" s="1"/>
  <c r="A3914" i="29" s="1"/>
  <c r="A3915" i="29" s="1"/>
  <c r="A3916" i="29" s="1"/>
  <c r="A3917" i="29" s="1"/>
  <c r="A3918" i="29" s="1"/>
  <c r="A3919" i="29" s="1"/>
  <c r="A3920" i="29" s="1"/>
  <c r="A3921" i="29" s="1"/>
  <c r="A3922" i="29" s="1"/>
  <c r="A3923" i="29" s="1"/>
  <c r="A3924" i="29" s="1"/>
  <c r="A3925" i="29" s="1"/>
  <c r="A3926" i="29" s="1"/>
  <c r="A3927" i="29" s="1"/>
  <c r="A3928" i="29" s="1"/>
  <c r="A3929" i="29" s="1"/>
  <c r="A3930" i="29" s="1"/>
  <c r="A3931" i="29" s="1"/>
  <c r="A3932" i="29" s="1"/>
  <c r="A3933" i="29" s="1"/>
  <c r="A3934" i="29" s="1"/>
  <c r="A3935" i="29" s="1"/>
  <c r="A3936" i="29" s="1"/>
  <c r="A3937" i="29" s="1"/>
  <c r="A3938" i="29" s="1"/>
  <c r="A3939" i="29" s="1"/>
  <c r="A3940" i="29" s="1"/>
  <c r="A3941" i="29" s="1"/>
  <c r="A3942" i="29" s="1"/>
  <c r="A3943" i="29" s="1"/>
  <c r="A3944" i="29" s="1"/>
  <c r="A3945" i="29" s="1"/>
  <c r="A3946" i="29" s="1"/>
  <c r="A3947" i="29" s="1"/>
  <c r="A3948" i="29" s="1"/>
  <c r="A3949" i="29" s="1"/>
  <c r="A3950" i="29" s="1"/>
  <c r="A3951" i="29" s="1"/>
  <c r="A3952" i="29" s="1"/>
  <c r="A3953" i="29" s="1"/>
  <c r="A3954" i="29" s="1"/>
  <c r="A3955" i="29" s="1"/>
  <c r="A3956" i="29" s="1"/>
  <c r="A3957" i="29" s="1"/>
  <c r="A3958" i="29" s="1"/>
  <c r="A3959" i="29" s="1"/>
  <c r="A3960" i="29" s="1"/>
  <c r="A3961" i="29" s="1"/>
  <c r="A3962" i="29" s="1"/>
  <c r="A3963" i="29" s="1"/>
  <c r="A3964" i="29" s="1"/>
  <c r="A3965" i="29" s="1"/>
  <c r="A3966" i="29" s="1"/>
  <c r="A3967" i="29" s="1"/>
  <c r="A3968" i="29" s="1"/>
  <c r="A3969" i="29" s="1"/>
  <c r="A3970" i="29" s="1"/>
  <c r="A3971" i="29" s="1"/>
  <c r="A3972" i="29" s="1"/>
  <c r="A3973" i="29" s="1"/>
  <c r="A3974" i="29" s="1"/>
  <c r="A3975" i="29" s="1"/>
  <c r="A3976" i="29" s="1"/>
  <c r="A3977" i="29" s="1"/>
  <c r="A3978" i="29" s="1"/>
  <c r="A3979" i="29" s="1"/>
  <c r="A3980" i="29" s="1"/>
  <c r="A3981" i="29" s="1"/>
  <c r="A3982" i="29" s="1"/>
  <c r="A3983" i="29" s="1"/>
  <c r="A3984" i="29" s="1"/>
  <c r="A3985" i="29" s="1"/>
  <c r="A3986" i="29" s="1"/>
  <c r="A3987" i="29" s="1"/>
  <c r="A3988" i="29" s="1"/>
  <c r="A3989" i="29" s="1"/>
  <c r="A3990" i="29" s="1"/>
  <c r="A3991" i="29" s="1"/>
  <c r="A3992" i="29" s="1"/>
  <c r="A3993" i="29" s="1"/>
  <c r="A3994" i="29" s="1"/>
  <c r="A3995" i="29" s="1"/>
  <c r="A3996" i="29" s="1"/>
  <c r="A3997" i="29" s="1"/>
  <c r="A3998" i="29" s="1"/>
  <c r="A3999" i="29" s="1"/>
  <c r="A4000" i="29" s="1"/>
  <c r="A4001" i="29" s="1"/>
  <c r="A4002" i="29" s="1"/>
  <c r="A4003" i="29" s="1"/>
  <c r="A4004" i="29" s="1"/>
  <c r="A4005" i="29" s="1"/>
  <c r="A4006" i="29" s="1"/>
  <c r="A4007" i="29" s="1"/>
  <c r="A4008" i="29" s="1"/>
  <c r="A4009" i="29" s="1"/>
  <c r="A4010" i="29" s="1"/>
  <c r="A4011" i="29" s="1"/>
  <c r="A4012" i="29" s="1"/>
  <c r="A4013" i="29" s="1"/>
  <c r="A4014" i="29" s="1"/>
  <c r="A4015" i="29" s="1"/>
  <c r="A4016" i="29" s="1"/>
  <c r="A4017" i="29" s="1"/>
  <c r="A4018" i="29" s="1"/>
  <c r="A4019" i="29" s="1"/>
  <c r="A4020" i="29" s="1"/>
  <c r="A4021" i="29" s="1"/>
  <c r="A4022" i="29" s="1"/>
  <c r="A4023" i="29" s="1"/>
  <c r="A4024" i="29" s="1"/>
  <c r="A4025" i="29" s="1"/>
  <c r="A4026" i="29" s="1"/>
  <c r="A4027" i="29" s="1"/>
  <c r="A4028" i="29" s="1"/>
  <c r="A4029" i="29" s="1"/>
  <c r="A4030" i="29" s="1"/>
  <c r="A4031" i="29" s="1"/>
  <c r="A4032" i="29" s="1"/>
  <c r="A4033" i="29" s="1"/>
  <c r="A4034" i="29" s="1"/>
  <c r="A4035" i="29" s="1"/>
  <c r="A4036" i="29" s="1"/>
  <c r="A4037" i="29" s="1"/>
  <c r="A4038" i="29" s="1"/>
  <c r="A4039" i="29" s="1"/>
  <c r="A4040" i="29" s="1"/>
  <c r="A4041" i="29" s="1"/>
  <c r="A4042" i="29" s="1"/>
  <c r="A4043" i="29" s="1"/>
  <c r="A4044" i="29" s="1"/>
  <c r="A4045" i="29" s="1"/>
  <c r="A4046" i="29" s="1"/>
  <c r="A4047" i="29" s="1"/>
  <c r="A4048" i="29" s="1"/>
  <c r="A4049" i="29" s="1"/>
  <c r="A4050" i="29" s="1"/>
  <c r="A4051" i="29" s="1"/>
  <c r="A4052" i="29" s="1"/>
  <c r="A4053" i="29" s="1"/>
  <c r="A4054" i="29" s="1"/>
  <c r="A4055" i="29" s="1"/>
  <c r="A4056" i="29" s="1"/>
  <c r="A4057" i="29" s="1"/>
  <c r="A4058" i="29" s="1"/>
  <c r="A4059" i="29" s="1"/>
  <c r="A4060" i="29" s="1"/>
  <c r="A4061" i="29" s="1"/>
  <c r="A4062" i="29" s="1"/>
  <c r="A4063" i="29" s="1"/>
  <c r="A4064" i="29" s="1"/>
  <c r="A4065" i="29" s="1"/>
  <c r="A4066" i="29" s="1"/>
  <c r="A4067" i="29" s="1"/>
  <c r="A4068" i="29" s="1"/>
  <c r="A4069" i="29" s="1"/>
  <c r="A4070" i="29" s="1"/>
  <c r="A4071" i="29" s="1"/>
  <c r="A4072" i="29" s="1"/>
  <c r="A4073" i="29" s="1"/>
  <c r="A4074" i="29" s="1"/>
  <c r="A4075" i="29" s="1"/>
  <c r="A4076" i="29" s="1"/>
  <c r="A4077" i="29" s="1"/>
  <c r="A4078" i="29" s="1"/>
  <c r="A4079" i="29" s="1"/>
  <c r="A4080" i="29" s="1"/>
  <c r="A4081" i="29" s="1"/>
  <c r="A4082" i="29" s="1"/>
  <c r="A4083" i="29" s="1"/>
  <c r="A4084" i="29" s="1"/>
  <c r="A4085" i="29" s="1"/>
  <c r="A4086" i="29" s="1"/>
  <c r="A4087" i="29" s="1"/>
  <c r="A4088" i="29" s="1"/>
  <c r="A4089" i="29" s="1"/>
  <c r="A4090" i="29" s="1"/>
  <c r="A4091" i="29" s="1"/>
  <c r="A4092" i="29" s="1"/>
  <c r="A4093" i="29" s="1"/>
  <c r="A4094" i="29" s="1"/>
  <c r="A4095" i="29" s="1"/>
  <c r="A4096" i="29" s="1"/>
  <c r="A4097" i="29" s="1"/>
  <c r="A4098" i="29" s="1"/>
  <c r="A4099" i="29" s="1"/>
  <c r="A4100" i="29" s="1"/>
  <c r="A4101" i="29" s="1"/>
  <c r="A4102" i="29" s="1"/>
  <c r="A4103" i="29" s="1"/>
  <c r="A4104" i="29" s="1"/>
  <c r="A4105" i="29" s="1"/>
  <c r="A4106" i="29" s="1"/>
  <c r="A4107" i="29" s="1"/>
  <c r="A4108" i="29" s="1"/>
  <c r="A4109" i="29" s="1"/>
  <c r="A4110" i="29" s="1"/>
  <c r="A4111" i="29" s="1"/>
  <c r="A4112" i="29" s="1"/>
  <c r="A4113" i="29" s="1"/>
  <c r="A4114" i="29" s="1"/>
  <c r="A4115" i="29" s="1"/>
  <c r="A4116" i="29" s="1"/>
  <c r="A4117" i="29" s="1"/>
  <c r="A4118" i="29" s="1"/>
  <c r="A4119" i="29" s="1"/>
  <c r="A4120" i="29" s="1"/>
  <c r="A4121" i="29" s="1"/>
  <c r="A4122" i="29" s="1"/>
  <c r="A4123" i="29" s="1"/>
  <c r="A4124" i="29" s="1"/>
  <c r="A4125" i="29" s="1"/>
  <c r="A4126" i="29" s="1"/>
  <c r="A4127" i="29" s="1"/>
  <c r="A4128" i="29" s="1"/>
  <c r="A4129" i="29" s="1"/>
  <c r="A4130" i="29" s="1"/>
  <c r="A4131" i="29" s="1"/>
  <c r="A4132" i="29" s="1"/>
  <c r="A4133" i="29" s="1"/>
  <c r="A4134" i="29" s="1"/>
  <c r="A4135" i="29" s="1"/>
  <c r="A4136" i="29" s="1"/>
  <c r="A4137" i="29" s="1"/>
  <c r="A4138" i="29" s="1"/>
  <c r="A4139" i="29" s="1"/>
  <c r="A4140" i="29" s="1"/>
  <c r="A4141" i="29" s="1"/>
  <c r="A4142" i="29" s="1"/>
  <c r="A4143" i="29" s="1"/>
  <c r="A4144" i="29" s="1"/>
  <c r="A4145" i="29" s="1"/>
  <c r="A4146" i="29" s="1"/>
  <c r="A4147" i="29" s="1"/>
  <c r="A4148" i="29" s="1"/>
  <c r="A4149" i="29" s="1"/>
  <c r="A4150" i="29" s="1"/>
  <c r="A4151" i="29" s="1"/>
  <c r="A4152" i="29" s="1"/>
  <c r="A4153" i="29" s="1"/>
  <c r="A4154" i="29" s="1"/>
  <c r="A4155" i="29" s="1"/>
  <c r="A4156" i="29" s="1"/>
  <c r="A4157" i="29" s="1"/>
  <c r="A4158" i="29" s="1"/>
  <c r="A4159" i="29" s="1"/>
  <c r="A4160" i="29" s="1"/>
  <c r="A4161" i="29" s="1"/>
  <c r="A4162" i="29" s="1"/>
  <c r="A4163" i="29" s="1"/>
  <c r="A4164" i="29" s="1"/>
  <c r="A4165" i="29" s="1"/>
  <c r="A4166" i="29" s="1"/>
  <c r="A4167" i="29" s="1"/>
  <c r="A4168" i="29" s="1"/>
  <c r="A4169" i="29" s="1"/>
  <c r="A4170" i="29" s="1"/>
  <c r="A4171" i="29" s="1"/>
  <c r="A4172" i="29" s="1"/>
  <c r="A4173" i="29" s="1"/>
  <c r="A4174" i="29" s="1"/>
  <c r="A4175" i="29" s="1"/>
  <c r="A4176" i="29" s="1"/>
  <c r="A4177" i="29" s="1"/>
  <c r="A4178" i="29" s="1"/>
  <c r="A4179" i="29" s="1"/>
  <c r="A4180" i="29" s="1"/>
  <c r="A4181" i="29" s="1"/>
  <c r="A4182" i="29" s="1"/>
  <c r="A4183" i="29" s="1"/>
  <c r="A4184" i="29" s="1"/>
  <c r="A4185" i="29" s="1"/>
  <c r="A4186" i="29" s="1"/>
  <c r="A4187" i="29" s="1"/>
  <c r="A4188" i="29" s="1"/>
  <c r="A4189" i="29" s="1"/>
  <c r="A4190" i="29" s="1"/>
  <c r="A4191" i="29" s="1"/>
  <c r="A4192" i="29" s="1"/>
  <c r="A4193" i="29" s="1"/>
  <c r="A4194" i="29" s="1"/>
  <c r="A4195" i="29" s="1"/>
  <c r="A4196" i="29" s="1"/>
  <c r="A4197" i="29" s="1"/>
  <c r="A4198" i="29" s="1"/>
  <c r="A4199" i="29" s="1"/>
  <c r="A4200" i="29" s="1"/>
  <c r="A4201" i="29" s="1"/>
  <c r="A4202" i="29" s="1"/>
  <c r="A4203" i="29" s="1"/>
  <c r="A4204" i="29" s="1"/>
  <c r="A4205" i="29" s="1"/>
  <c r="A4206" i="29" s="1"/>
  <c r="A4207" i="29" s="1"/>
  <c r="A4208" i="29" s="1"/>
  <c r="A4209" i="29" s="1"/>
  <c r="A4210" i="29" s="1"/>
  <c r="A4211" i="29" s="1"/>
  <c r="A4212" i="29" s="1"/>
  <c r="A4213" i="29" s="1"/>
  <c r="A4214" i="29" s="1"/>
  <c r="A4215" i="29" s="1"/>
  <c r="A4216" i="29" s="1"/>
  <c r="A4217" i="29" s="1"/>
  <c r="A4218" i="29" s="1"/>
  <c r="A4219" i="29" s="1"/>
  <c r="A4220" i="29" s="1"/>
  <c r="A4221" i="29" s="1"/>
  <c r="A4222" i="29" s="1"/>
  <c r="A4223" i="29" s="1"/>
  <c r="A4224" i="29" s="1"/>
  <c r="A4225" i="29" s="1"/>
  <c r="A4226" i="29" s="1"/>
  <c r="A4227" i="29" s="1"/>
  <c r="A4228" i="29" s="1"/>
  <c r="A4229" i="29" s="1"/>
  <c r="A4230" i="29" s="1"/>
  <c r="A4231" i="29" s="1"/>
  <c r="A4232" i="29" s="1"/>
  <c r="A4233" i="29" s="1"/>
  <c r="A4234" i="29" s="1"/>
  <c r="A4235" i="29" s="1"/>
  <c r="A4236" i="29" s="1"/>
  <c r="A4237" i="29" s="1"/>
  <c r="A4238" i="29" s="1"/>
  <c r="A4239" i="29" s="1"/>
  <c r="A4240" i="29" s="1"/>
  <c r="A4241" i="29" s="1"/>
  <c r="A4242" i="29" s="1"/>
  <c r="A4243" i="29" s="1"/>
  <c r="A4244" i="29" s="1"/>
  <c r="A4245" i="29" s="1"/>
  <c r="A4246" i="29" s="1"/>
  <c r="A4247" i="29" s="1"/>
  <c r="A4248" i="29" s="1"/>
  <c r="A4249" i="29" s="1"/>
  <c r="A4250" i="29" s="1"/>
  <c r="A4251" i="29" s="1"/>
  <c r="A4252" i="29" s="1"/>
  <c r="A4253" i="29" s="1"/>
  <c r="A4254" i="29" s="1"/>
  <c r="A4255" i="29" s="1"/>
  <c r="A4256" i="29" s="1"/>
  <c r="A4257" i="29" s="1"/>
  <c r="A4258" i="29" s="1"/>
  <c r="A4259" i="29" s="1"/>
  <c r="A4260" i="29" s="1"/>
  <c r="A4261" i="29" s="1"/>
  <c r="A4262" i="29" s="1"/>
  <c r="A4263" i="29" s="1"/>
  <c r="A4264" i="29" s="1"/>
  <c r="A4265" i="29" s="1"/>
  <c r="A4266" i="29" s="1"/>
  <c r="A4267" i="29" s="1"/>
  <c r="A4268" i="29" s="1"/>
  <c r="A4269" i="29" s="1"/>
  <c r="A4270" i="29" s="1"/>
  <c r="A4271" i="29" s="1"/>
  <c r="A4272" i="29" s="1"/>
  <c r="A4273" i="29" s="1"/>
  <c r="A4274" i="29" s="1"/>
  <c r="A4275" i="29" s="1"/>
  <c r="A4276" i="29" s="1"/>
  <c r="A4277" i="29" s="1"/>
  <c r="A4278" i="29" s="1"/>
  <c r="A4279" i="29" s="1"/>
  <c r="A4280" i="29" s="1"/>
  <c r="A4281" i="29" s="1"/>
  <c r="A4282" i="29" s="1"/>
  <c r="A4283" i="29" s="1"/>
  <c r="A4284" i="29" s="1"/>
  <c r="A4285" i="29" s="1"/>
  <c r="A4286" i="29" s="1"/>
  <c r="A4287" i="29" s="1"/>
  <c r="A4288" i="29" s="1"/>
  <c r="A4289" i="29" s="1"/>
  <c r="A4290" i="29" s="1"/>
  <c r="A4291" i="29" s="1"/>
  <c r="A4292" i="29" s="1"/>
  <c r="A4293" i="29" s="1"/>
  <c r="A4294" i="29" s="1"/>
  <c r="A4295" i="29" s="1"/>
  <c r="A4296" i="29" s="1"/>
  <c r="A4297" i="29" s="1"/>
  <c r="A4298" i="29" s="1"/>
  <c r="A4299" i="29" s="1"/>
  <c r="A4300" i="29" s="1"/>
  <c r="A4301" i="29" s="1"/>
  <c r="A4302" i="29" s="1"/>
  <c r="A4303" i="29" s="1"/>
  <c r="A4304" i="29" s="1"/>
  <c r="A4305" i="29" s="1"/>
  <c r="A4306" i="29" s="1"/>
  <c r="A4307" i="29" s="1"/>
  <c r="A4308" i="29" s="1"/>
  <c r="A4309" i="29" s="1"/>
  <c r="A4310" i="29" s="1"/>
  <c r="A4311" i="29" s="1"/>
  <c r="A4312" i="29" s="1"/>
  <c r="A4313" i="29" s="1"/>
  <c r="A4314" i="29" s="1"/>
  <c r="A4315" i="29" s="1"/>
  <c r="A4316" i="29" s="1"/>
  <c r="A4317" i="29" s="1"/>
  <c r="A4318" i="29" s="1"/>
  <c r="A4319" i="29" s="1"/>
  <c r="A4320" i="29" s="1"/>
  <c r="A4321" i="29" s="1"/>
  <c r="A4322" i="29" s="1"/>
  <c r="A4323" i="29" s="1"/>
  <c r="A4324" i="29" s="1"/>
  <c r="A4325" i="29" s="1"/>
  <c r="A4326" i="29" s="1"/>
  <c r="A4327" i="29" s="1"/>
  <c r="A4328" i="29" s="1"/>
  <c r="A4329" i="29" s="1"/>
  <c r="A4330" i="29" s="1"/>
  <c r="A4331" i="29" s="1"/>
  <c r="A4332" i="29" s="1"/>
  <c r="A4333" i="29" s="1"/>
  <c r="A4334" i="29" s="1"/>
  <c r="A4335" i="29" s="1"/>
  <c r="A4336" i="29" s="1"/>
  <c r="A4337" i="29" s="1"/>
  <c r="A4338" i="29" s="1"/>
  <c r="A4339" i="29" s="1"/>
  <c r="A4340" i="29" s="1"/>
  <c r="A4341" i="29" s="1"/>
  <c r="A4342" i="29" s="1"/>
  <c r="A4343" i="29" s="1"/>
  <c r="A4344" i="29" s="1"/>
  <c r="A4345" i="29" s="1"/>
  <c r="A4346" i="29" s="1"/>
  <c r="A4347" i="29" s="1"/>
  <c r="A4348" i="29" s="1"/>
  <c r="A4349" i="29" s="1"/>
  <c r="A4350" i="29" s="1"/>
  <c r="A4351" i="29" s="1"/>
  <c r="A4352" i="29" s="1"/>
  <c r="A4353" i="29" s="1"/>
  <c r="A4354" i="29" s="1"/>
  <c r="A4355" i="29" s="1"/>
  <c r="A4356" i="29" s="1"/>
  <c r="A4357" i="29" s="1"/>
  <c r="A4358" i="29" s="1"/>
  <c r="A4359" i="29" s="1"/>
  <c r="A4360" i="29" s="1"/>
  <c r="A4361" i="29" s="1"/>
  <c r="A4362" i="29" s="1"/>
  <c r="A4363" i="29" s="1"/>
  <c r="A4364" i="29" s="1"/>
  <c r="A4365" i="29" s="1"/>
  <c r="A4366" i="29" s="1"/>
  <c r="A4367" i="29" s="1"/>
  <c r="A4368" i="29" s="1"/>
  <c r="A4369" i="29" s="1"/>
  <c r="A4370" i="29" s="1"/>
  <c r="A4371" i="29" s="1"/>
  <c r="A4372" i="29" s="1"/>
  <c r="A4373" i="29" s="1"/>
  <c r="A4374" i="29" s="1"/>
  <c r="A4375" i="29" s="1"/>
  <c r="A4376" i="29" s="1"/>
  <c r="A4377" i="29" s="1"/>
  <c r="A4378" i="29" s="1"/>
  <c r="A4379" i="29" s="1"/>
  <c r="A4380" i="29" s="1"/>
  <c r="A4381" i="29" s="1"/>
  <c r="A4382" i="29" s="1"/>
  <c r="A4383" i="29" s="1"/>
  <c r="A4384" i="29" s="1"/>
  <c r="A4385" i="29" s="1"/>
  <c r="A4386" i="29" s="1"/>
  <c r="A4387" i="29" s="1"/>
  <c r="A4388" i="29" s="1"/>
  <c r="A4389" i="29" s="1"/>
  <c r="A4390" i="29" s="1"/>
  <c r="A4391" i="29" s="1"/>
  <c r="A4392" i="29" s="1"/>
  <c r="A4393" i="29" s="1"/>
  <c r="A4394" i="29" s="1"/>
  <c r="A4395" i="29" s="1"/>
  <c r="A4396" i="29" s="1"/>
  <c r="A4397" i="29" s="1"/>
  <c r="A4398" i="29" s="1"/>
  <c r="A4399" i="29" s="1"/>
  <c r="A4400" i="29" s="1"/>
  <c r="A4401" i="29" s="1"/>
  <c r="A4402" i="29" s="1"/>
  <c r="A4403" i="29" s="1"/>
  <c r="A4404" i="29" s="1"/>
  <c r="A4405" i="29" s="1"/>
  <c r="A4406" i="29" s="1"/>
  <c r="A4407" i="29" s="1"/>
  <c r="A4408" i="29" s="1"/>
  <c r="A4409" i="29" s="1"/>
  <c r="A4410" i="29" s="1"/>
  <c r="A4411" i="29" s="1"/>
  <c r="A4412" i="29" s="1"/>
  <c r="A4413" i="29" s="1"/>
  <c r="A4414" i="29" s="1"/>
  <c r="A4415" i="29" s="1"/>
  <c r="A4416" i="29" s="1"/>
  <c r="A4417" i="29" s="1"/>
  <c r="A4418" i="29" s="1"/>
  <c r="A4419" i="29" s="1"/>
  <c r="A4420" i="29" s="1"/>
  <c r="A4421" i="29" s="1"/>
  <c r="A4422" i="29" s="1"/>
  <c r="A4423" i="29" s="1"/>
  <c r="A4424" i="29" s="1"/>
  <c r="A4425" i="29" s="1"/>
  <c r="A4426" i="29" s="1"/>
  <c r="A4427" i="29" s="1"/>
  <c r="A4428" i="29" s="1"/>
  <c r="A4429" i="29" s="1"/>
  <c r="A4430" i="29" s="1"/>
  <c r="A4431" i="29" s="1"/>
  <c r="A4432" i="29" s="1"/>
  <c r="A4433" i="29" s="1"/>
  <c r="A4434" i="29" s="1"/>
  <c r="A4435" i="29" s="1"/>
  <c r="A4436" i="29" s="1"/>
  <c r="A4437" i="29" s="1"/>
  <c r="A4438" i="29" s="1"/>
  <c r="A4439" i="29" s="1"/>
  <c r="A4440" i="29" s="1"/>
  <c r="A4441" i="29" s="1"/>
  <c r="A4442" i="29" s="1"/>
  <c r="A4443" i="29" s="1"/>
  <c r="A4444" i="29" s="1"/>
  <c r="A4445" i="29" s="1"/>
  <c r="A4446" i="29" s="1"/>
  <c r="A4447" i="29" s="1"/>
  <c r="A4448" i="29" s="1"/>
  <c r="A4449" i="29" s="1"/>
  <c r="A4450" i="29" s="1"/>
  <c r="A4451" i="29" s="1"/>
  <c r="A4452" i="29" s="1"/>
  <c r="A4453" i="29" s="1"/>
  <c r="A4454" i="29" s="1"/>
  <c r="A4455" i="29" s="1"/>
  <c r="A4456" i="29" s="1"/>
  <c r="A4457" i="29" s="1"/>
  <c r="A4458" i="29" s="1"/>
  <c r="A4459" i="29" s="1"/>
  <c r="A4460" i="29" s="1"/>
  <c r="A4461" i="29" s="1"/>
  <c r="A4462" i="29" s="1"/>
  <c r="A4463" i="29" s="1"/>
  <c r="A4464" i="29" s="1"/>
  <c r="A4465" i="29" s="1"/>
  <c r="A4466" i="29" s="1"/>
  <c r="A4467" i="29" s="1"/>
  <c r="A4468" i="29" s="1"/>
  <c r="A4469" i="29" s="1"/>
  <c r="A4470" i="29" s="1"/>
  <c r="A4471" i="29" s="1"/>
  <c r="A4472" i="29" s="1"/>
  <c r="A4473" i="29" s="1"/>
  <c r="A4474" i="29" s="1"/>
  <c r="A4475" i="29" s="1"/>
  <c r="A4476" i="29" s="1"/>
  <c r="A4477" i="29" s="1"/>
  <c r="A4478" i="29" s="1"/>
  <c r="A4479" i="29" s="1"/>
  <c r="A4480" i="29" s="1"/>
  <c r="A4481" i="29" s="1"/>
  <c r="A4482" i="29" s="1"/>
  <c r="A4483" i="29" s="1"/>
  <c r="A4484" i="29" s="1"/>
  <c r="A4485" i="29" s="1"/>
  <c r="A4486" i="29" s="1"/>
  <c r="A4487" i="29" s="1"/>
  <c r="A4488" i="29" s="1"/>
  <c r="A4489" i="29" s="1"/>
  <c r="A4490" i="29" s="1"/>
  <c r="A4491" i="29" s="1"/>
  <c r="A4492" i="29" s="1"/>
  <c r="A4493" i="29" s="1"/>
  <c r="A4494" i="29" s="1"/>
  <c r="A4495" i="29" s="1"/>
  <c r="A4496" i="29" s="1"/>
  <c r="A4497" i="29" s="1"/>
  <c r="A4498" i="29" s="1"/>
  <c r="A4499" i="29" s="1"/>
  <c r="A4500" i="29" s="1"/>
  <c r="A4501" i="29" s="1"/>
  <c r="A4502" i="29" s="1"/>
  <c r="A4503" i="29" s="1"/>
  <c r="A4504" i="29" s="1"/>
  <c r="A4505" i="29" s="1"/>
  <c r="A4506" i="29" s="1"/>
  <c r="A4507" i="29" s="1"/>
  <c r="A4508" i="29" s="1"/>
  <c r="A4509" i="29" s="1"/>
  <c r="A4510" i="29" s="1"/>
  <c r="A4511" i="29" s="1"/>
  <c r="A4512" i="29" s="1"/>
  <c r="A4513" i="29" s="1"/>
  <c r="A4514" i="29" s="1"/>
  <c r="A4515" i="29" s="1"/>
  <c r="A4516" i="29" s="1"/>
  <c r="A4517" i="29" s="1"/>
  <c r="A4518" i="29" s="1"/>
  <c r="A4519" i="29" s="1"/>
  <c r="A4520" i="29" s="1"/>
  <c r="A4521" i="29" s="1"/>
  <c r="A4522" i="29" s="1"/>
  <c r="A4523" i="29" s="1"/>
  <c r="A4524" i="29" s="1"/>
  <c r="A4525" i="29" s="1"/>
  <c r="A4526" i="29" s="1"/>
  <c r="A4527" i="29" s="1"/>
  <c r="A4528" i="29" s="1"/>
  <c r="A4529" i="29" s="1"/>
  <c r="A4530" i="29" s="1"/>
  <c r="A4531" i="29" s="1"/>
  <c r="A4532" i="29" s="1"/>
  <c r="A4533" i="29" s="1"/>
  <c r="A4534" i="29" s="1"/>
  <c r="A4535" i="29" s="1"/>
  <c r="A4536" i="29" s="1"/>
  <c r="A4537" i="29" s="1"/>
  <c r="A4538" i="29" s="1"/>
  <c r="A4539" i="29" s="1"/>
  <c r="A4540" i="29" s="1"/>
  <c r="A4541" i="29" s="1"/>
  <c r="A4542" i="29" s="1"/>
  <c r="A4543" i="29" s="1"/>
  <c r="A4544" i="29" s="1"/>
  <c r="A4545" i="29" s="1"/>
  <c r="A4546" i="29" s="1"/>
  <c r="A4547" i="29" s="1"/>
  <c r="A4548" i="29" s="1"/>
  <c r="A4549" i="29" s="1"/>
  <c r="A4550" i="29" s="1"/>
  <c r="A4551" i="29" s="1"/>
  <c r="A4552" i="29" s="1"/>
  <c r="A4553" i="29" s="1"/>
  <c r="A4554" i="29" s="1"/>
  <c r="A4555" i="29" s="1"/>
  <c r="A4556" i="29" s="1"/>
  <c r="A4557" i="29" s="1"/>
  <c r="A4558" i="29" s="1"/>
  <c r="A4559" i="29" s="1"/>
  <c r="A4560" i="29" s="1"/>
  <c r="A4561" i="29" s="1"/>
  <c r="A4562" i="29" s="1"/>
  <c r="A4563" i="29" s="1"/>
  <c r="A4564" i="29" s="1"/>
  <c r="A4565" i="29" s="1"/>
  <c r="A4566" i="29" s="1"/>
  <c r="A4567" i="29" s="1"/>
  <c r="A4568" i="29" s="1"/>
  <c r="A4569" i="29" s="1"/>
  <c r="A4570" i="29" s="1"/>
  <c r="A4571" i="29" s="1"/>
  <c r="A4572" i="29" s="1"/>
  <c r="A4573" i="29" s="1"/>
  <c r="A4574" i="29" s="1"/>
  <c r="A4575" i="29" s="1"/>
  <c r="A4576" i="29" s="1"/>
  <c r="A4577" i="29" s="1"/>
  <c r="A4578" i="29" s="1"/>
  <c r="A4579" i="29" s="1"/>
  <c r="A4580" i="29" s="1"/>
  <c r="A4581" i="29" s="1"/>
  <c r="A4582" i="29" s="1"/>
  <c r="A4583" i="29" s="1"/>
  <c r="A4584" i="29" s="1"/>
  <c r="A4585" i="29" s="1"/>
  <c r="A4586" i="29" s="1"/>
  <c r="A4587" i="29" s="1"/>
  <c r="A4588" i="29" s="1"/>
  <c r="A4589" i="29" s="1"/>
  <c r="A4590" i="29" s="1"/>
  <c r="A4591" i="29" s="1"/>
  <c r="A4592" i="29" s="1"/>
  <c r="A4593" i="29" s="1"/>
  <c r="A4594" i="29" s="1"/>
  <c r="A4595" i="29" s="1"/>
  <c r="A4596" i="29" s="1"/>
  <c r="A4597" i="29" s="1"/>
  <c r="A4598" i="29" s="1"/>
  <c r="A4599" i="29" s="1"/>
  <c r="A4600" i="29" s="1"/>
  <c r="A4601" i="29" s="1"/>
  <c r="A4602" i="29" s="1"/>
  <c r="A4603" i="29" s="1"/>
  <c r="A4604" i="29" s="1"/>
  <c r="A4605" i="29" s="1"/>
  <c r="A4606" i="29" s="1"/>
  <c r="A4607" i="29" s="1"/>
  <c r="A4608" i="29" s="1"/>
  <c r="A4609" i="29" s="1"/>
  <c r="A4610" i="29" s="1"/>
  <c r="A4611" i="29" s="1"/>
  <c r="A4612" i="29" s="1"/>
  <c r="A4613" i="29" s="1"/>
  <c r="A4614" i="29" s="1"/>
  <c r="A4615" i="29" s="1"/>
  <c r="A4616" i="29" s="1"/>
  <c r="A4617" i="29" s="1"/>
  <c r="A4618" i="29" s="1"/>
  <c r="A4619" i="29" s="1"/>
  <c r="A4620" i="29" s="1"/>
  <c r="A4621" i="29" s="1"/>
  <c r="A4622" i="29" s="1"/>
  <c r="A4623" i="29" s="1"/>
  <c r="A4624" i="29" s="1"/>
  <c r="A4625" i="29" s="1"/>
  <c r="A4626" i="29" s="1"/>
  <c r="A4627" i="29" s="1"/>
  <c r="A4628" i="29" s="1"/>
  <c r="A4629" i="29" s="1"/>
  <c r="A4630" i="29" s="1"/>
  <c r="A4631" i="29" s="1"/>
  <c r="A4632" i="29" s="1"/>
  <c r="A4633" i="29" s="1"/>
  <c r="A4634" i="29" s="1"/>
  <c r="A4635" i="29" s="1"/>
  <c r="A4636" i="29" s="1"/>
  <c r="A4637" i="29" s="1"/>
  <c r="A4638" i="29" s="1"/>
  <c r="A4639" i="29" s="1"/>
  <c r="A4640" i="29" s="1"/>
  <c r="A4641" i="29" s="1"/>
  <c r="A4642" i="29" s="1"/>
  <c r="A4643" i="29" s="1"/>
  <c r="A4644" i="29" s="1"/>
  <c r="A4645" i="29" s="1"/>
  <c r="A4646" i="29" s="1"/>
  <c r="A4647" i="29" s="1"/>
  <c r="A4648" i="29" s="1"/>
  <c r="A4649" i="29" s="1"/>
  <c r="A4650" i="29" s="1"/>
  <c r="A4651" i="29" s="1"/>
  <c r="A4652" i="29" s="1"/>
  <c r="A4653" i="29" s="1"/>
  <c r="A4654" i="29" s="1"/>
  <c r="A4655" i="29" s="1"/>
  <c r="A4656" i="29" s="1"/>
  <c r="A4657" i="29" s="1"/>
  <c r="A4658" i="29" s="1"/>
  <c r="A4659" i="29" s="1"/>
  <c r="A4660" i="29" s="1"/>
  <c r="A4661" i="29" s="1"/>
  <c r="A4662" i="29" s="1"/>
  <c r="A4663" i="29" s="1"/>
  <c r="A4664" i="29" s="1"/>
  <c r="A4665" i="29" s="1"/>
  <c r="A4666" i="29" s="1"/>
  <c r="A4667" i="29" s="1"/>
  <c r="A4668" i="29" s="1"/>
  <c r="A4669" i="29" s="1"/>
  <c r="A4670" i="29" s="1"/>
  <c r="A4671" i="29" s="1"/>
  <c r="A4672" i="29" s="1"/>
  <c r="A4673" i="29" s="1"/>
  <c r="A4674" i="29" s="1"/>
  <c r="A4675" i="29" s="1"/>
  <c r="A4676" i="29" s="1"/>
  <c r="A4677" i="29" s="1"/>
  <c r="A4678" i="29" s="1"/>
  <c r="A4679" i="29" s="1"/>
  <c r="A4680" i="29" s="1"/>
  <c r="A4681" i="29" s="1"/>
  <c r="A4682" i="29" s="1"/>
  <c r="A4683" i="29" s="1"/>
  <c r="A4684" i="29" s="1"/>
  <c r="A4685" i="29" s="1"/>
  <c r="A4686" i="29" s="1"/>
  <c r="A4687" i="29" s="1"/>
  <c r="A4688" i="29" s="1"/>
  <c r="A4689" i="29" s="1"/>
  <c r="A4690" i="29" s="1"/>
  <c r="A4691" i="29" s="1"/>
  <c r="A4692" i="29" s="1"/>
  <c r="A4693" i="29" s="1"/>
  <c r="A4694" i="29" s="1"/>
  <c r="A4695" i="29" s="1"/>
  <c r="A4696" i="29" s="1"/>
  <c r="A4697" i="29" s="1"/>
  <c r="A4698" i="29" s="1"/>
  <c r="A4699" i="29" s="1"/>
  <c r="A4700" i="29" s="1"/>
  <c r="A4701" i="29" s="1"/>
  <c r="A4702" i="29" s="1"/>
  <c r="A4703" i="29" s="1"/>
  <c r="A4704" i="29" s="1"/>
  <c r="A4705" i="29" s="1"/>
  <c r="A4706" i="29" s="1"/>
  <c r="A4707" i="29" s="1"/>
  <c r="A4708" i="29" s="1"/>
  <c r="A4709" i="29" s="1"/>
  <c r="A4710" i="29" s="1"/>
  <c r="A4711" i="29" s="1"/>
  <c r="A4712" i="29" s="1"/>
  <c r="A4713" i="29" s="1"/>
  <c r="A4714" i="29" s="1"/>
  <c r="A4715" i="29" s="1"/>
  <c r="A4716" i="29" s="1"/>
  <c r="A4717" i="29" s="1"/>
  <c r="A4718" i="29" s="1"/>
  <c r="A4719" i="29" s="1"/>
  <c r="A4720" i="29" s="1"/>
  <c r="A4721" i="29" s="1"/>
  <c r="A4722" i="29" s="1"/>
  <c r="A4723" i="29" s="1"/>
  <c r="A4724" i="29" s="1"/>
  <c r="A4725" i="29" s="1"/>
  <c r="A4726" i="29" s="1"/>
  <c r="A4727" i="29" s="1"/>
  <c r="A4728" i="29" s="1"/>
  <c r="A4729" i="29" s="1"/>
  <c r="A4730" i="29" s="1"/>
  <c r="A4731" i="29" s="1"/>
  <c r="A4732" i="29" s="1"/>
  <c r="A4733" i="29" s="1"/>
  <c r="A4734" i="29" s="1"/>
  <c r="A4735" i="29" s="1"/>
  <c r="A4736" i="29" s="1"/>
  <c r="A4737" i="29" s="1"/>
  <c r="A4738" i="29" s="1"/>
  <c r="A4739" i="29" s="1"/>
  <c r="A4740" i="29" s="1"/>
  <c r="A4741" i="29" s="1"/>
  <c r="A4742" i="29" s="1"/>
  <c r="A4743" i="29" s="1"/>
  <c r="A4744" i="29" s="1"/>
  <c r="A4745" i="29" s="1"/>
  <c r="A4746" i="29" s="1"/>
  <c r="A4747" i="29" s="1"/>
  <c r="A4748" i="29" s="1"/>
  <c r="A4749" i="29" s="1"/>
  <c r="A4750" i="29" s="1"/>
  <c r="A4751" i="29" s="1"/>
  <c r="A4752" i="29" s="1"/>
  <c r="A4753" i="29" s="1"/>
  <c r="A4754" i="29" s="1"/>
  <c r="A4755" i="29" s="1"/>
  <c r="A4756" i="29" s="1"/>
  <c r="A4757" i="29" s="1"/>
  <c r="A4758" i="29" s="1"/>
  <c r="A4759" i="29" s="1"/>
  <c r="A4760" i="29" s="1"/>
  <c r="A4761" i="29" s="1"/>
  <c r="A4762" i="29" s="1"/>
  <c r="A4763" i="29" s="1"/>
  <c r="A4764" i="29" s="1"/>
  <c r="A4765" i="29" s="1"/>
  <c r="A4766" i="29" s="1"/>
  <c r="A4767" i="29" s="1"/>
  <c r="A4768" i="29" s="1"/>
  <c r="A4769" i="29" s="1"/>
  <c r="A4770" i="29" s="1"/>
  <c r="A4771" i="29" s="1"/>
  <c r="A4772" i="29" s="1"/>
  <c r="A4773" i="29" s="1"/>
  <c r="A4774" i="29" s="1"/>
  <c r="A4775" i="29" s="1"/>
  <c r="A4776" i="29" s="1"/>
  <c r="A4777" i="29" s="1"/>
  <c r="A4778" i="29" s="1"/>
  <c r="A4779" i="29" s="1"/>
  <c r="A4780" i="29" s="1"/>
  <c r="A4781" i="29" s="1"/>
  <c r="A4782" i="29" s="1"/>
  <c r="A4783" i="29" s="1"/>
  <c r="A4784" i="29" s="1"/>
  <c r="A4785" i="29" s="1"/>
  <c r="A4786" i="29" s="1"/>
  <c r="A4787" i="29" s="1"/>
  <c r="A4788" i="29" s="1"/>
  <c r="A4789" i="29" s="1"/>
  <c r="A4790" i="29" s="1"/>
  <c r="A4791" i="29" s="1"/>
  <c r="A4792" i="29" s="1"/>
  <c r="A4793" i="29" s="1"/>
  <c r="A4794" i="29" s="1"/>
  <c r="A4795" i="29" s="1"/>
  <c r="A4796" i="29" s="1"/>
  <c r="A4797" i="29" s="1"/>
  <c r="A4798" i="29" s="1"/>
  <c r="A4799" i="29" s="1"/>
  <c r="A4800" i="29" s="1"/>
  <c r="A4801" i="29" s="1"/>
  <c r="A4802" i="29" s="1"/>
  <c r="A4803" i="29" s="1"/>
  <c r="A4804" i="29" s="1"/>
  <c r="A4805" i="29" s="1"/>
  <c r="A4806" i="29" s="1"/>
  <c r="A4807" i="29" s="1"/>
  <c r="A4808" i="29" s="1"/>
  <c r="A4809" i="29" s="1"/>
  <c r="A4810" i="29" s="1"/>
  <c r="A4811" i="29" s="1"/>
  <c r="A4812" i="29" s="1"/>
  <c r="A4813" i="29" s="1"/>
  <c r="A4814" i="29" s="1"/>
  <c r="A4815" i="29" s="1"/>
  <c r="A4816" i="29" s="1"/>
  <c r="A4817" i="29" s="1"/>
  <c r="A4818" i="29" s="1"/>
  <c r="A4819" i="29" s="1"/>
  <c r="A4820" i="29" s="1"/>
  <c r="A4821" i="29" s="1"/>
  <c r="A4822" i="29" s="1"/>
  <c r="A4823" i="29" s="1"/>
  <c r="A4824" i="29" s="1"/>
  <c r="A4825" i="29" s="1"/>
  <c r="A4826" i="29" s="1"/>
  <c r="A4827" i="29" s="1"/>
  <c r="A4828" i="29" s="1"/>
  <c r="A4829" i="29" s="1"/>
  <c r="A4830" i="29" s="1"/>
  <c r="A4831" i="29" s="1"/>
  <c r="A4832" i="29" s="1"/>
  <c r="A4833" i="29" s="1"/>
  <c r="A4834" i="29" s="1"/>
  <c r="A4835" i="29" s="1"/>
  <c r="A4836" i="29" s="1"/>
  <c r="A4837" i="29" s="1"/>
  <c r="A4838" i="29" s="1"/>
  <c r="A4839" i="29" s="1"/>
  <c r="A4840" i="29" s="1"/>
  <c r="A4841" i="29" s="1"/>
  <c r="A4842" i="29" s="1"/>
  <c r="A4843" i="29" s="1"/>
  <c r="A4844" i="29" s="1"/>
  <c r="A4845" i="29" s="1"/>
  <c r="A4846" i="29" s="1"/>
  <c r="A4847" i="29" s="1"/>
  <c r="A4848" i="29" s="1"/>
  <c r="A4849" i="29" s="1"/>
  <c r="A4850" i="29" s="1"/>
  <c r="A4851" i="29" s="1"/>
  <c r="A4852" i="29" s="1"/>
  <c r="A4853" i="29" s="1"/>
  <c r="A4854" i="29" s="1"/>
  <c r="A4855" i="29" s="1"/>
  <c r="A4856" i="29" s="1"/>
  <c r="A4857" i="29" s="1"/>
  <c r="A4858" i="29" s="1"/>
  <c r="A4859" i="29" s="1"/>
  <c r="A4860" i="29" s="1"/>
  <c r="A4861" i="29" s="1"/>
  <c r="A4862" i="29" s="1"/>
  <c r="A4863" i="29" s="1"/>
  <c r="A4864" i="29" s="1"/>
  <c r="A4865" i="29" s="1"/>
  <c r="A4866" i="29" s="1"/>
  <c r="A4867" i="29" s="1"/>
  <c r="A4868" i="29" s="1"/>
  <c r="A4869" i="29" s="1"/>
  <c r="A4870" i="29" s="1"/>
  <c r="A4871" i="29" s="1"/>
  <c r="A4872" i="29" s="1"/>
  <c r="A4873" i="29" s="1"/>
  <c r="A4874" i="29" s="1"/>
  <c r="A4875" i="29" s="1"/>
  <c r="A4876" i="29" s="1"/>
  <c r="A4877" i="29" s="1"/>
  <c r="A4878" i="29" s="1"/>
  <c r="A4879" i="29" s="1"/>
  <c r="A4880" i="29" s="1"/>
  <c r="A4881" i="29" s="1"/>
  <c r="A4882" i="29" s="1"/>
  <c r="A4883" i="29" s="1"/>
  <c r="A4884" i="29" s="1"/>
  <c r="A4885" i="29" s="1"/>
  <c r="A4886" i="29" s="1"/>
  <c r="A4887" i="29" s="1"/>
  <c r="A4888" i="29" s="1"/>
  <c r="A4889" i="29" s="1"/>
  <c r="A4890" i="29" s="1"/>
  <c r="A4891" i="29" s="1"/>
  <c r="A4892" i="29" s="1"/>
  <c r="A4893" i="29" s="1"/>
  <c r="A4894" i="29" s="1"/>
  <c r="A4895" i="29" s="1"/>
  <c r="A4896" i="29" s="1"/>
  <c r="A4897" i="29" s="1"/>
  <c r="A4898" i="29" s="1"/>
  <c r="A4899" i="29" s="1"/>
  <c r="A4900" i="29" s="1"/>
  <c r="A4901" i="29" s="1"/>
  <c r="A4902" i="29" s="1"/>
  <c r="A4903" i="29" s="1"/>
  <c r="A4904" i="29" s="1"/>
  <c r="A4905" i="29" s="1"/>
  <c r="A4906" i="29" s="1"/>
  <c r="A4907" i="29" s="1"/>
  <c r="A4908" i="29" s="1"/>
  <c r="A4909" i="29" s="1"/>
  <c r="A4910" i="29" s="1"/>
  <c r="A4911" i="29" s="1"/>
  <c r="A4912" i="29" s="1"/>
  <c r="A4913" i="29" s="1"/>
  <c r="A4914" i="29" s="1"/>
  <c r="A4915" i="29" s="1"/>
  <c r="A4916" i="29" s="1"/>
  <c r="A4917" i="29" s="1"/>
  <c r="A4918" i="29" s="1"/>
  <c r="A4919" i="29" s="1"/>
  <c r="A4920" i="29" s="1"/>
  <c r="A4921" i="29" s="1"/>
  <c r="A4922" i="29" s="1"/>
  <c r="A4923" i="29" s="1"/>
  <c r="A4924" i="29" s="1"/>
  <c r="A4925" i="29" s="1"/>
  <c r="A4926" i="29" s="1"/>
  <c r="A4927" i="29" s="1"/>
  <c r="A4928" i="29" s="1"/>
  <c r="A4929" i="29" s="1"/>
  <c r="A4930" i="29" s="1"/>
  <c r="A4931" i="29" s="1"/>
  <c r="A4932" i="29" s="1"/>
  <c r="A4933" i="29" s="1"/>
  <c r="A4934" i="29" s="1"/>
  <c r="A4935" i="29" s="1"/>
  <c r="A4936" i="29" s="1"/>
  <c r="A4937" i="29" s="1"/>
  <c r="A4938" i="29" s="1"/>
  <c r="A4939" i="29" s="1"/>
  <c r="A4940" i="29" s="1"/>
  <c r="A4941" i="29" s="1"/>
  <c r="A4942" i="29" s="1"/>
  <c r="A4943" i="29" s="1"/>
  <c r="A4944" i="29" s="1"/>
  <c r="A4945" i="29" s="1"/>
  <c r="A4946" i="29" s="1"/>
  <c r="A4947" i="29" s="1"/>
  <c r="A4948" i="29" s="1"/>
  <c r="A4949" i="29" s="1"/>
  <c r="A4950" i="29" s="1"/>
  <c r="A4951" i="29" s="1"/>
  <c r="A4952" i="29" s="1"/>
  <c r="A4953" i="29" s="1"/>
  <c r="A4954" i="29" s="1"/>
  <c r="A4955" i="29" s="1"/>
  <c r="A4956" i="29" s="1"/>
  <c r="A4957" i="29" s="1"/>
  <c r="A4958" i="29" s="1"/>
  <c r="A4959" i="29" s="1"/>
  <c r="A4960" i="29" s="1"/>
  <c r="A4961" i="29" s="1"/>
  <c r="A4962" i="29" s="1"/>
  <c r="A4963" i="29" s="1"/>
  <c r="A4964" i="29" s="1"/>
  <c r="A4965" i="29" s="1"/>
  <c r="A4966" i="29" s="1"/>
  <c r="A4967" i="29" s="1"/>
  <c r="A4968" i="29" s="1"/>
  <c r="A4969" i="29" s="1"/>
  <c r="A4970" i="29" s="1"/>
  <c r="A4971" i="29" s="1"/>
  <c r="A4972" i="29" s="1"/>
  <c r="A4973" i="29" s="1"/>
  <c r="A4974" i="29" s="1"/>
  <c r="A4975" i="29" s="1"/>
  <c r="A4976" i="29" s="1"/>
  <c r="A4977" i="29" s="1"/>
  <c r="A4978" i="29" s="1"/>
  <c r="A4979" i="29" s="1"/>
  <c r="A4980" i="29" s="1"/>
  <c r="A4981" i="29" s="1"/>
  <c r="A4982" i="29" s="1"/>
  <c r="A4983" i="29" s="1"/>
  <c r="A4984" i="29" s="1"/>
  <c r="A4985" i="29" s="1"/>
  <c r="A4986" i="29" s="1"/>
  <c r="A4987" i="29" s="1"/>
  <c r="A4988" i="29" s="1"/>
  <c r="A4989" i="29" s="1"/>
  <c r="A4990" i="29" s="1"/>
  <c r="A4991" i="29" s="1"/>
  <c r="A4992" i="29" s="1"/>
  <c r="A4993" i="29" s="1"/>
  <c r="A4994" i="29" s="1"/>
  <c r="A4995" i="29" s="1"/>
  <c r="A4996" i="29" s="1"/>
  <c r="A4997" i="29" s="1"/>
  <c r="A4998" i="29" s="1"/>
  <c r="A4999" i="29" s="1"/>
  <c r="A5000" i="29" s="1"/>
  <c r="A5001" i="29" s="1"/>
  <c r="A5002" i="29" s="1"/>
  <c r="A5003" i="29" s="1"/>
  <c r="A5004" i="29" s="1"/>
  <c r="A5005" i="29" s="1"/>
  <c r="A5006" i="29" s="1"/>
  <c r="A5007" i="29" s="1"/>
  <c r="A5008" i="29" s="1"/>
  <c r="A5009" i="29" s="1"/>
  <c r="A5010" i="29" s="1"/>
  <c r="A5011" i="29" s="1"/>
  <c r="A5012" i="29" s="1"/>
  <c r="A5013" i="29" s="1"/>
  <c r="A5014" i="29" s="1"/>
  <c r="A5015" i="29" s="1"/>
  <c r="A5016" i="29" s="1"/>
  <c r="A5017" i="29" s="1"/>
  <c r="A5018" i="29" s="1"/>
  <c r="A5019" i="29" s="1"/>
  <c r="A5020" i="29" s="1"/>
  <c r="A5021" i="29" s="1"/>
  <c r="A5022" i="29" s="1"/>
  <c r="A5023" i="29" s="1"/>
  <c r="A5024" i="29" s="1"/>
  <c r="A5025" i="29" s="1"/>
  <c r="A5026" i="29" s="1"/>
  <c r="A5027" i="29" s="1"/>
  <c r="A5028" i="29" s="1"/>
  <c r="A5029" i="29" s="1"/>
  <c r="A5030" i="29" s="1"/>
  <c r="A5031" i="29" s="1"/>
  <c r="A5032" i="29" s="1"/>
  <c r="A5033" i="29" s="1"/>
  <c r="A5034" i="29" s="1"/>
  <c r="A5035" i="29" s="1"/>
  <c r="A5036" i="29" s="1"/>
  <c r="A5037" i="29" s="1"/>
  <c r="A5038" i="29" s="1"/>
  <c r="A5039" i="29" s="1"/>
  <c r="A5040" i="29" s="1"/>
  <c r="A5041" i="29" s="1"/>
  <c r="A5042" i="29" s="1"/>
  <c r="A5043" i="29" s="1"/>
  <c r="A5044" i="29" s="1"/>
  <c r="A5045" i="29" s="1"/>
  <c r="A5046" i="29" s="1"/>
  <c r="A5047" i="29" s="1"/>
  <c r="A5048" i="29" s="1"/>
  <c r="A5049" i="29" s="1"/>
  <c r="A5050" i="29" s="1"/>
  <c r="A5051" i="29" s="1"/>
  <c r="A5052" i="29" s="1"/>
  <c r="A5053" i="29" s="1"/>
  <c r="A5054" i="29" s="1"/>
  <c r="A5055" i="29" s="1"/>
  <c r="A5056" i="29" s="1"/>
  <c r="A5057" i="29" s="1"/>
  <c r="A5058" i="29" s="1"/>
  <c r="A5059" i="29" s="1"/>
  <c r="A5060" i="29" s="1"/>
  <c r="A5061" i="29" s="1"/>
  <c r="A5062" i="29" s="1"/>
  <c r="A5063" i="29" s="1"/>
  <c r="A5064" i="29" s="1"/>
  <c r="A5065" i="29" s="1"/>
  <c r="A5066" i="29" s="1"/>
  <c r="A5067" i="29" s="1"/>
  <c r="A5068" i="29" s="1"/>
  <c r="A5069" i="29" s="1"/>
  <c r="A5070" i="29" s="1"/>
  <c r="A5071" i="29" s="1"/>
  <c r="A5072" i="29" s="1"/>
  <c r="A5073" i="29" s="1"/>
  <c r="A5074" i="29" s="1"/>
  <c r="A5075" i="29" s="1"/>
  <c r="A5076" i="29" s="1"/>
  <c r="A5077" i="29" s="1"/>
  <c r="A5078" i="29" s="1"/>
  <c r="A5079" i="29" s="1"/>
  <c r="A5080" i="29" s="1"/>
  <c r="A5081" i="29" s="1"/>
  <c r="A5082" i="29" s="1"/>
  <c r="A5083" i="29" s="1"/>
  <c r="A5084" i="29" s="1"/>
  <c r="A5085" i="29" s="1"/>
  <c r="A5086" i="29" s="1"/>
  <c r="A5087" i="29" s="1"/>
  <c r="A5088" i="29" s="1"/>
  <c r="A5089" i="29" s="1"/>
  <c r="A5090" i="29" s="1"/>
  <c r="A5091" i="29" s="1"/>
  <c r="A5092" i="29" s="1"/>
  <c r="A5093" i="29" s="1"/>
  <c r="A5094" i="29" s="1"/>
  <c r="A5095" i="29" s="1"/>
  <c r="A5096" i="29" s="1"/>
  <c r="A5097" i="29" s="1"/>
  <c r="A5098" i="29" s="1"/>
  <c r="A5099" i="29" s="1"/>
  <c r="A5100" i="29" s="1"/>
  <c r="A5101" i="29" s="1"/>
  <c r="A5102" i="29" s="1"/>
  <c r="A5103" i="29" s="1"/>
  <c r="A5104" i="29" s="1"/>
  <c r="A5105" i="29" s="1"/>
  <c r="A5106" i="29" s="1"/>
  <c r="A5107" i="29" s="1"/>
  <c r="A5108" i="29" s="1"/>
  <c r="A5109" i="29" s="1"/>
  <c r="A5110" i="29" s="1"/>
  <c r="A5111" i="29" s="1"/>
  <c r="A5112" i="29" s="1"/>
  <c r="A5113" i="29" s="1"/>
  <c r="A5114" i="29" s="1"/>
  <c r="A5115" i="29" s="1"/>
  <c r="A5116" i="29" s="1"/>
  <c r="A5117" i="29" s="1"/>
  <c r="A5118" i="29" s="1"/>
  <c r="A5119" i="29" s="1"/>
  <c r="A5120" i="29" s="1"/>
  <c r="A5121" i="29" s="1"/>
  <c r="A5122" i="29" s="1"/>
  <c r="A5123" i="29" s="1"/>
  <c r="A5124" i="29" s="1"/>
  <c r="A5125" i="29" s="1"/>
  <c r="A5126" i="29" s="1"/>
  <c r="A5127" i="29" s="1"/>
  <c r="A5128" i="29" s="1"/>
  <c r="A5129" i="29" s="1"/>
  <c r="A5130" i="29" s="1"/>
  <c r="A5131" i="29" s="1"/>
  <c r="A5132" i="29" s="1"/>
  <c r="A5133" i="29" s="1"/>
  <c r="A5134" i="29" s="1"/>
  <c r="A5135" i="29" s="1"/>
  <c r="A5136" i="29" s="1"/>
  <c r="A5137" i="29" s="1"/>
  <c r="A5138" i="29" s="1"/>
  <c r="A5139" i="29" s="1"/>
  <c r="A5140" i="29" s="1"/>
  <c r="A5141" i="29" s="1"/>
  <c r="A5142" i="29" s="1"/>
  <c r="A5143" i="29" s="1"/>
  <c r="A5144" i="29" s="1"/>
  <c r="A5145" i="29" s="1"/>
  <c r="A5146" i="29" s="1"/>
  <c r="A5147" i="29" s="1"/>
  <c r="A5148" i="29" s="1"/>
  <c r="A5149" i="29" s="1"/>
  <c r="A5150" i="29" s="1"/>
  <c r="A5151" i="29" s="1"/>
  <c r="A5152" i="29" s="1"/>
  <c r="A5153" i="29" s="1"/>
  <c r="A5154" i="29" s="1"/>
  <c r="A5155" i="29" s="1"/>
  <c r="A5156" i="29" s="1"/>
  <c r="A5157" i="29" s="1"/>
  <c r="A5158" i="29" s="1"/>
  <c r="A5159" i="29" s="1"/>
  <c r="A5160" i="29" s="1"/>
  <c r="A5161" i="29" s="1"/>
  <c r="A5162" i="29" s="1"/>
  <c r="A5163" i="29" s="1"/>
  <c r="A5164" i="29" s="1"/>
  <c r="A5165" i="29" s="1"/>
  <c r="A5166" i="29" s="1"/>
  <c r="A5167" i="29" s="1"/>
  <c r="A5168" i="29" s="1"/>
  <c r="A5169" i="29" s="1"/>
  <c r="A5170" i="29" s="1"/>
  <c r="A5171" i="29" s="1"/>
  <c r="A5172" i="29" s="1"/>
  <c r="A5173" i="29" s="1"/>
  <c r="A5174" i="29" s="1"/>
  <c r="A5175" i="29" s="1"/>
  <c r="A5176" i="29" s="1"/>
  <c r="A5177" i="29" s="1"/>
  <c r="A5178" i="29" s="1"/>
  <c r="A5179" i="29" s="1"/>
  <c r="A5180" i="29" s="1"/>
  <c r="A5181" i="29" s="1"/>
  <c r="A5182" i="29" s="1"/>
  <c r="A5183" i="29" s="1"/>
  <c r="A5184" i="29" s="1"/>
  <c r="A5185" i="29" s="1"/>
  <c r="A5186" i="29" s="1"/>
  <c r="A5187" i="29" s="1"/>
  <c r="A5188" i="29" s="1"/>
  <c r="A5189" i="29" s="1"/>
  <c r="A5190" i="29" s="1"/>
  <c r="A5191" i="29" s="1"/>
  <c r="A5192" i="29" s="1"/>
  <c r="A5193" i="29" s="1"/>
  <c r="A5194" i="29" s="1"/>
  <c r="A5195" i="29" s="1"/>
  <c r="A5196" i="29" s="1"/>
  <c r="A5197" i="29" s="1"/>
  <c r="A5198" i="29" s="1"/>
  <c r="A5199" i="29" s="1"/>
  <c r="A5200" i="29" s="1"/>
  <c r="A5201" i="29" s="1"/>
  <c r="A5202" i="29" s="1"/>
  <c r="A5203" i="29" s="1"/>
  <c r="A5204" i="29" s="1"/>
  <c r="A5205" i="29" s="1"/>
  <c r="A5206" i="29" s="1"/>
  <c r="A5207" i="29" s="1"/>
  <c r="A5208" i="29" s="1"/>
  <c r="A5209" i="29" s="1"/>
  <c r="A5210" i="29" s="1"/>
  <c r="A5211" i="29" s="1"/>
  <c r="A5212" i="29" s="1"/>
  <c r="A5213" i="29" s="1"/>
  <c r="A5214" i="29" s="1"/>
  <c r="A5215" i="29" s="1"/>
  <c r="A5216" i="29" s="1"/>
  <c r="A5217" i="29" s="1"/>
  <c r="A5218" i="29" s="1"/>
  <c r="A5219" i="29" s="1"/>
  <c r="A5220" i="29" s="1"/>
  <c r="A5221" i="29" s="1"/>
  <c r="A5222" i="29" s="1"/>
  <c r="A5223" i="29" s="1"/>
  <c r="A5224" i="29" s="1"/>
  <c r="A5225" i="29" s="1"/>
  <c r="A5226" i="29" s="1"/>
  <c r="A5227" i="29" s="1"/>
  <c r="A5228" i="29" s="1"/>
  <c r="A5229" i="29" s="1"/>
  <c r="A5230" i="29" s="1"/>
  <c r="A5231" i="29" s="1"/>
  <c r="A5232" i="29" s="1"/>
  <c r="A5233" i="29" s="1"/>
  <c r="A5234" i="29" s="1"/>
  <c r="A5235" i="29" s="1"/>
  <c r="A5236" i="29" s="1"/>
  <c r="A5237" i="29" s="1"/>
  <c r="A5238" i="29" s="1"/>
  <c r="A5239" i="29" s="1"/>
  <c r="A5240" i="29" s="1"/>
  <c r="A5241" i="29" s="1"/>
  <c r="A5242" i="29" s="1"/>
  <c r="A5243" i="29" s="1"/>
  <c r="A5244" i="29" s="1"/>
  <c r="A5245" i="29" s="1"/>
  <c r="A5246" i="29" s="1"/>
  <c r="A5247" i="29" s="1"/>
  <c r="A5248" i="29" s="1"/>
  <c r="A5249" i="29" s="1"/>
  <c r="A5250" i="29" s="1"/>
  <c r="A5251" i="29" s="1"/>
  <c r="A5252" i="29" s="1"/>
  <c r="A5253" i="29" s="1"/>
  <c r="A5254" i="29" s="1"/>
  <c r="A5255" i="29" s="1"/>
  <c r="A5256" i="29" s="1"/>
  <c r="A5257" i="29" s="1"/>
  <c r="A5258" i="29" s="1"/>
  <c r="A5259" i="29" s="1"/>
  <c r="A5260" i="29" s="1"/>
  <c r="A5261" i="29" s="1"/>
  <c r="A5262" i="29" s="1"/>
  <c r="A5263" i="29" s="1"/>
  <c r="A5264" i="29" s="1"/>
  <c r="A5265" i="29" s="1"/>
  <c r="A5266" i="29" s="1"/>
  <c r="A5267" i="29" s="1"/>
  <c r="A5268" i="29" s="1"/>
  <c r="A5269" i="29" s="1"/>
  <c r="A5270" i="29" s="1"/>
  <c r="A5271" i="29" s="1"/>
  <c r="A5272" i="29" s="1"/>
  <c r="A5273" i="29" s="1"/>
  <c r="A5274" i="29" s="1"/>
  <c r="A5275" i="29" s="1"/>
  <c r="A5276" i="29" s="1"/>
  <c r="A5277" i="29" s="1"/>
  <c r="A5278" i="29" s="1"/>
  <c r="A5279" i="29" s="1"/>
  <c r="A5280" i="29" s="1"/>
  <c r="A5281" i="29" s="1"/>
  <c r="A5282" i="29" s="1"/>
  <c r="A5283" i="29" s="1"/>
  <c r="A5284" i="29" s="1"/>
  <c r="A5285" i="29" s="1"/>
  <c r="A5286" i="29" s="1"/>
  <c r="A5287" i="29" s="1"/>
  <c r="A5288" i="29" s="1"/>
  <c r="A5289" i="29" s="1"/>
  <c r="A5290" i="29" s="1"/>
  <c r="A5291" i="29" s="1"/>
  <c r="A5292" i="29" s="1"/>
  <c r="A5293" i="29" s="1"/>
  <c r="A5294" i="29" s="1"/>
  <c r="A5295" i="29" s="1"/>
  <c r="A5296" i="29" s="1"/>
  <c r="A5297" i="29" s="1"/>
  <c r="A5298" i="29" s="1"/>
  <c r="A5299" i="29" s="1"/>
  <c r="A5300" i="29" s="1"/>
  <c r="A5301" i="29" s="1"/>
  <c r="A5302" i="29" s="1"/>
  <c r="A5303" i="29" s="1"/>
  <c r="A5304" i="29" s="1"/>
  <c r="A5305" i="29" s="1"/>
  <c r="A5306" i="29" s="1"/>
  <c r="A5307" i="29" s="1"/>
  <c r="A5308" i="29" s="1"/>
  <c r="A5309" i="29" s="1"/>
  <c r="A5310" i="29" s="1"/>
  <c r="A5311" i="29" s="1"/>
  <c r="A5312" i="29" s="1"/>
  <c r="A5313" i="29" s="1"/>
  <c r="A5314" i="29" s="1"/>
  <c r="A5315" i="29" s="1"/>
  <c r="A5316" i="29" s="1"/>
  <c r="A5317" i="29" s="1"/>
  <c r="A5318" i="29" s="1"/>
  <c r="A5319" i="29" s="1"/>
  <c r="A5320" i="29" s="1"/>
  <c r="A5321" i="29" s="1"/>
  <c r="A5322" i="29" s="1"/>
  <c r="A5323" i="29" s="1"/>
  <c r="A5324" i="29" s="1"/>
  <c r="A5325" i="29" s="1"/>
  <c r="A5326" i="29" s="1"/>
  <c r="A5327" i="29" s="1"/>
  <c r="A5328" i="29" s="1"/>
  <c r="A5329" i="29" s="1"/>
  <c r="A5330" i="29" s="1"/>
  <c r="A5331" i="29" s="1"/>
  <c r="A5332" i="29" s="1"/>
  <c r="A5333" i="29" s="1"/>
  <c r="A5334" i="29" s="1"/>
  <c r="A5335" i="29" s="1"/>
  <c r="A5336" i="29" s="1"/>
  <c r="A5337" i="29" s="1"/>
  <c r="A5338" i="29" s="1"/>
  <c r="A5339" i="29" s="1"/>
  <c r="A5340" i="29" s="1"/>
  <c r="A5341" i="29" s="1"/>
  <c r="A5342" i="29" s="1"/>
  <c r="A5343" i="29" s="1"/>
  <c r="A5344" i="29" s="1"/>
  <c r="A5345" i="29" s="1"/>
  <c r="A5346" i="29" s="1"/>
  <c r="A5347" i="29" s="1"/>
  <c r="A5348" i="29" s="1"/>
  <c r="A5349" i="29" s="1"/>
  <c r="A5350" i="29" s="1"/>
  <c r="A5351" i="29" s="1"/>
  <c r="A5352" i="29" s="1"/>
  <c r="A5353" i="29" s="1"/>
  <c r="A5354" i="29" s="1"/>
  <c r="A5355" i="29" s="1"/>
  <c r="A5356" i="29" s="1"/>
  <c r="A5357" i="29" s="1"/>
  <c r="A5358" i="29" s="1"/>
  <c r="A5359" i="29" s="1"/>
  <c r="A5360" i="29" s="1"/>
  <c r="A5361" i="29" s="1"/>
  <c r="A5362" i="29" s="1"/>
  <c r="A5363" i="29" s="1"/>
  <c r="A5364" i="29" s="1"/>
  <c r="A5365" i="29" s="1"/>
  <c r="A5366" i="29" s="1"/>
  <c r="A5367" i="29" s="1"/>
  <c r="A5368" i="29" s="1"/>
  <c r="A5369" i="29" s="1"/>
  <c r="A5370" i="29" s="1"/>
  <c r="A5371" i="29" s="1"/>
  <c r="A5372" i="29" s="1"/>
  <c r="A5373" i="29" s="1"/>
  <c r="A5374" i="29" s="1"/>
  <c r="A5375" i="29" s="1"/>
  <c r="A5376" i="29" s="1"/>
  <c r="A5377" i="29" s="1"/>
  <c r="A5378" i="29" s="1"/>
  <c r="A5379" i="29" s="1"/>
  <c r="A5380" i="29" s="1"/>
  <c r="A5381" i="29" s="1"/>
  <c r="A5382" i="29" s="1"/>
  <c r="A5383" i="29" s="1"/>
  <c r="A5384" i="29" s="1"/>
  <c r="A5385" i="29" s="1"/>
  <c r="A5386" i="29" s="1"/>
  <c r="A5387" i="29" s="1"/>
  <c r="A5388" i="29" s="1"/>
  <c r="A5389" i="29" s="1"/>
  <c r="A5390" i="29" s="1"/>
  <c r="A5391" i="29" s="1"/>
  <c r="A5392" i="29" s="1"/>
  <c r="A5393" i="29" s="1"/>
  <c r="A5394" i="29" s="1"/>
  <c r="A5395" i="29" s="1"/>
  <c r="A5396" i="29" s="1"/>
  <c r="A5397" i="29" s="1"/>
  <c r="A5398" i="29" s="1"/>
  <c r="A5399" i="29" s="1"/>
  <c r="A5400" i="29" s="1"/>
  <c r="A5401" i="29" s="1"/>
  <c r="A5402" i="29" s="1"/>
  <c r="A5403" i="29" s="1"/>
  <c r="A5404" i="29" s="1"/>
  <c r="A5405" i="29" s="1"/>
  <c r="A5406" i="29" s="1"/>
  <c r="A5407" i="29" s="1"/>
  <c r="A5408" i="29" s="1"/>
  <c r="A5409" i="29" s="1"/>
  <c r="A5410" i="29" s="1"/>
  <c r="A5411" i="29" s="1"/>
  <c r="A5412" i="29" s="1"/>
  <c r="A5413" i="29" s="1"/>
  <c r="A5414" i="29" s="1"/>
  <c r="A5415" i="29" s="1"/>
  <c r="A5416" i="29" s="1"/>
  <c r="A5417" i="29" s="1"/>
  <c r="A5418" i="29" s="1"/>
  <c r="A5419" i="29" s="1"/>
  <c r="A5420" i="29" s="1"/>
  <c r="A5421" i="29" s="1"/>
  <c r="A5422" i="29" s="1"/>
  <c r="A5423" i="29" s="1"/>
  <c r="A5424" i="29" s="1"/>
  <c r="A5425" i="29" s="1"/>
  <c r="A5426" i="29" s="1"/>
  <c r="A5427" i="29" s="1"/>
  <c r="A5428" i="29" s="1"/>
  <c r="A5429" i="29" s="1"/>
  <c r="A5430" i="29" s="1"/>
  <c r="A5431" i="29" s="1"/>
  <c r="A5432" i="29" s="1"/>
  <c r="A5433" i="29" s="1"/>
  <c r="A5434" i="29" s="1"/>
  <c r="A5435" i="29" s="1"/>
  <c r="A5436" i="29" s="1"/>
  <c r="A5437" i="29" s="1"/>
  <c r="A5438" i="29" s="1"/>
  <c r="A5439" i="29" s="1"/>
  <c r="A5440" i="29" s="1"/>
  <c r="A5441" i="29" s="1"/>
  <c r="A5442" i="29" s="1"/>
  <c r="A5443" i="29" s="1"/>
  <c r="A5444" i="29" s="1"/>
  <c r="A5445" i="29" s="1"/>
  <c r="A5446" i="29" s="1"/>
  <c r="A5447" i="29" s="1"/>
  <c r="A5448" i="29" s="1"/>
  <c r="A5449" i="29" s="1"/>
  <c r="A5450" i="29" s="1"/>
  <c r="A5451" i="29" s="1"/>
  <c r="A5452" i="29" s="1"/>
  <c r="A5453" i="29" s="1"/>
  <c r="A5454" i="29" s="1"/>
  <c r="A5455" i="29" s="1"/>
  <c r="A5456" i="29" s="1"/>
  <c r="A5457" i="29" s="1"/>
  <c r="A5458" i="29" s="1"/>
  <c r="A5459" i="29" s="1"/>
  <c r="A5460" i="29" s="1"/>
  <c r="A5461" i="29" s="1"/>
  <c r="A5462" i="29" s="1"/>
  <c r="A5463" i="29" s="1"/>
  <c r="A5464" i="29" s="1"/>
  <c r="A5465" i="29" s="1"/>
  <c r="A5466" i="29" s="1"/>
  <c r="A5467" i="29" s="1"/>
  <c r="A5468" i="29" s="1"/>
  <c r="A5469" i="29" s="1"/>
  <c r="A5470" i="29" s="1"/>
  <c r="A5471" i="29" s="1"/>
  <c r="A5472" i="29" s="1"/>
  <c r="A5473" i="29" s="1"/>
  <c r="A5474" i="29" s="1"/>
  <c r="A5475" i="29" s="1"/>
  <c r="A5476" i="29" s="1"/>
  <c r="A5477" i="29" s="1"/>
  <c r="A5478" i="29" s="1"/>
  <c r="A5479" i="29" s="1"/>
  <c r="A5480" i="29" s="1"/>
  <c r="A5481" i="29" s="1"/>
  <c r="A5482" i="29" s="1"/>
  <c r="A5483" i="29" s="1"/>
  <c r="A5484" i="29" s="1"/>
  <c r="A5485" i="29" s="1"/>
  <c r="A5486" i="29" s="1"/>
  <c r="A5487" i="29" s="1"/>
  <c r="A5488" i="29" s="1"/>
  <c r="A5489" i="29" s="1"/>
  <c r="A5490" i="29" s="1"/>
  <c r="A5491" i="29" s="1"/>
  <c r="A5492" i="29" s="1"/>
  <c r="A5493" i="29" s="1"/>
  <c r="A5494" i="29" s="1"/>
  <c r="A5495" i="29" s="1"/>
  <c r="A5496" i="29" s="1"/>
  <c r="A5497" i="29" s="1"/>
  <c r="A5498" i="29" s="1"/>
  <c r="A5499" i="29" s="1"/>
  <c r="A5500" i="29" s="1"/>
  <c r="A5501" i="29" s="1"/>
  <c r="A5502" i="29" s="1"/>
  <c r="A5503" i="29" s="1"/>
  <c r="A5504" i="29" s="1"/>
  <c r="A5505" i="29" s="1"/>
  <c r="A5506" i="29" s="1"/>
  <c r="A5507" i="29" s="1"/>
  <c r="A5508" i="29" s="1"/>
  <c r="A5509" i="29" s="1"/>
  <c r="A5510" i="29" s="1"/>
  <c r="A5511" i="29" s="1"/>
  <c r="A5512" i="29" s="1"/>
  <c r="A5513" i="29" s="1"/>
  <c r="A5514" i="29" s="1"/>
  <c r="A5515" i="29" s="1"/>
  <c r="A5516" i="29" s="1"/>
  <c r="A5517" i="29" s="1"/>
  <c r="A5518" i="29" s="1"/>
  <c r="A5519" i="29" s="1"/>
  <c r="A5520" i="29" s="1"/>
  <c r="A5521" i="29" s="1"/>
  <c r="A5522" i="29" s="1"/>
  <c r="A5523" i="29" s="1"/>
  <c r="A5524" i="29" s="1"/>
  <c r="A5525" i="29" s="1"/>
  <c r="A5526" i="29" s="1"/>
  <c r="A5527" i="29" s="1"/>
  <c r="A5528" i="29" s="1"/>
  <c r="A5529" i="29" s="1"/>
  <c r="A5530" i="29" s="1"/>
  <c r="A5531" i="29" s="1"/>
  <c r="A5532" i="29" s="1"/>
  <c r="A5533" i="29" s="1"/>
  <c r="A5534" i="29" s="1"/>
  <c r="A5535" i="29" s="1"/>
  <c r="A5536" i="29" s="1"/>
  <c r="A5537" i="29" s="1"/>
  <c r="A5538" i="29" s="1"/>
  <c r="A5539" i="29" s="1"/>
  <c r="A5540" i="29" s="1"/>
  <c r="A5541" i="29" s="1"/>
  <c r="A5542" i="29" s="1"/>
  <c r="A5543" i="29" s="1"/>
  <c r="A5544" i="29" s="1"/>
  <c r="A5545" i="29" s="1"/>
  <c r="A5546" i="29" s="1"/>
  <c r="A5547" i="29" s="1"/>
  <c r="A5548" i="29" s="1"/>
  <c r="A5549" i="29" s="1"/>
  <c r="A5550" i="29" s="1"/>
  <c r="A5551" i="29" s="1"/>
  <c r="A5552" i="29" s="1"/>
  <c r="A5553" i="29" s="1"/>
  <c r="A5554" i="29" s="1"/>
  <c r="A5555" i="29" s="1"/>
  <c r="A5556" i="29" s="1"/>
  <c r="A5557" i="29" s="1"/>
  <c r="A5558" i="29" s="1"/>
  <c r="A5559" i="29" s="1"/>
  <c r="A5560" i="29" s="1"/>
  <c r="A5561" i="29" s="1"/>
  <c r="A5562" i="29" s="1"/>
  <c r="A5563" i="29" s="1"/>
  <c r="A5564" i="29" s="1"/>
  <c r="A5565" i="29" s="1"/>
  <c r="A5566" i="29" s="1"/>
  <c r="A5567" i="29" s="1"/>
  <c r="A5568" i="29" s="1"/>
  <c r="A5569" i="29" s="1"/>
  <c r="A5570" i="29" s="1"/>
  <c r="A5571" i="29" s="1"/>
  <c r="A5572" i="29" s="1"/>
  <c r="A5573" i="29" s="1"/>
  <c r="A5574" i="29" s="1"/>
  <c r="A5575" i="29" s="1"/>
  <c r="A5576" i="29" s="1"/>
  <c r="A5577" i="29" s="1"/>
  <c r="A5578" i="29" s="1"/>
  <c r="A5579" i="29" s="1"/>
  <c r="A5580" i="29" s="1"/>
  <c r="A5581" i="29" s="1"/>
  <c r="A5582" i="29" s="1"/>
  <c r="A5583" i="29" s="1"/>
  <c r="A5584" i="29" s="1"/>
  <c r="A5585" i="29" s="1"/>
  <c r="A5586" i="29" s="1"/>
  <c r="A5587" i="29" s="1"/>
  <c r="A5588" i="29" s="1"/>
  <c r="A5589" i="29" s="1"/>
  <c r="A5590" i="29" s="1"/>
  <c r="A5591" i="29" s="1"/>
  <c r="A5592" i="29" s="1"/>
  <c r="A5593" i="29" s="1"/>
  <c r="A5594" i="29" s="1"/>
  <c r="A5595" i="29" s="1"/>
  <c r="A5596" i="29" s="1"/>
  <c r="A5597" i="29" s="1"/>
  <c r="A5598" i="29" s="1"/>
  <c r="A5599" i="29" s="1"/>
  <c r="A5600" i="29" s="1"/>
  <c r="A5601" i="29" s="1"/>
  <c r="A5602" i="29" s="1"/>
  <c r="A5603" i="29" s="1"/>
  <c r="A5604" i="29" s="1"/>
  <c r="A5605" i="29" s="1"/>
  <c r="A5606" i="29" s="1"/>
  <c r="A5607" i="29" s="1"/>
  <c r="A5608" i="29" s="1"/>
  <c r="A5609" i="29" s="1"/>
  <c r="A5610" i="29" s="1"/>
  <c r="A5611" i="29" s="1"/>
  <c r="A5612" i="29" s="1"/>
  <c r="A5613" i="29" s="1"/>
  <c r="A5614" i="29" s="1"/>
  <c r="A5615" i="29" s="1"/>
  <c r="A5616" i="29" s="1"/>
  <c r="A5617" i="29" s="1"/>
  <c r="A5618" i="29" s="1"/>
  <c r="A5619" i="29" s="1"/>
  <c r="A5620" i="29" s="1"/>
  <c r="A5621" i="29" s="1"/>
  <c r="A5622" i="29" s="1"/>
  <c r="A5623" i="29" s="1"/>
  <c r="A5624" i="29" s="1"/>
  <c r="A5625" i="29" s="1"/>
  <c r="A5626" i="29" s="1"/>
  <c r="A5627" i="29" s="1"/>
  <c r="A5628" i="29" s="1"/>
  <c r="A5629" i="29" s="1"/>
  <c r="A5630" i="29" s="1"/>
  <c r="A5631" i="29" s="1"/>
  <c r="A5632" i="29" s="1"/>
  <c r="A5633" i="29" s="1"/>
  <c r="A5634" i="29" s="1"/>
  <c r="A5635" i="29" s="1"/>
  <c r="A5636" i="29" s="1"/>
  <c r="A5637" i="29" s="1"/>
  <c r="A5638" i="29" s="1"/>
  <c r="A5639" i="29" s="1"/>
  <c r="A5640" i="29" s="1"/>
  <c r="A5641" i="29" s="1"/>
  <c r="A5642" i="29" s="1"/>
  <c r="A5643" i="29" s="1"/>
  <c r="A5644" i="29" s="1"/>
  <c r="A5645" i="29" s="1"/>
  <c r="A5646" i="29" s="1"/>
  <c r="A5647" i="29" s="1"/>
  <c r="A5648" i="29" s="1"/>
  <c r="A5649" i="29" s="1"/>
  <c r="A5650" i="29" s="1"/>
  <c r="A5651" i="29" s="1"/>
  <c r="A5652" i="29" s="1"/>
  <c r="A5653" i="29" s="1"/>
  <c r="A5654" i="29" s="1"/>
  <c r="A5655" i="29" s="1"/>
  <c r="A5656" i="29" s="1"/>
  <c r="A5657" i="29" s="1"/>
  <c r="A5658" i="29" s="1"/>
  <c r="A5659" i="29" s="1"/>
  <c r="A5660" i="29" s="1"/>
  <c r="A5661" i="29" s="1"/>
  <c r="A5662" i="29" s="1"/>
  <c r="A5663" i="29" s="1"/>
  <c r="A5664" i="29" s="1"/>
  <c r="A5665" i="29" s="1"/>
  <c r="A5666" i="29" s="1"/>
  <c r="A5667" i="29" s="1"/>
  <c r="A5668" i="29" s="1"/>
  <c r="A5669" i="29" s="1"/>
  <c r="A5670" i="29" s="1"/>
  <c r="A5671" i="29" s="1"/>
  <c r="A5672" i="29" s="1"/>
  <c r="A5673" i="29" s="1"/>
  <c r="A5674" i="29" s="1"/>
  <c r="A5675" i="29" s="1"/>
  <c r="A5676" i="29" s="1"/>
  <c r="A5677" i="29" s="1"/>
  <c r="A5678" i="29" s="1"/>
  <c r="A5679" i="29" s="1"/>
  <c r="A5680" i="29" s="1"/>
  <c r="A5681" i="29" s="1"/>
  <c r="A5682" i="29" s="1"/>
  <c r="A5683" i="29" s="1"/>
  <c r="A5684" i="29" s="1"/>
  <c r="A5685" i="29" s="1"/>
  <c r="A5686" i="29" s="1"/>
  <c r="A5687" i="29" s="1"/>
  <c r="A5688" i="29" s="1"/>
  <c r="A5689" i="29" s="1"/>
  <c r="A5690" i="29" s="1"/>
  <c r="A5691" i="29" s="1"/>
  <c r="A5692" i="29" s="1"/>
  <c r="A5693" i="29" s="1"/>
  <c r="A5694" i="29" s="1"/>
  <c r="A5695" i="29" s="1"/>
  <c r="A5696" i="29" s="1"/>
  <c r="A5697" i="29" s="1"/>
  <c r="A5698" i="29" s="1"/>
  <c r="A5699" i="29" s="1"/>
  <c r="A5700" i="29" s="1"/>
  <c r="A5701" i="29" s="1"/>
  <c r="A5702" i="29" s="1"/>
  <c r="A5703" i="29" s="1"/>
  <c r="A5704" i="29" s="1"/>
  <c r="A5705" i="29" s="1"/>
  <c r="A5706" i="29" s="1"/>
  <c r="A5707" i="29" s="1"/>
  <c r="A5708" i="29" s="1"/>
  <c r="A5709" i="29" s="1"/>
  <c r="A5710" i="29" s="1"/>
  <c r="A5711" i="29" s="1"/>
  <c r="A5712" i="29" s="1"/>
  <c r="A5713" i="29" s="1"/>
  <c r="A5714" i="29" s="1"/>
  <c r="A5715" i="29" s="1"/>
  <c r="A5716" i="29" s="1"/>
  <c r="A5717" i="29" s="1"/>
  <c r="A5718" i="29" s="1"/>
  <c r="A5719" i="29" s="1"/>
  <c r="A5720" i="29" s="1"/>
  <c r="A5721" i="29" s="1"/>
  <c r="A5722" i="29" s="1"/>
  <c r="A5723" i="29" s="1"/>
  <c r="A5724" i="29" s="1"/>
  <c r="A5725" i="29" s="1"/>
  <c r="A5726" i="29" s="1"/>
  <c r="A5727" i="29" s="1"/>
  <c r="A5728" i="29" s="1"/>
  <c r="A5729" i="29" s="1"/>
  <c r="A5730" i="29" s="1"/>
  <c r="A5731" i="29" s="1"/>
  <c r="A5732" i="29" s="1"/>
  <c r="A5733" i="29" s="1"/>
  <c r="A5734" i="29" s="1"/>
  <c r="A5735" i="29" s="1"/>
  <c r="A5736" i="29" s="1"/>
  <c r="A5737" i="29" s="1"/>
  <c r="A5738" i="29" s="1"/>
  <c r="A5739" i="29" s="1"/>
  <c r="A5740" i="29" s="1"/>
  <c r="A5741" i="29" s="1"/>
  <c r="A5742" i="29" s="1"/>
  <c r="A5743" i="29" s="1"/>
  <c r="A5744" i="29" s="1"/>
  <c r="A5745" i="29" s="1"/>
  <c r="A5746" i="29" s="1"/>
  <c r="A5747" i="29" s="1"/>
  <c r="A5748" i="29" s="1"/>
  <c r="A5749" i="29" s="1"/>
  <c r="A5750" i="29" s="1"/>
  <c r="A5751" i="29" s="1"/>
  <c r="A5752" i="29" s="1"/>
  <c r="A5753" i="29" s="1"/>
  <c r="A5754" i="29" s="1"/>
  <c r="A5755" i="29" s="1"/>
  <c r="A5756" i="29" s="1"/>
  <c r="A5757" i="29" s="1"/>
  <c r="A5758" i="29" s="1"/>
  <c r="A5759" i="29" s="1"/>
  <c r="A5760" i="29" s="1"/>
  <c r="A5761" i="29" s="1"/>
  <c r="A5762" i="29" s="1"/>
  <c r="A5763" i="29" s="1"/>
  <c r="A5764" i="29" s="1"/>
  <c r="A5765" i="29" s="1"/>
  <c r="A5766" i="29" s="1"/>
  <c r="A5767" i="29" s="1"/>
  <c r="A5768" i="29" s="1"/>
  <c r="A5769" i="29" s="1"/>
  <c r="A5770" i="29" s="1"/>
  <c r="A5771" i="29" s="1"/>
  <c r="A5772" i="29" s="1"/>
  <c r="A5773" i="29" s="1"/>
  <c r="A5774" i="29" s="1"/>
  <c r="A5775" i="29" s="1"/>
  <c r="A5776" i="29" s="1"/>
  <c r="A5777" i="29" s="1"/>
  <c r="A5778" i="29" s="1"/>
  <c r="A5779" i="29" s="1"/>
  <c r="A5780" i="29" s="1"/>
  <c r="A5781" i="29" s="1"/>
  <c r="A5782" i="29" s="1"/>
  <c r="A5783" i="29" s="1"/>
  <c r="A5784" i="29" s="1"/>
  <c r="A5785" i="29" s="1"/>
  <c r="A5786" i="29" s="1"/>
  <c r="A5787" i="29" s="1"/>
  <c r="A5788" i="29" s="1"/>
  <c r="A5789" i="29" s="1"/>
  <c r="A5790" i="29" s="1"/>
  <c r="A5791" i="29" s="1"/>
  <c r="A5792" i="29" s="1"/>
  <c r="A5793" i="29" s="1"/>
  <c r="A5794" i="29" s="1"/>
  <c r="A5795" i="29" s="1"/>
  <c r="A5796" i="29" s="1"/>
  <c r="A5797" i="29" s="1"/>
  <c r="A5798" i="29" s="1"/>
  <c r="A5799" i="29" s="1"/>
  <c r="A5800" i="29" s="1"/>
  <c r="A5801" i="29" s="1"/>
  <c r="A5802" i="29" s="1"/>
  <c r="A5803" i="29" s="1"/>
  <c r="A5804" i="29" s="1"/>
  <c r="A5805" i="29" s="1"/>
  <c r="A5806" i="29" s="1"/>
  <c r="A5807" i="29" s="1"/>
  <c r="A5808" i="29" s="1"/>
  <c r="A5809" i="29" s="1"/>
  <c r="A5810" i="29" s="1"/>
  <c r="A5811" i="29" s="1"/>
  <c r="A5812" i="29" s="1"/>
  <c r="A5813" i="29" s="1"/>
  <c r="A5814" i="29" s="1"/>
  <c r="A5815" i="29" s="1"/>
  <c r="A5816" i="29" s="1"/>
  <c r="A5817" i="29" s="1"/>
  <c r="A5818" i="29" s="1"/>
  <c r="A5819" i="29" s="1"/>
  <c r="A5820" i="29" s="1"/>
  <c r="A5821" i="29" s="1"/>
  <c r="A5822" i="29" s="1"/>
  <c r="A5823" i="29" s="1"/>
  <c r="A5824" i="29" s="1"/>
  <c r="A5825" i="29" s="1"/>
  <c r="A5826" i="29" s="1"/>
  <c r="A5827" i="29" s="1"/>
  <c r="A5828" i="29" s="1"/>
  <c r="A5829" i="29" s="1"/>
  <c r="A5830" i="29" s="1"/>
  <c r="A5831" i="29" s="1"/>
  <c r="A5832" i="29" s="1"/>
  <c r="A5833" i="29" s="1"/>
  <c r="A5834" i="29" s="1"/>
  <c r="A5835" i="29" s="1"/>
  <c r="A5836" i="29" s="1"/>
  <c r="A5837" i="29" s="1"/>
  <c r="A5838" i="29" s="1"/>
  <c r="A5839" i="29" s="1"/>
  <c r="A5840" i="29" s="1"/>
  <c r="A5841" i="29" s="1"/>
  <c r="A5842" i="29" s="1"/>
  <c r="A5843" i="29" s="1"/>
  <c r="A5844" i="29" s="1"/>
  <c r="A5845" i="29" s="1"/>
  <c r="A5846" i="29" s="1"/>
  <c r="A5847" i="29" s="1"/>
  <c r="A5848" i="29" s="1"/>
  <c r="A5849" i="29" s="1"/>
  <c r="A5850" i="29" s="1"/>
  <c r="A5851" i="29" s="1"/>
  <c r="A5852" i="29" s="1"/>
  <c r="A5853" i="29" s="1"/>
  <c r="A5854" i="29" s="1"/>
  <c r="A5855" i="29" s="1"/>
  <c r="A5856" i="29" s="1"/>
  <c r="A5857" i="29" s="1"/>
  <c r="A5858" i="29" s="1"/>
  <c r="A5859" i="29" s="1"/>
  <c r="A5860" i="29" s="1"/>
  <c r="A5861" i="29" s="1"/>
  <c r="A5862" i="29" s="1"/>
  <c r="A5863" i="29" s="1"/>
  <c r="A5864" i="29" s="1"/>
  <c r="A5865" i="29" s="1"/>
  <c r="A5866" i="29" s="1"/>
  <c r="A5867" i="29" s="1"/>
  <c r="A5868" i="29" s="1"/>
  <c r="A5869" i="29" s="1"/>
  <c r="A5870" i="29" s="1"/>
  <c r="A5871" i="29" s="1"/>
  <c r="A5872" i="29" s="1"/>
  <c r="A5873" i="29" s="1"/>
  <c r="A5874" i="29" s="1"/>
  <c r="A5875" i="29" s="1"/>
  <c r="A5876" i="29" s="1"/>
  <c r="A5877" i="29" s="1"/>
  <c r="A5878" i="29" s="1"/>
  <c r="A5879" i="29" s="1"/>
  <c r="A5880" i="29" s="1"/>
  <c r="A5881" i="29" s="1"/>
  <c r="A5882" i="29" s="1"/>
  <c r="A5883" i="29" s="1"/>
  <c r="A5884" i="29" s="1"/>
  <c r="A5885" i="29" s="1"/>
  <c r="A5886" i="29" s="1"/>
  <c r="A5887" i="29" s="1"/>
  <c r="A5888" i="29" s="1"/>
  <c r="A5889" i="29" s="1"/>
  <c r="A5890" i="29" s="1"/>
  <c r="A5891" i="29" s="1"/>
  <c r="A5892" i="29" s="1"/>
  <c r="A5893" i="29" s="1"/>
  <c r="A5894" i="29" s="1"/>
  <c r="A5895" i="29" s="1"/>
  <c r="A5896" i="29" s="1"/>
  <c r="A5897" i="29" s="1"/>
  <c r="A5898" i="29" s="1"/>
  <c r="A5899" i="29" s="1"/>
  <c r="A5900" i="29" s="1"/>
  <c r="A5901" i="29" s="1"/>
  <c r="A5902" i="29" s="1"/>
  <c r="A5903" i="29" s="1"/>
  <c r="A5904" i="29" s="1"/>
  <c r="A5905" i="29" s="1"/>
  <c r="A5906" i="29" s="1"/>
  <c r="A5907" i="29" s="1"/>
  <c r="A5908" i="29" s="1"/>
  <c r="A5909" i="29" s="1"/>
  <c r="A5910" i="29" s="1"/>
  <c r="A5911" i="29" s="1"/>
  <c r="A5912" i="29" s="1"/>
  <c r="A5913" i="29" s="1"/>
  <c r="A5914" i="29" s="1"/>
  <c r="A5915" i="29" s="1"/>
  <c r="A5916" i="29" s="1"/>
  <c r="A5917" i="29" s="1"/>
  <c r="A5918" i="29" s="1"/>
  <c r="A5919" i="29" s="1"/>
  <c r="A5920" i="29" s="1"/>
  <c r="A5921" i="29" s="1"/>
  <c r="A5922" i="29" s="1"/>
  <c r="A5923" i="29" s="1"/>
  <c r="A5924" i="29" s="1"/>
  <c r="A5925" i="29" s="1"/>
  <c r="A5926" i="29" s="1"/>
  <c r="A5927" i="29" s="1"/>
  <c r="A5928" i="29" s="1"/>
  <c r="A5929" i="29" s="1"/>
  <c r="A5930" i="29" s="1"/>
  <c r="A5931" i="29" s="1"/>
  <c r="A5932" i="29" s="1"/>
  <c r="A5933" i="29" s="1"/>
  <c r="A5934" i="29" s="1"/>
  <c r="A5935" i="29" s="1"/>
  <c r="A5936" i="29" s="1"/>
  <c r="A5937" i="29" s="1"/>
  <c r="A5938" i="29" s="1"/>
  <c r="A5939" i="29" s="1"/>
  <c r="A5940" i="29" s="1"/>
  <c r="A5941" i="29" s="1"/>
  <c r="A5942" i="29" s="1"/>
  <c r="A5943" i="29" s="1"/>
  <c r="A5944" i="29" s="1"/>
  <c r="A5945" i="29" s="1"/>
  <c r="A5946" i="29" s="1"/>
  <c r="A5947" i="29" s="1"/>
  <c r="A5948" i="29" s="1"/>
  <c r="A5949" i="29" s="1"/>
  <c r="A5950" i="29" s="1"/>
  <c r="A5951" i="29" s="1"/>
  <c r="A5952" i="29" s="1"/>
  <c r="A5953" i="29" s="1"/>
  <c r="A5954" i="29" s="1"/>
  <c r="A5955" i="29" s="1"/>
  <c r="A5956" i="29" s="1"/>
  <c r="A5957" i="29" s="1"/>
  <c r="A5958" i="29" s="1"/>
  <c r="A5959" i="29" s="1"/>
  <c r="A5960" i="29" s="1"/>
  <c r="A5961" i="29" s="1"/>
  <c r="A5962" i="29" s="1"/>
  <c r="A5963" i="29" s="1"/>
  <c r="A5964" i="29" s="1"/>
  <c r="A5965" i="29" s="1"/>
  <c r="A5966" i="29" s="1"/>
  <c r="A5967" i="29" s="1"/>
  <c r="A5968" i="29" s="1"/>
  <c r="A5969" i="29" s="1"/>
  <c r="A5970" i="29" s="1"/>
  <c r="A5971" i="29" s="1"/>
  <c r="A5972" i="29" s="1"/>
  <c r="A5973" i="29" s="1"/>
  <c r="A5974" i="29" s="1"/>
  <c r="A5975" i="29" s="1"/>
  <c r="A5976" i="29" s="1"/>
  <c r="A5977" i="29" s="1"/>
  <c r="A5978" i="29" s="1"/>
  <c r="A5979" i="29" s="1"/>
  <c r="A5980" i="29" s="1"/>
  <c r="A5981" i="29" s="1"/>
  <c r="A5982" i="29" s="1"/>
  <c r="A5983" i="29" s="1"/>
  <c r="A5984" i="29" s="1"/>
  <c r="A5985" i="29" s="1"/>
  <c r="A5986" i="29" s="1"/>
  <c r="A5987" i="29" s="1"/>
  <c r="A5988" i="29" s="1"/>
  <c r="A5989" i="29" s="1"/>
  <c r="A5990" i="29" s="1"/>
  <c r="A5991" i="29" s="1"/>
  <c r="A5992" i="29" s="1"/>
  <c r="A5993" i="29" s="1"/>
  <c r="A5994" i="29" s="1"/>
  <c r="A5995" i="29" s="1"/>
  <c r="A5996" i="29" s="1"/>
  <c r="A5997" i="29" s="1"/>
  <c r="A5998" i="29" s="1"/>
  <c r="A5999" i="29" s="1"/>
  <c r="A6000" i="29" s="1"/>
  <c r="A6001" i="29" s="1"/>
  <c r="A6002" i="29" s="1"/>
  <c r="A6003" i="29" s="1"/>
  <c r="A6004" i="29" s="1"/>
  <c r="A6005" i="29" s="1"/>
  <c r="A6006" i="29" s="1"/>
  <c r="A6007" i="29" s="1"/>
  <c r="A6008" i="29" s="1"/>
  <c r="A6009" i="29" s="1"/>
  <c r="A6010" i="29" s="1"/>
  <c r="A6011" i="29" s="1"/>
  <c r="A6012" i="29" s="1"/>
  <c r="A6013" i="29" s="1"/>
  <c r="A6014" i="29" s="1"/>
  <c r="A6015" i="29" s="1"/>
  <c r="A6016" i="29" s="1"/>
  <c r="A6017" i="29" s="1"/>
  <c r="A6018" i="29" s="1"/>
  <c r="A6019" i="29" s="1"/>
  <c r="A6020" i="29" s="1"/>
  <c r="A6021" i="29" s="1"/>
  <c r="A6022" i="29" s="1"/>
  <c r="A6023" i="29" s="1"/>
  <c r="A6024" i="29" s="1"/>
  <c r="A6025" i="29" s="1"/>
  <c r="A6026" i="29" s="1"/>
  <c r="A6027" i="29" s="1"/>
  <c r="A6028" i="29" s="1"/>
  <c r="A6029" i="29" s="1"/>
  <c r="A6030" i="29" s="1"/>
  <c r="A6031" i="29" s="1"/>
  <c r="A6032" i="29" s="1"/>
  <c r="A6033" i="29" s="1"/>
  <c r="A6034" i="29" s="1"/>
  <c r="A6035" i="29" s="1"/>
  <c r="A6036" i="29" s="1"/>
  <c r="A6037" i="29" s="1"/>
  <c r="A6038" i="29" s="1"/>
  <c r="A6039" i="29" s="1"/>
  <c r="A6040" i="29" s="1"/>
  <c r="A6041" i="29" s="1"/>
  <c r="A6042" i="29" s="1"/>
  <c r="A6043" i="29" s="1"/>
  <c r="A6044" i="29" s="1"/>
  <c r="A6045" i="29" s="1"/>
  <c r="A6046" i="29" s="1"/>
  <c r="A6047" i="29" s="1"/>
  <c r="A6048" i="29" s="1"/>
  <c r="A6049" i="29" s="1"/>
  <c r="A6050" i="29" s="1"/>
  <c r="A6051" i="29" s="1"/>
  <c r="A6052" i="29" s="1"/>
  <c r="A6053" i="29" s="1"/>
  <c r="A6054" i="29" s="1"/>
  <c r="A6055" i="29" s="1"/>
  <c r="A6056" i="29" s="1"/>
  <c r="A6057" i="29" s="1"/>
  <c r="A6058" i="29" s="1"/>
  <c r="A6059" i="29" s="1"/>
  <c r="A6060" i="29" s="1"/>
  <c r="A6061" i="29" s="1"/>
  <c r="A6062" i="29" s="1"/>
  <c r="A6063" i="29" s="1"/>
  <c r="A6064" i="29" s="1"/>
  <c r="A6065" i="29" s="1"/>
  <c r="A6066" i="29" s="1"/>
  <c r="A6067" i="29" s="1"/>
  <c r="A6068" i="29" s="1"/>
  <c r="A6069" i="29" s="1"/>
  <c r="A6070" i="29" s="1"/>
  <c r="A6071" i="29" s="1"/>
  <c r="A6072" i="29" s="1"/>
  <c r="A6073" i="29" s="1"/>
  <c r="A6074" i="29" s="1"/>
  <c r="A6075" i="29" s="1"/>
  <c r="A6076" i="29" s="1"/>
  <c r="A6077" i="29" s="1"/>
  <c r="A6078" i="29" s="1"/>
  <c r="A6079" i="29" s="1"/>
  <c r="A6080" i="29" s="1"/>
  <c r="A6081" i="29" s="1"/>
  <c r="A6082" i="29" s="1"/>
  <c r="A6083" i="29" s="1"/>
  <c r="A6084" i="29" s="1"/>
  <c r="A6085" i="29" s="1"/>
  <c r="A6086" i="29" s="1"/>
  <c r="A6087" i="29" s="1"/>
  <c r="A6088" i="29" s="1"/>
  <c r="A6089" i="29" s="1"/>
  <c r="A6090" i="29" s="1"/>
  <c r="A6091" i="29" s="1"/>
  <c r="A6092" i="29" s="1"/>
  <c r="A6093" i="29" s="1"/>
  <c r="A6094" i="29" s="1"/>
  <c r="A6095" i="29" s="1"/>
  <c r="A6096" i="29" s="1"/>
  <c r="A6097" i="29" s="1"/>
  <c r="A6098" i="29" s="1"/>
  <c r="A6099" i="29" s="1"/>
  <c r="A6100" i="29" s="1"/>
  <c r="A6101" i="29" s="1"/>
  <c r="A6102" i="29" s="1"/>
  <c r="A6103" i="29" s="1"/>
  <c r="A6104" i="29" s="1"/>
  <c r="A6105" i="29" s="1"/>
  <c r="A6106" i="29" s="1"/>
  <c r="A6107" i="29" s="1"/>
  <c r="A6108" i="29" s="1"/>
  <c r="A6109" i="29" s="1"/>
  <c r="A6110" i="29" s="1"/>
  <c r="A6111" i="29" s="1"/>
  <c r="A6112" i="29" s="1"/>
  <c r="A6113" i="29" s="1"/>
  <c r="A6114" i="29" s="1"/>
  <c r="A6115" i="29" s="1"/>
  <c r="A6116" i="29" s="1"/>
  <c r="A6117" i="29" s="1"/>
  <c r="A6118" i="29" s="1"/>
  <c r="A6119" i="29" s="1"/>
  <c r="A6120" i="29" s="1"/>
  <c r="A6121" i="29" s="1"/>
  <c r="A6122" i="29" s="1"/>
  <c r="A6123" i="29" s="1"/>
  <c r="A6124" i="29" s="1"/>
  <c r="A6125" i="29" s="1"/>
  <c r="A6126" i="29" s="1"/>
  <c r="A6127" i="29" s="1"/>
  <c r="A6128" i="29" s="1"/>
  <c r="A6129" i="29" s="1"/>
  <c r="A6130" i="29" s="1"/>
  <c r="A6131" i="29" s="1"/>
  <c r="A6132" i="29" s="1"/>
  <c r="A6133" i="29" s="1"/>
  <c r="A6134" i="29" s="1"/>
  <c r="A6135" i="29" s="1"/>
  <c r="A6136" i="29" s="1"/>
  <c r="A6137" i="29" s="1"/>
  <c r="A6138" i="29" s="1"/>
  <c r="A6139" i="29" s="1"/>
  <c r="A6140" i="29" s="1"/>
  <c r="A6141" i="29" s="1"/>
  <c r="A6142" i="29" s="1"/>
  <c r="A6143" i="29" s="1"/>
  <c r="A6144" i="29" s="1"/>
  <c r="A6145" i="29" s="1"/>
  <c r="A6146" i="29" s="1"/>
  <c r="A6147" i="29" s="1"/>
  <c r="A6148" i="29" s="1"/>
  <c r="A6149" i="29" s="1"/>
  <c r="A6150" i="29" s="1"/>
  <c r="A6151" i="29" s="1"/>
  <c r="A6152" i="29" s="1"/>
  <c r="A6153" i="29" s="1"/>
  <c r="A6154" i="29" s="1"/>
  <c r="A6155" i="29" s="1"/>
  <c r="A6156" i="29" s="1"/>
  <c r="A6157" i="29" s="1"/>
  <c r="A6158" i="29" s="1"/>
  <c r="A6159" i="29" s="1"/>
  <c r="A6160" i="29" s="1"/>
  <c r="A6161" i="29" s="1"/>
  <c r="A6162" i="29" s="1"/>
  <c r="A6163" i="29" s="1"/>
  <c r="A6164" i="29" s="1"/>
  <c r="A6165" i="29" s="1"/>
  <c r="A6166" i="29" s="1"/>
  <c r="A6167" i="29" s="1"/>
  <c r="A6168" i="29" s="1"/>
  <c r="A6169" i="29" s="1"/>
  <c r="A6170" i="29" s="1"/>
  <c r="A6171" i="29" s="1"/>
  <c r="A6172" i="29" s="1"/>
  <c r="A6173" i="29" s="1"/>
  <c r="A6174" i="29" s="1"/>
  <c r="A6175" i="29" s="1"/>
  <c r="A6176" i="29" s="1"/>
  <c r="A6177" i="29" s="1"/>
  <c r="A6178" i="29" s="1"/>
  <c r="A6179" i="29" s="1"/>
  <c r="A6180" i="29" s="1"/>
  <c r="A6181" i="29" s="1"/>
  <c r="A6182" i="29" s="1"/>
  <c r="A6183" i="29" s="1"/>
  <c r="A6184" i="29" s="1"/>
  <c r="A6185" i="29" s="1"/>
  <c r="A6186" i="29" s="1"/>
  <c r="A6187" i="29" s="1"/>
  <c r="A6188" i="29" s="1"/>
  <c r="A6189" i="29" s="1"/>
  <c r="A6190" i="29" s="1"/>
  <c r="A6191" i="29" s="1"/>
  <c r="A6192" i="29" s="1"/>
  <c r="A6193" i="29" s="1"/>
  <c r="A6194" i="29" s="1"/>
  <c r="A6195" i="29" s="1"/>
  <c r="A6196" i="29" s="1"/>
  <c r="A6197" i="29" s="1"/>
  <c r="A6198" i="29" s="1"/>
  <c r="A6199" i="29" s="1"/>
  <c r="A6200" i="29" s="1"/>
  <c r="A6201" i="29" s="1"/>
  <c r="A6202" i="29" s="1"/>
  <c r="A6203" i="29" s="1"/>
  <c r="A6204" i="29" s="1"/>
  <c r="A6205" i="29" s="1"/>
  <c r="A6206" i="29" s="1"/>
  <c r="A6207" i="29" s="1"/>
  <c r="A6208" i="29" s="1"/>
  <c r="A6209" i="29" s="1"/>
  <c r="A6210" i="29" s="1"/>
  <c r="A6211" i="29" s="1"/>
  <c r="A6212" i="29" s="1"/>
  <c r="A6213" i="29" s="1"/>
  <c r="A6214" i="29" s="1"/>
  <c r="A6215" i="29" s="1"/>
  <c r="A6216" i="29" s="1"/>
  <c r="A6217" i="29" s="1"/>
  <c r="A6218" i="29" s="1"/>
  <c r="A6219" i="29" s="1"/>
  <c r="A6220" i="29" s="1"/>
  <c r="A6221" i="29" s="1"/>
  <c r="A6222" i="29" s="1"/>
  <c r="A6223" i="29" s="1"/>
  <c r="A6224" i="29" s="1"/>
  <c r="A6225" i="29" s="1"/>
  <c r="A6226" i="29" s="1"/>
  <c r="A6227" i="29" s="1"/>
  <c r="A6228" i="29" s="1"/>
  <c r="A6229" i="29" s="1"/>
  <c r="A6230" i="29" s="1"/>
  <c r="A6231" i="29" s="1"/>
  <c r="A6232" i="29" s="1"/>
  <c r="A6233" i="29" s="1"/>
  <c r="A6234" i="29" s="1"/>
  <c r="A6235" i="29" s="1"/>
  <c r="A6236" i="29" s="1"/>
  <c r="A6237" i="29" s="1"/>
  <c r="A6238" i="29" s="1"/>
  <c r="A6239" i="29" s="1"/>
  <c r="A6240" i="29" s="1"/>
  <c r="A6241" i="29" s="1"/>
  <c r="A6242" i="29" s="1"/>
  <c r="A6243" i="29" s="1"/>
  <c r="A6244" i="29" s="1"/>
  <c r="A6245" i="29" s="1"/>
  <c r="A6246" i="29" s="1"/>
  <c r="A6247" i="29" s="1"/>
  <c r="A6248" i="29" s="1"/>
  <c r="A6249" i="29" s="1"/>
  <c r="A6250" i="29" s="1"/>
  <c r="A6251" i="29" s="1"/>
  <c r="A6252" i="29" s="1"/>
  <c r="A6253" i="29" s="1"/>
  <c r="A6254" i="29" s="1"/>
  <c r="A6255" i="29" s="1"/>
  <c r="A6256" i="29" s="1"/>
  <c r="A6257" i="29" s="1"/>
  <c r="A6258" i="29" s="1"/>
  <c r="A6259" i="29" s="1"/>
  <c r="A6260" i="29" s="1"/>
  <c r="A6261" i="29" s="1"/>
  <c r="A6262" i="29" s="1"/>
  <c r="A6263" i="29" s="1"/>
  <c r="A6264" i="29" s="1"/>
  <c r="A6265" i="29" s="1"/>
  <c r="A6266" i="29" s="1"/>
  <c r="A6267" i="29" s="1"/>
  <c r="A6268" i="29" s="1"/>
  <c r="A6269" i="29" s="1"/>
  <c r="A6270" i="29" s="1"/>
  <c r="A6271" i="29" s="1"/>
  <c r="A6272" i="29" s="1"/>
  <c r="A6273" i="29" s="1"/>
  <c r="A6274" i="29" s="1"/>
  <c r="A6275" i="29" s="1"/>
  <c r="A6276" i="29" s="1"/>
  <c r="A6277" i="29" s="1"/>
  <c r="A6278" i="29" s="1"/>
  <c r="A6279" i="29" s="1"/>
  <c r="A6280" i="29" s="1"/>
  <c r="A6281" i="29" s="1"/>
  <c r="A6282" i="29" s="1"/>
  <c r="A6283" i="29" s="1"/>
  <c r="A6284" i="29" s="1"/>
  <c r="A6285" i="29" s="1"/>
  <c r="A6286" i="29" s="1"/>
  <c r="A6287" i="29" s="1"/>
  <c r="A6288" i="29" s="1"/>
  <c r="A6289" i="29" s="1"/>
  <c r="A6290" i="29" s="1"/>
  <c r="A6291" i="29" s="1"/>
  <c r="A6292" i="29" s="1"/>
  <c r="A6293" i="29" s="1"/>
  <c r="A6294" i="29" s="1"/>
  <c r="A6295" i="29" s="1"/>
  <c r="A6296" i="29" s="1"/>
  <c r="A6297" i="29" s="1"/>
  <c r="A6298" i="29" s="1"/>
  <c r="A6299" i="29" s="1"/>
  <c r="A6300" i="29" s="1"/>
  <c r="A6301" i="29" s="1"/>
  <c r="A6302" i="29" s="1"/>
  <c r="A6303" i="29" s="1"/>
  <c r="A6304" i="29" s="1"/>
  <c r="A6305" i="29" s="1"/>
  <c r="A6306" i="29" s="1"/>
  <c r="A6307" i="29" s="1"/>
  <c r="A6308" i="29" s="1"/>
  <c r="A6309" i="29" s="1"/>
  <c r="A6310" i="29" s="1"/>
  <c r="A6311" i="29" s="1"/>
  <c r="A6312" i="29" s="1"/>
  <c r="A6313" i="29" s="1"/>
  <c r="A6314" i="29" s="1"/>
  <c r="A6315" i="29" s="1"/>
  <c r="A6316" i="29" s="1"/>
  <c r="A6317" i="29" s="1"/>
  <c r="A6318" i="29" s="1"/>
  <c r="A6319" i="29" s="1"/>
  <c r="A6320" i="29" s="1"/>
  <c r="A6321" i="29" s="1"/>
  <c r="A6322" i="29" s="1"/>
  <c r="A6323" i="29" s="1"/>
  <c r="A6324" i="29" s="1"/>
  <c r="A6325" i="29" s="1"/>
  <c r="A6326" i="29" s="1"/>
  <c r="A6327" i="29" s="1"/>
  <c r="A6328" i="29" s="1"/>
  <c r="A6329" i="29" s="1"/>
  <c r="A6330" i="29" s="1"/>
  <c r="A6331" i="29" s="1"/>
  <c r="A6332" i="29" s="1"/>
  <c r="A6333" i="29" s="1"/>
  <c r="A6334" i="29" s="1"/>
  <c r="A6335" i="29" s="1"/>
  <c r="A6336" i="29" s="1"/>
  <c r="A6337" i="29" s="1"/>
  <c r="A6338" i="29" s="1"/>
  <c r="A6339" i="29" s="1"/>
  <c r="A6340" i="29" s="1"/>
  <c r="A6341" i="29" s="1"/>
  <c r="A6342" i="29" s="1"/>
  <c r="A6343" i="29" s="1"/>
  <c r="A6344" i="29" s="1"/>
  <c r="A6345" i="29" s="1"/>
  <c r="A6346" i="29" s="1"/>
  <c r="A6347" i="29" s="1"/>
  <c r="A6348" i="29" s="1"/>
  <c r="A6349" i="29" s="1"/>
  <c r="A6350" i="29" s="1"/>
  <c r="A6351" i="29" s="1"/>
  <c r="A6352" i="29" s="1"/>
  <c r="A6353" i="29" s="1"/>
  <c r="A6354" i="29" s="1"/>
  <c r="A6355" i="29" s="1"/>
  <c r="A6356" i="29" s="1"/>
  <c r="A6357" i="29" s="1"/>
  <c r="A6358" i="29" s="1"/>
  <c r="A6359" i="29" s="1"/>
  <c r="A6360" i="29" s="1"/>
  <c r="A6361" i="29" s="1"/>
  <c r="A6362" i="29" s="1"/>
  <c r="A6363" i="29" s="1"/>
  <c r="A6364" i="29" s="1"/>
  <c r="A6365" i="29" s="1"/>
  <c r="A6366" i="29" s="1"/>
  <c r="A6367" i="29" s="1"/>
  <c r="A6368" i="29" s="1"/>
  <c r="A6369" i="29" s="1"/>
  <c r="A6370" i="29" s="1"/>
  <c r="A6371" i="29" s="1"/>
  <c r="A6372" i="29" s="1"/>
  <c r="A6373" i="29" s="1"/>
  <c r="A6374" i="29" s="1"/>
  <c r="A6375" i="29" s="1"/>
  <c r="A6376" i="29" s="1"/>
  <c r="A6377" i="29" s="1"/>
  <c r="A6378" i="29" s="1"/>
  <c r="A6379" i="29" s="1"/>
  <c r="A6380" i="29" s="1"/>
  <c r="A6381" i="29" s="1"/>
  <c r="A6382" i="29" s="1"/>
  <c r="A6383" i="29" s="1"/>
  <c r="A6384" i="29" s="1"/>
  <c r="A6385" i="29" s="1"/>
  <c r="A6386" i="29" s="1"/>
  <c r="A6387" i="29" s="1"/>
  <c r="A6388" i="29" s="1"/>
  <c r="A6389" i="29" s="1"/>
  <c r="A6390" i="29" s="1"/>
  <c r="A6391" i="29" s="1"/>
  <c r="A6392" i="29" s="1"/>
  <c r="A6393" i="29" s="1"/>
  <c r="A6394" i="29" s="1"/>
  <c r="A6395" i="29" s="1"/>
  <c r="A6396" i="29" s="1"/>
  <c r="A6397" i="29" s="1"/>
  <c r="A6398" i="29" s="1"/>
  <c r="A6399" i="29" s="1"/>
  <c r="A6400" i="29" s="1"/>
  <c r="A6401" i="29" s="1"/>
  <c r="A6402" i="29" s="1"/>
  <c r="A6403" i="29" s="1"/>
  <c r="A6404" i="29" s="1"/>
  <c r="A6405" i="29" s="1"/>
  <c r="A6406" i="29" s="1"/>
  <c r="A6407" i="29" s="1"/>
  <c r="A6408" i="29" s="1"/>
  <c r="A6409" i="29" s="1"/>
  <c r="A6410" i="29" s="1"/>
  <c r="A6411" i="29" s="1"/>
  <c r="A6412" i="29" s="1"/>
  <c r="A6413" i="29" s="1"/>
  <c r="A6414" i="29" s="1"/>
  <c r="A6415" i="29" s="1"/>
  <c r="A6416" i="29" s="1"/>
  <c r="A6417" i="29" s="1"/>
  <c r="A6418" i="29" s="1"/>
  <c r="A6419" i="29" s="1"/>
  <c r="A6420" i="29" s="1"/>
  <c r="A6421" i="29" s="1"/>
  <c r="A6422" i="29" s="1"/>
  <c r="A6423" i="29" s="1"/>
  <c r="A6424" i="29" s="1"/>
  <c r="A6425" i="29" s="1"/>
  <c r="A6426" i="29" s="1"/>
  <c r="A6427" i="29" s="1"/>
  <c r="A6428" i="29" s="1"/>
  <c r="A6429" i="29" s="1"/>
  <c r="A6430" i="29" s="1"/>
  <c r="A6431" i="29" s="1"/>
  <c r="A6432" i="29" s="1"/>
  <c r="A6433" i="29" s="1"/>
  <c r="A6434" i="29" s="1"/>
  <c r="A6435" i="29" s="1"/>
  <c r="A6436" i="29" s="1"/>
  <c r="A6437" i="29" s="1"/>
  <c r="A6438" i="29" s="1"/>
  <c r="A6439" i="29" s="1"/>
  <c r="A6440" i="29" s="1"/>
  <c r="A6441" i="29" s="1"/>
  <c r="A6442" i="29" s="1"/>
  <c r="A6443" i="29" s="1"/>
  <c r="A6444" i="29" s="1"/>
  <c r="A6445" i="29" s="1"/>
  <c r="A6446" i="29" s="1"/>
  <c r="A6447" i="29" s="1"/>
  <c r="A6448" i="29" s="1"/>
  <c r="A6449" i="29" s="1"/>
  <c r="A6450" i="29" s="1"/>
  <c r="A6451" i="29" s="1"/>
  <c r="A6452" i="29" s="1"/>
  <c r="A6453" i="29" s="1"/>
  <c r="A6454" i="29" s="1"/>
  <c r="A6455" i="29" s="1"/>
  <c r="A6456" i="29" s="1"/>
  <c r="A6457" i="29" s="1"/>
  <c r="A6458" i="29" s="1"/>
  <c r="A6459" i="29" s="1"/>
  <c r="A6460" i="29" s="1"/>
  <c r="A6461" i="29" s="1"/>
  <c r="A6462" i="29" s="1"/>
  <c r="A6463" i="29" s="1"/>
  <c r="A6464" i="29" s="1"/>
  <c r="A6465" i="29" s="1"/>
  <c r="A6466" i="29" s="1"/>
  <c r="A6467" i="29" s="1"/>
  <c r="A6468" i="29" s="1"/>
  <c r="A6469" i="29" s="1"/>
  <c r="A6470" i="29" s="1"/>
  <c r="A6471" i="29" s="1"/>
  <c r="A6472" i="29" s="1"/>
  <c r="A6473" i="29" s="1"/>
  <c r="A6474" i="29" s="1"/>
  <c r="A6475" i="29" s="1"/>
  <c r="A6476" i="29" s="1"/>
  <c r="A6477" i="29" s="1"/>
  <c r="A6478" i="29" s="1"/>
  <c r="A6479" i="29" s="1"/>
  <c r="A6480" i="29" s="1"/>
  <c r="A6481" i="29" s="1"/>
  <c r="A6482" i="29" s="1"/>
  <c r="A6483" i="29" s="1"/>
  <c r="A6484" i="29" s="1"/>
  <c r="A6485" i="29" s="1"/>
  <c r="A6486" i="29" s="1"/>
  <c r="A6487" i="29" s="1"/>
  <c r="A6488" i="29" s="1"/>
  <c r="A6489" i="29" s="1"/>
  <c r="A6490" i="29" s="1"/>
  <c r="A6491" i="29" s="1"/>
  <c r="A6492" i="29" s="1"/>
  <c r="A6493" i="29" s="1"/>
  <c r="A6494" i="29" s="1"/>
  <c r="A6495" i="29" s="1"/>
  <c r="A6496" i="29" s="1"/>
  <c r="A6497" i="29" s="1"/>
  <c r="A6498" i="29" s="1"/>
  <c r="A6499" i="29" s="1"/>
  <c r="A6500" i="29" s="1"/>
  <c r="A6501" i="29" s="1"/>
  <c r="A6502" i="29" s="1"/>
  <c r="A6503" i="29" s="1"/>
  <c r="A6504" i="29" s="1"/>
  <c r="A6505" i="29" s="1"/>
  <c r="A6506" i="29" s="1"/>
  <c r="A6507" i="29" s="1"/>
  <c r="A6508" i="29" s="1"/>
  <c r="A6509" i="29" s="1"/>
  <c r="A6510" i="29" s="1"/>
  <c r="A6511" i="29" s="1"/>
  <c r="A6512" i="29" s="1"/>
  <c r="A6513" i="29" s="1"/>
  <c r="A6514" i="29" s="1"/>
  <c r="A6515" i="29" s="1"/>
  <c r="A6516" i="29" s="1"/>
  <c r="A6517" i="29" s="1"/>
  <c r="A6518" i="29" s="1"/>
  <c r="A6519" i="29" s="1"/>
  <c r="A6520" i="29" s="1"/>
  <c r="A6521" i="29" s="1"/>
  <c r="A6522" i="29" s="1"/>
  <c r="A6523" i="29" s="1"/>
  <c r="A6524" i="29" s="1"/>
  <c r="A6525" i="29" s="1"/>
  <c r="A6526" i="29" s="1"/>
  <c r="A6527" i="29" s="1"/>
  <c r="A6528" i="29" s="1"/>
  <c r="A6529" i="29" s="1"/>
  <c r="A6530" i="29" s="1"/>
  <c r="A6531" i="29" s="1"/>
  <c r="A6532" i="29" s="1"/>
  <c r="A6533" i="29" s="1"/>
  <c r="A6534" i="29" s="1"/>
  <c r="A6535" i="29" s="1"/>
  <c r="A6536" i="29" s="1"/>
  <c r="A6537" i="29" s="1"/>
  <c r="A6538" i="29" s="1"/>
  <c r="A6539" i="29" s="1"/>
  <c r="A6540" i="29" s="1"/>
  <c r="A6541" i="29" s="1"/>
  <c r="A6542" i="29" s="1"/>
  <c r="A6543" i="29" s="1"/>
  <c r="A6544" i="29" s="1"/>
  <c r="A6545" i="29" s="1"/>
  <c r="A6546" i="29" s="1"/>
  <c r="A6547" i="29" s="1"/>
  <c r="A6548" i="29" s="1"/>
  <c r="A6549" i="29" s="1"/>
  <c r="A6550" i="29" s="1"/>
  <c r="A6551" i="29" s="1"/>
  <c r="A6552" i="29" s="1"/>
  <c r="A6553" i="29" s="1"/>
  <c r="A6554" i="29" s="1"/>
  <c r="A6555" i="29" s="1"/>
  <c r="A6556" i="29" s="1"/>
  <c r="A6557" i="29" s="1"/>
  <c r="A6558" i="29" s="1"/>
  <c r="A6559" i="29" s="1"/>
  <c r="A6560" i="29" s="1"/>
  <c r="A6561" i="29" s="1"/>
  <c r="A6562" i="29" s="1"/>
  <c r="A6563" i="29" s="1"/>
  <c r="A6564" i="29" s="1"/>
  <c r="A6565" i="29" s="1"/>
  <c r="A6566" i="29" s="1"/>
  <c r="A6567" i="29" s="1"/>
  <c r="A6568" i="29" s="1"/>
  <c r="A6569" i="29" s="1"/>
  <c r="A6570" i="29" s="1"/>
  <c r="A6571" i="29" s="1"/>
  <c r="A6572" i="29" s="1"/>
  <c r="A6573" i="29" s="1"/>
  <c r="A6574" i="29" s="1"/>
  <c r="A6575" i="29" s="1"/>
  <c r="A6576" i="29" s="1"/>
  <c r="A6577" i="29" s="1"/>
  <c r="A6578" i="29" s="1"/>
  <c r="A6579" i="29" s="1"/>
  <c r="A6580" i="29" s="1"/>
  <c r="A6581" i="29" s="1"/>
  <c r="A6582" i="29" s="1"/>
  <c r="A6583" i="29" s="1"/>
  <c r="A6584" i="29" s="1"/>
  <c r="A6585" i="29" s="1"/>
  <c r="A6586" i="29" s="1"/>
  <c r="A6587" i="29" s="1"/>
  <c r="A6588" i="29" s="1"/>
  <c r="A6589" i="29" s="1"/>
  <c r="A6590" i="29" s="1"/>
  <c r="A6591" i="29" s="1"/>
  <c r="A6592" i="29" s="1"/>
  <c r="A6593" i="29" s="1"/>
  <c r="A6594" i="29" s="1"/>
  <c r="A6595" i="29" s="1"/>
  <c r="A6596" i="29" s="1"/>
  <c r="A6597" i="29" s="1"/>
  <c r="A6598" i="29" s="1"/>
  <c r="A6599" i="29" s="1"/>
  <c r="A6600" i="29" s="1"/>
  <c r="A6601" i="29" s="1"/>
  <c r="A6602" i="29" s="1"/>
  <c r="A6603" i="29" s="1"/>
  <c r="A6604" i="29" s="1"/>
  <c r="A6605" i="29" s="1"/>
  <c r="A6606" i="29" s="1"/>
  <c r="A6607" i="29" s="1"/>
  <c r="A6608" i="29" s="1"/>
  <c r="A6609" i="29" s="1"/>
  <c r="A6610" i="29" s="1"/>
  <c r="A6611" i="29" s="1"/>
  <c r="A6612" i="29" s="1"/>
  <c r="A6613" i="29" s="1"/>
  <c r="A6614" i="29" s="1"/>
  <c r="A6615" i="29" s="1"/>
  <c r="A6616" i="29" s="1"/>
  <c r="A6617" i="29" s="1"/>
  <c r="A6618" i="29" s="1"/>
  <c r="A6619" i="29" s="1"/>
  <c r="A6620" i="29" s="1"/>
  <c r="A6621" i="29" s="1"/>
  <c r="A6622" i="29" s="1"/>
  <c r="A6623" i="29" s="1"/>
  <c r="A6624" i="29" s="1"/>
  <c r="A6625" i="29" s="1"/>
  <c r="A6626" i="29" s="1"/>
  <c r="A6627" i="29" s="1"/>
  <c r="A6628" i="29" s="1"/>
  <c r="A6629" i="29" s="1"/>
  <c r="A6630" i="29" s="1"/>
  <c r="A6631" i="29" s="1"/>
  <c r="A6632" i="29" s="1"/>
  <c r="A6633" i="29" s="1"/>
  <c r="A6634" i="29" s="1"/>
  <c r="A6635" i="29" s="1"/>
  <c r="A6636" i="29" s="1"/>
  <c r="A6637" i="29" s="1"/>
  <c r="A6638" i="29" s="1"/>
  <c r="A6639" i="29" s="1"/>
  <c r="A6640" i="29" s="1"/>
  <c r="A6641" i="29" s="1"/>
  <c r="A6642" i="29" s="1"/>
  <c r="A6643" i="29" s="1"/>
  <c r="A6644" i="29" s="1"/>
  <c r="A6645" i="29" s="1"/>
  <c r="A6646" i="29" s="1"/>
  <c r="A6647" i="29" s="1"/>
  <c r="A6648" i="29" s="1"/>
  <c r="A6649" i="29" s="1"/>
  <c r="A6650" i="29" s="1"/>
  <c r="A6651" i="29" s="1"/>
  <c r="A6652" i="29" s="1"/>
  <c r="A6653" i="29" s="1"/>
  <c r="A6654" i="29" s="1"/>
  <c r="A6655" i="29" s="1"/>
  <c r="A6656" i="29" s="1"/>
  <c r="A6657" i="29" s="1"/>
  <c r="A6658" i="29" s="1"/>
  <c r="A6659" i="29" s="1"/>
  <c r="A6660" i="29" s="1"/>
  <c r="A6661" i="29" s="1"/>
  <c r="A6662" i="29" s="1"/>
  <c r="A6663" i="29" s="1"/>
  <c r="A6664" i="29" s="1"/>
  <c r="A6665" i="29" s="1"/>
  <c r="A6666" i="29" s="1"/>
  <c r="A6667" i="29" s="1"/>
  <c r="A6668" i="29" s="1"/>
  <c r="A6669" i="29" s="1"/>
  <c r="A6670" i="29" s="1"/>
  <c r="A6671" i="29" s="1"/>
  <c r="A6672" i="29" s="1"/>
  <c r="A6673" i="29" s="1"/>
  <c r="A6674" i="29" s="1"/>
  <c r="A6675" i="29" s="1"/>
  <c r="A6676" i="29" s="1"/>
  <c r="A6677" i="29" s="1"/>
  <c r="A6678" i="29" s="1"/>
  <c r="A6679" i="29" s="1"/>
  <c r="A6680" i="29" s="1"/>
  <c r="A6681" i="29" s="1"/>
  <c r="A6682" i="29" s="1"/>
  <c r="A6683" i="29" s="1"/>
  <c r="A6684" i="29" s="1"/>
  <c r="A6685" i="29" s="1"/>
  <c r="A6686" i="29" s="1"/>
  <c r="A6687" i="29" s="1"/>
  <c r="A6688" i="29" s="1"/>
  <c r="A6689" i="29" s="1"/>
  <c r="A6690" i="29" s="1"/>
  <c r="A6691" i="29" s="1"/>
  <c r="A6692" i="29" s="1"/>
  <c r="A6693" i="29" s="1"/>
  <c r="A6694" i="29" s="1"/>
  <c r="A6695" i="29" s="1"/>
  <c r="A6696" i="29" s="1"/>
  <c r="A6697" i="29" s="1"/>
  <c r="A6698" i="29" s="1"/>
  <c r="A6699" i="29" s="1"/>
  <c r="A6700" i="29" s="1"/>
  <c r="A6701" i="29" s="1"/>
  <c r="A6702" i="29" s="1"/>
  <c r="A6703" i="29" s="1"/>
  <c r="A6704" i="29" s="1"/>
  <c r="A6705" i="29" s="1"/>
  <c r="A6706" i="29" s="1"/>
  <c r="A6707" i="29" s="1"/>
  <c r="A6708" i="29" s="1"/>
  <c r="A6709" i="29" s="1"/>
  <c r="A6710" i="29" s="1"/>
  <c r="A6711" i="29" s="1"/>
  <c r="A6712" i="29" s="1"/>
  <c r="A6713" i="29" s="1"/>
  <c r="A6714" i="29" s="1"/>
  <c r="A6715" i="29" s="1"/>
  <c r="A6716" i="29" s="1"/>
  <c r="A6717" i="29" s="1"/>
  <c r="A6718" i="29" s="1"/>
  <c r="A6719" i="29" s="1"/>
  <c r="A6720" i="29" s="1"/>
  <c r="A6721" i="29" s="1"/>
  <c r="A6722" i="29" s="1"/>
  <c r="A6723" i="29" s="1"/>
  <c r="A6724" i="29" s="1"/>
  <c r="A6725" i="29" s="1"/>
  <c r="A6726" i="29" s="1"/>
  <c r="A6727" i="29" s="1"/>
  <c r="A6728" i="29" s="1"/>
  <c r="A6729" i="29" s="1"/>
  <c r="A6730" i="29" s="1"/>
  <c r="A6731" i="29" s="1"/>
  <c r="A6732" i="29" s="1"/>
  <c r="A6733" i="29" s="1"/>
  <c r="A6734" i="29" s="1"/>
  <c r="A6735" i="29" s="1"/>
  <c r="A6736" i="29" s="1"/>
  <c r="A6737" i="29" s="1"/>
  <c r="A6738" i="29" s="1"/>
  <c r="A6739" i="29" s="1"/>
  <c r="A6740" i="29" s="1"/>
  <c r="A6741" i="29" s="1"/>
  <c r="A6742" i="29" s="1"/>
  <c r="A6743" i="29" s="1"/>
  <c r="A6744" i="29" s="1"/>
  <c r="A6745" i="29" s="1"/>
  <c r="A6746" i="29" s="1"/>
  <c r="A6747" i="29" s="1"/>
  <c r="A6748" i="29" s="1"/>
  <c r="A6749" i="29" s="1"/>
  <c r="A6750" i="29" s="1"/>
  <c r="A6751" i="29" s="1"/>
  <c r="A6752" i="29" s="1"/>
  <c r="A6753" i="29" s="1"/>
  <c r="A6754" i="29" s="1"/>
  <c r="A6755" i="29" s="1"/>
  <c r="A6756" i="29" s="1"/>
  <c r="A6757" i="29" s="1"/>
  <c r="A6758" i="29" s="1"/>
  <c r="A6759" i="29" s="1"/>
  <c r="A6760" i="29" s="1"/>
  <c r="A6761" i="29" s="1"/>
  <c r="A6762" i="29" s="1"/>
  <c r="A6763" i="29" s="1"/>
  <c r="A6764" i="29" s="1"/>
  <c r="A6765" i="29" s="1"/>
  <c r="A6766" i="29" s="1"/>
  <c r="A6767" i="29" s="1"/>
  <c r="A6768" i="29" s="1"/>
  <c r="A6769" i="29" s="1"/>
  <c r="A6770" i="29" s="1"/>
  <c r="A6771" i="29" s="1"/>
  <c r="A6772" i="29" s="1"/>
  <c r="A6773" i="29" s="1"/>
  <c r="A6774" i="29" s="1"/>
  <c r="A6775" i="29" s="1"/>
  <c r="A6776" i="29" s="1"/>
  <c r="A6777" i="29" s="1"/>
  <c r="A6778" i="29" s="1"/>
  <c r="A6779" i="29" s="1"/>
  <c r="A6780" i="29" s="1"/>
  <c r="A6781" i="29" s="1"/>
  <c r="A6782" i="29" s="1"/>
  <c r="A6783" i="29" s="1"/>
  <c r="A6784" i="29" s="1"/>
  <c r="A6785" i="29" s="1"/>
  <c r="A6786" i="29" s="1"/>
  <c r="A6787" i="29" s="1"/>
  <c r="A6788" i="29" s="1"/>
  <c r="A6789" i="29" s="1"/>
  <c r="A6790" i="29" s="1"/>
  <c r="A6791" i="29" s="1"/>
  <c r="A6792" i="29" s="1"/>
  <c r="A6793" i="29" s="1"/>
  <c r="A6794" i="29" s="1"/>
  <c r="A6795" i="29" s="1"/>
  <c r="A6796" i="29" s="1"/>
  <c r="A6797" i="29" s="1"/>
  <c r="A6798" i="29" s="1"/>
  <c r="A6799" i="29" s="1"/>
  <c r="A6800" i="29" s="1"/>
  <c r="A6801" i="29" s="1"/>
  <c r="A6802" i="29" s="1"/>
  <c r="A6803" i="29" s="1"/>
  <c r="A6804" i="29" s="1"/>
  <c r="A6805" i="29" s="1"/>
  <c r="A6806" i="29" s="1"/>
  <c r="A6807" i="29" s="1"/>
  <c r="A6808" i="29" s="1"/>
  <c r="A6809" i="29" s="1"/>
  <c r="A6810" i="29" s="1"/>
  <c r="A6811" i="29" s="1"/>
  <c r="A6812" i="29" s="1"/>
  <c r="A6813" i="29" s="1"/>
  <c r="A6814" i="29" s="1"/>
  <c r="A6815" i="29" s="1"/>
  <c r="A6816" i="29" s="1"/>
  <c r="A6817" i="29" s="1"/>
  <c r="A6818" i="29" s="1"/>
  <c r="A6819" i="29" s="1"/>
  <c r="A6820" i="29" s="1"/>
  <c r="A6821" i="29" s="1"/>
  <c r="A6822" i="29" s="1"/>
  <c r="A6823" i="29" s="1"/>
  <c r="A6824" i="29" s="1"/>
  <c r="A6825" i="29" s="1"/>
  <c r="A6826" i="29" s="1"/>
  <c r="A6827" i="29" s="1"/>
  <c r="A6828" i="29" s="1"/>
  <c r="A6829" i="29" s="1"/>
  <c r="A6830" i="29" s="1"/>
  <c r="A6831" i="29" s="1"/>
  <c r="A6832" i="29" s="1"/>
  <c r="A6833" i="29" s="1"/>
  <c r="A6834" i="29" s="1"/>
  <c r="A6835" i="29" s="1"/>
  <c r="A6836" i="29" s="1"/>
  <c r="A6837" i="29" s="1"/>
  <c r="A6838" i="29" s="1"/>
  <c r="A6839" i="29" s="1"/>
  <c r="A6840" i="29" s="1"/>
  <c r="A6841" i="29" s="1"/>
  <c r="A6842" i="29" s="1"/>
  <c r="A6843" i="29" s="1"/>
  <c r="A6844" i="29" s="1"/>
  <c r="A6845" i="29" s="1"/>
  <c r="A6846" i="29" s="1"/>
  <c r="A6847" i="29" s="1"/>
  <c r="A6848" i="29" s="1"/>
  <c r="A6849" i="29" s="1"/>
  <c r="A6850" i="29" s="1"/>
  <c r="A6851" i="29" s="1"/>
  <c r="A6852" i="29" s="1"/>
  <c r="A6853" i="29" s="1"/>
  <c r="A6854" i="29" s="1"/>
  <c r="A6855" i="29" s="1"/>
  <c r="A6856" i="29" s="1"/>
  <c r="A6857" i="29" s="1"/>
  <c r="A6858" i="29" s="1"/>
  <c r="A6859" i="29" s="1"/>
  <c r="A6860" i="29" s="1"/>
  <c r="A6861" i="29" s="1"/>
  <c r="A6862" i="29" s="1"/>
  <c r="A6863" i="29" s="1"/>
  <c r="A6864" i="29" s="1"/>
  <c r="A6865" i="29" s="1"/>
  <c r="A6866" i="29" s="1"/>
  <c r="A6867" i="29" s="1"/>
  <c r="A6868" i="29" s="1"/>
  <c r="A6869" i="29" s="1"/>
  <c r="A6870" i="29" s="1"/>
  <c r="A6871" i="29" s="1"/>
  <c r="A6872" i="29" s="1"/>
  <c r="A6873" i="29" s="1"/>
  <c r="A6874" i="29" s="1"/>
  <c r="A6875" i="29" s="1"/>
  <c r="A6876" i="29" s="1"/>
  <c r="A6877" i="29" s="1"/>
  <c r="A6878" i="29" s="1"/>
  <c r="A6879" i="29" s="1"/>
  <c r="A6880" i="29" s="1"/>
  <c r="A6881" i="29" s="1"/>
  <c r="A6882" i="29" s="1"/>
  <c r="A6883" i="29" s="1"/>
  <c r="A6884" i="29" s="1"/>
  <c r="A6885" i="29" s="1"/>
  <c r="A6886" i="29" s="1"/>
  <c r="A6887" i="29" s="1"/>
  <c r="A6888" i="29" s="1"/>
  <c r="A6889" i="29" s="1"/>
  <c r="A6890" i="29" s="1"/>
  <c r="A6891" i="29" s="1"/>
  <c r="A6892" i="29" s="1"/>
  <c r="A6893" i="29" s="1"/>
  <c r="A6894" i="29" s="1"/>
  <c r="A6895" i="29" s="1"/>
  <c r="A6896" i="29" s="1"/>
  <c r="A6897" i="29" s="1"/>
  <c r="A6898" i="29" s="1"/>
  <c r="A6899" i="29" s="1"/>
  <c r="A6900" i="29" s="1"/>
  <c r="A6901" i="29" s="1"/>
  <c r="A6902" i="29" s="1"/>
  <c r="A6903" i="29" s="1"/>
  <c r="A6904" i="29" s="1"/>
  <c r="A6905" i="29" s="1"/>
  <c r="A6906" i="29" s="1"/>
  <c r="A6907" i="29" s="1"/>
  <c r="A6908" i="29" s="1"/>
  <c r="A6909" i="29" s="1"/>
  <c r="A6910" i="29" s="1"/>
  <c r="A6911" i="29" s="1"/>
  <c r="A6912" i="29" s="1"/>
  <c r="A6913" i="29" s="1"/>
  <c r="A6914" i="29" s="1"/>
  <c r="A6915" i="29" s="1"/>
  <c r="A6916" i="29" s="1"/>
  <c r="A6917" i="29" s="1"/>
  <c r="A6918" i="29" s="1"/>
  <c r="A6919" i="29" s="1"/>
  <c r="A6920" i="29" s="1"/>
  <c r="A6921" i="29" s="1"/>
  <c r="A6922" i="29" s="1"/>
  <c r="A6923" i="29" s="1"/>
  <c r="A6924" i="29" s="1"/>
  <c r="A6925" i="29" s="1"/>
  <c r="A6926" i="29" s="1"/>
  <c r="A6927" i="29" s="1"/>
  <c r="A6928" i="29" s="1"/>
  <c r="A6929" i="29" s="1"/>
  <c r="A6930" i="29" s="1"/>
  <c r="A6931" i="29" s="1"/>
  <c r="A6932" i="29" s="1"/>
  <c r="A6933" i="29" s="1"/>
  <c r="A6934" i="29" s="1"/>
  <c r="A6935" i="29" s="1"/>
  <c r="A6936" i="29" s="1"/>
  <c r="A6937" i="29" s="1"/>
  <c r="A6938" i="29" s="1"/>
  <c r="A6939" i="29" s="1"/>
  <c r="A6940" i="29" s="1"/>
  <c r="A6941" i="29" s="1"/>
  <c r="A6942" i="29" s="1"/>
  <c r="A6943" i="29" s="1"/>
  <c r="A6944" i="29" s="1"/>
  <c r="A6945" i="29" s="1"/>
  <c r="A6946" i="29" s="1"/>
  <c r="A6947" i="29" s="1"/>
  <c r="A6948" i="29" s="1"/>
  <c r="A6949" i="29" s="1"/>
  <c r="A6950" i="29" s="1"/>
  <c r="A6951" i="29" s="1"/>
  <c r="A6952" i="29" s="1"/>
  <c r="A6953" i="29" s="1"/>
  <c r="A6954" i="29" s="1"/>
  <c r="A6955" i="29" s="1"/>
  <c r="A6956" i="29" s="1"/>
  <c r="A6957" i="29" s="1"/>
  <c r="A6958" i="29" s="1"/>
  <c r="A6959" i="29" s="1"/>
  <c r="A6960" i="29" s="1"/>
  <c r="A6961" i="29" s="1"/>
  <c r="A6962" i="29" s="1"/>
  <c r="A6963" i="29" s="1"/>
  <c r="A6964" i="29" s="1"/>
  <c r="A6965" i="29" s="1"/>
  <c r="A6966" i="29" s="1"/>
  <c r="A6967" i="29" s="1"/>
  <c r="A6968" i="29" s="1"/>
  <c r="A6969" i="29" s="1"/>
  <c r="A6970" i="29" s="1"/>
  <c r="A6971" i="29" s="1"/>
  <c r="A6972" i="29" s="1"/>
  <c r="A6973" i="29" s="1"/>
  <c r="A6974" i="29" s="1"/>
  <c r="A6975" i="29" s="1"/>
  <c r="A6976" i="29" s="1"/>
  <c r="A6977" i="29" s="1"/>
  <c r="A6978" i="29" s="1"/>
  <c r="A6979" i="29" s="1"/>
  <c r="A6980" i="29" s="1"/>
  <c r="A6981" i="29" s="1"/>
  <c r="A6982" i="29" s="1"/>
  <c r="A6983" i="29" s="1"/>
  <c r="A6984" i="29" s="1"/>
  <c r="A6985" i="29" s="1"/>
  <c r="A6986" i="29" s="1"/>
  <c r="A6987" i="29" s="1"/>
  <c r="A6988" i="29" s="1"/>
  <c r="A6989" i="29" s="1"/>
  <c r="A6990" i="29" s="1"/>
  <c r="A6991" i="29" s="1"/>
  <c r="A6992" i="29" s="1"/>
  <c r="A6993" i="29" s="1"/>
  <c r="A6994" i="29" s="1"/>
  <c r="A6995" i="29" s="1"/>
  <c r="A6996" i="29" s="1"/>
  <c r="A6997" i="29" s="1"/>
  <c r="A6998" i="29" s="1"/>
  <c r="A6999" i="29" s="1"/>
  <c r="A7000" i="29" s="1"/>
  <c r="A7001" i="29" s="1"/>
  <c r="A7002" i="29" s="1"/>
  <c r="A7003" i="29" s="1"/>
  <c r="A7004" i="29" s="1"/>
  <c r="A7005" i="29" s="1"/>
  <c r="A7006" i="29" s="1"/>
  <c r="A7007" i="29" s="1"/>
  <c r="A7008" i="29" s="1"/>
  <c r="A7009" i="29" s="1"/>
  <c r="A7010" i="29" s="1"/>
  <c r="A7011" i="29" s="1"/>
  <c r="A7012" i="29" s="1"/>
  <c r="A7013" i="29" s="1"/>
  <c r="A7014" i="29" s="1"/>
  <c r="A7015" i="29" s="1"/>
  <c r="A7016" i="29" s="1"/>
  <c r="A7017" i="29" s="1"/>
  <c r="A7018" i="29" s="1"/>
  <c r="A7019" i="29" s="1"/>
  <c r="A7020" i="29" s="1"/>
  <c r="A7021" i="29" s="1"/>
  <c r="A7022" i="29" s="1"/>
  <c r="A7023" i="29" s="1"/>
  <c r="A7024" i="29" s="1"/>
  <c r="A7025" i="29" s="1"/>
  <c r="A7026" i="29" s="1"/>
  <c r="A7027" i="29" s="1"/>
  <c r="A7028" i="29" s="1"/>
  <c r="A7029" i="29" s="1"/>
  <c r="A7030" i="29" s="1"/>
  <c r="A7031" i="29" s="1"/>
  <c r="A7032" i="29" s="1"/>
  <c r="A7033" i="29" s="1"/>
  <c r="A7034" i="29" s="1"/>
  <c r="A7035" i="29" s="1"/>
  <c r="A7036" i="29" s="1"/>
  <c r="A7037" i="29" s="1"/>
  <c r="A7038" i="29" s="1"/>
  <c r="A7039" i="29" s="1"/>
  <c r="A7040" i="29" s="1"/>
  <c r="A7041" i="29" s="1"/>
  <c r="A7042" i="29" s="1"/>
  <c r="A7043" i="29" s="1"/>
  <c r="A7044" i="29" s="1"/>
  <c r="A7045" i="29" s="1"/>
  <c r="A7046" i="29" s="1"/>
  <c r="A7047" i="29" s="1"/>
  <c r="A7048" i="29" s="1"/>
  <c r="A7049" i="29" s="1"/>
  <c r="A7050" i="29" s="1"/>
  <c r="A7051" i="29" s="1"/>
  <c r="A7052" i="29" s="1"/>
  <c r="A7053" i="29" s="1"/>
  <c r="A7054" i="29" s="1"/>
  <c r="A7055" i="29" s="1"/>
  <c r="A7056" i="29" s="1"/>
  <c r="A7057" i="29" s="1"/>
  <c r="A7058" i="29" s="1"/>
  <c r="A7059" i="29" s="1"/>
  <c r="A7060" i="29" s="1"/>
  <c r="A7061" i="29" s="1"/>
  <c r="A7062" i="29" s="1"/>
  <c r="A7063" i="29" s="1"/>
  <c r="A7064" i="29" s="1"/>
  <c r="A7065" i="29" s="1"/>
  <c r="A7066" i="29" s="1"/>
  <c r="A7067" i="29" s="1"/>
  <c r="A7068" i="29" s="1"/>
  <c r="A7069" i="29" s="1"/>
  <c r="A7070" i="29" s="1"/>
  <c r="A7071" i="29" s="1"/>
  <c r="A7072" i="29" s="1"/>
  <c r="A7073" i="29" s="1"/>
  <c r="A7074" i="29" s="1"/>
  <c r="A7075" i="29" s="1"/>
  <c r="A7076" i="29" s="1"/>
  <c r="A7077" i="29" s="1"/>
  <c r="A7078" i="29" s="1"/>
  <c r="A7079" i="29" s="1"/>
  <c r="A7080" i="29" s="1"/>
  <c r="A7081" i="29" s="1"/>
  <c r="A7082" i="29" s="1"/>
  <c r="A7083" i="29" s="1"/>
  <c r="A7084" i="29" s="1"/>
  <c r="A7085" i="29" s="1"/>
  <c r="A7086" i="29" s="1"/>
  <c r="A7087" i="29" s="1"/>
  <c r="A7088" i="29" s="1"/>
  <c r="A7089" i="29" s="1"/>
  <c r="A7090" i="29" s="1"/>
  <c r="A7091" i="29" s="1"/>
  <c r="A7092" i="29" s="1"/>
  <c r="A7093" i="29" s="1"/>
  <c r="A7094" i="29" s="1"/>
  <c r="A7095" i="29" s="1"/>
  <c r="A7096" i="29" s="1"/>
  <c r="A7097" i="29" s="1"/>
  <c r="A7098" i="29" s="1"/>
  <c r="A7099" i="29" s="1"/>
  <c r="A7100" i="29" s="1"/>
  <c r="A7101" i="29" s="1"/>
  <c r="A7102" i="29" s="1"/>
  <c r="A7103" i="29" s="1"/>
  <c r="A7104" i="29" s="1"/>
  <c r="A7105" i="29" s="1"/>
  <c r="A7106" i="29" s="1"/>
  <c r="A7107" i="29" s="1"/>
  <c r="A7108" i="29" s="1"/>
  <c r="A7109" i="29" s="1"/>
  <c r="A7110" i="29" s="1"/>
  <c r="A7111" i="29" s="1"/>
  <c r="A7112" i="29" s="1"/>
  <c r="A7113" i="29" s="1"/>
  <c r="A7114" i="29" s="1"/>
  <c r="A7115" i="29" s="1"/>
  <c r="A7116" i="29" s="1"/>
  <c r="A7117" i="29" s="1"/>
  <c r="A7118" i="29" s="1"/>
  <c r="A7119" i="29" s="1"/>
  <c r="A7120" i="29" s="1"/>
  <c r="A7121" i="29" s="1"/>
  <c r="A7122" i="29" s="1"/>
  <c r="A7123" i="29" s="1"/>
  <c r="A7124" i="29" s="1"/>
  <c r="A7125" i="29" s="1"/>
  <c r="A7126" i="29" s="1"/>
  <c r="A7127" i="29" s="1"/>
  <c r="A7128" i="29" s="1"/>
  <c r="A7129" i="29" s="1"/>
  <c r="A7130" i="29" s="1"/>
  <c r="A7131" i="29" s="1"/>
  <c r="A7132" i="29" s="1"/>
  <c r="A7133" i="29" s="1"/>
  <c r="A7134" i="29" s="1"/>
  <c r="A7135" i="29" s="1"/>
  <c r="A7136" i="29" s="1"/>
  <c r="A7137" i="29" s="1"/>
  <c r="A7138" i="29" s="1"/>
  <c r="A7139" i="29" s="1"/>
  <c r="A7140" i="29" s="1"/>
  <c r="A7141" i="29" s="1"/>
  <c r="A7142" i="29" s="1"/>
  <c r="A7143" i="29" s="1"/>
  <c r="A7144" i="29" s="1"/>
  <c r="A7145" i="29" s="1"/>
  <c r="A7146" i="29" s="1"/>
  <c r="A7147" i="29" s="1"/>
  <c r="A7148" i="29" s="1"/>
  <c r="A7149" i="29" s="1"/>
  <c r="A7150" i="29" s="1"/>
  <c r="A7151" i="29" s="1"/>
  <c r="A7152" i="29" s="1"/>
  <c r="A7153" i="29" s="1"/>
  <c r="A7154" i="29" s="1"/>
  <c r="A7155" i="29" s="1"/>
  <c r="A7156" i="29" s="1"/>
  <c r="A7157" i="29" s="1"/>
  <c r="A7158" i="29" s="1"/>
  <c r="A7159" i="29" s="1"/>
  <c r="A7160" i="29" s="1"/>
  <c r="A7161" i="29" s="1"/>
  <c r="A7162" i="29" s="1"/>
  <c r="A7163" i="29" s="1"/>
  <c r="A7164" i="29" s="1"/>
  <c r="A7165" i="29" s="1"/>
  <c r="A7166" i="29" s="1"/>
  <c r="A7167" i="29" s="1"/>
  <c r="A7168" i="29" s="1"/>
  <c r="A7169" i="29" s="1"/>
  <c r="A7170" i="29" s="1"/>
  <c r="A7171" i="29" s="1"/>
  <c r="A7172" i="29" s="1"/>
  <c r="A7173" i="29" s="1"/>
  <c r="A7174" i="29" s="1"/>
  <c r="A7175" i="29" s="1"/>
  <c r="A7176" i="29" s="1"/>
  <c r="A7177" i="29" s="1"/>
  <c r="A7178" i="29" s="1"/>
  <c r="A7179" i="29" s="1"/>
  <c r="A7180" i="29" s="1"/>
  <c r="A7181" i="29" s="1"/>
  <c r="A7182" i="29" s="1"/>
  <c r="A7183" i="29" s="1"/>
  <c r="A7184" i="29" s="1"/>
  <c r="A7185" i="29" s="1"/>
  <c r="A7186" i="29" s="1"/>
  <c r="A7187" i="29" s="1"/>
  <c r="A7188" i="29" s="1"/>
  <c r="A7189" i="29" s="1"/>
  <c r="A7190" i="29" s="1"/>
  <c r="A7191" i="29" s="1"/>
  <c r="A7192" i="29" s="1"/>
  <c r="A7193" i="29" s="1"/>
  <c r="A7194" i="29" s="1"/>
  <c r="A7195" i="29" s="1"/>
  <c r="A7196" i="29" s="1"/>
  <c r="A7197" i="29" s="1"/>
  <c r="A7198" i="29" s="1"/>
  <c r="A7199" i="29" s="1"/>
  <c r="A7200" i="29" s="1"/>
  <c r="A7201" i="29" s="1"/>
  <c r="A7202" i="29" s="1"/>
  <c r="A7203" i="29" s="1"/>
  <c r="A7204" i="29" s="1"/>
  <c r="A7205" i="29" s="1"/>
  <c r="A7206" i="29" s="1"/>
  <c r="A7207" i="29" s="1"/>
  <c r="A7208" i="29" s="1"/>
  <c r="A7209" i="29" s="1"/>
  <c r="A7210" i="29" s="1"/>
  <c r="A7211" i="29" s="1"/>
  <c r="A7212" i="29" s="1"/>
  <c r="A7213" i="29" s="1"/>
  <c r="A7214" i="29" s="1"/>
  <c r="A7215" i="29" s="1"/>
  <c r="A7216" i="29" s="1"/>
  <c r="A7217" i="29" s="1"/>
  <c r="A7218" i="29" s="1"/>
  <c r="A7219" i="29" s="1"/>
  <c r="A7220" i="29" s="1"/>
  <c r="A7221" i="29" s="1"/>
  <c r="A7222" i="29" s="1"/>
  <c r="A7223" i="29" s="1"/>
  <c r="A7224" i="29" s="1"/>
  <c r="A7225" i="29" s="1"/>
  <c r="A7226" i="29" s="1"/>
  <c r="A7227" i="29" s="1"/>
  <c r="A7228" i="29" s="1"/>
  <c r="A7229" i="29" s="1"/>
  <c r="A7230" i="29" s="1"/>
  <c r="A7231" i="29" s="1"/>
  <c r="A7232" i="29" s="1"/>
  <c r="A7233" i="29" s="1"/>
  <c r="A7234" i="29" s="1"/>
  <c r="A7235" i="29" s="1"/>
  <c r="A7236" i="29" s="1"/>
  <c r="A7237" i="29" s="1"/>
  <c r="A7238" i="29" s="1"/>
  <c r="A7239" i="29" s="1"/>
  <c r="A7240" i="29" s="1"/>
  <c r="A7241" i="29" s="1"/>
  <c r="A7242" i="29" s="1"/>
  <c r="A7243" i="29" s="1"/>
  <c r="A7244" i="29" s="1"/>
  <c r="A7245" i="29" s="1"/>
  <c r="A7246" i="29" s="1"/>
  <c r="A7247" i="29" s="1"/>
  <c r="A7248" i="29" s="1"/>
  <c r="A7249" i="29" s="1"/>
  <c r="A7250" i="29" s="1"/>
  <c r="A7251" i="29" s="1"/>
  <c r="A7252" i="29" s="1"/>
  <c r="A7253" i="29" s="1"/>
  <c r="A7254" i="29" s="1"/>
  <c r="A7255" i="29" s="1"/>
  <c r="A7256" i="29" s="1"/>
  <c r="A7257" i="29" s="1"/>
  <c r="A7258" i="29" s="1"/>
  <c r="A7259" i="29" s="1"/>
  <c r="A7260" i="29" s="1"/>
  <c r="A7261" i="29" s="1"/>
  <c r="A7262" i="29" s="1"/>
  <c r="A7263" i="29" s="1"/>
  <c r="A7264" i="29" s="1"/>
  <c r="A7265" i="29" s="1"/>
  <c r="A7266" i="29" s="1"/>
  <c r="A7267" i="29" s="1"/>
  <c r="A7268" i="29" s="1"/>
  <c r="A7269" i="29" s="1"/>
  <c r="A7270" i="29" s="1"/>
  <c r="A7271" i="29" s="1"/>
  <c r="A7272" i="29" s="1"/>
  <c r="A7273" i="29" s="1"/>
  <c r="A7274" i="29" s="1"/>
  <c r="A7275" i="29" s="1"/>
  <c r="A7276" i="29" s="1"/>
  <c r="A7277" i="29" s="1"/>
  <c r="A7278" i="29" s="1"/>
  <c r="A7279" i="29" s="1"/>
  <c r="A7280" i="29" s="1"/>
  <c r="A7281" i="29" s="1"/>
  <c r="A7282" i="29" s="1"/>
  <c r="A7283" i="29" s="1"/>
  <c r="A7284" i="29" s="1"/>
  <c r="A7285" i="29" s="1"/>
  <c r="A7286" i="29" s="1"/>
  <c r="A7287" i="29" s="1"/>
  <c r="A7288" i="29" s="1"/>
  <c r="A7289" i="29" s="1"/>
  <c r="A7290" i="29" s="1"/>
  <c r="A7291" i="29" s="1"/>
  <c r="A7292" i="29" s="1"/>
  <c r="A7293" i="29" s="1"/>
  <c r="A7294" i="29" s="1"/>
  <c r="A7295" i="29" s="1"/>
  <c r="A7296" i="29" s="1"/>
  <c r="A7297" i="29" s="1"/>
  <c r="A7298" i="29" s="1"/>
  <c r="A7299" i="29" s="1"/>
  <c r="A7300" i="29" s="1"/>
  <c r="A7301" i="29" s="1"/>
  <c r="A7302" i="29" s="1"/>
  <c r="A7303" i="29" s="1"/>
  <c r="A7304" i="29" s="1"/>
  <c r="A7305" i="29" s="1"/>
  <c r="A7306" i="29" s="1"/>
  <c r="A7307" i="29" s="1"/>
  <c r="A7308" i="29" s="1"/>
  <c r="A7309" i="29" s="1"/>
  <c r="A7310" i="29" s="1"/>
  <c r="A7311" i="29" s="1"/>
  <c r="A7312" i="29" s="1"/>
  <c r="A7313" i="29" s="1"/>
  <c r="A7314" i="29" s="1"/>
  <c r="A7315" i="29" s="1"/>
  <c r="A7316" i="29" s="1"/>
  <c r="A7317" i="29" s="1"/>
  <c r="A7318" i="29" s="1"/>
  <c r="A7319" i="29" s="1"/>
  <c r="A7320" i="29" s="1"/>
  <c r="A7321" i="29" s="1"/>
  <c r="A7322" i="29" s="1"/>
  <c r="A7323" i="29" s="1"/>
  <c r="A7324" i="29" s="1"/>
  <c r="A7325" i="29" s="1"/>
  <c r="A7326" i="29" s="1"/>
  <c r="A7327" i="29" s="1"/>
  <c r="A7328" i="29" s="1"/>
  <c r="A7329" i="29" s="1"/>
  <c r="A7330" i="29" s="1"/>
  <c r="A7331" i="29" s="1"/>
  <c r="A7332" i="29" s="1"/>
  <c r="A7333" i="29" s="1"/>
  <c r="A7334" i="29" s="1"/>
  <c r="A7335" i="29" s="1"/>
  <c r="A7336" i="29" s="1"/>
  <c r="A7337" i="29" s="1"/>
  <c r="A7338" i="29" s="1"/>
  <c r="A7339" i="29" s="1"/>
  <c r="A7340" i="29" s="1"/>
  <c r="A7341" i="29" s="1"/>
  <c r="A7342" i="29" s="1"/>
  <c r="A7343" i="29" s="1"/>
  <c r="A7344" i="29" s="1"/>
  <c r="A7345" i="29" s="1"/>
  <c r="A7346" i="29" s="1"/>
  <c r="A7347" i="29" s="1"/>
  <c r="A7348" i="29" s="1"/>
  <c r="A7349" i="29" s="1"/>
  <c r="A7350" i="29" s="1"/>
  <c r="A7351" i="29" s="1"/>
  <c r="A7352" i="29" s="1"/>
  <c r="A7353" i="29" s="1"/>
  <c r="A7354" i="29" s="1"/>
  <c r="A7355" i="29" s="1"/>
  <c r="A7356" i="29" s="1"/>
  <c r="A7357" i="29" s="1"/>
  <c r="A7358" i="29" s="1"/>
  <c r="A7359" i="29" s="1"/>
  <c r="A7360" i="29" s="1"/>
  <c r="A7361" i="29" s="1"/>
  <c r="A7362" i="29" s="1"/>
  <c r="A7363" i="29" s="1"/>
  <c r="A7364" i="29" s="1"/>
  <c r="A7365" i="29" s="1"/>
  <c r="A7366" i="29" s="1"/>
  <c r="A7367" i="29" s="1"/>
  <c r="A7368" i="29" s="1"/>
  <c r="A7369" i="29" s="1"/>
  <c r="A7370" i="29" s="1"/>
  <c r="A7371" i="29" s="1"/>
  <c r="A7372" i="29" s="1"/>
  <c r="A7373" i="29" s="1"/>
  <c r="A7374" i="29" s="1"/>
  <c r="A7375" i="29" s="1"/>
  <c r="A7376" i="29" s="1"/>
  <c r="A7377" i="29" s="1"/>
  <c r="A7378" i="29" s="1"/>
  <c r="A7379" i="29" s="1"/>
  <c r="A7380" i="29" s="1"/>
  <c r="A7381" i="29" s="1"/>
  <c r="A7382" i="29" s="1"/>
  <c r="A7383" i="29" s="1"/>
  <c r="A7384" i="29" s="1"/>
  <c r="A7385" i="29" s="1"/>
  <c r="A7386" i="29" s="1"/>
  <c r="A7387" i="29" s="1"/>
  <c r="A7388" i="29" s="1"/>
  <c r="A7389" i="29" s="1"/>
  <c r="A7390" i="29" s="1"/>
  <c r="A7391" i="29" s="1"/>
  <c r="A7392" i="29" s="1"/>
  <c r="A7393" i="29" s="1"/>
  <c r="A7394" i="29" s="1"/>
  <c r="A7395" i="29" s="1"/>
  <c r="A7396" i="29" s="1"/>
  <c r="A7397" i="29" s="1"/>
  <c r="A7398" i="29" s="1"/>
  <c r="A7399" i="29" s="1"/>
  <c r="A7400" i="29" s="1"/>
  <c r="A7401" i="29" s="1"/>
  <c r="A7402" i="29" s="1"/>
  <c r="A7403" i="29" s="1"/>
  <c r="A7404" i="29" s="1"/>
  <c r="A7405" i="29" s="1"/>
  <c r="A7406" i="29" s="1"/>
  <c r="A7407" i="29" s="1"/>
  <c r="A7408" i="29" s="1"/>
  <c r="A7409" i="29" s="1"/>
  <c r="A7410" i="29" s="1"/>
  <c r="A7411" i="29" s="1"/>
  <c r="A7412" i="29" s="1"/>
  <c r="A7413" i="29" s="1"/>
  <c r="A7414" i="29" s="1"/>
  <c r="A7415" i="29" s="1"/>
  <c r="A7416" i="29" s="1"/>
  <c r="A7417" i="29" s="1"/>
  <c r="A7418" i="29" s="1"/>
  <c r="A7419" i="29" s="1"/>
  <c r="A7420" i="29" s="1"/>
  <c r="A7421" i="29" s="1"/>
  <c r="A7422" i="29" s="1"/>
  <c r="A7423" i="29" s="1"/>
  <c r="A7424" i="29" s="1"/>
  <c r="A7425" i="29" s="1"/>
  <c r="A7426" i="29" s="1"/>
  <c r="A7427" i="29" s="1"/>
  <c r="A7428" i="29" s="1"/>
  <c r="A7429" i="29" s="1"/>
  <c r="A7430" i="29" s="1"/>
  <c r="A7431" i="29" s="1"/>
  <c r="A7432" i="29" s="1"/>
  <c r="A7433" i="29" s="1"/>
  <c r="A7434" i="29" s="1"/>
  <c r="A7435" i="29" s="1"/>
  <c r="A7436" i="29" s="1"/>
  <c r="A7437" i="29" s="1"/>
  <c r="A7438" i="29" s="1"/>
  <c r="A7439" i="29" s="1"/>
  <c r="A7440" i="29" s="1"/>
  <c r="A7441" i="29" s="1"/>
  <c r="A7442" i="29" s="1"/>
  <c r="A7443" i="29" s="1"/>
  <c r="A7444" i="29" s="1"/>
  <c r="A7445" i="29" s="1"/>
  <c r="A7446" i="29" s="1"/>
  <c r="A7447" i="29" s="1"/>
  <c r="A7448" i="29" s="1"/>
  <c r="A7449" i="29" s="1"/>
  <c r="A7450" i="29" s="1"/>
  <c r="A7451" i="29" s="1"/>
  <c r="A7452" i="29" s="1"/>
  <c r="A7453" i="29" s="1"/>
  <c r="A7454" i="29" s="1"/>
  <c r="A7455" i="29" s="1"/>
  <c r="A7456" i="29" s="1"/>
  <c r="A7457" i="29" s="1"/>
  <c r="A7458" i="29" s="1"/>
  <c r="A7459" i="29" s="1"/>
  <c r="A7460" i="29" s="1"/>
  <c r="A7461" i="29" s="1"/>
  <c r="A7462" i="29" s="1"/>
  <c r="A7463" i="29" s="1"/>
  <c r="A7464" i="29" s="1"/>
  <c r="A7465" i="29" s="1"/>
  <c r="A7466" i="29" s="1"/>
  <c r="A7467" i="29" s="1"/>
  <c r="A7468" i="29" s="1"/>
  <c r="A7469" i="29" s="1"/>
  <c r="A7470" i="29" s="1"/>
  <c r="A7471" i="29" s="1"/>
  <c r="A7472" i="29" s="1"/>
  <c r="A7473" i="29" s="1"/>
  <c r="A7474" i="29" s="1"/>
  <c r="A7475" i="29" s="1"/>
  <c r="A7476" i="29" s="1"/>
  <c r="A7477" i="29" s="1"/>
  <c r="A7478" i="29" s="1"/>
  <c r="A7479" i="29" s="1"/>
  <c r="A7480" i="29" s="1"/>
  <c r="A7481" i="29" s="1"/>
  <c r="A7482" i="29" s="1"/>
  <c r="A7483" i="29" s="1"/>
  <c r="A7484" i="29" s="1"/>
  <c r="A7485" i="29" s="1"/>
  <c r="A7486" i="29" s="1"/>
  <c r="A7487" i="29" s="1"/>
  <c r="A7488" i="29" s="1"/>
  <c r="A7489" i="29" s="1"/>
  <c r="A7490" i="29" s="1"/>
  <c r="A7491" i="29" s="1"/>
  <c r="A7492" i="29" s="1"/>
  <c r="A7493" i="29" s="1"/>
  <c r="A7494" i="29" s="1"/>
  <c r="A7495" i="29" s="1"/>
  <c r="A7496" i="29" s="1"/>
  <c r="A7497" i="29" s="1"/>
  <c r="A7498" i="29" s="1"/>
  <c r="A7499" i="29" s="1"/>
  <c r="A7500" i="29" s="1"/>
  <c r="A7501" i="29" s="1"/>
  <c r="A7502" i="29" s="1"/>
  <c r="A7503" i="29" s="1"/>
  <c r="A7504" i="29" s="1"/>
  <c r="A7505" i="29" s="1"/>
  <c r="A7506" i="29" s="1"/>
  <c r="A7507" i="29" s="1"/>
  <c r="A7508" i="29" s="1"/>
  <c r="A7509" i="29" s="1"/>
  <c r="A7510" i="29" s="1"/>
  <c r="A7511" i="29" s="1"/>
  <c r="A7512" i="29" s="1"/>
  <c r="A7513" i="29" s="1"/>
  <c r="A7514" i="29" s="1"/>
  <c r="A7515" i="29" s="1"/>
  <c r="A7516" i="29" s="1"/>
  <c r="A7517" i="29" s="1"/>
  <c r="A7518" i="29" s="1"/>
  <c r="A7519" i="29" s="1"/>
  <c r="A7520" i="29" s="1"/>
  <c r="A7521" i="29" s="1"/>
  <c r="A7522" i="29" s="1"/>
  <c r="A7523" i="29" s="1"/>
  <c r="A7524" i="29" s="1"/>
  <c r="A7525" i="29" s="1"/>
  <c r="A7526" i="29" s="1"/>
  <c r="A7527" i="29" s="1"/>
  <c r="A7528" i="29" s="1"/>
  <c r="A7529" i="29" s="1"/>
  <c r="A7530" i="29" s="1"/>
  <c r="A7531" i="29" s="1"/>
  <c r="A7532" i="29" s="1"/>
  <c r="A7533" i="29" s="1"/>
  <c r="A7534" i="29" s="1"/>
  <c r="A7535" i="29" s="1"/>
  <c r="A7536" i="29" s="1"/>
  <c r="A7537" i="29" s="1"/>
  <c r="A7538" i="29" s="1"/>
  <c r="A7539" i="29" s="1"/>
  <c r="A7540" i="29" s="1"/>
  <c r="A7541" i="29" s="1"/>
  <c r="A7542" i="29" s="1"/>
  <c r="A7543" i="29" s="1"/>
  <c r="A7544" i="29" s="1"/>
  <c r="A7545" i="29" s="1"/>
  <c r="A7546" i="29" s="1"/>
  <c r="A7547" i="29" s="1"/>
  <c r="A7548" i="29" s="1"/>
  <c r="A7549" i="29" s="1"/>
  <c r="A7550" i="29" s="1"/>
  <c r="A7551" i="29" s="1"/>
  <c r="A7552" i="29" s="1"/>
  <c r="A7553" i="29" s="1"/>
  <c r="A7554" i="29" s="1"/>
  <c r="A7555" i="29" s="1"/>
  <c r="A7556" i="29" s="1"/>
  <c r="A7557" i="29" s="1"/>
  <c r="A7558" i="29" s="1"/>
  <c r="A7559" i="29" s="1"/>
  <c r="A7560" i="29" s="1"/>
  <c r="A7561" i="29" s="1"/>
  <c r="A7562" i="29" s="1"/>
  <c r="A7563" i="29" s="1"/>
  <c r="A7564" i="29" s="1"/>
  <c r="A7565" i="29" s="1"/>
  <c r="A7566" i="29" s="1"/>
  <c r="A7567" i="29" s="1"/>
  <c r="A7568" i="29" s="1"/>
  <c r="A7569" i="29" s="1"/>
  <c r="A7570" i="29" s="1"/>
  <c r="A7571" i="29" s="1"/>
  <c r="A7572" i="29" s="1"/>
  <c r="A7573" i="29" s="1"/>
  <c r="A7574" i="29" s="1"/>
  <c r="A7575" i="29" s="1"/>
  <c r="A7576" i="29" s="1"/>
  <c r="A7577" i="29" s="1"/>
  <c r="A7578" i="29" s="1"/>
  <c r="A7579" i="29" s="1"/>
  <c r="A7580" i="29" s="1"/>
  <c r="A7581" i="29" s="1"/>
  <c r="A7582" i="29" s="1"/>
  <c r="A7583" i="29" s="1"/>
  <c r="A7584" i="29" s="1"/>
  <c r="A7585" i="29" s="1"/>
  <c r="A7586" i="29" s="1"/>
  <c r="A7587" i="29" s="1"/>
  <c r="A7588" i="29" s="1"/>
  <c r="A7589" i="29" s="1"/>
  <c r="A7590" i="29" s="1"/>
  <c r="A7591" i="29" s="1"/>
  <c r="A7592" i="29" s="1"/>
  <c r="A7593" i="29" s="1"/>
  <c r="A7594" i="29" s="1"/>
  <c r="A7595" i="29" s="1"/>
  <c r="A7596" i="29" s="1"/>
  <c r="A7597" i="29" s="1"/>
  <c r="A7598" i="29" s="1"/>
  <c r="A7599" i="29" s="1"/>
  <c r="A7600" i="29" s="1"/>
  <c r="A7601" i="29" s="1"/>
  <c r="A7602" i="29" s="1"/>
  <c r="A7603" i="29" s="1"/>
  <c r="A7604" i="29" s="1"/>
  <c r="A7605" i="29" s="1"/>
  <c r="A7606" i="29" s="1"/>
  <c r="A7607" i="29" s="1"/>
  <c r="A7608" i="29" s="1"/>
  <c r="A7609" i="29" s="1"/>
  <c r="A7610" i="29" s="1"/>
  <c r="A7611" i="29" s="1"/>
  <c r="A7612" i="29" s="1"/>
  <c r="A7613" i="29" s="1"/>
  <c r="A7614" i="29" s="1"/>
  <c r="A7615" i="29" s="1"/>
  <c r="A7616" i="29" s="1"/>
  <c r="A7617" i="29" s="1"/>
  <c r="A7618" i="29" s="1"/>
  <c r="A7619" i="29" s="1"/>
  <c r="A7620" i="29" s="1"/>
  <c r="A7621" i="29" s="1"/>
  <c r="A7622" i="29" s="1"/>
  <c r="A7623" i="29" s="1"/>
  <c r="A7624" i="29" s="1"/>
  <c r="A7625" i="29" s="1"/>
  <c r="A7626" i="29" s="1"/>
  <c r="A7627" i="29" s="1"/>
  <c r="A7628" i="29" s="1"/>
  <c r="A7629" i="29" s="1"/>
  <c r="A7630" i="29" s="1"/>
  <c r="A7631" i="29" s="1"/>
  <c r="A7632" i="29" s="1"/>
  <c r="A7633" i="29" s="1"/>
  <c r="A7634" i="29" s="1"/>
  <c r="A7635" i="29" s="1"/>
  <c r="A7636" i="29" s="1"/>
  <c r="A7637" i="29" s="1"/>
  <c r="A7638" i="29" s="1"/>
  <c r="A7639" i="29" s="1"/>
  <c r="A7640" i="29" s="1"/>
  <c r="A7641" i="29" s="1"/>
  <c r="A7642" i="29" s="1"/>
  <c r="A7643" i="29" s="1"/>
  <c r="A7644" i="29" s="1"/>
  <c r="A7645" i="29" s="1"/>
  <c r="A7646" i="29" s="1"/>
  <c r="A7647" i="29" s="1"/>
  <c r="A7648" i="29" s="1"/>
  <c r="A7649" i="29" s="1"/>
  <c r="A7650" i="29" s="1"/>
  <c r="A7651" i="29" s="1"/>
  <c r="A7652" i="29" s="1"/>
  <c r="A7653" i="29" s="1"/>
  <c r="A7654" i="29" s="1"/>
  <c r="A7655" i="29" s="1"/>
  <c r="A7656" i="29" s="1"/>
  <c r="A7657" i="29" s="1"/>
  <c r="A7658" i="29" s="1"/>
  <c r="A7659" i="29" s="1"/>
  <c r="A7660" i="29" s="1"/>
  <c r="A7661" i="29" s="1"/>
  <c r="A7662" i="29" s="1"/>
  <c r="A7663" i="29" s="1"/>
  <c r="A7664" i="29" s="1"/>
  <c r="A7665" i="29" s="1"/>
  <c r="A7666" i="29" s="1"/>
  <c r="A7667" i="29" s="1"/>
  <c r="A7668" i="29" s="1"/>
  <c r="A7669" i="29" s="1"/>
  <c r="A7670" i="29" s="1"/>
  <c r="A7671" i="29" s="1"/>
  <c r="A7672" i="29" s="1"/>
  <c r="A7673" i="29" s="1"/>
  <c r="A7674" i="29" s="1"/>
  <c r="A7675" i="29" s="1"/>
  <c r="A7676" i="29" s="1"/>
  <c r="A7677" i="29" s="1"/>
  <c r="A7678" i="29" s="1"/>
  <c r="A7679" i="29" s="1"/>
  <c r="A7680" i="29" s="1"/>
  <c r="A7681" i="29" s="1"/>
  <c r="A7682" i="29" s="1"/>
  <c r="A7683" i="29" s="1"/>
  <c r="A7684" i="29" s="1"/>
  <c r="A7685" i="29" s="1"/>
  <c r="A7686" i="29" s="1"/>
  <c r="A7687" i="29" s="1"/>
  <c r="A7688" i="29" s="1"/>
  <c r="A7689" i="29" s="1"/>
  <c r="A7690" i="29" s="1"/>
  <c r="A7691" i="29" s="1"/>
  <c r="A7692" i="29" s="1"/>
  <c r="A7693" i="29" s="1"/>
  <c r="A7694" i="29" s="1"/>
  <c r="A7695" i="29" s="1"/>
  <c r="A7696" i="29" s="1"/>
  <c r="A7697" i="29" s="1"/>
  <c r="A7698" i="29" s="1"/>
  <c r="A7699" i="29" s="1"/>
  <c r="A7700" i="29" s="1"/>
  <c r="A7701" i="29" s="1"/>
  <c r="A7702" i="29" s="1"/>
  <c r="A7703" i="29" s="1"/>
  <c r="A7704" i="29" s="1"/>
  <c r="A7705" i="29" s="1"/>
  <c r="A7706" i="29" s="1"/>
  <c r="A7707" i="29" s="1"/>
  <c r="A7708" i="29" s="1"/>
  <c r="A7709" i="29" s="1"/>
  <c r="A7710" i="29" s="1"/>
  <c r="A7711" i="29" s="1"/>
  <c r="A7712" i="29" s="1"/>
  <c r="A7713" i="29" s="1"/>
  <c r="A7714" i="29" s="1"/>
  <c r="A7715" i="29" s="1"/>
  <c r="A7716" i="29" s="1"/>
  <c r="A7717" i="29" s="1"/>
  <c r="A7718" i="29" s="1"/>
  <c r="A7719" i="29" s="1"/>
  <c r="A7720" i="29" s="1"/>
  <c r="A7721" i="29" s="1"/>
  <c r="A7722" i="29" s="1"/>
  <c r="A7723" i="29" s="1"/>
  <c r="A7724" i="29" s="1"/>
  <c r="A7725" i="29" s="1"/>
  <c r="A7726" i="29" s="1"/>
  <c r="A7727" i="29" s="1"/>
  <c r="A7728" i="29" s="1"/>
  <c r="A7729" i="29" s="1"/>
  <c r="A7730" i="29" s="1"/>
  <c r="A7731" i="29" s="1"/>
  <c r="A7732" i="29" s="1"/>
  <c r="A7733" i="29" s="1"/>
  <c r="A7734" i="29" s="1"/>
  <c r="A7735" i="29" s="1"/>
  <c r="A7736" i="29" s="1"/>
  <c r="A7737" i="29" s="1"/>
  <c r="A7738" i="29" s="1"/>
  <c r="A7739" i="29" s="1"/>
  <c r="A7740" i="29" s="1"/>
  <c r="A7741" i="29" s="1"/>
  <c r="A7742" i="29" s="1"/>
  <c r="A7743" i="29" s="1"/>
  <c r="A7744" i="29" s="1"/>
  <c r="A7745" i="29" s="1"/>
  <c r="A7746" i="29" s="1"/>
  <c r="A7747" i="29" s="1"/>
  <c r="A7748" i="29" s="1"/>
  <c r="A7749" i="29" s="1"/>
  <c r="A7750" i="29" s="1"/>
  <c r="A7751" i="29" s="1"/>
  <c r="A7752" i="29" s="1"/>
  <c r="A7753" i="29" s="1"/>
  <c r="A7754" i="29" s="1"/>
  <c r="A7755" i="29" s="1"/>
  <c r="A7756" i="29" s="1"/>
  <c r="A7757" i="29" s="1"/>
  <c r="A7758" i="29" s="1"/>
  <c r="A7759" i="29" s="1"/>
  <c r="A7760" i="29" s="1"/>
  <c r="A7761" i="29" s="1"/>
  <c r="A7762" i="29" s="1"/>
  <c r="A7763" i="29" s="1"/>
  <c r="A7764" i="29" s="1"/>
  <c r="A7765" i="29" s="1"/>
  <c r="A7766" i="29" s="1"/>
  <c r="A7767" i="29" s="1"/>
  <c r="A7768" i="29" s="1"/>
  <c r="A7769" i="29" s="1"/>
  <c r="A7770" i="29" s="1"/>
  <c r="A7771" i="29" s="1"/>
  <c r="A7772" i="29" s="1"/>
  <c r="A7773" i="29" s="1"/>
  <c r="A7774" i="29" s="1"/>
  <c r="A7775" i="29" s="1"/>
  <c r="A7776" i="29" s="1"/>
  <c r="A7777" i="29" s="1"/>
  <c r="A7778" i="29" s="1"/>
  <c r="A7779" i="29" s="1"/>
  <c r="A7780" i="29" s="1"/>
  <c r="A7781" i="29" s="1"/>
  <c r="A7782" i="29" s="1"/>
  <c r="A7783" i="29" s="1"/>
  <c r="A7784" i="29" s="1"/>
  <c r="A7785" i="29" s="1"/>
  <c r="A7786" i="29" s="1"/>
  <c r="A7787" i="29" s="1"/>
  <c r="A7788" i="29" s="1"/>
  <c r="A7789" i="29" s="1"/>
  <c r="A7790" i="29" s="1"/>
  <c r="A7791" i="29" s="1"/>
  <c r="A7792" i="29" s="1"/>
  <c r="A7793" i="29" s="1"/>
  <c r="A7794" i="29" s="1"/>
  <c r="A7795" i="29" s="1"/>
  <c r="A7796" i="29" s="1"/>
  <c r="A7797" i="29" s="1"/>
  <c r="A7798" i="29" s="1"/>
  <c r="A7799" i="29" s="1"/>
  <c r="A7800" i="29" s="1"/>
  <c r="A7801" i="29" s="1"/>
  <c r="A7802" i="29" s="1"/>
  <c r="A7803" i="29" s="1"/>
  <c r="A7804" i="29" s="1"/>
  <c r="A7805" i="29" s="1"/>
  <c r="A7806" i="29" s="1"/>
  <c r="A7807" i="29" s="1"/>
  <c r="A7808" i="29" s="1"/>
  <c r="A7809" i="29" s="1"/>
  <c r="A7810" i="29" s="1"/>
  <c r="A7811" i="29" s="1"/>
  <c r="A7812" i="29" s="1"/>
  <c r="A7813" i="29" s="1"/>
  <c r="A7814" i="29" s="1"/>
  <c r="A7815" i="29" s="1"/>
  <c r="A7816" i="29" s="1"/>
  <c r="A7817" i="29" s="1"/>
  <c r="A7818" i="29" s="1"/>
  <c r="A7819" i="29" s="1"/>
  <c r="A7820" i="29" s="1"/>
  <c r="A7821" i="29" s="1"/>
  <c r="A7822" i="29" s="1"/>
  <c r="A7823" i="29" s="1"/>
  <c r="A7824" i="29" s="1"/>
  <c r="A7825" i="29" s="1"/>
  <c r="A7826" i="29" s="1"/>
  <c r="A7827" i="29" s="1"/>
  <c r="A7828" i="29" s="1"/>
  <c r="A7829" i="29" s="1"/>
  <c r="A7830" i="29" s="1"/>
  <c r="A7831" i="29" s="1"/>
  <c r="A7832" i="29" s="1"/>
  <c r="A7833" i="29" s="1"/>
  <c r="A7834" i="29" s="1"/>
  <c r="A7835" i="29" s="1"/>
  <c r="A7836" i="29" s="1"/>
  <c r="A7837" i="29" s="1"/>
  <c r="A7838" i="29" s="1"/>
  <c r="A7839" i="29" s="1"/>
  <c r="A7840" i="29" s="1"/>
  <c r="A7841" i="29" s="1"/>
  <c r="A7842" i="29" s="1"/>
  <c r="A7843" i="29" s="1"/>
  <c r="A7844" i="29" s="1"/>
  <c r="A7845" i="29" s="1"/>
  <c r="A7846" i="29" s="1"/>
  <c r="A7847" i="29" s="1"/>
  <c r="A7848" i="29" s="1"/>
  <c r="A7849" i="29" s="1"/>
  <c r="A7850" i="29" s="1"/>
  <c r="A7851" i="29" s="1"/>
  <c r="A7852" i="29" s="1"/>
  <c r="A7853" i="29" s="1"/>
  <c r="A7854" i="29" s="1"/>
  <c r="A7855" i="29" s="1"/>
  <c r="A7856" i="29" s="1"/>
  <c r="A7857" i="29" s="1"/>
  <c r="A7858" i="29" s="1"/>
  <c r="A7859" i="29" s="1"/>
  <c r="A7860" i="29" s="1"/>
  <c r="A7861" i="29" s="1"/>
  <c r="A7862" i="29" s="1"/>
  <c r="A7863" i="29" s="1"/>
  <c r="A7864" i="29" s="1"/>
  <c r="A7865" i="29" s="1"/>
  <c r="A7866" i="29" s="1"/>
  <c r="A7867" i="29" s="1"/>
  <c r="A7868" i="29" s="1"/>
  <c r="A7869" i="29" s="1"/>
  <c r="A7870" i="29" s="1"/>
  <c r="A7871" i="29" s="1"/>
  <c r="A7872" i="29" s="1"/>
  <c r="A7873" i="29" s="1"/>
  <c r="A7874" i="29" s="1"/>
  <c r="A7875" i="29" s="1"/>
  <c r="A7876" i="29" s="1"/>
  <c r="A7877" i="29" s="1"/>
  <c r="A7878" i="29" s="1"/>
  <c r="A7879" i="29" s="1"/>
  <c r="A7880" i="29" s="1"/>
  <c r="A7881" i="29" s="1"/>
  <c r="A7882" i="29" s="1"/>
  <c r="A7883" i="29" s="1"/>
  <c r="A7884" i="29" s="1"/>
  <c r="A7885" i="29" s="1"/>
  <c r="A7886" i="29" s="1"/>
  <c r="A7887" i="29" s="1"/>
  <c r="A7888" i="29" s="1"/>
  <c r="A7889" i="29" s="1"/>
  <c r="A7890" i="29" s="1"/>
  <c r="A7891" i="29" s="1"/>
  <c r="A7892" i="29" s="1"/>
  <c r="A7893" i="29" s="1"/>
  <c r="A7894" i="29" s="1"/>
  <c r="A7895" i="29" s="1"/>
  <c r="A7896" i="29" s="1"/>
  <c r="A7897" i="29" s="1"/>
  <c r="A7898" i="29" s="1"/>
  <c r="A7899" i="29" s="1"/>
  <c r="A7900" i="29" s="1"/>
  <c r="A7901" i="29" s="1"/>
  <c r="A7902" i="29" s="1"/>
  <c r="A7903" i="29" s="1"/>
  <c r="A7904" i="29" s="1"/>
  <c r="A7905" i="29" s="1"/>
  <c r="A7906" i="29" s="1"/>
  <c r="A7907" i="29" s="1"/>
  <c r="A7908" i="29" s="1"/>
  <c r="A7909" i="29" s="1"/>
  <c r="A7910" i="29" s="1"/>
  <c r="A7911" i="29" s="1"/>
  <c r="A7912" i="29" s="1"/>
  <c r="A7913" i="29" s="1"/>
  <c r="A7914" i="29" s="1"/>
  <c r="A7915" i="29" s="1"/>
  <c r="A7916" i="29" s="1"/>
  <c r="A7917" i="29" s="1"/>
  <c r="A7918" i="29" s="1"/>
  <c r="A7919" i="29" s="1"/>
  <c r="A7920" i="29" s="1"/>
  <c r="A7921" i="29" s="1"/>
  <c r="A7922" i="29" s="1"/>
  <c r="A7923" i="29" s="1"/>
  <c r="A7924" i="29" s="1"/>
  <c r="A7925" i="29" s="1"/>
  <c r="A7926" i="29" s="1"/>
  <c r="A7927" i="29" s="1"/>
  <c r="A7928" i="29" s="1"/>
  <c r="A7929" i="29" s="1"/>
  <c r="A7930" i="29" s="1"/>
  <c r="A7931" i="29" s="1"/>
  <c r="A7932" i="29" s="1"/>
  <c r="A7933" i="29" s="1"/>
  <c r="A7934" i="29" s="1"/>
  <c r="A7935" i="29" s="1"/>
  <c r="A7936" i="29" s="1"/>
  <c r="A7937" i="29" s="1"/>
  <c r="A7938" i="29" s="1"/>
  <c r="A7939" i="29" s="1"/>
  <c r="A7940" i="29" s="1"/>
  <c r="A7941" i="29" s="1"/>
  <c r="A7942" i="29" s="1"/>
  <c r="A7943" i="29" s="1"/>
  <c r="A7944" i="29" s="1"/>
  <c r="A7945" i="29" s="1"/>
  <c r="A7946" i="29" s="1"/>
  <c r="A7947" i="29" s="1"/>
  <c r="A7948" i="29" s="1"/>
  <c r="A7949" i="29" s="1"/>
  <c r="A7950" i="29" s="1"/>
  <c r="A7951" i="29" s="1"/>
  <c r="A7952" i="29" s="1"/>
  <c r="A7953" i="29" s="1"/>
  <c r="A7954" i="29" s="1"/>
  <c r="A7955" i="29" s="1"/>
  <c r="A7956" i="29" s="1"/>
  <c r="A7957" i="29" s="1"/>
  <c r="A7958" i="29" s="1"/>
  <c r="A7959" i="29" s="1"/>
  <c r="A7960" i="29" s="1"/>
  <c r="A7961" i="29" s="1"/>
  <c r="A7962" i="29" s="1"/>
  <c r="A7963" i="29" s="1"/>
  <c r="A7964" i="29" s="1"/>
  <c r="A7965" i="29" s="1"/>
  <c r="A7966" i="29" s="1"/>
  <c r="A7967" i="29" s="1"/>
  <c r="A7968" i="29" s="1"/>
  <c r="A7969" i="29" s="1"/>
  <c r="A7970" i="29" s="1"/>
  <c r="A7971" i="29" s="1"/>
  <c r="A7972" i="29" s="1"/>
  <c r="A7973" i="29" s="1"/>
  <c r="A7974" i="29" s="1"/>
  <c r="A7975" i="29" s="1"/>
  <c r="A7976" i="29" s="1"/>
  <c r="A7977" i="29" s="1"/>
  <c r="A7978" i="29" s="1"/>
  <c r="A7979" i="29" s="1"/>
  <c r="A7980" i="29" s="1"/>
  <c r="A7981" i="29" s="1"/>
  <c r="A7982" i="29" s="1"/>
  <c r="A7983" i="29" s="1"/>
  <c r="A7984" i="29" s="1"/>
  <c r="A7985" i="29" s="1"/>
  <c r="A7986" i="29" s="1"/>
  <c r="A7987" i="29" s="1"/>
  <c r="A7988" i="29" s="1"/>
  <c r="A7989" i="29" s="1"/>
  <c r="A7990" i="29" s="1"/>
  <c r="A7991" i="29" s="1"/>
  <c r="A7992" i="29" s="1"/>
  <c r="A7993" i="29" s="1"/>
  <c r="A7994" i="29" s="1"/>
  <c r="A7995" i="29" s="1"/>
  <c r="A7996" i="29" s="1"/>
  <c r="A7997" i="29" s="1"/>
  <c r="A7998" i="29" s="1"/>
  <c r="A7999" i="29" s="1"/>
  <c r="A8000" i="29" s="1"/>
  <c r="A8001" i="29" s="1"/>
  <c r="A8002" i="29" s="1"/>
  <c r="A8003" i="29" s="1"/>
  <c r="A8004" i="29" s="1"/>
  <c r="A8005" i="29" s="1"/>
  <c r="A8006" i="29" s="1"/>
  <c r="A8007" i="29" s="1"/>
  <c r="A8008" i="29" s="1"/>
  <c r="A8009" i="29" s="1"/>
  <c r="A8010" i="29" s="1"/>
  <c r="A8011" i="29" s="1"/>
  <c r="A8012" i="29" s="1"/>
  <c r="A8013" i="29" s="1"/>
  <c r="A8014" i="29" s="1"/>
  <c r="A8015" i="29" s="1"/>
  <c r="A8016" i="29" s="1"/>
  <c r="A8017" i="29" s="1"/>
  <c r="A8018" i="29" s="1"/>
  <c r="A8019" i="29" s="1"/>
  <c r="A8020" i="29" s="1"/>
  <c r="A8021" i="29" s="1"/>
  <c r="A8022" i="29" s="1"/>
  <c r="A8023" i="29" s="1"/>
  <c r="A8024" i="29" s="1"/>
  <c r="A8025" i="29" s="1"/>
  <c r="A8026" i="29" s="1"/>
  <c r="A8027" i="29" s="1"/>
  <c r="A8028" i="29" s="1"/>
  <c r="A8029" i="29" s="1"/>
  <c r="A8030" i="29" s="1"/>
  <c r="A8031" i="29" s="1"/>
  <c r="A8032" i="29" s="1"/>
  <c r="A8033" i="29" s="1"/>
  <c r="A8034" i="29" s="1"/>
  <c r="A8035" i="29" s="1"/>
  <c r="A8036" i="29" s="1"/>
  <c r="A8037" i="29" s="1"/>
  <c r="A8038" i="29" s="1"/>
  <c r="A8039" i="29" s="1"/>
  <c r="A8040" i="29" s="1"/>
  <c r="A8041" i="29" s="1"/>
  <c r="A8042" i="29" s="1"/>
  <c r="A8043" i="29" s="1"/>
  <c r="A8044" i="29" s="1"/>
  <c r="A8045" i="29" s="1"/>
  <c r="A8046" i="29" s="1"/>
  <c r="A8047" i="29" s="1"/>
  <c r="A8048" i="29" s="1"/>
  <c r="A8049" i="29" s="1"/>
  <c r="A8050" i="29" s="1"/>
  <c r="A8051" i="29" s="1"/>
  <c r="A8052" i="29" s="1"/>
  <c r="A8053" i="29" s="1"/>
  <c r="A8054" i="29" s="1"/>
  <c r="A8055" i="29" s="1"/>
  <c r="A8056" i="29" s="1"/>
  <c r="A8057" i="29" s="1"/>
  <c r="A8058" i="29" s="1"/>
  <c r="A8059" i="29" s="1"/>
  <c r="A8060" i="29" s="1"/>
  <c r="A8061" i="29" s="1"/>
  <c r="A8062" i="29" s="1"/>
  <c r="A8063" i="29" s="1"/>
  <c r="A8064" i="29" s="1"/>
  <c r="A8065" i="29" s="1"/>
  <c r="A8066" i="29" s="1"/>
  <c r="A8067" i="29" s="1"/>
  <c r="A8068" i="29" s="1"/>
  <c r="A8069" i="29" s="1"/>
  <c r="A8070" i="29" s="1"/>
  <c r="A8071" i="29" s="1"/>
  <c r="A8072" i="29" s="1"/>
  <c r="A8073" i="29" s="1"/>
  <c r="A8074" i="29" s="1"/>
  <c r="A8075" i="29" s="1"/>
  <c r="A8076" i="29" s="1"/>
  <c r="A8077" i="29" s="1"/>
  <c r="A8078" i="29" s="1"/>
  <c r="A8079" i="29" s="1"/>
  <c r="A8080" i="29" s="1"/>
  <c r="A8081" i="29" s="1"/>
  <c r="A8082" i="29" s="1"/>
  <c r="A8083" i="29" s="1"/>
  <c r="A8084" i="29" s="1"/>
  <c r="A8085" i="29" s="1"/>
  <c r="A8086" i="29" s="1"/>
  <c r="A8087" i="29" s="1"/>
  <c r="A8088" i="29" s="1"/>
  <c r="A8089" i="29" s="1"/>
  <c r="A8090" i="29" s="1"/>
  <c r="A8091" i="29" s="1"/>
  <c r="A8092" i="29" s="1"/>
  <c r="A8093" i="29" s="1"/>
  <c r="A8094" i="29" s="1"/>
  <c r="A8095" i="29" s="1"/>
  <c r="A8096" i="29" s="1"/>
  <c r="A8097" i="29" s="1"/>
  <c r="A8098" i="29" s="1"/>
  <c r="A8099" i="29" s="1"/>
  <c r="A8100" i="29" s="1"/>
  <c r="A8101" i="29" s="1"/>
  <c r="A8102" i="29" s="1"/>
  <c r="A8103" i="29" s="1"/>
  <c r="A8104" i="29" s="1"/>
  <c r="A8105" i="29" s="1"/>
  <c r="A8106" i="29" s="1"/>
  <c r="A8107" i="29" s="1"/>
  <c r="A8108" i="29" s="1"/>
  <c r="A8109" i="29" s="1"/>
  <c r="A8110" i="29" s="1"/>
  <c r="A8111" i="29" s="1"/>
  <c r="A8112" i="29" s="1"/>
  <c r="A8113" i="29" s="1"/>
  <c r="A8114" i="29" s="1"/>
  <c r="A8115" i="29" s="1"/>
  <c r="A8116" i="29" s="1"/>
  <c r="A8117" i="29" s="1"/>
  <c r="A8118" i="29" s="1"/>
  <c r="A8119" i="29" s="1"/>
  <c r="A8120" i="29" s="1"/>
  <c r="A8121" i="29" s="1"/>
  <c r="A8122" i="29" s="1"/>
  <c r="A8123" i="29" s="1"/>
  <c r="A8124" i="29" s="1"/>
  <c r="A8125" i="29" s="1"/>
  <c r="A8126" i="29" s="1"/>
  <c r="A8127" i="29" s="1"/>
  <c r="A8128" i="29" s="1"/>
  <c r="A8129" i="29" s="1"/>
  <c r="A8130" i="29" s="1"/>
  <c r="A8131" i="29" s="1"/>
  <c r="A8132" i="29" s="1"/>
  <c r="A8133" i="29" s="1"/>
  <c r="A8134" i="29" s="1"/>
  <c r="A8135" i="29" s="1"/>
  <c r="A8136" i="29" s="1"/>
  <c r="A8137" i="29" s="1"/>
  <c r="A8138" i="29" s="1"/>
  <c r="A8139" i="29" s="1"/>
  <c r="A8140" i="29" s="1"/>
  <c r="A8141" i="29" s="1"/>
  <c r="A8142" i="29" s="1"/>
  <c r="A8143" i="29" s="1"/>
  <c r="A8144" i="29" s="1"/>
  <c r="A8145" i="29" s="1"/>
  <c r="A8146" i="29" s="1"/>
  <c r="A8147" i="29" s="1"/>
  <c r="A8148" i="29" s="1"/>
  <c r="A8149" i="29" s="1"/>
  <c r="A8150" i="29" s="1"/>
  <c r="A8151" i="29" s="1"/>
  <c r="A8152" i="29" s="1"/>
  <c r="A8153" i="29" s="1"/>
  <c r="A8154" i="29" s="1"/>
  <c r="A8155" i="29" s="1"/>
  <c r="A8156" i="29" s="1"/>
  <c r="A8157" i="29" s="1"/>
  <c r="A8158" i="29" s="1"/>
  <c r="A8159" i="29" s="1"/>
  <c r="A8160" i="29" s="1"/>
  <c r="A8161" i="29" s="1"/>
  <c r="A8162" i="29" s="1"/>
  <c r="A8163" i="29" s="1"/>
  <c r="A8164" i="29" s="1"/>
  <c r="A8165" i="29" s="1"/>
  <c r="A8166" i="29" s="1"/>
  <c r="A8167" i="29" s="1"/>
  <c r="A8168" i="29" s="1"/>
  <c r="A8169" i="29" s="1"/>
  <c r="A8170" i="29" s="1"/>
  <c r="A8171" i="29" s="1"/>
  <c r="A8172" i="29" s="1"/>
  <c r="A8173" i="29" s="1"/>
  <c r="A8174" i="29" s="1"/>
  <c r="A8175" i="29" s="1"/>
  <c r="A8176" i="29" s="1"/>
  <c r="A8177" i="29" s="1"/>
  <c r="A8178" i="29" s="1"/>
  <c r="A8179" i="29" s="1"/>
  <c r="A8180" i="29" s="1"/>
  <c r="A8181" i="29" s="1"/>
  <c r="A8182" i="29" s="1"/>
  <c r="A8183" i="29" s="1"/>
  <c r="A8184" i="29" s="1"/>
  <c r="A8185" i="29" s="1"/>
  <c r="A8186" i="29" s="1"/>
  <c r="A8187" i="29" s="1"/>
  <c r="A8188" i="29" s="1"/>
  <c r="A8189" i="29" s="1"/>
  <c r="A8190" i="29" s="1"/>
  <c r="A8191" i="29" s="1"/>
  <c r="A8192" i="29" s="1"/>
  <c r="A8193" i="29" s="1"/>
  <c r="A8194" i="29" s="1"/>
  <c r="A8195" i="29" s="1"/>
  <c r="A8196" i="29" s="1"/>
  <c r="A8197" i="29" s="1"/>
  <c r="A8198" i="29" s="1"/>
  <c r="A8199" i="29" s="1"/>
  <c r="A8200" i="29" s="1"/>
  <c r="A8201" i="29" s="1"/>
  <c r="A8202" i="29" s="1"/>
  <c r="A8203" i="29" s="1"/>
  <c r="A8204" i="29" s="1"/>
  <c r="A8205" i="29" s="1"/>
  <c r="A8206" i="29" s="1"/>
  <c r="A8207" i="29" s="1"/>
  <c r="A8208" i="29" s="1"/>
  <c r="A8209" i="29" s="1"/>
  <c r="A8210" i="29" s="1"/>
  <c r="A8211" i="29" s="1"/>
  <c r="A8212" i="29" s="1"/>
  <c r="A8213" i="29" s="1"/>
  <c r="A8214" i="29" s="1"/>
  <c r="A8215" i="29" s="1"/>
  <c r="A8216" i="29" s="1"/>
  <c r="A8217" i="29" s="1"/>
  <c r="A8218" i="29" s="1"/>
  <c r="A8219" i="29" s="1"/>
  <c r="A8220" i="29" s="1"/>
  <c r="A8221" i="29" s="1"/>
  <c r="A8222" i="29" s="1"/>
  <c r="A8223" i="29" s="1"/>
  <c r="A8224" i="29" s="1"/>
  <c r="A8225" i="29" s="1"/>
  <c r="A8226" i="29" s="1"/>
  <c r="A8227" i="29" s="1"/>
  <c r="A8228" i="29" s="1"/>
  <c r="A8229" i="29" s="1"/>
  <c r="A8230" i="29" s="1"/>
  <c r="A8231" i="29" s="1"/>
  <c r="A8232" i="29" s="1"/>
  <c r="A8233" i="29" s="1"/>
  <c r="A8234" i="29" s="1"/>
  <c r="A8235" i="29" s="1"/>
  <c r="A8236" i="29" s="1"/>
  <c r="A8237" i="29" s="1"/>
  <c r="A8238" i="29" s="1"/>
  <c r="A8239" i="29" s="1"/>
  <c r="A8240" i="29" s="1"/>
  <c r="A8241" i="29" s="1"/>
  <c r="A8242" i="29" s="1"/>
  <c r="A8243" i="29" s="1"/>
  <c r="A8244" i="29" s="1"/>
  <c r="A8245" i="29" s="1"/>
  <c r="A8246" i="29" s="1"/>
  <c r="A8247" i="29" s="1"/>
  <c r="A8248" i="29" s="1"/>
  <c r="A8249" i="29" s="1"/>
  <c r="A8250" i="29" s="1"/>
  <c r="A8251" i="29" s="1"/>
  <c r="A8252" i="29" s="1"/>
  <c r="A8253" i="29" s="1"/>
  <c r="A8254" i="29" s="1"/>
  <c r="A8255" i="29" s="1"/>
  <c r="A8256" i="29" s="1"/>
  <c r="A8257" i="29" s="1"/>
  <c r="A8258" i="29" s="1"/>
  <c r="A8259" i="29" s="1"/>
  <c r="A8260" i="29" s="1"/>
  <c r="A8261" i="29" s="1"/>
  <c r="A8262" i="29" s="1"/>
  <c r="A8263" i="29" s="1"/>
  <c r="A8264" i="29" s="1"/>
  <c r="A8265" i="29" s="1"/>
  <c r="A8266" i="29" s="1"/>
  <c r="A8267" i="29" s="1"/>
  <c r="A8268" i="29" s="1"/>
  <c r="A8269" i="29" s="1"/>
  <c r="A8270" i="29" s="1"/>
  <c r="A8271" i="29" s="1"/>
  <c r="A8272" i="29" s="1"/>
  <c r="A8273" i="29" s="1"/>
  <c r="A8274" i="29" s="1"/>
  <c r="A8275" i="29" s="1"/>
  <c r="A8276" i="29" s="1"/>
  <c r="A8277" i="29" s="1"/>
  <c r="A8278" i="29" s="1"/>
  <c r="A8279" i="29" s="1"/>
  <c r="A8280" i="29" s="1"/>
  <c r="A8281" i="29" s="1"/>
  <c r="A8282" i="29" s="1"/>
  <c r="A8283" i="29" s="1"/>
  <c r="A8284" i="29" s="1"/>
  <c r="A8285" i="29" s="1"/>
  <c r="A8286" i="29" s="1"/>
  <c r="A8287" i="29" s="1"/>
  <c r="A8288" i="29" s="1"/>
  <c r="A8289" i="29" s="1"/>
  <c r="A8290" i="29" s="1"/>
  <c r="A8291" i="29" s="1"/>
  <c r="A8292" i="29" s="1"/>
  <c r="A8293" i="29" s="1"/>
  <c r="A8294" i="29" s="1"/>
  <c r="A8295" i="29" s="1"/>
  <c r="A8296" i="29" s="1"/>
  <c r="A8297" i="29" s="1"/>
  <c r="A8298" i="29" s="1"/>
  <c r="A8299" i="29" s="1"/>
  <c r="A8300" i="29" s="1"/>
  <c r="A8301" i="29" s="1"/>
  <c r="A8302" i="29" s="1"/>
  <c r="A8303" i="29" s="1"/>
  <c r="A8304" i="29" s="1"/>
  <c r="A8305" i="29" s="1"/>
  <c r="A8306" i="29" s="1"/>
  <c r="A8307" i="29" s="1"/>
  <c r="A8308" i="29" s="1"/>
  <c r="A8309" i="29" s="1"/>
  <c r="A8310" i="29" s="1"/>
  <c r="A8311" i="29" s="1"/>
  <c r="A8312" i="29" s="1"/>
  <c r="A8313" i="29" s="1"/>
  <c r="A8314" i="29" s="1"/>
  <c r="A8315" i="29" s="1"/>
  <c r="A8316" i="29" s="1"/>
  <c r="A8317" i="29" s="1"/>
  <c r="A8318" i="29" s="1"/>
  <c r="A8319" i="29" s="1"/>
  <c r="A8320" i="29" s="1"/>
  <c r="A8321" i="29" s="1"/>
  <c r="A8322" i="29" s="1"/>
  <c r="A8323" i="29" s="1"/>
  <c r="A8324" i="29" s="1"/>
  <c r="A8325" i="29" s="1"/>
  <c r="A8326" i="29" s="1"/>
  <c r="A8327" i="29" s="1"/>
  <c r="A8328" i="29" s="1"/>
  <c r="A8329" i="29" s="1"/>
  <c r="A8330" i="29" s="1"/>
  <c r="A8331" i="29" s="1"/>
  <c r="A8332" i="29" s="1"/>
  <c r="A8333" i="29" s="1"/>
  <c r="A8334" i="29" s="1"/>
  <c r="A8335" i="29" s="1"/>
  <c r="A8336" i="29" s="1"/>
  <c r="A8337" i="29" s="1"/>
  <c r="A8338" i="29" s="1"/>
  <c r="A8339" i="29" s="1"/>
  <c r="A8340" i="29" s="1"/>
  <c r="A8341" i="29" s="1"/>
  <c r="A8342" i="29" s="1"/>
  <c r="A8343" i="29" s="1"/>
  <c r="A8344" i="29" s="1"/>
  <c r="A8345" i="29" s="1"/>
  <c r="A8346" i="29" s="1"/>
  <c r="A8347" i="29" s="1"/>
  <c r="A8348" i="29" s="1"/>
  <c r="A8349" i="29" s="1"/>
  <c r="A8350" i="29" s="1"/>
  <c r="A8351" i="29" s="1"/>
  <c r="A8352" i="29" s="1"/>
  <c r="A8353" i="29" s="1"/>
  <c r="A8354" i="29" s="1"/>
  <c r="A8355" i="29" s="1"/>
  <c r="A8356" i="29" s="1"/>
  <c r="A8357" i="29" s="1"/>
  <c r="A8358" i="29" s="1"/>
  <c r="A8359" i="29" s="1"/>
  <c r="A8360" i="29" s="1"/>
  <c r="A8361" i="29" s="1"/>
  <c r="A8362" i="29" s="1"/>
  <c r="A8363" i="29" s="1"/>
  <c r="A8364" i="29" s="1"/>
  <c r="A8365" i="29" s="1"/>
  <c r="A8366" i="29" s="1"/>
  <c r="A8367" i="29" s="1"/>
  <c r="A8368" i="29" s="1"/>
  <c r="A8369" i="29" s="1"/>
  <c r="A8370" i="29" s="1"/>
  <c r="A8371" i="29" s="1"/>
  <c r="A8372" i="29" s="1"/>
  <c r="A8373" i="29" s="1"/>
  <c r="A8374" i="29" s="1"/>
  <c r="A8375" i="29" s="1"/>
  <c r="A8376" i="29" s="1"/>
  <c r="A8377" i="29" s="1"/>
  <c r="A8378" i="29" s="1"/>
  <c r="A8379" i="29" s="1"/>
  <c r="A8380" i="29" s="1"/>
  <c r="A8381" i="29" s="1"/>
  <c r="A8382" i="29" s="1"/>
  <c r="A8383" i="29" s="1"/>
  <c r="A8384" i="29" s="1"/>
  <c r="A8385" i="29" s="1"/>
  <c r="A8386" i="29" s="1"/>
  <c r="A8387" i="29" s="1"/>
  <c r="A8388" i="29" s="1"/>
  <c r="A8389" i="29" s="1"/>
  <c r="A8390" i="29" s="1"/>
  <c r="A8391" i="29" s="1"/>
  <c r="A8392" i="29" s="1"/>
  <c r="A8393" i="29" s="1"/>
  <c r="A8394" i="29" s="1"/>
  <c r="A8395" i="29" s="1"/>
  <c r="A8396" i="29" s="1"/>
  <c r="A8397" i="29" s="1"/>
  <c r="A8398" i="29" s="1"/>
  <c r="A8399" i="29" s="1"/>
  <c r="A8400" i="29" s="1"/>
  <c r="A8401" i="29" s="1"/>
  <c r="A8402" i="29" s="1"/>
  <c r="A8403" i="29" s="1"/>
  <c r="A8404" i="29" s="1"/>
  <c r="A8405" i="29" s="1"/>
  <c r="A8406" i="29" s="1"/>
  <c r="A8407" i="29" s="1"/>
  <c r="A8408" i="29" s="1"/>
  <c r="A8409" i="29" s="1"/>
  <c r="A8410" i="29" s="1"/>
  <c r="A8411" i="29" s="1"/>
  <c r="A8412" i="29" s="1"/>
  <c r="A8413" i="29" s="1"/>
  <c r="A8414" i="29" s="1"/>
  <c r="A8415" i="29" s="1"/>
  <c r="A8416" i="29" s="1"/>
  <c r="A8417" i="29" s="1"/>
  <c r="A8418" i="29" s="1"/>
  <c r="A8419" i="29" s="1"/>
  <c r="A8420" i="29" s="1"/>
  <c r="A8421" i="29" s="1"/>
  <c r="A8422" i="29" s="1"/>
  <c r="A8423" i="29" s="1"/>
  <c r="A8424" i="29" s="1"/>
  <c r="A8425" i="29" s="1"/>
  <c r="A8426" i="29" s="1"/>
  <c r="A8427" i="29" s="1"/>
  <c r="A8428" i="29" s="1"/>
  <c r="A8429" i="29" s="1"/>
  <c r="A8430" i="29" s="1"/>
  <c r="A8431" i="29" s="1"/>
  <c r="A8432" i="29" s="1"/>
  <c r="A8433" i="29" s="1"/>
  <c r="A8434" i="29" s="1"/>
  <c r="A8435" i="29" s="1"/>
  <c r="A8436" i="29" s="1"/>
  <c r="A8437" i="29" s="1"/>
  <c r="A8438" i="29" s="1"/>
  <c r="A8439" i="29" s="1"/>
  <c r="A8440" i="29" s="1"/>
  <c r="A8441" i="29" s="1"/>
  <c r="A8442" i="29" s="1"/>
  <c r="A8443" i="29" s="1"/>
  <c r="A8444" i="29" s="1"/>
  <c r="A8445" i="29" s="1"/>
  <c r="A8446" i="29" s="1"/>
  <c r="A8447" i="29" s="1"/>
  <c r="A8448" i="29" s="1"/>
  <c r="A8449" i="29" s="1"/>
  <c r="A8450" i="29" s="1"/>
  <c r="A8451" i="29" s="1"/>
  <c r="A8452" i="29" s="1"/>
  <c r="A8453" i="29" s="1"/>
  <c r="A8454" i="29" s="1"/>
  <c r="A8455" i="29" s="1"/>
  <c r="A8456" i="29" s="1"/>
  <c r="A8457" i="29" s="1"/>
  <c r="A8458" i="29" s="1"/>
  <c r="A8459" i="29" s="1"/>
  <c r="A8460" i="29" s="1"/>
  <c r="A8461" i="29" s="1"/>
  <c r="A8462" i="29" s="1"/>
  <c r="A8463" i="29" s="1"/>
  <c r="A8464" i="29" s="1"/>
  <c r="A8465" i="29" s="1"/>
  <c r="A8466" i="29" s="1"/>
  <c r="A8467" i="29" s="1"/>
  <c r="A8468" i="29" s="1"/>
  <c r="A8469" i="29" s="1"/>
  <c r="A8470" i="29" s="1"/>
  <c r="A8471" i="29" s="1"/>
  <c r="A8472" i="29" s="1"/>
  <c r="A8473" i="29" s="1"/>
  <c r="A8474" i="29" s="1"/>
  <c r="A8475" i="29" s="1"/>
  <c r="A8476" i="29" s="1"/>
  <c r="A8477" i="29" s="1"/>
  <c r="A8478" i="29" s="1"/>
  <c r="A8479" i="29" s="1"/>
  <c r="A8480" i="29" s="1"/>
  <c r="A8481" i="29" s="1"/>
  <c r="A8482" i="29" s="1"/>
  <c r="A8483" i="29" s="1"/>
  <c r="A8484" i="29" s="1"/>
  <c r="A8485" i="29" s="1"/>
  <c r="A8486" i="29" s="1"/>
  <c r="A8487" i="29" s="1"/>
  <c r="A8488" i="29" s="1"/>
  <c r="A8489" i="29" s="1"/>
  <c r="A8490" i="29" s="1"/>
  <c r="A8491" i="29" s="1"/>
  <c r="A8492" i="29" s="1"/>
  <c r="A8493" i="29" s="1"/>
  <c r="A8494" i="29" s="1"/>
  <c r="A8495" i="29" s="1"/>
  <c r="A8496" i="29" s="1"/>
  <c r="A8497" i="29" s="1"/>
  <c r="A8498" i="29" s="1"/>
  <c r="A8499" i="29" s="1"/>
  <c r="A8500" i="29" s="1"/>
  <c r="A8501" i="29" s="1"/>
  <c r="A8502" i="29" s="1"/>
  <c r="A8503" i="29" s="1"/>
  <c r="A8504" i="29" s="1"/>
  <c r="A8505" i="29" s="1"/>
  <c r="A8506" i="29" s="1"/>
  <c r="A8507" i="29" s="1"/>
  <c r="A8508" i="29" s="1"/>
  <c r="A8509" i="29" s="1"/>
  <c r="A8510" i="29" s="1"/>
  <c r="A8511" i="29" s="1"/>
  <c r="A8512" i="29" s="1"/>
  <c r="A8513" i="29" s="1"/>
  <c r="A8514" i="29" s="1"/>
  <c r="A8515" i="29" s="1"/>
  <c r="A8516" i="29" s="1"/>
  <c r="A8517" i="29" s="1"/>
  <c r="A8518" i="29" s="1"/>
  <c r="A8519" i="29" s="1"/>
  <c r="A8520" i="29" s="1"/>
  <c r="A8521" i="29" s="1"/>
  <c r="A8522" i="29" s="1"/>
  <c r="A8523" i="29" s="1"/>
  <c r="A8524" i="29" s="1"/>
  <c r="A8525" i="29" s="1"/>
  <c r="A8526" i="29" s="1"/>
  <c r="A8527" i="29" s="1"/>
  <c r="A8528" i="29" s="1"/>
  <c r="A8529" i="29" s="1"/>
  <c r="A8530" i="29" s="1"/>
  <c r="A8531" i="29" s="1"/>
  <c r="A8532" i="29" s="1"/>
  <c r="A8533" i="29" s="1"/>
  <c r="A8534" i="29" s="1"/>
  <c r="A8535" i="29" s="1"/>
  <c r="A8536" i="29" s="1"/>
  <c r="A8537" i="29" s="1"/>
  <c r="A8538" i="29" s="1"/>
  <c r="A8539" i="29" s="1"/>
  <c r="A8540" i="29" s="1"/>
  <c r="A8541" i="29" s="1"/>
  <c r="A8542" i="29" s="1"/>
  <c r="A8543" i="29" s="1"/>
  <c r="A8544" i="29" s="1"/>
  <c r="A8545" i="29" s="1"/>
  <c r="A8546" i="29" s="1"/>
  <c r="A8547" i="29" s="1"/>
  <c r="A8548" i="29" s="1"/>
  <c r="A8549" i="29" s="1"/>
  <c r="A8550" i="29" s="1"/>
  <c r="A8551" i="29" s="1"/>
  <c r="A8552" i="29" s="1"/>
  <c r="A8553" i="29" s="1"/>
  <c r="A8554" i="29" s="1"/>
  <c r="A8555" i="29" s="1"/>
  <c r="A8556" i="29" s="1"/>
  <c r="A8557" i="29" s="1"/>
  <c r="A8558" i="29" s="1"/>
  <c r="A8559" i="29" s="1"/>
  <c r="A8560" i="29" s="1"/>
  <c r="A8561" i="29" s="1"/>
  <c r="A8562" i="29" s="1"/>
  <c r="A8563" i="29" s="1"/>
  <c r="A8564" i="29" s="1"/>
  <c r="A8565" i="29" s="1"/>
  <c r="A8566" i="29" s="1"/>
  <c r="A8567" i="29" s="1"/>
  <c r="A8568" i="29" s="1"/>
  <c r="A8569" i="29" s="1"/>
  <c r="A8570" i="29" s="1"/>
  <c r="A8571" i="29" s="1"/>
  <c r="A8572" i="29" s="1"/>
  <c r="A8573" i="29" s="1"/>
  <c r="A8574" i="29" s="1"/>
  <c r="A8575" i="29" s="1"/>
  <c r="A8576" i="29" s="1"/>
  <c r="A8577" i="29" s="1"/>
  <c r="A8578" i="29" s="1"/>
  <c r="A8579" i="29" s="1"/>
  <c r="A8580" i="29" s="1"/>
  <c r="A8581" i="29" s="1"/>
  <c r="A8582" i="29" s="1"/>
  <c r="A8583" i="29" s="1"/>
  <c r="A8584" i="29" s="1"/>
  <c r="A8585" i="29" s="1"/>
  <c r="A8586" i="29" s="1"/>
  <c r="A8587" i="29" s="1"/>
  <c r="A8588" i="29" s="1"/>
  <c r="A8589" i="29" s="1"/>
  <c r="A8590" i="29" s="1"/>
  <c r="A8591" i="29" s="1"/>
  <c r="A8592" i="29" s="1"/>
  <c r="A8593" i="29" s="1"/>
  <c r="A8594" i="29" s="1"/>
  <c r="A8595" i="29" s="1"/>
  <c r="A8596" i="29" s="1"/>
  <c r="A8597" i="29" s="1"/>
  <c r="A8598" i="29" s="1"/>
  <c r="A8599" i="29" s="1"/>
  <c r="A8600" i="29" s="1"/>
  <c r="A8601" i="29" s="1"/>
  <c r="A8602" i="29" s="1"/>
  <c r="A8603" i="29" s="1"/>
  <c r="A8604" i="29" s="1"/>
  <c r="A8605" i="29" s="1"/>
  <c r="A8606" i="29" s="1"/>
  <c r="A8607" i="29" s="1"/>
  <c r="A8608" i="29" s="1"/>
  <c r="A8609" i="29" s="1"/>
  <c r="A8610" i="29" s="1"/>
  <c r="A8611" i="29" s="1"/>
  <c r="A8612" i="29" s="1"/>
  <c r="A8613" i="29" s="1"/>
  <c r="A8614" i="29" s="1"/>
  <c r="A8615" i="29" s="1"/>
  <c r="A8616" i="29" s="1"/>
  <c r="A8617" i="29" s="1"/>
  <c r="A8618" i="29" s="1"/>
  <c r="A8619" i="29" s="1"/>
  <c r="A8620" i="29" s="1"/>
  <c r="A8621" i="29" s="1"/>
  <c r="A8622" i="29" s="1"/>
  <c r="A8623" i="29" s="1"/>
  <c r="A8624" i="29" s="1"/>
  <c r="A8625" i="29" s="1"/>
  <c r="A8626" i="29" s="1"/>
  <c r="A8627" i="29" s="1"/>
  <c r="A8628" i="29" s="1"/>
  <c r="A8629" i="29" s="1"/>
  <c r="A8630" i="29" s="1"/>
  <c r="A8631" i="29" s="1"/>
  <c r="A8632" i="29" s="1"/>
  <c r="A8633" i="29" s="1"/>
  <c r="A8634" i="29" s="1"/>
  <c r="A8635" i="29" s="1"/>
  <c r="A8636" i="29" s="1"/>
  <c r="A8637" i="29" s="1"/>
  <c r="A8638" i="29" s="1"/>
  <c r="A8639" i="29" s="1"/>
  <c r="A8640" i="29" s="1"/>
  <c r="A8641" i="29" s="1"/>
  <c r="A8642" i="29" s="1"/>
  <c r="A8643" i="29" s="1"/>
  <c r="A8644" i="29" s="1"/>
  <c r="A8645" i="29" s="1"/>
  <c r="A8646" i="29" s="1"/>
  <c r="A8647" i="29" s="1"/>
  <c r="A8648" i="29" s="1"/>
  <c r="A8649" i="29" s="1"/>
  <c r="A8650" i="29" s="1"/>
  <c r="A8651" i="29" s="1"/>
  <c r="A8652" i="29" s="1"/>
  <c r="A8653" i="29" s="1"/>
  <c r="A8654" i="29" s="1"/>
  <c r="A8655" i="29" s="1"/>
  <c r="A8656" i="29" s="1"/>
  <c r="A8657" i="29" s="1"/>
  <c r="A8658" i="29" s="1"/>
  <c r="A8659" i="29" s="1"/>
  <c r="A8660" i="29" s="1"/>
  <c r="A8661" i="29" s="1"/>
  <c r="A8662" i="29" s="1"/>
  <c r="A8663" i="29" s="1"/>
  <c r="A8664" i="29" s="1"/>
  <c r="A8665" i="29" s="1"/>
  <c r="A8666" i="29" s="1"/>
  <c r="A8667" i="29" s="1"/>
  <c r="A8668" i="29" s="1"/>
  <c r="A8669" i="29" s="1"/>
  <c r="A8670" i="29" s="1"/>
  <c r="A8671" i="29" s="1"/>
  <c r="A8672" i="29" s="1"/>
  <c r="A8673" i="29" s="1"/>
  <c r="A8674" i="29" s="1"/>
  <c r="A8675" i="29" s="1"/>
  <c r="A8676" i="29" s="1"/>
  <c r="A8677" i="29" s="1"/>
  <c r="A8678" i="29" s="1"/>
  <c r="A8679" i="29" s="1"/>
  <c r="A8680" i="29" s="1"/>
  <c r="A8681" i="29" s="1"/>
  <c r="A8682" i="29" s="1"/>
  <c r="A8683" i="29" s="1"/>
  <c r="A8684" i="29" s="1"/>
  <c r="A8685" i="29" s="1"/>
  <c r="A8686" i="29" s="1"/>
  <c r="A8687" i="29" s="1"/>
  <c r="A8688" i="29" s="1"/>
  <c r="A8689" i="29" s="1"/>
  <c r="A8690" i="29" s="1"/>
  <c r="A8691" i="29" s="1"/>
  <c r="A8692" i="29" s="1"/>
  <c r="A8693" i="29" s="1"/>
  <c r="A8694" i="29" s="1"/>
  <c r="A8695" i="29" s="1"/>
  <c r="A8696" i="29" s="1"/>
  <c r="A8697" i="29" s="1"/>
  <c r="A8698" i="29" s="1"/>
  <c r="A8699" i="29" s="1"/>
  <c r="A8700" i="29" s="1"/>
  <c r="A8701" i="29" s="1"/>
  <c r="A8702" i="29" s="1"/>
  <c r="A8703" i="29" s="1"/>
  <c r="A8704" i="29" s="1"/>
  <c r="A8705" i="29" s="1"/>
  <c r="A8706" i="29" s="1"/>
  <c r="A8707" i="29" s="1"/>
  <c r="A8708" i="29" s="1"/>
  <c r="A8709" i="29" s="1"/>
  <c r="A8710" i="29" s="1"/>
  <c r="A8711" i="29" s="1"/>
  <c r="A8712" i="29" s="1"/>
  <c r="A8713" i="29" s="1"/>
  <c r="A8714" i="29" s="1"/>
  <c r="A8715" i="29" s="1"/>
  <c r="A8716" i="29" s="1"/>
  <c r="A8717" i="29" s="1"/>
  <c r="A8718" i="29" s="1"/>
  <c r="A8719" i="29" s="1"/>
  <c r="A8720" i="29" s="1"/>
  <c r="A8721" i="29" s="1"/>
  <c r="A8722" i="29" s="1"/>
  <c r="A8723" i="29" s="1"/>
  <c r="A8724" i="29" s="1"/>
  <c r="A8725" i="29" s="1"/>
  <c r="A8726" i="29" s="1"/>
  <c r="A8727" i="29" s="1"/>
  <c r="A8728" i="29" s="1"/>
  <c r="A8729" i="29" s="1"/>
  <c r="A8730" i="29" s="1"/>
  <c r="A8731" i="29" s="1"/>
  <c r="A8732" i="29" s="1"/>
  <c r="A8733" i="29" s="1"/>
  <c r="A8734" i="29" s="1"/>
  <c r="A8735" i="29" s="1"/>
  <c r="A8736" i="29" s="1"/>
  <c r="A8737" i="29" s="1"/>
  <c r="A8738" i="29" s="1"/>
  <c r="A8739" i="29" s="1"/>
  <c r="A8740" i="29" s="1"/>
  <c r="A8741" i="29" s="1"/>
  <c r="A8742" i="29" s="1"/>
  <c r="A8743" i="29" s="1"/>
  <c r="A8744" i="29" s="1"/>
  <c r="A8745" i="29" s="1"/>
  <c r="A8746" i="29" s="1"/>
  <c r="A8747" i="29" s="1"/>
  <c r="A8748" i="29" s="1"/>
  <c r="A8749" i="29" s="1"/>
  <c r="A8750" i="29" s="1"/>
  <c r="A8751" i="29" s="1"/>
  <c r="A8752" i="29" s="1"/>
  <c r="A8753" i="29" s="1"/>
  <c r="A8754" i="29" s="1"/>
  <c r="A8755" i="29" s="1"/>
  <c r="A8756" i="29" s="1"/>
  <c r="A8757" i="29" s="1"/>
  <c r="A8758" i="29" s="1"/>
  <c r="A8759" i="29" s="1"/>
  <c r="A8760" i="29" s="1"/>
  <c r="A8761" i="29" s="1"/>
  <c r="A8762" i="29" s="1"/>
  <c r="A8763" i="29" s="1"/>
  <c r="A8764" i="29" s="1"/>
  <c r="A8765" i="29" s="1"/>
  <c r="A8766" i="29" s="1"/>
  <c r="A8767" i="29" s="1"/>
  <c r="A8768" i="29" s="1"/>
  <c r="A8769" i="29" s="1"/>
  <c r="A8770" i="29" s="1"/>
  <c r="A8771" i="29" s="1"/>
  <c r="A8772" i="29" s="1"/>
  <c r="A8773" i="29" s="1"/>
  <c r="A8774" i="29" s="1"/>
  <c r="A8775" i="29" s="1"/>
  <c r="A8776" i="29" s="1"/>
  <c r="A8777" i="29" s="1"/>
  <c r="A8778" i="29" s="1"/>
  <c r="A8779" i="29" s="1"/>
  <c r="A8780" i="29" s="1"/>
  <c r="A8781" i="29" s="1"/>
  <c r="A8782" i="29" s="1"/>
  <c r="A8783" i="29" s="1"/>
  <c r="A8784" i="29" s="1"/>
  <c r="A8785" i="29" s="1"/>
  <c r="A8786" i="29" s="1"/>
  <c r="A8787" i="29" s="1"/>
  <c r="A8788" i="29" s="1"/>
  <c r="A8789" i="29" s="1"/>
  <c r="A8790" i="29" s="1"/>
  <c r="A8791" i="29" s="1"/>
  <c r="A8792" i="29" s="1"/>
  <c r="A8793" i="29" s="1"/>
  <c r="A8794" i="29" s="1"/>
  <c r="A8795" i="29" s="1"/>
  <c r="A8796" i="29" s="1"/>
  <c r="A8797" i="29" s="1"/>
  <c r="A8798" i="29" s="1"/>
  <c r="A8799" i="29" s="1"/>
  <c r="A8800" i="29" s="1"/>
  <c r="A8801" i="29" s="1"/>
  <c r="A8802" i="29" s="1"/>
  <c r="A8803" i="29" s="1"/>
  <c r="A8804" i="29" s="1"/>
  <c r="A8805" i="29" s="1"/>
  <c r="A8806" i="29" s="1"/>
  <c r="A8807" i="29" s="1"/>
  <c r="A8808" i="29" s="1"/>
  <c r="A8809" i="29" s="1"/>
  <c r="A8810" i="29" s="1"/>
  <c r="A8811" i="29" s="1"/>
  <c r="A8812" i="29" s="1"/>
  <c r="A8813" i="29" s="1"/>
  <c r="A8814" i="29" s="1"/>
  <c r="A8815" i="29" s="1"/>
  <c r="A8816" i="29" s="1"/>
  <c r="A8817" i="29" s="1"/>
  <c r="A8818" i="29" s="1"/>
  <c r="A8819" i="29" s="1"/>
  <c r="A8820" i="29" s="1"/>
  <c r="A8821" i="29" s="1"/>
  <c r="A8822" i="29" s="1"/>
  <c r="A8823" i="29" s="1"/>
  <c r="A8824" i="29" s="1"/>
  <c r="A8825" i="29" s="1"/>
  <c r="A8826" i="29" s="1"/>
  <c r="A8827" i="29" s="1"/>
  <c r="A8828" i="29" s="1"/>
  <c r="A8829" i="29" s="1"/>
  <c r="A8830" i="29" s="1"/>
  <c r="A8831" i="29" s="1"/>
  <c r="A8832" i="29" s="1"/>
  <c r="A8833" i="29" s="1"/>
  <c r="A8834" i="29" s="1"/>
  <c r="A8835" i="29" s="1"/>
  <c r="A8836" i="29" s="1"/>
  <c r="A8837" i="29" s="1"/>
  <c r="A8838" i="29" s="1"/>
  <c r="A8839" i="29" s="1"/>
  <c r="A8840" i="29" s="1"/>
  <c r="A8841" i="29" s="1"/>
  <c r="A8842" i="29" s="1"/>
  <c r="A8843" i="29" s="1"/>
  <c r="A8844" i="29" s="1"/>
  <c r="A8845" i="29" s="1"/>
  <c r="A8846" i="29" s="1"/>
  <c r="A8847" i="29" s="1"/>
  <c r="A8848" i="29" s="1"/>
  <c r="A8849" i="29" s="1"/>
  <c r="A8850" i="29" s="1"/>
  <c r="A8851" i="29" s="1"/>
  <c r="A8852" i="29" s="1"/>
  <c r="A8853" i="29" s="1"/>
  <c r="A8854" i="29" s="1"/>
  <c r="A8855" i="29" s="1"/>
  <c r="A8856" i="29" s="1"/>
  <c r="A8857" i="29" s="1"/>
  <c r="A8858" i="29" s="1"/>
  <c r="A8859" i="29" s="1"/>
  <c r="A8860" i="29" s="1"/>
  <c r="A8861" i="29" s="1"/>
  <c r="A8862" i="29" s="1"/>
  <c r="A8863" i="29" s="1"/>
  <c r="A8864" i="29" s="1"/>
  <c r="A8865" i="29" s="1"/>
  <c r="A8866" i="29" s="1"/>
  <c r="A8867" i="29" s="1"/>
  <c r="A8868" i="29" s="1"/>
  <c r="A8869" i="29" s="1"/>
  <c r="A8870" i="29" s="1"/>
  <c r="A8871" i="29" s="1"/>
  <c r="A8872" i="29" s="1"/>
  <c r="A8873" i="29" s="1"/>
  <c r="A8874" i="29" s="1"/>
  <c r="A8875" i="29" s="1"/>
  <c r="A8876" i="29" s="1"/>
  <c r="A8877" i="29" s="1"/>
  <c r="A8878" i="29" s="1"/>
  <c r="A8879" i="29" s="1"/>
  <c r="A8880" i="29" s="1"/>
  <c r="A8881" i="29" s="1"/>
  <c r="A8882" i="29" s="1"/>
  <c r="A8883" i="29" s="1"/>
  <c r="A8884" i="29" s="1"/>
  <c r="A8885" i="29" s="1"/>
  <c r="A8886" i="29" s="1"/>
  <c r="A8887" i="29" s="1"/>
  <c r="A8888" i="29" s="1"/>
  <c r="A8889" i="29" s="1"/>
  <c r="A8890" i="29" s="1"/>
  <c r="A8891" i="29" s="1"/>
  <c r="A8892" i="29" s="1"/>
  <c r="A8893" i="29" s="1"/>
  <c r="A8894" i="29" s="1"/>
  <c r="A8895" i="29" s="1"/>
  <c r="A8896" i="29" s="1"/>
  <c r="A8897" i="29" s="1"/>
  <c r="A8898" i="29" s="1"/>
  <c r="A8899" i="29" s="1"/>
  <c r="A8900" i="29" s="1"/>
  <c r="A8901" i="29" s="1"/>
  <c r="A8902" i="29" s="1"/>
  <c r="A8903" i="29" s="1"/>
  <c r="A8904" i="29" s="1"/>
  <c r="A8905" i="29" s="1"/>
  <c r="A8906" i="29" s="1"/>
  <c r="A8907" i="29" s="1"/>
  <c r="A8908" i="29" s="1"/>
  <c r="A8909" i="29" s="1"/>
  <c r="A8910" i="29" s="1"/>
  <c r="A8911" i="29" s="1"/>
  <c r="A8912" i="29" s="1"/>
  <c r="A8913" i="29" s="1"/>
  <c r="A8914" i="29" s="1"/>
  <c r="A8915" i="29" s="1"/>
  <c r="A8916" i="29" s="1"/>
  <c r="A8917" i="29" s="1"/>
  <c r="A8918" i="29" s="1"/>
  <c r="A8919" i="29" s="1"/>
  <c r="A8920" i="29" s="1"/>
  <c r="A8921" i="29" s="1"/>
  <c r="A8922" i="29" s="1"/>
  <c r="A8923" i="29" s="1"/>
  <c r="A8924" i="29" s="1"/>
  <c r="A8925" i="29" s="1"/>
  <c r="A8926" i="29" s="1"/>
  <c r="A8927" i="29" s="1"/>
  <c r="A8928" i="29" s="1"/>
  <c r="A8929" i="29" s="1"/>
  <c r="A8930" i="29" s="1"/>
  <c r="A8931" i="29" s="1"/>
  <c r="A8932" i="29" s="1"/>
  <c r="A8933" i="29" s="1"/>
  <c r="A8934" i="29" s="1"/>
  <c r="A8935" i="29" s="1"/>
  <c r="A8936" i="29" s="1"/>
  <c r="A8937" i="29" s="1"/>
  <c r="A8938" i="29" s="1"/>
  <c r="A8939" i="29" s="1"/>
  <c r="A8940" i="29" s="1"/>
  <c r="A8941" i="29" s="1"/>
  <c r="A8942" i="29" s="1"/>
  <c r="A8943" i="29" s="1"/>
  <c r="A8944" i="29" s="1"/>
  <c r="A8945" i="29" s="1"/>
  <c r="A8946" i="29" s="1"/>
  <c r="A8947" i="29" s="1"/>
  <c r="A8948" i="29" s="1"/>
  <c r="A8949" i="29" s="1"/>
  <c r="A8950" i="29" s="1"/>
  <c r="A8951" i="29" s="1"/>
  <c r="A8952" i="29" s="1"/>
  <c r="A8953" i="29" s="1"/>
  <c r="A8954" i="29" s="1"/>
  <c r="A8955" i="29" s="1"/>
  <c r="A8956" i="29" s="1"/>
  <c r="A8957" i="29" s="1"/>
  <c r="A8958" i="29" s="1"/>
  <c r="A8959" i="29" s="1"/>
  <c r="A8960" i="29" s="1"/>
  <c r="A8961" i="29" s="1"/>
  <c r="A8962" i="29" s="1"/>
  <c r="A8963" i="29" s="1"/>
  <c r="A8964" i="29" s="1"/>
  <c r="A8965" i="29" s="1"/>
  <c r="A8966" i="29" s="1"/>
  <c r="A8967" i="29" s="1"/>
  <c r="A8968" i="29" s="1"/>
  <c r="A8969" i="29" s="1"/>
  <c r="A8970" i="29" s="1"/>
  <c r="A8971" i="29" s="1"/>
  <c r="A8972" i="29" s="1"/>
  <c r="A8973" i="29" s="1"/>
  <c r="A8974" i="29" s="1"/>
  <c r="A8975" i="29" s="1"/>
  <c r="A8976" i="29" s="1"/>
  <c r="A8977" i="29" s="1"/>
  <c r="A8978" i="29" s="1"/>
  <c r="A8979" i="29" s="1"/>
  <c r="A8980" i="29" s="1"/>
  <c r="A8981" i="29" s="1"/>
  <c r="A8982" i="29" s="1"/>
  <c r="A8983" i="29" s="1"/>
  <c r="A8984" i="29" s="1"/>
  <c r="A8985" i="29" s="1"/>
  <c r="A8986" i="29" s="1"/>
  <c r="A8987" i="29" s="1"/>
  <c r="A8988" i="29" s="1"/>
  <c r="A8989" i="29" s="1"/>
  <c r="A8990" i="29" s="1"/>
  <c r="A8991" i="29" s="1"/>
  <c r="A8992" i="29" s="1"/>
  <c r="A8993" i="29" s="1"/>
  <c r="A8994" i="29" s="1"/>
  <c r="A8995" i="29" s="1"/>
  <c r="A8996" i="29" s="1"/>
  <c r="A8997" i="29" s="1"/>
  <c r="A8998" i="29" s="1"/>
  <c r="A8999" i="29" s="1"/>
  <c r="A9000" i="29" s="1"/>
  <c r="A9001" i="29" s="1"/>
  <c r="A9002" i="29" s="1"/>
  <c r="A9003" i="29" s="1"/>
  <c r="A9004" i="29" s="1"/>
  <c r="A9005" i="29" s="1"/>
  <c r="A9006" i="29" s="1"/>
  <c r="A9007" i="29" s="1"/>
  <c r="A9008" i="29" s="1"/>
  <c r="A9009" i="29" s="1"/>
  <c r="A9010" i="29" s="1"/>
  <c r="A9011" i="29" s="1"/>
  <c r="A9012" i="29" s="1"/>
  <c r="A9013" i="29" s="1"/>
  <c r="A9014" i="29" s="1"/>
  <c r="A9015" i="29" s="1"/>
  <c r="A9016" i="29" s="1"/>
  <c r="A9017" i="29" s="1"/>
  <c r="A9018" i="29" s="1"/>
  <c r="A9019" i="29" s="1"/>
  <c r="A9020" i="29" s="1"/>
  <c r="A9021" i="29" s="1"/>
  <c r="A9022" i="29" s="1"/>
  <c r="A9023" i="29" s="1"/>
  <c r="A9024" i="29" s="1"/>
  <c r="A9025" i="29" s="1"/>
  <c r="A9026" i="29" s="1"/>
  <c r="A9027" i="29" s="1"/>
  <c r="A9028" i="29" s="1"/>
  <c r="A9029" i="29" s="1"/>
  <c r="A9030" i="29" s="1"/>
  <c r="A9031" i="29" s="1"/>
  <c r="A9032" i="29" s="1"/>
  <c r="A9033" i="29" s="1"/>
  <c r="A9034" i="29" s="1"/>
  <c r="A9035" i="29" s="1"/>
  <c r="A9036" i="29" s="1"/>
  <c r="A9037" i="29" s="1"/>
  <c r="A9038" i="29" s="1"/>
  <c r="A9039" i="29" s="1"/>
  <c r="A9040" i="29" s="1"/>
  <c r="A9041" i="29" s="1"/>
  <c r="A9042" i="29" s="1"/>
  <c r="A9043" i="29" s="1"/>
  <c r="A9044" i="29" s="1"/>
  <c r="A9045" i="29" s="1"/>
  <c r="A9046" i="29" s="1"/>
  <c r="A9047" i="29" s="1"/>
  <c r="A9048" i="29" s="1"/>
  <c r="A9049" i="29" s="1"/>
  <c r="A9050" i="29" s="1"/>
  <c r="A9051" i="29" s="1"/>
  <c r="A9052" i="29" s="1"/>
  <c r="A9053" i="29" s="1"/>
  <c r="A9054" i="29" s="1"/>
  <c r="A9055" i="29" s="1"/>
  <c r="A9056" i="29" s="1"/>
  <c r="A9057" i="29" s="1"/>
  <c r="A9058" i="29" s="1"/>
  <c r="A9059" i="29" s="1"/>
  <c r="A9060" i="29" s="1"/>
  <c r="A9061" i="29" s="1"/>
  <c r="A9062" i="29" s="1"/>
  <c r="A9063" i="29" s="1"/>
  <c r="A9064" i="29" s="1"/>
  <c r="A9065" i="29" s="1"/>
  <c r="A9066" i="29" s="1"/>
  <c r="A9067" i="29" s="1"/>
  <c r="A9068" i="29" s="1"/>
  <c r="A9069" i="29" s="1"/>
  <c r="A9070" i="29" s="1"/>
  <c r="A9071" i="29" s="1"/>
  <c r="A9072" i="29" s="1"/>
  <c r="A9073" i="29" s="1"/>
  <c r="A9074" i="29" s="1"/>
  <c r="A9075" i="29" s="1"/>
  <c r="A9076" i="29" s="1"/>
  <c r="A9077" i="29" s="1"/>
  <c r="A9078" i="29" s="1"/>
  <c r="A9079" i="29" s="1"/>
  <c r="A9080" i="29" s="1"/>
  <c r="A9081" i="29" s="1"/>
  <c r="A9082" i="29" s="1"/>
  <c r="A9083" i="29" s="1"/>
  <c r="A9084" i="29" s="1"/>
  <c r="A9085" i="29" s="1"/>
  <c r="A9086" i="29" s="1"/>
  <c r="A9087" i="29" s="1"/>
  <c r="A9088" i="29" s="1"/>
  <c r="A9089" i="29" s="1"/>
  <c r="A9090" i="29" s="1"/>
  <c r="A9091" i="29" s="1"/>
  <c r="A9092" i="29" s="1"/>
  <c r="A9093" i="29" s="1"/>
  <c r="A9094" i="29" s="1"/>
  <c r="A9095" i="29" s="1"/>
  <c r="A9096" i="29" s="1"/>
  <c r="A9097" i="29" s="1"/>
  <c r="A9098" i="29" s="1"/>
  <c r="A9099" i="29" s="1"/>
  <c r="A9100" i="29" s="1"/>
  <c r="A9101" i="29" s="1"/>
  <c r="A9102" i="29" s="1"/>
  <c r="A9103" i="29" s="1"/>
  <c r="A9104" i="29" s="1"/>
  <c r="A9105" i="29" s="1"/>
  <c r="A9106" i="29" s="1"/>
  <c r="A9107" i="29" s="1"/>
  <c r="A9108" i="29" s="1"/>
  <c r="A9109" i="29" s="1"/>
  <c r="A9110" i="29" s="1"/>
  <c r="A9111" i="29" s="1"/>
  <c r="A9112" i="29" s="1"/>
  <c r="A9113" i="29" s="1"/>
  <c r="A9114" i="29" s="1"/>
  <c r="A9115" i="29" s="1"/>
  <c r="A9116" i="29" s="1"/>
  <c r="A9117" i="29" s="1"/>
  <c r="A9118" i="29" s="1"/>
  <c r="A9119" i="29" s="1"/>
  <c r="A9120" i="29" s="1"/>
  <c r="A9121" i="29" s="1"/>
  <c r="A9122" i="29" s="1"/>
  <c r="A9123" i="29" s="1"/>
  <c r="A9124" i="29" s="1"/>
  <c r="A9125" i="29" s="1"/>
  <c r="A9126" i="29" s="1"/>
  <c r="A9127" i="29" s="1"/>
  <c r="A9128" i="29" s="1"/>
  <c r="A9129" i="29" s="1"/>
  <c r="A9130" i="29" s="1"/>
  <c r="A9131" i="29" s="1"/>
  <c r="A9132" i="29" s="1"/>
  <c r="A9133" i="29" s="1"/>
  <c r="A9134" i="29" s="1"/>
  <c r="A9135" i="29" s="1"/>
  <c r="A9136" i="29" s="1"/>
  <c r="A9137" i="29" s="1"/>
  <c r="A9138" i="29" s="1"/>
  <c r="A9139" i="29" s="1"/>
  <c r="A9140" i="29" s="1"/>
  <c r="A9141" i="29" s="1"/>
  <c r="A9142" i="29" s="1"/>
  <c r="A9143" i="29" s="1"/>
  <c r="A9144" i="29" s="1"/>
  <c r="A9145" i="29" s="1"/>
  <c r="A9146" i="29" s="1"/>
  <c r="A9147" i="29" s="1"/>
  <c r="A9148" i="29" s="1"/>
  <c r="A9149" i="29" s="1"/>
  <c r="A9150" i="29" s="1"/>
  <c r="A9151" i="29" s="1"/>
  <c r="A9152" i="29" s="1"/>
  <c r="A9153" i="29" s="1"/>
  <c r="A9154" i="29" s="1"/>
  <c r="A9155" i="29" s="1"/>
  <c r="A9156" i="29" s="1"/>
  <c r="A9157" i="29" s="1"/>
  <c r="A9158" i="29" s="1"/>
  <c r="A9159" i="29" s="1"/>
  <c r="A9160" i="29" s="1"/>
  <c r="A9161" i="29" s="1"/>
  <c r="A9162" i="29" s="1"/>
  <c r="A9163" i="29" s="1"/>
  <c r="A9164" i="29" s="1"/>
  <c r="A9165" i="29" s="1"/>
  <c r="A9166" i="29" s="1"/>
  <c r="A9167" i="29" s="1"/>
  <c r="A9168" i="29" s="1"/>
  <c r="A9169" i="29" s="1"/>
  <c r="A9170" i="29" s="1"/>
  <c r="A9171" i="29" s="1"/>
  <c r="A9172" i="29" s="1"/>
  <c r="A9173" i="29" s="1"/>
  <c r="A9174" i="29" s="1"/>
  <c r="A9175" i="29" s="1"/>
  <c r="A9176" i="29" s="1"/>
  <c r="A9177" i="29" s="1"/>
  <c r="A9178" i="29" s="1"/>
  <c r="A9179" i="29" s="1"/>
  <c r="A9180" i="29" s="1"/>
  <c r="A9181" i="29" s="1"/>
  <c r="A9182" i="29" s="1"/>
  <c r="A9183" i="29" s="1"/>
  <c r="A9184" i="29" s="1"/>
  <c r="A9185" i="29" s="1"/>
  <c r="A9186" i="29" s="1"/>
  <c r="A9187" i="29" s="1"/>
  <c r="A9188" i="29" s="1"/>
  <c r="A9189" i="29" s="1"/>
  <c r="A9190" i="29" s="1"/>
  <c r="A9191" i="29" s="1"/>
  <c r="A9192" i="29" s="1"/>
  <c r="A9193" i="29" s="1"/>
  <c r="A9194" i="29" s="1"/>
  <c r="A9195" i="29" s="1"/>
  <c r="A9196" i="29" s="1"/>
  <c r="A9197" i="29" s="1"/>
  <c r="A9198" i="29" s="1"/>
  <c r="A9199" i="29" s="1"/>
  <c r="A9200" i="29" s="1"/>
  <c r="A9201" i="29" s="1"/>
  <c r="A9202" i="29" s="1"/>
  <c r="A9203" i="29" s="1"/>
  <c r="A9204" i="29" s="1"/>
  <c r="A9205" i="29" s="1"/>
  <c r="A9206" i="29" s="1"/>
  <c r="A9207" i="29" s="1"/>
  <c r="A9208" i="29" s="1"/>
  <c r="A9209" i="29" s="1"/>
  <c r="A9210" i="29" s="1"/>
  <c r="A9211" i="29" s="1"/>
  <c r="A9212" i="29" s="1"/>
  <c r="A9213" i="29" s="1"/>
  <c r="A9214" i="29" s="1"/>
  <c r="A9215" i="29" s="1"/>
  <c r="A9216" i="29" s="1"/>
  <c r="A9217" i="29" s="1"/>
  <c r="A9218" i="29" s="1"/>
  <c r="A9219" i="29" s="1"/>
  <c r="A9220" i="29" s="1"/>
  <c r="A9221" i="29" s="1"/>
  <c r="A9222" i="29" s="1"/>
  <c r="A9223" i="29" s="1"/>
  <c r="A9224" i="29" s="1"/>
  <c r="A9225" i="29" s="1"/>
  <c r="A9226" i="29" s="1"/>
  <c r="A9227" i="29" s="1"/>
  <c r="A9228" i="29" s="1"/>
  <c r="A9229" i="29" s="1"/>
  <c r="A9230" i="29" s="1"/>
  <c r="A9231" i="29" s="1"/>
  <c r="A9232" i="29" s="1"/>
  <c r="A9233" i="29" s="1"/>
  <c r="A9234" i="29" s="1"/>
  <c r="A9235" i="29" s="1"/>
  <c r="A9236" i="29" s="1"/>
  <c r="A9237" i="29" s="1"/>
  <c r="A9238" i="29" s="1"/>
  <c r="A9239" i="29" s="1"/>
  <c r="A9240" i="29" s="1"/>
  <c r="A9241" i="29" s="1"/>
  <c r="A9242" i="29" s="1"/>
  <c r="A9243" i="29" s="1"/>
  <c r="A9244" i="29" s="1"/>
  <c r="A9245" i="29" s="1"/>
  <c r="A9246" i="29" s="1"/>
  <c r="A9247" i="29" s="1"/>
  <c r="A9248" i="29" s="1"/>
  <c r="A9249" i="29" s="1"/>
  <c r="A9250" i="29" s="1"/>
  <c r="A9251" i="29" s="1"/>
  <c r="A9252" i="29" s="1"/>
  <c r="A9253" i="29" s="1"/>
  <c r="A9254" i="29" s="1"/>
  <c r="A9255" i="29" s="1"/>
  <c r="A9256" i="29" s="1"/>
  <c r="A9257" i="29" s="1"/>
  <c r="A9258" i="29" s="1"/>
  <c r="A9259" i="29" s="1"/>
  <c r="A9260" i="29" s="1"/>
  <c r="A9261" i="29" s="1"/>
  <c r="A9262" i="29" s="1"/>
  <c r="A9263" i="29" s="1"/>
  <c r="A9264" i="29" s="1"/>
  <c r="A9265" i="29" s="1"/>
  <c r="A9266" i="29" s="1"/>
  <c r="A9267" i="29" s="1"/>
  <c r="A9268" i="29" s="1"/>
  <c r="A9269" i="29" s="1"/>
  <c r="A9270" i="29" s="1"/>
  <c r="A9271" i="29" s="1"/>
  <c r="A9272" i="29" s="1"/>
  <c r="A9273" i="29" s="1"/>
  <c r="A9274" i="29" s="1"/>
  <c r="A9275" i="29" s="1"/>
  <c r="A9276" i="29" s="1"/>
  <c r="A9277" i="29" s="1"/>
  <c r="A9278" i="29" s="1"/>
  <c r="A9279" i="29" s="1"/>
  <c r="A9280" i="29" s="1"/>
  <c r="A9281" i="29" s="1"/>
  <c r="A9282" i="29" s="1"/>
  <c r="A9283" i="29" s="1"/>
  <c r="A9284" i="29" s="1"/>
  <c r="A9285" i="29" s="1"/>
  <c r="A9286" i="29" s="1"/>
  <c r="A9287" i="29" s="1"/>
  <c r="A9288" i="29" s="1"/>
  <c r="A9289" i="29" s="1"/>
  <c r="A9290" i="29" s="1"/>
  <c r="A9291" i="29" s="1"/>
  <c r="A9292" i="29" s="1"/>
  <c r="A9293" i="29" s="1"/>
  <c r="A9294" i="29" s="1"/>
  <c r="A9295" i="29" s="1"/>
  <c r="A9296" i="29" s="1"/>
  <c r="A9297" i="29" s="1"/>
  <c r="A9298" i="29" s="1"/>
  <c r="A9299" i="29" s="1"/>
  <c r="A9300" i="29" s="1"/>
  <c r="A9301" i="29" s="1"/>
  <c r="A9302" i="29" s="1"/>
  <c r="A9303" i="29" s="1"/>
  <c r="A9304" i="29" s="1"/>
  <c r="A9305" i="29" s="1"/>
  <c r="A9306" i="29" s="1"/>
  <c r="A9307" i="29" s="1"/>
  <c r="A9308" i="29" s="1"/>
  <c r="A9309" i="29" s="1"/>
  <c r="A9310" i="29" s="1"/>
  <c r="A9311" i="29" s="1"/>
  <c r="A9312" i="29" s="1"/>
  <c r="A9313" i="29" s="1"/>
  <c r="A9314" i="29" s="1"/>
  <c r="A9315" i="29" s="1"/>
  <c r="A9316" i="29" s="1"/>
  <c r="A9317" i="29" s="1"/>
  <c r="A9318" i="29" s="1"/>
  <c r="A9319" i="29" s="1"/>
  <c r="A9320" i="29" s="1"/>
  <c r="A9321" i="29" s="1"/>
  <c r="A9322" i="29" s="1"/>
  <c r="A9323" i="29" s="1"/>
  <c r="A9324" i="29" s="1"/>
  <c r="A9325" i="29" s="1"/>
  <c r="A9326" i="29" s="1"/>
  <c r="A9327" i="29" s="1"/>
  <c r="A9328" i="29" s="1"/>
  <c r="A9329" i="29" s="1"/>
  <c r="A9330" i="29" s="1"/>
  <c r="A9331" i="29" s="1"/>
  <c r="A9332" i="29" s="1"/>
  <c r="A9333" i="29" s="1"/>
  <c r="A9334" i="29" s="1"/>
  <c r="A9335" i="29" s="1"/>
  <c r="A9336" i="29" s="1"/>
  <c r="A9337" i="29" s="1"/>
  <c r="A9338" i="29" s="1"/>
  <c r="A9339" i="29" s="1"/>
  <c r="A9340" i="29" s="1"/>
  <c r="A9341" i="29" s="1"/>
  <c r="A9342" i="29" s="1"/>
  <c r="A9343" i="29" s="1"/>
  <c r="A9344" i="29" s="1"/>
  <c r="A9345" i="29" s="1"/>
  <c r="A9346" i="29" s="1"/>
  <c r="A9347" i="29" s="1"/>
  <c r="A9348" i="29" s="1"/>
  <c r="A9349" i="29" s="1"/>
  <c r="A9350" i="29" s="1"/>
  <c r="A9351" i="29" s="1"/>
  <c r="A9352" i="29" s="1"/>
  <c r="A9353" i="29" s="1"/>
  <c r="A9354" i="29" s="1"/>
  <c r="A9355" i="29" s="1"/>
  <c r="A9356" i="29" s="1"/>
  <c r="A9357" i="29" s="1"/>
  <c r="A9358" i="29" s="1"/>
  <c r="A9359" i="29" s="1"/>
  <c r="A9360" i="29" s="1"/>
  <c r="A9361" i="29" s="1"/>
  <c r="A9362" i="29" s="1"/>
  <c r="A9363" i="29" s="1"/>
  <c r="A9364" i="29" s="1"/>
  <c r="A9365" i="29" s="1"/>
  <c r="A9366" i="29" s="1"/>
  <c r="A9367" i="29" s="1"/>
  <c r="A9368" i="29" s="1"/>
  <c r="A9369" i="29" s="1"/>
  <c r="A9370" i="29" s="1"/>
  <c r="A9371" i="29" s="1"/>
  <c r="A9372" i="29" s="1"/>
  <c r="A9373" i="29" s="1"/>
  <c r="A9374" i="29" s="1"/>
  <c r="A9375" i="29" s="1"/>
  <c r="A9376" i="29" s="1"/>
  <c r="A9377" i="29" s="1"/>
  <c r="A9378" i="29" s="1"/>
  <c r="A9379" i="29" s="1"/>
  <c r="A9380" i="29" s="1"/>
  <c r="A9381" i="29" s="1"/>
  <c r="A9382" i="29" s="1"/>
  <c r="A9383" i="29" s="1"/>
  <c r="A9384" i="29" s="1"/>
  <c r="A9385" i="29" s="1"/>
  <c r="A9386" i="29" s="1"/>
  <c r="A9387" i="29" s="1"/>
  <c r="A9388" i="29" s="1"/>
  <c r="A9389" i="29" s="1"/>
  <c r="A9390" i="29" s="1"/>
  <c r="A9391" i="29" s="1"/>
  <c r="A9392" i="29" s="1"/>
  <c r="A9393" i="29" s="1"/>
  <c r="A9394" i="29" s="1"/>
  <c r="A9395" i="29" s="1"/>
  <c r="A9396" i="29" s="1"/>
  <c r="A9397" i="29" s="1"/>
  <c r="A9398" i="29" s="1"/>
  <c r="A9399" i="29" s="1"/>
  <c r="A9400" i="29" s="1"/>
  <c r="A9401" i="29" s="1"/>
  <c r="A9402" i="29" s="1"/>
  <c r="A9403" i="29" s="1"/>
  <c r="A9404" i="29" s="1"/>
  <c r="A9405" i="29" s="1"/>
  <c r="A9406" i="29" s="1"/>
  <c r="A9407" i="29" s="1"/>
  <c r="A9408" i="29" s="1"/>
  <c r="A9409" i="29" s="1"/>
  <c r="A9410" i="29" s="1"/>
  <c r="A9411" i="29" s="1"/>
  <c r="A9412" i="29" s="1"/>
  <c r="A9413" i="29" s="1"/>
  <c r="A9414" i="29" s="1"/>
  <c r="A9415" i="29" s="1"/>
  <c r="A9416" i="29" s="1"/>
  <c r="A9417" i="29" s="1"/>
  <c r="A9418" i="29" s="1"/>
  <c r="A9419" i="29" s="1"/>
  <c r="A9420" i="29" s="1"/>
  <c r="A9421" i="29" s="1"/>
  <c r="A9422" i="29" s="1"/>
  <c r="A9423" i="29" s="1"/>
  <c r="A9424" i="29" s="1"/>
  <c r="A9425" i="29" s="1"/>
  <c r="A9426" i="29" s="1"/>
  <c r="A9427" i="29" s="1"/>
  <c r="A9428" i="29" s="1"/>
  <c r="A9429" i="29" s="1"/>
  <c r="A9430" i="29" s="1"/>
  <c r="A9431" i="29" s="1"/>
  <c r="A9432" i="29" s="1"/>
  <c r="A9433" i="29" s="1"/>
  <c r="A9434" i="29" s="1"/>
  <c r="A9435" i="29" s="1"/>
  <c r="A9436" i="29" s="1"/>
  <c r="A9437" i="29" s="1"/>
  <c r="A9438" i="29" s="1"/>
  <c r="A9439" i="29" s="1"/>
  <c r="A9440" i="29" s="1"/>
  <c r="A9441" i="29" s="1"/>
  <c r="A9442" i="29" s="1"/>
  <c r="A9443" i="29" s="1"/>
  <c r="A9444" i="29" s="1"/>
  <c r="A9445" i="29" s="1"/>
  <c r="A9446" i="29" s="1"/>
  <c r="A9447" i="29" s="1"/>
  <c r="A9448" i="29" s="1"/>
  <c r="A9449" i="29" s="1"/>
  <c r="A9450" i="29" s="1"/>
  <c r="A9451" i="29" s="1"/>
  <c r="A9452" i="29" s="1"/>
  <c r="A9453" i="29" s="1"/>
  <c r="A9454" i="29" s="1"/>
  <c r="A9455" i="29" s="1"/>
  <c r="A9456" i="29" s="1"/>
  <c r="A9457" i="29" s="1"/>
  <c r="A9458" i="29" s="1"/>
  <c r="A9459" i="29" s="1"/>
  <c r="A9460" i="29" s="1"/>
  <c r="A9461" i="29" s="1"/>
  <c r="A9462" i="29" s="1"/>
  <c r="A9463" i="29" s="1"/>
  <c r="A9464" i="29" s="1"/>
  <c r="A9465" i="29" s="1"/>
  <c r="A9466" i="29" s="1"/>
  <c r="A9467" i="29" s="1"/>
  <c r="A9468" i="29" s="1"/>
  <c r="A9469" i="29" s="1"/>
  <c r="A9470" i="29" s="1"/>
  <c r="A9471" i="29" s="1"/>
  <c r="A9472" i="29" s="1"/>
  <c r="A9473" i="29" s="1"/>
  <c r="A9474" i="29" s="1"/>
  <c r="A9475" i="29" s="1"/>
  <c r="A9476" i="29" s="1"/>
  <c r="A9477" i="29" s="1"/>
  <c r="A9478" i="29" s="1"/>
  <c r="A9479" i="29" s="1"/>
  <c r="A9480" i="29" s="1"/>
  <c r="A9481" i="29" s="1"/>
  <c r="A9482" i="29" s="1"/>
  <c r="A9483" i="29" s="1"/>
  <c r="A9484" i="29" s="1"/>
  <c r="A9485" i="29" s="1"/>
  <c r="A9486" i="29" s="1"/>
  <c r="A9487" i="29" s="1"/>
  <c r="A9488" i="29" s="1"/>
  <c r="A9489" i="29" s="1"/>
  <c r="A9490" i="29" s="1"/>
  <c r="A9491" i="29" s="1"/>
  <c r="A9492" i="29" s="1"/>
  <c r="A9493" i="29" s="1"/>
  <c r="A9494" i="29" s="1"/>
  <c r="A9495" i="29" s="1"/>
  <c r="A9496" i="29" s="1"/>
  <c r="A9497" i="29" s="1"/>
  <c r="A9498" i="29" s="1"/>
  <c r="A9499" i="29" s="1"/>
  <c r="A9500" i="29" s="1"/>
  <c r="A9501" i="29" s="1"/>
  <c r="A9502" i="29" s="1"/>
  <c r="A9503" i="29" s="1"/>
  <c r="A9504" i="29" s="1"/>
  <c r="A9505" i="29" s="1"/>
  <c r="A9506" i="29" s="1"/>
  <c r="A9507" i="29" s="1"/>
  <c r="A9508" i="29" s="1"/>
  <c r="A9509" i="29" s="1"/>
  <c r="A9510" i="29" s="1"/>
  <c r="A9511" i="29" s="1"/>
  <c r="A9512" i="29" s="1"/>
  <c r="A9513" i="29" s="1"/>
  <c r="A9514" i="29" s="1"/>
  <c r="A9515" i="29" s="1"/>
  <c r="A9516" i="29" s="1"/>
  <c r="A9517" i="29" s="1"/>
  <c r="A9518" i="29" s="1"/>
  <c r="A9519" i="29" s="1"/>
  <c r="A9520" i="29" s="1"/>
  <c r="A9521" i="29" s="1"/>
  <c r="A9522" i="29" s="1"/>
  <c r="A9523" i="29" s="1"/>
  <c r="A9524" i="29" s="1"/>
  <c r="A9525" i="29" s="1"/>
  <c r="A9526" i="29" s="1"/>
  <c r="A9527" i="29" s="1"/>
  <c r="A9528" i="29" s="1"/>
  <c r="A9529" i="29" s="1"/>
  <c r="A9530" i="29" s="1"/>
  <c r="A9531" i="29" s="1"/>
  <c r="A9532" i="29" s="1"/>
  <c r="A9533" i="29" s="1"/>
  <c r="A9534" i="29" s="1"/>
  <c r="A9535" i="29" s="1"/>
  <c r="A9536" i="29" s="1"/>
  <c r="A9537" i="29" s="1"/>
  <c r="A9538" i="29" s="1"/>
  <c r="A9539" i="29" s="1"/>
  <c r="A9540" i="29" s="1"/>
  <c r="A9541" i="29" s="1"/>
  <c r="A9542" i="29" s="1"/>
  <c r="A9543" i="29" s="1"/>
  <c r="A9544" i="29" s="1"/>
  <c r="A9545" i="29" s="1"/>
  <c r="A9546" i="29" s="1"/>
  <c r="A9547" i="29" s="1"/>
  <c r="A9548" i="29" s="1"/>
  <c r="A9549" i="29" s="1"/>
  <c r="A9550" i="29" s="1"/>
  <c r="A9551" i="29" s="1"/>
  <c r="A9552" i="29" s="1"/>
  <c r="A9553" i="29" s="1"/>
  <c r="A9554" i="29" s="1"/>
  <c r="A9555" i="29" s="1"/>
  <c r="A9556" i="29" s="1"/>
  <c r="A9557" i="29" s="1"/>
  <c r="A9558" i="29" s="1"/>
  <c r="A9559" i="29" s="1"/>
  <c r="A9560" i="29" s="1"/>
  <c r="A9561" i="29" s="1"/>
  <c r="A9562" i="29" s="1"/>
  <c r="A9563" i="29" s="1"/>
  <c r="A9564" i="29" s="1"/>
  <c r="A9565" i="29" s="1"/>
  <c r="A9566" i="29" s="1"/>
  <c r="A9567" i="29" s="1"/>
  <c r="A9568" i="29" s="1"/>
  <c r="A9569" i="29" s="1"/>
  <c r="A9570" i="29" s="1"/>
  <c r="A9571" i="29" s="1"/>
  <c r="A9572" i="29" s="1"/>
  <c r="A9573" i="29" s="1"/>
  <c r="A9574" i="29" s="1"/>
  <c r="A9575" i="29" s="1"/>
  <c r="A9576" i="29" s="1"/>
  <c r="A9577" i="29" s="1"/>
  <c r="A9578" i="29" s="1"/>
  <c r="A9579" i="29" s="1"/>
  <c r="A9580" i="29" s="1"/>
  <c r="A9581" i="29" s="1"/>
  <c r="A9582" i="29" s="1"/>
  <c r="A9583" i="29" s="1"/>
  <c r="A9584" i="29" s="1"/>
  <c r="A9585" i="29" s="1"/>
  <c r="A9586" i="29" s="1"/>
  <c r="A9587" i="29" s="1"/>
  <c r="A9588" i="29" s="1"/>
  <c r="A9589" i="29" s="1"/>
  <c r="A9590" i="29" s="1"/>
  <c r="A9591" i="29" s="1"/>
  <c r="A9592" i="29" s="1"/>
  <c r="A9593" i="29" s="1"/>
  <c r="A9594" i="29" s="1"/>
  <c r="A9595" i="29" s="1"/>
  <c r="A9596" i="29" s="1"/>
  <c r="A9597" i="29" s="1"/>
  <c r="A9598" i="29" s="1"/>
  <c r="A9599" i="29" s="1"/>
  <c r="A9600" i="29" s="1"/>
  <c r="A9601" i="29" s="1"/>
  <c r="A9602" i="29" s="1"/>
  <c r="A9603" i="29" s="1"/>
  <c r="A9604" i="29" s="1"/>
  <c r="A9605" i="29" s="1"/>
  <c r="A9606" i="29" s="1"/>
  <c r="A9607" i="29" s="1"/>
  <c r="A9608" i="29" s="1"/>
  <c r="A9609" i="29" s="1"/>
  <c r="A9610" i="29" s="1"/>
  <c r="A9611" i="29" s="1"/>
  <c r="A9612" i="29" s="1"/>
  <c r="A9613" i="29" s="1"/>
  <c r="A9614" i="29" s="1"/>
  <c r="A9615" i="29" s="1"/>
  <c r="A9616" i="29" s="1"/>
  <c r="A9617" i="29" s="1"/>
  <c r="A9618" i="29" s="1"/>
  <c r="A9619" i="29" s="1"/>
  <c r="A9620" i="29" s="1"/>
  <c r="A9621" i="29" s="1"/>
  <c r="A9622" i="29" s="1"/>
  <c r="A9623" i="29" s="1"/>
  <c r="A9624" i="29" s="1"/>
  <c r="A9625" i="29" s="1"/>
  <c r="A9626" i="29" s="1"/>
  <c r="A9627" i="29" s="1"/>
  <c r="A9628" i="29" s="1"/>
  <c r="A9629" i="29" s="1"/>
  <c r="A9630" i="29" s="1"/>
  <c r="A9631" i="29" s="1"/>
  <c r="A9632" i="29" s="1"/>
  <c r="A9633" i="29" s="1"/>
  <c r="A9634" i="29" s="1"/>
  <c r="A9635" i="29" s="1"/>
  <c r="A9636" i="29" s="1"/>
  <c r="A9637" i="29" s="1"/>
  <c r="A9638" i="29" s="1"/>
  <c r="A9639" i="29" s="1"/>
  <c r="A9640" i="29" s="1"/>
  <c r="A9641" i="29" s="1"/>
  <c r="A9642" i="29" s="1"/>
  <c r="A9643" i="29" s="1"/>
  <c r="A9644" i="29" s="1"/>
  <c r="A9645" i="29" s="1"/>
  <c r="A9646" i="29" s="1"/>
  <c r="A9647" i="29" s="1"/>
  <c r="A9648" i="29" s="1"/>
  <c r="A9649" i="29" s="1"/>
  <c r="A9650" i="29" s="1"/>
  <c r="A9651" i="29" s="1"/>
  <c r="A9652" i="29" s="1"/>
  <c r="A9653" i="29" s="1"/>
  <c r="A9654" i="29" s="1"/>
  <c r="A9655" i="29" s="1"/>
  <c r="A9656" i="29" s="1"/>
  <c r="A9657" i="29" s="1"/>
  <c r="A9658" i="29" s="1"/>
  <c r="A9659" i="29" s="1"/>
  <c r="A9660" i="29" s="1"/>
  <c r="A9661" i="29" s="1"/>
  <c r="A9662" i="29" s="1"/>
  <c r="A9663" i="29" s="1"/>
  <c r="A9664" i="29" s="1"/>
  <c r="A9665" i="29" s="1"/>
  <c r="A9666" i="29" s="1"/>
  <c r="A9667" i="29" s="1"/>
  <c r="A9668" i="29" s="1"/>
  <c r="A9669" i="29" s="1"/>
  <c r="A9670" i="29" s="1"/>
  <c r="A9671" i="29" s="1"/>
  <c r="A9672" i="29" s="1"/>
  <c r="A9673" i="29" s="1"/>
  <c r="A9674" i="29" s="1"/>
  <c r="A9675" i="29" s="1"/>
  <c r="A9676" i="29" s="1"/>
  <c r="A9677" i="29" s="1"/>
  <c r="A9678" i="29" s="1"/>
  <c r="A9679" i="29" s="1"/>
  <c r="A9680" i="29" s="1"/>
  <c r="A9681" i="29" s="1"/>
  <c r="A9682" i="29" s="1"/>
  <c r="A9683" i="29" s="1"/>
  <c r="A9684" i="29" s="1"/>
  <c r="A9685" i="29" s="1"/>
  <c r="A9686" i="29" s="1"/>
  <c r="A9687" i="29" s="1"/>
  <c r="A9688" i="29" s="1"/>
  <c r="A9689" i="29" s="1"/>
  <c r="A9690" i="29" s="1"/>
  <c r="A9691" i="29" s="1"/>
  <c r="A9692" i="29" s="1"/>
  <c r="A9693" i="29" s="1"/>
  <c r="A9694" i="29" s="1"/>
  <c r="A9695" i="29" s="1"/>
  <c r="A9696" i="29" s="1"/>
  <c r="A9697" i="29" s="1"/>
  <c r="A9698" i="29" s="1"/>
  <c r="A9699" i="29" s="1"/>
  <c r="A9700" i="29" s="1"/>
  <c r="A9701" i="29" s="1"/>
  <c r="A9702" i="29" s="1"/>
  <c r="A9703" i="29" s="1"/>
  <c r="A9704" i="29" s="1"/>
  <c r="A9705" i="29" s="1"/>
  <c r="A9706" i="29" s="1"/>
  <c r="A9707" i="29" s="1"/>
  <c r="A9708" i="29" s="1"/>
  <c r="A9709" i="29" s="1"/>
  <c r="A9710" i="29" s="1"/>
  <c r="A9711" i="29" s="1"/>
  <c r="A9712" i="29" s="1"/>
  <c r="A9713" i="29" s="1"/>
  <c r="A9714" i="29" s="1"/>
  <c r="A9715" i="29" s="1"/>
  <c r="A9716" i="29" s="1"/>
  <c r="A9717" i="29" s="1"/>
  <c r="A9718" i="29" s="1"/>
  <c r="A9719" i="29" s="1"/>
  <c r="A9720" i="29" s="1"/>
  <c r="A9721" i="29" s="1"/>
  <c r="A9722" i="29" s="1"/>
  <c r="A9723" i="29" s="1"/>
  <c r="A9724" i="29" s="1"/>
  <c r="A9725" i="29" s="1"/>
  <c r="A9726" i="29" s="1"/>
  <c r="A9727" i="29" s="1"/>
  <c r="A9728" i="29" s="1"/>
  <c r="A9729" i="29" s="1"/>
  <c r="A9730" i="29" s="1"/>
  <c r="A9731" i="29" s="1"/>
  <c r="A9732" i="29" s="1"/>
  <c r="A9733" i="29" s="1"/>
  <c r="A9734" i="29" s="1"/>
  <c r="A9735" i="29" s="1"/>
  <c r="A9736" i="29" s="1"/>
  <c r="A9737" i="29" s="1"/>
  <c r="A9738" i="29" s="1"/>
  <c r="A9739" i="29" s="1"/>
  <c r="A9740" i="29" s="1"/>
  <c r="A9741" i="29" s="1"/>
  <c r="A9742" i="29" s="1"/>
  <c r="A9743" i="29" s="1"/>
  <c r="A9744" i="29" s="1"/>
  <c r="A9745" i="29" s="1"/>
  <c r="A9746" i="29" s="1"/>
  <c r="A9747" i="29" s="1"/>
  <c r="A9748" i="29" s="1"/>
  <c r="A9749" i="29" s="1"/>
  <c r="A9750" i="29" s="1"/>
  <c r="A9751" i="29" s="1"/>
  <c r="A9752" i="29" s="1"/>
  <c r="A9753" i="29" s="1"/>
  <c r="A9754" i="29" s="1"/>
  <c r="A9755" i="29" s="1"/>
  <c r="A9756" i="29" s="1"/>
  <c r="A9757" i="29" s="1"/>
  <c r="A9758" i="29" s="1"/>
  <c r="A9759" i="29" s="1"/>
  <c r="A9760" i="29" s="1"/>
  <c r="A9761" i="29" s="1"/>
  <c r="A9762" i="29" s="1"/>
  <c r="A9763" i="29" s="1"/>
  <c r="A9764" i="29" s="1"/>
  <c r="A9765" i="29" s="1"/>
  <c r="A9766" i="29" s="1"/>
  <c r="A9767" i="29" s="1"/>
  <c r="A9768" i="29" s="1"/>
  <c r="A9769" i="29" s="1"/>
  <c r="A9770" i="29" s="1"/>
  <c r="A9771" i="29" s="1"/>
  <c r="A9772" i="29" s="1"/>
  <c r="A9773" i="29" s="1"/>
  <c r="A9774" i="29" s="1"/>
  <c r="A9775" i="29" s="1"/>
  <c r="A9776" i="29" s="1"/>
  <c r="A9777" i="29" s="1"/>
  <c r="A9778" i="29" s="1"/>
  <c r="A9779" i="29" s="1"/>
  <c r="A9780" i="29" s="1"/>
  <c r="A9781" i="29" s="1"/>
  <c r="A9782" i="29" s="1"/>
  <c r="A9783" i="29" s="1"/>
  <c r="A9784" i="29" s="1"/>
  <c r="A9785" i="29" s="1"/>
  <c r="A9786" i="29" s="1"/>
  <c r="A9787" i="29" s="1"/>
  <c r="A9788" i="29" s="1"/>
  <c r="A9789" i="29" s="1"/>
  <c r="A9790" i="29" s="1"/>
  <c r="A9791" i="29" s="1"/>
  <c r="A9792" i="29" s="1"/>
  <c r="A9793" i="29" s="1"/>
  <c r="A9794" i="29" s="1"/>
  <c r="A9795" i="29" s="1"/>
  <c r="A9796" i="29" s="1"/>
  <c r="A9797" i="29" s="1"/>
  <c r="A9798" i="29" s="1"/>
  <c r="A9799" i="29" s="1"/>
  <c r="A9800" i="29" s="1"/>
  <c r="A9801" i="29" s="1"/>
  <c r="A9802" i="29" s="1"/>
  <c r="A9803" i="29" s="1"/>
  <c r="A9804" i="29" s="1"/>
  <c r="A9805" i="29" s="1"/>
  <c r="A9806" i="29" s="1"/>
  <c r="A9807" i="29" s="1"/>
  <c r="A9808" i="29" s="1"/>
  <c r="A9809" i="29" s="1"/>
  <c r="A9810" i="29" s="1"/>
  <c r="A9811" i="29" s="1"/>
  <c r="A9812" i="29" s="1"/>
  <c r="A9813" i="29" s="1"/>
  <c r="A9814" i="29" s="1"/>
  <c r="A9815" i="29" s="1"/>
  <c r="A9816" i="29" s="1"/>
  <c r="A9817" i="29" s="1"/>
  <c r="A9818" i="29" s="1"/>
  <c r="A9819" i="29" s="1"/>
  <c r="A9820" i="29" s="1"/>
  <c r="A9821" i="29" s="1"/>
  <c r="A9822" i="29" s="1"/>
  <c r="A9823" i="29" s="1"/>
  <c r="A9824" i="29" s="1"/>
  <c r="A9825" i="29" s="1"/>
  <c r="A9826" i="29" s="1"/>
  <c r="A9827" i="29" s="1"/>
  <c r="A9828" i="29" s="1"/>
  <c r="A9829" i="29" s="1"/>
  <c r="A9830" i="29" s="1"/>
  <c r="A9831" i="29" s="1"/>
  <c r="A9832" i="29" s="1"/>
  <c r="A9833" i="29" s="1"/>
  <c r="A9834" i="29" s="1"/>
  <c r="A9835" i="29" s="1"/>
  <c r="A9836" i="29" s="1"/>
  <c r="A9837" i="29" s="1"/>
  <c r="A9838" i="29" s="1"/>
  <c r="A9839" i="29" s="1"/>
  <c r="A9840" i="29" s="1"/>
  <c r="A9841" i="29" s="1"/>
  <c r="A9842" i="29" s="1"/>
  <c r="A9843" i="29" s="1"/>
  <c r="A9844" i="29" s="1"/>
  <c r="A9845" i="29" s="1"/>
  <c r="A9846" i="29" s="1"/>
  <c r="A9847" i="29" s="1"/>
  <c r="A9848" i="29" s="1"/>
  <c r="A9849" i="29" s="1"/>
  <c r="A9850" i="29" s="1"/>
  <c r="A9851" i="29" s="1"/>
  <c r="A9852" i="29" s="1"/>
  <c r="A9853" i="29" s="1"/>
  <c r="A9854" i="29" s="1"/>
  <c r="A9855" i="29" s="1"/>
  <c r="A9856" i="29" s="1"/>
  <c r="A9857" i="29" s="1"/>
  <c r="A9858" i="29" s="1"/>
  <c r="A9859" i="29" s="1"/>
  <c r="A9860" i="29" s="1"/>
  <c r="A9861" i="29" s="1"/>
  <c r="A9862" i="29" s="1"/>
  <c r="A9863" i="29" s="1"/>
  <c r="A9864" i="29" s="1"/>
  <c r="A9865" i="29" s="1"/>
  <c r="A9866" i="29" s="1"/>
  <c r="A9867" i="29" s="1"/>
  <c r="A9868" i="29" s="1"/>
  <c r="A9869" i="29" s="1"/>
  <c r="A9870" i="29" s="1"/>
  <c r="A9871" i="29" s="1"/>
  <c r="A9872" i="29" s="1"/>
  <c r="A9873" i="29" s="1"/>
  <c r="A9874" i="29" s="1"/>
  <c r="A9875" i="29" s="1"/>
  <c r="A9876" i="29" s="1"/>
  <c r="A9877" i="29" s="1"/>
  <c r="A9878" i="29" s="1"/>
  <c r="A9879" i="29" s="1"/>
  <c r="A9880" i="29" s="1"/>
  <c r="A9881" i="29" s="1"/>
  <c r="A9882" i="29" s="1"/>
  <c r="A9883" i="29" s="1"/>
  <c r="A9884" i="29" s="1"/>
  <c r="A9885" i="29" s="1"/>
  <c r="A9886" i="29" s="1"/>
  <c r="A9887" i="29" s="1"/>
  <c r="A9888" i="29" s="1"/>
  <c r="A9889" i="29" s="1"/>
  <c r="A9890" i="29" s="1"/>
  <c r="A9891" i="29" s="1"/>
  <c r="A9892" i="29" s="1"/>
  <c r="A9893" i="29" s="1"/>
  <c r="A9894" i="29" s="1"/>
  <c r="A9895" i="29" s="1"/>
  <c r="A9896" i="29" s="1"/>
  <c r="A9897" i="29" s="1"/>
  <c r="A9898" i="29" s="1"/>
  <c r="A9899" i="29" s="1"/>
  <c r="A9900" i="29" s="1"/>
  <c r="A9901" i="29" s="1"/>
  <c r="A9902" i="29" s="1"/>
  <c r="A9903" i="29" s="1"/>
  <c r="A9904" i="29" s="1"/>
  <c r="A9905" i="29" s="1"/>
  <c r="A9906" i="29" s="1"/>
  <c r="A9907" i="29" s="1"/>
  <c r="A9908" i="29" s="1"/>
  <c r="A9909" i="29" s="1"/>
  <c r="A9910" i="29" s="1"/>
  <c r="A9911" i="29" s="1"/>
  <c r="A9912" i="29" s="1"/>
  <c r="A9913" i="29" s="1"/>
  <c r="A9914" i="29" s="1"/>
  <c r="A9915" i="29" s="1"/>
  <c r="A9916" i="29" s="1"/>
  <c r="A9917" i="29" s="1"/>
  <c r="A9918" i="29" s="1"/>
  <c r="A9919" i="29" s="1"/>
  <c r="A9920" i="29" s="1"/>
  <c r="A9921" i="29" s="1"/>
  <c r="A9922" i="29" s="1"/>
  <c r="A9923" i="29" s="1"/>
  <c r="A9924" i="29" s="1"/>
  <c r="A9925" i="29" s="1"/>
  <c r="A9926" i="29" s="1"/>
  <c r="A9927" i="29" s="1"/>
  <c r="A9928" i="29" s="1"/>
  <c r="A9929" i="29" s="1"/>
  <c r="A9930" i="29" s="1"/>
  <c r="A9931" i="29" s="1"/>
  <c r="A9932" i="29" s="1"/>
  <c r="A9933" i="29" s="1"/>
  <c r="A9934" i="29" s="1"/>
  <c r="A9935" i="29" s="1"/>
  <c r="A9936" i="29" s="1"/>
  <c r="A9937" i="29" s="1"/>
  <c r="A9938" i="29" s="1"/>
  <c r="A9939" i="29" s="1"/>
  <c r="A9940" i="29" s="1"/>
  <c r="A9941" i="29" s="1"/>
  <c r="A9942" i="29" s="1"/>
  <c r="A9943" i="29" s="1"/>
  <c r="A9944" i="29" s="1"/>
  <c r="A9945" i="29" s="1"/>
  <c r="A9946" i="29" s="1"/>
  <c r="A9947" i="29" s="1"/>
  <c r="A9948" i="29" s="1"/>
  <c r="A9949" i="29" s="1"/>
  <c r="A9950" i="29" s="1"/>
  <c r="A9951" i="29" s="1"/>
  <c r="A9952" i="29" s="1"/>
  <c r="A9953" i="29" s="1"/>
  <c r="A9954" i="29" s="1"/>
  <c r="A9955" i="29" s="1"/>
  <c r="A9956" i="29" s="1"/>
  <c r="A9957" i="29" s="1"/>
  <c r="A9958" i="29" s="1"/>
  <c r="A9959" i="29" s="1"/>
  <c r="A9960" i="29" s="1"/>
  <c r="A9961" i="29" s="1"/>
  <c r="A9962" i="29" s="1"/>
  <c r="A9963" i="29" s="1"/>
  <c r="A9964" i="29" s="1"/>
  <c r="A9965" i="29" s="1"/>
  <c r="A9966" i="29" s="1"/>
  <c r="A9967" i="29" s="1"/>
  <c r="A9968" i="29" s="1"/>
  <c r="A9969" i="29" s="1"/>
  <c r="A9970" i="29" s="1"/>
  <c r="A9971" i="29" s="1"/>
  <c r="A9972" i="29" s="1"/>
  <c r="A9973" i="29" s="1"/>
  <c r="A9974" i="29" s="1"/>
  <c r="A9975" i="29" s="1"/>
  <c r="A9976" i="29" s="1"/>
  <c r="A9977" i="29" s="1"/>
  <c r="A9978" i="29" s="1"/>
  <c r="A9979" i="29" s="1"/>
  <c r="A9980" i="29" s="1"/>
  <c r="A9981" i="29" s="1"/>
  <c r="A9982" i="29" s="1"/>
  <c r="A9983" i="29" s="1"/>
  <c r="A9984" i="29" s="1"/>
  <c r="A9985" i="29" s="1"/>
  <c r="A9986" i="29" s="1"/>
  <c r="A9987" i="29" s="1"/>
  <c r="A9988" i="29" s="1"/>
  <c r="A9989" i="29" s="1"/>
  <c r="A9990" i="29" s="1"/>
  <c r="A9991" i="29" s="1"/>
  <c r="A9992" i="29" s="1"/>
  <c r="A9993" i="29" s="1"/>
  <c r="A9994" i="29" s="1"/>
  <c r="A9995" i="29" s="1"/>
  <c r="A9996" i="29" s="1"/>
  <c r="A9997" i="29" s="1"/>
  <c r="A9998" i="29" s="1"/>
  <c r="A9999" i="29" s="1"/>
  <c r="A10000" i="29" s="1"/>
  <c r="A10001" i="29" s="1"/>
  <c r="A10002" i="29" s="1"/>
  <c r="A10003" i="29" s="1"/>
  <c r="A10004" i="29" s="1"/>
  <c r="A10005" i="29" s="1"/>
  <c r="A10006" i="29" s="1"/>
  <c r="A10007" i="29" s="1"/>
  <c r="A10008" i="29" s="1"/>
  <c r="A10009" i="29" s="1"/>
  <c r="A10010" i="29" s="1"/>
  <c r="A10011" i="29" s="1"/>
  <c r="A10012" i="29" s="1"/>
  <c r="A10013" i="29" s="1"/>
  <c r="A10014" i="29" s="1"/>
  <c r="A10015" i="29" s="1"/>
  <c r="A10016" i="29" s="1"/>
  <c r="A10017" i="29" s="1"/>
  <c r="A10018" i="29" s="1"/>
  <c r="A10019" i="29" s="1"/>
  <c r="A10020" i="29" s="1"/>
  <c r="A10021" i="29" s="1"/>
  <c r="A10022" i="29" s="1"/>
  <c r="A10023" i="29" s="1"/>
  <c r="A10024" i="29" s="1"/>
  <c r="A10025" i="29" s="1"/>
  <c r="A10026" i="29" s="1"/>
  <c r="A10027" i="29" s="1"/>
  <c r="A10028" i="29" s="1"/>
  <c r="A10029" i="29" s="1"/>
  <c r="A10030" i="29" s="1"/>
  <c r="A10031" i="29" s="1"/>
  <c r="A10032" i="29" s="1"/>
  <c r="A10033" i="29" s="1"/>
  <c r="A10034" i="29" s="1"/>
  <c r="A10035" i="29" s="1"/>
  <c r="A10036" i="29" s="1"/>
  <c r="A10037" i="29" s="1"/>
  <c r="A10038" i="29" s="1"/>
  <c r="A10039" i="29" s="1"/>
  <c r="A10040" i="29" s="1"/>
  <c r="A10041" i="29" s="1"/>
  <c r="A10042" i="29" s="1"/>
  <c r="A10043" i="29" s="1"/>
  <c r="A10044" i="29" s="1"/>
  <c r="A10045" i="29" s="1"/>
  <c r="A10046" i="29" s="1"/>
  <c r="A10047" i="29" s="1"/>
  <c r="A10048" i="29" s="1"/>
  <c r="A10049" i="29" s="1"/>
  <c r="A10050" i="29" s="1"/>
  <c r="A10051" i="29" s="1"/>
  <c r="A10052" i="29" s="1"/>
  <c r="A10053" i="29" s="1"/>
  <c r="A10054" i="29" s="1"/>
  <c r="A10055" i="29" s="1"/>
  <c r="A10056" i="29" s="1"/>
  <c r="A10057" i="29" s="1"/>
  <c r="A10058" i="29" s="1"/>
  <c r="A10059" i="29" s="1"/>
  <c r="A10060" i="29" s="1"/>
  <c r="A10061" i="29" s="1"/>
  <c r="A10062" i="29" s="1"/>
  <c r="A10063" i="29" s="1"/>
  <c r="A10064" i="29" s="1"/>
  <c r="A10065" i="29" s="1"/>
  <c r="A10066" i="29" s="1"/>
  <c r="A10067" i="29" s="1"/>
  <c r="A10068" i="29" s="1"/>
  <c r="A10069" i="29" s="1"/>
  <c r="A10070" i="29" s="1"/>
  <c r="A10071" i="29" s="1"/>
  <c r="A10072" i="29" s="1"/>
  <c r="A10073" i="29" s="1"/>
  <c r="A10074" i="29" s="1"/>
  <c r="A10075" i="29" s="1"/>
  <c r="A10076" i="29" s="1"/>
  <c r="A10077" i="29" s="1"/>
  <c r="A10078" i="29" s="1"/>
  <c r="A10079" i="29" s="1"/>
  <c r="A10080" i="29" s="1"/>
  <c r="A10081" i="29" s="1"/>
  <c r="A10082" i="29" s="1"/>
  <c r="A10083" i="29" s="1"/>
  <c r="A10084" i="29" s="1"/>
  <c r="A10085" i="29" s="1"/>
  <c r="A10086" i="29" s="1"/>
  <c r="A10087" i="29" s="1"/>
  <c r="A10088" i="29" s="1"/>
  <c r="A10089" i="29" s="1"/>
  <c r="A10090" i="29" s="1"/>
  <c r="A10091" i="29" s="1"/>
  <c r="A10092" i="29" s="1"/>
  <c r="A10093" i="29" s="1"/>
  <c r="A10094" i="29" s="1"/>
  <c r="A10095" i="29" s="1"/>
  <c r="A10096" i="29" s="1"/>
  <c r="A10097" i="29" s="1"/>
  <c r="A10098" i="29" s="1"/>
  <c r="A10099" i="29" s="1"/>
  <c r="A10100" i="29" s="1"/>
  <c r="A10101" i="29" s="1"/>
  <c r="A10102" i="29" s="1"/>
  <c r="A10103" i="29" s="1"/>
  <c r="A10104" i="29" s="1"/>
  <c r="A10105" i="29" s="1"/>
  <c r="A10106" i="29" s="1"/>
  <c r="A10107" i="29" s="1"/>
  <c r="A10108" i="29" s="1"/>
  <c r="A10109" i="29" s="1"/>
  <c r="A10110" i="29" s="1"/>
  <c r="A10111" i="29" s="1"/>
  <c r="A10112" i="29" s="1"/>
  <c r="A10113" i="29" s="1"/>
  <c r="A10114" i="29" s="1"/>
  <c r="A10115" i="29" s="1"/>
  <c r="A10116" i="29" s="1"/>
  <c r="A10117" i="29" s="1"/>
  <c r="A10118" i="29" s="1"/>
  <c r="A10119" i="29" s="1"/>
  <c r="A10120" i="29" s="1"/>
  <c r="A10121" i="29" s="1"/>
  <c r="A10122" i="29" s="1"/>
  <c r="A10123" i="29" s="1"/>
  <c r="A10124" i="29" s="1"/>
  <c r="A10125" i="29" s="1"/>
  <c r="A10126" i="29" s="1"/>
  <c r="A10127" i="29" s="1"/>
  <c r="A10128" i="29" s="1"/>
  <c r="A10129" i="29" s="1"/>
  <c r="A10130" i="29" s="1"/>
  <c r="A10131" i="29" s="1"/>
  <c r="A10132" i="29" s="1"/>
  <c r="A10133" i="29" s="1"/>
  <c r="A10134" i="29" s="1"/>
  <c r="A10135" i="29" s="1"/>
  <c r="A10136" i="29" s="1"/>
  <c r="A10137" i="29" s="1"/>
  <c r="A10138" i="29" s="1"/>
  <c r="A10139" i="29" s="1"/>
  <c r="A10140" i="29" s="1"/>
  <c r="A10141" i="29" s="1"/>
  <c r="A10142" i="29" s="1"/>
  <c r="A10143" i="29" s="1"/>
  <c r="A10144" i="29" s="1"/>
  <c r="A10145" i="29" s="1"/>
  <c r="A10146" i="29" s="1"/>
  <c r="A10147" i="29" s="1"/>
  <c r="A10148" i="29" s="1"/>
  <c r="A10149" i="29" s="1"/>
  <c r="A10150" i="29" s="1"/>
  <c r="A10151" i="29" s="1"/>
  <c r="A10152" i="29" s="1"/>
  <c r="A10153" i="29" s="1"/>
  <c r="A10154" i="29" s="1"/>
  <c r="A10155" i="29" s="1"/>
  <c r="A10156" i="29" s="1"/>
  <c r="A10157" i="29" s="1"/>
  <c r="A10158" i="29" s="1"/>
  <c r="A10159" i="29" s="1"/>
  <c r="A10160" i="29" s="1"/>
  <c r="A10161" i="29" s="1"/>
  <c r="A10162" i="29" s="1"/>
  <c r="A10163" i="29" s="1"/>
  <c r="A10164" i="29" s="1"/>
  <c r="A10165" i="29" s="1"/>
  <c r="A10166" i="29" s="1"/>
  <c r="A10167" i="29" s="1"/>
  <c r="A10168" i="29" s="1"/>
  <c r="A10169" i="29" s="1"/>
  <c r="A10170" i="29" s="1"/>
  <c r="A10171" i="29" s="1"/>
  <c r="A10172" i="29" s="1"/>
  <c r="A10173" i="29" s="1"/>
  <c r="A10174" i="29" s="1"/>
  <c r="A10175" i="29" s="1"/>
  <c r="A10176" i="29" s="1"/>
  <c r="A10177" i="29" s="1"/>
  <c r="A10178" i="29" s="1"/>
  <c r="A10179" i="29" s="1"/>
  <c r="A10180" i="29" s="1"/>
  <c r="A10181" i="29" s="1"/>
  <c r="A10182" i="29" s="1"/>
  <c r="A10183" i="29" s="1"/>
  <c r="A10184" i="29" s="1"/>
  <c r="A10185" i="29" s="1"/>
  <c r="A10186" i="29" s="1"/>
  <c r="A10187" i="29" s="1"/>
  <c r="A10188" i="29" s="1"/>
  <c r="A10189" i="29" s="1"/>
  <c r="A10190" i="29" s="1"/>
  <c r="A10191" i="29" s="1"/>
  <c r="A10192" i="29" s="1"/>
  <c r="A10193" i="29" s="1"/>
  <c r="A10194" i="29" s="1"/>
  <c r="A10195" i="29" s="1"/>
  <c r="A10196" i="29" s="1"/>
  <c r="A10197" i="29" s="1"/>
  <c r="A10198" i="29" s="1"/>
  <c r="A10199" i="29" s="1"/>
  <c r="A10200" i="29" s="1"/>
  <c r="A10201" i="29" s="1"/>
  <c r="A10202" i="29" s="1"/>
  <c r="A10203" i="29" s="1"/>
  <c r="A10204" i="29" s="1"/>
  <c r="A10205" i="29" s="1"/>
  <c r="A10206" i="29" s="1"/>
  <c r="A10207" i="29" s="1"/>
  <c r="A10208" i="29" s="1"/>
  <c r="A10209" i="29" s="1"/>
  <c r="A10210" i="29" s="1"/>
  <c r="A10211" i="29" s="1"/>
  <c r="A10212" i="29" s="1"/>
  <c r="A10213" i="29" s="1"/>
  <c r="A10214" i="29" s="1"/>
  <c r="A10215" i="29" s="1"/>
  <c r="A10216" i="29" s="1"/>
  <c r="A10217" i="29" s="1"/>
  <c r="A10218" i="29" s="1"/>
  <c r="A10219" i="29" s="1"/>
  <c r="A10220" i="29" s="1"/>
  <c r="A10221" i="29" s="1"/>
  <c r="A10222" i="29" s="1"/>
  <c r="A10223" i="29" s="1"/>
  <c r="A10224" i="29" s="1"/>
  <c r="A10225" i="29" s="1"/>
  <c r="A10226" i="29" s="1"/>
  <c r="A10227" i="29" s="1"/>
  <c r="A10228" i="29" s="1"/>
  <c r="A10229" i="29" s="1"/>
  <c r="A10230" i="29" s="1"/>
  <c r="A10231" i="29" s="1"/>
  <c r="A10232" i="29" s="1"/>
  <c r="A10233" i="29" s="1"/>
  <c r="A10234" i="29" s="1"/>
  <c r="A10235" i="29" s="1"/>
  <c r="A10236" i="29" s="1"/>
  <c r="A10237" i="29" s="1"/>
  <c r="A10238" i="29" s="1"/>
  <c r="A10239" i="29" s="1"/>
  <c r="A10240" i="29" s="1"/>
  <c r="A10241" i="29" s="1"/>
  <c r="A10242" i="29" s="1"/>
  <c r="A10243" i="29" s="1"/>
  <c r="A10244" i="29" s="1"/>
  <c r="A10245" i="29" s="1"/>
  <c r="A10246" i="29" s="1"/>
  <c r="A10247" i="29" s="1"/>
  <c r="A10248" i="29" s="1"/>
  <c r="A10249" i="29" s="1"/>
  <c r="A10250" i="29" s="1"/>
  <c r="A10251" i="29" s="1"/>
  <c r="A10252" i="29" s="1"/>
  <c r="A10253" i="29" s="1"/>
  <c r="A10254" i="29" s="1"/>
  <c r="A10255" i="29" s="1"/>
  <c r="A10256" i="29" s="1"/>
  <c r="A10257" i="29" s="1"/>
  <c r="A10258" i="29" s="1"/>
  <c r="A10259" i="29" s="1"/>
  <c r="A10260" i="29" s="1"/>
  <c r="A10261" i="29" s="1"/>
  <c r="A10262" i="29" s="1"/>
  <c r="A10263" i="29" s="1"/>
  <c r="A10264" i="29" s="1"/>
  <c r="A10265" i="29" s="1"/>
  <c r="A10266" i="29" s="1"/>
  <c r="A10267" i="29" s="1"/>
  <c r="A10268" i="29" s="1"/>
  <c r="A10269" i="29" s="1"/>
  <c r="A10270" i="29" s="1"/>
  <c r="A10271" i="29" s="1"/>
  <c r="A10272" i="29" s="1"/>
  <c r="A10273" i="29" s="1"/>
  <c r="A10274" i="29" s="1"/>
  <c r="A10275" i="29" s="1"/>
  <c r="A10276" i="29" s="1"/>
  <c r="A10277" i="29" s="1"/>
  <c r="A10278" i="29" s="1"/>
  <c r="A10279" i="29" s="1"/>
  <c r="A10280" i="29" s="1"/>
  <c r="A10281" i="29" s="1"/>
  <c r="A10282" i="29" s="1"/>
  <c r="A10283" i="29" s="1"/>
  <c r="A10284" i="29" s="1"/>
  <c r="A10285" i="29" s="1"/>
  <c r="A10286" i="29" s="1"/>
  <c r="A10287" i="29" s="1"/>
  <c r="A10288" i="29" s="1"/>
  <c r="A10289" i="29" s="1"/>
  <c r="A10290" i="29" s="1"/>
  <c r="A10291" i="29" s="1"/>
  <c r="A10292" i="29" s="1"/>
  <c r="A10293" i="29" s="1"/>
  <c r="A10294" i="29" s="1"/>
  <c r="A10295" i="29" s="1"/>
  <c r="A10296" i="29" s="1"/>
  <c r="A10297" i="29" s="1"/>
  <c r="A10298" i="29" s="1"/>
  <c r="A10299" i="29" s="1"/>
  <c r="A10300" i="29" s="1"/>
  <c r="A10301" i="29" s="1"/>
  <c r="A10302" i="29" s="1"/>
  <c r="A10303" i="29" s="1"/>
  <c r="A10304" i="29" s="1"/>
  <c r="A10305" i="29" s="1"/>
  <c r="A10306" i="29" s="1"/>
  <c r="A10307" i="29" s="1"/>
  <c r="A10308" i="29" s="1"/>
  <c r="A10309" i="29" s="1"/>
  <c r="A10310" i="29" s="1"/>
  <c r="A10311" i="29" s="1"/>
  <c r="A10312" i="29" s="1"/>
  <c r="A10313" i="29" s="1"/>
  <c r="A10314" i="29" s="1"/>
  <c r="A10315" i="29" s="1"/>
  <c r="A10316" i="29" s="1"/>
  <c r="A10317" i="29" s="1"/>
  <c r="A10318" i="29" s="1"/>
  <c r="A10319" i="29" s="1"/>
  <c r="A10320" i="29" s="1"/>
  <c r="A10321" i="29" s="1"/>
  <c r="A10322" i="29" s="1"/>
  <c r="A10323" i="29" s="1"/>
  <c r="A10324" i="29" s="1"/>
  <c r="A10325" i="29" s="1"/>
  <c r="A10326" i="29" s="1"/>
  <c r="A10327" i="29" s="1"/>
  <c r="A10328" i="29" s="1"/>
  <c r="A10329" i="29" s="1"/>
  <c r="A10330" i="29" s="1"/>
  <c r="A10331" i="29" s="1"/>
  <c r="A10332" i="29" s="1"/>
  <c r="A10333" i="29" s="1"/>
  <c r="A10334" i="29" s="1"/>
  <c r="A10335" i="29" s="1"/>
  <c r="A10336" i="29" s="1"/>
  <c r="A10337" i="29" s="1"/>
  <c r="A10338" i="29" s="1"/>
  <c r="A10339" i="29" s="1"/>
  <c r="A10340" i="29" s="1"/>
  <c r="A10341" i="29" s="1"/>
  <c r="A10342" i="29" s="1"/>
  <c r="A10343" i="29" s="1"/>
  <c r="A10344" i="29" s="1"/>
  <c r="A10345" i="29" s="1"/>
  <c r="A10346" i="29" s="1"/>
  <c r="A10347" i="29" s="1"/>
  <c r="A10348" i="29" s="1"/>
  <c r="A10349" i="29" s="1"/>
  <c r="A10350" i="29" s="1"/>
  <c r="A10351" i="29" s="1"/>
  <c r="A10352" i="29" s="1"/>
  <c r="A10353" i="29" s="1"/>
  <c r="A10354" i="29" s="1"/>
  <c r="A10355" i="29" s="1"/>
  <c r="A10356" i="29" s="1"/>
  <c r="A10357" i="29" s="1"/>
  <c r="A10358" i="29" s="1"/>
  <c r="A10359" i="29" s="1"/>
  <c r="A10360" i="29" s="1"/>
  <c r="A10361" i="29" s="1"/>
  <c r="A10362" i="29" s="1"/>
  <c r="A10363" i="29" s="1"/>
  <c r="A10364" i="29" s="1"/>
  <c r="A10365" i="29" s="1"/>
  <c r="A10366" i="29" s="1"/>
  <c r="A10367" i="29" s="1"/>
  <c r="A10368" i="29" s="1"/>
  <c r="A10369" i="29" s="1"/>
  <c r="A10370" i="29" s="1"/>
  <c r="A10371" i="29" s="1"/>
  <c r="A10372" i="29" s="1"/>
  <c r="A10373" i="29" s="1"/>
  <c r="A10374" i="29" s="1"/>
  <c r="A10375" i="29" s="1"/>
  <c r="A10376" i="29" s="1"/>
  <c r="A10377" i="29" s="1"/>
  <c r="A10378" i="29" s="1"/>
  <c r="A10379" i="29" s="1"/>
  <c r="A10380" i="29" s="1"/>
  <c r="A10381" i="29" s="1"/>
  <c r="A10382" i="29" s="1"/>
  <c r="A10383" i="29" s="1"/>
  <c r="A10384" i="29" s="1"/>
  <c r="A10385" i="29" s="1"/>
  <c r="A10386" i="29" s="1"/>
  <c r="A10387" i="29" s="1"/>
  <c r="A10388" i="29" s="1"/>
  <c r="A10389" i="29" s="1"/>
  <c r="A10390" i="29" s="1"/>
  <c r="A10391" i="29" s="1"/>
  <c r="A10392" i="29" s="1"/>
  <c r="A10393" i="29" s="1"/>
  <c r="A10394" i="29" s="1"/>
  <c r="A10395" i="29" s="1"/>
  <c r="A10396" i="29" s="1"/>
  <c r="A10397" i="29" s="1"/>
  <c r="A10398" i="29" s="1"/>
  <c r="A10399" i="29" s="1"/>
  <c r="A10400" i="29" s="1"/>
  <c r="A10401" i="29" s="1"/>
  <c r="A10402" i="29" s="1"/>
  <c r="A10403" i="29" s="1"/>
  <c r="A10404" i="29" s="1"/>
  <c r="A10405" i="29" s="1"/>
  <c r="A10406" i="29" s="1"/>
  <c r="A10407" i="29" s="1"/>
  <c r="A10408" i="29" s="1"/>
  <c r="A10409" i="29" s="1"/>
  <c r="A10410" i="29" s="1"/>
  <c r="A10411" i="29" s="1"/>
  <c r="A10412" i="29" s="1"/>
  <c r="A10413" i="29" s="1"/>
  <c r="A10414" i="29" s="1"/>
  <c r="A10415" i="29" s="1"/>
  <c r="A10416" i="29" s="1"/>
  <c r="A10417" i="29" s="1"/>
  <c r="A10418" i="29" s="1"/>
  <c r="A10419" i="29" s="1"/>
  <c r="A10420" i="29" s="1"/>
  <c r="A10421" i="29" s="1"/>
  <c r="A10422" i="29" s="1"/>
  <c r="A10423" i="29" s="1"/>
  <c r="A10424" i="29" s="1"/>
  <c r="A10425" i="29" s="1"/>
  <c r="A10426" i="29" s="1"/>
  <c r="A10427" i="29" s="1"/>
  <c r="A10428" i="29" s="1"/>
  <c r="A10429" i="29" s="1"/>
  <c r="A10430" i="29" s="1"/>
  <c r="A10431" i="29" s="1"/>
  <c r="A10432" i="29" s="1"/>
  <c r="A10433" i="29" s="1"/>
  <c r="A10434" i="29" s="1"/>
  <c r="A10435" i="29" s="1"/>
  <c r="A10436" i="29" s="1"/>
  <c r="A10437" i="29" s="1"/>
  <c r="A10438" i="29" s="1"/>
  <c r="A10439" i="29" s="1"/>
  <c r="A10440" i="29" s="1"/>
  <c r="A10441" i="29" s="1"/>
  <c r="A10442" i="29" s="1"/>
  <c r="A10443" i="29" s="1"/>
  <c r="A10444" i="29" s="1"/>
  <c r="A10445" i="29" s="1"/>
  <c r="A10446" i="29" s="1"/>
  <c r="A10447" i="29" s="1"/>
  <c r="A10448" i="29" s="1"/>
  <c r="A10449" i="29" s="1"/>
  <c r="A10450" i="29" s="1"/>
  <c r="A10451" i="29" s="1"/>
  <c r="A10452" i="29" s="1"/>
  <c r="A10453" i="29" s="1"/>
  <c r="A10454" i="29" s="1"/>
  <c r="A10455" i="29" s="1"/>
  <c r="A10456" i="29" s="1"/>
  <c r="A10457" i="29" s="1"/>
  <c r="A10458" i="29" s="1"/>
  <c r="A10459" i="29" s="1"/>
  <c r="A10460" i="29" s="1"/>
  <c r="A10461" i="29" s="1"/>
  <c r="A10462" i="29" s="1"/>
  <c r="A10463" i="29" s="1"/>
  <c r="A10464" i="29" s="1"/>
  <c r="A10465" i="29" s="1"/>
  <c r="A10466" i="29" s="1"/>
  <c r="A10467" i="29" s="1"/>
  <c r="A10468" i="29" s="1"/>
  <c r="A10469" i="29" s="1"/>
  <c r="A10470" i="29" s="1"/>
  <c r="A10471" i="29" s="1"/>
  <c r="A10472" i="29" s="1"/>
  <c r="A10473" i="29" s="1"/>
  <c r="A10474" i="29" s="1"/>
  <c r="A10475" i="29" s="1"/>
  <c r="A10476" i="29" s="1"/>
  <c r="A10477" i="29" s="1"/>
  <c r="A10478" i="29" s="1"/>
  <c r="A10479" i="29" s="1"/>
  <c r="A10480" i="29" s="1"/>
  <c r="A10481" i="29" s="1"/>
  <c r="A10482" i="29" s="1"/>
  <c r="A10483" i="29" s="1"/>
  <c r="A10484" i="29" s="1"/>
  <c r="A10485" i="29" s="1"/>
  <c r="A10486" i="29" s="1"/>
  <c r="A10487" i="29" s="1"/>
  <c r="A10488" i="29" s="1"/>
  <c r="A10489" i="29" s="1"/>
  <c r="A10490" i="29" s="1"/>
  <c r="A10491" i="29" s="1"/>
  <c r="A10492" i="29" s="1"/>
  <c r="A10493" i="29" s="1"/>
  <c r="A10494" i="29" s="1"/>
  <c r="A10495" i="29" s="1"/>
  <c r="A10496" i="29" s="1"/>
  <c r="A10497" i="29" s="1"/>
  <c r="A10498" i="29" s="1"/>
  <c r="A10499" i="29" s="1"/>
  <c r="A10500" i="29" s="1"/>
  <c r="A10501" i="29" s="1"/>
  <c r="A10502" i="29" s="1"/>
  <c r="A10503" i="29" s="1"/>
  <c r="A10504" i="29" s="1"/>
  <c r="A10505" i="29" s="1"/>
  <c r="A10506" i="29" s="1"/>
  <c r="A10507" i="29" s="1"/>
  <c r="A10508" i="29" s="1"/>
  <c r="A10509" i="29" s="1"/>
  <c r="A10510" i="29" s="1"/>
  <c r="A10511" i="29" s="1"/>
  <c r="A10512" i="29" s="1"/>
  <c r="A10513" i="29" s="1"/>
  <c r="A10514" i="29" s="1"/>
  <c r="A10515" i="29" s="1"/>
  <c r="A10516" i="29" s="1"/>
  <c r="A10517" i="29" s="1"/>
  <c r="A10518" i="29" s="1"/>
  <c r="A10519" i="29" s="1"/>
  <c r="A10520" i="29" s="1"/>
  <c r="A10521" i="29" s="1"/>
  <c r="A10522" i="29" s="1"/>
  <c r="A10523" i="29" s="1"/>
  <c r="A10524" i="29" s="1"/>
  <c r="A10525" i="29" s="1"/>
  <c r="A10526" i="29" s="1"/>
  <c r="A10527" i="29" s="1"/>
  <c r="A10528" i="29" s="1"/>
  <c r="A10529" i="29" s="1"/>
  <c r="A10530" i="29" s="1"/>
  <c r="A10531" i="29" s="1"/>
  <c r="A10532" i="29" s="1"/>
  <c r="A10533" i="29" s="1"/>
  <c r="A10534" i="29" s="1"/>
  <c r="A10535" i="29" s="1"/>
  <c r="A10536" i="29" s="1"/>
  <c r="A10537" i="29" s="1"/>
  <c r="A10538" i="29" s="1"/>
  <c r="A10539" i="29" s="1"/>
  <c r="A10540" i="29" s="1"/>
  <c r="A10541" i="29" s="1"/>
  <c r="A10542" i="29" s="1"/>
  <c r="A10543" i="29" s="1"/>
  <c r="A10544" i="29" s="1"/>
  <c r="A10545" i="29" s="1"/>
  <c r="A10546" i="29" s="1"/>
  <c r="A10547" i="29" s="1"/>
  <c r="A10548" i="29" s="1"/>
  <c r="A10549" i="29" s="1"/>
  <c r="A10550" i="29" s="1"/>
  <c r="A10551" i="29" s="1"/>
  <c r="A10552" i="29" s="1"/>
  <c r="A10553" i="29" s="1"/>
  <c r="A10554" i="29" s="1"/>
  <c r="A10555" i="29" s="1"/>
  <c r="A10556" i="29" s="1"/>
  <c r="A10557" i="29" s="1"/>
  <c r="A10558" i="29" s="1"/>
  <c r="A10559" i="29" s="1"/>
  <c r="A10560" i="29" s="1"/>
  <c r="A10561" i="29" s="1"/>
  <c r="A10562" i="29" s="1"/>
  <c r="A10563" i="29" s="1"/>
  <c r="A10564" i="29" s="1"/>
  <c r="A10565" i="29" s="1"/>
  <c r="A10566" i="29" s="1"/>
  <c r="A10567" i="29" s="1"/>
  <c r="A10568" i="29" s="1"/>
  <c r="A10569" i="29" s="1"/>
  <c r="A10570" i="29" s="1"/>
  <c r="A10571" i="29" s="1"/>
  <c r="A10572" i="29" s="1"/>
  <c r="A10573" i="29" s="1"/>
  <c r="A10574" i="29" s="1"/>
  <c r="A10575" i="29" s="1"/>
  <c r="A10576" i="29" s="1"/>
  <c r="A10577" i="29" s="1"/>
  <c r="A10578" i="29" s="1"/>
  <c r="A10579" i="29" s="1"/>
  <c r="A10580" i="29" s="1"/>
  <c r="A10581" i="29" s="1"/>
  <c r="A10582" i="29" s="1"/>
  <c r="A10583" i="29" s="1"/>
  <c r="A10584" i="29" s="1"/>
  <c r="A10585" i="29" s="1"/>
  <c r="A10586" i="29" s="1"/>
  <c r="A10587" i="29" s="1"/>
  <c r="A10588" i="29" s="1"/>
  <c r="A10589" i="29" s="1"/>
  <c r="A10590" i="29" s="1"/>
  <c r="A10591" i="29" s="1"/>
  <c r="A10592" i="29" s="1"/>
  <c r="A10593" i="29" s="1"/>
  <c r="A10594" i="29" s="1"/>
  <c r="A10595" i="29" s="1"/>
  <c r="A10596" i="29" s="1"/>
  <c r="A10597" i="29" s="1"/>
  <c r="A10598" i="29" s="1"/>
  <c r="A10599" i="29" s="1"/>
  <c r="A10600" i="29" s="1"/>
  <c r="A10601" i="29" s="1"/>
  <c r="A10602" i="29" s="1"/>
  <c r="A10603" i="29" s="1"/>
  <c r="A10604" i="29" s="1"/>
  <c r="A10605" i="29" s="1"/>
  <c r="A10606" i="29" s="1"/>
  <c r="A10607" i="29" s="1"/>
  <c r="A10608" i="29" s="1"/>
  <c r="A10609" i="29" s="1"/>
  <c r="A10610" i="29" s="1"/>
  <c r="A10611" i="29" s="1"/>
  <c r="A10612" i="29" s="1"/>
  <c r="A10613" i="29" s="1"/>
  <c r="A10614" i="29" s="1"/>
  <c r="A10615" i="29" s="1"/>
  <c r="A10616" i="29" s="1"/>
  <c r="A10617" i="29" s="1"/>
  <c r="A10618" i="29" s="1"/>
  <c r="A10619" i="29" s="1"/>
  <c r="A10620" i="29" s="1"/>
  <c r="A10621" i="29" s="1"/>
  <c r="A10622" i="29" s="1"/>
  <c r="A10623" i="29" s="1"/>
  <c r="A10624" i="29" s="1"/>
  <c r="A10625" i="29" s="1"/>
  <c r="A10626" i="29" s="1"/>
  <c r="A10627" i="29" s="1"/>
  <c r="A10628" i="29" s="1"/>
  <c r="A10629" i="29" s="1"/>
  <c r="A10630" i="29" s="1"/>
  <c r="A10631" i="29" s="1"/>
  <c r="A10632" i="29" s="1"/>
  <c r="A10633" i="29" s="1"/>
  <c r="A10634" i="29" s="1"/>
  <c r="A10635" i="29" s="1"/>
  <c r="A10636" i="29" s="1"/>
  <c r="A10637" i="29" s="1"/>
  <c r="A10638" i="29" s="1"/>
  <c r="A10639" i="29" s="1"/>
  <c r="A10640" i="29" s="1"/>
  <c r="A10641" i="29" s="1"/>
  <c r="A10642" i="29" s="1"/>
  <c r="A10643" i="29" s="1"/>
  <c r="A10644" i="29" s="1"/>
  <c r="A10645" i="29" s="1"/>
  <c r="A10646" i="29" s="1"/>
  <c r="A10647" i="29" s="1"/>
  <c r="A10648" i="29" s="1"/>
  <c r="A10649" i="29" s="1"/>
  <c r="A10650" i="29" s="1"/>
  <c r="A10651" i="29" s="1"/>
  <c r="A10652" i="29" s="1"/>
  <c r="A10653" i="29" s="1"/>
  <c r="A10654" i="29" s="1"/>
  <c r="A10655" i="29" s="1"/>
  <c r="A10656" i="29" s="1"/>
  <c r="A10657" i="29" s="1"/>
  <c r="A10658" i="29" s="1"/>
  <c r="A10659" i="29" s="1"/>
  <c r="A10660" i="29" s="1"/>
  <c r="A10661" i="29" s="1"/>
  <c r="A10662" i="29" s="1"/>
  <c r="A10663" i="29" s="1"/>
  <c r="A10664" i="29" s="1"/>
  <c r="A10665" i="29" s="1"/>
  <c r="A10666" i="29" s="1"/>
  <c r="A10667" i="29" s="1"/>
  <c r="A10668" i="29" s="1"/>
  <c r="A10669" i="29" s="1"/>
  <c r="A10670" i="29" s="1"/>
  <c r="A10671" i="29" s="1"/>
  <c r="A10672" i="29" s="1"/>
  <c r="A10673" i="29" s="1"/>
  <c r="A10674" i="29" s="1"/>
  <c r="A10675" i="29" s="1"/>
  <c r="A10676" i="29" s="1"/>
  <c r="A10677" i="29" s="1"/>
  <c r="A10678" i="29" s="1"/>
  <c r="A10679" i="29" s="1"/>
  <c r="A10680" i="29" s="1"/>
  <c r="A10681" i="29" s="1"/>
  <c r="A10682" i="29" s="1"/>
  <c r="A10683" i="29" s="1"/>
  <c r="A10684" i="29" s="1"/>
  <c r="A10685" i="29" s="1"/>
  <c r="A10686" i="29" s="1"/>
  <c r="A10687" i="29" s="1"/>
  <c r="A10688" i="29" s="1"/>
  <c r="A10689" i="29" s="1"/>
  <c r="A10690" i="29" s="1"/>
  <c r="A10691" i="29" s="1"/>
  <c r="A10692" i="29" s="1"/>
  <c r="A10693" i="29" s="1"/>
  <c r="A10694" i="29" s="1"/>
  <c r="A10695" i="29" s="1"/>
  <c r="A10696" i="29" s="1"/>
  <c r="A10697" i="29" s="1"/>
  <c r="A10698" i="29" s="1"/>
  <c r="A10699" i="29" s="1"/>
  <c r="A10700" i="29" s="1"/>
  <c r="A10701" i="29" s="1"/>
  <c r="A10702" i="29" s="1"/>
  <c r="A10703" i="29" s="1"/>
  <c r="A10704" i="29" s="1"/>
  <c r="A10705" i="29" s="1"/>
  <c r="A10706" i="29" s="1"/>
  <c r="A10707" i="29" s="1"/>
  <c r="A10708" i="29" s="1"/>
  <c r="A10709" i="29" s="1"/>
  <c r="A10710" i="29" s="1"/>
  <c r="A10711" i="29" s="1"/>
  <c r="A10712" i="29" s="1"/>
  <c r="A10713" i="29" s="1"/>
  <c r="A10714" i="29" s="1"/>
  <c r="A10715" i="29" s="1"/>
  <c r="A10716" i="29" s="1"/>
  <c r="A10717" i="29" s="1"/>
  <c r="A10718" i="29" s="1"/>
  <c r="A10719" i="29" s="1"/>
  <c r="A10720" i="29" s="1"/>
  <c r="A10721" i="29" s="1"/>
  <c r="A10722" i="29" s="1"/>
  <c r="A10723" i="29" s="1"/>
  <c r="A10724" i="29" s="1"/>
  <c r="A10725" i="29" s="1"/>
  <c r="A10726" i="29" s="1"/>
  <c r="A10727" i="29" s="1"/>
  <c r="A10728" i="29" s="1"/>
  <c r="A10729" i="29" s="1"/>
  <c r="A10730" i="29" s="1"/>
  <c r="A10731" i="29" s="1"/>
  <c r="A10732" i="29" s="1"/>
  <c r="A10733" i="29" s="1"/>
  <c r="A10734" i="29" s="1"/>
  <c r="A10735" i="29" s="1"/>
  <c r="A10736" i="29" s="1"/>
  <c r="A10737" i="29" s="1"/>
  <c r="A10738" i="29" s="1"/>
  <c r="A10739" i="29" s="1"/>
  <c r="A10740" i="29" s="1"/>
  <c r="A10741" i="29" s="1"/>
  <c r="A10742" i="29" s="1"/>
  <c r="A10743" i="29" s="1"/>
  <c r="A10744" i="29" s="1"/>
  <c r="A10745" i="29" s="1"/>
  <c r="A10746" i="29" s="1"/>
  <c r="A10747" i="29" s="1"/>
  <c r="A10748" i="29" s="1"/>
  <c r="A10749" i="29" s="1"/>
  <c r="A10750" i="29" s="1"/>
  <c r="A10751" i="29" s="1"/>
  <c r="A10752" i="29" s="1"/>
  <c r="A10753" i="29" s="1"/>
  <c r="A10754" i="29" s="1"/>
  <c r="A10755" i="29" s="1"/>
  <c r="A10756" i="29" s="1"/>
  <c r="A10757" i="29" s="1"/>
  <c r="A10758" i="29" s="1"/>
  <c r="A10759" i="29" s="1"/>
  <c r="A10760" i="29" s="1"/>
  <c r="A10761" i="29" s="1"/>
  <c r="A10762" i="29" s="1"/>
  <c r="A10763" i="29" s="1"/>
  <c r="A10764" i="29" s="1"/>
  <c r="A10765" i="29" s="1"/>
  <c r="A10766" i="29" s="1"/>
  <c r="A10767" i="29" s="1"/>
  <c r="A10768" i="29" s="1"/>
  <c r="A10769" i="29" s="1"/>
  <c r="A10770" i="29" s="1"/>
  <c r="A10771" i="29" s="1"/>
  <c r="A10772" i="29" s="1"/>
  <c r="A10773" i="29" s="1"/>
  <c r="A10774" i="29" s="1"/>
  <c r="A10775" i="29" s="1"/>
  <c r="A10776" i="29" s="1"/>
  <c r="A10777" i="29" s="1"/>
  <c r="A10778" i="29" s="1"/>
  <c r="A10779" i="29" s="1"/>
  <c r="A10780" i="29" s="1"/>
  <c r="A10781" i="29" s="1"/>
  <c r="A10782" i="29" s="1"/>
  <c r="A10783" i="29" s="1"/>
  <c r="A10784" i="29" s="1"/>
  <c r="A10785" i="29" s="1"/>
  <c r="A10786" i="29" s="1"/>
  <c r="A10787" i="29" s="1"/>
  <c r="A10788" i="29" s="1"/>
  <c r="A10789" i="29" s="1"/>
  <c r="A10790" i="29" s="1"/>
  <c r="A10791" i="29" s="1"/>
  <c r="A10792" i="29" s="1"/>
  <c r="A10793" i="29" s="1"/>
  <c r="A10794" i="29" s="1"/>
  <c r="A10795" i="29" s="1"/>
  <c r="A10796" i="29" s="1"/>
  <c r="A10797" i="29" s="1"/>
  <c r="A10798" i="29" s="1"/>
  <c r="A10799" i="29" s="1"/>
  <c r="A10800" i="29" s="1"/>
  <c r="A10801" i="29" s="1"/>
  <c r="A10802" i="29" s="1"/>
  <c r="A10803" i="29" s="1"/>
  <c r="A10804" i="29" s="1"/>
  <c r="A10805" i="29" s="1"/>
  <c r="A10806" i="29" s="1"/>
  <c r="A10807" i="29" s="1"/>
  <c r="A10808" i="29" s="1"/>
  <c r="A10809" i="29" s="1"/>
  <c r="A10810" i="29" s="1"/>
  <c r="A10811" i="29" s="1"/>
  <c r="A10812" i="29" s="1"/>
  <c r="A10813" i="29" s="1"/>
  <c r="A10814" i="29" s="1"/>
  <c r="A10815" i="29" s="1"/>
  <c r="A10816" i="29" s="1"/>
  <c r="A10817" i="29" s="1"/>
  <c r="A10818" i="29" s="1"/>
  <c r="A10819" i="29" s="1"/>
  <c r="A10820" i="29" s="1"/>
  <c r="A10821" i="29" s="1"/>
  <c r="A10822" i="29" s="1"/>
  <c r="A10823" i="29" s="1"/>
  <c r="A10824" i="29" s="1"/>
  <c r="A10825" i="29" s="1"/>
  <c r="A10826" i="29" s="1"/>
  <c r="A10827" i="29" s="1"/>
  <c r="A10828" i="29" s="1"/>
  <c r="A10829" i="29" s="1"/>
  <c r="A10830" i="29" s="1"/>
  <c r="A10831" i="29" s="1"/>
  <c r="A10832" i="29" s="1"/>
  <c r="A10833" i="29" s="1"/>
  <c r="A10834" i="29" s="1"/>
  <c r="A10835" i="29" s="1"/>
  <c r="A10836" i="29" s="1"/>
  <c r="A10837" i="29" s="1"/>
  <c r="A10838" i="29" s="1"/>
  <c r="A10839" i="29" s="1"/>
  <c r="A10840" i="29" s="1"/>
  <c r="A10841" i="29" s="1"/>
  <c r="A10842" i="29" s="1"/>
  <c r="A10843" i="29" s="1"/>
  <c r="A10844" i="29" s="1"/>
  <c r="A10845" i="29" s="1"/>
  <c r="A10846" i="29" s="1"/>
  <c r="A10847" i="29" s="1"/>
  <c r="A10848" i="29" s="1"/>
  <c r="A10849" i="29" s="1"/>
  <c r="A10850" i="29" s="1"/>
  <c r="A10851" i="29" s="1"/>
  <c r="A10852" i="29" s="1"/>
  <c r="A10853" i="29" s="1"/>
  <c r="A10854" i="29" s="1"/>
  <c r="A10855" i="29" s="1"/>
  <c r="A10856" i="29" s="1"/>
  <c r="A10857" i="29" s="1"/>
  <c r="A10858" i="29" s="1"/>
  <c r="A10859" i="29" s="1"/>
  <c r="A10860" i="29" s="1"/>
  <c r="A10861" i="29" s="1"/>
  <c r="A10862" i="29" s="1"/>
  <c r="A10863" i="29" s="1"/>
  <c r="A10864" i="29" s="1"/>
  <c r="A10865" i="29" s="1"/>
  <c r="A10866" i="29" s="1"/>
  <c r="A10867" i="29" s="1"/>
  <c r="A10868" i="29" s="1"/>
  <c r="A10869" i="29" s="1"/>
  <c r="A10870" i="29" s="1"/>
  <c r="A10871" i="29" s="1"/>
  <c r="A10872" i="29" s="1"/>
  <c r="A10873" i="29" s="1"/>
  <c r="A10874" i="29" s="1"/>
  <c r="A10875" i="29" s="1"/>
  <c r="A10876" i="29" s="1"/>
  <c r="A10877" i="29" s="1"/>
  <c r="A10878" i="29" s="1"/>
  <c r="A10879" i="29" s="1"/>
  <c r="A10880" i="29" s="1"/>
  <c r="A10881" i="29" s="1"/>
  <c r="A10882" i="29" s="1"/>
  <c r="A10883" i="29" s="1"/>
  <c r="A10884" i="29" s="1"/>
  <c r="A10885" i="29" s="1"/>
  <c r="A10886" i="29" s="1"/>
  <c r="A10887" i="29" s="1"/>
  <c r="A10888" i="29" s="1"/>
  <c r="A10889" i="29" s="1"/>
  <c r="A10890" i="29" s="1"/>
  <c r="A10891" i="29" s="1"/>
  <c r="A10892" i="29" s="1"/>
  <c r="A10893" i="29" s="1"/>
  <c r="A10894" i="29" s="1"/>
  <c r="A10895" i="29" s="1"/>
  <c r="A10896" i="29" s="1"/>
  <c r="A10897" i="29" s="1"/>
  <c r="A10898" i="29" s="1"/>
  <c r="A10899" i="29" s="1"/>
  <c r="A10900" i="29" s="1"/>
  <c r="A10901" i="29" s="1"/>
  <c r="A10902" i="29" s="1"/>
  <c r="A10903" i="29" s="1"/>
  <c r="A10904" i="29" s="1"/>
  <c r="A10905" i="29" s="1"/>
  <c r="A10906" i="29" s="1"/>
  <c r="A10907" i="29" s="1"/>
  <c r="A10908" i="29" s="1"/>
  <c r="A10909" i="29" s="1"/>
  <c r="A10910" i="29" s="1"/>
  <c r="A10911" i="29" s="1"/>
  <c r="A10912" i="29" s="1"/>
  <c r="A10913" i="29" s="1"/>
  <c r="A10914" i="29" s="1"/>
  <c r="A10915" i="29" s="1"/>
  <c r="A10916" i="29" s="1"/>
  <c r="A10917" i="29" s="1"/>
  <c r="A10918" i="29" s="1"/>
  <c r="A10919" i="29" s="1"/>
  <c r="A10920" i="29" s="1"/>
  <c r="A10921" i="29" s="1"/>
  <c r="A10922" i="29" s="1"/>
  <c r="A10923" i="29" s="1"/>
  <c r="A10924" i="29" s="1"/>
  <c r="A10925" i="29" s="1"/>
  <c r="A10926" i="29" s="1"/>
  <c r="A10927" i="29" s="1"/>
  <c r="A10928" i="29" s="1"/>
  <c r="A10929" i="29" s="1"/>
  <c r="A10930" i="29" s="1"/>
  <c r="A10931" i="29" s="1"/>
  <c r="A10932" i="29" s="1"/>
  <c r="A10933" i="29" s="1"/>
  <c r="A10934" i="29" s="1"/>
  <c r="A10935" i="29" s="1"/>
  <c r="A10936" i="29" s="1"/>
  <c r="A10937" i="29" s="1"/>
  <c r="A10938" i="29" s="1"/>
  <c r="A10939" i="29" s="1"/>
  <c r="A10940" i="29" s="1"/>
  <c r="A10941" i="29" s="1"/>
  <c r="A10942" i="29" s="1"/>
  <c r="A10943" i="29" s="1"/>
  <c r="A10944" i="29" s="1"/>
  <c r="A10945" i="29" s="1"/>
  <c r="A10946" i="29" s="1"/>
  <c r="A10947" i="29" s="1"/>
  <c r="A10948" i="29" s="1"/>
  <c r="A10949" i="29" s="1"/>
  <c r="A10950" i="29" s="1"/>
  <c r="A10951" i="29" s="1"/>
  <c r="A10952" i="29" s="1"/>
  <c r="A10953" i="29" s="1"/>
  <c r="A10954" i="29" s="1"/>
  <c r="A10955" i="29" s="1"/>
  <c r="A10956" i="29" s="1"/>
  <c r="A10957" i="29" s="1"/>
  <c r="A10958" i="29" s="1"/>
  <c r="A10959" i="29" s="1"/>
  <c r="A10960" i="29" s="1"/>
  <c r="A10961" i="29" s="1"/>
  <c r="A10962" i="29" s="1"/>
  <c r="A10963" i="29" s="1"/>
  <c r="A10964" i="29" s="1"/>
  <c r="A10965" i="29" s="1"/>
  <c r="A10966" i="29" s="1"/>
  <c r="A10967" i="29" s="1"/>
  <c r="A10968" i="29" s="1"/>
  <c r="A10969" i="29" s="1"/>
  <c r="A10970" i="29" s="1"/>
  <c r="A10971" i="29" s="1"/>
  <c r="A10972" i="29" s="1"/>
  <c r="A10973" i="29" s="1"/>
  <c r="A10974" i="29" s="1"/>
  <c r="A10975" i="29" s="1"/>
  <c r="A10976" i="29" s="1"/>
  <c r="A10977" i="29" s="1"/>
  <c r="A10978" i="29" s="1"/>
  <c r="A10979" i="29" s="1"/>
  <c r="A10980" i="29" s="1"/>
  <c r="A10981" i="29" s="1"/>
  <c r="A10982" i="29" s="1"/>
  <c r="A10983" i="29" s="1"/>
  <c r="A10984" i="29" s="1"/>
  <c r="A10985" i="29" s="1"/>
  <c r="A10986" i="29" s="1"/>
  <c r="A10987" i="29" s="1"/>
  <c r="A10988" i="29" s="1"/>
  <c r="A10989" i="29" s="1"/>
  <c r="A10990" i="29" s="1"/>
  <c r="A10991" i="29" s="1"/>
  <c r="A10992" i="29" s="1"/>
  <c r="A10993" i="29" s="1"/>
  <c r="A10994" i="29" s="1"/>
  <c r="A10995" i="29" s="1"/>
  <c r="A10996" i="29" s="1"/>
  <c r="A10997" i="29" s="1"/>
  <c r="A10998" i="29" s="1"/>
  <c r="A10999" i="29" s="1"/>
  <c r="A11000" i="29" s="1"/>
  <c r="A11001" i="29" s="1"/>
  <c r="A11002" i="29" s="1"/>
  <c r="A11003" i="29" s="1"/>
  <c r="A11004" i="29" s="1"/>
  <c r="A11005" i="29" s="1"/>
  <c r="A11006" i="29" s="1"/>
  <c r="A11007" i="29" s="1"/>
  <c r="A11008" i="29" s="1"/>
  <c r="A11009" i="29" s="1"/>
  <c r="A11010" i="29" s="1"/>
  <c r="A11011" i="29" s="1"/>
  <c r="A11012" i="29" s="1"/>
  <c r="A11013" i="29" s="1"/>
  <c r="A11014" i="29" s="1"/>
  <c r="A11015" i="29" s="1"/>
  <c r="A11016" i="29" s="1"/>
  <c r="A11017" i="29" s="1"/>
  <c r="A11018" i="29" s="1"/>
  <c r="A11019" i="29" s="1"/>
  <c r="A11020" i="29" s="1"/>
  <c r="A11021" i="29" s="1"/>
  <c r="A11022" i="29" s="1"/>
  <c r="A11023" i="29" s="1"/>
  <c r="A11024" i="29" s="1"/>
  <c r="A11025" i="29" s="1"/>
  <c r="A11026" i="29" s="1"/>
  <c r="A11027" i="29" s="1"/>
  <c r="A11028" i="29" s="1"/>
  <c r="A11029" i="29" s="1"/>
  <c r="A11030" i="29" s="1"/>
  <c r="A11031" i="29" s="1"/>
  <c r="A11032" i="29" s="1"/>
  <c r="A11033" i="29" s="1"/>
  <c r="A11034" i="29" s="1"/>
  <c r="A11035" i="29" s="1"/>
  <c r="A11036" i="29" s="1"/>
  <c r="A11037" i="29" s="1"/>
  <c r="A11038" i="29" s="1"/>
  <c r="A11039" i="29" s="1"/>
  <c r="A11040" i="29" s="1"/>
  <c r="A11041" i="29" s="1"/>
  <c r="A11042" i="29" s="1"/>
  <c r="A11043" i="29" s="1"/>
  <c r="A11044" i="29" s="1"/>
  <c r="A11045" i="29" s="1"/>
  <c r="A11046" i="29" s="1"/>
  <c r="A11047" i="29" s="1"/>
  <c r="A11048" i="29" s="1"/>
  <c r="A11049" i="29" s="1"/>
  <c r="A11050" i="29" s="1"/>
  <c r="A11051" i="29" s="1"/>
  <c r="A11052" i="29" s="1"/>
  <c r="A11053" i="29" s="1"/>
  <c r="A11054" i="29" s="1"/>
  <c r="A11055" i="29" s="1"/>
  <c r="A11056" i="29" s="1"/>
  <c r="A11057" i="29" s="1"/>
  <c r="A11058" i="29" s="1"/>
  <c r="A11059" i="29" s="1"/>
  <c r="A11060" i="29" s="1"/>
  <c r="A11061" i="29" s="1"/>
  <c r="A11062" i="29" s="1"/>
  <c r="A11063" i="29" s="1"/>
  <c r="A11064" i="29" s="1"/>
  <c r="A11065" i="29" s="1"/>
  <c r="A11066" i="29" s="1"/>
  <c r="A11067" i="29" s="1"/>
  <c r="A11068" i="29" s="1"/>
  <c r="A11069" i="29" s="1"/>
  <c r="A11070" i="29" s="1"/>
  <c r="A11071" i="29" s="1"/>
  <c r="A11072" i="29" s="1"/>
  <c r="A11073" i="29" s="1"/>
  <c r="A11074" i="29" s="1"/>
  <c r="A11075" i="29" s="1"/>
  <c r="A11076" i="29" s="1"/>
  <c r="A11077" i="29" s="1"/>
  <c r="A11078" i="29" s="1"/>
  <c r="A11079" i="29" s="1"/>
  <c r="A11080" i="29" s="1"/>
  <c r="A11081" i="29" s="1"/>
  <c r="A11082" i="29" s="1"/>
  <c r="A11083" i="29" s="1"/>
  <c r="A11084" i="29" s="1"/>
  <c r="A11085" i="29" s="1"/>
  <c r="A11086" i="29" s="1"/>
  <c r="A11087" i="29" s="1"/>
  <c r="A11088" i="29" s="1"/>
  <c r="A11089" i="29" s="1"/>
  <c r="A11090" i="29" s="1"/>
  <c r="A11091" i="29" s="1"/>
  <c r="A11092" i="29" s="1"/>
  <c r="A11093" i="29" s="1"/>
  <c r="A11094" i="29" s="1"/>
  <c r="A11095" i="29" s="1"/>
  <c r="A11096" i="29" s="1"/>
  <c r="A11097" i="29" s="1"/>
  <c r="A11098" i="29" s="1"/>
  <c r="A11099" i="29" s="1"/>
  <c r="A11100" i="29" s="1"/>
  <c r="A11101" i="29" s="1"/>
  <c r="A11102" i="29" s="1"/>
  <c r="A11103" i="29" s="1"/>
  <c r="A11104" i="29" s="1"/>
  <c r="A11105" i="29" s="1"/>
  <c r="A11106" i="29" s="1"/>
  <c r="A11107" i="29" s="1"/>
  <c r="A11108" i="29" s="1"/>
  <c r="A11109" i="29" s="1"/>
  <c r="A11110" i="29" s="1"/>
  <c r="A11111" i="29" s="1"/>
  <c r="A11112" i="29" s="1"/>
  <c r="A11113" i="29" s="1"/>
  <c r="A11114" i="29" s="1"/>
  <c r="A11115" i="29" s="1"/>
  <c r="A11116" i="29" s="1"/>
  <c r="A11117" i="29" s="1"/>
  <c r="A11118" i="29" s="1"/>
  <c r="A11119" i="29" s="1"/>
  <c r="A11120" i="29" s="1"/>
  <c r="A11121" i="29" s="1"/>
  <c r="A11122" i="29" s="1"/>
  <c r="A11123" i="29" s="1"/>
  <c r="A11124" i="29" s="1"/>
  <c r="A11125" i="29" s="1"/>
  <c r="A11126" i="29" s="1"/>
  <c r="A11127" i="29" s="1"/>
  <c r="A11128" i="29" s="1"/>
  <c r="A11129" i="29" s="1"/>
  <c r="A11130" i="29" s="1"/>
  <c r="A11131" i="29" s="1"/>
  <c r="A11132" i="29" s="1"/>
  <c r="A11133" i="29" s="1"/>
  <c r="A11134" i="29" s="1"/>
  <c r="A11135" i="29" s="1"/>
  <c r="A11136" i="29" s="1"/>
  <c r="A11137" i="29" s="1"/>
  <c r="A11138" i="29" s="1"/>
  <c r="A11139" i="29" s="1"/>
  <c r="A11140" i="29" s="1"/>
  <c r="A11141" i="29" s="1"/>
  <c r="A11142" i="29" s="1"/>
  <c r="A11143" i="29" s="1"/>
  <c r="A11144" i="29" s="1"/>
  <c r="A11145" i="29" s="1"/>
  <c r="A11146" i="29" s="1"/>
  <c r="A11147" i="29" s="1"/>
  <c r="A11148" i="29" s="1"/>
  <c r="A11149" i="29" s="1"/>
  <c r="A11150" i="29" s="1"/>
  <c r="A11151" i="29" s="1"/>
  <c r="A11152" i="29" s="1"/>
  <c r="A11153" i="29" s="1"/>
  <c r="A11154" i="29" s="1"/>
  <c r="A11155" i="29" s="1"/>
  <c r="A11156" i="29" s="1"/>
  <c r="A11157" i="29" s="1"/>
  <c r="A11158" i="29" s="1"/>
  <c r="A11159" i="29" s="1"/>
  <c r="A11160" i="29" s="1"/>
  <c r="A11161" i="29" s="1"/>
  <c r="A11162" i="29" s="1"/>
  <c r="A11163" i="29" s="1"/>
  <c r="A11164" i="29" s="1"/>
  <c r="A11165" i="29" s="1"/>
  <c r="A11166" i="29" s="1"/>
  <c r="A11167" i="29" s="1"/>
  <c r="A11168" i="29" s="1"/>
  <c r="A11169" i="29" s="1"/>
  <c r="A11170" i="29" s="1"/>
  <c r="A11171" i="29" s="1"/>
  <c r="A11172" i="29" s="1"/>
  <c r="A11173" i="29" s="1"/>
  <c r="A11174" i="29" s="1"/>
  <c r="A11175" i="29" s="1"/>
  <c r="A11176" i="29" s="1"/>
  <c r="A11177" i="29" s="1"/>
  <c r="A11178" i="29" s="1"/>
  <c r="A11179" i="29" s="1"/>
  <c r="A11180" i="29" s="1"/>
  <c r="A11181" i="29" s="1"/>
  <c r="A11182" i="29" s="1"/>
  <c r="A11183" i="29" s="1"/>
  <c r="A11184" i="29" s="1"/>
  <c r="A11185" i="29" s="1"/>
  <c r="A11186" i="29" s="1"/>
  <c r="A11187" i="29" s="1"/>
  <c r="A11188" i="29" s="1"/>
  <c r="A11189" i="29" s="1"/>
  <c r="A11190" i="29" s="1"/>
  <c r="A11191" i="29" s="1"/>
  <c r="A11192" i="29" s="1"/>
  <c r="A11193" i="29" s="1"/>
  <c r="A11194" i="29" s="1"/>
  <c r="A11195" i="29" s="1"/>
  <c r="A11196" i="29" s="1"/>
  <c r="A11197" i="29" s="1"/>
  <c r="A11198" i="29" s="1"/>
  <c r="A11199" i="29" s="1"/>
  <c r="A11200" i="29" s="1"/>
  <c r="A11201" i="29" s="1"/>
  <c r="A11202" i="29" s="1"/>
  <c r="A11203" i="29" s="1"/>
  <c r="A11204" i="29" s="1"/>
  <c r="A11205" i="29" s="1"/>
  <c r="A11206" i="29" s="1"/>
  <c r="A11207" i="29" s="1"/>
  <c r="A11208" i="29" s="1"/>
  <c r="A11209" i="29" s="1"/>
  <c r="A11210" i="29" s="1"/>
  <c r="A11211" i="29" s="1"/>
  <c r="A11212" i="29" s="1"/>
  <c r="A11213" i="29" s="1"/>
  <c r="A11214" i="29" s="1"/>
  <c r="A11215" i="29" s="1"/>
  <c r="A11216" i="29" s="1"/>
  <c r="A11217" i="29" s="1"/>
  <c r="A11218" i="29" s="1"/>
  <c r="A11219" i="29" s="1"/>
  <c r="A11220" i="29" s="1"/>
  <c r="A11221" i="29" s="1"/>
  <c r="A11222" i="29" s="1"/>
  <c r="A11223" i="29" s="1"/>
  <c r="A11224" i="29" s="1"/>
  <c r="A11225" i="29" s="1"/>
  <c r="A11226" i="29" s="1"/>
  <c r="A11227" i="29" s="1"/>
  <c r="A11228" i="29" s="1"/>
  <c r="A11229" i="29" s="1"/>
  <c r="A11230" i="29" s="1"/>
  <c r="A11231" i="29" s="1"/>
  <c r="A11232" i="29" s="1"/>
  <c r="A11233" i="29" s="1"/>
  <c r="A11234" i="29" s="1"/>
  <c r="A11235" i="29" s="1"/>
  <c r="A11236" i="29" s="1"/>
  <c r="A11237" i="29" s="1"/>
  <c r="A11238" i="29" s="1"/>
  <c r="A11239" i="29" s="1"/>
  <c r="A11240" i="29" s="1"/>
  <c r="A11241" i="29" s="1"/>
  <c r="A11242" i="29" s="1"/>
  <c r="A11243" i="29" s="1"/>
  <c r="A11244" i="29" s="1"/>
  <c r="A11245" i="29" s="1"/>
  <c r="A11246" i="29" s="1"/>
  <c r="A11247" i="29" s="1"/>
  <c r="A11248" i="29" s="1"/>
  <c r="A11249" i="29" s="1"/>
  <c r="A11250" i="29" s="1"/>
  <c r="A11251" i="29" s="1"/>
  <c r="A11252" i="29" s="1"/>
  <c r="A11253" i="29" s="1"/>
  <c r="A11254" i="29" s="1"/>
  <c r="A11255" i="29" s="1"/>
  <c r="A11256" i="29" s="1"/>
  <c r="A11257" i="29" s="1"/>
  <c r="A11258" i="29" s="1"/>
  <c r="A11259" i="29" s="1"/>
  <c r="A11260" i="29" s="1"/>
  <c r="A11261" i="29" s="1"/>
  <c r="A11262" i="29" s="1"/>
  <c r="A11263" i="29" s="1"/>
  <c r="A11264" i="29" s="1"/>
  <c r="A11265" i="29" s="1"/>
  <c r="A11266" i="29" s="1"/>
  <c r="A11267" i="29" s="1"/>
  <c r="A11268" i="29" s="1"/>
  <c r="A11269" i="29" s="1"/>
  <c r="A11270" i="29" s="1"/>
  <c r="A11271" i="29" s="1"/>
  <c r="A11272" i="29" s="1"/>
  <c r="A11273" i="29" s="1"/>
  <c r="A11274" i="29" s="1"/>
  <c r="A11275" i="29" s="1"/>
  <c r="A11276" i="29" s="1"/>
  <c r="A11277" i="29" s="1"/>
  <c r="A11278" i="29" s="1"/>
  <c r="A11279" i="29" s="1"/>
  <c r="A11280" i="29" s="1"/>
  <c r="A11281" i="29" s="1"/>
  <c r="A11282" i="29" s="1"/>
  <c r="A11283" i="29" s="1"/>
  <c r="A11284" i="29" s="1"/>
  <c r="A11285" i="29" s="1"/>
  <c r="A11286" i="29" s="1"/>
  <c r="A11287" i="29" s="1"/>
  <c r="A11288" i="29" s="1"/>
  <c r="A11289" i="29" s="1"/>
  <c r="A11290" i="29" s="1"/>
  <c r="A11291" i="29" s="1"/>
  <c r="A11292" i="29" s="1"/>
  <c r="A11293" i="29" s="1"/>
  <c r="A11294" i="29" s="1"/>
  <c r="A11295" i="29" s="1"/>
  <c r="A11296" i="29" s="1"/>
  <c r="A11297" i="29" s="1"/>
  <c r="A11298" i="29" s="1"/>
  <c r="A11299" i="29" s="1"/>
  <c r="A11300" i="29" s="1"/>
  <c r="A11301" i="29" s="1"/>
  <c r="A11302" i="29" s="1"/>
  <c r="A11303" i="29" s="1"/>
  <c r="A11304" i="29" s="1"/>
  <c r="A11305" i="29" s="1"/>
  <c r="A11306" i="29" s="1"/>
  <c r="A11307" i="29" s="1"/>
  <c r="A11308" i="29" s="1"/>
  <c r="A11309" i="29" s="1"/>
  <c r="A11310" i="29" s="1"/>
  <c r="A11311" i="29" s="1"/>
  <c r="A11312" i="29" s="1"/>
  <c r="A11313" i="29" s="1"/>
  <c r="A11314" i="29" s="1"/>
  <c r="A11315" i="29" s="1"/>
  <c r="A11316" i="29" s="1"/>
  <c r="A11317" i="29" s="1"/>
  <c r="A11318" i="29" s="1"/>
  <c r="A11319" i="29" s="1"/>
  <c r="A11320" i="29" s="1"/>
  <c r="A11321" i="29" s="1"/>
  <c r="A11322" i="29" s="1"/>
  <c r="A11323" i="29" s="1"/>
  <c r="A11324" i="29" s="1"/>
  <c r="A11325" i="29" s="1"/>
  <c r="A11326" i="29" s="1"/>
  <c r="A11327" i="29" s="1"/>
  <c r="A11328" i="29" s="1"/>
  <c r="A11329" i="29" s="1"/>
  <c r="A11330" i="29" s="1"/>
  <c r="A11331" i="29" s="1"/>
  <c r="A11332" i="29" s="1"/>
  <c r="A11333" i="29" s="1"/>
  <c r="A11334" i="29" s="1"/>
  <c r="A11335" i="29" s="1"/>
  <c r="A11336" i="29" s="1"/>
  <c r="A11337" i="29" s="1"/>
  <c r="A11338" i="29" s="1"/>
  <c r="A11339" i="29" s="1"/>
  <c r="A11340" i="29" s="1"/>
  <c r="A11341" i="29" s="1"/>
  <c r="A11342" i="29" s="1"/>
  <c r="A11343" i="29" s="1"/>
  <c r="A11344" i="29" s="1"/>
  <c r="A11345" i="29" s="1"/>
  <c r="A11346" i="29" s="1"/>
  <c r="A11347" i="29" s="1"/>
  <c r="A11348" i="29" s="1"/>
  <c r="A11349" i="29" s="1"/>
  <c r="A11350" i="29" s="1"/>
  <c r="A11351" i="29" s="1"/>
  <c r="A11352" i="29" s="1"/>
  <c r="A11353" i="29" s="1"/>
  <c r="A11354" i="29" s="1"/>
  <c r="A11355" i="29" s="1"/>
  <c r="A11356" i="29" s="1"/>
  <c r="A11357" i="29" s="1"/>
  <c r="A11358" i="29" s="1"/>
  <c r="A11359" i="29" s="1"/>
  <c r="A11360" i="29" s="1"/>
  <c r="A11361" i="29" s="1"/>
  <c r="A11362" i="29" s="1"/>
  <c r="A11363" i="29" s="1"/>
  <c r="A11364" i="29" s="1"/>
  <c r="A11365" i="29" s="1"/>
  <c r="A11366" i="29" s="1"/>
  <c r="A11367" i="29" s="1"/>
  <c r="A11368" i="29" s="1"/>
  <c r="A11369" i="29" s="1"/>
  <c r="A11370" i="29" s="1"/>
  <c r="A11371" i="29" s="1"/>
  <c r="A11372" i="29" s="1"/>
  <c r="A11373" i="29" s="1"/>
  <c r="A11374" i="29" s="1"/>
  <c r="A11375" i="29" s="1"/>
  <c r="A11376" i="29" s="1"/>
  <c r="A11377" i="29" s="1"/>
  <c r="A11378" i="29" s="1"/>
  <c r="A11379" i="29" s="1"/>
  <c r="A11380" i="29" s="1"/>
  <c r="A11381" i="29" s="1"/>
  <c r="A11382" i="29" s="1"/>
  <c r="A11383" i="29" s="1"/>
  <c r="A11384" i="29" s="1"/>
  <c r="A11385" i="29" s="1"/>
  <c r="A11386" i="29" s="1"/>
  <c r="A11387" i="29" s="1"/>
  <c r="A11388" i="29" s="1"/>
  <c r="A11389" i="29" s="1"/>
  <c r="A11390" i="29" s="1"/>
  <c r="A11391" i="29" s="1"/>
  <c r="A11392" i="29" s="1"/>
  <c r="A11393" i="29" s="1"/>
  <c r="A11394" i="29" s="1"/>
  <c r="A11395" i="29" s="1"/>
  <c r="A11396" i="29" s="1"/>
  <c r="A11397" i="29" s="1"/>
  <c r="A11398" i="29" s="1"/>
  <c r="A11399" i="29" s="1"/>
  <c r="A11400" i="29" s="1"/>
  <c r="A11401" i="29" s="1"/>
  <c r="A11402" i="29" s="1"/>
  <c r="A11403" i="29" s="1"/>
  <c r="A11404" i="29" s="1"/>
  <c r="A11405" i="29" s="1"/>
  <c r="A11406" i="29" s="1"/>
  <c r="A11407" i="29" s="1"/>
  <c r="A11408" i="29" s="1"/>
  <c r="A11409" i="29" s="1"/>
  <c r="A11410" i="29" s="1"/>
  <c r="A11411" i="29" s="1"/>
  <c r="A11412" i="29" s="1"/>
  <c r="A11413" i="29" s="1"/>
  <c r="A11414" i="29" s="1"/>
  <c r="A11415" i="29" s="1"/>
  <c r="A11416" i="29" s="1"/>
  <c r="A11417" i="29" s="1"/>
  <c r="A11418" i="29" s="1"/>
  <c r="A11419" i="29" s="1"/>
  <c r="A11420" i="29" s="1"/>
  <c r="A11421" i="29" s="1"/>
  <c r="A11422" i="29" s="1"/>
  <c r="A11423" i="29" s="1"/>
  <c r="A11424" i="29" s="1"/>
  <c r="A11425" i="29" s="1"/>
  <c r="A11426" i="29" s="1"/>
  <c r="A11427" i="29" s="1"/>
  <c r="A11428" i="29" s="1"/>
  <c r="A11429" i="29" s="1"/>
  <c r="A11430" i="29" s="1"/>
  <c r="A11431" i="29" s="1"/>
  <c r="A11432" i="29" s="1"/>
  <c r="A11433" i="29" s="1"/>
  <c r="A11434" i="29" s="1"/>
  <c r="A11435" i="29" s="1"/>
  <c r="A11436" i="29" s="1"/>
  <c r="A11437" i="29" s="1"/>
  <c r="A11438" i="29" s="1"/>
  <c r="A11439" i="29" s="1"/>
  <c r="A11440" i="29" s="1"/>
  <c r="A11441" i="29" s="1"/>
  <c r="A11442" i="29" s="1"/>
  <c r="A11443" i="29" s="1"/>
  <c r="A11444" i="29" s="1"/>
  <c r="A11445" i="29" s="1"/>
  <c r="A11446" i="29" s="1"/>
  <c r="A11447" i="29" s="1"/>
  <c r="A11448" i="29" s="1"/>
  <c r="A11449" i="29" s="1"/>
  <c r="A11450" i="29" s="1"/>
  <c r="A11451" i="29" s="1"/>
  <c r="A11452" i="29" s="1"/>
  <c r="A11453" i="29" s="1"/>
  <c r="A11454" i="29" s="1"/>
  <c r="A11455" i="29" s="1"/>
  <c r="A11456" i="29" s="1"/>
  <c r="A11457" i="29" s="1"/>
  <c r="A11458" i="29" s="1"/>
  <c r="A11459" i="29" s="1"/>
  <c r="A11460" i="29" s="1"/>
  <c r="A11461" i="29" s="1"/>
  <c r="A11462" i="29" s="1"/>
  <c r="A11463" i="29" s="1"/>
  <c r="A11464" i="29" s="1"/>
  <c r="A11465" i="29" s="1"/>
  <c r="A11466" i="29" s="1"/>
  <c r="A11467" i="29" s="1"/>
  <c r="A11468" i="29" s="1"/>
  <c r="A11469" i="29" s="1"/>
  <c r="A11470" i="29" s="1"/>
  <c r="A11471" i="29" s="1"/>
  <c r="A11472" i="29" s="1"/>
  <c r="A11473" i="29" s="1"/>
  <c r="A11474" i="29" s="1"/>
  <c r="A11475" i="29" s="1"/>
  <c r="A11476" i="29" s="1"/>
  <c r="A11477" i="29" s="1"/>
  <c r="A11478" i="29" s="1"/>
  <c r="A11479" i="29" s="1"/>
  <c r="A11480" i="29" s="1"/>
  <c r="A11481" i="29" s="1"/>
  <c r="A11482" i="29" s="1"/>
  <c r="A11483" i="29" s="1"/>
  <c r="A11484" i="29" s="1"/>
  <c r="A11485" i="29" s="1"/>
  <c r="A11486" i="29" s="1"/>
  <c r="A11487" i="29" s="1"/>
  <c r="A11488" i="29" s="1"/>
  <c r="A11489" i="29" s="1"/>
  <c r="A11490" i="29" s="1"/>
  <c r="A11491" i="29" s="1"/>
  <c r="A11492" i="29" s="1"/>
  <c r="A11493" i="29" s="1"/>
  <c r="A11494" i="29" s="1"/>
  <c r="A11495" i="29" s="1"/>
  <c r="A11496" i="29" s="1"/>
  <c r="A11497" i="29" s="1"/>
  <c r="A11498" i="29" s="1"/>
  <c r="A11499" i="29" s="1"/>
  <c r="A11500" i="29" s="1"/>
  <c r="A11501" i="29" s="1"/>
  <c r="A11502" i="29" s="1"/>
  <c r="A11503" i="29" s="1"/>
  <c r="A11504" i="29" s="1"/>
  <c r="A11505" i="29" s="1"/>
  <c r="A11506" i="29" s="1"/>
  <c r="A11507" i="29" s="1"/>
  <c r="A11508" i="29" s="1"/>
  <c r="A11509" i="29" s="1"/>
  <c r="A11510" i="29" s="1"/>
  <c r="A11511" i="29" s="1"/>
  <c r="A11512" i="29" s="1"/>
  <c r="A11513" i="29" s="1"/>
  <c r="A11514" i="29" s="1"/>
  <c r="A11515" i="29" s="1"/>
  <c r="A11516" i="29" s="1"/>
  <c r="A11517" i="29" s="1"/>
  <c r="A11518" i="29" s="1"/>
  <c r="A11519" i="29" s="1"/>
  <c r="A11520" i="29" s="1"/>
  <c r="A11521" i="29" s="1"/>
  <c r="A11522" i="29" s="1"/>
  <c r="A11523" i="29" s="1"/>
  <c r="A11524" i="29" s="1"/>
  <c r="A11525" i="29" s="1"/>
  <c r="A11526" i="29" s="1"/>
  <c r="A11527" i="29" s="1"/>
  <c r="A11528" i="29" s="1"/>
  <c r="A11529" i="29" s="1"/>
  <c r="A11530" i="29" s="1"/>
  <c r="A11531" i="29" s="1"/>
  <c r="A11532" i="29" s="1"/>
  <c r="A11533" i="29" s="1"/>
  <c r="A11534" i="29" s="1"/>
  <c r="A11535" i="29" s="1"/>
  <c r="A11536" i="29" s="1"/>
  <c r="A11537" i="29" s="1"/>
  <c r="A11538" i="29" s="1"/>
  <c r="A11539" i="29" s="1"/>
  <c r="A11540" i="29" s="1"/>
  <c r="A11541" i="29" s="1"/>
  <c r="A11542" i="29" s="1"/>
  <c r="A11543" i="29" s="1"/>
  <c r="A11544" i="29" s="1"/>
  <c r="A11545" i="29" s="1"/>
  <c r="A11546" i="29" s="1"/>
  <c r="A11547" i="29" s="1"/>
  <c r="A11548" i="29" s="1"/>
  <c r="A11549" i="29" s="1"/>
  <c r="A11550" i="29" s="1"/>
  <c r="A11551" i="29" s="1"/>
  <c r="A11552" i="29" s="1"/>
  <c r="A11553" i="29" s="1"/>
  <c r="A11554" i="29" s="1"/>
  <c r="A11555" i="29" s="1"/>
  <c r="A11556" i="29" s="1"/>
  <c r="A11557" i="29" s="1"/>
  <c r="A11558" i="29" s="1"/>
  <c r="A11559" i="29" s="1"/>
  <c r="A11560" i="29" s="1"/>
  <c r="A11561" i="29" s="1"/>
  <c r="A11562" i="29" s="1"/>
  <c r="A11563" i="29" s="1"/>
  <c r="A11564" i="29" s="1"/>
  <c r="A11565" i="29" s="1"/>
  <c r="A11566" i="29" s="1"/>
  <c r="A11567" i="29" s="1"/>
  <c r="A11568" i="29" s="1"/>
  <c r="A11569" i="29" s="1"/>
  <c r="A11570" i="29" s="1"/>
  <c r="A11571" i="29" s="1"/>
  <c r="A11572" i="29" s="1"/>
  <c r="A11573" i="29" s="1"/>
  <c r="A11574" i="29" s="1"/>
  <c r="A11575" i="29" s="1"/>
  <c r="A11576" i="29" s="1"/>
  <c r="A11577" i="29" s="1"/>
  <c r="A11578" i="29" s="1"/>
  <c r="A11579" i="29" s="1"/>
  <c r="A11580" i="29" s="1"/>
  <c r="A11581" i="29" s="1"/>
  <c r="A11582" i="29" s="1"/>
  <c r="A11583" i="29" s="1"/>
  <c r="A11584" i="29" s="1"/>
  <c r="A11585" i="29" s="1"/>
  <c r="A11586" i="29" s="1"/>
  <c r="A11587" i="29" s="1"/>
  <c r="A11588" i="29" s="1"/>
  <c r="A11589" i="29" s="1"/>
  <c r="A11590" i="29" s="1"/>
  <c r="A11591" i="29" s="1"/>
  <c r="A11592" i="29" s="1"/>
  <c r="A11593" i="29" s="1"/>
  <c r="A11594" i="29" s="1"/>
  <c r="A11595" i="29" s="1"/>
  <c r="A11596" i="29" s="1"/>
  <c r="A11597" i="29" s="1"/>
  <c r="A11598" i="29" s="1"/>
  <c r="A11599" i="29" s="1"/>
  <c r="A11600" i="29" s="1"/>
  <c r="A11601" i="29" s="1"/>
  <c r="A11602" i="29" s="1"/>
  <c r="A11603" i="29" s="1"/>
  <c r="A11604" i="29" s="1"/>
  <c r="A11605" i="29" s="1"/>
  <c r="A11606" i="29" s="1"/>
  <c r="A11607" i="29" s="1"/>
  <c r="A11608" i="29" s="1"/>
  <c r="A11609" i="29" s="1"/>
  <c r="A11610" i="29" s="1"/>
  <c r="A11611" i="29" s="1"/>
  <c r="A11612" i="29" s="1"/>
  <c r="A11613" i="29" s="1"/>
  <c r="A11614" i="29" s="1"/>
  <c r="A11615" i="29" s="1"/>
  <c r="A11616" i="29" s="1"/>
  <c r="A11617" i="29" s="1"/>
  <c r="A11618" i="29" s="1"/>
  <c r="A11619" i="29" s="1"/>
  <c r="A11620" i="29" s="1"/>
  <c r="A11621" i="29" s="1"/>
  <c r="A11622" i="29" s="1"/>
  <c r="A11623" i="29" s="1"/>
  <c r="A11624" i="29" s="1"/>
  <c r="A11625" i="29" s="1"/>
  <c r="A11626" i="29" s="1"/>
  <c r="A11627" i="29" s="1"/>
  <c r="A11628" i="29" s="1"/>
  <c r="A11629" i="29" s="1"/>
  <c r="A11630" i="29" s="1"/>
  <c r="A11631" i="29" s="1"/>
  <c r="A11632" i="29" s="1"/>
  <c r="A11633" i="29" s="1"/>
  <c r="A11634" i="29" s="1"/>
  <c r="A11635" i="29" s="1"/>
  <c r="A11636" i="29" s="1"/>
  <c r="A11637" i="29" s="1"/>
  <c r="A11638" i="29" s="1"/>
  <c r="A11639" i="29" s="1"/>
  <c r="A11640" i="29" s="1"/>
  <c r="A11641" i="29" s="1"/>
  <c r="A11642" i="29" s="1"/>
  <c r="A11643" i="29" s="1"/>
  <c r="A11644" i="29" s="1"/>
  <c r="A11645" i="29" s="1"/>
  <c r="A11646" i="29" s="1"/>
  <c r="A11647" i="29" s="1"/>
  <c r="A11648" i="29" s="1"/>
  <c r="A11649" i="29" s="1"/>
  <c r="A11650" i="29" s="1"/>
  <c r="A11651" i="29" s="1"/>
  <c r="A11652" i="29" s="1"/>
  <c r="A11653" i="29" s="1"/>
  <c r="A11654" i="29" s="1"/>
  <c r="A11655" i="29" s="1"/>
  <c r="A11656" i="29" s="1"/>
  <c r="A11657" i="29" s="1"/>
  <c r="A11658" i="29" s="1"/>
  <c r="A11659" i="29" s="1"/>
  <c r="A11660" i="29" s="1"/>
  <c r="A11661" i="29" s="1"/>
  <c r="A11662" i="29" s="1"/>
  <c r="A11663" i="29" s="1"/>
  <c r="A11664" i="29" s="1"/>
  <c r="A11665" i="29" s="1"/>
  <c r="A11666" i="29" s="1"/>
  <c r="A11667" i="29" s="1"/>
  <c r="A11668" i="29" s="1"/>
  <c r="A11669" i="29" s="1"/>
  <c r="A11670" i="29" s="1"/>
  <c r="A11671" i="29" s="1"/>
  <c r="A11672" i="29" s="1"/>
  <c r="A11673" i="29" s="1"/>
  <c r="A11674" i="29" s="1"/>
  <c r="A11675" i="29" s="1"/>
  <c r="A11676" i="29" s="1"/>
  <c r="A11677" i="29" s="1"/>
  <c r="A11678" i="29" s="1"/>
  <c r="A11679" i="29" s="1"/>
  <c r="A11680" i="29" s="1"/>
  <c r="A11681" i="29" s="1"/>
  <c r="A11682" i="29" s="1"/>
  <c r="A11683" i="29" s="1"/>
  <c r="A11684" i="29" s="1"/>
  <c r="A11685" i="29" s="1"/>
  <c r="A11686" i="29" s="1"/>
  <c r="A11687" i="29" s="1"/>
  <c r="A11688" i="29" s="1"/>
  <c r="A11689" i="29" s="1"/>
  <c r="A11690" i="29" s="1"/>
  <c r="A11691" i="29" s="1"/>
  <c r="A11692" i="29" s="1"/>
  <c r="A11693" i="29" s="1"/>
  <c r="A11694" i="29" s="1"/>
  <c r="A11695" i="29" s="1"/>
  <c r="A11696" i="29" s="1"/>
  <c r="A11697" i="29" s="1"/>
  <c r="A11698" i="29" s="1"/>
  <c r="A11699" i="29" s="1"/>
  <c r="A11700" i="29" s="1"/>
  <c r="A11701" i="29" s="1"/>
  <c r="A11702" i="29" s="1"/>
  <c r="A11703" i="29" s="1"/>
  <c r="A11704" i="29" s="1"/>
  <c r="A11705" i="29" s="1"/>
  <c r="A11706" i="29" s="1"/>
  <c r="A11707" i="29" s="1"/>
  <c r="A11708" i="29" s="1"/>
  <c r="A11709" i="29" s="1"/>
  <c r="A11710" i="29" s="1"/>
  <c r="A11711" i="29" s="1"/>
  <c r="A11712" i="29" s="1"/>
  <c r="A11713" i="29" s="1"/>
  <c r="A11714" i="29" s="1"/>
  <c r="A11715" i="29" s="1"/>
  <c r="A11716" i="29" s="1"/>
  <c r="A11717" i="29" s="1"/>
  <c r="A11718" i="29" s="1"/>
  <c r="A11719" i="29" s="1"/>
  <c r="A11720" i="29" s="1"/>
  <c r="A11721" i="29" s="1"/>
  <c r="A11722" i="29" s="1"/>
  <c r="A11723" i="29" s="1"/>
  <c r="A11724" i="29" s="1"/>
  <c r="A11725" i="29" s="1"/>
  <c r="A11726" i="29" s="1"/>
  <c r="A11727" i="29" s="1"/>
  <c r="A11728" i="29" s="1"/>
  <c r="A11729" i="29" s="1"/>
  <c r="A11730" i="29" s="1"/>
  <c r="A11731" i="29" s="1"/>
  <c r="A11732" i="29" s="1"/>
  <c r="A11733" i="29" s="1"/>
  <c r="A11734" i="29" s="1"/>
  <c r="A11735" i="29" s="1"/>
  <c r="A11736" i="29" s="1"/>
  <c r="A11737" i="29" s="1"/>
  <c r="A11738" i="29" s="1"/>
  <c r="A11739" i="29" s="1"/>
  <c r="A11740" i="29" s="1"/>
  <c r="A11741" i="29" s="1"/>
  <c r="A11742" i="29" s="1"/>
  <c r="A11743" i="29" s="1"/>
  <c r="A11744" i="29" s="1"/>
  <c r="A11745" i="29" s="1"/>
  <c r="A11746" i="29" s="1"/>
  <c r="A11747" i="29" s="1"/>
  <c r="A11748" i="29" s="1"/>
  <c r="A11749" i="29" s="1"/>
  <c r="A11750" i="29" s="1"/>
  <c r="A11751" i="29" s="1"/>
  <c r="A11752" i="29" s="1"/>
  <c r="A11753" i="29" s="1"/>
  <c r="A11754" i="29" s="1"/>
  <c r="A11755" i="29" s="1"/>
  <c r="A11756" i="29" s="1"/>
  <c r="A11757" i="29" s="1"/>
  <c r="A11758" i="29" s="1"/>
  <c r="A11759" i="29" s="1"/>
  <c r="A11760" i="29" s="1"/>
  <c r="A11761" i="29" s="1"/>
  <c r="A11762" i="29" s="1"/>
  <c r="A11763" i="29" s="1"/>
  <c r="A11764" i="29" s="1"/>
  <c r="A11765" i="29" s="1"/>
  <c r="A11766" i="29" s="1"/>
  <c r="A11767" i="29" s="1"/>
  <c r="A11768" i="29" s="1"/>
  <c r="A11769" i="29" s="1"/>
  <c r="A11770" i="29" s="1"/>
  <c r="A11771" i="29" s="1"/>
  <c r="A11772" i="29" s="1"/>
  <c r="A11773" i="29" s="1"/>
  <c r="A11774" i="29" s="1"/>
  <c r="A11775" i="29" s="1"/>
  <c r="A11776" i="29" s="1"/>
  <c r="A11777" i="29" s="1"/>
  <c r="A11778" i="29" s="1"/>
  <c r="A11779" i="29" s="1"/>
  <c r="A11780" i="29" s="1"/>
  <c r="A11781" i="29" s="1"/>
  <c r="A11782" i="29" s="1"/>
  <c r="A11783" i="29" s="1"/>
  <c r="A11784" i="29" s="1"/>
  <c r="A11785" i="29" s="1"/>
  <c r="A11786" i="29" s="1"/>
  <c r="A11787" i="29" s="1"/>
  <c r="A11788" i="29" s="1"/>
  <c r="A11789" i="29" s="1"/>
  <c r="A11790" i="29" s="1"/>
  <c r="A11791" i="29" s="1"/>
  <c r="A11792" i="29" s="1"/>
  <c r="A11793" i="29" s="1"/>
  <c r="A11794" i="29" s="1"/>
  <c r="A11795" i="29" s="1"/>
  <c r="A11796" i="29" s="1"/>
  <c r="A11797" i="29" s="1"/>
  <c r="A11798" i="29" s="1"/>
  <c r="A11799" i="29" s="1"/>
  <c r="A11800" i="29" s="1"/>
  <c r="A11801" i="29" s="1"/>
  <c r="A11802" i="29" s="1"/>
  <c r="A11803" i="29" s="1"/>
  <c r="A11804" i="29" s="1"/>
  <c r="A11805" i="29" s="1"/>
  <c r="A11806" i="29" s="1"/>
  <c r="A11807" i="29" s="1"/>
  <c r="A11808" i="29" s="1"/>
  <c r="A11809" i="29" s="1"/>
  <c r="A11810" i="29" s="1"/>
  <c r="A11811" i="29" s="1"/>
  <c r="A11812" i="29" s="1"/>
  <c r="A11813" i="29" s="1"/>
  <c r="A11814" i="29" s="1"/>
  <c r="A11815" i="29" s="1"/>
  <c r="A11816" i="29" s="1"/>
  <c r="A11817" i="29" s="1"/>
  <c r="A11818" i="29" s="1"/>
  <c r="A11819" i="29" s="1"/>
  <c r="A11820" i="29" s="1"/>
  <c r="A11821" i="29" s="1"/>
  <c r="A11822" i="29" s="1"/>
  <c r="A11823" i="29" s="1"/>
  <c r="A11824" i="29" s="1"/>
  <c r="A11825" i="29" s="1"/>
  <c r="A11826" i="29" s="1"/>
  <c r="A11827" i="29" s="1"/>
  <c r="A11828" i="29" s="1"/>
  <c r="A11829" i="29" s="1"/>
  <c r="A11830" i="29" s="1"/>
  <c r="A11831" i="29" s="1"/>
  <c r="A11832" i="29" s="1"/>
  <c r="A11833" i="29" s="1"/>
  <c r="A11834" i="29" s="1"/>
  <c r="A11835" i="29" s="1"/>
  <c r="A11836" i="29" s="1"/>
  <c r="A11837" i="29" s="1"/>
  <c r="A11838" i="29" s="1"/>
  <c r="A11839" i="29" s="1"/>
  <c r="A11840" i="29" s="1"/>
  <c r="A11841" i="29" s="1"/>
  <c r="A11842" i="29" s="1"/>
  <c r="A11843" i="29" s="1"/>
  <c r="A11844" i="29" s="1"/>
  <c r="A11845" i="29" s="1"/>
  <c r="A11846" i="29" s="1"/>
  <c r="A11847" i="29" s="1"/>
  <c r="A11848" i="29" s="1"/>
  <c r="A11849" i="29" s="1"/>
  <c r="A11850" i="29" s="1"/>
  <c r="A11851" i="29" s="1"/>
  <c r="A11852" i="29" s="1"/>
  <c r="A11853" i="29" s="1"/>
  <c r="A11854" i="29" s="1"/>
  <c r="A11855" i="29" s="1"/>
  <c r="A11856" i="29" s="1"/>
  <c r="A11857" i="29" s="1"/>
  <c r="A11858" i="29" s="1"/>
  <c r="A11859" i="29" s="1"/>
  <c r="A11860" i="29" s="1"/>
  <c r="A11861" i="29" s="1"/>
  <c r="A11862" i="29" s="1"/>
  <c r="A11863" i="29" s="1"/>
  <c r="A11864" i="29" s="1"/>
  <c r="A11865" i="29" s="1"/>
  <c r="A11866" i="29" s="1"/>
  <c r="A11867" i="29" s="1"/>
  <c r="A11868" i="29" s="1"/>
  <c r="A11869" i="29" s="1"/>
  <c r="A11870" i="29" s="1"/>
  <c r="A11871" i="29" s="1"/>
  <c r="A11872" i="29" s="1"/>
  <c r="A11873" i="29" s="1"/>
  <c r="A11874" i="29" s="1"/>
  <c r="A11875" i="29" s="1"/>
  <c r="A11876" i="29" s="1"/>
  <c r="A11877" i="29" s="1"/>
  <c r="A11878" i="29" s="1"/>
  <c r="A11879" i="29" s="1"/>
  <c r="A11880" i="29" s="1"/>
  <c r="A11881" i="29" s="1"/>
  <c r="A11882" i="29" s="1"/>
  <c r="A11883" i="29" s="1"/>
  <c r="A11884" i="29" s="1"/>
  <c r="A11885" i="29" s="1"/>
  <c r="A11886" i="29" s="1"/>
  <c r="A11887" i="29" s="1"/>
  <c r="A11888" i="29" s="1"/>
  <c r="A11889" i="29" s="1"/>
  <c r="A11890" i="29" s="1"/>
  <c r="A11891" i="29" s="1"/>
  <c r="A11892" i="29" s="1"/>
  <c r="A11893" i="29" s="1"/>
  <c r="A11894" i="29" s="1"/>
  <c r="A11895" i="29" s="1"/>
  <c r="A11896" i="29" s="1"/>
  <c r="A11897" i="29" s="1"/>
  <c r="A11898" i="29" s="1"/>
  <c r="A11899" i="29" s="1"/>
  <c r="A11900" i="29" s="1"/>
  <c r="A11901" i="29" s="1"/>
  <c r="A11902" i="29" s="1"/>
  <c r="A11903" i="29" s="1"/>
  <c r="A11904" i="29" s="1"/>
  <c r="A11905" i="29" s="1"/>
  <c r="A11906" i="29" s="1"/>
  <c r="A11907" i="29" s="1"/>
  <c r="A11908" i="29" s="1"/>
  <c r="A11909" i="29" s="1"/>
  <c r="A11910" i="29" s="1"/>
  <c r="A11911" i="29" s="1"/>
  <c r="A11912" i="29" s="1"/>
  <c r="A11913" i="29" s="1"/>
  <c r="A11914" i="29" s="1"/>
  <c r="A11915" i="29" s="1"/>
  <c r="A11916" i="29" s="1"/>
  <c r="A11917" i="29" s="1"/>
  <c r="A11918" i="29" s="1"/>
  <c r="A11919" i="29" s="1"/>
  <c r="A11920" i="29" s="1"/>
  <c r="A11921" i="29" s="1"/>
  <c r="A11922" i="29" s="1"/>
  <c r="A11923" i="29" s="1"/>
  <c r="A11924" i="29" s="1"/>
  <c r="A11925" i="29" s="1"/>
  <c r="A11926" i="29" s="1"/>
  <c r="A11927" i="29" s="1"/>
  <c r="A11928" i="29" s="1"/>
  <c r="A11929" i="29" s="1"/>
  <c r="A11930" i="29" s="1"/>
  <c r="A11931" i="29" s="1"/>
  <c r="A11932" i="29" s="1"/>
  <c r="A11933" i="29" s="1"/>
  <c r="A11934" i="29" s="1"/>
  <c r="A11935" i="29" s="1"/>
  <c r="A11936" i="29" s="1"/>
  <c r="A11937" i="29" s="1"/>
  <c r="A11938" i="29" s="1"/>
  <c r="A11939" i="29" s="1"/>
  <c r="A11940" i="29" s="1"/>
  <c r="A11941" i="29" s="1"/>
  <c r="A11942" i="29" s="1"/>
  <c r="A11943" i="29" s="1"/>
  <c r="A11944" i="29" s="1"/>
  <c r="A11945" i="29" s="1"/>
  <c r="A11946" i="29" s="1"/>
  <c r="A11947" i="29" s="1"/>
  <c r="A11948" i="29" s="1"/>
  <c r="A11949" i="29" s="1"/>
  <c r="A11950" i="29" s="1"/>
  <c r="A11951" i="29" s="1"/>
  <c r="A11952" i="29" s="1"/>
  <c r="A11953" i="29" s="1"/>
  <c r="A11954" i="29" s="1"/>
  <c r="A11955" i="29" s="1"/>
  <c r="A11956" i="29" s="1"/>
  <c r="A11957" i="29" s="1"/>
  <c r="A11958" i="29" s="1"/>
  <c r="A11959" i="29" s="1"/>
  <c r="A11960" i="29" s="1"/>
  <c r="A11961" i="29" s="1"/>
  <c r="A11962" i="29" s="1"/>
  <c r="A11963" i="29" s="1"/>
  <c r="A11964" i="29" s="1"/>
  <c r="A11965" i="29" s="1"/>
  <c r="A11966" i="29" s="1"/>
  <c r="A11967" i="29" s="1"/>
  <c r="A11968" i="29" s="1"/>
  <c r="A11969" i="29" s="1"/>
  <c r="A11970" i="29" s="1"/>
  <c r="A11971" i="29" s="1"/>
  <c r="A11972" i="29" s="1"/>
  <c r="A11973" i="29" s="1"/>
  <c r="A11974" i="29" s="1"/>
  <c r="A11975" i="29" s="1"/>
  <c r="A11976" i="29" s="1"/>
  <c r="A11977" i="29" s="1"/>
  <c r="A11978" i="29" s="1"/>
  <c r="A11979" i="29" s="1"/>
  <c r="A11980" i="29" s="1"/>
  <c r="A11981" i="29" s="1"/>
  <c r="A11982" i="29" s="1"/>
  <c r="A11983" i="29" s="1"/>
  <c r="A11984" i="29" s="1"/>
  <c r="A11985" i="29" s="1"/>
  <c r="A11986" i="29" s="1"/>
  <c r="A11987" i="29" s="1"/>
  <c r="A11988" i="29" s="1"/>
  <c r="A11989" i="29" s="1"/>
  <c r="A11990" i="29" s="1"/>
  <c r="A11991" i="29" s="1"/>
  <c r="A11992" i="29" s="1"/>
  <c r="A11993" i="29" s="1"/>
  <c r="A11994" i="29" s="1"/>
  <c r="A11995" i="29" s="1"/>
  <c r="A11996" i="29" s="1"/>
  <c r="A11997" i="29" s="1"/>
  <c r="A11998" i="29" s="1"/>
  <c r="A11999" i="29" s="1"/>
  <c r="A12000" i="29" s="1"/>
  <c r="A12001" i="29" s="1"/>
  <c r="A12002" i="29" s="1"/>
  <c r="A12003" i="29" s="1"/>
  <c r="A12004" i="29" s="1"/>
  <c r="A12005" i="29" s="1"/>
  <c r="A12006" i="29" s="1"/>
  <c r="A12007" i="29" s="1"/>
  <c r="A12008" i="29" s="1"/>
  <c r="A12009" i="29" s="1"/>
  <c r="A12010" i="29" s="1"/>
  <c r="A12011" i="29" s="1"/>
  <c r="A12012" i="29" s="1"/>
  <c r="A12013" i="29" s="1"/>
  <c r="A12014" i="29" s="1"/>
  <c r="A12015" i="29" s="1"/>
  <c r="A12016" i="29" s="1"/>
  <c r="A12017" i="29" s="1"/>
  <c r="A12018" i="29" s="1"/>
  <c r="A12019" i="29" s="1"/>
  <c r="A12020" i="29" s="1"/>
  <c r="A12021" i="29" s="1"/>
  <c r="A12022" i="29" s="1"/>
  <c r="A12023" i="29" s="1"/>
  <c r="A12024" i="29" s="1"/>
  <c r="A12025" i="29" s="1"/>
  <c r="A12026" i="29" s="1"/>
  <c r="A12027" i="29" s="1"/>
  <c r="A12028" i="29" s="1"/>
  <c r="A12029" i="29" s="1"/>
  <c r="A12030" i="29" s="1"/>
  <c r="A12031" i="29" s="1"/>
  <c r="A12032" i="29" s="1"/>
  <c r="A12033" i="29" s="1"/>
  <c r="A12034" i="29" s="1"/>
  <c r="A12035" i="29" s="1"/>
  <c r="A12036" i="29" s="1"/>
  <c r="A12037" i="29" s="1"/>
  <c r="A12038" i="29" s="1"/>
  <c r="A12039" i="29" s="1"/>
  <c r="A12040" i="29" s="1"/>
  <c r="A12041" i="29" s="1"/>
  <c r="A12042" i="29" s="1"/>
  <c r="A12043" i="29" s="1"/>
  <c r="A12044" i="29" s="1"/>
  <c r="A12045" i="29" s="1"/>
  <c r="A12046" i="29" s="1"/>
  <c r="A12047" i="29" s="1"/>
  <c r="A12048" i="29" s="1"/>
  <c r="A12049" i="29" s="1"/>
  <c r="A12050" i="29" s="1"/>
  <c r="A12051" i="29" s="1"/>
  <c r="A12052" i="29" s="1"/>
  <c r="A12053" i="29" s="1"/>
  <c r="A12054" i="29" s="1"/>
  <c r="A12055" i="29" s="1"/>
  <c r="A12056" i="29" s="1"/>
  <c r="A12057" i="29" s="1"/>
  <c r="A12058" i="29" s="1"/>
  <c r="A12059" i="29" s="1"/>
  <c r="A12060" i="29" s="1"/>
  <c r="A12061" i="29" s="1"/>
  <c r="A12062" i="29" s="1"/>
  <c r="A12063" i="29" s="1"/>
  <c r="A12064" i="29" s="1"/>
  <c r="A12065" i="29" s="1"/>
  <c r="A12066" i="29" s="1"/>
  <c r="A12067" i="29" s="1"/>
  <c r="A12068" i="29" s="1"/>
  <c r="A12069" i="29" s="1"/>
  <c r="A12070" i="29" s="1"/>
  <c r="A12071" i="29" s="1"/>
  <c r="A12072" i="29" s="1"/>
  <c r="A12073" i="29" s="1"/>
  <c r="A12074" i="29" s="1"/>
  <c r="A12075" i="29" s="1"/>
  <c r="A12076" i="29" s="1"/>
  <c r="A12077" i="29" s="1"/>
  <c r="A12078" i="29" s="1"/>
  <c r="A12079" i="29" s="1"/>
  <c r="A12080" i="29" s="1"/>
  <c r="A12081" i="29" s="1"/>
  <c r="A12082" i="29" s="1"/>
  <c r="A12083" i="29" s="1"/>
  <c r="A12084" i="29" s="1"/>
  <c r="A12085" i="29" s="1"/>
  <c r="A12086" i="29" s="1"/>
  <c r="A12087" i="29" s="1"/>
  <c r="A12088" i="29" s="1"/>
  <c r="A12089" i="29" s="1"/>
  <c r="A12090" i="29" s="1"/>
  <c r="A12091" i="29" s="1"/>
  <c r="A12092" i="29" s="1"/>
  <c r="A12093" i="29" s="1"/>
  <c r="A12094" i="29" s="1"/>
  <c r="A12095" i="29" s="1"/>
  <c r="A12096" i="29" s="1"/>
  <c r="A12097" i="29" s="1"/>
  <c r="A12098" i="29" s="1"/>
  <c r="A12099" i="29" s="1"/>
  <c r="A12100" i="29" s="1"/>
  <c r="A12101" i="29" s="1"/>
  <c r="A12102" i="29" s="1"/>
  <c r="A12103" i="29" s="1"/>
  <c r="A12104" i="29" s="1"/>
  <c r="A12105" i="29" s="1"/>
  <c r="A12106" i="29" s="1"/>
  <c r="A12107" i="29" s="1"/>
  <c r="A12108" i="29" s="1"/>
  <c r="A12109" i="29" s="1"/>
  <c r="A12110" i="29" s="1"/>
  <c r="A12111" i="29" s="1"/>
  <c r="A12112" i="29" s="1"/>
  <c r="A12113" i="29" s="1"/>
  <c r="A12114" i="29" s="1"/>
  <c r="A12115" i="29" s="1"/>
  <c r="A12116" i="29" s="1"/>
  <c r="A12117" i="29" s="1"/>
  <c r="A12118" i="29" s="1"/>
  <c r="A12119" i="29" s="1"/>
  <c r="A12120" i="29" s="1"/>
  <c r="A12121" i="29" s="1"/>
  <c r="A12122" i="29" s="1"/>
  <c r="A12123" i="29" s="1"/>
  <c r="A12124" i="29" s="1"/>
  <c r="A12125" i="29" s="1"/>
  <c r="A12126" i="29" s="1"/>
  <c r="A12127" i="29" s="1"/>
  <c r="A12128" i="29" s="1"/>
  <c r="A12129" i="29" s="1"/>
  <c r="A12130" i="29" s="1"/>
  <c r="A12131" i="29" s="1"/>
  <c r="A12132" i="29" s="1"/>
  <c r="A12133" i="29" s="1"/>
  <c r="A12134" i="29" s="1"/>
  <c r="A12135" i="29" s="1"/>
  <c r="A12136" i="29" s="1"/>
  <c r="A12137" i="29" s="1"/>
  <c r="A12138" i="29" s="1"/>
  <c r="A12139" i="29" s="1"/>
  <c r="A12140" i="29" s="1"/>
  <c r="A12141" i="29" s="1"/>
  <c r="A12142" i="29" s="1"/>
  <c r="A12143" i="29" s="1"/>
  <c r="A12144" i="29" s="1"/>
  <c r="A12145" i="29" s="1"/>
  <c r="A12146" i="29" s="1"/>
  <c r="A12147" i="29" s="1"/>
  <c r="A12148" i="29" s="1"/>
  <c r="A12149" i="29" s="1"/>
  <c r="A12150" i="29" s="1"/>
  <c r="A12151" i="29" s="1"/>
  <c r="A12152" i="29" s="1"/>
  <c r="A12153" i="29" s="1"/>
  <c r="A12154" i="29" s="1"/>
  <c r="A12155" i="29" s="1"/>
  <c r="A12156" i="29" s="1"/>
  <c r="A12157" i="29" s="1"/>
  <c r="A12158" i="29" s="1"/>
  <c r="A12159" i="29" s="1"/>
  <c r="A12160" i="29" s="1"/>
  <c r="A12161" i="29" s="1"/>
  <c r="A12162" i="29" s="1"/>
  <c r="A12163" i="29" s="1"/>
  <c r="A12164" i="29" s="1"/>
  <c r="A12165" i="29" s="1"/>
  <c r="A12166" i="29" s="1"/>
  <c r="A12167" i="29" s="1"/>
  <c r="A12168" i="29" s="1"/>
  <c r="A12169" i="29" s="1"/>
  <c r="A12170" i="29" s="1"/>
  <c r="A12171" i="29" s="1"/>
  <c r="A12172" i="29" s="1"/>
  <c r="A12173" i="29" s="1"/>
  <c r="A12174" i="29" s="1"/>
  <c r="A12175" i="29" s="1"/>
  <c r="A12176" i="29" s="1"/>
  <c r="A12177" i="29" s="1"/>
  <c r="A12178" i="29" s="1"/>
  <c r="A12179" i="29" s="1"/>
  <c r="A12180" i="29" s="1"/>
  <c r="A12181" i="29" s="1"/>
  <c r="A12182" i="29" s="1"/>
  <c r="A12183" i="29" s="1"/>
  <c r="A12184" i="29" s="1"/>
  <c r="A12185" i="29" s="1"/>
  <c r="A12186" i="29" s="1"/>
  <c r="A12187" i="29" s="1"/>
  <c r="A12188" i="29" s="1"/>
  <c r="A12189" i="29" s="1"/>
  <c r="A12190" i="29" s="1"/>
  <c r="A12191" i="29" s="1"/>
  <c r="A12192" i="29" s="1"/>
  <c r="A12193" i="29" s="1"/>
  <c r="A12194" i="29" s="1"/>
  <c r="A12195" i="29" s="1"/>
  <c r="A12196" i="29" s="1"/>
  <c r="A12197" i="29" s="1"/>
  <c r="A12198" i="29" s="1"/>
  <c r="A12199" i="29" s="1"/>
  <c r="A12200" i="29" s="1"/>
  <c r="A12201" i="29" s="1"/>
  <c r="A12202" i="29" s="1"/>
  <c r="A12203" i="29" s="1"/>
  <c r="A12204" i="29" s="1"/>
  <c r="A12205" i="29" s="1"/>
  <c r="A12206" i="29" s="1"/>
  <c r="A12207" i="29" s="1"/>
  <c r="A12208" i="29" s="1"/>
  <c r="A12209" i="29" s="1"/>
  <c r="A12210" i="29" s="1"/>
  <c r="A12211" i="29" s="1"/>
  <c r="A12212" i="29" s="1"/>
  <c r="A12213" i="29" s="1"/>
  <c r="A12214" i="29" s="1"/>
  <c r="A12215" i="29" s="1"/>
  <c r="A12216" i="29" s="1"/>
  <c r="A12217" i="29" s="1"/>
  <c r="A12218" i="29" s="1"/>
  <c r="A12219" i="29" s="1"/>
  <c r="A12220" i="29" s="1"/>
  <c r="A12221" i="29" s="1"/>
  <c r="A12222" i="29" s="1"/>
  <c r="A12223" i="29" s="1"/>
  <c r="A12224" i="29" s="1"/>
  <c r="A12225" i="29" s="1"/>
  <c r="A12226" i="29" s="1"/>
  <c r="A12227" i="29" s="1"/>
  <c r="A12228" i="29" s="1"/>
  <c r="A12229" i="29" s="1"/>
  <c r="A12230" i="29" s="1"/>
  <c r="A12231" i="29" s="1"/>
  <c r="A12232" i="29" s="1"/>
  <c r="A12233" i="29" s="1"/>
  <c r="A12234" i="29" s="1"/>
  <c r="A12235" i="29" s="1"/>
  <c r="A12236" i="29" s="1"/>
  <c r="A12237" i="29" s="1"/>
  <c r="A12238" i="29" s="1"/>
  <c r="A12239" i="29" s="1"/>
  <c r="A12240" i="29" s="1"/>
  <c r="A12241" i="29" s="1"/>
  <c r="A12242" i="29" s="1"/>
  <c r="A12243" i="29" s="1"/>
  <c r="A12244" i="29" s="1"/>
  <c r="A12245" i="29" s="1"/>
  <c r="A12246" i="29" s="1"/>
  <c r="A12247" i="29" s="1"/>
  <c r="A12248" i="29" s="1"/>
  <c r="A12249" i="29" s="1"/>
  <c r="A12250" i="29" s="1"/>
  <c r="A12251" i="29" s="1"/>
  <c r="A12252" i="29" s="1"/>
  <c r="A12253" i="29" s="1"/>
  <c r="A12254" i="29" s="1"/>
  <c r="A12255" i="29" s="1"/>
  <c r="A12256" i="29" s="1"/>
  <c r="A12257" i="29" s="1"/>
  <c r="A12258" i="29" s="1"/>
  <c r="A12259" i="29" s="1"/>
  <c r="A12260" i="29" s="1"/>
  <c r="A12261" i="29" s="1"/>
  <c r="A12262" i="29" s="1"/>
  <c r="A12263" i="29" s="1"/>
  <c r="A12264" i="29" s="1"/>
  <c r="A12265" i="29" s="1"/>
  <c r="A12266" i="29" s="1"/>
  <c r="A12267" i="29" s="1"/>
  <c r="A12268" i="29" s="1"/>
  <c r="A12269" i="29" s="1"/>
  <c r="A12270" i="29" s="1"/>
  <c r="A12271" i="29" s="1"/>
  <c r="A12272" i="29" s="1"/>
  <c r="A12273" i="29" s="1"/>
  <c r="A12274" i="29" s="1"/>
  <c r="A12275" i="29" s="1"/>
  <c r="A12276" i="29" s="1"/>
  <c r="A12277" i="29" s="1"/>
  <c r="A12278" i="29" s="1"/>
  <c r="A12279" i="29" s="1"/>
  <c r="A12280" i="29" s="1"/>
  <c r="A12281" i="29" s="1"/>
  <c r="A12282" i="29" s="1"/>
  <c r="A12283" i="29" s="1"/>
  <c r="A12284" i="29" s="1"/>
  <c r="A12285" i="29" s="1"/>
  <c r="A12286" i="29" s="1"/>
  <c r="A12287" i="29" s="1"/>
  <c r="A12288" i="29" s="1"/>
  <c r="A12289" i="29" s="1"/>
  <c r="A12290" i="29" s="1"/>
  <c r="A12291" i="29" s="1"/>
  <c r="A12292" i="29" s="1"/>
  <c r="A12293" i="29" s="1"/>
  <c r="A12294" i="29" s="1"/>
  <c r="A12295" i="29" s="1"/>
  <c r="A12296" i="29" s="1"/>
  <c r="A12297" i="29" s="1"/>
  <c r="A12298" i="29" s="1"/>
  <c r="A12299" i="29" s="1"/>
  <c r="A12300" i="29" s="1"/>
  <c r="A12301" i="29" s="1"/>
  <c r="A12302" i="29" s="1"/>
  <c r="A12303" i="29" s="1"/>
  <c r="A12304" i="29" s="1"/>
  <c r="A12305" i="29" s="1"/>
  <c r="A12306" i="29" s="1"/>
  <c r="A12307" i="29" s="1"/>
  <c r="A12308" i="29" s="1"/>
  <c r="A12309" i="29" s="1"/>
  <c r="A12310" i="29" s="1"/>
  <c r="A12311" i="29" s="1"/>
  <c r="A12312" i="29" s="1"/>
  <c r="A12313" i="29" s="1"/>
  <c r="A12314" i="29" s="1"/>
  <c r="A12315" i="29" s="1"/>
  <c r="A12316" i="29" s="1"/>
  <c r="A12317" i="29" s="1"/>
  <c r="A12318" i="29" s="1"/>
  <c r="A12319" i="29" s="1"/>
  <c r="A12320" i="29" s="1"/>
  <c r="A12321" i="29" s="1"/>
  <c r="A12322" i="29" s="1"/>
  <c r="A12323" i="29" s="1"/>
  <c r="A12324" i="29" s="1"/>
  <c r="A12325" i="29" s="1"/>
  <c r="A12326" i="29" s="1"/>
  <c r="A12327" i="29" s="1"/>
  <c r="A12328" i="29" s="1"/>
  <c r="A12329" i="29" s="1"/>
  <c r="A12330" i="29" s="1"/>
  <c r="A12331" i="29" s="1"/>
  <c r="A12332" i="29" s="1"/>
  <c r="A12333" i="29" s="1"/>
  <c r="A12334" i="29" s="1"/>
  <c r="A12335" i="29" s="1"/>
  <c r="A12336" i="29" s="1"/>
  <c r="A12337" i="29" s="1"/>
  <c r="A12338" i="29" s="1"/>
  <c r="A12339" i="29" s="1"/>
  <c r="A12340" i="29" s="1"/>
  <c r="A12341" i="29" s="1"/>
  <c r="A12342" i="29" s="1"/>
  <c r="A12343" i="29" s="1"/>
  <c r="A12344" i="29" s="1"/>
  <c r="A12345" i="29" s="1"/>
  <c r="A12346" i="29" s="1"/>
  <c r="A12347" i="29" s="1"/>
  <c r="A12348" i="29" s="1"/>
  <c r="A12349" i="29" s="1"/>
  <c r="A12350" i="29" s="1"/>
  <c r="A12351" i="29" s="1"/>
  <c r="A12352" i="29" s="1"/>
  <c r="A12353" i="29" s="1"/>
  <c r="A12354" i="29" s="1"/>
  <c r="A12355" i="29" s="1"/>
  <c r="A12356" i="29" s="1"/>
  <c r="A12357" i="29" s="1"/>
  <c r="A12358" i="29" s="1"/>
  <c r="A12359" i="29" s="1"/>
  <c r="A12360" i="29" s="1"/>
  <c r="A12361" i="29" s="1"/>
  <c r="A12362" i="29" s="1"/>
  <c r="A12363" i="29" s="1"/>
  <c r="A12364" i="29" s="1"/>
  <c r="A12365" i="29" s="1"/>
  <c r="A12366" i="29" s="1"/>
  <c r="A12367" i="29" s="1"/>
  <c r="A12368" i="29" s="1"/>
  <c r="A12369" i="29" s="1"/>
  <c r="A12370" i="29" s="1"/>
  <c r="A12371" i="29" s="1"/>
  <c r="A12372" i="29" s="1"/>
  <c r="A12373" i="29" s="1"/>
  <c r="A12374" i="29" s="1"/>
  <c r="A12375" i="29" s="1"/>
  <c r="A12376" i="29" s="1"/>
  <c r="A12377" i="29" s="1"/>
  <c r="A12378" i="29" s="1"/>
  <c r="A12379" i="29" s="1"/>
  <c r="A12380" i="29" s="1"/>
  <c r="A12381" i="29" s="1"/>
  <c r="A12382" i="29" s="1"/>
  <c r="A12383" i="29" s="1"/>
  <c r="A12384" i="29" s="1"/>
  <c r="A12385" i="29" s="1"/>
  <c r="A12386" i="29" s="1"/>
  <c r="A12387" i="29" s="1"/>
  <c r="A12388" i="29" s="1"/>
  <c r="A12389" i="29" s="1"/>
  <c r="A12390" i="29" s="1"/>
  <c r="A12391" i="29" s="1"/>
  <c r="A12392" i="29" s="1"/>
  <c r="A12393" i="29" s="1"/>
  <c r="A12394" i="29" s="1"/>
  <c r="A12395" i="29" s="1"/>
  <c r="A12396" i="29" s="1"/>
  <c r="A12397" i="29" s="1"/>
  <c r="A12398" i="29" s="1"/>
  <c r="A12399" i="29" s="1"/>
  <c r="A12400" i="29" s="1"/>
  <c r="A12401" i="29" s="1"/>
  <c r="A12402" i="29" s="1"/>
  <c r="A12403" i="29" s="1"/>
  <c r="A12404" i="29" s="1"/>
  <c r="A12405" i="29" s="1"/>
  <c r="A12406" i="29" s="1"/>
  <c r="A12407" i="29" s="1"/>
  <c r="A12408" i="29" s="1"/>
  <c r="A12409" i="29" s="1"/>
  <c r="A12410" i="29" s="1"/>
  <c r="A12411" i="29" s="1"/>
  <c r="A12412" i="29" s="1"/>
  <c r="A12413" i="29" s="1"/>
  <c r="A12414" i="29" s="1"/>
  <c r="A12415" i="29" s="1"/>
  <c r="A12416" i="29" s="1"/>
  <c r="A12417" i="29" s="1"/>
  <c r="A12418" i="29" s="1"/>
  <c r="A12419" i="29" s="1"/>
  <c r="A12420" i="29" s="1"/>
  <c r="A12421" i="29" s="1"/>
  <c r="A12422" i="29" s="1"/>
  <c r="A12423" i="29" s="1"/>
  <c r="A12424" i="29" s="1"/>
  <c r="A12425" i="29" s="1"/>
  <c r="A12426" i="29" s="1"/>
  <c r="A12427" i="29" s="1"/>
  <c r="A12428" i="29" s="1"/>
  <c r="A12429" i="29" s="1"/>
  <c r="A12430" i="29" s="1"/>
  <c r="A12431" i="29" s="1"/>
  <c r="A12432" i="29" s="1"/>
  <c r="A12433" i="29" s="1"/>
  <c r="A12434" i="29" s="1"/>
  <c r="A12435" i="29" s="1"/>
  <c r="A12436" i="29" s="1"/>
  <c r="A12437" i="29" s="1"/>
  <c r="A12438" i="29" s="1"/>
  <c r="A12439" i="29" s="1"/>
  <c r="A12440" i="29" s="1"/>
  <c r="A12441" i="29" s="1"/>
  <c r="A12442" i="29" s="1"/>
  <c r="A12443" i="29" s="1"/>
  <c r="A12444" i="29" s="1"/>
  <c r="A12445" i="29" s="1"/>
  <c r="A12446" i="29" s="1"/>
  <c r="A12447" i="29" s="1"/>
  <c r="A12448" i="29" s="1"/>
  <c r="A12449" i="29" s="1"/>
  <c r="A12450" i="29" s="1"/>
  <c r="A12451" i="29" s="1"/>
  <c r="A12452" i="29" s="1"/>
  <c r="A12453" i="29" s="1"/>
  <c r="A12454" i="29" s="1"/>
  <c r="A12455" i="29" s="1"/>
  <c r="A12456" i="29" s="1"/>
  <c r="A12457" i="29" s="1"/>
  <c r="A12458" i="29" s="1"/>
  <c r="A12459" i="29" s="1"/>
  <c r="A12460" i="29" s="1"/>
  <c r="A12461" i="29" s="1"/>
  <c r="A12462" i="29" s="1"/>
  <c r="A12463" i="29" s="1"/>
  <c r="A12464" i="29" s="1"/>
  <c r="A12465" i="29" s="1"/>
  <c r="A12466" i="29" s="1"/>
  <c r="A12467" i="29" s="1"/>
  <c r="A12468" i="29" s="1"/>
  <c r="A12469" i="29" s="1"/>
  <c r="A12470" i="29" s="1"/>
  <c r="A12471" i="29" s="1"/>
  <c r="A12472" i="29" s="1"/>
  <c r="A12473" i="29" s="1"/>
  <c r="A12474" i="29" s="1"/>
  <c r="A12475" i="29" s="1"/>
  <c r="A12476" i="29" s="1"/>
  <c r="A12477" i="29" s="1"/>
  <c r="A12478" i="29" s="1"/>
  <c r="A12479" i="29" s="1"/>
  <c r="A12480" i="29" s="1"/>
  <c r="A12481" i="29" s="1"/>
  <c r="A12482" i="29" s="1"/>
  <c r="A12483" i="29" s="1"/>
  <c r="A12484" i="29" s="1"/>
  <c r="A12485" i="29" s="1"/>
  <c r="A12486" i="29" s="1"/>
  <c r="A12487" i="29" s="1"/>
  <c r="A12488" i="29" s="1"/>
  <c r="A12489" i="29" s="1"/>
  <c r="A12490" i="29" s="1"/>
  <c r="A12491" i="29" s="1"/>
  <c r="A12492" i="29" s="1"/>
  <c r="A12493" i="29" s="1"/>
  <c r="A12494" i="29" s="1"/>
  <c r="A12495" i="29" s="1"/>
  <c r="A12496" i="29" s="1"/>
  <c r="A12497" i="29" s="1"/>
  <c r="A12498" i="29" s="1"/>
  <c r="A12499" i="29" s="1"/>
  <c r="A12500" i="29" s="1"/>
  <c r="A12501" i="29" s="1"/>
  <c r="A12502" i="29" s="1"/>
  <c r="A12503" i="29" s="1"/>
  <c r="A12504" i="29" s="1"/>
  <c r="A12505" i="29" s="1"/>
  <c r="A12506" i="29" s="1"/>
  <c r="A12507" i="29" s="1"/>
  <c r="A12508" i="29" s="1"/>
  <c r="A12509" i="29" s="1"/>
  <c r="A12510" i="29" s="1"/>
  <c r="A12511" i="29" s="1"/>
  <c r="A12512" i="29" s="1"/>
  <c r="A12513" i="29" s="1"/>
  <c r="A12514" i="29" s="1"/>
  <c r="A12515" i="29" s="1"/>
  <c r="A12516" i="29" s="1"/>
  <c r="A12517" i="29" s="1"/>
  <c r="A12518" i="29" s="1"/>
  <c r="A12519" i="29" s="1"/>
  <c r="A12520" i="29" s="1"/>
  <c r="A12521" i="29" s="1"/>
  <c r="A12522" i="29" s="1"/>
  <c r="A12523" i="29" s="1"/>
  <c r="A12524" i="29" s="1"/>
  <c r="A12525" i="29" s="1"/>
  <c r="A12526" i="29" s="1"/>
  <c r="A12527" i="29" s="1"/>
  <c r="A12528" i="29" s="1"/>
  <c r="A12529" i="29" s="1"/>
  <c r="A12530" i="29" s="1"/>
  <c r="A12531" i="29" s="1"/>
  <c r="A12532" i="29" s="1"/>
  <c r="A12533" i="29" s="1"/>
  <c r="A12534" i="29" s="1"/>
  <c r="A12535" i="29" s="1"/>
  <c r="A12536" i="29" s="1"/>
  <c r="A12537" i="29" s="1"/>
  <c r="A12538" i="29" s="1"/>
  <c r="A12539" i="29" s="1"/>
  <c r="A12540" i="29" s="1"/>
  <c r="A12541" i="29" s="1"/>
  <c r="A12542" i="29" s="1"/>
  <c r="A12543" i="29" s="1"/>
  <c r="A12544" i="29" s="1"/>
  <c r="A12545" i="29" s="1"/>
  <c r="A12546" i="29" s="1"/>
  <c r="A12547" i="29" s="1"/>
  <c r="A12548" i="29" s="1"/>
  <c r="A12549" i="29" s="1"/>
  <c r="A12550" i="29" s="1"/>
  <c r="A12551" i="29" s="1"/>
  <c r="A12552" i="29" s="1"/>
  <c r="A12553" i="29" s="1"/>
  <c r="A12554" i="29" s="1"/>
  <c r="A12555" i="29" s="1"/>
  <c r="A12556" i="29" s="1"/>
  <c r="A12557" i="29" s="1"/>
  <c r="A12558" i="29" s="1"/>
  <c r="A12559" i="29" s="1"/>
  <c r="A12560" i="29" s="1"/>
  <c r="A12561" i="29" s="1"/>
  <c r="A12562" i="29" s="1"/>
  <c r="A12563" i="29" s="1"/>
  <c r="A12564" i="29" s="1"/>
  <c r="A12565" i="29" s="1"/>
  <c r="A12566" i="29" s="1"/>
  <c r="A12567" i="29" s="1"/>
  <c r="A12568" i="29" s="1"/>
  <c r="A12569" i="29" s="1"/>
  <c r="A12570" i="29" s="1"/>
  <c r="A12571" i="29" s="1"/>
  <c r="A12572" i="29" s="1"/>
  <c r="A12573" i="29" s="1"/>
  <c r="A12574" i="29" s="1"/>
  <c r="A12575" i="29" s="1"/>
  <c r="A12576" i="29" s="1"/>
  <c r="A12577" i="29" s="1"/>
  <c r="A12578" i="29" s="1"/>
  <c r="A12579" i="29" s="1"/>
  <c r="A12580" i="29" s="1"/>
  <c r="A12581" i="29" s="1"/>
  <c r="A12582" i="29" s="1"/>
  <c r="A12583" i="29" s="1"/>
  <c r="A12584" i="29" s="1"/>
  <c r="A12585" i="29" s="1"/>
  <c r="A12586" i="29" s="1"/>
  <c r="A12587" i="29" s="1"/>
  <c r="A12588" i="29" s="1"/>
  <c r="A12589" i="29" s="1"/>
  <c r="A12590" i="29" s="1"/>
  <c r="A12591" i="29" s="1"/>
  <c r="A12592" i="29" s="1"/>
  <c r="A12593" i="29" s="1"/>
  <c r="A12594" i="29" s="1"/>
  <c r="A12595" i="29" s="1"/>
  <c r="A12596" i="29" s="1"/>
  <c r="A12597" i="29" s="1"/>
  <c r="A12598" i="29" s="1"/>
  <c r="A12599" i="29" s="1"/>
  <c r="A12600" i="29" s="1"/>
  <c r="A12601" i="29" s="1"/>
  <c r="A12602" i="29" s="1"/>
  <c r="A12603" i="29" s="1"/>
  <c r="A12604" i="29" s="1"/>
  <c r="A12605" i="29" s="1"/>
  <c r="A12606" i="29" s="1"/>
  <c r="A12607" i="29" s="1"/>
  <c r="A12608" i="29" s="1"/>
  <c r="A12609" i="29" s="1"/>
  <c r="A12610" i="29" s="1"/>
  <c r="A12611" i="29" s="1"/>
  <c r="A12612" i="29" s="1"/>
  <c r="A12613" i="29" s="1"/>
  <c r="A12614" i="29" s="1"/>
  <c r="A12615" i="29" s="1"/>
  <c r="A12616" i="29" s="1"/>
  <c r="A12617" i="29" s="1"/>
  <c r="A12618" i="29" s="1"/>
  <c r="A12619" i="29" s="1"/>
  <c r="A12620" i="29" s="1"/>
  <c r="A12621" i="29" s="1"/>
  <c r="A12622" i="29" s="1"/>
  <c r="A12623" i="29" s="1"/>
  <c r="A12624" i="29" s="1"/>
  <c r="A12625" i="29" s="1"/>
  <c r="A12626" i="29" s="1"/>
  <c r="A12627" i="29" s="1"/>
  <c r="A12628" i="29" s="1"/>
  <c r="A12629" i="29" s="1"/>
  <c r="A12630" i="29" s="1"/>
  <c r="A12631" i="29" s="1"/>
  <c r="A12632" i="29" s="1"/>
  <c r="A12633" i="29" s="1"/>
  <c r="A12634" i="29" s="1"/>
  <c r="A12635" i="29" s="1"/>
  <c r="A12636" i="29" s="1"/>
  <c r="A12637" i="29" s="1"/>
  <c r="A12638" i="29" s="1"/>
  <c r="A12639" i="29" s="1"/>
  <c r="A12640" i="29" s="1"/>
  <c r="A12641" i="29" s="1"/>
  <c r="A12642" i="29" s="1"/>
  <c r="A12643" i="29" s="1"/>
  <c r="A12644" i="29" s="1"/>
  <c r="A12645" i="29" s="1"/>
  <c r="A12646" i="29" s="1"/>
  <c r="A12647" i="29" s="1"/>
  <c r="A12648" i="29" s="1"/>
  <c r="A12649" i="29" s="1"/>
  <c r="A12650" i="29" s="1"/>
  <c r="A12651" i="29" s="1"/>
  <c r="A12652" i="29" s="1"/>
  <c r="A12653" i="29" s="1"/>
  <c r="A12654" i="29" s="1"/>
  <c r="A12655" i="29" s="1"/>
  <c r="A12656" i="29" s="1"/>
  <c r="A12657" i="29" s="1"/>
  <c r="A12658" i="29" s="1"/>
  <c r="A12659" i="29" s="1"/>
  <c r="A12660" i="29" s="1"/>
  <c r="A12661" i="29" s="1"/>
  <c r="A12662" i="29" s="1"/>
  <c r="A12663" i="29" s="1"/>
  <c r="A12664" i="29" s="1"/>
  <c r="A12665" i="29" s="1"/>
  <c r="A12666" i="29" s="1"/>
  <c r="A12667" i="29" s="1"/>
  <c r="A12668" i="29" s="1"/>
  <c r="A12669" i="29" s="1"/>
  <c r="A12670" i="29" s="1"/>
  <c r="A12671" i="29" s="1"/>
  <c r="A12672" i="29" s="1"/>
  <c r="A12673" i="29" s="1"/>
  <c r="A12674" i="29" s="1"/>
  <c r="A12675" i="29" s="1"/>
  <c r="A12676" i="29" s="1"/>
  <c r="A12677" i="29" s="1"/>
  <c r="A12678" i="29" s="1"/>
  <c r="A12679" i="29" s="1"/>
  <c r="A12680" i="29" s="1"/>
  <c r="A12681" i="29" s="1"/>
  <c r="A12682" i="29" s="1"/>
  <c r="A12683" i="29" s="1"/>
  <c r="A12684" i="29" s="1"/>
  <c r="A12685" i="29" s="1"/>
  <c r="A12686" i="29" s="1"/>
  <c r="A12687" i="29" s="1"/>
  <c r="A12688" i="29" s="1"/>
  <c r="A12689" i="29" s="1"/>
  <c r="A12690" i="29" s="1"/>
  <c r="A12691" i="29" s="1"/>
  <c r="A12692" i="29" s="1"/>
  <c r="A12693" i="29" s="1"/>
  <c r="A12694" i="29" s="1"/>
  <c r="A12695" i="29" s="1"/>
  <c r="A12696" i="29" s="1"/>
  <c r="A12697" i="29" s="1"/>
  <c r="A12698" i="29" s="1"/>
  <c r="A12699" i="29" s="1"/>
  <c r="A12700" i="29" s="1"/>
  <c r="A12701" i="29" s="1"/>
  <c r="A12702" i="29" s="1"/>
  <c r="A12703" i="29" s="1"/>
  <c r="A12704" i="29" s="1"/>
  <c r="A12705" i="29" s="1"/>
  <c r="A12706" i="29" s="1"/>
  <c r="A12707" i="29" s="1"/>
  <c r="A12708" i="29" s="1"/>
  <c r="A12709" i="29" s="1"/>
  <c r="A12710" i="29" s="1"/>
  <c r="A12711" i="29" s="1"/>
  <c r="A12712" i="29" s="1"/>
  <c r="A12713" i="29" s="1"/>
  <c r="A12714" i="29" s="1"/>
  <c r="A12715" i="29" s="1"/>
  <c r="A12716" i="29" s="1"/>
  <c r="A12717" i="29" s="1"/>
  <c r="A12718" i="29" s="1"/>
  <c r="A12719" i="29" s="1"/>
  <c r="A12720" i="29" s="1"/>
  <c r="A12721" i="29" s="1"/>
  <c r="A12722" i="29" s="1"/>
  <c r="A12723" i="29" s="1"/>
  <c r="A12724" i="29" s="1"/>
  <c r="A12725" i="29" s="1"/>
  <c r="A12726" i="29" s="1"/>
  <c r="A12727" i="29" s="1"/>
  <c r="A12728" i="29" s="1"/>
  <c r="A12729" i="29" s="1"/>
  <c r="A12730" i="29" s="1"/>
  <c r="A12731" i="29" s="1"/>
  <c r="A12732" i="29" s="1"/>
  <c r="A12733" i="29" s="1"/>
  <c r="A12734" i="29" s="1"/>
  <c r="A12735" i="29" s="1"/>
  <c r="A12736" i="29" s="1"/>
  <c r="A12737" i="29" s="1"/>
  <c r="A12738" i="29" s="1"/>
  <c r="A12739" i="29" s="1"/>
  <c r="A12740" i="29" s="1"/>
  <c r="A12741" i="29" s="1"/>
  <c r="A12742" i="29" s="1"/>
  <c r="A12743" i="29" s="1"/>
  <c r="A12744" i="29" s="1"/>
  <c r="A12745" i="29" s="1"/>
  <c r="A12746" i="29" s="1"/>
  <c r="A12747" i="29" s="1"/>
  <c r="A12748" i="29" s="1"/>
  <c r="A12749" i="29" s="1"/>
  <c r="A12750" i="29" s="1"/>
  <c r="A12751" i="29" s="1"/>
  <c r="A12752" i="29" s="1"/>
  <c r="A12753" i="29" s="1"/>
  <c r="A12754" i="29" s="1"/>
  <c r="A12755" i="29" s="1"/>
  <c r="A12756" i="29" s="1"/>
  <c r="A12757" i="29" s="1"/>
  <c r="A12758" i="29" s="1"/>
  <c r="A12759" i="29" s="1"/>
  <c r="A12760" i="29" s="1"/>
  <c r="A12761" i="29" s="1"/>
  <c r="A12762" i="29" s="1"/>
  <c r="A12763" i="29" s="1"/>
  <c r="A12764" i="29" s="1"/>
  <c r="A12765" i="29" s="1"/>
  <c r="A12766" i="29" s="1"/>
  <c r="A12767" i="29" s="1"/>
  <c r="A12768" i="29" s="1"/>
  <c r="A12769" i="29" s="1"/>
  <c r="A12770" i="29" s="1"/>
  <c r="A12771" i="29" s="1"/>
  <c r="A12772" i="29" s="1"/>
  <c r="A12773" i="29" s="1"/>
  <c r="A12774" i="29" s="1"/>
  <c r="A12775" i="29" s="1"/>
  <c r="A12776" i="29" s="1"/>
  <c r="A12777" i="29" s="1"/>
  <c r="A12778" i="29" s="1"/>
  <c r="A12779" i="29" s="1"/>
  <c r="A12780" i="29" s="1"/>
  <c r="A12781" i="29" s="1"/>
  <c r="A12782" i="29" s="1"/>
  <c r="A12783" i="29" s="1"/>
  <c r="A12784" i="29" s="1"/>
  <c r="A12785" i="29" s="1"/>
  <c r="A12786" i="29" s="1"/>
  <c r="A12787" i="29" s="1"/>
  <c r="A12788" i="29" s="1"/>
  <c r="A12789" i="29" s="1"/>
  <c r="A12790" i="29" s="1"/>
  <c r="A12791" i="29" s="1"/>
  <c r="A12792" i="29" s="1"/>
  <c r="A12793" i="29" s="1"/>
  <c r="A12794" i="29" s="1"/>
  <c r="A12795" i="29" s="1"/>
  <c r="A12796" i="29" s="1"/>
  <c r="A12797" i="29" s="1"/>
  <c r="A12798" i="29" s="1"/>
  <c r="A12799" i="29" s="1"/>
  <c r="A12800" i="29" s="1"/>
  <c r="A12801" i="29" s="1"/>
  <c r="A12802" i="29" s="1"/>
  <c r="A12803" i="29" s="1"/>
  <c r="A12804" i="29" s="1"/>
  <c r="A12805" i="29" s="1"/>
  <c r="A12806" i="29" s="1"/>
  <c r="A12807" i="29" s="1"/>
  <c r="A12808" i="29" s="1"/>
  <c r="A12809" i="29" s="1"/>
  <c r="A12810" i="29" s="1"/>
  <c r="A12811" i="29" s="1"/>
  <c r="A12812" i="29" s="1"/>
  <c r="A12813" i="29" s="1"/>
  <c r="A12814" i="29" s="1"/>
  <c r="A12815" i="29" s="1"/>
  <c r="A12816" i="29" s="1"/>
  <c r="A12817" i="29" s="1"/>
  <c r="A12818" i="29" s="1"/>
  <c r="A12819" i="29" s="1"/>
  <c r="A12820" i="29" s="1"/>
  <c r="A12821" i="29" s="1"/>
  <c r="A12822" i="29" s="1"/>
  <c r="A12823" i="29" s="1"/>
  <c r="A12824" i="29" s="1"/>
  <c r="A12825" i="29" s="1"/>
  <c r="A12826" i="29" s="1"/>
  <c r="A12827" i="29" s="1"/>
  <c r="A12828" i="29" s="1"/>
  <c r="A12829" i="29" s="1"/>
  <c r="A12830" i="29" s="1"/>
  <c r="A12831" i="29" s="1"/>
  <c r="A12832" i="29" s="1"/>
  <c r="A12833" i="29" s="1"/>
  <c r="A12834" i="29" s="1"/>
  <c r="A12835" i="29" s="1"/>
  <c r="A12836" i="29" s="1"/>
  <c r="A12837" i="29" s="1"/>
  <c r="A12838" i="29" s="1"/>
  <c r="A12839" i="29" s="1"/>
  <c r="A12840" i="29" s="1"/>
  <c r="A12841" i="29" s="1"/>
  <c r="A12842" i="29" s="1"/>
  <c r="A12843" i="29" s="1"/>
  <c r="A12844" i="29" s="1"/>
  <c r="A12845" i="29" s="1"/>
  <c r="A12846" i="29" s="1"/>
  <c r="A12847" i="29" s="1"/>
  <c r="A12848" i="29" s="1"/>
  <c r="A12849" i="29" s="1"/>
  <c r="A12850" i="29" s="1"/>
  <c r="A12851" i="29" s="1"/>
  <c r="A12852" i="29" s="1"/>
  <c r="A12853" i="29" s="1"/>
  <c r="A12854" i="29" s="1"/>
  <c r="A12855" i="29" s="1"/>
  <c r="A12856" i="29" s="1"/>
  <c r="A12857" i="29" s="1"/>
  <c r="A12858" i="29" s="1"/>
  <c r="A12859" i="29" s="1"/>
  <c r="A12860" i="29" s="1"/>
  <c r="A12861" i="29" s="1"/>
  <c r="A12862" i="29" s="1"/>
  <c r="A12863" i="29" s="1"/>
  <c r="A12864" i="29" s="1"/>
  <c r="A12865" i="29" s="1"/>
  <c r="A12866" i="29" s="1"/>
  <c r="A12867" i="29" s="1"/>
  <c r="A12868" i="29" s="1"/>
  <c r="A12869" i="29" s="1"/>
  <c r="A12870" i="29" s="1"/>
  <c r="A12871" i="29" s="1"/>
  <c r="A12872" i="29" s="1"/>
  <c r="A12873" i="29" s="1"/>
  <c r="A12874" i="29" s="1"/>
  <c r="A12875" i="29" s="1"/>
  <c r="A12876" i="29" s="1"/>
  <c r="A12877" i="29" s="1"/>
  <c r="A12878" i="29" s="1"/>
  <c r="A12879" i="29" s="1"/>
  <c r="A12880" i="29" s="1"/>
  <c r="A12881" i="29" s="1"/>
  <c r="A12882" i="29" s="1"/>
  <c r="A12883" i="29" s="1"/>
  <c r="A12884" i="29" s="1"/>
  <c r="A12885" i="29" s="1"/>
  <c r="A12886" i="29" s="1"/>
  <c r="A12887" i="29" s="1"/>
  <c r="A12888" i="29" s="1"/>
  <c r="A12889" i="29" s="1"/>
  <c r="A12890" i="29" s="1"/>
  <c r="A12891" i="29" s="1"/>
  <c r="A12892" i="29" s="1"/>
  <c r="A12893" i="29" s="1"/>
  <c r="A12894" i="29" s="1"/>
  <c r="A12895" i="29" s="1"/>
  <c r="A12896" i="29" s="1"/>
  <c r="A12897" i="29" s="1"/>
  <c r="A12898" i="29" s="1"/>
  <c r="A12899" i="29" s="1"/>
  <c r="A12900" i="29" s="1"/>
  <c r="A12901" i="29" s="1"/>
  <c r="A12902" i="29" s="1"/>
  <c r="A12903" i="29" s="1"/>
  <c r="A12904" i="29" s="1"/>
  <c r="A12905" i="29" s="1"/>
  <c r="A12906" i="29" s="1"/>
  <c r="A12907" i="29" s="1"/>
  <c r="A12908" i="29" s="1"/>
  <c r="A12909" i="29" s="1"/>
  <c r="A12910" i="29" s="1"/>
  <c r="A12911" i="29" s="1"/>
  <c r="A12912" i="29" s="1"/>
  <c r="A12913" i="29" s="1"/>
  <c r="A12914" i="29" s="1"/>
  <c r="A12915" i="29" s="1"/>
  <c r="A12916" i="29" s="1"/>
  <c r="A12917" i="29" s="1"/>
  <c r="A12918" i="29" s="1"/>
  <c r="A12919" i="29" s="1"/>
  <c r="A12920" i="29" s="1"/>
  <c r="A12921" i="29" s="1"/>
  <c r="A12922" i="29" s="1"/>
  <c r="A12923" i="29" s="1"/>
  <c r="A12924" i="29" s="1"/>
  <c r="A12925" i="29" s="1"/>
  <c r="A12926" i="29" s="1"/>
  <c r="A12927" i="29" s="1"/>
  <c r="A12928" i="29" s="1"/>
  <c r="A12929" i="29" s="1"/>
  <c r="A12930" i="29" s="1"/>
  <c r="A12931" i="29" s="1"/>
  <c r="A12932" i="29" s="1"/>
  <c r="A12933" i="29" s="1"/>
  <c r="A12934" i="29" s="1"/>
  <c r="A12935" i="29" s="1"/>
  <c r="A12936" i="29" s="1"/>
  <c r="A12937" i="29" s="1"/>
  <c r="A12938" i="29" s="1"/>
  <c r="A12939" i="29" s="1"/>
  <c r="A12940" i="29" s="1"/>
  <c r="A12941" i="29" s="1"/>
  <c r="A12942" i="29" s="1"/>
  <c r="A12943" i="29" s="1"/>
  <c r="A12944" i="29" s="1"/>
  <c r="A12945" i="29" s="1"/>
  <c r="A12946" i="29" s="1"/>
  <c r="A12947" i="29" s="1"/>
  <c r="A12948" i="29" s="1"/>
  <c r="A12949" i="29" s="1"/>
  <c r="A12950" i="29" s="1"/>
  <c r="A12951" i="29" s="1"/>
  <c r="A12952" i="29" s="1"/>
  <c r="A12953" i="29" s="1"/>
  <c r="A12954" i="29" s="1"/>
  <c r="A12955" i="29" s="1"/>
  <c r="A12956" i="29" s="1"/>
  <c r="A12957" i="29" s="1"/>
  <c r="A12958" i="29" s="1"/>
  <c r="A12959" i="29" s="1"/>
  <c r="A12960" i="29" s="1"/>
  <c r="A12961" i="29" s="1"/>
  <c r="A12962" i="29" s="1"/>
  <c r="A12963" i="29" s="1"/>
  <c r="A12964" i="29" s="1"/>
  <c r="A12965" i="29" s="1"/>
  <c r="A12966" i="29" s="1"/>
  <c r="A12967" i="29" s="1"/>
  <c r="A12968" i="29" s="1"/>
  <c r="A12969" i="29" s="1"/>
  <c r="A12970" i="29" s="1"/>
  <c r="A12971" i="29" s="1"/>
  <c r="A12972" i="29" s="1"/>
  <c r="A12973" i="29" s="1"/>
  <c r="A12974" i="29" s="1"/>
  <c r="A12975" i="29" s="1"/>
  <c r="A12976" i="29" s="1"/>
  <c r="A12977" i="29" s="1"/>
  <c r="A12978" i="29" s="1"/>
  <c r="A12979" i="29" s="1"/>
  <c r="A12980" i="29" s="1"/>
  <c r="A12981" i="29" s="1"/>
  <c r="A12982" i="29" s="1"/>
  <c r="A12983" i="29" s="1"/>
  <c r="A12984" i="29" s="1"/>
  <c r="A12985" i="29" s="1"/>
  <c r="A12986" i="29" s="1"/>
  <c r="A12987" i="29" s="1"/>
  <c r="A12988" i="29" s="1"/>
  <c r="A12989" i="29" s="1"/>
  <c r="A12990" i="29" s="1"/>
  <c r="A12991" i="29" s="1"/>
  <c r="A12992" i="29" s="1"/>
  <c r="A12993" i="29" s="1"/>
  <c r="A12994" i="29" s="1"/>
  <c r="A12995" i="29" s="1"/>
  <c r="A12996" i="29" s="1"/>
  <c r="A12997" i="29" s="1"/>
  <c r="A12998" i="29" s="1"/>
  <c r="A12999" i="29" s="1"/>
  <c r="A13000" i="29" s="1"/>
  <c r="A13001" i="29" s="1"/>
  <c r="A13002" i="29" s="1"/>
  <c r="A13003" i="29" s="1"/>
  <c r="A13004" i="29" s="1"/>
  <c r="A13005" i="29" s="1"/>
  <c r="A13006" i="29" s="1"/>
  <c r="A13007" i="29" s="1"/>
  <c r="A13008" i="29" s="1"/>
  <c r="A13009" i="29" s="1"/>
  <c r="A13010" i="29" s="1"/>
  <c r="A13011" i="29" s="1"/>
  <c r="A13012" i="29" s="1"/>
  <c r="A13013" i="29" s="1"/>
  <c r="A13014" i="29" s="1"/>
  <c r="A13015" i="29" s="1"/>
  <c r="A13016" i="29" s="1"/>
  <c r="A13017" i="29" s="1"/>
  <c r="A13018" i="29" s="1"/>
  <c r="A13019" i="29" s="1"/>
  <c r="A13020" i="29" s="1"/>
  <c r="A13021" i="29" s="1"/>
  <c r="A13022" i="29" s="1"/>
  <c r="A13023" i="29" s="1"/>
  <c r="A13024" i="29" s="1"/>
  <c r="A13025" i="29" s="1"/>
  <c r="A13026" i="29" s="1"/>
  <c r="A13027" i="29" s="1"/>
  <c r="A13028" i="29" s="1"/>
  <c r="A13029" i="29" s="1"/>
  <c r="A13030" i="29" s="1"/>
  <c r="A13031" i="29" s="1"/>
  <c r="A13032" i="29" s="1"/>
  <c r="A13033" i="29" s="1"/>
  <c r="A13034" i="29" s="1"/>
  <c r="A13035" i="29" s="1"/>
  <c r="A13036" i="29" s="1"/>
  <c r="A13037" i="29" s="1"/>
  <c r="A13038" i="29" s="1"/>
  <c r="A13039" i="29" s="1"/>
  <c r="A13040" i="29" s="1"/>
  <c r="A13041" i="29" s="1"/>
  <c r="A13042" i="29" s="1"/>
  <c r="A13043" i="29" s="1"/>
  <c r="A13044" i="29" s="1"/>
  <c r="A13045" i="29" s="1"/>
  <c r="A13046" i="29" s="1"/>
  <c r="A13047" i="29" s="1"/>
  <c r="A13048" i="29" s="1"/>
  <c r="A13049" i="29" s="1"/>
  <c r="A13050" i="29" s="1"/>
  <c r="A13051" i="29" s="1"/>
  <c r="A13052" i="29" s="1"/>
  <c r="A13053" i="29" s="1"/>
  <c r="A13054" i="29" s="1"/>
  <c r="A13055" i="29" s="1"/>
  <c r="A13056" i="29" s="1"/>
  <c r="A13057" i="29" s="1"/>
  <c r="A13058" i="29" s="1"/>
  <c r="A13059" i="29" s="1"/>
  <c r="A13060" i="29" s="1"/>
  <c r="A13061" i="29" s="1"/>
  <c r="A13062" i="29" s="1"/>
  <c r="A13063" i="29" s="1"/>
  <c r="A13064" i="29" s="1"/>
  <c r="A13065" i="29" s="1"/>
  <c r="A13066" i="29" s="1"/>
  <c r="A13067" i="29" s="1"/>
  <c r="A13068" i="29" s="1"/>
  <c r="A13069" i="29" s="1"/>
  <c r="A13070" i="29" s="1"/>
  <c r="A13071" i="29" s="1"/>
  <c r="A13072" i="29" s="1"/>
  <c r="A13073" i="29" s="1"/>
  <c r="A13074" i="29" s="1"/>
  <c r="A13075" i="29" s="1"/>
  <c r="A13076" i="29" s="1"/>
  <c r="A13077" i="29" s="1"/>
  <c r="A13078" i="29" s="1"/>
  <c r="A13079" i="29" s="1"/>
  <c r="A13080" i="29" s="1"/>
  <c r="A13081" i="29" s="1"/>
  <c r="A13082" i="29" s="1"/>
  <c r="A13083" i="29" s="1"/>
  <c r="A13084" i="29" s="1"/>
  <c r="A13085" i="29" s="1"/>
  <c r="A13086" i="29" s="1"/>
  <c r="A13087" i="29" s="1"/>
  <c r="A13088" i="29" s="1"/>
  <c r="A13089" i="29" s="1"/>
  <c r="A13090" i="29" s="1"/>
  <c r="A13091" i="29" s="1"/>
  <c r="A13092" i="29" s="1"/>
  <c r="A13093" i="29" s="1"/>
  <c r="A13094" i="29" s="1"/>
  <c r="A13095" i="29" s="1"/>
  <c r="A13096" i="29" s="1"/>
  <c r="A13097" i="29" s="1"/>
  <c r="A13098" i="29" s="1"/>
  <c r="A13099" i="29" s="1"/>
  <c r="A13100" i="29" s="1"/>
  <c r="A13101" i="29" s="1"/>
  <c r="A13102" i="29" s="1"/>
  <c r="A13103" i="29" s="1"/>
  <c r="A13104" i="29" s="1"/>
  <c r="A13105" i="29" s="1"/>
  <c r="A13106" i="29" s="1"/>
  <c r="A13107" i="29" s="1"/>
  <c r="A13108" i="29" s="1"/>
  <c r="A13109" i="29" s="1"/>
  <c r="A13110" i="29" s="1"/>
  <c r="A13111" i="29" s="1"/>
  <c r="A13112" i="29" s="1"/>
  <c r="A13113" i="29" s="1"/>
  <c r="A13114" i="29" s="1"/>
  <c r="A13115" i="29" s="1"/>
  <c r="A13116" i="29" s="1"/>
  <c r="A13117" i="29" s="1"/>
  <c r="A13118" i="29" s="1"/>
  <c r="A13119" i="29" s="1"/>
  <c r="A13120" i="29" s="1"/>
  <c r="A13121" i="29" s="1"/>
  <c r="A13122" i="29" s="1"/>
  <c r="A13123" i="29" s="1"/>
  <c r="A13124" i="29" s="1"/>
  <c r="A13125" i="29" s="1"/>
  <c r="A13126" i="29" s="1"/>
  <c r="A13127" i="29" s="1"/>
  <c r="A13128" i="29" s="1"/>
  <c r="A13129" i="29" s="1"/>
  <c r="A13130" i="29" s="1"/>
  <c r="A13131" i="29" s="1"/>
  <c r="A13132" i="29" s="1"/>
  <c r="A13133" i="29" s="1"/>
  <c r="A13134" i="29" s="1"/>
  <c r="A13135" i="29" s="1"/>
  <c r="A13136" i="29" s="1"/>
  <c r="A13137" i="29" s="1"/>
  <c r="A13138" i="29" s="1"/>
  <c r="A13139" i="29" s="1"/>
  <c r="A13140" i="29" s="1"/>
  <c r="A13141" i="29" s="1"/>
  <c r="A13142" i="29" s="1"/>
  <c r="A13143" i="29" s="1"/>
  <c r="A13144" i="29" s="1"/>
  <c r="A13145" i="29" s="1"/>
  <c r="A13146" i="29" s="1"/>
  <c r="A13147" i="29" s="1"/>
  <c r="A13148" i="29" s="1"/>
  <c r="A13149" i="29" s="1"/>
  <c r="A13150" i="29" s="1"/>
  <c r="A13151" i="29" s="1"/>
  <c r="A13152" i="29" s="1"/>
  <c r="A13153" i="29" s="1"/>
  <c r="A13154" i="29" s="1"/>
  <c r="A13155" i="29" s="1"/>
  <c r="A13156" i="29" s="1"/>
  <c r="A13157" i="29" s="1"/>
  <c r="A13158" i="29" s="1"/>
  <c r="A13159" i="29" s="1"/>
  <c r="A13160" i="29" s="1"/>
  <c r="A13161" i="29" s="1"/>
  <c r="A13162" i="29" s="1"/>
  <c r="A13163" i="29" s="1"/>
  <c r="A13164" i="29" s="1"/>
  <c r="A13165" i="29" s="1"/>
  <c r="A13166" i="29" s="1"/>
  <c r="A13167" i="29" s="1"/>
  <c r="A13168" i="29" s="1"/>
  <c r="A13169" i="29" s="1"/>
  <c r="A13170" i="29" s="1"/>
  <c r="A13171" i="29" s="1"/>
  <c r="A13172" i="29" s="1"/>
  <c r="A13173" i="29" s="1"/>
  <c r="A13174" i="29" s="1"/>
  <c r="A13175" i="29" s="1"/>
  <c r="A13176" i="29" s="1"/>
  <c r="A13177" i="29" s="1"/>
  <c r="A13178" i="29" s="1"/>
  <c r="A13179" i="29" s="1"/>
  <c r="A13180" i="29" s="1"/>
  <c r="A13181" i="29" s="1"/>
  <c r="A13182" i="29" s="1"/>
  <c r="A13183" i="29" s="1"/>
  <c r="A13184" i="29" s="1"/>
  <c r="A13185" i="29" s="1"/>
  <c r="A13186" i="29" s="1"/>
  <c r="A13187" i="29" s="1"/>
  <c r="A13188" i="29" s="1"/>
  <c r="A13189" i="29" s="1"/>
  <c r="A13190" i="29" s="1"/>
  <c r="A13191" i="29" s="1"/>
  <c r="A13192" i="29" s="1"/>
  <c r="A13193" i="29" s="1"/>
  <c r="A13194" i="29" s="1"/>
  <c r="A13195" i="29" s="1"/>
  <c r="A13196" i="29" s="1"/>
  <c r="A13197" i="29" s="1"/>
  <c r="A13198" i="29" s="1"/>
  <c r="A13199" i="29" s="1"/>
  <c r="A13200" i="29" s="1"/>
  <c r="A13201" i="29" s="1"/>
  <c r="A13202" i="29" s="1"/>
  <c r="A13203" i="29" s="1"/>
  <c r="A13204" i="29" s="1"/>
  <c r="A13205" i="29" s="1"/>
  <c r="A13206" i="29" s="1"/>
  <c r="A13207" i="29" s="1"/>
  <c r="A13208" i="29" s="1"/>
  <c r="A13209" i="29" s="1"/>
  <c r="A13210" i="29" s="1"/>
  <c r="A13211" i="29" s="1"/>
  <c r="A13212" i="29" s="1"/>
  <c r="A13213" i="29" s="1"/>
  <c r="A13214" i="29" s="1"/>
  <c r="A13215" i="29" s="1"/>
  <c r="A13216" i="29" s="1"/>
  <c r="A13217" i="29" s="1"/>
  <c r="A13218" i="29" s="1"/>
  <c r="A13219" i="29" s="1"/>
  <c r="A13220" i="29" s="1"/>
  <c r="A13221" i="29" s="1"/>
  <c r="A13222" i="29" s="1"/>
  <c r="A13223" i="29" s="1"/>
  <c r="A13224" i="29" s="1"/>
  <c r="A13225" i="29" s="1"/>
  <c r="A13226" i="29" s="1"/>
  <c r="A13227" i="29" s="1"/>
  <c r="A13228" i="29" s="1"/>
  <c r="A13229" i="29" s="1"/>
  <c r="A13230" i="29" s="1"/>
  <c r="A13231" i="29" s="1"/>
  <c r="A13232" i="29" s="1"/>
  <c r="A13233" i="29" s="1"/>
  <c r="A13234" i="29" s="1"/>
  <c r="A13235" i="29" s="1"/>
  <c r="A13236" i="29" s="1"/>
  <c r="A13237" i="29" s="1"/>
  <c r="A13238" i="29" s="1"/>
  <c r="A13239" i="29" s="1"/>
  <c r="A13240" i="29" s="1"/>
  <c r="A13241" i="29" s="1"/>
  <c r="A13242" i="29" s="1"/>
  <c r="A13243" i="29" s="1"/>
  <c r="A13244" i="29" s="1"/>
  <c r="A13245" i="29" s="1"/>
  <c r="A13246" i="29" s="1"/>
  <c r="A13247" i="29" s="1"/>
  <c r="A13248" i="29" s="1"/>
  <c r="A13249" i="29" s="1"/>
  <c r="A13250" i="29" s="1"/>
  <c r="A13251" i="29" s="1"/>
  <c r="A13252" i="29" s="1"/>
  <c r="A13253" i="29" s="1"/>
  <c r="A13254" i="29" s="1"/>
  <c r="A13255" i="29" s="1"/>
  <c r="A13256" i="29" s="1"/>
  <c r="A13257" i="29" s="1"/>
  <c r="A13258" i="29" s="1"/>
  <c r="A13259" i="29" s="1"/>
  <c r="A13260" i="29" s="1"/>
  <c r="A13261" i="29" s="1"/>
  <c r="A13262" i="29" s="1"/>
  <c r="A13263" i="29" s="1"/>
  <c r="A13264" i="29" s="1"/>
  <c r="A13265" i="29" s="1"/>
  <c r="A13266" i="29" s="1"/>
  <c r="A13267" i="29" s="1"/>
  <c r="A13268" i="29" s="1"/>
  <c r="A13269" i="29" s="1"/>
  <c r="A13270" i="29" s="1"/>
  <c r="A13271" i="29" s="1"/>
  <c r="A13272" i="29" s="1"/>
  <c r="A13273" i="29" s="1"/>
  <c r="A13274" i="29" s="1"/>
  <c r="A13275" i="29" s="1"/>
  <c r="A13276" i="29" s="1"/>
  <c r="A13277" i="29" s="1"/>
  <c r="A13278" i="29" s="1"/>
  <c r="A13279" i="29" s="1"/>
  <c r="A13280" i="29" s="1"/>
  <c r="A13281" i="29" s="1"/>
  <c r="A13282" i="29" s="1"/>
  <c r="A13283" i="29" s="1"/>
  <c r="A13284" i="29" s="1"/>
  <c r="A13285" i="29" s="1"/>
  <c r="A13286" i="29" s="1"/>
  <c r="A13287" i="29" s="1"/>
  <c r="A13288" i="29" s="1"/>
  <c r="A13289" i="29" s="1"/>
  <c r="A13290" i="29" s="1"/>
  <c r="A13291" i="29" s="1"/>
  <c r="A13292" i="29" s="1"/>
  <c r="A13293" i="29" s="1"/>
  <c r="A13294" i="29" s="1"/>
  <c r="A13295" i="29" s="1"/>
  <c r="A13296" i="29" s="1"/>
  <c r="A13297" i="29" s="1"/>
  <c r="A13298" i="29" s="1"/>
  <c r="A13299" i="29" s="1"/>
  <c r="A13300" i="29" s="1"/>
  <c r="A13301" i="29" s="1"/>
  <c r="A13302" i="29" s="1"/>
  <c r="A13303" i="29" s="1"/>
  <c r="A13304" i="29" s="1"/>
  <c r="A13305" i="29" s="1"/>
  <c r="A13306" i="29" s="1"/>
  <c r="A13307" i="29" s="1"/>
  <c r="A13308" i="29" s="1"/>
  <c r="A13309" i="29" s="1"/>
  <c r="A13310" i="29" s="1"/>
  <c r="A13311" i="29" s="1"/>
  <c r="A13312" i="29" s="1"/>
  <c r="A13313" i="29" s="1"/>
  <c r="A13314" i="29" s="1"/>
  <c r="A13315" i="29" s="1"/>
  <c r="A13316" i="29" s="1"/>
  <c r="A13317" i="29" s="1"/>
  <c r="A13318" i="29" s="1"/>
  <c r="A13319" i="29" s="1"/>
  <c r="A13320" i="29" s="1"/>
  <c r="A13321" i="29" s="1"/>
  <c r="A13322" i="29" s="1"/>
  <c r="A13323" i="29" s="1"/>
  <c r="A13324" i="29" s="1"/>
  <c r="A13325" i="29" s="1"/>
  <c r="A13326" i="29" s="1"/>
  <c r="A13327" i="29" s="1"/>
  <c r="A13328" i="29" s="1"/>
  <c r="A13329" i="29" s="1"/>
  <c r="A13330" i="29" s="1"/>
  <c r="A13331" i="29" s="1"/>
  <c r="A13332" i="29" s="1"/>
  <c r="A13333" i="29" s="1"/>
  <c r="A13334" i="29" s="1"/>
  <c r="A13335" i="29" s="1"/>
  <c r="A13336" i="29" s="1"/>
  <c r="A13337" i="29" s="1"/>
  <c r="A13338" i="29" s="1"/>
  <c r="A13339" i="29" s="1"/>
  <c r="A13340" i="29" s="1"/>
  <c r="A13341" i="29" s="1"/>
  <c r="A13342" i="29" s="1"/>
  <c r="A13343" i="29" s="1"/>
  <c r="A13344" i="29" s="1"/>
  <c r="A13345" i="29" s="1"/>
  <c r="A13346" i="29" s="1"/>
  <c r="A13347" i="29" s="1"/>
  <c r="A13348" i="29" s="1"/>
  <c r="A13349" i="29" s="1"/>
  <c r="A13350" i="29" s="1"/>
  <c r="A13351" i="29" s="1"/>
  <c r="A13352" i="29" s="1"/>
  <c r="A13353" i="29" s="1"/>
  <c r="A13354" i="29" s="1"/>
  <c r="A13355" i="29" s="1"/>
  <c r="A13356" i="29" s="1"/>
  <c r="A13357" i="29" s="1"/>
  <c r="A13358" i="29" s="1"/>
  <c r="A13359" i="29" s="1"/>
  <c r="A13360" i="29" s="1"/>
  <c r="A13361" i="29" s="1"/>
  <c r="A13362" i="29" s="1"/>
  <c r="A13363" i="29" s="1"/>
  <c r="A13364" i="29" s="1"/>
  <c r="A13365" i="29" s="1"/>
  <c r="A13366" i="29" s="1"/>
  <c r="A13367" i="29" s="1"/>
  <c r="A13368" i="29" s="1"/>
  <c r="A13369" i="29" s="1"/>
  <c r="A13370" i="29" s="1"/>
  <c r="A13371" i="29" s="1"/>
  <c r="A13372" i="29" s="1"/>
  <c r="A13373" i="29" s="1"/>
  <c r="A13374" i="29" s="1"/>
  <c r="A13375" i="29" s="1"/>
  <c r="A13376" i="29" s="1"/>
  <c r="A13377" i="29" s="1"/>
  <c r="A13378" i="29" s="1"/>
  <c r="A13379" i="29" s="1"/>
  <c r="A13380" i="29" s="1"/>
  <c r="A13381" i="29" s="1"/>
  <c r="A13382" i="29" s="1"/>
  <c r="A13383" i="29" s="1"/>
  <c r="A13384" i="29" s="1"/>
  <c r="A13385" i="29" s="1"/>
  <c r="A13386" i="29" s="1"/>
  <c r="A13387" i="29" s="1"/>
  <c r="A13388" i="29" s="1"/>
  <c r="A13389" i="29" s="1"/>
  <c r="A13390" i="29" s="1"/>
  <c r="A13391" i="29" s="1"/>
  <c r="A13392" i="29" s="1"/>
  <c r="A13393" i="29" s="1"/>
  <c r="A13394" i="29" s="1"/>
  <c r="A13395" i="29" s="1"/>
  <c r="A13396" i="29" s="1"/>
  <c r="A13397" i="29" s="1"/>
  <c r="A13398" i="29" s="1"/>
  <c r="A13399" i="29" s="1"/>
  <c r="A13400" i="29" s="1"/>
  <c r="A13401" i="29" s="1"/>
  <c r="A13402" i="29" s="1"/>
  <c r="A13403" i="29" s="1"/>
  <c r="A13404" i="29" s="1"/>
  <c r="A13405" i="29" s="1"/>
  <c r="A13406" i="29" s="1"/>
  <c r="A13407" i="29" s="1"/>
  <c r="A13408" i="29" s="1"/>
  <c r="A13409" i="29" s="1"/>
  <c r="A13410" i="29" s="1"/>
  <c r="A13411" i="29" s="1"/>
  <c r="A13412" i="29" s="1"/>
  <c r="A13413" i="29" s="1"/>
  <c r="A13414" i="29" s="1"/>
  <c r="A13415" i="29" s="1"/>
  <c r="A13416" i="29" s="1"/>
  <c r="A13417" i="29" s="1"/>
  <c r="A13418" i="29" s="1"/>
  <c r="A13419" i="29" s="1"/>
  <c r="A13420" i="29" s="1"/>
  <c r="A13421" i="29" s="1"/>
  <c r="A13422" i="29" s="1"/>
  <c r="A13423" i="29" s="1"/>
  <c r="A13424" i="29" s="1"/>
  <c r="A13425" i="29" s="1"/>
  <c r="A13426" i="29" s="1"/>
  <c r="A13427" i="29" s="1"/>
  <c r="A13428" i="29" s="1"/>
  <c r="A13429" i="29" s="1"/>
  <c r="A13430" i="29" s="1"/>
  <c r="A13431" i="29" s="1"/>
  <c r="A13432" i="29" s="1"/>
  <c r="A13433" i="29" s="1"/>
  <c r="A13434" i="29" s="1"/>
  <c r="A13435" i="29" s="1"/>
  <c r="A13436" i="29" s="1"/>
  <c r="A13437" i="29" s="1"/>
  <c r="A13438" i="29" s="1"/>
  <c r="A13439" i="29" s="1"/>
  <c r="A13440" i="29" s="1"/>
  <c r="A13441" i="29" s="1"/>
  <c r="A13442" i="29" s="1"/>
  <c r="A13443" i="29" s="1"/>
  <c r="A13444" i="29" s="1"/>
  <c r="A13445" i="29" s="1"/>
  <c r="A13446" i="29" s="1"/>
  <c r="A13447" i="29" s="1"/>
  <c r="A13448" i="29" s="1"/>
  <c r="A13449" i="29" s="1"/>
  <c r="A13450" i="29" s="1"/>
  <c r="A13451" i="29" s="1"/>
  <c r="A13452" i="29" s="1"/>
  <c r="A13453" i="29" s="1"/>
  <c r="A13454" i="29" s="1"/>
  <c r="A13455" i="29" s="1"/>
  <c r="A13456" i="29" s="1"/>
  <c r="A13457" i="29" s="1"/>
  <c r="A13458" i="29" s="1"/>
  <c r="A13459" i="29" s="1"/>
  <c r="A13460" i="29" s="1"/>
  <c r="A13461" i="29" s="1"/>
  <c r="A13462" i="29" s="1"/>
  <c r="A13463" i="29" s="1"/>
  <c r="A13464" i="29" s="1"/>
  <c r="A13465" i="29" s="1"/>
  <c r="A13466" i="29" s="1"/>
  <c r="A13467" i="29" s="1"/>
  <c r="A13468" i="29" s="1"/>
  <c r="A13469" i="29" s="1"/>
  <c r="A13470" i="29" s="1"/>
  <c r="A13471" i="29" s="1"/>
  <c r="A13472" i="29" s="1"/>
  <c r="A13473" i="29" s="1"/>
  <c r="A13474" i="29" s="1"/>
  <c r="A13475" i="29" s="1"/>
  <c r="A13476" i="29" s="1"/>
  <c r="A13477" i="29" s="1"/>
  <c r="A13478" i="29" s="1"/>
  <c r="A13479" i="29" s="1"/>
  <c r="A13480" i="29" s="1"/>
  <c r="A13481" i="29" s="1"/>
  <c r="A13482" i="29" s="1"/>
  <c r="A13483" i="29" s="1"/>
  <c r="A13484" i="29" s="1"/>
  <c r="A13485" i="29" s="1"/>
  <c r="A13486" i="29" s="1"/>
  <c r="A13487" i="29" s="1"/>
  <c r="A13488" i="29" s="1"/>
  <c r="A13489" i="29" s="1"/>
  <c r="A13490" i="29" s="1"/>
  <c r="A13491" i="29" s="1"/>
  <c r="A13492" i="29" s="1"/>
  <c r="A13493" i="29" s="1"/>
  <c r="A13494" i="29" s="1"/>
  <c r="A13495" i="29" s="1"/>
  <c r="A13496" i="29" s="1"/>
  <c r="A13497" i="29" s="1"/>
  <c r="A13498" i="29" s="1"/>
  <c r="A13499" i="29" s="1"/>
  <c r="A13500" i="29" s="1"/>
  <c r="A13501" i="29" s="1"/>
  <c r="A13502" i="29" s="1"/>
  <c r="A13503" i="29" s="1"/>
  <c r="A13504" i="29" s="1"/>
  <c r="A13505" i="29" s="1"/>
  <c r="A13506" i="29" s="1"/>
  <c r="A13507" i="29" s="1"/>
  <c r="A13508" i="29" s="1"/>
  <c r="A13509" i="29" s="1"/>
  <c r="A13510" i="29" s="1"/>
  <c r="A13511" i="29" s="1"/>
  <c r="A13512" i="29" s="1"/>
  <c r="A13513" i="29" s="1"/>
  <c r="A13514" i="29" s="1"/>
  <c r="A13515" i="29" s="1"/>
  <c r="A13516" i="29" s="1"/>
  <c r="A13517" i="29" s="1"/>
  <c r="A13518" i="29" s="1"/>
  <c r="A13519" i="29" s="1"/>
  <c r="A13520" i="29" s="1"/>
  <c r="A13521" i="29" s="1"/>
  <c r="A13522" i="29" s="1"/>
  <c r="A13523" i="29" s="1"/>
  <c r="A13524" i="29" s="1"/>
  <c r="A13525" i="29" s="1"/>
  <c r="A13526" i="29" s="1"/>
  <c r="A13527" i="29" s="1"/>
  <c r="A13528" i="29" s="1"/>
  <c r="A13529" i="29" s="1"/>
  <c r="A13530" i="29" s="1"/>
  <c r="A13531" i="29" s="1"/>
  <c r="A13532" i="29" s="1"/>
  <c r="A13533" i="29" s="1"/>
  <c r="A13534" i="29" s="1"/>
  <c r="A13535" i="29" s="1"/>
  <c r="A13536" i="29" s="1"/>
  <c r="A13537" i="29" s="1"/>
  <c r="A13538" i="29" s="1"/>
  <c r="A13539" i="29" s="1"/>
  <c r="A13540" i="29" s="1"/>
  <c r="A13541" i="29" s="1"/>
  <c r="A13542" i="29" s="1"/>
  <c r="A13543" i="29" s="1"/>
  <c r="A13544" i="29" s="1"/>
  <c r="A13545" i="29" s="1"/>
  <c r="A13546" i="29" s="1"/>
  <c r="A13547" i="29" s="1"/>
  <c r="A13548" i="29" s="1"/>
  <c r="A13549" i="29" s="1"/>
  <c r="A13550" i="29" s="1"/>
  <c r="A13551" i="29" s="1"/>
  <c r="A13552" i="29" s="1"/>
  <c r="A13553" i="29" s="1"/>
  <c r="A13554" i="29" s="1"/>
  <c r="A13555" i="29" s="1"/>
  <c r="A13556" i="29" s="1"/>
  <c r="A13557" i="29" s="1"/>
  <c r="A13558" i="29" s="1"/>
  <c r="A13559" i="29" s="1"/>
  <c r="A13560" i="29" s="1"/>
  <c r="A13561" i="29" s="1"/>
  <c r="A13562" i="29" s="1"/>
  <c r="A13563" i="29" s="1"/>
  <c r="A13564" i="29" s="1"/>
  <c r="A13565" i="29" s="1"/>
  <c r="A13566" i="29" s="1"/>
  <c r="A13567" i="29" s="1"/>
  <c r="A13568" i="29" s="1"/>
  <c r="A13569" i="29" s="1"/>
  <c r="A13570" i="29" s="1"/>
  <c r="A13571" i="29" s="1"/>
  <c r="A13572" i="29" s="1"/>
  <c r="A13573" i="29" s="1"/>
  <c r="A13574" i="29" s="1"/>
  <c r="A13575" i="29" s="1"/>
  <c r="A13576" i="29" s="1"/>
  <c r="A13577" i="29" s="1"/>
  <c r="A13578" i="29" s="1"/>
  <c r="A13579" i="29" s="1"/>
  <c r="A13580" i="29" s="1"/>
  <c r="A13581" i="29" s="1"/>
  <c r="A13582" i="29" s="1"/>
  <c r="A13583" i="29" s="1"/>
  <c r="A13584" i="29" s="1"/>
  <c r="A13585" i="29" s="1"/>
  <c r="A13586" i="29" s="1"/>
  <c r="A13587" i="29" s="1"/>
  <c r="A13588" i="29" s="1"/>
  <c r="A13589" i="29" s="1"/>
  <c r="A13590" i="29" s="1"/>
  <c r="A13591" i="29" s="1"/>
  <c r="A13592" i="29" s="1"/>
  <c r="A13593" i="29" s="1"/>
  <c r="A13594" i="29" s="1"/>
  <c r="A13595" i="29" s="1"/>
  <c r="A13596" i="29" s="1"/>
  <c r="A13597" i="29" s="1"/>
  <c r="A13598" i="29" s="1"/>
  <c r="A13599" i="29" s="1"/>
  <c r="A13600" i="29" s="1"/>
  <c r="A13601" i="29" s="1"/>
  <c r="A13602" i="29" s="1"/>
  <c r="A13603" i="29" s="1"/>
  <c r="A13604" i="29" s="1"/>
  <c r="A13605" i="29" s="1"/>
  <c r="A13606" i="29" s="1"/>
  <c r="A13607" i="29" s="1"/>
  <c r="A13608" i="29" s="1"/>
  <c r="A13609" i="29" s="1"/>
  <c r="A13610" i="29" s="1"/>
  <c r="A13611" i="29" s="1"/>
  <c r="A13612" i="29" s="1"/>
  <c r="A13613" i="29" s="1"/>
  <c r="A13614" i="29" s="1"/>
  <c r="A13615" i="29" s="1"/>
  <c r="A13616" i="29" s="1"/>
  <c r="A13617" i="29" s="1"/>
  <c r="A13618" i="29" s="1"/>
  <c r="A13619" i="29" s="1"/>
  <c r="A13620" i="29" s="1"/>
  <c r="A13621" i="29" s="1"/>
  <c r="A13622" i="29" s="1"/>
  <c r="A13623" i="29" s="1"/>
  <c r="A13624" i="29" s="1"/>
  <c r="A13625" i="29" s="1"/>
  <c r="A13626" i="29" s="1"/>
  <c r="A13627" i="29" s="1"/>
  <c r="A13628" i="29" s="1"/>
  <c r="A13629" i="29" s="1"/>
  <c r="A13630" i="29" s="1"/>
  <c r="A13631" i="29" s="1"/>
  <c r="A13632" i="29" s="1"/>
  <c r="A13633" i="29" s="1"/>
  <c r="A13634" i="29" s="1"/>
  <c r="A13635" i="29" s="1"/>
  <c r="A13636" i="29" s="1"/>
  <c r="A13637" i="29" s="1"/>
  <c r="A13638" i="29" s="1"/>
  <c r="A13639" i="29" s="1"/>
  <c r="A13640" i="29" s="1"/>
  <c r="A13641" i="29" s="1"/>
  <c r="A13642" i="29" s="1"/>
  <c r="A13643" i="29" s="1"/>
  <c r="A13644" i="29" s="1"/>
  <c r="A13645" i="29" s="1"/>
  <c r="A13646" i="29" s="1"/>
  <c r="A13647" i="29" s="1"/>
  <c r="A13648" i="29" s="1"/>
  <c r="A13649" i="29" s="1"/>
  <c r="A13650" i="29" s="1"/>
  <c r="A13651" i="29" s="1"/>
  <c r="B371" i="29"/>
  <c r="B372" i="29" s="1"/>
  <c r="B373" i="29" s="1"/>
  <c r="B374" i="29" s="1"/>
  <c r="B375" i="29" s="1"/>
  <c r="B376" i="29" s="1"/>
  <c r="B377" i="29" s="1"/>
  <c r="B378" i="29" s="1"/>
  <c r="B379" i="29" s="1"/>
  <c r="B380" i="29" s="1"/>
  <c r="B381" i="29" s="1"/>
  <c r="B382" i="29" s="1"/>
  <c r="B383" i="29" s="1"/>
  <c r="B384" i="29" s="1"/>
  <c r="B385" i="29" s="1"/>
  <c r="B386" i="29" s="1"/>
  <c r="B387" i="29" s="1"/>
  <c r="B388" i="29" s="1"/>
  <c r="B389" i="29" s="1"/>
  <c r="B390" i="29" s="1"/>
  <c r="B391" i="29" s="1"/>
  <c r="B392" i="29" s="1"/>
  <c r="B393" i="29" s="1"/>
  <c r="B394" i="29" s="1"/>
  <c r="B395" i="29" s="1"/>
  <c r="B396" i="29" s="1"/>
  <c r="B397" i="29" s="1"/>
  <c r="B398" i="29" s="1"/>
  <c r="B399" i="29" s="1"/>
  <c r="B400" i="29" s="1"/>
  <c r="B401" i="29" s="1"/>
  <c r="B402" i="29" s="1"/>
  <c r="B403" i="29" s="1"/>
  <c r="B404" i="29" s="1"/>
  <c r="B405" i="29" s="1"/>
  <c r="B406" i="29" s="1"/>
  <c r="B407" i="29" s="1"/>
  <c r="B408" i="29" s="1"/>
  <c r="B409" i="29" s="1"/>
  <c r="B410" i="29" s="1"/>
  <c r="B411" i="29" s="1"/>
  <c r="B412" i="29" s="1"/>
  <c r="B413" i="29" s="1"/>
  <c r="B414" i="29" s="1"/>
  <c r="B415" i="29" s="1"/>
  <c r="B416" i="29" s="1"/>
  <c r="B417" i="29" s="1"/>
  <c r="B418" i="29" s="1"/>
  <c r="B419" i="29" s="1"/>
  <c r="B420" i="29" s="1"/>
  <c r="B421" i="29" s="1"/>
  <c r="B422" i="29" s="1"/>
  <c r="B423" i="29" s="1"/>
  <c r="B424" i="29" s="1"/>
  <c r="B425" i="29" s="1"/>
  <c r="B426" i="29" s="1"/>
  <c r="B427" i="29" s="1"/>
  <c r="B428" i="29" s="1"/>
  <c r="B429" i="29" s="1"/>
  <c r="B430" i="29" s="1"/>
  <c r="B431" i="29" s="1"/>
  <c r="B432" i="29" s="1"/>
  <c r="B433" i="29" s="1"/>
  <c r="B434" i="29" s="1"/>
  <c r="B435" i="29" s="1"/>
  <c r="B436" i="29" s="1"/>
  <c r="B437" i="29" s="1"/>
  <c r="B438" i="29" s="1"/>
  <c r="B439" i="29" s="1"/>
  <c r="B440" i="29" s="1"/>
  <c r="B441" i="29" s="1"/>
  <c r="B442" i="29" s="1"/>
  <c r="B443" i="29" s="1"/>
  <c r="B444" i="29" s="1"/>
  <c r="B445" i="29" s="1"/>
  <c r="B446" i="29" s="1"/>
  <c r="B447" i="29" s="1"/>
  <c r="B448" i="29" s="1"/>
  <c r="B449" i="29" s="1"/>
  <c r="B450" i="29" s="1"/>
  <c r="B451" i="29" s="1"/>
  <c r="B452" i="29" s="1"/>
  <c r="B453" i="29" s="1"/>
  <c r="B454" i="29" s="1"/>
  <c r="B455" i="29" s="1"/>
  <c r="B456" i="29" s="1"/>
  <c r="B457" i="29" s="1"/>
  <c r="B458" i="29" s="1"/>
  <c r="B459" i="29" s="1"/>
  <c r="B460" i="29" s="1"/>
  <c r="B461" i="29" s="1"/>
  <c r="B462" i="29" s="1"/>
  <c r="B463" i="29" s="1"/>
  <c r="B464" i="29" s="1"/>
  <c r="B465" i="29" s="1"/>
  <c r="B466" i="29" s="1"/>
  <c r="B467" i="29" s="1"/>
  <c r="B468" i="29" s="1"/>
  <c r="B469" i="29" s="1"/>
  <c r="B470" i="29" s="1"/>
  <c r="B471" i="29" s="1"/>
  <c r="B472" i="29" s="1"/>
  <c r="B473" i="29" s="1"/>
  <c r="B474" i="29" s="1"/>
  <c r="B475" i="29" s="1"/>
  <c r="B476" i="29" s="1"/>
  <c r="B477" i="29" s="1"/>
  <c r="B478" i="29" s="1"/>
  <c r="B479" i="29" s="1"/>
  <c r="B480" i="29" s="1"/>
  <c r="B481" i="29" s="1"/>
  <c r="B482" i="29" s="1"/>
  <c r="B483" i="29" s="1"/>
  <c r="B484" i="29" s="1"/>
  <c r="B485" i="29" s="1"/>
  <c r="B486" i="29" s="1"/>
  <c r="B487" i="29" s="1"/>
  <c r="B488" i="29" s="1"/>
  <c r="B489" i="29" s="1"/>
  <c r="B490" i="29" s="1"/>
  <c r="B491" i="29" s="1"/>
  <c r="B492" i="29" s="1"/>
  <c r="B493" i="29" s="1"/>
  <c r="B494" i="29" s="1"/>
  <c r="B495" i="29" s="1"/>
  <c r="B496" i="29" s="1"/>
  <c r="B497" i="29" s="1"/>
  <c r="B498" i="29" s="1"/>
  <c r="B499" i="29" s="1"/>
  <c r="B500" i="29" s="1"/>
  <c r="B501" i="29" s="1"/>
  <c r="B502" i="29" s="1"/>
  <c r="B503" i="29" s="1"/>
  <c r="B504" i="29" s="1"/>
  <c r="B505" i="29" s="1"/>
  <c r="B506" i="29" s="1"/>
  <c r="B507" i="29" s="1"/>
  <c r="B508" i="29" s="1"/>
  <c r="B509" i="29" s="1"/>
  <c r="B510" i="29" s="1"/>
  <c r="B511" i="29" s="1"/>
  <c r="B512" i="29" s="1"/>
  <c r="B513" i="29" s="1"/>
  <c r="B514" i="29" s="1"/>
  <c r="B515" i="29" s="1"/>
  <c r="B516" i="29" s="1"/>
  <c r="B517" i="29" s="1"/>
  <c r="B518" i="29" s="1"/>
  <c r="B519" i="29" s="1"/>
  <c r="B520" i="29" s="1"/>
  <c r="B521" i="29" s="1"/>
  <c r="B522" i="29" s="1"/>
  <c r="B523" i="29" s="1"/>
  <c r="B524" i="29" s="1"/>
  <c r="B525" i="29" s="1"/>
  <c r="B526" i="29" s="1"/>
  <c r="B527" i="29" s="1"/>
  <c r="B528" i="29" s="1"/>
  <c r="B529" i="29" s="1"/>
  <c r="B530" i="29" s="1"/>
  <c r="B531" i="29" s="1"/>
  <c r="B532" i="29" s="1"/>
  <c r="B533" i="29" s="1"/>
  <c r="B534" i="29" s="1"/>
  <c r="B535" i="29" s="1"/>
  <c r="B536" i="29" s="1"/>
  <c r="B537" i="29" s="1"/>
  <c r="B538" i="29" s="1"/>
  <c r="B539" i="29" s="1"/>
  <c r="B540" i="29" s="1"/>
  <c r="B541" i="29" s="1"/>
  <c r="B542" i="29" s="1"/>
  <c r="B543" i="29" s="1"/>
  <c r="B544" i="29" s="1"/>
  <c r="B545" i="29" s="1"/>
  <c r="B546" i="29" s="1"/>
  <c r="B547" i="29" s="1"/>
  <c r="B548" i="29" s="1"/>
  <c r="B549" i="29" s="1"/>
  <c r="B550" i="29" s="1"/>
  <c r="B551" i="29" s="1"/>
  <c r="B552" i="29" s="1"/>
  <c r="B553" i="29" s="1"/>
  <c r="B554" i="29" s="1"/>
  <c r="B555" i="29" s="1"/>
  <c r="B556" i="29" s="1"/>
  <c r="B557" i="29" s="1"/>
  <c r="B558" i="29" s="1"/>
  <c r="B559" i="29" s="1"/>
  <c r="B560" i="29" s="1"/>
  <c r="B561" i="29" s="1"/>
  <c r="B562" i="29" s="1"/>
  <c r="B563" i="29" s="1"/>
  <c r="B564" i="29" s="1"/>
  <c r="B565" i="29" s="1"/>
  <c r="B566" i="29" s="1"/>
  <c r="B567" i="29" s="1"/>
  <c r="B568" i="29" s="1"/>
  <c r="B569" i="29" s="1"/>
  <c r="B570" i="29" s="1"/>
  <c r="B571" i="29" s="1"/>
  <c r="B572" i="29" s="1"/>
  <c r="B573" i="29" s="1"/>
  <c r="B574" i="29" s="1"/>
  <c r="B575" i="29" s="1"/>
  <c r="B576" i="29" s="1"/>
  <c r="B577" i="29" s="1"/>
  <c r="B578" i="29" s="1"/>
  <c r="B579" i="29" s="1"/>
  <c r="B580" i="29" s="1"/>
  <c r="B581" i="29" s="1"/>
  <c r="B582" i="29" s="1"/>
  <c r="B583" i="29" s="1"/>
  <c r="B584" i="29" s="1"/>
  <c r="B585" i="29" s="1"/>
  <c r="B586" i="29" s="1"/>
  <c r="B587" i="29" s="1"/>
  <c r="B588" i="29" s="1"/>
  <c r="B589" i="29" s="1"/>
  <c r="B590" i="29" s="1"/>
  <c r="B591" i="29" s="1"/>
  <c r="B592" i="29" s="1"/>
  <c r="B593" i="29" s="1"/>
  <c r="B594" i="29" s="1"/>
  <c r="B595" i="29" s="1"/>
  <c r="B596" i="29" s="1"/>
  <c r="B597" i="29" s="1"/>
  <c r="B598" i="29" s="1"/>
  <c r="B599" i="29" s="1"/>
  <c r="B600" i="29" s="1"/>
  <c r="B601" i="29" s="1"/>
  <c r="B602" i="29" s="1"/>
  <c r="B603" i="29" s="1"/>
  <c r="B604" i="29" s="1"/>
  <c r="B605" i="29" s="1"/>
  <c r="B606" i="29" s="1"/>
  <c r="B607" i="29" s="1"/>
  <c r="B608" i="29" s="1"/>
  <c r="B609" i="29" s="1"/>
  <c r="B610" i="29" s="1"/>
  <c r="B611" i="29" s="1"/>
  <c r="B612" i="29" s="1"/>
  <c r="B613" i="29" s="1"/>
  <c r="B614" i="29" s="1"/>
  <c r="B615" i="29" s="1"/>
  <c r="B616" i="29" s="1"/>
  <c r="B617" i="29" s="1"/>
  <c r="B618" i="29" s="1"/>
  <c r="B619" i="29" s="1"/>
  <c r="B620" i="29" s="1"/>
  <c r="B621" i="29" s="1"/>
  <c r="B622" i="29" s="1"/>
  <c r="B623" i="29" s="1"/>
  <c r="B624" i="29" s="1"/>
  <c r="B625" i="29" s="1"/>
  <c r="B626" i="29" s="1"/>
  <c r="B627" i="29" s="1"/>
  <c r="B628" i="29" s="1"/>
  <c r="B629" i="29" s="1"/>
  <c r="B630" i="29" s="1"/>
  <c r="B631" i="29" s="1"/>
  <c r="B632" i="29" s="1"/>
  <c r="B633" i="29" s="1"/>
  <c r="B634" i="29" s="1"/>
  <c r="B635" i="29" s="1"/>
  <c r="B636" i="29" s="1"/>
  <c r="B637" i="29" s="1"/>
  <c r="B638" i="29" s="1"/>
  <c r="B639" i="29" s="1"/>
  <c r="B640" i="29" s="1"/>
  <c r="B641" i="29" s="1"/>
  <c r="B642" i="29" s="1"/>
  <c r="B643" i="29" s="1"/>
  <c r="B644" i="29" s="1"/>
  <c r="B645" i="29" s="1"/>
  <c r="B646" i="29" s="1"/>
  <c r="B647" i="29" s="1"/>
  <c r="B648" i="29" s="1"/>
  <c r="B649" i="29" s="1"/>
  <c r="B650" i="29" s="1"/>
  <c r="B651" i="29" s="1"/>
  <c r="B652" i="29" s="1"/>
  <c r="B653" i="29" s="1"/>
  <c r="B654" i="29" s="1"/>
  <c r="B655" i="29" s="1"/>
  <c r="B656" i="29" s="1"/>
  <c r="B657" i="29" s="1"/>
  <c r="B658" i="29" s="1"/>
  <c r="B659" i="29" s="1"/>
  <c r="B660" i="29" s="1"/>
  <c r="B661" i="29" s="1"/>
  <c r="B662" i="29" s="1"/>
  <c r="B663" i="29" s="1"/>
  <c r="B664" i="29" s="1"/>
  <c r="B665" i="29" s="1"/>
  <c r="B666" i="29" s="1"/>
  <c r="B667" i="29" s="1"/>
  <c r="B668" i="29" s="1"/>
  <c r="B669" i="29" s="1"/>
  <c r="B670" i="29" s="1"/>
  <c r="B671" i="29" s="1"/>
  <c r="B672" i="29" s="1"/>
  <c r="B673" i="29" s="1"/>
  <c r="B674" i="29" s="1"/>
  <c r="B675" i="29" s="1"/>
  <c r="B676" i="29" s="1"/>
  <c r="B677" i="29" s="1"/>
  <c r="B678" i="29" s="1"/>
  <c r="B679" i="29" s="1"/>
  <c r="B680" i="29" s="1"/>
  <c r="B681" i="29" s="1"/>
  <c r="B682" i="29" s="1"/>
  <c r="B683" i="29" s="1"/>
  <c r="B684" i="29" s="1"/>
  <c r="B685" i="29" s="1"/>
  <c r="B686" i="29" s="1"/>
  <c r="B687" i="29" s="1"/>
  <c r="B688" i="29" s="1"/>
  <c r="B689" i="29" s="1"/>
  <c r="B690" i="29" s="1"/>
  <c r="B691" i="29" s="1"/>
  <c r="B692" i="29" s="1"/>
  <c r="B693" i="29" s="1"/>
  <c r="B694" i="29" s="1"/>
  <c r="B695" i="29" s="1"/>
  <c r="B696" i="29" s="1"/>
  <c r="B697" i="29" s="1"/>
  <c r="B698" i="29" s="1"/>
  <c r="B699" i="29" s="1"/>
  <c r="B700" i="29" s="1"/>
  <c r="B701" i="29" s="1"/>
  <c r="B702" i="29" s="1"/>
  <c r="B703" i="29" s="1"/>
  <c r="B704" i="29" s="1"/>
  <c r="B705" i="29" s="1"/>
  <c r="B706" i="29" s="1"/>
  <c r="B707" i="29" s="1"/>
  <c r="B708" i="29" s="1"/>
  <c r="B709" i="29" s="1"/>
  <c r="B710" i="29" s="1"/>
  <c r="B711" i="29" s="1"/>
  <c r="B712" i="29" s="1"/>
  <c r="B713" i="29" s="1"/>
  <c r="B714" i="29" s="1"/>
  <c r="B715" i="29" s="1"/>
  <c r="B716" i="29" s="1"/>
  <c r="B717" i="29" s="1"/>
  <c r="B718" i="29" s="1"/>
  <c r="B719" i="29" s="1"/>
  <c r="B720" i="29" s="1"/>
  <c r="B721" i="29" s="1"/>
  <c r="B722" i="29" s="1"/>
  <c r="B723" i="29" s="1"/>
  <c r="B724" i="29" s="1"/>
  <c r="B725" i="29" s="1"/>
  <c r="B726" i="29" s="1"/>
  <c r="B727" i="29" s="1"/>
  <c r="B728" i="29" s="1"/>
  <c r="B729" i="29" s="1"/>
  <c r="B730" i="29" s="1"/>
  <c r="B731" i="29" s="1"/>
  <c r="B732" i="29" s="1"/>
  <c r="B733" i="29" s="1"/>
  <c r="B734" i="29" s="1"/>
  <c r="C371" i="29"/>
  <c r="C372" i="29" s="1"/>
  <c r="C373" i="29" s="1"/>
  <c r="C374" i="29" s="1"/>
  <c r="C375" i="29" s="1"/>
  <c r="C376" i="29" s="1"/>
  <c r="C377" i="29" s="1"/>
  <c r="C378" i="29" s="1"/>
  <c r="C379" i="29" s="1"/>
  <c r="C380" i="29" s="1"/>
  <c r="C381" i="29" s="1"/>
  <c r="C382" i="29" s="1"/>
  <c r="C383" i="29" s="1"/>
  <c r="C384" i="29" s="1"/>
  <c r="C385" i="29" s="1"/>
  <c r="C386" i="29" s="1"/>
  <c r="C387" i="29" s="1"/>
  <c r="C388" i="29" s="1"/>
  <c r="C389" i="29" s="1"/>
  <c r="C390" i="29" s="1"/>
  <c r="C391" i="29" s="1"/>
  <c r="C392" i="29" s="1"/>
  <c r="C393" i="29" s="1"/>
  <c r="C394" i="29" s="1"/>
  <c r="C395" i="29" s="1"/>
  <c r="C396" i="29" s="1"/>
  <c r="C397" i="29" s="1"/>
  <c r="C398" i="29" s="1"/>
  <c r="C399" i="29" s="1"/>
  <c r="C400" i="29" s="1"/>
  <c r="C401" i="29" s="1"/>
  <c r="C402" i="29" s="1"/>
  <c r="C403" i="29" s="1"/>
  <c r="C404" i="29" s="1"/>
  <c r="C405" i="29" s="1"/>
  <c r="C406" i="29" s="1"/>
  <c r="C407" i="29" s="1"/>
  <c r="C408" i="29" s="1"/>
  <c r="C409" i="29" s="1"/>
  <c r="C410" i="29" s="1"/>
  <c r="C411" i="29" s="1"/>
  <c r="C412" i="29" s="1"/>
  <c r="C413" i="29" s="1"/>
  <c r="C414" i="29" s="1"/>
  <c r="C415" i="29" s="1"/>
  <c r="C416" i="29" s="1"/>
  <c r="C417" i="29" s="1"/>
  <c r="C418" i="29" s="1"/>
  <c r="C419" i="29" s="1"/>
  <c r="C420" i="29" s="1"/>
  <c r="C421" i="29" s="1"/>
  <c r="C422" i="29" s="1"/>
  <c r="C423" i="29" s="1"/>
  <c r="C424" i="29" s="1"/>
  <c r="C425" i="29" s="1"/>
  <c r="C426" i="29" s="1"/>
  <c r="C427" i="29" s="1"/>
  <c r="C428" i="29" s="1"/>
  <c r="C429" i="29" s="1"/>
  <c r="C430" i="29" s="1"/>
  <c r="C431" i="29" s="1"/>
  <c r="C432" i="29" s="1"/>
  <c r="C433" i="29" s="1"/>
  <c r="C434" i="29" s="1"/>
  <c r="C435" i="29" s="1"/>
  <c r="C436" i="29" s="1"/>
  <c r="C437" i="29" s="1"/>
  <c r="C438" i="29" s="1"/>
  <c r="C439" i="29" s="1"/>
  <c r="C440" i="29" s="1"/>
  <c r="C441" i="29" s="1"/>
  <c r="C442" i="29" s="1"/>
  <c r="C443" i="29" s="1"/>
  <c r="C444" i="29" s="1"/>
  <c r="C445" i="29" s="1"/>
  <c r="C446" i="29" s="1"/>
  <c r="C447" i="29" s="1"/>
  <c r="C448" i="29" s="1"/>
  <c r="C449" i="29" s="1"/>
  <c r="C450" i="29" s="1"/>
  <c r="C451" i="29" s="1"/>
  <c r="C452" i="29" s="1"/>
  <c r="C453" i="29" s="1"/>
  <c r="C454" i="29" s="1"/>
  <c r="C455" i="29" s="1"/>
  <c r="C456" i="29" s="1"/>
  <c r="C457" i="29" s="1"/>
  <c r="C458" i="29" s="1"/>
  <c r="C459" i="29" s="1"/>
  <c r="C460" i="29" s="1"/>
  <c r="C461" i="29" s="1"/>
  <c r="C462" i="29" s="1"/>
  <c r="C463" i="29" s="1"/>
  <c r="C464" i="29" s="1"/>
  <c r="C465" i="29" s="1"/>
  <c r="C466" i="29" s="1"/>
  <c r="C467" i="29" s="1"/>
  <c r="C468" i="29" s="1"/>
  <c r="C469" i="29" s="1"/>
  <c r="C470" i="29" s="1"/>
  <c r="C471" i="29" s="1"/>
  <c r="C472" i="29" s="1"/>
  <c r="C473" i="29" s="1"/>
  <c r="C474" i="29" s="1"/>
  <c r="C475" i="29" s="1"/>
  <c r="C476" i="29" s="1"/>
  <c r="C477" i="29" s="1"/>
  <c r="C478" i="29" s="1"/>
  <c r="C479" i="29" s="1"/>
  <c r="C480" i="29" s="1"/>
  <c r="C481" i="29" s="1"/>
  <c r="C482" i="29" s="1"/>
  <c r="C483" i="29" s="1"/>
  <c r="C484" i="29" s="1"/>
  <c r="C485" i="29" s="1"/>
  <c r="C486" i="29" s="1"/>
  <c r="C487" i="29" s="1"/>
  <c r="C488" i="29" s="1"/>
  <c r="C489" i="29" s="1"/>
  <c r="C490" i="29" s="1"/>
  <c r="C491" i="29" s="1"/>
  <c r="C492" i="29" s="1"/>
  <c r="C493" i="29" s="1"/>
  <c r="C494" i="29" s="1"/>
  <c r="C495" i="29" s="1"/>
  <c r="C496" i="29" s="1"/>
  <c r="C497" i="29" s="1"/>
  <c r="C498" i="29" s="1"/>
  <c r="C499" i="29" s="1"/>
  <c r="C500" i="29" s="1"/>
  <c r="C501" i="29" s="1"/>
  <c r="C502" i="29" s="1"/>
  <c r="C503" i="29" s="1"/>
  <c r="C504" i="29" s="1"/>
  <c r="C505" i="29" s="1"/>
  <c r="C506" i="29" s="1"/>
  <c r="C507" i="29" s="1"/>
  <c r="C508" i="29" s="1"/>
  <c r="C509" i="29" s="1"/>
  <c r="C510" i="29" s="1"/>
  <c r="C511" i="29" s="1"/>
  <c r="C512" i="29" s="1"/>
  <c r="C513" i="29" s="1"/>
  <c r="C514" i="29" s="1"/>
  <c r="C515" i="29" s="1"/>
  <c r="C516" i="29" s="1"/>
  <c r="C517" i="29" s="1"/>
  <c r="C518" i="29" s="1"/>
  <c r="C519" i="29" s="1"/>
  <c r="C520" i="29" s="1"/>
  <c r="C521" i="29" s="1"/>
  <c r="C522" i="29" s="1"/>
  <c r="C523" i="29" s="1"/>
  <c r="C524" i="29" s="1"/>
  <c r="C525" i="29" s="1"/>
  <c r="C526" i="29" s="1"/>
  <c r="C527" i="29" s="1"/>
  <c r="C528" i="29" s="1"/>
  <c r="C529" i="29" s="1"/>
  <c r="C530" i="29" s="1"/>
  <c r="C531" i="29" s="1"/>
  <c r="C532" i="29" s="1"/>
  <c r="C533" i="29" s="1"/>
  <c r="C534" i="29" s="1"/>
  <c r="C535" i="29" s="1"/>
  <c r="C536" i="29" s="1"/>
  <c r="C537" i="29" s="1"/>
  <c r="C538" i="29" s="1"/>
  <c r="C539" i="29" s="1"/>
  <c r="C540" i="29" s="1"/>
  <c r="C541" i="29" s="1"/>
  <c r="C542" i="29" s="1"/>
  <c r="C543" i="29" s="1"/>
  <c r="C544" i="29" s="1"/>
  <c r="C545" i="29" s="1"/>
  <c r="C546" i="29" s="1"/>
  <c r="C547" i="29" s="1"/>
  <c r="C548" i="29" s="1"/>
  <c r="C549" i="29" s="1"/>
  <c r="C550" i="29" s="1"/>
  <c r="C551" i="29" s="1"/>
  <c r="C552" i="29" s="1"/>
  <c r="C553" i="29" s="1"/>
  <c r="C554" i="29" s="1"/>
  <c r="C555" i="29" s="1"/>
  <c r="C556" i="29" s="1"/>
  <c r="C557" i="29" s="1"/>
  <c r="C558" i="29" s="1"/>
  <c r="C559" i="29" s="1"/>
  <c r="C560" i="29" s="1"/>
  <c r="C561" i="29" s="1"/>
  <c r="C562" i="29" s="1"/>
  <c r="C563" i="29" s="1"/>
  <c r="C564" i="29" s="1"/>
  <c r="C565" i="29" s="1"/>
  <c r="C566" i="29" s="1"/>
  <c r="C567" i="29" s="1"/>
  <c r="C568" i="29" s="1"/>
  <c r="C569" i="29" s="1"/>
  <c r="C570" i="29" s="1"/>
  <c r="C571" i="29" s="1"/>
  <c r="C572" i="29" s="1"/>
  <c r="C573" i="29" s="1"/>
  <c r="C574" i="29" s="1"/>
  <c r="C575" i="29" s="1"/>
  <c r="C576" i="29" s="1"/>
  <c r="C577" i="29" s="1"/>
  <c r="C578" i="29" s="1"/>
  <c r="C579" i="29" s="1"/>
  <c r="C580" i="29" s="1"/>
  <c r="C581" i="29" s="1"/>
  <c r="C582" i="29" s="1"/>
  <c r="C583" i="29" s="1"/>
  <c r="C584" i="29" s="1"/>
  <c r="C585" i="29" s="1"/>
  <c r="C586" i="29" s="1"/>
  <c r="C587" i="29" s="1"/>
  <c r="C588" i="29" s="1"/>
  <c r="C589" i="29" s="1"/>
  <c r="C590" i="29" s="1"/>
  <c r="C591" i="29" s="1"/>
  <c r="C592" i="29" s="1"/>
  <c r="C593" i="29" s="1"/>
  <c r="C594" i="29" s="1"/>
  <c r="C595" i="29" s="1"/>
  <c r="C596" i="29" s="1"/>
  <c r="C597" i="29" s="1"/>
  <c r="C598" i="29" s="1"/>
  <c r="C599" i="29" s="1"/>
  <c r="C600" i="29" s="1"/>
  <c r="C601" i="29" s="1"/>
  <c r="C602" i="29" s="1"/>
  <c r="C603" i="29" s="1"/>
  <c r="C604" i="29" s="1"/>
  <c r="C605" i="29" s="1"/>
  <c r="C606" i="29" s="1"/>
  <c r="C607" i="29" s="1"/>
  <c r="C608" i="29" s="1"/>
  <c r="C609" i="29" s="1"/>
  <c r="C610" i="29" s="1"/>
  <c r="C611" i="29" s="1"/>
  <c r="C612" i="29" s="1"/>
  <c r="C613" i="29" s="1"/>
  <c r="C614" i="29" s="1"/>
  <c r="C615" i="29" s="1"/>
  <c r="C616" i="29" s="1"/>
  <c r="C617" i="29" s="1"/>
  <c r="C618" i="29" s="1"/>
  <c r="C619" i="29" s="1"/>
  <c r="C620" i="29" s="1"/>
  <c r="C621" i="29" s="1"/>
  <c r="C622" i="29" s="1"/>
  <c r="C623" i="29" s="1"/>
  <c r="C624" i="29" s="1"/>
  <c r="C625" i="29" s="1"/>
  <c r="C626" i="29" s="1"/>
  <c r="C627" i="29" s="1"/>
  <c r="C628" i="29" s="1"/>
  <c r="C629" i="29" s="1"/>
  <c r="C630" i="29" s="1"/>
  <c r="C631" i="29" s="1"/>
  <c r="C632" i="29" s="1"/>
  <c r="C633" i="29" s="1"/>
  <c r="C634" i="29" s="1"/>
  <c r="C635" i="29" s="1"/>
  <c r="C636" i="29" s="1"/>
  <c r="C637" i="29" s="1"/>
  <c r="C638" i="29" s="1"/>
  <c r="C639" i="29" s="1"/>
  <c r="C640" i="29" s="1"/>
  <c r="C641" i="29" s="1"/>
  <c r="C642" i="29" s="1"/>
  <c r="C643" i="29" s="1"/>
  <c r="C644" i="29" s="1"/>
  <c r="C645" i="29" s="1"/>
  <c r="C646" i="29" s="1"/>
  <c r="C647" i="29" s="1"/>
  <c r="C648" i="29" s="1"/>
  <c r="C649" i="29" s="1"/>
  <c r="C650" i="29" s="1"/>
  <c r="C651" i="29" s="1"/>
  <c r="C652" i="29" s="1"/>
  <c r="C653" i="29" s="1"/>
  <c r="C654" i="29" s="1"/>
  <c r="C655" i="29" s="1"/>
  <c r="C656" i="29" s="1"/>
  <c r="C657" i="29" s="1"/>
  <c r="C658" i="29" s="1"/>
  <c r="C659" i="29" s="1"/>
  <c r="C660" i="29" s="1"/>
  <c r="C661" i="29" s="1"/>
  <c r="C662" i="29" s="1"/>
  <c r="C663" i="29" s="1"/>
  <c r="C664" i="29" s="1"/>
  <c r="C665" i="29" s="1"/>
  <c r="C666" i="29" s="1"/>
  <c r="C667" i="29" s="1"/>
  <c r="C668" i="29" s="1"/>
  <c r="C669" i="29" s="1"/>
  <c r="C670" i="29" s="1"/>
  <c r="C671" i="29" s="1"/>
  <c r="C672" i="29" s="1"/>
  <c r="C673" i="29" s="1"/>
  <c r="C674" i="29" s="1"/>
  <c r="C675" i="29" s="1"/>
  <c r="C676" i="29" s="1"/>
  <c r="C677" i="29" s="1"/>
  <c r="C678" i="29" s="1"/>
  <c r="C679" i="29" s="1"/>
  <c r="C680" i="29" s="1"/>
  <c r="C681" i="29" s="1"/>
  <c r="C682" i="29" s="1"/>
  <c r="C683" i="29" s="1"/>
  <c r="C684" i="29" s="1"/>
  <c r="C685" i="29" s="1"/>
  <c r="C686" i="29" s="1"/>
  <c r="C687" i="29" s="1"/>
  <c r="C688" i="29" s="1"/>
  <c r="C689" i="29" s="1"/>
  <c r="C690" i="29" s="1"/>
  <c r="C691" i="29" s="1"/>
  <c r="C692" i="29" s="1"/>
  <c r="C693" i="29" s="1"/>
  <c r="C694" i="29" s="1"/>
  <c r="C695" i="29" s="1"/>
  <c r="C696" i="29" s="1"/>
  <c r="C697" i="29" s="1"/>
  <c r="C698" i="29" s="1"/>
  <c r="C699" i="29" s="1"/>
  <c r="C700" i="29" s="1"/>
  <c r="C701" i="29" s="1"/>
  <c r="C702" i="29" s="1"/>
  <c r="C703" i="29" s="1"/>
  <c r="C704" i="29" s="1"/>
  <c r="C705" i="29" s="1"/>
  <c r="C706" i="29" s="1"/>
  <c r="C707" i="29" s="1"/>
  <c r="C708" i="29" s="1"/>
  <c r="C709" i="29" s="1"/>
  <c r="C710" i="29" s="1"/>
  <c r="C711" i="29" s="1"/>
  <c r="C712" i="29" s="1"/>
  <c r="C713" i="29" s="1"/>
  <c r="C714" i="29" s="1"/>
  <c r="C715" i="29" s="1"/>
  <c r="C716" i="29" s="1"/>
  <c r="C717" i="29" s="1"/>
  <c r="C718" i="29" s="1"/>
  <c r="C719" i="29" s="1"/>
  <c r="C720" i="29" s="1"/>
  <c r="C721" i="29" s="1"/>
  <c r="C722" i="29" s="1"/>
  <c r="C723" i="29" s="1"/>
  <c r="C724" i="29" s="1"/>
  <c r="C725" i="29" s="1"/>
  <c r="C726" i="29" s="1"/>
  <c r="C727" i="29" s="1"/>
  <c r="C728" i="29" s="1"/>
  <c r="C729" i="29" s="1"/>
  <c r="C730" i="29" s="1"/>
  <c r="C731" i="29" s="1"/>
  <c r="C732" i="29" s="1"/>
  <c r="C733" i="29" s="1"/>
  <c r="C734" i="29" s="1"/>
  <c r="D372" i="29"/>
  <c r="D373" i="29" s="1"/>
  <c r="D374" i="29" s="1"/>
  <c r="D375" i="29" s="1"/>
  <c r="D376" i="29" s="1"/>
  <c r="D377" i="29" s="1"/>
  <c r="D378" i="29" s="1"/>
  <c r="D379" i="29" s="1"/>
  <c r="D380" i="29" s="1"/>
  <c r="D381" i="29" s="1"/>
  <c r="D382" i="29" s="1"/>
  <c r="D383" i="29" s="1"/>
  <c r="D384" i="29" s="1"/>
  <c r="D385" i="29" s="1"/>
  <c r="D386" i="29" s="1"/>
  <c r="D387" i="29" s="1"/>
  <c r="D388" i="29" s="1"/>
  <c r="D389" i="29" s="1"/>
  <c r="D390" i="29" s="1"/>
  <c r="D391" i="29" s="1"/>
  <c r="D392" i="29" s="1"/>
  <c r="D393" i="29" s="1"/>
  <c r="D394" i="29" s="1"/>
  <c r="D395" i="29" s="1"/>
  <c r="D396" i="29" s="1"/>
  <c r="D397" i="29" s="1"/>
  <c r="D398" i="29" s="1"/>
  <c r="D399" i="29" s="1"/>
  <c r="D400" i="29" s="1"/>
  <c r="D401" i="29" s="1"/>
  <c r="D402" i="29" s="1"/>
  <c r="D403" i="29" s="1"/>
  <c r="D404" i="29" s="1"/>
  <c r="D405" i="29" s="1"/>
  <c r="D406" i="29" s="1"/>
  <c r="D407" i="29" s="1"/>
  <c r="D408" i="29" s="1"/>
  <c r="D409" i="29" s="1"/>
  <c r="D410" i="29" s="1"/>
  <c r="D411" i="29" s="1"/>
  <c r="D412" i="29" s="1"/>
  <c r="D413" i="29" s="1"/>
  <c r="D414" i="29" s="1"/>
  <c r="D415" i="29" s="1"/>
  <c r="D416" i="29" s="1"/>
  <c r="D417" i="29" s="1"/>
  <c r="D418" i="29" s="1"/>
  <c r="D419" i="29" s="1"/>
  <c r="D420" i="29" s="1"/>
  <c r="D421" i="29" s="1"/>
  <c r="D422" i="29" s="1"/>
  <c r="D423" i="29" s="1"/>
  <c r="D424" i="29" s="1"/>
  <c r="D425" i="29" s="1"/>
  <c r="D426" i="29" s="1"/>
  <c r="D427" i="29" s="1"/>
  <c r="D428" i="29" s="1"/>
  <c r="D429" i="29" s="1"/>
  <c r="D430" i="29" s="1"/>
  <c r="D431" i="29" s="1"/>
  <c r="D432" i="29" s="1"/>
  <c r="D433" i="29" s="1"/>
  <c r="D434" i="29" s="1"/>
  <c r="D435" i="29" s="1"/>
  <c r="D436" i="29" s="1"/>
  <c r="D437" i="29" s="1"/>
  <c r="D438" i="29" s="1"/>
  <c r="D439" i="29" s="1"/>
  <c r="D440" i="29" s="1"/>
  <c r="D441" i="29" s="1"/>
  <c r="D442" i="29" s="1"/>
  <c r="D443" i="29" s="1"/>
  <c r="D444" i="29" s="1"/>
  <c r="D445" i="29" s="1"/>
  <c r="D446" i="29" s="1"/>
  <c r="D447" i="29" s="1"/>
  <c r="D448" i="29" s="1"/>
  <c r="D449" i="29" s="1"/>
  <c r="D450" i="29" s="1"/>
  <c r="D451" i="29" s="1"/>
  <c r="D452" i="29" s="1"/>
  <c r="D453" i="29" s="1"/>
  <c r="D454" i="29" s="1"/>
  <c r="D455" i="29" s="1"/>
  <c r="D456" i="29" s="1"/>
  <c r="D457" i="29" s="1"/>
  <c r="D458" i="29" s="1"/>
  <c r="D459" i="29" s="1"/>
  <c r="D460" i="29" s="1"/>
  <c r="D461" i="29" s="1"/>
  <c r="D462" i="29" s="1"/>
  <c r="D463" i="29" s="1"/>
  <c r="D464" i="29" s="1"/>
  <c r="D465" i="29" s="1"/>
  <c r="D466" i="29" s="1"/>
  <c r="D467" i="29" s="1"/>
  <c r="D468" i="29" s="1"/>
  <c r="D469" i="29" s="1"/>
  <c r="D470" i="29" s="1"/>
  <c r="D471" i="29" s="1"/>
  <c r="D472" i="29" s="1"/>
  <c r="D473" i="29" s="1"/>
  <c r="D474" i="29" s="1"/>
  <c r="D475" i="29" s="1"/>
  <c r="D476" i="29" s="1"/>
  <c r="D477" i="29" s="1"/>
  <c r="D478" i="29" s="1"/>
  <c r="D479" i="29" s="1"/>
  <c r="D480" i="29" s="1"/>
  <c r="D481" i="29" s="1"/>
  <c r="D482" i="29" s="1"/>
  <c r="D483" i="29" s="1"/>
  <c r="D484" i="29" s="1"/>
  <c r="D485" i="29" s="1"/>
  <c r="D486" i="29" s="1"/>
  <c r="D487" i="29" s="1"/>
  <c r="D488" i="29" s="1"/>
  <c r="D489" i="29" s="1"/>
  <c r="D490" i="29" s="1"/>
  <c r="D491" i="29" s="1"/>
  <c r="D492" i="29" s="1"/>
  <c r="D493" i="29" s="1"/>
  <c r="D494" i="29" s="1"/>
  <c r="D495" i="29" s="1"/>
  <c r="D496" i="29" s="1"/>
  <c r="D497" i="29" s="1"/>
  <c r="D498" i="29" s="1"/>
  <c r="D499" i="29" s="1"/>
  <c r="D500" i="29" s="1"/>
  <c r="D501" i="29" s="1"/>
  <c r="D502" i="29" s="1"/>
  <c r="D503" i="29" s="1"/>
  <c r="D504" i="29" s="1"/>
  <c r="D505" i="29" s="1"/>
  <c r="D506" i="29" s="1"/>
  <c r="D507" i="29" s="1"/>
  <c r="D508" i="29" s="1"/>
  <c r="D509" i="29" s="1"/>
  <c r="D510" i="29" s="1"/>
  <c r="D511" i="29" s="1"/>
  <c r="D512" i="29" s="1"/>
  <c r="D513" i="29" s="1"/>
  <c r="D514" i="29" s="1"/>
  <c r="D515" i="29" s="1"/>
  <c r="D516" i="29" s="1"/>
  <c r="D517" i="29" s="1"/>
  <c r="D518" i="29" s="1"/>
  <c r="D519" i="29" s="1"/>
  <c r="D520" i="29" s="1"/>
  <c r="D521" i="29" s="1"/>
  <c r="D522" i="29" s="1"/>
  <c r="D523" i="29" s="1"/>
  <c r="D524" i="29" s="1"/>
  <c r="D525" i="29" s="1"/>
  <c r="D526" i="29" s="1"/>
  <c r="D527" i="29" s="1"/>
  <c r="D528" i="29" s="1"/>
  <c r="D529" i="29" s="1"/>
  <c r="D530" i="29" s="1"/>
  <c r="D531" i="29" s="1"/>
  <c r="D532" i="29" s="1"/>
  <c r="D533" i="29" s="1"/>
  <c r="D534" i="29" s="1"/>
  <c r="D535" i="29" s="1"/>
  <c r="D536" i="29" s="1"/>
  <c r="D537" i="29" s="1"/>
  <c r="D538" i="29" s="1"/>
  <c r="D539" i="29" s="1"/>
  <c r="D540" i="29" s="1"/>
  <c r="D541" i="29" s="1"/>
  <c r="D542" i="29" s="1"/>
  <c r="D543" i="29" s="1"/>
  <c r="D544" i="29" s="1"/>
  <c r="D545" i="29" s="1"/>
  <c r="D546" i="29" s="1"/>
  <c r="D547" i="29" s="1"/>
  <c r="D548" i="29" s="1"/>
  <c r="D549" i="29" s="1"/>
  <c r="D550" i="29" s="1"/>
  <c r="D551" i="29" s="1"/>
  <c r="D552" i="29" s="1"/>
  <c r="D553" i="29" s="1"/>
  <c r="D554" i="29" s="1"/>
  <c r="D555" i="29" s="1"/>
  <c r="D556" i="29" s="1"/>
  <c r="D557" i="29" s="1"/>
  <c r="D558" i="29" s="1"/>
  <c r="D559" i="29" s="1"/>
  <c r="D560" i="29" s="1"/>
  <c r="D561" i="29" s="1"/>
  <c r="D562" i="29" s="1"/>
  <c r="D563" i="29" s="1"/>
  <c r="D564" i="29" s="1"/>
  <c r="D565" i="29" s="1"/>
  <c r="D566" i="29" s="1"/>
  <c r="D567" i="29" s="1"/>
  <c r="D568" i="29" s="1"/>
  <c r="D569" i="29" s="1"/>
  <c r="D570" i="29" s="1"/>
  <c r="D571" i="29" s="1"/>
  <c r="D572" i="29" s="1"/>
  <c r="D573" i="29" s="1"/>
  <c r="D574" i="29" s="1"/>
  <c r="D575" i="29" s="1"/>
  <c r="D576" i="29" s="1"/>
  <c r="D577" i="29" s="1"/>
  <c r="D578" i="29" s="1"/>
  <c r="D579" i="29" s="1"/>
  <c r="D580" i="29" s="1"/>
  <c r="D581" i="29" s="1"/>
  <c r="D582" i="29" s="1"/>
  <c r="D583" i="29" s="1"/>
  <c r="D584" i="29" s="1"/>
  <c r="D585" i="29" s="1"/>
  <c r="D586" i="29" s="1"/>
  <c r="D587" i="29" s="1"/>
  <c r="D588" i="29" s="1"/>
  <c r="D589" i="29" s="1"/>
  <c r="D590" i="29" s="1"/>
  <c r="D591" i="29" s="1"/>
  <c r="D592" i="29" s="1"/>
  <c r="D593" i="29" s="1"/>
  <c r="D594" i="29" s="1"/>
  <c r="D595" i="29" s="1"/>
  <c r="D596" i="29" s="1"/>
  <c r="D597" i="29" s="1"/>
  <c r="D598" i="29" s="1"/>
  <c r="D599" i="29" s="1"/>
  <c r="D600" i="29" s="1"/>
  <c r="D601" i="29" s="1"/>
  <c r="D602" i="29" s="1"/>
  <c r="D603" i="29" s="1"/>
  <c r="D604" i="29" s="1"/>
  <c r="D605" i="29" s="1"/>
  <c r="D606" i="29" s="1"/>
  <c r="D607" i="29" s="1"/>
  <c r="D608" i="29" s="1"/>
  <c r="D609" i="29" s="1"/>
  <c r="D610" i="29" s="1"/>
  <c r="D611" i="29" s="1"/>
  <c r="D612" i="29" s="1"/>
  <c r="D613" i="29" s="1"/>
  <c r="D614" i="29" s="1"/>
  <c r="D615" i="29" s="1"/>
  <c r="D616" i="29" s="1"/>
  <c r="D617" i="29" s="1"/>
  <c r="D618" i="29" s="1"/>
  <c r="D619" i="29" s="1"/>
  <c r="D620" i="29" s="1"/>
  <c r="D621" i="29" s="1"/>
  <c r="D622" i="29" s="1"/>
  <c r="D623" i="29" s="1"/>
  <c r="D624" i="29" s="1"/>
  <c r="D625" i="29" s="1"/>
  <c r="D626" i="29" s="1"/>
  <c r="D627" i="29" s="1"/>
  <c r="D628" i="29" s="1"/>
  <c r="D629" i="29" s="1"/>
  <c r="D630" i="29" s="1"/>
  <c r="D631" i="29" s="1"/>
  <c r="D632" i="29" s="1"/>
  <c r="D633" i="29" s="1"/>
  <c r="D634" i="29" s="1"/>
  <c r="D635" i="29" s="1"/>
  <c r="D636" i="29" s="1"/>
  <c r="D637" i="29" s="1"/>
  <c r="D638" i="29" s="1"/>
  <c r="D639" i="29" s="1"/>
  <c r="D640" i="29" s="1"/>
  <c r="D641" i="29" s="1"/>
  <c r="D642" i="29" s="1"/>
  <c r="D643" i="29" s="1"/>
  <c r="D644" i="29" s="1"/>
  <c r="D645" i="29" s="1"/>
  <c r="D646" i="29" s="1"/>
  <c r="D647" i="29" s="1"/>
  <c r="D648" i="29" s="1"/>
  <c r="D649" i="29" s="1"/>
  <c r="D650" i="29" s="1"/>
  <c r="D651" i="29" s="1"/>
  <c r="D652" i="29" s="1"/>
  <c r="D653" i="29" s="1"/>
  <c r="D654" i="29" s="1"/>
  <c r="D655" i="29" s="1"/>
  <c r="D656" i="29" s="1"/>
  <c r="D657" i="29" s="1"/>
  <c r="D658" i="29" s="1"/>
  <c r="D659" i="29" s="1"/>
  <c r="D660" i="29" s="1"/>
  <c r="D661" i="29" s="1"/>
  <c r="D662" i="29" s="1"/>
  <c r="D663" i="29" s="1"/>
  <c r="D664" i="29" s="1"/>
  <c r="D665" i="29" s="1"/>
  <c r="D666" i="29" s="1"/>
  <c r="D667" i="29" s="1"/>
  <c r="D668" i="29" s="1"/>
  <c r="D669" i="29" s="1"/>
  <c r="D670" i="29" s="1"/>
  <c r="D671" i="29" s="1"/>
  <c r="D672" i="29" s="1"/>
  <c r="D673" i="29" s="1"/>
  <c r="D674" i="29" s="1"/>
  <c r="D675" i="29" s="1"/>
  <c r="D676" i="29" s="1"/>
  <c r="D677" i="29" s="1"/>
  <c r="D678" i="29" s="1"/>
  <c r="D679" i="29" s="1"/>
  <c r="D680" i="29" s="1"/>
  <c r="D681" i="29" s="1"/>
  <c r="D682" i="29" s="1"/>
  <c r="D683" i="29" s="1"/>
  <c r="D684" i="29" s="1"/>
  <c r="D685" i="29" s="1"/>
  <c r="D686" i="29" s="1"/>
  <c r="D687" i="29" s="1"/>
  <c r="D688" i="29" s="1"/>
  <c r="D689" i="29" s="1"/>
  <c r="D690" i="29" s="1"/>
  <c r="D691" i="29" s="1"/>
  <c r="D692" i="29" s="1"/>
  <c r="D693" i="29" s="1"/>
  <c r="D694" i="29" s="1"/>
  <c r="D695" i="29" s="1"/>
  <c r="D696" i="29" s="1"/>
  <c r="D697" i="29" s="1"/>
  <c r="D698" i="29" s="1"/>
  <c r="D699" i="29" s="1"/>
  <c r="D700" i="29" s="1"/>
  <c r="D701" i="29" s="1"/>
  <c r="D702" i="29" s="1"/>
  <c r="D703" i="29" s="1"/>
  <c r="D704" i="29" s="1"/>
  <c r="D705" i="29" s="1"/>
  <c r="D706" i="29" s="1"/>
  <c r="D707" i="29" s="1"/>
  <c r="D708" i="29" s="1"/>
  <c r="D709" i="29" s="1"/>
  <c r="D710" i="29" s="1"/>
  <c r="D711" i="29" s="1"/>
  <c r="D712" i="29" s="1"/>
  <c r="D713" i="29" s="1"/>
  <c r="D714" i="29" s="1"/>
  <c r="D715" i="29" s="1"/>
  <c r="D716" i="29" s="1"/>
  <c r="D717" i="29" s="1"/>
  <c r="D718" i="29" s="1"/>
  <c r="D719" i="29" s="1"/>
  <c r="D720" i="29" s="1"/>
  <c r="D721" i="29" s="1"/>
  <c r="D722" i="29" s="1"/>
  <c r="D723" i="29" s="1"/>
  <c r="D724" i="29" s="1"/>
  <c r="D725" i="29" s="1"/>
  <c r="D726" i="29" s="1"/>
  <c r="D727" i="29" s="1"/>
  <c r="D728" i="29" s="1"/>
  <c r="D729" i="29" s="1"/>
  <c r="D730" i="29" s="1"/>
  <c r="D731" i="29" s="1"/>
  <c r="D732" i="29" s="1"/>
  <c r="D733" i="29" s="1"/>
  <c r="D734" i="29" s="1"/>
  <c r="D735" i="29" s="1"/>
  <c r="B736" i="29"/>
  <c r="B737" i="29" s="1"/>
  <c r="B738" i="29" s="1"/>
  <c r="B739" i="29" s="1"/>
  <c r="B740" i="29" s="1"/>
  <c r="B741" i="29" s="1"/>
  <c r="B742" i="29" s="1"/>
  <c r="B743" i="29" s="1"/>
  <c r="B744" i="29" s="1"/>
  <c r="B745" i="29" s="1"/>
  <c r="B746" i="29" s="1"/>
  <c r="B747" i="29" s="1"/>
  <c r="B748" i="29" s="1"/>
  <c r="B749" i="29" s="1"/>
  <c r="B750" i="29" s="1"/>
  <c r="B751" i="29" s="1"/>
  <c r="B752" i="29" s="1"/>
  <c r="B753" i="29" s="1"/>
  <c r="B754" i="29" s="1"/>
  <c r="B755" i="29" s="1"/>
  <c r="B756" i="29" s="1"/>
  <c r="B757" i="29" s="1"/>
  <c r="B758" i="29" s="1"/>
  <c r="B759" i="29" s="1"/>
  <c r="B760" i="29" s="1"/>
  <c r="B761" i="29" s="1"/>
  <c r="B762" i="29" s="1"/>
  <c r="B763" i="29" s="1"/>
  <c r="B764" i="29" s="1"/>
  <c r="B765" i="29" s="1"/>
  <c r="B766" i="29" s="1"/>
  <c r="B767" i="29" s="1"/>
  <c r="B768" i="29" s="1"/>
  <c r="B769" i="29" s="1"/>
  <c r="B770" i="29" s="1"/>
  <c r="B771" i="29" s="1"/>
  <c r="B772" i="29" s="1"/>
  <c r="B773" i="29" s="1"/>
  <c r="B774" i="29" s="1"/>
  <c r="B775" i="29" s="1"/>
  <c r="B776" i="29" s="1"/>
  <c r="B777" i="29" s="1"/>
  <c r="B778" i="29" s="1"/>
  <c r="B779" i="29" s="1"/>
  <c r="B780" i="29" s="1"/>
  <c r="B781" i="29" s="1"/>
  <c r="B782" i="29" s="1"/>
  <c r="B783" i="29" s="1"/>
  <c r="B784" i="29" s="1"/>
  <c r="B785" i="29" s="1"/>
  <c r="B786" i="29" s="1"/>
  <c r="B787" i="29" s="1"/>
  <c r="B788" i="29" s="1"/>
  <c r="B789" i="29" s="1"/>
  <c r="B790" i="29" s="1"/>
  <c r="B791" i="29" s="1"/>
  <c r="B792" i="29" s="1"/>
  <c r="B793" i="29" s="1"/>
  <c r="B794" i="29" s="1"/>
  <c r="B795" i="29" s="1"/>
  <c r="B796" i="29" s="1"/>
  <c r="B797" i="29" s="1"/>
  <c r="B798" i="29" s="1"/>
  <c r="B799" i="29" s="1"/>
  <c r="B800" i="29" s="1"/>
  <c r="B801" i="29" s="1"/>
  <c r="B802" i="29" s="1"/>
  <c r="B803" i="29" s="1"/>
  <c r="B804" i="29" s="1"/>
  <c r="B805" i="29" s="1"/>
  <c r="B806" i="29" s="1"/>
  <c r="B807" i="29" s="1"/>
  <c r="B808" i="29" s="1"/>
  <c r="B809" i="29" s="1"/>
  <c r="B810" i="29" s="1"/>
  <c r="B811" i="29" s="1"/>
  <c r="B812" i="29" s="1"/>
  <c r="B813" i="29" s="1"/>
  <c r="B814" i="29" s="1"/>
  <c r="B815" i="29" s="1"/>
  <c r="B816" i="29" s="1"/>
  <c r="B817" i="29" s="1"/>
  <c r="B818" i="29" s="1"/>
  <c r="B819" i="29" s="1"/>
  <c r="B820" i="29" s="1"/>
  <c r="B821" i="29" s="1"/>
  <c r="B822" i="29" s="1"/>
  <c r="B823" i="29" s="1"/>
  <c r="B824" i="29" s="1"/>
  <c r="B825" i="29" s="1"/>
  <c r="B826" i="29" s="1"/>
  <c r="B827" i="29" s="1"/>
  <c r="B828" i="29" s="1"/>
  <c r="B829" i="29" s="1"/>
  <c r="B830" i="29" s="1"/>
  <c r="B831" i="29" s="1"/>
  <c r="B832" i="29" s="1"/>
  <c r="B833" i="29" s="1"/>
  <c r="B834" i="29" s="1"/>
  <c r="B835" i="29" s="1"/>
  <c r="B836" i="29" s="1"/>
  <c r="B837" i="29" s="1"/>
  <c r="B838" i="29" s="1"/>
  <c r="B839" i="29" s="1"/>
  <c r="B840" i="29" s="1"/>
  <c r="B841" i="29" s="1"/>
  <c r="B842" i="29" s="1"/>
  <c r="B843" i="29" s="1"/>
  <c r="B844" i="29" s="1"/>
  <c r="B845" i="29" s="1"/>
  <c r="B846" i="29" s="1"/>
  <c r="B847" i="29" s="1"/>
  <c r="B848" i="29" s="1"/>
  <c r="B849" i="29" s="1"/>
  <c r="B850" i="29" s="1"/>
  <c r="B851" i="29" s="1"/>
  <c r="B852" i="29" s="1"/>
  <c r="B853" i="29" s="1"/>
  <c r="B854" i="29" s="1"/>
  <c r="B855" i="29" s="1"/>
  <c r="B856" i="29" s="1"/>
  <c r="B857" i="29" s="1"/>
  <c r="B858" i="29" s="1"/>
  <c r="B859" i="29" s="1"/>
  <c r="B860" i="29" s="1"/>
  <c r="B861" i="29" s="1"/>
  <c r="B862" i="29" s="1"/>
  <c r="B863" i="29" s="1"/>
  <c r="B864" i="29" s="1"/>
  <c r="B865" i="29" s="1"/>
  <c r="B866" i="29" s="1"/>
  <c r="B867" i="29" s="1"/>
  <c r="B868" i="29" s="1"/>
  <c r="B869" i="29" s="1"/>
  <c r="B870" i="29" s="1"/>
  <c r="B871" i="29" s="1"/>
  <c r="B872" i="29" s="1"/>
  <c r="B873" i="29" s="1"/>
  <c r="B874" i="29" s="1"/>
  <c r="B875" i="29" s="1"/>
  <c r="B876" i="29" s="1"/>
  <c r="B877" i="29" s="1"/>
  <c r="B878" i="29" s="1"/>
  <c r="B879" i="29" s="1"/>
  <c r="B880" i="29" s="1"/>
  <c r="B881" i="29" s="1"/>
  <c r="B882" i="29" s="1"/>
  <c r="B883" i="29" s="1"/>
  <c r="B884" i="29" s="1"/>
  <c r="B885" i="29" s="1"/>
  <c r="B886" i="29" s="1"/>
  <c r="B887" i="29" s="1"/>
  <c r="B888" i="29" s="1"/>
  <c r="B889" i="29" s="1"/>
  <c r="B890" i="29" s="1"/>
  <c r="B891" i="29" s="1"/>
  <c r="B892" i="29" s="1"/>
  <c r="B893" i="29" s="1"/>
  <c r="B894" i="29" s="1"/>
  <c r="B895" i="29" s="1"/>
  <c r="B896" i="29" s="1"/>
  <c r="B897" i="29" s="1"/>
  <c r="B898" i="29" s="1"/>
  <c r="B899" i="29" s="1"/>
  <c r="B900" i="29" s="1"/>
  <c r="B901" i="29" s="1"/>
  <c r="B902" i="29" s="1"/>
  <c r="B903" i="29" s="1"/>
  <c r="B904" i="29" s="1"/>
  <c r="B905" i="29" s="1"/>
  <c r="B906" i="29" s="1"/>
  <c r="B907" i="29" s="1"/>
  <c r="B908" i="29" s="1"/>
  <c r="B909" i="29" s="1"/>
  <c r="B910" i="29" s="1"/>
  <c r="B911" i="29" s="1"/>
  <c r="B912" i="29" s="1"/>
  <c r="B913" i="29" s="1"/>
  <c r="B914" i="29" s="1"/>
  <c r="B915" i="29" s="1"/>
  <c r="B916" i="29" s="1"/>
  <c r="B917" i="29" s="1"/>
  <c r="B918" i="29" s="1"/>
  <c r="B919" i="29" s="1"/>
  <c r="B920" i="29" s="1"/>
  <c r="B921" i="29" s="1"/>
  <c r="B922" i="29" s="1"/>
  <c r="B923" i="29" s="1"/>
  <c r="B924" i="29" s="1"/>
  <c r="B925" i="29" s="1"/>
  <c r="B926" i="29" s="1"/>
  <c r="B927" i="29" s="1"/>
  <c r="B928" i="29" s="1"/>
  <c r="B929" i="29" s="1"/>
  <c r="B930" i="29" s="1"/>
  <c r="B931" i="29" s="1"/>
  <c r="B932" i="29" s="1"/>
  <c r="B933" i="29" s="1"/>
  <c r="B934" i="29" s="1"/>
  <c r="B935" i="29" s="1"/>
  <c r="B936" i="29" s="1"/>
  <c r="B937" i="29" s="1"/>
  <c r="B938" i="29" s="1"/>
  <c r="B939" i="29" s="1"/>
  <c r="B940" i="29" s="1"/>
  <c r="B941" i="29" s="1"/>
  <c r="B942" i="29" s="1"/>
  <c r="B943" i="29" s="1"/>
  <c r="B944" i="29" s="1"/>
  <c r="B945" i="29" s="1"/>
  <c r="B946" i="29" s="1"/>
  <c r="B947" i="29" s="1"/>
  <c r="B948" i="29" s="1"/>
  <c r="B949" i="29" s="1"/>
  <c r="B950" i="29" s="1"/>
  <c r="B951" i="29" s="1"/>
  <c r="B952" i="29" s="1"/>
  <c r="B953" i="29" s="1"/>
  <c r="B954" i="29" s="1"/>
  <c r="B955" i="29" s="1"/>
  <c r="B956" i="29" s="1"/>
  <c r="B957" i="29" s="1"/>
  <c r="B958" i="29" s="1"/>
  <c r="B959" i="29" s="1"/>
  <c r="B960" i="29" s="1"/>
  <c r="B961" i="29" s="1"/>
  <c r="B962" i="29" s="1"/>
  <c r="B963" i="29" s="1"/>
  <c r="B964" i="29" s="1"/>
  <c r="B965" i="29" s="1"/>
  <c r="B966" i="29" s="1"/>
  <c r="B967" i="29" s="1"/>
  <c r="B968" i="29" s="1"/>
  <c r="B969" i="29" s="1"/>
  <c r="B970" i="29" s="1"/>
  <c r="B971" i="29" s="1"/>
  <c r="B972" i="29" s="1"/>
  <c r="B973" i="29" s="1"/>
  <c r="B974" i="29" s="1"/>
  <c r="B975" i="29" s="1"/>
  <c r="B976" i="29" s="1"/>
  <c r="B977" i="29" s="1"/>
  <c r="B978" i="29" s="1"/>
  <c r="B979" i="29" s="1"/>
  <c r="B980" i="29" s="1"/>
  <c r="B981" i="29" s="1"/>
  <c r="B982" i="29" s="1"/>
  <c r="B983" i="29" s="1"/>
  <c r="B984" i="29" s="1"/>
  <c r="B985" i="29" s="1"/>
  <c r="B986" i="29" s="1"/>
  <c r="B987" i="29" s="1"/>
  <c r="B988" i="29" s="1"/>
  <c r="B989" i="29" s="1"/>
  <c r="B990" i="29" s="1"/>
  <c r="B991" i="29" s="1"/>
  <c r="B992" i="29" s="1"/>
  <c r="B993" i="29" s="1"/>
  <c r="B994" i="29" s="1"/>
  <c r="B995" i="29" s="1"/>
  <c r="B996" i="29" s="1"/>
  <c r="B997" i="29" s="1"/>
  <c r="B998" i="29" s="1"/>
  <c r="B999" i="29" s="1"/>
  <c r="B1000" i="29" s="1"/>
  <c r="B1001" i="29" s="1"/>
  <c r="B1002" i="29" s="1"/>
  <c r="B1003" i="29" s="1"/>
  <c r="B1004" i="29" s="1"/>
  <c r="B1005" i="29" s="1"/>
  <c r="B1006" i="29" s="1"/>
  <c r="B1007" i="29" s="1"/>
  <c r="B1008" i="29" s="1"/>
  <c r="B1009" i="29" s="1"/>
  <c r="B1010" i="29" s="1"/>
  <c r="B1011" i="29" s="1"/>
  <c r="B1012" i="29" s="1"/>
  <c r="B1013" i="29" s="1"/>
  <c r="B1014" i="29" s="1"/>
  <c r="B1015" i="29" s="1"/>
  <c r="B1016" i="29" s="1"/>
  <c r="B1017" i="29" s="1"/>
  <c r="B1018" i="29" s="1"/>
  <c r="B1019" i="29" s="1"/>
  <c r="B1020" i="29" s="1"/>
  <c r="B1021" i="29" s="1"/>
  <c r="B1022" i="29" s="1"/>
  <c r="B1023" i="29" s="1"/>
  <c r="B1024" i="29" s="1"/>
  <c r="B1025" i="29" s="1"/>
  <c r="B1026" i="29" s="1"/>
  <c r="B1027" i="29" s="1"/>
  <c r="B1028" i="29" s="1"/>
  <c r="B1029" i="29" s="1"/>
  <c r="B1030" i="29" s="1"/>
  <c r="B1031" i="29" s="1"/>
  <c r="B1032" i="29" s="1"/>
  <c r="B1033" i="29" s="1"/>
  <c r="B1034" i="29" s="1"/>
  <c r="B1035" i="29" s="1"/>
  <c r="B1036" i="29" s="1"/>
  <c r="B1037" i="29" s="1"/>
  <c r="B1038" i="29" s="1"/>
  <c r="B1039" i="29" s="1"/>
  <c r="B1040" i="29" s="1"/>
  <c r="B1041" i="29" s="1"/>
  <c r="B1042" i="29" s="1"/>
  <c r="B1043" i="29" s="1"/>
  <c r="B1044" i="29" s="1"/>
  <c r="B1045" i="29" s="1"/>
  <c r="B1046" i="29" s="1"/>
  <c r="B1047" i="29" s="1"/>
  <c r="B1048" i="29" s="1"/>
  <c r="B1049" i="29" s="1"/>
  <c r="B1050" i="29" s="1"/>
  <c r="B1051" i="29" s="1"/>
  <c r="B1052" i="29" s="1"/>
  <c r="B1053" i="29" s="1"/>
  <c r="B1054" i="29" s="1"/>
  <c r="B1055" i="29" s="1"/>
  <c r="B1056" i="29" s="1"/>
  <c r="B1057" i="29" s="1"/>
  <c r="B1058" i="29" s="1"/>
  <c r="B1059" i="29" s="1"/>
  <c r="B1060" i="29" s="1"/>
  <c r="B1061" i="29" s="1"/>
  <c r="B1062" i="29" s="1"/>
  <c r="B1063" i="29" s="1"/>
  <c r="B1064" i="29" s="1"/>
  <c r="B1065" i="29" s="1"/>
  <c r="B1066" i="29" s="1"/>
  <c r="B1067" i="29" s="1"/>
  <c r="B1068" i="29" s="1"/>
  <c r="B1069" i="29" s="1"/>
  <c r="B1070" i="29" s="1"/>
  <c r="B1071" i="29" s="1"/>
  <c r="B1072" i="29" s="1"/>
  <c r="B1073" i="29" s="1"/>
  <c r="B1074" i="29" s="1"/>
  <c r="B1075" i="29" s="1"/>
  <c r="B1076" i="29" s="1"/>
  <c r="B1077" i="29" s="1"/>
  <c r="B1078" i="29" s="1"/>
  <c r="B1079" i="29" s="1"/>
  <c r="B1080" i="29" s="1"/>
  <c r="B1081" i="29" s="1"/>
  <c r="B1082" i="29" s="1"/>
  <c r="B1083" i="29" s="1"/>
  <c r="B1084" i="29" s="1"/>
  <c r="B1085" i="29" s="1"/>
  <c r="B1086" i="29" s="1"/>
  <c r="B1087" i="29" s="1"/>
  <c r="B1088" i="29" s="1"/>
  <c r="B1089" i="29" s="1"/>
  <c r="B1090" i="29" s="1"/>
  <c r="B1091" i="29" s="1"/>
  <c r="B1092" i="29" s="1"/>
  <c r="B1093" i="29" s="1"/>
  <c r="B1094" i="29" s="1"/>
  <c r="B1095" i="29" s="1"/>
  <c r="B1096" i="29" s="1"/>
  <c r="B1097" i="29" s="1"/>
  <c r="B1098" i="29" s="1"/>
  <c r="B1099" i="29" s="1"/>
  <c r="C736" i="29"/>
  <c r="C737" i="29" s="1"/>
  <c r="C738" i="29" s="1"/>
  <c r="C739" i="29" s="1"/>
  <c r="C740" i="29" s="1"/>
  <c r="C741" i="29" s="1"/>
  <c r="C742" i="29" s="1"/>
  <c r="C743" i="29" s="1"/>
  <c r="C744" i="29" s="1"/>
  <c r="C745" i="29" s="1"/>
  <c r="C746" i="29" s="1"/>
  <c r="C747" i="29" s="1"/>
  <c r="C748" i="29" s="1"/>
  <c r="C749" i="29" s="1"/>
  <c r="C750" i="29" s="1"/>
  <c r="C751" i="29" s="1"/>
  <c r="C752" i="29" s="1"/>
  <c r="C753" i="29" s="1"/>
  <c r="C754" i="29" s="1"/>
  <c r="C755" i="29" s="1"/>
  <c r="C756" i="29" s="1"/>
  <c r="C757" i="29" s="1"/>
  <c r="C758" i="29" s="1"/>
  <c r="C759" i="29" s="1"/>
  <c r="C760" i="29" s="1"/>
  <c r="C761" i="29" s="1"/>
  <c r="C762" i="29" s="1"/>
  <c r="C763" i="29" s="1"/>
  <c r="C764" i="29" s="1"/>
  <c r="C765" i="29" s="1"/>
  <c r="C766" i="29" s="1"/>
  <c r="C767" i="29" s="1"/>
  <c r="C768" i="29" s="1"/>
  <c r="C769" i="29" s="1"/>
  <c r="C770" i="29" s="1"/>
  <c r="C771" i="29" s="1"/>
  <c r="C772" i="29" s="1"/>
  <c r="C773" i="29" s="1"/>
  <c r="C774" i="29" s="1"/>
  <c r="C775" i="29" s="1"/>
  <c r="C776" i="29" s="1"/>
  <c r="C777" i="29" s="1"/>
  <c r="C778" i="29" s="1"/>
  <c r="C779" i="29" s="1"/>
  <c r="C780" i="29" s="1"/>
  <c r="C781" i="29" s="1"/>
  <c r="C782" i="29" s="1"/>
  <c r="C783" i="29" s="1"/>
  <c r="C784" i="29" s="1"/>
  <c r="C785" i="29" s="1"/>
  <c r="C786" i="29" s="1"/>
  <c r="C787" i="29" s="1"/>
  <c r="C788" i="29" s="1"/>
  <c r="C789" i="29" s="1"/>
  <c r="C790" i="29" s="1"/>
  <c r="C791" i="29" s="1"/>
  <c r="C792" i="29" s="1"/>
  <c r="C793" i="29" s="1"/>
  <c r="C794" i="29" s="1"/>
  <c r="C795" i="29" s="1"/>
  <c r="C796" i="29" s="1"/>
  <c r="C797" i="29" s="1"/>
  <c r="C798" i="29" s="1"/>
  <c r="C799" i="29" s="1"/>
  <c r="C800" i="29" s="1"/>
  <c r="C801" i="29" s="1"/>
  <c r="C802" i="29" s="1"/>
  <c r="C803" i="29" s="1"/>
  <c r="C804" i="29" s="1"/>
  <c r="C805" i="29" s="1"/>
  <c r="C806" i="29" s="1"/>
  <c r="C807" i="29" s="1"/>
  <c r="C808" i="29" s="1"/>
  <c r="C809" i="29" s="1"/>
  <c r="C810" i="29" s="1"/>
  <c r="C811" i="29" s="1"/>
  <c r="C812" i="29" s="1"/>
  <c r="C813" i="29" s="1"/>
  <c r="C814" i="29" s="1"/>
  <c r="C815" i="29" s="1"/>
  <c r="C816" i="29" s="1"/>
  <c r="C817" i="29" s="1"/>
  <c r="C818" i="29" s="1"/>
  <c r="C819" i="29" s="1"/>
  <c r="C820" i="29" s="1"/>
  <c r="C821" i="29" s="1"/>
  <c r="C822" i="29" s="1"/>
  <c r="C823" i="29" s="1"/>
  <c r="C824" i="29" s="1"/>
  <c r="C825" i="29" s="1"/>
  <c r="C826" i="29" s="1"/>
  <c r="C827" i="29" s="1"/>
  <c r="C828" i="29" s="1"/>
  <c r="C829" i="29" s="1"/>
  <c r="C830" i="29" s="1"/>
  <c r="C831" i="29" s="1"/>
  <c r="C832" i="29" s="1"/>
  <c r="C833" i="29" s="1"/>
  <c r="C834" i="29" s="1"/>
  <c r="C835" i="29" s="1"/>
  <c r="C836" i="29" s="1"/>
  <c r="C837" i="29" s="1"/>
  <c r="C838" i="29" s="1"/>
  <c r="C839" i="29" s="1"/>
  <c r="C840" i="29" s="1"/>
  <c r="C841" i="29" s="1"/>
  <c r="C842" i="29" s="1"/>
  <c r="C843" i="29" s="1"/>
  <c r="C844" i="29" s="1"/>
  <c r="C845" i="29" s="1"/>
  <c r="C846" i="29" s="1"/>
  <c r="C847" i="29" s="1"/>
  <c r="C848" i="29" s="1"/>
  <c r="C849" i="29" s="1"/>
  <c r="C850" i="29" s="1"/>
  <c r="C851" i="29" s="1"/>
  <c r="C852" i="29" s="1"/>
  <c r="C853" i="29" s="1"/>
  <c r="C854" i="29" s="1"/>
  <c r="C855" i="29" s="1"/>
  <c r="C856" i="29" s="1"/>
  <c r="C857" i="29" s="1"/>
  <c r="C858" i="29" s="1"/>
  <c r="C859" i="29" s="1"/>
  <c r="C860" i="29" s="1"/>
  <c r="C861" i="29" s="1"/>
  <c r="C862" i="29" s="1"/>
  <c r="C863" i="29" s="1"/>
  <c r="C864" i="29" s="1"/>
  <c r="C865" i="29" s="1"/>
  <c r="C866" i="29" s="1"/>
  <c r="C867" i="29" s="1"/>
  <c r="C868" i="29" s="1"/>
  <c r="C869" i="29" s="1"/>
  <c r="C870" i="29" s="1"/>
  <c r="C871" i="29" s="1"/>
  <c r="C872" i="29" s="1"/>
  <c r="C873" i="29" s="1"/>
  <c r="C874" i="29" s="1"/>
  <c r="C875" i="29" s="1"/>
  <c r="C876" i="29" s="1"/>
  <c r="C877" i="29" s="1"/>
  <c r="C878" i="29" s="1"/>
  <c r="C879" i="29" s="1"/>
  <c r="C880" i="29" s="1"/>
  <c r="C881" i="29" s="1"/>
  <c r="C882" i="29" s="1"/>
  <c r="C883" i="29" s="1"/>
  <c r="C884" i="29" s="1"/>
  <c r="C885" i="29" s="1"/>
  <c r="C886" i="29" s="1"/>
  <c r="C887" i="29" s="1"/>
  <c r="C888" i="29" s="1"/>
  <c r="C889" i="29" s="1"/>
  <c r="C890" i="29" s="1"/>
  <c r="C891" i="29" s="1"/>
  <c r="C892" i="29" s="1"/>
  <c r="C893" i="29" s="1"/>
  <c r="C894" i="29" s="1"/>
  <c r="C895" i="29" s="1"/>
  <c r="C896" i="29" s="1"/>
  <c r="C897" i="29" s="1"/>
  <c r="C898" i="29" s="1"/>
  <c r="C899" i="29" s="1"/>
  <c r="C900" i="29" s="1"/>
  <c r="C901" i="29" s="1"/>
  <c r="C902" i="29" s="1"/>
  <c r="C903" i="29" s="1"/>
  <c r="C904" i="29" s="1"/>
  <c r="C905" i="29" s="1"/>
  <c r="C906" i="29" s="1"/>
  <c r="C907" i="29" s="1"/>
  <c r="C908" i="29" s="1"/>
  <c r="C909" i="29" s="1"/>
  <c r="C910" i="29" s="1"/>
  <c r="C911" i="29" s="1"/>
  <c r="C912" i="29" s="1"/>
  <c r="C913" i="29" s="1"/>
  <c r="C914" i="29" s="1"/>
  <c r="C915" i="29" s="1"/>
  <c r="C916" i="29" s="1"/>
  <c r="C917" i="29" s="1"/>
  <c r="C918" i="29" s="1"/>
  <c r="C919" i="29" s="1"/>
  <c r="C920" i="29" s="1"/>
  <c r="C921" i="29" s="1"/>
  <c r="C922" i="29" s="1"/>
  <c r="C923" i="29" s="1"/>
  <c r="C924" i="29" s="1"/>
  <c r="C925" i="29" s="1"/>
  <c r="C926" i="29" s="1"/>
  <c r="C927" i="29" s="1"/>
  <c r="C928" i="29" s="1"/>
  <c r="C929" i="29" s="1"/>
  <c r="C930" i="29" s="1"/>
  <c r="C931" i="29" s="1"/>
  <c r="C932" i="29" s="1"/>
  <c r="C933" i="29" s="1"/>
  <c r="C934" i="29" s="1"/>
  <c r="C935" i="29" s="1"/>
  <c r="C936" i="29" s="1"/>
  <c r="C937" i="29" s="1"/>
  <c r="C938" i="29" s="1"/>
  <c r="C939" i="29" s="1"/>
  <c r="C940" i="29" s="1"/>
  <c r="C941" i="29" s="1"/>
  <c r="C942" i="29" s="1"/>
  <c r="C943" i="29" s="1"/>
  <c r="C944" i="29" s="1"/>
  <c r="C945" i="29" s="1"/>
  <c r="C946" i="29" s="1"/>
  <c r="C947" i="29" s="1"/>
  <c r="C948" i="29" s="1"/>
  <c r="C949" i="29" s="1"/>
  <c r="C950" i="29" s="1"/>
  <c r="C951" i="29" s="1"/>
  <c r="C952" i="29" s="1"/>
  <c r="C953" i="29" s="1"/>
  <c r="C954" i="29" s="1"/>
  <c r="C955" i="29" s="1"/>
  <c r="C956" i="29" s="1"/>
  <c r="C957" i="29" s="1"/>
  <c r="C958" i="29" s="1"/>
  <c r="C959" i="29" s="1"/>
  <c r="C960" i="29" s="1"/>
  <c r="C961" i="29" s="1"/>
  <c r="C962" i="29" s="1"/>
  <c r="C963" i="29" s="1"/>
  <c r="C964" i="29" s="1"/>
  <c r="C965" i="29" s="1"/>
  <c r="C966" i="29" s="1"/>
  <c r="C967" i="29" s="1"/>
  <c r="C968" i="29" s="1"/>
  <c r="C969" i="29" s="1"/>
  <c r="C970" i="29" s="1"/>
  <c r="C971" i="29" s="1"/>
  <c r="C972" i="29" s="1"/>
  <c r="C973" i="29" s="1"/>
  <c r="C974" i="29" s="1"/>
  <c r="C975" i="29" s="1"/>
  <c r="C976" i="29" s="1"/>
  <c r="C977" i="29" s="1"/>
  <c r="C978" i="29" s="1"/>
  <c r="C979" i="29" s="1"/>
  <c r="C980" i="29" s="1"/>
  <c r="C981" i="29" s="1"/>
  <c r="C982" i="29" s="1"/>
  <c r="C983" i="29" s="1"/>
  <c r="C984" i="29" s="1"/>
  <c r="C985" i="29" s="1"/>
  <c r="C986" i="29" s="1"/>
  <c r="C987" i="29" s="1"/>
  <c r="C988" i="29" s="1"/>
  <c r="C989" i="29" s="1"/>
  <c r="C990" i="29" s="1"/>
  <c r="C991" i="29" s="1"/>
  <c r="C992" i="29" s="1"/>
  <c r="C993" i="29" s="1"/>
  <c r="C994" i="29" s="1"/>
  <c r="C995" i="29" s="1"/>
  <c r="C996" i="29" s="1"/>
  <c r="C997" i="29" s="1"/>
  <c r="C998" i="29" s="1"/>
  <c r="C999" i="29" s="1"/>
  <c r="C1000" i="29" s="1"/>
  <c r="C1001" i="29" s="1"/>
  <c r="C1002" i="29" s="1"/>
  <c r="C1003" i="29" s="1"/>
  <c r="C1004" i="29" s="1"/>
  <c r="C1005" i="29" s="1"/>
  <c r="C1006" i="29" s="1"/>
  <c r="C1007" i="29" s="1"/>
  <c r="C1008" i="29" s="1"/>
  <c r="C1009" i="29" s="1"/>
  <c r="C1010" i="29" s="1"/>
  <c r="C1011" i="29" s="1"/>
  <c r="C1012" i="29" s="1"/>
  <c r="C1013" i="29" s="1"/>
  <c r="C1014" i="29" s="1"/>
  <c r="C1015" i="29" s="1"/>
  <c r="C1016" i="29" s="1"/>
  <c r="C1017" i="29" s="1"/>
  <c r="C1018" i="29" s="1"/>
  <c r="C1019" i="29" s="1"/>
  <c r="C1020" i="29" s="1"/>
  <c r="C1021" i="29" s="1"/>
  <c r="C1022" i="29" s="1"/>
  <c r="C1023" i="29" s="1"/>
  <c r="C1024" i="29" s="1"/>
  <c r="C1025" i="29" s="1"/>
  <c r="C1026" i="29" s="1"/>
  <c r="C1027" i="29" s="1"/>
  <c r="C1028" i="29" s="1"/>
  <c r="C1029" i="29" s="1"/>
  <c r="C1030" i="29" s="1"/>
  <c r="C1031" i="29" s="1"/>
  <c r="C1032" i="29" s="1"/>
  <c r="C1033" i="29" s="1"/>
  <c r="C1034" i="29" s="1"/>
  <c r="C1035" i="29" s="1"/>
  <c r="C1036" i="29" s="1"/>
  <c r="C1037" i="29" s="1"/>
  <c r="C1038" i="29" s="1"/>
  <c r="C1039" i="29" s="1"/>
  <c r="C1040" i="29" s="1"/>
  <c r="C1041" i="29" s="1"/>
  <c r="C1042" i="29" s="1"/>
  <c r="C1043" i="29" s="1"/>
  <c r="C1044" i="29" s="1"/>
  <c r="C1045" i="29" s="1"/>
  <c r="C1046" i="29" s="1"/>
  <c r="C1047" i="29" s="1"/>
  <c r="C1048" i="29" s="1"/>
  <c r="C1049" i="29" s="1"/>
  <c r="C1050" i="29" s="1"/>
  <c r="C1051" i="29" s="1"/>
  <c r="C1052" i="29" s="1"/>
  <c r="C1053" i="29" s="1"/>
  <c r="C1054" i="29" s="1"/>
  <c r="C1055" i="29" s="1"/>
  <c r="C1056" i="29" s="1"/>
  <c r="C1057" i="29" s="1"/>
  <c r="C1058" i="29" s="1"/>
  <c r="C1059" i="29" s="1"/>
  <c r="C1060" i="29" s="1"/>
  <c r="C1061" i="29" s="1"/>
  <c r="C1062" i="29" s="1"/>
  <c r="C1063" i="29" s="1"/>
  <c r="C1064" i="29" s="1"/>
  <c r="C1065" i="29" s="1"/>
  <c r="C1066" i="29" s="1"/>
  <c r="C1067" i="29" s="1"/>
  <c r="C1068" i="29" s="1"/>
  <c r="C1069" i="29" s="1"/>
  <c r="C1070" i="29" s="1"/>
  <c r="C1071" i="29" s="1"/>
  <c r="C1072" i="29" s="1"/>
  <c r="C1073" i="29" s="1"/>
  <c r="C1074" i="29" s="1"/>
  <c r="C1075" i="29" s="1"/>
  <c r="C1076" i="29" s="1"/>
  <c r="C1077" i="29" s="1"/>
  <c r="C1078" i="29" s="1"/>
  <c r="C1079" i="29" s="1"/>
  <c r="C1080" i="29" s="1"/>
  <c r="C1081" i="29" s="1"/>
  <c r="C1082" i="29" s="1"/>
  <c r="C1083" i="29" s="1"/>
  <c r="C1084" i="29" s="1"/>
  <c r="C1085" i="29" s="1"/>
  <c r="C1086" i="29" s="1"/>
  <c r="C1087" i="29" s="1"/>
  <c r="C1088" i="29" s="1"/>
  <c r="C1089" i="29" s="1"/>
  <c r="C1090" i="29" s="1"/>
  <c r="C1091" i="29" s="1"/>
  <c r="C1092" i="29" s="1"/>
  <c r="C1093" i="29" s="1"/>
  <c r="C1094" i="29" s="1"/>
  <c r="C1095" i="29" s="1"/>
  <c r="C1096" i="29" s="1"/>
  <c r="C1097" i="29" s="1"/>
  <c r="C1098" i="29" s="1"/>
  <c r="C1099" i="29" s="1"/>
  <c r="D737" i="29"/>
  <c r="D738" i="29" s="1"/>
  <c r="D739" i="29" s="1"/>
  <c r="D740" i="29" s="1"/>
  <c r="D741" i="29" s="1"/>
  <c r="D742" i="29" s="1"/>
  <c r="D743" i="29" s="1"/>
  <c r="D744" i="29" s="1"/>
  <c r="D745" i="29" s="1"/>
  <c r="D746" i="29" s="1"/>
  <c r="D747" i="29" s="1"/>
  <c r="D748" i="29" s="1"/>
  <c r="D749" i="29" s="1"/>
  <c r="D750" i="29" s="1"/>
  <c r="D751" i="29" s="1"/>
  <c r="D752" i="29" s="1"/>
  <c r="D753" i="29" s="1"/>
  <c r="D754" i="29" s="1"/>
  <c r="D755" i="29" s="1"/>
  <c r="D756" i="29" s="1"/>
  <c r="D757" i="29" s="1"/>
  <c r="D758" i="29" s="1"/>
  <c r="D759" i="29" s="1"/>
  <c r="D760" i="29" s="1"/>
  <c r="D761" i="29" s="1"/>
  <c r="D762" i="29" s="1"/>
  <c r="D763" i="29" s="1"/>
  <c r="D764" i="29" s="1"/>
  <c r="D765" i="29" s="1"/>
  <c r="D766" i="29" s="1"/>
  <c r="D767" i="29" s="1"/>
  <c r="D768" i="29" s="1"/>
  <c r="D769" i="29" s="1"/>
  <c r="D770" i="29" s="1"/>
  <c r="D771" i="29" s="1"/>
  <c r="D772" i="29" s="1"/>
  <c r="D773" i="29" s="1"/>
  <c r="D774" i="29" s="1"/>
  <c r="D775" i="29" s="1"/>
  <c r="D776" i="29" s="1"/>
  <c r="D777" i="29" s="1"/>
  <c r="D778" i="29" s="1"/>
  <c r="D779" i="29" s="1"/>
  <c r="D780" i="29" s="1"/>
  <c r="D781" i="29" s="1"/>
  <c r="D782" i="29" s="1"/>
  <c r="D783" i="29" s="1"/>
  <c r="D784" i="29" s="1"/>
  <c r="D785" i="29" s="1"/>
  <c r="D786" i="29" s="1"/>
  <c r="D787" i="29" s="1"/>
  <c r="D788" i="29" s="1"/>
  <c r="D789" i="29" s="1"/>
  <c r="D790" i="29" s="1"/>
  <c r="D791" i="29" s="1"/>
  <c r="D792" i="29" s="1"/>
  <c r="D793" i="29" s="1"/>
  <c r="D794" i="29" s="1"/>
  <c r="D795" i="29" s="1"/>
  <c r="D796" i="29" s="1"/>
  <c r="D797" i="29" s="1"/>
  <c r="D798" i="29" s="1"/>
  <c r="D799" i="29" s="1"/>
  <c r="D800" i="29" s="1"/>
  <c r="D801" i="29" s="1"/>
  <c r="D802" i="29" s="1"/>
  <c r="D803" i="29" s="1"/>
  <c r="D804" i="29" s="1"/>
  <c r="D805" i="29" s="1"/>
  <c r="D806" i="29" s="1"/>
  <c r="D807" i="29" s="1"/>
  <c r="D808" i="29" s="1"/>
  <c r="D809" i="29" s="1"/>
  <c r="D810" i="29" s="1"/>
  <c r="D811" i="29" s="1"/>
  <c r="D812" i="29" s="1"/>
  <c r="D813" i="29" s="1"/>
  <c r="D814" i="29" s="1"/>
  <c r="D815" i="29" s="1"/>
  <c r="D816" i="29" s="1"/>
  <c r="D817" i="29" s="1"/>
  <c r="D818" i="29" s="1"/>
  <c r="D819" i="29" s="1"/>
  <c r="D820" i="29" s="1"/>
  <c r="D821" i="29" s="1"/>
  <c r="D822" i="29" s="1"/>
  <c r="D823" i="29" s="1"/>
  <c r="D824" i="29" s="1"/>
  <c r="D825" i="29" s="1"/>
  <c r="D826" i="29" s="1"/>
  <c r="D827" i="29" s="1"/>
  <c r="D828" i="29" s="1"/>
  <c r="D829" i="29" s="1"/>
  <c r="D830" i="29" s="1"/>
  <c r="D831" i="29" s="1"/>
  <c r="D832" i="29" s="1"/>
  <c r="D833" i="29" s="1"/>
  <c r="D834" i="29" s="1"/>
  <c r="D835" i="29" s="1"/>
  <c r="D836" i="29" s="1"/>
  <c r="D837" i="29" s="1"/>
  <c r="D838" i="29" s="1"/>
  <c r="D839" i="29" s="1"/>
  <c r="D840" i="29" s="1"/>
  <c r="D841" i="29" s="1"/>
  <c r="D842" i="29" s="1"/>
  <c r="D843" i="29" s="1"/>
  <c r="D844" i="29" s="1"/>
  <c r="D845" i="29" s="1"/>
  <c r="D846" i="29" s="1"/>
  <c r="D847" i="29" s="1"/>
  <c r="D848" i="29" s="1"/>
  <c r="D849" i="29" s="1"/>
  <c r="D850" i="29" s="1"/>
  <c r="D851" i="29" s="1"/>
  <c r="D852" i="29" s="1"/>
  <c r="D853" i="29" s="1"/>
  <c r="D854" i="29" s="1"/>
  <c r="D855" i="29" s="1"/>
  <c r="D856" i="29" s="1"/>
  <c r="D857" i="29" s="1"/>
  <c r="D858" i="29" s="1"/>
  <c r="D859" i="29" s="1"/>
  <c r="D860" i="29" s="1"/>
  <c r="D861" i="29" s="1"/>
  <c r="D862" i="29" s="1"/>
  <c r="D863" i="29" s="1"/>
  <c r="D864" i="29" s="1"/>
  <c r="D865" i="29" s="1"/>
  <c r="D866" i="29" s="1"/>
  <c r="D867" i="29" s="1"/>
  <c r="D868" i="29" s="1"/>
  <c r="D869" i="29" s="1"/>
  <c r="D870" i="29" s="1"/>
  <c r="D871" i="29" s="1"/>
  <c r="D872" i="29" s="1"/>
  <c r="D873" i="29" s="1"/>
  <c r="D874" i="29" s="1"/>
  <c r="D875" i="29" s="1"/>
  <c r="D876" i="29" s="1"/>
  <c r="D877" i="29" s="1"/>
  <c r="D878" i="29" s="1"/>
  <c r="D879" i="29" s="1"/>
  <c r="D880" i="29" s="1"/>
  <c r="D881" i="29" s="1"/>
  <c r="D882" i="29" s="1"/>
  <c r="D883" i="29" s="1"/>
  <c r="D884" i="29" s="1"/>
  <c r="D885" i="29" s="1"/>
  <c r="D886" i="29" s="1"/>
  <c r="D887" i="29" s="1"/>
  <c r="D888" i="29" s="1"/>
  <c r="D889" i="29" s="1"/>
  <c r="D890" i="29" s="1"/>
  <c r="D891" i="29" s="1"/>
  <c r="D892" i="29" s="1"/>
  <c r="D893" i="29" s="1"/>
  <c r="D894" i="29" s="1"/>
  <c r="D895" i="29" s="1"/>
  <c r="D896" i="29" s="1"/>
  <c r="D897" i="29" s="1"/>
  <c r="D898" i="29" s="1"/>
  <c r="D899" i="29" s="1"/>
  <c r="D900" i="29" s="1"/>
  <c r="D901" i="29" s="1"/>
  <c r="D902" i="29" s="1"/>
  <c r="D903" i="29" s="1"/>
  <c r="D904" i="29" s="1"/>
  <c r="D905" i="29" s="1"/>
  <c r="D906" i="29" s="1"/>
  <c r="D907" i="29" s="1"/>
  <c r="D908" i="29" s="1"/>
  <c r="D909" i="29" s="1"/>
  <c r="D910" i="29" s="1"/>
  <c r="D911" i="29" s="1"/>
  <c r="D912" i="29" s="1"/>
  <c r="D913" i="29" s="1"/>
  <c r="D914" i="29" s="1"/>
  <c r="D915" i="29" s="1"/>
  <c r="D916" i="29" s="1"/>
  <c r="D917" i="29" s="1"/>
  <c r="D918" i="29" s="1"/>
  <c r="D919" i="29" s="1"/>
  <c r="D920" i="29" s="1"/>
  <c r="D921" i="29" s="1"/>
  <c r="D922" i="29" s="1"/>
  <c r="D923" i="29" s="1"/>
  <c r="D924" i="29" s="1"/>
  <c r="D925" i="29" s="1"/>
  <c r="D926" i="29" s="1"/>
  <c r="D927" i="29" s="1"/>
  <c r="D928" i="29" s="1"/>
  <c r="D929" i="29" s="1"/>
  <c r="D930" i="29" s="1"/>
  <c r="D931" i="29" s="1"/>
  <c r="D932" i="29" s="1"/>
  <c r="D933" i="29" s="1"/>
  <c r="D934" i="29" s="1"/>
  <c r="D935" i="29" s="1"/>
  <c r="D936" i="29" s="1"/>
  <c r="D937" i="29" s="1"/>
  <c r="D938" i="29" s="1"/>
  <c r="D939" i="29" s="1"/>
  <c r="D940" i="29" s="1"/>
  <c r="D941" i="29" s="1"/>
  <c r="D942" i="29" s="1"/>
  <c r="D943" i="29" s="1"/>
  <c r="D944" i="29" s="1"/>
  <c r="D945" i="29" s="1"/>
  <c r="D946" i="29" s="1"/>
  <c r="D947" i="29" s="1"/>
  <c r="D948" i="29" s="1"/>
  <c r="D949" i="29" s="1"/>
  <c r="D950" i="29" s="1"/>
  <c r="D951" i="29" s="1"/>
  <c r="D952" i="29" s="1"/>
  <c r="D953" i="29" s="1"/>
  <c r="D954" i="29" s="1"/>
  <c r="D955" i="29" s="1"/>
  <c r="D956" i="29" s="1"/>
  <c r="D957" i="29" s="1"/>
  <c r="D958" i="29" s="1"/>
  <c r="D959" i="29" s="1"/>
  <c r="D960" i="29" s="1"/>
  <c r="D961" i="29" s="1"/>
  <c r="D962" i="29" s="1"/>
  <c r="D963" i="29" s="1"/>
  <c r="D964" i="29" s="1"/>
  <c r="D965" i="29" s="1"/>
  <c r="D966" i="29" s="1"/>
  <c r="D967" i="29" s="1"/>
  <c r="D968" i="29" s="1"/>
  <c r="D969" i="29" s="1"/>
  <c r="D970" i="29" s="1"/>
  <c r="D971" i="29" s="1"/>
  <c r="D972" i="29" s="1"/>
  <c r="D973" i="29" s="1"/>
  <c r="D974" i="29" s="1"/>
  <c r="D975" i="29" s="1"/>
  <c r="D976" i="29" s="1"/>
  <c r="D977" i="29" s="1"/>
  <c r="D978" i="29" s="1"/>
  <c r="D979" i="29" s="1"/>
  <c r="D980" i="29" s="1"/>
  <c r="D981" i="29" s="1"/>
  <c r="D982" i="29" s="1"/>
  <c r="D983" i="29" s="1"/>
  <c r="D984" i="29" s="1"/>
  <c r="D985" i="29" s="1"/>
  <c r="D986" i="29" s="1"/>
  <c r="D987" i="29" s="1"/>
  <c r="D988" i="29" s="1"/>
  <c r="D989" i="29" s="1"/>
  <c r="D990" i="29" s="1"/>
  <c r="D991" i="29" s="1"/>
  <c r="D992" i="29" s="1"/>
  <c r="D993" i="29" s="1"/>
  <c r="D994" i="29" s="1"/>
  <c r="D995" i="29" s="1"/>
  <c r="D996" i="29" s="1"/>
  <c r="D997" i="29" s="1"/>
  <c r="D998" i="29" s="1"/>
  <c r="D999" i="29" s="1"/>
  <c r="D1000" i="29" s="1"/>
  <c r="D1001" i="29" s="1"/>
  <c r="D1002" i="29" s="1"/>
  <c r="D1003" i="29" s="1"/>
  <c r="D1004" i="29" s="1"/>
  <c r="D1005" i="29" s="1"/>
  <c r="D1006" i="29" s="1"/>
  <c r="D1007" i="29" s="1"/>
  <c r="D1008" i="29" s="1"/>
  <c r="D1009" i="29" s="1"/>
  <c r="D1010" i="29" s="1"/>
  <c r="D1011" i="29" s="1"/>
  <c r="D1012" i="29" s="1"/>
  <c r="D1013" i="29" s="1"/>
  <c r="D1014" i="29" s="1"/>
  <c r="D1015" i="29" s="1"/>
  <c r="D1016" i="29" s="1"/>
  <c r="D1017" i="29" s="1"/>
  <c r="D1018" i="29" s="1"/>
  <c r="D1019" i="29" s="1"/>
  <c r="D1020" i="29" s="1"/>
  <c r="D1021" i="29" s="1"/>
  <c r="D1022" i="29" s="1"/>
  <c r="D1023" i="29" s="1"/>
  <c r="D1024" i="29" s="1"/>
  <c r="D1025" i="29" s="1"/>
  <c r="D1026" i="29" s="1"/>
  <c r="D1027" i="29" s="1"/>
  <c r="D1028" i="29" s="1"/>
  <c r="D1029" i="29" s="1"/>
  <c r="D1030" i="29" s="1"/>
  <c r="D1031" i="29" s="1"/>
  <c r="D1032" i="29" s="1"/>
  <c r="D1033" i="29" s="1"/>
  <c r="D1034" i="29" s="1"/>
  <c r="D1035" i="29" s="1"/>
  <c r="D1036" i="29" s="1"/>
  <c r="D1037" i="29" s="1"/>
  <c r="D1038" i="29" s="1"/>
  <c r="D1039" i="29" s="1"/>
  <c r="D1040" i="29" s="1"/>
  <c r="D1041" i="29" s="1"/>
  <c r="D1042" i="29" s="1"/>
  <c r="D1043" i="29" s="1"/>
  <c r="D1044" i="29" s="1"/>
  <c r="D1045" i="29" s="1"/>
  <c r="D1046" i="29" s="1"/>
  <c r="D1047" i="29" s="1"/>
  <c r="D1048" i="29" s="1"/>
  <c r="D1049" i="29" s="1"/>
  <c r="D1050" i="29" s="1"/>
  <c r="D1051" i="29" s="1"/>
  <c r="D1052" i="29" s="1"/>
  <c r="D1053" i="29" s="1"/>
  <c r="D1054" i="29" s="1"/>
  <c r="D1055" i="29" s="1"/>
  <c r="D1056" i="29" s="1"/>
  <c r="D1057" i="29" s="1"/>
  <c r="D1058" i="29" s="1"/>
  <c r="D1059" i="29" s="1"/>
  <c r="D1060" i="29" s="1"/>
  <c r="D1061" i="29" s="1"/>
  <c r="D1062" i="29" s="1"/>
  <c r="D1063" i="29" s="1"/>
  <c r="D1064" i="29" s="1"/>
  <c r="D1065" i="29" s="1"/>
  <c r="D1066" i="29" s="1"/>
  <c r="D1067" i="29" s="1"/>
  <c r="D1068" i="29" s="1"/>
  <c r="D1069" i="29" s="1"/>
  <c r="D1070" i="29" s="1"/>
  <c r="D1071" i="29" s="1"/>
  <c r="D1072" i="29" s="1"/>
  <c r="D1073" i="29" s="1"/>
  <c r="D1074" i="29" s="1"/>
  <c r="D1075" i="29" s="1"/>
  <c r="D1076" i="29" s="1"/>
  <c r="D1077" i="29" s="1"/>
  <c r="D1078" i="29" s="1"/>
  <c r="D1079" i="29" s="1"/>
  <c r="D1080" i="29" s="1"/>
  <c r="D1081" i="29" s="1"/>
  <c r="D1082" i="29" s="1"/>
  <c r="D1083" i="29" s="1"/>
  <c r="D1084" i="29" s="1"/>
  <c r="D1085" i="29" s="1"/>
  <c r="D1086" i="29" s="1"/>
  <c r="D1087" i="29" s="1"/>
  <c r="D1088" i="29" s="1"/>
  <c r="D1089" i="29" s="1"/>
  <c r="D1090" i="29" s="1"/>
  <c r="D1091" i="29" s="1"/>
  <c r="D1092" i="29" s="1"/>
  <c r="D1093" i="29" s="1"/>
  <c r="D1094" i="29" s="1"/>
  <c r="D1095" i="29" s="1"/>
  <c r="D1096" i="29" s="1"/>
  <c r="D1097" i="29" s="1"/>
  <c r="D1098" i="29" s="1"/>
  <c r="D1099" i="29" s="1"/>
  <c r="D1100" i="29" s="1"/>
  <c r="B1101" i="29"/>
  <c r="B1102" i="29" s="1"/>
  <c r="B1103" i="29" s="1"/>
  <c r="B1104" i="29" s="1"/>
  <c r="B1105" i="29" s="1"/>
  <c r="B1106" i="29" s="1"/>
  <c r="B1107" i="29" s="1"/>
  <c r="B1108" i="29" s="1"/>
  <c r="B1109" i="29" s="1"/>
  <c r="B1110" i="29" s="1"/>
  <c r="B1111" i="29" s="1"/>
  <c r="B1112" i="29" s="1"/>
  <c r="B1113" i="29" s="1"/>
  <c r="B1114" i="29" s="1"/>
  <c r="B1115" i="29" s="1"/>
  <c r="B1116" i="29" s="1"/>
  <c r="B1117" i="29" s="1"/>
  <c r="B1118" i="29" s="1"/>
  <c r="B1119" i="29" s="1"/>
  <c r="B1120" i="29" s="1"/>
  <c r="B1121" i="29" s="1"/>
  <c r="B1122" i="29" s="1"/>
  <c r="B1123" i="29" s="1"/>
  <c r="B1124" i="29" s="1"/>
  <c r="B1125" i="29" s="1"/>
  <c r="B1126" i="29" s="1"/>
  <c r="B1127" i="29" s="1"/>
  <c r="B1128" i="29" s="1"/>
  <c r="B1129" i="29" s="1"/>
  <c r="B1130" i="29" s="1"/>
  <c r="B1131" i="29" s="1"/>
  <c r="B1132" i="29" s="1"/>
  <c r="B1133" i="29" s="1"/>
  <c r="B1134" i="29" s="1"/>
  <c r="B1135" i="29" s="1"/>
  <c r="B1136" i="29" s="1"/>
  <c r="B1137" i="29" s="1"/>
  <c r="B1138" i="29" s="1"/>
  <c r="B1139" i="29" s="1"/>
  <c r="B1140" i="29" s="1"/>
  <c r="B1141" i="29" s="1"/>
  <c r="B1142" i="29" s="1"/>
  <c r="B1143" i="29" s="1"/>
  <c r="B1144" i="29" s="1"/>
  <c r="B1145" i="29" s="1"/>
  <c r="B1146" i="29" s="1"/>
  <c r="B1147" i="29" s="1"/>
  <c r="B1148" i="29" s="1"/>
  <c r="B1149" i="29" s="1"/>
  <c r="B1150" i="29" s="1"/>
  <c r="B1151" i="29" s="1"/>
  <c r="B1152" i="29" s="1"/>
  <c r="B1153" i="29" s="1"/>
  <c r="B1154" i="29" s="1"/>
  <c r="B1155" i="29" s="1"/>
  <c r="B1156" i="29" s="1"/>
  <c r="B1157" i="29" s="1"/>
  <c r="B1158" i="29" s="1"/>
  <c r="B1159" i="29" s="1"/>
  <c r="B1160" i="29" s="1"/>
  <c r="B1161" i="29" s="1"/>
  <c r="B1162" i="29" s="1"/>
  <c r="B1163" i="29" s="1"/>
  <c r="B1164" i="29" s="1"/>
  <c r="B1165" i="29" s="1"/>
  <c r="B1166" i="29" s="1"/>
  <c r="B1167" i="29" s="1"/>
  <c r="B1168" i="29" s="1"/>
  <c r="B1169" i="29" s="1"/>
  <c r="B1170" i="29" s="1"/>
  <c r="B1171" i="29" s="1"/>
  <c r="B1172" i="29" s="1"/>
  <c r="B1173" i="29" s="1"/>
  <c r="B1174" i="29" s="1"/>
  <c r="B1175" i="29" s="1"/>
  <c r="B1176" i="29" s="1"/>
  <c r="B1177" i="29" s="1"/>
  <c r="B1178" i="29" s="1"/>
  <c r="B1179" i="29" s="1"/>
  <c r="B1180" i="29" s="1"/>
  <c r="B1181" i="29" s="1"/>
  <c r="B1182" i="29" s="1"/>
  <c r="B1183" i="29" s="1"/>
  <c r="B1184" i="29" s="1"/>
  <c r="B1185" i="29" s="1"/>
  <c r="B1186" i="29" s="1"/>
  <c r="B1187" i="29" s="1"/>
  <c r="B1188" i="29" s="1"/>
  <c r="B1189" i="29" s="1"/>
  <c r="B1190" i="29" s="1"/>
  <c r="B1191" i="29" s="1"/>
  <c r="B1192" i="29" s="1"/>
  <c r="B1193" i="29" s="1"/>
  <c r="B1194" i="29" s="1"/>
  <c r="B1195" i="29" s="1"/>
  <c r="B1196" i="29" s="1"/>
  <c r="B1197" i="29" s="1"/>
  <c r="B1198" i="29" s="1"/>
  <c r="B1199" i="29" s="1"/>
  <c r="B1200" i="29" s="1"/>
  <c r="B1201" i="29" s="1"/>
  <c r="B1202" i="29" s="1"/>
  <c r="B1203" i="29" s="1"/>
  <c r="B1204" i="29" s="1"/>
  <c r="B1205" i="29" s="1"/>
  <c r="B1206" i="29" s="1"/>
  <c r="B1207" i="29" s="1"/>
  <c r="B1208" i="29" s="1"/>
  <c r="B1209" i="29" s="1"/>
  <c r="B1210" i="29" s="1"/>
  <c r="B1211" i="29" s="1"/>
  <c r="B1212" i="29" s="1"/>
  <c r="B1213" i="29" s="1"/>
  <c r="B1214" i="29" s="1"/>
  <c r="B1215" i="29" s="1"/>
  <c r="B1216" i="29" s="1"/>
  <c r="B1217" i="29" s="1"/>
  <c r="B1218" i="29" s="1"/>
  <c r="B1219" i="29" s="1"/>
  <c r="B1220" i="29" s="1"/>
  <c r="B1221" i="29" s="1"/>
  <c r="B1222" i="29" s="1"/>
  <c r="B1223" i="29" s="1"/>
  <c r="B1224" i="29" s="1"/>
  <c r="B1225" i="29" s="1"/>
  <c r="B1226" i="29" s="1"/>
  <c r="B1227" i="29" s="1"/>
  <c r="B1228" i="29" s="1"/>
  <c r="B1229" i="29" s="1"/>
  <c r="B1230" i="29" s="1"/>
  <c r="B1231" i="29" s="1"/>
  <c r="B1232" i="29" s="1"/>
  <c r="B1233" i="29" s="1"/>
  <c r="B1234" i="29" s="1"/>
  <c r="B1235" i="29" s="1"/>
  <c r="B1236" i="29" s="1"/>
  <c r="B1237" i="29" s="1"/>
  <c r="B1238" i="29" s="1"/>
  <c r="B1239" i="29" s="1"/>
  <c r="B1240" i="29" s="1"/>
  <c r="B1241" i="29" s="1"/>
  <c r="B1242" i="29" s="1"/>
  <c r="B1243" i="29" s="1"/>
  <c r="B1244" i="29" s="1"/>
  <c r="B1245" i="29" s="1"/>
  <c r="B1246" i="29" s="1"/>
  <c r="B1247" i="29" s="1"/>
  <c r="B1248" i="29" s="1"/>
  <c r="B1249" i="29" s="1"/>
  <c r="B1250" i="29" s="1"/>
  <c r="B1251" i="29" s="1"/>
  <c r="B1252" i="29" s="1"/>
  <c r="B1253" i="29" s="1"/>
  <c r="B1254" i="29" s="1"/>
  <c r="B1255" i="29" s="1"/>
  <c r="B1256" i="29" s="1"/>
  <c r="B1257" i="29" s="1"/>
  <c r="B1258" i="29" s="1"/>
  <c r="B1259" i="29" s="1"/>
  <c r="B1260" i="29" s="1"/>
  <c r="B1261" i="29" s="1"/>
  <c r="B1262" i="29" s="1"/>
  <c r="B1263" i="29" s="1"/>
  <c r="B1264" i="29" s="1"/>
  <c r="B1265" i="29" s="1"/>
  <c r="B1266" i="29" s="1"/>
  <c r="B1267" i="29" s="1"/>
  <c r="B1268" i="29" s="1"/>
  <c r="B1269" i="29" s="1"/>
  <c r="B1270" i="29" s="1"/>
  <c r="B1271" i="29" s="1"/>
  <c r="B1272" i="29" s="1"/>
  <c r="B1273" i="29" s="1"/>
  <c r="B1274" i="29" s="1"/>
  <c r="B1275" i="29" s="1"/>
  <c r="B1276" i="29" s="1"/>
  <c r="B1277" i="29" s="1"/>
  <c r="B1278" i="29" s="1"/>
  <c r="B1279" i="29" s="1"/>
  <c r="B1280" i="29" s="1"/>
  <c r="B1281" i="29" s="1"/>
  <c r="B1282" i="29" s="1"/>
  <c r="B1283" i="29" s="1"/>
  <c r="B1284" i="29" s="1"/>
  <c r="B1285" i="29" s="1"/>
  <c r="B1286" i="29" s="1"/>
  <c r="B1287" i="29" s="1"/>
  <c r="B1288" i="29" s="1"/>
  <c r="B1289" i="29" s="1"/>
  <c r="B1290" i="29" s="1"/>
  <c r="B1291" i="29" s="1"/>
  <c r="B1292" i="29" s="1"/>
  <c r="B1293" i="29" s="1"/>
  <c r="B1294" i="29" s="1"/>
  <c r="B1295" i="29" s="1"/>
  <c r="B1296" i="29" s="1"/>
  <c r="B1297" i="29" s="1"/>
  <c r="B1298" i="29" s="1"/>
  <c r="B1299" i="29" s="1"/>
  <c r="B1300" i="29" s="1"/>
  <c r="B1301" i="29" s="1"/>
  <c r="B1302" i="29" s="1"/>
  <c r="B1303" i="29" s="1"/>
  <c r="B1304" i="29" s="1"/>
  <c r="B1305" i="29" s="1"/>
  <c r="B1306" i="29" s="1"/>
  <c r="B1307" i="29" s="1"/>
  <c r="B1308" i="29" s="1"/>
  <c r="B1309" i="29" s="1"/>
  <c r="B1310" i="29" s="1"/>
  <c r="B1311" i="29" s="1"/>
  <c r="B1312" i="29" s="1"/>
  <c r="B1313" i="29" s="1"/>
  <c r="B1314" i="29" s="1"/>
  <c r="B1315" i="29" s="1"/>
  <c r="B1316" i="29" s="1"/>
  <c r="B1317" i="29" s="1"/>
  <c r="B1318" i="29" s="1"/>
  <c r="B1319" i="29" s="1"/>
  <c r="B1320" i="29" s="1"/>
  <c r="B1321" i="29" s="1"/>
  <c r="B1322" i="29" s="1"/>
  <c r="B1323" i="29" s="1"/>
  <c r="B1324" i="29" s="1"/>
  <c r="B1325" i="29" s="1"/>
  <c r="B1326" i="29" s="1"/>
  <c r="B1327" i="29" s="1"/>
  <c r="B1328" i="29" s="1"/>
  <c r="B1329" i="29" s="1"/>
  <c r="B1330" i="29" s="1"/>
  <c r="B1331" i="29" s="1"/>
  <c r="B1332" i="29" s="1"/>
  <c r="B1333" i="29" s="1"/>
  <c r="B1334" i="29" s="1"/>
  <c r="B1335" i="29" s="1"/>
  <c r="B1336" i="29" s="1"/>
  <c r="B1337" i="29" s="1"/>
  <c r="B1338" i="29" s="1"/>
  <c r="B1339" i="29" s="1"/>
  <c r="B1340" i="29" s="1"/>
  <c r="B1341" i="29" s="1"/>
  <c r="B1342" i="29" s="1"/>
  <c r="B1343" i="29" s="1"/>
  <c r="B1344" i="29" s="1"/>
  <c r="B1345" i="29" s="1"/>
  <c r="B1346" i="29" s="1"/>
  <c r="B1347" i="29" s="1"/>
  <c r="B1348" i="29" s="1"/>
  <c r="B1349" i="29" s="1"/>
  <c r="B1350" i="29" s="1"/>
  <c r="B1351" i="29" s="1"/>
  <c r="B1352" i="29" s="1"/>
  <c r="B1353" i="29" s="1"/>
  <c r="B1354" i="29" s="1"/>
  <c r="B1355" i="29" s="1"/>
  <c r="B1356" i="29" s="1"/>
  <c r="B1357" i="29" s="1"/>
  <c r="B1358" i="29" s="1"/>
  <c r="B1359" i="29" s="1"/>
  <c r="B1360" i="29" s="1"/>
  <c r="B1361" i="29" s="1"/>
  <c r="B1362" i="29" s="1"/>
  <c r="B1363" i="29" s="1"/>
  <c r="B1364" i="29" s="1"/>
  <c r="B1365" i="29" s="1"/>
  <c r="B1366" i="29" s="1"/>
  <c r="B1367" i="29" s="1"/>
  <c r="B1368" i="29" s="1"/>
  <c r="B1369" i="29" s="1"/>
  <c r="B1370" i="29" s="1"/>
  <c r="B1371" i="29" s="1"/>
  <c r="B1372" i="29" s="1"/>
  <c r="B1373" i="29" s="1"/>
  <c r="B1374" i="29" s="1"/>
  <c r="B1375" i="29" s="1"/>
  <c r="B1376" i="29" s="1"/>
  <c r="B1377" i="29" s="1"/>
  <c r="B1378" i="29" s="1"/>
  <c r="B1379" i="29" s="1"/>
  <c r="B1380" i="29" s="1"/>
  <c r="B1381" i="29" s="1"/>
  <c r="B1382" i="29" s="1"/>
  <c r="B1383" i="29" s="1"/>
  <c r="B1384" i="29" s="1"/>
  <c r="B1385" i="29" s="1"/>
  <c r="B1386" i="29" s="1"/>
  <c r="B1387" i="29" s="1"/>
  <c r="B1388" i="29" s="1"/>
  <c r="B1389" i="29" s="1"/>
  <c r="B1390" i="29" s="1"/>
  <c r="B1391" i="29" s="1"/>
  <c r="B1392" i="29" s="1"/>
  <c r="B1393" i="29" s="1"/>
  <c r="B1394" i="29" s="1"/>
  <c r="B1395" i="29" s="1"/>
  <c r="B1396" i="29" s="1"/>
  <c r="B1397" i="29" s="1"/>
  <c r="B1398" i="29" s="1"/>
  <c r="B1399" i="29" s="1"/>
  <c r="B1400" i="29" s="1"/>
  <c r="B1401" i="29" s="1"/>
  <c r="B1402" i="29" s="1"/>
  <c r="B1403" i="29" s="1"/>
  <c r="B1404" i="29" s="1"/>
  <c r="B1405" i="29" s="1"/>
  <c r="B1406" i="29" s="1"/>
  <c r="B1407" i="29" s="1"/>
  <c r="B1408" i="29" s="1"/>
  <c r="B1409" i="29" s="1"/>
  <c r="B1410" i="29" s="1"/>
  <c r="B1411" i="29" s="1"/>
  <c r="B1412" i="29" s="1"/>
  <c r="B1413" i="29" s="1"/>
  <c r="B1414" i="29" s="1"/>
  <c r="B1415" i="29" s="1"/>
  <c r="B1416" i="29" s="1"/>
  <c r="B1417" i="29" s="1"/>
  <c r="B1418" i="29" s="1"/>
  <c r="B1419" i="29" s="1"/>
  <c r="B1420" i="29" s="1"/>
  <c r="B1421" i="29" s="1"/>
  <c r="B1422" i="29" s="1"/>
  <c r="B1423" i="29" s="1"/>
  <c r="B1424" i="29" s="1"/>
  <c r="B1425" i="29" s="1"/>
  <c r="B1426" i="29" s="1"/>
  <c r="B1427" i="29" s="1"/>
  <c r="B1428" i="29" s="1"/>
  <c r="B1429" i="29" s="1"/>
  <c r="B1430" i="29" s="1"/>
  <c r="B1431" i="29" s="1"/>
  <c r="B1432" i="29" s="1"/>
  <c r="B1433" i="29" s="1"/>
  <c r="B1434" i="29" s="1"/>
  <c r="B1435" i="29" s="1"/>
  <c r="B1436" i="29" s="1"/>
  <c r="B1437" i="29" s="1"/>
  <c r="B1438" i="29" s="1"/>
  <c r="B1439" i="29" s="1"/>
  <c r="B1440" i="29" s="1"/>
  <c r="B1441" i="29" s="1"/>
  <c r="B1442" i="29" s="1"/>
  <c r="B1443" i="29" s="1"/>
  <c r="B1444" i="29" s="1"/>
  <c r="B1445" i="29" s="1"/>
  <c r="B1446" i="29" s="1"/>
  <c r="B1447" i="29" s="1"/>
  <c r="B1448" i="29" s="1"/>
  <c r="B1449" i="29" s="1"/>
  <c r="B1450" i="29" s="1"/>
  <c r="B1451" i="29" s="1"/>
  <c r="B1452" i="29" s="1"/>
  <c r="B1453" i="29" s="1"/>
  <c r="B1454" i="29" s="1"/>
  <c r="B1455" i="29" s="1"/>
  <c r="B1456" i="29" s="1"/>
  <c r="B1457" i="29" s="1"/>
  <c r="B1458" i="29" s="1"/>
  <c r="B1459" i="29" s="1"/>
  <c r="B1460" i="29" s="1"/>
  <c r="B1461" i="29" s="1"/>
  <c r="B1462" i="29" s="1"/>
  <c r="B1463" i="29" s="1"/>
  <c r="B1464" i="29" s="1"/>
  <c r="C1101" i="29"/>
  <c r="C1102" i="29" s="1"/>
  <c r="C1103" i="29" s="1"/>
  <c r="C1104" i="29" s="1"/>
  <c r="C1105" i="29" s="1"/>
  <c r="C1106" i="29" s="1"/>
  <c r="C1107" i="29" s="1"/>
  <c r="C1108" i="29" s="1"/>
  <c r="C1109" i="29" s="1"/>
  <c r="C1110" i="29" s="1"/>
  <c r="C1111" i="29" s="1"/>
  <c r="C1112" i="29" s="1"/>
  <c r="C1113" i="29" s="1"/>
  <c r="C1114" i="29" s="1"/>
  <c r="C1115" i="29" s="1"/>
  <c r="C1116" i="29" s="1"/>
  <c r="C1117" i="29" s="1"/>
  <c r="C1118" i="29" s="1"/>
  <c r="C1119" i="29" s="1"/>
  <c r="C1120" i="29" s="1"/>
  <c r="C1121" i="29" s="1"/>
  <c r="C1122" i="29" s="1"/>
  <c r="C1123" i="29" s="1"/>
  <c r="C1124" i="29" s="1"/>
  <c r="C1125" i="29" s="1"/>
  <c r="C1126" i="29" s="1"/>
  <c r="C1127" i="29" s="1"/>
  <c r="C1128" i="29" s="1"/>
  <c r="C1129" i="29" s="1"/>
  <c r="C1130" i="29" s="1"/>
  <c r="C1131" i="29" s="1"/>
  <c r="C1132" i="29" s="1"/>
  <c r="C1133" i="29" s="1"/>
  <c r="C1134" i="29" s="1"/>
  <c r="C1135" i="29" s="1"/>
  <c r="C1136" i="29" s="1"/>
  <c r="C1137" i="29" s="1"/>
  <c r="C1138" i="29" s="1"/>
  <c r="C1139" i="29" s="1"/>
  <c r="C1140" i="29" s="1"/>
  <c r="C1141" i="29" s="1"/>
  <c r="C1142" i="29" s="1"/>
  <c r="C1143" i="29" s="1"/>
  <c r="C1144" i="29" s="1"/>
  <c r="C1145" i="29" s="1"/>
  <c r="C1146" i="29" s="1"/>
  <c r="C1147" i="29" s="1"/>
  <c r="C1148" i="29" s="1"/>
  <c r="C1149" i="29" s="1"/>
  <c r="C1150" i="29" s="1"/>
  <c r="C1151" i="29" s="1"/>
  <c r="C1152" i="29" s="1"/>
  <c r="C1153" i="29" s="1"/>
  <c r="C1154" i="29" s="1"/>
  <c r="C1155" i="29" s="1"/>
  <c r="C1156" i="29" s="1"/>
  <c r="C1157" i="29" s="1"/>
  <c r="C1158" i="29" s="1"/>
  <c r="C1159" i="29" s="1"/>
  <c r="C1160" i="29" s="1"/>
  <c r="C1161" i="29" s="1"/>
  <c r="C1162" i="29" s="1"/>
  <c r="C1163" i="29" s="1"/>
  <c r="C1164" i="29" s="1"/>
  <c r="C1165" i="29" s="1"/>
  <c r="C1166" i="29" s="1"/>
  <c r="C1167" i="29" s="1"/>
  <c r="C1168" i="29" s="1"/>
  <c r="C1169" i="29" s="1"/>
  <c r="C1170" i="29" s="1"/>
  <c r="C1171" i="29" s="1"/>
  <c r="C1172" i="29" s="1"/>
  <c r="C1173" i="29" s="1"/>
  <c r="C1174" i="29" s="1"/>
  <c r="C1175" i="29" s="1"/>
  <c r="C1176" i="29" s="1"/>
  <c r="C1177" i="29" s="1"/>
  <c r="C1178" i="29" s="1"/>
  <c r="C1179" i="29" s="1"/>
  <c r="C1180" i="29" s="1"/>
  <c r="C1181" i="29" s="1"/>
  <c r="C1182" i="29" s="1"/>
  <c r="C1183" i="29" s="1"/>
  <c r="C1184" i="29" s="1"/>
  <c r="C1185" i="29" s="1"/>
  <c r="C1186" i="29" s="1"/>
  <c r="C1187" i="29" s="1"/>
  <c r="C1188" i="29" s="1"/>
  <c r="C1189" i="29" s="1"/>
  <c r="C1190" i="29" s="1"/>
  <c r="C1191" i="29" s="1"/>
  <c r="C1192" i="29" s="1"/>
  <c r="C1193" i="29" s="1"/>
  <c r="C1194" i="29" s="1"/>
  <c r="C1195" i="29" s="1"/>
  <c r="C1196" i="29" s="1"/>
  <c r="C1197" i="29" s="1"/>
  <c r="C1198" i="29" s="1"/>
  <c r="C1199" i="29" s="1"/>
  <c r="C1200" i="29" s="1"/>
  <c r="C1201" i="29" s="1"/>
  <c r="C1202" i="29" s="1"/>
  <c r="C1203" i="29" s="1"/>
  <c r="C1204" i="29" s="1"/>
  <c r="C1205" i="29" s="1"/>
  <c r="C1206" i="29" s="1"/>
  <c r="C1207" i="29" s="1"/>
  <c r="C1208" i="29" s="1"/>
  <c r="C1209" i="29" s="1"/>
  <c r="C1210" i="29" s="1"/>
  <c r="C1211" i="29" s="1"/>
  <c r="C1212" i="29" s="1"/>
  <c r="C1213" i="29" s="1"/>
  <c r="C1214" i="29" s="1"/>
  <c r="C1215" i="29" s="1"/>
  <c r="C1216" i="29" s="1"/>
  <c r="C1217" i="29" s="1"/>
  <c r="C1218" i="29" s="1"/>
  <c r="C1219" i="29" s="1"/>
  <c r="C1220" i="29" s="1"/>
  <c r="C1221" i="29" s="1"/>
  <c r="C1222" i="29" s="1"/>
  <c r="C1223" i="29" s="1"/>
  <c r="C1224" i="29" s="1"/>
  <c r="C1225" i="29" s="1"/>
  <c r="C1226" i="29" s="1"/>
  <c r="C1227" i="29" s="1"/>
  <c r="C1228" i="29" s="1"/>
  <c r="C1229" i="29" s="1"/>
  <c r="C1230" i="29" s="1"/>
  <c r="C1231" i="29" s="1"/>
  <c r="C1232" i="29" s="1"/>
  <c r="C1233" i="29" s="1"/>
  <c r="C1234" i="29" s="1"/>
  <c r="C1235" i="29" s="1"/>
  <c r="C1236" i="29" s="1"/>
  <c r="C1237" i="29" s="1"/>
  <c r="C1238" i="29" s="1"/>
  <c r="C1239" i="29" s="1"/>
  <c r="C1240" i="29" s="1"/>
  <c r="C1241" i="29" s="1"/>
  <c r="C1242" i="29" s="1"/>
  <c r="C1243" i="29" s="1"/>
  <c r="C1244" i="29" s="1"/>
  <c r="C1245" i="29" s="1"/>
  <c r="C1246" i="29" s="1"/>
  <c r="C1247" i="29" s="1"/>
  <c r="C1248" i="29" s="1"/>
  <c r="C1249" i="29" s="1"/>
  <c r="C1250" i="29" s="1"/>
  <c r="C1251" i="29" s="1"/>
  <c r="C1252" i="29" s="1"/>
  <c r="C1253" i="29" s="1"/>
  <c r="C1254" i="29" s="1"/>
  <c r="C1255" i="29" s="1"/>
  <c r="C1256" i="29" s="1"/>
  <c r="C1257" i="29" s="1"/>
  <c r="C1258" i="29" s="1"/>
  <c r="C1259" i="29" s="1"/>
  <c r="C1260" i="29" s="1"/>
  <c r="C1261" i="29" s="1"/>
  <c r="C1262" i="29" s="1"/>
  <c r="C1263" i="29" s="1"/>
  <c r="C1264" i="29" s="1"/>
  <c r="C1265" i="29" s="1"/>
  <c r="C1266" i="29" s="1"/>
  <c r="C1267" i="29" s="1"/>
  <c r="C1268" i="29" s="1"/>
  <c r="C1269" i="29" s="1"/>
  <c r="C1270" i="29" s="1"/>
  <c r="C1271" i="29" s="1"/>
  <c r="C1272" i="29" s="1"/>
  <c r="C1273" i="29" s="1"/>
  <c r="C1274" i="29" s="1"/>
  <c r="C1275" i="29" s="1"/>
  <c r="C1276" i="29" s="1"/>
  <c r="C1277" i="29" s="1"/>
  <c r="C1278" i="29" s="1"/>
  <c r="C1279" i="29" s="1"/>
  <c r="C1280" i="29" s="1"/>
  <c r="C1281" i="29" s="1"/>
  <c r="C1282" i="29" s="1"/>
  <c r="C1283" i="29" s="1"/>
  <c r="C1284" i="29" s="1"/>
  <c r="C1285" i="29" s="1"/>
  <c r="C1286" i="29" s="1"/>
  <c r="C1287" i="29" s="1"/>
  <c r="C1288" i="29" s="1"/>
  <c r="C1289" i="29" s="1"/>
  <c r="C1290" i="29" s="1"/>
  <c r="C1291" i="29" s="1"/>
  <c r="C1292" i="29" s="1"/>
  <c r="C1293" i="29" s="1"/>
  <c r="C1294" i="29" s="1"/>
  <c r="C1295" i="29" s="1"/>
  <c r="C1296" i="29" s="1"/>
  <c r="C1297" i="29" s="1"/>
  <c r="C1298" i="29" s="1"/>
  <c r="C1299" i="29" s="1"/>
  <c r="C1300" i="29" s="1"/>
  <c r="C1301" i="29" s="1"/>
  <c r="C1302" i="29" s="1"/>
  <c r="C1303" i="29" s="1"/>
  <c r="C1304" i="29" s="1"/>
  <c r="C1305" i="29" s="1"/>
  <c r="C1306" i="29" s="1"/>
  <c r="C1307" i="29" s="1"/>
  <c r="C1308" i="29" s="1"/>
  <c r="C1309" i="29" s="1"/>
  <c r="C1310" i="29" s="1"/>
  <c r="C1311" i="29" s="1"/>
  <c r="C1312" i="29" s="1"/>
  <c r="C1313" i="29" s="1"/>
  <c r="C1314" i="29" s="1"/>
  <c r="C1315" i="29" s="1"/>
  <c r="C1316" i="29" s="1"/>
  <c r="C1317" i="29" s="1"/>
  <c r="C1318" i="29" s="1"/>
  <c r="C1319" i="29" s="1"/>
  <c r="C1320" i="29" s="1"/>
  <c r="C1321" i="29" s="1"/>
  <c r="C1322" i="29" s="1"/>
  <c r="C1323" i="29" s="1"/>
  <c r="C1324" i="29" s="1"/>
  <c r="C1325" i="29" s="1"/>
  <c r="C1326" i="29" s="1"/>
  <c r="C1327" i="29" s="1"/>
  <c r="C1328" i="29" s="1"/>
  <c r="C1329" i="29" s="1"/>
  <c r="C1330" i="29" s="1"/>
  <c r="C1331" i="29" s="1"/>
  <c r="C1332" i="29" s="1"/>
  <c r="C1333" i="29" s="1"/>
  <c r="C1334" i="29" s="1"/>
  <c r="C1335" i="29" s="1"/>
  <c r="C1336" i="29" s="1"/>
  <c r="C1337" i="29" s="1"/>
  <c r="C1338" i="29" s="1"/>
  <c r="C1339" i="29" s="1"/>
  <c r="C1340" i="29" s="1"/>
  <c r="C1341" i="29" s="1"/>
  <c r="C1342" i="29" s="1"/>
  <c r="C1343" i="29" s="1"/>
  <c r="C1344" i="29" s="1"/>
  <c r="C1345" i="29" s="1"/>
  <c r="C1346" i="29" s="1"/>
  <c r="C1347" i="29" s="1"/>
  <c r="C1348" i="29" s="1"/>
  <c r="C1349" i="29" s="1"/>
  <c r="C1350" i="29" s="1"/>
  <c r="C1351" i="29" s="1"/>
  <c r="C1352" i="29" s="1"/>
  <c r="C1353" i="29" s="1"/>
  <c r="C1354" i="29" s="1"/>
  <c r="C1355" i="29" s="1"/>
  <c r="C1356" i="29" s="1"/>
  <c r="C1357" i="29" s="1"/>
  <c r="C1358" i="29" s="1"/>
  <c r="C1359" i="29" s="1"/>
  <c r="C1360" i="29" s="1"/>
  <c r="C1361" i="29" s="1"/>
  <c r="C1362" i="29" s="1"/>
  <c r="C1363" i="29" s="1"/>
  <c r="C1364" i="29" s="1"/>
  <c r="C1365" i="29" s="1"/>
  <c r="C1366" i="29" s="1"/>
  <c r="C1367" i="29" s="1"/>
  <c r="C1368" i="29" s="1"/>
  <c r="C1369" i="29" s="1"/>
  <c r="C1370" i="29" s="1"/>
  <c r="C1371" i="29" s="1"/>
  <c r="C1372" i="29" s="1"/>
  <c r="C1373" i="29" s="1"/>
  <c r="C1374" i="29" s="1"/>
  <c r="C1375" i="29" s="1"/>
  <c r="C1376" i="29" s="1"/>
  <c r="C1377" i="29" s="1"/>
  <c r="C1378" i="29" s="1"/>
  <c r="C1379" i="29" s="1"/>
  <c r="C1380" i="29" s="1"/>
  <c r="C1381" i="29" s="1"/>
  <c r="C1382" i="29" s="1"/>
  <c r="C1383" i="29" s="1"/>
  <c r="C1384" i="29" s="1"/>
  <c r="C1385" i="29" s="1"/>
  <c r="C1386" i="29" s="1"/>
  <c r="C1387" i="29" s="1"/>
  <c r="C1388" i="29" s="1"/>
  <c r="C1389" i="29" s="1"/>
  <c r="C1390" i="29" s="1"/>
  <c r="C1391" i="29" s="1"/>
  <c r="C1392" i="29" s="1"/>
  <c r="C1393" i="29" s="1"/>
  <c r="C1394" i="29" s="1"/>
  <c r="C1395" i="29" s="1"/>
  <c r="C1396" i="29" s="1"/>
  <c r="C1397" i="29" s="1"/>
  <c r="C1398" i="29" s="1"/>
  <c r="C1399" i="29" s="1"/>
  <c r="C1400" i="29" s="1"/>
  <c r="C1401" i="29" s="1"/>
  <c r="C1402" i="29" s="1"/>
  <c r="C1403" i="29" s="1"/>
  <c r="C1404" i="29" s="1"/>
  <c r="C1405" i="29" s="1"/>
  <c r="C1406" i="29" s="1"/>
  <c r="C1407" i="29" s="1"/>
  <c r="C1408" i="29" s="1"/>
  <c r="C1409" i="29" s="1"/>
  <c r="C1410" i="29" s="1"/>
  <c r="C1411" i="29" s="1"/>
  <c r="C1412" i="29" s="1"/>
  <c r="C1413" i="29" s="1"/>
  <c r="C1414" i="29" s="1"/>
  <c r="C1415" i="29" s="1"/>
  <c r="C1416" i="29" s="1"/>
  <c r="C1417" i="29" s="1"/>
  <c r="C1418" i="29" s="1"/>
  <c r="C1419" i="29" s="1"/>
  <c r="C1420" i="29" s="1"/>
  <c r="C1421" i="29" s="1"/>
  <c r="C1422" i="29" s="1"/>
  <c r="C1423" i="29" s="1"/>
  <c r="C1424" i="29" s="1"/>
  <c r="C1425" i="29" s="1"/>
  <c r="C1426" i="29" s="1"/>
  <c r="C1427" i="29" s="1"/>
  <c r="C1428" i="29" s="1"/>
  <c r="C1429" i="29" s="1"/>
  <c r="C1430" i="29" s="1"/>
  <c r="C1431" i="29" s="1"/>
  <c r="C1432" i="29" s="1"/>
  <c r="C1433" i="29" s="1"/>
  <c r="C1434" i="29" s="1"/>
  <c r="C1435" i="29" s="1"/>
  <c r="C1436" i="29" s="1"/>
  <c r="C1437" i="29" s="1"/>
  <c r="C1438" i="29" s="1"/>
  <c r="C1439" i="29" s="1"/>
  <c r="C1440" i="29" s="1"/>
  <c r="C1441" i="29" s="1"/>
  <c r="C1442" i="29" s="1"/>
  <c r="C1443" i="29" s="1"/>
  <c r="C1444" i="29" s="1"/>
  <c r="C1445" i="29" s="1"/>
  <c r="C1446" i="29" s="1"/>
  <c r="C1447" i="29" s="1"/>
  <c r="C1448" i="29" s="1"/>
  <c r="C1449" i="29" s="1"/>
  <c r="C1450" i="29" s="1"/>
  <c r="C1451" i="29" s="1"/>
  <c r="C1452" i="29" s="1"/>
  <c r="C1453" i="29" s="1"/>
  <c r="C1454" i="29" s="1"/>
  <c r="C1455" i="29" s="1"/>
  <c r="C1456" i="29" s="1"/>
  <c r="C1457" i="29" s="1"/>
  <c r="C1458" i="29" s="1"/>
  <c r="C1459" i="29" s="1"/>
  <c r="C1460" i="29" s="1"/>
  <c r="C1461" i="29" s="1"/>
  <c r="C1462" i="29" s="1"/>
  <c r="C1463" i="29" s="1"/>
  <c r="C1464" i="29" s="1"/>
  <c r="D1102" i="29"/>
  <c r="D1103" i="29" s="1"/>
  <c r="D1104" i="29" s="1"/>
  <c r="D1105" i="29" s="1"/>
  <c r="D1106" i="29" s="1"/>
  <c r="D1107" i="29" s="1"/>
  <c r="D1108" i="29" s="1"/>
  <c r="D1109" i="29" s="1"/>
  <c r="D1110" i="29" s="1"/>
  <c r="D1111" i="29" s="1"/>
  <c r="D1112" i="29" s="1"/>
  <c r="D1113" i="29" s="1"/>
  <c r="D1114" i="29" s="1"/>
  <c r="D1115" i="29" s="1"/>
  <c r="D1116" i="29" s="1"/>
  <c r="D1117" i="29" s="1"/>
  <c r="D1118" i="29" s="1"/>
  <c r="D1119" i="29" s="1"/>
  <c r="D1120" i="29" s="1"/>
  <c r="D1121" i="29" s="1"/>
  <c r="D1122" i="29" s="1"/>
  <c r="D1123" i="29" s="1"/>
  <c r="D1124" i="29" s="1"/>
  <c r="D1125" i="29" s="1"/>
  <c r="D1126" i="29" s="1"/>
  <c r="D1127" i="29" s="1"/>
  <c r="D1128" i="29" s="1"/>
  <c r="D1129" i="29" s="1"/>
  <c r="D1130" i="29" s="1"/>
  <c r="D1131" i="29" s="1"/>
  <c r="D1132" i="29" s="1"/>
  <c r="D1133" i="29" s="1"/>
  <c r="D1134" i="29" s="1"/>
  <c r="D1135" i="29" s="1"/>
  <c r="D1136" i="29" s="1"/>
  <c r="D1137" i="29" s="1"/>
  <c r="D1138" i="29" s="1"/>
  <c r="D1139" i="29" s="1"/>
  <c r="D1140" i="29" s="1"/>
  <c r="D1141" i="29" s="1"/>
  <c r="D1142" i="29" s="1"/>
  <c r="D1143" i="29" s="1"/>
  <c r="D1144" i="29" s="1"/>
  <c r="D1145" i="29" s="1"/>
  <c r="D1146" i="29" s="1"/>
  <c r="D1147" i="29" s="1"/>
  <c r="D1148" i="29" s="1"/>
  <c r="D1149" i="29" s="1"/>
  <c r="D1150" i="29" s="1"/>
  <c r="D1151" i="29" s="1"/>
  <c r="D1152" i="29" s="1"/>
  <c r="D1153" i="29" s="1"/>
  <c r="D1154" i="29" s="1"/>
  <c r="D1155" i="29" s="1"/>
  <c r="D1156" i="29" s="1"/>
  <c r="D1157" i="29" s="1"/>
  <c r="D1158" i="29" s="1"/>
  <c r="D1159" i="29" s="1"/>
  <c r="D1160" i="29" s="1"/>
  <c r="D1161" i="29" s="1"/>
  <c r="D1162" i="29" s="1"/>
  <c r="D1163" i="29" s="1"/>
  <c r="D1164" i="29" s="1"/>
  <c r="D1165" i="29" s="1"/>
  <c r="D1166" i="29" s="1"/>
  <c r="D1167" i="29" s="1"/>
  <c r="D1168" i="29" s="1"/>
  <c r="D1169" i="29" s="1"/>
  <c r="D1170" i="29" s="1"/>
  <c r="D1171" i="29" s="1"/>
  <c r="D1172" i="29" s="1"/>
  <c r="D1173" i="29" s="1"/>
  <c r="D1174" i="29" s="1"/>
  <c r="D1175" i="29" s="1"/>
  <c r="D1176" i="29" s="1"/>
  <c r="D1177" i="29" s="1"/>
  <c r="D1178" i="29" s="1"/>
  <c r="D1179" i="29" s="1"/>
  <c r="D1180" i="29" s="1"/>
  <c r="D1181" i="29" s="1"/>
  <c r="D1182" i="29" s="1"/>
  <c r="D1183" i="29" s="1"/>
  <c r="D1184" i="29" s="1"/>
  <c r="D1185" i="29" s="1"/>
  <c r="D1186" i="29" s="1"/>
  <c r="D1187" i="29" s="1"/>
  <c r="D1188" i="29" s="1"/>
  <c r="D1189" i="29" s="1"/>
  <c r="D1190" i="29" s="1"/>
  <c r="D1191" i="29" s="1"/>
  <c r="D1192" i="29" s="1"/>
  <c r="D1193" i="29" s="1"/>
  <c r="D1194" i="29" s="1"/>
  <c r="D1195" i="29" s="1"/>
  <c r="D1196" i="29" s="1"/>
  <c r="D1197" i="29" s="1"/>
  <c r="D1198" i="29" s="1"/>
  <c r="D1199" i="29" s="1"/>
  <c r="D1200" i="29" s="1"/>
  <c r="D1201" i="29" s="1"/>
  <c r="D1202" i="29" s="1"/>
  <c r="D1203" i="29" s="1"/>
  <c r="D1204" i="29" s="1"/>
  <c r="D1205" i="29" s="1"/>
  <c r="D1206" i="29" s="1"/>
  <c r="D1207" i="29" s="1"/>
  <c r="D1208" i="29" s="1"/>
  <c r="D1209" i="29" s="1"/>
  <c r="D1210" i="29" s="1"/>
  <c r="D1211" i="29" s="1"/>
  <c r="D1212" i="29" s="1"/>
  <c r="D1213" i="29" s="1"/>
  <c r="D1214" i="29" s="1"/>
  <c r="D1215" i="29" s="1"/>
  <c r="D1216" i="29" s="1"/>
  <c r="D1217" i="29" s="1"/>
  <c r="D1218" i="29" s="1"/>
  <c r="D1219" i="29" s="1"/>
  <c r="D1220" i="29" s="1"/>
  <c r="D1221" i="29" s="1"/>
  <c r="D1222" i="29" s="1"/>
  <c r="D1223" i="29" s="1"/>
  <c r="D1224" i="29" s="1"/>
  <c r="D1225" i="29" s="1"/>
  <c r="D1226" i="29" s="1"/>
  <c r="D1227" i="29" s="1"/>
  <c r="D1228" i="29" s="1"/>
  <c r="D1229" i="29" s="1"/>
  <c r="D1230" i="29" s="1"/>
  <c r="D1231" i="29" s="1"/>
  <c r="D1232" i="29" s="1"/>
  <c r="D1233" i="29" s="1"/>
  <c r="D1234" i="29" s="1"/>
  <c r="D1235" i="29" s="1"/>
  <c r="D1236" i="29" s="1"/>
  <c r="D1237" i="29" s="1"/>
  <c r="D1238" i="29" s="1"/>
  <c r="D1239" i="29" s="1"/>
  <c r="D1240" i="29" s="1"/>
  <c r="D1241" i="29" s="1"/>
  <c r="D1242" i="29" s="1"/>
  <c r="D1243" i="29" s="1"/>
  <c r="D1244" i="29" s="1"/>
  <c r="D1245" i="29" s="1"/>
  <c r="D1246" i="29" s="1"/>
  <c r="D1247" i="29" s="1"/>
  <c r="D1248" i="29" s="1"/>
  <c r="D1249" i="29" s="1"/>
  <c r="D1250" i="29" s="1"/>
  <c r="D1251" i="29" s="1"/>
  <c r="D1252" i="29" s="1"/>
  <c r="D1253" i="29" s="1"/>
  <c r="D1254" i="29" s="1"/>
  <c r="D1255" i="29" s="1"/>
  <c r="D1256" i="29" s="1"/>
  <c r="D1257" i="29" s="1"/>
  <c r="D1258" i="29" s="1"/>
  <c r="D1259" i="29" s="1"/>
  <c r="D1260" i="29" s="1"/>
  <c r="D1261" i="29" s="1"/>
  <c r="D1262" i="29" s="1"/>
  <c r="D1263" i="29" s="1"/>
  <c r="D1264" i="29" s="1"/>
  <c r="D1265" i="29" s="1"/>
  <c r="D1266" i="29" s="1"/>
  <c r="D1267" i="29" s="1"/>
  <c r="D1268" i="29" s="1"/>
  <c r="D1269" i="29" s="1"/>
  <c r="D1270" i="29" s="1"/>
  <c r="D1271" i="29" s="1"/>
  <c r="D1272" i="29" s="1"/>
  <c r="D1273" i="29" s="1"/>
  <c r="D1274" i="29" s="1"/>
  <c r="D1275" i="29" s="1"/>
  <c r="D1276" i="29" s="1"/>
  <c r="D1277" i="29" s="1"/>
  <c r="D1278" i="29" s="1"/>
  <c r="D1279" i="29" s="1"/>
  <c r="D1280" i="29" s="1"/>
  <c r="D1281" i="29" s="1"/>
  <c r="D1282" i="29" s="1"/>
  <c r="D1283" i="29" s="1"/>
  <c r="D1284" i="29" s="1"/>
  <c r="D1285" i="29" s="1"/>
  <c r="D1286" i="29" s="1"/>
  <c r="D1287" i="29" s="1"/>
  <c r="D1288" i="29" s="1"/>
  <c r="D1289" i="29" s="1"/>
  <c r="D1290" i="29" s="1"/>
  <c r="D1291" i="29" s="1"/>
  <c r="D1292" i="29" s="1"/>
  <c r="D1293" i="29" s="1"/>
  <c r="D1294" i="29" s="1"/>
  <c r="D1295" i="29" s="1"/>
  <c r="D1296" i="29" s="1"/>
  <c r="D1297" i="29" s="1"/>
  <c r="D1298" i="29" s="1"/>
  <c r="D1299" i="29" s="1"/>
  <c r="D1300" i="29" s="1"/>
  <c r="D1301" i="29" s="1"/>
  <c r="D1302" i="29" s="1"/>
  <c r="D1303" i="29" s="1"/>
  <c r="D1304" i="29" s="1"/>
  <c r="D1305" i="29" s="1"/>
  <c r="D1306" i="29" s="1"/>
  <c r="D1307" i="29" s="1"/>
  <c r="D1308" i="29" s="1"/>
  <c r="D1309" i="29" s="1"/>
  <c r="D1310" i="29" s="1"/>
  <c r="D1311" i="29" s="1"/>
  <c r="D1312" i="29" s="1"/>
  <c r="D1313" i="29" s="1"/>
  <c r="D1314" i="29" s="1"/>
  <c r="D1315" i="29" s="1"/>
  <c r="D1316" i="29" s="1"/>
  <c r="D1317" i="29" s="1"/>
  <c r="D1318" i="29" s="1"/>
  <c r="D1319" i="29" s="1"/>
  <c r="D1320" i="29" s="1"/>
  <c r="D1321" i="29" s="1"/>
  <c r="D1322" i="29" s="1"/>
  <c r="D1323" i="29" s="1"/>
  <c r="D1324" i="29" s="1"/>
  <c r="D1325" i="29" s="1"/>
  <c r="D1326" i="29" s="1"/>
  <c r="D1327" i="29" s="1"/>
  <c r="D1328" i="29" s="1"/>
  <c r="D1329" i="29" s="1"/>
  <c r="D1330" i="29" s="1"/>
  <c r="D1331" i="29" s="1"/>
  <c r="D1332" i="29" s="1"/>
  <c r="D1333" i="29" s="1"/>
  <c r="D1334" i="29" s="1"/>
  <c r="D1335" i="29" s="1"/>
  <c r="D1336" i="29" s="1"/>
  <c r="D1337" i="29" s="1"/>
  <c r="D1338" i="29" s="1"/>
  <c r="D1339" i="29" s="1"/>
  <c r="D1340" i="29" s="1"/>
  <c r="D1341" i="29" s="1"/>
  <c r="D1342" i="29" s="1"/>
  <c r="D1343" i="29" s="1"/>
  <c r="D1344" i="29" s="1"/>
  <c r="D1345" i="29" s="1"/>
  <c r="D1346" i="29" s="1"/>
  <c r="D1347" i="29" s="1"/>
  <c r="D1348" i="29" s="1"/>
  <c r="D1349" i="29" s="1"/>
  <c r="D1350" i="29" s="1"/>
  <c r="D1351" i="29" s="1"/>
  <c r="D1352" i="29" s="1"/>
  <c r="D1353" i="29" s="1"/>
  <c r="D1354" i="29" s="1"/>
  <c r="D1355" i="29" s="1"/>
  <c r="D1356" i="29" s="1"/>
  <c r="D1357" i="29" s="1"/>
  <c r="D1358" i="29" s="1"/>
  <c r="D1359" i="29" s="1"/>
  <c r="D1360" i="29" s="1"/>
  <c r="D1361" i="29" s="1"/>
  <c r="D1362" i="29" s="1"/>
  <c r="D1363" i="29" s="1"/>
  <c r="D1364" i="29" s="1"/>
  <c r="D1365" i="29" s="1"/>
  <c r="D1366" i="29" s="1"/>
  <c r="B1466" i="29"/>
  <c r="B1467" i="29" s="1"/>
  <c r="B1468" i="29" s="1"/>
  <c r="B1469" i="29" s="1"/>
  <c r="B1470" i="29" s="1"/>
  <c r="B1471" i="29" s="1"/>
  <c r="B1472" i="29" s="1"/>
  <c r="B1473" i="29" s="1"/>
  <c r="B1474" i="29" s="1"/>
  <c r="B1475" i="29" s="1"/>
  <c r="B1476" i="29" s="1"/>
  <c r="B1477" i="29" s="1"/>
  <c r="B1478" i="29" s="1"/>
  <c r="B1479" i="29" s="1"/>
  <c r="B1480" i="29" s="1"/>
  <c r="B1481" i="29" s="1"/>
  <c r="B1482" i="29" s="1"/>
  <c r="B1483" i="29" s="1"/>
  <c r="B1484" i="29" s="1"/>
  <c r="B1485" i="29" s="1"/>
  <c r="B1486" i="29" s="1"/>
  <c r="B1487" i="29" s="1"/>
  <c r="B1488" i="29" s="1"/>
  <c r="B1489" i="29" s="1"/>
  <c r="B1490" i="29" s="1"/>
  <c r="B1491" i="29" s="1"/>
  <c r="B1492" i="29" s="1"/>
  <c r="B1493" i="29" s="1"/>
  <c r="B1494" i="29" s="1"/>
  <c r="B1495" i="29" s="1"/>
  <c r="B1496" i="29" s="1"/>
  <c r="B1497" i="29" s="1"/>
  <c r="B1498" i="29" s="1"/>
  <c r="B1499" i="29" s="1"/>
  <c r="B1500" i="29" s="1"/>
  <c r="B1501" i="29" s="1"/>
  <c r="B1502" i="29" s="1"/>
  <c r="B1503" i="29" s="1"/>
  <c r="B1504" i="29" s="1"/>
  <c r="B1505" i="29" s="1"/>
  <c r="B1506" i="29" s="1"/>
  <c r="B1507" i="29" s="1"/>
  <c r="B1508" i="29" s="1"/>
  <c r="B1509" i="29" s="1"/>
  <c r="B1510" i="29" s="1"/>
  <c r="B1511" i="29" s="1"/>
  <c r="B1512" i="29" s="1"/>
  <c r="B1513" i="29" s="1"/>
  <c r="B1514" i="29" s="1"/>
  <c r="B1515" i="29" s="1"/>
  <c r="B1516" i="29" s="1"/>
  <c r="B1517" i="29" s="1"/>
  <c r="B1518" i="29" s="1"/>
  <c r="B1519" i="29" s="1"/>
  <c r="B1520" i="29" s="1"/>
  <c r="B1521" i="29" s="1"/>
  <c r="B1522" i="29" s="1"/>
  <c r="B1523" i="29" s="1"/>
  <c r="B1524" i="29" s="1"/>
  <c r="B1525" i="29" s="1"/>
  <c r="B1526" i="29" s="1"/>
  <c r="B1527" i="29" s="1"/>
  <c r="B1528" i="29" s="1"/>
  <c r="B1529" i="29" s="1"/>
  <c r="B1530" i="29" s="1"/>
  <c r="B1531" i="29" s="1"/>
  <c r="B1532" i="29" s="1"/>
  <c r="B1533" i="29" s="1"/>
  <c r="B1534" i="29" s="1"/>
  <c r="B1535" i="29" s="1"/>
  <c r="B1536" i="29" s="1"/>
  <c r="B1537" i="29" s="1"/>
  <c r="B1538" i="29" s="1"/>
  <c r="B1539" i="29" s="1"/>
  <c r="B1540" i="29" s="1"/>
  <c r="B1541" i="29" s="1"/>
  <c r="B1542" i="29" s="1"/>
  <c r="B1543" i="29" s="1"/>
  <c r="B1544" i="29" s="1"/>
  <c r="B1545" i="29" s="1"/>
  <c r="B1546" i="29" s="1"/>
  <c r="B1547" i="29" s="1"/>
  <c r="B1548" i="29" s="1"/>
  <c r="B1549" i="29" s="1"/>
  <c r="B1550" i="29" s="1"/>
  <c r="B1551" i="29" s="1"/>
  <c r="B1552" i="29" s="1"/>
  <c r="B1553" i="29" s="1"/>
  <c r="B1554" i="29" s="1"/>
  <c r="B1555" i="29" s="1"/>
  <c r="B1556" i="29" s="1"/>
  <c r="B1557" i="29" s="1"/>
  <c r="B1558" i="29" s="1"/>
  <c r="B1559" i="29" s="1"/>
  <c r="B1560" i="29" s="1"/>
  <c r="B1561" i="29" s="1"/>
  <c r="B1562" i="29" s="1"/>
  <c r="B1563" i="29" s="1"/>
  <c r="B1564" i="29" s="1"/>
  <c r="B1565" i="29" s="1"/>
  <c r="B1566" i="29" s="1"/>
  <c r="B1567" i="29" s="1"/>
  <c r="B1568" i="29" s="1"/>
  <c r="B1569" i="29" s="1"/>
  <c r="B1570" i="29" s="1"/>
  <c r="B1571" i="29" s="1"/>
  <c r="B1572" i="29" s="1"/>
  <c r="B1573" i="29" s="1"/>
  <c r="B1574" i="29" s="1"/>
  <c r="B1575" i="29" s="1"/>
  <c r="B1576" i="29" s="1"/>
  <c r="B1577" i="29" s="1"/>
  <c r="B1578" i="29" s="1"/>
  <c r="B1579" i="29" s="1"/>
  <c r="B1580" i="29" s="1"/>
  <c r="B1581" i="29" s="1"/>
  <c r="B1582" i="29" s="1"/>
  <c r="B1583" i="29" s="1"/>
  <c r="B1584" i="29" s="1"/>
  <c r="B1585" i="29" s="1"/>
  <c r="B1586" i="29" s="1"/>
  <c r="B1587" i="29" s="1"/>
  <c r="B1588" i="29" s="1"/>
  <c r="B1589" i="29" s="1"/>
  <c r="B1590" i="29" s="1"/>
  <c r="B1591" i="29" s="1"/>
  <c r="B1592" i="29" s="1"/>
  <c r="B1593" i="29" s="1"/>
  <c r="B1594" i="29" s="1"/>
  <c r="B1595" i="29" s="1"/>
  <c r="B1596" i="29" s="1"/>
  <c r="B1597" i="29" s="1"/>
  <c r="B1598" i="29" s="1"/>
  <c r="B1599" i="29" s="1"/>
  <c r="B1600" i="29" s="1"/>
  <c r="B1601" i="29" s="1"/>
  <c r="B1602" i="29" s="1"/>
  <c r="B1603" i="29" s="1"/>
  <c r="B1604" i="29" s="1"/>
  <c r="B1605" i="29" s="1"/>
  <c r="B1606" i="29" s="1"/>
  <c r="B1607" i="29" s="1"/>
  <c r="B1608" i="29" s="1"/>
  <c r="B1609" i="29" s="1"/>
  <c r="B1610" i="29" s="1"/>
  <c r="B1611" i="29" s="1"/>
  <c r="B1612" i="29" s="1"/>
  <c r="B1613" i="29" s="1"/>
  <c r="B1614" i="29" s="1"/>
  <c r="B1615" i="29" s="1"/>
  <c r="B1616" i="29" s="1"/>
  <c r="B1617" i="29" s="1"/>
  <c r="B1618" i="29" s="1"/>
  <c r="B1619" i="29" s="1"/>
  <c r="B1620" i="29" s="1"/>
  <c r="B1621" i="29" s="1"/>
  <c r="B1622" i="29" s="1"/>
  <c r="B1623" i="29" s="1"/>
  <c r="B1624" i="29" s="1"/>
  <c r="B1625" i="29" s="1"/>
  <c r="B1626" i="29" s="1"/>
  <c r="B1627" i="29" s="1"/>
  <c r="B1628" i="29" s="1"/>
  <c r="B1629" i="29" s="1"/>
  <c r="B1630" i="29" s="1"/>
  <c r="B1631" i="29" s="1"/>
  <c r="B1632" i="29" s="1"/>
  <c r="B1633" i="29" s="1"/>
  <c r="B1634" i="29" s="1"/>
  <c r="B1635" i="29" s="1"/>
  <c r="B1636" i="29" s="1"/>
  <c r="B1637" i="29" s="1"/>
  <c r="B1638" i="29" s="1"/>
  <c r="B1639" i="29" s="1"/>
  <c r="B1640" i="29" s="1"/>
  <c r="B1641" i="29" s="1"/>
  <c r="B1642" i="29" s="1"/>
  <c r="B1643" i="29" s="1"/>
  <c r="B1644" i="29" s="1"/>
  <c r="B1645" i="29" s="1"/>
  <c r="B1646" i="29" s="1"/>
  <c r="B1647" i="29" s="1"/>
  <c r="B1648" i="29" s="1"/>
  <c r="B1649" i="29" s="1"/>
  <c r="B1650" i="29" s="1"/>
  <c r="B1651" i="29" s="1"/>
  <c r="B1652" i="29" s="1"/>
  <c r="B1653" i="29" s="1"/>
  <c r="B1654" i="29" s="1"/>
  <c r="B1655" i="29" s="1"/>
  <c r="B1656" i="29" s="1"/>
  <c r="B1657" i="29" s="1"/>
  <c r="B1658" i="29" s="1"/>
  <c r="B1659" i="29" s="1"/>
  <c r="B1660" i="29" s="1"/>
  <c r="B1661" i="29" s="1"/>
  <c r="B1662" i="29" s="1"/>
  <c r="B1663" i="29" s="1"/>
  <c r="B1664" i="29" s="1"/>
  <c r="B1665" i="29" s="1"/>
  <c r="B1666" i="29" s="1"/>
  <c r="B1667" i="29" s="1"/>
  <c r="B1668" i="29" s="1"/>
  <c r="B1669" i="29" s="1"/>
  <c r="B1670" i="29" s="1"/>
  <c r="B1671" i="29" s="1"/>
  <c r="B1672" i="29" s="1"/>
  <c r="B1673" i="29" s="1"/>
  <c r="B1674" i="29" s="1"/>
  <c r="B1675" i="29" s="1"/>
  <c r="B1676" i="29" s="1"/>
  <c r="B1677" i="29" s="1"/>
  <c r="B1678" i="29" s="1"/>
  <c r="B1679" i="29" s="1"/>
  <c r="B1680" i="29" s="1"/>
  <c r="B1681" i="29" s="1"/>
  <c r="B1682" i="29" s="1"/>
  <c r="B1683" i="29" s="1"/>
  <c r="B1684" i="29" s="1"/>
  <c r="B1685" i="29" s="1"/>
  <c r="B1686" i="29" s="1"/>
  <c r="B1687" i="29" s="1"/>
  <c r="B1688" i="29" s="1"/>
  <c r="B1689" i="29" s="1"/>
  <c r="B1690" i="29" s="1"/>
  <c r="B1691" i="29" s="1"/>
  <c r="B1692" i="29" s="1"/>
  <c r="B1693" i="29" s="1"/>
  <c r="B1694" i="29" s="1"/>
  <c r="B1695" i="29" s="1"/>
  <c r="B1696" i="29" s="1"/>
  <c r="B1697" i="29" s="1"/>
  <c r="B1698" i="29" s="1"/>
  <c r="B1699" i="29" s="1"/>
  <c r="B1700" i="29" s="1"/>
  <c r="B1701" i="29" s="1"/>
  <c r="B1702" i="29" s="1"/>
  <c r="B1703" i="29" s="1"/>
  <c r="B1704" i="29" s="1"/>
  <c r="B1705" i="29" s="1"/>
  <c r="B1706" i="29" s="1"/>
  <c r="B1707" i="29" s="1"/>
  <c r="B1708" i="29" s="1"/>
  <c r="B1709" i="29" s="1"/>
  <c r="B1710" i="29" s="1"/>
  <c r="B1711" i="29" s="1"/>
  <c r="B1712" i="29" s="1"/>
  <c r="B1713" i="29" s="1"/>
  <c r="B1714" i="29" s="1"/>
  <c r="B1715" i="29" s="1"/>
  <c r="B1716" i="29" s="1"/>
  <c r="B1717" i="29" s="1"/>
  <c r="B1718" i="29" s="1"/>
  <c r="B1719" i="29" s="1"/>
  <c r="B1720" i="29" s="1"/>
  <c r="B1721" i="29" s="1"/>
  <c r="B1722" i="29" s="1"/>
  <c r="B1723" i="29" s="1"/>
  <c r="B1724" i="29" s="1"/>
  <c r="B1725" i="29" s="1"/>
  <c r="B1726" i="29" s="1"/>
  <c r="B1727" i="29" s="1"/>
  <c r="B1728" i="29" s="1"/>
  <c r="B1729" i="29" s="1"/>
  <c r="B1730" i="29" s="1"/>
  <c r="B1731" i="29" s="1"/>
  <c r="B1732" i="29" s="1"/>
  <c r="B1733" i="29" s="1"/>
  <c r="B1734" i="29" s="1"/>
  <c r="B1735" i="29" s="1"/>
  <c r="B1736" i="29" s="1"/>
  <c r="B1737" i="29" s="1"/>
  <c r="B1738" i="29" s="1"/>
  <c r="B1739" i="29" s="1"/>
  <c r="B1740" i="29" s="1"/>
  <c r="B1741" i="29" s="1"/>
  <c r="B1742" i="29" s="1"/>
  <c r="B1743" i="29" s="1"/>
  <c r="B1744" i="29" s="1"/>
  <c r="B1745" i="29" s="1"/>
  <c r="B1746" i="29" s="1"/>
  <c r="B1747" i="29" s="1"/>
  <c r="B1748" i="29" s="1"/>
  <c r="B1749" i="29" s="1"/>
  <c r="B1750" i="29" s="1"/>
  <c r="B1751" i="29" s="1"/>
  <c r="B1752" i="29" s="1"/>
  <c r="B1753" i="29" s="1"/>
  <c r="B1754" i="29" s="1"/>
  <c r="B1755" i="29" s="1"/>
  <c r="B1756" i="29" s="1"/>
  <c r="B1757" i="29" s="1"/>
  <c r="B1758" i="29" s="1"/>
  <c r="B1759" i="29" s="1"/>
  <c r="B1760" i="29" s="1"/>
  <c r="B1761" i="29" s="1"/>
  <c r="B1762" i="29" s="1"/>
  <c r="B1763" i="29" s="1"/>
  <c r="B1764" i="29" s="1"/>
  <c r="B1765" i="29" s="1"/>
  <c r="B1766" i="29" s="1"/>
  <c r="B1767" i="29" s="1"/>
  <c r="B1768" i="29" s="1"/>
  <c r="B1769" i="29" s="1"/>
  <c r="B1770" i="29" s="1"/>
  <c r="B1771" i="29" s="1"/>
  <c r="B1772" i="29" s="1"/>
  <c r="B1773" i="29" s="1"/>
  <c r="B1774" i="29" s="1"/>
  <c r="B1775" i="29" s="1"/>
  <c r="B1776" i="29" s="1"/>
  <c r="B1777" i="29" s="1"/>
  <c r="B1778" i="29" s="1"/>
  <c r="B1779" i="29" s="1"/>
  <c r="B1780" i="29" s="1"/>
  <c r="B1781" i="29" s="1"/>
  <c r="B1782" i="29" s="1"/>
  <c r="B1783" i="29" s="1"/>
  <c r="B1784" i="29" s="1"/>
  <c r="B1785" i="29" s="1"/>
  <c r="B1786" i="29" s="1"/>
  <c r="B1787" i="29" s="1"/>
  <c r="B1788" i="29" s="1"/>
  <c r="B1789" i="29" s="1"/>
  <c r="B1790" i="29" s="1"/>
  <c r="B1791" i="29" s="1"/>
  <c r="B1792" i="29" s="1"/>
  <c r="B1793" i="29" s="1"/>
  <c r="B1794" i="29" s="1"/>
  <c r="B1795" i="29" s="1"/>
  <c r="B1796" i="29" s="1"/>
  <c r="B1797" i="29" s="1"/>
  <c r="B1798" i="29" s="1"/>
  <c r="B1799" i="29" s="1"/>
  <c r="B1800" i="29" s="1"/>
  <c r="B1801" i="29" s="1"/>
  <c r="B1802" i="29" s="1"/>
  <c r="B1803" i="29" s="1"/>
  <c r="B1804" i="29" s="1"/>
  <c r="B1805" i="29" s="1"/>
  <c r="B1806" i="29" s="1"/>
  <c r="B1807" i="29" s="1"/>
  <c r="B1808" i="29" s="1"/>
  <c r="B1809" i="29" s="1"/>
  <c r="B1810" i="29" s="1"/>
  <c r="B1811" i="29" s="1"/>
  <c r="B1812" i="29" s="1"/>
  <c r="B1813" i="29" s="1"/>
  <c r="B1814" i="29" s="1"/>
  <c r="B1815" i="29" s="1"/>
  <c r="B1816" i="29" s="1"/>
  <c r="B1817" i="29" s="1"/>
  <c r="B1818" i="29" s="1"/>
  <c r="B1819" i="29" s="1"/>
  <c r="B1820" i="29" s="1"/>
  <c r="B1821" i="29" s="1"/>
  <c r="B1822" i="29" s="1"/>
  <c r="B1823" i="29" s="1"/>
  <c r="B1824" i="29" s="1"/>
  <c r="B1825" i="29" s="1"/>
  <c r="B1826" i="29" s="1"/>
  <c r="B1827" i="29" s="1"/>
  <c r="B1828" i="29" s="1"/>
  <c r="B1829" i="29" s="1"/>
  <c r="B1830" i="29" s="1"/>
  <c r="C1467" i="29"/>
  <c r="C1468" i="29" s="1"/>
  <c r="C1469" i="29" s="1"/>
  <c r="C1470" i="29" s="1"/>
  <c r="C1471" i="29" s="1"/>
  <c r="C1472" i="29" s="1"/>
  <c r="C1473" i="29" s="1"/>
  <c r="C1474" i="29" s="1"/>
  <c r="C1475" i="29" s="1"/>
  <c r="C1476" i="29" s="1"/>
  <c r="C1477" i="29" s="1"/>
  <c r="C1478" i="29" s="1"/>
  <c r="C1479" i="29" s="1"/>
  <c r="C1480" i="29" s="1"/>
  <c r="C1481" i="29" s="1"/>
  <c r="C1482" i="29" s="1"/>
  <c r="C1483" i="29" s="1"/>
  <c r="C1484" i="29" s="1"/>
  <c r="C1485" i="29" s="1"/>
  <c r="C1486" i="29" s="1"/>
  <c r="C1487" i="29" s="1"/>
  <c r="C1488" i="29" s="1"/>
  <c r="C1489" i="29" s="1"/>
  <c r="C1490" i="29" s="1"/>
  <c r="C1491" i="29" s="1"/>
  <c r="C1492" i="29" s="1"/>
  <c r="C1493" i="29" s="1"/>
  <c r="C1494" i="29" s="1"/>
  <c r="C1495" i="29" s="1"/>
  <c r="C1496" i="29" s="1"/>
  <c r="C1497" i="29" s="1"/>
  <c r="C1498" i="29" s="1"/>
  <c r="C1499" i="29" s="1"/>
  <c r="C1500" i="29" s="1"/>
  <c r="C1501" i="29" s="1"/>
  <c r="C1502" i="29" s="1"/>
  <c r="C1503" i="29" s="1"/>
  <c r="C1504" i="29" s="1"/>
  <c r="C1505" i="29" s="1"/>
  <c r="C1506" i="29" s="1"/>
  <c r="C1507" i="29" s="1"/>
  <c r="C1508" i="29" s="1"/>
  <c r="C1509" i="29" s="1"/>
  <c r="C1510" i="29" s="1"/>
  <c r="C1511" i="29" s="1"/>
  <c r="C1512" i="29" s="1"/>
  <c r="C1513" i="29" s="1"/>
  <c r="C1514" i="29" s="1"/>
  <c r="C1515" i="29" s="1"/>
  <c r="C1516" i="29" s="1"/>
  <c r="C1517" i="29" s="1"/>
  <c r="C1518" i="29" s="1"/>
  <c r="C1519" i="29" s="1"/>
  <c r="C1520" i="29" s="1"/>
  <c r="C1521" i="29" s="1"/>
  <c r="C1522" i="29" s="1"/>
  <c r="C1523" i="29" s="1"/>
  <c r="C1524" i="29" s="1"/>
  <c r="C1525" i="29" s="1"/>
  <c r="C1526" i="29" s="1"/>
  <c r="C1527" i="29" s="1"/>
  <c r="C1528" i="29" s="1"/>
  <c r="C1529" i="29" s="1"/>
  <c r="C1530" i="29" s="1"/>
  <c r="C1531" i="29" s="1"/>
  <c r="C1532" i="29" s="1"/>
  <c r="C1533" i="29" s="1"/>
  <c r="C1534" i="29" s="1"/>
  <c r="C1535" i="29" s="1"/>
  <c r="C1536" i="29" s="1"/>
  <c r="C1537" i="29" s="1"/>
  <c r="C1538" i="29" s="1"/>
  <c r="C1539" i="29" s="1"/>
  <c r="C1540" i="29" s="1"/>
  <c r="C1541" i="29" s="1"/>
  <c r="C1542" i="29" s="1"/>
  <c r="C1543" i="29" s="1"/>
  <c r="C1544" i="29" s="1"/>
  <c r="C1545" i="29" s="1"/>
  <c r="C1546" i="29" s="1"/>
  <c r="C1547" i="29" s="1"/>
  <c r="C1548" i="29" s="1"/>
  <c r="C1549" i="29" s="1"/>
  <c r="C1550" i="29" s="1"/>
  <c r="C1551" i="29" s="1"/>
  <c r="C1552" i="29" s="1"/>
  <c r="C1553" i="29" s="1"/>
  <c r="C1554" i="29" s="1"/>
  <c r="C1555" i="29" s="1"/>
  <c r="C1556" i="29" s="1"/>
  <c r="C1557" i="29" s="1"/>
  <c r="C1558" i="29" s="1"/>
  <c r="C1559" i="29" s="1"/>
  <c r="C1560" i="29" s="1"/>
  <c r="C1561" i="29" s="1"/>
  <c r="C1562" i="29" s="1"/>
  <c r="C1563" i="29" s="1"/>
  <c r="C1564" i="29" s="1"/>
  <c r="C1565" i="29" s="1"/>
  <c r="C1566" i="29" s="1"/>
  <c r="C1567" i="29" s="1"/>
  <c r="C1568" i="29" s="1"/>
  <c r="C1569" i="29" s="1"/>
  <c r="C1570" i="29" s="1"/>
  <c r="C1571" i="29" s="1"/>
  <c r="C1572" i="29" s="1"/>
  <c r="C1573" i="29" s="1"/>
  <c r="C1574" i="29" s="1"/>
  <c r="C1575" i="29" s="1"/>
  <c r="C1576" i="29" s="1"/>
  <c r="C1577" i="29" s="1"/>
  <c r="C1578" i="29" s="1"/>
  <c r="C1579" i="29" s="1"/>
  <c r="C1580" i="29" s="1"/>
  <c r="C1581" i="29" s="1"/>
  <c r="C1582" i="29" s="1"/>
  <c r="C1583" i="29" s="1"/>
  <c r="C1584" i="29" s="1"/>
  <c r="C1585" i="29" s="1"/>
  <c r="C1586" i="29" s="1"/>
  <c r="C1587" i="29" s="1"/>
  <c r="C1588" i="29" s="1"/>
  <c r="C1589" i="29" s="1"/>
  <c r="C1590" i="29" s="1"/>
  <c r="C1591" i="29" s="1"/>
  <c r="C1592" i="29" s="1"/>
  <c r="C1593" i="29" s="1"/>
  <c r="C1594" i="29" s="1"/>
  <c r="C1595" i="29" s="1"/>
  <c r="C1596" i="29" s="1"/>
  <c r="C1597" i="29" s="1"/>
  <c r="C1598" i="29" s="1"/>
  <c r="C1599" i="29" s="1"/>
  <c r="C1600" i="29" s="1"/>
  <c r="C1601" i="29" s="1"/>
  <c r="C1602" i="29" s="1"/>
  <c r="C1603" i="29" s="1"/>
  <c r="C1604" i="29" s="1"/>
  <c r="C1605" i="29" s="1"/>
  <c r="C1606" i="29" s="1"/>
  <c r="C1607" i="29" s="1"/>
  <c r="C1608" i="29" s="1"/>
  <c r="C1609" i="29" s="1"/>
  <c r="C1610" i="29" s="1"/>
  <c r="C1611" i="29" s="1"/>
  <c r="C1612" i="29" s="1"/>
  <c r="C1613" i="29" s="1"/>
  <c r="C1614" i="29" s="1"/>
  <c r="C1615" i="29" s="1"/>
  <c r="C1616" i="29" s="1"/>
  <c r="C1617" i="29" s="1"/>
  <c r="C1618" i="29" s="1"/>
  <c r="C1619" i="29" s="1"/>
  <c r="C1620" i="29" s="1"/>
  <c r="C1621" i="29" s="1"/>
  <c r="C1622" i="29" s="1"/>
  <c r="C1623" i="29" s="1"/>
  <c r="C1624" i="29" s="1"/>
  <c r="C1625" i="29" s="1"/>
  <c r="C1626" i="29" s="1"/>
  <c r="C1627" i="29" s="1"/>
  <c r="C1628" i="29" s="1"/>
  <c r="C1629" i="29" s="1"/>
  <c r="C1630" i="29" s="1"/>
  <c r="C1631" i="29" s="1"/>
  <c r="C1632" i="29" s="1"/>
  <c r="C1633" i="29" s="1"/>
  <c r="C1634" i="29" s="1"/>
  <c r="C1635" i="29" s="1"/>
  <c r="C1636" i="29" s="1"/>
  <c r="C1637" i="29" s="1"/>
  <c r="C1638" i="29" s="1"/>
  <c r="C1639" i="29" s="1"/>
  <c r="C1640" i="29" s="1"/>
  <c r="C1641" i="29" s="1"/>
  <c r="C1642" i="29" s="1"/>
  <c r="C1643" i="29" s="1"/>
  <c r="C1644" i="29" s="1"/>
  <c r="C1645" i="29" s="1"/>
  <c r="C1646" i="29" s="1"/>
  <c r="C1647" i="29" s="1"/>
  <c r="C1648" i="29" s="1"/>
  <c r="C1649" i="29" s="1"/>
  <c r="C1650" i="29" s="1"/>
  <c r="C1651" i="29" s="1"/>
  <c r="C1652" i="29" s="1"/>
  <c r="C1653" i="29" s="1"/>
  <c r="C1654" i="29" s="1"/>
  <c r="C1655" i="29" s="1"/>
  <c r="C1656" i="29" s="1"/>
  <c r="C1657" i="29" s="1"/>
  <c r="C1658" i="29" s="1"/>
  <c r="C1659" i="29" s="1"/>
  <c r="C1660" i="29" s="1"/>
  <c r="C1661" i="29" s="1"/>
  <c r="C1662" i="29" s="1"/>
  <c r="C1663" i="29" s="1"/>
  <c r="C1664" i="29" s="1"/>
  <c r="C1665" i="29" s="1"/>
  <c r="C1666" i="29" s="1"/>
  <c r="C1667" i="29" s="1"/>
  <c r="C1668" i="29" s="1"/>
  <c r="C1669" i="29" s="1"/>
  <c r="C1670" i="29" s="1"/>
  <c r="C1671" i="29" s="1"/>
  <c r="C1672" i="29" s="1"/>
  <c r="C1673" i="29" s="1"/>
  <c r="C1674" i="29" s="1"/>
  <c r="C1675" i="29" s="1"/>
  <c r="C1676" i="29" s="1"/>
  <c r="C1677" i="29" s="1"/>
  <c r="C1678" i="29" s="1"/>
  <c r="C1679" i="29" s="1"/>
  <c r="C1680" i="29" s="1"/>
  <c r="C1681" i="29" s="1"/>
  <c r="C1682" i="29" s="1"/>
  <c r="C1683" i="29" s="1"/>
  <c r="C1684" i="29" s="1"/>
  <c r="C1685" i="29" s="1"/>
  <c r="C1686" i="29" s="1"/>
  <c r="C1687" i="29" s="1"/>
  <c r="C1688" i="29" s="1"/>
  <c r="C1689" i="29" s="1"/>
  <c r="C1690" i="29" s="1"/>
  <c r="C1691" i="29" s="1"/>
  <c r="C1692" i="29" s="1"/>
  <c r="C1693" i="29" s="1"/>
  <c r="C1694" i="29" s="1"/>
  <c r="C1695" i="29" s="1"/>
  <c r="C1696" i="29" s="1"/>
  <c r="C1697" i="29" s="1"/>
  <c r="C1698" i="29" s="1"/>
  <c r="C1699" i="29" s="1"/>
  <c r="C1700" i="29" s="1"/>
  <c r="C1701" i="29" s="1"/>
  <c r="C1702" i="29" s="1"/>
  <c r="C1703" i="29" s="1"/>
  <c r="C1704" i="29" s="1"/>
  <c r="C1705" i="29" s="1"/>
  <c r="C1706" i="29" s="1"/>
  <c r="C1707" i="29" s="1"/>
  <c r="C1708" i="29" s="1"/>
  <c r="C1709" i="29" s="1"/>
  <c r="C1710" i="29" s="1"/>
  <c r="C1711" i="29" s="1"/>
  <c r="C1712" i="29" s="1"/>
  <c r="C1713" i="29" s="1"/>
  <c r="C1714" i="29" s="1"/>
  <c r="C1715" i="29" s="1"/>
  <c r="C1716" i="29" s="1"/>
  <c r="C1717" i="29" s="1"/>
  <c r="C1718" i="29" s="1"/>
  <c r="C1719" i="29" s="1"/>
  <c r="C1720" i="29" s="1"/>
  <c r="C1721" i="29" s="1"/>
  <c r="C1722" i="29" s="1"/>
  <c r="C1723" i="29" s="1"/>
  <c r="C1724" i="29" s="1"/>
  <c r="C1725" i="29" s="1"/>
  <c r="C1726" i="29" s="1"/>
  <c r="C1727" i="29" s="1"/>
  <c r="C1728" i="29" s="1"/>
  <c r="C1729" i="29" s="1"/>
  <c r="C1730" i="29" s="1"/>
  <c r="C1731" i="29" s="1"/>
  <c r="C1732" i="29" s="1"/>
  <c r="C1733" i="29" s="1"/>
  <c r="C1734" i="29" s="1"/>
  <c r="C1735" i="29" s="1"/>
  <c r="C1736" i="29" s="1"/>
  <c r="C1737" i="29" s="1"/>
  <c r="C1738" i="29" s="1"/>
  <c r="C1739" i="29" s="1"/>
  <c r="C1740" i="29" s="1"/>
  <c r="C1741" i="29" s="1"/>
  <c r="C1742" i="29" s="1"/>
  <c r="C1743" i="29" s="1"/>
  <c r="C1744" i="29" s="1"/>
  <c r="C1745" i="29" s="1"/>
  <c r="C1746" i="29" s="1"/>
  <c r="C1747" i="29" s="1"/>
  <c r="C1748" i="29" s="1"/>
  <c r="C1749" i="29" s="1"/>
  <c r="C1750" i="29" s="1"/>
  <c r="C1751" i="29" s="1"/>
  <c r="C1752" i="29" s="1"/>
  <c r="C1753" i="29" s="1"/>
  <c r="C1754" i="29" s="1"/>
  <c r="C1755" i="29" s="1"/>
  <c r="C1756" i="29" s="1"/>
  <c r="C1757" i="29" s="1"/>
  <c r="C1758" i="29" s="1"/>
  <c r="C1759" i="29" s="1"/>
  <c r="C1760" i="29" s="1"/>
  <c r="C1761" i="29" s="1"/>
  <c r="C1762" i="29" s="1"/>
  <c r="C1763" i="29" s="1"/>
  <c r="C1764" i="29" s="1"/>
  <c r="C1765" i="29" s="1"/>
  <c r="C1766" i="29" s="1"/>
  <c r="C1767" i="29" s="1"/>
  <c r="C1768" i="29" s="1"/>
  <c r="C1769" i="29" s="1"/>
  <c r="C1770" i="29" s="1"/>
  <c r="C1771" i="29" s="1"/>
  <c r="C1772" i="29" s="1"/>
  <c r="C1773" i="29" s="1"/>
  <c r="C1774" i="29" s="1"/>
  <c r="C1775" i="29" s="1"/>
  <c r="C1776" i="29" s="1"/>
  <c r="C1777" i="29" s="1"/>
  <c r="C1778" i="29" s="1"/>
  <c r="C1779" i="29" s="1"/>
  <c r="C1780" i="29" s="1"/>
  <c r="C1781" i="29" s="1"/>
  <c r="C1782" i="29" s="1"/>
  <c r="C1783" i="29" s="1"/>
  <c r="C1784" i="29" s="1"/>
  <c r="C1785" i="29" s="1"/>
  <c r="C1786" i="29" s="1"/>
  <c r="C1787" i="29" s="1"/>
  <c r="C1788" i="29" s="1"/>
  <c r="C1789" i="29" s="1"/>
  <c r="C1790" i="29" s="1"/>
  <c r="C1791" i="29" s="1"/>
  <c r="C1792" i="29" s="1"/>
  <c r="C1793" i="29" s="1"/>
  <c r="C1794" i="29" s="1"/>
  <c r="C1795" i="29" s="1"/>
  <c r="C1796" i="29" s="1"/>
  <c r="C1797" i="29" s="1"/>
  <c r="C1798" i="29" s="1"/>
  <c r="C1799" i="29" s="1"/>
  <c r="C1800" i="29" s="1"/>
  <c r="C1801" i="29" s="1"/>
  <c r="C1802" i="29" s="1"/>
  <c r="C1803" i="29" s="1"/>
  <c r="C1804" i="29" s="1"/>
  <c r="C1805" i="29" s="1"/>
  <c r="C1806" i="29" s="1"/>
  <c r="C1807" i="29" s="1"/>
  <c r="C1808" i="29" s="1"/>
  <c r="C1809" i="29" s="1"/>
  <c r="C1810" i="29" s="1"/>
  <c r="C1811" i="29" s="1"/>
  <c r="C1812" i="29" s="1"/>
  <c r="C1813" i="29" s="1"/>
  <c r="C1814" i="29" s="1"/>
  <c r="C1815" i="29" s="1"/>
  <c r="C1816" i="29" s="1"/>
  <c r="C1817" i="29" s="1"/>
  <c r="C1818" i="29" s="1"/>
  <c r="C1819" i="29" s="1"/>
  <c r="C1820" i="29" s="1"/>
  <c r="C1821" i="29" s="1"/>
  <c r="C1822" i="29" s="1"/>
  <c r="C1823" i="29" s="1"/>
  <c r="C1824" i="29" s="1"/>
  <c r="C1825" i="29" s="1"/>
  <c r="C1826" i="29" s="1"/>
  <c r="C1827" i="29" s="1"/>
  <c r="C1828" i="29" s="1"/>
  <c r="C1829" i="29" s="1"/>
  <c r="C1830" i="29" s="1"/>
  <c r="D1467" i="29"/>
  <c r="D1468" i="29" s="1"/>
  <c r="D1469" i="29" s="1"/>
  <c r="D1470" i="29" s="1"/>
  <c r="D1471" i="29" s="1"/>
  <c r="D1472" i="29" s="1"/>
  <c r="D1473" i="29" s="1"/>
  <c r="D1474" i="29" s="1"/>
  <c r="D1475" i="29" s="1"/>
  <c r="D1476" i="29" s="1"/>
  <c r="D1477" i="29" s="1"/>
  <c r="D1478" i="29" s="1"/>
  <c r="D1479" i="29" s="1"/>
  <c r="D1480" i="29" s="1"/>
  <c r="D1481" i="29" s="1"/>
  <c r="D1482" i="29" s="1"/>
  <c r="D1483" i="29" s="1"/>
  <c r="D1484" i="29" s="1"/>
  <c r="D1485" i="29" s="1"/>
  <c r="D1486" i="29" s="1"/>
  <c r="D1487" i="29" s="1"/>
  <c r="D1488" i="29" s="1"/>
  <c r="D1489" i="29" s="1"/>
  <c r="D1490" i="29" s="1"/>
  <c r="D1491" i="29" s="1"/>
  <c r="D1492" i="29" s="1"/>
  <c r="D1493" i="29" s="1"/>
  <c r="D1494" i="29" s="1"/>
  <c r="D1495" i="29" s="1"/>
  <c r="D1496" i="29" s="1"/>
  <c r="D1497" i="29" s="1"/>
  <c r="D1498" i="29" s="1"/>
  <c r="D1499" i="29" s="1"/>
  <c r="D1500" i="29" s="1"/>
  <c r="D1501" i="29" s="1"/>
  <c r="D1502" i="29" s="1"/>
  <c r="D1503" i="29" s="1"/>
  <c r="D1504" i="29" s="1"/>
  <c r="D1505" i="29" s="1"/>
  <c r="D1506" i="29" s="1"/>
  <c r="D1507" i="29" s="1"/>
  <c r="D1508" i="29" s="1"/>
  <c r="D1509" i="29" s="1"/>
  <c r="D1510" i="29" s="1"/>
  <c r="D1511" i="29" s="1"/>
  <c r="D1512" i="29" s="1"/>
  <c r="D1513" i="29" s="1"/>
  <c r="D1514" i="29" s="1"/>
  <c r="D1515" i="29" s="1"/>
  <c r="D1516" i="29" s="1"/>
  <c r="D1517" i="29" s="1"/>
  <c r="D1518" i="29" s="1"/>
  <c r="D1519" i="29" s="1"/>
  <c r="D1520" i="29" s="1"/>
  <c r="D1521" i="29" s="1"/>
  <c r="D1522" i="29" s="1"/>
  <c r="D1523" i="29" s="1"/>
  <c r="D1524" i="29" s="1"/>
  <c r="D1525" i="29" s="1"/>
  <c r="D1526" i="29" s="1"/>
  <c r="D1527" i="29" s="1"/>
  <c r="D1528" i="29" s="1"/>
  <c r="D1529" i="29" s="1"/>
  <c r="D1530" i="29" s="1"/>
  <c r="D1531" i="29" s="1"/>
  <c r="D1532" i="29" s="1"/>
  <c r="D1533" i="29" s="1"/>
  <c r="D1534" i="29" s="1"/>
  <c r="D1535" i="29" s="1"/>
  <c r="D1536" i="29" s="1"/>
  <c r="D1537" i="29" s="1"/>
  <c r="D1538" i="29" s="1"/>
  <c r="D1539" i="29" s="1"/>
  <c r="D1540" i="29" s="1"/>
  <c r="D1541" i="29" s="1"/>
  <c r="D1542" i="29" s="1"/>
  <c r="D1543" i="29" s="1"/>
  <c r="D1544" i="29" s="1"/>
  <c r="D1545" i="29" s="1"/>
  <c r="D1546" i="29" s="1"/>
  <c r="D1547" i="29" s="1"/>
  <c r="D1548" i="29" s="1"/>
  <c r="D1549" i="29" s="1"/>
  <c r="D1550" i="29" s="1"/>
  <c r="D1551" i="29" s="1"/>
  <c r="D1552" i="29" s="1"/>
  <c r="D1553" i="29" s="1"/>
  <c r="D1554" i="29" s="1"/>
  <c r="D1555" i="29" s="1"/>
  <c r="D1556" i="29" s="1"/>
  <c r="D1557" i="29" s="1"/>
  <c r="D1558" i="29" s="1"/>
  <c r="D1559" i="29" s="1"/>
  <c r="D1560" i="29" s="1"/>
  <c r="D1561" i="29" s="1"/>
  <c r="D1562" i="29" s="1"/>
  <c r="D1563" i="29" s="1"/>
  <c r="D1564" i="29" s="1"/>
  <c r="D1565" i="29" s="1"/>
  <c r="D1566" i="29" s="1"/>
  <c r="D1567" i="29" s="1"/>
  <c r="D1568" i="29" s="1"/>
  <c r="D1569" i="29" s="1"/>
  <c r="D1570" i="29" s="1"/>
  <c r="D1571" i="29" s="1"/>
  <c r="D1572" i="29" s="1"/>
  <c r="D1573" i="29" s="1"/>
  <c r="D1574" i="29" s="1"/>
  <c r="D1575" i="29" s="1"/>
  <c r="D1576" i="29" s="1"/>
  <c r="D1577" i="29" s="1"/>
  <c r="D1578" i="29" s="1"/>
  <c r="D1579" i="29" s="1"/>
  <c r="D1580" i="29" s="1"/>
  <c r="D1581" i="29" s="1"/>
  <c r="D1582" i="29" s="1"/>
  <c r="D1583" i="29" s="1"/>
  <c r="D1584" i="29" s="1"/>
  <c r="D1585" i="29" s="1"/>
  <c r="D1586" i="29" s="1"/>
  <c r="D1587" i="29" s="1"/>
  <c r="D1588" i="29" s="1"/>
  <c r="D1589" i="29" s="1"/>
  <c r="D1590" i="29" s="1"/>
  <c r="D1591" i="29" s="1"/>
  <c r="D1592" i="29" s="1"/>
  <c r="D1593" i="29" s="1"/>
  <c r="D1594" i="29" s="1"/>
  <c r="D1595" i="29" s="1"/>
  <c r="D1596" i="29" s="1"/>
  <c r="D1597" i="29" s="1"/>
  <c r="D1598" i="29" s="1"/>
  <c r="D1599" i="29" s="1"/>
  <c r="D1600" i="29" s="1"/>
  <c r="D1601" i="29" s="1"/>
  <c r="D1602" i="29" s="1"/>
  <c r="D1603" i="29" s="1"/>
  <c r="D1604" i="29" s="1"/>
  <c r="D1605" i="29" s="1"/>
  <c r="D1606" i="29" s="1"/>
  <c r="D1607" i="29" s="1"/>
  <c r="D1608" i="29" s="1"/>
  <c r="D1609" i="29" s="1"/>
  <c r="D1610" i="29" s="1"/>
  <c r="D1611" i="29" s="1"/>
  <c r="D1612" i="29" s="1"/>
  <c r="D1613" i="29" s="1"/>
  <c r="D1614" i="29" s="1"/>
  <c r="D1615" i="29" s="1"/>
  <c r="D1616" i="29" s="1"/>
  <c r="D1617" i="29" s="1"/>
  <c r="D1618" i="29" s="1"/>
  <c r="D1619" i="29" s="1"/>
  <c r="D1620" i="29" s="1"/>
  <c r="D1621" i="29" s="1"/>
  <c r="D1622" i="29" s="1"/>
  <c r="D1623" i="29" s="1"/>
  <c r="D1624" i="29" s="1"/>
  <c r="D1625" i="29" s="1"/>
  <c r="D1626" i="29" s="1"/>
  <c r="D1627" i="29" s="1"/>
  <c r="D1628" i="29" s="1"/>
  <c r="D1629" i="29" s="1"/>
  <c r="D1630" i="29" s="1"/>
  <c r="D1631" i="29" s="1"/>
  <c r="D1632" i="29" s="1"/>
  <c r="D1633" i="29" s="1"/>
  <c r="D1634" i="29" s="1"/>
  <c r="D1635" i="29" s="1"/>
  <c r="D1636" i="29" s="1"/>
  <c r="D1637" i="29" s="1"/>
  <c r="D1638" i="29" s="1"/>
  <c r="D1639" i="29" s="1"/>
  <c r="D1640" i="29" s="1"/>
  <c r="D1641" i="29" s="1"/>
  <c r="D1642" i="29" s="1"/>
  <c r="D1643" i="29" s="1"/>
  <c r="D1644" i="29" s="1"/>
  <c r="D1645" i="29" s="1"/>
  <c r="D1646" i="29" s="1"/>
  <c r="D1647" i="29" s="1"/>
  <c r="D1648" i="29" s="1"/>
  <c r="D1649" i="29" s="1"/>
  <c r="D1650" i="29" s="1"/>
  <c r="D1651" i="29" s="1"/>
  <c r="D1652" i="29" s="1"/>
  <c r="D1653" i="29" s="1"/>
  <c r="D1654" i="29" s="1"/>
  <c r="D1655" i="29" s="1"/>
  <c r="D1656" i="29" s="1"/>
  <c r="D1657" i="29" s="1"/>
  <c r="D1658" i="29" s="1"/>
  <c r="D1659" i="29" s="1"/>
  <c r="D1660" i="29" s="1"/>
  <c r="D1661" i="29" s="1"/>
  <c r="D1662" i="29" s="1"/>
  <c r="D1663" i="29" s="1"/>
  <c r="D1664" i="29" s="1"/>
  <c r="D1665" i="29" s="1"/>
  <c r="D1666" i="29" s="1"/>
  <c r="D1667" i="29" s="1"/>
  <c r="D1668" i="29" s="1"/>
  <c r="D1669" i="29" s="1"/>
  <c r="D1670" i="29" s="1"/>
  <c r="D1671" i="29" s="1"/>
  <c r="D1672" i="29" s="1"/>
  <c r="D1673" i="29" s="1"/>
  <c r="D1674" i="29" s="1"/>
  <c r="D1675" i="29" s="1"/>
  <c r="D1676" i="29" s="1"/>
  <c r="D1677" i="29" s="1"/>
  <c r="D1678" i="29" s="1"/>
  <c r="D1679" i="29" s="1"/>
  <c r="D1680" i="29" s="1"/>
  <c r="D1681" i="29" s="1"/>
  <c r="D1682" i="29" s="1"/>
  <c r="D1683" i="29" s="1"/>
  <c r="D1684" i="29" s="1"/>
  <c r="D1685" i="29" s="1"/>
  <c r="D1686" i="29" s="1"/>
  <c r="D1687" i="29" s="1"/>
  <c r="D1688" i="29" s="1"/>
  <c r="D1689" i="29" s="1"/>
  <c r="D1690" i="29" s="1"/>
  <c r="D1691" i="29" s="1"/>
  <c r="D1692" i="29" s="1"/>
  <c r="D1693" i="29" s="1"/>
  <c r="D1694" i="29" s="1"/>
  <c r="D1695" i="29" s="1"/>
  <c r="D1696" i="29" s="1"/>
  <c r="D1697" i="29" s="1"/>
  <c r="D1698" i="29" s="1"/>
  <c r="D1699" i="29" s="1"/>
  <c r="D1700" i="29" s="1"/>
  <c r="D1701" i="29" s="1"/>
  <c r="D1702" i="29" s="1"/>
  <c r="D1703" i="29" s="1"/>
  <c r="D1704" i="29" s="1"/>
  <c r="D1705" i="29" s="1"/>
  <c r="D1706" i="29" s="1"/>
  <c r="D1707" i="29" s="1"/>
  <c r="D1708" i="29" s="1"/>
  <c r="D1709" i="29" s="1"/>
  <c r="D1710" i="29" s="1"/>
  <c r="D1711" i="29" s="1"/>
  <c r="D1712" i="29" s="1"/>
  <c r="D1713" i="29" s="1"/>
  <c r="D1714" i="29" s="1"/>
  <c r="D1715" i="29" s="1"/>
  <c r="D1716" i="29" s="1"/>
  <c r="D1717" i="29" s="1"/>
  <c r="D1718" i="29" s="1"/>
  <c r="D1719" i="29" s="1"/>
  <c r="D1720" i="29" s="1"/>
  <c r="D1721" i="29" s="1"/>
  <c r="D1722" i="29" s="1"/>
  <c r="D1723" i="29" s="1"/>
  <c r="D1724" i="29" s="1"/>
  <c r="D1725" i="29" s="1"/>
  <c r="D1726" i="29" s="1"/>
  <c r="D1727" i="29" s="1"/>
  <c r="D1728" i="29" s="1"/>
  <c r="D1729" i="29" s="1"/>
  <c r="D1730" i="29" s="1"/>
  <c r="D1731" i="29" s="1"/>
  <c r="D1732" i="29" s="1"/>
  <c r="D1733" i="29" s="1"/>
  <c r="D1734" i="29" s="1"/>
  <c r="D1735" i="29" s="1"/>
  <c r="D1736" i="29" s="1"/>
  <c r="D1737" i="29" s="1"/>
  <c r="D1738" i="29" s="1"/>
  <c r="D1739" i="29" s="1"/>
  <c r="D1740" i="29" s="1"/>
  <c r="D1741" i="29" s="1"/>
  <c r="D1742" i="29" s="1"/>
  <c r="D1743" i="29" s="1"/>
  <c r="D1744" i="29" s="1"/>
  <c r="D1745" i="29" s="1"/>
  <c r="D1746" i="29" s="1"/>
  <c r="D1747" i="29" s="1"/>
  <c r="D1748" i="29" s="1"/>
  <c r="D1749" i="29" s="1"/>
  <c r="D1750" i="29" s="1"/>
  <c r="D1751" i="29" s="1"/>
  <c r="D1752" i="29" s="1"/>
  <c r="D1753" i="29" s="1"/>
  <c r="D1754" i="29" s="1"/>
  <c r="D1755" i="29" s="1"/>
  <c r="D1756" i="29" s="1"/>
  <c r="D1757" i="29" s="1"/>
  <c r="D1758" i="29" s="1"/>
  <c r="D1759" i="29" s="1"/>
  <c r="D1760" i="29" s="1"/>
  <c r="D1761" i="29" s="1"/>
  <c r="D1762" i="29" s="1"/>
  <c r="D1763" i="29" s="1"/>
  <c r="D1764" i="29" s="1"/>
  <c r="D1765" i="29" s="1"/>
  <c r="D1766" i="29" s="1"/>
  <c r="D1767" i="29" s="1"/>
  <c r="D1768" i="29" s="1"/>
  <c r="D1769" i="29" s="1"/>
  <c r="D1770" i="29" s="1"/>
  <c r="D1771" i="29" s="1"/>
  <c r="D1772" i="29" s="1"/>
  <c r="D1773" i="29" s="1"/>
  <c r="D1774" i="29" s="1"/>
  <c r="D1775" i="29" s="1"/>
  <c r="D1776" i="29" s="1"/>
  <c r="D1777" i="29" s="1"/>
  <c r="D1778" i="29" s="1"/>
  <c r="D1779" i="29" s="1"/>
  <c r="D1780" i="29" s="1"/>
  <c r="D1781" i="29" s="1"/>
  <c r="D1782" i="29" s="1"/>
  <c r="D1783" i="29" s="1"/>
  <c r="D1784" i="29" s="1"/>
  <c r="D1785" i="29" s="1"/>
  <c r="D1786" i="29" s="1"/>
  <c r="D1787" i="29" s="1"/>
  <c r="D1788" i="29" s="1"/>
  <c r="D1789" i="29" s="1"/>
  <c r="D1790" i="29" s="1"/>
  <c r="D1791" i="29" s="1"/>
  <c r="D1792" i="29" s="1"/>
  <c r="D1793" i="29" s="1"/>
  <c r="D1794" i="29" s="1"/>
  <c r="D1795" i="29" s="1"/>
  <c r="D1796" i="29" s="1"/>
  <c r="D1797" i="29" s="1"/>
  <c r="D1798" i="29" s="1"/>
  <c r="D1799" i="29" s="1"/>
  <c r="D1800" i="29" s="1"/>
  <c r="D1801" i="29" s="1"/>
  <c r="D1802" i="29" s="1"/>
  <c r="D1803" i="29" s="1"/>
  <c r="D1804" i="29" s="1"/>
  <c r="D1805" i="29" s="1"/>
  <c r="D1806" i="29" s="1"/>
  <c r="D1807" i="29" s="1"/>
  <c r="D1808" i="29" s="1"/>
  <c r="D1809" i="29" s="1"/>
  <c r="D1810" i="29" s="1"/>
  <c r="D1811" i="29" s="1"/>
  <c r="D1812" i="29" s="1"/>
  <c r="D1813" i="29" s="1"/>
  <c r="D1814" i="29" s="1"/>
  <c r="D1815" i="29" s="1"/>
  <c r="D1816" i="29" s="1"/>
  <c r="D1817" i="29" s="1"/>
  <c r="D1818" i="29" s="1"/>
  <c r="D1819" i="29" s="1"/>
  <c r="D1820" i="29" s="1"/>
  <c r="D1821" i="29" s="1"/>
  <c r="D1822" i="29" s="1"/>
  <c r="D1823" i="29" s="1"/>
  <c r="D1824" i="29" s="1"/>
  <c r="D1825" i="29" s="1"/>
  <c r="D1826" i="29" s="1"/>
  <c r="D1827" i="29" s="1"/>
  <c r="D1828" i="29" s="1"/>
  <c r="D1829" i="29" s="1"/>
  <c r="D1830" i="29" s="1"/>
  <c r="D1831" i="29" s="1"/>
  <c r="B1832" i="29"/>
  <c r="B1833" i="29" s="1"/>
  <c r="B1834" i="29" s="1"/>
  <c r="B1835" i="29" s="1"/>
  <c r="B1836" i="29" s="1"/>
  <c r="B1837" i="29" s="1"/>
  <c r="B1838" i="29" s="1"/>
  <c r="B1839" i="29" s="1"/>
  <c r="B1840" i="29" s="1"/>
  <c r="B1841" i="29" s="1"/>
  <c r="B1842" i="29" s="1"/>
  <c r="B1843" i="29" s="1"/>
  <c r="B1844" i="29" s="1"/>
  <c r="B1845" i="29" s="1"/>
  <c r="B1846" i="29" s="1"/>
  <c r="B1847" i="29" s="1"/>
  <c r="B1848" i="29" s="1"/>
  <c r="B1849" i="29" s="1"/>
  <c r="B1850" i="29" s="1"/>
  <c r="B1851" i="29" s="1"/>
  <c r="B1852" i="29" s="1"/>
  <c r="B1853" i="29" s="1"/>
  <c r="B1854" i="29" s="1"/>
  <c r="B1855" i="29" s="1"/>
  <c r="B1856" i="29" s="1"/>
  <c r="B1857" i="29" s="1"/>
  <c r="B1858" i="29" s="1"/>
  <c r="B1859" i="29" s="1"/>
  <c r="B1860" i="29" s="1"/>
  <c r="B1861" i="29" s="1"/>
  <c r="B1862" i="29" s="1"/>
  <c r="B1863" i="29" s="1"/>
  <c r="B1864" i="29" s="1"/>
  <c r="B1865" i="29" s="1"/>
  <c r="B1866" i="29" s="1"/>
  <c r="B1867" i="29" s="1"/>
  <c r="B1868" i="29" s="1"/>
  <c r="B1869" i="29" s="1"/>
  <c r="B1870" i="29" s="1"/>
  <c r="B1871" i="29" s="1"/>
  <c r="B1872" i="29" s="1"/>
  <c r="B1873" i="29" s="1"/>
  <c r="B1874" i="29" s="1"/>
  <c r="B1875" i="29" s="1"/>
  <c r="B1876" i="29" s="1"/>
  <c r="B1877" i="29" s="1"/>
  <c r="B1878" i="29" s="1"/>
  <c r="B1879" i="29" s="1"/>
  <c r="B1880" i="29" s="1"/>
  <c r="B1881" i="29" s="1"/>
  <c r="B1882" i="29" s="1"/>
  <c r="B1883" i="29" s="1"/>
  <c r="B1884" i="29" s="1"/>
  <c r="B1885" i="29" s="1"/>
  <c r="B1886" i="29" s="1"/>
  <c r="B1887" i="29" s="1"/>
  <c r="B1888" i="29" s="1"/>
  <c r="B1889" i="29" s="1"/>
  <c r="B1890" i="29" s="1"/>
  <c r="B1891" i="29" s="1"/>
  <c r="B1892" i="29" s="1"/>
  <c r="B1893" i="29" s="1"/>
  <c r="B1894" i="29" s="1"/>
  <c r="B1895" i="29" s="1"/>
  <c r="B1896" i="29" s="1"/>
  <c r="B1897" i="29" s="1"/>
  <c r="B1898" i="29" s="1"/>
  <c r="B1899" i="29" s="1"/>
  <c r="B1900" i="29" s="1"/>
  <c r="B1901" i="29" s="1"/>
  <c r="B1902" i="29" s="1"/>
  <c r="B1903" i="29" s="1"/>
  <c r="B1904" i="29" s="1"/>
  <c r="B1905" i="29" s="1"/>
  <c r="B1906" i="29" s="1"/>
  <c r="B1907" i="29" s="1"/>
  <c r="B1908" i="29" s="1"/>
  <c r="B1909" i="29" s="1"/>
  <c r="B1910" i="29" s="1"/>
  <c r="B1911" i="29" s="1"/>
  <c r="B1912" i="29" s="1"/>
  <c r="B1913" i="29" s="1"/>
  <c r="B1914" i="29" s="1"/>
  <c r="B1915" i="29" s="1"/>
  <c r="B1916" i="29" s="1"/>
  <c r="B1917" i="29" s="1"/>
  <c r="B1918" i="29" s="1"/>
  <c r="B1919" i="29" s="1"/>
  <c r="B1920" i="29" s="1"/>
  <c r="B1921" i="29" s="1"/>
  <c r="B1922" i="29" s="1"/>
  <c r="B1923" i="29" s="1"/>
  <c r="B1924" i="29" s="1"/>
  <c r="B1925" i="29" s="1"/>
  <c r="B1926" i="29" s="1"/>
  <c r="B1927" i="29" s="1"/>
  <c r="B1928" i="29" s="1"/>
  <c r="B1929" i="29" s="1"/>
  <c r="B1930" i="29" s="1"/>
  <c r="B1931" i="29" s="1"/>
  <c r="B1932" i="29" s="1"/>
  <c r="B1933" i="29" s="1"/>
  <c r="B1934" i="29" s="1"/>
  <c r="B1935" i="29" s="1"/>
  <c r="B1936" i="29" s="1"/>
  <c r="B1937" i="29" s="1"/>
  <c r="B1938" i="29" s="1"/>
  <c r="B1939" i="29" s="1"/>
  <c r="B1940" i="29" s="1"/>
  <c r="B1941" i="29" s="1"/>
  <c r="B1942" i="29" s="1"/>
  <c r="B1943" i="29" s="1"/>
  <c r="B1944" i="29" s="1"/>
  <c r="B1945" i="29" s="1"/>
  <c r="B1946" i="29" s="1"/>
  <c r="B1947" i="29" s="1"/>
  <c r="B1948" i="29" s="1"/>
  <c r="B1949" i="29" s="1"/>
  <c r="B1950" i="29" s="1"/>
  <c r="B1951" i="29" s="1"/>
  <c r="B1952" i="29" s="1"/>
  <c r="B1953" i="29" s="1"/>
  <c r="B1954" i="29" s="1"/>
  <c r="B1955" i="29" s="1"/>
  <c r="B1956" i="29" s="1"/>
  <c r="B1957" i="29" s="1"/>
  <c r="B1958" i="29" s="1"/>
  <c r="B1959" i="29" s="1"/>
  <c r="B1960" i="29" s="1"/>
  <c r="B1961" i="29" s="1"/>
  <c r="B1962" i="29" s="1"/>
  <c r="B1963" i="29" s="1"/>
  <c r="B1964" i="29" s="1"/>
  <c r="B1965" i="29" s="1"/>
  <c r="B1966" i="29" s="1"/>
  <c r="B1967" i="29" s="1"/>
  <c r="B1968" i="29" s="1"/>
  <c r="B1969" i="29" s="1"/>
  <c r="B1970" i="29" s="1"/>
  <c r="B1971" i="29" s="1"/>
  <c r="B1972" i="29" s="1"/>
  <c r="B1973" i="29" s="1"/>
  <c r="B1974" i="29" s="1"/>
  <c r="B1975" i="29" s="1"/>
  <c r="B1976" i="29" s="1"/>
  <c r="B1977" i="29" s="1"/>
  <c r="B1978" i="29" s="1"/>
  <c r="B1979" i="29" s="1"/>
  <c r="B1980" i="29" s="1"/>
  <c r="B1981" i="29" s="1"/>
  <c r="B1982" i="29" s="1"/>
  <c r="B1983" i="29" s="1"/>
  <c r="B1984" i="29" s="1"/>
  <c r="B1985" i="29" s="1"/>
  <c r="B1986" i="29" s="1"/>
  <c r="B1987" i="29" s="1"/>
  <c r="B1988" i="29" s="1"/>
  <c r="B1989" i="29" s="1"/>
  <c r="B1990" i="29" s="1"/>
  <c r="B1991" i="29" s="1"/>
  <c r="B1992" i="29" s="1"/>
  <c r="B1993" i="29" s="1"/>
  <c r="B1994" i="29" s="1"/>
  <c r="B1995" i="29" s="1"/>
  <c r="B1996" i="29" s="1"/>
  <c r="B1997" i="29" s="1"/>
  <c r="B1998" i="29" s="1"/>
  <c r="B1999" i="29" s="1"/>
  <c r="B2000" i="29" s="1"/>
  <c r="B2001" i="29" s="1"/>
  <c r="B2002" i="29" s="1"/>
  <c r="B2003" i="29" s="1"/>
  <c r="B2004" i="29" s="1"/>
  <c r="B2005" i="29" s="1"/>
  <c r="B2006" i="29" s="1"/>
  <c r="B2007" i="29" s="1"/>
  <c r="B2008" i="29" s="1"/>
  <c r="B2009" i="29" s="1"/>
  <c r="B2010" i="29" s="1"/>
  <c r="B2011" i="29" s="1"/>
  <c r="B2012" i="29" s="1"/>
  <c r="B2013" i="29" s="1"/>
  <c r="B2014" i="29" s="1"/>
  <c r="B2015" i="29" s="1"/>
  <c r="B2016" i="29" s="1"/>
  <c r="B2017" i="29" s="1"/>
  <c r="B2018" i="29" s="1"/>
  <c r="B2019" i="29" s="1"/>
  <c r="B2020" i="29" s="1"/>
  <c r="B2021" i="29" s="1"/>
  <c r="B2022" i="29" s="1"/>
  <c r="B2023" i="29" s="1"/>
  <c r="B2024" i="29" s="1"/>
  <c r="B2025" i="29" s="1"/>
  <c r="B2026" i="29" s="1"/>
  <c r="B2027" i="29" s="1"/>
  <c r="B2028" i="29" s="1"/>
  <c r="B2029" i="29" s="1"/>
  <c r="B2030" i="29" s="1"/>
  <c r="B2031" i="29" s="1"/>
  <c r="B2032" i="29" s="1"/>
  <c r="B2033" i="29" s="1"/>
  <c r="B2034" i="29" s="1"/>
  <c r="B2035" i="29" s="1"/>
  <c r="B2036" i="29" s="1"/>
  <c r="B2037" i="29" s="1"/>
  <c r="B2038" i="29" s="1"/>
  <c r="B2039" i="29" s="1"/>
  <c r="B2040" i="29" s="1"/>
  <c r="B2041" i="29" s="1"/>
  <c r="B2042" i="29" s="1"/>
  <c r="B2043" i="29" s="1"/>
  <c r="B2044" i="29" s="1"/>
  <c r="B2045" i="29" s="1"/>
  <c r="B2046" i="29" s="1"/>
  <c r="B2047" i="29" s="1"/>
  <c r="B2048" i="29" s="1"/>
  <c r="B2049" i="29" s="1"/>
  <c r="B2050" i="29" s="1"/>
  <c r="B2051" i="29" s="1"/>
  <c r="B2052" i="29" s="1"/>
  <c r="B2053" i="29" s="1"/>
  <c r="B2054" i="29" s="1"/>
  <c r="B2055" i="29" s="1"/>
  <c r="B2056" i="29" s="1"/>
  <c r="B2057" i="29" s="1"/>
  <c r="B2058" i="29" s="1"/>
  <c r="B2059" i="29" s="1"/>
  <c r="B2060" i="29" s="1"/>
  <c r="B2061" i="29" s="1"/>
  <c r="B2062" i="29" s="1"/>
  <c r="B2063" i="29" s="1"/>
  <c r="B2064" i="29" s="1"/>
  <c r="B2065" i="29" s="1"/>
  <c r="B2066" i="29" s="1"/>
  <c r="B2067" i="29" s="1"/>
  <c r="B2068" i="29" s="1"/>
  <c r="B2069" i="29" s="1"/>
  <c r="B2070" i="29" s="1"/>
  <c r="B2071" i="29" s="1"/>
  <c r="B2072" i="29" s="1"/>
  <c r="B2073" i="29" s="1"/>
  <c r="B2074" i="29" s="1"/>
  <c r="B2075" i="29" s="1"/>
  <c r="B2076" i="29" s="1"/>
  <c r="B2077" i="29" s="1"/>
  <c r="B2078" i="29" s="1"/>
  <c r="B2079" i="29" s="1"/>
  <c r="B2080" i="29" s="1"/>
  <c r="B2081" i="29" s="1"/>
  <c r="B2082" i="29" s="1"/>
  <c r="B2083" i="29" s="1"/>
  <c r="B2084" i="29" s="1"/>
  <c r="B2085" i="29" s="1"/>
  <c r="B2086" i="29" s="1"/>
  <c r="B2087" i="29" s="1"/>
  <c r="B2088" i="29" s="1"/>
  <c r="B2089" i="29" s="1"/>
  <c r="B2090" i="29" s="1"/>
  <c r="B2091" i="29" s="1"/>
  <c r="B2092" i="29" s="1"/>
  <c r="B2093" i="29" s="1"/>
  <c r="B2094" i="29" s="1"/>
  <c r="B2095" i="29" s="1"/>
  <c r="B2096" i="29" s="1"/>
  <c r="B2097" i="29" s="1"/>
  <c r="B2098" i="29" s="1"/>
  <c r="B2099" i="29" s="1"/>
  <c r="B2100" i="29" s="1"/>
  <c r="B2101" i="29" s="1"/>
  <c r="B2102" i="29" s="1"/>
  <c r="B2103" i="29" s="1"/>
  <c r="B2104" i="29" s="1"/>
  <c r="B2105" i="29" s="1"/>
  <c r="B2106" i="29" s="1"/>
  <c r="B2107" i="29" s="1"/>
  <c r="B2108" i="29" s="1"/>
  <c r="B2109" i="29" s="1"/>
  <c r="B2110" i="29" s="1"/>
  <c r="B2111" i="29" s="1"/>
  <c r="B2112" i="29" s="1"/>
  <c r="B2113" i="29" s="1"/>
  <c r="B2114" i="29" s="1"/>
  <c r="B2115" i="29" s="1"/>
  <c r="B2116" i="29" s="1"/>
  <c r="B2117" i="29" s="1"/>
  <c r="B2118" i="29" s="1"/>
  <c r="B2119" i="29" s="1"/>
  <c r="B2120" i="29" s="1"/>
  <c r="B2121" i="29" s="1"/>
  <c r="B2122" i="29" s="1"/>
  <c r="B2123" i="29" s="1"/>
  <c r="B2124" i="29" s="1"/>
  <c r="B2125" i="29" s="1"/>
  <c r="B2126" i="29" s="1"/>
  <c r="B2127" i="29" s="1"/>
  <c r="B2128" i="29" s="1"/>
  <c r="B2129" i="29" s="1"/>
  <c r="B2130" i="29" s="1"/>
  <c r="B2131" i="29" s="1"/>
  <c r="B2132" i="29" s="1"/>
  <c r="B2133" i="29" s="1"/>
  <c r="B2134" i="29" s="1"/>
  <c r="B2135" i="29" s="1"/>
  <c r="B2136" i="29" s="1"/>
  <c r="B2137" i="29" s="1"/>
  <c r="B2138" i="29" s="1"/>
  <c r="B2139" i="29" s="1"/>
  <c r="B2140" i="29" s="1"/>
  <c r="B2141" i="29" s="1"/>
  <c r="B2142" i="29" s="1"/>
  <c r="B2143" i="29" s="1"/>
  <c r="B2144" i="29" s="1"/>
  <c r="B2145" i="29" s="1"/>
  <c r="B2146" i="29" s="1"/>
  <c r="B2147" i="29" s="1"/>
  <c r="B2148" i="29" s="1"/>
  <c r="B2149" i="29" s="1"/>
  <c r="B2150" i="29" s="1"/>
  <c r="B2151" i="29" s="1"/>
  <c r="B2152" i="29" s="1"/>
  <c r="B2153" i="29" s="1"/>
  <c r="B2154" i="29" s="1"/>
  <c r="B2155" i="29" s="1"/>
  <c r="B2156" i="29" s="1"/>
  <c r="B2157" i="29" s="1"/>
  <c r="B2158" i="29" s="1"/>
  <c r="B2159" i="29" s="1"/>
  <c r="B2160" i="29" s="1"/>
  <c r="B2161" i="29" s="1"/>
  <c r="B2162" i="29" s="1"/>
  <c r="B2163" i="29" s="1"/>
  <c r="B2164" i="29" s="1"/>
  <c r="B2165" i="29" s="1"/>
  <c r="B2166" i="29" s="1"/>
  <c r="B2167" i="29" s="1"/>
  <c r="B2168" i="29" s="1"/>
  <c r="B2169" i="29" s="1"/>
  <c r="B2170" i="29" s="1"/>
  <c r="B2171" i="29" s="1"/>
  <c r="B2172" i="29" s="1"/>
  <c r="B2173" i="29" s="1"/>
  <c r="B2174" i="29" s="1"/>
  <c r="B2175" i="29" s="1"/>
  <c r="B2176" i="29" s="1"/>
  <c r="B2177" i="29" s="1"/>
  <c r="B2178" i="29" s="1"/>
  <c r="B2179" i="29" s="1"/>
  <c r="B2180" i="29" s="1"/>
  <c r="B2181" i="29" s="1"/>
  <c r="B2182" i="29" s="1"/>
  <c r="B2183" i="29" s="1"/>
  <c r="B2184" i="29" s="1"/>
  <c r="B2185" i="29" s="1"/>
  <c r="B2186" i="29" s="1"/>
  <c r="B2187" i="29" s="1"/>
  <c r="B2188" i="29" s="1"/>
  <c r="B2189" i="29" s="1"/>
  <c r="B2190" i="29" s="1"/>
  <c r="B2191" i="29" s="1"/>
  <c r="B2192" i="29" s="1"/>
  <c r="B2193" i="29" s="1"/>
  <c r="B2194" i="29" s="1"/>
  <c r="B2195" i="29" s="1"/>
  <c r="C1832" i="29"/>
  <c r="C1833" i="29" s="1"/>
  <c r="C1834" i="29" s="1"/>
  <c r="C1835" i="29" s="1"/>
  <c r="C1836" i="29" s="1"/>
  <c r="C1837" i="29" s="1"/>
  <c r="C1838" i="29" s="1"/>
  <c r="C1839" i="29" s="1"/>
  <c r="C1840" i="29" s="1"/>
  <c r="C1841" i="29" s="1"/>
  <c r="C1842" i="29" s="1"/>
  <c r="C1843" i="29" s="1"/>
  <c r="C1844" i="29" s="1"/>
  <c r="C1845" i="29" s="1"/>
  <c r="C1846" i="29" s="1"/>
  <c r="C1847" i="29" s="1"/>
  <c r="C1848" i="29" s="1"/>
  <c r="C1849" i="29" s="1"/>
  <c r="C1850" i="29" s="1"/>
  <c r="C1851" i="29" s="1"/>
  <c r="C1852" i="29" s="1"/>
  <c r="C1853" i="29" s="1"/>
  <c r="C1854" i="29" s="1"/>
  <c r="C1855" i="29" s="1"/>
  <c r="C1856" i="29" s="1"/>
  <c r="C1857" i="29" s="1"/>
  <c r="C1858" i="29" s="1"/>
  <c r="C1859" i="29" s="1"/>
  <c r="C1860" i="29" s="1"/>
  <c r="C1861" i="29" s="1"/>
  <c r="C1862" i="29" s="1"/>
  <c r="C1863" i="29" s="1"/>
  <c r="C1864" i="29" s="1"/>
  <c r="C1865" i="29" s="1"/>
  <c r="C1866" i="29" s="1"/>
  <c r="C1867" i="29" s="1"/>
  <c r="C1868" i="29" s="1"/>
  <c r="C1869" i="29" s="1"/>
  <c r="C1870" i="29" s="1"/>
  <c r="C1871" i="29" s="1"/>
  <c r="C1872" i="29" s="1"/>
  <c r="C1873" i="29" s="1"/>
  <c r="C1874" i="29" s="1"/>
  <c r="C1875" i="29" s="1"/>
  <c r="C1876" i="29" s="1"/>
  <c r="C1877" i="29" s="1"/>
  <c r="C1878" i="29" s="1"/>
  <c r="C1879" i="29" s="1"/>
  <c r="C1880" i="29" s="1"/>
  <c r="C1881" i="29" s="1"/>
  <c r="C1882" i="29" s="1"/>
  <c r="C1883" i="29" s="1"/>
  <c r="C1884" i="29" s="1"/>
  <c r="C1885" i="29" s="1"/>
  <c r="C1886" i="29" s="1"/>
  <c r="C1887" i="29" s="1"/>
  <c r="C1888" i="29" s="1"/>
  <c r="C1889" i="29" s="1"/>
  <c r="C1890" i="29" s="1"/>
  <c r="C1891" i="29" s="1"/>
  <c r="C1892" i="29" s="1"/>
  <c r="C1893" i="29" s="1"/>
  <c r="C1894" i="29" s="1"/>
  <c r="C1895" i="29" s="1"/>
  <c r="C1896" i="29" s="1"/>
  <c r="C1897" i="29" s="1"/>
  <c r="C1898" i="29" s="1"/>
  <c r="C1899" i="29" s="1"/>
  <c r="C1900" i="29" s="1"/>
  <c r="C1901" i="29" s="1"/>
  <c r="C1902" i="29" s="1"/>
  <c r="C1903" i="29" s="1"/>
  <c r="C1904" i="29" s="1"/>
  <c r="C1905" i="29" s="1"/>
  <c r="C1906" i="29" s="1"/>
  <c r="C1907" i="29" s="1"/>
  <c r="C1908" i="29" s="1"/>
  <c r="C1909" i="29" s="1"/>
  <c r="C1910" i="29" s="1"/>
  <c r="C1911" i="29" s="1"/>
  <c r="C1912" i="29" s="1"/>
  <c r="C1913" i="29" s="1"/>
  <c r="C1914" i="29" s="1"/>
  <c r="C1915" i="29" s="1"/>
  <c r="C1916" i="29" s="1"/>
  <c r="C1917" i="29" s="1"/>
  <c r="C1918" i="29" s="1"/>
  <c r="C1919" i="29" s="1"/>
  <c r="C1920" i="29" s="1"/>
  <c r="C1921" i="29" s="1"/>
  <c r="C1922" i="29" s="1"/>
  <c r="C1923" i="29" s="1"/>
  <c r="C1924" i="29" s="1"/>
  <c r="C1925" i="29" s="1"/>
  <c r="C1926" i="29" s="1"/>
  <c r="C1927" i="29" s="1"/>
  <c r="C1928" i="29" s="1"/>
  <c r="C1929" i="29" s="1"/>
  <c r="C1930" i="29" s="1"/>
  <c r="C1931" i="29" s="1"/>
  <c r="C1932" i="29" s="1"/>
  <c r="C1933" i="29" s="1"/>
  <c r="C1934" i="29" s="1"/>
  <c r="C1935" i="29" s="1"/>
  <c r="C1936" i="29" s="1"/>
  <c r="C1937" i="29" s="1"/>
  <c r="C1938" i="29" s="1"/>
  <c r="C1939" i="29" s="1"/>
  <c r="C1940" i="29" s="1"/>
  <c r="C1941" i="29" s="1"/>
  <c r="C1942" i="29" s="1"/>
  <c r="C1943" i="29" s="1"/>
  <c r="C1944" i="29" s="1"/>
  <c r="C1945" i="29" s="1"/>
  <c r="C1946" i="29" s="1"/>
  <c r="C1947" i="29" s="1"/>
  <c r="C1948" i="29" s="1"/>
  <c r="C1949" i="29" s="1"/>
  <c r="C1950" i="29" s="1"/>
  <c r="C1951" i="29" s="1"/>
  <c r="C1952" i="29" s="1"/>
  <c r="C1953" i="29" s="1"/>
  <c r="C1954" i="29" s="1"/>
  <c r="C1955" i="29" s="1"/>
  <c r="C1956" i="29" s="1"/>
  <c r="C1957" i="29" s="1"/>
  <c r="C1958" i="29" s="1"/>
  <c r="C1959" i="29" s="1"/>
  <c r="C1960" i="29" s="1"/>
  <c r="C1961" i="29" s="1"/>
  <c r="C1962" i="29" s="1"/>
  <c r="C1963" i="29" s="1"/>
  <c r="C1964" i="29" s="1"/>
  <c r="C1965" i="29" s="1"/>
  <c r="C1966" i="29" s="1"/>
  <c r="C1967" i="29" s="1"/>
  <c r="C1968" i="29" s="1"/>
  <c r="C1969" i="29" s="1"/>
  <c r="C1970" i="29" s="1"/>
  <c r="C1971" i="29" s="1"/>
  <c r="C1972" i="29" s="1"/>
  <c r="C1973" i="29" s="1"/>
  <c r="C1974" i="29" s="1"/>
  <c r="C1975" i="29" s="1"/>
  <c r="C1976" i="29" s="1"/>
  <c r="C1977" i="29" s="1"/>
  <c r="C1978" i="29" s="1"/>
  <c r="C1979" i="29" s="1"/>
  <c r="C1980" i="29" s="1"/>
  <c r="C1981" i="29" s="1"/>
  <c r="C1982" i="29" s="1"/>
  <c r="C1983" i="29" s="1"/>
  <c r="C1984" i="29" s="1"/>
  <c r="C1985" i="29" s="1"/>
  <c r="C1986" i="29" s="1"/>
  <c r="C1987" i="29" s="1"/>
  <c r="C1988" i="29" s="1"/>
  <c r="C1989" i="29" s="1"/>
  <c r="C1990" i="29" s="1"/>
  <c r="C1991" i="29" s="1"/>
  <c r="C1992" i="29" s="1"/>
  <c r="C1993" i="29" s="1"/>
  <c r="C1994" i="29" s="1"/>
  <c r="C1995" i="29" s="1"/>
  <c r="C1996" i="29" s="1"/>
  <c r="C1997" i="29" s="1"/>
  <c r="C1998" i="29" s="1"/>
  <c r="C1999" i="29" s="1"/>
  <c r="C2000" i="29" s="1"/>
  <c r="C2001" i="29" s="1"/>
  <c r="C2002" i="29" s="1"/>
  <c r="C2003" i="29" s="1"/>
  <c r="C2004" i="29" s="1"/>
  <c r="C2005" i="29" s="1"/>
  <c r="C2006" i="29" s="1"/>
  <c r="C2007" i="29" s="1"/>
  <c r="C2008" i="29" s="1"/>
  <c r="C2009" i="29" s="1"/>
  <c r="C2010" i="29" s="1"/>
  <c r="C2011" i="29" s="1"/>
  <c r="C2012" i="29" s="1"/>
  <c r="C2013" i="29" s="1"/>
  <c r="C2014" i="29" s="1"/>
  <c r="C2015" i="29" s="1"/>
  <c r="C2016" i="29" s="1"/>
  <c r="C2017" i="29" s="1"/>
  <c r="C2018" i="29" s="1"/>
  <c r="C2019" i="29" s="1"/>
  <c r="C2020" i="29" s="1"/>
  <c r="C2021" i="29" s="1"/>
  <c r="C2022" i="29" s="1"/>
  <c r="C2023" i="29" s="1"/>
  <c r="C2024" i="29" s="1"/>
  <c r="C2025" i="29" s="1"/>
  <c r="C2026" i="29" s="1"/>
  <c r="C2027" i="29" s="1"/>
  <c r="C2028" i="29" s="1"/>
  <c r="C2029" i="29" s="1"/>
  <c r="C2030" i="29" s="1"/>
  <c r="C2031" i="29" s="1"/>
  <c r="C2032" i="29" s="1"/>
  <c r="C2033" i="29" s="1"/>
  <c r="C2034" i="29" s="1"/>
  <c r="C2035" i="29" s="1"/>
  <c r="C2036" i="29" s="1"/>
  <c r="C2037" i="29" s="1"/>
  <c r="C2038" i="29" s="1"/>
  <c r="C2039" i="29" s="1"/>
  <c r="C2040" i="29" s="1"/>
  <c r="C2041" i="29" s="1"/>
  <c r="C2042" i="29" s="1"/>
  <c r="C2043" i="29" s="1"/>
  <c r="C2044" i="29" s="1"/>
  <c r="C2045" i="29" s="1"/>
  <c r="C2046" i="29" s="1"/>
  <c r="C2047" i="29" s="1"/>
  <c r="C2048" i="29" s="1"/>
  <c r="C2049" i="29" s="1"/>
  <c r="C2050" i="29" s="1"/>
  <c r="C2051" i="29" s="1"/>
  <c r="C2052" i="29" s="1"/>
  <c r="C2053" i="29" s="1"/>
  <c r="C2054" i="29" s="1"/>
  <c r="C2055" i="29" s="1"/>
  <c r="C2056" i="29" s="1"/>
  <c r="C2057" i="29" s="1"/>
  <c r="C2058" i="29" s="1"/>
  <c r="C2059" i="29" s="1"/>
  <c r="C2060" i="29" s="1"/>
  <c r="C2061" i="29" s="1"/>
  <c r="C2062" i="29" s="1"/>
  <c r="C2063" i="29" s="1"/>
  <c r="C2064" i="29" s="1"/>
  <c r="C2065" i="29" s="1"/>
  <c r="C2066" i="29" s="1"/>
  <c r="C2067" i="29" s="1"/>
  <c r="C2068" i="29" s="1"/>
  <c r="C2069" i="29" s="1"/>
  <c r="C2070" i="29" s="1"/>
  <c r="C2071" i="29" s="1"/>
  <c r="C2072" i="29" s="1"/>
  <c r="C2073" i="29" s="1"/>
  <c r="C2074" i="29" s="1"/>
  <c r="C2075" i="29" s="1"/>
  <c r="C2076" i="29" s="1"/>
  <c r="C2077" i="29" s="1"/>
  <c r="C2078" i="29" s="1"/>
  <c r="C2079" i="29" s="1"/>
  <c r="C2080" i="29" s="1"/>
  <c r="C2081" i="29" s="1"/>
  <c r="C2082" i="29" s="1"/>
  <c r="C2083" i="29" s="1"/>
  <c r="C2084" i="29" s="1"/>
  <c r="C2085" i="29" s="1"/>
  <c r="C2086" i="29" s="1"/>
  <c r="C2087" i="29" s="1"/>
  <c r="C2088" i="29" s="1"/>
  <c r="C2089" i="29" s="1"/>
  <c r="C2090" i="29" s="1"/>
  <c r="C2091" i="29" s="1"/>
  <c r="C2092" i="29" s="1"/>
  <c r="C2093" i="29" s="1"/>
  <c r="C2094" i="29" s="1"/>
  <c r="C2095" i="29" s="1"/>
  <c r="C2096" i="29" s="1"/>
  <c r="C2097" i="29" s="1"/>
  <c r="C2098" i="29" s="1"/>
  <c r="C2099" i="29" s="1"/>
  <c r="C2100" i="29" s="1"/>
  <c r="C2101" i="29" s="1"/>
  <c r="C2102" i="29" s="1"/>
  <c r="C2103" i="29" s="1"/>
  <c r="C2104" i="29" s="1"/>
  <c r="C2105" i="29" s="1"/>
  <c r="C2106" i="29" s="1"/>
  <c r="C2107" i="29" s="1"/>
  <c r="C2108" i="29" s="1"/>
  <c r="C2109" i="29" s="1"/>
  <c r="C2110" i="29" s="1"/>
  <c r="C2111" i="29" s="1"/>
  <c r="C2112" i="29" s="1"/>
  <c r="C2113" i="29" s="1"/>
  <c r="C2114" i="29" s="1"/>
  <c r="C2115" i="29" s="1"/>
  <c r="C2116" i="29" s="1"/>
  <c r="C2117" i="29" s="1"/>
  <c r="C2118" i="29" s="1"/>
  <c r="C2119" i="29" s="1"/>
  <c r="C2120" i="29" s="1"/>
  <c r="C2121" i="29" s="1"/>
  <c r="C2122" i="29" s="1"/>
  <c r="C2123" i="29" s="1"/>
  <c r="C2124" i="29" s="1"/>
  <c r="C2125" i="29" s="1"/>
  <c r="C2126" i="29" s="1"/>
  <c r="C2127" i="29" s="1"/>
  <c r="C2128" i="29" s="1"/>
  <c r="C2129" i="29" s="1"/>
  <c r="C2130" i="29" s="1"/>
  <c r="C2131" i="29" s="1"/>
  <c r="C2132" i="29" s="1"/>
  <c r="C2133" i="29" s="1"/>
  <c r="C2134" i="29" s="1"/>
  <c r="C2135" i="29" s="1"/>
  <c r="C2136" i="29" s="1"/>
  <c r="C2137" i="29" s="1"/>
  <c r="C2138" i="29" s="1"/>
  <c r="C2139" i="29" s="1"/>
  <c r="C2140" i="29" s="1"/>
  <c r="C2141" i="29" s="1"/>
  <c r="C2142" i="29" s="1"/>
  <c r="C2143" i="29" s="1"/>
  <c r="C2144" i="29" s="1"/>
  <c r="C2145" i="29" s="1"/>
  <c r="C2146" i="29" s="1"/>
  <c r="C2147" i="29" s="1"/>
  <c r="C2148" i="29" s="1"/>
  <c r="C2149" i="29" s="1"/>
  <c r="C2150" i="29" s="1"/>
  <c r="C2151" i="29" s="1"/>
  <c r="C2152" i="29" s="1"/>
  <c r="C2153" i="29" s="1"/>
  <c r="C2154" i="29" s="1"/>
  <c r="C2155" i="29" s="1"/>
  <c r="C2156" i="29" s="1"/>
  <c r="C2157" i="29" s="1"/>
  <c r="C2158" i="29" s="1"/>
  <c r="C2159" i="29" s="1"/>
  <c r="C2160" i="29" s="1"/>
  <c r="C2161" i="29" s="1"/>
  <c r="C2162" i="29" s="1"/>
  <c r="C2163" i="29" s="1"/>
  <c r="C2164" i="29" s="1"/>
  <c r="C2165" i="29" s="1"/>
  <c r="C2166" i="29" s="1"/>
  <c r="C2167" i="29" s="1"/>
  <c r="C2168" i="29" s="1"/>
  <c r="C2169" i="29" s="1"/>
  <c r="C2170" i="29" s="1"/>
  <c r="C2171" i="29" s="1"/>
  <c r="C2172" i="29" s="1"/>
  <c r="C2173" i="29" s="1"/>
  <c r="C2174" i="29" s="1"/>
  <c r="C2175" i="29" s="1"/>
  <c r="C2176" i="29" s="1"/>
  <c r="C2177" i="29" s="1"/>
  <c r="C2178" i="29" s="1"/>
  <c r="C2179" i="29" s="1"/>
  <c r="C2180" i="29" s="1"/>
  <c r="C2181" i="29" s="1"/>
  <c r="C2182" i="29" s="1"/>
  <c r="C2183" i="29" s="1"/>
  <c r="C2184" i="29" s="1"/>
  <c r="C2185" i="29" s="1"/>
  <c r="C2186" i="29" s="1"/>
  <c r="C2187" i="29" s="1"/>
  <c r="C2188" i="29" s="1"/>
  <c r="C2189" i="29" s="1"/>
  <c r="C2190" i="29" s="1"/>
  <c r="C2191" i="29" s="1"/>
  <c r="C2192" i="29" s="1"/>
  <c r="C2193" i="29" s="1"/>
  <c r="C2194" i="29" s="1"/>
  <c r="C2195" i="29" s="1"/>
  <c r="D1833" i="29"/>
  <c r="D1834" i="29"/>
  <c r="D1835" i="29" s="1"/>
  <c r="D1836" i="29" s="1"/>
  <c r="D1837" i="29" s="1"/>
  <c r="D1838" i="29" s="1"/>
  <c r="D1839" i="29" s="1"/>
  <c r="D1840" i="29" s="1"/>
  <c r="D1841" i="29" s="1"/>
  <c r="D1842" i="29" s="1"/>
  <c r="D1843" i="29" s="1"/>
  <c r="D1844" i="29" s="1"/>
  <c r="D1845" i="29" s="1"/>
  <c r="D1846" i="29" s="1"/>
  <c r="D1847" i="29" s="1"/>
  <c r="D1848" i="29" s="1"/>
  <c r="D1849" i="29" s="1"/>
  <c r="D1850" i="29" s="1"/>
  <c r="D1851" i="29" s="1"/>
  <c r="D1852" i="29" s="1"/>
  <c r="D1853" i="29" s="1"/>
  <c r="D1854" i="29" s="1"/>
  <c r="D1855" i="29" s="1"/>
  <c r="D1856" i="29" s="1"/>
  <c r="D1857" i="29" s="1"/>
  <c r="D1858" i="29" s="1"/>
  <c r="D1859" i="29" s="1"/>
  <c r="D1860" i="29" s="1"/>
  <c r="D1861" i="29" s="1"/>
  <c r="D1862" i="29" s="1"/>
  <c r="D1863" i="29" s="1"/>
  <c r="D1864" i="29" s="1"/>
  <c r="D1865" i="29" s="1"/>
  <c r="D1866" i="29" s="1"/>
  <c r="D1867" i="29" s="1"/>
  <c r="D1868" i="29" s="1"/>
  <c r="D1869" i="29" s="1"/>
  <c r="D1870" i="29" s="1"/>
  <c r="D1871" i="29" s="1"/>
  <c r="D1872" i="29" s="1"/>
  <c r="D1873" i="29" s="1"/>
  <c r="D1874" i="29" s="1"/>
  <c r="D1875" i="29" s="1"/>
  <c r="D1876" i="29" s="1"/>
  <c r="D1877" i="29" s="1"/>
  <c r="D1878" i="29" s="1"/>
  <c r="D1879" i="29" s="1"/>
  <c r="D1880" i="29" s="1"/>
  <c r="D1881" i="29" s="1"/>
  <c r="D1882" i="29" s="1"/>
  <c r="D1883" i="29" s="1"/>
  <c r="D1884" i="29" s="1"/>
  <c r="D1885" i="29" s="1"/>
  <c r="D1886" i="29" s="1"/>
  <c r="D1887" i="29" s="1"/>
  <c r="D1888" i="29" s="1"/>
  <c r="D1889" i="29" s="1"/>
  <c r="D1890" i="29" s="1"/>
  <c r="D1891" i="29" s="1"/>
  <c r="D1892" i="29" s="1"/>
  <c r="D1893" i="29" s="1"/>
  <c r="D1894" i="29" s="1"/>
  <c r="D1895" i="29" s="1"/>
  <c r="D1896" i="29" s="1"/>
  <c r="D1897" i="29" s="1"/>
  <c r="D1898" i="29" s="1"/>
  <c r="D1899" i="29" s="1"/>
  <c r="D1900" i="29" s="1"/>
  <c r="D1901" i="29" s="1"/>
  <c r="D1902" i="29" s="1"/>
  <c r="D1903" i="29" s="1"/>
  <c r="D1904" i="29" s="1"/>
  <c r="D1905" i="29" s="1"/>
  <c r="D1906" i="29" s="1"/>
  <c r="D1907" i="29" s="1"/>
  <c r="D1908" i="29" s="1"/>
  <c r="D1909" i="29" s="1"/>
  <c r="D1910" i="29" s="1"/>
  <c r="D1911" i="29" s="1"/>
  <c r="D1912" i="29" s="1"/>
  <c r="D1913" i="29" s="1"/>
  <c r="D1914" i="29" s="1"/>
  <c r="D1915" i="29" s="1"/>
  <c r="D1916" i="29" s="1"/>
  <c r="D1917" i="29" s="1"/>
  <c r="D1918" i="29" s="1"/>
  <c r="D1919" i="29" s="1"/>
  <c r="D1920" i="29" s="1"/>
  <c r="D1921" i="29" s="1"/>
  <c r="D1922" i="29" s="1"/>
  <c r="D1923" i="29" s="1"/>
  <c r="D1924" i="29" s="1"/>
  <c r="D1925" i="29" s="1"/>
  <c r="D1926" i="29" s="1"/>
  <c r="D1927" i="29" s="1"/>
  <c r="D1928" i="29" s="1"/>
  <c r="D1929" i="29" s="1"/>
  <c r="D1930" i="29" s="1"/>
  <c r="D1931" i="29" s="1"/>
  <c r="D1932" i="29" s="1"/>
  <c r="D1933" i="29" s="1"/>
  <c r="D1934" i="29" s="1"/>
  <c r="D1935" i="29" s="1"/>
  <c r="D1936" i="29" s="1"/>
  <c r="D1937" i="29" s="1"/>
  <c r="D1938" i="29" s="1"/>
  <c r="D1939" i="29" s="1"/>
  <c r="D1940" i="29" s="1"/>
  <c r="D1941" i="29" s="1"/>
  <c r="D1942" i="29" s="1"/>
  <c r="D1943" i="29" s="1"/>
  <c r="D1944" i="29" s="1"/>
  <c r="D1945" i="29" s="1"/>
  <c r="D1946" i="29" s="1"/>
  <c r="D1947" i="29" s="1"/>
  <c r="D1948" i="29" s="1"/>
  <c r="D1949" i="29" s="1"/>
  <c r="D1950" i="29" s="1"/>
  <c r="D1951" i="29" s="1"/>
  <c r="D1952" i="29" s="1"/>
  <c r="D1953" i="29" s="1"/>
  <c r="D1954" i="29" s="1"/>
  <c r="D1955" i="29" s="1"/>
  <c r="D1956" i="29" s="1"/>
  <c r="D1957" i="29" s="1"/>
  <c r="D1958" i="29" s="1"/>
  <c r="D1959" i="29" s="1"/>
  <c r="D1960" i="29" s="1"/>
  <c r="D1961" i="29" s="1"/>
  <c r="D1962" i="29" s="1"/>
  <c r="D1963" i="29" s="1"/>
  <c r="D1964" i="29" s="1"/>
  <c r="D1965" i="29" s="1"/>
  <c r="D1966" i="29" s="1"/>
  <c r="D1967" i="29" s="1"/>
  <c r="D1968" i="29" s="1"/>
  <c r="D1969" i="29" s="1"/>
  <c r="D1970" i="29" s="1"/>
  <c r="D1971" i="29" s="1"/>
  <c r="D1972" i="29" s="1"/>
  <c r="D1973" i="29" s="1"/>
  <c r="D1974" i="29" s="1"/>
  <c r="D1975" i="29" s="1"/>
  <c r="D1976" i="29" s="1"/>
  <c r="D1977" i="29" s="1"/>
  <c r="D1978" i="29" s="1"/>
  <c r="D1979" i="29" s="1"/>
  <c r="D1980" i="29" s="1"/>
  <c r="D1981" i="29" s="1"/>
  <c r="D1982" i="29" s="1"/>
  <c r="D1983" i="29" s="1"/>
  <c r="D1984" i="29" s="1"/>
  <c r="D1985" i="29" s="1"/>
  <c r="D1986" i="29" s="1"/>
  <c r="D1987" i="29" s="1"/>
  <c r="D1988" i="29" s="1"/>
  <c r="D1989" i="29" s="1"/>
  <c r="D1990" i="29" s="1"/>
  <c r="D1991" i="29" s="1"/>
  <c r="D1992" i="29" s="1"/>
  <c r="D1993" i="29" s="1"/>
  <c r="D1994" i="29" s="1"/>
  <c r="D1995" i="29" s="1"/>
  <c r="D1996" i="29" s="1"/>
  <c r="D1997" i="29" s="1"/>
  <c r="D1998" i="29" s="1"/>
  <c r="D1999" i="29" s="1"/>
  <c r="D2000" i="29" s="1"/>
  <c r="D2001" i="29" s="1"/>
  <c r="D2002" i="29" s="1"/>
  <c r="D2003" i="29" s="1"/>
  <c r="D2004" i="29" s="1"/>
  <c r="D2005" i="29" s="1"/>
  <c r="D2006" i="29" s="1"/>
  <c r="D2007" i="29" s="1"/>
  <c r="D2008" i="29" s="1"/>
  <c r="D2009" i="29" s="1"/>
  <c r="D2010" i="29" s="1"/>
  <c r="D2011" i="29" s="1"/>
  <c r="D2012" i="29" s="1"/>
  <c r="D2013" i="29" s="1"/>
  <c r="D2014" i="29" s="1"/>
  <c r="D2015" i="29" s="1"/>
  <c r="D2016" i="29" s="1"/>
  <c r="D2017" i="29" s="1"/>
  <c r="D2018" i="29" s="1"/>
  <c r="D2019" i="29" s="1"/>
  <c r="D2020" i="29" s="1"/>
  <c r="D2021" i="29" s="1"/>
  <c r="D2022" i="29" s="1"/>
  <c r="D2023" i="29" s="1"/>
  <c r="D2024" i="29" s="1"/>
  <c r="D2025" i="29" s="1"/>
  <c r="D2026" i="29" s="1"/>
  <c r="D2027" i="29" s="1"/>
  <c r="D2028" i="29" s="1"/>
  <c r="D2029" i="29" s="1"/>
  <c r="D2030" i="29" s="1"/>
  <c r="D2031" i="29" s="1"/>
  <c r="D2032" i="29" s="1"/>
  <c r="D2033" i="29" s="1"/>
  <c r="D2034" i="29" s="1"/>
  <c r="D2035" i="29" s="1"/>
  <c r="D2036" i="29" s="1"/>
  <c r="D2037" i="29" s="1"/>
  <c r="D2038" i="29" s="1"/>
  <c r="D2039" i="29" s="1"/>
  <c r="D2040" i="29" s="1"/>
  <c r="D2041" i="29" s="1"/>
  <c r="D2042" i="29" s="1"/>
  <c r="D2043" i="29" s="1"/>
  <c r="D2044" i="29" s="1"/>
  <c r="D2045" i="29" s="1"/>
  <c r="D2046" i="29" s="1"/>
  <c r="D2047" i="29" s="1"/>
  <c r="D2048" i="29" s="1"/>
  <c r="D2049" i="29" s="1"/>
  <c r="D2050" i="29" s="1"/>
  <c r="D2051" i="29" s="1"/>
  <c r="D2052" i="29" s="1"/>
  <c r="D2053" i="29" s="1"/>
  <c r="D2054" i="29" s="1"/>
  <c r="D2055" i="29" s="1"/>
  <c r="D2056" i="29" s="1"/>
  <c r="D2057" i="29" s="1"/>
  <c r="D2058" i="29" s="1"/>
  <c r="D2059" i="29" s="1"/>
  <c r="D2060" i="29" s="1"/>
  <c r="D2061" i="29" s="1"/>
  <c r="D2062" i="29" s="1"/>
  <c r="D2063" i="29" s="1"/>
  <c r="D2064" i="29" s="1"/>
  <c r="D2065" i="29" s="1"/>
  <c r="D2066" i="29" s="1"/>
  <c r="D2067" i="29" s="1"/>
  <c r="D2068" i="29" s="1"/>
  <c r="D2069" i="29" s="1"/>
  <c r="D2070" i="29" s="1"/>
  <c r="D2071" i="29" s="1"/>
  <c r="D2072" i="29" s="1"/>
  <c r="D2073" i="29" s="1"/>
  <c r="D2074" i="29" s="1"/>
  <c r="D2075" i="29" s="1"/>
  <c r="D2076" i="29" s="1"/>
  <c r="D2077" i="29" s="1"/>
  <c r="D2078" i="29" s="1"/>
  <c r="D2079" i="29" s="1"/>
  <c r="D2080" i="29" s="1"/>
  <c r="D2081" i="29" s="1"/>
  <c r="D2082" i="29" s="1"/>
  <c r="D2083" i="29" s="1"/>
  <c r="D2084" i="29" s="1"/>
  <c r="D2085" i="29" s="1"/>
  <c r="D2086" i="29" s="1"/>
  <c r="D2087" i="29" s="1"/>
  <c r="D2088" i="29" s="1"/>
  <c r="D2089" i="29" s="1"/>
  <c r="D2090" i="29" s="1"/>
  <c r="D2091" i="29" s="1"/>
  <c r="D2092" i="29" s="1"/>
  <c r="D2093" i="29" s="1"/>
  <c r="D2094" i="29" s="1"/>
  <c r="D2095" i="29" s="1"/>
  <c r="D2096" i="29" s="1"/>
  <c r="D2097" i="29" s="1"/>
  <c r="D2098" i="29" s="1"/>
  <c r="D2099" i="29" s="1"/>
  <c r="D2100" i="29" s="1"/>
  <c r="D2101" i="29" s="1"/>
  <c r="D2102" i="29" s="1"/>
  <c r="D2103" i="29" s="1"/>
  <c r="D2104" i="29" s="1"/>
  <c r="D2105" i="29" s="1"/>
  <c r="D2106" i="29" s="1"/>
  <c r="D2107" i="29" s="1"/>
  <c r="D2108" i="29" s="1"/>
  <c r="D2109" i="29" s="1"/>
  <c r="D2110" i="29" s="1"/>
  <c r="D2111" i="29" s="1"/>
  <c r="D2112" i="29" s="1"/>
  <c r="D2113" i="29" s="1"/>
  <c r="D2114" i="29" s="1"/>
  <c r="D2115" i="29" s="1"/>
  <c r="D2116" i="29" s="1"/>
  <c r="D2117" i="29" s="1"/>
  <c r="D2118" i="29" s="1"/>
  <c r="D2119" i="29" s="1"/>
  <c r="D2120" i="29" s="1"/>
  <c r="D2121" i="29" s="1"/>
  <c r="D2122" i="29" s="1"/>
  <c r="D2123" i="29" s="1"/>
  <c r="D2124" i="29" s="1"/>
  <c r="D2125" i="29" s="1"/>
  <c r="D2126" i="29" s="1"/>
  <c r="D2127" i="29" s="1"/>
  <c r="D2128" i="29" s="1"/>
  <c r="D2129" i="29" s="1"/>
  <c r="D2130" i="29" s="1"/>
  <c r="D2131" i="29" s="1"/>
  <c r="D2132" i="29" s="1"/>
  <c r="D2133" i="29" s="1"/>
  <c r="D2134" i="29" s="1"/>
  <c r="D2135" i="29" s="1"/>
  <c r="D2136" i="29" s="1"/>
  <c r="D2137" i="29" s="1"/>
  <c r="D2138" i="29" s="1"/>
  <c r="D2139" i="29" s="1"/>
  <c r="D2140" i="29" s="1"/>
  <c r="D2141" i="29" s="1"/>
  <c r="D2142" i="29" s="1"/>
  <c r="D2143" i="29" s="1"/>
  <c r="D2144" i="29" s="1"/>
  <c r="D2145" i="29" s="1"/>
  <c r="D2146" i="29" s="1"/>
  <c r="D2147" i="29" s="1"/>
  <c r="D2148" i="29" s="1"/>
  <c r="D2149" i="29" s="1"/>
  <c r="D2150" i="29" s="1"/>
  <c r="D2151" i="29" s="1"/>
  <c r="D2152" i="29" s="1"/>
  <c r="D2153" i="29" s="1"/>
  <c r="D2154" i="29" s="1"/>
  <c r="D2155" i="29" s="1"/>
  <c r="D2156" i="29" s="1"/>
  <c r="D2157" i="29" s="1"/>
  <c r="D2158" i="29" s="1"/>
  <c r="D2159" i="29" s="1"/>
  <c r="D2160" i="29" s="1"/>
  <c r="D2161" i="29" s="1"/>
  <c r="D2162" i="29" s="1"/>
  <c r="D2163" i="29" s="1"/>
  <c r="D2164" i="29" s="1"/>
  <c r="D2165" i="29" s="1"/>
  <c r="D2166" i="29" s="1"/>
  <c r="D2167" i="29" s="1"/>
  <c r="D2168" i="29" s="1"/>
  <c r="D2169" i="29" s="1"/>
  <c r="D2170" i="29" s="1"/>
  <c r="D2171" i="29" s="1"/>
  <c r="D2172" i="29" s="1"/>
  <c r="D2173" i="29" s="1"/>
  <c r="D2174" i="29" s="1"/>
  <c r="D2175" i="29" s="1"/>
  <c r="D2176" i="29" s="1"/>
  <c r="D2177" i="29" s="1"/>
  <c r="D2178" i="29" s="1"/>
  <c r="D2179" i="29" s="1"/>
  <c r="D2180" i="29" s="1"/>
  <c r="D2181" i="29" s="1"/>
  <c r="D2182" i="29" s="1"/>
  <c r="D2183" i="29" s="1"/>
  <c r="D2184" i="29" s="1"/>
  <c r="D2185" i="29" s="1"/>
  <c r="D2186" i="29" s="1"/>
  <c r="D2187" i="29" s="1"/>
  <c r="D2188" i="29" s="1"/>
  <c r="D2189" i="29" s="1"/>
  <c r="D2190" i="29" s="1"/>
  <c r="D2191" i="29" s="1"/>
  <c r="D2192" i="29" s="1"/>
  <c r="D2193" i="29" s="1"/>
  <c r="D2194" i="29" s="1"/>
  <c r="D2195" i="29" s="1"/>
  <c r="D2196" i="29" s="1"/>
  <c r="B2197" i="29"/>
  <c r="B2198" i="29" s="1"/>
  <c r="B2199" i="29" s="1"/>
  <c r="B2200" i="29" s="1"/>
  <c r="B2201" i="29" s="1"/>
  <c r="B2202" i="29" s="1"/>
  <c r="B2203" i="29" s="1"/>
  <c r="B2204" i="29" s="1"/>
  <c r="B2205" i="29" s="1"/>
  <c r="B2206" i="29" s="1"/>
  <c r="B2207" i="29" s="1"/>
  <c r="B2208" i="29" s="1"/>
  <c r="B2209" i="29" s="1"/>
  <c r="B2210" i="29" s="1"/>
  <c r="B2211" i="29" s="1"/>
  <c r="B2212" i="29" s="1"/>
  <c r="B2213" i="29" s="1"/>
  <c r="B2214" i="29" s="1"/>
  <c r="B2215" i="29" s="1"/>
  <c r="B2216" i="29" s="1"/>
  <c r="B2217" i="29" s="1"/>
  <c r="B2218" i="29" s="1"/>
  <c r="B2219" i="29" s="1"/>
  <c r="B2220" i="29" s="1"/>
  <c r="B2221" i="29" s="1"/>
  <c r="B2222" i="29" s="1"/>
  <c r="B2223" i="29" s="1"/>
  <c r="B2224" i="29" s="1"/>
  <c r="B2225" i="29" s="1"/>
  <c r="B2226" i="29" s="1"/>
  <c r="B2227" i="29" s="1"/>
  <c r="B2228" i="29" s="1"/>
  <c r="B2229" i="29" s="1"/>
  <c r="B2230" i="29" s="1"/>
  <c r="B2231" i="29" s="1"/>
  <c r="B2232" i="29" s="1"/>
  <c r="B2233" i="29" s="1"/>
  <c r="B2234" i="29" s="1"/>
  <c r="B2235" i="29" s="1"/>
  <c r="B2236" i="29" s="1"/>
  <c r="B2237" i="29" s="1"/>
  <c r="B2238" i="29" s="1"/>
  <c r="B2239" i="29" s="1"/>
  <c r="B2240" i="29" s="1"/>
  <c r="B2241" i="29" s="1"/>
  <c r="B2242" i="29" s="1"/>
  <c r="B2243" i="29" s="1"/>
  <c r="B2244" i="29" s="1"/>
  <c r="B2245" i="29" s="1"/>
  <c r="B2246" i="29" s="1"/>
  <c r="B2247" i="29" s="1"/>
  <c r="B2248" i="29" s="1"/>
  <c r="B2249" i="29" s="1"/>
  <c r="B2250" i="29" s="1"/>
  <c r="B2251" i="29" s="1"/>
  <c r="B2252" i="29" s="1"/>
  <c r="B2253" i="29" s="1"/>
  <c r="B2254" i="29" s="1"/>
  <c r="B2255" i="29" s="1"/>
  <c r="B2256" i="29" s="1"/>
  <c r="B2257" i="29" s="1"/>
  <c r="B2258" i="29" s="1"/>
  <c r="B2259" i="29" s="1"/>
  <c r="B2260" i="29" s="1"/>
  <c r="B2261" i="29" s="1"/>
  <c r="B2262" i="29" s="1"/>
  <c r="B2263" i="29" s="1"/>
  <c r="B2264" i="29" s="1"/>
  <c r="B2265" i="29" s="1"/>
  <c r="B2266" i="29" s="1"/>
  <c r="B2267" i="29" s="1"/>
  <c r="B2268" i="29" s="1"/>
  <c r="B2269" i="29" s="1"/>
  <c r="B2270" i="29" s="1"/>
  <c r="B2271" i="29" s="1"/>
  <c r="B2272" i="29" s="1"/>
  <c r="B2273" i="29" s="1"/>
  <c r="B2274" i="29" s="1"/>
  <c r="B2275" i="29" s="1"/>
  <c r="B2276" i="29" s="1"/>
  <c r="B2277" i="29" s="1"/>
  <c r="B2278" i="29" s="1"/>
  <c r="B2279" i="29" s="1"/>
  <c r="B2280" i="29" s="1"/>
  <c r="B2281" i="29" s="1"/>
  <c r="B2282" i="29" s="1"/>
  <c r="B2283" i="29" s="1"/>
  <c r="B2284" i="29" s="1"/>
  <c r="B2285" i="29" s="1"/>
  <c r="B2286" i="29" s="1"/>
  <c r="B2287" i="29" s="1"/>
  <c r="B2288" i="29" s="1"/>
  <c r="B2289" i="29" s="1"/>
  <c r="B2290" i="29" s="1"/>
  <c r="B2291" i="29" s="1"/>
  <c r="B2292" i="29" s="1"/>
  <c r="B2293" i="29" s="1"/>
  <c r="B2294" i="29" s="1"/>
  <c r="B2295" i="29" s="1"/>
  <c r="B2296" i="29" s="1"/>
  <c r="B2297" i="29" s="1"/>
  <c r="B2298" i="29" s="1"/>
  <c r="B2299" i="29" s="1"/>
  <c r="B2300" i="29" s="1"/>
  <c r="B2301" i="29" s="1"/>
  <c r="B2302" i="29" s="1"/>
  <c r="B2303" i="29" s="1"/>
  <c r="B2304" i="29" s="1"/>
  <c r="B2305" i="29" s="1"/>
  <c r="B2306" i="29" s="1"/>
  <c r="B2307" i="29" s="1"/>
  <c r="B2308" i="29" s="1"/>
  <c r="B2309" i="29" s="1"/>
  <c r="B2310" i="29" s="1"/>
  <c r="B2311" i="29" s="1"/>
  <c r="B2312" i="29" s="1"/>
  <c r="B2313" i="29" s="1"/>
  <c r="B2314" i="29" s="1"/>
  <c r="B2315" i="29" s="1"/>
  <c r="B2316" i="29" s="1"/>
  <c r="B2317" i="29" s="1"/>
  <c r="B2318" i="29" s="1"/>
  <c r="B2319" i="29" s="1"/>
  <c r="B2320" i="29" s="1"/>
  <c r="B2321" i="29" s="1"/>
  <c r="B2322" i="29" s="1"/>
  <c r="B2323" i="29" s="1"/>
  <c r="B2324" i="29" s="1"/>
  <c r="B2325" i="29" s="1"/>
  <c r="B2326" i="29" s="1"/>
  <c r="B2327" i="29" s="1"/>
  <c r="B2328" i="29" s="1"/>
  <c r="B2329" i="29" s="1"/>
  <c r="B2330" i="29" s="1"/>
  <c r="B2331" i="29" s="1"/>
  <c r="B2332" i="29" s="1"/>
  <c r="B2333" i="29" s="1"/>
  <c r="B2334" i="29" s="1"/>
  <c r="B2335" i="29" s="1"/>
  <c r="B2336" i="29" s="1"/>
  <c r="B2337" i="29" s="1"/>
  <c r="B2338" i="29" s="1"/>
  <c r="B2339" i="29" s="1"/>
  <c r="B2340" i="29" s="1"/>
  <c r="B2341" i="29" s="1"/>
  <c r="B2342" i="29" s="1"/>
  <c r="B2343" i="29" s="1"/>
  <c r="B2344" i="29" s="1"/>
  <c r="B2345" i="29" s="1"/>
  <c r="B2346" i="29" s="1"/>
  <c r="B2347" i="29" s="1"/>
  <c r="B2348" i="29" s="1"/>
  <c r="B2349" i="29" s="1"/>
  <c r="B2350" i="29" s="1"/>
  <c r="B2351" i="29" s="1"/>
  <c r="B2352" i="29" s="1"/>
  <c r="B2353" i="29" s="1"/>
  <c r="B2354" i="29" s="1"/>
  <c r="B2355" i="29" s="1"/>
  <c r="B2356" i="29" s="1"/>
  <c r="B2357" i="29" s="1"/>
  <c r="B2358" i="29" s="1"/>
  <c r="B2359" i="29" s="1"/>
  <c r="B2360" i="29" s="1"/>
  <c r="B2361" i="29" s="1"/>
  <c r="B2362" i="29" s="1"/>
  <c r="B2363" i="29" s="1"/>
  <c r="B2364" i="29" s="1"/>
  <c r="B2365" i="29" s="1"/>
  <c r="B2366" i="29" s="1"/>
  <c r="B2367" i="29" s="1"/>
  <c r="B2368" i="29" s="1"/>
  <c r="B2369" i="29" s="1"/>
  <c r="B2370" i="29" s="1"/>
  <c r="B2371" i="29" s="1"/>
  <c r="B2372" i="29" s="1"/>
  <c r="B2373" i="29" s="1"/>
  <c r="B2374" i="29" s="1"/>
  <c r="B2375" i="29" s="1"/>
  <c r="B2376" i="29" s="1"/>
  <c r="B2377" i="29" s="1"/>
  <c r="B2378" i="29" s="1"/>
  <c r="B2379" i="29" s="1"/>
  <c r="B2380" i="29" s="1"/>
  <c r="B2381" i="29" s="1"/>
  <c r="B2382" i="29" s="1"/>
  <c r="B2383" i="29" s="1"/>
  <c r="B2384" i="29" s="1"/>
  <c r="B2385" i="29" s="1"/>
  <c r="B2386" i="29" s="1"/>
  <c r="B2387" i="29" s="1"/>
  <c r="B2388" i="29" s="1"/>
  <c r="B2389" i="29" s="1"/>
  <c r="B2390" i="29" s="1"/>
  <c r="B2391" i="29" s="1"/>
  <c r="B2392" i="29" s="1"/>
  <c r="B2393" i="29" s="1"/>
  <c r="B2394" i="29" s="1"/>
  <c r="B2395" i="29" s="1"/>
  <c r="B2396" i="29" s="1"/>
  <c r="B2397" i="29" s="1"/>
  <c r="B2398" i="29" s="1"/>
  <c r="B2399" i="29" s="1"/>
  <c r="B2400" i="29" s="1"/>
  <c r="B2401" i="29" s="1"/>
  <c r="B2402" i="29" s="1"/>
  <c r="B2403" i="29" s="1"/>
  <c r="B2404" i="29" s="1"/>
  <c r="B2405" i="29" s="1"/>
  <c r="B2406" i="29" s="1"/>
  <c r="B2407" i="29" s="1"/>
  <c r="B2408" i="29" s="1"/>
  <c r="B2409" i="29" s="1"/>
  <c r="B2410" i="29" s="1"/>
  <c r="B2411" i="29" s="1"/>
  <c r="B2412" i="29" s="1"/>
  <c r="B2413" i="29" s="1"/>
  <c r="B2414" i="29" s="1"/>
  <c r="B2415" i="29" s="1"/>
  <c r="B2416" i="29" s="1"/>
  <c r="B2417" i="29" s="1"/>
  <c r="B2418" i="29" s="1"/>
  <c r="B2419" i="29" s="1"/>
  <c r="B2420" i="29" s="1"/>
  <c r="B2421" i="29" s="1"/>
  <c r="B2422" i="29" s="1"/>
  <c r="B2423" i="29" s="1"/>
  <c r="B2424" i="29" s="1"/>
  <c r="B2425" i="29" s="1"/>
  <c r="B2426" i="29" s="1"/>
  <c r="B2427" i="29" s="1"/>
  <c r="B2428" i="29" s="1"/>
  <c r="B2429" i="29" s="1"/>
  <c r="B2430" i="29" s="1"/>
  <c r="B2431" i="29" s="1"/>
  <c r="B2432" i="29" s="1"/>
  <c r="B2433" i="29" s="1"/>
  <c r="B2434" i="29" s="1"/>
  <c r="B2435" i="29" s="1"/>
  <c r="B2436" i="29" s="1"/>
  <c r="B2437" i="29" s="1"/>
  <c r="B2438" i="29" s="1"/>
  <c r="B2439" i="29" s="1"/>
  <c r="B2440" i="29" s="1"/>
  <c r="B2441" i="29" s="1"/>
  <c r="B2442" i="29" s="1"/>
  <c r="B2443" i="29" s="1"/>
  <c r="B2444" i="29" s="1"/>
  <c r="B2445" i="29" s="1"/>
  <c r="B2446" i="29" s="1"/>
  <c r="B2447" i="29" s="1"/>
  <c r="B2448" i="29" s="1"/>
  <c r="B2449" i="29" s="1"/>
  <c r="B2450" i="29" s="1"/>
  <c r="B2451" i="29" s="1"/>
  <c r="B2452" i="29" s="1"/>
  <c r="B2453" i="29" s="1"/>
  <c r="B2454" i="29" s="1"/>
  <c r="B2455" i="29" s="1"/>
  <c r="B2456" i="29" s="1"/>
  <c r="B2457" i="29" s="1"/>
  <c r="B2458" i="29" s="1"/>
  <c r="B2459" i="29" s="1"/>
  <c r="B2460" i="29" s="1"/>
  <c r="B2461" i="29" s="1"/>
  <c r="B2462" i="29" s="1"/>
  <c r="B2463" i="29" s="1"/>
  <c r="B2464" i="29" s="1"/>
  <c r="B2465" i="29" s="1"/>
  <c r="B2466" i="29" s="1"/>
  <c r="B2467" i="29" s="1"/>
  <c r="B2468" i="29" s="1"/>
  <c r="B2469" i="29" s="1"/>
  <c r="B2470" i="29" s="1"/>
  <c r="B2471" i="29" s="1"/>
  <c r="B2472" i="29" s="1"/>
  <c r="B2473" i="29" s="1"/>
  <c r="B2474" i="29" s="1"/>
  <c r="B2475" i="29" s="1"/>
  <c r="B2476" i="29" s="1"/>
  <c r="B2477" i="29" s="1"/>
  <c r="B2478" i="29" s="1"/>
  <c r="B2479" i="29" s="1"/>
  <c r="B2480" i="29" s="1"/>
  <c r="B2481" i="29" s="1"/>
  <c r="B2482" i="29" s="1"/>
  <c r="B2483" i="29" s="1"/>
  <c r="B2484" i="29" s="1"/>
  <c r="B2485" i="29" s="1"/>
  <c r="B2486" i="29" s="1"/>
  <c r="B2487" i="29" s="1"/>
  <c r="B2488" i="29" s="1"/>
  <c r="B2489" i="29" s="1"/>
  <c r="B2490" i="29" s="1"/>
  <c r="B2491" i="29" s="1"/>
  <c r="B2492" i="29" s="1"/>
  <c r="B2493" i="29" s="1"/>
  <c r="B2494" i="29" s="1"/>
  <c r="B2495" i="29" s="1"/>
  <c r="B2496" i="29" s="1"/>
  <c r="B2497" i="29" s="1"/>
  <c r="B2498" i="29" s="1"/>
  <c r="B2499" i="29" s="1"/>
  <c r="B2500" i="29" s="1"/>
  <c r="B2501" i="29" s="1"/>
  <c r="B2502" i="29" s="1"/>
  <c r="B2503" i="29" s="1"/>
  <c r="B2504" i="29" s="1"/>
  <c r="B2505" i="29" s="1"/>
  <c r="B2506" i="29" s="1"/>
  <c r="B2507" i="29" s="1"/>
  <c r="B2508" i="29" s="1"/>
  <c r="B2509" i="29" s="1"/>
  <c r="B2510" i="29" s="1"/>
  <c r="B2511" i="29" s="1"/>
  <c r="B2512" i="29" s="1"/>
  <c r="B2513" i="29" s="1"/>
  <c r="B2514" i="29" s="1"/>
  <c r="B2515" i="29" s="1"/>
  <c r="B2516" i="29" s="1"/>
  <c r="B2517" i="29" s="1"/>
  <c r="B2518" i="29" s="1"/>
  <c r="B2519" i="29" s="1"/>
  <c r="B2520" i="29" s="1"/>
  <c r="B2521" i="29" s="1"/>
  <c r="B2522" i="29" s="1"/>
  <c r="B2523" i="29" s="1"/>
  <c r="B2524" i="29" s="1"/>
  <c r="B2525" i="29" s="1"/>
  <c r="B2526" i="29" s="1"/>
  <c r="B2527" i="29" s="1"/>
  <c r="B2528" i="29" s="1"/>
  <c r="B2529" i="29" s="1"/>
  <c r="B2530" i="29" s="1"/>
  <c r="B2531" i="29" s="1"/>
  <c r="B2532" i="29" s="1"/>
  <c r="B2533" i="29" s="1"/>
  <c r="B2534" i="29" s="1"/>
  <c r="B2535" i="29" s="1"/>
  <c r="B2536" i="29" s="1"/>
  <c r="B2537" i="29" s="1"/>
  <c r="B2538" i="29" s="1"/>
  <c r="B2539" i="29" s="1"/>
  <c r="B2540" i="29" s="1"/>
  <c r="B2541" i="29" s="1"/>
  <c r="B2542" i="29" s="1"/>
  <c r="B2543" i="29" s="1"/>
  <c r="B2544" i="29" s="1"/>
  <c r="B2545" i="29" s="1"/>
  <c r="B2546" i="29" s="1"/>
  <c r="B2547" i="29" s="1"/>
  <c r="B2548" i="29" s="1"/>
  <c r="B2549" i="29" s="1"/>
  <c r="B2550" i="29" s="1"/>
  <c r="B2551" i="29" s="1"/>
  <c r="B2552" i="29" s="1"/>
  <c r="B2553" i="29" s="1"/>
  <c r="B2554" i="29" s="1"/>
  <c r="B2555" i="29" s="1"/>
  <c r="B2556" i="29" s="1"/>
  <c r="B2557" i="29" s="1"/>
  <c r="B2558" i="29" s="1"/>
  <c r="B2559" i="29" s="1"/>
  <c r="B2560" i="29" s="1"/>
  <c r="C2197" i="29"/>
  <c r="C2198" i="29" s="1"/>
  <c r="C2199" i="29" s="1"/>
  <c r="C2200" i="29" s="1"/>
  <c r="C2201" i="29" s="1"/>
  <c r="C2202" i="29" s="1"/>
  <c r="C2203" i="29" s="1"/>
  <c r="C2204" i="29" s="1"/>
  <c r="C2205" i="29" s="1"/>
  <c r="C2206" i="29" s="1"/>
  <c r="C2207" i="29" s="1"/>
  <c r="C2208" i="29" s="1"/>
  <c r="C2209" i="29" s="1"/>
  <c r="C2210" i="29" s="1"/>
  <c r="C2211" i="29" s="1"/>
  <c r="C2212" i="29" s="1"/>
  <c r="C2213" i="29" s="1"/>
  <c r="C2214" i="29" s="1"/>
  <c r="C2215" i="29" s="1"/>
  <c r="C2216" i="29" s="1"/>
  <c r="C2217" i="29" s="1"/>
  <c r="C2218" i="29" s="1"/>
  <c r="C2219" i="29" s="1"/>
  <c r="C2220" i="29" s="1"/>
  <c r="C2221" i="29" s="1"/>
  <c r="C2222" i="29" s="1"/>
  <c r="C2223" i="29" s="1"/>
  <c r="C2224" i="29" s="1"/>
  <c r="C2225" i="29" s="1"/>
  <c r="C2226" i="29" s="1"/>
  <c r="C2227" i="29" s="1"/>
  <c r="C2228" i="29" s="1"/>
  <c r="C2229" i="29" s="1"/>
  <c r="C2230" i="29" s="1"/>
  <c r="C2231" i="29" s="1"/>
  <c r="C2232" i="29" s="1"/>
  <c r="C2233" i="29" s="1"/>
  <c r="C2234" i="29" s="1"/>
  <c r="C2235" i="29" s="1"/>
  <c r="C2236" i="29" s="1"/>
  <c r="C2237" i="29" s="1"/>
  <c r="C2238" i="29" s="1"/>
  <c r="C2239" i="29" s="1"/>
  <c r="C2240" i="29" s="1"/>
  <c r="C2241" i="29" s="1"/>
  <c r="C2242" i="29" s="1"/>
  <c r="C2243" i="29" s="1"/>
  <c r="C2244" i="29" s="1"/>
  <c r="C2245" i="29" s="1"/>
  <c r="C2246" i="29" s="1"/>
  <c r="C2247" i="29" s="1"/>
  <c r="C2248" i="29" s="1"/>
  <c r="C2249" i="29" s="1"/>
  <c r="C2250" i="29" s="1"/>
  <c r="C2251" i="29" s="1"/>
  <c r="C2252" i="29" s="1"/>
  <c r="C2253" i="29" s="1"/>
  <c r="C2254" i="29" s="1"/>
  <c r="C2255" i="29" s="1"/>
  <c r="C2256" i="29" s="1"/>
  <c r="C2257" i="29" s="1"/>
  <c r="C2258" i="29" s="1"/>
  <c r="C2259" i="29" s="1"/>
  <c r="C2260" i="29" s="1"/>
  <c r="C2261" i="29" s="1"/>
  <c r="C2262" i="29" s="1"/>
  <c r="C2263" i="29" s="1"/>
  <c r="C2264" i="29" s="1"/>
  <c r="C2265" i="29" s="1"/>
  <c r="C2266" i="29" s="1"/>
  <c r="C2267" i="29" s="1"/>
  <c r="C2268" i="29" s="1"/>
  <c r="C2269" i="29" s="1"/>
  <c r="C2270" i="29" s="1"/>
  <c r="C2271" i="29" s="1"/>
  <c r="C2272" i="29" s="1"/>
  <c r="C2273" i="29" s="1"/>
  <c r="C2274" i="29" s="1"/>
  <c r="C2275" i="29" s="1"/>
  <c r="C2276" i="29" s="1"/>
  <c r="C2277" i="29" s="1"/>
  <c r="C2278" i="29" s="1"/>
  <c r="C2279" i="29" s="1"/>
  <c r="C2280" i="29" s="1"/>
  <c r="C2281" i="29" s="1"/>
  <c r="C2282" i="29" s="1"/>
  <c r="C2283" i="29" s="1"/>
  <c r="C2284" i="29" s="1"/>
  <c r="C2285" i="29" s="1"/>
  <c r="C2286" i="29" s="1"/>
  <c r="C2287" i="29" s="1"/>
  <c r="C2288" i="29" s="1"/>
  <c r="C2289" i="29" s="1"/>
  <c r="C2290" i="29" s="1"/>
  <c r="C2291" i="29" s="1"/>
  <c r="C2292" i="29" s="1"/>
  <c r="C2293" i="29" s="1"/>
  <c r="C2294" i="29" s="1"/>
  <c r="C2295" i="29" s="1"/>
  <c r="C2296" i="29" s="1"/>
  <c r="C2297" i="29" s="1"/>
  <c r="C2298" i="29" s="1"/>
  <c r="C2299" i="29" s="1"/>
  <c r="C2300" i="29" s="1"/>
  <c r="C2301" i="29" s="1"/>
  <c r="C2302" i="29" s="1"/>
  <c r="C2303" i="29" s="1"/>
  <c r="C2304" i="29" s="1"/>
  <c r="C2305" i="29" s="1"/>
  <c r="C2306" i="29" s="1"/>
  <c r="C2307" i="29" s="1"/>
  <c r="C2308" i="29" s="1"/>
  <c r="C2309" i="29" s="1"/>
  <c r="C2310" i="29" s="1"/>
  <c r="C2311" i="29" s="1"/>
  <c r="C2312" i="29" s="1"/>
  <c r="C2313" i="29" s="1"/>
  <c r="C2314" i="29" s="1"/>
  <c r="C2315" i="29" s="1"/>
  <c r="C2316" i="29" s="1"/>
  <c r="C2317" i="29" s="1"/>
  <c r="C2318" i="29" s="1"/>
  <c r="C2319" i="29" s="1"/>
  <c r="C2320" i="29" s="1"/>
  <c r="C2321" i="29" s="1"/>
  <c r="C2322" i="29" s="1"/>
  <c r="C2323" i="29" s="1"/>
  <c r="C2324" i="29" s="1"/>
  <c r="C2325" i="29" s="1"/>
  <c r="C2326" i="29" s="1"/>
  <c r="C2327" i="29" s="1"/>
  <c r="C2328" i="29" s="1"/>
  <c r="C2329" i="29" s="1"/>
  <c r="C2330" i="29" s="1"/>
  <c r="C2331" i="29" s="1"/>
  <c r="C2332" i="29" s="1"/>
  <c r="C2333" i="29" s="1"/>
  <c r="C2334" i="29" s="1"/>
  <c r="C2335" i="29" s="1"/>
  <c r="C2336" i="29" s="1"/>
  <c r="C2337" i="29" s="1"/>
  <c r="C2338" i="29" s="1"/>
  <c r="C2339" i="29" s="1"/>
  <c r="C2340" i="29" s="1"/>
  <c r="C2341" i="29" s="1"/>
  <c r="C2342" i="29" s="1"/>
  <c r="C2343" i="29" s="1"/>
  <c r="C2344" i="29" s="1"/>
  <c r="C2345" i="29" s="1"/>
  <c r="C2346" i="29" s="1"/>
  <c r="C2347" i="29" s="1"/>
  <c r="C2348" i="29" s="1"/>
  <c r="C2349" i="29" s="1"/>
  <c r="C2350" i="29" s="1"/>
  <c r="C2351" i="29" s="1"/>
  <c r="C2352" i="29" s="1"/>
  <c r="C2353" i="29" s="1"/>
  <c r="C2354" i="29" s="1"/>
  <c r="C2355" i="29" s="1"/>
  <c r="C2356" i="29" s="1"/>
  <c r="C2357" i="29" s="1"/>
  <c r="C2358" i="29" s="1"/>
  <c r="C2359" i="29" s="1"/>
  <c r="C2360" i="29" s="1"/>
  <c r="C2361" i="29" s="1"/>
  <c r="C2362" i="29" s="1"/>
  <c r="C2363" i="29" s="1"/>
  <c r="C2364" i="29" s="1"/>
  <c r="C2365" i="29" s="1"/>
  <c r="C2366" i="29" s="1"/>
  <c r="C2367" i="29" s="1"/>
  <c r="C2368" i="29" s="1"/>
  <c r="C2369" i="29" s="1"/>
  <c r="C2370" i="29" s="1"/>
  <c r="C2371" i="29" s="1"/>
  <c r="C2372" i="29" s="1"/>
  <c r="C2373" i="29" s="1"/>
  <c r="C2374" i="29" s="1"/>
  <c r="C2375" i="29" s="1"/>
  <c r="C2376" i="29" s="1"/>
  <c r="C2377" i="29" s="1"/>
  <c r="C2378" i="29" s="1"/>
  <c r="C2379" i="29" s="1"/>
  <c r="C2380" i="29" s="1"/>
  <c r="C2381" i="29" s="1"/>
  <c r="C2382" i="29" s="1"/>
  <c r="C2383" i="29" s="1"/>
  <c r="C2384" i="29" s="1"/>
  <c r="C2385" i="29" s="1"/>
  <c r="C2386" i="29" s="1"/>
  <c r="C2387" i="29" s="1"/>
  <c r="C2388" i="29" s="1"/>
  <c r="C2389" i="29" s="1"/>
  <c r="C2390" i="29" s="1"/>
  <c r="C2391" i="29" s="1"/>
  <c r="C2392" i="29" s="1"/>
  <c r="C2393" i="29" s="1"/>
  <c r="C2394" i="29" s="1"/>
  <c r="C2395" i="29" s="1"/>
  <c r="C2396" i="29" s="1"/>
  <c r="C2397" i="29" s="1"/>
  <c r="C2398" i="29" s="1"/>
  <c r="C2399" i="29" s="1"/>
  <c r="C2400" i="29" s="1"/>
  <c r="C2401" i="29" s="1"/>
  <c r="C2402" i="29" s="1"/>
  <c r="C2403" i="29" s="1"/>
  <c r="C2404" i="29" s="1"/>
  <c r="C2405" i="29" s="1"/>
  <c r="C2406" i="29" s="1"/>
  <c r="C2407" i="29" s="1"/>
  <c r="C2408" i="29" s="1"/>
  <c r="C2409" i="29" s="1"/>
  <c r="C2410" i="29" s="1"/>
  <c r="C2411" i="29" s="1"/>
  <c r="C2412" i="29" s="1"/>
  <c r="C2413" i="29" s="1"/>
  <c r="C2414" i="29" s="1"/>
  <c r="C2415" i="29" s="1"/>
  <c r="C2416" i="29" s="1"/>
  <c r="C2417" i="29" s="1"/>
  <c r="C2418" i="29" s="1"/>
  <c r="C2419" i="29" s="1"/>
  <c r="C2420" i="29" s="1"/>
  <c r="C2421" i="29" s="1"/>
  <c r="C2422" i="29" s="1"/>
  <c r="C2423" i="29" s="1"/>
  <c r="C2424" i="29" s="1"/>
  <c r="C2425" i="29" s="1"/>
  <c r="C2426" i="29" s="1"/>
  <c r="C2427" i="29" s="1"/>
  <c r="C2428" i="29" s="1"/>
  <c r="C2429" i="29" s="1"/>
  <c r="C2430" i="29" s="1"/>
  <c r="C2431" i="29" s="1"/>
  <c r="C2432" i="29" s="1"/>
  <c r="C2433" i="29" s="1"/>
  <c r="C2434" i="29" s="1"/>
  <c r="C2435" i="29" s="1"/>
  <c r="C2436" i="29" s="1"/>
  <c r="C2437" i="29" s="1"/>
  <c r="C2438" i="29" s="1"/>
  <c r="C2439" i="29" s="1"/>
  <c r="C2440" i="29" s="1"/>
  <c r="C2441" i="29" s="1"/>
  <c r="C2442" i="29" s="1"/>
  <c r="C2443" i="29" s="1"/>
  <c r="C2444" i="29" s="1"/>
  <c r="C2445" i="29" s="1"/>
  <c r="C2446" i="29" s="1"/>
  <c r="C2447" i="29" s="1"/>
  <c r="C2448" i="29" s="1"/>
  <c r="C2449" i="29" s="1"/>
  <c r="C2450" i="29" s="1"/>
  <c r="C2451" i="29" s="1"/>
  <c r="C2452" i="29" s="1"/>
  <c r="C2453" i="29" s="1"/>
  <c r="C2454" i="29" s="1"/>
  <c r="C2455" i="29" s="1"/>
  <c r="C2456" i="29" s="1"/>
  <c r="C2457" i="29" s="1"/>
  <c r="C2458" i="29" s="1"/>
  <c r="C2459" i="29" s="1"/>
  <c r="C2460" i="29" s="1"/>
  <c r="C2461" i="29" s="1"/>
  <c r="C2462" i="29" s="1"/>
  <c r="C2463" i="29" s="1"/>
  <c r="C2464" i="29" s="1"/>
  <c r="C2465" i="29" s="1"/>
  <c r="C2466" i="29" s="1"/>
  <c r="C2467" i="29" s="1"/>
  <c r="C2468" i="29" s="1"/>
  <c r="C2469" i="29" s="1"/>
  <c r="C2470" i="29" s="1"/>
  <c r="C2471" i="29" s="1"/>
  <c r="C2472" i="29" s="1"/>
  <c r="C2473" i="29" s="1"/>
  <c r="C2474" i="29" s="1"/>
  <c r="C2475" i="29" s="1"/>
  <c r="C2476" i="29" s="1"/>
  <c r="C2477" i="29" s="1"/>
  <c r="C2478" i="29" s="1"/>
  <c r="C2479" i="29" s="1"/>
  <c r="C2480" i="29" s="1"/>
  <c r="C2481" i="29" s="1"/>
  <c r="C2482" i="29" s="1"/>
  <c r="C2483" i="29" s="1"/>
  <c r="C2484" i="29" s="1"/>
  <c r="C2485" i="29" s="1"/>
  <c r="C2486" i="29" s="1"/>
  <c r="C2487" i="29" s="1"/>
  <c r="C2488" i="29" s="1"/>
  <c r="C2489" i="29" s="1"/>
  <c r="C2490" i="29" s="1"/>
  <c r="C2491" i="29" s="1"/>
  <c r="C2492" i="29" s="1"/>
  <c r="C2493" i="29" s="1"/>
  <c r="C2494" i="29" s="1"/>
  <c r="C2495" i="29" s="1"/>
  <c r="C2496" i="29" s="1"/>
  <c r="C2497" i="29" s="1"/>
  <c r="C2498" i="29" s="1"/>
  <c r="C2499" i="29" s="1"/>
  <c r="C2500" i="29" s="1"/>
  <c r="C2501" i="29" s="1"/>
  <c r="C2502" i="29" s="1"/>
  <c r="C2503" i="29" s="1"/>
  <c r="C2504" i="29" s="1"/>
  <c r="C2505" i="29" s="1"/>
  <c r="C2506" i="29" s="1"/>
  <c r="C2507" i="29" s="1"/>
  <c r="C2508" i="29" s="1"/>
  <c r="C2509" i="29" s="1"/>
  <c r="C2510" i="29" s="1"/>
  <c r="C2511" i="29" s="1"/>
  <c r="C2512" i="29" s="1"/>
  <c r="C2513" i="29" s="1"/>
  <c r="C2514" i="29" s="1"/>
  <c r="C2515" i="29" s="1"/>
  <c r="C2516" i="29" s="1"/>
  <c r="C2517" i="29" s="1"/>
  <c r="C2518" i="29" s="1"/>
  <c r="C2519" i="29" s="1"/>
  <c r="C2520" i="29" s="1"/>
  <c r="C2521" i="29" s="1"/>
  <c r="C2522" i="29" s="1"/>
  <c r="C2523" i="29" s="1"/>
  <c r="C2524" i="29" s="1"/>
  <c r="C2525" i="29" s="1"/>
  <c r="C2526" i="29" s="1"/>
  <c r="C2527" i="29" s="1"/>
  <c r="C2528" i="29" s="1"/>
  <c r="C2529" i="29" s="1"/>
  <c r="C2530" i="29" s="1"/>
  <c r="C2531" i="29" s="1"/>
  <c r="C2532" i="29" s="1"/>
  <c r="C2533" i="29" s="1"/>
  <c r="C2534" i="29" s="1"/>
  <c r="C2535" i="29" s="1"/>
  <c r="C2536" i="29" s="1"/>
  <c r="C2537" i="29" s="1"/>
  <c r="C2538" i="29" s="1"/>
  <c r="C2539" i="29" s="1"/>
  <c r="C2540" i="29" s="1"/>
  <c r="C2541" i="29" s="1"/>
  <c r="C2542" i="29" s="1"/>
  <c r="C2543" i="29" s="1"/>
  <c r="C2544" i="29" s="1"/>
  <c r="C2545" i="29" s="1"/>
  <c r="C2546" i="29" s="1"/>
  <c r="C2547" i="29" s="1"/>
  <c r="C2548" i="29" s="1"/>
  <c r="C2549" i="29" s="1"/>
  <c r="C2550" i="29" s="1"/>
  <c r="C2551" i="29" s="1"/>
  <c r="C2552" i="29" s="1"/>
  <c r="C2553" i="29" s="1"/>
  <c r="C2554" i="29" s="1"/>
  <c r="C2555" i="29" s="1"/>
  <c r="C2556" i="29" s="1"/>
  <c r="C2557" i="29" s="1"/>
  <c r="C2558" i="29" s="1"/>
  <c r="C2559" i="29" s="1"/>
  <c r="C2560" i="29" s="1"/>
  <c r="D2198" i="29"/>
  <c r="D2199" i="29" s="1"/>
  <c r="D2200" i="29" s="1"/>
  <c r="D2201" i="29" s="1"/>
  <c r="D2202" i="29" s="1"/>
  <c r="D2203" i="29" s="1"/>
  <c r="D2204" i="29" s="1"/>
  <c r="D2205" i="29" s="1"/>
  <c r="D2206" i="29" s="1"/>
  <c r="D2207" i="29" s="1"/>
  <c r="D2208" i="29" s="1"/>
  <c r="D2209" i="29" s="1"/>
  <c r="D2210" i="29" s="1"/>
  <c r="D2211" i="29" s="1"/>
  <c r="D2212" i="29" s="1"/>
  <c r="D2213" i="29" s="1"/>
  <c r="D2214" i="29" s="1"/>
  <c r="D2215" i="29" s="1"/>
  <c r="D2216" i="29" s="1"/>
  <c r="D2217" i="29" s="1"/>
  <c r="D2218" i="29" s="1"/>
  <c r="D2219" i="29" s="1"/>
  <c r="D2220" i="29" s="1"/>
  <c r="D2221" i="29" s="1"/>
  <c r="D2222" i="29" s="1"/>
  <c r="D2223" i="29" s="1"/>
  <c r="D2224" i="29" s="1"/>
  <c r="D2225" i="29" s="1"/>
  <c r="D2226" i="29" s="1"/>
  <c r="D2227" i="29" s="1"/>
  <c r="D2228" i="29" s="1"/>
  <c r="D2229" i="29" s="1"/>
  <c r="D2230" i="29" s="1"/>
  <c r="D2231" i="29" s="1"/>
  <c r="D2232" i="29" s="1"/>
  <c r="D2233" i="29" s="1"/>
  <c r="D2234" i="29" s="1"/>
  <c r="D2235" i="29" s="1"/>
  <c r="D2236" i="29" s="1"/>
  <c r="D2237" i="29" s="1"/>
  <c r="D2238" i="29" s="1"/>
  <c r="D2239" i="29" s="1"/>
  <c r="D2240" i="29" s="1"/>
  <c r="D2241" i="29" s="1"/>
  <c r="D2242" i="29" s="1"/>
  <c r="D2243" i="29" s="1"/>
  <c r="D2244" i="29" s="1"/>
  <c r="D2245" i="29" s="1"/>
  <c r="D2246" i="29" s="1"/>
  <c r="D2247" i="29" s="1"/>
  <c r="D2248" i="29" s="1"/>
  <c r="D2249" i="29" s="1"/>
  <c r="D2250" i="29" s="1"/>
  <c r="D2251" i="29" s="1"/>
  <c r="D2252" i="29" s="1"/>
  <c r="D2253" i="29" s="1"/>
  <c r="D2254" i="29" s="1"/>
  <c r="D2255" i="29" s="1"/>
  <c r="D2256" i="29" s="1"/>
  <c r="D2257" i="29" s="1"/>
  <c r="D2258" i="29" s="1"/>
  <c r="D2259" i="29" s="1"/>
  <c r="D2260" i="29" s="1"/>
  <c r="D2261" i="29" s="1"/>
  <c r="D2262" i="29" s="1"/>
  <c r="D2263" i="29" s="1"/>
  <c r="D2264" i="29" s="1"/>
  <c r="D2265" i="29" s="1"/>
  <c r="D2266" i="29" s="1"/>
  <c r="D2267" i="29" s="1"/>
  <c r="D2268" i="29" s="1"/>
  <c r="D2269" i="29" s="1"/>
  <c r="D2270" i="29" s="1"/>
  <c r="D2271" i="29" s="1"/>
  <c r="D2272" i="29" s="1"/>
  <c r="D2273" i="29" s="1"/>
  <c r="D2274" i="29" s="1"/>
  <c r="D2275" i="29" s="1"/>
  <c r="D2276" i="29" s="1"/>
  <c r="D2277" i="29" s="1"/>
  <c r="D2278" i="29" s="1"/>
  <c r="D2279" i="29" s="1"/>
  <c r="D2280" i="29" s="1"/>
  <c r="D2281" i="29" s="1"/>
  <c r="D2282" i="29" s="1"/>
  <c r="D2283" i="29" s="1"/>
  <c r="D2284" i="29" s="1"/>
  <c r="D2285" i="29" s="1"/>
  <c r="D2286" i="29" s="1"/>
  <c r="D2287" i="29" s="1"/>
  <c r="D2288" i="29" s="1"/>
  <c r="D2289" i="29" s="1"/>
  <c r="D2290" i="29" s="1"/>
  <c r="D2291" i="29" s="1"/>
  <c r="D2292" i="29" s="1"/>
  <c r="D2293" i="29" s="1"/>
  <c r="D2294" i="29" s="1"/>
  <c r="D2295" i="29" s="1"/>
  <c r="D2296" i="29" s="1"/>
  <c r="D2297" i="29" s="1"/>
  <c r="D2298" i="29" s="1"/>
  <c r="D2299" i="29" s="1"/>
  <c r="D2300" i="29" s="1"/>
  <c r="D2301" i="29" s="1"/>
  <c r="D2302" i="29" s="1"/>
  <c r="D2303" i="29" s="1"/>
  <c r="D2304" i="29" s="1"/>
  <c r="D2305" i="29" s="1"/>
  <c r="D2306" i="29" s="1"/>
  <c r="D2307" i="29" s="1"/>
  <c r="D2308" i="29" s="1"/>
  <c r="D2309" i="29" s="1"/>
  <c r="D2310" i="29" s="1"/>
  <c r="D2311" i="29" s="1"/>
  <c r="D2312" i="29" s="1"/>
  <c r="D2313" i="29" s="1"/>
  <c r="D2314" i="29" s="1"/>
  <c r="D2315" i="29" s="1"/>
  <c r="D2316" i="29" s="1"/>
  <c r="D2317" i="29" s="1"/>
  <c r="D2318" i="29" s="1"/>
  <c r="D2319" i="29" s="1"/>
  <c r="D2320" i="29" s="1"/>
  <c r="D2321" i="29" s="1"/>
  <c r="D2322" i="29" s="1"/>
  <c r="D2323" i="29" s="1"/>
  <c r="D2324" i="29" s="1"/>
  <c r="D2325" i="29" s="1"/>
  <c r="D2326" i="29" s="1"/>
  <c r="D2327" i="29" s="1"/>
  <c r="D2328" i="29" s="1"/>
  <c r="D2329" i="29" s="1"/>
  <c r="D2330" i="29" s="1"/>
  <c r="D2331" i="29" s="1"/>
  <c r="D2332" i="29" s="1"/>
  <c r="D2333" i="29" s="1"/>
  <c r="D2334" i="29" s="1"/>
  <c r="D2335" i="29" s="1"/>
  <c r="D2336" i="29" s="1"/>
  <c r="D2337" i="29" s="1"/>
  <c r="D2338" i="29" s="1"/>
  <c r="D2339" i="29" s="1"/>
  <c r="D2340" i="29" s="1"/>
  <c r="D2341" i="29" s="1"/>
  <c r="D2342" i="29" s="1"/>
  <c r="D2343" i="29" s="1"/>
  <c r="D2344" i="29" s="1"/>
  <c r="D2345" i="29" s="1"/>
  <c r="D2346" i="29" s="1"/>
  <c r="D2347" i="29" s="1"/>
  <c r="D2348" i="29" s="1"/>
  <c r="D2349" i="29" s="1"/>
  <c r="D2350" i="29" s="1"/>
  <c r="D2351" i="29" s="1"/>
  <c r="D2352" i="29" s="1"/>
  <c r="D2353" i="29" s="1"/>
  <c r="D2354" i="29" s="1"/>
  <c r="D2355" i="29" s="1"/>
  <c r="D2356" i="29" s="1"/>
  <c r="D2357" i="29" s="1"/>
  <c r="D2358" i="29" s="1"/>
  <c r="D2359" i="29" s="1"/>
  <c r="D2360" i="29" s="1"/>
  <c r="D2361" i="29" s="1"/>
  <c r="D2362" i="29" s="1"/>
  <c r="D2363" i="29" s="1"/>
  <c r="D2364" i="29" s="1"/>
  <c r="D2365" i="29" s="1"/>
  <c r="D2366" i="29" s="1"/>
  <c r="B2562" i="29"/>
  <c r="B2563" i="29" s="1"/>
  <c r="B2564" i="29" s="1"/>
  <c r="B2565" i="29" s="1"/>
  <c r="B2566" i="29" s="1"/>
  <c r="B2567" i="29" s="1"/>
  <c r="B2568" i="29" s="1"/>
  <c r="B2569" i="29" s="1"/>
  <c r="B2570" i="29" s="1"/>
  <c r="B2571" i="29" s="1"/>
  <c r="B2572" i="29" s="1"/>
  <c r="B2573" i="29" s="1"/>
  <c r="B2574" i="29" s="1"/>
  <c r="B2575" i="29" s="1"/>
  <c r="B2576" i="29" s="1"/>
  <c r="B2577" i="29" s="1"/>
  <c r="B2578" i="29" s="1"/>
  <c r="B2579" i="29" s="1"/>
  <c r="B2580" i="29" s="1"/>
  <c r="B2581" i="29" s="1"/>
  <c r="B2582" i="29" s="1"/>
  <c r="B2583" i="29" s="1"/>
  <c r="B2584" i="29" s="1"/>
  <c r="B2585" i="29" s="1"/>
  <c r="B2586" i="29" s="1"/>
  <c r="B2587" i="29" s="1"/>
  <c r="B2588" i="29" s="1"/>
  <c r="B2589" i="29" s="1"/>
  <c r="B2590" i="29" s="1"/>
  <c r="B2591" i="29" s="1"/>
  <c r="B2592" i="29" s="1"/>
  <c r="B2593" i="29" s="1"/>
  <c r="B2594" i="29" s="1"/>
  <c r="B2595" i="29" s="1"/>
  <c r="B2596" i="29" s="1"/>
  <c r="B2597" i="29" s="1"/>
  <c r="B2598" i="29" s="1"/>
  <c r="B2599" i="29" s="1"/>
  <c r="B2600" i="29" s="1"/>
  <c r="B2601" i="29" s="1"/>
  <c r="B2602" i="29" s="1"/>
  <c r="B2603" i="29" s="1"/>
  <c r="B2604" i="29" s="1"/>
  <c r="B2605" i="29" s="1"/>
  <c r="B2606" i="29" s="1"/>
  <c r="B2607" i="29" s="1"/>
  <c r="B2608" i="29" s="1"/>
  <c r="B2609" i="29" s="1"/>
  <c r="B2610" i="29" s="1"/>
  <c r="B2611" i="29" s="1"/>
  <c r="B2612" i="29" s="1"/>
  <c r="B2613" i="29" s="1"/>
  <c r="B2614" i="29" s="1"/>
  <c r="B2615" i="29" s="1"/>
  <c r="B2616" i="29" s="1"/>
  <c r="B2617" i="29" s="1"/>
  <c r="B2618" i="29" s="1"/>
  <c r="B2619" i="29" s="1"/>
  <c r="B2620" i="29" s="1"/>
  <c r="B2621" i="29" s="1"/>
  <c r="B2622" i="29" s="1"/>
  <c r="B2623" i="29" s="1"/>
  <c r="B2624" i="29" s="1"/>
  <c r="B2625" i="29" s="1"/>
  <c r="B2626" i="29" s="1"/>
  <c r="B2627" i="29" s="1"/>
  <c r="B2628" i="29" s="1"/>
  <c r="B2629" i="29" s="1"/>
  <c r="B2630" i="29" s="1"/>
  <c r="B2631" i="29" s="1"/>
  <c r="B2632" i="29" s="1"/>
  <c r="B2633" i="29" s="1"/>
  <c r="B2634" i="29" s="1"/>
  <c r="B2635" i="29" s="1"/>
  <c r="B2636" i="29" s="1"/>
  <c r="B2637" i="29" s="1"/>
  <c r="B2638" i="29" s="1"/>
  <c r="B2639" i="29" s="1"/>
  <c r="B2640" i="29" s="1"/>
  <c r="B2641" i="29" s="1"/>
  <c r="B2642" i="29" s="1"/>
  <c r="B2643" i="29" s="1"/>
  <c r="B2644" i="29" s="1"/>
  <c r="B2645" i="29" s="1"/>
  <c r="B2646" i="29" s="1"/>
  <c r="B2647" i="29" s="1"/>
  <c r="B2648" i="29" s="1"/>
  <c r="B2649" i="29" s="1"/>
  <c r="B2650" i="29" s="1"/>
  <c r="B2651" i="29" s="1"/>
  <c r="B2652" i="29" s="1"/>
  <c r="B2653" i="29" s="1"/>
  <c r="B2654" i="29" s="1"/>
  <c r="B2655" i="29" s="1"/>
  <c r="B2656" i="29" s="1"/>
  <c r="B2657" i="29" s="1"/>
  <c r="B2658" i="29" s="1"/>
  <c r="B2659" i="29" s="1"/>
  <c r="B2660" i="29" s="1"/>
  <c r="B2661" i="29" s="1"/>
  <c r="B2662" i="29" s="1"/>
  <c r="B2663" i="29" s="1"/>
  <c r="B2664" i="29" s="1"/>
  <c r="B2665" i="29" s="1"/>
  <c r="B2666" i="29" s="1"/>
  <c r="B2667" i="29" s="1"/>
  <c r="B2668" i="29" s="1"/>
  <c r="B2669" i="29" s="1"/>
  <c r="B2670" i="29" s="1"/>
  <c r="B2671" i="29" s="1"/>
  <c r="B2672" i="29" s="1"/>
  <c r="B2673" i="29" s="1"/>
  <c r="B2674" i="29" s="1"/>
  <c r="B2675" i="29" s="1"/>
  <c r="B2676" i="29" s="1"/>
  <c r="B2677" i="29" s="1"/>
  <c r="B2678" i="29" s="1"/>
  <c r="B2679" i="29" s="1"/>
  <c r="B2680" i="29" s="1"/>
  <c r="B2681" i="29" s="1"/>
  <c r="B2682" i="29" s="1"/>
  <c r="B2683" i="29" s="1"/>
  <c r="B2684" i="29" s="1"/>
  <c r="B2685" i="29" s="1"/>
  <c r="B2686" i="29" s="1"/>
  <c r="B2687" i="29" s="1"/>
  <c r="B2688" i="29" s="1"/>
  <c r="B2689" i="29" s="1"/>
  <c r="B2690" i="29" s="1"/>
  <c r="B2691" i="29" s="1"/>
  <c r="B2692" i="29" s="1"/>
  <c r="B2693" i="29" s="1"/>
  <c r="B2694" i="29" s="1"/>
  <c r="B2695" i="29" s="1"/>
  <c r="B2696" i="29" s="1"/>
  <c r="B2697" i="29" s="1"/>
  <c r="B2698" i="29" s="1"/>
  <c r="B2699" i="29" s="1"/>
  <c r="B2700" i="29" s="1"/>
  <c r="B2701" i="29" s="1"/>
  <c r="B2702" i="29" s="1"/>
  <c r="B2703" i="29" s="1"/>
  <c r="B2704" i="29" s="1"/>
  <c r="B2705" i="29" s="1"/>
  <c r="B2706" i="29" s="1"/>
  <c r="B2707" i="29" s="1"/>
  <c r="B2708" i="29" s="1"/>
  <c r="B2709" i="29" s="1"/>
  <c r="B2710" i="29" s="1"/>
  <c r="B2711" i="29" s="1"/>
  <c r="B2712" i="29" s="1"/>
  <c r="B2713" i="29" s="1"/>
  <c r="B2714" i="29" s="1"/>
  <c r="B2715" i="29" s="1"/>
  <c r="B2716" i="29" s="1"/>
  <c r="B2717" i="29" s="1"/>
  <c r="B2718" i="29" s="1"/>
  <c r="B2719" i="29" s="1"/>
  <c r="B2720" i="29" s="1"/>
  <c r="B2721" i="29" s="1"/>
  <c r="B2722" i="29" s="1"/>
  <c r="B2723" i="29" s="1"/>
  <c r="B2724" i="29" s="1"/>
  <c r="B2725" i="29" s="1"/>
  <c r="B2726" i="29" s="1"/>
  <c r="B2727" i="29" s="1"/>
  <c r="B2728" i="29" s="1"/>
  <c r="B2729" i="29" s="1"/>
  <c r="B2730" i="29" s="1"/>
  <c r="B2731" i="29" s="1"/>
  <c r="B2732" i="29" s="1"/>
  <c r="B2733" i="29" s="1"/>
  <c r="B2734" i="29" s="1"/>
  <c r="B2735" i="29" s="1"/>
  <c r="B2736" i="29" s="1"/>
  <c r="B2737" i="29" s="1"/>
  <c r="B2738" i="29" s="1"/>
  <c r="B2739" i="29" s="1"/>
  <c r="B2740" i="29" s="1"/>
  <c r="B2741" i="29" s="1"/>
  <c r="B2742" i="29" s="1"/>
  <c r="B2743" i="29" s="1"/>
  <c r="B2744" i="29" s="1"/>
  <c r="B2745" i="29" s="1"/>
  <c r="B2746" i="29" s="1"/>
  <c r="B2747" i="29" s="1"/>
  <c r="B2748" i="29" s="1"/>
  <c r="B2749" i="29" s="1"/>
  <c r="B2750" i="29" s="1"/>
  <c r="B2751" i="29" s="1"/>
  <c r="B2752" i="29" s="1"/>
  <c r="B2753" i="29" s="1"/>
  <c r="B2754" i="29" s="1"/>
  <c r="B2755" i="29" s="1"/>
  <c r="B2756" i="29" s="1"/>
  <c r="B2757" i="29" s="1"/>
  <c r="B2758" i="29" s="1"/>
  <c r="B2759" i="29" s="1"/>
  <c r="B2760" i="29" s="1"/>
  <c r="B2761" i="29" s="1"/>
  <c r="B2762" i="29" s="1"/>
  <c r="B2763" i="29" s="1"/>
  <c r="B2764" i="29" s="1"/>
  <c r="B2765" i="29" s="1"/>
  <c r="B2766" i="29" s="1"/>
  <c r="B2767" i="29" s="1"/>
  <c r="B2768" i="29" s="1"/>
  <c r="B2769" i="29" s="1"/>
  <c r="B2770" i="29" s="1"/>
  <c r="B2771" i="29" s="1"/>
  <c r="B2772" i="29" s="1"/>
  <c r="B2773" i="29" s="1"/>
  <c r="B2774" i="29" s="1"/>
  <c r="B2775" i="29" s="1"/>
  <c r="B2776" i="29" s="1"/>
  <c r="B2777" i="29" s="1"/>
  <c r="B2778" i="29" s="1"/>
  <c r="B2779" i="29" s="1"/>
  <c r="B2780" i="29" s="1"/>
  <c r="B2781" i="29" s="1"/>
  <c r="B2782" i="29" s="1"/>
  <c r="B2783" i="29" s="1"/>
  <c r="B2784" i="29" s="1"/>
  <c r="B2785" i="29" s="1"/>
  <c r="B2786" i="29" s="1"/>
  <c r="B2787" i="29" s="1"/>
  <c r="B2788" i="29" s="1"/>
  <c r="B2789" i="29" s="1"/>
  <c r="B2790" i="29" s="1"/>
  <c r="B2791" i="29" s="1"/>
  <c r="B2792" i="29" s="1"/>
  <c r="B2793" i="29" s="1"/>
  <c r="B2794" i="29" s="1"/>
  <c r="B2795" i="29" s="1"/>
  <c r="B2796" i="29" s="1"/>
  <c r="B2797" i="29" s="1"/>
  <c r="B2798" i="29" s="1"/>
  <c r="B2799" i="29" s="1"/>
  <c r="B2800" i="29" s="1"/>
  <c r="B2801" i="29" s="1"/>
  <c r="B2802" i="29" s="1"/>
  <c r="B2803" i="29" s="1"/>
  <c r="B2804" i="29" s="1"/>
  <c r="B2805" i="29" s="1"/>
  <c r="B2806" i="29" s="1"/>
  <c r="B2807" i="29" s="1"/>
  <c r="B2808" i="29" s="1"/>
  <c r="B2809" i="29" s="1"/>
  <c r="B2810" i="29" s="1"/>
  <c r="B2811" i="29" s="1"/>
  <c r="B2812" i="29" s="1"/>
  <c r="B2813" i="29" s="1"/>
  <c r="B2814" i="29" s="1"/>
  <c r="B2815" i="29" s="1"/>
  <c r="B2816" i="29" s="1"/>
  <c r="B2817" i="29" s="1"/>
  <c r="B2818" i="29" s="1"/>
  <c r="B2819" i="29" s="1"/>
  <c r="B2820" i="29" s="1"/>
  <c r="B2821" i="29" s="1"/>
  <c r="B2822" i="29" s="1"/>
  <c r="B2823" i="29" s="1"/>
  <c r="B2824" i="29" s="1"/>
  <c r="B2825" i="29" s="1"/>
  <c r="B2826" i="29" s="1"/>
  <c r="B2827" i="29" s="1"/>
  <c r="B2828" i="29" s="1"/>
  <c r="B2829" i="29" s="1"/>
  <c r="B2830" i="29" s="1"/>
  <c r="B2831" i="29" s="1"/>
  <c r="B2832" i="29" s="1"/>
  <c r="B2833" i="29" s="1"/>
  <c r="B2834" i="29" s="1"/>
  <c r="B2835" i="29" s="1"/>
  <c r="B2836" i="29" s="1"/>
  <c r="B2837" i="29" s="1"/>
  <c r="B2838" i="29" s="1"/>
  <c r="B2839" i="29" s="1"/>
  <c r="B2840" i="29" s="1"/>
  <c r="B2841" i="29" s="1"/>
  <c r="B2842" i="29" s="1"/>
  <c r="B2843" i="29" s="1"/>
  <c r="B2844" i="29" s="1"/>
  <c r="B2845" i="29" s="1"/>
  <c r="B2846" i="29" s="1"/>
  <c r="B2847" i="29" s="1"/>
  <c r="B2848" i="29" s="1"/>
  <c r="B2849" i="29" s="1"/>
  <c r="B2850" i="29" s="1"/>
  <c r="B2851" i="29" s="1"/>
  <c r="B2852" i="29" s="1"/>
  <c r="B2853" i="29" s="1"/>
  <c r="B2854" i="29" s="1"/>
  <c r="B2855" i="29" s="1"/>
  <c r="B2856" i="29" s="1"/>
  <c r="B2857" i="29" s="1"/>
  <c r="B2858" i="29" s="1"/>
  <c r="B2859" i="29" s="1"/>
  <c r="B2860" i="29" s="1"/>
  <c r="B2861" i="29" s="1"/>
  <c r="B2862" i="29" s="1"/>
  <c r="B2863" i="29" s="1"/>
  <c r="B2864" i="29" s="1"/>
  <c r="B2865" i="29" s="1"/>
  <c r="B2866" i="29" s="1"/>
  <c r="B2867" i="29" s="1"/>
  <c r="B2868" i="29" s="1"/>
  <c r="B2869" i="29" s="1"/>
  <c r="B2870" i="29" s="1"/>
  <c r="B2871" i="29" s="1"/>
  <c r="B2872" i="29" s="1"/>
  <c r="B2873" i="29" s="1"/>
  <c r="B2874" i="29" s="1"/>
  <c r="B2875" i="29" s="1"/>
  <c r="B2876" i="29" s="1"/>
  <c r="B2877" i="29" s="1"/>
  <c r="B2878" i="29" s="1"/>
  <c r="B2879" i="29" s="1"/>
  <c r="B2880" i="29" s="1"/>
  <c r="B2881" i="29" s="1"/>
  <c r="B2882" i="29" s="1"/>
  <c r="B2883" i="29" s="1"/>
  <c r="B2884" i="29" s="1"/>
  <c r="B2885" i="29" s="1"/>
  <c r="B2886" i="29" s="1"/>
  <c r="B2887" i="29" s="1"/>
  <c r="B2888" i="29" s="1"/>
  <c r="B2889" i="29" s="1"/>
  <c r="B2890" i="29" s="1"/>
  <c r="B2891" i="29" s="1"/>
  <c r="B2892" i="29" s="1"/>
  <c r="B2893" i="29" s="1"/>
  <c r="B2894" i="29" s="1"/>
  <c r="B2895" i="29" s="1"/>
  <c r="B2896" i="29" s="1"/>
  <c r="B2897" i="29" s="1"/>
  <c r="B2898" i="29" s="1"/>
  <c r="B2899" i="29" s="1"/>
  <c r="B2900" i="29" s="1"/>
  <c r="B2901" i="29" s="1"/>
  <c r="B2902" i="29" s="1"/>
  <c r="B2903" i="29" s="1"/>
  <c r="B2904" i="29" s="1"/>
  <c r="B2905" i="29" s="1"/>
  <c r="B2906" i="29" s="1"/>
  <c r="B2907" i="29" s="1"/>
  <c r="B2908" i="29" s="1"/>
  <c r="B2909" i="29" s="1"/>
  <c r="B2910" i="29" s="1"/>
  <c r="B2911" i="29" s="1"/>
  <c r="B2912" i="29" s="1"/>
  <c r="B2913" i="29" s="1"/>
  <c r="B2914" i="29" s="1"/>
  <c r="B2915" i="29" s="1"/>
  <c r="B2916" i="29" s="1"/>
  <c r="B2917" i="29" s="1"/>
  <c r="B2918" i="29" s="1"/>
  <c r="B2919" i="29" s="1"/>
  <c r="B2920" i="29" s="1"/>
  <c r="B2921" i="29" s="1"/>
  <c r="B2922" i="29" s="1"/>
  <c r="B2923" i="29" s="1"/>
  <c r="B2924" i="29" s="1"/>
  <c r="B2925" i="29" s="1"/>
  <c r="C2562" i="29"/>
  <c r="C2563" i="29" s="1"/>
  <c r="C2564" i="29" s="1"/>
  <c r="C2565" i="29" s="1"/>
  <c r="C2566" i="29" s="1"/>
  <c r="C2567" i="29" s="1"/>
  <c r="C2568" i="29" s="1"/>
  <c r="C2569" i="29" s="1"/>
  <c r="C2570" i="29" s="1"/>
  <c r="C2571" i="29" s="1"/>
  <c r="C2572" i="29" s="1"/>
  <c r="C2573" i="29" s="1"/>
  <c r="C2574" i="29" s="1"/>
  <c r="C2575" i="29" s="1"/>
  <c r="C2576" i="29" s="1"/>
  <c r="C2577" i="29" s="1"/>
  <c r="C2578" i="29" s="1"/>
  <c r="C2579" i="29" s="1"/>
  <c r="C2580" i="29" s="1"/>
  <c r="C2581" i="29" s="1"/>
  <c r="C2582" i="29" s="1"/>
  <c r="C2583" i="29" s="1"/>
  <c r="C2584" i="29" s="1"/>
  <c r="C2585" i="29" s="1"/>
  <c r="C2586" i="29" s="1"/>
  <c r="C2587" i="29" s="1"/>
  <c r="C2588" i="29" s="1"/>
  <c r="C2589" i="29" s="1"/>
  <c r="C2590" i="29" s="1"/>
  <c r="C2591" i="29" s="1"/>
  <c r="C2592" i="29" s="1"/>
  <c r="C2593" i="29" s="1"/>
  <c r="C2594" i="29" s="1"/>
  <c r="C2595" i="29" s="1"/>
  <c r="C2596" i="29" s="1"/>
  <c r="C2597" i="29" s="1"/>
  <c r="C2598" i="29" s="1"/>
  <c r="C2599" i="29" s="1"/>
  <c r="C2600" i="29" s="1"/>
  <c r="C2601" i="29" s="1"/>
  <c r="C2602" i="29" s="1"/>
  <c r="C2603" i="29" s="1"/>
  <c r="C2604" i="29" s="1"/>
  <c r="C2605" i="29" s="1"/>
  <c r="C2606" i="29" s="1"/>
  <c r="C2607" i="29" s="1"/>
  <c r="C2608" i="29" s="1"/>
  <c r="C2609" i="29" s="1"/>
  <c r="C2610" i="29" s="1"/>
  <c r="C2611" i="29" s="1"/>
  <c r="C2612" i="29" s="1"/>
  <c r="C2613" i="29" s="1"/>
  <c r="C2614" i="29" s="1"/>
  <c r="C2615" i="29" s="1"/>
  <c r="C2616" i="29" s="1"/>
  <c r="C2617" i="29" s="1"/>
  <c r="C2618" i="29" s="1"/>
  <c r="C2619" i="29" s="1"/>
  <c r="C2620" i="29" s="1"/>
  <c r="C2621" i="29" s="1"/>
  <c r="C2622" i="29" s="1"/>
  <c r="C2623" i="29" s="1"/>
  <c r="C2624" i="29" s="1"/>
  <c r="C2625" i="29" s="1"/>
  <c r="C2626" i="29" s="1"/>
  <c r="C2627" i="29" s="1"/>
  <c r="C2628" i="29" s="1"/>
  <c r="C2629" i="29" s="1"/>
  <c r="C2630" i="29" s="1"/>
  <c r="C2631" i="29" s="1"/>
  <c r="C2632" i="29" s="1"/>
  <c r="C2633" i="29" s="1"/>
  <c r="C2634" i="29" s="1"/>
  <c r="C2635" i="29" s="1"/>
  <c r="C2636" i="29" s="1"/>
  <c r="C2637" i="29" s="1"/>
  <c r="C2638" i="29" s="1"/>
  <c r="C2639" i="29" s="1"/>
  <c r="C2640" i="29" s="1"/>
  <c r="C2641" i="29" s="1"/>
  <c r="C2642" i="29" s="1"/>
  <c r="C2643" i="29" s="1"/>
  <c r="C2644" i="29" s="1"/>
  <c r="C2645" i="29" s="1"/>
  <c r="C2646" i="29" s="1"/>
  <c r="C2647" i="29" s="1"/>
  <c r="C2648" i="29" s="1"/>
  <c r="C2649" i="29" s="1"/>
  <c r="C2650" i="29" s="1"/>
  <c r="C2651" i="29" s="1"/>
  <c r="C2652" i="29" s="1"/>
  <c r="C2653" i="29" s="1"/>
  <c r="C2654" i="29" s="1"/>
  <c r="C2655" i="29" s="1"/>
  <c r="C2656" i="29" s="1"/>
  <c r="C2657" i="29" s="1"/>
  <c r="C2658" i="29" s="1"/>
  <c r="C2659" i="29" s="1"/>
  <c r="C2660" i="29" s="1"/>
  <c r="C2661" i="29" s="1"/>
  <c r="C2662" i="29" s="1"/>
  <c r="C2663" i="29" s="1"/>
  <c r="C2664" i="29" s="1"/>
  <c r="C2665" i="29" s="1"/>
  <c r="C2666" i="29" s="1"/>
  <c r="C2667" i="29" s="1"/>
  <c r="C2668" i="29" s="1"/>
  <c r="C2669" i="29" s="1"/>
  <c r="C2670" i="29" s="1"/>
  <c r="C2671" i="29" s="1"/>
  <c r="C2672" i="29" s="1"/>
  <c r="C2673" i="29" s="1"/>
  <c r="C2674" i="29" s="1"/>
  <c r="C2675" i="29" s="1"/>
  <c r="C2676" i="29" s="1"/>
  <c r="C2677" i="29" s="1"/>
  <c r="C2678" i="29" s="1"/>
  <c r="C2679" i="29" s="1"/>
  <c r="C2680" i="29" s="1"/>
  <c r="C2681" i="29" s="1"/>
  <c r="C2682" i="29" s="1"/>
  <c r="C2683" i="29" s="1"/>
  <c r="C2684" i="29" s="1"/>
  <c r="C2685" i="29" s="1"/>
  <c r="C2686" i="29" s="1"/>
  <c r="C2687" i="29" s="1"/>
  <c r="C2688" i="29" s="1"/>
  <c r="C2689" i="29" s="1"/>
  <c r="C2690" i="29" s="1"/>
  <c r="C2691" i="29" s="1"/>
  <c r="C2692" i="29" s="1"/>
  <c r="C2693" i="29" s="1"/>
  <c r="C2694" i="29" s="1"/>
  <c r="C2695" i="29" s="1"/>
  <c r="C2696" i="29" s="1"/>
  <c r="C2697" i="29" s="1"/>
  <c r="C2698" i="29" s="1"/>
  <c r="C2699" i="29" s="1"/>
  <c r="C2700" i="29" s="1"/>
  <c r="C2701" i="29" s="1"/>
  <c r="C2702" i="29" s="1"/>
  <c r="C2703" i="29" s="1"/>
  <c r="C2704" i="29" s="1"/>
  <c r="C2705" i="29" s="1"/>
  <c r="C2706" i="29" s="1"/>
  <c r="C2707" i="29" s="1"/>
  <c r="C2708" i="29" s="1"/>
  <c r="C2709" i="29" s="1"/>
  <c r="C2710" i="29" s="1"/>
  <c r="C2711" i="29" s="1"/>
  <c r="C2712" i="29" s="1"/>
  <c r="C2713" i="29" s="1"/>
  <c r="C2714" i="29" s="1"/>
  <c r="C2715" i="29" s="1"/>
  <c r="C2716" i="29" s="1"/>
  <c r="C2717" i="29" s="1"/>
  <c r="C2718" i="29" s="1"/>
  <c r="C2719" i="29" s="1"/>
  <c r="C2720" i="29" s="1"/>
  <c r="C2721" i="29" s="1"/>
  <c r="C2722" i="29" s="1"/>
  <c r="C2723" i="29" s="1"/>
  <c r="C2724" i="29" s="1"/>
  <c r="C2725" i="29" s="1"/>
  <c r="C2726" i="29" s="1"/>
  <c r="C2727" i="29" s="1"/>
  <c r="C2728" i="29" s="1"/>
  <c r="C2729" i="29" s="1"/>
  <c r="C2730" i="29" s="1"/>
  <c r="C2731" i="29" s="1"/>
  <c r="C2732" i="29" s="1"/>
  <c r="C2733" i="29" s="1"/>
  <c r="C2734" i="29" s="1"/>
  <c r="C2735" i="29" s="1"/>
  <c r="C2736" i="29" s="1"/>
  <c r="C2737" i="29" s="1"/>
  <c r="C2738" i="29" s="1"/>
  <c r="C2739" i="29" s="1"/>
  <c r="C2740" i="29" s="1"/>
  <c r="C2741" i="29" s="1"/>
  <c r="C2742" i="29" s="1"/>
  <c r="C2743" i="29" s="1"/>
  <c r="C2744" i="29" s="1"/>
  <c r="C2745" i="29" s="1"/>
  <c r="C2746" i="29" s="1"/>
  <c r="C2747" i="29" s="1"/>
  <c r="C2748" i="29" s="1"/>
  <c r="C2749" i="29" s="1"/>
  <c r="C2750" i="29" s="1"/>
  <c r="C2751" i="29" s="1"/>
  <c r="C2752" i="29" s="1"/>
  <c r="C2753" i="29" s="1"/>
  <c r="C2754" i="29" s="1"/>
  <c r="C2755" i="29" s="1"/>
  <c r="C2756" i="29" s="1"/>
  <c r="C2757" i="29" s="1"/>
  <c r="C2758" i="29" s="1"/>
  <c r="C2759" i="29" s="1"/>
  <c r="C2760" i="29" s="1"/>
  <c r="C2761" i="29" s="1"/>
  <c r="C2762" i="29" s="1"/>
  <c r="C2763" i="29" s="1"/>
  <c r="C2764" i="29" s="1"/>
  <c r="C2765" i="29" s="1"/>
  <c r="C2766" i="29" s="1"/>
  <c r="C2767" i="29" s="1"/>
  <c r="C2768" i="29" s="1"/>
  <c r="C2769" i="29" s="1"/>
  <c r="C2770" i="29" s="1"/>
  <c r="C2771" i="29" s="1"/>
  <c r="C2772" i="29" s="1"/>
  <c r="C2773" i="29" s="1"/>
  <c r="C2774" i="29" s="1"/>
  <c r="C2775" i="29" s="1"/>
  <c r="C2776" i="29" s="1"/>
  <c r="C2777" i="29" s="1"/>
  <c r="C2778" i="29" s="1"/>
  <c r="C2779" i="29" s="1"/>
  <c r="C2780" i="29" s="1"/>
  <c r="C2781" i="29" s="1"/>
  <c r="C2782" i="29" s="1"/>
  <c r="C2783" i="29" s="1"/>
  <c r="C2784" i="29" s="1"/>
  <c r="C2785" i="29" s="1"/>
  <c r="C2786" i="29" s="1"/>
  <c r="C2787" i="29" s="1"/>
  <c r="C2788" i="29" s="1"/>
  <c r="C2789" i="29" s="1"/>
  <c r="C2790" i="29" s="1"/>
  <c r="C2791" i="29" s="1"/>
  <c r="C2792" i="29" s="1"/>
  <c r="C2793" i="29" s="1"/>
  <c r="C2794" i="29" s="1"/>
  <c r="C2795" i="29" s="1"/>
  <c r="C2796" i="29" s="1"/>
  <c r="C2797" i="29" s="1"/>
  <c r="C2798" i="29" s="1"/>
  <c r="C2799" i="29" s="1"/>
  <c r="C2800" i="29" s="1"/>
  <c r="C2801" i="29" s="1"/>
  <c r="C2802" i="29" s="1"/>
  <c r="C2803" i="29" s="1"/>
  <c r="C2804" i="29" s="1"/>
  <c r="C2805" i="29" s="1"/>
  <c r="C2806" i="29" s="1"/>
  <c r="C2807" i="29" s="1"/>
  <c r="C2808" i="29" s="1"/>
  <c r="C2809" i="29" s="1"/>
  <c r="C2810" i="29" s="1"/>
  <c r="C2811" i="29" s="1"/>
  <c r="C2812" i="29" s="1"/>
  <c r="C2813" i="29" s="1"/>
  <c r="C2814" i="29" s="1"/>
  <c r="C2815" i="29" s="1"/>
  <c r="C2816" i="29" s="1"/>
  <c r="C2817" i="29" s="1"/>
  <c r="C2818" i="29" s="1"/>
  <c r="C2819" i="29" s="1"/>
  <c r="C2820" i="29" s="1"/>
  <c r="C2821" i="29" s="1"/>
  <c r="C2822" i="29" s="1"/>
  <c r="C2823" i="29" s="1"/>
  <c r="C2824" i="29" s="1"/>
  <c r="C2825" i="29" s="1"/>
  <c r="C2826" i="29" s="1"/>
  <c r="C2827" i="29" s="1"/>
  <c r="C2828" i="29" s="1"/>
  <c r="C2829" i="29" s="1"/>
  <c r="C2830" i="29" s="1"/>
  <c r="C2831" i="29" s="1"/>
  <c r="C2832" i="29" s="1"/>
  <c r="C2833" i="29" s="1"/>
  <c r="C2834" i="29" s="1"/>
  <c r="C2835" i="29" s="1"/>
  <c r="C2836" i="29" s="1"/>
  <c r="C2837" i="29" s="1"/>
  <c r="C2838" i="29" s="1"/>
  <c r="C2839" i="29" s="1"/>
  <c r="C2840" i="29" s="1"/>
  <c r="C2841" i="29" s="1"/>
  <c r="C2842" i="29" s="1"/>
  <c r="C2843" i="29" s="1"/>
  <c r="C2844" i="29" s="1"/>
  <c r="C2845" i="29" s="1"/>
  <c r="C2846" i="29" s="1"/>
  <c r="C2847" i="29" s="1"/>
  <c r="C2848" i="29" s="1"/>
  <c r="C2849" i="29" s="1"/>
  <c r="C2850" i="29" s="1"/>
  <c r="C2851" i="29" s="1"/>
  <c r="C2852" i="29" s="1"/>
  <c r="C2853" i="29" s="1"/>
  <c r="C2854" i="29" s="1"/>
  <c r="C2855" i="29" s="1"/>
  <c r="C2856" i="29" s="1"/>
  <c r="C2857" i="29" s="1"/>
  <c r="C2858" i="29" s="1"/>
  <c r="C2859" i="29" s="1"/>
  <c r="C2860" i="29" s="1"/>
  <c r="C2861" i="29" s="1"/>
  <c r="C2862" i="29" s="1"/>
  <c r="C2863" i="29" s="1"/>
  <c r="C2864" i="29" s="1"/>
  <c r="C2865" i="29" s="1"/>
  <c r="C2866" i="29" s="1"/>
  <c r="C2867" i="29" s="1"/>
  <c r="C2868" i="29" s="1"/>
  <c r="C2869" i="29" s="1"/>
  <c r="C2870" i="29" s="1"/>
  <c r="C2871" i="29" s="1"/>
  <c r="C2872" i="29" s="1"/>
  <c r="C2873" i="29" s="1"/>
  <c r="C2874" i="29" s="1"/>
  <c r="C2875" i="29" s="1"/>
  <c r="C2876" i="29" s="1"/>
  <c r="C2877" i="29" s="1"/>
  <c r="C2878" i="29" s="1"/>
  <c r="C2879" i="29" s="1"/>
  <c r="C2880" i="29" s="1"/>
  <c r="C2881" i="29" s="1"/>
  <c r="C2882" i="29" s="1"/>
  <c r="C2883" i="29" s="1"/>
  <c r="C2884" i="29" s="1"/>
  <c r="C2885" i="29" s="1"/>
  <c r="C2886" i="29" s="1"/>
  <c r="C2887" i="29" s="1"/>
  <c r="C2888" i="29" s="1"/>
  <c r="C2889" i="29" s="1"/>
  <c r="C2890" i="29" s="1"/>
  <c r="C2891" i="29" s="1"/>
  <c r="C2892" i="29" s="1"/>
  <c r="C2893" i="29" s="1"/>
  <c r="C2894" i="29" s="1"/>
  <c r="C2895" i="29" s="1"/>
  <c r="C2896" i="29" s="1"/>
  <c r="C2897" i="29" s="1"/>
  <c r="C2898" i="29" s="1"/>
  <c r="C2899" i="29" s="1"/>
  <c r="C2900" i="29" s="1"/>
  <c r="C2901" i="29" s="1"/>
  <c r="C2902" i="29" s="1"/>
  <c r="C2903" i="29" s="1"/>
  <c r="C2904" i="29" s="1"/>
  <c r="C2905" i="29" s="1"/>
  <c r="C2906" i="29" s="1"/>
  <c r="C2907" i="29" s="1"/>
  <c r="C2908" i="29" s="1"/>
  <c r="C2909" i="29" s="1"/>
  <c r="C2910" i="29" s="1"/>
  <c r="C2911" i="29" s="1"/>
  <c r="C2912" i="29" s="1"/>
  <c r="C2913" i="29" s="1"/>
  <c r="C2914" i="29" s="1"/>
  <c r="C2915" i="29" s="1"/>
  <c r="C2916" i="29" s="1"/>
  <c r="C2917" i="29" s="1"/>
  <c r="C2918" i="29" s="1"/>
  <c r="C2919" i="29" s="1"/>
  <c r="C2920" i="29" s="1"/>
  <c r="C2921" i="29" s="1"/>
  <c r="C2922" i="29" s="1"/>
  <c r="C2923" i="29" s="1"/>
  <c r="C2924" i="29" s="1"/>
  <c r="C2925" i="29" s="1"/>
  <c r="D2563" i="29"/>
  <c r="D2564" i="29" s="1"/>
  <c r="D2565" i="29" s="1"/>
  <c r="D2566" i="29" s="1"/>
  <c r="D2567" i="29" s="1"/>
  <c r="D2568" i="29" s="1"/>
  <c r="D2569" i="29" s="1"/>
  <c r="D2570" i="29" s="1"/>
  <c r="D2571" i="29" s="1"/>
  <c r="D2572" i="29" s="1"/>
  <c r="D2573" i="29" s="1"/>
  <c r="D2574" i="29" s="1"/>
  <c r="D2575" i="29" s="1"/>
  <c r="D2576" i="29" s="1"/>
  <c r="D2577" i="29" s="1"/>
  <c r="D2578" i="29" s="1"/>
  <c r="D2579" i="29" s="1"/>
  <c r="D2580" i="29" s="1"/>
  <c r="D2581" i="29" s="1"/>
  <c r="D2582" i="29" s="1"/>
  <c r="D2583" i="29" s="1"/>
  <c r="D2584" i="29" s="1"/>
  <c r="D2585" i="29" s="1"/>
  <c r="D2586" i="29" s="1"/>
  <c r="D2587" i="29" s="1"/>
  <c r="D2588" i="29" s="1"/>
  <c r="D2589" i="29" s="1"/>
  <c r="D2590" i="29" s="1"/>
  <c r="D2591" i="29" s="1"/>
  <c r="D2592" i="29" s="1"/>
  <c r="D2593" i="29" s="1"/>
  <c r="D2594" i="29" s="1"/>
  <c r="D2595" i="29" s="1"/>
  <c r="D2596" i="29" s="1"/>
  <c r="D2597" i="29" s="1"/>
  <c r="D2598" i="29" s="1"/>
  <c r="D2599" i="29" s="1"/>
  <c r="D2600" i="29" s="1"/>
  <c r="D2601" i="29" s="1"/>
  <c r="D2602" i="29" s="1"/>
  <c r="D2603" i="29" s="1"/>
  <c r="D2604" i="29" s="1"/>
  <c r="D2605" i="29" s="1"/>
  <c r="D2606" i="29" s="1"/>
  <c r="D2607" i="29" s="1"/>
  <c r="D2608" i="29" s="1"/>
  <c r="D2609" i="29" s="1"/>
  <c r="D2610" i="29" s="1"/>
  <c r="D2611" i="29" s="1"/>
  <c r="D2612" i="29" s="1"/>
  <c r="D2613" i="29" s="1"/>
  <c r="D2614" i="29" s="1"/>
  <c r="D2615" i="29" s="1"/>
  <c r="D2616" i="29" s="1"/>
  <c r="D2617" i="29" s="1"/>
  <c r="D2618" i="29" s="1"/>
  <c r="D2619" i="29" s="1"/>
  <c r="D2620" i="29" s="1"/>
  <c r="D2621" i="29" s="1"/>
  <c r="D2622" i="29" s="1"/>
  <c r="D2623" i="29" s="1"/>
  <c r="D2624" i="29" s="1"/>
  <c r="D2625" i="29" s="1"/>
  <c r="D2626" i="29" s="1"/>
  <c r="D2627" i="29" s="1"/>
  <c r="D2628" i="29" s="1"/>
  <c r="D2629" i="29" s="1"/>
  <c r="D2630" i="29" s="1"/>
  <c r="D2631" i="29" s="1"/>
  <c r="D2632" i="29" s="1"/>
  <c r="D2633" i="29" s="1"/>
  <c r="D2634" i="29" s="1"/>
  <c r="D2635" i="29" s="1"/>
  <c r="D2636" i="29" s="1"/>
  <c r="D2637" i="29" s="1"/>
  <c r="D2638" i="29" s="1"/>
  <c r="D2639" i="29" s="1"/>
  <c r="D2640" i="29" s="1"/>
  <c r="D2641" i="29" s="1"/>
  <c r="D2642" i="29" s="1"/>
  <c r="D2643" i="29" s="1"/>
  <c r="D2644" i="29" s="1"/>
  <c r="D2645" i="29" s="1"/>
  <c r="D2646" i="29" s="1"/>
  <c r="D2647" i="29" s="1"/>
  <c r="D2648" i="29" s="1"/>
  <c r="D2649" i="29" s="1"/>
  <c r="D2650" i="29" s="1"/>
  <c r="D2651" i="29" s="1"/>
  <c r="D2652" i="29" s="1"/>
  <c r="D2653" i="29" s="1"/>
  <c r="D2654" i="29" s="1"/>
  <c r="D2655" i="29" s="1"/>
  <c r="D2656" i="29" s="1"/>
  <c r="D2657" i="29" s="1"/>
  <c r="D2658" i="29" s="1"/>
  <c r="D2659" i="29" s="1"/>
  <c r="D2660" i="29" s="1"/>
  <c r="D2661" i="29" s="1"/>
  <c r="D2662" i="29" s="1"/>
  <c r="D2663" i="29" s="1"/>
  <c r="D2664" i="29" s="1"/>
  <c r="D2665" i="29" s="1"/>
  <c r="D2666" i="29" s="1"/>
  <c r="D2667" i="29" s="1"/>
  <c r="D2668" i="29" s="1"/>
  <c r="D2669" i="29" s="1"/>
  <c r="D2670" i="29" s="1"/>
  <c r="D2671" i="29" s="1"/>
  <c r="D2672" i="29" s="1"/>
  <c r="D2673" i="29" s="1"/>
  <c r="D2674" i="29" s="1"/>
  <c r="D2675" i="29" s="1"/>
  <c r="D2676" i="29" s="1"/>
  <c r="D2677" i="29" s="1"/>
  <c r="D2678" i="29" s="1"/>
  <c r="D2679" i="29" s="1"/>
  <c r="D2680" i="29" s="1"/>
  <c r="D2681" i="29" s="1"/>
  <c r="D2682" i="29" s="1"/>
  <c r="D2683" i="29" s="1"/>
  <c r="D2684" i="29" s="1"/>
  <c r="D2685" i="29" s="1"/>
  <c r="D2686" i="29" s="1"/>
  <c r="D2687" i="29" s="1"/>
  <c r="D2688" i="29" s="1"/>
  <c r="D2689" i="29" s="1"/>
  <c r="D2690" i="29" s="1"/>
  <c r="D2691" i="29" s="1"/>
  <c r="D2692" i="29" s="1"/>
  <c r="D2693" i="29" s="1"/>
  <c r="D2694" i="29" s="1"/>
  <c r="D2695" i="29" s="1"/>
  <c r="D2696" i="29" s="1"/>
  <c r="D2697" i="29" s="1"/>
  <c r="D2698" i="29" s="1"/>
  <c r="D2699" i="29" s="1"/>
  <c r="D2700" i="29" s="1"/>
  <c r="D2701" i="29" s="1"/>
  <c r="D2702" i="29" s="1"/>
  <c r="D2703" i="29" s="1"/>
  <c r="D2704" i="29" s="1"/>
  <c r="D2705" i="29" s="1"/>
  <c r="D2706" i="29" s="1"/>
  <c r="D2707" i="29" s="1"/>
  <c r="D2708" i="29" s="1"/>
  <c r="D2709" i="29" s="1"/>
  <c r="D2710" i="29" s="1"/>
  <c r="D2711" i="29" s="1"/>
  <c r="D2712" i="29" s="1"/>
  <c r="D2713" i="29" s="1"/>
  <c r="D2714" i="29" s="1"/>
  <c r="D2715" i="29" s="1"/>
  <c r="D2716" i="29" s="1"/>
  <c r="D2717" i="29" s="1"/>
  <c r="D2718" i="29" s="1"/>
  <c r="D2719" i="29" s="1"/>
  <c r="D2720" i="29" s="1"/>
  <c r="D2721" i="29" s="1"/>
  <c r="D2722" i="29" s="1"/>
  <c r="D2723" i="29" s="1"/>
  <c r="D2724" i="29" s="1"/>
  <c r="D2725" i="29" s="1"/>
  <c r="D2726" i="29" s="1"/>
  <c r="D2727" i="29" s="1"/>
  <c r="D2728" i="29" s="1"/>
  <c r="D2729" i="29" s="1"/>
  <c r="D2730" i="29" s="1"/>
  <c r="D2731" i="29" s="1"/>
  <c r="D2732" i="29" s="1"/>
  <c r="D2733" i="29" s="1"/>
  <c r="D2734" i="29" s="1"/>
  <c r="D2735" i="29" s="1"/>
  <c r="D2736" i="29" s="1"/>
  <c r="D2737" i="29" s="1"/>
  <c r="D2738" i="29" s="1"/>
  <c r="D2739" i="29" s="1"/>
  <c r="D2740" i="29" s="1"/>
  <c r="D2741" i="29" s="1"/>
  <c r="D2742" i="29" s="1"/>
  <c r="D2743" i="29" s="1"/>
  <c r="D2744" i="29" s="1"/>
  <c r="D2745" i="29" s="1"/>
  <c r="D2746" i="29" s="1"/>
  <c r="D2747" i="29" s="1"/>
  <c r="D2748" i="29" s="1"/>
  <c r="D2749" i="29" s="1"/>
  <c r="D2750" i="29" s="1"/>
  <c r="D2751" i="29" s="1"/>
  <c r="D2752" i="29" s="1"/>
  <c r="D2753" i="29" s="1"/>
  <c r="D2754" i="29" s="1"/>
  <c r="D2755" i="29" s="1"/>
  <c r="D2756" i="29" s="1"/>
  <c r="D2757" i="29" s="1"/>
  <c r="D2758" i="29" s="1"/>
  <c r="D2759" i="29" s="1"/>
  <c r="D2760" i="29" s="1"/>
  <c r="D2761" i="29" s="1"/>
  <c r="D2762" i="29" s="1"/>
  <c r="D2763" i="29" s="1"/>
  <c r="D2764" i="29" s="1"/>
  <c r="D2765" i="29" s="1"/>
  <c r="D2766" i="29" s="1"/>
  <c r="D2767" i="29" s="1"/>
  <c r="D2768" i="29" s="1"/>
  <c r="D2769" i="29" s="1"/>
  <c r="D2770" i="29" s="1"/>
  <c r="D2771" i="29" s="1"/>
  <c r="D2772" i="29" s="1"/>
  <c r="D2773" i="29" s="1"/>
  <c r="D2774" i="29" s="1"/>
  <c r="D2775" i="29" s="1"/>
  <c r="D2776" i="29" s="1"/>
  <c r="D2777" i="29" s="1"/>
  <c r="D2778" i="29" s="1"/>
  <c r="D2779" i="29" s="1"/>
  <c r="D2780" i="29" s="1"/>
  <c r="D2781" i="29" s="1"/>
  <c r="D2782" i="29" s="1"/>
  <c r="D2783" i="29" s="1"/>
  <c r="D2784" i="29" s="1"/>
  <c r="D2785" i="29" s="1"/>
  <c r="D2786" i="29" s="1"/>
  <c r="D2787" i="29" s="1"/>
  <c r="D2788" i="29" s="1"/>
  <c r="D2789" i="29" s="1"/>
  <c r="D2790" i="29" s="1"/>
  <c r="D2791" i="29" s="1"/>
  <c r="D2792" i="29" s="1"/>
  <c r="D2793" i="29" s="1"/>
  <c r="D2794" i="29" s="1"/>
  <c r="D2795" i="29" s="1"/>
  <c r="D2796" i="29" s="1"/>
  <c r="D2797" i="29" s="1"/>
  <c r="D2798" i="29" s="1"/>
  <c r="D2799" i="29" s="1"/>
  <c r="D2800" i="29" s="1"/>
  <c r="D2801" i="29" s="1"/>
  <c r="D2802" i="29" s="1"/>
  <c r="D2803" i="29" s="1"/>
  <c r="D2804" i="29" s="1"/>
  <c r="D2805" i="29" s="1"/>
  <c r="D2806" i="29" s="1"/>
  <c r="D2807" i="29" s="1"/>
  <c r="D2808" i="29" s="1"/>
  <c r="D2809" i="29" s="1"/>
  <c r="D2810" i="29" s="1"/>
  <c r="D2811" i="29" s="1"/>
  <c r="D2812" i="29" s="1"/>
  <c r="D2813" i="29" s="1"/>
  <c r="D2814" i="29" s="1"/>
  <c r="D2815" i="29" s="1"/>
  <c r="D2816" i="29" s="1"/>
  <c r="D2817" i="29" s="1"/>
  <c r="D2818" i="29" s="1"/>
  <c r="D2819" i="29" s="1"/>
  <c r="D2820" i="29" s="1"/>
  <c r="D2821" i="29" s="1"/>
  <c r="D2822" i="29" s="1"/>
  <c r="D2823" i="29" s="1"/>
  <c r="D2824" i="29" s="1"/>
  <c r="D2825" i="29" s="1"/>
  <c r="D2826" i="29" s="1"/>
  <c r="D2827" i="29" s="1"/>
  <c r="D2828" i="29" s="1"/>
  <c r="D2829" i="29" s="1"/>
  <c r="D2830" i="29" s="1"/>
  <c r="D2831" i="29" s="1"/>
  <c r="D2832" i="29" s="1"/>
  <c r="D2833" i="29" s="1"/>
  <c r="D2834" i="29" s="1"/>
  <c r="D2835" i="29" s="1"/>
  <c r="D2836" i="29" s="1"/>
  <c r="D2837" i="29" s="1"/>
  <c r="D2838" i="29" s="1"/>
  <c r="D2839" i="29" s="1"/>
  <c r="D2840" i="29" s="1"/>
  <c r="D2841" i="29" s="1"/>
  <c r="D2842" i="29" s="1"/>
  <c r="D2843" i="29" s="1"/>
  <c r="D2844" i="29" s="1"/>
  <c r="D2845" i="29" s="1"/>
  <c r="D2846" i="29" s="1"/>
  <c r="D2847" i="29" s="1"/>
  <c r="D2848" i="29" s="1"/>
  <c r="D2849" i="29" s="1"/>
  <c r="D2850" i="29" s="1"/>
  <c r="D2851" i="29" s="1"/>
  <c r="D2852" i="29" s="1"/>
  <c r="D2853" i="29" s="1"/>
  <c r="D2854" i="29" s="1"/>
  <c r="D2855" i="29" s="1"/>
  <c r="D2856" i="29" s="1"/>
  <c r="D2857" i="29" s="1"/>
  <c r="D2858" i="29" s="1"/>
  <c r="D2859" i="29" s="1"/>
  <c r="D2860" i="29" s="1"/>
  <c r="D2861" i="29" s="1"/>
  <c r="D2862" i="29" s="1"/>
  <c r="D2863" i="29" s="1"/>
  <c r="D2864" i="29" s="1"/>
  <c r="D2865" i="29" s="1"/>
  <c r="D2866" i="29" s="1"/>
  <c r="D2867" i="29" s="1"/>
  <c r="D2868" i="29" s="1"/>
  <c r="D2869" i="29" s="1"/>
  <c r="D2870" i="29" s="1"/>
  <c r="D2871" i="29" s="1"/>
  <c r="D2872" i="29" s="1"/>
  <c r="D2873" i="29" s="1"/>
  <c r="D2874" i="29" s="1"/>
  <c r="D2875" i="29" s="1"/>
  <c r="D2876" i="29" s="1"/>
  <c r="D2877" i="29" s="1"/>
  <c r="D2878" i="29" s="1"/>
  <c r="D2879" i="29" s="1"/>
  <c r="D2880" i="29" s="1"/>
  <c r="D2881" i="29" s="1"/>
  <c r="D2882" i="29" s="1"/>
  <c r="D2883" i="29" s="1"/>
  <c r="D2884" i="29" s="1"/>
  <c r="D2885" i="29" s="1"/>
  <c r="D2886" i="29" s="1"/>
  <c r="D2887" i="29" s="1"/>
  <c r="D2888" i="29" s="1"/>
  <c r="D2889" i="29" s="1"/>
  <c r="D2890" i="29" s="1"/>
  <c r="D2891" i="29" s="1"/>
  <c r="D2892" i="29" s="1"/>
  <c r="D2893" i="29" s="1"/>
  <c r="D2894" i="29" s="1"/>
  <c r="D2895" i="29" s="1"/>
  <c r="D2896" i="29" s="1"/>
  <c r="D2897" i="29" s="1"/>
  <c r="D2898" i="29" s="1"/>
  <c r="D2899" i="29" s="1"/>
  <c r="D2900" i="29" s="1"/>
  <c r="D2901" i="29" s="1"/>
  <c r="D2902" i="29" s="1"/>
  <c r="D2903" i="29" s="1"/>
  <c r="D2904" i="29" s="1"/>
  <c r="D2905" i="29" s="1"/>
  <c r="D2906" i="29" s="1"/>
  <c r="D2907" i="29" s="1"/>
  <c r="D2908" i="29" s="1"/>
  <c r="D2909" i="29" s="1"/>
  <c r="D2910" i="29" s="1"/>
  <c r="D2911" i="29" s="1"/>
  <c r="D2912" i="29" s="1"/>
  <c r="D2913" i="29" s="1"/>
  <c r="D2914" i="29" s="1"/>
  <c r="D2915" i="29" s="1"/>
  <c r="D2916" i="29" s="1"/>
  <c r="D2917" i="29" s="1"/>
  <c r="D2918" i="29" s="1"/>
  <c r="D2919" i="29" s="1"/>
  <c r="D2920" i="29" s="1"/>
  <c r="D2921" i="29" s="1"/>
  <c r="D2922" i="29" s="1"/>
  <c r="D2923" i="29" s="1"/>
  <c r="D2924" i="29" s="1"/>
  <c r="D2925" i="29" s="1"/>
  <c r="D2926" i="29" s="1"/>
  <c r="B2927" i="29"/>
  <c r="B2928" i="29" s="1"/>
  <c r="B2929" i="29" s="1"/>
  <c r="B2930" i="29" s="1"/>
  <c r="B2931" i="29" s="1"/>
  <c r="B2932" i="29" s="1"/>
  <c r="B2933" i="29" s="1"/>
  <c r="B2934" i="29" s="1"/>
  <c r="B2935" i="29" s="1"/>
  <c r="B2936" i="29" s="1"/>
  <c r="B2937" i="29" s="1"/>
  <c r="B2938" i="29" s="1"/>
  <c r="B2939" i="29" s="1"/>
  <c r="B2940" i="29" s="1"/>
  <c r="B2941" i="29" s="1"/>
  <c r="B2942" i="29" s="1"/>
  <c r="B2943" i="29" s="1"/>
  <c r="B2944" i="29" s="1"/>
  <c r="B2945" i="29" s="1"/>
  <c r="B2946" i="29" s="1"/>
  <c r="B2947" i="29" s="1"/>
  <c r="B2948" i="29" s="1"/>
  <c r="B2949" i="29" s="1"/>
  <c r="B2950" i="29" s="1"/>
  <c r="B2951" i="29" s="1"/>
  <c r="B2952" i="29" s="1"/>
  <c r="B2953" i="29" s="1"/>
  <c r="B2954" i="29" s="1"/>
  <c r="B2955" i="29" s="1"/>
  <c r="B2956" i="29" s="1"/>
  <c r="B2957" i="29" s="1"/>
  <c r="B2958" i="29" s="1"/>
  <c r="B2959" i="29" s="1"/>
  <c r="B2960" i="29" s="1"/>
  <c r="B2961" i="29" s="1"/>
  <c r="B2962" i="29" s="1"/>
  <c r="B2963" i="29" s="1"/>
  <c r="B2964" i="29" s="1"/>
  <c r="B2965" i="29" s="1"/>
  <c r="B2966" i="29" s="1"/>
  <c r="B2967" i="29" s="1"/>
  <c r="B2968" i="29" s="1"/>
  <c r="B2969" i="29" s="1"/>
  <c r="B2970" i="29" s="1"/>
  <c r="B2971" i="29" s="1"/>
  <c r="B2972" i="29" s="1"/>
  <c r="B2973" i="29" s="1"/>
  <c r="B2974" i="29" s="1"/>
  <c r="B2975" i="29" s="1"/>
  <c r="B2976" i="29" s="1"/>
  <c r="B2977" i="29" s="1"/>
  <c r="B2978" i="29" s="1"/>
  <c r="B2979" i="29" s="1"/>
  <c r="B2980" i="29" s="1"/>
  <c r="B2981" i="29" s="1"/>
  <c r="B2982" i="29" s="1"/>
  <c r="B2983" i="29" s="1"/>
  <c r="B2984" i="29" s="1"/>
  <c r="B2985" i="29" s="1"/>
  <c r="B2986" i="29" s="1"/>
  <c r="B2987" i="29" s="1"/>
  <c r="B2988" i="29" s="1"/>
  <c r="B2989" i="29" s="1"/>
  <c r="B2990" i="29" s="1"/>
  <c r="B2991" i="29" s="1"/>
  <c r="B2992" i="29" s="1"/>
  <c r="B2993" i="29" s="1"/>
  <c r="B2994" i="29" s="1"/>
  <c r="B2995" i="29" s="1"/>
  <c r="B2996" i="29" s="1"/>
  <c r="B2997" i="29" s="1"/>
  <c r="B2998" i="29" s="1"/>
  <c r="B2999" i="29" s="1"/>
  <c r="B3000" i="29" s="1"/>
  <c r="B3001" i="29" s="1"/>
  <c r="B3002" i="29" s="1"/>
  <c r="B3003" i="29" s="1"/>
  <c r="B3004" i="29" s="1"/>
  <c r="B3005" i="29" s="1"/>
  <c r="B3006" i="29" s="1"/>
  <c r="B3007" i="29" s="1"/>
  <c r="B3008" i="29" s="1"/>
  <c r="B3009" i="29" s="1"/>
  <c r="B3010" i="29" s="1"/>
  <c r="B3011" i="29" s="1"/>
  <c r="B3012" i="29" s="1"/>
  <c r="B3013" i="29" s="1"/>
  <c r="B3014" i="29" s="1"/>
  <c r="B3015" i="29" s="1"/>
  <c r="B3016" i="29" s="1"/>
  <c r="B3017" i="29" s="1"/>
  <c r="B3018" i="29" s="1"/>
  <c r="B3019" i="29" s="1"/>
  <c r="B3020" i="29" s="1"/>
  <c r="B3021" i="29" s="1"/>
  <c r="B3022" i="29" s="1"/>
  <c r="B3023" i="29" s="1"/>
  <c r="B3024" i="29" s="1"/>
  <c r="B3025" i="29" s="1"/>
  <c r="B3026" i="29" s="1"/>
  <c r="B3027" i="29" s="1"/>
  <c r="B3028" i="29" s="1"/>
  <c r="B3029" i="29" s="1"/>
  <c r="B3030" i="29" s="1"/>
  <c r="B3031" i="29" s="1"/>
  <c r="B3032" i="29" s="1"/>
  <c r="B3033" i="29" s="1"/>
  <c r="B3034" i="29" s="1"/>
  <c r="B3035" i="29" s="1"/>
  <c r="B3036" i="29" s="1"/>
  <c r="B3037" i="29" s="1"/>
  <c r="B3038" i="29" s="1"/>
  <c r="B3039" i="29" s="1"/>
  <c r="B3040" i="29" s="1"/>
  <c r="B3041" i="29" s="1"/>
  <c r="B3042" i="29" s="1"/>
  <c r="B3043" i="29" s="1"/>
  <c r="B3044" i="29" s="1"/>
  <c r="B3045" i="29" s="1"/>
  <c r="B3046" i="29" s="1"/>
  <c r="B3047" i="29" s="1"/>
  <c r="B3048" i="29" s="1"/>
  <c r="B3049" i="29" s="1"/>
  <c r="B3050" i="29" s="1"/>
  <c r="B3051" i="29" s="1"/>
  <c r="B3052" i="29" s="1"/>
  <c r="B3053" i="29" s="1"/>
  <c r="B3054" i="29" s="1"/>
  <c r="B3055" i="29" s="1"/>
  <c r="B3056" i="29" s="1"/>
  <c r="B3057" i="29" s="1"/>
  <c r="B3058" i="29" s="1"/>
  <c r="B3059" i="29" s="1"/>
  <c r="B3060" i="29" s="1"/>
  <c r="B3061" i="29" s="1"/>
  <c r="B3062" i="29" s="1"/>
  <c r="B3063" i="29" s="1"/>
  <c r="B3064" i="29" s="1"/>
  <c r="B3065" i="29" s="1"/>
  <c r="B3066" i="29" s="1"/>
  <c r="B3067" i="29" s="1"/>
  <c r="B3068" i="29" s="1"/>
  <c r="B3069" i="29" s="1"/>
  <c r="B3070" i="29" s="1"/>
  <c r="B3071" i="29" s="1"/>
  <c r="B3072" i="29" s="1"/>
  <c r="B3073" i="29" s="1"/>
  <c r="B3074" i="29" s="1"/>
  <c r="B3075" i="29" s="1"/>
  <c r="B3076" i="29" s="1"/>
  <c r="B3077" i="29" s="1"/>
  <c r="B3078" i="29" s="1"/>
  <c r="B3079" i="29" s="1"/>
  <c r="B3080" i="29" s="1"/>
  <c r="B3081" i="29" s="1"/>
  <c r="B3082" i="29" s="1"/>
  <c r="B3083" i="29" s="1"/>
  <c r="B3084" i="29" s="1"/>
  <c r="B3085" i="29" s="1"/>
  <c r="B3086" i="29" s="1"/>
  <c r="B3087" i="29" s="1"/>
  <c r="B3088" i="29" s="1"/>
  <c r="B3089" i="29" s="1"/>
  <c r="B3090" i="29" s="1"/>
  <c r="B3091" i="29" s="1"/>
  <c r="B3092" i="29" s="1"/>
  <c r="B3093" i="29" s="1"/>
  <c r="B3094" i="29" s="1"/>
  <c r="B3095" i="29" s="1"/>
  <c r="B3096" i="29" s="1"/>
  <c r="B3097" i="29" s="1"/>
  <c r="B3098" i="29" s="1"/>
  <c r="B3099" i="29" s="1"/>
  <c r="B3100" i="29" s="1"/>
  <c r="B3101" i="29" s="1"/>
  <c r="B3102" i="29" s="1"/>
  <c r="B3103" i="29" s="1"/>
  <c r="B3104" i="29" s="1"/>
  <c r="B3105" i="29" s="1"/>
  <c r="B3106" i="29" s="1"/>
  <c r="B3107" i="29" s="1"/>
  <c r="B3108" i="29" s="1"/>
  <c r="B3109" i="29" s="1"/>
  <c r="B3110" i="29" s="1"/>
  <c r="B3111" i="29" s="1"/>
  <c r="B3112" i="29" s="1"/>
  <c r="B3113" i="29" s="1"/>
  <c r="B3114" i="29" s="1"/>
  <c r="B3115" i="29" s="1"/>
  <c r="B3116" i="29" s="1"/>
  <c r="B3117" i="29" s="1"/>
  <c r="B3118" i="29" s="1"/>
  <c r="B3119" i="29" s="1"/>
  <c r="B3120" i="29" s="1"/>
  <c r="B3121" i="29" s="1"/>
  <c r="B3122" i="29" s="1"/>
  <c r="B3123" i="29" s="1"/>
  <c r="B3124" i="29" s="1"/>
  <c r="B3125" i="29" s="1"/>
  <c r="B3126" i="29" s="1"/>
  <c r="B3127" i="29" s="1"/>
  <c r="B3128" i="29" s="1"/>
  <c r="B3129" i="29" s="1"/>
  <c r="B3130" i="29" s="1"/>
  <c r="B3131" i="29" s="1"/>
  <c r="B3132" i="29" s="1"/>
  <c r="B3133" i="29" s="1"/>
  <c r="B3134" i="29" s="1"/>
  <c r="B3135" i="29" s="1"/>
  <c r="B3136" i="29" s="1"/>
  <c r="B3137" i="29" s="1"/>
  <c r="B3138" i="29" s="1"/>
  <c r="B3139" i="29" s="1"/>
  <c r="B3140" i="29" s="1"/>
  <c r="B3141" i="29" s="1"/>
  <c r="B3142" i="29" s="1"/>
  <c r="B3143" i="29" s="1"/>
  <c r="B3144" i="29" s="1"/>
  <c r="B3145" i="29" s="1"/>
  <c r="B3146" i="29" s="1"/>
  <c r="B3147" i="29" s="1"/>
  <c r="B3148" i="29" s="1"/>
  <c r="B3149" i="29" s="1"/>
  <c r="B3150" i="29" s="1"/>
  <c r="B3151" i="29" s="1"/>
  <c r="B3152" i="29" s="1"/>
  <c r="B3153" i="29" s="1"/>
  <c r="B3154" i="29" s="1"/>
  <c r="B3155" i="29" s="1"/>
  <c r="B3156" i="29" s="1"/>
  <c r="B3157" i="29" s="1"/>
  <c r="B3158" i="29" s="1"/>
  <c r="B3159" i="29" s="1"/>
  <c r="B3160" i="29" s="1"/>
  <c r="B3161" i="29" s="1"/>
  <c r="B3162" i="29" s="1"/>
  <c r="B3163" i="29" s="1"/>
  <c r="B3164" i="29" s="1"/>
  <c r="B3165" i="29" s="1"/>
  <c r="B3166" i="29" s="1"/>
  <c r="B3167" i="29" s="1"/>
  <c r="B3168" i="29" s="1"/>
  <c r="B3169" i="29" s="1"/>
  <c r="B3170" i="29" s="1"/>
  <c r="B3171" i="29" s="1"/>
  <c r="B3172" i="29" s="1"/>
  <c r="B3173" i="29" s="1"/>
  <c r="B3174" i="29" s="1"/>
  <c r="B3175" i="29" s="1"/>
  <c r="B3176" i="29" s="1"/>
  <c r="B3177" i="29" s="1"/>
  <c r="B3178" i="29" s="1"/>
  <c r="B3179" i="29" s="1"/>
  <c r="B3180" i="29" s="1"/>
  <c r="B3181" i="29" s="1"/>
  <c r="B3182" i="29" s="1"/>
  <c r="B3183" i="29" s="1"/>
  <c r="B3184" i="29" s="1"/>
  <c r="B3185" i="29" s="1"/>
  <c r="B3186" i="29" s="1"/>
  <c r="B3187" i="29" s="1"/>
  <c r="B3188" i="29" s="1"/>
  <c r="B3189" i="29" s="1"/>
  <c r="B3190" i="29" s="1"/>
  <c r="B3191" i="29" s="1"/>
  <c r="B3192" i="29" s="1"/>
  <c r="B3193" i="29" s="1"/>
  <c r="B3194" i="29" s="1"/>
  <c r="B3195" i="29" s="1"/>
  <c r="B3196" i="29" s="1"/>
  <c r="B3197" i="29" s="1"/>
  <c r="B3198" i="29" s="1"/>
  <c r="B3199" i="29" s="1"/>
  <c r="B3200" i="29" s="1"/>
  <c r="B3201" i="29" s="1"/>
  <c r="B3202" i="29" s="1"/>
  <c r="B3203" i="29" s="1"/>
  <c r="B3204" i="29" s="1"/>
  <c r="B3205" i="29" s="1"/>
  <c r="B3206" i="29" s="1"/>
  <c r="B3207" i="29" s="1"/>
  <c r="B3208" i="29" s="1"/>
  <c r="B3209" i="29" s="1"/>
  <c r="B3210" i="29" s="1"/>
  <c r="B3211" i="29" s="1"/>
  <c r="B3212" i="29" s="1"/>
  <c r="B3213" i="29" s="1"/>
  <c r="B3214" i="29" s="1"/>
  <c r="B3215" i="29" s="1"/>
  <c r="B3216" i="29" s="1"/>
  <c r="B3217" i="29" s="1"/>
  <c r="B3218" i="29" s="1"/>
  <c r="B3219" i="29" s="1"/>
  <c r="B3220" i="29" s="1"/>
  <c r="B3221" i="29" s="1"/>
  <c r="B3222" i="29" s="1"/>
  <c r="B3223" i="29" s="1"/>
  <c r="B3224" i="29" s="1"/>
  <c r="B3225" i="29" s="1"/>
  <c r="B3226" i="29" s="1"/>
  <c r="B3227" i="29" s="1"/>
  <c r="B3228" i="29" s="1"/>
  <c r="B3229" i="29" s="1"/>
  <c r="B3230" i="29" s="1"/>
  <c r="B3231" i="29" s="1"/>
  <c r="B3232" i="29" s="1"/>
  <c r="B3233" i="29" s="1"/>
  <c r="B3234" i="29" s="1"/>
  <c r="B3235" i="29" s="1"/>
  <c r="B3236" i="29" s="1"/>
  <c r="B3237" i="29" s="1"/>
  <c r="B3238" i="29" s="1"/>
  <c r="B3239" i="29" s="1"/>
  <c r="B3240" i="29" s="1"/>
  <c r="B3241" i="29" s="1"/>
  <c r="B3242" i="29" s="1"/>
  <c r="B3243" i="29" s="1"/>
  <c r="B3244" i="29" s="1"/>
  <c r="B3245" i="29" s="1"/>
  <c r="B3246" i="29" s="1"/>
  <c r="B3247" i="29" s="1"/>
  <c r="B3248" i="29" s="1"/>
  <c r="B3249" i="29" s="1"/>
  <c r="B3250" i="29" s="1"/>
  <c r="B3251" i="29" s="1"/>
  <c r="B3252" i="29" s="1"/>
  <c r="B3253" i="29" s="1"/>
  <c r="B3254" i="29" s="1"/>
  <c r="B3255" i="29" s="1"/>
  <c r="B3256" i="29" s="1"/>
  <c r="B3257" i="29" s="1"/>
  <c r="B3258" i="29" s="1"/>
  <c r="B3259" i="29" s="1"/>
  <c r="B3260" i="29" s="1"/>
  <c r="B3261" i="29" s="1"/>
  <c r="B3262" i="29" s="1"/>
  <c r="B3263" i="29" s="1"/>
  <c r="B3264" i="29" s="1"/>
  <c r="B3265" i="29" s="1"/>
  <c r="B3266" i="29" s="1"/>
  <c r="B3267" i="29" s="1"/>
  <c r="B3268" i="29" s="1"/>
  <c r="B3269" i="29" s="1"/>
  <c r="B3270" i="29" s="1"/>
  <c r="B3271" i="29" s="1"/>
  <c r="B3272" i="29" s="1"/>
  <c r="B3273" i="29" s="1"/>
  <c r="B3274" i="29" s="1"/>
  <c r="B3275" i="29" s="1"/>
  <c r="B3276" i="29" s="1"/>
  <c r="B3277" i="29" s="1"/>
  <c r="B3278" i="29" s="1"/>
  <c r="B3279" i="29" s="1"/>
  <c r="B3280" i="29" s="1"/>
  <c r="B3281" i="29" s="1"/>
  <c r="B3282" i="29" s="1"/>
  <c r="B3283" i="29" s="1"/>
  <c r="B3284" i="29" s="1"/>
  <c r="B3285" i="29" s="1"/>
  <c r="B3286" i="29" s="1"/>
  <c r="B3287" i="29" s="1"/>
  <c r="B3288" i="29" s="1"/>
  <c r="B3289" i="29" s="1"/>
  <c r="B3290" i="29" s="1"/>
  <c r="B3291" i="29" s="1"/>
  <c r="C2928" i="29"/>
  <c r="C2929" i="29" s="1"/>
  <c r="C2930" i="29" s="1"/>
  <c r="C2931" i="29" s="1"/>
  <c r="C2932" i="29" s="1"/>
  <c r="C2933" i="29" s="1"/>
  <c r="C2934" i="29" s="1"/>
  <c r="C2935" i="29" s="1"/>
  <c r="C2936" i="29" s="1"/>
  <c r="C2937" i="29" s="1"/>
  <c r="C2938" i="29" s="1"/>
  <c r="C2939" i="29" s="1"/>
  <c r="C2940" i="29" s="1"/>
  <c r="C2941" i="29" s="1"/>
  <c r="C2942" i="29" s="1"/>
  <c r="C2943" i="29" s="1"/>
  <c r="C2944" i="29" s="1"/>
  <c r="C2945" i="29" s="1"/>
  <c r="C2946" i="29" s="1"/>
  <c r="C2947" i="29" s="1"/>
  <c r="C2948" i="29" s="1"/>
  <c r="C2949" i="29" s="1"/>
  <c r="C2950" i="29" s="1"/>
  <c r="C2951" i="29" s="1"/>
  <c r="C2952" i="29" s="1"/>
  <c r="C2953" i="29" s="1"/>
  <c r="C2954" i="29" s="1"/>
  <c r="C2955" i="29" s="1"/>
  <c r="C2956" i="29" s="1"/>
  <c r="C2957" i="29" s="1"/>
  <c r="C2958" i="29" s="1"/>
  <c r="C2959" i="29" s="1"/>
  <c r="C2960" i="29" s="1"/>
  <c r="C2961" i="29" s="1"/>
  <c r="C2962" i="29" s="1"/>
  <c r="C2963" i="29" s="1"/>
  <c r="C2964" i="29" s="1"/>
  <c r="C2965" i="29" s="1"/>
  <c r="C2966" i="29" s="1"/>
  <c r="C2967" i="29" s="1"/>
  <c r="C2968" i="29" s="1"/>
  <c r="C2969" i="29" s="1"/>
  <c r="C2970" i="29" s="1"/>
  <c r="C2971" i="29" s="1"/>
  <c r="C2972" i="29" s="1"/>
  <c r="C2973" i="29" s="1"/>
  <c r="C2974" i="29" s="1"/>
  <c r="C2975" i="29" s="1"/>
  <c r="C2976" i="29" s="1"/>
  <c r="C2977" i="29" s="1"/>
  <c r="C2978" i="29" s="1"/>
  <c r="C2979" i="29" s="1"/>
  <c r="C2980" i="29" s="1"/>
  <c r="C2981" i="29" s="1"/>
  <c r="C2982" i="29" s="1"/>
  <c r="C2983" i="29" s="1"/>
  <c r="C2984" i="29" s="1"/>
  <c r="C2985" i="29" s="1"/>
  <c r="C2986" i="29" s="1"/>
  <c r="C2987" i="29" s="1"/>
  <c r="C2988" i="29" s="1"/>
  <c r="C2989" i="29" s="1"/>
  <c r="C2990" i="29" s="1"/>
  <c r="C2991" i="29" s="1"/>
  <c r="C2992" i="29" s="1"/>
  <c r="C2993" i="29" s="1"/>
  <c r="C2994" i="29" s="1"/>
  <c r="C2995" i="29" s="1"/>
  <c r="C2996" i="29" s="1"/>
  <c r="C2997" i="29" s="1"/>
  <c r="C2998" i="29" s="1"/>
  <c r="C2999" i="29" s="1"/>
  <c r="C3000" i="29" s="1"/>
  <c r="C3001" i="29" s="1"/>
  <c r="C3002" i="29" s="1"/>
  <c r="C3003" i="29" s="1"/>
  <c r="C3004" i="29" s="1"/>
  <c r="C3005" i="29" s="1"/>
  <c r="C3006" i="29" s="1"/>
  <c r="C3007" i="29" s="1"/>
  <c r="C3008" i="29" s="1"/>
  <c r="C3009" i="29" s="1"/>
  <c r="C3010" i="29" s="1"/>
  <c r="C3011" i="29" s="1"/>
  <c r="C3012" i="29" s="1"/>
  <c r="C3013" i="29" s="1"/>
  <c r="C3014" i="29" s="1"/>
  <c r="C3015" i="29" s="1"/>
  <c r="C3016" i="29" s="1"/>
  <c r="C3017" i="29" s="1"/>
  <c r="C3018" i="29" s="1"/>
  <c r="C3019" i="29" s="1"/>
  <c r="C3020" i="29" s="1"/>
  <c r="C3021" i="29" s="1"/>
  <c r="C3022" i="29" s="1"/>
  <c r="C3023" i="29" s="1"/>
  <c r="C3024" i="29" s="1"/>
  <c r="C3025" i="29" s="1"/>
  <c r="C3026" i="29" s="1"/>
  <c r="C3027" i="29" s="1"/>
  <c r="C3028" i="29" s="1"/>
  <c r="C3029" i="29" s="1"/>
  <c r="C3030" i="29" s="1"/>
  <c r="C3031" i="29" s="1"/>
  <c r="C3032" i="29" s="1"/>
  <c r="C3033" i="29" s="1"/>
  <c r="C3034" i="29" s="1"/>
  <c r="C3035" i="29" s="1"/>
  <c r="C3036" i="29" s="1"/>
  <c r="C3037" i="29" s="1"/>
  <c r="C3038" i="29" s="1"/>
  <c r="C3039" i="29" s="1"/>
  <c r="C3040" i="29" s="1"/>
  <c r="C3041" i="29" s="1"/>
  <c r="C3042" i="29" s="1"/>
  <c r="C3043" i="29" s="1"/>
  <c r="C3044" i="29" s="1"/>
  <c r="C3045" i="29" s="1"/>
  <c r="C3046" i="29" s="1"/>
  <c r="C3047" i="29" s="1"/>
  <c r="C3048" i="29" s="1"/>
  <c r="C3049" i="29" s="1"/>
  <c r="C3050" i="29" s="1"/>
  <c r="C3051" i="29" s="1"/>
  <c r="C3052" i="29" s="1"/>
  <c r="C3053" i="29" s="1"/>
  <c r="C3054" i="29" s="1"/>
  <c r="C3055" i="29" s="1"/>
  <c r="C3056" i="29" s="1"/>
  <c r="C3057" i="29" s="1"/>
  <c r="C3058" i="29" s="1"/>
  <c r="C3059" i="29" s="1"/>
  <c r="C3060" i="29" s="1"/>
  <c r="C3061" i="29" s="1"/>
  <c r="C3062" i="29" s="1"/>
  <c r="C3063" i="29" s="1"/>
  <c r="C3064" i="29" s="1"/>
  <c r="C3065" i="29" s="1"/>
  <c r="C3066" i="29" s="1"/>
  <c r="C3067" i="29" s="1"/>
  <c r="C3068" i="29" s="1"/>
  <c r="C3069" i="29" s="1"/>
  <c r="C3070" i="29" s="1"/>
  <c r="C3071" i="29" s="1"/>
  <c r="C3072" i="29" s="1"/>
  <c r="C3073" i="29" s="1"/>
  <c r="C3074" i="29" s="1"/>
  <c r="C3075" i="29" s="1"/>
  <c r="C3076" i="29" s="1"/>
  <c r="C3077" i="29" s="1"/>
  <c r="C3078" i="29" s="1"/>
  <c r="C3079" i="29" s="1"/>
  <c r="C3080" i="29" s="1"/>
  <c r="C3081" i="29" s="1"/>
  <c r="C3082" i="29" s="1"/>
  <c r="C3083" i="29" s="1"/>
  <c r="C3084" i="29" s="1"/>
  <c r="C3085" i="29" s="1"/>
  <c r="C3086" i="29" s="1"/>
  <c r="C3087" i="29" s="1"/>
  <c r="C3088" i="29" s="1"/>
  <c r="C3089" i="29" s="1"/>
  <c r="C3090" i="29" s="1"/>
  <c r="C3091" i="29" s="1"/>
  <c r="C3092" i="29" s="1"/>
  <c r="C3093" i="29" s="1"/>
  <c r="C3094" i="29" s="1"/>
  <c r="C3095" i="29" s="1"/>
  <c r="C3096" i="29" s="1"/>
  <c r="C3097" i="29" s="1"/>
  <c r="C3098" i="29" s="1"/>
  <c r="C3099" i="29" s="1"/>
  <c r="C3100" i="29" s="1"/>
  <c r="C3101" i="29" s="1"/>
  <c r="C3102" i="29" s="1"/>
  <c r="C3103" i="29" s="1"/>
  <c r="C3104" i="29" s="1"/>
  <c r="C3105" i="29" s="1"/>
  <c r="C3106" i="29" s="1"/>
  <c r="C3107" i="29" s="1"/>
  <c r="C3108" i="29" s="1"/>
  <c r="C3109" i="29" s="1"/>
  <c r="C3110" i="29" s="1"/>
  <c r="C3111" i="29" s="1"/>
  <c r="C3112" i="29" s="1"/>
  <c r="C3113" i="29" s="1"/>
  <c r="C3114" i="29" s="1"/>
  <c r="C3115" i="29" s="1"/>
  <c r="C3116" i="29" s="1"/>
  <c r="C3117" i="29" s="1"/>
  <c r="C3118" i="29" s="1"/>
  <c r="C3119" i="29" s="1"/>
  <c r="C3120" i="29" s="1"/>
  <c r="C3121" i="29" s="1"/>
  <c r="C3122" i="29" s="1"/>
  <c r="C3123" i="29" s="1"/>
  <c r="C3124" i="29" s="1"/>
  <c r="C3125" i="29" s="1"/>
  <c r="C3126" i="29" s="1"/>
  <c r="C3127" i="29" s="1"/>
  <c r="C3128" i="29" s="1"/>
  <c r="C3129" i="29" s="1"/>
  <c r="C3130" i="29" s="1"/>
  <c r="C3131" i="29" s="1"/>
  <c r="C3132" i="29" s="1"/>
  <c r="C3133" i="29" s="1"/>
  <c r="C3134" i="29" s="1"/>
  <c r="C3135" i="29" s="1"/>
  <c r="C3136" i="29" s="1"/>
  <c r="C3137" i="29" s="1"/>
  <c r="C3138" i="29" s="1"/>
  <c r="C3139" i="29" s="1"/>
  <c r="C3140" i="29" s="1"/>
  <c r="C3141" i="29" s="1"/>
  <c r="C3142" i="29" s="1"/>
  <c r="C3143" i="29" s="1"/>
  <c r="C3144" i="29" s="1"/>
  <c r="C3145" i="29" s="1"/>
  <c r="C3146" i="29" s="1"/>
  <c r="C3147" i="29" s="1"/>
  <c r="C3148" i="29" s="1"/>
  <c r="C3149" i="29" s="1"/>
  <c r="C3150" i="29" s="1"/>
  <c r="C3151" i="29" s="1"/>
  <c r="C3152" i="29" s="1"/>
  <c r="C3153" i="29" s="1"/>
  <c r="C3154" i="29" s="1"/>
  <c r="C3155" i="29" s="1"/>
  <c r="C3156" i="29" s="1"/>
  <c r="C3157" i="29" s="1"/>
  <c r="C3158" i="29" s="1"/>
  <c r="C3159" i="29" s="1"/>
  <c r="C3160" i="29" s="1"/>
  <c r="C3161" i="29" s="1"/>
  <c r="C3162" i="29" s="1"/>
  <c r="C3163" i="29" s="1"/>
  <c r="C3164" i="29" s="1"/>
  <c r="C3165" i="29" s="1"/>
  <c r="C3166" i="29" s="1"/>
  <c r="C3167" i="29" s="1"/>
  <c r="C3168" i="29" s="1"/>
  <c r="C3169" i="29" s="1"/>
  <c r="C3170" i="29" s="1"/>
  <c r="C3171" i="29" s="1"/>
  <c r="C3172" i="29" s="1"/>
  <c r="C3173" i="29" s="1"/>
  <c r="C3174" i="29" s="1"/>
  <c r="C3175" i="29" s="1"/>
  <c r="C3176" i="29" s="1"/>
  <c r="C3177" i="29" s="1"/>
  <c r="C3178" i="29" s="1"/>
  <c r="C3179" i="29" s="1"/>
  <c r="C3180" i="29" s="1"/>
  <c r="C3181" i="29" s="1"/>
  <c r="C3182" i="29" s="1"/>
  <c r="C3183" i="29" s="1"/>
  <c r="C3184" i="29" s="1"/>
  <c r="C3185" i="29" s="1"/>
  <c r="C3186" i="29" s="1"/>
  <c r="C3187" i="29" s="1"/>
  <c r="C3188" i="29" s="1"/>
  <c r="C3189" i="29" s="1"/>
  <c r="C3190" i="29" s="1"/>
  <c r="C3191" i="29" s="1"/>
  <c r="C3192" i="29" s="1"/>
  <c r="C3193" i="29" s="1"/>
  <c r="C3194" i="29" s="1"/>
  <c r="C3195" i="29" s="1"/>
  <c r="C3196" i="29" s="1"/>
  <c r="C3197" i="29" s="1"/>
  <c r="C3198" i="29" s="1"/>
  <c r="C3199" i="29" s="1"/>
  <c r="C3200" i="29" s="1"/>
  <c r="C3201" i="29" s="1"/>
  <c r="C3202" i="29" s="1"/>
  <c r="C3203" i="29" s="1"/>
  <c r="C3204" i="29" s="1"/>
  <c r="C3205" i="29" s="1"/>
  <c r="C3206" i="29" s="1"/>
  <c r="C3207" i="29" s="1"/>
  <c r="C3208" i="29" s="1"/>
  <c r="C3209" i="29" s="1"/>
  <c r="C3210" i="29" s="1"/>
  <c r="C3211" i="29" s="1"/>
  <c r="C3212" i="29" s="1"/>
  <c r="C3213" i="29" s="1"/>
  <c r="C3214" i="29" s="1"/>
  <c r="C3215" i="29" s="1"/>
  <c r="C3216" i="29" s="1"/>
  <c r="C3217" i="29" s="1"/>
  <c r="C3218" i="29" s="1"/>
  <c r="C3219" i="29" s="1"/>
  <c r="C3220" i="29" s="1"/>
  <c r="C3221" i="29" s="1"/>
  <c r="C3222" i="29" s="1"/>
  <c r="C3223" i="29" s="1"/>
  <c r="C3224" i="29" s="1"/>
  <c r="C3225" i="29" s="1"/>
  <c r="C3226" i="29" s="1"/>
  <c r="C3227" i="29" s="1"/>
  <c r="C3228" i="29" s="1"/>
  <c r="C3229" i="29" s="1"/>
  <c r="C3230" i="29" s="1"/>
  <c r="C3231" i="29" s="1"/>
  <c r="C3232" i="29" s="1"/>
  <c r="C3233" i="29" s="1"/>
  <c r="C3234" i="29" s="1"/>
  <c r="C3235" i="29" s="1"/>
  <c r="C3236" i="29" s="1"/>
  <c r="C3237" i="29" s="1"/>
  <c r="C3238" i="29" s="1"/>
  <c r="C3239" i="29" s="1"/>
  <c r="C3240" i="29" s="1"/>
  <c r="C3241" i="29" s="1"/>
  <c r="C3242" i="29" s="1"/>
  <c r="C3243" i="29" s="1"/>
  <c r="C3244" i="29" s="1"/>
  <c r="C3245" i="29" s="1"/>
  <c r="C3246" i="29" s="1"/>
  <c r="C3247" i="29" s="1"/>
  <c r="C3248" i="29" s="1"/>
  <c r="C3249" i="29" s="1"/>
  <c r="C3250" i="29" s="1"/>
  <c r="C3251" i="29" s="1"/>
  <c r="C3252" i="29" s="1"/>
  <c r="C3253" i="29" s="1"/>
  <c r="C3254" i="29" s="1"/>
  <c r="C3255" i="29" s="1"/>
  <c r="C3256" i="29" s="1"/>
  <c r="C3257" i="29" s="1"/>
  <c r="C3258" i="29" s="1"/>
  <c r="C3259" i="29" s="1"/>
  <c r="C3260" i="29" s="1"/>
  <c r="C3261" i="29" s="1"/>
  <c r="C3262" i="29" s="1"/>
  <c r="C3263" i="29" s="1"/>
  <c r="C3264" i="29" s="1"/>
  <c r="C3265" i="29" s="1"/>
  <c r="C3266" i="29" s="1"/>
  <c r="C3267" i="29" s="1"/>
  <c r="C3268" i="29" s="1"/>
  <c r="C3269" i="29" s="1"/>
  <c r="C3270" i="29" s="1"/>
  <c r="C3271" i="29" s="1"/>
  <c r="C3272" i="29" s="1"/>
  <c r="C3273" i="29" s="1"/>
  <c r="C3274" i="29" s="1"/>
  <c r="C3275" i="29" s="1"/>
  <c r="C3276" i="29" s="1"/>
  <c r="C3277" i="29" s="1"/>
  <c r="C3278" i="29" s="1"/>
  <c r="C3279" i="29" s="1"/>
  <c r="C3280" i="29" s="1"/>
  <c r="C3281" i="29" s="1"/>
  <c r="C3282" i="29" s="1"/>
  <c r="C3283" i="29" s="1"/>
  <c r="C3284" i="29" s="1"/>
  <c r="C3285" i="29" s="1"/>
  <c r="C3286" i="29" s="1"/>
  <c r="C3287" i="29" s="1"/>
  <c r="C3288" i="29" s="1"/>
  <c r="C3289" i="29" s="1"/>
  <c r="C3290" i="29" s="1"/>
  <c r="C3291" i="29" s="1"/>
  <c r="D2928" i="29"/>
  <c r="D2929" i="29" s="1"/>
  <c r="D2930" i="29" s="1"/>
  <c r="D2931" i="29" s="1"/>
  <c r="D2932" i="29" s="1"/>
  <c r="D2933" i="29" s="1"/>
  <c r="D2934" i="29" s="1"/>
  <c r="D2935" i="29" s="1"/>
  <c r="D2936" i="29" s="1"/>
  <c r="D2937" i="29" s="1"/>
  <c r="D2938" i="29" s="1"/>
  <c r="D2939" i="29" s="1"/>
  <c r="D2940" i="29" s="1"/>
  <c r="D2941" i="29" s="1"/>
  <c r="D2942" i="29" s="1"/>
  <c r="D2943" i="29" s="1"/>
  <c r="D2944" i="29" s="1"/>
  <c r="D2945" i="29" s="1"/>
  <c r="D2946" i="29" s="1"/>
  <c r="D2947" i="29" s="1"/>
  <c r="D2948" i="29" s="1"/>
  <c r="D2949" i="29" s="1"/>
  <c r="D2950" i="29" s="1"/>
  <c r="D2951" i="29" s="1"/>
  <c r="D2952" i="29" s="1"/>
  <c r="D2953" i="29" s="1"/>
  <c r="D2954" i="29" s="1"/>
  <c r="D2955" i="29" s="1"/>
  <c r="D2956" i="29" s="1"/>
  <c r="D2957" i="29" s="1"/>
  <c r="D2958" i="29" s="1"/>
  <c r="D2959" i="29" s="1"/>
  <c r="D2960" i="29" s="1"/>
  <c r="D2961" i="29" s="1"/>
  <c r="D2962" i="29" s="1"/>
  <c r="D2963" i="29" s="1"/>
  <c r="D2964" i="29" s="1"/>
  <c r="D2965" i="29" s="1"/>
  <c r="D2966" i="29" s="1"/>
  <c r="D2967" i="29" s="1"/>
  <c r="D2968" i="29" s="1"/>
  <c r="D2969" i="29" s="1"/>
  <c r="D2970" i="29" s="1"/>
  <c r="D2971" i="29" s="1"/>
  <c r="D2972" i="29" s="1"/>
  <c r="D2973" i="29" s="1"/>
  <c r="D2974" i="29" s="1"/>
  <c r="D2975" i="29" s="1"/>
  <c r="D2976" i="29" s="1"/>
  <c r="D2977" i="29" s="1"/>
  <c r="D2978" i="29" s="1"/>
  <c r="D2979" i="29" s="1"/>
  <c r="D2980" i="29" s="1"/>
  <c r="D2981" i="29" s="1"/>
  <c r="D2982" i="29" s="1"/>
  <c r="D2983" i="29" s="1"/>
  <c r="D2984" i="29" s="1"/>
  <c r="D2985" i="29" s="1"/>
  <c r="D2986" i="29" s="1"/>
  <c r="D2987" i="29" s="1"/>
  <c r="D2988" i="29" s="1"/>
  <c r="D2989" i="29" s="1"/>
  <c r="D2990" i="29" s="1"/>
  <c r="D2991" i="29" s="1"/>
  <c r="D2992" i="29" s="1"/>
  <c r="D2993" i="29" s="1"/>
  <c r="D2994" i="29" s="1"/>
  <c r="D2995" i="29" s="1"/>
  <c r="D2996" i="29" s="1"/>
  <c r="D2997" i="29" s="1"/>
  <c r="D2998" i="29" s="1"/>
  <c r="D2999" i="29" s="1"/>
  <c r="D3000" i="29" s="1"/>
  <c r="D3001" i="29" s="1"/>
  <c r="D3002" i="29" s="1"/>
  <c r="D3003" i="29" s="1"/>
  <c r="D3004" i="29" s="1"/>
  <c r="D3005" i="29" s="1"/>
  <c r="D3006" i="29" s="1"/>
  <c r="D3007" i="29" s="1"/>
  <c r="D3008" i="29" s="1"/>
  <c r="D3009" i="29" s="1"/>
  <c r="D3010" i="29" s="1"/>
  <c r="D3011" i="29" s="1"/>
  <c r="D3012" i="29" s="1"/>
  <c r="D3013" i="29" s="1"/>
  <c r="D3014" i="29" s="1"/>
  <c r="D3015" i="29" s="1"/>
  <c r="D3016" i="29" s="1"/>
  <c r="D3017" i="29" s="1"/>
  <c r="D3018" i="29" s="1"/>
  <c r="D3019" i="29" s="1"/>
  <c r="D3020" i="29" s="1"/>
  <c r="D3021" i="29" s="1"/>
  <c r="D3022" i="29" s="1"/>
  <c r="D3023" i="29" s="1"/>
  <c r="D3024" i="29" s="1"/>
  <c r="D3025" i="29" s="1"/>
  <c r="D3026" i="29" s="1"/>
  <c r="D3027" i="29" s="1"/>
  <c r="D3028" i="29" s="1"/>
  <c r="D3029" i="29" s="1"/>
  <c r="D3030" i="29" s="1"/>
  <c r="D3031" i="29" s="1"/>
  <c r="D3032" i="29" s="1"/>
  <c r="D3033" i="29" s="1"/>
  <c r="D3034" i="29" s="1"/>
  <c r="D3035" i="29" s="1"/>
  <c r="D3036" i="29" s="1"/>
  <c r="D3037" i="29" s="1"/>
  <c r="D3038" i="29" s="1"/>
  <c r="D3039" i="29" s="1"/>
  <c r="D3040" i="29" s="1"/>
  <c r="D3041" i="29" s="1"/>
  <c r="D3042" i="29" s="1"/>
  <c r="D3043" i="29" s="1"/>
  <c r="D3044" i="29" s="1"/>
  <c r="D3045" i="29" s="1"/>
  <c r="D3046" i="29" s="1"/>
  <c r="D3047" i="29" s="1"/>
  <c r="D3048" i="29" s="1"/>
  <c r="D3049" i="29" s="1"/>
  <c r="D3050" i="29" s="1"/>
  <c r="D3051" i="29" s="1"/>
  <c r="D3052" i="29" s="1"/>
  <c r="D3053" i="29" s="1"/>
  <c r="D3054" i="29" s="1"/>
  <c r="D3055" i="29" s="1"/>
  <c r="D3056" i="29" s="1"/>
  <c r="D3057" i="29" s="1"/>
  <c r="D3058" i="29" s="1"/>
  <c r="D3059" i="29" s="1"/>
  <c r="D3060" i="29" s="1"/>
  <c r="D3061" i="29" s="1"/>
  <c r="D3062" i="29" s="1"/>
  <c r="D3063" i="29" s="1"/>
  <c r="D3064" i="29" s="1"/>
  <c r="D3065" i="29" s="1"/>
  <c r="D3066" i="29" s="1"/>
  <c r="D3067" i="29" s="1"/>
  <c r="D3068" i="29" s="1"/>
  <c r="D3069" i="29" s="1"/>
  <c r="D3070" i="29" s="1"/>
  <c r="D3071" i="29" s="1"/>
  <c r="D3072" i="29" s="1"/>
  <c r="D3073" i="29" s="1"/>
  <c r="D3074" i="29" s="1"/>
  <c r="D3075" i="29" s="1"/>
  <c r="D3076" i="29" s="1"/>
  <c r="D3077" i="29" s="1"/>
  <c r="D3078" i="29" s="1"/>
  <c r="D3079" i="29" s="1"/>
  <c r="D3080" i="29" s="1"/>
  <c r="D3081" i="29" s="1"/>
  <c r="D3082" i="29" s="1"/>
  <c r="D3083" i="29" s="1"/>
  <c r="D3084" i="29" s="1"/>
  <c r="D3085" i="29" s="1"/>
  <c r="D3086" i="29" s="1"/>
  <c r="D3087" i="29" s="1"/>
  <c r="D3088" i="29" s="1"/>
  <c r="D3089" i="29" s="1"/>
  <c r="D3090" i="29" s="1"/>
  <c r="D3091" i="29" s="1"/>
  <c r="D3092" i="29" s="1"/>
  <c r="D3093" i="29" s="1"/>
  <c r="D3094" i="29" s="1"/>
  <c r="D3095" i="29" s="1"/>
  <c r="D3096" i="29" s="1"/>
  <c r="D3097" i="29" s="1"/>
  <c r="D3098" i="29" s="1"/>
  <c r="D3099" i="29" s="1"/>
  <c r="D3100" i="29" s="1"/>
  <c r="D3101" i="29" s="1"/>
  <c r="D3102" i="29" s="1"/>
  <c r="D3103" i="29" s="1"/>
  <c r="D3104" i="29" s="1"/>
  <c r="D3105" i="29" s="1"/>
  <c r="D3106" i="29" s="1"/>
  <c r="D3107" i="29" s="1"/>
  <c r="D3108" i="29" s="1"/>
  <c r="D3109" i="29" s="1"/>
  <c r="D3110" i="29" s="1"/>
  <c r="D3111" i="29" s="1"/>
  <c r="D3112" i="29" s="1"/>
  <c r="D3113" i="29" s="1"/>
  <c r="D3114" i="29" s="1"/>
  <c r="D3115" i="29" s="1"/>
  <c r="D3116" i="29" s="1"/>
  <c r="D3117" i="29" s="1"/>
  <c r="D3118" i="29" s="1"/>
  <c r="D3119" i="29" s="1"/>
  <c r="D3120" i="29" s="1"/>
  <c r="D3121" i="29" s="1"/>
  <c r="D3122" i="29" s="1"/>
  <c r="D3123" i="29" s="1"/>
  <c r="D3124" i="29" s="1"/>
  <c r="D3125" i="29" s="1"/>
  <c r="D3126" i="29" s="1"/>
  <c r="D3127" i="29" s="1"/>
  <c r="D3128" i="29" s="1"/>
  <c r="D3129" i="29" s="1"/>
  <c r="D3130" i="29" s="1"/>
  <c r="D3131" i="29" s="1"/>
  <c r="D3132" i="29" s="1"/>
  <c r="D3133" i="29" s="1"/>
  <c r="D3134" i="29" s="1"/>
  <c r="D3135" i="29" s="1"/>
  <c r="D3136" i="29" s="1"/>
  <c r="D3137" i="29" s="1"/>
  <c r="D3138" i="29" s="1"/>
  <c r="D3139" i="29" s="1"/>
  <c r="D3140" i="29" s="1"/>
  <c r="D3141" i="29" s="1"/>
  <c r="D3142" i="29" s="1"/>
  <c r="D3143" i="29" s="1"/>
  <c r="D3144" i="29" s="1"/>
  <c r="D3145" i="29" s="1"/>
  <c r="D3146" i="29" s="1"/>
  <c r="D3147" i="29" s="1"/>
  <c r="D3148" i="29" s="1"/>
  <c r="D3149" i="29" s="1"/>
  <c r="D3150" i="29" s="1"/>
  <c r="D3151" i="29" s="1"/>
  <c r="D3152" i="29" s="1"/>
  <c r="D3153" i="29" s="1"/>
  <c r="D3154" i="29" s="1"/>
  <c r="D3155" i="29" s="1"/>
  <c r="D3156" i="29" s="1"/>
  <c r="D3157" i="29" s="1"/>
  <c r="D3158" i="29" s="1"/>
  <c r="D3159" i="29" s="1"/>
  <c r="D3160" i="29" s="1"/>
  <c r="D3161" i="29" s="1"/>
  <c r="D3162" i="29" s="1"/>
  <c r="D3163" i="29" s="1"/>
  <c r="D3164" i="29" s="1"/>
  <c r="D3165" i="29" s="1"/>
  <c r="D3166" i="29" s="1"/>
  <c r="D3167" i="29" s="1"/>
  <c r="D3168" i="29" s="1"/>
  <c r="D3169" i="29" s="1"/>
  <c r="D3170" i="29" s="1"/>
  <c r="D3171" i="29" s="1"/>
  <c r="D3172" i="29" s="1"/>
  <c r="D3173" i="29" s="1"/>
  <c r="D3174" i="29" s="1"/>
  <c r="D3175" i="29" s="1"/>
  <c r="D3176" i="29" s="1"/>
  <c r="D3177" i="29" s="1"/>
  <c r="D3178" i="29" s="1"/>
  <c r="D3179" i="29" s="1"/>
  <c r="D3180" i="29" s="1"/>
  <c r="D3181" i="29" s="1"/>
  <c r="D3182" i="29" s="1"/>
  <c r="D3183" i="29" s="1"/>
  <c r="D3184" i="29" s="1"/>
  <c r="D3185" i="29" s="1"/>
  <c r="D3186" i="29" s="1"/>
  <c r="D3187" i="29" s="1"/>
  <c r="D3188" i="29" s="1"/>
  <c r="D3189" i="29" s="1"/>
  <c r="D3190" i="29" s="1"/>
  <c r="D3191" i="29" s="1"/>
  <c r="D3192" i="29" s="1"/>
  <c r="D3193" i="29" s="1"/>
  <c r="D3194" i="29" s="1"/>
  <c r="D3195" i="29" s="1"/>
  <c r="D3196" i="29" s="1"/>
  <c r="D3197" i="29" s="1"/>
  <c r="D3198" i="29" s="1"/>
  <c r="D3199" i="29" s="1"/>
  <c r="D3200" i="29" s="1"/>
  <c r="D3201" i="29" s="1"/>
  <c r="D3202" i="29" s="1"/>
  <c r="D3203" i="29" s="1"/>
  <c r="D3204" i="29" s="1"/>
  <c r="D3205" i="29" s="1"/>
  <c r="D3206" i="29" s="1"/>
  <c r="D3207" i="29" s="1"/>
  <c r="D3208" i="29" s="1"/>
  <c r="D3209" i="29" s="1"/>
  <c r="D3210" i="29" s="1"/>
  <c r="D3211" i="29" s="1"/>
  <c r="D3212" i="29" s="1"/>
  <c r="D3213" i="29" s="1"/>
  <c r="D3214" i="29" s="1"/>
  <c r="D3215" i="29" s="1"/>
  <c r="D3216" i="29" s="1"/>
  <c r="D3217" i="29" s="1"/>
  <c r="D3218" i="29" s="1"/>
  <c r="D3219" i="29" s="1"/>
  <c r="D3220" i="29" s="1"/>
  <c r="D3221" i="29" s="1"/>
  <c r="D3222" i="29" s="1"/>
  <c r="D3223" i="29" s="1"/>
  <c r="D3224" i="29" s="1"/>
  <c r="D3225" i="29" s="1"/>
  <c r="D3226" i="29" s="1"/>
  <c r="D3227" i="29" s="1"/>
  <c r="D3228" i="29" s="1"/>
  <c r="D3229" i="29" s="1"/>
  <c r="D3230" i="29" s="1"/>
  <c r="D3231" i="29" s="1"/>
  <c r="D3232" i="29" s="1"/>
  <c r="D3233" i="29" s="1"/>
  <c r="D3234" i="29" s="1"/>
  <c r="D3235" i="29" s="1"/>
  <c r="D3236" i="29" s="1"/>
  <c r="D3237" i="29" s="1"/>
  <c r="D3238" i="29" s="1"/>
  <c r="D3239" i="29" s="1"/>
  <c r="D3240" i="29" s="1"/>
  <c r="D3241" i="29" s="1"/>
  <c r="D3242" i="29" s="1"/>
  <c r="D3243" i="29" s="1"/>
  <c r="D3244" i="29" s="1"/>
  <c r="D3245" i="29" s="1"/>
  <c r="D3246" i="29" s="1"/>
  <c r="D3247" i="29" s="1"/>
  <c r="D3248" i="29" s="1"/>
  <c r="D3249" i="29" s="1"/>
  <c r="D3250" i="29" s="1"/>
  <c r="D3251" i="29" s="1"/>
  <c r="D3252" i="29" s="1"/>
  <c r="D3253" i="29" s="1"/>
  <c r="D3254" i="29" s="1"/>
  <c r="D3255" i="29" s="1"/>
  <c r="D3256" i="29" s="1"/>
  <c r="D3257" i="29" s="1"/>
  <c r="D3258" i="29" s="1"/>
  <c r="D3259" i="29" s="1"/>
  <c r="D3260" i="29" s="1"/>
  <c r="D3261" i="29" s="1"/>
  <c r="D3262" i="29" s="1"/>
  <c r="D3263" i="29" s="1"/>
  <c r="D3264" i="29" s="1"/>
  <c r="D3265" i="29" s="1"/>
  <c r="D3266" i="29" s="1"/>
  <c r="D3267" i="29" s="1"/>
  <c r="D3268" i="29" s="1"/>
  <c r="D3269" i="29" s="1"/>
  <c r="D3270" i="29" s="1"/>
  <c r="D3271" i="29" s="1"/>
  <c r="D3272" i="29" s="1"/>
  <c r="D3273" i="29" s="1"/>
  <c r="D3274" i="29" s="1"/>
  <c r="D3275" i="29" s="1"/>
  <c r="D3276" i="29" s="1"/>
  <c r="D3277" i="29" s="1"/>
  <c r="D3278" i="29" s="1"/>
  <c r="D3279" i="29" s="1"/>
  <c r="D3280" i="29" s="1"/>
  <c r="D3281" i="29" s="1"/>
  <c r="D3282" i="29" s="1"/>
  <c r="D3283" i="29" s="1"/>
  <c r="D3284" i="29" s="1"/>
  <c r="D3285" i="29" s="1"/>
  <c r="D3286" i="29" s="1"/>
  <c r="D3287" i="29" s="1"/>
  <c r="D3288" i="29" s="1"/>
  <c r="D3289" i="29" s="1"/>
  <c r="D3290" i="29" s="1"/>
  <c r="D3291" i="29" s="1"/>
  <c r="D3292" i="29" s="1"/>
  <c r="B3293" i="29"/>
  <c r="B3294" i="29" s="1"/>
  <c r="B3295" i="29" s="1"/>
  <c r="B3296" i="29" s="1"/>
  <c r="B3297" i="29" s="1"/>
  <c r="B3298" i="29" s="1"/>
  <c r="B3299" i="29" s="1"/>
  <c r="B3300" i="29" s="1"/>
  <c r="B3301" i="29" s="1"/>
  <c r="B3302" i="29" s="1"/>
  <c r="B3303" i="29" s="1"/>
  <c r="B3304" i="29" s="1"/>
  <c r="B3305" i="29" s="1"/>
  <c r="B3306" i="29" s="1"/>
  <c r="B3307" i="29" s="1"/>
  <c r="B3308" i="29" s="1"/>
  <c r="B3309" i="29" s="1"/>
  <c r="B3310" i="29" s="1"/>
  <c r="B3311" i="29" s="1"/>
  <c r="B3312" i="29" s="1"/>
  <c r="B3313" i="29" s="1"/>
  <c r="B3314" i="29" s="1"/>
  <c r="B3315" i="29" s="1"/>
  <c r="B3316" i="29" s="1"/>
  <c r="B3317" i="29" s="1"/>
  <c r="B3318" i="29" s="1"/>
  <c r="B3319" i="29" s="1"/>
  <c r="B3320" i="29" s="1"/>
  <c r="B3321" i="29" s="1"/>
  <c r="B3322" i="29" s="1"/>
  <c r="B3323" i="29" s="1"/>
  <c r="B3324" i="29" s="1"/>
  <c r="B3325" i="29" s="1"/>
  <c r="B3326" i="29" s="1"/>
  <c r="B3327" i="29" s="1"/>
  <c r="B3328" i="29" s="1"/>
  <c r="B3329" i="29" s="1"/>
  <c r="B3330" i="29" s="1"/>
  <c r="B3331" i="29" s="1"/>
  <c r="B3332" i="29" s="1"/>
  <c r="B3333" i="29" s="1"/>
  <c r="B3334" i="29" s="1"/>
  <c r="B3335" i="29" s="1"/>
  <c r="B3336" i="29" s="1"/>
  <c r="B3337" i="29" s="1"/>
  <c r="B3338" i="29" s="1"/>
  <c r="B3339" i="29" s="1"/>
  <c r="B3340" i="29" s="1"/>
  <c r="B3341" i="29" s="1"/>
  <c r="B3342" i="29" s="1"/>
  <c r="B3343" i="29" s="1"/>
  <c r="B3344" i="29" s="1"/>
  <c r="B3345" i="29" s="1"/>
  <c r="B3346" i="29" s="1"/>
  <c r="B3347" i="29" s="1"/>
  <c r="B3348" i="29" s="1"/>
  <c r="B3349" i="29" s="1"/>
  <c r="B3350" i="29" s="1"/>
  <c r="B3351" i="29" s="1"/>
  <c r="B3352" i="29" s="1"/>
  <c r="B3353" i="29" s="1"/>
  <c r="B3354" i="29" s="1"/>
  <c r="B3355" i="29" s="1"/>
  <c r="B3356" i="29" s="1"/>
  <c r="B3357" i="29" s="1"/>
  <c r="B3358" i="29" s="1"/>
  <c r="B3359" i="29" s="1"/>
  <c r="B3360" i="29" s="1"/>
  <c r="B3361" i="29" s="1"/>
  <c r="B3362" i="29" s="1"/>
  <c r="B3363" i="29" s="1"/>
  <c r="B3364" i="29" s="1"/>
  <c r="B3365" i="29" s="1"/>
  <c r="B3366" i="29" s="1"/>
  <c r="B3367" i="29" s="1"/>
  <c r="B3368" i="29" s="1"/>
  <c r="B3369" i="29" s="1"/>
  <c r="B3370" i="29" s="1"/>
  <c r="B3371" i="29" s="1"/>
  <c r="B3372" i="29" s="1"/>
  <c r="B3373" i="29" s="1"/>
  <c r="B3374" i="29" s="1"/>
  <c r="B3375" i="29" s="1"/>
  <c r="B3376" i="29" s="1"/>
  <c r="B3377" i="29" s="1"/>
  <c r="B3378" i="29" s="1"/>
  <c r="B3379" i="29" s="1"/>
  <c r="B3380" i="29" s="1"/>
  <c r="B3381" i="29" s="1"/>
  <c r="B3382" i="29" s="1"/>
  <c r="B3383" i="29" s="1"/>
  <c r="B3384" i="29" s="1"/>
  <c r="B3385" i="29" s="1"/>
  <c r="B3386" i="29" s="1"/>
  <c r="B3387" i="29" s="1"/>
  <c r="B3388" i="29" s="1"/>
  <c r="B3389" i="29" s="1"/>
  <c r="B3390" i="29" s="1"/>
  <c r="B3391" i="29" s="1"/>
  <c r="B3392" i="29" s="1"/>
  <c r="B3393" i="29" s="1"/>
  <c r="B3394" i="29" s="1"/>
  <c r="B3395" i="29" s="1"/>
  <c r="B3396" i="29" s="1"/>
  <c r="B3397" i="29" s="1"/>
  <c r="B3398" i="29" s="1"/>
  <c r="B3399" i="29" s="1"/>
  <c r="B3400" i="29" s="1"/>
  <c r="B3401" i="29" s="1"/>
  <c r="B3402" i="29" s="1"/>
  <c r="B3403" i="29" s="1"/>
  <c r="B3404" i="29" s="1"/>
  <c r="B3405" i="29" s="1"/>
  <c r="B3406" i="29" s="1"/>
  <c r="B3407" i="29" s="1"/>
  <c r="B3408" i="29" s="1"/>
  <c r="B3409" i="29" s="1"/>
  <c r="B3410" i="29" s="1"/>
  <c r="B3411" i="29" s="1"/>
  <c r="B3412" i="29" s="1"/>
  <c r="B3413" i="29" s="1"/>
  <c r="B3414" i="29" s="1"/>
  <c r="B3415" i="29" s="1"/>
  <c r="B3416" i="29" s="1"/>
  <c r="B3417" i="29" s="1"/>
  <c r="B3418" i="29" s="1"/>
  <c r="B3419" i="29" s="1"/>
  <c r="B3420" i="29" s="1"/>
  <c r="B3421" i="29" s="1"/>
  <c r="B3422" i="29" s="1"/>
  <c r="B3423" i="29" s="1"/>
  <c r="B3424" i="29" s="1"/>
  <c r="B3425" i="29" s="1"/>
  <c r="B3426" i="29" s="1"/>
  <c r="B3427" i="29" s="1"/>
  <c r="B3428" i="29" s="1"/>
  <c r="B3429" i="29" s="1"/>
  <c r="B3430" i="29" s="1"/>
  <c r="B3431" i="29" s="1"/>
  <c r="B3432" i="29" s="1"/>
  <c r="B3433" i="29" s="1"/>
  <c r="B3434" i="29" s="1"/>
  <c r="B3435" i="29" s="1"/>
  <c r="B3436" i="29" s="1"/>
  <c r="B3437" i="29" s="1"/>
  <c r="B3438" i="29" s="1"/>
  <c r="B3439" i="29" s="1"/>
  <c r="B3440" i="29" s="1"/>
  <c r="B3441" i="29" s="1"/>
  <c r="B3442" i="29" s="1"/>
  <c r="B3443" i="29" s="1"/>
  <c r="B3444" i="29" s="1"/>
  <c r="B3445" i="29" s="1"/>
  <c r="B3446" i="29" s="1"/>
  <c r="B3447" i="29" s="1"/>
  <c r="B3448" i="29" s="1"/>
  <c r="B3449" i="29" s="1"/>
  <c r="B3450" i="29" s="1"/>
  <c r="B3451" i="29" s="1"/>
  <c r="B3452" i="29" s="1"/>
  <c r="B3453" i="29" s="1"/>
  <c r="B3454" i="29" s="1"/>
  <c r="B3455" i="29" s="1"/>
  <c r="B3456" i="29" s="1"/>
  <c r="B3457" i="29" s="1"/>
  <c r="B3458" i="29" s="1"/>
  <c r="B3459" i="29" s="1"/>
  <c r="B3460" i="29" s="1"/>
  <c r="B3461" i="29" s="1"/>
  <c r="B3462" i="29" s="1"/>
  <c r="B3463" i="29" s="1"/>
  <c r="B3464" i="29" s="1"/>
  <c r="B3465" i="29" s="1"/>
  <c r="B3466" i="29" s="1"/>
  <c r="B3467" i="29" s="1"/>
  <c r="B3468" i="29" s="1"/>
  <c r="B3469" i="29" s="1"/>
  <c r="B3470" i="29" s="1"/>
  <c r="B3471" i="29" s="1"/>
  <c r="B3472" i="29" s="1"/>
  <c r="B3473" i="29" s="1"/>
  <c r="B3474" i="29" s="1"/>
  <c r="B3475" i="29" s="1"/>
  <c r="B3476" i="29" s="1"/>
  <c r="B3477" i="29" s="1"/>
  <c r="B3478" i="29" s="1"/>
  <c r="B3479" i="29" s="1"/>
  <c r="B3480" i="29" s="1"/>
  <c r="B3481" i="29" s="1"/>
  <c r="B3482" i="29" s="1"/>
  <c r="B3483" i="29" s="1"/>
  <c r="B3484" i="29" s="1"/>
  <c r="B3485" i="29" s="1"/>
  <c r="B3486" i="29" s="1"/>
  <c r="B3487" i="29" s="1"/>
  <c r="B3488" i="29" s="1"/>
  <c r="B3489" i="29" s="1"/>
  <c r="B3490" i="29" s="1"/>
  <c r="B3491" i="29" s="1"/>
  <c r="B3492" i="29" s="1"/>
  <c r="B3493" i="29" s="1"/>
  <c r="B3494" i="29" s="1"/>
  <c r="B3495" i="29" s="1"/>
  <c r="B3496" i="29" s="1"/>
  <c r="B3497" i="29" s="1"/>
  <c r="B3498" i="29" s="1"/>
  <c r="B3499" i="29" s="1"/>
  <c r="B3500" i="29" s="1"/>
  <c r="B3501" i="29" s="1"/>
  <c r="B3502" i="29" s="1"/>
  <c r="B3503" i="29" s="1"/>
  <c r="B3504" i="29" s="1"/>
  <c r="B3505" i="29" s="1"/>
  <c r="B3506" i="29" s="1"/>
  <c r="B3507" i="29" s="1"/>
  <c r="B3508" i="29" s="1"/>
  <c r="B3509" i="29" s="1"/>
  <c r="B3510" i="29" s="1"/>
  <c r="B3511" i="29" s="1"/>
  <c r="B3512" i="29" s="1"/>
  <c r="B3513" i="29" s="1"/>
  <c r="B3514" i="29" s="1"/>
  <c r="B3515" i="29" s="1"/>
  <c r="B3516" i="29" s="1"/>
  <c r="B3517" i="29" s="1"/>
  <c r="B3518" i="29" s="1"/>
  <c r="B3519" i="29" s="1"/>
  <c r="B3520" i="29" s="1"/>
  <c r="B3521" i="29" s="1"/>
  <c r="B3522" i="29" s="1"/>
  <c r="B3523" i="29" s="1"/>
  <c r="B3524" i="29" s="1"/>
  <c r="B3525" i="29" s="1"/>
  <c r="B3526" i="29" s="1"/>
  <c r="B3527" i="29" s="1"/>
  <c r="B3528" i="29" s="1"/>
  <c r="B3529" i="29" s="1"/>
  <c r="B3530" i="29" s="1"/>
  <c r="B3531" i="29" s="1"/>
  <c r="B3532" i="29" s="1"/>
  <c r="B3533" i="29" s="1"/>
  <c r="B3534" i="29" s="1"/>
  <c r="B3535" i="29" s="1"/>
  <c r="B3536" i="29" s="1"/>
  <c r="B3537" i="29" s="1"/>
  <c r="B3538" i="29" s="1"/>
  <c r="B3539" i="29" s="1"/>
  <c r="B3540" i="29" s="1"/>
  <c r="B3541" i="29" s="1"/>
  <c r="B3542" i="29" s="1"/>
  <c r="B3543" i="29" s="1"/>
  <c r="B3544" i="29" s="1"/>
  <c r="B3545" i="29" s="1"/>
  <c r="B3546" i="29" s="1"/>
  <c r="B3547" i="29" s="1"/>
  <c r="B3548" i="29" s="1"/>
  <c r="B3549" i="29" s="1"/>
  <c r="B3550" i="29" s="1"/>
  <c r="B3551" i="29" s="1"/>
  <c r="B3552" i="29" s="1"/>
  <c r="B3553" i="29" s="1"/>
  <c r="B3554" i="29" s="1"/>
  <c r="B3555" i="29" s="1"/>
  <c r="B3556" i="29" s="1"/>
  <c r="B3557" i="29" s="1"/>
  <c r="B3558" i="29" s="1"/>
  <c r="B3559" i="29" s="1"/>
  <c r="B3560" i="29" s="1"/>
  <c r="B3561" i="29" s="1"/>
  <c r="B3562" i="29" s="1"/>
  <c r="B3563" i="29" s="1"/>
  <c r="B3564" i="29" s="1"/>
  <c r="B3565" i="29" s="1"/>
  <c r="B3566" i="29" s="1"/>
  <c r="B3567" i="29" s="1"/>
  <c r="B3568" i="29" s="1"/>
  <c r="B3569" i="29" s="1"/>
  <c r="B3570" i="29" s="1"/>
  <c r="B3571" i="29" s="1"/>
  <c r="B3572" i="29" s="1"/>
  <c r="B3573" i="29" s="1"/>
  <c r="B3574" i="29" s="1"/>
  <c r="B3575" i="29" s="1"/>
  <c r="B3576" i="29" s="1"/>
  <c r="B3577" i="29" s="1"/>
  <c r="B3578" i="29" s="1"/>
  <c r="B3579" i="29" s="1"/>
  <c r="B3580" i="29" s="1"/>
  <c r="B3581" i="29" s="1"/>
  <c r="B3582" i="29" s="1"/>
  <c r="B3583" i="29" s="1"/>
  <c r="B3584" i="29" s="1"/>
  <c r="B3585" i="29" s="1"/>
  <c r="B3586" i="29" s="1"/>
  <c r="B3587" i="29" s="1"/>
  <c r="B3588" i="29" s="1"/>
  <c r="B3589" i="29" s="1"/>
  <c r="B3590" i="29" s="1"/>
  <c r="B3591" i="29" s="1"/>
  <c r="B3592" i="29" s="1"/>
  <c r="B3593" i="29" s="1"/>
  <c r="B3594" i="29" s="1"/>
  <c r="B3595" i="29" s="1"/>
  <c r="B3596" i="29" s="1"/>
  <c r="B3597" i="29" s="1"/>
  <c r="B3598" i="29" s="1"/>
  <c r="B3599" i="29" s="1"/>
  <c r="B3600" i="29" s="1"/>
  <c r="B3601" i="29" s="1"/>
  <c r="B3602" i="29" s="1"/>
  <c r="B3603" i="29" s="1"/>
  <c r="B3604" i="29" s="1"/>
  <c r="B3605" i="29" s="1"/>
  <c r="B3606" i="29" s="1"/>
  <c r="B3607" i="29" s="1"/>
  <c r="B3608" i="29" s="1"/>
  <c r="B3609" i="29" s="1"/>
  <c r="B3610" i="29" s="1"/>
  <c r="B3611" i="29" s="1"/>
  <c r="B3612" i="29" s="1"/>
  <c r="B3613" i="29" s="1"/>
  <c r="B3614" i="29" s="1"/>
  <c r="B3615" i="29" s="1"/>
  <c r="B3616" i="29" s="1"/>
  <c r="B3617" i="29" s="1"/>
  <c r="B3618" i="29" s="1"/>
  <c r="B3619" i="29" s="1"/>
  <c r="B3620" i="29" s="1"/>
  <c r="B3621" i="29" s="1"/>
  <c r="B3622" i="29" s="1"/>
  <c r="B3623" i="29" s="1"/>
  <c r="B3624" i="29" s="1"/>
  <c r="B3625" i="29" s="1"/>
  <c r="B3626" i="29" s="1"/>
  <c r="B3627" i="29" s="1"/>
  <c r="B3628" i="29" s="1"/>
  <c r="B3629" i="29" s="1"/>
  <c r="B3630" i="29" s="1"/>
  <c r="B3631" i="29" s="1"/>
  <c r="B3632" i="29" s="1"/>
  <c r="B3633" i="29" s="1"/>
  <c r="B3634" i="29" s="1"/>
  <c r="B3635" i="29" s="1"/>
  <c r="B3636" i="29" s="1"/>
  <c r="B3637" i="29" s="1"/>
  <c r="B3638" i="29" s="1"/>
  <c r="B3639" i="29" s="1"/>
  <c r="B3640" i="29" s="1"/>
  <c r="B3641" i="29" s="1"/>
  <c r="B3642" i="29" s="1"/>
  <c r="B3643" i="29" s="1"/>
  <c r="B3644" i="29" s="1"/>
  <c r="B3645" i="29" s="1"/>
  <c r="B3646" i="29" s="1"/>
  <c r="B3647" i="29" s="1"/>
  <c r="B3648" i="29" s="1"/>
  <c r="B3649" i="29" s="1"/>
  <c r="B3650" i="29" s="1"/>
  <c r="B3651" i="29" s="1"/>
  <c r="B3652" i="29" s="1"/>
  <c r="B3653" i="29" s="1"/>
  <c r="B3654" i="29" s="1"/>
  <c r="B3655" i="29" s="1"/>
  <c r="B3656" i="29" s="1"/>
  <c r="C3293" i="29"/>
  <c r="C3294" i="29" s="1"/>
  <c r="C3295" i="29" s="1"/>
  <c r="C3296" i="29" s="1"/>
  <c r="C3297" i="29" s="1"/>
  <c r="C3298" i="29" s="1"/>
  <c r="C3299" i="29" s="1"/>
  <c r="C3300" i="29" s="1"/>
  <c r="C3301" i="29" s="1"/>
  <c r="C3302" i="29" s="1"/>
  <c r="C3303" i="29" s="1"/>
  <c r="C3304" i="29" s="1"/>
  <c r="C3305" i="29" s="1"/>
  <c r="C3306" i="29" s="1"/>
  <c r="C3307" i="29" s="1"/>
  <c r="C3308" i="29" s="1"/>
  <c r="C3309" i="29" s="1"/>
  <c r="C3310" i="29" s="1"/>
  <c r="C3311" i="29" s="1"/>
  <c r="C3312" i="29" s="1"/>
  <c r="C3313" i="29" s="1"/>
  <c r="C3314" i="29" s="1"/>
  <c r="C3315" i="29" s="1"/>
  <c r="C3316" i="29" s="1"/>
  <c r="C3317" i="29" s="1"/>
  <c r="C3318" i="29" s="1"/>
  <c r="C3319" i="29" s="1"/>
  <c r="C3320" i="29" s="1"/>
  <c r="C3321" i="29" s="1"/>
  <c r="C3322" i="29" s="1"/>
  <c r="C3323" i="29" s="1"/>
  <c r="C3324" i="29" s="1"/>
  <c r="C3325" i="29" s="1"/>
  <c r="C3326" i="29" s="1"/>
  <c r="C3327" i="29" s="1"/>
  <c r="C3328" i="29" s="1"/>
  <c r="C3329" i="29" s="1"/>
  <c r="C3330" i="29" s="1"/>
  <c r="C3331" i="29" s="1"/>
  <c r="C3332" i="29" s="1"/>
  <c r="C3333" i="29" s="1"/>
  <c r="C3334" i="29" s="1"/>
  <c r="C3335" i="29" s="1"/>
  <c r="C3336" i="29" s="1"/>
  <c r="C3337" i="29" s="1"/>
  <c r="C3338" i="29" s="1"/>
  <c r="C3339" i="29" s="1"/>
  <c r="C3340" i="29" s="1"/>
  <c r="C3341" i="29" s="1"/>
  <c r="C3342" i="29" s="1"/>
  <c r="C3343" i="29" s="1"/>
  <c r="C3344" i="29" s="1"/>
  <c r="C3345" i="29" s="1"/>
  <c r="C3346" i="29" s="1"/>
  <c r="C3347" i="29" s="1"/>
  <c r="C3348" i="29" s="1"/>
  <c r="C3349" i="29" s="1"/>
  <c r="C3350" i="29" s="1"/>
  <c r="C3351" i="29" s="1"/>
  <c r="C3352" i="29" s="1"/>
  <c r="C3353" i="29" s="1"/>
  <c r="C3354" i="29" s="1"/>
  <c r="C3355" i="29" s="1"/>
  <c r="C3356" i="29" s="1"/>
  <c r="C3357" i="29" s="1"/>
  <c r="C3358" i="29" s="1"/>
  <c r="C3359" i="29" s="1"/>
  <c r="C3360" i="29" s="1"/>
  <c r="C3361" i="29" s="1"/>
  <c r="C3362" i="29" s="1"/>
  <c r="C3363" i="29" s="1"/>
  <c r="C3364" i="29" s="1"/>
  <c r="C3365" i="29" s="1"/>
  <c r="C3366" i="29" s="1"/>
  <c r="C3367" i="29" s="1"/>
  <c r="C3368" i="29" s="1"/>
  <c r="C3369" i="29" s="1"/>
  <c r="C3370" i="29" s="1"/>
  <c r="C3371" i="29" s="1"/>
  <c r="C3372" i="29" s="1"/>
  <c r="C3373" i="29" s="1"/>
  <c r="C3374" i="29" s="1"/>
  <c r="C3375" i="29" s="1"/>
  <c r="C3376" i="29" s="1"/>
  <c r="C3377" i="29" s="1"/>
  <c r="C3378" i="29" s="1"/>
  <c r="C3379" i="29" s="1"/>
  <c r="C3380" i="29" s="1"/>
  <c r="C3381" i="29" s="1"/>
  <c r="C3382" i="29" s="1"/>
  <c r="C3383" i="29" s="1"/>
  <c r="C3384" i="29" s="1"/>
  <c r="C3385" i="29" s="1"/>
  <c r="C3386" i="29" s="1"/>
  <c r="C3387" i="29" s="1"/>
  <c r="C3388" i="29" s="1"/>
  <c r="C3389" i="29" s="1"/>
  <c r="C3390" i="29" s="1"/>
  <c r="C3391" i="29" s="1"/>
  <c r="C3392" i="29" s="1"/>
  <c r="C3393" i="29" s="1"/>
  <c r="C3394" i="29" s="1"/>
  <c r="C3395" i="29" s="1"/>
  <c r="C3396" i="29" s="1"/>
  <c r="C3397" i="29" s="1"/>
  <c r="C3398" i="29" s="1"/>
  <c r="C3399" i="29" s="1"/>
  <c r="C3400" i="29" s="1"/>
  <c r="C3401" i="29" s="1"/>
  <c r="C3402" i="29" s="1"/>
  <c r="C3403" i="29" s="1"/>
  <c r="C3404" i="29" s="1"/>
  <c r="C3405" i="29" s="1"/>
  <c r="C3406" i="29" s="1"/>
  <c r="C3407" i="29" s="1"/>
  <c r="C3408" i="29" s="1"/>
  <c r="C3409" i="29" s="1"/>
  <c r="C3410" i="29" s="1"/>
  <c r="C3411" i="29" s="1"/>
  <c r="C3412" i="29" s="1"/>
  <c r="C3413" i="29" s="1"/>
  <c r="C3414" i="29" s="1"/>
  <c r="C3415" i="29" s="1"/>
  <c r="C3416" i="29" s="1"/>
  <c r="C3417" i="29" s="1"/>
  <c r="C3418" i="29" s="1"/>
  <c r="C3419" i="29" s="1"/>
  <c r="C3420" i="29" s="1"/>
  <c r="C3421" i="29" s="1"/>
  <c r="C3422" i="29" s="1"/>
  <c r="C3423" i="29" s="1"/>
  <c r="C3424" i="29" s="1"/>
  <c r="C3425" i="29" s="1"/>
  <c r="C3426" i="29" s="1"/>
  <c r="C3427" i="29" s="1"/>
  <c r="C3428" i="29" s="1"/>
  <c r="C3429" i="29" s="1"/>
  <c r="C3430" i="29" s="1"/>
  <c r="C3431" i="29" s="1"/>
  <c r="C3432" i="29" s="1"/>
  <c r="C3433" i="29" s="1"/>
  <c r="C3434" i="29" s="1"/>
  <c r="C3435" i="29" s="1"/>
  <c r="C3436" i="29" s="1"/>
  <c r="C3437" i="29" s="1"/>
  <c r="C3438" i="29" s="1"/>
  <c r="C3439" i="29" s="1"/>
  <c r="C3440" i="29" s="1"/>
  <c r="C3441" i="29" s="1"/>
  <c r="C3442" i="29" s="1"/>
  <c r="C3443" i="29" s="1"/>
  <c r="C3444" i="29" s="1"/>
  <c r="C3445" i="29" s="1"/>
  <c r="C3446" i="29" s="1"/>
  <c r="C3447" i="29" s="1"/>
  <c r="C3448" i="29" s="1"/>
  <c r="C3449" i="29" s="1"/>
  <c r="C3450" i="29" s="1"/>
  <c r="C3451" i="29" s="1"/>
  <c r="C3452" i="29" s="1"/>
  <c r="C3453" i="29" s="1"/>
  <c r="C3454" i="29" s="1"/>
  <c r="C3455" i="29" s="1"/>
  <c r="C3456" i="29" s="1"/>
  <c r="C3457" i="29" s="1"/>
  <c r="C3458" i="29" s="1"/>
  <c r="C3459" i="29" s="1"/>
  <c r="C3460" i="29" s="1"/>
  <c r="C3461" i="29" s="1"/>
  <c r="C3462" i="29" s="1"/>
  <c r="C3463" i="29" s="1"/>
  <c r="C3464" i="29" s="1"/>
  <c r="C3465" i="29" s="1"/>
  <c r="C3466" i="29" s="1"/>
  <c r="C3467" i="29" s="1"/>
  <c r="C3468" i="29" s="1"/>
  <c r="C3469" i="29" s="1"/>
  <c r="C3470" i="29" s="1"/>
  <c r="C3471" i="29" s="1"/>
  <c r="C3472" i="29" s="1"/>
  <c r="C3473" i="29" s="1"/>
  <c r="C3474" i="29" s="1"/>
  <c r="C3475" i="29" s="1"/>
  <c r="C3476" i="29" s="1"/>
  <c r="C3477" i="29" s="1"/>
  <c r="C3478" i="29" s="1"/>
  <c r="C3479" i="29" s="1"/>
  <c r="C3480" i="29" s="1"/>
  <c r="C3481" i="29" s="1"/>
  <c r="C3482" i="29" s="1"/>
  <c r="C3483" i="29" s="1"/>
  <c r="C3484" i="29" s="1"/>
  <c r="C3485" i="29" s="1"/>
  <c r="C3486" i="29" s="1"/>
  <c r="C3487" i="29" s="1"/>
  <c r="C3488" i="29" s="1"/>
  <c r="C3489" i="29" s="1"/>
  <c r="C3490" i="29" s="1"/>
  <c r="C3491" i="29" s="1"/>
  <c r="C3492" i="29" s="1"/>
  <c r="C3493" i="29" s="1"/>
  <c r="C3494" i="29" s="1"/>
  <c r="C3495" i="29" s="1"/>
  <c r="C3496" i="29" s="1"/>
  <c r="C3497" i="29" s="1"/>
  <c r="C3498" i="29" s="1"/>
  <c r="C3499" i="29" s="1"/>
  <c r="C3500" i="29" s="1"/>
  <c r="C3501" i="29" s="1"/>
  <c r="C3502" i="29" s="1"/>
  <c r="C3503" i="29" s="1"/>
  <c r="C3504" i="29" s="1"/>
  <c r="C3505" i="29" s="1"/>
  <c r="C3506" i="29" s="1"/>
  <c r="C3507" i="29" s="1"/>
  <c r="C3508" i="29" s="1"/>
  <c r="C3509" i="29" s="1"/>
  <c r="C3510" i="29" s="1"/>
  <c r="C3511" i="29" s="1"/>
  <c r="C3512" i="29" s="1"/>
  <c r="C3513" i="29" s="1"/>
  <c r="C3514" i="29" s="1"/>
  <c r="C3515" i="29" s="1"/>
  <c r="C3516" i="29" s="1"/>
  <c r="C3517" i="29" s="1"/>
  <c r="C3518" i="29" s="1"/>
  <c r="C3519" i="29" s="1"/>
  <c r="C3520" i="29" s="1"/>
  <c r="C3521" i="29" s="1"/>
  <c r="C3522" i="29" s="1"/>
  <c r="C3523" i="29" s="1"/>
  <c r="C3524" i="29" s="1"/>
  <c r="C3525" i="29" s="1"/>
  <c r="C3526" i="29" s="1"/>
  <c r="C3527" i="29" s="1"/>
  <c r="C3528" i="29" s="1"/>
  <c r="C3529" i="29" s="1"/>
  <c r="C3530" i="29" s="1"/>
  <c r="C3531" i="29" s="1"/>
  <c r="C3532" i="29" s="1"/>
  <c r="C3533" i="29" s="1"/>
  <c r="C3534" i="29" s="1"/>
  <c r="C3535" i="29" s="1"/>
  <c r="C3536" i="29" s="1"/>
  <c r="C3537" i="29" s="1"/>
  <c r="C3538" i="29" s="1"/>
  <c r="C3539" i="29" s="1"/>
  <c r="C3540" i="29" s="1"/>
  <c r="C3541" i="29" s="1"/>
  <c r="C3542" i="29" s="1"/>
  <c r="C3543" i="29" s="1"/>
  <c r="C3544" i="29" s="1"/>
  <c r="C3545" i="29" s="1"/>
  <c r="C3546" i="29" s="1"/>
  <c r="C3547" i="29" s="1"/>
  <c r="C3548" i="29" s="1"/>
  <c r="C3549" i="29" s="1"/>
  <c r="C3550" i="29" s="1"/>
  <c r="C3551" i="29" s="1"/>
  <c r="C3552" i="29" s="1"/>
  <c r="C3553" i="29" s="1"/>
  <c r="C3554" i="29" s="1"/>
  <c r="C3555" i="29" s="1"/>
  <c r="C3556" i="29" s="1"/>
  <c r="C3557" i="29" s="1"/>
  <c r="C3558" i="29" s="1"/>
  <c r="C3559" i="29" s="1"/>
  <c r="C3560" i="29" s="1"/>
  <c r="C3561" i="29" s="1"/>
  <c r="C3562" i="29" s="1"/>
  <c r="C3563" i="29" s="1"/>
  <c r="C3564" i="29" s="1"/>
  <c r="C3565" i="29" s="1"/>
  <c r="C3566" i="29" s="1"/>
  <c r="C3567" i="29" s="1"/>
  <c r="C3568" i="29" s="1"/>
  <c r="C3569" i="29" s="1"/>
  <c r="C3570" i="29" s="1"/>
  <c r="C3571" i="29" s="1"/>
  <c r="C3572" i="29" s="1"/>
  <c r="C3573" i="29" s="1"/>
  <c r="C3574" i="29" s="1"/>
  <c r="C3575" i="29" s="1"/>
  <c r="C3576" i="29" s="1"/>
  <c r="C3577" i="29" s="1"/>
  <c r="C3578" i="29" s="1"/>
  <c r="C3579" i="29" s="1"/>
  <c r="C3580" i="29" s="1"/>
  <c r="C3581" i="29" s="1"/>
  <c r="C3582" i="29" s="1"/>
  <c r="C3583" i="29" s="1"/>
  <c r="C3584" i="29" s="1"/>
  <c r="C3585" i="29" s="1"/>
  <c r="C3586" i="29" s="1"/>
  <c r="C3587" i="29" s="1"/>
  <c r="C3588" i="29" s="1"/>
  <c r="C3589" i="29" s="1"/>
  <c r="C3590" i="29" s="1"/>
  <c r="C3591" i="29" s="1"/>
  <c r="C3592" i="29" s="1"/>
  <c r="C3593" i="29" s="1"/>
  <c r="C3594" i="29" s="1"/>
  <c r="C3595" i="29" s="1"/>
  <c r="C3596" i="29" s="1"/>
  <c r="C3597" i="29" s="1"/>
  <c r="C3598" i="29" s="1"/>
  <c r="C3599" i="29" s="1"/>
  <c r="C3600" i="29" s="1"/>
  <c r="C3601" i="29" s="1"/>
  <c r="C3602" i="29" s="1"/>
  <c r="C3603" i="29" s="1"/>
  <c r="C3604" i="29" s="1"/>
  <c r="C3605" i="29" s="1"/>
  <c r="C3606" i="29" s="1"/>
  <c r="C3607" i="29" s="1"/>
  <c r="C3608" i="29" s="1"/>
  <c r="C3609" i="29" s="1"/>
  <c r="C3610" i="29" s="1"/>
  <c r="C3611" i="29" s="1"/>
  <c r="C3612" i="29" s="1"/>
  <c r="C3613" i="29" s="1"/>
  <c r="C3614" i="29" s="1"/>
  <c r="C3615" i="29" s="1"/>
  <c r="C3616" i="29" s="1"/>
  <c r="C3617" i="29" s="1"/>
  <c r="C3618" i="29" s="1"/>
  <c r="C3619" i="29" s="1"/>
  <c r="C3620" i="29" s="1"/>
  <c r="C3621" i="29" s="1"/>
  <c r="C3622" i="29" s="1"/>
  <c r="C3623" i="29" s="1"/>
  <c r="C3624" i="29" s="1"/>
  <c r="C3625" i="29" s="1"/>
  <c r="C3626" i="29" s="1"/>
  <c r="C3627" i="29" s="1"/>
  <c r="C3628" i="29" s="1"/>
  <c r="C3629" i="29" s="1"/>
  <c r="C3630" i="29" s="1"/>
  <c r="C3631" i="29" s="1"/>
  <c r="C3632" i="29" s="1"/>
  <c r="C3633" i="29" s="1"/>
  <c r="C3634" i="29" s="1"/>
  <c r="C3635" i="29" s="1"/>
  <c r="C3636" i="29" s="1"/>
  <c r="C3637" i="29" s="1"/>
  <c r="C3638" i="29" s="1"/>
  <c r="C3639" i="29" s="1"/>
  <c r="C3640" i="29" s="1"/>
  <c r="C3641" i="29" s="1"/>
  <c r="C3642" i="29" s="1"/>
  <c r="C3643" i="29" s="1"/>
  <c r="C3644" i="29" s="1"/>
  <c r="C3645" i="29" s="1"/>
  <c r="C3646" i="29" s="1"/>
  <c r="C3647" i="29" s="1"/>
  <c r="C3648" i="29" s="1"/>
  <c r="C3649" i="29" s="1"/>
  <c r="C3650" i="29" s="1"/>
  <c r="C3651" i="29" s="1"/>
  <c r="C3652" i="29" s="1"/>
  <c r="C3653" i="29" s="1"/>
  <c r="C3654" i="29" s="1"/>
  <c r="C3655" i="29" s="1"/>
  <c r="C3656" i="29" s="1"/>
  <c r="D3294" i="29"/>
  <c r="D3295" i="29" s="1"/>
  <c r="D3296" i="29" s="1"/>
  <c r="D3297" i="29" s="1"/>
  <c r="D3298" i="29" s="1"/>
  <c r="D3299" i="29" s="1"/>
  <c r="D3300" i="29" s="1"/>
  <c r="D3301" i="29" s="1"/>
  <c r="D3302" i="29" s="1"/>
  <c r="D3303" i="29" s="1"/>
  <c r="D3304" i="29" s="1"/>
  <c r="D3305" i="29" s="1"/>
  <c r="D3306" i="29" s="1"/>
  <c r="D3307" i="29" s="1"/>
  <c r="D3308" i="29" s="1"/>
  <c r="D3309" i="29" s="1"/>
  <c r="D3310" i="29" s="1"/>
  <c r="D3311" i="29" s="1"/>
  <c r="D3312" i="29" s="1"/>
  <c r="D3313" i="29" s="1"/>
  <c r="D3314" i="29" s="1"/>
  <c r="D3315" i="29" s="1"/>
  <c r="D3316" i="29" s="1"/>
  <c r="D3317" i="29" s="1"/>
  <c r="D3318" i="29" s="1"/>
  <c r="D3319" i="29" s="1"/>
  <c r="D3320" i="29" s="1"/>
  <c r="D3321" i="29" s="1"/>
  <c r="D3322" i="29" s="1"/>
  <c r="D3323" i="29" s="1"/>
  <c r="D3324" i="29" s="1"/>
  <c r="D3325" i="29" s="1"/>
  <c r="D3326" i="29" s="1"/>
  <c r="D3327" i="29" s="1"/>
  <c r="D3328" i="29" s="1"/>
  <c r="D3329" i="29" s="1"/>
  <c r="D3330" i="29" s="1"/>
  <c r="D3331" i="29" s="1"/>
  <c r="D3332" i="29" s="1"/>
  <c r="D3333" i="29" s="1"/>
  <c r="D3334" i="29" s="1"/>
  <c r="D3335" i="29" s="1"/>
  <c r="D3336" i="29" s="1"/>
  <c r="D3337" i="29" s="1"/>
  <c r="D3338" i="29" s="1"/>
  <c r="D3339" i="29" s="1"/>
  <c r="D3340" i="29" s="1"/>
  <c r="D3341" i="29" s="1"/>
  <c r="D3342" i="29" s="1"/>
  <c r="D3343" i="29" s="1"/>
  <c r="D3344" i="29" s="1"/>
  <c r="D3345" i="29" s="1"/>
  <c r="D3346" i="29" s="1"/>
  <c r="D3347" i="29" s="1"/>
  <c r="D3348" i="29" s="1"/>
  <c r="D3349" i="29" s="1"/>
  <c r="D3350" i="29" s="1"/>
  <c r="D3351" i="29" s="1"/>
  <c r="D3352" i="29" s="1"/>
  <c r="D3353" i="29" s="1"/>
  <c r="D3354" i="29" s="1"/>
  <c r="D3355" i="29" s="1"/>
  <c r="D3356" i="29" s="1"/>
  <c r="D3357" i="29" s="1"/>
  <c r="D3358" i="29" s="1"/>
  <c r="D3359" i="29" s="1"/>
  <c r="D3360" i="29" s="1"/>
  <c r="D3361" i="29" s="1"/>
  <c r="D3362" i="29" s="1"/>
  <c r="D3363" i="29" s="1"/>
  <c r="D3364" i="29" s="1"/>
  <c r="D3365" i="29" s="1"/>
  <c r="D3366" i="29" s="1"/>
  <c r="B3658" i="29"/>
  <c r="B3659" i="29" s="1"/>
  <c r="B3660" i="29" s="1"/>
  <c r="B3661" i="29" s="1"/>
  <c r="B3662" i="29" s="1"/>
  <c r="B3663" i="29" s="1"/>
  <c r="B3664" i="29" s="1"/>
  <c r="B3665" i="29" s="1"/>
  <c r="B3666" i="29" s="1"/>
  <c r="B3667" i="29" s="1"/>
  <c r="B3668" i="29" s="1"/>
  <c r="B3669" i="29" s="1"/>
  <c r="B3670" i="29" s="1"/>
  <c r="B3671" i="29" s="1"/>
  <c r="B3672" i="29" s="1"/>
  <c r="B3673" i="29" s="1"/>
  <c r="B3674" i="29" s="1"/>
  <c r="B3675" i="29" s="1"/>
  <c r="B3676" i="29" s="1"/>
  <c r="B3677" i="29" s="1"/>
  <c r="B3678" i="29" s="1"/>
  <c r="B3679" i="29" s="1"/>
  <c r="B3680" i="29" s="1"/>
  <c r="B3681" i="29" s="1"/>
  <c r="B3682" i="29" s="1"/>
  <c r="B3683" i="29" s="1"/>
  <c r="B3684" i="29" s="1"/>
  <c r="B3685" i="29" s="1"/>
  <c r="B3686" i="29" s="1"/>
  <c r="B3687" i="29" s="1"/>
  <c r="B3688" i="29" s="1"/>
  <c r="B3689" i="29" s="1"/>
  <c r="B3690" i="29" s="1"/>
  <c r="B3691" i="29" s="1"/>
  <c r="B3692" i="29" s="1"/>
  <c r="B3693" i="29" s="1"/>
  <c r="B3694" i="29" s="1"/>
  <c r="B3695" i="29" s="1"/>
  <c r="B3696" i="29" s="1"/>
  <c r="B3697" i="29" s="1"/>
  <c r="B3698" i="29" s="1"/>
  <c r="B3699" i="29" s="1"/>
  <c r="B3700" i="29" s="1"/>
  <c r="B3701" i="29" s="1"/>
  <c r="B3702" i="29" s="1"/>
  <c r="B3703" i="29" s="1"/>
  <c r="B3704" i="29" s="1"/>
  <c r="B3705" i="29" s="1"/>
  <c r="B3706" i="29" s="1"/>
  <c r="B3707" i="29" s="1"/>
  <c r="B3708" i="29" s="1"/>
  <c r="B3709" i="29" s="1"/>
  <c r="B3710" i="29" s="1"/>
  <c r="B3711" i="29" s="1"/>
  <c r="B3712" i="29" s="1"/>
  <c r="B3713" i="29" s="1"/>
  <c r="B3714" i="29" s="1"/>
  <c r="B3715" i="29" s="1"/>
  <c r="B3716" i="29" s="1"/>
  <c r="B3717" i="29" s="1"/>
  <c r="B3718" i="29" s="1"/>
  <c r="B3719" i="29" s="1"/>
  <c r="B3720" i="29" s="1"/>
  <c r="B3721" i="29" s="1"/>
  <c r="B3722" i="29" s="1"/>
  <c r="B3723" i="29" s="1"/>
  <c r="B3724" i="29" s="1"/>
  <c r="B3725" i="29" s="1"/>
  <c r="B3726" i="29" s="1"/>
  <c r="B3727" i="29" s="1"/>
  <c r="B3728" i="29" s="1"/>
  <c r="B3729" i="29" s="1"/>
  <c r="B3730" i="29" s="1"/>
  <c r="B3731" i="29" s="1"/>
  <c r="B3732" i="29" s="1"/>
  <c r="B3733" i="29" s="1"/>
  <c r="B3734" i="29" s="1"/>
  <c r="B3735" i="29" s="1"/>
  <c r="B3736" i="29" s="1"/>
  <c r="B3737" i="29" s="1"/>
  <c r="B3738" i="29" s="1"/>
  <c r="B3739" i="29" s="1"/>
  <c r="B3740" i="29" s="1"/>
  <c r="B3741" i="29" s="1"/>
  <c r="B3742" i="29" s="1"/>
  <c r="B3743" i="29" s="1"/>
  <c r="B3744" i="29" s="1"/>
  <c r="B3745" i="29" s="1"/>
  <c r="B3746" i="29" s="1"/>
  <c r="B3747" i="29" s="1"/>
  <c r="B3748" i="29" s="1"/>
  <c r="B3749" i="29" s="1"/>
  <c r="B3750" i="29" s="1"/>
  <c r="B3751" i="29" s="1"/>
  <c r="B3752" i="29" s="1"/>
  <c r="B3753" i="29" s="1"/>
  <c r="B3754" i="29" s="1"/>
  <c r="B3755" i="29" s="1"/>
  <c r="B3756" i="29" s="1"/>
  <c r="B3757" i="29" s="1"/>
  <c r="B3758" i="29" s="1"/>
  <c r="B3759" i="29" s="1"/>
  <c r="B3760" i="29" s="1"/>
  <c r="B3761" i="29" s="1"/>
  <c r="B3762" i="29" s="1"/>
  <c r="B3763" i="29" s="1"/>
  <c r="B3764" i="29" s="1"/>
  <c r="B3765" i="29" s="1"/>
  <c r="B3766" i="29" s="1"/>
  <c r="B3767" i="29" s="1"/>
  <c r="B3768" i="29" s="1"/>
  <c r="B3769" i="29" s="1"/>
  <c r="B3770" i="29" s="1"/>
  <c r="B3771" i="29" s="1"/>
  <c r="B3772" i="29" s="1"/>
  <c r="B3773" i="29" s="1"/>
  <c r="B3774" i="29" s="1"/>
  <c r="B3775" i="29" s="1"/>
  <c r="B3776" i="29" s="1"/>
  <c r="B3777" i="29" s="1"/>
  <c r="B3778" i="29" s="1"/>
  <c r="B3779" i="29" s="1"/>
  <c r="B3780" i="29" s="1"/>
  <c r="B3781" i="29" s="1"/>
  <c r="B3782" i="29" s="1"/>
  <c r="B3783" i="29" s="1"/>
  <c r="B3784" i="29" s="1"/>
  <c r="B3785" i="29" s="1"/>
  <c r="B3786" i="29" s="1"/>
  <c r="B3787" i="29" s="1"/>
  <c r="B3788" i="29" s="1"/>
  <c r="B3789" i="29" s="1"/>
  <c r="B3790" i="29" s="1"/>
  <c r="B3791" i="29" s="1"/>
  <c r="B3792" i="29" s="1"/>
  <c r="B3793" i="29" s="1"/>
  <c r="B3794" i="29" s="1"/>
  <c r="B3795" i="29" s="1"/>
  <c r="B3796" i="29" s="1"/>
  <c r="B3797" i="29" s="1"/>
  <c r="B3798" i="29" s="1"/>
  <c r="B3799" i="29" s="1"/>
  <c r="B3800" i="29" s="1"/>
  <c r="B3801" i="29" s="1"/>
  <c r="B3802" i="29" s="1"/>
  <c r="B3803" i="29" s="1"/>
  <c r="B3804" i="29" s="1"/>
  <c r="B3805" i="29" s="1"/>
  <c r="B3806" i="29" s="1"/>
  <c r="B3807" i="29" s="1"/>
  <c r="B3808" i="29" s="1"/>
  <c r="B3809" i="29" s="1"/>
  <c r="B3810" i="29" s="1"/>
  <c r="B3811" i="29" s="1"/>
  <c r="B3812" i="29" s="1"/>
  <c r="B3813" i="29" s="1"/>
  <c r="B3814" i="29" s="1"/>
  <c r="B3815" i="29" s="1"/>
  <c r="B3816" i="29" s="1"/>
  <c r="B3817" i="29" s="1"/>
  <c r="B3818" i="29" s="1"/>
  <c r="B3819" i="29" s="1"/>
  <c r="B3820" i="29" s="1"/>
  <c r="B3821" i="29" s="1"/>
  <c r="B3822" i="29" s="1"/>
  <c r="B3823" i="29" s="1"/>
  <c r="B3824" i="29" s="1"/>
  <c r="B3825" i="29" s="1"/>
  <c r="B3826" i="29" s="1"/>
  <c r="B3827" i="29" s="1"/>
  <c r="B3828" i="29" s="1"/>
  <c r="B3829" i="29" s="1"/>
  <c r="B3830" i="29" s="1"/>
  <c r="B3831" i="29" s="1"/>
  <c r="B3832" i="29" s="1"/>
  <c r="B3833" i="29" s="1"/>
  <c r="B3834" i="29" s="1"/>
  <c r="B3835" i="29" s="1"/>
  <c r="B3836" i="29" s="1"/>
  <c r="B3837" i="29" s="1"/>
  <c r="B3838" i="29" s="1"/>
  <c r="B3839" i="29" s="1"/>
  <c r="B3840" i="29" s="1"/>
  <c r="B3841" i="29" s="1"/>
  <c r="B3842" i="29" s="1"/>
  <c r="B3843" i="29" s="1"/>
  <c r="B3844" i="29" s="1"/>
  <c r="B3845" i="29" s="1"/>
  <c r="B3846" i="29" s="1"/>
  <c r="B3847" i="29" s="1"/>
  <c r="B3848" i="29" s="1"/>
  <c r="B3849" i="29" s="1"/>
  <c r="B3850" i="29" s="1"/>
  <c r="B3851" i="29" s="1"/>
  <c r="B3852" i="29" s="1"/>
  <c r="B3853" i="29" s="1"/>
  <c r="B3854" i="29" s="1"/>
  <c r="B3855" i="29" s="1"/>
  <c r="B3856" i="29" s="1"/>
  <c r="B3857" i="29" s="1"/>
  <c r="B3858" i="29" s="1"/>
  <c r="B3859" i="29" s="1"/>
  <c r="B3860" i="29" s="1"/>
  <c r="B3861" i="29" s="1"/>
  <c r="B3862" i="29" s="1"/>
  <c r="B3863" i="29" s="1"/>
  <c r="B3864" i="29" s="1"/>
  <c r="B3865" i="29" s="1"/>
  <c r="B3866" i="29" s="1"/>
  <c r="B3867" i="29" s="1"/>
  <c r="B3868" i="29" s="1"/>
  <c r="B3869" i="29" s="1"/>
  <c r="B3870" i="29" s="1"/>
  <c r="B3871" i="29" s="1"/>
  <c r="B3872" i="29" s="1"/>
  <c r="B3873" i="29" s="1"/>
  <c r="B3874" i="29" s="1"/>
  <c r="B3875" i="29" s="1"/>
  <c r="B3876" i="29" s="1"/>
  <c r="B3877" i="29" s="1"/>
  <c r="B3878" i="29" s="1"/>
  <c r="B3879" i="29" s="1"/>
  <c r="B3880" i="29" s="1"/>
  <c r="B3881" i="29" s="1"/>
  <c r="B3882" i="29" s="1"/>
  <c r="B3883" i="29" s="1"/>
  <c r="B3884" i="29" s="1"/>
  <c r="B3885" i="29" s="1"/>
  <c r="B3886" i="29" s="1"/>
  <c r="B3887" i="29" s="1"/>
  <c r="B3888" i="29" s="1"/>
  <c r="B3889" i="29" s="1"/>
  <c r="B3890" i="29" s="1"/>
  <c r="B3891" i="29" s="1"/>
  <c r="B3892" i="29" s="1"/>
  <c r="B3893" i="29" s="1"/>
  <c r="B3894" i="29" s="1"/>
  <c r="B3895" i="29" s="1"/>
  <c r="B3896" i="29" s="1"/>
  <c r="B3897" i="29" s="1"/>
  <c r="B3898" i="29" s="1"/>
  <c r="B3899" i="29" s="1"/>
  <c r="B3900" i="29" s="1"/>
  <c r="B3901" i="29" s="1"/>
  <c r="B3902" i="29" s="1"/>
  <c r="B3903" i="29" s="1"/>
  <c r="B3904" i="29" s="1"/>
  <c r="B3905" i="29" s="1"/>
  <c r="B3906" i="29" s="1"/>
  <c r="B3907" i="29" s="1"/>
  <c r="B3908" i="29" s="1"/>
  <c r="B3909" i="29" s="1"/>
  <c r="B3910" i="29" s="1"/>
  <c r="B3911" i="29" s="1"/>
  <c r="B3912" i="29" s="1"/>
  <c r="B3913" i="29" s="1"/>
  <c r="B3914" i="29" s="1"/>
  <c r="B3915" i="29" s="1"/>
  <c r="B3916" i="29" s="1"/>
  <c r="B3917" i="29" s="1"/>
  <c r="B3918" i="29" s="1"/>
  <c r="B3919" i="29" s="1"/>
  <c r="B3920" i="29" s="1"/>
  <c r="B3921" i="29" s="1"/>
  <c r="B3922" i="29" s="1"/>
  <c r="B3923" i="29" s="1"/>
  <c r="B3924" i="29" s="1"/>
  <c r="B3925" i="29" s="1"/>
  <c r="B3926" i="29" s="1"/>
  <c r="B3927" i="29" s="1"/>
  <c r="B3928" i="29" s="1"/>
  <c r="B3929" i="29" s="1"/>
  <c r="B3930" i="29" s="1"/>
  <c r="B3931" i="29" s="1"/>
  <c r="B3932" i="29" s="1"/>
  <c r="B3933" i="29" s="1"/>
  <c r="B3934" i="29" s="1"/>
  <c r="B3935" i="29" s="1"/>
  <c r="B3936" i="29" s="1"/>
  <c r="B3937" i="29" s="1"/>
  <c r="B3938" i="29" s="1"/>
  <c r="B3939" i="29" s="1"/>
  <c r="B3940" i="29" s="1"/>
  <c r="B3941" i="29" s="1"/>
  <c r="B3942" i="29" s="1"/>
  <c r="B3943" i="29" s="1"/>
  <c r="B3944" i="29" s="1"/>
  <c r="B3945" i="29" s="1"/>
  <c r="B3946" i="29" s="1"/>
  <c r="B3947" i="29" s="1"/>
  <c r="B3948" i="29" s="1"/>
  <c r="B3949" i="29" s="1"/>
  <c r="B3950" i="29" s="1"/>
  <c r="B3951" i="29" s="1"/>
  <c r="B3952" i="29" s="1"/>
  <c r="B3953" i="29" s="1"/>
  <c r="B3954" i="29" s="1"/>
  <c r="B3955" i="29" s="1"/>
  <c r="B3956" i="29" s="1"/>
  <c r="B3957" i="29" s="1"/>
  <c r="B3958" i="29" s="1"/>
  <c r="B3959" i="29" s="1"/>
  <c r="B3960" i="29" s="1"/>
  <c r="B3961" i="29" s="1"/>
  <c r="B3962" i="29" s="1"/>
  <c r="B3963" i="29" s="1"/>
  <c r="B3964" i="29" s="1"/>
  <c r="B3965" i="29" s="1"/>
  <c r="B3966" i="29" s="1"/>
  <c r="B3967" i="29" s="1"/>
  <c r="B3968" i="29" s="1"/>
  <c r="B3969" i="29" s="1"/>
  <c r="B3970" i="29" s="1"/>
  <c r="B3971" i="29" s="1"/>
  <c r="B3972" i="29" s="1"/>
  <c r="B3973" i="29" s="1"/>
  <c r="B3974" i="29" s="1"/>
  <c r="B3975" i="29" s="1"/>
  <c r="B3976" i="29" s="1"/>
  <c r="B3977" i="29" s="1"/>
  <c r="B3978" i="29" s="1"/>
  <c r="B3979" i="29" s="1"/>
  <c r="B3980" i="29" s="1"/>
  <c r="B3981" i="29" s="1"/>
  <c r="B3982" i="29" s="1"/>
  <c r="B3983" i="29" s="1"/>
  <c r="B3984" i="29" s="1"/>
  <c r="B3985" i="29" s="1"/>
  <c r="B3986" i="29" s="1"/>
  <c r="B3987" i="29" s="1"/>
  <c r="B3988" i="29" s="1"/>
  <c r="B3989" i="29" s="1"/>
  <c r="B3990" i="29" s="1"/>
  <c r="B3991" i="29" s="1"/>
  <c r="B3992" i="29" s="1"/>
  <c r="B3993" i="29" s="1"/>
  <c r="B3994" i="29" s="1"/>
  <c r="B3995" i="29" s="1"/>
  <c r="B3996" i="29" s="1"/>
  <c r="B3997" i="29" s="1"/>
  <c r="B3998" i="29" s="1"/>
  <c r="B3999" i="29" s="1"/>
  <c r="B4000" i="29" s="1"/>
  <c r="B4001" i="29" s="1"/>
  <c r="B4002" i="29" s="1"/>
  <c r="B4003" i="29" s="1"/>
  <c r="B4004" i="29" s="1"/>
  <c r="B4005" i="29" s="1"/>
  <c r="B4006" i="29" s="1"/>
  <c r="B4007" i="29" s="1"/>
  <c r="B4008" i="29" s="1"/>
  <c r="B4009" i="29" s="1"/>
  <c r="B4010" i="29" s="1"/>
  <c r="B4011" i="29" s="1"/>
  <c r="B4012" i="29" s="1"/>
  <c r="B4013" i="29" s="1"/>
  <c r="B4014" i="29" s="1"/>
  <c r="B4015" i="29" s="1"/>
  <c r="B4016" i="29" s="1"/>
  <c r="B4017" i="29" s="1"/>
  <c r="B4018" i="29" s="1"/>
  <c r="B4019" i="29" s="1"/>
  <c r="B4020" i="29" s="1"/>
  <c r="B4021" i="29" s="1"/>
  <c r="C3658" i="29"/>
  <c r="C3659" i="29" s="1"/>
  <c r="C3660" i="29" s="1"/>
  <c r="C3661" i="29" s="1"/>
  <c r="C3662" i="29" s="1"/>
  <c r="C3663" i="29" s="1"/>
  <c r="C3664" i="29" s="1"/>
  <c r="C3665" i="29" s="1"/>
  <c r="C3666" i="29" s="1"/>
  <c r="C3667" i="29" s="1"/>
  <c r="C3668" i="29" s="1"/>
  <c r="C3669" i="29" s="1"/>
  <c r="C3670" i="29" s="1"/>
  <c r="C3671" i="29" s="1"/>
  <c r="C3672" i="29" s="1"/>
  <c r="C3673" i="29" s="1"/>
  <c r="C3674" i="29" s="1"/>
  <c r="C3675" i="29" s="1"/>
  <c r="C3676" i="29" s="1"/>
  <c r="C3677" i="29" s="1"/>
  <c r="C3678" i="29" s="1"/>
  <c r="C3679" i="29" s="1"/>
  <c r="C3680" i="29" s="1"/>
  <c r="C3681" i="29" s="1"/>
  <c r="C3682" i="29" s="1"/>
  <c r="C3683" i="29" s="1"/>
  <c r="C3684" i="29" s="1"/>
  <c r="C3685" i="29" s="1"/>
  <c r="C3686" i="29" s="1"/>
  <c r="C3687" i="29" s="1"/>
  <c r="C3688" i="29" s="1"/>
  <c r="C3689" i="29" s="1"/>
  <c r="C3690" i="29" s="1"/>
  <c r="C3691" i="29" s="1"/>
  <c r="C3692" i="29" s="1"/>
  <c r="C3693" i="29" s="1"/>
  <c r="C3694" i="29" s="1"/>
  <c r="C3695" i="29" s="1"/>
  <c r="C3696" i="29" s="1"/>
  <c r="C3697" i="29" s="1"/>
  <c r="C3698" i="29" s="1"/>
  <c r="C3699" i="29" s="1"/>
  <c r="C3700" i="29" s="1"/>
  <c r="C3701" i="29" s="1"/>
  <c r="C3702" i="29" s="1"/>
  <c r="C3703" i="29" s="1"/>
  <c r="C3704" i="29" s="1"/>
  <c r="C3705" i="29" s="1"/>
  <c r="C3706" i="29" s="1"/>
  <c r="C3707" i="29" s="1"/>
  <c r="C3708" i="29" s="1"/>
  <c r="C3709" i="29" s="1"/>
  <c r="C3710" i="29" s="1"/>
  <c r="C3711" i="29" s="1"/>
  <c r="C3712" i="29" s="1"/>
  <c r="C3713" i="29" s="1"/>
  <c r="C3714" i="29" s="1"/>
  <c r="C3715" i="29" s="1"/>
  <c r="C3716" i="29" s="1"/>
  <c r="C3717" i="29" s="1"/>
  <c r="C3718" i="29" s="1"/>
  <c r="C3719" i="29" s="1"/>
  <c r="C3720" i="29" s="1"/>
  <c r="C3721" i="29" s="1"/>
  <c r="C3722" i="29" s="1"/>
  <c r="C3723" i="29" s="1"/>
  <c r="C3724" i="29" s="1"/>
  <c r="C3725" i="29" s="1"/>
  <c r="C3726" i="29" s="1"/>
  <c r="C3727" i="29" s="1"/>
  <c r="C3728" i="29" s="1"/>
  <c r="C3729" i="29" s="1"/>
  <c r="C3730" i="29" s="1"/>
  <c r="C3731" i="29" s="1"/>
  <c r="C3732" i="29" s="1"/>
  <c r="C3733" i="29" s="1"/>
  <c r="C3734" i="29" s="1"/>
  <c r="C3735" i="29" s="1"/>
  <c r="C3736" i="29" s="1"/>
  <c r="C3737" i="29" s="1"/>
  <c r="C3738" i="29" s="1"/>
  <c r="C3739" i="29" s="1"/>
  <c r="C3740" i="29" s="1"/>
  <c r="C3741" i="29" s="1"/>
  <c r="C3742" i="29" s="1"/>
  <c r="C3743" i="29" s="1"/>
  <c r="C3744" i="29" s="1"/>
  <c r="C3745" i="29" s="1"/>
  <c r="C3746" i="29" s="1"/>
  <c r="C3747" i="29" s="1"/>
  <c r="C3748" i="29" s="1"/>
  <c r="C3749" i="29" s="1"/>
  <c r="C3750" i="29" s="1"/>
  <c r="C3751" i="29" s="1"/>
  <c r="C3752" i="29" s="1"/>
  <c r="C3753" i="29" s="1"/>
  <c r="C3754" i="29" s="1"/>
  <c r="C3755" i="29" s="1"/>
  <c r="C3756" i="29" s="1"/>
  <c r="C3757" i="29" s="1"/>
  <c r="C3758" i="29" s="1"/>
  <c r="C3759" i="29" s="1"/>
  <c r="C3760" i="29" s="1"/>
  <c r="C3761" i="29" s="1"/>
  <c r="C3762" i="29" s="1"/>
  <c r="C3763" i="29" s="1"/>
  <c r="C3764" i="29" s="1"/>
  <c r="C3765" i="29" s="1"/>
  <c r="C3766" i="29" s="1"/>
  <c r="C3767" i="29" s="1"/>
  <c r="C3768" i="29" s="1"/>
  <c r="C3769" i="29" s="1"/>
  <c r="C3770" i="29" s="1"/>
  <c r="C3771" i="29" s="1"/>
  <c r="C3772" i="29" s="1"/>
  <c r="C3773" i="29" s="1"/>
  <c r="C3774" i="29" s="1"/>
  <c r="C3775" i="29" s="1"/>
  <c r="C3776" i="29" s="1"/>
  <c r="C3777" i="29" s="1"/>
  <c r="C3778" i="29" s="1"/>
  <c r="C3779" i="29" s="1"/>
  <c r="C3780" i="29" s="1"/>
  <c r="C3781" i="29" s="1"/>
  <c r="C3782" i="29" s="1"/>
  <c r="C3783" i="29" s="1"/>
  <c r="C3784" i="29" s="1"/>
  <c r="C3785" i="29" s="1"/>
  <c r="C3786" i="29" s="1"/>
  <c r="C3787" i="29" s="1"/>
  <c r="C3788" i="29" s="1"/>
  <c r="C3789" i="29" s="1"/>
  <c r="C3790" i="29" s="1"/>
  <c r="C3791" i="29" s="1"/>
  <c r="C3792" i="29" s="1"/>
  <c r="C3793" i="29" s="1"/>
  <c r="C3794" i="29" s="1"/>
  <c r="C3795" i="29" s="1"/>
  <c r="C3796" i="29" s="1"/>
  <c r="C3797" i="29" s="1"/>
  <c r="C3798" i="29" s="1"/>
  <c r="C3799" i="29" s="1"/>
  <c r="C3800" i="29" s="1"/>
  <c r="C3801" i="29" s="1"/>
  <c r="C3802" i="29" s="1"/>
  <c r="C3803" i="29" s="1"/>
  <c r="C3804" i="29" s="1"/>
  <c r="C3805" i="29" s="1"/>
  <c r="C3806" i="29" s="1"/>
  <c r="C3807" i="29" s="1"/>
  <c r="C3808" i="29" s="1"/>
  <c r="C3809" i="29" s="1"/>
  <c r="C3810" i="29" s="1"/>
  <c r="C3811" i="29" s="1"/>
  <c r="C3812" i="29" s="1"/>
  <c r="C3813" i="29" s="1"/>
  <c r="C3814" i="29" s="1"/>
  <c r="C3815" i="29" s="1"/>
  <c r="C3816" i="29" s="1"/>
  <c r="C3817" i="29" s="1"/>
  <c r="C3818" i="29" s="1"/>
  <c r="C3819" i="29" s="1"/>
  <c r="C3820" i="29" s="1"/>
  <c r="C3821" i="29" s="1"/>
  <c r="C3822" i="29" s="1"/>
  <c r="C3823" i="29" s="1"/>
  <c r="C3824" i="29" s="1"/>
  <c r="C3825" i="29" s="1"/>
  <c r="C3826" i="29" s="1"/>
  <c r="C3827" i="29" s="1"/>
  <c r="C3828" i="29" s="1"/>
  <c r="C3829" i="29" s="1"/>
  <c r="C3830" i="29" s="1"/>
  <c r="C3831" i="29" s="1"/>
  <c r="C3832" i="29" s="1"/>
  <c r="C3833" i="29" s="1"/>
  <c r="C3834" i="29" s="1"/>
  <c r="C3835" i="29" s="1"/>
  <c r="C3836" i="29" s="1"/>
  <c r="C3837" i="29" s="1"/>
  <c r="C3838" i="29" s="1"/>
  <c r="C3839" i="29" s="1"/>
  <c r="C3840" i="29" s="1"/>
  <c r="C3841" i="29" s="1"/>
  <c r="C3842" i="29" s="1"/>
  <c r="C3843" i="29" s="1"/>
  <c r="C3844" i="29" s="1"/>
  <c r="C3845" i="29" s="1"/>
  <c r="C3846" i="29" s="1"/>
  <c r="C3847" i="29" s="1"/>
  <c r="C3848" i="29" s="1"/>
  <c r="C3849" i="29" s="1"/>
  <c r="C3850" i="29" s="1"/>
  <c r="C3851" i="29" s="1"/>
  <c r="C3852" i="29" s="1"/>
  <c r="C3853" i="29" s="1"/>
  <c r="C3854" i="29" s="1"/>
  <c r="C3855" i="29" s="1"/>
  <c r="C3856" i="29" s="1"/>
  <c r="C3857" i="29" s="1"/>
  <c r="C3858" i="29" s="1"/>
  <c r="C3859" i="29" s="1"/>
  <c r="C3860" i="29" s="1"/>
  <c r="C3861" i="29" s="1"/>
  <c r="C3862" i="29" s="1"/>
  <c r="C3863" i="29" s="1"/>
  <c r="C3864" i="29" s="1"/>
  <c r="C3865" i="29" s="1"/>
  <c r="C3866" i="29" s="1"/>
  <c r="C3867" i="29" s="1"/>
  <c r="C3868" i="29" s="1"/>
  <c r="C3869" i="29" s="1"/>
  <c r="C3870" i="29" s="1"/>
  <c r="C3871" i="29" s="1"/>
  <c r="C3872" i="29" s="1"/>
  <c r="C3873" i="29" s="1"/>
  <c r="C3874" i="29" s="1"/>
  <c r="C3875" i="29" s="1"/>
  <c r="C3876" i="29" s="1"/>
  <c r="C3877" i="29" s="1"/>
  <c r="C3878" i="29" s="1"/>
  <c r="C3879" i="29" s="1"/>
  <c r="C3880" i="29" s="1"/>
  <c r="C3881" i="29" s="1"/>
  <c r="C3882" i="29" s="1"/>
  <c r="C3883" i="29" s="1"/>
  <c r="C3884" i="29" s="1"/>
  <c r="C3885" i="29" s="1"/>
  <c r="C3886" i="29" s="1"/>
  <c r="C3887" i="29" s="1"/>
  <c r="C3888" i="29" s="1"/>
  <c r="C3889" i="29" s="1"/>
  <c r="C3890" i="29" s="1"/>
  <c r="C3891" i="29" s="1"/>
  <c r="C3892" i="29" s="1"/>
  <c r="C3893" i="29" s="1"/>
  <c r="C3894" i="29" s="1"/>
  <c r="C3895" i="29" s="1"/>
  <c r="C3896" i="29" s="1"/>
  <c r="C3897" i="29" s="1"/>
  <c r="C3898" i="29" s="1"/>
  <c r="C3899" i="29" s="1"/>
  <c r="C3900" i="29" s="1"/>
  <c r="C3901" i="29" s="1"/>
  <c r="C3902" i="29" s="1"/>
  <c r="C3903" i="29" s="1"/>
  <c r="C3904" i="29" s="1"/>
  <c r="C3905" i="29" s="1"/>
  <c r="C3906" i="29" s="1"/>
  <c r="C3907" i="29" s="1"/>
  <c r="C3908" i="29" s="1"/>
  <c r="C3909" i="29" s="1"/>
  <c r="C3910" i="29" s="1"/>
  <c r="C3911" i="29" s="1"/>
  <c r="C3912" i="29" s="1"/>
  <c r="C3913" i="29" s="1"/>
  <c r="C3914" i="29" s="1"/>
  <c r="C3915" i="29" s="1"/>
  <c r="C3916" i="29" s="1"/>
  <c r="C3917" i="29" s="1"/>
  <c r="C3918" i="29" s="1"/>
  <c r="C3919" i="29" s="1"/>
  <c r="C3920" i="29" s="1"/>
  <c r="C3921" i="29" s="1"/>
  <c r="C3922" i="29" s="1"/>
  <c r="C3923" i="29" s="1"/>
  <c r="C3924" i="29" s="1"/>
  <c r="C3925" i="29" s="1"/>
  <c r="C3926" i="29" s="1"/>
  <c r="C3927" i="29" s="1"/>
  <c r="C3928" i="29" s="1"/>
  <c r="C3929" i="29" s="1"/>
  <c r="C3930" i="29" s="1"/>
  <c r="C3931" i="29" s="1"/>
  <c r="C3932" i="29" s="1"/>
  <c r="C3933" i="29" s="1"/>
  <c r="C3934" i="29" s="1"/>
  <c r="C3935" i="29" s="1"/>
  <c r="C3936" i="29" s="1"/>
  <c r="C3937" i="29" s="1"/>
  <c r="C3938" i="29" s="1"/>
  <c r="C3939" i="29" s="1"/>
  <c r="C3940" i="29" s="1"/>
  <c r="C3941" i="29" s="1"/>
  <c r="C3942" i="29" s="1"/>
  <c r="C3943" i="29" s="1"/>
  <c r="C3944" i="29" s="1"/>
  <c r="C3945" i="29" s="1"/>
  <c r="C3946" i="29" s="1"/>
  <c r="C3947" i="29" s="1"/>
  <c r="C3948" i="29" s="1"/>
  <c r="C3949" i="29" s="1"/>
  <c r="C3950" i="29" s="1"/>
  <c r="C3951" i="29" s="1"/>
  <c r="C3952" i="29" s="1"/>
  <c r="C3953" i="29" s="1"/>
  <c r="C3954" i="29" s="1"/>
  <c r="C3955" i="29" s="1"/>
  <c r="C3956" i="29" s="1"/>
  <c r="C3957" i="29" s="1"/>
  <c r="C3958" i="29" s="1"/>
  <c r="C3959" i="29" s="1"/>
  <c r="C3960" i="29" s="1"/>
  <c r="C3961" i="29" s="1"/>
  <c r="C3962" i="29" s="1"/>
  <c r="C3963" i="29" s="1"/>
  <c r="C3964" i="29" s="1"/>
  <c r="C3965" i="29" s="1"/>
  <c r="C3966" i="29" s="1"/>
  <c r="C3967" i="29" s="1"/>
  <c r="C3968" i="29" s="1"/>
  <c r="C3969" i="29" s="1"/>
  <c r="C3970" i="29" s="1"/>
  <c r="C3971" i="29" s="1"/>
  <c r="C3972" i="29" s="1"/>
  <c r="C3973" i="29" s="1"/>
  <c r="C3974" i="29" s="1"/>
  <c r="C3975" i="29" s="1"/>
  <c r="C3976" i="29" s="1"/>
  <c r="C3977" i="29" s="1"/>
  <c r="C3978" i="29" s="1"/>
  <c r="C3979" i="29" s="1"/>
  <c r="C3980" i="29" s="1"/>
  <c r="C3981" i="29" s="1"/>
  <c r="C3982" i="29" s="1"/>
  <c r="C3983" i="29" s="1"/>
  <c r="C3984" i="29" s="1"/>
  <c r="C3985" i="29" s="1"/>
  <c r="C3986" i="29" s="1"/>
  <c r="C3987" i="29" s="1"/>
  <c r="C3988" i="29" s="1"/>
  <c r="C3989" i="29" s="1"/>
  <c r="C3990" i="29" s="1"/>
  <c r="C3991" i="29" s="1"/>
  <c r="C3992" i="29" s="1"/>
  <c r="C3993" i="29" s="1"/>
  <c r="C3994" i="29" s="1"/>
  <c r="C3995" i="29" s="1"/>
  <c r="C3996" i="29" s="1"/>
  <c r="C3997" i="29" s="1"/>
  <c r="C3998" i="29" s="1"/>
  <c r="C3999" i="29" s="1"/>
  <c r="C4000" i="29" s="1"/>
  <c r="C4001" i="29" s="1"/>
  <c r="C4002" i="29" s="1"/>
  <c r="C4003" i="29" s="1"/>
  <c r="C4004" i="29" s="1"/>
  <c r="C4005" i="29" s="1"/>
  <c r="C4006" i="29" s="1"/>
  <c r="C4007" i="29" s="1"/>
  <c r="C4008" i="29" s="1"/>
  <c r="C4009" i="29" s="1"/>
  <c r="C4010" i="29" s="1"/>
  <c r="C4011" i="29" s="1"/>
  <c r="C4012" i="29" s="1"/>
  <c r="C4013" i="29" s="1"/>
  <c r="C4014" i="29" s="1"/>
  <c r="C4015" i="29" s="1"/>
  <c r="C4016" i="29" s="1"/>
  <c r="C4017" i="29" s="1"/>
  <c r="C4018" i="29" s="1"/>
  <c r="C4019" i="29" s="1"/>
  <c r="C4020" i="29" s="1"/>
  <c r="C4021" i="29" s="1"/>
  <c r="D3659" i="29"/>
  <c r="D3660" i="29" s="1"/>
  <c r="D3669" i="29"/>
  <c r="B4023" i="29"/>
  <c r="B4024" i="29" s="1"/>
  <c r="B4025" i="29" s="1"/>
  <c r="B4026" i="29" s="1"/>
  <c r="B4027" i="29" s="1"/>
  <c r="B4028" i="29" s="1"/>
  <c r="B4029" i="29" s="1"/>
  <c r="B4030" i="29" s="1"/>
  <c r="B4031" i="29" s="1"/>
  <c r="B4032" i="29" s="1"/>
  <c r="B4033" i="29" s="1"/>
  <c r="B4034" i="29" s="1"/>
  <c r="B4035" i="29" s="1"/>
  <c r="B4036" i="29" s="1"/>
  <c r="B4037" i="29" s="1"/>
  <c r="B4038" i="29" s="1"/>
  <c r="B4039" i="29" s="1"/>
  <c r="B4040" i="29" s="1"/>
  <c r="B4041" i="29" s="1"/>
  <c r="B4042" i="29" s="1"/>
  <c r="B4043" i="29" s="1"/>
  <c r="B4044" i="29" s="1"/>
  <c r="B4045" i="29" s="1"/>
  <c r="B4046" i="29" s="1"/>
  <c r="B4047" i="29" s="1"/>
  <c r="B4048" i="29" s="1"/>
  <c r="B4049" i="29" s="1"/>
  <c r="B4050" i="29" s="1"/>
  <c r="B4051" i="29" s="1"/>
  <c r="B4052" i="29" s="1"/>
  <c r="B4053" i="29" s="1"/>
  <c r="B4054" i="29" s="1"/>
  <c r="B4055" i="29" s="1"/>
  <c r="B4056" i="29" s="1"/>
  <c r="B4057" i="29" s="1"/>
  <c r="B4058" i="29" s="1"/>
  <c r="B4059" i="29" s="1"/>
  <c r="B4060" i="29" s="1"/>
  <c r="B4061" i="29" s="1"/>
  <c r="B4062" i="29" s="1"/>
  <c r="B4063" i="29" s="1"/>
  <c r="B4064" i="29" s="1"/>
  <c r="B4065" i="29" s="1"/>
  <c r="B4066" i="29" s="1"/>
  <c r="B4067" i="29" s="1"/>
  <c r="B4068" i="29" s="1"/>
  <c r="B4069" i="29" s="1"/>
  <c r="B4070" i="29" s="1"/>
  <c r="B4071" i="29" s="1"/>
  <c r="B4072" i="29" s="1"/>
  <c r="B4073" i="29" s="1"/>
  <c r="B4074" i="29" s="1"/>
  <c r="B4075" i="29" s="1"/>
  <c r="B4076" i="29" s="1"/>
  <c r="B4077" i="29" s="1"/>
  <c r="B4078" i="29" s="1"/>
  <c r="B4079" i="29" s="1"/>
  <c r="B4080" i="29" s="1"/>
  <c r="B4081" i="29" s="1"/>
  <c r="B4082" i="29" s="1"/>
  <c r="B4083" i="29" s="1"/>
  <c r="B4084" i="29" s="1"/>
  <c r="B4085" i="29" s="1"/>
  <c r="B4086" i="29" s="1"/>
  <c r="B4087" i="29" s="1"/>
  <c r="B4088" i="29" s="1"/>
  <c r="B4089" i="29" s="1"/>
  <c r="B4090" i="29" s="1"/>
  <c r="B4091" i="29" s="1"/>
  <c r="B4092" i="29" s="1"/>
  <c r="B4093" i="29" s="1"/>
  <c r="B4094" i="29" s="1"/>
  <c r="B4095" i="29" s="1"/>
  <c r="B4096" i="29" s="1"/>
  <c r="B4097" i="29" s="1"/>
  <c r="B4098" i="29" s="1"/>
  <c r="B4099" i="29" s="1"/>
  <c r="B4100" i="29" s="1"/>
  <c r="B4101" i="29" s="1"/>
  <c r="B4102" i="29" s="1"/>
  <c r="B4103" i="29" s="1"/>
  <c r="B4104" i="29" s="1"/>
  <c r="B4105" i="29" s="1"/>
  <c r="B4106" i="29" s="1"/>
  <c r="B4107" i="29" s="1"/>
  <c r="B4108" i="29" s="1"/>
  <c r="B4109" i="29" s="1"/>
  <c r="B4110" i="29" s="1"/>
  <c r="B4111" i="29" s="1"/>
  <c r="B4112" i="29" s="1"/>
  <c r="B4113" i="29" s="1"/>
  <c r="B4114" i="29" s="1"/>
  <c r="B4115" i="29" s="1"/>
  <c r="B4116" i="29" s="1"/>
  <c r="B4117" i="29" s="1"/>
  <c r="B4118" i="29" s="1"/>
  <c r="B4119" i="29" s="1"/>
  <c r="B4120" i="29" s="1"/>
  <c r="B4121" i="29" s="1"/>
  <c r="B4122" i="29" s="1"/>
  <c r="B4123" i="29" s="1"/>
  <c r="B4124" i="29" s="1"/>
  <c r="B4125" i="29" s="1"/>
  <c r="B4126" i="29" s="1"/>
  <c r="B4127" i="29" s="1"/>
  <c r="B4128" i="29" s="1"/>
  <c r="B4129" i="29" s="1"/>
  <c r="B4130" i="29" s="1"/>
  <c r="B4131" i="29" s="1"/>
  <c r="B4132" i="29" s="1"/>
  <c r="B4133" i="29" s="1"/>
  <c r="B4134" i="29" s="1"/>
  <c r="B4135" i="29" s="1"/>
  <c r="B4136" i="29" s="1"/>
  <c r="B4137" i="29" s="1"/>
  <c r="B4138" i="29" s="1"/>
  <c r="B4139" i="29" s="1"/>
  <c r="B4140" i="29" s="1"/>
  <c r="B4141" i="29" s="1"/>
  <c r="B4142" i="29" s="1"/>
  <c r="B4143" i="29" s="1"/>
  <c r="B4144" i="29" s="1"/>
  <c r="B4145" i="29" s="1"/>
  <c r="B4146" i="29" s="1"/>
  <c r="B4147" i="29" s="1"/>
  <c r="B4148" i="29" s="1"/>
  <c r="B4149" i="29" s="1"/>
  <c r="B4150" i="29" s="1"/>
  <c r="B4151" i="29" s="1"/>
  <c r="B4152" i="29" s="1"/>
  <c r="B4153" i="29" s="1"/>
  <c r="B4154" i="29" s="1"/>
  <c r="B4155" i="29" s="1"/>
  <c r="B4156" i="29" s="1"/>
  <c r="B4157" i="29" s="1"/>
  <c r="B4158" i="29" s="1"/>
  <c r="B4159" i="29" s="1"/>
  <c r="B4160" i="29" s="1"/>
  <c r="B4161" i="29" s="1"/>
  <c r="B4162" i="29" s="1"/>
  <c r="B4163" i="29" s="1"/>
  <c r="B4164" i="29" s="1"/>
  <c r="B4165" i="29" s="1"/>
  <c r="B4166" i="29" s="1"/>
  <c r="B4167" i="29" s="1"/>
  <c r="B4168" i="29" s="1"/>
  <c r="B4169" i="29" s="1"/>
  <c r="B4170" i="29" s="1"/>
  <c r="B4171" i="29" s="1"/>
  <c r="B4172" i="29" s="1"/>
  <c r="B4173" i="29" s="1"/>
  <c r="B4174" i="29" s="1"/>
  <c r="B4175" i="29" s="1"/>
  <c r="B4176" i="29" s="1"/>
  <c r="B4177" i="29" s="1"/>
  <c r="B4178" i="29" s="1"/>
  <c r="B4179" i="29" s="1"/>
  <c r="B4180" i="29" s="1"/>
  <c r="B4181" i="29" s="1"/>
  <c r="B4182" i="29" s="1"/>
  <c r="B4183" i="29" s="1"/>
  <c r="B4184" i="29" s="1"/>
  <c r="B4185" i="29" s="1"/>
  <c r="B4186" i="29" s="1"/>
  <c r="B4187" i="29" s="1"/>
  <c r="B4188" i="29" s="1"/>
  <c r="B4189" i="29" s="1"/>
  <c r="B4190" i="29" s="1"/>
  <c r="B4191" i="29" s="1"/>
  <c r="B4192" i="29" s="1"/>
  <c r="B4193" i="29" s="1"/>
  <c r="B4194" i="29" s="1"/>
  <c r="B4195" i="29" s="1"/>
  <c r="B4196" i="29" s="1"/>
  <c r="B4197" i="29" s="1"/>
  <c r="B4198" i="29" s="1"/>
  <c r="B4199" i="29" s="1"/>
  <c r="B4200" i="29" s="1"/>
  <c r="B4201" i="29" s="1"/>
  <c r="B4202" i="29" s="1"/>
  <c r="B4203" i="29" s="1"/>
  <c r="B4204" i="29" s="1"/>
  <c r="B4205" i="29" s="1"/>
  <c r="B4206" i="29" s="1"/>
  <c r="B4207" i="29" s="1"/>
  <c r="B4208" i="29" s="1"/>
  <c r="B4209" i="29" s="1"/>
  <c r="B4210" i="29" s="1"/>
  <c r="B4211" i="29" s="1"/>
  <c r="B4212" i="29" s="1"/>
  <c r="B4213" i="29" s="1"/>
  <c r="B4214" i="29" s="1"/>
  <c r="B4215" i="29" s="1"/>
  <c r="B4216" i="29" s="1"/>
  <c r="B4217" i="29" s="1"/>
  <c r="B4218" i="29" s="1"/>
  <c r="B4219" i="29" s="1"/>
  <c r="B4220" i="29" s="1"/>
  <c r="B4221" i="29" s="1"/>
  <c r="B4222" i="29" s="1"/>
  <c r="B4223" i="29" s="1"/>
  <c r="B4224" i="29" s="1"/>
  <c r="B4225" i="29" s="1"/>
  <c r="B4226" i="29" s="1"/>
  <c r="B4227" i="29" s="1"/>
  <c r="B4228" i="29" s="1"/>
  <c r="B4229" i="29" s="1"/>
  <c r="B4230" i="29" s="1"/>
  <c r="B4231" i="29" s="1"/>
  <c r="B4232" i="29" s="1"/>
  <c r="B4233" i="29" s="1"/>
  <c r="B4234" i="29" s="1"/>
  <c r="B4235" i="29" s="1"/>
  <c r="B4236" i="29" s="1"/>
  <c r="B4237" i="29" s="1"/>
  <c r="B4238" i="29" s="1"/>
  <c r="B4239" i="29" s="1"/>
  <c r="B4240" i="29" s="1"/>
  <c r="B4241" i="29" s="1"/>
  <c r="B4242" i="29" s="1"/>
  <c r="B4243" i="29" s="1"/>
  <c r="B4244" i="29" s="1"/>
  <c r="B4245" i="29" s="1"/>
  <c r="B4246" i="29" s="1"/>
  <c r="B4247" i="29" s="1"/>
  <c r="B4248" i="29" s="1"/>
  <c r="B4249" i="29" s="1"/>
  <c r="B4250" i="29" s="1"/>
  <c r="B4251" i="29" s="1"/>
  <c r="B4252" i="29" s="1"/>
  <c r="B4253" i="29" s="1"/>
  <c r="B4254" i="29" s="1"/>
  <c r="B4255" i="29" s="1"/>
  <c r="B4256" i="29" s="1"/>
  <c r="B4257" i="29" s="1"/>
  <c r="B4258" i="29" s="1"/>
  <c r="B4259" i="29" s="1"/>
  <c r="B4260" i="29" s="1"/>
  <c r="B4261" i="29" s="1"/>
  <c r="B4262" i="29" s="1"/>
  <c r="B4263" i="29" s="1"/>
  <c r="B4264" i="29" s="1"/>
  <c r="B4265" i="29" s="1"/>
  <c r="B4266" i="29" s="1"/>
  <c r="B4267" i="29" s="1"/>
  <c r="B4268" i="29" s="1"/>
  <c r="B4269" i="29" s="1"/>
  <c r="B4270" i="29" s="1"/>
  <c r="B4271" i="29" s="1"/>
  <c r="B4272" i="29" s="1"/>
  <c r="B4273" i="29" s="1"/>
  <c r="B4274" i="29" s="1"/>
  <c r="B4275" i="29" s="1"/>
  <c r="B4276" i="29" s="1"/>
  <c r="B4277" i="29" s="1"/>
  <c r="B4278" i="29" s="1"/>
  <c r="B4279" i="29" s="1"/>
  <c r="B4280" i="29" s="1"/>
  <c r="B4281" i="29" s="1"/>
  <c r="B4282" i="29" s="1"/>
  <c r="B4283" i="29" s="1"/>
  <c r="B4284" i="29" s="1"/>
  <c r="B4285" i="29" s="1"/>
  <c r="B4286" i="29" s="1"/>
  <c r="B4287" i="29" s="1"/>
  <c r="B4288" i="29" s="1"/>
  <c r="B4289" i="29" s="1"/>
  <c r="B4290" i="29" s="1"/>
  <c r="B4291" i="29" s="1"/>
  <c r="B4292" i="29" s="1"/>
  <c r="B4293" i="29" s="1"/>
  <c r="B4294" i="29" s="1"/>
  <c r="B4295" i="29" s="1"/>
  <c r="B4296" i="29" s="1"/>
  <c r="B4297" i="29" s="1"/>
  <c r="B4298" i="29" s="1"/>
  <c r="B4299" i="29" s="1"/>
  <c r="B4300" i="29" s="1"/>
  <c r="B4301" i="29" s="1"/>
  <c r="B4302" i="29" s="1"/>
  <c r="B4303" i="29" s="1"/>
  <c r="B4304" i="29" s="1"/>
  <c r="B4305" i="29" s="1"/>
  <c r="B4306" i="29" s="1"/>
  <c r="B4307" i="29" s="1"/>
  <c r="B4308" i="29" s="1"/>
  <c r="B4309" i="29" s="1"/>
  <c r="B4310" i="29" s="1"/>
  <c r="B4311" i="29" s="1"/>
  <c r="B4312" i="29" s="1"/>
  <c r="B4313" i="29" s="1"/>
  <c r="B4314" i="29" s="1"/>
  <c r="B4315" i="29" s="1"/>
  <c r="B4316" i="29" s="1"/>
  <c r="B4317" i="29" s="1"/>
  <c r="B4318" i="29" s="1"/>
  <c r="B4319" i="29" s="1"/>
  <c r="B4320" i="29" s="1"/>
  <c r="B4321" i="29" s="1"/>
  <c r="B4322" i="29" s="1"/>
  <c r="B4323" i="29" s="1"/>
  <c r="B4324" i="29" s="1"/>
  <c r="B4325" i="29" s="1"/>
  <c r="B4326" i="29" s="1"/>
  <c r="B4327" i="29" s="1"/>
  <c r="B4328" i="29" s="1"/>
  <c r="B4329" i="29" s="1"/>
  <c r="B4330" i="29" s="1"/>
  <c r="B4331" i="29" s="1"/>
  <c r="B4332" i="29" s="1"/>
  <c r="B4333" i="29" s="1"/>
  <c r="B4334" i="29" s="1"/>
  <c r="B4335" i="29" s="1"/>
  <c r="B4336" i="29" s="1"/>
  <c r="B4337" i="29" s="1"/>
  <c r="B4338" i="29" s="1"/>
  <c r="B4339" i="29" s="1"/>
  <c r="B4340" i="29" s="1"/>
  <c r="B4341" i="29" s="1"/>
  <c r="B4342" i="29" s="1"/>
  <c r="B4343" i="29" s="1"/>
  <c r="B4344" i="29" s="1"/>
  <c r="B4345" i="29" s="1"/>
  <c r="B4346" i="29" s="1"/>
  <c r="B4347" i="29" s="1"/>
  <c r="B4348" i="29" s="1"/>
  <c r="B4349" i="29" s="1"/>
  <c r="B4350" i="29" s="1"/>
  <c r="B4351" i="29" s="1"/>
  <c r="B4352" i="29" s="1"/>
  <c r="B4353" i="29" s="1"/>
  <c r="B4354" i="29" s="1"/>
  <c r="B4355" i="29" s="1"/>
  <c r="B4356" i="29" s="1"/>
  <c r="B4357" i="29" s="1"/>
  <c r="B4358" i="29" s="1"/>
  <c r="B4359" i="29" s="1"/>
  <c r="B4360" i="29" s="1"/>
  <c r="B4361" i="29" s="1"/>
  <c r="B4362" i="29" s="1"/>
  <c r="B4363" i="29" s="1"/>
  <c r="B4364" i="29" s="1"/>
  <c r="B4365" i="29" s="1"/>
  <c r="B4366" i="29" s="1"/>
  <c r="B4367" i="29" s="1"/>
  <c r="B4368" i="29" s="1"/>
  <c r="B4369" i="29" s="1"/>
  <c r="B4370" i="29" s="1"/>
  <c r="B4371" i="29" s="1"/>
  <c r="B4372" i="29" s="1"/>
  <c r="B4373" i="29" s="1"/>
  <c r="B4374" i="29" s="1"/>
  <c r="B4375" i="29" s="1"/>
  <c r="B4376" i="29" s="1"/>
  <c r="B4377" i="29" s="1"/>
  <c r="B4378" i="29" s="1"/>
  <c r="B4379" i="29" s="1"/>
  <c r="B4380" i="29" s="1"/>
  <c r="B4381" i="29" s="1"/>
  <c r="B4382" i="29" s="1"/>
  <c r="B4383" i="29" s="1"/>
  <c r="B4384" i="29" s="1"/>
  <c r="B4385" i="29" s="1"/>
  <c r="B4386" i="29" s="1"/>
  <c r="C4023" i="29"/>
  <c r="C4024" i="29" s="1"/>
  <c r="C4025" i="29" s="1"/>
  <c r="C4026" i="29" s="1"/>
  <c r="C4027" i="29" s="1"/>
  <c r="C4028" i="29" s="1"/>
  <c r="C4029" i="29" s="1"/>
  <c r="C4030" i="29" s="1"/>
  <c r="C4031" i="29" s="1"/>
  <c r="C4032" i="29" s="1"/>
  <c r="C4033" i="29" s="1"/>
  <c r="C4034" i="29" s="1"/>
  <c r="C4035" i="29" s="1"/>
  <c r="C4036" i="29" s="1"/>
  <c r="C4037" i="29" s="1"/>
  <c r="C4038" i="29" s="1"/>
  <c r="C4039" i="29" s="1"/>
  <c r="C4040" i="29" s="1"/>
  <c r="C4041" i="29" s="1"/>
  <c r="C4042" i="29" s="1"/>
  <c r="C4043" i="29" s="1"/>
  <c r="C4044" i="29" s="1"/>
  <c r="C4045" i="29" s="1"/>
  <c r="C4046" i="29" s="1"/>
  <c r="C4047" i="29" s="1"/>
  <c r="C4048" i="29" s="1"/>
  <c r="C4049" i="29" s="1"/>
  <c r="C4050" i="29" s="1"/>
  <c r="C4051" i="29" s="1"/>
  <c r="C4052" i="29" s="1"/>
  <c r="C4053" i="29" s="1"/>
  <c r="C4054" i="29" s="1"/>
  <c r="C4055" i="29" s="1"/>
  <c r="C4056" i="29" s="1"/>
  <c r="C4057" i="29" s="1"/>
  <c r="C4058" i="29" s="1"/>
  <c r="C4059" i="29" s="1"/>
  <c r="C4060" i="29" s="1"/>
  <c r="C4061" i="29" s="1"/>
  <c r="C4062" i="29" s="1"/>
  <c r="C4063" i="29" s="1"/>
  <c r="C4064" i="29" s="1"/>
  <c r="C4065" i="29" s="1"/>
  <c r="C4066" i="29" s="1"/>
  <c r="C4067" i="29" s="1"/>
  <c r="C4068" i="29" s="1"/>
  <c r="C4069" i="29" s="1"/>
  <c r="C4070" i="29" s="1"/>
  <c r="C4071" i="29" s="1"/>
  <c r="C4072" i="29" s="1"/>
  <c r="C4073" i="29" s="1"/>
  <c r="C4074" i="29" s="1"/>
  <c r="C4075" i="29" s="1"/>
  <c r="C4076" i="29" s="1"/>
  <c r="C4077" i="29" s="1"/>
  <c r="C4078" i="29" s="1"/>
  <c r="C4079" i="29" s="1"/>
  <c r="C4080" i="29" s="1"/>
  <c r="C4081" i="29" s="1"/>
  <c r="C4082" i="29" s="1"/>
  <c r="C4083" i="29" s="1"/>
  <c r="C4084" i="29" s="1"/>
  <c r="C4085" i="29" s="1"/>
  <c r="C4086" i="29" s="1"/>
  <c r="C4087" i="29" s="1"/>
  <c r="C4088" i="29" s="1"/>
  <c r="C4089" i="29" s="1"/>
  <c r="C4090" i="29" s="1"/>
  <c r="C4091" i="29" s="1"/>
  <c r="C4092" i="29" s="1"/>
  <c r="C4093" i="29" s="1"/>
  <c r="C4094" i="29" s="1"/>
  <c r="C4095" i="29" s="1"/>
  <c r="C4096" i="29" s="1"/>
  <c r="C4097" i="29" s="1"/>
  <c r="C4098" i="29" s="1"/>
  <c r="C4099" i="29" s="1"/>
  <c r="C4100" i="29" s="1"/>
  <c r="C4101" i="29" s="1"/>
  <c r="C4102" i="29" s="1"/>
  <c r="C4103" i="29" s="1"/>
  <c r="C4104" i="29" s="1"/>
  <c r="C4105" i="29" s="1"/>
  <c r="C4106" i="29" s="1"/>
  <c r="C4107" i="29" s="1"/>
  <c r="C4108" i="29" s="1"/>
  <c r="C4109" i="29" s="1"/>
  <c r="C4110" i="29" s="1"/>
  <c r="C4111" i="29" s="1"/>
  <c r="C4112" i="29" s="1"/>
  <c r="C4113" i="29" s="1"/>
  <c r="C4114" i="29" s="1"/>
  <c r="C4115" i="29" s="1"/>
  <c r="C4116" i="29" s="1"/>
  <c r="C4117" i="29" s="1"/>
  <c r="C4118" i="29" s="1"/>
  <c r="C4119" i="29" s="1"/>
  <c r="C4120" i="29" s="1"/>
  <c r="C4121" i="29" s="1"/>
  <c r="C4122" i="29" s="1"/>
  <c r="C4123" i="29" s="1"/>
  <c r="C4124" i="29" s="1"/>
  <c r="C4125" i="29" s="1"/>
  <c r="C4126" i="29" s="1"/>
  <c r="C4127" i="29" s="1"/>
  <c r="C4128" i="29" s="1"/>
  <c r="C4129" i="29" s="1"/>
  <c r="C4130" i="29" s="1"/>
  <c r="C4131" i="29" s="1"/>
  <c r="C4132" i="29" s="1"/>
  <c r="C4133" i="29" s="1"/>
  <c r="C4134" i="29" s="1"/>
  <c r="C4135" i="29" s="1"/>
  <c r="C4136" i="29" s="1"/>
  <c r="C4137" i="29" s="1"/>
  <c r="C4138" i="29" s="1"/>
  <c r="C4139" i="29" s="1"/>
  <c r="C4140" i="29" s="1"/>
  <c r="C4141" i="29" s="1"/>
  <c r="C4142" i="29" s="1"/>
  <c r="C4143" i="29" s="1"/>
  <c r="C4144" i="29" s="1"/>
  <c r="C4145" i="29" s="1"/>
  <c r="C4146" i="29" s="1"/>
  <c r="C4147" i="29" s="1"/>
  <c r="C4148" i="29" s="1"/>
  <c r="C4149" i="29" s="1"/>
  <c r="C4150" i="29" s="1"/>
  <c r="C4151" i="29" s="1"/>
  <c r="C4152" i="29" s="1"/>
  <c r="C4153" i="29" s="1"/>
  <c r="C4154" i="29" s="1"/>
  <c r="C4155" i="29" s="1"/>
  <c r="C4156" i="29" s="1"/>
  <c r="C4157" i="29" s="1"/>
  <c r="C4158" i="29" s="1"/>
  <c r="C4159" i="29" s="1"/>
  <c r="C4160" i="29" s="1"/>
  <c r="C4161" i="29" s="1"/>
  <c r="C4162" i="29" s="1"/>
  <c r="C4163" i="29" s="1"/>
  <c r="C4164" i="29" s="1"/>
  <c r="C4165" i="29" s="1"/>
  <c r="C4166" i="29" s="1"/>
  <c r="C4167" i="29" s="1"/>
  <c r="C4168" i="29" s="1"/>
  <c r="C4169" i="29" s="1"/>
  <c r="C4170" i="29" s="1"/>
  <c r="C4171" i="29" s="1"/>
  <c r="C4172" i="29" s="1"/>
  <c r="C4173" i="29" s="1"/>
  <c r="C4174" i="29" s="1"/>
  <c r="C4175" i="29" s="1"/>
  <c r="C4176" i="29" s="1"/>
  <c r="C4177" i="29" s="1"/>
  <c r="C4178" i="29" s="1"/>
  <c r="C4179" i="29" s="1"/>
  <c r="C4180" i="29" s="1"/>
  <c r="C4181" i="29" s="1"/>
  <c r="C4182" i="29" s="1"/>
  <c r="C4183" i="29" s="1"/>
  <c r="C4184" i="29" s="1"/>
  <c r="C4185" i="29" s="1"/>
  <c r="C4186" i="29" s="1"/>
  <c r="C4187" i="29" s="1"/>
  <c r="C4188" i="29" s="1"/>
  <c r="C4189" i="29" s="1"/>
  <c r="C4190" i="29" s="1"/>
  <c r="C4191" i="29" s="1"/>
  <c r="C4192" i="29" s="1"/>
  <c r="C4193" i="29" s="1"/>
  <c r="C4194" i="29" s="1"/>
  <c r="C4195" i="29" s="1"/>
  <c r="C4196" i="29" s="1"/>
  <c r="C4197" i="29" s="1"/>
  <c r="C4198" i="29" s="1"/>
  <c r="C4199" i="29" s="1"/>
  <c r="C4200" i="29" s="1"/>
  <c r="C4201" i="29" s="1"/>
  <c r="C4202" i="29" s="1"/>
  <c r="C4203" i="29" s="1"/>
  <c r="C4204" i="29" s="1"/>
  <c r="C4205" i="29" s="1"/>
  <c r="C4206" i="29" s="1"/>
  <c r="C4207" i="29" s="1"/>
  <c r="C4208" i="29" s="1"/>
  <c r="C4209" i="29" s="1"/>
  <c r="C4210" i="29" s="1"/>
  <c r="C4211" i="29" s="1"/>
  <c r="C4212" i="29" s="1"/>
  <c r="C4213" i="29" s="1"/>
  <c r="C4214" i="29" s="1"/>
  <c r="C4215" i="29" s="1"/>
  <c r="C4216" i="29" s="1"/>
  <c r="C4217" i="29" s="1"/>
  <c r="C4218" i="29" s="1"/>
  <c r="C4219" i="29" s="1"/>
  <c r="C4220" i="29" s="1"/>
  <c r="C4221" i="29" s="1"/>
  <c r="C4222" i="29" s="1"/>
  <c r="C4223" i="29" s="1"/>
  <c r="C4224" i="29" s="1"/>
  <c r="C4225" i="29" s="1"/>
  <c r="C4226" i="29" s="1"/>
  <c r="C4227" i="29" s="1"/>
  <c r="C4228" i="29" s="1"/>
  <c r="C4229" i="29" s="1"/>
  <c r="C4230" i="29" s="1"/>
  <c r="C4231" i="29" s="1"/>
  <c r="C4232" i="29" s="1"/>
  <c r="C4233" i="29" s="1"/>
  <c r="C4234" i="29" s="1"/>
  <c r="C4235" i="29" s="1"/>
  <c r="C4236" i="29" s="1"/>
  <c r="C4237" i="29" s="1"/>
  <c r="C4238" i="29" s="1"/>
  <c r="C4239" i="29" s="1"/>
  <c r="C4240" i="29" s="1"/>
  <c r="C4241" i="29" s="1"/>
  <c r="C4242" i="29" s="1"/>
  <c r="C4243" i="29" s="1"/>
  <c r="C4244" i="29" s="1"/>
  <c r="C4245" i="29" s="1"/>
  <c r="C4246" i="29" s="1"/>
  <c r="C4247" i="29" s="1"/>
  <c r="C4248" i="29" s="1"/>
  <c r="C4249" i="29" s="1"/>
  <c r="C4250" i="29" s="1"/>
  <c r="C4251" i="29" s="1"/>
  <c r="C4252" i="29" s="1"/>
  <c r="C4253" i="29" s="1"/>
  <c r="C4254" i="29" s="1"/>
  <c r="C4255" i="29" s="1"/>
  <c r="C4256" i="29" s="1"/>
  <c r="C4257" i="29" s="1"/>
  <c r="C4258" i="29" s="1"/>
  <c r="C4259" i="29" s="1"/>
  <c r="C4260" i="29" s="1"/>
  <c r="C4261" i="29" s="1"/>
  <c r="C4262" i="29" s="1"/>
  <c r="C4263" i="29" s="1"/>
  <c r="C4264" i="29" s="1"/>
  <c r="C4265" i="29" s="1"/>
  <c r="C4266" i="29" s="1"/>
  <c r="C4267" i="29" s="1"/>
  <c r="C4268" i="29" s="1"/>
  <c r="C4269" i="29" s="1"/>
  <c r="C4270" i="29" s="1"/>
  <c r="C4271" i="29" s="1"/>
  <c r="C4272" i="29" s="1"/>
  <c r="C4273" i="29" s="1"/>
  <c r="C4274" i="29" s="1"/>
  <c r="C4275" i="29" s="1"/>
  <c r="C4276" i="29" s="1"/>
  <c r="C4277" i="29" s="1"/>
  <c r="C4278" i="29" s="1"/>
  <c r="C4279" i="29" s="1"/>
  <c r="C4280" i="29" s="1"/>
  <c r="C4281" i="29" s="1"/>
  <c r="C4282" i="29" s="1"/>
  <c r="C4283" i="29" s="1"/>
  <c r="C4284" i="29" s="1"/>
  <c r="C4285" i="29" s="1"/>
  <c r="C4286" i="29" s="1"/>
  <c r="C4287" i="29" s="1"/>
  <c r="C4288" i="29" s="1"/>
  <c r="C4289" i="29" s="1"/>
  <c r="C4290" i="29" s="1"/>
  <c r="C4291" i="29" s="1"/>
  <c r="C4292" i="29" s="1"/>
  <c r="C4293" i="29" s="1"/>
  <c r="C4294" i="29" s="1"/>
  <c r="C4295" i="29" s="1"/>
  <c r="C4296" i="29" s="1"/>
  <c r="C4297" i="29" s="1"/>
  <c r="C4298" i="29" s="1"/>
  <c r="C4299" i="29" s="1"/>
  <c r="C4300" i="29" s="1"/>
  <c r="C4301" i="29" s="1"/>
  <c r="C4302" i="29" s="1"/>
  <c r="C4303" i="29" s="1"/>
  <c r="C4304" i="29" s="1"/>
  <c r="C4305" i="29" s="1"/>
  <c r="C4306" i="29" s="1"/>
  <c r="C4307" i="29" s="1"/>
  <c r="C4308" i="29" s="1"/>
  <c r="C4309" i="29" s="1"/>
  <c r="C4310" i="29" s="1"/>
  <c r="C4311" i="29" s="1"/>
  <c r="C4312" i="29" s="1"/>
  <c r="C4313" i="29" s="1"/>
  <c r="C4314" i="29" s="1"/>
  <c r="C4315" i="29" s="1"/>
  <c r="C4316" i="29" s="1"/>
  <c r="C4317" i="29" s="1"/>
  <c r="C4318" i="29" s="1"/>
  <c r="C4319" i="29" s="1"/>
  <c r="C4320" i="29" s="1"/>
  <c r="C4321" i="29" s="1"/>
  <c r="C4322" i="29" s="1"/>
  <c r="C4323" i="29" s="1"/>
  <c r="C4324" i="29" s="1"/>
  <c r="C4325" i="29" s="1"/>
  <c r="C4326" i="29" s="1"/>
  <c r="C4327" i="29" s="1"/>
  <c r="C4328" i="29" s="1"/>
  <c r="C4329" i="29" s="1"/>
  <c r="C4330" i="29" s="1"/>
  <c r="C4331" i="29" s="1"/>
  <c r="C4332" i="29" s="1"/>
  <c r="C4333" i="29" s="1"/>
  <c r="C4334" i="29" s="1"/>
  <c r="C4335" i="29" s="1"/>
  <c r="C4336" i="29" s="1"/>
  <c r="C4337" i="29" s="1"/>
  <c r="C4338" i="29" s="1"/>
  <c r="C4339" i="29" s="1"/>
  <c r="C4340" i="29" s="1"/>
  <c r="C4341" i="29" s="1"/>
  <c r="C4342" i="29" s="1"/>
  <c r="C4343" i="29" s="1"/>
  <c r="C4344" i="29" s="1"/>
  <c r="C4345" i="29" s="1"/>
  <c r="C4346" i="29" s="1"/>
  <c r="C4347" i="29" s="1"/>
  <c r="C4348" i="29" s="1"/>
  <c r="C4349" i="29" s="1"/>
  <c r="C4350" i="29" s="1"/>
  <c r="C4351" i="29" s="1"/>
  <c r="C4352" i="29" s="1"/>
  <c r="C4353" i="29" s="1"/>
  <c r="C4354" i="29" s="1"/>
  <c r="C4355" i="29" s="1"/>
  <c r="C4356" i="29" s="1"/>
  <c r="C4357" i="29" s="1"/>
  <c r="C4358" i="29" s="1"/>
  <c r="C4359" i="29" s="1"/>
  <c r="C4360" i="29" s="1"/>
  <c r="C4361" i="29" s="1"/>
  <c r="C4362" i="29" s="1"/>
  <c r="C4363" i="29" s="1"/>
  <c r="C4364" i="29" s="1"/>
  <c r="C4365" i="29" s="1"/>
  <c r="C4366" i="29" s="1"/>
  <c r="C4367" i="29" s="1"/>
  <c r="C4368" i="29" s="1"/>
  <c r="C4369" i="29" s="1"/>
  <c r="C4370" i="29" s="1"/>
  <c r="C4371" i="29" s="1"/>
  <c r="C4372" i="29" s="1"/>
  <c r="C4373" i="29" s="1"/>
  <c r="C4374" i="29" s="1"/>
  <c r="C4375" i="29" s="1"/>
  <c r="C4376" i="29" s="1"/>
  <c r="C4377" i="29" s="1"/>
  <c r="C4378" i="29" s="1"/>
  <c r="C4379" i="29" s="1"/>
  <c r="C4380" i="29" s="1"/>
  <c r="C4381" i="29" s="1"/>
  <c r="C4382" i="29" s="1"/>
  <c r="C4383" i="29" s="1"/>
  <c r="C4384" i="29" s="1"/>
  <c r="C4385" i="29" s="1"/>
  <c r="C4386" i="29" s="1"/>
  <c r="D4024" i="29"/>
  <c r="D4025" i="29" s="1"/>
  <c r="D4026" i="29" s="1"/>
  <c r="D4027" i="29" s="1"/>
  <c r="D4028" i="29" s="1"/>
  <c r="D4029" i="29" s="1"/>
  <c r="D4030" i="29" s="1"/>
  <c r="D4031" i="29" s="1"/>
  <c r="D4032" i="29" s="1"/>
  <c r="D4033" i="29" s="1"/>
  <c r="D4034" i="29" s="1"/>
  <c r="D4035" i="29" s="1"/>
  <c r="D4036" i="29" s="1"/>
  <c r="D4037" i="29" s="1"/>
  <c r="D4038" i="29" s="1"/>
  <c r="D4039" i="29" s="1"/>
  <c r="D4040" i="29" s="1"/>
  <c r="D4041" i="29" s="1"/>
  <c r="D4042" i="29" s="1"/>
  <c r="D4043" i="29" s="1"/>
  <c r="D4044" i="29" s="1"/>
  <c r="D4045" i="29" s="1"/>
  <c r="D4046" i="29" s="1"/>
  <c r="D4047" i="29" s="1"/>
  <c r="D4048" i="29" s="1"/>
  <c r="D4049" i="29" s="1"/>
  <c r="D4050" i="29" s="1"/>
  <c r="D4051" i="29" s="1"/>
  <c r="D4052" i="29" s="1"/>
  <c r="D4053" i="29" s="1"/>
  <c r="D4054" i="29" s="1"/>
  <c r="D4055" i="29" s="1"/>
  <c r="D4056" i="29" s="1"/>
  <c r="D4057" i="29" s="1"/>
  <c r="D4058" i="29" s="1"/>
  <c r="D4059" i="29" s="1"/>
  <c r="D4060" i="29" s="1"/>
  <c r="D4061" i="29" s="1"/>
  <c r="D4062" i="29" s="1"/>
  <c r="D4063" i="29" s="1"/>
  <c r="D4064" i="29" s="1"/>
  <c r="D4065" i="29" s="1"/>
  <c r="D4066" i="29" s="1"/>
  <c r="D4067" i="29" s="1"/>
  <c r="D4068" i="29" s="1"/>
  <c r="D4069" i="29" s="1"/>
  <c r="D4070" i="29" s="1"/>
  <c r="D4071" i="29" s="1"/>
  <c r="D4072" i="29" s="1"/>
  <c r="D4073" i="29" s="1"/>
  <c r="D4074" i="29" s="1"/>
  <c r="D4075" i="29" s="1"/>
  <c r="D4076" i="29" s="1"/>
  <c r="D4077" i="29" s="1"/>
  <c r="D4078" i="29" s="1"/>
  <c r="D4079" i="29" s="1"/>
  <c r="D4080" i="29" s="1"/>
  <c r="D4081" i="29" s="1"/>
  <c r="D4082" i="29" s="1"/>
  <c r="D4083" i="29" s="1"/>
  <c r="D4084" i="29" s="1"/>
  <c r="D4085" i="29" s="1"/>
  <c r="D4086" i="29" s="1"/>
  <c r="D4087" i="29" s="1"/>
  <c r="D4088" i="29" s="1"/>
  <c r="D4089" i="29" s="1"/>
  <c r="D4090" i="29" s="1"/>
  <c r="D4091" i="29" s="1"/>
  <c r="D4092" i="29" s="1"/>
  <c r="D4093" i="29" s="1"/>
  <c r="D4094" i="29" s="1"/>
  <c r="D4095" i="29" s="1"/>
  <c r="D4096" i="29" s="1"/>
  <c r="D4097" i="29" s="1"/>
  <c r="D4098" i="29" s="1"/>
  <c r="D4099" i="29" s="1"/>
  <c r="D4100" i="29" s="1"/>
  <c r="D4101" i="29" s="1"/>
  <c r="D4102" i="29" s="1"/>
  <c r="D4103" i="29" s="1"/>
  <c r="D4104" i="29" s="1"/>
  <c r="D4105" i="29" s="1"/>
  <c r="D4106" i="29" s="1"/>
  <c r="D4107" i="29" s="1"/>
  <c r="D4108" i="29" s="1"/>
  <c r="D4109" i="29" s="1"/>
  <c r="D4110" i="29" s="1"/>
  <c r="D4111" i="29" s="1"/>
  <c r="D4112" i="29" s="1"/>
  <c r="D4113" i="29" s="1"/>
  <c r="D4114" i="29" s="1"/>
  <c r="D4115" i="29" s="1"/>
  <c r="D4116" i="29" s="1"/>
  <c r="D4117" i="29" s="1"/>
  <c r="D4118" i="29" s="1"/>
  <c r="D4119" i="29" s="1"/>
  <c r="D4120" i="29" s="1"/>
  <c r="D4121" i="29" s="1"/>
  <c r="D4122" i="29" s="1"/>
  <c r="D4123" i="29" s="1"/>
  <c r="D4124" i="29" s="1"/>
  <c r="D4125" i="29" s="1"/>
  <c r="D4126" i="29" s="1"/>
  <c r="D4127" i="29" s="1"/>
  <c r="D4128" i="29" s="1"/>
  <c r="D4129" i="29" s="1"/>
  <c r="D4130" i="29" s="1"/>
  <c r="D4131" i="29" s="1"/>
  <c r="D4132" i="29" s="1"/>
  <c r="D4133" i="29" s="1"/>
  <c r="D4134" i="29" s="1"/>
  <c r="D4135" i="29" s="1"/>
  <c r="D4136" i="29" s="1"/>
  <c r="D4137" i="29" s="1"/>
  <c r="D4138" i="29" s="1"/>
  <c r="D4139" i="29" s="1"/>
  <c r="D4140" i="29" s="1"/>
  <c r="D4141" i="29" s="1"/>
  <c r="D4142" i="29" s="1"/>
  <c r="D4143" i="29" s="1"/>
  <c r="D4144" i="29" s="1"/>
  <c r="D4145" i="29" s="1"/>
  <c r="D4146" i="29" s="1"/>
  <c r="D4147" i="29" s="1"/>
  <c r="D4148" i="29" s="1"/>
  <c r="D4149" i="29" s="1"/>
  <c r="D4150" i="29" s="1"/>
  <c r="D4151" i="29" s="1"/>
  <c r="D4152" i="29" s="1"/>
  <c r="D4153" i="29" s="1"/>
  <c r="D4154" i="29" s="1"/>
  <c r="D4155" i="29" s="1"/>
  <c r="D4156" i="29" s="1"/>
  <c r="D4157" i="29" s="1"/>
  <c r="D4158" i="29" s="1"/>
  <c r="D4159" i="29" s="1"/>
  <c r="D4160" i="29" s="1"/>
  <c r="D4161" i="29" s="1"/>
  <c r="D4162" i="29" s="1"/>
  <c r="D4163" i="29" s="1"/>
  <c r="D4164" i="29" s="1"/>
  <c r="D4165" i="29" s="1"/>
  <c r="D4166" i="29" s="1"/>
  <c r="D4167" i="29" s="1"/>
  <c r="D4168" i="29" s="1"/>
  <c r="D4169" i="29" s="1"/>
  <c r="D4170" i="29" s="1"/>
  <c r="D4171" i="29" s="1"/>
  <c r="D4172" i="29" s="1"/>
  <c r="D4173" i="29" s="1"/>
  <c r="D4174" i="29" s="1"/>
  <c r="D4175" i="29" s="1"/>
  <c r="D4176" i="29" s="1"/>
  <c r="D4177" i="29" s="1"/>
  <c r="D4178" i="29" s="1"/>
  <c r="D4179" i="29" s="1"/>
  <c r="D4180" i="29" s="1"/>
  <c r="D4181" i="29" s="1"/>
  <c r="D4182" i="29" s="1"/>
  <c r="D4183" i="29" s="1"/>
  <c r="D4184" i="29" s="1"/>
  <c r="D4185" i="29" s="1"/>
  <c r="D4186" i="29" s="1"/>
  <c r="D4187" i="29" s="1"/>
  <c r="D4188" i="29" s="1"/>
  <c r="D4189" i="29" s="1"/>
  <c r="D4190" i="29" s="1"/>
  <c r="D4191" i="29" s="1"/>
  <c r="D4192" i="29" s="1"/>
  <c r="D4193" i="29" s="1"/>
  <c r="D4194" i="29" s="1"/>
  <c r="D4195" i="29" s="1"/>
  <c r="D4196" i="29" s="1"/>
  <c r="D4197" i="29" s="1"/>
  <c r="D4198" i="29" s="1"/>
  <c r="D4199" i="29" s="1"/>
  <c r="D4200" i="29" s="1"/>
  <c r="D4201" i="29" s="1"/>
  <c r="D4202" i="29" s="1"/>
  <c r="D4203" i="29" s="1"/>
  <c r="D4204" i="29" s="1"/>
  <c r="D4205" i="29" s="1"/>
  <c r="D4206" i="29" s="1"/>
  <c r="D4207" i="29" s="1"/>
  <c r="D4208" i="29" s="1"/>
  <c r="D4209" i="29" s="1"/>
  <c r="D4210" i="29" s="1"/>
  <c r="D4211" i="29" s="1"/>
  <c r="D4212" i="29" s="1"/>
  <c r="D4213" i="29" s="1"/>
  <c r="D4214" i="29" s="1"/>
  <c r="D4215" i="29" s="1"/>
  <c r="D4216" i="29" s="1"/>
  <c r="D4217" i="29" s="1"/>
  <c r="D4218" i="29" s="1"/>
  <c r="D4219" i="29" s="1"/>
  <c r="D4220" i="29" s="1"/>
  <c r="D4221" i="29" s="1"/>
  <c r="D4222" i="29" s="1"/>
  <c r="D4223" i="29" s="1"/>
  <c r="D4224" i="29" s="1"/>
  <c r="D4225" i="29" s="1"/>
  <c r="D4226" i="29" s="1"/>
  <c r="D4227" i="29" s="1"/>
  <c r="D4228" i="29" s="1"/>
  <c r="D4229" i="29" s="1"/>
  <c r="D4230" i="29" s="1"/>
  <c r="D4231" i="29" s="1"/>
  <c r="D4232" i="29" s="1"/>
  <c r="D4233" i="29" s="1"/>
  <c r="D4234" i="29" s="1"/>
  <c r="D4235" i="29" s="1"/>
  <c r="D4236" i="29" s="1"/>
  <c r="D4237" i="29" s="1"/>
  <c r="D4238" i="29" s="1"/>
  <c r="D4239" i="29" s="1"/>
  <c r="D4240" i="29" s="1"/>
  <c r="D4241" i="29" s="1"/>
  <c r="D4242" i="29" s="1"/>
  <c r="D4243" i="29" s="1"/>
  <c r="D4244" i="29" s="1"/>
  <c r="D4245" i="29" s="1"/>
  <c r="D4246" i="29" s="1"/>
  <c r="D4247" i="29" s="1"/>
  <c r="D4248" i="29" s="1"/>
  <c r="D4249" i="29" s="1"/>
  <c r="D4250" i="29" s="1"/>
  <c r="D4251" i="29" s="1"/>
  <c r="D4252" i="29" s="1"/>
  <c r="D4253" i="29" s="1"/>
  <c r="D4254" i="29" s="1"/>
  <c r="D4255" i="29" s="1"/>
  <c r="D4256" i="29" s="1"/>
  <c r="D4257" i="29" s="1"/>
  <c r="D4258" i="29" s="1"/>
  <c r="D4259" i="29" s="1"/>
  <c r="D4260" i="29" s="1"/>
  <c r="D4261" i="29" s="1"/>
  <c r="D4262" i="29" s="1"/>
  <c r="D4263" i="29" s="1"/>
  <c r="D4264" i="29" s="1"/>
  <c r="D4265" i="29" s="1"/>
  <c r="D4266" i="29" s="1"/>
  <c r="D4267" i="29" s="1"/>
  <c r="D4268" i="29" s="1"/>
  <c r="D4269" i="29" s="1"/>
  <c r="D4270" i="29" s="1"/>
  <c r="D4271" i="29" s="1"/>
  <c r="D4272" i="29" s="1"/>
  <c r="D4273" i="29" s="1"/>
  <c r="D4274" i="29" s="1"/>
  <c r="D4275" i="29" s="1"/>
  <c r="D4276" i="29" s="1"/>
  <c r="D4277" i="29" s="1"/>
  <c r="D4278" i="29" s="1"/>
  <c r="D4279" i="29" s="1"/>
  <c r="D4280" i="29" s="1"/>
  <c r="D4281" i="29" s="1"/>
  <c r="D4282" i="29" s="1"/>
  <c r="D4283" i="29" s="1"/>
  <c r="D4284" i="29" s="1"/>
  <c r="D4285" i="29" s="1"/>
  <c r="D4286" i="29" s="1"/>
  <c r="D4287" i="29" s="1"/>
  <c r="D4288" i="29" s="1"/>
  <c r="D4289" i="29" s="1"/>
  <c r="D4290" i="29" s="1"/>
  <c r="D4291" i="29" s="1"/>
  <c r="D4292" i="29" s="1"/>
  <c r="D4293" i="29" s="1"/>
  <c r="D4294" i="29" s="1"/>
  <c r="D4295" i="29" s="1"/>
  <c r="D4296" i="29" s="1"/>
  <c r="D4297" i="29" s="1"/>
  <c r="D4298" i="29" s="1"/>
  <c r="D4299" i="29" s="1"/>
  <c r="D4300" i="29" s="1"/>
  <c r="D4301" i="29" s="1"/>
  <c r="D4302" i="29" s="1"/>
  <c r="D4303" i="29" s="1"/>
  <c r="D4304" i="29" s="1"/>
  <c r="D4305" i="29" s="1"/>
  <c r="D4306" i="29" s="1"/>
  <c r="D4307" i="29" s="1"/>
  <c r="D4308" i="29" s="1"/>
  <c r="D4309" i="29" s="1"/>
  <c r="D4310" i="29" s="1"/>
  <c r="D4311" i="29" s="1"/>
  <c r="D4312" i="29" s="1"/>
  <c r="D4313" i="29" s="1"/>
  <c r="D4314" i="29" s="1"/>
  <c r="D4315" i="29" s="1"/>
  <c r="D4316" i="29" s="1"/>
  <c r="D4317" i="29" s="1"/>
  <c r="D4318" i="29" s="1"/>
  <c r="D4319" i="29" s="1"/>
  <c r="D4320" i="29" s="1"/>
  <c r="D4321" i="29" s="1"/>
  <c r="D4322" i="29" s="1"/>
  <c r="D4323" i="29" s="1"/>
  <c r="D4324" i="29" s="1"/>
  <c r="D4325" i="29" s="1"/>
  <c r="D4326" i="29" s="1"/>
  <c r="D4327" i="29" s="1"/>
  <c r="D4328" i="29" s="1"/>
  <c r="D4329" i="29" s="1"/>
  <c r="D4330" i="29" s="1"/>
  <c r="D4331" i="29" s="1"/>
  <c r="D4332" i="29" s="1"/>
  <c r="D4333" i="29" s="1"/>
  <c r="D4334" i="29" s="1"/>
  <c r="D4335" i="29" s="1"/>
  <c r="D4336" i="29" s="1"/>
  <c r="D4337" i="29" s="1"/>
  <c r="D4338" i="29" s="1"/>
  <c r="D4339" i="29" s="1"/>
  <c r="D4340" i="29" s="1"/>
  <c r="D4341" i="29" s="1"/>
  <c r="D4342" i="29" s="1"/>
  <c r="D4343" i="29" s="1"/>
  <c r="D4344" i="29" s="1"/>
  <c r="D4345" i="29" s="1"/>
  <c r="D4346" i="29" s="1"/>
  <c r="D4347" i="29" s="1"/>
  <c r="D4348" i="29" s="1"/>
  <c r="D4349" i="29" s="1"/>
  <c r="D4350" i="29" s="1"/>
  <c r="D4351" i="29" s="1"/>
  <c r="D4352" i="29" s="1"/>
  <c r="D4353" i="29" s="1"/>
  <c r="D4354" i="29" s="1"/>
  <c r="D4355" i="29" s="1"/>
  <c r="D4356" i="29" s="1"/>
  <c r="D4357" i="29" s="1"/>
  <c r="D4358" i="29" s="1"/>
  <c r="D4359" i="29" s="1"/>
  <c r="D4360" i="29" s="1"/>
  <c r="D4361" i="29" s="1"/>
  <c r="D4362" i="29" s="1"/>
  <c r="D4363" i="29" s="1"/>
  <c r="D4364" i="29" s="1"/>
  <c r="D4365" i="29" s="1"/>
  <c r="D4366" i="29" s="1"/>
  <c r="B4388" i="29"/>
  <c r="B4389" i="29"/>
  <c r="B4390" i="29" s="1"/>
  <c r="B4391" i="29" s="1"/>
  <c r="B4392" i="29" s="1"/>
  <c r="B4393" i="29" s="1"/>
  <c r="B4394" i="29" s="1"/>
  <c r="B4395" i="29" s="1"/>
  <c r="B4396" i="29" s="1"/>
  <c r="B4397" i="29" s="1"/>
  <c r="B4398" i="29" s="1"/>
  <c r="B4399" i="29" s="1"/>
  <c r="B4400" i="29" s="1"/>
  <c r="B4401" i="29" s="1"/>
  <c r="B4402" i="29" s="1"/>
  <c r="B4403" i="29" s="1"/>
  <c r="B4404" i="29" s="1"/>
  <c r="B4405" i="29" s="1"/>
  <c r="B4406" i="29" s="1"/>
  <c r="B4407" i="29" s="1"/>
  <c r="B4408" i="29" s="1"/>
  <c r="B4409" i="29" s="1"/>
  <c r="B4410" i="29" s="1"/>
  <c r="B4411" i="29" s="1"/>
  <c r="B4412" i="29" s="1"/>
  <c r="B4413" i="29" s="1"/>
  <c r="B4414" i="29" s="1"/>
  <c r="B4415" i="29" s="1"/>
  <c r="B4416" i="29" s="1"/>
  <c r="B4417" i="29" s="1"/>
  <c r="B4418" i="29" s="1"/>
  <c r="B4419" i="29" s="1"/>
  <c r="B4420" i="29" s="1"/>
  <c r="B4421" i="29" s="1"/>
  <c r="B4422" i="29" s="1"/>
  <c r="B4423" i="29" s="1"/>
  <c r="B4424" i="29" s="1"/>
  <c r="B4425" i="29" s="1"/>
  <c r="B4426" i="29" s="1"/>
  <c r="B4427" i="29" s="1"/>
  <c r="B4428" i="29" s="1"/>
  <c r="B4429" i="29" s="1"/>
  <c r="B4430" i="29" s="1"/>
  <c r="B4431" i="29" s="1"/>
  <c r="B4432" i="29" s="1"/>
  <c r="B4433" i="29" s="1"/>
  <c r="B4434" i="29" s="1"/>
  <c r="B4435" i="29" s="1"/>
  <c r="B4436" i="29" s="1"/>
  <c r="B4437" i="29" s="1"/>
  <c r="B4438" i="29" s="1"/>
  <c r="B4439" i="29" s="1"/>
  <c r="B4440" i="29" s="1"/>
  <c r="B4441" i="29" s="1"/>
  <c r="B4442" i="29" s="1"/>
  <c r="B4443" i="29" s="1"/>
  <c r="B4444" i="29" s="1"/>
  <c r="B4445" i="29" s="1"/>
  <c r="B4446" i="29" s="1"/>
  <c r="B4447" i="29" s="1"/>
  <c r="B4448" i="29" s="1"/>
  <c r="B4449" i="29" s="1"/>
  <c r="B4450" i="29" s="1"/>
  <c r="B4451" i="29" s="1"/>
  <c r="B4452" i="29" s="1"/>
  <c r="B4453" i="29" s="1"/>
  <c r="B4454" i="29" s="1"/>
  <c r="B4455" i="29" s="1"/>
  <c r="B4456" i="29" s="1"/>
  <c r="B4457" i="29" s="1"/>
  <c r="B4458" i="29" s="1"/>
  <c r="B4459" i="29" s="1"/>
  <c r="B4460" i="29" s="1"/>
  <c r="B4461" i="29" s="1"/>
  <c r="B4462" i="29" s="1"/>
  <c r="B4463" i="29" s="1"/>
  <c r="B4464" i="29" s="1"/>
  <c r="B4465" i="29" s="1"/>
  <c r="B4466" i="29" s="1"/>
  <c r="B4467" i="29" s="1"/>
  <c r="B4468" i="29" s="1"/>
  <c r="B4469" i="29" s="1"/>
  <c r="B4470" i="29" s="1"/>
  <c r="B4471" i="29" s="1"/>
  <c r="B4472" i="29" s="1"/>
  <c r="B4473" i="29" s="1"/>
  <c r="B4474" i="29" s="1"/>
  <c r="B4475" i="29" s="1"/>
  <c r="B4476" i="29" s="1"/>
  <c r="B4477" i="29" s="1"/>
  <c r="B4478" i="29" s="1"/>
  <c r="B4479" i="29" s="1"/>
  <c r="B4480" i="29" s="1"/>
  <c r="B4481" i="29" s="1"/>
  <c r="B4482" i="29" s="1"/>
  <c r="B4483" i="29" s="1"/>
  <c r="B4484" i="29" s="1"/>
  <c r="B4485" i="29" s="1"/>
  <c r="B4486" i="29" s="1"/>
  <c r="B4487" i="29" s="1"/>
  <c r="B4488" i="29" s="1"/>
  <c r="B4489" i="29" s="1"/>
  <c r="B4490" i="29" s="1"/>
  <c r="B4491" i="29" s="1"/>
  <c r="B4492" i="29" s="1"/>
  <c r="B4493" i="29" s="1"/>
  <c r="B4494" i="29" s="1"/>
  <c r="B4495" i="29" s="1"/>
  <c r="B4496" i="29" s="1"/>
  <c r="B4497" i="29" s="1"/>
  <c r="B4498" i="29" s="1"/>
  <c r="B4499" i="29" s="1"/>
  <c r="B4500" i="29" s="1"/>
  <c r="B4501" i="29" s="1"/>
  <c r="B4502" i="29" s="1"/>
  <c r="B4503" i="29" s="1"/>
  <c r="B4504" i="29" s="1"/>
  <c r="B4505" i="29" s="1"/>
  <c r="B4506" i="29" s="1"/>
  <c r="B4507" i="29" s="1"/>
  <c r="B4508" i="29" s="1"/>
  <c r="B4509" i="29" s="1"/>
  <c r="B4510" i="29" s="1"/>
  <c r="B4511" i="29" s="1"/>
  <c r="B4512" i="29" s="1"/>
  <c r="B4513" i="29" s="1"/>
  <c r="B4514" i="29" s="1"/>
  <c r="B4515" i="29" s="1"/>
  <c r="B4516" i="29" s="1"/>
  <c r="B4517" i="29" s="1"/>
  <c r="B4518" i="29" s="1"/>
  <c r="B4519" i="29" s="1"/>
  <c r="B4520" i="29" s="1"/>
  <c r="B4521" i="29" s="1"/>
  <c r="B4522" i="29" s="1"/>
  <c r="B4523" i="29" s="1"/>
  <c r="B4524" i="29" s="1"/>
  <c r="B4525" i="29" s="1"/>
  <c r="B4526" i="29" s="1"/>
  <c r="B4527" i="29" s="1"/>
  <c r="B4528" i="29" s="1"/>
  <c r="B4529" i="29" s="1"/>
  <c r="B4530" i="29" s="1"/>
  <c r="B4531" i="29" s="1"/>
  <c r="B4532" i="29" s="1"/>
  <c r="B4533" i="29" s="1"/>
  <c r="B4534" i="29" s="1"/>
  <c r="B4535" i="29" s="1"/>
  <c r="B4536" i="29" s="1"/>
  <c r="B4537" i="29" s="1"/>
  <c r="B4538" i="29" s="1"/>
  <c r="B4539" i="29" s="1"/>
  <c r="B4540" i="29" s="1"/>
  <c r="B4541" i="29" s="1"/>
  <c r="B4542" i="29" s="1"/>
  <c r="B4543" i="29" s="1"/>
  <c r="B4544" i="29" s="1"/>
  <c r="B4545" i="29" s="1"/>
  <c r="B4546" i="29" s="1"/>
  <c r="B4547" i="29" s="1"/>
  <c r="B4548" i="29" s="1"/>
  <c r="B4549" i="29" s="1"/>
  <c r="B4550" i="29" s="1"/>
  <c r="B4551" i="29" s="1"/>
  <c r="B4552" i="29" s="1"/>
  <c r="B4553" i="29" s="1"/>
  <c r="B4554" i="29" s="1"/>
  <c r="B4555" i="29" s="1"/>
  <c r="B4556" i="29" s="1"/>
  <c r="B4557" i="29" s="1"/>
  <c r="B4558" i="29" s="1"/>
  <c r="B4559" i="29" s="1"/>
  <c r="B4560" i="29" s="1"/>
  <c r="B4561" i="29" s="1"/>
  <c r="B4562" i="29" s="1"/>
  <c r="B4563" i="29" s="1"/>
  <c r="B4564" i="29" s="1"/>
  <c r="B4565" i="29" s="1"/>
  <c r="B4566" i="29" s="1"/>
  <c r="B4567" i="29" s="1"/>
  <c r="B4568" i="29" s="1"/>
  <c r="B4569" i="29" s="1"/>
  <c r="B4570" i="29" s="1"/>
  <c r="B4571" i="29" s="1"/>
  <c r="B4572" i="29" s="1"/>
  <c r="B4573" i="29" s="1"/>
  <c r="B4574" i="29" s="1"/>
  <c r="B4575" i="29" s="1"/>
  <c r="B4576" i="29" s="1"/>
  <c r="B4577" i="29" s="1"/>
  <c r="B4578" i="29" s="1"/>
  <c r="B4579" i="29" s="1"/>
  <c r="B4580" i="29" s="1"/>
  <c r="B4581" i="29" s="1"/>
  <c r="B4582" i="29" s="1"/>
  <c r="B4583" i="29" s="1"/>
  <c r="B4584" i="29" s="1"/>
  <c r="B4585" i="29" s="1"/>
  <c r="B4586" i="29" s="1"/>
  <c r="B4587" i="29" s="1"/>
  <c r="B4588" i="29" s="1"/>
  <c r="B4589" i="29" s="1"/>
  <c r="B4590" i="29" s="1"/>
  <c r="B4591" i="29" s="1"/>
  <c r="B4592" i="29" s="1"/>
  <c r="B4593" i="29" s="1"/>
  <c r="B4594" i="29" s="1"/>
  <c r="B4595" i="29" s="1"/>
  <c r="B4596" i="29" s="1"/>
  <c r="B4597" i="29" s="1"/>
  <c r="B4598" i="29" s="1"/>
  <c r="B4599" i="29" s="1"/>
  <c r="B4600" i="29" s="1"/>
  <c r="B4601" i="29" s="1"/>
  <c r="B4602" i="29" s="1"/>
  <c r="B4603" i="29" s="1"/>
  <c r="B4604" i="29" s="1"/>
  <c r="B4605" i="29" s="1"/>
  <c r="B4606" i="29" s="1"/>
  <c r="B4607" i="29" s="1"/>
  <c r="B4608" i="29" s="1"/>
  <c r="B4609" i="29" s="1"/>
  <c r="B4610" i="29" s="1"/>
  <c r="B4611" i="29" s="1"/>
  <c r="B4612" i="29" s="1"/>
  <c r="B4613" i="29" s="1"/>
  <c r="B4614" i="29" s="1"/>
  <c r="B4615" i="29" s="1"/>
  <c r="B4616" i="29" s="1"/>
  <c r="B4617" i="29" s="1"/>
  <c r="B4618" i="29" s="1"/>
  <c r="B4619" i="29" s="1"/>
  <c r="B4620" i="29" s="1"/>
  <c r="B4621" i="29" s="1"/>
  <c r="B4622" i="29" s="1"/>
  <c r="B4623" i="29" s="1"/>
  <c r="B4624" i="29" s="1"/>
  <c r="B4625" i="29" s="1"/>
  <c r="B4626" i="29" s="1"/>
  <c r="B4627" i="29" s="1"/>
  <c r="B4628" i="29" s="1"/>
  <c r="B4629" i="29" s="1"/>
  <c r="B4630" i="29" s="1"/>
  <c r="B4631" i="29" s="1"/>
  <c r="B4632" i="29" s="1"/>
  <c r="B4633" i="29" s="1"/>
  <c r="B4634" i="29" s="1"/>
  <c r="B4635" i="29" s="1"/>
  <c r="B4636" i="29" s="1"/>
  <c r="B4637" i="29" s="1"/>
  <c r="B4638" i="29" s="1"/>
  <c r="B4639" i="29" s="1"/>
  <c r="B4640" i="29" s="1"/>
  <c r="B4641" i="29" s="1"/>
  <c r="B4642" i="29" s="1"/>
  <c r="B4643" i="29" s="1"/>
  <c r="B4644" i="29" s="1"/>
  <c r="B4645" i="29" s="1"/>
  <c r="B4646" i="29" s="1"/>
  <c r="B4647" i="29" s="1"/>
  <c r="B4648" i="29" s="1"/>
  <c r="B4649" i="29" s="1"/>
  <c r="B4650" i="29" s="1"/>
  <c r="B4651" i="29" s="1"/>
  <c r="B4652" i="29" s="1"/>
  <c r="B4653" i="29" s="1"/>
  <c r="B4654" i="29" s="1"/>
  <c r="B4655" i="29" s="1"/>
  <c r="B4656" i="29" s="1"/>
  <c r="B4657" i="29" s="1"/>
  <c r="B4658" i="29" s="1"/>
  <c r="B4659" i="29" s="1"/>
  <c r="B4660" i="29" s="1"/>
  <c r="B4661" i="29" s="1"/>
  <c r="B4662" i="29" s="1"/>
  <c r="B4663" i="29" s="1"/>
  <c r="B4664" i="29" s="1"/>
  <c r="B4665" i="29" s="1"/>
  <c r="B4666" i="29" s="1"/>
  <c r="B4667" i="29" s="1"/>
  <c r="B4668" i="29" s="1"/>
  <c r="B4669" i="29" s="1"/>
  <c r="B4670" i="29" s="1"/>
  <c r="B4671" i="29" s="1"/>
  <c r="B4672" i="29" s="1"/>
  <c r="B4673" i="29" s="1"/>
  <c r="B4674" i="29" s="1"/>
  <c r="B4675" i="29" s="1"/>
  <c r="B4676" i="29" s="1"/>
  <c r="B4677" i="29" s="1"/>
  <c r="B4678" i="29" s="1"/>
  <c r="B4679" i="29" s="1"/>
  <c r="B4680" i="29" s="1"/>
  <c r="B4681" i="29" s="1"/>
  <c r="B4682" i="29" s="1"/>
  <c r="B4683" i="29" s="1"/>
  <c r="B4684" i="29" s="1"/>
  <c r="B4685" i="29" s="1"/>
  <c r="B4686" i="29" s="1"/>
  <c r="B4687" i="29" s="1"/>
  <c r="B4688" i="29" s="1"/>
  <c r="B4689" i="29" s="1"/>
  <c r="B4690" i="29" s="1"/>
  <c r="B4691" i="29" s="1"/>
  <c r="B4692" i="29" s="1"/>
  <c r="B4693" i="29" s="1"/>
  <c r="B4694" i="29" s="1"/>
  <c r="B4695" i="29" s="1"/>
  <c r="B4696" i="29" s="1"/>
  <c r="B4697" i="29" s="1"/>
  <c r="B4698" i="29" s="1"/>
  <c r="B4699" i="29" s="1"/>
  <c r="B4700" i="29" s="1"/>
  <c r="B4701" i="29" s="1"/>
  <c r="B4702" i="29" s="1"/>
  <c r="B4703" i="29" s="1"/>
  <c r="B4704" i="29" s="1"/>
  <c r="B4705" i="29" s="1"/>
  <c r="B4706" i="29" s="1"/>
  <c r="B4707" i="29" s="1"/>
  <c r="B4708" i="29" s="1"/>
  <c r="B4709" i="29" s="1"/>
  <c r="B4710" i="29" s="1"/>
  <c r="B4711" i="29" s="1"/>
  <c r="B4712" i="29" s="1"/>
  <c r="B4713" i="29" s="1"/>
  <c r="B4714" i="29" s="1"/>
  <c r="B4715" i="29" s="1"/>
  <c r="B4716" i="29" s="1"/>
  <c r="B4717" i="29" s="1"/>
  <c r="B4718" i="29" s="1"/>
  <c r="B4719" i="29" s="1"/>
  <c r="B4720" i="29" s="1"/>
  <c r="B4721" i="29" s="1"/>
  <c r="B4722" i="29" s="1"/>
  <c r="B4723" i="29" s="1"/>
  <c r="B4724" i="29" s="1"/>
  <c r="B4725" i="29" s="1"/>
  <c r="B4726" i="29" s="1"/>
  <c r="B4727" i="29" s="1"/>
  <c r="B4728" i="29" s="1"/>
  <c r="B4729" i="29" s="1"/>
  <c r="B4730" i="29" s="1"/>
  <c r="B4731" i="29" s="1"/>
  <c r="B4732" i="29" s="1"/>
  <c r="B4733" i="29" s="1"/>
  <c r="B4734" i="29" s="1"/>
  <c r="B4735" i="29" s="1"/>
  <c r="B4736" i="29" s="1"/>
  <c r="B4737" i="29" s="1"/>
  <c r="B4738" i="29" s="1"/>
  <c r="B4739" i="29" s="1"/>
  <c r="B4740" i="29" s="1"/>
  <c r="B4741" i="29" s="1"/>
  <c r="B4742" i="29" s="1"/>
  <c r="B4743" i="29" s="1"/>
  <c r="B4744" i="29" s="1"/>
  <c r="B4745" i="29" s="1"/>
  <c r="B4746" i="29" s="1"/>
  <c r="B4747" i="29" s="1"/>
  <c r="B4748" i="29" s="1"/>
  <c r="B4749" i="29" s="1"/>
  <c r="B4750" i="29" s="1"/>
  <c r="B4751" i="29" s="1"/>
  <c r="B4752" i="29" s="1"/>
  <c r="C4388" i="29"/>
  <c r="C4389" i="29" s="1"/>
  <c r="C4390" i="29" s="1"/>
  <c r="C4391" i="29" s="1"/>
  <c r="C4392" i="29" s="1"/>
  <c r="C4393" i="29" s="1"/>
  <c r="C4394" i="29" s="1"/>
  <c r="C4395" i="29" s="1"/>
  <c r="C4396" i="29" s="1"/>
  <c r="C4397" i="29" s="1"/>
  <c r="C4398" i="29" s="1"/>
  <c r="C4399" i="29" s="1"/>
  <c r="C4400" i="29" s="1"/>
  <c r="C4401" i="29" s="1"/>
  <c r="C4402" i="29" s="1"/>
  <c r="C4403" i="29" s="1"/>
  <c r="C4404" i="29" s="1"/>
  <c r="C4405" i="29" s="1"/>
  <c r="C4406" i="29" s="1"/>
  <c r="C4407" i="29" s="1"/>
  <c r="C4408" i="29" s="1"/>
  <c r="C4409" i="29" s="1"/>
  <c r="C4410" i="29" s="1"/>
  <c r="C4411" i="29" s="1"/>
  <c r="C4412" i="29" s="1"/>
  <c r="C4413" i="29" s="1"/>
  <c r="C4414" i="29" s="1"/>
  <c r="C4415" i="29" s="1"/>
  <c r="C4416" i="29" s="1"/>
  <c r="C4417" i="29" s="1"/>
  <c r="C4418" i="29" s="1"/>
  <c r="C4419" i="29" s="1"/>
  <c r="C4420" i="29" s="1"/>
  <c r="C4421" i="29" s="1"/>
  <c r="C4422" i="29" s="1"/>
  <c r="C4423" i="29" s="1"/>
  <c r="C4424" i="29" s="1"/>
  <c r="C4425" i="29" s="1"/>
  <c r="C4426" i="29" s="1"/>
  <c r="C4427" i="29" s="1"/>
  <c r="C4428" i="29" s="1"/>
  <c r="C4429" i="29" s="1"/>
  <c r="C4430" i="29" s="1"/>
  <c r="C4431" i="29" s="1"/>
  <c r="C4432" i="29" s="1"/>
  <c r="C4433" i="29" s="1"/>
  <c r="C4434" i="29" s="1"/>
  <c r="C4435" i="29" s="1"/>
  <c r="C4436" i="29" s="1"/>
  <c r="C4437" i="29" s="1"/>
  <c r="C4438" i="29" s="1"/>
  <c r="C4439" i="29" s="1"/>
  <c r="C4440" i="29" s="1"/>
  <c r="C4441" i="29" s="1"/>
  <c r="C4442" i="29" s="1"/>
  <c r="C4443" i="29" s="1"/>
  <c r="C4444" i="29" s="1"/>
  <c r="C4445" i="29" s="1"/>
  <c r="C4446" i="29" s="1"/>
  <c r="C4447" i="29" s="1"/>
  <c r="C4448" i="29" s="1"/>
  <c r="C4449" i="29" s="1"/>
  <c r="C4450" i="29" s="1"/>
  <c r="C4451" i="29" s="1"/>
  <c r="C4452" i="29" s="1"/>
  <c r="C4453" i="29" s="1"/>
  <c r="C4454" i="29" s="1"/>
  <c r="C4455" i="29" s="1"/>
  <c r="C4456" i="29" s="1"/>
  <c r="C4457" i="29" s="1"/>
  <c r="C4458" i="29" s="1"/>
  <c r="C4459" i="29" s="1"/>
  <c r="C4460" i="29" s="1"/>
  <c r="C4461" i="29" s="1"/>
  <c r="C4462" i="29" s="1"/>
  <c r="C4463" i="29" s="1"/>
  <c r="C4464" i="29" s="1"/>
  <c r="C4465" i="29" s="1"/>
  <c r="C4466" i="29" s="1"/>
  <c r="C4467" i="29" s="1"/>
  <c r="C4468" i="29" s="1"/>
  <c r="C4469" i="29" s="1"/>
  <c r="C4470" i="29" s="1"/>
  <c r="C4471" i="29" s="1"/>
  <c r="C4472" i="29" s="1"/>
  <c r="C4473" i="29" s="1"/>
  <c r="C4474" i="29" s="1"/>
  <c r="C4475" i="29" s="1"/>
  <c r="C4476" i="29" s="1"/>
  <c r="C4477" i="29" s="1"/>
  <c r="C4478" i="29" s="1"/>
  <c r="C4479" i="29" s="1"/>
  <c r="C4480" i="29" s="1"/>
  <c r="C4481" i="29" s="1"/>
  <c r="C4482" i="29" s="1"/>
  <c r="C4483" i="29" s="1"/>
  <c r="C4484" i="29" s="1"/>
  <c r="C4485" i="29" s="1"/>
  <c r="C4486" i="29" s="1"/>
  <c r="C4487" i="29" s="1"/>
  <c r="C4488" i="29" s="1"/>
  <c r="C4489" i="29" s="1"/>
  <c r="C4490" i="29" s="1"/>
  <c r="C4491" i="29" s="1"/>
  <c r="C4492" i="29" s="1"/>
  <c r="C4493" i="29" s="1"/>
  <c r="C4494" i="29" s="1"/>
  <c r="C4495" i="29" s="1"/>
  <c r="C4496" i="29" s="1"/>
  <c r="C4497" i="29" s="1"/>
  <c r="C4498" i="29" s="1"/>
  <c r="C4499" i="29" s="1"/>
  <c r="C4500" i="29" s="1"/>
  <c r="C4501" i="29" s="1"/>
  <c r="C4502" i="29" s="1"/>
  <c r="C4503" i="29" s="1"/>
  <c r="C4504" i="29" s="1"/>
  <c r="C4505" i="29" s="1"/>
  <c r="C4506" i="29" s="1"/>
  <c r="C4507" i="29" s="1"/>
  <c r="C4508" i="29" s="1"/>
  <c r="C4509" i="29" s="1"/>
  <c r="C4510" i="29" s="1"/>
  <c r="C4511" i="29" s="1"/>
  <c r="C4512" i="29" s="1"/>
  <c r="C4513" i="29" s="1"/>
  <c r="C4514" i="29" s="1"/>
  <c r="C4515" i="29" s="1"/>
  <c r="C4516" i="29" s="1"/>
  <c r="C4517" i="29" s="1"/>
  <c r="C4518" i="29" s="1"/>
  <c r="C4519" i="29" s="1"/>
  <c r="C4520" i="29" s="1"/>
  <c r="C4521" i="29" s="1"/>
  <c r="C4522" i="29" s="1"/>
  <c r="C4523" i="29" s="1"/>
  <c r="C4524" i="29" s="1"/>
  <c r="C4525" i="29" s="1"/>
  <c r="C4526" i="29" s="1"/>
  <c r="C4527" i="29" s="1"/>
  <c r="C4528" i="29" s="1"/>
  <c r="C4529" i="29" s="1"/>
  <c r="C4530" i="29" s="1"/>
  <c r="C4531" i="29" s="1"/>
  <c r="C4532" i="29" s="1"/>
  <c r="C4533" i="29" s="1"/>
  <c r="C4534" i="29" s="1"/>
  <c r="C4535" i="29" s="1"/>
  <c r="C4536" i="29" s="1"/>
  <c r="C4537" i="29" s="1"/>
  <c r="C4538" i="29" s="1"/>
  <c r="C4539" i="29" s="1"/>
  <c r="C4540" i="29" s="1"/>
  <c r="C4541" i="29" s="1"/>
  <c r="C4542" i="29" s="1"/>
  <c r="C4543" i="29" s="1"/>
  <c r="C4544" i="29" s="1"/>
  <c r="C4545" i="29" s="1"/>
  <c r="C4546" i="29" s="1"/>
  <c r="C4547" i="29" s="1"/>
  <c r="C4548" i="29" s="1"/>
  <c r="C4549" i="29" s="1"/>
  <c r="C4550" i="29" s="1"/>
  <c r="C4551" i="29" s="1"/>
  <c r="C4552" i="29" s="1"/>
  <c r="C4553" i="29" s="1"/>
  <c r="C4554" i="29" s="1"/>
  <c r="C4555" i="29" s="1"/>
  <c r="C4556" i="29" s="1"/>
  <c r="C4557" i="29" s="1"/>
  <c r="C4558" i="29" s="1"/>
  <c r="C4559" i="29" s="1"/>
  <c r="C4560" i="29" s="1"/>
  <c r="C4561" i="29" s="1"/>
  <c r="C4562" i="29" s="1"/>
  <c r="C4563" i="29" s="1"/>
  <c r="C4564" i="29" s="1"/>
  <c r="C4565" i="29" s="1"/>
  <c r="C4566" i="29" s="1"/>
  <c r="C4567" i="29" s="1"/>
  <c r="C4568" i="29" s="1"/>
  <c r="C4569" i="29" s="1"/>
  <c r="C4570" i="29" s="1"/>
  <c r="C4571" i="29" s="1"/>
  <c r="C4572" i="29" s="1"/>
  <c r="C4573" i="29" s="1"/>
  <c r="C4574" i="29" s="1"/>
  <c r="C4575" i="29" s="1"/>
  <c r="C4576" i="29" s="1"/>
  <c r="C4577" i="29" s="1"/>
  <c r="C4578" i="29" s="1"/>
  <c r="C4579" i="29" s="1"/>
  <c r="C4580" i="29" s="1"/>
  <c r="C4581" i="29" s="1"/>
  <c r="C4582" i="29" s="1"/>
  <c r="C4583" i="29" s="1"/>
  <c r="C4584" i="29" s="1"/>
  <c r="C4585" i="29" s="1"/>
  <c r="C4586" i="29" s="1"/>
  <c r="C4587" i="29" s="1"/>
  <c r="C4588" i="29" s="1"/>
  <c r="C4589" i="29" s="1"/>
  <c r="C4590" i="29" s="1"/>
  <c r="C4591" i="29" s="1"/>
  <c r="C4592" i="29" s="1"/>
  <c r="C4593" i="29" s="1"/>
  <c r="C4594" i="29" s="1"/>
  <c r="C4595" i="29" s="1"/>
  <c r="C4596" i="29" s="1"/>
  <c r="C4597" i="29" s="1"/>
  <c r="C4598" i="29" s="1"/>
  <c r="C4599" i="29" s="1"/>
  <c r="C4600" i="29" s="1"/>
  <c r="C4601" i="29" s="1"/>
  <c r="C4602" i="29" s="1"/>
  <c r="C4603" i="29" s="1"/>
  <c r="C4604" i="29" s="1"/>
  <c r="C4605" i="29" s="1"/>
  <c r="C4606" i="29" s="1"/>
  <c r="C4607" i="29" s="1"/>
  <c r="C4608" i="29" s="1"/>
  <c r="C4609" i="29" s="1"/>
  <c r="C4610" i="29" s="1"/>
  <c r="C4611" i="29" s="1"/>
  <c r="C4612" i="29" s="1"/>
  <c r="C4613" i="29" s="1"/>
  <c r="C4614" i="29" s="1"/>
  <c r="C4615" i="29" s="1"/>
  <c r="C4616" i="29" s="1"/>
  <c r="C4617" i="29" s="1"/>
  <c r="C4618" i="29" s="1"/>
  <c r="C4619" i="29" s="1"/>
  <c r="C4620" i="29" s="1"/>
  <c r="C4621" i="29" s="1"/>
  <c r="C4622" i="29" s="1"/>
  <c r="C4623" i="29" s="1"/>
  <c r="C4624" i="29" s="1"/>
  <c r="C4625" i="29" s="1"/>
  <c r="C4626" i="29" s="1"/>
  <c r="C4627" i="29" s="1"/>
  <c r="C4628" i="29" s="1"/>
  <c r="C4629" i="29" s="1"/>
  <c r="C4630" i="29" s="1"/>
  <c r="C4631" i="29" s="1"/>
  <c r="C4632" i="29" s="1"/>
  <c r="C4633" i="29" s="1"/>
  <c r="C4634" i="29" s="1"/>
  <c r="C4635" i="29" s="1"/>
  <c r="C4636" i="29" s="1"/>
  <c r="C4637" i="29" s="1"/>
  <c r="C4638" i="29" s="1"/>
  <c r="C4639" i="29" s="1"/>
  <c r="C4640" i="29" s="1"/>
  <c r="C4641" i="29" s="1"/>
  <c r="C4642" i="29" s="1"/>
  <c r="C4643" i="29" s="1"/>
  <c r="C4644" i="29" s="1"/>
  <c r="C4645" i="29" s="1"/>
  <c r="C4646" i="29" s="1"/>
  <c r="C4647" i="29" s="1"/>
  <c r="C4648" i="29" s="1"/>
  <c r="C4649" i="29" s="1"/>
  <c r="C4650" i="29" s="1"/>
  <c r="C4651" i="29" s="1"/>
  <c r="C4652" i="29" s="1"/>
  <c r="C4653" i="29" s="1"/>
  <c r="C4654" i="29" s="1"/>
  <c r="C4655" i="29" s="1"/>
  <c r="C4656" i="29" s="1"/>
  <c r="C4657" i="29" s="1"/>
  <c r="C4658" i="29" s="1"/>
  <c r="C4659" i="29" s="1"/>
  <c r="C4660" i="29" s="1"/>
  <c r="C4661" i="29" s="1"/>
  <c r="C4662" i="29" s="1"/>
  <c r="C4663" i="29" s="1"/>
  <c r="C4664" i="29" s="1"/>
  <c r="C4665" i="29" s="1"/>
  <c r="C4666" i="29" s="1"/>
  <c r="C4667" i="29" s="1"/>
  <c r="C4668" i="29" s="1"/>
  <c r="C4669" i="29" s="1"/>
  <c r="C4670" i="29" s="1"/>
  <c r="C4671" i="29" s="1"/>
  <c r="C4672" i="29" s="1"/>
  <c r="C4673" i="29" s="1"/>
  <c r="C4674" i="29" s="1"/>
  <c r="C4675" i="29" s="1"/>
  <c r="C4676" i="29" s="1"/>
  <c r="C4677" i="29" s="1"/>
  <c r="C4678" i="29" s="1"/>
  <c r="C4679" i="29" s="1"/>
  <c r="C4680" i="29" s="1"/>
  <c r="C4681" i="29" s="1"/>
  <c r="C4682" i="29" s="1"/>
  <c r="C4683" i="29" s="1"/>
  <c r="C4684" i="29" s="1"/>
  <c r="C4685" i="29" s="1"/>
  <c r="C4686" i="29" s="1"/>
  <c r="C4687" i="29" s="1"/>
  <c r="C4688" i="29" s="1"/>
  <c r="C4689" i="29" s="1"/>
  <c r="C4690" i="29" s="1"/>
  <c r="C4691" i="29" s="1"/>
  <c r="C4692" i="29" s="1"/>
  <c r="C4693" i="29" s="1"/>
  <c r="C4694" i="29" s="1"/>
  <c r="C4695" i="29" s="1"/>
  <c r="C4696" i="29" s="1"/>
  <c r="C4697" i="29" s="1"/>
  <c r="C4698" i="29" s="1"/>
  <c r="C4699" i="29" s="1"/>
  <c r="C4700" i="29" s="1"/>
  <c r="C4701" i="29" s="1"/>
  <c r="C4702" i="29" s="1"/>
  <c r="C4703" i="29" s="1"/>
  <c r="C4704" i="29" s="1"/>
  <c r="C4705" i="29" s="1"/>
  <c r="C4706" i="29" s="1"/>
  <c r="C4707" i="29" s="1"/>
  <c r="C4708" i="29" s="1"/>
  <c r="C4709" i="29" s="1"/>
  <c r="C4710" i="29" s="1"/>
  <c r="C4711" i="29" s="1"/>
  <c r="C4712" i="29" s="1"/>
  <c r="C4713" i="29" s="1"/>
  <c r="C4714" i="29" s="1"/>
  <c r="C4715" i="29" s="1"/>
  <c r="C4716" i="29" s="1"/>
  <c r="C4717" i="29" s="1"/>
  <c r="C4718" i="29" s="1"/>
  <c r="C4719" i="29" s="1"/>
  <c r="C4720" i="29" s="1"/>
  <c r="C4721" i="29" s="1"/>
  <c r="C4722" i="29" s="1"/>
  <c r="C4723" i="29" s="1"/>
  <c r="C4724" i="29" s="1"/>
  <c r="C4725" i="29" s="1"/>
  <c r="C4726" i="29" s="1"/>
  <c r="C4727" i="29" s="1"/>
  <c r="C4728" i="29" s="1"/>
  <c r="C4729" i="29" s="1"/>
  <c r="C4730" i="29" s="1"/>
  <c r="C4731" i="29" s="1"/>
  <c r="C4732" i="29" s="1"/>
  <c r="C4733" i="29" s="1"/>
  <c r="C4734" i="29" s="1"/>
  <c r="C4735" i="29" s="1"/>
  <c r="C4736" i="29" s="1"/>
  <c r="C4737" i="29" s="1"/>
  <c r="C4738" i="29" s="1"/>
  <c r="C4739" i="29" s="1"/>
  <c r="C4740" i="29" s="1"/>
  <c r="C4741" i="29" s="1"/>
  <c r="C4742" i="29" s="1"/>
  <c r="C4743" i="29" s="1"/>
  <c r="C4744" i="29" s="1"/>
  <c r="C4745" i="29" s="1"/>
  <c r="C4746" i="29" s="1"/>
  <c r="C4747" i="29" s="1"/>
  <c r="C4748" i="29" s="1"/>
  <c r="C4749" i="29" s="1"/>
  <c r="C4750" i="29" s="1"/>
  <c r="C4751" i="29" s="1"/>
  <c r="C4752" i="29" s="1"/>
  <c r="D4389" i="29"/>
  <c r="D4390" i="29" s="1"/>
  <c r="D4391" i="29" s="1"/>
  <c r="D4392" i="29" s="1"/>
  <c r="D4393" i="29" s="1"/>
  <c r="D4394" i="29" s="1"/>
  <c r="D4395" i="29" s="1"/>
  <c r="D4396" i="29" s="1"/>
  <c r="D4397" i="29" s="1"/>
  <c r="D4398" i="29" s="1"/>
  <c r="D4399" i="29" s="1"/>
  <c r="D4400" i="29" s="1"/>
  <c r="D4401" i="29" s="1"/>
  <c r="D4402" i="29" s="1"/>
  <c r="D4403" i="29" s="1"/>
  <c r="D4404" i="29" s="1"/>
  <c r="D4405" i="29" s="1"/>
  <c r="D4406" i="29" s="1"/>
  <c r="D4407" i="29" s="1"/>
  <c r="D4408" i="29" s="1"/>
  <c r="D4409" i="29" s="1"/>
  <c r="D4410" i="29" s="1"/>
  <c r="D4411" i="29" s="1"/>
  <c r="D4412" i="29" s="1"/>
  <c r="D4413" i="29" s="1"/>
  <c r="D4414" i="29" s="1"/>
  <c r="D4415" i="29" s="1"/>
  <c r="D4416" i="29" s="1"/>
  <c r="D4417" i="29" s="1"/>
  <c r="D4418" i="29" s="1"/>
  <c r="D4419" i="29" s="1"/>
  <c r="D4420" i="29" s="1"/>
  <c r="D4421" i="29" s="1"/>
  <c r="D4422" i="29" s="1"/>
  <c r="D4423" i="29" s="1"/>
  <c r="D4424" i="29" s="1"/>
  <c r="D4425" i="29" s="1"/>
  <c r="D4426" i="29" s="1"/>
  <c r="D4427" i="29" s="1"/>
  <c r="D4428" i="29" s="1"/>
  <c r="D4429" i="29" s="1"/>
  <c r="D4430" i="29" s="1"/>
  <c r="D4431" i="29" s="1"/>
  <c r="D4432" i="29" s="1"/>
  <c r="D4433" i="29" s="1"/>
  <c r="D4434" i="29" s="1"/>
  <c r="D4435" i="29" s="1"/>
  <c r="D4436" i="29" s="1"/>
  <c r="D4437" i="29" s="1"/>
  <c r="D4438" i="29" s="1"/>
  <c r="D4439" i="29" s="1"/>
  <c r="D4440" i="29" s="1"/>
  <c r="D4441" i="29" s="1"/>
  <c r="D4442" i="29" s="1"/>
  <c r="D4443" i="29" s="1"/>
  <c r="D4444" i="29" s="1"/>
  <c r="D4445" i="29" s="1"/>
  <c r="D4446" i="29" s="1"/>
  <c r="D4447" i="29" s="1"/>
  <c r="D4448" i="29" s="1"/>
  <c r="D4449" i="29" s="1"/>
  <c r="D4450" i="29" s="1"/>
  <c r="D4451" i="29" s="1"/>
  <c r="D4452" i="29" s="1"/>
  <c r="D4453" i="29" s="1"/>
  <c r="D4454" i="29" s="1"/>
  <c r="D4455" i="29" s="1"/>
  <c r="D4456" i="29" s="1"/>
  <c r="D4457" i="29" s="1"/>
  <c r="D4458" i="29" s="1"/>
  <c r="D4459" i="29" s="1"/>
  <c r="D4460" i="29" s="1"/>
  <c r="D4461" i="29" s="1"/>
  <c r="D4462" i="29" s="1"/>
  <c r="D4463" i="29" s="1"/>
  <c r="D4464" i="29" s="1"/>
  <c r="D4465" i="29" s="1"/>
  <c r="D4466" i="29" s="1"/>
  <c r="D4467" i="29" s="1"/>
  <c r="D4468" i="29" s="1"/>
  <c r="D4469" i="29" s="1"/>
  <c r="D4470" i="29" s="1"/>
  <c r="D4471" i="29" s="1"/>
  <c r="D4472" i="29" s="1"/>
  <c r="D4473" i="29" s="1"/>
  <c r="D4474" i="29" s="1"/>
  <c r="D4475" i="29" s="1"/>
  <c r="D4476" i="29" s="1"/>
  <c r="D4477" i="29" s="1"/>
  <c r="D4478" i="29" s="1"/>
  <c r="D4479" i="29" s="1"/>
  <c r="D4480" i="29" s="1"/>
  <c r="D4481" i="29" s="1"/>
  <c r="D4482" i="29" s="1"/>
  <c r="D4483" i="29" s="1"/>
  <c r="D4484" i="29" s="1"/>
  <c r="D4485" i="29" s="1"/>
  <c r="D4486" i="29" s="1"/>
  <c r="D4487" i="29" s="1"/>
  <c r="D4488" i="29" s="1"/>
  <c r="D4489" i="29" s="1"/>
  <c r="D4490" i="29" s="1"/>
  <c r="D4491" i="29" s="1"/>
  <c r="D4492" i="29" s="1"/>
  <c r="D4493" i="29" s="1"/>
  <c r="D4494" i="29" s="1"/>
  <c r="D4495" i="29" s="1"/>
  <c r="D4496" i="29" s="1"/>
  <c r="D4497" i="29" s="1"/>
  <c r="D4498" i="29" s="1"/>
  <c r="D4499" i="29" s="1"/>
  <c r="D4500" i="29" s="1"/>
  <c r="D4501" i="29" s="1"/>
  <c r="D4502" i="29" s="1"/>
  <c r="D4503" i="29" s="1"/>
  <c r="D4504" i="29" s="1"/>
  <c r="D4505" i="29" s="1"/>
  <c r="D4506" i="29" s="1"/>
  <c r="D4507" i="29" s="1"/>
  <c r="D4508" i="29" s="1"/>
  <c r="D4509" i="29" s="1"/>
  <c r="D4510" i="29" s="1"/>
  <c r="D4511" i="29" s="1"/>
  <c r="D4512" i="29" s="1"/>
  <c r="D4513" i="29" s="1"/>
  <c r="D4514" i="29" s="1"/>
  <c r="D4515" i="29" s="1"/>
  <c r="D4516" i="29" s="1"/>
  <c r="D4517" i="29" s="1"/>
  <c r="D4518" i="29" s="1"/>
  <c r="D4519" i="29" s="1"/>
  <c r="D4520" i="29" s="1"/>
  <c r="D4521" i="29" s="1"/>
  <c r="D4522" i="29" s="1"/>
  <c r="D4523" i="29" s="1"/>
  <c r="D4524" i="29" s="1"/>
  <c r="D4525" i="29" s="1"/>
  <c r="D4526" i="29" s="1"/>
  <c r="D4527" i="29" s="1"/>
  <c r="D4528" i="29" s="1"/>
  <c r="D4529" i="29" s="1"/>
  <c r="D4530" i="29" s="1"/>
  <c r="D4531" i="29" s="1"/>
  <c r="D4532" i="29" s="1"/>
  <c r="D4533" i="29" s="1"/>
  <c r="D4534" i="29" s="1"/>
  <c r="D4535" i="29" s="1"/>
  <c r="D4536" i="29" s="1"/>
  <c r="D4537" i="29" s="1"/>
  <c r="D4538" i="29" s="1"/>
  <c r="D4539" i="29" s="1"/>
  <c r="D4540" i="29" s="1"/>
  <c r="D4541" i="29" s="1"/>
  <c r="D4542" i="29" s="1"/>
  <c r="D4543" i="29" s="1"/>
  <c r="D4544" i="29" s="1"/>
  <c r="D4545" i="29" s="1"/>
  <c r="D4546" i="29" s="1"/>
  <c r="D4547" i="29" s="1"/>
  <c r="D4548" i="29" s="1"/>
  <c r="D4549" i="29" s="1"/>
  <c r="D4550" i="29" s="1"/>
  <c r="D4551" i="29" s="1"/>
  <c r="D4552" i="29" s="1"/>
  <c r="D4553" i="29" s="1"/>
  <c r="D4554" i="29" s="1"/>
  <c r="D4555" i="29" s="1"/>
  <c r="D4556" i="29" s="1"/>
  <c r="D4557" i="29" s="1"/>
  <c r="D4558" i="29" s="1"/>
  <c r="D4559" i="29" s="1"/>
  <c r="D4560" i="29" s="1"/>
  <c r="D4561" i="29" s="1"/>
  <c r="D4562" i="29" s="1"/>
  <c r="D4563" i="29" s="1"/>
  <c r="D4564" i="29" s="1"/>
  <c r="D4565" i="29" s="1"/>
  <c r="D4566" i="29" s="1"/>
  <c r="D4567" i="29" s="1"/>
  <c r="D4568" i="29" s="1"/>
  <c r="D4569" i="29" s="1"/>
  <c r="D4570" i="29" s="1"/>
  <c r="D4571" i="29" s="1"/>
  <c r="D4572" i="29" s="1"/>
  <c r="D4573" i="29" s="1"/>
  <c r="D4574" i="29" s="1"/>
  <c r="D4575" i="29" s="1"/>
  <c r="D4576" i="29" s="1"/>
  <c r="D4577" i="29" s="1"/>
  <c r="D4578" i="29" s="1"/>
  <c r="D4579" i="29" s="1"/>
  <c r="D4580" i="29" s="1"/>
  <c r="D4581" i="29" s="1"/>
  <c r="D4582" i="29" s="1"/>
  <c r="D4583" i="29" s="1"/>
  <c r="D4584" i="29" s="1"/>
  <c r="D4585" i="29" s="1"/>
  <c r="D4586" i="29" s="1"/>
  <c r="D4587" i="29" s="1"/>
  <c r="D4588" i="29" s="1"/>
  <c r="D4589" i="29" s="1"/>
  <c r="D4590" i="29" s="1"/>
  <c r="D4591" i="29" s="1"/>
  <c r="D4592" i="29" s="1"/>
  <c r="D4593" i="29" s="1"/>
  <c r="D4594" i="29" s="1"/>
  <c r="D4595" i="29" s="1"/>
  <c r="D4596" i="29" s="1"/>
  <c r="D4597" i="29" s="1"/>
  <c r="D4598" i="29" s="1"/>
  <c r="D4599" i="29" s="1"/>
  <c r="D4600" i="29" s="1"/>
  <c r="D4601" i="29" s="1"/>
  <c r="D4602" i="29" s="1"/>
  <c r="D4603" i="29" s="1"/>
  <c r="D4604" i="29" s="1"/>
  <c r="D4605" i="29" s="1"/>
  <c r="D4606" i="29" s="1"/>
  <c r="D4607" i="29" s="1"/>
  <c r="D4608" i="29" s="1"/>
  <c r="D4609" i="29" s="1"/>
  <c r="D4610" i="29" s="1"/>
  <c r="D4611" i="29" s="1"/>
  <c r="D4612" i="29" s="1"/>
  <c r="D4613" i="29" s="1"/>
  <c r="D4614" i="29" s="1"/>
  <c r="D4615" i="29" s="1"/>
  <c r="D4616" i="29" s="1"/>
  <c r="D4617" i="29" s="1"/>
  <c r="D4618" i="29" s="1"/>
  <c r="D4619" i="29" s="1"/>
  <c r="D4620" i="29" s="1"/>
  <c r="D4621" i="29" s="1"/>
  <c r="D4622" i="29" s="1"/>
  <c r="D4623" i="29" s="1"/>
  <c r="D4624" i="29" s="1"/>
  <c r="D4625" i="29" s="1"/>
  <c r="D4626" i="29" s="1"/>
  <c r="D4627" i="29" s="1"/>
  <c r="D4628" i="29" s="1"/>
  <c r="D4629" i="29" s="1"/>
  <c r="D4630" i="29" s="1"/>
  <c r="D4631" i="29" s="1"/>
  <c r="D4632" i="29" s="1"/>
  <c r="D4633" i="29" s="1"/>
  <c r="D4634" i="29" s="1"/>
  <c r="D4635" i="29" s="1"/>
  <c r="D4636" i="29" s="1"/>
  <c r="D4637" i="29" s="1"/>
  <c r="D4638" i="29" s="1"/>
  <c r="D4639" i="29" s="1"/>
  <c r="D4640" i="29" s="1"/>
  <c r="D4641" i="29" s="1"/>
  <c r="D4642" i="29" s="1"/>
  <c r="D4643" i="29" s="1"/>
  <c r="D4644" i="29" s="1"/>
  <c r="D4645" i="29" s="1"/>
  <c r="D4646" i="29" s="1"/>
  <c r="D4647" i="29" s="1"/>
  <c r="D4648" i="29" s="1"/>
  <c r="D4649" i="29" s="1"/>
  <c r="D4650" i="29" s="1"/>
  <c r="D4651" i="29" s="1"/>
  <c r="D4652" i="29" s="1"/>
  <c r="D4653" i="29" s="1"/>
  <c r="D4654" i="29" s="1"/>
  <c r="D4655" i="29" s="1"/>
  <c r="D4656" i="29" s="1"/>
  <c r="D4657" i="29" s="1"/>
  <c r="D4658" i="29" s="1"/>
  <c r="D4659" i="29" s="1"/>
  <c r="D4660" i="29" s="1"/>
  <c r="D4661" i="29" s="1"/>
  <c r="D4662" i="29" s="1"/>
  <c r="D4663" i="29" s="1"/>
  <c r="D4664" i="29" s="1"/>
  <c r="D4665" i="29" s="1"/>
  <c r="D4666" i="29" s="1"/>
  <c r="D4667" i="29" s="1"/>
  <c r="D4668" i="29" s="1"/>
  <c r="D4669" i="29" s="1"/>
  <c r="D4670" i="29" s="1"/>
  <c r="D4671" i="29" s="1"/>
  <c r="D4672" i="29" s="1"/>
  <c r="D4673" i="29" s="1"/>
  <c r="D4674" i="29" s="1"/>
  <c r="D4675" i="29" s="1"/>
  <c r="D4676" i="29" s="1"/>
  <c r="D4677" i="29" s="1"/>
  <c r="D4678" i="29" s="1"/>
  <c r="D4679" i="29" s="1"/>
  <c r="D4680" i="29" s="1"/>
  <c r="D4681" i="29" s="1"/>
  <c r="D4682" i="29" s="1"/>
  <c r="D4683" i="29" s="1"/>
  <c r="D4684" i="29" s="1"/>
  <c r="D4685" i="29" s="1"/>
  <c r="D4686" i="29" s="1"/>
  <c r="D4687" i="29" s="1"/>
  <c r="D4688" i="29" s="1"/>
  <c r="D4689" i="29" s="1"/>
  <c r="D4690" i="29" s="1"/>
  <c r="D4691" i="29" s="1"/>
  <c r="D4692" i="29" s="1"/>
  <c r="D4693" i="29" s="1"/>
  <c r="D4694" i="29" s="1"/>
  <c r="D4695" i="29" s="1"/>
  <c r="D4696" i="29" s="1"/>
  <c r="D4697" i="29" s="1"/>
  <c r="D4698" i="29" s="1"/>
  <c r="D4699" i="29" s="1"/>
  <c r="D4700" i="29" s="1"/>
  <c r="D4701" i="29" s="1"/>
  <c r="D4702" i="29" s="1"/>
  <c r="D4703" i="29" s="1"/>
  <c r="D4704" i="29" s="1"/>
  <c r="D4705" i="29" s="1"/>
  <c r="D4706" i="29" s="1"/>
  <c r="D4707" i="29" s="1"/>
  <c r="D4708" i="29" s="1"/>
  <c r="D4709" i="29" s="1"/>
  <c r="D4710" i="29" s="1"/>
  <c r="D4711" i="29" s="1"/>
  <c r="D4712" i="29" s="1"/>
  <c r="D4713" i="29" s="1"/>
  <c r="D4714" i="29" s="1"/>
  <c r="D4715" i="29" s="1"/>
  <c r="D4716" i="29" s="1"/>
  <c r="D4717" i="29" s="1"/>
  <c r="D4718" i="29" s="1"/>
  <c r="D4719" i="29" s="1"/>
  <c r="D4720" i="29" s="1"/>
  <c r="D4721" i="29" s="1"/>
  <c r="D4722" i="29" s="1"/>
  <c r="D4723" i="29" s="1"/>
  <c r="D4724" i="29" s="1"/>
  <c r="D4725" i="29" s="1"/>
  <c r="D4726" i="29" s="1"/>
  <c r="D4727" i="29" s="1"/>
  <c r="D4728" i="29" s="1"/>
  <c r="D4729" i="29" s="1"/>
  <c r="D4730" i="29" s="1"/>
  <c r="D4731" i="29" s="1"/>
  <c r="D4732" i="29" s="1"/>
  <c r="D4733" i="29" s="1"/>
  <c r="D4734" i="29" s="1"/>
  <c r="D4735" i="29" s="1"/>
  <c r="D4736" i="29" s="1"/>
  <c r="D4737" i="29" s="1"/>
  <c r="D4738" i="29" s="1"/>
  <c r="D4739" i="29" s="1"/>
  <c r="D4740" i="29" s="1"/>
  <c r="D4741" i="29" s="1"/>
  <c r="D4742" i="29" s="1"/>
  <c r="D4743" i="29" s="1"/>
  <c r="D4744" i="29" s="1"/>
  <c r="D4745" i="29" s="1"/>
  <c r="D4746" i="29" s="1"/>
  <c r="D4747" i="29" s="1"/>
  <c r="D4748" i="29" s="1"/>
  <c r="D4749" i="29" s="1"/>
  <c r="D4750" i="29" s="1"/>
  <c r="D4751" i="29" s="1"/>
  <c r="D4752" i="29" s="1"/>
  <c r="D4753" i="29" s="1"/>
  <c r="B4754" i="29"/>
  <c r="B4755" i="29" s="1"/>
  <c r="B4756" i="29" s="1"/>
  <c r="B4757" i="29" s="1"/>
  <c r="B4758" i="29" s="1"/>
  <c r="B4759" i="29" s="1"/>
  <c r="B4760" i="29" s="1"/>
  <c r="B4761" i="29" s="1"/>
  <c r="B4762" i="29" s="1"/>
  <c r="B4763" i="29" s="1"/>
  <c r="B4764" i="29" s="1"/>
  <c r="B4765" i="29" s="1"/>
  <c r="B4766" i="29" s="1"/>
  <c r="B4767" i="29" s="1"/>
  <c r="B4768" i="29" s="1"/>
  <c r="B4769" i="29" s="1"/>
  <c r="B4770" i="29" s="1"/>
  <c r="B4771" i="29" s="1"/>
  <c r="B4772" i="29" s="1"/>
  <c r="B4773" i="29" s="1"/>
  <c r="B4774" i="29" s="1"/>
  <c r="B4775" i="29" s="1"/>
  <c r="B4776" i="29" s="1"/>
  <c r="B4777" i="29" s="1"/>
  <c r="B4778" i="29" s="1"/>
  <c r="B4779" i="29" s="1"/>
  <c r="B4780" i="29" s="1"/>
  <c r="B4781" i="29" s="1"/>
  <c r="B4782" i="29" s="1"/>
  <c r="B4783" i="29" s="1"/>
  <c r="B4784" i="29" s="1"/>
  <c r="B4785" i="29" s="1"/>
  <c r="B4786" i="29" s="1"/>
  <c r="B4787" i="29" s="1"/>
  <c r="B4788" i="29" s="1"/>
  <c r="B4789" i="29" s="1"/>
  <c r="B4790" i="29" s="1"/>
  <c r="B4791" i="29" s="1"/>
  <c r="B4792" i="29" s="1"/>
  <c r="B4793" i="29" s="1"/>
  <c r="B4794" i="29" s="1"/>
  <c r="B4795" i="29" s="1"/>
  <c r="B4796" i="29" s="1"/>
  <c r="B4797" i="29" s="1"/>
  <c r="B4798" i="29" s="1"/>
  <c r="B4799" i="29" s="1"/>
  <c r="B4800" i="29" s="1"/>
  <c r="B4801" i="29" s="1"/>
  <c r="B4802" i="29" s="1"/>
  <c r="B4803" i="29" s="1"/>
  <c r="B4804" i="29" s="1"/>
  <c r="B4805" i="29" s="1"/>
  <c r="B4806" i="29" s="1"/>
  <c r="B4807" i="29" s="1"/>
  <c r="B4808" i="29" s="1"/>
  <c r="B4809" i="29" s="1"/>
  <c r="B4810" i="29" s="1"/>
  <c r="B4811" i="29" s="1"/>
  <c r="B4812" i="29" s="1"/>
  <c r="B4813" i="29" s="1"/>
  <c r="B4814" i="29" s="1"/>
  <c r="B4815" i="29" s="1"/>
  <c r="B4816" i="29" s="1"/>
  <c r="B4817" i="29" s="1"/>
  <c r="B4818" i="29" s="1"/>
  <c r="B4819" i="29" s="1"/>
  <c r="B4820" i="29" s="1"/>
  <c r="B4821" i="29" s="1"/>
  <c r="B4822" i="29" s="1"/>
  <c r="B4823" i="29" s="1"/>
  <c r="B4824" i="29" s="1"/>
  <c r="B4825" i="29" s="1"/>
  <c r="B4826" i="29" s="1"/>
  <c r="B4827" i="29" s="1"/>
  <c r="B4828" i="29" s="1"/>
  <c r="B4829" i="29" s="1"/>
  <c r="B4830" i="29" s="1"/>
  <c r="B4831" i="29" s="1"/>
  <c r="B4832" i="29" s="1"/>
  <c r="B4833" i="29" s="1"/>
  <c r="B4834" i="29" s="1"/>
  <c r="B4835" i="29" s="1"/>
  <c r="B4836" i="29" s="1"/>
  <c r="B4837" i="29" s="1"/>
  <c r="B4838" i="29" s="1"/>
  <c r="B4839" i="29" s="1"/>
  <c r="B4840" i="29" s="1"/>
  <c r="B4841" i="29" s="1"/>
  <c r="B4842" i="29" s="1"/>
  <c r="B4843" i="29" s="1"/>
  <c r="B4844" i="29" s="1"/>
  <c r="B4845" i="29" s="1"/>
  <c r="B4846" i="29" s="1"/>
  <c r="B4847" i="29" s="1"/>
  <c r="B4848" i="29" s="1"/>
  <c r="B4849" i="29" s="1"/>
  <c r="B4850" i="29" s="1"/>
  <c r="B4851" i="29" s="1"/>
  <c r="B4852" i="29" s="1"/>
  <c r="B4853" i="29" s="1"/>
  <c r="B4854" i="29" s="1"/>
  <c r="B4855" i="29" s="1"/>
  <c r="B4856" i="29" s="1"/>
  <c r="B4857" i="29" s="1"/>
  <c r="B4858" i="29" s="1"/>
  <c r="B4859" i="29" s="1"/>
  <c r="B4860" i="29" s="1"/>
  <c r="B4861" i="29" s="1"/>
  <c r="B4862" i="29" s="1"/>
  <c r="B4863" i="29" s="1"/>
  <c r="B4864" i="29" s="1"/>
  <c r="B4865" i="29" s="1"/>
  <c r="B4866" i="29" s="1"/>
  <c r="B4867" i="29" s="1"/>
  <c r="B4868" i="29" s="1"/>
  <c r="B4869" i="29" s="1"/>
  <c r="B4870" i="29" s="1"/>
  <c r="B4871" i="29" s="1"/>
  <c r="B4872" i="29" s="1"/>
  <c r="B4873" i="29" s="1"/>
  <c r="B4874" i="29" s="1"/>
  <c r="B4875" i="29" s="1"/>
  <c r="B4876" i="29" s="1"/>
  <c r="B4877" i="29" s="1"/>
  <c r="B4878" i="29" s="1"/>
  <c r="B4879" i="29" s="1"/>
  <c r="B4880" i="29" s="1"/>
  <c r="B4881" i="29" s="1"/>
  <c r="B4882" i="29" s="1"/>
  <c r="B4883" i="29" s="1"/>
  <c r="B4884" i="29" s="1"/>
  <c r="B4885" i="29" s="1"/>
  <c r="B4886" i="29" s="1"/>
  <c r="B4887" i="29" s="1"/>
  <c r="B4888" i="29" s="1"/>
  <c r="B4889" i="29" s="1"/>
  <c r="B4890" i="29" s="1"/>
  <c r="B4891" i="29" s="1"/>
  <c r="B4892" i="29" s="1"/>
  <c r="B4893" i="29" s="1"/>
  <c r="B4894" i="29" s="1"/>
  <c r="B4895" i="29" s="1"/>
  <c r="B4896" i="29" s="1"/>
  <c r="B4897" i="29" s="1"/>
  <c r="B4898" i="29" s="1"/>
  <c r="B4899" i="29" s="1"/>
  <c r="B4900" i="29" s="1"/>
  <c r="B4901" i="29" s="1"/>
  <c r="B4902" i="29" s="1"/>
  <c r="B4903" i="29" s="1"/>
  <c r="B4904" i="29" s="1"/>
  <c r="B4905" i="29" s="1"/>
  <c r="B4906" i="29" s="1"/>
  <c r="B4907" i="29" s="1"/>
  <c r="B4908" i="29" s="1"/>
  <c r="B4909" i="29" s="1"/>
  <c r="B4910" i="29" s="1"/>
  <c r="B4911" i="29" s="1"/>
  <c r="B4912" i="29" s="1"/>
  <c r="B4913" i="29" s="1"/>
  <c r="B4914" i="29" s="1"/>
  <c r="B4915" i="29" s="1"/>
  <c r="B4916" i="29" s="1"/>
  <c r="B4917" i="29" s="1"/>
  <c r="B4918" i="29" s="1"/>
  <c r="B4919" i="29" s="1"/>
  <c r="B4920" i="29" s="1"/>
  <c r="B4921" i="29" s="1"/>
  <c r="B4922" i="29" s="1"/>
  <c r="B4923" i="29" s="1"/>
  <c r="B4924" i="29" s="1"/>
  <c r="B4925" i="29" s="1"/>
  <c r="B4926" i="29" s="1"/>
  <c r="B4927" i="29" s="1"/>
  <c r="B4928" i="29" s="1"/>
  <c r="B4929" i="29" s="1"/>
  <c r="B4930" i="29" s="1"/>
  <c r="B4931" i="29" s="1"/>
  <c r="B4932" i="29" s="1"/>
  <c r="B4933" i="29" s="1"/>
  <c r="B4934" i="29" s="1"/>
  <c r="B4935" i="29" s="1"/>
  <c r="B4936" i="29" s="1"/>
  <c r="B4937" i="29" s="1"/>
  <c r="B4938" i="29" s="1"/>
  <c r="B4939" i="29" s="1"/>
  <c r="B4940" i="29" s="1"/>
  <c r="B4941" i="29" s="1"/>
  <c r="B4942" i="29" s="1"/>
  <c r="B4943" i="29" s="1"/>
  <c r="B4944" i="29" s="1"/>
  <c r="B4945" i="29" s="1"/>
  <c r="B4946" i="29" s="1"/>
  <c r="B4947" i="29" s="1"/>
  <c r="B4948" i="29" s="1"/>
  <c r="B4949" i="29" s="1"/>
  <c r="B4950" i="29" s="1"/>
  <c r="B4951" i="29" s="1"/>
  <c r="B4952" i="29" s="1"/>
  <c r="B4953" i="29" s="1"/>
  <c r="B4954" i="29" s="1"/>
  <c r="B4955" i="29" s="1"/>
  <c r="B4956" i="29" s="1"/>
  <c r="B4957" i="29" s="1"/>
  <c r="B4958" i="29" s="1"/>
  <c r="B4959" i="29" s="1"/>
  <c r="B4960" i="29" s="1"/>
  <c r="B4961" i="29" s="1"/>
  <c r="B4962" i="29" s="1"/>
  <c r="B4963" i="29" s="1"/>
  <c r="B4964" i="29" s="1"/>
  <c r="B4965" i="29" s="1"/>
  <c r="B4966" i="29" s="1"/>
  <c r="B4967" i="29" s="1"/>
  <c r="B4968" i="29" s="1"/>
  <c r="B4969" i="29" s="1"/>
  <c r="B4970" i="29" s="1"/>
  <c r="B4971" i="29" s="1"/>
  <c r="B4972" i="29" s="1"/>
  <c r="B4973" i="29" s="1"/>
  <c r="B4974" i="29" s="1"/>
  <c r="B4975" i="29" s="1"/>
  <c r="B4976" i="29" s="1"/>
  <c r="B4977" i="29" s="1"/>
  <c r="B4978" i="29" s="1"/>
  <c r="B4979" i="29" s="1"/>
  <c r="B4980" i="29" s="1"/>
  <c r="B4981" i="29" s="1"/>
  <c r="B4982" i="29" s="1"/>
  <c r="B4983" i="29" s="1"/>
  <c r="B4984" i="29" s="1"/>
  <c r="B4985" i="29" s="1"/>
  <c r="B4986" i="29" s="1"/>
  <c r="B4987" i="29" s="1"/>
  <c r="B4988" i="29" s="1"/>
  <c r="B4989" i="29" s="1"/>
  <c r="B4990" i="29" s="1"/>
  <c r="B4991" i="29" s="1"/>
  <c r="B4992" i="29" s="1"/>
  <c r="B4993" i="29" s="1"/>
  <c r="B4994" i="29" s="1"/>
  <c r="B4995" i="29" s="1"/>
  <c r="B4996" i="29" s="1"/>
  <c r="B4997" i="29" s="1"/>
  <c r="B4998" i="29" s="1"/>
  <c r="B4999" i="29" s="1"/>
  <c r="B5000" i="29" s="1"/>
  <c r="B5001" i="29" s="1"/>
  <c r="B5002" i="29" s="1"/>
  <c r="B5003" i="29" s="1"/>
  <c r="B5004" i="29" s="1"/>
  <c r="B5005" i="29" s="1"/>
  <c r="B5006" i="29" s="1"/>
  <c r="B5007" i="29" s="1"/>
  <c r="B5008" i="29" s="1"/>
  <c r="B5009" i="29" s="1"/>
  <c r="B5010" i="29" s="1"/>
  <c r="B5011" i="29" s="1"/>
  <c r="B5012" i="29" s="1"/>
  <c r="B5013" i="29" s="1"/>
  <c r="B5014" i="29" s="1"/>
  <c r="B5015" i="29" s="1"/>
  <c r="B5016" i="29" s="1"/>
  <c r="B5017" i="29" s="1"/>
  <c r="B5018" i="29" s="1"/>
  <c r="B5019" i="29" s="1"/>
  <c r="B5020" i="29" s="1"/>
  <c r="B5021" i="29" s="1"/>
  <c r="B5022" i="29" s="1"/>
  <c r="B5023" i="29" s="1"/>
  <c r="B5024" i="29" s="1"/>
  <c r="B5025" i="29" s="1"/>
  <c r="B5026" i="29" s="1"/>
  <c r="B5027" i="29" s="1"/>
  <c r="B5028" i="29" s="1"/>
  <c r="B5029" i="29" s="1"/>
  <c r="B5030" i="29" s="1"/>
  <c r="B5031" i="29" s="1"/>
  <c r="B5032" i="29" s="1"/>
  <c r="B5033" i="29" s="1"/>
  <c r="B5034" i="29" s="1"/>
  <c r="B5035" i="29" s="1"/>
  <c r="B5036" i="29" s="1"/>
  <c r="B5037" i="29" s="1"/>
  <c r="B5038" i="29" s="1"/>
  <c r="B5039" i="29" s="1"/>
  <c r="B5040" i="29" s="1"/>
  <c r="B5041" i="29" s="1"/>
  <c r="B5042" i="29" s="1"/>
  <c r="B5043" i="29" s="1"/>
  <c r="B5044" i="29" s="1"/>
  <c r="B5045" i="29" s="1"/>
  <c r="B5046" i="29" s="1"/>
  <c r="B5047" i="29" s="1"/>
  <c r="B5048" i="29" s="1"/>
  <c r="B5049" i="29" s="1"/>
  <c r="B5050" i="29" s="1"/>
  <c r="B5051" i="29" s="1"/>
  <c r="B5052" i="29" s="1"/>
  <c r="B5053" i="29" s="1"/>
  <c r="B5054" i="29" s="1"/>
  <c r="B5055" i="29" s="1"/>
  <c r="B5056" i="29" s="1"/>
  <c r="B5057" i="29" s="1"/>
  <c r="B5058" i="29" s="1"/>
  <c r="B5059" i="29" s="1"/>
  <c r="B5060" i="29" s="1"/>
  <c r="B5061" i="29" s="1"/>
  <c r="B5062" i="29" s="1"/>
  <c r="B5063" i="29" s="1"/>
  <c r="B5064" i="29" s="1"/>
  <c r="B5065" i="29" s="1"/>
  <c r="B5066" i="29" s="1"/>
  <c r="B5067" i="29" s="1"/>
  <c r="B5068" i="29" s="1"/>
  <c r="B5069" i="29" s="1"/>
  <c r="B5070" i="29" s="1"/>
  <c r="B5071" i="29" s="1"/>
  <c r="B5072" i="29" s="1"/>
  <c r="B5073" i="29" s="1"/>
  <c r="B5074" i="29" s="1"/>
  <c r="B5075" i="29" s="1"/>
  <c r="B5076" i="29" s="1"/>
  <c r="B5077" i="29" s="1"/>
  <c r="B5078" i="29" s="1"/>
  <c r="B5079" i="29" s="1"/>
  <c r="B5080" i="29" s="1"/>
  <c r="B5081" i="29" s="1"/>
  <c r="B5082" i="29" s="1"/>
  <c r="B5083" i="29" s="1"/>
  <c r="B5084" i="29" s="1"/>
  <c r="B5085" i="29" s="1"/>
  <c r="B5086" i="29" s="1"/>
  <c r="B5087" i="29" s="1"/>
  <c r="B5088" i="29" s="1"/>
  <c r="B5089" i="29" s="1"/>
  <c r="B5090" i="29" s="1"/>
  <c r="B5091" i="29" s="1"/>
  <c r="B5092" i="29" s="1"/>
  <c r="B5093" i="29" s="1"/>
  <c r="B5094" i="29" s="1"/>
  <c r="B5095" i="29" s="1"/>
  <c r="B5096" i="29" s="1"/>
  <c r="B5097" i="29" s="1"/>
  <c r="B5098" i="29" s="1"/>
  <c r="B5099" i="29" s="1"/>
  <c r="B5100" i="29" s="1"/>
  <c r="B5101" i="29" s="1"/>
  <c r="B5102" i="29" s="1"/>
  <c r="B5103" i="29" s="1"/>
  <c r="B5104" i="29" s="1"/>
  <c r="B5105" i="29" s="1"/>
  <c r="B5106" i="29" s="1"/>
  <c r="B5107" i="29" s="1"/>
  <c r="B5108" i="29" s="1"/>
  <c r="B5109" i="29" s="1"/>
  <c r="B5110" i="29" s="1"/>
  <c r="B5111" i="29" s="1"/>
  <c r="B5112" i="29" s="1"/>
  <c r="B5113" i="29" s="1"/>
  <c r="B5114" i="29" s="1"/>
  <c r="B5115" i="29" s="1"/>
  <c r="B5116" i="29" s="1"/>
  <c r="B5117" i="29" s="1"/>
  <c r="C4754" i="29"/>
  <c r="C4755" i="29" s="1"/>
  <c r="C4756" i="29" s="1"/>
  <c r="C4757" i="29" s="1"/>
  <c r="C4758" i="29" s="1"/>
  <c r="C4759" i="29" s="1"/>
  <c r="C4760" i="29" s="1"/>
  <c r="C4761" i="29" s="1"/>
  <c r="C4762" i="29" s="1"/>
  <c r="C4763" i="29" s="1"/>
  <c r="C4764" i="29" s="1"/>
  <c r="C4765" i="29" s="1"/>
  <c r="C4766" i="29" s="1"/>
  <c r="C4767" i="29" s="1"/>
  <c r="C4768" i="29" s="1"/>
  <c r="C4769" i="29" s="1"/>
  <c r="C4770" i="29" s="1"/>
  <c r="C4771" i="29" s="1"/>
  <c r="C4772" i="29" s="1"/>
  <c r="C4773" i="29" s="1"/>
  <c r="C4774" i="29" s="1"/>
  <c r="C4775" i="29" s="1"/>
  <c r="C4776" i="29" s="1"/>
  <c r="C4777" i="29" s="1"/>
  <c r="C4778" i="29" s="1"/>
  <c r="C4779" i="29" s="1"/>
  <c r="C4780" i="29" s="1"/>
  <c r="C4781" i="29" s="1"/>
  <c r="C4782" i="29" s="1"/>
  <c r="C4783" i="29" s="1"/>
  <c r="C4784" i="29" s="1"/>
  <c r="C4785" i="29" s="1"/>
  <c r="C4786" i="29" s="1"/>
  <c r="C4787" i="29" s="1"/>
  <c r="C4788" i="29" s="1"/>
  <c r="C4789" i="29" s="1"/>
  <c r="C4790" i="29" s="1"/>
  <c r="C4791" i="29" s="1"/>
  <c r="C4792" i="29" s="1"/>
  <c r="C4793" i="29" s="1"/>
  <c r="C4794" i="29" s="1"/>
  <c r="C4795" i="29" s="1"/>
  <c r="C4796" i="29" s="1"/>
  <c r="C4797" i="29" s="1"/>
  <c r="C4798" i="29" s="1"/>
  <c r="C4799" i="29" s="1"/>
  <c r="C4800" i="29" s="1"/>
  <c r="C4801" i="29" s="1"/>
  <c r="C4802" i="29" s="1"/>
  <c r="C4803" i="29" s="1"/>
  <c r="C4804" i="29" s="1"/>
  <c r="C4805" i="29" s="1"/>
  <c r="C4806" i="29" s="1"/>
  <c r="C4807" i="29" s="1"/>
  <c r="C4808" i="29" s="1"/>
  <c r="C4809" i="29" s="1"/>
  <c r="C4810" i="29" s="1"/>
  <c r="C4811" i="29" s="1"/>
  <c r="C4812" i="29" s="1"/>
  <c r="C4813" i="29" s="1"/>
  <c r="C4814" i="29" s="1"/>
  <c r="C4815" i="29" s="1"/>
  <c r="C4816" i="29" s="1"/>
  <c r="C4817" i="29" s="1"/>
  <c r="C4818" i="29" s="1"/>
  <c r="C4819" i="29" s="1"/>
  <c r="C4820" i="29" s="1"/>
  <c r="C4821" i="29" s="1"/>
  <c r="C4822" i="29" s="1"/>
  <c r="C4823" i="29" s="1"/>
  <c r="C4824" i="29" s="1"/>
  <c r="C4825" i="29" s="1"/>
  <c r="C4826" i="29" s="1"/>
  <c r="C4827" i="29" s="1"/>
  <c r="C4828" i="29" s="1"/>
  <c r="C4829" i="29" s="1"/>
  <c r="C4830" i="29" s="1"/>
  <c r="C4831" i="29" s="1"/>
  <c r="C4832" i="29" s="1"/>
  <c r="C4833" i="29" s="1"/>
  <c r="C4834" i="29" s="1"/>
  <c r="C4835" i="29" s="1"/>
  <c r="C4836" i="29" s="1"/>
  <c r="C4837" i="29" s="1"/>
  <c r="C4838" i="29" s="1"/>
  <c r="C4839" i="29" s="1"/>
  <c r="C4840" i="29" s="1"/>
  <c r="C4841" i="29" s="1"/>
  <c r="C4842" i="29" s="1"/>
  <c r="C4843" i="29" s="1"/>
  <c r="C4844" i="29" s="1"/>
  <c r="C4845" i="29" s="1"/>
  <c r="C4846" i="29" s="1"/>
  <c r="C4847" i="29" s="1"/>
  <c r="C4848" i="29" s="1"/>
  <c r="C4849" i="29" s="1"/>
  <c r="C4850" i="29" s="1"/>
  <c r="C4851" i="29" s="1"/>
  <c r="C4852" i="29" s="1"/>
  <c r="C4853" i="29" s="1"/>
  <c r="C4854" i="29" s="1"/>
  <c r="C4855" i="29" s="1"/>
  <c r="C4856" i="29" s="1"/>
  <c r="C4857" i="29" s="1"/>
  <c r="C4858" i="29" s="1"/>
  <c r="C4859" i="29" s="1"/>
  <c r="C4860" i="29" s="1"/>
  <c r="C4861" i="29" s="1"/>
  <c r="C4862" i="29" s="1"/>
  <c r="C4863" i="29" s="1"/>
  <c r="C4864" i="29" s="1"/>
  <c r="C4865" i="29" s="1"/>
  <c r="C4866" i="29" s="1"/>
  <c r="C4867" i="29" s="1"/>
  <c r="C4868" i="29" s="1"/>
  <c r="C4869" i="29" s="1"/>
  <c r="C4870" i="29" s="1"/>
  <c r="C4871" i="29" s="1"/>
  <c r="C4872" i="29" s="1"/>
  <c r="C4873" i="29" s="1"/>
  <c r="C4874" i="29" s="1"/>
  <c r="C4875" i="29" s="1"/>
  <c r="C4876" i="29" s="1"/>
  <c r="C4877" i="29" s="1"/>
  <c r="C4878" i="29" s="1"/>
  <c r="C4879" i="29" s="1"/>
  <c r="C4880" i="29" s="1"/>
  <c r="C4881" i="29" s="1"/>
  <c r="C4882" i="29" s="1"/>
  <c r="C4883" i="29" s="1"/>
  <c r="C4884" i="29" s="1"/>
  <c r="C4885" i="29" s="1"/>
  <c r="C4886" i="29" s="1"/>
  <c r="C4887" i="29" s="1"/>
  <c r="C4888" i="29" s="1"/>
  <c r="C4889" i="29" s="1"/>
  <c r="C4890" i="29" s="1"/>
  <c r="C4891" i="29" s="1"/>
  <c r="C4892" i="29" s="1"/>
  <c r="C4893" i="29" s="1"/>
  <c r="C4894" i="29" s="1"/>
  <c r="C4895" i="29" s="1"/>
  <c r="C4896" i="29" s="1"/>
  <c r="C4897" i="29" s="1"/>
  <c r="C4898" i="29" s="1"/>
  <c r="C4899" i="29" s="1"/>
  <c r="C4900" i="29" s="1"/>
  <c r="C4901" i="29" s="1"/>
  <c r="C4902" i="29" s="1"/>
  <c r="C4903" i="29" s="1"/>
  <c r="C4904" i="29" s="1"/>
  <c r="C4905" i="29" s="1"/>
  <c r="C4906" i="29" s="1"/>
  <c r="C4907" i="29" s="1"/>
  <c r="C4908" i="29" s="1"/>
  <c r="C4909" i="29" s="1"/>
  <c r="C4910" i="29" s="1"/>
  <c r="C4911" i="29" s="1"/>
  <c r="C4912" i="29" s="1"/>
  <c r="C4913" i="29" s="1"/>
  <c r="C4914" i="29" s="1"/>
  <c r="C4915" i="29" s="1"/>
  <c r="C4916" i="29" s="1"/>
  <c r="C4917" i="29" s="1"/>
  <c r="C4918" i="29" s="1"/>
  <c r="C4919" i="29" s="1"/>
  <c r="C4920" i="29" s="1"/>
  <c r="C4921" i="29" s="1"/>
  <c r="C4922" i="29" s="1"/>
  <c r="C4923" i="29" s="1"/>
  <c r="C4924" i="29" s="1"/>
  <c r="C4925" i="29" s="1"/>
  <c r="C4926" i="29" s="1"/>
  <c r="C4927" i="29" s="1"/>
  <c r="C4928" i="29" s="1"/>
  <c r="C4929" i="29" s="1"/>
  <c r="C4930" i="29" s="1"/>
  <c r="C4931" i="29" s="1"/>
  <c r="C4932" i="29" s="1"/>
  <c r="C4933" i="29" s="1"/>
  <c r="C4934" i="29" s="1"/>
  <c r="C4935" i="29" s="1"/>
  <c r="C4936" i="29" s="1"/>
  <c r="C4937" i="29" s="1"/>
  <c r="C4938" i="29" s="1"/>
  <c r="C4939" i="29" s="1"/>
  <c r="C4940" i="29" s="1"/>
  <c r="C4941" i="29" s="1"/>
  <c r="C4942" i="29" s="1"/>
  <c r="C4943" i="29" s="1"/>
  <c r="C4944" i="29" s="1"/>
  <c r="C4945" i="29" s="1"/>
  <c r="C4946" i="29" s="1"/>
  <c r="C4947" i="29" s="1"/>
  <c r="C4948" i="29" s="1"/>
  <c r="C4949" i="29" s="1"/>
  <c r="C4950" i="29" s="1"/>
  <c r="C4951" i="29" s="1"/>
  <c r="C4952" i="29" s="1"/>
  <c r="C4953" i="29" s="1"/>
  <c r="C4954" i="29" s="1"/>
  <c r="C4955" i="29" s="1"/>
  <c r="C4956" i="29" s="1"/>
  <c r="C4957" i="29" s="1"/>
  <c r="C4958" i="29" s="1"/>
  <c r="C4959" i="29" s="1"/>
  <c r="C4960" i="29" s="1"/>
  <c r="C4961" i="29" s="1"/>
  <c r="C4962" i="29" s="1"/>
  <c r="C4963" i="29" s="1"/>
  <c r="C4964" i="29" s="1"/>
  <c r="C4965" i="29" s="1"/>
  <c r="C4966" i="29" s="1"/>
  <c r="C4967" i="29" s="1"/>
  <c r="C4968" i="29" s="1"/>
  <c r="C4969" i="29" s="1"/>
  <c r="C4970" i="29" s="1"/>
  <c r="C4971" i="29" s="1"/>
  <c r="C4972" i="29" s="1"/>
  <c r="C4973" i="29" s="1"/>
  <c r="C4974" i="29" s="1"/>
  <c r="C4975" i="29" s="1"/>
  <c r="C4976" i="29" s="1"/>
  <c r="C4977" i="29" s="1"/>
  <c r="C4978" i="29" s="1"/>
  <c r="C4979" i="29" s="1"/>
  <c r="C4980" i="29" s="1"/>
  <c r="C4981" i="29" s="1"/>
  <c r="C4982" i="29" s="1"/>
  <c r="C4983" i="29" s="1"/>
  <c r="C4984" i="29" s="1"/>
  <c r="C4985" i="29" s="1"/>
  <c r="C4986" i="29" s="1"/>
  <c r="C4987" i="29" s="1"/>
  <c r="C4988" i="29" s="1"/>
  <c r="C4989" i="29" s="1"/>
  <c r="C4990" i="29" s="1"/>
  <c r="C4991" i="29" s="1"/>
  <c r="C4992" i="29" s="1"/>
  <c r="C4993" i="29" s="1"/>
  <c r="C4994" i="29" s="1"/>
  <c r="C4995" i="29" s="1"/>
  <c r="C4996" i="29" s="1"/>
  <c r="C4997" i="29" s="1"/>
  <c r="C4998" i="29" s="1"/>
  <c r="C4999" i="29" s="1"/>
  <c r="C5000" i="29" s="1"/>
  <c r="C5001" i="29" s="1"/>
  <c r="C5002" i="29" s="1"/>
  <c r="C5003" i="29" s="1"/>
  <c r="C5004" i="29" s="1"/>
  <c r="C5005" i="29" s="1"/>
  <c r="C5006" i="29" s="1"/>
  <c r="C5007" i="29" s="1"/>
  <c r="C5008" i="29" s="1"/>
  <c r="C5009" i="29" s="1"/>
  <c r="C5010" i="29" s="1"/>
  <c r="C5011" i="29" s="1"/>
  <c r="C5012" i="29" s="1"/>
  <c r="C5013" i="29" s="1"/>
  <c r="C5014" i="29" s="1"/>
  <c r="C5015" i="29" s="1"/>
  <c r="C5016" i="29" s="1"/>
  <c r="C5017" i="29" s="1"/>
  <c r="C5018" i="29" s="1"/>
  <c r="C5019" i="29" s="1"/>
  <c r="C5020" i="29" s="1"/>
  <c r="C5021" i="29" s="1"/>
  <c r="C5022" i="29" s="1"/>
  <c r="C5023" i="29" s="1"/>
  <c r="C5024" i="29" s="1"/>
  <c r="C5025" i="29" s="1"/>
  <c r="C5026" i="29" s="1"/>
  <c r="C5027" i="29" s="1"/>
  <c r="C5028" i="29" s="1"/>
  <c r="C5029" i="29" s="1"/>
  <c r="C5030" i="29" s="1"/>
  <c r="C5031" i="29" s="1"/>
  <c r="C5032" i="29" s="1"/>
  <c r="C5033" i="29" s="1"/>
  <c r="C5034" i="29" s="1"/>
  <c r="C5035" i="29" s="1"/>
  <c r="C5036" i="29" s="1"/>
  <c r="C5037" i="29" s="1"/>
  <c r="C5038" i="29" s="1"/>
  <c r="C5039" i="29" s="1"/>
  <c r="C5040" i="29" s="1"/>
  <c r="C5041" i="29" s="1"/>
  <c r="C5042" i="29" s="1"/>
  <c r="C5043" i="29" s="1"/>
  <c r="C5044" i="29" s="1"/>
  <c r="C5045" i="29" s="1"/>
  <c r="C5046" i="29" s="1"/>
  <c r="C5047" i="29" s="1"/>
  <c r="C5048" i="29" s="1"/>
  <c r="C5049" i="29" s="1"/>
  <c r="C5050" i="29" s="1"/>
  <c r="C5051" i="29" s="1"/>
  <c r="C5052" i="29" s="1"/>
  <c r="C5053" i="29" s="1"/>
  <c r="C5054" i="29" s="1"/>
  <c r="C5055" i="29" s="1"/>
  <c r="C5056" i="29" s="1"/>
  <c r="C5057" i="29" s="1"/>
  <c r="C5058" i="29" s="1"/>
  <c r="C5059" i="29" s="1"/>
  <c r="C5060" i="29" s="1"/>
  <c r="C5061" i="29" s="1"/>
  <c r="C5062" i="29" s="1"/>
  <c r="C5063" i="29" s="1"/>
  <c r="C5064" i="29" s="1"/>
  <c r="C5065" i="29" s="1"/>
  <c r="C5066" i="29" s="1"/>
  <c r="C5067" i="29" s="1"/>
  <c r="C5068" i="29" s="1"/>
  <c r="C5069" i="29" s="1"/>
  <c r="C5070" i="29" s="1"/>
  <c r="C5071" i="29" s="1"/>
  <c r="C5072" i="29" s="1"/>
  <c r="C5073" i="29" s="1"/>
  <c r="C5074" i="29" s="1"/>
  <c r="C5075" i="29" s="1"/>
  <c r="C5076" i="29" s="1"/>
  <c r="C5077" i="29" s="1"/>
  <c r="C5078" i="29" s="1"/>
  <c r="C5079" i="29" s="1"/>
  <c r="C5080" i="29" s="1"/>
  <c r="C5081" i="29" s="1"/>
  <c r="C5082" i="29" s="1"/>
  <c r="C5083" i="29" s="1"/>
  <c r="C5084" i="29" s="1"/>
  <c r="C5085" i="29" s="1"/>
  <c r="C5086" i="29" s="1"/>
  <c r="C5087" i="29" s="1"/>
  <c r="C5088" i="29" s="1"/>
  <c r="C5089" i="29" s="1"/>
  <c r="C5090" i="29" s="1"/>
  <c r="C5091" i="29" s="1"/>
  <c r="C5092" i="29" s="1"/>
  <c r="C5093" i="29" s="1"/>
  <c r="C5094" i="29" s="1"/>
  <c r="C5095" i="29" s="1"/>
  <c r="C5096" i="29" s="1"/>
  <c r="C5097" i="29" s="1"/>
  <c r="C5098" i="29" s="1"/>
  <c r="C5099" i="29" s="1"/>
  <c r="C5100" i="29" s="1"/>
  <c r="C5101" i="29" s="1"/>
  <c r="C5102" i="29" s="1"/>
  <c r="C5103" i="29" s="1"/>
  <c r="C5104" i="29" s="1"/>
  <c r="C5105" i="29" s="1"/>
  <c r="C5106" i="29" s="1"/>
  <c r="C5107" i="29" s="1"/>
  <c r="C5108" i="29" s="1"/>
  <c r="C5109" i="29" s="1"/>
  <c r="C5110" i="29" s="1"/>
  <c r="C5111" i="29" s="1"/>
  <c r="C5112" i="29" s="1"/>
  <c r="C5113" i="29" s="1"/>
  <c r="C5114" i="29" s="1"/>
  <c r="C5115" i="29" s="1"/>
  <c r="C5116" i="29" s="1"/>
  <c r="C5117" i="29" s="1"/>
  <c r="D4755" i="29"/>
  <c r="D4756" i="29" s="1"/>
  <c r="D4757" i="29" s="1"/>
  <c r="D4758" i="29" s="1"/>
  <c r="D4759" i="29" s="1"/>
  <c r="D4760" i="29" s="1"/>
  <c r="D4761" i="29" s="1"/>
  <c r="D4762" i="29" s="1"/>
  <c r="D4763" i="29" s="1"/>
  <c r="D4764" i="29" s="1"/>
  <c r="D4765" i="29" s="1"/>
  <c r="D4766" i="29" s="1"/>
  <c r="D4767" i="29" s="1"/>
  <c r="D4768" i="29" s="1"/>
  <c r="D4769" i="29" s="1"/>
  <c r="D4770" i="29" s="1"/>
  <c r="D4771" i="29" s="1"/>
  <c r="D4772" i="29" s="1"/>
  <c r="D4773" i="29" s="1"/>
  <c r="D4774" i="29" s="1"/>
  <c r="D4775" i="29" s="1"/>
  <c r="D4776" i="29" s="1"/>
  <c r="D4777" i="29" s="1"/>
  <c r="D4778" i="29" s="1"/>
  <c r="D4779" i="29" s="1"/>
  <c r="D4780" i="29" s="1"/>
  <c r="D4781" i="29" s="1"/>
  <c r="D4782" i="29" s="1"/>
  <c r="D4783" i="29" s="1"/>
  <c r="D4784" i="29" s="1"/>
  <c r="D4785" i="29" s="1"/>
  <c r="D4786" i="29" s="1"/>
  <c r="D4787" i="29" s="1"/>
  <c r="D4788" i="29" s="1"/>
  <c r="D4789" i="29" s="1"/>
  <c r="D4790" i="29" s="1"/>
  <c r="D4791" i="29" s="1"/>
  <c r="D4792" i="29" s="1"/>
  <c r="D4793" i="29" s="1"/>
  <c r="D4794" i="29" s="1"/>
  <c r="D4795" i="29" s="1"/>
  <c r="D4796" i="29" s="1"/>
  <c r="D4797" i="29" s="1"/>
  <c r="D4798" i="29" s="1"/>
  <c r="D4799" i="29" s="1"/>
  <c r="D4800" i="29" s="1"/>
  <c r="D4801" i="29" s="1"/>
  <c r="D4802" i="29" s="1"/>
  <c r="D4803" i="29" s="1"/>
  <c r="D4804" i="29" s="1"/>
  <c r="D4805" i="29" s="1"/>
  <c r="D4806" i="29" s="1"/>
  <c r="D4807" i="29" s="1"/>
  <c r="D4808" i="29" s="1"/>
  <c r="D4809" i="29" s="1"/>
  <c r="D4810" i="29" s="1"/>
  <c r="D4811" i="29" s="1"/>
  <c r="D4812" i="29" s="1"/>
  <c r="D4813" i="29" s="1"/>
  <c r="D4814" i="29" s="1"/>
  <c r="D4815" i="29" s="1"/>
  <c r="D4816" i="29" s="1"/>
  <c r="D4817" i="29" s="1"/>
  <c r="D4818" i="29" s="1"/>
  <c r="D4819" i="29" s="1"/>
  <c r="D4820" i="29" s="1"/>
  <c r="D4821" i="29" s="1"/>
  <c r="D4822" i="29" s="1"/>
  <c r="D4823" i="29" s="1"/>
  <c r="D4824" i="29" s="1"/>
  <c r="D4825" i="29" s="1"/>
  <c r="D4826" i="29" s="1"/>
  <c r="D4827" i="29" s="1"/>
  <c r="D4828" i="29" s="1"/>
  <c r="D4829" i="29" s="1"/>
  <c r="D4830" i="29" s="1"/>
  <c r="D4831" i="29" s="1"/>
  <c r="D4832" i="29" s="1"/>
  <c r="D4833" i="29" s="1"/>
  <c r="D4834" i="29" s="1"/>
  <c r="D4835" i="29" s="1"/>
  <c r="D4836" i="29" s="1"/>
  <c r="D4837" i="29" s="1"/>
  <c r="D4838" i="29" s="1"/>
  <c r="D4839" i="29" s="1"/>
  <c r="D4840" i="29" s="1"/>
  <c r="D4841" i="29" s="1"/>
  <c r="D4842" i="29" s="1"/>
  <c r="D4843" i="29" s="1"/>
  <c r="D4844" i="29" s="1"/>
  <c r="D4845" i="29" s="1"/>
  <c r="D4846" i="29" s="1"/>
  <c r="D4847" i="29" s="1"/>
  <c r="D4848" i="29" s="1"/>
  <c r="D4849" i="29" s="1"/>
  <c r="D4850" i="29" s="1"/>
  <c r="D4851" i="29" s="1"/>
  <c r="D4852" i="29" s="1"/>
  <c r="D4853" i="29" s="1"/>
  <c r="D4854" i="29" s="1"/>
  <c r="D4855" i="29" s="1"/>
  <c r="D4856" i="29" s="1"/>
  <c r="D4857" i="29" s="1"/>
  <c r="D4858" i="29" s="1"/>
  <c r="D4859" i="29" s="1"/>
  <c r="D4860" i="29" s="1"/>
  <c r="D4861" i="29" s="1"/>
  <c r="D4862" i="29" s="1"/>
  <c r="D4863" i="29" s="1"/>
  <c r="D4864" i="29" s="1"/>
  <c r="D4865" i="29" s="1"/>
  <c r="D4866" i="29" s="1"/>
  <c r="D4867" i="29" s="1"/>
  <c r="D4868" i="29" s="1"/>
  <c r="D4869" i="29" s="1"/>
  <c r="D4870" i="29" s="1"/>
  <c r="D4871" i="29" s="1"/>
  <c r="D4872" i="29" s="1"/>
  <c r="D4873" i="29" s="1"/>
  <c r="D4874" i="29" s="1"/>
  <c r="D4875" i="29" s="1"/>
  <c r="D4876" i="29" s="1"/>
  <c r="D4877" i="29" s="1"/>
  <c r="D4878" i="29" s="1"/>
  <c r="D4879" i="29" s="1"/>
  <c r="D4880" i="29" s="1"/>
  <c r="D4881" i="29" s="1"/>
  <c r="D4882" i="29" s="1"/>
  <c r="D4883" i="29" s="1"/>
  <c r="D4884" i="29" s="1"/>
  <c r="D4885" i="29" s="1"/>
  <c r="D4886" i="29" s="1"/>
  <c r="D4887" i="29" s="1"/>
  <c r="D4888" i="29" s="1"/>
  <c r="D4889" i="29" s="1"/>
  <c r="D4890" i="29" s="1"/>
  <c r="D4891" i="29" s="1"/>
  <c r="D4892" i="29" s="1"/>
  <c r="D4893" i="29" s="1"/>
  <c r="D4894" i="29" s="1"/>
  <c r="D4895" i="29" s="1"/>
  <c r="D4896" i="29" s="1"/>
  <c r="D4897" i="29" s="1"/>
  <c r="D4898" i="29" s="1"/>
  <c r="D4899" i="29" s="1"/>
  <c r="D4900" i="29" s="1"/>
  <c r="D4901" i="29" s="1"/>
  <c r="D4902" i="29" s="1"/>
  <c r="D4903" i="29" s="1"/>
  <c r="D4904" i="29" s="1"/>
  <c r="D4905" i="29" s="1"/>
  <c r="D4906" i="29" s="1"/>
  <c r="D4907" i="29" s="1"/>
  <c r="D4908" i="29" s="1"/>
  <c r="D4909" i="29" s="1"/>
  <c r="D4910" i="29" s="1"/>
  <c r="D4911" i="29" s="1"/>
  <c r="D4912" i="29" s="1"/>
  <c r="D4913" i="29" s="1"/>
  <c r="D4914" i="29" s="1"/>
  <c r="D4915" i="29" s="1"/>
  <c r="D4916" i="29" s="1"/>
  <c r="D4917" i="29" s="1"/>
  <c r="D4918" i="29" s="1"/>
  <c r="D4919" i="29" s="1"/>
  <c r="D4920" i="29" s="1"/>
  <c r="D4921" i="29" s="1"/>
  <c r="D4922" i="29" s="1"/>
  <c r="D4923" i="29" s="1"/>
  <c r="D4924" i="29" s="1"/>
  <c r="D4925" i="29" s="1"/>
  <c r="D4926" i="29" s="1"/>
  <c r="D4927" i="29" s="1"/>
  <c r="D4928" i="29" s="1"/>
  <c r="D4929" i="29" s="1"/>
  <c r="D4930" i="29" s="1"/>
  <c r="D4931" i="29" s="1"/>
  <c r="D4932" i="29" s="1"/>
  <c r="D4933" i="29" s="1"/>
  <c r="D4934" i="29" s="1"/>
  <c r="D4935" i="29" s="1"/>
  <c r="D4936" i="29" s="1"/>
  <c r="D4937" i="29" s="1"/>
  <c r="D4938" i="29" s="1"/>
  <c r="D4939" i="29" s="1"/>
  <c r="D4940" i="29" s="1"/>
  <c r="D4941" i="29" s="1"/>
  <c r="D4942" i="29" s="1"/>
  <c r="D4943" i="29" s="1"/>
  <c r="D4944" i="29" s="1"/>
  <c r="D4945" i="29" s="1"/>
  <c r="D4946" i="29" s="1"/>
  <c r="D4947" i="29" s="1"/>
  <c r="D4948" i="29" s="1"/>
  <c r="D4949" i="29" s="1"/>
  <c r="D4950" i="29" s="1"/>
  <c r="D4951" i="29" s="1"/>
  <c r="D4952" i="29" s="1"/>
  <c r="D4953" i="29" s="1"/>
  <c r="D4954" i="29" s="1"/>
  <c r="D4955" i="29" s="1"/>
  <c r="D4956" i="29" s="1"/>
  <c r="D4957" i="29" s="1"/>
  <c r="D4958" i="29" s="1"/>
  <c r="D4959" i="29" s="1"/>
  <c r="D4960" i="29" s="1"/>
  <c r="D4961" i="29" s="1"/>
  <c r="D4962" i="29" s="1"/>
  <c r="D4963" i="29" s="1"/>
  <c r="D4964" i="29" s="1"/>
  <c r="D4965" i="29" s="1"/>
  <c r="D4966" i="29" s="1"/>
  <c r="D4967" i="29" s="1"/>
  <c r="D4968" i="29" s="1"/>
  <c r="D4969" i="29" s="1"/>
  <c r="D4970" i="29" s="1"/>
  <c r="D4971" i="29" s="1"/>
  <c r="D4972" i="29" s="1"/>
  <c r="D4973" i="29" s="1"/>
  <c r="D4974" i="29" s="1"/>
  <c r="D4975" i="29" s="1"/>
  <c r="D4976" i="29" s="1"/>
  <c r="D4977" i="29" s="1"/>
  <c r="D4978" i="29" s="1"/>
  <c r="D4979" i="29" s="1"/>
  <c r="D4980" i="29" s="1"/>
  <c r="D4981" i="29" s="1"/>
  <c r="D4982" i="29" s="1"/>
  <c r="D4983" i="29" s="1"/>
  <c r="D4984" i="29" s="1"/>
  <c r="D4985" i="29" s="1"/>
  <c r="D4986" i="29" s="1"/>
  <c r="D4987" i="29" s="1"/>
  <c r="D4988" i="29" s="1"/>
  <c r="D4989" i="29" s="1"/>
  <c r="D4990" i="29" s="1"/>
  <c r="D4991" i="29" s="1"/>
  <c r="D4992" i="29" s="1"/>
  <c r="D4993" i="29" s="1"/>
  <c r="D4994" i="29" s="1"/>
  <c r="D4995" i="29" s="1"/>
  <c r="D4996" i="29" s="1"/>
  <c r="D4997" i="29" s="1"/>
  <c r="D4998" i="29" s="1"/>
  <c r="D4999" i="29" s="1"/>
  <c r="D5000" i="29" s="1"/>
  <c r="D5001" i="29" s="1"/>
  <c r="D5002" i="29" s="1"/>
  <c r="D5003" i="29" s="1"/>
  <c r="D5004" i="29" s="1"/>
  <c r="D5005" i="29" s="1"/>
  <c r="D5006" i="29" s="1"/>
  <c r="D5007" i="29" s="1"/>
  <c r="D5008" i="29" s="1"/>
  <c r="D5009" i="29" s="1"/>
  <c r="D5010" i="29" s="1"/>
  <c r="D5011" i="29" s="1"/>
  <c r="D5012" i="29" s="1"/>
  <c r="D5013" i="29" s="1"/>
  <c r="D5014" i="29" s="1"/>
  <c r="D5015" i="29" s="1"/>
  <c r="D5016" i="29" s="1"/>
  <c r="D5017" i="29" s="1"/>
  <c r="D5018" i="29" s="1"/>
  <c r="D5019" i="29" s="1"/>
  <c r="D5020" i="29" s="1"/>
  <c r="D5021" i="29" s="1"/>
  <c r="D5022" i="29" s="1"/>
  <c r="D5023" i="29" s="1"/>
  <c r="D5024" i="29" s="1"/>
  <c r="D5025" i="29" s="1"/>
  <c r="D5026" i="29" s="1"/>
  <c r="D5027" i="29" s="1"/>
  <c r="D5028" i="29" s="1"/>
  <c r="D5029" i="29" s="1"/>
  <c r="D5030" i="29" s="1"/>
  <c r="D5031" i="29" s="1"/>
  <c r="D5032" i="29" s="1"/>
  <c r="D5033" i="29" s="1"/>
  <c r="D5034" i="29" s="1"/>
  <c r="D5035" i="29" s="1"/>
  <c r="D5036" i="29" s="1"/>
  <c r="D5037" i="29" s="1"/>
  <c r="D5038" i="29" s="1"/>
  <c r="D5039" i="29" s="1"/>
  <c r="D5040" i="29" s="1"/>
  <c r="D5041" i="29" s="1"/>
  <c r="D5042" i="29" s="1"/>
  <c r="D5043" i="29" s="1"/>
  <c r="D5044" i="29" s="1"/>
  <c r="D5045" i="29" s="1"/>
  <c r="D5046" i="29" s="1"/>
  <c r="D5047" i="29" s="1"/>
  <c r="D5048" i="29" s="1"/>
  <c r="D5049" i="29" s="1"/>
  <c r="D5050" i="29" s="1"/>
  <c r="D5051" i="29" s="1"/>
  <c r="D5052" i="29" s="1"/>
  <c r="D5053" i="29" s="1"/>
  <c r="D5054" i="29" s="1"/>
  <c r="D5055" i="29" s="1"/>
  <c r="D5056" i="29" s="1"/>
  <c r="D5057" i="29" s="1"/>
  <c r="D5058" i="29" s="1"/>
  <c r="D5059" i="29" s="1"/>
  <c r="D5060" i="29" s="1"/>
  <c r="D5061" i="29" s="1"/>
  <c r="D5062" i="29" s="1"/>
  <c r="D5063" i="29" s="1"/>
  <c r="D5064" i="29" s="1"/>
  <c r="D5065" i="29" s="1"/>
  <c r="D5066" i="29" s="1"/>
  <c r="D5067" i="29" s="1"/>
  <c r="D5068" i="29" s="1"/>
  <c r="D5069" i="29" s="1"/>
  <c r="D5070" i="29" s="1"/>
  <c r="D5071" i="29" s="1"/>
  <c r="D5072" i="29" s="1"/>
  <c r="D5073" i="29" s="1"/>
  <c r="D5074" i="29" s="1"/>
  <c r="D5075" i="29" s="1"/>
  <c r="D5076" i="29" s="1"/>
  <c r="D5077" i="29" s="1"/>
  <c r="D5078" i="29" s="1"/>
  <c r="D5079" i="29" s="1"/>
  <c r="D5080" i="29" s="1"/>
  <c r="D5081" i="29" s="1"/>
  <c r="D5082" i="29" s="1"/>
  <c r="D5083" i="29" s="1"/>
  <c r="D5084" i="29" s="1"/>
  <c r="D5085" i="29" s="1"/>
  <c r="D5086" i="29" s="1"/>
  <c r="D5087" i="29" s="1"/>
  <c r="D5088" i="29" s="1"/>
  <c r="D5089" i="29" s="1"/>
  <c r="D5090" i="29" s="1"/>
  <c r="D5091" i="29" s="1"/>
  <c r="D5092" i="29" s="1"/>
  <c r="D5093" i="29" s="1"/>
  <c r="D5094" i="29" s="1"/>
  <c r="D5095" i="29" s="1"/>
  <c r="D5096" i="29" s="1"/>
  <c r="D5097" i="29" s="1"/>
  <c r="D5098" i="29" s="1"/>
  <c r="D5099" i="29" s="1"/>
  <c r="D5100" i="29" s="1"/>
  <c r="D5101" i="29" s="1"/>
  <c r="D5102" i="29" s="1"/>
  <c r="D5103" i="29" s="1"/>
  <c r="D5104" i="29" s="1"/>
  <c r="D5105" i="29" s="1"/>
  <c r="D5106" i="29" s="1"/>
  <c r="D5107" i="29" s="1"/>
  <c r="D5108" i="29" s="1"/>
  <c r="D5109" i="29" s="1"/>
  <c r="D5110" i="29" s="1"/>
  <c r="D5111" i="29" s="1"/>
  <c r="D5112" i="29" s="1"/>
  <c r="D5113" i="29" s="1"/>
  <c r="D5114" i="29" s="1"/>
  <c r="D5115" i="29" s="1"/>
  <c r="D5116" i="29" s="1"/>
  <c r="D5117" i="29" s="1"/>
  <c r="D5118" i="29" s="1"/>
  <c r="B5119" i="29"/>
  <c r="B5120" i="29" s="1"/>
  <c r="B5121" i="29" s="1"/>
  <c r="B5122" i="29" s="1"/>
  <c r="B5123" i="29" s="1"/>
  <c r="B5124" i="29" s="1"/>
  <c r="B5125" i="29" s="1"/>
  <c r="B5126" i="29" s="1"/>
  <c r="B5127" i="29" s="1"/>
  <c r="B5128" i="29" s="1"/>
  <c r="B5129" i="29" s="1"/>
  <c r="B5130" i="29" s="1"/>
  <c r="B5131" i="29" s="1"/>
  <c r="B5132" i="29" s="1"/>
  <c r="B5133" i="29" s="1"/>
  <c r="B5134" i="29" s="1"/>
  <c r="B5135" i="29" s="1"/>
  <c r="B5136" i="29" s="1"/>
  <c r="B5137" i="29" s="1"/>
  <c r="B5138" i="29" s="1"/>
  <c r="B5139" i="29" s="1"/>
  <c r="B5140" i="29" s="1"/>
  <c r="B5141" i="29" s="1"/>
  <c r="B5142" i="29" s="1"/>
  <c r="B5143" i="29" s="1"/>
  <c r="B5144" i="29" s="1"/>
  <c r="B5145" i="29" s="1"/>
  <c r="B5146" i="29" s="1"/>
  <c r="B5147" i="29" s="1"/>
  <c r="B5148" i="29" s="1"/>
  <c r="B5149" i="29" s="1"/>
  <c r="B5150" i="29" s="1"/>
  <c r="B5151" i="29" s="1"/>
  <c r="B5152" i="29" s="1"/>
  <c r="B5153" i="29" s="1"/>
  <c r="B5154" i="29" s="1"/>
  <c r="B5155" i="29" s="1"/>
  <c r="B5156" i="29" s="1"/>
  <c r="B5157" i="29" s="1"/>
  <c r="B5158" i="29" s="1"/>
  <c r="B5159" i="29" s="1"/>
  <c r="B5160" i="29" s="1"/>
  <c r="B5161" i="29" s="1"/>
  <c r="B5162" i="29" s="1"/>
  <c r="B5163" i="29" s="1"/>
  <c r="B5164" i="29" s="1"/>
  <c r="B5165" i="29" s="1"/>
  <c r="B5166" i="29" s="1"/>
  <c r="B5167" i="29" s="1"/>
  <c r="B5168" i="29" s="1"/>
  <c r="B5169" i="29" s="1"/>
  <c r="B5170" i="29" s="1"/>
  <c r="B5171" i="29" s="1"/>
  <c r="B5172" i="29" s="1"/>
  <c r="B5173" i="29" s="1"/>
  <c r="B5174" i="29" s="1"/>
  <c r="B5175" i="29" s="1"/>
  <c r="B5176" i="29" s="1"/>
  <c r="B5177" i="29" s="1"/>
  <c r="B5178" i="29" s="1"/>
  <c r="B5179" i="29" s="1"/>
  <c r="B5180" i="29" s="1"/>
  <c r="B5181" i="29" s="1"/>
  <c r="B5182" i="29" s="1"/>
  <c r="B5183" i="29" s="1"/>
  <c r="B5184" i="29" s="1"/>
  <c r="B5185" i="29" s="1"/>
  <c r="B5186" i="29" s="1"/>
  <c r="B5187" i="29" s="1"/>
  <c r="B5188" i="29" s="1"/>
  <c r="B5189" i="29" s="1"/>
  <c r="B5190" i="29" s="1"/>
  <c r="B5191" i="29" s="1"/>
  <c r="B5192" i="29" s="1"/>
  <c r="B5193" i="29" s="1"/>
  <c r="B5194" i="29" s="1"/>
  <c r="B5195" i="29" s="1"/>
  <c r="B5196" i="29" s="1"/>
  <c r="B5197" i="29" s="1"/>
  <c r="B5198" i="29" s="1"/>
  <c r="B5199" i="29" s="1"/>
  <c r="B5200" i="29" s="1"/>
  <c r="B5201" i="29" s="1"/>
  <c r="B5202" i="29" s="1"/>
  <c r="B5203" i="29" s="1"/>
  <c r="B5204" i="29" s="1"/>
  <c r="B5205" i="29" s="1"/>
  <c r="B5206" i="29" s="1"/>
  <c r="B5207" i="29" s="1"/>
  <c r="B5208" i="29" s="1"/>
  <c r="B5209" i="29" s="1"/>
  <c r="B5210" i="29" s="1"/>
  <c r="B5211" i="29" s="1"/>
  <c r="B5212" i="29" s="1"/>
  <c r="B5213" i="29" s="1"/>
  <c r="B5214" i="29" s="1"/>
  <c r="B5215" i="29" s="1"/>
  <c r="B5216" i="29" s="1"/>
  <c r="B5217" i="29" s="1"/>
  <c r="B5218" i="29" s="1"/>
  <c r="B5219" i="29" s="1"/>
  <c r="B5220" i="29" s="1"/>
  <c r="B5221" i="29" s="1"/>
  <c r="B5222" i="29" s="1"/>
  <c r="B5223" i="29" s="1"/>
  <c r="B5224" i="29" s="1"/>
  <c r="B5225" i="29" s="1"/>
  <c r="B5226" i="29" s="1"/>
  <c r="B5227" i="29" s="1"/>
  <c r="B5228" i="29" s="1"/>
  <c r="B5229" i="29" s="1"/>
  <c r="B5230" i="29" s="1"/>
  <c r="B5231" i="29" s="1"/>
  <c r="B5232" i="29" s="1"/>
  <c r="B5233" i="29" s="1"/>
  <c r="B5234" i="29" s="1"/>
  <c r="B5235" i="29" s="1"/>
  <c r="B5236" i="29" s="1"/>
  <c r="B5237" i="29" s="1"/>
  <c r="B5238" i="29" s="1"/>
  <c r="B5239" i="29" s="1"/>
  <c r="B5240" i="29" s="1"/>
  <c r="B5241" i="29" s="1"/>
  <c r="B5242" i="29" s="1"/>
  <c r="B5243" i="29" s="1"/>
  <c r="B5244" i="29" s="1"/>
  <c r="B5245" i="29" s="1"/>
  <c r="B5246" i="29" s="1"/>
  <c r="B5247" i="29" s="1"/>
  <c r="B5248" i="29" s="1"/>
  <c r="B5249" i="29" s="1"/>
  <c r="B5250" i="29" s="1"/>
  <c r="B5251" i="29" s="1"/>
  <c r="B5252" i="29" s="1"/>
  <c r="B5253" i="29" s="1"/>
  <c r="B5254" i="29" s="1"/>
  <c r="B5255" i="29" s="1"/>
  <c r="B5256" i="29" s="1"/>
  <c r="B5257" i="29" s="1"/>
  <c r="B5258" i="29" s="1"/>
  <c r="B5259" i="29" s="1"/>
  <c r="B5260" i="29" s="1"/>
  <c r="B5261" i="29" s="1"/>
  <c r="B5262" i="29" s="1"/>
  <c r="B5263" i="29" s="1"/>
  <c r="B5264" i="29" s="1"/>
  <c r="B5265" i="29" s="1"/>
  <c r="B5266" i="29" s="1"/>
  <c r="B5267" i="29" s="1"/>
  <c r="B5268" i="29" s="1"/>
  <c r="B5269" i="29" s="1"/>
  <c r="B5270" i="29" s="1"/>
  <c r="B5271" i="29" s="1"/>
  <c r="B5272" i="29" s="1"/>
  <c r="B5273" i="29" s="1"/>
  <c r="B5274" i="29" s="1"/>
  <c r="B5275" i="29" s="1"/>
  <c r="B5276" i="29" s="1"/>
  <c r="B5277" i="29" s="1"/>
  <c r="B5278" i="29" s="1"/>
  <c r="B5279" i="29" s="1"/>
  <c r="B5280" i="29" s="1"/>
  <c r="B5281" i="29" s="1"/>
  <c r="B5282" i="29" s="1"/>
  <c r="B5283" i="29" s="1"/>
  <c r="B5284" i="29" s="1"/>
  <c r="B5285" i="29" s="1"/>
  <c r="B5286" i="29" s="1"/>
  <c r="B5287" i="29" s="1"/>
  <c r="B5288" i="29" s="1"/>
  <c r="B5289" i="29" s="1"/>
  <c r="B5290" i="29" s="1"/>
  <c r="B5291" i="29" s="1"/>
  <c r="B5292" i="29" s="1"/>
  <c r="B5293" i="29" s="1"/>
  <c r="B5294" i="29" s="1"/>
  <c r="B5295" i="29" s="1"/>
  <c r="B5296" i="29" s="1"/>
  <c r="B5297" i="29" s="1"/>
  <c r="B5298" i="29" s="1"/>
  <c r="B5299" i="29" s="1"/>
  <c r="B5300" i="29" s="1"/>
  <c r="B5301" i="29" s="1"/>
  <c r="B5302" i="29" s="1"/>
  <c r="B5303" i="29" s="1"/>
  <c r="B5304" i="29" s="1"/>
  <c r="B5305" i="29" s="1"/>
  <c r="B5306" i="29" s="1"/>
  <c r="B5307" i="29" s="1"/>
  <c r="B5308" i="29" s="1"/>
  <c r="B5309" i="29" s="1"/>
  <c r="B5310" i="29" s="1"/>
  <c r="B5311" i="29" s="1"/>
  <c r="B5312" i="29" s="1"/>
  <c r="B5313" i="29" s="1"/>
  <c r="B5314" i="29" s="1"/>
  <c r="B5315" i="29" s="1"/>
  <c r="B5316" i="29" s="1"/>
  <c r="B5317" i="29" s="1"/>
  <c r="B5318" i="29" s="1"/>
  <c r="B5319" i="29" s="1"/>
  <c r="B5320" i="29" s="1"/>
  <c r="B5321" i="29" s="1"/>
  <c r="B5322" i="29" s="1"/>
  <c r="B5323" i="29" s="1"/>
  <c r="B5324" i="29" s="1"/>
  <c r="B5325" i="29" s="1"/>
  <c r="B5326" i="29" s="1"/>
  <c r="B5327" i="29" s="1"/>
  <c r="B5328" i="29" s="1"/>
  <c r="B5329" i="29" s="1"/>
  <c r="B5330" i="29" s="1"/>
  <c r="B5331" i="29" s="1"/>
  <c r="B5332" i="29" s="1"/>
  <c r="B5333" i="29" s="1"/>
  <c r="B5334" i="29" s="1"/>
  <c r="B5335" i="29" s="1"/>
  <c r="B5336" i="29" s="1"/>
  <c r="B5337" i="29" s="1"/>
  <c r="B5338" i="29" s="1"/>
  <c r="B5339" i="29" s="1"/>
  <c r="B5340" i="29" s="1"/>
  <c r="B5341" i="29" s="1"/>
  <c r="B5342" i="29" s="1"/>
  <c r="B5343" i="29" s="1"/>
  <c r="B5344" i="29" s="1"/>
  <c r="B5345" i="29" s="1"/>
  <c r="B5346" i="29" s="1"/>
  <c r="B5347" i="29" s="1"/>
  <c r="B5348" i="29" s="1"/>
  <c r="B5349" i="29" s="1"/>
  <c r="B5350" i="29" s="1"/>
  <c r="B5351" i="29" s="1"/>
  <c r="B5352" i="29" s="1"/>
  <c r="B5353" i="29" s="1"/>
  <c r="B5354" i="29" s="1"/>
  <c r="B5355" i="29" s="1"/>
  <c r="B5356" i="29" s="1"/>
  <c r="B5357" i="29" s="1"/>
  <c r="B5358" i="29" s="1"/>
  <c r="B5359" i="29" s="1"/>
  <c r="B5360" i="29" s="1"/>
  <c r="B5361" i="29" s="1"/>
  <c r="B5362" i="29" s="1"/>
  <c r="B5363" i="29" s="1"/>
  <c r="B5364" i="29" s="1"/>
  <c r="B5365" i="29" s="1"/>
  <c r="B5366" i="29" s="1"/>
  <c r="B5367" i="29" s="1"/>
  <c r="B5368" i="29" s="1"/>
  <c r="B5369" i="29" s="1"/>
  <c r="B5370" i="29" s="1"/>
  <c r="B5371" i="29" s="1"/>
  <c r="B5372" i="29" s="1"/>
  <c r="B5373" i="29" s="1"/>
  <c r="B5374" i="29" s="1"/>
  <c r="B5375" i="29" s="1"/>
  <c r="B5376" i="29" s="1"/>
  <c r="B5377" i="29" s="1"/>
  <c r="B5378" i="29" s="1"/>
  <c r="B5379" i="29" s="1"/>
  <c r="B5380" i="29" s="1"/>
  <c r="B5381" i="29" s="1"/>
  <c r="B5382" i="29" s="1"/>
  <c r="B5383" i="29" s="1"/>
  <c r="B5384" i="29" s="1"/>
  <c r="B5385" i="29" s="1"/>
  <c r="B5386" i="29" s="1"/>
  <c r="B5387" i="29" s="1"/>
  <c r="B5388" i="29" s="1"/>
  <c r="B5389" i="29" s="1"/>
  <c r="B5390" i="29" s="1"/>
  <c r="B5391" i="29" s="1"/>
  <c r="B5392" i="29" s="1"/>
  <c r="B5393" i="29" s="1"/>
  <c r="B5394" i="29" s="1"/>
  <c r="B5395" i="29" s="1"/>
  <c r="B5396" i="29" s="1"/>
  <c r="B5397" i="29" s="1"/>
  <c r="B5398" i="29" s="1"/>
  <c r="B5399" i="29" s="1"/>
  <c r="B5400" i="29" s="1"/>
  <c r="B5401" i="29" s="1"/>
  <c r="B5402" i="29" s="1"/>
  <c r="B5403" i="29" s="1"/>
  <c r="B5404" i="29" s="1"/>
  <c r="B5405" i="29" s="1"/>
  <c r="B5406" i="29" s="1"/>
  <c r="B5407" i="29" s="1"/>
  <c r="B5408" i="29" s="1"/>
  <c r="B5409" i="29" s="1"/>
  <c r="B5410" i="29" s="1"/>
  <c r="B5411" i="29" s="1"/>
  <c r="B5412" i="29" s="1"/>
  <c r="B5413" i="29" s="1"/>
  <c r="B5414" i="29" s="1"/>
  <c r="B5415" i="29" s="1"/>
  <c r="B5416" i="29" s="1"/>
  <c r="B5417" i="29" s="1"/>
  <c r="B5418" i="29" s="1"/>
  <c r="B5419" i="29" s="1"/>
  <c r="B5420" i="29" s="1"/>
  <c r="B5421" i="29" s="1"/>
  <c r="B5422" i="29" s="1"/>
  <c r="B5423" i="29" s="1"/>
  <c r="B5424" i="29" s="1"/>
  <c r="B5425" i="29" s="1"/>
  <c r="B5426" i="29" s="1"/>
  <c r="B5427" i="29" s="1"/>
  <c r="B5428" i="29" s="1"/>
  <c r="B5429" i="29" s="1"/>
  <c r="B5430" i="29" s="1"/>
  <c r="B5431" i="29" s="1"/>
  <c r="B5432" i="29" s="1"/>
  <c r="B5433" i="29" s="1"/>
  <c r="B5434" i="29" s="1"/>
  <c r="B5435" i="29" s="1"/>
  <c r="B5436" i="29" s="1"/>
  <c r="B5437" i="29" s="1"/>
  <c r="B5438" i="29" s="1"/>
  <c r="B5439" i="29" s="1"/>
  <c r="B5440" i="29" s="1"/>
  <c r="B5441" i="29" s="1"/>
  <c r="B5442" i="29" s="1"/>
  <c r="B5443" i="29" s="1"/>
  <c r="B5444" i="29" s="1"/>
  <c r="B5445" i="29" s="1"/>
  <c r="B5446" i="29" s="1"/>
  <c r="B5447" i="29" s="1"/>
  <c r="B5448" i="29" s="1"/>
  <c r="B5449" i="29" s="1"/>
  <c r="B5450" i="29" s="1"/>
  <c r="B5451" i="29" s="1"/>
  <c r="B5452" i="29" s="1"/>
  <c r="B5453" i="29" s="1"/>
  <c r="B5454" i="29" s="1"/>
  <c r="B5455" i="29" s="1"/>
  <c r="B5456" i="29" s="1"/>
  <c r="B5457" i="29" s="1"/>
  <c r="B5458" i="29" s="1"/>
  <c r="B5459" i="29" s="1"/>
  <c r="B5460" i="29" s="1"/>
  <c r="B5461" i="29" s="1"/>
  <c r="B5462" i="29" s="1"/>
  <c r="B5463" i="29" s="1"/>
  <c r="B5464" i="29" s="1"/>
  <c r="B5465" i="29" s="1"/>
  <c r="B5466" i="29" s="1"/>
  <c r="B5467" i="29" s="1"/>
  <c r="B5468" i="29" s="1"/>
  <c r="B5469" i="29" s="1"/>
  <c r="B5470" i="29" s="1"/>
  <c r="B5471" i="29" s="1"/>
  <c r="B5472" i="29" s="1"/>
  <c r="B5473" i="29" s="1"/>
  <c r="B5474" i="29" s="1"/>
  <c r="B5475" i="29" s="1"/>
  <c r="B5476" i="29" s="1"/>
  <c r="B5477" i="29" s="1"/>
  <c r="B5478" i="29" s="1"/>
  <c r="B5479" i="29" s="1"/>
  <c r="B5480" i="29" s="1"/>
  <c r="B5481" i="29" s="1"/>
  <c r="B5482" i="29" s="1"/>
  <c r="C5119" i="29"/>
  <c r="C5120" i="29" s="1"/>
  <c r="C5121" i="29" s="1"/>
  <c r="C5122" i="29" s="1"/>
  <c r="C5123" i="29" s="1"/>
  <c r="C5124" i="29" s="1"/>
  <c r="C5125" i="29" s="1"/>
  <c r="C5126" i="29" s="1"/>
  <c r="C5127" i="29" s="1"/>
  <c r="C5128" i="29" s="1"/>
  <c r="C5129" i="29" s="1"/>
  <c r="C5130" i="29" s="1"/>
  <c r="C5131" i="29" s="1"/>
  <c r="C5132" i="29" s="1"/>
  <c r="C5133" i="29" s="1"/>
  <c r="C5134" i="29" s="1"/>
  <c r="C5135" i="29" s="1"/>
  <c r="C5136" i="29" s="1"/>
  <c r="C5137" i="29" s="1"/>
  <c r="C5138" i="29" s="1"/>
  <c r="C5139" i="29" s="1"/>
  <c r="C5140" i="29" s="1"/>
  <c r="C5141" i="29" s="1"/>
  <c r="C5142" i="29" s="1"/>
  <c r="C5143" i="29" s="1"/>
  <c r="C5144" i="29" s="1"/>
  <c r="C5145" i="29" s="1"/>
  <c r="C5146" i="29" s="1"/>
  <c r="C5147" i="29" s="1"/>
  <c r="C5148" i="29" s="1"/>
  <c r="C5149" i="29" s="1"/>
  <c r="C5150" i="29" s="1"/>
  <c r="C5151" i="29" s="1"/>
  <c r="C5152" i="29" s="1"/>
  <c r="C5153" i="29" s="1"/>
  <c r="C5154" i="29" s="1"/>
  <c r="C5155" i="29" s="1"/>
  <c r="C5156" i="29" s="1"/>
  <c r="C5157" i="29" s="1"/>
  <c r="C5158" i="29" s="1"/>
  <c r="C5159" i="29" s="1"/>
  <c r="C5160" i="29" s="1"/>
  <c r="C5161" i="29" s="1"/>
  <c r="C5162" i="29" s="1"/>
  <c r="C5163" i="29" s="1"/>
  <c r="C5164" i="29" s="1"/>
  <c r="C5165" i="29" s="1"/>
  <c r="C5166" i="29" s="1"/>
  <c r="C5167" i="29" s="1"/>
  <c r="C5168" i="29" s="1"/>
  <c r="C5169" i="29" s="1"/>
  <c r="C5170" i="29" s="1"/>
  <c r="C5171" i="29" s="1"/>
  <c r="C5172" i="29" s="1"/>
  <c r="C5173" i="29" s="1"/>
  <c r="C5174" i="29" s="1"/>
  <c r="C5175" i="29" s="1"/>
  <c r="C5176" i="29" s="1"/>
  <c r="C5177" i="29" s="1"/>
  <c r="C5178" i="29" s="1"/>
  <c r="C5179" i="29" s="1"/>
  <c r="C5180" i="29" s="1"/>
  <c r="C5181" i="29" s="1"/>
  <c r="C5182" i="29" s="1"/>
  <c r="C5183" i="29" s="1"/>
  <c r="C5184" i="29" s="1"/>
  <c r="C5185" i="29" s="1"/>
  <c r="C5186" i="29" s="1"/>
  <c r="C5187" i="29" s="1"/>
  <c r="C5188" i="29" s="1"/>
  <c r="C5189" i="29" s="1"/>
  <c r="C5190" i="29" s="1"/>
  <c r="C5191" i="29" s="1"/>
  <c r="C5192" i="29" s="1"/>
  <c r="C5193" i="29" s="1"/>
  <c r="C5194" i="29" s="1"/>
  <c r="C5195" i="29" s="1"/>
  <c r="C5196" i="29" s="1"/>
  <c r="C5197" i="29" s="1"/>
  <c r="C5198" i="29" s="1"/>
  <c r="C5199" i="29" s="1"/>
  <c r="C5200" i="29" s="1"/>
  <c r="C5201" i="29" s="1"/>
  <c r="C5202" i="29" s="1"/>
  <c r="C5203" i="29" s="1"/>
  <c r="C5204" i="29" s="1"/>
  <c r="C5205" i="29" s="1"/>
  <c r="C5206" i="29" s="1"/>
  <c r="C5207" i="29" s="1"/>
  <c r="C5208" i="29" s="1"/>
  <c r="C5209" i="29" s="1"/>
  <c r="C5210" i="29" s="1"/>
  <c r="C5211" i="29" s="1"/>
  <c r="C5212" i="29" s="1"/>
  <c r="C5213" i="29" s="1"/>
  <c r="C5214" i="29" s="1"/>
  <c r="C5215" i="29" s="1"/>
  <c r="C5216" i="29" s="1"/>
  <c r="C5217" i="29" s="1"/>
  <c r="C5218" i="29" s="1"/>
  <c r="C5219" i="29" s="1"/>
  <c r="C5220" i="29" s="1"/>
  <c r="C5221" i="29" s="1"/>
  <c r="C5222" i="29" s="1"/>
  <c r="C5223" i="29" s="1"/>
  <c r="C5224" i="29" s="1"/>
  <c r="C5225" i="29" s="1"/>
  <c r="C5226" i="29" s="1"/>
  <c r="C5227" i="29" s="1"/>
  <c r="C5228" i="29" s="1"/>
  <c r="C5229" i="29" s="1"/>
  <c r="C5230" i="29" s="1"/>
  <c r="C5231" i="29" s="1"/>
  <c r="C5232" i="29" s="1"/>
  <c r="C5233" i="29" s="1"/>
  <c r="C5234" i="29" s="1"/>
  <c r="C5235" i="29" s="1"/>
  <c r="C5236" i="29" s="1"/>
  <c r="C5237" i="29" s="1"/>
  <c r="C5238" i="29" s="1"/>
  <c r="C5239" i="29" s="1"/>
  <c r="C5240" i="29" s="1"/>
  <c r="C5241" i="29" s="1"/>
  <c r="C5242" i="29" s="1"/>
  <c r="C5243" i="29" s="1"/>
  <c r="C5244" i="29" s="1"/>
  <c r="C5245" i="29" s="1"/>
  <c r="C5246" i="29" s="1"/>
  <c r="C5247" i="29" s="1"/>
  <c r="C5248" i="29" s="1"/>
  <c r="C5249" i="29" s="1"/>
  <c r="C5250" i="29" s="1"/>
  <c r="C5251" i="29" s="1"/>
  <c r="C5252" i="29" s="1"/>
  <c r="C5253" i="29" s="1"/>
  <c r="C5254" i="29" s="1"/>
  <c r="C5255" i="29" s="1"/>
  <c r="C5256" i="29" s="1"/>
  <c r="C5257" i="29" s="1"/>
  <c r="C5258" i="29" s="1"/>
  <c r="C5259" i="29" s="1"/>
  <c r="C5260" i="29" s="1"/>
  <c r="C5261" i="29" s="1"/>
  <c r="C5262" i="29" s="1"/>
  <c r="C5263" i="29" s="1"/>
  <c r="C5264" i="29" s="1"/>
  <c r="C5265" i="29" s="1"/>
  <c r="C5266" i="29" s="1"/>
  <c r="C5267" i="29" s="1"/>
  <c r="C5268" i="29" s="1"/>
  <c r="C5269" i="29" s="1"/>
  <c r="C5270" i="29" s="1"/>
  <c r="C5271" i="29" s="1"/>
  <c r="C5272" i="29" s="1"/>
  <c r="C5273" i="29" s="1"/>
  <c r="C5274" i="29" s="1"/>
  <c r="C5275" i="29" s="1"/>
  <c r="C5276" i="29" s="1"/>
  <c r="C5277" i="29" s="1"/>
  <c r="C5278" i="29" s="1"/>
  <c r="C5279" i="29" s="1"/>
  <c r="C5280" i="29" s="1"/>
  <c r="C5281" i="29" s="1"/>
  <c r="C5282" i="29" s="1"/>
  <c r="C5283" i="29" s="1"/>
  <c r="C5284" i="29" s="1"/>
  <c r="C5285" i="29" s="1"/>
  <c r="C5286" i="29" s="1"/>
  <c r="C5287" i="29" s="1"/>
  <c r="C5288" i="29" s="1"/>
  <c r="C5289" i="29" s="1"/>
  <c r="C5290" i="29" s="1"/>
  <c r="C5291" i="29" s="1"/>
  <c r="C5292" i="29" s="1"/>
  <c r="C5293" i="29" s="1"/>
  <c r="C5294" i="29" s="1"/>
  <c r="C5295" i="29" s="1"/>
  <c r="C5296" i="29" s="1"/>
  <c r="C5297" i="29" s="1"/>
  <c r="C5298" i="29" s="1"/>
  <c r="C5299" i="29" s="1"/>
  <c r="C5300" i="29" s="1"/>
  <c r="C5301" i="29" s="1"/>
  <c r="C5302" i="29" s="1"/>
  <c r="C5303" i="29" s="1"/>
  <c r="C5304" i="29" s="1"/>
  <c r="C5305" i="29" s="1"/>
  <c r="C5306" i="29" s="1"/>
  <c r="C5307" i="29" s="1"/>
  <c r="C5308" i="29" s="1"/>
  <c r="C5309" i="29" s="1"/>
  <c r="C5310" i="29" s="1"/>
  <c r="C5311" i="29" s="1"/>
  <c r="C5312" i="29" s="1"/>
  <c r="C5313" i="29" s="1"/>
  <c r="C5314" i="29" s="1"/>
  <c r="C5315" i="29" s="1"/>
  <c r="C5316" i="29" s="1"/>
  <c r="C5317" i="29" s="1"/>
  <c r="C5318" i="29" s="1"/>
  <c r="C5319" i="29" s="1"/>
  <c r="C5320" i="29" s="1"/>
  <c r="C5321" i="29" s="1"/>
  <c r="C5322" i="29" s="1"/>
  <c r="C5323" i="29" s="1"/>
  <c r="C5324" i="29" s="1"/>
  <c r="C5325" i="29" s="1"/>
  <c r="C5326" i="29" s="1"/>
  <c r="C5327" i="29" s="1"/>
  <c r="C5328" i="29" s="1"/>
  <c r="C5329" i="29" s="1"/>
  <c r="C5330" i="29" s="1"/>
  <c r="C5331" i="29" s="1"/>
  <c r="C5332" i="29" s="1"/>
  <c r="C5333" i="29" s="1"/>
  <c r="C5334" i="29" s="1"/>
  <c r="C5335" i="29" s="1"/>
  <c r="C5336" i="29" s="1"/>
  <c r="C5337" i="29" s="1"/>
  <c r="C5338" i="29" s="1"/>
  <c r="C5339" i="29" s="1"/>
  <c r="C5340" i="29" s="1"/>
  <c r="C5341" i="29" s="1"/>
  <c r="C5342" i="29" s="1"/>
  <c r="C5343" i="29" s="1"/>
  <c r="C5344" i="29" s="1"/>
  <c r="C5345" i="29" s="1"/>
  <c r="C5346" i="29" s="1"/>
  <c r="C5347" i="29" s="1"/>
  <c r="C5348" i="29" s="1"/>
  <c r="C5349" i="29" s="1"/>
  <c r="C5350" i="29" s="1"/>
  <c r="C5351" i="29" s="1"/>
  <c r="C5352" i="29" s="1"/>
  <c r="C5353" i="29" s="1"/>
  <c r="C5354" i="29" s="1"/>
  <c r="C5355" i="29" s="1"/>
  <c r="C5356" i="29" s="1"/>
  <c r="C5357" i="29" s="1"/>
  <c r="C5358" i="29" s="1"/>
  <c r="C5359" i="29" s="1"/>
  <c r="C5360" i="29" s="1"/>
  <c r="C5361" i="29" s="1"/>
  <c r="C5362" i="29" s="1"/>
  <c r="C5363" i="29" s="1"/>
  <c r="C5364" i="29" s="1"/>
  <c r="C5365" i="29" s="1"/>
  <c r="C5366" i="29" s="1"/>
  <c r="C5367" i="29" s="1"/>
  <c r="C5368" i="29" s="1"/>
  <c r="C5369" i="29" s="1"/>
  <c r="C5370" i="29" s="1"/>
  <c r="C5371" i="29" s="1"/>
  <c r="C5372" i="29" s="1"/>
  <c r="C5373" i="29" s="1"/>
  <c r="C5374" i="29" s="1"/>
  <c r="C5375" i="29" s="1"/>
  <c r="C5376" i="29" s="1"/>
  <c r="C5377" i="29" s="1"/>
  <c r="C5378" i="29" s="1"/>
  <c r="C5379" i="29" s="1"/>
  <c r="C5380" i="29" s="1"/>
  <c r="C5381" i="29" s="1"/>
  <c r="C5382" i="29" s="1"/>
  <c r="C5383" i="29" s="1"/>
  <c r="C5384" i="29" s="1"/>
  <c r="C5385" i="29" s="1"/>
  <c r="C5386" i="29" s="1"/>
  <c r="C5387" i="29" s="1"/>
  <c r="C5388" i="29" s="1"/>
  <c r="C5389" i="29" s="1"/>
  <c r="C5390" i="29" s="1"/>
  <c r="C5391" i="29" s="1"/>
  <c r="C5392" i="29" s="1"/>
  <c r="C5393" i="29" s="1"/>
  <c r="C5394" i="29" s="1"/>
  <c r="C5395" i="29" s="1"/>
  <c r="C5396" i="29" s="1"/>
  <c r="C5397" i="29" s="1"/>
  <c r="C5398" i="29" s="1"/>
  <c r="C5399" i="29" s="1"/>
  <c r="C5400" i="29" s="1"/>
  <c r="C5401" i="29" s="1"/>
  <c r="C5402" i="29" s="1"/>
  <c r="C5403" i="29" s="1"/>
  <c r="C5404" i="29" s="1"/>
  <c r="C5405" i="29" s="1"/>
  <c r="C5406" i="29" s="1"/>
  <c r="C5407" i="29" s="1"/>
  <c r="C5408" i="29" s="1"/>
  <c r="C5409" i="29" s="1"/>
  <c r="C5410" i="29" s="1"/>
  <c r="C5411" i="29" s="1"/>
  <c r="C5412" i="29" s="1"/>
  <c r="C5413" i="29" s="1"/>
  <c r="C5414" i="29" s="1"/>
  <c r="C5415" i="29" s="1"/>
  <c r="C5416" i="29" s="1"/>
  <c r="C5417" i="29" s="1"/>
  <c r="C5418" i="29" s="1"/>
  <c r="C5419" i="29" s="1"/>
  <c r="C5420" i="29" s="1"/>
  <c r="C5421" i="29" s="1"/>
  <c r="C5422" i="29" s="1"/>
  <c r="C5423" i="29" s="1"/>
  <c r="C5424" i="29" s="1"/>
  <c r="C5425" i="29" s="1"/>
  <c r="C5426" i="29" s="1"/>
  <c r="C5427" i="29" s="1"/>
  <c r="C5428" i="29" s="1"/>
  <c r="C5429" i="29" s="1"/>
  <c r="C5430" i="29" s="1"/>
  <c r="C5431" i="29" s="1"/>
  <c r="C5432" i="29" s="1"/>
  <c r="C5433" i="29" s="1"/>
  <c r="C5434" i="29" s="1"/>
  <c r="C5435" i="29" s="1"/>
  <c r="C5436" i="29" s="1"/>
  <c r="C5437" i="29" s="1"/>
  <c r="C5438" i="29" s="1"/>
  <c r="C5439" i="29" s="1"/>
  <c r="C5440" i="29" s="1"/>
  <c r="C5441" i="29" s="1"/>
  <c r="C5442" i="29" s="1"/>
  <c r="C5443" i="29" s="1"/>
  <c r="C5444" i="29" s="1"/>
  <c r="C5445" i="29" s="1"/>
  <c r="C5446" i="29" s="1"/>
  <c r="C5447" i="29" s="1"/>
  <c r="C5448" i="29" s="1"/>
  <c r="C5449" i="29" s="1"/>
  <c r="C5450" i="29" s="1"/>
  <c r="C5451" i="29" s="1"/>
  <c r="C5452" i="29" s="1"/>
  <c r="C5453" i="29" s="1"/>
  <c r="C5454" i="29" s="1"/>
  <c r="C5455" i="29" s="1"/>
  <c r="C5456" i="29" s="1"/>
  <c r="C5457" i="29" s="1"/>
  <c r="C5458" i="29" s="1"/>
  <c r="C5459" i="29" s="1"/>
  <c r="C5460" i="29" s="1"/>
  <c r="C5461" i="29" s="1"/>
  <c r="C5462" i="29" s="1"/>
  <c r="C5463" i="29" s="1"/>
  <c r="C5464" i="29" s="1"/>
  <c r="C5465" i="29" s="1"/>
  <c r="C5466" i="29" s="1"/>
  <c r="C5467" i="29" s="1"/>
  <c r="C5468" i="29" s="1"/>
  <c r="C5469" i="29" s="1"/>
  <c r="C5470" i="29" s="1"/>
  <c r="C5471" i="29" s="1"/>
  <c r="C5472" i="29" s="1"/>
  <c r="C5473" i="29" s="1"/>
  <c r="C5474" i="29" s="1"/>
  <c r="C5475" i="29" s="1"/>
  <c r="C5476" i="29" s="1"/>
  <c r="C5477" i="29" s="1"/>
  <c r="C5478" i="29" s="1"/>
  <c r="C5479" i="29" s="1"/>
  <c r="C5480" i="29" s="1"/>
  <c r="C5481" i="29" s="1"/>
  <c r="C5482" i="29" s="1"/>
  <c r="D5120" i="29"/>
  <c r="D5121" i="29" s="1"/>
  <c r="D5122" i="29" s="1"/>
  <c r="D5123" i="29" s="1"/>
  <c r="D5124" i="29" s="1"/>
  <c r="D5125" i="29" s="1"/>
  <c r="D5126" i="29" s="1"/>
  <c r="D5127" i="29" s="1"/>
  <c r="D5128" i="29" s="1"/>
  <c r="D5129" i="29" s="1"/>
  <c r="D5130" i="29" s="1"/>
  <c r="D5131" i="29" s="1"/>
  <c r="D5132" i="29" s="1"/>
  <c r="D5133" i="29" s="1"/>
  <c r="D5134" i="29" s="1"/>
  <c r="D5135" i="29" s="1"/>
  <c r="D5136" i="29" s="1"/>
  <c r="D5137" i="29" s="1"/>
  <c r="D5138" i="29" s="1"/>
  <c r="D5139" i="29" s="1"/>
  <c r="D5140" i="29" s="1"/>
  <c r="D5141" i="29" s="1"/>
  <c r="D5142" i="29" s="1"/>
  <c r="D5143" i="29" s="1"/>
  <c r="D5144" i="29" s="1"/>
  <c r="D5145" i="29" s="1"/>
  <c r="D5146" i="29" s="1"/>
  <c r="D5147" i="29" s="1"/>
  <c r="D5148" i="29" s="1"/>
  <c r="D5149" i="29" s="1"/>
  <c r="D5150" i="29" s="1"/>
  <c r="D5151" i="29" s="1"/>
  <c r="D5152" i="29" s="1"/>
  <c r="D5153" i="29" s="1"/>
  <c r="D5154" i="29" s="1"/>
  <c r="D5155" i="29" s="1"/>
  <c r="D5156" i="29" s="1"/>
  <c r="D5157" i="29" s="1"/>
  <c r="D5158" i="29" s="1"/>
  <c r="D5159" i="29" s="1"/>
  <c r="D5160" i="29" s="1"/>
  <c r="D5161" i="29" s="1"/>
  <c r="D5162" i="29" s="1"/>
  <c r="D5163" i="29" s="1"/>
  <c r="D5164" i="29" s="1"/>
  <c r="D5165" i="29" s="1"/>
  <c r="D5166" i="29" s="1"/>
  <c r="D5167" i="29" s="1"/>
  <c r="D5168" i="29" s="1"/>
  <c r="D5169" i="29" s="1"/>
  <c r="D5170" i="29" s="1"/>
  <c r="D5171" i="29" s="1"/>
  <c r="D5172" i="29" s="1"/>
  <c r="D5173" i="29" s="1"/>
  <c r="D5174" i="29" s="1"/>
  <c r="D5175" i="29" s="1"/>
  <c r="D5176" i="29" s="1"/>
  <c r="D5177" i="29" s="1"/>
  <c r="D5178" i="29" s="1"/>
  <c r="D5179" i="29" s="1"/>
  <c r="D5180" i="29" s="1"/>
  <c r="D5181" i="29" s="1"/>
  <c r="D5182" i="29" s="1"/>
  <c r="D5183" i="29" s="1"/>
  <c r="D5184" i="29" s="1"/>
  <c r="D5185" i="29" s="1"/>
  <c r="D5186" i="29" s="1"/>
  <c r="D5187" i="29" s="1"/>
  <c r="D5188" i="29" s="1"/>
  <c r="D5189" i="29" s="1"/>
  <c r="D5190" i="29" s="1"/>
  <c r="D5191" i="29" s="1"/>
  <c r="D5192" i="29" s="1"/>
  <c r="D5193" i="29" s="1"/>
  <c r="D5194" i="29" s="1"/>
  <c r="D5195" i="29" s="1"/>
  <c r="D5196" i="29" s="1"/>
  <c r="D5197" i="29" s="1"/>
  <c r="D5198" i="29" s="1"/>
  <c r="D5199" i="29" s="1"/>
  <c r="D5200" i="29" s="1"/>
  <c r="D5201" i="29" s="1"/>
  <c r="D5202" i="29" s="1"/>
  <c r="D5203" i="29" s="1"/>
  <c r="D5204" i="29" s="1"/>
  <c r="D5205" i="29" s="1"/>
  <c r="D5206" i="29" s="1"/>
  <c r="D5207" i="29" s="1"/>
  <c r="D5208" i="29" s="1"/>
  <c r="D5209" i="29" s="1"/>
  <c r="D5210" i="29" s="1"/>
  <c r="D5211" i="29" s="1"/>
  <c r="D5212" i="29" s="1"/>
  <c r="D5213" i="29" s="1"/>
  <c r="D5214" i="29" s="1"/>
  <c r="D5215" i="29" s="1"/>
  <c r="D5216" i="29" s="1"/>
  <c r="D5217" i="29" s="1"/>
  <c r="D5218" i="29" s="1"/>
  <c r="D5219" i="29" s="1"/>
  <c r="D5220" i="29" s="1"/>
  <c r="D5221" i="29" s="1"/>
  <c r="D5222" i="29" s="1"/>
  <c r="D5223" i="29" s="1"/>
  <c r="D5224" i="29" s="1"/>
  <c r="D5225" i="29" s="1"/>
  <c r="D5226" i="29" s="1"/>
  <c r="D5227" i="29" s="1"/>
  <c r="D5228" i="29" s="1"/>
  <c r="D5229" i="29" s="1"/>
  <c r="D5230" i="29" s="1"/>
  <c r="D5231" i="29" s="1"/>
  <c r="D5232" i="29" s="1"/>
  <c r="D5233" i="29" s="1"/>
  <c r="D5234" i="29" s="1"/>
  <c r="D5235" i="29" s="1"/>
  <c r="D5236" i="29" s="1"/>
  <c r="D5237" i="29" s="1"/>
  <c r="D5238" i="29" s="1"/>
  <c r="D5239" i="29" s="1"/>
  <c r="D5240" i="29" s="1"/>
  <c r="D5241" i="29" s="1"/>
  <c r="D5242" i="29" s="1"/>
  <c r="D5243" i="29" s="1"/>
  <c r="D5244" i="29" s="1"/>
  <c r="D5245" i="29" s="1"/>
  <c r="D5246" i="29" s="1"/>
  <c r="D5247" i="29" s="1"/>
  <c r="D5248" i="29" s="1"/>
  <c r="D5249" i="29" s="1"/>
  <c r="D5250" i="29" s="1"/>
  <c r="D5251" i="29" s="1"/>
  <c r="D5252" i="29" s="1"/>
  <c r="D5253" i="29" s="1"/>
  <c r="D5254" i="29" s="1"/>
  <c r="D5255" i="29" s="1"/>
  <c r="D5256" i="29" s="1"/>
  <c r="D5257" i="29" s="1"/>
  <c r="D5258" i="29" s="1"/>
  <c r="D5259" i="29" s="1"/>
  <c r="D5260" i="29" s="1"/>
  <c r="D5261" i="29" s="1"/>
  <c r="D5262" i="29" s="1"/>
  <c r="D5263" i="29" s="1"/>
  <c r="D5264" i="29" s="1"/>
  <c r="D5265" i="29" s="1"/>
  <c r="D5266" i="29" s="1"/>
  <c r="D5267" i="29" s="1"/>
  <c r="D5268" i="29" s="1"/>
  <c r="D5269" i="29" s="1"/>
  <c r="D5270" i="29" s="1"/>
  <c r="D5271" i="29" s="1"/>
  <c r="D5272" i="29" s="1"/>
  <c r="D5273" i="29" s="1"/>
  <c r="D5274" i="29" s="1"/>
  <c r="D5275" i="29" s="1"/>
  <c r="D5276" i="29" s="1"/>
  <c r="D5277" i="29" s="1"/>
  <c r="D5278" i="29" s="1"/>
  <c r="D5279" i="29" s="1"/>
  <c r="D5280" i="29" s="1"/>
  <c r="D5281" i="29" s="1"/>
  <c r="D5282" i="29" s="1"/>
  <c r="D5283" i="29" s="1"/>
  <c r="D5284" i="29" s="1"/>
  <c r="D5285" i="29" s="1"/>
  <c r="D5286" i="29" s="1"/>
  <c r="D5287" i="29" s="1"/>
  <c r="D5288" i="29" s="1"/>
  <c r="D5289" i="29" s="1"/>
  <c r="D5290" i="29" s="1"/>
  <c r="D5291" i="29" s="1"/>
  <c r="D5292" i="29" s="1"/>
  <c r="D5293" i="29" s="1"/>
  <c r="D5294" i="29" s="1"/>
  <c r="D5295" i="29" s="1"/>
  <c r="D5296" i="29" s="1"/>
  <c r="D5297" i="29" s="1"/>
  <c r="D5298" i="29" s="1"/>
  <c r="D5299" i="29" s="1"/>
  <c r="D5300" i="29" s="1"/>
  <c r="D5301" i="29" s="1"/>
  <c r="D5302" i="29" s="1"/>
  <c r="D5303" i="29" s="1"/>
  <c r="D5304" i="29" s="1"/>
  <c r="D5305" i="29" s="1"/>
  <c r="D5306" i="29" s="1"/>
  <c r="D5307" i="29" s="1"/>
  <c r="D5308" i="29" s="1"/>
  <c r="D5309" i="29" s="1"/>
  <c r="D5310" i="29" s="1"/>
  <c r="D5311" i="29" s="1"/>
  <c r="D5312" i="29" s="1"/>
  <c r="D5313" i="29" s="1"/>
  <c r="D5314" i="29" s="1"/>
  <c r="D5315" i="29" s="1"/>
  <c r="D5316" i="29" s="1"/>
  <c r="D5317" i="29" s="1"/>
  <c r="D5318" i="29" s="1"/>
  <c r="D5319" i="29" s="1"/>
  <c r="D5320" i="29" s="1"/>
  <c r="D5321" i="29" s="1"/>
  <c r="D5322" i="29" s="1"/>
  <c r="D5323" i="29" s="1"/>
  <c r="D5324" i="29" s="1"/>
  <c r="D5325" i="29" s="1"/>
  <c r="D5326" i="29" s="1"/>
  <c r="D5327" i="29" s="1"/>
  <c r="D5328" i="29" s="1"/>
  <c r="D5329" i="29" s="1"/>
  <c r="D5330" i="29" s="1"/>
  <c r="D5331" i="29" s="1"/>
  <c r="D5332" i="29" s="1"/>
  <c r="D5333" i="29" s="1"/>
  <c r="D5334" i="29" s="1"/>
  <c r="D5335" i="29" s="1"/>
  <c r="D5336" i="29" s="1"/>
  <c r="D5337" i="29" s="1"/>
  <c r="D5338" i="29" s="1"/>
  <c r="D5339" i="29" s="1"/>
  <c r="D5340" i="29" s="1"/>
  <c r="D5341" i="29" s="1"/>
  <c r="D5342" i="29" s="1"/>
  <c r="D5343" i="29" s="1"/>
  <c r="D5344" i="29" s="1"/>
  <c r="D5345" i="29" s="1"/>
  <c r="D5346" i="29" s="1"/>
  <c r="D5347" i="29" s="1"/>
  <c r="D5348" i="29" s="1"/>
  <c r="D5349" i="29" s="1"/>
  <c r="D5350" i="29" s="1"/>
  <c r="D5351" i="29" s="1"/>
  <c r="D5352" i="29" s="1"/>
  <c r="D5353" i="29" s="1"/>
  <c r="D5354" i="29" s="1"/>
  <c r="D5355" i="29" s="1"/>
  <c r="D5356" i="29" s="1"/>
  <c r="D5357" i="29" s="1"/>
  <c r="D5358" i="29" s="1"/>
  <c r="D5359" i="29" s="1"/>
  <c r="D5360" i="29" s="1"/>
  <c r="D5361" i="29" s="1"/>
  <c r="D5362" i="29" s="1"/>
  <c r="D5363" i="29" s="1"/>
  <c r="D5364" i="29" s="1"/>
  <c r="D5365" i="29" s="1"/>
  <c r="D5366" i="29" s="1"/>
  <c r="B5484" i="29"/>
  <c r="B5485" i="29" s="1"/>
  <c r="B5486" i="29" s="1"/>
  <c r="B5487" i="29" s="1"/>
  <c r="B5488" i="29" s="1"/>
  <c r="B5489" i="29" s="1"/>
  <c r="B5490" i="29" s="1"/>
  <c r="B5491" i="29" s="1"/>
  <c r="B5492" i="29" s="1"/>
  <c r="B5493" i="29" s="1"/>
  <c r="B5494" i="29" s="1"/>
  <c r="B5495" i="29" s="1"/>
  <c r="B5496" i="29" s="1"/>
  <c r="B5497" i="29" s="1"/>
  <c r="B5498" i="29" s="1"/>
  <c r="B5499" i="29" s="1"/>
  <c r="B5500" i="29" s="1"/>
  <c r="B5501" i="29" s="1"/>
  <c r="B5502" i="29" s="1"/>
  <c r="B5503" i="29" s="1"/>
  <c r="B5504" i="29" s="1"/>
  <c r="B5505" i="29" s="1"/>
  <c r="B5506" i="29" s="1"/>
  <c r="B5507" i="29" s="1"/>
  <c r="B5508" i="29" s="1"/>
  <c r="B5509" i="29" s="1"/>
  <c r="B5510" i="29" s="1"/>
  <c r="B5511" i="29" s="1"/>
  <c r="B5512" i="29" s="1"/>
  <c r="B5513" i="29" s="1"/>
  <c r="B5514" i="29" s="1"/>
  <c r="B5515" i="29" s="1"/>
  <c r="B5516" i="29" s="1"/>
  <c r="B5517" i="29" s="1"/>
  <c r="B5518" i="29" s="1"/>
  <c r="B5519" i="29" s="1"/>
  <c r="B5520" i="29" s="1"/>
  <c r="B5521" i="29" s="1"/>
  <c r="B5522" i="29" s="1"/>
  <c r="B5523" i="29" s="1"/>
  <c r="B5524" i="29" s="1"/>
  <c r="B5525" i="29" s="1"/>
  <c r="B5526" i="29" s="1"/>
  <c r="B5527" i="29" s="1"/>
  <c r="B5528" i="29" s="1"/>
  <c r="B5529" i="29" s="1"/>
  <c r="B5530" i="29" s="1"/>
  <c r="B5531" i="29" s="1"/>
  <c r="B5532" i="29" s="1"/>
  <c r="B5533" i="29" s="1"/>
  <c r="B5534" i="29" s="1"/>
  <c r="B5535" i="29" s="1"/>
  <c r="B5536" i="29" s="1"/>
  <c r="B5537" i="29" s="1"/>
  <c r="B5538" i="29" s="1"/>
  <c r="B5539" i="29" s="1"/>
  <c r="B5540" i="29" s="1"/>
  <c r="B5541" i="29" s="1"/>
  <c r="B5542" i="29" s="1"/>
  <c r="B5543" i="29" s="1"/>
  <c r="B5544" i="29" s="1"/>
  <c r="B5545" i="29" s="1"/>
  <c r="B5546" i="29" s="1"/>
  <c r="B5547" i="29" s="1"/>
  <c r="B5548" i="29" s="1"/>
  <c r="B5549" i="29" s="1"/>
  <c r="B5550" i="29" s="1"/>
  <c r="B5551" i="29" s="1"/>
  <c r="B5552" i="29" s="1"/>
  <c r="B5553" i="29" s="1"/>
  <c r="B5554" i="29" s="1"/>
  <c r="B5555" i="29" s="1"/>
  <c r="B5556" i="29" s="1"/>
  <c r="B5557" i="29" s="1"/>
  <c r="B5558" i="29" s="1"/>
  <c r="B5559" i="29" s="1"/>
  <c r="B5560" i="29" s="1"/>
  <c r="B5561" i="29" s="1"/>
  <c r="B5562" i="29" s="1"/>
  <c r="B5563" i="29" s="1"/>
  <c r="B5564" i="29" s="1"/>
  <c r="B5565" i="29" s="1"/>
  <c r="B5566" i="29" s="1"/>
  <c r="B5567" i="29" s="1"/>
  <c r="B5568" i="29" s="1"/>
  <c r="B5569" i="29" s="1"/>
  <c r="B5570" i="29" s="1"/>
  <c r="B5571" i="29" s="1"/>
  <c r="B5572" i="29" s="1"/>
  <c r="B5573" i="29" s="1"/>
  <c r="B5574" i="29" s="1"/>
  <c r="B5575" i="29" s="1"/>
  <c r="B5576" i="29" s="1"/>
  <c r="B5577" i="29" s="1"/>
  <c r="B5578" i="29" s="1"/>
  <c r="B5579" i="29" s="1"/>
  <c r="B5580" i="29" s="1"/>
  <c r="B5581" i="29" s="1"/>
  <c r="B5582" i="29" s="1"/>
  <c r="B5583" i="29" s="1"/>
  <c r="B5584" i="29" s="1"/>
  <c r="B5585" i="29" s="1"/>
  <c r="B5586" i="29" s="1"/>
  <c r="B5587" i="29" s="1"/>
  <c r="B5588" i="29" s="1"/>
  <c r="B5589" i="29" s="1"/>
  <c r="B5590" i="29" s="1"/>
  <c r="B5591" i="29" s="1"/>
  <c r="B5592" i="29" s="1"/>
  <c r="B5593" i="29" s="1"/>
  <c r="B5594" i="29" s="1"/>
  <c r="B5595" i="29" s="1"/>
  <c r="B5596" i="29" s="1"/>
  <c r="B5597" i="29" s="1"/>
  <c r="B5598" i="29" s="1"/>
  <c r="B5599" i="29" s="1"/>
  <c r="B5600" i="29" s="1"/>
  <c r="B5601" i="29" s="1"/>
  <c r="B5602" i="29" s="1"/>
  <c r="B5603" i="29" s="1"/>
  <c r="B5604" i="29" s="1"/>
  <c r="B5605" i="29" s="1"/>
  <c r="B5606" i="29" s="1"/>
  <c r="B5607" i="29" s="1"/>
  <c r="B5608" i="29" s="1"/>
  <c r="B5609" i="29" s="1"/>
  <c r="B5610" i="29" s="1"/>
  <c r="B5611" i="29" s="1"/>
  <c r="B5612" i="29" s="1"/>
  <c r="B5613" i="29" s="1"/>
  <c r="B5614" i="29" s="1"/>
  <c r="B5615" i="29" s="1"/>
  <c r="B5616" i="29" s="1"/>
  <c r="B5617" i="29" s="1"/>
  <c r="B5618" i="29" s="1"/>
  <c r="B5619" i="29" s="1"/>
  <c r="B5620" i="29" s="1"/>
  <c r="B5621" i="29" s="1"/>
  <c r="B5622" i="29" s="1"/>
  <c r="B5623" i="29" s="1"/>
  <c r="B5624" i="29" s="1"/>
  <c r="B5625" i="29" s="1"/>
  <c r="B5626" i="29" s="1"/>
  <c r="B5627" i="29" s="1"/>
  <c r="B5628" i="29" s="1"/>
  <c r="B5629" i="29" s="1"/>
  <c r="B5630" i="29" s="1"/>
  <c r="B5631" i="29" s="1"/>
  <c r="B5632" i="29" s="1"/>
  <c r="B5633" i="29" s="1"/>
  <c r="B5634" i="29" s="1"/>
  <c r="B5635" i="29" s="1"/>
  <c r="B5636" i="29" s="1"/>
  <c r="B5637" i="29" s="1"/>
  <c r="B5638" i="29" s="1"/>
  <c r="B5639" i="29" s="1"/>
  <c r="B5640" i="29" s="1"/>
  <c r="B5641" i="29" s="1"/>
  <c r="B5642" i="29" s="1"/>
  <c r="B5643" i="29" s="1"/>
  <c r="B5644" i="29" s="1"/>
  <c r="B5645" i="29" s="1"/>
  <c r="B5646" i="29" s="1"/>
  <c r="B5647" i="29" s="1"/>
  <c r="B5648" i="29" s="1"/>
  <c r="B5649" i="29" s="1"/>
  <c r="B5650" i="29" s="1"/>
  <c r="B5651" i="29" s="1"/>
  <c r="B5652" i="29" s="1"/>
  <c r="B5653" i="29" s="1"/>
  <c r="B5654" i="29" s="1"/>
  <c r="B5655" i="29" s="1"/>
  <c r="B5656" i="29" s="1"/>
  <c r="B5657" i="29" s="1"/>
  <c r="B5658" i="29" s="1"/>
  <c r="B5659" i="29" s="1"/>
  <c r="B5660" i="29" s="1"/>
  <c r="B5661" i="29" s="1"/>
  <c r="B5662" i="29" s="1"/>
  <c r="B5663" i="29" s="1"/>
  <c r="B5664" i="29" s="1"/>
  <c r="B5665" i="29" s="1"/>
  <c r="B5666" i="29" s="1"/>
  <c r="B5667" i="29" s="1"/>
  <c r="B5668" i="29" s="1"/>
  <c r="B5669" i="29" s="1"/>
  <c r="B5670" i="29" s="1"/>
  <c r="B5671" i="29" s="1"/>
  <c r="B5672" i="29" s="1"/>
  <c r="B5673" i="29" s="1"/>
  <c r="B5674" i="29" s="1"/>
  <c r="B5675" i="29" s="1"/>
  <c r="B5676" i="29" s="1"/>
  <c r="B5677" i="29" s="1"/>
  <c r="B5678" i="29" s="1"/>
  <c r="B5679" i="29" s="1"/>
  <c r="B5680" i="29" s="1"/>
  <c r="B5681" i="29" s="1"/>
  <c r="B5682" i="29" s="1"/>
  <c r="B5683" i="29" s="1"/>
  <c r="B5684" i="29" s="1"/>
  <c r="B5685" i="29" s="1"/>
  <c r="B5686" i="29" s="1"/>
  <c r="B5687" i="29" s="1"/>
  <c r="B5688" i="29" s="1"/>
  <c r="B5689" i="29" s="1"/>
  <c r="B5690" i="29" s="1"/>
  <c r="B5691" i="29" s="1"/>
  <c r="B5692" i="29" s="1"/>
  <c r="B5693" i="29" s="1"/>
  <c r="B5694" i="29" s="1"/>
  <c r="B5695" i="29" s="1"/>
  <c r="B5696" i="29" s="1"/>
  <c r="B5697" i="29" s="1"/>
  <c r="B5698" i="29" s="1"/>
  <c r="B5699" i="29" s="1"/>
  <c r="B5700" i="29" s="1"/>
  <c r="B5701" i="29" s="1"/>
  <c r="B5702" i="29" s="1"/>
  <c r="B5703" i="29" s="1"/>
  <c r="B5704" i="29" s="1"/>
  <c r="B5705" i="29" s="1"/>
  <c r="B5706" i="29" s="1"/>
  <c r="B5707" i="29" s="1"/>
  <c r="B5708" i="29" s="1"/>
  <c r="B5709" i="29" s="1"/>
  <c r="B5710" i="29" s="1"/>
  <c r="B5711" i="29" s="1"/>
  <c r="B5712" i="29" s="1"/>
  <c r="B5713" i="29" s="1"/>
  <c r="B5714" i="29" s="1"/>
  <c r="B5715" i="29" s="1"/>
  <c r="B5716" i="29" s="1"/>
  <c r="B5717" i="29" s="1"/>
  <c r="B5718" i="29" s="1"/>
  <c r="B5719" i="29" s="1"/>
  <c r="B5720" i="29" s="1"/>
  <c r="B5721" i="29" s="1"/>
  <c r="B5722" i="29" s="1"/>
  <c r="B5723" i="29" s="1"/>
  <c r="B5724" i="29" s="1"/>
  <c r="B5725" i="29" s="1"/>
  <c r="B5726" i="29" s="1"/>
  <c r="B5727" i="29" s="1"/>
  <c r="B5728" i="29" s="1"/>
  <c r="B5729" i="29" s="1"/>
  <c r="B5730" i="29" s="1"/>
  <c r="B5731" i="29" s="1"/>
  <c r="B5732" i="29" s="1"/>
  <c r="B5733" i="29" s="1"/>
  <c r="B5734" i="29" s="1"/>
  <c r="B5735" i="29" s="1"/>
  <c r="B5736" i="29" s="1"/>
  <c r="B5737" i="29" s="1"/>
  <c r="B5738" i="29" s="1"/>
  <c r="B5739" i="29" s="1"/>
  <c r="B5740" i="29" s="1"/>
  <c r="B5741" i="29" s="1"/>
  <c r="B5742" i="29" s="1"/>
  <c r="B5743" i="29" s="1"/>
  <c r="B5744" i="29" s="1"/>
  <c r="B5745" i="29" s="1"/>
  <c r="B5746" i="29" s="1"/>
  <c r="B5747" i="29" s="1"/>
  <c r="B5748" i="29" s="1"/>
  <c r="B5749" i="29" s="1"/>
  <c r="B5750" i="29" s="1"/>
  <c r="B5751" i="29" s="1"/>
  <c r="B5752" i="29" s="1"/>
  <c r="B5753" i="29" s="1"/>
  <c r="B5754" i="29" s="1"/>
  <c r="B5755" i="29" s="1"/>
  <c r="B5756" i="29" s="1"/>
  <c r="B5757" i="29" s="1"/>
  <c r="B5758" i="29" s="1"/>
  <c r="B5759" i="29" s="1"/>
  <c r="B5760" i="29" s="1"/>
  <c r="B5761" i="29" s="1"/>
  <c r="B5762" i="29" s="1"/>
  <c r="B5763" i="29" s="1"/>
  <c r="B5764" i="29" s="1"/>
  <c r="B5765" i="29" s="1"/>
  <c r="B5766" i="29" s="1"/>
  <c r="B5767" i="29" s="1"/>
  <c r="B5768" i="29" s="1"/>
  <c r="B5769" i="29" s="1"/>
  <c r="B5770" i="29" s="1"/>
  <c r="B5771" i="29" s="1"/>
  <c r="B5772" i="29" s="1"/>
  <c r="B5773" i="29" s="1"/>
  <c r="B5774" i="29" s="1"/>
  <c r="B5775" i="29" s="1"/>
  <c r="B5776" i="29" s="1"/>
  <c r="B5777" i="29" s="1"/>
  <c r="B5778" i="29" s="1"/>
  <c r="B5779" i="29" s="1"/>
  <c r="B5780" i="29" s="1"/>
  <c r="B5781" i="29" s="1"/>
  <c r="B5782" i="29" s="1"/>
  <c r="B5783" i="29" s="1"/>
  <c r="B5784" i="29" s="1"/>
  <c r="B5785" i="29" s="1"/>
  <c r="B5786" i="29" s="1"/>
  <c r="B5787" i="29" s="1"/>
  <c r="B5788" i="29" s="1"/>
  <c r="B5789" i="29" s="1"/>
  <c r="B5790" i="29" s="1"/>
  <c r="B5791" i="29" s="1"/>
  <c r="B5792" i="29" s="1"/>
  <c r="B5793" i="29" s="1"/>
  <c r="B5794" i="29" s="1"/>
  <c r="B5795" i="29" s="1"/>
  <c r="B5796" i="29" s="1"/>
  <c r="B5797" i="29" s="1"/>
  <c r="B5798" i="29" s="1"/>
  <c r="B5799" i="29" s="1"/>
  <c r="B5800" i="29" s="1"/>
  <c r="B5801" i="29" s="1"/>
  <c r="B5802" i="29" s="1"/>
  <c r="B5803" i="29" s="1"/>
  <c r="B5804" i="29" s="1"/>
  <c r="B5805" i="29" s="1"/>
  <c r="B5806" i="29" s="1"/>
  <c r="B5807" i="29" s="1"/>
  <c r="B5808" i="29" s="1"/>
  <c r="B5809" i="29" s="1"/>
  <c r="B5810" i="29" s="1"/>
  <c r="B5811" i="29" s="1"/>
  <c r="B5812" i="29" s="1"/>
  <c r="B5813" i="29" s="1"/>
  <c r="B5814" i="29" s="1"/>
  <c r="B5815" i="29" s="1"/>
  <c r="B5816" i="29" s="1"/>
  <c r="B5817" i="29" s="1"/>
  <c r="B5818" i="29" s="1"/>
  <c r="B5819" i="29" s="1"/>
  <c r="B5820" i="29" s="1"/>
  <c r="B5821" i="29" s="1"/>
  <c r="B5822" i="29" s="1"/>
  <c r="B5823" i="29" s="1"/>
  <c r="B5824" i="29" s="1"/>
  <c r="B5825" i="29" s="1"/>
  <c r="B5826" i="29" s="1"/>
  <c r="B5827" i="29" s="1"/>
  <c r="B5828" i="29" s="1"/>
  <c r="B5829" i="29" s="1"/>
  <c r="B5830" i="29" s="1"/>
  <c r="B5831" i="29" s="1"/>
  <c r="B5832" i="29" s="1"/>
  <c r="B5833" i="29" s="1"/>
  <c r="B5834" i="29" s="1"/>
  <c r="B5835" i="29" s="1"/>
  <c r="B5836" i="29" s="1"/>
  <c r="B5837" i="29" s="1"/>
  <c r="B5838" i="29" s="1"/>
  <c r="B5839" i="29" s="1"/>
  <c r="B5840" i="29" s="1"/>
  <c r="B5841" i="29" s="1"/>
  <c r="B5842" i="29" s="1"/>
  <c r="B5843" i="29" s="1"/>
  <c r="B5844" i="29" s="1"/>
  <c r="B5845" i="29" s="1"/>
  <c r="B5846" i="29" s="1"/>
  <c r="B5847" i="29" s="1"/>
  <c r="C5484" i="29"/>
  <c r="C5485" i="29" s="1"/>
  <c r="C5486" i="29" s="1"/>
  <c r="C5487" i="29" s="1"/>
  <c r="C5488" i="29" s="1"/>
  <c r="C5489" i="29" s="1"/>
  <c r="C5490" i="29" s="1"/>
  <c r="C5491" i="29" s="1"/>
  <c r="C5492" i="29" s="1"/>
  <c r="C5493" i="29" s="1"/>
  <c r="C5494" i="29" s="1"/>
  <c r="C5495" i="29" s="1"/>
  <c r="C5496" i="29" s="1"/>
  <c r="C5497" i="29" s="1"/>
  <c r="C5498" i="29" s="1"/>
  <c r="C5499" i="29" s="1"/>
  <c r="C5500" i="29" s="1"/>
  <c r="C5501" i="29" s="1"/>
  <c r="C5502" i="29" s="1"/>
  <c r="C5503" i="29" s="1"/>
  <c r="C5504" i="29" s="1"/>
  <c r="C5505" i="29" s="1"/>
  <c r="C5506" i="29" s="1"/>
  <c r="C5507" i="29" s="1"/>
  <c r="C5508" i="29" s="1"/>
  <c r="C5509" i="29" s="1"/>
  <c r="C5510" i="29" s="1"/>
  <c r="C5511" i="29" s="1"/>
  <c r="C5512" i="29" s="1"/>
  <c r="C5513" i="29" s="1"/>
  <c r="C5514" i="29" s="1"/>
  <c r="C5515" i="29" s="1"/>
  <c r="C5516" i="29" s="1"/>
  <c r="C5517" i="29" s="1"/>
  <c r="C5518" i="29" s="1"/>
  <c r="C5519" i="29" s="1"/>
  <c r="C5520" i="29" s="1"/>
  <c r="C5521" i="29" s="1"/>
  <c r="C5522" i="29" s="1"/>
  <c r="C5523" i="29" s="1"/>
  <c r="C5524" i="29" s="1"/>
  <c r="C5525" i="29" s="1"/>
  <c r="C5526" i="29" s="1"/>
  <c r="C5527" i="29" s="1"/>
  <c r="C5528" i="29" s="1"/>
  <c r="C5529" i="29" s="1"/>
  <c r="C5530" i="29" s="1"/>
  <c r="C5531" i="29" s="1"/>
  <c r="C5532" i="29" s="1"/>
  <c r="C5533" i="29" s="1"/>
  <c r="C5534" i="29" s="1"/>
  <c r="C5535" i="29" s="1"/>
  <c r="C5536" i="29" s="1"/>
  <c r="C5537" i="29" s="1"/>
  <c r="C5538" i="29" s="1"/>
  <c r="C5539" i="29" s="1"/>
  <c r="C5540" i="29" s="1"/>
  <c r="C5541" i="29" s="1"/>
  <c r="C5542" i="29" s="1"/>
  <c r="C5543" i="29" s="1"/>
  <c r="C5544" i="29" s="1"/>
  <c r="C5545" i="29" s="1"/>
  <c r="C5546" i="29" s="1"/>
  <c r="C5547" i="29" s="1"/>
  <c r="C5548" i="29" s="1"/>
  <c r="C5549" i="29" s="1"/>
  <c r="C5550" i="29" s="1"/>
  <c r="C5551" i="29" s="1"/>
  <c r="C5552" i="29" s="1"/>
  <c r="C5553" i="29" s="1"/>
  <c r="C5554" i="29" s="1"/>
  <c r="C5555" i="29" s="1"/>
  <c r="C5556" i="29" s="1"/>
  <c r="C5557" i="29" s="1"/>
  <c r="C5558" i="29" s="1"/>
  <c r="C5559" i="29" s="1"/>
  <c r="C5560" i="29" s="1"/>
  <c r="C5561" i="29" s="1"/>
  <c r="C5562" i="29" s="1"/>
  <c r="C5563" i="29" s="1"/>
  <c r="C5564" i="29" s="1"/>
  <c r="C5565" i="29" s="1"/>
  <c r="C5566" i="29" s="1"/>
  <c r="C5567" i="29" s="1"/>
  <c r="C5568" i="29" s="1"/>
  <c r="C5569" i="29" s="1"/>
  <c r="C5570" i="29" s="1"/>
  <c r="C5571" i="29" s="1"/>
  <c r="C5572" i="29" s="1"/>
  <c r="C5573" i="29" s="1"/>
  <c r="C5574" i="29" s="1"/>
  <c r="C5575" i="29" s="1"/>
  <c r="C5576" i="29" s="1"/>
  <c r="C5577" i="29" s="1"/>
  <c r="C5578" i="29" s="1"/>
  <c r="C5579" i="29" s="1"/>
  <c r="C5580" i="29" s="1"/>
  <c r="C5581" i="29" s="1"/>
  <c r="C5582" i="29" s="1"/>
  <c r="C5583" i="29" s="1"/>
  <c r="C5584" i="29" s="1"/>
  <c r="C5585" i="29" s="1"/>
  <c r="C5586" i="29" s="1"/>
  <c r="C5587" i="29" s="1"/>
  <c r="C5588" i="29" s="1"/>
  <c r="C5589" i="29" s="1"/>
  <c r="C5590" i="29" s="1"/>
  <c r="C5591" i="29" s="1"/>
  <c r="C5592" i="29" s="1"/>
  <c r="C5593" i="29" s="1"/>
  <c r="C5594" i="29" s="1"/>
  <c r="C5595" i="29" s="1"/>
  <c r="C5596" i="29" s="1"/>
  <c r="C5597" i="29" s="1"/>
  <c r="C5598" i="29" s="1"/>
  <c r="C5599" i="29" s="1"/>
  <c r="C5600" i="29" s="1"/>
  <c r="C5601" i="29" s="1"/>
  <c r="C5602" i="29" s="1"/>
  <c r="C5603" i="29" s="1"/>
  <c r="C5604" i="29" s="1"/>
  <c r="C5605" i="29" s="1"/>
  <c r="C5606" i="29" s="1"/>
  <c r="C5607" i="29" s="1"/>
  <c r="C5608" i="29" s="1"/>
  <c r="C5609" i="29" s="1"/>
  <c r="C5610" i="29" s="1"/>
  <c r="C5611" i="29" s="1"/>
  <c r="C5612" i="29" s="1"/>
  <c r="C5613" i="29" s="1"/>
  <c r="C5614" i="29" s="1"/>
  <c r="C5615" i="29" s="1"/>
  <c r="C5616" i="29" s="1"/>
  <c r="C5617" i="29" s="1"/>
  <c r="C5618" i="29" s="1"/>
  <c r="C5619" i="29" s="1"/>
  <c r="C5620" i="29" s="1"/>
  <c r="C5621" i="29" s="1"/>
  <c r="C5622" i="29" s="1"/>
  <c r="C5623" i="29" s="1"/>
  <c r="C5624" i="29" s="1"/>
  <c r="C5625" i="29" s="1"/>
  <c r="C5626" i="29" s="1"/>
  <c r="C5627" i="29" s="1"/>
  <c r="C5628" i="29" s="1"/>
  <c r="C5629" i="29" s="1"/>
  <c r="C5630" i="29" s="1"/>
  <c r="C5631" i="29" s="1"/>
  <c r="C5632" i="29" s="1"/>
  <c r="C5633" i="29" s="1"/>
  <c r="C5634" i="29" s="1"/>
  <c r="C5635" i="29" s="1"/>
  <c r="C5636" i="29" s="1"/>
  <c r="C5637" i="29" s="1"/>
  <c r="C5638" i="29" s="1"/>
  <c r="C5639" i="29" s="1"/>
  <c r="C5640" i="29" s="1"/>
  <c r="C5641" i="29" s="1"/>
  <c r="C5642" i="29" s="1"/>
  <c r="C5643" i="29" s="1"/>
  <c r="C5644" i="29" s="1"/>
  <c r="C5645" i="29" s="1"/>
  <c r="C5646" i="29" s="1"/>
  <c r="C5647" i="29" s="1"/>
  <c r="C5648" i="29" s="1"/>
  <c r="C5649" i="29" s="1"/>
  <c r="C5650" i="29" s="1"/>
  <c r="C5651" i="29" s="1"/>
  <c r="C5652" i="29" s="1"/>
  <c r="C5653" i="29" s="1"/>
  <c r="C5654" i="29" s="1"/>
  <c r="C5655" i="29" s="1"/>
  <c r="C5656" i="29" s="1"/>
  <c r="C5657" i="29" s="1"/>
  <c r="C5658" i="29" s="1"/>
  <c r="C5659" i="29" s="1"/>
  <c r="C5660" i="29" s="1"/>
  <c r="C5661" i="29" s="1"/>
  <c r="C5662" i="29" s="1"/>
  <c r="C5663" i="29" s="1"/>
  <c r="C5664" i="29" s="1"/>
  <c r="C5665" i="29" s="1"/>
  <c r="C5666" i="29" s="1"/>
  <c r="C5667" i="29" s="1"/>
  <c r="C5668" i="29" s="1"/>
  <c r="C5669" i="29" s="1"/>
  <c r="C5670" i="29" s="1"/>
  <c r="C5671" i="29" s="1"/>
  <c r="C5672" i="29" s="1"/>
  <c r="C5673" i="29" s="1"/>
  <c r="C5674" i="29" s="1"/>
  <c r="C5675" i="29" s="1"/>
  <c r="C5676" i="29" s="1"/>
  <c r="C5677" i="29" s="1"/>
  <c r="C5678" i="29" s="1"/>
  <c r="C5679" i="29" s="1"/>
  <c r="C5680" i="29" s="1"/>
  <c r="C5681" i="29" s="1"/>
  <c r="C5682" i="29" s="1"/>
  <c r="C5683" i="29" s="1"/>
  <c r="C5684" i="29" s="1"/>
  <c r="C5685" i="29" s="1"/>
  <c r="C5686" i="29" s="1"/>
  <c r="C5687" i="29" s="1"/>
  <c r="C5688" i="29" s="1"/>
  <c r="C5689" i="29" s="1"/>
  <c r="C5690" i="29" s="1"/>
  <c r="C5691" i="29" s="1"/>
  <c r="C5692" i="29" s="1"/>
  <c r="C5693" i="29" s="1"/>
  <c r="C5694" i="29" s="1"/>
  <c r="C5695" i="29" s="1"/>
  <c r="C5696" i="29" s="1"/>
  <c r="C5697" i="29" s="1"/>
  <c r="C5698" i="29" s="1"/>
  <c r="C5699" i="29" s="1"/>
  <c r="C5700" i="29" s="1"/>
  <c r="C5701" i="29" s="1"/>
  <c r="C5702" i="29" s="1"/>
  <c r="C5703" i="29" s="1"/>
  <c r="C5704" i="29" s="1"/>
  <c r="C5705" i="29" s="1"/>
  <c r="C5706" i="29" s="1"/>
  <c r="C5707" i="29" s="1"/>
  <c r="C5708" i="29" s="1"/>
  <c r="C5709" i="29" s="1"/>
  <c r="C5710" i="29" s="1"/>
  <c r="C5711" i="29" s="1"/>
  <c r="C5712" i="29" s="1"/>
  <c r="C5713" i="29" s="1"/>
  <c r="C5714" i="29" s="1"/>
  <c r="C5715" i="29" s="1"/>
  <c r="C5716" i="29" s="1"/>
  <c r="C5717" i="29" s="1"/>
  <c r="C5718" i="29" s="1"/>
  <c r="C5719" i="29" s="1"/>
  <c r="C5720" i="29" s="1"/>
  <c r="C5721" i="29" s="1"/>
  <c r="C5722" i="29" s="1"/>
  <c r="C5723" i="29" s="1"/>
  <c r="C5724" i="29" s="1"/>
  <c r="C5725" i="29" s="1"/>
  <c r="C5726" i="29" s="1"/>
  <c r="C5727" i="29" s="1"/>
  <c r="C5728" i="29" s="1"/>
  <c r="C5729" i="29" s="1"/>
  <c r="C5730" i="29" s="1"/>
  <c r="C5731" i="29" s="1"/>
  <c r="C5732" i="29" s="1"/>
  <c r="C5733" i="29" s="1"/>
  <c r="C5734" i="29" s="1"/>
  <c r="C5735" i="29" s="1"/>
  <c r="C5736" i="29" s="1"/>
  <c r="C5737" i="29" s="1"/>
  <c r="C5738" i="29" s="1"/>
  <c r="C5739" i="29" s="1"/>
  <c r="C5740" i="29" s="1"/>
  <c r="C5741" i="29" s="1"/>
  <c r="C5742" i="29" s="1"/>
  <c r="C5743" i="29" s="1"/>
  <c r="C5744" i="29" s="1"/>
  <c r="C5745" i="29" s="1"/>
  <c r="C5746" i="29" s="1"/>
  <c r="C5747" i="29" s="1"/>
  <c r="C5748" i="29" s="1"/>
  <c r="C5749" i="29" s="1"/>
  <c r="C5750" i="29" s="1"/>
  <c r="C5751" i="29" s="1"/>
  <c r="C5752" i="29" s="1"/>
  <c r="C5753" i="29" s="1"/>
  <c r="C5754" i="29" s="1"/>
  <c r="C5755" i="29" s="1"/>
  <c r="C5756" i="29" s="1"/>
  <c r="C5757" i="29" s="1"/>
  <c r="C5758" i="29" s="1"/>
  <c r="C5759" i="29" s="1"/>
  <c r="C5760" i="29" s="1"/>
  <c r="C5761" i="29" s="1"/>
  <c r="C5762" i="29" s="1"/>
  <c r="C5763" i="29" s="1"/>
  <c r="C5764" i="29" s="1"/>
  <c r="C5765" i="29" s="1"/>
  <c r="C5766" i="29" s="1"/>
  <c r="C5767" i="29" s="1"/>
  <c r="C5768" i="29" s="1"/>
  <c r="C5769" i="29" s="1"/>
  <c r="C5770" i="29" s="1"/>
  <c r="C5771" i="29" s="1"/>
  <c r="C5772" i="29" s="1"/>
  <c r="C5773" i="29" s="1"/>
  <c r="C5774" i="29" s="1"/>
  <c r="C5775" i="29" s="1"/>
  <c r="C5776" i="29" s="1"/>
  <c r="C5777" i="29" s="1"/>
  <c r="C5778" i="29" s="1"/>
  <c r="C5779" i="29" s="1"/>
  <c r="C5780" i="29" s="1"/>
  <c r="C5781" i="29" s="1"/>
  <c r="C5782" i="29" s="1"/>
  <c r="C5783" i="29" s="1"/>
  <c r="C5784" i="29" s="1"/>
  <c r="C5785" i="29" s="1"/>
  <c r="C5786" i="29" s="1"/>
  <c r="C5787" i="29" s="1"/>
  <c r="C5788" i="29" s="1"/>
  <c r="C5789" i="29" s="1"/>
  <c r="C5790" i="29" s="1"/>
  <c r="C5791" i="29" s="1"/>
  <c r="C5792" i="29" s="1"/>
  <c r="C5793" i="29" s="1"/>
  <c r="C5794" i="29" s="1"/>
  <c r="C5795" i="29" s="1"/>
  <c r="C5796" i="29" s="1"/>
  <c r="C5797" i="29" s="1"/>
  <c r="C5798" i="29" s="1"/>
  <c r="C5799" i="29" s="1"/>
  <c r="C5800" i="29" s="1"/>
  <c r="C5801" i="29" s="1"/>
  <c r="C5802" i="29" s="1"/>
  <c r="C5803" i="29" s="1"/>
  <c r="C5804" i="29" s="1"/>
  <c r="C5805" i="29" s="1"/>
  <c r="C5806" i="29" s="1"/>
  <c r="C5807" i="29" s="1"/>
  <c r="C5808" i="29" s="1"/>
  <c r="C5809" i="29" s="1"/>
  <c r="C5810" i="29" s="1"/>
  <c r="C5811" i="29" s="1"/>
  <c r="C5812" i="29" s="1"/>
  <c r="C5813" i="29" s="1"/>
  <c r="C5814" i="29" s="1"/>
  <c r="C5815" i="29" s="1"/>
  <c r="C5816" i="29" s="1"/>
  <c r="C5817" i="29" s="1"/>
  <c r="C5818" i="29" s="1"/>
  <c r="C5819" i="29" s="1"/>
  <c r="C5820" i="29" s="1"/>
  <c r="C5821" i="29" s="1"/>
  <c r="C5822" i="29" s="1"/>
  <c r="C5823" i="29" s="1"/>
  <c r="C5824" i="29" s="1"/>
  <c r="C5825" i="29" s="1"/>
  <c r="C5826" i="29" s="1"/>
  <c r="C5827" i="29" s="1"/>
  <c r="C5828" i="29" s="1"/>
  <c r="C5829" i="29" s="1"/>
  <c r="C5830" i="29" s="1"/>
  <c r="C5831" i="29" s="1"/>
  <c r="C5832" i="29" s="1"/>
  <c r="C5833" i="29" s="1"/>
  <c r="C5834" i="29" s="1"/>
  <c r="C5835" i="29" s="1"/>
  <c r="C5836" i="29" s="1"/>
  <c r="C5837" i="29" s="1"/>
  <c r="C5838" i="29" s="1"/>
  <c r="C5839" i="29" s="1"/>
  <c r="C5840" i="29" s="1"/>
  <c r="C5841" i="29" s="1"/>
  <c r="C5842" i="29" s="1"/>
  <c r="C5843" i="29" s="1"/>
  <c r="C5844" i="29" s="1"/>
  <c r="C5845" i="29" s="1"/>
  <c r="C5846" i="29" s="1"/>
  <c r="C5847" i="29" s="1"/>
  <c r="D5485" i="29"/>
  <c r="D5486" i="29" s="1"/>
  <c r="D5487" i="29" s="1"/>
  <c r="D5488" i="29" s="1"/>
  <c r="D5489" i="29" s="1"/>
  <c r="D5490" i="29" s="1"/>
  <c r="D5491" i="29" s="1"/>
  <c r="D5492" i="29" s="1"/>
  <c r="D5493" i="29" s="1"/>
  <c r="D5494" i="29" s="1"/>
  <c r="D5495" i="29" s="1"/>
  <c r="D5496" i="29" s="1"/>
  <c r="D5497" i="29" s="1"/>
  <c r="D5498" i="29" s="1"/>
  <c r="D5499" i="29" s="1"/>
  <c r="D5500" i="29" s="1"/>
  <c r="D5501" i="29" s="1"/>
  <c r="D5502" i="29" s="1"/>
  <c r="D5503" i="29" s="1"/>
  <c r="D5504" i="29" s="1"/>
  <c r="D5505" i="29" s="1"/>
  <c r="D5506" i="29" s="1"/>
  <c r="D5507" i="29" s="1"/>
  <c r="D5508" i="29" s="1"/>
  <c r="D5509" i="29" s="1"/>
  <c r="D5510" i="29" s="1"/>
  <c r="D5511" i="29" s="1"/>
  <c r="D5512" i="29" s="1"/>
  <c r="D5513" i="29" s="1"/>
  <c r="D5514" i="29" s="1"/>
  <c r="D5515" i="29" s="1"/>
  <c r="D5516" i="29" s="1"/>
  <c r="D5517" i="29" s="1"/>
  <c r="D5518" i="29" s="1"/>
  <c r="D5519" i="29" s="1"/>
  <c r="D5520" i="29" s="1"/>
  <c r="D5521" i="29" s="1"/>
  <c r="D5522" i="29" s="1"/>
  <c r="D5523" i="29" s="1"/>
  <c r="D5524" i="29" s="1"/>
  <c r="D5525" i="29" s="1"/>
  <c r="D5526" i="29" s="1"/>
  <c r="D5527" i="29" s="1"/>
  <c r="D5528" i="29" s="1"/>
  <c r="D5529" i="29" s="1"/>
  <c r="D5530" i="29" s="1"/>
  <c r="D5531" i="29" s="1"/>
  <c r="D5532" i="29" s="1"/>
  <c r="D5533" i="29" s="1"/>
  <c r="D5534" i="29" s="1"/>
  <c r="D5535" i="29" s="1"/>
  <c r="D5536" i="29" s="1"/>
  <c r="D5537" i="29" s="1"/>
  <c r="D5538" i="29" s="1"/>
  <c r="D5539" i="29" s="1"/>
  <c r="D5540" i="29" s="1"/>
  <c r="D5541" i="29" s="1"/>
  <c r="D5542" i="29" s="1"/>
  <c r="D5543" i="29" s="1"/>
  <c r="D5544" i="29" s="1"/>
  <c r="D5545" i="29" s="1"/>
  <c r="D5546" i="29" s="1"/>
  <c r="D5547" i="29" s="1"/>
  <c r="D5548" i="29" s="1"/>
  <c r="D5549" i="29" s="1"/>
  <c r="D5550" i="29" s="1"/>
  <c r="D5551" i="29" s="1"/>
  <c r="D5552" i="29" s="1"/>
  <c r="D5553" i="29" s="1"/>
  <c r="D5554" i="29" s="1"/>
  <c r="D5555" i="29" s="1"/>
  <c r="D5556" i="29" s="1"/>
  <c r="D5557" i="29" s="1"/>
  <c r="D5558" i="29" s="1"/>
  <c r="D5559" i="29" s="1"/>
  <c r="D5560" i="29" s="1"/>
  <c r="D5561" i="29" s="1"/>
  <c r="D5562" i="29" s="1"/>
  <c r="D5563" i="29" s="1"/>
  <c r="D5564" i="29" s="1"/>
  <c r="D5565" i="29" s="1"/>
  <c r="D5566" i="29" s="1"/>
  <c r="D5567" i="29" s="1"/>
  <c r="D5568" i="29" s="1"/>
  <c r="D5569" i="29" s="1"/>
  <c r="D5570" i="29" s="1"/>
  <c r="D5571" i="29" s="1"/>
  <c r="D5572" i="29" s="1"/>
  <c r="D5573" i="29" s="1"/>
  <c r="D5574" i="29" s="1"/>
  <c r="D5575" i="29" s="1"/>
  <c r="D5576" i="29" s="1"/>
  <c r="D5577" i="29" s="1"/>
  <c r="D5578" i="29" s="1"/>
  <c r="D5579" i="29" s="1"/>
  <c r="D5580" i="29" s="1"/>
  <c r="D5581" i="29" s="1"/>
  <c r="D5582" i="29" s="1"/>
  <c r="D5583" i="29" s="1"/>
  <c r="D5584" i="29" s="1"/>
  <c r="D5585" i="29" s="1"/>
  <c r="D5586" i="29" s="1"/>
  <c r="D5587" i="29" s="1"/>
  <c r="D5588" i="29" s="1"/>
  <c r="D5589" i="29" s="1"/>
  <c r="D5590" i="29" s="1"/>
  <c r="D5591" i="29" s="1"/>
  <c r="D5592" i="29" s="1"/>
  <c r="D5593" i="29" s="1"/>
  <c r="D5594" i="29" s="1"/>
  <c r="D5595" i="29" s="1"/>
  <c r="D5596" i="29" s="1"/>
  <c r="D5597" i="29" s="1"/>
  <c r="D5598" i="29" s="1"/>
  <c r="D5599" i="29" s="1"/>
  <c r="D5600" i="29" s="1"/>
  <c r="D5601" i="29" s="1"/>
  <c r="D5602" i="29" s="1"/>
  <c r="D5603" i="29" s="1"/>
  <c r="D5604" i="29" s="1"/>
  <c r="D5605" i="29" s="1"/>
  <c r="D5606" i="29" s="1"/>
  <c r="D5607" i="29" s="1"/>
  <c r="D5608" i="29" s="1"/>
  <c r="D5609" i="29" s="1"/>
  <c r="D5610" i="29" s="1"/>
  <c r="D5611" i="29" s="1"/>
  <c r="D5612" i="29" s="1"/>
  <c r="D5613" i="29" s="1"/>
  <c r="D5614" i="29" s="1"/>
  <c r="D5615" i="29" s="1"/>
  <c r="D5616" i="29" s="1"/>
  <c r="D5617" i="29" s="1"/>
  <c r="D5618" i="29" s="1"/>
  <c r="D5619" i="29" s="1"/>
  <c r="D5620" i="29" s="1"/>
  <c r="D5621" i="29" s="1"/>
  <c r="D5622" i="29" s="1"/>
  <c r="D5623" i="29" s="1"/>
  <c r="D5624" i="29" s="1"/>
  <c r="D5625" i="29" s="1"/>
  <c r="D5626" i="29" s="1"/>
  <c r="D5627" i="29" s="1"/>
  <c r="D5628" i="29" s="1"/>
  <c r="D5629" i="29" s="1"/>
  <c r="D5630" i="29" s="1"/>
  <c r="D5631" i="29" s="1"/>
  <c r="D5632" i="29" s="1"/>
  <c r="D5633" i="29" s="1"/>
  <c r="D5634" i="29" s="1"/>
  <c r="D5635" i="29" s="1"/>
  <c r="D5636" i="29" s="1"/>
  <c r="D5637" i="29" s="1"/>
  <c r="D5638" i="29" s="1"/>
  <c r="D5639" i="29" s="1"/>
  <c r="D5640" i="29" s="1"/>
  <c r="D5641" i="29" s="1"/>
  <c r="D5642" i="29" s="1"/>
  <c r="D5643" i="29" s="1"/>
  <c r="D5644" i="29" s="1"/>
  <c r="D5645" i="29" s="1"/>
  <c r="D5646" i="29" s="1"/>
  <c r="D5647" i="29" s="1"/>
  <c r="D5648" i="29" s="1"/>
  <c r="D5649" i="29" s="1"/>
  <c r="D5650" i="29" s="1"/>
  <c r="D5651" i="29" s="1"/>
  <c r="D5652" i="29" s="1"/>
  <c r="D5653" i="29" s="1"/>
  <c r="D5654" i="29" s="1"/>
  <c r="D5655" i="29" s="1"/>
  <c r="D5656" i="29" s="1"/>
  <c r="D5657" i="29" s="1"/>
  <c r="D5658" i="29" s="1"/>
  <c r="D5659" i="29" s="1"/>
  <c r="D5660" i="29" s="1"/>
  <c r="D5661" i="29" s="1"/>
  <c r="D5662" i="29" s="1"/>
  <c r="D5663" i="29" s="1"/>
  <c r="D5664" i="29" s="1"/>
  <c r="D5665" i="29" s="1"/>
  <c r="D5666" i="29" s="1"/>
  <c r="D5667" i="29" s="1"/>
  <c r="D5668" i="29" s="1"/>
  <c r="D5669" i="29" s="1"/>
  <c r="D5670" i="29" s="1"/>
  <c r="D5671" i="29" s="1"/>
  <c r="D5672" i="29" s="1"/>
  <c r="D5673" i="29" s="1"/>
  <c r="D5674" i="29" s="1"/>
  <c r="D5675" i="29" s="1"/>
  <c r="D5676" i="29" s="1"/>
  <c r="D5677" i="29" s="1"/>
  <c r="D5678" i="29" s="1"/>
  <c r="D5679" i="29" s="1"/>
  <c r="D5680" i="29" s="1"/>
  <c r="D5681" i="29" s="1"/>
  <c r="D5682" i="29" s="1"/>
  <c r="D5683" i="29" s="1"/>
  <c r="D5684" i="29" s="1"/>
  <c r="D5685" i="29" s="1"/>
  <c r="D5686" i="29" s="1"/>
  <c r="D5687" i="29" s="1"/>
  <c r="D5688" i="29" s="1"/>
  <c r="D5689" i="29" s="1"/>
  <c r="D5690" i="29" s="1"/>
  <c r="D5691" i="29" s="1"/>
  <c r="D5692" i="29" s="1"/>
  <c r="D5693" i="29" s="1"/>
  <c r="D5694" i="29" s="1"/>
  <c r="D5695" i="29" s="1"/>
  <c r="D5696" i="29" s="1"/>
  <c r="D5697" i="29" s="1"/>
  <c r="D5698" i="29" s="1"/>
  <c r="D5699" i="29" s="1"/>
  <c r="D5700" i="29" s="1"/>
  <c r="D5701" i="29" s="1"/>
  <c r="D5702" i="29" s="1"/>
  <c r="D5703" i="29" s="1"/>
  <c r="D5704" i="29" s="1"/>
  <c r="D5705" i="29" s="1"/>
  <c r="D5706" i="29" s="1"/>
  <c r="D5707" i="29" s="1"/>
  <c r="D5708" i="29" s="1"/>
  <c r="D5709" i="29" s="1"/>
  <c r="D5710" i="29" s="1"/>
  <c r="D5711" i="29" s="1"/>
  <c r="D5712" i="29" s="1"/>
  <c r="D5713" i="29" s="1"/>
  <c r="D5714" i="29" s="1"/>
  <c r="D5715" i="29" s="1"/>
  <c r="D5716" i="29" s="1"/>
  <c r="D5717" i="29" s="1"/>
  <c r="D5718" i="29" s="1"/>
  <c r="D5719" i="29" s="1"/>
  <c r="D5720" i="29" s="1"/>
  <c r="D5721" i="29" s="1"/>
  <c r="D5722" i="29" s="1"/>
  <c r="D5723" i="29" s="1"/>
  <c r="D5724" i="29" s="1"/>
  <c r="D5725" i="29" s="1"/>
  <c r="D5726" i="29" s="1"/>
  <c r="D5727" i="29" s="1"/>
  <c r="D5728" i="29" s="1"/>
  <c r="D5729" i="29" s="1"/>
  <c r="D5730" i="29" s="1"/>
  <c r="D5731" i="29" s="1"/>
  <c r="D5732" i="29" s="1"/>
  <c r="D5733" i="29" s="1"/>
  <c r="D5734" i="29" s="1"/>
  <c r="D5735" i="29" s="1"/>
  <c r="D5736" i="29" s="1"/>
  <c r="D5737" i="29" s="1"/>
  <c r="D5738" i="29" s="1"/>
  <c r="D5739" i="29" s="1"/>
  <c r="D5740" i="29" s="1"/>
  <c r="D5741" i="29" s="1"/>
  <c r="D5742" i="29" s="1"/>
  <c r="D5743" i="29" s="1"/>
  <c r="D5744" i="29" s="1"/>
  <c r="D5745" i="29" s="1"/>
  <c r="D5746" i="29" s="1"/>
  <c r="D5747" i="29" s="1"/>
  <c r="D5748" i="29" s="1"/>
  <c r="D5749" i="29" s="1"/>
  <c r="D5750" i="29" s="1"/>
  <c r="D5751" i="29" s="1"/>
  <c r="D5752" i="29" s="1"/>
  <c r="D5753" i="29" s="1"/>
  <c r="D5754" i="29" s="1"/>
  <c r="D5755" i="29" s="1"/>
  <c r="D5756" i="29" s="1"/>
  <c r="D5757" i="29" s="1"/>
  <c r="D5758" i="29" s="1"/>
  <c r="D5759" i="29" s="1"/>
  <c r="D5760" i="29" s="1"/>
  <c r="D5761" i="29" s="1"/>
  <c r="D5762" i="29" s="1"/>
  <c r="D5763" i="29" s="1"/>
  <c r="D5764" i="29" s="1"/>
  <c r="D5765" i="29" s="1"/>
  <c r="D5766" i="29" s="1"/>
  <c r="D5767" i="29" s="1"/>
  <c r="D5768" i="29" s="1"/>
  <c r="D5769" i="29" s="1"/>
  <c r="D5770" i="29" s="1"/>
  <c r="D5771" i="29" s="1"/>
  <c r="D5772" i="29" s="1"/>
  <c r="D5773" i="29" s="1"/>
  <c r="D5774" i="29" s="1"/>
  <c r="D5775" i="29" s="1"/>
  <c r="D5776" i="29" s="1"/>
  <c r="D5777" i="29" s="1"/>
  <c r="D5778" i="29" s="1"/>
  <c r="D5779" i="29" s="1"/>
  <c r="D5780" i="29" s="1"/>
  <c r="D5781" i="29" s="1"/>
  <c r="D5782" i="29" s="1"/>
  <c r="D5783" i="29" s="1"/>
  <c r="D5784" i="29" s="1"/>
  <c r="D5785" i="29" s="1"/>
  <c r="D5786" i="29" s="1"/>
  <c r="D5787" i="29" s="1"/>
  <c r="D5788" i="29" s="1"/>
  <c r="D5789" i="29" s="1"/>
  <c r="D5790" i="29" s="1"/>
  <c r="D5791" i="29" s="1"/>
  <c r="D5792" i="29" s="1"/>
  <c r="D5793" i="29" s="1"/>
  <c r="D5794" i="29" s="1"/>
  <c r="D5795" i="29" s="1"/>
  <c r="D5796" i="29" s="1"/>
  <c r="D5797" i="29" s="1"/>
  <c r="D5798" i="29" s="1"/>
  <c r="D5799" i="29" s="1"/>
  <c r="D5800" i="29" s="1"/>
  <c r="D5801" i="29" s="1"/>
  <c r="D5802" i="29" s="1"/>
  <c r="D5803" i="29" s="1"/>
  <c r="D5804" i="29" s="1"/>
  <c r="D5805" i="29" s="1"/>
  <c r="D5806" i="29" s="1"/>
  <c r="D5807" i="29" s="1"/>
  <c r="D5808" i="29" s="1"/>
  <c r="D5809" i="29" s="1"/>
  <c r="D5810" i="29" s="1"/>
  <c r="D5811" i="29" s="1"/>
  <c r="D5812" i="29" s="1"/>
  <c r="D5813" i="29" s="1"/>
  <c r="D5814" i="29" s="1"/>
  <c r="D5815" i="29" s="1"/>
  <c r="D5816" i="29" s="1"/>
  <c r="D5817" i="29" s="1"/>
  <c r="D5818" i="29" s="1"/>
  <c r="D5819" i="29" s="1"/>
  <c r="D5820" i="29" s="1"/>
  <c r="D5821" i="29" s="1"/>
  <c r="D5822" i="29" s="1"/>
  <c r="D5823" i="29" s="1"/>
  <c r="D5824" i="29" s="1"/>
  <c r="D5825" i="29" s="1"/>
  <c r="D5826" i="29" s="1"/>
  <c r="D5827" i="29" s="1"/>
  <c r="D5828" i="29" s="1"/>
  <c r="D5829" i="29" s="1"/>
  <c r="D5830" i="29" s="1"/>
  <c r="D5831" i="29" s="1"/>
  <c r="D5832" i="29" s="1"/>
  <c r="D5833" i="29" s="1"/>
  <c r="D5834" i="29" s="1"/>
  <c r="D5835" i="29" s="1"/>
  <c r="D5836" i="29" s="1"/>
  <c r="D5837" i="29" s="1"/>
  <c r="D5838" i="29" s="1"/>
  <c r="D5839" i="29" s="1"/>
  <c r="D5840" i="29" s="1"/>
  <c r="D5841" i="29" s="1"/>
  <c r="D5842" i="29" s="1"/>
  <c r="D5843" i="29" s="1"/>
  <c r="D5844" i="29" s="1"/>
  <c r="D5845" i="29" s="1"/>
  <c r="D5846" i="29" s="1"/>
  <c r="D5847" i="29" s="1"/>
  <c r="D5848" i="29" s="1"/>
  <c r="B5849" i="29"/>
  <c r="B5850" i="29" s="1"/>
  <c r="B5851" i="29" s="1"/>
  <c r="B5852" i="29" s="1"/>
  <c r="B5853" i="29" s="1"/>
  <c r="B5854" i="29" s="1"/>
  <c r="B5855" i="29" s="1"/>
  <c r="B5856" i="29" s="1"/>
  <c r="B5857" i="29" s="1"/>
  <c r="B5858" i="29" s="1"/>
  <c r="B5859" i="29" s="1"/>
  <c r="B5860" i="29" s="1"/>
  <c r="B5861" i="29" s="1"/>
  <c r="B5862" i="29" s="1"/>
  <c r="B5863" i="29" s="1"/>
  <c r="B5864" i="29" s="1"/>
  <c r="B5865" i="29" s="1"/>
  <c r="B5866" i="29" s="1"/>
  <c r="B5867" i="29" s="1"/>
  <c r="B5868" i="29" s="1"/>
  <c r="B5869" i="29" s="1"/>
  <c r="B5870" i="29" s="1"/>
  <c r="B5871" i="29" s="1"/>
  <c r="B5872" i="29" s="1"/>
  <c r="B5873" i="29" s="1"/>
  <c r="B5874" i="29" s="1"/>
  <c r="B5875" i="29" s="1"/>
  <c r="B5876" i="29" s="1"/>
  <c r="B5877" i="29" s="1"/>
  <c r="B5878" i="29" s="1"/>
  <c r="B5879" i="29" s="1"/>
  <c r="B5880" i="29" s="1"/>
  <c r="B5881" i="29" s="1"/>
  <c r="B5882" i="29" s="1"/>
  <c r="B5883" i="29" s="1"/>
  <c r="B5884" i="29" s="1"/>
  <c r="B5885" i="29" s="1"/>
  <c r="B5886" i="29" s="1"/>
  <c r="B5887" i="29" s="1"/>
  <c r="B5888" i="29" s="1"/>
  <c r="B5889" i="29" s="1"/>
  <c r="B5890" i="29" s="1"/>
  <c r="B5891" i="29" s="1"/>
  <c r="B5892" i="29" s="1"/>
  <c r="B5893" i="29" s="1"/>
  <c r="B5894" i="29" s="1"/>
  <c r="B5895" i="29" s="1"/>
  <c r="B5896" i="29" s="1"/>
  <c r="B5897" i="29" s="1"/>
  <c r="B5898" i="29" s="1"/>
  <c r="B5899" i="29" s="1"/>
  <c r="B5900" i="29" s="1"/>
  <c r="B5901" i="29" s="1"/>
  <c r="B5902" i="29" s="1"/>
  <c r="B5903" i="29" s="1"/>
  <c r="B5904" i="29" s="1"/>
  <c r="B5905" i="29" s="1"/>
  <c r="B5906" i="29" s="1"/>
  <c r="B5907" i="29" s="1"/>
  <c r="B5908" i="29" s="1"/>
  <c r="B5909" i="29" s="1"/>
  <c r="B5910" i="29" s="1"/>
  <c r="B5911" i="29" s="1"/>
  <c r="B5912" i="29" s="1"/>
  <c r="B5913" i="29" s="1"/>
  <c r="B5914" i="29" s="1"/>
  <c r="B5915" i="29" s="1"/>
  <c r="B5916" i="29" s="1"/>
  <c r="B5917" i="29" s="1"/>
  <c r="B5918" i="29" s="1"/>
  <c r="B5919" i="29" s="1"/>
  <c r="B5920" i="29" s="1"/>
  <c r="B5921" i="29" s="1"/>
  <c r="B5922" i="29" s="1"/>
  <c r="B5923" i="29" s="1"/>
  <c r="B5924" i="29" s="1"/>
  <c r="B5925" i="29" s="1"/>
  <c r="B5926" i="29" s="1"/>
  <c r="B5927" i="29" s="1"/>
  <c r="B5928" i="29" s="1"/>
  <c r="B5929" i="29" s="1"/>
  <c r="B5930" i="29" s="1"/>
  <c r="B5931" i="29" s="1"/>
  <c r="B5932" i="29" s="1"/>
  <c r="B5933" i="29" s="1"/>
  <c r="B5934" i="29" s="1"/>
  <c r="B5935" i="29" s="1"/>
  <c r="B5936" i="29" s="1"/>
  <c r="B5937" i="29" s="1"/>
  <c r="B5938" i="29" s="1"/>
  <c r="B5939" i="29" s="1"/>
  <c r="B5940" i="29" s="1"/>
  <c r="B5941" i="29" s="1"/>
  <c r="B5942" i="29" s="1"/>
  <c r="B5943" i="29" s="1"/>
  <c r="B5944" i="29" s="1"/>
  <c r="B5945" i="29" s="1"/>
  <c r="B5946" i="29" s="1"/>
  <c r="B5947" i="29" s="1"/>
  <c r="B5948" i="29" s="1"/>
  <c r="B5949" i="29" s="1"/>
  <c r="B5950" i="29" s="1"/>
  <c r="B5951" i="29" s="1"/>
  <c r="B5952" i="29" s="1"/>
  <c r="B5953" i="29" s="1"/>
  <c r="B5954" i="29" s="1"/>
  <c r="B5955" i="29" s="1"/>
  <c r="B5956" i="29" s="1"/>
  <c r="B5957" i="29" s="1"/>
  <c r="B5958" i="29" s="1"/>
  <c r="B5959" i="29" s="1"/>
  <c r="B5960" i="29" s="1"/>
  <c r="B5961" i="29" s="1"/>
  <c r="B5962" i="29" s="1"/>
  <c r="B5963" i="29" s="1"/>
  <c r="B5964" i="29" s="1"/>
  <c r="B5965" i="29" s="1"/>
  <c r="B5966" i="29" s="1"/>
  <c r="B5967" i="29" s="1"/>
  <c r="B5968" i="29" s="1"/>
  <c r="B5969" i="29" s="1"/>
  <c r="B5970" i="29" s="1"/>
  <c r="B5971" i="29" s="1"/>
  <c r="B5972" i="29" s="1"/>
  <c r="B5973" i="29" s="1"/>
  <c r="B5974" i="29" s="1"/>
  <c r="B5975" i="29" s="1"/>
  <c r="B5976" i="29" s="1"/>
  <c r="B5977" i="29" s="1"/>
  <c r="B5978" i="29" s="1"/>
  <c r="B5979" i="29" s="1"/>
  <c r="B5980" i="29" s="1"/>
  <c r="B5981" i="29" s="1"/>
  <c r="B5982" i="29" s="1"/>
  <c r="B5983" i="29" s="1"/>
  <c r="B5984" i="29" s="1"/>
  <c r="B5985" i="29" s="1"/>
  <c r="B5986" i="29" s="1"/>
  <c r="B5987" i="29" s="1"/>
  <c r="B5988" i="29" s="1"/>
  <c r="B5989" i="29" s="1"/>
  <c r="B5990" i="29" s="1"/>
  <c r="B5991" i="29" s="1"/>
  <c r="B5992" i="29" s="1"/>
  <c r="B5993" i="29" s="1"/>
  <c r="B5994" i="29" s="1"/>
  <c r="B5995" i="29" s="1"/>
  <c r="B5996" i="29" s="1"/>
  <c r="B5997" i="29" s="1"/>
  <c r="B5998" i="29" s="1"/>
  <c r="B5999" i="29" s="1"/>
  <c r="B6000" i="29" s="1"/>
  <c r="B6001" i="29" s="1"/>
  <c r="B6002" i="29" s="1"/>
  <c r="B6003" i="29" s="1"/>
  <c r="B6004" i="29" s="1"/>
  <c r="B6005" i="29" s="1"/>
  <c r="B6006" i="29" s="1"/>
  <c r="B6007" i="29" s="1"/>
  <c r="B6008" i="29" s="1"/>
  <c r="B6009" i="29" s="1"/>
  <c r="B6010" i="29" s="1"/>
  <c r="B6011" i="29" s="1"/>
  <c r="B6012" i="29" s="1"/>
  <c r="B6013" i="29" s="1"/>
  <c r="B6014" i="29" s="1"/>
  <c r="B6015" i="29" s="1"/>
  <c r="B6016" i="29" s="1"/>
  <c r="B6017" i="29" s="1"/>
  <c r="B6018" i="29" s="1"/>
  <c r="B6019" i="29" s="1"/>
  <c r="B6020" i="29" s="1"/>
  <c r="B6021" i="29" s="1"/>
  <c r="B6022" i="29" s="1"/>
  <c r="B6023" i="29" s="1"/>
  <c r="B6024" i="29" s="1"/>
  <c r="B6025" i="29" s="1"/>
  <c r="B6026" i="29" s="1"/>
  <c r="B6027" i="29" s="1"/>
  <c r="B6028" i="29" s="1"/>
  <c r="B6029" i="29" s="1"/>
  <c r="B6030" i="29" s="1"/>
  <c r="B6031" i="29" s="1"/>
  <c r="B6032" i="29" s="1"/>
  <c r="B6033" i="29" s="1"/>
  <c r="B6034" i="29" s="1"/>
  <c r="B6035" i="29" s="1"/>
  <c r="B6036" i="29" s="1"/>
  <c r="B6037" i="29" s="1"/>
  <c r="B6038" i="29" s="1"/>
  <c r="B6039" i="29" s="1"/>
  <c r="B6040" i="29" s="1"/>
  <c r="B6041" i="29" s="1"/>
  <c r="B6042" i="29" s="1"/>
  <c r="B6043" i="29" s="1"/>
  <c r="B6044" i="29" s="1"/>
  <c r="B6045" i="29" s="1"/>
  <c r="B6046" i="29" s="1"/>
  <c r="B6047" i="29" s="1"/>
  <c r="B6048" i="29" s="1"/>
  <c r="B6049" i="29" s="1"/>
  <c r="B6050" i="29" s="1"/>
  <c r="B6051" i="29" s="1"/>
  <c r="B6052" i="29" s="1"/>
  <c r="B6053" i="29" s="1"/>
  <c r="B6054" i="29" s="1"/>
  <c r="B6055" i="29" s="1"/>
  <c r="B6056" i="29" s="1"/>
  <c r="B6057" i="29" s="1"/>
  <c r="B6058" i="29" s="1"/>
  <c r="B6059" i="29" s="1"/>
  <c r="B6060" i="29" s="1"/>
  <c r="B6061" i="29" s="1"/>
  <c r="B6062" i="29" s="1"/>
  <c r="B6063" i="29" s="1"/>
  <c r="B6064" i="29" s="1"/>
  <c r="B6065" i="29" s="1"/>
  <c r="B6066" i="29" s="1"/>
  <c r="B6067" i="29" s="1"/>
  <c r="B6068" i="29" s="1"/>
  <c r="B6069" i="29" s="1"/>
  <c r="B6070" i="29" s="1"/>
  <c r="B6071" i="29" s="1"/>
  <c r="B6072" i="29" s="1"/>
  <c r="B6073" i="29" s="1"/>
  <c r="B6074" i="29" s="1"/>
  <c r="B6075" i="29" s="1"/>
  <c r="B6076" i="29" s="1"/>
  <c r="B6077" i="29" s="1"/>
  <c r="B6078" i="29" s="1"/>
  <c r="B6079" i="29" s="1"/>
  <c r="B6080" i="29" s="1"/>
  <c r="B6081" i="29" s="1"/>
  <c r="B6082" i="29" s="1"/>
  <c r="B6083" i="29" s="1"/>
  <c r="B6084" i="29" s="1"/>
  <c r="B6085" i="29" s="1"/>
  <c r="B6086" i="29" s="1"/>
  <c r="B6087" i="29" s="1"/>
  <c r="B6088" i="29" s="1"/>
  <c r="B6089" i="29" s="1"/>
  <c r="B6090" i="29" s="1"/>
  <c r="B6091" i="29" s="1"/>
  <c r="B6092" i="29" s="1"/>
  <c r="B6093" i="29" s="1"/>
  <c r="B6094" i="29" s="1"/>
  <c r="B6095" i="29" s="1"/>
  <c r="B6096" i="29" s="1"/>
  <c r="B6097" i="29" s="1"/>
  <c r="B6098" i="29" s="1"/>
  <c r="B6099" i="29" s="1"/>
  <c r="B6100" i="29" s="1"/>
  <c r="B6101" i="29" s="1"/>
  <c r="B6102" i="29" s="1"/>
  <c r="B6103" i="29" s="1"/>
  <c r="B6104" i="29" s="1"/>
  <c r="B6105" i="29" s="1"/>
  <c r="B6106" i="29" s="1"/>
  <c r="B6107" i="29" s="1"/>
  <c r="B6108" i="29" s="1"/>
  <c r="B6109" i="29" s="1"/>
  <c r="B6110" i="29" s="1"/>
  <c r="B6111" i="29" s="1"/>
  <c r="B6112" i="29" s="1"/>
  <c r="B6113" i="29" s="1"/>
  <c r="B6114" i="29" s="1"/>
  <c r="B6115" i="29" s="1"/>
  <c r="B6116" i="29" s="1"/>
  <c r="B6117" i="29" s="1"/>
  <c r="B6118" i="29" s="1"/>
  <c r="B6119" i="29" s="1"/>
  <c r="B6120" i="29" s="1"/>
  <c r="B6121" i="29" s="1"/>
  <c r="B6122" i="29" s="1"/>
  <c r="B6123" i="29" s="1"/>
  <c r="B6124" i="29" s="1"/>
  <c r="B6125" i="29" s="1"/>
  <c r="B6126" i="29" s="1"/>
  <c r="B6127" i="29" s="1"/>
  <c r="B6128" i="29" s="1"/>
  <c r="B6129" i="29" s="1"/>
  <c r="B6130" i="29" s="1"/>
  <c r="B6131" i="29" s="1"/>
  <c r="B6132" i="29" s="1"/>
  <c r="B6133" i="29" s="1"/>
  <c r="B6134" i="29" s="1"/>
  <c r="B6135" i="29" s="1"/>
  <c r="B6136" i="29" s="1"/>
  <c r="B6137" i="29" s="1"/>
  <c r="B6138" i="29" s="1"/>
  <c r="B6139" i="29" s="1"/>
  <c r="B6140" i="29" s="1"/>
  <c r="B6141" i="29" s="1"/>
  <c r="B6142" i="29" s="1"/>
  <c r="B6143" i="29" s="1"/>
  <c r="B6144" i="29" s="1"/>
  <c r="B6145" i="29" s="1"/>
  <c r="B6146" i="29" s="1"/>
  <c r="B6147" i="29" s="1"/>
  <c r="B6148" i="29" s="1"/>
  <c r="B6149" i="29" s="1"/>
  <c r="B6150" i="29" s="1"/>
  <c r="B6151" i="29" s="1"/>
  <c r="B6152" i="29" s="1"/>
  <c r="B6153" i="29" s="1"/>
  <c r="B6154" i="29" s="1"/>
  <c r="B6155" i="29" s="1"/>
  <c r="B6156" i="29" s="1"/>
  <c r="B6157" i="29" s="1"/>
  <c r="B6158" i="29" s="1"/>
  <c r="B6159" i="29" s="1"/>
  <c r="B6160" i="29" s="1"/>
  <c r="B6161" i="29" s="1"/>
  <c r="B6162" i="29" s="1"/>
  <c r="B6163" i="29" s="1"/>
  <c r="B6164" i="29" s="1"/>
  <c r="B6165" i="29" s="1"/>
  <c r="B6166" i="29" s="1"/>
  <c r="B6167" i="29" s="1"/>
  <c r="B6168" i="29" s="1"/>
  <c r="B6169" i="29" s="1"/>
  <c r="B6170" i="29" s="1"/>
  <c r="B6171" i="29" s="1"/>
  <c r="B6172" i="29" s="1"/>
  <c r="B6173" i="29" s="1"/>
  <c r="B6174" i="29" s="1"/>
  <c r="B6175" i="29" s="1"/>
  <c r="B6176" i="29" s="1"/>
  <c r="B6177" i="29" s="1"/>
  <c r="B6178" i="29" s="1"/>
  <c r="B6179" i="29" s="1"/>
  <c r="B6180" i="29" s="1"/>
  <c r="B6181" i="29" s="1"/>
  <c r="B6182" i="29" s="1"/>
  <c r="B6183" i="29" s="1"/>
  <c r="B6184" i="29" s="1"/>
  <c r="B6185" i="29" s="1"/>
  <c r="B6186" i="29" s="1"/>
  <c r="B6187" i="29" s="1"/>
  <c r="B6188" i="29" s="1"/>
  <c r="B6189" i="29" s="1"/>
  <c r="B6190" i="29" s="1"/>
  <c r="B6191" i="29" s="1"/>
  <c r="B6192" i="29" s="1"/>
  <c r="B6193" i="29" s="1"/>
  <c r="B6194" i="29" s="1"/>
  <c r="B6195" i="29" s="1"/>
  <c r="B6196" i="29" s="1"/>
  <c r="B6197" i="29" s="1"/>
  <c r="B6198" i="29" s="1"/>
  <c r="B6199" i="29" s="1"/>
  <c r="B6200" i="29" s="1"/>
  <c r="B6201" i="29" s="1"/>
  <c r="B6202" i="29" s="1"/>
  <c r="B6203" i="29" s="1"/>
  <c r="B6204" i="29" s="1"/>
  <c r="B6205" i="29" s="1"/>
  <c r="B6206" i="29" s="1"/>
  <c r="B6207" i="29" s="1"/>
  <c r="B6208" i="29" s="1"/>
  <c r="B6209" i="29" s="1"/>
  <c r="B6210" i="29" s="1"/>
  <c r="B6211" i="29" s="1"/>
  <c r="B6212" i="29" s="1"/>
  <c r="B6213" i="29" s="1"/>
  <c r="C5849" i="29"/>
  <c r="C5850" i="29" s="1"/>
  <c r="C5851" i="29" s="1"/>
  <c r="C5852" i="29" s="1"/>
  <c r="C5853" i="29" s="1"/>
  <c r="C5854" i="29" s="1"/>
  <c r="C5855" i="29" s="1"/>
  <c r="C5856" i="29" s="1"/>
  <c r="C5857" i="29" s="1"/>
  <c r="C5858" i="29" s="1"/>
  <c r="C5859" i="29" s="1"/>
  <c r="C5860" i="29" s="1"/>
  <c r="C5861" i="29" s="1"/>
  <c r="C5862" i="29" s="1"/>
  <c r="C5863" i="29" s="1"/>
  <c r="C5864" i="29" s="1"/>
  <c r="C5865" i="29" s="1"/>
  <c r="C5866" i="29" s="1"/>
  <c r="C5867" i="29" s="1"/>
  <c r="C5868" i="29" s="1"/>
  <c r="C5869" i="29" s="1"/>
  <c r="C5870" i="29" s="1"/>
  <c r="C5871" i="29" s="1"/>
  <c r="C5872" i="29" s="1"/>
  <c r="C5873" i="29" s="1"/>
  <c r="C5874" i="29" s="1"/>
  <c r="C5875" i="29" s="1"/>
  <c r="C5876" i="29" s="1"/>
  <c r="C5877" i="29" s="1"/>
  <c r="C5878" i="29" s="1"/>
  <c r="C5879" i="29" s="1"/>
  <c r="C5880" i="29" s="1"/>
  <c r="C5881" i="29" s="1"/>
  <c r="C5882" i="29" s="1"/>
  <c r="C5883" i="29" s="1"/>
  <c r="C5884" i="29" s="1"/>
  <c r="C5885" i="29" s="1"/>
  <c r="C5886" i="29" s="1"/>
  <c r="C5887" i="29" s="1"/>
  <c r="C5888" i="29" s="1"/>
  <c r="C5889" i="29" s="1"/>
  <c r="C5890" i="29" s="1"/>
  <c r="C5891" i="29" s="1"/>
  <c r="C5892" i="29" s="1"/>
  <c r="C5893" i="29" s="1"/>
  <c r="C5894" i="29" s="1"/>
  <c r="C5895" i="29" s="1"/>
  <c r="C5896" i="29" s="1"/>
  <c r="C5897" i="29" s="1"/>
  <c r="C5898" i="29" s="1"/>
  <c r="C5899" i="29" s="1"/>
  <c r="C5900" i="29" s="1"/>
  <c r="C5901" i="29" s="1"/>
  <c r="C5902" i="29" s="1"/>
  <c r="C5903" i="29" s="1"/>
  <c r="C5904" i="29" s="1"/>
  <c r="C5905" i="29" s="1"/>
  <c r="C5906" i="29" s="1"/>
  <c r="C5907" i="29" s="1"/>
  <c r="C5908" i="29" s="1"/>
  <c r="C5909" i="29" s="1"/>
  <c r="C5910" i="29" s="1"/>
  <c r="C5911" i="29" s="1"/>
  <c r="C5912" i="29" s="1"/>
  <c r="C5913" i="29" s="1"/>
  <c r="C5914" i="29" s="1"/>
  <c r="C5915" i="29" s="1"/>
  <c r="C5916" i="29" s="1"/>
  <c r="C5917" i="29" s="1"/>
  <c r="C5918" i="29" s="1"/>
  <c r="C5919" i="29" s="1"/>
  <c r="C5920" i="29" s="1"/>
  <c r="C5921" i="29" s="1"/>
  <c r="C5922" i="29" s="1"/>
  <c r="C5923" i="29" s="1"/>
  <c r="C5924" i="29" s="1"/>
  <c r="C5925" i="29" s="1"/>
  <c r="C5926" i="29" s="1"/>
  <c r="C5927" i="29" s="1"/>
  <c r="C5928" i="29" s="1"/>
  <c r="C5929" i="29" s="1"/>
  <c r="C5930" i="29" s="1"/>
  <c r="C5931" i="29" s="1"/>
  <c r="C5932" i="29" s="1"/>
  <c r="C5933" i="29" s="1"/>
  <c r="C5934" i="29" s="1"/>
  <c r="C5935" i="29" s="1"/>
  <c r="C5936" i="29" s="1"/>
  <c r="C5937" i="29" s="1"/>
  <c r="C5938" i="29" s="1"/>
  <c r="C5939" i="29" s="1"/>
  <c r="C5940" i="29" s="1"/>
  <c r="C5941" i="29" s="1"/>
  <c r="C5942" i="29" s="1"/>
  <c r="C5943" i="29" s="1"/>
  <c r="C5944" i="29" s="1"/>
  <c r="C5945" i="29" s="1"/>
  <c r="C5946" i="29" s="1"/>
  <c r="C5947" i="29" s="1"/>
  <c r="C5948" i="29" s="1"/>
  <c r="C5949" i="29" s="1"/>
  <c r="C5950" i="29" s="1"/>
  <c r="C5951" i="29" s="1"/>
  <c r="C5952" i="29" s="1"/>
  <c r="C5953" i="29" s="1"/>
  <c r="C5954" i="29" s="1"/>
  <c r="C5955" i="29" s="1"/>
  <c r="C5956" i="29" s="1"/>
  <c r="C5957" i="29" s="1"/>
  <c r="C5958" i="29" s="1"/>
  <c r="C5959" i="29" s="1"/>
  <c r="C5960" i="29" s="1"/>
  <c r="C5961" i="29" s="1"/>
  <c r="C5962" i="29" s="1"/>
  <c r="C5963" i="29" s="1"/>
  <c r="C5964" i="29" s="1"/>
  <c r="C5965" i="29" s="1"/>
  <c r="C5966" i="29" s="1"/>
  <c r="C5967" i="29" s="1"/>
  <c r="C5968" i="29" s="1"/>
  <c r="C5969" i="29" s="1"/>
  <c r="C5970" i="29" s="1"/>
  <c r="C5971" i="29" s="1"/>
  <c r="C5972" i="29" s="1"/>
  <c r="C5973" i="29" s="1"/>
  <c r="C5974" i="29" s="1"/>
  <c r="C5975" i="29" s="1"/>
  <c r="C5976" i="29" s="1"/>
  <c r="C5977" i="29" s="1"/>
  <c r="C5978" i="29" s="1"/>
  <c r="C5979" i="29" s="1"/>
  <c r="C5980" i="29" s="1"/>
  <c r="C5981" i="29" s="1"/>
  <c r="C5982" i="29" s="1"/>
  <c r="C5983" i="29" s="1"/>
  <c r="C5984" i="29" s="1"/>
  <c r="C5985" i="29" s="1"/>
  <c r="C5986" i="29" s="1"/>
  <c r="C5987" i="29" s="1"/>
  <c r="C5988" i="29" s="1"/>
  <c r="C5989" i="29" s="1"/>
  <c r="C5990" i="29" s="1"/>
  <c r="C5991" i="29" s="1"/>
  <c r="C5992" i="29" s="1"/>
  <c r="C5993" i="29" s="1"/>
  <c r="C5994" i="29" s="1"/>
  <c r="C5995" i="29" s="1"/>
  <c r="C5996" i="29" s="1"/>
  <c r="C5997" i="29" s="1"/>
  <c r="C5998" i="29" s="1"/>
  <c r="C5999" i="29" s="1"/>
  <c r="C6000" i="29" s="1"/>
  <c r="C6001" i="29" s="1"/>
  <c r="C6002" i="29" s="1"/>
  <c r="C6003" i="29" s="1"/>
  <c r="C6004" i="29" s="1"/>
  <c r="C6005" i="29" s="1"/>
  <c r="C6006" i="29" s="1"/>
  <c r="C6007" i="29" s="1"/>
  <c r="C6008" i="29" s="1"/>
  <c r="C6009" i="29" s="1"/>
  <c r="C6010" i="29" s="1"/>
  <c r="C6011" i="29" s="1"/>
  <c r="C6012" i="29" s="1"/>
  <c r="C6013" i="29" s="1"/>
  <c r="C6014" i="29" s="1"/>
  <c r="C6015" i="29" s="1"/>
  <c r="C6016" i="29" s="1"/>
  <c r="C6017" i="29" s="1"/>
  <c r="C6018" i="29" s="1"/>
  <c r="C6019" i="29" s="1"/>
  <c r="C6020" i="29" s="1"/>
  <c r="C6021" i="29" s="1"/>
  <c r="C6022" i="29" s="1"/>
  <c r="C6023" i="29" s="1"/>
  <c r="C6024" i="29" s="1"/>
  <c r="C6025" i="29" s="1"/>
  <c r="C6026" i="29" s="1"/>
  <c r="C6027" i="29" s="1"/>
  <c r="C6028" i="29" s="1"/>
  <c r="C6029" i="29" s="1"/>
  <c r="C6030" i="29" s="1"/>
  <c r="C6031" i="29" s="1"/>
  <c r="C6032" i="29" s="1"/>
  <c r="C6033" i="29" s="1"/>
  <c r="C6034" i="29" s="1"/>
  <c r="C6035" i="29" s="1"/>
  <c r="C6036" i="29" s="1"/>
  <c r="C6037" i="29" s="1"/>
  <c r="C6038" i="29" s="1"/>
  <c r="C6039" i="29" s="1"/>
  <c r="C6040" i="29" s="1"/>
  <c r="C6041" i="29" s="1"/>
  <c r="C6042" i="29" s="1"/>
  <c r="C6043" i="29" s="1"/>
  <c r="C6044" i="29" s="1"/>
  <c r="C6045" i="29" s="1"/>
  <c r="C6046" i="29" s="1"/>
  <c r="C6047" i="29" s="1"/>
  <c r="C6048" i="29" s="1"/>
  <c r="C6049" i="29" s="1"/>
  <c r="C6050" i="29" s="1"/>
  <c r="C6051" i="29" s="1"/>
  <c r="C6052" i="29" s="1"/>
  <c r="C6053" i="29" s="1"/>
  <c r="C6054" i="29" s="1"/>
  <c r="C6055" i="29" s="1"/>
  <c r="C6056" i="29" s="1"/>
  <c r="C6057" i="29" s="1"/>
  <c r="C6058" i="29" s="1"/>
  <c r="C6059" i="29" s="1"/>
  <c r="C6060" i="29" s="1"/>
  <c r="C6061" i="29" s="1"/>
  <c r="C6062" i="29" s="1"/>
  <c r="C6063" i="29" s="1"/>
  <c r="C6064" i="29" s="1"/>
  <c r="C6065" i="29" s="1"/>
  <c r="C6066" i="29" s="1"/>
  <c r="C6067" i="29" s="1"/>
  <c r="C6068" i="29" s="1"/>
  <c r="C6069" i="29" s="1"/>
  <c r="C6070" i="29" s="1"/>
  <c r="C6071" i="29" s="1"/>
  <c r="C6072" i="29" s="1"/>
  <c r="C6073" i="29" s="1"/>
  <c r="C6074" i="29" s="1"/>
  <c r="C6075" i="29" s="1"/>
  <c r="C6076" i="29" s="1"/>
  <c r="C6077" i="29" s="1"/>
  <c r="C6078" i="29" s="1"/>
  <c r="C6079" i="29" s="1"/>
  <c r="C6080" i="29" s="1"/>
  <c r="C6081" i="29" s="1"/>
  <c r="C6082" i="29" s="1"/>
  <c r="C6083" i="29" s="1"/>
  <c r="C6084" i="29" s="1"/>
  <c r="C6085" i="29" s="1"/>
  <c r="C6086" i="29" s="1"/>
  <c r="C6087" i="29" s="1"/>
  <c r="C6088" i="29" s="1"/>
  <c r="C6089" i="29" s="1"/>
  <c r="C6090" i="29" s="1"/>
  <c r="C6091" i="29" s="1"/>
  <c r="C6092" i="29" s="1"/>
  <c r="C6093" i="29" s="1"/>
  <c r="C6094" i="29" s="1"/>
  <c r="C6095" i="29" s="1"/>
  <c r="C6096" i="29" s="1"/>
  <c r="C6097" i="29" s="1"/>
  <c r="C6098" i="29" s="1"/>
  <c r="C6099" i="29" s="1"/>
  <c r="C6100" i="29" s="1"/>
  <c r="C6101" i="29" s="1"/>
  <c r="C6102" i="29" s="1"/>
  <c r="C6103" i="29" s="1"/>
  <c r="C6104" i="29" s="1"/>
  <c r="C6105" i="29" s="1"/>
  <c r="C6106" i="29" s="1"/>
  <c r="C6107" i="29" s="1"/>
  <c r="C6108" i="29" s="1"/>
  <c r="C6109" i="29" s="1"/>
  <c r="C6110" i="29" s="1"/>
  <c r="C6111" i="29" s="1"/>
  <c r="C6112" i="29" s="1"/>
  <c r="C6113" i="29" s="1"/>
  <c r="C6114" i="29" s="1"/>
  <c r="C6115" i="29" s="1"/>
  <c r="C6116" i="29" s="1"/>
  <c r="C6117" i="29" s="1"/>
  <c r="C6118" i="29" s="1"/>
  <c r="C6119" i="29" s="1"/>
  <c r="C6120" i="29" s="1"/>
  <c r="C6121" i="29" s="1"/>
  <c r="C6122" i="29" s="1"/>
  <c r="C6123" i="29" s="1"/>
  <c r="C6124" i="29" s="1"/>
  <c r="C6125" i="29" s="1"/>
  <c r="C6126" i="29" s="1"/>
  <c r="C6127" i="29" s="1"/>
  <c r="C6128" i="29" s="1"/>
  <c r="C6129" i="29" s="1"/>
  <c r="C6130" i="29" s="1"/>
  <c r="C6131" i="29" s="1"/>
  <c r="C6132" i="29" s="1"/>
  <c r="C6133" i="29" s="1"/>
  <c r="C6134" i="29" s="1"/>
  <c r="C6135" i="29" s="1"/>
  <c r="C6136" i="29" s="1"/>
  <c r="C6137" i="29" s="1"/>
  <c r="C6138" i="29" s="1"/>
  <c r="C6139" i="29" s="1"/>
  <c r="C6140" i="29" s="1"/>
  <c r="C6141" i="29" s="1"/>
  <c r="C6142" i="29" s="1"/>
  <c r="C6143" i="29" s="1"/>
  <c r="C6144" i="29" s="1"/>
  <c r="C6145" i="29" s="1"/>
  <c r="C6146" i="29" s="1"/>
  <c r="C6147" i="29" s="1"/>
  <c r="C6148" i="29" s="1"/>
  <c r="C6149" i="29" s="1"/>
  <c r="C6150" i="29" s="1"/>
  <c r="C6151" i="29" s="1"/>
  <c r="C6152" i="29" s="1"/>
  <c r="C6153" i="29" s="1"/>
  <c r="C6154" i="29" s="1"/>
  <c r="C6155" i="29" s="1"/>
  <c r="C6156" i="29" s="1"/>
  <c r="C6157" i="29" s="1"/>
  <c r="C6158" i="29" s="1"/>
  <c r="C6159" i="29" s="1"/>
  <c r="C6160" i="29" s="1"/>
  <c r="C6161" i="29" s="1"/>
  <c r="C6162" i="29" s="1"/>
  <c r="C6163" i="29" s="1"/>
  <c r="C6164" i="29" s="1"/>
  <c r="C6165" i="29" s="1"/>
  <c r="C6166" i="29" s="1"/>
  <c r="C6167" i="29" s="1"/>
  <c r="C6168" i="29" s="1"/>
  <c r="C6169" i="29" s="1"/>
  <c r="C6170" i="29" s="1"/>
  <c r="C6171" i="29" s="1"/>
  <c r="C6172" i="29" s="1"/>
  <c r="C6173" i="29" s="1"/>
  <c r="C6174" i="29" s="1"/>
  <c r="C6175" i="29" s="1"/>
  <c r="C6176" i="29" s="1"/>
  <c r="C6177" i="29" s="1"/>
  <c r="C6178" i="29" s="1"/>
  <c r="C6179" i="29" s="1"/>
  <c r="C6180" i="29" s="1"/>
  <c r="C6181" i="29" s="1"/>
  <c r="C6182" i="29" s="1"/>
  <c r="C6183" i="29" s="1"/>
  <c r="C6184" i="29" s="1"/>
  <c r="C6185" i="29" s="1"/>
  <c r="C6186" i="29" s="1"/>
  <c r="C6187" i="29" s="1"/>
  <c r="C6188" i="29" s="1"/>
  <c r="C6189" i="29" s="1"/>
  <c r="C6190" i="29" s="1"/>
  <c r="C6191" i="29" s="1"/>
  <c r="C6192" i="29" s="1"/>
  <c r="C6193" i="29" s="1"/>
  <c r="C6194" i="29" s="1"/>
  <c r="C6195" i="29" s="1"/>
  <c r="C6196" i="29" s="1"/>
  <c r="C6197" i="29" s="1"/>
  <c r="C6198" i="29" s="1"/>
  <c r="C6199" i="29" s="1"/>
  <c r="C6200" i="29" s="1"/>
  <c r="C6201" i="29" s="1"/>
  <c r="C6202" i="29" s="1"/>
  <c r="C6203" i="29" s="1"/>
  <c r="C6204" i="29" s="1"/>
  <c r="C6205" i="29" s="1"/>
  <c r="C6206" i="29" s="1"/>
  <c r="C6207" i="29" s="1"/>
  <c r="C6208" i="29" s="1"/>
  <c r="C6209" i="29" s="1"/>
  <c r="C6210" i="29" s="1"/>
  <c r="C6211" i="29" s="1"/>
  <c r="C6212" i="29" s="1"/>
  <c r="C6213" i="29" s="1"/>
  <c r="D5850" i="29"/>
  <c r="D5851" i="29" s="1"/>
  <c r="D5852" i="29" s="1"/>
  <c r="D5853" i="29" s="1"/>
  <c r="D5854" i="29" s="1"/>
  <c r="D5855" i="29" s="1"/>
  <c r="D5856" i="29" s="1"/>
  <c r="D5857" i="29" s="1"/>
  <c r="D5858" i="29" s="1"/>
  <c r="D5859" i="29" s="1"/>
  <c r="D5860" i="29" s="1"/>
  <c r="D5861" i="29" s="1"/>
  <c r="D5862" i="29" s="1"/>
  <c r="D5863" i="29" s="1"/>
  <c r="D5864" i="29" s="1"/>
  <c r="D5865" i="29" s="1"/>
  <c r="D5866" i="29" s="1"/>
  <c r="D5867" i="29" s="1"/>
  <c r="D5868" i="29" s="1"/>
  <c r="D5869" i="29" s="1"/>
  <c r="D5870" i="29" s="1"/>
  <c r="D5871" i="29" s="1"/>
  <c r="D5872" i="29" s="1"/>
  <c r="D5873" i="29" s="1"/>
  <c r="D5874" i="29" s="1"/>
  <c r="D5875" i="29" s="1"/>
  <c r="D5876" i="29" s="1"/>
  <c r="D5877" i="29" s="1"/>
  <c r="D5878" i="29" s="1"/>
  <c r="D5879" i="29" s="1"/>
  <c r="D5880" i="29" s="1"/>
  <c r="D5881" i="29" s="1"/>
  <c r="D5882" i="29" s="1"/>
  <c r="D5883" i="29" s="1"/>
  <c r="D5884" i="29" s="1"/>
  <c r="D5885" i="29" s="1"/>
  <c r="D5886" i="29" s="1"/>
  <c r="D5887" i="29" s="1"/>
  <c r="D5888" i="29" s="1"/>
  <c r="D5889" i="29" s="1"/>
  <c r="D5890" i="29" s="1"/>
  <c r="D5891" i="29" s="1"/>
  <c r="D5892" i="29" s="1"/>
  <c r="D5893" i="29" s="1"/>
  <c r="D5894" i="29" s="1"/>
  <c r="D5895" i="29" s="1"/>
  <c r="D5896" i="29" s="1"/>
  <c r="D5897" i="29" s="1"/>
  <c r="D5898" i="29" s="1"/>
  <c r="D5899" i="29" s="1"/>
  <c r="D5900" i="29" s="1"/>
  <c r="D5901" i="29" s="1"/>
  <c r="D5902" i="29" s="1"/>
  <c r="D5903" i="29" s="1"/>
  <c r="D5904" i="29" s="1"/>
  <c r="D5905" i="29" s="1"/>
  <c r="D5906" i="29" s="1"/>
  <c r="D5907" i="29" s="1"/>
  <c r="D5908" i="29" s="1"/>
  <c r="D5909" i="29" s="1"/>
  <c r="D5910" i="29" s="1"/>
  <c r="D5911" i="29" s="1"/>
  <c r="D5912" i="29" s="1"/>
  <c r="D5913" i="29" s="1"/>
  <c r="D5914" i="29" s="1"/>
  <c r="D5915" i="29" s="1"/>
  <c r="D5916" i="29" s="1"/>
  <c r="D5917" i="29" s="1"/>
  <c r="D5918" i="29" s="1"/>
  <c r="D5919" i="29" s="1"/>
  <c r="D5920" i="29" s="1"/>
  <c r="D5921" i="29" s="1"/>
  <c r="D5922" i="29" s="1"/>
  <c r="D5923" i="29" s="1"/>
  <c r="D5924" i="29" s="1"/>
  <c r="D5925" i="29" s="1"/>
  <c r="D5926" i="29" s="1"/>
  <c r="D5927" i="29" s="1"/>
  <c r="D5928" i="29" s="1"/>
  <c r="D5929" i="29" s="1"/>
  <c r="D5930" i="29" s="1"/>
  <c r="D5931" i="29" s="1"/>
  <c r="D5932" i="29" s="1"/>
  <c r="D5933" i="29" s="1"/>
  <c r="D5934" i="29" s="1"/>
  <c r="D5935" i="29" s="1"/>
  <c r="D5936" i="29" s="1"/>
  <c r="D5937" i="29" s="1"/>
  <c r="D5938" i="29" s="1"/>
  <c r="D5939" i="29" s="1"/>
  <c r="D5940" i="29" s="1"/>
  <c r="D5941" i="29" s="1"/>
  <c r="D5942" i="29" s="1"/>
  <c r="D5943" i="29" s="1"/>
  <c r="D5944" i="29" s="1"/>
  <c r="D5945" i="29" s="1"/>
  <c r="D5946" i="29" s="1"/>
  <c r="D5947" i="29" s="1"/>
  <c r="D5948" i="29" s="1"/>
  <c r="D5949" i="29" s="1"/>
  <c r="D5950" i="29" s="1"/>
  <c r="D5951" i="29" s="1"/>
  <c r="D5952" i="29" s="1"/>
  <c r="D5953" i="29" s="1"/>
  <c r="D5954" i="29" s="1"/>
  <c r="D5955" i="29" s="1"/>
  <c r="D5956" i="29" s="1"/>
  <c r="D5957" i="29" s="1"/>
  <c r="D5958" i="29" s="1"/>
  <c r="D5959" i="29" s="1"/>
  <c r="D5960" i="29" s="1"/>
  <c r="D5961" i="29" s="1"/>
  <c r="D5962" i="29" s="1"/>
  <c r="D5963" i="29" s="1"/>
  <c r="D5964" i="29" s="1"/>
  <c r="D5965" i="29" s="1"/>
  <c r="D5966" i="29" s="1"/>
  <c r="D5967" i="29" s="1"/>
  <c r="D5968" i="29" s="1"/>
  <c r="D5969" i="29" s="1"/>
  <c r="D5970" i="29" s="1"/>
  <c r="D5971" i="29" s="1"/>
  <c r="D5972" i="29" s="1"/>
  <c r="D5973" i="29" s="1"/>
  <c r="D5974" i="29" s="1"/>
  <c r="D5975" i="29" s="1"/>
  <c r="D5976" i="29" s="1"/>
  <c r="D5977" i="29" s="1"/>
  <c r="D5978" i="29" s="1"/>
  <c r="D5979" i="29" s="1"/>
  <c r="D5980" i="29" s="1"/>
  <c r="D5981" i="29" s="1"/>
  <c r="D5982" i="29" s="1"/>
  <c r="D5983" i="29" s="1"/>
  <c r="D5984" i="29" s="1"/>
  <c r="D5985" i="29" s="1"/>
  <c r="D5986" i="29" s="1"/>
  <c r="D5987" i="29" s="1"/>
  <c r="D5988" i="29" s="1"/>
  <c r="D5989" i="29" s="1"/>
  <c r="D5990" i="29" s="1"/>
  <c r="D5991" i="29" s="1"/>
  <c r="D5992" i="29" s="1"/>
  <c r="D5993" i="29" s="1"/>
  <c r="D5994" i="29" s="1"/>
  <c r="D5995" i="29" s="1"/>
  <c r="D5996" i="29" s="1"/>
  <c r="D5997" i="29" s="1"/>
  <c r="D5998" i="29" s="1"/>
  <c r="D5999" i="29" s="1"/>
  <c r="D6000" i="29" s="1"/>
  <c r="D6001" i="29" s="1"/>
  <c r="D6002" i="29" s="1"/>
  <c r="D6003" i="29" s="1"/>
  <c r="D6004" i="29" s="1"/>
  <c r="D6005" i="29" s="1"/>
  <c r="D6006" i="29" s="1"/>
  <c r="D6007" i="29" s="1"/>
  <c r="D6008" i="29" s="1"/>
  <c r="D6009" i="29" s="1"/>
  <c r="D6010" i="29" s="1"/>
  <c r="D6011" i="29" s="1"/>
  <c r="D6012" i="29" s="1"/>
  <c r="D6013" i="29" s="1"/>
  <c r="D6014" i="29" s="1"/>
  <c r="D6015" i="29" s="1"/>
  <c r="D6016" i="29" s="1"/>
  <c r="D6017" i="29" s="1"/>
  <c r="D6018" i="29" s="1"/>
  <c r="D6019" i="29" s="1"/>
  <c r="D6020" i="29" s="1"/>
  <c r="D6021" i="29" s="1"/>
  <c r="D6022" i="29" s="1"/>
  <c r="D6023" i="29" s="1"/>
  <c r="D6024" i="29" s="1"/>
  <c r="D6025" i="29" s="1"/>
  <c r="D6026" i="29" s="1"/>
  <c r="D6027" i="29" s="1"/>
  <c r="D6028" i="29" s="1"/>
  <c r="D6029" i="29" s="1"/>
  <c r="D6030" i="29" s="1"/>
  <c r="D6031" i="29" s="1"/>
  <c r="D6032" i="29" s="1"/>
  <c r="D6033" i="29" s="1"/>
  <c r="D6034" i="29" s="1"/>
  <c r="D6035" i="29" s="1"/>
  <c r="D6036" i="29" s="1"/>
  <c r="D6037" i="29" s="1"/>
  <c r="D6038" i="29" s="1"/>
  <c r="D6039" i="29" s="1"/>
  <c r="D6040" i="29" s="1"/>
  <c r="D6041" i="29" s="1"/>
  <c r="D6042" i="29" s="1"/>
  <c r="D6043" i="29" s="1"/>
  <c r="D6044" i="29" s="1"/>
  <c r="D6045" i="29" s="1"/>
  <c r="D6046" i="29" s="1"/>
  <c r="D6047" i="29" s="1"/>
  <c r="D6048" i="29" s="1"/>
  <c r="D6049" i="29" s="1"/>
  <c r="D6050" i="29" s="1"/>
  <c r="D6051" i="29" s="1"/>
  <c r="D6052" i="29" s="1"/>
  <c r="D6053" i="29" s="1"/>
  <c r="D6054" i="29" s="1"/>
  <c r="D6055" i="29" s="1"/>
  <c r="D6056" i="29" s="1"/>
  <c r="D6057" i="29" s="1"/>
  <c r="D6058" i="29" s="1"/>
  <c r="D6059" i="29" s="1"/>
  <c r="D6060" i="29" s="1"/>
  <c r="D6061" i="29" s="1"/>
  <c r="D6062" i="29" s="1"/>
  <c r="D6063" i="29" s="1"/>
  <c r="D6064" i="29" s="1"/>
  <c r="D6065" i="29" s="1"/>
  <c r="D6066" i="29" s="1"/>
  <c r="D6067" i="29" s="1"/>
  <c r="D6068" i="29" s="1"/>
  <c r="D6069" i="29" s="1"/>
  <c r="D6070" i="29" s="1"/>
  <c r="D6071" i="29" s="1"/>
  <c r="D6072" i="29" s="1"/>
  <c r="D6073" i="29" s="1"/>
  <c r="D6074" i="29" s="1"/>
  <c r="D6075" i="29" s="1"/>
  <c r="D6076" i="29" s="1"/>
  <c r="D6077" i="29" s="1"/>
  <c r="D6078" i="29" s="1"/>
  <c r="D6079" i="29" s="1"/>
  <c r="D6080" i="29" s="1"/>
  <c r="D6081" i="29" s="1"/>
  <c r="D6082" i="29" s="1"/>
  <c r="D6083" i="29" s="1"/>
  <c r="D6084" i="29" s="1"/>
  <c r="D6085" i="29" s="1"/>
  <c r="D6086" i="29" s="1"/>
  <c r="D6087" i="29" s="1"/>
  <c r="D6088" i="29" s="1"/>
  <c r="D6089" i="29" s="1"/>
  <c r="D6090" i="29" s="1"/>
  <c r="D6091" i="29" s="1"/>
  <c r="D6092" i="29" s="1"/>
  <c r="D6093" i="29" s="1"/>
  <c r="D6094" i="29" s="1"/>
  <c r="D6095" i="29" s="1"/>
  <c r="D6096" i="29" s="1"/>
  <c r="D6097" i="29" s="1"/>
  <c r="D6098" i="29" s="1"/>
  <c r="D6099" i="29" s="1"/>
  <c r="D6100" i="29" s="1"/>
  <c r="D6101" i="29" s="1"/>
  <c r="D6102" i="29" s="1"/>
  <c r="D6103" i="29" s="1"/>
  <c r="D6104" i="29" s="1"/>
  <c r="D6105" i="29" s="1"/>
  <c r="D6106" i="29" s="1"/>
  <c r="D6107" i="29" s="1"/>
  <c r="D6108" i="29" s="1"/>
  <c r="D6109" i="29" s="1"/>
  <c r="D6110" i="29" s="1"/>
  <c r="D6111" i="29" s="1"/>
  <c r="D6112" i="29" s="1"/>
  <c r="D6113" i="29" s="1"/>
  <c r="D6114" i="29" s="1"/>
  <c r="D6115" i="29" s="1"/>
  <c r="D6116" i="29" s="1"/>
  <c r="D6117" i="29" s="1"/>
  <c r="D6118" i="29" s="1"/>
  <c r="D6119" i="29" s="1"/>
  <c r="D6120" i="29" s="1"/>
  <c r="D6121" i="29" s="1"/>
  <c r="D6122" i="29" s="1"/>
  <c r="D6123" i="29" s="1"/>
  <c r="D6124" i="29" s="1"/>
  <c r="D6125" i="29" s="1"/>
  <c r="D6126" i="29" s="1"/>
  <c r="D6127" i="29" s="1"/>
  <c r="D6128" i="29" s="1"/>
  <c r="D6129" i="29" s="1"/>
  <c r="D6130" i="29" s="1"/>
  <c r="D6131" i="29" s="1"/>
  <c r="D6132" i="29" s="1"/>
  <c r="D6133" i="29" s="1"/>
  <c r="D6134" i="29" s="1"/>
  <c r="D6135" i="29" s="1"/>
  <c r="D6136" i="29" s="1"/>
  <c r="D6137" i="29" s="1"/>
  <c r="D6138" i="29" s="1"/>
  <c r="D6139" i="29" s="1"/>
  <c r="D6140" i="29" s="1"/>
  <c r="D6141" i="29" s="1"/>
  <c r="D6142" i="29" s="1"/>
  <c r="D6143" i="29" s="1"/>
  <c r="D6144" i="29" s="1"/>
  <c r="D6145" i="29" s="1"/>
  <c r="D6146" i="29" s="1"/>
  <c r="D6147" i="29" s="1"/>
  <c r="D6148" i="29" s="1"/>
  <c r="D6149" i="29" s="1"/>
  <c r="D6150" i="29" s="1"/>
  <c r="D6151" i="29" s="1"/>
  <c r="D6152" i="29" s="1"/>
  <c r="D6153" i="29" s="1"/>
  <c r="D6154" i="29" s="1"/>
  <c r="D6155" i="29" s="1"/>
  <c r="D6156" i="29" s="1"/>
  <c r="D6157" i="29" s="1"/>
  <c r="D6158" i="29" s="1"/>
  <c r="D6159" i="29" s="1"/>
  <c r="D6160" i="29" s="1"/>
  <c r="D6161" i="29" s="1"/>
  <c r="D6162" i="29" s="1"/>
  <c r="D6163" i="29" s="1"/>
  <c r="D6164" i="29" s="1"/>
  <c r="D6165" i="29" s="1"/>
  <c r="D6166" i="29" s="1"/>
  <c r="D6167" i="29" s="1"/>
  <c r="D6168" i="29" s="1"/>
  <c r="D6169" i="29" s="1"/>
  <c r="D6170" i="29" s="1"/>
  <c r="D6171" i="29" s="1"/>
  <c r="D6172" i="29" s="1"/>
  <c r="D6173" i="29" s="1"/>
  <c r="D6174" i="29" s="1"/>
  <c r="D6175" i="29" s="1"/>
  <c r="D6176" i="29" s="1"/>
  <c r="D6177" i="29" s="1"/>
  <c r="D6178" i="29" s="1"/>
  <c r="D6179" i="29" s="1"/>
  <c r="D6180" i="29" s="1"/>
  <c r="D6181" i="29" s="1"/>
  <c r="D6182" i="29" s="1"/>
  <c r="D6183" i="29" s="1"/>
  <c r="D6184" i="29" s="1"/>
  <c r="D6185" i="29" s="1"/>
  <c r="D6186" i="29" s="1"/>
  <c r="D6187" i="29" s="1"/>
  <c r="D6188" i="29" s="1"/>
  <c r="D6189" i="29" s="1"/>
  <c r="D6190" i="29" s="1"/>
  <c r="D6191" i="29" s="1"/>
  <c r="D6192" i="29" s="1"/>
  <c r="D6193" i="29" s="1"/>
  <c r="D6194" i="29" s="1"/>
  <c r="D6195" i="29" s="1"/>
  <c r="D6196" i="29" s="1"/>
  <c r="D6197" i="29" s="1"/>
  <c r="D6198" i="29" s="1"/>
  <c r="D6199" i="29" s="1"/>
  <c r="D6200" i="29" s="1"/>
  <c r="D6201" i="29" s="1"/>
  <c r="D6202" i="29" s="1"/>
  <c r="D6203" i="29" s="1"/>
  <c r="D6204" i="29" s="1"/>
  <c r="D6205" i="29" s="1"/>
  <c r="D6206" i="29" s="1"/>
  <c r="D6207" i="29" s="1"/>
  <c r="D6208" i="29" s="1"/>
  <c r="D6209" i="29" s="1"/>
  <c r="D6210" i="29" s="1"/>
  <c r="D6211" i="29" s="1"/>
  <c r="D6212" i="29" s="1"/>
  <c r="D6213" i="29" s="1"/>
  <c r="D6214" i="29" s="1"/>
  <c r="B6215" i="29"/>
  <c r="B6216" i="29" s="1"/>
  <c r="B6217" i="29" s="1"/>
  <c r="B6218" i="29" s="1"/>
  <c r="B6219" i="29" s="1"/>
  <c r="B6220" i="29" s="1"/>
  <c r="B6221" i="29" s="1"/>
  <c r="B6222" i="29" s="1"/>
  <c r="B6223" i="29" s="1"/>
  <c r="B6224" i="29" s="1"/>
  <c r="B6225" i="29" s="1"/>
  <c r="B6226" i="29" s="1"/>
  <c r="B6227" i="29" s="1"/>
  <c r="B6228" i="29" s="1"/>
  <c r="B6229" i="29" s="1"/>
  <c r="B6230" i="29" s="1"/>
  <c r="B6231" i="29" s="1"/>
  <c r="B6232" i="29" s="1"/>
  <c r="B6233" i="29" s="1"/>
  <c r="B6234" i="29" s="1"/>
  <c r="B6235" i="29" s="1"/>
  <c r="B6236" i="29" s="1"/>
  <c r="B6237" i="29" s="1"/>
  <c r="B6238" i="29" s="1"/>
  <c r="B6239" i="29" s="1"/>
  <c r="B6240" i="29" s="1"/>
  <c r="B6241" i="29" s="1"/>
  <c r="B6242" i="29" s="1"/>
  <c r="B6243" i="29" s="1"/>
  <c r="B6244" i="29" s="1"/>
  <c r="B6245" i="29" s="1"/>
  <c r="B6246" i="29" s="1"/>
  <c r="B6247" i="29" s="1"/>
  <c r="B6248" i="29" s="1"/>
  <c r="B6249" i="29" s="1"/>
  <c r="B6250" i="29" s="1"/>
  <c r="B6251" i="29" s="1"/>
  <c r="B6252" i="29" s="1"/>
  <c r="B6253" i="29" s="1"/>
  <c r="B6254" i="29" s="1"/>
  <c r="B6255" i="29" s="1"/>
  <c r="B6256" i="29" s="1"/>
  <c r="B6257" i="29" s="1"/>
  <c r="B6258" i="29" s="1"/>
  <c r="B6259" i="29" s="1"/>
  <c r="B6260" i="29" s="1"/>
  <c r="B6261" i="29" s="1"/>
  <c r="B6262" i="29" s="1"/>
  <c r="B6263" i="29" s="1"/>
  <c r="B6264" i="29" s="1"/>
  <c r="B6265" i="29" s="1"/>
  <c r="B6266" i="29" s="1"/>
  <c r="B6267" i="29" s="1"/>
  <c r="B6268" i="29" s="1"/>
  <c r="B6269" i="29" s="1"/>
  <c r="B6270" i="29" s="1"/>
  <c r="B6271" i="29" s="1"/>
  <c r="B6272" i="29" s="1"/>
  <c r="B6273" i="29" s="1"/>
  <c r="B6274" i="29" s="1"/>
  <c r="B6275" i="29" s="1"/>
  <c r="B6276" i="29" s="1"/>
  <c r="B6277" i="29" s="1"/>
  <c r="B6278" i="29" s="1"/>
  <c r="B6279" i="29" s="1"/>
  <c r="B6280" i="29" s="1"/>
  <c r="B6281" i="29" s="1"/>
  <c r="B6282" i="29" s="1"/>
  <c r="B6283" i="29" s="1"/>
  <c r="B6284" i="29" s="1"/>
  <c r="B6285" i="29" s="1"/>
  <c r="B6286" i="29" s="1"/>
  <c r="B6287" i="29" s="1"/>
  <c r="B6288" i="29" s="1"/>
  <c r="B6289" i="29" s="1"/>
  <c r="B6290" i="29" s="1"/>
  <c r="B6291" i="29" s="1"/>
  <c r="B6292" i="29" s="1"/>
  <c r="B6293" i="29" s="1"/>
  <c r="B6294" i="29" s="1"/>
  <c r="B6295" i="29" s="1"/>
  <c r="B6296" i="29" s="1"/>
  <c r="B6297" i="29" s="1"/>
  <c r="B6298" i="29" s="1"/>
  <c r="B6299" i="29" s="1"/>
  <c r="B6300" i="29" s="1"/>
  <c r="B6301" i="29" s="1"/>
  <c r="B6302" i="29" s="1"/>
  <c r="B6303" i="29" s="1"/>
  <c r="B6304" i="29" s="1"/>
  <c r="B6305" i="29" s="1"/>
  <c r="B6306" i="29" s="1"/>
  <c r="B6307" i="29" s="1"/>
  <c r="B6308" i="29" s="1"/>
  <c r="B6309" i="29" s="1"/>
  <c r="B6310" i="29" s="1"/>
  <c r="B6311" i="29" s="1"/>
  <c r="B6312" i="29" s="1"/>
  <c r="B6313" i="29" s="1"/>
  <c r="B6314" i="29" s="1"/>
  <c r="B6315" i="29" s="1"/>
  <c r="B6316" i="29" s="1"/>
  <c r="B6317" i="29" s="1"/>
  <c r="B6318" i="29" s="1"/>
  <c r="B6319" i="29" s="1"/>
  <c r="B6320" i="29" s="1"/>
  <c r="B6321" i="29" s="1"/>
  <c r="B6322" i="29" s="1"/>
  <c r="B6323" i="29" s="1"/>
  <c r="B6324" i="29" s="1"/>
  <c r="B6325" i="29" s="1"/>
  <c r="B6326" i="29" s="1"/>
  <c r="B6327" i="29" s="1"/>
  <c r="B6328" i="29" s="1"/>
  <c r="B6329" i="29" s="1"/>
  <c r="B6330" i="29" s="1"/>
  <c r="B6331" i="29" s="1"/>
  <c r="B6332" i="29" s="1"/>
  <c r="B6333" i="29" s="1"/>
  <c r="B6334" i="29" s="1"/>
  <c r="B6335" i="29" s="1"/>
  <c r="B6336" i="29" s="1"/>
  <c r="B6337" i="29" s="1"/>
  <c r="B6338" i="29" s="1"/>
  <c r="B6339" i="29" s="1"/>
  <c r="B6340" i="29" s="1"/>
  <c r="B6341" i="29" s="1"/>
  <c r="B6342" i="29" s="1"/>
  <c r="B6343" i="29" s="1"/>
  <c r="B6344" i="29" s="1"/>
  <c r="B6345" i="29" s="1"/>
  <c r="B6346" i="29" s="1"/>
  <c r="B6347" i="29" s="1"/>
  <c r="B6348" i="29" s="1"/>
  <c r="B6349" i="29" s="1"/>
  <c r="B6350" i="29" s="1"/>
  <c r="B6351" i="29" s="1"/>
  <c r="B6352" i="29" s="1"/>
  <c r="B6353" i="29" s="1"/>
  <c r="B6354" i="29" s="1"/>
  <c r="B6355" i="29" s="1"/>
  <c r="B6356" i="29" s="1"/>
  <c r="B6357" i="29" s="1"/>
  <c r="B6358" i="29" s="1"/>
  <c r="B6359" i="29" s="1"/>
  <c r="B6360" i="29" s="1"/>
  <c r="B6361" i="29" s="1"/>
  <c r="B6362" i="29" s="1"/>
  <c r="B6363" i="29" s="1"/>
  <c r="B6364" i="29" s="1"/>
  <c r="B6365" i="29" s="1"/>
  <c r="B6366" i="29" s="1"/>
  <c r="B6367" i="29" s="1"/>
  <c r="B6368" i="29" s="1"/>
  <c r="B6369" i="29" s="1"/>
  <c r="B6370" i="29" s="1"/>
  <c r="B6371" i="29" s="1"/>
  <c r="B6372" i="29" s="1"/>
  <c r="B6373" i="29" s="1"/>
  <c r="B6374" i="29" s="1"/>
  <c r="B6375" i="29" s="1"/>
  <c r="B6376" i="29" s="1"/>
  <c r="B6377" i="29" s="1"/>
  <c r="B6378" i="29" s="1"/>
  <c r="B6379" i="29" s="1"/>
  <c r="B6380" i="29" s="1"/>
  <c r="B6381" i="29" s="1"/>
  <c r="B6382" i="29" s="1"/>
  <c r="B6383" i="29" s="1"/>
  <c r="B6384" i="29" s="1"/>
  <c r="B6385" i="29" s="1"/>
  <c r="B6386" i="29" s="1"/>
  <c r="B6387" i="29" s="1"/>
  <c r="B6388" i="29" s="1"/>
  <c r="B6389" i="29" s="1"/>
  <c r="B6390" i="29" s="1"/>
  <c r="B6391" i="29" s="1"/>
  <c r="B6392" i="29" s="1"/>
  <c r="B6393" i="29" s="1"/>
  <c r="B6394" i="29" s="1"/>
  <c r="B6395" i="29" s="1"/>
  <c r="B6396" i="29" s="1"/>
  <c r="B6397" i="29" s="1"/>
  <c r="B6398" i="29" s="1"/>
  <c r="B6399" i="29" s="1"/>
  <c r="B6400" i="29" s="1"/>
  <c r="B6401" i="29" s="1"/>
  <c r="B6402" i="29" s="1"/>
  <c r="B6403" i="29" s="1"/>
  <c r="B6404" i="29" s="1"/>
  <c r="B6405" i="29" s="1"/>
  <c r="B6406" i="29" s="1"/>
  <c r="B6407" i="29" s="1"/>
  <c r="B6408" i="29" s="1"/>
  <c r="B6409" i="29" s="1"/>
  <c r="B6410" i="29" s="1"/>
  <c r="B6411" i="29" s="1"/>
  <c r="B6412" i="29" s="1"/>
  <c r="B6413" i="29" s="1"/>
  <c r="B6414" i="29" s="1"/>
  <c r="B6415" i="29" s="1"/>
  <c r="B6416" i="29" s="1"/>
  <c r="B6417" i="29" s="1"/>
  <c r="B6418" i="29" s="1"/>
  <c r="B6419" i="29" s="1"/>
  <c r="B6420" i="29" s="1"/>
  <c r="B6421" i="29" s="1"/>
  <c r="B6422" i="29" s="1"/>
  <c r="B6423" i="29" s="1"/>
  <c r="B6424" i="29" s="1"/>
  <c r="B6425" i="29" s="1"/>
  <c r="B6426" i="29" s="1"/>
  <c r="B6427" i="29" s="1"/>
  <c r="B6428" i="29" s="1"/>
  <c r="B6429" i="29" s="1"/>
  <c r="B6430" i="29" s="1"/>
  <c r="B6431" i="29" s="1"/>
  <c r="B6432" i="29" s="1"/>
  <c r="B6433" i="29" s="1"/>
  <c r="B6434" i="29" s="1"/>
  <c r="B6435" i="29" s="1"/>
  <c r="B6436" i="29" s="1"/>
  <c r="B6437" i="29" s="1"/>
  <c r="B6438" i="29" s="1"/>
  <c r="B6439" i="29" s="1"/>
  <c r="B6440" i="29" s="1"/>
  <c r="B6441" i="29" s="1"/>
  <c r="B6442" i="29" s="1"/>
  <c r="B6443" i="29" s="1"/>
  <c r="B6444" i="29" s="1"/>
  <c r="B6445" i="29" s="1"/>
  <c r="B6446" i="29" s="1"/>
  <c r="B6447" i="29" s="1"/>
  <c r="B6448" i="29" s="1"/>
  <c r="B6449" i="29" s="1"/>
  <c r="B6450" i="29" s="1"/>
  <c r="B6451" i="29" s="1"/>
  <c r="B6452" i="29" s="1"/>
  <c r="B6453" i="29" s="1"/>
  <c r="B6454" i="29" s="1"/>
  <c r="B6455" i="29" s="1"/>
  <c r="B6456" i="29" s="1"/>
  <c r="B6457" i="29" s="1"/>
  <c r="B6458" i="29" s="1"/>
  <c r="B6459" i="29" s="1"/>
  <c r="B6460" i="29" s="1"/>
  <c r="B6461" i="29" s="1"/>
  <c r="B6462" i="29" s="1"/>
  <c r="B6463" i="29" s="1"/>
  <c r="B6464" i="29" s="1"/>
  <c r="B6465" i="29" s="1"/>
  <c r="B6466" i="29" s="1"/>
  <c r="B6467" i="29" s="1"/>
  <c r="B6468" i="29" s="1"/>
  <c r="B6469" i="29" s="1"/>
  <c r="B6470" i="29" s="1"/>
  <c r="B6471" i="29" s="1"/>
  <c r="B6472" i="29" s="1"/>
  <c r="B6473" i="29" s="1"/>
  <c r="B6474" i="29" s="1"/>
  <c r="B6475" i="29" s="1"/>
  <c r="B6476" i="29" s="1"/>
  <c r="B6477" i="29" s="1"/>
  <c r="B6478" i="29" s="1"/>
  <c r="B6479" i="29" s="1"/>
  <c r="B6480" i="29" s="1"/>
  <c r="B6481" i="29" s="1"/>
  <c r="B6482" i="29" s="1"/>
  <c r="B6483" i="29" s="1"/>
  <c r="B6484" i="29" s="1"/>
  <c r="B6485" i="29" s="1"/>
  <c r="B6486" i="29" s="1"/>
  <c r="B6487" i="29" s="1"/>
  <c r="B6488" i="29" s="1"/>
  <c r="B6489" i="29" s="1"/>
  <c r="B6490" i="29" s="1"/>
  <c r="B6491" i="29" s="1"/>
  <c r="B6492" i="29" s="1"/>
  <c r="B6493" i="29" s="1"/>
  <c r="B6494" i="29" s="1"/>
  <c r="B6495" i="29" s="1"/>
  <c r="B6496" i="29" s="1"/>
  <c r="B6497" i="29" s="1"/>
  <c r="B6498" i="29" s="1"/>
  <c r="B6499" i="29" s="1"/>
  <c r="B6500" i="29" s="1"/>
  <c r="B6501" i="29" s="1"/>
  <c r="B6502" i="29" s="1"/>
  <c r="B6503" i="29" s="1"/>
  <c r="B6504" i="29" s="1"/>
  <c r="B6505" i="29" s="1"/>
  <c r="B6506" i="29" s="1"/>
  <c r="B6507" i="29" s="1"/>
  <c r="B6508" i="29" s="1"/>
  <c r="B6509" i="29" s="1"/>
  <c r="B6510" i="29" s="1"/>
  <c r="B6511" i="29" s="1"/>
  <c r="B6512" i="29" s="1"/>
  <c r="B6513" i="29" s="1"/>
  <c r="B6514" i="29" s="1"/>
  <c r="B6515" i="29" s="1"/>
  <c r="B6516" i="29" s="1"/>
  <c r="B6517" i="29" s="1"/>
  <c r="B6518" i="29" s="1"/>
  <c r="B6519" i="29" s="1"/>
  <c r="B6520" i="29" s="1"/>
  <c r="B6521" i="29" s="1"/>
  <c r="B6522" i="29" s="1"/>
  <c r="B6523" i="29" s="1"/>
  <c r="B6524" i="29" s="1"/>
  <c r="B6525" i="29" s="1"/>
  <c r="B6526" i="29" s="1"/>
  <c r="B6527" i="29" s="1"/>
  <c r="B6528" i="29" s="1"/>
  <c r="B6529" i="29" s="1"/>
  <c r="B6530" i="29" s="1"/>
  <c r="B6531" i="29" s="1"/>
  <c r="B6532" i="29" s="1"/>
  <c r="B6533" i="29" s="1"/>
  <c r="B6534" i="29" s="1"/>
  <c r="B6535" i="29" s="1"/>
  <c r="B6536" i="29" s="1"/>
  <c r="B6537" i="29" s="1"/>
  <c r="B6538" i="29" s="1"/>
  <c r="B6539" i="29" s="1"/>
  <c r="B6540" i="29" s="1"/>
  <c r="B6541" i="29" s="1"/>
  <c r="B6542" i="29" s="1"/>
  <c r="B6543" i="29" s="1"/>
  <c r="B6544" i="29" s="1"/>
  <c r="B6545" i="29" s="1"/>
  <c r="B6546" i="29" s="1"/>
  <c r="B6547" i="29" s="1"/>
  <c r="B6548" i="29" s="1"/>
  <c r="B6549" i="29" s="1"/>
  <c r="B6550" i="29" s="1"/>
  <c r="B6551" i="29" s="1"/>
  <c r="B6552" i="29" s="1"/>
  <c r="B6553" i="29" s="1"/>
  <c r="B6554" i="29" s="1"/>
  <c r="B6555" i="29" s="1"/>
  <c r="B6556" i="29" s="1"/>
  <c r="B6557" i="29" s="1"/>
  <c r="B6558" i="29" s="1"/>
  <c r="B6559" i="29" s="1"/>
  <c r="B6560" i="29" s="1"/>
  <c r="B6561" i="29" s="1"/>
  <c r="B6562" i="29" s="1"/>
  <c r="B6563" i="29" s="1"/>
  <c r="B6564" i="29" s="1"/>
  <c r="B6565" i="29" s="1"/>
  <c r="B6566" i="29" s="1"/>
  <c r="B6567" i="29" s="1"/>
  <c r="B6568" i="29" s="1"/>
  <c r="B6569" i="29" s="1"/>
  <c r="B6570" i="29" s="1"/>
  <c r="B6571" i="29" s="1"/>
  <c r="B6572" i="29" s="1"/>
  <c r="B6573" i="29" s="1"/>
  <c r="B6574" i="29" s="1"/>
  <c r="B6575" i="29" s="1"/>
  <c r="B6576" i="29" s="1"/>
  <c r="B6577" i="29" s="1"/>
  <c r="B6578" i="29" s="1"/>
  <c r="C6215" i="29"/>
  <c r="C6216" i="29" s="1"/>
  <c r="C6217" i="29" s="1"/>
  <c r="C6218" i="29" s="1"/>
  <c r="C6219" i="29" s="1"/>
  <c r="C6220" i="29" s="1"/>
  <c r="C6221" i="29" s="1"/>
  <c r="C6222" i="29" s="1"/>
  <c r="C6223" i="29" s="1"/>
  <c r="C6224" i="29" s="1"/>
  <c r="C6225" i="29" s="1"/>
  <c r="C6226" i="29" s="1"/>
  <c r="C6227" i="29" s="1"/>
  <c r="C6228" i="29" s="1"/>
  <c r="C6229" i="29" s="1"/>
  <c r="C6230" i="29" s="1"/>
  <c r="C6231" i="29" s="1"/>
  <c r="C6232" i="29" s="1"/>
  <c r="C6233" i="29" s="1"/>
  <c r="C6234" i="29" s="1"/>
  <c r="C6235" i="29" s="1"/>
  <c r="C6236" i="29" s="1"/>
  <c r="C6237" i="29" s="1"/>
  <c r="C6238" i="29" s="1"/>
  <c r="C6239" i="29" s="1"/>
  <c r="C6240" i="29" s="1"/>
  <c r="C6241" i="29" s="1"/>
  <c r="C6242" i="29" s="1"/>
  <c r="C6243" i="29" s="1"/>
  <c r="C6244" i="29" s="1"/>
  <c r="C6245" i="29" s="1"/>
  <c r="C6246" i="29" s="1"/>
  <c r="C6247" i="29" s="1"/>
  <c r="C6248" i="29" s="1"/>
  <c r="C6249" i="29" s="1"/>
  <c r="C6250" i="29" s="1"/>
  <c r="C6251" i="29" s="1"/>
  <c r="C6252" i="29" s="1"/>
  <c r="C6253" i="29" s="1"/>
  <c r="C6254" i="29" s="1"/>
  <c r="C6255" i="29" s="1"/>
  <c r="C6256" i="29" s="1"/>
  <c r="C6257" i="29" s="1"/>
  <c r="C6258" i="29" s="1"/>
  <c r="C6259" i="29" s="1"/>
  <c r="C6260" i="29" s="1"/>
  <c r="C6261" i="29" s="1"/>
  <c r="C6262" i="29" s="1"/>
  <c r="C6263" i="29" s="1"/>
  <c r="C6264" i="29" s="1"/>
  <c r="C6265" i="29" s="1"/>
  <c r="C6266" i="29" s="1"/>
  <c r="C6267" i="29" s="1"/>
  <c r="C6268" i="29" s="1"/>
  <c r="C6269" i="29" s="1"/>
  <c r="C6270" i="29" s="1"/>
  <c r="C6271" i="29" s="1"/>
  <c r="C6272" i="29" s="1"/>
  <c r="C6273" i="29" s="1"/>
  <c r="C6274" i="29" s="1"/>
  <c r="C6275" i="29" s="1"/>
  <c r="C6276" i="29" s="1"/>
  <c r="C6277" i="29" s="1"/>
  <c r="C6278" i="29" s="1"/>
  <c r="C6279" i="29" s="1"/>
  <c r="C6280" i="29" s="1"/>
  <c r="C6281" i="29" s="1"/>
  <c r="C6282" i="29" s="1"/>
  <c r="C6283" i="29" s="1"/>
  <c r="C6284" i="29" s="1"/>
  <c r="C6285" i="29" s="1"/>
  <c r="C6286" i="29" s="1"/>
  <c r="C6287" i="29" s="1"/>
  <c r="C6288" i="29" s="1"/>
  <c r="C6289" i="29" s="1"/>
  <c r="C6290" i="29" s="1"/>
  <c r="C6291" i="29" s="1"/>
  <c r="C6292" i="29" s="1"/>
  <c r="C6293" i="29" s="1"/>
  <c r="C6294" i="29" s="1"/>
  <c r="C6295" i="29" s="1"/>
  <c r="C6296" i="29" s="1"/>
  <c r="C6297" i="29" s="1"/>
  <c r="C6298" i="29" s="1"/>
  <c r="C6299" i="29" s="1"/>
  <c r="C6300" i="29" s="1"/>
  <c r="C6301" i="29" s="1"/>
  <c r="C6302" i="29" s="1"/>
  <c r="C6303" i="29" s="1"/>
  <c r="C6304" i="29" s="1"/>
  <c r="C6305" i="29" s="1"/>
  <c r="C6306" i="29" s="1"/>
  <c r="C6307" i="29" s="1"/>
  <c r="C6308" i="29" s="1"/>
  <c r="C6309" i="29" s="1"/>
  <c r="C6310" i="29" s="1"/>
  <c r="C6311" i="29" s="1"/>
  <c r="C6312" i="29" s="1"/>
  <c r="C6313" i="29" s="1"/>
  <c r="C6314" i="29" s="1"/>
  <c r="C6315" i="29" s="1"/>
  <c r="C6316" i="29" s="1"/>
  <c r="C6317" i="29" s="1"/>
  <c r="C6318" i="29" s="1"/>
  <c r="C6319" i="29" s="1"/>
  <c r="C6320" i="29" s="1"/>
  <c r="C6321" i="29" s="1"/>
  <c r="C6322" i="29" s="1"/>
  <c r="C6323" i="29" s="1"/>
  <c r="C6324" i="29" s="1"/>
  <c r="C6325" i="29" s="1"/>
  <c r="C6326" i="29" s="1"/>
  <c r="C6327" i="29" s="1"/>
  <c r="C6328" i="29" s="1"/>
  <c r="C6329" i="29" s="1"/>
  <c r="C6330" i="29" s="1"/>
  <c r="C6331" i="29" s="1"/>
  <c r="C6332" i="29" s="1"/>
  <c r="C6333" i="29" s="1"/>
  <c r="C6334" i="29" s="1"/>
  <c r="C6335" i="29" s="1"/>
  <c r="C6336" i="29" s="1"/>
  <c r="C6337" i="29" s="1"/>
  <c r="C6338" i="29" s="1"/>
  <c r="C6339" i="29" s="1"/>
  <c r="C6340" i="29" s="1"/>
  <c r="C6341" i="29" s="1"/>
  <c r="C6342" i="29" s="1"/>
  <c r="C6343" i="29" s="1"/>
  <c r="C6344" i="29" s="1"/>
  <c r="C6345" i="29" s="1"/>
  <c r="C6346" i="29" s="1"/>
  <c r="C6347" i="29" s="1"/>
  <c r="C6348" i="29" s="1"/>
  <c r="C6349" i="29" s="1"/>
  <c r="C6350" i="29" s="1"/>
  <c r="C6351" i="29" s="1"/>
  <c r="C6352" i="29" s="1"/>
  <c r="C6353" i="29" s="1"/>
  <c r="C6354" i="29" s="1"/>
  <c r="C6355" i="29" s="1"/>
  <c r="C6356" i="29" s="1"/>
  <c r="C6357" i="29" s="1"/>
  <c r="C6358" i="29" s="1"/>
  <c r="C6359" i="29" s="1"/>
  <c r="C6360" i="29" s="1"/>
  <c r="C6361" i="29" s="1"/>
  <c r="C6362" i="29" s="1"/>
  <c r="C6363" i="29" s="1"/>
  <c r="C6364" i="29" s="1"/>
  <c r="C6365" i="29" s="1"/>
  <c r="C6366" i="29" s="1"/>
  <c r="C6367" i="29" s="1"/>
  <c r="C6368" i="29" s="1"/>
  <c r="C6369" i="29" s="1"/>
  <c r="C6370" i="29" s="1"/>
  <c r="C6371" i="29" s="1"/>
  <c r="C6372" i="29" s="1"/>
  <c r="C6373" i="29" s="1"/>
  <c r="C6374" i="29" s="1"/>
  <c r="C6375" i="29" s="1"/>
  <c r="C6376" i="29" s="1"/>
  <c r="C6377" i="29" s="1"/>
  <c r="C6378" i="29" s="1"/>
  <c r="C6379" i="29" s="1"/>
  <c r="C6380" i="29" s="1"/>
  <c r="C6381" i="29" s="1"/>
  <c r="C6382" i="29" s="1"/>
  <c r="C6383" i="29" s="1"/>
  <c r="C6384" i="29" s="1"/>
  <c r="C6385" i="29" s="1"/>
  <c r="C6386" i="29" s="1"/>
  <c r="C6387" i="29" s="1"/>
  <c r="C6388" i="29" s="1"/>
  <c r="C6389" i="29" s="1"/>
  <c r="C6390" i="29" s="1"/>
  <c r="C6391" i="29" s="1"/>
  <c r="C6392" i="29" s="1"/>
  <c r="C6393" i="29" s="1"/>
  <c r="C6394" i="29" s="1"/>
  <c r="C6395" i="29" s="1"/>
  <c r="C6396" i="29" s="1"/>
  <c r="C6397" i="29" s="1"/>
  <c r="C6398" i="29" s="1"/>
  <c r="C6399" i="29" s="1"/>
  <c r="C6400" i="29" s="1"/>
  <c r="C6401" i="29" s="1"/>
  <c r="C6402" i="29" s="1"/>
  <c r="C6403" i="29" s="1"/>
  <c r="C6404" i="29" s="1"/>
  <c r="C6405" i="29" s="1"/>
  <c r="C6406" i="29" s="1"/>
  <c r="C6407" i="29" s="1"/>
  <c r="C6408" i="29" s="1"/>
  <c r="C6409" i="29" s="1"/>
  <c r="C6410" i="29" s="1"/>
  <c r="C6411" i="29" s="1"/>
  <c r="C6412" i="29" s="1"/>
  <c r="C6413" i="29" s="1"/>
  <c r="C6414" i="29" s="1"/>
  <c r="C6415" i="29" s="1"/>
  <c r="C6416" i="29" s="1"/>
  <c r="C6417" i="29" s="1"/>
  <c r="C6418" i="29" s="1"/>
  <c r="C6419" i="29" s="1"/>
  <c r="C6420" i="29" s="1"/>
  <c r="C6421" i="29" s="1"/>
  <c r="C6422" i="29" s="1"/>
  <c r="C6423" i="29" s="1"/>
  <c r="C6424" i="29" s="1"/>
  <c r="C6425" i="29" s="1"/>
  <c r="C6426" i="29" s="1"/>
  <c r="C6427" i="29" s="1"/>
  <c r="C6428" i="29" s="1"/>
  <c r="C6429" i="29" s="1"/>
  <c r="C6430" i="29" s="1"/>
  <c r="C6431" i="29" s="1"/>
  <c r="C6432" i="29" s="1"/>
  <c r="C6433" i="29" s="1"/>
  <c r="C6434" i="29" s="1"/>
  <c r="C6435" i="29" s="1"/>
  <c r="C6436" i="29" s="1"/>
  <c r="C6437" i="29" s="1"/>
  <c r="C6438" i="29" s="1"/>
  <c r="C6439" i="29" s="1"/>
  <c r="C6440" i="29" s="1"/>
  <c r="C6441" i="29" s="1"/>
  <c r="C6442" i="29" s="1"/>
  <c r="C6443" i="29" s="1"/>
  <c r="C6444" i="29" s="1"/>
  <c r="C6445" i="29" s="1"/>
  <c r="C6446" i="29" s="1"/>
  <c r="C6447" i="29" s="1"/>
  <c r="C6448" i="29" s="1"/>
  <c r="C6449" i="29" s="1"/>
  <c r="C6450" i="29" s="1"/>
  <c r="C6451" i="29" s="1"/>
  <c r="C6452" i="29" s="1"/>
  <c r="C6453" i="29" s="1"/>
  <c r="C6454" i="29" s="1"/>
  <c r="C6455" i="29" s="1"/>
  <c r="C6456" i="29" s="1"/>
  <c r="C6457" i="29" s="1"/>
  <c r="C6458" i="29" s="1"/>
  <c r="C6459" i="29" s="1"/>
  <c r="C6460" i="29" s="1"/>
  <c r="C6461" i="29" s="1"/>
  <c r="C6462" i="29" s="1"/>
  <c r="C6463" i="29" s="1"/>
  <c r="C6464" i="29" s="1"/>
  <c r="C6465" i="29" s="1"/>
  <c r="C6466" i="29" s="1"/>
  <c r="C6467" i="29" s="1"/>
  <c r="C6468" i="29" s="1"/>
  <c r="C6469" i="29" s="1"/>
  <c r="C6470" i="29" s="1"/>
  <c r="C6471" i="29" s="1"/>
  <c r="C6472" i="29" s="1"/>
  <c r="C6473" i="29" s="1"/>
  <c r="C6474" i="29" s="1"/>
  <c r="C6475" i="29" s="1"/>
  <c r="C6476" i="29" s="1"/>
  <c r="C6477" i="29" s="1"/>
  <c r="C6478" i="29" s="1"/>
  <c r="C6479" i="29" s="1"/>
  <c r="C6480" i="29" s="1"/>
  <c r="C6481" i="29" s="1"/>
  <c r="C6482" i="29" s="1"/>
  <c r="C6483" i="29" s="1"/>
  <c r="C6484" i="29" s="1"/>
  <c r="C6485" i="29" s="1"/>
  <c r="C6486" i="29" s="1"/>
  <c r="C6487" i="29" s="1"/>
  <c r="C6488" i="29" s="1"/>
  <c r="C6489" i="29" s="1"/>
  <c r="C6490" i="29" s="1"/>
  <c r="C6491" i="29" s="1"/>
  <c r="C6492" i="29" s="1"/>
  <c r="C6493" i="29" s="1"/>
  <c r="C6494" i="29" s="1"/>
  <c r="C6495" i="29" s="1"/>
  <c r="C6496" i="29" s="1"/>
  <c r="C6497" i="29" s="1"/>
  <c r="C6498" i="29" s="1"/>
  <c r="C6499" i="29" s="1"/>
  <c r="C6500" i="29" s="1"/>
  <c r="C6501" i="29" s="1"/>
  <c r="C6502" i="29" s="1"/>
  <c r="C6503" i="29" s="1"/>
  <c r="C6504" i="29" s="1"/>
  <c r="C6505" i="29" s="1"/>
  <c r="C6506" i="29" s="1"/>
  <c r="C6507" i="29" s="1"/>
  <c r="C6508" i="29" s="1"/>
  <c r="C6509" i="29" s="1"/>
  <c r="C6510" i="29" s="1"/>
  <c r="C6511" i="29" s="1"/>
  <c r="C6512" i="29" s="1"/>
  <c r="C6513" i="29" s="1"/>
  <c r="C6514" i="29" s="1"/>
  <c r="C6515" i="29" s="1"/>
  <c r="C6516" i="29" s="1"/>
  <c r="C6517" i="29" s="1"/>
  <c r="C6518" i="29" s="1"/>
  <c r="C6519" i="29" s="1"/>
  <c r="C6520" i="29" s="1"/>
  <c r="C6521" i="29" s="1"/>
  <c r="C6522" i="29" s="1"/>
  <c r="C6523" i="29" s="1"/>
  <c r="C6524" i="29" s="1"/>
  <c r="C6525" i="29" s="1"/>
  <c r="C6526" i="29" s="1"/>
  <c r="C6527" i="29" s="1"/>
  <c r="C6528" i="29" s="1"/>
  <c r="C6529" i="29" s="1"/>
  <c r="C6530" i="29" s="1"/>
  <c r="C6531" i="29" s="1"/>
  <c r="C6532" i="29" s="1"/>
  <c r="C6533" i="29" s="1"/>
  <c r="C6534" i="29" s="1"/>
  <c r="C6535" i="29" s="1"/>
  <c r="C6536" i="29" s="1"/>
  <c r="C6537" i="29" s="1"/>
  <c r="C6538" i="29" s="1"/>
  <c r="C6539" i="29" s="1"/>
  <c r="C6540" i="29" s="1"/>
  <c r="C6541" i="29" s="1"/>
  <c r="C6542" i="29" s="1"/>
  <c r="C6543" i="29" s="1"/>
  <c r="C6544" i="29" s="1"/>
  <c r="C6545" i="29" s="1"/>
  <c r="C6546" i="29" s="1"/>
  <c r="C6547" i="29" s="1"/>
  <c r="C6548" i="29" s="1"/>
  <c r="C6549" i="29" s="1"/>
  <c r="C6550" i="29" s="1"/>
  <c r="C6551" i="29" s="1"/>
  <c r="C6552" i="29" s="1"/>
  <c r="C6553" i="29" s="1"/>
  <c r="C6554" i="29" s="1"/>
  <c r="C6555" i="29" s="1"/>
  <c r="C6556" i="29" s="1"/>
  <c r="C6557" i="29" s="1"/>
  <c r="C6558" i="29" s="1"/>
  <c r="C6559" i="29" s="1"/>
  <c r="C6560" i="29" s="1"/>
  <c r="C6561" i="29" s="1"/>
  <c r="C6562" i="29" s="1"/>
  <c r="C6563" i="29" s="1"/>
  <c r="C6564" i="29" s="1"/>
  <c r="C6565" i="29" s="1"/>
  <c r="C6566" i="29" s="1"/>
  <c r="C6567" i="29" s="1"/>
  <c r="C6568" i="29" s="1"/>
  <c r="C6569" i="29" s="1"/>
  <c r="C6570" i="29" s="1"/>
  <c r="C6571" i="29" s="1"/>
  <c r="C6572" i="29" s="1"/>
  <c r="C6573" i="29" s="1"/>
  <c r="C6574" i="29" s="1"/>
  <c r="C6575" i="29" s="1"/>
  <c r="C6576" i="29" s="1"/>
  <c r="C6577" i="29" s="1"/>
  <c r="C6578" i="29" s="1"/>
  <c r="D6216" i="29"/>
  <c r="D6217" i="29" s="1"/>
  <c r="D6218" i="29" s="1"/>
  <c r="D6219" i="29" s="1"/>
  <c r="D6220" i="29" s="1"/>
  <c r="D6221" i="29" s="1"/>
  <c r="D6222" i="29" s="1"/>
  <c r="D6223" i="29" s="1"/>
  <c r="D6224" i="29" s="1"/>
  <c r="D6225" i="29" s="1"/>
  <c r="D6226" i="29" s="1"/>
  <c r="D6227" i="29" s="1"/>
  <c r="D6228" i="29" s="1"/>
  <c r="D6229" i="29" s="1"/>
  <c r="D6230" i="29" s="1"/>
  <c r="D6231" i="29" s="1"/>
  <c r="D6232" i="29" s="1"/>
  <c r="D6233" i="29" s="1"/>
  <c r="D6234" i="29" s="1"/>
  <c r="D6235" i="29" s="1"/>
  <c r="D6236" i="29" s="1"/>
  <c r="D6237" i="29" s="1"/>
  <c r="D6238" i="29" s="1"/>
  <c r="D6239" i="29" s="1"/>
  <c r="D6240" i="29" s="1"/>
  <c r="D6241" i="29" s="1"/>
  <c r="D6242" i="29" s="1"/>
  <c r="D6243" i="29" s="1"/>
  <c r="D6244" i="29" s="1"/>
  <c r="D6245" i="29" s="1"/>
  <c r="D6246" i="29" s="1"/>
  <c r="D6247" i="29" s="1"/>
  <c r="D6248" i="29" s="1"/>
  <c r="D6249" i="29" s="1"/>
  <c r="D6250" i="29" s="1"/>
  <c r="D6251" i="29" s="1"/>
  <c r="D6252" i="29" s="1"/>
  <c r="D6253" i="29" s="1"/>
  <c r="D6254" i="29" s="1"/>
  <c r="D6255" i="29" s="1"/>
  <c r="D6256" i="29" s="1"/>
  <c r="D6257" i="29" s="1"/>
  <c r="D6258" i="29" s="1"/>
  <c r="D6259" i="29" s="1"/>
  <c r="D6260" i="29" s="1"/>
  <c r="D6261" i="29" s="1"/>
  <c r="D6262" i="29" s="1"/>
  <c r="D6263" i="29" s="1"/>
  <c r="D6264" i="29" s="1"/>
  <c r="D6265" i="29" s="1"/>
  <c r="D6266" i="29" s="1"/>
  <c r="D6267" i="29" s="1"/>
  <c r="D6268" i="29" s="1"/>
  <c r="D6269" i="29" s="1"/>
  <c r="D6270" i="29" s="1"/>
  <c r="D6271" i="29" s="1"/>
  <c r="D6272" i="29" s="1"/>
  <c r="D6273" i="29" s="1"/>
  <c r="D6274" i="29" s="1"/>
  <c r="D6275" i="29" s="1"/>
  <c r="D6276" i="29" s="1"/>
  <c r="D6277" i="29" s="1"/>
  <c r="D6278" i="29" s="1"/>
  <c r="D6279" i="29" s="1"/>
  <c r="D6280" i="29" s="1"/>
  <c r="D6281" i="29" s="1"/>
  <c r="D6282" i="29" s="1"/>
  <c r="D6283" i="29" s="1"/>
  <c r="D6284" i="29" s="1"/>
  <c r="D6285" i="29" s="1"/>
  <c r="D6286" i="29" s="1"/>
  <c r="D6287" i="29" s="1"/>
  <c r="D6288" i="29" s="1"/>
  <c r="D6289" i="29" s="1"/>
  <c r="D6290" i="29" s="1"/>
  <c r="D6291" i="29" s="1"/>
  <c r="D6292" i="29" s="1"/>
  <c r="D6293" i="29" s="1"/>
  <c r="D6294" i="29" s="1"/>
  <c r="D6295" i="29" s="1"/>
  <c r="D6296" i="29" s="1"/>
  <c r="D6297" i="29" s="1"/>
  <c r="D6298" i="29" s="1"/>
  <c r="D6299" i="29" s="1"/>
  <c r="D6300" i="29" s="1"/>
  <c r="D6301" i="29" s="1"/>
  <c r="D6302" i="29" s="1"/>
  <c r="D6303" i="29" s="1"/>
  <c r="D6304" i="29" s="1"/>
  <c r="D6305" i="29" s="1"/>
  <c r="D6306" i="29" s="1"/>
  <c r="D6307" i="29" s="1"/>
  <c r="D6308" i="29" s="1"/>
  <c r="D6309" i="29" s="1"/>
  <c r="D6310" i="29" s="1"/>
  <c r="D6311" i="29" s="1"/>
  <c r="D6312" i="29" s="1"/>
  <c r="D6313" i="29" s="1"/>
  <c r="D6314" i="29" s="1"/>
  <c r="D6315" i="29" s="1"/>
  <c r="D6316" i="29" s="1"/>
  <c r="D6317" i="29" s="1"/>
  <c r="D6318" i="29" s="1"/>
  <c r="D6319" i="29" s="1"/>
  <c r="D6320" i="29" s="1"/>
  <c r="D6321" i="29" s="1"/>
  <c r="D6322" i="29" s="1"/>
  <c r="D6323" i="29" s="1"/>
  <c r="D6324" i="29" s="1"/>
  <c r="D6325" i="29" s="1"/>
  <c r="D6326" i="29" s="1"/>
  <c r="D6327" i="29" s="1"/>
  <c r="D6328" i="29" s="1"/>
  <c r="D6329" i="29" s="1"/>
  <c r="D6330" i="29" s="1"/>
  <c r="D6331" i="29" s="1"/>
  <c r="D6332" i="29" s="1"/>
  <c r="D6333" i="29" s="1"/>
  <c r="D6334" i="29" s="1"/>
  <c r="D6335" i="29" s="1"/>
  <c r="D6336" i="29" s="1"/>
  <c r="D6337" i="29" s="1"/>
  <c r="D6338" i="29" s="1"/>
  <c r="D6339" i="29" s="1"/>
  <c r="D6340" i="29" s="1"/>
  <c r="D6341" i="29" s="1"/>
  <c r="D6342" i="29" s="1"/>
  <c r="D6343" i="29" s="1"/>
  <c r="D6344" i="29" s="1"/>
  <c r="D6345" i="29" s="1"/>
  <c r="D6346" i="29" s="1"/>
  <c r="D6347" i="29" s="1"/>
  <c r="D6348" i="29" s="1"/>
  <c r="D6349" i="29" s="1"/>
  <c r="D6350" i="29" s="1"/>
  <c r="D6351" i="29" s="1"/>
  <c r="D6352" i="29" s="1"/>
  <c r="D6353" i="29" s="1"/>
  <c r="D6354" i="29" s="1"/>
  <c r="D6355" i="29" s="1"/>
  <c r="D6356" i="29" s="1"/>
  <c r="D6357" i="29" s="1"/>
  <c r="D6358" i="29" s="1"/>
  <c r="D6359" i="29" s="1"/>
  <c r="D6360" i="29" s="1"/>
  <c r="D6361" i="29" s="1"/>
  <c r="D6362" i="29" s="1"/>
  <c r="D6363" i="29" s="1"/>
  <c r="D6364" i="29" s="1"/>
  <c r="D6365" i="29" s="1"/>
  <c r="D6366" i="29" s="1"/>
  <c r="B6580" i="29"/>
  <c r="B6581" i="29" s="1"/>
  <c r="B6582" i="29" s="1"/>
  <c r="B6583" i="29" s="1"/>
  <c r="B6584" i="29" s="1"/>
  <c r="B6585" i="29" s="1"/>
  <c r="B6586" i="29" s="1"/>
  <c r="B6587" i="29" s="1"/>
  <c r="B6588" i="29" s="1"/>
  <c r="B6589" i="29" s="1"/>
  <c r="B6590" i="29" s="1"/>
  <c r="B6591" i="29" s="1"/>
  <c r="B6592" i="29" s="1"/>
  <c r="B6593" i="29" s="1"/>
  <c r="B6594" i="29" s="1"/>
  <c r="B6595" i="29" s="1"/>
  <c r="B6596" i="29" s="1"/>
  <c r="B6597" i="29" s="1"/>
  <c r="B6598" i="29" s="1"/>
  <c r="B6599" i="29" s="1"/>
  <c r="B6600" i="29" s="1"/>
  <c r="B6601" i="29" s="1"/>
  <c r="B6602" i="29" s="1"/>
  <c r="B6603" i="29" s="1"/>
  <c r="B6604" i="29" s="1"/>
  <c r="B6605" i="29" s="1"/>
  <c r="B6606" i="29" s="1"/>
  <c r="B6607" i="29" s="1"/>
  <c r="B6608" i="29" s="1"/>
  <c r="B6609" i="29" s="1"/>
  <c r="B6610" i="29" s="1"/>
  <c r="B6611" i="29" s="1"/>
  <c r="B6612" i="29" s="1"/>
  <c r="B6613" i="29" s="1"/>
  <c r="B6614" i="29" s="1"/>
  <c r="B6615" i="29" s="1"/>
  <c r="B6616" i="29" s="1"/>
  <c r="B6617" i="29" s="1"/>
  <c r="B6618" i="29" s="1"/>
  <c r="B6619" i="29" s="1"/>
  <c r="B6620" i="29" s="1"/>
  <c r="B6621" i="29" s="1"/>
  <c r="B6622" i="29" s="1"/>
  <c r="B6623" i="29" s="1"/>
  <c r="B6624" i="29" s="1"/>
  <c r="B6625" i="29" s="1"/>
  <c r="B6626" i="29" s="1"/>
  <c r="B6627" i="29" s="1"/>
  <c r="B6628" i="29" s="1"/>
  <c r="B6629" i="29" s="1"/>
  <c r="B6630" i="29" s="1"/>
  <c r="B6631" i="29" s="1"/>
  <c r="B6632" i="29" s="1"/>
  <c r="B6633" i="29" s="1"/>
  <c r="B6634" i="29" s="1"/>
  <c r="B6635" i="29" s="1"/>
  <c r="B6636" i="29" s="1"/>
  <c r="B6637" i="29" s="1"/>
  <c r="B6638" i="29" s="1"/>
  <c r="B6639" i="29" s="1"/>
  <c r="B6640" i="29" s="1"/>
  <c r="B6641" i="29" s="1"/>
  <c r="B6642" i="29" s="1"/>
  <c r="B6643" i="29" s="1"/>
  <c r="B6644" i="29" s="1"/>
  <c r="B6645" i="29" s="1"/>
  <c r="B6646" i="29" s="1"/>
  <c r="B6647" i="29" s="1"/>
  <c r="B6648" i="29" s="1"/>
  <c r="B6649" i="29" s="1"/>
  <c r="B6650" i="29" s="1"/>
  <c r="B6651" i="29" s="1"/>
  <c r="B6652" i="29" s="1"/>
  <c r="B6653" i="29" s="1"/>
  <c r="B6654" i="29" s="1"/>
  <c r="B6655" i="29" s="1"/>
  <c r="B6656" i="29" s="1"/>
  <c r="B6657" i="29" s="1"/>
  <c r="B6658" i="29" s="1"/>
  <c r="B6659" i="29" s="1"/>
  <c r="B6660" i="29" s="1"/>
  <c r="B6661" i="29" s="1"/>
  <c r="B6662" i="29" s="1"/>
  <c r="B6663" i="29" s="1"/>
  <c r="B6664" i="29" s="1"/>
  <c r="B6665" i="29" s="1"/>
  <c r="B6666" i="29" s="1"/>
  <c r="B6667" i="29" s="1"/>
  <c r="B6668" i="29" s="1"/>
  <c r="B6669" i="29" s="1"/>
  <c r="B6670" i="29" s="1"/>
  <c r="B6671" i="29" s="1"/>
  <c r="B6672" i="29" s="1"/>
  <c r="B6673" i="29" s="1"/>
  <c r="B6674" i="29" s="1"/>
  <c r="B6675" i="29" s="1"/>
  <c r="B6676" i="29" s="1"/>
  <c r="B6677" i="29" s="1"/>
  <c r="B6678" i="29" s="1"/>
  <c r="B6679" i="29" s="1"/>
  <c r="B6680" i="29" s="1"/>
  <c r="B6681" i="29" s="1"/>
  <c r="B6682" i="29" s="1"/>
  <c r="B6683" i="29" s="1"/>
  <c r="B6684" i="29" s="1"/>
  <c r="B6685" i="29" s="1"/>
  <c r="B6686" i="29" s="1"/>
  <c r="B6687" i="29" s="1"/>
  <c r="B6688" i="29" s="1"/>
  <c r="B6689" i="29" s="1"/>
  <c r="B6690" i="29" s="1"/>
  <c r="B6691" i="29" s="1"/>
  <c r="B6692" i="29" s="1"/>
  <c r="B6693" i="29" s="1"/>
  <c r="B6694" i="29" s="1"/>
  <c r="B6695" i="29" s="1"/>
  <c r="B6696" i="29" s="1"/>
  <c r="B6697" i="29" s="1"/>
  <c r="B6698" i="29" s="1"/>
  <c r="B6699" i="29" s="1"/>
  <c r="B6700" i="29" s="1"/>
  <c r="B6701" i="29" s="1"/>
  <c r="B6702" i="29" s="1"/>
  <c r="B6703" i="29" s="1"/>
  <c r="B6704" i="29" s="1"/>
  <c r="B6705" i="29" s="1"/>
  <c r="B6706" i="29" s="1"/>
  <c r="B6707" i="29" s="1"/>
  <c r="B6708" i="29" s="1"/>
  <c r="B6709" i="29" s="1"/>
  <c r="B6710" i="29" s="1"/>
  <c r="B6711" i="29" s="1"/>
  <c r="B6712" i="29" s="1"/>
  <c r="B6713" i="29" s="1"/>
  <c r="B6714" i="29" s="1"/>
  <c r="B6715" i="29" s="1"/>
  <c r="B6716" i="29" s="1"/>
  <c r="B6717" i="29" s="1"/>
  <c r="B6718" i="29" s="1"/>
  <c r="B6719" i="29" s="1"/>
  <c r="B6720" i="29" s="1"/>
  <c r="B6721" i="29" s="1"/>
  <c r="B6722" i="29" s="1"/>
  <c r="B6723" i="29" s="1"/>
  <c r="B6724" i="29" s="1"/>
  <c r="B6725" i="29" s="1"/>
  <c r="B6726" i="29" s="1"/>
  <c r="B6727" i="29" s="1"/>
  <c r="B6728" i="29" s="1"/>
  <c r="B6729" i="29" s="1"/>
  <c r="B6730" i="29" s="1"/>
  <c r="B6731" i="29" s="1"/>
  <c r="B6732" i="29" s="1"/>
  <c r="B6733" i="29" s="1"/>
  <c r="B6734" i="29" s="1"/>
  <c r="B6735" i="29" s="1"/>
  <c r="B6736" i="29" s="1"/>
  <c r="B6737" i="29" s="1"/>
  <c r="B6738" i="29" s="1"/>
  <c r="B6739" i="29" s="1"/>
  <c r="B6740" i="29" s="1"/>
  <c r="B6741" i="29" s="1"/>
  <c r="B6742" i="29" s="1"/>
  <c r="B6743" i="29" s="1"/>
  <c r="B6744" i="29" s="1"/>
  <c r="B6745" i="29" s="1"/>
  <c r="B6746" i="29" s="1"/>
  <c r="B6747" i="29" s="1"/>
  <c r="B6748" i="29" s="1"/>
  <c r="B6749" i="29" s="1"/>
  <c r="B6750" i="29" s="1"/>
  <c r="B6751" i="29" s="1"/>
  <c r="B6752" i="29" s="1"/>
  <c r="B6753" i="29" s="1"/>
  <c r="B6754" i="29" s="1"/>
  <c r="B6755" i="29" s="1"/>
  <c r="B6756" i="29" s="1"/>
  <c r="B6757" i="29" s="1"/>
  <c r="B6758" i="29" s="1"/>
  <c r="B6759" i="29" s="1"/>
  <c r="B6760" i="29" s="1"/>
  <c r="B6761" i="29" s="1"/>
  <c r="B6762" i="29" s="1"/>
  <c r="B6763" i="29" s="1"/>
  <c r="B6764" i="29" s="1"/>
  <c r="B6765" i="29" s="1"/>
  <c r="B6766" i="29" s="1"/>
  <c r="B6767" i="29" s="1"/>
  <c r="B6768" i="29" s="1"/>
  <c r="B6769" i="29" s="1"/>
  <c r="B6770" i="29" s="1"/>
  <c r="B6771" i="29" s="1"/>
  <c r="B6772" i="29" s="1"/>
  <c r="B6773" i="29" s="1"/>
  <c r="B6774" i="29" s="1"/>
  <c r="B6775" i="29" s="1"/>
  <c r="B6776" i="29" s="1"/>
  <c r="B6777" i="29" s="1"/>
  <c r="B6778" i="29" s="1"/>
  <c r="B6779" i="29" s="1"/>
  <c r="B6780" i="29" s="1"/>
  <c r="B6781" i="29" s="1"/>
  <c r="B6782" i="29" s="1"/>
  <c r="B6783" i="29" s="1"/>
  <c r="B6784" i="29" s="1"/>
  <c r="B6785" i="29" s="1"/>
  <c r="B6786" i="29" s="1"/>
  <c r="B6787" i="29" s="1"/>
  <c r="B6788" i="29" s="1"/>
  <c r="B6789" i="29" s="1"/>
  <c r="B6790" i="29" s="1"/>
  <c r="B6791" i="29" s="1"/>
  <c r="B6792" i="29" s="1"/>
  <c r="B6793" i="29" s="1"/>
  <c r="B6794" i="29" s="1"/>
  <c r="B6795" i="29" s="1"/>
  <c r="B6796" i="29" s="1"/>
  <c r="B6797" i="29" s="1"/>
  <c r="B6798" i="29" s="1"/>
  <c r="B6799" i="29" s="1"/>
  <c r="B6800" i="29" s="1"/>
  <c r="B6801" i="29" s="1"/>
  <c r="B6802" i="29" s="1"/>
  <c r="B6803" i="29" s="1"/>
  <c r="B6804" i="29" s="1"/>
  <c r="B6805" i="29" s="1"/>
  <c r="B6806" i="29" s="1"/>
  <c r="B6807" i="29" s="1"/>
  <c r="B6808" i="29" s="1"/>
  <c r="B6809" i="29" s="1"/>
  <c r="B6810" i="29" s="1"/>
  <c r="B6811" i="29" s="1"/>
  <c r="B6812" i="29" s="1"/>
  <c r="B6813" i="29" s="1"/>
  <c r="B6814" i="29" s="1"/>
  <c r="B6815" i="29" s="1"/>
  <c r="B6816" i="29" s="1"/>
  <c r="B6817" i="29" s="1"/>
  <c r="B6818" i="29" s="1"/>
  <c r="B6819" i="29" s="1"/>
  <c r="B6820" i="29" s="1"/>
  <c r="B6821" i="29" s="1"/>
  <c r="B6822" i="29" s="1"/>
  <c r="B6823" i="29" s="1"/>
  <c r="B6824" i="29" s="1"/>
  <c r="B6825" i="29" s="1"/>
  <c r="B6826" i="29" s="1"/>
  <c r="B6827" i="29" s="1"/>
  <c r="B6828" i="29" s="1"/>
  <c r="B6829" i="29" s="1"/>
  <c r="B6830" i="29" s="1"/>
  <c r="B6831" i="29" s="1"/>
  <c r="B6832" i="29" s="1"/>
  <c r="B6833" i="29" s="1"/>
  <c r="B6834" i="29" s="1"/>
  <c r="B6835" i="29" s="1"/>
  <c r="B6836" i="29" s="1"/>
  <c r="B6837" i="29" s="1"/>
  <c r="B6838" i="29" s="1"/>
  <c r="B6839" i="29" s="1"/>
  <c r="B6840" i="29" s="1"/>
  <c r="B6841" i="29" s="1"/>
  <c r="B6842" i="29" s="1"/>
  <c r="B6843" i="29" s="1"/>
  <c r="B6844" i="29" s="1"/>
  <c r="B6845" i="29" s="1"/>
  <c r="B6846" i="29" s="1"/>
  <c r="B6847" i="29" s="1"/>
  <c r="B6848" i="29" s="1"/>
  <c r="B6849" i="29" s="1"/>
  <c r="B6850" i="29" s="1"/>
  <c r="B6851" i="29" s="1"/>
  <c r="B6852" i="29" s="1"/>
  <c r="B6853" i="29" s="1"/>
  <c r="B6854" i="29" s="1"/>
  <c r="B6855" i="29" s="1"/>
  <c r="B6856" i="29" s="1"/>
  <c r="B6857" i="29" s="1"/>
  <c r="B6858" i="29" s="1"/>
  <c r="B6859" i="29" s="1"/>
  <c r="B6860" i="29" s="1"/>
  <c r="B6861" i="29" s="1"/>
  <c r="B6862" i="29" s="1"/>
  <c r="B6863" i="29" s="1"/>
  <c r="B6864" i="29" s="1"/>
  <c r="B6865" i="29" s="1"/>
  <c r="B6866" i="29" s="1"/>
  <c r="B6867" i="29" s="1"/>
  <c r="B6868" i="29" s="1"/>
  <c r="B6869" i="29" s="1"/>
  <c r="B6870" i="29" s="1"/>
  <c r="B6871" i="29" s="1"/>
  <c r="B6872" i="29" s="1"/>
  <c r="B6873" i="29" s="1"/>
  <c r="B6874" i="29" s="1"/>
  <c r="B6875" i="29" s="1"/>
  <c r="B6876" i="29" s="1"/>
  <c r="B6877" i="29" s="1"/>
  <c r="B6878" i="29" s="1"/>
  <c r="B6879" i="29" s="1"/>
  <c r="B6880" i="29" s="1"/>
  <c r="B6881" i="29" s="1"/>
  <c r="B6882" i="29" s="1"/>
  <c r="B6883" i="29" s="1"/>
  <c r="B6884" i="29" s="1"/>
  <c r="B6885" i="29" s="1"/>
  <c r="B6886" i="29" s="1"/>
  <c r="B6887" i="29" s="1"/>
  <c r="B6888" i="29" s="1"/>
  <c r="B6889" i="29" s="1"/>
  <c r="B6890" i="29" s="1"/>
  <c r="B6891" i="29" s="1"/>
  <c r="B6892" i="29" s="1"/>
  <c r="B6893" i="29" s="1"/>
  <c r="B6894" i="29" s="1"/>
  <c r="B6895" i="29" s="1"/>
  <c r="B6896" i="29" s="1"/>
  <c r="B6897" i="29" s="1"/>
  <c r="B6898" i="29" s="1"/>
  <c r="B6899" i="29" s="1"/>
  <c r="B6900" i="29" s="1"/>
  <c r="B6901" i="29" s="1"/>
  <c r="B6902" i="29" s="1"/>
  <c r="B6903" i="29" s="1"/>
  <c r="B6904" i="29" s="1"/>
  <c r="B6905" i="29" s="1"/>
  <c r="B6906" i="29" s="1"/>
  <c r="B6907" i="29" s="1"/>
  <c r="B6908" i="29" s="1"/>
  <c r="B6909" i="29" s="1"/>
  <c r="B6910" i="29" s="1"/>
  <c r="B6911" i="29" s="1"/>
  <c r="B6912" i="29" s="1"/>
  <c r="B6913" i="29" s="1"/>
  <c r="B6914" i="29" s="1"/>
  <c r="B6915" i="29" s="1"/>
  <c r="B6916" i="29" s="1"/>
  <c r="B6917" i="29" s="1"/>
  <c r="B6918" i="29" s="1"/>
  <c r="B6919" i="29" s="1"/>
  <c r="B6920" i="29" s="1"/>
  <c r="B6921" i="29" s="1"/>
  <c r="B6922" i="29" s="1"/>
  <c r="B6923" i="29" s="1"/>
  <c r="B6924" i="29" s="1"/>
  <c r="B6925" i="29" s="1"/>
  <c r="B6926" i="29" s="1"/>
  <c r="B6927" i="29" s="1"/>
  <c r="B6928" i="29" s="1"/>
  <c r="B6929" i="29" s="1"/>
  <c r="B6930" i="29" s="1"/>
  <c r="B6931" i="29" s="1"/>
  <c r="B6932" i="29" s="1"/>
  <c r="B6933" i="29" s="1"/>
  <c r="B6934" i="29" s="1"/>
  <c r="B6935" i="29" s="1"/>
  <c r="B6936" i="29" s="1"/>
  <c r="B6937" i="29" s="1"/>
  <c r="B6938" i="29" s="1"/>
  <c r="B6939" i="29" s="1"/>
  <c r="B6940" i="29" s="1"/>
  <c r="B6941" i="29" s="1"/>
  <c r="B6942" i="29" s="1"/>
  <c r="B6943" i="29" s="1"/>
  <c r="C6580" i="29"/>
  <c r="C6581" i="29" s="1"/>
  <c r="C6582" i="29" s="1"/>
  <c r="C6583" i="29" s="1"/>
  <c r="C6584" i="29" s="1"/>
  <c r="C6585" i="29" s="1"/>
  <c r="C6586" i="29" s="1"/>
  <c r="C6587" i="29" s="1"/>
  <c r="C6588" i="29" s="1"/>
  <c r="C6589" i="29" s="1"/>
  <c r="C6590" i="29" s="1"/>
  <c r="C6591" i="29" s="1"/>
  <c r="C6592" i="29" s="1"/>
  <c r="C6593" i="29" s="1"/>
  <c r="C6594" i="29" s="1"/>
  <c r="C6595" i="29" s="1"/>
  <c r="C6596" i="29" s="1"/>
  <c r="C6597" i="29" s="1"/>
  <c r="C6598" i="29" s="1"/>
  <c r="C6599" i="29" s="1"/>
  <c r="C6600" i="29" s="1"/>
  <c r="C6601" i="29" s="1"/>
  <c r="C6602" i="29" s="1"/>
  <c r="C6603" i="29" s="1"/>
  <c r="C6604" i="29" s="1"/>
  <c r="C6605" i="29" s="1"/>
  <c r="C6606" i="29" s="1"/>
  <c r="C6607" i="29" s="1"/>
  <c r="C6608" i="29" s="1"/>
  <c r="C6609" i="29" s="1"/>
  <c r="C6610" i="29" s="1"/>
  <c r="C6611" i="29" s="1"/>
  <c r="C6612" i="29" s="1"/>
  <c r="C6613" i="29" s="1"/>
  <c r="C6614" i="29" s="1"/>
  <c r="C6615" i="29" s="1"/>
  <c r="C6616" i="29" s="1"/>
  <c r="C6617" i="29" s="1"/>
  <c r="C6618" i="29" s="1"/>
  <c r="C6619" i="29" s="1"/>
  <c r="C6620" i="29" s="1"/>
  <c r="C6621" i="29" s="1"/>
  <c r="C6622" i="29" s="1"/>
  <c r="C6623" i="29" s="1"/>
  <c r="C6624" i="29" s="1"/>
  <c r="C6625" i="29" s="1"/>
  <c r="C6626" i="29" s="1"/>
  <c r="C6627" i="29" s="1"/>
  <c r="C6628" i="29" s="1"/>
  <c r="C6629" i="29" s="1"/>
  <c r="C6630" i="29" s="1"/>
  <c r="C6631" i="29" s="1"/>
  <c r="C6632" i="29" s="1"/>
  <c r="C6633" i="29" s="1"/>
  <c r="C6634" i="29" s="1"/>
  <c r="C6635" i="29" s="1"/>
  <c r="C6636" i="29" s="1"/>
  <c r="C6637" i="29" s="1"/>
  <c r="C6638" i="29" s="1"/>
  <c r="C6639" i="29" s="1"/>
  <c r="C6640" i="29" s="1"/>
  <c r="C6641" i="29" s="1"/>
  <c r="C6642" i="29" s="1"/>
  <c r="C6643" i="29" s="1"/>
  <c r="C6644" i="29" s="1"/>
  <c r="C6645" i="29" s="1"/>
  <c r="C6646" i="29" s="1"/>
  <c r="C6647" i="29" s="1"/>
  <c r="C6648" i="29" s="1"/>
  <c r="C6649" i="29" s="1"/>
  <c r="C6650" i="29" s="1"/>
  <c r="C6651" i="29" s="1"/>
  <c r="C6652" i="29" s="1"/>
  <c r="C6653" i="29" s="1"/>
  <c r="C6654" i="29" s="1"/>
  <c r="C6655" i="29" s="1"/>
  <c r="C6656" i="29" s="1"/>
  <c r="C6657" i="29" s="1"/>
  <c r="C6658" i="29" s="1"/>
  <c r="C6659" i="29" s="1"/>
  <c r="C6660" i="29" s="1"/>
  <c r="C6661" i="29" s="1"/>
  <c r="C6662" i="29" s="1"/>
  <c r="C6663" i="29" s="1"/>
  <c r="C6664" i="29" s="1"/>
  <c r="C6665" i="29" s="1"/>
  <c r="C6666" i="29" s="1"/>
  <c r="C6667" i="29" s="1"/>
  <c r="C6668" i="29" s="1"/>
  <c r="C6669" i="29" s="1"/>
  <c r="C6670" i="29" s="1"/>
  <c r="C6671" i="29" s="1"/>
  <c r="C6672" i="29" s="1"/>
  <c r="C6673" i="29" s="1"/>
  <c r="C6674" i="29" s="1"/>
  <c r="C6675" i="29" s="1"/>
  <c r="C6676" i="29" s="1"/>
  <c r="C6677" i="29" s="1"/>
  <c r="C6678" i="29" s="1"/>
  <c r="C6679" i="29" s="1"/>
  <c r="C6680" i="29" s="1"/>
  <c r="C6681" i="29" s="1"/>
  <c r="C6682" i="29" s="1"/>
  <c r="C6683" i="29" s="1"/>
  <c r="C6684" i="29" s="1"/>
  <c r="C6685" i="29" s="1"/>
  <c r="C6686" i="29" s="1"/>
  <c r="C6687" i="29" s="1"/>
  <c r="C6688" i="29" s="1"/>
  <c r="C6689" i="29" s="1"/>
  <c r="C6690" i="29" s="1"/>
  <c r="C6691" i="29" s="1"/>
  <c r="C6692" i="29" s="1"/>
  <c r="C6693" i="29" s="1"/>
  <c r="C6694" i="29" s="1"/>
  <c r="C6695" i="29" s="1"/>
  <c r="C6696" i="29" s="1"/>
  <c r="C6697" i="29" s="1"/>
  <c r="C6698" i="29" s="1"/>
  <c r="C6699" i="29" s="1"/>
  <c r="C6700" i="29" s="1"/>
  <c r="C6701" i="29" s="1"/>
  <c r="C6702" i="29" s="1"/>
  <c r="C6703" i="29" s="1"/>
  <c r="C6704" i="29" s="1"/>
  <c r="C6705" i="29" s="1"/>
  <c r="C6706" i="29" s="1"/>
  <c r="C6707" i="29" s="1"/>
  <c r="C6708" i="29" s="1"/>
  <c r="C6709" i="29" s="1"/>
  <c r="C6710" i="29" s="1"/>
  <c r="C6711" i="29" s="1"/>
  <c r="C6712" i="29" s="1"/>
  <c r="C6713" i="29" s="1"/>
  <c r="C6714" i="29" s="1"/>
  <c r="C6715" i="29" s="1"/>
  <c r="C6716" i="29" s="1"/>
  <c r="C6717" i="29" s="1"/>
  <c r="C6718" i="29" s="1"/>
  <c r="C6719" i="29" s="1"/>
  <c r="C6720" i="29" s="1"/>
  <c r="C6721" i="29" s="1"/>
  <c r="C6722" i="29" s="1"/>
  <c r="C6723" i="29" s="1"/>
  <c r="C6724" i="29" s="1"/>
  <c r="C6725" i="29" s="1"/>
  <c r="C6726" i="29" s="1"/>
  <c r="C6727" i="29" s="1"/>
  <c r="C6728" i="29" s="1"/>
  <c r="C6729" i="29" s="1"/>
  <c r="C6730" i="29" s="1"/>
  <c r="C6731" i="29" s="1"/>
  <c r="C6732" i="29" s="1"/>
  <c r="C6733" i="29" s="1"/>
  <c r="C6734" i="29" s="1"/>
  <c r="C6735" i="29" s="1"/>
  <c r="C6736" i="29" s="1"/>
  <c r="C6737" i="29" s="1"/>
  <c r="C6738" i="29" s="1"/>
  <c r="C6739" i="29" s="1"/>
  <c r="C6740" i="29" s="1"/>
  <c r="C6741" i="29" s="1"/>
  <c r="C6742" i="29" s="1"/>
  <c r="C6743" i="29" s="1"/>
  <c r="C6744" i="29" s="1"/>
  <c r="C6745" i="29" s="1"/>
  <c r="C6746" i="29" s="1"/>
  <c r="C6747" i="29" s="1"/>
  <c r="C6748" i="29" s="1"/>
  <c r="C6749" i="29" s="1"/>
  <c r="C6750" i="29" s="1"/>
  <c r="C6751" i="29" s="1"/>
  <c r="C6752" i="29" s="1"/>
  <c r="C6753" i="29" s="1"/>
  <c r="C6754" i="29" s="1"/>
  <c r="C6755" i="29" s="1"/>
  <c r="C6756" i="29" s="1"/>
  <c r="C6757" i="29" s="1"/>
  <c r="C6758" i="29" s="1"/>
  <c r="C6759" i="29" s="1"/>
  <c r="C6760" i="29" s="1"/>
  <c r="C6761" i="29" s="1"/>
  <c r="C6762" i="29" s="1"/>
  <c r="C6763" i="29" s="1"/>
  <c r="C6764" i="29" s="1"/>
  <c r="C6765" i="29" s="1"/>
  <c r="C6766" i="29" s="1"/>
  <c r="C6767" i="29" s="1"/>
  <c r="C6768" i="29" s="1"/>
  <c r="C6769" i="29" s="1"/>
  <c r="C6770" i="29" s="1"/>
  <c r="C6771" i="29" s="1"/>
  <c r="C6772" i="29" s="1"/>
  <c r="C6773" i="29" s="1"/>
  <c r="C6774" i="29" s="1"/>
  <c r="C6775" i="29" s="1"/>
  <c r="C6776" i="29" s="1"/>
  <c r="C6777" i="29" s="1"/>
  <c r="C6778" i="29" s="1"/>
  <c r="C6779" i="29" s="1"/>
  <c r="C6780" i="29" s="1"/>
  <c r="C6781" i="29" s="1"/>
  <c r="C6782" i="29" s="1"/>
  <c r="C6783" i="29" s="1"/>
  <c r="C6784" i="29" s="1"/>
  <c r="C6785" i="29" s="1"/>
  <c r="C6786" i="29" s="1"/>
  <c r="C6787" i="29" s="1"/>
  <c r="C6788" i="29" s="1"/>
  <c r="C6789" i="29" s="1"/>
  <c r="C6790" i="29" s="1"/>
  <c r="C6791" i="29" s="1"/>
  <c r="C6792" i="29" s="1"/>
  <c r="C6793" i="29" s="1"/>
  <c r="C6794" i="29" s="1"/>
  <c r="C6795" i="29" s="1"/>
  <c r="C6796" i="29" s="1"/>
  <c r="C6797" i="29" s="1"/>
  <c r="C6798" i="29" s="1"/>
  <c r="C6799" i="29" s="1"/>
  <c r="C6800" i="29" s="1"/>
  <c r="C6801" i="29" s="1"/>
  <c r="C6802" i="29" s="1"/>
  <c r="C6803" i="29" s="1"/>
  <c r="C6804" i="29" s="1"/>
  <c r="C6805" i="29" s="1"/>
  <c r="C6806" i="29" s="1"/>
  <c r="C6807" i="29" s="1"/>
  <c r="C6808" i="29" s="1"/>
  <c r="C6809" i="29" s="1"/>
  <c r="C6810" i="29" s="1"/>
  <c r="C6811" i="29" s="1"/>
  <c r="C6812" i="29" s="1"/>
  <c r="C6813" i="29" s="1"/>
  <c r="C6814" i="29" s="1"/>
  <c r="C6815" i="29" s="1"/>
  <c r="C6816" i="29" s="1"/>
  <c r="C6817" i="29" s="1"/>
  <c r="C6818" i="29" s="1"/>
  <c r="C6819" i="29" s="1"/>
  <c r="C6820" i="29" s="1"/>
  <c r="C6821" i="29" s="1"/>
  <c r="C6822" i="29" s="1"/>
  <c r="C6823" i="29" s="1"/>
  <c r="C6824" i="29" s="1"/>
  <c r="C6825" i="29" s="1"/>
  <c r="C6826" i="29" s="1"/>
  <c r="C6827" i="29" s="1"/>
  <c r="C6828" i="29" s="1"/>
  <c r="C6829" i="29" s="1"/>
  <c r="C6830" i="29" s="1"/>
  <c r="C6831" i="29" s="1"/>
  <c r="C6832" i="29" s="1"/>
  <c r="C6833" i="29" s="1"/>
  <c r="C6834" i="29" s="1"/>
  <c r="C6835" i="29" s="1"/>
  <c r="C6836" i="29" s="1"/>
  <c r="C6837" i="29" s="1"/>
  <c r="C6838" i="29" s="1"/>
  <c r="C6839" i="29" s="1"/>
  <c r="C6840" i="29" s="1"/>
  <c r="C6841" i="29" s="1"/>
  <c r="C6842" i="29" s="1"/>
  <c r="C6843" i="29" s="1"/>
  <c r="C6844" i="29" s="1"/>
  <c r="C6845" i="29" s="1"/>
  <c r="C6846" i="29" s="1"/>
  <c r="C6847" i="29" s="1"/>
  <c r="C6848" i="29" s="1"/>
  <c r="C6849" i="29" s="1"/>
  <c r="C6850" i="29" s="1"/>
  <c r="C6851" i="29" s="1"/>
  <c r="C6852" i="29" s="1"/>
  <c r="C6853" i="29" s="1"/>
  <c r="C6854" i="29" s="1"/>
  <c r="C6855" i="29" s="1"/>
  <c r="C6856" i="29" s="1"/>
  <c r="C6857" i="29" s="1"/>
  <c r="C6858" i="29" s="1"/>
  <c r="C6859" i="29" s="1"/>
  <c r="C6860" i="29" s="1"/>
  <c r="C6861" i="29" s="1"/>
  <c r="C6862" i="29" s="1"/>
  <c r="C6863" i="29" s="1"/>
  <c r="C6864" i="29" s="1"/>
  <c r="C6865" i="29" s="1"/>
  <c r="C6866" i="29" s="1"/>
  <c r="C6867" i="29" s="1"/>
  <c r="C6868" i="29" s="1"/>
  <c r="C6869" i="29" s="1"/>
  <c r="C6870" i="29" s="1"/>
  <c r="C6871" i="29" s="1"/>
  <c r="C6872" i="29" s="1"/>
  <c r="C6873" i="29" s="1"/>
  <c r="C6874" i="29" s="1"/>
  <c r="C6875" i="29" s="1"/>
  <c r="C6876" i="29" s="1"/>
  <c r="C6877" i="29" s="1"/>
  <c r="C6878" i="29" s="1"/>
  <c r="C6879" i="29" s="1"/>
  <c r="C6880" i="29" s="1"/>
  <c r="C6881" i="29" s="1"/>
  <c r="C6882" i="29" s="1"/>
  <c r="C6883" i="29" s="1"/>
  <c r="C6884" i="29" s="1"/>
  <c r="C6885" i="29" s="1"/>
  <c r="C6886" i="29" s="1"/>
  <c r="C6887" i="29" s="1"/>
  <c r="C6888" i="29" s="1"/>
  <c r="C6889" i="29" s="1"/>
  <c r="C6890" i="29" s="1"/>
  <c r="C6891" i="29" s="1"/>
  <c r="C6892" i="29" s="1"/>
  <c r="C6893" i="29" s="1"/>
  <c r="C6894" i="29" s="1"/>
  <c r="C6895" i="29" s="1"/>
  <c r="C6896" i="29" s="1"/>
  <c r="C6897" i="29" s="1"/>
  <c r="C6898" i="29" s="1"/>
  <c r="C6899" i="29" s="1"/>
  <c r="C6900" i="29" s="1"/>
  <c r="C6901" i="29" s="1"/>
  <c r="C6902" i="29" s="1"/>
  <c r="C6903" i="29" s="1"/>
  <c r="C6904" i="29" s="1"/>
  <c r="C6905" i="29" s="1"/>
  <c r="C6906" i="29" s="1"/>
  <c r="C6907" i="29" s="1"/>
  <c r="C6908" i="29" s="1"/>
  <c r="C6909" i="29" s="1"/>
  <c r="C6910" i="29" s="1"/>
  <c r="C6911" i="29" s="1"/>
  <c r="C6912" i="29" s="1"/>
  <c r="C6913" i="29" s="1"/>
  <c r="C6914" i="29" s="1"/>
  <c r="C6915" i="29" s="1"/>
  <c r="C6916" i="29" s="1"/>
  <c r="C6917" i="29" s="1"/>
  <c r="C6918" i="29" s="1"/>
  <c r="C6919" i="29" s="1"/>
  <c r="C6920" i="29" s="1"/>
  <c r="C6921" i="29" s="1"/>
  <c r="C6922" i="29" s="1"/>
  <c r="C6923" i="29" s="1"/>
  <c r="C6924" i="29" s="1"/>
  <c r="C6925" i="29" s="1"/>
  <c r="C6926" i="29" s="1"/>
  <c r="C6927" i="29" s="1"/>
  <c r="C6928" i="29" s="1"/>
  <c r="C6929" i="29" s="1"/>
  <c r="C6930" i="29" s="1"/>
  <c r="C6931" i="29" s="1"/>
  <c r="C6932" i="29" s="1"/>
  <c r="C6933" i="29" s="1"/>
  <c r="C6934" i="29" s="1"/>
  <c r="C6935" i="29" s="1"/>
  <c r="C6936" i="29" s="1"/>
  <c r="C6937" i="29" s="1"/>
  <c r="C6938" i="29" s="1"/>
  <c r="C6939" i="29" s="1"/>
  <c r="C6940" i="29" s="1"/>
  <c r="C6941" i="29" s="1"/>
  <c r="C6942" i="29" s="1"/>
  <c r="C6943" i="29" s="1"/>
  <c r="D6581" i="29"/>
  <c r="D6582" i="29" s="1"/>
  <c r="D6583" i="29" s="1"/>
  <c r="D6584" i="29" s="1"/>
  <c r="D6585" i="29" s="1"/>
  <c r="D6586" i="29" s="1"/>
  <c r="D6587" i="29" s="1"/>
  <c r="D6588" i="29" s="1"/>
  <c r="D6589" i="29" s="1"/>
  <c r="D6590" i="29" s="1"/>
  <c r="D6591" i="29" s="1"/>
  <c r="D6592" i="29" s="1"/>
  <c r="D6593" i="29" s="1"/>
  <c r="D6594" i="29" s="1"/>
  <c r="D6595" i="29" s="1"/>
  <c r="D6596" i="29" s="1"/>
  <c r="D6597" i="29" s="1"/>
  <c r="D6598" i="29" s="1"/>
  <c r="D6599" i="29" s="1"/>
  <c r="D6600" i="29" s="1"/>
  <c r="D6601" i="29" s="1"/>
  <c r="D6602" i="29" s="1"/>
  <c r="D6603" i="29" s="1"/>
  <c r="D6604" i="29" s="1"/>
  <c r="D6605" i="29" s="1"/>
  <c r="D6606" i="29" s="1"/>
  <c r="D6607" i="29" s="1"/>
  <c r="D6608" i="29" s="1"/>
  <c r="D6609" i="29" s="1"/>
  <c r="D6610" i="29" s="1"/>
  <c r="D6611" i="29" s="1"/>
  <c r="D6612" i="29" s="1"/>
  <c r="D6613" i="29" s="1"/>
  <c r="D6614" i="29" s="1"/>
  <c r="D6615" i="29" s="1"/>
  <c r="D6616" i="29" s="1"/>
  <c r="D6617" i="29" s="1"/>
  <c r="D6618" i="29" s="1"/>
  <c r="D6619" i="29" s="1"/>
  <c r="D6620" i="29" s="1"/>
  <c r="D6621" i="29" s="1"/>
  <c r="D6622" i="29" s="1"/>
  <c r="D6623" i="29" s="1"/>
  <c r="D6624" i="29" s="1"/>
  <c r="D6625" i="29" s="1"/>
  <c r="D6626" i="29" s="1"/>
  <c r="D6627" i="29" s="1"/>
  <c r="D6628" i="29" s="1"/>
  <c r="D6629" i="29" s="1"/>
  <c r="D6630" i="29" s="1"/>
  <c r="D6631" i="29" s="1"/>
  <c r="D6632" i="29" s="1"/>
  <c r="D6633" i="29" s="1"/>
  <c r="D6634" i="29" s="1"/>
  <c r="D6635" i="29" s="1"/>
  <c r="D6636" i="29" s="1"/>
  <c r="D6637" i="29" s="1"/>
  <c r="D6638" i="29" s="1"/>
  <c r="D6639" i="29" s="1"/>
  <c r="D6640" i="29" s="1"/>
  <c r="D6641" i="29" s="1"/>
  <c r="D6642" i="29" s="1"/>
  <c r="D6643" i="29" s="1"/>
  <c r="D6644" i="29" s="1"/>
  <c r="D6645" i="29" s="1"/>
  <c r="D6646" i="29" s="1"/>
  <c r="D6647" i="29" s="1"/>
  <c r="D6648" i="29" s="1"/>
  <c r="D6649" i="29" s="1"/>
  <c r="D6650" i="29" s="1"/>
  <c r="D6651" i="29" s="1"/>
  <c r="D6652" i="29" s="1"/>
  <c r="D6653" i="29" s="1"/>
  <c r="D6654" i="29" s="1"/>
  <c r="D6655" i="29" s="1"/>
  <c r="D6656" i="29" s="1"/>
  <c r="D6657" i="29" s="1"/>
  <c r="D6658" i="29" s="1"/>
  <c r="D6659" i="29" s="1"/>
  <c r="D6660" i="29" s="1"/>
  <c r="D6661" i="29" s="1"/>
  <c r="D6662" i="29" s="1"/>
  <c r="D6663" i="29" s="1"/>
  <c r="D6664" i="29" s="1"/>
  <c r="D6665" i="29" s="1"/>
  <c r="D6666" i="29" s="1"/>
  <c r="D6667" i="29" s="1"/>
  <c r="D6668" i="29" s="1"/>
  <c r="D6669" i="29" s="1"/>
  <c r="D6670" i="29" s="1"/>
  <c r="D6671" i="29" s="1"/>
  <c r="D6672" i="29" s="1"/>
  <c r="D6673" i="29" s="1"/>
  <c r="D6674" i="29" s="1"/>
  <c r="D6675" i="29" s="1"/>
  <c r="D6676" i="29" s="1"/>
  <c r="D6677" i="29" s="1"/>
  <c r="D6678" i="29" s="1"/>
  <c r="D6679" i="29" s="1"/>
  <c r="D6680" i="29" s="1"/>
  <c r="D6681" i="29" s="1"/>
  <c r="D6682" i="29" s="1"/>
  <c r="D6683" i="29" s="1"/>
  <c r="D6684" i="29" s="1"/>
  <c r="D6685" i="29" s="1"/>
  <c r="D6686" i="29" s="1"/>
  <c r="D6687" i="29" s="1"/>
  <c r="D6688" i="29" s="1"/>
  <c r="D6689" i="29" s="1"/>
  <c r="D6690" i="29" s="1"/>
  <c r="D6691" i="29" s="1"/>
  <c r="D6692" i="29" s="1"/>
  <c r="D6693" i="29" s="1"/>
  <c r="D6694" i="29" s="1"/>
  <c r="D6695" i="29" s="1"/>
  <c r="D6696" i="29" s="1"/>
  <c r="D6697" i="29" s="1"/>
  <c r="D6698" i="29" s="1"/>
  <c r="D6699" i="29" s="1"/>
  <c r="D6700" i="29" s="1"/>
  <c r="D6701" i="29" s="1"/>
  <c r="D6702" i="29" s="1"/>
  <c r="D6703" i="29" s="1"/>
  <c r="D6704" i="29" s="1"/>
  <c r="D6705" i="29" s="1"/>
  <c r="D6706" i="29" s="1"/>
  <c r="D6707" i="29" s="1"/>
  <c r="D6708" i="29" s="1"/>
  <c r="D6709" i="29" s="1"/>
  <c r="D6710" i="29" s="1"/>
  <c r="D6711" i="29" s="1"/>
  <c r="D6712" i="29" s="1"/>
  <c r="D6713" i="29" s="1"/>
  <c r="D6714" i="29" s="1"/>
  <c r="D6715" i="29" s="1"/>
  <c r="D6716" i="29" s="1"/>
  <c r="D6717" i="29" s="1"/>
  <c r="D6718" i="29" s="1"/>
  <c r="D6719" i="29" s="1"/>
  <c r="D6720" i="29" s="1"/>
  <c r="D6721" i="29" s="1"/>
  <c r="D6722" i="29" s="1"/>
  <c r="D6723" i="29" s="1"/>
  <c r="D6724" i="29" s="1"/>
  <c r="D6725" i="29" s="1"/>
  <c r="D6726" i="29" s="1"/>
  <c r="D6727" i="29" s="1"/>
  <c r="D6728" i="29" s="1"/>
  <c r="D6729" i="29" s="1"/>
  <c r="D6730" i="29" s="1"/>
  <c r="D6731" i="29" s="1"/>
  <c r="D6732" i="29" s="1"/>
  <c r="D6733" i="29" s="1"/>
  <c r="D6734" i="29" s="1"/>
  <c r="D6735" i="29" s="1"/>
  <c r="D6736" i="29" s="1"/>
  <c r="D6737" i="29" s="1"/>
  <c r="D6738" i="29" s="1"/>
  <c r="D6739" i="29" s="1"/>
  <c r="D6740" i="29" s="1"/>
  <c r="D6741" i="29" s="1"/>
  <c r="D6742" i="29" s="1"/>
  <c r="D6743" i="29" s="1"/>
  <c r="D6744" i="29" s="1"/>
  <c r="D6745" i="29" s="1"/>
  <c r="D6746" i="29" s="1"/>
  <c r="D6747" i="29" s="1"/>
  <c r="D6748" i="29" s="1"/>
  <c r="D6749" i="29" s="1"/>
  <c r="D6750" i="29" s="1"/>
  <c r="D6751" i="29" s="1"/>
  <c r="D6752" i="29" s="1"/>
  <c r="D6753" i="29" s="1"/>
  <c r="D6754" i="29" s="1"/>
  <c r="D6755" i="29" s="1"/>
  <c r="D6756" i="29" s="1"/>
  <c r="D6757" i="29" s="1"/>
  <c r="D6758" i="29" s="1"/>
  <c r="D6759" i="29" s="1"/>
  <c r="D6760" i="29" s="1"/>
  <c r="D6761" i="29" s="1"/>
  <c r="D6762" i="29" s="1"/>
  <c r="D6763" i="29" s="1"/>
  <c r="D6764" i="29" s="1"/>
  <c r="D6765" i="29" s="1"/>
  <c r="D6766" i="29" s="1"/>
  <c r="D6767" i="29" s="1"/>
  <c r="D6768" i="29" s="1"/>
  <c r="D6769" i="29" s="1"/>
  <c r="D6770" i="29" s="1"/>
  <c r="D6771" i="29" s="1"/>
  <c r="D6772" i="29" s="1"/>
  <c r="D6773" i="29" s="1"/>
  <c r="D6774" i="29" s="1"/>
  <c r="D6775" i="29" s="1"/>
  <c r="D6776" i="29" s="1"/>
  <c r="D6777" i="29" s="1"/>
  <c r="D6778" i="29" s="1"/>
  <c r="D6779" i="29" s="1"/>
  <c r="D6780" i="29" s="1"/>
  <c r="D6781" i="29" s="1"/>
  <c r="D6782" i="29" s="1"/>
  <c r="D6783" i="29" s="1"/>
  <c r="D6784" i="29" s="1"/>
  <c r="D6785" i="29" s="1"/>
  <c r="D6786" i="29" s="1"/>
  <c r="D6787" i="29" s="1"/>
  <c r="D6788" i="29" s="1"/>
  <c r="D6789" i="29" s="1"/>
  <c r="D6790" i="29" s="1"/>
  <c r="D6791" i="29" s="1"/>
  <c r="D6792" i="29" s="1"/>
  <c r="D6793" i="29" s="1"/>
  <c r="D6794" i="29" s="1"/>
  <c r="D6795" i="29" s="1"/>
  <c r="D6796" i="29" s="1"/>
  <c r="D6797" i="29" s="1"/>
  <c r="D6798" i="29" s="1"/>
  <c r="D6799" i="29" s="1"/>
  <c r="D6800" i="29" s="1"/>
  <c r="D6801" i="29" s="1"/>
  <c r="D6802" i="29" s="1"/>
  <c r="D6803" i="29" s="1"/>
  <c r="D6804" i="29" s="1"/>
  <c r="D6805" i="29" s="1"/>
  <c r="D6806" i="29" s="1"/>
  <c r="D6807" i="29" s="1"/>
  <c r="D6808" i="29" s="1"/>
  <c r="D6809" i="29" s="1"/>
  <c r="D6810" i="29" s="1"/>
  <c r="D6811" i="29" s="1"/>
  <c r="D6812" i="29" s="1"/>
  <c r="D6813" i="29" s="1"/>
  <c r="D6814" i="29" s="1"/>
  <c r="D6815" i="29" s="1"/>
  <c r="D6816" i="29" s="1"/>
  <c r="D6817" i="29" s="1"/>
  <c r="D6818" i="29" s="1"/>
  <c r="D6819" i="29" s="1"/>
  <c r="D6820" i="29" s="1"/>
  <c r="D6821" i="29" s="1"/>
  <c r="D6822" i="29" s="1"/>
  <c r="D6823" i="29" s="1"/>
  <c r="D6824" i="29" s="1"/>
  <c r="D6825" i="29" s="1"/>
  <c r="D6826" i="29" s="1"/>
  <c r="D6827" i="29" s="1"/>
  <c r="D6828" i="29" s="1"/>
  <c r="D6829" i="29" s="1"/>
  <c r="D6830" i="29" s="1"/>
  <c r="D6831" i="29" s="1"/>
  <c r="D6832" i="29" s="1"/>
  <c r="D6833" i="29" s="1"/>
  <c r="D6834" i="29" s="1"/>
  <c r="D6835" i="29" s="1"/>
  <c r="D6836" i="29" s="1"/>
  <c r="D6837" i="29" s="1"/>
  <c r="D6838" i="29" s="1"/>
  <c r="D6839" i="29" s="1"/>
  <c r="D6840" i="29" s="1"/>
  <c r="D6841" i="29" s="1"/>
  <c r="D6842" i="29" s="1"/>
  <c r="D6843" i="29" s="1"/>
  <c r="D6844" i="29" s="1"/>
  <c r="D6845" i="29" s="1"/>
  <c r="D6846" i="29" s="1"/>
  <c r="D6847" i="29" s="1"/>
  <c r="D6848" i="29" s="1"/>
  <c r="D6849" i="29" s="1"/>
  <c r="D6850" i="29" s="1"/>
  <c r="D6851" i="29" s="1"/>
  <c r="D6852" i="29" s="1"/>
  <c r="D6853" i="29" s="1"/>
  <c r="D6854" i="29" s="1"/>
  <c r="D6855" i="29" s="1"/>
  <c r="D6856" i="29" s="1"/>
  <c r="D6857" i="29" s="1"/>
  <c r="D6858" i="29" s="1"/>
  <c r="D6859" i="29" s="1"/>
  <c r="D6860" i="29" s="1"/>
  <c r="D6861" i="29" s="1"/>
  <c r="D6862" i="29" s="1"/>
  <c r="D6863" i="29" s="1"/>
  <c r="D6864" i="29" s="1"/>
  <c r="D6865" i="29" s="1"/>
  <c r="D6866" i="29" s="1"/>
  <c r="D6867" i="29" s="1"/>
  <c r="D6868" i="29" s="1"/>
  <c r="D6869" i="29" s="1"/>
  <c r="D6870" i="29" s="1"/>
  <c r="D6871" i="29" s="1"/>
  <c r="D6872" i="29" s="1"/>
  <c r="D6873" i="29" s="1"/>
  <c r="D6874" i="29" s="1"/>
  <c r="D6875" i="29" s="1"/>
  <c r="D6876" i="29" s="1"/>
  <c r="D6877" i="29" s="1"/>
  <c r="D6878" i="29" s="1"/>
  <c r="D6879" i="29" s="1"/>
  <c r="D6880" i="29" s="1"/>
  <c r="D6881" i="29" s="1"/>
  <c r="D6882" i="29" s="1"/>
  <c r="D6883" i="29" s="1"/>
  <c r="D6884" i="29" s="1"/>
  <c r="D6885" i="29" s="1"/>
  <c r="D6886" i="29" s="1"/>
  <c r="D6887" i="29" s="1"/>
  <c r="D6888" i="29" s="1"/>
  <c r="D6889" i="29" s="1"/>
  <c r="D6890" i="29" s="1"/>
  <c r="D6891" i="29" s="1"/>
  <c r="D6892" i="29" s="1"/>
  <c r="D6893" i="29" s="1"/>
  <c r="D6894" i="29" s="1"/>
  <c r="D6895" i="29" s="1"/>
  <c r="D6896" i="29" s="1"/>
  <c r="D6897" i="29" s="1"/>
  <c r="D6898" i="29" s="1"/>
  <c r="D6899" i="29" s="1"/>
  <c r="D6900" i="29" s="1"/>
  <c r="D6901" i="29" s="1"/>
  <c r="D6902" i="29" s="1"/>
  <c r="D6903" i="29" s="1"/>
  <c r="D6904" i="29" s="1"/>
  <c r="D6905" i="29" s="1"/>
  <c r="D6906" i="29" s="1"/>
  <c r="D6907" i="29" s="1"/>
  <c r="D6908" i="29" s="1"/>
  <c r="D6909" i="29" s="1"/>
  <c r="D6910" i="29" s="1"/>
  <c r="D6911" i="29" s="1"/>
  <c r="D6912" i="29" s="1"/>
  <c r="D6913" i="29" s="1"/>
  <c r="D6914" i="29" s="1"/>
  <c r="D6915" i="29" s="1"/>
  <c r="D6916" i="29" s="1"/>
  <c r="D6917" i="29" s="1"/>
  <c r="D6918" i="29" s="1"/>
  <c r="D6919" i="29" s="1"/>
  <c r="D6920" i="29" s="1"/>
  <c r="D6921" i="29" s="1"/>
  <c r="D6922" i="29" s="1"/>
  <c r="D6923" i="29" s="1"/>
  <c r="D6924" i="29" s="1"/>
  <c r="D6925" i="29" s="1"/>
  <c r="D6926" i="29" s="1"/>
  <c r="D6927" i="29" s="1"/>
  <c r="D6928" i="29" s="1"/>
  <c r="D6929" i="29" s="1"/>
  <c r="D6930" i="29" s="1"/>
  <c r="D6931" i="29" s="1"/>
  <c r="D6932" i="29" s="1"/>
  <c r="D6933" i="29" s="1"/>
  <c r="D6934" i="29" s="1"/>
  <c r="D6935" i="29" s="1"/>
  <c r="D6936" i="29" s="1"/>
  <c r="D6937" i="29" s="1"/>
  <c r="D6938" i="29" s="1"/>
  <c r="D6939" i="29" s="1"/>
  <c r="D6940" i="29" s="1"/>
  <c r="D6941" i="29" s="1"/>
  <c r="D6942" i="29" s="1"/>
  <c r="D6943" i="29" s="1"/>
  <c r="D6944" i="29" s="1"/>
  <c r="B6945" i="29"/>
  <c r="B6946" i="29" s="1"/>
  <c r="B6947" i="29" s="1"/>
  <c r="B6948" i="29" s="1"/>
  <c r="B6949" i="29" s="1"/>
  <c r="B6950" i="29" s="1"/>
  <c r="B6951" i="29" s="1"/>
  <c r="B6952" i="29" s="1"/>
  <c r="B6953" i="29" s="1"/>
  <c r="B6954" i="29" s="1"/>
  <c r="B6955" i="29" s="1"/>
  <c r="B6956" i="29" s="1"/>
  <c r="B6957" i="29" s="1"/>
  <c r="B6958" i="29" s="1"/>
  <c r="B6959" i="29" s="1"/>
  <c r="B6960" i="29" s="1"/>
  <c r="B6961" i="29" s="1"/>
  <c r="B6962" i="29" s="1"/>
  <c r="B6963" i="29" s="1"/>
  <c r="B6964" i="29" s="1"/>
  <c r="B6965" i="29" s="1"/>
  <c r="B6966" i="29" s="1"/>
  <c r="B6967" i="29" s="1"/>
  <c r="B6968" i="29" s="1"/>
  <c r="B6969" i="29" s="1"/>
  <c r="B6970" i="29" s="1"/>
  <c r="B6971" i="29" s="1"/>
  <c r="B6972" i="29" s="1"/>
  <c r="B6973" i="29" s="1"/>
  <c r="B6974" i="29" s="1"/>
  <c r="B6975" i="29" s="1"/>
  <c r="B6976" i="29" s="1"/>
  <c r="B6977" i="29" s="1"/>
  <c r="B6978" i="29" s="1"/>
  <c r="B6979" i="29" s="1"/>
  <c r="B6980" i="29" s="1"/>
  <c r="B6981" i="29" s="1"/>
  <c r="B6982" i="29" s="1"/>
  <c r="B6983" i="29" s="1"/>
  <c r="B6984" i="29" s="1"/>
  <c r="B6985" i="29" s="1"/>
  <c r="B6986" i="29" s="1"/>
  <c r="B6987" i="29" s="1"/>
  <c r="B6988" i="29" s="1"/>
  <c r="B6989" i="29" s="1"/>
  <c r="B6990" i="29" s="1"/>
  <c r="B6991" i="29" s="1"/>
  <c r="B6992" i="29" s="1"/>
  <c r="B6993" i="29" s="1"/>
  <c r="B6994" i="29" s="1"/>
  <c r="B6995" i="29" s="1"/>
  <c r="B6996" i="29" s="1"/>
  <c r="B6997" i="29" s="1"/>
  <c r="B6998" i="29" s="1"/>
  <c r="B6999" i="29" s="1"/>
  <c r="B7000" i="29" s="1"/>
  <c r="B7001" i="29" s="1"/>
  <c r="B7002" i="29" s="1"/>
  <c r="B7003" i="29" s="1"/>
  <c r="B7004" i="29" s="1"/>
  <c r="B7005" i="29" s="1"/>
  <c r="B7006" i="29" s="1"/>
  <c r="B7007" i="29" s="1"/>
  <c r="B7008" i="29" s="1"/>
  <c r="B7009" i="29" s="1"/>
  <c r="B7010" i="29" s="1"/>
  <c r="B7011" i="29" s="1"/>
  <c r="B7012" i="29" s="1"/>
  <c r="B7013" i="29" s="1"/>
  <c r="B7014" i="29" s="1"/>
  <c r="B7015" i="29" s="1"/>
  <c r="B7016" i="29" s="1"/>
  <c r="B7017" i="29" s="1"/>
  <c r="B7018" i="29" s="1"/>
  <c r="B7019" i="29" s="1"/>
  <c r="B7020" i="29" s="1"/>
  <c r="B7021" i="29" s="1"/>
  <c r="B7022" i="29" s="1"/>
  <c r="B7023" i="29" s="1"/>
  <c r="B7024" i="29" s="1"/>
  <c r="B7025" i="29" s="1"/>
  <c r="B7026" i="29" s="1"/>
  <c r="B7027" i="29" s="1"/>
  <c r="B7028" i="29" s="1"/>
  <c r="B7029" i="29" s="1"/>
  <c r="B7030" i="29" s="1"/>
  <c r="B7031" i="29" s="1"/>
  <c r="B7032" i="29" s="1"/>
  <c r="B7033" i="29" s="1"/>
  <c r="B7034" i="29" s="1"/>
  <c r="B7035" i="29" s="1"/>
  <c r="B7036" i="29" s="1"/>
  <c r="B7037" i="29" s="1"/>
  <c r="B7038" i="29" s="1"/>
  <c r="B7039" i="29" s="1"/>
  <c r="B7040" i="29" s="1"/>
  <c r="B7041" i="29" s="1"/>
  <c r="B7042" i="29" s="1"/>
  <c r="B7043" i="29" s="1"/>
  <c r="B7044" i="29" s="1"/>
  <c r="B7045" i="29" s="1"/>
  <c r="B7046" i="29" s="1"/>
  <c r="B7047" i="29" s="1"/>
  <c r="B7048" i="29" s="1"/>
  <c r="B7049" i="29" s="1"/>
  <c r="B7050" i="29" s="1"/>
  <c r="B7051" i="29" s="1"/>
  <c r="B7052" i="29" s="1"/>
  <c r="B7053" i="29" s="1"/>
  <c r="B7054" i="29" s="1"/>
  <c r="B7055" i="29" s="1"/>
  <c r="B7056" i="29" s="1"/>
  <c r="B7057" i="29" s="1"/>
  <c r="B7058" i="29" s="1"/>
  <c r="B7059" i="29" s="1"/>
  <c r="B7060" i="29" s="1"/>
  <c r="B7061" i="29" s="1"/>
  <c r="B7062" i="29" s="1"/>
  <c r="B7063" i="29" s="1"/>
  <c r="B7064" i="29" s="1"/>
  <c r="B7065" i="29" s="1"/>
  <c r="B7066" i="29" s="1"/>
  <c r="B7067" i="29" s="1"/>
  <c r="B7068" i="29" s="1"/>
  <c r="B7069" i="29" s="1"/>
  <c r="B7070" i="29" s="1"/>
  <c r="B7071" i="29" s="1"/>
  <c r="B7072" i="29" s="1"/>
  <c r="B7073" i="29" s="1"/>
  <c r="B7074" i="29" s="1"/>
  <c r="B7075" i="29" s="1"/>
  <c r="B7076" i="29" s="1"/>
  <c r="B7077" i="29" s="1"/>
  <c r="B7078" i="29" s="1"/>
  <c r="B7079" i="29" s="1"/>
  <c r="B7080" i="29" s="1"/>
  <c r="B7081" i="29" s="1"/>
  <c r="B7082" i="29" s="1"/>
  <c r="B7083" i="29" s="1"/>
  <c r="B7084" i="29" s="1"/>
  <c r="B7085" i="29" s="1"/>
  <c r="B7086" i="29" s="1"/>
  <c r="B7087" i="29" s="1"/>
  <c r="B7088" i="29" s="1"/>
  <c r="B7089" i="29" s="1"/>
  <c r="B7090" i="29" s="1"/>
  <c r="B7091" i="29" s="1"/>
  <c r="B7092" i="29" s="1"/>
  <c r="B7093" i="29" s="1"/>
  <c r="B7094" i="29" s="1"/>
  <c r="B7095" i="29" s="1"/>
  <c r="B7096" i="29" s="1"/>
  <c r="B7097" i="29" s="1"/>
  <c r="B7098" i="29" s="1"/>
  <c r="B7099" i="29" s="1"/>
  <c r="B7100" i="29" s="1"/>
  <c r="B7101" i="29" s="1"/>
  <c r="B7102" i="29" s="1"/>
  <c r="B7103" i="29" s="1"/>
  <c r="B7104" i="29" s="1"/>
  <c r="B7105" i="29" s="1"/>
  <c r="B7106" i="29" s="1"/>
  <c r="B7107" i="29" s="1"/>
  <c r="B7108" i="29" s="1"/>
  <c r="B7109" i="29" s="1"/>
  <c r="B7110" i="29" s="1"/>
  <c r="B7111" i="29" s="1"/>
  <c r="B7112" i="29" s="1"/>
  <c r="B7113" i="29" s="1"/>
  <c r="B7114" i="29" s="1"/>
  <c r="B7115" i="29" s="1"/>
  <c r="B7116" i="29" s="1"/>
  <c r="B7117" i="29" s="1"/>
  <c r="B7118" i="29" s="1"/>
  <c r="B7119" i="29" s="1"/>
  <c r="B7120" i="29" s="1"/>
  <c r="B7121" i="29" s="1"/>
  <c r="B7122" i="29" s="1"/>
  <c r="B7123" i="29" s="1"/>
  <c r="B7124" i="29" s="1"/>
  <c r="B7125" i="29" s="1"/>
  <c r="B7126" i="29" s="1"/>
  <c r="B7127" i="29" s="1"/>
  <c r="B7128" i="29" s="1"/>
  <c r="B7129" i="29" s="1"/>
  <c r="B7130" i="29" s="1"/>
  <c r="B7131" i="29" s="1"/>
  <c r="B7132" i="29" s="1"/>
  <c r="B7133" i="29" s="1"/>
  <c r="B7134" i="29" s="1"/>
  <c r="B7135" i="29" s="1"/>
  <c r="B7136" i="29" s="1"/>
  <c r="B7137" i="29" s="1"/>
  <c r="B7138" i="29" s="1"/>
  <c r="B7139" i="29" s="1"/>
  <c r="B7140" i="29" s="1"/>
  <c r="B7141" i="29" s="1"/>
  <c r="B7142" i="29" s="1"/>
  <c r="B7143" i="29" s="1"/>
  <c r="B7144" i="29" s="1"/>
  <c r="B7145" i="29" s="1"/>
  <c r="B7146" i="29" s="1"/>
  <c r="B7147" i="29" s="1"/>
  <c r="B7148" i="29" s="1"/>
  <c r="B7149" i="29" s="1"/>
  <c r="B7150" i="29" s="1"/>
  <c r="B7151" i="29" s="1"/>
  <c r="B7152" i="29" s="1"/>
  <c r="B7153" i="29" s="1"/>
  <c r="B7154" i="29" s="1"/>
  <c r="B7155" i="29" s="1"/>
  <c r="B7156" i="29" s="1"/>
  <c r="B7157" i="29" s="1"/>
  <c r="B7158" i="29" s="1"/>
  <c r="B7159" i="29" s="1"/>
  <c r="B7160" i="29" s="1"/>
  <c r="B7161" i="29" s="1"/>
  <c r="B7162" i="29" s="1"/>
  <c r="B7163" i="29" s="1"/>
  <c r="B7164" i="29" s="1"/>
  <c r="B7165" i="29" s="1"/>
  <c r="B7166" i="29" s="1"/>
  <c r="B7167" i="29" s="1"/>
  <c r="B7168" i="29" s="1"/>
  <c r="B7169" i="29" s="1"/>
  <c r="B7170" i="29" s="1"/>
  <c r="B7171" i="29" s="1"/>
  <c r="B7172" i="29" s="1"/>
  <c r="B7173" i="29" s="1"/>
  <c r="B7174" i="29" s="1"/>
  <c r="B7175" i="29" s="1"/>
  <c r="B7176" i="29" s="1"/>
  <c r="B7177" i="29" s="1"/>
  <c r="B7178" i="29" s="1"/>
  <c r="B7179" i="29" s="1"/>
  <c r="B7180" i="29" s="1"/>
  <c r="B7181" i="29" s="1"/>
  <c r="B7182" i="29" s="1"/>
  <c r="B7183" i="29" s="1"/>
  <c r="B7184" i="29" s="1"/>
  <c r="B7185" i="29" s="1"/>
  <c r="B7186" i="29" s="1"/>
  <c r="B7187" i="29" s="1"/>
  <c r="B7188" i="29" s="1"/>
  <c r="B7189" i="29" s="1"/>
  <c r="B7190" i="29" s="1"/>
  <c r="B7191" i="29" s="1"/>
  <c r="B7192" i="29" s="1"/>
  <c r="B7193" i="29" s="1"/>
  <c r="B7194" i="29" s="1"/>
  <c r="B7195" i="29" s="1"/>
  <c r="B7196" i="29" s="1"/>
  <c r="B7197" i="29" s="1"/>
  <c r="B7198" i="29" s="1"/>
  <c r="B7199" i="29" s="1"/>
  <c r="B7200" i="29" s="1"/>
  <c r="B7201" i="29" s="1"/>
  <c r="B7202" i="29" s="1"/>
  <c r="B7203" i="29" s="1"/>
  <c r="B7204" i="29" s="1"/>
  <c r="B7205" i="29" s="1"/>
  <c r="B7206" i="29" s="1"/>
  <c r="B7207" i="29" s="1"/>
  <c r="B7208" i="29" s="1"/>
  <c r="B7209" i="29" s="1"/>
  <c r="B7210" i="29" s="1"/>
  <c r="B7211" i="29" s="1"/>
  <c r="B7212" i="29" s="1"/>
  <c r="B7213" i="29" s="1"/>
  <c r="B7214" i="29" s="1"/>
  <c r="B7215" i="29" s="1"/>
  <c r="B7216" i="29" s="1"/>
  <c r="B7217" i="29" s="1"/>
  <c r="B7218" i="29" s="1"/>
  <c r="B7219" i="29" s="1"/>
  <c r="B7220" i="29" s="1"/>
  <c r="B7221" i="29" s="1"/>
  <c r="B7222" i="29" s="1"/>
  <c r="B7223" i="29" s="1"/>
  <c r="B7224" i="29" s="1"/>
  <c r="B7225" i="29" s="1"/>
  <c r="B7226" i="29" s="1"/>
  <c r="B7227" i="29" s="1"/>
  <c r="B7228" i="29" s="1"/>
  <c r="B7229" i="29" s="1"/>
  <c r="B7230" i="29" s="1"/>
  <c r="B7231" i="29" s="1"/>
  <c r="B7232" i="29" s="1"/>
  <c r="B7233" i="29" s="1"/>
  <c r="B7234" i="29" s="1"/>
  <c r="B7235" i="29" s="1"/>
  <c r="B7236" i="29" s="1"/>
  <c r="B7237" i="29" s="1"/>
  <c r="B7238" i="29" s="1"/>
  <c r="B7239" i="29" s="1"/>
  <c r="B7240" i="29" s="1"/>
  <c r="B7241" i="29" s="1"/>
  <c r="B7242" i="29" s="1"/>
  <c r="B7243" i="29" s="1"/>
  <c r="B7244" i="29" s="1"/>
  <c r="B7245" i="29" s="1"/>
  <c r="B7246" i="29" s="1"/>
  <c r="B7247" i="29" s="1"/>
  <c r="B7248" i="29" s="1"/>
  <c r="B7249" i="29" s="1"/>
  <c r="B7250" i="29" s="1"/>
  <c r="B7251" i="29" s="1"/>
  <c r="B7252" i="29" s="1"/>
  <c r="B7253" i="29" s="1"/>
  <c r="B7254" i="29" s="1"/>
  <c r="B7255" i="29" s="1"/>
  <c r="B7256" i="29" s="1"/>
  <c r="B7257" i="29" s="1"/>
  <c r="B7258" i="29" s="1"/>
  <c r="B7259" i="29" s="1"/>
  <c r="B7260" i="29" s="1"/>
  <c r="B7261" i="29" s="1"/>
  <c r="B7262" i="29" s="1"/>
  <c r="B7263" i="29" s="1"/>
  <c r="B7264" i="29" s="1"/>
  <c r="B7265" i="29" s="1"/>
  <c r="B7266" i="29" s="1"/>
  <c r="B7267" i="29" s="1"/>
  <c r="B7268" i="29" s="1"/>
  <c r="B7269" i="29" s="1"/>
  <c r="B7270" i="29" s="1"/>
  <c r="B7271" i="29" s="1"/>
  <c r="B7272" i="29" s="1"/>
  <c r="B7273" i="29" s="1"/>
  <c r="B7274" i="29" s="1"/>
  <c r="B7275" i="29" s="1"/>
  <c r="B7276" i="29" s="1"/>
  <c r="B7277" i="29" s="1"/>
  <c r="B7278" i="29" s="1"/>
  <c r="B7279" i="29" s="1"/>
  <c r="B7280" i="29" s="1"/>
  <c r="B7281" i="29" s="1"/>
  <c r="B7282" i="29" s="1"/>
  <c r="B7283" i="29" s="1"/>
  <c r="B7284" i="29" s="1"/>
  <c r="B7285" i="29" s="1"/>
  <c r="B7286" i="29" s="1"/>
  <c r="B7287" i="29" s="1"/>
  <c r="B7288" i="29" s="1"/>
  <c r="B7289" i="29" s="1"/>
  <c r="B7290" i="29" s="1"/>
  <c r="B7291" i="29" s="1"/>
  <c r="B7292" i="29" s="1"/>
  <c r="B7293" i="29" s="1"/>
  <c r="B7294" i="29" s="1"/>
  <c r="B7295" i="29" s="1"/>
  <c r="B7296" i="29" s="1"/>
  <c r="B7297" i="29" s="1"/>
  <c r="B7298" i="29" s="1"/>
  <c r="B7299" i="29" s="1"/>
  <c r="B7300" i="29" s="1"/>
  <c r="B7301" i="29" s="1"/>
  <c r="B7302" i="29" s="1"/>
  <c r="B7303" i="29" s="1"/>
  <c r="B7304" i="29" s="1"/>
  <c r="B7305" i="29" s="1"/>
  <c r="B7306" i="29" s="1"/>
  <c r="B7307" i="29" s="1"/>
  <c r="B7308" i="29" s="1"/>
  <c r="C6945" i="29"/>
  <c r="C6946" i="29" s="1"/>
  <c r="C6947" i="29" s="1"/>
  <c r="C6948" i="29" s="1"/>
  <c r="C6949" i="29" s="1"/>
  <c r="C6950" i="29" s="1"/>
  <c r="C6951" i="29" s="1"/>
  <c r="C6952" i="29" s="1"/>
  <c r="C6953" i="29" s="1"/>
  <c r="C6954" i="29" s="1"/>
  <c r="C6955" i="29" s="1"/>
  <c r="C6956" i="29" s="1"/>
  <c r="C6957" i="29" s="1"/>
  <c r="C6958" i="29" s="1"/>
  <c r="C6959" i="29" s="1"/>
  <c r="C6960" i="29" s="1"/>
  <c r="C6961" i="29" s="1"/>
  <c r="C6962" i="29" s="1"/>
  <c r="C6963" i="29" s="1"/>
  <c r="C6964" i="29" s="1"/>
  <c r="C6965" i="29" s="1"/>
  <c r="C6966" i="29" s="1"/>
  <c r="C6967" i="29" s="1"/>
  <c r="C6968" i="29" s="1"/>
  <c r="C6969" i="29" s="1"/>
  <c r="C6970" i="29" s="1"/>
  <c r="C6971" i="29" s="1"/>
  <c r="C6972" i="29" s="1"/>
  <c r="C6973" i="29" s="1"/>
  <c r="C6974" i="29" s="1"/>
  <c r="C6975" i="29" s="1"/>
  <c r="C6976" i="29" s="1"/>
  <c r="C6977" i="29" s="1"/>
  <c r="C6978" i="29" s="1"/>
  <c r="C6979" i="29" s="1"/>
  <c r="C6980" i="29" s="1"/>
  <c r="C6981" i="29" s="1"/>
  <c r="C6982" i="29" s="1"/>
  <c r="C6983" i="29" s="1"/>
  <c r="C6984" i="29" s="1"/>
  <c r="C6985" i="29" s="1"/>
  <c r="C6986" i="29" s="1"/>
  <c r="C6987" i="29" s="1"/>
  <c r="C6988" i="29" s="1"/>
  <c r="C6989" i="29" s="1"/>
  <c r="C6990" i="29" s="1"/>
  <c r="C6991" i="29" s="1"/>
  <c r="C6992" i="29" s="1"/>
  <c r="C6993" i="29" s="1"/>
  <c r="C6994" i="29" s="1"/>
  <c r="C6995" i="29" s="1"/>
  <c r="C6996" i="29" s="1"/>
  <c r="C6997" i="29" s="1"/>
  <c r="C6998" i="29" s="1"/>
  <c r="C6999" i="29" s="1"/>
  <c r="C7000" i="29" s="1"/>
  <c r="C7001" i="29" s="1"/>
  <c r="C7002" i="29" s="1"/>
  <c r="C7003" i="29" s="1"/>
  <c r="C7004" i="29" s="1"/>
  <c r="C7005" i="29" s="1"/>
  <c r="C7006" i="29" s="1"/>
  <c r="C7007" i="29" s="1"/>
  <c r="C7008" i="29" s="1"/>
  <c r="C7009" i="29" s="1"/>
  <c r="C7010" i="29" s="1"/>
  <c r="C7011" i="29" s="1"/>
  <c r="C7012" i="29" s="1"/>
  <c r="C7013" i="29" s="1"/>
  <c r="C7014" i="29" s="1"/>
  <c r="C7015" i="29" s="1"/>
  <c r="C7016" i="29" s="1"/>
  <c r="C7017" i="29" s="1"/>
  <c r="C7018" i="29" s="1"/>
  <c r="C7019" i="29" s="1"/>
  <c r="C7020" i="29" s="1"/>
  <c r="C7021" i="29" s="1"/>
  <c r="C7022" i="29" s="1"/>
  <c r="C7023" i="29" s="1"/>
  <c r="C7024" i="29" s="1"/>
  <c r="C7025" i="29" s="1"/>
  <c r="C7026" i="29" s="1"/>
  <c r="C7027" i="29" s="1"/>
  <c r="C7028" i="29" s="1"/>
  <c r="C7029" i="29" s="1"/>
  <c r="C7030" i="29" s="1"/>
  <c r="C7031" i="29" s="1"/>
  <c r="C7032" i="29" s="1"/>
  <c r="C7033" i="29" s="1"/>
  <c r="C7034" i="29" s="1"/>
  <c r="C7035" i="29" s="1"/>
  <c r="C7036" i="29" s="1"/>
  <c r="C7037" i="29" s="1"/>
  <c r="C7038" i="29" s="1"/>
  <c r="C7039" i="29" s="1"/>
  <c r="C7040" i="29" s="1"/>
  <c r="C7041" i="29" s="1"/>
  <c r="C7042" i="29" s="1"/>
  <c r="C7043" i="29" s="1"/>
  <c r="C7044" i="29" s="1"/>
  <c r="C7045" i="29" s="1"/>
  <c r="C7046" i="29" s="1"/>
  <c r="C7047" i="29" s="1"/>
  <c r="C7048" i="29" s="1"/>
  <c r="C7049" i="29" s="1"/>
  <c r="C7050" i="29" s="1"/>
  <c r="C7051" i="29" s="1"/>
  <c r="C7052" i="29" s="1"/>
  <c r="C7053" i="29" s="1"/>
  <c r="C7054" i="29" s="1"/>
  <c r="C7055" i="29" s="1"/>
  <c r="C7056" i="29" s="1"/>
  <c r="C7057" i="29" s="1"/>
  <c r="C7058" i="29" s="1"/>
  <c r="C7059" i="29" s="1"/>
  <c r="C7060" i="29" s="1"/>
  <c r="C7061" i="29" s="1"/>
  <c r="C7062" i="29" s="1"/>
  <c r="C7063" i="29" s="1"/>
  <c r="C7064" i="29" s="1"/>
  <c r="C7065" i="29" s="1"/>
  <c r="C7066" i="29" s="1"/>
  <c r="C7067" i="29" s="1"/>
  <c r="C7068" i="29" s="1"/>
  <c r="C7069" i="29" s="1"/>
  <c r="C7070" i="29" s="1"/>
  <c r="C7071" i="29" s="1"/>
  <c r="C7072" i="29" s="1"/>
  <c r="C7073" i="29" s="1"/>
  <c r="C7074" i="29" s="1"/>
  <c r="C7075" i="29" s="1"/>
  <c r="C7076" i="29" s="1"/>
  <c r="C7077" i="29" s="1"/>
  <c r="C7078" i="29" s="1"/>
  <c r="C7079" i="29" s="1"/>
  <c r="C7080" i="29" s="1"/>
  <c r="C7081" i="29" s="1"/>
  <c r="C7082" i="29" s="1"/>
  <c r="C7083" i="29" s="1"/>
  <c r="C7084" i="29" s="1"/>
  <c r="C7085" i="29" s="1"/>
  <c r="C7086" i="29" s="1"/>
  <c r="C7087" i="29" s="1"/>
  <c r="C7088" i="29" s="1"/>
  <c r="C7089" i="29" s="1"/>
  <c r="C7090" i="29" s="1"/>
  <c r="C7091" i="29" s="1"/>
  <c r="C7092" i="29" s="1"/>
  <c r="C7093" i="29" s="1"/>
  <c r="C7094" i="29" s="1"/>
  <c r="C7095" i="29" s="1"/>
  <c r="C7096" i="29" s="1"/>
  <c r="C7097" i="29" s="1"/>
  <c r="C7098" i="29" s="1"/>
  <c r="C7099" i="29" s="1"/>
  <c r="C7100" i="29" s="1"/>
  <c r="C7101" i="29" s="1"/>
  <c r="C7102" i="29" s="1"/>
  <c r="C7103" i="29" s="1"/>
  <c r="C7104" i="29" s="1"/>
  <c r="C7105" i="29" s="1"/>
  <c r="C7106" i="29" s="1"/>
  <c r="C7107" i="29" s="1"/>
  <c r="C7108" i="29" s="1"/>
  <c r="C7109" i="29" s="1"/>
  <c r="C7110" i="29" s="1"/>
  <c r="C7111" i="29" s="1"/>
  <c r="C7112" i="29" s="1"/>
  <c r="C7113" i="29" s="1"/>
  <c r="C7114" i="29" s="1"/>
  <c r="C7115" i="29" s="1"/>
  <c r="C7116" i="29" s="1"/>
  <c r="C7117" i="29" s="1"/>
  <c r="C7118" i="29" s="1"/>
  <c r="C7119" i="29" s="1"/>
  <c r="C7120" i="29" s="1"/>
  <c r="C7121" i="29" s="1"/>
  <c r="C7122" i="29" s="1"/>
  <c r="C7123" i="29" s="1"/>
  <c r="C7124" i="29" s="1"/>
  <c r="C7125" i="29" s="1"/>
  <c r="C7126" i="29" s="1"/>
  <c r="C7127" i="29" s="1"/>
  <c r="C7128" i="29" s="1"/>
  <c r="C7129" i="29" s="1"/>
  <c r="C7130" i="29" s="1"/>
  <c r="C7131" i="29" s="1"/>
  <c r="C7132" i="29" s="1"/>
  <c r="C7133" i="29" s="1"/>
  <c r="C7134" i="29" s="1"/>
  <c r="C7135" i="29" s="1"/>
  <c r="C7136" i="29" s="1"/>
  <c r="C7137" i="29" s="1"/>
  <c r="C7138" i="29" s="1"/>
  <c r="C7139" i="29" s="1"/>
  <c r="C7140" i="29" s="1"/>
  <c r="C7141" i="29" s="1"/>
  <c r="C7142" i="29" s="1"/>
  <c r="C7143" i="29" s="1"/>
  <c r="C7144" i="29" s="1"/>
  <c r="C7145" i="29" s="1"/>
  <c r="C7146" i="29" s="1"/>
  <c r="C7147" i="29" s="1"/>
  <c r="C7148" i="29" s="1"/>
  <c r="C7149" i="29" s="1"/>
  <c r="C7150" i="29" s="1"/>
  <c r="C7151" i="29" s="1"/>
  <c r="C7152" i="29" s="1"/>
  <c r="C7153" i="29" s="1"/>
  <c r="C7154" i="29" s="1"/>
  <c r="C7155" i="29" s="1"/>
  <c r="C7156" i="29" s="1"/>
  <c r="C7157" i="29" s="1"/>
  <c r="C7158" i="29" s="1"/>
  <c r="C7159" i="29" s="1"/>
  <c r="C7160" i="29" s="1"/>
  <c r="C7161" i="29" s="1"/>
  <c r="C7162" i="29" s="1"/>
  <c r="C7163" i="29" s="1"/>
  <c r="C7164" i="29" s="1"/>
  <c r="C7165" i="29" s="1"/>
  <c r="C7166" i="29" s="1"/>
  <c r="C7167" i="29" s="1"/>
  <c r="C7168" i="29" s="1"/>
  <c r="C7169" i="29" s="1"/>
  <c r="C7170" i="29" s="1"/>
  <c r="C7171" i="29" s="1"/>
  <c r="C7172" i="29" s="1"/>
  <c r="C7173" i="29" s="1"/>
  <c r="C7174" i="29" s="1"/>
  <c r="C7175" i="29" s="1"/>
  <c r="C7176" i="29" s="1"/>
  <c r="C7177" i="29" s="1"/>
  <c r="C7178" i="29" s="1"/>
  <c r="C7179" i="29" s="1"/>
  <c r="C7180" i="29" s="1"/>
  <c r="C7181" i="29" s="1"/>
  <c r="C7182" i="29" s="1"/>
  <c r="C7183" i="29" s="1"/>
  <c r="C7184" i="29" s="1"/>
  <c r="C7185" i="29" s="1"/>
  <c r="C7186" i="29" s="1"/>
  <c r="C7187" i="29" s="1"/>
  <c r="C7188" i="29" s="1"/>
  <c r="C7189" i="29" s="1"/>
  <c r="C7190" i="29" s="1"/>
  <c r="C7191" i="29" s="1"/>
  <c r="C7192" i="29" s="1"/>
  <c r="C7193" i="29" s="1"/>
  <c r="C7194" i="29" s="1"/>
  <c r="C7195" i="29" s="1"/>
  <c r="C7196" i="29" s="1"/>
  <c r="C7197" i="29" s="1"/>
  <c r="C7198" i="29" s="1"/>
  <c r="C7199" i="29" s="1"/>
  <c r="C7200" i="29" s="1"/>
  <c r="C7201" i="29" s="1"/>
  <c r="C7202" i="29" s="1"/>
  <c r="C7203" i="29" s="1"/>
  <c r="C7204" i="29" s="1"/>
  <c r="C7205" i="29" s="1"/>
  <c r="C7206" i="29" s="1"/>
  <c r="C7207" i="29" s="1"/>
  <c r="C7208" i="29" s="1"/>
  <c r="C7209" i="29" s="1"/>
  <c r="C7210" i="29" s="1"/>
  <c r="C7211" i="29" s="1"/>
  <c r="C7212" i="29" s="1"/>
  <c r="C7213" i="29" s="1"/>
  <c r="C7214" i="29" s="1"/>
  <c r="C7215" i="29" s="1"/>
  <c r="C7216" i="29" s="1"/>
  <c r="C7217" i="29" s="1"/>
  <c r="C7218" i="29" s="1"/>
  <c r="C7219" i="29" s="1"/>
  <c r="C7220" i="29" s="1"/>
  <c r="C7221" i="29" s="1"/>
  <c r="C7222" i="29" s="1"/>
  <c r="C7223" i="29" s="1"/>
  <c r="C7224" i="29" s="1"/>
  <c r="C7225" i="29" s="1"/>
  <c r="C7226" i="29" s="1"/>
  <c r="C7227" i="29" s="1"/>
  <c r="C7228" i="29" s="1"/>
  <c r="C7229" i="29" s="1"/>
  <c r="C7230" i="29" s="1"/>
  <c r="C7231" i="29" s="1"/>
  <c r="C7232" i="29" s="1"/>
  <c r="C7233" i="29" s="1"/>
  <c r="C7234" i="29" s="1"/>
  <c r="C7235" i="29" s="1"/>
  <c r="C7236" i="29" s="1"/>
  <c r="C7237" i="29" s="1"/>
  <c r="C7238" i="29" s="1"/>
  <c r="C7239" i="29" s="1"/>
  <c r="C7240" i="29" s="1"/>
  <c r="C7241" i="29" s="1"/>
  <c r="C7242" i="29" s="1"/>
  <c r="C7243" i="29" s="1"/>
  <c r="C7244" i="29" s="1"/>
  <c r="C7245" i="29" s="1"/>
  <c r="C7246" i="29" s="1"/>
  <c r="C7247" i="29" s="1"/>
  <c r="C7248" i="29" s="1"/>
  <c r="C7249" i="29" s="1"/>
  <c r="C7250" i="29" s="1"/>
  <c r="C7251" i="29" s="1"/>
  <c r="C7252" i="29" s="1"/>
  <c r="C7253" i="29" s="1"/>
  <c r="C7254" i="29" s="1"/>
  <c r="C7255" i="29" s="1"/>
  <c r="C7256" i="29" s="1"/>
  <c r="C7257" i="29" s="1"/>
  <c r="C7258" i="29" s="1"/>
  <c r="C7259" i="29" s="1"/>
  <c r="C7260" i="29" s="1"/>
  <c r="C7261" i="29" s="1"/>
  <c r="C7262" i="29" s="1"/>
  <c r="C7263" i="29" s="1"/>
  <c r="C7264" i="29" s="1"/>
  <c r="C7265" i="29" s="1"/>
  <c r="C7266" i="29" s="1"/>
  <c r="C7267" i="29" s="1"/>
  <c r="C7268" i="29" s="1"/>
  <c r="C7269" i="29" s="1"/>
  <c r="C7270" i="29" s="1"/>
  <c r="C7271" i="29" s="1"/>
  <c r="C7272" i="29" s="1"/>
  <c r="C7273" i="29" s="1"/>
  <c r="C7274" i="29" s="1"/>
  <c r="C7275" i="29" s="1"/>
  <c r="C7276" i="29" s="1"/>
  <c r="C7277" i="29" s="1"/>
  <c r="C7278" i="29" s="1"/>
  <c r="C7279" i="29" s="1"/>
  <c r="C7280" i="29" s="1"/>
  <c r="C7281" i="29" s="1"/>
  <c r="C7282" i="29" s="1"/>
  <c r="C7283" i="29" s="1"/>
  <c r="C7284" i="29" s="1"/>
  <c r="C7285" i="29" s="1"/>
  <c r="C7286" i="29" s="1"/>
  <c r="C7287" i="29" s="1"/>
  <c r="C7288" i="29" s="1"/>
  <c r="C7289" i="29" s="1"/>
  <c r="C7290" i="29" s="1"/>
  <c r="C7291" i="29" s="1"/>
  <c r="C7292" i="29" s="1"/>
  <c r="C7293" i="29" s="1"/>
  <c r="C7294" i="29" s="1"/>
  <c r="C7295" i="29" s="1"/>
  <c r="C7296" i="29" s="1"/>
  <c r="C7297" i="29" s="1"/>
  <c r="C7298" i="29" s="1"/>
  <c r="C7299" i="29" s="1"/>
  <c r="C7300" i="29" s="1"/>
  <c r="C7301" i="29" s="1"/>
  <c r="C7302" i="29" s="1"/>
  <c r="C7303" i="29" s="1"/>
  <c r="C7304" i="29" s="1"/>
  <c r="C7305" i="29" s="1"/>
  <c r="C7306" i="29" s="1"/>
  <c r="C7307" i="29" s="1"/>
  <c r="C7308" i="29" s="1"/>
  <c r="D6946" i="29"/>
  <c r="D6947" i="29" s="1"/>
  <c r="D6948" i="29" s="1"/>
  <c r="D6949" i="29" s="1"/>
  <c r="D6950" i="29" s="1"/>
  <c r="D6951" i="29" s="1"/>
  <c r="D6952" i="29" s="1"/>
  <c r="D6953" i="29" s="1"/>
  <c r="D6954" i="29" s="1"/>
  <c r="D6955" i="29" s="1"/>
  <c r="D6956" i="29" s="1"/>
  <c r="D6957" i="29" s="1"/>
  <c r="D6958" i="29" s="1"/>
  <c r="D6959" i="29" s="1"/>
  <c r="D6960" i="29" s="1"/>
  <c r="D6961" i="29" s="1"/>
  <c r="D6962" i="29" s="1"/>
  <c r="D6963" i="29" s="1"/>
  <c r="D6964" i="29" s="1"/>
  <c r="D6965" i="29" s="1"/>
  <c r="D6966" i="29" s="1"/>
  <c r="D6967" i="29" s="1"/>
  <c r="D6968" i="29" s="1"/>
  <c r="D6969" i="29" s="1"/>
  <c r="D6970" i="29" s="1"/>
  <c r="D6971" i="29" s="1"/>
  <c r="D6972" i="29" s="1"/>
  <c r="D6973" i="29" s="1"/>
  <c r="D6974" i="29" s="1"/>
  <c r="D6975" i="29" s="1"/>
  <c r="D6976" i="29" s="1"/>
  <c r="D6977" i="29" s="1"/>
  <c r="D6978" i="29" s="1"/>
  <c r="D6979" i="29" s="1"/>
  <c r="D6980" i="29" s="1"/>
  <c r="D6981" i="29" s="1"/>
  <c r="D6982" i="29" s="1"/>
  <c r="D6983" i="29" s="1"/>
  <c r="D6984" i="29" s="1"/>
  <c r="D6985" i="29" s="1"/>
  <c r="D6986" i="29" s="1"/>
  <c r="D6987" i="29" s="1"/>
  <c r="D6988" i="29" s="1"/>
  <c r="D6989" i="29" s="1"/>
  <c r="D6990" i="29" s="1"/>
  <c r="D6991" i="29" s="1"/>
  <c r="D6992" i="29" s="1"/>
  <c r="D6993" i="29" s="1"/>
  <c r="D6994" i="29" s="1"/>
  <c r="D6995" i="29" s="1"/>
  <c r="D6996" i="29" s="1"/>
  <c r="D6997" i="29" s="1"/>
  <c r="D6998" i="29" s="1"/>
  <c r="D6999" i="29" s="1"/>
  <c r="D7000" i="29" s="1"/>
  <c r="D7001" i="29" s="1"/>
  <c r="D7002" i="29" s="1"/>
  <c r="D7003" i="29" s="1"/>
  <c r="D7004" i="29" s="1"/>
  <c r="D7005" i="29" s="1"/>
  <c r="D7006" i="29" s="1"/>
  <c r="D7007" i="29" s="1"/>
  <c r="D7008" i="29" s="1"/>
  <c r="D7009" i="29" s="1"/>
  <c r="D7010" i="29" s="1"/>
  <c r="D7011" i="29" s="1"/>
  <c r="D7012" i="29" s="1"/>
  <c r="D7013" i="29" s="1"/>
  <c r="D7014" i="29" s="1"/>
  <c r="D7015" i="29" s="1"/>
  <c r="D7016" i="29" s="1"/>
  <c r="D7017" i="29" s="1"/>
  <c r="D7018" i="29" s="1"/>
  <c r="D7019" i="29" s="1"/>
  <c r="D7020" i="29" s="1"/>
  <c r="D7021" i="29" s="1"/>
  <c r="D7022" i="29" s="1"/>
  <c r="D7023" i="29" s="1"/>
  <c r="D7024" i="29" s="1"/>
  <c r="D7025" i="29" s="1"/>
  <c r="D7026" i="29" s="1"/>
  <c r="D7027" i="29" s="1"/>
  <c r="D7028" i="29" s="1"/>
  <c r="D7029" i="29" s="1"/>
  <c r="D7030" i="29" s="1"/>
  <c r="D7031" i="29" s="1"/>
  <c r="D7032" i="29" s="1"/>
  <c r="D7033" i="29" s="1"/>
  <c r="D7034" i="29" s="1"/>
  <c r="D7035" i="29" s="1"/>
  <c r="D7036" i="29" s="1"/>
  <c r="D7037" i="29" s="1"/>
  <c r="D7038" i="29" s="1"/>
  <c r="D7039" i="29" s="1"/>
  <c r="D7040" i="29" s="1"/>
  <c r="D7041" i="29" s="1"/>
  <c r="D7042" i="29" s="1"/>
  <c r="D7043" i="29" s="1"/>
  <c r="D7044" i="29" s="1"/>
  <c r="D7045" i="29" s="1"/>
  <c r="D7046" i="29" s="1"/>
  <c r="D7047" i="29" s="1"/>
  <c r="D7048" i="29" s="1"/>
  <c r="D7049" i="29" s="1"/>
  <c r="D7050" i="29" s="1"/>
  <c r="D7051" i="29" s="1"/>
  <c r="D7052" i="29" s="1"/>
  <c r="D7053" i="29" s="1"/>
  <c r="D7054" i="29" s="1"/>
  <c r="D7055" i="29" s="1"/>
  <c r="D7056" i="29" s="1"/>
  <c r="D7057" i="29" s="1"/>
  <c r="D7058" i="29" s="1"/>
  <c r="D7059" i="29" s="1"/>
  <c r="D7060" i="29" s="1"/>
  <c r="D7061" i="29" s="1"/>
  <c r="D7062" i="29" s="1"/>
  <c r="D7063" i="29" s="1"/>
  <c r="D7064" i="29" s="1"/>
  <c r="D7065" i="29" s="1"/>
  <c r="D7066" i="29" s="1"/>
  <c r="D7067" i="29" s="1"/>
  <c r="D7068" i="29" s="1"/>
  <c r="D7069" i="29" s="1"/>
  <c r="D7070" i="29" s="1"/>
  <c r="D7071" i="29" s="1"/>
  <c r="D7072" i="29" s="1"/>
  <c r="D7073" i="29" s="1"/>
  <c r="D7074" i="29" s="1"/>
  <c r="D7075" i="29" s="1"/>
  <c r="D7076" i="29" s="1"/>
  <c r="D7077" i="29" s="1"/>
  <c r="D7078" i="29" s="1"/>
  <c r="D7079" i="29" s="1"/>
  <c r="D7080" i="29" s="1"/>
  <c r="D7081" i="29" s="1"/>
  <c r="D7082" i="29" s="1"/>
  <c r="D7083" i="29" s="1"/>
  <c r="D7084" i="29" s="1"/>
  <c r="D7085" i="29" s="1"/>
  <c r="D7086" i="29" s="1"/>
  <c r="D7087" i="29" s="1"/>
  <c r="D7088" i="29" s="1"/>
  <c r="D7089" i="29" s="1"/>
  <c r="D7090" i="29" s="1"/>
  <c r="D7091" i="29" s="1"/>
  <c r="D7092" i="29" s="1"/>
  <c r="D7093" i="29" s="1"/>
  <c r="D7094" i="29" s="1"/>
  <c r="D7095" i="29" s="1"/>
  <c r="D7096" i="29" s="1"/>
  <c r="D7097" i="29" s="1"/>
  <c r="D7098" i="29" s="1"/>
  <c r="D7099" i="29" s="1"/>
  <c r="D7100" i="29" s="1"/>
  <c r="D7101" i="29" s="1"/>
  <c r="D7102" i="29" s="1"/>
  <c r="D7103" i="29" s="1"/>
  <c r="D7104" i="29" s="1"/>
  <c r="D7105" i="29" s="1"/>
  <c r="D7106" i="29" s="1"/>
  <c r="D7107" i="29" s="1"/>
  <c r="D7108" i="29" s="1"/>
  <c r="D7109" i="29" s="1"/>
  <c r="D7110" i="29" s="1"/>
  <c r="D7111" i="29" s="1"/>
  <c r="D7112" i="29" s="1"/>
  <c r="D7113" i="29" s="1"/>
  <c r="D7114" i="29" s="1"/>
  <c r="D7115" i="29" s="1"/>
  <c r="D7116" i="29" s="1"/>
  <c r="D7117" i="29" s="1"/>
  <c r="D7118" i="29" s="1"/>
  <c r="D7119" i="29" s="1"/>
  <c r="D7120" i="29" s="1"/>
  <c r="D7121" i="29" s="1"/>
  <c r="D7122" i="29" s="1"/>
  <c r="D7123" i="29" s="1"/>
  <c r="D7124" i="29" s="1"/>
  <c r="D7125" i="29" s="1"/>
  <c r="D7126" i="29" s="1"/>
  <c r="D7127" i="29" s="1"/>
  <c r="D7128" i="29" s="1"/>
  <c r="D7129" i="29" s="1"/>
  <c r="D7130" i="29" s="1"/>
  <c r="D7131" i="29" s="1"/>
  <c r="D7132" i="29" s="1"/>
  <c r="D7133" i="29" s="1"/>
  <c r="D7134" i="29" s="1"/>
  <c r="D7135" i="29" s="1"/>
  <c r="D7136" i="29" s="1"/>
  <c r="D7137" i="29" s="1"/>
  <c r="D7138" i="29" s="1"/>
  <c r="D7139" i="29" s="1"/>
  <c r="D7140" i="29" s="1"/>
  <c r="D7141" i="29" s="1"/>
  <c r="D7142" i="29" s="1"/>
  <c r="D7143" i="29" s="1"/>
  <c r="D7144" i="29" s="1"/>
  <c r="D7145" i="29" s="1"/>
  <c r="D7146" i="29" s="1"/>
  <c r="D7147" i="29" s="1"/>
  <c r="D7148" i="29" s="1"/>
  <c r="D7149" i="29" s="1"/>
  <c r="D7150" i="29" s="1"/>
  <c r="D7151" i="29" s="1"/>
  <c r="D7152" i="29" s="1"/>
  <c r="D7153" i="29" s="1"/>
  <c r="D7154" i="29" s="1"/>
  <c r="D7155" i="29" s="1"/>
  <c r="D7156" i="29" s="1"/>
  <c r="D7157" i="29" s="1"/>
  <c r="D7158" i="29" s="1"/>
  <c r="D7159" i="29" s="1"/>
  <c r="D7160" i="29" s="1"/>
  <c r="D7161" i="29" s="1"/>
  <c r="D7162" i="29" s="1"/>
  <c r="D7163" i="29" s="1"/>
  <c r="D7164" i="29" s="1"/>
  <c r="D7165" i="29" s="1"/>
  <c r="D7166" i="29" s="1"/>
  <c r="D7167" i="29" s="1"/>
  <c r="D7168" i="29" s="1"/>
  <c r="D7169" i="29" s="1"/>
  <c r="D7170" i="29" s="1"/>
  <c r="D7171" i="29" s="1"/>
  <c r="D7172" i="29" s="1"/>
  <c r="D7173" i="29" s="1"/>
  <c r="D7174" i="29" s="1"/>
  <c r="D7175" i="29" s="1"/>
  <c r="D7176" i="29" s="1"/>
  <c r="D7177" i="29" s="1"/>
  <c r="D7178" i="29" s="1"/>
  <c r="D7179" i="29" s="1"/>
  <c r="D7180" i="29" s="1"/>
  <c r="D7181" i="29" s="1"/>
  <c r="D7182" i="29" s="1"/>
  <c r="D7183" i="29" s="1"/>
  <c r="D7184" i="29" s="1"/>
  <c r="D7185" i="29" s="1"/>
  <c r="D7186" i="29" s="1"/>
  <c r="D7187" i="29" s="1"/>
  <c r="D7188" i="29" s="1"/>
  <c r="D7189" i="29" s="1"/>
  <c r="D7190" i="29" s="1"/>
  <c r="D7191" i="29" s="1"/>
  <c r="D7192" i="29" s="1"/>
  <c r="D7193" i="29" s="1"/>
  <c r="D7194" i="29" s="1"/>
  <c r="D7195" i="29" s="1"/>
  <c r="D7196" i="29" s="1"/>
  <c r="D7197" i="29" s="1"/>
  <c r="D7198" i="29" s="1"/>
  <c r="D7199" i="29" s="1"/>
  <c r="D7200" i="29" s="1"/>
  <c r="D7201" i="29" s="1"/>
  <c r="D7202" i="29" s="1"/>
  <c r="D7203" i="29" s="1"/>
  <c r="D7204" i="29" s="1"/>
  <c r="D7205" i="29" s="1"/>
  <c r="D7206" i="29" s="1"/>
  <c r="D7207" i="29" s="1"/>
  <c r="D7208" i="29" s="1"/>
  <c r="D7209" i="29" s="1"/>
  <c r="D7210" i="29" s="1"/>
  <c r="D7211" i="29" s="1"/>
  <c r="D7212" i="29" s="1"/>
  <c r="D7213" i="29" s="1"/>
  <c r="D7214" i="29" s="1"/>
  <c r="D7215" i="29" s="1"/>
  <c r="D7216" i="29" s="1"/>
  <c r="D7217" i="29" s="1"/>
  <c r="D7218" i="29" s="1"/>
  <c r="D7219" i="29" s="1"/>
  <c r="D7220" i="29" s="1"/>
  <c r="D7221" i="29" s="1"/>
  <c r="D7222" i="29" s="1"/>
  <c r="D7223" i="29" s="1"/>
  <c r="D7224" i="29" s="1"/>
  <c r="D7225" i="29" s="1"/>
  <c r="D7226" i="29" s="1"/>
  <c r="D7227" i="29" s="1"/>
  <c r="D7228" i="29" s="1"/>
  <c r="D7229" i="29" s="1"/>
  <c r="D7230" i="29" s="1"/>
  <c r="D7231" i="29" s="1"/>
  <c r="D7232" i="29" s="1"/>
  <c r="D7233" i="29" s="1"/>
  <c r="D7234" i="29" s="1"/>
  <c r="D7235" i="29" s="1"/>
  <c r="D7236" i="29" s="1"/>
  <c r="D7237" i="29" s="1"/>
  <c r="D7238" i="29" s="1"/>
  <c r="D7239" i="29" s="1"/>
  <c r="D7240" i="29" s="1"/>
  <c r="D7241" i="29" s="1"/>
  <c r="D7242" i="29" s="1"/>
  <c r="D7243" i="29" s="1"/>
  <c r="D7244" i="29" s="1"/>
  <c r="D7245" i="29" s="1"/>
  <c r="D7246" i="29" s="1"/>
  <c r="D7247" i="29" s="1"/>
  <c r="D7248" i="29" s="1"/>
  <c r="D7249" i="29" s="1"/>
  <c r="D7250" i="29" s="1"/>
  <c r="D7251" i="29" s="1"/>
  <c r="D7252" i="29" s="1"/>
  <c r="D7253" i="29" s="1"/>
  <c r="D7254" i="29" s="1"/>
  <c r="D7255" i="29" s="1"/>
  <c r="D7256" i="29" s="1"/>
  <c r="D7257" i="29" s="1"/>
  <c r="D7258" i="29" s="1"/>
  <c r="D7259" i="29" s="1"/>
  <c r="D7260" i="29" s="1"/>
  <c r="D7261" i="29" s="1"/>
  <c r="D7262" i="29" s="1"/>
  <c r="D7263" i="29" s="1"/>
  <c r="D7264" i="29" s="1"/>
  <c r="D7265" i="29" s="1"/>
  <c r="D7266" i="29" s="1"/>
  <c r="D7267" i="29" s="1"/>
  <c r="D7268" i="29" s="1"/>
  <c r="D7269" i="29" s="1"/>
  <c r="D7270" i="29" s="1"/>
  <c r="D7271" i="29" s="1"/>
  <c r="D7272" i="29" s="1"/>
  <c r="D7273" i="29" s="1"/>
  <c r="D7274" i="29" s="1"/>
  <c r="D7275" i="29" s="1"/>
  <c r="D7276" i="29" s="1"/>
  <c r="D7277" i="29" s="1"/>
  <c r="D7278" i="29" s="1"/>
  <c r="D7279" i="29" s="1"/>
  <c r="D7280" i="29" s="1"/>
  <c r="D7281" i="29" s="1"/>
  <c r="D7282" i="29" s="1"/>
  <c r="D7283" i="29" s="1"/>
  <c r="D7284" i="29" s="1"/>
  <c r="D7285" i="29" s="1"/>
  <c r="D7286" i="29" s="1"/>
  <c r="D7287" i="29" s="1"/>
  <c r="D7288" i="29" s="1"/>
  <c r="D7289" i="29" s="1"/>
  <c r="D7290" i="29" s="1"/>
  <c r="D7291" i="29" s="1"/>
  <c r="D7292" i="29" s="1"/>
  <c r="D7293" i="29" s="1"/>
  <c r="D7294" i="29" s="1"/>
  <c r="D7295" i="29" s="1"/>
  <c r="D7296" i="29" s="1"/>
  <c r="D7297" i="29" s="1"/>
  <c r="D7298" i="29" s="1"/>
  <c r="D7299" i="29" s="1"/>
  <c r="D7300" i="29" s="1"/>
  <c r="D7301" i="29" s="1"/>
  <c r="D7302" i="29" s="1"/>
  <c r="D7303" i="29" s="1"/>
  <c r="D7304" i="29" s="1"/>
  <c r="D7305" i="29" s="1"/>
  <c r="D7306" i="29" s="1"/>
  <c r="D7307" i="29" s="1"/>
  <c r="D7308" i="29" s="1"/>
  <c r="D7309" i="29" s="1"/>
  <c r="B7310" i="29"/>
  <c r="B7311" i="29" s="1"/>
  <c r="B7312" i="29" s="1"/>
  <c r="B7313" i="29" s="1"/>
  <c r="B7314" i="29" s="1"/>
  <c r="B7315" i="29" s="1"/>
  <c r="B7316" i="29" s="1"/>
  <c r="B7317" i="29" s="1"/>
  <c r="B7318" i="29" s="1"/>
  <c r="B7319" i="29" s="1"/>
  <c r="B7320" i="29" s="1"/>
  <c r="B7321" i="29" s="1"/>
  <c r="B7322" i="29" s="1"/>
  <c r="B7323" i="29" s="1"/>
  <c r="B7324" i="29" s="1"/>
  <c r="B7325" i="29" s="1"/>
  <c r="B7326" i="29" s="1"/>
  <c r="B7327" i="29" s="1"/>
  <c r="B7328" i="29" s="1"/>
  <c r="B7329" i="29" s="1"/>
  <c r="B7330" i="29" s="1"/>
  <c r="B7331" i="29" s="1"/>
  <c r="B7332" i="29" s="1"/>
  <c r="B7333" i="29" s="1"/>
  <c r="B7334" i="29" s="1"/>
  <c r="B7335" i="29" s="1"/>
  <c r="B7336" i="29" s="1"/>
  <c r="B7337" i="29" s="1"/>
  <c r="B7338" i="29" s="1"/>
  <c r="B7339" i="29" s="1"/>
  <c r="B7340" i="29" s="1"/>
  <c r="B7341" i="29" s="1"/>
  <c r="B7342" i="29" s="1"/>
  <c r="B7343" i="29" s="1"/>
  <c r="B7344" i="29" s="1"/>
  <c r="B7345" i="29" s="1"/>
  <c r="B7346" i="29" s="1"/>
  <c r="B7347" i="29" s="1"/>
  <c r="B7348" i="29" s="1"/>
  <c r="B7349" i="29" s="1"/>
  <c r="B7350" i="29" s="1"/>
  <c r="B7351" i="29" s="1"/>
  <c r="B7352" i="29" s="1"/>
  <c r="B7353" i="29" s="1"/>
  <c r="B7354" i="29" s="1"/>
  <c r="B7355" i="29" s="1"/>
  <c r="B7356" i="29" s="1"/>
  <c r="B7357" i="29" s="1"/>
  <c r="B7358" i="29" s="1"/>
  <c r="B7359" i="29" s="1"/>
  <c r="B7360" i="29" s="1"/>
  <c r="B7361" i="29" s="1"/>
  <c r="B7362" i="29" s="1"/>
  <c r="B7363" i="29" s="1"/>
  <c r="B7364" i="29" s="1"/>
  <c r="B7365" i="29" s="1"/>
  <c r="B7366" i="29" s="1"/>
  <c r="B7367" i="29" s="1"/>
  <c r="B7368" i="29" s="1"/>
  <c r="B7369" i="29" s="1"/>
  <c r="B7370" i="29" s="1"/>
  <c r="B7371" i="29" s="1"/>
  <c r="B7372" i="29" s="1"/>
  <c r="B7373" i="29" s="1"/>
  <c r="B7374" i="29" s="1"/>
  <c r="B7375" i="29" s="1"/>
  <c r="B7376" i="29" s="1"/>
  <c r="B7377" i="29" s="1"/>
  <c r="B7378" i="29" s="1"/>
  <c r="B7379" i="29" s="1"/>
  <c r="B7380" i="29" s="1"/>
  <c r="B7381" i="29" s="1"/>
  <c r="B7382" i="29" s="1"/>
  <c r="B7383" i="29" s="1"/>
  <c r="B7384" i="29" s="1"/>
  <c r="B7385" i="29" s="1"/>
  <c r="B7386" i="29" s="1"/>
  <c r="B7387" i="29" s="1"/>
  <c r="B7388" i="29" s="1"/>
  <c r="B7389" i="29" s="1"/>
  <c r="B7390" i="29" s="1"/>
  <c r="B7391" i="29" s="1"/>
  <c r="B7392" i="29" s="1"/>
  <c r="B7393" i="29" s="1"/>
  <c r="B7394" i="29" s="1"/>
  <c r="B7395" i="29" s="1"/>
  <c r="B7396" i="29" s="1"/>
  <c r="B7397" i="29" s="1"/>
  <c r="B7398" i="29" s="1"/>
  <c r="B7399" i="29" s="1"/>
  <c r="B7400" i="29" s="1"/>
  <c r="B7401" i="29" s="1"/>
  <c r="B7402" i="29" s="1"/>
  <c r="B7403" i="29" s="1"/>
  <c r="B7404" i="29" s="1"/>
  <c r="B7405" i="29" s="1"/>
  <c r="B7406" i="29" s="1"/>
  <c r="B7407" i="29" s="1"/>
  <c r="B7408" i="29" s="1"/>
  <c r="B7409" i="29" s="1"/>
  <c r="B7410" i="29" s="1"/>
  <c r="B7411" i="29" s="1"/>
  <c r="B7412" i="29" s="1"/>
  <c r="B7413" i="29" s="1"/>
  <c r="B7414" i="29" s="1"/>
  <c r="B7415" i="29" s="1"/>
  <c r="B7416" i="29" s="1"/>
  <c r="B7417" i="29" s="1"/>
  <c r="B7418" i="29" s="1"/>
  <c r="B7419" i="29" s="1"/>
  <c r="B7420" i="29" s="1"/>
  <c r="B7421" i="29" s="1"/>
  <c r="B7422" i="29" s="1"/>
  <c r="B7423" i="29" s="1"/>
  <c r="B7424" i="29" s="1"/>
  <c r="B7425" i="29" s="1"/>
  <c r="B7426" i="29" s="1"/>
  <c r="B7427" i="29" s="1"/>
  <c r="B7428" i="29" s="1"/>
  <c r="B7429" i="29" s="1"/>
  <c r="B7430" i="29" s="1"/>
  <c r="B7431" i="29" s="1"/>
  <c r="B7432" i="29" s="1"/>
  <c r="B7433" i="29" s="1"/>
  <c r="B7434" i="29" s="1"/>
  <c r="B7435" i="29" s="1"/>
  <c r="B7436" i="29" s="1"/>
  <c r="B7437" i="29" s="1"/>
  <c r="B7438" i="29" s="1"/>
  <c r="B7439" i="29" s="1"/>
  <c r="B7440" i="29" s="1"/>
  <c r="B7441" i="29" s="1"/>
  <c r="B7442" i="29" s="1"/>
  <c r="B7443" i="29" s="1"/>
  <c r="B7444" i="29" s="1"/>
  <c r="B7445" i="29" s="1"/>
  <c r="B7446" i="29" s="1"/>
  <c r="B7447" i="29" s="1"/>
  <c r="B7448" i="29" s="1"/>
  <c r="B7449" i="29" s="1"/>
  <c r="B7450" i="29" s="1"/>
  <c r="B7451" i="29" s="1"/>
  <c r="B7452" i="29" s="1"/>
  <c r="B7453" i="29" s="1"/>
  <c r="B7454" i="29" s="1"/>
  <c r="B7455" i="29" s="1"/>
  <c r="B7456" i="29" s="1"/>
  <c r="B7457" i="29" s="1"/>
  <c r="B7458" i="29" s="1"/>
  <c r="B7459" i="29" s="1"/>
  <c r="B7460" i="29" s="1"/>
  <c r="B7461" i="29" s="1"/>
  <c r="B7462" i="29" s="1"/>
  <c r="B7463" i="29" s="1"/>
  <c r="B7464" i="29" s="1"/>
  <c r="B7465" i="29" s="1"/>
  <c r="B7466" i="29" s="1"/>
  <c r="B7467" i="29" s="1"/>
  <c r="B7468" i="29" s="1"/>
  <c r="B7469" i="29" s="1"/>
  <c r="B7470" i="29" s="1"/>
  <c r="B7471" i="29" s="1"/>
  <c r="B7472" i="29" s="1"/>
  <c r="B7473" i="29" s="1"/>
  <c r="B7474" i="29" s="1"/>
  <c r="B7475" i="29" s="1"/>
  <c r="B7476" i="29" s="1"/>
  <c r="B7477" i="29" s="1"/>
  <c r="B7478" i="29" s="1"/>
  <c r="B7479" i="29" s="1"/>
  <c r="B7480" i="29" s="1"/>
  <c r="B7481" i="29" s="1"/>
  <c r="B7482" i="29" s="1"/>
  <c r="B7483" i="29" s="1"/>
  <c r="B7484" i="29" s="1"/>
  <c r="B7485" i="29" s="1"/>
  <c r="B7486" i="29" s="1"/>
  <c r="B7487" i="29" s="1"/>
  <c r="B7488" i="29" s="1"/>
  <c r="B7489" i="29" s="1"/>
  <c r="B7490" i="29" s="1"/>
  <c r="B7491" i="29" s="1"/>
  <c r="B7492" i="29" s="1"/>
  <c r="B7493" i="29" s="1"/>
  <c r="B7494" i="29" s="1"/>
  <c r="B7495" i="29" s="1"/>
  <c r="B7496" i="29" s="1"/>
  <c r="B7497" i="29" s="1"/>
  <c r="B7498" i="29" s="1"/>
  <c r="B7499" i="29" s="1"/>
  <c r="B7500" i="29" s="1"/>
  <c r="B7501" i="29" s="1"/>
  <c r="B7502" i="29" s="1"/>
  <c r="B7503" i="29" s="1"/>
  <c r="B7504" i="29" s="1"/>
  <c r="B7505" i="29" s="1"/>
  <c r="B7506" i="29" s="1"/>
  <c r="B7507" i="29" s="1"/>
  <c r="B7508" i="29" s="1"/>
  <c r="B7509" i="29" s="1"/>
  <c r="B7510" i="29" s="1"/>
  <c r="B7511" i="29" s="1"/>
  <c r="B7512" i="29" s="1"/>
  <c r="B7513" i="29" s="1"/>
  <c r="B7514" i="29" s="1"/>
  <c r="B7515" i="29" s="1"/>
  <c r="B7516" i="29" s="1"/>
  <c r="B7517" i="29" s="1"/>
  <c r="B7518" i="29" s="1"/>
  <c r="B7519" i="29" s="1"/>
  <c r="B7520" i="29" s="1"/>
  <c r="B7521" i="29" s="1"/>
  <c r="B7522" i="29" s="1"/>
  <c r="B7523" i="29" s="1"/>
  <c r="B7524" i="29" s="1"/>
  <c r="B7525" i="29" s="1"/>
  <c r="B7526" i="29" s="1"/>
  <c r="B7527" i="29" s="1"/>
  <c r="B7528" i="29" s="1"/>
  <c r="B7529" i="29" s="1"/>
  <c r="B7530" i="29" s="1"/>
  <c r="B7531" i="29" s="1"/>
  <c r="B7532" i="29" s="1"/>
  <c r="B7533" i="29" s="1"/>
  <c r="B7534" i="29" s="1"/>
  <c r="B7535" i="29" s="1"/>
  <c r="B7536" i="29" s="1"/>
  <c r="B7537" i="29" s="1"/>
  <c r="B7538" i="29" s="1"/>
  <c r="B7539" i="29" s="1"/>
  <c r="B7540" i="29" s="1"/>
  <c r="B7541" i="29" s="1"/>
  <c r="B7542" i="29" s="1"/>
  <c r="B7543" i="29" s="1"/>
  <c r="B7544" i="29" s="1"/>
  <c r="B7545" i="29" s="1"/>
  <c r="B7546" i="29" s="1"/>
  <c r="B7547" i="29" s="1"/>
  <c r="B7548" i="29" s="1"/>
  <c r="B7549" i="29" s="1"/>
  <c r="B7550" i="29" s="1"/>
  <c r="B7551" i="29" s="1"/>
  <c r="B7552" i="29" s="1"/>
  <c r="B7553" i="29" s="1"/>
  <c r="B7554" i="29" s="1"/>
  <c r="B7555" i="29" s="1"/>
  <c r="B7556" i="29" s="1"/>
  <c r="B7557" i="29" s="1"/>
  <c r="B7558" i="29" s="1"/>
  <c r="B7559" i="29" s="1"/>
  <c r="B7560" i="29" s="1"/>
  <c r="B7561" i="29" s="1"/>
  <c r="B7562" i="29" s="1"/>
  <c r="B7563" i="29" s="1"/>
  <c r="B7564" i="29" s="1"/>
  <c r="B7565" i="29" s="1"/>
  <c r="B7566" i="29" s="1"/>
  <c r="B7567" i="29" s="1"/>
  <c r="B7568" i="29" s="1"/>
  <c r="B7569" i="29" s="1"/>
  <c r="B7570" i="29" s="1"/>
  <c r="B7571" i="29" s="1"/>
  <c r="B7572" i="29" s="1"/>
  <c r="B7573" i="29" s="1"/>
  <c r="B7574" i="29" s="1"/>
  <c r="B7575" i="29" s="1"/>
  <c r="B7576" i="29" s="1"/>
  <c r="B7577" i="29" s="1"/>
  <c r="B7578" i="29" s="1"/>
  <c r="B7579" i="29" s="1"/>
  <c r="B7580" i="29" s="1"/>
  <c r="B7581" i="29" s="1"/>
  <c r="B7582" i="29" s="1"/>
  <c r="B7583" i="29" s="1"/>
  <c r="B7584" i="29" s="1"/>
  <c r="B7585" i="29" s="1"/>
  <c r="B7586" i="29" s="1"/>
  <c r="B7587" i="29" s="1"/>
  <c r="B7588" i="29" s="1"/>
  <c r="B7589" i="29" s="1"/>
  <c r="B7590" i="29" s="1"/>
  <c r="B7591" i="29" s="1"/>
  <c r="B7592" i="29" s="1"/>
  <c r="B7593" i="29" s="1"/>
  <c r="B7594" i="29" s="1"/>
  <c r="B7595" i="29" s="1"/>
  <c r="B7596" i="29" s="1"/>
  <c r="B7597" i="29" s="1"/>
  <c r="B7598" i="29" s="1"/>
  <c r="B7599" i="29" s="1"/>
  <c r="B7600" i="29" s="1"/>
  <c r="B7601" i="29" s="1"/>
  <c r="B7602" i="29" s="1"/>
  <c r="B7603" i="29" s="1"/>
  <c r="B7604" i="29" s="1"/>
  <c r="B7605" i="29" s="1"/>
  <c r="B7606" i="29" s="1"/>
  <c r="B7607" i="29" s="1"/>
  <c r="B7608" i="29" s="1"/>
  <c r="B7609" i="29" s="1"/>
  <c r="B7610" i="29" s="1"/>
  <c r="B7611" i="29" s="1"/>
  <c r="B7612" i="29" s="1"/>
  <c r="B7613" i="29" s="1"/>
  <c r="B7614" i="29" s="1"/>
  <c r="B7615" i="29" s="1"/>
  <c r="B7616" i="29" s="1"/>
  <c r="B7617" i="29" s="1"/>
  <c r="B7618" i="29" s="1"/>
  <c r="B7619" i="29" s="1"/>
  <c r="B7620" i="29" s="1"/>
  <c r="B7621" i="29" s="1"/>
  <c r="B7622" i="29" s="1"/>
  <c r="B7623" i="29" s="1"/>
  <c r="B7624" i="29" s="1"/>
  <c r="B7625" i="29" s="1"/>
  <c r="B7626" i="29" s="1"/>
  <c r="B7627" i="29" s="1"/>
  <c r="B7628" i="29" s="1"/>
  <c r="B7629" i="29" s="1"/>
  <c r="B7630" i="29" s="1"/>
  <c r="B7631" i="29" s="1"/>
  <c r="B7632" i="29" s="1"/>
  <c r="B7633" i="29" s="1"/>
  <c r="B7634" i="29" s="1"/>
  <c r="B7635" i="29" s="1"/>
  <c r="B7636" i="29" s="1"/>
  <c r="B7637" i="29" s="1"/>
  <c r="B7638" i="29" s="1"/>
  <c r="B7639" i="29" s="1"/>
  <c r="B7640" i="29" s="1"/>
  <c r="B7641" i="29" s="1"/>
  <c r="B7642" i="29" s="1"/>
  <c r="B7643" i="29" s="1"/>
  <c r="B7644" i="29" s="1"/>
  <c r="B7645" i="29" s="1"/>
  <c r="B7646" i="29" s="1"/>
  <c r="B7647" i="29" s="1"/>
  <c r="B7648" i="29" s="1"/>
  <c r="B7649" i="29" s="1"/>
  <c r="B7650" i="29" s="1"/>
  <c r="B7651" i="29" s="1"/>
  <c r="B7652" i="29" s="1"/>
  <c r="B7653" i="29" s="1"/>
  <c r="B7654" i="29" s="1"/>
  <c r="B7655" i="29" s="1"/>
  <c r="B7656" i="29" s="1"/>
  <c r="B7657" i="29" s="1"/>
  <c r="B7658" i="29" s="1"/>
  <c r="B7659" i="29" s="1"/>
  <c r="B7660" i="29" s="1"/>
  <c r="B7661" i="29" s="1"/>
  <c r="B7662" i="29" s="1"/>
  <c r="B7663" i="29" s="1"/>
  <c r="B7664" i="29" s="1"/>
  <c r="B7665" i="29" s="1"/>
  <c r="B7666" i="29" s="1"/>
  <c r="B7667" i="29" s="1"/>
  <c r="B7668" i="29" s="1"/>
  <c r="B7669" i="29" s="1"/>
  <c r="B7670" i="29" s="1"/>
  <c r="B7671" i="29" s="1"/>
  <c r="B7672" i="29" s="1"/>
  <c r="B7673" i="29" s="1"/>
  <c r="B7674" i="29" s="1"/>
  <c r="C7310" i="29"/>
  <c r="C7311" i="29" s="1"/>
  <c r="C7312" i="29" s="1"/>
  <c r="C7313" i="29" s="1"/>
  <c r="C7314" i="29" s="1"/>
  <c r="C7315" i="29" s="1"/>
  <c r="C7316" i="29" s="1"/>
  <c r="C7317" i="29" s="1"/>
  <c r="C7318" i="29" s="1"/>
  <c r="C7319" i="29" s="1"/>
  <c r="C7320" i="29" s="1"/>
  <c r="C7321" i="29" s="1"/>
  <c r="C7322" i="29" s="1"/>
  <c r="C7323" i="29" s="1"/>
  <c r="C7324" i="29" s="1"/>
  <c r="C7325" i="29" s="1"/>
  <c r="C7326" i="29" s="1"/>
  <c r="C7327" i="29" s="1"/>
  <c r="C7328" i="29" s="1"/>
  <c r="C7329" i="29" s="1"/>
  <c r="C7330" i="29" s="1"/>
  <c r="C7331" i="29" s="1"/>
  <c r="C7332" i="29" s="1"/>
  <c r="C7333" i="29" s="1"/>
  <c r="C7334" i="29" s="1"/>
  <c r="C7335" i="29" s="1"/>
  <c r="C7336" i="29" s="1"/>
  <c r="C7337" i="29" s="1"/>
  <c r="C7338" i="29" s="1"/>
  <c r="C7339" i="29" s="1"/>
  <c r="C7340" i="29" s="1"/>
  <c r="C7341" i="29" s="1"/>
  <c r="C7342" i="29" s="1"/>
  <c r="C7343" i="29" s="1"/>
  <c r="C7344" i="29" s="1"/>
  <c r="C7345" i="29" s="1"/>
  <c r="C7346" i="29" s="1"/>
  <c r="C7347" i="29" s="1"/>
  <c r="C7348" i="29" s="1"/>
  <c r="C7349" i="29" s="1"/>
  <c r="C7350" i="29" s="1"/>
  <c r="C7351" i="29" s="1"/>
  <c r="C7352" i="29" s="1"/>
  <c r="C7353" i="29" s="1"/>
  <c r="C7354" i="29" s="1"/>
  <c r="C7355" i="29" s="1"/>
  <c r="C7356" i="29" s="1"/>
  <c r="C7357" i="29" s="1"/>
  <c r="C7358" i="29" s="1"/>
  <c r="C7359" i="29" s="1"/>
  <c r="C7360" i="29" s="1"/>
  <c r="C7361" i="29" s="1"/>
  <c r="C7362" i="29" s="1"/>
  <c r="C7363" i="29" s="1"/>
  <c r="C7364" i="29" s="1"/>
  <c r="C7365" i="29" s="1"/>
  <c r="C7366" i="29" s="1"/>
  <c r="C7367" i="29" s="1"/>
  <c r="C7368" i="29" s="1"/>
  <c r="C7369" i="29" s="1"/>
  <c r="C7370" i="29" s="1"/>
  <c r="C7371" i="29" s="1"/>
  <c r="C7372" i="29" s="1"/>
  <c r="C7373" i="29" s="1"/>
  <c r="C7374" i="29" s="1"/>
  <c r="C7375" i="29" s="1"/>
  <c r="C7376" i="29" s="1"/>
  <c r="C7377" i="29" s="1"/>
  <c r="C7378" i="29" s="1"/>
  <c r="C7379" i="29" s="1"/>
  <c r="C7380" i="29" s="1"/>
  <c r="C7381" i="29" s="1"/>
  <c r="C7382" i="29" s="1"/>
  <c r="C7383" i="29" s="1"/>
  <c r="C7384" i="29" s="1"/>
  <c r="C7385" i="29" s="1"/>
  <c r="C7386" i="29" s="1"/>
  <c r="C7387" i="29" s="1"/>
  <c r="C7388" i="29" s="1"/>
  <c r="C7389" i="29" s="1"/>
  <c r="C7390" i="29" s="1"/>
  <c r="C7391" i="29" s="1"/>
  <c r="C7392" i="29" s="1"/>
  <c r="C7393" i="29" s="1"/>
  <c r="C7394" i="29" s="1"/>
  <c r="C7395" i="29" s="1"/>
  <c r="C7396" i="29" s="1"/>
  <c r="C7397" i="29" s="1"/>
  <c r="C7398" i="29" s="1"/>
  <c r="C7399" i="29" s="1"/>
  <c r="C7400" i="29" s="1"/>
  <c r="C7401" i="29" s="1"/>
  <c r="C7402" i="29" s="1"/>
  <c r="C7403" i="29" s="1"/>
  <c r="C7404" i="29" s="1"/>
  <c r="C7405" i="29" s="1"/>
  <c r="C7406" i="29" s="1"/>
  <c r="C7407" i="29" s="1"/>
  <c r="C7408" i="29" s="1"/>
  <c r="C7409" i="29" s="1"/>
  <c r="C7410" i="29" s="1"/>
  <c r="C7411" i="29" s="1"/>
  <c r="C7412" i="29" s="1"/>
  <c r="C7413" i="29" s="1"/>
  <c r="C7414" i="29" s="1"/>
  <c r="C7415" i="29" s="1"/>
  <c r="C7416" i="29" s="1"/>
  <c r="C7417" i="29" s="1"/>
  <c r="C7418" i="29" s="1"/>
  <c r="C7419" i="29" s="1"/>
  <c r="C7420" i="29" s="1"/>
  <c r="C7421" i="29" s="1"/>
  <c r="C7422" i="29" s="1"/>
  <c r="C7423" i="29" s="1"/>
  <c r="C7424" i="29" s="1"/>
  <c r="C7425" i="29" s="1"/>
  <c r="C7426" i="29" s="1"/>
  <c r="C7427" i="29" s="1"/>
  <c r="C7428" i="29" s="1"/>
  <c r="C7429" i="29" s="1"/>
  <c r="C7430" i="29" s="1"/>
  <c r="C7431" i="29" s="1"/>
  <c r="C7432" i="29" s="1"/>
  <c r="C7433" i="29" s="1"/>
  <c r="C7434" i="29" s="1"/>
  <c r="C7435" i="29" s="1"/>
  <c r="C7436" i="29" s="1"/>
  <c r="C7437" i="29" s="1"/>
  <c r="C7438" i="29" s="1"/>
  <c r="C7439" i="29" s="1"/>
  <c r="C7440" i="29" s="1"/>
  <c r="C7441" i="29" s="1"/>
  <c r="C7442" i="29" s="1"/>
  <c r="C7443" i="29" s="1"/>
  <c r="C7444" i="29" s="1"/>
  <c r="C7445" i="29" s="1"/>
  <c r="C7446" i="29" s="1"/>
  <c r="C7447" i="29" s="1"/>
  <c r="C7448" i="29" s="1"/>
  <c r="C7449" i="29" s="1"/>
  <c r="C7450" i="29" s="1"/>
  <c r="C7451" i="29" s="1"/>
  <c r="C7452" i="29" s="1"/>
  <c r="C7453" i="29" s="1"/>
  <c r="C7454" i="29" s="1"/>
  <c r="C7455" i="29" s="1"/>
  <c r="C7456" i="29" s="1"/>
  <c r="C7457" i="29" s="1"/>
  <c r="C7458" i="29" s="1"/>
  <c r="C7459" i="29" s="1"/>
  <c r="C7460" i="29" s="1"/>
  <c r="C7461" i="29" s="1"/>
  <c r="C7462" i="29" s="1"/>
  <c r="C7463" i="29" s="1"/>
  <c r="C7464" i="29" s="1"/>
  <c r="C7465" i="29" s="1"/>
  <c r="C7466" i="29" s="1"/>
  <c r="C7467" i="29" s="1"/>
  <c r="C7468" i="29" s="1"/>
  <c r="C7469" i="29" s="1"/>
  <c r="C7470" i="29" s="1"/>
  <c r="C7471" i="29" s="1"/>
  <c r="C7472" i="29" s="1"/>
  <c r="C7473" i="29" s="1"/>
  <c r="C7474" i="29" s="1"/>
  <c r="C7475" i="29" s="1"/>
  <c r="C7476" i="29" s="1"/>
  <c r="C7477" i="29" s="1"/>
  <c r="C7478" i="29" s="1"/>
  <c r="C7479" i="29" s="1"/>
  <c r="C7480" i="29" s="1"/>
  <c r="C7481" i="29" s="1"/>
  <c r="C7482" i="29" s="1"/>
  <c r="C7483" i="29" s="1"/>
  <c r="C7484" i="29" s="1"/>
  <c r="C7485" i="29" s="1"/>
  <c r="C7486" i="29" s="1"/>
  <c r="C7487" i="29" s="1"/>
  <c r="C7488" i="29" s="1"/>
  <c r="C7489" i="29" s="1"/>
  <c r="C7490" i="29" s="1"/>
  <c r="C7491" i="29" s="1"/>
  <c r="C7492" i="29" s="1"/>
  <c r="C7493" i="29" s="1"/>
  <c r="C7494" i="29" s="1"/>
  <c r="C7495" i="29" s="1"/>
  <c r="C7496" i="29" s="1"/>
  <c r="C7497" i="29" s="1"/>
  <c r="C7498" i="29" s="1"/>
  <c r="C7499" i="29" s="1"/>
  <c r="C7500" i="29" s="1"/>
  <c r="C7501" i="29" s="1"/>
  <c r="C7502" i="29" s="1"/>
  <c r="C7503" i="29" s="1"/>
  <c r="C7504" i="29" s="1"/>
  <c r="C7505" i="29" s="1"/>
  <c r="C7506" i="29" s="1"/>
  <c r="C7507" i="29" s="1"/>
  <c r="C7508" i="29" s="1"/>
  <c r="C7509" i="29" s="1"/>
  <c r="C7510" i="29" s="1"/>
  <c r="C7511" i="29" s="1"/>
  <c r="C7512" i="29" s="1"/>
  <c r="C7513" i="29" s="1"/>
  <c r="C7514" i="29" s="1"/>
  <c r="C7515" i="29" s="1"/>
  <c r="C7516" i="29" s="1"/>
  <c r="C7517" i="29" s="1"/>
  <c r="C7518" i="29" s="1"/>
  <c r="C7519" i="29" s="1"/>
  <c r="C7520" i="29" s="1"/>
  <c r="C7521" i="29" s="1"/>
  <c r="C7522" i="29" s="1"/>
  <c r="C7523" i="29" s="1"/>
  <c r="C7524" i="29" s="1"/>
  <c r="C7525" i="29" s="1"/>
  <c r="C7526" i="29" s="1"/>
  <c r="C7527" i="29" s="1"/>
  <c r="C7528" i="29" s="1"/>
  <c r="C7529" i="29" s="1"/>
  <c r="C7530" i="29" s="1"/>
  <c r="C7531" i="29" s="1"/>
  <c r="C7532" i="29" s="1"/>
  <c r="C7533" i="29" s="1"/>
  <c r="C7534" i="29" s="1"/>
  <c r="C7535" i="29" s="1"/>
  <c r="C7536" i="29" s="1"/>
  <c r="C7537" i="29" s="1"/>
  <c r="C7538" i="29" s="1"/>
  <c r="C7539" i="29" s="1"/>
  <c r="C7540" i="29" s="1"/>
  <c r="C7541" i="29" s="1"/>
  <c r="C7542" i="29" s="1"/>
  <c r="C7543" i="29" s="1"/>
  <c r="C7544" i="29" s="1"/>
  <c r="C7545" i="29" s="1"/>
  <c r="C7546" i="29" s="1"/>
  <c r="C7547" i="29" s="1"/>
  <c r="C7548" i="29" s="1"/>
  <c r="C7549" i="29" s="1"/>
  <c r="C7550" i="29" s="1"/>
  <c r="C7551" i="29" s="1"/>
  <c r="C7552" i="29" s="1"/>
  <c r="C7553" i="29" s="1"/>
  <c r="C7554" i="29" s="1"/>
  <c r="C7555" i="29" s="1"/>
  <c r="C7556" i="29" s="1"/>
  <c r="C7557" i="29" s="1"/>
  <c r="C7558" i="29" s="1"/>
  <c r="C7559" i="29" s="1"/>
  <c r="C7560" i="29" s="1"/>
  <c r="C7561" i="29" s="1"/>
  <c r="C7562" i="29" s="1"/>
  <c r="C7563" i="29" s="1"/>
  <c r="C7564" i="29" s="1"/>
  <c r="C7565" i="29" s="1"/>
  <c r="C7566" i="29" s="1"/>
  <c r="C7567" i="29" s="1"/>
  <c r="C7568" i="29" s="1"/>
  <c r="C7569" i="29" s="1"/>
  <c r="C7570" i="29" s="1"/>
  <c r="C7571" i="29" s="1"/>
  <c r="C7572" i="29" s="1"/>
  <c r="C7573" i="29" s="1"/>
  <c r="C7574" i="29" s="1"/>
  <c r="C7575" i="29" s="1"/>
  <c r="C7576" i="29" s="1"/>
  <c r="C7577" i="29" s="1"/>
  <c r="C7578" i="29" s="1"/>
  <c r="C7579" i="29" s="1"/>
  <c r="C7580" i="29" s="1"/>
  <c r="C7581" i="29" s="1"/>
  <c r="C7582" i="29" s="1"/>
  <c r="C7583" i="29" s="1"/>
  <c r="C7584" i="29" s="1"/>
  <c r="C7585" i="29" s="1"/>
  <c r="C7586" i="29" s="1"/>
  <c r="C7587" i="29" s="1"/>
  <c r="C7588" i="29" s="1"/>
  <c r="C7589" i="29" s="1"/>
  <c r="C7590" i="29" s="1"/>
  <c r="C7591" i="29" s="1"/>
  <c r="C7592" i="29" s="1"/>
  <c r="C7593" i="29" s="1"/>
  <c r="C7594" i="29" s="1"/>
  <c r="C7595" i="29" s="1"/>
  <c r="C7596" i="29" s="1"/>
  <c r="C7597" i="29" s="1"/>
  <c r="C7598" i="29" s="1"/>
  <c r="C7599" i="29" s="1"/>
  <c r="C7600" i="29" s="1"/>
  <c r="C7601" i="29" s="1"/>
  <c r="C7602" i="29" s="1"/>
  <c r="C7603" i="29" s="1"/>
  <c r="C7604" i="29" s="1"/>
  <c r="C7605" i="29" s="1"/>
  <c r="C7606" i="29" s="1"/>
  <c r="C7607" i="29" s="1"/>
  <c r="C7608" i="29" s="1"/>
  <c r="C7609" i="29" s="1"/>
  <c r="C7610" i="29" s="1"/>
  <c r="C7611" i="29" s="1"/>
  <c r="C7612" i="29" s="1"/>
  <c r="C7613" i="29" s="1"/>
  <c r="C7614" i="29" s="1"/>
  <c r="C7615" i="29" s="1"/>
  <c r="C7616" i="29" s="1"/>
  <c r="C7617" i="29" s="1"/>
  <c r="C7618" i="29" s="1"/>
  <c r="C7619" i="29" s="1"/>
  <c r="C7620" i="29" s="1"/>
  <c r="C7621" i="29" s="1"/>
  <c r="C7622" i="29" s="1"/>
  <c r="C7623" i="29" s="1"/>
  <c r="C7624" i="29" s="1"/>
  <c r="C7625" i="29" s="1"/>
  <c r="C7626" i="29" s="1"/>
  <c r="C7627" i="29" s="1"/>
  <c r="C7628" i="29" s="1"/>
  <c r="C7629" i="29" s="1"/>
  <c r="C7630" i="29" s="1"/>
  <c r="C7631" i="29" s="1"/>
  <c r="C7632" i="29" s="1"/>
  <c r="C7633" i="29" s="1"/>
  <c r="C7634" i="29" s="1"/>
  <c r="C7635" i="29" s="1"/>
  <c r="C7636" i="29" s="1"/>
  <c r="C7637" i="29" s="1"/>
  <c r="C7638" i="29" s="1"/>
  <c r="C7639" i="29" s="1"/>
  <c r="C7640" i="29" s="1"/>
  <c r="C7641" i="29" s="1"/>
  <c r="C7642" i="29" s="1"/>
  <c r="C7643" i="29" s="1"/>
  <c r="C7644" i="29" s="1"/>
  <c r="C7645" i="29" s="1"/>
  <c r="C7646" i="29" s="1"/>
  <c r="C7647" i="29" s="1"/>
  <c r="C7648" i="29" s="1"/>
  <c r="C7649" i="29" s="1"/>
  <c r="C7650" i="29" s="1"/>
  <c r="C7651" i="29" s="1"/>
  <c r="C7652" i="29" s="1"/>
  <c r="C7653" i="29" s="1"/>
  <c r="C7654" i="29" s="1"/>
  <c r="C7655" i="29" s="1"/>
  <c r="C7656" i="29" s="1"/>
  <c r="C7657" i="29" s="1"/>
  <c r="C7658" i="29" s="1"/>
  <c r="C7659" i="29" s="1"/>
  <c r="C7660" i="29" s="1"/>
  <c r="C7661" i="29" s="1"/>
  <c r="C7662" i="29" s="1"/>
  <c r="C7663" i="29" s="1"/>
  <c r="C7664" i="29" s="1"/>
  <c r="C7665" i="29" s="1"/>
  <c r="C7666" i="29" s="1"/>
  <c r="C7667" i="29" s="1"/>
  <c r="C7668" i="29" s="1"/>
  <c r="C7669" i="29" s="1"/>
  <c r="C7670" i="29" s="1"/>
  <c r="C7671" i="29" s="1"/>
  <c r="C7672" i="29" s="1"/>
  <c r="C7673" i="29" s="1"/>
  <c r="C7674" i="29" s="1"/>
  <c r="D7311" i="29"/>
  <c r="D7312" i="29" s="1"/>
  <c r="D7313" i="29" s="1"/>
  <c r="D7314" i="29" s="1"/>
  <c r="D7315" i="29" s="1"/>
  <c r="D7316" i="29" s="1"/>
  <c r="D7317" i="29" s="1"/>
  <c r="D7318" i="29" s="1"/>
  <c r="D7319" i="29" s="1"/>
  <c r="D7320" i="29" s="1"/>
  <c r="D7321" i="29" s="1"/>
  <c r="D7322" i="29" s="1"/>
  <c r="D7323" i="29" s="1"/>
  <c r="D7324" i="29" s="1"/>
  <c r="D7325" i="29" s="1"/>
  <c r="D7326" i="29" s="1"/>
  <c r="D7327" i="29" s="1"/>
  <c r="D7328" i="29" s="1"/>
  <c r="D7329" i="29" s="1"/>
  <c r="D7330" i="29" s="1"/>
  <c r="D7331" i="29" s="1"/>
  <c r="D7332" i="29" s="1"/>
  <c r="D7333" i="29" s="1"/>
  <c r="D7334" i="29" s="1"/>
  <c r="D7335" i="29" s="1"/>
  <c r="D7336" i="29" s="1"/>
  <c r="D7337" i="29" s="1"/>
  <c r="D7338" i="29" s="1"/>
  <c r="D7339" i="29" s="1"/>
  <c r="D7340" i="29" s="1"/>
  <c r="D7341" i="29" s="1"/>
  <c r="D7342" i="29" s="1"/>
  <c r="D7343" i="29" s="1"/>
  <c r="D7344" i="29" s="1"/>
  <c r="D7345" i="29" s="1"/>
  <c r="D7346" i="29" s="1"/>
  <c r="D7347" i="29" s="1"/>
  <c r="D7348" i="29" s="1"/>
  <c r="D7349" i="29" s="1"/>
  <c r="D7350" i="29" s="1"/>
  <c r="D7351" i="29" s="1"/>
  <c r="D7352" i="29" s="1"/>
  <c r="D7353" i="29" s="1"/>
  <c r="D7354" i="29" s="1"/>
  <c r="D7355" i="29" s="1"/>
  <c r="D7356" i="29" s="1"/>
  <c r="D7357" i="29" s="1"/>
  <c r="D7358" i="29" s="1"/>
  <c r="D7359" i="29" s="1"/>
  <c r="D7360" i="29" s="1"/>
  <c r="D7361" i="29" s="1"/>
  <c r="D7362" i="29" s="1"/>
  <c r="D7363" i="29" s="1"/>
  <c r="D7364" i="29" s="1"/>
  <c r="D7365" i="29" s="1"/>
  <c r="D7366" i="29" s="1"/>
  <c r="B7676" i="29"/>
  <c r="B7677" i="29" s="1"/>
  <c r="B7678" i="29" s="1"/>
  <c r="B7679" i="29" s="1"/>
  <c r="B7680" i="29" s="1"/>
  <c r="B7681" i="29" s="1"/>
  <c r="B7682" i="29" s="1"/>
  <c r="B7683" i="29" s="1"/>
  <c r="B7684" i="29" s="1"/>
  <c r="B7685" i="29" s="1"/>
  <c r="B7686" i="29" s="1"/>
  <c r="B7687" i="29" s="1"/>
  <c r="B7688" i="29" s="1"/>
  <c r="B7689" i="29" s="1"/>
  <c r="B7690" i="29" s="1"/>
  <c r="B7691" i="29" s="1"/>
  <c r="B7692" i="29" s="1"/>
  <c r="B7693" i="29" s="1"/>
  <c r="B7694" i="29" s="1"/>
  <c r="B7695" i="29" s="1"/>
  <c r="B7696" i="29" s="1"/>
  <c r="B7697" i="29" s="1"/>
  <c r="B7698" i="29" s="1"/>
  <c r="B7699" i="29" s="1"/>
  <c r="B7700" i="29" s="1"/>
  <c r="B7701" i="29" s="1"/>
  <c r="B7702" i="29" s="1"/>
  <c r="B7703" i="29" s="1"/>
  <c r="B7704" i="29" s="1"/>
  <c r="B7705" i="29" s="1"/>
  <c r="B7706" i="29" s="1"/>
  <c r="B7707" i="29" s="1"/>
  <c r="B7708" i="29" s="1"/>
  <c r="B7709" i="29" s="1"/>
  <c r="B7710" i="29" s="1"/>
  <c r="B7711" i="29" s="1"/>
  <c r="B7712" i="29" s="1"/>
  <c r="B7713" i="29" s="1"/>
  <c r="B7714" i="29" s="1"/>
  <c r="B7715" i="29" s="1"/>
  <c r="B7716" i="29" s="1"/>
  <c r="B7717" i="29" s="1"/>
  <c r="B7718" i="29" s="1"/>
  <c r="B7719" i="29" s="1"/>
  <c r="B7720" i="29" s="1"/>
  <c r="B7721" i="29" s="1"/>
  <c r="B7722" i="29" s="1"/>
  <c r="B7723" i="29" s="1"/>
  <c r="B7724" i="29" s="1"/>
  <c r="B7725" i="29" s="1"/>
  <c r="B7726" i="29" s="1"/>
  <c r="B7727" i="29" s="1"/>
  <c r="B7728" i="29" s="1"/>
  <c r="B7729" i="29" s="1"/>
  <c r="B7730" i="29" s="1"/>
  <c r="B7731" i="29" s="1"/>
  <c r="B7732" i="29" s="1"/>
  <c r="B7733" i="29" s="1"/>
  <c r="B7734" i="29" s="1"/>
  <c r="B7735" i="29" s="1"/>
  <c r="B7736" i="29" s="1"/>
  <c r="B7737" i="29" s="1"/>
  <c r="B7738" i="29" s="1"/>
  <c r="B7739" i="29" s="1"/>
  <c r="B7740" i="29" s="1"/>
  <c r="B7741" i="29" s="1"/>
  <c r="B7742" i="29" s="1"/>
  <c r="B7743" i="29" s="1"/>
  <c r="B7744" i="29" s="1"/>
  <c r="B7745" i="29" s="1"/>
  <c r="B7746" i="29" s="1"/>
  <c r="B7747" i="29" s="1"/>
  <c r="B7748" i="29" s="1"/>
  <c r="B7749" i="29" s="1"/>
  <c r="B7750" i="29" s="1"/>
  <c r="B7751" i="29" s="1"/>
  <c r="B7752" i="29" s="1"/>
  <c r="B7753" i="29" s="1"/>
  <c r="B7754" i="29" s="1"/>
  <c r="B7755" i="29" s="1"/>
  <c r="B7756" i="29" s="1"/>
  <c r="B7757" i="29" s="1"/>
  <c r="B7758" i="29" s="1"/>
  <c r="B7759" i="29" s="1"/>
  <c r="B7760" i="29" s="1"/>
  <c r="B7761" i="29" s="1"/>
  <c r="B7762" i="29" s="1"/>
  <c r="B7763" i="29" s="1"/>
  <c r="B7764" i="29" s="1"/>
  <c r="B7765" i="29" s="1"/>
  <c r="B7766" i="29" s="1"/>
  <c r="B7767" i="29" s="1"/>
  <c r="B7768" i="29" s="1"/>
  <c r="B7769" i="29" s="1"/>
  <c r="B7770" i="29" s="1"/>
  <c r="B7771" i="29" s="1"/>
  <c r="B7772" i="29" s="1"/>
  <c r="B7773" i="29" s="1"/>
  <c r="B7774" i="29" s="1"/>
  <c r="B7775" i="29" s="1"/>
  <c r="B7776" i="29" s="1"/>
  <c r="B7777" i="29" s="1"/>
  <c r="B7778" i="29" s="1"/>
  <c r="B7779" i="29" s="1"/>
  <c r="B7780" i="29" s="1"/>
  <c r="B7781" i="29" s="1"/>
  <c r="B7782" i="29" s="1"/>
  <c r="B7783" i="29" s="1"/>
  <c r="B7784" i="29" s="1"/>
  <c r="B7785" i="29" s="1"/>
  <c r="B7786" i="29" s="1"/>
  <c r="B7787" i="29" s="1"/>
  <c r="B7788" i="29" s="1"/>
  <c r="B7789" i="29" s="1"/>
  <c r="B7790" i="29" s="1"/>
  <c r="B7791" i="29" s="1"/>
  <c r="B7792" i="29" s="1"/>
  <c r="B7793" i="29" s="1"/>
  <c r="B7794" i="29" s="1"/>
  <c r="B7795" i="29" s="1"/>
  <c r="B7796" i="29" s="1"/>
  <c r="B7797" i="29" s="1"/>
  <c r="B7798" i="29" s="1"/>
  <c r="B7799" i="29" s="1"/>
  <c r="B7800" i="29" s="1"/>
  <c r="B7801" i="29" s="1"/>
  <c r="B7802" i="29" s="1"/>
  <c r="B7803" i="29" s="1"/>
  <c r="B7804" i="29" s="1"/>
  <c r="B7805" i="29" s="1"/>
  <c r="B7806" i="29" s="1"/>
  <c r="B7807" i="29" s="1"/>
  <c r="B7808" i="29" s="1"/>
  <c r="B7809" i="29" s="1"/>
  <c r="B7810" i="29" s="1"/>
  <c r="B7811" i="29" s="1"/>
  <c r="B7812" i="29" s="1"/>
  <c r="B7813" i="29" s="1"/>
  <c r="B7814" i="29" s="1"/>
  <c r="B7815" i="29" s="1"/>
  <c r="B7816" i="29" s="1"/>
  <c r="B7817" i="29" s="1"/>
  <c r="B7818" i="29" s="1"/>
  <c r="B7819" i="29" s="1"/>
  <c r="B7820" i="29" s="1"/>
  <c r="B7821" i="29" s="1"/>
  <c r="B7822" i="29" s="1"/>
  <c r="B7823" i="29" s="1"/>
  <c r="B7824" i="29" s="1"/>
  <c r="B7825" i="29" s="1"/>
  <c r="B7826" i="29" s="1"/>
  <c r="B7827" i="29" s="1"/>
  <c r="B7828" i="29" s="1"/>
  <c r="B7829" i="29" s="1"/>
  <c r="B7830" i="29" s="1"/>
  <c r="B7831" i="29" s="1"/>
  <c r="B7832" i="29" s="1"/>
  <c r="B7833" i="29" s="1"/>
  <c r="B7834" i="29" s="1"/>
  <c r="B7835" i="29" s="1"/>
  <c r="B7836" i="29" s="1"/>
  <c r="B7837" i="29" s="1"/>
  <c r="B7838" i="29" s="1"/>
  <c r="B7839" i="29" s="1"/>
  <c r="B7840" i="29" s="1"/>
  <c r="B7841" i="29" s="1"/>
  <c r="B7842" i="29" s="1"/>
  <c r="B7843" i="29" s="1"/>
  <c r="B7844" i="29" s="1"/>
  <c r="B7845" i="29" s="1"/>
  <c r="B7846" i="29" s="1"/>
  <c r="B7847" i="29" s="1"/>
  <c r="B7848" i="29" s="1"/>
  <c r="B7849" i="29" s="1"/>
  <c r="B7850" i="29" s="1"/>
  <c r="B7851" i="29" s="1"/>
  <c r="B7852" i="29" s="1"/>
  <c r="B7853" i="29" s="1"/>
  <c r="B7854" i="29" s="1"/>
  <c r="B7855" i="29" s="1"/>
  <c r="B7856" i="29" s="1"/>
  <c r="B7857" i="29" s="1"/>
  <c r="B7858" i="29" s="1"/>
  <c r="B7859" i="29" s="1"/>
  <c r="B7860" i="29" s="1"/>
  <c r="B7861" i="29" s="1"/>
  <c r="B7862" i="29" s="1"/>
  <c r="B7863" i="29" s="1"/>
  <c r="B7864" i="29" s="1"/>
  <c r="B7865" i="29" s="1"/>
  <c r="B7866" i="29" s="1"/>
  <c r="B7867" i="29" s="1"/>
  <c r="B7868" i="29" s="1"/>
  <c r="B7869" i="29" s="1"/>
  <c r="B7870" i="29" s="1"/>
  <c r="B7871" i="29" s="1"/>
  <c r="B7872" i="29" s="1"/>
  <c r="B7873" i="29" s="1"/>
  <c r="B7874" i="29" s="1"/>
  <c r="B7875" i="29" s="1"/>
  <c r="B7876" i="29" s="1"/>
  <c r="B7877" i="29" s="1"/>
  <c r="B7878" i="29" s="1"/>
  <c r="B7879" i="29" s="1"/>
  <c r="B7880" i="29" s="1"/>
  <c r="B7881" i="29" s="1"/>
  <c r="B7882" i="29" s="1"/>
  <c r="B7883" i="29" s="1"/>
  <c r="B7884" i="29" s="1"/>
  <c r="B7885" i="29" s="1"/>
  <c r="B7886" i="29" s="1"/>
  <c r="B7887" i="29" s="1"/>
  <c r="B7888" i="29" s="1"/>
  <c r="B7889" i="29" s="1"/>
  <c r="B7890" i="29" s="1"/>
  <c r="B7891" i="29" s="1"/>
  <c r="B7892" i="29" s="1"/>
  <c r="B7893" i="29" s="1"/>
  <c r="B7894" i="29" s="1"/>
  <c r="B7895" i="29" s="1"/>
  <c r="B7896" i="29" s="1"/>
  <c r="B7897" i="29" s="1"/>
  <c r="B7898" i="29" s="1"/>
  <c r="B7899" i="29" s="1"/>
  <c r="B7900" i="29" s="1"/>
  <c r="B7901" i="29" s="1"/>
  <c r="B7902" i="29" s="1"/>
  <c r="B7903" i="29" s="1"/>
  <c r="B7904" i="29" s="1"/>
  <c r="B7905" i="29" s="1"/>
  <c r="B7906" i="29" s="1"/>
  <c r="B7907" i="29" s="1"/>
  <c r="B7908" i="29" s="1"/>
  <c r="B7909" i="29" s="1"/>
  <c r="B7910" i="29" s="1"/>
  <c r="B7911" i="29" s="1"/>
  <c r="B7912" i="29" s="1"/>
  <c r="B7913" i="29" s="1"/>
  <c r="B7914" i="29" s="1"/>
  <c r="B7915" i="29" s="1"/>
  <c r="B7916" i="29" s="1"/>
  <c r="B7917" i="29" s="1"/>
  <c r="B7918" i="29" s="1"/>
  <c r="B7919" i="29" s="1"/>
  <c r="B7920" i="29" s="1"/>
  <c r="B7921" i="29" s="1"/>
  <c r="B7922" i="29" s="1"/>
  <c r="B7923" i="29" s="1"/>
  <c r="B7924" i="29" s="1"/>
  <c r="B7925" i="29" s="1"/>
  <c r="B7926" i="29" s="1"/>
  <c r="B7927" i="29" s="1"/>
  <c r="B7928" i="29" s="1"/>
  <c r="B7929" i="29" s="1"/>
  <c r="B7930" i="29" s="1"/>
  <c r="B7931" i="29" s="1"/>
  <c r="B7932" i="29" s="1"/>
  <c r="B7933" i="29" s="1"/>
  <c r="B7934" i="29" s="1"/>
  <c r="B7935" i="29" s="1"/>
  <c r="B7936" i="29" s="1"/>
  <c r="B7937" i="29" s="1"/>
  <c r="B7938" i="29" s="1"/>
  <c r="B7939" i="29" s="1"/>
  <c r="B7940" i="29" s="1"/>
  <c r="B7941" i="29" s="1"/>
  <c r="B7942" i="29" s="1"/>
  <c r="B7943" i="29" s="1"/>
  <c r="B7944" i="29" s="1"/>
  <c r="B7945" i="29" s="1"/>
  <c r="B7946" i="29" s="1"/>
  <c r="B7947" i="29" s="1"/>
  <c r="B7948" i="29" s="1"/>
  <c r="B7949" i="29" s="1"/>
  <c r="B7950" i="29" s="1"/>
  <c r="B7951" i="29" s="1"/>
  <c r="B7952" i="29" s="1"/>
  <c r="B7953" i="29" s="1"/>
  <c r="B7954" i="29" s="1"/>
  <c r="B7955" i="29" s="1"/>
  <c r="B7956" i="29" s="1"/>
  <c r="B7957" i="29" s="1"/>
  <c r="B7958" i="29" s="1"/>
  <c r="B7959" i="29" s="1"/>
  <c r="B7960" i="29" s="1"/>
  <c r="B7961" i="29" s="1"/>
  <c r="B7962" i="29" s="1"/>
  <c r="B7963" i="29" s="1"/>
  <c r="B7964" i="29" s="1"/>
  <c r="B7965" i="29" s="1"/>
  <c r="B7966" i="29" s="1"/>
  <c r="B7967" i="29" s="1"/>
  <c r="B7968" i="29" s="1"/>
  <c r="B7969" i="29" s="1"/>
  <c r="B7970" i="29" s="1"/>
  <c r="B7971" i="29" s="1"/>
  <c r="B7972" i="29" s="1"/>
  <c r="B7973" i="29" s="1"/>
  <c r="B7974" i="29" s="1"/>
  <c r="B7975" i="29" s="1"/>
  <c r="B7976" i="29" s="1"/>
  <c r="B7977" i="29" s="1"/>
  <c r="B7978" i="29" s="1"/>
  <c r="B7979" i="29" s="1"/>
  <c r="B7980" i="29" s="1"/>
  <c r="B7981" i="29" s="1"/>
  <c r="B7982" i="29" s="1"/>
  <c r="B7983" i="29" s="1"/>
  <c r="B7984" i="29" s="1"/>
  <c r="B7985" i="29" s="1"/>
  <c r="B7986" i="29" s="1"/>
  <c r="B7987" i="29" s="1"/>
  <c r="B7988" i="29" s="1"/>
  <c r="B7989" i="29" s="1"/>
  <c r="B7990" i="29" s="1"/>
  <c r="B7991" i="29" s="1"/>
  <c r="B7992" i="29" s="1"/>
  <c r="B7993" i="29" s="1"/>
  <c r="B7994" i="29" s="1"/>
  <c r="B7995" i="29" s="1"/>
  <c r="B7996" i="29" s="1"/>
  <c r="B7997" i="29" s="1"/>
  <c r="B7998" i="29" s="1"/>
  <c r="B7999" i="29" s="1"/>
  <c r="B8000" i="29" s="1"/>
  <c r="B8001" i="29" s="1"/>
  <c r="B8002" i="29" s="1"/>
  <c r="B8003" i="29" s="1"/>
  <c r="B8004" i="29" s="1"/>
  <c r="B8005" i="29" s="1"/>
  <c r="B8006" i="29" s="1"/>
  <c r="B8007" i="29" s="1"/>
  <c r="B8008" i="29" s="1"/>
  <c r="B8009" i="29" s="1"/>
  <c r="B8010" i="29" s="1"/>
  <c r="B8011" i="29" s="1"/>
  <c r="B8012" i="29" s="1"/>
  <c r="B8013" i="29" s="1"/>
  <c r="B8014" i="29" s="1"/>
  <c r="B8015" i="29" s="1"/>
  <c r="B8016" i="29" s="1"/>
  <c r="B8017" i="29" s="1"/>
  <c r="B8018" i="29" s="1"/>
  <c r="B8019" i="29" s="1"/>
  <c r="B8020" i="29" s="1"/>
  <c r="B8021" i="29" s="1"/>
  <c r="B8022" i="29" s="1"/>
  <c r="B8023" i="29" s="1"/>
  <c r="B8024" i="29" s="1"/>
  <c r="B8025" i="29" s="1"/>
  <c r="B8026" i="29" s="1"/>
  <c r="B8027" i="29" s="1"/>
  <c r="B8028" i="29" s="1"/>
  <c r="B8029" i="29" s="1"/>
  <c r="B8030" i="29" s="1"/>
  <c r="B8031" i="29" s="1"/>
  <c r="B8032" i="29" s="1"/>
  <c r="B8033" i="29" s="1"/>
  <c r="B8034" i="29" s="1"/>
  <c r="B8035" i="29" s="1"/>
  <c r="B8036" i="29" s="1"/>
  <c r="B8037" i="29" s="1"/>
  <c r="B8038" i="29" s="1"/>
  <c r="B8039" i="29" s="1"/>
  <c r="C7676" i="29"/>
  <c r="C7677" i="29" s="1"/>
  <c r="C7678" i="29" s="1"/>
  <c r="C7679" i="29" s="1"/>
  <c r="C7680" i="29" s="1"/>
  <c r="C7681" i="29" s="1"/>
  <c r="C7682" i="29" s="1"/>
  <c r="C7683" i="29" s="1"/>
  <c r="C7684" i="29" s="1"/>
  <c r="C7685" i="29" s="1"/>
  <c r="C7686" i="29" s="1"/>
  <c r="C7687" i="29" s="1"/>
  <c r="C7688" i="29" s="1"/>
  <c r="C7689" i="29" s="1"/>
  <c r="C7690" i="29" s="1"/>
  <c r="C7691" i="29" s="1"/>
  <c r="C7692" i="29" s="1"/>
  <c r="C7693" i="29" s="1"/>
  <c r="C7694" i="29" s="1"/>
  <c r="C7695" i="29" s="1"/>
  <c r="C7696" i="29" s="1"/>
  <c r="C7697" i="29" s="1"/>
  <c r="C7698" i="29" s="1"/>
  <c r="C7699" i="29" s="1"/>
  <c r="C7700" i="29" s="1"/>
  <c r="C7701" i="29" s="1"/>
  <c r="C7702" i="29" s="1"/>
  <c r="C7703" i="29" s="1"/>
  <c r="C7704" i="29" s="1"/>
  <c r="C7705" i="29" s="1"/>
  <c r="C7706" i="29" s="1"/>
  <c r="C7707" i="29" s="1"/>
  <c r="C7708" i="29" s="1"/>
  <c r="C7709" i="29" s="1"/>
  <c r="C7710" i="29" s="1"/>
  <c r="C7711" i="29" s="1"/>
  <c r="C7712" i="29" s="1"/>
  <c r="C7713" i="29" s="1"/>
  <c r="C7714" i="29" s="1"/>
  <c r="C7715" i="29" s="1"/>
  <c r="C7716" i="29" s="1"/>
  <c r="C7717" i="29" s="1"/>
  <c r="C7718" i="29" s="1"/>
  <c r="C7719" i="29" s="1"/>
  <c r="C7720" i="29" s="1"/>
  <c r="C7721" i="29" s="1"/>
  <c r="C7722" i="29" s="1"/>
  <c r="C7723" i="29" s="1"/>
  <c r="C7724" i="29" s="1"/>
  <c r="C7725" i="29" s="1"/>
  <c r="C7726" i="29" s="1"/>
  <c r="C7727" i="29" s="1"/>
  <c r="C7728" i="29" s="1"/>
  <c r="C7729" i="29" s="1"/>
  <c r="C7730" i="29" s="1"/>
  <c r="C7731" i="29" s="1"/>
  <c r="C7732" i="29" s="1"/>
  <c r="C7733" i="29" s="1"/>
  <c r="C7734" i="29" s="1"/>
  <c r="C7735" i="29" s="1"/>
  <c r="C7736" i="29" s="1"/>
  <c r="C7737" i="29" s="1"/>
  <c r="C7738" i="29" s="1"/>
  <c r="C7739" i="29" s="1"/>
  <c r="C7740" i="29" s="1"/>
  <c r="C7741" i="29" s="1"/>
  <c r="C7742" i="29" s="1"/>
  <c r="C7743" i="29" s="1"/>
  <c r="C7744" i="29" s="1"/>
  <c r="C7745" i="29" s="1"/>
  <c r="C7746" i="29" s="1"/>
  <c r="C7747" i="29" s="1"/>
  <c r="C7748" i="29" s="1"/>
  <c r="C7749" i="29" s="1"/>
  <c r="C7750" i="29" s="1"/>
  <c r="C7751" i="29" s="1"/>
  <c r="C7752" i="29" s="1"/>
  <c r="C7753" i="29" s="1"/>
  <c r="C7754" i="29" s="1"/>
  <c r="C7755" i="29" s="1"/>
  <c r="C7756" i="29" s="1"/>
  <c r="C7757" i="29" s="1"/>
  <c r="C7758" i="29" s="1"/>
  <c r="C7759" i="29" s="1"/>
  <c r="C7760" i="29" s="1"/>
  <c r="C7761" i="29" s="1"/>
  <c r="C7762" i="29" s="1"/>
  <c r="C7763" i="29" s="1"/>
  <c r="C7764" i="29" s="1"/>
  <c r="C7765" i="29" s="1"/>
  <c r="C7766" i="29" s="1"/>
  <c r="C7767" i="29" s="1"/>
  <c r="C7768" i="29" s="1"/>
  <c r="C7769" i="29" s="1"/>
  <c r="C7770" i="29" s="1"/>
  <c r="C7771" i="29" s="1"/>
  <c r="C7772" i="29" s="1"/>
  <c r="C7773" i="29" s="1"/>
  <c r="C7774" i="29" s="1"/>
  <c r="C7775" i="29" s="1"/>
  <c r="C7776" i="29" s="1"/>
  <c r="C7777" i="29" s="1"/>
  <c r="C7778" i="29" s="1"/>
  <c r="C7779" i="29" s="1"/>
  <c r="C7780" i="29" s="1"/>
  <c r="C7781" i="29" s="1"/>
  <c r="C7782" i="29" s="1"/>
  <c r="C7783" i="29" s="1"/>
  <c r="C7784" i="29" s="1"/>
  <c r="C7785" i="29" s="1"/>
  <c r="C7786" i="29" s="1"/>
  <c r="C7787" i="29" s="1"/>
  <c r="C7788" i="29" s="1"/>
  <c r="C7789" i="29" s="1"/>
  <c r="C7790" i="29" s="1"/>
  <c r="C7791" i="29" s="1"/>
  <c r="C7792" i="29" s="1"/>
  <c r="C7793" i="29" s="1"/>
  <c r="C7794" i="29" s="1"/>
  <c r="C7795" i="29" s="1"/>
  <c r="C7796" i="29" s="1"/>
  <c r="C7797" i="29" s="1"/>
  <c r="C7798" i="29" s="1"/>
  <c r="C7799" i="29" s="1"/>
  <c r="C7800" i="29" s="1"/>
  <c r="C7801" i="29" s="1"/>
  <c r="C7802" i="29" s="1"/>
  <c r="C7803" i="29" s="1"/>
  <c r="C7804" i="29" s="1"/>
  <c r="C7805" i="29" s="1"/>
  <c r="C7806" i="29" s="1"/>
  <c r="C7807" i="29" s="1"/>
  <c r="C7808" i="29" s="1"/>
  <c r="C7809" i="29" s="1"/>
  <c r="C7810" i="29" s="1"/>
  <c r="C7811" i="29" s="1"/>
  <c r="C7812" i="29" s="1"/>
  <c r="C7813" i="29" s="1"/>
  <c r="C7814" i="29" s="1"/>
  <c r="C7815" i="29" s="1"/>
  <c r="C7816" i="29" s="1"/>
  <c r="C7817" i="29" s="1"/>
  <c r="C7818" i="29" s="1"/>
  <c r="C7819" i="29" s="1"/>
  <c r="C7820" i="29" s="1"/>
  <c r="C7821" i="29" s="1"/>
  <c r="C7822" i="29" s="1"/>
  <c r="C7823" i="29" s="1"/>
  <c r="C7824" i="29" s="1"/>
  <c r="C7825" i="29" s="1"/>
  <c r="C7826" i="29" s="1"/>
  <c r="C7827" i="29" s="1"/>
  <c r="C7828" i="29" s="1"/>
  <c r="C7829" i="29" s="1"/>
  <c r="C7830" i="29" s="1"/>
  <c r="C7831" i="29" s="1"/>
  <c r="C7832" i="29" s="1"/>
  <c r="C7833" i="29" s="1"/>
  <c r="C7834" i="29" s="1"/>
  <c r="C7835" i="29" s="1"/>
  <c r="C7836" i="29" s="1"/>
  <c r="C7837" i="29" s="1"/>
  <c r="C7838" i="29" s="1"/>
  <c r="C7839" i="29" s="1"/>
  <c r="C7840" i="29" s="1"/>
  <c r="C7841" i="29" s="1"/>
  <c r="C7842" i="29" s="1"/>
  <c r="C7843" i="29" s="1"/>
  <c r="C7844" i="29" s="1"/>
  <c r="C7845" i="29" s="1"/>
  <c r="C7846" i="29" s="1"/>
  <c r="C7847" i="29" s="1"/>
  <c r="C7848" i="29" s="1"/>
  <c r="C7849" i="29" s="1"/>
  <c r="C7850" i="29" s="1"/>
  <c r="C7851" i="29" s="1"/>
  <c r="C7852" i="29" s="1"/>
  <c r="C7853" i="29" s="1"/>
  <c r="C7854" i="29" s="1"/>
  <c r="C7855" i="29" s="1"/>
  <c r="C7856" i="29" s="1"/>
  <c r="C7857" i="29" s="1"/>
  <c r="C7858" i="29" s="1"/>
  <c r="C7859" i="29" s="1"/>
  <c r="C7860" i="29" s="1"/>
  <c r="C7861" i="29" s="1"/>
  <c r="C7862" i="29" s="1"/>
  <c r="C7863" i="29" s="1"/>
  <c r="C7864" i="29" s="1"/>
  <c r="C7865" i="29" s="1"/>
  <c r="C7866" i="29" s="1"/>
  <c r="C7867" i="29" s="1"/>
  <c r="C7868" i="29" s="1"/>
  <c r="C7869" i="29" s="1"/>
  <c r="C7870" i="29" s="1"/>
  <c r="C7871" i="29" s="1"/>
  <c r="C7872" i="29" s="1"/>
  <c r="C7873" i="29" s="1"/>
  <c r="C7874" i="29" s="1"/>
  <c r="C7875" i="29" s="1"/>
  <c r="C7876" i="29" s="1"/>
  <c r="C7877" i="29" s="1"/>
  <c r="C7878" i="29" s="1"/>
  <c r="C7879" i="29" s="1"/>
  <c r="C7880" i="29" s="1"/>
  <c r="C7881" i="29" s="1"/>
  <c r="C7882" i="29" s="1"/>
  <c r="C7883" i="29" s="1"/>
  <c r="C7884" i="29" s="1"/>
  <c r="C7885" i="29" s="1"/>
  <c r="C7886" i="29" s="1"/>
  <c r="C7887" i="29" s="1"/>
  <c r="C7888" i="29" s="1"/>
  <c r="C7889" i="29" s="1"/>
  <c r="C7890" i="29" s="1"/>
  <c r="C7891" i="29" s="1"/>
  <c r="C7892" i="29" s="1"/>
  <c r="C7893" i="29" s="1"/>
  <c r="C7894" i="29" s="1"/>
  <c r="C7895" i="29" s="1"/>
  <c r="C7896" i="29" s="1"/>
  <c r="C7897" i="29" s="1"/>
  <c r="C7898" i="29" s="1"/>
  <c r="C7899" i="29" s="1"/>
  <c r="C7900" i="29" s="1"/>
  <c r="C7901" i="29" s="1"/>
  <c r="C7902" i="29" s="1"/>
  <c r="C7903" i="29" s="1"/>
  <c r="C7904" i="29" s="1"/>
  <c r="C7905" i="29" s="1"/>
  <c r="C7906" i="29" s="1"/>
  <c r="C7907" i="29" s="1"/>
  <c r="C7908" i="29" s="1"/>
  <c r="C7909" i="29" s="1"/>
  <c r="C7910" i="29" s="1"/>
  <c r="C7911" i="29" s="1"/>
  <c r="C7912" i="29" s="1"/>
  <c r="C7913" i="29" s="1"/>
  <c r="C7914" i="29" s="1"/>
  <c r="C7915" i="29" s="1"/>
  <c r="C7916" i="29" s="1"/>
  <c r="C7917" i="29" s="1"/>
  <c r="C7918" i="29" s="1"/>
  <c r="C7919" i="29" s="1"/>
  <c r="C7920" i="29" s="1"/>
  <c r="C7921" i="29" s="1"/>
  <c r="C7922" i="29" s="1"/>
  <c r="C7923" i="29" s="1"/>
  <c r="C7924" i="29" s="1"/>
  <c r="C7925" i="29" s="1"/>
  <c r="C7926" i="29" s="1"/>
  <c r="C7927" i="29" s="1"/>
  <c r="C7928" i="29" s="1"/>
  <c r="C7929" i="29" s="1"/>
  <c r="C7930" i="29" s="1"/>
  <c r="C7931" i="29" s="1"/>
  <c r="C7932" i="29" s="1"/>
  <c r="C7933" i="29" s="1"/>
  <c r="C7934" i="29" s="1"/>
  <c r="C7935" i="29" s="1"/>
  <c r="C7936" i="29" s="1"/>
  <c r="C7937" i="29" s="1"/>
  <c r="C7938" i="29" s="1"/>
  <c r="C7939" i="29" s="1"/>
  <c r="C7940" i="29" s="1"/>
  <c r="C7941" i="29" s="1"/>
  <c r="C7942" i="29" s="1"/>
  <c r="C7943" i="29" s="1"/>
  <c r="C7944" i="29" s="1"/>
  <c r="C7945" i="29" s="1"/>
  <c r="C7946" i="29" s="1"/>
  <c r="C7947" i="29" s="1"/>
  <c r="C7948" i="29" s="1"/>
  <c r="C7949" i="29" s="1"/>
  <c r="C7950" i="29" s="1"/>
  <c r="C7951" i="29" s="1"/>
  <c r="C7952" i="29" s="1"/>
  <c r="C7953" i="29" s="1"/>
  <c r="C7954" i="29" s="1"/>
  <c r="C7955" i="29" s="1"/>
  <c r="C7956" i="29" s="1"/>
  <c r="C7957" i="29" s="1"/>
  <c r="C7958" i="29" s="1"/>
  <c r="C7959" i="29" s="1"/>
  <c r="C7960" i="29" s="1"/>
  <c r="C7961" i="29" s="1"/>
  <c r="C7962" i="29" s="1"/>
  <c r="C7963" i="29" s="1"/>
  <c r="C7964" i="29" s="1"/>
  <c r="C7965" i="29" s="1"/>
  <c r="C7966" i="29" s="1"/>
  <c r="C7967" i="29" s="1"/>
  <c r="C7968" i="29" s="1"/>
  <c r="C7969" i="29" s="1"/>
  <c r="C7970" i="29" s="1"/>
  <c r="C7971" i="29" s="1"/>
  <c r="C7972" i="29" s="1"/>
  <c r="C7973" i="29" s="1"/>
  <c r="C7974" i="29" s="1"/>
  <c r="C7975" i="29" s="1"/>
  <c r="C7976" i="29" s="1"/>
  <c r="C7977" i="29" s="1"/>
  <c r="C7978" i="29" s="1"/>
  <c r="C7979" i="29" s="1"/>
  <c r="C7980" i="29" s="1"/>
  <c r="C7981" i="29" s="1"/>
  <c r="C7982" i="29" s="1"/>
  <c r="C7983" i="29" s="1"/>
  <c r="C7984" i="29" s="1"/>
  <c r="C7985" i="29" s="1"/>
  <c r="C7986" i="29" s="1"/>
  <c r="C7987" i="29" s="1"/>
  <c r="C7988" i="29" s="1"/>
  <c r="C7989" i="29" s="1"/>
  <c r="C7990" i="29" s="1"/>
  <c r="C7991" i="29" s="1"/>
  <c r="C7992" i="29" s="1"/>
  <c r="C7993" i="29" s="1"/>
  <c r="C7994" i="29" s="1"/>
  <c r="C7995" i="29" s="1"/>
  <c r="C7996" i="29" s="1"/>
  <c r="C7997" i="29" s="1"/>
  <c r="C7998" i="29" s="1"/>
  <c r="C7999" i="29" s="1"/>
  <c r="C8000" i="29" s="1"/>
  <c r="C8001" i="29" s="1"/>
  <c r="C8002" i="29" s="1"/>
  <c r="C8003" i="29" s="1"/>
  <c r="C8004" i="29" s="1"/>
  <c r="C8005" i="29" s="1"/>
  <c r="C8006" i="29" s="1"/>
  <c r="C8007" i="29" s="1"/>
  <c r="C8008" i="29" s="1"/>
  <c r="C8009" i="29" s="1"/>
  <c r="C8010" i="29" s="1"/>
  <c r="C8011" i="29" s="1"/>
  <c r="C8012" i="29" s="1"/>
  <c r="C8013" i="29" s="1"/>
  <c r="C8014" i="29" s="1"/>
  <c r="C8015" i="29" s="1"/>
  <c r="C8016" i="29" s="1"/>
  <c r="C8017" i="29" s="1"/>
  <c r="C8018" i="29" s="1"/>
  <c r="C8019" i="29" s="1"/>
  <c r="C8020" i="29" s="1"/>
  <c r="C8021" i="29" s="1"/>
  <c r="C8022" i="29" s="1"/>
  <c r="C8023" i="29" s="1"/>
  <c r="C8024" i="29" s="1"/>
  <c r="C8025" i="29" s="1"/>
  <c r="C8026" i="29" s="1"/>
  <c r="C8027" i="29" s="1"/>
  <c r="C8028" i="29" s="1"/>
  <c r="C8029" i="29" s="1"/>
  <c r="C8030" i="29" s="1"/>
  <c r="C8031" i="29" s="1"/>
  <c r="C8032" i="29" s="1"/>
  <c r="C8033" i="29" s="1"/>
  <c r="C8034" i="29" s="1"/>
  <c r="C8035" i="29" s="1"/>
  <c r="C8036" i="29" s="1"/>
  <c r="C8037" i="29" s="1"/>
  <c r="C8038" i="29" s="1"/>
  <c r="C8039" i="29" s="1"/>
  <c r="D7677" i="29"/>
  <c r="D7678" i="29" s="1"/>
  <c r="D7679" i="29" s="1"/>
  <c r="D7680" i="29" s="1"/>
  <c r="D7681" i="29" s="1"/>
  <c r="D7682" i="29" s="1"/>
  <c r="D7683" i="29" s="1"/>
  <c r="D7684" i="29" s="1"/>
  <c r="D7685" i="29" s="1"/>
  <c r="D7686" i="29" s="1"/>
  <c r="D7687" i="29" s="1"/>
  <c r="D7688" i="29" s="1"/>
  <c r="D7689" i="29" s="1"/>
  <c r="D7690" i="29" s="1"/>
  <c r="D7691" i="29" s="1"/>
  <c r="D7692" i="29" s="1"/>
  <c r="D7693" i="29" s="1"/>
  <c r="D7694" i="29" s="1"/>
  <c r="D7695" i="29" s="1"/>
  <c r="D7696" i="29" s="1"/>
  <c r="D7697" i="29" s="1"/>
  <c r="D7698" i="29" s="1"/>
  <c r="D7699" i="29" s="1"/>
  <c r="D7700" i="29" s="1"/>
  <c r="D7701" i="29" s="1"/>
  <c r="D7702" i="29" s="1"/>
  <c r="D7703" i="29" s="1"/>
  <c r="D7704" i="29" s="1"/>
  <c r="D7705" i="29" s="1"/>
  <c r="D7706" i="29" s="1"/>
  <c r="D7707" i="29" s="1"/>
  <c r="D7708" i="29" s="1"/>
  <c r="D7709" i="29" s="1"/>
  <c r="D7710" i="29" s="1"/>
  <c r="D7711" i="29" s="1"/>
  <c r="D7712" i="29" s="1"/>
  <c r="D7713" i="29" s="1"/>
  <c r="D7714" i="29" s="1"/>
  <c r="D7715" i="29" s="1"/>
  <c r="D7716" i="29" s="1"/>
  <c r="D7717" i="29" s="1"/>
  <c r="D7718" i="29" s="1"/>
  <c r="D7719" i="29" s="1"/>
  <c r="D7720" i="29" s="1"/>
  <c r="D7721" i="29" s="1"/>
  <c r="D7722" i="29" s="1"/>
  <c r="D7723" i="29" s="1"/>
  <c r="D7724" i="29" s="1"/>
  <c r="D7725" i="29" s="1"/>
  <c r="D7726" i="29" s="1"/>
  <c r="D7727" i="29" s="1"/>
  <c r="D7728" i="29" s="1"/>
  <c r="D7729" i="29" s="1"/>
  <c r="D7730" i="29" s="1"/>
  <c r="D7731" i="29" s="1"/>
  <c r="D7732" i="29" s="1"/>
  <c r="D7733" i="29" s="1"/>
  <c r="D7734" i="29" s="1"/>
  <c r="D7735" i="29" s="1"/>
  <c r="D7736" i="29" s="1"/>
  <c r="D7737" i="29" s="1"/>
  <c r="D7738" i="29" s="1"/>
  <c r="D7739" i="29" s="1"/>
  <c r="D7740" i="29" s="1"/>
  <c r="D7741" i="29" s="1"/>
  <c r="D7742" i="29" s="1"/>
  <c r="D7743" i="29" s="1"/>
  <c r="D7744" i="29" s="1"/>
  <c r="D7745" i="29" s="1"/>
  <c r="D7746" i="29" s="1"/>
  <c r="D7747" i="29" s="1"/>
  <c r="D7748" i="29" s="1"/>
  <c r="D7749" i="29" s="1"/>
  <c r="D7750" i="29" s="1"/>
  <c r="D7751" i="29" s="1"/>
  <c r="D7752" i="29" s="1"/>
  <c r="D7753" i="29" s="1"/>
  <c r="D7754" i="29" s="1"/>
  <c r="D7755" i="29" s="1"/>
  <c r="D7756" i="29" s="1"/>
  <c r="D7757" i="29" s="1"/>
  <c r="D7758" i="29" s="1"/>
  <c r="D7759" i="29" s="1"/>
  <c r="D7760" i="29" s="1"/>
  <c r="D7761" i="29" s="1"/>
  <c r="D7762" i="29" s="1"/>
  <c r="D7763" i="29" s="1"/>
  <c r="D7764" i="29" s="1"/>
  <c r="D7765" i="29" s="1"/>
  <c r="D7766" i="29" s="1"/>
  <c r="D7767" i="29" s="1"/>
  <c r="D7768" i="29" s="1"/>
  <c r="D7769" i="29" s="1"/>
  <c r="D7770" i="29" s="1"/>
  <c r="D7771" i="29" s="1"/>
  <c r="D7772" i="29" s="1"/>
  <c r="D7773" i="29" s="1"/>
  <c r="D7774" i="29" s="1"/>
  <c r="D7775" i="29" s="1"/>
  <c r="D7776" i="29" s="1"/>
  <c r="D7777" i="29" s="1"/>
  <c r="D7778" i="29" s="1"/>
  <c r="D7779" i="29" s="1"/>
  <c r="D7780" i="29" s="1"/>
  <c r="D7781" i="29" s="1"/>
  <c r="D7782" i="29" s="1"/>
  <c r="D7783" i="29" s="1"/>
  <c r="D7784" i="29" s="1"/>
  <c r="D7785" i="29" s="1"/>
  <c r="D7786" i="29" s="1"/>
  <c r="D7787" i="29" s="1"/>
  <c r="D7788" i="29" s="1"/>
  <c r="D7789" i="29" s="1"/>
  <c r="D7790" i="29" s="1"/>
  <c r="D7791" i="29" s="1"/>
  <c r="D7792" i="29" s="1"/>
  <c r="D7793" i="29" s="1"/>
  <c r="D7794" i="29" s="1"/>
  <c r="D7795" i="29" s="1"/>
  <c r="D7796" i="29" s="1"/>
  <c r="D7797" i="29" s="1"/>
  <c r="D7798" i="29" s="1"/>
  <c r="D7799" i="29" s="1"/>
  <c r="D7800" i="29" s="1"/>
  <c r="D7801" i="29" s="1"/>
  <c r="D7802" i="29" s="1"/>
  <c r="D7803" i="29" s="1"/>
  <c r="D7804" i="29" s="1"/>
  <c r="D7805" i="29" s="1"/>
  <c r="D7806" i="29" s="1"/>
  <c r="D7807" i="29" s="1"/>
  <c r="D7808" i="29" s="1"/>
  <c r="D7809" i="29" s="1"/>
  <c r="D7810" i="29" s="1"/>
  <c r="D7811" i="29" s="1"/>
  <c r="D7812" i="29" s="1"/>
  <c r="D7813" i="29" s="1"/>
  <c r="D7814" i="29" s="1"/>
  <c r="D7815" i="29" s="1"/>
  <c r="D7816" i="29" s="1"/>
  <c r="D7817" i="29" s="1"/>
  <c r="D7818" i="29" s="1"/>
  <c r="D7819" i="29" s="1"/>
  <c r="D7820" i="29" s="1"/>
  <c r="D7821" i="29" s="1"/>
  <c r="D7822" i="29" s="1"/>
  <c r="D7823" i="29" s="1"/>
  <c r="D7824" i="29" s="1"/>
  <c r="D7825" i="29" s="1"/>
  <c r="D7826" i="29" s="1"/>
  <c r="D7827" i="29" s="1"/>
  <c r="D7828" i="29" s="1"/>
  <c r="D7829" i="29" s="1"/>
  <c r="D7830" i="29" s="1"/>
  <c r="D7831" i="29" s="1"/>
  <c r="D7832" i="29" s="1"/>
  <c r="D7833" i="29" s="1"/>
  <c r="D7834" i="29" s="1"/>
  <c r="D7835" i="29" s="1"/>
  <c r="D7836" i="29" s="1"/>
  <c r="D7837" i="29" s="1"/>
  <c r="D7838" i="29" s="1"/>
  <c r="D7839" i="29" s="1"/>
  <c r="D7840" i="29" s="1"/>
  <c r="D7841" i="29" s="1"/>
  <c r="D7842" i="29" s="1"/>
  <c r="D7843" i="29" s="1"/>
  <c r="D7844" i="29" s="1"/>
  <c r="D7845" i="29" s="1"/>
  <c r="D7846" i="29" s="1"/>
  <c r="D7847" i="29" s="1"/>
  <c r="D7848" i="29" s="1"/>
  <c r="D7849" i="29" s="1"/>
  <c r="D7850" i="29" s="1"/>
  <c r="D7851" i="29" s="1"/>
  <c r="D7852" i="29" s="1"/>
  <c r="D7853" i="29" s="1"/>
  <c r="D7854" i="29" s="1"/>
  <c r="D7855" i="29" s="1"/>
  <c r="D7856" i="29" s="1"/>
  <c r="D7857" i="29" s="1"/>
  <c r="D7858" i="29" s="1"/>
  <c r="D7859" i="29" s="1"/>
  <c r="D7860" i="29" s="1"/>
  <c r="D7861" i="29" s="1"/>
  <c r="D7862" i="29" s="1"/>
  <c r="D7863" i="29" s="1"/>
  <c r="D7864" i="29" s="1"/>
  <c r="D7865" i="29" s="1"/>
  <c r="D7866" i="29" s="1"/>
  <c r="D7867" i="29" s="1"/>
  <c r="D7868" i="29" s="1"/>
  <c r="D7869" i="29" s="1"/>
  <c r="D7870" i="29" s="1"/>
  <c r="D7871" i="29" s="1"/>
  <c r="D7872" i="29" s="1"/>
  <c r="D7873" i="29" s="1"/>
  <c r="D7874" i="29" s="1"/>
  <c r="D7875" i="29" s="1"/>
  <c r="D7876" i="29" s="1"/>
  <c r="D7877" i="29" s="1"/>
  <c r="D7878" i="29" s="1"/>
  <c r="D7879" i="29" s="1"/>
  <c r="D7880" i="29" s="1"/>
  <c r="D7881" i="29" s="1"/>
  <c r="D7882" i="29" s="1"/>
  <c r="D7883" i="29" s="1"/>
  <c r="D7884" i="29" s="1"/>
  <c r="D7885" i="29" s="1"/>
  <c r="D7886" i="29" s="1"/>
  <c r="D7887" i="29" s="1"/>
  <c r="D7888" i="29" s="1"/>
  <c r="D7889" i="29" s="1"/>
  <c r="D7890" i="29" s="1"/>
  <c r="D7891" i="29" s="1"/>
  <c r="D7892" i="29" s="1"/>
  <c r="D7893" i="29" s="1"/>
  <c r="D7894" i="29" s="1"/>
  <c r="D7895" i="29" s="1"/>
  <c r="D7896" i="29" s="1"/>
  <c r="D7897" i="29" s="1"/>
  <c r="D7898" i="29" s="1"/>
  <c r="D7899" i="29" s="1"/>
  <c r="D7900" i="29" s="1"/>
  <c r="D7901" i="29" s="1"/>
  <c r="D7902" i="29" s="1"/>
  <c r="D7903" i="29" s="1"/>
  <c r="D7904" i="29" s="1"/>
  <c r="D7905" i="29" s="1"/>
  <c r="D7906" i="29" s="1"/>
  <c r="D7907" i="29" s="1"/>
  <c r="D7908" i="29" s="1"/>
  <c r="D7909" i="29" s="1"/>
  <c r="D7910" i="29" s="1"/>
  <c r="D7911" i="29" s="1"/>
  <c r="D7912" i="29" s="1"/>
  <c r="D7913" i="29" s="1"/>
  <c r="D7914" i="29" s="1"/>
  <c r="D7915" i="29" s="1"/>
  <c r="D7916" i="29" s="1"/>
  <c r="D7917" i="29" s="1"/>
  <c r="D7918" i="29" s="1"/>
  <c r="D7919" i="29" s="1"/>
  <c r="D7920" i="29" s="1"/>
  <c r="D7921" i="29" s="1"/>
  <c r="D7922" i="29" s="1"/>
  <c r="D7923" i="29" s="1"/>
  <c r="D7924" i="29" s="1"/>
  <c r="D7925" i="29" s="1"/>
  <c r="D7926" i="29" s="1"/>
  <c r="D7927" i="29" s="1"/>
  <c r="D7928" i="29" s="1"/>
  <c r="D7929" i="29" s="1"/>
  <c r="D7930" i="29" s="1"/>
  <c r="D7931" i="29" s="1"/>
  <c r="D7932" i="29" s="1"/>
  <c r="D7933" i="29" s="1"/>
  <c r="D7934" i="29" s="1"/>
  <c r="D7935" i="29" s="1"/>
  <c r="D7936" i="29" s="1"/>
  <c r="D7937" i="29" s="1"/>
  <c r="D7938" i="29" s="1"/>
  <c r="D7939" i="29" s="1"/>
  <c r="D7940" i="29" s="1"/>
  <c r="D7941" i="29" s="1"/>
  <c r="D7942" i="29" s="1"/>
  <c r="D7943" i="29" s="1"/>
  <c r="D7944" i="29" s="1"/>
  <c r="D7945" i="29" s="1"/>
  <c r="D7946" i="29" s="1"/>
  <c r="D7947" i="29" s="1"/>
  <c r="D7948" i="29" s="1"/>
  <c r="D7949" i="29" s="1"/>
  <c r="D7950" i="29" s="1"/>
  <c r="D7951" i="29" s="1"/>
  <c r="D7952" i="29" s="1"/>
  <c r="D7953" i="29" s="1"/>
  <c r="D7954" i="29" s="1"/>
  <c r="D7955" i="29" s="1"/>
  <c r="D7956" i="29" s="1"/>
  <c r="D7957" i="29" s="1"/>
  <c r="D7958" i="29" s="1"/>
  <c r="D7959" i="29" s="1"/>
  <c r="D7960" i="29" s="1"/>
  <c r="D7961" i="29" s="1"/>
  <c r="D7962" i="29" s="1"/>
  <c r="D7963" i="29" s="1"/>
  <c r="D7964" i="29" s="1"/>
  <c r="D7965" i="29" s="1"/>
  <c r="D7966" i="29" s="1"/>
  <c r="D7967" i="29" s="1"/>
  <c r="D7968" i="29" s="1"/>
  <c r="D7969" i="29" s="1"/>
  <c r="D7970" i="29" s="1"/>
  <c r="D7971" i="29" s="1"/>
  <c r="D7972" i="29" s="1"/>
  <c r="D7973" i="29" s="1"/>
  <c r="D7974" i="29" s="1"/>
  <c r="D7975" i="29" s="1"/>
  <c r="D7976" i="29" s="1"/>
  <c r="D7977" i="29" s="1"/>
  <c r="D7978" i="29" s="1"/>
  <c r="D7979" i="29" s="1"/>
  <c r="D7980" i="29" s="1"/>
  <c r="D7981" i="29" s="1"/>
  <c r="D7982" i="29" s="1"/>
  <c r="D7983" i="29" s="1"/>
  <c r="D7984" i="29" s="1"/>
  <c r="D7985" i="29" s="1"/>
  <c r="D7986" i="29" s="1"/>
  <c r="D7987" i="29" s="1"/>
  <c r="D7988" i="29" s="1"/>
  <c r="D7989" i="29" s="1"/>
  <c r="D7990" i="29" s="1"/>
  <c r="D7991" i="29" s="1"/>
  <c r="D7992" i="29" s="1"/>
  <c r="D7993" i="29" s="1"/>
  <c r="D7994" i="29" s="1"/>
  <c r="D7995" i="29" s="1"/>
  <c r="D7996" i="29" s="1"/>
  <c r="D7997" i="29" s="1"/>
  <c r="D7998" i="29" s="1"/>
  <c r="D7999" i="29" s="1"/>
  <c r="D8000" i="29" s="1"/>
  <c r="D8001" i="29" s="1"/>
  <c r="D8002" i="29" s="1"/>
  <c r="D8003" i="29" s="1"/>
  <c r="D8004" i="29" s="1"/>
  <c r="D8005" i="29" s="1"/>
  <c r="D8006" i="29" s="1"/>
  <c r="D8007" i="29" s="1"/>
  <c r="D8008" i="29" s="1"/>
  <c r="D8009" i="29" s="1"/>
  <c r="D8010" i="29" s="1"/>
  <c r="D8011" i="29" s="1"/>
  <c r="D8012" i="29" s="1"/>
  <c r="D8013" i="29" s="1"/>
  <c r="D8014" i="29" s="1"/>
  <c r="D8015" i="29" s="1"/>
  <c r="D8016" i="29" s="1"/>
  <c r="D8017" i="29" s="1"/>
  <c r="D8018" i="29" s="1"/>
  <c r="D8019" i="29" s="1"/>
  <c r="D8020" i="29" s="1"/>
  <c r="D8021" i="29" s="1"/>
  <c r="D8022" i="29" s="1"/>
  <c r="D8023" i="29" s="1"/>
  <c r="D8024" i="29" s="1"/>
  <c r="D8025" i="29" s="1"/>
  <c r="D8026" i="29" s="1"/>
  <c r="D8027" i="29" s="1"/>
  <c r="D8028" i="29" s="1"/>
  <c r="D8029" i="29" s="1"/>
  <c r="D8030" i="29" s="1"/>
  <c r="D8031" i="29" s="1"/>
  <c r="D8032" i="29" s="1"/>
  <c r="D8033" i="29" s="1"/>
  <c r="D8034" i="29" s="1"/>
  <c r="D8035" i="29" s="1"/>
  <c r="D8036" i="29" s="1"/>
  <c r="D8037" i="29" s="1"/>
  <c r="D8038" i="29" s="1"/>
  <c r="D8039" i="29" s="1"/>
  <c r="D8040" i="29" s="1"/>
  <c r="B8041" i="29"/>
  <c r="B8042" i="29" s="1"/>
  <c r="B8043" i="29" s="1"/>
  <c r="B8044" i="29" s="1"/>
  <c r="B8045" i="29" s="1"/>
  <c r="B8046" i="29" s="1"/>
  <c r="B8047" i="29" s="1"/>
  <c r="B8048" i="29" s="1"/>
  <c r="B8049" i="29" s="1"/>
  <c r="B8050" i="29" s="1"/>
  <c r="B8051" i="29" s="1"/>
  <c r="B8052" i="29" s="1"/>
  <c r="B8053" i="29" s="1"/>
  <c r="B8054" i="29" s="1"/>
  <c r="B8055" i="29" s="1"/>
  <c r="B8056" i="29" s="1"/>
  <c r="B8057" i="29" s="1"/>
  <c r="B8058" i="29" s="1"/>
  <c r="B8059" i="29" s="1"/>
  <c r="B8060" i="29" s="1"/>
  <c r="B8061" i="29" s="1"/>
  <c r="B8062" i="29" s="1"/>
  <c r="B8063" i="29" s="1"/>
  <c r="B8064" i="29" s="1"/>
  <c r="B8065" i="29" s="1"/>
  <c r="B8066" i="29" s="1"/>
  <c r="B8067" i="29" s="1"/>
  <c r="B8068" i="29" s="1"/>
  <c r="B8069" i="29" s="1"/>
  <c r="B8070" i="29" s="1"/>
  <c r="B8071" i="29" s="1"/>
  <c r="B8072" i="29" s="1"/>
  <c r="B8073" i="29" s="1"/>
  <c r="B8074" i="29" s="1"/>
  <c r="B8075" i="29" s="1"/>
  <c r="B8076" i="29" s="1"/>
  <c r="B8077" i="29" s="1"/>
  <c r="B8078" i="29" s="1"/>
  <c r="B8079" i="29" s="1"/>
  <c r="B8080" i="29" s="1"/>
  <c r="B8081" i="29" s="1"/>
  <c r="B8082" i="29" s="1"/>
  <c r="B8083" i="29" s="1"/>
  <c r="B8084" i="29" s="1"/>
  <c r="B8085" i="29" s="1"/>
  <c r="B8086" i="29" s="1"/>
  <c r="B8087" i="29" s="1"/>
  <c r="B8088" i="29" s="1"/>
  <c r="B8089" i="29" s="1"/>
  <c r="B8090" i="29" s="1"/>
  <c r="B8091" i="29" s="1"/>
  <c r="B8092" i="29" s="1"/>
  <c r="B8093" i="29" s="1"/>
  <c r="B8094" i="29" s="1"/>
  <c r="B8095" i="29" s="1"/>
  <c r="B8096" i="29" s="1"/>
  <c r="B8097" i="29" s="1"/>
  <c r="B8098" i="29" s="1"/>
  <c r="B8099" i="29" s="1"/>
  <c r="B8100" i="29" s="1"/>
  <c r="B8101" i="29" s="1"/>
  <c r="B8102" i="29" s="1"/>
  <c r="B8103" i="29" s="1"/>
  <c r="B8104" i="29" s="1"/>
  <c r="B8105" i="29" s="1"/>
  <c r="B8106" i="29" s="1"/>
  <c r="B8107" i="29" s="1"/>
  <c r="B8108" i="29" s="1"/>
  <c r="B8109" i="29" s="1"/>
  <c r="B8110" i="29" s="1"/>
  <c r="B8111" i="29" s="1"/>
  <c r="B8112" i="29" s="1"/>
  <c r="B8113" i="29" s="1"/>
  <c r="B8114" i="29" s="1"/>
  <c r="B8115" i="29" s="1"/>
  <c r="B8116" i="29" s="1"/>
  <c r="B8117" i="29" s="1"/>
  <c r="B8118" i="29" s="1"/>
  <c r="B8119" i="29" s="1"/>
  <c r="B8120" i="29" s="1"/>
  <c r="B8121" i="29" s="1"/>
  <c r="B8122" i="29" s="1"/>
  <c r="B8123" i="29" s="1"/>
  <c r="B8124" i="29" s="1"/>
  <c r="B8125" i="29" s="1"/>
  <c r="B8126" i="29" s="1"/>
  <c r="B8127" i="29" s="1"/>
  <c r="B8128" i="29" s="1"/>
  <c r="B8129" i="29" s="1"/>
  <c r="B8130" i="29" s="1"/>
  <c r="B8131" i="29" s="1"/>
  <c r="B8132" i="29" s="1"/>
  <c r="B8133" i="29" s="1"/>
  <c r="B8134" i="29" s="1"/>
  <c r="B8135" i="29" s="1"/>
  <c r="B8136" i="29" s="1"/>
  <c r="B8137" i="29" s="1"/>
  <c r="B8138" i="29" s="1"/>
  <c r="B8139" i="29" s="1"/>
  <c r="B8140" i="29" s="1"/>
  <c r="B8141" i="29" s="1"/>
  <c r="B8142" i="29" s="1"/>
  <c r="B8143" i="29" s="1"/>
  <c r="B8144" i="29" s="1"/>
  <c r="B8145" i="29" s="1"/>
  <c r="B8146" i="29" s="1"/>
  <c r="B8147" i="29" s="1"/>
  <c r="B8148" i="29" s="1"/>
  <c r="B8149" i="29" s="1"/>
  <c r="B8150" i="29" s="1"/>
  <c r="B8151" i="29" s="1"/>
  <c r="B8152" i="29" s="1"/>
  <c r="B8153" i="29" s="1"/>
  <c r="B8154" i="29" s="1"/>
  <c r="B8155" i="29" s="1"/>
  <c r="B8156" i="29" s="1"/>
  <c r="B8157" i="29" s="1"/>
  <c r="B8158" i="29" s="1"/>
  <c r="B8159" i="29" s="1"/>
  <c r="B8160" i="29" s="1"/>
  <c r="B8161" i="29" s="1"/>
  <c r="B8162" i="29" s="1"/>
  <c r="B8163" i="29" s="1"/>
  <c r="B8164" i="29" s="1"/>
  <c r="B8165" i="29" s="1"/>
  <c r="B8166" i="29" s="1"/>
  <c r="B8167" i="29" s="1"/>
  <c r="B8168" i="29" s="1"/>
  <c r="B8169" i="29" s="1"/>
  <c r="B8170" i="29" s="1"/>
  <c r="B8171" i="29" s="1"/>
  <c r="B8172" i="29" s="1"/>
  <c r="B8173" i="29" s="1"/>
  <c r="B8174" i="29" s="1"/>
  <c r="B8175" i="29" s="1"/>
  <c r="B8176" i="29" s="1"/>
  <c r="B8177" i="29" s="1"/>
  <c r="B8178" i="29" s="1"/>
  <c r="B8179" i="29" s="1"/>
  <c r="B8180" i="29" s="1"/>
  <c r="B8181" i="29" s="1"/>
  <c r="B8182" i="29" s="1"/>
  <c r="B8183" i="29" s="1"/>
  <c r="B8184" i="29" s="1"/>
  <c r="B8185" i="29" s="1"/>
  <c r="B8186" i="29" s="1"/>
  <c r="B8187" i="29" s="1"/>
  <c r="B8188" i="29" s="1"/>
  <c r="B8189" i="29" s="1"/>
  <c r="B8190" i="29" s="1"/>
  <c r="B8191" i="29" s="1"/>
  <c r="B8192" i="29" s="1"/>
  <c r="B8193" i="29" s="1"/>
  <c r="B8194" i="29" s="1"/>
  <c r="B8195" i="29" s="1"/>
  <c r="B8196" i="29" s="1"/>
  <c r="B8197" i="29" s="1"/>
  <c r="B8198" i="29" s="1"/>
  <c r="B8199" i="29" s="1"/>
  <c r="B8200" i="29" s="1"/>
  <c r="B8201" i="29" s="1"/>
  <c r="B8202" i="29" s="1"/>
  <c r="B8203" i="29" s="1"/>
  <c r="B8204" i="29" s="1"/>
  <c r="B8205" i="29" s="1"/>
  <c r="B8206" i="29" s="1"/>
  <c r="B8207" i="29" s="1"/>
  <c r="B8208" i="29" s="1"/>
  <c r="B8209" i="29" s="1"/>
  <c r="B8210" i="29" s="1"/>
  <c r="B8211" i="29" s="1"/>
  <c r="B8212" i="29" s="1"/>
  <c r="B8213" i="29" s="1"/>
  <c r="B8214" i="29" s="1"/>
  <c r="B8215" i="29" s="1"/>
  <c r="B8216" i="29" s="1"/>
  <c r="B8217" i="29" s="1"/>
  <c r="B8218" i="29" s="1"/>
  <c r="B8219" i="29" s="1"/>
  <c r="B8220" i="29" s="1"/>
  <c r="B8221" i="29" s="1"/>
  <c r="B8222" i="29" s="1"/>
  <c r="B8223" i="29" s="1"/>
  <c r="B8224" i="29" s="1"/>
  <c r="B8225" i="29" s="1"/>
  <c r="B8226" i="29" s="1"/>
  <c r="B8227" i="29" s="1"/>
  <c r="B8228" i="29" s="1"/>
  <c r="B8229" i="29" s="1"/>
  <c r="B8230" i="29" s="1"/>
  <c r="B8231" i="29" s="1"/>
  <c r="B8232" i="29" s="1"/>
  <c r="B8233" i="29" s="1"/>
  <c r="B8234" i="29" s="1"/>
  <c r="B8235" i="29" s="1"/>
  <c r="B8236" i="29" s="1"/>
  <c r="B8237" i="29" s="1"/>
  <c r="B8238" i="29" s="1"/>
  <c r="B8239" i="29" s="1"/>
  <c r="B8240" i="29" s="1"/>
  <c r="B8241" i="29" s="1"/>
  <c r="B8242" i="29" s="1"/>
  <c r="B8243" i="29" s="1"/>
  <c r="B8244" i="29" s="1"/>
  <c r="B8245" i="29" s="1"/>
  <c r="B8246" i="29" s="1"/>
  <c r="B8247" i="29" s="1"/>
  <c r="B8248" i="29" s="1"/>
  <c r="B8249" i="29" s="1"/>
  <c r="B8250" i="29" s="1"/>
  <c r="B8251" i="29" s="1"/>
  <c r="B8252" i="29" s="1"/>
  <c r="B8253" i="29" s="1"/>
  <c r="B8254" i="29" s="1"/>
  <c r="B8255" i="29" s="1"/>
  <c r="B8256" i="29" s="1"/>
  <c r="B8257" i="29" s="1"/>
  <c r="B8258" i="29" s="1"/>
  <c r="B8259" i="29" s="1"/>
  <c r="B8260" i="29" s="1"/>
  <c r="B8261" i="29" s="1"/>
  <c r="B8262" i="29" s="1"/>
  <c r="B8263" i="29" s="1"/>
  <c r="B8264" i="29" s="1"/>
  <c r="B8265" i="29" s="1"/>
  <c r="B8266" i="29" s="1"/>
  <c r="B8267" i="29" s="1"/>
  <c r="B8268" i="29" s="1"/>
  <c r="B8269" i="29" s="1"/>
  <c r="B8270" i="29" s="1"/>
  <c r="B8271" i="29" s="1"/>
  <c r="B8272" i="29" s="1"/>
  <c r="B8273" i="29" s="1"/>
  <c r="B8274" i="29" s="1"/>
  <c r="B8275" i="29" s="1"/>
  <c r="B8276" i="29" s="1"/>
  <c r="B8277" i="29" s="1"/>
  <c r="B8278" i="29" s="1"/>
  <c r="B8279" i="29" s="1"/>
  <c r="B8280" i="29" s="1"/>
  <c r="B8281" i="29" s="1"/>
  <c r="B8282" i="29" s="1"/>
  <c r="B8283" i="29" s="1"/>
  <c r="B8284" i="29" s="1"/>
  <c r="B8285" i="29" s="1"/>
  <c r="B8286" i="29" s="1"/>
  <c r="B8287" i="29" s="1"/>
  <c r="B8288" i="29" s="1"/>
  <c r="B8289" i="29" s="1"/>
  <c r="B8290" i="29" s="1"/>
  <c r="B8291" i="29" s="1"/>
  <c r="B8292" i="29" s="1"/>
  <c r="B8293" i="29" s="1"/>
  <c r="B8294" i="29" s="1"/>
  <c r="B8295" i="29" s="1"/>
  <c r="B8296" i="29" s="1"/>
  <c r="B8297" i="29" s="1"/>
  <c r="B8298" i="29" s="1"/>
  <c r="B8299" i="29" s="1"/>
  <c r="B8300" i="29" s="1"/>
  <c r="B8301" i="29" s="1"/>
  <c r="B8302" i="29" s="1"/>
  <c r="B8303" i="29" s="1"/>
  <c r="B8304" i="29" s="1"/>
  <c r="B8305" i="29" s="1"/>
  <c r="B8306" i="29" s="1"/>
  <c r="B8307" i="29" s="1"/>
  <c r="B8308" i="29" s="1"/>
  <c r="B8309" i="29" s="1"/>
  <c r="B8310" i="29" s="1"/>
  <c r="B8311" i="29" s="1"/>
  <c r="B8312" i="29" s="1"/>
  <c r="B8313" i="29" s="1"/>
  <c r="B8314" i="29" s="1"/>
  <c r="B8315" i="29" s="1"/>
  <c r="B8316" i="29" s="1"/>
  <c r="B8317" i="29" s="1"/>
  <c r="B8318" i="29" s="1"/>
  <c r="B8319" i="29" s="1"/>
  <c r="B8320" i="29" s="1"/>
  <c r="B8321" i="29" s="1"/>
  <c r="B8322" i="29" s="1"/>
  <c r="B8323" i="29" s="1"/>
  <c r="B8324" i="29" s="1"/>
  <c r="B8325" i="29" s="1"/>
  <c r="B8326" i="29" s="1"/>
  <c r="B8327" i="29" s="1"/>
  <c r="B8328" i="29" s="1"/>
  <c r="B8329" i="29" s="1"/>
  <c r="B8330" i="29" s="1"/>
  <c r="B8331" i="29" s="1"/>
  <c r="B8332" i="29" s="1"/>
  <c r="B8333" i="29" s="1"/>
  <c r="B8334" i="29" s="1"/>
  <c r="B8335" i="29" s="1"/>
  <c r="B8336" i="29" s="1"/>
  <c r="B8337" i="29" s="1"/>
  <c r="B8338" i="29" s="1"/>
  <c r="B8339" i="29" s="1"/>
  <c r="B8340" i="29" s="1"/>
  <c r="B8341" i="29" s="1"/>
  <c r="B8342" i="29" s="1"/>
  <c r="B8343" i="29" s="1"/>
  <c r="B8344" i="29" s="1"/>
  <c r="B8345" i="29" s="1"/>
  <c r="B8346" i="29" s="1"/>
  <c r="B8347" i="29" s="1"/>
  <c r="B8348" i="29" s="1"/>
  <c r="B8349" i="29" s="1"/>
  <c r="B8350" i="29" s="1"/>
  <c r="B8351" i="29" s="1"/>
  <c r="B8352" i="29" s="1"/>
  <c r="B8353" i="29" s="1"/>
  <c r="B8354" i="29" s="1"/>
  <c r="B8355" i="29" s="1"/>
  <c r="B8356" i="29" s="1"/>
  <c r="B8357" i="29" s="1"/>
  <c r="B8358" i="29" s="1"/>
  <c r="B8359" i="29" s="1"/>
  <c r="B8360" i="29" s="1"/>
  <c r="B8361" i="29" s="1"/>
  <c r="B8362" i="29" s="1"/>
  <c r="B8363" i="29" s="1"/>
  <c r="B8364" i="29" s="1"/>
  <c r="B8365" i="29" s="1"/>
  <c r="B8366" i="29" s="1"/>
  <c r="B8367" i="29" s="1"/>
  <c r="B8368" i="29" s="1"/>
  <c r="B8369" i="29" s="1"/>
  <c r="B8370" i="29" s="1"/>
  <c r="B8371" i="29" s="1"/>
  <c r="B8372" i="29" s="1"/>
  <c r="B8373" i="29" s="1"/>
  <c r="B8374" i="29" s="1"/>
  <c r="B8375" i="29" s="1"/>
  <c r="B8376" i="29" s="1"/>
  <c r="B8377" i="29" s="1"/>
  <c r="B8378" i="29" s="1"/>
  <c r="B8379" i="29" s="1"/>
  <c r="B8380" i="29" s="1"/>
  <c r="B8381" i="29" s="1"/>
  <c r="B8382" i="29" s="1"/>
  <c r="B8383" i="29" s="1"/>
  <c r="B8384" i="29" s="1"/>
  <c r="B8385" i="29" s="1"/>
  <c r="B8386" i="29" s="1"/>
  <c r="B8387" i="29" s="1"/>
  <c r="B8388" i="29" s="1"/>
  <c r="B8389" i="29" s="1"/>
  <c r="B8390" i="29" s="1"/>
  <c r="B8391" i="29" s="1"/>
  <c r="B8392" i="29" s="1"/>
  <c r="B8393" i="29" s="1"/>
  <c r="B8394" i="29" s="1"/>
  <c r="B8395" i="29" s="1"/>
  <c r="B8396" i="29" s="1"/>
  <c r="B8397" i="29" s="1"/>
  <c r="B8398" i="29" s="1"/>
  <c r="B8399" i="29" s="1"/>
  <c r="B8400" i="29" s="1"/>
  <c r="B8401" i="29" s="1"/>
  <c r="B8402" i="29" s="1"/>
  <c r="B8403" i="29" s="1"/>
  <c r="B8404" i="29" s="1"/>
  <c r="C8041" i="29"/>
  <c r="C8042" i="29" s="1"/>
  <c r="C8043" i="29" s="1"/>
  <c r="C8044" i="29" s="1"/>
  <c r="C8045" i="29" s="1"/>
  <c r="C8046" i="29" s="1"/>
  <c r="C8047" i="29" s="1"/>
  <c r="C8048" i="29" s="1"/>
  <c r="C8049" i="29" s="1"/>
  <c r="C8050" i="29" s="1"/>
  <c r="C8051" i="29" s="1"/>
  <c r="C8052" i="29" s="1"/>
  <c r="C8053" i="29" s="1"/>
  <c r="C8054" i="29" s="1"/>
  <c r="C8055" i="29" s="1"/>
  <c r="C8056" i="29" s="1"/>
  <c r="C8057" i="29" s="1"/>
  <c r="C8058" i="29" s="1"/>
  <c r="C8059" i="29" s="1"/>
  <c r="C8060" i="29" s="1"/>
  <c r="C8061" i="29" s="1"/>
  <c r="C8062" i="29" s="1"/>
  <c r="C8063" i="29" s="1"/>
  <c r="C8064" i="29" s="1"/>
  <c r="C8065" i="29" s="1"/>
  <c r="C8066" i="29" s="1"/>
  <c r="C8067" i="29" s="1"/>
  <c r="C8068" i="29" s="1"/>
  <c r="C8069" i="29" s="1"/>
  <c r="C8070" i="29" s="1"/>
  <c r="C8071" i="29" s="1"/>
  <c r="C8072" i="29" s="1"/>
  <c r="C8073" i="29" s="1"/>
  <c r="C8074" i="29" s="1"/>
  <c r="C8075" i="29" s="1"/>
  <c r="C8076" i="29" s="1"/>
  <c r="C8077" i="29" s="1"/>
  <c r="C8078" i="29" s="1"/>
  <c r="C8079" i="29" s="1"/>
  <c r="C8080" i="29" s="1"/>
  <c r="C8081" i="29" s="1"/>
  <c r="C8082" i="29" s="1"/>
  <c r="C8083" i="29" s="1"/>
  <c r="C8084" i="29" s="1"/>
  <c r="C8085" i="29" s="1"/>
  <c r="C8086" i="29" s="1"/>
  <c r="C8087" i="29" s="1"/>
  <c r="C8088" i="29" s="1"/>
  <c r="C8089" i="29" s="1"/>
  <c r="C8090" i="29" s="1"/>
  <c r="C8091" i="29" s="1"/>
  <c r="C8092" i="29" s="1"/>
  <c r="C8093" i="29" s="1"/>
  <c r="C8094" i="29" s="1"/>
  <c r="C8095" i="29" s="1"/>
  <c r="C8096" i="29" s="1"/>
  <c r="C8097" i="29" s="1"/>
  <c r="C8098" i="29" s="1"/>
  <c r="C8099" i="29" s="1"/>
  <c r="C8100" i="29" s="1"/>
  <c r="C8101" i="29" s="1"/>
  <c r="C8102" i="29" s="1"/>
  <c r="C8103" i="29" s="1"/>
  <c r="C8104" i="29" s="1"/>
  <c r="C8105" i="29" s="1"/>
  <c r="C8106" i="29" s="1"/>
  <c r="C8107" i="29" s="1"/>
  <c r="C8108" i="29" s="1"/>
  <c r="C8109" i="29" s="1"/>
  <c r="C8110" i="29" s="1"/>
  <c r="C8111" i="29" s="1"/>
  <c r="C8112" i="29" s="1"/>
  <c r="C8113" i="29" s="1"/>
  <c r="C8114" i="29" s="1"/>
  <c r="C8115" i="29" s="1"/>
  <c r="C8116" i="29" s="1"/>
  <c r="C8117" i="29" s="1"/>
  <c r="C8118" i="29" s="1"/>
  <c r="C8119" i="29" s="1"/>
  <c r="C8120" i="29" s="1"/>
  <c r="C8121" i="29" s="1"/>
  <c r="C8122" i="29" s="1"/>
  <c r="C8123" i="29" s="1"/>
  <c r="C8124" i="29" s="1"/>
  <c r="C8125" i="29" s="1"/>
  <c r="C8126" i="29" s="1"/>
  <c r="C8127" i="29" s="1"/>
  <c r="C8128" i="29" s="1"/>
  <c r="C8129" i="29" s="1"/>
  <c r="C8130" i="29" s="1"/>
  <c r="C8131" i="29" s="1"/>
  <c r="C8132" i="29" s="1"/>
  <c r="C8133" i="29" s="1"/>
  <c r="C8134" i="29" s="1"/>
  <c r="C8135" i="29" s="1"/>
  <c r="C8136" i="29" s="1"/>
  <c r="C8137" i="29" s="1"/>
  <c r="C8138" i="29" s="1"/>
  <c r="C8139" i="29" s="1"/>
  <c r="C8140" i="29" s="1"/>
  <c r="C8141" i="29" s="1"/>
  <c r="C8142" i="29" s="1"/>
  <c r="C8143" i="29" s="1"/>
  <c r="C8144" i="29" s="1"/>
  <c r="C8145" i="29" s="1"/>
  <c r="C8146" i="29" s="1"/>
  <c r="C8147" i="29" s="1"/>
  <c r="C8148" i="29" s="1"/>
  <c r="C8149" i="29" s="1"/>
  <c r="C8150" i="29" s="1"/>
  <c r="C8151" i="29" s="1"/>
  <c r="C8152" i="29" s="1"/>
  <c r="C8153" i="29" s="1"/>
  <c r="C8154" i="29" s="1"/>
  <c r="C8155" i="29" s="1"/>
  <c r="C8156" i="29" s="1"/>
  <c r="C8157" i="29" s="1"/>
  <c r="C8158" i="29" s="1"/>
  <c r="C8159" i="29" s="1"/>
  <c r="C8160" i="29" s="1"/>
  <c r="C8161" i="29" s="1"/>
  <c r="C8162" i="29" s="1"/>
  <c r="C8163" i="29" s="1"/>
  <c r="C8164" i="29" s="1"/>
  <c r="C8165" i="29" s="1"/>
  <c r="C8166" i="29" s="1"/>
  <c r="C8167" i="29" s="1"/>
  <c r="C8168" i="29" s="1"/>
  <c r="C8169" i="29" s="1"/>
  <c r="C8170" i="29" s="1"/>
  <c r="C8171" i="29" s="1"/>
  <c r="C8172" i="29" s="1"/>
  <c r="C8173" i="29" s="1"/>
  <c r="C8174" i="29" s="1"/>
  <c r="C8175" i="29" s="1"/>
  <c r="C8176" i="29" s="1"/>
  <c r="C8177" i="29" s="1"/>
  <c r="C8178" i="29" s="1"/>
  <c r="C8179" i="29" s="1"/>
  <c r="C8180" i="29" s="1"/>
  <c r="C8181" i="29" s="1"/>
  <c r="C8182" i="29" s="1"/>
  <c r="C8183" i="29" s="1"/>
  <c r="C8184" i="29" s="1"/>
  <c r="C8185" i="29" s="1"/>
  <c r="C8186" i="29" s="1"/>
  <c r="C8187" i="29" s="1"/>
  <c r="C8188" i="29" s="1"/>
  <c r="C8189" i="29" s="1"/>
  <c r="C8190" i="29" s="1"/>
  <c r="C8191" i="29" s="1"/>
  <c r="C8192" i="29" s="1"/>
  <c r="C8193" i="29" s="1"/>
  <c r="C8194" i="29" s="1"/>
  <c r="C8195" i="29" s="1"/>
  <c r="C8196" i="29" s="1"/>
  <c r="C8197" i="29" s="1"/>
  <c r="C8198" i="29" s="1"/>
  <c r="C8199" i="29" s="1"/>
  <c r="C8200" i="29" s="1"/>
  <c r="C8201" i="29" s="1"/>
  <c r="C8202" i="29" s="1"/>
  <c r="C8203" i="29" s="1"/>
  <c r="C8204" i="29" s="1"/>
  <c r="C8205" i="29" s="1"/>
  <c r="C8206" i="29" s="1"/>
  <c r="C8207" i="29" s="1"/>
  <c r="C8208" i="29" s="1"/>
  <c r="C8209" i="29" s="1"/>
  <c r="C8210" i="29" s="1"/>
  <c r="C8211" i="29" s="1"/>
  <c r="C8212" i="29" s="1"/>
  <c r="C8213" i="29" s="1"/>
  <c r="C8214" i="29" s="1"/>
  <c r="C8215" i="29" s="1"/>
  <c r="C8216" i="29" s="1"/>
  <c r="C8217" i="29" s="1"/>
  <c r="C8218" i="29" s="1"/>
  <c r="C8219" i="29" s="1"/>
  <c r="C8220" i="29" s="1"/>
  <c r="C8221" i="29" s="1"/>
  <c r="C8222" i="29" s="1"/>
  <c r="C8223" i="29" s="1"/>
  <c r="C8224" i="29" s="1"/>
  <c r="C8225" i="29" s="1"/>
  <c r="C8226" i="29" s="1"/>
  <c r="C8227" i="29" s="1"/>
  <c r="C8228" i="29" s="1"/>
  <c r="C8229" i="29" s="1"/>
  <c r="C8230" i="29" s="1"/>
  <c r="C8231" i="29" s="1"/>
  <c r="C8232" i="29" s="1"/>
  <c r="C8233" i="29" s="1"/>
  <c r="C8234" i="29" s="1"/>
  <c r="C8235" i="29" s="1"/>
  <c r="C8236" i="29" s="1"/>
  <c r="C8237" i="29" s="1"/>
  <c r="C8238" i="29" s="1"/>
  <c r="C8239" i="29" s="1"/>
  <c r="C8240" i="29" s="1"/>
  <c r="C8241" i="29" s="1"/>
  <c r="C8242" i="29" s="1"/>
  <c r="C8243" i="29" s="1"/>
  <c r="C8244" i="29" s="1"/>
  <c r="C8245" i="29" s="1"/>
  <c r="C8246" i="29" s="1"/>
  <c r="C8247" i="29" s="1"/>
  <c r="C8248" i="29" s="1"/>
  <c r="C8249" i="29" s="1"/>
  <c r="C8250" i="29" s="1"/>
  <c r="C8251" i="29" s="1"/>
  <c r="C8252" i="29" s="1"/>
  <c r="C8253" i="29" s="1"/>
  <c r="C8254" i="29" s="1"/>
  <c r="C8255" i="29" s="1"/>
  <c r="C8256" i="29" s="1"/>
  <c r="C8257" i="29" s="1"/>
  <c r="C8258" i="29" s="1"/>
  <c r="C8259" i="29" s="1"/>
  <c r="C8260" i="29" s="1"/>
  <c r="C8261" i="29" s="1"/>
  <c r="C8262" i="29" s="1"/>
  <c r="C8263" i="29" s="1"/>
  <c r="C8264" i="29" s="1"/>
  <c r="C8265" i="29" s="1"/>
  <c r="C8266" i="29" s="1"/>
  <c r="C8267" i="29" s="1"/>
  <c r="C8268" i="29" s="1"/>
  <c r="C8269" i="29" s="1"/>
  <c r="C8270" i="29" s="1"/>
  <c r="C8271" i="29" s="1"/>
  <c r="C8272" i="29" s="1"/>
  <c r="C8273" i="29" s="1"/>
  <c r="C8274" i="29" s="1"/>
  <c r="C8275" i="29" s="1"/>
  <c r="C8276" i="29" s="1"/>
  <c r="C8277" i="29" s="1"/>
  <c r="C8278" i="29" s="1"/>
  <c r="C8279" i="29" s="1"/>
  <c r="C8280" i="29" s="1"/>
  <c r="C8281" i="29" s="1"/>
  <c r="C8282" i="29" s="1"/>
  <c r="C8283" i="29" s="1"/>
  <c r="C8284" i="29" s="1"/>
  <c r="C8285" i="29" s="1"/>
  <c r="C8286" i="29" s="1"/>
  <c r="C8287" i="29" s="1"/>
  <c r="C8288" i="29" s="1"/>
  <c r="C8289" i="29" s="1"/>
  <c r="C8290" i="29" s="1"/>
  <c r="C8291" i="29" s="1"/>
  <c r="C8292" i="29" s="1"/>
  <c r="C8293" i="29" s="1"/>
  <c r="C8294" i="29" s="1"/>
  <c r="C8295" i="29" s="1"/>
  <c r="C8296" i="29" s="1"/>
  <c r="C8297" i="29" s="1"/>
  <c r="C8298" i="29" s="1"/>
  <c r="C8299" i="29" s="1"/>
  <c r="C8300" i="29" s="1"/>
  <c r="C8301" i="29" s="1"/>
  <c r="C8302" i="29" s="1"/>
  <c r="C8303" i="29" s="1"/>
  <c r="C8304" i="29" s="1"/>
  <c r="C8305" i="29" s="1"/>
  <c r="C8306" i="29" s="1"/>
  <c r="C8307" i="29" s="1"/>
  <c r="C8308" i="29" s="1"/>
  <c r="C8309" i="29" s="1"/>
  <c r="C8310" i="29" s="1"/>
  <c r="C8311" i="29" s="1"/>
  <c r="C8312" i="29" s="1"/>
  <c r="C8313" i="29" s="1"/>
  <c r="C8314" i="29" s="1"/>
  <c r="C8315" i="29" s="1"/>
  <c r="C8316" i="29" s="1"/>
  <c r="C8317" i="29" s="1"/>
  <c r="C8318" i="29" s="1"/>
  <c r="C8319" i="29" s="1"/>
  <c r="C8320" i="29" s="1"/>
  <c r="C8321" i="29" s="1"/>
  <c r="C8322" i="29" s="1"/>
  <c r="C8323" i="29" s="1"/>
  <c r="C8324" i="29" s="1"/>
  <c r="C8325" i="29" s="1"/>
  <c r="C8326" i="29" s="1"/>
  <c r="C8327" i="29" s="1"/>
  <c r="C8328" i="29" s="1"/>
  <c r="C8329" i="29" s="1"/>
  <c r="C8330" i="29" s="1"/>
  <c r="C8331" i="29" s="1"/>
  <c r="C8332" i="29" s="1"/>
  <c r="C8333" i="29" s="1"/>
  <c r="C8334" i="29" s="1"/>
  <c r="C8335" i="29" s="1"/>
  <c r="C8336" i="29" s="1"/>
  <c r="C8337" i="29" s="1"/>
  <c r="C8338" i="29" s="1"/>
  <c r="C8339" i="29" s="1"/>
  <c r="C8340" i="29" s="1"/>
  <c r="C8341" i="29" s="1"/>
  <c r="C8342" i="29" s="1"/>
  <c r="C8343" i="29" s="1"/>
  <c r="C8344" i="29" s="1"/>
  <c r="C8345" i="29" s="1"/>
  <c r="C8346" i="29" s="1"/>
  <c r="C8347" i="29" s="1"/>
  <c r="C8348" i="29" s="1"/>
  <c r="C8349" i="29" s="1"/>
  <c r="C8350" i="29" s="1"/>
  <c r="C8351" i="29" s="1"/>
  <c r="C8352" i="29" s="1"/>
  <c r="C8353" i="29" s="1"/>
  <c r="C8354" i="29" s="1"/>
  <c r="C8355" i="29" s="1"/>
  <c r="C8356" i="29" s="1"/>
  <c r="C8357" i="29" s="1"/>
  <c r="C8358" i="29" s="1"/>
  <c r="C8359" i="29" s="1"/>
  <c r="C8360" i="29" s="1"/>
  <c r="C8361" i="29" s="1"/>
  <c r="C8362" i="29" s="1"/>
  <c r="C8363" i="29" s="1"/>
  <c r="C8364" i="29" s="1"/>
  <c r="C8365" i="29" s="1"/>
  <c r="C8366" i="29" s="1"/>
  <c r="C8367" i="29" s="1"/>
  <c r="C8368" i="29" s="1"/>
  <c r="C8369" i="29" s="1"/>
  <c r="C8370" i="29" s="1"/>
  <c r="C8371" i="29" s="1"/>
  <c r="C8372" i="29" s="1"/>
  <c r="C8373" i="29" s="1"/>
  <c r="C8374" i="29" s="1"/>
  <c r="C8375" i="29" s="1"/>
  <c r="C8376" i="29" s="1"/>
  <c r="C8377" i="29" s="1"/>
  <c r="C8378" i="29" s="1"/>
  <c r="C8379" i="29" s="1"/>
  <c r="C8380" i="29" s="1"/>
  <c r="C8381" i="29" s="1"/>
  <c r="C8382" i="29" s="1"/>
  <c r="C8383" i="29" s="1"/>
  <c r="C8384" i="29" s="1"/>
  <c r="C8385" i="29" s="1"/>
  <c r="C8386" i="29" s="1"/>
  <c r="C8387" i="29" s="1"/>
  <c r="C8388" i="29" s="1"/>
  <c r="C8389" i="29" s="1"/>
  <c r="C8390" i="29" s="1"/>
  <c r="C8391" i="29" s="1"/>
  <c r="C8392" i="29" s="1"/>
  <c r="C8393" i="29" s="1"/>
  <c r="C8394" i="29" s="1"/>
  <c r="C8395" i="29" s="1"/>
  <c r="C8396" i="29" s="1"/>
  <c r="C8397" i="29" s="1"/>
  <c r="C8398" i="29" s="1"/>
  <c r="C8399" i="29" s="1"/>
  <c r="C8400" i="29" s="1"/>
  <c r="C8401" i="29" s="1"/>
  <c r="C8402" i="29" s="1"/>
  <c r="C8403" i="29" s="1"/>
  <c r="C8404" i="29" s="1"/>
  <c r="D8042" i="29"/>
  <c r="D8043" i="29" s="1"/>
  <c r="D8044" i="29" s="1"/>
  <c r="D8045" i="29" s="1"/>
  <c r="D8046" i="29" s="1"/>
  <c r="D8047" i="29" s="1"/>
  <c r="D8048" i="29" s="1"/>
  <c r="D8049" i="29" s="1"/>
  <c r="D8050" i="29" s="1"/>
  <c r="D8051" i="29" s="1"/>
  <c r="D8052" i="29" s="1"/>
  <c r="D8053" i="29" s="1"/>
  <c r="D8054" i="29" s="1"/>
  <c r="D8055" i="29" s="1"/>
  <c r="D8056" i="29" s="1"/>
  <c r="D8057" i="29" s="1"/>
  <c r="D8058" i="29" s="1"/>
  <c r="D8059" i="29" s="1"/>
  <c r="D8060" i="29" s="1"/>
  <c r="D8061" i="29" s="1"/>
  <c r="D8062" i="29" s="1"/>
  <c r="D8063" i="29" s="1"/>
  <c r="D8064" i="29" s="1"/>
  <c r="D8065" i="29" s="1"/>
  <c r="D8066" i="29" s="1"/>
  <c r="D8067" i="29" s="1"/>
  <c r="D8068" i="29" s="1"/>
  <c r="D8069" i="29" s="1"/>
  <c r="D8070" i="29" s="1"/>
  <c r="D8071" i="29" s="1"/>
  <c r="D8072" i="29" s="1"/>
  <c r="D8073" i="29" s="1"/>
  <c r="D8074" i="29" s="1"/>
  <c r="D8075" i="29" s="1"/>
  <c r="D8076" i="29" s="1"/>
  <c r="D8077" i="29" s="1"/>
  <c r="D8078" i="29" s="1"/>
  <c r="D8079" i="29" s="1"/>
  <c r="D8080" i="29" s="1"/>
  <c r="D8081" i="29" s="1"/>
  <c r="D8082" i="29" s="1"/>
  <c r="D8083" i="29" s="1"/>
  <c r="D8084" i="29" s="1"/>
  <c r="D8085" i="29" s="1"/>
  <c r="D8086" i="29" s="1"/>
  <c r="D8087" i="29" s="1"/>
  <c r="D8088" i="29" s="1"/>
  <c r="D8089" i="29" s="1"/>
  <c r="D8090" i="29" s="1"/>
  <c r="D8091" i="29" s="1"/>
  <c r="D8092" i="29" s="1"/>
  <c r="D8093" i="29" s="1"/>
  <c r="D8094" i="29" s="1"/>
  <c r="D8095" i="29" s="1"/>
  <c r="D8096" i="29" s="1"/>
  <c r="D8097" i="29" s="1"/>
  <c r="D8098" i="29" s="1"/>
  <c r="D8099" i="29" s="1"/>
  <c r="D8100" i="29" s="1"/>
  <c r="D8101" i="29" s="1"/>
  <c r="D8102" i="29" s="1"/>
  <c r="D8103" i="29" s="1"/>
  <c r="D8104" i="29" s="1"/>
  <c r="D8105" i="29" s="1"/>
  <c r="D8106" i="29" s="1"/>
  <c r="D8107" i="29" s="1"/>
  <c r="D8108" i="29" s="1"/>
  <c r="D8109" i="29" s="1"/>
  <c r="D8110" i="29" s="1"/>
  <c r="D8111" i="29" s="1"/>
  <c r="D8112" i="29" s="1"/>
  <c r="D8113" i="29" s="1"/>
  <c r="D8114" i="29" s="1"/>
  <c r="D8115" i="29" s="1"/>
  <c r="D8116" i="29" s="1"/>
  <c r="D8117" i="29" s="1"/>
  <c r="D8118" i="29" s="1"/>
  <c r="D8119" i="29" s="1"/>
  <c r="D8120" i="29" s="1"/>
  <c r="D8121" i="29" s="1"/>
  <c r="D8122" i="29" s="1"/>
  <c r="D8123" i="29" s="1"/>
  <c r="D8124" i="29" s="1"/>
  <c r="D8125" i="29" s="1"/>
  <c r="D8126" i="29" s="1"/>
  <c r="D8127" i="29" s="1"/>
  <c r="D8128" i="29" s="1"/>
  <c r="D8129" i="29" s="1"/>
  <c r="D8130" i="29" s="1"/>
  <c r="D8131" i="29" s="1"/>
  <c r="D8132" i="29" s="1"/>
  <c r="D8133" i="29" s="1"/>
  <c r="D8134" i="29" s="1"/>
  <c r="D8135" i="29" s="1"/>
  <c r="D8136" i="29" s="1"/>
  <c r="D8137" i="29" s="1"/>
  <c r="D8138" i="29" s="1"/>
  <c r="D8139" i="29" s="1"/>
  <c r="D8140" i="29" s="1"/>
  <c r="D8141" i="29" s="1"/>
  <c r="D8142" i="29" s="1"/>
  <c r="D8143" i="29" s="1"/>
  <c r="D8144" i="29" s="1"/>
  <c r="D8145" i="29" s="1"/>
  <c r="D8146" i="29" s="1"/>
  <c r="D8147" i="29" s="1"/>
  <c r="D8148" i="29" s="1"/>
  <c r="D8149" i="29" s="1"/>
  <c r="D8150" i="29" s="1"/>
  <c r="D8151" i="29" s="1"/>
  <c r="D8152" i="29" s="1"/>
  <c r="D8153" i="29" s="1"/>
  <c r="D8154" i="29" s="1"/>
  <c r="D8155" i="29" s="1"/>
  <c r="D8156" i="29" s="1"/>
  <c r="D8157" i="29" s="1"/>
  <c r="D8158" i="29" s="1"/>
  <c r="D8159" i="29" s="1"/>
  <c r="D8160" i="29" s="1"/>
  <c r="D8161" i="29" s="1"/>
  <c r="D8162" i="29" s="1"/>
  <c r="D8163" i="29" s="1"/>
  <c r="D8164" i="29" s="1"/>
  <c r="D8165" i="29" s="1"/>
  <c r="D8166" i="29" s="1"/>
  <c r="D8167" i="29" s="1"/>
  <c r="D8168" i="29" s="1"/>
  <c r="D8169" i="29" s="1"/>
  <c r="D8170" i="29" s="1"/>
  <c r="D8171" i="29" s="1"/>
  <c r="D8172" i="29" s="1"/>
  <c r="D8173" i="29" s="1"/>
  <c r="D8174" i="29" s="1"/>
  <c r="D8175" i="29" s="1"/>
  <c r="D8176" i="29" s="1"/>
  <c r="D8177" i="29" s="1"/>
  <c r="D8178" i="29" s="1"/>
  <c r="D8179" i="29" s="1"/>
  <c r="D8180" i="29" s="1"/>
  <c r="D8181" i="29" s="1"/>
  <c r="D8182" i="29" s="1"/>
  <c r="D8183" i="29" s="1"/>
  <c r="D8184" i="29" s="1"/>
  <c r="D8185" i="29" s="1"/>
  <c r="D8186" i="29" s="1"/>
  <c r="D8187" i="29" s="1"/>
  <c r="D8188" i="29" s="1"/>
  <c r="D8189" i="29" s="1"/>
  <c r="D8190" i="29" s="1"/>
  <c r="D8191" i="29" s="1"/>
  <c r="D8192" i="29" s="1"/>
  <c r="D8193" i="29" s="1"/>
  <c r="D8194" i="29" s="1"/>
  <c r="D8195" i="29" s="1"/>
  <c r="D8196" i="29" s="1"/>
  <c r="D8197" i="29" s="1"/>
  <c r="D8198" i="29" s="1"/>
  <c r="D8199" i="29" s="1"/>
  <c r="D8200" i="29" s="1"/>
  <c r="D8201" i="29" s="1"/>
  <c r="D8202" i="29" s="1"/>
  <c r="D8203" i="29" s="1"/>
  <c r="D8204" i="29" s="1"/>
  <c r="D8205" i="29" s="1"/>
  <c r="D8206" i="29" s="1"/>
  <c r="D8207" i="29" s="1"/>
  <c r="D8208" i="29" s="1"/>
  <c r="D8209" i="29" s="1"/>
  <c r="D8210" i="29" s="1"/>
  <c r="D8211" i="29" s="1"/>
  <c r="D8212" i="29" s="1"/>
  <c r="D8213" i="29" s="1"/>
  <c r="D8214" i="29" s="1"/>
  <c r="D8215" i="29" s="1"/>
  <c r="D8216" i="29" s="1"/>
  <c r="D8217" i="29" s="1"/>
  <c r="D8218" i="29" s="1"/>
  <c r="D8219" i="29" s="1"/>
  <c r="D8220" i="29" s="1"/>
  <c r="D8221" i="29" s="1"/>
  <c r="D8222" i="29" s="1"/>
  <c r="D8223" i="29" s="1"/>
  <c r="D8224" i="29" s="1"/>
  <c r="D8225" i="29" s="1"/>
  <c r="D8226" i="29" s="1"/>
  <c r="D8227" i="29" s="1"/>
  <c r="D8228" i="29" s="1"/>
  <c r="D8229" i="29" s="1"/>
  <c r="D8230" i="29" s="1"/>
  <c r="D8231" i="29" s="1"/>
  <c r="D8232" i="29" s="1"/>
  <c r="D8233" i="29" s="1"/>
  <c r="D8234" i="29" s="1"/>
  <c r="D8235" i="29" s="1"/>
  <c r="D8236" i="29" s="1"/>
  <c r="D8237" i="29" s="1"/>
  <c r="D8238" i="29" s="1"/>
  <c r="D8239" i="29" s="1"/>
  <c r="D8240" i="29" s="1"/>
  <c r="D8241" i="29" s="1"/>
  <c r="D8242" i="29" s="1"/>
  <c r="D8243" i="29" s="1"/>
  <c r="D8244" i="29" s="1"/>
  <c r="D8245" i="29" s="1"/>
  <c r="D8246" i="29" s="1"/>
  <c r="D8247" i="29" s="1"/>
  <c r="D8248" i="29" s="1"/>
  <c r="D8249" i="29" s="1"/>
  <c r="D8250" i="29" s="1"/>
  <c r="D8251" i="29" s="1"/>
  <c r="D8252" i="29" s="1"/>
  <c r="D8253" i="29" s="1"/>
  <c r="D8254" i="29" s="1"/>
  <c r="D8255" i="29" s="1"/>
  <c r="D8256" i="29" s="1"/>
  <c r="D8257" i="29" s="1"/>
  <c r="D8258" i="29" s="1"/>
  <c r="D8259" i="29" s="1"/>
  <c r="D8260" i="29" s="1"/>
  <c r="D8261" i="29" s="1"/>
  <c r="D8262" i="29" s="1"/>
  <c r="D8263" i="29" s="1"/>
  <c r="D8264" i="29" s="1"/>
  <c r="D8265" i="29" s="1"/>
  <c r="D8266" i="29" s="1"/>
  <c r="D8267" i="29" s="1"/>
  <c r="D8268" i="29" s="1"/>
  <c r="D8269" i="29" s="1"/>
  <c r="D8270" i="29" s="1"/>
  <c r="D8271" i="29" s="1"/>
  <c r="D8272" i="29" s="1"/>
  <c r="D8273" i="29" s="1"/>
  <c r="D8274" i="29" s="1"/>
  <c r="D8275" i="29" s="1"/>
  <c r="D8276" i="29" s="1"/>
  <c r="D8277" i="29" s="1"/>
  <c r="D8278" i="29" s="1"/>
  <c r="D8279" i="29" s="1"/>
  <c r="D8280" i="29" s="1"/>
  <c r="D8281" i="29" s="1"/>
  <c r="D8282" i="29" s="1"/>
  <c r="D8283" i="29" s="1"/>
  <c r="D8284" i="29" s="1"/>
  <c r="D8285" i="29" s="1"/>
  <c r="D8286" i="29" s="1"/>
  <c r="D8287" i="29" s="1"/>
  <c r="D8288" i="29" s="1"/>
  <c r="D8289" i="29" s="1"/>
  <c r="D8290" i="29" s="1"/>
  <c r="D8291" i="29" s="1"/>
  <c r="D8292" i="29" s="1"/>
  <c r="D8293" i="29" s="1"/>
  <c r="D8294" i="29" s="1"/>
  <c r="D8295" i="29" s="1"/>
  <c r="D8296" i="29" s="1"/>
  <c r="D8297" i="29" s="1"/>
  <c r="D8298" i="29" s="1"/>
  <c r="D8299" i="29" s="1"/>
  <c r="D8300" i="29" s="1"/>
  <c r="D8301" i="29" s="1"/>
  <c r="D8302" i="29" s="1"/>
  <c r="D8303" i="29" s="1"/>
  <c r="D8304" i="29" s="1"/>
  <c r="D8305" i="29" s="1"/>
  <c r="D8306" i="29" s="1"/>
  <c r="D8307" i="29" s="1"/>
  <c r="D8308" i="29" s="1"/>
  <c r="D8309" i="29" s="1"/>
  <c r="D8310" i="29" s="1"/>
  <c r="D8311" i="29" s="1"/>
  <c r="D8312" i="29" s="1"/>
  <c r="D8313" i="29" s="1"/>
  <c r="D8314" i="29" s="1"/>
  <c r="D8315" i="29" s="1"/>
  <c r="D8316" i="29" s="1"/>
  <c r="D8317" i="29" s="1"/>
  <c r="D8318" i="29" s="1"/>
  <c r="D8319" i="29" s="1"/>
  <c r="D8320" i="29" s="1"/>
  <c r="D8321" i="29" s="1"/>
  <c r="D8322" i="29" s="1"/>
  <c r="D8323" i="29" s="1"/>
  <c r="D8324" i="29" s="1"/>
  <c r="D8325" i="29" s="1"/>
  <c r="D8326" i="29" s="1"/>
  <c r="D8327" i="29" s="1"/>
  <c r="D8328" i="29" s="1"/>
  <c r="D8329" i="29" s="1"/>
  <c r="D8330" i="29" s="1"/>
  <c r="D8331" i="29" s="1"/>
  <c r="D8332" i="29" s="1"/>
  <c r="D8333" i="29" s="1"/>
  <c r="D8334" i="29" s="1"/>
  <c r="D8335" i="29" s="1"/>
  <c r="D8336" i="29" s="1"/>
  <c r="D8337" i="29" s="1"/>
  <c r="D8338" i="29" s="1"/>
  <c r="D8339" i="29" s="1"/>
  <c r="D8340" i="29" s="1"/>
  <c r="D8341" i="29" s="1"/>
  <c r="D8342" i="29" s="1"/>
  <c r="D8343" i="29" s="1"/>
  <c r="D8344" i="29" s="1"/>
  <c r="D8345" i="29" s="1"/>
  <c r="D8346" i="29" s="1"/>
  <c r="D8347" i="29" s="1"/>
  <c r="D8348" i="29" s="1"/>
  <c r="D8349" i="29" s="1"/>
  <c r="D8350" i="29" s="1"/>
  <c r="D8351" i="29" s="1"/>
  <c r="D8352" i="29" s="1"/>
  <c r="D8353" i="29" s="1"/>
  <c r="D8354" i="29" s="1"/>
  <c r="D8355" i="29" s="1"/>
  <c r="D8356" i="29" s="1"/>
  <c r="D8357" i="29" s="1"/>
  <c r="D8358" i="29" s="1"/>
  <c r="D8359" i="29" s="1"/>
  <c r="D8360" i="29" s="1"/>
  <c r="D8361" i="29" s="1"/>
  <c r="D8362" i="29" s="1"/>
  <c r="D8363" i="29" s="1"/>
  <c r="D8364" i="29" s="1"/>
  <c r="D8365" i="29" s="1"/>
  <c r="D8366" i="29" s="1"/>
  <c r="B8406" i="29"/>
  <c r="B8407" i="29" s="1"/>
  <c r="B8408" i="29" s="1"/>
  <c r="B8409" i="29" s="1"/>
  <c r="B8410" i="29" s="1"/>
  <c r="B8411" i="29" s="1"/>
  <c r="B8412" i="29" s="1"/>
  <c r="B8413" i="29" s="1"/>
  <c r="B8414" i="29" s="1"/>
  <c r="B8415" i="29" s="1"/>
  <c r="B8416" i="29" s="1"/>
  <c r="B8417" i="29" s="1"/>
  <c r="B8418" i="29" s="1"/>
  <c r="B8419" i="29" s="1"/>
  <c r="B8420" i="29" s="1"/>
  <c r="B8421" i="29" s="1"/>
  <c r="B8422" i="29" s="1"/>
  <c r="B8423" i="29" s="1"/>
  <c r="B8424" i="29" s="1"/>
  <c r="B8425" i="29" s="1"/>
  <c r="B8426" i="29" s="1"/>
  <c r="B8427" i="29" s="1"/>
  <c r="B8428" i="29" s="1"/>
  <c r="B8429" i="29" s="1"/>
  <c r="B8430" i="29" s="1"/>
  <c r="B8431" i="29" s="1"/>
  <c r="B8432" i="29" s="1"/>
  <c r="B8433" i="29" s="1"/>
  <c r="B8434" i="29" s="1"/>
  <c r="B8435" i="29" s="1"/>
  <c r="B8436" i="29" s="1"/>
  <c r="B8437" i="29" s="1"/>
  <c r="B8438" i="29" s="1"/>
  <c r="B8439" i="29" s="1"/>
  <c r="B8440" i="29" s="1"/>
  <c r="B8441" i="29" s="1"/>
  <c r="B8442" i="29" s="1"/>
  <c r="B8443" i="29" s="1"/>
  <c r="B8444" i="29" s="1"/>
  <c r="B8445" i="29" s="1"/>
  <c r="B8446" i="29" s="1"/>
  <c r="B8447" i="29" s="1"/>
  <c r="B8448" i="29" s="1"/>
  <c r="B8449" i="29" s="1"/>
  <c r="B8450" i="29" s="1"/>
  <c r="B8451" i="29" s="1"/>
  <c r="B8452" i="29" s="1"/>
  <c r="B8453" i="29" s="1"/>
  <c r="B8454" i="29" s="1"/>
  <c r="B8455" i="29" s="1"/>
  <c r="B8456" i="29" s="1"/>
  <c r="B8457" i="29" s="1"/>
  <c r="B8458" i="29" s="1"/>
  <c r="B8459" i="29" s="1"/>
  <c r="B8460" i="29" s="1"/>
  <c r="B8461" i="29" s="1"/>
  <c r="B8462" i="29" s="1"/>
  <c r="B8463" i="29" s="1"/>
  <c r="B8464" i="29" s="1"/>
  <c r="B8465" i="29" s="1"/>
  <c r="B8466" i="29" s="1"/>
  <c r="B8467" i="29" s="1"/>
  <c r="B8468" i="29" s="1"/>
  <c r="B8469" i="29" s="1"/>
  <c r="B8470" i="29" s="1"/>
  <c r="B8471" i="29" s="1"/>
  <c r="B8472" i="29" s="1"/>
  <c r="B8473" i="29" s="1"/>
  <c r="B8474" i="29" s="1"/>
  <c r="B8475" i="29" s="1"/>
  <c r="B8476" i="29" s="1"/>
  <c r="B8477" i="29" s="1"/>
  <c r="B8478" i="29" s="1"/>
  <c r="B8479" i="29" s="1"/>
  <c r="B8480" i="29" s="1"/>
  <c r="B8481" i="29" s="1"/>
  <c r="B8482" i="29" s="1"/>
  <c r="B8483" i="29" s="1"/>
  <c r="B8484" i="29" s="1"/>
  <c r="B8485" i="29" s="1"/>
  <c r="B8486" i="29" s="1"/>
  <c r="B8487" i="29" s="1"/>
  <c r="B8488" i="29" s="1"/>
  <c r="B8489" i="29" s="1"/>
  <c r="B8490" i="29" s="1"/>
  <c r="B8491" i="29" s="1"/>
  <c r="B8492" i="29" s="1"/>
  <c r="B8493" i="29" s="1"/>
  <c r="B8494" i="29" s="1"/>
  <c r="B8495" i="29" s="1"/>
  <c r="B8496" i="29" s="1"/>
  <c r="B8497" i="29" s="1"/>
  <c r="B8498" i="29" s="1"/>
  <c r="B8499" i="29" s="1"/>
  <c r="B8500" i="29" s="1"/>
  <c r="B8501" i="29" s="1"/>
  <c r="B8502" i="29" s="1"/>
  <c r="B8503" i="29" s="1"/>
  <c r="B8504" i="29" s="1"/>
  <c r="B8505" i="29" s="1"/>
  <c r="B8506" i="29" s="1"/>
  <c r="B8507" i="29" s="1"/>
  <c r="B8508" i="29" s="1"/>
  <c r="B8509" i="29" s="1"/>
  <c r="B8510" i="29" s="1"/>
  <c r="B8511" i="29" s="1"/>
  <c r="B8512" i="29" s="1"/>
  <c r="B8513" i="29" s="1"/>
  <c r="B8514" i="29" s="1"/>
  <c r="B8515" i="29" s="1"/>
  <c r="B8516" i="29" s="1"/>
  <c r="B8517" i="29" s="1"/>
  <c r="B8518" i="29" s="1"/>
  <c r="B8519" i="29" s="1"/>
  <c r="B8520" i="29" s="1"/>
  <c r="B8521" i="29" s="1"/>
  <c r="B8522" i="29" s="1"/>
  <c r="B8523" i="29" s="1"/>
  <c r="B8524" i="29" s="1"/>
  <c r="B8525" i="29" s="1"/>
  <c r="B8526" i="29" s="1"/>
  <c r="B8527" i="29" s="1"/>
  <c r="B8528" i="29" s="1"/>
  <c r="B8529" i="29" s="1"/>
  <c r="B8530" i="29" s="1"/>
  <c r="B8531" i="29" s="1"/>
  <c r="B8532" i="29" s="1"/>
  <c r="B8533" i="29" s="1"/>
  <c r="B8534" i="29" s="1"/>
  <c r="B8535" i="29" s="1"/>
  <c r="B8536" i="29" s="1"/>
  <c r="B8537" i="29" s="1"/>
  <c r="B8538" i="29" s="1"/>
  <c r="B8539" i="29" s="1"/>
  <c r="B8540" i="29" s="1"/>
  <c r="B8541" i="29" s="1"/>
  <c r="B8542" i="29" s="1"/>
  <c r="B8543" i="29" s="1"/>
  <c r="B8544" i="29" s="1"/>
  <c r="B8545" i="29" s="1"/>
  <c r="B8546" i="29" s="1"/>
  <c r="B8547" i="29" s="1"/>
  <c r="B8548" i="29" s="1"/>
  <c r="B8549" i="29" s="1"/>
  <c r="B8550" i="29" s="1"/>
  <c r="B8551" i="29" s="1"/>
  <c r="B8552" i="29" s="1"/>
  <c r="B8553" i="29" s="1"/>
  <c r="B8554" i="29" s="1"/>
  <c r="B8555" i="29" s="1"/>
  <c r="B8556" i="29" s="1"/>
  <c r="B8557" i="29" s="1"/>
  <c r="B8558" i="29" s="1"/>
  <c r="B8559" i="29" s="1"/>
  <c r="B8560" i="29" s="1"/>
  <c r="B8561" i="29" s="1"/>
  <c r="B8562" i="29" s="1"/>
  <c r="B8563" i="29" s="1"/>
  <c r="B8564" i="29" s="1"/>
  <c r="B8565" i="29" s="1"/>
  <c r="B8566" i="29" s="1"/>
  <c r="B8567" i="29" s="1"/>
  <c r="B8568" i="29" s="1"/>
  <c r="B8569" i="29" s="1"/>
  <c r="B8570" i="29" s="1"/>
  <c r="B8571" i="29" s="1"/>
  <c r="B8572" i="29" s="1"/>
  <c r="B8573" i="29" s="1"/>
  <c r="B8574" i="29" s="1"/>
  <c r="B8575" i="29" s="1"/>
  <c r="B8576" i="29" s="1"/>
  <c r="B8577" i="29" s="1"/>
  <c r="B8578" i="29" s="1"/>
  <c r="B8579" i="29" s="1"/>
  <c r="B8580" i="29" s="1"/>
  <c r="B8581" i="29" s="1"/>
  <c r="B8582" i="29" s="1"/>
  <c r="B8583" i="29" s="1"/>
  <c r="B8584" i="29" s="1"/>
  <c r="B8585" i="29" s="1"/>
  <c r="B8586" i="29" s="1"/>
  <c r="B8587" i="29" s="1"/>
  <c r="B8588" i="29" s="1"/>
  <c r="B8589" i="29" s="1"/>
  <c r="B8590" i="29" s="1"/>
  <c r="B8591" i="29" s="1"/>
  <c r="B8592" i="29" s="1"/>
  <c r="B8593" i="29" s="1"/>
  <c r="B8594" i="29" s="1"/>
  <c r="B8595" i="29" s="1"/>
  <c r="B8596" i="29" s="1"/>
  <c r="B8597" i="29" s="1"/>
  <c r="B8598" i="29" s="1"/>
  <c r="B8599" i="29" s="1"/>
  <c r="B8600" i="29" s="1"/>
  <c r="B8601" i="29" s="1"/>
  <c r="B8602" i="29" s="1"/>
  <c r="B8603" i="29" s="1"/>
  <c r="B8604" i="29" s="1"/>
  <c r="B8605" i="29" s="1"/>
  <c r="B8606" i="29" s="1"/>
  <c r="B8607" i="29" s="1"/>
  <c r="B8608" i="29" s="1"/>
  <c r="B8609" i="29" s="1"/>
  <c r="B8610" i="29" s="1"/>
  <c r="B8611" i="29" s="1"/>
  <c r="B8612" i="29" s="1"/>
  <c r="B8613" i="29" s="1"/>
  <c r="B8614" i="29" s="1"/>
  <c r="B8615" i="29" s="1"/>
  <c r="B8616" i="29" s="1"/>
  <c r="B8617" i="29" s="1"/>
  <c r="B8618" i="29" s="1"/>
  <c r="B8619" i="29" s="1"/>
  <c r="B8620" i="29" s="1"/>
  <c r="B8621" i="29" s="1"/>
  <c r="B8622" i="29" s="1"/>
  <c r="B8623" i="29" s="1"/>
  <c r="B8624" i="29" s="1"/>
  <c r="B8625" i="29" s="1"/>
  <c r="B8626" i="29" s="1"/>
  <c r="B8627" i="29" s="1"/>
  <c r="B8628" i="29" s="1"/>
  <c r="B8629" i="29" s="1"/>
  <c r="B8630" i="29" s="1"/>
  <c r="B8631" i="29" s="1"/>
  <c r="B8632" i="29" s="1"/>
  <c r="B8633" i="29" s="1"/>
  <c r="B8634" i="29" s="1"/>
  <c r="B8635" i="29" s="1"/>
  <c r="B8636" i="29" s="1"/>
  <c r="B8637" i="29" s="1"/>
  <c r="B8638" i="29" s="1"/>
  <c r="B8639" i="29" s="1"/>
  <c r="B8640" i="29" s="1"/>
  <c r="B8641" i="29" s="1"/>
  <c r="B8642" i="29" s="1"/>
  <c r="B8643" i="29" s="1"/>
  <c r="B8644" i="29" s="1"/>
  <c r="B8645" i="29" s="1"/>
  <c r="B8646" i="29" s="1"/>
  <c r="B8647" i="29" s="1"/>
  <c r="B8648" i="29" s="1"/>
  <c r="B8649" i="29" s="1"/>
  <c r="B8650" i="29" s="1"/>
  <c r="B8651" i="29" s="1"/>
  <c r="B8652" i="29" s="1"/>
  <c r="B8653" i="29" s="1"/>
  <c r="B8654" i="29" s="1"/>
  <c r="B8655" i="29" s="1"/>
  <c r="B8656" i="29" s="1"/>
  <c r="B8657" i="29" s="1"/>
  <c r="B8658" i="29" s="1"/>
  <c r="B8659" i="29" s="1"/>
  <c r="B8660" i="29" s="1"/>
  <c r="B8661" i="29" s="1"/>
  <c r="B8662" i="29" s="1"/>
  <c r="B8663" i="29" s="1"/>
  <c r="B8664" i="29" s="1"/>
  <c r="B8665" i="29" s="1"/>
  <c r="B8666" i="29" s="1"/>
  <c r="B8667" i="29" s="1"/>
  <c r="B8668" i="29" s="1"/>
  <c r="B8669" i="29" s="1"/>
  <c r="B8670" i="29" s="1"/>
  <c r="B8671" i="29" s="1"/>
  <c r="B8672" i="29" s="1"/>
  <c r="B8673" i="29" s="1"/>
  <c r="B8674" i="29" s="1"/>
  <c r="B8675" i="29" s="1"/>
  <c r="B8676" i="29" s="1"/>
  <c r="B8677" i="29" s="1"/>
  <c r="B8678" i="29" s="1"/>
  <c r="B8679" i="29" s="1"/>
  <c r="B8680" i="29" s="1"/>
  <c r="B8681" i="29" s="1"/>
  <c r="B8682" i="29" s="1"/>
  <c r="B8683" i="29" s="1"/>
  <c r="B8684" i="29" s="1"/>
  <c r="B8685" i="29" s="1"/>
  <c r="B8686" i="29" s="1"/>
  <c r="B8687" i="29" s="1"/>
  <c r="B8688" i="29" s="1"/>
  <c r="B8689" i="29" s="1"/>
  <c r="B8690" i="29" s="1"/>
  <c r="B8691" i="29" s="1"/>
  <c r="B8692" i="29" s="1"/>
  <c r="B8693" i="29" s="1"/>
  <c r="B8694" i="29" s="1"/>
  <c r="B8695" i="29" s="1"/>
  <c r="B8696" i="29" s="1"/>
  <c r="B8697" i="29" s="1"/>
  <c r="B8698" i="29" s="1"/>
  <c r="B8699" i="29" s="1"/>
  <c r="B8700" i="29" s="1"/>
  <c r="B8701" i="29" s="1"/>
  <c r="B8702" i="29" s="1"/>
  <c r="B8703" i="29" s="1"/>
  <c r="B8704" i="29" s="1"/>
  <c r="B8705" i="29" s="1"/>
  <c r="B8706" i="29" s="1"/>
  <c r="B8707" i="29" s="1"/>
  <c r="B8708" i="29" s="1"/>
  <c r="B8709" i="29" s="1"/>
  <c r="B8710" i="29" s="1"/>
  <c r="B8711" i="29" s="1"/>
  <c r="B8712" i="29" s="1"/>
  <c r="B8713" i="29" s="1"/>
  <c r="B8714" i="29" s="1"/>
  <c r="B8715" i="29" s="1"/>
  <c r="B8716" i="29" s="1"/>
  <c r="B8717" i="29" s="1"/>
  <c r="B8718" i="29" s="1"/>
  <c r="B8719" i="29" s="1"/>
  <c r="B8720" i="29" s="1"/>
  <c r="B8721" i="29" s="1"/>
  <c r="B8722" i="29" s="1"/>
  <c r="B8723" i="29" s="1"/>
  <c r="B8724" i="29" s="1"/>
  <c r="B8725" i="29" s="1"/>
  <c r="B8726" i="29" s="1"/>
  <c r="B8727" i="29" s="1"/>
  <c r="B8728" i="29" s="1"/>
  <c r="B8729" i="29" s="1"/>
  <c r="B8730" i="29" s="1"/>
  <c r="B8731" i="29" s="1"/>
  <c r="B8732" i="29" s="1"/>
  <c r="B8733" i="29" s="1"/>
  <c r="B8734" i="29" s="1"/>
  <c r="B8735" i="29" s="1"/>
  <c r="B8736" i="29" s="1"/>
  <c r="B8737" i="29" s="1"/>
  <c r="B8738" i="29" s="1"/>
  <c r="B8739" i="29" s="1"/>
  <c r="B8740" i="29" s="1"/>
  <c r="B8741" i="29" s="1"/>
  <c r="B8742" i="29" s="1"/>
  <c r="B8743" i="29" s="1"/>
  <c r="B8744" i="29" s="1"/>
  <c r="B8745" i="29" s="1"/>
  <c r="B8746" i="29" s="1"/>
  <c r="B8747" i="29" s="1"/>
  <c r="B8748" i="29" s="1"/>
  <c r="B8749" i="29" s="1"/>
  <c r="B8750" i="29" s="1"/>
  <c r="B8751" i="29" s="1"/>
  <c r="B8752" i="29" s="1"/>
  <c r="B8753" i="29" s="1"/>
  <c r="B8754" i="29" s="1"/>
  <c r="B8755" i="29" s="1"/>
  <c r="B8756" i="29" s="1"/>
  <c r="B8757" i="29" s="1"/>
  <c r="B8758" i="29" s="1"/>
  <c r="B8759" i="29" s="1"/>
  <c r="B8760" i="29" s="1"/>
  <c r="B8761" i="29" s="1"/>
  <c r="B8762" i="29" s="1"/>
  <c r="B8763" i="29" s="1"/>
  <c r="B8764" i="29" s="1"/>
  <c r="B8765" i="29" s="1"/>
  <c r="B8766" i="29" s="1"/>
  <c r="B8767" i="29" s="1"/>
  <c r="B8768" i="29" s="1"/>
  <c r="B8769" i="29" s="1"/>
  <c r="C8406" i="29"/>
  <c r="C8407" i="29" s="1"/>
  <c r="C8408" i="29" s="1"/>
  <c r="C8409" i="29" s="1"/>
  <c r="C8410" i="29" s="1"/>
  <c r="C8411" i="29" s="1"/>
  <c r="C8412" i="29" s="1"/>
  <c r="C8413" i="29" s="1"/>
  <c r="C8414" i="29" s="1"/>
  <c r="C8415" i="29" s="1"/>
  <c r="C8416" i="29" s="1"/>
  <c r="C8417" i="29" s="1"/>
  <c r="C8418" i="29" s="1"/>
  <c r="C8419" i="29" s="1"/>
  <c r="C8420" i="29" s="1"/>
  <c r="C8421" i="29" s="1"/>
  <c r="C8422" i="29" s="1"/>
  <c r="C8423" i="29" s="1"/>
  <c r="C8424" i="29" s="1"/>
  <c r="C8425" i="29" s="1"/>
  <c r="C8426" i="29" s="1"/>
  <c r="C8427" i="29" s="1"/>
  <c r="C8428" i="29" s="1"/>
  <c r="C8429" i="29" s="1"/>
  <c r="C8430" i="29" s="1"/>
  <c r="C8431" i="29" s="1"/>
  <c r="C8432" i="29" s="1"/>
  <c r="C8433" i="29" s="1"/>
  <c r="C8434" i="29" s="1"/>
  <c r="C8435" i="29" s="1"/>
  <c r="C8436" i="29" s="1"/>
  <c r="C8437" i="29" s="1"/>
  <c r="C8438" i="29" s="1"/>
  <c r="C8439" i="29" s="1"/>
  <c r="C8440" i="29" s="1"/>
  <c r="C8441" i="29" s="1"/>
  <c r="C8442" i="29" s="1"/>
  <c r="C8443" i="29" s="1"/>
  <c r="C8444" i="29" s="1"/>
  <c r="C8445" i="29" s="1"/>
  <c r="C8446" i="29" s="1"/>
  <c r="C8447" i="29" s="1"/>
  <c r="C8448" i="29" s="1"/>
  <c r="C8449" i="29" s="1"/>
  <c r="C8450" i="29" s="1"/>
  <c r="C8451" i="29" s="1"/>
  <c r="C8452" i="29" s="1"/>
  <c r="C8453" i="29" s="1"/>
  <c r="C8454" i="29" s="1"/>
  <c r="C8455" i="29" s="1"/>
  <c r="C8456" i="29" s="1"/>
  <c r="C8457" i="29" s="1"/>
  <c r="C8458" i="29" s="1"/>
  <c r="C8459" i="29" s="1"/>
  <c r="C8460" i="29" s="1"/>
  <c r="C8461" i="29" s="1"/>
  <c r="C8462" i="29" s="1"/>
  <c r="C8463" i="29" s="1"/>
  <c r="C8464" i="29" s="1"/>
  <c r="C8465" i="29" s="1"/>
  <c r="C8466" i="29" s="1"/>
  <c r="C8467" i="29" s="1"/>
  <c r="C8468" i="29" s="1"/>
  <c r="C8469" i="29" s="1"/>
  <c r="C8470" i="29" s="1"/>
  <c r="C8471" i="29" s="1"/>
  <c r="C8472" i="29" s="1"/>
  <c r="C8473" i="29" s="1"/>
  <c r="C8474" i="29" s="1"/>
  <c r="C8475" i="29" s="1"/>
  <c r="C8476" i="29" s="1"/>
  <c r="C8477" i="29" s="1"/>
  <c r="C8478" i="29" s="1"/>
  <c r="C8479" i="29" s="1"/>
  <c r="C8480" i="29" s="1"/>
  <c r="C8481" i="29" s="1"/>
  <c r="C8482" i="29" s="1"/>
  <c r="C8483" i="29" s="1"/>
  <c r="C8484" i="29" s="1"/>
  <c r="C8485" i="29" s="1"/>
  <c r="C8486" i="29" s="1"/>
  <c r="C8487" i="29" s="1"/>
  <c r="C8488" i="29" s="1"/>
  <c r="C8489" i="29" s="1"/>
  <c r="C8490" i="29" s="1"/>
  <c r="C8491" i="29" s="1"/>
  <c r="C8492" i="29" s="1"/>
  <c r="C8493" i="29" s="1"/>
  <c r="C8494" i="29" s="1"/>
  <c r="C8495" i="29" s="1"/>
  <c r="C8496" i="29" s="1"/>
  <c r="C8497" i="29" s="1"/>
  <c r="C8498" i="29" s="1"/>
  <c r="C8499" i="29" s="1"/>
  <c r="C8500" i="29" s="1"/>
  <c r="C8501" i="29" s="1"/>
  <c r="C8502" i="29" s="1"/>
  <c r="C8503" i="29" s="1"/>
  <c r="C8504" i="29" s="1"/>
  <c r="C8505" i="29" s="1"/>
  <c r="C8506" i="29" s="1"/>
  <c r="C8507" i="29" s="1"/>
  <c r="C8508" i="29" s="1"/>
  <c r="C8509" i="29" s="1"/>
  <c r="C8510" i="29" s="1"/>
  <c r="C8511" i="29" s="1"/>
  <c r="C8512" i="29" s="1"/>
  <c r="C8513" i="29" s="1"/>
  <c r="C8514" i="29" s="1"/>
  <c r="C8515" i="29" s="1"/>
  <c r="C8516" i="29" s="1"/>
  <c r="C8517" i="29" s="1"/>
  <c r="C8518" i="29" s="1"/>
  <c r="C8519" i="29" s="1"/>
  <c r="C8520" i="29" s="1"/>
  <c r="C8521" i="29" s="1"/>
  <c r="C8522" i="29" s="1"/>
  <c r="C8523" i="29" s="1"/>
  <c r="C8524" i="29" s="1"/>
  <c r="C8525" i="29" s="1"/>
  <c r="C8526" i="29" s="1"/>
  <c r="C8527" i="29" s="1"/>
  <c r="C8528" i="29" s="1"/>
  <c r="C8529" i="29" s="1"/>
  <c r="C8530" i="29" s="1"/>
  <c r="C8531" i="29" s="1"/>
  <c r="C8532" i="29" s="1"/>
  <c r="C8533" i="29" s="1"/>
  <c r="C8534" i="29" s="1"/>
  <c r="C8535" i="29" s="1"/>
  <c r="C8536" i="29" s="1"/>
  <c r="C8537" i="29" s="1"/>
  <c r="C8538" i="29" s="1"/>
  <c r="C8539" i="29" s="1"/>
  <c r="C8540" i="29" s="1"/>
  <c r="C8541" i="29" s="1"/>
  <c r="C8542" i="29" s="1"/>
  <c r="C8543" i="29" s="1"/>
  <c r="C8544" i="29" s="1"/>
  <c r="C8545" i="29" s="1"/>
  <c r="C8546" i="29" s="1"/>
  <c r="C8547" i="29" s="1"/>
  <c r="C8548" i="29" s="1"/>
  <c r="C8549" i="29" s="1"/>
  <c r="C8550" i="29" s="1"/>
  <c r="C8551" i="29" s="1"/>
  <c r="C8552" i="29" s="1"/>
  <c r="C8553" i="29" s="1"/>
  <c r="C8554" i="29" s="1"/>
  <c r="C8555" i="29" s="1"/>
  <c r="C8556" i="29" s="1"/>
  <c r="C8557" i="29" s="1"/>
  <c r="C8558" i="29" s="1"/>
  <c r="C8559" i="29" s="1"/>
  <c r="C8560" i="29" s="1"/>
  <c r="C8561" i="29" s="1"/>
  <c r="C8562" i="29" s="1"/>
  <c r="C8563" i="29" s="1"/>
  <c r="C8564" i="29" s="1"/>
  <c r="C8565" i="29" s="1"/>
  <c r="C8566" i="29" s="1"/>
  <c r="C8567" i="29" s="1"/>
  <c r="C8568" i="29" s="1"/>
  <c r="C8569" i="29" s="1"/>
  <c r="C8570" i="29" s="1"/>
  <c r="C8571" i="29" s="1"/>
  <c r="C8572" i="29" s="1"/>
  <c r="C8573" i="29" s="1"/>
  <c r="C8574" i="29" s="1"/>
  <c r="C8575" i="29" s="1"/>
  <c r="C8576" i="29" s="1"/>
  <c r="C8577" i="29" s="1"/>
  <c r="C8578" i="29" s="1"/>
  <c r="C8579" i="29" s="1"/>
  <c r="C8580" i="29" s="1"/>
  <c r="C8581" i="29" s="1"/>
  <c r="C8582" i="29" s="1"/>
  <c r="C8583" i="29" s="1"/>
  <c r="C8584" i="29" s="1"/>
  <c r="C8585" i="29" s="1"/>
  <c r="C8586" i="29" s="1"/>
  <c r="C8587" i="29" s="1"/>
  <c r="C8588" i="29" s="1"/>
  <c r="C8589" i="29" s="1"/>
  <c r="C8590" i="29" s="1"/>
  <c r="C8591" i="29" s="1"/>
  <c r="C8592" i="29" s="1"/>
  <c r="C8593" i="29" s="1"/>
  <c r="C8594" i="29" s="1"/>
  <c r="C8595" i="29" s="1"/>
  <c r="C8596" i="29" s="1"/>
  <c r="C8597" i="29" s="1"/>
  <c r="C8598" i="29" s="1"/>
  <c r="C8599" i="29" s="1"/>
  <c r="C8600" i="29" s="1"/>
  <c r="C8601" i="29" s="1"/>
  <c r="C8602" i="29" s="1"/>
  <c r="C8603" i="29" s="1"/>
  <c r="C8604" i="29" s="1"/>
  <c r="C8605" i="29" s="1"/>
  <c r="C8606" i="29" s="1"/>
  <c r="C8607" i="29" s="1"/>
  <c r="C8608" i="29" s="1"/>
  <c r="C8609" i="29" s="1"/>
  <c r="C8610" i="29" s="1"/>
  <c r="C8611" i="29" s="1"/>
  <c r="C8612" i="29" s="1"/>
  <c r="C8613" i="29" s="1"/>
  <c r="C8614" i="29" s="1"/>
  <c r="C8615" i="29" s="1"/>
  <c r="C8616" i="29" s="1"/>
  <c r="C8617" i="29" s="1"/>
  <c r="C8618" i="29" s="1"/>
  <c r="C8619" i="29" s="1"/>
  <c r="C8620" i="29" s="1"/>
  <c r="C8621" i="29" s="1"/>
  <c r="C8622" i="29" s="1"/>
  <c r="C8623" i="29" s="1"/>
  <c r="C8624" i="29" s="1"/>
  <c r="C8625" i="29" s="1"/>
  <c r="C8626" i="29" s="1"/>
  <c r="C8627" i="29" s="1"/>
  <c r="C8628" i="29" s="1"/>
  <c r="C8629" i="29" s="1"/>
  <c r="C8630" i="29" s="1"/>
  <c r="C8631" i="29" s="1"/>
  <c r="C8632" i="29" s="1"/>
  <c r="C8633" i="29" s="1"/>
  <c r="C8634" i="29" s="1"/>
  <c r="C8635" i="29" s="1"/>
  <c r="C8636" i="29" s="1"/>
  <c r="C8637" i="29" s="1"/>
  <c r="C8638" i="29" s="1"/>
  <c r="C8639" i="29" s="1"/>
  <c r="C8640" i="29" s="1"/>
  <c r="C8641" i="29" s="1"/>
  <c r="C8642" i="29" s="1"/>
  <c r="C8643" i="29" s="1"/>
  <c r="C8644" i="29" s="1"/>
  <c r="C8645" i="29" s="1"/>
  <c r="C8646" i="29" s="1"/>
  <c r="C8647" i="29" s="1"/>
  <c r="C8648" i="29" s="1"/>
  <c r="C8649" i="29" s="1"/>
  <c r="C8650" i="29" s="1"/>
  <c r="C8651" i="29" s="1"/>
  <c r="C8652" i="29" s="1"/>
  <c r="C8653" i="29" s="1"/>
  <c r="C8654" i="29" s="1"/>
  <c r="C8655" i="29" s="1"/>
  <c r="C8656" i="29" s="1"/>
  <c r="C8657" i="29" s="1"/>
  <c r="C8658" i="29" s="1"/>
  <c r="C8659" i="29" s="1"/>
  <c r="C8660" i="29" s="1"/>
  <c r="C8661" i="29" s="1"/>
  <c r="C8662" i="29" s="1"/>
  <c r="C8663" i="29" s="1"/>
  <c r="C8664" i="29" s="1"/>
  <c r="C8665" i="29" s="1"/>
  <c r="C8666" i="29" s="1"/>
  <c r="C8667" i="29" s="1"/>
  <c r="C8668" i="29" s="1"/>
  <c r="C8669" i="29" s="1"/>
  <c r="C8670" i="29" s="1"/>
  <c r="C8671" i="29" s="1"/>
  <c r="C8672" i="29" s="1"/>
  <c r="C8673" i="29" s="1"/>
  <c r="C8674" i="29" s="1"/>
  <c r="C8675" i="29" s="1"/>
  <c r="C8676" i="29" s="1"/>
  <c r="C8677" i="29" s="1"/>
  <c r="C8678" i="29" s="1"/>
  <c r="C8679" i="29" s="1"/>
  <c r="C8680" i="29" s="1"/>
  <c r="C8681" i="29" s="1"/>
  <c r="C8682" i="29" s="1"/>
  <c r="C8683" i="29" s="1"/>
  <c r="C8684" i="29" s="1"/>
  <c r="C8685" i="29" s="1"/>
  <c r="C8686" i="29" s="1"/>
  <c r="C8687" i="29" s="1"/>
  <c r="C8688" i="29" s="1"/>
  <c r="C8689" i="29" s="1"/>
  <c r="C8690" i="29" s="1"/>
  <c r="C8691" i="29" s="1"/>
  <c r="C8692" i="29" s="1"/>
  <c r="C8693" i="29" s="1"/>
  <c r="C8694" i="29" s="1"/>
  <c r="C8695" i="29" s="1"/>
  <c r="C8696" i="29" s="1"/>
  <c r="C8697" i="29" s="1"/>
  <c r="C8698" i="29" s="1"/>
  <c r="C8699" i="29" s="1"/>
  <c r="C8700" i="29" s="1"/>
  <c r="C8701" i="29" s="1"/>
  <c r="C8702" i="29" s="1"/>
  <c r="C8703" i="29" s="1"/>
  <c r="C8704" i="29" s="1"/>
  <c r="C8705" i="29" s="1"/>
  <c r="C8706" i="29" s="1"/>
  <c r="C8707" i="29" s="1"/>
  <c r="C8708" i="29" s="1"/>
  <c r="C8709" i="29" s="1"/>
  <c r="C8710" i="29" s="1"/>
  <c r="C8711" i="29" s="1"/>
  <c r="C8712" i="29" s="1"/>
  <c r="C8713" i="29" s="1"/>
  <c r="C8714" i="29" s="1"/>
  <c r="C8715" i="29" s="1"/>
  <c r="C8716" i="29" s="1"/>
  <c r="C8717" i="29" s="1"/>
  <c r="C8718" i="29" s="1"/>
  <c r="C8719" i="29" s="1"/>
  <c r="C8720" i="29" s="1"/>
  <c r="C8721" i="29" s="1"/>
  <c r="C8722" i="29" s="1"/>
  <c r="C8723" i="29" s="1"/>
  <c r="C8724" i="29" s="1"/>
  <c r="C8725" i="29" s="1"/>
  <c r="C8726" i="29" s="1"/>
  <c r="C8727" i="29" s="1"/>
  <c r="C8728" i="29" s="1"/>
  <c r="C8729" i="29" s="1"/>
  <c r="C8730" i="29" s="1"/>
  <c r="C8731" i="29" s="1"/>
  <c r="C8732" i="29" s="1"/>
  <c r="C8733" i="29" s="1"/>
  <c r="C8734" i="29" s="1"/>
  <c r="C8735" i="29" s="1"/>
  <c r="C8736" i="29" s="1"/>
  <c r="C8737" i="29" s="1"/>
  <c r="C8738" i="29" s="1"/>
  <c r="C8739" i="29" s="1"/>
  <c r="C8740" i="29" s="1"/>
  <c r="C8741" i="29" s="1"/>
  <c r="C8742" i="29" s="1"/>
  <c r="C8743" i="29" s="1"/>
  <c r="C8744" i="29" s="1"/>
  <c r="C8745" i="29" s="1"/>
  <c r="C8746" i="29" s="1"/>
  <c r="C8747" i="29" s="1"/>
  <c r="C8748" i="29" s="1"/>
  <c r="C8749" i="29" s="1"/>
  <c r="C8750" i="29" s="1"/>
  <c r="C8751" i="29" s="1"/>
  <c r="C8752" i="29" s="1"/>
  <c r="C8753" i="29" s="1"/>
  <c r="C8754" i="29" s="1"/>
  <c r="C8755" i="29" s="1"/>
  <c r="C8756" i="29" s="1"/>
  <c r="C8757" i="29" s="1"/>
  <c r="C8758" i="29" s="1"/>
  <c r="C8759" i="29" s="1"/>
  <c r="C8760" i="29" s="1"/>
  <c r="C8761" i="29" s="1"/>
  <c r="C8762" i="29" s="1"/>
  <c r="C8763" i="29" s="1"/>
  <c r="C8764" i="29" s="1"/>
  <c r="C8765" i="29" s="1"/>
  <c r="C8766" i="29" s="1"/>
  <c r="C8767" i="29" s="1"/>
  <c r="C8768" i="29" s="1"/>
  <c r="C8769" i="29" s="1"/>
  <c r="D8407" i="29"/>
  <c r="D8408" i="29" s="1"/>
  <c r="D8409" i="29" s="1"/>
  <c r="D8410" i="29" s="1"/>
  <c r="D8411" i="29" s="1"/>
  <c r="D8412" i="29" s="1"/>
  <c r="D8413" i="29" s="1"/>
  <c r="D8414" i="29" s="1"/>
  <c r="D8415" i="29" s="1"/>
  <c r="D8416" i="29" s="1"/>
  <c r="D8417" i="29" s="1"/>
  <c r="D8418" i="29" s="1"/>
  <c r="D8419" i="29" s="1"/>
  <c r="D8420" i="29" s="1"/>
  <c r="D8421" i="29" s="1"/>
  <c r="D8422" i="29" s="1"/>
  <c r="D8423" i="29" s="1"/>
  <c r="D8424" i="29" s="1"/>
  <c r="D8425" i="29" s="1"/>
  <c r="D8426" i="29" s="1"/>
  <c r="D8427" i="29" s="1"/>
  <c r="D8428" i="29" s="1"/>
  <c r="D8429" i="29" s="1"/>
  <c r="D8430" i="29" s="1"/>
  <c r="D8431" i="29" s="1"/>
  <c r="D8432" i="29" s="1"/>
  <c r="D8433" i="29" s="1"/>
  <c r="D8434" i="29" s="1"/>
  <c r="D8435" i="29" s="1"/>
  <c r="D8436" i="29" s="1"/>
  <c r="D8437" i="29" s="1"/>
  <c r="D8438" i="29" s="1"/>
  <c r="D8439" i="29" s="1"/>
  <c r="D8440" i="29" s="1"/>
  <c r="D8441" i="29" s="1"/>
  <c r="D8442" i="29" s="1"/>
  <c r="D8443" i="29" s="1"/>
  <c r="D8444" i="29" s="1"/>
  <c r="D8445" i="29" s="1"/>
  <c r="D8446" i="29" s="1"/>
  <c r="D8447" i="29" s="1"/>
  <c r="D8448" i="29" s="1"/>
  <c r="D8449" i="29" s="1"/>
  <c r="D8450" i="29" s="1"/>
  <c r="D8451" i="29" s="1"/>
  <c r="D8452" i="29" s="1"/>
  <c r="D8453" i="29" s="1"/>
  <c r="D8454" i="29" s="1"/>
  <c r="D8455" i="29" s="1"/>
  <c r="D8456" i="29" s="1"/>
  <c r="D8457" i="29" s="1"/>
  <c r="D8458" i="29" s="1"/>
  <c r="D8459" i="29" s="1"/>
  <c r="D8460" i="29" s="1"/>
  <c r="D8461" i="29" s="1"/>
  <c r="D8462" i="29" s="1"/>
  <c r="D8463" i="29" s="1"/>
  <c r="D8464" i="29" s="1"/>
  <c r="D8465" i="29" s="1"/>
  <c r="D8466" i="29" s="1"/>
  <c r="D8467" i="29" s="1"/>
  <c r="D8468" i="29" s="1"/>
  <c r="D8469" i="29" s="1"/>
  <c r="D8470" i="29" s="1"/>
  <c r="D8471" i="29" s="1"/>
  <c r="D8472" i="29" s="1"/>
  <c r="D8473" i="29" s="1"/>
  <c r="D8474" i="29" s="1"/>
  <c r="D8475" i="29" s="1"/>
  <c r="D8476" i="29" s="1"/>
  <c r="D8477" i="29" s="1"/>
  <c r="D8478" i="29" s="1"/>
  <c r="D8479" i="29" s="1"/>
  <c r="D8480" i="29" s="1"/>
  <c r="D8481" i="29" s="1"/>
  <c r="D8482" i="29" s="1"/>
  <c r="D8483" i="29" s="1"/>
  <c r="D8484" i="29" s="1"/>
  <c r="D8485" i="29" s="1"/>
  <c r="D8486" i="29" s="1"/>
  <c r="D8487" i="29" s="1"/>
  <c r="D8488" i="29" s="1"/>
  <c r="D8489" i="29" s="1"/>
  <c r="D8490" i="29" s="1"/>
  <c r="D8491" i="29" s="1"/>
  <c r="D8492" i="29" s="1"/>
  <c r="D8493" i="29" s="1"/>
  <c r="D8494" i="29" s="1"/>
  <c r="D8495" i="29" s="1"/>
  <c r="D8496" i="29" s="1"/>
  <c r="D8497" i="29" s="1"/>
  <c r="D8498" i="29" s="1"/>
  <c r="D8499" i="29" s="1"/>
  <c r="D8500" i="29" s="1"/>
  <c r="D8501" i="29" s="1"/>
  <c r="D8502" i="29" s="1"/>
  <c r="D8503" i="29" s="1"/>
  <c r="D8504" i="29" s="1"/>
  <c r="D8505" i="29" s="1"/>
  <c r="D8506" i="29" s="1"/>
  <c r="D8507" i="29" s="1"/>
  <c r="D8508" i="29" s="1"/>
  <c r="D8509" i="29" s="1"/>
  <c r="D8510" i="29" s="1"/>
  <c r="D8511" i="29" s="1"/>
  <c r="D8512" i="29" s="1"/>
  <c r="D8513" i="29" s="1"/>
  <c r="D8514" i="29" s="1"/>
  <c r="D8515" i="29" s="1"/>
  <c r="D8516" i="29" s="1"/>
  <c r="D8517" i="29" s="1"/>
  <c r="D8518" i="29" s="1"/>
  <c r="D8519" i="29" s="1"/>
  <c r="D8520" i="29" s="1"/>
  <c r="D8521" i="29" s="1"/>
  <c r="D8522" i="29" s="1"/>
  <c r="D8523" i="29" s="1"/>
  <c r="D8524" i="29" s="1"/>
  <c r="D8525" i="29" s="1"/>
  <c r="D8526" i="29" s="1"/>
  <c r="D8527" i="29" s="1"/>
  <c r="D8528" i="29" s="1"/>
  <c r="D8529" i="29" s="1"/>
  <c r="D8530" i="29" s="1"/>
  <c r="D8531" i="29" s="1"/>
  <c r="D8532" i="29" s="1"/>
  <c r="D8533" i="29" s="1"/>
  <c r="D8534" i="29" s="1"/>
  <c r="D8535" i="29" s="1"/>
  <c r="D8536" i="29" s="1"/>
  <c r="D8537" i="29" s="1"/>
  <c r="D8538" i="29" s="1"/>
  <c r="D8539" i="29" s="1"/>
  <c r="D8540" i="29" s="1"/>
  <c r="D8541" i="29" s="1"/>
  <c r="D8542" i="29" s="1"/>
  <c r="D8543" i="29" s="1"/>
  <c r="D8544" i="29" s="1"/>
  <c r="D8545" i="29" s="1"/>
  <c r="D8546" i="29" s="1"/>
  <c r="D8547" i="29" s="1"/>
  <c r="D8548" i="29" s="1"/>
  <c r="D8549" i="29" s="1"/>
  <c r="D8550" i="29" s="1"/>
  <c r="D8551" i="29" s="1"/>
  <c r="D8552" i="29" s="1"/>
  <c r="D8553" i="29" s="1"/>
  <c r="D8554" i="29" s="1"/>
  <c r="D8555" i="29" s="1"/>
  <c r="D8556" i="29" s="1"/>
  <c r="D8557" i="29" s="1"/>
  <c r="D8558" i="29" s="1"/>
  <c r="D8559" i="29" s="1"/>
  <c r="D8560" i="29" s="1"/>
  <c r="D8561" i="29" s="1"/>
  <c r="D8562" i="29" s="1"/>
  <c r="D8563" i="29" s="1"/>
  <c r="D8564" i="29" s="1"/>
  <c r="D8565" i="29" s="1"/>
  <c r="D8566" i="29" s="1"/>
  <c r="D8567" i="29" s="1"/>
  <c r="D8568" i="29" s="1"/>
  <c r="D8569" i="29" s="1"/>
  <c r="D8570" i="29" s="1"/>
  <c r="D8571" i="29" s="1"/>
  <c r="D8572" i="29" s="1"/>
  <c r="D8573" i="29" s="1"/>
  <c r="D8574" i="29" s="1"/>
  <c r="D8575" i="29" s="1"/>
  <c r="D8576" i="29" s="1"/>
  <c r="D8577" i="29" s="1"/>
  <c r="D8578" i="29" s="1"/>
  <c r="D8579" i="29" s="1"/>
  <c r="D8580" i="29" s="1"/>
  <c r="D8581" i="29" s="1"/>
  <c r="D8582" i="29" s="1"/>
  <c r="D8583" i="29" s="1"/>
  <c r="D8584" i="29" s="1"/>
  <c r="D8585" i="29" s="1"/>
  <c r="D8586" i="29" s="1"/>
  <c r="D8587" i="29" s="1"/>
  <c r="D8588" i="29" s="1"/>
  <c r="D8589" i="29" s="1"/>
  <c r="D8590" i="29" s="1"/>
  <c r="D8591" i="29" s="1"/>
  <c r="D8592" i="29" s="1"/>
  <c r="D8593" i="29" s="1"/>
  <c r="D8594" i="29" s="1"/>
  <c r="D8595" i="29" s="1"/>
  <c r="D8596" i="29" s="1"/>
  <c r="D8597" i="29" s="1"/>
  <c r="D8598" i="29" s="1"/>
  <c r="D8599" i="29" s="1"/>
  <c r="D8600" i="29" s="1"/>
  <c r="D8601" i="29" s="1"/>
  <c r="D8602" i="29" s="1"/>
  <c r="D8603" i="29" s="1"/>
  <c r="D8604" i="29" s="1"/>
  <c r="D8605" i="29" s="1"/>
  <c r="D8606" i="29" s="1"/>
  <c r="D8607" i="29" s="1"/>
  <c r="D8608" i="29" s="1"/>
  <c r="D8609" i="29" s="1"/>
  <c r="D8610" i="29" s="1"/>
  <c r="D8611" i="29" s="1"/>
  <c r="D8612" i="29" s="1"/>
  <c r="D8613" i="29" s="1"/>
  <c r="D8614" i="29" s="1"/>
  <c r="D8615" i="29" s="1"/>
  <c r="D8616" i="29" s="1"/>
  <c r="D8617" i="29" s="1"/>
  <c r="D8618" i="29" s="1"/>
  <c r="D8619" i="29" s="1"/>
  <c r="D8620" i="29" s="1"/>
  <c r="D8621" i="29" s="1"/>
  <c r="D8622" i="29" s="1"/>
  <c r="D8623" i="29" s="1"/>
  <c r="D8624" i="29" s="1"/>
  <c r="D8625" i="29" s="1"/>
  <c r="D8626" i="29" s="1"/>
  <c r="D8627" i="29" s="1"/>
  <c r="D8628" i="29" s="1"/>
  <c r="D8629" i="29" s="1"/>
  <c r="D8630" i="29" s="1"/>
  <c r="D8631" i="29" s="1"/>
  <c r="D8632" i="29" s="1"/>
  <c r="D8633" i="29" s="1"/>
  <c r="D8634" i="29" s="1"/>
  <c r="D8635" i="29" s="1"/>
  <c r="D8636" i="29" s="1"/>
  <c r="D8637" i="29" s="1"/>
  <c r="D8638" i="29" s="1"/>
  <c r="D8639" i="29" s="1"/>
  <c r="D8640" i="29" s="1"/>
  <c r="D8641" i="29" s="1"/>
  <c r="D8642" i="29" s="1"/>
  <c r="D8643" i="29" s="1"/>
  <c r="D8644" i="29" s="1"/>
  <c r="D8645" i="29" s="1"/>
  <c r="D8646" i="29" s="1"/>
  <c r="D8647" i="29" s="1"/>
  <c r="D8648" i="29" s="1"/>
  <c r="D8649" i="29" s="1"/>
  <c r="D8650" i="29" s="1"/>
  <c r="D8651" i="29" s="1"/>
  <c r="D8652" i="29" s="1"/>
  <c r="D8653" i="29" s="1"/>
  <c r="D8654" i="29" s="1"/>
  <c r="D8655" i="29" s="1"/>
  <c r="D8656" i="29" s="1"/>
  <c r="D8657" i="29" s="1"/>
  <c r="D8658" i="29" s="1"/>
  <c r="D8659" i="29" s="1"/>
  <c r="D8660" i="29" s="1"/>
  <c r="D8661" i="29" s="1"/>
  <c r="D8662" i="29" s="1"/>
  <c r="D8663" i="29" s="1"/>
  <c r="D8664" i="29" s="1"/>
  <c r="D8665" i="29" s="1"/>
  <c r="D8666" i="29" s="1"/>
  <c r="D8667" i="29" s="1"/>
  <c r="D8668" i="29" s="1"/>
  <c r="D8669" i="29" s="1"/>
  <c r="D8670" i="29" s="1"/>
  <c r="D8671" i="29" s="1"/>
  <c r="D8672" i="29" s="1"/>
  <c r="D8673" i="29" s="1"/>
  <c r="D8674" i="29" s="1"/>
  <c r="D8675" i="29" s="1"/>
  <c r="D8676" i="29" s="1"/>
  <c r="D8677" i="29" s="1"/>
  <c r="D8678" i="29" s="1"/>
  <c r="D8679" i="29" s="1"/>
  <c r="D8680" i="29" s="1"/>
  <c r="D8681" i="29" s="1"/>
  <c r="D8682" i="29" s="1"/>
  <c r="D8683" i="29" s="1"/>
  <c r="D8684" i="29" s="1"/>
  <c r="D8685" i="29" s="1"/>
  <c r="D8686" i="29" s="1"/>
  <c r="D8687" i="29" s="1"/>
  <c r="D8688" i="29" s="1"/>
  <c r="D8689" i="29" s="1"/>
  <c r="D8690" i="29" s="1"/>
  <c r="D8691" i="29" s="1"/>
  <c r="D8692" i="29" s="1"/>
  <c r="D8693" i="29" s="1"/>
  <c r="D8694" i="29" s="1"/>
  <c r="D8695" i="29" s="1"/>
  <c r="D8696" i="29" s="1"/>
  <c r="D8697" i="29" s="1"/>
  <c r="D8698" i="29" s="1"/>
  <c r="D8699" i="29" s="1"/>
  <c r="D8700" i="29" s="1"/>
  <c r="D8701" i="29" s="1"/>
  <c r="D8702" i="29" s="1"/>
  <c r="D8703" i="29" s="1"/>
  <c r="D8704" i="29" s="1"/>
  <c r="D8705" i="29" s="1"/>
  <c r="D8706" i="29" s="1"/>
  <c r="D8707" i="29" s="1"/>
  <c r="D8708" i="29" s="1"/>
  <c r="D8709" i="29" s="1"/>
  <c r="D8710" i="29" s="1"/>
  <c r="D8711" i="29" s="1"/>
  <c r="D8712" i="29" s="1"/>
  <c r="D8713" i="29" s="1"/>
  <c r="D8714" i="29" s="1"/>
  <c r="D8715" i="29" s="1"/>
  <c r="D8716" i="29" s="1"/>
  <c r="D8717" i="29" s="1"/>
  <c r="D8718" i="29" s="1"/>
  <c r="D8719" i="29" s="1"/>
  <c r="D8720" i="29" s="1"/>
  <c r="D8721" i="29" s="1"/>
  <c r="D8722" i="29" s="1"/>
  <c r="D8723" i="29" s="1"/>
  <c r="D8724" i="29" s="1"/>
  <c r="D8725" i="29" s="1"/>
  <c r="D8726" i="29" s="1"/>
  <c r="D8727" i="29" s="1"/>
  <c r="D8728" i="29" s="1"/>
  <c r="D8729" i="29" s="1"/>
  <c r="D8730" i="29" s="1"/>
  <c r="D8731" i="29" s="1"/>
  <c r="D8732" i="29" s="1"/>
  <c r="D8733" i="29" s="1"/>
  <c r="D8734" i="29" s="1"/>
  <c r="D8735" i="29" s="1"/>
  <c r="D8736" i="29" s="1"/>
  <c r="D8737" i="29" s="1"/>
  <c r="D8738" i="29" s="1"/>
  <c r="D8739" i="29" s="1"/>
  <c r="D8740" i="29" s="1"/>
  <c r="D8741" i="29" s="1"/>
  <c r="D8742" i="29" s="1"/>
  <c r="D8743" i="29" s="1"/>
  <c r="D8744" i="29" s="1"/>
  <c r="D8745" i="29" s="1"/>
  <c r="D8746" i="29" s="1"/>
  <c r="D8747" i="29" s="1"/>
  <c r="D8748" i="29" s="1"/>
  <c r="D8749" i="29" s="1"/>
  <c r="D8750" i="29" s="1"/>
  <c r="D8751" i="29" s="1"/>
  <c r="D8752" i="29" s="1"/>
  <c r="D8753" i="29" s="1"/>
  <c r="D8754" i="29" s="1"/>
  <c r="D8755" i="29" s="1"/>
  <c r="D8756" i="29" s="1"/>
  <c r="D8757" i="29" s="1"/>
  <c r="D8758" i="29" s="1"/>
  <c r="D8759" i="29" s="1"/>
  <c r="D8760" i="29" s="1"/>
  <c r="D8761" i="29" s="1"/>
  <c r="D8762" i="29" s="1"/>
  <c r="D8763" i="29" s="1"/>
  <c r="D8764" i="29" s="1"/>
  <c r="D8765" i="29" s="1"/>
  <c r="D8766" i="29" s="1"/>
  <c r="D8767" i="29" s="1"/>
  <c r="D8768" i="29" s="1"/>
  <c r="D8769" i="29" s="1"/>
  <c r="D8770" i="29" s="1"/>
  <c r="B8771" i="29"/>
  <c r="B8772" i="29" s="1"/>
  <c r="B8773" i="29" s="1"/>
  <c r="B8774" i="29" s="1"/>
  <c r="B8775" i="29" s="1"/>
  <c r="B8776" i="29" s="1"/>
  <c r="B8777" i="29" s="1"/>
  <c r="B8778" i="29" s="1"/>
  <c r="B8779" i="29" s="1"/>
  <c r="B8780" i="29" s="1"/>
  <c r="B8781" i="29" s="1"/>
  <c r="B8782" i="29" s="1"/>
  <c r="B8783" i="29" s="1"/>
  <c r="B8784" i="29" s="1"/>
  <c r="B8785" i="29" s="1"/>
  <c r="B8786" i="29" s="1"/>
  <c r="B8787" i="29" s="1"/>
  <c r="B8788" i="29" s="1"/>
  <c r="B8789" i="29" s="1"/>
  <c r="B8790" i="29" s="1"/>
  <c r="B8791" i="29" s="1"/>
  <c r="B8792" i="29" s="1"/>
  <c r="B8793" i="29" s="1"/>
  <c r="B8794" i="29" s="1"/>
  <c r="B8795" i="29" s="1"/>
  <c r="B8796" i="29" s="1"/>
  <c r="B8797" i="29" s="1"/>
  <c r="B8798" i="29" s="1"/>
  <c r="B8799" i="29" s="1"/>
  <c r="B8800" i="29" s="1"/>
  <c r="B8801" i="29" s="1"/>
  <c r="B8802" i="29" s="1"/>
  <c r="B8803" i="29" s="1"/>
  <c r="B8804" i="29" s="1"/>
  <c r="B8805" i="29" s="1"/>
  <c r="B8806" i="29" s="1"/>
  <c r="B8807" i="29" s="1"/>
  <c r="B8808" i="29" s="1"/>
  <c r="B8809" i="29" s="1"/>
  <c r="B8810" i="29" s="1"/>
  <c r="B8811" i="29" s="1"/>
  <c r="B8812" i="29" s="1"/>
  <c r="B8813" i="29" s="1"/>
  <c r="B8814" i="29" s="1"/>
  <c r="B8815" i="29" s="1"/>
  <c r="B8816" i="29" s="1"/>
  <c r="B8817" i="29" s="1"/>
  <c r="B8818" i="29" s="1"/>
  <c r="B8819" i="29" s="1"/>
  <c r="B8820" i="29" s="1"/>
  <c r="B8821" i="29" s="1"/>
  <c r="B8822" i="29" s="1"/>
  <c r="B8823" i="29" s="1"/>
  <c r="B8824" i="29" s="1"/>
  <c r="B8825" i="29" s="1"/>
  <c r="B8826" i="29" s="1"/>
  <c r="B8827" i="29" s="1"/>
  <c r="B8828" i="29" s="1"/>
  <c r="B8829" i="29" s="1"/>
  <c r="B8830" i="29" s="1"/>
  <c r="B8831" i="29" s="1"/>
  <c r="B8832" i="29" s="1"/>
  <c r="B8833" i="29" s="1"/>
  <c r="B8834" i="29" s="1"/>
  <c r="B8835" i="29" s="1"/>
  <c r="B8836" i="29" s="1"/>
  <c r="B8837" i="29" s="1"/>
  <c r="B8838" i="29" s="1"/>
  <c r="B8839" i="29" s="1"/>
  <c r="B8840" i="29" s="1"/>
  <c r="B8841" i="29" s="1"/>
  <c r="B8842" i="29" s="1"/>
  <c r="B8843" i="29" s="1"/>
  <c r="B8844" i="29" s="1"/>
  <c r="B8845" i="29" s="1"/>
  <c r="B8846" i="29" s="1"/>
  <c r="B8847" i="29" s="1"/>
  <c r="B8848" i="29" s="1"/>
  <c r="B8849" i="29" s="1"/>
  <c r="B8850" i="29" s="1"/>
  <c r="B8851" i="29" s="1"/>
  <c r="B8852" i="29" s="1"/>
  <c r="B8853" i="29" s="1"/>
  <c r="B8854" i="29" s="1"/>
  <c r="B8855" i="29" s="1"/>
  <c r="B8856" i="29" s="1"/>
  <c r="B8857" i="29" s="1"/>
  <c r="B8858" i="29" s="1"/>
  <c r="B8859" i="29" s="1"/>
  <c r="B8860" i="29" s="1"/>
  <c r="B8861" i="29" s="1"/>
  <c r="B8862" i="29" s="1"/>
  <c r="B8863" i="29" s="1"/>
  <c r="B8864" i="29" s="1"/>
  <c r="B8865" i="29" s="1"/>
  <c r="B8866" i="29" s="1"/>
  <c r="B8867" i="29" s="1"/>
  <c r="B8868" i="29" s="1"/>
  <c r="B8869" i="29" s="1"/>
  <c r="B8870" i="29" s="1"/>
  <c r="B8871" i="29" s="1"/>
  <c r="B8872" i="29" s="1"/>
  <c r="B8873" i="29" s="1"/>
  <c r="B8874" i="29" s="1"/>
  <c r="B8875" i="29" s="1"/>
  <c r="B8876" i="29" s="1"/>
  <c r="B8877" i="29" s="1"/>
  <c r="B8878" i="29" s="1"/>
  <c r="B8879" i="29" s="1"/>
  <c r="B8880" i="29" s="1"/>
  <c r="B8881" i="29" s="1"/>
  <c r="B8882" i="29" s="1"/>
  <c r="B8883" i="29" s="1"/>
  <c r="B8884" i="29" s="1"/>
  <c r="B8885" i="29" s="1"/>
  <c r="B8886" i="29" s="1"/>
  <c r="B8887" i="29" s="1"/>
  <c r="B8888" i="29" s="1"/>
  <c r="B8889" i="29" s="1"/>
  <c r="B8890" i="29" s="1"/>
  <c r="B8891" i="29" s="1"/>
  <c r="B8892" i="29" s="1"/>
  <c r="B8893" i="29" s="1"/>
  <c r="B8894" i="29" s="1"/>
  <c r="B8895" i="29" s="1"/>
  <c r="B8896" i="29" s="1"/>
  <c r="B8897" i="29" s="1"/>
  <c r="B8898" i="29" s="1"/>
  <c r="B8899" i="29" s="1"/>
  <c r="B8900" i="29" s="1"/>
  <c r="B8901" i="29" s="1"/>
  <c r="B8902" i="29" s="1"/>
  <c r="B8903" i="29" s="1"/>
  <c r="B8904" i="29" s="1"/>
  <c r="B8905" i="29" s="1"/>
  <c r="B8906" i="29" s="1"/>
  <c r="B8907" i="29" s="1"/>
  <c r="B8908" i="29" s="1"/>
  <c r="B8909" i="29" s="1"/>
  <c r="B8910" i="29" s="1"/>
  <c r="B8911" i="29" s="1"/>
  <c r="B8912" i="29" s="1"/>
  <c r="B8913" i="29" s="1"/>
  <c r="B8914" i="29" s="1"/>
  <c r="B8915" i="29" s="1"/>
  <c r="B8916" i="29" s="1"/>
  <c r="B8917" i="29" s="1"/>
  <c r="B8918" i="29" s="1"/>
  <c r="B8919" i="29" s="1"/>
  <c r="B8920" i="29" s="1"/>
  <c r="B8921" i="29" s="1"/>
  <c r="B8922" i="29" s="1"/>
  <c r="B8923" i="29" s="1"/>
  <c r="B8924" i="29" s="1"/>
  <c r="B8925" i="29" s="1"/>
  <c r="B8926" i="29" s="1"/>
  <c r="B8927" i="29" s="1"/>
  <c r="B8928" i="29" s="1"/>
  <c r="B8929" i="29" s="1"/>
  <c r="B8930" i="29" s="1"/>
  <c r="B8931" i="29" s="1"/>
  <c r="B8932" i="29" s="1"/>
  <c r="B8933" i="29" s="1"/>
  <c r="B8934" i="29" s="1"/>
  <c r="B8935" i="29" s="1"/>
  <c r="B8936" i="29" s="1"/>
  <c r="B8937" i="29" s="1"/>
  <c r="B8938" i="29" s="1"/>
  <c r="B8939" i="29" s="1"/>
  <c r="B8940" i="29" s="1"/>
  <c r="B8941" i="29" s="1"/>
  <c r="B8942" i="29" s="1"/>
  <c r="B8943" i="29" s="1"/>
  <c r="B8944" i="29" s="1"/>
  <c r="B8945" i="29" s="1"/>
  <c r="B8946" i="29" s="1"/>
  <c r="B8947" i="29" s="1"/>
  <c r="B8948" i="29" s="1"/>
  <c r="B8949" i="29" s="1"/>
  <c r="B8950" i="29" s="1"/>
  <c r="B8951" i="29" s="1"/>
  <c r="B8952" i="29" s="1"/>
  <c r="B8953" i="29" s="1"/>
  <c r="B8954" i="29" s="1"/>
  <c r="B8955" i="29" s="1"/>
  <c r="B8956" i="29" s="1"/>
  <c r="B8957" i="29" s="1"/>
  <c r="B8958" i="29" s="1"/>
  <c r="B8959" i="29" s="1"/>
  <c r="B8960" i="29" s="1"/>
  <c r="B8961" i="29" s="1"/>
  <c r="B8962" i="29" s="1"/>
  <c r="B8963" i="29" s="1"/>
  <c r="B8964" i="29" s="1"/>
  <c r="B8965" i="29" s="1"/>
  <c r="B8966" i="29" s="1"/>
  <c r="B8967" i="29" s="1"/>
  <c r="B8968" i="29" s="1"/>
  <c r="B8969" i="29" s="1"/>
  <c r="B8970" i="29" s="1"/>
  <c r="B8971" i="29" s="1"/>
  <c r="B8972" i="29" s="1"/>
  <c r="B8973" i="29" s="1"/>
  <c r="B8974" i="29" s="1"/>
  <c r="B8975" i="29" s="1"/>
  <c r="B8976" i="29" s="1"/>
  <c r="B8977" i="29" s="1"/>
  <c r="B8978" i="29" s="1"/>
  <c r="B8979" i="29" s="1"/>
  <c r="B8980" i="29" s="1"/>
  <c r="B8981" i="29" s="1"/>
  <c r="B8982" i="29" s="1"/>
  <c r="B8983" i="29" s="1"/>
  <c r="B8984" i="29" s="1"/>
  <c r="B8985" i="29" s="1"/>
  <c r="B8986" i="29" s="1"/>
  <c r="B8987" i="29" s="1"/>
  <c r="B8988" i="29" s="1"/>
  <c r="B8989" i="29" s="1"/>
  <c r="B8990" i="29" s="1"/>
  <c r="B8991" i="29" s="1"/>
  <c r="B8992" i="29" s="1"/>
  <c r="B8993" i="29" s="1"/>
  <c r="B8994" i="29" s="1"/>
  <c r="B8995" i="29" s="1"/>
  <c r="B8996" i="29" s="1"/>
  <c r="B8997" i="29" s="1"/>
  <c r="B8998" i="29" s="1"/>
  <c r="B8999" i="29" s="1"/>
  <c r="B9000" i="29" s="1"/>
  <c r="B9001" i="29" s="1"/>
  <c r="B9002" i="29" s="1"/>
  <c r="B9003" i="29" s="1"/>
  <c r="B9004" i="29" s="1"/>
  <c r="B9005" i="29" s="1"/>
  <c r="B9006" i="29" s="1"/>
  <c r="B9007" i="29" s="1"/>
  <c r="B9008" i="29" s="1"/>
  <c r="B9009" i="29" s="1"/>
  <c r="B9010" i="29" s="1"/>
  <c r="B9011" i="29" s="1"/>
  <c r="B9012" i="29" s="1"/>
  <c r="B9013" i="29" s="1"/>
  <c r="B9014" i="29" s="1"/>
  <c r="B9015" i="29" s="1"/>
  <c r="B9016" i="29" s="1"/>
  <c r="B9017" i="29" s="1"/>
  <c r="B9018" i="29" s="1"/>
  <c r="B9019" i="29" s="1"/>
  <c r="B9020" i="29" s="1"/>
  <c r="B9021" i="29" s="1"/>
  <c r="B9022" i="29" s="1"/>
  <c r="B9023" i="29" s="1"/>
  <c r="B9024" i="29" s="1"/>
  <c r="B9025" i="29" s="1"/>
  <c r="B9026" i="29" s="1"/>
  <c r="B9027" i="29" s="1"/>
  <c r="B9028" i="29" s="1"/>
  <c r="B9029" i="29" s="1"/>
  <c r="B9030" i="29" s="1"/>
  <c r="B9031" i="29" s="1"/>
  <c r="B9032" i="29" s="1"/>
  <c r="B9033" i="29" s="1"/>
  <c r="B9034" i="29" s="1"/>
  <c r="B9035" i="29" s="1"/>
  <c r="B9036" i="29" s="1"/>
  <c r="B9037" i="29" s="1"/>
  <c r="B9038" i="29" s="1"/>
  <c r="B9039" i="29" s="1"/>
  <c r="B9040" i="29" s="1"/>
  <c r="B9041" i="29" s="1"/>
  <c r="B9042" i="29" s="1"/>
  <c r="B9043" i="29" s="1"/>
  <c r="B9044" i="29" s="1"/>
  <c r="B9045" i="29" s="1"/>
  <c r="B9046" i="29" s="1"/>
  <c r="B9047" i="29" s="1"/>
  <c r="B9048" i="29" s="1"/>
  <c r="B9049" i="29" s="1"/>
  <c r="B9050" i="29" s="1"/>
  <c r="B9051" i="29" s="1"/>
  <c r="B9052" i="29" s="1"/>
  <c r="B9053" i="29" s="1"/>
  <c r="B9054" i="29" s="1"/>
  <c r="B9055" i="29" s="1"/>
  <c r="B9056" i="29" s="1"/>
  <c r="B9057" i="29" s="1"/>
  <c r="B9058" i="29" s="1"/>
  <c r="B9059" i="29" s="1"/>
  <c r="B9060" i="29" s="1"/>
  <c r="B9061" i="29" s="1"/>
  <c r="B9062" i="29" s="1"/>
  <c r="B9063" i="29" s="1"/>
  <c r="B9064" i="29" s="1"/>
  <c r="B9065" i="29" s="1"/>
  <c r="B9066" i="29" s="1"/>
  <c r="B9067" i="29" s="1"/>
  <c r="B9068" i="29" s="1"/>
  <c r="B9069" i="29" s="1"/>
  <c r="B9070" i="29" s="1"/>
  <c r="B9071" i="29" s="1"/>
  <c r="B9072" i="29" s="1"/>
  <c r="B9073" i="29" s="1"/>
  <c r="B9074" i="29" s="1"/>
  <c r="B9075" i="29" s="1"/>
  <c r="B9076" i="29" s="1"/>
  <c r="B9077" i="29" s="1"/>
  <c r="B9078" i="29" s="1"/>
  <c r="B9079" i="29" s="1"/>
  <c r="B9080" i="29" s="1"/>
  <c r="B9081" i="29" s="1"/>
  <c r="B9082" i="29" s="1"/>
  <c r="B9083" i="29" s="1"/>
  <c r="B9084" i="29" s="1"/>
  <c r="B9085" i="29" s="1"/>
  <c r="B9086" i="29" s="1"/>
  <c r="B9087" i="29" s="1"/>
  <c r="B9088" i="29" s="1"/>
  <c r="B9089" i="29" s="1"/>
  <c r="B9090" i="29" s="1"/>
  <c r="B9091" i="29" s="1"/>
  <c r="B9092" i="29" s="1"/>
  <c r="B9093" i="29" s="1"/>
  <c r="B9094" i="29" s="1"/>
  <c r="B9095" i="29" s="1"/>
  <c r="B9096" i="29" s="1"/>
  <c r="B9097" i="29" s="1"/>
  <c r="B9098" i="29" s="1"/>
  <c r="B9099" i="29" s="1"/>
  <c r="B9100" i="29" s="1"/>
  <c r="B9101" i="29" s="1"/>
  <c r="B9102" i="29" s="1"/>
  <c r="B9103" i="29" s="1"/>
  <c r="B9104" i="29" s="1"/>
  <c r="B9105" i="29" s="1"/>
  <c r="B9106" i="29" s="1"/>
  <c r="B9107" i="29" s="1"/>
  <c r="B9108" i="29" s="1"/>
  <c r="B9109" i="29" s="1"/>
  <c r="B9110" i="29" s="1"/>
  <c r="B9111" i="29" s="1"/>
  <c r="B9112" i="29" s="1"/>
  <c r="B9113" i="29" s="1"/>
  <c r="B9114" i="29" s="1"/>
  <c r="B9115" i="29" s="1"/>
  <c r="B9116" i="29" s="1"/>
  <c r="B9117" i="29" s="1"/>
  <c r="B9118" i="29" s="1"/>
  <c r="B9119" i="29" s="1"/>
  <c r="B9120" i="29" s="1"/>
  <c r="B9121" i="29" s="1"/>
  <c r="B9122" i="29" s="1"/>
  <c r="B9123" i="29" s="1"/>
  <c r="B9124" i="29" s="1"/>
  <c r="B9125" i="29" s="1"/>
  <c r="B9126" i="29" s="1"/>
  <c r="B9127" i="29" s="1"/>
  <c r="B9128" i="29" s="1"/>
  <c r="B9129" i="29" s="1"/>
  <c r="B9130" i="29" s="1"/>
  <c r="B9131" i="29" s="1"/>
  <c r="B9132" i="29" s="1"/>
  <c r="B9133" i="29" s="1"/>
  <c r="B9134" i="29" s="1"/>
  <c r="B9135" i="29" s="1"/>
  <c r="C8771" i="29"/>
  <c r="C8772" i="29" s="1"/>
  <c r="C8773" i="29" s="1"/>
  <c r="C8774" i="29" s="1"/>
  <c r="C8775" i="29" s="1"/>
  <c r="C8776" i="29" s="1"/>
  <c r="C8777" i="29" s="1"/>
  <c r="C8778" i="29" s="1"/>
  <c r="C8779" i="29" s="1"/>
  <c r="C8780" i="29" s="1"/>
  <c r="C8781" i="29" s="1"/>
  <c r="C8782" i="29" s="1"/>
  <c r="C8783" i="29" s="1"/>
  <c r="C8784" i="29" s="1"/>
  <c r="C8785" i="29" s="1"/>
  <c r="C8786" i="29" s="1"/>
  <c r="C8787" i="29" s="1"/>
  <c r="C8788" i="29" s="1"/>
  <c r="C8789" i="29" s="1"/>
  <c r="C8790" i="29" s="1"/>
  <c r="C8791" i="29" s="1"/>
  <c r="C8792" i="29" s="1"/>
  <c r="C8793" i="29" s="1"/>
  <c r="C8794" i="29" s="1"/>
  <c r="C8795" i="29" s="1"/>
  <c r="C8796" i="29" s="1"/>
  <c r="C8797" i="29" s="1"/>
  <c r="C8798" i="29" s="1"/>
  <c r="C8799" i="29" s="1"/>
  <c r="C8800" i="29" s="1"/>
  <c r="C8801" i="29" s="1"/>
  <c r="C8802" i="29" s="1"/>
  <c r="C8803" i="29" s="1"/>
  <c r="C8804" i="29" s="1"/>
  <c r="C8805" i="29" s="1"/>
  <c r="C8806" i="29" s="1"/>
  <c r="C8807" i="29" s="1"/>
  <c r="C8808" i="29" s="1"/>
  <c r="C8809" i="29" s="1"/>
  <c r="C8810" i="29" s="1"/>
  <c r="C8811" i="29" s="1"/>
  <c r="C8812" i="29" s="1"/>
  <c r="C8813" i="29" s="1"/>
  <c r="C8814" i="29" s="1"/>
  <c r="C8815" i="29" s="1"/>
  <c r="C8816" i="29" s="1"/>
  <c r="C8817" i="29" s="1"/>
  <c r="C8818" i="29" s="1"/>
  <c r="C8819" i="29" s="1"/>
  <c r="C8820" i="29" s="1"/>
  <c r="C8821" i="29" s="1"/>
  <c r="C8822" i="29" s="1"/>
  <c r="C8823" i="29" s="1"/>
  <c r="C8824" i="29" s="1"/>
  <c r="C8825" i="29" s="1"/>
  <c r="C8826" i="29" s="1"/>
  <c r="C8827" i="29" s="1"/>
  <c r="C8828" i="29" s="1"/>
  <c r="C8829" i="29" s="1"/>
  <c r="C8830" i="29" s="1"/>
  <c r="C8831" i="29" s="1"/>
  <c r="C8832" i="29" s="1"/>
  <c r="C8833" i="29" s="1"/>
  <c r="C8834" i="29" s="1"/>
  <c r="C8835" i="29" s="1"/>
  <c r="C8836" i="29" s="1"/>
  <c r="C8837" i="29" s="1"/>
  <c r="C8838" i="29" s="1"/>
  <c r="C8839" i="29" s="1"/>
  <c r="C8840" i="29" s="1"/>
  <c r="C8841" i="29" s="1"/>
  <c r="C8842" i="29" s="1"/>
  <c r="C8843" i="29" s="1"/>
  <c r="C8844" i="29" s="1"/>
  <c r="C8845" i="29" s="1"/>
  <c r="C8846" i="29" s="1"/>
  <c r="C8847" i="29" s="1"/>
  <c r="C8848" i="29" s="1"/>
  <c r="C8849" i="29" s="1"/>
  <c r="C8850" i="29" s="1"/>
  <c r="C8851" i="29" s="1"/>
  <c r="C8852" i="29" s="1"/>
  <c r="C8853" i="29" s="1"/>
  <c r="C8854" i="29" s="1"/>
  <c r="C8855" i="29" s="1"/>
  <c r="C8856" i="29" s="1"/>
  <c r="C8857" i="29" s="1"/>
  <c r="C8858" i="29" s="1"/>
  <c r="C8859" i="29" s="1"/>
  <c r="C8860" i="29" s="1"/>
  <c r="C8861" i="29" s="1"/>
  <c r="C8862" i="29" s="1"/>
  <c r="C8863" i="29" s="1"/>
  <c r="C8864" i="29" s="1"/>
  <c r="C8865" i="29" s="1"/>
  <c r="C8866" i="29" s="1"/>
  <c r="C8867" i="29" s="1"/>
  <c r="C8868" i="29" s="1"/>
  <c r="C8869" i="29" s="1"/>
  <c r="C8870" i="29" s="1"/>
  <c r="C8871" i="29" s="1"/>
  <c r="C8872" i="29" s="1"/>
  <c r="C8873" i="29" s="1"/>
  <c r="C8874" i="29" s="1"/>
  <c r="C8875" i="29" s="1"/>
  <c r="C8876" i="29" s="1"/>
  <c r="C8877" i="29" s="1"/>
  <c r="C8878" i="29" s="1"/>
  <c r="C8879" i="29" s="1"/>
  <c r="C8880" i="29" s="1"/>
  <c r="C8881" i="29" s="1"/>
  <c r="C8882" i="29" s="1"/>
  <c r="C8883" i="29" s="1"/>
  <c r="C8884" i="29" s="1"/>
  <c r="C8885" i="29" s="1"/>
  <c r="C8886" i="29" s="1"/>
  <c r="C8887" i="29" s="1"/>
  <c r="C8888" i="29" s="1"/>
  <c r="C8889" i="29" s="1"/>
  <c r="C8890" i="29" s="1"/>
  <c r="C8891" i="29" s="1"/>
  <c r="C8892" i="29" s="1"/>
  <c r="C8893" i="29" s="1"/>
  <c r="C8894" i="29" s="1"/>
  <c r="C8895" i="29" s="1"/>
  <c r="C8896" i="29" s="1"/>
  <c r="C8897" i="29" s="1"/>
  <c r="C8898" i="29" s="1"/>
  <c r="C8899" i="29" s="1"/>
  <c r="C8900" i="29" s="1"/>
  <c r="C8901" i="29" s="1"/>
  <c r="C8902" i="29" s="1"/>
  <c r="C8903" i="29" s="1"/>
  <c r="C8904" i="29" s="1"/>
  <c r="C8905" i="29" s="1"/>
  <c r="C8906" i="29" s="1"/>
  <c r="C8907" i="29" s="1"/>
  <c r="C8908" i="29" s="1"/>
  <c r="C8909" i="29" s="1"/>
  <c r="C8910" i="29" s="1"/>
  <c r="C8911" i="29" s="1"/>
  <c r="C8912" i="29" s="1"/>
  <c r="C8913" i="29" s="1"/>
  <c r="C8914" i="29" s="1"/>
  <c r="C8915" i="29" s="1"/>
  <c r="C8916" i="29" s="1"/>
  <c r="C8917" i="29" s="1"/>
  <c r="C8918" i="29" s="1"/>
  <c r="C8919" i="29" s="1"/>
  <c r="C8920" i="29" s="1"/>
  <c r="C8921" i="29" s="1"/>
  <c r="C8922" i="29" s="1"/>
  <c r="C8923" i="29" s="1"/>
  <c r="C8924" i="29" s="1"/>
  <c r="C8925" i="29" s="1"/>
  <c r="C8926" i="29" s="1"/>
  <c r="C8927" i="29" s="1"/>
  <c r="C8928" i="29" s="1"/>
  <c r="C8929" i="29" s="1"/>
  <c r="C8930" i="29" s="1"/>
  <c r="C8931" i="29" s="1"/>
  <c r="C8932" i="29" s="1"/>
  <c r="C8933" i="29" s="1"/>
  <c r="C8934" i="29" s="1"/>
  <c r="C8935" i="29" s="1"/>
  <c r="C8936" i="29" s="1"/>
  <c r="C8937" i="29" s="1"/>
  <c r="C8938" i="29" s="1"/>
  <c r="C8939" i="29" s="1"/>
  <c r="C8940" i="29" s="1"/>
  <c r="C8941" i="29" s="1"/>
  <c r="C8942" i="29" s="1"/>
  <c r="C8943" i="29" s="1"/>
  <c r="C8944" i="29" s="1"/>
  <c r="C8945" i="29" s="1"/>
  <c r="C8946" i="29" s="1"/>
  <c r="C8947" i="29" s="1"/>
  <c r="C8948" i="29" s="1"/>
  <c r="C8949" i="29" s="1"/>
  <c r="C8950" i="29" s="1"/>
  <c r="C8951" i="29" s="1"/>
  <c r="C8952" i="29" s="1"/>
  <c r="C8953" i="29" s="1"/>
  <c r="C8954" i="29" s="1"/>
  <c r="C8955" i="29" s="1"/>
  <c r="C8956" i="29" s="1"/>
  <c r="C8957" i="29" s="1"/>
  <c r="C8958" i="29" s="1"/>
  <c r="C8959" i="29" s="1"/>
  <c r="C8960" i="29" s="1"/>
  <c r="C8961" i="29" s="1"/>
  <c r="C8962" i="29" s="1"/>
  <c r="C8963" i="29" s="1"/>
  <c r="C8964" i="29" s="1"/>
  <c r="C8965" i="29" s="1"/>
  <c r="C8966" i="29" s="1"/>
  <c r="C8967" i="29" s="1"/>
  <c r="C8968" i="29" s="1"/>
  <c r="C8969" i="29" s="1"/>
  <c r="C8970" i="29" s="1"/>
  <c r="C8971" i="29" s="1"/>
  <c r="C8972" i="29" s="1"/>
  <c r="C8973" i="29" s="1"/>
  <c r="C8974" i="29" s="1"/>
  <c r="C8975" i="29" s="1"/>
  <c r="C8976" i="29" s="1"/>
  <c r="C8977" i="29" s="1"/>
  <c r="C8978" i="29" s="1"/>
  <c r="C8979" i="29" s="1"/>
  <c r="C8980" i="29" s="1"/>
  <c r="C8981" i="29" s="1"/>
  <c r="C8982" i="29" s="1"/>
  <c r="C8983" i="29" s="1"/>
  <c r="C8984" i="29" s="1"/>
  <c r="C8985" i="29" s="1"/>
  <c r="C8986" i="29" s="1"/>
  <c r="C8987" i="29" s="1"/>
  <c r="C8988" i="29" s="1"/>
  <c r="C8989" i="29" s="1"/>
  <c r="C8990" i="29" s="1"/>
  <c r="C8991" i="29" s="1"/>
  <c r="C8992" i="29" s="1"/>
  <c r="C8993" i="29" s="1"/>
  <c r="C8994" i="29" s="1"/>
  <c r="C8995" i="29" s="1"/>
  <c r="C8996" i="29" s="1"/>
  <c r="C8997" i="29" s="1"/>
  <c r="C8998" i="29" s="1"/>
  <c r="C8999" i="29" s="1"/>
  <c r="C9000" i="29" s="1"/>
  <c r="C9001" i="29" s="1"/>
  <c r="C9002" i="29" s="1"/>
  <c r="C9003" i="29" s="1"/>
  <c r="C9004" i="29" s="1"/>
  <c r="C9005" i="29" s="1"/>
  <c r="C9006" i="29" s="1"/>
  <c r="C9007" i="29" s="1"/>
  <c r="C9008" i="29" s="1"/>
  <c r="C9009" i="29" s="1"/>
  <c r="C9010" i="29" s="1"/>
  <c r="C9011" i="29" s="1"/>
  <c r="C9012" i="29" s="1"/>
  <c r="C9013" i="29" s="1"/>
  <c r="C9014" i="29" s="1"/>
  <c r="C9015" i="29" s="1"/>
  <c r="C9016" i="29" s="1"/>
  <c r="C9017" i="29" s="1"/>
  <c r="C9018" i="29" s="1"/>
  <c r="C9019" i="29" s="1"/>
  <c r="C9020" i="29" s="1"/>
  <c r="C9021" i="29" s="1"/>
  <c r="C9022" i="29" s="1"/>
  <c r="C9023" i="29" s="1"/>
  <c r="C9024" i="29" s="1"/>
  <c r="C9025" i="29" s="1"/>
  <c r="C9026" i="29" s="1"/>
  <c r="C9027" i="29" s="1"/>
  <c r="C9028" i="29" s="1"/>
  <c r="C9029" i="29" s="1"/>
  <c r="C9030" i="29" s="1"/>
  <c r="C9031" i="29" s="1"/>
  <c r="C9032" i="29" s="1"/>
  <c r="C9033" i="29" s="1"/>
  <c r="C9034" i="29" s="1"/>
  <c r="C9035" i="29" s="1"/>
  <c r="C9036" i="29" s="1"/>
  <c r="C9037" i="29" s="1"/>
  <c r="C9038" i="29" s="1"/>
  <c r="C9039" i="29" s="1"/>
  <c r="C9040" i="29" s="1"/>
  <c r="C9041" i="29" s="1"/>
  <c r="C9042" i="29" s="1"/>
  <c r="C9043" i="29" s="1"/>
  <c r="C9044" i="29" s="1"/>
  <c r="C9045" i="29" s="1"/>
  <c r="C9046" i="29" s="1"/>
  <c r="C9047" i="29" s="1"/>
  <c r="C9048" i="29" s="1"/>
  <c r="C9049" i="29" s="1"/>
  <c r="C9050" i="29" s="1"/>
  <c r="C9051" i="29" s="1"/>
  <c r="C9052" i="29" s="1"/>
  <c r="C9053" i="29" s="1"/>
  <c r="C9054" i="29" s="1"/>
  <c r="C9055" i="29" s="1"/>
  <c r="C9056" i="29" s="1"/>
  <c r="C9057" i="29" s="1"/>
  <c r="C9058" i="29" s="1"/>
  <c r="C9059" i="29" s="1"/>
  <c r="C9060" i="29" s="1"/>
  <c r="C9061" i="29" s="1"/>
  <c r="C9062" i="29" s="1"/>
  <c r="C9063" i="29" s="1"/>
  <c r="C9064" i="29" s="1"/>
  <c r="C9065" i="29" s="1"/>
  <c r="C9066" i="29" s="1"/>
  <c r="C9067" i="29" s="1"/>
  <c r="C9068" i="29" s="1"/>
  <c r="C9069" i="29" s="1"/>
  <c r="C9070" i="29" s="1"/>
  <c r="C9071" i="29" s="1"/>
  <c r="C9072" i="29" s="1"/>
  <c r="C9073" i="29" s="1"/>
  <c r="C9074" i="29" s="1"/>
  <c r="C9075" i="29" s="1"/>
  <c r="C9076" i="29" s="1"/>
  <c r="C9077" i="29" s="1"/>
  <c r="C9078" i="29" s="1"/>
  <c r="C9079" i="29" s="1"/>
  <c r="C9080" i="29" s="1"/>
  <c r="C9081" i="29" s="1"/>
  <c r="C9082" i="29" s="1"/>
  <c r="C9083" i="29" s="1"/>
  <c r="C9084" i="29" s="1"/>
  <c r="C9085" i="29" s="1"/>
  <c r="C9086" i="29" s="1"/>
  <c r="C9087" i="29" s="1"/>
  <c r="C9088" i="29" s="1"/>
  <c r="C9089" i="29" s="1"/>
  <c r="C9090" i="29" s="1"/>
  <c r="C9091" i="29" s="1"/>
  <c r="C9092" i="29" s="1"/>
  <c r="C9093" i="29" s="1"/>
  <c r="C9094" i="29" s="1"/>
  <c r="C9095" i="29" s="1"/>
  <c r="C9096" i="29" s="1"/>
  <c r="C9097" i="29" s="1"/>
  <c r="C9098" i="29" s="1"/>
  <c r="C9099" i="29" s="1"/>
  <c r="C9100" i="29" s="1"/>
  <c r="C9101" i="29" s="1"/>
  <c r="C9102" i="29" s="1"/>
  <c r="C9103" i="29" s="1"/>
  <c r="C9104" i="29" s="1"/>
  <c r="C9105" i="29" s="1"/>
  <c r="C9106" i="29" s="1"/>
  <c r="C9107" i="29" s="1"/>
  <c r="C9108" i="29" s="1"/>
  <c r="C9109" i="29" s="1"/>
  <c r="C9110" i="29" s="1"/>
  <c r="C9111" i="29" s="1"/>
  <c r="C9112" i="29" s="1"/>
  <c r="C9113" i="29" s="1"/>
  <c r="C9114" i="29" s="1"/>
  <c r="C9115" i="29" s="1"/>
  <c r="C9116" i="29" s="1"/>
  <c r="C9117" i="29" s="1"/>
  <c r="C9118" i="29" s="1"/>
  <c r="C9119" i="29" s="1"/>
  <c r="C9120" i="29" s="1"/>
  <c r="C9121" i="29" s="1"/>
  <c r="C9122" i="29" s="1"/>
  <c r="C9123" i="29" s="1"/>
  <c r="C9124" i="29" s="1"/>
  <c r="C9125" i="29" s="1"/>
  <c r="C9126" i="29" s="1"/>
  <c r="C9127" i="29" s="1"/>
  <c r="C9128" i="29" s="1"/>
  <c r="C9129" i="29" s="1"/>
  <c r="C9130" i="29" s="1"/>
  <c r="C9131" i="29" s="1"/>
  <c r="C9132" i="29" s="1"/>
  <c r="C9133" i="29" s="1"/>
  <c r="C9134" i="29" s="1"/>
  <c r="C9135" i="29" s="1"/>
  <c r="D8772" i="29"/>
  <c r="D8773" i="29" s="1"/>
  <c r="D8774" i="29" s="1"/>
  <c r="D8775" i="29" s="1"/>
  <c r="D8776" i="29" s="1"/>
  <c r="D8777" i="29" s="1"/>
  <c r="D8778" i="29" s="1"/>
  <c r="D8779" i="29" s="1"/>
  <c r="D8780" i="29" s="1"/>
  <c r="D8781" i="29" s="1"/>
  <c r="D8782" i="29" s="1"/>
  <c r="D8783" i="29" s="1"/>
  <c r="D8784" i="29" s="1"/>
  <c r="D8785" i="29" s="1"/>
  <c r="D8786" i="29" s="1"/>
  <c r="D8787" i="29" s="1"/>
  <c r="D8788" i="29" s="1"/>
  <c r="D8789" i="29" s="1"/>
  <c r="D8790" i="29" s="1"/>
  <c r="D8791" i="29" s="1"/>
  <c r="D8792" i="29" s="1"/>
  <c r="D8793" i="29" s="1"/>
  <c r="D8794" i="29" s="1"/>
  <c r="D8795" i="29" s="1"/>
  <c r="D8796" i="29" s="1"/>
  <c r="D8797" i="29" s="1"/>
  <c r="D8798" i="29" s="1"/>
  <c r="D8799" i="29" s="1"/>
  <c r="D8800" i="29" s="1"/>
  <c r="D8801" i="29" s="1"/>
  <c r="D8802" i="29" s="1"/>
  <c r="D8803" i="29" s="1"/>
  <c r="D8804" i="29" s="1"/>
  <c r="D8805" i="29" s="1"/>
  <c r="D8806" i="29" s="1"/>
  <c r="D8807" i="29" s="1"/>
  <c r="D8808" i="29" s="1"/>
  <c r="D8809" i="29" s="1"/>
  <c r="D8810" i="29" s="1"/>
  <c r="D8811" i="29" s="1"/>
  <c r="D8812" i="29" s="1"/>
  <c r="D8813" i="29" s="1"/>
  <c r="D8814" i="29" s="1"/>
  <c r="D8815" i="29" s="1"/>
  <c r="D8816" i="29" s="1"/>
  <c r="D8817" i="29" s="1"/>
  <c r="D8818" i="29" s="1"/>
  <c r="D8819" i="29" s="1"/>
  <c r="D8820" i="29" s="1"/>
  <c r="D8821" i="29" s="1"/>
  <c r="D8822" i="29" s="1"/>
  <c r="D8823" i="29" s="1"/>
  <c r="D8824" i="29" s="1"/>
  <c r="D8825" i="29" s="1"/>
  <c r="D8826" i="29" s="1"/>
  <c r="D8827" i="29" s="1"/>
  <c r="D8828" i="29" s="1"/>
  <c r="D8829" i="29" s="1"/>
  <c r="D8830" i="29" s="1"/>
  <c r="D8831" i="29" s="1"/>
  <c r="D8832" i="29" s="1"/>
  <c r="D8833" i="29" s="1"/>
  <c r="D8834" i="29" s="1"/>
  <c r="D8835" i="29" s="1"/>
  <c r="D8836" i="29" s="1"/>
  <c r="D8837" i="29" s="1"/>
  <c r="D8838" i="29" s="1"/>
  <c r="D8839" i="29" s="1"/>
  <c r="D8840" i="29" s="1"/>
  <c r="D8841" i="29" s="1"/>
  <c r="D8842" i="29" s="1"/>
  <c r="D8843" i="29" s="1"/>
  <c r="D8844" i="29" s="1"/>
  <c r="D8845" i="29" s="1"/>
  <c r="D8846" i="29" s="1"/>
  <c r="D8847" i="29" s="1"/>
  <c r="D8848" i="29" s="1"/>
  <c r="D8849" i="29" s="1"/>
  <c r="D8850" i="29" s="1"/>
  <c r="D8851" i="29" s="1"/>
  <c r="D8852" i="29" s="1"/>
  <c r="D8853" i="29" s="1"/>
  <c r="D8854" i="29" s="1"/>
  <c r="D8855" i="29" s="1"/>
  <c r="D8856" i="29" s="1"/>
  <c r="D8857" i="29" s="1"/>
  <c r="D8858" i="29" s="1"/>
  <c r="D8859" i="29" s="1"/>
  <c r="D8860" i="29" s="1"/>
  <c r="D8861" i="29" s="1"/>
  <c r="D8862" i="29" s="1"/>
  <c r="D8863" i="29" s="1"/>
  <c r="D8864" i="29" s="1"/>
  <c r="D8865" i="29" s="1"/>
  <c r="D8866" i="29" s="1"/>
  <c r="D8867" i="29" s="1"/>
  <c r="D8868" i="29" s="1"/>
  <c r="D8869" i="29" s="1"/>
  <c r="D8870" i="29" s="1"/>
  <c r="D8871" i="29" s="1"/>
  <c r="D8872" i="29" s="1"/>
  <c r="D8873" i="29" s="1"/>
  <c r="D8874" i="29" s="1"/>
  <c r="D8875" i="29" s="1"/>
  <c r="D8876" i="29" s="1"/>
  <c r="D8877" i="29" s="1"/>
  <c r="D8878" i="29" s="1"/>
  <c r="D8879" i="29" s="1"/>
  <c r="D8880" i="29" s="1"/>
  <c r="D8881" i="29" s="1"/>
  <c r="D8882" i="29" s="1"/>
  <c r="D8883" i="29" s="1"/>
  <c r="D8884" i="29" s="1"/>
  <c r="D8885" i="29" s="1"/>
  <c r="D8886" i="29" s="1"/>
  <c r="D8887" i="29" s="1"/>
  <c r="D8888" i="29" s="1"/>
  <c r="D8889" i="29" s="1"/>
  <c r="D8890" i="29" s="1"/>
  <c r="D8891" i="29" s="1"/>
  <c r="D8892" i="29" s="1"/>
  <c r="D8893" i="29" s="1"/>
  <c r="D8894" i="29" s="1"/>
  <c r="D8895" i="29" s="1"/>
  <c r="D8896" i="29" s="1"/>
  <c r="D8897" i="29" s="1"/>
  <c r="D8898" i="29" s="1"/>
  <c r="D8899" i="29" s="1"/>
  <c r="D8900" i="29" s="1"/>
  <c r="D8901" i="29" s="1"/>
  <c r="D8902" i="29" s="1"/>
  <c r="D8903" i="29" s="1"/>
  <c r="D8904" i="29" s="1"/>
  <c r="D8905" i="29" s="1"/>
  <c r="D8906" i="29" s="1"/>
  <c r="D8907" i="29" s="1"/>
  <c r="D8908" i="29" s="1"/>
  <c r="D8909" i="29" s="1"/>
  <c r="D8910" i="29" s="1"/>
  <c r="D8911" i="29" s="1"/>
  <c r="D8912" i="29" s="1"/>
  <c r="D8913" i="29" s="1"/>
  <c r="D8914" i="29" s="1"/>
  <c r="D8915" i="29" s="1"/>
  <c r="D8916" i="29" s="1"/>
  <c r="D8917" i="29" s="1"/>
  <c r="D8918" i="29" s="1"/>
  <c r="D8919" i="29" s="1"/>
  <c r="D8920" i="29" s="1"/>
  <c r="D8921" i="29" s="1"/>
  <c r="D8922" i="29" s="1"/>
  <c r="D8923" i="29" s="1"/>
  <c r="D8924" i="29" s="1"/>
  <c r="D8925" i="29" s="1"/>
  <c r="D8926" i="29" s="1"/>
  <c r="D8927" i="29" s="1"/>
  <c r="D8928" i="29" s="1"/>
  <c r="D8929" i="29" s="1"/>
  <c r="D8930" i="29" s="1"/>
  <c r="D8931" i="29" s="1"/>
  <c r="D8932" i="29" s="1"/>
  <c r="D8933" i="29" s="1"/>
  <c r="D8934" i="29" s="1"/>
  <c r="D8935" i="29" s="1"/>
  <c r="D8936" i="29" s="1"/>
  <c r="D8937" i="29" s="1"/>
  <c r="D8938" i="29" s="1"/>
  <c r="D8939" i="29" s="1"/>
  <c r="D8940" i="29" s="1"/>
  <c r="D8941" i="29" s="1"/>
  <c r="D8942" i="29" s="1"/>
  <c r="D8943" i="29" s="1"/>
  <c r="D8944" i="29" s="1"/>
  <c r="D8945" i="29" s="1"/>
  <c r="D8946" i="29" s="1"/>
  <c r="D8947" i="29" s="1"/>
  <c r="D8948" i="29" s="1"/>
  <c r="D8949" i="29" s="1"/>
  <c r="D8950" i="29" s="1"/>
  <c r="D8951" i="29" s="1"/>
  <c r="D8952" i="29" s="1"/>
  <c r="D8953" i="29" s="1"/>
  <c r="D8954" i="29" s="1"/>
  <c r="D8955" i="29" s="1"/>
  <c r="D8956" i="29" s="1"/>
  <c r="D8957" i="29" s="1"/>
  <c r="D8958" i="29" s="1"/>
  <c r="D8959" i="29" s="1"/>
  <c r="D8960" i="29" s="1"/>
  <c r="D8961" i="29" s="1"/>
  <c r="D8962" i="29" s="1"/>
  <c r="D8963" i="29" s="1"/>
  <c r="D8964" i="29" s="1"/>
  <c r="D8965" i="29" s="1"/>
  <c r="D8966" i="29" s="1"/>
  <c r="D8967" i="29" s="1"/>
  <c r="D8968" i="29" s="1"/>
  <c r="D8969" i="29" s="1"/>
  <c r="D8970" i="29" s="1"/>
  <c r="D8971" i="29" s="1"/>
  <c r="D8972" i="29" s="1"/>
  <c r="D8973" i="29" s="1"/>
  <c r="D8974" i="29" s="1"/>
  <c r="D8975" i="29" s="1"/>
  <c r="D8976" i="29" s="1"/>
  <c r="D8977" i="29" s="1"/>
  <c r="D8978" i="29" s="1"/>
  <c r="D8979" i="29" s="1"/>
  <c r="D8980" i="29" s="1"/>
  <c r="D8981" i="29" s="1"/>
  <c r="D8982" i="29" s="1"/>
  <c r="D8983" i="29" s="1"/>
  <c r="D8984" i="29" s="1"/>
  <c r="D8985" i="29" s="1"/>
  <c r="D8986" i="29" s="1"/>
  <c r="D8987" i="29" s="1"/>
  <c r="D8988" i="29" s="1"/>
  <c r="D8989" i="29" s="1"/>
  <c r="D8990" i="29" s="1"/>
  <c r="D8991" i="29" s="1"/>
  <c r="D8992" i="29" s="1"/>
  <c r="D8993" i="29" s="1"/>
  <c r="D8994" i="29" s="1"/>
  <c r="D8995" i="29" s="1"/>
  <c r="D8996" i="29" s="1"/>
  <c r="D8997" i="29" s="1"/>
  <c r="D8998" i="29" s="1"/>
  <c r="D8999" i="29" s="1"/>
  <c r="D9000" i="29" s="1"/>
  <c r="D9001" i="29" s="1"/>
  <c r="D9002" i="29" s="1"/>
  <c r="D9003" i="29" s="1"/>
  <c r="D9004" i="29" s="1"/>
  <c r="D9005" i="29" s="1"/>
  <c r="D9006" i="29" s="1"/>
  <c r="D9007" i="29" s="1"/>
  <c r="D9008" i="29" s="1"/>
  <c r="D9009" i="29" s="1"/>
  <c r="D9010" i="29" s="1"/>
  <c r="D9011" i="29" s="1"/>
  <c r="D9012" i="29" s="1"/>
  <c r="D9013" i="29" s="1"/>
  <c r="D9014" i="29" s="1"/>
  <c r="D9015" i="29" s="1"/>
  <c r="D9016" i="29" s="1"/>
  <c r="D9017" i="29" s="1"/>
  <c r="D9018" i="29" s="1"/>
  <c r="D9019" i="29" s="1"/>
  <c r="D9020" i="29" s="1"/>
  <c r="D9021" i="29" s="1"/>
  <c r="D9022" i="29" s="1"/>
  <c r="D9023" i="29" s="1"/>
  <c r="D9024" i="29" s="1"/>
  <c r="D9025" i="29" s="1"/>
  <c r="D9026" i="29" s="1"/>
  <c r="D9027" i="29" s="1"/>
  <c r="D9028" i="29" s="1"/>
  <c r="D9029" i="29" s="1"/>
  <c r="D9030" i="29" s="1"/>
  <c r="D9031" i="29" s="1"/>
  <c r="D9032" i="29" s="1"/>
  <c r="D9033" i="29" s="1"/>
  <c r="D9034" i="29" s="1"/>
  <c r="D9035" i="29" s="1"/>
  <c r="D9036" i="29" s="1"/>
  <c r="D9037" i="29" s="1"/>
  <c r="D9038" i="29" s="1"/>
  <c r="D9039" i="29" s="1"/>
  <c r="D9040" i="29" s="1"/>
  <c r="D9041" i="29" s="1"/>
  <c r="D9042" i="29" s="1"/>
  <c r="D9043" i="29" s="1"/>
  <c r="D9044" i="29" s="1"/>
  <c r="D9045" i="29" s="1"/>
  <c r="D9046" i="29" s="1"/>
  <c r="D9047" i="29" s="1"/>
  <c r="D9048" i="29" s="1"/>
  <c r="D9049" i="29" s="1"/>
  <c r="D9050" i="29" s="1"/>
  <c r="D9051" i="29" s="1"/>
  <c r="D9052" i="29" s="1"/>
  <c r="D9053" i="29" s="1"/>
  <c r="D9054" i="29" s="1"/>
  <c r="D9055" i="29" s="1"/>
  <c r="D9056" i="29" s="1"/>
  <c r="D9057" i="29" s="1"/>
  <c r="D9058" i="29" s="1"/>
  <c r="D9059" i="29" s="1"/>
  <c r="D9060" i="29" s="1"/>
  <c r="D9061" i="29" s="1"/>
  <c r="D9062" i="29" s="1"/>
  <c r="D9063" i="29" s="1"/>
  <c r="D9064" i="29" s="1"/>
  <c r="D9065" i="29" s="1"/>
  <c r="D9066" i="29" s="1"/>
  <c r="D9067" i="29" s="1"/>
  <c r="D9068" i="29" s="1"/>
  <c r="D9069" i="29" s="1"/>
  <c r="D9070" i="29" s="1"/>
  <c r="D9071" i="29" s="1"/>
  <c r="D9072" i="29" s="1"/>
  <c r="D9073" i="29" s="1"/>
  <c r="D9074" i="29" s="1"/>
  <c r="D9075" i="29" s="1"/>
  <c r="D9076" i="29" s="1"/>
  <c r="D9077" i="29" s="1"/>
  <c r="D9078" i="29" s="1"/>
  <c r="D9079" i="29" s="1"/>
  <c r="D9080" i="29" s="1"/>
  <c r="D9081" i="29" s="1"/>
  <c r="D9082" i="29" s="1"/>
  <c r="D9083" i="29" s="1"/>
  <c r="D9084" i="29" s="1"/>
  <c r="D9085" i="29" s="1"/>
  <c r="D9086" i="29" s="1"/>
  <c r="D9087" i="29" s="1"/>
  <c r="D9088" i="29" s="1"/>
  <c r="D9089" i="29" s="1"/>
  <c r="D9090" i="29" s="1"/>
  <c r="D9091" i="29" s="1"/>
  <c r="D9092" i="29" s="1"/>
  <c r="D9093" i="29" s="1"/>
  <c r="D9094" i="29" s="1"/>
  <c r="D9095" i="29" s="1"/>
  <c r="D9096" i="29" s="1"/>
  <c r="D9097" i="29" s="1"/>
  <c r="D9098" i="29" s="1"/>
  <c r="D9099" i="29" s="1"/>
  <c r="D9100" i="29" s="1"/>
  <c r="D9101" i="29" s="1"/>
  <c r="D9102" i="29" s="1"/>
  <c r="D9103" i="29" s="1"/>
  <c r="D9104" i="29" s="1"/>
  <c r="D9105" i="29" s="1"/>
  <c r="D9106" i="29" s="1"/>
  <c r="D9107" i="29" s="1"/>
  <c r="D9108" i="29" s="1"/>
  <c r="D9109" i="29" s="1"/>
  <c r="D9110" i="29" s="1"/>
  <c r="D9111" i="29" s="1"/>
  <c r="D9112" i="29" s="1"/>
  <c r="D9113" i="29" s="1"/>
  <c r="D9114" i="29" s="1"/>
  <c r="D9115" i="29" s="1"/>
  <c r="D9116" i="29" s="1"/>
  <c r="D9117" i="29" s="1"/>
  <c r="D9118" i="29" s="1"/>
  <c r="D9119" i="29" s="1"/>
  <c r="D9120" i="29" s="1"/>
  <c r="D9121" i="29" s="1"/>
  <c r="D9122" i="29" s="1"/>
  <c r="D9123" i="29" s="1"/>
  <c r="D9124" i="29" s="1"/>
  <c r="D9125" i="29" s="1"/>
  <c r="D9126" i="29" s="1"/>
  <c r="D9127" i="29" s="1"/>
  <c r="D9128" i="29" s="1"/>
  <c r="D9129" i="29" s="1"/>
  <c r="D9130" i="29" s="1"/>
  <c r="D9131" i="29" s="1"/>
  <c r="D9132" i="29" s="1"/>
  <c r="D9133" i="29" s="1"/>
  <c r="D9134" i="29" s="1"/>
  <c r="D9135" i="29" s="1"/>
  <c r="D9136" i="29" s="1"/>
  <c r="B9137" i="29"/>
  <c r="B9138" i="29" s="1"/>
  <c r="B9139" i="29" s="1"/>
  <c r="B9140" i="29" s="1"/>
  <c r="B9141" i="29" s="1"/>
  <c r="B9142" i="29" s="1"/>
  <c r="B9143" i="29" s="1"/>
  <c r="B9144" i="29" s="1"/>
  <c r="B9145" i="29" s="1"/>
  <c r="B9146" i="29" s="1"/>
  <c r="B9147" i="29" s="1"/>
  <c r="B9148" i="29" s="1"/>
  <c r="B9149" i="29" s="1"/>
  <c r="B9150" i="29" s="1"/>
  <c r="B9151" i="29" s="1"/>
  <c r="B9152" i="29" s="1"/>
  <c r="B9153" i="29" s="1"/>
  <c r="B9154" i="29" s="1"/>
  <c r="B9155" i="29" s="1"/>
  <c r="B9156" i="29" s="1"/>
  <c r="B9157" i="29" s="1"/>
  <c r="B9158" i="29" s="1"/>
  <c r="B9159" i="29" s="1"/>
  <c r="B9160" i="29" s="1"/>
  <c r="B9161" i="29" s="1"/>
  <c r="B9162" i="29" s="1"/>
  <c r="B9163" i="29" s="1"/>
  <c r="B9164" i="29" s="1"/>
  <c r="B9165" i="29" s="1"/>
  <c r="B9166" i="29" s="1"/>
  <c r="B9167" i="29" s="1"/>
  <c r="B9168" i="29" s="1"/>
  <c r="B9169" i="29" s="1"/>
  <c r="B9170" i="29" s="1"/>
  <c r="B9171" i="29" s="1"/>
  <c r="B9172" i="29" s="1"/>
  <c r="B9173" i="29" s="1"/>
  <c r="B9174" i="29" s="1"/>
  <c r="B9175" i="29" s="1"/>
  <c r="B9176" i="29" s="1"/>
  <c r="B9177" i="29" s="1"/>
  <c r="B9178" i="29" s="1"/>
  <c r="B9179" i="29" s="1"/>
  <c r="B9180" i="29" s="1"/>
  <c r="B9181" i="29" s="1"/>
  <c r="B9182" i="29" s="1"/>
  <c r="B9183" i="29" s="1"/>
  <c r="B9184" i="29" s="1"/>
  <c r="B9185" i="29" s="1"/>
  <c r="B9186" i="29" s="1"/>
  <c r="B9187" i="29" s="1"/>
  <c r="B9188" i="29" s="1"/>
  <c r="B9189" i="29" s="1"/>
  <c r="B9190" i="29" s="1"/>
  <c r="B9191" i="29" s="1"/>
  <c r="B9192" i="29" s="1"/>
  <c r="B9193" i="29" s="1"/>
  <c r="B9194" i="29" s="1"/>
  <c r="B9195" i="29" s="1"/>
  <c r="B9196" i="29" s="1"/>
  <c r="B9197" i="29" s="1"/>
  <c r="B9198" i="29" s="1"/>
  <c r="B9199" i="29" s="1"/>
  <c r="B9200" i="29" s="1"/>
  <c r="B9201" i="29" s="1"/>
  <c r="B9202" i="29" s="1"/>
  <c r="B9203" i="29" s="1"/>
  <c r="B9204" i="29" s="1"/>
  <c r="B9205" i="29" s="1"/>
  <c r="B9206" i="29" s="1"/>
  <c r="B9207" i="29" s="1"/>
  <c r="B9208" i="29" s="1"/>
  <c r="B9209" i="29" s="1"/>
  <c r="B9210" i="29" s="1"/>
  <c r="B9211" i="29" s="1"/>
  <c r="B9212" i="29" s="1"/>
  <c r="B9213" i="29" s="1"/>
  <c r="B9214" i="29" s="1"/>
  <c r="B9215" i="29" s="1"/>
  <c r="B9216" i="29" s="1"/>
  <c r="B9217" i="29" s="1"/>
  <c r="B9218" i="29" s="1"/>
  <c r="B9219" i="29" s="1"/>
  <c r="B9220" i="29" s="1"/>
  <c r="B9221" i="29" s="1"/>
  <c r="B9222" i="29" s="1"/>
  <c r="B9223" i="29" s="1"/>
  <c r="B9224" i="29" s="1"/>
  <c r="B9225" i="29" s="1"/>
  <c r="B9226" i="29" s="1"/>
  <c r="B9227" i="29" s="1"/>
  <c r="B9228" i="29" s="1"/>
  <c r="B9229" i="29" s="1"/>
  <c r="B9230" i="29" s="1"/>
  <c r="B9231" i="29" s="1"/>
  <c r="B9232" i="29" s="1"/>
  <c r="B9233" i="29" s="1"/>
  <c r="B9234" i="29" s="1"/>
  <c r="B9235" i="29" s="1"/>
  <c r="B9236" i="29" s="1"/>
  <c r="B9237" i="29" s="1"/>
  <c r="B9238" i="29" s="1"/>
  <c r="B9239" i="29" s="1"/>
  <c r="B9240" i="29" s="1"/>
  <c r="B9241" i="29" s="1"/>
  <c r="B9242" i="29" s="1"/>
  <c r="B9243" i="29" s="1"/>
  <c r="B9244" i="29" s="1"/>
  <c r="B9245" i="29" s="1"/>
  <c r="B9246" i="29" s="1"/>
  <c r="B9247" i="29" s="1"/>
  <c r="B9248" i="29" s="1"/>
  <c r="B9249" i="29" s="1"/>
  <c r="B9250" i="29" s="1"/>
  <c r="B9251" i="29" s="1"/>
  <c r="B9252" i="29" s="1"/>
  <c r="B9253" i="29" s="1"/>
  <c r="B9254" i="29" s="1"/>
  <c r="B9255" i="29" s="1"/>
  <c r="B9256" i="29" s="1"/>
  <c r="B9257" i="29" s="1"/>
  <c r="B9258" i="29" s="1"/>
  <c r="B9259" i="29" s="1"/>
  <c r="B9260" i="29" s="1"/>
  <c r="B9261" i="29" s="1"/>
  <c r="B9262" i="29" s="1"/>
  <c r="B9263" i="29" s="1"/>
  <c r="B9264" i="29" s="1"/>
  <c r="B9265" i="29" s="1"/>
  <c r="B9266" i="29" s="1"/>
  <c r="B9267" i="29" s="1"/>
  <c r="B9268" i="29" s="1"/>
  <c r="B9269" i="29" s="1"/>
  <c r="B9270" i="29" s="1"/>
  <c r="B9271" i="29" s="1"/>
  <c r="B9272" i="29" s="1"/>
  <c r="B9273" i="29" s="1"/>
  <c r="B9274" i="29" s="1"/>
  <c r="B9275" i="29" s="1"/>
  <c r="B9276" i="29" s="1"/>
  <c r="B9277" i="29" s="1"/>
  <c r="B9278" i="29" s="1"/>
  <c r="B9279" i="29" s="1"/>
  <c r="B9280" i="29" s="1"/>
  <c r="B9281" i="29" s="1"/>
  <c r="B9282" i="29" s="1"/>
  <c r="B9283" i="29" s="1"/>
  <c r="B9284" i="29" s="1"/>
  <c r="B9285" i="29" s="1"/>
  <c r="B9286" i="29" s="1"/>
  <c r="B9287" i="29" s="1"/>
  <c r="B9288" i="29" s="1"/>
  <c r="B9289" i="29" s="1"/>
  <c r="B9290" i="29" s="1"/>
  <c r="B9291" i="29" s="1"/>
  <c r="B9292" i="29" s="1"/>
  <c r="B9293" i="29" s="1"/>
  <c r="B9294" i="29" s="1"/>
  <c r="B9295" i="29" s="1"/>
  <c r="B9296" i="29" s="1"/>
  <c r="B9297" i="29" s="1"/>
  <c r="B9298" i="29" s="1"/>
  <c r="B9299" i="29" s="1"/>
  <c r="B9300" i="29" s="1"/>
  <c r="B9301" i="29" s="1"/>
  <c r="B9302" i="29" s="1"/>
  <c r="B9303" i="29" s="1"/>
  <c r="B9304" i="29" s="1"/>
  <c r="B9305" i="29" s="1"/>
  <c r="B9306" i="29" s="1"/>
  <c r="B9307" i="29" s="1"/>
  <c r="B9308" i="29" s="1"/>
  <c r="B9309" i="29" s="1"/>
  <c r="B9310" i="29" s="1"/>
  <c r="B9311" i="29" s="1"/>
  <c r="B9312" i="29" s="1"/>
  <c r="B9313" i="29" s="1"/>
  <c r="B9314" i="29" s="1"/>
  <c r="B9315" i="29" s="1"/>
  <c r="B9316" i="29" s="1"/>
  <c r="B9317" i="29" s="1"/>
  <c r="B9318" i="29" s="1"/>
  <c r="B9319" i="29" s="1"/>
  <c r="B9320" i="29" s="1"/>
  <c r="B9321" i="29" s="1"/>
  <c r="B9322" i="29" s="1"/>
  <c r="B9323" i="29" s="1"/>
  <c r="B9324" i="29" s="1"/>
  <c r="B9325" i="29" s="1"/>
  <c r="B9326" i="29" s="1"/>
  <c r="B9327" i="29" s="1"/>
  <c r="B9328" i="29" s="1"/>
  <c r="B9329" i="29" s="1"/>
  <c r="B9330" i="29" s="1"/>
  <c r="B9331" i="29" s="1"/>
  <c r="B9332" i="29" s="1"/>
  <c r="B9333" i="29" s="1"/>
  <c r="B9334" i="29" s="1"/>
  <c r="B9335" i="29" s="1"/>
  <c r="B9336" i="29" s="1"/>
  <c r="B9337" i="29" s="1"/>
  <c r="B9338" i="29" s="1"/>
  <c r="B9339" i="29" s="1"/>
  <c r="B9340" i="29" s="1"/>
  <c r="B9341" i="29" s="1"/>
  <c r="B9342" i="29" s="1"/>
  <c r="B9343" i="29" s="1"/>
  <c r="B9344" i="29" s="1"/>
  <c r="B9345" i="29" s="1"/>
  <c r="B9346" i="29" s="1"/>
  <c r="B9347" i="29" s="1"/>
  <c r="B9348" i="29" s="1"/>
  <c r="B9349" i="29" s="1"/>
  <c r="B9350" i="29" s="1"/>
  <c r="B9351" i="29" s="1"/>
  <c r="B9352" i="29" s="1"/>
  <c r="B9353" i="29" s="1"/>
  <c r="B9354" i="29" s="1"/>
  <c r="B9355" i="29" s="1"/>
  <c r="B9356" i="29" s="1"/>
  <c r="B9357" i="29" s="1"/>
  <c r="B9358" i="29" s="1"/>
  <c r="B9359" i="29" s="1"/>
  <c r="B9360" i="29" s="1"/>
  <c r="B9361" i="29" s="1"/>
  <c r="B9362" i="29" s="1"/>
  <c r="B9363" i="29" s="1"/>
  <c r="B9364" i="29" s="1"/>
  <c r="B9365" i="29" s="1"/>
  <c r="B9366" i="29" s="1"/>
  <c r="B9367" i="29" s="1"/>
  <c r="B9368" i="29" s="1"/>
  <c r="B9369" i="29" s="1"/>
  <c r="B9370" i="29" s="1"/>
  <c r="B9371" i="29" s="1"/>
  <c r="B9372" i="29" s="1"/>
  <c r="B9373" i="29" s="1"/>
  <c r="B9374" i="29" s="1"/>
  <c r="B9375" i="29" s="1"/>
  <c r="B9376" i="29" s="1"/>
  <c r="B9377" i="29" s="1"/>
  <c r="B9378" i="29" s="1"/>
  <c r="B9379" i="29" s="1"/>
  <c r="B9380" i="29" s="1"/>
  <c r="B9381" i="29" s="1"/>
  <c r="B9382" i="29" s="1"/>
  <c r="B9383" i="29" s="1"/>
  <c r="B9384" i="29" s="1"/>
  <c r="B9385" i="29" s="1"/>
  <c r="B9386" i="29" s="1"/>
  <c r="B9387" i="29" s="1"/>
  <c r="B9388" i="29" s="1"/>
  <c r="B9389" i="29" s="1"/>
  <c r="B9390" i="29" s="1"/>
  <c r="B9391" i="29" s="1"/>
  <c r="B9392" i="29" s="1"/>
  <c r="B9393" i="29" s="1"/>
  <c r="B9394" i="29" s="1"/>
  <c r="B9395" i="29" s="1"/>
  <c r="B9396" i="29" s="1"/>
  <c r="B9397" i="29" s="1"/>
  <c r="B9398" i="29" s="1"/>
  <c r="B9399" i="29" s="1"/>
  <c r="B9400" i="29" s="1"/>
  <c r="B9401" i="29" s="1"/>
  <c r="B9402" i="29" s="1"/>
  <c r="B9403" i="29" s="1"/>
  <c r="B9404" i="29" s="1"/>
  <c r="B9405" i="29" s="1"/>
  <c r="B9406" i="29" s="1"/>
  <c r="B9407" i="29" s="1"/>
  <c r="B9408" i="29" s="1"/>
  <c r="B9409" i="29" s="1"/>
  <c r="B9410" i="29" s="1"/>
  <c r="B9411" i="29" s="1"/>
  <c r="B9412" i="29" s="1"/>
  <c r="B9413" i="29" s="1"/>
  <c r="B9414" i="29" s="1"/>
  <c r="B9415" i="29" s="1"/>
  <c r="B9416" i="29" s="1"/>
  <c r="B9417" i="29" s="1"/>
  <c r="B9418" i="29" s="1"/>
  <c r="B9419" i="29" s="1"/>
  <c r="B9420" i="29" s="1"/>
  <c r="B9421" i="29" s="1"/>
  <c r="B9422" i="29" s="1"/>
  <c r="B9423" i="29" s="1"/>
  <c r="B9424" i="29" s="1"/>
  <c r="B9425" i="29" s="1"/>
  <c r="B9426" i="29" s="1"/>
  <c r="B9427" i="29" s="1"/>
  <c r="B9428" i="29" s="1"/>
  <c r="B9429" i="29" s="1"/>
  <c r="B9430" i="29" s="1"/>
  <c r="B9431" i="29" s="1"/>
  <c r="B9432" i="29" s="1"/>
  <c r="B9433" i="29" s="1"/>
  <c r="B9434" i="29" s="1"/>
  <c r="B9435" i="29" s="1"/>
  <c r="B9436" i="29" s="1"/>
  <c r="B9437" i="29" s="1"/>
  <c r="B9438" i="29" s="1"/>
  <c r="B9439" i="29" s="1"/>
  <c r="B9440" i="29" s="1"/>
  <c r="B9441" i="29" s="1"/>
  <c r="B9442" i="29" s="1"/>
  <c r="B9443" i="29" s="1"/>
  <c r="B9444" i="29" s="1"/>
  <c r="B9445" i="29" s="1"/>
  <c r="B9446" i="29" s="1"/>
  <c r="B9447" i="29" s="1"/>
  <c r="B9448" i="29" s="1"/>
  <c r="B9449" i="29" s="1"/>
  <c r="B9450" i="29" s="1"/>
  <c r="B9451" i="29" s="1"/>
  <c r="B9452" i="29" s="1"/>
  <c r="B9453" i="29" s="1"/>
  <c r="B9454" i="29" s="1"/>
  <c r="B9455" i="29" s="1"/>
  <c r="B9456" i="29" s="1"/>
  <c r="B9457" i="29" s="1"/>
  <c r="B9458" i="29" s="1"/>
  <c r="B9459" i="29" s="1"/>
  <c r="B9460" i="29" s="1"/>
  <c r="B9461" i="29" s="1"/>
  <c r="B9462" i="29" s="1"/>
  <c r="B9463" i="29" s="1"/>
  <c r="B9464" i="29" s="1"/>
  <c r="B9465" i="29" s="1"/>
  <c r="B9466" i="29" s="1"/>
  <c r="B9467" i="29" s="1"/>
  <c r="B9468" i="29" s="1"/>
  <c r="B9469" i="29" s="1"/>
  <c r="B9470" i="29" s="1"/>
  <c r="B9471" i="29" s="1"/>
  <c r="B9472" i="29" s="1"/>
  <c r="B9473" i="29" s="1"/>
  <c r="B9474" i="29" s="1"/>
  <c r="B9475" i="29" s="1"/>
  <c r="B9476" i="29" s="1"/>
  <c r="B9477" i="29" s="1"/>
  <c r="B9478" i="29" s="1"/>
  <c r="B9479" i="29" s="1"/>
  <c r="B9480" i="29" s="1"/>
  <c r="B9481" i="29" s="1"/>
  <c r="B9482" i="29" s="1"/>
  <c r="B9483" i="29" s="1"/>
  <c r="B9484" i="29" s="1"/>
  <c r="B9485" i="29" s="1"/>
  <c r="B9486" i="29" s="1"/>
  <c r="B9487" i="29" s="1"/>
  <c r="B9488" i="29" s="1"/>
  <c r="B9489" i="29" s="1"/>
  <c r="B9490" i="29" s="1"/>
  <c r="B9491" i="29" s="1"/>
  <c r="B9492" i="29" s="1"/>
  <c r="B9493" i="29" s="1"/>
  <c r="B9494" i="29" s="1"/>
  <c r="B9495" i="29" s="1"/>
  <c r="B9496" i="29" s="1"/>
  <c r="B9497" i="29" s="1"/>
  <c r="B9498" i="29" s="1"/>
  <c r="B9499" i="29" s="1"/>
  <c r="B9500" i="29" s="1"/>
  <c r="C9137" i="29"/>
  <c r="C9138" i="29" s="1"/>
  <c r="C9139" i="29" s="1"/>
  <c r="C9140" i="29" s="1"/>
  <c r="C9141" i="29" s="1"/>
  <c r="C9142" i="29" s="1"/>
  <c r="C9143" i="29" s="1"/>
  <c r="C9144" i="29" s="1"/>
  <c r="C9145" i="29" s="1"/>
  <c r="C9146" i="29" s="1"/>
  <c r="C9147" i="29" s="1"/>
  <c r="C9148" i="29" s="1"/>
  <c r="C9149" i="29" s="1"/>
  <c r="C9150" i="29" s="1"/>
  <c r="C9151" i="29" s="1"/>
  <c r="C9152" i="29" s="1"/>
  <c r="C9153" i="29" s="1"/>
  <c r="C9154" i="29" s="1"/>
  <c r="C9155" i="29" s="1"/>
  <c r="C9156" i="29" s="1"/>
  <c r="C9157" i="29" s="1"/>
  <c r="C9158" i="29" s="1"/>
  <c r="C9159" i="29" s="1"/>
  <c r="C9160" i="29" s="1"/>
  <c r="C9161" i="29" s="1"/>
  <c r="C9162" i="29" s="1"/>
  <c r="C9163" i="29" s="1"/>
  <c r="C9164" i="29" s="1"/>
  <c r="C9165" i="29" s="1"/>
  <c r="C9166" i="29" s="1"/>
  <c r="C9167" i="29" s="1"/>
  <c r="C9168" i="29" s="1"/>
  <c r="C9169" i="29" s="1"/>
  <c r="C9170" i="29" s="1"/>
  <c r="C9171" i="29" s="1"/>
  <c r="C9172" i="29" s="1"/>
  <c r="C9173" i="29" s="1"/>
  <c r="C9174" i="29" s="1"/>
  <c r="C9175" i="29" s="1"/>
  <c r="C9176" i="29" s="1"/>
  <c r="C9177" i="29" s="1"/>
  <c r="C9178" i="29" s="1"/>
  <c r="C9179" i="29" s="1"/>
  <c r="C9180" i="29" s="1"/>
  <c r="C9181" i="29" s="1"/>
  <c r="C9182" i="29" s="1"/>
  <c r="C9183" i="29" s="1"/>
  <c r="C9184" i="29" s="1"/>
  <c r="C9185" i="29" s="1"/>
  <c r="C9186" i="29" s="1"/>
  <c r="C9187" i="29" s="1"/>
  <c r="C9188" i="29" s="1"/>
  <c r="C9189" i="29" s="1"/>
  <c r="C9190" i="29" s="1"/>
  <c r="C9191" i="29" s="1"/>
  <c r="C9192" i="29" s="1"/>
  <c r="C9193" i="29" s="1"/>
  <c r="C9194" i="29" s="1"/>
  <c r="C9195" i="29" s="1"/>
  <c r="C9196" i="29" s="1"/>
  <c r="C9197" i="29" s="1"/>
  <c r="C9198" i="29" s="1"/>
  <c r="C9199" i="29" s="1"/>
  <c r="C9200" i="29" s="1"/>
  <c r="C9201" i="29" s="1"/>
  <c r="C9202" i="29" s="1"/>
  <c r="C9203" i="29" s="1"/>
  <c r="C9204" i="29" s="1"/>
  <c r="C9205" i="29" s="1"/>
  <c r="C9206" i="29" s="1"/>
  <c r="C9207" i="29" s="1"/>
  <c r="C9208" i="29" s="1"/>
  <c r="C9209" i="29" s="1"/>
  <c r="C9210" i="29" s="1"/>
  <c r="C9211" i="29" s="1"/>
  <c r="C9212" i="29" s="1"/>
  <c r="C9213" i="29" s="1"/>
  <c r="C9214" i="29" s="1"/>
  <c r="C9215" i="29" s="1"/>
  <c r="C9216" i="29" s="1"/>
  <c r="C9217" i="29" s="1"/>
  <c r="C9218" i="29" s="1"/>
  <c r="C9219" i="29" s="1"/>
  <c r="C9220" i="29" s="1"/>
  <c r="C9221" i="29" s="1"/>
  <c r="C9222" i="29" s="1"/>
  <c r="C9223" i="29" s="1"/>
  <c r="C9224" i="29" s="1"/>
  <c r="C9225" i="29" s="1"/>
  <c r="C9226" i="29" s="1"/>
  <c r="C9227" i="29" s="1"/>
  <c r="C9228" i="29" s="1"/>
  <c r="C9229" i="29" s="1"/>
  <c r="C9230" i="29" s="1"/>
  <c r="C9231" i="29" s="1"/>
  <c r="C9232" i="29" s="1"/>
  <c r="C9233" i="29" s="1"/>
  <c r="C9234" i="29" s="1"/>
  <c r="C9235" i="29" s="1"/>
  <c r="C9236" i="29" s="1"/>
  <c r="C9237" i="29" s="1"/>
  <c r="C9238" i="29" s="1"/>
  <c r="C9239" i="29" s="1"/>
  <c r="C9240" i="29" s="1"/>
  <c r="C9241" i="29" s="1"/>
  <c r="C9242" i="29" s="1"/>
  <c r="C9243" i="29" s="1"/>
  <c r="C9244" i="29" s="1"/>
  <c r="C9245" i="29" s="1"/>
  <c r="C9246" i="29" s="1"/>
  <c r="C9247" i="29" s="1"/>
  <c r="C9248" i="29" s="1"/>
  <c r="C9249" i="29" s="1"/>
  <c r="C9250" i="29" s="1"/>
  <c r="C9251" i="29" s="1"/>
  <c r="C9252" i="29" s="1"/>
  <c r="C9253" i="29" s="1"/>
  <c r="C9254" i="29" s="1"/>
  <c r="C9255" i="29" s="1"/>
  <c r="C9256" i="29" s="1"/>
  <c r="C9257" i="29" s="1"/>
  <c r="C9258" i="29" s="1"/>
  <c r="C9259" i="29" s="1"/>
  <c r="C9260" i="29" s="1"/>
  <c r="C9261" i="29" s="1"/>
  <c r="C9262" i="29" s="1"/>
  <c r="C9263" i="29" s="1"/>
  <c r="C9264" i="29" s="1"/>
  <c r="C9265" i="29" s="1"/>
  <c r="C9266" i="29" s="1"/>
  <c r="C9267" i="29" s="1"/>
  <c r="C9268" i="29" s="1"/>
  <c r="C9269" i="29" s="1"/>
  <c r="C9270" i="29" s="1"/>
  <c r="C9271" i="29" s="1"/>
  <c r="C9272" i="29" s="1"/>
  <c r="C9273" i="29" s="1"/>
  <c r="C9274" i="29" s="1"/>
  <c r="C9275" i="29" s="1"/>
  <c r="C9276" i="29" s="1"/>
  <c r="C9277" i="29" s="1"/>
  <c r="C9278" i="29" s="1"/>
  <c r="C9279" i="29" s="1"/>
  <c r="C9280" i="29" s="1"/>
  <c r="C9281" i="29" s="1"/>
  <c r="C9282" i="29" s="1"/>
  <c r="C9283" i="29" s="1"/>
  <c r="C9284" i="29" s="1"/>
  <c r="C9285" i="29" s="1"/>
  <c r="C9286" i="29" s="1"/>
  <c r="C9287" i="29" s="1"/>
  <c r="C9288" i="29" s="1"/>
  <c r="C9289" i="29" s="1"/>
  <c r="C9290" i="29" s="1"/>
  <c r="C9291" i="29" s="1"/>
  <c r="C9292" i="29" s="1"/>
  <c r="C9293" i="29" s="1"/>
  <c r="C9294" i="29" s="1"/>
  <c r="C9295" i="29" s="1"/>
  <c r="C9296" i="29" s="1"/>
  <c r="C9297" i="29" s="1"/>
  <c r="C9298" i="29" s="1"/>
  <c r="C9299" i="29" s="1"/>
  <c r="C9300" i="29" s="1"/>
  <c r="C9301" i="29" s="1"/>
  <c r="C9302" i="29" s="1"/>
  <c r="C9303" i="29" s="1"/>
  <c r="C9304" i="29" s="1"/>
  <c r="C9305" i="29" s="1"/>
  <c r="C9306" i="29" s="1"/>
  <c r="C9307" i="29" s="1"/>
  <c r="C9308" i="29" s="1"/>
  <c r="C9309" i="29" s="1"/>
  <c r="C9310" i="29" s="1"/>
  <c r="C9311" i="29" s="1"/>
  <c r="C9312" i="29" s="1"/>
  <c r="C9313" i="29" s="1"/>
  <c r="C9314" i="29" s="1"/>
  <c r="C9315" i="29" s="1"/>
  <c r="C9316" i="29" s="1"/>
  <c r="C9317" i="29" s="1"/>
  <c r="C9318" i="29" s="1"/>
  <c r="C9319" i="29" s="1"/>
  <c r="C9320" i="29" s="1"/>
  <c r="C9321" i="29" s="1"/>
  <c r="C9322" i="29" s="1"/>
  <c r="C9323" i="29" s="1"/>
  <c r="C9324" i="29" s="1"/>
  <c r="C9325" i="29" s="1"/>
  <c r="C9326" i="29" s="1"/>
  <c r="C9327" i="29" s="1"/>
  <c r="C9328" i="29" s="1"/>
  <c r="C9329" i="29" s="1"/>
  <c r="C9330" i="29" s="1"/>
  <c r="C9331" i="29" s="1"/>
  <c r="C9332" i="29" s="1"/>
  <c r="C9333" i="29" s="1"/>
  <c r="C9334" i="29" s="1"/>
  <c r="C9335" i="29" s="1"/>
  <c r="C9336" i="29" s="1"/>
  <c r="C9337" i="29" s="1"/>
  <c r="C9338" i="29" s="1"/>
  <c r="C9339" i="29" s="1"/>
  <c r="C9340" i="29" s="1"/>
  <c r="C9341" i="29" s="1"/>
  <c r="C9342" i="29" s="1"/>
  <c r="C9343" i="29" s="1"/>
  <c r="C9344" i="29" s="1"/>
  <c r="C9345" i="29" s="1"/>
  <c r="C9346" i="29" s="1"/>
  <c r="C9347" i="29" s="1"/>
  <c r="C9348" i="29" s="1"/>
  <c r="C9349" i="29" s="1"/>
  <c r="C9350" i="29" s="1"/>
  <c r="C9351" i="29" s="1"/>
  <c r="C9352" i="29" s="1"/>
  <c r="C9353" i="29" s="1"/>
  <c r="C9354" i="29" s="1"/>
  <c r="C9355" i="29" s="1"/>
  <c r="C9356" i="29" s="1"/>
  <c r="C9357" i="29" s="1"/>
  <c r="C9358" i="29" s="1"/>
  <c r="C9359" i="29" s="1"/>
  <c r="C9360" i="29" s="1"/>
  <c r="C9361" i="29" s="1"/>
  <c r="C9362" i="29" s="1"/>
  <c r="C9363" i="29" s="1"/>
  <c r="C9364" i="29" s="1"/>
  <c r="C9365" i="29" s="1"/>
  <c r="C9366" i="29" s="1"/>
  <c r="C9367" i="29" s="1"/>
  <c r="C9368" i="29" s="1"/>
  <c r="C9369" i="29" s="1"/>
  <c r="C9370" i="29" s="1"/>
  <c r="C9371" i="29" s="1"/>
  <c r="C9372" i="29" s="1"/>
  <c r="C9373" i="29" s="1"/>
  <c r="C9374" i="29" s="1"/>
  <c r="C9375" i="29" s="1"/>
  <c r="C9376" i="29" s="1"/>
  <c r="C9377" i="29" s="1"/>
  <c r="C9378" i="29" s="1"/>
  <c r="C9379" i="29" s="1"/>
  <c r="C9380" i="29" s="1"/>
  <c r="C9381" i="29" s="1"/>
  <c r="C9382" i="29" s="1"/>
  <c r="C9383" i="29" s="1"/>
  <c r="C9384" i="29" s="1"/>
  <c r="C9385" i="29" s="1"/>
  <c r="C9386" i="29" s="1"/>
  <c r="C9387" i="29" s="1"/>
  <c r="C9388" i="29" s="1"/>
  <c r="C9389" i="29" s="1"/>
  <c r="C9390" i="29" s="1"/>
  <c r="C9391" i="29" s="1"/>
  <c r="C9392" i="29" s="1"/>
  <c r="C9393" i="29" s="1"/>
  <c r="C9394" i="29" s="1"/>
  <c r="C9395" i="29" s="1"/>
  <c r="C9396" i="29" s="1"/>
  <c r="C9397" i="29" s="1"/>
  <c r="C9398" i="29" s="1"/>
  <c r="C9399" i="29" s="1"/>
  <c r="C9400" i="29" s="1"/>
  <c r="C9401" i="29" s="1"/>
  <c r="C9402" i="29" s="1"/>
  <c r="C9403" i="29" s="1"/>
  <c r="C9404" i="29" s="1"/>
  <c r="C9405" i="29" s="1"/>
  <c r="C9406" i="29" s="1"/>
  <c r="C9407" i="29" s="1"/>
  <c r="C9408" i="29" s="1"/>
  <c r="C9409" i="29" s="1"/>
  <c r="C9410" i="29" s="1"/>
  <c r="C9411" i="29" s="1"/>
  <c r="C9412" i="29" s="1"/>
  <c r="C9413" i="29" s="1"/>
  <c r="C9414" i="29" s="1"/>
  <c r="C9415" i="29" s="1"/>
  <c r="C9416" i="29" s="1"/>
  <c r="C9417" i="29" s="1"/>
  <c r="C9418" i="29" s="1"/>
  <c r="C9419" i="29" s="1"/>
  <c r="C9420" i="29" s="1"/>
  <c r="C9421" i="29" s="1"/>
  <c r="C9422" i="29" s="1"/>
  <c r="C9423" i="29" s="1"/>
  <c r="C9424" i="29" s="1"/>
  <c r="C9425" i="29" s="1"/>
  <c r="C9426" i="29" s="1"/>
  <c r="C9427" i="29" s="1"/>
  <c r="C9428" i="29" s="1"/>
  <c r="C9429" i="29" s="1"/>
  <c r="C9430" i="29" s="1"/>
  <c r="C9431" i="29" s="1"/>
  <c r="C9432" i="29" s="1"/>
  <c r="C9433" i="29" s="1"/>
  <c r="C9434" i="29" s="1"/>
  <c r="C9435" i="29" s="1"/>
  <c r="C9436" i="29" s="1"/>
  <c r="C9437" i="29" s="1"/>
  <c r="C9438" i="29" s="1"/>
  <c r="C9439" i="29" s="1"/>
  <c r="C9440" i="29" s="1"/>
  <c r="C9441" i="29" s="1"/>
  <c r="C9442" i="29" s="1"/>
  <c r="C9443" i="29" s="1"/>
  <c r="C9444" i="29" s="1"/>
  <c r="C9445" i="29" s="1"/>
  <c r="C9446" i="29" s="1"/>
  <c r="C9447" i="29" s="1"/>
  <c r="C9448" i="29" s="1"/>
  <c r="C9449" i="29" s="1"/>
  <c r="C9450" i="29" s="1"/>
  <c r="C9451" i="29" s="1"/>
  <c r="C9452" i="29" s="1"/>
  <c r="C9453" i="29" s="1"/>
  <c r="C9454" i="29" s="1"/>
  <c r="C9455" i="29" s="1"/>
  <c r="C9456" i="29" s="1"/>
  <c r="C9457" i="29" s="1"/>
  <c r="C9458" i="29" s="1"/>
  <c r="C9459" i="29" s="1"/>
  <c r="C9460" i="29" s="1"/>
  <c r="C9461" i="29" s="1"/>
  <c r="C9462" i="29" s="1"/>
  <c r="C9463" i="29" s="1"/>
  <c r="C9464" i="29" s="1"/>
  <c r="C9465" i="29" s="1"/>
  <c r="C9466" i="29" s="1"/>
  <c r="C9467" i="29" s="1"/>
  <c r="C9468" i="29" s="1"/>
  <c r="C9469" i="29" s="1"/>
  <c r="C9470" i="29" s="1"/>
  <c r="C9471" i="29" s="1"/>
  <c r="C9472" i="29" s="1"/>
  <c r="C9473" i="29" s="1"/>
  <c r="C9474" i="29" s="1"/>
  <c r="C9475" i="29" s="1"/>
  <c r="C9476" i="29" s="1"/>
  <c r="C9477" i="29" s="1"/>
  <c r="C9478" i="29" s="1"/>
  <c r="C9479" i="29" s="1"/>
  <c r="C9480" i="29" s="1"/>
  <c r="C9481" i="29" s="1"/>
  <c r="C9482" i="29" s="1"/>
  <c r="C9483" i="29" s="1"/>
  <c r="C9484" i="29" s="1"/>
  <c r="C9485" i="29" s="1"/>
  <c r="C9486" i="29" s="1"/>
  <c r="C9487" i="29" s="1"/>
  <c r="C9488" i="29" s="1"/>
  <c r="C9489" i="29" s="1"/>
  <c r="C9490" i="29" s="1"/>
  <c r="C9491" i="29" s="1"/>
  <c r="C9492" i="29" s="1"/>
  <c r="C9493" i="29" s="1"/>
  <c r="C9494" i="29" s="1"/>
  <c r="C9495" i="29" s="1"/>
  <c r="C9496" i="29" s="1"/>
  <c r="C9497" i="29" s="1"/>
  <c r="C9498" i="29" s="1"/>
  <c r="C9499" i="29" s="1"/>
  <c r="C9500" i="29" s="1"/>
  <c r="D9138" i="29"/>
  <c r="D9139" i="29" s="1"/>
  <c r="D9140" i="29" s="1"/>
  <c r="D9141" i="29" s="1"/>
  <c r="D9142" i="29" s="1"/>
  <c r="D9143" i="29" s="1"/>
  <c r="D9144" i="29" s="1"/>
  <c r="D9145" i="29" s="1"/>
  <c r="D9146" i="29" s="1"/>
  <c r="D9147" i="29" s="1"/>
  <c r="D9148" i="29" s="1"/>
  <c r="D9149" i="29" s="1"/>
  <c r="D9150" i="29" s="1"/>
  <c r="D9151" i="29" s="1"/>
  <c r="D9152" i="29" s="1"/>
  <c r="D9153" i="29" s="1"/>
  <c r="D9154" i="29" s="1"/>
  <c r="D9155" i="29" s="1"/>
  <c r="D9156" i="29" s="1"/>
  <c r="D9157" i="29" s="1"/>
  <c r="D9158" i="29" s="1"/>
  <c r="D9159" i="29" s="1"/>
  <c r="D9160" i="29" s="1"/>
  <c r="D9161" i="29" s="1"/>
  <c r="D9162" i="29" s="1"/>
  <c r="D9163" i="29" s="1"/>
  <c r="D9164" i="29" s="1"/>
  <c r="D9165" i="29" s="1"/>
  <c r="D9166" i="29" s="1"/>
  <c r="D9167" i="29" s="1"/>
  <c r="D9168" i="29" s="1"/>
  <c r="D9169" i="29" s="1"/>
  <c r="D9170" i="29" s="1"/>
  <c r="D9171" i="29" s="1"/>
  <c r="D9172" i="29" s="1"/>
  <c r="D9173" i="29" s="1"/>
  <c r="D9174" i="29" s="1"/>
  <c r="D9175" i="29" s="1"/>
  <c r="D9176" i="29" s="1"/>
  <c r="D9177" i="29" s="1"/>
  <c r="D9178" i="29" s="1"/>
  <c r="D9179" i="29" s="1"/>
  <c r="D9180" i="29" s="1"/>
  <c r="D9181" i="29" s="1"/>
  <c r="D9182" i="29" s="1"/>
  <c r="D9183" i="29" s="1"/>
  <c r="D9184" i="29" s="1"/>
  <c r="D9185" i="29" s="1"/>
  <c r="D9186" i="29" s="1"/>
  <c r="D9187" i="29" s="1"/>
  <c r="D9188" i="29" s="1"/>
  <c r="D9189" i="29" s="1"/>
  <c r="D9190" i="29" s="1"/>
  <c r="D9191" i="29" s="1"/>
  <c r="D9192" i="29" s="1"/>
  <c r="D9193" i="29" s="1"/>
  <c r="D9194" i="29" s="1"/>
  <c r="D9195" i="29" s="1"/>
  <c r="D9196" i="29" s="1"/>
  <c r="D9197" i="29" s="1"/>
  <c r="D9198" i="29" s="1"/>
  <c r="D9199" i="29" s="1"/>
  <c r="D9200" i="29" s="1"/>
  <c r="D9201" i="29" s="1"/>
  <c r="D9202" i="29" s="1"/>
  <c r="D9203" i="29" s="1"/>
  <c r="D9204" i="29" s="1"/>
  <c r="D9205" i="29" s="1"/>
  <c r="D9206" i="29" s="1"/>
  <c r="D9207" i="29" s="1"/>
  <c r="D9208" i="29" s="1"/>
  <c r="D9209" i="29" s="1"/>
  <c r="D9210" i="29" s="1"/>
  <c r="D9211" i="29" s="1"/>
  <c r="D9212" i="29" s="1"/>
  <c r="D9213" i="29" s="1"/>
  <c r="D9214" i="29" s="1"/>
  <c r="D9215" i="29" s="1"/>
  <c r="D9216" i="29" s="1"/>
  <c r="D9217" i="29" s="1"/>
  <c r="D9218" i="29" s="1"/>
  <c r="D9219" i="29" s="1"/>
  <c r="D9220" i="29" s="1"/>
  <c r="D9221" i="29" s="1"/>
  <c r="D9222" i="29" s="1"/>
  <c r="D9223" i="29" s="1"/>
  <c r="D9224" i="29" s="1"/>
  <c r="D9225" i="29" s="1"/>
  <c r="D9226" i="29" s="1"/>
  <c r="D9227" i="29" s="1"/>
  <c r="D9228" i="29" s="1"/>
  <c r="D9229" i="29" s="1"/>
  <c r="D9230" i="29" s="1"/>
  <c r="D9231" i="29" s="1"/>
  <c r="D9232" i="29" s="1"/>
  <c r="D9233" i="29" s="1"/>
  <c r="D9234" i="29" s="1"/>
  <c r="D9235" i="29" s="1"/>
  <c r="D9236" i="29" s="1"/>
  <c r="D9237" i="29" s="1"/>
  <c r="D9238" i="29" s="1"/>
  <c r="D9239" i="29" s="1"/>
  <c r="D9240" i="29" s="1"/>
  <c r="D9241" i="29" s="1"/>
  <c r="D9242" i="29" s="1"/>
  <c r="D9243" i="29" s="1"/>
  <c r="D9244" i="29" s="1"/>
  <c r="D9245" i="29" s="1"/>
  <c r="D9246" i="29" s="1"/>
  <c r="D9247" i="29" s="1"/>
  <c r="D9248" i="29" s="1"/>
  <c r="D9249" i="29" s="1"/>
  <c r="D9250" i="29" s="1"/>
  <c r="D9251" i="29" s="1"/>
  <c r="D9252" i="29" s="1"/>
  <c r="D9253" i="29" s="1"/>
  <c r="D9254" i="29" s="1"/>
  <c r="D9255" i="29" s="1"/>
  <c r="D9256" i="29" s="1"/>
  <c r="D9257" i="29" s="1"/>
  <c r="D9258" i="29" s="1"/>
  <c r="D9259" i="29" s="1"/>
  <c r="D9260" i="29" s="1"/>
  <c r="D9261" i="29" s="1"/>
  <c r="D9262" i="29" s="1"/>
  <c r="D9263" i="29" s="1"/>
  <c r="D9264" i="29" s="1"/>
  <c r="D9265" i="29" s="1"/>
  <c r="D9266" i="29" s="1"/>
  <c r="D9267" i="29" s="1"/>
  <c r="D9268" i="29" s="1"/>
  <c r="D9269" i="29" s="1"/>
  <c r="D9270" i="29" s="1"/>
  <c r="D9271" i="29" s="1"/>
  <c r="D9272" i="29" s="1"/>
  <c r="D9273" i="29" s="1"/>
  <c r="D9274" i="29" s="1"/>
  <c r="D9275" i="29" s="1"/>
  <c r="D9276" i="29" s="1"/>
  <c r="D9277" i="29" s="1"/>
  <c r="D9278" i="29" s="1"/>
  <c r="D9279" i="29" s="1"/>
  <c r="D9280" i="29" s="1"/>
  <c r="D9281" i="29" s="1"/>
  <c r="D9282" i="29" s="1"/>
  <c r="D9283" i="29" s="1"/>
  <c r="D9284" i="29" s="1"/>
  <c r="D9285" i="29" s="1"/>
  <c r="D9286" i="29" s="1"/>
  <c r="D9287" i="29" s="1"/>
  <c r="D9288" i="29" s="1"/>
  <c r="D9289" i="29" s="1"/>
  <c r="D9290" i="29" s="1"/>
  <c r="D9291" i="29" s="1"/>
  <c r="D9292" i="29" s="1"/>
  <c r="D9293" i="29" s="1"/>
  <c r="D9294" i="29" s="1"/>
  <c r="D9295" i="29" s="1"/>
  <c r="D9296" i="29" s="1"/>
  <c r="D9297" i="29" s="1"/>
  <c r="D9298" i="29" s="1"/>
  <c r="D9299" i="29" s="1"/>
  <c r="D9300" i="29" s="1"/>
  <c r="D9301" i="29" s="1"/>
  <c r="D9302" i="29" s="1"/>
  <c r="D9303" i="29" s="1"/>
  <c r="D9304" i="29" s="1"/>
  <c r="D9305" i="29" s="1"/>
  <c r="D9306" i="29" s="1"/>
  <c r="D9307" i="29" s="1"/>
  <c r="D9308" i="29" s="1"/>
  <c r="D9309" i="29" s="1"/>
  <c r="D9310" i="29" s="1"/>
  <c r="D9311" i="29" s="1"/>
  <c r="D9312" i="29" s="1"/>
  <c r="D9313" i="29" s="1"/>
  <c r="D9314" i="29" s="1"/>
  <c r="D9315" i="29" s="1"/>
  <c r="D9316" i="29" s="1"/>
  <c r="D9317" i="29" s="1"/>
  <c r="D9318" i="29" s="1"/>
  <c r="D9319" i="29" s="1"/>
  <c r="D9320" i="29" s="1"/>
  <c r="D9321" i="29" s="1"/>
  <c r="D9322" i="29" s="1"/>
  <c r="D9323" i="29" s="1"/>
  <c r="D9324" i="29" s="1"/>
  <c r="D9325" i="29" s="1"/>
  <c r="D9326" i="29" s="1"/>
  <c r="D9327" i="29" s="1"/>
  <c r="D9328" i="29" s="1"/>
  <c r="D9329" i="29" s="1"/>
  <c r="D9330" i="29" s="1"/>
  <c r="D9331" i="29" s="1"/>
  <c r="D9332" i="29" s="1"/>
  <c r="D9333" i="29" s="1"/>
  <c r="D9334" i="29" s="1"/>
  <c r="D9335" i="29" s="1"/>
  <c r="D9336" i="29" s="1"/>
  <c r="D9337" i="29" s="1"/>
  <c r="D9338" i="29" s="1"/>
  <c r="D9339" i="29" s="1"/>
  <c r="D9340" i="29" s="1"/>
  <c r="D9341" i="29" s="1"/>
  <c r="D9342" i="29" s="1"/>
  <c r="D9343" i="29" s="1"/>
  <c r="D9344" i="29" s="1"/>
  <c r="D9345" i="29" s="1"/>
  <c r="D9346" i="29" s="1"/>
  <c r="D9347" i="29" s="1"/>
  <c r="D9348" i="29" s="1"/>
  <c r="D9349" i="29" s="1"/>
  <c r="D9350" i="29" s="1"/>
  <c r="D9351" i="29" s="1"/>
  <c r="D9352" i="29" s="1"/>
  <c r="D9353" i="29" s="1"/>
  <c r="D9354" i="29" s="1"/>
  <c r="D9355" i="29" s="1"/>
  <c r="D9356" i="29" s="1"/>
  <c r="D9357" i="29" s="1"/>
  <c r="D9358" i="29" s="1"/>
  <c r="D9359" i="29" s="1"/>
  <c r="D9360" i="29" s="1"/>
  <c r="D9361" i="29" s="1"/>
  <c r="D9362" i="29" s="1"/>
  <c r="D9363" i="29" s="1"/>
  <c r="D9364" i="29" s="1"/>
  <c r="D9365" i="29" s="1"/>
  <c r="D9366" i="29" s="1"/>
  <c r="B9502" i="29"/>
  <c r="B9503" i="29" s="1"/>
  <c r="B9504" i="29" s="1"/>
  <c r="B9505" i="29" s="1"/>
  <c r="B9506" i="29" s="1"/>
  <c r="B9507" i="29" s="1"/>
  <c r="B9508" i="29" s="1"/>
  <c r="B9509" i="29" s="1"/>
  <c r="B9510" i="29" s="1"/>
  <c r="B9511" i="29" s="1"/>
  <c r="B9512" i="29" s="1"/>
  <c r="B9513" i="29" s="1"/>
  <c r="B9514" i="29" s="1"/>
  <c r="B9515" i="29" s="1"/>
  <c r="B9516" i="29" s="1"/>
  <c r="B9517" i="29" s="1"/>
  <c r="B9518" i="29" s="1"/>
  <c r="B9519" i="29" s="1"/>
  <c r="B9520" i="29" s="1"/>
  <c r="B9521" i="29" s="1"/>
  <c r="B9522" i="29" s="1"/>
  <c r="B9523" i="29" s="1"/>
  <c r="B9524" i="29" s="1"/>
  <c r="B9525" i="29" s="1"/>
  <c r="B9526" i="29" s="1"/>
  <c r="B9527" i="29" s="1"/>
  <c r="B9528" i="29" s="1"/>
  <c r="B9529" i="29" s="1"/>
  <c r="B9530" i="29" s="1"/>
  <c r="B9531" i="29" s="1"/>
  <c r="B9532" i="29" s="1"/>
  <c r="B9533" i="29" s="1"/>
  <c r="B9534" i="29" s="1"/>
  <c r="B9535" i="29" s="1"/>
  <c r="B9536" i="29" s="1"/>
  <c r="B9537" i="29" s="1"/>
  <c r="B9538" i="29" s="1"/>
  <c r="B9539" i="29" s="1"/>
  <c r="B9540" i="29" s="1"/>
  <c r="B9541" i="29" s="1"/>
  <c r="B9542" i="29" s="1"/>
  <c r="B9543" i="29" s="1"/>
  <c r="B9544" i="29" s="1"/>
  <c r="B9545" i="29" s="1"/>
  <c r="B9546" i="29" s="1"/>
  <c r="B9547" i="29" s="1"/>
  <c r="B9548" i="29" s="1"/>
  <c r="B9549" i="29" s="1"/>
  <c r="B9550" i="29" s="1"/>
  <c r="B9551" i="29" s="1"/>
  <c r="B9552" i="29" s="1"/>
  <c r="B9553" i="29" s="1"/>
  <c r="B9554" i="29" s="1"/>
  <c r="B9555" i="29" s="1"/>
  <c r="B9556" i="29" s="1"/>
  <c r="B9557" i="29" s="1"/>
  <c r="B9558" i="29" s="1"/>
  <c r="B9559" i="29" s="1"/>
  <c r="B9560" i="29" s="1"/>
  <c r="B9561" i="29" s="1"/>
  <c r="B9562" i="29" s="1"/>
  <c r="B9563" i="29" s="1"/>
  <c r="B9564" i="29" s="1"/>
  <c r="B9565" i="29" s="1"/>
  <c r="B9566" i="29" s="1"/>
  <c r="B9567" i="29" s="1"/>
  <c r="B9568" i="29" s="1"/>
  <c r="B9569" i="29" s="1"/>
  <c r="B9570" i="29" s="1"/>
  <c r="B9571" i="29" s="1"/>
  <c r="B9572" i="29" s="1"/>
  <c r="B9573" i="29" s="1"/>
  <c r="B9574" i="29" s="1"/>
  <c r="B9575" i="29" s="1"/>
  <c r="B9576" i="29" s="1"/>
  <c r="B9577" i="29" s="1"/>
  <c r="B9578" i="29" s="1"/>
  <c r="B9579" i="29" s="1"/>
  <c r="B9580" i="29" s="1"/>
  <c r="B9581" i="29" s="1"/>
  <c r="B9582" i="29" s="1"/>
  <c r="B9583" i="29" s="1"/>
  <c r="B9584" i="29" s="1"/>
  <c r="B9585" i="29" s="1"/>
  <c r="B9586" i="29" s="1"/>
  <c r="B9587" i="29" s="1"/>
  <c r="B9588" i="29" s="1"/>
  <c r="B9589" i="29" s="1"/>
  <c r="B9590" i="29" s="1"/>
  <c r="B9591" i="29" s="1"/>
  <c r="B9592" i="29" s="1"/>
  <c r="B9593" i="29" s="1"/>
  <c r="B9594" i="29" s="1"/>
  <c r="B9595" i="29" s="1"/>
  <c r="B9596" i="29" s="1"/>
  <c r="B9597" i="29" s="1"/>
  <c r="B9598" i="29" s="1"/>
  <c r="B9599" i="29" s="1"/>
  <c r="B9600" i="29" s="1"/>
  <c r="B9601" i="29" s="1"/>
  <c r="B9602" i="29" s="1"/>
  <c r="B9603" i="29" s="1"/>
  <c r="B9604" i="29" s="1"/>
  <c r="B9605" i="29" s="1"/>
  <c r="B9606" i="29" s="1"/>
  <c r="B9607" i="29" s="1"/>
  <c r="B9608" i="29" s="1"/>
  <c r="B9609" i="29" s="1"/>
  <c r="B9610" i="29" s="1"/>
  <c r="B9611" i="29" s="1"/>
  <c r="B9612" i="29" s="1"/>
  <c r="B9613" i="29" s="1"/>
  <c r="B9614" i="29" s="1"/>
  <c r="B9615" i="29" s="1"/>
  <c r="B9616" i="29" s="1"/>
  <c r="B9617" i="29" s="1"/>
  <c r="B9618" i="29" s="1"/>
  <c r="B9619" i="29" s="1"/>
  <c r="B9620" i="29" s="1"/>
  <c r="B9621" i="29" s="1"/>
  <c r="B9622" i="29" s="1"/>
  <c r="B9623" i="29" s="1"/>
  <c r="B9624" i="29" s="1"/>
  <c r="B9625" i="29" s="1"/>
  <c r="B9626" i="29" s="1"/>
  <c r="B9627" i="29" s="1"/>
  <c r="B9628" i="29" s="1"/>
  <c r="B9629" i="29" s="1"/>
  <c r="B9630" i="29" s="1"/>
  <c r="B9631" i="29" s="1"/>
  <c r="B9632" i="29" s="1"/>
  <c r="B9633" i="29" s="1"/>
  <c r="B9634" i="29" s="1"/>
  <c r="B9635" i="29" s="1"/>
  <c r="B9636" i="29" s="1"/>
  <c r="B9637" i="29" s="1"/>
  <c r="B9638" i="29" s="1"/>
  <c r="B9639" i="29" s="1"/>
  <c r="B9640" i="29" s="1"/>
  <c r="B9641" i="29" s="1"/>
  <c r="B9642" i="29" s="1"/>
  <c r="B9643" i="29" s="1"/>
  <c r="B9644" i="29" s="1"/>
  <c r="B9645" i="29" s="1"/>
  <c r="B9646" i="29" s="1"/>
  <c r="B9647" i="29" s="1"/>
  <c r="B9648" i="29" s="1"/>
  <c r="B9649" i="29" s="1"/>
  <c r="B9650" i="29" s="1"/>
  <c r="B9651" i="29" s="1"/>
  <c r="B9652" i="29" s="1"/>
  <c r="B9653" i="29" s="1"/>
  <c r="B9654" i="29" s="1"/>
  <c r="B9655" i="29" s="1"/>
  <c r="B9656" i="29" s="1"/>
  <c r="B9657" i="29" s="1"/>
  <c r="B9658" i="29" s="1"/>
  <c r="B9659" i="29" s="1"/>
  <c r="B9660" i="29" s="1"/>
  <c r="B9661" i="29" s="1"/>
  <c r="B9662" i="29" s="1"/>
  <c r="B9663" i="29" s="1"/>
  <c r="B9664" i="29" s="1"/>
  <c r="B9665" i="29" s="1"/>
  <c r="B9666" i="29" s="1"/>
  <c r="B9667" i="29" s="1"/>
  <c r="B9668" i="29" s="1"/>
  <c r="B9669" i="29" s="1"/>
  <c r="B9670" i="29" s="1"/>
  <c r="B9671" i="29" s="1"/>
  <c r="B9672" i="29" s="1"/>
  <c r="B9673" i="29" s="1"/>
  <c r="B9674" i="29" s="1"/>
  <c r="B9675" i="29" s="1"/>
  <c r="B9676" i="29" s="1"/>
  <c r="B9677" i="29" s="1"/>
  <c r="B9678" i="29" s="1"/>
  <c r="B9679" i="29" s="1"/>
  <c r="B9680" i="29" s="1"/>
  <c r="B9681" i="29" s="1"/>
  <c r="B9682" i="29" s="1"/>
  <c r="B9683" i="29" s="1"/>
  <c r="B9684" i="29" s="1"/>
  <c r="B9685" i="29" s="1"/>
  <c r="B9686" i="29" s="1"/>
  <c r="B9687" i="29" s="1"/>
  <c r="B9688" i="29" s="1"/>
  <c r="B9689" i="29" s="1"/>
  <c r="B9690" i="29" s="1"/>
  <c r="B9691" i="29" s="1"/>
  <c r="B9692" i="29" s="1"/>
  <c r="B9693" i="29" s="1"/>
  <c r="B9694" i="29" s="1"/>
  <c r="B9695" i="29" s="1"/>
  <c r="B9696" i="29" s="1"/>
  <c r="B9697" i="29" s="1"/>
  <c r="B9698" i="29" s="1"/>
  <c r="B9699" i="29" s="1"/>
  <c r="B9700" i="29" s="1"/>
  <c r="B9701" i="29" s="1"/>
  <c r="B9702" i="29" s="1"/>
  <c r="B9703" i="29" s="1"/>
  <c r="B9704" i="29" s="1"/>
  <c r="B9705" i="29" s="1"/>
  <c r="B9706" i="29" s="1"/>
  <c r="B9707" i="29" s="1"/>
  <c r="B9708" i="29" s="1"/>
  <c r="B9709" i="29" s="1"/>
  <c r="B9710" i="29" s="1"/>
  <c r="B9711" i="29" s="1"/>
  <c r="B9712" i="29" s="1"/>
  <c r="B9713" i="29" s="1"/>
  <c r="B9714" i="29" s="1"/>
  <c r="B9715" i="29" s="1"/>
  <c r="B9716" i="29" s="1"/>
  <c r="B9717" i="29" s="1"/>
  <c r="B9718" i="29" s="1"/>
  <c r="B9719" i="29" s="1"/>
  <c r="B9720" i="29" s="1"/>
  <c r="B9721" i="29" s="1"/>
  <c r="B9722" i="29" s="1"/>
  <c r="B9723" i="29" s="1"/>
  <c r="B9724" i="29" s="1"/>
  <c r="B9725" i="29" s="1"/>
  <c r="B9726" i="29" s="1"/>
  <c r="B9727" i="29" s="1"/>
  <c r="B9728" i="29" s="1"/>
  <c r="B9729" i="29" s="1"/>
  <c r="B9730" i="29" s="1"/>
  <c r="B9731" i="29" s="1"/>
  <c r="B9732" i="29" s="1"/>
  <c r="B9733" i="29" s="1"/>
  <c r="B9734" i="29" s="1"/>
  <c r="B9735" i="29" s="1"/>
  <c r="B9736" i="29" s="1"/>
  <c r="B9737" i="29" s="1"/>
  <c r="B9738" i="29" s="1"/>
  <c r="B9739" i="29" s="1"/>
  <c r="B9740" i="29" s="1"/>
  <c r="B9741" i="29" s="1"/>
  <c r="B9742" i="29" s="1"/>
  <c r="B9743" i="29" s="1"/>
  <c r="B9744" i="29" s="1"/>
  <c r="B9745" i="29" s="1"/>
  <c r="B9746" i="29" s="1"/>
  <c r="B9747" i="29" s="1"/>
  <c r="B9748" i="29" s="1"/>
  <c r="B9749" i="29" s="1"/>
  <c r="B9750" i="29" s="1"/>
  <c r="B9751" i="29" s="1"/>
  <c r="B9752" i="29" s="1"/>
  <c r="B9753" i="29" s="1"/>
  <c r="B9754" i="29" s="1"/>
  <c r="B9755" i="29" s="1"/>
  <c r="B9756" i="29" s="1"/>
  <c r="B9757" i="29" s="1"/>
  <c r="B9758" i="29" s="1"/>
  <c r="B9759" i="29" s="1"/>
  <c r="B9760" i="29" s="1"/>
  <c r="B9761" i="29" s="1"/>
  <c r="B9762" i="29" s="1"/>
  <c r="B9763" i="29" s="1"/>
  <c r="B9764" i="29" s="1"/>
  <c r="B9765" i="29" s="1"/>
  <c r="B9766" i="29" s="1"/>
  <c r="B9767" i="29" s="1"/>
  <c r="B9768" i="29" s="1"/>
  <c r="B9769" i="29" s="1"/>
  <c r="B9770" i="29" s="1"/>
  <c r="B9771" i="29" s="1"/>
  <c r="B9772" i="29" s="1"/>
  <c r="B9773" i="29" s="1"/>
  <c r="B9774" i="29" s="1"/>
  <c r="B9775" i="29" s="1"/>
  <c r="B9776" i="29" s="1"/>
  <c r="B9777" i="29" s="1"/>
  <c r="B9778" i="29" s="1"/>
  <c r="B9779" i="29" s="1"/>
  <c r="B9780" i="29" s="1"/>
  <c r="B9781" i="29" s="1"/>
  <c r="B9782" i="29" s="1"/>
  <c r="B9783" i="29" s="1"/>
  <c r="B9784" i="29" s="1"/>
  <c r="B9785" i="29" s="1"/>
  <c r="B9786" i="29" s="1"/>
  <c r="B9787" i="29" s="1"/>
  <c r="B9788" i="29" s="1"/>
  <c r="B9789" i="29" s="1"/>
  <c r="B9790" i="29" s="1"/>
  <c r="B9791" i="29" s="1"/>
  <c r="B9792" i="29" s="1"/>
  <c r="B9793" i="29" s="1"/>
  <c r="B9794" i="29" s="1"/>
  <c r="B9795" i="29" s="1"/>
  <c r="B9796" i="29" s="1"/>
  <c r="B9797" i="29" s="1"/>
  <c r="B9798" i="29" s="1"/>
  <c r="B9799" i="29" s="1"/>
  <c r="B9800" i="29" s="1"/>
  <c r="B9801" i="29" s="1"/>
  <c r="B9802" i="29" s="1"/>
  <c r="B9803" i="29" s="1"/>
  <c r="B9804" i="29" s="1"/>
  <c r="B9805" i="29" s="1"/>
  <c r="B9806" i="29" s="1"/>
  <c r="B9807" i="29" s="1"/>
  <c r="B9808" i="29" s="1"/>
  <c r="B9809" i="29" s="1"/>
  <c r="B9810" i="29" s="1"/>
  <c r="B9811" i="29" s="1"/>
  <c r="B9812" i="29" s="1"/>
  <c r="B9813" i="29" s="1"/>
  <c r="B9814" i="29" s="1"/>
  <c r="B9815" i="29" s="1"/>
  <c r="B9816" i="29" s="1"/>
  <c r="B9817" i="29" s="1"/>
  <c r="B9818" i="29" s="1"/>
  <c r="B9819" i="29" s="1"/>
  <c r="B9820" i="29" s="1"/>
  <c r="B9821" i="29" s="1"/>
  <c r="B9822" i="29" s="1"/>
  <c r="B9823" i="29" s="1"/>
  <c r="B9824" i="29" s="1"/>
  <c r="B9825" i="29" s="1"/>
  <c r="B9826" i="29" s="1"/>
  <c r="B9827" i="29" s="1"/>
  <c r="B9828" i="29" s="1"/>
  <c r="B9829" i="29" s="1"/>
  <c r="B9830" i="29" s="1"/>
  <c r="B9831" i="29" s="1"/>
  <c r="B9832" i="29" s="1"/>
  <c r="B9833" i="29" s="1"/>
  <c r="B9834" i="29" s="1"/>
  <c r="B9835" i="29" s="1"/>
  <c r="B9836" i="29" s="1"/>
  <c r="B9837" i="29" s="1"/>
  <c r="B9838" i="29" s="1"/>
  <c r="B9839" i="29" s="1"/>
  <c r="B9840" i="29" s="1"/>
  <c r="B9841" i="29" s="1"/>
  <c r="B9842" i="29" s="1"/>
  <c r="B9843" i="29" s="1"/>
  <c r="B9844" i="29" s="1"/>
  <c r="B9845" i="29" s="1"/>
  <c r="B9846" i="29" s="1"/>
  <c r="B9847" i="29" s="1"/>
  <c r="B9848" i="29" s="1"/>
  <c r="B9849" i="29" s="1"/>
  <c r="B9850" i="29" s="1"/>
  <c r="B9851" i="29" s="1"/>
  <c r="B9852" i="29" s="1"/>
  <c r="B9853" i="29" s="1"/>
  <c r="B9854" i="29" s="1"/>
  <c r="B9855" i="29" s="1"/>
  <c r="B9856" i="29" s="1"/>
  <c r="B9857" i="29" s="1"/>
  <c r="B9858" i="29" s="1"/>
  <c r="B9859" i="29" s="1"/>
  <c r="B9860" i="29" s="1"/>
  <c r="B9861" i="29" s="1"/>
  <c r="B9862" i="29" s="1"/>
  <c r="B9863" i="29" s="1"/>
  <c r="B9864" i="29" s="1"/>
  <c r="B9865" i="29" s="1"/>
  <c r="C9502" i="29"/>
  <c r="C9503" i="29" s="1"/>
  <c r="C9504" i="29" s="1"/>
  <c r="C9505" i="29" s="1"/>
  <c r="C9506" i="29" s="1"/>
  <c r="C9507" i="29" s="1"/>
  <c r="C9508" i="29" s="1"/>
  <c r="C9509" i="29" s="1"/>
  <c r="C9510" i="29" s="1"/>
  <c r="C9511" i="29" s="1"/>
  <c r="C9512" i="29" s="1"/>
  <c r="C9513" i="29" s="1"/>
  <c r="C9514" i="29" s="1"/>
  <c r="C9515" i="29" s="1"/>
  <c r="C9516" i="29" s="1"/>
  <c r="C9517" i="29" s="1"/>
  <c r="C9518" i="29" s="1"/>
  <c r="C9519" i="29" s="1"/>
  <c r="C9520" i="29" s="1"/>
  <c r="C9521" i="29" s="1"/>
  <c r="C9522" i="29" s="1"/>
  <c r="C9523" i="29" s="1"/>
  <c r="C9524" i="29" s="1"/>
  <c r="C9525" i="29" s="1"/>
  <c r="C9526" i="29" s="1"/>
  <c r="C9527" i="29" s="1"/>
  <c r="C9528" i="29" s="1"/>
  <c r="C9529" i="29" s="1"/>
  <c r="C9530" i="29" s="1"/>
  <c r="C9531" i="29" s="1"/>
  <c r="C9532" i="29" s="1"/>
  <c r="C9533" i="29" s="1"/>
  <c r="C9534" i="29" s="1"/>
  <c r="C9535" i="29" s="1"/>
  <c r="C9536" i="29" s="1"/>
  <c r="C9537" i="29" s="1"/>
  <c r="C9538" i="29" s="1"/>
  <c r="C9539" i="29" s="1"/>
  <c r="C9540" i="29" s="1"/>
  <c r="C9541" i="29" s="1"/>
  <c r="C9542" i="29" s="1"/>
  <c r="C9543" i="29" s="1"/>
  <c r="C9544" i="29" s="1"/>
  <c r="C9545" i="29" s="1"/>
  <c r="C9546" i="29" s="1"/>
  <c r="C9547" i="29" s="1"/>
  <c r="C9548" i="29" s="1"/>
  <c r="C9549" i="29" s="1"/>
  <c r="C9550" i="29" s="1"/>
  <c r="C9551" i="29" s="1"/>
  <c r="C9552" i="29" s="1"/>
  <c r="C9553" i="29" s="1"/>
  <c r="C9554" i="29" s="1"/>
  <c r="C9555" i="29" s="1"/>
  <c r="C9556" i="29" s="1"/>
  <c r="C9557" i="29" s="1"/>
  <c r="C9558" i="29" s="1"/>
  <c r="C9559" i="29" s="1"/>
  <c r="C9560" i="29" s="1"/>
  <c r="C9561" i="29" s="1"/>
  <c r="C9562" i="29" s="1"/>
  <c r="C9563" i="29" s="1"/>
  <c r="C9564" i="29" s="1"/>
  <c r="C9565" i="29" s="1"/>
  <c r="C9566" i="29" s="1"/>
  <c r="C9567" i="29" s="1"/>
  <c r="C9568" i="29" s="1"/>
  <c r="C9569" i="29" s="1"/>
  <c r="C9570" i="29" s="1"/>
  <c r="C9571" i="29" s="1"/>
  <c r="C9572" i="29" s="1"/>
  <c r="C9573" i="29" s="1"/>
  <c r="C9574" i="29" s="1"/>
  <c r="C9575" i="29" s="1"/>
  <c r="C9576" i="29" s="1"/>
  <c r="C9577" i="29" s="1"/>
  <c r="C9578" i="29" s="1"/>
  <c r="C9579" i="29" s="1"/>
  <c r="C9580" i="29" s="1"/>
  <c r="C9581" i="29" s="1"/>
  <c r="C9582" i="29" s="1"/>
  <c r="C9583" i="29" s="1"/>
  <c r="C9584" i="29" s="1"/>
  <c r="C9585" i="29" s="1"/>
  <c r="C9586" i="29" s="1"/>
  <c r="C9587" i="29" s="1"/>
  <c r="C9588" i="29" s="1"/>
  <c r="C9589" i="29" s="1"/>
  <c r="C9590" i="29" s="1"/>
  <c r="C9591" i="29" s="1"/>
  <c r="C9592" i="29" s="1"/>
  <c r="C9593" i="29" s="1"/>
  <c r="C9594" i="29" s="1"/>
  <c r="C9595" i="29" s="1"/>
  <c r="C9596" i="29" s="1"/>
  <c r="C9597" i="29" s="1"/>
  <c r="C9598" i="29" s="1"/>
  <c r="C9599" i="29" s="1"/>
  <c r="C9600" i="29" s="1"/>
  <c r="C9601" i="29" s="1"/>
  <c r="C9602" i="29" s="1"/>
  <c r="C9603" i="29" s="1"/>
  <c r="C9604" i="29" s="1"/>
  <c r="C9605" i="29" s="1"/>
  <c r="C9606" i="29" s="1"/>
  <c r="C9607" i="29" s="1"/>
  <c r="C9608" i="29" s="1"/>
  <c r="C9609" i="29" s="1"/>
  <c r="C9610" i="29" s="1"/>
  <c r="C9611" i="29" s="1"/>
  <c r="C9612" i="29" s="1"/>
  <c r="C9613" i="29" s="1"/>
  <c r="C9614" i="29" s="1"/>
  <c r="C9615" i="29" s="1"/>
  <c r="C9616" i="29" s="1"/>
  <c r="C9617" i="29" s="1"/>
  <c r="C9618" i="29" s="1"/>
  <c r="C9619" i="29" s="1"/>
  <c r="C9620" i="29" s="1"/>
  <c r="C9621" i="29" s="1"/>
  <c r="C9622" i="29" s="1"/>
  <c r="C9623" i="29" s="1"/>
  <c r="C9624" i="29" s="1"/>
  <c r="C9625" i="29" s="1"/>
  <c r="C9626" i="29" s="1"/>
  <c r="C9627" i="29" s="1"/>
  <c r="C9628" i="29" s="1"/>
  <c r="C9629" i="29" s="1"/>
  <c r="C9630" i="29" s="1"/>
  <c r="C9631" i="29" s="1"/>
  <c r="C9632" i="29" s="1"/>
  <c r="C9633" i="29" s="1"/>
  <c r="C9634" i="29" s="1"/>
  <c r="C9635" i="29" s="1"/>
  <c r="C9636" i="29" s="1"/>
  <c r="C9637" i="29" s="1"/>
  <c r="C9638" i="29" s="1"/>
  <c r="C9639" i="29" s="1"/>
  <c r="C9640" i="29" s="1"/>
  <c r="C9641" i="29" s="1"/>
  <c r="C9642" i="29" s="1"/>
  <c r="C9643" i="29" s="1"/>
  <c r="C9644" i="29" s="1"/>
  <c r="C9645" i="29" s="1"/>
  <c r="C9646" i="29" s="1"/>
  <c r="C9647" i="29" s="1"/>
  <c r="C9648" i="29" s="1"/>
  <c r="C9649" i="29" s="1"/>
  <c r="C9650" i="29" s="1"/>
  <c r="C9651" i="29" s="1"/>
  <c r="C9652" i="29" s="1"/>
  <c r="C9653" i="29" s="1"/>
  <c r="C9654" i="29" s="1"/>
  <c r="C9655" i="29" s="1"/>
  <c r="C9656" i="29" s="1"/>
  <c r="C9657" i="29" s="1"/>
  <c r="C9658" i="29" s="1"/>
  <c r="C9659" i="29" s="1"/>
  <c r="C9660" i="29" s="1"/>
  <c r="C9661" i="29" s="1"/>
  <c r="C9662" i="29" s="1"/>
  <c r="C9663" i="29" s="1"/>
  <c r="C9664" i="29" s="1"/>
  <c r="C9665" i="29" s="1"/>
  <c r="C9666" i="29" s="1"/>
  <c r="C9667" i="29" s="1"/>
  <c r="C9668" i="29" s="1"/>
  <c r="C9669" i="29" s="1"/>
  <c r="C9670" i="29" s="1"/>
  <c r="C9671" i="29" s="1"/>
  <c r="C9672" i="29" s="1"/>
  <c r="C9673" i="29" s="1"/>
  <c r="C9674" i="29" s="1"/>
  <c r="C9675" i="29" s="1"/>
  <c r="C9676" i="29" s="1"/>
  <c r="C9677" i="29" s="1"/>
  <c r="C9678" i="29" s="1"/>
  <c r="C9679" i="29" s="1"/>
  <c r="C9680" i="29" s="1"/>
  <c r="C9681" i="29" s="1"/>
  <c r="C9682" i="29" s="1"/>
  <c r="C9683" i="29" s="1"/>
  <c r="C9684" i="29" s="1"/>
  <c r="C9685" i="29" s="1"/>
  <c r="C9686" i="29" s="1"/>
  <c r="C9687" i="29" s="1"/>
  <c r="C9688" i="29" s="1"/>
  <c r="C9689" i="29" s="1"/>
  <c r="C9690" i="29" s="1"/>
  <c r="C9691" i="29" s="1"/>
  <c r="C9692" i="29" s="1"/>
  <c r="C9693" i="29" s="1"/>
  <c r="C9694" i="29" s="1"/>
  <c r="C9695" i="29" s="1"/>
  <c r="C9696" i="29" s="1"/>
  <c r="C9697" i="29" s="1"/>
  <c r="C9698" i="29" s="1"/>
  <c r="C9699" i="29" s="1"/>
  <c r="C9700" i="29" s="1"/>
  <c r="C9701" i="29" s="1"/>
  <c r="C9702" i="29" s="1"/>
  <c r="C9703" i="29" s="1"/>
  <c r="C9704" i="29" s="1"/>
  <c r="C9705" i="29" s="1"/>
  <c r="C9706" i="29" s="1"/>
  <c r="C9707" i="29" s="1"/>
  <c r="C9708" i="29" s="1"/>
  <c r="C9709" i="29" s="1"/>
  <c r="C9710" i="29" s="1"/>
  <c r="C9711" i="29" s="1"/>
  <c r="C9712" i="29" s="1"/>
  <c r="C9713" i="29" s="1"/>
  <c r="C9714" i="29" s="1"/>
  <c r="C9715" i="29" s="1"/>
  <c r="C9716" i="29" s="1"/>
  <c r="C9717" i="29" s="1"/>
  <c r="C9718" i="29" s="1"/>
  <c r="C9719" i="29" s="1"/>
  <c r="C9720" i="29" s="1"/>
  <c r="C9721" i="29" s="1"/>
  <c r="C9722" i="29" s="1"/>
  <c r="C9723" i="29" s="1"/>
  <c r="C9724" i="29" s="1"/>
  <c r="C9725" i="29" s="1"/>
  <c r="C9726" i="29" s="1"/>
  <c r="C9727" i="29" s="1"/>
  <c r="C9728" i="29" s="1"/>
  <c r="C9729" i="29" s="1"/>
  <c r="C9730" i="29" s="1"/>
  <c r="C9731" i="29" s="1"/>
  <c r="C9732" i="29" s="1"/>
  <c r="C9733" i="29" s="1"/>
  <c r="C9734" i="29" s="1"/>
  <c r="C9735" i="29" s="1"/>
  <c r="C9736" i="29" s="1"/>
  <c r="C9737" i="29" s="1"/>
  <c r="C9738" i="29" s="1"/>
  <c r="C9739" i="29" s="1"/>
  <c r="C9740" i="29" s="1"/>
  <c r="C9741" i="29" s="1"/>
  <c r="C9742" i="29" s="1"/>
  <c r="C9743" i="29" s="1"/>
  <c r="C9744" i="29" s="1"/>
  <c r="C9745" i="29" s="1"/>
  <c r="C9746" i="29" s="1"/>
  <c r="C9747" i="29" s="1"/>
  <c r="C9748" i="29" s="1"/>
  <c r="C9749" i="29" s="1"/>
  <c r="C9750" i="29" s="1"/>
  <c r="C9751" i="29" s="1"/>
  <c r="C9752" i="29" s="1"/>
  <c r="C9753" i="29" s="1"/>
  <c r="C9754" i="29" s="1"/>
  <c r="C9755" i="29" s="1"/>
  <c r="C9756" i="29" s="1"/>
  <c r="C9757" i="29" s="1"/>
  <c r="C9758" i="29" s="1"/>
  <c r="C9759" i="29" s="1"/>
  <c r="C9760" i="29" s="1"/>
  <c r="C9761" i="29" s="1"/>
  <c r="C9762" i="29" s="1"/>
  <c r="C9763" i="29" s="1"/>
  <c r="C9764" i="29" s="1"/>
  <c r="C9765" i="29" s="1"/>
  <c r="C9766" i="29" s="1"/>
  <c r="C9767" i="29" s="1"/>
  <c r="C9768" i="29" s="1"/>
  <c r="C9769" i="29" s="1"/>
  <c r="C9770" i="29" s="1"/>
  <c r="C9771" i="29" s="1"/>
  <c r="C9772" i="29" s="1"/>
  <c r="C9773" i="29" s="1"/>
  <c r="C9774" i="29" s="1"/>
  <c r="C9775" i="29" s="1"/>
  <c r="C9776" i="29" s="1"/>
  <c r="C9777" i="29" s="1"/>
  <c r="C9778" i="29" s="1"/>
  <c r="C9779" i="29" s="1"/>
  <c r="C9780" i="29" s="1"/>
  <c r="C9781" i="29" s="1"/>
  <c r="C9782" i="29" s="1"/>
  <c r="C9783" i="29" s="1"/>
  <c r="C9784" i="29" s="1"/>
  <c r="C9785" i="29" s="1"/>
  <c r="C9786" i="29" s="1"/>
  <c r="C9787" i="29" s="1"/>
  <c r="C9788" i="29" s="1"/>
  <c r="C9789" i="29" s="1"/>
  <c r="C9790" i="29" s="1"/>
  <c r="C9791" i="29" s="1"/>
  <c r="C9792" i="29" s="1"/>
  <c r="C9793" i="29" s="1"/>
  <c r="C9794" i="29" s="1"/>
  <c r="C9795" i="29" s="1"/>
  <c r="C9796" i="29" s="1"/>
  <c r="C9797" i="29" s="1"/>
  <c r="C9798" i="29" s="1"/>
  <c r="C9799" i="29" s="1"/>
  <c r="C9800" i="29" s="1"/>
  <c r="C9801" i="29" s="1"/>
  <c r="C9802" i="29" s="1"/>
  <c r="C9803" i="29" s="1"/>
  <c r="C9804" i="29" s="1"/>
  <c r="C9805" i="29" s="1"/>
  <c r="C9806" i="29" s="1"/>
  <c r="C9807" i="29" s="1"/>
  <c r="C9808" i="29" s="1"/>
  <c r="C9809" i="29" s="1"/>
  <c r="C9810" i="29" s="1"/>
  <c r="C9811" i="29" s="1"/>
  <c r="C9812" i="29" s="1"/>
  <c r="C9813" i="29" s="1"/>
  <c r="C9814" i="29" s="1"/>
  <c r="C9815" i="29" s="1"/>
  <c r="C9816" i="29" s="1"/>
  <c r="C9817" i="29" s="1"/>
  <c r="C9818" i="29" s="1"/>
  <c r="C9819" i="29" s="1"/>
  <c r="C9820" i="29" s="1"/>
  <c r="C9821" i="29" s="1"/>
  <c r="C9822" i="29" s="1"/>
  <c r="C9823" i="29" s="1"/>
  <c r="C9824" i="29" s="1"/>
  <c r="C9825" i="29" s="1"/>
  <c r="C9826" i="29" s="1"/>
  <c r="C9827" i="29" s="1"/>
  <c r="C9828" i="29" s="1"/>
  <c r="C9829" i="29" s="1"/>
  <c r="C9830" i="29" s="1"/>
  <c r="C9831" i="29" s="1"/>
  <c r="C9832" i="29" s="1"/>
  <c r="C9833" i="29" s="1"/>
  <c r="C9834" i="29" s="1"/>
  <c r="C9835" i="29" s="1"/>
  <c r="C9836" i="29" s="1"/>
  <c r="C9837" i="29" s="1"/>
  <c r="C9838" i="29" s="1"/>
  <c r="C9839" i="29" s="1"/>
  <c r="C9840" i="29" s="1"/>
  <c r="C9841" i="29" s="1"/>
  <c r="C9842" i="29" s="1"/>
  <c r="C9843" i="29" s="1"/>
  <c r="C9844" i="29" s="1"/>
  <c r="C9845" i="29" s="1"/>
  <c r="C9846" i="29" s="1"/>
  <c r="C9847" i="29" s="1"/>
  <c r="C9848" i="29" s="1"/>
  <c r="C9849" i="29" s="1"/>
  <c r="C9850" i="29" s="1"/>
  <c r="C9851" i="29" s="1"/>
  <c r="C9852" i="29" s="1"/>
  <c r="C9853" i="29" s="1"/>
  <c r="C9854" i="29" s="1"/>
  <c r="C9855" i="29" s="1"/>
  <c r="C9856" i="29" s="1"/>
  <c r="C9857" i="29" s="1"/>
  <c r="C9858" i="29" s="1"/>
  <c r="C9859" i="29" s="1"/>
  <c r="C9860" i="29" s="1"/>
  <c r="C9861" i="29" s="1"/>
  <c r="C9862" i="29" s="1"/>
  <c r="C9863" i="29" s="1"/>
  <c r="C9864" i="29" s="1"/>
  <c r="C9865" i="29" s="1"/>
  <c r="D9503" i="29"/>
  <c r="D9504" i="29" s="1"/>
  <c r="D9505" i="29" s="1"/>
  <c r="D9506" i="29" s="1"/>
  <c r="D9507" i="29" s="1"/>
  <c r="D9508" i="29" s="1"/>
  <c r="D9509" i="29" s="1"/>
  <c r="D9510" i="29" s="1"/>
  <c r="D9511" i="29" s="1"/>
  <c r="D9512" i="29" s="1"/>
  <c r="D9513" i="29" s="1"/>
  <c r="D9514" i="29" s="1"/>
  <c r="D9515" i="29" s="1"/>
  <c r="D9516" i="29" s="1"/>
  <c r="D9517" i="29" s="1"/>
  <c r="D9518" i="29" s="1"/>
  <c r="D9519" i="29" s="1"/>
  <c r="D9520" i="29" s="1"/>
  <c r="D9521" i="29" s="1"/>
  <c r="D9522" i="29" s="1"/>
  <c r="D9523" i="29" s="1"/>
  <c r="D9524" i="29" s="1"/>
  <c r="D9525" i="29" s="1"/>
  <c r="D9526" i="29" s="1"/>
  <c r="D9527" i="29" s="1"/>
  <c r="D9528" i="29" s="1"/>
  <c r="D9529" i="29" s="1"/>
  <c r="D9530" i="29" s="1"/>
  <c r="D9531" i="29" s="1"/>
  <c r="D9532" i="29" s="1"/>
  <c r="D9533" i="29" s="1"/>
  <c r="D9534" i="29" s="1"/>
  <c r="D9535" i="29" s="1"/>
  <c r="D9536" i="29" s="1"/>
  <c r="D9537" i="29" s="1"/>
  <c r="D9538" i="29" s="1"/>
  <c r="D9539" i="29" s="1"/>
  <c r="D9540" i="29" s="1"/>
  <c r="D9541" i="29" s="1"/>
  <c r="D9542" i="29" s="1"/>
  <c r="D9543" i="29" s="1"/>
  <c r="D9544" i="29" s="1"/>
  <c r="D9545" i="29" s="1"/>
  <c r="D9546" i="29" s="1"/>
  <c r="D9547" i="29" s="1"/>
  <c r="D9548" i="29" s="1"/>
  <c r="D9549" i="29" s="1"/>
  <c r="D9550" i="29" s="1"/>
  <c r="D9551" i="29" s="1"/>
  <c r="D9552" i="29" s="1"/>
  <c r="D9553" i="29" s="1"/>
  <c r="D9554" i="29" s="1"/>
  <c r="D9555" i="29" s="1"/>
  <c r="D9556" i="29" s="1"/>
  <c r="D9557" i="29" s="1"/>
  <c r="D9558" i="29" s="1"/>
  <c r="D9559" i="29" s="1"/>
  <c r="D9560" i="29" s="1"/>
  <c r="D9561" i="29" s="1"/>
  <c r="D9562" i="29" s="1"/>
  <c r="D9563" i="29" s="1"/>
  <c r="D9564" i="29" s="1"/>
  <c r="D9565" i="29" s="1"/>
  <c r="D9566" i="29" s="1"/>
  <c r="D9567" i="29" s="1"/>
  <c r="D9568" i="29" s="1"/>
  <c r="D9569" i="29" s="1"/>
  <c r="D9570" i="29" s="1"/>
  <c r="D9571" i="29" s="1"/>
  <c r="D9572" i="29" s="1"/>
  <c r="D9573" i="29" s="1"/>
  <c r="D9574" i="29" s="1"/>
  <c r="D9575" i="29" s="1"/>
  <c r="D9576" i="29" s="1"/>
  <c r="D9577" i="29" s="1"/>
  <c r="D9578" i="29" s="1"/>
  <c r="D9579" i="29" s="1"/>
  <c r="D9580" i="29" s="1"/>
  <c r="D9581" i="29" s="1"/>
  <c r="D9582" i="29" s="1"/>
  <c r="D9583" i="29" s="1"/>
  <c r="D9584" i="29" s="1"/>
  <c r="D9585" i="29" s="1"/>
  <c r="D9586" i="29" s="1"/>
  <c r="D9587" i="29" s="1"/>
  <c r="D9588" i="29" s="1"/>
  <c r="D9589" i="29" s="1"/>
  <c r="D9590" i="29" s="1"/>
  <c r="D9591" i="29" s="1"/>
  <c r="D9592" i="29" s="1"/>
  <c r="D9593" i="29" s="1"/>
  <c r="D9594" i="29" s="1"/>
  <c r="D9595" i="29" s="1"/>
  <c r="D9596" i="29" s="1"/>
  <c r="D9597" i="29" s="1"/>
  <c r="D9598" i="29" s="1"/>
  <c r="D9599" i="29" s="1"/>
  <c r="D9600" i="29" s="1"/>
  <c r="D9601" i="29" s="1"/>
  <c r="D9602" i="29" s="1"/>
  <c r="D9603" i="29" s="1"/>
  <c r="D9604" i="29" s="1"/>
  <c r="D9605" i="29" s="1"/>
  <c r="D9606" i="29" s="1"/>
  <c r="D9607" i="29" s="1"/>
  <c r="D9608" i="29" s="1"/>
  <c r="D9609" i="29" s="1"/>
  <c r="D9610" i="29" s="1"/>
  <c r="D9611" i="29" s="1"/>
  <c r="D9612" i="29" s="1"/>
  <c r="D9613" i="29" s="1"/>
  <c r="D9614" i="29" s="1"/>
  <c r="D9615" i="29" s="1"/>
  <c r="D9616" i="29" s="1"/>
  <c r="D9617" i="29" s="1"/>
  <c r="D9618" i="29" s="1"/>
  <c r="D9619" i="29" s="1"/>
  <c r="D9620" i="29" s="1"/>
  <c r="D9621" i="29" s="1"/>
  <c r="D9622" i="29" s="1"/>
  <c r="D9623" i="29" s="1"/>
  <c r="D9624" i="29" s="1"/>
  <c r="D9625" i="29" s="1"/>
  <c r="D9626" i="29" s="1"/>
  <c r="D9627" i="29" s="1"/>
  <c r="D9628" i="29" s="1"/>
  <c r="D9629" i="29" s="1"/>
  <c r="D9630" i="29" s="1"/>
  <c r="D9631" i="29" s="1"/>
  <c r="D9632" i="29" s="1"/>
  <c r="D9633" i="29" s="1"/>
  <c r="D9634" i="29" s="1"/>
  <c r="D9635" i="29" s="1"/>
  <c r="D9636" i="29" s="1"/>
  <c r="D9637" i="29" s="1"/>
  <c r="D9638" i="29" s="1"/>
  <c r="D9639" i="29" s="1"/>
  <c r="D9640" i="29" s="1"/>
  <c r="D9641" i="29" s="1"/>
  <c r="D9642" i="29" s="1"/>
  <c r="D9643" i="29" s="1"/>
  <c r="D9644" i="29" s="1"/>
  <c r="D9645" i="29" s="1"/>
  <c r="D9646" i="29" s="1"/>
  <c r="D9647" i="29" s="1"/>
  <c r="D9648" i="29" s="1"/>
  <c r="D9649" i="29" s="1"/>
  <c r="D9650" i="29" s="1"/>
  <c r="D9651" i="29" s="1"/>
  <c r="D9652" i="29" s="1"/>
  <c r="D9653" i="29" s="1"/>
  <c r="D9654" i="29" s="1"/>
  <c r="D9655" i="29" s="1"/>
  <c r="D9656" i="29" s="1"/>
  <c r="D9657" i="29" s="1"/>
  <c r="D9658" i="29" s="1"/>
  <c r="D9659" i="29" s="1"/>
  <c r="D9660" i="29" s="1"/>
  <c r="D9661" i="29" s="1"/>
  <c r="D9662" i="29" s="1"/>
  <c r="D9663" i="29" s="1"/>
  <c r="D9664" i="29" s="1"/>
  <c r="D9665" i="29" s="1"/>
  <c r="D9666" i="29" s="1"/>
  <c r="D9667" i="29" s="1"/>
  <c r="D9668" i="29" s="1"/>
  <c r="D9669" i="29" s="1"/>
  <c r="D9670" i="29" s="1"/>
  <c r="D9671" i="29" s="1"/>
  <c r="D9672" i="29" s="1"/>
  <c r="D9673" i="29" s="1"/>
  <c r="D9674" i="29" s="1"/>
  <c r="D9675" i="29" s="1"/>
  <c r="D9676" i="29" s="1"/>
  <c r="D9677" i="29" s="1"/>
  <c r="D9678" i="29" s="1"/>
  <c r="D9679" i="29" s="1"/>
  <c r="D9680" i="29" s="1"/>
  <c r="D9681" i="29" s="1"/>
  <c r="D9682" i="29" s="1"/>
  <c r="D9683" i="29" s="1"/>
  <c r="D9684" i="29" s="1"/>
  <c r="D9685" i="29" s="1"/>
  <c r="D9686" i="29" s="1"/>
  <c r="D9687" i="29" s="1"/>
  <c r="D9688" i="29" s="1"/>
  <c r="D9689" i="29" s="1"/>
  <c r="D9690" i="29" s="1"/>
  <c r="D9691" i="29" s="1"/>
  <c r="D9692" i="29" s="1"/>
  <c r="D9693" i="29" s="1"/>
  <c r="D9694" i="29" s="1"/>
  <c r="D9695" i="29" s="1"/>
  <c r="D9696" i="29" s="1"/>
  <c r="D9697" i="29" s="1"/>
  <c r="D9698" i="29" s="1"/>
  <c r="D9699" i="29" s="1"/>
  <c r="D9700" i="29" s="1"/>
  <c r="D9701" i="29" s="1"/>
  <c r="D9702" i="29" s="1"/>
  <c r="D9703" i="29" s="1"/>
  <c r="D9704" i="29" s="1"/>
  <c r="D9705" i="29" s="1"/>
  <c r="D9706" i="29" s="1"/>
  <c r="D9707" i="29" s="1"/>
  <c r="D9708" i="29" s="1"/>
  <c r="D9709" i="29" s="1"/>
  <c r="D9710" i="29" s="1"/>
  <c r="D9711" i="29" s="1"/>
  <c r="D9712" i="29" s="1"/>
  <c r="D9713" i="29" s="1"/>
  <c r="D9714" i="29" s="1"/>
  <c r="D9715" i="29" s="1"/>
  <c r="D9716" i="29" s="1"/>
  <c r="D9717" i="29" s="1"/>
  <c r="D9718" i="29" s="1"/>
  <c r="D9719" i="29" s="1"/>
  <c r="D9720" i="29" s="1"/>
  <c r="D9721" i="29" s="1"/>
  <c r="D9722" i="29" s="1"/>
  <c r="D9723" i="29" s="1"/>
  <c r="D9724" i="29" s="1"/>
  <c r="D9725" i="29" s="1"/>
  <c r="D9726" i="29" s="1"/>
  <c r="D9727" i="29" s="1"/>
  <c r="D9728" i="29" s="1"/>
  <c r="D9729" i="29" s="1"/>
  <c r="D9730" i="29" s="1"/>
  <c r="D9731" i="29" s="1"/>
  <c r="D9732" i="29" s="1"/>
  <c r="D9733" i="29" s="1"/>
  <c r="D9734" i="29" s="1"/>
  <c r="D9735" i="29" s="1"/>
  <c r="D9736" i="29" s="1"/>
  <c r="D9737" i="29" s="1"/>
  <c r="D9738" i="29" s="1"/>
  <c r="D9739" i="29" s="1"/>
  <c r="D9740" i="29" s="1"/>
  <c r="D9741" i="29" s="1"/>
  <c r="D9742" i="29" s="1"/>
  <c r="D9743" i="29" s="1"/>
  <c r="D9744" i="29" s="1"/>
  <c r="D9745" i="29" s="1"/>
  <c r="D9746" i="29" s="1"/>
  <c r="D9747" i="29" s="1"/>
  <c r="D9748" i="29" s="1"/>
  <c r="D9749" i="29" s="1"/>
  <c r="D9750" i="29" s="1"/>
  <c r="D9751" i="29" s="1"/>
  <c r="D9752" i="29" s="1"/>
  <c r="D9753" i="29" s="1"/>
  <c r="D9754" i="29" s="1"/>
  <c r="D9755" i="29" s="1"/>
  <c r="D9756" i="29" s="1"/>
  <c r="D9757" i="29" s="1"/>
  <c r="D9758" i="29" s="1"/>
  <c r="D9759" i="29" s="1"/>
  <c r="D9760" i="29" s="1"/>
  <c r="D9761" i="29" s="1"/>
  <c r="D9762" i="29" s="1"/>
  <c r="D9763" i="29" s="1"/>
  <c r="D9764" i="29" s="1"/>
  <c r="D9765" i="29" s="1"/>
  <c r="D9766" i="29" s="1"/>
  <c r="D9767" i="29" s="1"/>
  <c r="D9768" i="29" s="1"/>
  <c r="D9769" i="29" s="1"/>
  <c r="D9770" i="29" s="1"/>
  <c r="D9771" i="29" s="1"/>
  <c r="D9772" i="29" s="1"/>
  <c r="D9773" i="29" s="1"/>
  <c r="D9774" i="29" s="1"/>
  <c r="D9775" i="29" s="1"/>
  <c r="D9776" i="29" s="1"/>
  <c r="D9777" i="29" s="1"/>
  <c r="D9778" i="29" s="1"/>
  <c r="D9779" i="29" s="1"/>
  <c r="D9780" i="29" s="1"/>
  <c r="D9781" i="29" s="1"/>
  <c r="D9782" i="29" s="1"/>
  <c r="D9783" i="29" s="1"/>
  <c r="D9784" i="29" s="1"/>
  <c r="D9785" i="29" s="1"/>
  <c r="D9786" i="29" s="1"/>
  <c r="D9787" i="29" s="1"/>
  <c r="D9788" i="29" s="1"/>
  <c r="D9789" i="29" s="1"/>
  <c r="D9790" i="29" s="1"/>
  <c r="D9791" i="29" s="1"/>
  <c r="D9792" i="29" s="1"/>
  <c r="D9793" i="29" s="1"/>
  <c r="D9794" i="29" s="1"/>
  <c r="D9795" i="29" s="1"/>
  <c r="D9796" i="29" s="1"/>
  <c r="D9797" i="29" s="1"/>
  <c r="D9798" i="29" s="1"/>
  <c r="D9799" i="29" s="1"/>
  <c r="D9800" i="29" s="1"/>
  <c r="D9801" i="29" s="1"/>
  <c r="D9802" i="29" s="1"/>
  <c r="D9803" i="29" s="1"/>
  <c r="D9804" i="29" s="1"/>
  <c r="D9805" i="29" s="1"/>
  <c r="D9806" i="29" s="1"/>
  <c r="D9807" i="29" s="1"/>
  <c r="D9808" i="29" s="1"/>
  <c r="D9809" i="29" s="1"/>
  <c r="D9810" i="29" s="1"/>
  <c r="D9811" i="29" s="1"/>
  <c r="D9812" i="29" s="1"/>
  <c r="D9813" i="29" s="1"/>
  <c r="D9814" i="29" s="1"/>
  <c r="D9815" i="29" s="1"/>
  <c r="D9816" i="29" s="1"/>
  <c r="D9817" i="29" s="1"/>
  <c r="D9818" i="29" s="1"/>
  <c r="D9819" i="29" s="1"/>
  <c r="D9820" i="29" s="1"/>
  <c r="D9821" i="29" s="1"/>
  <c r="D9822" i="29" s="1"/>
  <c r="D9823" i="29" s="1"/>
  <c r="D9824" i="29" s="1"/>
  <c r="D9825" i="29" s="1"/>
  <c r="D9826" i="29" s="1"/>
  <c r="D9827" i="29" s="1"/>
  <c r="D9828" i="29" s="1"/>
  <c r="D9829" i="29" s="1"/>
  <c r="D9830" i="29" s="1"/>
  <c r="D9831" i="29" s="1"/>
  <c r="D9832" i="29" s="1"/>
  <c r="D9833" i="29" s="1"/>
  <c r="D9834" i="29" s="1"/>
  <c r="D9835" i="29" s="1"/>
  <c r="D9836" i="29" s="1"/>
  <c r="D9837" i="29" s="1"/>
  <c r="D9838" i="29" s="1"/>
  <c r="D9839" i="29" s="1"/>
  <c r="D9840" i="29" s="1"/>
  <c r="D9841" i="29" s="1"/>
  <c r="D9842" i="29" s="1"/>
  <c r="D9843" i="29" s="1"/>
  <c r="D9844" i="29" s="1"/>
  <c r="D9845" i="29" s="1"/>
  <c r="D9846" i="29" s="1"/>
  <c r="D9847" i="29" s="1"/>
  <c r="D9848" i="29" s="1"/>
  <c r="D9849" i="29" s="1"/>
  <c r="D9850" i="29" s="1"/>
  <c r="D9851" i="29" s="1"/>
  <c r="D9852" i="29" s="1"/>
  <c r="D9853" i="29" s="1"/>
  <c r="D9854" i="29" s="1"/>
  <c r="D9855" i="29" s="1"/>
  <c r="D9856" i="29" s="1"/>
  <c r="D9857" i="29" s="1"/>
  <c r="D9858" i="29" s="1"/>
  <c r="D9859" i="29" s="1"/>
  <c r="D9860" i="29" s="1"/>
  <c r="D9861" i="29" s="1"/>
  <c r="D9862" i="29" s="1"/>
  <c r="D9863" i="29" s="1"/>
  <c r="D9864" i="29" s="1"/>
  <c r="D9865" i="29" s="1"/>
  <c r="D9866" i="29" s="1"/>
  <c r="B9867" i="29"/>
  <c r="B9868" i="29" s="1"/>
  <c r="B9869" i="29" s="1"/>
  <c r="B9870" i="29" s="1"/>
  <c r="B9871" i="29" s="1"/>
  <c r="B9872" i="29" s="1"/>
  <c r="B9873" i="29" s="1"/>
  <c r="B9874" i="29" s="1"/>
  <c r="B9875" i="29" s="1"/>
  <c r="B9876" i="29" s="1"/>
  <c r="B9877" i="29" s="1"/>
  <c r="B9878" i="29" s="1"/>
  <c r="B9879" i="29" s="1"/>
  <c r="B9880" i="29" s="1"/>
  <c r="B9881" i="29" s="1"/>
  <c r="B9882" i="29" s="1"/>
  <c r="B9883" i="29" s="1"/>
  <c r="B9884" i="29" s="1"/>
  <c r="B9885" i="29" s="1"/>
  <c r="B9886" i="29" s="1"/>
  <c r="B9887" i="29" s="1"/>
  <c r="B9888" i="29" s="1"/>
  <c r="B9889" i="29" s="1"/>
  <c r="B9890" i="29" s="1"/>
  <c r="B9891" i="29" s="1"/>
  <c r="B9892" i="29" s="1"/>
  <c r="B9893" i="29" s="1"/>
  <c r="B9894" i="29" s="1"/>
  <c r="B9895" i="29" s="1"/>
  <c r="B9896" i="29" s="1"/>
  <c r="B9897" i="29" s="1"/>
  <c r="B9898" i="29" s="1"/>
  <c r="B9899" i="29" s="1"/>
  <c r="B9900" i="29" s="1"/>
  <c r="B9901" i="29" s="1"/>
  <c r="B9902" i="29" s="1"/>
  <c r="B9903" i="29" s="1"/>
  <c r="B9904" i="29" s="1"/>
  <c r="B9905" i="29" s="1"/>
  <c r="B9906" i="29" s="1"/>
  <c r="B9907" i="29" s="1"/>
  <c r="B9908" i="29" s="1"/>
  <c r="B9909" i="29" s="1"/>
  <c r="B9910" i="29" s="1"/>
  <c r="B9911" i="29" s="1"/>
  <c r="B9912" i="29" s="1"/>
  <c r="B9913" i="29" s="1"/>
  <c r="B9914" i="29" s="1"/>
  <c r="B9915" i="29" s="1"/>
  <c r="B9916" i="29" s="1"/>
  <c r="B9917" i="29" s="1"/>
  <c r="B9918" i="29" s="1"/>
  <c r="B9919" i="29" s="1"/>
  <c r="B9920" i="29" s="1"/>
  <c r="B9921" i="29" s="1"/>
  <c r="B9922" i="29" s="1"/>
  <c r="B9923" i="29" s="1"/>
  <c r="B9924" i="29" s="1"/>
  <c r="B9925" i="29" s="1"/>
  <c r="B9926" i="29" s="1"/>
  <c r="B9927" i="29" s="1"/>
  <c r="B9928" i="29" s="1"/>
  <c r="B9929" i="29" s="1"/>
  <c r="B9930" i="29" s="1"/>
  <c r="B9931" i="29" s="1"/>
  <c r="B9932" i="29" s="1"/>
  <c r="B9933" i="29" s="1"/>
  <c r="B9934" i="29" s="1"/>
  <c r="B9935" i="29" s="1"/>
  <c r="B9936" i="29" s="1"/>
  <c r="B9937" i="29" s="1"/>
  <c r="B9938" i="29" s="1"/>
  <c r="B9939" i="29" s="1"/>
  <c r="B9940" i="29" s="1"/>
  <c r="B9941" i="29" s="1"/>
  <c r="B9942" i="29" s="1"/>
  <c r="B9943" i="29" s="1"/>
  <c r="B9944" i="29" s="1"/>
  <c r="B9945" i="29" s="1"/>
  <c r="B9946" i="29" s="1"/>
  <c r="B9947" i="29" s="1"/>
  <c r="B9948" i="29" s="1"/>
  <c r="B9949" i="29" s="1"/>
  <c r="B9950" i="29" s="1"/>
  <c r="B9951" i="29" s="1"/>
  <c r="B9952" i="29" s="1"/>
  <c r="B9953" i="29" s="1"/>
  <c r="B9954" i="29" s="1"/>
  <c r="B9955" i="29" s="1"/>
  <c r="B9956" i="29" s="1"/>
  <c r="B9957" i="29" s="1"/>
  <c r="B9958" i="29" s="1"/>
  <c r="B9959" i="29" s="1"/>
  <c r="B9960" i="29" s="1"/>
  <c r="B9961" i="29" s="1"/>
  <c r="B9962" i="29" s="1"/>
  <c r="B9963" i="29" s="1"/>
  <c r="B9964" i="29" s="1"/>
  <c r="B9965" i="29" s="1"/>
  <c r="B9966" i="29" s="1"/>
  <c r="B9967" i="29" s="1"/>
  <c r="B9968" i="29" s="1"/>
  <c r="B9969" i="29" s="1"/>
  <c r="B9970" i="29" s="1"/>
  <c r="B9971" i="29" s="1"/>
  <c r="B9972" i="29" s="1"/>
  <c r="B9973" i="29" s="1"/>
  <c r="B9974" i="29" s="1"/>
  <c r="B9975" i="29" s="1"/>
  <c r="B9976" i="29" s="1"/>
  <c r="B9977" i="29" s="1"/>
  <c r="B9978" i="29" s="1"/>
  <c r="B9979" i="29" s="1"/>
  <c r="B9980" i="29" s="1"/>
  <c r="B9981" i="29" s="1"/>
  <c r="B9982" i="29" s="1"/>
  <c r="B9983" i="29" s="1"/>
  <c r="B9984" i="29" s="1"/>
  <c r="B9985" i="29" s="1"/>
  <c r="B9986" i="29" s="1"/>
  <c r="B9987" i="29" s="1"/>
  <c r="B9988" i="29" s="1"/>
  <c r="B9989" i="29" s="1"/>
  <c r="B9990" i="29" s="1"/>
  <c r="B9991" i="29" s="1"/>
  <c r="B9992" i="29" s="1"/>
  <c r="B9993" i="29" s="1"/>
  <c r="B9994" i="29" s="1"/>
  <c r="B9995" i="29" s="1"/>
  <c r="B9996" i="29" s="1"/>
  <c r="B9997" i="29" s="1"/>
  <c r="B9998" i="29" s="1"/>
  <c r="B9999" i="29" s="1"/>
  <c r="B10000" i="29" s="1"/>
  <c r="B10001" i="29" s="1"/>
  <c r="B10002" i="29" s="1"/>
  <c r="B10003" i="29" s="1"/>
  <c r="B10004" i="29" s="1"/>
  <c r="B10005" i="29" s="1"/>
  <c r="B10006" i="29" s="1"/>
  <c r="B10007" i="29" s="1"/>
  <c r="B10008" i="29" s="1"/>
  <c r="B10009" i="29" s="1"/>
  <c r="B10010" i="29" s="1"/>
  <c r="B10011" i="29" s="1"/>
  <c r="B10012" i="29" s="1"/>
  <c r="B10013" i="29" s="1"/>
  <c r="B10014" i="29" s="1"/>
  <c r="B10015" i="29" s="1"/>
  <c r="B10016" i="29" s="1"/>
  <c r="B10017" i="29" s="1"/>
  <c r="B10018" i="29" s="1"/>
  <c r="B10019" i="29" s="1"/>
  <c r="B10020" i="29" s="1"/>
  <c r="B10021" i="29" s="1"/>
  <c r="B10022" i="29" s="1"/>
  <c r="B10023" i="29" s="1"/>
  <c r="B10024" i="29" s="1"/>
  <c r="B10025" i="29" s="1"/>
  <c r="B10026" i="29" s="1"/>
  <c r="B10027" i="29" s="1"/>
  <c r="B10028" i="29" s="1"/>
  <c r="B10029" i="29" s="1"/>
  <c r="B10030" i="29" s="1"/>
  <c r="B10031" i="29" s="1"/>
  <c r="B10032" i="29" s="1"/>
  <c r="B10033" i="29" s="1"/>
  <c r="B10034" i="29" s="1"/>
  <c r="B10035" i="29" s="1"/>
  <c r="B10036" i="29" s="1"/>
  <c r="B10037" i="29" s="1"/>
  <c r="B10038" i="29" s="1"/>
  <c r="B10039" i="29" s="1"/>
  <c r="B10040" i="29" s="1"/>
  <c r="B10041" i="29" s="1"/>
  <c r="B10042" i="29" s="1"/>
  <c r="B10043" i="29" s="1"/>
  <c r="B10044" i="29" s="1"/>
  <c r="B10045" i="29" s="1"/>
  <c r="B10046" i="29" s="1"/>
  <c r="B10047" i="29" s="1"/>
  <c r="B10048" i="29" s="1"/>
  <c r="B10049" i="29" s="1"/>
  <c r="B10050" i="29" s="1"/>
  <c r="B10051" i="29" s="1"/>
  <c r="B10052" i="29" s="1"/>
  <c r="B10053" i="29" s="1"/>
  <c r="B10054" i="29" s="1"/>
  <c r="B10055" i="29" s="1"/>
  <c r="B10056" i="29" s="1"/>
  <c r="B10057" i="29" s="1"/>
  <c r="B10058" i="29" s="1"/>
  <c r="B10059" i="29" s="1"/>
  <c r="B10060" i="29" s="1"/>
  <c r="B10061" i="29" s="1"/>
  <c r="B10062" i="29" s="1"/>
  <c r="B10063" i="29" s="1"/>
  <c r="B10064" i="29" s="1"/>
  <c r="B10065" i="29" s="1"/>
  <c r="B10066" i="29" s="1"/>
  <c r="B10067" i="29" s="1"/>
  <c r="B10068" i="29" s="1"/>
  <c r="B10069" i="29" s="1"/>
  <c r="B10070" i="29" s="1"/>
  <c r="B10071" i="29" s="1"/>
  <c r="B10072" i="29" s="1"/>
  <c r="B10073" i="29" s="1"/>
  <c r="B10074" i="29" s="1"/>
  <c r="B10075" i="29" s="1"/>
  <c r="B10076" i="29" s="1"/>
  <c r="B10077" i="29" s="1"/>
  <c r="B10078" i="29" s="1"/>
  <c r="B10079" i="29" s="1"/>
  <c r="B10080" i="29" s="1"/>
  <c r="B10081" i="29" s="1"/>
  <c r="B10082" i="29" s="1"/>
  <c r="B10083" i="29" s="1"/>
  <c r="B10084" i="29" s="1"/>
  <c r="B10085" i="29" s="1"/>
  <c r="B10086" i="29" s="1"/>
  <c r="B10087" i="29" s="1"/>
  <c r="B10088" i="29" s="1"/>
  <c r="B10089" i="29" s="1"/>
  <c r="B10090" i="29" s="1"/>
  <c r="B10091" i="29" s="1"/>
  <c r="B10092" i="29" s="1"/>
  <c r="B10093" i="29" s="1"/>
  <c r="B10094" i="29" s="1"/>
  <c r="B10095" i="29" s="1"/>
  <c r="B10096" i="29" s="1"/>
  <c r="B10097" i="29" s="1"/>
  <c r="B10098" i="29" s="1"/>
  <c r="B10099" i="29" s="1"/>
  <c r="B10100" i="29" s="1"/>
  <c r="B10101" i="29" s="1"/>
  <c r="B10102" i="29" s="1"/>
  <c r="B10103" i="29" s="1"/>
  <c r="B10104" i="29" s="1"/>
  <c r="B10105" i="29" s="1"/>
  <c r="B10106" i="29" s="1"/>
  <c r="B10107" i="29" s="1"/>
  <c r="B10108" i="29" s="1"/>
  <c r="B10109" i="29" s="1"/>
  <c r="B10110" i="29" s="1"/>
  <c r="B10111" i="29" s="1"/>
  <c r="B10112" i="29" s="1"/>
  <c r="B10113" i="29" s="1"/>
  <c r="B10114" i="29" s="1"/>
  <c r="B10115" i="29" s="1"/>
  <c r="B10116" i="29" s="1"/>
  <c r="B10117" i="29" s="1"/>
  <c r="B10118" i="29" s="1"/>
  <c r="B10119" i="29" s="1"/>
  <c r="B10120" i="29" s="1"/>
  <c r="B10121" i="29" s="1"/>
  <c r="B10122" i="29" s="1"/>
  <c r="B10123" i="29" s="1"/>
  <c r="B10124" i="29" s="1"/>
  <c r="B10125" i="29" s="1"/>
  <c r="B10126" i="29" s="1"/>
  <c r="B10127" i="29" s="1"/>
  <c r="B10128" i="29" s="1"/>
  <c r="B10129" i="29" s="1"/>
  <c r="B10130" i="29" s="1"/>
  <c r="B10131" i="29" s="1"/>
  <c r="B10132" i="29" s="1"/>
  <c r="B10133" i="29" s="1"/>
  <c r="B10134" i="29" s="1"/>
  <c r="B10135" i="29" s="1"/>
  <c r="B10136" i="29" s="1"/>
  <c r="B10137" i="29" s="1"/>
  <c r="B10138" i="29" s="1"/>
  <c r="B10139" i="29" s="1"/>
  <c r="B10140" i="29" s="1"/>
  <c r="B10141" i="29" s="1"/>
  <c r="B10142" i="29" s="1"/>
  <c r="B10143" i="29" s="1"/>
  <c r="B10144" i="29" s="1"/>
  <c r="B10145" i="29" s="1"/>
  <c r="B10146" i="29" s="1"/>
  <c r="B10147" i="29" s="1"/>
  <c r="B10148" i="29" s="1"/>
  <c r="B10149" i="29" s="1"/>
  <c r="B10150" i="29" s="1"/>
  <c r="B10151" i="29" s="1"/>
  <c r="B10152" i="29" s="1"/>
  <c r="B10153" i="29" s="1"/>
  <c r="B10154" i="29" s="1"/>
  <c r="B10155" i="29" s="1"/>
  <c r="B10156" i="29" s="1"/>
  <c r="B10157" i="29" s="1"/>
  <c r="B10158" i="29" s="1"/>
  <c r="B10159" i="29" s="1"/>
  <c r="B10160" i="29" s="1"/>
  <c r="B10161" i="29" s="1"/>
  <c r="B10162" i="29" s="1"/>
  <c r="B10163" i="29" s="1"/>
  <c r="B10164" i="29" s="1"/>
  <c r="B10165" i="29" s="1"/>
  <c r="B10166" i="29" s="1"/>
  <c r="B10167" i="29" s="1"/>
  <c r="B10168" i="29" s="1"/>
  <c r="B10169" i="29" s="1"/>
  <c r="B10170" i="29" s="1"/>
  <c r="B10171" i="29" s="1"/>
  <c r="B10172" i="29" s="1"/>
  <c r="B10173" i="29" s="1"/>
  <c r="B10174" i="29" s="1"/>
  <c r="B10175" i="29" s="1"/>
  <c r="B10176" i="29" s="1"/>
  <c r="B10177" i="29" s="1"/>
  <c r="B10178" i="29" s="1"/>
  <c r="B10179" i="29" s="1"/>
  <c r="B10180" i="29" s="1"/>
  <c r="B10181" i="29" s="1"/>
  <c r="B10182" i="29" s="1"/>
  <c r="B10183" i="29" s="1"/>
  <c r="B10184" i="29" s="1"/>
  <c r="B10185" i="29" s="1"/>
  <c r="B10186" i="29" s="1"/>
  <c r="B10187" i="29" s="1"/>
  <c r="B10188" i="29" s="1"/>
  <c r="B10189" i="29" s="1"/>
  <c r="B10190" i="29" s="1"/>
  <c r="B10191" i="29" s="1"/>
  <c r="B10192" i="29" s="1"/>
  <c r="B10193" i="29" s="1"/>
  <c r="B10194" i="29" s="1"/>
  <c r="B10195" i="29" s="1"/>
  <c r="B10196" i="29" s="1"/>
  <c r="B10197" i="29" s="1"/>
  <c r="B10198" i="29" s="1"/>
  <c r="B10199" i="29" s="1"/>
  <c r="B10200" i="29" s="1"/>
  <c r="B10201" i="29" s="1"/>
  <c r="B10202" i="29" s="1"/>
  <c r="B10203" i="29" s="1"/>
  <c r="B10204" i="29" s="1"/>
  <c r="B10205" i="29" s="1"/>
  <c r="B10206" i="29" s="1"/>
  <c r="B10207" i="29" s="1"/>
  <c r="B10208" i="29" s="1"/>
  <c r="B10209" i="29" s="1"/>
  <c r="B10210" i="29" s="1"/>
  <c r="B10211" i="29" s="1"/>
  <c r="B10212" i="29" s="1"/>
  <c r="B10213" i="29" s="1"/>
  <c r="B10214" i="29" s="1"/>
  <c r="B10215" i="29" s="1"/>
  <c r="B10216" i="29" s="1"/>
  <c r="B10217" i="29" s="1"/>
  <c r="B10218" i="29" s="1"/>
  <c r="B10219" i="29" s="1"/>
  <c r="B10220" i="29" s="1"/>
  <c r="B10221" i="29" s="1"/>
  <c r="B10222" i="29" s="1"/>
  <c r="B10223" i="29" s="1"/>
  <c r="B10224" i="29" s="1"/>
  <c r="B10225" i="29" s="1"/>
  <c r="B10226" i="29" s="1"/>
  <c r="B10227" i="29" s="1"/>
  <c r="B10228" i="29" s="1"/>
  <c r="B10229" i="29" s="1"/>
  <c r="B10230" i="29" s="1"/>
  <c r="C9867" i="29"/>
  <c r="C9868" i="29" s="1"/>
  <c r="C9869" i="29" s="1"/>
  <c r="C9870" i="29" s="1"/>
  <c r="C9871" i="29" s="1"/>
  <c r="C9872" i="29" s="1"/>
  <c r="C9873" i="29" s="1"/>
  <c r="C9874" i="29" s="1"/>
  <c r="C9875" i="29" s="1"/>
  <c r="C9876" i="29" s="1"/>
  <c r="C9877" i="29" s="1"/>
  <c r="C9878" i="29" s="1"/>
  <c r="C9879" i="29" s="1"/>
  <c r="C9880" i="29" s="1"/>
  <c r="C9881" i="29" s="1"/>
  <c r="C9882" i="29" s="1"/>
  <c r="C9883" i="29" s="1"/>
  <c r="C9884" i="29" s="1"/>
  <c r="C9885" i="29" s="1"/>
  <c r="C9886" i="29" s="1"/>
  <c r="C9887" i="29" s="1"/>
  <c r="C9888" i="29" s="1"/>
  <c r="C9889" i="29" s="1"/>
  <c r="C9890" i="29" s="1"/>
  <c r="C9891" i="29" s="1"/>
  <c r="C9892" i="29" s="1"/>
  <c r="C9893" i="29" s="1"/>
  <c r="C9894" i="29" s="1"/>
  <c r="C9895" i="29" s="1"/>
  <c r="C9896" i="29" s="1"/>
  <c r="C9897" i="29" s="1"/>
  <c r="C9898" i="29" s="1"/>
  <c r="C9899" i="29" s="1"/>
  <c r="C9900" i="29" s="1"/>
  <c r="C9901" i="29" s="1"/>
  <c r="C9902" i="29" s="1"/>
  <c r="C9903" i="29" s="1"/>
  <c r="C9904" i="29" s="1"/>
  <c r="C9905" i="29" s="1"/>
  <c r="C9906" i="29" s="1"/>
  <c r="C9907" i="29" s="1"/>
  <c r="C9908" i="29" s="1"/>
  <c r="C9909" i="29" s="1"/>
  <c r="C9910" i="29" s="1"/>
  <c r="C9911" i="29" s="1"/>
  <c r="C9912" i="29" s="1"/>
  <c r="C9913" i="29" s="1"/>
  <c r="C9914" i="29" s="1"/>
  <c r="C9915" i="29" s="1"/>
  <c r="C9916" i="29" s="1"/>
  <c r="C9917" i="29" s="1"/>
  <c r="C9918" i="29" s="1"/>
  <c r="C9919" i="29" s="1"/>
  <c r="C9920" i="29" s="1"/>
  <c r="C9921" i="29" s="1"/>
  <c r="C9922" i="29" s="1"/>
  <c r="C9923" i="29" s="1"/>
  <c r="C9924" i="29" s="1"/>
  <c r="C9925" i="29" s="1"/>
  <c r="C9926" i="29" s="1"/>
  <c r="C9927" i="29" s="1"/>
  <c r="C9928" i="29" s="1"/>
  <c r="C9929" i="29" s="1"/>
  <c r="C9930" i="29" s="1"/>
  <c r="C9931" i="29" s="1"/>
  <c r="C9932" i="29" s="1"/>
  <c r="C9933" i="29" s="1"/>
  <c r="C9934" i="29" s="1"/>
  <c r="C9935" i="29" s="1"/>
  <c r="C9936" i="29" s="1"/>
  <c r="C9937" i="29" s="1"/>
  <c r="C9938" i="29" s="1"/>
  <c r="C9939" i="29" s="1"/>
  <c r="C9940" i="29" s="1"/>
  <c r="C9941" i="29" s="1"/>
  <c r="C9942" i="29" s="1"/>
  <c r="C9943" i="29" s="1"/>
  <c r="C9944" i="29" s="1"/>
  <c r="C9945" i="29" s="1"/>
  <c r="C9946" i="29" s="1"/>
  <c r="C9947" i="29" s="1"/>
  <c r="C9948" i="29" s="1"/>
  <c r="C9949" i="29" s="1"/>
  <c r="C9950" i="29" s="1"/>
  <c r="C9951" i="29" s="1"/>
  <c r="C9952" i="29" s="1"/>
  <c r="C9953" i="29" s="1"/>
  <c r="C9954" i="29" s="1"/>
  <c r="C9955" i="29" s="1"/>
  <c r="C9956" i="29" s="1"/>
  <c r="C9957" i="29" s="1"/>
  <c r="C9958" i="29" s="1"/>
  <c r="C9959" i="29" s="1"/>
  <c r="C9960" i="29" s="1"/>
  <c r="C9961" i="29" s="1"/>
  <c r="C9962" i="29" s="1"/>
  <c r="C9963" i="29" s="1"/>
  <c r="C9964" i="29" s="1"/>
  <c r="C9965" i="29" s="1"/>
  <c r="C9966" i="29" s="1"/>
  <c r="C9967" i="29" s="1"/>
  <c r="C9968" i="29" s="1"/>
  <c r="C9969" i="29" s="1"/>
  <c r="C9970" i="29" s="1"/>
  <c r="C9971" i="29" s="1"/>
  <c r="C9972" i="29" s="1"/>
  <c r="C9973" i="29" s="1"/>
  <c r="C9974" i="29" s="1"/>
  <c r="C9975" i="29" s="1"/>
  <c r="C9976" i="29" s="1"/>
  <c r="C9977" i="29" s="1"/>
  <c r="C9978" i="29" s="1"/>
  <c r="C9979" i="29" s="1"/>
  <c r="C9980" i="29" s="1"/>
  <c r="C9981" i="29" s="1"/>
  <c r="C9982" i="29" s="1"/>
  <c r="C9983" i="29" s="1"/>
  <c r="C9984" i="29" s="1"/>
  <c r="C9985" i="29" s="1"/>
  <c r="C9986" i="29" s="1"/>
  <c r="C9987" i="29" s="1"/>
  <c r="C9988" i="29" s="1"/>
  <c r="C9989" i="29" s="1"/>
  <c r="C9990" i="29" s="1"/>
  <c r="C9991" i="29" s="1"/>
  <c r="C9992" i="29" s="1"/>
  <c r="C9993" i="29" s="1"/>
  <c r="C9994" i="29" s="1"/>
  <c r="C9995" i="29" s="1"/>
  <c r="C9996" i="29" s="1"/>
  <c r="C9997" i="29" s="1"/>
  <c r="C9998" i="29" s="1"/>
  <c r="C9999" i="29" s="1"/>
  <c r="C10000" i="29" s="1"/>
  <c r="C10001" i="29" s="1"/>
  <c r="C10002" i="29" s="1"/>
  <c r="C10003" i="29" s="1"/>
  <c r="C10004" i="29" s="1"/>
  <c r="C10005" i="29" s="1"/>
  <c r="C10006" i="29" s="1"/>
  <c r="C10007" i="29" s="1"/>
  <c r="C10008" i="29" s="1"/>
  <c r="C10009" i="29" s="1"/>
  <c r="C10010" i="29" s="1"/>
  <c r="C10011" i="29" s="1"/>
  <c r="C10012" i="29" s="1"/>
  <c r="C10013" i="29" s="1"/>
  <c r="C10014" i="29" s="1"/>
  <c r="C10015" i="29" s="1"/>
  <c r="C10016" i="29" s="1"/>
  <c r="C10017" i="29" s="1"/>
  <c r="C10018" i="29" s="1"/>
  <c r="C10019" i="29" s="1"/>
  <c r="C10020" i="29" s="1"/>
  <c r="C10021" i="29" s="1"/>
  <c r="C10022" i="29" s="1"/>
  <c r="C10023" i="29" s="1"/>
  <c r="C10024" i="29" s="1"/>
  <c r="C10025" i="29" s="1"/>
  <c r="C10026" i="29" s="1"/>
  <c r="C10027" i="29" s="1"/>
  <c r="C10028" i="29" s="1"/>
  <c r="C10029" i="29" s="1"/>
  <c r="C10030" i="29" s="1"/>
  <c r="C10031" i="29" s="1"/>
  <c r="C10032" i="29" s="1"/>
  <c r="C10033" i="29" s="1"/>
  <c r="C10034" i="29" s="1"/>
  <c r="C10035" i="29" s="1"/>
  <c r="C10036" i="29" s="1"/>
  <c r="C10037" i="29" s="1"/>
  <c r="C10038" i="29" s="1"/>
  <c r="C10039" i="29" s="1"/>
  <c r="C10040" i="29" s="1"/>
  <c r="C10041" i="29" s="1"/>
  <c r="C10042" i="29" s="1"/>
  <c r="C10043" i="29" s="1"/>
  <c r="C10044" i="29" s="1"/>
  <c r="C10045" i="29" s="1"/>
  <c r="C10046" i="29" s="1"/>
  <c r="C10047" i="29" s="1"/>
  <c r="C10048" i="29" s="1"/>
  <c r="C10049" i="29" s="1"/>
  <c r="C10050" i="29" s="1"/>
  <c r="C10051" i="29" s="1"/>
  <c r="C10052" i="29" s="1"/>
  <c r="C10053" i="29" s="1"/>
  <c r="C10054" i="29" s="1"/>
  <c r="C10055" i="29" s="1"/>
  <c r="C10056" i="29" s="1"/>
  <c r="C10057" i="29" s="1"/>
  <c r="C10058" i="29" s="1"/>
  <c r="C10059" i="29" s="1"/>
  <c r="C10060" i="29" s="1"/>
  <c r="C10061" i="29" s="1"/>
  <c r="C10062" i="29" s="1"/>
  <c r="C10063" i="29" s="1"/>
  <c r="C10064" i="29" s="1"/>
  <c r="C10065" i="29" s="1"/>
  <c r="C10066" i="29" s="1"/>
  <c r="C10067" i="29" s="1"/>
  <c r="C10068" i="29" s="1"/>
  <c r="C10069" i="29" s="1"/>
  <c r="C10070" i="29" s="1"/>
  <c r="C10071" i="29" s="1"/>
  <c r="C10072" i="29" s="1"/>
  <c r="C10073" i="29" s="1"/>
  <c r="C10074" i="29" s="1"/>
  <c r="C10075" i="29" s="1"/>
  <c r="C10076" i="29" s="1"/>
  <c r="C10077" i="29" s="1"/>
  <c r="C10078" i="29" s="1"/>
  <c r="C10079" i="29" s="1"/>
  <c r="C10080" i="29" s="1"/>
  <c r="C10081" i="29" s="1"/>
  <c r="C10082" i="29" s="1"/>
  <c r="C10083" i="29" s="1"/>
  <c r="C10084" i="29" s="1"/>
  <c r="C10085" i="29" s="1"/>
  <c r="C10086" i="29" s="1"/>
  <c r="C10087" i="29" s="1"/>
  <c r="C10088" i="29" s="1"/>
  <c r="C10089" i="29" s="1"/>
  <c r="C10090" i="29" s="1"/>
  <c r="C10091" i="29" s="1"/>
  <c r="C10092" i="29" s="1"/>
  <c r="C10093" i="29" s="1"/>
  <c r="C10094" i="29" s="1"/>
  <c r="C10095" i="29" s="1"/>
  <c r="C10096" i="29" s="1"/>
  <c r="C10097" i="29" s="1"/>
  <c r="C10098" i="29" s="1"/>
  <c r="C10099" i="29" s="1"/>
  <c r="C10100" i="29" s="1"/>
  <c r="C10101" i="29" s="1"/>
  <c r="C10102" i="29" s="1"/>
  <c r="C10103" i="29" s="1"/>
  <c r="C10104" i="29" s="1"/>
  <c r="C10105" i="29" s="1"/>
  <c r="C10106" i="29" s="1"/>
  <c r="C10107" i="29" s="1"/>
  <c r="C10108" i="29" s="1"/>
  <c r="C10109" i="29" s="1"/>
  <c r="C10110" i="29" s="1"/>
  <c r="C10111" i="29" s="1"/>
  <c r="C10112" i="29" s="1"/>
  <c r="C10113" i="29" s="1"/>
  <c r="C10114" i="29" s="1"/>
  <c r="C10115" i="29" s="1"/>
  <c r="C10116" i="29" s="1"/>
  <c r="C10117" i="29" s="1"/>
  <c r="C10118" i="29" s="1"/>
  <c r="C10119" i="29" s="1"/>
  <c r="C10120" i="29" s="1"/>
  <c r="C10121" i="29" s="1"/>
  <c r="C10122" i="29" s="1"/>
  <c r="C10123" i="29" s="1"/>
  <c r="C10124" i="29" s="1"/>
  <c r="C10125" i="29" s="1"/>
  <c r="C10126" i="29" s="1"/>
  <c r="C10127" i="29" s="1"/>
  <c r="C10128" i="29" s="1"/>
  <c r="C10129" i="29" s="1"/>
  <c r="C10130" i="29" s="1"/>
  <c r="C10131" i="29" s="1"/>
  <c r="C10132" i="29" s="1"/>
  <c r="C10133" i="29" s="1"/>
  <c r="C10134" i="29" s="1"/>
  <c r="C10135" i="29" s="1"/>
  <c r="C10136" i="29" s="1"/>
  <c r="C10137" i="29" s="1"/>
  <c r="C10138" i="29" s="1"/>
  <c r="C10139" i="29" s="1"/>
  <c r="C10140" i="29" s="1"/>
  <c r="C10141" i="29" s="1"/>
  <c r="C10142" i="29" s="1"/>
  <c r="C10143" i="29" s="1"/>
  <c r="C10144" i="29" s="1"/>
  <c r="C10145" i="29" s="1"/>
  <c r="C10146" i="29" s="1"/>
  <c r="C10147" i="29" s="1"/>
  <c r="C10148" i="29" s="1"/>
  <c r="C10149" i="29" s="1"/>
  <c r="C10150" i="29" s="1"/>
  <c r="C10151" i="29" s="1"/>
  <c r="C10152" i="29" s="1"/>
  <c r="C10153" i="29" s="1"/>
  <c r="C10154" i="29" s="1"/>
  <c r="C10155" i="29" s="1"/>
  <c r="C10156" i="29" s="1"/>
  <c r="C10157" i="29" s="1"/>
  <c r="C10158" i="29" s="1"/>
  <c r="C10159" i="29" s="1"/>
  <c r="C10160" i="29" s="1"/>
  <c r="C10161" i="29" s="1"/>
  <c r="C10162" i="29" s="1"/>
  <c r="C10163" i="29" s="1"/>
  <c r="C10164" i="29" s="1"/>
  <c r="C10165" i="29" s="1"/>
  <c r="C10166" i="29" s="1"/>
  <c r="C10167" i="29" s="1"/>
  <c r="C10168" i="29" s="1"/>
  <c r="C10169" i="29" s="1"/>
  <c r="C10170" i="29" s="1"/>
  <c r="C10171" i="29" s="1"/>
  <c r="C10172" i="29" s="1"/>
  <c r="C10173" i="29" s="1"/>
  <c r="C10174" i="29" s="1"/>
  <c r="C10175" i="29" s="1"/>
  <c r="C10176" i="29" s="1"/>
  <c r="C10177" i="29" s="1"/>
  <c r="C10178" i="29" s="1"/>
  <c r="C10179" i="29" s="1"/>
  <c r="C10180" i="29" s="1"/>
  <c r="C10181" i="29" s="1"/>
  <c r="C10182" i="29" s="1"/>
  <c r="C10183" i="29" s="1"/>
  <c r="C10184" i="29" s="1"/>
  <c r="C10185" i="29" s="1"/>
  <c r="C10186" i="29" s="1"/>
  <c r="C10187" i="29" s="1"/>
  <c r="C10188" i="29" s="1"/>
  <c r="C10189" i="29" s="1"/>
  <c r="C10190" i="29" s="1"/>
  <c r="C10191" i="29" s="1"/>
  <c r="C10192" i="29" s="1"/>
  <c r="C10193" i="29" s="1"/>
  <c r="C10194" i="29" s="1"/>
  <c r="C10195" i="29" s="1"/>
  <c r="C10196" i="29" s="1"/>
  <c r="C10197" i="29" s="1"/>
  <c r="C10198" i="29" s="1"/>
  <c r="C10199" i="29" s="1"/>
  <c r="C10200" i="29" s="1"/>
  <c r="C10201" i="29" s="1"/>
  <c r="C10202" i="29" s="1"/>
  <c r="C10203" i="29" s="1"/>
  <c r="C10204" i="29" s="1"/>
  <c r="C10205" i="29" s="1"/>
  <c r="C10206" i="29" s="1"/>
  <c r="C10207" i="29" s="1"/>
  <c r="C10208" i="29" s="1"/>
  <c r="C10209" i="29" s="1"/>
  <c r="C10210" i="29" s="1"/>
  <c r="C10211" i="29" s="1"/>
  <c r="C10212" i="29" s="1"/>
  <c r="C10213" i="29" s="1"/>
  <c r="C10214" i="29" s="1"/>
  <c r="C10215" i="29" s="1"/>
  <c r="C10216" i="29" s="1"/>
  <c r="C10217" i="29" s="1"/>
  <c r="C10218" i="29" s="1"/>
  <c r="C10219" i="29" s="1"/>
  <c r="C10220" i="29" s="1"/>
  <c r="C10221" i="29" s="1"/>
  <c r="C10222" i="29" s="1"/>
  <c r="C10223" i="29" s="1"/>
  <c r="C10224" i="29" s="1"/>
  <c r="C10225" i="29" s="1"/>
  <c r="C10226" i="29" s="1"/>
  <c r="C10227" i="29" s="1"/>
  <c r="C10228" i="29" s="1"/>
  <c r="C10229" i="29" s="1"/>
  <c r="C10230" i="29" s="1"/>
  <c r="D9868" i="29"/>
  <c r="D9869" i="29" s="1"/>
  <c r="D9870" i="29" s="1"/>
  <c r="D9871" i="29" s="1"/>
  <c r="D9872" i="29" s="1"/>
  <c r="D9873" i="29" s="1"/>
  <c r="D9874" i="29" s="1"/>
  <c r="D9875" i="29" s="1"/>
  <c r="D9876" i="29" s="1"/>
  <c r="D9877" i="29" s="1"/>
  <c r="D9878" i="29" s="1"/>
  <c r="D9879" i="29" s="1"/>
  <c r="D9880" i="29" s="1"/>
  <c r="D9881" i="29" s="1"/>
  <c r="D9882" i="29" s="1"/>
  <c r="D9883" i="29" s="1"/>
  <c r="D9884" i="29" s="1"/>
  <c r="D9885" i="29" s="1"/>
  <c r="D9886" i="29" s="1"/>
  <c r="D9887" i="29" s="1"/>
  <c r="D9888" i="29" s="1"/>
  <c r="D9889" i="29" s="1"/>
  <c r="D9890" i="29" s="1"/>
  <c r="D9891" i="29" s="1"/>
  <c r="D9892" i="29" s="1"/>
  <c r="D9893" i="29" s="1"/>
  <c r="D9894" i="29" s="1"/>
  <c r="D9895" i="29" s="1"/>
  <c r="D9896" i="29" s="1"/>
  <c r="D9897" i="29" s="1"/>
  <c r="D9898" i="29" s="1"/>
  <c r="D9899" i="29" s="1"/>
  <c r="D9900" i="29" s="1"/>
  <c r="D9901" i="29" s="1"/>
  <c r="D9902" i="29" s="1"/>
  <c r="D9903" i="29" s="1"/>
  <c r="D9904" i="29" s="1"/>
  <c r="D9905" i="29" s="1"/>
  <c r="D9906" i="29" s="1"/>
  <c r="D9907" i="29" s="1"/>
  <c r="D9908" i="29" s="1"/>
  <c r="D9909" i="29" s="1"/>
  <c r="D9910" i="29" s="1"/>
  <c r="D9911" i="29" s="1"/>
  <c r="D9912" i="29" s="1"/>
  <c r="D9913" i="29" s="1"/>
  <c r="D9914" i="29" s="1"/>
  <c r="D9915" i="29" s="1"/>
  <c r="D9916" i="29" s="1"/>
  <c r="D9917" i="29" s="1"/>
  <c r="D9918" i="29" s="1"/>
  <c r="D9919" i="29" s="1"/>
  <c r="D9920" i="29" s="1"/>
  <c r="D9921" i="29" s="1"/>
  <c r="D9922" i="29" s="1"/>
  <c r="D9923" i="29" s="1"/>
  <c r="D9924" i="29" s="1"/>
  <c r="D9925" i="29" s="1"/>
  <c r="D9926" i="29" s="1"/>
  <c r="D9927" i="29" s="1"/>
  <c r="D9928" i="29" s="1"/>
  <c r="D9929" i="29" s="1"/>
  <c r="D9930" i="29" s="1"/>
  <c r="D9931" i="29" s="1"/>
  <c r="D9932" i="29" s="1"/>
  <c r="D9933" i="29" s="1"/>
  <c r="D9934" i="29" s="1"/>
  <c r="D9935" i="29" s="1"/>
  <c r="D9936" i="29" s="1"/>
  <c r="D9937" i="29" s="1"/>
  <c r="D9938" i="29" s="1"/>
  <c r="D9939" i="29" s="1"/>
  <c r="D9940" i="29" s="1"/>
  <c r="D9941" i="29" s="1"/>
  <c r="D9942" i="29" s="1"/>
  <c r="D9943" i="29" s="1"/>
  <c r="D9944" i="29" s="1"/>
  <c r="D9945" i="29" s="1"/>
  <c r="D9946" i="29" s="1"/>
  <c r="D9947" i="29" s="1"/>
  <c r="D9948" i="29" s="1"/>
  <c r="D9949" i="29" s="1"/>
  <c r="D9950" i="29" s="1"/>
  <c r="D9951" i="29" s="1"/>
  <c r="D9952" i="29" s="1"/>
  <c r="D9953" i="29" s="1"/>
  <c r="D9954" i="29" s="1"/>
  <c r="D9955" i="29" s="1"/>
  <c r="D9956" i="29" s="1"/>
  <c r="D9957" i="29" s="1"/>
  <c r="D9958" i="29" s="1"/>
  <c r="D9959" i="29" s="1"/>
  <c r="D9960" i="29" s="1"/>
  <c r="D9961" i="29" s="1"/>
  <c r="D9962" i="29" s="1"/>
  <c r="D9963" i="29" s="1"/>
  <c r="D9964" i="29" s="1"/>
  <c r="D9965" i="29" s="1"/>
  <c r="D9966" i="29" s="1"/>
  <c r="D9967" i="29" s="1"/>
  <c r="D9968" i="29" s="1"/>
  <c r="D9969" i="29" s="1"/>
  <c r="D9970" i="29" s="1"/>
  <c r="D9971" i="29" s="1"/>
  <c r="D9972" i="29" s="1"/>
  <c r="D9973" i="29" s="1"/>
  <c r="D9974" i="29" s="1"/>
  <c r="D9975" i="29" s="1"/>
  <c r="D9976" i="29" s="1"/>
  <c r="D9977" i="29" s="1"/>
  <c r="D9978" i="29" s="1"/>
  <c r="D9979" i="29" s="1"/>
  <c r="D9980" i="29" s="1"/>
  <c r="D9981" i="29" s="1"/>
  <c r="D9982" i="29" s="1"/>
  <c r="D9983" i="29" s="1"/>
  <c r="D9984" i="29" s="1"/>
  <c r="D9985" i="29" s="1"/>
  <c r="D9986" i="29" s="1"/>
  <c r="D9987" i="29" s="1"/>
  <c r="D9988" i="29" s="1"/>
  <c r="D9989" i="29" s="1"/>
  <c r="D9990" i="29" s="1"/>
  <c r="D9991" i="29" s="1"/>
  <c r="D9992" i="29" s="1"/>
  <c r="D9993" i="29" s="1"/>
  <c r="D9994" i="29" s="1"/>
  <c r="D9995" i="29" s="1"/>
  <c r="D9996" i="29" s="1"/>
  <c r="D9997" i="29" s="1"/>
  <c r="D9998" i="29" s="1"/>
  <c r="D9999" i="29" s="1"/>
  <c r="D10000" i="29" s="1"/>
  <c r="D10001" i="29" s="1"/>
  <c r="D10002" i="29" s="1"/>
  <c r="D10003" i="29" s="1"/>
  <c r="D10004" i="29" s="1"/>
  <c r="D10005" i="29" s="1"/>
  <c r="D10006" i="29" s="1"/>
  <c r="D10007" i="29" s="1"/>
  <c r="D10008" i="29" s="1"/>
  <c r="D10009" i="29" s="1"/>
  <c r="D10010" i="29" s="1"/>
  <c r="D10011" i="29" s="1"/>
  <c r="D10012" i="29" s="1"/>
  <c r="D10013" i="29" s="1"/>
  <c r="D10014" i="29" s="1"/>
  <c r="D10015" i="29" s="1"/>
  <c r="D10016" i="29" s="1"/>
  <c r="D10017" i="29" s="1"/>
  <c r="D10018" i="29" s="1"/>
  <c r="D10019" i="29" s="1"/>
  <c r="D10020" i="29" s="1"/>
  <c r="D10021" i="29" s="1"/>
  <c r="D10022" i="29" s="1"/>
  <c r="D10023" i="29" s="1"/>
  <c r="D10024" i="29" s="1"/>
  <c r="D10025" i="29" s="1"/>
  <c r="D10026" i="29" s="1"/>
  <c r="D10027" i="29" s="1"/>
  <c r="D10028" i="29" s="1"/>
  <c r="D10029" i="29" s="1"/>
  <c r="D10030" i="29" s="1"/>
  <c r="D10031" i="29" s="1"/>
  <c r="D10032" i="29" s="1"/>
  <c r="D10033" i="29" s="1"/>
  <c r="D10034" i="29" s="1"/>
  <c r="D10035" i="29" s="1"/>
  <c r="D10036" i="29" s="1"/>
  <c r="D10037" i="29" s="1"/>
  <c r="D10038" i="29" s="1"/>
  <c r="D10039" i="29" s="1"/>
  <c r="D10040" i="29" s="1"/>
  <c r="D10041" i="29" s="1"/>
  <c r="D10042" i="29" s="1"/>
  <c r="D10043" i="29" s="1"/>
  <c r="D10044" i="29" s="1"/>
  <c r="D10045" i="29" s="1"/>
  <c r="D10046" i="29" s="1"/>
  <c r="D10047" i="29" s="1"/>
  <c r="D10048" i="29" s="1"/>
  <c r="D10049" i="29" s="1"/>
  <c r="D10050" i="29" s="1"/>
  <c r="D10051" i="29" s="1"/>
  <c r="D10052" i="29" s="1"/>
  <c r="D10053" i="29" s="1"/>
  <c r="D10054" i="29" s="1"/>
  <c r="D10055" i="29" s="1"/>
  <c r="D10056" i="29" s="1"/>
  <c r="D10057" i="29" s="1"/>
  <c r="D10058" i="29" s="1"/>
  <c r="D10059" i="29" s="1"/>
  <c r="D10060" i="29" s="1"/>
  <c r="D10061" i="29" s="1"/>
  <c r="D10062" i="29" s="1"/>
  <c r="D10063" i="29" s="1"/>
  <c r="D10064" i="29" s="1"/>
  <c r="D10065" i="29" s="1"/>
  <c r="D10066" i="29" s="1"/>
  <c r="D10067" i="29" s="1"/>
  <c r="D10068" i="29" s="1"/>
  <c r="D10069" i="29" s="1"/>
  <c r="D10070" i="29" s="1"/>
  <c r="D10071" i="29" s="1"/>
  <c r="D10072" i="29" s="1"/>
  <c r="D10073" i="29" s="1"/>
  <c r="D10074" i="29" s="1"/>
  <c r="D10075" i="29" s="1"/>
  <c r="D10076" i="29" s="1"/>
  <c r="D10077" i="29" s="1"/>
  <c r="D10078" i="29" s="1"/>
  <c r="D10079" i="29" s="1"/>
  <c r="D10080" i="29" s="1"/>
  <c r="D10081" i="29" s="1"/>
  <c r="D10082" i="29" s="1"/>
  <c r="D10083" i="29" s="1"/>
  <c r="D10084" i="29" s="1"/>
  <c r="D10085" i="29" s="1"/>
  <c r="D10086" i="29" s="1"/>
  <c r="D10087" i="29" s="1"/>
  <c r="D10088" i="29" s="1"/>
  <c r="D10089" i="29" s="1"/>
  <c r="D10090" i="29" s="1"/>
  <c r="D10091" i="29" s="1"/>
  <c r="D10092" i="29" s="1"/>
  <c r="D10093" i="29" s="1"/>
  <c r="D10094" i="29" s="1"/>
  <c r="D10095" i="29" s="1"/>
  <c r="D10096" i="29" s="1"/>
  <c r="D10097" i="29" s="1"/>
  <c r="D10098" i="29" s="1"/>
  <c r="D10099" i="29" s="1"/>
  <c r="D10100" i="29" s="1"/>
  <c r="D10101" i="29" s="1"/>
  <c r="D10102" i="29" s="1"/>
  <c r="D10103" i="29" s="1"/>
  <c r="D10104" i="29" s="1"/>
  <c r="D10105" i="29" s="1"/>
  <c r="D10106" i="29" s="1"/>
  <c r="D10107" i="29" s="1"/>
  <c r="D10108" i="29" s="1"/>
  <c r="D10109" i="29" s="1"/>
  <c r="D10110" i="29" s="1"/>
  <c r="D10111" i="29" s="1"/>
  <c r="D10112" i="29" s="1"/>
  <c r="D10113" i="29" s="1"/>
  <c r="D10114" i="29" s="1"/>
  <c r="D10115" i="29" s="1"/>
  <c r="D10116" i="29" s="1"/>
  <c r="D10117" i="29" s="1"/>
  <c r="D10118" i="29" s="1"/>
  <c r="D10119" i="29" s="1"/>
  <c r="D10120" i="29" s="1"/>
  <c r="D10121" i="29" s="1"/>
  <c r="D10122" i="29" s="1"/>
  <c r="D10123" i="29" s="1"/>
  <c r="D10124" i="29" s="1"/>
  <c r="D10125" i="29" s="1"/>
  <c r="D10126" i="29" s="1"/>
  <c r="D10127" i="29" s="1"/>
  <c r="D10128" i="29" s="1"/>
  <c r="D10129" i="29" s="1"/>
  <c r="D10130" i="29" s="1"/>
  <c r="D10131" i="29" s="1"/>
  <c r="D10132" i="29" s="1"/>
  <c r="D10133" i="29" s="1"/>
  <c r="D10134" i="29" s="1"/>
  <c r="D10135" i="29" s="1"/>
  <c r="D10136" i="29" s="1"/>
  <c r="D10137" i="29" s="1"/>
  <c r="D10138" i="29" s="1"/>
  <c r="D10139" i="29" s="1"/>
  <c r="D10140" i="29" s="1"/>
  <c r="D10141" i="29" s="1"/>
  <c r="D10142" i="29" s="1"/>
  <c r="D10143" i="29" s="1"/>
  <c r="D10144" i="29" s="1"/>
  <c r="D10145" i="29" s="1"/>
  <c r="D10146" i="29" s="1"/>
  <c r="D10147" i="29" s="1"/>
  <c r="D10148" i="29" s="1"/>
  <c r="D10149" i="29" s="1"/>
  <c r="D10150" i="29" s="1"/>
  <c r="D10151" i="29" s="1"/>
  <c r="D10152" i="29" s="1"/>
  <c r="D10153" i="29" s="1"/>
  <c r="D10154" i="29" s="1"/>
  <c r="D10155" i="29" s="1"/>
  <c r="D10156" i="29" s="1"/>
  <c r="D10157" i="29" s="1"/>
  <c r="D10158" i="29" s="1"/>
  <c r="D10159" i="29" s="1"/>
  <c r="D10160" i="29" s="1"/>
  <c r="D10161" i="29" s="1"/>
  <c r="D10162" i="29" s="1"/>
  <c r="D10163" i="29" s="1"/>
  <c r="D10164" i="29" s="1"/>
  <c r="D10165" i="29" s="1"/>
  <c r="D10166" i="29" s="1"/>
  <c r="D10167" i="29" s="1"/>
  <c r="D10168" i="29" s="1"/>
  <c r="D10169" i="29" s="1"/>
  <c r="D10170" i="29" s="1"/>
  <c r="D10171" i="29" s="1"/>
  <c r="D10172" i="29" s="1"/>
  <c r="D10173" i="29" s="1"/>
  <c r="D10174" i="29" s="1"/>
  <c r="D10175" i="29" s="1"/>
  <c r="D10176" i="29" s="1"/>
  <c r="D10177" i="29" s="1"/>
  <c r="D10178" i="29" s="1"/>
  <c r="D10179" i="29" s="1"/>
  <c r="D10180" i="29" s="1"/>
  <c r="D10181" i="29" s="1"/>
  <c r="D10182" i="29" s="1"/>
  <c r="D10183" i="29" s="1"/>
  <c r="D10184" i="29" s="1"/>
  <c r="D10185" i="29" s="1"/>
  <c r="D10186" i="29" s="1"/>
  <c r="D10187" i="29" s="1"/>
  <c r="D10188" i="29" s="1"/>
  <c r="D10189" i="29" s="1"/>
  <c r="D10190" i="29" s="1"/>
  <c r="D10191" i="29" s="1"/>
  <c r="D10192" i="29" s="1"/>
  <c r="D10193" i="29" s="1"/>
  <c r="D10194" i="29" s="1"/>
  <c r="D10195" i="29" s="1"/>
  <c r="D10196" i="29" s="1"/>
  <c r="D10197" i="29" s="1"/>
  <c r="D10198" i="29" s="1"/>
  <c r="D10199" i="29" s="1"/>
  <c r="D10200" i="29" s="1"/>
  <c r="D10201" i="29" s="1"/>
  <c r="D10202" i="29" s="1"/>
  <c r="D10203" i="29" s="1"/>
  <c r="D10204" i="29" s="1"/>
  <c r="D10205" i="29" s="1"/>
  <c r="D10206" i="29" s="1"/>
  <c r="D10207" i="29" s="1"/>
  <c r="D10208" i="29" s="1"/>
  <c r="D10209" i="29" s="1"/>
  <c r="D10210" i="29" s="1"/>
  <c r="D10211" i="29" s="1"/>
  <c r="D10212" i="29" s="1"/>
  <c r="D10213" i="29" s="1"/>
  <c r="D10214" i="29" s="1"/>
  <c r="D10215" i="29" s="1"/>
  <c r="D10216" i="29" s="1"/>
  <c r="D10217" i="29" s="1"/>
  <c r="D10218" i="29" s="1"/>
  <c r="D10219" i="29" s="1"/>
  <c r="D10220" i="29" s="1"/>
  <c r="D10221" i="29" s="1"/>
  <c r="D10222" i="29" s="1"/>
  <c r="D10223" i="29" s="1"/>
  <c r="D10224" i="29" s="1"/>
  <c r="D10225" i="29" s="1"/>
  <c r="D10226" i="29" s="1"/>
  <c r="D10227" i="29" s="1"/>
  <c r="D10228" i="29" s="1"/>
  <c r="D10229" i="29" s="1"/>
  <c r="D10230" i="29" s="1"/>
  <c r="D10231" i="29" s="1"/>
  <c r="B10232" i="29"/>
  <c r="B10233" i="29" s="1"/>
  <c r="B10234" i="29" s="1"/>
  <c r="B10235" i="29" s="1"/>
  <c r="B10236" i="29" s="1"/>
  <c r="B10237" i="29" s="1"/>
  <c r="B10238" i="29" s="1"/>
  <c r="B10239" i="29" s="1"/>
  <c r="B10240" i="29" s="1"/>
  <c r="B10241" i="29" s="1"/>
  <c r="B10242" i="29" s="1"/>
  <c r="B10243" i="29" s="1"/>
  <c r="B10244" i="29" s="1"/>
  <c r="B10245" i="29" s="1"/>
  <c r="B10246" i="29" s="1"/>
  <c r="B10247" i="29" s="1"/>
  <c r="B10248" i="29" s="1"/>
  <c r="B10249" i="29" s="1"/>
  <c r="B10250" i="29" s="1"/>
  <c r="B10251" i="29" s="1"/>
  <c r="B10252" i="29" s="1"/>
  <c r="B10253" i="29" s="1"/>
  <c r="B10254" i="29" s="1"/>
  <c r="B10255" i="29" s="1"/>
  <c r="B10256" i="29" s="1"/>
  <c r="B10257" i="29" s="1"/>
  <c r="B10258" i="29" s="1"/>
  <c r="B10259" i="29" s="1"/>
  <c r="B10260" i="29" s="1"/>
  <c r="B10261" i="29" s="1"/>
  <c r="B10262" i="29" s="1"/>
  <c r="B10263" i="29" s="1"/>
  <c r="B10264" i="29" s="1"/>
  <c r="B10265" i="29" s="1"/>
  <c r="B10266" i="29" s="1"/>
  <c r="B10267" i="29" s="1"/>
  <c r="B10268" i="29" s="1"/>
  <c r="B10269" i="29" s="1"/>
  <c r="B10270" i="29" s="1"/>
  <c r="B10271" i="29" s="1"/>
  <c r="B10272" i="29" s="1"/>
  <c r="B10273" i="29" s="1"/>
  <c r="B10274" i="29" s="1"/>
  <c r="B10275" i="29" s="1"/>
  <c r="B10276" i="29" s="1"/>
  <c r="B10277" i="29" s="1"/>
  <c r="B10278" i="29" s="1"/>
  <c r="B10279" i="29" s="1"/>
  <c r="B10280" i="29" s="1"/>
  <c r="B10281" i="29" s="1"/>
  <c r="B10282" i="29" s="1"/>
  <c r="B10283" i="29" s="1"/>
  <c r="B10284" i="29" s="1"/>
  <c r="B10285" i="29" s="1"/>
  <c r="B10286" i="29" s="1"/>
  <c r="B10287" i="29" s="1"/>
  <c r="B10288" i="29" s="1"/>
  <c r="B10289" i="29" s="1"/>
  <c r="B10290" i="29" s="1"/>
  <c r="B10291" i="29" s="1"/>
  <c r="B10292" i="29" s="1"/>
  <c r="B10293" i="29" s="1"/>
  <c r="B10294" i="29" s="1"/>
  <c r="B10295" i="29" s="1"/>
  <c r="B10296" i="29" s="1"/>
  <c r="B10297" i="29" s="1"/>
  <c r="B10298" i="29" s="1"/>
  <c r="B10299" i="29" s="1"/>
  <c r="B10300" i="29" s="1"/>
  <c r="B10301" i="29" s="1"/>
  <c r="B10302" i="29" s="1"/>
  <c r="B10303" i="29" s="1"/>
  <c r="B10304" i="29" s="1"/>
  <c r="B10305" i="29" s="1"/>
  <c r="B10306" i="29" s="1"/>
  <c r="B10307" i="29" s="1"/>
  <c r="B10308" i="29" s="1"/>
  <c r="B10309" i="29" s="1"/>
  <c r="B10310" i="29" s="1"/>
  <c r="B10311" i="29" s="1"/>
  <c r="B10312" i="29" s="1"/>
  <c r="B10313" i="29" s="1"/>
  <c r="B10314" i="29" s="1"/>
  <c r="B10315" i="29" s="1"/>
  <c r="B10316" i="29" s="1"/>
  <c r="B10317" i="29" s="1"/>
  <c r="B10318" i="29" s="1"/>
  <c r="B10319" i="29" s="1"/>
  <c r="B10320" i="29" s="1"/>
  <c r="B10321" i="29" s="1"/>
  <c r="B10322" i="29" s="1"/>
  <c r="B10323" i="29" s="1"/>
  <c r="B10324" i="29" s="1"/>
  <c r="B10325" i="29" s="1"/>
  <c r="B10326" i="29" s="1"/>
  <c r="B10327" i="29" s="1"/>
  <c r="B10328" i="29" s="1"/>
  <c r="B10329" i="29" s="1"/>
  <c r="B10330" i="29" s="1"/>
  <c r="B10331" i="29" s="1"/>
  <c r="B10332" i="29" s="1"/>
  <c r="B10333" i="29" s="1"/>
  <c r="B10334" i="29" s="1"/>
  <c r="B10335" i="29" s="1"/>
  <c r="B10336" i="29" s="1"/>
  <c r="B10337" i="29" s="1"/>
  <c r="B10338" i="29" s="1"/>
  <c r="B10339" i="29" s="1"/>
  <c r="B10340" i="29" s="1"/>
  <c r="B10341" i="29" s="1"/>
  <c r="B10342" i="29" s="1"/>
  <c r="B10343" i="29" s="1"/>
  <c r="B10344" i="29" s="1"/>
  <c r="B10345" i="29" s="1"/>
  <c r="B10346" i="29" s="1"/>
  <c r="B10347" i="29" s="1"/>
  <c r="B10348" i="29" s="1"/>
  <c r="B10349" i="29" s="1"/>
  <c r="B10350" i="29" s="1"/>
  <c r="B10351" i="29" s="1"/>
  <c r="B10352" i="29" s="1"/>
  <c r="B10353" i="29" s="1"/>
  <c r="B10354" i="29" s="1"/>
  <c r="B10355" i="29" s="1"/>
  <c r="B10356" i="29" s="1"/>
  <c r="B10357" i="29" s="1"/>
  <c r="B10358" i="29" s="1"/>
  <c r="B10359" i="29" s="1"/>
  <c r="B10360" i="29" s="1"/>
  <c r="B10361" i="29" s="1"/>
  <c r="B10362" i="29" s="1"/>
  <c r="B10363" i="29" s="1"/>
  <c r="B10364" i="29" s="1"/>
  <c r="B10365" i="29" s="1"/>
  <c r="B10366" i="29" s="1"/>
  <c r="B10367" i="29" s="1"/>
  <c r="B10368" i="29" s="1"/>
  <c r="B10369" i="29" s="1"/>
  <c r="B10370" i="29" s="1"/>
  <c r="B10371" i="29" s="1"/>
  <c r="B10372" i="29" s="1"/>
  <c r="B10373" i="29" s="1"/>
  <c r="B10374" i="29" s="1"/>
  <c r="B10375" i="29" s="1"/>
  <c r="B10376" i="29" s="1"/>
  <c r="B10377" i="29" s="1"/>
  <c r="B10378" i="29" s="1"/>
  <c r="B10379" i="29" s="1"/>
  <c r="B10380" i="29" s="1"/>
  <c r="B10381" i="29" s="1"/>
  <c r="B10382" i="29" s="1"/>
  <c r="B10383" i="29" s="1"/>
  <c r="B10384" i="29" s="1"/>
  <c r="B10385" i="29" s="1"/>
  <c r="B10386" i="29" s="1"/>
  <c r="B10387" i="29" s="1"/>
  <c r="B10388" i="29" s="1"/>
  <c r="B10389" i="29" s="1"/>
  <c r="B10390" i="29" s="1"/>
  <c r="B10391" i="29" s="1"/>
  <c r="B10392" i="29" s="1"/>
  <c r="B10393" i="29" s="1"/>
  <c r="B10394" i="29" s="1"/>
  <c r="B10395" i="29" s="1"/>
  <c r="B10396" i="29" s="1"/>
  <c r="B10397" i="29" s="1"/>
  <c r="B10398" i="29" s="1"/>
  <c r="B10399" i="29" s="1"/>
  <c r="B10400" i="29" s="1"/>
  <c r="B10401" i="29" s="1"/>
  <c r="B10402" i="29" s="1"/>
  <c r="B10403" i="29" s="1"/>
  <c r="B10404" i="29" s="1"/>
  <c r="B10405" i="29" s="1"/>
  <c r="B10406" i="29" s="1"/>
  <c r="B10407" i="29" s="1"/>
  <c r="B10408" i="29" s="1"/>
  <c r="B10409" i="29" s="1"/>
  <c r="B10410" i="29" s="1"/>
  <c r="B10411" i="29" s="1"/>
  <c r="B10412" i="29" s="1"/>
  <c r="B10413" i="29" s="1"/>
  <c r="B10414" i="29" s="1"/>
  <c r="B10415" i="29" s="1"/>
  <c r="B10416" i="29" s="1"/>
  <c r="B10417" i="29" s="1"/>
  <c r="B10418" i="29" s="1"/>
  <c r="B10419" i="29" s="1"/>
  <c r="B10420" i="29" s="1"/>
  <c r="B10421" i="29" s="1"/>
  <c r="B10422" i="29" s="1"/>
  <c r="B10423" i="29" s="1"/>
  <c r="B10424" i="29" s="1"/>
  <c r="B10425" i="29" s="1"/>
  <c r="B10426" i="29" s="1"/>
  <c r="B10427" i="29" s="1"/>
  <c r="B10428" i="29" s="1"/>
  <c r="B10429" i="29" s="1"/>
  <c r="B10430" i="29" s="1"/>
  <c r="B10431" i="29" s="1"/>
  <c r="B10432" i="29" s="1"/>
  <c r="B10433" i="29" s="1"/>
  <c r="B10434" i="29" s="1"/>
  <c r="B10435" i="29" s="1"/>
  <c r="B10436" i="29" s="1"/>
  <c r="B10437" i="29" s="1"/>
  <c r="B10438" i="29" s="1"/>
  <c r="B10439" i="29" s="1"/>
  <c r="B10440" i="29" s="1"/>
  <c r="B10441" i="29" s="1"/>
  <c r="B10442" i="29" s="1"/>
  <c r="B10443" i="29" s="1"/>
  <c r="B10444" i="29" s="1"/>
  <c r="B10445" i="29" s="1"/>
  <c r="B10446" i="29" s="1"/>
  <c r="B10447" i="29" s="1"/>
  <c r="B10448" i="29" s="1"/>
  <c r="B10449" i="29" s="1"/>
  <c r="B10450" i="29" s="1"/>
  <c r="B10451" i="29" s="1"/>
  <c r="B10452" i="29" s="1"/>
  <c r="B10453" i="29" s="1"/>
  <c r="B10454" i="29" s="1"/>
  <c r="B10455" i="29" s="1"/>
  <c r="B10456" i="29" s="1"/>
  <c r="B10457" i="29" s="1"/>
  <c r="B10458" i="29" s="1"/>
  <c r="B10459" i="29" s="1"/>
  <c r="B10460" i="29" s="1"/>
  <c r="B10461" i="29" s="1"/>
  <c r="B10462" i="29" s="1"/>
  <c r="B10463" i="29" s="1"/>
  <c r="B10464" i="29" s="1"/>
  <c r="B10465" i="29" s="1"/>
  <c r="B10466" i="29" s="1"/>
  <c r="B10467" i="29" s="1"/>
  <c r="B10468" i="29" s="1"/>
  <c r="B10469" i="29" s="1"/>
  <c r="B10470" i="29" s="1"/>
  <c r="B10471" i="29" s="1"/>
  <c r="B10472" i="29" s="1"/>
  <c r="B10473" i="29" s="1"/>
  <c r="B10474" i="29" s="1"/>
  <c r="B10475" i="29" s="1"/>
  <c r="B10476" i="29" s="1"/>
  <c r="B10477" i="29" s="1"/>
  <c r="B10478" i="29" s="1"/>
  <c r="B10479" i="29" s="1"/>
  <c r="B10480" i="29" s="1"/>
  <c r="B10481" i="29" s="1"/>
  <c r="B10482" i="29" s="1"/>
  <c r="B10483" i="29" s="1"/>
  <c r="B10484" i="29" s="1"/>
  <c r="B10485" i="29" s="1"/>
  <c r="B10486" i="29" s="1"/>
  <c r="B10487" i="29" s="1"/>
  <c r="B10488" i="29" s="1"/>
  <c r="B10489" i="29" s="1"/>
  <c r="B10490" i="29" s="1"/>
  <c r="B10491" i="29" s="1"/>
  <c r="B10492" i="29" s="1"/>
  <c r="B10493" i="29" s="1"/>
  <c r="B10494" i="29" s="1"/>
  <c r="B10495" i="29" s="1"/>
  <c r="B10496" i="29" s="1"/>
  <c r="B10497" i="29" s="1"/>
  <c r="B10498" i="29" s="1"/>
  <c r="B10499" i="29" s="1"/>
  <c r="B10500" i="29" s="1"/>
  <c r="B10501" i="29" s="1"/>
  <c r="B10502" i="29" s="1"/>
  <c r="B10503" i="29" s="1"/>
  <c r="B10504" i="29" s="1"/>
  <c r="B10505" i="29" s="1"/>
  <c r="B10506" i="29" s="1"/>
  <c r="B10507" i="29" s="1"/>
  <c r="B10508" i="29" s="1"/>
  <c r="B10509" i="29" s="1"/>
  <c r="B10510" i="29" s="1"/>
  <c r="B10511" i="29" s="1"/>
  <c r="B10512" i="29" s="1"/>
  <c r="B10513" i="29" s="1"/>
  <c r="B10514" i="29" s="1"/>
  <c r="B10515" i="29" s="1"/>
  <c r="B10516" i="29" s="1"/>
  <c r="B10517" i="29" s="1"/>
  <c r="B10518" i="29" s="1"/>
  <c r="B10519" i="29" s="1"/>
  <c r="B10520" i="29" s="1"/>
  <c r="B10521" i="29" s="1"/>
  <c r="B10522" i="29" s="1"/>
  <c r="B10523" i="29" s="1"/>
  <c r="B10524" i="29" s="1"/>
  <c r="B10525" i="29" s="1"/>
  <c r="B10526" i="29" s="1"/>
  <c r="B10527" i="29" s="1"/>
  <c r="B10528" i="29" s="1"/>
  <c r="B10529" i="29" s="1"/>
  <c r="B10530" i="29" s="1"/>
  <c r="B10531" i="29" s="1"/>
  <c r="B10532" i="29" s="1"/>
  <c r="B10533" i="29" s="1"/>
  <c r="B10534" i="29" s="1"/>
  <c r="B10535" i="29" s="1"/>
  <c r="B10536" i="29" s="1"/>
  <c r="B10537" i="29" s="1"/>
  <c r="B10538" i="29" s="1"/>
  <c r="B10539" i="29" s="1"/>
  <c r="B10540" i="29" s="1"/>
  <c r="B10541" i="29" s="1"/>
  <c r="B10542" i="29" s="1"/>
  <c r="B10543" i="29" s="1"/>
  <c r="B10544" i="29" s="1"/>
  <c r="B10545" i="29" s="1"/>
  <c r="B10546" i="29" s="1"/>
  <c r="B10547" i="29" s="1"/>
  <c r="B10548" i="29" s="1"/>
  <c r="B10549" i="29" s="1"/>
  <c r="B10550" i="29" s="1"/>
  <c r="B10551" i="29" s="1"/>
  <c r="B10552" i="29" s="1"/>
  <c r="B10553" i="29" s="1"/>
  <c r="B10554" i="29" s="1"/>
  <c r="B10555" i="29" s="1"/>
  <c r="B10556" i="29" s="1"/>
  <c r="B10557" i="29" s="1"/>
  <c r="B10558" i="29" s="1"/>
  <c r="B10559" i="29" s="1"/>
  <c r="B10560" i="29" s="1"/>
  <c r="B10561" i="29" s="1"/>
  <c r="B10562" i="29" s="1"/>
  <c r="B10563" i="29" s="1"/>
  <c r="B10564" i="29" s="1"/>
  <c r="B10565" i="29" s="1"/>
  <c r="B10566" i="29" s="1"/>
  <c r="B10567" i="29" s="1"/>
  <c r="B10568" i="29" s="1"/>
  <c r="B10569" i="29" s="1"/>
  <c r="B10570" i="29" s="1"/>
  <c r="B10571" i="29" s="1"/>
  <c r="B10572" i="29" s="1"/>
  <c r="B10573" i="29" s="1"/>
  <c r="B10574" i="29" s="1"/>
  <c r="B10575" i="29" s="1"/>
  <c r="B10576" i="29" s="1"/>
  <c r="B10577" i="29" s="1"/>
  <c r="B10578" i="29" s="1"/>
  <c r="B10579" i="29" s="1"/>
  <c r="B10580" i="29" s="1"/>
  <c r="B10581" i="29" s="1"/>
  <c r="B10582" i="29" s="1"/>
  <c r="B10583" i="29" s="1"/>
  <c r="B10584" i="29" s="1"/>
  <c r="B10585" i="29" s="1"/>
  <c r="B10586" i="29" s="1"/>
  <c r="B10587" i="29" s="1"/>
  <c r="B10588" i="29" s="1"/>
  <c r="B10589" i="29" s="1"/>
  <c r="B10590" i="29" s="1"/>
  <c r="B10591" i="29" s="1"/>
  <c r="B10592" i="29" s="1"/>
  <c r="B10593" i="29" s="1"/>
  <c r="B10594" i="29" s="1"/>
  <c r="B10595" i="29" s="1"/>
  <c r="B10596" i="29" s="1"/>
  <c r="C10232" i="29"/>
  <c r="C10233" i="29" s="1"/>
  <c r="C10234" i="29" s="1"/>
  <c r="C10235" i="29" s="1"/>
  <c r="C10236" i="29" s="1"/>
  <c r="C10237" i="29" s="1"/>
  <c r="C10238" i="29" s="1"/>
  <c r="C10239" i="29" s="1"/>
  <c r="C10240" i="29" s="1"/>
  <c r="C10241" i="29" s="1"/>
  <c r="C10242" i="29" s="1"/>
  <c r="C10243" i="29" s="1"/>
  <c r="C10244" i="29" s="1"/>
  <c r="C10245" i="29" s="1"/>
  <c r="C10246" i="29" s="1"/>
  <c r="C10247" i="29" s="1"/>
  <c r="C10248" i="29" s="1"/>
  <c r="C10249" i="29" s="1"/>
  <c r="C10250" i="29" s="1"/>
  <c r="C10251" i="29" s="1"/>
  <c r="C10252" i="29" s="1"/>
  <c r="C10253" i="29" s="1"/>
  <c r="C10254" i="29" s="1"/>
  <c r="C10255" i="29" s="1"/>
  <c r="C10256" i="29" s="1"/>
  <c r="C10257" i="29" s="1"/>
  <c r="C10258" i="29" s="1"/>
  <c r="C10259" i="29" s="1"/>
  <c r="C10260" i="29" s="1"/>
  <c r="C10261" i="29" s="1"/>
  <c r="C10262" i="29" s="1"/>
  <c r="C10263" i="29" s="1"/>
  <c r="C10264" i="29" s="1"/>
  <c r="C10265" i="29" s="1"/>
  <c r="C10266" i="29" s="1"/>
  <c r="C10267" i="29" s="1"/>
  <c r="C10268" i="29" s="1"/>
  <c r="C10269" i="29" s="1"/>
  <c r="C10270" i="29" s="1"/>
  <c r="C10271" i="29" s="1"/>
  <c r="C10272" i="29" s="1"/>
  <c r="C10273" i="29" s="1"/>
  <c r="C10274" i="29" s="1"/>
  <c r="C10275" i="29" s="1"/>
  <c r="C10276" i="29" s="1"/>
  <c r="C10277" i="29" s="1"/>
  <c r="C10278" i="29" s="1"/>
  <c r="C10279" i="29" s="1"/>
  <c r="C10280" i="29" s="1"/>
  <c r="C10281" i="29" s="1"/>
  <c r="C10282" i="29" s="1"/>
  <c r="C10283" i="29" s="1"/>
  <c r="C10284" i="29" s="1"/>
  <c r="C10285" i="29" s="1"/>
  <c r="C10286" i="29" s="1"/>
  <c r="C10287" i="29" s="1"/>
  <c r="C10288" i="29" s="1"/>
  <c r="C10289" i="29" s="1"/>
  <c r="C10290" i="29" s="1"/>
  <c r="C10291" i="29" s="1"/>
  <c r="C10292" i="29" s="1"/>
  <c r="C10293" i="29" s="1"/>
  <c r="C10294" i="29" s="1"/>
  <c r="C10295" i="29" s="1"/>
  <c r="C10296" i="29" s="1"/>
  <c r="C10297" i="29" s="1"/>
  <c r="C10298" i="29" s="1"/>
  <c r="C10299" i="29" s="1"/>
  <c r="C10300" i="29" s="1"/>
  <c r="C10301" i="29" s="1"/>
  <c r="C10302" i="29" s="1"/>
  <c r="C10303" i="29" s="1"/>
  <c r="C10304" i="29" s="1"/>
  <c r="C10305" i="29" s="1"/>
  <c r="C10306" i="29" s="1"/>
  <c r="C10307" i="29" s="1"/>
  <c r="C10308" i="29" s="1"/>
  <c r="C10309" i="29" s="1"/>
  <c r="C10310" i="29" s="1"/>
  <c r="C10311" i="29" s="1"/>
  <c r="C10312" i="29" s="1"/>
  <c r="C10313" i="29" s="1"/>
  <c r="C10314" i="29" s="1"/>
  <c r="C10315" i="29" s="1"/>
  <c r="C10316" i="29" s="1"/>
  <c r="C10317" i="29" s="1"/>
  <c r="C10318" i="29" s="1"/>
  <c r="C10319" i="29" s="1"/>
  <c r="C10320" i="29" s="1"/>
  <c r="C10321" i="29" s="1"/>
  <c r="C10322" i="29" s="1"/>
  <c r="C10323" i="29" s="1"/>
  <c r="C10324" i="29" s="1"/>
  <c r="C10325" i="29" s="1"/>
  <c r="C10326" i="29" s="1"/>
  <c r="C10327" i="29" s="1"/>
  <c r="C10328" i="29" s="1"/>
  <c r="C10329" i="29" s="1"/>
  <c r="C10330" i="29" s="1"/>
  <c r="C10331" i="29" s="1"/>
  <c r="C10332" i="29" s="1"/>
  <c r="C10333" i="29" s="1"/>
  <c r="C10334" i="29" s="1"/>
  <c r="C10335" i="29" s="1"/>
  <c r="C10336" i="29" s="1"/>
  <c r="C10337" i="29" s="1"/>
  <c r="C10338" i="29" s="1"/>
  <c r="C10339" i="29" s="1"/>
  <c r="C10340" i="29" s="1"/>
  <c r="C10341" i="29" s="1"/>
  <c r="C10342" i="29" s="1"/>
  <c r="C10343" i="29" s="1"/>
  <c r="C10344" i="29" s="1"/>
  <c r="C10345" i="29" s="1"/>
  <c r="C10346" i="29" s="1"/>
  <c r="C10347" i="29" s="1"/>
  <c r="C10348" i="29" s="1"/>
  <c r="C10349" i="29" s="1"/>
  <c r="C10350" i="29" s="1"/>
  <c r="C10351" i="29" s="1"/>
  <c r="C10352" i="29" s="1"/>
  <c r="C10353" i="29" s="1"/>
  <c r="C10354" i="29" s="1"/>
  <c r="C10355" i="29" s="1"/>
  <c r="C10356" i="29" s="1"/>
  <c r="C10357" i="29" s="1"/>
  <c r="C10358" i="29" s="1"/>
  <c r="C10359" i="29" s="1"/>
  <c r="C10360" i="29" s="1"/>
  <c r="C10361" i="29" s="1"/>
  <c r="C10362" i="29" s="1"/>
  <c r="C10363" i="29" s="1"/>
  <c r="C10364" i="29" s="1"/>
  <c r="C10365" i="29" s="1"/>
  <c r="C10366" i="29" s="1"/>
  <c r="C10367" i="29" s="1"/>
  <c r="C10368" i="29" s="1"/>
  <c r="C10369" i="29" s="1"/>
  <c r="C10370" i="29" s="1"/>
  <c r="C10371" i="29" s="1"/>
  <c r="C10372" i="29" s="1"/>
  <c r="C10373" i="29" s="1"/>
  <c r="C10374" i="29" s="1"/>
  <c r="C10375" i="29" s="1"/>
  <c r="C10376" i="29" s="1"/>
  <c r="C10377" i="29" s="1"/>
  <c r="C10378" i="29" s="1"/>
  <c r="C10379" i="29" s="1"/>
  <c r="C10380" i="29" s="1"/>
  <c r="C10381" i="29" s="1"/>
  <c r="C10382" i="29" s="1"/>
  <c r="C10383" i="29" s="1"/>
  <c r="C10384" i="29" s="1"/>
  <c r="C10385" i="29" s="1"/>
  <c r="C10386" i="29" s="1"/>
  <c r="C10387" i="29" s="1"/>
  <c r="C10388" i="29" s="1"/>
  <c r="C10389" i="29" s="1"/>
  <c r="C10390" i="29" s="1"/>
  <c r="C10391" i="29" s="1"/>
  <c r="C10392" i="29" s="1"/>
  <c r="C10393" i="29" s="1"/>
  <c r="C10394" i="29" s="1"/>
  <c r="C10395" i="29" s="1"/>
  <c r="C10396" i="29" s="1"/>
  <c r="C10397" i="29" s="1"/>
  <c r="C10398" i="29" s="1"/>
  <c r="C10399" i="29" s="1"/>
  <c r="C10400" i="29" s="1"/>
  <c r="C10401" i="29" s="1"/>
  <c r="C10402" i="29" s="1"/>
  <c r="C10403" i="29" s="1"/>
  <c r="C10404" i="29" s="1"/>
  <c r="C10405" i="29" s="1"/>
  <c r="C10406" i="29" s="1"/>
  <c r="C10407" i="29" s="1"/>
  <c r="C10408" i="29" s="1"/>
  <c r="C10409" i="29" s="1"/>
  <c r="C10410" i="29" s="1"/>
  <c r="C10411" i="29" s="1"/>
  <c r="C10412" i="29" s="1"/>
  <c r="C10413" i="29" s="1"/>
  <c r="C10414" i="29" s="1"/>
  <c r="C10415" i="29" s="1"/>
  <c r="C10416" i="29" s="1"/>
  <c r="C10417" i="29" s="1"/>
  <c r="C10418" i="29" s="1"/>
  <c r="C10419" i="29" s="1"/>
  <c r="C10420" i="29" s="1"/>
  <c r="C10421" i="29" s="1"/>
  <c r="C10422" i="29" s="1"/>
  <c r="C10423" i="29" s="1"/>
  <c r="C10424" i="29" s="1"/>
  <c r="C10425" i="29" s="1"/>
  <c r="C10426" i="29" s="1"/>
  <c r="C10427" i="29" s="1"/>
  <c r="C10428" i="29" s="1"/>
  <c r="C10429" i="29" s="1"/>
  <c r="C10430" i="29" s="1"/>
  <c r="C10431" i="29" s="1"/>
  <c r="C10432" i="29" s="1"/>
  <c r="C10433" i="29" s="1"/>
  <c r="C10434" i="29" s="1"/>
  <c r="C10435" i="29" s="1"/>
  <c r="C10436" i="29" s="1"/>
  <c r="C10437" i="29" s="1"/>
  <c r="C10438" i="29" s="1"/>
  <c r="C10439" i="29" s="1"/>
  <c r="C10440" i="29" s="1"/>
  <c r="C10441" i="29" s="1"/>
  <c r="C10442" i="29" s="1"/>
  <c r="C10443" i="29" s="1"/>
  <c r="C10444" i="29" s="1"/>
  <c r="C10445" i="29" s="1"/>
  <c r="C10446" i="29" s="1"/>
  <c r="C10447" i="29" s="1"/>
  <c r="C10448" i="29" s="1"/>
  <c r="C10449" i="29" s="1"/>
  <c r="C10450" i="29" s="1"/>
  <c r="C10451" i="29" s="1"/>
  <c r="C10452" i="29" s="1"/>
  <c r="C10453" i="29" s="1"/>
  <c r="C10454" i="29" s="1"/>
  <c r="C10455" i="29" s="1"/>
  <c r="C10456" i="29" s="1"/>
  <c r="C10457" i="29" s="1"/>
  <c r="C10458" i="29" s="1"/>
  <c r="C10459" i="29" s="1"/>
  <c r="C10460" i="29" s="1"/>
  <c r="C10461" i="29" s="1"/>
  <c r="C10462" i="29" s="1"/>
  <c r="C10463" i="29" s="1"/>
  <c r="C10464" i="29" s="1"/>
  <c r="C10465" i="29" s="1"/>
  <c r="C10466" i="29" s="1"/>
  <c r="C10467" i="29" s="1"/>
  <c r="C10468" i="29" s="1"/>
  <c r="C10469" i="29" s="1"/>
  <c r="C10470" i="29" s="1"/>
  <c r="C10471" i="29" s="1"/>
  <c r="C10472" i="29" s="1"/>
  <c r="C10473" i="29" s="1"/>
  <c r="C10474" i="29" s="1"/>
  <c r="C10475" i="29" s="1"/>
  <c r="C10476" i="29" s="1"/>
  <c r="C10477" i="29" s="1"/>
  <c r="C10478" i="29" s="1"/>
  <c r="C10479" i="29" s="1"/>
  <c r="C10480" i="29" s="1"/>
  <c r="C10481" i="29" s="1"/>
  <c r="C10482" i="29" s="1"/>
  <c r="C10483" i="29" s="1"/>
  <c r="C10484" i="29" s="1"/>
  <c r="C10485" i="29" s="1"/>
  <c r="C10486" i="29" s="1"/>
  <c r="C10487" i="29" s="1"/>
  <c r="C10488" i="29" s="1"/>
  <c r="C10489" i="29" s="1"/>
  <c r="C10490" i="29" s="1"/>
  <c r="C10491" i="29" s="1"/>
  <c r="C10492" i="29" s="1"/>
  <c r="C10493" i="29" s="1"/>
  <c r="C10494" i="29" s="1"/>
  <c r="C10495" i="29" s="1"/>
  <c r="C10496" i="29" s="1"/>
  <c r="C10497" i="29" s="1"/>
  <c r="C10498" i="29" s="1"/>
  <c r="C10499" i="29" s="1"/>
  <c r="C10500" i="29" s="1"/>
  <c r="C10501" i="29" s="1"/>
  <c r="C10502" i="29" s="1"/>
  <c r="C10503" i="29" s="1"/>
  <c r="C10504" i="29" s="1"/>
  <c r="C10505" i="29" s="1"/>
  <c r="C10506" i="29" s="1"/>
  <c r="C10507" i="29" s="1"/>
  <c r="C10508" i="29" s="1"/>
  <c r="C10509" i="29" s="1"/>
  <c r="C10510" i="29" s="1"/>
  <c r="C10511" i="29" s="1"/>
  <c r="C10512" i="29" s="1"/>
  <c r="C10513" i="29" s="1"/>
  <c r="C10514" i="29" s="1"/>
  <c r="C10515" i="29" s="1"/>
  <c r="C10516" i="29" s="1"/>
  <c r="C10517" i="29" s="1"/>
  <c r="C10518" i="29" s="1"/>
  <c r="C10519" i="29" s="1"/>
  <c r="C10520" i="29" s="1"/>
  <c r="C10521" i="29" s="1"/>
  <c r="C10522" i="29" s="1"/>
  <c r="C10523" i="29" s="1"/>
  <c r="C10524" i="29" s="1"/>
  <c r="C10525" i="29" s="1"/>
  <c r="C10526" i="29" s="1"/>
  <c r="C10527" i="29" s="1"/>
  <c r="C10528" i="29" s="1"/>
  <c r="C10529" i="29" s="1"/>
  <c r="C10530" i="29" s="1"/>
  <c r="C10531" i="29" s="1"/>
  <c r="C10532" i="29" s="1"/>
  <c r="C10533" i="29" s="1"/>
  <c r="C10534" i="29" s="1"/>
  <c r="C10535" i="29" s="1"/>
  <c r="C10536" i="29" s="1"/>
  <c r="C10537" i="29" s="1"/>
  <c r="C10538" i="29" s="1"/>
  <c r="C10539" i="29" s="1"/>
  <c r="C10540" i="29" s="1"/>
  <c r="C10541" i="29" s="1"/>
  <c r="C10542" i="29" s="1"/>
  <c r="C10543" i="29" s="1"/>
  <c r="C10544" i="29" s="1"/>
  <c r="C10545" i="29" s="1"/>
  <c r="C10546" i="29" s="1"/>
  <c r="C10547" i="29" s="1"/>
  <c r="C10548" i="29" s="1"/>
  <c r="C10549" i="29" s="1"/>
  <c r="C10550" i="29" s="1"/>
  <c r="C10551" i="29" s="1"/>
  <c r="C10552" i="29" s="1"/>
  <c r="C10553" i="29" s="1"/>
  <c r="C10554" i="29" s="1"/>
  <c r="C10555" i="29" s="1"/>
  <c r="C10556" i="29" s="1"/>
  <c r="C10557" i="29" s="1"/>
  <c r="C10558" i="29" s="1"/>
  <c r="C10559" i="29" s="1"/>
  <c r="C10560" i="29" s="1"/>
  <c r="C10561" i="29" s="1"/>
  <c r="C10562" i="29" s="1"/>
  <c r="C10563" i="29" s="1"/>
  <c r="C10564" i="29" s="1"/>
  <c r="C10565" i="29" s="1"/>
  <c r="C10566" i="29" s="1"/>
  <c r="C10567" i="29" s="1"/>
  <c r="C10568" i="29" s="1"/>
  <c r="C10569" i="29" s="1"/>
  <c r="C10570" i="29" s="1"/>
  <c r="C10571" i="29" s="1"/>
  <c r="C10572" i="29" s="1"/>
  <c r="C10573" i="29" s="1"/>
  <c r="C10574" i="29" s="1"/>
  <c r="C10575" i="29" s="1"/>
  <c r="C10576" i="29" s="1"/>
  <c r="C10577" i="29" s="1"/>
  <c r="C10578" i="29" s="1"/>
  <c r="C10579" i="29" s="1"/>
  <c r="C10580" i="29" s="1"/>
  <c r="C10581" i="29" s="1"/>
  <c r="C10582" i="29" s="1"/>
  <c r="C10583" i="29" s="1"/>
  <c r="C10584" i="29" s="1"/>
  <c r="C10585" i="29" s="1"/>
  <c r="C10586" i="29" s="1"/>
  <c r="C10587" i="29" s="1"/>
  <c r="C10588" i="29" s="1"/>
  <c r="C10589" i="29" s="1"/>
  <c r="C10590" i="29" s="1"/>
  <c r="C10591" i="29" s="1"/>
  <c r="C10592" i="29" s="1"/>
  <c r="C10593" i="29" s="1"/>
  <c r="C10594" i="29" s="1"/>
  <c r="C10595" i="29" s="1"/>
  <c r="C10596" i="29" s="1"/>
  <c r="D10233" i="29"/>
  <c r="D10234" i="29" s="1"/>
  <c r="D10235" i="29" s="1"/>
  <c r="D10236" i="29" s="1"/>
  <c r="D10237" i="29" s="1"/>
  <c r="D10238" i="29" s="1"/>
  <c r="D10239" i="29" s="1"/>
  <c r="D10240" i="29" s="1"/>
  <c r="D10241" i="29" s="1"/>
  <c r="D10242" i="29" s="1"/>
  <c r="D10243" i="29" s="1"/>
  <c r="D10244" i="29" s="1"/>
  <c r="D10245" i="29" s="1"/>
  <c r="D10246" i="29" s="1"/>
  <c r="D10247" i="29" s="1"/>
  <c r="D10248" i="29" s="1"/>
  <c r="D10249" i="29" s="1"/>
  <c r="D10250" i="29" s="1"/>
  <c r="D10251" i="29" s="1"/>
  <c r="D10252" i="29" s="1"/>
  <c r="D10253" i="29" s="1"/>
  <c r="D10254" i="29" s="1"/>
  <c r="D10255" i="29" s="1"/>
  <c r="D10256" i="29" s="1"/>
  <c r="D10257" i="29" s="1"/>
  <c r="D10258" i="29" s="1"/>
  <c r="D10259" i="29" s="1"/>
  <c r="D10260" i="29" s="1"/>
  <c r="D10261" i="29" s="1"/>
  <c r="D10262" i="29" s="1"/>
  <c r="D10263" i="29" s="1"/>
  <c r="D10264" i="29" s="1"/>
  <c r="D10265" i="29" s="1"/>
  <c r="D10266" i="29" s="1"/>
  <c r="D10267" i="29" s="1"/>
  <c r="D10268" i="29" s="1"/>
  <c r="D10269" i="29" s="1"/>
  <c r="D10270" i="29" s="1"/>
  <c r="D10271" i="29" s="1"/>
  <c r="D10272" i="29" s="1"/>
  <c r="D10273" i="29" s="1"/>
  <c r="D10274" i="29" s="1"/>
  <c r="D10275" i="29" s="1"/>
  <c r="D10276" i="29" s="1"/>
  <c r="D10277" i="29" s="1"/>
  <c r="D10278" i="29" s="1"/>
  <c r="D10279" i="29" s="1"/>
  <c r="D10280" i="29" s="1"/>
  <c r="D10281" i="29" s="1"/>
  <c r="D10282" i="29" s="1"/>
  <c r="D10283" i="29" s="1"/>
  <c r="D10284" i="29" s="1"/>
  <c r="D10285" i="29" s="1"/>
  <c r="D10286" i="29" s="1"/>
  <c r="D10287" i="29" s="1"/>
  <c r="D10288" i="29" s="1"/>
  <c r="D10289" i="29" s="1"/>
  <c r="D10290" i="29" s="1"/>
  <c r="D10291" i="29" s="1"/>
  <c r="D10292" i="29" s="1"/>
  <c r="D10293" i="29" s="1"/>
  <c r="D10294" i="29" s="1"/>
  <c r="D10295" i="29" s="1"/>
  <c r="D10296" i="29" s="1"/>
  <c r="D10297" i="29" s="1"/>
  <c r="D10298" i="29" s="1"/>
  <c r="D10299" i="29" s="1"/>
  <c r="D10300" i="29" s="1"/>
  <c r="D10301" i="29" s="1"/>
  <c r="D10302" i="29" s="1"/>
  <c r="D10303" i="29" s="1"/>
  <c r="D10304" i="29" s="1"/>
  <c r="D10305" i="29" s="1"/>
  <c r="D10306" i="29" s="1"/>
  <c r="D10307" i="29" s="1"/>
  <c r="D10308" i="29" s="1"/>
  <c r="D10309" i="29" s="1"/>
  <c r="D10310" i="29" s="1"/>
  <c r="D10311" i="29" s="1"/>
  <c r="D10312" i="29" s="1"/>
  <c r="D10313" i="29" s="1"/>
  <c r="D10314" i="29" s="1"/>
  <c r="D10315" i="29" s="1"/>
  <c r="D10316" i="29" s="1"/>
  <c r="D10317" i="29" s="1"/>
  <c r="D10318" i="29" s="1"/>
  <c r="D10319" i="29" s="1"/>
  <c r="D10320" i="29" s="1"/>
  <c r="D10321" i="29" s="1"/>
  <c r="D10322" i="29" s="1"/>
  <c r="D10323" i="29" s="1"/>
  <c r="D10324" i="29" s="1"/>
  <c r="D10325" i="29" s="1"/>
  <c r="D10326" i="29" s="1"/>
  <c r="D10327" i="29" s="1"/>
  <c r="D10328" i="29" s="1"/>
  <c r="D10329" i="29" s="1"/>
  <c r="D10330" i="29" s="1"/>
  <c r="D10331" i="29" s="1"/>
  <c r="D10332" i="29" s="1"/>
  <c r="D10333" i="29" s="1"/>
  <c r="D10334" i="29" s="1"/>
  <c r="D10335" i="29" s="1"/>
  <c r="D10336" i="29" s="1"/>
  <c r="D10337" i="29" s="1"/>
  <c r="D10338" i="29" s="1"/>
  <c r="D10339" i="29" s="1"/>
  <c r="D10340" i="29" s="1"/>
  <c r="D10341" i="29" s="1"/>
  <c r="D10342" i="29" s="1"/>
  <c r="D10343" i="29" s="1"/>
  <c r="D10344" i="29" s="1"/>
  <c r="D10345" i="29" s="1"/>
  <c r="D10346" i="29" s="1"/>
  <c r="D10347" i="29" s="1"/>
  <c r="D10348" i="29" s="1"/>
  <c r="D10349" i="29" s="1"/>
  <c r="D10350" i="29" s="1"/>
  <c r="D10351" i="29" s="1"/>
  <c r="D10352" i="29" s="1"/>
  <c r="D10353" i="29" s="1"/>
  <c r="D10354" i="29" s="1"/>
  <c r="D10355" i="29" s="1"/>
  <c r="D10356" i="29" s="1"/>
  <c r="D10357" i="29" s="1"/>
  <c r="D10358" i="29" s="1"/>
  <c r="D10359" i="29" s="1"/>
  <c r="D10360" i="29" s="1"/>
  <c r="D10361" i="29" s="1"/>
  <c r="D10362" i="29" s="1"/>
  <c r="D10363" i="29" s="1"/>
  <c r="D10364" i="29" s="1"/>
  <c r="D10365" i="29" s="1"/>
  <c r="D10366" i="29" s="1"/>
  <c r="B10598" i="29"/>
  <c r="B10599" i="29" s="1"/>
  <c r="B10600" i="29" s="1"/>
  <c r="B10601" i="29" s="1"/>
  <c r="B10602" i="29" s="1"/>
  <c r="B10603" i="29" s="1"/>
  <c r="B10604" i="29" s="1"/>
  <c r="B10605" i="29" s="1"/>
  <c r="B10606" i="29" s="1"/>
  <c r="B10607" i="29" s="1"/>
  <c r="B10608" i="29" s="1"/>
  <c r="B10609" i="29" s="1"/>
  <c r="B10610" i="29" s="1"/>
  <c r="B10611" i="29" s="1"/>
  <c r="B10612" i="29" s="1"/>
  <c r="B10613" i="29" s="1"/>
  <c r="B10614" i="29" s="1"/>
  <c r="B10615" i="29" s="1"/>
  <c r="B10616" i="29" s="1"/>
  <c r="B10617" i="29" s="1"/>
  <c r="B10618" i="29" s="1"/>
  <c r="B10619" i="29" s="1"/>
  <c r="B10620" i="29" s="1"/>
  <c r="B10621" i="29" s="1"/>
  <c r="B10622" i="29" s="1"/>
  <c r="B10623" i="29" s="1"/>
  <c r="B10624" i="29" s="1"/>
  <c r="B10625" i="29" s="1"/>
  <c r="B10626" i="29" s="1"/>
  <c r="B10627" i="29" s="1"/>
  <c r="B10628" i="29" s="1"/>
  <c r="B10629" i="29" s="1"/>
  <c r="B10630" i="29" s="1"/>
  <c r="B10631" i="29" s="1"/>
  <c r="B10632" i="29" s="1"/>
  <c r="B10633" i="29" s="1"/>
  <c r="B10634" i="29" s="1"/>
  <c r="B10635" i="29" s="1"/>
  <c r="B10636" i="29" s="1"/>
  <c r="B10637" i="29" s="1"/>
  <c r="B10638" i="29" s="1"/>
  <c r="B10639" i="29" s="1"/>
  <c r="B10640" i="29" s="1"/>
  <c r="B10641" i="29" s="1"/>
  <c r="B10642" i="29" s="1"/>
  <c r="B10643" i="29" s="1"/>
  <c r="B10644" i="29" s="1"/>
  <c r="B10645" i="29" s="1"/>
  <c r="B10646" i="29" s="1"/>
  <c r="B10647" i="29" s="1"/>
  <c r="B10648" i="29" s="1"/>
  <c r="B10649" i="29" s="1"/>
  <c r="B10650" i="29" s="1"/>
  <c r="B10651" i="29" s="1"/>
  <c r="B10652" i="29" s="1"/>
  <c r="B10653" i="29" s="1"/>
  <c r="B10654" i="29" s="1"/>
  <c r="B10655" i="29" s="1"/>
  <c r="B10656" i="29" s="1"/>
  <c r="B10657" i="29" s="1"/>
  <c r="B10658" i="29" s="1"/>
  <c r="B10659" i="29" s="1"/>
  <c r="B10660" i="29" s="1"/>
  <c r="B10661" i="29" s="1"/>
  <c r="B10662" i="29" s="1"/>
  <c r="B10663" i="29" s="1"/>
  <c r="B10664" i="29" s="1"/>
  <c r="B10665" i="29" s="1"/>
  <c r="B10666" i="29" s="1"/>
  <c r="B10667" i="29" s="1"/>
  <c r="B10668" i="29" s="1"/>
  <c r="B10669" i="29" s="1"/>
  <c r="B10670" i="29" s="1"/>
  <c r="B10671" i="29" s="1"/>
  <c r="B10672" i="29" s="1"/>
  <c r="B10673" i="29" s="1"/>
  <c r="B10674" i="29" s="1"/>
  <c r="B10675" i="29" s="1"/>
  <c r="B10676" i="29" s="1"/>
  <c r="B10677" i="29" s="1"/>
  <c r="B10678" i="29" s="1"/>
  <c r="B10679" i="29" s="1"/>
  <c r="B10680" i="29" s="1"/>
  <c r="B10681" i="29" s="1"/>
  <c r="B10682" i="29" s="1"/>
  <c r="B10683" i="29" s="1"/>
  <c r="B10684" i="29" s="1"/>
  <c r="B10685" i="29" s="1"/>
  <c r="B10686" i="29" s="1"/>
  <c r="B10687" i="29" s="1"/>
  <c r="B10688" i="29" s="1"/>
  <c r="B10689" i="29" s="1"/>
  <c r="B10690" i="29" s="1"/>
  <c r="B10691" i="29" s="1"/>
  <c r="B10692" i="29" s="1"/>
  <c r="B10693" i="29" s="1"/>
  <c r="B10694" i="29" s="1"/>
  <c r="B10695" i="29" s="1"/>
  <c r="B10696" i="29" s="1"/>
  <c r="B10697" i="29" s="1"/>
  <c r="B10698" i="29" s="1"/>
  <c r="B10699" i="29" s="1"/>
  <c r="B10700" i="29" s="1"/>
  <c r="B10701" i="29" s="1"/>
  <c r="B10702" i="29" s="1"/>
  <c r="B10703" i="29" s="1"/>
  <c r="B10704" i="29" s="1"/>
  <c r="B10705" i="29" s="1"/>
  <c r="B10706" i="29" s="1"/>
  <c r="B10707" i="29" s="1"/>
  <c r="B10708" i="29" s="1"/>
  <c r="B10709" i="29" s="1"/>
  <c r="B10710" i="29" s="1"/>
  <c r="B10711" i="29" s="1"/>
  <c r="B10712" i="29" s="1"/>
  <c r="B10713" i="29" s="1"/>
  <c r="B10714" i="29" s="1"/>
  <c r="B10715" i="29" s="1"/>
  <c r="B10716" i="29" s="1"/>
  <c r="B10717" i="29" s="1"/>
  <c r="B10718" i="29" s="1"/>
  <c r="B10719" i="29" s="1"/>
  <c r="B10720" i="29" s="1"/>
  <c r="B10721" i="29" s="1"/>
  <c r="B10722" i="29" s="1"/>
  <c r="B10723" i="29" s="1"/>
  <c r="B10724" i="29" s="1"/>
  <c r="B10725" i="29" s="1"/>
  <c r="B10726" i="29" s="1"/>
  <c r="B10727" i="29" s="1"/>
  <c r="B10728" i="29" s="1"/>
  <c r="B10729" i="29" s="1"/>
  <c r="B10730" i="29" s="1"/>
  <c r="B10731" i="29" s="1"/>
  <c r="B10732" i="29" s="1"/>
  <c r="B10733" i="29" s="1"/>
  <c r="B10734" i="29" s="1"/>
  <c r="B10735" i="29" s="1"/>
  <c r="B10736" i="29" s="1"/>
  <c r="B10737" i="29" s="1"/>
  <c r="B10738" i="29" s="1"/>
  <c r="B10739" i="29" s="1"/>
  <c r="B10740" i="29" s="1"/>
  <c r="B10741" i="29" s="1"/>
  <c r="B10742" i="29" s="1"/>
  <c r="B10743" i="29" s="1"/>
  <c r="B10744" i="29" s="1"/>
  <c r="B10745" i="29" s="1"/>
  <c r="B10746" i="29" s="1"/>
  <c r="B10747" i="29" s="1"/>
  <c r="B10748" i="29" s="1"/>
  <c r="B10749" i="29" s="1"/>
  <c r="B10750" i="29" s="1"/>
  <c r="B10751" i="29" s="1"/>
  <c r="B10752" i="29" s="1"/>
  <c r="B10753" i="29" s="1"/>
  <c r="B10754" i="29" s="1"/>
  <c r="B10755" i="29" s="1"/>
  <c r="B10756" i="29" s="1"/>
  <c r="B10757" i="29" s="1"/>
  <c r="B10758" i="29" s="1"/>
  <c r="B10759" i="29" s="1"/>
  <c r="B10760" i="29" s="1"/>
  <c r="B10761" i="29" s="1"/>
  <c r="B10762" i="29" s="1"/>
  <c r="B10763" i="29" s="1"/>
  <c r="B10764" i="29" s="1"/>
  <c r="B10765" i="29" s="1"/>
  <c r="B10766" i="29" s="1"/>
  <c r="B10767" i="29" s="1"/>
  <c r="B10768" i="29" s="1"/>
  <c r="B10769" i="29" s="1"/>
  <c r="B10770" i="29" s="1"/>
  <c r="B10771" i="29" s="1"/>
  <c r="B10772" i="29" s="1"/>
  <c r="B10773" i="29" s="1"/>
  <c r="B10774" i="29" s="1"/>
  <c r="B10775" i="29" s="1"/>
  <c r="B10776" i="29" s="1"/>
  <c r="B10777" i="29" s="1"/>
  <c r="B10778" i="29" s="1"/>
  <c r="B10779" i="29" s="1"/>
  <c r="B10780" i="29" s="1"/>
  <c r="B10781" i="29" s="1"/>
  <c r="B10782" i="29" s="1"/>
  <c r="B10783" i="29" s="1"/>
  <c r="B10784" i="29" s="1"/>
  <c r="B10785" i="29" s="1"/>
  <c r="B10786" i="29" s="1"/>
  <c r="B10787" i="29" s="1"/>
  <c r="B10788" i="29" s="1"/>
  <c r="B10789" i="29" s="1"/>
  <c r="B10790" i="29" s="1"/>
  <c r="B10791" i="29" s="1"/>
  <c r="B10792" i="29" s="1"/>
  <c r="B10793" i="29" s="1"/>
  <c r="B10794" i="29" s="1"/>
  <c r="B10795" i="29" s="1"/>
  <c r="B10796" i="29" s="1"/>
  <c r="B10797" i="29" s="1"/>
  <c r="B10798" i="29" s="1"/>
  <c r="B10799" i="29" s="1"/>
  <c r="B10800" i="29" s="1"/>
  <c r="B10801" i="29" s="1"/>
  <c r="B10802" i="29" s="1"/>
  <c r="B10803" i="29" s="1"/>
  <c r="B10804" i="29" s="1"/>
  <c r="B10805" i="29" s="1"/>
  <c r="B10806" i="29" s="1"/>
  <c r="B10807" i="29" s="1"/>
  <c r="B10808" i="29" s="1"/>
  <c r="B10809" i="29" s="1"/>
  <c r="B10810" i="29" s="1"/>
  <c r="B10811" i="29" s="1"/>
  <c r="B10812" i="29" s="1"/>
  <c r="B10813" i="29" s="1"/>
  <c r="B10814" i="29" s="1"/>
  <c r="B10815" i="29" s="1"/>
  <c r="B10816" i="29" s="1"/>
  <c r="B10817" i="29" s="1"/>
  <c r="B10818" i="29" s="1"/>
  <c r="B10819" i="29" s="1"/>
  <c r="B10820" i="29" s="1"/>
  <c r="B10821" i="29" s="1"/>
  <c r="B10822" i="29" s="1"/>
  <c r="B10823" i="29" s="1"/>
  <c r="B10824" i="29" s="1"/>
  <c r="B10825" i="29" s="1"/>
  <c r="B10826" i="29" s="1"/>
  <c r="B10827" i="29" s="1"/>
  <c r="B10828" i="29" s="1"/>
  <c r="B10829" i="29" s="1"/>
  <c r="B10830" i="29" s="1"/>
  <c r="B10831" i="29" s="1"/>
  <c r="B10832" i="29" s="1"/>
  <c r="B10833" i="29" s="1"/>
  <c r="B10834" i="29" s="1"/>
  <c r="B10835" i="29" s="1"/>
  <c r="B10836" i="29" s="1"/>
  <c r="B10837" i="29" s="1"/>
  <c r="B10838" i="29" s="1"/>
  <c r="B10839" i="29" s="1"/>
  <c r="B10840" i="29" s="1"/>
  <c r="B10841" i="29" s="1"/>
  <c r="B10842" i="29" s="1"/>
  <c r="B10843" i="29" s="1"/>
  <c r="B10844" i="29" s="1"/>
  <c r="B10845" i="29" s="1"/>
  <c r="B10846" i="29" s="1"/>
  <c r="B10847" i="29" s="1"/>
  <c r="B10848" i="29" s="1"/>
  <c r="B10849" i="29" s="1"/>
  <c r="B10850" i="29" s="1"/>
  <c r="B10851" i="29" s="1"/>
  <c r="B10852" i="29" s="1"/>
  <c r="B10853" i="29" s="1"/>
  <c r="B10854" i="29" s="1"/>
  <c r="B10855" i="29" s="1"/>
  <c r="B10856" i="29" s="1"/>
  <c r="B10857" i="29" s="1"/>
  <c r="B10858" i="29" s="1"/>
  <c r="B10859" i="29" s="1"/>
  <c r="B10860" i="29" s="1"/>
  <c r="B10861" i="29" s="1"/>
  <c r="B10862" i="29" s="1"/>
  <c r="B10863" i="29" s="1"/>
  <c r="B10864" i="29" s="1"/>
  <c r="B10865" i="29" s="1"/>
  <c r="B10866" i="29" s="1"/>
  <c r="B10867" i="29" s="1"/>
  <c r="B10868" i="29" s="1"/>
  <c r="B10869" i="29" s="1"/>
  <c r="B10870" i="29" s="1"/>
  <c r="B10871" i="29" s="1"/>
  <c r="B10872" i="29" s="1"/>
  <c r="B10873" i="29" s="1"/>
  <c r="B10874" i="29" s="1"/>
  <c r="B10875" i="29" s="1"/>
  <c r="B10876" i="29" s="1"/>
  <c r="B10877" i="29" s="1"/>
  <c r="B10878" i="29" s="1"/>
  <c r="B10879" i="29" s="1"/>
  <c r="B10880" i="29" s="1"/>
  <c r="B10881" i="29" s="1"/>
  <c r="B10882" i="29" s="1"/>
  <c r="B10883" i="29" s="1"/>
  <c r="B10884" i="29" s="1"/>
  <c r="B10885" i="29" s="1"/>
  <c r="B10886" i="29" s="1"/>
  <c r="B10887" i="29" s="1"/>
  <c r="B10888" i="29" s="1"/>
  <c r="B10889" i="29" s="1"/>
  <c r="B10890" i="29" s="1"/>
  <c r="B10891" i="29" s="1"/>
  <c r="B10892" i="29" s="1"/>
  <c r="B10893" i="29" s="1"/>
  <c r="B10894" i="29" s="1"/>
  <c r="B10895" i="29" s="1"/>
  <c r="B10896" i="29" s="1"/>
  <c r="B10897" i="29" s="1"/>
  <c r="B10898" i="29" s="1"/>
  <c r="B10899" i="29" s="1"/>
  <c r="B10900" i="29" s="1"/>
  <c r="B10901" i="29" s="1"/>
  <c r="B10902" i="29" s="1"/>
  <c r="B10903" i="29" s="1"/>
  <c r="B10904" i="29" s="1"/>
  <c r="B10905" i="29" s="1"/>
  <c r="B10906" i="29" s="1"/>
  <c r="B10907" i="29" s="1"/>
  <c r="B10908" i="29" s="1"/>
  <c r="B10909" i="29" s="1"/>
  <c r="B10910" i="29" s="1"/>
  <c r="B10911" i="29" s="1"/>
  <c r="B10912" i="29" s="1"/>
  <c r="B10913" i="29" s="1"/>
  <c r="B10914" i="29" s="1"/>
  <c r="B10915" i="29" s="1"/>
  <c r="B10916" i="29" s="1"/>
  <c r="B10917" i="29" s="1"/>
  <c r="B10918" i="29" s="1"/>
  <c r="B10919" i="29" s="1"/>
  <c r="B10920" i="29" s="1"/>
  <c r="B10921" i="29" s="1"/>
  <c r="B10922" i="29" s="1"/>
  <c r="B10923" i="29" s="1"/>
  <c r="B10924" i="29" s="1"/>
  <c r="B10925" i="29" s="1"/>
  <c r="B10926" i="29" s="1"/>
  <c r="B10927" i="29" s="1"/>
  <c r="B10928" i="29" s="1"/>
  <c r="B10929" i="29" s="1"/>
  <c r="B10930" i="29" s="1"/>
  <c r="B10931" i="29" s="1"/>
  <c r="B10932" i="29" s="1"/>
  <c r="B10933" i="29" s="1"/>
  <c r="B10934" i="29" s="1"/>
  <c r="B10935" i="29" s="1"/>
  <c r="B10936" i="29" s="1"/>
  <c r="B10937" i="29" s="1"/>
  <c r="B10938" i="29" s="1"/>
  <c r="B10939" i="29" s="1"/>
  <c r="B10940" i="29" s="1"/>
  <c r="B10941" i="29" s="1"/>
  <c r="B10942" i="29" s="1"/>
  <c r="B10943" i="29" s="1"/>
  <c r="B10944" i="29" s="1"/>
  <c r="B10945" i="29" s="1"/>
  <c r="B10946" i="29" s="1"/>
  <c r="B10947" i="29" s="1"/>
  <c r="B10948" i="29" s="1"/>
  <c r="B10949" i="29" s="1"/>
  <c r="B10950" i="29" s="1"/>
  <c r="B10951" i="29" s="1"/>
  <c r="B10952" i="29" s="1"/>
  <c r="B10953" i="29" s="1"/>
  <c r="B10954" i="29" s="1"/>
  <c r="B10955" i="29" s="1"/>
  <c r="B10956" i="29" s="1"/>
  <c r="B10957" i="29" s="1"/>
  <c r="B10958" i="29" s="1"/>
  <c r="B10959" i="29" s="1"/>
  <c r="B10960" i="29" s="1"/>
  <c r="B10961" i="29" s="1"/>
  <c r="C10598" i="29"/>
  <c r="C10599" i="29" s="1"/>
  <c r="C10600" i="29" s="1"/>
  <c r="C10601" i="29" s="1"/>
  <c r="C10602" i="29" s="1"/>
  <c r="C10603" i="29" s="1"/>
  <c r="C10604" i="29" s="1"/>
  <c r="C10605" i="29" s="1"/>
  <c r="C10606" i="29" s="1"/>
  <c r="C10607" i="29" s="1"/>
  <c r="C10608" i="29" s="1"/>
  <c r="C10609" i="29" s="1"/>
  <c r="C10610" i="29" s="1"/>
  <c r="C10611" i="29" s="1"/>
  <c r="C10612" i="29" s="1"/>
  <c r="C10613" i="29" s="1"/>
  <c r="C10614" i="29" s="1"/>
  <c r="C10615" i="29" s="1"/>
  <c r="C10616" i="29" s="1"/>
  <c r="C10617" i="29" s="1"/>
  <c r="C10618" i="29" s="1"/>
  <c r="C10619" i="29" s="1"/>
  <c r="C10620" i="29" s="1"/>
  <c r="C10621" i="29" s="1"/>
  <c r="C10622" i="29" s="1"/>
  <c r="C10623" i="29" s="1"/>
  <c r="C10624" i="29" s="1"/>
  <c r="C10625" i="29" s="1"/>
  <c r="C10626" i="29" s="1"/>
  <c r="C10627" i="29" s="1"/>
  <c r="C10628" i="29" s="1"/>
  <c r="C10629" i="29" s="1"/>
  <c r="C10630" i="29" s="1"/>
  <c r="C10631" i="29" s="1"/>
  <c r="C10632" i="29" s="1"/>
  <c r="C10633" i="29" s="1"/>
  <c r="C10634" i="29" s="1"/>
  <c r="C10635" i="29" s="1"/>
  <c r="C10636" i="29" s="1"/>
  <c r="C10637" i="29" s="1"/>
  <c r="C10638" i="29" s="1"/>
  <c r="C10639" i="29" s="1"/>
  <c r="C10640" i="29" s="1"/>
  <c r="C10641" i="29" s="1"/>
  <c r="C10642" i="29" s="1"/>
  <c r="C10643" i="29" s="1"/>
  <c r="C10644" i="29" s="1"/>
  <c r="C10645" i="29" s="1"/>
  <c r="C10646" i="29" s="1"/>
  <c r="C10647" i="29" s="1"/>
  <c r="C10648" i="29" s="1"/>
  <c r="C10649" i="29" s="1"/>
  <c r="C10650" i="29" s="1"/>
  <c r="C10651" i="29" s="1"/>
  <c r="C10652" i="29" s="1"/>
  <c r="C10653" i="29" s="1"/>
  <c r="C10654" i="29" s="1"/>
  <c r="C10655" i="29" s="1"/>
  <c r="C10656" i="29" s="1"/>
  <c r="C10657" i="29" s="1"/>
  <c r="C10658" i="29" s="1"/>
  <c r="C10659" i="29" s="1"/>
  <c r="C10660" i="29" s="1"/>
  <c r="C10661" i="29" s="1"/>
  <c r="C10662" i="29" s="1"/>
  <c r="C10663" i="29" s="1"/>
  <c r="C10664" i="29" s="1"/>
  <c r="C10665" i="29" s="1"/>
  <c r="C10666" i="29" s="1"/>
  <c r="C10667" i="29" s="1"/>
  <c r="C10668" i="29" s="1"/>
  <c r="C10669" i="29" s="1"/>
  <c r="C10670" i="29" s="1"/>
  <c r="C10671" i="29" s="1"/>
  <c r="C10672" i="29" s="1"/>
  <c r="C10673" i="29" s="1"/>
  <c r="C10674" i="29" s="1"/>
  <c r="C10675" i="29" s="1"/>
  <c r="C10676" i="29" s="1"/>
  <c r="C10677" i="29" s="1"/>
  <c r="C10678" i="29" s="1"/>
  <c r="C10679" i="29" s="1"/>
  <c r="C10680" i="29" s="1"/>
  <c r="C10681" i="29" s="1"/>
  <c r="C10682" i="29" s="1"/>
  <c r="C10683" i="29" s="1"/>
  <c r="C10684" i="29" s="1"/>
  <c r="C10685" i="29" s="1"/>
  <c r="C10686" i="29" s="1"/>
  <c r="C10687" i="29" s="1"/>
  <c r="C10688" i="29" s="1"/>
  <c r="C10689" i="29" s="1"/>
  <c r="C10690" i="29" s="1"/>
  <c r="C10691" i="29" s="1"/>
  <c r="C10692" i="29" s="1"/>
  <c r="C10693" i="29" s="1"/>
  <c r="C10694" i="29" s="1"/>
  <c r="C10695" i="29" s="1"/>
  <c r="C10696" i="29" s="1"/>
  <c r="C10697" i="29" s="1"/>
  <c r="C10698" i="29" s="1"/>
  <c r="C10699" i="29" s="1"/>
  <c r="C10700" i="29" s="1"/>
  <c r="C10701" i="29" s="1"/>
  <c r="C10702" i="29" s="1"/>
  <c r="C10703" i="29" s="1"/>
  <c r="C10704" i="29" s="1"/>
  <c r="C10705" i="29" s="1"/>
  <c r="C10706" i="29" s="1"/>
  <c r="C10707" i="29" s="1"/>
  <c r="C10708" i="29" s="1"/>
  <c r="C10709" i="29" s="1"/>
  <c r="C10710" i="29" s="1"/>
  <c r="C10711" i="29" s="1"/>
  <c r="C10712" i="29" s="1"/>
  <c r="C10713" i="29" s="1"/>
  <c r="C10714" i="29" s="1"/>
  <c r="C10715" i="29" s="1"/>
  <c r="C10716" i="29" s="1"/>
  <c r="C10717" i="29" s="1"/>
  <c r="C10718" i="29" s="1"/>
  <c r="C10719" i="29" s="1"/>
  <c r="C10720" i="29" s="1"/>
  <c r="C10721" i="29" s="1"/>
  <c r="C10722" i="29" s="1"/>
  <c r="C10723" i="29" s="1"/>
  <c r="C10724" i="29" s="1"/>
  <c r="C10725" i="29" s="1"/>
  <c r="C10726" i="29" s="1"/>
  <c r="C10727" i="29" s="1"/>
  <c r="C10728" i="29" s="1"/>
  <c r="C10729" i="29" s="1"/>
  <c r="C10730" i="29" s="1"/>
  <c r="C10731" i="29" s="1"/>
  <c r="C10732" i="29" s="1"/>
  <c r="C10733" i="29" s="1"/>
  <c r="C10734" i="29" s="1"/>
  <c r="C10735" i="29" s="1"/>
  <c r="C10736" i="29" s="1"/>
  <c r="C10737" i="29" s="1"/>
  <c r="C10738" i="29" s="1"/>
  <c r="C10739" i="29" s="1"/>
  <c r="C10740" i="29" s="1"/>
  <c r="C10741" i="29" s="1"/>
  <c r="C10742" i="29" s="1"/>
  <c r="C10743" i="29" s="1"/>
  <c r="C10744" i="29" s="1"/>
  <c r="C10745" i="29" s="1"/>
  <c r="C10746" i="29" s="1"/>
  <c r="C10747" i="29" s="1"/>
  <c r="C10748" i="29" s="1"/>
  <c r="C10749" i="29" s="1"/>
  <c r="C10750" i="29" s="1"/>
  <c r="C10751" i="29" s="1"/>
  <c r="C10752" i="29" s="1"/>
  <c r="C10753" i="29" s="1"/>
  <c r="C10754" i="29" s="1"/>
  <c r="C10755" i="29" s="1"/>
  <c r="C10756" i="29" s="1"/>
  <c r="C10757" i="29" s="1"/>
  <c r="C10758" i="29" s="1"/>
  <c r="C10759" i="29" s="1"/>
  <c r="C10760" i="29" s="1"/>
  <c r="C10761" i="29" s="1"/>
  <c r="C10762" i="29" s="1"/>
  <c r="C10763" i="29" s="1"/>
  <c r="C10764" i="29" s="1"/>
  <c r="C10765" i="29" s="1"/>
  <c r="C10766" i="29" s="1"/>
  <c r="C10767" i="29" s="1"/>
  <c r="C10768" i="29" s="1"/>
  <c r="C10769" i="29" s="1"/>
  <c r="C10770" i="29" s="1"/>
  <c r="C10771" i="29" s="1"/>
  <c r="C10772" i="29" s="1"/>
  <c r="C10773" i="29" s="1"/>
  <c r="C10774" i="29" s="1"/>
  <c r="C10775" i="29" s="1"/>
  <c r="C10776" i="29" s="1"/>
  <c r="C10777" i="29" s="1"/>
  <c r="C10778" i="29" s="1"/>
  <c r="C10779" i="29" s="1"/>
  <c r="C10780" i="29" s="1"/>
  <c r="C10781" i="29" s="1"/>
  <c r="C10782" i="29" s="1"/>
  <c r="C10783" i="29" s="1"/>
  <c r="C10784" i="29" s="1"/>
  <c r="C10785" i="29" s="1"/>
  <c r="C10786" i="29" s="1"/>
  <c r="C10787" i="29" s="1"/>
  <c r="C10788" i="29" s="1"/>
  <c r="C10789" i="29" s="1"/>
  <c r="C10790" i="29" s="1"/>
  <c r="C10791" i="29" s="1"/>
  <c r="C10792" i="29" s="1"/>
  <c r="C10793" i="29" s="1"/>
  <c r="C10794" i="29" s="1"/>
  <c r="C10795" i="29" s="1"/>
  <c r="C10796" i="29" s="1"/>
  <c r="C10797" i="29" s="1"/>
  <c r="C10798" i="29" s="1"/>
  <c r="C10799" i="29" s="1"/>
  <c r="C10800" i="29" s="1"/>
  <c r="C10801" i="29" s="1"/>
  <c r="C10802" i="29" s="1"/>
  <c r="C10803" i="29" s="1"/>
  <c r="C10804" i="29" s="1"/>
  <c r="C10805" i="29" s="1"/>
  <c r="C10806" i="29" s="1"/>
  <c r="C10807" i="29" s="1"/>
  <c r="C10808" i="29" s="1"/>
  <c r="C10809" i="29" s="1"/>
  <c r="C10810" i="29" s="1"/>
  <c r="C10811" i="29" s="1"/>
  <c r="C10812" i="29" s="1"/>
  <c r="C10813" i="29" s="1"/>
  <c r="C10814" i="29" s="1"/>
  <c r="C10815" i="29" s="1"/>
  <c r="C10816" i="29" s="1"/>
  <c r="C10817" i="29" s="1"/>
  <c r="C10818" i="29" s="1"/>
  <c r="C10819" i="29" s="1"/>
  <c r="C10820" i="29" s="1"/>
  <c r="C10821" i="29" s="1"/>
  <c r="C10822" i="29" s="1"/>
  <c r="C10823" i="29" s="1"/>
  <c r="C10824" i="29" s="1"/>
  <c r="C10825" i="29" s="1"/>
  <c r="C10826" i="29" s="1"/>
  <c r="C10827" i="29" s="1"/>
  <c r="C10828" i="29" s="1"/>
  <c r="C10829" i="29" s="1"/>
  <c r="C10830" i="29" s="1"/>
  <c r="C10831" i="29" s="1"/>
  <c r="C10832" i="29" s="1"/>
  <c r="C10833" i="29" s="1"/>
  <c r="C10834" i="29" s="1"/>
  <c r="C10835" i="29" s="1"/>
  <c r="C10836" i="29" s="1"/>
  <c r="C10837" i="29" s="1"/>
  <c r="C10838" i="29" s="1"/>
  <c r="C10839" i="29" s="1"/>
  <c r="C10840" i="29" s="1"/>
  <c r="C10841" i="29" s="1"/>
  <c r="C10842" i="29" s="1"/>
  <c r="C10843" i="29" s="1"/>
  <c r="C10844" i="29" s="1"/>
  <c r="C10845" i="29" s="1"/>
  <c r="C10846" i="29" s="1"/>
  <c r="C10847" i="29" s="1"/>
  <c r="C10848" i="29" s="1"/>
  <c r="C10849" i="29" s="1"/>
  <c r="C10850" i="29" s="1"/>
  <c r="C10851" i="29" s="1"/>
  <c r="C10852" i="29" s="1"/>
  <c r="C10853" i="29" s="1"/>
  <c r="C10854" i="29" s="1"/>
  <c r="C10855" i="29" s="1"/>
  <c r="C10856" i="29" s="1"/>
  <c r="C10857" i="29" s="1"/>
  <c r="C10858" i="29" s="1"/>
  <c r="C10859" i="29" s="1"/>
  <c r="C10860" i="29" s="1"/>
  <c r="C10861" i="29" s="1"/>
  <c r="C10862" i="29" s="1"/>
  <c r="C10863" i="29" s="1"/>
  <c r="C10864" i="29" s="1"/>
  <c r="C10865" i="29" s="1"/>
  <c r="C10866" i="29" s="1"/>
  <c r="C10867" i="29" s="1"/>
  <c r="C10868" i="29" s="1"/>
  <c r="C10869" i="29" s="1"/>
  <c r="C10870" i="29" s="1"/>
  <c r="C10871" i="29" s="1"/>
  <c r="C10872" i="29" s="1"/>
  <c r="C10873" i="29" s="1"/>
  <c r="C10874" i="29" s="1"/>
  <c r="C10875" i="29" s="1"/>
  <c r="C10876" i="29" s="1"/>
  <c r="C10877" i="29" s="1"/>
  <c r="C10878" i="29" s="1"/>
  <c r="C10879" i="29" s="1"/>
  <c r="C10880" i="29" s="1"/>
  <c r="C10881" i="29" s="1"/>
  <c r="C10882" i="29" s="1"/>
  <c r="C10883" i="29" s="1"/>
  <c r="C10884" i="29" s="1"/>
  <c r="C10885" i="29" s="1"/>
  <c r="C10886" i="29" s="1"/>
  <c r="C10887" i="29" s="1"/>
  <c r="C10888" i="29" s="1"/>
  <c r="C10889" i="29" s="1"/>
  <c r="C10890" i="29" s="1"/>
  <c r="C10891" i="29" s="1"/>
  <c r="C10892" i="29" s="1"/>
  <c r="C10893" i="29" s="1"/>
  <c r="C10894" i="29" s="1"/>
  <c r="C10895" i="29" s="1"/>
  <c r="C10896" i="29" s="1"/>
  <c r="C10897" i="29" s="1"/>
  <c r="C10898" i="29" s="1"/>
  <c r="C10899" i="29" s="1"/>
  <c r="C10900" i="29" s="1"/>
  <c r="C10901" i="29" s="1"/>
  <c r="C10902" i="29" s="1"/>
  <c r="C10903" i="29" s="1"/>
  <c r="C10904" i="29" s="1"/>
  <c r="C10905" i="29" s="1"/>
  <c r="C10906" i="29" s="1"/>
  <c r="C10907" i="29" s="1"/>
  <c r="C10908" i="29" s="1"/>
  <c r="C10909" i="29" s="1"/>
  <c r="C10910" i="29" s="1"/>
  <c r="C10911" i="29" s="1"/>
  <c r="C10912" i="29" s="1"/>
  <c r="C10913" i="29" s="1"/>
  <c r="C10914" i="29" s="1"/>
  <c r="C10915" i="29" s="1"/>
  <c r="C10916" i="29" s="1"/>
  <c r="C10917" i="29" s="1"/>
  <c r="C10918" i="29" s="1"/>
  <c r="C10919" i="29" s="1"/>
  <c r="C10920" i="29" s="1"/>
  <c r="C10921" i="29" s="1"/>
  <c r="C10922" i="29" s="1"/>
  <c r="C10923" i="29" s="1"/>
  <c r="C10924" i="29" s="1"/>
  <c r="C10925" i="29" s="1"/>
  <c r="C10926" i="29" s="1"/>
  <c r="C10927" i="29" s="1"/>
  <c r="C10928" i="29" s="1"/>
  <c r="C10929" i="29" s="1"/>
  <c r="C10930" i="29" s="1"/>
  <c r="C10931" i="29" s="1"/>
  <c r="C10932" i="29" s="1"/>
  <c r="C10933" i="29" s="1"/>
  <c r="C10934" i="29" s="1"/>
  <c r="C10935" i="29" s="1"/>
  <c r="C10936" i="29" s="1"/>
  <c r="C10937" i="29" s="1"/>
  <c r="C10938" i="29" s="1"/>
  <c r="C10939" i="29" s="1"/>
  <c r="C10940" i="29" s="1"/>
  <c r="C10941" i="29" s="1"/>
  <c r="C10942" i="29" s="1"/>
  <c r="C10943" i="29" s="1"/>
  <c r="C10944" i="29" s="1"/>
  <c r="C10945" i="29" s="1"/>
  <c r="C10946" i="29" s="1"/>
  <c r="C10947" i="29" s="1"/>
  <c r="C10948" i="29" s="1"/>
  <c r="C10949" i="29" s="1"/>
  <c r="C10950" i="29" s="1"/>
  <c r="C10951" i="29" s="1"/>
  <c r="C10952" i="29" s="1"/>
  <c r="C10953" i="29" s="1"/>
  <c r="C10954" i="29" s="1"/>
  <c r="C10955" i="29" s="1"/>
  <c r="C10956" i="29" s="1"/>
  <c r="C10957" i="29" s="1"/>
  <c r="C10958" i="29" s="1"/>
  <c r="C10959" i="29" s="1"/>
  <c r="C10960" i="29" s="1"/>
  <c r="C10961" i="29" s="1"/>
  <c r="D10599" i="29"/>
  <c r="D10600" i="29" s="1"/>
  <c r="D10601" i="29" s="1"/>
  <c r="D10602" i="29" s="1"/>
  <c r="D10603" i="29" s="1"/>
  <c r="D10604" i="29" s="1"/>
  <c r="D10605" i="29" s="1"/>
  <c r="D10606" i="29" s="1"/>
  <c r="D10607" i="29" s="1"/>
  <c r="D10608" i="29" s="1"/>
  <c r="D10609" i="29" s="1"/>
  <c r="D10610" i="29" s="1"/>
  <c r="D10611" i="29" s="1"/>
  <c r="D10612" i="29" s="1"/>
  <c r="D10613" i="29" s="1"/>
  <c r="D10614" i="29" s="1"/>
  <c r="D10615" i="29" s="1"/>
  <c r="D10616" i="29" s="1"/>
  <c r="D10617" i="29" s="1"/>
  <c r="D10618" i="29" s="1"/>
  <c r="D10619" i="29" s="1"/>
  <c r="D10620" i="29" s="1"/>
  <c r="D10621" i="29" s="1"/>
  <c r="D10622" i="29" s="1"/>
  <c r="D10623" i="29" s="1"/>
  <c r="D10624" i="29" s="1"/>
  <c r="D10625" i="29" s="1"/>
  <c r="D10626" i="29" s="1"/>
  <c r="D10627" i="29" s="1"/>
  <c r="D10628" i="29" s="1"/>
  <c r="D10629" i="29" s="1"/>
  <c r="D10630" i="29" s="1"/>
  <c r="D10631" i="29" s="1"/>
  <c r="D10632" i="29" s="1"/>
  <c r="D10633" i="29" s="1"/>
  <c r="D10634" i="29" s="1"/>
  <c r="D10635" i="29" s="1"/>
  <c r="D10636" i="29" s="1"/>
  <c r="D10637" i="29" s="1"/>
  <c r="D10638" i="29" s="1"/>
  <c r="D10639" i="29" s="1"/>
  <c r="D10640" i="29" s="1"/>
  <c r="D10641" i="29" s="1"/>
  <c r="D10642" i="29" s="1"/>
  <c r="D10643" i="29" s="1"/>
  <c r="D10644" i="29" s="1"/>
  <c r="D10645" i="29" s="1"/>
  <c r="D10646" i="29" s="1"/>
  <c r="D10647" i="29" s="1"/>
  <c r="D10648" i="29" s="1"/>
  <c r="D10649" i="29" s="1"/>
  <c r="D10650" i="29" s="1"/>
  <c r="D10651" i="29" s="1"/>
  <c r="D10652" i="29" s="1"/>
  <c r="D10653" i="29" s="1"/>
  <c r="D10654" i="29" s="1"/>
  <c r="D10655" i="29" s="1"/>
  <c r="D10656" i="29" s="1"/>
  <c r="D10657" i="29" s="1"/>
  <c r="D10658" i="29" s="1"/>
  <c r="D10659" i="29" s="1"/>
  <c r="D10660" i="29" s="1"/>
  <c r="D10661" i="29" s="1"/>
  <c r="D10662" i="29" s="1"/>
  <c r="D10663" i="29" s="1"/>
  <c r="D10664" i="29" s="1"/>
  <c r="D10665" i="29" s="1"/>
  <c r="D10666" i="29" s="1"/>
  <c r="D10667" i="29" s="1"/>
  <c r="D10668" i="29" s="1"/>
  <c r="D10669" i="29" s="1"/>
  <c r="D10670" i="29" s="1"/>
  <c r="D10671" i="29" s="1"/>
  <c r="D10672" i="29" s="1"/>
  <c r="D10673" i="29" s="1"/>
  <c r="D10674" i="29" s="1"/>
  <c r="D10675" i="29" s="1"/>
  <c r="D10676" i="29" s="1"/>
  <c r="D10677" i="29" s="1"/>
  <c r="D10678" i="29" s="1"/>
  <c r="D10679" i="29" s="1"/>
  <c r="D10680" i="29" s="1"/>
  <c r="D10681" i="29" s="1"/>
  <c r="D10682" i="29" s="1"/>
  <c r="D10683" i="29" s="1"/>
  <c r="D10684" i="29" s="1"/>
  <c r="D10685" i="29" s="1"/>
  <c r="D10686" i="29" s="1"/>
  <c r="D10687" i="29" s="1"/>
  <c r="D10688" i="29" s="1"/>
  <c r="D10689" i="29" s="1"/>
  <c r="D10690" i="29" s="1"/>
  <c r="D10691" i="29" s="1"/>
  <c r="D10692" i="29" s="1"/>
  <c r="D10693" i="29" s="1"/>
  <c r="D10694" i="29" s="1"/>
  <c r="D10695" i="29" s="1"/>
  <c r="D10696" i="29" s="1"/>
  <c r="D10697" i="29" s="1"/>
  <c r="D10698" i="29" s="1"/>
  <c r="D10699" i="29" s="1"/>
  <c r="D10700" i="29" s="1"/>
  <c r="D10701" i="29" s="1"/>
  <c r="D10702" i="29" s="1"/>
  <c r="D10703" i="29" s="1"/>
  <c r="D10704" i="29" s="1"/>
  <c r="D10705" i="29" s="1"/>
  <c r="D10706" i="29" s="1"/>
  <c r="D10707" i="29" s="1"/>
  <c r="D10708" i="29" s="1"/>
  <c r="D10709" i="29" s="1"/>
  <c r="D10710" i="29" s="1"/>
  <c r="D10711" i="29" s="1"/>
  <c r="D10712" i="29" s="1"/>
  <c r="D10713" i="29" s="1"/>
  <c r="D10714" i="29" s="1"/>
  <c r="D10715" i="29" s="1"/>
  <c r="D10716" i="29" s="1"/>
  <c r="D10717" i="29" s="1"/>
  <c r="D10718" i="29" s="1"/>
  <c r="D10719" i="29" s="1"/>
  <c r="D10720" i="29" s="1"/>
  <c r="D10721" i="29" s="1"/>
  <c r="D10722" i="29" s="1"/>
  <c r="D10723" i="29" s="1"/>
  <c r="D10724" i="29" s="1"/>
  <c r="D10725" i="29" s="1"/>
  <c r="D10726" i="29" s="1"/>
  <c r="D10727" i="29" s="1"/>
  <c r="D10728" i="29" s="1"/>
  <c r="D10729" i="29" s="1"/>
  <c r="D10730" i="29" s="1"/>
  <c r="D10731" i="29" s="1"/>
  <c r="D10732" i="29" s="1"/>
  <c r="D10733" i="29" s="1"/>
  <c r="D10734" i="29" s="1"/>
  <c r="D10735" i="29" s="1"/>
  <c r="D10736" i="29" s="1"/>
  <c r="D10737" i="29" s="1"/>
  <c r="D10738" i="29" s="1"/>
  <c r="D10739" i="29" s="1"/>
  <c r="D10740" i="29" s="1"/>
  <c r="D10741" i="29" s="1"/>
  <c r="D10742" i="29" s="1"/>
  <c r="D10743" i="29" s="1"/>
  <c r="D10744" i="29" s="1"/>
  <c r="D10745" i="29" s="1"/>
  <c r="D10746" i="29" s="1"/>
  <c r="D10747" i="29" s="1"/>
  <c r="D10748" i="29" s="1"/>
  <c r="D10749" i="29" s="1"/>
  <c r="D10750" i="29" s="1"/>
  <c r="D10751" i="29" s="1"/>
  <c r="D10752" i="29" s="1"/>
  <c r="D10753" i="29" s="1"/>
  <c r="D10754" i="29" s="1"/>
  <c r="D10755" i="29" s="1"/>
  <c r="D10756" i="29" s="1"/>
  <c r="D10757" i="29" s="1"/>
  <c r="D10758" i="29" s="1"/>
  <c r="D10759" i="29" s="1"/>
  <c r="D10760" i="29" s="1"/>
  <c r="D10761" i="29" s="1"/>
  <c r="D10762" i="29" s="1"/>
  <c r="D10763" i="29" s="1"/>
  <c r="D10764" i="29" s="1"/>
  <c r="D10765" i="29" s="1"/>
  <c r="D10766" i="29" s="1"/>
  <c r="D10767" i="29" s="1"/>
  <c r="D10768" i="29" s="1"/>
  <c r="D10769" i="29" s="1"/>
  <c r="D10770" i="29" s="1"/>
  <c r="D10771" i="29" s="1"/>
  <c r="D10772" i="29" s="1"/>
  <c r="D10773" i="29" s="1"/>
  <c r="D10774" i="29" s="1"/>
  <c r="D10775" i="29" s="1"/>
  <c r="D10776" i="29" s="1"/>
  <c r="D10777" i="29" s="1"/>
  <c r="D10778" i="29" s="1"/>
  <c r="D10779" i="29" s="1"/>
  <c r="D10780" i="29" s="1"/>
  <c r="D10781" i="29" s="1"/>
  <c r="D10782" i="29" s="1"/>
  <c r="D10783" i="29" s="1"/>
  <c r="D10784" i="29" s="1"/>
  <c r="D10785" i="29" s="1"/>
  <c r="D10786" i="29" s="1"/>
  <c r="D10787" i="29" s="1"/>
  <c r="D10788" i="29" s="1"/>
  <c r="D10789" i="29" s="1"/>
  <c r="D10790" i="29" s="1"/>
  <c r="D10791" i="29" s="1"/>
  <c r="D10792" i="29" s="1"/>
  <c r="D10793" i="29" s="1"/>
  <c r="D10794" i="29" s="1"/>
  <c r="D10795" i="29" s="1"/>
  <c r="D10796" i="29" s="1"/>
  <c r="D10797" i="29" s="1"/>
  <c r="D10798" i="29" s="1"/>
  <c r="D10799" i="29" s="1"/>
  <c r="D10800" i="29" s="1"/>
  <c r="D10801" i="29" s="1"/>
  <c r="D10802" i="29" s="1"/>
  <c r="D10803" i="29" s="1"/>
  <c r="D10804" i="29" s="1"/>
  <c r="D10805" i="29" s="1"/>
  <c r="D10806" i="29" s="1"/>
  <c r="D10807" i="29" s="1"/>
  <c r="D10808" i="29" s="1"/>
  <c r="D10809" i="29" s="1"/>
  <c r="D10810" i="29" s="1"/>
  <c r="D10811" i="29" s="1"/>
  <c r="D10812" i="29" s="1"/>
  <c r="D10813" i="29" s="1"/>
  <c r="D10814" i="29" s="1"/>
  <c r="D10815" i="29" s="1"/>
  <c r="D10816" i="29" s="1"/>
  <c r="D10817" i="29" s="1"/>
  <c r="D10818" i="29" s="1"/>
  <c r="D10819" i="29" s="1"/>
  <c r="D10820" i="29" s="1"/>
  <c r="D10821" i="29" s="1"/>
  <c r="D10822" i="29" s="1"/>
  <c r="D10823" i="29" s="1"/>
  <c r="D10824" i="29" s="1"/>
  <c r="D10825" i="29" s="1"/>
  <c r="D10826" i="29" s="1"/>
  <c r="D10827" i="29" s="1"/>
  <c r="D10828" i="29" s="1"/>
  <c r="D10829" i="29" s="1"/>
  <c r="D10830" i="29" s="1"/>
  <c r="D10831" i="29" s="1"/>
  <c r="D10832" i="29" s="1"/>
  <c r="D10833" i="29" s="1"/>
  <c r="D10834" i="29" s="1"/>
  <c r="D10835" i="29" s="1"/>
  <c r="D10836" i="29" s="1"/>
  <c r="D10837" i="29" s="1"/>
  <c r="D10838" i="29" s="1"/>
  <c r="D10839" i="29" s="1"/>
  <c r="D10840" i="29" s="1"/>
  <c r="D10841" i="29" s="1"/>
  <c r="D10842" i="29" s="1"/>
  <c r="D10843" i="29" s="1"/>
  <c r="D10844" i="29" s="1"/>
  <c r="D10845" i="29" s="1"/>
  <c r="D10846" i="29" s="1"/>
  <c r="D10847" i="29" s="1"/>
  <c r="D10848" i="29" s="1"/>
  <c r="D10849" i="29" s="1"/>
  <c r="D10850" i="29" s="1"/>
  <c r="D10851" i="29" s="1"/>
  <c r="D10852" i="29" s="1"/>
  <c r="D10853" i="29" s="1"/>
  <c r="D10854" i="29" s="1"/>
  <c r="D10855" i="29" s="1"/>
  <c r="D10856" i="29" s="1"/>
  <c r="D10857" i="29" s="1"/>
  <c r="D10858" i="29" s="1"/>
  <c r="D10859" i="29" s="1"/>
  <c r="D10860" i="29" s="1"/>
  <c r="D10861" i="29" s="1"/>
  <c r="D10862" i="29" s="1"/>
  <c r="D10863" i="29" s="1"/>
  <c r="D10864" i="29" s="1"/>
  <c r="D10865" i="29" s="1"/>
  <c r="D10866" i="29" s="1"/>
  <c r="D10867" i="29" s="1"/>
  <c r="D10868" i="29" s="1"/>
  <c r="D10869" i="29" s="1"/>
  <c r="D10870" i="29" s="1"/>
  <c r="D10871" i="29" s="1"/>
  <c r="D10872" i="29" s="1"/>
  <c r="D10873" i="29" s="1"/>
  <c r="D10874" i="29" s="1"/>
  <c r="D10875" i="29" s="1"/>
  <c r="D10876" i="29" s="1"/>
  <c r="D10877" i="29" s="1"/>
  <c r="D10878" i="29" s="1"/>
  <c r="D10879" i="29" s="1"/>
  <c r="D10880" i="29" s="1"/>
  <c r="D10881" i="29" s="1"/>
  <c r="D10882" i="29" s="1"/>
  <c r="D10883" i="29" s="1"/>
  <c r="D10884" i="29" s="1"/>
  <c r="D10885" i="29" s="1"/>
  <c r="D10886" i="29" s="1"/>
  <c r="D10887" i="29" s="1"/>
  <c r="D10888" i="29" s="1"/>
  <c r="D10889" i="29" s="1"/>
  <c r="D10890" i="29" s="1"/>
  <c r="D10891" i="29" s="1"/>
  <c r="D10892" i="29" s="1"/>
  <c r="D10893" i="29" s="1"/>
  <c r="D10894" i="29" s="1"/>
  <c r="D10895" i="29" s="1"/>
  <c r="D10896" i="29" s="1"/>
  <c r="D10897" i="29" s="1"/>
  <c r="D10898" i="29" s="1"/>
  <c r="D10899" i="29" s="1"/>
  <c r="D10900" i="29" s="1"/>
  <c r="D10901" i="29" s="1"/>
  <c r="D10902" i="29" s="1"/>
  <c r="D10903" i="29" s="1"/>
  <c r="D10904" i="29" s="1"/>
  <c r="D10905" i="29" s="1"/>
  <c r="D10906" i="29" s="1"/>
  <c r="D10907" i="29" s="1"/>
  <c r="D10908" i="29" s="1"/>
  <c r="D10909" i="29" s="1"/>
  <c r="D10910" i="29" s="1"/>
  <c r="D10911" i="29" s="1"/>
  <c r="D10912" i="29" s="1"/>
  <c r="D10913" i="29" s="1"/>
  <c r="D10914" i="29" s="1"/>
  <c r="D10915" i="29" s="1"/>
  <c r="D10916" i="29" s="1"/>
  <c r="D10917" i="29" s="1"/>
  <c r="D10918" i="29" s="1"/>
  <c r="D10919" i="29" s="1"/>
  <c r="D10920" i="29" s="1"/>
  <c r="D10921" i="29" s="1"/>
  <c r="D10922" i="29" s="1"/>
  <c r="D10923" i="29" s="1"/>
  <c r="D10924" i="29" s="1"/>
  <c r="D10925" i="29" s="1"/>
  <c r="D10926" i="29" s="1"/>
  <c r="D10927" i="29" s="1"/>
  <c r="D10928" i="29" s="1"/>
  <c r="D10929" i="29" s="1"/>
  <c r="D10930" i="29" s="1"/>
  <c r="D10931" i="29" s="1"/>
  <c r="D10932" i="29" s="1"/>
  <c r="D10933" i="29" s="1"/>
  <c r="D10934" i="29" s="1"/>
  <c r="D10935" i="29" s="1"/>
  <c r="D10936" i="29" s="1"/>
  <c r="D10937" i="29" s="1"/>
  <c r="D10938" i="29" s="1"/>
  <c r="D10939" i="29" s="1"/>
  <c r="D10940" i="29" s="1"/>
  <c r="D10941" i="29" s="1"/>
  <c r="D10942" i="29" s="1"/>
  <c r="D10943" i="29" s="1"/>
  <c r="D10944" i="29" s="1"/>
  <c r="D10945" i="29" s="1"/>
  <c r="D10946" i="29" s="1"/>
  <c r="D10947" i="29" s="1"/>
  <c r="D10948" i="29" s="1"/>
  <c r="D10949" i="29" s="1"/>
  <c r="D10950" i="29" s="1"/>
  <c r="D10951" i="29" s="1"/>
  <c r="D10952" i="29" s="1"/>
  <c r="D10953" i="29" s="1"/>
  <c r="D10954" i="29" s="1"/>
  <c r="D10955" i="29" s="1"/>
  <c r="D10956" i="29" s="1"/>
  <c r="D10957" i="29" s="1"/>
  <c r="D10958" i="29" s="1"/>
  <c r="D10959" i="29" s="1"/>
  <c r="D10960" i="29" s="1"/>
  <c r="D10961" i="29" s="1"/>
  <c r="D10962" i="29" s="1"/>
  <c r="B10963" i="29"/>
  <c r="B10964" i="29" s="1"/>
  <c r="B10965" i="29" s="1"/>
  <c r="B10966" i="29" s="1"/>
  <c r="B10967" i="29" s="1"/>
  <c r="B10968" i="29" s="1"/>
  <c r="B10969" i="29" s="1"/>
  <c r="B10970" i="29" s="1"/>
  <c r="B10971" i="29" s="1"/>
  <c r="B10972" i="29" s="1"/>
  <c r="B10973" i="29" s="1"/>
  <c r="B10974" i="29" s="1"/>
  <c r="B10975" i="29" s="1"/>
  <c r="B10976" i="29" s="1"/>
  <c r="B10977" i="29" s="1"/>
  <c r="B10978" i="29" s="1"/>
  <c r="B10979" i="29" s="1"/>
  <c r="B10980" i="29" s="1"/>
  <c r="B10981" i="29" s="1"/>
  <c r="B10982" i="29" s="1"/>
  <c r="B10983" i="29" s="1"/>
  <c r="B10984" i="29" s="1"/>
  <c r="B10985" i="29" s="1"/>
  <c r="B10986" i="29" s="1"/>
  <c r="B10987" i="29" s="1"/>
  <c r="B10988" i="29" s="1"/>
  <c r="B10989" i="29" s="1"/>
  <c r="B10990" i="29" s="1"/>
  <c r="B10991" i="29" s="1"/>
  <c r="B10992" i="29" s="1"/>
  <c r="B10993" i="29" s="1"/>
  <c r="B10994" i="29" s="1"/>
  <c r="B10995" i="29" s="1"/>
  <c r="B10996" i="29" s="1"/>
  <c r="B10997" i="29" s="1"/>
  <c r="B10998" i="29" s="1"/>
  <c r="B10999" i="29" s="1"/>
  <c r="B11000" i="29" s="1"/>
  <c r="B11001" i="29" s="1"/>
  <c r="B11002" i="29" s="1"/>
  <c r="B11003" i="29" s="1"/>
  <c r="B11004" i="29" s="1"/>
  <c r="B11005" i="29" s="1"/>
  <c r="B11006" i="29" s="1"/>
  <c r="B11007" i="29" s="1"/>
  <c r="B11008" i="29" s="1"/>
  <c r="B11009" i="29" s="1"/>
  <c r="B11010" i="29" s="1"/>
  <c r="B11011" i="29" s="1"/>
  <c r="B11012" i="29" s="1"/>
  <c r="B11013" i="29" s="1"/>
  <c r="B11014" i="29" s="1"/>
  <c r="B11015" i="29" s="1"/>
  <c r="B11016" i="29" s="1"/>
  <c r="B11017" i="29" s="1"/>
  <c r="B11018" i="29" s="1"/>
  <c r="B11019" i="29" s="1"/>
  <c r="B11020" i="29" s="1"/>
  <c r="B11021" i="29" s="1"/>
  <c r="B11022" i="29" s="1"/>
  <c r="B11023" i="29" s="1"/>
  <c r="B11024" i="29" s="1"/>
  <c r="B11025" i="29" s="1"/>
  <c r="B11026" i="29" s="1"/>
  <c r="B11027" i="29" s="1"/>
  <c r="B11028" i="29" s="1"/>
  <c r="B11029" i="29" s="1"/>
  <c r="B11030" i="29" s="1"/>
  <c r="B11031" i="29" s="1"/>
  <c r="B11032" i="29" s="1"/>
  <c r="B11033" i="29" s="1"/>
  <c r="B11034" i="29" s="1"/>
  <c r="B11035" i="29" s="1"/>
  <c r="B11036" i="29" s="1"/>
  <c r="B11037" i="29" s="1"/>
  <c r="B11038" i="29" s="1"/>
  <c r="B11039" i="29" s="1"/>
  <c r="B11040" i="29" s="1"/>
  <c r="B11041" i="29" s="1"/>
  <c r="B11042" i="29" s="1"/>
  <c r="B11043" i="29" s="1"/>
  <c r="B11044" i="29" s="1"/>
  <c r="B11045" i="29" s="1"/>
  <c r="B11046" i="29" s="1"/>
  <c r="B11047" i="29" s="1"/>
  <c r="B11048" i="29" s="1"/>
  <c r="B11049" i="29" s="1"/>
  <c r="B11050" i="29" s="1"/>
  <c r="B11051" i="29" s="1"/>
  <c r="B11052" i="29" s="1"/>
  <c r="B11053" i="29" s="1"/>
  <c r="B11054" i="29" s="1"/>
  <c r="B11055" i="29" s="1"/>
  <c r="B11056" i="29" s="1"/>
  <c r="B11057" i="29" s="1"/>
  <c r="B11058" i="29" s="1"/>
  <c r="B11059" i="29" s="1"/>
  <c r="B11060" i="29" s="1"/>
  <c r="B11061" i="29" s="1"/>
  <c r="B11062" i="29" s="1"/>
  <c r="B11063" i="29" s="1"/>
  <c r="B11064" i="29" s="1"/>
  <c r="B11065" i="29" s="1"/>
  <c r="B11066" i="29" s="1"/>
  <c r="B11067" i="29" s="1"/>
  <c r="B11068" i="29" s="1"/>
  <c r="B11069" i="29" s="1"/>
  <c r="B11070" i="29" s="1"/>
  <c r="B11071" i="29" s="1"/>
  <c r="B11072" i="29" s="1"/>
  <c r="B11073" i="29" s="1"/>
  <c r="B11074" i="29" s="1"/>
  <c r="B11075" i="29" s="1"/>
  <c r="B11076" i="29" s="1"/>
  <c r="B11077" i="29" s="1"/>
  <c r="B11078" i="29" s="1"/>
  <c r="B11079" i="29" s="1"/>
  <c r="B11080" i="29" s="1"/>
  <c r="B11081" i="29" s="1"/>
  <c r="B11082" i="29" s="1"/>
  <c r="B11083" i="29" s="1"/>
  <c r="B11084" i="29" s="1"/>
  <c r="B11085" i="29" s="1"/>
  <c r="B11086" i="29" s="1"/>
  <c r="B11087" i="29" s="1"/>
  <c r="B11088" i="29" s="1"/>
  <c r="B11089" i="29" s="1"/>
  <c r="B11090" i="29" s="1"/>
  <c r="B11091" i="29" s="1"/>
  <c r="B11092" i="29" s="1"/>
  <c r="B11093" i="29" s="1"/>
  <c r="B11094" i="29" s="1"/>
  <c r="B11095" i="29" s="1"/>
  <c r="B11096" i="29" s="1"/>
  <c r="B11097" i="29" s="1"/>
  <c r="B11098" i="29" s="1"/>
  <c r="B11099" i="29" s="1"/>
  <c r="B11100" i="29" s="1"/>
  <c r="B11101" i="29" s="1"/>
  <c r="B11102" i="29" s="1"/>
  <c r="B11103" i="29" s="1"/>
  <c r="B11104" i="29" s="1"/>
  <c r="B11105" i="29" s="1"/>
  <c r="B11106" i="29" s="1"/>
  <c r="B11107" i="29" s="1"/>
  <c r="B11108" i="29" s="1"/>
  <c r="B11109" i="29" s="1"/>
  <c r="B11110" i="29" s="1"/>
  <c r="B11111" i="29" s="1"/>
  <c r="B11112" i="29" s="1"/>
  <c r="B11113" i="29" s="1"/>
  <c r="B11114" i="29" s="1"/>
  <c r="B11115" i="29" s="1"/>
  <c r="B11116" i="29" s="1"/>
  <c r="B11117" i="29" s="1"/>
  <c r="B11118" i="29" s="1"/>
  <c r="B11119" i="29" s="1"/>
  <c r="B11120" i="29" s="1"/>
  <c r="B11121" i="29" s="1"/>
  <c r="B11122" i="29" s="1"/>
  <c r="B11123" i="29" s="1"/>
  <c r="B11124" i="29" s="1"/>
  <c r="B11125" i="29" s="1"/>
  <c r="B11126" i="29" s="1"/>
  <c r="B11127" i="29" s="1"/>
  <c r="B11128" i="29" s="1"/>
  <c r="B11129" i="29" s="1"/>
  <c r="B11130" i="29" s="1"/>
  <c r="B11131" i="29" s="1"/>
  <c r="B11132" i="29" s="1"/>
  <c r="B11133" i="29" s="1"/>
  <c r="B11134" i="29" s="1"/>
  <c r="B11135" i="29" s="1"/>
  <c r="B11136" i="29" s="1"/>
  <c r="B11137" i="29" s="1"/>
  <c r="B11138" i="29" s="1"/>
  <c r="B11139" i="29" s="1"/>
  <c r="B11140" i="29" s="1"/>
  <c r="B11141" i="29" s="1"/>
  <c r="B11142" i="29" s="1"/>
  <c r="B11143" i="29" s="1"/>
  <c r="B11144" i="29" s="1"/>
  <c r="B11145" i="29" s="1"/>
  <c r="B11146" i="29" s="1"/>
  <c r="B11147" i="29" s="1"/>
  <c r="B11148" i="29" s="1"/>
  <c r="B11149" i="29" s="1"/>
  <c r="B11150" i="29" s="1"/>
  <c r="B11151" i="29" s="1"/>
  <c r="B11152" i="29" s="1"/>
  <c r="B11153" i="29" s="1"/>
  <c r="B11154" i="29" s="1"/>
  <c r="B11155" i="29" s="1"/>
  <c r="B11156" i="29" s="1"/>
  <c r="B11157" i="29" s="1"/>
  <c r="B11158" i="29" s="1"/>
  <c r="B11159" i="29" s="1"/>
  <c r="B11160" i="29" s="1"/>
  <c r="B11161" i="29" s="1"/>
  <c r="B11162" i="29" s="1"/>
  <c r="B11163" i="29" s="1"/>
  <c r="B11164" i="29" s="1"/>
  <c r="B11165" i="29" s="1"/>
  <c r="B11166" i="29" s="1"/>
  <c r="B11167" i="29" s="1"/>
  <c r="B11168" i="29" s="1"/>
  <c r="B11169" i="29" s="1"/>
  <c r="B11170" i="29" s="1"/>
  <c r="B11171" i="29" s="1"/>
  <c r="B11172" i="29" s="1"/>
  <c r="B11173" i="29" s="1"/>
  <c r="B11174" i="29" s="1"/>
  <c r="B11175" i="29" s="1"/>
  <c r="B11176" i="29" s="1"/>
  <c r="B11177" i="29" s="1"/>
  <c r="B11178" i="29" s="1"/>
  <c r="B11179" i="29" s="1"/>
  <c r="B11180" i="29" s="1"/>
  <c r="B11181" i="29" s="1"/>
  <c r="B11182" i="29" s="1"/>
  <c r="B11183" i="29" s="1"/>
  <c r="B11184" i="29" s="1"/>
  <c r="B11185" i="29" s="1"/>
  <c r="B11186" i="29" s="1"/>
  <c r="B11187" i="29" s="1"/>
  <c r="B11188" i="29" s="1"/>
  <c r="B11189" i="29" s="1"/>
  <c r="B11190" i="29" s="1"/>
  <c r="B11191" i="29" s="1"/>
  <c r="B11192" i="29" s="1"/>
  <c r="B11193" i="29" s="1"/>
  <c r="B11194" i="29" s="1"/>
  <c r="B11195" i="29" s="1"/>
  <c r="B11196" i="29" s="1"/>
  <c r="B11197" i="29" s="1"/>
  <c r="B11198" i="29" s="1"/>
  <c r="B11199" i="29" s="1"/>
  <c r="B11200" i="29" s="1"/>
  <c r="B11201" i="29" s="1"/>
  <c r="B11202" i="29" s="1"/>
  <c r="B11203" i="29" s="1"/>
  <c r="B11204" i="29" s="1"/>
  <c r="B11205" i="29" s="1"/>
  <c r="B11206" i="29" s="1"/>
  <c r="B11207" i="29" s="1"/>
  <c r="B11208" i="29" s="1"/>
  <c r="B11209" i="29" s="1"/>
  <c r="B11210" i="29" s="1"/>
  <c r="B11211" i="29" s="1"/>
  <c r="B11212" i="29" s="1"/>
  <c r="B11213" i="29" s="1"/>
  <c r="B11214" i="29" s="1"/>
  <c r="B11215" i="29" s="1"/>
  <c r="B11216" i="29" s="1"/>
  <c r="B11217" i="29" s="1"/>
  <c r="B11218" i="29" s="1"/>
  <c r="B11219" i="29" s="1"/>
  <c r="B11220" i="29" s="1"/>
  <c r="B11221" i="29" s="1"/>
  <c r="B11222" i="29" s="1"/>
  <c r="B11223" i="29" s="1"/>
  <c r="B11224" i="29" s="1"/>
  <c r="B11225" i="29" s="1"/>
  <c r="B11226" i="29" s="1"/>
  <c r="B11227" i="29" s="1"/>
  <c r="B11228" i="29" s="1"/>
  <c r="B11229" i="29" s="1"/>
  <c r="B11230" i="29" s="1"/>
  <c r="B11231" i="29" s="1"/>
  <c r="B11232" i="29" s="1"/>
  <c r="B11233" i="29" s="1"/>
  <c r="B11234" i="29" s="1"/>
  <c r="B11235" i="29" s="1"/>
  <c r="B11236" i="29" s="1"/>
  <c r="B11237" i="29" s="1"/>
  <c r="B11238" i="29" s="1"/>
  <c r="B11239" i="29" s="1"/>
  <c r="B11240" i="29" s="1"/>
  <c r="B11241" i="29" s="1"/>
  <c r="B11242" i="29" s="1"/>
  <c r="B11243" i="29" s="1"/>
  <c r="B11244" i="29" s="1"/>
  <c r="B11245" i="29" s="1"/>
  <c r="B11246" i="29" s="1"/>
  <c r="B11247" i="29" s="1"/>
  <c r="B11248" i="29" s="1"/>
  <c r="B11249" i="29" s="1"/>
  <c r="B11250" i="29" s="1"/>
  <c r="B11251" i="29" s="1"/>
  <c r="B11252" i="29" s="1"/>
  <c r="B11253" i="29" s="1"/>
  <c r="B11254" i="29" s="1"/>
  <c r="B11255" i="29" s="1"/>
  <c r="B11256" i="29" s="1"/>
  <c r="B11257" i="29" s="1"/>
  <c r="B11258" i="29" s="1"/>
  <c r="B11259" i="29" s="1"/>
  <c r="B11260" i="29" s="1"/>
  <c r="B11261" i="29" s="1"/>
  <c r="B11262" i="29" s="1"/>
  <c r="B11263" i="29" s="1"/>
  <c r="B11264" i="29" s="1"/>
  <c r="B11265" i="29" s="1"/>
  <c r="B11266" i="29" s="1"/>
  <c r="B11267" i="29" s="1"/>
  <c r="B11268" i="29" s="1"/>
  <c r="B11269" i="29" s="1"/>
  <c r="B11270" i="29" s="1"/>
  <c r="B11271" i="29" s="1"/>
  <c r="B11272" i="29" s="1"/>
  <c r="B11273" i="29" s="1"/>
  <c r="B11274" i="29" s="1"/>
  <c r="B11275" i="29" s="1"/>
  <c r="B11276" i="29" s="1"/>
  <c r="B11277" i="29" s="1"/>
  <c r="B11278" i="29" s="1"/>
  <c r="B11279" i="29" s="1"/>
  <c r="B11280" i="29" s="1"/>
  <c r="B11281" i="29" s="1"/>
  <c r="B11282" i="29" s="1"/>
  <c r="B11283" i="29" s="1"/>
  <c r="B11284" i="29" s="1"/>
  <c r="B11285" i="29" s="1"/>
  <c r="B11286" i="29" s="1"/>
  <c r="B11287" i="29" s="1"/>
  <c r="B11288" i="29" s="1"/>
  <c r="B11289" i="29" s="1"/>
  <c r="B11290" i="29" s="1"/>
  <c r="B11291" i="29" s="1"/>
  <c r="B11292" i="29" s="1"/>
  <c r="B11293" i="29" s="1"/>
  <c r="B11294" i="29" s="1"/>
  <c r="B11295" i="29" s="1"/>
  <c r="B11296" i="29" s="1"/>
  <c r="B11297" i="29" s="1"/>
  <c r="B11298" i="29" s="1"/>
  <c r="B11299" i="29" s="1"/>
  <c r="B11300" i="29" s="1"/>
  <c r="B11301" i="29" s="1"/>
  <c r="B11302" i="29" s="1"/>
  <c r="B11303" i="29" s="1"/>
  <c r="B11304" i="29" s="1"/>
  <c r="B11305" i="29" s="1"/>
  <c r="B11306" i="29" s="1"/>
  <c r="B11307" i="29" s="1"/>
  <c r="B11308" i="29" s="1"/>
  <c r="B11309" i="29" s="1"/>
  <c r="B11310" i="29" s="1"/>
  <c r="B11311" i="29" s="1"/>
  <c r="B11312" i="29" s="1"/>
  <c r="B11313" i="29" s="1"/>
  <c r="B11314" i="29" s="1"/>
  <c r="B11315" i="29" s="1"/>
  <c r="B11316" i="29" s="1"/>
  <c r="B11317" i="29" s="1"/>
  <c r="B11318" i="29" s="1"/>
  <c r="B11319" i="29" s="1"/>
  <c r="B11320" i="29" s="1"/>
  <c r="B11321" i="29" s="1"/>
  <c r="B11322" i="29" s="1"/>
  <c r="B11323" i="29" s="1"/>
  <c r="B11324" i="29" s="1"/>
  <c r="B11325" i="29" s="1"/>
  <c r="B11326" i="29" s="1"/>
  <c r="C10963" i="29"/>
  <c r="C10964" i="29" s="1"/>
  <c r="C10965" i="29" s="1"/>
  <c r="C10966" i="29" s="1"/>
  <c r="C10967" i="29" s="1"/>
  <c r="C10968" i="29" s="1"/>
  <c r="C10969" i="29" s="1"/>
  <c r="C10970" i="29" s="1"/>
  <c r="C10971" i="29" s="1"/>
  <c r="C10972" i="29" s="1"/>
  <c r="C10973" i="29" s="1"/>
  <c r="C10974" i="29" s="1"/>
  <c r="C10975" i="29" s="1"/>
  <c r="C10976" i="29" s="1"/>
  <c r="C10977" i="29" s="1"/>
  <c r="C10978" i="29" s="1"/>
  <c r="C10979" i="29" s="1"/>
  <c r="C10980" i="29" s="1"/>
  <c r="C10981" i="29" s="1"/>
  <c r="C10982" i="29" s="1"/>
  <c r="C10983" i="29" s="1"/>
  <c r="C10984" i="29" s="1"/>
  <c r="C10985" i="29" s="1"/>
  <c r="C10986" i="29" s="1"/>
  <c r="C10987" i="29" s="1"/>
  <c r="C10988" i="29" s="1"/>
  <c r="C10989" i="29" s="1"/>
  <c r="C10990" i="29" s="1"/>
  <c r="C10991" i="29" s="1"/>
  <c r="C10992" i="29" s="1"/>
  <c r="C10993" i="29" s="1"/>
  <c r="C10994" i="29" s="1"/>
  <c r="C10995" i="29" s="1"/>
  <c r="C10996" i="29" s="1"/>
  <c r="C10997" i="29" s="1"/>
  <c r="C10998" i="29" s="1"/>
  <c r="C10999" i="29" s="1"/>
  <c r="C11000" i="29" s="1"/>
  <c r="C11001" i="29" s="1"/>
  <c r="C11002" i="29" s="1"/>
  <c r="C11003" i="29" s="1"/>
  <c r="C11004" i="29" s="1"/>
  <c r="C11005" i="29" s="1"/>
  <c r="C11006" i="29" s="1"/>
  <c r="C11007" i="29" s="1"/>
  <c r="C11008" i="29" s="1"/>
  <c r="C11009" i="29" s="1"/>
  <c r="C11010" i="29" s="1"/>
  <c r="C11011" i="29" s="1"/>
  <c r="C11012" i="29" s="1"/>
  <c r="C11013" i="29" s="1"/>
  <c r="C11014" i="29" s="1"/>
  <c r="C11015" i="29" s="1"/>
  <c r="C11016" i="29" s="1"/>
  <c r="C11017" i="29" s="1"/>
  <c r="C11018" i="29" s="1"/>
  <c r="C11019" i="29" s="1"/>
  <c r="C11020" i="29" s="1"/>
  <c r="C11021" i="29" s="1"/>
  <c r="C11022" i="29" s="1"/>
  <c r="C11023" i="29" s="1"/>
  <c r="C11024" i="29" s="1"/>
  <c r="C11025" i="29" s="1"/>
  <c r="C11026" i="29" s="1"/>
  <c r="C11027" i="29" s="1"/>
  <c r="C11028" i="29" s="1"/>
  <c r="C11029" i="29" s="1"/>
  <c r="C11030" i="29" s="1"/>
  <c r="C11031" i="29" s="1"/>
  <c r="C11032" i="29" s="1"/>
  <c r="C11033" i="29" s="1"/>
  <c r="C11034" i="29" s="1"/>
  <c r="C11035" i="29" s="1"/>
  <c r="C11036" i="29" s="1"/>
  <c r="C11037" i="29" s="1"/>
  <c r="C11038" i="29" s="1"/>
  <c r="C11039" i="29" s="1"/>
  <c r="C11040" i="29" s="1"/>
  <c r="C11041" i="29" s="1"/>
  <c r="C11042" i="29" s="1"/>
  <c r="C11043" i="29" s="1"/>
  <c r="C11044" i="29" s="1"/>
  <c r="C11045" i="29" s="1"/>
  <c r="C11046" i="29" s="1"/>
  <c r="C11047" i="29" s="1"/>
  <c r="C11048" i="29" s="1"/>
  <c r="C11049" i="29" s="1"/>
  <c r="C11050" i="29" s="1"/>
  <c r="C11051" i="29" s="1"/>
  <c r="C11052" i="29" s="1"/>
  <c r="C11053" i="29" s="1"/>
  <c r="C11054" i="29" s="1"/>
  <c r="C11055" i="29" s="1"/>
  <c r="C11056" i="29" s="1"/>
  <c r="C11057" i="29" s="1"/>
  <c r="C11058" i="29" s="1"/>
  <c r="C11059" i="29" s="1"/>
  <c r="C11060" i="29" s="1"/>
  <c r="C11061" i="29" s="1"/>
  <c r="C11062" i="29" s="1"/>
  <c r="C11063" i="29" s="1"/>
  <c r="C11064" i="29" s="1"/>
  <c r="C11065" i="29" s="1"/>
  <c r="C11066" i="29" s="1"/>
  <c r="C11067" i="29" s="1"/>
  <c r="C11068" i="29" s="1"/>
  <c r="C11069" i="29" s="1"/>
  <c r="C11070" i="29" s="1"/>
  <c r="C11071" i="29" s="1"/>
  <c r="C11072" i="29" s="1"/>
  <c r="C11073" i="29" s="1"/>
  <c r="C11074" i="29" s="1"/>
  <c r="C11075" i="29" s="1"/>
  <c r="C11076" i="29" s="1"/>
  <c r="C11077" i="29" s="1"/>
  <c r="C11078" i="29" s="1"/>
  <c r="C11079" i="29" s="1"/>
  <c r="C11080" i="29" s="1"/>
  <c r="C11081" i="29" s="1"/>
  <c r="C11082" i="29" s="1"/>
  <c r="C11083" i="29" s="1"/>
  <c r="C11084" i="29" s="1"/>
  <c r="C11085" i="29" s="1"/>
  <c r="C11086" i="29" s="1"/>
  <c r="C11087" i="29" s="1"/>
  <c r="C11088" i="29" s="1"/>
  <c r="C11089" i="29" s="1"/>
  <c r="C11090" i="29" s="1"/>
  <c r="C11091" i="29" s="1"/>
  <c r="C11092" i="29" s="1"/>
  <c r="C11093" i="29" s="1"/>
  <c r="C11094" i="29" s="1"/>
  <c r="C11095" i="29" s="1"/>
  <c r="C11096" i="29" s="1"/>
  <c r="C11097" i="29" s="1"/>
  <c r="C11098" i="29" s="1"/>
  <c r="C11099" i="29" s="1"/>
  <c r="C11100" i="29" s="1"/>
  <c r="C11101" i="29" s="1"/>
  <c r="C11102" i="29" s="1"/>
  <c r="C11103" i="29" s="1"/>
  <c r="C11104" i="29" s="1"/>
  <c r="C11105" i="29" s="1"/>
  <c r="C11106" i="29" s="1"/>
  <c r="C11107" i="29" s="1"/>
  <c r="C11108" i="29" s="1"/>
  <c r="C11109" i="29" s="1"/>
  <c r="C11110" i="29" s="1"/>
  <c r="C11111" i="29" s="1"/>
  <c r="C11112" i="29" s="1"/>
  <c r="C11113" i="29" s="1"/>
  <c r="C11114" i="29" s="1"/>
  <c r="C11115" i="29" s="1"/>
  <c r="C11116" i="29" s="1"/>
  <c r="C11117" i="29" s="1"/>
  <c r="C11118" i="29" s="1"/>
  <c r="C11119" i="29" s="1"/>
  <c r="C11120" i="29" s="1"/>
  <c r="C11121" i="29" s="1"/>
  <c r="C11122" i="29" s="1"/>
  <c r="C11123" i="29" s="1"/>
  <c r="C11124" i="29" s="1"/>
  <c r="C11125" i="29" s="1"/>
  <c r="C11126" i="29" s="1"/>
  <c r="C11127" i="29" s="1"/>
  <c r="C11128" i="29" s="1"/>
  <c r="C11129" i="29" s="1"/>
  <c r="C11130" i="29" s="1"/>
  <c r="C11131" i="29" s="1"/>
  <c r="C11132" i="29" s="1"/>
  <c r="C11133" i="29" s="1"/>
  <c r="C11134" i="29" s="1"/>
  <c r="C11135" i="29" s="1"/>
  <c r="C11136" i="29" s="1"/>
  <c r="C11137" i="29" s="1"/>
  <c r="C11138" i="29" s="1"/>
  <c r="C11139" i="29" s="1"/>
  <c r="C11140" i="29" s="1"/>
  <c r="C11141" i="29" s="1"/>
  <c r="C11142" i="29" s="1"/>
  <c r="C11143" i="29" s="1"/>
  <c r="C11144" i="29" s="1"/>
  <c r="C11145" i="29" s="1"/>
  <c r="C11146" i="29" s="1"/>
  <c r="C11147" i="29" s="1"/>
  <c r="C11148" i="29" s="1"/>
  <c r="C11149" i="29" s="1"/>
  <c r="C11150" i="29" s="1"/>
  <c r="C11151" i="29" s="1"/>
  <c r="C11152" i="29" s="1"/>
  <c r="C11153" i="29" s="1"/>
  <c r="C11154" i="29" s="1"/>
  <c r="C11155" i="29" s="1"/>
  <c r="C11156" i="29" s="1"/>
  <c r="C11157" i="29" s="1"/>
  <c r="C11158" i="29" s="1"/>
  <c r="C11159" i="29" s="1"/>
  <c r="C11160" i="29" s="1"/>
  <c r="C11161" i="29" s="1"/>
  <c r="C11162" i="29" s="1"/>
  <c r="C11163" i="29" s="1"/>
  <c r="C11164" i="29" s="1"/>
  <c r="C11165" i="29" s="1"/>
  <c r="C11166" i="29" s="1"/>
  <c r="C11167" i="29" s="1"/>
  <c r="C11168" i="29" s="1"/>
  <c r="C11169" i="29" s="1"/>
  <c r="C11170" i="29" s="1"/>
  <c r="C11171" i="29" s="1"/>
  <c r="C11172" i="29" s="1"/>
  <c r="C11173" i="29" s="1"/>
  <c r="C11174" i="29" s="1"/>
  <c r="C11175" i="29" s="1"/>
  <c r="C11176" i="29" s="1"/>
  <c r="C11177" i="29" s="1"/>
  <c r="C11178" i="29" s="1"/>
  <c r="C11179" i="29" s="1"/>
  <c r="C11180" i="29" s="1"/>
  <c r="C11181" i="29" s="1"/>
  <c r="C11182" i="29" s="1"/>
  <c r="C11183" i="29" s="1"/>
  <c r="C11184" i="29" s="1"/>
  <c r="C11185" i="29" s="1"/>
  <c r="C11186" i="29" s="1"/>
  <c r="C11187" i="29" s="1"/>
  <c r="C11188" i="29" s="1"/>
  <c r="C11189" i="29" s="1"/>
  <c r="C11190" i="29" s="1"/>
  <c r="C11191" i="29" s="1"/>
  <c r="C11192" i="29" s="1"/>
  <c r="C11193" i="29" s="1"/>
  <c r="C11194" i="29" s="1"/>
  <c r="C11195" i="29" s="1"/>
  <c r="C11196" i="29" s="1"/>
  <c r="C11197" i="29" s="1"/>
  <c r="C11198" i="29" s="1"/>
  <c r="C11199" i="29" s="1"/>
  <c r="C11200" i="29" s="1"/>
  <c r="C11201" i="29" s="1"/>
  <c r="C11202" i="29" s="1"/>
  <c r="C11203" i="29" s="1"/>
  <c r="C11204" i="29" s="1"/>
  <c r="C11205" i="29" s="1"/>
  <c r="C11206" i="29" s="1"/>
  <c r="C11207" i="29" s="1"/>
  <c r="C11208" i="29" s="1"/>
  <c r="C11209" i="29" s="1"/>
  <c r="C11210" i="29" s="1"/>
  <c r="C11211" i="29" s="1"/>
  <c r="C11212" i="29" s="1"/>
  <c r="C11213" i="29" s="1"/>
  <c r="C11214" i="29" s="1"/>
  <c r="C11215" i="29" s="1"/>
  <c r="C11216" i="29" s="1"/>
  <c r="C11217" i="29" s="1"/>
  <c r="C11218" i="29" s="1"/>
  <c r="C11219" i="29" s="1"/>
  <c r="C11220" i="29" s="1"/>
  <c r="C11221" i="29" s="1"/>
  <c r="C11222" i="29" s="1"/>
  <c r="C11223" i="29" s="1"/>
  <c r="C11224" i="29" s="1"/>
  <c r="C11225" i="29" s="1"/>
  <c r="C11226" i="29" s="1"/>
  <c r="C11227" i="29" s="1"/>
  <c r="C11228" i="29" s="1"/>
  <c r="C11229" i="29" s="1"/>
  <c r="C11230" i="29" s="1"/>
  <c r="C11231" i="29" s="1"/>
  <c r="C11232" i="29" s="1"/>
  <c r="C11233" i="29" s="1"/>
  <c r="C11234" i="29" s="1"/>
  <c r="C11235" i="29" s="1"/>
  <c r="C11236" i="29" s="1"/>
  <c r="C11237" i="29" s="1"/>
  <c r="C11238" i="29" s="1"/>
  <c r="C11239" i="29" s="1"/>
  <c r="C11240" i="29" s="1"/>
  <c r="C11241" i="29" s="1"/>
  <c r="C11242" i="29" s="1"/>
  <c r="C11243" i="29" s="1"/>
  <c r="C11244" i="29" s="1"/>
  <c r="C11245" i="29" s="1"/>
  <c r="C11246" i="29" s="1"/>
  <c r="C11247" i="29" s="1"/>
  <c r="C11248" i="29" s="1"/>
  <c r="C11249" i="29" s="1"/>
  <c r="C11250" i="29" s="1"/>
  <c r="C11251" i="29" s="1"/>
  <c r="C11252" i="29" s="1"/>
  <c r="C11253" i="29" s="1"/>
  <c r="C11254" i="29" s="1"/>
  <c r="C11255" i="29" s="1"/>
  <c r="C11256" i="29" s="1"/>
  <c r="C11257" i="29" s="1"/>
  <c r="C11258" i="29" s="1"/>
  <c r="C11259" i="29" s="1"/>
  <c r="C11260" i="29" s="1"/>
  <c r="C11261" i="29" s="1"/>
  <c r="C11262" i="29" s="1"/>
  <c r="C11263" i="29" s="1"/>
  <c r="C11264" i="29" s="1"/>
  <c r="C11265" i="29" s="1"/>
  <c r="C11266" i="29" s="1"/>
  <c r="C11267" i="29" s="1"/>
  <c r="C11268" i="29" s="1"/>
  <c r="C11269" i="29" s="1"/>
  <c r="C11270" i="29" s="1"/>
  <c r="C11271" i="29" s="1"/>
  <c r="C11272" i="29" s="1"/>
  <c r="C11273" i="29" s="1"/>
  <c r="C11274" i="29" s="1"/>
  <c r="C11275" i="29" s="1"/>
  <c r="C11276" i="29" s="1"/>
  <c r="C11277" i="29" s="1"/>
  <c r="C11278" i="29" s="1"/>
  <c r="C11279" i="29" s="1"/>
  <c r="C11280" i="29" s="1"/>
  <c r="C11281" i="29" s="1"/>
  <c r="C11282" i="29" s="1"/>
  <c r="C11283" i="29" s="1"/>
  <c r="C11284" i="29" s="1"/>
  <c r="C11285" i="29" s="1"/>
  <c r="C11286" i="29" s="1"/>
  <c r="C11287" i="29" s="1"/>
  <c r="C11288" i="29" s="1"/>
  <c r="C11289" i="29" s="1"/>
  <c r="C11290" i="29" s="1"/>
  <c r="C11291" i="29" s="1"/>
  <c r="C11292" i="29" s="1"/>
  <c r="C11293" i="29" s="1"/>
  <c r="C11294" i="29" s="1"/>
  <c r="C11295" i="29" s="1"/>
  <c r="C11296" i="29" s="1"/>
  <c r="C11297" i="29" s="1"/>
  <c r="C11298" i="29" s="1"/>
  <c r="C11299" i="29" s="1"/>
  <c r="C11300" i="29" s="1"/>
  <c r="C11301" i="29" s="1"/>
  <c r="C11302" i="29" s="1"/>
  <c r="C11303" i="29" s="1"/>
  <c r="C11304" i="29" s="1"/>
  <c r="C11305" i="29" s="1"/>
  <c r="C11306" i="29" s="1"/>
  <c r="C11307" i="29" s="1"/>
  <c r="C11308" i="29" s="1"/>
  <c r="C11309" i="29" s="1"/>
  <c r="C11310" i="29" s="1"/>
  <c r="C11311" i="29" s="1"/>
  <c r="C11312" i="29" s="1"/>
  <c r="C11313" i="29" s="1"/>
  <c r="C11314" i="29" s="1"/>
  <c r="C11315" i="29" s="1"/>
  <c r="C11316" i="29" s="1"/>
  <c r="C11317" i="29" s="1"/>
  <c r="C11318" i="29" s="1"/>
  <c r="C11319" i="29" s="1"/>
  <c r="C11320" i="29" s="1"/>
  <c r="C11321" i="29" s="1"/>
  <c r="C11322" i="29" s="1"/>
  <c r="C11323" i="29" s="1"/>
  <c r="C11324" i="29" s="1"/>
  <c r="C11325" i="29" s="1"/>
  <c r="C11326" i="29" s="1"/>
  <c r="D10964" i="29"/>
  <c r="D10965" i="29" s="1"/>
  <c r="D10966" i="29" s="1"/>
  <c r="D10967" i="29" s="1"/>
  <c r="D10968" i="29" s="1"/>
  <c r="D10969" i="29" s="1"/>
  <c r="D10970" i="29" s="1"/>
  <c r="D10971" i="29" s="1"/>
  <c r="D10972" i="29" s="1"/>
  <c r="D10973" i="29" s="1"/>
  <c r="D10974" i="29" s="1"/>
  <c r="D10975" i="29" s="1"/>
  <c r="D10976" i="29" s="1"/>
  <c r="D10977" i="29" s="1"/>
  <c r="D10978" i="29" s="1"/>
  <c r="D10979" i="29" s="1"/>
  <c r="D10980" i="29" s="1"/>
  <c r="D10981" i="29" s="1"/>
  <c r="D10982" i="29" s="1"/>
  <c r="D10983" i="29" s="1"/>
  <c r="D10984" i="29" s="1"/>
  <c r="D10985" i="29" s="1"/>
  <c r="D10986" i="29" s="1"/>
  <c r="D10987" i="29" s="1"/>
  <c r="D10988" i="29" s="1"/>
  <c r="D10989" i="29" s="1"/>
  <c r="D10990" i="29" s="1"/>
  <c r="D10991" i="29" s="1"/>
  <c r="D10992" i="29" s="1"/>
  <c r="D10993" i="29" s="1"/>
  <c r="D10994" i="29" s="1"/>
  <c r="D10995" i="29" s="1"/>
  <c r="D10996" i="29" s="1"/>
  <c r="D10997" i="29" s="1"/>
  <c r="D10998" i="29" s="1"/>
  <c r="D10999" i="29" s="1"/>
  <c r="D11000" i="29" s="1"/>
  <c r="D11001" i="29" s="1"/>
  <c r="D11002" i="29" s="1"/>
  <c r="D11003" i="29" s="1"/>
  <c r="D11004" i="29" s="1"/>
  <c r="D11005" i="29" s="1"/>
  <c r="D11006" i="29" s="1"/>
  <c r="D11007" i="29" s="1"/>
  <c r="D11008" i="29" s="1"/>
  <c r="D11009" i="29" s="1"/>
  <c r="D11010" i="29" s="1"/>
  <c r="D11011" i="29" s="1"/>
  <c r="D11012" i="29" s="1"/>
  <c r="D11013" i="29" s="1"/>
  <c r="D11014" i="29" s="1"/>
  <c r="D11015" i="29" s="1"/>
  <c r="D11016" i="29" s="1"/>
  <c r="D11017" i="29" s="1"/>
  <c r="D11018" i="29" s="1"/>
  <c r="D11019" i="29" s="1"/>
  <c r="D11020" i="29" s="1"/>
  <c r="D11021" i="29" s="1"/>
  <c r="D11022" i="29" s="1"/>
  <c r="D11023" i="29" s="1"/>
  <c r="D11024" i="29" s="1"/>
  <c r="D11025" i="29" s="1"/>
  <c r="D11026" i="29" s="1"/>
  <c r="D11027" i="29" s="1"/>
  <c r="D11028" i="29" s="1"/>
  <c r="D11029" i="29" s="1"/>
  <c r="D11030" i="29" s="1"/>
  <c r="D11031" i="29" s="1"/>
  <c r="D11032" i="29" s="1"/>
  <c r="D11033" i="29" s="1"/>
  <c r="D11034" i="29" s="1"/>
  <c r="D11035" i="29" s="1"/>
  <c r="D11036" i="29" s="1"/>
  <c r="D11037" i="29" s="1"/>
  <c r="D11038" i="29" s="1"/>
  <c r="D11039" i="29" s="1"/>
  <c r="D11040" i="29" s="1"/>
  <c r="D11041" i="29" s="1"/>
  <c r="D11042" i="29" s="1"/>
  <c r="D11043" i="29" s="1"/>
  <c r="D11044" i="29" s="1"/>
  <c r="D11045" i="29" s="1"/>
  <c r="D11046" i="29" s="1"/>
  <c r="D11047" i="29" s="1"/>
  <c r="D11048" i="29" s="1"/>
  <c r="D11049" i="29" s="1"/>
  <c r="D11050" i="29" s="1"/>
  <c r="D11051" i="29" s="1"/>
  <c r="D11052" i="29" s="1"/>
  <c r="D11053" i="29" s="1"/>
  <c r="D11054" i="29" s="1"/>
  <c r="D11055" i="29" s="1"/>
  <c r="D11056" i="29" s="1"/>
  <c r="D11057" i="29" s="1"/>
  <c r="D11058" i="29" s="1"/>
  <c r="D11059" i="29" s="1"/>
  <c r="D11060" i="29" s="1"/>
  <c r="D11061" i="29" s="1"/>
  <c r="D11062" i="29" s="1"/>
  <c r="D11063" i="29" s="1"/>
  <c r="D11064" i="29" s="1"/>
  <c r="D11065" i="29" s="1"/>
  <c r="D11066" i="29" s="1"/>
  <c r="D11067" i="29" s="1"/>
  <c r="D11068" i="29" s="1"/>
  <c r="D11069" i="29" s="1"/>
  <c r="D11070" i="29" s="1"/>
  <c r="D11071" i="29" s="1"/>
  <c r="D11072" i="29" s="1"/>
  <c r="D11073" i="29" s="1"/>
  <c r="D11074" i="29" s="1"/>
  <c r="D11075" i="29" s="1"/>
  <c r="D11076" i="29" s="1"/>
  <c r="D11077" i="29" s="1"/>
  <c r="D11078" i="29" s="1"/>
  <c r="D11079" i="29" s="1"/>
  <c r="D11080" i="29" s="1"/>
  <c r="D11081" i="29" s="1"/>
  <c r="D11082" i="29" s="1"/>
  <c r="D11083" i="29" s="1"/>
  <c r="D11084" i="29" s="1"/>
  <c r="D11085" i="29" s="1"/>
  <c r="D11086" i="29" s="1"/>
  <c r="D11087" i="29" s="1"/>
  <c r="D11088" i="29" s="1"/>
  <c r="D11089" i="29" s="1"/>
  <c r="D11090" i="29" s="1"/>
  <c r="D11091" i="29" s="1"/>
  <c r="D11092" i="29" s="1"/>
  <c r="D11093" i="29" s="1"/>
  <c r="D11094" i="29" s="1"/>
  <c r="D11095" i="29" s="1"/>
  <c r="D11096" i="29" s="1"/>
  <c r="D11097" i="29" s="1"/>
  <c r="D11098" i="29" s="1"/>
  <c r="D11099" i="29" s="1"/>
  <c r="D11100" i="29" s="1"/>
  <c r="D11101" i="29" s="1"/>
  <c r="D11102" i="29" s="1"/>
  <c r="D11103" i="29" s="1"/>
  <c r="D11104" i="29" s="1"/>
  <c r="D11105" i="29" s="1"/>
  <c r="D11106" i="29" s="1"/>
  <c r="D11107" i="29" s="1"/>
  <c r="D11108" i="29" s="1"/>
  <c r="D11109" i="29" s="1"/>
  <c r="D11110" i="29" s="1"/>
  <c r="D11111" i="29" s="1"/>
  <c r="D11112" i="29" s="1"/>
  <c r="D11113" i="29" s="1"/>
  <c r="D11114" i="29" s="1"/>
  <c r="D11115" i="29" s="1"/>
  <c r="D11116" i="29" s="1"/>
  <c r="D11117" i="29" s="1"/>
  <c r="D11118" i="29" s="1"/>
  <c r="D11119" i="29" s="1"/>
  <c r="D11120" i="29" s="1"/>
  <c r="D11121" i="29" s="1"/>
  <c r="D11122" i="29" s="1"/>
  <c r="D11123" i="29" s="1"/>
  <c r="D11124" i="29" s="1"/>
  <c r="D11125" i="29" s="1"/>
  <c r="D11126" i="29" s="1"/>
  <c r="D11127" i="29" s="1"/>
  <c r="D11128" i="29" s="1"/>
  <c r="D11129" i="29" s="1"/>
  <c r="D11130" i="29" s="1"/>
  <c r="D11131" i="29" s="1"/>
  <c r="D11132" i="29" s="1"/>
  <c r="D11133" i="29" s="1"/>
  <c r="D11134" i="29" s="1"/>
  <c r="D11135" i="29" s="1"/>
  <c r="D11136" i="29" s="1"/>
  <c r="D11137" i="29" s="1"/>
  <c r="D11138" i="29" s="1"/>
  <c r="D11139" i="29" s="1"/>
  <c r="D11140" i="29" s="1"/>
  <c r="D11141" i="29" s="1"/>
  <c r="D11142" i="29" s="1"/>
  <c r="D11143" i="29" s="1"/>
  <c r="D11144" i="29" s="1"/>
  <c r="D11145" i="29" s="1"/>
  <c r="D11146" i="29" s="1"/>
  <c r="D11147" i="29" s="1"/>
  <c r="D11148" i="29" s="1"/>
  <c r="D11149" i="29" s="1"/>
  <c r="D11150" i="29" s="1"/>
  <c r="D11151" i="29" s="1"/>
  <c r="D11152" i="29" s="1"/>
  <c r="D11153" i="29" s="1"/>
  <c r="D11154" i="29" s="1"/>
  <c r="D11155" i="29" s="1"/>
  <c r="D11156" i="29" s="1"/>
  <c r="D11157" i="29" s="1"/>
  <c r="D11158" i="29" s="1"/>
  <c r="D11159" i="29" s="1"/>
  <c r="D11160" i="29" s="1"/>
  <c r="D11161" i="29" s="1"/>
  <c r="D11162" i="29" s="1"/>
  <c r="D11163" i="29" s="1"/>
  <c r="D11164" i="29" s="1"/>
  <c r="D11165" i="29" s="1"/>
  <c r="D11166" i="29" s="1"/>
  <c r="D11167" i="29" s="1"/>
  <c r="D11168" i="29" s="1"/>
  <c r="D11169" i="29" s="1"/>
  <c r="D11170" i="29" s="1"/>
  <c r="D11171" i="29" s="1"/>
  <c r="D11172" i="29" s="1"/>
  <c r="D11173" i="29" s="1"/>
  <c r="D11174" i="29" s="1"/>
  <c r="D11175" i="29" s="1"/>
  <c r="D11176" i="29" s="1"/>
  <c r="D11177" i="29" s="1"/>
  <c r="D11178" i="29" s="1"/>
  <c r="D11179" i="29" s="1"/>
  <c r="D11180" i="29" s="1"/>
  <c r="D11181" i="29" s="1"/>
  <c r="D11182" i="29" s="1"/>
  <c r="D11183" i="29" s="1"/>
  <c r="D11184" i="29" s="1"/>
  <c r="D11185" i="29" s="1"/>
  <c r="D11186" i="29" s="1"/>
  <c r="D11187" i="29" s="1"/>
  <c r="D11188" i="29" s="1"/>
  <c r="D11189" i="29" s="1"/>
  <c r="D11190" i="29" s="1"/>
  <c r="D11191" i="29" s="1"/>
  <c r="D11192" i="29" s="1"/>
  <c r="D11193" i="29" s="1"/>
  <c r="D11194" i="29" s="1"/>
  <c r="D11195" i="29" s="1"/>
  <c r="D11196" i="29" s="1"/>
  <c r="D11197" i="29" s="1"/>
  <c r="D11198" i="29" s="1"/>
  <c r="D11199" i="29" s="1"/>
  <c r="D11200" i="29" s="1"/>
  <c r="D11201" i="29" s="1"/>
  <c r="D11202" i="29" s="1"/>
  <c r="D11203" i="29" s="1"/>
  <c r="D11204" i="29" s="1"/>
  <c r="D11205" i="29" s="1"/>
  <c r="D11206" i="29" s="1"/>
  <c r="D11207" i="29" s="1"/>
  <c r="D11208" i="29" s="1"/>
  <c r="D11209" i="29" s="1"/>
  <c r="D11210" i="29" s="1"/>
  <c r="D11211" i="29" s="1"/>
  <c r="D11212" i="29" s="1"/>
  <c r="D11213" i="29" s="1"/>
  <c r="D11214" i="29" s="1"/>
  <c r="D11215" i="29" s="1"/>
  <c r="D11216" i="29" s="1"/>
  <c r="D11217" i="29" s="1"/>
  <c r="D11218" i="29" s="1"/>
  <c r="D11219" i="29" s="1"/>
  <c r="D11220" i="29" s="1"/>
  <c r="D11221" i="29" s="1"/>
  <c r="D11222" i="29" s="1"/>
  <c r="D11223" i="29" s="1"/>
  <c r="D11224" i="29" s="1"/>
  <c r="D11225" i="29" s="1"/>
  <c r="D11226" i="29" s="1"/>
  <c r="D11227" i="29" s="1"/>
  <c r="D11228" i="29" s="1"/>
  <c r="D11229" i="29" s="1"/>
  <c r="D11230" i="29" s="1"/>
  <c r="D11231" i="29" s="1"/>
  <c r="D11232" i="29" s="1"/>
  <c r="D11233" i="29" s="1"/>
  <c r="D11234" i="29" s="1"/>
  <c r="D11235" i="29" s="1"/>
  <c r="D11236" i="29" s="1"/>
  <c r="D11237" i="29" s="1"/>
  <c r="D11238" i="29" s="1"/>
  <c r="D11239" i="29" s="1"/>
  <c r="D11240" i="29" s="1"/>
  <c r="D11241" i="29" s="1"/>
  <c r="D11242" i="29" s="1"/>
  <c r="D11243" i="29" s="1"/>
  <c r="D11244" i="29" s="1"/>
  <c r="D11245" i="29" s="1"/>
  <c r="D11246" i="29" s="1"/>
  <c r="D11247" i="29" s="1"/>
  <c r="D11248" i="29" s="1"/>
  <c r="D11249" i="29" s="1"/>
  <c r="D11250" i="29" s="1"/>
  <c r="D11251" i="29" s="1"/>
  <c r="D11252" i="29" s="1"/>
  <c r="D11253" i="29" s="1"/>
  <c r="D11254" i="29" s="1"/>
  <c r="D11255" i="29" s="1"/>
  <c r="D11256" i="29" s="1"/>
  <c r="D11257" i="29" s="1"/>
  <c r="D11258" i="29" s="1"/>
  <c r="D11259" i="29" s="1"/>
  <c r="D11260" i="29" s="1"/>
  <c r="D11261" i="29" s="1"/>
  <c r="D11262" i="29" s="1"/>
  <c r="D11263" i="29" s="1"/>
  <c r="D11264" i="29" s="1"/>
  <c r="D11265" i="29" s="1"/>
  <c r="D11266" i="29" s="1"/>
  <c r="D11267" i="29" s="1"/>
  <c r="D11268" i="29" s="1"/>
  <c r="D11269" i="29" s="1"/>
  <c r="D11270" i="29" s="1"/>
  <c r="D11271" i="29" s="1"/>
  <c r="D11272" i="29" s="1"/>
  <c r="D11273" i="29" s="1"/>
  <c r="D11274" i="29" s="1"/>
  <c r="D11275" i="29" s="1"/>
  <c r="D11276" i="29" s="1"/>
  <c r="D11277" i="29" s="1"/>
  <c r="D11278" i="29" s="1"/>
  <c r="D11279" i="29" s="1"/>
  <c r="D11280" i="29" s="1"/>
  <c r="D11281" i="29" s="1"/>
  <c r="D11282" i="29" s="1"/>
  <c r="D11283" i="29" s="1"/>
  <c r="D11284" i="29" s="1"/>
  <c r="D11285" i="29" s="1"/>
  <c r="D11286" i="29" s="1"/>
  <c r="D11287" i="29" s="1"/>
  <c r="D11288" i="29" s="1"/>
  <c r="D11289" i="29" s="1"/>
  <c r="D11290" i="29" s="1"/>
  <c r="D11291" i="29" s="1"/>
  <c r="D11292" i="29" s="1"/>
  <c r="D11293" i="29" s="1"/>
  <c r="D11294" i="29" s="1"/>
  <c r="D11295" i="29" s="1"/>
  <c r="D11296" i="29" s="1"/>
  <c r="D11297" i="29" s="1"/>
  <c r="D11298" i="29" s="1"/>
  <c r="D11299" i="29" s="1"/>
  <c r="D11300" i="29" s="1"/>
  <c r="D11301" i="29" s="1"/>
  <c r="D11302" i="29" s="1"/>
  <c r="D11303" i="29" s="1"/>
  <c r="D11304" i="29" s="1"/>
  <c r="D11305" i="29" s="1"/>
  <c r="D11306" i="29" s="1"/>
  <c r="D11307" i="29" s="1"/>
  <c r="D11308" i="29" s="1"/>
  <c r="D11309" i="29" s="1"/>
  <c r="D11310" i="29" s="1"/>
  <c r="D11311" i="29" s="1"/>
  <c r="D11312" i="29" s="1"/>
  <c r="D11313" i="29" s="1"/>
  <c r="D11314" i="29" s="1"/>
  <c r="D11315" i="29" s="1"/>
  <c r="D11316" i="29" s="1"/>
  <c r="D11317" i="29" s="1"/>
  <c r="D11318" i="29" s="1"/>
  <c r="D11319" i="29" s="1"/>
  <c r="D11320" i="29" s="1"/>
  <c r="D11321" i="29" s="1"/>
  <c r="D11322" i="29" s="1"/>
  <c r="D11323" i="29" s="1"/>
  <c r="D11324" i="29" s="1"/>
  <c r="D11325" i="29" s="1"/>
  <c r="D11326" i="29" s="1"/>
  <c r="D11327" i="29" s="1"/>
  <c r="B11328" i="29"/>
  <c r="B11329" i="29" s="1"/>
  <c r="B11330" i="29" s="1"/>
  <c r="B11331" i="29" s="1"/>
  <c r="B11332" i="29" s="1"/>
  <c r="B11333" i="29" s="1"/>
  <c r="B11334" i="29" s="1"/>
  <c r="B11335" i="29" s="1"/>
  <c r="B11336" i="29" s="1"/>
  <c r="B11337" i="29" s="1"/>
  <c r="B11338" i="29" s="1"/>
  <c r="B11339" i="29" s="1"/>
  <c r="B11340" i="29" s="1"/>
  <c r="B11341" i="29" s="1"/>
  <c r="B11342" i="29" s="1"/>
  <c r="B11343" i="29" s="1"/>
  <c r="B11344" i="29" s="1"/>
  <c r="B11345" i="29" s="1"/>
  <c r="B11346" i="29" s="1"/>
  <c r="B11347" i="29" s="1"/>
  <c r="B11348" i="29" s="1"/>
  <c r="B11349" i="29" s="1"/>
  <c r="B11350" i="29" s="1"/>
  <c r="B11351" i="29" s="1"/>
  <c r="B11352" i="29" s="1"/>
  <c r="B11353" i="29" s="1"/>
  <c r="B11354" i="29" s="1"/>
  <c r="B11355" i="29" s="1"/>
  <c r="B11356" i="29" s="1"/>
  <c r="B11357" i="29" s="1"/>
  <c r="B11358" i="29" s="1"/>
  <c r="B11359" i="29" s="1"/>
  <c r="B11360" i="29" s="1"/>
  <c r="B11361" i="29" s="1"/>
  <c r="B11362" i="29" s="1"/>
  <c r="B11363" i="29" s="1"/>
  <c r="B11364" i="29" s="1"/>
  <c r="B11365" i="29" s="1"/>
  <c r="B11366" i="29" s="1"/>
  <c r="B11367" i="29" s="1"/>
  <c r="B11368" i="29" s="1"/>
  <c r="B11369" i="29" s="1"/>
  <c r="B11370" i="29" s="1"/>
  <c r="B11371" i="29" s="1"/>
  <c r="B11372" i="29" s="1"/>
  <c r="B11373" i="29" s="1"/>
  <c r="B11374" i="29" s="1"/>
  <c r="B11375" i="29" s="1"/>
  <c r="B11376" i="29" s="1"/>
  <c r="B11377" i="29" s="1"/>
  <c r="B11378" i="29" s="1"/>
  <c r="B11379" i="29" s="1"/>
  <c r="B11380" i="29" s="1"/>
  <c r="B11381" i="29" s="1"/>
  <c r="B11382" i="29" s="1"/>
  <c r="B11383" i="29" s="1"/>
  <c r="B11384" i="29" s="1"/>
  <c r="B11385" i="29" s="1"/>
  <c r="B11386" i="29" s="1"/>
  <c r="B11387" i="29" s="1"/>
  <c r="B11388" i="29" s="1"/>
  <c r="B11389" i="29" s="1"/>
  <c r="B11390" i="29" s="1"/>
  <c r="B11391" i="29" s="1"/>
  <c r="B11392" i="29" s="1"/>
  <c r="B11393" i="29" s="1"/>
  <c r="B11394" i="29" s="1"/>
  <c r="B11395" i="29" s="1"/>
  <c r="B11396" i="29" s="1"/>
  <c r="B11397" i="29" s="1"/>
  <c r="B11398" i="29" s="1"/>
  <c r="B11399" i="29" s="1"/>
  <c r="B11400" i="29" s="1"/>
  <c r="B11401" i="29" s="1"/>
  <c r="B11402" i="29" s="1"/>
  <c r="B11403" i="29" s="1"/>
  <c r="B11404" i="29" s="1"/>
  <c r="B11405" i="29" s="1"/>
  <c r="B11406" i="29" s="1"/>
  <c r="B11407" i="29" s="1"/>
  <c r="B11408" i="29" s="1"/>
  <c r="B11409" i="29" s="1"/>
  <c r="B11410" i="29" s="1"/>
  <c r="B11411" i="29" s="1"/>
  <c r="B11412" i="29" s="1"/>
  <c r="B11413" i="29" s="1"/>
  <c r="B11414" i="29" s="1"/>
  <c r="B11415" i="29" s="1"/>
  <c r="B11416" i="29" s="1"/>
  <c r="B11417" i="29" s="1"/>
  <c r="B11418" i="29" s="1"/>
  <c r="B11419" i="29" s="1"/>
  <c r="B11420" i="29" s="1"/>
  <c r="B11421" i="29" s="1"/>
  <c r="B11422" i="29" s="1"/>
  <c r="B11423" i="29" s="1"/>
  <c r="B11424" i="29" s="1"/>
  <c r="B11425" i="29" s="1"/>
  <c r="B11426" i="29" s="1"/>
  <c r="B11427" i="29" s="1"/>
  <c r="B11428" i="29" s="1"/>
  <c r="B11429" i="29" s="1"/>
  <c r="B11430" i="29" s="1"/>
  <c r="B11431" i="29" s="1"/>
  <c r="B11432" i="29" s="1"/>
  <c r="B11433" i="29" s="1"/>
  <c r="B11434" i="29" s="1"/>
  <c r="B11435" i="29" s="1"/>
  <c r="B11436" i="29" s="1"/>
  <c r="B11437" i="29" s="1"/>
  <c r="B11438" i="29" s="1"/>
  <c r="B11439" i="29" s="1"/>
  <c r="B11440" i="29" s="1"/>
  <c r="B11441" i="29" s="1"/>
  <c r="B11442" i="29" s="1"/>
  <c r="B11443" i="29" s="1"/>
  <c r="B11444" i="29" s="1"/>
  <c r="B11445" i="29" s="1"/>
  <c r="B11446" i="29" s="1"/>
  <c r="B11447" i="29" s="1"/>
  <c r="B11448" i="29" s="1"/>
  <c r="B11449" i="29" s="1"/>
  <c r="B11450" i="29" s="1"/>
  <c r="B11451" i="29" s="1"/>
  <c r="B11452" i="29" s="1"/>
  <c r="B11453" i="29" s="1"/>
  <c r="B11454" i="29" s="1"/>
  <c r="B11455" i="29" s="1"/>
  <c r="B11456" i="29" s="1"/>
  <c r="B11457" i="29" s="1"/>
  <c r="B11458" i="29" s="1"/>
  <c r="B11459" i="29" s="1"/>
  <c r="B11460" i="29" s="1"/>
  <c r="B11461" i="29" s="1"/>
  <c r="B11462" i="29" s="1"/>
  <c r="B11463" i="29" s="1"/>
  <c r="B11464" i="29" s="1"/>
  <c r="B11465" i="29" s="1"/>
  <c r="B11466" i="29" s="1"/>
  <c r="B11467" i="29" s="1"/>
  <c r="B11468" i="29" s="1"/>
  <c r="B11469" i="29" s="1"/>
  <c r="B11470" i="29" s="1"/>
  <c r="B11471" i="29" s="1"/>
  <c r="B11472" i="29" s="1"/>
  <c r="B11473" i="29" s="1"/>
  <c r="B11474" i="29" s="1"/>
  <c r="B11475" i="29" s="1"/>
  <c r="B11476" i="29" s="1"/>
  <c r="B11477" i="29" s="1"/>
  <c r="B11478" i="29" s="1"/>
  <c r="B11479" i="29" s="1"/>
  <c r="B11480" i="29" s="1"/>
  <c r="B11481" i="29" s="1"/>
  <c r="B11482" i="29" s="1"/>
  <c r="B11483" i="29" s="1"/>
  <c r="B11484" i="29" s="1"/>
  <c r="B11485" i="29" s="1"/>
  <c r="B11486" i="29" s="1"/>
  <c r="B11487" i="29" s="1"/>
  <c r="B11488" i="29" s="1"/>
  <c r="B11489" i="29" s="1"/>
  <c r="B11490" i="29" s="1"/>
  <c r="B11491" i="29" s="1"/>
  <c r="B11492" i="29" s="1"/>
  <c r="B11493" i="29" s="1"/>
  <c r="B11494" i="29" s="1"/>
  <c r="B11495" i="29" s="1"/>
  <c r="B11496" i="29" s="1"/>
  <c r="B11497" i="29" s="1"/>
  <c r="B11498" i="29" s="1"/>
  <c r="B11499" i="29" s="1"/>
  <c r="B11500" i="29" s="1"/>
  <c r="B11501" i="29" s="1"/>
  <c r="B11502" i="29" s="1"/>
  <c r="B11503" i="29" s="1"/>
  <c r="B11504" i="29" s="1"/>
  <c r="B11505" i="29" s="1"/>
  <c r="B11506" i="29" s="1"/>
  <c r="B11507" i="29" s="1"/>
  <c r="B11508" i="29" s="1"/>
  <c r="B11509" i="29" s="1"/>
  <c r="B11510" i="29" s="1"/>
  <c r="B11511" i="29" s="1"/>
  <c r="B11512" i="29" s="1"/>
  <c r="B11513" i="29" s="1"/>
  <c r="B11514" i="29" s="1"/>
  <c r="B11515" i="29" s="1"/>
  <c r="B11516" i="29" s="1"/>
  <c r="B11517" i="29" s="1"/>
  <c r="B11518" i="29" s="1"/>
  <c r="B11519" i="29" s="1"/>
  <c r="B11520" i="29" s="1"/>
  <c r="B11521" i="29" s="1"/>
  <c r="B11522" i="29" s="1"/>
  <c r="B11523" i="29" s="1"/>
  <c r="B11524" i="29" s="1"/>
  <c r="B11525" i="29" s="1"/>
  <c r="B11526" i="29" s="1"/>
  <c r="B11527" i="29" s="1"/>
  <c r="B11528" i="29" s="1"/>
  <c r="B11529" i="29" s="1"/>
  <c r="B11530" i="29" s="1"/>
  <c r="B11531" i="29" s="1"/>
  <c r="B11532" i="29" s="1"/>
  <c r="B11533" i="29" s="1"/>
  <c r="B11534" i="29" s="1"/>
  <c r="B11535" i="29" s="1"/>
  <c r="B11536" i="29" s="1"/>
  <c r="B11537" i="29" s="1"/>
  <c r="B11538" i="29" s="1"/>
  <c r="B11539" i="29" s="1"/>
  <c r="B11540" i="29" s="1"/>
  <c r="B11541" i="29" s="1"/>
  <c r="B11542" i="29" s="1"/>
  <c r="B11543" i="29" s="1"/>
  <c r="B11544" i="29" s="1"/>
  <c r="B11545" i="29" s="1"/>
  <c r="B11546" i="29" s="1"/>
  <c r="B11547" i="29" s="1"/>
  <c r="B11548" i="29" s="1"/>
  <c r="B11549" i="29" s="1"/>
  <c r="B11550" i="29" s="1"/>
  <c r="B11551" i="29" s="1"/>
  <c r="B11552" i="29" s="1"/>
  <c r="B11553" i="29" s="1"/>
  <c r="B11554" i="29" s="1"/>
  <c r="B11555" i="29" s="1"/>
  <c r="B11556" i="29" s="1"/>
  <c r="B11557" i="29" s="1"/>
  <c r="B11558" i="29" s="1"/>
  <c r="B11559" i="29" s="1"/>
  <c r="B11560" i="29" s="1"/>
  <c r="B11561" i="29" s="1"/>
  <c r="B11562" i="29" s="1"/>
  <c r="B11563" i="29" s="1"/>
  <c r="B11564" i="29" s="1"/>
  <c r="B11565" i="29" s="1"/>
  <c r="B11566" i="29" s="1"/>
  <c r="B11567" i="29" s="1"/>
  <c r="B11568" i="29" s="1"/>
  <c r="B11569" i="29" s="1"/>
  <c r="B11570" i="29" s="1"/>
  <c r="B11571" i="29" s="1"/>
  <c r="B11572" i="29" s="1"/>
  <c r="B11573" i="29" s="1"/>
  <c r="B11574" i="29" s="1"/>
  <c r="B11575" i="29" s="1"/>
  <c r="B11576" i="29" s="1"/>
  <c r="B11577" i="29" s="1"/>
  <c r="B11578" i="29" s="1"/>
  <c r="B11579" i="29" s="1"/>
  <c r="B11580" i="29" s="1"/>
  <c r="B11581" i="29" s="1"/>
  <c r="B11582" i="29" s="1"/>
  <c r="B11583" i="29" s="1"/>
  <c r="B11584" i="29" s="1"/>
  <c r="B11585" i="29" s="1"/>
  <c r="B11586" i="29" s="1"/>
  <c r="B11587" i="29" s="1"/>
  <c r="B11588" i="29" s="1"/>
  <c r="B11589" i="29" s="1"/>
  <c r="B11590" i="29" s="1"/>
  <c r="B11591" i="29" s="1"/>
  <c r="B11592" i="29" s="1"/>
  <c r="B11593" i="29" s="1"/>
  <c r="B11594" i="29" s="1"/>
  <c r="B11595" i="29" s="1"/>
  <c r="B11596" i="29" s="1"/>
  <c r="B11597" i="29" s="1"/>
  <c r="B11598" i="29" s="1"/>
  <c r="B11599" i="29" s="1"/>
  <c r="B11600" i="29" s="1"/>
  <c r="B11601" i="29" s="1"/>
  <c r="B11602" i="29" s="1"/>
  <c r="B11603" i="29" s="1"/>
  <c r="B11604" i="29" s="1"/>
  <c r="B11605" i="29" s="1"/>
  <c r="B11606" i="29" s="1"/>
  <c r="B11607" i="29" s="1"/>
  <c r="B11608" i="29" s="1"/>
  <c r="B11609" i="29" s="1"/>
  <c r="B11610" i="29" s="1"/>
  <c r="B11611" i="29" s="1"/>
  <c r="B11612" i="29" s="1"/>
  <c r="B11613" i="29" s="1"/>
  <c r="B11614" i="29" s="1"/>
  <c r="B11615" i="29" s="1"/>
  <c r="B11616" i="29" s="1"/>
  <c r="B11617" i="29" s="1"/>
  <c r="B11618" i="29" s="1"/>
  <c r="B11619" i="29" s="1"/>
  <c r="B11620" i="29" s="1"/>
  <c r="B11621" i="29" s="1"/>
  <c r="B11622" i="29" s="1"/>
  <c r="B11623" i="29" s="1"/>
  <c r="B11624" i="29" s="1"/>
  <c r="B11625" i="29" s="1"/>
  <c r="B11626" i="29" s="1"/>
  <c r="B11627" i="29" s="1"/>
  <c r="B11628" i="29" s="1"/>
  <c r="B11629" i="29" s="1"/>
  <c r="B11630" i="29" s="1"/>
  <c r="B11631" i="29" s="1"/>
  <c r="B11632" i="29" s="1"/>
  <c r="B11633" i="29" s="1"/>
  <c r="B11634" i="29" s="1"/>
  <c r="B11635" i="29" s="1"/>
  <c r="B11636" i="29" s="1"/>
  <c r="B11637" i="29" s="1"/>
  <c r="B11638" i="29" s="1"/>
  <c r="B11639" i="29" s="1"/>
  <c r="B11640" i="29" s="1"/>
  <c r="B11641" i="29" s="1"/>
  <c r="B11642" i="29" s="1"/>
  <c r="B11643" i="29" s="1"/>
  <c r="B11644" i="29" s="1"/>
  <c r="B11645" i="29" s="1"/>
  <c r="B11646" i="29" s="1"/>
  <c r="B11647" i="29" s="1"/>
  <c r="B11648" i="29" s="1"/>
  <c r="B11649" i="29" s="1"/>
  <c r="B11650" i="29" s="1"/>
  <c r="B11651" i="29" s="1"/>
  <c r="B11652" i="29" s="1"/>
  <c r="B11653" i="29" s="1"/>
  <c r="B11654" i="29" s="1"/>
  <c r="B11655" i="29" s="1"/>
  <c r="B11656" i="29" s="1"/>
  <c r="B11657" i="29" s="1"/>
  <c r="B11658" i="29" s="1"/>
  <c r="B11659" i="29" s="1"/>
  <c r="B11660" i="29" s="1"/>
  <c r="B11661" i="29" s="1"/>
  <c r="B11662" i="29" s="1"/>
  <c r="B11663" i="29" s="1"/>
  <c r="B11664" i="29" s="1"/>
  <c r="B11665" i="29" s="1"/>
  <c r="B11666" i="29" s="1"/>
  <c r="B11667" i="29" s="1"/>
  <c r="B11668" i="29" s="1"/>
  <c r="B11669" i="29" s="1"/>
  <c r="B11670" i="29" s="1"/>
  <c r="B11671" i="29" s="1"/>
  <c r="B11672" i="29" s="1"/>
  <c r="B11673" i="29" s="1"/>
  <c r="B11674" i="29" s="1"/>
  <c r="B11675" i="29" s="1"/>
  <c r="B11676" i="29" s="1"/>
  <c r="B11677" i="29" s="1"/>
  <c r="B11678" i="29" s="1"/>
  <c r="B11679" i="29" s="1"/>
  <c r="B11680" i="29" s="1"/>
  <c r="B11681" i="29" s="1"/>
  <c r="B11682" i="29" s="1"/>
  <c r="B11683" i="29" s="1"/>
  <c r="B11684" i="29" s="1"/>
  <c r="B11685" i="29" s="1"/>
  <c r="B11686" i="29" s="1"/>
  <c r="B11687" i="29" s="1"/>
  <c r="B11688" i="29" s="1"/>
  <c r="B11689" i="29" s="1"/>
  <c r="B11690" i="29" s="1"/>
  <c r="B11691" i="29" s="1"/>
  <c r="C11328" i="29"/>
  <c r="C11329" i="29" s="1"/>
  <c r="C11330" i="29" s="1"/>
  <c r="C11331" i="29" s="1"/>
  <c r="C11332" i="29" s="1"/>
  <c r="C11333" i="29" s="1"/>
  <c r="C11334" i="29" s="1"/>
  <c r="C11335" i="29" s="1"/>
  <c r="C11336" i="29" s="1"/>
  <c r="C11337" i="29" s="1"/>
  <c r="C11338" i="29" s="1"/>
  <c r="C11339" i="29" s="1"/>
  <c r="C11340" i="29" s="1"/>
  <c r="C11341" i="29" s="1"/>
  <c r="C11342" i="29" s="1"/>
  <c r="C11343" i="29" s="1"/>
  <c r="C11344" i="29" s="1"/>
  <c r="C11345" i="29" s="1"/>
  <c r="C11346" i="29" s="1"/>
  <c r="C11347" i="29" s="1"/>
  <c r="C11348" i="29" s="1"/>
  <c r="C11349" i="29" s="1"/>
  <c r="C11350" i="29" s="1"/>
  <c r="C11351" i="29" s="1"/>
  <c r="C11352" i="29" s="1"/>
  <c r="C11353" i="29" s="1"/>
  <c r="C11354" i="29" s="1"/>
  <c r="C11355" i="29" s="1"/>
  <c r="C11356" i="29" s="1"/>
  <c r="C11357" i="29" s="1"/>
  <c r="C11358" i="29" s="1"/>
  <c r="C11359" i="29" s="1"/>
  <c r="C11360" i="29" s="1"/>
  <c r="C11361" i="29" s="1"/>
  <c r="C11362" i="29" s="1"/>
  <c r="C11363" i="29" s="1"/>
  <c r="C11364" i="29" s="1"/>
  <c r="C11365" i="29" s="1"/>
  <c r="C11366" i="29" s="1"/>
  <c r="C11367" i="29" s="1"/>
  <c r="C11368" i="29" s="1"/>
  <c r="C11369" i="29" s="1"/>
  <c r="C11370" i="29" s="1"/>
  <c r="C11371" i="29" s="1"/>
  <c r="C11372" i="29" s="1"/>
  <c r="C11373" i="29" s="1"/>
  <c r="C11374" i="29" s="1"/>
  <c r="C11375" i="29" s="1"/>
  <c r="C11376" i="29" s="1"/>
  <c r="C11377" i="29" s="1"/>
  <c r="C11378" i="29" s="1"/>
  <c r="C11379" i="29" s="1"/>
  <c r="C11380" i="29" s="1"/>
  <c r="C11381" i="29" s="1"/>
  <c r="C11382" i="29" s="1"/>
  <c r="C11383" i="29" s="1"/>
  <c r="C11384" i="29" s="1"/>
  <c r="C11385" i="29" s="1"/>
  <c r="C11386" i="29" s="1"/>
  <c r="C11387" i="29" s="1"/>
  <c r="C11388" i="29" s="1"/>
  <c r="C11389" i="29" s="1"/>
  <c r="C11390" i="29" s="1"/>
  <c r="C11391" i="29" s="1"/>
  <c r="C11392" i="29" s="1"/>
  <c r="C11393" i="29" s="1"/>
  <c r="C11394" i="29" s="1"/>
  <c r="C11395" i="29" s="1"/>
  <c r="C11396" i="29" s="1"/>
  <c r="C11397" i="29" s="1"/>
  <c r="C11398" i="29" s="1"/>
  <c r="C11399" i="29" s="1"/>
  <c r="C11400" i="29" s="1"/>
  <c r="C11401" i="29" s="1"/>
  <c r="C11402" i="29" s="1"/>
  <c r="C11403" i="29" s="1"/>
  <c r="C11404" i="29" s="1"/>
  <c r="C11405" i="29" s="1"/>
  <c r="C11406" i="29" s="1"/>
  <c r="C11407" i="29" s="1"/>
  <c r="C11408" i="29" s="1"/>
  <c r="C11409" i="29" s="1"/>
  <c r="C11410" i="29" s="1"/>
  <c r="C11411" i="29" s="1"/>
  <c r="C11412" i="29" s="1"/>
  <c r="C11413" i="29" s="1"/>
  <c r="C11414" i="29" s="1"/>
  <c r="C11415" i="29" s="1"/>
  <c r="C11416" i="29" s="1"/>
  <c r="C11417" i="29" s="1"/>
  <c r="C11418" i="29" s="1"/>
  <c r="C11419" i="29" s="1"/>
  <c r="C11420" i="29" s="1"/>
  <c r="C11421" i="29" s="1"/>
  <c r="C11422" i="29" s="1"/>
  <c r="C11423" i="29" s="1"/>
  <c r="C11424" i="29" s="1"/>
  <c r="C11425" i="29" s="1"/>
  <c r="C11426" i="29" s="1"/>
  <c r="C11427" i="29" s="1"/>
  <c r="C11428" i="29" s="1"/>
  <c r="C11429" i="29" s="1"/>
  <c r="C11430" i="29" s="1"/>
  <c r="C11431" i="29" s="1"/>
  <c r="C11432" i="29" s="1"/>
  <c r="C11433" i="29" s="1"/>
  <c r="C11434" i="29" s="1"/>
  <c r="C11435" i="29" s="1"/>
  <c r="C11436" i="29" s="1"/>
  <c r="C11437" i="29" s="1"/>
  <c r="C11438" i="29" s="1"/>
  <c r="C11439" i="29" s="1"/>
  <c r="C11440" i="29" s="1"/>
  <c r="C11441" i="29" s="1"/>
  <c r="C11442" i="29" s="1"/>
  <c r="C11443" i="29" s="1"/>
  <c r="C11444" i="29" s="1"/>
  <c r="C11445" i="29" s="1"/>
  <c r="C11446" i="29" s="1"/>
  <c r="C11447" i="29" s="1"/>
  <c r="C11448" i="29" s="1"/>
  <c r="C11449" i="29" s="1"/>
  <c r="C11450" i="29" s="1"/>
  <c r="C11451" i="29" s="1"/>
  <c r="C11452" i="29" s="1"/>
  <c r="C11453" i="29" s="1"/>
  <c r="C11454" i="29" s="1"/>
  <c r="C11455" i="29" s="1"/>
  <c r="C11456" i="29" s="1"/>
  <c r="C11457" i="29" s="1"/>
  <c r="C11458" i="29" s="1"/>
  <c r="C11459" i="29" s="1"/>
  <c r="C11460" i="29" s="1"/>
  <c r="C11461" i="29" s="1"/>
  <c r="C11462" i="29" s="1"/>
  <c r="C11463" i="29" s="1"/>
  <c r="C11464" i="29" s="1"/>
  <c r="C11465" i="29" s="1"/>
  <c r="C11466" i="29" s="1"/>
  <c r="C11467" i="29" s="1"/>
  <c r="C11468" i="29" s="1"/>
  <c r="C11469" i="29" s="1"/>
  <c r="C11470" i="29" s="1"/>
  <c r="C11471" i="29" s="1"/>
  <c r="C11472" i="29" s="1"/>
  <c r="C11473" i="29" s="1"/>
  <c r="C11474" i="29" s="1"/>
  <c r="C11475" i="29" s="1"/>
  <c r="C11476" i="29" s="1"/>
  <c r="C11477" i="29" s="1"/>
  <c r="C11478" i="29" s="1"/>
  <c r="C11479" i="29" s="1"/>
  <c r="C11480" i="29" s="1"/>
  <c r="C11481" i="29" s="1"/>
  <c r="C11482" i="29" s="1"/>
  <c r="C11483" i="29" s="1"/>
  <c r="C11484" i="29" s="1"/>
  <c r="C11485" i="29" s="1"/>
  <c r="C11486" i="29" s="1"/>
  <c r="C11487" i="29" s="1"/>
  <c r="C11488" i="29" s="1"/>
  <c r="C11489" i="29" s="1"/>
  <c r="C11490" i="29" s="1"/>
  <c r="C11491" i="29" s="1"/>
  <c r="C11492" i="29" s="1"/>
  <c r="C11493" i="29" s="1"/>
  <c r="C11494" i="29" s="1"/>
  <c r="C11495" i="29" s="1"/>
  <c r="C11496" i="29" s="1"/>
  <c r="C11497" i="29" s="1"/>
  <c r="C11498" i="29" s="1"/>
  <c r="C11499" i="29" s="1"/>
  <c r="C11500" i="29" s="1"/>
  <c r="C11501" i="29" s="1"/>
  <c r="C11502" i="29" s="1"/>
  <c r="C11503" i="29" s="1"/>
  <c r="C11504" i="29" s="1"/>
  <c r="C11505" i="29" s="1"/>
  <c r="C11506" i="29" s="1"/>
  <c r="C11507" i="29" s="1"/>
  <c r="C11508" i="29" s="1"/>
  <c r="C11509" i="29" s="1"/>
  <c r="C11510" i="29" s="1"/>
  <c r="C11511" i="29" s="1"/>
  <c r="C11512" i="29" s="1"/>
  <c r="C11513" i="29" s="1"/>
  <c r="C11514" i="29" s="1"/>
  <c r="C11515" i="29" s="1"/>
  <c r="C11516" i="29" s="1"/>
  <c r="C11517" i="29" s="1"/>
  <c r="C11518" i="29" s="1"/>
  <c r="C11519" i="29" s="1"/>
  <c r="C11520" i="29" s="1"/>
  <c r="C11521" i="29" s="1"/>
  <c r="C11522" i="29" s="1"/>
  <c r="C11523" i="29" s="1"/>
  <c r="C11524" i="29" s="1"/>
  <c r="C11525" i="29" s="1"/>
  <c r="C11526" i="29" s="1"/>
  <c r="C11527" i="29" s="1"/>
  <c r="C11528" i="29" s="1"/>
  <c r="C11529" i="29" s="1"/>
  <c r="C11530" i="29" s="1"/>
  <c r="C11531" i="29" s="1"/>
  <c r="C11532" i="29" s="1"/>
  <c r="C11533" i="29" s="1"/>
  <c r="C11534" i="29" s="1"/>
  <c r="C11535" i="29" s="1"/>
  <c r="C11536" i="29" s="1"/>
  <c r="C11537" i="29" s="1"/>
  <c r="C11538" i="29" s="1"/>
  <c r="C11539" i="29" s="1"/>
  <c r="C11540" i="29" s="1"/>
  <c r="C11541" i="29" s="1"/>
  <c r="C11542" i="29" s="1"/>
  <c r="C11543" i="29" s="1"/>
  <c r="C11544" i="29" s="1"/>
  <c r="C11545" i="29" s="1"/>
  <c r="C11546" i="29" s="1"/>
  <c r="C11547" i="29" s="1"/>
  <c r="C11548" i="29" s="1"/>
  <c r="C11549" i="29" s="1"/>
  <c r="C11550" i="29" s="1"/>
  <c r="C11551" i="29" s="1"/>
  <c r="C11552" i="29" s="1"/>
  <c r="C11553" i="29" s="1"/>
  <c r="C11554" i="29" s="1"/>
  <c r="C11555" i="29" s="1"/>
  <c r="C11556" i="29" s="1"/>
  <c r="C11557" i="29" s="1"/>
  <c r="C11558" i="29" s="1"/>
  <c r="C11559" i="29" s="1"/>
  <c r="C11560" i="29" s="1"/>
  <c r="C11561" i="29" s="1"/>
  <c r="C11562" i="29" s="1"/>
  <c r="C11563" i="29" s="1"/>
  <c r="C11564" i="29" s="1"/>
  <c r="C11565" i="29" s="1"/>
  <c r="C11566" i="29" s="1"/>
  <c r="C11567" i="29" s="1"/>
  <c r="C11568" i="29" s="1"/>
  <c r="C11569" i="29" s="1"/>
  <c r="C11570" i="29" s="1"/>
  <c r="C11571" i="29" s="1"/>
  <c r="C11572" i="29" s="1"/>
  <c r="C11573" i="29" s="1"/>
  <c r="C11574" i="29" s="1"/>
  <c r="C11575" i="29" s="1"/>
  <c r="C11576" i="29" s="1"/>
  <c r="C11577" i="29" s="1"/>
  <c r="C11578" i="29" s="1"/>
  <c r="C11579" i="29" s="1"/>
  <c r="C11580" i="29" s="1"/>
  <c r="C11581" i="29" s="1"/>
  <c r="C11582" i="29" s="1"/>
  <c r="C11583" i="29" s="1"/>
  <c r="C11584" i="29" s="1"/>
  <c r="C11585" i="29" s="1"/>
  <c r="C11586" i="29" s="1"/>
  <c r="C11587" i="29" s="1"/>
  <c r="C11588" i="29" s="1"/>
  <c r="C11589" i="29" s="1"/>
  <c r="C11590" i="29" s="1"/>
  <c r="C11591" i="29" s="1"/>
  <c r="C11592" i="29" s="1"/>
  <c r="C11593" i="29" s="1"/>
  <c r="C11594" i="29" s="1"/>
  <c r="C11595" i="29" s="1"/>
  <c r="C11596" i="29" s="1"/>
  <c r="C11597" i="29" s="1"/>
  <c r="C11598" i="29" s="1"/>
  <c r="C11599" i="29" s="1"/>
  <c r="C11600" i="29" s="1"/>
  <c r="C11601" i="29" s="1"/>
  <c r="C11602" i="29" s="1"/>
  <c r="C11603" i="29" s="1"/>
  <c r="C11604" i="29" s="1"/>
  <c r="C11605" i="29" s="1"/>
  <c r="C11606" i="29" s="1"/>
  <c r="C11607" i="29" s="1"/>
  <c r="C11608" i="29" s="1"/>
  <c r="C11609" i="29" s="1"/>
  <c r="C11610" i="29" s="1"/>
  <c r="C11611" i="29" s="1"/>
  <c r="C11612" i="29" s="1"/>
  <c r="C11613" i="29" s="1"/>
  <c r="C11614" i="29" s="1"/>
  <c r="C11615" i="29" s="1"/>
  <c r="C11616" i="29" s="1"/>
  <c r="C11617" i="29" s="1"/>
  <c r="C11618" i="29" s="1"/>
  <c r="C11619" i="29" s="1"/>
  <c r="C11620" i="29" s="1"/>
  <c r="C11621" i="29" s="1"/>
  <c r="C11622" i="29" s="1"/>
  <c r="C11623" i="29" s="1"/>
  <c r="C11624" i="29" s="1"/>
  <c r="C11625" i="29" s="1"/>
  <c r="C11626" i="29" s="1"/>
  <c r="C11627" i="29" s="1"/>
  <c r="C11628" i="29" s="1"/>
  <c r="C11629" i="29" s="1"/>
  <c r="C11630" i="29" s="1"/>
  <c r="C11631" i="29" s="1"/>
  <c r="C11632" i="29" s="1"/>
  <c r="C11633" i="29" s="1"/>
  <c r="C11634" i="29" s="1"/>
  <c r="C11635" i="29" s="1"/>
  <c r="C11636" i="29" s="1"/>
  <c r="C11637" i="29" s="1"/>
  <c r="C11638" i="29" s="1"/>
  <c r="C11639" i="29" s="1"/>
  <c r="C11640" i="29" s="1"/>
  <c r="C11641" i="29" s="1"/>
  <c r="C11642" i="29" s="1"/>
  <c r="C11643" i="29" s="1"/>
  <c r="C11644" i="29" s="1"/>
  <c r="C11645" i="29" s="1"/>
  <c r="C11646" i="29" s="1"/>
  <c r="C11647" i="29" s="1"/>
  <c r="C11648" i="29" s="1"/>
  <c r="C11649" i="29" s="1"/>
  <c r="C11650" i="29" s="1"/>
  <c r="C11651" i="29" s="1"/>
  <c r="C11652" i="29" s="1"/>
  <c r="C11653" i="29" s="1"/>
  <c r="C11654" i="29" s="1"/>
  <c r="C11655" i="29" s="1"/>
  <c r="C11656" i="29" s="1"/>
  <c r="C11657" i="29" s="1"/>
  <c r="C11658" i="29" s="1"/>
  <c r="C11659" i="29" s="1"/>
  <c r="C11660" i="29" s="1"/>
  <c r="C11661" i="29" s="1"/>
  <c r="C11662" i="29" s="1"/>
  <c r="C11663" i="29" s="1"/>
  <c r="C11664" i="29" s="1"/>
  <c r="C11665" i="29" s="1"/>
  <c r="C11666" i="29" s="1"/>
  <c r="C11667" i="29" s="1"/>
  <c r="C11668" i="29" s="1"/>
  <c r="C11669" i="29" s="1"/>
  <c r="C11670" i="29" s="1"/>
  <c r="C11671" i="29" s="1"/>
  <c r="C11672" i="29" s="1"/>
  <c r="C11673" i="29" s="1"/>
  <c r="C11674" i="29" s="1"/>
  <c r="C11675" i="29" s="1"/>
  <c r="C11676" i="29" s="1"/>
  <c r="C11677" i="29" s="1"/>
  <c r="C11678" i="29" s="1"/>
  <c r="C11679" i="29" s="1"/>
  <c r="C11680" i="29" s="1"/>
  <c r="C11681" i="29" s="1"/>
  <c r="C11682" i="29" s="1"/>
  <c r="C11683" i="29" s="1"/>
  <c r="C11684" i="29" s="1"/>
  <c r="C11685" i="29" s="1"/>
  <c r="C11686" i="29" s="1"/>
  <c r="C11687" i="29" s="1"/>
  <c r="C11688" i="29" s="1"/>
  <c r="C11689" i="29" s="1"/>
  <c r="C11690" i="29" s="1"/>
  <c r="C11691" i="29" s="1"/>
  <c r="D11329" i="29"/>
  <c r="D11330" i="29" s="1"/>
  <c r="D11331" i="29" s="1"/>
  <c r="D11332" i="29" s="1"/>
  <c r="D11333" i="29" s="1"/>
  <c r="D11334" i="29" s="1"/>
  <c r="D11335" i="29" s="1"/>
  <c r="D11336" i="29" s="1"/>
  <c r="D11337" i="29" s="1"/>
  <c r="D11338" i="29" s="1"/>
  <c r="D11339" i="29" s="1"/>
  <c r="D11340" i="29" s="1"/>
  <c r="D11341" i="29" s="1"/>
  <c r="D11342" i="29" s="1"/>
  <c r="D11343" i="29" s="1"/>
  <c r="D11344" i="29" s="1"/>
  <c r="D11345" i="29" s="1"/>
  <c r="D11346" i="29" s="1"/>
  <c r="D11347" i="29" s="1"/>
  <c r="D11348" i="29" s="1"/>
  <c r="D11349" i="29" s="1"/>
  <c r="D11350" i="29" s="1"/>
  <c r="D11351" i="29" s="1"/>
  <c r="D11352" i="29" s="1"/>
  <c r="D11353" i="29" s="1"/>
  <c r="D11354" i="29" s="1"/>
  <c r="D11355" i="29" s="1"/>
  <c r="D11356" i="29" s="1"/>
  <c r="D11357" i="29" s="1"/>
  <c r="D11358" i="29" s="1"/>
  <c r="D11359" i="29" s="1"/>
  <c r="D11360" i="29" s="1"/>
  <c r="D11361" i="29" s="1"/>
  <c r="D11362" i="29" s="1"/>
  <c r="D11363" i="29" s="1"/>
  <c r="D11364" i="29" s="1"/>
  <c r="D11365" i="29" s="1"/>
  <c r="D11366" i="29" s="1"/>
  <c r="B11693" i="29"/>
  <c r="B11694" i="29" s="1"/>
  <c r="B11695" i="29" s="1"/>
  <c r="B11696" i="29" s="1"/>
  <c r="B11697" i="29" s="1"/>
  <c r="B11698" i="29" s="1"/>
  <c r="B11699" i="29" s="1"/>
  <c r="B11700" i="29" s="1"/>
  <c r="B11701" i="29" s="1"/>
  <c r="B11702" i="29" s="1"/>
  <c r="B11703" i="29" s="1"/>
  <c r="B11704" i="29" s="1"/>
  <c r="B11705" i="29" s="1"/>
  <c r="B11706" i="29" s="1"/>
  <c r="B11707" i="29" s="1"/>
  <c r="B11708" i="29" s="1"/>
  <c r="B11709" i="29" s="1"/>
  <c r="B11710" i="29" s="1"/>
  <c r="B11711" i="29" s="1"/>
  <c r="B11712" i="29" s="1"/>
  <c r="B11713" i="29" s="1"/>
  <c r="B11714" i="29" s="1"/>
  <c r="B11715" i="29" s="1"/>
  <c r="B11716" i="29" s="1"/>
  <c r="B11717" i="29" s="1"/>
  <c r="B11718" i="29" s="1"/>
  <c r="B11719" i="29" s="1"/>
  <c r="B11720" i="29" s="1"/>
  <c r="B11721" i="29" s="1"/>
  <c r="B11722" i="29" s="1"/>
  <c r="B11723" i="29" s="1"/>
  <c r="B11724" i="29" s="1"/>
  <c r="B11725" i="29" s="1"/>
  <c r="B11726" i="29" s="1"/>
  <c r="B11727" i="29" s="1"/>
  <c r="B11728" i="29" s="1"/>
  <c r="B11729" i="29" s="1"/>
  <c r="B11730" i="29" s="1"/>
  <c r="B11731" i="29" s="1"/>
  <c r="B11732" i="29" s="1"/>
  <c r="B11733" i="29" s="1"/>
  <c r="B11734" i="29" s="1"/>
  <c r="B11735" i="29" s="1"/>
  <c r="B11736" i="29" s="1"/>
  <c r="B11737" i="29" s="1"/>
  <c r="B11738" i="29" s="1"/>
  <c r="B11739" i="29" s="1"/>
  <c r="B11740" i="29" s="1"/>
  <c r="B11741" i="29" s="1"/>
  <c r="B11742" i="29" s="1"/>
  <c r="B11743" i="29" s="1"/>
  <c r="B11744" i="29" s="1"/>
  <c r="B11745" i="29" s="1"/>
  <c r="B11746" i="29" s="1"/>
  <c r="B11747" i="29" s="1"/>
  <c r="B11748" i="29" s="1"/>
  <c r="B11749" i="29" s="1"/>
  <c r="B11750" i="29" s="1"/>
  <c r="B11751" i="29" s="1"/>
  <c r="B11752" i="29" s="1"/>
  <c r="B11753" i="29" s="1"/>
  <c r="B11754" i="29" s="1"/>
  <c r="B11755" i="29" s="1"/>
  <c r="B11756" i="29" s="1"/>
  <c r="B11757" i="29" s="1"/>
  <c r="B11758" i="29" s="1"/>
  <c r="B11759" i="29" s="1"/>
  <c r="B11760" i="29" s="1"/>
  <c r="B11761" i="29" s="1"/>
  <c r="B11762" i="29" s="1"/>
  <c r="B11763" i="29" s="1"/>
  <c r="B11764" i="29" s="1"/>
  <c r="B11765" i="29" s="1"/>
  <c r="B11766" i="29" s="1"/>
  <c r="B11767" i="29" s="1"/>
  <c r="B11768" i="29" s="1"/>
  <c r="B11769" i="29" s="1"/>
  <c r="B11770" i="29" s="1"/>
  <c r="B11771" i="29" s="1"/>
  <c r="B11772" i="29" s="1"/>
  <c r="B11773" i="29" s="1"/>
  <c r="B11774" i="29" s="1"/>
  <c r="B11775" i="29" s="1"/>
  <c r="B11776" i="29" s="1"/>
  <c r="B11777" i="29" s="1"/>
  <c r="B11778" i="29" s="1"/>
  <c r="B11779" i="29" s="1"/>
  <c r="B11780" i="29" s="1"/>
  <c r="B11781" i="29" s="1"/>
  <c r="B11782" i="29" s="1"/>
  <c r="B11783" i="29" s="1"/>
  <c r="B11784" i="29" s="1"/>
  <c r="B11785" i="29" s="1"/>
  <c r="B11786" i="29" s="1"/>
  <c r="B11787" i="29" s="1"/>
  <c r="B11788" i="29" s="1"/>
  <c r="B11789" i="29" s="1"/>
  <c r="B11790" i="29" s="1"/>
  <c r="B11791" i="29" s="1"/>
  <c r="B11792" i="29" s="1"/>
  <c r="B11793" i="29" s="1"/>
  <c r="B11794" i="29" s="1"/>
  <c r="B11795" i="29" s="1"/>
  <c r="B11796" i="29" s="1"/>
  <c r="B11797" i="29" s="1"/>
  <c r="B11798" i="29" s="1"/>
  <c r="B11799" i="29" s="1"/>
  <c r="B11800" i="29" s="1"/>
  <c r="B11801" i="29" s="1"/>
  <c r="B11802" i="29" s="1"/>
  <c r="B11803" i="29" s="1"/>
  <c r="B11804" i="29" s="1"/>
  <c r="B11805" i="29" s="1"/>
  <c r="B11806" i="29" s="1"/>
  <c r="B11807" i="29" s="1"/>
  <c r="B11808" i="29" s="1"/>
  <c r="B11809" i="29" s="1"/>
  <c r="B11810" i="29" s="1"/>
  <c r="B11811" i="29" s="1"/>
  <c r="B11812" i="29" s="1"/>
  <c r="B11813" i="29" s="1"/>
  <c r="B11814" i="29" s="1"/>
  <c r="B11815" i="29" s="1"/>
  <c r="B11816" i="29" s="1"/>
  <c r="B11817" i="29" s="1"/>
  <c r="B11818" i="29" s="1"/>
  <c r="B11819" i="29" s="1"/>
  <c r="B11820" i="29" s="1"/>
  <c r="B11821" i="29" s="1"/>
  <c r="B11822" i="29" s="1"/>
  <c r="B11823" i="29" s="1"/>
  <c r="B11824" i="29" s="1"/>
  <c r="B11825" i="29" s="1"/>
  <c r="B11826" i="29" s="1"/>
  <c r="B11827" i="29" s="1"/>
  <c r="B11828" i="29" s="1"/>
  <c r="B11829" i="29" s="1"/>
  <c r="B11830" i="29" s="1"/>
  <c r="B11831" i="29" s="1"/>
  <c r="B11832" i="29" s="1"/>
  <c r="B11833" i="29" s="1"/>
  <c r="B11834" i="29" s="1"/>
  <c r="B11835" i="29" s="1"/>
  <c r="B11836" i="29" s="1"/>
  <c r="B11837" i="29" s="1"/>
  <c r="B11838" i="29" s="1"/>
  <c r="B11839" i="29" s="1"/>
  <c r="B11840" i="29" s="1"/>
  <c r="B11841" i="29" s="1"/>
  <c r="B11842" i="29" s="1"/>
  <c r="B11843" i="29" s="1"/>
  <c r="B11844" i="29" s="1"/>
  <c r="B11845" i="29" s="1"/>
  <c r="B11846" i="29" s="1"/>
  <c r="B11847" i="29" s="1"/>
  <c r="B11848" i="29" s="1"/>
  <c r="B11849" i="29" s="1"/>
  <c r="B11850" i="29" s="1"/>
  <c r="B11851" i="29" s="1"/>
  <c r="B11852" i="29" s="1"/>
  <c r="B11853" i="29" s="1"/>
  <c r="B11854" i="29" s="1"/>
  <c r="B11855" i="29" s="1"/>
  <c r="B11856" i="29" s="1"/>
  <c r="B11857" i="29" s="1"/>
  <c r="B11858" i="29" s="1"/>
  <c r="B11859" i="29" s="1"/>
  <c r="B11860" i="29" s="1"/>
  <c r="B11861" i="29" s="1"/>
  <c r="B11862" i="29" s="1"/>
  <c r="B11863" i="29" s="1"/>
  <c r="B11864" i="29" s="1"/>
  <c r="B11865" i="29" s="1"/>
  <c r="B11866" i="29" s="1"/>
  <c r="B11867" i="29" s="1"/>
  <c r="B11868" i="29" s="1"/>
  <c r="B11869" i="29" s="1"/>
  <c r="B11870" i="29" s="1"/>
  <c r="B11871" i="29" s="1"/>
  <c r="B11872" i="29" s="1"/>
  <c r="B11873" i="29" s="1"/>
  <c r="B11874" i="29" s="1"/>
  <c r="B11875" i="29" s="1"/>
  <c r="B11876" i="29" s="1"/>
  <c r="B11877" i="29" s="1"/>
  <c r="B11878" i="29" s="1"/>
  <c r="B11879" i="29" s="1"/>
  <c r="B11880" i="29" s="1"/>
  <c r="B11881" i="29" s="1"/>
  <c r="B11882" i="29" s="1"/>
  <c r="B11883" i="29" s="1"/>
  <c r="B11884" i="29" s="1"/>
  <c r="B11885" i="29" s="1"/>
  <c r="B11886" i="29" s="1"/>
  <c r="B11887" i="29" s="1"/>
  <c r="B11888" i="29" s="1"/>
  <c r="B11889" i="29" s="1"/>
  <c r="B11890" i="29" s="1"/>
  <c r="B11891" i="29" s="1"/>
  <c r="B11892" i="29" s="1"/>
  <c r="B11893" i="29" s="1"/>
  <c r="B11894" i="29" s="1"/>
  <c r="B11895" i="29" s="1"/>
  <c r="B11896" i="29" s="1"/>
  <c r="B11897" i="29" s="1"/>
  <c r="B11898" i="29" s="1"/>
  <c r="B11899" i="29" s="1"/>
  <c r="B11900" i="29" s="1"/>
  <c r="B11901" i="29" s="1"/>
  <c r="B11902" i="29" s="1"/>
  <c r="B11903" i="29" s="1"/>
  <c r="B11904" i="29" s="1"/>
  <c r="B11905" i="29" s="1"/>
  <c r="B11906" i="29" s="1"/>
  <c r="B11907" i="29" s="1"/>
  <c r="B11908" i="29" s="1"/>
  <c r="B11909" i="29" s="1"/>
  <c r="B11910" i="29" s="1"/>
  <c r="B11911" i="29" s="1"/>
  <c r="B11912" i="29" s="1"/>
  <c r="B11913" i="29" s="1"/>
  <c r="B11914" i="29" s="1"/>
  <c r="B11915" i="29" s="1"/>
  <c r="B11916" i="29" s="1"/>
  <c r="B11917" i="29" s="1"/>
  <c r="B11918" i="29" s="1"/>
  <c r="B11919" i="29" s="1"/>
  <c r="B11920" i="29" s="1"/>
  <c r="B11921" i="29" s="1"/>
  <c r="B11922" i="29" s="1"/>
  <c r="B11923" i="29" s="1"/>
  <c r="B11924" i="29" s="1"/>
  <c r="B11925" i="29" s="1"/>
  <c r="B11926" i="29" s="1"/>
  <c r="B11927" i="29" s="1"/>
  <c r="B11928" i="29" s="1"/>
  <c r="B11929" i="29" s="1"/>
  <c r="B11930" i="29" s="1"/>
  <c r="B11931" i="29" s="1"/>
  <c r="B11932" i="29" s="1"/>
  <c r="B11933" i="29" s="1"/>
  <c r="B11934" i="29" s="1"/>
  <c r="B11935" i="29" s="1"/>
  <c r="B11936" i="29" s="1"/>
  <c r="B11937" i="29" s="1"/>
  <c r="B11938" i="29" s="1"/>
  <c r="B11939" i="29" s="1"/>
  <c r="B11940" i="29" s="1"/>
  <c r="B11941" i="29" s="1"/>
  <c r="B11942" i="29" s="1"/>
  <c r="B11943" i="29" s="1"/>
  <c r="B11944" i="29" s="1"/>
  <c r="B11945" i="29" s="1"/>
  <c r="B11946" i="29" s="1"/>
  <c r="B11947" i="29" s="1"/>
  <c r="B11948" i="29" s="1"/>
  <c r="B11949" i="29" s="1"/>
  <c r="B11950" i="29" s="1"/>
  <c r="B11951" i="29" s="1"/>
  <c r="B11952" i="29" s="1"/>
  <c r="B11953" i="29" s="1"/>
  <c r="B11954" i="29" s="1"/>
  <c r="B11955" i="29" s="1"/>
  <c r="B11956" i="29" s="1"/>
  <c r="B11957" i="29" s="1"/>
  <c r="B11958" i="29" s="1"/>
  <c r="B11959" i="29" s="1"/>
  <c r="B11960" i="29" s="1"/>
  <c r="B11961" i="29" s="1"/>
  <c r="B11962" i="29" s="1"/>
  <c r="B11963" i="29" s="1"/>
  <c r="B11964" i="29" s="1"/>
  <c r="B11965" i="29" s="1"/>
  <c r="B11966" i="29" s="1"/>
  <c r="B11967" i="29" s="1"/>
  <c r="B11968" i="29" s="1"/>
  <c r="B11969" i="29" s="1"/>
  <c r="B11970" i="29" s="1"/>
  <c r="B11971" i="29" s="1"/>
  <c r="B11972" i="29" s="1"/>
  <c r="B11973" i="29" s="1"/>
  <c r="B11974" i="29" s="1"/>
  <c r="B11975" i="29" s="1"/>
  <c r="B11976" i="29" s="1"/>
  <c r="B11977" i="29" s="1"/>
  <c r="B11978" i="29" s="1"/>
  <c r="B11979" i="29" s="1"/>
  <c r="B11980" i="29" s="1"/>
  <c r="B11981" i="29" s="1"/>
  <c r="B11982" i="29" s="1"/>
  <c r="B11983" i="29" s="1"/>
  <c r="B11984" i="29" s="1"/>
  <c r="B11985" i="29" s="1"/>
  <c r="B11986" i="29" s="1"/>
  <c r="B11987" i="29" s="1"/>
  <c r="B11988" i="29" s="1"/>
  <c r="B11989" i="29" s="1"/>
  <c r="B11990" i="29" s="1"/>
  <c r="B11991" i="29" s="1"/>
  <c r="B11992" i="29" s="1"/>
  <c r="B11993" i="29" s="1"/>
  <c r="B11994" i="29" s="1"/>
  <c r="B11995" i="29" s="1"/>
  <c r="B11996" i="29" s="1"/>
  <c r="B11997" i="29" s="1"/>
  <c r="B11998" i="29" s="1"/>
  <c r="B11999" i="29" s="1"/>
  <c r="B12000" i="29" s="1"/>
  <c r="B12001" i="29" s="1"/>
  <c r="B12002" i="29" s="1"/>
  <c r="B12003" i="29" s="1"/>
  <c r="B12004" i="29" s="1"/>
  <c r="B12005" i="29" s="1"/>
  <c r="B12006" i="29" s="1"/>
  <c r="B12007" i="29" s="1"/>
  <c r="B12008" i="29" s="1"/>
  <c r="B12009" i="29" s="1"/>
  <c r="B12010" i="29" s="1"/>
  <c r="B12011" i="29" s="1"/>
  <c r="B12012" i="29" s="1"/>
  <c r="B12013" i="29" s="1"/>
  <c r="B12014" i="29" s="1"/>
  <c r="B12015" i="29" s="1"/>
  <c r="B12016" i="29" s="1"/>
  <c r="B12017" i="29" s="1"/>
  <c r="B12018" i="29" s="1"/>
  <c r="B12019" i="29" s="1"/>
  <c r="B12020" i="29" s="1"/>
  <c r="B12021" i="29" s="1"/>
  <c r="B12022" i="29" s="1"/>
  <c r="B12023" i="29" s="1"/>
  <c r="B12024" i="29" s="1"/>
  <c r="B12025" i="29" s="1"/>
  <c r="B12026" i="29" s="1"/>
  <c r="B12027" i="29" s="1"/>
  <c r="B12028" i="29" s="1"/>
  <c r="B12029" i="29" s="1"/>
  <c r="B12030" i="29" s="1"/>
  <c r="B12031" i="29" s="1"/>
  <c r="B12032" i="29" s="1"/>
  <c r="B12033" i="29" s="1"/>
  <c r="B12034" i="29" s="1"/>
  <c r="B12035" i="29" s="1"/>
  <c r="B12036" i="29" s="1"/>
  <c r="B12037" i="29" s="1"/>
  <c r="B12038" i="29" s="1"/>
  <c r="B12039" i="29" s="1"/>
  <c r="B12040" i="29" s="1"/>
  <c r="B12041" i="29" s="1"/>
  <c r="B12042" i="29" s="1"/>
  <c r="B12043" i="29" s="1"/>
  <c r="B12044" i="29" s="1"/>
  <c r="B12045" i="29" s="1"/>
  <c r="B12046" i="29" s="1"/>
  <c r="B12047" i="29" s="1"/>
  <c r="B12048" i="29" s="1"/>
  <c r="B12049" i="29" s="1"/>
  <c r="B12050" i="29" s="1"/>
  <c r="B12051" i="29" s="1"/>
  <c r="B12052" i="29" s="1"/>
  <c r="B12053" i="29" s="1"/>
  <c r="B12054" i="29" s="1"/>
  <c r="B12055" i="29" s="1"/>
  <c r="B12056" i="29" s="1"/>
  <c r="B12057" i="29" s="1"/>
  <c r="C11693" i="29"/>
  <c r="C11694" i="29" s="1"/>
  <c r="C11695" i="29" s="1"/>
  <c r="C11696" i="29" s="1"/>
  <c r="C11697" i="29" s="1"/>
  <c r="C11698" i="29" s="1"/>
  <c r="C11699" i="29" s="1"/>
  <c r="C11700" i="29" s="1"/>
  <c r="C11701" i="29" s="1"/>
  <c r="C11702" i="29" s="1"/>
  <c r="C11703" i="29" s="1"/>
  <c r="C11704" i="29" s="1"/>
  <c r="C11705" i="29" s="1"/>
  <c r="C11706" i="29" s="1"/>
  <c r="C11707" i="29" s="1"/>
  <c r="C11708" i="29" s="1"/>
  <c r="C11709" i="29" s="1"/>
  <c r="C11710" i="29" s="1"/>
  <c r="C11711" i="29" s="1"/>
  <c r="C11712" i="29" s="1"/>
  <c r="C11713" i="29" s="1"/>
  <c r="C11714" i="29" s="1"/>
  <c r="C11715" i="29" s="1"/>
  <c r="C11716" i="29" s="1"/>
  <c r="C11717" i="29" s="1"/>
  <c r="C11718" i="29" s="1"/>
  <c r="C11719" i="29" s="1"/>
  <c r="C11720" i="29" s="1"/>
  <c r="C11721" i="29" s="1"/>
  <c r="C11722" i="29" s="1"/>
  <c r="C11723" i="29" s="1"/>
  <c r="C11724" i="29" s="1"/>
  <c r="C11725" i="29" s="1"/>
  <c r="C11726" i="29" s="1"/>
  <c r="C11727" i="29" s="1"/>
  <c r="C11728" i="29" s="1"/>
  <c r="C11729" i="29" s="1"/>
  <c r="C11730" i="29" s="1"/>
  <c r="C11731" i="29" s="1"/>
  <c r="C11732" i="29" s="1"/>
  <c r="C11733" i="29" s="1"/>
  <c r="C11734" i="29" s="1"/>
  <c r="C11735" i="29" s="1"/>
  <c r="C11736" i="29" s="1"/>
  <c r="C11737" i="29" s="1"/>
  <c r="C11738" i="29" s="1"/>
  <c r="C11739" i="29" s="1"/>
  <c r="C11740" i="29" s="1"/>
  <c r="C11741" i="29" s="1"/>
  <c r="C11742" i="29" s="1"/>
  <c r="C11743" i="29" s="1"/>
  <c r="C11744" i="29" s="1"/>
  <c r="C11745" i="29" s="1"/>
  <c r="C11746" i="29" s="1"/>
  <c r="C11747" i="29" s="1"/>
  <c r="C11748" i="29" s="1"/>
  <c r="C11749" i="29" s="1"/>
  <c r="C11750" i="29" s="1"/>
  <c r="C11751" i="29" s="1"/>
  <c r="C11752" i="29" s="1"/>
  <c r="C11753" i="29" s="1"/>
  <c r="C11754" i="29" s="1"/>
  <c r="C11755" i="29" s="1"/>
  <c r="C11756" i="29" s="1"/>
  <c r="C11757" i="29" s="1"/>
  <c r="C11758" i="29" s="1"/>
  <c r="C11759" i="29" s="1"/>
  <c r="C11760" i="29" s="1"/>
  <c r="C11761" i="29" s="1"/>
  <c r="C11762" i="29" s="1"/>
  <c r="C11763" i="29" s="1"/>
  <c r="C11764" i="29" s="1"/>
  <c r="C11765" i="29" s="1"/>
  <c r="C11766" i="29" s="1"/>
  <c r="C11767" i="29" s="1"/>
  <c r="C11768" i="29" s="1"/>
  <c r="C11769" i="29" s="1"/>
  <c r="C11770" i="29" s="1"/>
  <c r="C11771" i="29" s="1"/>
  <c r="C11772" i="29" s="1"/>
  <c r="C11773" i="29" s="1"/>
  <c r="C11774" i="29" s="1"/>
  <c r="C11775" i="29" s="1"/>
  <c r="C11776" i="29" s="1"/>
  <c r="C11777" i="29" s="1"/>
  <c r="C11778" i="29" s="1"/>
  <c r="C11779" i="29" s="1"/>
  <c r="C11780" i="29" s="1"/>
  <c r="C11781" i="29" s="1"/>
  <c r="C11782" i="29" s="1"/>
  <c r="C11783" i="29" s="1"/>
  <c r="C11784" i="29" s="1"/>
  <c r="C11785" i="29" s="1"/>
  <c r="C11786" i="29" s="1"/>
  <c r="C11787" i="29" s="1"/>
  <c r="C11788" i="29" s="1"/>
  <c r="C11789" i="29" s="1"/>
  <c r="C11790" i="29" s="1"/>
  <c r="C11791" i="29" s="1"/>
  <c r="C11792" i="29" s="1"/>
  <c r="C11793" i="29" s="1"/>
  <c r="C11794" i="29" s="1"/>
  <c r="C11795" i="29" s="1"/>
  <c r="C11796" i="29" s="1"/>
  <c r="C11797" i="29" s="1"/>
  <c r="C11798" i="29" s="1"/>
  <c r="C11799" i="29" s="1"/>
  <c r="C11800" i="29" s="1"/>
  <c r="C11801" i="29" s="1"/>
  <c r="C11802" i="29" s="1"/>
  <c r="C11803" i="29" s="1"/>
  <c r="C11804" i="29" s="1"/>
  <c r="C11805" i="29" s="1"/>
  <c r="C11806" i="29" s="1"/>
  <c r="C11807" i="29" s="1"/>
  <c r="C11808" i="29" s="1"/>
  <c r="C11809" i="29" s="1"/>
  <c r="C11810" i="29" s="1"/>
  <c r="C11811" i="29" s="1"/>
  <c r="C11812" i="29" s="1"/>
  <c r="C11813" i="29" s="1"/>
  <c r="C11814" i="29" s="1"/>
  <c r="C11815" i="29" s="1"/>
  <c r="C11816" i="29" s="1"/>
  <c r="C11817" i="29" s="1"/>
  <c r="C11818" i="29" s="1"/>
  <c r="C11819" i="29" s="1"/>
  <c r="C11820" i="29" s="1"/>
  <c r="C11821" i="29" s="1"/>
  <c r="C11822" i="29" s="1"/>
  <c r="C11823" i="29" s="1"/>
  <c r="C11824" i="29" s="1"/>
  <c r="C11825" i="29" s="1"/>
  <c r="C11826" i="29" s="1"/>
  <c r="C11827" i="29" s="1"/>
  <c r="C11828" i="29" s="1"/>
  <c r="C11829" i="29" s="1"/>
  <c r="C11830" i="29" s="1"/>
  <c r="C11831" i="29" s="1"/>
  <c r="C11832" i="29" s="1"/>
  <c r="C11833" i="29" s="1"/>
  <c r="C11834" i="29" s="1"/>
  <c r="C11835" i="29" s="1"/>
  <c r="C11836" i="29" s="1"/>
  <c r="C11837" i="29" s="1"/>
  <c r="C11838" i="29" s="1"/>
  <c r="C11839" i="29" s="1"/>
  <c r="C11840" i="29" s="1"/>
  <c r="C11841" i="29" s="1"/>
  <c r="C11842" i="29" s="1"/>
  <c r="C11843" i="29" s="1"/>
  <c r="C11844" i="29" s="1"/>
  <c r="C11845" i="29" s="1"/>
  <c r="C11846" i="29" s="1"/>
  <c r="C11847" i="29" s="1"/>
  <c r="C11848" i="29" s="1"/>
  <c r="C11849" i="29" s="1"/>
  <c r="C11850" i="29" s="1"/>
  <c r="C11851" i="29" s="1"/>
  <c r="C11852" i="29" s="1"/>
  <c r="C11853" i="29" s="1"/>
  <c r="C11854" i="29" s="1"/>
  <c r="C11855" i="29" s="1"/>
  <c r="C11856" i="29" s="1"/>
  <c r="C11857" i="29" s="1"/>
  <c r="C11858" i="29" s="1"/>
  <c r="C11859" i="29" s="1"/>
  <c r="C11860" i="29" s="1"/>
  <c r="C11861" i="29" s="1"/>
  <c r="C11862" i="29" s="1"/>
  <c r="C11863" i="29" s="1"/>
  <c r="C11864" i="29" s="1"/>
  <c r="C11865" i="29" s="1"/>
  <c r="C11866" i="29" s="1"/>
  <c r="C11867" i="29" s="1"/>
  <c r="C11868" i="29" s="1"/>
  <c r="C11869" i="29" s="1"/>
  <c r="C11870" i="29" s="1"/>
  <c r="C11871" i="29" s="1"/>
  <c r="C11872" i="29" s="1"/>
  <c r="C11873" i="29" s="1"/>
  <c r="C11874" i="29" s="1"/>
  <c r="C11875" i="29" s="1"/>
  <c r="C11876" i="29" s="1"/>
  <c r="C11877" i="29" s="1"/>
  <c r="C11878" i="29" s="1"/>
  <c r="C11879" i="29" s="1"/>
  <c r="C11880" i="29" s="1"/>
  <c r="C11881" i="29" s="1"/>
  <c r="C11882" i="29" s="1"/>
  <c r="C11883" i="29" s="1"/>
  <c r="C11884" i="29" s="1"/>
  <c r="C11885" i="29" s="1"/>
  <c r="C11886" i="29" s="1"/>
  <c r="C11887" i="29" s="1"/>
  <c r="C11888" i="29" s="1"/>
  <c r="C11889" i="29" s="1"/>
  <c r="C11890" i="29" s="1"/>
  <c r="C11891" i="29" s="1"/>
  <c r="C11892" i="29" s="1"/>
  <c r="C11893" i="29" s="1"/>
  <c r="C11894" i="29" s="1"/>
  <c r="C11895" i="29" s="1"/>
  <c r="C11896" i="29" s="1"/>
  <c r="C11897" i="29" s="1"/>
  <c r="C11898" i="29" s="1"/>
  <c r="C11899" i="29" s="1"/>
  <c r="C11900" i="29" s="1"/>
  <c r="C11901" i="29" s="1"/>
  <c r="C11902" i="29" s="1"/>
  <c r="C11903" i="29" s="1"/>
  <c r="C11904" i="29" s="1"/>
  <c r="C11905" i="29" s="1"/>
  <c r="C11906" i="29" s="1"/>
  <c r="C11907" i="29" s="1"/>
  <c r="C11908" i="29" s="1"/>
  <c r="C11909" i="29" s="1"/>
  <c r="C11910" i="29" s="1"/>
  <c r="C11911" i="29" s="1"/>
  <c r="C11912" i="29" s="1"/>
  <c r="C11913" i="29" s="1"/>
  <c r="C11914" i="29" s="1"/>
  <c r="C11915" i="29" s="1"/>
  <c r="C11916" i="29" s="1"/>
  <c r="C11917" i="29" s="1"/>
  <c r="C11918" i="29" s="1"/>
  <c r="C11919" i="29" s="1"/>
  <c r="C11920" i="29" s="1"/>
  <c r="C11921" i="29" s="1"/>
  <c r="C11922" i="29" s="1"/>
  <c r="C11923" i="29" s="1"/>
  <c r="C11924" i="29" s="1"/>
  <c r="C11925" i="29" s="1"/>
  <c r="C11926" i="29" s="1"/>
  <c r="C11927" i="29" s="1"/>
  <c r="C11928" i="29" s="1"/>
  <c r="C11929" i="29" s="1"/>
  <c r="C11930" i="29" s="1"/>
  <c r="C11931" i="29" s="1"/>
  <c r="C11932" i="29" s="1"/>
  <c r="C11933" i="29" s="1"/>
  <c r="C11934" i="29" s="1"/>
  <c r="C11935" i="29" s="1"/>
  <c r="C11936" i="29" s="1"/>
  <c r="C11937" i="29" s="1"/>
  <c r="C11938" i="29" s="1"/>
  <c r="C11939" i="29" s="1"/>
  <c r="C11940" i="29" s="1"/>
  <c r="C11941" i="29" s="1"/>
  <c r="C11942" i="29" s="1"/>
  <c r="C11943" i="29" s="1"/>
  <c r="C11944" i="29" s="1"/>
  <c r="C11945" i="29" s="1"/>
  <c r="C11946" i="29" s="1"/>
  <c r="C11947" i="29" s="1"/>
  <c r="C11948" i="29" s="1"/>
  <c r="C11949" i="29" s="1"/>
  <c r="C11950" i="29" s="1"/>
  <c r="C11951" i="29" s="1"/>
  <c r="C11952" i="29" s="1"/>
  <c r="C11953" i="29" s="1"/>
  <c r="C11954" i="29" s="1"/>
  <c r="C11955" i="29" s="1"/>
  <c r="C11956" i="29" s="1"/>
  <c r="C11957" i="29" s="1"/>
  <c r="C11958" i="29" s="1"/>
  <c r="C11959" i="29" s="1"/>
  <c r="C11960" i="29" s="1"/>
  <c r="C11961" i="29" s="1"/>
  <c r="C11962" i="29" s="1"/>
  <c r="C11963" i="29" s="1"/>
  <c r="C11964" i="29" s="1"/>
  <c r="C11965" i="29" s="1"/>
  <c r="C11966" i="29" s="1"/>
  <c r="C11967" i="29" s="1"/>
  <c r="C11968" i="29" s="1"/>
  <c r="C11969" i="29" s="1"/>
  <c r="C11970" i="29" s="1"/>
  <c r="C11971" i="29" s="1"/>
  <c r="C11972" i="29" s="1"/>
  <c r="C11973" i="29" s="1"/>
  <c r="C11974" i="29" s="1"/>
  <c r="C11975" i="29" s="1"/>
  <c r="C11976" i="29" s="1"/>
  <c r="C11977" i="29" s="1"/>
  <c r="C11978" i="29" s="1"/>
  <c r="C11979" i="29" s="1"/>
  <c r="C11980" i="29" s="1"/>
  <c r="C11981" i="29" s="1"/>
  <c r="C11982" i="29" s="1"/>
  <c r="C11983" i="29" s="1"/>
  <c r="C11984" i="29" s="1"/>
  <c r="C11985" i="29" s="1"/>
  <c r="C11986" i="29" s="1"/>
  <c r="C11987" i="29" s="1"/>
  <c r="C11988" i="29" s="1"/>
  <c r="C11989" i="29" s="1"/>
  <c r="C11990" i="29" s="1"/>
  <c r="C11991" i="29" s="1"/>
  <c r="C11992" i="29" s="1"/>
  <c r="C11993" i="29" s="1"/>
  <c r="C11994" i="29" s="1"/>
  <c r="C11995" i="29" s="1"/>
  <c r="C11996" i="29" s="1"/>
  <c r="C11997" i="29" s="1"/>
  <c r="C11998" i="29" s="1"/>
  <c r="C11999" i="29" s="1"/>
  <c r="C12000" i="29" s="1"/>
  <c r="C12001" i="29" s="1"/>
  <c r="C12002" i="29" s="1"/>
  <c r="C12003" i="29" s="1"/>
  <c r="C12004" i="29" s="1"/>
  <c r="C12005" i="29" s="1"/>
  <c r="C12006" i="29" s="1"/>
  <c r="C12007" i="29" s="1"/>
  <c r="C12008" i="29" s="1"/>
  <c r="C12009" i="29" s="1"/>
  <c r="C12010" i="29" s="1"/>
  <c r="C12011" i="29" s="1"/>
  <c r="C12012" i="29" s="1"/>
  <c r="C12013" i="29" s="1"/>
  <c r="C12014" i="29" s="1"/>
  <c r="C12015" i="29" s="1"/>
  <c r="C12016" i="29" s="1"/>
  <c r="C12017" i="29" s="1"/>
  <c r="C12018" i="29" s="1"/>
  <c r="C12019" i="29" s="1"/>
  <c r="C12020" i="29" s="1"/>
  <c r="C12021" i="29" s="1"/>
  <c r="C12022" i="29" s="1"/>
  <c r="C12023" i="29" s="1"/>
  <c r="C12024" i="29" s="1"/>
  <c r="C12025" i="29" s="1"/>
  <c r="C12026" i="29" s="1"/>
  <c r="C12027" i="29" s="1"/>
  <c r="C12028" i="29" s="1"/>
  <c r="C12029" i="29" s="1"/>
  <c r="C12030" i="29" s="1"/>
  <c r="C12031" i="29" s="1"/>
  <c r="C12032" i="29" s="1"/>
  <c r="C12033" i="29" s="1"/>
  <c r="C12034" i="29" s="1"/>
  <c r="C12035" i="29" s="1"/>
  <c r="C12036" i="29" s="1"/>
  <c r="C12037" i="29" s="1"/>
  <c r="C12038" i="29" s="1"/>
  <c r="C12039" i="29" s="1"/>
  <c r="C12040" i="29" s="1"/>
  <c r="C12041" i="29" s="1"/>
  <c r="C12042" i="29" s="1"/>
  <c r="C12043" i="29" s="1"/>
  <c r="C12044" i="29" s="1"/>
  <c r="C12045" i="29" s="1"/>
  <c r="C12046" i="29" s="1"/>
  <c r="C12047" i="29" s="1"/>
  <c r="C12048" i="29" s="1"/>
  <c r="C12049" i="29" s="1"/>
  <c r="C12050" i="29" s="1"/>
  <c r="C12051" i="29" s="1"/>
  <c r="C12052" i="29" s="1"/>
  <c r="C12053" i="29" s="1"/>
  <c r="C12054" i="29" s="1"/>
  <c r="C12055" i="29" s="1"/>
  <c r="C12056" i="29" s="1"/>
  <c r="C12057" i="29" s="1"/>
  <c r="D11694" i="29"/>
  <c r="D11695" i="29" s="1"/>
  <c r="D11696" i="29" s="1"/>
  <c r="D11697" i="29" s="1"/>
  <c r="D11698" i="29" s="1"/>
  <c r="D11699" i="29" s="1"/>
  <c r="D11700" i="29" s="1"/>
  <c r="D11701" i="29" s="1"/>
  <c r="D11702" i="29" s="1"/>
  <c r="D11703" i="29" s="1"/>
  <c r="D11704" i="29" s="1"/>
  <c r="D11705" i="29" s="1"/>
  <c r="D11706" i="29" s="1"/>
  <c r="D11707" i="29" s="1"/>
  <c r="D11708" i="29" s="1"/>
  <c r="D11709" i="29" s="1"/>
  <c r="D11710" i="29" s="1"/>
  <c r="D11711" i="29" s="1"/>
  <c r="D11712" i="29" s="1"/>
  <c r="D11713" i="29" s="1"/>
  <c r="D11714" i="29" s="1"/>
  <c r="D11715" i="29" s="1"/>
  <c r="D11716" i="29" s="1"/>
  <c r="D11717" i="29" s="1"/>
  <c r="D11718" i="29" s="1"/>
  <c r="D11719" i="29" s="1"/>
  <c r="D11720" i="29" s="1"/>
  <c r="D11721" i="29" s="1"/>
  <c r="D11722" i="29" s="1"/>
  <c r="D11723" i="29" s="1"/>
  <c r="D11724" i="29" s="1"/>
  <c r="D11725" i="29" s="1"/>
  <c r="D11726" i="29" s="1"/>
  <c r="D11727" i="29" s="1"/>
  <c r="D11728" i="29" s="1"/>
  <c r="D11729" i="29" s="1"/>
  <c r="D11730" i="29" s="1"/>
  <c r="D11731" i="29" s="1"/>
  <c r="D11732" i="29" s="1"/>
  <c r="D11733" i="29" s="1"/>
  <c r="D11734" i="29" s="1"/>
  <c r="D11735" i="29" s="1"/>
  <c r="D11736" i="29" s="1"/>
  <c r="D11737" i="29" s="1"/>
  <c r="D11738" i="29" s="1"/>
  <c r="D11739" i="29" s="1"/>
  <c r="D11740" i="29" s="1"/>
  <c r="D11741" i="29" s="1"/>
  <c r="D11742" i="29" s="1"/>
  <c r="D11743" i="29" s="1"/>
  <c r="D11744" i="29" s="1"/>
  <c r="D11745" i="29" s="1"/>
  <c r="D11746" i="29" s="1"/>
  <c r="D11747" i="29" s="1"/>
  <c r="D11748" i="29" s="1"/>
  <c r="D11749" i="29" s="1"/>
  <c r="D11750" i="29" s="1"/>
  <c r="D11751" i="29" s="1"/>
  <c r="D11752" i="29" s="1"/>
  <c r="D11753" i="29" s="1"/>
  <c r="D11754" i="29" s="1"/>
  <c r="D11755" i="29" s="1"/>
  <c r="D11756" i="29" s="1"/>
  <c r="D11757" i="29" s="1"/>
  <c r="D11758" i="29" s="1"/>
  <c r="D11759" i="29" s="1"/>
  <c r="D11760" i="29" s="1"/>
  <c r="D11761" i="29" s="1"/>
  <c r="D11762" i="29" s="1"/>
  <c r="D11763" i="29" s="1"/>
  <c r="D11764" i="29" s="1"/>
  <c r="D11765" i="29" s="1"/>
  <c r="D11766" i="29" s="1"/>
  <c r="D11767" i="29" s="1"/>
  <c r="D11768" i="29" s="1"/>
  <c r="D11769" i="29" s="1"/>
  <c r="D11770" i="29" s="1"/>
  <c r="D11771" i="29" s="1"/>
  <c r="D11772" i="29" s="1"/>
  <c r="D11773" i="29" s="1"/>
  <c r="D11774" i="29" s="1"/>
  <c r="D11775" i="29" s="1"/>
  <c r="D11776" i="29" s="1"/>
  <c r="D11777" i="29" s="1"/>
  <c r="D11778" i="29" s="1"/>
  <c r="D11779" i="29" s="1"/>
  <c r="D11780" i="29" s="1"/>
  <c r="D11781" i="29" s="1"/>
  <c r="D11782" i="29" s="1"/>
  <c r="D11783" i="29" s="1"/>
  <c r="D11784" i="29" s="1"/>
  <c r="D11785" i="29" s="1"/>
  <c r="D11786" i="29" s="1"/>
  <c r="D11787" i="29" s="1"/>
  <c r="D11788" i="29" s="1"/>
  <c r="D11789" i="29" s="1"/>
  <c r="D11790" i="29" s="1"/>
  <c r="D11791" i="29" s="1"/>
  <c r="D11792" i="29" s="1"/>
  <c r="D11793" i="29" s="1"/>
  <c r="D11794" i="29" s="1"/>
  <c r="D11795" i="29" s="1"/>
  <c r="D11796" i="29" s="1"/>
  <c r="D11797" i="29" s="1"/>
  <c r="D11798" i="29" s="1"/>
  <c r="D11799" i="29" s="1"/>
  <c r="D11800" i="29" s="1"/>
  <c r="D11801" i="29" s="1"/>
  <c r="D11802" i="29" s="1"/>
  <c r="D11803" i="29" s="1"/>
  <c r="D11804" i="29" s="1"/>
  <c r="D11805" i="29" s="1"/>
  <c r="D11806" i="29" s="1"/>
  <c r="D11807" i="29" s="1"/>
  <c r="D11808" i="29" s="1"/>
  <c r="D11809" i="29" s="1"/>
  <c r="D11810" i="29" s="1"/>
  <c r="D11811" i="29" s="1"/>
  <c r="D11812" i="29" s="1"/>
  <c r="D11813" i="29" s="1"/>
  <c r="D11814" i="29" s="1"/>
  <c r="D11815" i="29" s="1"/>
  <c r="D11816" i="29" s="1"/>
  <c r="D11817" i="29" s="1"/>
  <c r="D11818" i="29" s="1"/>
  <c r="D11819" i="29" s="1"/>
  <c r="D11820" i="29" s="1"/>
  <c r="D11821" i="29" s="1"/>
  <c r="D11822" i="29" s="1"/>
  <c r="D11823" i="29" s="1"/>
  <c r="D11824" i="29" s="1"/>
  <c r="D11825" i="29" s="1"/>
  <c r="D11826" i="29" s="1"/>
  <c r="D11827" i="29" s="1"/>
  <c r="D11828" i="29" s="1"/>
  <c r="D11829" i="29" s="1"/>
  <c r="D11830" i="29" s="1"/>
  <c r="D11831" i="29" s="1"/>
  <c r="D11832" i="29" s="1"/>
  <c r="D11833" i="29" s="1"/>
  <c r="D11834" i="29" s="1"/>
  <c r="D11835" i="29" s="1"/>
  <c r="D11836" i="29" s="1"/>
  <c r="D11837" i="29" s="1"/>
  <c r="D11838" i="29" s="1"/>
  <c r="D11839" i="29" s="1"/>
  <c r="D11840" i="29" s="1"/>
  <c r="D11841" i="29" s="1"/>
  <c r="D11842" i="29" s="1"/>
  <c r="D11843" i="29" s="1"/>
  <c r="D11844" i="29" s="1"/>
  <c r="D11845" i="29" s="1"/>
  <c r="D11846" i="29" s="1"/>
  <c r="D11847" i="29" s="1"/>
  <c r="D11848" i="29" s="1"/>
  <c r="D11849" i="29" s="1"/>
  <c r="D11850" i="29" s="1"/>
  <c r="D11851" i="29" s="1"/>
  <c r="D11852" i="29" s="1"/>
  <c r="D11853" i="29" s="1"/>
  <c r="D11854" i="29" s="1"/>
  <c r="D11855" i="29" s="1"/>
  <c r="D11856" i="29" s="1"/>
  <c r="D11857" i="29" s="1"/>
  <c r="D11858" i="29" s="1"/>
  <c r="D11859" i="29" s="1"/>
  <c r="D11860" i="29" s="1"/>
  <c r="D11861" i="29" s="1"/>
  <c r="D11862" i="29" s="1"/>
  <c r="D11863" i="29" s="1"/>
  <c r="D11864" i="29" s="1"/>
  <c r="D11865" i="29" s="1"/>
  <c r="D11866" i="29" s="1"/>
  <c r="D11867" i="29" s="1"/>
  <c r="D11868" i="29" s="1"/>
  <c r="D11869" i="29" s="1"/>
  <c r="D11870" i="29" s="1"/>
  <c r="D11871" i="29" s="1"/>
  <c r="D11872" i="29" s="1"/>
  <c r="D11873" i="29" s="1"/>
  <c r="D11874" i="29" s="1"/>
  <c r="D11875" i="29" s="1"/>
  <c r="D11876" i="29" s="1"/>
  <c r="D11877" i="29" s="1"/>
  <c r="D11878" i="29" s="1"/>
  <c r="D11879" i="29" s="1"/>
  <c r="D11880" i="29" s="1"/>
  <c r="D11881" i="29" s="1"/>
  <c r="D11882" i="29" s="1"/>
  <c r="D11883" i="29" s="1"/>
  <c r="D11884" i="29" s="1"/>
  <c r="D11885" i="29" s="1"/>
  <c r="D11886" i="29" s="1"/>
  <c r="D11887" i="29" s="1"/>
  <c r="D11888" i="29" s="1"/>
  <c r="D11889" i="29" s="1"/>
  <c r="D11890" i="29" s="1"/>
  <c r="D11891" i="29" s="1"/>
  <c r="D11892" i="29" s="1"/>
  <c r="D11893" i="29" s="1"/>
  <c r="D11894" i="29" s="1"/>
  <c r="D11895" i="29" s="1"/>
  <c r="D11896" i="29" s="1"/>
  <c r="D11897" i="29" s="1"/>
  <c r="D11898" i="29" s="1"/>
  <c r="D11899" i="29" s="1"/>
  <c r="D11900" i="29" s="1"/>
  <c r="D11901" i="29" s="1"/>
  <c r="D11902" i="29" s="1"/>
  <c r="D11903" i="29" s="1"/>
  <c r="D11904" i="29" s="1"/>
  <c r="D11905" i="29" s="1"/>
  <c r="D11906" i="29" s="1"/>
  <c r="D11907" i="29" s="1"/>
  <c r="D11908" i="29" s="1"/>
  <c r="D11909" i="29" s="1"/>
  <c r="D11910" i="29" s="1"/>
  <c r="D11911" i="29" s="1"/>
  <c r="D11912" i="29" s="1"/>
  <c r="D11913" i="29" s="1"/>
  <c r="D11914" i="29" s="1"/>
  <c r="D11915" i="29" s="1"/>
  <c r="D11916" i="29" s="1"/>
  <c r="D11917" i="29" s="1"/>
  <c r="D11918" i="29" s="1"/>
  <c r="D11919" i="29" s="1"/>
  <c r="D11920" i="29" s="1"/>
  <c r="D11921" i="29" s="1"/>
  <c r="D11922" i="29" s="1"/>
  <c r="D11923" i="29" s="1"/>
  <c r="D11924" i="29" s="1"/>
  <c r="D11925" i="29" s="1"/>
  <c r="D11926" i="29" s="1"/>
  <c r="D11927" i="29" s="1"/>
  <c r="D11928" i="29" s="1"/>
  <c r="D11929" i="29" s="1"/>
  <c r="D11930" i="29" s="1"/>
  <c r="D11931" i="29" s="1"/>
  <c r="D11932" i="29" s="1"/>
  <c r="D11933" i="29" s="1"/>
  <c r="D11934" i="29" s="1"/>
  <c r="D11935" i="29" s="1"/>
  <c r="D11936" i="29" s="1"/>
  <c r="D11937" i="29" s="1"/>
  <c r="D11938" i="29" s="1"/>
  <c r="D11939" i="29" s="1"/>
  <c r="D11940" i="29" s="1"/>
  <c r="D11941" i="29" s="1"/>
  <c r="D11942" i="29" s="1"/>
  <c r="D11943" i="29" s="1"/>
  <c r="D11944" i="29" s="1"/>
  <c r="D11945" i="29" s="1"/>
  <c r="D11946" i="29" s="1"/>
  <c r="D11947" i="29" s="1"/>
  <c r="D11948" i="29" s="1"/>
  <c r="D11949" i="29" s="1"/>
  <c r="D11950" i="29" s="1"/>
  <c r="D11951" i="29" s="1"/>
  <c r="D11952" i="29" s="1"/>
  <c r="D11953" i="29" s="1"/>
  <c r="D11954" i="29" s="1"/>
  <c r="D11955" i="29" s="1"/>
  <c r="D11956" i="29" s="1"/>
  <c r="D11957" i="29" s="1"/>
  <c r="D11958" i="29" s="1"/>
  <c r="D11959" i="29" s="1"/>
  <c r="D11960" i="29" s="1"/>
  <c r="D11961" i="29" s="1"/>
  <c r="D11962" i="29" s="1"/>
  <c r="D11963" i="29" s="1"/>
  <c r="D11964" i="29" s="1"/>
  <c r="D11965" i="29" s="1"/>
  <c r="D11966" i="29" s="1"/>
  <c r="D11967" i="29" s="1"/>
  <c r="D11968" i="29" s="1"/>
  <c r="D11969" i="29" s="1"/>
  <c r="D11970" i="29" s="1"/>
  <c r="D11971" i="29" s="1"/>
  <c r="D11972" i="29" s="1"/>
  <c r="D11973" i="29" s="1"/>
  <c r="D11974" i="29" s="1"/>
  <c r="D11975" i="29" s="1"/>
  <c r="D11976" i="29" s="1"/>
  <c r="D11977" i="29" s="1"/>
  <c r="D11978" i="29" s="1"/>
  <c r="D11979" i="29" s="1"/>
  <c r="D11980" i="29" s="1"/>
  <c r="D11981" i="29" s="1"/>
  <c r="D11982" i="29" s="1"/>
  <c r="D11983" i="29" s="1"/>
  <c r="D11984" i="29" s="1"/>
  <c r="D11985" i="29" s="1"/>
  <c r="D11986" i="29" s="1"/>
  <c r="D11987" i="29" s="1"/>
  <c r="D11988" i="29" s="1"/>
  <c r="D11989" i="29" s="1"/>
  <c r="D11990" i="29" s="1"/>
  <c r="D11991" i="29" s="1"/>
  <c r="D11992" i="29" s="1"/>
  <c r="D11993" i="29" s="1"/>
  <c r="D11994" i="29" s="1"/>
  <c r="D11995" i="29" s="1"/>
  <c r="D11996" i="29" s="1"/>
  <c r="D11997" i="29" s="1"/>
  <c r="D11998" i="29" s="1"/>
  <c r="D11999" i="29" s="1"/>
  <c r="D12000" i="29" s="1"/>
  <c r="D12001" i="29" s="1"/>
  <c r="D12002" i="29" s="1"/>
  <c r="D12003" i="29" s="1"/>
  <c r="D12004" i="29" s="1"/>
  <c r="D12005" i="29" s="1"/>
  <c r="D12006" i="29" s="1"/>
  <c r="D12007" i="29" s="1"/>
  <c r="D12008" i="29" s="1"/>
  <c r="D12009" i="29" s="1"/>
  <c r="D12010" i="29" s="1"/>
  <c r="D12011" i="29" s="1"/>
  <c r="D12012" i="29" s="1"/>
  <c r="D12013" i="29" s="1"/>
  <c r="D12014" i="29" s="1"/>
  <c r="D12015" i="29" s="1"/>
  <c r="D12016" i="29" s="1"/>
  <c r="D12017" i="29" s="1"/>
  <c r="D12018" i="29" s="1"/>
  <c r="D12019" i="29" s="1"/>
  <c r="D12020" i="29" s="1"/>
  <c r="D12021" i="29" s="1"/>
  <c r="D12022" i="29" s="1"/>
  <c r="D12023" i="29" s="1"/>
  <c r="D12024" i="29" s="1"/>
  <c r="D12025" i="29" s="1"/>
  <c r="D12026" i="29" s="1"/>
  <c r="D12027" i="29" s="1"/>
  <c r="D12028" i="29" s="1"/>
  <c r="D12029" i="29" s="1"/>
  <c r="D12030" i="29" s="1"/>
  <c r="D12031" i="29" s="1"/>
  <c r="D12032" i="29" s="1"/>
  <c r="D12033" i="29" s="1"/>
  <c r="D12034" i="29" s="1"/>
  <c r="D12035" i="29" s="1"/>
  <c r="D12036" i="29" s="1"/>
  <c r="D12037" i="29" s="1"/>
  <c r="D12038" i="29" s="1"/>
  <c r="D12039" i="29" s="1"/>
  <c r="D12040" i="29" s="1"/>
  <c r="D12041" i="29" s="1"/>
  <c r="D12042" i="29" s="1"/>
  <c r="D12043" i="29" s="1"/>
  <c r="D12044" i="29" s="1"/>
  <c r="D12045" i="29" s="1"/>
  <c r="D12046" i="29" s="1"/>
  <c r="D12047" i="29" s="1"/>
  <c r="D12048" i="29" s="1"/>
  <c r="D12049" i="29" s="1"/>
  <c r="D12050" i="29" s="1"/>
  <c r="D12051" i="29" s="1"/>
  <c r="D12052" i="29" s="1"/>
  <c r="D12053" i="29" s="1"/>
  <c r="D12054" i="29" s="1"/>
  <c r="D12055" i="29" s="1"/>
  <c r="D12056" i="29" s="1"/>
  <c r="D12057" i="29" s="1"/>
  <c r="D12058" i="29" s="1"/>
  <c r="B12059" i="29"/>
  <c r="B12060" i="29" s="1"/>
  <c r="B12061" i="29" s="1"/>
  <c r="B12062" i="29" s="1"/>
  <c r="B12063" i="29" s="1"/>
  <c r="B12064" i="29" s="1"/>
  <c r="B12065" i="29" s="1"/>
  <c r="B12066" i="29" s="1"/>
  <c r="B12067" i="29" s="1"/>
  <c r="B12068" i="29" s="1"/>
  <c r="B12069" i="29" s="1"/>
  <c r="B12070" i="29" s="1"/>
  <c r="B12071" i="29" s="1"/>
  <c r="B12072" i="29" s="1"/>
  <c r="B12073" i="29" s="1"/>
  <c r="B12074" i="29" s="1"/>
  <c r="B12075" i="29" s="1"/>
  <c r="B12076" i="29" s="1"/>
  <c r="B12077" i="29" s="1"/>
  <c r="B12078" i="29" s="1"/>
  <c r="B12079" i="29" s="1"/>
  <c r="B12080" i="29" s="1"/>
  <c r="B12081" i="29" s="1"/>
  <c r="B12082" i="29" s="1"/>
  <c r="B12083" i="29" s="1"/>
  <c r="B12084" i="29" s="1"/>
  <c r="B12085" i="29" s="1"/>
  <c r="B12086" i="29" s="1"/>
  <c r="B12087" i="29" s="1"/>
  <c r="B12088" i="29" s="1"/>
  <c r="B12089" i="29" s="1"/>
  <c r="B12090" i="29" s="1"/>
  <c r="B12091" i="29" s="1"/>
  <c r="B12092" i="29" s="1"/>
  <c r="B12093" i="29" s="1"/>
  <c r="B12094" i="29" s="1"/>
  <c r="B12095" i="29" s="1"/>
  <c r="B12096" i="29" s="1"/>
  <c r="B12097" i="29" s="1"/>
  <c r="B12098" i="29" s="1"/>
  <c r="B12099" i="29" s="1"/>
  <c r="B12100" i="29" s="1"/>
  <c r="B12101" i="29" s="1"/>
  <c r="B12102" i="29" s="1"/>
  <c r="B12103" i="29" s="1"/>
  <c r="B12104" i="29" s="1"/>
  <c r="B12105" i="29" s="1"/>
  <c r="B12106" i="29" s="1"/>
  <c r="B12107" i="29" s="1"/>
  <c r="B12108" i="29" s="1"/>
  <c r="B12109" i="29" s="1"/>
  <c r="B12110" i="29" s="1"/>
  <c r="B12111" i="29" s="1"/>
  <c r="B12112" i="29" s="1"/>
  <c r="B12113" i="29" s="1"/>
  <c r="B12114" i="29" s="1"/>
  <c r="B12115" i="29" s="1"/>
  <c r="B12116" i="29" s="1"/>
  <c r="B12117" i="29" s="1"/>
  <c r="B12118" i="29" s="1"/>
  <c r="B12119" i="29" s="1"/>
  <c r="B12120" i="29" s="1"/>
  <c r="B12121" i="29" s="1"/>
  <c r="B12122" i="29" s="1"/>
  <c r="B12123" i="29" s="1"/>
  <c r="B12124" i="29" s="1"/>
  <c r="B12125" i="29" s="1"/>
  <c r="B12126" i="29" s="1"/>
  <c r="B12127" i="29" s="1"/>
  <c r="B12128" i="29" s="1"/>
  <c r="B12129" i="29" s="1"/>
  <c r="B12130" i="29" s="1"/>
  <c r="B12131" i="29" s="1"/>
  <c r="B12132" i="29" s="1"/>
  <c r="B12133" i="29" s="1"/>
  <c r="B12134" i="29" s="1"/>
  <c r="B12135" i="29" s="1"/>
  <c r="B12136" i="29" s="1"/>
  <c r="B12137" i="29" s="1"/>
  <c r="B12138" i="29" s="1"/>
  <c r="B12139" i="29" s="1"/>
  <c r="B12140" i="29" s="1"/>
  <c r="B12141" i="29" s="1"/>
  <c r="B12142" i="29" s="1"/>
  <c r="B12143" i="29" s="1"/>
  <c r="B12144" i="29" s="1"/>
  <c r="B12145" i="29" s="1"/>
  <c r="B12146" i="29" s="1"/>
  <c r="B12147" i="29" s="1"/>
  <c r="B12148" i="29" s="1"/>
  <c r="B12149" i="29" s="1"/>
  <c r="B12150" i="29" s="1"/>
  <c r="B12151" i="29" s="1"/>
  <c r="B12152" i="29" s="1"/>
  <c r="B12153" i="29" s="1"/>
  <c r="B12154" i="29" s="1"/>
  <c r="B12155" i="29" s="1"/>
  <c r="B12156" i="29" s="1"/>
  <c r="B12157" i="29" s="1"/>
  <c r="B12158" i="29" s="1"/>
  <c r="B12159" i="29" s="1"/>
  <c r="B12160" i="29" s="1"/>
  <c r="B12161" i="29" s="1"/>
  <c r="B12162" i="29" s="1"/>
  <c r="B12163" i="29" s="1"/>
  <c r="B12164" i="29" s="1"/>
  <c r="B12165" i="29" s="1"/>
  <c r="B12166" i="29" s="1"/>
  <c r="B12167" i="29" s="1"/>
  <c r="B12168" i="29" s="1"/>
  <c r="B12169" i="29" s="1"/>
  <c r="B12170" i="29" s="1"/>
  <c r="B12171" i="29" s="1"/>
  <c r="B12172" i="29" s="1"/>
  <c r="B12173" i="29" s="1"/>
  <c r="B12174" i="29" s="1"/>
  <c r="B12175" i="29" s="1"/>
  <c r="B12176" i="29" s="1"/>
  <c r="B12177" i="29" s="1"/>
  <c r="B12178" i="29" s="1"/>
  <c r="B12179" i="29" s="1"/>
  <c r="B12180" i="29" s="1"/>
  <c r="B12181" i="29" s="1"/>
  <c r="B12182" i="29" s="1"/>
  <c r="B12183" i="29" s="1"/>
  <c r="B12184" i="29" s="1"/>
  <c r="B12185" i="29" s="1"/>
  <c r="B12186" i="29" s="1"/>
  <c r="B12187" i="29" s="1"/>
  <c r="B12188" i="29" s="1"/>
  <c r="B12189" i="29" s="1"/>
  <c r="B12190" i="29" s="1"/>
  <c r="B12191" i="29" s="1"/>
  <c r="B12192" i="29" s="1"/>
  <c r="B12193" i="29" s="1"/>
  <c r="B12194" i="29" s="1"/>
  <c r="B12195" i="29" s="1"/>
  <c r="B12196" i="29" s="1"/>
  <c r="B12197" i="29" s="1"/>
  <c r="B12198" i="29" s="1"/>
  <c r="B12199" i="29" s="1"/>
  <c r="B12200" i="29" s="1"/>
  <c r="B12201" i="29" s="1"/>
  <c r="B12202" i="29" s="1"/>
  <c r="B12203" i="29" s="1"/>
  <c r="B12204" i="29" s="1"/>
  <c r="B12205" i="29" s="1"/>
  <c r="B12206" i="29" s="1"/>
  <c r="B12207" i="29" s="1"/>
  <c r="B12208" i="29" s="1"/>
  <c r="B12209" i="29" s="1"/>
  <c r="B12210" i="29" s="1"/>
  <c r="B12211" i="29" s="1"/>
  <c r="B12212" i="29" s="1"/>
  <c r="B12213" i="29" s="1"/>
  <c r="B12214" i="29" s="1"/>
  <c r="B12215" i="29" s="1"/>
  <c r="B12216" i="29" s="1"/>
  <c r="B12217" i="29" s="1"/>
  <c r="B12218" i="29" s="1"/>
  <c r="B12219" i="29" s="1"/>
  <c r="B12220" i="29" s="1"/>
  <c r="B12221" i="29" s="1"/>
  <c r="B12222" i="29" s="1"/>
  <c r="B12223" i="29" s="1"/>
  <c r="B12224" i="29" s="1"/>
  <c r="B12225" i="29" s="1"/>
  <c r="B12226" i="29" s="1"/>
  <c r="B12227" i="29" s="1"/>
  <c r="B12228" i="29" s="1"/>
  <c r="B12229" i="29" s="1"/>
  <c r="B12230" i="29" s="1"/>
  <c r="B12231" i="29" s="1"/>
  <c r="B12232" i="29" s="1"/>
  <c r="B12233" i="29" s="1"/>
  <c r="B12234" i="29" s="1"/>
  <c r="B12235" i="29" s="1"/>
  <c r="B12236" i="29" s="1"/>
  <c r="B12237" i="29" s="1"/>
  <c r="B12238" i="29" s="1"/>
  <c r="B12239" i="29" s="1"/>
  <c r="B12240" i="29" s="1"/>
  <c r="B12241" i="29" s="1"/>
  <c r="B12242" i="29" s="1"/>
  <c r="B12243" i="29" s="1"/>
  <c r="B12244" i="29" s="1"/>
  <c r="B12245" i="29" s="1"/>
  <c r="B12246" i="29" s="1"/>
  <c r="B12247" i="29" s="1"/>
  <c r="B12248" i="29" s="1"/>
  <c r="B12249" i="29" s="1"/>
  <c r="B12250" i="29" s="1"/>
  <c r="B12251" i="29" s="1"/>
  <c r="B12252" i="29" s="1"/>
  <c r="B12253" i="29" s="1"/>
  <c r="B12254" i="29" s="1"/>
  <c r="B12255" i="29" s="1"/>
  <c r="B12256" i="29" s="1"/>
  <c r="B12257" i="29" s="1"/>
  <c r="B12258" i="29" s="1"/>
  <c r="B12259" i="29" s="1"/>
  <c r="B12260" i="29" s="1"/>
  <c r="B12261" i="29" s="1"/>
  <c r="B12262" i="29" s="1"/>
  <c r="B12263" i="29" s="1"/>
  <c r="B12264" i="29" s="1"/>
  <c r="B12265" i="29" s="1"/>
  <c r="B12266" i="29" s="1"/>
  <c r="B12267" i="29" s="1"/>
  <c r="B12268" i="29" s="1"/>
  <c r="B12269" i="29" s="1"/>
  <c r="B12270" i="29" s="1"/>
  <c r="B12271" i="29" s="1"/>
  <c r="B12272" i="29" s="1"/>
  <c r="B12273" i="29" s="1"/>
  <c r="B12274" i="29" s="1"/>
  <c r="B12275" i="29" s="1"/>
  <c r="B12276" i="29" s="1"/>
  <c r="B12277" i="29" s="1"/>
  <c r="B12278" i="29" s="1"/>
  <c r="B12279" i="29" s="1"/>
  <c r="B12280" i="29" s="1"/>
  <c r="B12281" i="29" s="1"/>
  <c r="B12282" i="29" s="1"/>
  <c r="B12283" i="29" s="1"/>
  <c r="B12284" i="29" s="1"/>
  <c r="B12285" i="29" s="1"/>
  <c r="B12286" i="29" s="1"/>
  <c r="B12287" i="29" s="1"/>
  <c r="B12288" i="29" s="1"/>
  <c r="B12289" i="29" s="1"/>
  <c r="B12290" i="29" s="1"/>
  <c r="B12291" i="29" s="1"/>
  <c r="B12292" i="29" s="1"/>
  <c r="B12293" i="29" s="1"/>
  <c r="B12294" i="29" s="1"/>
  <c r="B12295" i="29" s="1"/>
  <c r="B12296" i="29" s="1"/>
  <c r="B12297" i="29" s="1"/>
  <c r="B12298" i="29" s="1"/>
  <c r="B12299" i="29" s="1"/>
  <c r="B12300" i="29" s="1"/>
  <c r="B12301" i="29" s="1"/>
  <c r="B12302" i="29" s="1"/>
  <c r="B12303" i="29" s="1"/>
  <c r="B12304" i="29" s="1"/>
  <c r="B12305" i="29" s="1"/>
  <c r="B12306" i="29" s="1"/>
  <c r="B12307" i="29" s="1"/>
  <c r="B12308" i="29" s="1"/>
  <c r="B12309" i="29" s="1"/>
  <c r="B12310" i="29" s="1"/>
  <c r="B12311" i="29" s="1"/>
  <c r="B12312" i="29" s="1"/>
  <c r="B12313" i="29" s="1"/>
  <c r="B12314" i="29" s="1"/>
  <c r="B12315" i="29" s="1"/>
  <c r="B12316" i="29" s="1"/>
  <c r="B12317" i="29" s="1"/>
  <c r="B12318" i="29" s="1"/>
  <c r="B12319" i="29" s="1"/>
  <c r="B12320" i="29" s="1"/>
  <c r="B12321" i="29" s="1"/>
  <c r="B12322" i="29" s="1"/>
  <c r="B12323" i="29" s="1"/>
  <c r="B12324" i="29" s="1"/>
  <c r="B12325" i="29" s="1"/>
  <c r="B12326" i="29" s="1"/>
  <c r="B12327" i="29" s="1"/>
  <c r="B12328" i="29" s="1"/>
  <c r="B12329" i="29" s="1"/>
  <c r="B12330" i="29" s="1"/>
  <c r="B12331" i="29" s="1"/>
  <c r="B12332" i="29" s="1"/>
  <c r="B12333" i="29" s="1"/>
  <c r="B12334" i="29" s="1"/>
  <c r="B12335" i="29" s="1"/>
  <c r="B12336" i="29" s="1"/>
  <c r="B12337" i="29" s="1"/>
  <c r="B12338" i="29" s="1"/>
  <c r="B12339" i="29" s="1"/>
  <c r="B12340" i="29" s="1"/>
  <c r="B12341" i="29" s="1"/>
  <c r="B12342" i="29" s="1"/>
  <c r="B12343" i="29" s="1"/>
  <c r="B12344" i="29" s="1"/>
  <c r="B12345" i="29" s="1"/>
  <c r="B12346" i="29" s="1"/>
  <c r="B12347" i="29" s="1"/>
  <c r="B12348" i="29" s="1"/>
  <c r="B12349" i="29" s="1"/>
  <c r="B12350" i="29" s="1"/>
  <c r="B12351" i="29" s="1"/>
  <c r="B12352" i="29" s="1"/>
  <c r="B12353" i="29" s="1"/>
  <c r="B12354" i="29" s="1"/>
  <c r="B12355" i="29" s="1"/>
  <c r="B12356" i="29" s="1"/>
  <c r="B12357" i="29" s="1"/>
  <c r="B12358" i="29" s="1"/>
  <c r="B12359" i="29" s="1"/>
  <c r="B12360" i="29" s="1"/>
  <c r="B12361" i="29" s="1"/>
  <c r="B12362" i="29" s="1"/>
  <c r="B12363" i="29" s="1"/>
  <c r="B12364" i="29" s="1"/>
  <c r="B12365" i="29" s="1"/>
  <c r="B12366" i="29" s="1"/>
  <c r="B12367" i="29" s="1"/>
  <c r="B12368" i="29" s="1"/>
  <c r="B12369" i="29" s="1"/>
  <c r="B12370" i="29" s="1"/>
  <c r="B12371" i="29" s="1"/>
  <c r="B12372" i="29" s="1"/>
  <c r="B12373" i="29" s="1"/>
  <c r="B12374" i="29" s="1"/>
  <c r="B12375" i="29" s="1"/>
  <c r="B12376" i="29" s="1"/>
  <c r="B12377" i="29" s="1"/>
  <c r="B12378" i="29" s="1"/>
  <c r="B12379" i="29" s="1"/>
  <c r="B12380" i="29" s="1"/>
  <c r="B12381" i="29" s="1"/>
  <c r="B12382" i="29" s="1"/>
  <c r="B12383" i="29" s="1"/>
  <c r="B12384" i="29" s="1"/>
  <c r="B12385" i="29" s="1"/>
  <c r="B12386" i="29" s="1"/>
  <c r="B12387" i="29" s="1"/>
  <c r="B12388" i="29" s="1"/>
  <c r="B12389" i="29" s="1"/>
  <c r="B12390" i="29" s="1"/>
  <c r="B12391" i="29" s="1"/>
  <c r="B12392" i="29" s="1"/>
  <c r="B12393" i="29" s="1"/>
  <c r="B12394" i="29" s="1"/>
  <c r="B12395" i="29" s="1"/>
  <c r="B12396" i="29" s="1"/>
  <c r="B12397" i="29" s="1"/>
  <c r="B12398" i="29" s="1"/>
  <c r="B12399" i="29" s="1"/>
  <c r="B12400" i="29" s="1"/>
  <c r="B12401" i="29" s="1"/>
  <c r="B12402" i="29" s="1"/>
  <c r="B12403" i="29" s="1"/>
  <c r="B12404" i="29" s="1"/>
  <c r="B12405" i="29" s="1"/>
  <c r="B12406" i="29" s="1"/>
  <c r="B12407" i="29" s="1"/>
  <c r="B12408" i="29" s="1"/>
  <c r="B12409" i="29" s="1"/>
  <c r="B12410" i="29" s="1"/>
  <c r="B12411" i="29" s="1"/>
  <c r="B12412" i="29" s="1"/>
  <c r="B12413" i="29" s="1"/>
  <c r="B12414" i="29" s="1"/>
  <c r="B12415" i="29" s="1"/>
  <c r="B12416" i="29" s="1"/>
  <c r="B12417" i="29" s="1"/>
  <c r="B12418" i="29" s="1"/>
  <c r="B12419" i="29" s="1"/>
  <c r="B12420" i="29" s="1"/>
  <c r="B12421" i="29" s="1"/>
  <c r="B12422" i="29" s="1"/>
  <c r="C12059" i="29"/>
  <c r="C12060" i="29" s="1"/>
  <c r="C12061" i="29" s="1"/>
  <c r="C12062" i="29" s="1"/>
  <c r="C12063" i="29" s="1"/>
  <c r="C12064" i="29" s="1"/>
  <c r="C12065" i="29" s="1"/>
  <c r="C12066" i="29" s="1"/>
  <c r="C12067" i="29" s="1"/>
  <c r="C12068" i="29" s="1"/>
  <c r="C12069" i="29" s="1"/>
  <c r="C12070" i="29" s="1"/>
  <c r="C12071" i="29" s="1"/>
  <c r="C12072" i="29" s="1"/>
  <c r="C12073" i="29" s="1"/>
  <c r="C12074" i="29" s="1"/>
  <c r="C12075" i="29" s="1"/>
  <c r="C12076" i="29" s="1"/>
  <c r="C12077" i="29" s="1"/>
  <c r="C12078" i="29" s="1"/>
  <c r="C12079" i="29" s="1"/>
  <c r="C12080" i="29" s="1"/>
  <c r="C12081" i="29" s="1"/>
  <c r="C12082" i="29" s="1"/>
  <c r="C12083" i="29" s="1"/>
  <c r="C12084" i="29" s="1"/>
  <c r="C12085" i="29" s="1"/>
  <c r="C12086" i="29" s="1"/>
  <c r="C12087" i="29" s="1"/>
  <c r="C12088" i="29" s="1"/>
  <c r="C12089" i="29" s="1"/>
  <c r="C12090" i="29" s="1"/>
  <c r="C12091" i="29" s="1"/>
  <c r="C12092" i="29" s="1"/>
  <c r="C12093" i="29" s="1"/>
  <c r="C12094" i="29" s="1"/>
  <c r="C12095" i="29" s="1"/>
  <c r="C12096" i="29" s="1"/>
  <c r="C12097" i="29" s="1"/>
  <c r="C12098" i="29" s="1"/>
  <c r="C12099" i="29" s="1"/>
  <c r="C12100" i="29" s="1"/>
  <c r="C12101" i="29" s="1"/>
  <c r="C12102" i="29" s="1"/>
  <c r="C12103" i="29" s="1"/>
  <c r="C12104" i="29" s="1"/>
  <c r="C12105" i="29" s="1"/>
  <c r="C12106" i="29" s="1"/>
  <c r="C12107" i="29" s="1"/>
  <c r="C12108" i="29" s="1"/>
  <c r="C12109" i="29" s="1"/>
  <c r="C12110" i="29" s="1"/>
  <c r="C12111" i="29" s="1"/>
  <c r="C12112" i="29" s="1"/>
  <c r="C12113" i="29" s="1"/>
  <c r="C12114" i="29" s="1"/>
  <c r="C12115" i="29" s="1"/>
  <c r="C12116" i="29" s="1"/>
  <c r="C12117" i="29" s="1"/>
  <c r="C12118" i="29" s="1"/>
  <c r="C12119" i="29" s="1"/>
  <c r="C12120" i="29" s="1"/>
  <c r="C12121" i="29" s="1"/>
  <c r="C12122" i="29" s="1"/>
  <c r="C12123" i="29" s="1"/>
  <c r="C12124" i="29" s="1"/>
  <c r="C12125" i="29" s="1"/>
  <c r="C12126" i="29" s="1"/>
  <c r="C12127" i="29" s="1"/>
  <c r="C12128" i="29" s="1"/>
  <c r="C12129" i="29" s="1"/>
  <c r="C12130" i="29" s="1"/>
  <c r="C12131" i="29" s="1"/>
  <c r="C12132" i="29" s="1"/>
  <c r="C12133" i="29" s="1"/>
  <c r="C12134" i="29" s="1"/>
  <c r="C12135" i="29" s="1"/>
  <c r="C12136" i="29" s="1"/>
  <c r="C12137" i="29" s="1"/>
  <c r="C12138" i="29" s="1"/>
  <c r="C12139" i="29" s="1"/>
  <c r="C12140" i="29" s="1"/>
  <c r="C12141" i="29" s="1"/>
  <c r="C12142" i="29" s="1"/>
  <c r="C12143" i="29" s="1"/>
  <c r="C12144" i="29" s="1"/>
  <c r="C12145" i="29" s="1"/>
  <c r="C12146" i="29" s="1"/>
  <c r="C12147" i="29" s="1"/>
  <c r="C12148" i="29" s="1"/>
  <c r="C12149" i="29" s="1"/>
  <c r="C12150" i="29" s="1"/>
  <c r="C12151" i="29" s="1"/>
  <c r="C12152" i="29" s="1"/>
  <c r="C12153" i="29" s="1"/>
  <c r="C12154" i="29" s="1"/>
  <c r="C12155" i="29" s="1"/>
  <c r="C12156" i="29" s="1"/>
  <c r="C12157" i="29" s="1"/>
  <c r="C12158" i="29" s="1"/>
  <c r="C12159" i="29" s="1"/>
  <c r="C12160" i="29" s="1"/>
  <c r="C12161" i="29" s="1"/>
  <c r="C12162" i="29" s="1"/>
  <c r="C12163" i="29" s="1"/>
  <c r="C12164" i="29" s="1"/>
  <c r="C12165" i="29" s="1"/>
  <c r="C12166" i="29" s="1"/>
  <c r="C12167" i="29" s="1"/>
  <c r="C12168" i="29" s="1"/>
  <c r="C12169" i="29" s="1"/>
  <c r="C12170" i="29" s="1"/>
  <c r="C12171" i="29" s="1"/>
  <c r="C12172" i="29" s="1"/>
  <c r="C12173" i="29" s="1"/>
  <c r="C12174" i="29" s="1"/>
  <c r="C12175" i="29" s="1"/>
  <c r="C12176" i="29" s="1"/>
  <c r="C12177" i="29" s="1"/>
  <c r="C12178" i="29" s="1"/>
  <c r="C12179" i="29" s="1"/>
  <c r="C12180" i="29" s="1"/>
  <c r="C12181" i="29" s="1"/>
  <c r="C12182" i="29" s="1"/>
  <c r="C12183" i="29" s="1"/>
  <c r="C12184" i="29" s="1"/>
  <c r="C12185" i="29" s="1"/>
  <c r="C12186" i="29" s="1"/>
  <c r="C12187" i="29" s="1"/>
  <c r="C12188" i="29" s="1"/>
  <c r="C12189" i="29" s="1"/>
  <c r="C12190" i="29" s="1"/>
  <c r="C12191" i="29" s="1"/>
  <c r="C12192" i="29" s="1"/>
  <c r="C12193" i="29" s="1"/>
  <c r="C12194" i="29" s="1"/>
  <c r="C12195" i="29" s="1"/>
  <c r="C12196" i="29" s="1"/>
  <c r="C12197" i="29" s="1"/>
  <c r="C12198" i="29" s="1"/>
  <c r="C12199" i="29" s="1"/>
  <c r="C12200" i="29" s="1"/>
  <c r="C12201" i="29" s="1"/>
  <c r="C12202" i="29" s="1"/>
  <c r="C12203" i="29" s="1"/>
  <c r="C12204" i="29" s="1"/>
  <c r="C12205" i="29" s="1"/>
  <c r="C12206" i="29" s="1"/>
  <c r="C12207" i="29" s="1"/>
  <c r="C12208" i="29" s="1"/>
  <c r="C12209" i="29" s="1"/>
  <c r="C12210" i="29" s="1"/>
  <c r="C12211" i="29" s="1"/>
  <c r="C12212" i="29" s="1"/>
  <c r="C12213" i="29" s="1"/>
  <c r="C12214" i="29" s="1"/>
  <c r="C12215" i="29" s="1"/>
  <c r="C12216" i="29" s="1"/>
  <c r="C12217" i="29" s="1"/>
  <c r="C12218" i="29" s="1"/>
  <c r="C12219" i="29" s="1"/>
  <c r="C12220" i="29" s="1"/>
  <c r="C12221" i="29" s="1"/>
  <c r="C12222" i="29" s="1"/>
  <c r="C12223" i="29" s="1"/>
  <c r="C12224" i="29" s="1"/>
  <c r="C12225" i="29" s="1"/>
  <c r="C12226" i="29" s="1"/>
  <c r="C12227" i="29" s="1"/>
  <c r="C12228" i="29" s="1"/>
  <c r="C12229" i="29" s="1"/>
  <c r="C12230" i="29" s="1"/>
  <c r="C12231" i="29" s="1"/>
  <c r="C12232" i="29" s="1"/>
  <c r="C12233" i="29" s="1"/>
  <c r="C12234" i="29" s="1"/>
  <c r="C12235" i="29" s="1"/>
  <c r="C12236" i="29" s="1"/>
  <c r="C12237" i="29" s="1"/>
  <c r="C12238" i="29" s="1"/>
  <c r="C12239" i="29" s="1"/>
  <c r="C12240" i="29" s="1"/>
  <c r="C12241" i="29" s="1"/>
  <c r="C12242" i="29" s="1"/>
  <c r="C12243" i="29" s="1"/>
  <c r="C12244" i="29" s="1"/>
  <c r="C12245" i="29" s="1"/>
  <c r="C12246" i="29" s="1"/>
  <c r="C12247" i="29" s="1"/>
  <c r="C12248" i="29" s="1"/>
  <c r="C12249" i="29" s="1"/>
  <c r="C12250" i="29" s="1"/>
  <c r="C12251" i="29" s="1"/>
  <c r="C12252" i="29" s="1"/>
  <c r="C12253" i="29" s="1"/>
  <c r="C12254" i="29" s="1"/>
  <c r="C12255" i="29" s="1"/>
  <c r="C12256" i="29" s="1"/>
  <c r="C12257" i="29" s="1"/>
  <c r="C12258" i="29" s="1"/>
  <c r="C12259" i="29" s="1"/>
  <c r="C12260" i="29" s="1"/>
  <c r="C12261" i="29" s="1"/>
  <c r="C12262" i="29" s="1"/>
  <c r="C12263" i="29" s="1"/>
  <c r="C12264" i="29" s="1"/>
  <c r="C12265" i="29" s="1"/>
  <c r="C12266" i="29" s="1"/>
  <c r="C12267" i="29" s="1"/>
  <c r="C12268" i="29" s="1"/>
  <c r="C12269" i="29" s="1"/>
  <c r="C12270" i="29" s="1"/>
  <c r="C12271" i="29" s="1"/>
  <c r="C12272" i="29" s="1"/>
  <c r="C12273" i="29" s="1"/>
  <c r="C12274" i="29" s="1"/>
  <c r="C12275" i="29" s="1"/>
  <c r="C12276" i="29" s="1"/>
  <c r="C12277" i="29" s="1"/>
  <c r="C12278" i="29" s="1"/>
  <c r="C12279" i="29" s="1"/>
  <c r="C12280" i="29" s="1"/>
  <c r="C12281" i="29" s="1"/>
  <c r="C12282" i="29" s="1"/>
  <c r="C12283" i="29" s="1"/>
  <c r="C12284" i="29" s="1"/>
  <c r="C12285" i="29" s="1"/>
  <c r="C12286" i="29" s="1"/>
  <c r="C12287" i="29" s="1"/>
  <c r="C12288" i="29" s="1"/>
  <c r="C12289" i="29" s="1"/>
  <c r="C12290" i="29" s="1"/>
  <c r="C12291" i="29" s="1"/>
  <c r="C12292" i="29" s="1"/>
  <c r="C12293" i="29" s="1"/>
  <c r="C12294" i="29" s="1"/>
  <c r="C12295" i="29" s="1"/>
  <c r="C12296" i="29" s="1"/>
  <c r="C12297" i="29" s="1"/>
  <c r="C12298" i="29" s="1"/>
  <c r="C12299" i="29" s="1"/>
  <c r="C12300" i="29" s="1"/>
  <c r="C12301" i="29" s="1"/>
  <c r="C12302" i="29" s="1"/>
  <c r="C12303" i="29" s="1"/>
  <c r="C12304" i="29" s="1"/>
  <c r="C12305" i="29" s="1"/>
  <c r="C12306" i="29" s="1"/>
  <c r="C12307" i="29" s="1"/>
  <c r="C12308" i="29" s="1"/>
  <c r="C12309" i="29" s="1"/>
  <c r="C12310" i="29" s="1"/>
  <c r="C12311" i="29" s="1"/>
  <c r="C12312" i="29" s="1"/>
  <c r="C12313" i="29" s="1"/>
  <c r="C12314" i="29" s="1"/>
  <c r="C12315" i="29" s="1"/>
  <c r="C12316" i="29" s="1"/>
  <c r="C12317" i="29" s="1"/>
  <c r="C12318" i="29" s="1"/>
  <c r="C12319" i="29" s="1"/>
  <c r="C12320" i="29" s="1"/>
  <c r="C12321" i="29" s="1"/>
  <c r="C12322" i="29" s="1"/>
  <c r="C12323" i="29" s="1"/>
  <c r="C12324" i="29" s="1"/>
  <c r="C12325" i="29" s="1"/>
  <c r="C12326" i="29" s="1"/>
  <c r="C12327" i="29" s="1"/>
  <c r="C12328" i="29" s="1"/>
  <c r="C12329" i="29" s="1"/>
  <c r="C12330" i="29" s="1"/>
  <c r="C12331" i="29" s="1"/>
  <c r="C12332" i="29" s="1"/>
  <c r="C12333" i="29" s="1"/>
  <c r="C12334" i="29" s="1"/>
  <c r="C12335" i="29" s="1"/>
  <c r="C12336" i="29" s="1"/>
  <c r="C12337" i="29" s="1"/>
  <c r="C12338" i="29" s="1"/>
  <c r="C12339" i="29" s="1"/>
  <c r="C12340" i="29" s="1"/>
  <c r="C12341" i="29" s="1"/>
  <c r="C12342" i="29" s="1"/>
  <c r="C12343" i="29" s="1"/>
  <c r="C12344" i="29" s="1"/>
  <c r="C12345" i="29" s="1"/>
  <c r="C12346" i="29" s="1"/>
  <c r="C12347" i="29" s="1"/>
  <c r="C12348" i="29" s="1"/>
  <c r="C12349" i="29" s="1"/>
  <c r="C12350" i="29" s="1"/>
  <c r="C12351" i="29" s="1"/>
  <c r="C12352" i="29" s="1"/>
  <c r="C12353" i="29" s="1"/>
  <c r="C12354" i="29" s="1"/>
  <c r="C12355" i="29" s="1"/>
  <c r="C12356" i="29" s="1"/>
  <c r="C12357" i="29" s="1"/>
  <c r="C12358" i="29" s="1"/>
  <c r="C12359" i="29" s="1"/>
  <c r="C12360" i="29" s="1"/>
  <c r="C12361" i="29" s="1"/>
  <c r="C12362" i="29" s="1"/>
  <c r="C12363" i="29" s="1"/>
  <c r="C12364" i="29" s="1"/>
  <c r="C12365" i="29" s="1"/>
  <c r="C12366" i="29" s="1"/>
  <c r="C12367" i="29" s="1"/>
  <c r="C12368" i="29" s="1"/>
  <c r="C12369" i="29" s="1"/>
  <c r="C12370" i="29" s="1"/>
  <c r="C12371" i="29" s="1"/>
  <c r="C12372" i="29" s="1"/>
  <c r="C12373" i="29" s="1"/>
  <c r="C12374" i="29" s="1"/>
  <c r="C12375" i="29" s="1"/>
  <c r="C12376" i="29" s="1"/>
  <c r="C12377" i="29" s="1"/>
  <c r="C12378" i="29" s="1"/>
  <c r="C12379" i="29" s="1"/>
  <c r="C12380" i="29" s="1"/>
  <c r="C12381" i="29" s="1"/>
  <c r="C12382" i="29" s="1"/>
  <c r="C12383" i="29" s="1"/>
  <c r="C12384" i="29" s="1"/>
  <c r="C12385" i="29" s="1"/>
  <c r="C12386" i="29" s="1"/>
  <c r="C12387" i="29" s="1"/>
  <c r="C12388" i="29" s="1"/>
  <c r="C12389" i="29" s="1"/>
  <c r="C12390" i="29" s="1"/>
  <c r="C12391" i="29" s="1"/>
  <c r="C12392" i="29" s="1"/>
  <c r="C12393" i="29" s="1"/>
  <c r="C12394" i="29" s="1"/>
  <c r="C12395" i="29" s="1"/>
  <c r="C12396" i="29" s="1"/>
  <c r="C12397" i="29" s="1"/>
  <c r="C12398" i="29" s="1"/>
  <c r="C12399" i="29" s="1"/>
  <c r="C12400" i="29" s="1"/>
  <c r="C12401" i="29" s="1"/>
  <c r="C12402" i="29" s="1"/>
  <c r="C12403" i="29" s="1"/>
  <c r="C12404" i="29" s="1"/>
  <c r="C12405" i="29" s="1"/>
  <c r="C12406" i="29" s="1"/>
  <c r="C12407" i="29" s="1"/>
  <c r="C12408" i="29" s="1"/>
  <c r="C12409" i="29" s="1"/>
  <c r="C12410" i="29" s="1"/>
  <c r="C12411" i="29" s="1"/>
  <c r="C12412" i="29" s="1"/>
  <c r="C12413" i="29" s="1"/>
  <c r="C12414" i="29" s="1"/>
  <c r="C12415" i="29" s="1"/>
  <c r="C12416" i="29" s="1"/>
  <c r="C12417" i="29" s="1"/>
  <c r="C12418" i="29" s="1"/>
  <c r="C12419" i="29" s="1"/>
  <c r="C12420" i="29" s="1"/>
  <c r="C12421" i="29" s="1"/>
  <c r="C12422" i="29" s="1"/>
  <c r="D12060" i="29"/>
  <c r="D12061" i="29" s="1"/>
  <c r="D12062" i="29" s="1"/>
  <c r="D12063" i="29" s="1"/>
  <c r="D12064" i="29" s="1"/>
  <c r="D12065" i="29" s="1"/>
  <c r="D12066" i="29" s="1"/>
  <c r="D12067" i="29" s="1"/>
  <c r="D12068" i="29" s="1"/>
  <c r="D12069" i="29" s="1"/>
  <c r="D12070" i="29" s="1"/>
  <c r="D12071" i="29" s="1"/>
  <c r="D12072" i="29" s="1"/>
  <c r="D12073" i="29" s="1"/>
  <c r="D12074" i="29" s="1"/>
  <c r="D12075" i="29" s="1"/>
  <c r="D12076" i="29" s="1"/>
  <c r="D12077" i="29" s="1"/>
  <c r="D12078" i="29" s="1"/>
  <c r="D12079" i="29" s="1"/>
  <c r="D12080" i="29" s="1"/>
  <c r="D12081" i="29" s="1"/>
  <c r="D12082" i="29" s="1"/>
  <c r="D12083" i="29" s="1"/>
  <c r="D12084" i="29" s="1"/>
  <c r="D12085" i="29" s="1"/>
  <c r="D12086" i="29" s="1"/>
  <c r="D12087" i="29" s="1"/>
  <c r="D12088" i="29" s="1"/>
  <c r="D12089" i="29" s="1"/>
  <c r="D12090" i="29" s="1"/>
  <c r="D12091" i="29" s="1"/>
  <c r="D12092" i="29" s="1"/>
  <c r="D12093" i="29" s="1"/>
  <c r="D12094" i="29" s="1"/>
  <c r="D12095" i="29" s="1"/>
  <c r="D12096" i="29" s="1"/>
  <c r="D12097" i="29" s="1"/>
  <c r="D12098" i="29" s="1"/>
  <c r="D12099" i="29" s="1"/>
  <c r="D12100" i="29" s="1"/>
  <c r="D12101" i="29" s="1"/>
  <c r="D12102" i="29" s="1"/>
  <c r="D12103" i="29" s="1"/>
  <c r="D12104" i="29" s="1"/>
  <c r="D12105" i="29" s="1"/>
  <c r="D12106" i="29" s="1"/>
  <c r="D12107" i="29" s="1"/>
  <c r="D12108" i="29" s="1"/>
  <c r="D12109" i="29" s="1"/>
  <c r="D12110" i="29" s="1"/>
  <c r="D12111" i="29" s="1"/>
  <c r="D12112" i="29" s="1"/>
  <c r="D12113" i="29" s="1"/>
  <c r="D12114" i="29" s="1"/>
  <c r="D12115" i="29" s="1"/>
  <c r="D12116" i="29" s="1"/>
  <c r="D12117" i="29" s="1"/>
  <c r="D12118" i="29" s="1"/>
  <c r="D12119" i="29" s="1"/>
  <c r="D12120" i="29" s="1"/>
  <c r="D12121" i="29" s="1"/>
  <c r="D12122" i="29" s="1"/>
  <c r="D12123" i="29" s="1"/>
  <c r="D12124" i="29" s="1"/>
  <c r="D12125" i="29" s="1"/>
  <c r="D12126" i="29" s="1"/>
  <c r="D12127" i="29" s="1"/>
  <c r="D12128" i="29" s="1"/>
  <c r="D12129" i="29" s="1"/>
  <c r="D12130" i="29" s="1"/>
  <c r="D12131" i="29" s="1"/>
  <c r="D12132" i="29" s="1"/>
  <c r="D12133" i="29" s="1"/>
  <c r="D12134" i="29" s="1"/>
  <c r="D12135" i="29" s="1"/>
  <c r="D12136" i="29" s="1"/>
  <c r="D12137" i="29" s="1"/>
  <c r="D12138" i="29" s="1"/>
  <c r="D12139" i="29" s="1"/>
  <c r="D12140" i="29" s="1"/>
  <c r="D12141" i="29" s="1"/>
  <c r="D12142" i="29" s="1"/>
  <c r="D12143" i="29" s="1"/>
  <c r="D12144" i="29" s="1"/>
  <c r="D12145" i="29" s="1"/>
  <c r="D12146" i="29" s="1"/>
  <c r="D12147" i="29" s="1"/>
  <c r="D12148" i="29" s="1"/>
  <c r="D12149" i="29" s="1"/>
  <c r="D12150" i="29" s="1"/>
  <c r="D12151" i="29" s="1"/>
  <c r="D12152" i="29" s="1"/>
  <c r="D12153" i="29" s="1"/>
  <c r="D12154" i="29" s="1"/>
  <c r="D12155" i="29" s="1"/>
  <c r="D12156" i="29" s="1"/>
  <c r="D12157" i="29" s="1"/>
  <c r="D12158" i="29" s="1"/>
  <c r="D12159" i="29" s="1"/>
  <c r="D12160" i="29" s="1"/>
  <c r="D12161" i="29" s="1"/>
  <c r="D12162" i="29" s="1"/>
  <c r="D12163" i="29" s="1"/>
  <c r="D12164" i="29" s="1"/>
  <c r="D12165" i="29" s="1"/>
  <c r="D12166" i="29" s="1"/>
  <c r="D12167" i="29" s="1"/>
  <c r="D12168" i="29" s="1"/>
  <c r="D12169" i="29" s="1"/>
  <c r="D12170" i="29" s="1"/>
  <c r="D12171" i="29" s="1"/>
  <c r="D12172" i="29" s="1"/>
  <c r="D12173" i="29" s="1"/>
  <c r="D12174" i="29" s="1"/>
  <c r="D12175" i="29" s="1"/>
  <c r="D12176" i="29" s="1"/>
  <c r="D12177" i="29" s="1"/>
  <c r="D12178" i="29" s="1"/>
  <c r="D12179" i="29" s="1"/>
  <c r="D12180" i="29" s="1"/>
  <c r="D12181" i="29" s="1"/>
  <c r="D12182" i="29" s="1"/>
  <c r="D12183" i="29" s="1"/>
  <c r="D12184" i="29" s="1"/>
  <c r="D12185" i="29" s="1"/>
  <c r="D12186" i="29" s="1"/>
  <c r="D12187" i="29" s="1"/>
  <c r="D12188" i="29" s="1"/>
  <c r="D12189" i="29" s="1"/>
  <c r="D12190" i="29" s="1"/>
  <c r="D12191" i="29" s="1"/>
  <c r="D12192" i="29" s="1"/>
  <c r="D12193" i="29" s="1"/>
  <c r="D12194" i="29" s="1"/>
  <c r="D12195" i="29" s="1"/>
  <c r="D12196" i="29" s="1"/>
  <c r="D12197" i="29" s="1"/>
  <c r="D12198" i="29" s="1"/>
  <c r="D12199" i="29" s="1"/>
  <c r="D12200" i="29" s="1"/>
  <c r="D12201" i="29" s="1"/>
  <c r="D12202" i="29" s="1"/>
  <c r="D12203" i="29" s="1"/>
  <c r="D12204" i="29" s="1"/>
  <c r="D12205" i="29" s="1"/>
  <c r="D12206" i="29" s="1"/>
  <c r="D12207" i="29" s="1"/>
  <c r="D12208" i="29" s="1"/>
  <c r="D12209" i="29" s="1"/>
  <c r="D12210" i="29" s="1"/>
  <c r="D12211" i="29" s="1"/>
  <c r="D12212" i="29" s="1"/>
  <c r="D12213" i="29" s="1"/>
  <c r="D12214" i="29" s="1"/>
  <c r="D12215" i="29" s="1"/>
  <c r="D12216" i="29" s="1"/>
  <c r="D12217" i="29" s="1"/>
  <c r="D12218" i="29" s="1"/>
  <c r="D12219" i="29" s="1"/>
  <c r="D12220" i="29" s="1"/>
  <c r="D12221" i="29" s="1"/>
  <c r="D12222" i="29" s="1"/>
  <c r="D12223" i="29" s="1"/>
  <c r="D12224" i="29" s="1"/>
  <c r="D12225" i="29" s="1"/>
  <c r="D12226" i="29" s="1"/>
  <c r="D12227" i="29" s="1"/>
  <c r="D12228" i="29" s="1"/>
  <c r="D12229" i="29" s="1"/>
  <c r="D12230" i="29" s="1"/>
  <c r="D12231" i="29" s="1"/>
  <c r="D12232" i="29" s="1"/>
  <c r="D12233" i="29" s="1"/>
  <c r="D12234" i="29" s="1"/>
  <c r="D12235" i="29" s="1"/>
  <c r="D12236" i="29" s="1"/>
  <c r="D12237" i="29" s="1"/>
  <c r="D12238" i="29" s="1"/>
  <c r="D12239" i="29" s="1"/>
  <c r="D12240" i="29" s="1"/>
  <c r="D12241" i="29" s="1"/>
  <c r="D12242" i="29" s="1"/>
  <c r="D12243" i="29" s="1"/>
  <c r="D12244" i="29" s="1"/>
  <c r="D12245" i="29" s="1"/>
  <c r="D12246" i="29" s="1"/>
  <c r="D12247" i="29" s="1"/>
  <c r="D12248" i="29" s="1"/>
  <c r="D12249" i="29" s="1"/>
  <c r="D12250" i="29" s="1"/>
  <c r="D12251" i="29" s="1"/>
  <c r="D12252" i="29" s="1"/>
  <c r="D12253" i="29" s="1"/>
  <c r="D12254" i="29" s="1"/>
  <c r="D12255" i="29" s="1"/>
  <c r="D12256" i="29" s="1"/>
  <c r="D12257" i="29" s="1"/>
  <c r="D12258" i="29" s="1"/>
  <c r="D12259" i="29" s="1"/>
  <c r="D12260" i="29" s="1"/>
  <c r="D12261" i="29" s="1"/>
  <c r="D12262" i="29" s="1"/>
  <c r="D12263" i="29" s="1"/>
  <c r="D12264" i="29" s="1"/>
  <c r="D12265" i="29" s="1"/>
  <c r="D12266" i="29" s="1"/>
  <c r="D12267" i="29" s="1"/>
  <c r="D12268" i="29" s="1"/>
  <c r="D12269" i="29" s="1"/>
  <c r="D12270" i="29" s="1"/>
  <c r="D12271" i="29" s="1"/>
  <c r="D12272" i="29" s="1"/>
  <c r="D12273" i="29" s="1"/>
  <c r="D12274" i="29" s="1"/>
  <c r="D12275" i="29" s="1"/>
  <c r="D12276" i="29" s="1"/>
  <c r="D12277" i="29" s="1"/>
  <c r="D12278" i="29" s="1"/>
  <c r="D12279" i="29" s="1"/>
  <c r="D12280" i="29" s="1"/>
  <c r="D12281" i="29" s="1"/>
  <c r="D12282" i="29" s="1"/>
  <c r="D12283" i="29" s="1"/>
  <c r="D12284" i="29" s="1"/>
  <c r="D12285" i="29" s="1"/>
  <c r="D12286" i="29" s="1"/>
  <c r="D12287" i="29" s="1"/>
  <c r="D12288" i="29" s="1"/>
  <c r="D12289" i="29" s="1"/>
  <c r="D12290" i="29" s="1"/>
  <c r="D12291" i="29" s="1"/>
  <c r="D12292" i="29" s="1"/>
  <c r="D12293" i="29" s="1"/>
  <c r="D12294" i="29" s="1"/>
  <c r="D12295" i="29" s="1"/>
  <c r="D12296" i="29" s="1"/>
  <c r="D12297" i="29" s="1"/>
  <c r="D12298" i="29" s="1"/>
  <c r="D12299" i="29" s="1"/>
  <c r="D12300" i="29" s="1"/>
  <c r="D12301" i="29" s="1"/>
  <c r="D12302" i="29" s="1"/>
  <c r="D12303" i="29" s="1"/>
  <c r="D12304" i="29" s="1"/>
  <c r="D12305" i="29" s="1"/>
  <c r="D12306" i="29" s="1"/>
  <c r="D12307" i="29" s="1"/>
  <c r="D12308" i="29" s="1"/>
  <c r="D12309" i="29" s="1"/>
  <c r="D12310" i="29" s="1"/>
  <c r="D12311" i="29" s="1"/>
  <c r="D12312" i="29" s="1"/>
  <c r="D12313" i="29" s="1"/>
  <c r="D12314" i="29" s="1"/>
  <c r="D12315" i="29" s="1"/>
  <c r="D12316" i="29" s="1"/>
  <c r="D12317" i="29" s="1"/>
  <c r="D12318" i="29" s="1"/>
  <c r="D12319" i="29" s="1"/>
  <c r="D12320" i="29" s="1"/>
  <c r="D12321" i="29" s="1"/>
  <c r="D12322" i="29" s="1"/>
  <c r="D12323" i="29" s="1"/>
  <c r="D12324" i="29" s="1"/>
  <c r="D12325" i="29" s="1"/>
  <c r="D12326" i="29" s="1"/>
  <c r="D12327" i="29" s="1"/>
  <c r="D12328" i="29" s="1"/>
  <c r="D12329" i="29" s="1"/>
  <c r="D12330" i="29" s="1"/>
  <c r="D12331" i="29" s="1"/>
  <c r="D12332" i="29" s="1"/>
  <c r="D12333" i="29" s="1"/>
  <c r="D12334" i="29" s="1"/>
  <c r="D12335" i="29" s="1"/>
  <c r="D12336" i="29" s="1"/>
  <c r="D12337" i="29" s="1"/>
  <c r="D12338" i="29" s="1"/>
  <c r="D12339" i="29" s="1"/>
  <c r="D12340" i="29" s="1"/>
  <c r="D12341" i="29" s="1"/>
  <c r="D12342" i="29" s="1"/>
  <c r="D12343" i="29" s="1"/>
  <c r="D12344" i="29" s="1"/>
  <c r="D12345" i="29" s="1"/>
  <c r="D12346" i="29" s="1"/>
  <c r="D12347" i="29" s="1"/>
  <c r="D12348" i="29" s="1"/>
  <c r="D12349" i="29" s="1"/>
  <c r="D12350" i="29" s="1"/>
  <c r="D12351" i="29" s="1"/>
  <c r="D12352" i="29" s="1"/>
  <c r="D12353" i="29" s="1"/>
  <c r="D12354" i="29" s="1"/>
  <c r="D12355" i="29" s="1"/>
  <c r="D12356" i="29" s="1"/>
  <c r="D12357" i="29" s="1"/>
  <c r="D12358" i="29" s="1"/>
  <c r="D12359" i="29" s="1"/>
  <c r="D12360" i="29" s="1"/>
  <c r="D12361" i="29" s="1"/>
  <c r="D12362" i="29" s="1"/>
  <c r="D12363" i="29" s="1"/>
  <c r="D12364" i="29" s="1"/>
  <c r="D12365" i="29" s="1"/>
  <c r="D12366" i="29" s="1"/>
  <c r="D12368" i="29" s="1"/>
  <c r="D12369" i="29" s="1"/>
  <c r="D12370" i="29" s="1"/>
  <c r="D12371" i="29" s="1"/>
  <c r="D12372" i="29" s="1"/>
  <c r="D12373" i="29" s="1"/>
  <c r="D12374" i="29" s="1"/>
  <c r="D12375" i="29" s="1"/>
  <c r="D12376" i="29" s="1"/>
  <c r="D12377" i="29" s="1"/>
  <c r="D12378" i="29" s="1"/>
  <c r="D12379" i="29" s="1"/>
  <c r="D12380" i="29" s="1"/>
  <c r="D12381" i="29" s="1"/>
  <c r="D12382" i="29" s="1"/>
  <c r="D12383" i="29" s="1"/>
  <c r="D12384" i="29" s="1"/>
  <c r="D12385" i="29" s="1"/>
  <c r="D12386" i="29" s="1"/>
  <c r="D12387" i="29" s="1"/>
  <c r="D12388" i="29" s="1"/>
  <c r="D12389" i="29" s="1"/>
  <c r="D12390" i="29" s="1"/>
  <c r="D12391" i="29" s="1"/>
  <c r="D12392" i="29" s="1"/>
  <c r="D12393" i="29" s="1"/>
  <c r="D12394" i="29" s="1"/>
  <c r="D12395" i="29" s="1"/>
  <c r="D12396" i="29" s="1"/>
  <c r="D12397" i="29" s="1"/>
  <c r="D12398" i="29" s="1"/>
  <c r="D12399" i="29" s="1"/>
  <c r="D12400" i="29" s="1"/>
  <c r="D12401" i="29" s="1"/>
  <c r="D12402" i="29" s="1"/>
  <c r="D12403" i="29" s="1"/>
  <c r="D12404" i="29" s="1"/>
  <c r="D12405" i="29" s="1"/>
  <c r="D12406" i="29" s="1"/>
  <c r="D12407" i="29" s="1"/>
  <c r="D12408" i="29" s="1"/>
  <c r="D12409" i="29" s="1"/>
  <c r="D12410" i="29" s="1"/>
  <c r="D12411" i="29" s="1"/>
  <c r="D12412" i="29" s="1"/>
  <c r="D12413" i="29" s="1"/>
  <c r="D12414" i="29" s="1"/>
  <c r="D12415" i="29" s="1"/>
  <c r="D12416" i="29" s="1"/>
  <c r="D12417" i="29" s="1"/>
  <c r="D12418" i="29" s="1"/>
  <c r="D12419" i="29" s="1"/>
  <c r="D12420" i="29" s="1"/>
  <c r="D12421" i="29" s="1"/>
  <c r="D12422" i="29" s="1"/>
  <c r="D12423" i="29" s="1"/>
  <c r="B12424" i="29"/>
  <c r="B12425" i="29" s="1"/>
  <c r="B12426" i="29" s="1"/>
  <c r="B12427" i="29" s="1"/>
  <c r="B12428" i="29" s="1"/>
  <c r="B12429" i="29" s="1"/>
  <c r="B12430" i="29" s="1"/>
  <c r="B12431" i="29" s="1"/>
  <c r="B12432" i="29" s="1"/>
  <c r="B12433" i="29" s="1"/>
  <c r="B12434" i="29" s="1"/>
  <c r="B12435" i="29" s="1"/>
  <c r="B12436" i="29" s="1"/>
  <c r="B12437" i="29" s="1"/>
  <c r="B12438" i="29" s="1"/>
  <c r="B12439" i="29" s="1"/>
  <c r="B12440" i="29" s="1"/>
  <c r="B12441" i="29" s="1"/>
  <c r="B12442" i="29" s="1"/>
  <c r="B12443" i="29" s="1"/>
  <c r="B12444" i="29" s="1"/>
  <c r="B12445" i="29" s="1"/>
  <c r="B12446" i="29" s="1"/>
  <c r="B12447" i="29" s="1"/>
  <c r="B12448" i="29" s="1"/>
  <c r="B12449" i="29" s="1"/>
  <c r="B12450" i="29" s="1"/>
  <c r="B12451" i="29" s="1"/>
  <c r="B12452" i="29" s="1"/>
  <c r="B12453" i="29" s="1"/>
  <c r="B12454" i="29" s="1"/>
  <c r="B12455" i="29" s="1"/>
  <c r="B12456" i="29" s="1"/>
  <c r="B12457" i="29" s="1"/>
  <c r="B12458" i="29" s="1"/>
  <c r="B12459" i="29" s="1"/>
  <c r="B12460" i="29" s="1"/>
  <c r="B12461" i="29" s="1"/>
  <c r="B12462" i="29" s="1"/>
  <c r="B12463" i="29" s="1"/>
  <c r="B12464" i="29" s="1"/>
  <c r="B12465" i="29" s="1"/>
  <c r="B12466" i="29" s="1"/>
  <c r="B12467" i="29" s="1"/>
  <c r="B12468" i="29" s="1"/>
  <c r="B12469" i="29" s="1"/>
  <c r="B12470" i="29" s="1"/>
  <c r="B12471" i="29" s="1"/>
  <c r="B12472" i="29" s="1"/>
  <c r="B12473" i="29" s="1"/>
  <c r="B12474" i="29" s="1"/>
  <c r="B12475" i="29" s="1"/>
  <c r="B12476" i="29" s="1"/>
  <c r="B12477" i="29" s="1"/>
  <c r="B12478" i="29" s="1"/>
  <c r="B12479" i="29" s="1"/>
  <c r="B12480" i="29" s="1"/>
  <c r="B12481" i="29" s="1"/>
  <c r="B12482" i="29" s="1"/>
  <c r="B12483" i="29" s="1"/>
  <c r="B12484" i="29" s="1"/>
  <c r="B12485" i="29" s="1"/>
  <c r="B12486" i="29" s="1"/>
  <c r="B12487" i="29" s="1"/>
  <c r="B12488" i="29" s="1"/>
  <c r="B12489" i="29" s="1"/>
  <c r="B12490" i="29" s="1"/>
  <c r="B12491" i="29" s="1"/>
  <c r="B12492" i="29" s="1"/>
  <c r="B12493" i="29" s="1"/>
  <c r="B12494" i="29" s="1"/>
  <c r="B12495" i="29" s="1"/>
  <c r="B12496" i="29" s="1"/>
  <c r="B12497" i="29" s="1"/>
  <c r="B12498" i="29" s="1"/>
  <c r="B12499" i="29" s="1"/>
  <c r="B12500" i="29" s="1"/>
  <c r="B12501" i="29" s="1"/>
  <c r="B12502" i="29" s="1"/>
  <c r="B12503" i="29" s="1"/>
  <c r="B12504" i="29" s="1"/>
  <c r="B12505" i="29" s="1"/>
  <c r="B12506" i="29" s="1"/>
  <c r="B12507" i="29" s="1"/>
  <c r="B12508" i="29" s="1"/>
  <c r="B12509" i="29" s="1"/>
  <c r="B12510" i="29" s="1"/>
  <c r="B12511" i="29" s="1"/>
  <c r="B12512" i="29" s="1"/>
  <c r="B12513" i="29" s="1"/>
  <c r="B12514" i="29" s="1"/>
  <c r="B12515" i="29" s="1"/>
  <c r="B12516" i="29" s="1"/>
  <c r="B12517" i="29" s="1"/>
  <c r="B12518" i="29" s="1"/>
  <c r="B12519" i="29" s="1"/>
  <c r="B12520" i="29" s="1"/>
  <c r="B12521" i="29" s="1"/>
  <c r="B12522" i="29" s="1"/>
  <c r="B12523" i="29" s="1"/>
  <c r="B12524" i="29" s="1"/>
  <c r="B12525" i="29" s="1"/>
  <c r="B12526" i="29" s="1"/>
  <c r="B12527" i="29" s="1"/>
  <c r="B12528" i="29" s="1"/>
  <c r="B12529" i="29" s="1"/>
  <c r="B12530" i="29" s="1"/>
  <c r="B12531" i="29" s="1"/>
  <c r="B12532" i="29" s="1"/>
  <c r="B12533" i="29" s="1"/>
  <c r="B12534" i="29" s="1"/>
  <c r="B12535" i="29" s="1"/>
  <c r="B12536" i="29" s="1"/>
  <c r="B12537" i="29" s="1"/>
  <c r="B12538" i="29" s="1"/>
  <c r="B12539" i="29" s="1"/>
  <c r="B12540" i="29" s="1"/>
  <c r="B12541" i="29" s="1"/>
  <c r="B12542" i="29" s="1"/>
  <c r="B12543" i="29" s="1"/>
  <c r="B12544" i="29" s="1"/>
  <c r="B12545" i="29" s="1"/>
  <c r="B12546" i="29" s="1"/>
  <c r="B12547" i="29" s="1"/>
  <c r="B12548" i="29" s="1"/>
  <c r="B12549" i="29" s="1"/>
  <c r="B12550" i="29" s="1"/>
  <c r="B12551" i="29" s="1"/>
  <c r="B12552" i="29" s="1"/>
  <c r="B12553" i="29" s="1"/>
  <c r="B12554" i="29" s="1"/>
  <c r="B12555" i="29" s="1"/>
  <c r="B12556" i="29" s="1"/>
  <c r="B12557" i="29" s="1"/>
  <c r="B12558" i="29" s="1"/>
  <c r="B12559" i="29" s="1"/>
  <c r="B12560" i="29" s="1"/>
  <c r="B12561" i="29" s="1"/>
  <c r="B12562" i="29" s="1"/>
  <c r="B12563" i="29" s="1"/>
  <c r="B12564" i="29" s="1"/>
  <c r="B12565" i="29" s="1"/>
  <c r="B12566" i="29" s="1"/>
  <c r="B12567" i="29" s="1"/>
  <c r="B12568" i="29" s="1"/>
  <c r="B12569" i="29" s="1"/>
  <c r="B12570" i="29" s="1"/>
  <c r="B12571" i="29" s="1"/>
  <c r="B12572" i="29" s="1"/>
  <c r="B12573" i="29" s="1"/>
  <c r="B12574" i="29" s="1"/>
  <c r="B12575" i="29" s="1"/>
  <c r="B12576" i="29" s="1"/>
  <c r="B12577" i="29" s="1"/>
  <c r="B12578" i="29" s="1"/>
  <c r="B12579" i="29" s="1"/>
  <c r="B12580" i="29" s="1"/>
  <c r="B12581" i="29" s="1"/>
  <c r="B12582" i="29" s="1"/>
  <c r="B12583" i="29" s="1"/>
  <c r="B12584" i="29" s="1"/>
  <c r="B12585" i="29" s="1"/>
  <c r="B12586" i="29" s="1"/>
  <c r="B12587" i="29" s="1"/>
  <c r="B12588" i="29" s="1"/>
  <c r="B12589" i="29" s="1"/>
  <c r="B12590" i="29" s="1"/>
  <c r="B12591" i="29" s="1"/>
  <c r="B12592" i="29" s="1"/>
  <c r="B12593" i="29" s="1"/>
  <c r="B12594" i="29" s="1"/>
  <c r="B12595" i="29" s="1"/>
  <c r="B12596" i="29" s="1"/>
  <c r="B12597" i="29" s="1"/>
  <c r="B12598" i="29" s="1"/>
  <c r="B12599" i="29" s="1"/>
  <c r="B12600" i="29" s="1"/>
  <c r="B12601" i="29" s="1"/>
  <c r="B12602" i="29" s="1"/>
  <c r="B12603" i="29" s="1"/>
  <c r="B12604" i="29" s="1"/>
  <c r="B12605" i="29" s="1"/>
  <c r="B12606" i="29" s="1"/>
  <c r="B12607" i="29" s="1"/>
  <c r="B12608" i="29" s="1"/>
  <c r="B12609" i="29" s="1"/>
  <c r="B12610" i="29" s="1"/>
  <c r="B12611" i="29" s="1"/>
  <c r="B12612" i="29" s="1"/>
  <c r="B12613" i="29" s="1"/>
  <c r="B12614" i="29" s="1"/>
  <c r="B12615" i="29" s="1"/>
  <c r="B12616" i="29" s="1"/>
  <c r="B12617" i="29" s="1"/>
  <c r="B12618" i="29" s="1"/>
  <c r="B12619" i="29" s="1"/>
  <c r="B12620" i="29" s="1"/>
  <c r="B12621" i="29" s="1"/>
  <c r="B12622" i="29" s="1"/>
  <c r="B12623" i="29" s="1"/>
  <c r="B12624" i="29" s="1"/>
  <c r="B12625" i="29" s="1"/>
  <c r="B12626" i="29" s="1"/>
  <c r="B12627" i="29" s="1"/>
  <c r="B12628" i="29" s="1"/>
  <c r="B12629" i="29" s="1"/>
  <c r="B12630" i="29" s="1"/>
  <c r="B12631" i="29" s="1"/>
  <c r="B12632" i="29" s="1"/>
  <c r="B12633" i="29" s="1"/>
  <c r="B12634" i="29" s="1"/>
  <c r="B12635" i="29" s="1"/>
  <c r="B12636" i="29" s="1"/>
  <c r="B12637" i="29" s="1"/>
  <c r="B12638" i="29" s="1"/>
  <c r="B12639" i="29" s="1"/>
  <c r="B12640" i="29" s="1"/>
  <c r="B12641" i="29" s="1"/>
  <c r="B12642" i="29" s="1"/>
  <c r="B12643" i="29" s="1"/>
  <c r="B12644" i="29" s="1"/>
  <c r="B12645" i="29" s="1"/>
  <c r="B12646" i="29" s="1"/>
  <c r="B12647" i="29" s="1"/>
  <c r="B12648" i="29" s="1"/>
  <c r="B12649" i="29" s="1"/>
  <c r="B12650" i="29" s="1"/>
  <c r="B12651" i="29" s="1"/>
  <c r="B12652" i="29" s="1"/>
  <c r="B12653" i="29" s="1"/>
  <c r="B12654" i="29" s="1"/>
  <c r="B12655" i="29" s="1"/>
  <c r="B12656" i="29" s="1"/>
  <c r="B12657" i="29" s="1"/>
  <c r="B12658" i="29" s="1"/>
  <c r="B12659" i="29" s="1"/>
  <c r="B12660" i="29" s="1"/>
  <c r="B12661" i="29" s="1"/>
  <c r="B12662" i="29" s="1"/>
  <c r="B12663" i="29" s="1"/>
  <c r="B12664" i="29" s="1"/>
  <c r="B12665" i="29" s="1"/>
  <c r="B12666" i="29" s="1"/>
  <c r="B12667" i="29" s="1"/>
  <c r="B12668" i="29" s="1"/>
  <c r="B12669" i="29" s="1"/>
  <c r="B12670" i="29" s="1"/>
  <c r="B12671" i="29" s="1"/>
  <c r="B12672" i="29" s="1"/>
  <c r="B12673" i="29" s="1"/>
  <c r="B12674" i="29" s="1"/>
  <c r="B12675" i="29" s="1"/>
  <c r="B12676" i="29" s="1"/>
  <c r="B12677" i="29" s="1"/>
  <c r="B12678" i="29" s="1"/>
  <c r="B12679" i="29" s="1"/>
  <c r="B12680" i="29" s="1"/>
  <c r="B12681" i="29" s="1"/>
  <c r="B12682" i="29" s="1"/>
  <c r="B12683" i="29" s="1"/>
  <c r="B12684" i="29" s="1"/>
  <c r="B12685" i="29" s="1"/>
  <c r="B12686" i="29" s="1"/>
  <c r="B12687" i="29" s="1"/>
  <c r="B12688" i="29" s="1"/>
  <c r="B12689" i="29" s="1"/>
  <c r="B12690" i="29" s="1"/>
  <c r="B12691" i="29" s="1"/>
  <c r="B12692" i="29" s="1"/>
  <c r="B12693" i="29" s="1"/>
  <c r="B12694" i="29" s="1"/>
  <c r="B12695" i="29" s="1"/>
  <c r="B12696" i="29" s="1"/>
  <c r="B12697" i="29" s="1"/>
  <c r="B12698" i="29" s="1"/>
  <c r="B12699" i="29" s="1"/>
  <c r="B12700" i="29" s="1"/>
  <c r="B12701" i="29" s="1"/>
  <c r="B12702" i="29" s="1"/>
  <c r="B12703" i="29" s="1"/>
  <c r="B12704" i="29" s="1"/>
  <c r="B12705" i="29" s="1"/>
  <c r="B12706" i="29" s="1"/>
  <c r="B12707" i="29" s="1"/>
  <c r="B12708" i="29" s="1"/>
  <c r="B12709" i="29" s="1"/>
  <c r="B12710" i="29" s="1"/>
  <c r="B12711" i="29" s="1"/>
  <c r="B12712" i="29" s="1"/>
  <c r="B12713" i="29" s="1"/>
  <c r="B12714" i="29" s="1"/>
  <c r="B12715" i="29" s="1"/>
  <c r="B12716" i="29" s="1"/>
  <c r="B12717" i="29" s="1"/>
  <c r="B12718" i="29" s="1"/>
  <c r="B12719" i="29" s="1"/>
  <c r="B12720" i="29" s="1"/>
  <c r="B12721" i="29" s="1"/>
  <c r="B12722" i="29" s="1"/>
  <c r="B12723" i="29" s="1"/>
  <c r="B12724" i="29" s="1"/>
  <c r="B12725" i="29" s="1"/>
  <c r="B12726" i="29" s="1"/>
  <c r="B12727" i="29" s="1"/>
  <c r="B12728" i="29" s="1"/>
  <c r="B12729" i="29" s="1"/>
  <c r="B12730" i="29" s="1"/>
  <c r="B12731" i="29" s="1"/>
  <c r="B12732" i="29" s="1"/>
  <c r="B12733" i="29" s="1"/>
  <c r="B12734" i="29" s="1"/>
  <c r="B12735" i="29" s="1"/>
  <c r="B12736" i="29" s="1"/>
  <c r="B12737" i="29" s="1"/>
  <c r="B12738" i="29" s="1"/>
  <c r="B12739" i="29" s="1"/>
  <c r="B12740" i="29" s="1"/>
  <c r="B12741" i="29" s="1"/>
  <c r="B12742" i="29" s="1"/>
  <c r="B12743" i="29" s="1"/>
  <c r="B12744" i="29" s="1"/>
  <c r="B12745" i="29" s="1"/>
  <c r="B12746" i="29" s="1"/>
  <c r="B12747" i="29" s="1"/>
  <c r="B12748" i="29" s="1"/>
  <c r="B12749" i="29" s="1"/>
  <c r="B12750" i="29" s="1"/>
  <c r="B12751" i="29" s="1"/>
  <c r="B12752" i="29" s="1"/>
  <c r="B12753" i="29" s="1"/>
  <c r="B12754" i="29" s="1"/>
  <c r="B12755" i="29" s="1"/>
  <c r="B12756" i="29" s="1"/>
  <c r="B12757" i="29" s="1"/>
  <c r="B12758" i="29" s="1"/>
  <c r="B12759" i="29" s="1"/>
  <c r="B12760" i="29" s="1"/>
  <c r="B12761" i="29" s="1"/>
  <c r="B12762" i="29" s="1"/>
  <c r="B12763" i="29" s="1"/>
  <c r="B12764" i="29" s="1"/>
  <c r="B12765" i="29" s="1"/>
  <c r="B12766" i="29" s="1"/>
  <c r="B12767" i="29" s="1"/>
  <c r="B12768" i="29" s="1"/>
  <c r="B12769" i="29" s="1"/>
  <c r="B12770" i="29" s="1"/>
  <c r="B12771" i="29" s="1"/>
  <c r="B12772" i="29" s="1"/>
  <c r="B12773" i="29" s="1"/>
  <c r="B12774" i="29" s="1"/>
  <c r="B12775" i="29" s="1"/>
  <c r="B12776" i="29" s="1"/>
  <c r="B12777" i="29" s="1"/>
  <c r="B12778" i="29" s="1"/>
  <c r="B12779" i="29" s="1"/>
  <c r="B12780" i="29" s="1"/>
  <c r="B12781" i="29" s="1"/>
  <c r="B12782" i="29" s="1"/>
  <c r="B12783" i="29" s="1"/>
  <c r="B12784" i="29" s="1"/>
  <c r="B12785" i="29" s="1"/>
  <c r="B12786" i="29" s="1"/>
  <c r="B12787" i="29" s="1"/>
  <c r="C12424" i="29"/>
  <c r="C12425" i="29" s="1"/>
  <c r="C12426" i="29" s="1"/>
  <c r="C12427" i="29" s="1"/>
  <c r="C12428" i="29" s="1"/>
  <c r="C12429" i="29" s="1"/>
  <c r="C12430" i="29" s="1"/>
  <c r="C12431" i="29" s="1"/>
  <c r="C12432" i="29" s="1"/>
  <c r="C12433" i="29" s="1"/>
  <c r="C12434" i="29" s="1"/>
  <c r="C12435" i="29" s="1"/>
  <c r="C12436" i="29" s="1"/>
  <c r="C12437" i="29" s="1"/>
  <c r="C12438" i="29" s="1"/>
  <c r="C12439" i="29" s="1"/>
  <c r="C12440" i="29" s="1"/>
  <c r="C12441" i="29" s="1"/>
  <c r="C12442" i="29" s="1"/>
  <c r="C12443" i="29" s="1"/>
  <c r="C12444" i="29" s="1"/>
  <c r="C12445" i="29" s="1"/>
  <c r="C12446" i="29" s="1"/>
  <c r="C12447" i="29" s="1"/>
  <c r="C12448" i="29" s="1"/>
  <c r="C12449" i="29" s="1"/>
  <c r="C12450" i="29" s="1"/>
  <c r="C12451" i="29" s="1"/>
  <c r="C12452" i="29" s="1"/>
  <c r="C12453" i="29" s="1"/>
  <c r="C12454" i="29" s="1"/>
  <c r="C12455" i="29" s="1"/>
  <c r="C12456" i="29" s="1"/>
  <c r="C12457" i="29" s="1"/>
  <c r="C12458" i="29" s="1"/>
  <c r="C12459" i="29" s="1"/>
  <c r="C12460" i="29" s="1"/>
  <c r="C12461" i="29" s="1"/>
  <c r="C12462" i="29" s="1"/>
  <c r="C12463" i="29" s="1"/>
  <c r="C12464" i="29" s="1"/>
  <c r="C12465" i="29" s="1"/>
  <c r="C12466" i="29" s="1"/>
  <c r="C12467" i="29" s="1"/>
  <c r="C12468" i="29" s="1"/>
  <c r="C12469" i="29" s="1"/>
  <c r="C12470" i="29" s="1"/>
  <c r="C12471" i="29" s="1"/>
  <c r="C12472" i="29" s="1"/>
  <c r="C12473" i="29" s="1"/>
  <c r="C12474" i="29" s="1"/>
  <c r="C12475" i="29" s="1"/>
  <c r="C12476" i="29" s="1"/>
  <c r="C12477" i="29" s="1"/>
  <c r="C12478" i="29" s="1"/>
  <c r="C12479" i="29" s="1"/>
  <c r="C12480" i="29" s="1"/>
  <c r="C12481" i="29" s="1"/>
  <c r="C12482" i="29" s="1"/>
  <c r="C12483" i="29" s="1"/>
  <c r="C12484" i="29" s="1"/>
  <c r="C12485" i="29" s="1"/>
  <c r="C12486" i="29" s="1"/>
  <c r="C12487" i="29" s="1"/>
  <c r="C12488" i="29" s="1"/>
  <c r="C12489" i="29" s="1"/>
  <c r="C12490" i="29" s="1"/>
  <c r="C12491" i="29" s="1"/>
  <c r="C12492" i="29" s="1"/>
  <c r="C12493" i="29" s="1"/>
  <c r="C12494" i="29" s="1"/>
  <c r="C12495" i="29" s="1"/>
  <c r="C12496" i="29" s="1"/>
  <c r="C12497" i="29" s="1"/>
  <c r="C12498" i="29" s="1"/>
  <c r="C12499" i="29" s="1"/>
  <c r="C12500" i="29" s="1"/>
  <c r="C12501" i="29" s="1"/>
  <c r="C12502" i="29" s="1"/>
  <c r="C12503" i="29" s="1"/>
  <c r="C12504" i="29" s="1"/>
  <c r="C12505" i="29" s="1"/>
  <c r="C12506" i="29" s="1"/>
  <c r="C12507" i="29" s="1"/>
  <c r="C12508" i="29" s="1"/>
  <c r="C12509" i="29" s="1"/>
  <c r="C12510" i="29" s="1"/>
  <c r="C12511" i="29" s="1"/>
  <c r="C12512" i="29" s="1"/>
  <c r="C12513" i="29" s="1"/>
  <c r="C12514" i="29" s="1"/>
  <c r="C12515" i="29" s="1"/>
  <c r="C12516" i="29" s="1"/>
  <c r="C12517" i="29" s="1"/>
  <c r="C12518" i="29" s="1"/>
  <c r="C12519" i="29" s="1"/>
  <c r="C12520" i="29" s="1"/>
  <c r="C12521" i="29" s="1"/>
  <c r="C12522" i="29" s="1"/>
  <c r="C12523" i="29" s="1"/>
  <c r="C12524" i="29" s="1"/>
  <c r="C12525" i="29" s="1"/>
  <c r="C12526" i="29" s="1"/>
  <c r="C12527" i="29" s="1"/>
  <c r="C12528" i="29" s="1"/>
  <c r="C12529" i="29" s="1"/>
  <c r="C12530" i="29" s="1"/>
  <c r="C12531" i="29" s="1"/>
  <c r="C12532" i="29" s="1"/>
  <c r="C12533" i="29" s="1"/>
  <c r="C12534" i="29" s="1"/>
  <c r="C12535" i="29" s="1"/>
  <c r="C12536" i="29" s="1"/>
  <c r="C12537" i="29" s="1"/>
  <c r="C12538" i="29" s="1"/>
  <c r="C12539" i="29" s="1"/>
  <c r="C12540" i="29" s="1"/>
  <c r="C12541" i="29" s="1"/>
  <c r="C12542" i="29" s="1"/>
  <c r="C12543" i="29" s="1"/>
  <c r="C12544" i="29" s="1"/>
  <c r="C12545" i="29" s="1"/>
  <c r="C12546" i="29" s="1"/>
  <c r="C12547" i="29" s="1"/>
  <c r="C12548" i="29" s="1"/>
  <c r="C12549" i="29" s="1"/>
  <c r="C12550" i="29" s="1"/>
  <c r="C12551" i="29" s="1"/>
  <c r="C12552" i="29" s="1"/>
  <c r="C12553" i="29" s="1"/>
  <c r="C12554" i="29" s="1"/>
  <c r="C12555" i="29" s="1"/>
  <c r="C12556" i="29" s="1"/>
  <c r="C12557" i="29" s="1"/>
  <c r="C12558" i="29" s="1"/>
  <c r="C12559" i="29" s="1"/>
  <c r="C12560" i="29" s="1"/>
  <c r="C12561" i="29" s="1"/>
  <c r="C12562" i="29" s="1"/>
  <c r="C12563" i="29" s="1"/>
  <c r="C12564" i="29" s="1"/>
  <c r="C12565" i="29" s="1"/>
  <c r="C12566" i="29" s="1"/>
  <c r="C12567" i="29" s="1"/>
  <c r="C12568" i="29" s="1"/>
  <c r="C12569" i="29" s="1"/>
  <c r="C12570" i="29" s="1"/>
  <c r="C12571" i="29" s="1"/>
  <c r="C12572" i="29" s="1"/>
  <c r="C12573" i="29" s="1"/>
  <c r="C12574" i="29" s="1"/>
  <c r="C12575" i="29" s="1"/>
  <c r="C12576" i="29" s="1"/>
  <c r="C12577" i="29" s="1"/>
  <c r="C12578" i="29" s="1"/>
  <c r="C12579" i="29" s="1"/>
  <c r="C12580" i="29" s="1"/>
  <c r="C12581" i="29" s="1"/>
  <c r="C12582" i="29" s="1"/>
  <c r="C12583" i="29" s="1"/>
  <c r="C12584" i="29" s="1"/>
  <c r="C12585" i="29" s="1"/>
  <c r="C12586" i="29" s="1"/>
  <c r="C12587" i="29" s="1"/>
  <c r="C12588" i="29" s="1"/>
  <c r="C12589" i="29" s="1"/>
  <c r="C12590" i="29" s="1"/>
  <c r="C12591" i="29" s="1"/>
  <c r="C12592" i="29" s="1"/>
  <c r="C12593" i="29" s="1"/>
  <c r="C12594" i="29" s="1"/>
  <c r="C12595" i="29" s="1"/>
  <c r="C12596" i="29" s="1"/>
  <c r="C12597" i="29" s="1"/>
  <c r="C12598" i="29" s="1"/>
  <c r="C12599" i="29" s="1"/>
  <c r="C12600" i="29" s="1"/>
  <c r="C12601" i="29" s="1"/>
  <c r="C12602" i="29" s="1"/>
  <c r="C12603" i="29" s="1"/>
  <c r="C12604" i="29" s="1"/>
  <c r="C12605" i="29" s="1"/>
  <c r="C12606" i="29" s="1"/>
  <c r="C12607" i="29" s="1"/>
  <c r="C12608" i="29" s="1"/>
  <c r="C12609" i="29" s="1"/>
  <c r="C12610" i="29" s="1"/>
  <c r="C12611" i="29" s="1"/>
  <c r="C12612" i="29" s="1"/>
  <c r="C12613" i="29" s="1"/>
  <c r="C12614" i="29" s="1"/>
  <c r="C12615" i="29" s="1"/>
  <c r="C12616" i="29" s="1"/>
  <c r="C12617" i="29" s="1"/>
  <c r="C12618" i="29" s="1"/>
  <c r="C12619" i="29" s="1"/>
  <c r="C12620" i="29" s="1"/>
  <c r="C12621" i="29" s="1"/>
  <c r="C12622" i="29" s="1"/>
  <c r="C12623" i="29" s="1"/>
  <c r="C12624" i="29" s="1"/>
  <c r="C12625" i="29" s="1"/>
  <c r="C12626" i="29" s="1"/>
  <c r="C12627" i="29" s="1"/>
  <c r="C12628" i="29" s="1"/>
  <c r="C12629" i="29" s="1"/>
  <c r="C12630" i="29" s="1"/>
  <c r="C12631" i="29" s="1"/>
  <c r="C12632" i="29" s="1"/>
  <c r="C12633" i="29" s="1"/>
  <c r="C12634" i="29" s="1"/>
  <c r="C12635" i="29" s="1"/>
  <c r="C12636" i="29" s="1"/>
  <c r="C12637" i="29" s="1"/>
  <c r="C12638" i="29" s="1"/>
  <c r="C12639" i="29" s="1"/>
  <c r="C12640" i="29" s="1"/>
  <c r="C12641" i="29" s="1"/>
  <c r="C12642" i="29" s="1"/>
  <c r="C12643" i="29" s="1"/>
  <c r="C12644" i="29" s="1"/>
  <c r="C12645" i="29" s="1"/>
  <c r="C12646" i="29" s="1"/>
  <c r="C12647" i="29" s="1"/>
  <c r="C12648" i="29" s="1"/>
  <c r="C12649" i="29" s="1"/>
  <c r="C12650" i="29" s="1"/>
  <c r="C12651" i="29" s="1"/>
  <c r="C12652" i="29" s="1"/>
  <c r="C12653" i="29" s="1"/>
  <c r="C12654" i="29" s="1"/>
  <c r="C12655" i="29" s="1"/>
  <c r="C12656" i="29" s="1"/>
  <c r="C12657" i="29" s="1"/>
  <c r="C12658" i="29" s="1"/>
  <c r="C12659" i="29" s="1"/>
  <c r="C12660" i="29" s="1"/>
  <c r="C12661" i="29" s="1"/>
  <c r="C12662" i="29" s="1"/>
  <c r="C12663" i="29" s="1"/>
  <c r="C12664" i="29" s="1"/>
  <c r="C12665" i="29" s="1"/>
  <c r="C12666" i="29" s="1"/>
  <c r="C12667" i="29" s="1"/>
  <c r="C12668" i="29" s="1"/>
  <c r="C12669" i="29" s="1"/>
  <c r="C12670" i="29" s="1"/>
  <c r="C12671" i="29" s="1"/>
  <c r="C12672" i="29" s="1"/>
  <c r="C12673" i="29" s="1"/>
  <c r="C12674" i="29" s="1"/>
  <c r="C12675" i="29" s="1"/>
  <c r="C12676" i="29" s="1"/>
  <c r="C12677" i="29" s="1"/>
  <c r="C12678" i="29" s="1"/>
  <c r="C12679" i="29" s="1"/>
  <c r="C12680" i="29" s="1"/>
  <c r="C12681" i="29" s="1"/>
  <c r="C12682" i="29" s="1"/>
  <c r="C12683" i="29" s="1"/>
  <c r="C12684" i="29" s="1"/>
  <c r="C12685" i="29" s="1"/>
  <c r="C12686" i="29" s="1"/>
  <c r="C12687" i="29" s="1"/>
  <c r="C12688" i="29" s="1"/>
  <c r="C12689" i="29" s="1"/>
  <c r="C12690" i="29" s="1"/>
  <c r="C12691" i="29" s="1"/>
  <c r="C12692" i="29" s="1"/>
  <c r="C12693" i="29" s="1"/>
  <c r="C12694" i="29" s="1"/>
  <c r="C12695" i="29" s="1"/>
  <c r="C12696" i="29" s="1"/>
  <c r="C12697" i="29" s="1"/>
  <c r="C12698" i="29" s="1"/>
  <c r="C12699" i="29" s="1"/>
  <c r="C12700" i="29" s="1"/>
  <c r="C12701" i="29" s="1"/>
  <c r="C12702" i="29" s="1"/>
  <c r="C12703" i="29" s="1"/>
  <c r="C12704" i="29" s="1"/>
  <c r="C12705" i="29" s="1"/>
  <c r="C12706" i="29" s="1"/>
  <c r="C12707" i="29" s="1"/>
  <c r="C12708" i="29" s="1"/>
  <c r="C12709" i="29" s="1"/>
  <c r="C12710" i="29" s="1"/>
  <c r="C12711" i="29" s="1"/>
  <c r="C12712" i="29" s="1"/>
  <c r="C12713" i="29" s="1"/>
  <c r="C12714" i="29" s="1"/>
  <c r="C12715" i="29" s="1"/>
  <c r="C12716" i="29" s="1"/>
  <c r="C12717" i="29" s="1"/>
  <c r="C12718" i="29" s="1"/>
  <c r="C12719" i="29" s="1"/>
  <c r="C12720" i="29" s="1"/>
  <c r="C12721" i="29" s="1"/>
  <c r="C12722" i="29" s="1"/>
  <c r="C12723" i="29" s="1"/>
  <c r="C12724" i="29" s="1"/>
  <c r="C12725" i="29" s="1"/>
  <c r="C12726" i="29" s="1"/>
  <c r="C12727" i="29" s="1"/>
  <c r="C12728" i="29" s="1"/>
  <c r="C12729" i="29" s="1"/>
  <c r="C12730" i="29" s="1"/>
  <c r="C12731" i="29" s="1"/>
  <c r="C12732" i="29" s="1"/>
  <c r="C12733" i="29" s="1"/>
  <c r="C12734" i="29" s="1"/>
  <c r="C12735" i="29" s="1"/>
  <c r="C12736" i="29" s="1"/>
  <c r="C12737" i="29" s="1"/>
  <c r="C12738" i="29" s="1"/>
  <c r="C12739" i="29" s="1"/>
  <c r="C12740" i="29" s="1"/>
  <c r="C12741" i="29" s="1"/>
  <c r="C12742" i="29" s="1"/>
  <c r="C12743" i="29" s="1"/>
  <c r="C12744" i="29" s="1"/>
  <c r="C12745" i="29" s="1"/>
  <c r="C12746" i="29" s="1"/>
  <c r="C12747" i="29" s="1"/>
  <c r="C12748" i="29" s="1"/>
  <c r="C12749" i="29" s="1"/>
  <c r="C12750" i="29" s="1"/>
  <c r="C12751" i="29" s="1"/>
  <c r="C12752" i="29" s="1"/>
  <c r="C12753" i="29" s="1"/>
  <c r="C12754" i="29" s="1"/>
  <c r="C12755" i="29" s="1"/>
  <c r="C12756" i="29" s="1"/>
  <c r="C12757" i="29" s="1"/>
  <c r="C12758" i="29" s="1"/>
  <c r="C12759" i="29" s="1"/>
  <c r="C12760" i="29" s="1"/>
  <c r="C12761" i="29" s="1"/>
  <c r="C12762" i="29" s="1"/>
  <c r="C12763" i="29" s="1"/>
  <c r="C12764" i="29" s="1"/>
  <c r="C12765" i="29" s="1"/>
  <c r="C12766" i="29" s="1"/>
  <c r="C12767" i="29" s="1"/>
  <c r="C12768" i="29" s="1"/>
  <c r="C12769" i="29" s="1"/>
  <c r="C12770" i="29" s="1"/>
  <c r="C12771" i="29" s="1"/>
  <c r="C12772" i="29" s="1"/>
  <c r="C12773" i="29" s="1"/>
  <c r="C12774" i="29" s="1"/>
  <c r="C12775" i="29" s="1"/>
  <c r="C12776" i="29" s="1"/>
  <c r="C12777" i="29" s="1"/>
  <c r="C12778" i="29" s="1"/>
  <c r="C12779" i="29" s="1"/>
  <c r="C12780" i="29" s="1"/>
  <c r="C12781" i="29" s="1"/>
  <c r="C12782" i="29" s="1"/>
  <c r="C12783" i="29" s="1"/>
  <c r="C12784" i="29" s="1"/>
  <c r="C12785" i="29" s="1"/>
  <c r="C12786" i="29" s="1"/>
  <c r="C12787" i="29" s="1"/>
  <c r="D12425" i="29"/>
  <c r="D12426" i="29" s="1"/>
  <c r="D12427" i="29" s="1"/>
  <c r="D12428" i="29" s="1"/>
  <c r="D12429" i="29" s="1"/>
  <c r="D12430" i="29" s="1"/>
  <c r="D12431" i="29" s="1"/>
  <c r="D12432" i="29" s="1"/>
  <c r="D12433" i="29" s="1"/>
  <c r="D12434" i="29" s="1"/>
  <c r="D12435" i="29" s="1"/>
  <c r="D12436" i="29" s="1"/>
  <c r="D12437" i="29" s="1"/>
  <c r="D12438" i="29" s="1"/>
  <c r="D12439" i="29" s="1"/>
  <c r="D12440" i="29" s="1"/>
  <c r="D12441" i="29" s="1"/>
  <c r="D12442" i="29" s="1"/>
  <c r="D12443" i="29" s="1"/>
  <c r="D12444" i="29" s="1"/>
  <c r="D12445" i="29" s="1"/>
  <c r="D12446" i="29" s="1"/>
  <c r="D12447" i="29" s="1"/>
  <c r="D12448" i="29" s="1"/>
  <c r="D12449" i="29" s="1"/>
  <c r="D12450" i="29" s="1"/>
  <c r="D12451" i="29" s="1"/>
  <c r="D12452" i="29" s="1"/>
  <c r="D12453" i="29" s="1"/>
  <c r="D12454" i="29" s="1"/>
  <c r="D12455" i="29" s="1"/>
  <c r="D12456" i="29" s="1"/>
  <c r="D12457" i="29" s="1"/>
  <c r="D12458" i="29" s="1"/>
  <c r="D12459" i="29" s="1"/>
  <c r="D12460" i="29" s="1"/>
  <c r="D12461" i="29" s="1"/>
  <c r="D12462" i="29" s="1"/>
  <c r="D12463" i="29" s="1"/>
  <c r="D12464" i="29" s="1"/>
  <c r="D12465" i="29" s="1"/>
  <c r="D12466" i="29" s="1"/>
  <c r="D12467" i="29" s="1"/>
  <c r="D12468" i="29" s="1"/>
  <c r="D12469" i="29" s="1"/>
  <c r="D12470" i="29" s="1"/>
  <c r="D12471" i="29" s="1"/>
  <c r="D12472" i="29" s="1"/>
  <c r="D12473" i="29" s="1"/>
  <c r="D12474" i="29" s="1"/>
  <c r="D12475" i="29" s="1"/>
  <c r="D12476" i="29" s="1"/>
  <c r="D12477" i="29" s="1"/>
  <c r="D12478" i="29" s="1"/>
  <c r="D12479" i="29" s="1"/>
  <c r="D12480" i="29" s="1"/>
  <c r="D12481" i="29" s="1"/>
  <c r="D12482" i="29" s="1"/>
  <c r="D12483" i="29" s="1"/>
  <c r="D12484" i="29" s="1"/>
  <c r="D12485" i="29" s="1"/>
  <c r="D12486" i="29" s="1"/>
  <c r="D12487" i="29" s="1"/>
  <c r="D12488" i="29" s="1"/>
  <c r="D12489" i="29" s="1"/>
  <c r="D12490" i="29" s="1"/>
  <c r="D12491" i="29" s="1"/>
  <c r="D12492" i="29" s="1"/>
  <c r="D12493" i="29" s="1"/>
  <c r="D12494" i="29" s="1"/>
  <c r="D12495" i="29" s="1"/>
  <c r="D12496" i="29" s="1"/>
  <c r="D12497" i="29" s="1"/>
  <c r="D12498" i="29" s="1"/>
  <c r="D12499" i="29" s="1"/>
  <c r="D12500" i="29" s="1"/>
  <c r="D12501" i="29" s="1"/>
  <c r="D12502" i="29" s="1"/>
  <c r="D12503" i="29" s="1"/>
  <c r="D12504" i="29" s="1"/>
  <c r="D12505" i="29" s="1"/>
  <c r="D12506" i="29" s="1"/>
  <c r="D12507" i="29" s="1"/>
  <c r="D12508" i="29" s="1"/>
  <c r="D12509" i="29" s="1"/>
  <c r="D12510" i="29" s="1"/>
  <c r="D12511" i="29" s="1"/>
  <c r="D12512" i="29" s="1"/>
  <c r="D12513" i="29" s="1"/>
  <c r="D12514" i="29" s="1"/>
  <c r="D12515" i="29" s="1"/>
  <c r="D12516" i="29" s="1"/>
  <c r="D12517" i="29" s="1"/>
  <c r="D12518" i="29" s="1"/>
  <c r="D12519" i="29" s="1"/>
  <c r="D12520" i="29" s="1"/>
  <c r="D12521" i="29" s="1"/>
  <c r="D12522" i="29" s="1"/>
  <c r="D12523" i="29" s="1"/>
  <c r="D12524" i="29" s="1"/>
  <c r="D12525" i="29" s="1"/>
  <c r="D12526" i="29" s="1"/>
  <c r="D12527" i="29" s="1"/>
  <c r="D12528" i="29" s="1"/>
  <c r="D12529" i="29" s="1"/>
  <c r="D12530" i="29" s="1"/>
  <c r="D12531" i="29" s="1"/>
  <c r="D12532" i="29" s="1"/>
  <c r="D12533" i="29" s="1"/>
  <c r="D12534" i="29" s="1"/>
  <c r="D12535" i="29" s="1"/>
  <c r="D12536" i="29" s="1"/>
  <c r="D12537" i="29" s="1"/>
  <c r="D12538" i="29" s="1"/>
  <c r="D12539" i="29" s="1"/>
  <c r="D12540" i="29" s="1"/>
  <c r="D12541" i="29" s="1"/>
  <c r="D12542" i="29" s="1"/>
  <c r="D12543" i="29" s="1"/>
  <c r="D12544" i="29" s="1"/>
  <c r="D12545" i="29" s="1"/>
  <c r="D12546" i="29" s="1"/>
  <c r="D12547" i="29" s="1"/>
  <c r="D12548" i="29" s="1"/>
  <c r="D12549" i="29" s="1"/>
  <c r="D12550" i="29" s="1"/>
  <c r="D12551" i="29" s="1"/>
  <c r="D12552" i="29" s="1"/>
  <c r="D12553" i="29" s="1"/>
  <c r="D12554" i="29" s="1"/>
  <c r="D12555" i="29" s="1"/>
  <c r="D12556" i="29" s="1"/>
  <c r="D12557" i="29" s="1"/>
  <c r="D12558" i="29" s="1"/>
  <c r="D12559" i="29" s="1"/>
  <c r="D12560" i="29" s="1"/>
  <c r="D12561" i="29" s="1"/>
  <c r="D12562" i="29" s="1"/>
  <c r="D12563" i="29" s="1"/>
  <c r="D12564" i="29" s="1"/>
  <c r="D12565" i="29" s="1"/>
  <c r="D12566" i="29" s="1"/>
  <c r="D12567" i="29" s="1"/>
  <c r="D12568" i="29" s="1"/>
  <c r="D12569" i="29" s="1"/>
  <c r="D12570" i="29" s="1"/>
  <c r="D12571" i="29" s="1"/>
  <c r="D12572" i="29" s="1"/>
  <c r="D12573" i="29" s="1"/>
  <c r="D12574" i="29" s="1"/>
  <c r="D12575" i="29" s="1"/>
  <c r="D12576" i="29" s="1"/>
  <c r="D12577" i="29" s="1"/>
  <c r="D12578" i="29" s="1"/>
  <c r="D12579" i="29" s="1"/>
  <c r="D12580" i="29" s="1"/>
  <c r="D12581" i="29" s="1"/>
  <c r="D12582" i="29" s="1"/>
  <c r="D12583" i="29" s="1"/>
  <c r="D12584" i="29" s="1"/>
  <c r="D12585" i="29" s="1"/>
  <c r="D12586" i="29" s="1"/>
  <c r="D12587" i="29" s="1"/>
  <c r="D12588" i="29" s="1"/>
  <c r="D12589" i="29" s="1"/>
  <c r="D12590" i="29" s="1"/>
  <c r="D12591" i="29" s="1"/>
  <c r="D12592" i="29" s="1"/>
  <c r="D12593" i="29" s="1"/>
  <c r="D12594" i="29" s="1"/>
  <c r="D12595" i="29" s="1"/>
  <c r="D12596" i="29" s="1"/>
  <c r="D12597" i="29" s="1"/>
  <c r="D12598" i="29" s="1"/>
  <c r="D12599" i="29" s="1"/>
  <c r="D12600" i="29" s="1"/>
  <c r="D12601" i="29" s="1"/>
  <c r="D12602" i="29" s="1"/>
  <c r="D12603" i="29" s="1"/>
  <c r="D12604" i="29" s="1"/>
  <c r="D12605" i="29" s="1"/>
  <c r="D12606" i="29" s="1"/>
  <c r="D12607" i="29" s="1"/>
  <c r="D12608" i="29" s="1"/>
  <c r="D12609" i="29" s="1"/>
  <c r="D12610" i="29" s="1"/>
  <c r="D12611" i="29" s="1"/>
  <c r="D12612" i="29" s="1"/>
  <c r="D12613" i="29" s="1"/>
  <c r="D12614" i="29" s="1"/>
  <c r="D12615" i="29" s="1"/>
  <c r="D12616" i="29" s="1"/>
  <c r="D12617" i="29" s="1"/>
  <c r="D12618" i="29" s="1"/>
  <c r="D12619" i="29" s="1"/>
  <c r="D12620" i="29" s="1"/>
  <c r="D12621" i="29" s="1"/>
  <c r="D12622" i="29" s="1"/>
  <c r="D12623" i="29" s="1"/>
  <c r="D12624" i="29" s="1"/>
  <c r="D12625" i="29" s="1"/>
  <c r="D12626" i="29" s="1"/>
  <c r="D12627" i="29" s="1"/>
  <c r="D12628" i="29" s="1"/>
  <c r="D12629" i="29" s="1"/>
  <c r="D12630" i="29" s="1"/>
  <c r="D12631" i="29" s="1"/>
  <c r="D12632" i="29" s="1"/>
  <c r="D12633" i="29" s="1"/>
  <c r="D12634" i="29" s="1"/>
  <c r="D12635" i="29" s="1"/>
  <c r="D12636" i="29" s="1"/>
  <c r="D12637" i="29" s="1"/>
  <c r="D12638" i="29" s="1"/>
  <c r="D12639" i="29" s="1"/>
  <c r="D12640" i="29" s="1"/>
  <c r="D12641" i="29" s="1"/>
  <c r="D12642" i="29" s="1"/>
  <c r="D12643" i="29" s="1"/>
  <c r="D12644" i="29" s="1"/>
  <c r="D12645" i="29" s="1"/>
  <c r="D12646" i="29" s="1"/>
  <c r="D12647" i="29" s="1"/>
  <c r="D12648" i="29" s="1"/>
  <c r="D12649" i="29" s="1"/>
  <c r="D12650" i="29" s="1"/>
  <c r="D12651" i="29" s="1"/>
  <c r="D12652" i="29" s="1"/>
  <c r="D12653" i="29" s="1"/>
  <c r="D12654" i="29" s="1"/>
  <c r="D12655" i="29" s="1"/>
  <c r="D12656" i="29" s="1"/>
  <c r="D12657" i="29" s="1"/>
  <c r="D12658" i="29" s="1"/>
  <c r="D12659" i="29" s="1"/>
  <c r="D12660" i="29" s="1"/>
  <c r="D12661" i="29" s="1"/>
  <c r="D12662" i="29" s="1"/>
  <c r="D12663" i="29" s="1"/>
  <c r="D12664" i="29" s="1"/>
  <c r="D12665" i="29" s="1"/>
  <c r="D12666" i="29" s="1"/>
  <c r="D12667" i="29" s="1"/>
  <c r="D12668" i="29" s="1"/>
  <c r="D12669" i="29" s="1"/>
  <c r="D12670" i="29" s="1"/>
  <c r="D12671" i="29" s="1"/>
  <c r="D12672" i="29" s="1"/>
  <c r="D12673" i="29" s="1"/>
  <c r="D12674" i="29" s="1"/>
  <c r="D12675" i="29" s="1"/>
  <c r="D12676" i="29" s="1"/>
  <c r="D12677" i="29" s="1"/>
  <c r="D12678" i="29" s="1"/>
  <c r="D12679" i="29" s="1"/>
  <c r="D12680" i="29" s="1"/>
  <c r="D12681" i="29" s="1"/>
  <c r="D12682" i="29" s="1"/>
  <c r="D12683" i="29" s="1"/>
  <c r="D12684" i="29" s="1"/>
  <c r="D12685" i="29" s="1"/>
  <c r="D12686" i="29" s="1"/>
  <c r="D12687" i="29" s="1"/>
  <c r="D12688" i="29" s="1"/>
  <c r="D12689" i="29" s="1"/>
  <c r="D12690" i="29" s="1"/>
  <c r="D12691" i="29" s="1"/>
  <c r="D12692" i="29" s="1"/>
  <c r="D12693" i="29" s="1"/>
  <c r="D12694" i="29" s="1"/>
  <c r="D12695" i="29" s="1"/>
  <c r="D12696" i="29" s="1"/>
  <c r="D12697" i="29" s="1"/>
  <c r="D12698" i="29" s="1"/>
  <c r="D12699" i="29" s="1"/>
  <c r="D12700" i="29" s="1"/>
  <c r="D12701" i="29" s="1"/>
  <c r="D12702" i="29" s="1"/>
  <c r="D12703" i="29" s="1"/>
  <c r="D12704" i="29" s="1"/>
  <c r="D12705" i="29" s="1"/>
  <c r="D12706" i="29" s="1"/>
  <c r="D12707" i="29" s="1"/>
  <c r="D12708" i="29" s="1"/>
  <c r="D12709" i="29" s="1"/>
  <c r="D12710" i="29" s="1"/>
  <c r="D12711" i="29" s="1"/>
  <c r="D12712" i="29" s="1"/>
  <c r="D12713" i="29" s="1"/>
  <c r="D12714" i="29" s="1"/>
  <c r="D12715" i="29" s="1"/>
  <c r="D12716" i="29" s="1"/>
  <c r="D12717" i="29" s="1"/>
  <c r="D12718" i="29" s="1"/>
  <c r="D12719" i="29" s="1"/>
  <c r="D12720" i="29" s="1"/>
  <c r="D12721" i="29" s="1"/>
  <c r="D12722" i="29" s="1"/>
  <c r="D12723" i="29" s="1"/>
  <c r="D12724" i="29" s="1"/>
  <c r="D12725" i="29" s="1"/>
  <c r="D12726" i="29" s="1"/>
  <c r="D12727" i="29" s="1"/>
  <c r="D12728" i="29" s="1"/>
  <c r="D12729" i="29" s="1"/>
  <c r="D12730" i="29" s="1"/>
  <c r="D12731" i="29" s="1"/>
  <c r="D12732" i="29" s="1"/>
  <c r="D12733" i="29" s="1"/>
  <c r="D12734" i="29" s="1"/>
  <c r="D12735" i="29" s="1"/>
  <c r="D12736" i="29" s="1"/>
  <c r="D12737" i="29" s="1"/>
  <c r="D12738" i="29" s="1"/>
  <c r="D12739" i="29" s="1"/>
  <c r="D12740" i="29" s="1"/>
  <c r="D12741" i="29" s="1"/>
  <c r="D12742" i="29" s="1"/>
  <c r="D12743" i="29" s="1"/>
  <c r="D12744" i="29" s="1"/>
  <c r="D12745" i="29" s="1"/>
  <c r="D12746" i="29" s="1"/>
  <c r="D12747" i="29" s="1"/>
  <c r="D12748" i="29" s="1"/>
  <c r="D12749" i="29" s="1"/>
  <c r="D12750" i="29" s="1"/>
  <c r="D12751" i="29" s="1"/>
  <c r="D12752" i="29" s="1"/>
  <c r="D12753" i="29" s="1"/>
  <c r="D12754" i="29" s="1"/>
  <c r="D12755" i="29" s="1"/>
  <c r="D12756" i="29" s="1"/>
  <c r="D12757" i="29" s="1"/>
  <c r="D12758" i="29" s="1"/>
  <c r="D12759" i="29" s="1"/>
  <c r="D12760" i="29" s="1"/>
  <c r="D12761" i="29" s="1"/>
  <c r="D12762" i="29" s="1"/>
  <c r="D12763" i="29" s="1"/>
  <c r="D12764" i="29" s="1"/>
  <c r="D12765" i="29" s="1"/>
  <c r="D12766" i="29" s="1"/>
  <c r="D12767" i="29" s="1"/>
  <c r="D12768" i="29" s="1"/>
  <c r="D12769" i="29" s="1"/>
  <c r="D12770" i="29" s="1"/>
  <c r="D12771" i="29" s="1"/>
  <c r="D12772" i="29" s="1"/>
  <c r="D12773" i="29" s="1"/>
  <c r="D12774" i="29" s="1"/>
  <c r="D12775" i="29" s="1"/>
  <c r="D12776" i="29" s="1"/>
  <c r="D12777" i="29" s="1"/>
  <c r="D12778" i="29" s="1"/>
  <c r="D12779" i="29" s="1"/>
  <c r="D12780" i="29" s="1"/>
  <c r="D12781" i="29" s="1"/>
  <c r="D12782" i="29" s="1"/>
  <c r="D12783" i="29" s="1"/>
  <c r="D12784" i="29" s="1"/>
  <c r="D12785" i="29" s="1"/>
  <c r="D12786" i="29" s="1"/>
  <c r="D12787" i="29" s="1"/>
  <c r="D12788" i="29" s="1"/>
  <c r="B12789" i="29"/>
  <c r="B12790" i="29" s="1"/>
  <c r="B12791" i="29" s="1"/>
  <c r="B12792" i="29" s="1"/>
  <c r="B12793" i="29" s="1"/>
  <c r="B12794" i="29" s="1"/>
  <c r="B12795" i="29" s="1"/>
  <c r="B12796" i="29" s="1"/>
  <c r="B12797" i="29" s="1"/>
  <c r="B12798" i="29" s="1"/>
  <c r="B12799" i="29" s="1"/>
  <c r="B12800" i="29" s="1"/>
  <c r="B12801" i="29" s="1"/>
  <c r="B12802" i="29" s="1"/>
  <c r="B12803" i="29" s="1"/>
  <c r="B12804" i="29" s="1"/>
  <c r="B12805" i="29" s="1"/>
  <c r="B12806" i="29" s="1"/>
  <c r="B12807" i="29" s="1"/>
  <c r="B12808" i="29" s="1"/>
  <c r="B12809" i="29" s="1"/>
  <c r="B12810" i="29" s="1"/>
  <c r="B12811" i="29" s="1"/>
  <c r="B12812" i="29" s="1"/>
  <c r="B12813" i="29" s="1"/>
  <c r="B12814" i="29" s="1"/>
  <c r="B12815" i="29" s="1"/>
  <c r="B12816" i="29" s="1"/>
  <c r="B12817" i="29" s="1"/>
  <c r="B12818" i="29" s="1"/>
  <c r="B12819" i="29" s="1"/>
  <c r="B12820" i="29" s="1"/>
  <c r="B12821" i="29" s="1"/>
  <c r="B12822" i="29" s="1"/>
  <c r="B12823" i="29" s="1"/>
  <c r="B12824" i="29" s="1"/>
  <c r="B12825" i="29" s="1"/>
  <c r="B12826" i="29" s="1"/>
  <c r="B12827" i="29" s="1"/>
  <c r="B12828" i="29" s="1"/>
  <c r="B12829" i="29" s="1"/>
  <c r="B12830" i="29" s="1"/>
  <c r="B12831" i="29" s="1"/>
  <c r="B12832" i="29" s="1"/>
  <c r="B12833" i="29" s="1"/>
  <c r="B12834" i="29" s="1"/>
  <c r="B12835" i="29" s="1"/>
  <c r="B12836" i="29" s="1"/>
  <c r="B12837" i="29" s="1"/>
  <c r="B12838" i="29" s="1"/>
  <c r="B12839" i="29" s="1"/>
  <c r="B12840" i="29" s="1"/>
  <c r="B12841" i="29" s="1"/>
  <c r="B12842" i="29" s="1"/>
  <c r="B12843" i="29" s="1"/>
  <c r="B12844" i="29" s="1"/>
  <c r="B12845" i="29" s="1"/>
  <c r="B12846" i="29" s="1"/>
  <c r="B12847" i="29" s="1"/>
  <c r="B12848" i="29" s="1"/>
  <c r="B12849" i="29" s="1"/>
  <c r="B12850" i="29" s="1"/>
  <c r="B12851" i="29" s="1"/>
  <c r="B12852" i="29" s="1"/>
  <c r="B12853" i="29" s="1"/>
  <c r="B12854" i="29" s="1"/>
  <c r="B12855" i="29" s="1"/>
  <c r="B12856" i="29" s="1"/>
  <c r="B12857" i="29" s="1"/>
  <c r="B12858" i="29" s="1"/>
  <c r="B12859" i="29" s="1"/>
  <c r="B12860" i="29" s="1"/>
  <c r="B12861" i="29" s="1"/>
  <c r="B12862" i="29" s="1"/>
  <c r="B12863" i="29" s="1"/>
  <c r="B12864" i="29" s="1"/>
  <c r="B12865" i="29" s="1"/>
  <c r="B12866" i="29" s="1"/>
  <c r="B12867" i="29" s="1"/>
  <c r="B12868" i="29" s="1"/>
  <c r="B12869" i="29" s="1"/>
  <c r="B12870" i="29" s="1"/>
  <c r="B12871" i="29" s="1"/>
  <c r="B12872" i="29" s="1"/>
  <c r="B12873" i="29" s="1"/>
  <c r="B12874" i="29" s="1"/>
  <c r="B12875" i="29" s="1"/>
  <c r="B12876" i="29" s="1"/>
  <c r="B12877" i="29" s="1"/>
  <c r="B12878" i="29" s="1"/>
  <c r="B12879" i="29" s="1"/>
  <c r="B12880" i="29" s="1"/>
  <c r="B12881" i="29" s="1"/>
  <c r="B12882" i="29" s="1"/>
  <c r="B12883" i="29" s="1"/>
  <c r="B12884" i="29" s="1"/>
  <c r="B12885" i="29" s="1"/>
  <c r="B12886" i="29" s="1"/>
  <c r="B12887" i="29" s="1"/>
  <c r="B12888" i="29" s="1"/>
  <c r="B12889" i="29" s="1"/>
  <c r="B12890" i="29" s="1"/>
  <c r="B12891" i="29" s="1"/>
  <c r="B12892" i="29" s="1"/>
  <c r="B12893" i="29" s="1"/>
  <c r="B12894" i="29" s="1"/>
  <c r="B12895" i="29" s="1"/>
  <c r="B12896" i="29" s="1"/>
  <c r="B12897" i="29" s="1"/>
  <c r="B12898" i="29" s="1"/>
  <c r="B12899" i="29" s="1"/>
  <c r="B12900" i="29" s="1"/>
  <c r="B12901" i="29" s="1"/>
  <c r="B12902" i="29" s="1"/>
  <c r="B12903" i="29" s="1"/>
  <c r="B12904" i="29" s="1"/>
  <c r="B12905" i="29" s="1"/>
  <c r="B12906" i="29" s="1"/>
  <c r="B12907" i="29" s="1"/>
  <c r="B12908" i="29" s="1"/>
  <c r="B12909" i="29" s="1"/>
  <c r="B12910" i="29" s="1"/>
  <c r="B12911" i="29" s="1"/>
  <c r="B12912" i="29" s="1"/>
  <c r="B12913" i="29" s="1"/>
  <c r="B12914" i="29" s="1"/>
  <c r="B12915" i="29" s="1"/>
  <c r="B12916" i="29" s="1"/>
  <c r="B12917" i="29" s="1"/>
  <c r="B12918" i="29" s="1"/>
  <c r="B12919" i="29" s="1"/>
  <c r="B12920" i="29" s="1"/>
  <c r="B12921" i="29" s="1"/>
  <c r="B12922" i="29" s="1"/>
  <c r="B12923" i="29" s="1"/>
  <c r="B12924" i="29" s="1"/>
  <c r="B12925" i="29" s="1"/>
  <c r="B12926" i="29" s="1"/>
  <c r="B12927" i="29" s="1"/>
  <c r="B12928" i="29" s="1"/>
  <c r="B12929" i="29" s="1"/>
  <c r="B12930" i="29" s="1"/>
  <c r="B12931" i="29" s="1"/>
  <c r="B12932" i="29" s="1"/>
  <c r="B12933" i="29" s="1"/>
  <c r="B12934" i="29" s="1"/>
  <c r="B12935" i="29" s="1"/>
  <c r="B12936" i="29" s="1"/>
  <c r="B12937" i="29" s="1"/>
  <c r="B12938" i="29" s="1"/>
  <c r="B12939" i="29" s="1"/>
  <c r="B12940" i="29" s="1"/>
  <c r="B12941" i="29" s="1"/>
  <c r="B12942" i="29" s="1"/>
  <c r="B12943" i="29" s="1"/>
  <c r="B12944" i="29" s="1"/>
  <c r="B12945" i="29" s="1"/>
  <c r="B12946" i="29" s="1"/>
  <c r="B12947" i="29" s="1"/>
  <c r="B12948" i="29" s="1"/>
  <c r="B12949" i="29" s="1"/>
  <c r="B12950" i="29" s="1"/>
  <c r="B12951" i="29" s="1"/>
  <c r="B12952" i="29" s="1"/>
  <c r="B12953" i="29" s="1"/>
  <c r="B12954" i="29" s="1"/>
  <c r="B12955" i="29" s="1"/>
  <c r="B12956" i="29" s="1"/>
  <c r="B12957" i="29" s="1"/>
  <c r="B12958" i="29" s="1"/>
  <c r="B12959" i="29" s="1"/>
  <c r="B12960" i="29" s="1"/>
  <c r="B12961" i="29" s="1"/>
  <c r="B12962" i="29" s="1"/>
  <c r="B12963" i="29" s="1"/>
  <c r="B12964" i="29" s="1"/>
  <c r="B12965" i="29" s="1"/>
  <c r="B12966" i="29" s="1"/>
  <c r="B12967" i="29" s="1"/>
  <c r="B12968" i="29" s="1"/>
  <c r="B12969" i="29" s="1"/>
  <c r="B12970" i="29" s="1"/>
  <c r="B12971" i="29" s="1"/>
  <c r="B12972" i="29" s="1"/>
  <c r="B12973" i="29" s="1"/>
  <c r="B12974" i="29" s="1"/>
  <c r="B12975" i="29" s="1"/>
  <c r="B12976" i="29" s="1"/>
  <c r="B12977" i="29" s="1"/>
  <c r="B12978" i="29" s="1"/>
  <c r="B12979" i="29" s="1"/>
  <c r="B12980" i="29" s="1"/>
  <c r="B12981" i="29" s="1"/>
  <c r="B12982" i="29" s="1"/>
  <c r="B12983" i="29" s="1"/>
  <c r="B12984" i="29" s="1"/>
  <c r="B12985" i="29" s="1"/>
  <c r="B12986" i="29" s="1"/>
  <c r="B12987" i="29" s="1"/>
  <c r="B12988" i="29" s="1"/>
  <c r="B12989" i="29" s="1"/>
  <c r="B12990" i="29" s="1"/>
  <c r="B12991" i="29" s="1"/>
  <c r="B12992" i="29" s="1"/>
  <c r="B12993" i="29" s="1"/>
  <c r="B12994" i="29" s="1"/>
  <c r="B12995" i="29" s="1"/>
  <c r="B12996" i="29" s="1"/>
  <c r="B12997" i="29" s="1"/>
  <c r="B12998" i="29" s="1"/>
  <c r="B12999" i="29" s="1"/>
  <c r="B13000" i="29" s="1"/>
  <c r="B13001" i="29" s="1"/>
  <c r="B13002" i="29" s="1"/>
  <c r="B13003" i="29" s="1"/>
  <c r="B13004" i="29" s="1"/>
  <c r="B13005" i="29" s="1"/>
  <c r="B13006" i="29" s="1"/>
  <c r="B13007" i="29" s="1"/>
  <c r="B13008" i="29" s="1"/>
  <c r="B13009" i="29" s="1"/>
  <c r="B13010" i="29" s="1"/>
  <c r="B13011" i="29" s="1"/>
  <c r="B13012" i="29" s="1"/>
  <c r="B13013" i="29" s="1"/>
  <c r="B13014" i="29" s="1"/>
  <c r="B13015" i="29" s="1"/>
  <c r="B13016" i="29" s="1"/>
  <c r="B13017" i="29" s="1"/>
  <c r="B13018" i="29" s="1"/>
  <c r="B13019" i="29" s="1"/>
  <c r="B13020" i="29" s="1"/>
  <c r="B13021" i="29" s="1"/>
  <c r="B13022" i="29" s="1"/>
  <c r="B13023" i="29" s="1"/>
  <c r="B13024" i="29" s="1"/>
  <c r="B13025" i="29" s="1"/>
  <c r="B13026" i="29" s="1"/>
  <c r="B13027" i="29" s="1"/>
  <c r="B13028" i="29" s="1"/>
  <c r="B13029" i="29" s="1"/>
  <c r="B13030" i="29" s="1"/>
  <c r="B13031" i="29" s="1"/>
  <c r="B13032" i="29" s="1"/>
  <c r="B13033" i="29" s="1"/>
  <c r="B13034" i="29" s="1"/>
  <c r="B13035" i="29" s="1"/>
  <c r="B13036" i="29" s="1"/>
  <c r="B13037" i="29" s="1"/>
  <c r="B13038" i="29" s="1"/>
  <c r="B13039" i="29" s="1"/>
  <c r="B13040" i="29" s="1"/>
  <c r="B13041" i="29" s="1"/>
  <c r="B13042" i="29" s="1"/>
  <c r="B13043" i="29" s="1"/>
  <c r="B13044" i="29" s="1"/>
  <c r="B13045" i="29" s="1"/>
  <c r="B13046" i="29" s="1"/>
  <c r="B13047" i="29" s="1"/>
  <c r="B13048" i="29" s="1"/>
  <c r="B13049" i="29" s="1"/>
  <c r="B13050" i="29" s="1"/>
  <c r="B13051" i="29" s="1"/>
  <c r="B13052" i="29" s="1"/>
  <c r="B13053" i="29" s="1"/>
  <c r="B13054" i="29" s="1"/>
  <c r="B13055" i="29" s="1"/>
  <c r="B13056" i="29" s="1"/>
  <c r="B13057" i="29" s="1"/>
  <c r="B13058" i="29" s="1"/>
  <c r="B13059" i="29" s="1"/>
  <c r="B13060" i="29" s="1"/>
  <c r="B13061" i="29" s="1"/>
  <c r="B13062" i="29" s="1"/>
  <c r="B13063" i="29" s="1"/>
  <c r="B13064" i="29" s="1"/>
  <c r="B13065" i="29" s="1"/>
  <c r="B13066" i="29" s="1"/>
  <c r="B13067" i="29" s="1"/>
  <c r="B13068" i="29" s="1"/>
  <c r="B13069" i="29" s="1"/>
  <c r="B13070" i="29" s="1"/>
  <c r="B13071" i="29" s="1"/>
  <c r="B13072" i="29" s="1"/>
  <c r="B13073" i="29" s="1"/>
  <c r="B13074" i="29" s="1"/>
  <c r="B13075" i="29" s="1"/>
  <c r="B13076" i="29" s="1"/>
  <c r="B13077" i="29" s="1"/>
  <c r="B13078" i="29" s="1"/>
  <c r="B13079" i="29" s="1"/>
  <c r="B13080" i="29" s="1"/>
  <c r="B13081" i="29" s="1"/>
  <c r="B13082" i="29" s="1"/>
  <c r="B13083" i="29" s="1"/>
  <c r="B13084" i="29" s="1"/>
  <c r="B13085" i="29" s="1"/>
  <c r="B13086" i="29" s="1"/>
  <c r="B13087" i="29" s="1"/>
  <c r="B13088" i="29" s="1"/>
  <c r="B13089" i="29" s="1"/>
  <c r="B13090" i="29" s="1"/>
  <c r="B13091" i="29" s="1"/>
  <c r="B13092" i="29" s="1"/>
  <c r="B13093" i="29" s="1"/>
  <c r="B13094" i="29" s="1"/>
  <c r="B13095" i="29" s="1"/>
  <c r="B13096" i="29" s="1"/>
  <c r="B13097" i="29" s="1"/>
  <c r="B13098" i="29" s="1"/>
  <c r="B13099" i="29" s="1"/>
  <c r="B13100" i="29" s="1"/>
  <c r="B13101" i="29" s="1"/>
  <c r="B13102" i="29" s="1"/>
  <c r="B13103" i="29" s="1"/>
  <c r="B13104" i="29" s="1"/>
  <c r="B13105" i="29" s="1"/>
  <c r="B13106" i="29" s="1"/>
  <c r="B13107" i="29" s="1"/>
  <c r="B13108" i="29" s="1"/>
  <c r="B13109" i="29" s="1"/>
  <c r="B13110" i="29" s="1"/>
  <c r="B13111" i="29" s="1"/>
  <c r="B13112" i="29" s="1"/>
  <c r="B13113" i="29" s="1"/>
  <c r="B13114" i="29" s="1"/>
  <c r="B13115" i="29" s="1"/>
  <c r="B13116" i="29" s="1"/>
  <c r="B13117" i="29" s="1"/>
  <c r="B13118" i="29" s="1"/>
  <c r="B13119" i="29" s="1"/>
  <c r="B13120" i="29" s="1"/>
  <c r="B13121" i="29" s="1"/>
  <c r="B13122" i="29" s="1"/>
  <c r="B13123" i="29" s="1"/>
  <c r="B13124" i="29" s="1"/>
  <c r="B13125" i="29" s="1"/>
  <c r="B13126" i="29" s="1"/>
  <c r="B13127" i="29" s="1"/>
  <c r="B13128" i="29" s="1"/>
  <c r="B13129" i="29" s="1"/>
  <c r="B13130" i="29" s="1"/>
  <c r="B13131" i="29" s="1"/>
  <c r="B13132" i="29" s="1"/>
  <c r="B13133" i="29" s="1"/>
  <c r="B13134" i="29" s="1"/>
  <c r="B13135" i="29" s="1"/>
  <c r="B13136" i="29" s="1"/>
  <c r="B13137" i="29" s="1"/>
  <c r="B13138" i="29" s="1"/>
  <c r="B13139" i="29" s="1"/>
  <c r="B13140" i="29" s="1"/>
  <c r="B13141" i="29" s="1"/>
  <c r="B13142" i="29" s="1"/>
  <c r="B13143" i="29" s="1"/>
  <c r="B13144" i="29" s="1"/>
  <c r="B13145" i="29" s="1"/>
  <c r="B13146" i="29" s="1"/>
  <c r="B13147" i="29" s="1"/>
  <c r="B13148" i="29" s="1"/>
  <c r="B13149" i="29" s="1"/>
  <c r="B13150" i="29" s="1"/>
  <c r="B13151" i="29" s="1"/>
  <c r="B13152" i="29" s="1"/>
  <c r="C12789" i="29"/>
  <c r="C12790" i="29" s="1"/>
  <c r="C12791" i="29" s="1"/>
  <c r="C12792" i="29" s="1"/>
  <c r="C12793" i="29" s="1"/>
  <c r="C12794" i="29" s="1"/>
  <c r="C12795" i="29" s="1"/>
  <c r="C12796" i="29" s="1"/>
  <c r="C12797" i="29" s="1"/>
  <c r="C12798" i="29" s="1"/>
  <c r="C12799" i="29" s="1"/>
  <c r="C12800" i="29" s="1"/>
  <c r="C12801" i="29" s="1"/>
  <c r="C12802" i="29" s="1"/>
  <c r="C12803" i="29" s="1"/>
  <c r="C12804" i="29" s="1"/>
  <c r="C12805" i="29" s="1"/>
  <c r="C12806" i="29" s="1"/>
  <c r="C12807" i="29" s="1"/>
  <c r="C12808" i="29" s="1"/>
  <c r="C12809" i="29" s="1"/>
  <c r="C12810" i="29" s="1"/>
  <c r="C12811" i="29" s="1"/>
  <c r="C12812" i="29" s="1"/>
  <c r="C12813" i="29" s="1"/>
  <c r="C12814" i="29" s="1"/>
  <c r="C12815" i="29" s="1"/>
  <c r="C12816" i="29" s="1"/>
  <c r="C12817" i="29" s="1"/>
  <c r="C12818" i="29" s="1"/>
  <c r="C12819" i="29" s="1"/>
  <c r="C12820" i="29" s="1"/>
  <c r="C12821" i="29" s="1"/>
  <c r="C12822" i="29" s="1"/>
  <c r="C12823" i="29" s="1"/>
  <c r="C12824" i="29" s="1"/>
  <c r="C12825" i="29" s="1"/>
  <c r="C12826" i="29" s="1"/>
  <c r="C12827" i="29" s="1"/>
  <c r="C12828" i="29" s="1"/>
  <c r="C12829" i="29" s="1"/>
  <c r="C12830" i="29" s="1"/>
  <c r="C12831" i="29" s="1"/>
  <c r="C12832" i="29" s="1"/>
  <c r="C12833" i="29" s="1"/>
  <c r="C12834" i="29" s="1"/>
  <c r="C12835" i="29" s="1"/>
  <c r="C12836" i="29" s="1"/>
  <c r="C12837" i="29" s="1"/>
  <c r="C12838" i="29" s="1"/>
  <c r="C12839" i="29" s="1"/>
  <c r="C12840" i="29" s="1"/>
  <c r="C12841" i="29" s="1"/>
  <c r="C12842" i="29" s="1"/>
  <c r="C12843" i="29" s="1"/>
  <c r="C12844" i="29" s="1"/>
  <c r="C12845" i="29" s="1"/>
  <c r="C12846" i="29" s="1"/>
  <c r="C12847" i="29" s="1"/>
  <c r="C12848" i="29" s="1"/>
  <c r="C12849" i="29" s="1"/>
  <c r="C12850" i="29" s="1"/>
  <c r="C12851" i="29" s="1"/>
  <c r="C12852" i="29" s="1"/>
  <c r="C12853" i="29" s="1"/>
  <c r="C12854" i="29" s="1"/>
  <c r="C12855" i="29" s="1"/>
  <c r="C12856" i="29" s="1"/>
  <c r="C12857" i="29" s="1"/>
  <c r="C12858" i="29" s="1"/>
  <c r="C12859" i="29" s="1"/>
  <c r="C12860" i="29" s="1"/>
  <c r="C12861" i="29" s="1"/>
  <c r="C12862" i="29" s="1"/>
  <c r="C12863" i="29" s="1"/>
  <c r="C12864" i="29" s="1"/>
  <c r="C12865" i="29" s="1"/>
  <c r="C12866" i="29" s="1"/>
  <c r="C12867" i="29" s="1"/>
  <c r="C12868" i="29" s="1"/>
  <c r="C12869" i="29" s="1"/>
  <c r="C12870" i="29" s="1"/>
  <c r="C12871" i="29" s="1"/>
  <c r="C12872" i="29" s="1"/>
  <c r="C12873" i="29" s="1"/>
  <c r="C12874" i="29" s="1"/>
  <c r="C12875" i="29" s="1"/>
  <c r="C12876" i="29" s="1"/>
  <c r="C12877" i="29" s="1"/>
  <c r="C12878" i="29" s="1"/>
  <c r="C12879" i="29" s="1"/>
  <c r="C12880" i="29" s="1"/>
  <c r="C12881" i="29" s="1"/>
  <c r="C12882" i="29" s="1"/>
  <c r="C12883" i="29" s="1"/>
  <c r="C12884" i="29" s="1"/>
  <c r="C12885" i="29" s="1"/>
  <c r="C12886" i="29" s="1"/>
  <c r="C12887" i="29" s="1"/>
  <c r="C12888" i="29" s="1"/>
  <c r="C12889" i="29" s="1"/>
  <c r="C12890" i="29" s="1"/>
  <c r="C12891" i="29" s="1"/>
  <c r="C12892" i="29" s="1"/>
  <c r="C12893" i="29" s="1"/>
  <c r="C12894" i="29" s="1"/>
  <c r="C12895" i="29" s="1"/>
  <c r="C12896" i="29" s="1"/>
  <c r="C12897" i="29" s="1"/>
  <c r="C12898" i="29" s="1"/>
  <c r="C12899" i="29" s="1"/>
  <c r="C12900" i="29" s="1"/>
  <c r="C12901" i="29" s="1"/>
  <c r="C12902" i="29" s="1"/>
  <c r="C12903" i="29" s="1"/>
  <c r="C12904" i="29" s="1"/>
  <c r="C12905" i="29" s="1"/>
  <c r="C12906" i="29" s="1"/>
  <c r="C12907" i="29" s="1"/>
  <c r="C12908" i="29" s="1"/>
  <c r="C12909" i="29" s="1"/>
  <c r="C12910" i="29" s="1"/>
  <c r="C12911" i="29" s="1"/>
  <c r="C12912" i="29" s="1"/>
  <c r="C12913" i="29" s="1"/>
  <c r="C12914" i="29" s="1"/>
  <c r="C12915" i="29" s="1"/>
  <c r="C12916" i="29" s="1"/>
  <c r="C12917" i="29" s="1"/>
  <c r="C12918" i="29" s="1"/>
  <c r="C12919" i="29" s="1"/>
  <c r="C12920" i="29" s="1"/>
  <c r="C12921" i="29" s="1"/>
  <c r="C12922" i="29" s="1"/>
  <c r="C12923" i="29" s="1"/>
  <c r="C12924" i="29" s="1"/>
  <c r="C12925" i="29" s="1"/>
  <c r="C12926" i="29" s="1"/>
  <c r="C12927" i="29" s="1"/>
  <c r="C12928" i="29" s="1"/>
  <c r="C12929" i="29" s="1"/>
  <c r="C12930" i="29" s="1"/>
  <c r="C12931" i="29" s="1"/>
  <c r="C12932" i="29" s="1"/>
  <c r="C12933" i="29" s="1"/>
  <c r="C12934" i="29" s="1"/>
  <c r="C12935" i="29" s="1"/>
  <c r="C12936" i="29" s="1"/>
  <c r="C12937" i="29" s="1"/>
  <c r="C12938" i="29" s="1"/>
  <c r="C12939" i="29" s="1"/>
  <c r="C12940" i="29" s="1"/>
  <c r="C12941" i="29" s="1"/>
  <c r="C12942" i="29" s="1"/>
  <c r="C12943" i="29" s="1"/>
  <c r="C12944" i="29" s="1"/>
  <c r="C12945" i="29" s="1"/>
  <c r="C12946" i="29" s="1"/>
  <c r="C12947" i="29" s="1"/>
  <c r="C12948" i="29" s="1"/>
  <c r="C12949" i="29" s="1"/>
  <c r="C12950" i="29" s="1"/>
  <c r="C12951" i="29" s="1"/>
  <c r="C12952" i="29" s="1"/>
  <c r="C12953" i="29" s="1"/>
  <c r="C12954" i="29" s="1"/>
  <c r="C12955" i="29" s="1"/>
  <c r="C12956" i="29" s="1"/>
  <c r="C12957" i="29" s="1"/>
  <c r="C12958" i="29" s="1"/>
  <c r="C12959" i="29" s="1"/>
  <c r="C12960" i="29" s="1"/>
  <c r="C12961" i="29" s="1"/>
  <c r="C12962" i="29" s="1"/>
  <c r="C12963" i="29" s="1"/>
  <c r="C12964" i="29" s="1"/>
  <c r="C12965" i="29" s="1"/>
  <c r="C12966" i="29" s="1"/>
  <c r="C12967" i="29" s="1"/>
  <c r="C12968" i="29" s="1"/>
  <c r="C12969" i="29" s="1"/>
  <c r="C12970" i="29" s="1"/>
  <c r="C12971" i="29" s="1"/>
  <c r="C12972" i="29" s="1"/>
  <c r="C12973" i="29" s="1"/>
  <c r="C12974" i="29" s="1"/>
  <c r="C12975" i="29" s="1"/>
  <c r="C12976" i="29" s="1"/>
  <c r="C12977" i="29" s="1"/>
  <c r="C12978" i="29" s="1"/>
  <c r="C12979" i="29" s="1"/>
  <c r="C12980" i="29" s="1"/>
  <c r="C12981" i="29" s="1"/>
  <c r="C12982" i="29" s="1"/>
  <c r="C12983" i="29" s="1"/>
  <c r="C12984" i="29" s="1"/>
  <c r="C12985" i="29" s="1"/>
  <c r="C12986" i="29" s="1"/>
  <c r="C12987" i="29" s="1"/>
  <c r="C12988" i="29" s="1"/>
  <c r="C12989" i="29" s="1"/>
  <c r="C12990" i="29" s="1"/>
  <c r="C12991" i="29" s="1"/>
  <c r="C12992" i="29" s="1"/>
  <c r="C12993" i="29" s="1"/>
  <c r="C12994" i="29" s="1"/>
  <c r="C12995" i="29" s="1"/>
  <c r="C12996" i="29" s="1"/>
  <c r="C12997" i="29" s="1"/>
  <c r="C12998" i="29" s="1"/>
  <c r="C12999" i="29" s="1"/>
  <c r="C13000" i="29" s="1"/>
  <c r="C13001" i="29" s="1"/>
  <c r="C13002" i="29" s="1"/>
  <c r="C13003" i="29" s="1"/>
  <c r="C13004" i="29" s="1"/>
  <c r="C13005" i="29" s="1"/>
  <c r="C13006" i="29" s="1"/>
  <c r="C13007" i="29" s="1"/>
  <c r="C13008" i="29" s="1"/>
  <c r="C13009" i="29" s="1"/>
  <c r="C13010" i="29" s="1"/>
  <c r="C13011" i="29" s="1"/>
  <c r="C13012" i="29" s="1"/>
  <c r="C13013" i="29" s="1"/>
  <c r="C13014" i="29" s="1"/>
  <c r="C13015" i="29" s="1"/>
  <c r="C13016" i="29" s="1"/>
  <c r="C13017" i="29" s="1"/>
  <c r="C13018" i="29" s="1"/>
  <c r="C13019" i="29" s="1"/>
  <c r="C13020" i="29" s="1"/>
  <c r="C13021" i="29" s="1"/>
  <c r="C13022" i="29" s="1"/>
  <c r="C13023" i="29" s="1"/>
  <c r="C13024" i="29" s="1"/>
  <c r="C13025" i="29" s="1"/>
  <c r="C13026" i="29" s="1"/>
  <c r="C13027" i="29" s="1"/>
  <c r="C13028" i="29" s="1"/>
  <c r="C13029" i="29" s="1"/>
  <c r="C13030" i="29" s="1"/>
  <c r="C13031" i="29" s="1"/>
  <c r="C13032" i="29" s="1"/>
  <c r="C13033" i="29" s="1"/>
  <c r="C13034" i="29" s="1"/>
  <c r="C13035" i="29" s="1"/>
  <c r="C13036" i="29" s="1"/>
  <c r="C13037" i="29" s="1"/>
  <c r="C13038" i="29" s="1"/>
  <c r="C13039" i="29" s="1"/>
  <c r="C13040" i="29" s="1"/>
  <c r="C13041" i="29" s="1"/>
  <c r="C13042" i="29" s="1"/>
  <c r="C13043" i="29" s="1"/>
  <c r="C13044" i="29" s="1"/>
  <c r="C13045" i="29" s="1"/>
  <c r="C13046" i="29" s="1"/>
  <c r="C13047" i="29" s="1"/>
  <c r="C13048" i="29" s="1"/>
  <c r="C13049" i="29" s="1"/>
  <c r="C13050" i="29" s="1"/>
  <c r="C13051" i="29" s="1"/>
  <c r="C13052" i="29" s="1"/>
  <c r="C13053" i="29" s="1"/>
  <c r="C13054" i="29" s="1"/>
  <c r="C13055" i="29" s="1"/>
  <c r="C13056" i="29" s="1"/>
  <c r="C13057" i="29" s="1"/>
  <c r="C13058" i="29" s="1"/>
  <c r="C13059" i="29" s="1"/>
  <c r="C13060" i="29" s="1"/>
  <c r="C13061" i="29" s="1"/>
  <c r="C13062" i="29" s="1"/>
  <c r="C13063" i="29" s="1"/>
  <c r="C13064" i="29" s="1"/>
  <c r="C13065" i="29" s="1"/>
  <c r="C13066" i="29" s="1"/>
  <c r="C13067" i="29" s="1"/>
  <c r="C13068" i="29" s="1"/>
  <c r="C13069" i="29" s="1"/>
  <c r="C13070" i="29" s="1"/>
  <c r="C13071" i="29" s="1"/>
  <c r="C13072" i="29" s="1"/>
  <c r="C13073" i="29" s="1"/>
  <c r="C13074" i="29" s="1"/>
  <c r="C13075" i="29" s="1"/>
  <c r="C13076" i="29" s="1"/>
  <c r="C13077" i="29" s="1"/>
  <c r="C13078" i="29" s="1"/>
  <c r="C13079" i="29" s="1"/>
  <c r="C13080" i="29" s="1"/>
  <c r="C13081" i="29" s="1"/>
  <c r="C13082" i="29" s="1"/>
  <c r="C13083" i="29" s="1"/>
  <c r="C13084" i="29" s="1"/>
  <c r="C13085" i="29" s="1"/>
  <c r="C13086" i="29" s="1"/>
  <c r="C13087" i="29" s="1"/>
  <c r="C13088" i="29" s="1"/>
  <c r="C13089" i="29" s="1"/>
  <c r="C13090" i="29" s="1"/>
  <c r="C13091" i="29" s="1"/>
  <c r="C13092" i="29" s="1"/>
  <c r="C13093" i="29" s="1"/>
  <c r="C13094" i="29" s="1"/>
  <c r="C13095" i="29" s="1"/>
  <c r="C13096" i="29" s="1"/>
  <c r="C13097" i="29" s="1"/>
  <c r="C13098" i="29" s="1"/>
  <c r="C13099" i="29" s="1"/>
  <c r="C13100" i="29" s="1"/>
  <c r="C13101" i="29" s="1"/>
  <c r="C13102" i="29" s="1"/>
  <c r="C13103" i="29" s="1"/>
  <c r="C13104" i="29" s="1"/>
  <c r="C13105" i="29" s="1"/>
  <c r="C13106" i="29" s="1"/>
  <c r="C13107" i="29" s="1"/>
  <c r="C13108" i="29" s="1"/>
  <c r="C13109" i="29" s="1"/>
  <c r="C13110" i="29" s="1"/>
  <c r="C13111" i="29" s="1"/>
  <c r="C13112" i="29" s="1"/>
  <c r="C13113" i="29" s="1"/>
  <c r="C13114" i="29" s="1"/>
  <c r="C13115" i="29" s="1"/>
  <c r="C13116" i="29" s="1"/>
  <c r="C13117" i="29" s="1"/>
  <c r="C13118" i="29" s="1"/>
  <c r="C13119" i="29" s="1"/>
  <c r="C13120" i="29" s="1"/>
  <c r="C13121" i="29" s="1"/>
  <c r="C13122" i="29" s="1"/>
  <c r="C13123" i="29" s="1"/>
  <c r="C13124" i="29" s="1"/>
  <c r="C13125" i="29" s="1"/>
  <c r="C13126" i="29" s="1"/>
  <c r="C13127" i="29" s="1"/>
  <c r="C13128" i="29" s="1"/>
  <c r="C13129" i="29" s="1"/>
  <c r="C13130" i="29" s="1"/>
  <c r="C13131" i="29" s="1"/>
  <c r="C13132" i="29" s="1"/>
  <c r="C13133" i="29" s="1"/>
  <c r="C13134" i="29" s="1"/>
  <c r="C13135" i="29" s="1"/>
  <c r="C13136" i="29" s="1"/>
  <c r="C13137" i="29" s="1"/>
  <c r="C13138" i="29" s="1"/>
  <c r="C13139" i="29" s="1"/>
  <c r="C13140" i="29" s="1"/>
  <c r="C13141" i="29" s="1"/>
  <c r="C13142" i="29" s="1"/>
  <c r="C13143" i="29" s="1"/>
  <c r="C13144" i="29" s="1"/>
  <c r="C13145" i="29" s="1"/>
  <c r="C13146" i="29" s="1"/>
  <c r="C13147" i="29" s="1"/>
  <c r="C13148" i="29" s="1"/>
  <c r="C13149" i="29" s="1"/>
  <c r="C13150" i="29" s="1"/>
  <c r="C13151" i="29" s="1"/>
  <c r="C13152" i="29" s="1"/>
  <c r="D12790" i="29"/>
  <c r="D12791" i="29" s="1"/>
  <c r="D12792" i="29" s="1"/>
  <c r="D12793" i="29" s="1"/>
  <c r="D12794" i="29" s="1"/>
  <c r="D12795" i="29" s="1"/>
  <c r="D12796" i="29" s="1"/>
  <c r="D12797" i="29" s="1"/>
  <c r="D12798" i="29" s="1"/>
  <c r="D12799" i="29" s="1"/>
  <c r="D12800" i="29" s="1"/>
  <c r="D12801" i="29" s="1"/>
  <c r="D12802" i="29" s="1"/>
  <c r="D12803" i="29" s="1"/>
  <c r="D12804" i="29" s="1"/>
  <c r="D12805" i="29" s="1"/>
  <c r="D12806" i="29" s="1"/>
  <c r="D12807" i="29" s="1"/>
  <c r="D12808" i="29" s="1"/>
  <c r="D12809" i="29" s="1"/>
  <c r="D12810" i="29" s="1"/>
  <c r="D12811" i="29" s="1"/>
  <c r="D12812" i="29" s="1"/>
  <c r="D12813" i="29" s="1"/>
  <c r="D12814" i="29" s="1"/>
  <c r="D12815" i="29" s="1"/>
  <c r="D12816" i="29" s="1"/>
  <c r="D12817" i="29" s="1"/>
  <c r="D12818" i="29" s="1"/>
  <c r="D12819" i="29" s="1"/>
  <c r="D12820" i="29" s="1"/>
  <c r="D12821" i="29" s="1"/>
  <c r="D12822" i="29" s="1"/>
  <c r="D12823" i="29" s="1"/>
  <c r="D12824" i="29" s="1"/>
  <c r="D12825" i="29" s="1"/>
  <c r="D12826" i="29" s="1"/>
  <c r="D12827" i="29" s="1"/>
  <c r="D12828" i="29" s="1"/>
  <c r="D12829" i="29" s="1"/>
  <c r="D12830" i="29" s="1"/>
  <c r="D12831" i="29" s="1"/>
  <c r="D12832" i="29" s="1"/>
  <c r="D12833" i="29" s="1"/>
  <c r="D12834" i="29" s="1"/>
  <c r="D12835" i="29" s="1"/>
  <c r="D12836" i="29" s="1"/>
  <c r="D12837" i="29" s="1"/>
  <c r="D12838" i="29" s="1"/>
  <c r="D12839" i="29" s="1"/>
  <c r="D12840" i="29" s="1"/>
  <c r="D12841" i="29" s="1"/>
  <c r="D12842" i="29" s="1"/>
  <c r="D12843" i="29" s="1"/>
  <c r="D12844" i="29" s="1"/>
  <c r="D12845" i="29" s="1"/>
  <c r="D12846" i="29" s="1"/>
  <c r="D12847" i="29" s="1"/>
  <c r="D12848" i="29" s="1"/>
  <c r="D12849" i="29" s="1"/>
  <c r="D12850" i="29" s="1"/>
  <c r="D12851" i="29" s="1"/>
  <c r="D12852" i="29" s="1"/>
  <c r="D12853" i="29" s="1"/>
  <c r="D12854" i="29" s="1"/>
  <c r="D12855" i="29" s="1"/>
  <c r="D12856" i="29" s="1"/>
  <c r="D12857" i="29" s="1"/>
  <c r="D12858" i="29" s="1"/>
  <c r="D12859" i="29" s="1"/>
  <c r="D12860" i="29" s="1"/>
  <c r="D12861" i="29" s="1"/>
  <c r="D12862" i="29" s="1"/>
  <c r="D12863" i="29" s="1"/>
  <c r="D12864" i="29" s="1"/>
  <c r="D12865" i="29" s="1"/>
  <c r="D12866" i="29" s="1"/>
  <c r="D12867" i="29" s="1"/>
  <c r="D12868" i="29" s="1"/>
  <c r="D12869" i="29" s="1"/>
  <c r="D12870" i="29" s="1"/>
  <c r="D12871" i="29" s="1"/>
  <c r="D12872" i="29" s="1"/>
  <c r="D12873" i="29" s="1"/>
  <c r="D12874" i="29" s="1"/>
  <c r="D12875" i="29" s="1"/>
  <c r="D12876" i="29" s="1"/>
  <c r="D12877" i="29" s="1"/>
  <c r="D12878" i="29" s="1"/>
  <c r="D12879" i="29" s="1"/>
  <c r="D12880" i="29" s="1"/>
  <c r="D12881" i="29" s="1"/>
  <c r="D12882" i="29" s="1"/>
  <c r="D12883" i="29" s="1"/>
  <c r="D12884" i="29" s="1"/>
  <c r="D12885" i="29" s="1"/>
  <c r="D12886" i="29" s="1"/>
  <c r="D12887" i="29" s="1"/>
  <c r="D12888" i="29" s="1"/>
  <c r="D12889" i="29" s="1"/>
  <c r="D12890" i="29" s="1"/>
  <c r="D12891" i="29" s="1"/>
  <c r="D12892" i="29" s="1"/>
  <c r="D12893" i="29" s="1"/>
  <c r="D12894" i="29" s="1"/>
  <c r="D12895" i="29" s="1"/>
  <c r="D12896" i="29" s="1"/>
  <c r="D12897" i="29" s="1"/>
  <c r="D12898" i="29" s="1"/>
  <c r="D12899" i="29" s="1"/>
  <c r="D12900" i="29" s="1"/>
  <c r="D12901" i="29" s="1"/>
  <c r="D12902" i="29" s="1"/>
  <c r="D12903" i="29" s="1"/>
  <c r="D12904" i="29" s="1"/>
  <c r="D12905" i="29" s="1"/>
  <c r="D12906" i="29" s="1"/>
  <c r="D12907" i="29" s="1"/>
  <c r="D12908" i="29" s="1"/>
  <c r="D12909" i="29" s="1"/>
  <c r="D12910" i="29" s="1"/>
  <c r="D12911" i="29" s="1"/>
  <c r="D12912" i="29" s="1"/>
  <c r="D12913" i="29" s="1"/>
  <c r="D12914" i="29" s="1"/>
  <c r="D12915" i="29" s="1"/>
  <c r="D12916" i="29" s="1"/>
  <c r="D12917" i="29" s="1"/>
  <c r="D12918" i="29" s="1"/>
  <c r="D12919" i="29" s="1"/>
  <c r="D12920" i="29" s="1"/>
  <c r="D12921" i="29" s="1"/>
  <c r="D12922" i="29" s="1"/>
  <c r="D12923" i="29" s="1"/>
  <c r="D12924" i="29" s="1"/>
  <c r="D12925" i="29" s="1"/>
  <c r="D12926" i="29" s="1"/>
  <c r="D12927" i="29" s="1"/>
  <c r="D12928" i="29" s="1"/>
  <c r="D12929" i="29" s="1"/>
  <c r="D12930" i="29" s="1"/>
  <c r="D12931" i="29" s="1"/>
  <c r="D12932" i="29" s="1"/>
  <c r="D12933" i="29" s="1"/>
  <c r="D12934" i="29" s="1"/>
  <c r="D12935" i="29" s="1"/>
  <c r="D12936" i="29" s="1"/>
  <c r="D12937" i="29" s="1"/>
  <c r="D12938" i="29" s="1"/>
  <c r="D12939" i="29" s="1"/>
  <c r="D12940" i="29" s="1"/>
  <c r="D12941" i="29" s="1"/>
  <c r="D12942" i="29" s="1"/>
  <c r="D12943" i="29" s="1"/>
  <c r="D12944" i="29" s="1"/>
  <c r="D12945" i="29" s="1"/>
  <c r="D12946" i="29" s="1"/>
  <c r="D12947" i="29" s="1"/>
  <c r="D12948" i="29" s="1"/>
  <c r="D12949" i="29" s="1"/>
  <c r="D12950" i="29" s="1"/>
  <c r="D12951" i="29" s="1"/>
  <c r="D12952" i="29" s="1"/>
  <c r="D12953" i="29" s="1"/>
  <c r="D12954" i="29" s="1"/>
  <c r="D12955" i="29" s="1"/>
  <c r="D12956" i="29" s="1"/>
  <c r="D12957" i="29" s="1"/>
  <c r="D12958" i="29" s="1"/>
  <c r="D12959" i="29" s="1"/>
  <c r="D12960" i="29" s="1"/>
  <c r="D12961" i="29" s="1"/>
  <c r="D12962" i="29" s="1"/>
  <c r="D12963" i="29" s="1"/>
  <c r="D12964" i="29" s="1"/>
  <c r="D12965" i="29" s="1"/>
  <c r="D12966" i="29" s="1"/>
  <c r="D12967" i="29" s="1"/>
  <c r="D12968" i="29" s="1"/>
  <c r="D12969" i="29" s="1"/>
  <c r="D12970" i="29" s="1"/>
  <c r="D12971" i="29" s="1"/>
  <c r="D12972" i="29" s="1"/>
  <c r="D12973" i="29" s="1"/>
  <c r="D12974" i="29" s="1"/>
  <c r="D12975" i="29" s="1"/>
  <c r="D12976" i="29" s="1"/>
  <c r="D12977" i="29" s="1"/>
  <c r="D12978" i="29" s="1"/>
  <c r="D12979" i="29" s="1"/>
  <c r="D12980" i="29" s="1"/>
  <c r="D12981" i="29" s="1"/>
  <c r="D12982" i="29" s="1"/>
  <c r="D12983" i="29" s="1"/>
  <c r="D12984" i="29" s="1"/>
  <c r="D12985" i="29" s="1"/>
  <c r="D12986" i="29" s="1"/>
  <c r="D12987" i="29" s="1"/>
  <c r="D12988" i="29" s="1"/>
  <c r="D12989" i="29" s="1"/>
  <c r="D12990" i="29" s="1"/>
  <c r="D12991" i="29" s="1"/>
  <c r="D12992" i="29" s="1"/>
  <c r="D12993" i="29" s="1"/>
  <c r="D12994" i="29" s="1"/>
  <c r="D12995" i="29" s="1"/>
  <c r="D12996" i="29" s="1"/>
  <c r="D12997" i="29" s="1"/>
  <c r="D12998" i="29" s="1"/>
  <c r="D12999" i="29" s="1"/>
  <c r="D13000" i="29" s="1"/>
  <c r="D13001" i="29" s="1"/>
  <c r="D13002" i="29" s="1"/>
  <c r="D13003" i="29" s="1"/>
  <c r="D13004" i="29" s="1"/>
  <c r="D13005" i="29" s="1"/>
  <c r="D13006" i="29" s="1"/>
  <c r="D13007" i="29" s="1"/>
  <c r="D13008" i="29" s="1"/>
  <c r="D13009" i="29" s="1"/>
  <c r="D13010" i="29" s="1"/>
  <c r="D13011" i="29" s="1"/>
  <c r="D13012" i="29" s="1"/>
  <c r="D13013" i="29" s="1"/>
  <c r="D13014" i="29" s="1"/>
  <c r="D13015" i="29" s="1"/>
  <c r="D13016" i="29" s="1"/>
  <c r="D13017" i="29" s="1"/>
  <c r="D13018" i="29" s="1"/>
  <c r="D13019" i="29" s="1"/>
  <c r="D13020" i="29" s="1"/>
  <c r="D13021" i="29" s="1"/>
  <c r="D13022" i="29" s="1"/>
  <c r="D13023" i="29" s="1"/>
  <c r="D13024" i="29" s="1"/>
  <c r="D13025" i="29" s="1"/>
  <c r="D13026" i="29" s="1"/>
  <c r="D13027" i="29" s="1"/>
  <c r="D13028" i="29" s="1"/>
  <c r="D13029" i="29" s="1"/>
  <c r="D13030" i="29" s="1"/>
  <c r="D13031" i="29" s="1"/>
  <c r="D13032" i="29" s="1"/>
  <c r="D13033" i="29" s="1"/>
  <c r="D13034" i="29" s="1"/>
  <c r="D13035" i="29" s="1"/>
  <c r="D13036" i="29" s="1"/>
  <c r="D13037" i="29" s="1"/>
  <c r="D13038" i="29" s="1"/>
  <c r="D13039" i="29" s="1"/>
  <c r="D13040" i="29" s="1"/>
  <c r="D13041" i="29" s="1"/>
  <c r="D13042" i="29" s="1"/>
  <c r="D13043" i="29" s="1"/>
  <c r="D13044" i="29" s="1"/>
  <c r="D13045" i="29" s="1"/>
  <c r="D13046" i="29" s="1"/>
  <c r="D13047" i="29" s="1"/>
  <c r="D13048" i="29" s="1"/>
  <c r="D13049" i="29" s="1"/>
  <c r="D13050" i="29" s="1"/>
  <c r="D13051" i="29" s="1"/>
  <c r="D13052" i="29" s="1"/>
  <c r="D13053" i="29" s="1"/>
  <c r="D13054" i="29" s="1"/>
  <c r="D13055" i="29" s="1"/>
  <c r="D13056" i="29" s="1"/>
  <c r="D13057" i="29" s="1"/>
  <c r="D13058" i="29" s="1"/>
  <c r="D13059" i="29" s="1"/>
  <c r="D13060" i="29" s="1"/>
  <c r="D13061" i="29" s="1"/>
  <c r="D13062" i="29" s="1"/>
  <c r="D13063" i="29" s="1"/>
  <c r="D13064" i="29" s="1"/>
  <c r="D13065" i="29" s="1"/>
  <c r="D13066" i="29" s="1"/>
  <c r="D13067" i="29" s="1"/>
  <c r="D13068" i="29" s="1"/>
  <c r="D13069" i="29" s="1"/>
  <c r="D13070" i="29" s="1"/>
  <c r="D13071" i="29" s="1"/>
  <c r="D13072" i="29" s="1"/>
  <c r="D13073" i="29" s="1"/>
  <c r="D13074" i="29" s="1"/>
  <c r="D13075" i="29" s="1"/>
  <c r="D13076" i="29" s="1"/>
  <c r="D13077" i="29" s="1"/>
  <c r="D13078" i="29" s="1"/>
  <c r="D13079" i="29" s="1"/>
  <c r="D13080" i="29" s="1"/>
  <c r="D13081" i="29" s="1"/>
  <c r="D13082" i="29" s="1"/>
  <c r="D13083" i="29" s="1"/>
  <c r="D13084" i="29" s="1"/>
  <c r="D13085" i="29" s="1"/>
  <c r="D13086" i="29" s="1"/>
  <c r="D13087" i="29" s="1"/>
  <c r="D13088" i="29" s="1"/>
  <c r="D13089" i="29" s="1"/>
  <c r="D13090" i="29" s="1"/>
  <c r="D13091" i="29" s="1"/>
  <c r="D13092" i="29" s="1"/>
  <c r="D13093" i="29" s="1"/>
  <c r="D13094" i="29" s="1"/>
  <c r="D13095" i="29" s="1"/>
  <c r="D13096" i="29" s="1"/>
  <c r="D13097" i="29" s="1"/>
  <c r="D13098" i="29" s="1"/>
  <c r="D13099" i="29" s="1"/>
  <c r="D13100" i="29" s="1"/>
  <c r="D13101" i="29" s="1"/>
  <c r="D13102" i="29" s="1"/>
  <c r="D13103" i="29" s="1"/>
  <c r="D13104" i="29" s="1"/>
  <c r="D13105" i="29" s="1"/>
  <c r="D13106" i="29" s="1"/>
  <c r="D13107" i="29" s="1"/>
  <c r="D13108" i="29" s="1"/>
  <c r="D13109" i="29" s="1"/>
  <c r="D13110" i="29" s="1"/>
  <c r="D13111" i="29" s="1"/>
  <c r="D13112" i="29" s="1"/>
  <c r="D13113" i="29" s="1"/>
  <c r="D13114" i="29" s="1"/>
  <c r="D13115" i="29" s="1"/>
  <c r="D13116" i="29" s="1"/>
  <c r="D13117" i="29" s="1"/>
  <c r="D13118" i="29" s="1"/>
  <c r="D13119" i="29" s="1"/>
  <c r="D13120" i="29" s="1"/>
  <c r="D13121" i="29" s="1"/>
  <c r="D13122" i="29" s="1"/>
  <c r="D13123" i="29" s="1"/>
  <c r="D13124" i="29" s="1"/>
  <c r="D13125" i="29" s="1"/>
  <c r="D13126" i="29" s="1"/>
  <c r="D13127" i="29" s="1"/>
  <c r="D13128" i="29" s="1"/>
  <c r="D13129" i="29" s="1"/>
  <c r="D13130" i="29" s="1"/>
  <c r="D13131" i="29" s="1"/>
  <c r="D13132" i="29" s="1"/>
  <c r="D13133" i="29" s="1"/>
  <c r="D13134" i="29" s="1"/>
  <c r="D13135" i="29" s="1"/>
  <c r="D13136" i="29" s="1"/>
  <c r="D13137" i="29" s="1"/>
  <c r="D13138" i="29" s="1"/>
  <c r="D13139" i="29" s="1"/>
  <c r="D13140" i="29" s="1"/>
  <c r="D13141" i="29" s="1"/>
  <c r="D13142" i="29" s="1"/>
  <c r="D13143" i="29" s="1"/>
  <c r="D13144" i="29" s="1"/>
  <c r="D13145" i="29" s="1"/>
  <c r="D13146" i="29" s="1"/>
  <c r="D13147" i="29" s="1"/>
  <c r="D13148" i="29" s="1"/>
  <c r="D13149" i="29" s="1"/>
  <c r="D13150" i="29" s="1"/>
  <c r="D13151" i="29" s="1"/>
  <c r="D13152" i="29" s="1"/>
  <c r="D13153" i="29" s="1"/>
  <c r="B13154" i="29"/>
  <c r="B13155" i="29" s="1"/>
  <c r="B13156" i="29" s="1"/>
  <c r="B13157" i="29" s="1"/>
  <c r="B13158" i="29" s="1"/>
  <c r="B13159" i="29" s="1"/>
  <c r="B13160" i="29" s="1"/>
  <c r="B13161" i="29" s="1"/>
  <c r="B13162" i="29" s="1"/>
  <c r="B13163" i="29" s="1"/>
  <c r="B13164" i="29" s="1"/>
  <c r="B13165" i="29" s="1"/>
  <c r="B13166" i="29" s="1"/>
  <c r="B13167" i="29" s="1"/>
  <c r="B13168" i="29" s="1"/>
  <c r="B13169" i="29" s="1"/>
  <c r="B13170" i="29" s="1"/>
  <c r="B13171" i="29" s="1"/>
  <c r="B13172" i="29" s="1"/>
  <c r="B13173" i="29" s="1"/>
  <c r="B13174" i="29" s="1"/>
  <c r="B13175" i="29" s="1"/>
  <c r="B13176" i="29" s="1"/>
  <c r="B13177" i="29" s="1"/>
  <c r="B13178" i="29" s="1"/>
  <c r="B13179" i="29" s="1"/>
  <c r="B13180" i="29" s="1"/>
  <c r="B13181" i="29" s="1"/>
  <c r="B13182" i="29" s="1"/>
  <c r="B13183" i="29" s="1"/>
  <c r="B13184" i="29" s="1"/>
  <c r="B13185" i="29" s="1"/>
  <c r="B13186" i="29" s="1"/>
  <c r="B13187" i="29" s="1"/>
  <c r="B13188" i="29" s="1"/>
  <c r="B13189" i="29" s="1"/>
  <c r="B13190" i="29" s="1"/>
  <c r="B13191" i="29" s="1"/>
  <c r="B13192" i="29" s="1"/>
  <c r="B13193" i="29" s="1"/>
  <c r="B13194" i="29" s="1"/>
  <c r="B13195" i="29" s="1"/>
  <c r="B13196" i="29" s="1"/>
  <c r="B13197" i="29" s="1"/>
  <c r="B13198" i="29" s="1"/>
  <c r="B13199" i="29" s="1"/>
  <c r="B13200" i="29" s="1"/>
  <c r="B13201" i="29" s="1"/>
  <c r="B13202" i="29" s="1"/>
  <c r="B13203" i="29" s="1"/>
  <c r="B13204" i="29" s="1"/>
  <c r="B13205" i="29" s="1"/>
  <c r="B13206" i="29" s="1"/>
  <c r="B13207" i="29" s="1"/>
  <c r="B13208" i="29" s="1"/>
  <c r="B13209" i="29" s="1"/>
  <c r="B13210" i="29" s="1"/>
  <c r="B13211" i="29" s="1"/>
  <c r="B13212" i="29" s="1"/>
  <c r="B13213" i="29" s="1"/>
  <c r="B13214" i="29" s="1"/>
  <c r="B13215" i="29" s="1"/>
  <c r="B13216" i="29" s="1"/>
  <c r="B13217" i="29" s="1"/>
  <c r="B13218" i="29" s="1"/>
  <c r="B13219" i="29" s="1"/>
  <c r="B13220" i="29" s="1"/>
  <c r="B13221" i="29" s="1"/>
  <c r="B13222" i="29" s="1"/>
  <c r="B13223" i="29" s="1"/>
  <c r="B13224" i="29" s="1"/>
  <c r="B13225" i="29" s="1"/>
  <c r="B13226" i="29" s="1"/>
  <c r="B13227" i="29" s="1"/>
  <c r="B13228" i="29" s="1"/>
  <c r="B13229" i="29" s="1"/>
  <c r="B13230" i="29" s="1"/>
  <c r="B13231" i="29" s="1"/>
  <c r="B13232" i="29" s="1"/>
  <c r="B13233" i="29" s="1"/>
  <c r="B13234" i="29" s="1"/>
  <c r="B13235" i="29" s="1"/>
  <c r="B13236" i="29" s="1"/>
  <c r="B13237" i="29" s="1"/>
  <c r="B13238" i="29" s="1"/>
  <c r="B13239" i="29" s="1"/>
  <c r="B13240" i="29" s="1"/>
  <c r="B13241" i="29" s="1"/>
  <c r="B13242" i="29" s="1"/>
  <c r="B13243" i="29" s="1"/>
  <c r="B13244" i="29" s="1"/>
  <c r="B13245" i="29" s="1"/>
  <c r="B13246" i="29" s="1"/>
  <c r="B13247" i="29" s="1"/>
  <c r="B13248" i="29" s="1"/>
  <c r="B13249" i="29" s="1"/>
  <c r="B13250" i="29" s="1"/>
  <c r="B13251" i="29" s="1"/>
  <c r="B13252" i="29" s="1"/>
  <c r="B13253" i="29" s="1"/>
  <c r="B13254" i="29" s="1"/>
  <c r="B13255" i="29" s="1"/>
  <c r="B13256" i="29" s="1"/>
  <c r="B13257" i="29" s="1"/>
  <c r="B13258" i="29" s="1"/>
  <c r="B13259" i="29" s="1"/>
  <c r="B13260" i="29" s="1"/>
  <c r="B13261" i="29" s="1"/>
  <c r="B13262" i="29" s="1"/>
  <c r="B13263" i="29" s="1"/>
  <c r="B13264" i="29" s="1"/>
  <c r="B13265" i="29" s="1"/>
  <c r="B13266" i="29" s="1"/>
  <c r="B13267" i="29" s="1"/>
  <c r="B13268" i="29" s="1"/>
  <c r="B13269" i="29" s="1"/>
  <c r="B13270" i="29" s="1"/>
  <c r="B13271" i="29" s="1"/>
  <c r="B13272" i="29" s="1"/>
  <c r="B13273" i="29" s="1"/>
  <c r="B13274" i="29" s="1"/>
  <c r="B13275" i="29" s="1"/>
  <c r="B13276" i="29" s="1"/>
  <c r="B13277" i="29" s="1"/>
  <c r="B13278" i="29" s="1"/>
  <c r="B13279" i="29" s="1"/>
  <c r="B13280" i="29" s="1"/>
  <c r="B13281" i="29" s="1"/>
  <c r="B13282" i="29" s="1"/>
  <c r="B13283" i="29" s="1"/>
  <c r="B13284" i="29" s="1"/>
  <c r="B13285" i="29" s="1"/>
  <c r="B13286" i="29" s="1"/>
  <c r="B13287" i="29" s="1"/>
  <c r="B13288" i="29" s="1"/>
  <c r="B13289" i="29" s="1"/>
  <c r="B13290" i="29" s="1"/>
  <c r="B13291" i="29" s="1"/>
  <c r="B13292" i="29" s="1"/>
  <c r="B13293" i="29" s="1"/>
  <c r="B13294" i="29" s="1"/>
  <c r="B13295" i="29" s="1"/>
  <c r="B13296" i="29" s="1"/>
  <c r="B13297" i="29" s="1"/>
  <c r="B13298" i="29" s="1"/>
  <c r="B13299" i="29" s="1"/>
  <c r="B13300" i="29" s="1"/>
  <c r="B13301" i="29" s="1"/>
  <c r="B13302" i="29" s="1"/>
  <c r="B13303" i="29" s="1"/>
  <c r="B13304" i="29" s="1"/>
  <c r="B13305" i="29" s="1"/>
  <c r="B13306" i="29" s="1"/>
  <c r="B13307" i="29" s="1"/>
  <c r="B13308" i="29" s="1"/>
  <c r="B13309" i="29" s="1"/>
  <c r="B13310" i="29" s="1"/>
  <c r="B13311" i="29" s="1"/>
  <c r="B13312" i="29" s="1"/>
  <c r="B13313" i="29" s="1"/>
  <c r="B13314" i="29" s="1"/>
  <c r="B13315" i="29" s="1"/>
  <c r="B13316" i="29" s="1"/>
  <c r="B13317" i="29" s="1"/>
  <c r="B13318" i="29" s="1"/>
  <c r="B13319" i="29" s="1"/>
  <c r="B13320" i="29" s="1"/>
  <c r="B13321" i="29" s="1"/>
  <c r="B13322" i="29" s="1"/>
  <c r="B13323" i="29" s="1"/>
  <c r="B13324" i="29" s="1"/>
  <c r="B13325" i="29" s="1"/>
  <c r="B13326" i="29" s="1"/>
  <c r="B13327" i="29" s="1"/>
  <c r="B13328" i="29" s="1"/>
  <c r="B13329" i="29" s="1"/>
  <c r="B13330" i="29" s="1"/>
  <c r="B13331" i="29" s="1"/>
  <c r="B13332" i="29" s="1"/>
  <c r="B13333" i="29" s="1"/>
  <c r="B13334" i="29" s="1"/>
  <c r="B13335" i="29" s="1"/>
  <c r="B13336" i="29" s="1"/>
  <c r="B13337" i="29" s="1"/>
  <c r="B13338" i="29" s="1"/>
  <c r="B13339" i="29" s="1"/>
  <c r="B13340" i="29" s="1"/>
  <c r="B13341" i="29" s="1"/>
  <c r="B13342" i="29" s="1"/>
  <c r="B13343" i="29" s="1"/>
  <c r="B13344" i="29" s="1"/>
  <c r="B13345" i="29" s="1"/>
  <c r="B13346" i="29" s="1"/>
  <c r="B13347" i="29" s="1"/>
  <c r="B13348" i="29" s="1"/>
  <c r="B13349" i="29" s="1"/>
  <c r="B13350" i="29" s="1"/>
  <c r="B13351" i="29" s="1"/>
  <c r="B13352" i="29" s="1"/>
  <c r="B13353" i="29" s="1"/>
  <c r="B13354" i="29" s="1"/>
  <c r="B13355" i="29" s="1"/>
  <c r="B13356" i="29" s="1"/>
  <c r="B13357" i="29" s="1"/>
  <c r="B13358" i="29" s="1"/>
  <c r="B13359" i="29" s="1"/>
  <c r="B13360" i="29" s="1"/>
  <c r="B13361" i="29" s="1"/>
  <c r="B13362" i="29" s="1"/>
  <c r="B13363" i="29" s="1"/>
  <c r="B13364" i="29" s="1"/>
  <c r="B13365" i="29" s="1"/>
  <c r="B13366" i="29" s="1"/>
  <c r="B13367" i="29" s="1"/>
  <c r="B13368" i="29" s="1"/>
  <c r="B13369" i="29" s="1"/>
  <c r="B13370" i="29" s="1"/>
  <c r="B13371" i="29" s="1"/>
  <c r="B13372" i="29" s="1"/>
  <c r="B13373" i="29" s="1"/>
  <c r="B13374" i="29" s="1"/>
  <c r="B13375" i="29" s="1"/>
  <c r="B13376" i="29" s="1"/>
  <c r="B13377" i="29" s="1"/>
  <c r="B13378" i="29" s="1"/>
  <c r="B13379" i="29" s="1"/>
  <c r="B13380" i="29" s="1"/>
  <c r="B13381" i="29" s="1"/>
  <c r="B13382" i="29" s="1"/>
  <c r="B13383" i="29" s="1"/>
  <c r="B13384" i="29" s="1"/>
  <c r="B13385" i="29" s="1"/>
  <c r="B13386" i="29" s="1"/>
  <c r="B13387" i="29" s="1"/>
  <c r="B13388" i="29" s="1"/>
  <c r="B13389" i="29" s="1"/>
  <c r="B13390" i="29" s="1"/>
  <c r="B13391" i="29" s="1"/>
  <c r="B13392" i="29" s="1"/>
  <c r="B13393" i="29" s="1"/>
  <c r="B13394" i="29" s="1"/>
  <c r="B13395" i="29" s="1"/>
  <c r="B13396" i="29" s="1"/>
  <c r="B13397" i="29" s="1"/>
  <c r="B13398" i="29" s="1"/>
  <c r="B13399" i="29" s="1"/>
  <c r="B13400" i="29" s="1"/>
  <c r="B13401" i="29" s="1"/>
  <c r="B13402" i="29" s="1"/>
  <c r="B13403" i="29" s="1"/>
  <c r="B13404" i="29" s="1"/>
  <c r="B13405" i="29" s="1"/>
  <c r="B13406" i="29" s="1"/>
  <c r="B13407" i="29" s="1"/>
  <c r="B13408" i="29" s="1"/>
  <c r="B13409" i="29" s="1"/>
  <c r="B13410" i="29" s="1"/>
  <c r="B13411" i="29" s="1"/>
  <c r="B13412" i="29" s="1"/>
  <c r="B13413" i="29" s="1"/>
  <c r="B13414" i="29" s="1"/>
  <c r="B13415" i="29" s="1"/>
  <c r="B13416" i="29" s="1"/>
  <c r="B13417" i="29" s="1"/>
  <c r="B13418" i="29" s="1"/>
  <c r="B13419" i="29" s="1"/>
  <c r="B13420" i="29" s="1"/>
  <c r="B13421" i="29" s="1"/>
  <c r="B13422" i="29" s="1"/>
  <c r="B13423" i="29" s="1"/>
  <c r="B13424" i="29" s="1"/>
  <c r="B13425" i="29" s="1"/>
  <c r="B13426" i="29" s="1"/>
  <c r="B13427" i="29" s="1"/>
  <c r="B13428" i="29" s="1"/>
  <c r="B13429" i="29" s="1"/>
  <c r="B13430" i="29" s="1"/>
  <c r="B13431" i="29" s="1"/>
  <c r="B13432" i="29" s="1"/>
  <c r="B13433" i="29" s="1"/>
  <c r="B13434" i="29" s="1"/>
  <c r="B13435" i="29" s="1"/>
  <c r="B13436" i="29" s="1"/>
  <c r="B13437" i="29" s="1"/>
  <c r="B13438" i="29" s="1"/>
  <c r="B13439" i="29" s="1"/>
  <c r="B13440" i="29" s="1"/>
  <c r="B13441" i="29" s="1"/>
  <c r="B13442" i="29" s="1"/>
  <c r="B13443" i="29" s="1"/>
  <c r="B13444" i="29" s="1"/>
  <c r="B13445" i="29" s="1"/>
  <c r="B13446" i="29" s="1"/>
  <c r="B13447" i="29" s="1"/>
  <c r="B13448" i="29" s="1"/>
  <c r="B13449" i="29" s="1"/>
  <c r="B13450" i="29" s="1"/>
  <c r="B13451" i="29" s="1"/>
  <c r="B13452" i="29" s="1"/>
  <c r="B13453" i="29" s="1"/>
  <c r="B13454" i="29" s="1"/>
  <c r="B13455" i="29" s="1"/>
  <c r="B13456" i="29" s="1"/>
  <c r="B13457" i="29" s="1"/>
  <c r="B13458" i="29" s="1"/>
  <c r="B13459" i="29" s="1"/>
  <c r="B13460" i="29" s="1"/>
  <c r="B13461" i="29" s="1"/>
  <c r="B13462" i="29" s="1"/>
  <c r="B13463" i="29" s="1"/>
  <c r="B13464" i="29" s="1"/>
  <c r="B13465" i="29" s="1"/>
  <c r="B13466" i="29" s="1"/>
  <c r="B13467" i="29" s="1"/>
  <c r="B13468" i="29" s="1"/>
  <c r="B13469" i="29" s="1"/>
  <c r="B13470" i="29" s="1"/>
  <c r="B13471" i="29" s="1"/>
  <c r="B13472" i="29" s="1"/>
  <c r="B13473" i="29" s="1"/>
  <c r="B13474" i="29" s="1"/>
  <c r="B13475" i="29" s="1"/>
  <c r="B13476" i="29" s="1"/>
  <c r="B13477" i="29" s="1"/>
  <c r="B13478" i="29" s="1"/>
  <c r="B13479" i="29" s="1"/>
  <c r="B13480" i="29" s="1"/>
  <c r="B13481" i="29" s="1"/>
  <c r="B13482" i="29" s="1"/>
  <c r="B13483" i="29" s="1"/>
  <c r="B13484" i="29" s="1"/>
  <c r="B13485" i="29" s="1"/>
  <c r="B13486" i="29" s="1"/>
  <c r="B13487" i="29" s="1"/>
  <c r="B13488" i="29" s="1"/>
  <c r="B13489" i="29" s="1"/>
  <c r="B13490" i="29" s="1"/>
  <c r="B13491" i="29" s="1"/>
  <c r="B13492" i="29" s="1"/>
  <c r="B13493" i="29" s="1"/>
  <c r="B13494" i="29" s="1"/>
  <c r="B13495" i="29" s="1"/>
  <c r="B13496" i="29" s="1"/>
  <c r="B13497" i="29" s="1"/>
  <c r="B13498" i="29" s="1"/>
  <c r="B13499" i="29" s="1"/>
  <c r="B13500" i="29" s="1"/>
  <c r="B13501" i="29" s="1"/>
  <c r="B13502" i="29" s="1"/>
  <c r="B13503" i="29" s="1"/>
  <c r="B13504" i="29" s="1"/>
  <c r="B13505" i="29" s="1"/>
  <c r="B13506" i="29" s="1"/>
  <c r="B13507" i="29" s="1"/>
  <c r="B13508" i="29" s="1"/>
  <c r="B13509" i="29" s="1"/>
  <c r="B13510" i="29" s="1"/>
  <c r="B13511" i="29" s="1"/>
  <c r="B13512" i="29" s="1"/>
  <c r="B13513" i="29" s="1"/>
  <c r="B13514" i="29" s="1"/>
  <c r="B13515" i="29" s="1"/>
  <c r="B13516" i="29" s="1"/>
  <c r="B13517" i="29" s="1"/>
  <c r="B13518" i="29" s="1"/>
  <c r="C13154" i="29"/>
  <c r="C13155" i="29" s="1"/>
  <c r="C13156" i="29" s="1"/>
  <c r="C13157" i="29" s="1"/>
  <c r="C13158" i="29" s="1"/>
  <c r="C13159" i="29" s="1"/>
  <c r="C13160" i="29" s="1"/>
  <c r="C13161" i="29" s="1"/>
  <c r="C13162" i="29" s="1"/>
  <c r="C13163" i="29" s="1"/>
  <c r="C13164" i="29" s="1"/>
  <c r="C13165" i="29" s="1"/>
  <c r="C13166" i="29" s="1"/>
  <c r="C13167" i="29" s="1"/>
  <c r="C13168" i="29" s="1"/>
  <c r="C13169" i="29" s="1"/>
  <c r="C13170" i="29" s="1"/>
  <c r="C13171" i="29" s="1"/>
  <c r="C13172" i="29" s="1"/>
  <c r="C13173" i="29" s="1"/>
  <c r="C13174" i="29" s="1"/>
  <c r="C13175" i="29" s="1"/>
  <c r="C13176" i="29" s="1"/>
  <c r="C13177" i="29" s="1"/>
  <c r="C13178" i="29" s="1"/>
  <c r="C13179" i="29" s="1"/>
  <c r="C13180" i="29" s="1"/>
  <c r="C13181" i="29" s="1"/>
  <c r="C13182" i="29" s="1"/>
  <c r="C13183" i="29" s="1"/>
  <c r="C13184" i="29" s="1"/>
  <c r="C13185" i="29" s="1"/>
  <c r="C13186" i="29" s="1"/>
  <c r="C13187" i="29" s="1"/>
  <c r="C13188" i="29" s="1"/>
  <c r="C13189" i="29" s="1"/>
  <c r="C13190" i="29" s="1"/>
  <c r="C13191" i="29" s="1"/>
  <c r="C13192" i="29" s="1"/>
  <c r="C13193" i="29" s="1"/>
  <c r="C13194" i="29" s="1"/>
  <c r="C13195" i="29" s="1"/>
  <c r="C13196" i="29" s="1"/>
  <c r="C13197" i="29" s="1"/>
  <c r="C13198" i="29" s="1"/>
  <c r="C13199" i="29" s="1"/>
  <c r="C13200" i="29" s="1"/>
  <c r="C13201" i="29" s="1"/>
  <c r="C13202" i="29" s="1"/>
  <c r="C13203" i="29" s="1"/>
  <c r="C13204" i="29" s="1"/>
  <c r="C13205" i="29" s="1"/>
  <c r="C13206" i="29" s="1"/>
  <c r="C13207" i="29" s="1"/>
  <c r="C13208" i="29" s="1"/>
  <c r="C13209" i="29" s="1"/>
  <c r="C13210" i="29" s="1"/>
  <c r="C13211" i="29" s="1"/>
  <c r="C13212" i="29" s="1"/>
  <c r="C13213" i="29" s="1"/>
  <c r="C13214" i="29" s="1"/>
  <c r="C13215" i="29" s="1"/>
  <c r="C13216" i="29" s="1"/>
  <c r="C13217" i="29" s="1"/>
  <c r="C13218" i="29" s="1"/>
  <c r="C13219" i="29" s="1"/>
  <c r="C13220" i="29" s="1"/>
  <c r="C13221" i="29" s="1"/>
  <c r="C13222" i="29" s="1"/>
  <c r="C13223" i="29" s="1"/>
  <c r="C13224" i="29" s="1"/>
  <c r="C13225" i="29" s="1"/>
  <c r="C13226" i="29" s="1"/>
  <c r="C13227" i="29" s="1"/>
  <c r="C13228" i="29" s="1"/>
  <c r="C13229" i="29" s="1"/>
  <c r="C13230" i="29" s="1"/>
  <c r="C13231" i="29" s="1"/>
  <c r="C13232" i="29" s="1"/>
  <c r="C13233" i="29" s="1"/>
  <c r="C13234" i="29" s="1"/>
  <c r="C13235" i="29" s="1"/>
  <c r="C13236" i="29" s="1"/>
  <c r="C13237" i="29" s="1"/>
  <c r="C13238" i="29" s="1"/>
  <c r="C13239" i="29" s="1"/>
  <c r="C13240" i="29" s="1"/>
  <c r="C13241" i="29" s="1"/>
  <c r="C13242" i="29" s="1"/>
  <c r="C13243" i="29" s="1"/>
  <c r="C13244" i="29" s="1"/>
  <c r="C13245" i="29" s="1"/>
  <c r="C13246" i="29" s="1"/>
  <c r="C13247" i="29" s="1"/>
  <c r="C13248" i="29" s="1"/>
  <c r="C13249" i="29" s="1"/>
  <c r="C13250" i="29" s="1"/>
  <c r="C13251" i="29" s="1"/>
  <c r="C13252" i="29" s="1"/>
  <c r="C13253" i="29" s="1"/>
  <c r="C13254" i="29" s="1"/>
  <c r="C13255" i="29" s="1"/>
  <c r="C13256" i="29" s="1"/>
  <c r="C13257" i="29" s="1"/>
  <c r="C13258" i="29" s="1"/>
  <c r="C13259" i="29" s="1"/>
  <c r="C13260" i="29" s="1"/>
  <c r="C13261" i="29" s="1"/>
  <c r="C13262" i="29" s="1"/>
  <c r="C13263" i="29" s="1"/>
  <c r="C13264" i="29" s="1"/>
  <c r="C13265" i="29" s="1"/>
  <c r="C13266" i="29" s="1"/>
  <c r="C13267" i="29" s="1"/>
  <c r="C13268" i="29" s="1"/>
  <c r="C13269" i="29" s="1"/>
  <c r="C13270" i="29" s="1"/>
  <c r="C13271" i="29" s="1"/>
  <c r="C13272" i="29" s="1"/>
  <c r="C13273" i="29" s="1"/>
  <c r="C13274" i="29" s="1"/>
  <c r="C13275" i="29" s="1"/>
  <c r="C13276" i="29" s="1"/>
  <c r="C13277" i="29" s="1"/>
  <c r="C13278" i="29" s="1"/>
  <c r="C13279" i="29" s="1"/>
  <c r="C13280" i="29" s="1"/>
  <c r="C13281" i="29" s="1"/>
  <c r="C13282" i="29" s="1"/>
  <c r="C13283" i="29" s="1"/>
  <c r="C13284" i="29" s="1"/>
  <c r="C13285" i="29" s="1"/>
  <c r="C13286" i="29" s="1"/>
  <c r="C13287" i="29" s="1"/>
  <c r="C13288" i="29" s="1"/>
  <c r="C13289" i="29" s="1"/>
  <c r="C13290" i="29" s="1"/>
  <c r="C13291" i="29" s="1"/>
  <c r="C13292" i="29" s="1"/>
  <c r="C13293" i="29" s="1"/>
  <c r="C13294" i="29" s="1"/>
  <c r="C13295" i="29" s="1"/>
  <c r="C13296" i="29" s="1"/>
  <c r="C13297" i="29" s="1"/>
  <c r="C13298" i="29" s="1"/>
  <c r="C13299" i="29" s="1"/>
  <c r="C13300" i="29" s="1"/>
  <c r="C13301" i="29" s="1"/>
  <c r="C13302" i="29" s="1"/>
  <c r="C13303" i="29" s="1"/>
  <c r="C13304" i="29" s="1"/>
  <c r="C13305" i="29" s="1"/>
  <c r="C13306" i="29" s="1"/>
  <c r="C13307" i="29" s="1"/>
  <c r="C13308" i="29" s="1"/>
  <c r="C13309" i="29" s="1"/>
  <c r="C13310" i="29" s="1"/>
  <c r="C13311" i="29" s="1"/>
  <c r="C13312" i="29" s="1"/>
  <c r="C13313" i="29" s="1"/>
  <c r="C13314" i="29" s="1"/>
  <c r="C13315" i="29" s="1"/>
  <c r="C13316" i="29" s="1"/>
  <c r="C13317" i="29" s="1"/>
  <c r="C13318" i="29" s="1"/>
  <c r="C13319" i="29" s="1"/>
  <c r="C13320" i="29" s="1"/>
  <c r="C13321" i="29" s="1"/>
  <c r="C13322" i="29" s="1"/>
  <c r="C13323" i="29" s="1"/>
  <c r="C13324" i="29" s="1"/>
  <c r="C13325" i="29" s="1"/>
  <c r="C13326" i="29" s="1"/>
  <c r="C13327" i="29" s="1"/>
  <c r="C13328" i="29" s="1"/>
  <c r="C13329" i="29" s="1"/>
  <c r="C13330" i="29" s="1"/>
  <c r="C13331" i="29" s="1"/>
  <c r="C13332" i="29" s="1"/>
  <c r="C13333" i="29" s="1"/>
  <c r="C13334" i="29" s="1"/>
  <c r="C13335" i="29" s="1"/>
  <c r="C13336" i="29" s="1"/>
  <c r="C13337" i="29" s="1"/>
  <c r="C13338" i="29" s="1"/>
  <c r="C13339" i="29" s="1"/>
  <c r="C13340" i="29" s="1"/>
  <c r="C13341" i="29" s="1"/>
  <c r="C13342" i="29" s="1"/>
  <c r="C13343" i="29" s="1"/>
  <c r="C13344" i="29" s="1"/>
  <c r="C13345" i="29" s="1"/>
  <c r="C13346" i="29" s="1"/>
  <c r="C13347" i="29" s="1"/>
  <c r="C13348" i="29" s="1"/>
  <c r="C13349" i="29" s="1"/>
  <c r="C13350" i="29" s="1"/>
  <c r="C13351" i="29" s="1"/>
  <c r="C13352" i="29" s="1"/>
  <c r="C13353" i="29" s="1"/>
  <c r="C13354" i="29" s="1"/>
  <c r="C13355" i="29" s="1"/>
  <c r="C13356" i="29" s="1"/>
  <c r="C13357" i="29" s="1"/>
  <c r="C13358" i="29" s="1"/>
  <c r="C13359" i="29" s="1"/>
  <c r="C13360" i="29" s="1"/>
  <c r="C13361" i="29" s="1"/>
  <c r="C13362" i="29" s="1"/>
  <c r="C13363" i="29" s="1"/>
  <c r="C13364" i="29" s="1"/>
  <c r="C13365" i="29" s="1"/>
  <c r="C13366" i="29" s="1"/>
  <c r="C13367" i="29" s="1"/>
  <c r="C13368" i="29" s="1"/>
  <c r="C13369" i="29" s="1"/>
  <c r="C13370" i="29" s="1"/>
  <c r="C13371" i="29" s="1"/>
  <c r="C13372" i="29" s="1"/>
  <c r="C13373" i="29" s="1"/>
  <c r="C13374" i="29" s="1"/>
  <c r="C13375" i="29" s="1"/>
  <c r="C13376" i="29" s="1"/>
  <c r="C13377" i="29" s="1"/>
  <c r="C13378" i="29" s="1"/>
  <c r="C13379" i="29" s="1"/>
  <c r="C13380" i="29" s="1"/>
  <c r="C13381" i="29" s="1"/>
  <c r="C13382" i="29" s="1"/>
  <c r="C13383" i="29" s="1"/>
  <c r="C13384" i="29" s="1"/>
  <c r="C13385" i="29" s="1"/>
  <c r="C13386" i="29" s="1"/>
  <c r="C13387" i="29" s="1"/>
  <c r="C13388" i="29" s="1"/>
  <c r="C13389" i="29" s="1"/>
  <c r="C13390" i="29" s="1"/>
  <c r="C13391" i="29" s="1"/>
  <c r="C13392" i="29" s="1"/>
  <c r="C13393" i="29" s="1"/>
  <c r="C13394" i="29" s="1"/>
  <c r="C13395" i="29" s="1"/>
  <c r="C13396" i="29" s="1"/>
  <c r="C13397" i="29" s="1"/>
  <c r="C13398" i="29" s="1"/>
  <c r="C13399" i="29" s="1"/>
  <c r="C13400" i="29" s="1"/>
  <c r="C13401" i="29" s="1"/>
  <c r="C13402" i="29" s="1"/>
  <c r="C13403" i="29" s="1"/>
  <c r="C13404" i="29" s="1"/>
  <c r="C13405" i="29" s="1"/>
  <c r="C13406" i="29" s="1"/>
  <c r="C13407" i="29" s="1"/>
  <c r="C13408" i="29" s="1"/>
  <c r="C13409" i="29" s="1"/>
  <c r="C13410" i="29" s="1"/>
  <c r="C13411" i="29" s="1"/>
  <c r="C13412" i="29" s="1"/>
  <c r="C13413" i="29" s="1"/>
  <c r="C13414" i="29" s="1"/>
  <c r="C13415" i="29" s="1"/>
  <c r="C13416" i="29" s="1"/>
  <c r="C13417" i="29" s="1"/>
  <c r="C13418" i="29" s="1"/>
  <c r="C13419" i="29" s="1"/>
  <c r="C13420" i="29" s="1"/>
  <c r="C13421" i="29" s="1"/>
  <c r="C13422" i="29" s="1"/>
  <c r="C13423" i="29" s="1"/>
  <c r="C13424" i="29" s="1"/>
  <c r="C13425" i="29" s="1"/>
  <c r="C13426" i="29" s="1"/>
  <c r="C13427" i="29" s="1"/>
  <c r="C13428" i="29" s="1"/>
  <c r="C13429" i="29" s="1"/>
  <c r="C13430" i="29" s="1"/>
  <c r="C13431" i="29" s="1"/>
  <c r="C13432" i="29" s="1"/>
  <c r="C13433" i="29" s="1"/>
  <c r="C13434" i="29" s="1"/>
  <c r="C13435" i="29" s="1"/>
  <c r="C13436" i="29" s="1"/>
  <c r="C13437" i="29" s="1"/>
  <c r="C13438" i="29" s="1"/>
  <c r="C13439" i="29" s="1"/>
  <c r="C13440" i="29" s="1"/>
  <c r="C13441" i="29" s="1"/>
  <c r="C13442" i="29" s="1"/>
  <c r="C13443" i="29" s="1"/>
  <c r="C13444" i="29" s="1"/>
  <c r="C13445" i="29" s="1"/>
  <c r="C13446" i="29" s="1"/>
  <c r="C13447" i="29" s="1"/>
  <c r="C13448" i="29" s="1"/>
  <c r="C13449" i="29" s="1"/>
  <c r="C13450" i="29" s="1"/>
  <c r="C13451" i="29" s="1"/>
  <c r="C13452" i="29" s="1"/>
  <c r="C13453" i="29" s="1"/>
  <c r="C13454" i="29" s="1"/>
  <c r="C13455" i="29" s="1"/>
  <c r="C13456" i="29" s="1"/>
  <c r="C13457" i="29" s="1"/>
  <c r="C13458" i="29" s="1"/>
  <c r="C13459" i="29" s="1"/>
  <c r="C13460" i="29" s="1"/>
  <c r="C13461" i="29" s="1"/>
  <c r="C13462" i="29" s="1"/>
  <c r="C13463" i="29" s="1"/>
  <c r="C13464" i="29" s="1"/>
  <c r="C13465" i="29" s="1"/>
  <c r="C13466" i="29" s="1"/>
  <c r="C13467" i="29" s="1"/>
  <c r="C13468" i="29" s="1"/>
  <c r="C13469" i="29" s="1"/>
  <c r="C13470" i="29" s="1"/>
  <c r="C13471" i="29" s="1"/>
  <c r="C13472" i="29" s="1"/>
  <c r="C13473" i="29" s="1"/>
  <c r="C13474" i="29" s="1"/>
  <c r="C13475" i="29" s="1"/>
  <c r="C13476" i="29" s="1"/>
  <c r="C13477" i="29" s="1"/>
  <c r="C13478" i="29" s="1"/>
  <c r="C13479" i="29" s="1"/>
  <c r="C13480" i="29" s="1"/>
  <c r="C13481" i="29" s="1"/>
  <c r="C13482" i="29" s="1"/>
  <c r="C13483" i="29" s="1"/>
  <c r="C13484" i="29" s="1"/>
  <c r="C13485" i="29" s="1"/>
  <c r="C13486" i="29" s="1"/>
  <c r="C13487" i="29" s="1"/>
  <c r="C13488" i="29" s="1"/>
  <c r="C13489" i="29" s="1"/>
  <c r="C13490" i="29" s="1"/>
  <c r="C13491" i="29" s="1"/>
  <c r="C13492" i="29" s="1"/>
  <c r="C13493" i="29" s="1"/>
  <c r="C13494" i="29" s="1"/>
  <c r="C13495" i="29" s="1"/>
  <c r="C13496" i="29" s="1"/>
  <c r="C13497" i="29" s="1"/>
  <c r="C13498" i="29" s="1"/>
  <c r="C13499" i="29" s="1"/>
  <c r="C13500" i="29" s="1"/>
  <c r="C13501" i="29" s="1"/>
  <c r="C13502" i="29" s="1"/>
  <c r="C13503" i="29" s="1"/>
  <c r="C13504" i="29" s="1"/>
  <c r="C13505" i="29" s="1"/>
  <c r="C13506" i="29" s="1"/>
  <c r="C13507" i="29" s="1"/>
  <c r="C13508" i="29" s="1"/>
  <c r="C13509" i="29" s="1"/>
  <c r="C13510" i="29" s="1"/>
  <c r="C13511" i="29" s="1"/>
  <c r="C13512" i="29" s="1"/>
  <c r="C13513" i="29" s="1"/>
  <c r="C13514" i="29" s="1"/>
  <c r="C13515" i="29" s="1"/>
  <c r="C13516" i="29" s="1"/>
  <c r="C13517" i="29" s="1"/>
  <c r="C13518" i="29" s="1"/>
  <c r="D13155" i="29"/>
  <c r="D13156" i="29" s="1"/>
  <c r="D13157" i="29" s="1"/>
  <c r="D13158" i="29" s="1"/>
  <c r="D13159" i="29" s="1"/>
  <c r="D13160" i="29" s="1"/>
  <c r="D13161" i="29" s="1"/>
  <c r="D13162" i="29" s="1"/>
  <c r="D13163" i="29" s="1"/>
  <c r="D13164" i="29" s="1"/>
  <c r="D13165" i="29" s="1"/>
  <c r="D13166" i="29" s="1"/>
  <c r="D13167" i="29" s="1"/>
  <c r="D13168" i="29" s="1"/>
  <c r="D13169" i="29" s="1"/>
  <c r="D13170" i="29" s="1"/>
  <c r="D13171" i="29" s="1"/>
  <c r="D13172" i="29" s="1"/>
  <c r="D13173" i="29" s="1"/>
  <c r="D13174" i="29" s="1"/>
  <c r="D13175" i="29" s="1"/>
  <c r="D13176" i="29" s="1"/>
  <c r="D13177" i="29" s="1"/>
  <c r="D13178" i="29" s="1"/>
  <c r="D13179" i="29" s="1"/>
  <c r="D13180" i="29" s="1"/>
  <c r="D13181" i="29" s="1"/>
  <c r="D13182" i="29" s="1"/>
  <c r="D13183" i="29" s="1"/>
  <c r="D13184" i="29" s="1"/>
  <c r="D13185" i="29" s="1"/>
  <c r="D13186" i="29" s="1"/>
  <c r="D13187" i="29" s="1"/>
  <c r="D13188" i="29" s="1"/>
  <c r="D13189" i="29" s="1"/>
  <c r="D13190" i="29" s="1"/>
  <c r="D13191" i="29" s="1"/>
  <c r="D13192" i="29" s="1"/>
  <c r="D13193" i="29" s="1"/>
  <c r="D13194" i="29" s="1"/>
  <c r="D13195" i="29" s="1"/>
  <c r="D13196" i="29" s="1"/>
  <c r="D13197" i="29" s="1"/>
  <c r="D13198" i="29" s="1"/>
  <c r="D13199" i="29" s="1"/>
  <c r="D13200" i="29" s="1"/>
  <c r="D13201" i="29" s="1"/>
  <c r="D13202" i="29" s="1"/>
  <c r="D13203" i="29" s="1"/>
  <c r="D13204" i="29" s="1"/>
  <c r="D13205" i="29" s="1"/>
  <c r="D13206" i="29" s="1"/>
  <c r="D13207" i="29" s="1"/>
  <c r="D13208" i="29" s="1"/>
  <c r="D13209" i="29" s="1"/>
  <c r="D13210" i="29" s="1"/>
  <c r="D13211" i="29" s="1"/>
  <c r="D13212" i="29" s="1"/>
  <c r="D13213" i="29" s="1"/>
  <c r="D13214" i="29" s="1"/>
  <c r="D13215" i="29" s="1"/>
  <c r="D13216" i="29" s="1"/>
  <c r="D13217" i="29" s="1"/>
  <c r="D13218" i="29" s="1"/>
  <c r="D13219" i="29" s="1"/>
  <c r="D13220" i="29" s="1"/>
  <c r="D13221" i="29" s="1"/>
  <c r="D13222" i="29" s="1"/>
  <c r="D13223" i="29" s="1"/>
  <c r="D13224" i="29" s="1"/>
  <c r="D13225" i="29" s="1"/>
  <c r="D13226" i="29" s="1"/>
  <c r="D13227" i="29" s="1"/>
  <c r="D13228" i="29" s="1"/>
  <c r="D13229" i="29" s="1"/>
  <c r="D13230" i="29" s="1"/>
  <c r="D13231" i="29" s="1"/>
  <c r="D13232" i="29" s="1"/>
  <c r="D13233" i="29" s="1"/>
  <c r="D13234" i="29" s="1"/>
  <c r="D13235" i="29" s="1"/>
  <c r="D13236" i="29" s="1"/>
  <c r="D13237" i="29" s="1"/>
  <c r="D13238" i="29" s="1"/>
  <c r="D13239" i="29" s="1"/>
  <c r="D13240" i="29" s="1"/>
  <c r="D13241" i="29" s="1"/>
  <c r="D13242" i="29" s="1"/>
  <c r="D13243" i="29" s="1"/>
  <c r="D13244" i="29" s="1"/>
  <c r="D13245" i="29" s="1"/>
  <c r="D13246" i="29" s="1"/>
  <c r="D13247" i="29" s="1"/>
  <c r="D13248" i="29" s="1"/>
  <c r="D13249" i="29" s="1"/>
  <c r="D13250" i="29" s="1"/>
  <c r="D13251" i="29" s="1"/>
  <c r="D13252" i="29" s="1"/>
  <c r="D13253" i="29" s="1"/>
  <c r="D13254" i="29" s="1"/>
  <c r="D13255" i="29" s="1"/>
  <c r="D13256" i="29" s="1"/>
  <c r="D13257" i="29" s="1"/>
  <c r="D13258" i="29" s="1"/>
  <c r="D13259" i="29" s="1"/>
  <c r="D13260" i="29" s="1"/>
  <c r="D13261" i="29" s="1"/>
  <c r="D13262" i="29" s="1"/>
  <c r="D13263" i="29" s="1"/>
  <c r="D13264" i="29" s="1"/>
  <c r="D13265" i="29" s="1"/>
  <c r="D13266" i="29" s="1"/>
  <c r="D13267" i="29" s="1"/>
  <c r="D13268" i="29" s="1"/>
  <c r="D13269" i="29" s="1"/>
  <c r="D13270" i="29" s="1"/>
  <c r="D13271" i="29" s="1"/>
  <c r="D13272" i="29" s="1"/>
  <c r="D13273" i="29" s="1"/>
  <c r="D13274" i="29" s="1"/>
  <c r="D13275" i="29" s="1"/>
  <c r="D13276" i="29" s="1"/>
  <c r="D13277" i="29" s="1"/>
  <c r="D13278" i="29" s="1"/>
  <c r="D13279" i="29" s="1"/>
  <c r="D13280" i="29" s="1"/>
  <c r="D13281" i="29" s="1"/>
  <c r="D13282" i="29" s="1"/>
  <c r="D13283" i="29" s="1"/>
  <c r="D13284" i="29" s="1"/>
  <c r="D13285" i="29" s="1"/>
  <c r="D13286" i="29" s="1"/>
  <c r="D13287" i="29" s="1"/>
  <c r="D13288" i="29" s="1"/>
  <c r="D13289" i="29" s="1"/>
  <c r="D13290" i="29" s="1"/>
  <c r="D13291" i="29" s="1"/>
  <c r="D13292" i="29" s="1"/>
  <c r="D13293" i="29" s="1"/>
  <c r="D13294" i="29" s="1"/>
  <c r="D13295" i="29" s="1"/>
  <c r="D13296" i="29" s="1"/>
  <c r="D13297" i="29" s="1"/>
  <c r="D13298" i="29" s="1"/>
  <c r="D13299" i="29" s="1"/>
  <c r="D13300" i="29" s="1"/>
  <c r="D13301" i="29" s="1"/>
  <c r="D13302" i="29" s="1"/>
  <c r="D13303" i="29" s="1"/>
  <c r="D13304" i="29" s="1"/>
  <c r="D13305" i="29" s="1"/>
  <c r="D13306" i="29" s="1"/>
  <c r="D13307" i="29" s="1"/>
  <c r="D13308" i="29" s="1"/>
  <c r="D13309" i="29" s="1"/>
  <c r="D13310" i="29" s="1"/>
  <c r="D13311" i="29" s="1"/>
  <c r="D13312" i="29" s="1"/>
  <c r="D13313" i="29" s="1"/>
  <c r="D13314" i="29" s="1"/>
  <c r="D13315" i="29" s="1"/>
  <c r="D13316" i="29" s="1"/>
  <c r="D13317" i="29" s="1"/>
  <c r="D13318" i="29" s="1"/>
  <c r="D13319" i="29" s="1"/>
  <c r="D13320" i="29" s="1"/>
  <c r="D13321" i="29" s="1"/>
  <c r="D13322" i="29" s="1"/>
  <c r="D13323" i="29" s="1"/>
  <c r="D13324" i="29" s="1"/>
  <c r="D13325" i="29" s="1"/>
  <c r="D13326" i="29" s="1"/>
  <c r="D13327" i="29" s="1"/>
  <c r="D13328" i="29" s="1"/>
  <c r="D13329" i="29" s="1"/>
  <c r="D13330" i="29" s="1"/>
  <c r="D13331" i="29" s="1"/>
  <c r="D13332" i="29" s="1"/>
  <c r="D13333" i="29" s="1"/>
  <c r="D13334" i="29" s="1"/>
  <c r="D13335" i="29" s="1"/>
  <c r="D13336" i="29" s="1"/>
  <c r="D13337" i="29" s="1"/>
  <c r="D13338" i="29" s="1"/>
  <c r="D13339" i="29" s="1"/>
  <c r="D13340" i="29" s="1"/>
  <c r="D13341" i="29" s="1"/>
  <c r="D13342" i="29" s="1"/>
  <c r="D13343" i="29" s="1"/>
  <c r="D13344" i="29" s="1"/>
  <c r="D13345" i="29" s="1"/>
  <c r="D13346" i="29" s="1"/>
  <c r="D13347" i="29" s="1"/>
  <c r="D13348" i="29" s="1"/>
  <c r="D13349" i="29" s="1"/>
  <c r="D13350" i="29" s="1"/>
  <c r="D13351" i="29" s="1"/>
  <c r="D13352" i="29" s="1"/>
  <c r="D13353" i="29" s="1"/>
  <c r="D13354" i="29" s="1"/>
  <c r="D13355" i="29" s="1"/>
  <c r="D13356" i="29" s="1"/>
  <c r="D13357" i="29" s="1"/>
  <c r="D13358" i="29" s="1"/>
  <c r="D13359" i="29" s="1"/>
  <c r="D13360" i="29" s="1"/>
  <c r="D13361" i="29" s="1"/>
  <c r="D13362" i="29" s="1"/>
  <c r="D13363" i="29" s="1"/>
  <c r="D13364" i="29" s="1"/>
  <c r="D13365" i="29" s="1"/>
  <c r="D13366" i="29" s="1"/>
  <c r="B13520" i="29"/>
  <c r="B13521" i="29" s="1"/>
  <c r="B13522" i="29" s="1"/>
  <c r="B13523" i="29" s="1"/>
  <c r="B13524" i="29" s="1"/>
  <c r="B13525" i="29" s="1"/>
  <c r="B13526" i="29" s="1"/>
  <c r="B13527" i="29" s="1"/>
  <c r="B13528" i="29" s="1"/>
  <c r="B13529" i="29" s="1"/>
  <c r="B13530" i="29" s="1"/>
  <c r="B13531" i="29" s="1"/>
  <c r="B13532" i="29" s="1"/>
  <c r="B13533" i="29" s="1"/>
  <c r="B13534" i="29" s="1"/>
  <c r="B13535" i="29" s="1"/>
  <c r="B13536" i="29" s="1"/>
  <c r="B13537" i="29" s="1"/>
  <c r="B13538" i="29" s="1"/>
  <c r="B13539" i="29" s="1"/>
  <c r="B13540" i="29" s="1"/>
  <c r="B13541" i="29" s="1"/>
  <c r="B13542" i="29" s="1"/>
  <c r="B13543" i="29" s="1"/>
  <c r="B13544" i="29" s="1"/>
  <c r="B13545" i="29" s="1"/>
  <c r="B13546" i="29" s="1"/>
  <c r="B13547" i="29" s="1"/>
  <c r="B13548" i="29" s="1"/>
  <c r="B13549" i="29" s="1"/>
  <c r="B13550" i="29" s="1"/>
  <c r="B13551" i="29" s="1"/>
  <c r="B13552" i="29" s="1"/>
  <c r="B13553" i="29" s="1"/>
  <c r="B13554" i="29" s="1"/>
  <c r="B13555" i="29" s="1"/>
  <c r="B13556" i="29" s="1"/>
  <c r="B13557" i="29" s="1"/>
  <c r="B13558" i="29" s="1"/>
  <c r="B13559" i="29" s="1"/>
  <c r="B13560" i="29" s="1"/>
  <c r="B13561" i="29" s="1"/>
  <c r="B13562" i="29" s="1"/>
  <c r="B13563" i="29" s="1"/>
  <c r="B13564" i="29" s="1"/>
  <c r="B13565" i="29" s="1"/>
  <c r="B13566" i="29" s="1"/>
  <c r="B13567" i="29" s="1"/>
  <c r="B13568" i="29" s="1"/>
  <c r="B13569" i="29" s="1"/>
  <c r="B13570" i="29" s="1"/>
  <c r="B13571" i="29" s="1"/>
  <c r="B13572" i="29" s="1"/>
  <c r="B13573" i="29" s="1"/>
  <c r="B13574" i="29" s="1"/>
  <c r="B13575" i="29" s="1"/>
  <c r="B13576" i="29" s="1"/>
  <c r="B13577" i="29" s="1"/>
  <c r="B13578" i="29" s="1"/>
  <c r="B13579" i="29" s="1"/>
  <c r="B13580" i="29" s="1"/>
  <c r="B13581" i="29" s="1"/>
  <c r="B13582" i="29" s="1"/>
  <c r="B13583" i="29" s="1"/>
  <c r="B13584" i="29" s="1"/>
  <c r="B13585" i="29" s="1"/>
  <c r="B13586" i="29" s="1"/>
  <c r="B13587" i="29" s="1"/>
  <c r="B13588" i="29" s="1"/>
  <c r="B13589" i="29" s="1"/>
  <c r="B13590" i="29" s="1"/>
  <c r="B13591" i="29" s="1"/>
  <c r="B13592" i="29" s="1"/>
  <c r="B13593" i="29" s="1"/>
  <c r="B13594" i="29" s="1"/>
  <c r="B13595" i="29" s="1"/>
  <c r="B13596" i="29" s="1"/>
  <c r="B13597" i="29" s="1"/>
  <c r="B13598" i="29" s="1"/>
  <c r="B13599" i="29" s="1"/>
  <c r="B13600" i="29" s="1"/>
  <c r="B13601" i="29" s="1"/>
  <c r="B13602" i="29" s="1"/>
  <c r="B13603" i="29" s="1"/>
  <c r="B13604" i="29" s="1"/>
  <c r="B13605" i="29" s="1"/>
  <c r="B13606" i="29" s="1"/>
  <c r="B13607" i="29" s="1"/>
  <c r="B13608" i="29" s="1"/>
  <c r="B13609" i="29" s="1"/>
  <c r="B13610" i="29" s="1"/>
  <c r="B13611" i="29" s="1"/>
  <c r="B13612" i="29" s="1"/>
  <c r="B13613" i="29" s="1"/>
  <c r="B13614" i="29" s="1"/>
  <c r="B13615" i="29" s="1"/>
  <c r="B13616" i="29" s="1"/>
  <c r="B13617" i="29" s="1"/>
  <c r="B13618" i="29" s="1"/>
  <c r="B13619" i="29" s="1"/>
  <c r="B13620" i="29" s="1"/>
  <c r="B13621" i="29" s="1"/>
  <c r="B13622" i="29" s="1"/>
  <c r="B13623" i="29" s="1"/>
  <c r="B13624" i="29" s="1"/>
  <c r="B13625" i="29" s="1"/>
  <c r="B13626" i="29" s="1"/>
  <c r="B13627" i="29" s="1"/>
  <c r="B13628" i="29" s="1"/>
  <c r="B13629" i="29" s="1"/>
  <c r="B13630" i="29" s="1"/>
  <c r="B13631" i="29" s="1"/>
  <c r="B13632" i="29" s="1"/>
  <c r="B13633" i="29" s="1"/>
  <c r="B13634" i="29" s="1"/>
  <c r="B13635" i="29" s="1"/>
  <c r="B13636" i="29" s="1"/>
  <c r="B13637" i="29" s="1"/>
  <c r="B13638" i="29" s="1"/>
  <c r="B13639" i="29" s="1"/>
  <c r="B13640" i="29" s="1"/>
  <c r="B13641" i="29" s="1"/>
  <c r="B13642" i="29" s="1"/>
  <c r="B13643" i="29" s="1"/>
  <c r="B13644" i="29" s="1"/>
  <c r="B13645" i="29" s="1"/>
  <c r="B13646" i="29" s="1"/>
  <c r="B13647" i="29" s="1"/>
  <c r="B13648" i="29" s="1"/>
  <c r="B13649" i="29" s="1"/>
  <c r="B13650" i="29" s="1"/>
  <c r="B13651" i="29" s="1"/>
  <c r="B13652" i="29" s="1"/>
  <c r="C13520" i="29"/>
  <c r="C13521" i="29" s="1"/>
  <c r="C13522" i="29" s="1"/>
  <c r="C13523" i="29" s="1"/>
  <c r="C13524" i="29" s="1"/>
  <c r="C13525" i="29" s="1"/>
  <c r="C13526" i="29" s="1"/>
  <c r="C13527" i="29" s="1"/>
  <c r="C13528" i="29" s="1"/>
  <c r="C13529" i="29" s="1"/>
  <c r="C13530" i="29" s="1"/>
  <c r="C13531" i="29" s="1"/>
  <c r="C13532" i="29" s="1"/>
  <c r="C13533" i="29" s="1"/>
  <c r="C13534" i="29" s="1"/>
  <c r="C13535" i="29" s="1"/>
  <c r="C13536" i="29" s="1"/>
  <c r="C13537" i="29" s="1"/>
  <c r="C13538" i="29" s="1"/>
  <c r="C13539" i="29" s="1"/>
  <c r="C13540" i="29" s="1"/>
  <c r="C13541" i="29" s="1"/>
  <c r="C13542" i="29" s="1"/>
  <c r="C13543" i="29" s="1"/>
  <c r="C13544" i="29" s="1"/>
  <c r="C13545" i="29" s="1"/>
  <c r="C13546" i="29" s="1"/>
  <c r="C13547" i="29" s="1"/>
  <c r="C13548" i="29" s="1"/>
  <c r="C13549" i="29" s="1"/>
  <c r="C13550" i="29" s="1"/>
  <c r="C13551" i="29" s="1"/>
  <c r="C13552" i="29" s="1"/>
  <c r="C13553" i="29" s="1"/>
  <c r="C13554" i="29" s="1"/>
  <c r="C13555" i="29" s="1"/>
  <c r="C13556" i="29" s="1"/>
  <c r="C13557" i="29" s="1"/>
  <c r="C13558" i="29" s="1"/>
  <c r="C13559" i="29" s="1"/>
  <c r="C13560" i="29" s="1"/>
  <c r="C13561" i="29" s="1"/>
  <c r="C13562" i="29" s="1"/>
  <c r="C13563" i="29" s="1"/>
  <c r="C13564" i="29" s="1"/>
  <c r="C13565" i="29" s="1"/>
  <c r="C13566" i="29" s="1"/>
  <c r="C13567" i="29" s="1"/>
  <c r="C13568" i="29" s="1"/>
  <c r="C13569" i="29" s="1"/>
  <c r="C13570" i="29" s="1"/>
  <c r="C13571" i="29" s="1"/>
  <c r="C13572" i="29" s="1"/>
  <c r="C13573" i="29" s="1"/>
  <c r="C13574" i="29" s="1"/>
  <c r="C13575" i="29" s="1"/>
  <c r="C13576" i="29" s="1"/>
  <c r="C13577" i="29" s="1"/>
  <c r="C13578" i="29" s="1"/>
  <c r="C13579" i="29" s="1"/>
  <c r="C13580" i="29" s="1"/>
  <c r="C13581" i="29" s="1"/>
  <c r="C13582" i="29" s="1"/>
  <c r="C13583" i="29" s="1"/>
  <c r="C13584" i="29" s="1"/>
  <c r="C13585" i="29" s="1"/>
  <c r="C13586" i="29" s="1"/>
  <c r="C13587" i="29" s="1"/>
  <c r="C13588" i="29" s="1"/>
  <c r="C13589" i="29" s="1"/>
  <c r="C13590" i="29" s="1"/>
  <c r="C13591" i="29" s="1"/>
  <c r="C13592" i="29" s="1"/>
  <c r="C13593" i="29" s="1"/>
  <c r="C13594" i="29" s="1"/>
  <c r="C13595" i="29" s="1"/>
  <c r="C13596" i="29" s="1"/>
  <c r="C13597" i="29" s="1"/>
  <c r="C13598" i="29" s="1"/>
  <c r="C13599" i="29" s="1"/>
  <c r="C13600" i="29" s="1"/>
  <c r="C13601" i="29" s="1"/>
  <c r="C13602" i="29" s="1"/>
  <c r="C13603" i="29" s="1"/>
  <c r="C13604" i="29" s="1"/>
  <c r="C13605" i="29" s="1"/>
  <c r="C13606" i="29" s="1"/>
  <c r="C13607" i="29" s="1"/>
  <c r="C13608" i="29" s="1"/>
  <c r="C13609" i="29" s="1"/>
  <c r="C13610" i="29" s="1"/>
  <c r="C13611" i="29" s="1"/>
  <c r="C13612" i="29" s="1"/>
  <c r="C13613" i="29" s="1"/>
  <c r="C13614" i="29" s="1"/>
  <c r="C13615" i="29" s="1"/>
  <c r="C13616" i="29" s="1"/>
  <c r="C13617" i="29" s="1"/>
  <c r="C13618" i="29" s="1"/>
  <c r="C13619" i="29" s="1"/>
  <c r="C13620" i="29" s="1"/>
  <c r="C13621" i="29" s="1"/>
  <c r="C13622" i="29" s="1"/>
  <c r="C13623" i="29" s="1"/>
  <c r="C13624" i="29" s="1"/>
  <c r="C13625" i="29" s="1"/>
  <c r="C13626" i="29" s="1"/>
  <c r="C13627" i="29" s="1"/>
  <c r="C13628" i="29" s="1"/>
  <c r="C13629" i="29" s="1"/>
  <c r="C13630" i="29" s="1"/>
  <c r="C13631" i="29" s="1"/>
  <c r="C13632" i="29" s="1"/>
  <c r="C13633" i="29" s="1"/>
  <c r="C13634" i="29" s="1"/>
  <c r="C13635" i="29" s="1"/>
  <c r="C13636" i="29" s="1"/>
  <c r="C13637" i="29" s="1"/>
  <c r="C13638" i="29" s="1"/>
  <c r="C13639" i="29" s="1"/>
  <c r="C13640" i="29" s="1"/>
  <c r="C13641" i="29" s="1"/>
  <c r="C13642" i="29" s="1"/>
  <c r="C13643" i="29" s="1"/>
  <c r="C13644" i="29" s="1"/>
  <c r="C13645" i="29" s="1"/>
  <c r="C13646" i="29" s="1"/>
  <c r="C13647" i="29" s="1"/>
  <c r="C13648" i="29" s="1"/>
  <c r="C13649" i="29" s="1"/>
  <c r="C13650" i="29" s="1"/>
  <c r="C13651" i="29" s="1"/>
  <c r="C13662" i="29" s="1"/>
  <c r="D13521" i="29"/>
  <c r="D13522" i="29" s="1"/>
  <c r="D13523" i="29" s="1"/>
  <c r="D13524" i="29" s="1"/>
  <c r="D13525" i="29" s="1"/>
  <c r="D13526" i="29" s="1"/>
  <c r="D13527" i="29" s="1"/>
  <c r="D13528" i="29" s="1"/>
  <c r="D13529" i="29" s="1"/>
  <c r="D13530" i="29" s="1"/>
  <c r="D13531" i="29" s="1"/>
  <c r="D13532" i="29" s="1"/>
  <c r="D13533" i="29" s="1"/>
  <c r="D13534" i="29" s="1"/>
  <c r="D13535" i="29" s="1"/>
  <c r="D13536" i="29" s="1"/>
  <c r="D13537" i="29" s="1"/>
  <c r="D13538" i="29" s="1"/>
  <c r="D13539" i="29" s="1"/>
  <c r="D13540" i="29" s="1"/>
  <c r="D13541" i="29" s="1"/>
  <c r="D13542" i="29" s="1"/>
  <c r="D13543" i="29" s="1"/>
  <c r="D13544" i="29" s="1"/>
  <c r="D13545" i="29" s="1"/>
  <c r="D13546" i="29" s="1"/>
  <c r="D13547" i="29" s="1"/>
  <c r="D13548" i="29" s="1"/>
  <c r="D13549" i="29" s="1"/>
  <c r="D13550" i="29" s="1"/>
  <c r="D13551" i="29" s="1"/>
  <c r="D13552" i="29" s="1"/>
  <c r="D13553" i="29" s="1"/>
  <c r="D13554" i="29" s="1"/>
  <c r="D13555" i="29" s="1"/>
  <c r="D13556" i="29" s="1"/>
  <c r="D13557" i="29" s="1"/>
  <c r="D13558" i="29" s="1"/>
  <c r="D13559" i="29" s="1"/>
  <c r="D13560" i="29" s="1"/>
  <c r="D13561" i="29" s="1"/>
  <c r="D13562" i="29" s="1"/>
  <c r="D13563" i="29" s="1"/>
  <c r="D13564" i="29" s="1"/>
  <c r="D13565" i="29" s="1"/>
  <c r="D13566" i="29" s="1"/>
  <c r="D13567" i="29" s="1"/>
  <c r="D13568" i="29" s="1"/>
  <c r="D13569" i="29" s="1"/>
  <c r="D13570" i="29" s="1"/>
  <c r="D13571" i="29" s="1"/>
  <c r="D13572" i="29" s="1"/>
  <c r="D13573" i="29" s="1"/>
  <c r="D13574" i="29" s="1"/>
  <c r="D13575" i="29" s="1"/>
  <c r="D13576" i="29" s="1"/>
  <c r="D13577" i="29" s="1"/>
  <c r="D13578" i="29" s="1"/>
  <c r="D13579" i="29" s="1"/>
  <c r="D13580" i="29" s="1"/>
  <c r="D13581" i="29" s="1"/>
  <c r="D13582" i="29" s="1"/>
  <c r="D13583" i="29" s="1"/>
  <c r="D13584" i="29" s="1"/>
  <c r="D13585" i="29" s="1"/>
  <c r="D13586" i="29" s="1"/>
  <c r="D13587" i="29" s="1"/>
  <c r="D13588" i="29" s="1"/>
  <c r="D13589" i="29" s="1"/>
  <c r="D13590" i="29" s="1"/>
  <c r="D13591" i="29" s="1"/>
  <c r="D13592" i="29" s="1"/>
  <c r="D13593" i="29" s="1"/>
  <c r="D13594" i="29" s="1"/>
  <c r="D13595" i="29" s="1"/>
  <c r="D13596" i="29" s="1"/>
  <c r="D13597" i="29" s="1"/>
  <c r="D13598" i="29" s="1"/>
  <c r="D13599" i="29" s="1"/>
  <c r="D13600" i="29" s="1"/>
  <c r="D13601" i="29" s="1"/>
  <c r="D13602" i="29" s="1"/>
  <c r="D13603" i="29" s="1"/>
  <c r="D13604" i="29" s="1"/>
  <c r="D13605" i="29" s="1"/>
  <c r="D13606" i="29" s="1"/>
  <c r="D13607" i="29" s="1"/>
  <c r="D13608" i="29" s="1"/>
  <c r="D13609" i="29" s="1"/>
  <c r="D13610" i="29" s="1"/>
  <c r="D13611" i="29" s="1"/>
  <c r="D13612" i="29" s="1"/>
  <c r="D13613" i="29" s="1"/>
  <c r="D13614" i="29" s="1"/>
  <c r="D13615" i="29" s="1"/>
  <c r="D13616" i="29" s="1"/>
  <c r="D13617" i="29" s="1"/>
  <c r="D13618" i="29" s="1"/>
  <c r="D13619" i="29" s="1"/>
  <c r="D13620" i="29" s="1"/>
  <c r="D13621" i="29" s="1"/>
  <c r="D13622" i="29" s="1"/>
  <c r="D13623" i="29" s="1"/>
  <c r="D13624" i="29" s="1"/>
  <c r="D13625" i="29" s="1"/>
  <c r="D13626" i="29" s="1"/>
  <c r="D13627" i="29" s="1"/>
  <c r="D13628" i="29" s="1"/>
  <c r="D13629" i="29" s="1"/>
  <c r="D13630" i="29" s="1"/>
  <c r="D13631" i="29" s="1"/>
  <c r="D13632" i="29" s="1"/>
  <c r="D13633" i="29" s="1"/>
  <c r="D13634" i="29" s="1"/>
  <c r="D13635" i="29" s="1"/>
  <c r="D13636" i="29" s="1"/>
  <c r="D13637" i="29" s="1"/>
  <c r="D13638" i="29" s="1"/>
  <c r="D13639" i="29" s="1"/>
  <c r="D13640" i="29" s="1"/>
  <c r="D13641" i="29" s="1"/>
  <c r="D13642" i="29" s="1"/>
  <c r="D13643" i="29" s="1"/>
  <c r="D13644" i="29" s="1"/>
  <c r="D13645" i="29" s="1"/>
  <c r="D13646" i="29" s="1"/>
  <c r="D13647" i="29" s="1"/>
  <c r="D13648" i="29" s="1"/>
  <c r="D13649" i="29" s="1"/>
  <c r="D13650" i="29" s="1"/>
  <c r="D13651" i="29" s="1"/>
  <c r="D13652" i="29" s="1"/>
  <c r="D13653" i="29" s="1"/>
  <c r="D13654" i="29" s="1"/>
  <c r="D13886" i="29"/>
  <c r="D13887" i="29" s="1"/>
  <c r="D13888" i="29" s="1"/>
  <c r="D13889" i="29" s="1"/>
  <c r="D13890" i="29" s="1"/>
  <c r="D13891" i="29" s="1"/>
  <c r="D13892" i="29" s="1"/>
  <c r="D13893" i="29" s="1"/>
  <c r="D13894" i="29" s="1"/>
  <c r="D13895" i="29" s="1"/>
  <c r="D13896" i="29" s="1"/>
  <c r="D13897" i="29" s="1"/>
  <c r="D13898" i="29" s="1"/>
  <c r="D13899" i="29" s="1"/>
  <c r="D13900" i="29" s="1"/>
  <c r="D13901" i="29" s="1"/>
  <c r="D13902" i="29" s="1"/>
  <c r="D13903" i="29" s="1"/>
  <c r="D13904" i="29" s="1"/>
  <c r="D13905" i="29" s="1"/>
  <c r="D13906" i="29" s="1"/>
  <c r="D13907" i="29" s="1"/>
  <c r="D13908" i="29" s="1"/>
  <c r="D13909" i="29" s="1"/>
  <c r="D13910" i="29" s="1"/>
  <c r="D13911" i="29" s="1"/>
  <c r="D13912" i="29" s="1"/>
  <c r="D13913" i="29" s="1"/>
  <c r="D13914" i="29" s="1"/>
  <c r="D13915" i="29" s="1"/>
  <c r="D13916" i="29" s="1"/>
  <c r="D13917" i="29" s="1"/>
  <c r="D13918" i="29" s="1"/>
  <c r="D13919" i="29" s="1"/>
  <c r="D13920" i="29" s="1"/>
  <c r="D13921" i="29" s="1"/>
  <c r="D13922" i="29" s="1"/>
  <c r="D13923" i="29" s="1"/>
  <c r="D13924" i="29" s="1"/>
  <c r="D13925" i="29" s="1"/>
  <c r="D13926" i="29" s="1"/>
  <c r="D13927" i="29" s="1"/>
  <c r="D13928" i="29" s="1"/>
  <c r="D13929" i="29" s="1"/>
  <c r="D13930" i="29" s="1"/>
  <c r="D13931" i="29" s="1"/>
  <c r="D13932" i="29" s="1"/>
  <c r="D13933" i="29" s="1"/>
  <c r="D13934" i="29" s="1"/>
  <c r="D13935" i="29" s="1"/>
  <c r="D13936" i="29" s="1"/>
  <c r="D13937" i="29" s="1"/>
  <c r="D13938" i="29" s="1"/>
  <c r="D13939" i="29" s="1"/>
  <c r="D13940" i="29" s="1"/>
  <c r="D13941" i="29" s="1"/>
  <c r="D13942" i="29" s="1"/>
  <c r="D13943" i="29" s="1"/>
  <c r="D13944" i="29" s="1"/>
  <c r="D13945" i="29" s="1"/>
  <c r="D13946" i="29" s="1"/>
  <c r="D13947" i="29" s="1"/>
  <c r="D13948" i="29" s="1"/>
  <c r="D13949" i="29" s="1"/>
  <c r="D13950" i="29" s="1"/>
  <c r="D13951" i="29" s="1"/>
  <c r="D13952" i="29" s="1"/>
  <c r="D13953" i="29" s="1"/>
  <c r="D13954" i="29" s="1"/>
  <c r="D13955" i="29" s="1"/>
  <c r="D13956" i="29" s="1"/>
  <c r="D13957" i="29" s="1"/>
  <c r="D13958" i="29" s="1"/>
  <c r="D13959" i="29" s="1"/>
  <c r="D13960" i="29" s="1"/>
  <c r="D13961" i="29" s="1"/>
  <c r="D13962" i="29" s="1"/>
  <c r="D13963" i="29" s="1"/>
  <c r="D13964" i="29" s="1"/>
  <c r="D13965" i="29" s="1"/>
  <c r="D13966" i="29" s="1"/>
  <c r="D13967" i="29" s="1"/>
  <c r="D13968" i="29" s="1"/>
  <c r="D13969" i="29" s="1"/>
  <c r="D13970" i="29" s="1"/>
  <c r="D13971" i="29" s="1"/>
  <c r="D13972" i="29" s="1"/>
  <c r="D13973" i="29" s="1"/>
  <c r="D13974" i="29" s="1"/>
  <c r="D13975" i="29" s="1"/>
  <c r="D13976" i="29" s="1"/>
  <c r="D13977" i="29" s="1"/>
  <c r="D13978" i="29" s="1"/>
  <c r="D13979" i="29" s="1"/>
  <c r="D13980" i="29" s="1"/>
  <c r="D13981" i="29" s="1"/>
  <c r="D13982" i="29" s="1"/>
  <c r="D13983" i="29" s="1"/>
  <c r="D13984" i="29" s="1"/>
  <c r="D13985" i="29" s="1"/>
  <c r="D13986" i="29" s="1"/>
  <c r="D13987" i="29" s="1"/>
  <c r="D13988" i="29" s="1"/>
  <c r="D13989" i="29" s="1"/>
  <c r="D13990" i="29" s="1"/>
  <c r="D13991" i="29" s="1"/>
  <c r="D13992" i="29" s="1"/>
  <c r="D13993" i="29" s="1"/>
  <c r="D13994" i="29" s="1"/>
  <c r="D13995" i="29" s="1"/>
  <c r="D13996" i="29" s="1"/>
  <c r="D13997" i="29" s="1"/>
  <c r="D13998" i="29" s="1"/>
  <c r="D13999" i="29" s="1"/>
  <c r="D14000" i="29" s="1"/>
  <c r="D14001" i="29" s="1"/>
  <c r="D14002" i="29" s="1"/>
  <c r="D14003" i="29" s="1"/>
  <c r="D14004" i="29" s="1"/>
  <c r="D14005" i="29" s="1"/>
  <c r="D14006" i="29" s="1"/>
  <c r="D14007" i="29" s="1"/>
  <c r="D14008" i="29" s="1"/>
  <c r="D14009" i="29" s="1"/>
  <c r="D14010" i="29" s="1"/>
  <c r="D14011" i="29" s="1"/>
  <c r="D14012" i="29" s="1"/>
  <c r="D14013" i="29" s="1"/>
  <c r="D14014" i="29" s="1"/>
  <c r="D14015" i="29" s="1"/>
  <c r="D14016" i="29" s="1"/>
  <c r="D14017" i="29" s="1"/>
  <c r="D14018" i="29" s="1"/>
  <c r="D14019" i="29" s="1"/>
  <c r="D14020" i="29" s="1"/>
  <c r="D14021" i="29" s="1"/>
  <c r="D14022" i="29" s="1"/>
  <c r="D14023" i="29" s="1"/>
  <c r="D14024" i="29" s="1"/>
  <c r="D14025" i="29" s="1"/>
  <c r="D14026" i="29" s="1"/>
  <c r="D14027" i="29" s="1"/>
  <c r="D14028" i="29" s="1"/>
  <c r="D14029" i="29" s="1"/>
  <c r="D14030" i="29" s="1"/>
  <c r="D14031" i="29" s="1"/>
  <c r="D14032" i="29" s="1"/>
  <c r="D14033" i="29" s="1"/>
  <c r="D14034" i="29" s="1"/>
  <c r="D14035" i="29" s="1"/>
  <c r="D14036" i="29" s="1"/>
  <c r="D14037" i="29" s="1"/>
  <c r="D14038" i="29" s="1"/>
  <c r="D14039" i="29" s="1"/>
  <c r="D14040" i="29" s="1"/>
  <c r="D14041" i="29" s="1"/>
  <c r="D14042" i="29" s="1"/>
  <c r="D14043" i="29" s="1"/>
  <c r="D14044" i="29" s="1"/>
  <c r="D14045" i="29" s="1"/>
  <c r="D14046" i="29" s="1"/>
  <c r="D14047" i="29" s="1"/>
  <c r="D14048" i="29" s="1"/>
  <c r="D14049" i="29" s="1"/>
  <c r="D14050" i="29" s="1"/>
  <c r="D14051" i="29" s="1"/>
  <c r="D14052" i="29" s="1"/>
  <c r="D14053" i="29" s="1"/>
  <c r="D14054" i="29" s="1"/>
  <c r="D14055" i="29" s="1"/>
  <c r="D14056" i="29" s="1"/>
  <c r="D14057" i="29" s="1"/>
  <c r="D14058" i="29" s="1"/>
  <c r="D14059" i="29" s="1"/>
  <c r="D14060" i="29" s="1"/>
  <c r="D14061" i="29" s="1"/>
  <c r="D14062" i="29" s="1"/>
  <c r="D14063" i="29" s="1"/>
  <c r="D14064" i="29" s="1"/>
  <c r="D14065" i="29" s="1"/>
  <c r="D14066" i="29" s="1"/>
  <c r="D14067" i="29" s="1"/>
  <c r="D14068" i="29" s="1"/>
  <c r="D14069" i="29" s="1"/>
  <c r="D14070" i="29" s="1"/>
  <c r="D14071" i="29" s="1"/>
  <c r="D14072" i="29" s="1"/>
  <c r="D14073" i="29" s="1"/>
  <c r="D14074" i="29" s="1"/>
  <c r="D14075" i="29" s="1"/>
  <c r="D14076" i="29" s="1"/>
  <c r="D14077" i="29" s="1"/>
  <c r="D14078" i="29" s="1"/>
  <c r="D14079" i="29" s="1"/>
  <c r="D14080" i="29" s="1"/>
  <c r="D14081" i="29" s="1"/>
  <c r="D14082" i="29" s="1"/>
  <c r="D14083" i="29" s="1"/>
  <c r="D14084" i="29" s="1"/>
  <c r="D14085" i="29" s="1"/>
  <c r="D14086" i="29" s="1"/>
  <c r="D14087" i="29" s="1"/>
  <c r="D14088" i="29" s="1"/>
  <c r="D14089" i="29" s="1"/>
  <c r="D14090" i="29" s="1"/>
  <c r="D14091" i="29" s="1"/>
  <c r="D14092" i="29" s="1"/>
  <c r="D14093" i="29" s="1"/>
  <c r="D14094" i="29" s="1"/>
  <c r="D14095" i="29" s="1"/>
  <c r="D14096" i="29" s="1"/>
  <c r="D14097" i="29" s="1"/>
  <c r="D14098" i="29" s="1"/>
  <c r="D14099" i="29" s="1"/>
  <c r="D14100" i="29" s="1"/>
  <c r="D14101" i="29" s="1"/>
  <c r="D14102" i="29" s="1"/>
  <c r="D14103" i="29" s="1"/>
  <c r="D14104" i="29" s="1"/>
  <c r="D14105" i="29" s="1"/>
  <c r="D14106" i="29" s="1"/>
  <c r="D14107" i="29" s="1"/>
  <c r="D14108" i="29" s="1"/>
  <c r="D14109" i="29" s="1"/>
  <c r="D14110" i="29" s="1"/>
  <c r="D14111" i="29" s="1"/>
  <c r="D14112" i="29" s="1"/>
  <c r="D14113" i="29" s="1"/>
  <c r="D14114" i="29" s="1"/>
  <c r="D14115" i="29" s="1"/>
  <c r="D14116" i="29" s="1"/>
  <c r="D14117" i="29" s="1"/>
  <c r="D14118" i="29" s="1"/>
  <c r="D14119" i="29" s="1"/>
  <c r="D14120" i="29" s="1"/>
  <c r="D14121" i="29" s="1"/>
  <c r="D14122" i="29" s="1"/>
  <c r="D14123" i="29" s="1"/>
  <c r="D14124" i="29" s="1"/>
  <c r="D14125" i="29" s="1"/>
  <c r="D14126" i="29" s="1"/>
  <c r="D14127" i="29" s="1"/>
  <c r="D14128" i="29" s="1"/>
  <c r="D14129" i="29" s="1"/>
  <c r="D14130" i="29" s="1"/>
  <c r="D14131" i="29" s="1"/>
  <c r="D14132" i="29" s="1"/>
  <c r="D14133" i="29" s="1"/>
  <c r="D14134" i="29" s="1"/>
  <c r="D14135" i="29" s="1"/>
  <c r="D14136" i="29" s="1"/>
  <c r="D14137" i="29" s="1"/>
  <c r="D14138" i="29" s="1"/>
  <c r="D14139" i="29" s="1"/>
  <c r="D14140" i="29" s="1"/>
  <c r="D14141" i="29" s="1"/>
  <c r="D14142" i="29" s="1"/>
  <c r="D14143" i="29" s="1"/>
  <c r="D14144" i="29" s="1"/>
  <c r="D14145" i="29" s="1"/>
  <c r="D14146" i="29" s="1"/>
  <c r="D14147" i="29" s="1"/>
  <c r="D14148" i="29" s="1"/>
  <c r="D14149" i="29" s="1"/>
  <c r="D14150" i="29" s="1"/>
  <c r="D14151" i="29" s="1"/>
  <c r="D14152" i="29" s="1"/>
  <c r="D14153" i="29" s="1"/>
  <c r="D14154" i="29" s="1"/>
  <c r="D14155" i="29" s="1"/>
  <c r="D14156" i="29" s="1"/>
  <c r="D14157" i="29" s="1"/>
  <c r="D14158" i="29" s="1"/>
  <c r="D14159" i="29" s="1"/>
  <c r="D14160" i="29" s="1"/>
  <c r="D14161" i="29" s="1"/>
  <c r="D14162" i="29" s="1"/>
  <c r="D14163" i="29" s="1"/>
  <c r="D14164" i="29" s="1"/>
  <c r="D14165" i="29" s="1"/>
  <c r="D14166" i="29" s="1"/>
  <c r="D14167" i="29" s="1"/>
  <c r="D14168" i="29" s="1"/>
  <c r="D14169" i="29" s="1"/>
  <c r="D14170" i="29" s="1"/>
  <c r="D14171" i="29" s="1"/>
  <c r="D14172" i="29" s="1"/>
  <c r="D14173" i="29" s="1"/>
  <c r="D14174" i="29" s="1"/>
  <c r="D14175" i="29" s="1"/>
  <c r="D14176" i="29" s="1"/>
  <c r="D14177" i="29" s="1"/>
  <c r="D14178" i="29" s="1"/>
  <c r="D14179" i="29" s="1"/>
  <c r="D14180" i="29" s="1"/>
  <c r="D14181" i="29" s="1"/>
  <c r="D14182" i="29" s="1"/>
  <c r="D14183" i="29" s="1"/>
  <c r="D14184" i="29" s="1"/>
  <c r="D14185" i="29" s="1"/>
  <c r="D14186" i="29" s="1"/>
  <c r="D14187" i="29" s="1"/>
  <c r="D14188" i="29" s="1"/>
  <c r="D14189" i="29" s="1"/>
  <c r="D14190" i="29" s="1"/>
  <c r="D14191" i="29" s="1"/>
  <c r="D14192" i="29" s="1"/>
  <c r="D14193" i="29" s="1"/>
  <c r="D14194" i="29" s="1"/>
  <c r="D14195" i="29" s="1"/>
  <c r="D14196" i="29" s="1"/>
  <c r="D14197" i="29" s="1"/>
  <c r="D14198" i="29" s="1"/>
  <c r="D14199" i="29" s="1"/>
  <c r="D14200" i="29" s="1"/>
  <c r="D14201" i="29" s="1"/>
  <c r="D14202" i="29" s="1"/>
  <c r="D14203" i="29" s="1"/>
  <c r="D14204" i="29" s="1"/>
  <c r="D14205" i="29" s="1"/>
  <c r="D14206" i="29" s="1"/>
  <c r="D14207" i="29" s="1"/>
  <c r="D14208" i="29" s="1"/>
  <c r="D14209" i="29" s="1"/>
  <c r="D14210" i="29" s="1"/>
  <c r="D14211" i="29" s="1"/>
  <c r="D14212" i="29" s="1"/>
  <c r="D14213" i="29" s="1"/>
  <c r="D14214" i="29" s="1"/>
  <c r="D14215" i="29" s="1"/>
  <c r="D14216" i="29" s="1"/>
  <c r="D14217" i="29" s="1"/>
  <c r="D14218" i="29" s="1"/>
  <c r="D14219" i="29" s="1"/>
  <c r="D14220" i="29" s="1"/>
  <c r="D14221" i="29" s="1"/>
  <c r="D14222" i="29" s="1"/>
  <c r="D14223" i="29" s="1"/>
  <c r="D14224" i="29" s="1"/>
  <c r="D14225" i="29" s="1"/>
  <c r="D14226" i="29" s="1"/>
  <c r="D14227" i="29" s="1"/>
  <c r="D14228" i="29" s="1"/>
  <c r="D14229" i="29" s="1"/>
  <c r="D14230" i="29" s="1"/>
  <c r="D14231" i="29" s="1"/>
  <c r="D14232" i="29" s="1"/>
  <c r="D14233" i="29" s="1"/>
  <c r="D14234" i="29" s="1"/>
  <c r="D14235" i="29" s="1"/>
  <c r="D14236" i="29" s="1"/>
  <c r="D14237" i="29" s="1"/>
  <c r="D14238" i="29" s="1"/>
  <c r="D14239" i="29" s="1"/>
  <c r="D14240" i="29" s="1"/>
  <c r="D14241" i="29" s="1"/>
  <c r="D14242" i="29" s="1"/>
  <c r="D14243" i="29" s="1"/>
  <c r="D14244" i="29" s="1"/>
  <c r="D14245" i="29" s="1"/>
  <c r="D14246" i="29" s="1"/>
  <c r="D14247" i="29" s="1"/>
  <c r="D14248" i="29" s="1"/>
  <c r="D14249" i="29" s="1"/>
  <c r="B13895" i="29"/>
  <c r="B13896" i="29" s="1"/>
  <c r="B13897" i="29" s="1"/>
  <c r="B13898" i="29" s="1"/>
  <c r="B13899" i="29" s="1"/>
  <c r="B13900" i="29" s="1"/>
  <c r="B13901" i="29" s="1"/>
  <c r="B13902" i="29" s="1"/>
  <c r="B13903" i="29" s="1"/>
  <c r="B13904" i="29" s="1"/>
  <c r="B13905" i="29" s="1"/>
  <c r="B13906" i="29" s="1"/>
  <c r="B13907" i="29" s="1"/>
  <c r="B13908" i="29" s="1"/>
  <c r="B13909" i="29" s="1"/>
  <c r="B13910" i="29" s="1"/>
  <c r="B13911" i="29" s="1"/>
  <c r="B13912" i="29" s="1"/>
  <c r="B13913" i="29" s="1"/>
  <c r="B13914" i="29" s="1"/>
  <c r="B13915" i="29" s="1"/>
  <c r="B13916" i="29" s="1"/>
  <c r="B13917" i="29" s="1"/>
  <c r="B13918" i="29" s="1"/>
  <c r="B13919" i="29" s="1"/>
  <c r="B13920" i="29" s="1"/>
  <c r="B13921" i="29" s="1"/>
  <c r="B13922" i="29" s="1"/>
  <c r="B13923" i="29" s="1"/>
  <c r="B13924" i="29" s="1"/>
  <c r="B13925" i="29" s="1"/>
  <c r="B13926" i="29" s="1"/>
  <c r="B13927" i="29" s="1"/>
  <c r="B13928" i="29" s="1"/>
  <c r="B13929" i="29" s="1"/>
  <c r="B13930" i="29" s="1"/>
  <c r="B13931" i="29" s="1"/>
  <c r="B13932" i="29" s="1"/>
  <c r="B13933" i="29" s="1"/>
  <c r="B13934" i="29" s="1"/>
  <c r="B13935" i="29" s="1"/>
  <c r="B13936" i="29" s="1"/>
  <c r="B13937" i="29" s="1"/>
  <c r="B13938" i="29" s="1"/>
  <c r="B13939" i="29" s="1"/>
  <c r="B13940" i="29" s="1"/>
  <c r="B13941" i="29" s="1"/>
  <c r="B13942" i="29" s="1"/>
  <c r="B13943" i="29" s="1"/>
  <c r="B13944" i="29" s="1"/>
  <c r="B13945" i="29" s="1"/>
  <c r="B13946" i="29" s="1"/>
  <c r="B13947" i="29" s="1"/>
  <c r="B13948" i="29" s="1"/>
  <c r="B13949" i="29" s="1"/>
  <c r="B13950" i="29" s="1"/>
  <c r="B13951" i="29" s="1"/>
  <c r="B13952" i="29" s="1"/>
  <c r="B13953" i="29" s="1"/>
  <c r="B13954" i="29" s="1"/>
  <c r="B13955" i="29" s="1"/>
  <c r="B13956" i="29" s="1"/>
  <c r="B13957" i="29" s="1"/>
  <c r="B13958" i="29" s="1"/>
  <c r="B13959" i="29" s="1"/>
  <c r="B13960" i="29" s="1"/>
  <c r="B13961" i="29" s="1"/>
  <c r="B13962" i="29" s="1"/>
  <c r="B13963" i="29" s="1"/>
  <c r="B13964" i="29" s="1"/>
  <c r="B13965" i="29" s="1"/>
  <c r="B13966" i="29" s="1"/>
  <c r="B13967" i="29" s="1"/>
  <c r="B13968" i="29" s="1"/>
  <c r="B13969" i="29" s="1"/>
  <c r="B13970" i="29" s="1"/>
  <c r="B13971" i="29" s="1"/>
  <c r="B13972" i="29" s="1"/>
  <c r="B13973" i="29" s="1"/>
  <c r="B13974" i="29" s="1"/>
  <c r="B13975" i="29" s="1"/>
  <c r="B13976" i="29" s="1"/>
  <c r="B13977" i="29" s="1"/>
  <c r="B13978" i="29" s="1"/>
  <c r="B13979" i="29" s="1"/>
  <c r="B13980" i="29" s="1"/>
  <c r="B13981" i="29" s="1"/>
  <c r="B13982" i="29" s="1"/>
  <c r="B13983" i="29" s="1"/>
  <c r="B13984" i="29" s="1"/>
  <c r="B13985" i="29" s="1"/>
  <c r="B13986" i="29" s="1"/>
  <c r="B13987" i="29" s="1"/>
  <c r="B13988" i="29" s="1"/>
  <c r="B13989" i="29" s="1"/>
  <c r="B13990" i="29" s="1"/>
  <c r="B13991" i="29" s="1"/>
  <c r="B13992" i="29" s="1"/>
  <c r="B13993" i="29" s="1"/>
  <c r="B13994" i="29" s="1"/>
  <c r="B13995" i="29" s="1"/>
  <c r="B13996" i="29" s="1"/>
  <c r="B13997" i="29" s="1"/>
  <c r="B13998" i="29" s="1"/>
  <c r="B13999" i="29" s="1"/>
  <c r="B14000" i="29" s="1"/>
  <c r="B14001" i="29" s="1"/>
  <c r="B14002" i="29" s="1"/>
  <c r="B14003" i="29" s="1"/>
  <c r="B14004" i="29" s="1"/>
  <c r="B14005" i="29" s="1"/>
  <c r="B14006" i="29" s="1"/>
  <c r="B14007" i="29" s="1"/>
  <c r="B14008" i="29" s="1"/>
  <c r="B14009" i="29" s="1"/>
  <c r="B14010" i="29" s="1"/>
  <c r="B14011" i="29" s="1"/>
  <c r="B14012" i="29" s="1"/>
  <c r="B14013" i="29" s="1"/>
  <c r="B14014" i="29" s="1"/>
  <c r="B14015" i="29" s="1"/>
  <c r="B14016" i="29" s="1"/>
  <c r="B14017" i="29" s="1"/>
  <c r="B14018" i="29" s="1"/>
  <c r="B14019" i="29" s="1"/>
  <c r="B14020" i="29" s="1"/>
  <c r="B14021" i="29" s="1"/>
  <c r="B14022" i="29" s="1"/>
  <c r="B14023" i="29" s="1"/>
  <c r="B14024" i="29" s="1"/>
  <c r="B14025" i="29" s="1"/>
  <c r="B14026" i="29" s="1"/>
  <c r="B14027" i="29" s="1"/>
  <c r="B14028" i="29" s="1"/>
  <c r="B14029" i="29" s="1"/>
  <c r="B14030" i="29" s="1"/>
  <c r="B14031" i="29" s="1"/>
  <c r="B14032" i="29" s="1"/>
  <c r="B14033" i="29" s="1"/>
  <c r="B14034" i="29" s="1"/>
  <c r="B14035" i="29" s="1"/>
  <c r="B14036" i="29" s="1"/>
  <c r="B14037" i="29" s="1"/>
  <c r="B14038" i="29" s="1"/>
  <c r="B14039" i="29" s="1"/>
  <c r="B14040" i="29" s="1"/>
  <c r="B14041" i="29" s="1"/>
  <c r="B14042" i="29" s="1"/>
  <c r="B14043" i="29" s="1"/>
  <c r="B14044" i="29" s="1"/>
  <c r="B14045" i="29" s="1"/>
  <c r="B14046" i="29" s="1"/>
  <c r="B14047" i="29" s="1"/>
  <c r="B14048" i="29" s="1"/>
  <c r="B14049" i="29" s="1"/>
  <c r="B14050" i="29" s="1"/>
  <c r="B14051" i="29" s="1"/>
  <c r="B14052" i="29" s="1"/>
  <c r="B14053" i="29" s="1"/>
  <c r="B14054" i="29" s="1"/>
  <c r="B14055" i="29" s="1"/>
  <c r="B14056" i="29" s="1"/>
  <c r="B14057" i="29" s="1"/>
  <c r="B14058" i="29" s="1"/>
  <c r="B14059" i="29" s="1"/>
  <c r="B14060" i="29" s="1"/>
  <c r="B14061" i="29" s="1"/>
  <c r="B14062" i="29" s="1"/>
  <c r="B14063" i="29" s="1"/>
  <c r="B14064" i="29" s="1"/>
  <c r="B14065" i="29" s="1"/>
  <c r="B14066" i="29" s="1"/>
  <c r="B14067" i="29" s="1"/>
  <c r="B14068" i="29" s="1"/>
  <c r="B14069" i="29" s="1"/>
  <c r="B14070" i="29" s="1"/>
  <c r="B14071" i="29" s="1"/>
  <c r="B14072" i="29" s="1"/>
  <c r="B14073" i="29" s="1"/>
  <c r="B14074" i="29" s="1"/>
  <c r="B14075" i="29" s="1"/>
  <c r="B14076" i="29" s="1"/>
  <c r="B14077" i="29" s="1"/>
  <c r="B14078" i="29" s="1"/>
  <c r="B14079" i="29" s="1"/>
  <c r="B14080" i="29" s="1"/>
  <c r="B14081" i="29" s="1"/>
  <c r="B14082" i="29" s="1"/>
  <c r="B14083" i="29" s="1"/>
  <c r="B14084" i="29" s="1"/>
  <c r="B14085" i="29" s="1"/>
  <c r="B14086" i="29" s="1"/>
  <c r="B14087" i="29" s="1"/>
  <c r="B14088" i="29" s="1"/>
  <c r="B14089" i="29" s="1"/>
  <c r="B14090" i="29" s="1"/>
  <c r="B14091" i="29" s="1"/>
  <c r="B14092" i="29" s="1"/>
  <c r="B14093" i="29" s="1"/>
  <c r="B14094" i="29" s="1"/>
  <c r="B14095" i="29" s="1"/>
  <c r="B14096" i="29" s="1"/>
  <c r="B14097" i="29" s="1"/>
  <c r="B14098" i="29" s="1"/>
  <c r="B14099" i="29" s="1"/>
  <c r="B14100" i="29" s="1"/>
  <c r="B14101" i="29" s="1"/>
  <c r="B14102" i="29" s="1"/>
  <c r="B14103" i="29" s="1"/>
  <c r="B14104" i="29" s="1"/>
  <c r="B14105" i="29" s="1"/>
  <c r="B14106" i="29" s="1"/>
  <c r="B14107" i="29" s="1"/>
  <c r="B14108" i="29" s="1"/>
  <c r="B14109" i="29" s="1"/>
  <c r="B14110" i="29" s="1"/>
  <c r="B14111" i="29" s="1"/>
  <c r="B14112" i="29" s="1"/>
  <c r="B14113" i="29" s="1"/>
  <c r="B14114" i="29" s="1"/>
  <c r="B14115" i="29" s="1"/>
  <c r="B14116" i="29" s="1"/>
  <c r="B14117" i="29" s="1"/>
  <c r="B14118" i="29" s="1"/>
  <c r="B14119" i="29" s="1"/>
  <c r="B14120" i="29" s="1"/>
  <c r="B14121" i="29" s="1"/>
  <c r="B14122" i="29" s="1"/>
  <c r="B14123" i="29" s="1"/>
  <c r="B14124" i="29" s="1"/>
  <c r="B14125" i="29" s="1"/>
  <c r="B14126" i="29" s="1"/>
  <c r="B14127" i="29" s="1"/>
  <c r="B14128" i="29" s="1"/>
  <c r="B14129" i="29" s="1"/>
  <c r="B14130" i="29" s="1"/>
  <c r="B14131" i="29" s="1"/>
  <c r="B14132" i="29" s="1"/>
  <c r="B14133" i="29" s="1"/>
  <c r="B14134" i="29" s="1"/>
  <c r="B14135" i="29" s="1"/>
  <c r="B14136" i="29" s="1"/>
  <c r="B14137" i="29" s="1"/>
  <c r="B14138" i="29" s="1"/>
  <c r="B14139" i="29" s="1"/>
  <c r="B14140" i="29" s="1"/>
  <c r="B14141" i="29" s="1"/>
  <c r="B14142" i="29" s="1"/>
  <c r="B14143" i="29" s="1"/>
  <c r="B14144" i="29" s="1"/>
  <c r="B14145" i="29" s="1"/>
  <c r="B14146" i="29" s="1"/>
  <c r="B14147" i="29" s="1"/>
  <c r="B14148" i="29" s="1"/>
  <c r="B14149" i="29" s="1"/>
  <c r="B14150" i="29" s="1"/>
  <c r="B14151" i="29" s="1"/>
  <c r="B14152" i="29" s="1"/>
  <c r="B14153" i="29" s="1"/>
  <c r="B14154" i="29" s="1"/>
  <c r="B14155" i="29" s="1"/>
  <c r="B14156" i="29" s="1"/>
  <c r="B14157" i="29" s="1"/>
  <c r="B14158" i="29" s="1"/>
  <c r="B14159" i="29" s="1"/>
  <c r="B14160" i="29" s="1"/>
  <c r="B14161" i="29" s="1"/>
  <c r="B14162" i="29" s="1"/>
  <c r="B14163" i="29" s="1"/>
  <c r="B14164" i="29" s="1"/>
  <c r="B14165" i="29" s="1"/>
  <c r="B14166" i="29" s="1"/>
  <c r="B14167" i="29" s="1"/>
  <c r="B14168" i="29" s="1"/>
  <c r="B14169" i="29" s="1"/>
  <c r="B14170" i="29" s="1"/>
  <c r="B14171" i="29" s="1"/>
  <c r="B14172" i="29" s="1"/>
  <c r="B14173" i="29" s="1"/>
  <c r="B14174" i="29" s="1"/>
  <c r="B14175" i="29" s="1"/>
  <c r="B14176" i="29" s="1"/>
  <c r="B14177" i="29" s="1"/>
  <c r="B14178" i="29" s="1"/>
  <c r="B14179" i="29" s="1"/>
  <c r="B14180" i="29" s="1"/>
  <c r="B14181" i="29" s="1"/>
  <c r="B14182" i="29" s="1"/>
  <c r="B14183" i="29" s="1"/>
  <c r="B14184" i="29" s="1"/>
  <c r="B14185" i="29" s="1"/>
  <c r="B14186" i="29" s="1"/>
  <c r="B14187" i="29" s="1"/>
  <c r="B14188" i="29" s="1"/>
  <c r="B14189" i="29" s="1"/>
  <c r="B14190" i="29" s="1"/>
  <c r="B14191" i="29" s="1"/>
  <c r="B14192" i="29" s="1"/>
  <c r="B14193" i="29" s="1"/>
  <c r="B14194" i="29" s="1"/>
  <c r="B14195" i="29" s="1"/>
  <c r="B14196" i="29" s="1"/>
  <c r="B14197" i="29" s="1"/>
  <c r="B14198" i="29" s="1"/>
  <c r="B14199" i="29" s="1"/>
  <c r="B14200" i="29" s="1"/>
  <c r="B14201" i="29" s="1"/>
  <c r="B14202" i="29" s="1"/>
  <c r="B14203" i="29" s="1"/>
  <c r="B14204" i="29" s="1"/>
  <c r="B14205" i="29" s="1"/>
  <c r="B14206" i="29" s="1"/>
  <c r="B14207" i="29" s="1"/>
  <c r="B14208" i="29" s="1"/>
  <c r="B14209" i="29" s="1"/>
  <c r="B14210" i="29" s="1"/>
  <c r="B14211" i="29" s="1"/>
  <c r="B14212" i="29" s="1"/>
  <c r="B14213" i="29" s="1"/>
  <c r="B14214" i="29" s="1"/>
  <c r="B14215" i="29" s="1"/>
  <c r="B14216" i="29" s="1"/>
  <c r="B14217" i="29" s="1"/>
  <c r="B14218" i="29" s="1"/>
  <c r="B14219" i="29" s="1"/>
  <c r="B14220" i="29" s="1"/>
  <c r="B14221" i="29" s="1"/>
  <c r="B14222" i="29" s="1"/>
  <c r="B14223" i="29" s="1"/>
  <c r="B14224" i="29" s="1"/>
  <c r="B14225" i="29" s="1"/>
  <c r="B14226" i="29" s="1"/>
  <c r="B14227" i="29" s="1"/>
  <c r="B14228" i="29" s="1"/>
  <c r="B14229" i="29" s="1"/>
  <c r="B14230" i="29" s="1"/>
  <c r="B14231" i="29" s="1"/>
  <c r="B14232" i="29" s="1"/>
  <c r="B14233" i="29" s="1"/>
  <c r="B14234" i="29" s="1"/>
  <c r="B14235" i="29" s="1"/>
  <c r="B14236" i="29" s="1"/>
  <c r="B14237" i="29" s="1"/>
  <c r="B14238" i="29" s="1"/>
  <c r="B14239" i="29" s="1"/>
  <c r="B14240" i="29" s="1"/>
  <c r="B14241" i="29" s="1"/>
  <c r="B14242" i="29" s="1"/>
  <c r="B14243" i="29" s="1"/>
  <c r="B14244" i="29" s="1"/>
  <c r="B14245" i="29" s="1"/>
  <c r="B14246" i="29" s="1"/>
  <c r="B14247" i="29" s="1"/>
  <c r="B14248" i="29" s="1"/>
  <c r="B14249" i="29" s="1"/>
  <c r="B14250" i="29" s="1"/>
  <c r="B14251" i="29" s="1"/>
  <c r="B14252" i="29" s="1"/>
  <c r="B14253" i="29" s="1"/>
  <c r="B14254" i="29" s="1"/>
  <c r="B14255" i="29" s="1"/>
  <c r="B14256" i="29" s="1"/>
  <c r="B14257" i="29" s="1"/>
  <c r="B14258" i="29" s="1"/>
  <c r="C13895" i="29"/>
  <c r="C13896" i="29" s="1"/>
  <c r="C13897" i="29" s="1"/>
  <c r="C13898" i="29" s="1"/>
  <c r="C13899" i="29" s="1"/>
  <c r="C13900" i="29" s="1"/>
  <c r="C13901" i="29" s="1"/>
  <c r="C13902" i="29" s="1"/>
  <c r="C13903" i="29" s="1"/>
  <c r="C13904" i="29" s="1"/>
  <c r="C13905" i="29" s="1"/>
  <c r="C13906" i="29" s="1"/>
  <c r="C13907" i="29" s="1"/>
  <c r="C13908" i="29" s="1"/>
  <c r="C13909" i="29" s="1"/>
  <c r="C13910" i="29" s="1"/>
  <c r="C13911" i="29" s="1"/>
  <c r="C13912" i="29" s="1"/>
  <c r="C13913" i="29" s="1"/>
  <c r="C13914" i="29" s="1"/>
  <c r="C13915" i="29" s="1"/>
  <c r="C13916" i="29" s="1"/>
  <c r="C13917" i="29" s="1"/>
  <c r="C13918" i="29" s="1"/>
  <c r="C13919" i="29" s="1"/>
  <c r="C13920" i="29" s="1"/>
  <c r="C13921" i="29" s="1"/>
  <c r="C13922" i="29" s="1"/>
  <c r="C13923" i="29" s="1"/>
  <c r="C13924" i="29" s="1"/>
  <c r="C13925" i="29" s="1"/>
  <c r="C13926" i="29" s="1"/>
  <c r="C13927" i="29" s="1"/>
  <c r="C13928" i="29" s="1"/>
  <c r="C13929" i="29" s="1"/>
  <c r="C13930" i="29" s="1"/>
  <c r="C13931" i="29" s="1"/>
  <c r="C13932" i="29" s="1"/>
  <c r="C13933" i="29" s="1"/>
  <c r="C13934" i="29" s="1"/>
  <c r="C13935" i="29" s="1"/>
  <c r="C13936" i="29" s="1"/>
  <c r="C13937" i="29" s="1"/>
  <c r="C13938" i="29" s="1"/>
  <c r="C13939" i="29" s="1"/>
  <c r="C13940" i="29" s="1"/>
  <c r="C13941" i="29" s="1"/>
  <c r="C13942" i="29" s="1"/>
  <c r="C13943" i="29" s="1"/>
  <c r="C13944" i="29" s="1"/>
  <c r="C13945" i="29" s="1"/>
  <c r="C13946" i="29" s="1"/>
  <c r="C13947" i="29" s="1"/>
  <c r="C13948" i="29" s="1"/>
  <c r="C13949" i="29" s="1"/>
  <c r="C13950" i="29" s="1"/>
  <c r="C13951" i="29" s="1"/>
  <c r="C13952" i="29" s="1"/>
  <c r="C13953" i="29" s="1"/>
  <c r="C13954" i="29" s="1"/>
  <c r="C13955" i="29" s="1"/>
  <c r="C13956" i="29" s="1"/>
  <c r="C13957" i="29" s="1"/>
  <c r="C13958" i="29" s="1"/>
  <c r="C13959" i="29" s="1"/>
  <c r="C13960" i="29" s="1"/>
  <c r="C13961" i="29" s="1"/>
  <c r="C13962" i="29" s="1"/>
  <c r="C13963" i="29" s="1"/>
  <c r="C13964" i="29" s="1"/>
  <c r="C13965" i="29" s="1"/>
  <c r="C13966" i="29" s="1"/>
  <c r="C13967" i="29" s="1"/>
  <c r="C13968" i="29" s="1"/>
  <c r="C13969" i="29" s="1"/>
  <c r="C13970" i="29" s="1"/>
  <c r="C13971" i="29" s="1"/>
  <c r="C13972" i="29" s="1"/>
  <c r="C13973" i="29" s="1"/>
  <c r="C13974" i="29" s="1"/>
  <c r="C13975" i="29" s="1"/>
  <c r="C13976" i="29" s="1"/>
  <c r="C13977" i="29" s="1"/>
  <c r="C13978" i="29" s="1"/>
  <c r="C13979" i="29" s="1"/>
  <c r="C13980" i="29" s="1"/>
  <c r="C13981" i="29" s="1"/>
  <c r="C13982" i="29" s="1"/>
  <c r="C13983" i="29" s="1"/>
  <c r="C13984" i="29" s="1"/>
  <c r="C13985" i="29" s="1"/>
  <c r="C13986" i="29" s="1"/>
  <c r="C13987" i="29" s="1"/>
  <c r="C13988" i="29" s="1"/>
  <c r="C13989" i="29" s="1"/>
  <c r="C13990" i="29" s="1"/>
  <c r="C13991" i="29" s="1"/>
  <c r="C13992" i="29" s="1"/>
  <c r="C13993" i="29" s="1"/>
  <c r="C13994" i="29" s="1"/>
  <c r="C13995" i="29" s="1"/>
  <c r="C13996" i="29" s="1"/>
  <c r="C13997" i="29" s="1"/>
  <c r="C13998" i="29" s="1"/>
  <c r="C13999" i="29" s="1"/>
  <c r="C14000" i="29" s="1"/>
  <c r="C14001" i="29" s="1"/>
  <c r="C14002" i="29" s="1"/>
  <c r="C14003" i="29" s="1"/>
  <c r="C14004" i="29" s="1"/>
  <c r="C14005" i="29" s="1"/>
  <c r="C14006" i="29" s="1"/>
  <c r="C14007" i="29" s="1"/>
  <c r="C14008" i="29" s="1"/>
  <c r="C14009" i="29" s="1"/>
  <c r="C14010" i="29" s="1"/>
  <c r="C14011" i="29" s="1"/>
  <c r="C14012" i="29" s="1"/>
  <c r="C14013" i="29" s="1"/>
  <c r="C14014" i="29" s="1"/>
  <c r="C14015" i="29" s="1"/>
  <c r="C14016" i="29" s="1"/>
  <c r="C14017" i="29" s="1"/>
  <c r="C14018" i="29" s="1"/>
  <c r="C14019" i="29" s="1"/>
  <c r="C14020" i="29" s="1"/>
  <c r="C14021" i="29" s="1"/>
  <c r="C14022" i="29" s="1"/>
  <c r="C14023" i="29" s="1"/>
  <c r="C14024" i="29" s="1"/>
  <c r="C14025" i="29" s="1"/>
  <c r="C14026" i="29" s="1"/>
  <c r="C14027" i="29" s="1"/>
  <c r="C14028" i="29" s="1"/>
  <c r="C14029" i="29" s="1"/>
  <c r="C14030" i="29" s="1"/>
  <c r="C14031" i="29" s="1"/>
  <c r="C14032" i="29" s="1"/>
  <c r="C14033" i="29" s="1"/>
  <c r="C14034" i="29" s="1"/>
  <c r="C14035" i="29" s="1"/>
  <c r="C14036" i="29" s="1"/>
  <c r="C14037" i="29" s="1"/>
  <c r="C14038" i="29" s="1"/>
  <c r="C14039" i="29" s="1"/>
  <c r="C14040" i="29" s="1"/>
  <c r="C14041" i="29" s="1"/>
  <c r="C14042" i="29" s="1"/>
  <c r="C14043" i="29" s="1"/>
  <c r="C14044" i="29" s="1"/>
  <c r="C14045" i="29" s="1"/>
  <c r="C14046" i="29" s="1"/>
  <c r="C14047" i="29" s="1"/>
  <c r="C14048" i="29" s="1"/>
  <c r="C14049" i="29" s="1"/>
  <c r="C14050" i="29" s="1"/>
  <c r="C14051" i="29" s="1"/>
  <c r="C14052" i="29" s="1"/>
  <c r="C14053" i="29" s="1"/>
  <c r="C14054" i="29" s="1"/>
  <c r="C14055" i="29" s="1"/>
  <c r="C14056" i="29" s="1"/>
  <c r="C14057" i="29" s="1"/>
  <c r="C14058" i="29" s="1"/>
  <c r="C14059" i="29" s="1"/>
  <c r="C14060" i="29" s="1"/>
  <c r="C14061" i="29" s="1"/>
  <c r="C14062" i="29" s="1"/>
  <c r="C14063" i="29" s="1"/>
  <c r="C14064" i="29" s="1"/>
  <c r="C14065" i="29" s="1"/>
  <c r="C14066" i="29" s="1"/>
  <c r="C14067" i="29" s="1"/>
  <c r="C14068" i="29" s="1"/>
  <c r="C14069" i="29" s="1"/>
  <c r="C14070" i="29" s="1"/>
  <c r="C14071" i="29" s="1"/>
  <c r="C14072" i="29" s="1"/>
  <c r="C14073" i="29" s="1"/>
  <c r="C14074" i="29" s="1"/>
  <c r="C14075" i="29" s="1"/>
  <c r="C14076" i="29" s="1"/>
  <c r="C14077" i="29" s="1"/>
  <c r="C14078" i="29" s="1"/>
  <c r="C14079" i="29" s="1"/>
  <c r="C14080" i="29" s="1"/>
  <c r="C14081" i="29" s="1"/>
  <c r="C14082" i="29" s="1"/>
  <c r="C14083" i="29" s="1"/>
  <c r="C14084" i="29" s="1"/>
  <c r="C14085" i="29" s="1"/>
  <c r="C14086" i="29" s="1"/>
  <c r="C14087" i="29" s="1"/>
  <c r="C14088" i="29" s="1"/>
  <c r="C14089" i="29" s="1"/>
  <c r="C14090" i="29" s="1"/>
  <c r="C14091" i="29" s="1"/>
  <c r="C14092" i="29" s="1"/>
  <c r="C14093" i="29" s="1"/>
  <c r="C14094" i="29" s="1"/>
  <c r="C14095" i="29" s="1"/>
  <c r="C14096" i="29" s="1"/>
  <c r="C14097" i="29" s="1"/>
  <c r="C14098" i="29" s="1"/>
  <c r="C14099" i="29" s="1"/>
  <c r="C14100" i="29" s="1"/>
  <c r="C14101" i="29" s="1"/>
  <c r="C14102" i="29" s="1"/>
  <c r="C14103" i="29" s="1"/>
  <c r="C14104" i="29" s="1"/>
  <c r="C14105" i="29" s="1"/>
  <c r="C14106" i="29" s="1"/>
  <c r="C14107" i="29" s="1"/>
  <c r="C14108" i="29" s="1"/>
  <c r="C14109" i="29" s="1"/>
  <c r="C14110" i="29" s="1"/>
  <c r="C14111" i="29" s="1"/>
  <c r="C14112" i="29" s="1"/>
  <c r="C14113" i="29" s="1"/>
  <c r="C14114" i="29" s="1"/>
  <c r="C14115" i="29" s="1"/>
  <c r="C14116" i="29" s="1"/>
  <c r="C14117" i="29" s="1"/>
  <c r="C14118" i="29" s="1"/>
  <c r="C14119" i="29" s="1"/>
  <c r="C14120" i="29" s="1"/>
  <c r="C14121" i="29" s="1"/>
  <c r="C14122" i="29" s="1"/>
  <c r="C14123" i="29" s="1"/>
  <c r="C14124" i="29" s="1"/>
  <c r="C14125" i="29" s="1"/>
  <c r="C14126" i="29" s="1"/>
  <c r="C14127" i="29" s="1"/>
  <c r="C14128" i="29" s="1"/>
  <c r="C14129" i="29" s="1"/>
  <c r="C14130" i="29" s="1"/>
  <c r="C14131" i="29" s="1"/>
  <c r="C14132" i="29" s="1"/>
  <c r="C14133" i="29" s="1"/>
  <c r="C14134" i="29" s="1"/>
  <c r="C14135" i="29" s="1"/>
  <c r="C14136" i="29" s="1"/>
  <c r="C14137" i="29" s="1"/>
  <c r="C14138" i="29" s="1"/>
  <c r="C14139" i="29" s="1"/>
  <c r="C14140" i="29" s="1"/>
  <c r="C14141" i="29" s="1"/>
  <c r="C14142" i="29" s="1"/>
  <c r="C14143" i="29" s="1"/>
  <c r="C14144" i="29" s="1"/>
  <c r="C14145" i="29" s="1"/>
  <c r="C14146" i="29" s="1"/>
  <c r="C14147" i="29" s="1"/>
  <c r="C14148" i="29" s="1"/>
  <c r="C14149" i="29" s="1"/>
  <c r="C14150" i="29" s="1"/>
  <c r="C14151" i="29" s="1"/>
  <c r="C14152" i="29" s="1"/>
  <c r="C14153" i="29" s="1"/>
  <c r="C14154" i="29" s="1"/>
  <c r="C14155" i="29" s="1"/>
  <c r="C14156" i="29" s="1"/>
  <c r="C14157" i="29" s="1"/>
  <c r="C14158" i="29" s="1"/>
  <c r="C14159" i="29" s="1"/>
  <c r="C14160" i="29" s="1"/>
  <c r="C14161" i="29" s="1"/>
  <c r="C14162" i="29" s="1"/>
  <c r="C14163" i="29" s="1"/>
  <c r="C14164" i="29" s="1"/>
  <c r="C14165" i="29" s="1"/>
  <c r="C14166" i="29" s="1"/>
  <c r="C14167" i="29" s="1"/>
  <c r="C14168" i="29" s="1"/>
  <c r="C14169" i="29" s="1"/>
  <c r="C14170" i="29" s="1"/>
  <c r="C14171" i="29" s="1"/>
  <c r="C14172" i="29" s="1"/>
  <c r="C14173" i="29" s="1"/>
  <c r="C14174" i="29" s="1"/>
  <c r="C14175" i="29" s="1"/>
  <c r="C14176" i="29" s="1"/>
  <c r="C14177" i="29" s="1"/>
  <c r="C14178" i="29" s="1"/>
  <c r="C14179" i="29" s="1"/>
  <c r="C14180" i="29" s="1"/>
  <c r="C14181" i="29" s="1"/>
  <c r="C14182" i="29" s="1"/>
  <c r="C14183" i="29" s="1"/>
  <c r="C14184" i="29" s="1"/>
  <c r="C14185" i="29" s="1"/>
  <c r="C14186" i="29" s="1"/>
  <c r="C14187" i="29" s="1"/>
  <c r="C14188" i="29" s="1"/>
  <c r="C14189" i="29" s="1"/>
  <c r="C14190" i="29" s="1"/>
  <c r="C14191" i="29" s="1"/>
  <c r="C14192" i="29" s="1"/>
  <c r="C14193" i="29" s="1"/>
  <c r="C14194" i="29" s="1"/>
  <c r="C14195" i="29" s="1"/>
  <c r="C14196" i="29" s="1"/>
  <c r="C14197" i="29" s="1"/>
  <c r="C14198" i="29" s="1"/>
  <c r="C14199" i="29" s="1"/>
  <c r="C14200" i="29" s="1"/>
  <c r="C14201" i="29" s="1"/>
  <c r="C14202" i="29" s="1"/>
  <c r="C14203" i="29" s="1"/>
  <c r="C14204" i="29" s="1"/>
  <c r="C14205" i="29" s="1"/>
  <c r="C14206" i="29" s="1"/>
  <c r="C14207" i="29" s="1"/>
  <c r="C14208" i="29" s="1"/>
  <c r="C14209" i="29" s="1"/>
  <c r="C14210" i="29" s="1"/>
  <c r="C14211" i="29" s="1"/>
  <c r="C14212" i="29" s="1"/>
  <c r="C14213" i="29" s="1"/>
  <c r="C14214" i="29" s="1"/>
  <c r="C14215" i="29" s="1"/>
  <c r="C14216" i="29" s="1"/>
  <c r="C14217" i="29" s="1"/>
  <c r="C14218" i="29" s="1"/>
  <c r="C14219" i="29" s="1"/>
  <c r="C14220" i="29" s="1"/>
  <c r="C14221" i="29" s="1"/>
  <c r="C14222" i="29" s="1"/>
  <c r="C14223" i="29" s="1"/>
  <c r="C14224" i="29" s="1"/>
  <c r="C14225" i="29" s="1"/>
  <c r="C14226" i="29" s="1"/>
  <c r="C14227" i="29" s="1"/>
  <c r="C14228" i="29" s="1"/>
  <c r="C14229" i="29" s="1"/>
  <c r="C14230" i="29" s="1"/>
  <c r="C14231" i="29" s="1"/>
  <c r="C14232" i="29" s="1"/>
  <c r="C14233" i="29" s="1"/>
  <c r="C14234" i="29" s="1"/>
  <c r="C14235" i="29" s="1"/>
  <c r="C14236" i="29" s="1"/>
  <c r="C14237" i="29" s="1"/>
  <c r="C14238" i="29" s="1"/>
  <c r="C14239" i="29" s="1"/>
  <c r="C14240" i="29" s="1"/>
  <c r="C14241" i="29" s="1"/>
  <c r="C14242" i="29" s="1"/>
  <c r="C14243" i="29" s="1"/>
  <c r="C14244" i="29" s="1"/>
  <c r="C14245" i="29" s="1"/>
  <c r="C14246" i="29" s="1"/>
  <c r="C14247" i="29" s="1"/>
  <c r="C14248" i="29" s="1"/>
  <c r="C14249" i="29" s="1"/>
  <c r="C14250" i="29" s="1"/>
  <c r="C14251" i="29" s="1"/>
  <c r="C14252" i="29" s="1"/>
  <c r="C14253" i="29" s="1"/>
  <c r="C14254" i="29" s="1"/>
  <c r="C14255" i="29" s="1"/>
  <c r="C14256" i="29" s="1"/>
  <c r="C14257" i="29" s="1"/>
  <c r="C14258" i="29" s="1"/>
  <c r="D14251" i="29"/>
  <c r="D14252" i="29" s="1"/>
  <c r="D14253" i="29" s="1"/>
  <c r="D14254" i="29" s="1"/>
  <c r="D14255" i="29" s="1"/>
  <c r="D14256" i="29" s="1"/>
  <c r="D14257" i="29" s="1"/>
  <c r="D14258" i="29" s="1"/>
  <c r="D14259" i="29" s="1"/>
  <c r="D14260" i="29" s="1"/>
  <c r="D14261" i="29" s="1"/>
  <c r="D14262" i="29" s="1"/>
  <c r="D14263" i="29" s="1"/>
  <c r="D14264" i="29" s="1"/>
  <c r="D14265" i="29" s="1"/>
  <c r="D14266" i="29" s="1"/>
  <c r="D14267" i="29" s="1"/>
  <c r="D14268" i="29" s="1"/>
  <c r="D14269" i="29" s="1"/>
  <c r="D14270" i="29" s="1"/>
  <c r="D14271" i="29" s="1"/>
  <c r="D14272" i="29" s="1"/>
  <c r="D14273" i="29" s="1"/>
  <c r="D14274" i="29" s="1"/>
  <c r="D14275" i="29" s="1"/>
  <c r="D14276" i="29" s="1"/>
  <c r="D14277" i="29" s="1"/>
  <c r="D14278" i="29" s="1"/>
  <c r="D14279" i="29" s="1"/>
  <c r="D14280" i="29" s="1"/>
  <c r="D14281" i="29" s="1"/>
  <c r="D14282" i="29" s="1"/>
  <c r="D14283" i="29" s="1"/>
  <c r="D14284" i="29" s="1"/>
  <c r="D14285" i="29" s="1"/>
  <c r="D14286" i="29" s="1"/>
  <c r="D14287" i="29" s="1"/>
  <c r="D14288" i="29" s="1"/>
  <c r="D14289" i="29" s="1"/>
  <c r="D14290" i="29" s="1"/>
  <c r="D14291" i="29" s="1"/>
  <c r="D14292" i="29" s="1"/>
  <c r="D14293" i="29" s="1"/>
  <c r="D14294" i="29" s="1"/>
  <c r="D14295" i="29" s="1"/>
  <c r="D14296" i="29" s="1"/>
  <c r="D14297" i="29" s="1"/>
  <c r="D14298" i="29" s="1"/>
  <c r="D14299" i="29" s="1"/>
  <c r="D14300" i="29" s="1"/>
  <c r="D14301" i="29" s="1"/>
  <c r="D14302" i="29" s="1"/>
  <c r="D14303" i="29" s="1"/>
  <c r="D14304" i="29" s="1"/>
  <c r="D14305" i="29" s="1"/>
  <c r="D14306" i="29" s="1"/>
  <c r="D14307" i="29" s="1"/>
  <c r="D14308" i="29" s="1"/>
  <c r="D14309" i="29" s="1"/>
  <c r="D14310" i="29" s="1"/>
  <c r="D14311" i="29" s="1"/>
  <c r="D14312" i="29" s="1"/>
  <c r="D14313" i="29" s="1"/>
  <c r="D14314" i="29" s="1"/>
  <c r="D14315" i="29" s="1"/>
  <c r="D14316" i="29" s="1"/>
  <c r="D14317" i="29" s="1"/>
  <c r="D14318" i="29" s="1"/>
  <c r="D14319" i="29" s="1"/>
  <c r="D14320" i="29" s="1"/>
  <c r="D14321" i="29" s="1"/>
  <c r="D14322" i="29" s="1"/>
  <c r="D14323" i="29" s="1"/>
  <c r="D14324" i="29" s="1"/>
  <c r="D14325" i="29" s="1"/>
  <c r="D14326" i="29" s="1"/>
  <c r="D14327" i="29" s="1"/>
  <c r="D14328" i="29" s="1"/>
  <c r="D14329" i="29" s="1"/>
  <c r="D14330" i="29" s="1"/>
  <c r="D14331" i="29" s="1"/>
  <c r="D14332" i="29" s="1"/>
  <c r="D14333" i="29" s="1"/>
  <c r="D14334" i="29" s="1"/>
  <c r="D14335" i="29" s="1"/>
  <c r="D14336" i="29" s="1"/>
  <c r="D14337" i="29" s="1"/>
  <c r="D14338" i="29" s="1"/>
  <c r="D14339" i="29" s="1"/>
  <c r="D14340" i="29" s="1"/>
  <c r="D14341" i="29" s="1"/>
  <c r="D14342" i="29" s="1"/>
  <c r="D14343" i="29" s="1"/>
  <c r="D14344" i="29" s="1"/>
  <c r="D14345" i="29" s="1"/>
  <c r="D14346" i="29" s="1"/>
  <c r="D14347" i="29" s="1"/>
  <c r="D14348" i="29" s="1"/>
  <c r="D14349" i="29" s="1"/>
  <c r="D14350" i="29" s="1"/>
  <c r="D14351" i="29" s="1"/>
  <c r="D14352" i="29" s="1"/>
  <c r="D14353" i="29" s="1"/>
  <c r="D14354" i="29" s="1"/>
  <c r="D14355" i="29" s="1"/>
  <c r="D14356" i="29" s="1"/>
  <c r="D14357" i="29" s="1"/>
  <c r="D14358" i="29" s="1"/>
  <c r="D14359" i="29" s="1"/>
  <c r="D14360" i="29" s="1"/>
  <c r="D14361" i="29" s="1"/>
  <c r="D14362" i="29" s="1"/>
  <c r="D14363" i="29" s="1"/>
  <c r="D14364" i="29" s="1"/>
  <c r="D14365" i="29" s="1"/>
  <c r="D14366" i="29" s="1"/>
  <c r="D14368" i="29" s="1"/>
  <c r="D14369" i="29" s="1"/>
  <c r="D14370" i="29" s="1"/>
  <c r="D14371" i="29" s="1"/>
  <c r="D14372" i="29" s="1"/>
  <c r="D14373" i="29" s="1"/>
  <c r="D14374" i="29" s="1"/>
  <c r="D14375" i="29" s="1"/>
  <c r="D14376" i="29" s="1"/>
  <c r="D14377" i="29" s="1"/>
  <c r="D14378" i="29" s="1"/>
  <c r="D14379" i="29" s="1"/>
  <c r="D14380" i="29" s="1"/>
  <c r="D14381" i="29" s="1"/>
  <c r="D14382" i="29" s="1"/>
  <c r="D14383" i="29" s="1"/>
  <c r="D14384" i="29" s="1"/>
  <c r="D14385" i="29" s="1"/>
  <c r="D14386" i="29" s="1"/>
  <c r="D14387" i="29" s="1"/>
  <c r="D14388" i="29" s="1"/>
  <c r="D14389" i="29" s="1"/>
  <c r="D14390" i="29" s="1"/>
  <c r="D14391" i="29" s="1"/>
  <c r="D14392" i="29" s="1"/>
  <c r="D14393" i="29" s="1"/>
  <c r="D14394" i="29" s="1"/>
  <c r="D14395" i="29" s="1"/>
  <c r="D14396" i="29" s="1"/>
  <c r="D14397" i="29" s="1"/>
  <c r="D14398" i="29" s="1"/>
  <c r="D14399" i="29" s="1"/>
  <c r="D14400" i="29" s="1"/>
  <c r="D14401" i="29" s="1"/>
  <c r="D14402" i="29" s="1"/>
  <c r="D14403" i="29" s="1"/>
  <c r="D14404" i="29" s="1"/>
  <c r="D14405" i="29" s="1"/>
  <c r="D14406" i="29" s="1"/>
  <c r="D14407" i="29" s="1"/>
  <c r="D14408" i="29" s="1"/>
  <c r="D14409" i="29" s="1"/>
  <c r="D14410" i="29" s="1"/>
  <c r="D14411" i="29" s="1"/>
  <c r="D14412" i="29" s="1"/>
  <c r="D14413" i="29" s="1"/>
  <c r="D14414" i="29" s="1"/>
  <c r="D14415" i="29" s="1"/>
  <c r="D14416" i="29" s="1"/>
  <c r="D14417" i="29" s="1"/>
  <c r="D14418" i="29" s="1"/>
  <c r="D14419" i="29" s="1"/>
  <c r="D14420" i="29" s="1"/>
  <c r="D14421" i="29" s="1"/>
  <c r="D14422" i="29" s="1"/>
  <c r="D14423" i="29" s="1"/>
  <c r="D14424" i="29" s="1"/>
  <c r="D14425" i="29" s="1"/>
  <c r="D14426" i="29" s="1"/>
  <c r="D14427" i="29" s="1"/>
  <c r="D14428" i="29" s="1"/>
  <c r="D14429" i="29" s="1"/>
  <c r="D14430" i="29" s="1"/>
  <c r="D14431" i="29" s="1"/>
  <c r="D14432" i="29" s="1"/>
  <c r="D14433" i="29" s="1"/>
  <c r="D14434" i="29" s="1"/>
  <c r="D14435" i="29" s="1"/>
  <c r="D14436" i="29" s="1"/>
  <c r="D14437" i="29" s="1"/>
  <c r="D14438" i="29" s="1"/>
  <c r="D14439" i="29" s="1"/>
  <c r="D14440" i="29" s="1"/>
  <c r="D14441" i="29" s="1"/>
  <c r="D14442" i="29" s="1"/>
  <c r="D14443" i="29" s="1"/>
  <c r="D14444" i="29" s="1"/>
  <c r="D14445" i="29" s="1"/>
  <c r="D14446" i="29" s="1"/>
  <c r="D14447" i="29" s="1"/>
  <c r="D14448" i="29" s="1"/>
  <c r="D14449" i="29" s="1"/>
  <c r="D14450" i="29" s="1"/>
  <c r="D14451" i="29" s="1"/>
  <c r="D14452" i="29" s="1"/>
  <c r="D14453" i="29" s="1"/>
  <c r="D14454" i="29" s="1"/>
  <c r="D14455" i="29" s="1"/>
  <c r="D14456" i="29" s="1"/>
  <c r="D14457" i="29" s="1"/>
  <c r="D14458" i="29" s="1"/>
  <c r="D14459" i="29" s="1"/>
  <c r="D14460" i="29" s="1"/>
  <c r="D14461" i="29" s="1"/>
  <c r="D14462" i="29" s="1"/>
  <c r="D14463" i="29" s="1"/>
  <c r="D14464" i="29" s="1"/>
  <c r="D14465" i="29" s="1"/>
  <c r="D14466" i="29" s="1"/>
  <c r="D14467" i="29" s="1"/>
  <c r="D14468" i="29" s="1"/>
  <c r="D14469" i="29" s="1"/>
  <c r="D14470" i="29" s="1"/>
  <c r="D14471" i="29" s="1"/>
  <c r="D14472" i="29" s="1"/>
  <c r="D14473" i="29" s="1"/>
  <c r="D14474" i="29" s="1"/>
  <c r="D14475" i="29" s="1"/>
  <c r="D14476" i="29" s="1"/>
  <c r="D14477" i="29" s="1"/>
  <c r="D14478" i="29" s="1"/>
  <c r="D14479" i="29" s="1"/>
  <c r="D14480" i="29" s="1"/>
  <c r="D14481" i="29" s="1"/>
  <c r="D14482" i="29" s="1"/>
  <c r="D14483" i="29" s="1"/>
  <c r="D14484" i="29" s="1"/>
  <c r="D14485" i="29" s="1"/>
  <c r="D14486" i="29" s="1"/>
  <c r="D14487" i="29" s="1"/>
  <c r="D14488" i="29" s="1"/>
  <c r="D14489" i="29" s="1"/>
  <c r="D14490" i="29" s="1"/>
  <c r="D14491" i="29" s="1"/>
  <c r="D14492" i="29" s="1"/>
  <c r="D14493" i="29" s="1"/>
  <c r="D14494" i="29" s="1"/>
  <c r="D14495" i="29" s="1"/>
  <c r="D14496" i="29" s="1"/>
  <c r="D14497" i="29" s="1"/>
  <c r="D14498" i="29" s="1"/>
  <c r="D14499" i="29" s="1"/>
  <c r="D14500" i="29" s="1"/>
  <c r="D14501" i="29" s="1"/>
  <c r="D14502" i="29" s="1"/>
  <c r="D14503" i="29" s="1"/>
  <c r="D14504" i="29" s="1"/>
  <c r="D14505" i="29" s="1"/>
  <c r="D14506" i="29" s="1"/>
  <c r="D14507" i="29" s="1"/>
  <c r="D14508" i="29" s="1"/>
  <c r="D14509" i="29" s="1"/>
  <c r="D14510" i="29" s="1"/>
  <c r="D14511" i="29" s="1"/>
  <c r="D14512" i="29" s="1"/>
  <c r="D14513" i="29" s="1"/>
  <c r="D14514" i="29" s="1"/>
  <c r="D14515" i="29" s="1"/>
  <c r="D14516" i="29" s="1"/>
  <c r="D14517" i="29" s="1"/>
  <c r="D14518" i="29" s="1"/>
  <c r="D14519" i="29" s="1"/>
  <c r="D14520" i="29" s="1"/>
  <c r="D14521" i="29" s="1"/>
  <c r="D14522" i="29" s="1"/>
  <c r="D14523" i="29" s="1"/>
  <c r="D14524" i="29" s="1"/>
  <c r="D14525" i="29" s="1"/>
  <c r="D14526" i="29" s="1"/>
  <c r="D14527" i="29" s="1"/>
  <c r="D14528" i="29" s="1"/>
  <c r="D14529" i="29" s="1"/>
  <c r="D14530" i="29" s="1"/>
  <c r="D14531" i="29" s="1"/>
  <c r="D14532" i="29" s="1"/>
  <c r="D14533" i="29" s="1"/>
  <c r="D14534" i="29" s="1"/>
  <c r="D14535" i="29" s="1"/>
  <c r="D14536" i="29" s="1"/>
  <c r="D14537" i="29" s="1"/>
  <c r="D14538" i="29" s="1"/>
  <c r="D14539" i="29" s="1"/>
  <c r="D14540" i="29" s="1"/>
  <c r="D14541" i="29" s="1"/>
  <c r="D14542" i="29" s="1"/>
  <c r="D14543" i="29" s="1"/>
  <c r="D14544" i="29" s="1"/>
  <c r="D14545" i="29" s="1"/>
  <c r="D14546" i="29" s="1"/>
  <c r="D14547" i="29" s="1"/>
  <c r="D14548" i="29" s="1"/>
  <c r="D14549" i="29" s="1"/>
  <c r="D14550" i="29" s="1"/>
  <c r="D14551" i="29" s="1"/>
  <c r="D14552" i="29" s="1"/>
  <c r="D14553" i="29" s="1"/>
  <c r="D14554" i="29" s="1"/>
  <c r="D14555" i="29" s="1"/>
  <c r="D14556" i="29" s="1"/>
  <c r="D14557" i="29" s="1"/>
  <c r="D14558" i="29" s="1"/>
  <c r="D14559" i="29" s="1"/>
  <c r="D14560" i="29" s="1"/>
  <c r="D14561" i="29" s="1"/>
  <c r="D14562" i="29" s="1"/>
  <c r="D14563" i="29" s="1"/>
  <c r="D14564" i="29" s="1"/>
  <c r="D14565" i="29" s="1"/>
  <c r="D14566" i="29" s="1"/>
  <c r="D14567" i="29" s="1"/>
  <c r="D14568" i="29" s="1"/>
  <c r="D14569" i="29" s="1"/>
  <c r="D14570" i="29" s="1"/>
  <c r="D14571" i="29" s="1"/>
  <c r="D14572" i="29" s="1"/>
  <c r="D14573" i="29" s="1"/>
  <c r="D14574" i="29" s="1"/>
  <c r="D14575" i="29" s="1"/>
  <c r="D14576" i="29" s="1"/>
  <c r="D14577" i="29" s="1"/>
  <c r="D14578" i="29" s="1"/>
  <c r="D14579" i="29" s="1"/>
  <c r="D14580" i="29" s="1"/>
  <c r="D14581" i="29" s="1"/>
  <c r="D14582" i="29" s="1"/>
  <c r="D14583" i="29" s="1"/>
  <c r="D14584" i="29" s="1"/>
  <c r="D14585" i="29" s="1"/>
  <c r="D14586" i="29" s="1"/>
  <c r="D14587" i="29" s="1"/>
  <c r="D14588" i="29" s="1"/>
  <c r="D14589" i="29" s="1"/>
  <c r="D14590" i="29" s="1"/>
  <c r="D14591" i="29" s="1"/>
  <c r="D14592" i="29" s="1"/>
  <c r="D14593" i="29" s="1"/>
  <c r="D14594" i="29" s="1"/>
  <c r="D14595" i="29" s="1"/>
  <c r="D14596" i="29" s="1"/>
  <c r="D14597" i="29" s="1"/>
  <c r="D14598" i="29" s="1"/>
  <c r="D14599" i="29" s="1"/>
  <c r="D14600" i="29" s="1"/>
  <c r="D14601" i="29" s="1"/>
  <c r="D14602" i="29" s="1"/>
  <c r="D14603" i="29" s="1"/>
  <c r="D14604" i="29" s="1"/>
  <c r="D14605" i="29" s="1"/>
  <c r="D14606" i="29" s="1"/>
  <c r="D14607" i="29" s="1"/>
  <c r="D14608" i="29" s="1"/>
  <c r="D14609" i="29" s="1"/>
  <c r="D14610" i="29" s="1"/>
  <c r="D14611" i="29" s="1"/>
  <c r="D14612" i="29" s="1"/>
  <c r="D14613" i="29" s="1"/>
  <c r="D14614" i="29" s="1"/>
  <c r="B14260" i="29"/>
  <c r="B14261" i="29" s="1"/>
  <c r="B14262" i="29" s="1"/>
  <c r="B14263" i="29" s="1"/>
  <c r="B14264" i="29" s="1"/>
  <c r="B14265" i="29" s="1"/>
  <c r="B14266" i="29" s="1"/>
  <c r="B14267" i="29" s="1"/>
  <c r="B14268" i="29" s="1"/>
  <c r="B14269" i="29" s="1"/>
  <c r="B14270" i="29" s="1"/>
  <c r="B14271" i="29" s="1"/>
  <c r="B14272" i="29" s="1"/>
  <c r="B14273" i="29" s="1"/>
  <c r="B14274" i="29" s="1"/>
  <c r="B14275" i="29" s="1"/>
  <c r="B14276" i="29" s="1"/>
  <c r="B14277" i="29" s="1"/>
  <c r="B14278" i="29" s="1"/>
  <c r="B14279" i="29" s="1"/>
  <c r="B14280" i="29" s="1"/>
  <c r="B14281" i="29" s="1"/>
  <c r="B14282" i="29" s="1"/>
  <c r="B14283" i="29" s="1"/>
  <c r="B14284" i="29" s="1"/>
  <c r="B14285" i="29" s="1"/>
  <c r="B14286" i="29" s="1"/>
  <c r="B14287" i="29" s="1"/>
  <c r="B14288" i="29" s="1"/>
  <c r="B14289" i="29" s="1"/>
  <c r="B14290" i="29" s="1"/>
  <c r="B14291" i="29" s="1"/>
  <c r="B14292" i="29" s="1"/>
  <c r="B14293" i="29" s="1"/>
  <c r="B14294" i="29" s="1"/>
  <c r="B14295" i="29" s="1"/>
  <c r="B14296" i="29" s="1"/>
  <c r="B14297" i="29" s="1"/>
  <c r="B14298" i="29" s="1"/>
  <c r="B14299" i="29" s="1"/>
  <c r="B14300" i="29" s="1"/>
  <c r="B14301" i="29" s="1"/>
  <c r="B14302" i="29" s="1"/>
  <c r="B14303" i="29" s="1"/>
  <c r="B14304" i="29" s="1"/>
  <c r="B14305" i="29" s="1"/>
  <c r="B14306" i="29" s="1"/>
  <c r="B14307" i="29" s="1"/>
  <c r="B14308" i="29" s="1"/>
  <c r="B14309" i="29" s="1"/>
  <c r="B14310" i="29" s="1"/>
  <c r="B14311" i="29" s="1"/>
  <c r="B14312" i="29" s="1"/>
  <c r="B14313" i="29" s="1"/>
  <c r="B14314" i="29" s="1"/>
  <c r="B14315" i="29" s="1"/>
  <c r="B14316" i="29" s="1"/>
  <c r="B14317" i="29" s="1"/>
  <c r="B14318" i="29" s="1"/>
  <c r="B14319" i="29" s="1"/>
  <c r="B14320" i="29" s="1"/>
  <c r="B14321" i="29" s="1"/>
  <c r="B14322" i="29" s="1"/>
  <c r="B14323" i="29" s="1"/>
  <c r="B14324" i="29" s="1"/>
  <c r="B14325" i="29" s="1"/>
  <c r="B14326" i="29" s="1"/>
  <c r="B14327" i="29" s="1"/>
  <c r="B14328" i="29" s="1"/>
  <c r="B14329" i="29" s="1"/>
  <c r="B14330" i="29" s="1"/>
  <c r="B14331" i="29" s="1"/>
  <c r="B14332" i="29" s="1"/>
  <c r="B14333" i="29" s="1"/>
  <c r="B14334" i="29" s="1"/>
  <c r="B14335" i="29" s="1"/>
  <c r="B14336" i="29" s="1"/>
  <c r="B14337" i="29" s="1"/>
  <c r="B14338" i="29" s="1"/>
  <c r="B14339" i="29" s="1"/>
  <c r="B14340" i="29" s="1"/>
  <c r="B14341" i="29" s="1"/>
  <c r="B14342" i="29" s="1"/>
  <c r="B14343" i="29" s="1"/>
  <c r="B14344" i="29" s="1"/>
  <c r="B14345" i="29" s="1"/>
  <c r="B14346" i="29" s="1"/>
  <c r="B14347" i="29" s="1"/>
  <c r="B14348" i="29" s="1"/>
  <c r="B14349" i="29" s="1"/>
  <c r="B14350" i="29" s="1"/>
  <c r="B14351" i="29" s="1"/>
  <c r="B14352" i="29" s="1"/>
  <c r="B14353" i="29" s="1"/>
  <c r="B14354" i="29" s="1"/>
  <c r="B14355" i="29" s="1"/>
  <c r="B14356" i="29" s="1"/>
  <c r="B14357" i="29" s="1"/>
  <c r="B14358" i="29" s="1"/>
  <c r="B14359" i="29" s="1"/>
  <c r="B14360" i="29" s="1"/>
  <c r="B14361" i="29" s="1"/>
  <c r="B14362" i="29" s="1"/>
  <c r="B14363" i="29" s="1"/>
  <c r="B14364" i="29" s="1"/>
  <c r="B14365" i="29" s="1"/>
  <c r="B14366" i="29" s="1"/>
  <c r="B14367" i="29" s="1"/>
  <c r="B14368" i="29" s="1"/>
  <c r="B14369" i="29" s="1"/>
  <c r="B14370" i="29" s="1"/>
  <c r="B14371" i="29" s="1"/>
  <c r="B14372" i="29" s="1"/>
  <c r="B14373" i="29" s="1"/>
  <c r="B14374" i="29" s="1"/>
  <c r="B14375" i="29" s="1"/>
  <c r="B14376" i="29" s="1"/>
  <c r="B14377" i="29" s="1"/>
  <c r="B14378" i="29" s="1"/>
  <c r="B14379" i="29" s="1"/>
  <c r="B14380" i="29" s="1"/>
  <c r="B14381" i="29" s="1"/>
  <c r="B14382" i="29" s="1"/>
  <c r="B14383" i="29" s="1"/>
  <c r="B14384" i="29" s="1"/>
  <c r="B14385" i="29" s="1"/>
  <c r="B14386" i="29" s="1"/>
  <c r="B14387" i="29" s="1"/>
  <c r="B14388" i="29" s="1"/>
  <c r="B14389" i="29" s="1"/>
  <c r="B14390" i="29" s="1"/>
  <c r="B14391" i="29" s="1"/>
  <c r="B14392" i="29" s="1"/>
  <c r="B14393" i="29" s="1"/>
  <c r="B14394" i="29" s="1"/>
  <c r="B14395" i="29" s="1"/>
  <c r="B14396" i="29" s="1"/>
  <c r="B14397" i="29" s="1"/>
  <c r="B14398" i="29" s="1"/>
  <c r="B14399" i="29" s="1"/>
  <c r="B14400" i="29" s="1"/>
  <c r="B14401" i="29" s="1"/>
  <c r="B14402" i="29" s="1"/>
  <c r="B14403" i="29" s="1"/>
  <c r="B14404" i="29" s="1"/>
  <c r="B14405" i="29" s="1"/>
  <c r="B14406" i="29" s="1"/>
  <c r="B14407" i="29" s="1"/>
  <c r="B14408" i="29" s="1"/>
  <c r="B14409" i="29" s="1"/>
  <c r="B14410" i="29" s="1"/>
  <c r="B14411" i="29" s="1"/>
  <c r="B14412" i="29" s="1"/>
  <c r="B14413" i="29" s="1"/>
  <c r="B14414" i="29" s="1"/>
  <c r="B14415" i="29" s="1"/>
  <c r="B14416" i="29" s="1"/>
  <c r="B14417" i="29" s="1"/>
  <c r="B14418" i="29" s="1"/>
  <c r="B14419" i="29" s="1"/>
  <c r="B14420" i="29" s="1"/>
  <c r="B14421" i="29" s="1"/>
  <c r="B14422" i="29" s="1"/>
  <c r="B14423" i="29" s="1"/>
  <c r="B14424" i="29" s="1"/>
  <c r="B14425" i="29" s="1"/>
  <c r="B14426" i="29" s="1"/>
  <c r="B14427" i="29" s="1"/>
  <c r="B14428" i="29" s="1"/>
  <c r="B14429" i="29" s="1"/>
  <c r="B14430" i="29" s="1"/>
  <c r="B14431" i="29" s="1"/>
  <c r="B14432" i="29" s="1"/>
  <c r="B14433" i="29" s="1"/>
  <c r="B14434" i="29" s="1"/>
  <c r="B14435" i="29" s="1"/>
  <c r="B14436" i="29" s="1"/>
  <c r="B14437" i="29" s="1"/>
  <c r="B14438" i="29" s="1"/>
  <c r="B14439" i="29" s="1"/>
  <c r="B14440" i="29" s="1"/>
  <c r="B14441" i="29" s="1"/>
  <c r="B14442" i="29" s="1"/>
  <c r="B14443" i="29" s="1"/>
  <c r="B14444" i="29" s="1"/>
  <c r="B14445" i="29" s="1"/>
  <c r="B14446" i="29" s="1"/>
  <c r="B14447" i="29" s="1"/>
  <c r="B14448" i="29" s="1"/>
  <c r="B14449" i="29" s="1"/>
  <c r="B14450" i="29" s="1"/>
  <c r="B14451" i="29" s="1"/>
  <c r="B14452" i="29" s="1"/>
  <c r="B14453" i="29" s="1"/>
  <c r="B14454" i="29" s="1"/>
  <c r="B14455" i="29" s="1"/>
  <c r="B14456" i="29" s="1"/>
  <c r="B14457" i="29" s="1"/>
  <c r="B14458" i="29" s="1"/>
  <c r="B14459" i="29" s="1"/>
  <c r="B14460" i="29" s="1"/>
  <c r="B14461" i="29" s="1"/>
  <c r="B14462" i="29" s="1"/>
  <c r="B14463" i="29" s="1"/>
  <c r="B14464" i="29" s="1"/>
  <c r="B14465" i="29" s="1"/>
  <c r="B14466" i="29" s="1"/>
  <c r="B14467" i="29" s="1"/>
  <c r="B14468" i="29" s="1"/>
  <c r="B14469" i="29" s="1"/>
  <c r="B14470" i="29" s="1"/>
  <c r="B14471" i="29" s="1"/>
  <c r="B14472" i="29" s="1"/>
  <c r="B14473" i="29" s="1"/>
  <c r="B14474" i="29" s="1"/>
  <c r="B14475" i="29" s="1"/>
  <c r="B14476" i="29" s="1"/>
  <c r="B14477" i="29" s="1"/>
  <c r="B14478" i="29" s="1"/>
  <c r="B14479" i="29" s="1"/>
  <c r="B14480" i="29" s="1"/>
  <c r="B14481" i="29" s="1"/>
  <c r="B14482" i="29" s="1"/>
  <c r="B14483" i="29" s="1"/>
  <c r="B14484" i="29" s="1"/>
  <c r="B14485" i="29" s="1"/>
  <c r="B14486" i="29" s="1"/>
  <c r="B14487" i="29" s="1"/>
  <c r="B14488" i="29" s="1"/>
  <c r="B14489" i="29" s="1"/>
  <c r="B14490" i="29" s="1"/>
  <c r="B14491" i="29" s="1"/>
  <c r="B14492" i="29" s="1"/>
  <c r="B14493" i="29" s="1"/>
  <c r="B14494" i="29" s="1"/>
  <c r="B14495" i="29" s="1"/>
  <c r="B14496" i="29" s="1"/>
  <c r="B14497" i="29" s="1"/>
  <c r="B14498" i="29" s="1"/>
  <c r="B14499" i="29" s="1"/>
  <c r="B14500" i="29" s="1"/>
  <c r="B14501" i="29" s="1"/>
  <c r="B14502" i="29" s="1"/>
  <c r="B14503" i="29" s="1"/>
  <c r="B14504" i="29" s="1"/>
  <c r="B14505" i="29" s="1"/>
  <c r="B14506" i="29" s="1"/>
  <c r="B14507" i="29" s="1"/>
  <c r="B14508" i="29" s="1"/>
  <c r="B14509" i="29" s="1"/>
  <c r="B14510" i="29" s="1"/>
  <c r="B14511" i="29" s="1"/>
  <c r="B14512" i="29" s="1"/>
  <c r="B14513" i="29" s="1"/>
  <c r="B14514" i="29" s="1"/>
  <c r="B14515" i="29" s="1"/>
  <c r="B14516" i="29" s="1"/>
  <c r="B14517" i="29" s="1"/>
  <c r="B14518" i="29" s="1"/>
  <c r="B14519" i="29" s="1"/>
  <c r="B14520" i="29" s="1"/>
  <c r="B14521" i="29" s="1"/>
  <c r="B14522" i="29" s="1"/>
  <c r="B14523" i="29" s="1"/>
  <c r="B14524" i="29" s="1"/>
  <c r="B14525" i="29" s="1"/>
  <c r="B14526" i="29" s="1"/>
  <c r="B14527" i="29" s="1"/>
  <c r="B14528" i="29" s="1"/>
  <c r="B14529" i="29" s="1"/>
  <c r="B14530" i="29" s="1"/>
  <c r="B14531" i="29" s="1"/>
  <c r="B14532" i="29" s="1"/>
  <c r="B14533" i="29" s="1"/>
  <c r="B14534" i="29" s="1"/>
  <c r="B14535" i="29" s="1"/>
  <c r="B14536" i="29" s="1"/>
  <c r="B14537" i="29" s="1"/>
  <c r="B14538" i="29" s="1"/>
  <c r="B14539" i="29" s="1"/>
  <c r="B14540" i="29" s="1"/>
  <c r="B14541" i="29" s="1"/>
  <c r="B14542" i="29" s="1"/>
  <c r="B14543" i="29" s="1"/>
  <c r="B14544" i="29" s="1"/>
  <c r="B14545" i="29" s="1"/>
  <c r="B14546" i="29" s="1"/>
  <c r="B14547" i="29" s="1"/>
  <c r="B14548" i="29" s="1"/>
  <c r="B14549" i="29" s="1"/>
  <c r="B14550" i="29" s="1"/>
  <c r="B14551" i="29" s="1"/>
  <c r="B14552" i="29" s="1"/>
  <c r="B14553" i="29" s="1"/>
  <c r="B14554" i="29" s="1"/>
  <c r="B14555" i="29" s="1"/>
  <c r="B14556" i="29" s="1"/>
  <c r="B14557" i="29" s="1"/>
  <c r="B14558" i="29" s="1"/>
  <c r="B14559" i="29" s="1"/>
  <c r="B14560" i="29" s="1"/>
  <c r="B14561" i="29" s="1"/>
  <c r="B14562" i="29" s="1"/>
  <c r="B14563" i="29" s="1"/>
  <c r="B14564" i="29" s="1"/>
  <c r="B14565" i="29" s="1"/>
  <c r="B14566" i="29" s="1"/>
  <c r="B14567" i="29" s="1"/>
  <c r="B14568" i="29" s="1"/>
  <c r="B14569" i="29" s="1"/>
  <c r="B14570" i="29" s="1"/>
  <c r="B14571" i="29" s="1"/>
  <c r="B14572" i="29" s="1"/>
  <c r="B14573" i="29" s="1"/>
  <c r="B14574" i="29" s="1"/>
  <c r="B14575" i="29" s="1"/>
  <c r="B14576" i="29" s="1"/>
  <c r="B14577" i="29" s="1"/>
  <c r="B14578" i="29" s="1"/>
  <c r="B14579" i="29" s="1"/>
  <c r="B14580" i="29" s="1"/>
  <c r="B14581" i="29" s="1"/>
  <c r="B14582" i="29" s="1"/>
  <c r="B14583" i="29" s="1"/>
  <c r="B14584" i="29" s="1"/>
  <c r="B14585" i="29" s="1"/>
  <c r="B14586" i="29" s="1"/>
  <c r="B14587" i="29" s="1"/>
  <c r="B14588" i="29" s="1"/>
  <c r="B14589" i="29" s="1"/>
  <c r="B14590" i="29" s="1"/>
  <c r="B14591" i="29" s="1"/>
  <c r="B14592" i="29" s="1"/>
  <c r="B14593" i="29" s="1"/>
  <c r="B14594" i="29" s="1"/>
  <c r="B14595" i="29" s="1"/>
  <c r="B14596" i="29" s="1"/>
  <c r="B14597" i="29" s="1"/>
  <c r="B14598" i="29" s="1"/>
  <c r="B14599" i="29" s="1"/>
  <c r="B14600" i="29" s="1"/>
  <c r="B14601" i="29" s="1"/>
  <c r="B14602" i="29" s="1"/>
  <c r="B14603" i="29" s="1"/>
  <c r="B14604" i="29" s="1"/>
  <c r="B14605" i="29" s="1"/>
  <c r="B14606" i="29" s="1"/>
  <c r="B14607" i="29" s="1"/>
  <c r="B14608" i="29" s="1"/>
  <c r="B14609" i="29" s="1"/>
  <c r="B14610" i="29" s="1"/>
  <c r="B14611" i="29" s="1"/>
  <c r="B14612" i="29" s="1"/>
  <c r="B14613" i="29" s="1"/>
  <c r="B14614" i="29" s="1"/>
  <c r="B14615" i="29" s="1"/>
  <c r="B14616" i="29" s="1"/>
  <c r="B14617" i="29" s="1"/>
  <c r="B14618" i="29" s="1"/>
  <c r="B14619" i="29" s="1"/>
  <c r="B14620" i="29" s="1"/>
  <c r="B14621" i="29" s="1"/>
  <c r="B14622" i="29" s="1"/>
  <c r="B14623" i="29" s="1"/>
  <c r="C14260" i="29"/>
  <c r="C14261" i="29" s="1"/>
  <c r="C14262" i="29" s="1"/>
  <c r="C14263" i="29" s="1"/>
  <c r="C14264" i="29" s="1"/>
  <c r="C14265" i="29" s="1"/>
  <c r="C14266" i="29" s="1"/>
  <c r="C14267" i="29" s="1"/>
  <c r="C14268" i="29" s="1"/>
  <c r="C14269" i="29" s="1"/>
  <c r="C14270" i="29" s="1"/>
  <c r="C14271" i="29" s="1"/>
  <c r="C14272" i="29" s="1"/>
  <c r="C14273" i="29" s="1"/>
  <c r="C14274" i="29" s="1"/>
  <c r="C14275" i="29" s="1"/>
  <c r="C14276" i="29" s="1"/>
  <c r="C14277" i="29" s="1"/>
  <c r="C14278" i="29" s="1"/>
  <c r="C14279" i="29" s="1"/>
  <c r="C14280" i="29" s="1"/>
  <c r="C14281" i="29" s="1"/>
  <c r="C14282" i="29" s="1"/>
  <c r="C14283" i="29" s="1"/>
  <c r="C14284" i="29" s="1"/>
  <c r="C14285" i="29" s="1"/>
  <c r="C14286" i="29" s="1"/>
  <c r="C14287" i="29" s="1"/>
  <c r="C14288" i="29" s="1"/>
  <c r="C14289" i="29" s="1"/>
  <c r="C14290" i="29" s="1"/>
  <c r="C14291" i="29" s="1"/>
  <c r="C14292" i="29" s="1"/>
  <c r="C14293" i="29" s="1"/>
  <c r="C14294" i="29" s="1"/>
  <c r="C14295" i="29" s="1"/>
  <c r="C14296" i="29" s="1"/>
  <c r="C14297" i="29" s="1"/>
  <c r="C14298" i="29" s="1"/>
  <c r="C14299" i="29" s="1"/>
  <c r="C14300" i="29" s="1"/>
  <c r="C14301" i="29" s="1"/>
  <c r="C14302" i="29" s="1"/>
  <c r="C14303" i="29" s="1"/>
  <c r="C14304" i="29" s="1"/>
  <c r="C14305" i="29" s="1"/>
  <c r="C14306" i="29" s="1"/>
  <c r="C14307" i="29" s="1"/>
  <c r="C14308" i="29" s="1"/>
  <c r="C14309" i="29" s="1"/>
  <c r="C14310" i="29" s="1"/>
  <c r="C14311" i="29" s="1"/>
  <c r="C14312" i="29" s="1"/>
  <c r="C14313" i="29" s="1"/>
  <c r="C14314" i="29" s="1"/>
  <c r="C14315" i="29" s="1"/>
  <c r="C14316" i="29" s="1"/>
  <c r="C14317" i="29" s="1"/>
  <c r="C14318" i="29" s="1"/>
  <c r="C14319" i="29" s="1"/>
  <c r="C14320" i="29" s="1"/>
  <c r="C14321" i="29" s="1"/>
  <c r="C14322" i="29" s="1"/>
  <c r="C14323" i="29" s="1"/>
  <c r="C14324" i="29" s="1"/>
  <c r="C14325" i="29" s="1"/>
  <c r="C14326" i="29" s="1"/>
  <c r="C14327" i="29" s="1"/>
  <c r="C14328" i="29" s="1"/>
  <c r="C14329" i="29" s="1"/>
  <c r="C14330" i="29" s="1"/>
  <c r="C14331" i="29" s="1"/>
  <c r="C14332" i="29" s="1"/>
  <c r="C14333" i="29" s="1"/>
  <c r="C14334" i="29" s="1"/>
  <c r="C14335" i="29" s="1"/>
  <c r="C14336" i="29" s="1"/>
  <c r="C14337" i="29" s="1"/>
  <c r="C14338" i="29" s="1"/>
  <c r="C14339" i="29" s="1"/>
  <c r="C14340" i="29" s="1"/>
  <c r="C14341" i="29" s="1"/>
  <c r="C14342" i="29" s="1"/>
  <c r="C14343" i="29" s="1"/>
  <c r="C14344" i="29" s="1"/>
  <c r="C14345" i="29" s="1"/>
  <c r="C14346" i="29" s="1"/>
  <c r="C14347" i="29" s="1"/>
  <c r="C14348" i="29" s="1"/>
  <c r="C14349" i="29" s="1"/>
  <c r="C14350" i="29" s="1"/>
  <c r="C14351" i="29" s="1"/>
  <c r="C14352" i="29" s="1"/>
  <c r="C14353" i="29" s="1"/>
  <c r="C14354" i="29" s="1"/>
  <c r="C14355" i="29" s="1"/>
  <c r="C14356" i="29" s="1"/>
  <c r="C14357" i="29" s="1"/>
  <c r="C14358" i="29" s="1"/>
  <c r="C14359" i="29" s="1"/>
  <c r="C14360" i="29" s="1"/>
  <c r="C14361" i="29" s="1"/>
  <c r="C14362" i="29" s="1"/>
  <c r="C14363" i="29" s="1"/>
  <c r="C14364" i="29" s="1"/>
  <c r="C14365" i="29" s="1"/>
  <c r="C14366" i="29" s="1"/>
  <c r="C14367" i="29" s="1"/>
  <c r="C14368" i="29" s="1"/>
  <c r="C14369" i="29" s="1"/>
  <c r="C14370" i="29" s="1"/>
  <c r="C14371" i="29" s="1"/>
  <c r="C14372" i="29" s="1"/>
  <c r="C14373" i="29" s="1"/>
  <c r="C14374" i="29" s="1"/>
  <c r="C14375" i="29" s="1"/>
  <c r="C14376" i="29" s="1"/>
  <c r="C14377" i="29" s="1"/>
  <c r="C14378" i="29" s="1"/>
  <c r="C14379" i="29" s="1"/>
  <c r="C14380" i="29" s="1"/>
  <c r="C14381" i="29" s="1"/>
  <c r="C14382" i="29" s="1"/>
  <c r="C14383" i="29" s="1"/>
  <c r="C14384" i="29" s="1"/>
  <c r="C14385" i="29" s="1"/>
  <c r="C14386" i="29" s="1"/>
  <c r="C14387" i="29" s="1"/>
  <c r="C14388" i="29" s="1"/>
  <c r="C14389" i="29" s="1"/>
  <c r="C14390" i="29" s="1"/>
  <c r="C14391" i="29" s="1"/>
  <c r="C14392" i="29" s="1"/>
  <c r="C14393" i="29" s="1"/>
  <c r="C14394" i="29" s="1"/>
  <c r="C14395" i="29" s="1"/>
  <c r="C14396" i="29" s="1"/>
  <c r="C14397" i="29" s="1"/>
  <c r="C14398" i="29" s="1"/>
  <c r="C14399" i="29" s="1"/>
  <c r="C14400" i="29" s="1"/>
  <c r="C14401" i="29" s="1"/>
  <c r="C14402" i="29" s="1"/>
  <c r="C14403" i="29" s="1"/>
  <c r="C14404" i="29" s="1"/>
  <c r="C14405" i="29" s="1"/>
  <c r="C14406" i="29" s="1"/>
  <c r="C14407" i="29" s="1"/>
  <c r="C14408" i="29" s="1"/>
  <c r="C14409" i="29" s="1"/>
  <c r="C14410" i="29" s="1"/>
  <c r="C14411" i="29" s="1"/>
  <c r="C14412" i="29" s="1"/>
  <c r="C14413" i="29" s="1"/>
  <c r="C14414" i="29" s="1"/>
  <c r="C14415" i="29" s="1"/>
  <c r="C14416" i="29" s="1"/>
  <c r="C14417" i="29" s="1"/>
  <c r="C14418" i="29" s="1"/>
  <c r="C14419" i="29" s="1"/>
  <c r="C14420" i="29" s="1"/>
  <c r="C14421" i="29" s="1"/>
  <c r="C14422" i="29" s="1"/>
  <c r="C14423" i="29" s="1"/>
  <c r="C14424" i="29" s="1"/>
  <c r="C14425" i="29" s="1"/>
  <c r="C14426" i="29" s="1"/>
  <c r="C14427" i="29" s="1"/>
  <c r="C14428" i="29" s="1"/>
  <c r="C14429" i="29" s="1"/>
  <c r="C14430" i="29" s="1"/>
  <c r="C14431" i="29" s="1"/>
  <c r="C14432" i="29" s="1"/>
  <c r="C14433" i="29" s="1"/>
  <c r="C14434" i="29" s="1"/>
  <c r="C14435" i="29" s="1"/>
  <c r="C14436" i="29" s="1"/>
  <c r="C14437" i="29" s="1"/>
  <c r="C14438" i="29" s="1"/>
  <c r="C14439" i="29" s="1"/>
  <c r="C14440" i="29" s="1"/>
  <c r="C14441" i="29" s="1"/>
  <c r="C14442" i="29" s="1"/>
  <c r="C14443" i="29" s="1"/>
  <c r="C14444" i="29" s="1"/>
  <c r="C14445" i="29" s="1"/>
  <c r="C14446" i="29" s="1"/>
  <c r="C14447" i="29" s="1"/>
  <c r="C14448" i="29" s="1"/>
  <c r="C14449" i="29" s="1"/>
  <c r="C14450" i="29" s="1"/>
  <c r="C14451" i="29" s="1"/>
  <c r="C14452" i="29" s="1"/>
  <c r="C14453" i="29" s="1"/>
  <c r="C14454" i="29" s="1"/>
  <c r="C14455" i="29" s="1"/>
  <c r="C14456" i="29" s="1"/>
  <c r="C14457" i="29" s="1"/>
  <c r="C14458" i="29" s="1"/>
  <c r="C14459" i="29" s="1"/>
  <c r="C14460" i="29" s="1"/>
  <c r="C14461" i="29" s="1"/>
  <c r="C14462" i="29" s="1"/>
  <c r="C14463" i="29" s="1"/>
  <c r="C14464" i="29" s="1"/>
  <c r="C14465" i="29" s="1"/>
  <c r="C14466" i="29" s="1"/>
  <c r="C14467" i="29" s="1"/>
  <c r="C14468" i="29" s="1"/>
  <c r="C14469" i="29" s="1"/>
  <c r="C14470" i="29" s="1"/>
  <c r="C14471" i="29" s="1"/>
  <c r="C14472" i="29" s="1"/>
  <c r="C14473" i="29" s="1"/>
  <c r="C14474" i="29" s="1"/>
  <c r="C14475" i="29" s="1"/>
  <c r="C14476" i="29" s="1"/>
  <c r="C14477" i="29" s="1"/>
  <c r="C14478" i="29" s="1"/>
  <c r="C14479" i="29" s="1"/>
  <c r="C14480" i="29" s="1"/>
  <c r="C14481" i="29" s="1"/>
  <c r="C14482" i="29" s="1"/>
  <c r="C14483" i="29" s="1"/>
  <c r="C14484" i="29" s="1"/>
  <c r="C14485" i="29" s="1"/>
  <c r="C14486" i="29" s="1"/>
  <c r="C14487" i="29" s="1"/>
  <c r="C14488" i="29" s="1"/>
  <c r="C14489" i="29" s="1"/>
  <c r="C14490" i="29" s="1"/>
  <c r="C14491" i="29" s="1"/>
  <c r="C14492" i="29" s="1"/>
  <c r="C14493" i="29" s="1"/>
  <c r="C14494" i="29" s="1"/>
  <c r="C14495" i="29" s="1"/>
  <c r="C14496" i="29" s="1"/>
  <c r="C14497" i="29" s="1"/>
  <c r="C14498" i="29" s="1"/>
  <c r="C14499" i="29" s="1"/>
  <c r="C14500" i="29" s="1"/>
  <c r="C14501" i="29" s="1"/>
  <c r="C14502" i="29" s="1"/>
  <c r="C14503" i="29" s="1"/>
  <c r="C14504" i="29" s="1"/>
  <c r="C14505" i="29" s="1"/>
  <c r="C14506" i="29" s="1"/>
  <c r="C14507" i="29" s="1"/>
  <c r="C14508" i="29" s="1"/>
  <c r="C14509" i="29" s="1"/>
  <c r="C14510" i="29" s="1"/>
  <c r="C14511" i="29" s="1"/>
  <c r="C14512" i="29" s="1"/>
  <c r="C14513" i="29" s="1"/>
  <c r="C14514" i="29" s="1"/>
  <c r="C14515" i="29" s="1"/>
  <c r="C14516" i="29" s="1"/>
  <c r="C14517" i="29" s="1"/>
  <c r="C14518" i="29" s="1"/>
  <c r="C14519" i="29" s="1"/>
  <c r="C14520" i="29" s="1"/>
  <c r="C14521" i="29" s="1"/>
  <c r="C14522" i="29" s="1"/>
  <c r="C14523" i="29" s="1"/>
  <c r="C14524" i="29" s="1"/>
  <c r="C14525" i="29" s="1"/>
  <c r="C14526" i="29" s="1"/>
  <c r="C14527" i="29" s="1"/>
  <c r="C14528" i="29" s="1"/>
  <c r="C14529" i="29" s="1"/>
  <c r="C14530" i="29" s="1"/>
  <c r="C14531" i="29" s="1"/>
  <c r="C14532" i="29" s="1"/>
  <c r="C14533" i="29" s="1"/>
  <c r="C14534" i="29" s="1"/>
  <c r="C14535" i="29" s="1"/>
  <c r="C14536" i="29" s="1"/>
  <c r="C14537" i="29" s="1"/>
  <c r="C14538" i="29" s="1"/>
  <c r="C14539" i="29" s="1"/>
  <c r="C14540" i="29" s="1"/>
  <c r="C14541" i="29" s="1"/>
  <c r="C14542" i="29" s="1"/>
  <c r="C14543" i="29" s="1"/>
  <c r="C14544" i="29" s="1"/>
  <c r="C14545" i="29" s="1"/>
  <c r="C14546" i="29" s="1"/>
  <c r="C14547" i="29" s="1"/>
  <c r="C14548" i="29" s="1"/>
  <c r="C14549" i="29" s="1"/>
  <c r="C14550" i="29" s="1"/>
  <c r="C14551" i="29" s="1"/>
  <c r="C14552" i="29" s="1"/>
  <c r="C14553" i="29" s="1"/>
  <c r="C14554" i="29" s="1"/>
  <c r="C14555" i="29" s="1"/>
  <c r="C14556" i="29" s="1"/>
  <c r="C14557" i="29" s="1"/>
  <c r="C14558" i="29" s="1"/>
  <c r="C14559" i="29" s="1"/>
  <c r="C14560" i="29" s="1"/>
  <c r="C14561" i="29" s="1"/>
  <c r="C14562" i="29" s="1"/>
  <c r="C14563" i="29" s="1"/>
  <c r="C14564" i="29" s="1"/>
  <c r="C14565" i="29" s="1"/>
  <c r="C14566" i="29" s="1"/>
  <c r="C14567" i="29" s="1"/>
  <c r="C14568" i="29" s="1"/>
  <c r="C14569" i="29" s="1"/>
  <c r="C14570" i="29" s="1"/>
  <c r="C14571" i="29" s="1"/>
  <c r="C14572" i="29" s="1"/>
  <c r="C14573" i="29" s="1"/>
  <c r="C14574" i="29" s="1"/>
  <c r="C14575" i="29" s="1"/>
  <c r="C14576" i="29" s="1"/>
  <c r="C14577" i="29" s="1"/>
  <c r="C14578" i="29" s="1"/>
  <c r="C14579" i="29" s="1"/>
  <c r="C14580" i="29" s="1"/>
  <c r="C14581" i="29" s="1"/>
  <c r="C14582" i="29" s="1"/>
  <c r="C14583" i="29" s="1"/>
  <c r="C14584" i="29" s="1"/>
  <c r="C14585" i="29" s="1"/>
  <c r="C14586" i="29" s="1"/>
  <c r="C14587" i="29" s="1"/>
  <c r="C14588" i="29" s="1"/>
  <c r="C14589" i="29" s="1"/>
  <c r="C14590" i="29" s="1"/>
  <c r="C14591" i="29" s="1"/>
  <c r="C14592" i="29" s="1"/>
  <c r="C14593" i="29" s="1"/>
  <c r="C14594" i="29" s="1"/>
  <c r="C14595" i="29" s="1"/>
  <c r="C14596" i="29" s="1"/>
  <c r="C14597" i="29" s="1"/>
  <c r="C14598" i="29" s="1"/>
  <c r="C14599" i="29" s="1"/>
  <c r="C14600" i="29" s="1"/>
  <c r="C14601" i="29" s="1"/>
  <c r="C14602" i="29" s="1"/>
  <c r="C14603" i="29" s="1"/>
  <c r="C14604" i="29" s="1"/>
  <c r="C14605" i="29" s="1"/>
  <c r="C14606" i="29" s="1"/>
  <c r="C14607" i="29" s="1"/>
  <c r="C14608" i="29" s="1"/>
  <c r="C14609" i="29" s="1"/>
  <c r="C14610" i="29" s="1"/>
  <c r="C14611" i="29" s="1"/>
  <c r="C14612" i="29" s="1"/>
  <c r="C14613" i="29" s="1"/>
  <c r="C14614" i="29" s="1"/>
  <c r="C14615" i="29" s="1"/>
  <c r="C14616" i="29" s="1"/>
  <c r="C14617" i="29" s="1"/>
  <c r="C14618" i="29" s="1"/>
  <c r="C14619" i="29" s="1"/>
  <c r="C14620" i="29" s="1"/>
  <c r="C14621" i="29" s="1"/>
  <c r="C14622" i="29" s="1"/>
  <c r="C14623" i="29" s="1"/>
  <c r="D14616" i="29"/>
  <c r="D14617" i="29" s="1"/>
  <c r="D14618" i="29" s="1"/>
  <c r="D14619" i="29" s="1"/>
  <c r="D14620" i="29" s="1"/>
  <c r="D14621" i="29" s="1"/>
  <c r="D14622" i="29" s="1"/>
  <c r="D14623" i="29" s="1"/>
  <c r="D14624" i="29" s="1"/>
  <c r="D14625" i="29" s="1"/>
  <c r="D14626" i="29" s="1"/>
  <c r="D14627" i="29" s="1"/>
  <c r="D14628" i="29" s="1"/>
  <c r="D14629" i="29" s="1"/>
  <c r="D14630" i="29" s="1"/>
  <c r="D14631" i="29" s="1"/>
  <c r="D14632" i="29" s="1"/>
  <c r="D14633" i="29" s="1"/>
  <c r="D14634" i="29" s="1"/>
  <c r="D14635" i="29" s="1"/>
  <c r="D14636" i="29" s="1"/>
  <c r="D14637" i="29" s="1"/>
  <c r="D14638" i="29" s="1"/>
  <c r="D14639" i="29" s="1"/>
  <c r="D14640" i="29" s="1"/>
  <c r="D14641" i="29" s="1"/>
  <c r="D14642" i="29" s="1"/>
  <c r="D14643" i="29" s="1"/>
  <c r="D14644" i="29" s="1"/>
  <c r="D14645" i="29" s="1"/>
  <c r="D14646" i="29" s="1"/>
  <c r="D14647" i="29" s="1"/>
  <c r="D14648" i="29" s="1"/>
  <c r="D14649" i="29" s="1"/>
  <c r="D14650" i="29" s="1"/>
  <c r="D14651" i="29" s="1"/>
  <c r="D14652" i="29" s="1"/>
  <c r="D14653" i="29" s="1"/>
  <c r="D14654" i="29" s="1"/>
  <c r="D14655" i="29" s="1"/>
  <c r="D14656" i="29" s="1"/>
  <c r="D14657" i="29" s="1"/>
  <c r="D14658" i="29" s="1"/>
  <c r="D14659" i="29" s="1"/>
  <c r="D14660" i="29" s="1"/>
  <c r="D14661" i="29" s="1"/>
  <c r="D14662" i="29" s="1"/>
  <c r="D14663" i="29" s="1"/>
  <c r="D14664" i="29" s="1"/>
  <c r="D14665" i="29" s="1"/>
  <c r="D14666" i="29" s="1"/>
  <c r="D14667" i="29" s="1"/>
  <c r="D14668" i="29" s="1"/>
  <c r="D14669" i="29" s="1"/>
  <c r="D14670" i="29" s="1"/>
  <c r="D14671" i="29" s="1"/>
  <c r="D14672" i="29" s="1"/>
  <c r="D14673" i="29" s="1"/>
  <c r="D14674" i="29" s="1"/>
  <c r="D14675" i="29" s="1"/>
  <c r="D14676" i="29" s="1"/>
  <c r="D14677" i="29" s="1"/>
  <c r="D14678" i="29" s="1"/>
  <c r="D14679" i="29" s="1"/>
  <c r="D14680" i="29" s="1"/>
  <c r="D14681" i="29" s="1"/>
  <c r="D14682" i="29" s="1"/>
  <c r="D14683" i="29" s="1"/>
  <c r="D14684" i="29" s="1"/>
  <c r="D14685" i="29" s="1"/>
  <c r="D14686" i="29" s="1"/>
  <c r="D14687" i="29" s="1"/>
  <c r="D14688" i="29" s="1"/>
  <c r="D14689" i="29" s="1"/>
  <c r="D14690" i="29" s="1"/>
  <c r="D14691" i="29" s="1"/>
  <c r="D14692" i="29" s="1"/>
  <c r="D14693" i="29" s="1"/>
  <c r="D14694" i="29" s="1"/>
  <c r="D14695" i="29" s="1"/>
  <c r="D14696" i="29" s="1"/>
  <c r="D14697" i="29" s="1"/>
  <c r="D14698" i="29" s="1"/>
  <c r="D14699" i="29" s="1"/>
  <c r="D14700" i="29" s="1"/>
  <c r="D14701" i="29" s="1"/>
  <c r="D14702" i="29" s="1"/>
  <c r="D14703" i="29" s="1"/>
  <c r="D14704" i="29" s="1"/>
  <c r="D14705" i="29" s="1"/>
  <c r="D14706" i="29" s="1"/>
  <c r="D14707" i="29" s="1"/>
  <c r="D14708" i="29" s="1"/>
  <c r="D14709" i="29" s="1"/>
  <c r="D14710" i="29" s="1"/>
  <c r="D14711" i="29" s="1"/>
  <c r="D14712" i="29" s="1"/>
  <c r="D14713" i="29" s="1"/>
  <c r="D14714" i="29" s="1"/>
  <c r="D14715" i="29" s="1"/>
  <c r="D14716" i="29" s="1"/>
  <c r="D14717" i="29" s="1"/>
  <c r="D14718" i="29" s="1"/>
  <c r="D14719" i="29" s="1"/>
  <c r="D14720" i="29" s="1"/>
  <c r="D14721" i="29" s="1"/>
  <c r="D14722" i="29" s="1"/>
  <c r="D14723" i="29" s="1"/>
  <c r="D14724" i="29" s="1"/>
  <c r="D14725" i="29" s="1"/>
  <c r="D14726" i="29" s="1"/>
  <c r="D14727" i="29" s="1"/>
  <c r="D14728" i="29" s="1"/>
  <c r="D14729" i="29" s="1"/>
  <c r="D14730" i="29" s="1"/>
  <c r="D14731" i="29" s="1"/>
  <c r="D14732" i="29" s="1"/>
  <c r="D14733" i="29" s="1"/>
  <c r="D14734" i="29" s="1"/>
  <c r="D14735" i="29" s="1"/>
  <c r="D14736" i="29" s="1"/>
  <c r="D14737" i="29" s="1"/>
  <c r="D14738" i="29" s="1"/>
  <c r="D14739" i="29" s="1"/>
  <c r="D14740" i="29" s="1"/>
  <c r="D14741" i="29" s="1"/>
  <c r="D14742" i="29" s="1"/>
  <c r="D14743" i="29" s="1"/>
  <c r="D14744" i="29" s="1"/>
  <c r="D14745" i="29" s="1"/>
  <c r="D14746" i="29" s="1"/>
  <c r="D14747" i="29" s="1"/>
  <c r="D14748" i="29" s="1"/>
  <c r="D14749" i="29" s="1"/>
  <c r="D14750" i="29" s="1"/>
  <c r="D14751" i="29" s="1"/>
  <c r="D14752" i="29" s="1"/>
  <c r="D14753" i="29" s="1"/>
  <c r="D14754" i="29" s="1"/>
  <c r="D14755" i="29" s="1"/>
  <c r="D14756" i="29" s="1"/>
  <c r="D14757" i="29" s="1"/>
  <c r="D14758" i="29" s="1"/>
  <c r="D14759" i="29" s="1"/>
  <c r="D14760" i="29" s="1"/>
  <c r="D14761" i="29" s="1"/>
  <c r="D14762" i="29" s="1"/>
  <c r="D14763" i="29" s="1"/>
  <c r="D14764" i="29" s="1"/>
  <c r="D14765" i="29" s="1"/>
  <c r="D14766" i="29" s="1"/>
  <c r="D14767" i="29" s="1"/>
  <c r="D14768" i="29" s="1"/>
  <c r="D14769" i="29" s="1"/>
  <c r="D14770" i="29" s="1"/>
  <c r="D14771" i="29" s="1"/>
  <c r="D14772" i="29" s="1"/>
  <c r="D14773" i="29" s="1"/>
  <c r="D14774" i="29" s="1"/>
  <c r="D14775" i="29" s="1"/>
  <c r="D14776" i="29" s="1"/>
  <c r="D14777" i="29" s="1"/>
  <c r="D14778" i="29" s="1"/>
  <c r="D14779" i="29" s="1"/>
  <c r="D14780" i="29" s="1"/>
  <c r="D14781" i="29" s="1"/>
  <c r="D14782" i="29" s="1"/>
  <c r="D14783" i="29" s="1"/>
  <c r="D14784" i="29" s="1"/>
  <c r="D14785" i="29" s="1"/>
  <c r="D14786" i="29" s="1"/>
  <c r="D14787" i="29" s="1"/>
  <c r="D14788" i="29" s="1"/>
  <c r="D14789" i="29" s="1"/>
  <c r="D14790" i="29" s="1"/>
  <c r="D14791" i="29" s="1"/>
  <c r="D14792" i="29" s="1"/>
  <c r="D14793" i="29" s="1"/>
  <c r="D14794" i="29" s="1"/>
  <c r="D14795" i="29" s="1"/>
  <c r="D14796" i="29" s="1"/>
  <c r="D14797" i="29" s="1"/>
  <c r="D14798" i="29" s="1"/>
  <c r="D14799" i="29" s="1"/>
  <c r="D14800" i="29" s="1"/>
  <c r="D14801" i="29" s="1"/>
  <c r="D14802" i="29" s="1"/>
  <c r="D14803" i="29" s="1"/>
  <c r="D14804" i="29" s="1"/>
  <c r="D14805" i="29" s="1"/>
  <c r="D14806" i="29" s="1"/>
  <c r="D14807" i="29" s="1"/>
  <c r="D14808" i="29" s="1"/>
  <c r="D14809" i="29" s="1"/>
  <c r="D14810" i="29" s="1"/>
  <c r="D14811" i="29" s="1"/>
  <c r="D14812" i="29" s="1"/>
  <c r="D14813" i="29" s="1"/>
  <c r="D14814" i="29" s="1"/>
  <c r="D14815" i="29" s="1"/>
  <c r="D14816" i="29" s="1"/>
  <c r="D14817" i="29" s="1"/>
  <c r="D14818" i="29" s="1"/>
  <c r="D14819" i="29" s="1"/>
  <c r="D14820" i="29" s="1"/>
  <c r="D14821" i="29" s="1"/>
  <c r="D14822" i="29" s="1"/>
  <c r="D14823" i="29" s="1"/>
  <c r="D14824" i="29" s="1"/>
  <c r="D14825" i="29" s="1"/>
  <c r="D14826" i="29" s="1"/>
  <c r="D14827" i="29" s="1"/>
  <c r="D14828" i="29" s="1"/>
  <c r="D14829" i="29" s="1"/>
  <c r="D14830" i="29" s="1"/>
  <c r="D14831" i="29" s="1"/>
  <c r="D14832" i="29" s="1"/>
  <c r="D14833" i="29" s="1"/>
  <c r="D14834" i="29" s="1"/>
  <c r="D14835" i="29" s="1"/>
  <c r="D14836" i="29" s="1"/>
  <c r="D14837" i="29" s="1"/>
  <c r="D14838" i="29" s="1"/>
  <c r="D14839" i="29" s="1"/>
  <c r="D14840" i="29" s="1"/>
  <c r="D14841" i="29" s="1"/>
  <c r="D14842" i="29" s="1"/>
  <c r="D14843" i="29" s="1"/>
  <c r="D14844" i="29" s="1"/>
  <c r="D14845" i="29" s="1"/>
  <c r="D14846" i="29" s="1"/>
  <c r="D14847" i="29" s="1"/>
  <c r="D14848" i="29" s="1"/>
  <c r="D14849" i="29" s="1"/>
  <c r="D14850" i="29" s="1"/>
  <c r="D14851" i="29" s="1"/>
  <c r="D14852" i="29" s="1"/>
  <c r="D14853" i="29" s="1"/>
  <c r="D14854" i="29" s="1"/>
  <c r="D14855" i="29" s="1"/>
  <c r="D14856" i="29" s="1"/>
  <c r="D14857" i="29" s="1"/>
  <c r="D14858" i="29" s="1"/>
  <c r="D14859" i="29" s="1"/>
  <c r="D14860" i="29" s="1"/>
  <c r="D14861" i="29" s="1"/>
  <c r="D14862" i="29" s="1"/>
  <c r="D14863" i="29" s="1"/>
  <c r="D14864" i="29" s="1"/>
  <c r="D14865" i="29" s="1"/>
  <c r="D14866" i="29" s="1"/>
  <c r="D14867" i="29" s="1"/>
  <c r="D14868" i="29" s="1"/>
  <c r="D14869" i="29" s="1"/>
  <c r="D14870" i="29" s="1"/>
  <c r="D14871" i="29" s="1"/>
  <c r="D14872" i="29" s="1"/>
  <c r="D14873" i="29" s="1"/>
  <c r="D14874" i="29" s="1"/>
  <c r="D14875" i="29" s="1"/>
  <c r="D14876" i="29" s="1"/>
  <c r="D14877" i="29" s="1"/>
  <c r="D14878" i="29" s="1"/>
  <c r="D14879" i="29" s="1"/>
  <c r="D14880" i="29" s="1"/>
  <c r="D14881" i="29" s="1"/>
  <c r="D14882" i="29" s="1"/>
  <c r="D14883" i="29" s="1"/>
  <c r="D14884" i="29" s="1"/>
  <c r="D14885" i="29" s="1"/>
  <c r="D14886" i="29" s="1"/>
  <c r="D14887" i="29" s="1"/>
  <c r="D14888" i="29" s="1"/>
  <c r="D14889" i="29" s="1"/>
  <c r="D14890" i="29" s="1"/>
  <c r="D14891" i="29" s="1"/>
  <c r="D14892" i="29" s="1"/>
  <c r="D14893" i="29" s="1"/>
  <c r="D14894" i="29" s="1"/>
  <c r="D14895" i="29" s="1"/>
  <c r="D14896" i="29" s="1"/>
  <c r="D14897" i="29" s="1"/>
  <c r="D14898" i="29" s="1"/>
  <c r="D14899" i="29" s="1"/>
  <c r="D14900" i="29" s="1"/>
  <c r="D14901" i="29" s="1"/>
  <c r="D14902" i="29" s="1"/>
  <c r="D14903" i="29" s="1"/>
  <c r="D14904" i="29" s="1"/>
  <c r="D14905" i="29" s="1"/>
  <c r="D14906" i="29" s="1"/>
  <c r="D14907" i="29" s="1"/>
  <c r="D14908" i="29" s="1"/>
  <c r="D14909" i="29" s="1"/>
  <c r="D14910" i="29" s="1"/>
  <c r="D14911" i="29" s="1"/>
  <c r="D14912" i="29" s="1"/>
  <c r="D14913" i="29" s="1"/>
  <c r="D14914" i="29" s="1"/>
  <c r="D14915" i="29" s="1"/>
  <c r="D14916" i="29" s="1"/>
  <c r="D14917" i="29" s="1"/>
  <c r="D14918" i="29" s="1"/>
  <c r="D14919" i="29" s="1"/>
  <c r="D14920" i="29" s="1"/>
  <c r="D14921" i="29" s="1"/>
  <c r="D14922" i="29" s="1"/>
  <c r="D14923" i="29" s="1"/>
  <c r="D14924" i="29" s="1"/>
  <c r="D14925" i="29" s="1"/>
  <c r="D14926" i="29" s="1"/>
  <c r="D14927" i="29" s="1"/>
  <c r="D14928" i="29" s="1"/>
  <c r="D14929" i="29" s="1"/>
  <c r="D14930" i="29" s="1"/>
  <c r="D14931" i="29" s="1"/>
  <c r="D14932" i="29" s="1"/>
  <c r="D14933" i="29" s="1"/>
  <c r="D14934" i="29" s="1"/>
  <c r="D14935" i="29" s="1"/>
  <c r="D14936" i="29" s="1"/>
  <c r="D14937" i="29" s="1"/>
  <c r="D14938" i="29" s="1"/>
  <c r="D14939" i="29" s="1"/>
  <c r="D14940" i="29" s="1"/>
  <c r="D14941" i="29" s="1"/>
  <c r="D14942" i="29" s="1"/>
  <c r="D14943" i="29" s="1"/>
  <c r="D14944" i="29" s="1"/>
  <c r="D14945" i="29" s="1"/>
  <c r="D14946" i="29" s="1"/>
  <c r="D14947" i="29" s="1"/>
  <c r="D14948" i="29" s="1"/>
  <c r="D14949" i="29" s="1"/>
  <c r="D14950" i="29" s="1"/>
  <c r="D14951" i="29" s="1"/>
  <c r="D14952" i="29" s="1"/>
  <c r="D14953" i="29" s="1"/>
  <c r="D14954" i="29" s="1"/>
  <c r="D14955" i="29" s="1"/>
  <c r="D14956" i="29" s="1"/>
  <c r="D14957" i="29" s="1"/>
  <c r="D14958" i="29" s="1"/>
  <c r="D14959" i="29" s="1"/>
  <c r="D14960" i="29" s="1"/>
  <c r="D14961" i="29" s="1"/>
  <c r="D14962" i="29" s="1"/>
  <c r="D14963" i="29" s="1"/>
  <c r="D14964" i="29" s="1"/>
  <c r="D14965" i="29" s="1"/>
  <c r="D14966" i="29" s="1"/>
  <c r="D14967" i="29" s="1"/>
  <c r="D14968" i="29" s="1"/>
  <c r="D14969" i="29" s="1"/>
  <c r="D14970" i="29" s="1"/>
  <c r="D14971" i="29" s="1"/>
  <c r="D14972" i="29" s="1"/>
  <c r="D14973" i="29" s="1"/>
  <c r="D14974" i="29" s="1"/>
  <c r="D14975" i="29" s="1"/>
  <c r="D14976" i="29" s="1"/>
  <c r="D14977" i="29" s="1"/>
  <c r="D14978" i="29" s="1"/>
  <c r="D14979" i="29" s="1"/>
  <c r="D14980" i="29" s="1"/>
  <c r="B14625" i="29"/>
  <c r="B14626" i="29" s="1"/>
  <c r="B14627" i="29" s="1"/>
  <c r="B14628" i="29" s="1"/>
  <c r="B14629" i="29" s="1"/>
  <c r="B14630" i="29" s="1"/>
  <c r="B14631" i="29" s="1"/>
  <c r="B14632" i="29" s="1"/>
  <c r="B14633" i="29" s="1"/>
  <c r="B14634" i="29" s="1"/>
  <c r="B14635" i="29" s="1"/>
  <c r="B14636" i="29" s="1"/>
  <c r="B14637" i="29" s="1"/>
  <c r="B14638" i="29" s="1"/>
  <c r="B14639" i="29" s="1"/>
  <c r="B14640" i="29" s="1"/>
  <c r="B14641" i="29" s="1"/>
  <c r="B14642" i="29" s="1"/>
  <c r="B14643" i="29" s="1"/>
  <c r="B14644" i="29" s="1"/>
  <c r="B14645" i="29" s="1"/>
  <c r="B14646" i="29" s="1"/>
  <c r="B14647" i="29" s="1"/>
  <c r="B14648" i="29" s="1"/>
  <c r="B14649" i="29" s="1"/>
  <c r="B14650" i="29" s="1"/>
  <c r="B14651" i="29" s="1"/>
  <c r="B14652" i="29" s="1"/>
  <c r="B14653" i="29" s="1"/>
  <c r="B14654" i="29" s="1"/>
  <c r="B14655" i="29" s="1"/>
  <c r="B14656" i="29" s="1"/>
  <c r="B14657" i="29" s="1"/>
  <c r="B14658" i="29" s="1"/>
  <c r="B14659" i="29" s="1"/>
  <c r="B14660" i="29" s="1"/>
  <c r="B14661" i="29" s="1"/>
  <c r="B14662" i="29" s="1"/>
  <c r="B14663" i="29" s="1"/>
  <c r="B14664" i="29" s="1"/>
  <c r="B14665" i="29" s="1"/>
  <c r="B14666" i="29" s="1"/>
  <c r="B14667" i="29" s="1"/>
  <c r="B14668" i="29" s="1"/>
  <c r="B14669" i="29" s="1"/>
  <c r="B14670" i="29" s="1"/>
  <c r="B14671" i="29" s="1"/>
  <c r="B14672" i="29" s="1"/>
  <c r="B14673" i="29" s="1"/>
  <c r="B14674" i="29" s="1"/>
  <c r="B14675" i="29" s="1"/>
  <c r="B14676" i="29" s="1"/>
  <c r="B14677" i="29" s="1"/>
  <c r="B14678" i="29" s="1"/>
  <c r="B14679" i="29" s="1"/>
  <c r="B14680" i="29" s="1"/>
  <c r="B14681" i="29" s="1"/>
  <c r="B14682" i="29" s="1"/>
  <c r="B14683" i="29" s="1"/>
  <c r="B14684" i="29" s="1"/>
  <c r="B14685" i="29" s="1"/>
  <c r="B14686" i="29" s="1"/>
  <c r="B14687" i="29" s="1"/>
  <c r="B14688" i="29" s="1"/>
  <c r="B14689" i="29" s="1"/>
  <c r="B14690" i="29" s="1"/>
  <c r="B14691" i="29" s="1"/>
  <c r="B14692" i="29" s="1"/>
  <c r="B14693" i="29" s="1"/>
  <c r="B14694" i="29" s="1"/>
  <c r="B14695" i="29" s="1"/>
  <c r="B14696" i="29" s="1"/>
  <c r="B14697" i="29" s="1"/>
  <c r="B14698" i="29" s="1"/>
  <c r="B14699" i="29" s="1"/>
  <c r="B14700" i="29" s="1"/>
  <c r="B14701" i="29" s="1"/>
  <c r="B14702" i="29" s="1"/>
  <c r="B14703" i="29" s="1"/>
  <c r="B14704" i="29" s="1"/>
  <c r="B14705" i="29" s="1"/>
  <c r="B14706" i="29" s="1"/>
  <c r="B14707" i="29" s="1"/>
  <c r="B14708" i="29" s="1"/>
  <c r="B14709" i="29" s="1"/>
  <c r="B14710" i="29" s="1"/>
  <c r="B14711" i="29" s="1"/>
  <c r="B14712" i="29" s="1"/>
  <c r="B14713" i="29" s="1"/>
  <c r="B14714" i="29" s="1"/>
  <c r="B14715" i="29" s="1"/>
  <c r="B14716" i="29" s="1"/>
  <c r="B14717" i="29" s="1"/>
  <c r="B14718" i="29" s="1"/>
  <c r="B14719" i="29" s="1"/>
  <c r="B14720" i="29" s="1"/>
  <c r="B14721" i="29" s="1"/>
  <c r="B14722" i="29" s="1"/>
  <c r="B14723" i="29" s="1"/>
  <c r="B14724" i="29" s="1"/>
  <c r="B14725" i="29" s="1"/>
  <c r="B14726" i="29" s="1"/>
  <c r="B14727" i="29" s="1"/>
  <c r="B14728" i="29" s="1"/>
  <c r="B14729" i="29" s="1"/>
  <c r="B14730" i="29" s="1"/>
  <c r="B14731" i="29" s="1"/>
  <c r="B14732" i="29" s="1"/>
  <c r="B14733" i="29" s="1"/>
  <c r="B14734" i="29" s="1"/>
  <c r="B14735" i="29" s="1"/>
  <c r="B14736" i="29" s="1"/>
  <c r="B14737" i="29" s="1"/>
  <c r="B14738" i="29" s="1"/>
  <c r="B14739" i="29" s="1"/>
  <c r="B14740" i="29" s="1"/>
  <c r="B14741" i="29" s="1"/>
  <c r="B14742" i="29" s="1"/>
  <c r="B14743" i="29" s="1"/>
  <c r="B14744" i="29" s="1"/>
  <c r="B14745" i="29" s="1"/>
  <c r="B14746" i="29" s="1"/>
  <c r="B14747" i="29" s="1"/>
  <c r="B14748" i="29" s="1"/>
  <c r="B14749" i="29" s="1"/>
  <c r="B14750" i="29" s="1"/>
  <c r="B14751" i="29" s="1"/>
  <c r="B14752" i="29" s="1"/>
  <c r="B14753" i="29" s="1"/>
  <c r="B14754" i="29" s="1"/>
  <c r="B14755" i="29" s="1"/>
  <c r="B14756" i="29" s="1"/>
  <c r="B14757" i="29" s="1"/>
  <c r="B14758" i="29" s="1"/>
  <c r="B14759" i="29" s="1"/>
  <c r="B14760" i="29" s="1"/>
  <c r="B14761" i="29" s="1"/>
  <c r="B14762" i="29" s="1"/>
  <c r="B14763" i="29" s="1"/>
  <c r="B14764" i="29" s="1"/>
  <c r="B14765" i="29" s="1"/>
  <c r="B14766" i="29" s="1"/>
  <c r="B14767" i="29" s="1"/>
  <c r="B14768" i="29" s="1"/>
  <c r="B14769" i="29" s="1"/>
  <c r="B14770" i="29" s="1"/>
  <c r="B14771" i="29" s="1"/>
  <c r="B14772" i="29" s="1"/>
  <c r="B14773" i="29" s="1"/>
  <c r="B14774" i="29" s="1"/>
  <c r="B14775" i="29" s="1"/>
  <c r="B14776" i="29" s="1"/>
  <c r="B14777" i="29" s="1"/>
  <c r="B14778" i="29" s="1"/>
  <c r="B14779" i="29" s="1"/>
  <c r="B14780" i="29" s="1"/>
  <c r="B14781" i="29" s="1"/>
  <c r="B14782" i="29" s="1"/>
  <c r="B14783" i="29" s="1"/>
  <c r="B14784" i="29" s="1"/>
  <c r="B14785" i="29" s="1"/>
  <c r="B14786" i="29" s="1"/>
  <c r="B14787" i="29" s="1"/>
  <c r="B14788" i="29" s="1"/>
  <c r="B14789" i="29" s="1"/>
  <c r="B14790" i="29" s="1"/>
  <c r="B14791" i="29" s="1"/>
  <c r="B14792" i="29" s="1"/>
  <c r="B14793" i="29" s="1"/>
  <c r="B14794" i="29" s="1"/>
  <c r="B14795" i="29" s="1"/>
  <c r="B14796" i="29" s="1"/>
  <c r="B14797" i="29" s="1"/>
  <c r="B14798" i="29" s="1"/>
  <c r="B14799" i="29" s="1"/>
  <c r="B14800" i="29" s="1"/>
  <c r="B14801" i="29" s="1"/>
  <c r="B14802" i="29" s="1"/>
  <c r="B14803" i="29" s="1"/>
  <c r="B14804" i="29" s="1"/>
  <c r="B14805" i="29" s="1"/>
  <c r="B14806" i="29" s="1"/>
  <c r="B14807" i="29" s="1"/>
  <c r="B14808" i="29" s="1"/>
  <c r="B14809" i="29" s="1"/>
  <c r="B14810" i="29" s="1"/>
  <c r="B14811" i="29" s="1"/>
  <c r="B14812" i="29" s="1"/>
  <c r="B14813" i="29" s="1"/>
  <c r="B14814" i="29" s="1"/>
  <c r="B14815" i="29" s="1"/>
  <c r="B14816" i="29" s="1"/>
  <c r="B14817" i="29" s="1"/>
  <c r="B14818" i="29" s="1"/>
  <c r="B14819" i="29" s="1"/>
  <c r="B14820" i="29" s="1"/>
  <c r="B14821" i="29" s="1"/>
  <c r="B14822" i="29" s="1"/>
  <c r="B14823" i="29" s="1"/>
  <c r="B14824" i="29" s="1"/>
  <c r="B14825" i="29" s="1"/>
  <c r="B14826" i="29" s="1"/>
  <c r="B14827" i="29" s="1"/>
  <c r="B14828" i="29" s="1"/>
  <c r="B14829" i="29" s="1"/>
  <c r="B14830" i="29" s="1"/>
  <c r="B14831" i="29" s="1"/>
  <c r="B14832" i="29" s="1"/>
  <c r="B14833" i="29" s="1"/>
  <c r="B14834" i="29" s="1"/>
  <c r="B14835" i="29" s="1"/>
  <c r="B14836" i="29" s="1"/>
  <c r="B14837" i="29" s="1"/>
  <c r="B14838" i="29" s="1"/>
  <c r="B14839" i="29" s="1"/>
  <c r="B14840" i="29" s="1"/>
  <c r="B14841" i="29" s="1"/>
  <c r="B14842" i="29" s="1"/>
  <c r="B14843" i="29" s="1"/>
  <c r="B14844" i="29" s="1"/>
  <c r="B14845" i="29" s="1"/>
  <c r="B14846" i="29" s="1"/>
  <c r="B14847" i="29" s="1"/>
  <c r="B14848" i="29" s="1"/>
  <c r="B14849" i="29" s="1"/>
  <c r="B14850" i="29" s="1"/>
  <c r="B14851" i="29" s="1"/>
  <c r="B14852" i="29" s="1"/>
  <c r="B14853" i="29" s="1"/>
  <c r="B14854" i="29" s="1"/>
  <c r="B14855" i="29" s="1"/>
  <c r="B14856" i="29" s="1"/>
  <c r="B14857" i="29" s="1"/>
  <c r="B14858" i="29" s="1"/>
  <c r="B14859" i="29" s="1"/>
  <c r="B14860" i="29" s="1"/>
  <c r="B14861" i="29" s="1"/>
  <c r="B14862" i="29" s="1"/>
  <c r="B14863" i="29" s="1"/>
  <c r="B14864" i="29" s="1"/>
  <c r="B14865" i="29" s="1"/>
  <c r="B14866" i="29" s="1"/>
  <c r="B14867" i="29" s="1"/>
  <c r="B14868" i="29" s="1"/>
  <c r="B14869" i="29" s="1"/>
  <c r="B14870" i="29" s="1"/>
  <c r="B14871" i="29" s="1"/>
  <c r="B14872" i="29" s="1"/>
  <c r="B14873" i="29" s="1"/>
  <c r="B14874" i="29" s="1"/>
  <c r="B14875" i="29" s="1"/>
  <c r="B14876" i="29" s="1"/>
  <c r="B14877" i="29" s="1"/>
  <c r="B14878" i="29" s="1"/>
  <c r="B14879" i="29" s="1"/>
  <c r="B14880" i="29" s="1"/>
  <c r="B14881" i="29" s="1"/>
  <c r="B14882" i="29" s="1"/>
  <c r="B14883" i="29" s="1"/>
  <c r="B14884" i="29" s="1"/>
  <c r="B14885" i="29" s="1"/>
  <c r="B14886" i="29" s="1"/>
  <c r="B14887" i="29" s="1"/>
  <c r="B14888" i="29" s="1"/>
  <c r="B14889" i="29" s="1"/>
  <c r="B14890" i="29" s="1"/>
  <c r="B14891" i="29" s="1"/>
  <c r="B14892" i="29" s="1"/>
  <c r="B14893" i="29" s="1"/>
  <c r="B14894" i="29" s="1"/>
  <c r="B14895" i="29" s="1"/>
  <c r="B14896" i="29" s="1"/>
  <c r="B14897" i="29" s="1"/>
  <c r="B14898" i="29" s="1"/>
  <c r="B14899" i="29" s="1"/>
  <c r="B14900" i="29" s="1"/>
  <c r="B14901" i="29" s="1"/>
  <c r="B14902" i="29" s="1"/>
  <c r="B14903" i="29" s="1"/>
  <c r="B14904" i="29" s="1"/>
  <c r="B14905" i="29" s="1"/>
  <c r="B14906" i="29" s="1"/>
  <c r="B14907" i="29" s="1"/>
  <c r="B14908" i="29" s="1"/>
  <c r="B14909" i="29" s="1"/>
  <c r="B14910" i="29" s="1"/>
  <c r="B14911" i="29" s="1"/>
  <c r="B14912" i="29" s="1"/>
  <c r="B14913" i="29" s="1"/>
  <c r="B14914" i="29" s="1"/>
  <c r="B14915" i="29" s="1"/>
  <c r="B14916" i="29" s="1"/>
  <c r="B14917" i="29" s="1"/>
  <c r="B14918" i="29" s="1"/>
  <c r="B14919" i="29" s="1"/>
  <c r="B14920" i="29" s="1"/>
  <c r="B14921" i="29" s="1"/>
  <c r="B14922" i="29" s="1"/>
  <c r="B14923" i="29" s="1"/>
  <c r="B14924" i="29" s="1"/>
  <c r="B14925" i="29" s="1"/>
  <c r="B14926" i="29" s="1"/>
  <c r="B14927" i="29" s="1"/>
  <c r="B14928" i="29" s="1"/>
  <c r="B14929" i="29" s="1"/>
  <c r="B14930" i="29" s="1"/>
  <c r="B14931" i="29" s="1"/>
  <c r="B14932" i="29" s="1"/>
  <c r="B14933" i="29" s="1"/>
  <c r="B14934" i="29" s="1"/>
  <c r="B14935" i="29" s="1"/>
  <c r="B14936" i="29" s="1"/>
  <c r="B14937" i="29" s="1"/>
  <c r="B14938" i="29" s="1"/>
  <c r="B14939" i="29" s="1"/>
  <c r="B14940" i="29" s="1"/>
  <c r="B14941" i="29" s="1"/>
  <c r="B14942" i="29" s="1"/>
  <c r="B14943" i="29" s="1"/>
  <c r="B14944" i="29" s="1"/>
  <c r="B14945" i="29" s="1"/>
  <c r="B14946" i="29" s="1"/>
  <c r="B14947" i="29" s="1"/>
  <c r="B14948" i="29" s="1"/>
  <c r="B14949" i="29" s="1"/>
  <c r="B14950" i="29" s="1"/>
  <c r="B14951" i="29" s="1"/>
  <c r="B14952" i="29" s="1"/>
  <c r="B14953" i="29" s="1"/>
  <c r="B14954" i="29" s="1"/>
  <c r="B14955" i="29" s="1"/>
  <c r="B14956" i="29" s="1"/>
  <c r="B14957" i="29" s="1"/>
  <c r="B14958" i="29" s="1"/>
  <c r="B14959" i="29" s="1"/>
  <c r="B14960" i="29" s="1"/>
  <c r="B14961" i="29" s="1"/>
  <c r="B14962" i="29" s="1"/>
  <c r="B14963" i="29" s="1"/>
  <c r="B14964" i="29" s="1"/>
  <c r="B14965" i="29" s="1"/>
  <c r="B14966" i="29" s="1"/>
  <c r="B14967" i="29" s="1"/>
  <c r="B14968" i="29" s="1"/>
  <c r="B14969" i="29" s="1"/>
  <c r="B14970" i="29" s="1"/>
  <c r="B14971" i="29" s="1"/>
  <c r="B14972" i="29" s="1"/>
  <c r="B14973" i="29" s="1"/>
  <c r="B14974" i="29" s="1"/>
  <c r="B14975" i="29" s="1"/>
  <c r="B14976" i="29" s="1"/>
  <c r="B14977" i="29" s="1"/>
  <c r="B14978" i="29" s="1"/>
  <c r="B14979" i="29" s="1"/>
  <c r="B14980" i="29" s="1"/>
  <c r="B14981" i="29" s="1"/>
  <c r="B14982" i="29" s="1"/>
  <c r="B14983" i="29" s="1"/>
  <c r="B14984" i="29" s="1"/>
  <c r="B14985" i="29" s="1"/>
  <c r="B14986" i="29" s="1"/>
  <c r="B14987" i="29" s="1"/>
  <c r="B14988" i="29" s="1"/>
  <c r="B14989" i="29" s="1"/>
  <c r="C14625" i="29"/>
  <c r="C14626" i="29" s="1"/>
  <c r="C14627" i="29"/>
  <c r="C14628" i="29" s="1"/>
  <c r="C14629" i="29" s="1"/>
  <c r="C14630" i="29" s="1"/>
  <c r="C14631" i="29" s="1"/>
  <c r="C14632" i="29" s="1"/>
  <c r="C14633" i="29" s="1"/>
  <c r="C14634" i="29" s="1"/>
  <c r="C14635" i="29" s="1"/>
  <c r="C14636" i="29" s="1"/>
  <c r="C14637" i="29" s="1"/>
  <c r="C14638" i="29" s="1"/>
  <c r="C14639" i="29" s="1"/>
  <c r="C14640" i="29" s="1"/>
  <c r="C14641" i="29" s="1"/>
  <c r="C14642" i="29" s="1"/>
  <c r="C14643" i="29" s="1"/>
  <c r="C14644" i="29" s="1"/>
  <c r="C14645" i="29" s="1"/>
  <c r="C14646" i="29" s="1"/>
  <c r="C14647" i="29" s="1"/>
  <c r="C14648" i="29" s="1"/>
  <c r="C14649" i="29" s="1"/>
  <c r="C14650" i="29" s="1"/>
  <c r="C14651" i="29" s="1"/>
  <c r="C14652" i="29" s="1"/>
  <c r="C14653" i="29" s="1"/>
  <c r="C14654" i="29" s="1"/>
  <c r="C14655" i="29" s="1"/>
  <c r="C14656" i="29" s="1"/>
  <c r="C14657" i="29" s="1"/>
  <c r="C14658" i="29" s="1"/>
  <c r="C14659" i="29" s="1"/>
  <c r="C14660" i="29" s="1"/>
  <c r="C14661" i="29" s="1"/>
  <c r="C14662" i="29" s="1"/>
  <c r="C14663" i="29" s="1"/>
  <c r="C14664" i="29" s="1"/>
  <c r="C14665" i="29" s="1"/>
  <c r="C14666" i="29" s="1"/>
  <c r="C14667" i="29" s="1"/>
  <c r="C14668" i="29" s="1"/>
  <c r="C14669" i="29" s="1"/>
  <c r="C14670" i="29" s="1"/>
  <c r="C14671" i="29" s="1"/>
  <c r="C14672" i="29" s="1"/>
  <c r="C14673" i="29" s="1"/>
  <c r="C14674" i="29" s="1"/>
  <c r="C14675" i="29" s="1"/>
  <c r="C14676" i="29" s="1"/>
  <c r="C14677" i="29" s="1"/>
  <c r="C14678" i="29" s="1"/>
  <c r="C14679" i="29" s="1"/>
  <c r="C14680" i="29" s="1"/>
  <c r="C14681" i="29" s="1"/>
  <c r="C14682" i="29" s="1"/>
  <c r="C14683" i="29" s="1"/>
  <c r="C14684" i="29" s="1"/>
  <c r="C14685" i="29" s="1"/>
  <c r="C14686" i="29" s="1"/>
  <c r="C14687" i="29" s="1"/>
  <c r="C14688" i="29" s="1"/>
  <c r="C14689" i="29" s="1"/>
  <c r="C14690" i="29" s="1"/>
  <c r="C14691" i="29" s="1"/>
  <c r="C14692" i="29" s="1"/>
  <c r="C14693" i="29" s="1"/>
  <c r="C14694" i="29" s="1"/>
  <c r="C14695" i="29" s="1"/>
  <c r="C14696" i="29" s="1"/>
  <c r="C14697" i="29" s="1"/>
  <c r="C14698" i="29" s="1"/>
  <c r="C14699" i="29" s="1"/>
  <c r="C14700" i="29" s="1"/>
  <c r="C14701" i="29" s="1"/>
  <c r="C14702" i="29" s="1"/>
  <c r="C14703" i="29" s="1"/>
  <c r="C14704" i="29" s="1"/>
  <c r="C14705" i="29" s="1"/>
  <c r="C14706" i="29" s="1"/>
  <c r="C14707" i="29" s="1"/>
  <c r="C14708" i="29" s="1"/>
  <c r="C14709" i="29" s="1"/>
  <c r="C14710" i="29" s="1"/>
  <c r="C14711" i="29" s="1"/>
  <c r="C14712" i="29" s="1"/>
  <c r="C14713" i="29" s="1"/>
  <c r="C14714" i="29" s="1"/>
  <c r="C14715" i="29" s="1"/>
  <c r="C14716" i="29" s="1"/>
  <c r="C14717" i="29" s="1"/>
  <c r="C14718" i="29" s="1"/>
  <c r="C14719" i="29" s="1"/>
  <c r="C14720" i="29" s="1"/>
  <c r="C14721" i="29" s="1"/>
  <c r="C14722" i="29" s="1"/>
  <c r="C14723" i="29" s="1"/>
  <c r="C14724" i="29" s="1"/>
  <c r="C14725" i="29" s="1"/>
  <c r="C14726" i="29" s="1"/>
  <c r="C14727" i="29" s="1"/>
  <c r="C14728" i="29" s="1"/>
  <c r="C14729" i="29" s="1"/>
  <c r="C14730" i="29" s="1"/>
  <c r="C14731" i="29" s="1"/>
  <c r="C14732" i="29" s="1"/>
  <c r="C14733" i="29" s="1"/>
  <c r="C14734" i="29" s="1"/>
  <c r="C14735" i="29" s="1"/>
  <c r="C14736" i="29" s="1"/>
  <c r="C14737" i="29" s="1"/>
  <c r="C14738" i="29" s="1"/>
  <c r="C14739" i="29" s="1"/>
  <c r="C14740" i="29" s="1"/>
  <c r="C14741" i="29" s="1"/>
  <c r="C14742" i="29" s="1"/>
  <c r="C14743" i="29" s="1"/>
  <c r="C14744" i="29" s="1"/>
  <c r="C14745" i="29" s="1"/>
  <c r="C14746" i="29" s="1"/>
  <c r="C14747" i="29" s="1"/>
  <c r="C14748" i="29" s="1"/>
  <c r="C14749" i="29" s="1"/>
  <c r="C14750" i="29" s="1"/>
  <c r="C14751" i="29" s="1"/>
  <c r="C14752" i="29" s="1"/>
  <c r="C14753" i="29" s="1"/>
  <c r="C14754" i="29" s="1"/>
  <c r="C14755" i="29" s="1"/>
  <c r="C14756" i="29" s="1"/>
  <c r="C14757" i="29" s="1"/>
  <c r="C14758" i="29" s="1"/>
  <c r="C14759" i="29" s="1"/>
  <c r="C14760" i="29" s="1"/>
  <c r="C14761" i="29" s="1"/>
  <c r="C14762" i="29" s="1"/>
  <c r="C14763" i="29" s="1"/>
  <c r="C14764" i="29" s="1"/>
  <c r="C14765" i="29" s="1"/>
  <c r="C14766" i="29" s="1"/>
  <c r="C14767" i="29" s="1"/>
  <c r="C14768" i="29" s="1"/>
  <c r="C14769" i="29" s="1"/>
  <c r="C14770" i="29" s="1"/>
  <c r="C14771" i="29" s="1"/>
  <c r="C14772" i="29" s="1"/>
  <c r="C14773" i="29" s="1"/>
  <c r="C14774" i="29" s="1"/>
  <c r="C14775" i="29" s="1"/>
  <c r="C14776" i="29" s="1"/>
  <c r="C14777" i="29" s="1"/>
  <c r="C14778" i="29" s="1"/>
  <c r="C14779" i="29" s="1"/>
  <c r="C14780" i="29" s="1"/>
  <c r="C14781" i="29" s="1"/>
  <c r="C14782" i="29" s="1"/>
  <c r="C14783" i="29" s="1"/>
  <c r="C14784" i="29" s="1"/>
  <c r="C14785" i="29" s="1"/>
  <c r="C14786" i="29" s="1"/>
  <c r="C14787" i="29" s="1"/>
  <c r="C14788" i="29" s="1"/>
  <c r="C14789" i="29" s="1"/>
  <c r="C14790" i="29" s="1"/>
  <c r="C14791" i="29" s="1"/>
  <c r="C14792" i="29" s="1"/>
  <c r="C14793" i="29" s="1"/>
  <c r="C14794" i="29" s="1"/>
  <c r="C14795" i="29" s="1"/>
  <c r="C14796" i="29" s="1"/>
  <c r="C14797" i="29" s="1"/>
  <c r="C14798" i="29" s="1"/>
  <c r="C14799" i="29" s="1"/>
  <c r="C14800" i="29" s="1"/>
  <c r="C14801" i="29" s="1"/>
  <c r="C14802" i="29" s="1"/>
  <c r="C14803" i="29" s="1"/>
  <c r="C14804" i="29" s="1"/>
  <c r="C14805" i="29" s="1"/>
  <c r="C14806" i="29" s="1"/>
  <c r="C14807" i="29" s="1"/>
  <c r="C14808" i="29" s="1"/>
  <c r="C14809" i="29" s="1"/>
  <c r="C14810" i="29" s="1"/>
  <c r="C14811" i="29" s="1"/>
  <c r="C14812" i="29" s="1"/>
  <c r="C14813" i="29" s="1"/>
  <c r="C14814" i="29" s="1"/>
  <c r="C14815" i="29" s="1"/>
  <c r="C14816" i="29" s="1"/>
  <c r="C14817" i="29" s="1"/>
  <c r="C14818" i="29" s="1"/>
  <c r="C14819" i="29" s="1"/>
  <c r="C14820" i="29" s="1"/>
  <c r="C14821" i="29" s="1"/>
  <c r="C14822" i="29" s="1"/>
  <c r="C14823" i="29" s="1"/>
  <c r="C14824" i="29" s="1"/>
  <c r="C14825" i="29" s="1"/>
  <c r="C14826" i="29" s="1"/>
  <c r="C14827" i="29" s="1"/>
  <c r="C14828" i="29" s="1"/>
  <c r="C14829" i="29" s="1"/>
  <c r="C14830" i="29" s="1"/>
  <c r="C14831" i="29" s="1"/>
  <c r="C14832" i="29" s="1"/>
  <c r="C14833" i="29" s="1"/>
  <c r="C14834" i="29" s="1"/>
  <c r="C14835" i="29" s="1"/>
  <c r="C14836" i="29" s="1"/>
  <c r="C14837" i="29" s="1"/>
  <c r="C14838" i="29" s="1"/>
  <c r="C14839" i="29" s="1"/>
  <c r="C14840" i="29" s="1"/>
  <c r="C14841" i="29" s="1"/>
  <c r="C14842" i="29" s="1"/>
  <c r="C14843" i="29" s="1"/>
  <c r="C14844" i="29" s="1"/>
  <c r="C14845" i="29" s="1"/>
  <c r="C14846" i="29" s="1"/>
  <c r="C14847" i="29" s="1"/>
  <c r="C14848" i="29" s="1"/>
  <c r="C14849" i="29" s="1"/>
  <c r="C14850" i="29" s="1"/>
  <c r="C14851" i="29" s="1"/>
  <c r="C14852" i="29" s="1"/>
  <c r="C14853" i="29" s="1"/>
  <c r="C14854" i="29" s="1"/>
  <c r="C14855" i="29" s="1"/>
  <c r="C14856" i="29" s="1"/>
  <c r="C14857" i="29" s="1"/>
  <c r="C14858" i="29" s="1"/>
  <c r="C14859" i="29" s="1"/>
  <c r="C14860" i="29" s="1"/>
  <c r="C14861" i="29" s="1"/>
  <c r="C14862" i="29" s="1"/>
  <c r="C14863" i="29" s="1"/>
  <c r="C14864" i="29" s="1"/>
  <c r="C14865" i="29" s="1"/>
  <c r="C14866" i="29" s="1"/>
  <c r="C14867" i="29" s="1"/>
  <c r="C14868" i="29" s="1"/>
  <c r="C14869" i="29" s="1"/>
  <c r="C14870" i="29" s="1"/>
  <c r="C14871" i="29" s="1"/>
  <c r="C14872" i="29" s="1"/>
  <c r="C14873" i="29" s="1"/>
  <c r="C14874" i="29" s="1"/>
  <c r="C14875" i="29" s="1"/>
  <c r="C14876" i="29" s="1"/>
  <c r="C14877" i="29" s="1"/>
  <c r="C14878" i="29" s="1"/>
  <c r="C14879" i="29" s="1"/>
  <c r="C14880" i="29" s="1"/>
  <c r="C14881" i="29" s="1"/>
  <c r="C14882" i="29" s="1"/>
  <c r="C14883" i="29" s="1"/>
  <c r="C14884" i="29" s="1"/>
  <c r="C14885" i="29" s="1"/>
  <c r="C14886" i="29" s="1"/>
  <c r="C14887" i="29" s="1"/>
  <c r="C14888" i="29" s="1"/>
  <c r="C14889" i="29" s="1"/>
  <c r="C14890" i="29" s="1"/>
  <c r="C14891" i="29" s="1"/>
  <c r="C14892" i="29" s="1"/>
  <c r="C14893" i="29" s="1"/>
  <c r="C14894" i="29" s="1"/>
  <c r="C14895" i="29" s="1"/>
  <c r="C14896" i="29" s="1"/>
  <c r="C14897" i="29" s="1"/>
  <c r="C14898" i="29" s="1"/>
  <c r="C14899" i="29" s="1"/>
  <c r="C14900" i="29" s="1"/>
  <c r="C14901" i="29" s="1"/>
  <c r="C14902" i="29" s="1"/>
  <c r="C14903" i="29" s="1"/>
  <c r="C14904" i="29" s="1"/>
  <c r="C14905" i="29" s="1"/>
  <c r="C14906" i="29" s="1"/>
  <c r="C14907" i="29" s="1"/>
  <c r="C14908" i="29" s="1"/>
  <c r="C14909" i="29" s="1"/>
  <c r="C14910" i="29" s="1"/>
  <c r="C14911" i="29" s="1"/>
  <c r="C14912" i="29" s="1"/>
  <c r="C14913" i="29" s="1"/>
  <c r="C14914" i="29" s="1"/>
  <c r="C14915" i="29" s="1"/>
  <c r="C14916" i="29" s="1"/>
  <c r="C14917" i="29" s="1"/>
  <c r="C14918" i="29" s="1"/>
  <c r="C14919" i="29" s="1"/>
  <c r="C14920" i="29" s="1"/>
  <c r="C14921" i="29" s="1"/>
  <c r="C14922" i="29" s="1"/>
  <c r="C14923" i="29" s="1"/>
  <c r="C14924" i="29" s="1"/>
  <c r="C14925" i="29" s="1"/>
  <c r="C14926" i="29" s="1"/>
  <c r="C14927" i="29" s="1"/>
  <c r="C14928" i="29" s="1"/>
  <c r="C14929" i="29" s="1"/>
  <c r="C14930" i="29" s="1"/>
  <c r="C14931" i="29" s="1"/>
  <c r="C14932" i="29" s="1"/>
  <c r="C14933" i="29" s="1"/>
  <c r="C14934" i="29" s="1"/>
  <c r="C14935" i="29" s="1"/>
  <c r="C14936" i="29" s="1"/>
  <c r="C14937" i="29" s="1"/>
  <c r="C14938" i="29" s="1"/>
  <c r="C14939" i="29" s="1"/>
  <c r="C14940" i="29" s="1"/>
  <c r="C14941" i="29" s="1"/>
  <c r="C14942" i="29" s="1"/>
  <c r="C14943" i="29" s="1"/>
  <c r="C14944" i="29" s="1"/>
  <c r="C14945" i="29" s="1"/>
  <c r="C14946" i="29" s="1"/>
  <c r="C14947" i="29" s="1"/>
  <c r="C14948" i="29" s="1"/>
  <c r="C14949" i="29" s="1"/>
  <c r="C14950" i="29" s="1"/>
  <c r="C14951" i="29" s="1"/>
  <c r="C14952" i="29" s="1"/>
  <c r="C14953" i="29" s="1"/>
  <c r="C14954" i="29" s="1"/>
  <c r="C14955" i="29" s="1"/>
  <c r="C14956" i="29" s="1"/>
  <c r="C14957" i="29" s="1"/>
  <c r="C14958" i="29" s="1"/>
  <c r="C14959" i="29" s="1"/>
  <c r="C14960" i="29" s="1"/>
  <c r="C14961" i="29" s="1"/>
  <c r="C14962" i="29" s="1"/>
  <c r="C14963" i="29" s="1"/>
  <c r="C14964" i="29" s="1"/>
  <c r="C14965" i="29" s="1"/>
  <c r="C14966" i="29" s="1"/>
  <c r="C14967" i="29" s="1"/>
  <c r="C14968" i="29" s="1"/>
  <c r="C14969" i="29" s="1"/>
  <c r="C14970" i="29" s="1"/>
  <c r="C14971" i="29" s="1"/>
  <c r="C14972" i="29" s="1"/>
  <c r="C14973" i="29" s="1"/>
  <c r="C14974" i="29" s="1"/>
  <c r="C14975" i="29" s="1"/>
  <c r="C14976" i="29" s="1"/>
  <c r="C14977" i="29" s="1"/>
  <c r="C14978" i="29" s="1"/>
  <c r="C14979" i="29" s="1"/>
  <c r="C14980" i="29" s="1"/>
  <c r="C14981" i="29" s="1"/>
  <c r="C14982" i="29" s="1"/>
  <c r="C14983" i="29" s="1"/>
  <c r="C14984" i="29" s="1"/>
  <c r="C14985" i="29" s="1"/>
  <c r="C14986" i="29" s="1"/>
  <c r="C14987" i="29" s="1"/>
  <c r="C14988" i="29" s="1"/>
  <c r="C14989" i="29" s="1"/>
  <c r="D14982" i="29"/>
  <c r="D14983" i="29" s="1"/>
  <c r="D14984" i="29" s="1"/>
  <c r="D14985" i="29" s="1"/>
  <c r="D14986" i="29" s="1"/>
  <c r="D14987" i="29" s="1"/>
  <c r="D14988" i="29" s="1"/>
  <c r="D14989" i="29" s="1"/>
  <c r="D14990" i="29" s="1"/>
  <c r="D14991" i="29" s="1"/>
  <c r="D14992" i="29" s="1"/>
  <c r="D14993" i="29" s="1"/>
  <c r="D14994" i="29" s="1"/>
  <c r="D14995" i="29" s="1"/>
  <c r="D14996" i="29" s="1"/>
  <c r="D14997" i="29" s="1"/>
  <c r="D14998" i="29" s="1"/>
  <c r="D14999" i="29" s="1"/>
  <c r="D15000" i="29" s="1"/>
  <c r="D15001" i="29" s="1"/>
  <c r="D15002" i="29" s="1"/>
  <c r="D15003" i="29" s="1"/>
  <c r="D15004" i="29" s="1"/>
  <c r="D15005" i="29" s="1"/>
  <c r="D15006" i="29" s="1"/>
  <c r="D15007" i="29" s="1"/>
  <c r="D15008" i="29" s="1"/>
  <c r="D15009" i="29" s="1"/>
  <c r="D15010" i="29" s="1"/>
  <c r="D15011" i="29" s="1"/>
  <c r="D15012" i="29" s="1"/>
  <c r="D15013" i="29" s="1"/>
  <c r="D15014" i="29" s="1"/>
  <c r="D15015" i="29" s="1"/>
  <c r="D15016" i="29" s="1"/>
  <c r="D15017" i="29" s="1"/>
  <c r="D15018" i="29" s="1"/>
  <c r="D15019" i="29" s="1"/>
  <c r="D15020" i="29" s="1"/>
  <c r="D15021" i="29" s="1"/>
  <c r="D15022" i="29" s="1"/>
  <c r="D15023" i="29" s="1"/>
  <c r="D15024" i="29" s="1"/>
  <c r="D15025" i="29" s="1"/>
  <c r="D15026" i="29" s="1"/>
  <c r="D15027" i="29" s="1"/>
  <c r="D15028" i="29" s="1"/>
  <c r="D15029" i="29" s="1"/>
  <c r="D15030" i="29" s="1"/>
  <c r="D15031" i="29" s="1"/>
  <c r="D15032" i="29" s="1"/>
  <c r="D15033" i="29" s="1"/>
  <c r="D15034" i="29" s="1"/>
  <c r="D15035" i="29" s="1"/>
  <c r="D15036" i="29" s="1"/>
  <c r="D15037" i="29" s="1"/>
  <c r="D15038" i="29" s="1"/>
  <c r="D15039" i="29" s="1"/>
  <c r="D15040" i="29" s="1"/>
  <c r="D15041" i="29" s="1"/>
  <c r="D15042" i="29" s="1"/>
  <c r="D15043" i="29" s="1"/>
  <c r="D15044" i="29" s="1"/>
  <c r="D15045" i="29" s="1"/>
  <c r="D15046" i="29" s="1"/>
  <c r="D15047" i="29" s="1"/>
  <c r="D15048" i="29" s="1"/>
  <c r="D15049" i="29" s="1"/>
  <c r="D15050" i="29" s="1"/>
  <c r="D15051" i="29" s="1"/>
  <c r="D15052" i="29" s="1"/>
  <c r="D15053" i="29" s="1"/>
  <c r="D15054" i="29" s="1"/>
  <c r="D15055" i="29" s="1"/>
  <c r="D15056" i="29" s="1"/>
  <c r="D15057" i="29" s="1"/>
  <c r="D15058" i="29" s="1"/>
  <c r="D15059" i="29" s="1"/>
  <c r="D15060" i="29" s="1"/>
  <c r="D15061" i="29" s="1"/>
  <c r="D15062" i="29" s="1"/>
  <c r="D15063" i="29" s="1"/>
  <c r="D15064" i="29" s="1"/>
  <c r="D15065" i="29" s="1"/>
  <c r="D15066" i="29" s="1"/>
  <c r="D15067" i="29" s="1"/>
  <c r="D15068" i="29" s="1"/>
  <c r="D15069" i="29" s="1"/>
  <c r="D15070" i="29" s="1"/>
  <c r="D15071" i="29" s="1"/>
  <c r="D15072" i="29" s="1"/>
  <c r="D15073" i="29" s="1"/>
  <c r="D15074" i="29" s="1"/>
  <c r="D15075" i="29" s="1"/>
  <c r="D15076" i="29" s="1"/>
  <c r="D15077" i="29" s="1"/>
  <c r="D15078" i="29" s="1"/>
  <c r="D15079" i="29" s="1"/>
  <c r="D15080" i="29" s="1"/>
  <c r="D15081" i="29" s="1"/>
  <c r="D15082" i="29" s="1"/>
  <c r="D15083" i="29" s="1"/>
  <c r="D15084" i="29" s="1"/>
  <c r="D15085" i="29" s="1"/>
  <c r="D15086" i="29" s="1"/>
  <c r="D15087" i="29" s="1"/>
  <c r="D15088" i="29" s="1"/>
  <c r="D15089" i="29" s="1"/>
  <c r="D15090" i="29" s="1"/>
  <c r="D15091" i="29" s="1"/>
  <c r="D15092" i="29" s="1"/>
  <c r="D15093" i="29" s="1"/>
  <c r="D15094" i="29" s="1"/>
  <c r="D15095" i="29" s="1"/>
  <c r="D15096" i="29" s="1"/>
  <c r="D15097" i="29" s="1"/>
  <c r="D15098" i="29" s="1"/>
  <c r="D15099" i="29" s="1"/>
  <c r="D15100" i="29" s="1"/>
  <c r="D15101" i="29" s="1"/>
  <c r="D15102" i="29" s="1"/>
  <c r="D15103" i="29" s="1"/>
  <c r="D15104" i="29" s="1"/>
  <c r="D15105" i="29" s="1"/>
  <c r="D15106" i="29" s="1"/>
  <c r="D15107" i="29" s="1"/>
  <c r="D15108" i="29" s="1"/>
  <c r="D15109" i="29" s="1"/>
  <c r="D15110" i="29" s="1"/>
  <c r="D15111" i="29" s="1"/>
  <c r="D15112" i="29" s="1"/>
  <c r="D15113" i="29" s="1"/>
  <c r="D15114" i="29" s="1"/>
  <c r="D15115" i="29" s="1"/>
  <c r="D15116" i="29" s="1"/>
  <c r="D15117" i="29" s="1"/>
  <c r="D15118" i="29" s="1"/>
  <c r="D15119" i="29" s="1"/>
  <c r="D15120" i="29" s="1"/>
  <c r="D15121" i="29" s="1"/>
  <c r="D15122" i="29" s="1"/>
  <c r="D15123" i="29" s="1"/>
  <c r="D15124" i="29" s="1"/>
  <c r="D15125" i="29" s="1"/>
  <c r="D15126" i="29" s="1"/>
  <c r="D15127" i="29" s="1"/>
  <c r="D15128" i="29" s="1"/>
  <c r="D15129" i="29" s="1"/>
  <c r="D15130" i="29" s="1"/>
  <c r="D15131" i="29" s="1"/>
  <c r="D15132" i="29" s="1"/>
  <c r="D15133" i="29" s="1"/>
  <c r="D15134" i="29" s="1"/>
  <c r="D15135" i="29" s="1"/>
  <c r="D15136" i="29" s="1"/>
  <c r="D15137" i="29" s="1"/>
  <c r="D15138" i="29" s="1"/>
  <c r="D15139" i="29" s="1"/>
  <c r="D15140" i="29" s="1"/>
  <c r="D15141" i="29" s="1"/>
  <c r="D15142" i="29" s="1"/>
  <c r="D15143" i="29" s="1"/>
  <c r="D15144" i="29" s="1"/>
  <c r="D15145" i="29" s="1"/>
  <c r="D15146" i="29" s="1"/>
  <c r="D15147" i="29" s="1"/>
  <c r="D15148" i="29" s="1"/>
  <c r="D15149" i="29" s="1"/>
  <c r="D15150" i="29" s="1"/>
  <c r="D15151" i="29" s="1"/>
  <c r="D15152" i="29" s="1"/>
  <c r="D15153" i="29" s="1"/>
  <c r="D15154" i="29" s="1"/>
  <c r="D15155" i="29" s="1"/>
  <c r="D15156" i="29" s="1"/>
  <c r="D15157" i="29" s="1"/>
  <c r="D15158" i="29" s="1"/>
  <c r="D15159" i="29" s="1"/>
  <c r="D15160" i="29" s="1"/>
  <c r="D15161" i="29" s="1"/>
  <c r="D15162" i="29" s="1"/>
  <c r="D15163" i="29" s="1"/>
  <c r="D15164" i="29" s="1"/>
  <c r="D15165" i="29" s="1"/>
  <c r="D15166" i="29" s="1"/>
  <c r="D15167" i="29" s="1"/>
  <c r="D15168" i="29" s="1"/>
  <c r="D15169" i="29" s="1"/>
  <c r="D15170" i="29" s="1"/>
  <c r="D15171" i="29" s="1"/>
  <c r="D15172" i="29" s="1"/>
  <c r="D15173" i="29" s="1"/>
  <c r="D15174" i="29" s="1"/>
  <c r="D15175" i="29" s="1"/>
  <c r="D15176" i="29" s="1"/>
  <c r="D15177" i="29" s="1"/>
  <c r="D15178" i="29" s="1"/>
  <c r="D15179" i="29" s="1"/>
  <c r="D15180" i="29" s="1"/>
  <c r="D15181" i="29" s="1"/>
  <c r="D15182" i="29" s="1"/>
  <c r="D15183" i="29" s="1"/>
  <c r="D15184" i="29" s="1"/>
  <c r="D15185" i="29" s="1"/>
  <c r="D15186" i="29" s="1"/>
  <c r="D15187" i="29" s="1"/>
  <c r="D15188" i="29" s="1"/>
  <c r="D15189" i="29" s="1"/>
  <c r="D15190" i="29" s="1"/>
  <c r="D15191" i="29" s="1"/>
  <c r="D15192" i="29" s="1"/>
  <c r="D15193" i="29" s="1"/>
  <c r="D15194" i="29" s="1"/>
  <c r="D15195" i="29" s="1"/>
  <c r="D15196" i="29" s="1"/>
  <c r="D15197" i="29" s="1"/>
  <c r="D15198" i="29" s="1"/>
  <c r="D15199" i="29" s="1"/>
  <c r="D15200" i="29" s="1"/>
  <c r="D15201" i="29" s="1"/>
  <c r="D15202" i="29" s="1"/>
  <c r="D15203" i="29" s="1"/>
  <c r="D15204" i="29" s="1"/>
  <c r="D15205" i="29" s="1"/>
  <c r="D15206" i="29" s="1"/>
  <c r="D15207" i="29" s="1"/>
  <c r="D15208" i="29" s="1"/>
  <c r="D15209" i="29" s="1"/>
  <c r="D15210" i="29" s="1"/>
  <c r="D15211" i="29" s="1"/>
  <c r="D15212" i="29" s="1"/>
  <c r="D15213" i="29" s="1"/>
  <c r="D15214" i="29" s="1"/>
  <c r="D15215" i="29" s="1"/>
  <c r="D15216" i="29" s="1"/>
  <c r="D15217" i="29" s="1"/>
  <c r="D15218" i="29" s="1"/>
  <c r="D15219" i="29" s="1"/>
  <c r="D15220" i="29" s="1"/>
  <c r="D15221" i="29" s="1"/>
  <c r="D15222" i="29" s="1"/>
  <c r="D15223" i="29" s="1"/>
  <c r="D15224" i="29" s="1"/>
  <c r="D15225" i="29" s="1"/>
  <c r="D15226" i="29" s="1"/>
  <c r="D15227" i="29" s="1"/>
  <c r="D15228" i="29" s="1"/>
  <c r="D15229" i="29" s="1"/>
  <c r="D15230" i="29" s="1"/>
  <c r="D15231" i="29" s="1"/>
  <c r="D15232" i="29" s="1"/>
  <c r="D15233" i="29" s="1"/>
  <c r="D15234" i="29" s="1"/>
  <c r="D15235" i="29" s="1"/>
  <c r="D15236" i="29" s="1"/>
  <c r="D15237" i="29" s="1"/>
  <c r="D15238" i="29" s="1"/>
  <c r="D15239" i="29" s="1"/>
  <c r="D15240" i="29" s="1"/>
  <c r="D15241" i="29" s="1"/>
  <c r="D15242" i="29" s="1"/>
  <c r="D15243" i="29" s="1"/>
  <c r="D15244" i="29" s="1"/>
  <c r="D15245" i="29" s="1"/>
  <c r="D15246" i="29" s="1"/>
  <c r="D15247" i="29" s="1"/>
  <c r="D15248" i="29" s="1"/>
  <c r="D15249" i="29" s="1"/>
  <c r="D15250" i="29" s="1"/>
  <c r="D15251" i="29" s="1"/>
  <c r="D15252" i="29" s="1"/>
  <c r="D15253" i="29" s="1"/>
  <c r="D15254" i="29" s="1"/>
  <c r="D15255" i="29" s="1"/>
  <c r="D15256" i="29" s="1"/>
  <c r="D15257" i="29" s="1"/>
  <c r="D15258" i="29" s="1"/>
  <c r="D15259" i="29" s="1"/>
  <c r="D15260" i="29" s="1"/>
  <c r="D15261" i="29" s="1"/>
  <c r="D15262" i="29" s="1"/>
  <c r="D15263" i="29" s="1"/>
  <c r="D15264" i="29" s="1"/>
  <c r="D15265" i="29" s="1"/>
  <c r="D15266" i="29" s="1"/>
  <c r="D15267" i="29" s="1"/>
  <c r="D15268" i="29" s="1"/>
  <c r="D15269" i="29" s="1"/>
  <c r="D15270" i="29" s="1"/>
  <c r="D15271" i="29" s="1"/>
  <c r="D15272" i="29" s="1"/>
  <c r="D15273" i="29" s="1"/>
  <c r="D15274" i="29" s="1"/>
  <c r="D15275" i="29" s="1"/>
  <c r="D15276" i="29" s="1"/>
  <c r="D15277" i="29" s="1"/>
  <c r="D15278" i="29" s="1"/>
  <c r="D15279" i="29" s="1"/>
  <c r="D15280" i="29" s="1"/>
  <c r="D15281" i="29" s="1"/>
  <c r="D15282" i="29" s="1"/>
  <c r="D15283" i="29" s="1"/>
  <c r="D15284" i="29" s="1"/>
  <c r="D15285" i="29" s="1"/>
  <c r="D15286" i="29" s="1"/>
  <c r="D15287" i="29" s="1"/>
  <c r="D15288" i="29" s="1"/>
  <c r="D15289" i="29" s="1"/>
  <c r="D15290" i="29" s="1"/>
  <c r="D15291" i="29" s="1"/>
  <c r="D15292" i="29" s="1"/>
  <c r="D15293" i="29" s="1"/>
  <c r="D15294" i="29" s="1"/>
  <c r="D15295" i="29" s="1"/>
  <c r="D15296" i="29" s="1"/>
  <c r="D15297" i="29" s="1"/>
  <c r="D15298" i="29" s="1"/>
  <c r="D15299" i="29" s="1"/>
  <c r="D15300" i="29" s="1"/>
  <c r="D15301" i="29" s="1"/>
  <c r="D15302" i="29" s="1"/>
  <c r="D15303" i="29" s="1"/>
  <c r="D15304" i="29" s="1"/>
  <c r="D15305" i="29" s="1"/>
  <c r="D15306" i="29" s="1"/>
  <c r="D15307" i="29" s="1"/>
  <c r="D15308" i="29" s="1"/>
  <c r="D15309" i="29" s="1"/>
  <c r="D15310" i="29" s="1"/>
  <c r="D15311" i="29" s="1"/>
  <c r="D15312" i="29" s="1"/>
  <c r="D15313" i="29" s="1"/>
  <c r="D15314" i="29" s="1"/>
  <c r="D15315" i="29" s="1"/>
  <c r="D15316" i="29" s="1"/>
  <c r="D15317" i="29" s="1"/>
  <c r="D15318" i="29" s="1"/>
  <c r="D15319" i="29" s="1"/>
  <c r="D15320" i="29" s="1"/>
  <c r="D15321" i="29" s="1"/>
  <c r="D15322" i="29" s="1"/>
  <c r="D15323" i="29" s="1"/>
  <c r="D15324" i="29" s="1"/>
  <c r="D15325" i="29" s="1"/>
  <c r="D15326" i="29" s="1"/>
  <c r="D15327" i="29" s="1"/>
  <c r="D15328" i="29" s="1"/>
  <c r="D15329" i="29" s="1"/>
  <c r="D15330" i="29" s="1"/>
  <c r="D15331" i="29" s="1"/>
  <c r="D15332" i="29" s="1"/>
  <c r="D15333" i="29" s="1"/>
  <c r="D15334" i="29" s="1"/>
  <c r="D15335" i="29" s="1"/>
  <c r="D15336" i="29" s="1"/>
  <c r="D15337" i="29" s="1"/>
  <c r="D15338" i="29" s="1"/>
  <c r="D15339" i="29" s="1"/>
  <c r="D15340" i="29" s="1"/>
  <c r="D15341" i="29" s="1"/>
  <c r="D15342" i="29" s="1"/>
  <c r="D15343" i="29" s="1"/>
  <c r="D15344" i="29" s="1"/>
  <c r="D15345" i="29" s="1"/>
  <c r="B14991" i="29"/>
  <c r="B14992" i="29" s="1"/>
  <c r="B14993" i="29" s="1"/>
  <c r="B14994" i="29" s="1"/>
  <c r="B14995" i="29" s="1"/>
  <c r="B14996" i="29" s="1"/>
  <c r="B14997" i="29" s="1"/>
  <c r="B14998" i="29" s="1"/>
  <c r="B14999" i="29" s="1"/>
  <c r="B15000" i="29" s="1"/>
  <c r="B15001" i="29" s="1"/>
  <c r="B15002" i="29" s="1"/>
  <c r="B15003" i="29" s="1"/>
  <c r="B15004" i="29" s="1"/>
  <c r="B15005" i="29" s="1"/>
  <c r="B15006" i="29" s="1"/>
  <c r="B15007" i="29" s="1"/>
  <c r="B15008" i="29" s="1"/>
  <c r="B15009" i="29" s="1"/>
  <c r="B15010" i="29" s="1"/>
  <c r="B15011" i="29" s="1"/>
  <c r="B15012" i="29" s="1"/>
  <c r="B15013" i="29" s="1"/>
  <c r="B15014" i="29" s="1"/>
  <c r="B15015" i="29" s="1"/>
  <c r="B15016" i="29" s="1"/>
  <c r="B15017" i="29" s="1"/>
  <c r="B15018" i="29" s="1"/>
  <c r="B15019" i="29" s="1"/>
  <c r="B15020" i="29" s="1"/>
  <c r="B15021" i="29" s="1"/>
  <c r="B15022" i="29" s="1"/>
  <c r="B15023" i="29" s="1"/>
  <c r="B15024" i="29" s="1"/>
  <c r="B15025" i="29" s="1"/>
  <c r="B15026" i="29" s="1"/>
  <c r="B15027" i="29" s="1"/>
  <c r="B15028" i="29" s="1"/>
  <c r="B15029" i="29" s="1"/>
  <c r="B15030" i="29" s="1"/>
  <c r="B15031" i="29" s="1"/>
  <c r="B15032" i="29" s="1"/>
  <c r="B15033" i="29" s="1"/>
  <c r="B15034" i="29" s="1"/>
  <c r="B15035" i="29" s="1"/>
  <c r="B15036" i="29" s="1"/>
  <c r="B15037" i="29" s="1"/>
  <c r="B15038" i="29" s="1"/>
  <c r="B15039" i="29" s="1"/>
  <c r="B15040" i="29" s="1"/>
  <c r="B15041" i="29" s="1"/>
  <c r="B15042" i="29" s="1"/>
  <c r="B15043" i="29" s="1"/>
  <c r="B15044" i="29" s="1"/>
  <c r="B15045" i="29" s="1"/>
  <c r="B15046" i="29" s="1"/>
  <c r="B15047" i="29" s="1"/>
  <c r="B15048" i="29" s="1"/>
  <c r="B15049" i="29" s="1"/>
  <c r="B15050" i="29" s="1"/>
  <c r="B15051" i="29" s="1"/>
  <c r="B15052" i="29" s="1"/>
  <c r="B15053" i="29" s="1"/>
  <c r="B15054" i="29" s="1"/>
  <c r="B15055" i="29" s="1"/>
  <c r="B15056" i="29" s="1"/>
  <c r="B15057" i="29" s="1"/>
  <c r="B15058" i="29" s="1"/>
  <c r="B15059" i="29" s="1"/>
  <c r="B15060" i="29" s="1"/>
  <c r="B15061" i="29" s="1"/>
  <c r="B15062" i="29" s="1"/>
  <c r="B15063" i="29" s="1"/>
  <c r="B15064" i="29" s="1"/>
  <c r="B15065" i="29" s="1"/>
  <c r="B15066" i="29" s="1"/>
  <c r="B15067" i="29" s="1"/>
  <c r="B15068" i="29" s="1"/>
  <c r="B15069" i="29" s="1"/>
  <c r="B15070" i="29" s="1"/>
  <c r="B15071" i="29" s="1"/>
  <c r="B15072" i="29" s="1"/>
  <c r="B15073" i="29" s="1"/>
  <c r="B15074" i="29" s="1"/>
  <c r="B15075" i="29" s="1"/>
  <c r="B15076" i="29" s="1"/>
  <c r="B15077" i="29" s="1"/>
  <c r="B15078" i="29" s="1"/>
  <c r="B15079" i="29" s="1"/>
  <c r="B15080" i="29" s="1"/>
  <c r="B15081" i="29" s="1"/>
  <c r="B15082" i="29" s="1"/>
  <c r="B15083" i="29" s="1"/>
  <c r="B15084" i="29" s="1"/>
  <c r="B15085" i="29" s="1"/>
  <c r="B15086" i="29" s="1"/>
  <c r="B15087" i="29" s="1"/>
  <c r="B15088" i="29" s="1"/>
  <c r="B15089" i="29" s="1"/>
  <c r="B15090" i="29" s="1"/>
  <c r="B15091" i="29" s="1"/>
  <c r="B15092" i="29" s="1"/>
  <c r="B15093" i="29" s="1"/>
  <c r="B15094" i="29" s="1"/>
  <c r="B15095" i="29" s="1"/>
  <c r="B15096" i="29" s="1"/>
  <c r="B15097" i="29" s="1"/>
  <c r="B15098" i="29" s="1"/>
  <c r="B15099" i="29" s="1"/>
  <c r="B15100" i="29" s="1"/>
  <c r="B15101" i="29" s="1"/>
  <c r="B15102" i="29" s="1"/>
  <c r="B15103" i="29" s="1"/>
  <c r="B15104" i="29" s="1"/>
  <c r="B15105" i="29" s="1"/>
  <c r="B15106" i="29" s="1"/>
  <c r="B15107" i="29" s="1"/>
  <c r="B15108" i="29" s="1"/>
  <c r="B15109" i="29" s="1"/>
  <c r="B15110" i="29" s="1"/>
  <c r="B15111" i="29" s="1"/>
  <c r="B15112" i="29" s="1"/>
  <c r="B15113" i="29" s="1"/>
  <c r="B15114" i="29" s="1"/>
  <c r="B15115" i="29" s="1"/>
  <c r="B15116" i="29" s="1"/>
  <c r="B15117" i="29" s="1"/>
  <c r="B15118" i="29" s="1"/>
  <c r="B15119" i="29" s="1"/>
  <c r="B15120" i="29" s="1"/>
  <c r="B15121" i="29" s="1"/>
  <c r="B15122" i="29" s="1"/>
  <c r="B15123" i="29" s="1"/>
  <c r="B15124" i="29" s="1"/>
  <c r="B15125" i="29" s="1"/>
  <c r="B15126" i="29" s="1"/>
  <c r="B15127" i="29" s="1"/>
  <c r="B15128" i="29" s="1"/>
  <c r="B15129" i="29" s="1"/>
  <c r="B15130" i="29" s="1"/>
  <c r="B15131" i="29" s="1"/>
  <c r="B15132" i="29" s="1"/>
  <c r="B15133" i="29" s="1"/>
  <c r="B15134" i="29" s="1"/>
  <c r="B15135" i="29" s="1"/>
  <c r="B15136" i="29" s="1"/>
  <c r="B15137" i="29" s="1"/>
  <c r="B15138" i="29" s="1"/>
  <c r="B15139" i="29" s="1"/>
  <c r="B15140" i="29" s="1"/>
  <c r="B15141" i="29" s="1"/>
  <c r="B15142" i="29" s="1"/>
  <c r="B15143" i="29" s="1"/>
  <c r="B15144" i="29" s="1"/>
  <c r="B15145" i="29" s="1"/>
  <c r="B15146" i="29" s="1"/>
  <c r="B15147" i="29" s="1"/>
  <c r="B15148" i="29" s="1"/>
  <c r="B15149" i="29" s="1"/>
  <c r="B15150" i="29" s="1"/>
  <c r="B15151" i="29" s="1"/>
  <c r="B15152" i="29" s="1"/>
  <c r="B15153" i="29" s="1"/>
  <c r="B15154" i="29" s="1"/>
  <c r="B15155" i="29" s="1"/>
  <c r="B15156" i="29" s="1"/>
  <c r="B15157" i="29" s="1"/>
  <c r="B15158" i="29" s="1"/>
  <c r="B15159" i="29" s="1"/>
  <c r="B15160" i="29" s="1"/>
  <c r="B15161" i="29" s="1"/>
  <c r="B15162" i="29" s="1"/>
  <c r="B15163" i="29" s="1"/>
  <c r="B15164" i="29" s="1"/>
  <c r="B15165" i="29" s="1"/>
  <c r="B15166" i="29" s="1"/>
  <c r="B15167" i="29" s="1"/>
  <c r="B15168" i="29" s="1"/>
  <c r="B15169" i="29" s="1"/>
  <c r="B15170" i="29" s="1"/>
  <c r="B15171" i="29" s="1"/>
  <c r="B15172" i="29" s="1"/>
  <c r="B15173" i="29" s="1"/>
  <c r="B15174" i="29" s="1"/>
  <c r="B15175" i="29" s="1"/>
  <c r="B15176" i="29" s="1"/>
  <c r="B15177" i="29" s="1"/>
  <c r="B15178" i="29" s="1"/>
  <c r="B15179" i="29" s="1"/>
  <c r="B15180" i="29" s="1"/>
  <c r="B15181" i="29" s="1"/>
  <c r="B15182" i="29" s="1"/>
  <c r="B15183" i="29" s="1"/>
  <c r="B15184" i="29" s="1"/>
  <c r="B15185" i="29" s="1"/>
  <c r="B15186" i="29" s="1"/>
  <c r="B15187" i="29" s="1"/>
  <c r="B15188" i="29" s="1"/>
  <c r="B15189" i="29" s="1"/>
  <c r="B15190" i="29" s="1"/>
  <c r="B15191" i="29" s="1"/>
  <c r="B15192" i="29" s="1"/>
  <c r="B15193" i="29" s="1"/>
  <c r="B15194" i="29" s="1"/>
  <c r="B15195" i="29" s="1"/>
  <c r="B15196" i="29" s="1"/>
  <c r="B15197" i="29" s="1"/>
  <c r="B15198" i="29" s="1"/>
  <c r="B15199" i="29" s="1"/>
  <c r="B15200" i="29" s="1"/>
  <c r="B15201" i="29" s="1"/>
  <c r="B15202" i="29" s="1"/>
  <c r="B15203" i="29" s="1"/>
  <c r="B15204" i="29" s="1"/>
  <c r="B15205" i="29" s="1"/>
  <c r="B15206" i="29" s="1"/>
  <c r="B15207" i="29" s="1"/>
  <c r="B15208" i="29" s="1"/>
  <c r="B15209" i="29" s="1"/>
  <c r="B15210" i="29" s="1"/>
  <c r="B15211" i="29" s="1"/>
  <c r="B15212" i="29" s="1"/>
  <c r="B15213" i="29" s="1"/>
  <c r="B15214" i="29" s="1"/>
  <c r="B15215" i="29" s="1"/>
  <c r="B15216" i="29" s="1"/>
  <c r="B15217" i="29" s="1"/>
  <c r="B15218" i="29" s="1"/>
  <c r="B15219" i="29" s="1"/>
  <c r="B15220" i="29" s="1"/>
  <c r="B15221" i="29" s="1"/>
  <c r="B15222" i="29" s="1"/>
  <c r="B15223" i="29" s="1"/>
  <c r="B15224" i="29" s="1"/>
  <c r="B15225" i="29" s="1"/>
  <c r="B15226" i="29" s="1"/>
  <c r="B15227" i="29" s="1"/>
  <c r="B15228" i="29" s="1"/>
  <c r="B15229" i="29" s="1"/>
  <c r="B15230" i="29" s="1"/>
  <c r="B15231" i="29" s="1"/>
  <c r="B15232" i="29" s="1"/>
  <c r="B15233" i="29" s="1"/>
  <c r="B15234" i="29" s="1"/>
  <c r="B15235" i="29" s="1"/>
  <c r="B15236" i="29" s="1"/>
  <c r="B15237" i="29" s="1"/>
  <c r="B15238" i="29" s="1"/>
  <c r="B15239" i="29" s="1"/>
  <c r="B15240" i="29" s="1"/>
  <c r="B15241" i="29" s="1"/>
  <c r="B15242" i="29" s="1"/>
  <c r="B15243" i="29" s="1"/>
  <c r="B15244" i="29" s="1"/>
  <c r="B15245" i="29" s="1"/>
  <c r="B15246" i="29" s="1"/>
  <c r="B15247" i="29" s="1"/>
  <c r="B15248" i="29" s="1"/>
  <c r="B15249" i="29" s="1"/>
  <c r="B15250" i="29" s="1"/>
  <c r="B15251" i="29" s="1"/>
  <c r="B15252" i="29" s="1"/>
  <c r="B15253" i="29" s="1"/>
  <c r="B15254" i="29" s="1"/>
  <c r="B15255" i="29" s="1"/>
  <c r="B15256" i="29" s="1"/>
  <c r="B15257" i="29" s="1"/>
  <c r="B15258" i="29" s="1"/>
  <c r="B15259" i="29" s="1"/>
  <c r="B15260" i="29" s="1"/>
  <c r="B15261" i="29" s="1"/>
  <c r="B15262" i="29" s="1"/>
  <c r="B15263" i="29" s="1"/>
  <c r="B15264" i="29" s="1"/>
  <c r="B15265" i="29" s="1"/>
  <c r="B15266" i="29" s="1"/>
  <c r="B15267" i="29" s="1"/>
  <c r="B15268" i="29" s="1"/>
  <c r="B15269" i="29" s="1"/>
  <c r="B15270" i="29" s="1"/>
  <c r="B15271" i="29" s="1"/>
  <c r="B15272" i="29" s="1"/>
  <c r="B15273" i="29" s="1"/>
  <c r="B15274" i="29" s="1"/>
  <c r="B15275" i="29" s="1"/>
  <c r="B15276" i="29" s="1"/>
  <c r="B15277" i="29" s="1"/>
  <c r="B15278" i="29" s="1"/>
  <c r="B15279" i="29" s="1"/>
  <c r="B15280" i="29" s="1"/>
  <c r="B15281" i="29" s="1"/>
  <c r="B15282" i="29" s="1"/>
  <c r="B15283" i="29" s="1"/>
  <c r="B15284" i="29" s="1"/>
  <c r="B15285" i="29" s="1"/>
  <c r="B15286" i="29" s="1"/>
  <c r="B15287" i="29" s="1"/>
  <c r="B15288" i="29" s="1"/>
  <c r="B15289" i="29" s="1"/>
  <c r="B15290" i="29" s="1"/>
  <c r="B15291" i="29" s="1"/>
  <c r="B15292" i="29" s="1"/>
  <c r="B15293" i="29" s="1"/>
  <c r="B15294" i="29" s="1"/>
  <c r="B15295" i="29" s="1"/>
  <c r="B15296" i="29" s="1"/>
  <c r="B15297" i="29" s="1"/>
  <c r="B15298" i="29" s="1"/>
  <c r="B15299" i="29" s="1"/>
  <c r="B15300" i="29" s="1"/>
  <c r="B15301" i="29" s="1"/>
  <c r="B15302" i="29" s="1"/>
  <c r="B15303" i="29" s="1"/>
  <c r="B15304" i="29" s="1"/>
  <c r="B15305" i="29" s="1"/>
  <c r="B15306" i="29" s="1"/>
  <c r="B15307" i="29" s="1"/>
  <c r="B15308" i="29" s="1"/>
  <c r="B15309" i="29" s="1"/>
  <c r="B15310" i="29" s="1"/>
  <c r="B15311" i="29" s="1"/>
  <c r="B15312" i="29" s="1"/>
  <c r="B15313" i="29" s="1"/>
  <c r="B15314" i="29" s="1"/>
  <c r="B15315" i="29" s="1"/>
  <c r="B15316" i="29" s="1"/>
  <c r="B15317" i="29" s="1"/>
  <c r="B15318" i="29" s="1"/>
  <c r="B15319" i="29" s="1"/>
  <c r="B15320" i="29" s="1"/>
  <c r="B15321" i="29" s="1"/>
  <c r="B15322" i="29" s="1"/>
  <c r="B15323" i="29" s="1"/>
  <c r="B15324" i="29" s="1"/>
  <c r="B15325" i="29" s="1"/>
  <c r="B15326" i="29" s="1"/>
  <c r="B15327" i="29" s="1"/>
  <c r="B15328" i="29" s="1"/>
  <c r="B15329" i="29" s="1"/>
  <c r="B15330" i="29" s="1"/>
  <c r="B15331" i="29" s="1"/>
  <c r="B15332" i="29" s="1"/>
  <c r="B15333" i="29" s="1"/>
  <c r="B15334" i="29" s="1"/>
  <c r="B15335" i="29" s="1"/>
  <c r="B15336" i="29" s="1"/>
  <c r="B15337" i="29" s="1"/>
  <c r="B15338" i="29" s="1"/>
  <c r="B15339" i="29" s="1"/>
  <c r="B15340" i="29" s="1"/>
  <c r="B15341" i="29" s="1"/>
  <c r="B15342" i="29" s="1"/>
  <c r="B15343" i="29" s="1"/>
  <c r="B15344" i="29" s="1"/>
  <c r="B15345" i="29" s="1"/>
  <c r="B15346" i="29" s="1"/>
  <c r="B15347" i="29" s="1"/>
  <c r="B15348" i="29" s="1"/>
  <c r="B15349" i="29" s="1"/>
  <c r="B15350" i="29" s="1"/>
  <c r="B15351" i="29" s="1"/>
  <c r="B15352" i="29" s="1"/>
  <c r="B15353" i="29" s="1"/>
  <c r="B15354" i="29" s="1"/>
  <c r="C14991" i="29"/>
  <c r="C14992" i="29" s="1"/>
  <c r="C14993" i="29" s="1"/>
  <c r="C14994" i="29" s="1"/>
  <c r="C14995" i="29" s="1"/>
  <c r="C14996" i="29" s="1"/>
  <c r="C14997" i="29" s="1"/>
  <c r="C14998" i="29" s="1"/>
  <c r="C14999" i="29" s="1"/>
  <c r="C15000" i="29" s="1"/>
  <c r="C15001" i="29" s="1"/>
  <c r="C15002" i="29" s="1"/>
  <c r="C15003" i="29" s="1"/>
  <c r="C15004" i="29" s="1"/>
  <c r="C15005" i="29" s="1"/>
  <c r="C15006" i="29" s="1"/>
  <c r="C15007" i="29" s="1"/>
  <c r="C15008" i="29" s="1"/>
  <c r="C15009" i="29" s="1"/>
  <c r="C15010" i="29" s="1"/>
  <c r="C15011" i="29" s="1"/>
  <c r="C15012" i="29" s="1"/>
  <c r="C15013" i="29" s="1"/>
  <c r="C15014" i="29" s="1"/>
  <c r="C15015" i="29" s="1"/>
  <c r="C15016" i="29" s="1"/>
  <c r="C15017" i="29" s="1"/>
  <c r="C15018" i="29" s="1"/>
  <c r="C15019" i="29" s="1"/>
  <c r="C15020" i="29" s="1"/>
  <c r="C15021" i="29" s="1"/>
  <c r="C15022" i="29" s="1"/>
  <c r="C15023" i="29" s="1"/>
  <c r="C15024" i="29" s="1"/>
  <c r="C15025" i="29" s="1"/>
  <c r="C15026" i="29" s="1"/>
  <c r="C15027" i="29" s="1"/>
  <c r="C15028" i="29" s="1"/>
  <c r="C15029" i="29" s="1"/>
  <c r="C15030" i="29" s="1"/>
  <c r="C15031" i="29" s="1"/>
  <c r="C15032" i="29" s="1"/>
  <c r="C15033" i="29" s="1"/>
  <c r="C15034" i="29" s="1"/>
  <c r="C15035" i="29" s="1"/>
  <c r="C15036" i="29" s="1"/>
  <c r="C15037" i="29" s="1"/>
  <c r="C15038" i="29" s="1"/>
  <c r="C15039" i="29" s="1"/>
  <c r="C15040" i="29" s="1"/>
  <c r="C15041" i="29" s="1"/>
  <c r="C15042" i="29" s="1"/>
  <c r="C15043" i="29" s="1"/>
  <c r="C15044" i="29" s="1"/>
  <c r="C15045" i="29" s="1"/>
  <c r="C15046" i="29" s="1"/>
  <c r="C15047" i="29" s="1"/>
  <c r="C15048" i="29" s="1"/>
  <c r="C15049" i="29" s="1"/>
  <c r="C15050" i="29" s="1"/>
  <c r="C15051" i="29" s="1"/>
  <c r="C15052" i="29" s="1"/>
  <c r="C15053" i="29" s="1"/>
  <c r="C15054" i="29" s="1"/>
  <c r="C15055" i="29" s="1"/>
  <c r="C15056" i="29" s="1"/>
  <c r="C15057" i="29" s="1"/>
  <c r="C15058" i="29" s="1"/>
  <c r="C15059" i="29" s="1"/>
  <c r="C15060" i="29" s="1"/>
  <c r="C15061" i="29" s="1"/>
  <c r="C15062" i="29" s="1"/>
  <c r="C15063" i="29" s="1"/>
  <c r="C15064" i="29" s="1"/>
  <c r="C15065" i="29" s="1"/>
  <c r="C15066" i="29" s="1"/>
  <c r="C15067" i="29" s="1"/>
  <c r="C15068" i="29" s="1"/>
  <c r="C15069" i="29" s="1"/>
  <c r="C15070" i="29" s="1"/>
  <c r="C15071" i="29" s="1"/>
  <c r="C15072" i="29" s="1"/>
  <c r="C15073" i="29" s="1"/>
  <c r="C15074" i="29" s="1"/>
  <c r="C15075" i="29" s="1"/>
  <c r="C15076" i="29" s="1"/>
  <c r="C15077" i="29" s="1"/>
  <c r="C15078" i="29" s="1"/>
  <c r="C15079" i="29" s="1"/>
  <c r="C15080" i="29" s="1"/>
  <c r="C15081" i="29" s="1"/>
  <c r="C15082" i="29" s="1"/>
  <c r="C15083" i="29" s="1"/>
  <c r="C15084" i="29" s="1"/>
  <c r="C15085" i="29" s="1"/>
  <c r="C15086" i="29" s="1"/>
  <c r="C15087" i="29" s="1"/>
  <c r="C15088" i="29" s="1"/>
  <c r="C15089" i="29" s="1"/>
  <c r="C15090" i="29" s="1"/>
  <c r="C15091" i="29" s="1"/>
  <c r="C15092" i="29" s="1"/>
  <c r="C15093" i="29" s="1"/>
  <c r="C15094" i="29" s="1"/>
  <c r="C15095" i="29" s="1"/>
  <c r="C15096" i="29" s="1"/>
  <c r="C15097" i="29" s="1"/>
  <c r="C15098" i="29" s="1"/>
  <c r="C15099" i="29" s="1"/>
  <c r="C15100" i="29" s="1"/>
  <c r="C15101" i="29" s="1"/>
  <c r="C15102" i="29" s="1"/>
  <c r="C15103" i="29" s="1"/>
  <c r="C15104" i="29" s="1"/>
  <c r="C15105" i="29" s="1"/>
  <c r="C15106" i="29" s="1"/>
  <c r="C15107" i="29" s="1"/>
  <c r="C15108" i="29" s="1"/>
  <c r="C15109" i="29" s="1"/>
  <c r="C15110" i="29" s="1"/>
  <c r="C15111" i="29" s="1"/>
  <c r="C15112" i="29" s="1"/>
  <c r="C15113" i="29" s="1"/>
  <c r="C15114" i="29" s="1"/>
  <c r="C15115" i="29" s="1"/>
  <c r="C15116" i="29" s="1"/>
  <c r="C15117" i="29" s="1"/>
  <c r="C15118" i="29" s="1"/>
  <c r="C15119" i="29" s="1"/>
  <c r="C15120" i="29" s="1"/>
  <c r="C15121" i="29" s="1"/>
  <c r="C15122" i="29" s="1"/>
  <c r="C15123" i="29" s="1"/>
  <c r="C15124" i="29" s="1"/>
  <c r="C15125" i="29" s="1"/>
  <c r="C15126" i="29" s="1"/>
  <c r="C15127" i="29" s="1"/>
  <c r="C15128" i="29" s="1"/>
  <c r="C15129" i="29" s="1"/>
  <c r="C15130" i="29" s="1"/>
  <c r="C15131" i="29" s="1"/>
  <c r="C15132" i="29" s="1"/>
  <c r="C15133" i="29" s="1"/>
  <c r="C15134" i="29" s="1"/>
  <c r="C15135" i="29" s="1"/>
  <c r="C15136" i="29" s="1"/>
  <c r="C15137" i="29" s="1"/>
  <c r="C15138" i="29" s="1"/>
  <c r="C15139" i="29" s="1"/>
  <c r="C15140" i="29" s="1"/>
  <c r="C15141" i="29" s="1"/>
  <c r="C15142" i="29" s="1"/>
  <c r="C15143" i="29" s="1"/>
  <c r="C15144" i="29" s="1"/>
  <c r="C15145" i="29" s="1"/>
  <c r="C15146" i="29" s="1"/>
  <c r="C15147" i="29" s="1"/>
  <c r="C15148" i="29" s="1"/>
  <c r="C15149" i="29" s="1"/>
  <c r="C15150" i="29" s="1"/>
  <c r="C15151" i="29" s="1"/>
  <c r="C15152" i="29" s="1"/>
  <c r="C15153" i="29" s="1"/>
  <c r="C15154" i="29" s="1"/>
  <c r="C15155" i="29" s="1"/>
  <c r="C15156" i="29" s="1"/>
  <c r="C15157" i="29" s="1"/>
  <c r="C15158" i="29" s="1"/>
  <c r="C15159" i="29" s="1"/>
  <c r="C15160" i="29" s="1"/>
  <c r="C15161" i="29" s="1"/>
  <c r="C15162" i="29" s="1"/>
  <c r="C15163" i="29" s="1"/>
  <c r="C15164" i="29" s="1"/>
  <c r="C15165" i="29" s="1"/>
  <c r="C15166" i="29" s="1"/>
  <c r="C15167" i="29" s="1"/>
  <c r="C15168" i="29" s="1"/>
  <c r="C15169" i="29" s="1"/>
  <c r="C15170" i="29" s="1"/>
  <c r="C15171" i="29" s="1"/>
  <c r="C15172" i="29" s="1"/>
  <c r="C15173" i="29" s="1"/>
  <c r="C15174" i="29" s="1"/>
  <c r="C15175" i="29" s="1"/>
  <c r="C15176" i="29" s="1"/>
  <c r="C15177" i="29" s="1"/>
  <c r="C15178" i="29" s="1"/>
  <c r="C15179" i="29" s="1"/>
  <c r="C15180" i="29" s="1"/>
  <c r="C15181" i="29" s="1"/>
  <c r="C15182" i="29" s="1"/>
  <c r="C15183" i="29" s="1"/>
  <c r="C15184" i="29" s="1"/>
  <c r="C15185" i="29" s="1"/>
  <c r="C15186" i="29" s="1"/>
  <c r="C15187" i="29" s="1"/>
  <c r="C15188" i="29" s="1"/>
  <c r="C15189" i="29" s="1"/>
  <c r="C15190" i="29" s="1"/>
  <c r="C15191" i="29" s="1"/>
  <c r="C15192" i="29" s="1"/>
  <c r="C15193" i="29" s="1"/>
  <c r="C15194" i="29" s="1"/>
  <c r="C15195" i="29" s="1"/>
  <c r="C15196" i="29" s="1"/>
  <c r="C15197" i="29" s="1"/>
  <c r="C15198" i="29" s="1"/>
  <c r="C15199" i="29" s="1"/>
  <c r="C15200" i="29" s="1"/>
  <c r="C15201" i="29" s="1"/>
  <c r="C15202" i="29" s="1"/>
  <c r="C15203" i="29" s="1"/>
  <c r="C15204" i="29" s="1"/>
  <c r="C15205" i="29" s="1"/>
  <c r="C15206" i="29" s="1"/>
  <c r="C15207" i="29" s="1"/>
  <c r="C15208" i="29" s="1"/>
  <c r="C15209" i="29" s="1"/>
  <c r="C15210" i="29" s="1"/>
  <c r="C15211" i="29" s="1"/>
  <c r="C15212" i="29" s="1"/>
  <c r="C15213" i="29" s="1"/>
  <c r="C15214" i="29" s="1"/>
  <c r="C15215" i="29" s="1"/>
  <c r="C15216" i="29" s="1"/>
  <c r="C15217" i="29" s="1"/>
  <c r="C15218" i="29" s="1"/>
  <c r="C15219" i="29" s="1"/>
  <c r="C15220" i="29" s="1"/>
  <c r="C15221" i="29" s="1"/>
  <c r="C15222" i="29" s="1"/>
  <c r="C15223" i="29" s="1"/>
  <c r="C15224" i="29" s="1"/>
  <c r="C15225" i="29" s="1"/>
  <c r="C15226" i="29" s="1"/>
  <c r="C15227" i="29" s="1"/>
  <c r="C15228" i="29" s="1"/>
  <c r="C15229" i="29" s="1"/>
  <c r="C15230" i="29" s="1"/>
  <c r="C15231" i="29" s="1"/>
  <c r="C15232" i="29" s="1"/>
  <c r="C15233" i="29" s="1"/>
  <c r="C15234" i="29" s="1"/>
  <c r="C15235" i="29" s="1"/>
  <c r="C15236" i="29" s="1"/>
  <c r="C15237" i="29" s="1"/>
  <c r="C15238" i="29" s="1"/>
  <c r="C15239" i="29" s="1"/>
  <c r="C15240" i="29" s="1"/>
  <c r="C15241" i="29" s="1"/>
  <c r="C15242" i="29" s="1"/>
  <c r="C15243" i="29" s="1"/>
  <c r="C15244" i="29" s="1"/>
  <c r="C15245" i="29" s="1"/>
  <c r="C15246" i="29" s="1"/>
  <c r="C15247" i="29" s="1"/>
  <c r="C15248" i="29" s="1"/>
  <c r="C15249" i="29" s="1"/>
  <c r="C15250" i="29" s="1"/>
  <c r="C15251" i="29" s="1"/>
  <c r="C15252" i="29" s="1"/>
  <c r="C15253" i="29" s="1"/>
  <c r="C15254" i="29" s="1"/>
  <c r="C15255" i="29" s="1"/>
  <c r="C15256" i="29" s="1"/>
  <c r="C15257" i="29" s="1"/>
  <c r="C15258" i="29" s="1"/>
  <c r="C15259" i="29" s="1"/>
  <c r="C15260" i="29" s="1"/>
  <c r="C15261" i="29" s="1"/>
  <c r="C15262" i="29" s="1"/>
  <c r="C15263" i="29" s="1"/>
  <c r="C15264" i="29" s="1"/>
  <c r="C15265" i="29" s="1"/>
  <c r="C15266" i="29" s="1"/>
  <c r="C15267" i="29" s="1"/>
  <c r="C15268" i="29" s="1"/>
  <c r="C15269" i="29" s="1"/>
  <c r="C15270" i="29" s="1"/>
  <c r="C15271" i="29" s="1"/>
  <c r="C15272" i="29" s="1"/>
  <c r="C15273" i="29" s="1"/>
  <c r="C15274" i="29" s="1"/>
  <c r="C15275" i="29" s="1"/>
  <c r="C15276" i="29" s="1"/>
  <c r="C15277" i="29" s="1"/>
  <c r="C15278" i="29" s="1"/>
  <c r="C15279" i="29" s="1"/>
  <c r="C15280" i="29" s="1"/>
  <c r="C15281" i="29" s="1"/>
  <c r="C15282" i="29" s="1"/>
  <c r="C15283" i="29" s="1"/>
  <c r="C15284" i="29" s="1"/>
  <c r="C15285" i="29" s="1"/>
  <c r="C15286" i="29" s="1"/>
  <c r="C15287" i="29" s="1"/>
  <c r="C15288" i="29" s="1"/>
  <c r="C15289" i="29" s="1"/>
  <c r="C15290" i="29" s="1"/>
  <c r="C15291" i="29" s="1"/>
  <c r="C15292" i="29" s="1"/>
  <c r="C15293" i="29" s="1"/>
  <c r="C15294" i="29" s="1"/>
  <c r="C15295" i="29" s="1"/>
  <c r="C15296" i="29" s="1"/>
  <c r="C15297" i="29" s="1"/>
  <c r="C15298" i="29" s="1"/>
  <c r="C15299" i="29" s="1"/>
  <c r="C15300" i="29" s="1"/>
  <c r="C15301" i="29" s="1"/>
  <c r="C15302" i="29" s="1"/>
  <c r="C15303" i="29" s="1"/>
  <c r="C15304" i="29" s="1"/>
  <c r="C15305" i="29" s="1"/>
  <c r="C15306" i="29" s="1"/>
  <c r="C15307" i="29" s="1"/>
  <c r="C15308" i="29" s="1"/>
  <c r="C15309" i="29" s="1"/>
  <c r="C15310" i="29" s="1"/>
  <c r="C15311" i="29" s="1"/>
  <c r="C15312" i="29" s="1"/>
  <c r="C15313" i="29" s="1"/>
  <c r="C15314" i="29" s="1"/>
  <c r="C15315" i="29" s="1"/>
  <c r="C15316" i="29" s="1"/>
  <c r="C15317" i="29" s="1"/>
  <c r="C15318" i="29" s="1"/>
  <c r="C15319" i="29" s="1"/>
  <c r="C15320" i="29" s="1"/>
  <c r="C15321" i="29" s="1"/>
  <c r="C15322" i="29" s="1"/>
  <c r="C15323" i="29" s="1"/>
  <c r="C15324" i="29" s="1"/>
  <c r="C15325" i="29" s="1"/>
  <c r="C15326" i="29" s="1"/>
  <c r="C15327" i="29" s="1"/>
  <c r="C15328" i="29" s="1"/>
  <c r="C15329" i="29" s="1"/>
  <c r="C15330" i="29" s="1"/>
  <c r="C15331" i="29" s="1"/>
  <c r="C15332" i="29" s="1"/>
  <c r="C15333" i="29" s="1"/>
  <c r="C15334" i="29" s="1"/>
  <c r="C15335" i="29" s="1"/>
  <c r="C15336" i="29" s="1"/>
  <c r="C15337" i="29" s="1"/>
  <c r="C15338" i="29" s="1"/>
  <c r="C15339" i="29" s="1"/>
  <c r="C15340" i="29" s="1"/>
  <c r="C15341" i="29" s="1"/>
  <c r="C15342" i="29" s="1"/>
  <c r="C15343" i="29" s="1"/>
  <c r="C15344" i="29" s="1"/>
  <c r="C15345" i="29" s="1"/>
  <c r="C15346" i="29" s="1"/>
  <c r="C15347" i="29" s="1"/>
  <c r="C15348" i="29" s="1"/>
  <c r="C15349" i="29" s="1"/>
  <c r="C15350" i="29" s="1"/>
  <c r="C15351" i="29" s="1"/>
  <c r="C15352" i="29" s="1"/>
  <c r="C15353" i="29" s="1"/>
  <c r="C15354" i="29" s="1"/>
  <c r="D15347" i="29"/>
  <c r="D15348" i="29" s="1"/>
  <c r="D15349" i="29" s="1"/>
  <c r="D15350" i="29" s="1"/>
  <c r="D15351" i="29" s="1"/>
  <c r="D15352" i="29" s="1"/>
  <c r="D15353" i="29" s="1"/>
  <c r="D15354" i="29" s="1"/>
  <c r="D15355" i="29" s="1"/>
  <c r="D15356" i="29" s="1"/>
  <c r="D15357" i="29" s="1"/>
  <c r="D15358" i="29" s="1"/>
  <c r="D15359" i="29" s="1"/>
  <c r="D15360" i="29" s="1"/>
  <c r="D15361" i="29" s="1"/>
  <c r="D15362" i="29" s="1"/>
  <c r="D15363" i="29" s="1"/>
  <c r="D15364" i="29" s="1"/>
  <c r="D15365" i="29" s="1"/>
  <c r="D15366" i="29" s="1"/>
  <c r="B15356" i="29"/>
  <c r="B15357" i="29" s="1"/>
  <c r="B15358" i="29" s="1"/>
  <c r="B15359" i="29" s="1"/>
  <c r="B15360" i="29" s="1"/>
  <c r="B15361" i="29" s="1"/>
  <c r="B15362" i="29" s="1"/>
  <c r="B15363" i="29" s="1"/>
  <c r="B15364" i="29" s="1"/>
  <c r="B15365" i="29" s="1"/>
  <c r="B15366" i="29" s="1"/>
  <c r="C15356" i="29"/>
  <c r="C15357" i="29" s="1"/>
  <c r="C15358" i="29" s="1"/>
  <c r="C15359" i="29" s="1"/>
  <c r="C15360" i="29" s="1"/>
  <c r="C15361" i="29" s="1"/>
  <c r="C15362" i="29" s="1"/>
  <c r="C15363" i="29" s="1"/>
  <c r="C15364" i="29" s="1"/>
  <c r="C15365" i="29" s="1"/>
  <c r="C15366" i="29" s="1"/>
  <c r="D15712" i="29"/>
  <c r="D15713" i="29" s="1"/>
  <c r="D15714" i="29" s="1"/>
  <c r="D15715" i="29" s="1"/>
  <c r="D15716" i="29" s="1"/>
  <c r="D15717" i="29" s="1"/>
  <c r="D15718" i="29" s="1"/>
  <c r="D15719" i="29" s="1"/>
  <c r="D15720" i="29" s="1"/>
  <c r="D15721" i="29" s="1"/>
  <c r="D15722" i="29" s="1"/>
  <c r="D15723" i="29" s="1"/>
  <c r="D15724" i="29" s="1"/>
  <c r="D15725" i="29" s="1"/>
  <c r="D15726" i="29" s="1"/>
  <c r="D15727" i="29" s="1"/>
  <c r="D15728" i="29" s="1"/>
  <c r="D15729" i="29" s="1"/>
  <c r="D15730" i="29" s="1"/>
  <c r="D15731" i="29" s="1"/>
  <c r="D15732" i="29" s="1"/>
  <c r="D15733" i="29" s="1"/>
  <c r="D15734" i="29" s="1"/>
  <c r="D15735" i="29" s="1"/>
  <c r="D15736" i="29" s="1"/>
  <c r="D15737" i="29" s="1"/>
  <c r="D15738" i="29" s="1"/>
  <c r="D15739" i="29" s="1"/>
  <c r="D15740" i="29" s="1"/>
  <c r="D15741" i="29" s="1"/>
  <c r="D15742" i="29" s="1"/>
  <c r="D15743" i="29" s="1"/>
  <c r="D15744" i="29" s="1"/>
  <c r="D15745" i="29" s="1"/>
  <c r="D15746" i="29" s="1"/>
  <c r="D15747" i="29" s="1"/>
  <c r="D15748" i="29" s="1"/>
  <c r="D15749" i="29" s="1"/>
  <c r="D15750" i="29" s="1"/>
  <c r="D15751" i="29" s="1"/>
  <c r="D15752" i="29" s="1"/>
  <c r="D15753" i="29" s="1"/>
  <c r="D15754" i="29" s="1"/>
  <c r="D15755" i="29" s="1"/>
  <c r="D15756" i="29" s="1"/>
  <c r="D15757" i="29" s="1"/>
  <c r="D15758" i="29" s="1"/>
  <c r="D15759" i="29" s="1"/>
  <c r="D15760" i="29" s="1"/>
  <c r="D15761" i="29" s="1"/>
  <c r="D15762" i="29" s="1"/>
  <c r="D15763" i="29" s="1"/>
  <c r="D15764" i="29" s="1"/>
  <c r="D15765" i="29" s="1"/>
  <c r="D15766" i="29" s="1"/>
  <c r="D15767" i="29" s="1"/>
  <c r="D15768" i="29" s="1"/>
  <c r="D15769" i="29" s="1"/>
  <c r="D15770" i="29" s="1"/>
  <c r="D15771" i="29" s="1"/>
  <c r="D15772" i="29" s="1"/>
  <c r="D15773" i="29" s="1"/>
  <c r="D15774" i="29" s="1"/>
  <c r="D15775" i="29" s="1"/>
  <c r="D15776" i="29" s="1"/>
  <c r="D15777" i="29" s="1"/>
  <c r="D15778" i="29" s="1"/>
  <c r="D15779" i="29" s="1"/>
  <c r="D15780" i="29" s="1"/>
  <c r="D15781" i="29" s="1"/>
  <c r="D15782" i="29" s="1"/>
  <c r="D15783" i="29" s="1"/>
  <c r="D15784" i="29" s="1"/>
  <c r="D15785" i="29" s="1"/>
  <c r="D15786" i="29" s="1"/>
  <c r="D15787" i="29" s="1"/>
  <c r="D15788" i="29" s="1"/>
  <c r="D15789" i="29" s="1"/>
  <c r="D15790" i="29" s="1"/>
  <c r="D15791" i="29" s="1"/>
  <c r="D15792" i="29" s="1"/>
  <c r="D15793" i="29" s="1"/>
  <c r="D15794" i="29" s="1"/>
  <c r="D15795" i="29" s="1"/>
  <c r="D15796" i="29" s="1"/>
  <c r="D15797" i="29" s="1"/>
  <c r="D15798" i="29" s="1"/>
  <c r="D15799" i="29" s="1"/>
  <c r="D15800" i="29" s="1"/>
  <c r="D15801" i="29" s="1"/>
  <c r="D15802" i="29" s="1"/>
  <c r="D15803" i="29" s="1"/>
  <c r="D15804" i="29" s="1"/>
  <c r="D15805" i="29" s="1"/>
  <c r="D15806" i="29" s="1"/>
  <c r="D15807" i="29" s="1"/>
  <c r="D15808" i="29" s="1"/>
  <c r="D15809" i="29" s="1"/>
  <c r="D15810" i="29" s="1"/>
  <c r="D15811" i="29" s="1"/>
  <c r="D15812" i="29" s="1"/>
  <c r="D15813" i="29" s="1"/>
  <c r="D15814" i="29" s="1"/>
  <c r="D15815" i="29" s="1"/>
  <c r="D15816" i="29" s="1"/>
  <c r="D15817" i="29" s="1"/>
  <c r="D15818" i="29" s="1"/>
  <c r="D15819" i="29" s="1"/>
  <c r="D15820" i="29" s="1"/>
  <c r="D15821" i="29" s="1"/>
  <c r="D15822" i="29" s="1"/>
  <c r="D15823" i="29" s="1"/>
  <c r="D15824" i="29" s="1"/>
  <c r="D15825" i="29" s="1"/>
  <c r="D15826" i="29" s="1"/>
  <c r="D15827" i="29" s="1"/>
  <c r="D15828" i="29" s="1"/>
  <c r="D15829" i="29" s="1"/>
  <c r="D15830" i="29" s="1"/>
  <c r="D15831" i="29" s="1"/>
  <c r="D15832" i="29" s="1"/>
  <c r="D15833" i="29" s="1"/>
  <c r="D15834" i="29" s="1"/>
  <c r="D15835" i="29" s="1"/>
  <c r="D15836" i="29" s="1"/>
  <c r="D15837" i="29" s="1"/>
  <c r="D15838" i="29" s="1"/>
  <c r="D15839" i="29" s="1"/>
  <c r="D15840" i="29" s="1"/>
  <c r="D15841" i="29" s="1"/>
  <c r="D15842" i="29" s="1"/>
  <c r="D15843" i="29" s="1"/>
  <c r="D15844" i="29" s="1"/>
  <c r="D15845" i="29" s="1"/>
  <c r="D15846" i="29" s="1"/>
  <c r="D15847" i="29" s="1"/>
  <c r="D15848" i="29" s="1"/>
  <c r="D15849" i="29" s="1"/>
  <c r="D15850" i="29" s="1"/>
  <c r="D15851" i="29" s="1"/>
  <c r="D15852" i="29" s="1"/>
  <c r="D15853" i="29" s="1"/>
  <c r="D15854" i="29" s="1"/>
  <c r="D15855" i="29" s="1"/>
  <c r="D15856" i="29" s="1"/>
  <c r="D15857" i="29" s="1"/>
  <c r="D15858" i="29" s="1"/>
  <c r="D15859" i="29" s="1"/>
  <c r="D15860" i="29" s="1"/>
  <c r="D15861" i="29" s="1"/>
  <c r="D15862" i="29" s="1"/>
  <c r="D15863" i="29" s="1"/>
  <c r="D15864" i="29" s="1"/>
  <c r="D15865" i="29" s="1"/>
  <c r="D15866" i="29" s="1"/>
  <c r="D15867" i="29" s="1"/>
  <c r="D15868" i="29" s="1"/>
  <c r="D15869" i="29" s="1"/>
  <c r="D15870" i="29" s="1"/>
  <c r="D15871" i="29" s="1"/>
  <c r="D15872" i="29" s="1"/>
  <c r="D15873" i="29" s="1"/>
  <c r="D15874" i="29" s="1"/>
  <c r="D15875" i="29" s="1"/>
  <c r="D15876" i="29" s="1"/>
  <c r="D15877" i="29" s="1"/>
  <c r="D15878" i="29" s="1"/>
  <c r="D15879" i="29" s="1"/>
  <c r="D15880" i="29" s="1"/>
  <c r="D15881" i="29" s="1"/>
  <c r="D15882" i="29" s="1"/>
  <c r="D15883" i="29" s="1"/>
  <c r="D15884" i="29" s="1"/>
  <c r="D15885" i="29" s="1"/>
  <c r="D15886" i="29" s="1"/>
  <c r="D15887" i="29" s="1"/>
  <c r="D15888" i="29" s="1"/>
  <c r="D15889" i="29" s="1"/>
  <c r="D15890" i="29" s="1"/>
  <c r="D15891" i="29" s="1"/>
  <c r="D15892" i="29" s="1"/>
  <c r="D15893" i="29" s="1"/>
  <c r="D15894" i="29" s="1"/>
  <c r="D15895" i="29" s="1"/>
  <c r="D15896" i="29" s="1"/>
  <c r="D15897" i="29" s="1"/>
  <c r="D15898" i="29" s="1"/>
  <c r="D15899" i="29" s="1"/>
  <c r="D15900" i="29" s="1"/>
  <c r="D15901" i="29" s="1"/>
  <c r="D15902" i="29" s="1"/>
  <c r="D15903" i="29" s="1"/>
  <c r="D15904" i="29" s="1"/>
  <c r="D15905" i="29" s="1"/>
  <c r="D15906" i="29" s="1"/>
  <c r="D15907" i="29" s="1"/>
  <c r="D15908" i="29" s="1"/>
  <c r="D15909" i="29" s="1"/>
  <c r="D15910" i="29" s="1"/>
  <c r="D15911" i="29" s="1"/>
  <c r="D15912" i="29" s="1"/>
  <c r="D15913" i="29" s="1"/>
  <c r="D15914" i="29" s="1"/>
  <c r="D15915" i="29" s="1"/>
  <c r="D15916" i="29" s="1"/>
  <c r="D15917" i="29" s="1"/>
  <c r="D15918" i="29" s="1"/>
  <c r="D15919" i="29" s="1"/>
  <c r="D15920" i="29" s="1"/>
  <c r="D15921" i="29" s="1"/>
  <c r="D15922" i="29" s="1"/>
  <c r="D15923" i="29" s="1"/>
  <c r="D15924" i="29" s="1"/>
  <c r="D15925" i="29" s="1"/>
  <c r="D15926" i="29" s="1"/>
  <c r="D15927" i="29" s="1"/>
  <c r="D15928" i="29" s="1"/>
  <c r="D15929" i="29" s="1"/>
  <c r="D15930" i="29" s="1"/>
  <c r="D15931" i="29" s="1"/>
  <c r="D15932" i="29" s="1"/>
  <c r="D15933" i="29" s="1"/>
  <c r="D15934" i="29" s="1"/>
  <c r="D15935" i="29" s="1"/>
  <c r="D15936" i="29" s="1"/>
  <c r="D15937" i="29" s="1"/>
  <c r="D15938" i="29" s="1"/>
  <c r="D15939" i="29" s="1"/>
  <c r="D15940" i="29" s="1"/>
  <c r="D15941" i="29" s="1"/>
  <c r="D15942" i="29" s="1"/>
  <c r="D15943" i="29" s="1"/>
  <c r="D15944" i="29" s="1"/>
  <c r="D15945" i="29" s="1"/>
  <c r="D15946" i="29" s="1"/>
  <c r="D15947" i="29" s="1"/>
  <c r="D15948" i="29" s="1"/>
  <c r="D15949" i="29" s="1"/>
  <c r="D15950" i="29" s="1"/>
  <c r="D15951" i="29" s="1"/>
  <c r="D15952" i="29" s="1"/>
  <c r="D15953" i="29" s="1"/>
  <c r="D15954" i="29" s="1"/>
  <c r="D15955" i="29" s="1"/>
  <c r="D15956" i="29" s="1"/>
  <c r="D15957" i="29" s="1"/>
  <c r="D15958" i="29" s="1"/>
  <c r="D15959" i="29" s="1"/>
  <c r="D15960" i="29" s="1"/>
  <c r="D15961" i="29" s="1"/>
  <c r="D15962" i="29" s="1"/>
  <c r="D15963" i="29" s="1"/>
  <c r="D15964" i="29" s="1"/>
  <c r="D15965" i="29" s="1"/>
  <c r="D15966" i="29" s="1"/>
  <c r="D15967" i="29" s="1"/>
  <c r="D15968" i="29" s="1"/>
  <c r="D15969" i="29" s="1"/>
  <c r="D15970" i="29" s="1"/>
  <c r="D15971" i="29" s="1"/>
  <c r="D15972" i="29" s="1"/>
  <c r="D15973" i="29" s="1"/>
  <c r="D15974" i="29" s="1"/>
  <c r="D15975" i="29" s="1"/>
  <c r="D15976" i="29" s="1"/>
  <c r="D15977" i="29" s="1"/>
  <c r="D15978" i="29" s="1"/>
  <c r="D15979" i="29" s="1"/>
  <c r="D15980" i="29" s="1"/>
  <c r="D15981" i="29" s="1"/>
  <c r="D15982" i="29" s="1"/>
  <c r="D15983" i="29" s="1"/>
  <c r="D15984" i="29" s="1"/>
  <c r="D15985" i="29" s="1"/>
  <c r="D15986" i="29" s="1"/>
  <c r="D15987" i="29" s="1"/>
  <c r="D15988" i="29" s="1"/>
  <c r="D15989" i="29" s="1"/>
  <c r="D15990" i="29" s="1"/>
  <c r="D15991" i="29" s="1"/>
  <c r="D15992" i="29" s="1"/>
  <c r="D15993" i="29" s="1"/>
  <c r="D15994" i="29" s="1"/>
  <c r="D15995" i="29" s="1"/>
  <c r="D15996" i="29" s="1"/>
  <c r="D15997" i="29" s="1"/>
  <c r="D15998" i="29" s="1"/>
  <c r="D15999" i="29" s="1"/>
  <c r="D16000" i="29" s="1"/>
  <c r="D16001" i="29" s="1"/>
  <c r="D16002" i="29" s="1"/>
  <c r="D16003" i="29" s="1"/>
  <c r="D16004" i="29" s="1"/>
  <c r="D16005" i="29" s="1"/>
  <c r="D16006" i="29" s="1"/>
  <c r="D16007" i="29" s="1"/>
  <c r="D16008" i="29" s="1"/>
  <c r="D16009" i="29" s="1"/>
  <c r="D16010" i="29" s="1"/>
  <c r="D16011" i="29" s="1"/>
  <c r="D16012" i="29" s="1"/>
  <c r="D16013" i="29" s="1"/>
  <c r="D16014" i="29" s="1"/>
  <c r="D16015" i="29" s="1"/>
  <c r="D16016" i="29" s="1"/>
  <c r="D16017" i="29" s="1"/>
  <c r="D16018" i="29" s="1"/>
  <c r="D16019" i="29" s="1"/>
  <c r="D16020" i="29" s="1"/>
  <c r="D16021" i="29" s="1"/>
  <c r="D16022" i="29" s="1"/>
  <c r="D16023" i="29" s="1"/>
  <c r="D16024" i="29" s="1"/>
  <c r="D16025" i="29" s="1"/>
  <c r="D16026" i="29" s="1"/>
  <c r="D16027" i="29" s="1"/>
  <c r="D16028" i="29" s="1"/>
  <c r="D16029" i="29" s="1"/>
  <c r="D16030" i="29" s="1"/>
  <c r="D16031" i="29" s="1"/>
  <c r="D16032" i="29" s="1"/>
  <c r="D16033" i="29" s="1"/>
  <c r="D16034" i="29" s="1"/>
  <c r="D16035" i="29" s="1"/>
  <c r="D16036" i="29" s="1"/>
  <c r="D16037" i="29" s="1"/>
  <c r="D16038" i="29" s="1"/>
  <c r="D16039" i="29" s="1"/>
  <c r="D16040" i="29" s="1"/>
  <c r="D16041" i="29" s="1"/>
  <c r="D16042" i="29" s="1"/>
  <c r="D16043" i="29" s="1"/>
  <c r="D16044" i="29" s="1"/>
  <c r="D16045" i="29" s="1"/>
  <c r="D16046" i="29" s="1"/>
  <c r="D16047" i="29" s="1"/>
  <c r="D16048" i="29" s="1"/>
  <c r="D16049" i="29" s="1"/>
  <c r="D16050" i="29" s="1"/>
  <c r="D16051" i="29" s="1"/>
  <c r="D16052" i="29" s="1"/>
  <c r="D16053" i="29" s="1"/>
  <c r="D16054" i="29" s="1"/>
  <c r="D16055" i="29" s="1"/>
  <c r="D16056" i="29" s="1"/>
  <c r="D16057" i="29" s="1"/>
  <c r="D16058" i="29" s="1"/>
  <c r="D16059" i="29" s="1"/>
  <c r="D16060" i="29" s="1"/>
  <c r="D16061" i="29" s="1"/>
  <c r="D16062" i="29" s="1"/>
  <c r="D16063" i="29" s="1"/>
  <c r="D16064" i="29" s="1"/>
  <c r="D16065" i="29" s="1"/>
  <c r="D16066" i="29" s="1"/>
  <c r="D16067" i="29" s="1"/>
  <c r="D16068" i="29" s="1"/>
  <c r="D16069" i="29" s="1"/>
  <c r="D16070" i="29" s="1"/>
  <c r="D16071" i="29" s="1"/>
  <c r="D16072" i="29" s="1"/>
  <c r="D16073" i="29" s="1"/>
  <c r="D16074" i="29" s="1"/>
  <c r="D16075" i="29" s="1"/>
  <c r="B15722" i="29"/>
  <c r="B15723" i="29" s="1"/>
  <c r="B15724" i="29" s="1"/>
  <c r="B15725" i="29" s="1"/>
  <c r="B15726" i="29" s="1"/>
  <c r="B15727" i="29" s="1"/>
  <c r="B15728" i="29" s="1"/>
  <c r="B15729" i="29" s="1"/>
  <c r="B15730" i="29" s="1"/>
  <c r="B15731" i="29" s="1"/>
  <c r="B15732" i="29" s="1"/>
  <c r="B15733" i="29" s="1"/>
  <c r="B15734" i="29" s="1"/>
  <c r="B15735" i="29" s="1"/>
  <c r="B15736" i="29" s="1"/>
  <c r="B15737" i="29" s="1"/>
  <c r="B15738" i="29" s="1"/>
  <c r="B15739" i="29" s="1"/>
  <c r="B15740" i="29" s="1"/>
  <c r="B15741" i="29" s="1"/>
  <c r="B15742" i="29" s="1"/>
  <c r="B15743" i="29" s="1"/>
  <c r="B15744" i="29" s="1"/>
  <c r="B15745" i="29" s="1"/>
  <c r="B15746" i="29" s="1"/>
  <c r="B15747" i="29" s="1"/>
  <c r="B15748" i="29" s="1"/>
  <c r="B15749" i="29" s="1"/>
  <c r="B15750" i="29" s="1"/>
  <c r="B15751" i="29" s="1"/>
  <c r="B15752" i="29" s="1"/>
  <c r="B15753" i="29" s="1"/>
  <c r="B15754" i="29" s="1"/>
  <c r="B15755" i="29" s="1"/>
  <c r="B15756" i="29" s="1"/>
  <c r="B15757" i="29" s="1"/>
  <c r="B15758" i="29" s="1"/>
  <c r="B15759" i="29" s="1"/>
  <c r="B15760" i="29" s="1"/>
  <c r="B15761" i="29" s="1"/>
  <c r="B15762" i="29" s="1"/>
  <c r="B15763" i="29" s="1"/>
  <c r="B15764" i="29" s="1"/>
  <c r="B15765" i="29" s="1"/>
  <c r="B15766" i="29" s="1"/>
  <c r="B15767" i="29" s="1"/>
  <c r="B15768" i="29" s="1"/>
  <c r="B15769" i="29" s="1"/>
  <c r="B15770" i="29" s="1"/>
  <c r="B15771" i="29" s="1"/>
  <c r="B15772" i="29" s="1"/>
  <c r="B15773" i="29" s="1"/>
  <c r="B15774" i="29" s="1"/>
  <c r="B15775" i="29" s="1"/>
  <c r="B15776" i="29" s="1"/>
  <c r="B15777" i="29" s="1"/>
  <c r="B15778" i="29" s="1"/>
  <c r="B15779" i="29" s="1"/>
  <c r="B15780" i="29" s="1"/>
  <c r="B15781" i="29" s="1"/>
  <c r="B15782" i="29" s="1"/>
  <c r="B15783" i="29" s="1"/>
  <c r="B15784" i="29" s="1"/>
  <c r="B15785" i="29" s="1"/>
  <c r="B15786" i="29" s="1"/>
  <c r="B15787" i="29" s="1"/>
  <c r="B15788" i="29" s="1"/>
  <c r="B15789" i="29" s="1"/>
  <c r="B15790" i="29" s="1"/>
  <c r="B15791" i="29" s="1"/>
  <c r="B15792" i="29" s="1"/>
  <c r="B15793" i="29" s="1"/>
  <c r="B15794" i="29" s="1"/>
  <c r="B15795" i="29" s="1"/>
  <c r="B15796" i="29" s="1"/>
  <c r="B15797" i="29" s="1"/>
  <c r="B15798" i="29" s="1"/>
  <c r="B15799" i="29" s="1"/>
  <c r="B15800" i="29" s="1"/>
  <c r="B15801" i="29" s="1"/>
  <c r="B15802" i="29" s="1"/>
  <c r="B15803" i="29" s="1"/>
  <c r="B15804" i="29" s="1"/>
  <c r="B15805" i="29" s="1"/>
  <c r="B15806" i="29" s="1"/>
  <c r="B15807" i="29" s="1"/>
  <c r="B15808" i="29" s="1"/>
  <c r="B15809" i="29" s="1"/>
  <c r="B15810" i="29" s="1"/>
  <c r="B15811" i="29" s="1"/>
  <c r="B15812" i="29" s="1"/>
  <c r="B15813" i="29" s="1"/>
  <c r="B15814" i="29" s="1"/>
  <c r="B15815" i="29" s="1"/>
  <c r="B15816" i="29" s="1"/>
  <c r="B15817" i="29" s="1"/>
  <c r="B15818" i="29" s="1"/>
  <c r="B15819" i="29" s="1"/>
  <c r="B15820" i="29" s="1"/>
  <c r="B15821" i="29" s="1"/>
  <c r="B15822" i="29" s="1"/>
  <c r="B15823" i="29" s="1"/>
  <c r="B15824" i="29" s="1"/>
  <c r="B15825" i="29" s="1"/>
  <c r="B15826" i="29" s="1"/>
  <c r="B15827" i="29" s="1"/>
  <c r="B15828" i="29" s="1"/>
  <c r="B15829" i="29" s="1"/>
  <c r="B15830" i="29" s="1"/>
  <c r="B15831" i="29" s="1"/>
  <c r="B15832" i="29" s="1"/>
  <c r="B15833" i="29" s="1"/>
  <c r="B15834" i="29" s="1"/>
  <c r="B15835" i="29" s="1"/>
  <c r="B15836" i="29" s="1"/>
  <c r="B15837" i="29" s="1"/>
  <c r="B15838" i="29" s="1"/>
  <c r="B15839" i="29" s="1"/>
  <c r="B15840" i="29" s="1"/>
  <c r="B15841" i="29" s="1"/>
  <c r="B15842" i="29" s="1"/>
  <c r="B15843" i="29" s="1"/>
  <c r="B15844" i="29" s="1"/>
  <c r="B15845" i="29" s="1"/>
  <c r="B15846" i="29" s="1"/>
  <c r="B15847" i="29" s="1"/>
  <c r="B15848" i="29" s="1"/>
  <c r="B15849" i="29" s="1"/>
  <c r="B15850" i="29" s="1"/>
  <c r="B15851" i="29" s="1"/>
  <c r="B15852" i="29" s="1"/>
  <c r="B15853" i="29" s="1"/>
  <c r="B15854" i="29" s="1"/>
  <c r="B15855" i="29" s="1"/>
  <c r="B15856" i="29" s="1"/>
  <c r="B15857" i="29" s="1"/>
  <c r="B15858" i="29" s="1"/>
  <c r="B15859" i="29" s="1"/>
  <c r="B15860" i="29" s="1"/>
  <c r="B15861" i="29" s="1"/>
  <c r="B15862" i="29" s="1"/>
  <c r="B15863" i="29" s="1"/>
  <c r="B15864" i="29" s="1"/>
  <c r="B15865" i="29" s="1"/>
  <c r="B15866" i="29" s="1"/>
  <c r="B15867" i="29" s="1"/>
  <c r="B15868" i="29" s="1"/>
  <c r="B15869" i="29" s="1"/>
  <c r="B15870" i="29" s="1"/>
  <c r="B15871" i="29" s="1"/>
  <c r="B15872" i="29" s="1"/>
  <c r="B15873" i="29" s="1"/>
  <c r="B15874" i="29" s="1"/>
  <c r="B15875" i="29" s="1"/>
  <c r="B15876" i="29" s="1"/>
  <c r="B15877" i="29" s="1"/>
  <c r="B15878" i="29" s="1"/>
  <c r="B15879" i="29" s="1"/>
  <c r="B15880" i="29" s="1"/>
  <c r="B15881" i="29" s="1"/>
  <c r="B15882" i="29" s="1"/>
  <c r="B15883" i="29" s="1"/>
  <c r="B15884" i="29" s="1"/>
  <c r="B15885" i="29" s="1"/>
  <c r="B15886" i="29" s="1"/>
  <c r="B15887" i="29" s="1"/>
  <c r="B15888" i="29" s="1"/>
  <c r="B15889" i="29" s="1"/>
  <c r="B15890" i="29" s="1"/>
  <c r="B15891" i="29" s="1"/>
  <c r="B15892" i="29" s="1"/>
  <c r="B15893" i="29" s="1"/>
  <c r="B15894" i="29" s="1"/>
  <c r="B15895" i="29" s="1"/>
  <c r="B15896" i="29" s="1"/>
  <c r="B15897" i="29" s="1"/>
  <c r="B15898" i="29" s="1"/>
  <c r="B15899" i="29" s="1"/>
  <c r="B15900" i="29" s="1"/>
  <c r="B15901" i="29" s="1"/>
  <c r="B15902" i="29" s="1"/>
  <c r="B15903" i="29" s="1"/>
  <c r="B15904" i="29" s="1"/>
  <c r="B15905" i="29" s="1"/>
  <c r="B15906" i="29" s="1"/>
  <c r="B15907" i="29" s="1"/>
  <c r="B15908" i="29" s="1"/>
  <c r="B15909" i="29" s="1"/>
  <c r="B15910" i="29" s="1"/>
  <c r="B15911" i="29" s="1"/>
  <c r="B15912" i="29" s="1"/>
  <c r="B15913" i="29" s="1"/>
  <c r="B15914" i="29" s="1"/>
  <c r="B15915" i="29" s="1"/>
  <c r="B15916" i="29" s="1"/>
  <c r="B15917" i="29" s="1"/>
  <c r="B15918" i="29" s="1"/>
  <c r="B15919" i="29" s="1"/>
  <c r="B15920" i="29" s="1"/>
  <c r="B15921" i="29" s="1"/>
  <c r="B15922" i="29" s="1"/>
  <c r="B15923" i="29" s="1"/>
  <c r="B15924" i="29" s="1"/>
  <c r="B15925" i="29" s="1"/>
  <c r="B15926" i="29" s="1"/>
  <c r="B15927" i="29" s="1"/>
  <c r="B15928" i="29" s="1"/>
  <c r="B15929" i="29" s="1"/>
  <c r="B15930" i="29" s="1"/>
  <c r="B15931" i="29" s="1"/>
  <c r="B15932" i="29" s="1"/>
  <c r="B15933" i="29" s="1"/>
  <c r="B15934" i="29" s="1"/>
  <c r="B15935" i="29" s="1"/>
  <c r="B15936" i="29" s="1"/>
  <c r="B15937" i="29" s="1"/>
  <c r="B15938" i="29" s="1"/>
  <c r="B15939" i="29" s="1"/>
  <c r="B15940" i="29" s="1"/>
  <c r="B15941" i="29" s="1"/>
  <c r="B15942" i="29" s="1"/>
  <c r="B15943" i="29" s="1"/>
  <c r="B15944" i="29" s="1"/>
  <c r="B15945" i="29" s="1"/>
  <c r="B15946" i="29" s="1"/>
  <c r="B15947" i="29" s="1"/>
  <c r="B15948" i="29" s="1"/>
  <c r="B15949" i="29" s="1"/>
  <c r="B15950" i="29" s="1"/>
  <c r="B15951" i="29" s="1"/>
  <c r="B15952" i="29" s="1"/>
  <c r="B15953" i="29" s="1"/>
  <c r="B15954" i="29" s="1"/>
  <c r="B15955" i="29" s="1"/>
  <c r="B15956" i="29" s="1"/>
  <c r="B15957" i="29" s="1"/>
  <c r="B15958" i="29" s="1"/>
  <c r="B15959" i="29" s="1"/>
  <c r="B15960" i="29" s="1"/>
  <c r="B15961" i="29" s="1"/>
  <c r="B15962" i="29" s="1"/>
  <c r="B15963" i="29" s="1"/>
  <c r="B15964" i="29" s="1"/>
  <c r="B15965" i="29" s="1"/>
  <c r="B15966" i="29" s="1"/>
  <c r="B15967" i="29" s="1"/>
  <c r="B15968" i="29" s="1"/>
  <c r="B15969" i="29" s="1"/>
  <c r="B15970" i="29" s="1"/>
  <c r="B15971" i="29" s="1"/>
  <c r="B15972" i="29" s="1"/>
  <c r="B15973" i="29" s="1"/>
  <c r="B15974" i="29" s="1"/>
  <c r="B15975" i="29" s="1"/>
  <c r="B15976" i="29" s="1"/>
  <c r="B15977" i="29" s="1"/>
  <c r="B15978" i="29" s="1"/>
  <c r="B15979" i="29" s="1"/>
  <c r="B15980" i="29" s="1"/>
  <c r="B15981" i="29" s="1"/>
  <c r="B15982" i="29" s="1"/>
  <c r="B15983" i="29" s="1"/>
  <c r="B15984" i="29" s="1"/>
  <c r="B15985" i="29" s="1"/>
  <c r="B15986" i="29" s="1"/>
  <c r="B15987" i="29" s="1"/>
  <c r="B15988" i="29" s="1"/>
  <c r="B15989" i="29" s="1"/>
  <c r="B15990" i="29" s="1"/>
  <c r="B15991" i="29" s="1"/>
  <c r="B15992" i="29" s="1"/>
  <c r="B15993" i="29" s="1"/>
  <c r="B15994" i="29" s="1"/>
  <c r="B15995" i="29" s="1"/>
  <c r="B15996" i="29" s="1"/>
  <c r="B15997" i="29" s="1"/>
  <c r="B15998" i="29" s="1"/>
  <c r="B15999" i="29" s="1"/>
  <c r="B16000" i="29" s="1"/>
  <c r="B16001" i="29" s="1"/>
  <c r="B16002" i="29" s="1"/>
  <c r="B16003" i="29" s="1"/>
  <c r="B16004" i="29" s="1"/>
  <c r="B16005" i="29" s="1"/>
  <c r="B16006" i="29" s="1"/>
  <c r="B16007" i="29" s="1"/>
  <c r="B16008" i="29" s="1"/>
  <c r="B16009" i="29" s="1"/>
  <c r="B16010" i="29" s="1"/>
  <c r="B16011" i="29" s="1"/>
  <c r="B16012" i="29" s="1"/>
  <c r="B16013" i="29" s="1"/>
  <c r="B16014" i="29" s="1"/>
  <c r="B16015" i="29" s="1"/>
  <c r="B16016" i="29" s="1"/>
  <c r="B16017" i="29" s="1"/>
  <c r="B16018" i="29" s="1"/>
  <c r="B16019" i="29" s="1"/>
  <c r="B16020" i="29" s="1"/>
  <c r="B16021" i="29" s="1"/>
  <c r="B16022" i="29" s="1"/>
  <c r="B16023" i="29" s="1"/>
  <c r="B16024" i="29" s="1"/>
  <c r="B16025" i="29" s="1"/>
  <c r="B16026" i="29" s="1"/>
  <c r="B16027" i="29" s="1"/>
  <c r="B16028" i="29" s="1"/>
  <c r="B16029" i="29" s="1"/>
  <c r="B16030" i="29" s="1"/>
  <c r="B16031" i="29" s="1"/>
  <c r="B16032" i="29" s="1"/>
  <c r="B16033" i="29" s="1"/>
  <c r="B16034" i="29" s="1"/>
  <c r="B16035" i="29" s="1"/>
  <c r="B16036" i="29" s="1"/>
  <c r="B16037" i="29" s="1"/>
  <c r="B16038" i="29" s="1"/>
  <c r="B16039" i="29" s="1"/>
  <c r="B16040" i="29" s="1"/>
  <c r="B16041" i="29" s="1"/>
  <c r="B16042" i="29" s="1"/>
  <c r="B16043" i="29" s="1"/>
  <c r="B16044" i="29" s="1"/>
  <c r="B16045" i="29" s="1"/>
  <c r="B16046" i="29" s="1"/>
  <c r="B16047" i="29" s="1"/>
  <c r="B16048" i="29" s="1"/>
  <c r="B16049" i="29" s="1"/>
  <c r="B16050" i="29" s="1"/>
  <c r="B16051" i="29" s="1"/>
  <c r="B16052" i="29" s="1"/>
  <c r="B16053" i="29" s="1"/>
  <c r="B16054" i="29" s="1"/>
  <c r="B16055" i="29" s="1"/>
  <c r="B16056" i="29" s="1"/>
  <c r="B16057" i="29" s="1"/>
  <c r="B16058" i="29" s="1"/>
  <c r="B16059" i="29" s="1"/>
  <c r="B16060" i="29" s="1"/>
  <c r="B16061" i="29" s="1"/>
  <c r="B16062" i="29" s="1"/>
  <c r="B16063" i="29" s="1"/>
  <c r="B16064" i="29" s="1"/>
  <c r="B16065" i="29" s="1"/>
  <c r="B16066" i="29" s="1"/>
  <c r="B16067" i="29" s="1"/>
  <c r="B16068" i="29" s="1"/>
  <c r="B16069" i="29" s="1"/>
  <c r="B16070" i="29" s="1"/>
  <c r="B16071" i="29" s="1"/>
  <c r="B16072" i="29" s="1"/>
  <c r="B16073" i="29" s="1"/>
  <c r="B16074" i="29" s="1"/>
  <c r="B16075" i="29" s="1"/>
  <c r="B16076" i="29" s="1"/>
  <c r="B16077" i="29" s="1"/>
  <c r="B16078" i="29" s="1"/>
  <c r="B16079" i="29" s="1"/>
  <c r="B16080" i="29" s="1"/>
  <c r="B16081" i="29" s="1"/>
  <c r="B16082" i="29" s="1"/>
  <c r="B16083" i="29" s="1"/>
  <c r="B16084" i="29" s="1"/>
  <c r="B16085" i="29" s="1"/>
  <c r="C15722" i="29"/>
  <c r="C15723" i="29" s="1"/>
  <c r="C15724" i="29" s="1"/>
  <c r="C15725" i="29" s="1"/>
  <c r="C15726" i="29" s="1"/>
  <c r="C15727" i="29" s="1"/>
  <c r="C15728" i="29" s="1"/>
  <c r="C15729" i="29" s="1"/>
  <c r="C15730" i="29" s="1"/>
  <c r="C15731" i="29" s="1"/>
  <c r="C15732" i="29" s="1"/>
  <c r="C15733" i="29" s="1"/>
  <c r="C15734" i="29" s="1"/>
  <c r="C15735" i="29" s="1"/>
  <c r="C15736" i="29" s="1"/>
  <c r="C15737" i="29" s="1"/>
  <c r="C15738" i="29" s="1"/>
  <c r="C15739" i="29" s="1"/>
  <c r="C15740" i="29" s="1"/>
  <c r="C15741" i="29" s="1"/>
  <c r="C15742" i="29" s="1"/>
  <c r="C15743" i="29" s="1"/>
  <c r="C15744" i="29" s="1"/>
  <c r="C15745" i="29" s="1"/>
  <c r="C15746" i="29" s="1"/>
  <c r="C15747" i="29" s="1"/>
  <c r="C15748" i="29" s="1"/>
  <c r="C15749" i="29" s="1"/>
  <c r="C15750" i="29" s="1"/>
  <c r="C15751" i="29" s="1"/>
  <c r="C15752" i="29" s="1"/>
  <c r="C15753" i="29" s="1"/>
  <c r="C15754" i="29" s="1"/>
  <c r="C15755" i="29" s="1"/>
  <c r="C15756" i="29" s="1"/>
  <c r="C15757" i="29" s="1"/>
  <c r="C15758" i="29" s="1"/>
  <c r="C15759" i="29" s="1"/>
  <c r="C15760" i="29" s="1"/>
  <c r="C15761" i="29" s="1"/>
  <c r="C15762" i="29" s="1"/>
  <c r="C15763" i="29" s="1"/>
  <c r="C15764" i="29" s="1"/>
  <c r="C15765" i="29" s="1"/>
  <c r="C15766" i="29" s="1"/>
  <c r="C15767" i="29" s="1"/>
  <c r="C15768" i="29" s="1"/>
  <c r="C15769" i="29" s="1"/>
  <c r="C15770" i="29" s="1"/>
  <c r="C15771" i="29" s="1"/>
  <c r="C15772" i="29" s="1"/>
  <c r="C15773" i="29" s="1"/>
  <c r="C15774" i="29" s="1"/>
  <c r="C15775" i="29" s="1"/>
  <c r="C15776" i="29" s="1"/>
  <c r="C15777" i="29" s="1"/>
  <c r="C15778" i="29" s="1"/>
  <c r="C15779" i="29" s="1"/>
  <c r="C15780" i="29" s="1"/>
  <c r="C15781" i="29" s="1"/>
  <c r="C15782" i="29" s="1"/>
  <c r="C15783" i="29" s="1"/>
  <c r="C15784" i="29" s="1"/>
  <c r="C15785" i="29" s="1"/>
  <c r="C15786" i="29" s="1"/>
  <c r="C15787" i="29" s="1"/>
  <c r="C15788" i="29" s="1"/>
  <c r="C15789" i="29" s="1"/>
  <c r="C15790" i="29" s="1"/>
  <c r="C15791" i="29" s="1"/>
  <c r="C15792" i="29" s="1"/>
  <c r="C15793" i="29" s="1"/>
  <c r="C15794" i="29" s="1"/>
  <c r="C15795" i="29" s="1"/>
  <c r="C15796" i="29" s="1"/>
  <c r="C15797" i="29" s="1"/>
  <c r="C15798" i="29" s="1"/>
  <c r="C15799" i="29" s="1"/>
  <c r="C15800" i="29" s="1"/>
  <c r="C15801" i="29" s="1"/>
  <c r="C15802" i="29" s="1"/>
  <c r="C15803" i="29" s="1"/>
  <c r="C15804" i="29" s="1"/>
  <c r="C15805" i="29" s="1"/>
  <c r="C15806" i="29" s="1"/>
  <c r="C15807" i="29" s="1"/>
  <c r="C15808" i="29" s="1"/>
  <c r="C15809" i="29" s="1"/>
  <c r="C15810" i="29" s="1"/>
  <c r="C15811" i="29" s="1"/>
  <c r="C15812" i="29" s="1"/>
  <c r="C15813" i="29" s="1"/>
  <c r="C15814" i="29" s="1"/>
  <c r="C15815" i="29" s="1"/>
  <c r="C15816" i="29" s="1"/>
  <c r="C15817" i="29" s="1"/>
  <c r="C15818" i="29" s="1"/>
  <c r="C15819" i="29" s="1"/>
  <c r="C15820" i="29" s="1"/>
  <c r="C15821" i="29" s="1"/>
  <c r="C15822" i="29" s="1"/>
  <c r="C15823" i="29" s="1"/>
  <c r="C15824" i="29" s="1"/>
  <c r="C15825" i="29" s="1"/>
  <c r="C15826" i="29" s="1"/>
  <c r="C15827" i="29" s="1"/>
  <c r="C15828" i="29" s="1"/>
  <c r="C15829" i="29" s="1"/>
  <c r="C15830" i="29" s="1"/>
  <c r="C15831" i="29" s="1"/>
  <c r="C15832" i="29" s="1"/>
  <c r="C15833" i="29" s="1"/>
  <c r="C15834" i="29" s="1"/>
  <c r="C15835" i="29" s="1"/>
  <c r="C15836" i="29" s="1"/>
  <c r="C15837" i="29" s="1"/>
  <c r="C15838" i="29" s="1"/>
  <c r="C15839" i="29" s="1"/>
  <c r="C15840" i="29" s="1"/>
  <c r="C15841" i="29" s="1"/>
  <c r="C15842" i="29" s="1"/>
  <c r="C15843" i="29" s="1"/>
  <c r="C15844" i="29" s="1"/>
  <c r="C15845" i="29" s="1"/>
  <c r="C15846" i="29" s="1"/>
  <c r="C15847" i="29" s="1"/>
  <c r="C15848" i="29" s="1"/>
  <c r="C15849" i="29" s="1"/>
  <c r="C15850" i="29" s="1"/>
  <c r="C15851" i="29" s="1"/>
  <c r="C15852" i="29" s="1"/>
  <c r="C15853" i="29" s="1"/>
  <c r="C15854" i="29" s="1"/>
  <c r="C15855" i="29" s="1"/>
  <c r="C15856" i="29" s="1"/>
  <c r="C15857" i="29" s="1"/>
  <c r="C15858" i="29" s="1"/>
  <c r="C15859" i="29" s="1"/>
  <c r="C15860" i="29" s="1"/>
  <c r="C15861" i="29" s="1"/>
  <c r="C15862" i="29" s="1"/>
  <c r="C15863" i="29" s="1"/>
  <c r="C15864" i="29" s="1"/>
  <c r="C15865" i="29" s="1"/>
  <c r="C15866" i="29" s="1"/>
  <c r="C15867" i="29" s="1"/>
  <c r="C15868" i="29" s="1"/>
  <c r="C15869" i="29" s="1"/>
  <c r="C15870" i="29" s="1"/>
  <c r="C15871" i="29" s="1"/>
  <c r="C15872" i="29" s="1"/>
  <c r="C15873" i="29" s="1"/>
  <c r="C15874" i="29" s="1"/>
  <c r="C15875" i="29" s="1"/>
  <c r="C15876" i="29" s="1"/>
  <c r="C15877" i="29" s="1"/>
  <c r="C15878" i="29" s="1"/>
  <c r="C15879" i="29" s="1"/>
  <c r="C15880" i="29" s="1"/>
  <c r="C15881" i="29" s="1"/>
  <c r="C15882" i="29" s="1"/>
  <c r="C15883" i="29" s="1"/>
  <c r="C15884" i="29" s="1"/>
  <c r="C15885" i="29" s="1"/>
  <c r="C15886" i="29" s="1"/>
  <c r="C15887" i="29" s="1"/>
  <c r="C15888" i="29" s="1"/>
  <c r="C15889" i="29" s="1"/>
  <c r="C15890" i="29" s="1"/>
  <c r="C15891" i="29" s="1"/>
  <c r="C15892" i="29" s="1"/>
  <c r="C15893" i="29" s="1"/>
  <c r="C15894" i="29" s="1"/>
  <c r="C15895" i="29" s="1"/>
  <c r="C15896" i="29" s="1"/>
  <c r="C15897" i="29" s="1"/>
  <c r="C15898" i="29" s="1"/>
  <c r="C15899" i="29" s="1"/>
  <c r="C15900" i="29" s="1"/>
  <c r="C15901" i="29" s="1"/>
  <c r="C15902" i="29" s="1"/>
  <c r="C15903" i="29" s="1"/>
  <c r="C15904" i="29" s="1"/>
  <c r="C15905" i="29" s="1"/>
  <c r="C15906" i="29" s="1"/>
  <c r="C15907" i="29" s="1"/>
  <c r="C15908" i="29" s="1"/>
  <c r="C15909" i="29" s="1"/>
  <c r="C15910" i="29" s="1"/>
  <c r="C15911" i="29" s="1"/>
  <c r="C15912" i="29" s="1"/>
  <c r="C15913" i="29" s="1"/>
  <c r="C15914" i="29" s="1"/>
  <c r="C15915" i="29" s="1"/>
  <c r="C15916" i="29" s="1"/>
  <c r="C15917" i="29" s="1"/>
  <c r="C15918" i="29" s="1"/>
  <c r="C15919" i="29" s="1"/>
  <c r="C15920" i="29" s="1"/>
  <c r="C15921" i="29" s="1"/>
  <c r="C15922" i="29" s="1"/>
  <c r="C15923" i="29" s="1"/>
  <c r="C15924" i="29" s="1"/>
  <c r="C15925" i="29" s="1"/>
  <c r="C15926" i="29" s="1"/>
  <c r="C15927" i="29" s="1"/>
  <c r="C15928" i="29" s="1"/>
  <c r="C15929" i="29" s="1"/>
  <c r="C15930" i="29" s="1"/>
  <c r="C15931" i="29" s="1"/>
  <c r="C15932" i="29" s="1"/>
  <c r="C15933" i="29" s="1"/>
  <c r="C15934" i="29" s="1"/>
  <c r="C15935" i="29" s="1"/>
  <c r="C15936" i="29" s="1"/>
  <c r="C15937" i="29" s="1"/>
  <c r="C15938" i="29" s="1"/>
  <c r="C15939" i="29" s="1"/>
  <c r="C15940" i="29" s="1"/>
  <c r="C15941" i="29" s="1"/>
  <c r="C15942" i="29" s="1"/>
  <c r="C15943" i="29" s="1"/>
  <c r="C15944" i="29" s="1"/>
  <c r="C15945" i="29" s="1"/>
  <c r="C15946" i="29" s="1"/>
  <c r="C15947" i="29" s="1"/>
  <c r="C15948" i="29" s="1"/>
  <c r="C15949" i="29" s="1"/>
  <c r="C15950" i="29" s="1"/>
  <c r="C15951" i="29" s="1"/>
  <c r="C15952" i="29" s="1"/>
  <c r="C15953" i="29" s="1"/>
  <c r="C15954" i="29" s="1"/>
  <c r="C15955" i="29" s="1"/>
  <c r="C15956" i="29" s="1"/>
  <c r="C15957" i="29" s="1"/>
  <c r="C15958" i="29" s="1"/>
  <c r="C15959" i="29" s="1"/>
  <c r="C15960" i="29" s="1"/>
  <c r="C15961" i="29" s="1"/>
  <c r="C15962" i="29" s="1"/>
  <c r="C15963" i="29" s="1"/>
  <c r="C15964" i="29" s="1"/>
  <c r="C15965" i="29" s="1"/>
  <c r="C15966" i="29" s="1"/>
  <c r="C15967" i="29" s="1"/>
  <c r="C15968" i="29" s="1"/>
  <c r="C15969" i="29" s="1"/>
  <c r="C15970" i="29" s="1"/>
  <c r="C15971" i="29" s="1"/>
  <c r="C15972" i="29" s="1"/>
  <c r="C15973" i="29" s="1"/>
  <c r="C15974" i="29" s="1"/>
  <c r="C15975" i="29" s="1"/>
  <c r="C15976" i="29" s="1"/>
  <c r="C15977" i="29" s="1"/>
  <c r="C15978" i="29" s="1"/>
  <c r="C15979" i="29" s="1"/>
  <c r="C15980" i="29" s="1"/>
  <c r="C15981" i="29" s="1"/>
  <c r="C15982" i="29" s="1"/>
  <c r="C15983" i="29" s="1"/>
  <c r="C15984" i="29" s="1"/>
  <c r="C15985" i="29" s="1"/>
  <c r="C15986" i="29" s="1"/>
  <c r="C15987" i="29" s="1"/>
  <c r="C15988" i="29" s="1"/>
  <c r="C15989" i="29" s="1"/>
  <c r="C15990" i="29" s="1"/>
  <c r="C15991" i="29" s="1"/>
  <c r="C15992" i="29" s="1"/>
  <c r="C15993" i="29" s="1"/>
  <c r="C15994" i="29" s="1"/>
  <c r="C15995" i="29" s="1"/>
  <c r="C15996" i="29" s="1"/>
  <c r="C15997" i="29" s="1"/>
  <c r="C15998" i="29" s="1"/>
  <c r="C15999" i="29" s="1"/>
  <c r="C16000" i="29" s="1"/>
  <c r="C16001" i="29" s="1"/>
  <c r="C16002" i="29" s="1"/>
  <c r="C16003" i="29" s="1"/>
  <c r="C16004" i="29" s="1"/>
  <c r="C16005" i="29" s="1"/>
  <c r="C16006" i="29" s="1"/>
  <c r="C16007" i="29" s="1"/>
  <c r="C16008" i="29" s="1"/>
  <c r="C16009" i="29" s="1"/>
  <c r="C16010" i="29" s="1"/>
  <c r="C16011" i="29" s="1"/>
  <c r="C16012" i="29" s="1"/>
  <c r="C16013" i="29" s="1"/>
  <c r="C16014" i="29" s="1"/>
  <c r="C16015" i="29" s="1"/>
  <c r="C16016" i="29" s="1"/>
  <c r="C16017" i="29" s="1"/>
  <c r="C16018" i="29" s="1"/>
  <c r="C16019" i="29" s="1"/>
  <c r="C16020" i="29" s="1"/>
  <c r="C16021" i="29" s="1"/>
  <c r="C16022" i="29" s="1"/>
  <c r="C16023" i="29" s="1"/>
  <c r="C16024" i="29" s="1"/>
  <c r="C16025" i="29" s="1"/>
  <c r="C16026" i="29" s="1"/>
  <c r="C16027" i="29" s="1"/>
  <c r="C16028" i="29" s="1"/>
  <c r="C16029" i="29" s="1"/>
  <c r="C16030" i="29" s="1"/>
  <c r="C16031" i="29" s="1"/>
  <c r="C16032" i="29" s="1"/>
  <c r="C16033" i="29" s="1"/>
  <c r="C16034" i="29" s="1"/>
  <c r="C16035" i="29" s="1"/>
  <c r="C16036" i="29" s="1"/>
  <c r="C16037" i="29" s="1"/>
  <c r="C16038" i="29" s="1"/>
  <c r="C16039" i="29" s="1"/>
  <c r="C16040" i="29" s="1"/>
  <c r="C16041" i="29" s="1"/>
  <c r="C16042" i="29" s="1"/>
  <c r="C16043" i="29" s="1"/>
  <c r="C16044" i="29" s="1"/>
  <c r="C16045" i="29" s="1"/>
  <c r="C16046" i="29" s="1"/>
  <c r="C16047" i="29" s="1"/>
  <c r="C16048" i="29" s="1"/>
  <c r="C16049" i="29" s="1"/>
  <c r="C16050" i="29" s="1"/>
  <c r="C16051" i="29" s="1"/>
  <c r="C16052" i="29" s="1"/>
  <c r="C16053" i="29" s="1"/>
  <c r="C16054" i="29" s="1"/>
  <c r="C16055" i="29" s="1"/>
  <c r="C16056" i="29" s="1"/>
  <c r="C16057" i="29" s="1"/>
  <c r="C16058" i="29" s="1"/>
  <c r="C16059" i="29" s="1"/>
  <c r="C16060" i="29" s="1"/>
  <c r="C16061" i="29" s="1"/>
  <c r="C16062" i="29" s="1"/>
  <c r="C16063" i="29" s="1"/>
  <c r="C16064" i="29" s="1"/>
  <c r="C16065" i="29" s="1"/>
  <c r="C16066" i="29" s="1"/>
  <c r="C16067" i="29" s="1"/>
  <c r="C16068" i="29" s="1"/>
  <c r="C16069" i="29" s="1"/>
  <c r="C16070" i="29" s="1"/>
  <c r="C16071" i="29" s="1"/>
  <c r="C16072" i="29" s="1"/>
  <c r="C16073" i="29" s="1"/>
  <c r="C16074" i="29" s="1"/>
  <c r="C16075" i="29" s="1"/>
  <c r="C16076" i="29" s="1"/>
  <c r="C16077" i="29" s="1"/>
  <c r="C16078" i="29" s="1"/>
  <c r="C16079" i="29" s="1"/>
  <c r="C16080" i="29" s="1"/>
  <c r="C16081" i="29" s="1"/>
  <c r="C16082" i="29" s="1"/>
  <c r="C16083" i="29" s="1"/>
  <c r="C16084" i="29" s="1"/>
  <c r="C16085" i="29" s="1"/>
  <c r="D16077" i="29"/>
  <c r="D16078" i="29" s="1"/>
  <c r="D16079" i="29" s="1"/>
  <c r="D16080" i="29" s="1"/>
  <c r="D16081" i="29" s="1"/>
  <c r="D16082" i="29" s="1"/>
  <c r="D16083" i="29" s="1"/>
  <c r="D16084" i="29" s="1"/>
  <c r="D16085" i="29" s="1"/>
  <c r="D16086" i="29" s="1"/>
  <c r="D16087" i="29" s="1"/>
  <c r="D16088" i="29" s="1"/>
  <c r="D16089" i="29" s="1"/>
  <c r="D16090" i="29" s="1"/>
  <c r="D16091" i="29" s="1"/>
  <c r="D16092" i="29" s="1"/>
  <c r="D16093" i="29" s="1"/>
  <c r="D16094" i="29" s="1"/>
  <c r="D16095" i="29" s="1"/>
  <c r="D16096" i="29" s="1"/>
  <c r="D16097" i="29" s="1"/>
  <c r="D16098" i="29" s="1"/>
  <c r="D16099" i="29" s="1"/>
  <c r="D16100" i="29" s="1"/>
  <c r="D16101" i="29" s="1"/>
  <c r="D16102" i="29" s="1"/>
  <c r="D16103" i="29" s="1"/>
  <c r="D16104" i="29" s="1"/>
  <c r="D16105" i="29" s="1"/>
  <c r="D16106" i="29" s="1"/>
  <c r="D16107" i="29" s="1"/>
  <c r="D16108" i="29" s="1"/>
  <c r="D16109" i="29" s="1"/>
  <c r="D16110" i="29" s="1"/>
  <c r="D16111" i="29" s="1"/>
  <c r="D16112" i="29" s="1"/>
  <c r="D16113" i="29" s="1"/>
  <c r="D16114" i="29" s="1"/>
  <c r="D16115" i="29" s="1"/>
  <c r="D16116" i="29" s="1"/>
  <c r="D16117" i="29" s="1"/>
  <c r="D16118" i="29" s="1"/>
  <c r="D16119" i="29" s="1"/>
  <c r="D16120" i="29" s="1"/>
  <c r="D16121" i="29" s="1"/>
  <c r="D16122" i="29" s="1"/>
  <c r="D16123" i="29" s="1"/>
  <c r="D16124" i="29" s="1"/>
  <c r="D16125" i="29" s="1"/>
  <c r="D16126" i="29" s="1"/>
  <c r="D16127" i="29" s="1"/>
  <c r="D16128" i="29" s="1"/>
  <c r="D16129" i="29" s="1"/>
  <c r="D16130" i="29" s="1"/>
  <c r="D16131" i="29" s="1"/>
  <c r="D16132" i="29" s="1"/>
  <c r="D16133" i="29" s="1"/>
  <c r="D16134" i="29" s="1"/>
  <c r="D16135" i="29" s="1"/>
  <c r="D16136" i="29" s="1"/>
  <c r="D16137" i="29" s="1"/>
  <c r="D16138" i="29" s="1"/>
  <c r="D16139" i="29" s="1"/>
  <c r="D16140" i="29" s="1"/>
  <c r="D16141" i="29" s="1"/>
  <c r="D16142" i="29" s="1"/>
  <c r="D16143" i="29" s="1"/>
  <c r="D16144" i="29" s="1"/>
  <c r="D16145" i="29" s="1"/>
  <c r="D16146" i="29" s="1"/>
  <c r="D16147" i="29" s="1"/>
  <c r="D16148" i="29" s="1"/>
  <c r="D16149" i="29" s="1"/>
  <c r="D16150" i="29" s="1"/>
  <c r="D16151" i="29" s="1"/>
  <c r="D16152" i="29" s="1"/>
  <c r="D16153" i="29" s="1"/>
  <c r="D16154" i="29" s="1"/>
  <c r="D16155" i="29" s="1"/>
  <c r="D16156" i="29" s="1"/>
  <c r="D16157" i="29" s="1"/>
  <c r="D16158" i="29" s="1"/>
  <c r="D16159" i="29" s="1"/>
  <c r="D16160" i="29" s="1"/>
  <c r="D16161" i="29" s="1"/>
  <c r="D16162" i="29" s="1"/>
  <c r="D16163" i="29" s="1"/>
  <c r="D16164" i="29" s="1"/>
  <c r="D16165" i="29" s="1"/>
  <c r="D16166" i="29" s="1"/>
  <c r="D16167" i="29" s="1"/>
  <c r="D16168" i="29" s="1"/>
  <c r="D16169" i="29" s="1"/>
  <c r="D16170" i="29" s="1"/>
  <c r="D16171" i="29" s="1"/>
  <c r="D16172" i="29" s="1"/>
  <c r="D16173" i="29" s="1"/>
  <c r="D16174" i="29" s="1"/>
  <c r="D16175" i="29" s="1"/>
  <c r="D16176" i="29" s="1"/>
  <c r="D16177" i="29" s="1"/>
  <c r="D16178" i="29" s="1"/>
  <c r="D16179" i="29" s="1"/>
  <c r="D16180" i="29" s="1"/>
  <c r="D16181" i="29" s="1"/>
  <c r="D16182" i="29" s="1"/>
  <c r="D16183" i="29" s="1"/>
  <c r="D16184" i="29" s="1"/>
  <c r="D16185" i="29" s="1"/>
  <c r="D16186" i="29" s="1"/>
  <c r="D16187" i="29" s="1"/>
  <c r="D16188" i="29" s="1"/>
  <c r="D16189" i="29" s="1"/>
  <c r="D16190" i="29" s="1"/>
  <c r="D16191" i="29" s="1"/>
  <c r="D16192" i="29" s="1"/>
  <c r="D16193" i="29" s="1"/>
  <c r="D16194" i="29" s="1"/>
  <c r="D16195" i="29" s="1"/>
  <c r="D16196" i="29" s="1"/>
  <c r="D16197" i="29" s="1"/>
  <c r="D16198" i="29" s="1"/>
  <c r="D16199" i="29" s="1"/>
  <c r="D16200" i="29" s="1"/>
  <c r="D16201" i="29" s="1"/>
  <c r="D16202" i="29" s="1"/>
  <c r="D16203" i="29" s="1"/>
  <c r="D16204" i="29" s="1"/>
  <c r="D16205" i="29" s="1"/>
  <c r="D16206" i="29" s="1"/>
  <c r="D16207" i="29" s="1"/>
  <c r="D16208" i="29" s="1"/>
  <c r="D16209" i="29" s="1"/>
  <c r="D16210" i="29" s="1"/>
  <c r="D16211" i="29" s="1"/>
  <c r="D16212" i="29" s="1"/>
  <c r="D16213" i="29" s="1"/>
  <c r="D16214" i="29" s="1"/>
  <c r="D16215" i="29" s="1"/>
  <c r="D16216" i="29" s="1"/>
  <c r="D16217" i="29" s="1"/>
  <c r="D16218" i="29" s="1"/>
  <c r="D16219" i="29" s="1"/>
  <c r="D16220" i="29" s="1"/>
  <c r="D16221" i="29" s="1"/>
  <c r="D16222" i="29" s="1"/>
  <c r="D16223" i="29" s="1"/>
  <c r="D16224" i="29" s="1"/>
  <c r="D16225" i="29" s="1"/>
  <c r="D16226" i="29" s="1"/>
  <c r="D16227" i="29" s="1"/>
  <c r="D16228" i="29" s="1"/>
  <c r="D16229" i="29" s="1"/>
  <c r="D16230" i="29" s="1"/>
  <c r="D16231" i="29" s="1"/>
  <c r="D16232" i="29" s="1"/>
  <c r="D16233" i="29" s="1"/>
  <c r="D16234" i="29" s="1"/>
  <c r="D16235" i="29" s="1"/>
  <c r="D16236" i="29" s="1"/>
  <c r="D16237" i="29" s="1"/>
  <c r="D16238" i="29" s="1"/>
  <c r="D16239" i="29" s="1"/>
  <c r="D16240" i="29" s="1"/>
  <c r="D16241" i="29" s="1"/>
  <c r="D16242" i="29" s="1"/>
  <c r="D16243" i="29" s="1"/>
  <c r="D16244" i="29" s="1"/>
  <c r="D16245" i="29" s="1"/>
  <c r="D16246" i="29" s="1"/>
  <c r="D16247" i="29" s="1"/>
  <c r="D16248" i="29" s="1"/>
  <c r="D16249" i="29" s="1"/>
  <c r="D16250" i="29" s="1"/>
  <c r="D16251" i="29" s="1"/>
  <c r="D16252" i="29" s="1"/>
  <c r="D16253" i="29" s="1"/>
  <c r="D16254" i="29" s="1"/>
  <c r="D16255" i="29" s="1"/>
  <c r="D16256" i="29" s="1"/>
  <c r="D16257" i="29" s="1"/>
  <c r="D16258" i="29" s="1"/>
  <c r="D16259" i="29" s="1"/>
  <c r="D16260" i="29" s="1"/>
  <c r="D16261" i="29" s="1"/>
  <c r="D16262" i="29" s="1"/>
  <c r="D16263" i="29" s="1"/>
  <c r="D16264" i="29" s="1"/>
  <c r="D16265" i="29" s="1"/>
  <c r="D16266" i="29" s="1"/>
  <c r="D16267" i="29" s="1"/>
  <c r="D16268" i="29" s="1"/>
  <c r="D16269" i="29" s="1"/>
  <c r="D16270" i="29" s="1"/>
  <c r="D16271" i="29" s="1"/>
  <c r="D16272" i="29" s="1"/>
  <c r="D16273" i="29" s="1"/>
  <c r="D16274" i="29" s="1"/>
  <c r="D16275" i="29" s="1"/>
  <c r="D16276" i="29" s="1"/>
  <c r="D16277" i="29" s="1"/>
  <c r="D16278" i="29" s="1"/>
  <c r="D16279" i="29" s="1"/>
  <c r="D16280" i="29" s="1"/>
  <c r="D16281" i="29" s="1"/>
  <c r="D16282" i="29" s="1"/>
  <c r="D16283" i="29" s="1"/>
  <c r="D16284" i="29" s="1"/>
  <c r="D16285" i="29" s="1"/>
  <c r="D16286" i="29" s="1"/>
  <c r="D16287" i="29" s="1"/>
  <c r="D16288" i="29" s="1"/>
  <c r="D16289" i="29" s="1"/>
  <c r="D16290" i="29" s="1"/>
  <c r="D16291" i="29" s="1"/>
  <c r="D16292" i="29" s="1"/>
  <c r="D16293" i="29" s="1"/>
  <c r="D16294" i="29" s="1"/>
  <c r="D16295" i="29" s="1"/>
  <c r="D16296" i="29" s="1"/>
  <c r="D16297" i="29" s="1"/>
  <c r="D16298" i="29" s="1"/>
  <c r="D16299" i="29" s="1"/>
  <c r="D16300" i="29" s="1"/>
  <c r="D16301" i="29" s="1"/>
  <c r="D16302" i="29" s="1"/>
  <c r="D16303" i="29" s="1"/>
  <c r="D16304" i="29" s="1"/>
  <c r="D16305" i="29" s="1"/>
  <c r="D16306" i="29" s="1"/>
  <c r="D16307" i="29" s="1"/>
  <c r="D16308" i="29" s="1"/>
  <c r="D16309" i="29" s="1"/>
  <c r="D16310" i="29" s="1"/>
  <c r="D16311" i="29" s="1"/>
  <c r="D16312" i="29" s="1"/>
  <c r="D16313" i="29" s="1"/>
  <c r="D16314" i="29" s="1"/>
  <c r="D16315" i="29" s="1"/>
  <c r="D16316" i="29" s="1"/>
  <c r="D16317" i="29" s="1"/>
  <c r="D16318" i="29" s="1"/>
  <c r="D16319" i="29" s="1"/>
  <c r="D16320" i="29" s="1"/>
  <c r="D16321" i="29" s="1"/>
  <c r="D16322" i="29" s="1"/>
  <c r="D16323" i="29" s="1"/>
  <c r="D16324" i="29" s="1"/>
  <c r="D16325" i="29" s="1"/>
  <c r="D16326" i="29" s="1"/>
  <c r="D16327" i="29" s="1"/>
  <c r="D16328" i="29" s="1"/>
  <c r="D16329" i="29" s="1"/>
  <c r="D16330" i="29" s="1"/>
  <c r="D16331" i="29" s="1"/>
  <c r="D16332" i="29" s="1"/>
  <c r="D16333" i="29" s="1"/>
  <c r="D16334" i="29" s="1"/>
  <c r="D16335" i="29" s="1"/>
  <c r="D16336" i="29" s="1"/>
  <c r="D16337" i="29" s="1"/>
  <c r="D16338" i="29" s="1"/>
  <c r="D16339" i="29" s="1"/>
  <c r="D16340" i="29" s="1"/>
  <c r="D16341" i="29" s="1"/>
  <c r="D16342" i="29" s="1"/>
  <c r="D16343" i="29" s="1"/>
  <c r="D16344" i="29" s="1"/>
  <c r="D16345" i="29" s="1"/>
  <c r="D16346" i="29" s="1"/>
  <c r="D16347" i="29" s="1"/>
  <c r="D16348" i="29" s="1"/>
  <c r="D16349" i="29" s="1"/>
  <c r="D16350" i="29" s="1"/>
  <c r="D16351" i="29" s="1"/>
  <c r="D16352" i="29" s="1"/>
  <c r="D16353" i="29" s="1"/>
  <c r="D16354" i="29" s="1"/>
  <c r="D16355" i="29" s="1"/>
  <c r="D16356" i="29" s="1"/>
  <c r="D16357" i="29" s="1"/>
  <c r="D16358" i="29" s="1"/>
  <c r="D16359" i="29" s="1"/>
  <c r="D16360" i="29" s="1"/>
  <c r="D16361" i="29" s="1"/>
  <c r="D16362" i="29" s="1"/>
  <c r="D16363" i="29" s="1"/>
  <c r="D16364" i="29" s="1"/>
  <c r="D16365" i="29" s="1"/>
  <c r="D16366" i="29" s="1"/>
  <c r="D16367" i="29" s="1"/>
  <c r="B16087" i="29"/>
  <c r="B16088" i="29" s="1"/>
  <c r="B16089" i="29" s="1"/>
  <c r="B16090" i="29" s="1"/>
  <c r="B16091" i="29" s="1"/>
  <c r="B16092" i="29" s="1"/>
  <c r="B16093" i="29" s="1"/>
  <c r="B16094" i="29" s="1"/>
  <c r="B16095" i="29" s="1"/>
  <c r="B16096" i="29" s="1"/>
  <c r="B16097" i="29" s="1"/>
  <c r="B16098" i="29" s="1"/>
  <c r="B16099" i="29" s="1"/>
  <c r="B16100" i="29" s="1"/>
  <c r="B16101" i="29" s="1"/>
  <c r="B16102" i="29" s="1"/>
  <c r="B16103" i="29" s="1"/>
  <c r="B16104" i="29" s="1"/>
  <c r="B16105" i="29" s="1"/>
  <c r="B16106" i="29" s="1"/>
  <c r="B16107" i="29" s="1"/>
  <c r="B16108" i="29" s="1"/>
  <c r="B16109" i="29" s="1"/>
  <c r="B16110" i="29" s="1"/>
  <c r="B16111" i="29" s="1"/>
  <c r="B16112" i="29" s="1"/>
  <c r="B16113" i="29" s="1"/>
  <c r="B16114" i="29" s="1"/>
  <c r="B16115" i="29" s="1"/>
  <c r="B16116" i="29" s="1"/>
  <c r="B16117" i="29" s="1"/>
  <c r="B16118" i="29" s="1"/>
  <c r="B16119" i="29" s="1"/>
  <c r="B16120" i="29" s="1"/>
  <c r="B16121" i="29" s="1"/>
  <c r="B16122" i="29" s="1"/>
  <c r="B16123" i="29" s="1"/>
  <c r="B16124" i="29" s="1"/>
  <c r="B16125" i="29" s="1"/>
  <c r="B16126" i="29" s="1"/>
  <c r="B16127" i="29" s="1"/>
  <c r="B16128" i="29" s="1"/>
  <c r="B16129" i="29" s="1"/>
  <c r="B16130" i="29" s="1"/>
  <c r="B16131" i="29" s="1"/>
  <c r="B16132" i="29" s="1"/>
  <c r="B16133" i="29" s="1"/>
  <c r="B16134" i="29" s="1"/>
  <c r="B16135" i="29" s="1"/>
  <c r="B16136" i="29" s="1"/>
  <c r="B16137" i="29" s="1"/>
  <c r="B16138" i="29" s="1"/>
  <c r="B16139" i="29" s="1"/>
  <c r="B16140" i="29" s="1"/>
  <c r="B16141" i="29" s="1"/>
  <c r="B16142" i="29" s="1"/>
  <c r="B16143" i="29" s="1"/>
  <c r="B16144" i="29" s="1"/>
  <c r="B16145" i="29" s="1"/>
  <c r="B16146" i="29" s="1"/>
  <c r="B16147" i="29" s="1"/>
  <c r="B16148" i="29" s="1"/>
  <c r="B16149" i="29" s="1"/>
  <c r="B16150" i="29" s="1"/>
  <c r="B16151" i="29" s="1"/>
  <c r="B16152" i="29" s="1"/>
  <c r="B16153" i="29" s="1"/>
  <c r="B16154" i="29" s="1"/>
  <c r="B16155" i="29" s="1"/>
  <c r="B16156" i="29" s="1"/>
  <c r="B16157" i="29" s="1"/>
  <c r="B16158" i="29" s="1"/>
  <c r="B16159" i="29" s="1"/>
  <c r="B16160" i="29" s="1"/>
  <c r="B16161" i="29" s="1"/>
  <c r="B16162" i="29" s="1"/>
  <c r="B16163" i="29" s="1"/>
  <c r="B16164" i="29" s="1"/>
  <c r="B16165" i="29" s="1"/>
  <c r="B16166" i="29" s="1"/>
  <c r="B16167" i="29" s="1"/>
  <c r="B16168" i="29" s="1"/>
  <c r="B16169" i="29" s="1"/>
  <c r="B16170" i="29" s="1"/>
  <c r="B16171" i="29" s="1"/>
  <c r="B16172" i="29" s="1"/>
  <c r="B16173" i="29" s="1"/>
  <c r="B16174" i="29" s="1"/>
  <c r="B16175" i="29" s="1"/>
  <c r="B16176" i="29" s="1"/>
  <c r="B16177" i="29" s="1"/>
  <c r="B16178" i="29" s="1"/>
  <c r="B16179" i="29" s="1"/>
  <c r="B16180" i="29" s="1"/>
  <c r="B16181" i="29" s="1"/>
  <c r="B16182" i="29" s="1"/>
  <c r="B16183" i="29" s="1"/>
  <c r="B16184" i="29" s="1"/>
  <c r="B16185" i="29" s="1"/>
  <c r="B16186" i="29" s="1"/>
  <c r="B16187" i="29" s="1"/>
  <c r="B16188" i="29" s="1"/>
  <c r="B16189" i="29" s="1"/>
  <c r="B16190" i="29" s="1"/>
  <c r="B16191" i="29" s="1"/>
  <c r="B16192" i="29" s="1"/>
  <c r="B16193" i="29" s="1"/>
  <c r="B16194" i="29" s="1"/>
  <c r="B16195" i="29" s="1"/>
  <c r="B16196" i="29" s="1"/>
  <c r="B16197" i="29" s="1"/>
  <c r="B16198" i="29" s="1"/>
  <c r="B16199" i="29" s="1"/>
  <c r="B16200" i="29" s="1"/>
  <c r="B16201" i="29" s="1"/>
  <c r="B16202" i="29" s="1"/>
  <c r="B16203" i="29" s="1"/>
  <c r="B16204" i="29" s="1"/>
  <c r="B16205" i="29" s="1"/>
  <c r="B16206" i="29" s="1"/>
  <c r="B16207" i="29" s="1"/>
  <c r="B16208" i="29" s="1"/>
  <c r="B16209" i="29" s="1"/>
  <c r="B16210" i="29" s="1"/>
  <c r="B16211" i="29" s="1"/>
  <c r="B16212" i="29" s="1"/>
  <c r="B16213" i="29" s="1"/>
  <c r="B16214" i="29" s="1"/>
  <c r="B16215" i="29" s="1"/>
  <c r="B16216" i="29" s="1"/>
  <c r="B16217" i="29" s="1"/>
  <c r="B16218" i="29" s="1"/>
  <c r="B16219" i="29" s="1"/>
  <c r="B16220" i="29" s="1"/>
  <c r="B16221" i="29" s="1"/>
  <c r="B16222" i="29" s="1"/>
  <c r="B16223" i="29" s="1"/>
  <c r="B16224" i="29" s="1"/>
  <c r="B16225" i="29" s="1"/>
  <c r="B16226" i="29" s="1"/>
  <c r="B16227" i="29" s="1"/>
  <c r="B16228" i="29" s="1"/>
  <c r="B16229" i="29" s="1"/>
  <c r="B16230" i="29" s="1"/>
  <c r="B16231" i="29" s="1"/>
  <c r="B16232" i="29" s="1"/>
  <c r="B16233" i="29" s="1"/>
  <c r="B16234" i="29" s="1"/>
  <c r="B16235" i="29" s="1"/>
  <c r="B16236" i="29" s="1"/>
  <c r="B16237" i="29" s="1"/>
  <c r="B16238" i="29" s="1"/>
  <c r="B16239" i="29" s="1"/>
  <c r="B16240" i="29" s="1"/>
  <c r="B16241" i="29" s="1"/>
  <c r="B16242" i="29" s="1"/>
  <c r="B16243" i="29" s="1"/>
  <c r="B16244" i="29" s="1"/>
  <c r="B16245" i="29" s="1"/>
  <c r="B16246" i="29" s="1"/>
  <c r="B16247" i="29" s="1"/>
  <c r="B16248" i="29" s="1"/>
  <c r="B16249" i="29" s="1"/>
  <c r="B16250" i="29" s="1"/>
  <c r="B16251" i="29" s="1"/>
  <c r="B16252" i="29" s="1"/>
  <c r="B16253" i="29" s="1"/>
  <c r="B16254" i="29" s="1"/>
  <c r="B16255" i="29" s="1"/>
  <c r="B16256" i="29" s="1"/>
  <c r="B16257" i="29" s="1"/>
  <c r="B16258" i="29" s="1"/>
  <c r="B16259" i="29" s="1"/>
  <c r="B16260" i="29" s="1"/>
  <c r="B16261" i="29" s="1"/>
  <c r="B16262" i="29" s="1"/>
  <c r="B16263" i="29" s="1"/>
  <c r="B16264" i="29" s="1"/>
  <c r="B16265" i="29" s="1"/>
  <c r="B16266" i="29" s="1"/>
  <c r="B16267" i="29" s="1"/>
  <c r="B16268" i="29" s="1"/>
  <c r="B16269" i="29" s="1"/>
  <c r="B16270" i="29" s="1"/>
  <c r="B16271" i="29" s="1"/>
  <c r="B16272" i="29" s="1"/>
  <c r="B16273" i="29" s="1"/>
  <c r="B16274" i="29" s="1"/>
  <c r="B16275" i="29" s="1"/>
  <c r="B16276" i="29" s="1"/>
  <c r="B16277" i="29" s="1"/>
  <c r="B16278" i="29" s="1"/>
  <c r="B16279" i="29" s="1"/>
  <c r="B16280" i="29" s="1"/>
  <c r="B16281" i="29" s="1"/>
  <c r="B16282" i="29" s="1"/>
  <c r="B16283" i="29" s="1"/>
  <c r="B16284" i="29" s="1"/>
  <c r="B16285" i="29" s="1"/>
  <c r="B16286" i="29" s="1"/>
  <c r="B16287" i="29" s="1"/>
  <c r="B16288" i="29" s="1"/>
  <c r="B16289" i="29" s="1"/>
  <c r="B16290" i="29" s="1"/>
  <c r="B16291" i="29" s="1"/>
  <c r="B16292" i="29" s="1"/>
  <c r="B16293" i="29" s="1"/>
  <c r="B16294" i="29" s="1"/>
  <c r="B16295" i="29" s="1"/>
  <c r="B16296" i="29" s="1"/>
  <c r="B16297" i="29" s="1"/>
  <c r="B16298" i="29" s="1"/>
  <c r="B16299" i="29" s="1"/>
  <c r="B16300" i="29" s="1"/>
  <c r="B16301" i="29" s="1"/>
  <c r="B16302" i="29" s="1"/>
  <c r="B16303" i="29" s="1"/>
  <c r="B16304" i="29" s="1"/>
  <c r="B16305" i="29" s="1"/>
  <c r="B16306" i="29" s="1"/>
  <c r="B16307" i="29" s="1"/>
  <c r="B16308" i="29" s="1"/>
  <c r="B16309" i="29" s="1"/>
  <c r="B16310" i="29" s="1"/>
  <c r="B16311" i="29" s="1"/>
  <c r="B16312" i="29" s="1"/>
  <c r="B16313" i="29" s="1"/>
  <c r="B16314" i="29" s="1"/>
  <c r="B16315" i="29" s="1"/>
  <c r="B16316" i="29" s="1"/>
  <c r="B16317" i="29" s="1"/>
  <c r="B16318" i="29" s="1"/>
  <c r="B16319" i="29" s="1"/>
  <c r="B16320" i="29" s="1"/>
  <c r="B16321" i="29" s="1"/>
  <c r="B16322" i="29" s="1"/>
  <c r="B16323" i="29" s="1"/>
  <c r="B16324" i="29" s="1"/>
  <c r="B16325" i="29" s="1"/>
  <c r="B16326" i="29" s="1"/>
  <c r="B16327" i="29" s="1"/>
  <c r="B16328" i="29" s="1"/>
  <c r="B16329" i="29" s="1"/>
  <c r="B16330" i="29" s="1"/>
  <c r="B16331" i="29" s="1"/>
  <c r="B16332" i="29" s="1"/>
  <c r="B16333" i="29" s="1"/>
  <c r="B16334" i="29" s="1"/>
  <c r="B16335" i="29" s="1"/>
  <c r="B16336" i="29" s="1"/>
  <c r="B16337" i="29" s="1"/>
  <c r="B16338" i="29" s="1"/>
  <c r="B16339" i="29" s="1"/>
  <c r="B16340" i="29" s="1"/>
  <c r="B16341" i="29" s="1"/>
  <c r="B16342" i="29" s="1"/>
  <c r="B16343" i="29" s="1"/>
  <c r="B16344" i="29" s="1"/>
  <c r="B16345" i="29" s="1"/>
  <c r="B16346" i="29" s="1"/>
  <c r="B16347" i="29" s="1"/>
  <c r="B16348" i="29" s="1"/>
  <c r="B16349" i="29" s="1"/>
  <c r="B16350" i="29" s="1"/>
  <c r="B16351" i="29" s="1"/>
  <c r="B16352" i="29" s="1"/>
  <c r="B16353" i="29" s="1"/>
  <c r="B16354" i="29" s="1"/>
  <c r="B16355" i="29" s="1"/>
  <c r="B16356" i="29" s="1"/>
  <c r="B16357" i="29" s="1"/>
  <c r="B16358" i="29" s="1"/>
  <c r="B16359" i="29" s="1"/>
  <c r="B16360" i="29" s="1"/>
  <c r="B16361" i="29" s="1"/>
  <c r="B16362" i="29" s="1"/>
  <c r="B16363" i="29" s="1"/>
  <c r="B16364" i="29" s="1"/>
  <c r="B16365" i="29" s="1"/>
  <c r="B16366" i="29" s="1"/>
  <c r="B16367" i="29" s="1"/>
  <c r="B16368" i="29" s="1"/>
  <c r="B16369" i="29" s="1"/>
  <c r="B16370" i="29" s="1"/>
  <c r="B16371" i="29" s="1"/>
  <c r="B16372" i="29" s="1"/>
  <c r="B16373" i="29" s="1"/>
  <c r="B16374" i="29" s="1"/>
  <c r="B16375" i="29" s="1"/>
  <c r="B16376" i="29" s="1"/>
  <c r="B16377" i="29" s="1"/>
  <c r="B16378" i="29" s="1"/>
  <c r="B16379" i="29" s="1"/>
  <c r="B16380" i="29" s="1"/>
  <c r="B16381" i="29" s="1"/>
  <c r="B16382" i="29" s="1"/>
  <c r="B16383" i="29" s="1"/>
  <c r="B16384" i="29" s="1"/>
  <c r="B16385" i="29" s="1"/>
  <c r="B16386" i="29" s="1"/>
  <c r="B16387" i="29" s="1"/>
  <c r="B16388" i="29" s="1"/>
  <c r="B16389" i="29" s="1"/>
  <c r="B16390" i="29" s="1"/>
  <c r="B16391" i="29" s="1"/>
  <c r="B16392" i="29" s="1"/>
  <c r="B16393" i="29" s="1"/>
  <c r="B16394" i="29" s="1"/>
  <c r="B16395" i="29" s="1"/>
  <c r="B16396" i="29" s="1"/>
  <c r="B16397" i="29" s="1"/>
  <c r="B16398" i="29" s="1"/>
  <c r="B16399" i="29" s="1"/>
  <c r="B16400" i="29" s="1"/>
  <c r="B16401" i="29" s="1"/>
  <c r="B16402" i="29" s="1"/>
  <c r="B16403" i="29" s="1"/>
  <c r="B16404" i="29" s="1"/>
  <c r="B16405" i="29" s="1"/>
  <c r="B16406" i="29" s="1"/>
  <c r="B16407" i="29" s="1"/>
  <c r="B16408" i="29" s="1"/>
  <c r="B16409" i="29" s="1"/>
  <c r="B16410" i="29" s="1"/>
  <c r="B16411" i="29" s="1"/>
  <c r="B16412" i="29" s="1"/>
  <c r="B16413" i="29" s="1"/>
  <c r="B16414" i="29" s="1"/>
  <c r="B16415" i="29" s="1"/>
  <c r="B16416" i="29" s="1"/>
  <c r="B16417" i="29" s="1"/>
  <c r="B16418" i="29" s="1"/>
  <c r="B16419" i="29" s="1"/>
  <c r="B16420" i="29" s="1"/>
  <c r="B16421" i="29" s="1"/>
  <c r="B16422" i="29" s="1"/>
  <c r="B16423" i="29" s="1"/>
  <c r="B16424" i="29" s="1"/>
  <c r="B16425" i="29" s="1"/>
  <c r="B16426" i="29" s="1"/>
  <c r="B16427" i="29" s="1"/>
  <c r="B16428" i="29" s="1"/>
  <c r="B16429" i="29" s="1"/>
  <c r="B16430" i="29" s="1"/>
  <c r="B16431" i="29" s="1"/>
  <c r="B16432" i="29" s="1"/>
  <c r="B16433" i="29" s="1"/>
  <c r="B16434" i="29" s="1"/>
  <c r="B16435" i="29" s="1"/>
  <c r="B16436" i="29" s="1"/>
  <c r="B16437" i="29" s="1"/>
  <c r="B16438" i="29" s="1"/>
  <c r="B16439" i="29" s="1"/>
  <c r="B16440" i="29" s="1"/>
  <c r="B16441" i="29" s="1"/>
  <c r="B16442" i="29" s="1"/>
  <c r="B16443" i="29" s="1"/>
  <c r="B16444" i="29" s="1"/>
  <c r="B16445" i="29" s="1"/>
  <c r="B16446" i="29" s="1"/>
  <c r="B16447" i="29" s="1"/>
  <c r="B16448" i="29" s="1"/>
  <c r="B16449" i="29" s="1"/>
  <c r="B16450" i="29" s="1"/>
  <c r="B16451" i="29" s="1"/>
  <c r="C16087" i="29"/>
  <c r="C16088" i="29" s="1"/>
  <c r="C16089" i="29" s="1"/>
  <c r="C16090" i="29" s="1"/>
  <c r="C16091" i="29" s="1"/>
  <c r="C16092" i="29" s="1"/>
  <c r="C16093" i="29" s="1"/>
  <c r="C16094" i="29" s="1"/>
  <c r="C16095" i="29" s="1"/>
  <c r="C16096" i="29" s="1"/>
  <c r="C16097" i="29" s="1"/>
  <c r="C16098" i="29" s="1"/>
  <c r="C16099" i="29" s="1"/>
  <c r="C16100" i="29" s="1"/>
  <c r="C16101" i="29" s="1"/>
  <c r="C16102" i="29" s="1"/>
  <c r="C16103" i="29" s="1"/>
  <c r="C16104" i="29" s="1"/>
  <c r="C16105" i="29" s="1"/>
  <c r="C16106" i="29" s="1"/>
  <c r="C16107" i="29" s="1"/>
  <c r="C16108" i="29" s="1"/>
  <c r="C16109" i="29" s="1"/>
  <c r="C16110" i="29" s="1"/>
  <c r="C16111" i="29" s="1"/>
  <c r="C16112" i="29" s="1"/>
  <c r="C16113" i="29" s="1"/>
  <c r="C16114" i="29" s="1"/>
  <c r="C16115" i="29" s="1"/>
  <c r="C16116" i="29" s="1"/>
  <c r="C16117" i="29" s="1"/>
  <c r="C16118" i="29" s="1"/>
  <c r="C16119" i="29" s="1"/>
  <c r="C16120" i="29" s="1"/>
  <c r="C16121" i="29" s="1"/>
  <c r="C16122" i="29" s="1"/>
  <c r="C16123" i="29" s="1"/>
  <c r="C16124" i="29" s="1"/>
  <c r="C16125" i="29" s="1"/>
  <c r="C16126" i="29" s="1"/>
  <c r="C16127" i="29" s="1"/>
  <c r="C16128" i="29" s="1"/>
  <c r="C16129" i="29" s="1"/>
  <c r="C16130" i="29" s="1"/>
  <c r="C16131" i="29" s="1"/>
  <c r="C16132" i="29" s="1"/>
  <c r="C16133" i="29" s="1"/>
  <c r="C16134" i="29" s="1"/>
  <c r="C16135" i="29" s="1"/>
  <c r="C16136" i="29" s="1"/>
  <c r="C16137" i="29" s="1"/>
  <c r="C16138" i="29" s="1"/>
  <c r="C16139" i="29" s="1"/>
  <c r="C16140" i="29" s="1"/>
  <c r="C16141" i="29" s="1"/>
  <c r="C16142" i="29" s="1"/>
  <c r="C16143" i="29" s="1"/>
  <c r="C16144" i="29" s="1"/>
  <c r="C16145" i="29" s="1"/>
  <c r="C16146" i="29" s="1"/>
  <c r="C16147" i="29" s="1"/>
  <c r="C16148" i="29" s="1"/>
  <c r="C16149" i="29" s="1"/>
  <c r="C16150" i="29" s="1"/>
  <c r="C16151" i="29" s="1"/>
  <c r="C16152" i="29" s="1"/>
  <c r="C16153" i="29" s="1"/>
  <c r="C16154" i="29" s="1"/>
  <c r="C16155" i="29" s="1"/>
  <c r="C16156" i="29" s="1"/>
  <c r="C16157" i="29" s="1"/>
  <c r="C16158" i="29" s="1"/>
  <c r="C16159" i="29" s="1"/>
  <c r="C16160" i="29" s="1"/>
  <c r="C16161" i="29" s="1"/>
  <c r="C16162" i="29" s="1"/>
  <c r="C16163" i="29" s="1"/>
  <c r="C16164" i="29" s="1"/>
  <c r="C16165" i="29" s="1"/>
  <c r="C16166" i="29" s="1"/>
  <c r="C16167" i="29" s="1"/>
  <c r="C16168" i="29" s="1"/>
  <c r="C16169" i="29" s="1"/>
  <c r="C16170" i="29" s="1"/>
  <c r="C16171" i="29" s="1"/>
  <c r="C16172" i="29" s="1"/>
  <c r="C16173" i="29" s="1"/>
  <c r="C16174" i="29" s="1"/>
  <c r="C16175" i="29" s="1"/>
  <c r="C16176" i="29" s="1"/>
  <c r="C16177" i="29" s="1"/>
  <c r="C16178" i="29" s="1"/>
  <c r="C16179" i="29" s="1"/>
  <c r="C16180" i="29" s="1"/>
  <c r="C16181" i="29" s="1"/>
  <c r="C16182" i="29" s="1"/>
  <c r="C16183" i="29" s="1"/>
  <c r="C16184" i="29" s="1"/>
  <c r="C16185" i="29" s="1"/>
  <c r="C16186" i="29" s="1"/>
  <c r="C16187" i="29" s="1"/>
  <c r="C16188" i="29" s="1"/>
  <c r="C16189" i="29" s="1"/>
  <c r="C16190" i="29" s="1"/>
  <c r="C16191" i="29" s="1"/>
  <c r="C16192" i="29" s="1"/>
  <c r="C16193" i="29" s="1"/>
  <c r="C16194" i="29" s="1"/>
  <c r="C16195" i="29" s="1"/>
  <c r="C16196" i="29" s="1"/>
  <c r="C16197" i="29" s="1"/>
  <c r="C16198" i="29" s="1"/>
  <c r="C16199" i="29" s="1"/>
  <c r="C16200" i="29" s="1"/>
  <c r="C16201" i="29" s="1"/>
  <c r="C16202" i="29" s="1"/>
  <c r="C16203" i="29" s="1"/>
  <c r="C16204" i="29" s="1"/>
  <c r="C16205" i="29" s="1"/>
  <c r="C16206" i="29" s="1"/>
  <c r="C16207" i="29" s="1"/>
  <c r="C16208" i="29" s="1"/>
  <c r="C16209" i="29" s="1"/>
  <c r="C16210" i="29" s="1"/>
  <c r="C16211" i="29" s="1"/>
  <c r="C16212" i="29" s="1"/>
  <c r="C16213" i="29" s="1"/>
  <c r="C16214" i="29" s="1"/>
  <c r="C16215" i="29" s="1"/>
  <c r="C16216" i="29" s="1"/>
  <c r="C16217" i="29" s="1"/>
  <c r="C16218" i="29" s="1"/>
  <c r="C16219" i="29" s="1"/>
  <c r="C16220" i="29" s="1"/>
  <c r="C16221" i="29" s="1"/>
  <c r="C16222" i="29" s="1"/>
  <c r="C16223" i="29" s="1"/>
  <c r="C16224" i="29" s="1"/>
  <c r="C16225" i="29" s="1"/>
  <c r="C16226" i="29" s="1"/>
  <c r="C16227" i="29" s="1"/>
  <c r="C16228" i="29" s="1"/>
  <c r="C16229" i="29" s="1"/>
  <c r="C16230" i="29" s="1"/>
  <c r="C16231" i="29" s="1"/>
  <c r="C16232" i="29" s="1"/>
  <c r="C16233" i="29" s="1"/>
  <c r="C16234" i="29" s="1"/>
  <c r="C16235" i="29" s="1"/>
  <c r="C16236" i="29" s="1"/>
  <c r="C16237" i="29" s="1"/>
  <c r="C16238" i="29" s="1"/>
  <c r="C16239" i="29" s="1"/>
  <c r="C16240" i="29" s="1"/>
  <c r="C16241" i="29" s="1"/>
  <c r="C16242" i="29" s="1"/>
  <c r="C16243" i="29" s="1"/>
  <c r="C16244" i="29" s="1"/>
  <c r="C16245" i="29" s="1"/>
  <c r="C16246" i="29" s="1"/>
  <c r="C16247" i="29" s="1"/>
  <c r="C16248" i="29" s="1"/>
  <c r="C16249" i="29" s="1"/>
  <c r="C16250" i="29" s="1"/>
  <c r="C16251" i="29" s="1"/>
  <c r="C16252" i="29" s="1"/>
  <c r="C16253" i="29" s="1"/>
  <c r="C16254" i="29" s="1"/>
  <c r="C16255" i="29" s="1"/>
  <c r="C16256" i="29" s="1"/>
  <c r="C16257" i="29" s="1"/>
  <c r="C16258" i="29" s="1"/>
  <c r="C16259" i="29" s="1"/>
  <c r="C16260" i="29" s="1"/>
  <c r="C16261" i="29" s="1"/>
  <c r="C16262" i="29" s="1"/>
  <c r="C16263" i="29" s="1"/>
  <c r="C16264" i="29" s="1"/>
  <c r="C16265" i="29" s="1"/>
  <c r="C16266" i="29" s="1"/>
  <c r="C16267" i="29" s="1"/>
  <c r="C16268" i="29" s="1"/>
  <c r="C16269" i="29" s="1"/>
  <c r="C16270" i="29" s="1"/>
  <c r="C16271" i="29" s="1"/>
  <c r="C16272" i="29" s="1"/>
  <c r="C16273" i="29" s="1"/>
  <c r="C16274" i="29" s="1"/>
  <c r="C16275" i="29" s="1"/>
  <c r="C16276" i="29" s="1"/>
  <c r="C16277" i="29" s="1"/>
  <c r="C16278" i="29" s="1"/>
  <c r="C16279" i="29" s="1"/>
  <c r="C16280" i="29" s="1"/>
  <c r="C16281" i="29" s="1"/>
  <c r="C16282" i="29" s="1"/>
  <c r="C16283" i="29" s="1"/>
  <c r="C16284" i="29" s="1"/>
  <c r="C16285" i="29" s="1"/>
  <c r="C16286" i="29" s="1"/>
  <c r="C16287" i="29" s="1"/>
  <c r="C16288" i="29" s="1"/>
  <c r="C16289" i="29" s="1"/>
  <c r="C16290" i="29" s="1"/>
  <c r="C16291" i="29" s="1"/>
  <c r="C16292" i="29" s="1"/>
  <c r="C16293" i="29" s="1"/>
  <c r="C16294" i="29" s="1"/>
  <c r="C16295" i="29" s="1"/>
  <c r="C16296" i="29" s="1"/>
  <c r="C16297" i="29" s="1"/>
  <c r="C16298" i="29" s="1"/>
  <c r="C16299" i="29" s="1"/>
  <c r="C16300" i="29" s="1"/>
  <c r="C16301" i="29" s="1"/>
  <c r="C16302" i="29" s="1"/>
  <c r="C16303" i="29" s="1"/>
  <c r="C16304" i="29" s="1"/>
  <c r="C16305" i="29" s="1"/>
  <c r="C16306" i="29" s="1"/>
  <c r="C16307" i="29" s="1"/>
  <c r="C16308" i="29" s="1"/>
  <c r="C16309" i="29" s="1"/>
  <c r="C16310" i="29" s="1"/>
  <c r="C16311" i="29" s="1"/>
  <c r="C16312" i="29" s="1"/>
  <c r="C16313" i="29" s="1"/>
  <c r="C16314" i="29" s="1"/>
  <c r="C16315" i="29" s="1"/>
  <c r="C16316" i="29" s="1"/>
  <c r="C16317" i="29" s="1"/>
  <c r="C16318" i="29" s="1"/>
  <c r="C16319" i="29" s="1"/>
  <c r="C16320" i="29" s="1"/>
  <c r="C16321" i="29" s="1"/>
  <c r="C16322" i="29" s="1"/>
  <c r="C16323" i="29" s="1"/>
  <c r="C16324" i="29" s="1"/>
  <c r="C16325" i="29" s="1"/>
  <c r="C16326" i="29" s="1"/>
  <c r="C16327" i="29" s="1"/>
  <c r="C16328" i="29" s="1"/>
  <c r="C16329" i="29" s="1"/>
  <c r="C16330" i="29" s="1"/>
  <c r="C16331" i="29" s="1"/>
  <c r="C16332" i="29" s="1"/>
  <c r="C16333" i="29" s="1"/>
  <c r="C16334" i="29" s="1"/>
  <c r="C16335" i="29" s="1"/>
  <c r="C16336" i="29" s="1"/>
  <c r="C16337" i="29" s="1"/>
  <c r="C16338" i="29" s="1"/>
  <c r="C16339" i="29" s="1"/>
  <c r="C16340" i="29" s="1"/>
  <c r="C16341" i="29" s="1"/>
  <c r="C16342" i="29" s="1"/>
  <c r="C16343" i="29" s="1"/>
  <c r="C16344" i="29" s="1"/>
  <c r="C16345" i="29" s="1"/>
  <c r="C16346" i="29" s="1"/>
  <c r="C16347" i="29" s="1"/>
  <c r="C16348" i="29" s="1"/>
  <c r="C16349" i="29" s="1"/>
  <c r="C16350" i="29" s="1"/>
  <c r="C16351" i="29" s="1"/>
  <c r="C16352" i="29" s="1"/>
  <c r="C16353" i="29" s="1"/>
  <c r="C16354" i="29" s="1"/>
  <c r="C16355" i="29" s="1"/>
  <c r="C16356" i="29" s="1"/>
  <c r="C16357" i="29" s="1"/>
  <c r="C16358" i="29" s="1"/>
  <c r="C16359" i="29" s="1"/>
  <c r="C16360" i="29" s="1"/>
  <c r="C16361" i="29" s="1"/>
  <c r="C16362" i="29" s="1"/>
  <c r="C16363" i="29" s="1"/>
  <c r="C16364" i="29" s="1"/>
  <c r="C16365" i="29" s="1"/>
  <c r="C16366" i="29" s="1"/>
  <c r="C16367" i="29" s="1"/>
  <c r="C16368" i="29" s="1"/>
  <c r="C16369" i="29" s="1"/>
  <c r="C16370" i="29" s="1"/>
  <c r="C16371" i="29" s="1"/>
  <c r="C16372" i="29" s="1"/>
  <c r="C16373" i="29" s="1"/>
  <c r="C16374" i="29" s="1"/>
  <c r="C16375" i="29" s="1"/>
  <c r="C16376" i="29" s="1"/>
  <c r="C16377" i="29" s="1"/>
  <c r="C16378" i="29" s="1"/>
  <c r="C16379" i="29" s="1"/>
  <c r="C16380" i="29" s="1"/>
  <c r="C16381" i="29" s="1"/>
  <c r="C16382" i="29" s="1"/>
  <c r="C16383" i="29" s="1"/>
  <c r="C16384" i="29" s="1"/>
  <c r="C16385" i="29" s="1"/>
  <c r="C16386" i="29" s="1"/>
  <c r="C16387" i="29" s="1"/>
  <c r="C16388" i="29" s="1"/>
  <c r="C16389" i="29" s="1"/>
  <c r="C16390" i="29" s="1"/>
  <c r="C16391" i="29" s="1"/>
  <c r="C16392" i="29" s="1"/>
  <c r="C16393" i="29" s="1"/>
  <c r="C16394" i="29" s="1"/>
  <c r="C16395" i="29" s="1"/>
  <c r="C16396" i="29" s="1"/>
  <c r="C16397" i="29" s="1"/>
  <c r="C16398" i="29" s="1"/>
  <c r="C16399" i="29" s="1"/>
  <c r="C16400" i="29" s="1"/>
  <c r="C16401" i="29" s="1"/>
  <c r="C16402" i="29" s="1"/>
  <c r="C16403" i="29" s="1"/>
  <c r="C16404" i="29" s="1"/>
  <c r="C16405" i="29" s="1"/>
  <c r="C16406" i="29" s="1"/>
  <c r="C16407" i="29" s="1"/>
  <c r="C16408" i="29" s="1"/>
  <c r="C16409" i="29" s="1"/>
  <c r="C16410" i="29" s="1"/>
  <c r="C16411" i="29" s="1"/>
  <c r="C16412" i="29" s="1"/>
  <c r="C16413" i="29" s="1"/>
  <c r="C16414" i="29" s="1"/>
  <c r="C16415" i="29" s="1"/>
  <c r="C16416" i="29" s="1"/>
  <c r="C16417" i="29" s="1"/>
  <c r="C16418" i="29" s="1"/>
  <c r="C16419" i="29" s="1"/>
  <c r="C16420" i="29" s="1"/>
  <c r="C16421" i="29" s="1"/>
  <c r="C16422" i="29" s="1"/>
  <c r="C16423" i="29" s="1"/>
  <c r="C16424" i="29" s="1"/>
  <c r="C16425" i="29" s="1"/>
  <c r="C16426" i="29" s="1"/>
  <c r="C16427" i="29" s="1"/>
  <c r="C16428" i="29" s="1"/>
  <c r="C16429" i="29" s="1"/>
  <c r="C16430" i="29" s="1"/>
  <c r="C16431" i="29" s="1"/>
  <c r="C16432" i="29" s="1"/>
  <c r="C16433" i="29" s="1"/>
  <c r="C16434" i="29" s="1"/>
  <c r="C16435" i="29" s="1"/>
  <c r="C16436" i="29" s="1"/>
  <c r="C16437" i="29" s="1"/>
  <c r="C16438" i="29" s="1"/>
  <c r="C16439" i="29" s="1"/>
  <c r="C16440" i="29" s="1"/>
  <c r="C16441" i="29" s="1"/>
  <c r="C16442" i="29" s="1"/>
  <c r="C16443" i="29" s="1"/>
  <c r="C16444" i="29" s="1"/>
  <c r="C16445" i="29" s="1"/>
  <c r="C16446" i="29" s="1"/>
  <c r="C16447" i="29" s="1"/>
  <c r="C16448" i="29" s="1"/>
  <c r="C16449" i="29" s="1"/>
  <c r="C16450" i="29" s="1"/>
  <c r="C16451" i="29" s="1"/>
  <c r="D16443" i="29"/>
  <c r="D16444" i="29" s="1"/>
  <c r="D16445" i="29" s="1"/>
  <c r="D16446" i="29" s="1"/>
  <c r="D16447" i="29" s="1"/>
  <c r="D16448" i="29" s="1"/>
  <c r="D16449" i="29" s="1"/>
  <c r="D16450" i="29" s="1"/>
  <c r="D16451" i="29" s="1"/>
  <c r="D16452" i="29" s="1"/>
  <c r="D16453" i="29" s="1"/>
  <c r="D16454" i="29" s="1"/>
  <c r="D16455" i="29" s="1"/>
  <c r="D16456" i="29" s="1"/>
  <c r="D16457" i="29" s="1"/>
  <c r="D16458" i="29" s="1"/>
  <c r="D16459" i="29" s="1"/>
  <c r="D16460" i="29" s="1"/>
  <c r="D16461" i="29" s="1"/>
  <c r="D16462" i="29" s="1"/>
  <c r="D16463" i="29" s="1"/>
  <c r="D16464" i="29" s="1"/>
  <c r="D16465" i="29" s="1"/>
  <c r="D16466" i="29" s="1"/>
  <c r="D16467" i="29" s="1"/>
  <c r="D16468" i="29" s="1"/>
  <c r="D16469" i="29" s="1"/>
  <c r="D16470" i="29" s="1"/>
  <c r="D16471" i="29" s="1"/>
  <c r="D16472" i="29" s="1"/>
  <c r="D16473" i="29" s="1"/>
  <c r="D16474" i="29" s="1"/>
  <c r="D16475" i="29" s="1"/>
  <c r="D16476" i="29" s="1"/>
  <c r="D16477" i="29" s="1"/>
  <c r="D16478" i="29" s="1"/>
  <c r="D16479" i="29" s="1"/>
  <c r="D16480" i="29" s="1"/>
  <c r="D16481" i="29" s="1"/>
  <c r="D16482" i="29" s="1"/>
  <c r="D16483" i="29" s="1"/>
  <c r="D16484" i="29" s="1"/>
  <c r="D16485" i="29" s="1"/>
  <c r="D16486" i="29" s="1"/>
  <c r="D16487" i="29" s="1"/>
  <c r="D16488" i="29" s="1"/>
  <c r="D16489" i="29" s="1"/>
  <c r="D16490" i="29" s="1"/>
  <c r="D16491" i="29" s="1"/>
  <c r="D16492" i="29" s="1"/>
  <c r="D16493" i="29" s="1"/>
  <c r="D16494" i="29" s="1"/>
  <c r="D16495" i="29" s="1"/>
  <c r="D16496" i="29" s="1"/>
  <c r="D16497" i="29" s="1"/>
  <c r="D16498" i="29" s="1"/>
  <c r="D16499" i="29" s="1"/>
  <c r="D16500" i="29" s="1"/>
  <c r="D16501" i="29" s="1"/>
  <c r="D16502" i="29" s="1"/>
  <c r="D16503" i="29" s="1"/>
  <c r="D16504" i="29" s="1"/>
  <c r="D16505" i="29" s="1"/>
  <c r="D16506" i="29" s="1"/>
  <c r="D16507" i="29" s="1"/>
  <c r="D16508" i="29" s="1"/>
  <c r="D16509" i="29" s="1"/>
  <c r="D16510" i="29" s="1"/>
  <c r="D16511" i="29" s="1"/>
  <c r="D16512" i="29" s="1"/>
  <c r="D16513" i="29" s="1"/>
  <c r="D16514" i="29" s="1"/>
  <c r="D16515" i="29" s="1"/>
  <c r="D16516" i="29" s="1"/>
  <c r="D16517" i="29" s="1"/>
  <c r="D16518" i="29" s="1"/>
  <c r="D16519" i="29" s="1"/>
  <c r="D16520" i="29" s="1"/>
  <c r="D16521" i="29" s="1"/>
  <c r="D16522" i="29" s="1"/>
  <c r="D16523" i="29" s="1"/>
  <c r="D16524" i="29" s="1"/>
  <c r="D16525" i="29" s="1"/>
  <c r="D16526" i="29" s="1"/>
  <c r="D16527" i="29" s="1"/>
  <c r="D16528" i="29" s="1"/>
  <c r="D16529" i="29" s="1"/>
  <c r="D16530" i="29" s="1"/>
  <c r="D16531" i="29" s="1"/>
  <c r="D16532" i="29" s="1"/>
  <c r="D16533" i="29" s="1"/>
  <c r="D16534" i="29" s="1"/>
  <c r="D16535" i="29" s="1"/>
  <c r="D16536" i="29" s="1"/>
  <c r="D16537" i="29" s="1"/>
  <c r="D16538" i="29" s="1"/>
  <c r="D16539" i="29" s="1"/>
  <c r="D16540" i="29" s="1"/>
  <c r="D16541" i="29" s="1"/>
  <c r="D16542" i="29" s="1"/>
  <c r="D16543" i="29" s="1"/>
  <c r="D16544" i="29" s="1"/>
  <c r="D16545" i="29" s="1"/>
  <c r="D16546" i="29" s="1"/>
  <c r="D16547" i="29" s="1"/>
  <c r="D16548" i="29" s="1"/>
  <c r="D16549" i="29" s="1"/>
  <c r="D16550" i="29" s="1"/>
  <c r="D16551" i="29" s="1"/>
  <c r="D16552" i="29" s="1"/>
  <c r="D16553" i="29" s="1"/>
  <c r="D16554" i="29" s="1"/>
  <c r="D16555" i="29" s="1"/>
  <c r="D16556" i="29" s="1"/>
  <c r="D16557" i="29" s="1"/>
  <c r="D16558" i="29" s="1"/>
  <c r="D16559" i="29" s="1"/>
  <c r="D16560" i="29" s="1"/>
  <c r="D16561" i="29" s="1"/>
  <c r="D16562" i="29" s="1"/>
  <c r="D16563" i="29" s="1"/>
  <c r="D16564" i="29" s="1"/>
  <c r="D16565" i="29" s="1"/>
  <c r="D16566" i="29" s="1"/>
  <c r="D16567" i="29" s="1"/>
  <c r="D16568" i="29" s="1"/>
  <c r="D16569" i="29" s="1"/>
  <c r="D16570" i="29" s="1"/>
  <c r="D16571" i="29" s="1"/>
  <c r="D16572" i="29" s="1"/>
  <c r="D16573" i="29" s="1"/>
  <c r="D16574" i="29" s="1"/>
  <c r="D16575" i="29" s="1"/>
  <c r="D16576" i="29" s="1"/>
  <c r="D16577" i="29" s="1"/>
  <c r="D16578" i="29" s="1"/>
  <c r="D16579" i="29" s="1"/>
  <c r="D16580" i="29" s="1"/>
  <c r="D16581" i="29" s="1"/>
  <c r="D16582" i="29" s="1"/>
  <c r="D16583" i="29" s="1"/>
  <c r="D16584" i="29" s="1"/>
  <c r="D16585" i="29" s="1"/>
  <c r="D16586" i="29" s="1"/>
  <c r="D16587" i="29" s="1"/>
  <c r="D16588" i="29" s="1"/>
  <c r="D16589" i="29" s="1"/>
  <c r="D16590" i="29" s="1"/>
  <c r="D16591" i="29" s="1"/>
  <c r="D16592" i="29" s="1"/>
  <c r="D16593" i="29" s="1"/>
  <c r="D16594" i="29" s="1"/>
  <c r="D16595" i="29" s="1"/>
  <c r="D16596" i="29" s="1"/>
  <c r="D16597" i="29" s="1"/>
  <c r="D16598" i="29" s="1"/>
  <c r="D16599" i="29" s="1"/>
  <c r="D16600" i="29" s="1"/>
  <c r="D16601" i="29" s="1"/>
  <c r="D16602" i="29" s="1"/>
  <c r="D16603" i="29" s="1"/>
  <c r="D16604" i="29" s="1"/>
  <c r="D16605" i="29" s="1"/>
  <c r="D16606" i="29" s="1"/>
  <c r="D16607" i="29" s="1"/>
  <c r="D16608" i="29" s="1"/>
  <c r="D16609" i="29" s="1"/>
  <c r="D16610" i="29" s="1"/>
  <c r="D16611" i="29" s="1"/>
  <c r="D16612" i="29" s="1"/>
  <c r="D16613" i="29" s="1"/>
  <c r="D16614" i="29" s="1"/>
  <c r="D16615" i="29" s="1"/>
  <c r="D16616" i="29" s="1"/>
  <c r="D16617" i="29" s="1"/>
  <c r="D16618" i="29" s="1"/>
  <c r="D16619" i="29" s="1"/>
  <c r="D16620" i="29" s="1"/>
  <c r="D16621" i="29" s="1"/>
  <c r="D16622" i="29" s="1"/>
  <c r="D16623" i="29" s="1"/>
  <c r="D16624" i="29" s="1"/>
  <c r="D16625" i="29" s="1"/>
  <c r="D16626" i="29" s="1"/>
  <c r="D16627" i="29" s="1"/>
  <c r="D16628" i="29" s="1"/>
  <c r="D16629" i="29" s="1"/>
  <c r="D16630" i="29" s="1"/>
  <c r="D16631" i="29" s="1"/>
  <c r="D16632" i="29" s="1"/>
  <c r="D16633" i="29" s="1"/>
  <c r="D16634" i="29" s="1"/>
  <c r="D16635" i="29" s="1"/>
  <c r="D16636" i="29" s="1"/>
  <c r="D16637" i="29" s="1"/>
  <c r="D16638" i="29" s="1"/>
  <c r="D16639" i="29" s="1"/>
  <c r="D16640" i="29" s="1"/>
  <c r="D16641" i="29" s="1"/>
  <c r="D16642" i="29" s="1"/>
  <c r="D16643" i="29" s="1"/>
  <c r="D16644" i="29" s="1"/>
  <c r="D16645" i="29" s="1"/>
  <c r="D16646" i="29" s="1"/>
  <c r="D16647" i="29" s="1"/>
  <c r="D16648" i="29" s="1"/>
  <c r="D16649" i="29" s="1"/>
  <c r="D16650" i="29" s="1"/>
  <c r="D16651" i="29" s="1"/>
  <c r="D16652" i="29" s="1"/>
  <c r="D16653" i="29" s="1"/>
  <c r="D16654" i="29" s="1"/>
  <c r="D16655" i="29" s="1"/>
  <c r="D16656" i="29" s="1"/>
  <c r="D16657" i="29" s="1"/>
  <c r="D16658" i="29" s="1"/>
  <c r="D16659" i="29" s="1"/>
  <c r="D16660" i="29" s="1"/>
  <c r="D16661" i="29" s="1"/>
  <c r="D16662" i="29" s="1"/>
  <c r="D16663" i="29" s="1"/>
  <c r="D16664" i="29" s="1"/>
  <c r="D16665" i="29" s="1"/>
  <c r="D16666" i="29" s="1"/>
  <c r="D16667" i="29" s="1"/>
  <c r="D16668" i="29" s="1"/>
  <c r="D16669" i="29" s="1"/>
  <c r="D16670" i="29" s="1"/>
  <c r="D16671" i="29" s="1"/>
  <c r="D16672" i="29" s="1"/>
  <c r="D16673" i="29" s="1"/>
  <c r="D16674" i="29" s="1"/>
  <c r="D16675" i="29" s="1"/>
  <c r="D16676" i="29" s="1"/>
  <c r="D16677" i="29" s="1"/>
  <c r="D16678" i="29" s="1"/>
  <c r="D16679" i="29" s="1"/>
  <c r="D16680" i="29" s="1"/>
  <c r="D16681" i="29" s="1"/>
  <c r="D16682" i="29" s="1"/>
  <c r="D16683" i="29" s="1"/>
  <c r="D16684" i="29" s="1"/>
  <c r="D16685" i="29" s="1"/>
  <c r="D16686" i="29" s="1"/>
  <c r="D16687" i="29" s="1"/>
  <c r="D16688" i="29" s="1"/>
  <c r="D16689" i="29" s="1"/>
  <c r="D16690" i="29" s="1"/>
  <c r="D16691" i="29" s="1"/>
  <c r="D16692" i="29" s="1"/>
  <c r="D16693" i="29" s="1"/>
  <c r="D16694" i="29" s="1"/>
  <c r="D16695" i="29" s="1"/>
  <c r="D16696" i="29" s="1"/>
  <c r="D16697" i="29" s="1"/>
  <c r="D16698" i="29" s="1"/>
  <c r="D16699" i="29" s="1"/>
  <c r="D16700" i="29" s="1"/>
  <c r="D16701" i="29" s="1"/>
  <c r="D16702" i="29" s="1"/>
  <c r="D16703" i="29" s="1"/>
  <c r="D16704" i="29" s="1"/>
  <c r="D16705" i="29" s="1"/>
  <c r="D16706" i="29" s="1"/>
  <c r="D16707" i="29" s="1"/>
  <c r="D16708" i="29" s="1"/>
  <c r="D16709" i="29" s="1"/>
  <c r="D16710" i="29" s="1"/>
  <c r="D16711" i="29" s="1"/>
  <c r="D16712" i="29" s="1"/>
  <c r="D16713" i="29" s="1"/>
  <c r="D16714" i="29" s="1"/>
  <c r="D16715" i="29" s="1"/>
  <c r="D16716" i="29" s="1"/>
  <c r="D16717" i="29" s="1"/>
  <c r="D16718" i="29" s="1"/>
  <c r="D16719" i="29" s="1"/>
  <c r="D16720" i="29" s="1"/>
  <c r="D16721" i="29" s="1"/>
  <c r="D16722" i="29" s="1"/>
  <c r="D16723" i="29" s="1"/>
  <c r="D16724" i="29" s="1"/>
  <c r="D16725" i="29" s="1"/>
  <c r="D16726" i="29" s="1"/>
  <c r="D16727" i="29" s="1"/>
  <c r="D16728" i="29" s="1"/>
  <c r="D16729" i="29" s="1"/>
  <c r="D16730" i="29" s="1"/>
  <c r="D16731" i="29" s="1"/>
  <c r="D16732" i="29" s="1"/>
  <c r="D16733" i="29" s="1"/>
  <c r="D16734" i="29" s="1"/>
  <c r="D16735" i="29" s="1"/>
  <c r="D16736" i="29" s="1"/>
  <c r="D16737" i="29" s="1"/>
  <c r="D16738" i="29" s="1"/>
  <c r="D16739" i="29" s="1"/>
  <c r="D16740" i="29" s="1"/>
  <c r="D16741" i="29" s="1"/>
  <c r="D16742" i="29" s="1"/>
  <c r="D16743" i="29" s="1"/>
  <c r="D16744" i="29" s="1"/>
  <c r="D16745" i="29" s="1"/>
  <c r="D16746" i="29" s="1"/>
  <c r="D16747" i="29" s="1"/>
  <c r="D16748" i="29" s="1"/>
  <c r="D16749" i="29" s="1"/>
  <c r="D16750" i="29" s="1"/>
  <c r="D16751" i="29" s="1"/>
  <c r="D16752" i="29" s="1"/>
  <c r="D16753" i="29" s="1"/>
  <c r="D16754" i="29" s="1"/>
  <c r="D16755" i="29" s="1"/>
  <c r="D16756" i="29" s="1"/>
  <c r="D16757" i="29" s="1"/>
  <c r="D16758" i="29" s="1"/>
  <c r="D16759" i="29" s="1"/>
  <c r="D16760" i="29" s="1"/>
  <c r="D16761" i="29" s="1"/>
  <c r="D16762" i="29" s="1"/>
  <c r="D16763" i="29" s="1"/>
  <c r="D16764" i="29" s="1"/>
  <c r="D16765" i="29" s="1"/>
  <c r="D16766" i="29" s="1"/>
  <c r="D16767" i="29" s="1"/>
  <c r="D16768" i="29" s="1"/>
  <c r="D16769" i="29" s="1"/>
  <c r="D16770" i="29" s="1"/>
  <c r="D16771" i="29" s="1"/>
  <c r="D16772" i="29" s="1"/>
  <c r="D16773" i="29" s="1"/>
  <c r="D16774" i="29" s="1"/>
  <c r="D16775" i="29" s="1"/>
  <c r="D16776" i="29" s="1"/>
  <c r="D16777" i="29" s="1"/>
  <c r="D16778" i="29" s="1"/>
  <c r="D16779" i="29" s="1"/>
  <c r="D16780" i="29" s="1"/>
  <c r="D16781" i="29" s="1"/>
  <c r="D16782" i="29" s="1"/>
  <c r="D16783" i="29" s="1"/>
  <c r="D16784" i="29" s="1"/>
  <c r="D16785" i="29" s="1"/>
  <c r="D16786" i="29" s="1"/>
  <c r="D16787" i="29" s="1"/>
  <c r="D16788" i="29" s="1"/>
  <c r="D16789" i="29" s="1"/>
  <c r="D16790" i="29" s="1"/>
  <c r="D16791" i="29" s="1"/>
  <c r="D16792" i="29" s="1"/>
  <c r="D16793" i="29" s="1"/>
  <c r="D16794" i="29" s="1"/>
  <c r="D16795" i="29" s="1"/>
  <c r="D16796" i="29" s="1"/>
  <c r="D16797" i="29" s="1"/>
  <c r="D16798" i="29" s="1"/>
  <c r="D16799" i="29" s="1"/>
  <c r="D16800" i="29" s="1"/>
  <c r="D16801" i="29" s="1"/>
  <c r="D16802" i="29" s="1"/>
  <c r="D16803" i="29" s="1"/>
  <c r="D16804" i="29" s="1"/>
  <c r="D16805" i="29" s="1"/>
  <c r="D16806" i="29" s="1"/>
  <c r="B16453" i="29"/>
  <c r="B16454" i="29" s="1"/>
  <c r="B16455" i="29" s="1"/>
  <c r="B16456" i="29" s="1"/>
  <c r="B16457" i="29" s="1"/>
  <c r="B16458" i="29" s="1"/>
  <c r="B16459" i="29" s="1"/>
  <c r="B16460" i="29" s="1"/>
  <c r="B16461" i="29" s="1"/>
  <c r="B16462" i="29" s="1"/>
  <c r="B16463" i="29" s="1"/>
  <c r="B16464" i="29" s="1"/>
  <c r="B16465" i="29" s="1"/>
  <c r="B16466" i="29" s="1"/>
  <c r="B16467" i="29" s="1"/>
  <c r="B16468" i="29" s="1"/>
  <c r="B16469" i="29" s="1"/>
  <c r="B16470" i="29" s="1"/>
  <c r="B16471" i="29" s="1"/>
  <c r="B16472" i="29" s="1"/>
  <c r="B16473" i="29" s="1"/>
  <c r="B16474" i="29" s="1"/>
  <c r="B16475" i="29" s="1"/>
  <c r="B16476" i="29" s="1"/>
  <c r="B16477" i="29" s="1"/>
  <c r="B16478" i="29" s="1"/>
  <c r="B16479" i="29" s="1"/>
  <c r="B16480" i="29" s="1"/>
  <c r="B16481" i="29" s="1"/>
  <c r="B16482" i="29" s="1"/>
  <c r="B16483" i="29" s="1"/>
  <c r="B16484" i="29" s="1"/>
  <c r="B16485" i="29" s="1"/>
  <c r="B16486" i="29" s="1"/>
  <c r="B16487" i="29" s="1"/>
  <c r="B16488" i="29" s="1"/>
  <c r="B16489" i="29" s="1"/>
  <c r="B16490" i="29" s="1"/>
  <c r="B16491" i="29" s="1"/>
  <c r="B16492" i="29" s="1"/>
  <c r="B16493" i="29" s="1"/>
  <c r="B16494" i="29" s="1"/>
  <c r="B16495" i="29" s="1"/>
  <c r="B16496" i="29" s="1"/>
  <c r="B16497" i="29" s="1"/>
  <c r="B16498" i="29" s="1"/>
  <c r="B16499" i="29" s="1"/>
  <c r="B16500" i="29" s="1"/>
  <c r="B16501" i="29" s="1"/>
  <c r="B16502" i="29" s="1"/>
  <c r="B16503" i="29" s="1"/>
  <c r="B16504" i="29" s="1"/>
  <c r="B16505" i="29" s="1"/>
  <c r="B16506" i="29" s="1"/>
  <c r="B16507" i="29" s="1"/>
  <c r="B16508" i="29" s="1"/>
  <c r="B16509" i="29" s="1"/>
  <c r="B16510" i="29" s="1"/>
  <c r="B16511" i="29" s="1"/>
  <c r="B16512" i="29" s="1"/>
  <c r="B16513" i="29" s="1"/>
  <c r="B16514" i="29" s="1"/>
  <c r="B16515" i="29" s="1"/>
  <c r="B16516" i="29" s="1"/>
  <c r="B16517" i="29" s="1"/>
  <c r="B16518" i="29" s="1"/>
  <c r="B16519" i="29" s="1"/>
  <c r="B16520" i="29" s="1"/>
  <c r="B16521" i="29" s="1"/>
  <c r="B16522" i="29" s="1"/>
  <c r="B16523" i="29" s="1"/>
  <c r="B16524" i="29" s="1"/>
  <c r="B16525" i="29" s="1"/>
  <c r="B16526" i="29" s="1"/>
  <c r="B16527" i="29" s="1"/>
  <c r="B16528" i="29" s="1"/>
  <c r="B16529" i="29" s="1"/>
  <c r="B16530" i="29" s="1"/>
  <c r="B16531" i="29" s="1"/>
  <c r="B16532" i="29" s="1"/>
  <c r="B16533" i="29" s="1"/>
  <c r="B16534" i="29" s="1"/>
  <c r="B16535" i="29" s="1"/>
  <c r="B16536" i="29" s="1"/>
  <c r="B16537" i="29" s="1"/>
  <c r="B16538" i="29" s="1"/>
  <c r="B16539" i="29" s="1"/>
  <c r="B16540" i="29" s="1"/>
  <c r="B16541" i="29" s="1"/>
  <c r="B16542" i="29" s="1"/>
  <c r="B16543" i="29" s="1"/>
  <c r="B16544" i="29" s="1"/>
  <c r="B16545" i="29" s="1"/>
  <c r="B16546" i="29" s="1"/>
  <c r="B16547" i="29" s="1"/>
  <c r="B16548" i="29" s="1"/>
  <c r="B16549" i="29" s="1"/>
  <c r="B16550" i="29" s="1"/>
  <c r="B16551" i="29" s="1"/>
  <c r="B16552" i="29" s="1"/>
  <c r="B16553" i="29" s="1"/>
  <c r="B16554" i="29" s="1"/>
  <c r="B16555" i="29" s="1"/>
  <c r="B16556" i="29" s="1"/>
  <c r="B16557" i="29" s="1"/>
  <c r="B16558" i="29" s="1"/>
  <c r="B16559" i="29" s="1"/>
  <c r="B16560" i="29" s="1"/>
  <c r="B16561" i="29" s="1"/>
  <c r="B16562" i="29" s="1"/>
  <c r="B16563" i="29" s="1"/>
  <c r="B16564" i="29" s="1"/>
  <c r="B16565" i="29" s="1"/>
  <c r="B16566" i="29" s="1"/>
  <c r="B16567" i="29" s="1"/>
  <c r="B16568" i="29" s="1"/>
  <c r="B16569" i="29" s="1"/>
  <c r="B16570" i="29" s="1"/>
  <c r="B16571" i="29" s="1"/>
  <c r="B16572" i="29" s="1"/>
  <c r="B16573" i="29" s="1"/>
  <c r="B16574" i="29" s="1"/>
  <c r="B16575" i="29" s="1"/>
  <c r="B16576" i="29" s="1"/>
  <c r="B16577" i="29" s="1"/>
  <c r="B16578" i="29" s="1"/>
  <c r="B16579" i="29" s="1"/>
  <c r="B16580" i="29" s="1"/>
  <c r="B16581" i="29" s="1"/>
  <c r="B16582" i="29" s="1"/>
  <c r="B16583" i="29" s="1"/>
  <c r="B16584" i="29" s="1"/>
  <c r="B16585" i="29" s="1"/>
  <c r="B16586" i="29" s="1"/>
  <c r="B16587" i="29" s="1"/>
  <c r="B16588" i="29" s="1"/>
  <c r="B16589" i="29" s="1"/>
  <c r="B16590" i="29" s="1"/>
  <c r="B16591" i="29" s="1"/>
  <c r="B16592" i="29" s="1"/>
  <c r="B16593" i="29" s="1"/>
  <c r="B16594" i="29" s="1"/>
  <c r="B16595" i="29" s="1"/>
  <c r="B16596" i="29" s="1"/>
  <c r="B16597" i="29" s="1"/>
  <c r="B16598" i="29" s="1"/>
  <c r="B16599" i="29" s="1"/>
  <c r="B16600" i="29" s="1"/>
  <c r="B16601" i="29" s="1"/>
  <c r="B16602" i="29" s="1"/>
  <c r="B16603" i="29" s="1"/>
  <c r="B16604" i="29" s="1"/>
  <c r="B16605" i="29" s="1"/>
  <c r="B16606" i="29" s="1"/>
  <c r="B16607" i="29" s="1"/>
  <c r="B16608" i="29" s="1"/>
  <c r="B16609" i="29" s="1"/>
  <c r="B16610" i="29" s="1"/>
  <c r="B16611" i="29" s="1"/>
  <c r="B16612" i="29" s="1"/>
  <c r="B16613" i="29" s="1"/>
  <c r="B16614" i="29" s="1"/>
  <c r="B16615" i="29" s="1"/>
  <c r="B16616" i="29" s="1"/>
  <c r="B16617" i="29" s="1"/>
  <c r="B16618" i="29" s="1"/>
  <c r="B16619" i="29" s="1"/>
  <c r="B16620" i="29" s="1"/>
  <c r="B16621" i="29" s="1"/>
  <c r="B16622" i="29" s="1"/>
  <c r="B16623" i="29" s="1"/>
  <c r="B16624" i="29" s="1"/>
  <c r="B16625" i="29" s="1"/>
  <c r="B16626" i="29" s="1"/>
  <c r="B16627" i="29" s="1"/>
  <c r="B16628" i="29" s="1"/>
  <c r="B16629" i="29" s="1"/>
  <c r="B16630" i="29" s="1"/>
  <c r="B16631" i="29" s="1"/>
  <c r="B16632" i="29" s="1"/>
  <c r="B16633" i="29" s="1"/>
  <c r="B16634" i="29" s="1"/>
  <c r="B16635" i="29" s="1"/>
  <c r="B16636" i="29" s="1"/>
  <c r="B16637" i="29" s="1"/>
  <c r="B16638" i="29" s="1"/>
  <c r="B16639" i="29" s="1"/>
  <c r="B16640" i="29" s="1"/>
  <c r="B16641" i="29" s="1"/>
  <c r="B16642" i="29" s="1"/>
  <c r="B16643" i="29" s="1"/>
  <c r="B16644" i="29" s="1"/>
  <c r="B16645" i="29" s="1"/>
  <c r="B16646" i="29" s="1"/>
  <c r="B16647" i="29" s="1"/>
  <c r="B16648" i="29" s="1"/>
  <c r="B16649" i="29" s="1"/>
  <c r="B16650" i="29" s="1"/>
  <c r="B16651" i="29" s="1"/>
  <c r="B16652" i="29" s="1"/>
  <c r="B16653" i="29" s="1"/>
  <c r="B16654" i="29" s="1"/>
  <c r="B16655" i="29" s="1"/>
  <c r="B16656" i="29" s="1"/>
  <c r="B16657" i="29" s="1"/>
  <c r="B16658" i="29" s="1"/>
  <c r="B16659" i="29" s="1"/>
  <c r="B16660" i="29" s="1"/>
  <c r="B16661" i="29" s="1"/>
  <c r="B16662" i="29" s="1"/>
  <c r="B16663" i="29" s="1"/>
  <c r="B16664" i="29" s="1"/>
  <c r="B16665" i="29" s="1"/>
  <c r="B16666" i="29" s="1"/>
  <c r="B16667" i="29" s="1"/>
  <c r="B16668" i="29" s="1"/>
  <c r="B16669" i="29" s="1"/>
  <c r="B16670" i="29" s="1"/>
  <c r="B16671" i="29" s="1"/>
  <c r="B16672" i="29" s="1"/>
  <c r="B16673" i="29" s="1"/>
  <c r="B16674" i="29" s="1"/>
  <c r="B16675" i="29" s="1"/>
  <c r="B16676" i="29" s="1"/>
  <c r="B16677" i="29" s="1"/>
  <c r="B16678" i="29" s="1"/>
  <c r="B16679" i="29" s="1"/>
  <c r="B16680" i="29" s="1"/>
  <c r="B16681" i="29" s="1"/>
  <c r="B16682" i="29" s="1"/>
  <c r="B16683" i="29" s="1"/>
  <c r="B16684" i="29" s="1"/>
  <c r="B16685" i="29" s="1"/>
  <c r="B16686" i="29" s="1"/>
  <c r="B16687" i="29" s="1"/>
  <c r="B16688" i="29" s="1"/>
  <c r="B16689" i="29" s="1"/>
  <c r="B16690" i="29" s="1"/>
  <c r="B16691" i="29" s="1"/>
  <c r="B16692" i="29" s="1"/>
  <c r="B16693" i="29" s="1"/>
  <c r="B16694" i="29" s="1"/>
  <c r="B16695" i="29" s="1"/>
  <c r="B16696" i="29" s="1"/>
  <c r="B16697" i="29" s="1"/>
  <c r="B16698" i="29" s="1"/>
  <c r="B16699" i="29" s="1"/>
  <c r="B16700" i="29" s="1"/>
  <c r="B16701" i="29" s="1"/>
  <c r="B16702" i="29" s="1"/>
  <c r="B16703" i="29" s="1"/>
  <c r="B16704" i="29" s="1"/>
  <c r="B16705" i="29" s="1"/>
  <c r="B16706" i="29" s="1"/>
  <c r="B16707" i="29" s="1"/>
  <c r="B16708" i="29" s="1"/>
  <c r="B16709" i="29" s="1"/>
  <c r="B16710" i="29" s="1"/>
  <c r="B16711" i="29" s="1"/>
  <c r="B16712" i="29" s="1"/>
  <c r="B16713" i="29" s="1"/>
  <c r="B16714" i="29" s="1"/>
  <c r="B16715" i="29" s="1"/>
  <c r="B16716" i="29" s="1"/>
  <c r="B16717" i="29" s="1"/>
  <c r="B16718" i="29" s="1"/>
  <c r="B16719" i="29" s="1"/>
  <c r="B16720" i="29" s="1"/>
  <c r="B16721" i="29" s="1"/>
  <c r="B16722" i="29" s="1"/>
  <c r="B16723" i="29" s="1"/>
  <c r="B16724" i="29" s="1"/>
  <c r="B16725" i="29" s="1"/>
  <c r="B16726" i="29" s="1"/>
  <c r="B16727" i="29" s="1"/>
  <c r="B16728" i="29" s="1"/>
  <c r="B16729" i="29" s="1"/>
  <c r="B16730" i="29" s="1"/>
  <c r="B16731" i="29" s="1"/>
  <c r="B16732" i="29" s="1"/>
  <c r="B16733" i="29" s="1"/>
  <c r="B16734" i="29" s="1"/>
  <c r="B16735" i="29" s="1"/>
  <c r="B16736" i="29" s="1"/>
  <c r="B16737" i="29" s="1"/>
  <c r="B16738" i="29" s="1"/>
  <c r="B16739" i="29" s="1"/>
  <c r="B16740" i="29" s="1"/>
  <c r="B16741" i="29" s="1"/>
  <c r="B16742" i="29" s="1"/>
  <c r="B16743" i="29" s="1"/>
  <c r="B16744" i="29" s="1"/>
  <c r="B16745" i="29" s="1"/>
  <c r="B16746" i="29" s="1"/>
  <c r="B16747" i="29" s="1"/>
  <c r="B16748" i="29" s="1"/>
  <c r="B16749" i="29" s="1"/>
  <c r="B16750" i="29" s="1"/>
  <c r="B16751" i="29" s="1"/>
  <c r="B16752" i="29" s="1"/>
  <c r="B16753" i="29" s="1"/>
  <c r="B16754" i="29" s="1"/>
  <c r="B16755" i="29" s="1"/>
  <c r="B16756" i="29" s="1"/>
  <c r="B16757" i="29" s="1"/>
  <c r="B16758" i="29" s="1"/>
  <c r="B16759" i="29" s="1"/>
  <c r="B16760" i="29" s="1"/>
  <c r="B16761" i="29" s="1"/>
  <c r="B16762" i="29" s="1"/>
  <c r="B16763" i="29" s="1"/>
  <c r="B16764" i="29" s="1"/>
  <c r="B16765" i="29" s="1"/>
  <c r="B16766" i="29" s="1"/>
  <c r="B16767" i="29" s="1"/>
  <c r="B16768" i="29" s="1"/>
  <c r="B16769" i="29" s="1"/>
  <c r="B16770" i="29" s="1"/>
  <c r="B16771" i="29" s="1"/>
  <c r="B16772" i="29" s="1"/>
  <c r="B16773" i="29" s="1"/>
  <c r="B16774" i="29" s="1"/>
  <c r="B16775" i="29" s="1"/>
  <c r="B16776" i="29" s="1"/>
  <c r="B16777" i="29" s="1"/>
  <c r="B16778" i="29" s="1"/>
  <c r="B16779" i="29" s="1"/>
  <c r="B16780" i="29" s="1"/>
  <c r="B16781" i="29" s="1"/>
  <c r="B16782" i="29" s="1"/>
  <c r="B16783" i="29" s="1"/>
  <c r="B16784" i="29" s="1"/>
  <c r="B16785" i="29" s="1"/>
  <c r="B16786" i="29" s="1"/>
  <c r="B16787" i="29" s="1"/>
  <c r="B16788" i="29" s="1"/>
  <c r="B16789" i="29" s="1"/>
  <c r="B16790" i="29" s="1"/>
  <c r="B16791" i="29" s="1"/>
  <c r="B16792" i="29" s="1"/>
  <c r="B16793" i="29" s="1"/>
  <c r="B16794" i="29" s="1"/>
  <c r="B16795" i="29" s="1"/>
  <c r="B16796" i="29" s="1"/>
  <c r="B16797" i="29" s="1"/>
  <c r="B16798" i="29" s="1"/>
  <c r="B16799" i="29" s="1"/>
  <c r="B16800" i="29" s="1"/>
  <c r="B16801" i="29" s="1"/>
  <c r="B16802" i="29" s="1"/>
  <c r="B16803" i="29" s="1"/>
  <c r="B16804" i="29" s="1"/>
  <c r="B16805" i="29" s="1"/>
  <c r="B16806" i="29" s="1"/>
  <c r="B16807" i="29" s="1"/>
  <c r="B16808" i="29" s="1"/>
  <c r="B16809" i="29" s="1"/>
  <c r="B16810" i="29" s="1"/>
  <c r="B16811" i="29" s="1"/>
  <c r="B16812" i="29" s="1"/>
  <c r="B16813" i="29" s="1"/>
  <c r="B16814" i="29" s="1"/>
  <c r="B16815" i="29" s="1"/>
  <c r="B16816" i="29" s="1"/>
  <c r="C16453" i="29"/>
  <c r="C16454" i="29"/>
  <c r="C16455" i="29" s="1"/>
  <c r="C16456" i="29" s="1"/>
  <c r="C16457" i="29" s="1"/>
  <c r="C16458" i="29" s="1"/>
  <c r="C16459" i="29" s="1"/>
  <c r="C16460" i="29" s="1"/>
  <c r="C16461" i="29" s="1"/>
  <c r="C16462" i="29" s="1"/>
  <c r="C16463" i="29" s="1"/>
  <c r="C16464" i="29" s="1"/>
  <c r="C16465" i="29" s="1"/>
  <c r="C16466" i="29" s="1"/>
  <c r="C16467" i="29" s="1"/>
  <c r="C16468" i="29" s="1"/>
  <c r="C16469" i="29" s="1"/>
  <c r="C16470" i="29" s="1"/>
  <c r="C16471" i="29" s="1"/>
  <c r="C16472" i="29" s="1"/>
  <c r="C16473" i="29" s="1"/>
  <c r="C16474" i="29" s="1"/>
  <c r="C16475" i="29" s="1"/>
  <c r="C16476" i="29" s="1"/>
  <c r="C16477" i="29" s="1"/>
  <c r="C16478" i="29" s="1"/>
  <c r="C16479" i="29" s="1"/>
  <c r="C16480" i="29" s="1"/>
  <c r="C16481" i="29" s="1"/>
  <c r="C16482" i="29" s="1"/>
  <c r="C16483" i="29" s="1"/>
  <c r="C16484" i="29" s="1"/>
  <c r="C16485" i="29" s="1"/>
  <c r="C16486" i="29" s="1"/>
  <c r="C16487" i="29" s="1"/>
  <c r="C16488" i="29" s="1"/>
  <c r="C16489" i="29" s="1"/>
  <c r="C16490" i="29" s="1"/>
  <c r="C16491" i="29" s="1"/>
  <c r="C16492" i="29" s="1"/>
  <c r="C16493" i="29" s="1"/>
  <c r="C16494" i="29" s="1"/>
  <c r="C16495" i="29" s="1"/>
  <c r="C16496" i="29" s="1"/>
  <c r="C16497" i="29" s="1"/>
  <c r="C16498" i="29" s="1"/>
  <c r="C16499" i="29" s="1"/>
  <c r="C16500" i="29" s="1"/>
  <c r="C16501" i="29" s="1"/>
  <c r="C16502" i="29" s="1"/>
  <c r="C16503" i="29" s="1"/>
  <c r="C16504" i="29" s="1"/>
  <c r="C16505" i="29" s="1"/>
  <c r="C16506" i="29" s="1"/>
  <c r="C16507" i="29" s="1"/>
  <c r="C16508" i="29" s="1"/>
  <c r="C16509" i="29" s="1"/>
  <c r="C16510" i="29" s="1"/>
  <c r="C16511" i="29" s="1"/>
  <c r="C16512" i="29" s="1"/>
  <c r="C16513" i="29" s="1"/>
  <c r="C16514" i="29" s="1"/>
  <c r="C16515" i="29" s="1"/>
  <c r="C16516" i="29" s="1"/>
  <c r="C16517" i="29" s="1"/>
  <c r="C16518" i="29" s="1"/>
  <c r="C16519" i="29" s="1"/>
  <c r="C16520" i="29" s="1"/>
  <c r="C16521" i="29" s="1"/>
  <c r="C16522" i="29" s="1"/>
  <c r="C16523" i="29" s="1"/>
  <c r="C16524" i="29" s="1"/>
  <c r="C16525" i="29" s="1"/>
  <c r="C16526" i="29" s="1"/>
  <c r="C16527" i="29" s="1"/>
  <c r="C16528" i="29" s="1"/>
  <c r="C16529" i="29" s="1"/>
  <c r="C16530" i="29" s="1"/>
  <c r="C16531" i="29" s="1"/>
  <c r="C16532" i="29" s="1"/>
  <c r="C16533" i="29" s="1"/>
  <c r="C16534" i="29" s="1"/>
  <c r="C16535" i="29" s="1"/>
  <c r="C16536" i="29" s="1"/>
  <c r="C16537" i="29" s="1"/>
  <c r="C16538" i="29" s="1"/>
  <c r="C16539" i="29" s="1"/>
  <c r="C16540" i="29" s="1"/>
  <c r="C16541" i="29" s="1"/>
  <c r="C16542" i="29" s="1"/>
  <c r="C16543" i="29" s="1"/>
  <c r="C16544" i="29" s="1"/>
  <c r="C16545" i="29" s="1"/>
  <c r="C16546" i="29" s="1"/>
  <c r="C16547" i="29" s="1"/>
  <c r="C16548" i="29" s="1"/>
  <c r="C16549" i="29" s="1"/>
  <c r="C16550" i="29" s="1"/>
  <c r="C16551" i="29" s="1"/>
  <c r="C16552" i="29" s="1"/>
  <c r="C16553" i="29" s="1"/>
  <c r="C16554" i="29" s="1"/>
  <c r="C16555" i="29" s="1"/>
  <c r="C16556" i="29" s="1"/>
  <c r="C16557" i="29" s="1"/>
  <c r="C16558" i="29" s="1"/>
  <c r="C16559" i="29" s="1"/>
  <c r="C16560" i="29" s="1"/>
  <c r="C16561" i="29" s="1"/>
  <c r="C16562" i="29" s="1"/>
  <c r="C16563" i="29" s="1"/>
  <c r="C16564" i="29" s="1"/>
  <c r="C16565" i="29" s="1"/>
  <c r="C16566" i="29" s="1"/>
  <c r="C16567" i="29" s="1"/>
  <c r="C16568" i="29" s="1"/>
  <c r="C16569" i="29" s="1"/>
  <c r="C16570" i="29" s="1"/>
  <c r="C16571" i="29" s="1"/>
  <c r="C16572" i="29" s="1"/>
  <c r="C16573" i="29" s="1"/>
  <c r="C16574" i="29" s="1"/>
  <c r="C16575" i="29" s="1"/>
  <c r="C16576" i="29" s="1"/>
  <c r="C16577" i="29" s="1"/>
  <c r="C16578" i="29" s="1"/>
  <c r="C16579" i="29" s="1"/>
  <c r="C16580" i="29" s="1"/>
  <c r="C16581" i="29" s="1"/>
  <c r="C16582" i="29" s="1"/>
  <c r="C16583" i="29" s="1"/>
  <c r="C16584" i="29" s="1"/>
  <c r="C16585" i="29" s="1"/>
  <c r="C16586" i="29" s="1"/>
  <c r="C16587" i="29" s="1"/>
  <c r="C16588" i="29" s="1"/>
  <c r="C16589" i="29" s="1"/>
  <c r="C16590" i="29" s="1"/>
  <c r="C16591" i="29" s="1"/>
  <c r="C16592" i="29" s="1"/>
  <c r="C16593" i="29" s="1"/>
  <c r="C16594" i="29" s="1"/>
  <c r="C16595" i="29" s="1"/>
  <c r="C16596" i="29" s="1"/>
  <c r="C16597" i="29" s="1"/>
  <c r="C16598" i="29" s="1"/>
  <c r="C16599" i="29" s="1"/>
  <c r="C16600" i="29" s="1"/>
  <c r="C16601" i="29" s="1"/>
  <c r="C16602" i="29" s="1"/>
  <c r="C16603" i="29" s="1"/>
  <c r="C16604" i="29" s="1"/>
  <c r="C16605" i="29" s="1"/>
  <c r="C16606" i="29" s="1"/>
  <c r="C16607" i="29" s="1"/>
  <c r="C16608" i="29" s="1"/>
  <c r="C16609" i="29" s="1"/>
  <c r="C16610" i="29" s="1"/>
  <c r="C16611" i="29" s="1"/>
  <c r="C16612" i="29" s="1"/>
  <c r="C16613" i="29" s="1"/>
  <c r="C16614" i="29" s="1"/>
  <c r="C16615" i="29" s="1"/>
  <c r="C16616" i="29" s="1"/>
  <c r="C16617" i="29" s="1"/>
  <c r="C16618" i="29" s="1"/>
  <c r="C16619" i="29" s="1"/>
  <c r="C16620" i="29" s="1"/>
  <c r="C16621" i="29" s="1"/>
  <c r="C16622" i="29" s="1"/>
  <c r="C16623" i="29" s="1"/>
  <c r="C16624" i="29" s="1"/>
  <c r="C16625" i="29" s="1"/>
  <c r="C16626" i="29" s="1"/>
  <c r="C16627" i="29" s="1"/>
  <c r="C16628" i="29" s="1"/>
  <c r="C16629" i="29" s="1"/>
  <c r="C16630" i="29" s="1"/>
  <c r="C16631" i="29" s="1"/>
  <c r="C16632" i="29" s="1"/>
  <c r="C16633" i="29" s="1"/>
  <c r="C16634" i="29" s="1"/>
  <c r="C16635" i="29" s="1"/>
  <c r="C16636" i="29" s="1"/>
  <c r="C16637" i="29" s="1"/>
  <c r="C16638" i="29" s="1"/>
  <c r="C16639" i="29" s="1"/>
  <c r="C16640" i="29" s="1"/>
  <c r="C16641" i="29" s="1"/>
  <c r="C16642" i="29" s="1"/>
  <c r="C16643" i="29" s="1"/>
  <c r="C16644" i="29" s="1"/>
  <c r="C16645" i="29" s="1"/>
  <c r="C16646" i="29" s="1"/>
  <c r="C16647" i="29" s="1"/>
  <c r="C16648" i="29" s="1"/>
  <c r="C16649" i="29" s="1"/>
  <c r="C16650" i="29" s="1"/>
  <c r="C16651" i="29" s="1"/>
  <c r="C16652" i="29" s="1"/>
  <c r="C16653" i="29" s="1"/>
  <c r="C16654" i="29" s="1"/>
  <c r="C16655" i="29" s="1"/>
  <c r="C16656" i="29" s="1"/>
  <c r="C16657" i="29" s="1"/>
  <c r="C16658" i="29" s="1"/>
  <c r="C16659" i="29" s="1"/>
  <c r="C16660" i="29" s="1"/>
  <c r="C16661" i="29" s="1"/>
  <c r="C16662" i="29" s="1"/>
  <c r="C16663" i="29" s="1"/>
  <c r="C16664" i="29" s="1"/>
  <c r="C16665" i="29" s="1"/>
  <c r="C16666" i="29" s="1"/>
  <c r="C16667" i="29" s="1"/>
  <c r="C16668" i="29" s="1"/>
  <c r="C16669" i="29" s="1"/>
  <c r="C16670" i="29" s="1"/>
  <c r="C16671" i="29" s="1"/>
  <c r="C16672" i="29" s="1"/>
  <c r="C16673" i="29" s="1"/>
  <c r="C16674" i="29" s="1"/>
  <c r="C16675" i="29" s="1"/>
  <c r="C16676" i="29" s="1"/>
  <c r="C16677" i="29" s="1"/>
  <c r="C16678" i="29" s="1"/>
  <c r="C16679" i="29" s="1"/>
  <c r="C16680" i="29" s="1"/>
  <c r="C16681" i="29" s="1"/>
  <c r="C16682" i="29" s="1"/>
  <c r="C16683" i="29" s="1"/>
  <c r="C16684" i="29" s="1"/>
  <c r="C16685" i="29" s="1"/>
  <c r="C16686" i="29" s="1"/>
  <c r="C16687" i="29" s="1"/>
  <c r="C16688" i="29" s="1"/>
  <c r="C16689" i="29" s="1"/>
  <c r="C16690" i="29" s="1"/>
  <c r="C16691" i="29" s="1"/>
  <c r="C16692" i="29" s="1"/>
  <c r="C16693" i="29" s="1"/>
  <c r="C16694" i="29" s="1"/>
  <c r="C16695" i="29" s="1"/>
  <c r="C16696" i="29" s="1"/>
  <c r="C16697" i="29" s="1"/>
  <c r="C16698" i="29" s="1"/>
  <c r="C16699" i="29" s="1"/>
  <c r="C16700" i="29" s="1"/>
  <c r="C16701" i="29" s="1"/>
  <c r="C16702" i="29" s="1"/>
  <c r="C16703" i="29" s="1"/>
  <c r="C16704" i="29" s="1"/>
  <c r="C16705" i="29" s="1"/>
  <c r="C16706" i="29" s="1"/>
  <c r="C16707" i="29" s="1"/>
  <c r="C16708" i="29" s="1"/>
  <c r="C16709" i="29" s="1"/>
  <c r="C16710" i="29" s="1"/>
  <c r="C16711" i="29" s="1"/>
  <c r="C16712" i="29" s="1"/>
  <c r="C16713" i="29" s="1"/>
  <c r="C16714" i="29" s="1"/>
  <c r="C16715" i="29" s="1"/>
  <c r="C16716" i="29" s="1"/>
  <c r="C16717" i="29" s="1"/>
  <c r="C16718" i="29" s="1"/>
  <c r="C16719" i="29" s="1"/>
  <c r="C16720" i="29" s="1"/>
  <c r="C16721" i="29" s="1"/>
  <c r="C16722" i="29" s="1"/>
  <c r="C16723" i="29" s="1"/>
  <c r="C16724" i="29" s="1"/>
  <c r="C16725" i="29" s="1"/>
  <c r="C16726" i="29" s="1"/>
  <c r="C16727" i="29" s="1"/>
  <c r="C16728" i="29" s="1"/>
  <c r="C16729" i="29" s="1"/>
  <c r="C16730" i="29" s="1"/>
  <c r="C16731" i="29" s="1"/>
  <c r="C16732" i="29" s="1"/>
  <c r="C16733" i="29" s="1"/>
  <c r="C16734" i="29" s="1"/>
  <c r="C16735" i="29" s="1"/>
  <c r="C16736" i="29" s="1"/>
  <c r="C16737" i="29" s="1"/>
  <c r="C16738" i="29" s="1"/>
  <c r="C16739" i="29" s="1"/>
  <c r="C16740" i="29" s="1"/>
  <c r="C16741" i="29" s="1"/>
  <c r="C16742" i="29" s="1"/>
  <c r="C16743" i="29" s="1"/>
  <c r="C16744" i="29" s="1"/>
  <c r="C16745" i="29" s="1"/>
  <c r="C16746" i="29" s="1"/>
  <c r="C16747" i="29" s="1"/>
  <c r="C16748" i="29" s="1"/>
  <c r="C16749" i="29" s="1"/>
  <c r="C16750" i="29" s="1"/>
  <c r="C16751" i="29" s="1"/>
  <c r="C16752" i="29" s="1"/>
  <c r="C16753" i="29" s="1"/>
  <c r="C16754" i="29" s="1"/>
  <c r="C16755" i="29" s="1"/>
  <c r="C16756" i="29" s="1"/>
  <c r="C16757" i="29" s="1"/>
  <c r="C16758" i="29" s="1"/>
  <c r="C16759" i="29" s="1"/>
  <c r="C16760" i="29" s="1"/>
  <c r="C16761" i="29" s="1"/>
  <c r="C16762" i="29" s="1"/>
  <c r="C16763" i="29" s="1"/>
  <c r="C16764" i="29" s="1"/>
  <c r="C16765" i="29" s="1"/>
  <c r="C16766" i="29" s="1"/>
  <c r="C16767" i="29" s="1"/>
  <c r="C16768" i="29" s="1"/>
  <c r="C16769" i="29" s="1"/>
  <c r="C16770" i="29" s="1"/>
  <c r="C16771" i="29" s="1"/>
  <c r="C16772" i="29" s="1"/>
  <c r="C16773" i="29" s="1"/>
  <c r="C16774" i="29" s="1"/>
  <c r="C16775" i="29" s="1"/>
  <c r="C16776" i="29" s="1"/>
  <c r="C16777" i="29" s="1"/>
  <c r="C16778" i="29" s="1"/>
  <c r="C16779" i="29" s="1"/>
  <c r="C16780" i="29" s="1"/>
  <c r="C16781" i="29" s="1"/>
  <c r="C16782" i="29" s="1"/>
  <c r="C16783" i="29" s="1"/>
  <c r="C16784" i="29" s="1"/>
  <c r="C16785" i="29" s="1"/>
  <c r="C16786" i="29" s="1"/>
  <c r="C16787" i="29" s="1"/>
  <c r="C16788" i="29" s="1"/>
  <c r="C16789" i="29" s="1"/>
  <c r="C16790" i="29" s="1"/>
  <c r="C16791" i="29" s="1"/>
  <c r="C16792" i="29" s="1"/>
  <c r="C16793" i="29" s="1"/>
  <c r="C16794" i="29" s="1"/>
  <c r="C16795" i="29" s="1"/>
  <c r="C16796" i="29" s="1"/>
  <c r="C16797" i="29" s="1"/>
  <c r="C16798" i="29" s="1"/>
  <c r="C16799" i="29" s="1"/>
  <c r="C16800" i="29" s="1"/>
  <c r="C16801" i="29" s="1"/>
  <c r="C16802" i="29" s="1"/>
  <c r="C16803" i="29" s="1"/>
  <c r="C16804" i="29" s="1"/>
  <c r="C16805" i="29" s="1"/>
  <c r="C16806" i="29" s="1"/>
  <c r="C16807" i="29" s="1"/>
  <c r="C16808" i="29" s="1"/>
  <c r="C16809" i="29" s="1"/>
  <c r="C16810" i="29" s="1"/>
  <c r="C16811" i="29" s="1"/>
  <c r="C16812" i="29" s="1"/>
  <c r="C16813" i="29" s="1"/>
  <c r="C16814" i="29" s="1"/>
  <c r="C16815" i="29" s="1"/>
  <c r="C16816" i="29" s="1"/>
  <c r="D16808" i="29"/>
  <c r="D16809" i="29" s="1"/>
  <c r="D16810" i="29" s="1"/>
  <c r="D16811" i="29" s="1"/>
  <c r="D16812" i="29" s="1"/>
  <c r="D16813" i="29" s="1"/>
  <c r="D16814" i="29" s="1"/>
  <c r="D16815" i="29" s="1"/>
  <c r="D16816" i="29" s="1"/>
  <c r="D16817" i="29" s="1"/>
  <c r="D16818" i="29" s="1"/>
  <c r="D16819" i="29" s="1"/>
  <c r="D16820" i="29" s="1"/>
  <c r="D16821" i="29" s="1"/>
  <c r="D16822" i="29" s="1"/>
  <c r="D16823" i="29" s="1"/>
  <c r="D16824" i="29" s="1"/>
  <c r="D16825" i="29" s="1"/>
  <c r="D16826" i="29" s="1"/>
  <c r="D16827" i="29" s="1"/>
  <c r="D16828" i="29" s="1"/>
  <c r="D16829" i="29" s="1"/>
  <c r="D16830" i="29" s="1"/>
  <c r="D16831" i="29" s="1"/>
  <c r="D16832" i="29" s="1"/>
  <c r="D16833" i="29" s="1"/>
  <c r="D16834" i="29" s="1"/>
  <c r="D16835" i="29" s="1"/>
  <c r="D16836" i="29" s="1"/>
  <c r="D16837" i="29" s="1"/>
  <c r="D16838" i="29" s="1"/>
  <c r="D16839" i="29" s="1"/>
  <c r="D16840" i="29" s="1"/>
  <c r="D16841" i="29" s="1"/>
  <c r="D16842" i="29" s="1"/>
  <c r="D16843" i="29" s="1"/>
  <c r="D16844" i="29" s="1"/>
  <c r="D16845" i="29" s="1"/>
  <c r="D16846" i="29" s="1"/>
  <c r="D16847" i="29" s="1"/>
  <c r="D16848" i="29" s="1"/>
  <c r="D16849" i="29" s="1"/>
  <c r="D16850" i="29" s="1"/>
  <c r="D16851" i="29" s="1"/>
  <c r="D16852" i="29" s="1"/>
  <c r="D16853" i="29" s="1"/>
  <c r="D16854" i="29" s="1"/>
  <c r="D16855" i="29" s="1"/>
  <c r="D16856" i="29" s="1"/>
  <c r="D16857" i="29" s="1"/>
  <c r="D16858" i="29" s="1"/>
  <c r="D16859" i="29" s="1"/>
  <c r="D16860" i="29" s="1"/>
  <c r="D16861" i="29" s="1"/>
  <c r="D16862" i="29" s="1"/>
  <c r="D16863" i="29" s="1"/>
  <c r="D16864" i="29" s="1"/>
  <c r="D16865" i="29" s="1"/>
  <c r="D16866" i="29" s="1"/>
  <c r="D16867" i="29" s="1"/>
  <c r="D16868" i="29" s="1"/>
  <c r="D16869" i="29" s="1"/>
  <c r="D16870" i="29" s="1"/>
  <c r="D16871" i="29" s="1"/>
  <c r="D16872" i="29" s="1"/>
  <c r="D16873" i="29" s="1"/>
  <c r="D16874" i="29" s="1"/>
  <c r="D16875" i="29" s="1"/>
  <c r="D16876" i="29" s="1"/>
  <c r="D16877" i="29" s="1"/>
  <c r="D16878" i="29" s="1"/>
  <c r="D16879" i="29" s="1"/>
  <c r="D16880" i="29" s="1"/>
  <c r="D16881" i="29" s="1"/>
  <c r="D16882" i="29" s="1"/>
  <c r="D16883" i="29" s="1"/>
  <c r="D16884" i="29" s="1"/>
  <c r="D16885" i="29" s="1"/>
  <c r="D16886" i="29" s="1"/>
  <c r="D16887" i="29" s="1"/>
  <c r="D16888" i="29" s="1"/>
  <c r="D16889" i="29" s="1"/>
  <c r="D16890" i="29" s="1"/>
  <c r="D16891" i="29" s="1"/>
  <c r="D16892" i="29" s="1"/>
  <c r="D16893" i="29" s="1"/>
  <c r="D16894" i="29" s="1"/>
  <c r="D16895" i="29" s="1"/>
  <c r="D16896" i="29" s="1"/>
  <c r="D16897" i="29" s="1"/>
  <c r="D16898" i="29" s="1"/>
  <c r="D16899" i="29" s="1"/>
  <c r="D16900" i="29" s="1"/>
  <c r="D16901" i="29" s="1"/>
  <c r="D16902" i="29" s="1"/>
  <c r="D16903" i="29" s="1"/>
  <c r="D16904" i="29" s="1"/>
  <c r="D16905" i="29" s="1"/>
  <c r="D16906" i="29" s="1"/>
  <c r="D16907" i="29" s="1"/>
  <c r="D16908" i="29" s="1"/>
  <c r="D16909" i="29" s="1"/>
  <c r="D16910" i="29" s="1"/>
  <c r="D16911" i="29" s="1"/>
  <c r="D16912" i="29" s="1"/>
  <c r="D16913" i="29" s="1"/>
  <c r="D16914" i="29" s="1"/>
  <c r="D16915" i="29" s="1"/>
  <c r="D16916" i="29" s="1"/>
  <c r="D16917" i="29" s="1"/>
  <c r="D16918" i="29" s="1"/>
  <c r="D16919" i="29" s="1"/>
  <c r="D16920" i="29" s="1"/>
  <c r="D16921" i="29" s="1"/>
  <c r="D16922" i="29" s="1"/>
  <c r="D16923" i="29" s="1"/>
  <c r="D16924" i="29" s="1"/>
  <c r="D16925" i="29" s="1"/>
  <c r="D16926" i="29" s="1"/>
  <c r="D16927" i="29" s="1"/>
  <c r="D16928" i="29" s="1"/>
  <c r="D16929" i="29" s="1"/>
  <c r="D16930" i="29" s="1"/>
  <c r="D16931" i="29" s="1"/>
  <c r="D16932" i="29" s="1"/>
  <c r="D16933" i="29" s="1"/>
  <c r="D16934" i="29" s="1"/>
  <c r="D16935" i="29" s="1"/>
  <c r="D16936" i="29" s="1"/>
  <c r="D16937" i="29" s="1"/>
  <c r="D16938" i="29" s="1"/>
  <c r="D16939" i="29" s="1"/>
  <c r="D16940" i="29" s="1"/>
  <c r="D16941" i="29" s="1"/>
  <c r="D16942" i="29" s="1"/>
  <c r="D16943" i="29" s="1"/>
  <c r="D16944" i="29" s="1"/>
  <c r="D16945" i="29" s="1"/>
  <c r="D16946" i="29" s="1"/>
  <c r="D16947" i="29" s="1"/>
  <c r="D16948" i="29" s="1"/>
  <c r="D16949" i="29" s="1"/>
  <c r="D16950" i="29" s="1"/>
  <c r="D16951" i="29" s="1"/>
  <c r="D16952" i="29" s="1"/>
  <c r="D16953" i="29" s="1"/>
  <c r="D16954" i="29" s="1"/>
  <c r="D16955" i="29" s="1"/>
  <c r="D16956" i="29" s="1"/>
  <c r="D16957" i="29" s="1"/>
  <c r="D16958" i="29" s="1"/>
  <c r="D16959" i="29" s="1"/>
  <c r="D16960" i="29" s="1"/>
  <c r="D16961" i="29" s="1"/>
  <c r="D16962" i="29" s="1"/>
  <c r="D16963" i="29" s="1"/>
  <c r="D16964" i="29" s="1"/>
  <c r="D16965" i="29" s="1"/>
  <c r="D16966" i="29" s="1"/>
  <c r="D16967" i="29" s="1"/>
  <c r="D16968" i="29" s="1"/>
  <c r="D16969" i="29" s="1"/>
  <c r="D16970" i="29" s="1"/>
  <c r="D16971" i="29" s="1"/>
  <c r="D16972" i="29" s="1"/>
  <c r="D16973" i="29" s="1"/>
  <c r="D16974" i="29" s="1"/>
  <c r="D16975" i="29" s="1"/>
  <c r="D16976" i="29" s="1"/>
  <c r="D16977" i="29" s="1"/>
  <c r="D16978" i="29" s="1"/>
  <c r="D16979" i="29" s="1"/>
  <c r="D16980" i="29" s="1"/>
  <c r="D16981" i="29" s="1"/>
  <c r="D16982" i="29" s="1"/>
  <c r="D16983" i="29" s="1"/>
  <c r="D16984" i="29" s="1"/>
  <c r="D16985" i="29" s="1"/>
  <c r="D16986" i="29" s="1"/>
  <c r="D16987" i="29" s="1"/>
  <c r="D16988" i="29" s="1"/>
  <c r="D16989" i="29" s="1"/>
  <c r="D16990" i="29" s="1"/>
  <c r="D16991" i="29" s="1"/>
  <c r="D16992" i="29" s="1"/>
  <c r="D16993" i="29" s="1"/>
  <c r="D16994" i="29" s="1"/>
  <c r="D16995" i="29" s="1"/>
  <c r="D16996" i="29" s="1"/>
  <c r="D16997" i="29" s="1"/>
  <c r="D16998" i="29" s="1"/>
  <c r="D16999" i="29" s="1"/>
  <c r="D17000" i="29" s="1"/>
  <c r="D17001" i="29" s="1"/>
  <c r="D17002" i="29" s="1"/>
  <c r="D17003" i="29" s="1"/>
  <c r="D17004" i="29" s="1"/>
  <c r="D17005" i="29" s="1"/>
  <c r="D17006" i="29" s="1"/>
  <c r="D17007" i="29" s="1"/>
  <c r="D17008" i="29" s="1"/>
  <c r="D17009" i="29" s="1"/>
  <c r="D17010" i="29" s="1"/>
  <c r="D17011" i="29" s="1"/>
  <c r="D17012" i="29" s="1"/>
  <c r="D17013" i="29" s="1"/>
  <c r="D17014" i="29" s="1"/>
  <c r="D17015" i="29" s="1"/>
  <c r="D17016" i="29" s="1"/>
  <c r="D17017" i="29" s="1"/>
  <c r="D17018" i="29" s="1"/>
  <c r="D17019" i="29" s="1"/>
  <c r="D17020" i="29" s="1"/>
  <c r="D17021" i="29" s="1"/>
  <c r="D17022" i="29" s="1"/>
  <c r="D17023" i="29" s="1"/>
  <c r="D17024" i="29" s="1"/>
  <c r="D17025" i="29" s="1"/>
  <c r="D17026" i="29" s="1"/>
  <c r="D17027" i="29" s="1"/>
  <c r="D17028" i="29" s="1"/>
  <c r="D17029" i="29" s="1"/>
  <c r="D17030" i="29" s="1"/>
  <c r="D17031" i="29" s="1"/>
  <c r="D17032" i="29" s="1"/>
  <c r="D17033" i="29" s="1"/>
  <c r="D17034" i="29" s="1"/>
  <c r="D17035" i="29" s="1"/>
  <c r="D17036" i="29" s="1"/>
  <c r="D17037" i="29" s="1"/>
  <c r="D17038" i="29" s="1"/>
  <c r="D17039" i="29" s="1"/>
  <c r="D17040" i="29" s="1"/>
  <c r="D17041" i="29" s="1"/>
  <c r="D17042" i="29" s="1"/>
  <c r="D17043" i="29" s="1"/>
  <c r="D17044" i="29" s="1"/>
  <c r="D17045" i="29" s="1"/>
  <c r="D17046" i="29" s="1"/>
  <c r="D17047" i="29" s="1"/>
  <c r="D17048" i="29" s="1"/>
  <c r="D17049" i="29" s="1"/>
  <c r="D17050" i="29" s="1"/>
  <c r="D17051" i="29" s="1"/>
  <c r="D17052" i="29" s="1"/>
  <c r="D17053" i="29" s="1"/>
  <c r="D17054" i="29" s="1"/>
  <c r="D17055" i="29" s="1"/>
  <c r="D17056" i="29" s="1"/>
  <c r="D17057" i="29" s="1"/>
  <c r="D17058" i="29" s="1"/>
  <c r="D17059" i="29" s="1"/>
  <c r="D17060" i="29" s="1"/>
  <c r="D17061" i="29" s="1"/>
  <c r="D17062" i="29" s="1"/>
  <c r="D17063" i="29" s="1"/>
  <c r="D17064" i="29" s="1"/>
  <c r="D17065" i="29" s="1"/>
  <c r="D17066" i="29" s="1"/>
  <c r="D17067" i="29" s="1"/>
  <c r="D17068" i="29" s="1"/>
  <c r="D17069" i="29" s="1"/>
  <c r="D17070" i="29" s="1"/>
  <c r="D17071" i="29" s="1"/>
  <c r="D17072" i="29" s="1"/>
  <c r="D17073" i="29" s="1"/>
  <c r="D17074" i="29" s="1"/>
  <c r="D17075" i="29" s="1"/>
  <c r="D17076" i="29" s="1"/>
  <c r="D17077" i="29" s="1"/>
  <c r="D17078" i="29" s="1"/>
  <c r="D17079" i="29" s="1"/>
  <c r="D17080" i="29" s="1"/>
  <c r="D17081" i="29" s="1"/>
  <c r="D17082" i="29" s="1"/>
  <c r="D17083" i="29" s="1"/>
  <c r="D17084" i="29" s="1"/>
  <c r="D17085" i="29" s="1"/>
  <c r="D17086" i="29" s="1"/>
  <c r="D17087" i="29" s="1"/>
  <c r="D17088" i="29" s="1"/>
  <c r="D17089" i="29" s="1"/>
  <c r="D17090" i="29" s="1"/>
  <c r="D17091" i="29" s="1"/>
  <c r="D17092" i="29" s="1"/>
  <c r="D17093" i="29" s="1"/>
  <c r="D17094" i="29" s="1"/>
  <c r="D17095" i="29" s="1"/>
  <c r="D17096" i="29" s="1"/>
  <c r="D17097" i="29" s="1"/>
  <c r="D17098" i="29" s="1"/>
  <c r="D17099" i="29" s="1"/>
  <c r="D17100" i="29" s="1"/>
  <c r="D17101" i="29" s="1"/>
  <c r="D17102" i="29" s="1"/>
  <c r="D17103" i="29" s="1"/>
  <c r="D17104" i="29" s="1"/>
  <c r="D17105" i="29" s="1"/>
  <c r="D17106" i="29" s="1"/>
  <c r="D17107" i="29" s="1"/>
  <c r="D17108" i="29" s="1"/>
  <c r="D17109" i="29" s="1"/>
  <c r="D17110" i="29" s="1"/>
  <c r="D17111" i="29" s="1"/>
  <c r="D17112" i="29" s="1"/>
  <c r="D17113" i="29" s="1"/>
  <c r="D17114" i="29" s="1"/>
  <c r="D17115" i="29" s="1"/>
  <c r="D17116" i="29" s="1"/>
  <c r="D17117" i="29" s="1"/>
  <c r="D17118" i="29" s="1"/>
  <c r="D17119" i="29" s="1"/>
  <c r="D17120" i="29" s="1"/>
  <c r="D17121" i="29" s="1"/>
  <c r="D17122" i="29" s="1"/>
  <c r="D17123" i="29" s="1"/>
  <c r="D17124" i="29" s="1"/>
  <c r="D17125" i="29" s="1"/>
  <c r="D17126" i="29" s="1"/>
  <c r="D17127" i="29" s="1"/>
  <c r="D17128" i="29" s="1"/>
  <c r="D17129" i="29" s="1"/>
  <c r="D17130" i="29" s="1"/>
  <c r="D17131" i="29" s="1"/>
  <c r="D17132" i="29" s="1"/>
  <c r="D17133" i="29" s="1"/>
  <c r="D17134" i="29" s="1"/>
  <c r="D17135" i="29" s="1"/>
  <c r="D17136" i="29" s="1"/>
  <c r="D17137" i="29" s="1"/>
  <c r="D17138" i="29" s="1"/>
  <c r="D17139" i="29" s="1"/>
  <c r="D17140" i="29" s="1"/>
  <c r="D17141" i="29" s="1"/>
  <c r="D17142" i="29" s="1"/>
  <c r="D17143" i="29" s="1"/>
  <c r="D17144" i="29" s="1"/>
  <c r="D17145" i="29" s="1"/>
  <c r="D17146" i="29" s="1"/>
  <c r="D17147" i="29" s="1"/>
  <c r="D17148" i="29" s="1"/>
  <c r="D17149" i="29" s="1"/>
  <c r="D17150" i="29" s="1"/>
  <c r="D17151" i="29" s="1"/>
  <c r="D17152" i="29" s="1"/>
  <c r="D17153" i="29" s="1"/>
  <c r="D17154" i="29" s="1"/>
  <c r="D17155" i="29" s="1"/>
  <c r="D17156" i="29" s="1"/>
  <c r="D17157" i="29" s="1"/>
  <c r="D17158" i="29" s="1"/>
  <c r="D17159" i="29" s="1"/>
  <c r="D17160" i="29" s="1"/>
  <c r="D17161" i="29" s="1"/>
  <c r="D17162" i="29" s="1"/>
  <c r="D17163" i="29" s="1"/>
  <c r="D17164" i="29" s="1"/>
  <c r="D17165" i="29" s="1"/>
  <c r="D17166" i="29" s="1"/>
  <c r="D17167" i="29" s="1"/>
  <c r="D17168" i="29" s="1"/>
  <c r="D17169" i="29" s="1"/>
  <c r="D17170" i="29" s="1"/>
  <c r="D17171" i="29" s="1"/>
  <c r="B16818" i="29"/>
  <c r="B16819" i="29" s="1"/>
  <c r="B16820" i="29" s="1"/>
  <c r="B16821" i="29" s="1"/>
  <c r="B16822" i="29" s="1"/>
  <c r="B16823" i="29" s="1"/>
  <c r="B16824" i="29" s="1"/>
  <c r="B16825" i="29" s="1"/>
  <c r="B16826" i="29" s="1"/>
  <c r="B16827" i="29" s="1"/>
  <c r="B16828" i="29" s="1"/>
  <c r="B16829" i="29" s="1"/>
  <c r="B16830" i="29" s="1"/>
  <c r="B16831" i="29" s="1"/>
  <c r="B16832" i="29" s="1"/>
  <c r="B16833" i="29" s="1"/>
  <c r="B16834" i="29" s="1"/>
  <c r="B16835" i="29" s="1"/>
  <c r="B16836" i="29" s="1"/>
  <c r="B16837" i="29" s="1"/>
  <c r="B16838" i="29" s="1"/>
  <c r="B16839" i="29" s="1"/>
  <c r="B16840" i="29" s="1"/>
  <c r="B16841" i="29" s="1"/>
  <c r="B16842" i="29" s="1"/>
  <c r="B16843" i="29" s="1"/>
  <c r="B16844" i="29" s="1"/>
  <c r="B16845" i="29" s="1"/>
  <c r="B16846" i="29" s="1"/>
  <c r="B16847" i="29" s="1"/>
  <c r="B16848" i="29" s="1"/>
  <c r="B16849" i="29" s="1"/>
  <c r="B16850" i="29" s="1"/>
  <c r="B16851" i="29" s="1"/>
  <c r="B16852" i="29" s="1"/>
  <c r="B16853" i="29" s="1"/>
  <c r="B16854" i="29" s="1"/>
  <c r="B16855" i="29" s="1"/>
  <c r="B16856" i="29" s="1"/>
  <c r="B16857" i="29" s="1"/>
  <c r="B16858" i="29" s="1"/>
  <c r="B16859" i="29" s="1"/>
  <c r="B16860" i="29" s="1"/>
  <c r="B16861" i="29" s="1"/>
  <c r="B16862" i="29" s="1"/>
  <c r="B16863" i="29" s="1"/>
  <c r="B16864" i="29" s="1"/>
  <c r="B16865" i="29" s="1"/>
  <c r="B16866" i="29" s="1"/>
  <c r="B16867" i="29" s="1"/>
  <c r="B16868" i="29" s="1"/>
  <c r="B16869" i="29" s="1"/>
  <c r="B16870" i="29" s="1"/>
  <c r="B16871" i="29" s="1"/>
  <c r="B16872" i="29" s="1"/>
  <c r="B16873" i="29" s="1"/>
  <c r="B16874" i="29" s="1"/>
  <c r="B16875" i="29" s="1"/>
  <c r="B16876" i="29" s="1"/>
  <c r="B16877" i="29" s="1"/>
  <c r="B16878" i="29" s="1"/>
  <c r="B16879" i="29" s="1"/>
  <c r="B16880" i="29" s="1"/>
  <c r="B16881" i="29" s="1"/>
  <c r="B16882" i="29" s="1"/>
  <c r="B16883" i="29" s="1"/>
  <c r="B16884" i="29" s="1"/>
  <c r="B16885" i="29" s="1"/>
  <c r="B16886" i="29" s="1"/>
  <c r="B16887" i="29" s="1"/>
  <c r="B16888" i="29" s="1"/>
  <c r="B16889" i="29" s="1"/>
  <c r="B16890" i="29" s="1"/>
  <c r="B16891" i="29" s="1"/>
  <c r="B16892" i="29" s="1"/>
  <c r="B16893" i="29" s="1"/>
  <c r="B16894" i="29" s="1"/>
  <c r="B16895" i="29" s="1"/>
  <c r="B16896" i="29" s="1"/>
  <c r="B16897" i="29" s="1"/>
  <c r="B16898" i="29" s="1"/>
  <c r="B16899" i="29" s="1"/>
  <c r="B16900" i="29" s="1"/>
  <c r="B16901" i="29" s="1"/>
  <c r="B16902" i="29" s="1"/>
  <c r="B16903" i="29" s="1"/>
  <c r="B16904" i="29" s="1"/>
  <c r="B16905" i="29" s="1"/>
  <c r="B16906" i="29" s="1"/>
  <c r="B16907" i="29" s="1"/>
  <c r="B16908" i="29" s="1"/>
  <c r="B16909" i="29" s="1"/>
  <c r="B16910" i="29" s="1"/>
  <c r="B16911" i="29" s="1"/>
  <c r="B16912" i="29" s="1"/>
  <c r="B16913" i="29" s="1"/>
  <c r="B16914" i="29" s="1"/>
  <c r="B16915" i="29" s="1"/>
  <c r="B16916" i="29" s="1"/>
  <c r="B16917" i="29" s="1"/>
  <c r="B16918" i="29" s="1"/>
  <c r="B16919" i="29" s="1"/>
  <c r="B16920" i="29" s="1"/>
  <c r="B16921" i="29" s="1"/>
  <c r="B16922" i="29" s="1"/>
  <c r="B16923" i="29" s="1"/>
  <c r="B16924" i="29" s="1"/>
  <c r="B16925" i="29" s="1"/>
  <c r="B16926" i="29" s="1"/>
  <c r="B16927" i="29" s="1"/>
  <c r="B16928" i="29" s="1"/>
  <c r="B16929" i="29" s="1"/>
  <c r="B16930" i="29" s="1"/>
  <c r="B16931" i="29" s="1"/>
  <c r="B16932" i="29" s="1"/>
  <c r="B16933" i="29" s="1"/>
  <c r="B16934" i="29" s="1"/>
  <c r="B16935" i="29" s="1"/>
  <c r="B16936" i="29" s="1"/>
  <c r="B16937" i="29" s="1"/>
  <c r="B16938" i="29" s="1"/>
  <c r="B16939" i="29" s="1"/>
  <c r="B16940" i="29" s="1"/>
  <c r="B16941" i="29" s="1"/>
  <c r="B16942" i="29" s="1"/>
  <c r="B16943" i="29" s="1"/>
  <c r="B16944" i="29" s="1"/>
  <c r="B16945" i="29" s="1"/>
  <c r="B16946" i="29" s="1"/>
  <c r="B16947" i="29" s="1"/>
  <c r="B16948" i="29" s="1"/>
  <c r="B16949" i="29" s="1"/>
  <c r="B16950" i="29" s="1"/>
  <c r="B16951" i="29" s="1"/>
  <c r="B16952" i="29" s="1"/>
  <c r="B16953" i="29" s="1"/>
  <c r="B16954" i="29" s="1"/>
  <c r="B16955" i="29" s="1"/>
  <c r="B16956" i="29" s="1"/>
  <c r="B16957" i="29" s="1"/>
  <c r="B16958" i="29" s="1"/>
  <c r="B16959" i="29" s="1"/>
  <c r="B16960" i="29" s="1"/>
  <c r="B16961" i="29" s="1"/>
  <c r="B16962" i="29" s="1"/>
  <c r="B16963" i="29" s="1"/>
  <c r="B16964" i="29" s="1"/>
  <c r="B16965" i="29" s="1"/>
  <c r="B16966" i="29" s="1"/>
  <c r="B16967" i="29" s="1"/>
  <c r="B16968" i="29" s="1"/>
  <c r="B16969" i="29" s="1"/>
  <c r="B16970" i="29" s="1"/>
  <c r="B16971" i="29" s="1"/>
  <c r="B16972" i="29" s="1"/>
  <c r="B16973" i="29" s="1"/>
  <c r="B16974" i="29" s="1"/>
  <c r="B16975" i="29" s="1"/>
  <c r="B16976" i="29" s="1"/>
  <c r="B16977" i="29" s="1"/>
  <c r="B16978" i="29" s="1"/>
  <c r="B16979" i="29" s="1"/>
  <c r="B16980" i="29" s="1"/>
  <c r="B16981" i="29" s="1"/>
  <c r="B16982" i="29" s="1"/>
  <c r="B16983" i="29" s="1"/>
  <c r="B16984" i="29" s="1"/>
  <c r="B16985" i="29" s="1"/>
  <c r="B16986" i="29" s="1"/>
  <c r="B16987" i="29" s="1"/>
  <c r="B16988" i="29" s="1"/>
  <c r="B16989" i="29" s="1"/>
  <c r="B16990" i="29" s="1"/>
  <c r="B16991" i="29" s="1"/>
  <c r="B16992" i="29" s="1"/>
  <c r="B16993" i="29" s="1"/>
  <c r="B16994" i="29" s="1"/>
  <c r="B16995" i="29" s="1"/>
  <c r="B16996" i="29" s="1"/>
  <c r="B16997" i="29" s="1"/>
  <c r="B16998" i="29" s="1"/>
  <c r="B16999" i="29" s="1"/>
  <c r="B17000" i="29" s="1"/>
  <c r="B17001" i="29" s="1"/>
  <c r="B17002" i="29" s="1"/>
  <c r="B17003" i="29" s="1"/>
  <c r="B17004" i="29" s="1"/>
  <c r="B17005" i="29" s="1"/>
  <c r="B17006" i="29" s="1"/>
  <c r="B17007" i="29" s="1"/>
  <c r="B17008" i="29" s="1"/>
  <c r="B17009" i="29" s="1"/>
  <c r="B17010" i="29" s="1"/>
  <c r="B17011" i="29" s="1"/>
  <c r="B17012" i="29" s="1"/>
  <c r="B17013" i="29" s="1"/>
  <c r="B17014" i="29" s="1"/>
  <c r="B17015" i="29" s="1"/>
  <c r="B17016" i="29" s="1"/>
  <c r="B17017" i="29" s="1"/>
  <c r="B17018" i="29" s="1"/>
  <c r="B17019" i="29" s="1"/>
  <c r="B17020" i="29" s="1"/>
  <c r="B17021" i="29" s="1"/>
  <c r="B17022" i="29" s="1"/>
  <c r="B17023" i="29" s="1"/>
  <c r="B17024" i="29" s="1"/>
  <c r="B17025" i="29" s="1"/>
  <c r="B17026" i="29" s="1"/>
  <c r="B17027" i="29" s="1"/>
  <c r="B17028" i="29" s="1"/>
  <c r="B17029" i="29" s="1"/>
  <c r="B17030" i="29" s="1"/>
  <c r="B17031" i="29" s="1"/>
  <c r="B17032" i="29" s="1"/>
  <c r="B17033" i="29" s="1"/>
  <c r="B17034" i="29" s="1"/>
  <c r="B17035" i="29" s="1"/>
  <c r="B17036" i="29" s="1"/>
  <c r="B17037" i="29" s="1"/>
  <c r="B17038" i="29" s="1"/>
  <c r="B17039" i="29" s="1"/>
  <c r="B17040" i="29" s="1"/>
  <c r="B17041" i="29" s="1"/>
  <c r="B17042" i="29" s="1"/>
  <c r="B17043" i="29" s="1"/>
  <c r="B17044" i="29" s="1"/>
  <c r="B17045" i="29" s="1"/>
  <c r="B17046" i="29" s="1"/>
  <c r="B17047" i="29" s="1"/>
  <c r="B17048" i="29" s="1"/>
  <c r="B17049" i="29" s="1"/>
  <c r="B17050" i="29" s="1"/>
  <c r="B17051" i="29" s="1"/>
  <c r="B17052" i="29" s="1"/>
  <c r="B17053" i="29" s="1"/>
  <c r="B17054" i="29" s="1"/>
  <c r="B17055" i="29" s="1"/>
  <c r="B17056" i="29" s="1"/>
  <c r="B17057" i="29" s="1"/>
  <c r="B17058" i="29" s="1"/>
  <c r="B17059" i="29" s="1"/>
  <c r="B17060" i="29" s="1"/>
  <c r="B17061" i="29" s="1"/>
  <c r="B17062" i="29" s="1"/>
  <c r="B17063" i="29" s="1"/>
  <c r="B17064" i="29" s="1"/>
  <c r="B17065" i="29" s="1"/>
  <c r="B17066" i="29" s="1"/>
  <c r="B17067" i="29" s="1"/>
  <c r="B17068" i="29" s="1"/>
  <c r="B17069" i="29" s="1"/>
  <c r="B17070" i="29" s="1"/>
  <c r="B17071" i="29" s="1"/>
  <c r="B17072" i="29" s="1"/>
  <c r="B17073" i="29" s="1"/>
  <c r="B17074" i="29" s="1"/>
  <c r="B17075" i="29" s="1"/>
  <c r="B17076" i="29" s="1"/>
  <c r="B17077" i="29" s="1"/>
  <c r="B17078" i="29" s="1"/>
  <c r="B17079" i="29" s="1"/>
  <c r="B17080" i="29" s="1"/>
  <c r="B17081" i="29" s="1"/>
  <c r="B17082" i="29" s="1"/>
  <c r="B17083" i="29" s="1"/>
  <c r="B17084" i="29" s="1"/>
  <c r="B17085" i="29" s="1"/>
  <c r="B17086" i="29" s="1"/>
  <c r="B17087" i="29" s="1"/>
  <c r="B17088" i="29" s="1"/>
  <c r="B17089" i="29" s="1"/>
  <c r="B17090" i="29" s="1"/>
  <c r="B17091" i="29" s="1"/>
  <c r="B17092" i="29" s="1"/>
  <c r="B17093" i="29" s="1"/>
  <c r="B17094" i="29" s="1"/>
  <c r="B17095" i="29" s="1"/>
  <c r="B17096" i="29" s="1"/>
  <c r="B17097" i="29" s="1"/>
  <c r="B17098" i="29" s="1"/>
  <c r="B17099" i="29" s="1"/>
  <c r="B17100" i="29" s="1"/>
  <c r="B17101" i="29" s="1"/>
  <c r="B17102" i="29" s="1"/>
  <c r="B17103" i="29" s="1"/>
  <c r="B17104" i="29" s="1"/>
  <c r="B17105" i="29" s="1"/>
  <c r="B17106" i="29" s="1"/>
  <c r="B17107" i="29" s="1"/>
  <c r="B17108" i="29" s="1"/>
  <c r="B17109" i="29" s="1"/>
  <c r="B17110" i="29" s="1"/>
  <c r="B17111" i="29" s="1"/>
  <c r="B17112" i="29" s="1"/>
  <c r="B17113" i="29" s="1"/>
  <c r="B17114" i="29" s="1"/>
  <c r="B17115" i="29" s="1"/>
  <c r="B17116" i="29" s="1"/>
  <c r="B17117" i="29" s="1"/>
  <c r="B17118" i="29" s="1"/>
  <c r="B17119" i="29" s="1"/>
  <c r="B17120" i="29" s="1"/>
  <c r="B17121" i="29" s="1"/>
  <c r="B17122" i="29" s="1"/>
  <c r="B17123" i="29" s="1"/>
  <c r="B17124" i="29" s="1"/>
  <c r="B17125" i="29" s="1"/>
  <c r="B17126" i="29" s="1"/>
  <c r="B17127" i="29" s="1"/>
  <c r="B17128" i="29" s="1"/>
  <c r="B17129" i="29" s="1"/>
  <c r="B17130" i="29" s="1"/>
  <c r="B17131" i="29" s="1"/>
  <c r="B17132" i="29" s="1"/>
  <c r="B17133" i="29" s="1"/>
  <c r="B17134" i="29" s="1"/>
  <c r="B17135" i="29" s="1"/>
  <c r="B17136" i="29" s="1"/>
  <c r="B17137" i="29" s="1"/>
  <c r="B17138" i="29" s="1"/>
  <c r="B17139" i="29" s="1"/>
  <c r="B17140" i="29" s="1"/>
  <c r="B17141" i="29" s="1"/>
  <c r="B17142" i="29" s="1"/>
  <c r="B17143" i="29" s="1"/>
  <c r="B17144" i="29" s="1"/>
  <c r="B17145" i="29" s="1"/>
  <c r="B17146" i="29" s="1"/>
  <c r="B17147" i="29" s="1"/>
  <c r="B17148" i="29" s="1"/>
  <c r="B17149" i="29" s="1"/>
  <c r="B17150" i="29" s="1"/>
  <c r="B17151" i="29" s="1"/>
  <c r="B17152" i="29" s="1"/>
  <c r="B17153" i="29" s="1"/>
  <c r="B17154" i="29" s="1"/>
  <c r="B17155" i="29" s="1"/>
  <c r="B17156" i="29" s="1"/>
  <c r="B17157" i="29" s="1"/>
  <c r="B17158" i="29" s="1"/>
  <c r="B17159" i="29" s="1"/>
  <c r="B17160" i="29" s="1"/>
  <c r="B17161" i="29" s="1"/>
  <c r="B17162" i="29" s="1"/>
  <c r="B17163" i="29" s="1"/>
  <c r="B17164" i="29" s="1"/>
  <c r="B17165" i="29" s="1"/>
  <c r="B17166" i="29" s="1"/>
  <c r="B17167" i="29" s="1"/>
  <c r="B17168" i="29" s="1"/>
  <c r="B17169" i="29" s="1"/>
  <c r="B17170" i="29" s="1"/>
  <c r="B17171" i="29" s="1"/>
  <c r="B17172" i="29" s="1"/>
  <c r="B17173" i="29" s="1"/>
  <c r="B17174" i="29" s="1"/>
  <c r="B17175" i="29" s="1"/>
  <c r="B17176" i="29" s="1"/>
  <c r="B17177" i="29" s="1"/>
  <c r="B17178" i="29" s="1"/>
  <c r="B17179" i="29" s="1"/>
  <c r="B17180" i="29" s="1"/>
  <c r="B17181" i="29" s="1"/>
  <c r="C16818" i="29"/>
  <c r="C16819" i="29" s="1"/>
  <c r="C16820" i="29" s="1"/>
  <c r="C16821" i="29" s="1"/>
  <c r="C16822" i="29" s="1"/>
  <c r="C16823" i="29" s="1"/>
  <c r="C16824" i="29" s="1"/>
  <c r="C16825" i="29" s="1"/>
  <c r="C16826" i="29" s="1"/>
  <c r="C16827" i="29" s="1"/>
  <c r="C16828" i="29" s="1"/>
  <c r="C16829" i="29" s="1"/>
  <c r="C16830" i="29" s="1"/>
  <c r="C16831" i="29" s="1"/>
  <c r="C16832" i="29" s="1"/>
  <c r="C16833" i="29" s="1"/>
  <c r="C16834" i="29" s="1"/>
  <c r="C16835" i="29" s="1"/>
  <c r="C16836" i="29" s="1"/>
  <c r="C16837" i="29" s="1"/>
  <c r="C16838" i="29" s="1"/>
  <c r="C16839" i="29" s="1"/>
  <c r="C16840" i="29" s="1"/>
  <c r="C16841" i="29" s="1"/>
  <c r="C16842" i="29" s="1"/>
  <c r="C16843" i="29" s="1"/>
  <c r="C16844" i="29" s="1"/>
  <c r="C16845" i="29" s="1"/>
  <c r="C16846" i="29" s="1"/>
  <c r="C16847" i="29" s="1"/>
  <c r="C16848" i="29" s="1"/>
  <c r="C16849" i="29" s="1"/>
  <c r="C16850" i="29" s="1"/>
  <c r="C16851" i="29" s="1"/>
  <c r="C16852" i="29" s="1"/>
  <c r="C16853" i="29" s="1"/>
  <c r="C16854" i="29" s="1"/>
  <c r="C16855" i="29" s="1"/>
  <c r="C16856" i="29" s="1"/>
  <c r="C16857" i="29" s="1"/>
  <c r="C16858" i="29" s="1"/>
  <c r="C16859" i="29" s="1"/>
  <c r="C16860" i="29" s="1"/>
  <c r="C16861" i="29" s="1"/>
  <c r="C16862" i="29" s="1"/>
  <c r="C16863" i="29" s="1"/>
  <c r="C16864" i="29" s="1"/>
  <c r="C16865" i="29" s="1"/>
  <c r="C16866" i="29" s="1"/>
  <c r="C16867" i="29" s="1"/>
  <c r="C16868" i="29" s="1"/>
  <c r="C16869" i="29" s="1"/>
  <c r="C16870" i="29" s="1"/>
  <c r="C16871" i="29" s="1"/>
  <c r="C16872" i="29" s="1"/>
  <c r="C16873" i="29" s="1"/>
  <c r="C16874" i="29" s="1"/>
  <c r="C16875" i="29" s="1"/>
  <c r="C16876" i="29" s="1"/>
  <c r="C16877" i="29" s="1"/>
  <c r="C16878" i="29" s="1"/>
  <c r="C16879" i="29" s="1"/>
  <c r="C16880" i="29" s="1"/>
  <c r="C16881" i="29" s="1"/>
  <c r="C16882" i="29" s="1"/>
  <c r="C16883" i="29" s="1"/>
  <c r="C16884" i="29" s="1"/>
  <c r="C16885" i="29" s="1"/>
  <c r="C16886" i="29" s="1"/>
  <c r="C16887" i="29" s="1"/>
  <c r="C16888" i="29" s="1"/>
  <c r="C16889" i="29" s="1"/>
  <c r="C16890" i="29" s="1"/>
  <c r="C16891" i="29" s="1"/>
  <c r="C16892" i="29" s="1"/>
  <c r="C16893" i="29" s="1"/>
  <c r="C16894" i="29" s="1"/>
  <c r="C16895" i="29" s="1"/>
  <c r="C16896" i="29" s="1"/>
  <c r="C16897" i="29" s="1"/>
  <c r="C16898" i="29" s="1"/>
  <c r="C16899" i="29" s="1"/>
  <c r="C16900" i="29" s="1"/>
  <c r="C16901" i="29" s="1"/>
  <c r="C16902" i="29" s="1"/>
  <c r="C16903" i="29" s="1"/>
  <c r="C16904" i="29" s="1"/>
  <c r="C16905" i="29" s="1"/>
  <c r="C16906" i="29" s="1"/>
  <c r="C16907" i="29" s="1"/>
  <c r="C16908" i="29" s="1"/>
  <c r="C16909" i="29" s="1"/>
  <c r="C16910" i="29" s="1"/>
  <c r="C16911" i="29" s="1"/>
  <c r="C16912" i="29" s="1"/>
  <c r="C16913" i="29" s="1"/>
  <c r="C16914" i="29" s="1"/>
  <c r="C16915" i="29" s="1"/>
  <c r="C16916" i="29" s="1"/>
  <c r="C16917" i="29" s="1"/>
  <c r="C16918" i="29" s="1"/>
  <c r="C16919" i="29" s="1"/>
  <c r="C16920" i="29" s="1"/>
  <c r="C16921" i="29" s="1"/>
  <c r="C16922" i="29" s="1"/>
  <c r="C16923" i="29" s="1"/>
  <c r="C16924" i="29" s="1"/>
  <c r="C16925" i="29" s="1"/>
  <c r="C16926" i="29" s="1"/>
  <c r="C16927" i="29" s="1"/>
  <c r="C16928" i="29" s="1"/>
  <c r="C16929" i="29" s="1"/>
  <c r="C16930" i="29" s="1"/>
  <c r="C16931" i="29" s="1"/>
  <c r="C16932" i="29" s="1"/>
  <c r="C16933" i="29" s="1"/>
  <c r="C16934" i="29" s="1"/>
  <c r="C16935" i="29" s="1"/>
  <c r="C16936" i="29" s="1"/>
  <c r="C16937" i="29" s="1"/>
  <c r="C16938" i="29" s="1"/>
  <c r="C16939" i="29" s="1"/>
  <c r="C16940" i="29" s="1"/>
  <c r="C16941" i="29" s="1"/>
  <c r="C16942" i="29" s="1"/>
  <c r="C16943" i="29" s="1"/>
  <c r="C16944" i="29" s="1"/>
  <c r="C16945" i="29" s="1"/>
  <c r="C16946" i="29" s="1"/>
  <c r="C16947" i="29" s="1"/>
  <c r="C16948" i="29" s="1"/>
  <c r="C16949" i="29" s="1"/>
  <c r="C16950" i="29" s="1"/>
  <c r="C16951" i="29" s="1"/>
  <c r="C16952" i="29" s="1"/>
  <c r="C16953" i="29" s="1"/>
  <c r="C16954" i="29" s="1"/>
  <c r="C16955" i="29" s="1"/>
  <c r="C16956" i="29" s="1"/>
  <c r="C16957" i="29" s="1"/>
  <c r="C16958" i="29" s="1"/>
  <c r="C16959" i="29" s="1"/>
  <c r="C16960" i="29" s="1"/>
  <c r="C16961" i="29" s="1"/>
  <c r="C16962" i="29" s="1"/>
  <c r="C16963" i="29" s="1"/>
  <c r="C16964" i="29" s="1"/>
  <c r="C16965" i="29" s="1"/>
  <c r="C16966" i="29" s="1"/>
  <c r="C16967" i="29" s="1"/>
  <c r="C16968" i="29" s="1"/>
  <c r="C16969" i="29" s="1"/>
  <c r="C16970" i="29" s="1"/>
  <c r="C16971" i="29" s="1"/>
  <c r="C16972" i="29" s="1"/>
  <c r="C16973" i="29" s="1"/>
  <c r="C16974" i="29" s="1"/>
  <c r="C16975" i="29" s="1"/>
  <c r="C16976" i="29" s="1"/>
  <c r="C16977" i="29" s="1"/>
  <c r="C16978" i="29" s="1"/>
  <c r="C16979" i="29" s="1"/>
  <c r="C16980" i="29" s="1"/>
  <c r="C16981" i="29" s="1"/>
  <c r="C16982" i="29" s="1"/>
  <c r="C16983" i="29" s="1"/>
  <c r="C16984" i="29" s="1"/>
  <c r="C16985" i="29" s="1"/>
  <c r="C16986" i="29" s="1"/>
  <c r="C16987" i="29" s="1"/>
  <c r="C16988" i="29" s="1"/>
  <c r="C16989" i="29" s="1"/>
  <c r="C16990" i="29" s="1"/>
  <c r="C16991" i="29" s="1"/>
  <c r="C16992" i="29" s="1"/>
  <c r="C16993" i="29" s="1"/>
  <c r="C16994" i="29" s="1"/>
  <c r="C16995" i="29" s="1"/>
  <c r="C16996" i="29" s="1"/>
  <c r="C16997" i="29" s="1"/>
  <c r="C16998" i="29" s="1"/>
  <c r="C16999" i="29" s="1"/>
  <c r="C17000" i="29" s="1"/>
  <c r="C17001" i="29" s="1"/>
  <c r="C17002" i="29" s="1"/>
  <c r="C17003" i="29" s="1"/>
  <c r="C17004" i="29" s="1"/>
  <c r="C17005" i="29" s="1"/>
  <c r="C17006" i="29" s="1"/>
  <c r="C17007" i="29" s="1"/>
  <c r="C17008" i="29" s="1"/>
  <c r="C17009" i="29" s="1"/>
  <c r="C17010" i="29" s="1"/>
  <c r="C17011" i="29" s="1"/>
  <c r="C17012" i="29" s="1"/>
  <c r="C17013" i="29" s="1"/>
  <c r="C17014" i="29" s="1"/>
  <c r="C17015" i="29" s="1"/>
  <c r="C17016" i="29" s="1"/>
  <c r="C17017" i="29" s="1"/>
  <c r="C17018" i="29" s="1"/>
  <c r="C17019" i="29" s="1"/>
  <c r="C17020" i="29" s="1"/>
  <c r="C17021" i="29" s="1"/>
  <c r="C17022" i="29" s="1"/>
  <c r="C17023" i="29" s="1"/>
  <c r="C17024" i="29" s="1"/>
  <c r="C17025" i="29" s="1"/>
  <c r="C17026" i="29" s="1"/>
  <c r="C17027" i="29" s="1"/>
  <c r="C17028" i="29" s="1"/>
  <c r="C17029" i="29" s="1"/>
  <c r="C17030" i="29" s="1"/>
  <c r="C17031" i="29" s="1"/>
  <c r="C17032" i="29" s="1"/>
  <c r="C17033" i="29" s="1"/>
  <c r="C17034" i="29" s="1"/>
  <c r="C17035" i="29" s="1"/>
  <c r="C17036" i="29" s="1"/>
  <c r="C17037" i="29" s="1"/>
  <c r="C17038" i="29" s="1"/>
  <c r="C17039" i="29" s="1"/>
  <c r="C17040" i="29" s="1"/>
  <c r="C17041" i="29" s="1"/>
  <c r="C17042" i="29" s="1"/>
  <c r="C17043" i="29" s="1"/>
  <c r="C17044" i="29" s="1"/>
  <c r="C17045" i="29" s="1"/>
  <c r="C17046" i="29" s="1"/>
  <c r="C17047" i="29" s="1"/>
  <c r="C17048" i="29" s="1"/>
  <c r="C17049" i="29" s="1"/>
  <c r="C17050" i="29" s="1"/>
  <c r="C17051" i="29" s="1"/>
  <c r="C17052" i="29" s="1"/>
  <c r="C17053" i="29" s="1"/>
  <c r="C17054" i="29" s="1"/>
  <c r="C17055" i="29" s="1"/>
  <c r="C17056" i="29" s="1"/>
  <c r="C17057" i="29" s="1"/>
  <c r="C17058" i="29" s="1"/>
  <c r="C17059" i="29" s="1"/>
  <c r="C17060" i="29" s="1"/>
  <c r="C17061" i="29" s="1"/>
  <c r="C17062" i="29" s="1"/>
  <c r="C17063" i="29" s="1"/>
  <c r="C17064" i="29" s="1"/>
  <c r="C17065" i="29" s="1"/>
  <c r="C17066" i="29" s="1"/>
  <c r="C17067" i="29" s="1"/>
  <c r="C17068" i="29" s="1"/>
  <c r="C17069" i="29" s="1"/>
  <c r="C17070" i="29" s="1"/>
  <c r="C17071" i="29" s="1"/>
  <c r="C17072" i="29" s="1"/>
  <c r="C17073" i="29" s="1"/>
  <c r="C17074" i="29" s="1"/>
  <c r="C17075" i="29" s="1"/>
  <c r="C17076" i="29" s="1"/>
  <c r="C17077" i="29" s="1"/>
  <c r="C17078" i="29" s="1"/>
  <c r="C17079" i="29" s="1"/>
  <c r="C17080" i="29" s="1"/>
  <c r="C17081" i="29" s="1"/>
  <c r="C17082" i="29" s="1"/>
  <c r="C17083" i="29" s="1"/>
  <c r="C17084" i="29" s="1"/>
  <c r="C17085" i="29" s="1"/>
  <c r="C17086" i="29" s="1"/>
  <c r="C17087" i="29" s="1"/>
  <c r="C17088" i="29" s="1"/>
  <c r="C17089" i="29" s="1"/>
  <c r="C17090" i="29" s="1"/>
  <c r="C17091" i="29" s="1"/>
  <c r="C17092" i="29" s="1"/>
  <c r="C17093" i="29" s="1"/>
  <c r="C17094" i="29" s="1"/>
  <c r="C17095" i="29" s="1"/>
  <c r="C17096" i="29" s="1"/>
  <c r="C17097" i="29" s="1"/>
  <c r="C17098" i="29" s="1"/>
  <c r="C17099" i="29" s="1"/>
  <c r="C17100" i="29" s="1"/>
  <c r="C17101" i="29" s="1"/>
  <c r="C17102" i="29" s="1"/>
  <c r="C17103" i="29" s="1"/>
  <c r="C17104" i="29" s="1"/>
  <c r="C17105" i="29" s="1"/>
  <c r="C17106" i="29" s="1"/>
  <c r="C17107" i="29" s="1"/>
  <c r="C17108" i="29" s="1"/>
  <c r="C17109" i="29" s="1"/>
  <c r="C17110" i="29" s="1"/>
  <c r="C17111" i="29" s="1"/>
  <c r="C17112" i="29" s="1"/>
  <c r="C17113" i="29" s="1"/>
  <c r="C17114" i="29" s="1"/>
  <c r="C17115" i="29" s="1"/>
  <c r="C17116" i="29" s="1"/>
  <c r="C17117" i="29" s="1"/>
  <c r="C17118" i="29" s="1"/>
  <c r="C17119" i="29" s="1"/>
  <c r="C17120" i="29" s="1"/>
  <c r="C17121" i="29" s="1"/>
  <c r="C17122" i="29" s="1"/>
  <c r="C17123" i="29" s="1"/>
  <c r="C17124" i="29" s="1"/>
  <c r="C17125" i="29" s="1"/>
  <c r="C17126" i="29" s="1"/>
  <c r="C17127" i="29" s="1"/>
  <c r="C17128" i="29" s="1"/>
  <c r="C17129" i="29" s="1"/>
  <c r="C17130" i="29" s="1"/>
  <c r="C17131" i="29" s="1"/>
  <c r="C17132" i="29" s="1"/>
  <c r="C17133" i="29" s="1"/>
  <c r="C17134" i="29" s="1"/>
  <c r="C17135" i="29" s="1"/>
  <c r="C17136" i="29" s="1"/>
  <c r="C17137" i="29" s="1"/>
  <c r="C17138" i="29" s="1"/>
  <c r="C17139" i="29" s="1"/>
  <c r="C17140" i="29" s="1"/>
  <c r="C17141" i="29" s="1"/>
  <c r="C17142" i="29" s="1"/>
  <c r="C17143" i="29" s="1"/>
  <c r="C17144" i="29" s="1"/>
  <c r="C17145" i="29" s="1"/>
  <c r="C17146" i="29" s="1"/>
  <c r="C17147" i="29" s="1"/>
  <c r="C17148" i="29" s="1"/>
  <c r="C17149" i="29" s="1"/>
  <c r="C17150" i="29" s="1"/>
  <c r="C17151" i="29" s="1"/>
  <c r="C17152" i="29" s="1"/>
  <c r="C17153" i="29" s="1"/>
  <c r="C17154" i="29" s="1"/>
  <c r="C17155" i="29" s="1"/>
  <c r="C17156" i="29" s="1"/>
  <c r="C17157" i="29" s="1"/>
  <c r="C17158" i="29" s="1"/>
  <c r="C17159" i="29" s="1"/>
  <c r="C17160" i="29" s="1"/>
  <c r="C17161" i="29" s="1"/>
  <c r="C17162" i="29" s="1"/>
  <c r="C17163" i="29" s="1"/>
  <c r="C17164" i="29" s="1"/>
  <c r="C17165" i="29" s="1"/>
  <c r="C17166" i="29" s="1"/>
  <c r="C17167" i="29" s="1"/>
  <c r="C17168" i="29" s="1"/>
  <c r="C17169" i="29" s="1"/>
  <c r="C17170" i="29" s="1"/>
  <c r="C17171" i="29" s="1"/>
  <c r="C17172" i="29" s="1"/>
  <c r="C17173" i="29" s="1"/>
  <c r="C17174" i="29" s="1"/>
  <c r="C17175" i="29" s="1"/>
  <c r="C17176" i="29" s="1"/>
  <c r="C17177" i="29" s="1"/>
  <c r="C17178" i="29" s="1"/>
  <c r="C17179" i="29" s="1"/>
  <c r="C17180" i="29" s="1"/>
  <c r="C17181" i="29" s="1"/>
  <c r="D17173" i="29"/>
  <c r="D17174" i="29" s="1"/>
  <c r="D17175" i="29" s="1"/>
  <c r="D17176" i="29" s="1"/>
  <c r="D17177" i="29" s="1"/>
  <c r="D17178" i="29" s="1"/>
  <c r="D17179" i="29" s="1"/>
  <c r="D17180" i="29" s="1"/>
  <c r="D17181" i="29" s="1"/>
  <c r="D17182" i="29" s="1"/>
  <c r="D17183" i="29" s="1"/>
  <c r="D17184" i="29" s="1"/>
  <c r="D17185" i="29" s="1"/>
  <c r="D17186" i="29" s="1"/>
  <c r="D17187" i="29" s="1"/>
  <c r="D17188" i="29" s="1"/>
  <c r="D17189" i="29" s="1"/>
  <c r="D17190" i="29" s="1"/>
  <c r="D17191" i="29" s="1"/>
  <c r="D17192" i="29" s="1"/>
  <c r="D17193" i="29" s="1"/>
  <c r="D17194" i="29" s="1"/>
  <c r="D17195" i="29" s="1"/>
  <c r="D17196" i="29" s="1"/>
  <c r="D17197" i="29" s="1"/>
  <c r="D17198" i="29" s="1"/>
  <c r="D17199" i="29" s="1"/>
  <c r="D17200" i="29" s="1"/>
  <c r="D17201" i="29" s="1"/>
  <c r="D17202" i="29" s="1"/>
  <c r="D17203" i="29" s="1"/>
  <c r="D17204" i="29" s="1"/>
  <c r="D17205" i="29" s="1"/>
  <c r="D17206" i="29" s="1"/>
  <c r="D17207" i="29" s="1"/>
  <c r="D17208" i="29" s="1"/>
  <c r="D17209" i="29" s="1"/>
  <c r="D17210" i="29" s="1"/>
  <c r="D17211" i="29" s="1"/>
  <c r="D17212" i="29" s="1"/>
  <c r="D17213" i="29" s="1"/>
  <c r="D17214" i="29" s="1"/>
  <c r="D17215" i="29" s="1"/>
  <c r="D17216" i="29" s="1"/>
  <c r="D17217" i="29" s="1"/>
  <c r="D17218" i="29" s="1"/>
  <c r="D17219" i="29" s="1"/>
  <c r="D17220" i="29" s="1"/>
  <c r="D17221" i="29" s="1"/>
  <c r="D17222" i="29" s="1"/>
  <c r="D17223" i="29" s="1"/>
  <c r="D17224" i="29" s="1"/>
  <c r="D17225" i="29" s="1"/>
  <c r="D17226" i="29" s="1"/>
  <c r="D17227" i="29" s="1"/>
  <c r="D17228" i="29" s="1"/>
  <c r="D17229" i="29" s="1"/>
  <c r="D17230" i="29" s="1"/>
  <c r="D17231" i="29" s="1"/>
  <c r="D17232" i="29" s="1"/>
  <c r="D17233" i="29" s="1"/>
  <c r="D17234" i="29" s="1"/>
  <c r="D17235" i="29" s="1"/>
  <c r="D17236" i="29" s="1"/>
  <c r="D17237" i="29" s="1"/>
  <c r="D17238" i="29" s="1"/>
  <c r="D17239" i="29" s="1"/>
  <c r="D17240" i="29" s="1"/>
  <c r="D17241" i="29" s="1"/>
  <c r="D17242" i="29" s="1"/>
  <c r="D17243" i="29" s="1"/>
  <c r="D17244" i="29" s="1"/>
  <c r="D17245" i="29" s="1"/>
  <c r="D17246" i="29" s="1"/>
  <c r="D17247" i="29" s="1"/>
  <c r="D17248" i="29" s="1"/>
  <c r="D17249" i="29" s="1"/>
  <c r="D17250" i="29" s="1"/>
  <c r="D17251" i="29" s="1"/>
  <c r="D17252" i="29" s="1"/>
  <c r="D17253" i="29" s="1"/>
  <c r="D17254" i="29" s="1"/>
  <c r="D17255" i="29" s="1"/>
  <c r="D17256" i="29" s="1"/>
  <c r="D17257" i="29" s="1"/>
  <c r="D17258" i="29" s="1"/>
  <c r="D17259" i="29" s="1"/>
  <c r="D17260" i="29" s="1"/>
  <c r="D17261" i="29" s="1"/>
  <c r="D17262" i="29" s="1"/>
  <c r="D17263" i="29" s="1"/>
  <c r="D17264" i="29" s="1"/>
  <c r="D17265" i="29" s="1"/>
  <c r="D17266" i="29" s="1"/>
  <c r="D17267" i="29" s="1"/>
  <c r="D17268" i="29" s="1"/>
  <c r="D17269" i="29" s="1"/>
  <c r="D17270" i="29" s="1"/>
  <c r="D17271" i="29" s="1"/>
  <c r="D17272" i="29" s="1"/>
  <c r="D17273" i="29" s="1"/>
  <c r="D17274" i="29" s="1"/>
  <c r="D17275" i="29" s="1"/>
  <c r="D17276" i="29" s="1"/>
  <c r="D17277" i="29" s="1"/>
  <c r="D17278" i="29" s="1"/>
  <c r="D17279" i="29" s="1"/>
  <c r="D17280" i="29" s="1"/>
  <c r="D17281" i="29" s="1"/>
  <c r="D17282" i="29" s="1"/>
  <c r="D17283" i="29" s="1"/>
  <c r="D17284" i="29" s="1"/>
  <c r="D17285" i="29" s="1"/>
  <c r="D17286" i="29" s="1"/>
  <c r="D17287" i="29" s="1"/>
  <c r="D17288" i="29" s="1"/>
  <c r="D17289" i="29" s="1"/>
  <c r="D17290" i="29" s="1"/>
  <c r="D17291" i="29" s="1"/>
  <c r="D17292" i="29" s="1"/>
  <c r="D17293" i="29" s="1"/>
  <c r="D17294" i="29" s="1"/>
  <c r="D17295" i="29" s="1"/>
  <c r="D17296" i="29" s="1"/>
  <c r="D17297" i="29" s="1"/>
  <c r="D17298" i="29" s="1"/>
  <c r="D17299" i="29" s="1"/>
  <c r="D17300" i="29" s="1"/>
  <c r="D17301" i="29" s="1"/>
  <c r="D17302" i="29" s="1"/>
  <c r="D17303" i="29" s="1"/>
  <c r="D17304" i="29" s="1"/>
  <c r="D17305" i="29" s="1"/>
  <c r="D17306" i="29" s="1"/>
  <c r="D17307" i="29" s="1"/>
  <c r="D17308" i="29" s="1"/>
  <c r="D17309" i="29" s="1"/>
  <c r="D17310" i="29" s="1"/>
  <c r="D17311" i="29" s="1"/>
  <c r="D17312" i="29" s="1"/>
  <c r="D17313" i="29" s="1"/>
  <c r="D17314" i="29" s="1"/>
  <c r="D17315" i="29" s="1"/>
  <c r="D17316" i="29" s="1"/>
  <c r="D17317" i="29" s="1"/>
  <c r="D17318" i="29" s="1"/>
  <c r="D17319" i="29" s="1"/>
  <c r="D17320" i="29" s="1"/>
  <c r="D17321" i="29" s="1"/>
  <c r="D17322" i="29" s="1"/>
  <c r="D17323" i="29" s="1"/>
  <c r="D17324" i="29" s="1"/>
  <c r="D17325" i="29" s="1"/>
  <c r="D17326" i="29" s="1"/>
  <c r="D17327" i="29" s="1"/>
  <c r="D17328" i="29" s="1"/>
  <c r="D17329" i="29" s="1"/>
  <c r="D17330" i="29" s="1"/>
  <c r="D17331" i="29" s="1"/>
  <c r="D17332" i="29" s="1"/>
  <c r="D17333" i="29" s="1"/>
  <c r="D17334" i="29" s="1"/>
  <c r="D17335" i="29" s="1"/>
  <c r="D17336" i="29" s="1"/>
  <c r="D17337" i="29" s="1"/>
  <c r="D17338" i="29" s="1"/>
  <c r="D17339" i="29" s="1"/>
  <c r="D17340" i="29" s="1"/>
  <c r="D17341" i="29" s="1"/>
  <c r="D17342" i="29" s="1"/>
  <c r="D17343" i="29" s="1"/>
  <c r="D17344" i="29" s="1"/>
  <c r="D17345" i="29" s="1"/>
  <c r="D17346" i="29" s="1"/>
  <c r="D17347" i="29" s="1"/>
  <c r="D17348" i="29" s="1"/>
  <c r="D17349" i="29" s="1"/>
  <c r="D17350" i="29" s="1"/>
  <c r="D17351" i="29" s="1"/>
  <c r="D17352" i="29" s="1"/>
  <c r="D17353" i="29" s="1"/>
  <c r="D17354" i="29" s="1"/>
  <c r="D17355" i="29" s="1"/>
  <c r="D17356" i="29" s="1"/>
  <c r="D17357" i="29" s="1"/>
  <c r="D17358" i="29" s="1"/>
  <c r="D17359" i="29" s="1"/>
  <c r="D17360" i="29" s="1"/>
  <c r="D17361" i="29" s="1"/>
  <c r="D17362" i="29" s="1"/>
  <c r="D17363" i="29" s="1"/>
  <c r="D17364" i="29" s="1"/>
  <c r="D17365" i="29" s="1"/>
  <c r="D17366" i="29" s="1"/>
  <c r="B17183" i="29"/>
  <c r="C17183" i="29"/>
  <c r="C17184" i="29" s="1"/>
  <c r="C17185" i="29" s="1"/>
  <c r="C17186" i="29" s="1"/>
  <c r="C17187" i="29" s="1"/>
  <c r="C17188" i="29" s="1"/>
  <c r="C17189" i="29" s="1"/>
  <c r="C17190" i="29" s="1"/>
  <c r="C17191" i="29" s="1"/>
  <c r="C17192" i="29" s="1"/>
  <c r="C17193" i="29" s="1"/>
  <c r="C17194" i="29" s="1"/>
  <c r="C17195" i="29" s="1"/>
  <c r="C17196" i="29" s="1"/>
  <c r="C17197" i="29" s="1"/>
  <c r="C17198" i="29" s="1"/>
  <c r="C17199" i="29" s="1"/>
  <c r="C17200" i="29" s="1"/>
  <c r="C17201" i="29" s="1"/>
  <c r="C17202" i="29" s="1"/>
  <c r="C17203" i="29" s="1"/>
  <c r="C17204" i="29" s="1"/>
  <c r="C17205" i="29" s="1"/>
  <c r="C17206" i="29" s="1"/>
  <c r="C17207" i="29" s="1"/>
  <c r="C17208" i="29" s="1"/>
  <c r="C17209" i="29" s="1"/>
  <c r="C17210" i="29" s="1"/>
  <c r="C17211" i="29" s="1"/>
  <c r="C17212" i="29" s="1"/>
  <c r="C17213" i="29" s="1"/>
  <c r="C17214" i="29" s="1"/>
  <c r="C17215" i="29" s="1"/>
  <c r="C17216" i="29" s="1"/>
  <c r="C17217" i="29" s="1"/>
  <c r="C17218" i="29" s="1"/>
  <c r="C17219" i="29" s="1"/>
  <c r="C17220" i="29" s="1"/>
  <c r="C17221" i="29" s="1"/>
  <c r="C17222" i="29" s="1"/>
  <c r="C17223" i="29" s="1"/>
  <c r="C17224" i="29" s="1"/>
  <c r="C17225" i="29" s="1"/>
  <c r="C17226" i="29" s="1"/>
  <c r="C17227" i="29" s="1"/>
  <c r="C17228" i="29" s="1"/>
  <c r="C17229" i="29" s="1"/>
  <c r="C17230" i="29" s="1"/>
  <c r="C17231" i="29" s="1"/>
  <c r="C17232" i="29" s="1"/>
  <c r="C17233" i="29" s="1"/>
  <c r="C17234" i="29" s="1"/>
  <c r="C17235" i="29" s="1"/>
  <c r="C17236" i="29" s="1"/>
  <c r="C17237" i="29" s="1"/>
  <c r="C17238" i="29" s="1"/>
  <c r="C17239" i="29" s="1"/>
  <c r="C17240" i="29" s="1"/>
  <c r="C17241" i="29" s="1"/>
  <c r="C17242" i="29" s="1"/>
  <c r="C17243" i="29" s="1"/>
  <c r="C17244" i="29" s="1"/>
  <c r="C17245" i="29" s="1"/>
  <c r="C17246" i="29" s="1"/>
  <c r="C17247" i="29" s="1"/>
  <c r="C17248" i="29" s="1"/>
  <c r="C17249" i="29" s="1"/>
  <c r="C17250" i="29" s="1"/>
  <c r="C17251" i="29" s="1"/>
  <c r="C17252" i="29" s="1"/>
  <c r="C17253" i="29" s="1"/>
  <c r="C17254" i="29" s="1"/>
  <c r="C17255" i="29" s="1"/>
  <c r="C17256" i="29" s="1"/>
  <c r="C17257" i="29" s="1"/>
  <c r="C17258" i="29" s="1"/>
  <c r="C17259" i="29" s="1"/>
  <c r="C17260" i="29" s="1"/>
  <c r="C17261" i="29" s="1"/>
  <c r="C17262" i="29" s="1"/>
  <c r="C17263" i="29" s="1"/>
  <c r="C17264" i="29" s="1"/>
  <c r="C17265" i="29" s="1"/>
  <c r="C17266" i="29" s="1"/>
  <c r="C17267" i="29" s="1"/>
  <c r="C17268" i="29" s="1"/>
  <c r="C17269" i="29" s="1"/>
  <c r="C17270" i="29" s="1"/>
  <c r="C17271" i="29" s="1"/>
  <c r="C17272" i="29" s="1"/>
  <c r="C17273" i="29" s="1"/>
  <c r="C17274" i="29" s="1"/>
  <c r="C17275" i="29" s="1"/>
  <c r="C17276" i="29" s="1"/>
  <c r="C17277" i="29" s="1"/>
  <c r="C17278" i="29" s="1"/>
  <c r="C17279" i="29" s="1"/>
  <c r="C17280" i="29" s="1"/>
  <c r="C17281" i="29" s="1"/>
  <c r="C17282" i="29" s="1"/>
  <c r="C17283" i="29" s="1"/>
  <c r="C17284" i="29" s="1"/>
  <c r="C17285" i="29" s="1"/>
  <c r="C17286" i="29" s="1"/>
  <c r="C17287" i="29" s="1"/>
  <c r="C17288" i="29" s="1"/>
  <c r="C17289" i="29" s="1"/>
  <c r="C17290" i="29" s="1"/>
  <c r="C17291" i="29" s="1"/>
  <c r="C17292" i="29" s="1"/>
  <c r="C17293" i="29" s="1"/>
  <c r="C17294" i="29" s="1"/>
  <c r="C17295" i="29" s="1"/>
  <c r="C17296" i="29" s="1"/>
  <c r="C17297" i="29" s="1"/>
  <c r="C17298" i="29" s="1"/>
  <c r="C17299" i="29" s="1"/>
  <c r="C17300" i="29" s="1"/>
  <c r="C17301" i="29" s="1"/>
  <c r="C17302" i="29" s="1"/>
  <c r="C17303" i="29" s="1"/>
  <c r="C17304" i="29" s="1"/>
  <c r="C17305" i="29" s="1"/>
  <c r="C17306" i="29" s="1"/>
  <c r="C17307" i="29" s="1"/>
  <c r="C17308" i="29" s="1"/>
  <c r="C17309" i="29" s="1"/>
  <c r="C17310" i="29" s="1"/>
  <c r="C17311" i="29" s="1"/>
  <c r="C17312" i="29" s="1"/>
  <c r="C17313" i="29" s="1"/>
  <c r="C17314" i="29" s="1"/>
  <c r="C17315" i="29" s="1"/>
  <c r="C17316" i="29" s="1"/>
  <c r="C17317" i="29" s="1"/>
  <c r="C17318" i="29" s="1"/>
  <c r="C17319" i="29" s="1"/>
  <c r="C17320" i="29" s="1"/>
  <c r="C17321" i="29" s="1"/>
  <c r="C17322" i="29" s="1"/>
  <c r="C17323" i="29" s="1"/>
  <c r="C17324" i="29" s="1"/>
  <c r="C17325" i="29" s="1"/>
  <c r="C17326" i="29" s="1"/>
  <c r="C17327" i="29" s="1"/>
  <c r="C17328" i="29" s="1"/>
  <c r="C17329" i="29" s="1"/>
  <c r="C17330" i="29" s="1"/>
  <c r="C17331" i="29" s="1"/>
  <c r="C17332" i="29" s="1"/>
  <c r="C17333" i="29" s="1"/>
  <c r="C17334" i="29" s="1"/>
  <c r="C17335" i="29" s="1"/>
  <c r="C17336" i="29" s="1"/>
  <c r="C17337" i="29" s="1"/>
  <c r="C17338" i="29" s="1"/>
  <c r="C17339" i="29" s="1"/>
  <c r="C17340" i="29" s="1"/>
  <c r="C17341" i="29" s="1"/>
  <c r="C17342" i="29" s="1"/>
  <c r="C17343" i="29" s="1"/>
  <c r="C17344" i="29" s="1"/>
  <c r="C17345" i="29" s="1"/>
  <c r="C17346" i="29" s="1"/>
  <c r="C17347" i="29" s="1"/>
  <c r="C17348" i="29" s="1"/>
  <c r="C17349" i="29" s="1"/>
  <c r="C17350" i="29" s="1"/>
  <c r="C17351" i="29" s="1"/>
  <c r="C17352" i="29" s="1"/>
  <c r="C17353" i="29" s="1"/>
  <c r="C17354" i="29" s="1"/>
  <c r="C17355" i="29" s="1"/>
  <c r="C17356" i="29" s="1"/>
  <c r="C17357" i="29" s="1"/>
  <c r="C17358" i="29" s="1"/>
  <c r="C17359" i="29" s="1"/>
  <c r="C17360" i="29" s="1"/>
  <c r="C17361" i="29" s="1"/>
  <c r="C17362" i="29" s="1"/>
  <c r="C17363" i="29" s="1"/>
  <c r="C17364" i="29" s="1"/>
  <c r="C17365" i="29" s="1"/>
  <c r="C17366" i="29" s="1"/>
  <c r="C17367" i="29" s="1"/>
  <c r="C17368" i="29" s="1"/>
  <c r="C17369" i="29" s="1"/>
  <c r="C17370" i="29" s="1"/>
  <c r="C17371" i="29" s="1"/>
  <c r="C17372" i="29" s="1"/>
  <c r="C17373" i="29" s="1"/>
  <c r="C17374" i="29" s="1"/>
  <c r="C17375" i="29" s="1"/>
  <c r="C17376" i="29" s="1"/>
  <c r="C17377" i="29" s="1"/>
  <c r="C17378" i="29" s="1"/>
  <c r="C17379" i="29" s="1"/>
  <c r="C17380" i="29" s="1"/>
  <c r="C17381" i="29" s="1"/>
  <c r="C17382" i="29" s="1"/>
  <c r="C17383" i="29" s="1"/>
  <c r="C17384" i="29" s="1"/>
  <c r="C17385" i="29" s="1"/>
  <c r="C17386" i="29" s="1"/>
  <c r="C17387" i="29" s="1"/>
  <c r="C17388" i="29" s="1"/>
  <c r="C17389" i="29" s="1"/>
  <c r="C17390" i="29" s="1"/>
  <c r="C17391" i="29" s="1"/>
  <c r="C17392" i="29" s="1"/>
  <c r="C17393" i="29" s="1"/>
  <c r="C17394" i="29" s="1"/>
  <c r="C17395" i="29" s="1"/>
  <c r="C17396" i="29" s="1"/>
  <c r="C17397" i="29" s="1"/>
  <c r="C17398" i="29" s="1"/>
  <c r="C17399" i="29" s="1"/>
  <c r="C17400" i="29" s="1"/>
  <c r="C17401" i="29" s="1"/>
  <c r="C17402" i="29" s="1"/>
  <c r="C17403" i="29" s="1"/>
  <c r="C17404" i="29" s="1"/>
  <c r="C17405" i="29" s="1"/>
  <c r="C17406" i="29" s="1"/>
  <c r="C17407" i="29" s="1"/>
  <c r="C17408" i="29" s="1"/>
  <c r="C17409" i="29" s="1"/>
  <c r="C17410" i="29" s="1"/>
  <c r="C17411" i="29" s="1"/>
  <c r="C17412" i="29" s="1"/>
  <c r="C17413" i="29" s="1"/>
  <c r="C17414" i="29" s="1"/>
  <c r="C17415" i="29" s="1"/>
  <c r="C17416" i="29" s="1"/>
  <c r="C17417" i="29" s="1"/>
  <c r="C17418" i="29" s="1"/>
  <c r="C17419" i="29" s="1"/>
  <c r="C17420" i="29" s="1"/>
  <c r="C17421" i="29" s="1"/>
  <c r="C17422" i="29" s="1"/>
  <c r="C17423" i="29" s="1"/>
  <c r="C17424" i="29" s="1"/>
  <c r="C17425" i="29" s="1"/>
  <c r="C17426" i="29" s="1"/>
  <c r="C17427" i="29" s="1"/>
  <c r="C17428" i="29" s="1"/>
  <c r="C17429" i="29" s="1"/>
  <c r="C17430" i="29" s="1"/>
  <c r="C17431" i="29" s="1"/>
  <c r="C17432" i="29" s="1"/>
  <c r="C17433" i="29" s="1"/>
  <c r="C17434" i="29" s="1"/>
  <c r="C17435" i="29" s="1"/>
  <c r="C17436" i="29" s="1"/>
  <c r="C17437" i="29" s="1"/>
  <c r="C17438" i="29" s="1"/>
  <c r="C17439" i="29" s="1"/>
  <c r="C17440" i="29" s="1"/>
  <c r="C17441" i="29" s="1"/>
  <c r="C17442" i="29" s="1"/>
  <c r="C17443" i="29" s="1"/>
  <c r="C17444" i="29" s="1"/>
  <c r="C17445" i="29" s="1"/>
  <c r="C17446" i="29" s="1"/>
  <c r="C17447" i="29" s="1"/>
  <c r="C17448" i="29" s="1"/>
  <c r="C17449" i="29" s="1"/>
  <c r="C17450" i="29" s="1"/>
  <c r="C17451" i="29" s="1"/>
  <c r="C17452" i="29" s="1"/>
  <c r="C17453" i="29" s="1"/>
  <c r="C17454" i="29" s="1"/>
  <c r="C17455" i="29" s="1"/>
  <c r="C17456" i="29" s="1"/>
  <c r="C17457" i="29" s="1"/>
  <c r="C17458" i="29" s="1"/>
  <c r="C17459" i="29" s="1"/>
  <c r="C17460" i="29" s="1"/>
  <c r="C17461" i="29" s="1"/>
  <c r="C17462" i="29" s="1"/>
  <c r="C17463" i="29" s="1"/>
  <c r="C17464" i="29" s="1"/>
  <c r="C17465" i="29" s="1"/>
  <c r="C17466" i="29" s="1"/>
  <c r="C17467" i="29" s="1"/>
  <c r="C17468" i="29" s="1"/>
  <c r="C17469" i="29" s="1"/>
  <c r="C17470" i="29" s="1"/>
  <c r="C17471" i="29" s="1"/>
  <c r="C17472" i="29" s="1"/>
  <c r="C17473" i="29" s="1"/>
  <c r="C17474" i="29" s="1"/>
  <c r="C17475" i="29" s="1"/>
  <c r="C17476" i="29" s="1"/>
  <c r="C17477" i="29" s="1"/>
  <c r="C17478" i="29" s="1"/>
  <c r="C17479" i="29" s="1"/>
  <c r="C17480" i="29" s="1"/>
  <c r="C17481" i="29" s="1"/>
  <c r="C17482" i="29" s="1"/>
  <c r="C17483" i="29" s="1"/>
  <c r="C17484" i="29" s="1"/>
  <c r="C17485" i="29" s="1"/>
  <c r="C17486" i="29" s="1"/>
  <c r="C17487" i="29" s="1"/>
  <c r="C17488" i="29" s="1"/>
  <c r="C17489" i="29" s="1"/>
  <c r="C17490" i="29" s="1"/>
  <c r="C17491" i="29" s="1"/>
  <c r="C17492" i="29" s="1"/>
  <c r="C17493" i="29" s="1"/>
  <c r="C17494" i="29" s="1"/>
  <c r="C17495" i="29" s="1"/>
  <c r="C17496" i="29" s="1"/>
  <c r="C17497" i="29" s="1"/>
  <c r="C17498" i="29" s="1"/>
  <c r="C17499" i="29" s="1"/>
  <c r="C17500" i="29" s="1"/>
  <c r="C17501" i="29" s="1"/>
  <c r="C17502" i="29" s="1"/>
  <c r="C17503" i="29" s="1"/>
  <c r="C17504" i="29" s="1"/>
  <c r="C17505" i="29" s="1"/>
  <c r="C17506" i="29" s="1"/>
  <c r="C17507" i="29" s="1"/>
  <c r="C17508" i="29" s="1"/>
  <c r="C17509" i="29" s="1"/>
  <c r="C17510" i="29" s="1"/>
  <c r="C17511" i="29" s="1"/>
  <c r="C17512" i="29" s="1"/>
  <c r="C17513" i="29" s="1"/>
  <c r="C17514" i="29" s="1"/>
  <c r="C17515" i="29" s="1"/>
  <c r="C17516" i="29" s="1"/>
  <c r="C17517" i="29" s="1"/>
  <c r="C17518" i="29" s="1"/>
  <c r="C17519" i="29" s="1"/>
  <c r="C17520" i="29" s="1"/>
  <c r="C17521" i="29" s="1"/>
  <c r="C17522" i="29" s="1"/>
  <c r="C17523" i="29" s="1"/>
  <c r="C17524" i="29" s="1"/>
  <c r="C17525" i="29" s="1"/>
  <c r="C17526" i="29" s="1"/>
  <c r="C17527" i="29" s="1"/>
  <c r="C17528" i="29" s="1"/>
  <c r="C17529" i="29" s="1"/>
  <c r="C17530" i="29" s="1"/>
  <c r="C17531" i="29" s="1"/>
  <c r="C17532" i="29" s="1"/>
  <c r="C17533" i="29" s="1"/>
  <c r="C17534" i="29" s="1"/>
  <c r="C17535" i="29" s="1"/>
  <c r="C17536" i="29" s="1"/>
  <c r="C17537" i="29" s="1"/>
  <c r="C17538" i="29" s="1"/>
  <c r="C17539" i="29" s="1"/>
  <c r="C17540" i="29" s="1"/>
  <c r="C17541" i="29" s="1"/>
  <c r="C17542" i="29" s="1"/>
  <c r="C17543" i="29" s="1"/>
  <c r="C17544" i="29" s="1"/>
  <c r="C17545" i="29" s="1"/>
  <c r="C17546" i="29" s="1"/>
  <c r="B17184" i="29"/>
  <c r="B17185" i="29" s="1"/>
  <c r="B17186" i="29" s="1"/>
  <c r="B17187" i="29" s="1"/>
  <c r="B17188" i="29" s="1"/>
  <c r="B17189" i="29" s="1"/>
  <c r="B17190" i="29" s="1"/>
  <c r="B17191" i="29" s="1"/>
  <c r="B17192" i="29" s="1"/>
  <c r="B17193" i="29" s="1"/>
  <c r="B17194" i="29" s="1"/>
  <c r="B17195" i="29" s="1"/>
  <c r="B17196" i="29" s="1"/>
  <c r="B17197" i="29" s="1"/>
  <c r="B17198" i="29" s="1"/>
  <c r="B17199" i="29" s="1"/>
  <c r="B17200" i="29" s="1"/>
  <c r="B17201" i="29" s="1"/>
  <c r="B17202" i="29" s="1"/>
  <c r="B17203" i="29" s="1"/>
  <c r="B17204" i="29" s="1"/>
  <c r="B17205" i="29" s="1"/>
  <c r="B17206" i="29" s="1"/>
  <c r="B17207" i="29" s="1"/>
  <c r="B17208" i="29" s="1"/>
  <c r="B17209" i="29" s="1"/>
  <c r="B17210" i="29" s="1"/>
  <c r="B17211" i="29" s="1"/>
  <c r="B17212" i="29" s="1"/>
  <c r="B17213" i="29" s="1"/>
  <c r="B17214" i="29" s="1"/>
  <c r="B17215" i="29" s="1"/>
  <c r="B17216" i="29" s="1"/>
  <c r="B17217" i="29" s="1"/>
  <c r="B17218" i="29" s="1"/>
  <c r="B17219" i="29" s="1"/>
  <c r="B17220" i="29" s="1"/>
  <c r="B17221" i="29" s="1"/>
  <c r="B17222" i="29" s="1"/>
  <c r="B17223" i="29" s="1"/>
  <c r="B17224" i="29" s="1"/>
  <c r="B17225" i="29" s="1"/>
  <c r="B17226" i="29" s="1"/>
  <c r="B17227" i="29" s="1"/>
  <c r="B17228" i="29" s="1"/>
  <c r="B17229" i="29" s="1"/>
  <c r="B17230" i="29" s="1"/>
  <c r="B17231" i="29" s="1"/>
  <c r="B17232" i="29" s="1"/>
  <c r="B17233" i="29" s="1"/>
  <c r="B17234" i="29" s="1"/>
  <c r="B17235" i="29" s="1"/>
  <c r="B17236" i="29" s="1"/>
  <c r="B17237" i="29" s="1"/>
  <c r="B17238" i="29" s="1"/>
  <c r="B17239" i="29" s="1"/>
  <c r="B17240" i="29" s="1"/>
  <c r="B17241" i="29" s="1"/>
  <c r="B17242" i="29" s="1"/>
  <c r="B17243" i="29" s="1"/>
  <c r="B17244" i="29" s="1"/>
  <c r="B17245" i="29" s="1"/>
  <c r="B17246" i="29" s="1"/>
  <c r="B17247" i="29" s="1"/>
  <c r="B17248" i="29" s="1"/>
  <c r="B17249" i="29" s="1"/>
  <c r="B17250" i="29" s="1"/>
  <c r="B17251" i="29" s="1"/>
  <c r="B17252" i="29" s="1"/>
  <c r="B17253" i="29" s="1"/>
  <c r="B17254" i="29" s="1"/>
  <c r="B17255" i="29" s="1"/>
  <c r="B17256" i="29" s="1"/>
  <c r="B17257" i="29" s="1"/>
  <c r="B17258" i="29" s="1"/>
  <c r="B17259" i="29" s="1"/>
  <c r="B17260" i="29" s="1"/>
  <c r="B17261" i="29" s="1"/>
  <c r="B17262" i="29" s="1"/>
  <c r="B17263" i="29" s="1"/>
  <c r="B17264" i="29" s="1"/>
  <c r="B17265" i="29" s="1"/>
  <c r="B17266" i="29" s="1"/>
  <c r="B17267" i="29" s="1"/>
  <c r="B17268" i="29" s="1"/>
  <c r="B17269" i="29" s="1"/>
  <c r="B17270" i="29" s="1"/>
  <c r="B17271" i="29" s="1"/>
  <c r="B17272" i="29" s="1"/>
  <c r="B17273" i="29" s="1"/>
  <c r="B17274" i="29" s="1"/>
  <c r="B17275" i="29" s="1"/>
  <c r="B17276" i="29" s="1"/>
  <c r="B17277" i="29" s="1"/>
  <c r="B17278" i="29" s="1"/>
  <c r="B17279" i="29" s="1"/>
  <c r="B17280" i="29" s="1"/>
  <c r="B17281" i="29" s="1"/>
  <c r="B17282" i="29" s="1"/>
  <c r="B17283" i="29" s="1"/>
  <c r="B17284" i="29" s="1"/>
  <c r="B17285" i="29" s="1"/>
  <c r="B17286" i="29" s="1"/>
  <c r="B17287" i="29" s="1"/>
  <c r="B17288" i="29" s="1"/>
  <c r="B17289" i="29" s="1"/>
  <c r="B17290" i="29" s="1"/>
  <c r="B17291" i="29" s="1"/>
  <c r="B17292" i="29" s="1"/>
  <c r="B17293" i="29" s="1"/>
  <c r="B17294" i="29" s="1"/>
  <c r="B17295" i="29" s="1"/>
  <c r="B17296" i="29" s="1"/>
  <c r="B17297" i="29" s="1"/>
  <c r="B17298" i="29" s="1"/>
  <c r="B17299" i="29" s="1"/>
  <c r="B17300" i="29" s="1"/>
  <c r="B17301" i="29" s="1"/>
  <c r="B17302" i="29" s="1"/>
  <c r="B17303" i="29" s="1"/>
  <c r="B17304" i="29" s="1"/>
  <c r="B17305" i="29" s="1"/>
  <c r="B17306" i="29" s="1"/>
  <c r="B17307" i="29" s="1"/>
  <c r="B17308" i="29" s="1"/>
  <c r="B17309" i="29" s="1"/>
  <c r="B17310" i="29" s="1"/>
  <c r="B17311" i="29" s="1"/>
  <c r="B17312" i="29" s="1"/>
  <c r="B17313" i="29" s="1"/>
  <c r="B17314" i="29" s="1"/>
  <c r="B17315" i="29" s="1"/>
  <c r="B17316" i="29" s="1"/>
  <c r="B17317" i="29" s="1"/>
  <c r="B17318" i="29" s="1"/>
  <c r="B17319" i="29" s="1"/>
  <c r="B17320" i="29" s="1"/>
  <c r="B17321" i="29" s="1"/>
  <c r="B17322" i="29" s="1"/>
  <c r="B17323" i="29" s="1"/>
  <c r="B17324" i="29" s="1"/>
  <c r="B17325" i="29" s="1"/>
  <c r="B17326" i="29" s="1"/>
  <c r="B17327" i="29" s="1"/>
  <c r="B17328" i="29" s="1"/>
  <c r="B17329" i="29" s="1"/>
  <c r="B17330" i="29" s="1"/>
  <c r="B17331" i="29" s="1"/>
  <c r="B17332" i="29" s="1"/>
  <c r="B17333" i="29" s="1"/>
  <c r="B17334" i="29" s="1"/>
  <c r="B17335" i="29" s="1"/>
  <c r="B17336" i="29" s="1"/>
  <c r="B17337" i="29" s="1"/>
  <c r="B17338" i="29" s="1"/>
  <c r="B17339" i="29" s="1"/>
  <c r="B17340" i="29" s="1"/>
  <c r="B17341" i="29" s="1"/>
  <c r="B17342" i="29" s="1"/>
  <c r="B17343" i="29" s="1"/>
  <c r="B17344" i="29" s="1"/>
  <c r="B17345" i="29" s="1"/>
  <c r="B17346" i="29" s="1"/>
  <c r="B17347" i="29" s="1"/>
  <c r="B17348" i="29" s="1"/>
  <c r="B17349" i="29" s="1"/>
  <c r="B17350" i="29" s="1"/>
  <c r="B17351" i="29" s="1"/>
  <c r="B17352" i="29" s="1"/>
  <c r="B17353" i="29" s="1"/>
  <c r="B17354" i="29" s="1"/>
  <c r="B17355" i="29" s="1"/>
  <c r="B17356" i="29" s="1"/>
  <c r="B17357" i="29" s="1"/>
  <c r="B17358" i="29" s="1"/>
  <c r="B17359" i="29" s="1"/>
  <c r="B17360" i="29" s="1"/>
  <c r="B17361" i="29" s="1"/>
  <c r="B17362" i="29" s="1"/>
  <c r="B17363" i="29" s="1"/>
  <c r="B17364" i="29" s="1"/>
  <c r="B17365" i="29" s="1"/>
  <c r="B17366" i="29" s="1"/>
  <c r="B17367" i="29" s="1"/>
  <c r="B17368" i="29" s="1"/>
  <c r="B17369" i="29" s="1"/>
  <c r="B17370" i="29" s="1"/>
  <c r="B17371" i="29" s="1"/>
  <c r="B17372" i="29" s="1"/>
  <c r="B17373" i="29" s="1"/>
  <c r="B17374" i="29" s="1"/>
  <c r="B17375" i="29" s="1"/>
  <c r="B17376" i="29" s="1"/>
  <c r="B17377" i="29" s="1"/>
  <c r="B17378" i="29" s="1"/>
  <c r="B17379" i="29" s="1"/>
  <c r="B17380" i="29" s="1"/>
  <c r="B17381" i="29" s="1"/>
  <c r="B17382" i="29" s="1"/>
  <c r="B17383" i="29" s="1"/>
  <c r="B17384" i="29" s="1"/>
  <c r="B17385" i="29" s="1"/>
  <c r="B17386" i="29" s="1"/>
  <c r="B17387" i="29" s="1"/>
  <c r="B17388" i="29" s="1"/>
  <c r="B17389" i="29" s="1"/>
  <c r="B17390" i="29" s="1"/>
  <c r="B17391" i="29" s="1"/>
  <c r="B17392" i="29" s="1"/>
  <c r="B17393" i="29" s="1"/>
  <c r="B17394" i="29" s="1"/>
  <c r="B17395" i="29" s="1"/>
  <c r="B17396" i="29" s="1"/>
  <c r="B17397" i="29" s="1"/>
  <c r="B17398" i="29" s="1"/>
  <c r="B17399" i="29" s="1"/>
  <c r="B17400" i="29" s="1"/>
  <c r="B17401" i="29" s="1"/>
  <c r="B17402" i="29" s="1"/>
  <c r="B17403" i="29" s="1"/>
  <c r="B17404" i="29" s="1"/>
  <c r="B17405" i="29" s="1"/>
  <c r="B17406" i="29" s="1"/>
  <c r="B17407" i="29" s="1"/>
  <c r="B17408" i="29" s="1"/>
  <c r="B17409" i="29" s="1"/>
  <c r="B17410" i="29" s="1"/>
  <c r="B17411" i="29" s="1"/>
  <c r="B17412" i="29" s="1"/>
  <c r="B17413" i="29" s="1"/>
  <c r="B17414" i="29" s="1"/>
  <c r="B17415" i="29" s="1"/>
  <c r="B17416" i="29" s="1"/>
  <c r="B17417" i="29" s="1"/>
  <c r="B17418" i="29" s="1"/>
  <c r="B17419" i="29" s="1"/>
  <c r="B17420" i="29" s="1"/>
  <c r="B17421" i="29" s="1"/>
  <c r="B17422" i="29" s="1"/>
  <c r="B17423" i="29" s="1"/>
  <c r="B17424" i="29" s="1"/>
  <c r="B17425" i="29" s="1"/>
  <c r="B17426" i="29" s="1"/>
  <c r="B17427" i="29" s="1"/>
  <c r="B17428" i="29" s="1"/>
  <c r="B17429" i="29" s="1"/>
  <c r="B17430" i="29" s="1"/>
  <c r="B17431" i="29" s="1"/>
  <c r="B17432" i="29" s="1"/>
  <c r="B17433" i="29" s="1"/>
  <c r="B17434" i="29" s="1"/>
  <c r="B17435" i="29" s="1"/>
  <c r="B17436" i="29" s="1"/>
  <c r="B17437" i="29" s="1"/>
  <c r="B17438" i="29" s="1"/>
  <c r="B17439" i="29" s="1"/>
  <c r="B17440" i="29" s="1"/>
  <c r="B17441" i="29" s="1"/>
  <c r="B17442" i="29" s="1"/>
  <c r="B17443" i="29" s="1"/>
  <c r="B17444" i="29" s="1"/>
  <c r="B17445" i="29" s="1"/>
  <c r="B17446" i="29" s="1"/>
  <c r="B17447" i="29" s="1"/>
  <c r="B17448" i="29" s="1"/>
  <c r="B17449" i="29" s="1"/>
  <c r="B17450" i="29" s="1"/>
  <c r="B17451" i="29" s="1"/>
  <c r="B17452" i="29" s="1"/>
  <c r="B17453" i="29" s="1"/>
  <c r="B17454" i="29" s="1"/>
  <c r="B17455" i="29" s="1"/>
  <c r="B17456" i="29" s="1"/>
  <c r="B17457" i="29" s="1"/>
  <c r="B17458" i="29" s="1"/>
  <c r="B17459" i="29" s="1"/>
  <c r="B17460" i="29" s="1"/>
  <c r="B17461" i="29" s="1"/>
  <c r="B17462" i="29" s="1"/>
  <c r="B17463" i="29" s="1"/>
  <c r="B17464" i="29" s="1"/>
  <c r="B17465" i="29" s="1"/>
  <c r="B17466" i="29" s="1"/>
  <c r="B17467" i="29" s="1"/>
  <c r="B17468" i="29" s="1"/>
  <c r="B17469" i="29" s="1"/>
  <c r="B17470" i="29" s="1"/>
  <c r="B17471" i="29" s="1"/>
  <c r="B17472" i="29" s="1"/>
  <c r="B17473" i="29" s="1"/>
  <c r="B17474" i="29" s="1"/>
  <c r="B17475" i="29" s="1"/>
  <c r="B17476" i="29" s="1"/>
  <c r="B17477" i="29" s="1"/>
  <c r="B17478" i="29" s="1"/>
  <c r="B17479" i="29" s="1"/>
  <c r="B17480" i="29" s="1"/>
  <c r="B17481" i="29" s="1"/>
  <c r="B17482" i="29" s="1"/>
  <c r="B17483" i="29" s="1"/>
  <c r="B17484" i="29" s="1"/>
  <c r="B17485" i="29" s="1"/>
  <c r="B17486" i="29" s="1"/>
  <c r="B17487" i="29" s="1"/>
  <c r="B17488" i="29" s="1"/>
  <c r="B17489" i="29" s="1"/>
  <c r="B17490" i="29" s="1"/>
  <c r="B17491" i="29" s="1"/>
  <c r="B17492" i="29" s="1"/>
  <c r="B17493" i="29" s="1"/>
  <c r="B17494" i="29" s="1"/>
  <c r="B17495" i="29" s="1"/>
  <c r="B17496" i="29" s="1"/>
  <c r="B17497" i="29" s="1"/>
  <c r="B17498" i="29" s="1"/>
  <c r="B17499" i="29" s="1"/>
  <c r="B17500" i="29" s="1"/>
  <c r="B17501" i="29" s="1"/>
  <c r="B17502" i="29" s="1"/>
  <c r="B17503" i="29" s="1"/>
  <c r="B17504" i="29" s="1"/>
  <c r="B17505" i="29" s="1"/>
  <c r="B17506" i="29" s="1"/>
  <c r="B17507" i="29" s="1"/>
  <c r="B17508" i="29" s="1"/>
  <c r="B17509" i="29" s="1"/>
  <c r="B17510" i="29" s="1"/>
  <c r="B17511" i="29" s="1"/>
  <c r="B17512" i="29" s="1"/>
  <c r="B17513" i="29" s="1"/>
  <c r="B17514" i="29" s="1"/>
  <c r="B17515" i="29" s="1"/>
  <c r="B17516" i="29" s="1"/>
  <c r="B17517" i="29" s="1"/>
  <c r="B17518" i="29" s="1"/>
  <c r="B17519" i="29" s="1"/>
  <c r="B17520" i="29" s="1"/>
  <c r="B17521" i="29" s="1"/>
  <c r="B17522" i="29" s="1"/>
  <c r="B17523" i="29" s="1"/>
  <c r="B17524" i="29" s="1"/>
  <c r="B17525" i="29" s="1"/>
  <c r="B17526" i="29" s="1"/>
  <c r="B17527" i="29" s="1"/>
  <c r="B17528" i="29" s="1"/>
  <c r="B17529" i="29" s="1"/>
  <c r="B17530" i="29" s="1"/>
  <c r="B17531" i="29" s="1"/>
  <c r="B17532" i="29" s="1"/>
  <c r="B17533" i="29" s="1"/>
  <c r="B17534" i="29" s="1"/>
  <c r="B17535" i="29" s="1"/>
  <c r="B17536" i="29" s="1"/>
  <c r="B17537" i="29" s="1"/>
  <c r="B17538" i="29" s="1"/>
  <c r="B17539" i="29" s="1"/>
  <c r="B17540" i="29" s="1"/>
  <c r="B17541" i="29" s="1"/>
  <c r="B17542" i="29" s="1"/>
  <c r="B17543" i="29" s="1"/>
  <c r="B17544" i="29" s="1"/>
  <c r="B17545" i="29" s="1"/>
  <c r="B17546" i="29" s="1"/>
  <c r="D17538" i="29"/>
  <c r="D17539" i="29" s="1"/>
  <c r="D17540" i="29" s="1"/>
  <c r="D17541" i="29" s="1"/>
  <c r="D17542" i="29" s="1"/>
  <c r="D17543" i="29" s="1"/>
  <c r="D17544" i="29" s="1"/>
  <c r="D17545" i="29" s="1"/>
  <c r="D17546" i="29" s="1"/>
  <c r="D17547" i="29" s="1"/>
  <c r="D17548" i="29" s="1"/>
  <c r="D17549" i="29" s="1"/>
  <c r="D17550" i="29" s="1"/>
  <c r="D17551" i="29" s="1"/>
  <c r="D17552" i="29" s="1"/>
  <c r="D17553" i="29" s="1"/>
  <c r="D17554" i="29" s="1"/>
  <c r="D17555" i="29" s="1"/>
  <c r="D17556" i="29" s="1"/>
  <c r="D17557" i="29" s="1"/>
  <c r="D17558" i="29" s="1"/>
  <c r="D17559" i="29" s="1"/>
  <c r="D17560" i="29" s="1"/>
  <c r="D17561" i="29" s="1"/>
  <c r="D17562" i="29" s="1"/>
  <c r="D17563" i="29" s="1"/>
  <c r="D17564" i="29" s="1"/>
  <c r="D17565" i="29" s="1"/>
  <c r="D17566" i="29" s="1"/>
  <c r="D17567" i="29" s="1"/>
  <c r="D17568" i="29" s="1"/>
  <c r="D17569" i="29" s="1"/>
  <c r="D17570" i="29" s="1"/>
  <c r="D17571" i="29" s="1"/>
  <c r="D17572" i="29" s="1"/>
  <c r="D17573" i="29" s="1"/>
  <c r="D17574" i="29" s="1"/>
  <c r="D17575" i="29" s="1"/>
  <c r="D17576" i="29" s="1"/>
  <c r="D17577" i="29" s="1"/>
  <c r="D17578" i="29" s="1"/>
  <c r="D17579" i="29" s="1"/>
  <c r="D17580" i="29" s="1"/>
  <c r="D17581" i="29" s="1"/>
  <c r="D17582" i="29" s="1"/>
  <c r="D17583" i="29" s="1"/>
  <c r="D17584" i="29" s="1"/>
  <c r="D17585" i="29" s="1"/>
  <c r="D17586" i="29" s="1"/>
  <c r="D17587" i="29" s="1"/>
  <c r="D17588" i="29" s="1"/>
  <c r="D17589" i="29" s="1"/>
  <c r="D17590" i="29" s="1"/>
  <c r="D17591" i="29" s="1"/>
  <c r="D17592" i="29" s="1"/>
  <c r="D17593" i="29" s="1"/>
  <c r="D17594" i="29" s="1"/>
  <c r="D17595" i="29" s="1"/>
  <c r="D17596" i="29" s="1"/>
  <c r="D17597" i="29" s="1"/>
  <c r="D17598" i="29" s="1"/>
  <c r="D17599" i="29" s="1"/>
  <c r="D17600" i="29" s="1"/>
  <c r="D17601" i="29" s="1"/>
  <c r="D17602" i="29" s="1"/>
  <c r="D17603" i="29" s="1"/>
  <c r="D17604" i="29" s="1"/>
  <c r="D17605" i="29" s="1"/>
  <c r="D17606" i="29" s="1"/>
  <c r="D17607" i="29" s="1"/>
  <c r="D17608" i="29" s="1"/>
  <c r="D17609" i="29" s="1"/>
  <c r="D17610" i="29" s="1"/>
  <c r="D17611" i="29" s="1"/>
  <c r="D17612" i="29" s="1"/>
  <c r="D17613" i="29" s="1"/>
  <c r="D17614" i="29" s="1"/>
  <c r="D17615" i="29" s="1"/>
  <c r="D17616" i="29" s="1"/>
  <c r="D17617" i="29" s="1"/>
  <c r="D17618" i="29" s="1"/>
  <c r="D17619" i="29" s="1"/>
  <c r="D17620" i="29" s="1"/>
  <c r="D17621" i="29" s="1"/>
  <c r="D17622" i="29" s="1"/>
  <c r="D17623" i="29" s="1"/>
  <c r="D17624" i="29" s="1"/>
  <c r="D17625" i="29" s="1"/>
  <c r="D17626" i="29" s="1"/>
  <c r="D17627" i="29" s="1"/>
  <c r="D17628" i="29" s="1"/>
  <c r="D17629" i="29" s="1"/>
  <c r="D17630" i="29" s="1"/>
  <c r="D17631" i="29" s="1"/>
  <c r="D17632" i="29" s="1"/>
  <c r="D17633" i="29" s="1"/>
  <c r="D17634" i="29" s="1"/>
  <c r="D17635" i="29" s="1"/>
  <c r="D17636" i="29" s="1"/>
  <c r="D17637" i="29" s="1"/>
  <c r="D17638" i="29" s="1"/>
  <c r="D17639" i="29" s="1"/>
  <c r="D17640" i="29" s="1"/>
  <c r="D17641" i="29" s="1"/>
  <c r="D17642" i="29" s="1"/>
  <c r="D17643" i="29" s="1"/>
  <c r="D17644" i="29" s="1"/>
  <c r="D17645" i="29" s="1"/>
  <c r="D17646" i="29" s="1"/>
  <c r="D17647" i="29" s="1"/>
  <c r="D17648" i="29" s="1"/>
  <c r="D17649" i="29" s="1"/>
  <c r="D17650" i="29" s="1"/>
  <c r="D17651" i="29" s="1"/>
  <c r="D17652" i="29" s="1"/>
  <c r="D17653" i="29" s="1"/>
  <c r="D17654" i="29" s="1"/>
  <c r="D17655" i="29" s="1"/>
  <c r="D17656" i="29" s="1"/>
  <c r="D17657" i="29" s="1"/>
  <c r="D17658" i="29" s="1"/>
  <c r="D17659" i="29" s="1"/>
  <c r="D17660" i="29" s="1"/>
  <c r="D17661" i="29" s="1"/>
  <c r="D17662" i="29" s="1"/>
  <c r="D17663" i="29" s="1"/>
  <c r="D17664" i="29" s="1"/>
  <c r="D17665" i="29" s="1"/>
  <c r="D17666" i="29" s="1"/>
  <c r="D17667" i="29" s="1"/>
  <c r="D17668" i="29" s="1"/>
  <c r="D17669" i="29" s="1"/>
  <c r="D17670" i="29" s="1"/>
  <c r="D17671" i="29" s="1"/>
  <c r="D17672" i="29" s="1"/>
  <c r="D17673" i="29" s="1"/>
  <c r="D17674" i="29" s="1"/>
  <c r="D17675" i="29" s="1"/>
  <c r="D17676" i="29" s="1"/>
  <c r="D17677" i="29" s="1"/>
  <c r="D17678" i="29" s="1"/>
  <c r="D17679" i="29" s="1"/>
  <c r="D17680" i="29" s="1"/>
  <c r="D17681" i="29" s="1"/>
  <c r="D17682" i="29" s="1"/>
  <c r="D17683" i="29" s="1"/>
  <c r="D17684" i="29" s="1"/>
  <c r="D17685" i="29" s="1"/>
  <c r="D17686" i="29" s="1"/>
  <c r="D17687" i="29" s="1"/>
  <c r="D17688" i="29" s="1"/>
  <c r="D17689" i="29" s="1"/>
  <c r="D17690" i="29" s="1"/>
  <c r="D17691" i="29" s="1"/>
  <c r="D17692" i="29" s="1"/>
  <c r="D17693" i="29" s="1"/>
  <c r="D17694" i="29" s="1"/>
  <c r="D17695" i="29" s="1"/>
  <c r="D17696" i="29" s="1"/>
  <c r="D17697" i="29" s="1"/>
  <c r="D17698" i="29" s="1"/>
  <c r="D17699" i="29" s="1"/>
  <c r="D17700" i="29" s="1"/>
  <c r="D17701" i="29" s="1"/>
  <c r="D17702" i="29" s="1"/>
  <c r="D17703" i="29" s="1"/>
  <c r="D17704" i="29" s="1"/>
  <c r="D17705" i="29" s="1"/>
  <c r="D17706" i="29" s="1"/>
  <c r="D17707" i="29" s="1"/>
  <c r="D17708" i="29" s="1"/>
  <c r="D17709" i="29" s="1"/>
  <c r="D17710" i="29" s="1"/>
  <c r="D17711" i="29" s="1"/>
  <c r="D17712" i="29" s="1"/>
  <c r="D17713" i="29" s="1"/>
  <c r="D17714" i="29" s="1"/>
  <c r="D17715" i="29" s="1"/>
  <c r="D17716" i="29" s="1"/>
  <c r="D17717" i="29" s="1"/>
  <c r="D17718" i="29" s="1"/>
  <c r="D17719" i="29" s="1"/>
  <c r="D17720" i="29" s="1"/>
  <c r="D17721" i="29" s="1"/>
  <c r="D17722" i="29" s="1"/>
  <c r="D17723" i="29" s="1"/>
  <c r="D17724" i="29" s="1"/>
  <c r="D17725" i="29" s="1"/>
  <c r="D17726" i="29" s="1"/>
  <c r="D17727" i="29" s="1"/>
  <c r="D17728" i="29" s="1"/>
  <c r="D17729" i="29" s="1"/>
  <c r="D17730" i="29" s="1"/>
  <c r="D17731" i="29" s="1"/>
  <c r="D17732" i="29" s="1"/>
  <c r="D17733" i="29" s="1"/>
  <c r="D17734" i="29" s="1"/>
  <c r="D17735" i="29" s="1"/>
  <c r="D17736" i="29" s="1"/>
  <c r="D17737" i="29" s="1"/>
  <c r="D17738" i="29" s="1"/>
  <c r="D17739" i="29" s="1"/>
  <c r="D17740" i="29" s="1"/>
  <c r="D17741" i="29" s="1"/>
  <c r="D17742" i="29" s="1"/>
  <c r="D17743" i="29" s="1"/>
  <c r="D17744" i="29" s="1"/>
  <c r="D17745" i="29" s="1"/>
  <c r="D17746" i="29" s="1"/>
  <c r="D17747" i="29" s="1"/>
  <c r="D17748" i="29" s="1"/>
  <c r="D17749" i="29" s="1"/>
  <c r="D17750" i="29" s="1"/>
  <c r="D17751" i="29" s="1"/>
  <c r="D17752" i="29" s="1"/>
  <c r="D17753" i="29" s="1"/>
  <c r="D17754" i="29" s="1"/>
  <c r="D17755" i="29" s="1"/>
  <c r="D17756" i="29" s="1"/>
  <c r="D17757" i="29" s="1"/>
  <c r="D17758" i="29" s="1"/>
  <c r="D17759" i="29" s="1"/>
  <c r="D17760" i="29" s="1"/>
  <c r="D17761" i="29" s="1"/>
  <c r="D17762" i="29" s="1"/>
  <c r="D17763" i="29" s="1"/>
  <c r="D17764" i="29" s="1"/>
  <c r="D17765" i="29" s="1"/>
  <c r="D17766" i="29" s="1"/>
  <c r="D17767" i="29" s="1"/>
  <c r="D17768" i="29" s="1"/>
  <c r="D17769" i="29" s="1"/>
  <c r="D17770" i="29" s="1"/>
  <c r="D17771" i="29" s="1"/>
  <c r="D17772" i="29" s="1"/>
  <c r="D17773" i="29" s="1"/>
  <c r="D17774" i="29" s="1"/>
  <c r="D17775" i="29" s="1"/>
  <c r="D17776" i="29" s="1"/>
  <c r="D17777" i="29" s="1"/>
  <c r="D17778" i="29" s="1"/>
  <c r="D17779" i="29" s="1"/>
  <c r="D17780" i="29" s="1"/>
  <c r="D17781" i="29" s="1"/>
  <c r="D17782" i="29" s="1"/>
  <c r="D17783" i="29" s="1"/>
  <c r="D17784" i="29" s="1"/>
  <c r="D17785" i="29" s="1"/>
  <c r="D17786" i="29" s="1"/>
  <c r="D17787" i="29" s="1"/>
  <c r="D17788" i="29" s="1"/>
  <c r="D17789" i="29" s="1"/>
  <c r="D17790" i="29" s="1"/>
  <c r="D17791" i="29" s="1"/>
  <c r="D17792" i="29" s="1"/>
  <c r="D17793" i="29" s="1"/>
  <c r="D17794" i="29" s="1"/>
  <c r="D17795" i="29" s="1"/>
  <c r="D17796" i="29" s="1"/>
  <c r="D17797" i="29" s="1"/>
  <c r="D17798" i="29" s="1"/>
  <c r="D17799" i="29" s="1"/>
  <c r="D17800" i="29" s="1"/>
  <c r="D17801" i="29" s="1"/>
  <c r="D17802" i="29" s="1"/>
  <c r="D17803" i="29" s="1"/>
  <c r="D17804" i="29" s="1"/>
  <c r="D17805" i="29" s="1"/>
  <c r="D17806" i="29" s="1"/>
  <c r="D17807" i="29" s="1"/>
  <c r="D17808" i="29" s="1"/>
  <c r="D17809" i="29" s="1"/>
  <c r="D17810" i="29" s="1"/>
  <c r="D17811" i="29" s="1"/>
  <c r="D17812" i="29" s="1"/>
  <c r="D17813" i="29" s="1"/>
  <c r="D17814" i="29" s="1"/>
  <c r="D17815" i="29" s="1"/>
  <c r="D17816" i="29" s="1"/>
  <c r="D17817" i="29" s="1"/>
  <c r="D17818" i="29" s="1"/>
  <c r="D17819" i="29" s="1"/>
  <c r="D17820" i="29" s="1"/>
  <c r="D17821" i="29" s="1"/>
  <c r="D17822" i="29" s="1"/>
  <c r="D17823" i="29" s="1"/>
  <c r="D17824" i="29" s="1"/>
  <c r="D17825" i="29" s="1"/>
  <c r="D17826" i="29" s="1"/>
  <c r="D17827" i="29" s="1"/>
  <c r="D17828" i="29" s="1"/>
  <c r="D17829" i="29" s="1"/>
  <c r="D17830" i="29" s="1"/>
  <c r="D17831" i="29" s="1"/>
  <c r="D17832" i="29" s="1"/>
  <c r="D17833" i="29" s="1"/>
  <c r="D17834" i="29" s="1"/>
  <c r="D17835" i="29" s="1"/>
  <c r="D17836" i="29" s="1"/>
  <c r="D17837" i="29" s="1"/>
  <c r="D17838" i="29" s="1"/>
  <c r="D17839" i="29" s="1"/>
  <c r="D17840" i="29" s="1"/>
  <c r="D17841" i="29" s="1"/>
  <c r="D17842" i="29" s="1"/>
  <c r="D17843" i="29" s="1"/>
  <c r="D17844" i="29" s="1"/>
  <c r="D17845" i="29" s="1"/>
  <c r="D17846" i="29" s="1"/>
  <c r="D17847" i="29" s="1"/>
  <c r="D17848" i="29" s="1"/>
  <c r="D17849" i="29" s="1"/>
  <c r="D17850" i="29" s="1"/>
  <c r="D17851" i="29" s="1"/>
  <c r="D17852" i="29" s="1"/>
  <c r="D17853" i="29" s="1"/>
  <c r="D17854" i="29" s="1"/>
  <c r="D17855" i="29" s="1"/>
  <c r="D17856" i="29" s="1"/>
  <c r="D17857" i="29" s="1"/>
  <c r="D17858" i="29" s="1"/>
  <c r="D17859" i="29" s="1"/>
  <c r="D17860" i="29" s="1"/>
  <c r="D17861" i="29" s="1"/>
  <c r="D17862" i="29" s="1"/>
  <c r="D17863" i="29" s="1"/>
  <c r="D17864" i="29" s="1"/>
  <c r="D17865" i="29" s="1"/>
  <c r="D17866" i="29" s="1"/>
  <c r="D17867" i="29" s="1"/>
  <c r="D17868" i="29" s="1"/>
  <c r="D17869" i="29" s="1"/>
  <c r="D17870" i="29" s="1"/>
  <c r="D17871" i="29" s="1"/>
  <c r="D17872" i="29" s="1"/>
  <c r="D17873" i="29" s="1"/>
  <c r="D17874" i="29" s="1"/>
  <c r="D17875" i="29" s="1"/>
  <c r="D17876" i="29" s="1"/>
  <c r="D17877" i="29" s="1"/>
  <c r="D17878" i="29" s="1"/>
  <c r="D17879" i="29" s="1"/>
  <c r="D17880" i="29" s="1"/>
  <c r="D17881" i="29" s="1"/>
  <c r="D17882" i="29" s="1"/>
  <c r="D17883" i="29" s="1"/>
  <c r="D17884" i="29" s="1"/>
  <c r="D17885" i="29" s="1"/>
  <c r="D17886" i="29" s="1"/>
  <c r="D17887" i="29" s="1"/>
  <c r="D17888" i="29" s="1"/>
  <c r="D17889" i="29" s="1"/>
  <c r="D17890" i="29" s="1"/>
  <c r="D17891" i="29" s="1"/>
  <c r="D17892" i="29" s="1"/>
  <c r="D17893" i="29" s="1"/>
  <c r="D17894" i="29" s="1"/>
  <c r="D17895" i="29" s="1"/>
  <c r="D17896" i="29" s="1"/>
  <c r="D17897" i="29" s="1"/>
  <c r="D17898" i="29" s="1"/>
  <c r="D17899" i="29" s="1"/>
  <c r="D17900" i="29" s="1"/>
  <c r="D17901" i="29" s="1"/>
  <c r="D17902" i="29" s="1"/>
  <c r="B17548" i="29"/>
  <c r="B17549" i="29" s="1"/>
  <c r="B17550" i="29" s="1"/>
  <c r="B17551" i="29" s="1"/>
  <c r="B17552" i="29" s="1"/>
  <c r="B17553" i="29" s="1"/>
  <c r="B17554" i="29" s="1"/>
  <c r="B17555" i="29" s="1"/>
  <c r="B17556" i="29" s="1"/>
  <c r="B17557" i="29" s="1"/>
  <c r="B17558" i="29" s="1"/>
  <c r="B17559" i="29" s="1"/>
  <c r="B17560" i="29" s="1"/>
  <c r="B17561" i="29" s="1"/>
  <c r="B17562" i="29" s="1"/>
  <c r="B17563" i="29" s="1"/>
  <c r="B17564" i="29" s="1"/>
  <c r="B17565" i="29" s="1"/>
  <c r="B17566" i="29" s="1"/>
  <c r="B17567" i="29" s="1"/>
  <c r="B17568" i="29" s="1"/>
  <c r="B17569" i="29" s="1"/>
  <c r="B17570" i="29" s="1"/>
  <c r="B17571" i="29" s="1"/>
  <c r="B17572" i="29" s="1"/>
  <c r="B17573" i="29" s="1"/>
  <c r="B17574" i="29" s="1"/>
  <c r="B17575" i="29" s="1"/>
  <c r="B17576" i="29" s="1"/>
  <c r="B17577" i="29" s="1"/>
  <c r="B17578" i="29" s="1"/>
  <c r="B17579" i="29" s="1"/>
  <c r="B17580" i="29" s="1"/>
  <c r="B17581" i="29" s="1"/>
  <c r="B17582" i="29" s="1"/>
  <c r="B17583" i="29" s="1"/>
  <c r="B17584" i="29" s="1"/>
  <c r="B17585" i="29" s="1"/>
  <c r="B17586" i="29" s="1"/>
  <c r="B17587" i="29" s="1"/>
  <c r="B17588" i="29" s="1"/>
  <c r="B17589" i="29" s="1"/>
  <c r="B17590" i="29" s="1"/>
  <c r="B17591" i="29" s="1"/>
  <c r="B17592" i="29" s="1"/>
  <c r="B17593" i="29" s="1"/>
  <c r="B17594" i="29" s="1"/>
  <c r="B17595" i="29" s="1"/>
  <c r="B17596" i="29" s="1"/>
  <c r="B17597" i="29" s="1"/>
  <c r="B17598" i="29" s="1"/>
  <c r="B17599" i="29" s="1"/>
  <c r="B17600" i="29" s="1"/>
  <c r="B17601" i="29" s="1"/>
  <c r="B17602" i="29" s="1"/>
  <c r="B17603" i="29" s="1"/>
  <c r="B17604" i="29" s="1"/>
  <c r="B17605" i="29" s="1"/>
  <c r="B17606" i="29" s="1"/>
  <c r="B17607" i="29" s="1"/>
  <c r="B17608" i="29" s="1"/>
  <c r="B17609" i="29" s="1"/>
  <c r="B17610" i="29" s="1"/>
  <c r="B17611" i="29" s="1"/>
  <c r="B17612" i="29" s="1"/>
  <c r="B17613" i="29" s="1"/>
  <c r="B17614" i="29" s="1"/>
  <c r="B17615" i="29" s="1"/>
  <c r="B17616" i="29" s="1"/>
  <c r="B17617" i="29" s="1"/>
  <c r="B17618" i="29" s="1"/>
  <c r="B17619" i="29" s="1"/>
  <c r="B17620" i="29" s="1"/>
  <c r="B17621" i="29" s="1"/>
  <c r="B17622" i="29" s="1"/>
  <c r="B17623" i="29" s="1"/>
  <c r="B17624" i="29" s="1"/>
  <c r="B17625" i="29" s="1"/>
  <c r="B17626" i="29" s="1"/>
  <c r="B17627" i="29" s="1"/>
  <c r="B17628" i="29" s="1"/>
  <c r="B17629" i="29" s="1"/>
  <c r="B17630" i="29" s="1"/>
  <c r="B17631" i="29" s="1"/>
  <c r="B17632" i="29" s="1"/>
  <c r="B17633" i="29" s="1"/>
  <c r="B17634" i="29" s="1"/>
  <c r="B17635" i="29" s="1"/>
  <c r="B17636" i="29" s="1"/>
  <c r="B17637" i="29" s="1"/>
  <c r="B17638" i="29" s="1"/>
  <c r="B17639" i="29" s="1"/>
  <c r="B17640" i="29" s="1"/>
  <c r="B17641" i="29" s="1"/>
  <c r="B17642" i="29" s="1"/>
  <c r="B17643" i="29" s="1"/>
  <c r="B17644" i="29" s="1"/>
  <c r="B17645" i="29" s="1"/>
  <c r="B17646" i="29" s="1"/>
  <c r="B17647" i="29" s="1"/>
  <c r="B17648" i="29" s="1"/>
  <c r="B17649" i="29" s="1"/>
  <c r="B17650" i="29" s="1"/>
  <c r="B17651" i="29" s="1"/>
  <c r="B17652" i="29" s="1"/>
  <c r="B17653" i="29" s="1"/>
  <c r="B17654" i="29" s="1"/>
  <c r="B17655" i="29" s="1"/>
  <c r="B17656" i="29" s="1"/>
  <c r="B17657" i="29" s="1"/>
  <c r="B17658" i="29" s="1"/>
  <c r="B17659" i="29" s="1"/>
  <c r="B17660" i="29" s="1"/>
  <c r="B17661" i="29" s="1"/>
  <c r="B17662" i="29" s="1"/>
  <c r="B17663" i="29" s="1"/>
  <c r="B17664" i="29" s="1"/>
  <c r="B17665" i="29" s="1"/>
  <c r="B17666" i="29" s="1"/>
  <c r="B17667" i="29" s="1"/>
  <c r="B17668" i="29" s="1"/>
  <c r="B17669" i="29" s="1"/>
  <c r="B17670" i="29" s="1"/>
  <c r="B17671" i="29" s="1"/>
  <c r="B17672" i="29" s="1"/>
  <c r="B17673" i="29" s="1"/>
  <c r="B17674" i="29" s="1"/>
  <c r="B17675" i="29" s="1"/>
  <c r="B17676" i="29" s="1"/>
  <c r="B17677" i="29" s="1"/>
  <c r="B17678" i="29" s="1"/>
  <c r="B17679" i="29" s="1"/>
  <c r="B17680" i="29" s="1"/>
  <c r="B17681" i="29" s="1"/>
  <c r="B17682" i="29" s="1"/>
  <c r="B17683" i="29" s="1"/>
  <c r="B17684" i="29" s="1"/>
  <c r="B17685" i="29" s="1"/>
  <c r="B17686" i="29" s="1"/>
  <c r="B17687" i="29" s="1"/>
  <c r="B17688" i="29" s="1"/>
  <c r="B17689" i="29" s="1"/>
  <c r="B17690" i="29" s="1"/>
  <c r="B17691" i="29" s="1"/>
  <c r="B17692" i="29" s="1"/>
  <c r="B17693" i="29" s="1"/>
  <c r="B17694" i="29" s="1"/>
  <c r="B17695" i="29" s="1"/>
  <c r="B17696" i="29" s="1"/>
  <c r="B17697" i="29" s="1"/>
  <c r="B17698" i="29" s="1"/>
  <c r="B17699" i="29" s="1"/>
  <c r="B17700" i="29" s="1"/>
  <c r="B17701" i="29" s="1"/>
  <c r="B17702" i="29" s="1"/>
  <c r="B17703" i="29" s="1"/>
  <c r="B17704" i="29" s="1"/>
  <c r="B17705" i="29" s="1"/>
  <c r="B17706" i="29" s="1"/>
  <c r="B17707" i="29" s="1"/>
  <c r="B17708" i="29" s="1"/>
  <c r="B17709" i="29" s="1"/>
  <c r="B17710" i="29" s="1"/>
  <c r="B17711" i="29" s="1"/>
  <c r="B17712" i="29" s="1"/>
  <c r="B17713" i="29" s="1"/>
  <c r="B17714" i="29" s="1"/>
  <c r="B17715" i="29" s="1"/>
  <c r="B17716" i="29" s="1"/>
  <c r="B17717" i="29" s="1"/>
  <c r="B17718" i="29" s="1"/>
  <c r="B17719" i="29" s="1"/>
  <c r="B17720" i="29" s="1"/>
  <c r="B17721" i="29" s="1"/>
  <c r="B17722" i="29" s="1"/>
  <c r="B17723" i="29" s="1"/>
  <c r="B17724" i="29" s="1"/>
  <c r="B17725" i="29" s="1"/>
  <c r="B17726" i="29" s="1"/>
  <c r="B17727" i="29" s="1"/>
  <c r="B17728" i="29" s="1"/>
  <c r="B17729" i="29" s="1"/>
  <c r="B17730" i="29" s="1"/>
  <c r="B17731" i="29" s="1"/>
  <c r="B17732" i="29" s="1"/>
  <c r="B17733" i="29" s="1"/>
  <c r="B17734" i="29" s="1"/>
  <c r="B17735" i="29" s="1"/>
  <c r="B17736" i="29" s="1"/>
  <c r="B17737" i="29" s="1"/>
  <c r="B17738" i="29" s="1"/>
  <c r="B17739" i="29" s="1"/>
  <c r="B17740" i="29" s="1"/>
  <c r="B17741" i="29" s="1"/>
  <c r="B17742" i="29" s="1"/>
  <c r="B17743" i="29" s="1"/>
  <c r="B17744" i="29" s="1"/>
  <c r="B17745" i="29" s="1"/>
  <c r="B17746" i="29" s="1"/>
  <c r="B17747" i="29" s="1"/>
  <c r="B17748" i="29" s="1"/>
  <c r="B17749" i="29" s="1"/>
  <c r="B17750" i="29" s="1"/>
  <c r="B17751" i="29" s="1"/>
  <c r="B17752" i="29" s="1"/>
  <c r="B17753" i="29" s="1"/>
  <c r="B17754" i="29" s="1"/>
  <c r="B17755" i="29" s="1"/>
  <c r="B17756" i="29" s="1"/>
  <c r="B17757" i="29" s="1"/>
  <c r="B17758" i="29" s="1"/>
  <c r="B17759" i="29" s="1"/>
  <c r="B17760" i="29" s="1"/>
  <c r="B17761" i="29" s="1"/>
  <c r="B17762" i="29" s="1"/>
  <c r="B17763" i="29" s="1"/>
  <c r="B17764" i="29" s="1"/>
  <c r="B17765" i="29" s="1"/>
  <c r="B17766" i="29" s="1"/>
  <c r="B17767" i="29" s="1"/>
  <c r="B17768" i="29" s="1"/>
  <c r="B17769" i="29" s="1"/>
  <c r="B17770" i="29" s="1"/>
  <c r="B17771" i="29" s="1"/>
  <c r="B17772" i="29" s="1"/>
  <c r="B17773" i="29" s="1"/>
  <c r="B17774" i="29" s="1"/>
  <c r="B17775" i="29" s="1"/>
  <c r="B17776" i="29" s="1"/>
  <c r="B17777" i="29" s="1"/>
  <c r="B17778" i="29" s="1"/>
  <c r="B17779" i="29" s="1"/>
  <c r="B17780" i="29" s="1"/>
  <c r="B17781" i="29" s="1"/>
  <c r="B17782" i="29" s="1"/>
  <c r="B17783" i="29" s="1"/>
  <c r="B17784" i="29" s="1"/>
  <c r="B17785" i="29" s="1"/>
  <c r="B17786" i="29" s="1"/>
  <c r="B17787" i="29" s="1"/>
  <c r="B17788" i="29" s="1"/>
  <c r="B17789" i="29" s="1"/>
  <c r="B17790" i="29" s="1"/>
  <c r="B17791" i="29" s="1"/>
  <c r="B17792" i="29" s="1"/>
  <c r="B17793" i="29" s="1"/>
  <c r="B17794" i="29" s="1"/>
  <c r="B17795" i="29" s="1"/>
  <c r="B17796" i="29" s="1"/>
  <c r="B17797" i="29" s="1"/>
  <c r="B17798" i="29" s="1"/>
  <c r="B17799" i="29" s="1"/>
  <c r="B17800" i="29" s="1"/>
  <c r="B17801" i="29" s="1"/>
  <c r="B17802" i="29" s="1"/>
  <c r="B17803" i="29" s="1"/>
  <c r="B17804" i="29" s="1"/>
  <c r="B17805" i="29" s="1"/>
  <c r="B17806" i="29" s="1"/>
  <c r="B17807" i="29" s="1"/>
  <c r="B17808" i="29" s="1"/>
  <c r="B17809" i="29" s="1"/>
  <c r="B17810" i="29" s="1"/>
  <c r="B17811" i="29" s="1"/>
  <c r="B17812" i="29" s="1"/>
  <c r="B17813" i="29" s="1"/>
  <c r="B17814" i="29" s="1"/>
  <c r="B17815" i="29" s="1"/>
  <c r="B17816" i="29" s="1"/>
  <c r="B17817" i="29" s="1"/>
  <c r="B17818" i="29" s="1"/>
  <c r="B17819" i="29" s="1"/>
  <c r="B17820" i="29" s="1"/>
  <c r="B17821" i="29" s="1"/>
  <c r="B17822" i="29" s="1"/>
  <c r="B17823" i="29" s="1"/>
  <c r="B17824" i="29" s="1"/>
  <c r="B17825" i="29" s="1"/>
  <c r="B17826" i="29" s="1"/>
  <c r="B17827" i="29" s="1"/>
  <c r="B17828" i="29" s="1"/>
  <c r="B17829" i="29" s="1"/>
  <c r="B17830" i="29" s="1"/>
  <c r="B17831" i="29" s="1"/>
  <c r="B17832" i="29" s="1"/>
  <c r="B17833" i="29" s="1"/>
  <c r="B17834" i="29" s="1"/>
  <c r="B17835" i="29" s="1"/>
  <c r="B17836" i="29" s="1"/>
  <c r="B17837" i="29" s="1"/>
  <c r="B17838" i="29" s="1"/>
  <c r="B17839" i="29" s="1"/>
  <c r="B17840" i="29" s="1"/>
  <c r="B17841" i="29" s="1"/>
  <c r="B17842" i="29" s="1"/>
  <c r="B17843" i="29" s="1"/>
  <c r="B17844" i="29" s="1"/>
  <c r="B17845" i="29" s="1"/>
  <c r="B17846" i="29" s="1"/>
  <c r="B17847" i="29" s="1"/>
  <c r="B17848" i="29" s="1"/>
  <c r="B17849" i="29" s="1"/>
  <c r="B17850" i="29" s="1"/>
  <c r="B17851" i="29" s="1"/>
  <c r="B17852" i="29" s="1"/>
  <c r="B17853" i="29" s="1"/>
  <c r="B17854" i="29" s="1"/>
  <c r="B17855" i="29" s="1"/>
  <c r="B17856" i="29" s="1"/>
  <c r="B17857" i="29" s="1"/>
  <c r="B17858" i="29" s="1"/>
  <c r="B17859" i="29" s="1"/>
  <c r="B17860" i="29" s="1"/>
  <c r="B17861" i="29" s="1"/>
  <c r="B17862" i="29" s="1"/>
  <c r="B17863" i="29" s="1"/>
  <c r="B17864" i="29" s="1"/>
  <c r="B17865" i="29" s="1"/>
  <c r="B17866" i="29" s="1"/>
  <c r="B17867" i="29" s="1"/>
  <c r="B17868" i="29" s="1"/>
  <c r="B17869" i="29" s="1"/>
  <c r="B17870" i="29" s="1"/>
  <c r="B17871" i="29" s="1"/>
  <c r="B17872" i="29" s="1"/>
  <c r="B17873" i="29" s="1"/>
  <c r="B17874" i="29" s="1"/>
  <c r="B17875" i="29" s="1"/>
  <c r="B17876" i="29" s="1"/>
  <c r="B17877" i="29" s="1"/>
  <c r="B17878" i="29" s="1"/>
  <c r="B17879" i="29" s="1"/>
  <c r="B17880" i="29" s="1"/>
  <c r="B17881" i="29" s="1"/>
  <c r="B17882" i="29" s="1"/>
  <c r="B17883" i="29" s="1"/>
  <c r="B17884" i="29" s="1"/>
  <c r="B17885" i="29" s="1"/>
  <c r="B17886" i="29" s="1"/>
  <c r="B17887" i="29" s="1"/>
  <c r="B17888" i="29" s="1"/>
  <c r="B17889" i="29" s="1"/>
  <c r="B17890" i="29" s="1"/>
  <c r="B17891" i="29" s="1"/>
  <c r="B17892" i="29" s="1"/>
  <c r="B17893" i="29" s="1"/>
  <c r="B17894" i="29" s="1"/>
  <c r="B17895" i="29" s="1"/>
  <c r="B17896" i="29" s="1"/>
  <c r="B17897" i="29" s="1"/>
  <c r="B17898" i="29" s="1"/>
  <c r="B17899" i="29" s="1"/>
  <c r="B17900" i="29" s="1"/>
  <c r="B17901" i="29" s="1"/>
  <c r="B17902" i="29" s="1"/>
  <c r="B17903" i="29" s="1"/>
  <c r="B17904" i="29" s="1"/>
  <c r="B17905" i="29" s="1"/>
  <c r="B17906" i="29" s="1"/>
  <c r="B17907" i="29" s="1"/>
  <c r="B17908" i="29" s="1"/>
  <c r="B17909" i="29" s="1"/>
  <c r="B17910" i="29" s="1"/>
  <c r="B17911" i="29" s="1"/>
  <c r="B17912" i="29" s="1"/>
  <c r="C17548" i="29"/>
  <c r="C17549" i="29" s="1"/>
  <c r="C17550" i="29" s="1"/>
  <c r="C17551" i="29" s="1"/>
  <c r="C17552" i="29" s="1"/>
  <c r="C17553" i="29" s="1"/>
  <c r="C17554" i="29" s="1"/>
  <c r="C17555" i="29" s="1"/>
  <c r="C17556" i="29" s="1"/>
  <c r="C17557" i="29" s="1"/>
  <c r="C17558" i="29" s="1"/>
  <c r="C17559" i="29" s="1"/>
  <c r="C17560" i="29" s="1"/>
  <c r="C17561" i="29" s="1"/>
  <c r="C17562" i="29" s="1"/>
  <c r="C17563" i="29" s="1"/>
  <c r="C17564" i="29" s="1"/>
  <c r="C17565" i="29" s="1"/>
  <c r="C17566" i="29" s="1"/>
  <c r="C17567" i="29" s="1"/>
  <c r="C17568" i="29" s="1"/>
  <c r="C17569" i="29" s="1"/>
  <c r="C17570" i="29" s="1"/>
  <c r="C17571" i="29" s="1"/>
  <c r="C17572" i="29" s="1"/>
  <c r="C17573" i="29" s="1"/>
  <c r="C17574" i="29" s="1"/>
  <c r="C17575" i="29" s="1"/>
  <c r="C17576" i="29" s="1"/>
  <c r="C17577" i="29" s="1"/>
  <c r="C17578" i="29" s="1"/>
  <c r="C17579" i="29" s="1"/>
  <c r="C17580" i="29" s="1"/>
  <c r="C17581" i="29" s="1"/>
  <c r="C17582" i="29" s="1"/>
  <c r="C17583" i="29" s="1"/>
  <c r="C17584" i="29" s="1"/>
  <c r="C17585" i="29" s="1"/>
  <c r="C17586" i="29" s="1"/>
  <c r="C17587" i="29" s="1"/>
  <c r="C17588" i="29" s="1"/>
  <c r="C17589" i="29" s="1"/>
  <c r="C17590" i="29" s="1"/>
  <c r="C17591" i="29" s="1"/>
  <c r="C17592" i="29" s="1"/>
  <c r="C17593" i="29" s="1"/>
  <c r="C17594" i="29" s="1"/>
  <c r="C17595" i="29" s="1"/>
  <c r="C17596" i="29" s="1"/>
  <c r="C17597" i="29" s="1"/>
  <c r="C17598" i="29" s="1"/>
  <c r="C17599" i="29" s="1"/>
  <c r="C17600" i="29" s="1"/>
  <c r="C17601" i="29" s="1"/>
  <c r="C17602" i="29" s="1"/>
  <c r="C17603" i="29" s="1"/>
  <c r="C17604" i="29" s="1"/>
  <c r="C17605" i="29" s="1"/>
  <c r="C17606" i="29" s="1"/>
  <c r="C17607" i="29" s="1"/>
  <c r="C17608" i="29" s="1"/>
  <c r="C17609" i="29" s="1"/>
  <c r="C17610" i="29" s="1"/>
  <c r="C17611" i="29" s="1"/>
  <c r="C17612" i="29" s="1"/>
  <c r="C17613" i="29" s="1"/>
  <c r="C17614" i="29" s="1"/>
  <c r="C17615" i="29" s="1"/>
  <c r="C17616" i="29" s="1"/>
  <c r="C17617" i="29" s="1"/>
  <c r="C17618" i="29" s="1"/>
  <c r="C17619" i="29" s="1"/>
  <c r="C17620" i="29" s="1"/>
  <c r="C17621" i="29" s="1"/>
  <c r="C17622" i="29" s="1"/>
  <c r="C17623" i="29" s="1"/>
  <c r="C17624" i="29" s="1"/>
  <c r="C17625" i="29" s="1"/>
  <c r="C17626" i="29" s="1"/>
  <c r="C17627" i="29" s="1"/>
  <c r="C17628" i="29" s="1"/>
  <c r="C17629" i="29" s="1"/>
  <c r="C17630" i="29" s="1"/>
  <c r="C17631" i="29" s="1"/>
  <c r="C17632" i="29" s="1"/>
  <c r="C17633" i="29" s="1"/>
  <c r="C17634" i="29" s="1"/>
  <c r="C17635" i="29" s="1"/>
  <c r="C17636" i="29" s="1"/>
  <c r="C17637" i="29" s="1"/>
  <c r="C17638" i="29" s="1"/>
  <c r="C17639" i="29" s="1"/>
  <c r="C17640" i="29" s="1"/>
  <c r="C17641" i="29" s="1"/>
  <c r="C17642" i="29" s="1"/>
  <c r="C17643" i="29" s="1"/>
  <c r="C17644" i="29" s="1"/>
  <c r="C17645" i="29" s="1"/>
  <c r="C17646" i="29" s="1"/>
  <c r="C17647" i="29" s="1"/>
  <c r="C17648" i="29" s="1"/>
  <c r="C17649" i="29" s="1"/>
  <c r="C17650" i="29" s="1"/>
  <c r="C17651" i="29" s="1"/>
  <c r="C17652" i="29" s="1"/>
  <c r="C17653" i="29" s="1"/>
  <c r="C17654" i="29" s="1"/>
  <c r="C17655" i="29" s="1"/>
  <c r="C17656" i="29" s="1"/>
  <c r="C17657" i="29" s="1"/>
  <c r="C17658" i="29" s="1"/>
  <c r="C17659" i="29" s="1"/>
  <c r="C17660" i="29" s="1"/>
  <c r="C17661" i="29" s="1"/>
  <c r="C17662" i="29" s="1"/>
  <c r="C17663" i="29" s="1"/>
  <c r="C17664" i="29" s="1"/>
  <c r="C17665" i="29" s="1"/>
  <c r="C17666" i="29" s="1"/>
  <c r="C17667" i="29" s="1"/>
  <c r="C17668" i="29" s="1"/>
  <c r="C17669" i="29" s="1"/>
  <c r="C17670" i="29" s="1"/>
  <c r="C17671" i="29" s="1"/>
  <c r="C17672" i="29" s="1"/>
  <c r="C17673" i="29" s="1"/>
  <c r="C17674" i="29" s="1"/>
  <c r="C17675" i="29" s="1"/>
  <c r="C17676" i="29" s="1"/>
  <c r="C17677" i="29" s="1"/>
  <c r="C17678" i="29" s="1"/>
  <c r="C17679" i="29" s="1"/>
  <c r="C17680" i="29" s="1"/>
  <c r="C17681" i="29" s="1"/>
  <c r="C17682" i="29" s="1"/>
  <c r="C17683" i="29" s="1"/>
  <c r="C17684" i="29" s="1"/>
  <c r="C17685" i="29" s="1"/>
  <c r="C17686" i="29" s="1"/>
  <c r="C17687" i="29" s="1"/>
  <c r="C17688" i="29" s="1"/>
  <c r="C17689" i="29" s="1"/>
  <c r="C17690" i="29" s="1"/>
  <c r="C17691" i="29" s="1"/>
  <c r="C17692" i="29" s="1"/>
  <c r="C17693" i="29" s="1"/>
  <c r="C17694" i="29" s="1"/>
  <c r="C17695" i="29" s="1"/>
  <c r="C17696" i="29" s="1"/>
  <c r="C17697" i="29" s="1"/>
  <c r="C17698" i="29" s="1"/>
  <c r="C17699" i="29" s="1"/>
  <c r="C17700" i="29" s="1"/>
  <c r="C17701" i="29" s="1"/>
  <c r="C17702" i="29" s="1"/>
  <c r="C17703" i="29" s="1"/>
  <c r="C17704" i="29" s="1"/>
  <c r="C17705" i="29" s="1"/>
  <c r="C17706" i="29" s="1"/>
  <c r="C17707" i="29" s="1"/>
  <c r="C17708" i="29" s="1"/>
  <c r="C17709" i="29" s="1"/>
  <c r="C17710" i="29" s="1"/>
  <c r="C17711" i="29" s="1"/>
  <c r="C17712" i="29" s="1"/>
  <c r="C17713" i="29" s="1"/>
  <c r="C17714" i="29" s="1"/>
  <c r="C17715" i="29" s="1"/>
  <c r="C17716" i="29" s="1"/>
  <c r="C17717" i="29" s="1"/>
  <c r="C17718" i="29" s="1"/>
  <c r="C17719" i="29" s="1"/>
  <c r="C17720" i="29" s="1"/>
  <c r="C17721" i="29" s="1"/>
  <c r="C17722" i="29" s="1"/>
  <c r="C17723" i="29" s="1"/>
  <c r="C17724" i="29" s="1"/>
  <c r="C17725" i="29" s="1"/>
  <c r="C17726" i="29" s="1"/>
  <c r="C17727" i="29" s="1"/>
  <c r="C17728" i="29" s="1"/>
  <c r="C17729" i="29" s="1"/>
  <c r="C17730" i="29" s="1"/>
  <c r="C17731" i="29" s="1"/>
  <c r="C17732" i="29" s="1"/>
  <c r="C17733" i="29" s="1"/>
  <c r="C17734" i="29" s="1"/>
  <c r="C17735" i="29" s="1"/>
  <c r="C17736" i="29" s="1"/>
  <c r="C17737" i="29" s="1"/>
  <c r="C17738" i="29" s="1"/>
  <c r="C17739" i="29" s="1"/>
  <c r="C17740" i="29" s="1"/>
  <c r="C17741" i="29" s="1"/>
  <c r="C17742" i="29" s="1"/>
  <c r="C17743" i="29" s="1"/>
  <c r="C17744" i="29" s="1"/>
  <c r="C17745" i="29" s="1"/>
  <c r="C17746" i="29" s="1"/>
  <c r="C17747" i="29" s="1"/>
  <c r="C17748" i="29" s="1"/>
  <c r="C17749" i="29" s="1"/>
  <c r="C17750" i="29" s="1"/>
  <c r="C17751" i="29" s="1"/>
  <c r="C17752" i="29" s="1"/>
  <c r="C17753" i="29" s="1"/>
  <c r="C17754" i="29" s="1"/>
  <c r="C17755" i="29" s="1"/>
  <c r="C17756" i="29" s="1"/>
  <c r="C17757" i="29" s="1"/>
  <c r="C17758" i="29" s="1"/>
  <c r="C17759" i="29" s="1"/>
  <c r="C17760" i="29" s="1"/>
  <c r="C17761" i="29" s="1"/>
  <c r="C17762" i="29" s="1"/>
  <c r="C17763" i="29" s="1"/>
  <c r="C17764" i="29" s="1"/>
  <c r="C17765" i="29" s="1"/>
  <c r="C17766" i="29" s="1"/>
  <c r="C17767" i="29" s="1"/>
  <c r="C17768" i="29" s="1"/>
  <c r="C17769" i="29" s="1"/>
  <c r="C17770" i="29" s="1"/>
  <c r="C17771" i="29" s="1"/>
  <c r="C17772" i="29" s="1"/>
  <c r="C17773" i="29" s="1"/>
  <c r="C17774" i="29" s="1"/>
  <c r="C17775" i="29" s="1"/>
  <c r="C17776" i="29" s="1"/>
  <c r="C17777" i="29" s="1"/>
  <c r="C17778" i="29" s="1"/>
  <c r="C17779" i="29" s="1"/>
  <c r="C17780" i="29" s="1"/>
  <c r="C17781" i="29" s="1"/>
  <c r="C17782" i="29" s="1"/>
  <c r="C17783" i="29" s="1"/>
  <c r="C17784" i="29" s="1"/>
  <c r="C17785" i="29" s="1"/>
  <c r="C17786" i="29" s="1"/>
  <c r="C17787" i="29" s="1"/>
  <c r="C17788" i="29" s="1"/>
  <c r="C17789" i="29" s="1"/>
  <c r="C17790" i="29" s="1"/>
  <c r="C17791" i="29" s="1"/>
  <c r="C17792" i="29" s="1"/>
  <c r="C17793" i="29" s="1"/>
  <c r="C17794" i="29" s="1"/>
  <c r="C17795" i="29" s="1"/>
  <c r="C17796" i="29" s="1"/>
  <c r="C17797" i="29" s="1"/>
  <c r="C17798" i="29" s="1"/>
  <c r="C17799" i="29" s="1"/>
  <c r="C17800" i="29" s="1"/>
  <c r="C17801" i="29" s="1"/>
  <c r="C17802" i="29" s="1"/>
  <c r="C17803" i="29" s="1"/>
  <c r="C17804" i="29" s="1"/>
  <c r="C17805" i="29" s="1"/>
  <c r="C17806" i="29" s="1"/>
  <c r="C17807" i="29" s="1"/>
  <c r="C17808" i="29" s="1"/>
  <c r="C17809" i="29" s="1"/>
  <c r="C17810" i="29" s="1"/>
  <c r="C17811" i="29" s="1"/>
  <c r="C17812" i="29" s="1"/>
  <c r="C17813" i="29" s="1"/>
  <c r="C17814" i="29" s="1"/>
  <c r="C17815" i="29" s="1"/>
  <c r="C17816" i="29" s="1"/>
  <c r="C17817" i="29" s="1"/>
  <c r="C17818" i="29" s="1"/>
  <c r="C17819" i="29" s="1"/>
  <c r="C17820" i="29" s="1"/>
  <c r="C17821" i="29" s="1"/>
  <c r="C17822" i="29" s="1"/>
  <c r="C17823" i="29" s="1"/>
  <c r="C17824" i="29" s="1"/>
  <c r="C17825" i="29" s="1"/>
  <c r="C17826" i="29" s="1"/>
  <c r="C17827" i="29" s="1"/>
  <c r="C17828" i="29" s="1"/>
  <c r="C17829" i="29" s="1"/>
  <c r="C17830" i="29" s="1"/>
  <c r="C17831" i="29" s="1"/>
  <c r="C17832" i="29" s="1"/>
  <c r="C17833" i="29" s="1"/>
  <c r="C17834" i="29" s="1"/>
  <c r="C17835" i="29" s="1"/>
  <c r="C17836" i="29" s="1"/>
  <c r="C17837" i="29" s="1"/>
  <c r="C17838" i="29" s="1"/>
  <c r="C17839" i="29" s="1"/>
  <c r="C17840" i="29" s="1"/>
  <c r="C17841" i="29" s="1"/>
  <c r="C17842" i="29" s="1"/>
  <c r="C17843" i="29" s="1"/>
  <c r="C17844" i="29" s="1"/>
  <c r="C17845" i="29" s="1"/>
  <c r="C17846" i="29" s="1"/>
  <c r="C17847" i="29" s="1"/>
  <c r="C17848" i="29" s="1"/>
  <c r="C17849" i="29" s="1"/>
  <c r="C17850" i="29" s="1"/>
  <c r="C17851" i="29" s="1"/>
  <c r="C17852" i="29" s="1"/>
  <c r="C17853" i="29" s="1"/>
  <c r="C17854" i="29" s="1"/>
  <c r="C17855" i="29" s="1"/>
  <c r="C17856" i="29" s="1"/>
  <c r="C17857" i="29" s="1"/>
  <c r="C17858" i="29" s="1"/>
  <c r="C17859" i="29" s="1"/>
  <c r="C17860" i="29" s="1"/>
  <c r="C17861" i="29" s="1"/>
  <c r="C17862" i="29" s="1"/>
  <c r="C17863" i="29" s="1"/>
  <c r="C17864" i="29" s="1"/>
  <c r="C17865" i="29" s="1"/>
  <c r="C17866" i="29" s="1"/>
  <c r="C17867" i="29" s="1"/>
  <c r="C17868" i="29" s="1"/>
  <c r="C17869" i="29" s="1"/>
  <c r="C17870" i="29" s="1"/>
  <c r="C17871" i="29" s="1"/>
  <c r="C17872" i="29" s="1"/>
  <c r="C17873" i="29" s="1"/>
  <c r="C17874" i="29" s="1"/>
  <c r="C17875" i="29" s="1"/>
  <c r="C17876" i="29" s="1"/>
  <c r="C17877" i="29" s="1"/>
  <c r="C17878" i="29" s="1"/>
  <c r="C17879" i="29" s="1"/>
  <c r="C17880" i="29" s="1"/>
  <c r="C17881" i="29" s="1"/>
  <c r="C17882" i="29" s="1"/>
  <c r="C17883" i="29" s="1"/>
  <c r="C17884" i="29" s="1"/>
  <c r="C17885" i="29" s="1"/>
  <c r="C17886" i="29" s="1"/>
  <c r="C17887" i="29" s="1"/>
  <c r="C17888" i="29" s="1"/>
  <c r="C17889" i="29" s="1"/>
  <c r="C17890" i="29" s="1"/>
  <c r="C17891" i="29" s="1"/>
  <c r="C17892" i="29" s="1"/>
  <c r="C17893" i="29" s="1"/>
  <c r="C17894" i="29" s="1"/>
  <c r="C17895" i="29" s="1"/>
  <c r="C17896" i="29" s="1"/>
  <c r="C17897" i="29" s="1"/>
  <c r="C17898" i="29" s="1"/>
  <c r="C17899" i="29" s="1"/>
  <c r="C17900" i="29" s="1"/>
  <c r="C17901" i="29" s="1"/>
  <c r="C17902" i="29" s="1"/>
  <c r="C17903" i="29" s="1"/>
  <c r="C17904" i="29" s="1"/>
  <c r="C17905" i="29" s="1"/>
  <c r="C17906" i="29" s="1"/>
  <c r="C17907" i="29" s="1"/>
  <c r="C17908" i="29" s="1"/>
  <c r="C17909" i="29" s="1"/>
  <c r="C17910" i="29" s="1"/>
  <c r="C17911" i="29" s="1"/>
  <c r="C17912" i="29" s="1"/>
  <c r="D17904" i="29"/>
  <c r="D17905" i="29" s="1"/>
  <c r="D17906" i="29" s="1"/>
  <c r="D17907" i="29" s="1"/>
  <c r="D17908" i="29" s="1"/>
  <c r="D17909" i="29" s="1"/>
  <c r="D17910" i="29" s="1"/>
  <c r="D17911" i="29" s="1"/>
  <c r="D17912" i="29" s="1"/>
  <c r="D17913" i="29" s="1"/>
  <c r="D17914" i="29" s="1"/>
  <c r="D17915" i="29" s="1"/>
  <c r="D17916" i="29" s="1"/>
  <c r="D17917" i="29" s="1"/>
  <c r="D17918" i="29" s="1"/>
  <c r="D17919" i="29" s="1"/>
  <c r="D17920" i="29" s="1"/>
  <c r="D17921" i="29" s="1"/>
  <c r="D17922" i="29" s="1"/>
  <c r="D17923" i="29" s="1"/>
  <c r="D17924" i="29" s="1"/>
  <c r="D17925" i="29" s="1"/>
  <c r="D17926" i="29" s="1"/>
  <c r="D17927" i="29" s="1"/>
  <c r="D17928" i="29" s="1"/>
  <c r="D17929" i="29" s="1"/>
  <c r="D17930" i="29" s="1"/>
  <c r="D17931" i="29" s="1"/>
  <c r="D17932" i="29" s="1"/>
  <c r="D17933" i="29" s="1"/>
  <c r="D17934" i="29" s="1"/>
  <c r="D17935" i="29" s="1"/>
  <c r="D17936" i="29" s="1"/>
  <c r="D17937" i="29" s="1"/>
  <c r="D17938" i="29" s="1"/>
  <c r="D17939" i="29" s="1"/>
  <c r="D17940" i="29" s="1"/>
  <c r="D17941" i="29" s="1"/>
  <c r="D17942" i="29" s="1"/>
  <c r="D17943" i="29" s="1"/>
  <c r="D17944" i="29" s="1"/>
  <c r="D17945" i="29" s="1"/>
  <c r="D17946" i="29" s="1"/>
  <c r="D17947" i="29" s="1"/>
  <c r="D17948" i="29" s="1"/>
  <c r="D17949" i="29" s="1"/>
  <c r="D17950" i="29" s="1"/>
  <c r="D17951" i="29" s="1"/>
  <c r="D17952" i="29" s="1"/>
  <c r="D17953" i="29" s="1"/>
  <c r="D17954" i="29" s="1"/>
  <c r="D17955" i="29" s="1"/>
  <c r="D17956" i="29" s="1"/>
  <c r="D17957" i="29" s="1"/>
  <c r="D17958" i="29" s="1"/>
  <c r="D17959" i="29" s="1"/>
  <c r="D17960" i="29" s="1"/>
  <c r="D17961" i="29" s="1"/>
  <c r="D17962" i="29" s="1"/>
  <c r="D17963" i="29" s="1"/>
  <c r="D17964" i="29" s="1"/>
  <c r="D17965" i="29" s="1"/>
  <c r="D17966" i="29" s="1"/>
  <c r="D17967" i="29" s="1"/>
  <c r="D17968" i="29" s="1"/>
  <c r="D17969" i="29" s="1"/>
  <c r="D17970" i="29" s="1"/>
  <c r="D17971" i="29" s="1"/>
  <c r="D17972" i="29" s="1"/>
  <c r="D17973" i="29" s="1"/>
  <c r="D17974" i="29" s="1"/>
  <c r="D17975" i="29" s="1"/>
  <c r="D17976" i="29" s="1"/>
  <c r="D17977" i="29" s="1"/>
  <c r="D17978" i="29" s="1"/>
  <c r="D17979" i="29" s="1"/>
  <c r="D17980" i="29" s="1"/>
  <c r="D17981" i="29" s="1"/>
  <c r="D17982" i="29" s="1"/>
  <c r="D17983" i="29" s="1"/>
  <c r="D17984" i="29" s="1"/>
  <c r="D17985" i="29" s="1"/>
  <c r="D17986" i="29" s="1"/>
  <c r="D17987" i="29" s="1"/>
  <c r="D17988" i="29" s="1"/>
  <c r="D17989" i="29" s="1"/>
  <c r="D17990" i="29" s="1"/>
  <c r="D17991" i="29" s="1"/>
  <c r="D17992" i="29" s="1"/>
  <c r="D17993" i="29" s="1"/>
  <c r="D17994" i="29" s="1"/>
  <c r="D17995" i="29" s="1"/>
  <c r="D17996" i="29" s="1"/>
  <c r="D17997" i="29" s="1"/>
  <c r="D17998" i="29" s="1"/>
  <c r="D17999" i="29" s="1"/>
  <c r="D18000" i="29" s="1"/>
  <c r="D18001" i="29" s="1"/>
  <c r="D18002" i="29" s="1"/>
  <c r="D18003" i="29" s="1"/>
  <c r="D18004" i="29" s="1"/>
  <c r="D18005" i="29" s="1"/>
  <c r="D18006" i="29" s="1"/>
  <c r="D18007" i="29" s="1"/>
  <c r="D18008" i="29" s="1"/>
  <c r="D18009" i="29" s="1"/>
  <c r="D18010" i="29" s="1"/>
  <c r="D18011" i="29" s="1"/>
  <c r="D18012" i="29" s="1"/>
  <c r="D18013" i="29" s="1"/>
  <c r="D18014" i="29" s="1"/>
  <c r="D18015" i="29" s="1"/>
  <c r="D18016" i="29" s="1"/>
  <c r="D18017" i="29" s="1"/>
  <c r="D18018" i="29" s="1"/>
  <c r="D18019" i="29" s="1"/>
  <c r="D18020" i="29" s="1"/>
  <c r="D18021" i="29" s="1"/>
  <c r="D18022" i="29" s="1"/>
  <c r="D18023" i="29" s="1"/>
  <c r="D18024" i="29" s="1"/>
  <c r="D18025" i="29" s="1"/>
  <c r="D18026" i="29" s="1"/>
  <c r="D18027" i="29" s="1"/>
  <c r="D18028" i="29" s="1"/>
  <c r="D18029" i="29" s="1"/>
  <c r="D18030" i="29" s="1"/>
  <c r="D18031" i="29" s="1"/>
  <c r="D18032" i="29" s="1"/>
  <c r="D18033" i="29" s="1"/>
  <c r="D18034" i="29" s="1"/>
  <c r="D18035" i="29" s="1"/>
  <c r="D18036" i="29" s="1"/>
  <c r="D18037" i="29" s="1"/>
  <c r="D18038" i="29" s="1"/>
  <c r="D18039" i="29" s="1"/>
  <c r="D18040" i="29" s="1"/>
  <c r="D18041" i="29" s="1"/>
  <c r="D18042" i="29" s="1"/>
  <c r="D18043" i="29" s="1"/>
  <c r="D18044" i="29" s="1"/>
  <c r="D18045" i="29" s="1"/>
  <c r="D18046" i="29" s="1"/>
  <c r="D18047" i="29" s="1"/>
  <c r="D18048" i="29" s="1"/>
  <c r="D18049" i="29" s="1"/>
  <c r="D18050" i="29" s="1"/>
  <c r="D18051" i="29" s="1"/>
  <c r="D18052" i="29" s="1"/>
  <c r="D18053" i="29" s="1"/>
  <c r="D18054" i="29" s="1"/>
  <c r="D18055" i="29" s="1"/>
  <c r="D18056" i="29" s="1"/>
  <c r="D18057" i="29" s="1"/>
  <c r="D18058" i="29" s="1"/>
  <c r="D18059" i="29" s="1"/>
  <c r="D18060" i="29" s="1"/>
  <c r="D18061" i="29" s="1"/>
  <c r="D18062" i="29" s="1"/>
  <c r="D18063" i="29" s="1"/>
  <c r="D18064" i="29" s="1"/>
  <c r="D18065" i="29" s="1"/>
  <c r="D18066" i="29" s="1"/>
  <c r="D18067" i="29" s="1"/>
  <c r="D18068" i="29" s="1"/>
  <c r="D18069" i="29" s="1"/>
  <c r="D18070" i="29" s="1"/>
  <c r="D18071" i="29" s="1"/>
  <c r="D18072" i="29" s="1"/>
  <c r="D18073" i="29" s="1"/>
  <c r="D18074" i="29" s="1"/>
  <c r="D18075" i="29" s="1"/>
  <c r="D18076" i="29" s="1"/>
  <c r="D18077" i="29" s="1"/>
  <c r="D18078" i="29" s="1"/>
  <c r="D18079" i="29" s="1"/>
  <c r="D18080" i="29" s="1"/>
  <c r="D18081" i="29" s="1"/>
  <c r="D18082" i="29" s="1"/>
  <c r="D18083" i="29" s="1"/>
  <c r="D18084" i="29" s="1"/>
  <c r="D18085" i="29" s="1"/>
  <c r="D18086" i="29" s="1"/>
  <c r="D18087" i="29" s="1"/>
  <c r="D18088" i="29" s="1"/>
  <c r="D18089" i="29" s="1"/>
  <c r="D18090" i="29" s="1"/>
  <c r="D18091" i="29" s="1"/>
  <c r="D18092" i="29" s="1"/>
  <c r="D18093" i="29" s="1"/>
  <c r="D18094" i="29" s="1"/>
  <c r="D18095" i="29" s="1"/>
  <c r="D18096" i="29" s="1"/>
  <c r="D18097" i="29" s="1"/>
  <c r="D18098" i="29" s="1"/>
  <c r="D18099" i="29" s="1"/>
  <c r="D18100" i="29" s="1"/>
  <c r="D18101" i="29" s="1"/>
  <c r="D18102" i="29" s="1"/>
  <c r="D18103" i="29" s="1"/>
  <c r="D18104" i="29" s="1"/>
  <c r="D18105" i="29" s="1"/>
  <c r="D18106" i="29" s="1"/>
  <c r="D18107" i="29" s="1"/>
  <c r="D18108" i="29" s="1"/>
  <c r="D18109" i="29" s="1"/>
  <c r="D18110" i="29" s="1"/>
  <c r="D18111" i="29" s="1"/>
  <c r="D18112" i="29" s="1"/>
  <c r="D18113" i="29" s="1"/>
  <c r="D18114" i="29" s="1"/>
  <c r="D18115" i="29" s="1"/>
  <c r="D18116" i="29" s="1"/>
  <c r="D18117" i="29" s="1"/>
  <c r="D18118" i="29" s="1"/>
  <c r="D18119" i="29" s="1"/>
  <c r="D18120" i="29" s="1"/>
  <c r="D18121" i="29" s="1"/>
  <c r="D18122" i="29" s="1"/>
  <c r="D18123" i="29" s="1"/>
  <c r="D18124" i="29" s="1"/>
  <c r="D18125" i="29" s="1"/>
  <c r="D18126" i="29" s="1"/>
  <c r="D18127" i="29" s="1"/>
  <c r="D18128" i="29" s="1"/>
  <c r="D18129" i="29" s="1"/>
  <c r="D18130" i="29" s="1"/>
  <c r="D18131" i="29" s="1"/>
  <c r="D18132" i="29" s="1"/>
  <c r="D18133" i="29" s="1"/>
  <c r="D18134" i="29" s="1"/>
  <c r="D18135" i="29" s="1"/>
  <c r="D18136" i="29" s="1"/>
  <c r="D18137" i="29" s="1"/>
  <c r="D18138" i="29" s="1"/>
  <c r="D18139" i="29" s="1"/>
  <c r="D18140" i="29" s="1"/>
  <c r="D18141" i="29" s="1"/>
  <c r="D18142" i="29" s="1"/>
  <c r="D18143" i="29" s="1"/>
  <c r="D18144" i="29" s="1"/>
  <c r="D18145" i="29" s="1"/>
  <c r="D18146" i="29" s="1"/>
  <c r="D18147" i="29" s="1"/>
  <c r="D18148" i="29" s="1"/>
  <c r="D18149" i="29" s="1"/>
  <c r="D18150" i="29" s="1"/>
  <c r="D18151" i="29" s="1"/>
  <c r="D18152" i="29" s="1"/>
  <c r="D18153" i="29" s="1"/>
  <c r="D18154" i="29" s="1"/>
  <c r="D18155" i="29" s="1"/>
  <c r="D18156" i="29" s="1"/>
  <c r="D18157" i="29" s="1"/>
  <c r="D18158" i="29" s="1"/>
  <c r="D18159" i="29" s="1"/>
  <c r="D18160" i="29" s="1"/>
  <c r="D18161" i="29" s="1"/>
  <c r="D18162" i="29" s="1"/>
  <c r="D18163" i="29" s="1"/>
  <c r="D18164" i="29" s="1"/>
  <c r="D18165" i="29" s="1"/>
  <c r="D18166" i="29" s="1"/>
  <c r="D18167" i="29" s="1"/>
  <c r="D18168" i="29" s="1"/>
  <c r="D18169" i="29" s="1"/>
  <c r="D18170" i="29" s="1"/>
  <c r="D18171" i="29" s="1"/>
  <c r="D18172" i="29" s="1"/>
  <c r="D18173" i="29" s="1"/>
  <c r="D18174" i="29" s="1"/>
  <c r="D18175" i="29" s="1"/>
  <c r="D18176" i="29" s="1"/>
  <c r="D18177" i="29" s="1"/>
  <c r="D18178" i="29" s="1"/>
  <c r="D18179" i="29" s="1"/>
  <c r="D18180" i="29" s="1"/>
  <c r="D18181" i="29" s="1"/>
  <c r="D18182" i="29" s="1"/>
  <c r="D18183" i="29" s="1"/>
  <c r="D18184" i="29" s="1"/>
  <c r="D18185" i="29" s="1"/>
  <c r="D18186" i="29" s="1"/>
  <c r="D18187" i="29" s="1"/>
  <c r="D18188" i="29" s="1"/>
  <c r="D18189" i="29" s="1"/>
  <c r="D18190" i="29" s="1"/>
  <c r="D18191" i="29" s="1"/>
  <c r="D18192" i="29" s="1"/>
  <c r="D18193" i="29" s="1"/>
  <c r="D18194" i="29" s="1"/>
  <c r="D18195" i="29" s="1"/>
  <c r="D18196" i="29" s="1"/>
  <c r="D18197" i="29" s="1"/>
  <c r="D18198" i="29" s="1"/>
  <c r="D18199" i="29" s="1"/>
  <c r="D18200" i="29" s="1"/>
  <c r="D18201" i="29" s="1"/>
  <c r="D18202" i="29" s="1"/>
  <c r="D18203" i="29" s="1"/>
  <c r="D18204" i="29" s="1"/>
  <c r="D18205" i="29" s="1"/>
  <c r="D18206" i="29" s="1"/>
  <c r="D18207" i="29" s="1"/>
  <c r="D18208" i="29" s="1"/>
  <c r="D18209" i="29" s="1"/>
  <c r="D18210" i="29" s="1"/>
  <c r="D18211" i="29" s="1"/>
  <c r="D18212" i="29" s="1"/>
  <c r="D18213" i="29" s="1"/>
  <c r="D18214" i="29" s="1"/>
  <c r="D18215" i="29" s="1"/>
  <c r="D18216" i="29" s="1"/>
  <c r="D18217" i="29" s="1"/>
  <c r="D18218" i="29" s="1"/>
  <c r="D18219" i="29" s="1"/>
  <c r="D18220" i="29" s="1"/>
  <c r="D18221" i="29" s="1"/>
  <c r="D18222" i="29" s="1"/>
  <c r="D18223" i="29" s="1"/>
  <c r="D18224" i="29" s="1"/>
  <c r="D18225" i="29" s="1"/>
  <c r="D18226" i="29" s="1"/>
  <c r="D18227" i="29" s="1"/>
  <c r="D18228" i="29" s="1"/>
  <c r="D18229" i="29" s="1"/>
  <c r="D18230" i="29" s="1"/>
  <c r="D18231" i="29" s="1"/>
  <c r="D18232" i="29" s="1"/>
  <c r="D18233" i="29" s="1"/>
  <c r="D18234" i="29" s="1"/>
  <c r="D18235" i="29" s="1"/>
  <c r="D18236" i="29" s="1"/>
  <c r="D18237" i="29" s="1"/>
  <c r="D18238" i="29" s="1"/>
  <c r="D18239" i="29" s="1"/>
  <c r="D18240" i="29" s="1"/>
  <c r="D18241" i="29" s="1"/>
  <c r="D18242" i="29" s="1"/>
  <c r="D18243" i="29" s="1"/>
  <c r="D18244" i="29" s="1"/>
  <c r="D18245" i="29" s="1"/>
  <c r="D18246" i="29" s="1"/>
  <c r="D18247" i="29" s="1"/>
  <c r="D18248" i="29" s="1"/>
  <c r="D18249" i="29" s="1"/>
  <c r="D18250" i="29" s="1"/>
  <c r="D18251" i="29" s="1"/>
  <c r="D18252" i="29" s="1"/>
  <c r="D18253" i="29" s="1"/>
  <c r="D18254" i="29" s="1"/>
  <c r="D18255" i="29" s="1"/>
  <c r="D18256" i="29" s="1"/>
  <c r="D18257" i="29" s="1"/>
  <c r="D18258" i="29" s="1"/>
  <c r="D18259" i="29" s="1"/>
  <c r="D18260" i="29" s="1"/>
  <c r="D18261" i="29" s="1"/>
  <c r="D18262" i="29" s="1"/>
  <c r="D18263" i="29" s="1"/>
  <c r="D18264" i="29" s="1"/>
  <c r="D18265" i="29" s="1"/>
  <c r="D18266" i="29" s="1"/>
  <c r="D18267" i="29" s="1"/>
  <c r="B17914" i="29"/>
  <c r="B17915" i="29" s="1"/>
  <c r="B17916" i="29" s="1"/>
  <c r="B17917" i="29" s="1"/>
  <c r="B17918" i="29" s="1"/>
  <c r="B17919" i="29" s="1"/>
  <c r="B17920" i="29" s="1"/>
  <c r="B17921" i="29" s="1"/>
  <c r="B17922" i="29" s="1"/>
  <c r="B17923" i="29" s="1"/>
  <c r="B17924" i="29" s="1"/>
  <c r="B17925" i="29" s="1"/>
  <c r="B17926" i="29" s="1"/>
  <c r="B17927" i="29" s="1"/>
  <c r="B17928" i="29" s="1"/>
  <c r="B17929" i="29" s="1"/>
  <c r="B17930" i="29" s="1"/>
  <c r="B17931" i="29" s="1"/>
  <c r="B17932" i="29" s="1"/>
  <c r="B17933" i="29" s="1"/>
  <c r="B17934" i="29" s="1"/>
  <c r="B17935" i="29" s="1"/>
  <c r="B17936" i="29" s="1"/>
  <c r="B17937" i="29" s="1"/>
  <c r="B17938" i="29" s="1"/>
  <c r="B17939" i="29" s="1"/>
  <c r="B17940" i="29" s="1"/>
  <c r="B17941" i="29" s="1"/>
  <c r="B17942" i="29" s="1"/>
  <c r="B17943" i="29" s="1"/>
  <c r="B17944" i="29" s="1"/>
  <c r="B17945" i="29" s="1"/>
  <c r="B17946" i="29" s="1"/>
  <c r="B17947" i="29" s="1"/>
  <c r="B17948" i="29" s="1"/>
  <c r="B17949" i="29" s="1"/>
  <c r="B17950" i="29" s="1"/>
  <c r="B17951" i="29" s="1"/>
  <c r="B17952" i="29" s="1"/>
  <c r="B17953" i="29" s="1"/>
  <c r="B17954" i="29" s="1"/>
  <c r="B17955" i="29" s="1"/>
  <c r="B17956" i="29" s="1"/>
  <c r="B17957" i="29" s="1"/>
  <c r="B17958" i="29" s="1"/>
  <c r="B17959" i="29" s="1"/>
  <c r="B17960" i="29" s="1"/>
  <c r="B17961" i="29" s="1"/>
  <c r="B17962" i="29" s="1"/>
  <c r="B17963" i="29" s="1"/>
  <c r="B17964" i="29" s="1"/>
  <c r="B17965" i="29" s="1"/>
  <c r="B17966" i="29" s="1"/>
  <c r="B17967" i="29" s="1"/>
  <c r="B17968" i="29" s="1"/>
  <c r="B17969" i="29" s="1"/>
  <c r="B17970" i="29" s="1"/>
  <c r="B17971" i="29" s="1"/>
  <c r="B17972" i="29" s="1"/>
  <c r="B17973" i="29" s="1"/>
  <c r="B17974" i="29" s="1"/>
  <c r="B17975" i="29" s="1"/>
  <c r="B17976" i="29" s="1"/>
  <c r="B17977" i="29" s="1"/>
  <c r="B17978" i="29" s="1"/>
  <c r="B17979" i="29" s="1"/>
  <c r="B17980" i="29" s="1"/>
  <c r="B17981" i="29" s="1"/>
  <c r="B17982" i="29" s="1"/>
  <c r="B17983" i="29" s="1"/>
  <c r="B17984" i="29" s="1"/>
  <c r="B17985" i="29" s="1"/>
  <c r="B17986" i="29" s="1"/>
  <c r="B17987" i="29" s="1"/>
  <c r="B17988" i="29" s="1"/>
  <c r="B17989" i="29" s="1"/>
  <c r="B17990" i="29" s="1"/>
  <c r="B17991" i="29" s="1"/>
  <c r="B17992" i="29" s="1"/>
  <c r="B17993" i="29" s="1"/>
  <c r="B17994" i="29" s="1"/>
  <c r="B17995" i="29" s="1"/>
  <c r="B17996" i="29" s="1"/>
  <c r="B17997" i="29" s="1"/>
  <c r="B17998" i="29" s="1"/>
  <c r="B17999" i="29" s="1"/>
  <c r="B18000" i="29" s="1"/>
  <c r="B18001" i="29" s="1"/>
  <c r="B18002" i="29" s="1"/>
  <c r="B18003" i="29" s="1"/>
  <c r="B18004" i="29" s="1"/>
  <c r="B18005" i="29" s="1"/>
  <c r="B18006" i="29" s="1"/>
  <c r="B18007" i="29" s="1"/>
  <c r="B18008" i="29" s="1"/>
  <c r="B18009" i="29" s="1"/>
  <c r="B18010" i="29" s="1"/>
  <c r="B18011" i="29" s="1"/>
  <c r="B18012" i="29" s="1"/>
  <c r="B18013" i="29" s="1"/>
  <c r="B18014" i="29" s="1"/>
  <c r="B18015" i="29" s="1"/>
  <c r="B18016" i="29" s="1"/>
  <c r="B18017" i="29" s="1"/>
  <c r="B18018" i="29" s="1"/>
  <c r="B18019" i="29" s="1"/>
  <c r="B18020" i="29" s="1"/>
  <c r="B18021" i="29" s="1"/>
  <c r="B18022" i="29" s="1"/>
  <c r="B18023" i="29" s="1"/>
  <c r="B18024" i="29" s="1"/>
  <c r="B18025" i="29" s="1"/>
  <c r="B18026" i="29" s="1"/>
  <c r="B18027" i="29" s="1"/>
  <c r="B18028" i="29" s="1"/>
  <c r="B18029" i="29" s="1"/>
  <c r="B18030" i="29" s="1"/>
  <c r="B18031" i="29" s="1"/>
  <c r="B18032" i="29" s="1"/>
  <c r="B18033" i="29" s="1"/>
  <c r="B18034" i="29" s="1"/>
  <c r="B18035" i="29" s="1"/>
  <c r="B18036" i="29" s="1"/>
  <c r="B18037" i="29" s="1"/>
  <c r="B18038" i="29" s="1"/>
  <c r="B18039" i="29" s="1"/>
  <c r="B18040" i="29" s="1"/>
  <c r="B18041" i="29" s="1"/>
  <c r="B18042" i="29" s="1"/>
  <c r="B18043" i="29" s="1"/>
  <c r="B18044" i="29" s="1"/>
  <c r="B18045" i="29" s="1"/>
  <c r="B18046" i="29" s="1"/>
  <c r="B18047" i="29" s="1"/>
  <c r="B18048" i="29" s="1"/>
  <c r="B18049" i="29" s="1"/>
  <c r="B18050" i="29" s="1"/>
  <c r="B18051" i="29" s="1"/>
  <c r="B18052" i="29" s="1"/>
  <c r="B18053" i="29" s="1"/>
  <c r="B18054" i="29" s="1"/>
  <c r="B18055" i="29" s="1"/>
  <c r="B18056" i="29" s="1"/>
  <c r="B18057" i="29" s="1"/>
  <c r="B18058" i="29" s="1"/>
  <c r="B18059" i="29" s="1"/>
  <c r="B18060" i="29" s="1"/>
  <c r="B18061" i="29" s="1"/>
  <c r="B18062" i="29" s="1"/>
  <c r="B18063" i="29" s="1"/>
  <c r="B18064" i="29" s="1"/>
  <c r="B18065" i="29" s="1"/>
  <c r="B18066" i="29" s="1"/>
  <c r="B18067" i="29" s="1"/>
  <c r="B18068" i="29" s="1"/>
  <c r="B18069" i="29" s="1"/>
  <c r="B18070" i="29" s="1"/>
  <c r="B18071" i="29" s="1"/>
  <c r="B18072" i="29" s="1"/>
  <c r="B18073" i="29" s="1"/>
  <c r="B18074" i="29" s="1"/>
  <c r="B18075" i="29" s="1"/>
  <c r="B18076" i="29" s="1"/>
  <c r="B18077" i="29" s="1"/>
  <c r="B18078" i="29" s="1"/>
  <c r="B18079" i="29" s="1"/>
  <c r="B18080" i="29" s="1"/>
  <c r="B18081" i="29" s="1"/>
  <c r="B18082" i="29" s="1"/>
  <c r="B18083" i="29" s="1"/>
  <c r="B18084" i="29" s="1"/>
  <c r="B18085" i="29" s="1"/>
  <c r="B18086" i="29" s="1"/>
  <c r="B18087" i="29" s="1"/>
  <c r="B18088" i="29" s="1"/>
  <c r="B18089" i="29" s="1"/>
  <c r="B18090" i="29" s="1"/>
  <c r="B18091" i="29" s="1"/>
  <c r="B18092" i="29" s="1"/>
  <c r="B18093" i="29" s="1"/>
  <c r="B18094" i="29" s="1"/>
  <c r="B18095" i="29" s="1"/>
  <c r="B18096" i="29" s="1"/>
  <c r="B18097" i="29" s="1"/>
  <c r="B18098" i="29" s="1"/>
  <c r="B18099" i="29" s="1"/>
  <c r="B18100" i="29" s="1"/>
  <c r="B18101" i="29" s="1"/>
  <c r="B18102" i="29" s="1"/>
  <c r="B18103" i="29" s="1"/>
  <c r="B18104" i="29" s="1"/>
  <c r="B18105" i="29" s="1"/>
  <c r="B18106" i="29" s="1"/>
  <c r="B18107" i="29" s="1"/>
  <c r="B18108" i="29" s="1"/>
  <c r="B18109" i="29" s="1"/>
  <c r="B18110" i="29" s="1"/>
  <c r="B18111" i="29" s="1"/>
  <c r="B18112" i="29" s="1"/>
  <c r="B18113" i="29" s="1"/>
  <c r="B18114" i="29" s="1"/>
  <c r="B18115" i="29" s="1"/>
  <c r="B18116" i="29" s="1"/>
  <c r="B18117" i="29" s="1"/>
  <c r="B18118" i="29" s="1"/>
  <c r="B18119" i="29" s="1"/>
  <c r="B18120" i="29" s="1"/>
  <c r="B18121" i="29" s="1"/>
  <c r="B18122" i="29" s="1"/>
  <c r="B18123" i="29" s="1"/>
  <c r="B18124" i="29" s="1"/>
  <c r="B18125" i="29" s="1"/>
  <c r="B18126" i="29" s="1"/>
  <c r="B18127" i="29" s="1"/>
  <c r="B18128" i="29" s="1"/>
  <c r="B18129" i="29" s="1"/>
  <c r="B18130" i="29" s="1"/>
  <c r="B18131" i="29" s="1"/>
  <c r="B18132" i="29" s="1"/>
  <c r="B18133" i="29" s="1"/>
  <c r="B18134" i="29" s="1"/>
  <c r="B18135" i="29" s="1"/>
  <c r="B18136" i="29" s="1"/>
  <c r="B18137" i="29" s="1"/>
  <c r="B18138" i="29" s="1"/>
  <c r="B18139" i="29" s="1"/>
  <c r="B18140" i="29" s="1"/>
  <c r="B18141" i="29" s="1"/>
  <c r="B18142" i="29" s="1"/>
  <c r="B18143" i="29" s="1"/>
  <c r="B18144" i="29" s="1"/>
  <c r="B18145" i="29" s="1"/>
  <c r="B18146" i="29" s="1"/>
  <c r="B18147" i="29" s="1"/>
  <c r="B18148" i="29" s="1"/>
  <c r="B18149" i="29" s="1"/>
  <c r="B18150" i="29" s="1"/>
  <c r="B18151" i="29" s="1"/>
  <c r="B18152" i="29" s="1"/>
  <c r="B18153" i="29" s="1"/>
  <c r="B18154" i="29" s="1"/>
  <c r="B18155" i="29" s="1"/>
  <c r="B18156" i="29" s="1"/>
  <c r="B18157" i="29" s="1"/>
  <c r="B18158" i="29" s="1"/>
  <c r="B18159" i="29" s="1"/>
  <c r="B18160" i="29" s="1"/>
  <c r="B18161" i="29" s="1"/>
  <c r="B18162" i="29" s="1"/>
  <c r="B18163" i="29" s="1"/>
  <c r="B18164" i="29" s="1"/>
  <c r="B18165" i="29" s="1"/>
  <c r="B18166" i="29" s="1"/>
  <c r="B18167" i="29" s="1"/>
  <c r="B18168" i="29" s="1"/>
  <c r="B18169" i="29" s="1"/>
  <c r="B18170" i="29" s="1"/>
  <c r="B18171" i="29" s="1"/>
  <c r="B18172" i="29" s="1"/>
  <c r="B18173" i="29" s="1"/>
  <c r="B18174" i="29" s="1"/>
  <c r="B18175" i="29" s="1"/>
  <c r="B18176" i="29" s="1"/>
  <c r="B18177" i="29" s="1"/>
  <c r="B18178" i="29" s="1"/>
  <c r="B18179" i="29" s="1"/>
  <c r="B18180" i="29" s="1"/>
  <c r="B18181" i="29" s="1"/>
  <c r="B18182" i="29" s="1"/>
  <c r="B18183" i="29" s="1"/>
  <c r="B18184" i="29" s="1"/>
  <c r="B18185" i="29" s="1"/>
  <c r="B18186" i="29" s="1"/>
  <c r="B18187" i="29" s="1"/>
  <c r="B18188" i="29" s="1"/>
  <c r="B18189" i="29" s="1"/>
  <c r="B18190" i="29" s="1"/>
  <c r="B18191" i="29" s="1"/>
  <c r="B18192" i="29" s="1"/>
  <c r="B18193" i="29" s="1"/>
  <c r="B18194" i="29" s="1"/>
  <c r="B18195" i="29" s="1"/>
  <c r="B18196" i="29" s="1"/>
  <c r="B18197" i="29" s="1"/>
  <c r="B18198" i="29" s="1"/>
  <c r="B18199" i="29" s="1"/>
  <c r="B18200" i="29" s="1"/>
  <c r="B18201" i="29" s="1"/>
  <c r="B18202" i="29" s="1"/>
  <c r="B18203" i="29" s="1"/>
  <c r="B18204" i="29" s="1"/>
  <c r="B18205" i="29" s="1"/>
  <c r="B18206" i="29" s="1"/>
  <c r="B18207" i="29" s="1"/>
  <c r="B18208" i="29" s="1"/>
  <c r="B18209" i="29" s="1"/>
  <c r="B18210" i="29" s="1"/>
  <c r="B18211" i="29" s="1"/>
  <c r="B18212" i="29" s="1"/>
  <c r="B18213" i="29" s="1"/>
  <c r="B18214" i="29" s="1"/>
  <c r="B18215" i="29" s="1"/>
  <c r="B18216" i="29" s="1"/>
  <c r="B18217" i="29" s="1"/>
  <c r="B18218" i="29" s="1"/>
  <c r="B18219" i="29" s="1"/>
  <c r="B18220" i="29" s="1"/>
  <c r="B18221" i="29" s="1"/>
  <c r="B18222" i="29" s="1"/>
  <c r="B18223" i="29" s="1"/>
  <c r="B18224" i="29" s="1"/>
  <c r="B18225" i="29" s="1"/>
  <c r="B18226" i="29" s="1"/>
  <c r="B18227" i="29" s="1"/>
  <c r="B18228" i="29" s="1"/>
  <c r="B18229" i="29" s="1"/>
  <c r="B18230" i="29" s="1"/>
  <c r="B18231" i="29" s="1"/>
  <c r="B18232" i="29" s="1"/>
  <c r="B18233" i="29" s="1"/>
  <c r="B18234" i="29" s="1"/>
  <c r="B18235" i="29" s="1"/>
  <c r="B18236" i="29" s="1"/>
  <c r="B18237" i="29" s="1"/>
  <c r="B18238" i="29" s="1"/>
  <c r="B18239" i="29" s="1"/>
  <c r="B18240" i="29" s="1"/>
  <c r="B18241" i="29" s="1"/>
  <c r="B18242" i="29" s="1"/>
  <c r="B18243" i="29" s="1"/>
  <c r="B18244" i="29" s="1"/>
  <c r="B18245" i="29" s="1"/>
  <c r="B18246" i="29" s="1"/>
  <c r="B18247" i="29" s="1"/>
  <c r="B18248" i="29" s="1"/>
  <c r="B18249" i="29" s="1"/>
  <c r="B18250" i="29" s="1"/>
  <c r="B18251" i="29" s="1"/>
  <c r="B18252" i="29" s="1"/>
  <c r="B18253" i="29" s="1"/>
  <c r="B18254" i="29" s="1"/>
  <c r="B18255" i="29" s="1"/>
  <c r="B18256" i="29" s="1"/>
  <c r="B18257" i="29" s="1"/>
  <c r="B18258" i="29" s="1"/>
  <c r="B18259" i="29" s="1"/>
  <c r="B18260" i="29" s="1"/>
  <c r="B18261" i="29" s="1"/>
  <c r="B18262" i="29" s="1"/>
  <c r="B18263" i="29" s="1"/>
  <c r="B18264" i="29" s="1"/>
  <c r="B18265" i="29" s="1"/>
  <c r="B18266" i="29" s="1"/>
  <c r="B18267" i="29" s="1"/>
  <c r="B18268" i="29" s="1"/>
  <c r="B18269" i="29" s="1"/>
  <c r="B18270" i="29" s="1"/>
  <c r="B18271" i="29" s="1"/>
  <c r="B18272" i="29" s="1"/>
  <c r="B18273" i="29" s="1"/>
  <c r="B18274" i="29" s="1"/>
  <c r="B18275" i="29" s="1"/>
  <c r="B18276" i="29" s="1"/>
  <c r="B18277" i="29" s="1"/>
  <c r="C17914" i="29"/>
  <c r="C17915" i="29" s="1"/>
  <c r="C17916" i="29" s="1"/>
  <c r="C17917" i="29" s="1"/>
  <c r="C17918" i="29" s="1"/>
  <c r="C17919" i="29" s="1"/>
  <c r="C17920" i="29" s="1"/>
  <c r="C17921" i="29" s="1"/>
  <c r="C17922" i="29" s="1"/>
  <c r="C17923" i="29" s="1"/>
  <c r="C17924" i="29" s="1"/>
  <c r="C17925" i="29" s="1"/>
  <c r="C17926" i="29" s="1"/>
  <c r="C17927" i="29" s="1"/>
  <c r="C17928" i="29" s="1"/>
  <c r="C17929" i="29" s="1"/>
  <c r="C17930" i="29" s="1"/>
  <c r="C17931" i="29" s="1"/>
  <c r="C17932" i="29" s="1"/>
  <c r="C17933" i="29" s="1"/>
  <c r="C17934" i="29" s="1"/>
  <c r="C17935" i="29" s="1"/>
  <c r="C17936" i="29" s="1"/>
  <c r="C17937" i="29" s="1"/>
  <c r="C17938" i="29" s="1"/>
  <c r="C17939" i="29" s="1"/>
  <c r="C17940" i="29" s="1"/>
  <c r="C17941" i="29" s="1"/>
  <c r="C17942" i="29" s="1"/>
  <c r="C17943" i="29" s="1"/>
  <c r="C17944" i="29" s="1"/>
  <c r="C17945" i="29" s="1"/>
  <c r="C17946" i="29" s="1"/>
  <c r="C17947" i="29" s="1"/>
  <c r="C17948" i="29" s="1"/>
  <c r="C17949" i="29" s="1"/>
  <c r="C17950" i="29" s="1"/>
  <c r="C17951" i="29" s="1"/>
  <c r="C17952" i="29" s="1"/>
  <c r="C17953" i="29" s="1"/>
  <c r="C17954" i="29" s="1"/>
  <c r="C17955" i="29" s="1"/>
  <c r="C17956" i="29" s="1"/>
  <c r="C17957" i="29" s="1"/>
  <c r="C17958" i="29" s="1"/>
  <c r="C17959" i="29" s="1"/>
  <c r="C17960" i="29" s="1"/>
  <c r="C17961" i="29" s="1"/>
  <c r="C17962" i="29" s="1"/>
  <c r="C17963" i="29" s="1"/>
  <c r="C17964" i="29" s="1"/>
  <c r="C17965" i="29" s="1"/>
  <c r="C17966" i="29" s="1"/>
  <c r="C17967" i="29" s="1"/>
  <c r="C17968" i="29" s="1"/>
  <c r="C17969" i="29" s="1"/>
  <c r="C17970" i="29" s="1"/>
  <c r="C17971" i="29" s="1"/>
  <c r="C17972" i="29" s="1"/>
  <c r="C17973" i="29" s="1"/>
  <c r="C17974" i="29" s="1"/>
  <c r="C17975" i="29" s="1"/>
  <c r="C17976" i="29" s="1"/>
  <c r="C17977" i="29" s="1"/>
  <c r="C17978" i="29" s="1"/>
  <c r="C17979" i="29" s="1"/>
  <c r="C17980" i="29" s="1"/>
  <c r="C17981" i="29" s="1"/>
  <c r="C17982" i="29" s="1"/>
  <c r="C17983" i="29" s="1"/>
  <c r="C17984" i="29" s="1"/>
  <c r="C17985" i="29" s="1"/>
  <c r="C17986" i="29" s="1"/>
  <c r="C17987" i="29" s="1"/>
  <c r="C17988" i="29" s="1"/>
  <c r="C17989" i="29" s="1"/>
  <c r="C17990" i="29" s="1"/>
  <c r="C17991" i="29" s="1"/>
  <c r="C17992" i="29" s="1"/>
  <c r="C17993" i="29" s="1"/>
  <c r="C17994" i="29" s="1"/>
  <c r="C17995" i="29" s="1"/>
  <c r="C17996" i="29" s="1"/>
  <c r="C17997" i="29" s="1"/>
  <c r="C17998" i="29" s="1"/>
  <c r="C17999" i="29" s="1"/>
  <c r="C18000" i="29" s="1"/>
  <c r="C18001" i="29" s="1"/>
  <c r="C18002" i="29" s="1"/>
  <c r="C18003" i="29" s="1"/>
  <c r="C18004" i="29" s="1"/>
  <c r="C18005" i="29" s="1"/>
  <c r="C18006" i="29" s="1"/>
  <c r="C18007" i="29" s="1"/>
  <c r="C18008" i="29" s="1"/>
  <c r="C18009" i="29" s="1"/>
  <c r="C18010" i="29" s="1"/>
  <c r="C18011" i="29" s="1"/>
  <c r="C18012" i="29" s="1"/>
  <c r="C18013" i="29" s="1"/>
  <c r="C18014" i="29" s="1"/>
  <c r="C18015" i="29" s="1"/>
  <c r="C18016" i="29" s="1"/>
  <c r="C18017" i="29" s="1"/>
  <c r="C18018" i="29" s="1"/>
  <c r="C18019" i="29" s="1"/>
  <c r="C18020" i="29" s="1"/>
  <c r="C18021" i="29" s="1"/>
  <c r="C18022" i="29" s="1"/>
  <c r="C18023" i="29" s="1"/>
  <c r="C18024" i="29" s="1"/>
  <c r="C18025" i="29" s="1"/>
  <c r="C18026" i="29" s="1"/>
  <c r="C18027" i="29" s="1"/>
  <c r="C18028" i="29" s="1"/>
  <c r="C18029" i="29" s="1"/>
  <c r="C18030" i="29" s="1"/>
  <c r="C18031" i="29" s="1"/>
  <c r="C18032" i="29" s="1"/>
  <c r="C18033" i="29" s="1"/>
  <c r="C18034" i="29" s="1"/>
  <c r="C18035" i="29" s="1"/>
  <c r="C18036" i="29" s="1"/>
  <c r="C18037" i="29" s="1"/>
  <c r="C18038" i="29" s="1"/>
  <c r="C18039" i="29" s="1"/>
  <c r="C18040" i="29" s="1"/>
  <c r="C18041" i="29" s="1"/>
  <c r="C18042" i="29" s="1"/>
  <c r="C18043" i="29" s="1"/>
  <c r="C18044" i="29" s="1"/>
  <c r="C18045" i="29" s="1"/>
  <c r="C18046" i="29" s="1"/>
  <c r="C18047" i="29" s="1"/>
  <c r="C18048" i="29" s="1"/>
  <c r="C18049" i="29" s="1"/>
  <c r="C18050" i="29" s="1"/>
  <c r="C18051" i="29" s="1"/>
  <c r="C18052" i="29" s="1"/>
  <c r="C18053" i="29" s="1"/>
  <c r="C18054" i="29" s="1"/>
  <c r="C18055" i="29" s="1"/>
  <c r="C18056" i="29" s="1"/>
  <c r="C18057" i="29" s="1"/>
  <c r="C18058" i="29" s="1"/>
  <c r="C18059" i="29" s="1"/>
  <c r="C18060" i="29" s="1"/>
  <c r="C18061" i="29" s="1"/>
  <c r="C18062" i="29" s="1"/>
  <c r="C18063" i="29" s="1"/>
  <c r="C18064" i="29" s="1"/>
  <c r="C18065" i="29" s="1"/>
  <c r="C18066" i="29" s="1"/>
  <c r="C18067" i="29" s="1"/>
  <c r="C18068" i="29" s="1"/>
  <c r="C18069" i="29" s="1"/>
  <c r="C18070" i="29" s="1"/>
  <c r="C18071" i="29" s="1"/>
  <c r="C18072" i="29" s="1"/>
  <c r="C18073" i="29" s="1"/>
  <c r="C18074" i="29" s="1"/>
  <c r="C18075" i="29" s="1"/>
  <c r="C18076" i="29" s="1"/>
  <c r="C18077" i="29" s="1"/>
  <c r="C18078" i="29" s="1"/>
  <c r="C18079" i="29" s="1"/>
  <c r="C18080" i="29" s="1"/>
  <c r="C18081" i="29" s="1"/>
  <c r="C18082" i="29" s="1"/>
  <c r="C18083" i="29" s="1"/>
  <c r="C18084" i="29" s="1"/>
  <c r="C18085" i="29" s="1"/>
  <c r="C18086" i="29" s="1"/>
  <c r="C18087" i="29" s="1"/>
  <c r="C18088" i="29" s="1"/>
  <c r="C18089" i="29" s="1"/>
  <c r="C18090" i="29" s="1"/>
  <c r="C18091" i="29" s="1"/>
  <c r="C18092" i="29" s="1"/>
  <c r="C18093" i="29" s="1"/>
  <c r="C18094" i="29" s="1"/>
  <c r="C18095" i="29" s="1"/>
  <c r="C18096" i="29" s="1"/>
  <c r="C18097" i="29" s="1"/>
  <c r="C18098" i="29" s="1"/>
  <c r="C18099" i="29" s="1"/>
  <c r="C18100" i="29" s="1"/>
  <c r="C18101" i="29" s="1"/>
  <c r="C18102" i="29" s="1"/>
  <c r="C18103" i="29" s="1"/>
  <c r="C18104" i="29" s="1"/>
  <c r="C18105" i="29" s="1"/>
  <c r="C18106" i="29" s="1"/>
  <c r="C18107" i="29" s="1"/>
  <c r="C18108" i="29" s="1"/>
  <c r="C18109" i="29" s="1"/>
  <c r="C18110" i="29" s="1"/>
  <c r="C18111" i="29" s="1"/>
  <c r="C18112" i="29" s="1"/>
  <c r="C18113" i="29" s="1"/>
  <c r="C18114" i="29" s="1"/>
  <c r="C18115" i="29" s="1"/>
  <c r="C18116" i="29" s="1"/>
  <c r="C18117" i="29" s="1"/>
  <c r="C18118" i="29" s="1"/>
  <c r="C18119" i="29" s="1"/>
  <c r="C18120" i="29" s="1"/>
  <c r="C18121" i="29" s="1"/>
  <c r="C18122" i="29" s="1"/>
  <c r="C18123" i="29" s="1"/>
  <c r="C18124" i="29" s="1"/>
  <c r="C18125" i="29" s="1"/>
  <c r="C18126" i="29" s="1"/>
  <c r="C18127" i="29" s="1"/>
  <c r="C18128" i="29" s="1"/>
  <c r="C18129" i="29" s="1"/>
  <c r="C18130" i="29" s="1"/>
  <c r="C18131" i="29" s="1"/>
  <c r="C18132" i="29" s="1"/>
  <c r="C18133" i="29" s="1"/>
  <c r="C18134" i="29" s="1"/>
  <c r="C18135" i="29" s="1"/>
  <c r="C18136" i="29" s="1"/>
  <c r="C18137" i="29" s="1"/>
  <c r="C18138" i="29" s="1"/>
  <c r="C18139" i="29" s="1"/>
  <c r="C18140" i="29" s="1"/>
  <c r="C18141" i="29" s="1"/>
  <c r="C18142" i="29" s="1"/>
  <c r="C18143" i="29" s="1"/>
  <c r="C18144" i="29" s="1"/>
  <c r="C18145" i="29" s="1"/>
  <c r="C18146" i="29" s="1"/>
  <c r="C18147" i="29" s="1"/>
  <c r="C18148" i="29" s="1"/>
  <c r="C18149" i="29" s="1"/>
  <c r="C18150" i="29" s="1"/>
  <c r="C18151" i="29" s="1"/>
  <c r="C18152" i="29" s="1"/>
  <c r="C18153" i="29" s="1"/>
  <c r="C18154" i="29" s="1"/>
  <c r="C18155" i="29" s="1"/>
  <c r="C18156" i="29" s="1"/>
  <c r="C18157" i="29" s="1"/>
  <c r="C18158" i="29" s="1"/>
  <c r="C18159" i="29" s="1"/>
  <c r="C18160" i="29" s="1"/>
  <c r="C18161" i="29" s="1"/>
  <c r="C18162" i="29" s="1"/>
  <c r="C18163" i="29" s="1"/>
  <c r="C18164" i="29" s="1"/>
  <c r="C18165" i="29" s="1"/>
  <c r="C18166" i="29" s="1"/>
  <c r="C18167" i="29" s="1"/>
  <c r="C18168" i="29" s="1"/>
  <c r="C18169" i="29" s="1"/>
  <c r="C18170" i="29" s="1"/>
  <c r="C18171" i="29" s="1"/>
  <c r="C18172" i="29" s="1"/>
  <c r="C18173" i="29" s="1"/>
  <c r="C18174" i="29" s="1"/>
  <c r="C18175" i="29" s="1"/>
  <c r="C18176" i="29" s="1"/>
  <c r="C18177" i="29" s="1"/>
  <c r="C18178" i="29" s="1"/>
  <c r="C18179" i="29" s="1"/>
  <c r="C18180" i="29" s="1"/>
  <c r="C18181" i="29" s="1"/>
  <c r="C18182" i="29" s="1"/>
  <c r="C18183" i="29" s="1"/>
  <c r="C18184" i="29" s="1"/>
  <c r="C18185" i="29" s="1"/>
  <c r="C18186" i="29" s="1"/>
  <c r="C18187" i="29" s="1"/>
  <c r="C18188" i="29" s="1"/>
  <c r="C18189" i="29" s="1"/>
  <c r="C18190" i="29" s="1"/>
  <c r="C18191" i="29" s="1"/>
  <c r="C18192" i="29" s="1"/>
  <c r="C18193" i="29" s="1"/>
  <c r="C18194" i="29" s="1"/>
  <c r="C18195" i="29" s="1"/>
  <c r="C18196" i="29" s="1"/>
  <c r="C18197" i="29" s="1"/>
  <c r="C18198" i="29" s="1"/>
  <c r="C18199" i="29" s="1"/>
  <c r="C18200" i="29" s="1"/>
  <c r="C18201" i="29" s="1"/>
  <c r="C18202" i="29" s="1"/>
  <c r="C18203" i="29" s="1"/>
  <c r="C18204" i="29" s="1"/>
  <c r="C18205" i="29" s="1"/>
  <c r="C18206" i="29" s="1"/>
  <c r="C18207" i="29" s="1"/>
  <c r="C18208" i="29" s="1"/>
  <c r="C18209" i="29" s="1"/>
  <c r="C18210" i="29" s="1"/>
  <c r="C18211" i="29" s="1"/>
  <c r="C18212" i="29" s="1"/>
  <c r="C18213" i="29" s="1"/>
  <c r="C18214" i="29" s="1"/>
  <c r="C18215" i="29" s="1"/>
  <c r="C18216" i="29" s="1"/>
  <c r="C18217" i="29" s="1"/>
  <c r="C18218" i="29" s="1"/>
  <c r="C18219" i="29" s="1"/>
  <c r="C18220" i="29" s="1"/>
  <c r="C18221" i="29" s="1"/>
  <c r="C18222" i="29" s="1"/>
  <c r="C18223" i="29" s="1"/>
  <c r="C18224" i="29" s="1"/>
  <c r="C18225" i="29" s="1"/>
  <c r="C18226" i="29" s="1"/>
  <c r="C18227" i="29" s="1"/>
  <c r="C18228" i="29" s="1"/>
  <c r="C18229" i="29" s="1"/>
  <c r="C18230" i="29" s="1"/>
  <c r="C18231" i="29" s="1"/>
  <c r="C18232" i="29" s="1"/>
  <c r="C18233" i="29" s="1"/>
  <c r="C18234" i="29" s="1"/>
  <c r="C18235" i="29" s="1"/>
  <c r="C18236" i="29" s="1"/>
  <c r="C18237" i="29" s="1"/>
  <c r="C18238" i="29" s="1"/>
  <c r="C18239" i="29" s="1"/>
  <c r="C18240" i="29" s="1"/>
  <c r="C18241" i="29" s="1"/>
  <c r="C18242" i="29" s="1"/>
  <c r="C18243" i="29" s="1"/>
  <c r="C18244" i="29" s="1"/>
  <c r="C18245" i="29" s="1"/>
  <c r="C18246" i="29" s="1"/>
  <c r="C18247" i="29" s="1"/>
  <c r="C18248" i="29" s="1"/>
  <c r="C18249" i="29" s="1"/>
  <c r="C18250" i="29" s="1"/>
  <c r="C18251" i="29" s="1"/>
  <c r="C18252" i="29" s="1"/>
  <c r="C18253" i="29" s="1"/>
  <c r="C18254" i="29" s="1"/>
  <c r="C18255" i="29" s="1"/>
  <c r="C18256" i="29" s="1"/>
  <c r="C18257" i="29" s="1"/>
  <c r="C18258" i="29" s="1"/>
  <c r="C18259" i="29" s="1"/>
  <c r="C18260" i="29" s="1"/>
  <c r="C18261" i="29" s="1"/>
  <c r="C18262" i="29" s="1"/>
  <c r="C18263" i="29" s="1"/>
  <c r="C18264" i="29" s="1"/>
  <c r="C18265" i="29" s="1"/>
  <c r="C18266" i="29" s="1"/>
  <c r="C18267" i="29" s="1"/>
  <c r="C18268" i="29" s="1"/>
  <c r="C18269" i="29" s="1"/>
  <c r="C18270" i="29" s="1"/>
  <c r="C18271" i="29" s="1"/>
  <c r="C18272" i="29" s="1"/>
  <c r="C18273" i="29" s="1"/>
  <c r="C18274" i="29" s="1"/>
  <c r="C18275" i="29" s="1"/>
  <c r="C18276" i="29" s="1"/>
  <c r="C18277" i="29" s="1"/>
  <c r="D18269" i="29"/>
  <c r="D18270" i="29" s="1"/>
  <c r="D18271" i="29" s="1"/>
  <c r="D18272" i="29" s="1"/>
  <c r="D18273" i="29" s="1"/>
  <c r="D18274" i="29" s="1"/>
  <c r="D18275" i="29" s="1"/>
  <c r="D18276" i="29" s="1"/>
  <c r="D18277" i="29" s="1"/>
  <c r="D18278" i="29" s="1"/>
  <c r="D18279" i="29" s="1"/>
  <c r="D18280" i="29" s="1"/>
  <c r="D18281" i="29" s="1"/>
  <c r="D18282" i="29" s="1"/>
  <c r="D18283" i="29" s="1"/>
  <c r="D18284" i="29" s="1"/>
  <c r="D18285" i="29" s="1"/>
  <c r="D18286" i="29" s="1"/>
  <c r="D18287" i="29" s="1"/>
  <c r="D18288" i="29" s="1"/>
  <c r="D18289" i="29" s="1"/>
  <c r="D18290" i="29" s="1"/>
  <c r="D18291" i="29" s="1"/>
  <c r="D18292" i="29" s="1"/>
  <c r="D18293" i="29" s="1"/>
  <c r="D18294" i="29" s="1"/>
  <c r="D18295" i="29" s="1"/>
  <c r="D18296" i="29" s="1"/>
  <c r="D18297" i="29" s="1"/>
  <c r="D18298" i="29" s="1"/>
  <c r="D18299" i="29" s="1"/>
  <c r="D18300" i="29" s="1"/>
  <c r="D18301" i="29" s="1"/>
  <c r="D18302" i="29" s="1"/>
  <c r="D18303" i="29" s="1"/>
  <c r="D18304" i="29" s="1"/>
  <c r="D18305" i="29" s="1"/>
  <c r="D18306" i="29" s="1"/>
  <c r="D18307" i="29" s="1"/>
  <c r="D18308" i="29" s="1"/>
  <c r="D18309" i="29" s="1"/>
  <c r="D18310" i="29" s="1"/>
  <c r="D18311" i="29" s="1"/>
  <c r="D18312" i="29" s="1"/>
  <c r="D18313" i="29" s="1"/>
  <c r="D18314" i="29" s="1"/>
  <c r="D18315" i="29" s="1"/>
  <c r="D18316" i="29" s="1"/>
  <c r="D18317" i="29" s="1"/>
  <c r="D18318" i="29" s="1"/>
  <c r="D18319" i="29" s="1"/>
  <c r="D18320" i="29" s="1"/>
  <c r="D18321" i="29" s="1"/>
  <c r="D18322" i="29" s="1"/>
  <c r="D18323" i="29" s="1"/>
  <c r="D18324" i="29" s="1"/>
  <c r="D18325" i="29" s="1"/>
  <c r="D18326" i="29" s="1"/>
  <c r="D18327" i="29" s="1"/>
  <c r="D18328" i="29" s="1"/>
  <c r="D18329" i="29" s="1"/>
  <c r="D18330" i="29" s="1"/>
  <c r="D18331" i="29" s="1"/>
  <c r="D18332" i="29" s="1"/>
  <c r="D18333" i="29" s="1"/>
  <c r="D18334" i="29" s="1"/>
  <c r="D18335" i="29" s="1"/>
  <c r="D18336" i="29" s="1"/>
  <c r="D18337" i="29" s="1"/>
  <c r="D18338" i="29" s="1"/>
  <c r="D18339" i="29" s="1"/>
  <c r="D18340" i="29" s="1"/>
  <c r="D18341" i="29" s="1"/>
  <c r="D18342" i="29" s="1"/>
  <c r="D18343" i="29" s="1"/>
  <c r="D18344" i="29" s="1"/>
  <c r="D18345" i="29" s="1"/>
  <c r="D18346" i="29" s="1"/>
  <c r="D18347" i="29" s="1"/>
  <c r="D18348" i="29" s="1"/>
  <c r="D18349" i="29" s="1"/>
  <c r="D18350" i="29" s="1"/>
  <c r="D18351" i="29" s="1"/>
  <c r="D18352" i="29" s="1"/>
  <c r="D18353" i="29" s="1"/>
  <c r="D18354" i="29" s="1"/>
  <c r="D18355" i="29" s="1"/>
  <c r="D18356" i="29" s="1"/>
  <c r="D18357" i="29" s="1"/>
  <c r="D18358" i="29" s="1"/>
  <c r="D18359" i="29" s="1"/>
  <c r="D18360" i="29" s="1"/>
  <c r="D18361" i="29" s="1"/>
  <c r="D18362" i="29" s="1"/>
  <c r="D18363" i="29" s="1"/>
  <c r="D18364" i="29" s="1"/>
  <c r="D18365" i="29" s="1"/>
  <c r="D18366" i="29" s="1"/>
  <c r="D18368" i="29" s="1"/>
  <c r="D18369" i="29" s="1"/>
  <c r="D18370" i="29" s="1"/>
  <c r="D18371" i="29" s="1"/>
  <c r="D18372" i="29" s="1"/>
  <c r="D18373" i="29" s="1"/>
  <c r="D18374" i="29" s="1"/>
  <c r="D18375" i="29" s="1"/>
  <c r="D18376" i="29" s="1"/>
  <c r="D18377" i="29" s="1"/>
  <c r="D18378" i="29" s="1"/>
  <c r="D18379" i="29" s="1"/>
  <c r="D18380" i="29" s="1"/>
  <c r="D18381" i="29" s="1"/>
  <c r="D18382" i="29" s="1"/>
  <c r="D18383" i="29" s="1"/>
  <c r="D18384" i="29" s="1"/>
  <c r="D18385" i="29" s="1"/>
  <c r="D18386" i="29" s="1"/>
  <c r="D18387" i="29" s="1"/>
  <c r="D18388" i="29" s="1"/>
  <c r="D18389" i="29" s="1"/>
  <c r="D18390" i="29" s="1"/>
  <c r="D18391" i="29" s="1"/>
  <c r="D18392" i="29" s="1"/>
  <c r="D18393" i="29" s="1"/>
  <c r="D18394" i="29" s="1"/>
  <c r="D18395" i="29" s="1"/>
  <c r="D18396" i="29" s="1"/>
  <c r="D18397" i="29" s="1"/>
  <c r="D18398" i="29" s="1"/>
  <c r="D18399" i="29" s="1"/>
  <c r="D18400" i="29" s="1"/>
  <c r="D18401" i="29" s="1"/>
  <c r="D18402" i="29" s="1"/>
  <c r="D18403" i="29" s="1"/>
  <c r="D18404" i="29" s="1"/>
  <c r="D18405" i="29" s="1"/>
  <c r="D18406" i="29" s="1"/>
  <c r="D18407" i="29" s="1"/>
  <c r="D18408" i="29" s="1"/>
  <c r="D18409" i="29" s="1"/>
  <c r="D18410" i="29" s="1"/>
  <c r="D18411" i="29" s="1"/>
  <c r="D18412" i="29" s="1"/>
  <c r="D18413" i="29" s="1"/>
  <c r="D18414" i="29" s="1"/>
  <c r="D18415" i="29" s="1"/>
  <c r="D18416" i="29" s="1"/>
  <c r="D18417" i="29" s="1"/>
  <c r="D18418" i="29" s="1"/>
  <c r="D18419" i="29" s="1"/>
  <c r="D18420" i="29" s="1"/>
  <c r="D18421" i="29" s="1"/>
  <c r="D18422" i="29" s="1"/>
  <c r="D18423" i="29" s="1"/>
  <c r="D18424" i="29" s="1"/>
  <c r="D18425" i="29" s="1"/>
  <c r="D18426" i="29" s="1"/>
  <c r="D18427" i="29" s="1"/>
  <c r="D18428" i="29" s="1"/>
  <c r="D18429" i="29" s="1"/>
  <c r="D18430" i="29" s="1"/>
  <c r="D18431" i="29" s="1"/>
  <c r="D18432" i="29" s="1"/>
  <c r="D18433" i="29" s="1"/>
  <c r="D18434" i="29" s="1"/>
  <c r="D18435" i="29" s="1"/>
  <c r="D18436" i="29" s="1"/>
  <c r="D18437" i="29" s="1"/>
  <c r="D18438" i="29" s="1"/>
  <c r="D18439" i="29" s="1"/>
  <c r="D18440" i="29" s="1"/>
  <c r="D18441" i="29" s="1"/>
  <c r="D18442" i="29" s="1"/>
  <c r="D18443" i="29" s="1"/>
  <c r="D18444" i="29" s="1"/>
  <c r="D18445" i="29" s="1"/>
  <c r="D18446" i="29" s="1"/>
  <c r="D18447" i="29" s="1"/>
  <c r="D18448" i="29" s="1"/>
  <c r="D18449" i="29" s="1"/>
  <c r="D18450" i="29" s="1"/>
  <c r="D18451" i="29" s="1"/>
  <c r="D18452" i="29" s="1"/>
  <c r="D18453" i="29" s="1"/>
  <c r="D18454" i="29" s="1"/>
  <c r="D18455" i="29" s="1"/>
  <c r="D18456" i="29" s="1"/>
  <c r="D18457" i="29" s="1"/>
  <c r="D18458" i="29" s="1"/>
  <c r="D18459" i="29" s="1"/>
  <c r="D18460" i="29" s="1"/>
  <c r="D18461" i="29" s="1"/>
  <c r="D18462" i="29" s="1"/>
  <c r="D18463" i="29" s="1"/>
  <c r="D18464" i="29" s="1"/>
  <c r="D18465" i="29" s="1"/>
  <c r="D18466" i="29" s="1"/>
  <c r="D18467" i="29" s="1"/>
  <c r="D18468" i="29" s="1"/>
  <c r="D18469" i="29" s="1"/>
  <c r="D18470" i="29" s="1"/>
  <c r="D18471" i="29" s="1"/>
  <c r="D18472" i="29" s="1"/>
  <c r="D18473" i="29" s="1"/>
  <c r="D18474" i="29" s="1"/>
  <c r="D18475" i="29" s="1"/>
  <c r="D18476" i="29" s="1"/>
  <c r="D18477" i="29" s="1"/>
  <c r="D18478" i="29" s="1"/>
  <c r="D18479" i="29" s="1"/>
  <c r="D18480" i="29" s="1"/>
  <c r="D18481" i="29" s="1"/>
  <c r="D18482" i="29" s="1"/>
  <c r="D18483" i="29" s="1"/>
  <c r="D18484" i="29" s="1"/>
  <c r="D18485" i="29" s="1"/>
  <c r="D18486" i="29" s="1"/>
  <c r="D18487" i="29" s="1"/>
  <c r="D18488" i="29" s="1"/>
  <c r="D18489" i="29" s="1"/>
  <c r="D18490" i="29" s="1"/>
  <c r="D18491" i="29" s="1"/>
  <c r="D18492" i="29" s="1"/>
  <c r="D18493" i="29" s="1"/>
  <c r="D18494" i="29" s="1"/>
  <c r="D18495" i="29" s="1"/>
  <c r="D18496" i="29" s="1"/>
  <c r="D18497" i="29" s="1"/>
  <c r="D18498" i="29" s="1"/>
  <c r="D18499" i="29" s="1"/>
  <c r="D18500" i="29" s="1"/>
  <c r="D18501" i="29" s="1"/>
  <c r="D18502" i="29" s="1"/>
  <c r="D18503" i="29" s="1"/>
  <c r="D18504" i="29" s="1"/>
  <c r="D18505" i="29" s="1"/>
  <c r="D18506" i="29" s="1"/>
  <c r="D18507" i="29" s="1"/>
  <c r="D18508" i="29" s="1"/>
  <c r="D18509" i="29" s="1"/>
  <c r="D18510" i="29" s="1"/>
  <c r="D18511" i="29" s="1"/>
  <c r="D18512" i="29" s="1"/>
  <c r="D18513" i="29" s="1"/>
  <c r="D18514" i="29" s="1"/>
  <c r="D18515" i="29" s="1"/>
  <c r="D18516" i="29" s="1"/>
  <c r="D18517" i="29" s="1"/>
  <c r="D18518" i="29" s="1"/>
  <c r="D18519" i="29" s="1"/>
  <c r="D18520" i="29" s="1"/>
  <c r="D18521" i="29" s="1"/>
  <c r="D18522" i="29" s="1"/>
  <c r="D18523" i="29" s="1"/>
  <c r="D18524" i="29" s="1"/>
  <c r="D18525" i="29" s="1"/>
  <c r="D18526" i="29" s="1"/>
  <c r="D18527" i="29" s="1"/>
  <c r="D18528" i="29" s="1"/>
  <c r="D18529" i="29" s="1"/>
  <c r="D18530" i="29" s="1"/>
  <c r="D18531" i="29" s="1"/>
  <c r="D18532" i="29" s="1"/>
  <c r="D18533" i="29" s="1"/>
  <c r="D18534" i="29" s="1"/>
  <c r="D18535" i="29" s="1"/>
  <c r="D18536" i="29" s="1"/>
  <c r="D18537" i="29" s="1"/>
  <c r="D18538" i="29" s="1"/>
  <c r="D18539" i="29" s="1"/>
  <c r="D18540" i="29" s="1"/>
  <c r="D18541" i="29" s="1"/>
  <c r="D18542" i="29" s="1"/>
  <c r="D18543" i="29" s="1"/>
  <c r="D18544" i="29" s="1"/>
  <c r="D18545" i="29" s="1"/>
  <c r="D18546" i="29" s="1"/>
  <c r="D18547" i="29" s="1"/>
  <c r="D18548" i="29" s="1"/>
  <c r="D18549" i="29" s="1"/>
  <c r="D18550" i="29" s="1"/>
  <c r="D18551" i="29" s="1"/>
  <c r="D18552" i="29" s="1"/>
  <c r="D18553" i="29" s="1"/>
  <c r="D18554" i="29" s="1"/>
  <c r="D18555" i="29" s="1"/>
  <c r="D18556" i="29" s="1"/>
  <c r="D18557" i="29" s="1"/>
  <c r="D18558" i="29" s="1"/>
  <c r="D18559" i="29" s="1"/>
  <c r="D18560" i="29" s="1"/>
  <c r="D18561" i="29" s="1"/>
  <c r="D18562" i="29" s="1"/>
  <c r="D18563" i="29" s="1"/>
  <c r="D18564" i="29" s="1"/>
  <c r="D18565" i="29" s="1"/>
  <c r="D18566" i="29" s="1"/>
  <c r="D18567" i="29" s="1"/>
  <c r="D18568" i="29" s="1"/>
  <c r="D18569" i="29" s="1"/>
  <c r="D18570" i="29" s="1"/>
  <c r="D18571" i="29" s="1"/>
  <c r="D18572" i="29" s="1"/>
  <c r="D18573" i="29" s="1"/>
  <c r="D18574" i="29" s="1"/>
  <c r="D18575" i="29" s="1"/>
  <c r="D18576" i="29" s="1"/>
  <c r="D18577" i="29" s="1"/>
  <c r="D18578" i="29" s="1"/>
  <c r="D18579" i="29" s="1"/>
  <c r="D18580" i="29" s="1"/>
  <c r="D18581" i="29" s="1"/>
  <c r="D18582" i="29" s="1"/>
  <c r="D18583" i="29" s="1"/>
  <c r="D18584" i="29" s="1"/>
  <c r="D18585" i="29" s="1"/>
  <c r="D18586" i="29" s="1"/>
  <c r="D18587" i="29" s="1"/>
  <c r="D18588" i="29" s="1"/>
  <c r="D18589" i="29" s="1"/>
  <c r="D18590" i="29" s="1"/>
  <c r="D18591" i="29" s="1"/>
  <c r="D18592" i="29" s="1"/>
  <c r="D18593" i="29" s="1"/>
  <c r="D18594" i="29" s="1"/>
  <c r="D18595" i="29" s="1"/>
  <c r="D18596" i="29" s="1"/>
  <c r="D18597" i="29" s="1"/>
  <c r="D18598" i="29" s="1"/>
  <c r="D18599" i="29" s="1"/>
  <c r="D18600" i="29" s="1"/>
  <c r="D18601" i="29" s="1"/>
  <c r="D18602" i="29" s="1"/>
  <c r="D18603" i="29" s="1"/>
  <c r="D18604" i="29" s="1"/>
  <c r="D18605" i="29" s="1"/>
  <c r="D18606" i="29" s="1"/>
  <c r="D18607" i="29" s="1"/>
  <c r="D18608" i="29" s="1"/>
  <c r="D18609" i="29" s="1"/>
  <c r="D18610" i="29" s="1"/>
  <c r="D18611" i="29" s="1"/>
  <c r="D18612" i="29" s="1"/>
  <c r="D18613" i="29" s="1"/>
  <c r="D18614" i="29" s="1"/>
  <c r="D18615" i="29" s="1"/>
  <c r="D18616" i="29" s="1"/>
  <c r="D18617" i="29" s="1"/>
  <c r="D18618" i="29" s="1"/>
  <c r="D18619" i="29" s="1"/>
  <c r="D18620" i="29" s="1"/>
  <c r="D18621" i="29" s="1"/>
  <c r="D18622" i="29" s="1"/>
  <c r="D18623" i="29" s="1"/>
  <c r="D18624" i="29" s="1"/>
  <c r="D18625" i="29" s="1"/>
  <c r="D18626" i="29" s="1"/>
  <c r="D18627" i="29" s="1"/>
  <c r="D18628" i="29" s="1"/>
  <c r="D18629" i="29" s="1"/>
  <c r="D18630" i="29" s="1"/>
  <c r="D18631" i="29" s="1"/>
  <c r="D18632" i="29" s="1"/>
  <c r="B18279" i="29"/>
  <c r="B18280" i="29" s="1"/>
  <c r="B18281" i="29" s="1"/>
  <c r="B18282" i="29" s="1"/>
  <c r="B18283" i="29" s="1"/>
  <c r="B18284" i="29" s="1"/>
  <c r="B18285" i="29" s="1"/>
  <c r="B18286" i="29" s="1"/>
  <c r="B18287" i="29" s="1"/>
  <c r="B18288" i="29" s="1"/>
  <c r="B18289" i="29" s="1"/>
  <c r="B18290" i="29" s="1"/>
  <c r="B18291" i="29" s="1"/>
  <c r="B18292" i="29" s="1"/>
  <c r="B18293" i="29" s="1"/>
  <c r="B18294" i="29" s="1"/>
  <c r="B18295" i="29" s="1"/>
  <c r="B18296" i="29" s="1"/>
  <c r="B18297" i="29" s="1"/>
  <c r="B18298" i="29" s="1"/>
  <c r="B18299" i="29" s="1"/>
  <c r="B18300" i="29" s="1"/>
  <c r="B18301" i="29" s="1"/>
  <c r="B18302" i="29" s="1"/>
  <c r="B18303" i="29" s="1"/>
  <c r="B18304" i="29" s="1"/>
  <c r="B18305" i="29" s="1"/>
  <c r="B18306" i="29" s="1"/>
  <c r="B18307" i="29" s="1"/>
  <c r="B18308" i="29" s="1"/>
  <c r="B18309" i="29" s="1"/>
  <c r="B18310" i="29" s="1"/>
  <c r="B18311" i="29" s="1"/>
  <c r="B18312" i="29" s="1"/>
  <c r="B18313" i="29" s="1"/>
  <c r="B18314" i="29" s="1"/>
  <c r="B18315" i="29" s="1"/>
  <c r="B18316" i="29" s="1"/>
  <c r="B18317" i="29" s="1"/>
  <c r="B18318" i="29" s="1"/>
  <c r="B18319" i="29" s="1"/>
  <c r="B18320" i="29" s="1"/>
  <c r="B18321" i="29" s="1"/>
  <c r="B18322" i="29" s="1"/>
  <c r="B18323" i="29" s="1"/>
  <c r="B18324" i="29" s="1"/>
  <c r="B18325" i="29" s="1"/>
  <c r="B18326" i="29" s="1"/>
  <c r="B18327" i="29" s="1"/>
  <c r="B18328" i="29" s="1"/>
  <c r="B18329" i="29" s="1"/>
  <c r="B18330" i="29" s="1"/>
  <c r="B18331" i="29" s="1"/>
  <c r="B18332" i="29" s="1"/>
  <c r="B18333" i="29" s="1"/>
  <c r="B18334" i="29" s="1"/>
  <c r="B18335" i="29" s="1"/>
  <c r="B18336" i="29" s="1"/>
  <c r="B18337" i="29" s="1"/>
  <c r="B18338" i="29" s="1"/>
  <c r="B18339" i="29" s="1"/>
  <c r="B18340" i="29" s="1"/>
  <c r="B18341" i="29" s="1"/>
  <c r="B18342" i="29" s="1"/>
  <c r="B18343" i="29" s="1"/>
  <c r="B18344" i="29" s="1"/>
  <c r="B18345" i="29" s="1"/>
  <c r="B18346" i="29" s="1"/>
  <c r="B18347" i="29" s="1"/>
  <c r="B18348" i="29" s="1"/>
  <c r="B18349" i="29" s="1"/>
  <c r="B18350" i="29" s="1"/>
  <c r="B18351" i="29" s="1"/>
  <c r="B18352" i="29" s="1"/>
  <c r="B18353" i="29" s="1"/>
  <c r="B18354" i="29" s="1"/>
  <c r="B18355" i="29" s="1"/>
  <c r="B18356" i="29" s="1"/>
  <c r="B18357" i="29" s="1"/>
  <c r="B18358" i="29" s="1"/>
  <c r="B18359" i="29" s="1"/>
  <c r="B18360" i="29" s="1"/>
  <c r="B18361" i="29" s="1"/>
  <c r="B18362" i="29" s="1"/>
  <c r="B18363" i="29" s="1"/>
  <c r="B18364" i="29" s="1"/>
  <c r="B18365" i="29" s="1"/>
  <c r="B18366" i="29" s="1"/>
  <c r="B18367" i="29" s="1"/>
  <c r="B18368" i="29" s="1"/>
  <c r="B18369" i="29" s="1"/>
  <c r="B18370" i="29" s="1"/>
  <c r="B18371" i="29" s="1"/>
  <c r="B18372" i="29" s="1"/>
  <c r="B18373" i="29" s="1"/>
  <c r="B18374" i="29" s="1"/>
  <c r="B18375" i="29" s="1"/>
  <c r="B18376" i="29" s="1"/>
  <c r="B18377" i="29" s="1"/>
  <c r="B18378" i="29" s="1"/>
  <c r="B18379" i="29" s="1"/>
  <c r="B18380" i="29" s="1"/>
  <c r="B18381" i="29" s="1"/>
  <c r="B18382" i="29" s="1"/>
  <c r="B18383" i="29" s="1"/>
  <c r="B18384" i="29" s="1"/>
  <c r="B18385" i="29" s="1"/>
  <c r="B18386" i="29" s="1"/>
  <c r="B18387" i="29" s="1"/>
  <c r="B18388" i="29" s="1"/>
  <c r="B18389" i="29" s="1"/>
  <c r="B18390" i="29" s="1"/>
  <c r="B18391" i="29" s="1"/>
  <c r="B18392" i="29" s="1"/>
  <c r="B18393" i="29" s="1"/>
  <c r="B18394" i="29" s="1"/>
  <c r="B18395" i="29" s="1"/>
  <c r="B18396" i="29" s="1"/>
  <c r="B18397" i="29" s="1"/>
  <c r="B18398" i="29" s="1"/>
  <c r="B18399" i="29" s="1"/>
  <c r="B18400" i="29" s="1"/>
  <c r="B18401" i="29" s="1"/>
  <c r="B18402" i="29" s="1"/>
  <c r="B18403" i="29" s="1"/>
  <c r="B18404" i="29" s="1"/>
  <c r="B18405" i="29" s="1"/>
  <c r="B18406" i="29" s="1"/>
  <c r="B18407" i="29" s="1"/>
  <c r="B18408" i="29" s="1"/>
  <c r="B18409" i="29" s="1"/>
  <c r="B18410" i="29" s="1"/>
  <c r="B18411" i="29" s="1"/>
  <c r="B18412" i="29" s="1"/>
  <c r="B18413" i="29" s="1"/>
  <c r="B18414" i="29" s="1"/>
  <c r="B18415" i="29" s="1"/>
  <c r="B18416" i="29" s="1"/>
  <c r="B18417" i="29" s="1"/>
  <c r="B18418" i="29" s="1"/>
  <c r="B18419" i="29" s="1"/>
  <c r="B18420" i="29" s="1"/>
  <c r="B18421" i="29" s="1"/>
  <c r="B18422" i="29" s="1"/>
  <c r="B18423" i="29" s="1"/>
  <c r="B18424" i="29" s="1"/>
  <c r="B18425" i="29" s="1"/>
  <c r="B18426" i="29" s="1"/>
  <c r="B18427" i="29" s="1"/>
  <c r="B18428" i="29" s="1"/>
  <c r="B18429" i="29" s="1"/>
  <c r="B18430" i="29" s="1"/>
  <c r="B18431" i="29" s="1"/>
  <c r="B18432" i="29" s="1"/>
  <c r="B18433" i="29" s="1"/>
  <c r="B18434" i="29" s="1"/>
  <c r="B18435" i="29" s="1"/>
  <c r="B18436" i="29" s="1"/>
  <c r="B18437" i="29" s="1"/>
  <c r="B18438" i="29" s="1"/>
  <c r="B18439" i="29" s="1"/>
  <c r="B18440" i="29" s="1"/>
  <c r="B18441" i="29" s="1"/>
  <c r="B18442" i="29" s="1"/>
  <c r="B18443" i="29" s="1"/>
  <c r="B18444" i="29" s="1"/>
  <c r="B18445" i="29" s="1"/>
  <c r="B18446" i="29" s="1"/>
  <c r="B18447" i="29" s="1"/>
  <c r="B18448" i="29" s="1"/>
  <c r="B18449" i="29" s="1"/>
  <c r="B18450" i="29" s="1"/>
  <c r="B18451" i="29" s="1"/>
  <c r="B18452" i="29" s="1"/>
  <c r="B18453" i="29" s="1"/>
  <c r="B18454" i="29" s="1"/>
  <c r="B18455" i="29" s="1"/>
  <c r="B18456" i="29" s="1"/>
  <c r="B18457" i="29" s="1"/>
  <c r="B18458" i="29" s="1"/>
  <c r="B18459" i="29" s="1"/>
  <c r="B18460" i="29" s="1"/>
  <c r="B18461" i="29" s="1"/>
  <c r="B18462" i="29" s="1"/>
  <c r="B18463" i="29" s="1"/>
  <c r="B18464" i="29" s="1"/>
  <c r="B18465" i="29" s="1"/>
  <c r="B18466" i="29" s="1"/>
  <c r="B18467" i="29" s="1"/>
  <c r="B18468" i="29" s="1"/>
  <c r="B18469" i="29" s="1"/>
  <c r="B18470" i="29" s="1"/>
  <c r="B18471" i="29" s="1"/>
  <c r="B18472" i="29" s="1"/>
  <c r="B18473" i="29" s="1"/>
  <c r="B18474" i="29" s="1"/>
  <c r="B18475" i="29" s="1"/>
  <c r="B18476" i="29" s="1"/>
  <c r="B18477" i="29" s="1"/>
  <c r="B18478" i="29" s="1"/>
  <c r="B18479" i="29" s="1"/>
  <c r="B18480" i="29" s="1"/>
  <c r="B18481" i="29" s="1"/>
  <c r="B18482" i="29" s="1"/>
  <c r="B18483" i="29" s="1"/>
  <c r="B18484" i="29" s="1"/>
  <c r="B18485" i="29" s="1"/>
  <c r="B18486" i="29" s="1"/>
  <c r="B18487" i="29" s="1"/>
  <c r="B18488" i="29" s="1"/>
  <c r="B18489" i="29" s="1"/>
  <c r="B18490" i="29" s="1"/>
  <c r="B18491" i="29" s="1"/>
  <c r="B18492" i="29" s="1"/>
  <c r="B18493" i="29" s="1"/>
  <c r="B18494" i="29" s="1"/>
  <c r="B18495" i="29" s="1"/>
  <c r="B18496" i="29" s="1"/>
  <c r="B18497" i="29" s="1"/>
  <c r="B18498" i="29" s="1"/>
  <c r="B18499" i="29" s="1"/>
  <c r="B18500" i="29" s="1"/>
  <c r="B18501" i="29" s="1"/>
  <c r="B18502" i="29" s="1"/>
  <c r="B18503" i="29" s="1"/>
  <c r="B18504" i="29" s="1"/>
  <c r="B18505" i="29" s="1"/>
  <c r="B18506" i="29" s="1"/>
  <c r="B18507" i="29" s="1"/>
  <c r="B18508" i="29" s="1"/>
  <c r="B18509" i="29" s="1"/>
  <c r="B18510" i="29" s="1"/>
  <c r="B18511" i="29" s="1"/>
  <c r="B18512" i="29" s="1"/>
  <c r="B18513" i="29" s="1"/>
  <c r="B18514" i="29" s="1"/>
  <c r="B18515" i="29" s="1"/>
  <c r="B18516" i="29" s="1"/>
  <c r="B18517" i="29" s="1"/>
  <c r="B18518" i="29" s="1"/>
  <c r="B18519" i="29" s="1"/>
  <c r="B18520" i="29" s="1"/>
  <c r="B18521" i="29" s="1"/>
  <c r="B18522" i="29" s="1"/>
  <c r="B18523" i="29" s="1"/>
  <c r="B18524" i="29" s="1"/>
  <c r="B18525" i="29" s="1"/>
  <c r="B18526" i="29" s="1"/>
  <c r="B18527" i="29" s="1"/>
  <c r="B18528" i="29" s="1"/>
  <c r="B18529" i="29" s="1"/>
  <c r="B18530" i="29" s="1"/>
  <c r="B18531" i="29" s="1"/>
  <c r="B18532" i="29" s="1"/>
  <c r="B18533" i="29" s="1"/>
  <c r="B18534" i="29" s="1"/>
  <c r="B18535" i="29" s="1"/>
  <c r="B18536" i="29" s="1"/>
  <c r="B18537" i="29" s="1"/>
  <c r="B18538" i="29" s="1"/>
  <c r="B18539" i="29" s="1"/>
  <c r="B18540" i="29" s="1"/>
  <c r="B18541" i="29" s="1"/>
  <c r="B18542" i="29" s="1"/>
  <c r="B18543" i="29" s="1"/>
  <c r="B18544" i="29" s="1"/>
  <c r="B18545" i="29" s="1"/>
  <c r="B18546" i="29" s="1"/>
  <c r="B18547" i="29" s="1"/>
  <c r="B18548" i="29" s="1"/>
  <c r="B18549" i="29" s="1"/>
  <c r="B18550" i="29" s="1"/>
  <c r="B18551" i="29" s="1"/>
  <c r="B18552" i="29" s="1"/>
  <c r="B18553" i="29" s="1"/>
  <c r="B18554" i="29" s="1"/>
  <c r="B18555" i="29" s="1"/>
  <c r="B18556" i="29" s="1"/>
  <c r="B18557" i="29" s="1"/>
  <c r="B18558" i="29" s="1"/>
  <c r="B18559" i="29" s="1"/>
  <c r="B18560" i="29" s="1"/>
  <c r="B18561" i="29" s="1"/>
  <c r="B18562" i="29" s="1"/>
  <c r="B18563" i="29" s="1"/>
  <c r="B18564" i="29" s="1"/>
  <c r="B18565" i="29" s="1"/>
  <c r="B18566" i="29" s="1"/>
  <c r="B18567" i="29" s="1"/>
  <c r="B18568" i="29" s="1"/>
  <c r="B18569" i="29" s="1"/>
  <c r="B18570" i="29" s="1"/>
  <c r="B18571" i="29" s="1"/>
  <c r="B18572" i="29" s="1"/>
  <c r="B18573" i="29" s="1"/>
  <c r="B18574" i="29" s="1"/>
  <c r="B18575" i="29" s="1"/>
  <c r="B18576" i="29" s="1"/>
  <c r="B18577" i="29" s="1"/>
  <c r="B18578" i="29" s="1"/>
  <c r="B18579" i="29" s="1"/>
  <c r="B18580" i="29" s="1"/>
  <c r="B18581" i="29" s="1"/>
  <c r="B18582" i="29" s="1"/>
  <c r="B18583" i="29" s="1"/>
  <c r="B18584" i="29" s="1"/>
  <c r="B18585" i="29" s="1"/>
  <c r="B18586" i="29" s="1"/>
  <c r="B18587" i="29" s="1"/>
  <c r="B18588" i="29" s="1"/>
  <c r="B18589" i="29" s="1"/>
  <c r="B18590" i="29" s="1"/>
  <c r="B18591" i="29" s="1"/>
  <c r="B18592" i="29" s="1"/>
  <c r="B18593" i="29" s="1"/>
  <c r="B18594" i="29" s="1"/>
  <c r="B18595" i="29" s="1"/>
  <c r="B18596" i="29" s="1"/>
  <c r="B18597" i="29" s="1"/>
  <c r="B18598" i="29" s="1"/>
  <c r="B18599" i="29" s="1"/>
  <c r="B18600" i="29" s="1"/>
  <c r="B18601" i="29" s="1"/>
  <c r="B18602" i="29" s="1"/>
  <c r="B18603" i="29" s="1"/>
  <c r="B18604" i="29" s="1"/>
  <c r="B18605" i="29" s="1"/>
  <c r="B18606" i="29" s="1"/>
  <c r="B18607" i="29" s="1"/>
  <c r="B18608" i="29" s="1"/>
  <c r="B18609" i="29" s="1"/>
  <c r="B18610" i="29" s="1"/>
  <c r="B18611" i="29" s="1"/>
  <c r="B18612" i="29" s="1"/>
  <c r="B18613" i="29" s="1"/>
  <c r="B18614" i="29" s="1"/>
  <c r="B18615" i="29" s="1"/>
  <c r="B18616" i="29" s="1"/>
  <c r="B18617" i="29" s="1"/>
  <c r="B18618" i="29" s="1"/>
  <c r="B18619" i="29" s="1"/>
  <c r="B18620" i="29" s="1"/>
  <c r="B18621" i="29" s="1"/>
  <c r="B18622" i="29" s="1"/>
  <c r="B18623" i="29" s="1"/>
  <c r="B18624" i="29" s="1"/>
  <c r="B18625" i="29" s="1"/>
  <c r="B18626" i="29" s="1"/>
  <c r="B18627" i="29" s="1"/>
  <c r="B18628" i="29" s="1"/>
  <c r="B18629" i="29" s="1"/>
  <c r="B18630" i="29" s="1"/>
  <c r="B18631" i="29" s="1"/>
  <c r="B18632" i="29" s="1"/>
  <c r="B18633" i="29" s="1"/>
  <c r="B18634" i="29" s="1"/>
  <c r="B18635" i="29" s="1"/>
  <c r="B18636" i="29" s="1"/>
  <c r="B18637" i="29" s="1"/>
  <c r="B18638" i="29" s="1"/>
  <c r="B18639" i="29" s="1"/>
  <c r="B18640" i="29" s="1"/>
  <c r="B18641" i="29" s="1"/>
  <c r="B18642" i="29" s="1"/>
  <c r="C18279" i="29"/>
  <c r="C18280" i="29" s="1"/>
  <c r="C18281" i="29" s="1"/>
  <c r="C18282" i="29" s="1"/>
  <c r="C18283" i="29" s="1"/>
  <c r="C18284" i="29" s="1"/>
  <c r="C18285" i="29" s="1"/>
  <c r="C18286" i="29" s="1"/>
  <c r="C18287" i="29" s="1"/>
  <c r="C18288" i="29" s="1"/>
  <c r="C18289" i="29" s="1"/>
  <c r="C18290" i="29" s="1"/>
  <c r="C18291" i="29" s="1"/>
  <c r="C18292" i="29" s="1"/>
  <c r="C18293" i="29" s="1"/>
  <c r="C18294" i="29" s="1"/>
  <c r="C18295" i="29" s="1"/>
  <c r="C18296" i="29" s="1"/>
  <c r="C18297" i="29" s="1"/>
  <c r="C18298" i="29" s="1"/>
  <c r="C18299" i="29" s="1"/>
  <c r="C18300" i="29" s="1"/>
  <c r="C18301" i="29" s="1"/>
  <c r="C18302" i="29" s="1"/>
  <c r="C18303" i="29" s="1"/>
  <c r="C18304" i="29" s="1"/>
  <c r="C18305" i="29" s="1"/>
  <c r="C18306" i="29" s="1"/>
  <c r="C18307" i="29" s="1"/>
  <c r="C18308" i="29" s="1"/>
  <c r="C18309" i="29" s="1"/>
  <c r="C18310" i="29" s="1"/>
  <c r="C18311" i="29" s="1"/>
  <c r="C18312" i="29" s="1"/>
  <c r="C18313" i="29" s="1"/>
  <c r="C18314" i="29" s="1"/>
  <c r="C18315" i="29" s="1"/>
  <c r="C18316" i="29" s="1"/>
  <c r="C18317" i="29" s="1"/>
  <c r="C18318" i="29" s="1"/>
  <c r="C18319" i="29" s="1"/>
  <c r="C18320" i="29" s="1"/>
  <c r="C18321" i="29" s="1"/>
  <c r="C18322" i="29" s="1"/>
  <c r="C18323" i="29" s="1"/>
  <c r="C18324" i="29" s="1"/>
  <c r="C18325" i="29" s="1"/>
  <c r="C18326" i="29" s="1"/>
  <c r="C18327" i="29" s="1"/>
  <c r="C18328" i="29" s="1"/>
  <c r="C18329" i="29" s="1"/>
  <c r="C18330" i="29" s="1"/>
  <c r="C18331" i="29" s="1"/>
  <c r="C18332" i="29" s="1"/>
  <c r="C18333" i="29" s="1"/>
  <c r="C18334" i="29" s="1"/>
  <c r="C18335" i="29" s="1"/>
  <c r="C18336" i="29" s="1"/>
  <c r="C18337" i="29" s="1"/>
  <c r="C18338" i="29" s="1"/>
  <c r="C18339" i="29" s="1"/>
  <c r="C18340" i="29" s="1"/>
  <c r="C18341" i="29" s="1"/>
  <c r="C18342" i="29" s="1"/>
  <c r="C18343" i="29" s="1"/>
  <c r="C18344" i="29" s="1"/>
  <c r="C18345" i="29" s="1"/>
  <c r="C18346" i="29" s="1"/>
  <c r="C18347" i="29" s="1"/>
  <c r="C18348" i="29" s="1"/>
  <c r="C18349" i="29" s="1"/>
  <c r="C18350" i="29" s="1"/>
  <c r="C18351" i="29" s="1"/>
  <c r="C18352" i="29" s="1"/>
  <c r="C18353" i="29" s="1"/>
  <c r="C18354" i="29" s="1"/>
  <c r="C18355" i="29" s="1"/>
  <c r="C18356" i="29" s="1"/>
  <c r="C18357" i="29" s="1"/>
  <c r="C18358" i="29" s="1"/>
  <c r="C18359" i="29" s="1"/>
  <c r="C18360" i="29" s="1"/>
  <c r="C18361" i="29" s="1"/>
  <c r="C18362" i="29" s="1"/>
  <c r="C18363" i="29" s="1"/>
  <c r="C18364" i="29" s="1"/>
  <c r="C18365" i="29" s="1"/>
  <c r="C18366" i="29" s="1"/>
  <c r="C18367" i="29" s="1"/>
  <c r="C18368" i="29" s="1"/>
  <c r="C18369" i="29" s="1"/>
  <c r="C18370" i="29" s="1"/>
  <c r="C18371" i="29" s="1"/>
  <c r="C18372" i="29" s="1"/>
  <c r="C18373" i="29" s="1"/>
  <c r="C18374" i="29" s="1"/>
  <c r="C18375" i="29" s="1"/>
  <c r="C18376" i="29" s="1"/>
  <c r="C18377" i="29" s="1"/>
  <c r="C18378" i="29" s="1"/>
  <c r="C18379" i="29" s="1"/>
  <c r="C18380" i="29" s="1"/>
  <c r="C18381" i="29" s="1"/>
  <c r="C18382" i="29" s="1"/>
  <c r="C18383" i="29" s="1"/>
  <c r="C18384" i="29" s="1"/>
  <c r="C18385" i="29" s="1"/>
  <c r="C18386" i="29" s="1"/>
  <c r="C18387" i="29" s="1"/>
  <c r="C18388" i="29" s="1"/>
  <c r="C18389" i="29" s="1"/>
  <c r="C18390" i="29" s="1"/>
  <c r="C18391" i="29" s="1"/>
  <c r="C18392" i="29" s="1"/>
  <c r="C18393" i="29" s="1"/>
  <c r="C18394" i="29" s="1"/>
  <c r="C18395" i="29" s="1"/>
  <c r="C18396" i="29" s="1"/>
  <c r="C18397" i="29" s="1"/>
  <c r="C18398" i="29" s="1"/>
  <c r="C18399" i="29" s="1"/>
  <c r="C18400" i="29" s="1"/>
  <c r="C18401" i="29" s="1"/>
  <c r="C18402" i="29" s="1"/>
  <c r="C18403" i="29" s="1"/>
  <c r="C18404" i="29" s="1"/>
  <c r="C18405" i="29" s="1"/>
  <c r="C18406" i="29" s="1"/>
  <c r="C18407" i="29" s="1"/>
  <c r="C18408" i="29" s="1"/>
  <c r="C18409" i="29" s="1"/>
  <c r="C18410" i="29" s="1"/>
  <c r="C18411" i="29" s="1"/>
  <c r="C18412" i="29" s="1"/>
  <c r="C18413" i="29" s="1"/>
  <c r="C18414" i="29" s="1"/>
  <c r="C18415" i="29" s="1"/>
  <c r="C18416" i="29" s="1"/>
  <c r="C18417" i="29" s="1"/>
  <c r="C18418" i="29" s="1"/>
  <c r="C18419" i="29" s="1"/>
  <c r="C18420" i="29" s="1"/>
  <c r="C18421" i="29" s="1"/>
  <c r="C18422" i="29" s="1"/>
  <c r="C18423" i="29" s="1"/>
  <c r="C18424" i="29" s="1"/>
  <c r="C18425" i="29" s="1"/>
  <c r="C18426" i="29" s="1"/>
  <c r="C18427" i="29" s="1"/>
  <c r="C18428" i="29" s="1"/>
  <c r="C18429" i="29" s="1"/>
  <c r="C18430" i="29" s="1"/>
  <c r="C18431" i="29" s="1"/>
  <c r="C18432" i="29" s="1"/>
  <c r="C18433" i="29" s="1"/>
  <c r="C18434" i="29" s="1"/>
  <c r="C18435" i="29" s="1"/>
  <c r="C18436" i="29" s="1"/>
  <c r="C18437" i="29" s="1"/>
  <c r="C18438" i="29" s="1"/>
  <c r="C18439" i="29" s="1"/>
  <c r="C18440" i="29" s="1"/>
  <c r="C18441" i="29" s="1"/>
  <c r="C18442" i="29" s="1"/>
  <c r="C18443" i="29" s="1"/>
  <c r="C18444" i="29" s="1"/>
  <c r="C18445" i="29" s="1"/>
  <c r="C18446" i="29" s="1"/>
  <c r="C18447" i="29" s="1"/>
  <c r="C18448" i="29" s="1"/>
  <c r="C18449" i="29" s="1"/>
  <c r="C18450" i="29" s="1"/>
  <c r="C18451" i="29" s="1"/>
  <c r="C18452" i="29" s="1"/>
  <c r="C18453" i="29" s="1"/>
  <c r="C18454" i="29" s="1"/>
  <c r="C18455" i="29" s="1"/>
  <c r="C18456" i="29" s="1"/>
  <c r="C18457" i="29" s="1"/>
  <c r="C18458" i="29" s="1"/>
  <c r="C18459" i="29" s="1"/>
  <c r="C18460" i="29" s="1"/>
  <c r="C18461" i="29" s="1"/>
  <c r="C18462" i="29" s="1"/>
  <c r="C18463" i="29" s="1"/>
  <c r="C18464" i="29" s="1"/>
  <c r="C18465" i="29" s="1"/>
  <c r="C18466" i="29" s="1"/>
  <c r="C18467" i="29" s="1"/>
  <c r="C18468" i="29" s="1"/>
  <c r="C18469" i="29" s="1"/>
  <c r="C18470" i="29" s="1"/>
  <c r="C18471" i="29" s="1"/>
  <c r="C18472" i="29" s="1"/>
  <c r="C18473" i="29" s="1"/>
  <c r="C18474" i="29" s="1"/>
  <c r="C18475" i="29" s="1"/>
  <c r="C18476" i="29" s="1"/>
  <c r="C18477" i="29" s="1"/>
  <c r="C18478" i="29" s="1"/>
  <c r="C18479" i="29" s="1"/>
  <c r="C18480" i="29" s="1"/>
  <c r="C18481" i="29" s="1"/>
  <c r="C18482" i="29" s="1"/>
  <c r="C18483" i="29" s="1"/>
  <c r="C18484" i="29" s="1"/>
  <c r="C18485" i="29" s="1"/>
  <c r="C18486" i="29" s="1"/>
  <c r="C18487" i="29" s="1"/>
  <c r="C18488" i="29" s="1"/>
  <c r="C18489" i="29" s="1"/>
  <c r="C18490" i="29" s="1"/>
  <c r="C18491" i="29" s="1"/>
  <c r="C18492" i="29" s="1"/>
  <c r="C18493" i="29" s="1"/>
  <c r="C18494" i="29" s="1"/>
  <c r="C18495" i="29" s="1"/>
  <c r="C18496" i="29" s="1"/>
  <c r="C18497" i="29" s="1"/>
  <c r="C18498" i="29" s="1"/>
  <c r="C18499" i="29" s="1"/>
  <c r="C18500" i="29" s="1"/>
  <c r="C18501" i="29" s="1"/>
  <c r="C18502" i="29" s="1"/>
  <c r="C18503" i="29" s="1"/>
  <c r="C18504" i="29" s="1"/>
  <c r="C18505" i="29" s="1"/>
  <c r="C18506" i="29" s="1"/>
  <c r="C18507" i="29" s="1"/>
  <c r="C18508" i="29" s="1"/>
  <c r="C18509" i="29" s="1"/>
  <c r="C18510" i="29" s="1"/>
  <c r="C18511" i="29" s="1"/>
  <c r="C18512" i="29" s="1"/>
  <c r="C18513" i="29" s="1"/>
  <c r="C18514" i="29" s="1"/>
  <c r="C18515" i="29" s="1"/>
  <c r="C18516" i="29" s="1"/>
  <c r="C18517" i="29" s="1"/>
  <c r="C18518" i="29" s="1"/>
  <c r="C18519" i="29" s="1"/>
  <c r="C18520" i="29" s="1"/>
  <c r="C18521" i="29" s="1"/>
  <c r="C18522" i="29" s="1"/>
  <c r="C18523" i="29" s="1"/>
  <c r="C18524" i="29" s="1"/>
  <c r="C18525" i="29" s="1"/>
  <c r="C18526" i="29" s="1"/>
  <c r="C18527" i="29" s="1"/>
  <c r="C18528" i="29" s="1"/>
  <c r="C18529" i="29" s="1"/>
  <c r="C18530" i="29" s="1"/>
  <c r="C18531" i="29" s="1"/>
  <c r="C18532" i="29" s="1"/>
  <c r="C18533" i="29" s="1"/>
  <c r="C18534" i="29" s="1"/>
  <c r="C18535" i="29" s="1"/>
  <c r="C18536" i="29" s="1"/>
  <c r="C18537" i="29" s="1"/>
  <c r="C18538" i="29" s="1"/>
  <c r="C18539" i="29" s="1"/>
  <c r="C18540" i="29" s="1"/>
  <c r="C18541" i="29" s="1"/>
  <c r="C18542" i="29" s="1"/>
  <c r="C18543" i="29" s="1"/>
  <c r="C18544" i="29" s="1"/>
  <c r="C18545" i="29" s="1"/>
  <c r="C18546" i="29" s="1"/>
  <c r="C18547" i="29" s="1"/>
  <c r="C18548" i="29" s="1"/>
  <c r="C18549" i="29" s="1"/>
  <c r="C18550" i="29" s="1"/>
  <c r="C18551" i="29" s="1"/>
  <c r="C18552" i="29" s="1"/>
  <c r="C18553" i="29" s="1"/>
  <c r="C18554" i="29" s="1"/>
  <c r="C18555" i="29" s="1"/>
  <c r="C18556" i="29" s="1"/>
  <c r="C18557" i="29" s="1"/>
  <c r="C18558" i="29" s="1"/>
  <c r="C18559" i="29" s="1"/>
  <c r="C18560" i="29" s="1"/>
  <c r="C18561" i="29" s="1"/>
  <c r="C18562" i="29" s="1"/>
  <c r="C18563" i="29" s="1"/>
  <c r="C18564" i="29" s="1"/>
  <c r="C18565" i="29" s="1"/>
  <c r="C18566" i="29" s="1"/>
  <c r="C18567" i="29" s="1"/>
  <c r="C18568" i="29" s="1"/>
  <c r="C18569" i="29" s="1"/>
  <c r="C18570" i="29" s="1"/>
  <c r="C18571" i="29" s="1"/>
  <c r="C18572" i="29" s="1"/>
  <c r="C18573" i="29" s="1"/>
  <c r="C18574" i="29" s="1"/>
  <c r="C18575" i="29" s="1"/>
  <c r="C18576" i="29" s="1"/>
  <c r="C18577" i="29" s="1"/>
  <c r="C18578" i="29" s="1"/>
  <c r="C18579" i="29" s="1"/>
  <c r="C18580" i="29" s="1"/>
  <c r="C18581" i="29" s="1"/>
  <c r="C18582" i="29" s="1"/>
  <c r="C18583" i="29" s="1"/>
  <c r="C18584" i="29" s="1"/>
  <c r="C18585" i="29" s="1"/>
  <c r="C18586" i="29" s="1"/>
  <c r="C18587" i="29" s="1"/>
  <c r="C18588" i="29" s="1"/>
  <c r="C18589" i="29" s="1"/>
  <c r="C18590" i="29" s="1"/>
  <c r="C18591" i="29" s="1"/>
  <c r="C18592" i="29" s="1"/>
  <c r="C18593" i="29" s="1"/>
  <c r="C18594" i="29" s="1"/>
  <c r="C18595" i="29" s="1"/>
  <c r="C18596" i="29" s="1"/>
  <c r="C18597" i="29" s="1"/>
  <c r="C18598" i="29" s="1"/>
  <c r="C18599" i="29" s="1"/>
  <c r="C18600" i="29" s="1"/>
  <c r="C18601" i="29" s="1"/>
  <c r="C18602" i="29" s="1"/>
  <c r="C18603" i="29" s="1"/>
  <c r="C18604" i="29" s="1"/>
  <c r="C18605" i="29" s="1"/>
  <c r="C18606" i="29" s="1"/>
  <c r="C18607" i="29" s="1"/>
  <c r="C18608" i="29" s="1"/>
  <c r="C18609" i="29" s="1"/>
  <c r="C18610" i="29" s="1"/>
  <c r="C18611" i="29" s="1"/>
  <c r="C18612" i="29" s="1"/>
  <c r="C18613" i="29" s="1"/>
  <c r="C18614" i="29" s="1"/>
  <c r="C18615" i="29" s="1"/>
  <c r="C18616" i="29" s="1"/>
  <c r="C18617" i="29" s="1"/>
  <c r="C18618" i="29" s="1"/>
  <c r="C18619" i="29" s="1"/>
  <c r="C18620" i="29" s="1"/>
  <c r="C18621" i="29" s="1"/>
  <c r="C18622" i="29" s="1"/>
  <c r="C18623" i="29" s="1"/>
  <c r="C18624" i="29" s="1"/>
  <c r="C18625" i="29" s="1"/>
  <c r="C18626" i="29" s="1"/>
  <c r="C18627" i="29" s="1"/>
  <c r="C18628" i="29" s="1"/>
  <c r="C18629" i="29" s="1"/>
  <c r="C18630" i="29" s="1"/>
  <c r="C18631" i="29" s="1"/>
  <c r="C18632" i="29" s="1"/>
  <c r="C18633" i="29" s="1"/>
  <c r="C18634" i="29" s="1"/>
  <c r="C18635" i="29" s="1"/>
  <c r="C18636" i="29" s="1"/>
  <c r="C18637" i="29" s="1"/>
  <c r="C18638" i="29" s="1"/>
  <c r="C18639" i="29" s="1"/>
  <c r="C18640" i="29" s="1"/>
  <c r="C18641" i="29" s="1"/>
  <c r="C18642" i="29" s="1"/>
  <c r="D18634" i="29"/>
  <c r="D18635" i="29" s="1"/>
  <c r="D18636" i="29" s="1"/>
  <c r="D18637" i="29" s="1"/>
  <c r="D18638" i="29" s="1"/>
  <c r="D18639" i="29" s="1"/>
  <c r="D18640" i="29" s="1"/>
  <c r="D18641" i="29" s="1"/>
  <c r="D18642" i="29" s="1"/>
  <c r="D18643" i="29" s="1"/>
  <c r="D18644" i="29" s="1"/>
  <c r="D18645" i="29" s="1"/>
  <c r="D18646" i="29" s="1"/>
  <c r="D18647" i="29" s="1"/>
  <c r="D18648" i="29" s="1"/>
  <c r="D18649" i="29" s="1"/>
  <c r="D18650" i="29" s="1"/>
  <c r="D18651" i="29" s="1"/>
  <c r="D18652" i="29" s="1"/>
  <c r="D18653" i="29" s="1"/>
  <c r="D18654" i="29" s="1"/>
  <c r="D18655" i="29" s="1"/>
  <c r="D18656" i="29" s="1"/>
  <c r="D18657" i="29" s="1"/>
  <c r="D18658" i="29" s="1"/>
  <c r="D18659" i="29" s="1"/>
  <c r="D18660" i="29" s="1"/>
  <c r="D18661" i="29" s="1"/>
  <c r="D18662" i="29" s="1"/>
  <c r="D18663" i="29" s="1"/>
  <c r="D18664" i="29" s="1"/>
  <c r="D18665" i="29" s="1"/>
  <c r="D18666" i="29" s="1"/>
  <c r="D18667" i="29" s="1"/>
  <c r="D18668" i="29" s="1"/>
  <c r="D18669" i="29" s="1"/>
  <c r="D18670" i="29" s="1"/>
  <c r="D18671" i="29" s="1"/>
  <c r="D18672" i="29" s="1"/>
  <c r="D18673" i="29" s="1"/>
  <c r="D18674" i="29" s="1"/>
  <c r="D18675" i="29" s="1"/>
  <c r="D18676" i="29" s="1"/>
  <c r="D18677" i="29" s="1"/>
  <c r="D18678" i="29" s="1"/>
  <c r="D18679" i="29" s="1"/>
  <c r="D18680" i="29" s="1"/>
  <c r="D18681" i="29" s="1"/>
  <c r="D18682" i="29" s="1"/>
  <c r="D18683" i="29" s="1"/>
  <c r="D18684" i="29" s="1"/>
  <c r="D18685" i="29" s="1"/>
  <c r="D18686" i="29" s="1"/>
  <c r="D18687" i="29" s="1"/>
  <c r="D18688" i="29" s="1"/>
  <c r="D18689" i="29" s="1"/>
  <c r="D18690" i="29" s="1"/>
  <c r="D18691" i="29" s="1"/>
  <c r="D18692" i="29" s="1"/>
  <c r="D18693" i="29" s="1"/>
  <c r="D18694" i="29" s="1"/>
  <c r="D18695" i="29" s="1"/>
  <c r="D18696" i="29" s="1"/>
  <c r="D18697" i="29" s="1"/>
  <c r="D18698" i="29" s="1"/>
  <c r="D18699" i="29" s="1"/>
  <c r="D18700" i="29" s="1"/>
  <c r="D18701" i="29" s="1"/>
  <c r="D18702" i="29" s="1"/>
  <c r="D18703" i="29" s="1"/>
  <c r="D18704" i="29" s="1"/>
  <c r="D18705" i="29" s="1"/>
  <c r="D18706" i="29" s="1"/>
  <c r="D18707" i="29" s="1"/>
  <c r="D18708" i="29" s="1"/>
  <c r="D18709" i="29" s="1"/>
  <c r="D18710" i="29" s="1"/>
  <c r="D18711" i="29" s="1"/>
  <c r="D18712" i="29" s="1"/>
  <c r="D18713" i="29" s="1"/>
  <c r="D18714" i="29" s="1"/>
  <c r="D18715" i="29" s="1"/>
  <c r="D18716" i="29" s="1"/>
  <c r="D18717" i="29" s="1"/>
  <c r="D18718" i="29" s="1"/>
  <c r="D18719" i="29" s="1"/>
  <c r="D18720" i="29" s="1"/>
  <c r="D18721" i="29" s="1"/>
  <c r="D18722" i="29" s="1"/>
  <c r="D18723" i="29" s="1"/>
  <c r="D18724" i="29" s="1"/>
  <c r="D18725" i="29" s="1"/>
  <c r="D18726" i="29" s="1"/>
  <c r="D18727" i="29" s="1"/>
  <c r="D18728" i="29" s="1"/>
  <c r="D18729" i="29" s="1"/>
  <c r="D18730" i="29" s="1"/>
  <c r="D18731" i="29" s="1"/>
  <c r="D18732" i="29" s="1"/>
  <c r="D18733" i="29" s="1"/>
  <c r="D18734" i="29" s="1"/>
  <c r="D18735" i="29" s="1"/>
  <c r="D18736" i="29" s="1"/>
  <c r="D18737" i="29" s="1"/>
  <c r="D18738" i="29" s="1"/>
  <c r="D18739" i="29" s="1"/>
  <c r="D18740" i="29" s="1"/>
  <c r="D18741" i="29" s="1"/>
  <c r="D18742" i="29" s="1"/>
  <c r="D18743" i="29" s="1"/>
  <c r="D18744" i="29" s="1"/>
  <c r="D18745" i="29" s="1"/>
  <c r="D18746" i="29" s="1"/>
  <c r="D18747" i="29" s="1"/>
  <c r="D18748" i="29" s="1"/>
  <c r="D18749" i="29" s="1"/>
  <c r="D18750" i="29" s="1"/>
  <c r="D18751" i="29" s="1"/>
  <c r="D18752" i="29" s="1"/>
  <c r="D18753" i="29" s="1"/>
  <c r="D18754" i="29" s="1"/>
  <c r="D18755" i="29" s="1"/>
  <c r="D18756" i="29" s="1"/>
  <c r="D18757" i="29" s="1"/>
  <c r="D18758" i="29" s="1"/>
  <c r="D18759" i="29" s="1"/>
  <c r="D18760" i="29" s="1"/>
  <c r="D18761" i="29" s="1"/>
  <c r="D18762" i="29" s="1"/>
  <c r="D18763" i="29" s="1"/>
  <c r="D18764" i="29" s="1"/>
  <c r="D18765" i="29" s="1"/>
  <c r="D18766" i="29" s="1"/>
  <c r="D18767" i="29" s="1"/>
  <c r="D18768" i="29" s="1"/>
  <c r="D18769" i="29" s="1"/>
  <c r="D18770" i="29" s="1"/>
  <c r="D18771" i="29" s="1"/>
  <c r="D18772" i="29" s="1"/>
  <c r="D18773" i="29" s="1"/>
  <c r="D18774" i="29" s="1"/>
  <c r="D18775" i="29" s="1"/>
  <c r="D18776" i="29" s="1"/>
  <c r="D18777" i="29" s="1"/>
  <c r="D18778" i="29" s="1"/>
  <c r="D18779" i="29" s="1"/>
  <c r="D18780" i="29" s="1"/>
  <c r="D18781" i="29" s="1"/>
  <c r="D18782" i="29" s="1"/>
  <c r="D18783" i="29" s="1"/>
  <c r="D18784" i="29" s="1"/>
  <c r="D18785" i="29" s="1"/>
  <c r="D18786" i="29" s="1"/>
  <c r="D18787" i="29" s="1"/>
  <c r="D18788" i="29" s="1"/>
  <c r="D18789" i="29" s="1"/>
  <c r="D18790" i="29" s="1"/>
  <c r="D18791" i="29" s="1"/>
  <c r="D18792" i="29" s="1"/>
  <c r="D18793" i="29" s="1"/>
  <c r="D18794" i="29" s="1"/>
  <c r="D18795" i="29" s="1"/>
  <c r="D18796" i="29" s="1"/>
  <c r="D18797" i="29" s="1"/>
  <c r="D18798" i="29" s="1"/>
  <c r="D18799" i="29" s="1"/>
  <c r="D18800" i="29" s="1"/>
  <c r="D18801" i="29" s="1"/>
  <c r="D18802" i="29" s="1"/>
  <c r="D18803" i="29" s="1"/>
  <c r="D18804" i="29" s="1"/>
  <c r="D18805" i="29" s="1"/>
  <c r="D18806" i="29" s="1"/>
  <c r="D18807" i="29" s="1"/>
  <c r="D18808" i="29" s="1"/>
  <c r="D18809" i="29" s="1"/>
  <c r="D18810" i="29" s="1"/>
  <c r="D18811" i="29" s="1"/>
  <c r="D18812" i="29" s="1"/>
  <c r="D18813" i="29" s="1"/>
  <c r="D18814" i="29" s="1"/>
  <c r="D18815" i="29" s="1"/>
  <c r="D18816" i="29" s="1"/>
  <c r="D18817" i="29" s="1"/>
  <c r="D18818" i="29" s="1"/>
  <c r="D18819" i="29" s="1"/>
  <c r="D18820" i="29" s="1"/>
  <c r="D18821" i="29" s="1"/>
  <c r="D18822" i="29" s="1"/>
  <c r="D18823" i="29" s="1"/>
  <c r="D18824" i="29" s="1"/>
  <c r="D18825" i="29" s="1"/>
  <c r="D18826" i="29" s="1"/>
  <c r="D18827" i="29" s="1"/>
  <c r="D18828" i="29" s="1"/>
  <c r="D18829" i="29" s="1"/>
  <c r="D18830" i="29" s="1"/>
  <c r="D18831" i="29" s="1"/>
  <c r="D18832" i="29" s="1"/>
  <c r="D18833" i="29" s="1"/>
  <c r="D18834" i="29" s="1"/>
  <c r="D18835" i="29" s="1"/>
  <c r="D18836" i="29" s="1"/>
  <c r="D18837" i="29" s="1"/>
  <c r="D18838" i="29" s="1"/>
  <c r="D18839" i="29" s="1"/>
  <c r="D18840" i="29" s="1"/>
  <c r="D18841" i="29" s="1"/>
  <c r="D18842" i="29" s="1"/>
  <c r="D18843" i="29" s="1"/>
  <c r="D18844" i="29" s="1"/>
  <c r="D18845" i="29" s="1"/>
  <c r="D18846" i="29" s="1"/>
  <c r="D18847" i="29" s="1"/>
  <c r="D18848" i="29" s="1"/>
  <c r="D18849" i="29" s="1"/>
  <c r="D18850" i="29" s="1"/>
  <c r="D18851" i="29" s="1"/>
  <c r="D18852" i="29" s="1"/>
  <c r="D18853" i="29" s="1"/>
  <c r="D18854" i="29" s="1"/>
  <c r="D18855" i="29" s="1"/>
  <c r="D18856" i="29" s="1"/>
  <c r="D18857" i="29" s="1"/>
  <c r="D18858" i="29" s="1"/>
  <c r="D18859" i="29" s="1"/>
  <c r="D18860" i="29" s="1"/>
  <c r="D18861" i="29" s="1"/>
  <c r="D18862" i="29" s="1"/>
  <c r="D18863" i="29" s="1"/>
  <c r="D18864" i="29" s="1"/>
  <c r="D18865" i="29" s="1"/>
  <c r="D18866" i="29" s="1"/>
  <c r="D18867" i="29" s="1"/>
  <c r="D18868" i="29" s="1"/>
  <c r="D18869" i="29" s="1"/>
  <c r="D18870" i="29" s="1"/>
  <c r="D18871" i="29" s="1"/>
  <c r="D18872" i="29" s="1"/>
  <c r="D18873" i="29" s="1"/>
  <c r="D18874" i="29" s="1"/>
  <c r="D18875" i="29" s="1"/>
  <c r="D18876" i="29" s="1"/>
  <c r="D18877" i="29" s="1"/>
  <c r="D18878" i="29" s="1"/>
  <c r="D18879" i="29" s="1"/>
  <c r="D18880" i="29" s="1"/>
  <c r="D18881" i="29" s="1"/>
  <c r="D18882" i="29" s="1"/>
  <c r="D18883" i="29" s="1"/>
  <c r="D18884" i="29" s="1"/>
  <c r="D18885" i="29" s="1"/>
  <c r="D18886" i="29" s="1"/>
  <c r="D18887" i="29" s="1"/>
  <c r="D18888" i="29" s="1"/>
  <c r="D18889" i="29" s="1"/>
  <c r="D18890" i="29" s="1"/>
  <c r="D18891" i="29" s="1"/>
  <c r="D18892" i="29" s="1"/>
  <c r="D18893" i="29" s="1"/>
  <c r="D18894" i="29" s="1"/>
  <c r="D18895" i="29" s="1"/>
  <c r="D18896" i="29" s="1"/>
  <c r="D18897" i="29" s="1"/>
  <c r="D18898" i="29" s="1"/>
  <c r="D18899" i="29" s="1"/>
  <c r="D18900" i="29" s="1"/>
  <c r="D18901" i="29" s="1"/>
  <c r="D18902" i="29" s="1"/>
  <c r="D18903" i="29" s="1"/>
  <c r="D18904" i="29" s="1"/>
  <c r="D18905" i="29" s="1"/>
  <c r="D18906" i="29" s="1"/>
  <c r="D18907" i="29" s="1"/>
  <c r="D18908" i="29" s="1"/>
  <c r="D18909" i="29" s="1"/>
  <c r="D18910" i="29" s="1"/>
  <c r="D18911" i="29" s="1"/>
  <c r="D18912" i="29" s="1"/>
  <c r="D18913" i="29" s="1"/>
  <c r="D18914" i="29" s="1"/>
  <c r="D18915" i="29" s="1"/>
  <c r="D18916" i="29" s="1"/>
  <c r="D18917" i="29" s="1"/>
  <c r="D18918" i="29" s="1"/>
  <c r="D18919" i="29" s="1"/>
  <c r="D18920" i="29" s="1"/>
  <c r="D18921" i="29" s="1"/>
  <c r="D18922" i="29" s="1"/>
  <c r="D18923" i="29" s="1"/>
  <c r="D18924" i="29" s="1"/>
  <c r="D18925" i="29" s="1"/>
  <c r="D18926" i="29" s="1"/>
  <c r="D18927" i="29" s="1"/>
  <c r="D18928" i="29" s="1"/>
  <c r="D18929" i="29" s="1"/>
  <c r="D18930" i="29" s="1"/>
  <c r="D18931" i="29" s="1"/>
  <c r="D18932" i="29" s="1"/>
  <c r="D18933" i="29" s="1"/>
  <c r="D18934" i="29" s="1"/>
  <c r="D18935" i="29" s="1"/>
  <c r="D18936" i="29" s="1"/>
  <c r="D18937" i="29" s="1"/>
  <c r="D18938" i="29" s="1"/>
  <c r="D18939" i="29" s="1"/>
  <c r="D18940" i="29" s="1"/>
  <c r="D18941" i="29" s="1"/>
  <c r="D18942" i="29" s="1"/>
  <c r="D18943" i="29" s="1"/>
  <c r="D18944" i="29" s="1"/>
  <c r="D18945" i="29" s="1"/>
  <c r="D18946" i="29" s="1"/>
  <c r="D18947" i="29" s="1"/>
  <c r="D18948" i="29" s="1"/>
  <c r="D18949" i="29" s="1"/>
  <c r="D18950" i="29" s="1"/>
  <c r="D18951" i="29" s="1"/>
  <c r="D18952" i="29" s="1"/>
  <c r="D18953" i="29" s="1"/>
  <c r="D18954" i="29" s="1"/>
  <c r="D18955" i="29" s="1"/>
  <c r="D18956" i="29" s="1"/>
  <c r="D18957" i="29" s="1"/>
  <c r="D18958" i="29" s="1"/>
  <c r="D18959" i="29" s="1"/>
  <c r="D18960" i="29" s="1"/>
  <c r="D18961" i="29" s="1"/>
  <c r="D18962" i="29" s="1"/>
  <c r="D18963" i="29" s="1"/>
  <c r="D18964" i="29" s="1"/>
  <c r="D18965" i="29" s="1"/>
  <c r="D18966" i="29" s="1"/>
  <c r="D18967" i="29" s="1"/>
  <c r="D18968" i="29" s="1"/>
  <c r="D18969" i="29" s="1"/>
  <c r="D18970" i="29" s="1"/>
  <c r="D18971" i="29" s="1"/>
  <c r="D18972" i="29" s="1"/>
  <c r="D18973" i="29" s="1"/>
  <c r="D18974" i="29" s="1"/>
  <c r="D18975" i="29" s="1"/>
  <c r="D18976" i="29" s="1"/>
  <c r="D18977" i="29" s="1"/>
  <c r="D18978" i="29" s="1"/>
  <c r="D18979" i="29" s="1"/>
  <c r="D18980" i="29" s="1"/>
  <c r="D18981" i="29" s="1"/>
  <c r="D18982" i="29" s="1"/>
  <c r="D18983" i="29" s="1"/>
  <c r="D18984" i="29" s="1"/>
  <c r="D18985" i="29" s="1"/>
  <c r="D18986" i="29" s="1"/>
  <c r="D18987" i="29" s="1"/>
  <c r="D18988" i="29" s="1"/>
  <c r="D18989" i="29" s="1"/>
  <c r="D18990" i="29" s="1"/>
  <c r="D18991" i="29" s="1"/>
  <c r="D18992" i="29" s="1"/>
  <c r="D18993" i="29" s="1"/>
  <c r="D18994" i="29" s="1"/>
  <c r="D18995" i="29" s="1"/>
  <c r="D18996" i="29" s="1"/>
  <c r="D18997" i="29" s="1"/>
  <c r="B18644" i="29"/>
  <c r="B18645" i="29" s="1"/>
  <c r="B18646" i="29" s="1"/>
  <c r="B18647" i="29" s="1"/>
  <c r="B18648" i="29" s="1"/>
  <c r="B18649" i="29" s="1"/>
  <c r="B18650" i="29" s="1"/>
  <c r="B18651" i="29" s="1"/>
  <c r="B18652" i="29" s="1"/>
  <c r="B18653" i="29" s="1"/>
  <c r="B18654" i="29" s="1"/>
  <c r="B18655" i="29" s="1"/>
  <c r="B18656" i="29" s="1"/>
  <c r="B18657" i="29" s="1"/>
  <c r="B18658" i="29" s="1"/>
  <c r="B18659" i="29" s="1"/>
  <c r="B18660" i="29" s="1"/>
  <c r="B18661" i="29" s="1"/>
  <c r="B18662" i="29" s="1"/>
  <c r="B18663" i="29" s="1"/>
  <c r="B18664" i="29" s="1"/>
  <c r="B18665" i="29" s="1"/>
  <c r="B18666" i="29" s="1"/>
  <c r="B18667" i="29" s="1"/>
  <c r="B18668" i="29" s="1"/>
  <c r="B18669" i="29" s="1"/>
  <c r="B18670" i="29" s="1"/>
  <c r="B18671" i="29" s="1"/>
  <c r="B18672" i="29" s="1"/>
  <c r="B18673" i="29" s="1"/>
  <c r="B18674" i="29" s="1"/>
  <c r="B18675" i="29" s="1"/>
  <c r="B18676" i="29" s="1"/>
  <c r="B18677" i="29" s="1"/>
  <c r="B18678" i="29" s="1"/>
  <c r="B18679" i="29" s="1"/>
  <c r="B18680" i="29" s="1"/>
  <c r="B18681" i="29" s="1"/>
  <c r="B18682" i="29" s="1"/>
  <c r="B18683" i="29" s="1"/>
  <c r="B18684" i="29" s="1"/>
  <c r="B18685" i="29" s="1"/>
  <c r="B18686" i="29" s="1"/>
  <c r="B18687" i="29" s="1"/>
  <c r="B18688" i="29" s="1"/>
  <c r="B18689" i="29" s="1"/>
  <c r="B18690" i="29" s="1"/>
  <c r="B18691" i="29" s="1"/>
  <c r="B18692" i="29" s="1"/>
  <c r="B18693" i="29" s="1"/>
  <c r="B18694" i="29" s="1"/>
  <c r="B18695" i="29" s="1"/>
  <c r="B18696" i="29" s="1"/>
  <c r="B18697" i="29" s="1"/>
  <c r="B18698" i="29" s="1"/>
  <c r="B18699" i="29" s="1"/>
  <c r="B18700" i="29" s="1"/>
  <c r="B18701" i="29" s="1"/>
  <c r="B18702" i="29" s="1"/>
  <c r="B18703" i="29" s="1"/>
  <c r="B18704" i="29" s="1"/>
  <c r="B18705" i="29" s="1"/>
  <c r="B18706" i="29" s="1"/>
  <c r="B18707" i="29" s="1"/>
  <c r="B18708" i="29" s="1"/>
  <c r="B18709" i="29" s="1"/>
  <c r="B18710" i="29" s="1"/>
  <c r="B18711" i="29" s="1"/>
  <c r="B18712" i="29" s="1"/>
  <c r="B18713" i="29" s="1"/>
  <c r="B18714" i="29" s="1"/>
  <c r="B18715" i="29" s="1"/>
  <c r="B18716" i="29" s="1"/>
  <c r="B18717" i="29" s="1"/>
  <c r="B18718" i="29" s="1"/>
  <c r="B18719" i="29" s="1"/>
  <c r="B18720" i="29" s="1"/>
  <c r="B18721" i="29" s="1"/>
  <c r="B18722" i="29" s="1"/>
  <c r="B18723" i="29" s="1"/>
  <c r="B18724" i="29" s="1"/>
  <c r="B18725" i="29" s="1"/>
  <c r="B18726" i="29" s="1"/>
  <c r="B18727" i="29" s="1"/>
  <c r="B18728" i="29" s="1"/>
  <c r="B18729" i="29" s="1"/>
  <c r="B18730" i="29" s="1"/>
  <c r="B18731" i="29" s="1"/>
  <c r="B18732" i="29" s="1"/>
  <c r="B18733" i="29" s="1"/>
  <c r="B18734" i="29" s="1"/>
  <c r="B18735" i="29" s="1"/>
  <c r="B18736" i="29" s="1"/>
  <c r="B18737" i="29" s="1"/>
  <c r="B18738" i="29" s="1"/>
  <c r="B18739" i="29" s="1"/>
  <c r="B18740" i="29" s="1"/>
  <c r="B18741" i="29" s="1"/>
  <c r="B18742" i="29" s="1"/>
  <c r="B18743" i="29" s="1"/>
  <c r="B18744" i="29" s="1"/>
  <c r="B18745" i="29" s="1"/>
  <c r="B18746" i="29" s="1"/>
  <c r="B18747" i="29" s="1"/>
  <c r="B18748" i="29" s="1"/>
  <c r="B18749" i="29" s="1"/>
  <c r="B18750" i="29" s="1"/>
  <c r="B18751" i="29" s="1"/>
  <c r="B18752" i="29" s="1"/>
  <c r="B18753" i="29" s="1"/>
  <c r="B18754" i="29" s="1"/>
  <c r="B18755" i="29" s="1"/>
  <c r="B18756" i="29" s="1"/>
  <c r="B18757" i="29" s="1"/>
  <c r="B18758" i="29" s="1"/>
  <c r="B18759" i="29" s="1"/>
  <c r="B18760" i="29" s="1"/>
  <c r="B18761" i="29" s="1"/>
  <c r="B18762" i="29" s="1"/>
  <c r="B18763" i="29" s="1"/>
  <c r="B18764" i="29" s="1"/>
  <c r="B18765" i="29" s="1"/>
  <c r="B18766" i="29" s="1"/>
  <c r="B18767" i="29" s="1"/>
  <c r="B18768" i="29" s="1"/>
  <c r="B18769" i="29" s="1"/>
  <c r="B18770" i="29" s="1"/>
  <c r="B18771" i="29" s="1"/>
  <c r="B18772" i="29" s="1"/>
  <c r="B18773" i="29" s="1"/>
  <c r="B18774" i="29" s="1"/>
  <c r="B18775" i="29" s="1"/>
  <c r="B18776" i="29" s="1"/>
  <c r="B18777" i="29" s="1"/>
  <c r="B18778" i="29" s="1"/>
  <c r="B18779" i="29" s="1"/>
  <c r="B18780" i="29" s="1"/>
  <c r="B18781" i="29" s="1"/>
  <c r="B18782" i="29" s="1"/>
  <c r="B18783" i="29" s="1"/>
  <c r="B18784" i="29" s="1"/>
  <c r="B18785" i="29" s="1"/>
  <c r="B18786" i="29" s="1"/>
  <c r="B18787" i="29" s="1"/>
  <c r="B18788" i="29" s="1"/>
  <c r="B18789" i="29" s="1"/>
  <c r="B18790" i="29" s="1"/>
  <c r="B18791" i="29" s="1"/>
  <c r="B18792" i="29" s="1"/>
  <c r="B18793" i="29" s="1"/>
  <c r="B18794" i="29" s="1"/>
  <c r="B18795" i="29" s="1"/>
  <c r="B18796" i="29" s="1"/>
  <c r="B18797" i="29" s="1"/>
  <c r="B18798" i="29" s="1"/>
  <c r="B18799" i="29" s="1"/>
  <c r="B18800" i="29" s="1"/>
  <c r="B18801" i="29" s="1"/>
  <c r="B18802" i="29" s="1"/>
  <c r="B18803" i="29" s="1"/>
  <c r="B18804" i="29" s="1"/>
  <c r="B18805" i="29" s="1"/>
  <c r="B18806" i="29" s="1"/>
  <c r="B18807" i="29" s="1"/>
  <c r="B18808" i="29" s="1"/>
  <c r="B18809" i="29" s="1"/>
  <c r="B18810" i="29" s="1"/>
  <c r="B18811" i="29" s="1"/>
  <c r="B18812" i="29" s="1"/>
  <c r="B18813" i="29" s="1"/>
  <c r="B18814" i="29" s="1"/>
  <c r="B18815" i="29" s="1"/>
  <c r="B18816" i="29" s="1"/>
  <c r="B18817" i="29" s="1"/>
  <c r="B18818" i="29" s="1"/>
  <c r="B18819" i="29" s="1"/>
  <c r="B18820" i="29" s="1"/>
  <c r="B18821" i="29" s="1"/>
  <c r="B18822" i="29" s="1"/>
  <c r="B18823" i="29" s="1"/>
  <c r="B18824" i="29" s="1"/>
  <c r="B18825" i="29" s="1"/>
  <c r="B18826" i="29" s="1"/>
  <c r="B18827" i="29" s="1"/>
  <c r="B18828" i="29" s="1"/>
  <c r="B18829" i="29" s="1"/>
  <c r="B18830" i="29" s="1"/>
  <c r="B18831" i="29" s="1"/>
  <c r="B18832" i="29" s="1"/>
  <c r="B18833" i="29" s="1"/>
  <c r="B18834" i="29" s="1"/>
  <c r="B18835" i="29" s="1"/>
  <c r="B18836" i="29" s="1"/>
  <c r="B18837" i="29" s="1"/>
  <c r="B18838" i="29" s="1"/>
  <c r="B18839" i="29" s="1"/>
  <c r="B18840" i="29" s="1"/>
  <c r="B18841" i="29" s="1"/>
  <c r="B18842" i="29" s="1"/>
  <c r="B18843" i="29" s="1"/>
  <c r="B18844" i="29" s="1"/>
  <c r="B18845" i="29" s="1"/>
  <c r="B18846" i="29" s="1"/>
  <c r="B18847" i="29" s="1"/>
  <c r="B18848" i="29" s="1"/>
  <c r="B18849" i="29" s="1"/>
  <c r="B18850" i="29" s="1"/>
  <c r="B18851" i="29" s="1"/>
  <c r="B18852" i="29" s="1"/>
  <c r="B18853" i="29" s="1"/>
  <c r="B18854" i="29" s="1"/>
  <c r="B18855" i="29" s="1"/>
  <c r="B18856" i="29" s="1"/>
  <c r="B18857" i="29" s="1"/>
  <c r="B18858" i="29" s="1"/>
  <c r="B18859" i="29" s="1"/>
  <c r="B18860" i="29" s="1"/>
  <c r="B18861" i="29" s="1"/>
  <c r="B18862" i="29" s="1"/>
  <c r="B18863" i="29" s="1"/>
  <c r="B18864" i="29" s="1"/>
  <c r="B18865" i="29" s="1"/>
  <c r="B18866" i="29" s="1"/>
  <c r="B18867" i="29" s="1"/>
  <c r="B18868" i="29" s="1"/>
  <c r="B18869" i="29" s="1"/>
  <c r="B18870" i="29" s="1"/>
  <c r="B18871" i="29" s="1"/>
  <c r="B18872" i="29" s="1"/>
  <c r="B18873" i="29" s="1"/>
  <c r="B18874" i="29" s="1"/>
  <c r="B18875" i="29" s="1"/>
  <c r="B18876" i="29" s="1"/>
  <c r="B18877" i="29" s="1"/>
  <c r="B18878" i="29" s="1"/>
  <c r="B18879" i="29" s="1"/>
  <c r="B18880" i="29" s="1"/>
  <c r="B18881" i="29" s="1"/>
  <c r="B18882" i="29" s="1"/>
  <c r="B18883" i="29" s="1"/>
  <c r="B18884" i="29" s="1"/>
  <c r="B18885" i="29" s="1"/>
  <c r="B18886" i="29" s="1"/>
  <c r="B18887" i="29" s="1"/>
  <c r="B18888" i="29" s="1"/>
  <c r="B18889" i="29" s="1"/>
  <c r="B18890" i="29" s="1"/>
  <c r="B18891" i="29" s="1"/>
  <c r="B18892" i="29" s="1"/>
  <c r="B18893" i="29" s="1"/>
  <c r="B18894" i="29" s="1"/>
  <c r="B18895" i="29" s="1"/>
  <c r="B18896" i="29" s="1"/>
  <c r="B18897" i="29" s="1"/>
  <c r="B18898" i="29" s="1"/>
  <c r="B18899" i="29" s="1"/>
  <c r="B18900" i="29" s="1"/>
  <c r="B18901" i="29" s="1"/>
  <c r="B18902" i="29" s="1"/>
  <c r="B18903" i="29" s="1"/>
  <c r="B18904" i="29" s="1"/>
  <c r="B18905" i="29" s="1"/>
  <c r="B18906" i="29" s="1"/>
  <c r="B18907" i="29" s="1"/>
  <c r="B18908" i="29" s="1"/>
  <c r="B18909" i="29" s="1"/>
  <c r="B18910" i="29" s="1"/>
  <c r="B18911" i="29" s="1"/>
  <c r="B18912" i="29" s="1"/>
  <c r="B18913" i="29" s="1"/>
  <c r="B18914" i="29" s="1"/>
  <c r="B18915" i="29" s="1"/>
  <c r="B18916" i="29" s="1"/>
  <c r="B18917" i="29" s="1"/>
  <c r="B18918" i="29" s="1"/>
  <c r="B18919" i="29" s="1"/>
  <c r="B18920" i="29" s="1"/>
  <c r="B18921" i="29" s="1"/>
  <c r="B18922" i="29" s="1"/>
  <c r="B18923" i="29" s="1"/>
  <c r="B18924" i="29" s="1"/>
  <c r="B18925" i="29" s="1"/>
  <c r="B18926" i="29" s="1"/>
  <c r="B18927" i="29" s="1"/>
  <c r="B18928" i="29" s="1"/>
  <c r="B18929" i="29" s="1"/>
  <c r="B18930" i="29" s="1"/>
  <c r="B18931" i="29" s="1"/>
  <c r="B18932" i="29" s="1"/>
  <c r="B18933" i="29" s="1"/>
  <c r="B18934" i="29" s="1"/>
  <c r="B18935" i="29" s="1"/>
  <c r="B18936" i="29" s="1"/>
  <c r="B18937" i="29" s="1"/>
  <c r="B18938" i="29" s="1"/>
  <c r="B18939" i="29" s="1"/>
  <c r="B18940" i="29" s="1"/>
  <c r="B18941" i="29" s="1"/>
  <c r="B18942" i="29" s="1"/>
  <c r="B18943" i="29" s="1"/>
  <c r="B18944" i="29" s="1"/>
  <c r="B18945" i="29" s="1"/>
  <c r="B18946" i="29" s="1"/>
  <c r="B18947" i="29" s="1"/>
  <c r="B18948" i="29" s="1"/>
  <c r="B18949" i="29" s="1"/>
  <c r="B18950" i="29" s="1"/>
  <c r="B18951" i="29" s="1"/>
  <c r="B18952" i="29" s="1"/>
  <c r="B18953" i="29" s="1"/>
  <c r="B18954" i="29" s="1"/>
  <c r="B18955" i="29" s="1"/>
  <c r="B18956" i="29" s="1"/>
  <c r="B18957" i="29" s="1"/>
  <c r="B18958" i="29" s="1"/>
  <c r="B18959" i="29" s="1"/>
  <c r="B18960" i="29" s="1"/>
  <c r="B18961" i="29" s="1"/>
  <c r="B18962" i="29" s="1"/>
  <c r="B18963" i="29" s="1"/>
  <c r="B18964" i="29" s="1"/>
  <c r="B18965" i="29" s="1"/>
  <c r="B18966" i="29" s="1"/>
  <c r="B18967" i="29" s="1"/>
  <c r="B18968" i="29" s="1"/>
  <c r="B18969" i="29" s="1"/>
  <c r="B18970" i="29" s="1"/>
  <c r="B18971" i="29" s="1"/>
  <c r="B18972" i="29" s="1"/>
  <c r="B18973" i="29" s="1"/>
  <c r="B18974" i="29" s="1"/>
  <c r="B18975" i="29" s="1"/>
  <c r="B18976" i="29" s="1"/>
  <c r="B18977" i="29" s="1"/>
  <c r="B18978" i="29" s="1"/>
  <c r="B18979" i="29" s="1"/>
  <c r="B18980" i="29" s="1"/>
  <c r="B18981" i="29" s="1"/>
  <c r="B18982" i="29" s="1"/>
  <c r="B18983" i="29" s="1"/>
  <c r="B18984" i="29" s="1"/>
  <c r="B18985" i="29" s="1"/>
  <c r="B18986" i="29" s="1"/>
  <c r="B18987" i="29" s="1"/>
  <c r="B18988" i="29" s="1"/>
  <c r="B18989" i="29" s="1"/>
  <c r="B18990" i="29" s="1"/>
  <c r="B18991" i="29" s="1"/>
  <c r="B18992" i="29" s="1"/>
  <c r="B18993" i="29" s="1"/>
  <c r="B18994" i="29" s="1"/>
  <c r="B18995" i="29" s="1"/>
  <c r="B18996" i="29" s="1"/>
  <c r="B18997" i="29" s="1"/>
  <c r="B18998" i="29" s="1"/>
  <c r="B18999" i="29" s="1"/>
  <c r="B19000" i="29" s="1"/>
  <c r="B19001" i="29" s="1"/>
  <c r="B19002" i="29" s="1"/>
  <c r="B19003" i="29" s="1"/>
  <c r="B19004" i="29" s="1"/>
  <c r="B19005" i="29" s="1"/>
  <c r="B19006" i="29" s="1"/>
  <c r="B19007" i="29" s="1"/>
  <c r="C18644" i="29"/>
  <c r="C18645" i="29" s="1"/>
  <c r="C18646" i="29" s="1"/>
  <c r="C18647" i="29" s="1"/>
  <c r="C18648" i="29" s="1"/>
  <c r="C18649" i="29" s="1"/>
  <c r="C18650" i="29" s="1"/>
  <c r="C18651" i="29" s="1"/>
  <c r="C18652" i="29" s="1"/>
  <c r="C18653" i="29" s="1"/>
  <c r="C18654" i="29" s="1"/>
  <c r="C18655" i="29" s="1"/>
  <c r="C18656" i="29" s="1"/>
  <c r="C18657" i="29" s="1"/>
  <c r="C18658" i="29" s="1"/>
  <c r="C18659" i="29" s="1"/>
  <c r="C18660" i="29" s="1"/>
  <c r="C18661" i="29" s="1"/>
  <c r="C18662" i="29" s="1"/>
  <c r="C18663" i="29" s="1"/>
  <c r="C18664" i="29" s="1"/>
  <c r="C18665" i="29" s="1"/>
  <c r="C18666" i="29" s="1"/>
  <c r="C18667" i="29" s="1"/>
  <c r="C18668" i="29" s="1"/>
  <c r="C18669" i="29" s="1"/>
  <c r="C18670" i="29" s="1"/>
  <c r="C18671" i="29" s="1"/>
  <c r="C18672" i="29" s="1"/>
  <c r="C18673" i="29" s="1"/>
  <c r="C18674" i="29" s="1"/>
  <c r="C18675" i="29" s="1"/>
  <c r="C18676" i="29" s="1"/>
  <c r="C18677" i="29" s="1"/>
  <c r="C18678" i="29" s="1"/>
  <c r="C18679" i="29" s="1"/>
  <c r="C18680" i="29" s="1"/>
  <c r="C18681" i="29" s="1"/>
  <c r="C18682" i="29" s="1"/>
  <c r="C18683" i="29" s="1"/>
  <c r="C18684" i="29" s="1"/>
  <c r="C18685" i="29" s="1"/>
  <c r="C18686" i="29" s="1"/>
  <c r="C18687" i="29" s="1"/>
  <c r="C18688" i="29" s="1"/>
  <c r="C18689" i="29" s="1"/>
  <c r="C18690" i="29" s="1"/>
  <c r="C18691" i="29" s="1"/>
  <c r="C18692" i="29" s="1"/>
  <c r="C18693" i="29" s="1"/>
  <c r="C18694" i="29" s="1"/>
  <c r="C18695" i="29" s="1"/>
  <c r="C18696" i="29" s="1"/>
  <c r="C18697" i="29" s="1"/>
  <c r="C18698" i="29" s="1"/>
  <c r="C18699" i="29" s="1"/>
  <c r="C18700" i="29" s="1"/>
  <c r="C18701" i="29" s="1"/>
  <c r="C18702" i="29" s="1"/>
  <c r="C18703" i="29" s="1"/>
  <c r="C18704" i="29" s="1"/>
  <c r="C18705" i="29" s="1"/>
  <c r="C18706" i="29" s="1"/>
  <c r="C18707" i="29" s="1"/>
  <c r="C18708" i="29" s="1"/>
  <c r="C18709" i="29" s="1"/>
  <c r="C18710" i="29" s="1"/>
  <c r="C18711" i="29" s="1"/>
  <c r="C18712" i="29" s="1"/>
  <c r="C18713" i="29" s="1"/>
  <c r="C18714" i="29" s="1"/>
  <c r="C18715" i="29" s="1"/>
  <c r="C18716" i="29" s="1"/>
  <c r="C18717" i="29" s="1"/>
  <c r="C18718" i="29" s="1"/>
  <c r="C18719" i="29" s="1"/>
  <c r="C18720" i="29" s="1"/>
  <c r="C18721" i="29" s="1"/>
  <c r="C18722" i="29" s="1"/>
  <c r="C18723" i="29" s="1"/>
  <c r="C18724" i="29" s="1"/>
  <c r="C18725" i="29" s="1"/>
  <c r="C18726" i="29" s="1"/>
  <c r="C18727" i="29" s="1"/>
  <c r="C18728" i="29" s="1"/>
  <c r="C18729" i="29" s="1"/>
  <c r="C18730" i="29" s="1"/>
  <c r="C18731" i="29" s="1"/>
  <c r="C18732" i="29" s="1"/>
  <c r="C18733" i="29" s="1"/>
  <c r="C18734" i="29" s="1"/>
  <c r="C18735" i="29" s="1"/>
  <c r="C18736" i="29" s="1"/>
  <c r="C18737" i="29" s="1"/>
  <c r="C18738" i="29" s="1"/>
  <c r="C18739" i="29" s="1"/>
  <c r="C18740" i="29" s="1"/>
  <c r="C18741" i="29" s="1"/>
  <c r="C18742" i="29" s="1"/>
  <c r="C18743" i="29" s="1"/>
  <c r="C18744" i="29" s="1"/>
  <c r="C18745" i="29" s="1"/>
  <c r="C18746" i="29" s="1"/>
  <c r="C18747" i="29" s="1"/>
  <c r="C18748" i="29" s="1"/>
  <c r="C18749" i="29" s="1"/>
  <c r="C18750" i="29" s="1"/>
  <c r="C18751" i="29" s="1"/>
  <c r="C18752" i="29" s="1"/>
  <c r="C18753" i="29" s="1"/>
  <c r="C18754" i="29" s="1"/>
  <c r="C18755" i="29" s="1"/>
  <c r="C18756" i="29" s="1"/>
  <c r="C18757" i="29" s="1"/>
  <c r="C18758" i="29" s="1"/>
  <c r="C18759" i="29" s="1"/>
  <c r="C18760" i="29" s="1"/>
  <c r="C18761" i="29" s="1"/>
  <c r="C18762" i="29" s="1"/>
  <c r="C18763" i="29" s="1"/>
  <c r="C18764" i="29" s="1"/>
  <c r="C18765" i="29" s="1"/>
  <c r="C18766" i="29" s="1"/>
  <c r="C18767" i="29" s="1"/>
  <c r="C18768" i="29" s="1"/>
  <c r="C18769" i="29" s="1"/>
  <c r="C18770" i="29" s="1"/>
  <c r="C18771" i="29" s="1"/>
  <c r="C18772" i="29" s="1"/>
  <c r="C18773" i="29" s="1"/>
  <c r="C18774" i="29" s="1"/>
  <c r="C18775" i="29" s="1"/>
  <c r="C18776" i="29" s="1"/>
  <c r="C18777" i="29" s="1"/>
  <c r="C18778" i="29" s="1"/>
  <c r="C18779" i="29" s="1"/>
  <c r="C18780" i="29" s="1"/>
  <c r="C18781" i="29" s="1"/>
  <c r="C18782" i="29" s="1"/>
  <c r="C18783" i="29" s="1"/>
  <c r="C18784" i="29" s="1"/>
  <c r="C18785" i="29" s="1"/>
  <c r="C18786" i="29" s="1"/>
  <c r="C18787" i="29" s="1"/>
  <c r="C18788" i="29" s="1"/>
  <c r="C18789" i="29" s="1"/>
  <c r="C18790" i="29" s="1"/>
  <c r="C18791" i="29" s="1"/>
  <c r="C18792" i="29" s="1"/>
  <c r="C18793" i="29" s="1"/>
  <c r="C18794" i="29" s="1"/>
  <c r="C18795" i="29" s="1"/>
  <c r="C18796" i="29" s="1"/>
  <c r="C18797" i="29" s="1"/>
  <c r="C18798" i="29" s="1"/>
  <c r="C18799" i="29" s="1"/>
  <c r="C18800" i="29" s="1"/>
  <c r="C18801" i="29" s="1"/>
  <c r="C18802" i="29" s="1"/>
  <c r="C18803" i="29" s="1"/>
  <c r="C18804" i="29" s="1"/>
  <c r="C18805" i="29" s="1"/>
  <c r="C18806" i="29" s="1"/>
  <c r="C18807" i="29" s="1"/>
  <c r="C18808" i="29" s="1"/>
  <c r="C18809" i="29" s="1"/>
  <c r="C18810" i="29" s="1"/>
  <c r="C18811" i="29" s="1"/>
  <c r="C18812" i="29" s="1"/>
  <c r="C18813" i="29" s="1"/>
  <c r="C18814" i="29" s="1"/>
  <c r="C18815" i="29" s="1"/>
  <c r="C18816" i="29" s="1"/>
  <c r="C18817" i="29" s="1"/>
  <c r="C18818" i="29" s="1"/>
  <c r="C18819" i="29" s="1"/>
  <c r="C18820" i="29" s="1"/>
  <c r="C18821" i="29" s="1"/>
  <c r="C18822" i="29" s="1"/>
  <c r="C18823" i="29" s="1"/>
  <c r="C18824" i="29" s="1"/>
  <c r="C18825" i="29" s="1"/>
  <c r="C18826" i="29" s="1"/>
  <c r="C18827" i="29" s="1"/>
  <c r="C18828" i="29" s="1"/>
  <c r="C18829" i="29" s="1"/>
  <c r="C18830" i="29" s="1"/>
  <c r="C18831" i="29" s="1"/>
  <c r="C18832" i="29" s="1"/>
  <c r="C18833" i="29" s="1"/>
  <c r="C18834" i="29" s="1"/>
  <c r="C18835" i="29" s="1"/>
  <c r="C18836" i="29" s="1"/>
  <c r="C18837" i="29" s="1"/>
  <c r="C18838" i="29" s="1"/>
  <c r="C18839" i="29" s="1"/>
  <c r="C18840" i="29" s="1"/>
  <c r="C18841" i="29" s="1"/>
  <c r="C18842" i="29" s="1"/>
  <c r="C18843" i="29" s="1"/>
  <c r="C18844" i="29" s="1"/>
  <c r="C18845" i="29" s="1"/>
  <c r="C18846" i="29" s="1"/>
  <c r="C18847" i="29" s="1"/>
  <c r="C18848" i="29" s="1"/>
  <c r="C18849" i="29" s="1"/>
  <c r="C18850" i="29" s="1"/>
  <c r="C18851" i="29" s="1"/>
  <c r="C18852" i="29" s="1"/>
  <c r="C18853" i="29" s="1"/>
  <c r="C18854" i="29" s="1"/>
  <c r="C18855" i="29" s="1"/>
  <c r="C18856" i="29" s="1"/>
  <c r="C18857" i="29" s="1"/>
  <c r="C18858" i="29" s="1"/>
  <c r="C18859" i="29" s="1"/>
  <c r="C18860" i="29" s="1"/>
  <c r="C18861" i="29" s="1"/>
  <c r="C18862" i="29" s="1"/>
  <c r="C18863" i="29" s="1"/>
  <c r="C18864" i="29" s="1"/>
  <c r="C18865" i="29" s="1"/>
  <c r="C18866" i="29" s="1"/>
  <c r="C18867" i="29" s="1"/>
  <c r="C18868" i="29" s="1"/>
  <c r="C18869" i="29" s="1"/>
  <c r="C18870" i="29" s="1"/>
  <c r="C18871" i="29" s="1"/>
  <c r="C18872" i="29" s="1"/>
  <c r="C18873" i="29" s="1"/>
  <c r="C18874" i="29" s="1"/>
  <c r="C18875" i="29" s="1"/>
  <c r="C18876" i="29" s="1"/>
  <c r="C18877" i="29" s="1"/>
  <c r="C18878" i="29" s="1"/>
  <c r="C18879" i="29" s="1"/>
  <c r="C18880" i="29" s="1"/>
  <c r="C18881" i="29" s="1"/>
  <c r="C18882" i="29" s="1"/>
  <c r="C18883" i="29" s="1"/>
  <c r="C18884" i="29" s="1"/>
  <c r="C18885" i="29" s="1"/>
  <c r="C18886" i="29" s="1"/>
  <c r="C18887" i="29" s="1"/>
  <c r="C18888" i="29" s="1"/>
  <c r="C18889" i="29" s="1"/>
  <c r="C18890" i="29" s="1"/>
  <c r="C18891" i="29" s="1"/>
  <c r="C18892" i="29" s="1"/>
  <c r="C18893" i="29" s="1"/>
  <c r="C18894" i="29" s="1"/>
  <c r="C18895" i="29" s="1"/>
  <c r="C18896" i="29" s="1"/>
  <c r="C18897" i="29" s="1"/>
  <c r="C18898" i="29" s="1"/>
  <c r="C18899" i="29" s="1"/>
  <c r="C18900" i="29" s="1"/>
  <c r="C18901" i="29" s="1"/>
  <c r="C18902" i="29" s="1"/>
  <c r="C18903" i="29" s="1"/>
  <c r="C18904" i="29" s="1"/>
  <c r="C18905" i="29" s="1"/>
  <c r="C18906" i="29" s="1"/>
  <c r="C18907" i="29" s="1"/>
  <c r="C18908" i="29" s="1"/>
  <c r="C18909" i="29" s="1"/>
  <c r="C18910" i="29" s="1"/>
  <c r="C18911" i="29" s="1"/>
  <c r="C18912" i="29" s="1"/>
  <c r="C18913" i="29" s="1"/>
  <c r="C18914" i="29" s="1"/>
  <c r="C18915" i="29" s="1"/>
  <c r="C18916" i="29" s="1"/>
  <c r="C18917" i="29" s="1"/>
  <c r="C18918" i="29" s="1"/>
  <c r="C18919" i="29" s="1"/>
  <c r="C18920" i="29" s="1"/>
  <c r="C18921" i="29" s="1"/>
  <c r="C18922" i="29" s="1"/>
  <c r="C18923" i="29" s="1"/>
  <c r="C18924" i="29" s="1"/>
  <c r="C18925" i="29" s="1"/>
  <c r="C18926" i="29" s="1"/>
  <c r="C18927" i="29" s="1"/>
  <c r="C18928" i="29" s="1"/>
  <c r="C18929" i="29" s="1"/>
  <c r="C18930" i="29" s="1"/>
  <c r="C18931" i="29" s="1"/>
  <c r="C18932" i="29" s="1"/>
  <c r="C18933" i="29" s="1"/>
  <c r="C18934" i="29" s="1"/>
  <c r="C18935" i="29" s="1"/>
  <c r="C18936" i="29" s="1"/>
  <c r="C18937" i="29" s="1"/>
  <c r="C18938" i="29" s="1"/>
  <c r="C18939" i="29" s="1"/>
  <c r="C18940" i="29" s="1"/>
  <c r="C18941" i="29" s="1"/>
  <c r="C18942" i="29" s="1"/>
  <c r="C18943" i="29" s="1"/>
  <c r="C18944" i="29" s="1"/>
  <c r="C18945" i="29" s="1"/>
  <c r="C18946" i="29" s="1"/>
  <c r="C18947" i="29" s="1"/>
  <c r="C18948" i="29" s="1"/>
  <c r="C18949" i="29" s="1"/>
  <c r="C18950" i="29" s="1"/>
  <c r="C18951" i="29" s="1"/>
  <c r="C18952" i="29" s="1"/>
  <c r="C18953" i="29" s="1"/>
  <c r="C18954" i="29" s="1"/>
  <c r="C18955" i="29" s="1"/>
  <c r="C18956" i="29" s="1"/>
  <c r="C18957" i="29" s="1"/>
  <c r="C18958" i="29" s="1"/>
  <c r="C18959" i="29" s="1"/>
  <c r="C18960" i="29" s="1"/>
  <c r="C18961" i="29" s="1"/>
  <c r="C18962" i="29" s="1"/>
  <c r="C18963" i="29" s="1"/>
  <c r="C18964" i="29" s="1"/>
  <c r="C18965" i="29" s="1"/>
  <c r="C18966" i="29" s="1"/>
  <c r="C18967" i="29" s="1"/>
  <c r="C18968" i="29" s="1"/>
  <c r="C18969" i="29" s="1"/>
  <c r="C18970" i="29" s="1"/>
  <c r="C18971" i="29" s="1"/>
  <c r="C18972" i="29" s="1"/>
  <c r="C18973" i="29" s="1"/>
  <c r="C18974" i="29" s="1"/>
  <c r="C18975" i="29" s="1"/>
  <c r="C18976" i="29" s="1"/>
  <c r="C18977" i="29" s="1"/>
  <c r="C18978" i="29" s="1"/>
  <c r="C18979" i="29" s="1"/>
  <c r="C18980" i="29" s="1"/>
  <c r="C18981" i="29" s="1"/>
  <c r="C18982" i="29" s="1"/>
  <c r="C18983" i="29" s="1"/>
  <c r="C18984" i="29" s="1"/>
  <c r="C18985" i="29" s="1"/>
  <c r="C18986" i="29" s="1"/>
  <c r="C18987" i="29" s="1"/>
  <c r="C18988" i="29" s="1"/>
  <c r="C18989" i="29" s="1"/>
  <c r="C18990" i="29" s="1"/>
  <c r="C18991" i="29" s="1"/>
  <c r="C18992" i="29" s="1"/>
  <c r="C18993" i="29" s="1"/>
  <c r="C18994" i="29" s="1"/>
  <c r="C18995" i="29" s="1"/>
  <c r="C18996" i="29" s="1"/>
  <c r="C18997" i="29" s="1"/>
  <c r="C18998" i="29" s="1"/>
  <c r="C18999" i="29" s="1"/>
  <c r="C19000" i="29" s="1"/>
  <c r="C19001" i="29" s="1"/>
  <c r="C19002" i="29" s="1"/>
  <c r="C19003" i="29" s="1"/>
  <c r="C19004" i="29" s="1"/>
  <c r="C19005" i="29" s="1"/>
  <c r="C19006" i="29" s="1"/>
  <c r="C19007" i="29" s="1"/>
  <c r="D18999" i="29"/>
  <c r="D19000" i="29" s="1"/>
  <c r="D19001" i="29" s="1"/>
  <c r="D19002" i="29" s="1"/>
  <c r="D19003" i="29" s="1"/>
  <c r="D19004" i="29" s="1"/>
  <c r="D19005" i="29" s="1"/>
  <c r="D19006" i="29" s="1"/>
  <c r="D19007" i="29" s="1"/>
  <c r="D19008" i="29" s="1"/>
  <c r="D19009" i="29" s="1"/>
  <c r="D19010" i="29" s="1"/>
  <c r="D19011" i="29" s="1"/>
  <c r="D19012" i="29" s="1"/>
  <c r="D19013" i="29" s="1"/>
  <c r="D19014" i="29" s="1"/>
  <c r="D19015" i="29" s="1"/>
  <c r="D19016" i="29" s="1"/>
  <c r="D19017" i="29" s="1"/>
  <c r="D19018" i="29" s="1"/>
  <c r="D19019" i="29" s="1"/>
  <c r="D19020" i="29" s="1"/>
  <c r="D19021" i="29" s="1"/>
  <c r="D19022" i="29" s="1"/>
  <c r="D19023" i="29" s="1"/>
  <c r="D19024" i="29" s="1"/>
  <c r="D19025" i="29" s="1"/>
  <c r="D19026" i="29" s="1"/>
  <c r="D19027" i="29" s="1"/>
  <c r="D19028" i="29" s="1"/>
  <c r="D19029" i="29" s="1"/>
  <c r="D19030" i="29" s="1"/>
  <c r="D19031" i="29" s="1"/>
  <c r="D19032" i="29" s="1"/>
  <c r="D19033" i="29" s="1"/>
  <c r="D19034" i="29" s="1"/>
  <c r="D19035" i="29" s="1"/>
  <c r="D19036" i="29" s="1"/>
  <c r="D19037" i="29" s="1"/>
  <c r="D19038" i="29" s="1"/>
  <c r="D19039" i="29" s="1"/>
  <c r="D19040" i="29" s="1"/>
  <c r="D19041" i="29" s="1"/>
  <c r="D19042" i="29" s="1"/>
  <c r="D19043" i="29" s="1"/>
  <c r="D19044" i="29" s="1"/>
  <c r="D19045" i="29" s="1"/>
  <c r="D19046" i="29" s="1"/>
  <c r="D19047" i="29" s="1"/>
  <c r="D19048" i="29" s="1"/>
  <c r="D19049" i="29" s="1"/>
  <c r="D19050" i="29" s="1"/>
  <c r="D19051" i="29" s="1"/>
  <c r="D19052" i="29" s="1"/>
  <c r="D19053" i="29" s="1"/>
  <c r="D19054" i="29" s="1"/>
  <c r="D19055" i="29" s="1"/>
  <c r="D19056" i="29" s="1"/>
  <c r="D19057" i="29" s="1"/>
  <c r="D19058" i="29" s="1"/>
  <c r="D19059" i="29" s="1"/>
  <c r="D19060" i="29" s="1"/>
  <c r="D19061" i="29" s="1"/>
  <c r="D19062" i="29" s="1"/>
  <c r="D19063" i="29" s="1"/>
  <c r="D19064" i="29" s="1"/>
  <c r="D19065" i="29" s="1"/>
  <c r="D19066" i="29" s="1"/>
  <c r="D19067" i="29" s="1"/>
  <c r="D19068" i="29" s="1"/>
  <c r="D19069" i="29" s="1"/>
  <c r="D19070" i="29" s="1"/>
  <c r="D19071" i="29" s="1"/>
  <c r="D19072" i="29" s="1"/>
  <c r="D19073" i="29" s="1"/>
  <c r="D19074" i="29" s="1"/>
  <c r="D19075" i="29" s="1"/>
  <c r="D19076" i="29" s="1"/>
  <c r="D19077" i="29" s="1"/>
  <c r="D19078" i="29" s="1"/>
  <c r="D19079" i="29" s="1"/>
  <c r="D19080" i="29" s="1"/>
  <c r="D19081" i="29" s="1"/>
  <c r="D19082" i="29" s="1"/>
  <c r="D19083" i="29" s="1"/>
  <c r="D19084" i="29" s="1"/>
  <c r="D19085" i="29" s="1"/>
  <c r="D19086" i="29" s="1"/>
  <c r="D19087" i="29" s="1"/>
  <c r="D19088" i="29" s="1"/>
  <c r="D19089" i="29" s="1"/>
  <c r="D19090" i="29" s="1"/>
  <c r="D19091" i="29" s="1"/>
  <c r="D19092" i="29" s="1"/>
  <c r="D19093" i="29" s="1"/>
  <c r="D19094" i="29" s="1"/>
  <c r="D19095" i="29" s="1"/>
  <c r="D19096" i="29" s="1"/>
  <c r="D19097" i="29" s="1"/>
  <c r="D19098" i="29" s="1"/>
  <c r="D19099" i="29" s="1"/>
  <c r="D19100" i="29" s="1"/>
  <c r="D19101" i="29" s="1"/>
  <c r="D19102" i="29" s="1"/>
  <c r="D19103" i="29" s="1"/>
  <c r="D19104" i="29" s="1"/>
  <c r="D19105" i="29" s="1"/>
  <c r="D19106" i="29" s="1"/>
  <c r="D19107" i="29" s="1"/>
  <c r="D19108" i="29" s="1"/>
  <c r="D19109" i="29" s="1"/>
  <c r="D19110" i="29" s="1"/>
  <c r="D19111" i="29" s="1"/>
  <c r="D19112" i="29" s="1"/>
  <c r="D19113" i="29" s="1"/>
  <c r="D19114" i="29" s="1"/>
  <c r="D19115" i="29" s="1"/>
  <c r="D19116" i="29" s="1"/>
  <c r="D19117" i="29" s="1"/>
  <c r="D19118" i="29" s="1"/>
  <c r="D19119" i="29" s="1"/>
  <c r="D19120" i="29" s="1"/>
  <c r="D19121" i="29" s="1"/>
  <c r="D19122" i="29" s="1"/>
  <c r="D19123" i="29" s="1"/>
  <c r="D19124" i="29" s="1"/>
  <c r="D19125" i="29" s="1"/>
  <c r="D19126" i="29" s="1"/>
  <c r="D19127" i="29" s="1"/>
  <c r="D19128" i="29" s="1"/>
  <c r="D19129" i="29" s="1"/>
  <c r="D19130" i="29" s="1"/>
  <c r="D19131" i="29" s="1"/>
  <c r="D19132" i="29" s="1"/>
  <c r="D19133" i="29" s="1"/>
  <c r="D19134" i="29" s="1"/>
  <c r="D19135" i="29" s="1"/>
  <c r="D19136" i="29" s="1"/>
  <c r="D19137" i="29" s="1"/>
  <c r="D19138" i="29" s="1"/>
  <c r="D19139" i="29" s="1"/>
  <c r="D19140" i="29" s="1"/>
  <c r="D19141" i="29" s="1"/>
  <c r="D19142" i="29" s="1"/>
  <c r="D19143" i="29" s="1"/>
  <c r="D19144" i="29" s="1"/>
  <c r="D19145" i="29" s="1"/>
  <c r="D19146" i="29" s="1"/>
  <c r="D19147" i="29" s="1"/>
  <c r="D19148" i="29" s="1"/>
  <c r="D19149" i="29" s="1"/>
  <c r="D19150" i="29" s="1"/>
  <c r="D19151" i="29" s="1"/>
  <c r="D19152" i="29" s="1"/>
  <c r="D19153" i="29" s="1"/>
  <c r="D19154" i="29" s="1"/>
  <c r="D19155" i="29" s="1"/>
  <c r="D19156" i="29" s="1"/>
  <c r="D19157" i="29" s="1"/>
  <c r="D19158" i="29" s="1"/>
  <c r="D19159" i="29" s="1"/>
  <c r="D19160" i="29" s="1"/>
  <c r="D19161" i="29" s="1"/>
  <c r="D19162" i="29" s="1"/>
  <c r="D19163" i="29" s="1"/>
  <c r="D19164" i="29" s="1"/>
  <c r="D19165" i="29" s="1"/>
  <c r="D19166" i="29" s="1"/>
  <c r="D19167" i="29" s="1"/>
  <c r="D19168" i="29" s="1"/>
  <c r="D19169" i="29" s="1"/>
  <c r="D19170" i="29" s="1"/>
  <c r="D19171" i="29" s="1"/>
  <c r="D19172" i="29" s="1"/>
  <c r="D19173" i="29" s="1"/>
  <c r="D19174" i="29" s="1"/>
  <c r="D19175" i="29" s="1"/>
  <c r="D19176" i="29" s="1"/>
  <c r="D19177" i="29" s="1"/>
  <c r="D19178" i="29" s="1"/>
  <c r="D19179" i="29" s="1"/>
  <c r="D19180" i="29" s="1"/>
  <c r="D19181" i="29" s="1"/>
  <c r="D19182" i="29" s="1"/>
  <c r="D19183" i="29" s="1"/>
  <c r="D19184" i="29" s="1"/>
  <c r="D19185" i="29" s="1"/>
  <c r="D19186" i="29" s="1"/>
  <c r="D19187" i="29" s="1"/>
  <c r="D19188" i="29" s="1"/>
  <c r="D19189" i="29" s="1"/>
  <c r="D19190" i="29" s="1"/>
  <c r="D19191" i="29" s="1"/>
  <c r="D19192" i="29" s="1"/>
  <c r="D19193" i="29" s="1"/>
  <c r="D19194" i="29" s="1"/>
  <c r="D19195" i="29" s="1"/>
  <c r="D19196" i="29" s="1"/>
  <c r="D19197" i="29" s="1"/>
  <c r="D19198" i="29" s="1"/>
  <c r="D19199" i="29" s="1"/>
  <c r="D19200" i="29" s="1"/>
  <c r="D19201" i="29" s="1"/>
  <c r="D19202" i="29" s="1"/>
  <c r="D19203" i="29" s="1"/>
  <c r="D19204" i="29" s="1"/>
  <c r="D19205" i="29" s="1"/>
  <c r="D19206" i="29" s="1"/>
  <c r="D19207" i="29" s="1"/>
  <c r="D19208" i="29" s="1"/>
  <c r="D19209" i="29" s="1"/>
  <c r="D19210" i="29" s="1"/>
  <c r="D19211" i="29" s="1"/>
  <c r="D19212" i="29" s="1"/>
  <c r="D19213" i="29" s="1"/>
  <c r="D19214" i="29" s="1"/>
  <c r="D19215" i="29" s="1"/>
  <c r="D19216" i="29" s="1"/>
  <c r="D19217" i="29" s="1"/>
  <c r="D19218" i="29" s="1"/>
  <c r="D19219" i="29" s="1"/>
  <c r="D19220" i="29" s="1"/>
  <c r="D19221" i="29" s="1"/>
  <c r="D19222" i="29" s="1"/>
  <c r="D19223" i="29" s="1"/>
  <c r="D19224" i="29" s="1"/>
  <c r="D19225" i="29" s="1"/>
  <c r="D19226" i="29" s="1"/>
  <c r="D19227" i="29" s="1"/>
  <c r="D19228" i="29" s="1"/>
  <c r="D19229" i="29" s="1"/>
  <c r="D19230" i="29" s="1"/>
  <c r="D19231" i="29" s="1"/>
  <c r="D19232" i="29" s="1"/>
  <c r="D19233" i="29" s="1"/>
  <c r="D19234" i="29" s="1"/>
  <c r="D19235" i="29" s="1"/>
  <c r="D19236" i="29" s="1"/>
  <c r="D19237" i="29" s="1"/>
  <c r="D19238" i="29" s="1"/>
  <c r="D19239" i="29" s="1"/>
  <c r="D19240" i="29" s="1"/>
  <c r="D19241" i="29" s="1"/>
  <c r="D19242" i="29" s="1"/>
  <c r="D19243" i="29" s="1"/>
  <c r="D19244" i="29" s="1"/>
  <c r="D19245" i="29" s="1"/>
  <c r="D19246" i="29" s="1"/>
  <c r="D19247" i="29" s="1"/>
  <c r="D19248" i="29" s="1"/>
  <c r="D19249" i="29" s="1"/>
  <c r="D19250" i="29" s="1"/>
  <c r="D19251" i="29" s="1"/>
  <c r="D19252" i="29" s="1"/>
  <c r="D19253" i="29" s="1"/>
  <c r="D19254" i="29" s="1"/>
  <c r="D19255" i="29" s="1"/>
  <c r="D19256" i="29" s="1"/>
  <c r="D19257" i="29" s="1"/>
  <c r="D19258" i="29" s="1"/>
  <c r="D19259" i="29" s="1"/>
  <c r="D19260" i="29" s="1"/>
  <c r="D19261" i="29" s="1"/>
  <c r="D19262" i="29" s="1"/>
  <c r="D19263" i="29" s="1"/>
  <c r="D19264" i="29" s="1"/>
  <c r="D19265" i="29" s="1"/>
  <c r="D19266" i="29" s="1"/>
  <c r="D19267" i="29" s="1"/>
  <c r="D19268" i="29" s="1"/>
  <c r="D19269" i="29" s="1"/>
  <c r="D19270" i="29" s="1"/>
  <c r="D19271" i="29" s="1"/>
  <c r="D19272" i="29" s="1"/>
  <c r="D19273" i="29" s="1"/>
  <c r="D19274" i="29" s="1"/>
  <c r="D19275" i="29" s="1"/>
  <c r="D19276" i="29" s="1"/>
  <c r="D19277" i="29" s="1"/>
  <c r="D19278" i="29" s="1"/>
  <c r="D19279" i="29" s="1"/>
  <c r="D19280" i="29" s="1"/>
  <c r="D19281" i="29" s="1"/>
  <c r="D19282" i="29" s="1"/>
  <c r="D19283" i="29" s="1"/>
  <c r="D19284" i="29" s="1"/>
  <c r="D19285" i="29" s="1"/>
  <c r="D19286" i="29" s="1"/>
  <c r="D19287" i="29" s="1"/>
  <c r="D19288" i="29" s="1"/>
  <c r="D19289" i="29" s="1"/>
  <c r="D19290" i="29" s="1"/>
  <c r="D19291" i="29" s="1"/>
  <c r="D19292" i="29" s="1"/>
  <c r="D19293" i="29" s="1"/>
  <c r="D19294" i="29" s="1"/>
  <c r="D19295" i="29" s="1"/>
  <c r="D19296" i="29" s="1"/>
  <c r="D19297" i="29" s="1"/>
  <c r="D19298" i="29" s="1"/>
  <c r="D19299" i="29" s="1"/>
  <c r="D19300" i="29" s="1"/>
  <c r="D19301" i="29" s="1"/>
  <c r="D19302" i="29" s="1"/>
  <c r="D19303" i="29" s="1"/>
  <c r="D19304" i="29" s="1"/>
  <c r="D19305" i="29" s="1"/>
  <c r="D19306" i="29" s="1"/>
  <c r="D19307" i="29" s="1"/>
  <c r="D19308" i="29" s="1"/>
  <c r="D19309" i="29" s="1"/>
  <c r="D19310" i="29" s="1"/>
  <c r="D19311" i="29" s="1"/>
  <c r="D19312" i="29" s="1"/>
  <c r="D19313" i="29" s="1"/>
  <c r="D19314" i="29" s="1"/>
  <c r="D19315" i="29" s="1"/>
  <c r="D19316" i="29" s="1"/>
  <c r="D19317" i="29" s="1"/>
  <c r="D19318" i="29" s="1"/>
  <c r="D19319" i="29" s="1"/>
  <c r="D19320" i="29" s="1"/>
  <c r="D19321" i="29" s="1"/>
  <c r="D19322" i="29" s="1"/>
  <c r="D19323" i="29" s="1"/>
  <c r="D19324" i="29" s="1"/>
  <c r="D19325" i="29" s="1"/>
  <c r="D19326" i="29" s="1"/>
  <c r="D19327" i="29" s="1"/>
  <c r="D19328" i="29" s="1"/>
  <c r="D19329" i="29" s="1"/>
  <c r="D19330" i="29" s="1"/>
  <c r="D19331" i="29" s="1"/>
  <c r="D19332" i="29" s="1"/>
  <c r="D19333" i="29" s="1"/>
  <c r="D19334" i="29" s="1"/>
  <c r="D19335" i="29" s="1"/>
  <c r="D19336" i="29" s="1"/>
  <c r="D19337" i="29" s="1"/>
  <c r="D19338" i="29" s="1"/>
  <c r="D19339" i="29" s="1"/>
  <c r="D19340" i="29" s="1"/>
  <c r="D19341" i="29" s="1"/>
  <c r="D19342" i="29" s="1"/>
  <c r="D19343" i="29" s="1"/>
  <c r="D19344" i="29" s="1"/>
  <c r="D19345" i="29" s="1"/>
  <c r="D19346" i="29" s="1"/>
  <c r="D19347" i="29" s="1"/>
  <c r="D19348" i="29" s="1"/>
  <c r="D19349" i="29" s="1"/>
  <c r="D19350" i="29" s="1"/>
  <c r="D19351" i="29" s="1"/>
  <c r="D19352" i="29" s="1"/>
  <c r="D19353" i="29" s="1"/>
  <c r="D19354" i="29" s="1"/>
  <c r="D19355" i="29" s="1"/>
  <c r="D19356" i="29" s="1"/>
  <c r="D19357" i="29" s="1"/>
  <c r="D19358" i="29" s="1"/>
  <c r="D19359" i="29" s="1"/>
  <c r="D19360" i="29" s="1"/>
  <c r="D19361" i="29" s="1"/>
  <c r="D19362" i="29" s="1"/>
  <c r="D19363" i="29" s="1"/>
  <c r="B19009" i="29"/>
  <c r="B19010" i="29" s="1"/>
  <c r="B19011" i="29" s="1"/>
  <c r="B19012" i="29" s="1"/>
  <c r="B19013" i="29" s="1"/>
  <c r="B19014" i="29" s="1"/>
  <c r="B19015" i="29" s="1"/>
  <c r="B19016" i="29" s="1"/>
  <c r="B19017" i="29" s="1"/>
  <c r="B19018" i="29" s="1"/>
  <c r="B19019" i="29" s="1"/>
  <c r="B19020" i="29" s="1"/>
  <c r="B19021" i="29" s="1"/>
  <c r="B19022" i="29" s="1"/>
  <c r="B19023" i="29" s="1"/>
  <c r="B19024" i="29" s="1"/>
  <c r="B19025" i="29" s="1"/>
  <c r="B19026" i="29" s="1"/>
  <c r="B19027" i="29" s="1"/>
  <c r="B19028" i="29" s="1"/>
  <c r="B19029" i="29" s="1"/>
  <c r="B19030" i="29" s="1"/>
  <c r="B19031" i="29" s="1"/>
  <c r="B19032" i="29" s="1"/>
  <c r="B19033" i="29" s="1"/>
  <c r="B19034" i="29" s="1"/>
  <c r="B19035" i="29" s="1"/>
  <c r="B19036" i="29" s="1"/>
  <c r="B19037" i="29" s="1"/>
  <c r="B19038" i="29" s="1"/>
  <c r="B19039" i="29" s="1"/>
  <c r="B19040" i="29" s="1"/>
  <c r="B19041" i="29" s="1"/>
  <c r="B19042" i="29" s="1"/>
  <c r="B19043" i="29" s="1"/>
  <c r="B19044" i="29" s="1"/>
  <c r="B19045" i="29" s="1"/>
  <c r="B19046" i="29" s="1"/>
  <c r="B19047" i="29" s="1"/>
  <c r="B19048" i="29" s="1"/>
  <c r="B19049" i="29" s="1"/>
  <c r="B19050" i="29" s="1"/>
  <c r="B19051" i="29" s="1"/>
  <c r="B19052" i="29" s="1"/>
  <c r="B19053" i="29" s="1"/>
  <c r="B19054" i="29" s="1"/>
  <c r="B19055" i="29" s="1"/>
  <c r="B19056" i="29" s="1"/>
  <c r="B19057" i="29" s="1"/>
  <c r="B19058" i="29" s="1"/>
  <c r="B19059" i="29" s="1"/>
  <c r="B19060" i="29" s="1"/>
  <c r="B19061" i="29" s="1"/>
  <c r="B19062" i="29" s="1"/>
  <c r="B19063" i="29" s="1"/>
  <c r="B19064" i="29" s="1"/>
  <c r="B19065" i="29" s="1"/>
  <c r="B19066" i="29" s="1"/>
  <c r="B19067" i="29" s="1"/>
  <c r="B19068" i="29" s="1"/>
  <c r="B19069" i="29" s="1"/>
  <c r="B19070" i="29" s="1"/>
  <c r="B19071" i="29" s="1"/>
  <c r="B19072" i="29" s="1"/>
  <c r="B19073" i="29" s="1"/>
  <c r="B19074" i="29" s="1"/>
  <c r="B19075" i="29" s="1"/>
  <c r="B19076" i="29" s="1"/>
  <c r="B19077" i="29" s="1"/>
  <c r="B19078" i="29" s="1"/>
  <c r="B19079" i="29" s="1"/>
  <c r="B19080" i="29" s="1"/>
  <c r="B19081" i="29" s="1"/>
  <c r="B19082" i="29" s="1"/>
  <c r="B19083" i="29" s="1"/>
  <c r="B19084" i="29" s="1"/>
  <c r="B19085" i="29" s="1"/>
  <c r="B19086" i="29" s="1"/>
  <c r="B19087" i="29" s="1"/>
  <c r="B19088" i="29" s="1"/>
  <c r="B19089" i="29" s="1"/>
  <c r="B19090" i="29" s="1"/>
  <c r="B19091" i="29" s="1"/>
  <c r="B19092" i="29" s="1"/>
  <c r="B19093" i="29" s="1"/>
  <c r="B19094" i="29" s="1"/>
  <c r="B19095" i="29" s="1"/>
  <c r="B19096" i="29" s="1"/>
  <c r="B19097" i="29" s="1"/>
  <c r="B19098" i="29" s="1"/>
  <c r="B19099" i="29" s="1"/>
  <c r="B19100" i="29" s="1"/>
  <c r="B19101" i="29" s="1"/>
  <c r="B19102" i="29" s="1"/>
  <c r="B19103" i="29" s="1"/>
  <c r="B19104" i="29" s="1"/>
  <c r="B19105" i="29" s="1"/>
  <c r="B19106" i="29" s="1"/>
  <c r="B19107" i="29" s="1"/>
  <c r="B19108" i="29" s="1"/>
  <c r="B19109" i="29" s="1"/>
  <c r="B19110" i="29" s="1"/>
  <c r="B19111" i="29" s="1"/>
  <c r="B19112" i="29" s="1"/>
  <c r="B19113" i="29" s="1"/>
  <c r="B19114" i="29" s="1"/>
  <c r="B19115" i="29" s="1"/>
  <c r="B19116" i="29" s="1"/>
  <c r="B19117" i="29" s="1"/>
  <c r="B19118" i="29" s="1"/>
  <c r="B19119" i="29" s="1"/>
  <c r="B19120" i="29" s="1"/>
  <c r="B19121" i="29" s="1"/>
  <c r="B19122" i="29" s="1"/>
  <c r="B19123" i="29" s="1"/>
  <c r="B19124" i="29" s="1"/>
  <c r="B19125" i="29" s="1"/>
  <c r="B19126" i="29" s="1"/>
  <c r="B19127" i="29" s="1"/>
  <c r="B19128" i="29" s="1"/>
  <c r="B19129" i="29" s="1"/>
  <c r="B19130" i="29" s="1"/>
  <c r="B19131" i="29" s="1"/>
  <c r="B19132" i="29" s="1"/>
  <c r="B19133" i="29" s="1"/>
  <c r="B19134" i="29" s="1"/>
  <c r="B19135" i="29" s="1"/>
  <c r="B19136" i="29" s="1"/>
  <c r="B19137" i="29" s="1"/>
  <c r="B19138" i="29" s="1"/>
  <c r="B19139" i="29" s="1"/>
  <c r="B19140" i="29" s="1"/>
  <c r="B19141" i="29" s="1"/>
  <c r="B19142" i="29" s="1"/>
  <c r="B19143" i="29" s="1"/>
  <c r="B19144" i="29" s="1"/>
  <c r="B19145" i="29" s="1"/>
  <c r="B19146" i="29" s="1"/>
  <c r="B19147" i="29" s="1"/>
  <c r="B19148" i="29" s="1"/>
  <c r="B19149" i="29" s="1"/>
  <c r="B19150" i="29" s="1"/>
  <c r="B19151" i="29" s="1"/>
  <c r="B19152" i="29" s="1"/>
  <c r="B19153" i="29" s="1"/>
  <c r="B19154" i="29" s="1"/>
  <c r="B19155" i="29" s="1"/>
  <c r="B19156" i="29" s="1"/>
  <c r="B19157" i="29" s="1"/>
  <c r="B19158" i="29" s="1"/>
  <c r="B19159" i="29" s="1"/>
  <c r="B19160" i="29" s="1"/>
  <c r="B19161" i="29" s="1"/>
  <c r="B19162" i="29" s="1"/>
  <c r="B19163" i="29" s="1"/>
  <c r="B19164" i="29" s="1"/>
  <c r="B19165" i="29" s="1"/>
  <c r="B19166" i="29" s="1"/>
  <c r="B19167" i="29" s="1"/>
  <c r="B19168" i="29" s="1"/>
  <c r="B19169" i="29" s="1"/>
  <c r="B19170" i="29" s="1"/>
  <c r="B19171" i="29" s="1"/>
  <c r="B19172" i="29" s="1"/>
  <c r="B19173" i="29" s="1"/>
  <c r="B19174" i="29" s="1"/>
  <c r="B19175" i="29" s="1"/>
  <c r="B19176" i="29" s="1"/>
  <c r="B19177" i="29" s="1"/>
  <c r="B19178" i="29" s="1"/>
  <c r="B19179" i="29" s="1"/>
  <c r="B19180" i="29" s="1"/>
  <c r="B19181" i="29" s="1"/>
  <c r="B19182" i="29" s="1"/>
  <c r="B19183" i="29" s="1"/>
  <c r="B19184" i="29" s="1"/>
  <c r="B19185" i="29" s="1"/>
  <c r="B19186" i="29" s="1"/>
  <c r="B19187" i="29" s="1"/>
  <c r="B19188" i="29" s="1"/>
  <c r="B19189" i="29" s="1"/>
  <c r="B19190" i="29" s="1"/>
  <c r="B19191" i="29" s="1"/>
  <c r="B19192" i="29" s="1"/>
  <c r="B19193" i="29" s="1"/>
  <c r="B19194" i="29" s="1"/>
  <c r="B19195" i="29" s="1"/>
  <c r="B19196" i="29" s="1"/>
  <c r="B19197" i="29" s="1"/>
  <c r="B19198" i="29" s="1"/>
  <c r="B19199" i="29" s="1"/>
  <c r="B19200" i="29" s="1"/>
  <c r="B19201" i="29" s="1"/>
  <c r="B19202" i="29" s="1"/>
  <c r="B19203" i="29" s="1"/>
  <c r="B19204" i="29" s="1"/>
  <c r="B19205" i="29" s="1"/>
  <c r="B19206" i="29" s="1"/>
  <c r="B19207" i="29" s="1"/>
  <c r="B19208" i="29" s="1"/>
  <c r="B19209" i="29" s="1"/>
  <c r="B19210" i="29" s="1"/>
  <c r="B19211" i="29" s="1"/>
  <c r="B19212" i="29" s="1"/>
  <c r="B19213" i="29" s="1"/>
  <c r="B19214" i="29" s="1"/>
  <c r="B19215" i="29" s="1"/>
  <c r="B19216" i="29" s="1"/>
  <c r="B19217" i="29" s="1"/>
  <c r="B19218" i="29" s="1"/>
  <c r="B19219" i="29" s="1"/>
  <c r="B19220" i="29" s="1"/>
  <c r="B19221" i="29" s="1"/>
  <c r="B19222" i="29" s="1"/>
  <c r="B19223" i="29" s="1"/>
  <c r="B19224" i="29" s="1"/>
  <c r="B19225" i="29" s="1"/>
  <c r="B19226" i="29" s="1"/>
  <c r="B19227" i="29" s="1"/>
  <c r="B19228" i="29" s="1"/>
  <c r="B19229" i="29" s="1"/>
  <c r="B19230" i="29" s="1"/>
  <c r="B19231" i="29" s="1"/>
  <c r="B19232" i="29" s="1"/>
  <c r="B19233" i="29" s="1"/>
  <c r="B19234" i="29" s="1"/>
  <c r="B19235" i="29" s="1"/>
  <c r="B19236" i="29" s="1"/>
  <c r="B19237" i="29" s="1"/>
  <c r="B19238" i="29" s="1"/>
  <c r="B19239" i="29" s="1"/>
  <c r="B19240" i="29" s="1"/>
  <c r="B19241" i="29" s="1"/>
  <c r="B19242" i="29" s="1"/>
  <c r="B19243" i="29" s="1"/>
  <c r="B19244" i="29" s="1"/>
  <c r="B19245" i="29" s="1"/>
  <c r="B19246" i="29" s="1"/>
  <c r="B19247" i="29" s="1"/>
  <c r="B19248" i="29" s="1"/>
  <c r="B19249" i="29" s="1"/>
  <c r="B19250" i="29" s="1"/>
  <c r="B19251" i="29" s="1"/>
  <c r="B19252" i="29" s="1"/>
  <c r="B19253" i="29" s="1"/>
  <c r="B19254" i="29" s="1"/>
  <c r="B19255" i="29" s="1"/>
  <c r="B19256" i="29" s="1"/>
  <c r="B19257" i="29" s="1"/>
  <c r="B19258" i="29" s="1"/>
  <c r="B19259" i="29" s="1"/>
  <c r="B19260" i="29" s="1"/>
  <c r="B19261" i="29" s="1"/>
  <c r="B19262" i="29" s="1"/>
  <c r="B19263" i="29" s="1"/>
  <c r="B19264" i="29" s="1"/>
  <c r="B19265" i="29" s="1"/>
  <c r="B19266" i="29" s="1"/>
  <c r="B19267" i="29" s="1"/>
  <c r="B19268" i="29" s="1"/>
  <c r="B19269" i="29" s="1"/>
  <c r="B19270" i="29" s="1"/>
  <c r="B19271" i="29" s="1"/>
  <c r="B19272" i="29" s="1"/>
  <c r="B19273" i="29" s="1"/>
  <c r="B19274" i="29" s="1"/>
  <c r="B19275" i="29" s="1"/>
  <c r="B19276" i="29" s="1"/>
  <c r="B19277" i="29" s="1"/>
  <c r="B19278" i="29" s="1"/>
  <c r="B19279" i="29" s="1"/>
  <c r="B19280" i="29" s="1"/>
  <c r="B19281" i="29" s="1"/>
  <c r="B19282" i="29" s="1"/>
  <c r="B19283" i="29" s="1"/>
  <c r="B19284" i="29" s="1"/>
  <c r="B19285" i="29" s="1"/>
  <c r="B19286" i="29" s="1"/>
  <c r="B19287" i="29" s="1"/>
  <c r="B19288" i="29" s="1"/>
  <c r="B19289" i="29" s="1"/>
  <c r="B19290" i="29" s="1"/>
  <c r="B19291" i="29" s="1"/>
  <c r="B19292" i="29" s="1"/>
  <c r="B19293" i="29" s="1"/>
  <c r="B19294" i="29" s="1"/>
  <c r="B19295" i="29" s="1"/>
  <c r="B19296" i="29" s="1"/>
  <c r="B19297" i="29" s="1"/>
  <c r="B19298" i="29" s="1"/>
  <c r="B19299" i="29" s="1"/>
  <c r="B19300" i="29" s="1"/>
  <c r="B19301" i="29" s="1"/>
  <c r="B19302" i="29" s="1"/>
  <c r="B19303" i="29" s="1"/>
  <c r="B19304" i="29" s="1"/>
  <c r="B19305" i="29" s="1"/>
  <c r="B19306" i="29" s="1"/>
  <c r="B19307" i="29" s="1"/>
  <c r="B19308" i="29" s="1"/>
  <c r="B19309" i="29" s="1"/>
  <c r="B19310" i="29" s="1"/>
  <c r="B19311" i="29" s="1"/>
  <c r="B19312" i="29" s="1"/>
  <c r="B19313" i="29" s="1"/>
  <c r="B19314" i="29" s="1"/>
  <c r="B19315" i="29" s="1"/>
  <c r="B19316" i="29" s="1"/>
  <c r="B19317" i="29" s="1"/>
  <c r="B19318" i="29" s="1"/>
  <c r="B19319" i="29" s="1"/>
  <c r="B19320" i="29" s="1"/>
  <c r="B19321" i="29" s="1"/>
  <c r="B19322" i="29" s="1"/>
  <c r="B19323" i="29" s="1"/>
  <c r="B19324" i="29" s="1"/>
  <c r="B19325" i="29" s="1"/>
  <c r="B19326" i="29" s="1"/>
  <c r="B19327" i="29" s="1"/>
  <c r="B19328" i="29" s="1"/>
  <c r="B19329" i="29" s="1"/>
  <c r="B19330" i="29" s="1"/>
  <c r="B19331" i="29" s="1"/>
  <c r="B19332" i="29" s="1"/>
  <c r="B19333" i="29" s="1"/>
  <c r="B19334" i="29" s="1"/>
  <c r="B19335" i="29" s="1"/>
  <c r="B19336" i="29" s="1"/>
  <c r="B19337" i="29" s="1"/>
  <c r="B19338" i="29" s="1"/>
  <c r="B19339" i="29" s="1"/>
  <c r="B19340" i="29" s="1"/>
  <c r="B19341" i="29" s="1"/>
  <c r="B19342" i="29" s="1"/>
  <c r="B19343" i="29" s="1"/>
  <c r="B19344" i="29" s="1"/>
  <c r="B19345" i="29" s="1"/>
  <c r="B19346" i="29" s="1"/>
  <c r="B19347" i="29" s="1"/>
  <c r="B19348" i="29" s="1"/>
  <c r="B19349" i="29" s="1"/>
  <c r="B19350" i="29" s="1"/>
  <c r="B19351" i="29" s="1"/>
  <c r="B19352" i="29" s="1"/>
  <c r="B19353" i="29" s="1"/>
  <c r="B19354" i="29" s="1"/>
  <c r="B19355" i="29" s="1"/>
  <c r="B19356" i="29" s="1"/>
  <c r="B19357" i="29" s="1"/>
  <c r="B19358" i="29" s="1"/>
  <c r="B19359" i="29" s="1"/>
  <c r="B19360" i="29" s="1"/>
  <c r="B19361" i="29" s="1"/>
  <c r="B19362" i="29" s="1"/>
  <c r="B19363" i="29" s="1"/>
  <c r="B19364" i="29" s="1"/>
  <c r="B19365" i="29" s="1"/>
  <c r="B19366" i="29" s="1"/>
  <c r="B19367" i="29" s="1"/>
  <c r="B19368" i="29" s="1"/>
  <c r="B19369" i="29" s="1"/>
  <c r="B19370" i="29" s="1"/>
  <c r="B19371" i="29" s="1"/>
  <c r="B19372" i="29" s="1"/>
  <c r="B19373" i="29" s="1"/>
  <c r="C19009" i="29"/>
  <c r="C19010" i="29" s="1"/>
  <c r="C19011" i="29" s="1"/>
  <c r="C19012" i="29" s="1"/>
  <c r="C19013" i="29" s="1"/>
  <c r="C19014" i="29" s="1"/>
  <c r="C19015" i="29" s="1"/>
  <c r="C19016" i="29" s="1"/>
  <c r="C19017" i="29" s="1"/>
  <c r="C19018" i="29" s="1"/>
  <c r="C19019" i="29" s="1"/>
  <c r="C19020" i="29" s="1"/>
  <c r="C19021" i="29" s="1"/>
  <c r="C19022" i="29" s="1"/>
  <c r="C19023" i="29" s="1"/>
  <c r="C19024" i="29" s="1"/>
  <c r="C19025" i="29" s="1"/>
  <c r="C19026" i="29" s="1"/>
  <c r="C19027" i="29" s="1"/>
  <c r="C19028" i="29" s="1"/>
  <c r="C19029" i="29" s="1"/>
  <c r="C19030" i="29" s="1"/>
  <c r="C19031" i="29" s="1"/>
  <c r="C19032" i="29" s="1"/>
  <c r="C19033" i="29" s="1"/>
  <c r="C19034" i="29" s="1"/>
  <c r="C19035" i="29" s="1"/>
  <c r="C19036" i="29" s="1"/>
  <c r="C19037" i="29" s="1"/>
  <c r="C19038" i="29" s="1"/>
  <c r="C19039" i="29" s="1"/>
  <c r="C19040" i="29" s="1"/>
  <c r="C19041" i="29" s="1"/>
  <c r="C19042" i="29" s="1"/>
  <c r="C19043" i="29" s="1"/>
  <c r="C19044" i="29" s="1"/>
  <c r="C19045" i="29" s="1"/>
  <c r="C19046" i="29" s="1"/>
  <c r="C19047" i="29" s="1"/>
  <c r="C19048" i="29" s="1"/>
  <c r="C19049" i="29" s="1"/>
  <c r="C19050" i="29" s="1"/>
  <c r="C19051" i="29" s="1"/>
  <c r="C19052" i="29" s="1"/>
  <c r="C19053" i="29" s="1"/>
  <c r="C19054" i="29" s="1"/>
  <c r="C19055" i="29" s="1"/>
  <c r="C19056" i="29" s="1"/>
  <c r="C19057" i="29" s="1"/>
  <c r="C19058" i="29" s="1"/>
  <c r="C19059" i="29" s="1"/>
  <c r="C19060" i="29" s="1"/>
  <c r="C19061" i="29" s="1"/>
  <c r="C19062" i="29" s="1"/>
  <c r="C19063" i="29" s="1"/>
  <c r="C19064" i="29" s="1"/>
  <c r="C19065" i="29" s="1"/>
  <c r="C19066" i="29" s="1"/>
  <c r="C19067" i="29" s="1"/>
  <c r="C19068" i="29" s="1"/>
  <c r="C19069" i="29" s="1"/>
  <c r="C19070" i="29" s="1"/>
  <c r="C19071" i="29" s="1"/>
  <c r="C19072" i="29" s="1"/>
  <c r="C19073" i="29" s="1"/>
  <c r="C19074" i="29" s="1"/>
  <c r="C19075" i="29" s="1"/>
  <c r="C19076" i="29" s="1"/>
  <c r="C19077" i="29" s="1"/>
  <c r="C19078" i="29" s="1"/>
  <c r="C19079" i="29" s="1"/>
  <c r="C19080" i="29" s="1"/>
  <c r="C19081" i="29" s="1"/>
  <c r="C19082" i="29" s="1"/>
  <c r="C19083" i="29" s="1"/>
  <c r="C19084" i="29" s="1"/>
  <c r="C19085" i="29" s="1"/>
  <c r="C19086" i="29" s="1"/>
  <c r="C19087" i="29" s="1"/>
  <c r="C19088" i="29" s="1"/>
  <c r="C19089" i="29" s="1"/>
  <c r="C19090" i="29" s="1"/>
  <c r="C19091" i="29" s="1"/>
  <c r="C19092" i="29" s="1"/>
  <c r="C19093" i="29" s="1"/>
  <c r="C19094" i="29" s="1"/>
  <c r="C19095" i="29" s="1"/>
  <c r="C19096" i="29" s="1"/>
  <c r="C19097" i="29" s="1"/>
  <c r="C19098" i="29" s="1"/>
  <c r="C19099" i="29" s="1"/>
  <c r="C19100" i="29" s="1"/>
  <c r="C19101" i="29" s="1"/>
  <c r="C19102" i="29" s="1"/>
  <c r="C19103" i="29" s="1"/>
  <c r="C19104" i="29" s="1"/>
  <c r="C19105" i="29" s="1"/>
  <c r="C19106" i="29" s="1"/>
  <c r="C19107" i="29" s="1"/>
  <c r="C19108" i="29" s="1"/>
  <c r="C19109" i="29" s="1"/>
  <c r="C19110" i="29" s="1"/>
  <c r="C19111" i="29" s="1"/>
  <c r="C19112" i="29" s="1"/>
  <c r="C19113" i="29" s="1"/>
  <c r="C19114" i="29" s="1"/>
  <c r="C19115" i="29" s="1"/>
  <c r="C19116" i="29" s="1"/>
  <c r="C19117" i="29" s="1"/>
  <c r="C19118" i="29" s="1"/>
  <c r="C19119" i="29" s="1"/>
  <c r="C19120" i="29" s="1"/>
  <c r="C19121" i="29" s="1"/>
  <c r="C19122" i="29" s="1"/>
  <c r="C19123" i="29" s="1"/>
  <c r="C19124" i="29" s="1"/>
  <c r="C19125" i="29" s="1"/>
  <c r="C19126" i="29" s="1"/>
  <c r="C19127" i="29" s="1"/>
  <c r="C19128" i="29" s="1"/>
  <c r="C19129" i="29" s="1"/>
  <c r="C19130" i="29" s="1"/>
  <c r="C19131" i="29" s="1"/>
  <c r="C19132" i="29" s="1"/>
  <c r="C19133" i="29" s="1"/>
  <c r="C19134" i="29" s="1"/>
  <c r="C19135" i="29" s="1"/>
  <c r="C19136" i="29" s="1"/>
  <c r="C19137" i="29" s="1"/>
  <c r="C19138" i="29" s="1"/>
  <c r="C19139" i="29" s="1"/>
  <c r="C19140" i="29" s="1"/>
  <c r="C19141" i="29" s="1"/>
  <c r="C19142" i="29" s="1"/>
  <c r="C19143" i="29" s="1"/>
  <c r="C19144" i="29" s="1"/>
  <c r="C19145" i="29" s="1"/>
  <c r="C19146" i="29" s="1"/>
  <c r="C19147" i="29" s="1"/>
  <c r="C19148" i="29" s="1"/>
  <c r="C19149" i="29" s="1"/>
  <c r="C19150" i="29" s="1"/>
  <c r="C19151" i="29" s="1"/>
  <c r="C19152" i="29" s="1"/>
  <c r="C19153" i="29" s="1"/>
  <c r="C19154" i="29" s="1"/>
  <c r="C19155" i="29" s="1"/>
  <c r="C19156" i="29" s="1"/>
  <c r="C19157" i="29" s="1"/>
  <c r="C19158" i="29" s="1"/>
  <c r="C19159" i="29" s="1"/>
  <c r="C19160" i="29" s="1"/>
  <c r="C19161" i="29" s="1"/>
  <c r="C19162" i="29" s="1"/>
  <c r="C19163" i="29" s="1"/>
  <c r="C19164" i="29" s="1"/>
  <c r="C19165" i="29" s="1"/>
  <c r="C19166" i="29" s="1"/>
  <c r="C19167" i="29" s="1"/>
  <c r="C19168" i="29" s="1"/>
  <c r="C19169" i="29" s="1"/>
  <c r="C19170" i="29" s="1"/>
  <c r="C19171" i="29" s="1"/>
  <c r="C19172" i="29" s="1"/>
  <c r="C19173" i="29" s="1"/>
  <c r="C19174" i="29" s="1"/>
  <c r="C19175" i="29" s="1"/>
  <c r="C19176" i="29" s="1"/>
  <c r="C19177" i="29" s="1"/>
  <c r="C19178" i="29" s="1"/>
  <c r="C19179" i="29" s="1"/>
  <c r="C19180" i="29" s="1"/>
  <c r="C19181" i="29" s="1"/>
  <c r="C19182" i="29" s="1"/>
  <c r="C19183" i="29" s="1"/>
  <c r="C19184" i="29" s="1"/>
  <c r="C19185" i="29" s="1"/>
  <c r="C19186" i="29" s="1"/>
  <c r="C19187" i="29" s="1"/>
  <c r="C19188" i="29" s="1"/>
  <c r="C19189" i="29" s="1"/>
  <c r="C19190" i="29" s="1"/>
  <c r="C19191" i="29" s="1"/>
  <c r="C19192" i="29" s="1"/>
  <c r="C19193" i="29" s="1"/>
  <c r="C19194" i="29" s="1"/>
  <c r="C19195" i="29" s="1"/>
  <c r="C19196" i="29" s="1"/>
  <c r="C19197" i="29" s="1"/>
  <c r="C19198" i="29" s="1"/>
  <c r="C19199" i="29" s="1"/>
  <c r="C19200" i="29" s="1"/>
  <c r="C19201" i="29" s="1"/>
  <c r="C19202" i="29" s="1"/>
  <c r="C19203" i="29" s="1"/>
  <c r="C19204" i="29" s="1"/>
  <c r="C19205" i="29" s="1"/>
  <c r="C19206" i="29" s="1"/>
  <c r="C19207" i="29" s="1"/>
  <c r="C19208" i="29" s="1"/>
  <c r="C19209" i="29" s="1"/>
  <c r="C19210" i="29" s="1"/>
  <c r="C19211" i="29" s="1"/>
  <c r="C19212" i="29" s="1"/>
  <c r="C19213" i="29" s="1"/>
  <c r="C19214" i="29" s="1"/>
  <c r="C19215" i="29" s="1"/>
  <c r="C19216" i="29" s="1"/>
  <c r="C19217" i="29" s="1"/>
  <c r="C19218" i="29" s="1"/>
  <c r="C19219" i="29" s="1"/>
  <c r="C19220" i="29" s="1"/>
  <c r="C19221" i="29" s="1"/>
  <c r="C19222" i="29" s="1"/>
  <c r="C19223" i="29" s="1"/>
  <c r="C19224" i="29" s="1"/>
  <c r="C19225" i="29" s="1"/>
  <c r="C19226" i="29" s="1"/>
  <c r="C19227" i="29" s="1"/>
  <c r="C19228" i="29" s="1"/>
  <c r="C19229" i="29" s="1"/>
  <c r="C19230" i="29" s="1"/>
  <c r="C19231" i="29" s="1"/>
  <c r="C19232" i="29" s="1"/>
  <c r="C19233" i="29" s="1"/>
  <c r="C19234" i="29" s="1"/>
  <c r="C19235" i="29" s="1"/>
  <c r="C19236" i="29" s="1"/>
  <c r="C19237" i="29" s="1"/>
  <c r="C19238" i="29" s="1"/>
  <c r="C19239" i="29" s="1"/>
  <c r="C19240" i="29" s="1"/>
  <c r="C19241" i="29" s="1"/>
  <c r="C19242" i="29" s="1"/>
  <c r="C19243" i="29" s="1"/>
  <c r="C19244" i="29" s="1"/>
  <c r="C19245" i="29" s="1"/>
  <c r="C19246" i="29" s="1"/>
  <c r="C19247" i="29" s="1"/>
  <c r="C19248" i="29" s="1"/>
  <c r="C19249" i="29" s="1"/>
  <c r="C19250" i="29" s="1"/>
  <c r="C19251" i="29" s="1"/>
  <c r="C19252" i="29" s="1"/>
  <c r="C19253" i="29" s="1"/>
  <c r="C19254" i="29" s="1"/>
  <c r="C19255" i="29" s="1"/>
  <c r="C19256" i="29" s="1"/>
  <c r="C19257" i="29" s="1"/>
  <c r="C19258" i="29" s="1"/>
  <c r="C19259" i="29" s="1"/>
  <c r="C19260" i="29" s="1"/>
  <c r="C19261" i="29" s="1"/>
  <c r="C19262" i="29" s="1"/>
  <c r="C19263" i="29" s="1"/>
  <c r="C19264" i="29" s="1"/>
  <c r="C19265" i="29" s="1"/>
  <c r="C19266" i="29" s="1"/>
  <c r="C19267" i="29" s="1"/>
  <c r="C19268" i="29" s="1"/>
  <c r="C19269" i="29" s="1"/>
  <c r="C19270" i="29" s="1"/>
  <c r="C19271" i="29" s="1"/>
  <c r="C19272" i="29" s="1"/>
  <c r="C19273" i="29" s="1"/>
  <c r="C19274" i="29" s="1"/>
  <c r="C19275" i="29" s="1"/>
  <c r="C19276" i="29" s="1"/>
  <c r="C19277" i="29" s="1"/>
  <c r="C19278" i="29" s="1"/>
  <c r="C19279" i="29" s="1"/>
  <c r="C19280" i="29" s="1"/>
  <c r="C19281" i="29" s="1"/>
  <c r="C19282" i="29" s="1"/>
  <c r="C19283" i="29" s="1"/>
  <c r="C19284" i="29" s="1"/>
  <c r="C19285" i="29" s="1"/>
  <c r="C19286" i="29" s="1"/>
  <c r="C19287" i="29" s="1"/>
  <c r="C19288" i="29" s="1"/>
  <c r="C19289" i="29" s="1"/>
  <c r="C19290" i="29" s="1"/>
  <c r="C19291" i="29" s="1"/>
  <c r="C19292" i="29" s="1"/>
  <c r="C19293" i="29" s="1"/>
  <c r="C19294" i="29" s="1"/>
  <c r="C19295" i="29" s="1"/>
  <c r="C19296" i="29" s="1"/>
  <c r="C19297" i="29" s="1"/>
  <c r="C19298" i="29" s="1"/>
  <c r="C19299" i="29" s="1"/>
  <c r="C19300" i="29" s="1"/>
  <c r="C19301" i="29" s="1"/>
  <c r="C19302" i="29" s="1"/>
  <c r="C19303" i="29" s="1"/>
  <c r="C19304" i="29" s="1"/>
  <c r="C19305" i="29" s="1"/>
  <c r="C19306" i="29" s="1"/>
  <c r="C19307" i="29" s="1"/>
  <c r="C19308" i="29" s="1"/>
  <c r="C19309" i="29" s="1"/>
  <c r="C19310" i="29" s="1"/>
  <c r="C19311" i="29" s="1"/>
  <c r="C19312" i="29" s="1"/>
  <c r="C19313" i="29" s="1"/>
  <c r="C19314" i="29" s="1"/>
  <c r="C19315" i="29" s="1"/>
  <c r="C19316" i="29" s="1"/>
  <c r="C19317" i="29" s="1"/>
  <c r="C19318" i="29" s="1"/>
  <c r="C19319" i="29" s="1"/>
  <c r="C19320" i="29" s="1"/>
  <c r="C19321" i="29" s="1"/>
  <c r="C19322" i="29" s="1"/>
  <c r="C19323" i="29" s="1"/>
  <c r="C19324" i="29" s="1"/>
  <c r="C19325" i="29" s="1"/>
  <c r="C19326" i="29" s="1"/>
  <c r="C19327" i="29" s="1"/>
  <c r="C19328" i="29" s="1"/>
  <c r="C19329" i="29" s="1"/>
  <c r="C19330" i="29" s="1"/>
  <c r="C19331" i="29" s="1"/>
  <c r="C19332" i="29" s="1"/>
  <c r="C19333" i="29" s="1"/>
  <c r="C19334" i="29" s="1"/>
  <c r="C19335" i="29" s="1"/>
  <c r="C19336" i="29" s="1"/>
  <c r="C19337" i="29" s="1"/>
  <c r="C19338" i="29" s="1"/>
  <c r="C19339" i="29" s="1"/>
  <c r="C19340" i="29" s="1"/>
  <c r="C19341" i="29" s="1"/>
  <c r="C19342" i="29" s="1"/>
  <c r="C19343" i="29" s="1"/>
  <c r="C19344" i="29" s="1"/>
  <c r="C19345" i="29" s="1"/>
  <c r="C19346" i="29" s="1"/>
  <c r="C19347" i="29" s="1"/>
  <c r="C19348" i="29" s="1"/>
  <c r="C19349" i="29" s="1"/>
  <c r="C19350" i="29" s="1"/>
  <c r="C19351" i="29" s="1"/>
  <c r="C19352" i="29" s="1"/>
  <c r="C19353" i="29" s="1"/>
  <c r="C19354" i="29" s="1"/>
  <c r="C19355" i="29" s="1"/>
  <c r="C19356" i="29" s="1"/>
  <c r="C19357" i="29" s="1"/>
  <c r="C19358" i="29" s="1"/>
  <c r="C19359" i="29" s="1"/>
  <c r="C19360" i="29" s="1"/>
  <c r="C19361" i="29" s="1"/>
  <c r="C19362" i="29" s="1"/>
  <c r="C19363" i="29" s="1"/>
  <c r="C19364" i="29" s="1"/>
  <c r="C19365" i="29" s="1"/>
  <c r="C19366" i="29" s="1"/>
  <c r="C19367" i="29" s="1"/>
  <c r="C19368" i="29" s="1"/>
  <c r="C19369" i="29" s="1"/>
  <c r="C19370" i="29" s="1"/>
  <c r="C19371" i="29" s="1"/>
  <c r="C19372" i="29" s="1"/>
  <c r="C19373" i="29" s="1"/>
  <c r="D19365" i="29"/>
  <c r="D19366" i="29" s="1"/>
  <c r="B19375" i="29"/>
  <c r="B19376" i="29" s="1"/>
  <c r="B19377" i="29" s="1"/>
  <c r="B19378" i="29" s="1"/>
  <c r="B19379" i="29" s="1"/>
  <c r="B19380" i="29" s="1"/>
  <c r="B19381" i="29" s="1"/>
  <c r="B19382" i="29" s="1"/>
  <c r="B19383" i="29" s="1"/>
  <c r="B19384" i="29" s="1"/>
  <c r="B19385" i="29" s="1"/>
  <c r="B19386" i="29" s="1"/>
  <c r="B19387" i="29" s="1"/>
  <c r="B19388" i="29" s="1"/>
  <c r="B19389" i="29" s="1"/>
  <c r="B19390" i="29" s="1"/>
  <c r="B19391" i="29" s="1"/>
  <c r="B19392" i="29" s="1"/>
  <c r="B19393" i="29" s="1"/>
  <c r="B19394" i="29" s="1"/>
  <c r="B19395" i="29" s="1"/>
  <c r="B19396" i="29" s="1"/>
  <c r="B19397" i="29" s="1"/>
  <c r="B19398" i="29" s="1"/>
  <c r="B19399" i="29" s="1"/>
  <c r="B19400" i="29" s="1"/>
  <c r="B19401" i="29" s="1"/>
  <c r="B19402" i="29" s="1"/>
  <c r="B19403" i="29" s="1"/>
  <c r="B19404" i="29" s="1"/>
  <c r="B19405" i="29" s="1"/>
  <c r="B19406" i="29" s="1"/>
  <c r="B19407" i="29" s="1"/>
  <c r="B19408" i="29" s="1"/>
  <c r="B19409" i="29" s="1"/>
  <c r="B19410" i="29" s="1"/>
  <c r="B19411" i="29" s="1"/>
  <c r="B19412" i="29" s="1"/>
  <c r="B19413" i="29" s="1"/>
  <c r="B19414" i="29" s="1"/>
  <c r="B19415" i="29" s="1"/>
  <c r="B19416" i="29" s="1"/>
  <c r="B19417" i="29" s="1"/>
  <c r="B19418" i="29" s="1"/>
  <c r="B19419" i="29" s="1"/>
  <c r="B19420" i="29" s="1"/>
  <c r="B19421" i="29" s="1"/>
  <c r="B19422" i="29" s="1"/>
  <c r="B19423" i="29" s="1"/>
  <c r="B19424" i="29" s="1"/>
  <c r="B19425" i="29" s="1"/>
  <c r="B19426" i="29" s="1"/>
  <c r="B19427" i="29" s="1"/>
  <c r="B19428" i="29" s="1"/>
  <c r="B19429" i="29" s="1"/>
  <c r="B19430" i="29" s="1"/>
  <c r="B19431" i="29" s="1"/>
  <c r="B19432" i="29" s="1"/>
  <c r="B19433" i="29" s="1"/>
  <c r="B19434" i="29" s="1"/>
  <c r="B19435" i="29" s="1"/>
  <c r="B19436" i="29" s="1"/>
  <c r="B19437" i="29" s="1"/>
  <c r="B19438" i="29" s="1"/>
  <c r="B19439" i="29" s="1"/>
  <c r="B19440" i="29" s="1"/>
  <c r="B19441" i="29" s="1"/>
  <c r="B19442" i="29" s="1"/>
  <c r="B19443" i="29" s="1"/>
  <c r="B19444" i="29" s="1"/>
  <c r="B19445" i="29" s="1"/>
  <c r="B19446" i="29" s="1"/>
  <c r="B19447" i="29" s="1"/>
  <c r="B19448" i="29" s="1"/>
  <c r="B19449" i="29" s="1"/>
  <c r="B19450" i="29" s="1"/>
  <c r="B19451" i="29" s="1"/>
  <c r="B19452" i="29" s="1"/>
  <c r="B19453" i="29" s="1"/>
  <c r="B19454" i="29" s="1"/>
  <c r="B19455" i="29" s="1"/>
  <c r="B19456" i="29" s="1"/>
  <c r="B19457" i="29" s="1"/>
  <c r="B19458" i="29" s="1"/>
  <c r="B19459" i="29" s="1"/>
  <c r="B19460" i="29" s="1"/>
  <c r="B19461" i="29" s="1"/>
  <c r="B19462" i="29" s="1"/>
  <c r="B19463" i="29" s="1"/>
  <c r="B19464" i="29" s="1"/>
  <c r="B19465" i="29" s="1"/>
  <c r="B19466" i="29" s="1"/>
  <c r="B19467" i="29" s="1"/>
  <c r="B19468" i="29" s="1"/>
  <c r="B19469" i="29" s="1"/>
  <c r="B19470" i="29" s="1"/>
  <c r="B19471" i="29" s="1"/>
  <c r="B19472" i="29" s="1"/>
  <c r="B19473" i="29" s="1"/>
  <c r="B19474" i="29" s="1"/>
  <c r="B19475" i="29" s="1"/>
  <c r="B19476" i="29" s="1"/>
  <c r="B19477" i="29" s="1"/>
  <c r="B19478" i="29" s="1"/>
  <c r="B19479" i="29" s="1"/>
  <c r="B19480" i="29" s="1"/>
  <c r="B19481" i="29" s="1"/>
  <c r="B19482" i="29" s="1"/>
  <c r="B19483" i="29" s="1"/>
  <c r="B19484" i="29" s="1"/>
  <c r="B19485" i="29" s="1"/>
  <c r="B19486" i="29" s="1"/>
  <c r="B19487" i="29" s="1"/>
  <c r="B19488" i="29" s="1"/>
  <c r="B19489" i="29" s="1"/>
  <c r="B19490" i="29" s="1"/>
  <c r="B19491" i="29" s="1"/>
  <c r="B19492" i="29" s="1"/>
  <c r="B19493" i="29" s="1"/>
  <c r="B19494" i="29" s="1"/>
  <c r="B19495" i="29" s="1"/>
  <c r="B19496" i="29" s="1"/>
  <c r="B19497" i="29" s="1"/>
  <c r="B19498" i="29" s="1"/>
  <c r="B19499" i="29" s="1"/>
  <c r="B19500" i="29" s="1"/>
  <c r="B19501" i="29" s="1"/>
  <c r="B19502" i="29" s="1"/>
  <c r="B19503" i="29" s="1"/>
  <c r="B19504" i="29" s="1"/>
  <c r="B19505" i="29" s="1"/>
  <c r="B19506" i="29" s="1"/>
  <c r="B19507" i="29" s="1"/>
  <c r="B19508" i="29" s="1"/>
  <c r="B19509" i="29" s="1"/>
  <c r="B19510" i="29" s="1"/>
  <c r="B19511" i="29" s="1"/>
  <c r="B19512" i="29" s="1"/>
  <c r="B19513" i="29" s="1"/>
  <c r="B19514" i="29" s="1"/>
  <c r="B19515" i="29" s="1"/>
  <c r="B19516" i="29" s="1"/>
  <c r="B19517" i="29" s="1"/>
  <c r="B19518" i="29" s="1"/>
  <c r="B19519" i="29" s="1"/>
  <c r="B19520" i="29" s="1"/>
  <c r="B19521" i="29" s="1"/>
  <c r="B19522" i="29" s="1"/>
  <c r="B19523" i="29" s="1"/>
  <c r="B19524" i="29" s="1"/>
  <c r="B19525" i="29" s="1"/>
  <c r="B19526" i="29" s="1"/>
  <c r="B19527" i="29" s="1"/>
  <c r="B19528" i="29" s="1"/>
  <c r="B19529" i="29" s="1"/>
  <c r="B19530" i="29" s="1"/>
  <c r="B19531" i="29" s="1"/>
  <c r="B19532" i="29" s="1"/>
  <c r="B19533" i="29" s="1"/>
  <c r="B19534" i="29" s="1"/>
  <c r="B19535" i="29" s="1"/>
  <c r="B19536" i="29" s="1"/>
  <c r="B19537" i="29" s="1"/>
  <c r="B19538" i="29" s="1"/>
  <c r="B19539" i="29" s="1"/>
  <c r="B19540" i="29" s="1"/>
  <c r="B19541" i="29" s="1"/>
  <c r="B19542" i="29" s="1"/>
  <c r="B19543" i="29" s="1"/>
  <c r="B19544" i="29" s="1"/>
  <c r="B19545" i="29" s="1"/>
  <c r="B19546" i="29" s="1"/>
  <c r="B19547" i="29" s="1"/>
  <c r="B19548" i="29" s="1"/>
  <c r="B19549" i="29" s="1"/>
  <c r="B19550" i="29" s="1"/>
  <c r="B19551" i="29" s="1"/>
  <c r="B19552" i="29" s="1"/>
  <c r="B19553" i="29" s="1"/>
  <c r="B19554" i="29" s="1"/>
  <c r="B19555" i="29" s="1"/>
  <c r="B19556" i="29" s="1"/>
  <c r="B19557" i="29" s="1"/>
  <c r="B19558" i="29" s="1"/>
  <c r="B19559" i="29" s="1"/>
  <c r="B19560" i="29" s="1"/>
  <c r="B19561" i="29" s="1"/>
  <c r="B19562" i="29" s="1"/>
  <c r="B19563" i="29" s="1"/>
  <c r="B19564" i="29" s="1"/>
  <c r="B19565" i="29" s="1"/>
  <c r="B19566" i="29" s="1"/>
  <c r="B19567" i="29" s="1"/>
  <c r="B19568" i="29" s="1"/>
  <c r="B19569" i="29" s="1"/>
  <c r="B19570" i="29" s="1"/>
  <c r="B19571" i="29" s="1"/>
  <c r="B19572" i="29" s="1"/>
  <c r="B19573" i="29" s="1"/>
  <c r="B19574" i="29" s="1"/>
  <c r="B19575" i="29" s="1"/>
  <c r="B19576" i="29" s="1"/>
  <c r="B19577" i="29" s="1"/>
  <c r="B19578" i="29" s="1"/>
  <c r="B19579" i="29" s="1"/>
  <c r="B19580" i="29" s="1"/>
  <c r="B19581" i="29" s="1"/>
  <c r="B19582" i="29" s="1"/>
  <c r="B19583" i="29" s="1"/>
  <c r="B19584" i="29" s="1"/>
  <c r="B19585" i="29" s="1"/>
  <c r="B19586" i="29" s="1"/>
  <c r="B19587" i="29" s="1"/>
  <c r="B19588" i="29" s="1"/>
  <c r="B19589" i="29" s="1"/>
  <c r="B19590" i="29" s="1"/>
  <c r="B19591" i="29" s="1"/>
  <c r="B19592" i="29" s="1"/>
  <c r="B19593" i="29" s="1"/>
  <c r="B19594" i="29" s="1"/>
  <c r="B19595" i="29" s="1"/>
  <c r="B19596" i="29" s="1"/>
  <c r="B19597" i="29" s="1"/>
  <c r="B19598" i="29" s="1"/>
  <c r="B19599" i="29" s="1"/>
  <c r="B19600" i="29" s="1"/>
  <c r="B19601" i="29" s="1"/>
  <c r="B19602" i="29" s="1"/>
  <c r="B19603" i="29" s="1"/>
  <c r="B19604" i="29" s="1"/>
  <c r="B19605" i="29" s="1"/>
  <c r="B19606" i="29" s="1"/>
  <c r="B19607" i="29" s="1"/>
  <c r="B19608" i="29" s="1"/>
  <c r="B19609" i="29" s="1"/>
  <c r="B19610" i="29" s="1"/>
  <c r="B19611" i="29" s="1"/>
  <c r="B19612" i="29" s="1"/>
  <c r="B19613" i="29" s="1"/>
  <c r="B19614" i="29" s="1"/>
  <c r="B19615" i="29" s="1"/>
  <c r="B19616" i="29" s="1"/>
  <c r="B19617" i="29" s="1"/>
  <c r="B19618" i="29" s="1"/>
  <c r="B19619" i="29" s="1"/>
  <c r="B19620" i="29" s="1"/>
  <c r="B19621" i="29" s="1"/>
  <c r="B19622" i="29" s="1"/>
  <c r="B19623" i="29" s="1"/>
  <c r="B19624" i="29" s="1"/>
  <c r="B19625" i="29" s="1"/>
  <c r="B19626" i="29" s="1"/>
  <c r="B19627" i="29" s="1"/>
  <c r="B19628" i="29" s="1"/>
  <c r="B19629" i="29" s="1"/>
  <c r="B19630" i="29" s="1"/>
  <c r="B19631" i="29" s="1"/>
  <c r="B19632" i="29" s="1"/>
  <c r="B19633" i="29" s="1"/>
  <c r="B19634" i="29" s="1"/>
  <c r="B19635" i="29" s="1"/>
  <c r="B19636" i="29" s="1"/>
  <c r="B19637" i="29" s="1"/>
  <c r="B19638" i="29" s="1"/>
  <c r="B19639" i="29" s="1"/>
  <c r="B19640" i="29" s="1"/>
  <c r="B19641" i="29" s="1"/>
  <c r="B19642" i="29" s="1"/>
  <c r="B19643" i="29" s="1"/>
  <c r="B19644" i="29" s="1"/>
  <c r="B19645" i="29" s="1"/>
  <c r="B19646" i="29" s="1"/>
  <c r="B19647" i="29" s="1"/>
  <c r="B19648" i="29" s="1"/>
  <c r="B19649" i="29" s="1"/>
  <c r="B19650" i="29" s="1"/>
  <c r="B19651" i="29" s="1"/>
  <c r="B19652" i="29" s="1"/>
  <c r="B19653" i="29" s="1"/>
  <c r="B19654" i="29" s="1"/>
  <c r="B19655" i="29" s="1"/>
  <c r="B19656" i="29" s="1"/>
  <c r="B19657" i="29" s="1"/>
  <c r="B19658" i="29" s="1"/>
  <c r="B19659" i="29" s="1"/>
  <c r="B19660" i="29" s="1"/>
  <c r="B19661" i="29" s="1"/>
  <c r="B19662" i="29" s="1"/>
  <c r="B19663" i="29" s="1"/>
  <c r="B19664" i="29" s="1"/>
  <c r="B19665" i="29" s="1"/>
  <c r="B19666" i="29" s="1"/>
  <c r="B19667" i="29" s="1"/>
  <c r="B19668" i="29" s="1"/>
  <c r="B19669" i="29" s="1"/>
  <c r="B19670" i="29" s="1"/>
  <c r="B19671" i="29" s="1"/>
  <c r="B19672" i="29" s="1"/>
  <c r="B19673" i="29" s="1"/>
  <c r="B19674" i="29" s="1"/>
  <c r="B19675" i="29" s="1"/>
  <c r="B19676" i="29" s="1"/>
  <c r="B19677" i="29" s="1"/>
  <c r="B19678" i="29" s="1"/>
  <c r="B19679" i="29" s="1"/>
  <c r="B19680" i="29" s="1"/>
  <c r="B19681" i="29" s="1"/>
  <c r="B19682" i="29" s="1"/>
  <c r="B19683" i="29" s="1"/>
  <c r="B19684" i="29" s="1"/>
  <c r="B19685" i="29" s="1"/>
  <c r="B19686" i="29" s="1"/>
  <c r="B19687" i="29" s="1"/>
  <c r="B19688" i="29" s="1"/>
  <c r="B19689" i="29" s="1"/>
  <c r="B19690" i="29" s="1"/>
  <c r="B19691" i="29" s="1"/>
  <c r="B19692" i="29" s="1"/>
  <c r="B19693" i="29" s="1"/>
  <c r="B19694" i="29" s="1"/>
  <c r="B19695" i="29" s="1"/>
  <c r="B19696" i="29" s="1"/>
  <c r="B19697" i="29" s="1"/>
  <c r="B19698" i="29" s="1"/>
  <c r="B19699" i="29" s="1"/>
  <c r="B19700" i="29" s="1"/>
  <c r="B19701" i="29" s="1"/>
  <c r="B19702" i="29" s="1"/>
  <c r="B19703" i="29" s="1"/>
  <c r="B19704" i="29" s="1"/>
  <c r="B19705" i="29" s="1"/>
  <c r="B19706" i="29" s="1"/>
  <c r="B19707" i="29" s="1"/>
  <c r="B19708" i="29" s="1"/>
  <c r="B19709" i="29" s="1"/>
  <c r="B19710" i="29" s="1"/>
  <c r="B19711" i="29" s="1"/>
  <c r="B19712" i="29" s="1"/>
  <c r="B19713" i="29" s="1"/>
  <c r="B19714" i="29" s="1"/>
  <c r="B19715" i="29" s="1"/>
  <c r="B19716" i="29" s="1"/>
  <c r="B19717" i="29" s="1"/>
  <c r="B19718" i="29" s="1"/>
  <c r="B19719" i="29" s="1"/>
  <c r="B19720" i="29" s="1"/>
  <c r="B19721" i="29" s="1"/>
  <c r="B19722" i="29" s="1"/>
  <c r="B19723" i="29" s="1"/>
  <c r="B19724" i="29" s="1"/>
  <c r="B19725" i="29" s="1"/>
  <c r="B19726" i="29" s="1"/>
  <c r="B19727" i="29" s="1"/>
  <c r="B19728" i="29" s="1"/>
  <c r="B19729" i="29" s="1"/>
  <c r="B19730" i="29" s="1"/>
  <c r="B19731" i="29" s="1"/>
  <c r="B19732" i="29" s="1"/>
  <c r="B19733" i="29" s="1"/>
  <c r="B19734" i="29" s="1"/>
  <c r="B19735" i="29" s="1"/>
  <c r="B19736" i="29" s="1"/>
  <c r="B19737" i="29" s="1"/>
  <c r="B19738" i="29" s="1"/>
  <c r="C19375" i="29"/>
  <c r="C19376" i="29" s="1"/>
  <c r="C19377" i="29" s="1"/>
  <c r="C19378" i="29" s="1"/>
  <c r="C19379" i="29" s="1"/>
  <c r="C19380" i="29" s="1"/>
  <c r="C19381" i="29" s="1"/>
  <c r="C19382" i="29" s="1"/>
  <c r="C19383" i="29" s="1"/>
  <c r="C19384" i="29" s="1"/>
  <c r="C19385" i="29" s="1"/>
  <c r="C19386" i="29" s="1"/>
  <c r="C19387" i="29" s="1"/>
  <c r="C19388" i="29" s="1"/>
  <c r="C19389" i="29" s="1"/>
  <c r="C19390" i="29" s="1"/>
  <c r="C19391" i="29" s="1"/>
  <c r="C19392" i="29" s="1"/>
  <c r="C19393" i="29" s="1"/>
  <c r="C19394" i="29" s="1"/>
  <c r="C19395" i="29" s="1"/>
  <c r="C19396" i="29" s="1"/>
  <c r="C19397" i="29" s="1"/>
  <c r="C19398" i="29" s="1"/>
  <c r="C19399" i="29" s="1"/>
  <c r="C19400" i="29" s="1"/>
  <c r="C19401" i="29" s="1"/>
  <c r="C19402" i="29" s="1"/>
  <c r="C19403" i="29" s="1"/>
  <c r="C19404" i="29" s="1"/>
  <c r="C19405" i="29" s="1"/>
  <c r="C19406" i="29" s="1"/>
  <c r="C19407" i="29" s="1"/>
  <c r="C19408" i="29" s="1"/>
  <c r="C19409" i="29" s="1"/>
  <c r="C19410" i="29" s="1"/>
  <c r="C19411" i="29" s="1"/>
  <c r="C19412" i="29" s="1"/>
  <c r="C19413" i="29" s="1"/>
  <c r="C19414" i="29" s="1"/>
  <c r="C19415" i="29" s="1"/>
  <c r="C19416" i="29" s="1"/>
  <c r="C19417" i="29" s="1"/>
  <c r="C19418" i="29" s="1"/>
  <c r="C19419" i="29" s="1"/>
  <c r="C19420" i="29" s="1"/>
  <c r="C19421" i="29" s="1"/>
  <c r="C19422" i="29" s="1"/>
  <c r="C19423" i="29" s="1"/>
  <c r="C19424" i="29" s="1"/>
  <c r="C19425" i="29" s="1"/>
  <c r="C19426" i="29" s="1"/>
  <c r="C19427" i="29" s="1"/>
  <c r="C19428" i="29" s="1"/>
  <c r="C19429" i="29" s="1"/>
  <c r="C19430" i="29" s="1"/>
  <c r="C19431" i="29" s="1"/>
  <c r="C19432" i="29" s="1"/>
  <c r="C19433" i="29" s="1"/>
  <c r="C19434" i="29" s="1"/>
  <c r="C19435" i="29" s="1"/>
  <c r="C19436" i="29" s="1"/>
  <c r="C19437" i="29" s="1"/>
  <c r="C19438" i="29" s="1"/>
  <c r="C19439" i="29" s="1"/>
  <c r="C19440" i="29" s="1"/>
  <c r="C19441" i="29" s="1"/>
  <c r="C19442" i="29" s="1"/>
  <c r="C19443" i="29" s="1"/>
  <c r="C19444" i="29" s="1"/>
  <c r="C19445" i="29" s="1"/>
  <c r="C19446" i="29" s="1"/>
  <c r="C19447" i="29" s="1"/>
  <c r="C19448" i="29" s="1"/>
  <c r="C19449" i="29" s="1"/>
  <c r="C19450" i="29" s="1"/>
  <c r="C19451" i="29" s="1"/>
  <c r="C19452" i="29" s="1"/>
  <c r="C19453" i="29" s="1"/>
  <c r="C19454" i="29" s="1"/>
  <c r="C19455" i="29" s="1"/>
  <c r="C19456" i="29" s="1"/>
  <c r="C19457" i="29" s="1"/>
  <c r="C19458" i="29" s="1"/>
  <c r="C19459" i="29" s="1"/>
  <c r="C19460" i="29" s="1"/>
  <c r="C19461" i="29" s="1"/>
  <c r="C19462" i="29" s="1"/>
  <c r="C19463" i="29" s="1"/>
  <c r="C19464" i="29" s="1"/>
  <c r="C19465" i="29" s="1"/>
  <c r="C19466" i="29" s="1"/>
  <c r="C19467" i="29" s="1"/>
  <c r="C19468" i="29" s="1"/>
  <c r="C19469" i="29" s="1"/>
  <c r="C19470" i="29" s="1"/>
  <c r="C19471" i="29" s="1"/>
  <c r="C19472" i="29" s="1"/>
  <c r="C19473" i="29" s="1"/>
  <c r="C19474" i="29" s="1"/>
  <c r="C19475" i="29" s="1"/>
  <c r="C19476" i="29" s="1"/>
  <c r="C19477" i="29" s="1"/>
  <c r="C19478" i="29" s="1"/>
  <c r="C19479" i="29" s="1"/>
  <c r="C19480" i="29" s="1"/>
  <c r="C19481" i="29" s="1"/>
  <c r="C19482" i="29" s="1"/>
  <c r="C19483" i="29" s="1"/>
  <c r="C19484" i="29" s="1"/>
  <c r="C19485" i="29" s="1"/>
  <c r="C19486" i="29" s="1"/>
  <c r="C19487" i="29" s="1"/>
  <c r="C19488" i="29" s="1"/>
  <c r="C19489" i="29" s="1"/>
  <c r="C19490" i="29" s="1"/>
  <c r="C19491" i="29" s="1"/>
  <c r="C19492" i="29" s="1"/>
  <c r="C19493" i="29" s="1"/>
  <c r="C19494" i="29" s="1"/>
  <c r="C19495" i="29" s="1"/>
  <c r="C19496" i="29" s="1"/>
  <c r="C19497" i="29" s="1"/>
  <c r="C19498" i="29" s="1"/>
  <c r="C19499" i="29" s="1"/>
  <c r="C19500" i="29" s="1"/>
  <c r="C19501" i="29" s="1"/>
  <c r="C19502" i="29" s="1"/>
  <c r="C19503" i="29" s="1"/>
  <c r="C19504" i="29" s="1"/>
  <c r="C19505" i="29" s="1"/>
  <c r="C19506" i="29" s="1"/>
  <c r="C19507" i="29" s="1"/>
  <c r="C19508" i="29" s="1"/>
  <c r="C19509" i="29" s="1"/>
  <c r="C19510" i="29" s="1"/>
  <c r="C19511" i="29" s="1"/>
  <c r="C19512" i="29" s="1"/>
  <c r="C19513" i="29" s="1"/>
  <c r="C19514" i="29" s="1"/>
  <c r="C19515" i="29" s="1"/>
  <c r="C19516" i="29" s="1"/>
  <c r="C19517" i="29" s="1"/>
  <c r="C19518" i="29" s="1"/>
  <c r="C19519" i="29" s="1"/>
  <c r="C19520" i="29" s="1"/>
  <c r="C19521" i="29" s="1"/>
  <c r="C19522" i="29" s="1"/>
  <c r="C19523" i="29" s="1"/>
  <c r="C19524" i="29" s="1"/>
  <c r="C19525" i="29" s="1"/>
  <c r="C19526" i="29" s="1"/>
  <c r="C19527" i="29" s="1"/>
  <c r="C19528" i="29" s="1"/>
  <c r="C19529" i="29" s="1"/>
  <c r="C19530" i="29" s="1"/>
  <c r="C19531" i="29" s="1"/>
  <c r="C19532" i="29" s="1"/>
  <c r="C19533" i="29" s="1"/>
  <c r="C19534" i="29" s="1"/>
  <c r="C19535" i="29" s="1"/>
  <c r="C19536" i="29" s="1"/>
  <c r="C19537" i="29" s="1"/>
  <c r="C19538" i="29" s="1"/>
  <c r="C19539" i="29" s="1"/>
  <c r="C19540" i="29" s="1"/>
  <c r="C19541" i="29" s="1"/>
  <c r="C19542" i="29" s="1"/>
  <c r="C19543" i="29" s="1"/>
  <c r="C19544" i="29" s="1"/>
  <c r="C19545" i="29" s="1"/>
  <c r="C19546" i="29" s="1"/>
  <c r="C19547" i="29" s="1"/>
  <c r="C19548" i="29" s="1"/>
  <c r="C19549" i="29" s="1"/>
  <c r="C19550" i="29" s="1"/>
  <c r="C19551" i="29" s="1"/>
  <c r="C19552" i="29" s="1"/>
  <c r="C19553" i="29" s="1"/>
  <c r="C19554" i="29" s="1"/>
  <c r="C19555" i="29" s="1"/>
  <c r="C19556" i="29" s="1"/>
  <c r="C19557" i="29" s="1"/>
  <c r="C19558" i="29" s="1"/>
  <c r="C19559" i="29" s="1"/>
  <c r="C19560" i="29" s="1"/>
  <c r="C19561" i="29" s="1"/>
  <c r="C19562" i="29" s="1"/>
  <c r="C19563" i="29" s="1"/>
  <c r="C19564" i="29" s="1"/>
  <c r="C19565" i="29" s="1"/>
  <c r="C19566" i="29" s="1"/>
  <c r="C19567" i="29" s="1"/>
  <c r="C19568" i="29" s="1"/>
  <c r="C19569" i="29" s="1"/>
  <c r="C19570" i="29" s="1"/>
  <c r="C19571" i="29" s="1"/>
  <c r="C19572" i="29" s="1"/>
  <c r="C19573" i="29" s="1"/>
  <c r="C19574" i="29" s="1"/>
  <c r="C19575" i="29" s="1"/>
  <c r="C19576" i="29" s="1"/>
  <c r="C19577" i="29" s="1"/>
  <c r="C19578" i="29" s="1"/>
  <c r="C19579" i="29" s="1"/>
  <c r="C19580" i="29" s="1"/>
  <c r="C19581" i="29" s="1"/>
  <c r="C19582" i="29" s="1"/>
  <c r="C19583" i="29" s="1"/>
  <c r="C19584" i="29" s="1"/>
  <c r="C19585" i="29" s="1"/>
  <c r="C19586" i="29" s="1"/>
  <c r="C19587" i="29" s="1"/>
  <c r="C19588" i="29" s="1"/>
  <c r="C19589" i="29" s="1"/>
  <c r="C19590" i="29" s="1"/>
  <c r="C19591" i="29" s="1"/>
  <c r="C19592" i="29" s="1"/>
  <c r="C19593" i="29" s="1"/>
  <c r="C19594" i="29" s="1"/>
  <c r="C19595" i="29" s="1"/>
  <c r="C19596" i="29" s="1"/>
  <c r="C19597" i="29" s="1"/>
  <c r="C19598" i="29" s="1"/>
  <c r="C19599" i="29" s="1"/>
  <c r="C19600" i="29" s="1"/>
  <c r="C19601" i="29" s="1"/>
  <c r="C19602" i="29" s="1"/>
  <c r="C19603" i="29" s="1"/>
  <c r="C19604" i="29" s="1"/>
  <c r="C19605" i="29" s="1"/>
  <c r="C19606" i="29" s="1"/>
  <c r="C19607" i="29" s="1"/>
  <c r="C19608" i="29" s="1"/>
  <c r="C19609" i="29" s="1"/>
  <c r="C19610" i="29" s="1"/>
  <c r="C19611" i="29" s="1"/>
  <c r="C19612" i="29" s="1"/>
  <c r="C19613" i="29" s="1"/>
  <c r="C19614" i="29" s="1"/>
  <c r="C19615" i="29" s="1"/>
  <c r="C19616" i="29" s="1"/>
  <c r="C19617" i="29" s="1"/>
  <c r="C19618" i="29" s="1"/>
  <c r="C19619" i="29" s="1"/>
  <c r="C19620" i="29" s="1"/>
  <c r="C19621" i="29" s="1"/>
  <c r="C19622" i="29" s="1"/>
  <c r="C19623" i="29" s="1"/>
  <c r="C19624" i="29" s="1"/>
  <c r="C19625" i="29" s="1"/>
  <c r="C19626" i="29" s="1"/>
  <c r="C19627" i="29" s="1"/>
  <c r="C19628" i="29" s="1"/>
  <c r="C19629" i="29" s="1"/>
  <c r="C19630" i="29" s="1"/>
  <c r="C19631" i="29" s="1"/>
  <c r="C19632" i="29" s="1"/>
  <c r="C19633" i="29" s="1"/>
  <c r="C19634" i="29" s="1"/>
  <c r="C19635" i="29" s="1"/>
  <c r="C19636" i="29" s="1"/>
  <c r="C19637" i="29" s="1"/>
  <c r="C19638" i="29" s="1"/>
  <c r="C19639" i="29" s="1"/>
  <c r="C19640" i="29" s="1"/>
  <c r="C19641" i="29" s="1"/>
  <c r="C19642" i="29" s="1"/>
  <c r="C19643" i="29" s="1"/>
  <c r="C19644" i="29" s="1"/>
  <c r="C19645" i="29" s="1"/>
  <c r="C19646" i="29" s="1"/>
  <c r="C19647" i="29" s="1"/>
  <c r="C19648" i="29" s="1"/>
  <c r="C19649" i="29" s="1"/>
  <c r="C19650" i="29" s="1"/>
  <c r="C19651" i="29" s="1"/>
  <c r="C19652" i="29" s="1"/>
  <c r="C19653" i="29" s="1"/>
  <c r="C19654" i="29" s="1"/>
  <c r="C19655" i="29" s="1"/>
  <c r="C19656" i="29" s="1"/>
  <c r="C19657" i="29" s="1"/>
  <c r="C19658" i="29" s="1"/>
  <c r="C19659" i="29" s="1"/>
  <c r="C19660" i="29" s="1"/>
  <c r="C19661" i="29" s="1"/>
  <c r="C19662" i="29" s="1"/>
  <c r="C19663" i="29" s="1"/>
  <c r="C19664" i="29" s="1"/>
  <c r="C19665" i="29" s="1"/>
  <c r="C19666" i="29" s="1"/>
  <c r="C19667" i="29" s="1"/>
  <c r="C19668" i="29" s="1"/>
  <c r="C19669" i="29" s="1"/>
  <c r="C19670" i="29" s="1"/>
  <c r="C19671" i="29" s="1"/>
  <c r="C19672" i="29" s="1"/>
  <c r="C19673" i="29" s="1"/>
  <c r="C19674" i="29" s="1"/>
  <c r="C19675" i="29" s="1"/>
  <c r="C19676" i="29" s="1"/>
  <c r="C19677" i="29" s="1"/>
  <c r="C19678" i="29" s="1"/>
  <c r="C19679" i="29" s="1"/>
  <c r="C19680" i="29" s="1"/>
  <c r="C19681" i="29" s="1"/>
  <c r="C19682" i="29" s="1"/>
  <c r="C19683" i="29" s="1"/>
  <c r="C19684" i="29" s="1"/>
  <c r="C19685" i="29" s="1"/>
  <c r="C19686" i="29" s="1"/>
  <c r="C19687" i="29" s="1"/>
  <c r="C19688" i="29" s="1"/>
  <c r="C19689" i="29" s="1"/>
  <c r="C19690" i="29" s="1"/>
  <c r="C19691" i="29" s="1"/>
  <c r="C19692" i="29" s="1"/>
  <c r="C19693" i="29" s="1"/>
  <c r="C19694" i="29" s="1"/>
  <c r="C19695" i="29" s="1"/>
  <c r="C19696" i="29" s="1"/>
  <c r="C19697" i="29" s="1"/>
  <c r="C19698" i="29" s="1"/>
  <c r="C19699" i="29" s="1"/>
  <c r="C19700" i="29" s="1"/>
  <c r="C19701" i="29" s="1"/>
  <c r="C19702" i="29" s="1"/>
  <c r="C19703" i="29" s="1"/>
  <c r="C19704" i="29" s="1"/>
  <c r="C19705" i="29" s="1"/>
  <c r="C19706" i="29" s="1"/>
  <c r="C19707" i="29" s="1"/>
  <c r="C19708" i="29" s="1"/>
  <c r="C19709" i="29" s="1"/>
  <c r="C19710" i="29" s="1"/>
  <c r="C19711" i="29" s="1"/>
  <c r="C19712" i="29" s="1"/>
  <c r="C19713" i="29" s="1"/>
  <c r="C19714" i="29" s="1"/>
  <c r="C19715" i="29" s="1"/>
  <c r="C19716" i="29" s="1"/>
  <c r="C19717" i="29" s="1"/>
  <c r="C19718" i="29" s="1"/>
  <c r="C19719" i="29" s="1"/>
  <c r="C19720" i="29" s="1"/>
  <c r="C19721" i="29" s="1"/>
  <c r="C19722" i="29" s="1"/>
  <c r="C19723" i="29" s="1"/>
  <c r="C19724" i="29" s="1"/>
  <c r="C19725" i="29" s="1"/>
  <c r="C19726" i="29" s="1"/>
  <c r="C19727" i="29" s="1"/>
  <c r="C19728" i="29" s="1"/>
  <c r="C19729" i="29" s="1"/>
  <c r="C19730" i="29" s="1"/>
  <c r="C19731" i="29" s="1"/>
  <c r="C19732" i="29" s="1"/>
  <c r="C19733" i="29" s="1"/>
  <c r="C19734" i="29" s="1"/>
  <c r="C19735" i="29" s="1"/>
  <c r="C19736" i="29" s="1"/>
  <c r="C19737" i="29" s="1"/>
  <c r="C19738" i="29" s="1"/>
  <c r="D19730" i="29"/>
  <c r="D19731" i="29" s="1"/>
  <c r="D19732" i="29" s="1"/>
  <c r="D19733" i="29" s="1"/>
  <c r="D19734" i="29" s="1"/>
  <c r="D19735" i="29" s="1"/>
  <c r="D19736" i="29" s="1"/>
  <c r="D19737" i="29" s="1"/>
  <c r="D19738" i="29" s="1"/>
  <c r="D19739" i="29" s="1"/>
  <c r="D19740" i="29" s="1"/>
  <c r="D19741" i="29" s="1"/>
  <c r="D19742" i="29" s="1"/>
  <c r="D19743" i="29" s="1"/>
  <c r="D19744" i="29" s="1"/>
  <c r="D19745" i="29" s="1"/>
  <c r="D19746" i="29" s="1"/>
  <c r="D19747" i="29" s="1"/>
  <c r="D19748" i="29" s="1"/>
  <c r="D19749" i="29" s="1"/>
  <c r="D19750" i="29" s="1"/>
  <c r="D19751" i="29" s="1"/>
  <c r="D19752" i="29" s="1"/>
  <c r="D19753" i="29" s="1"/>
  <c r="D19754" i="29" s="1"/>
  <c r="D19755" i="29" s="1"/>
  <c r="D19756" i="29" s="1"/>
  <c r="D19757" i="29" s="1"/>
  <c r="D19758" i="29" s="1"/>
  <c r="D19759" i="29" s="1"/>
  <c r="D19760" i="29" s="1"/>
  <c r="D19761" i="29" s="1"/>
  <c r="D19762" i="29" s="1"/>
  <c r="D19763" i="29" s="1"/>
  <c r="D19764" i="29" s="1"/>
  <c r="D19765" i="29" s="1"/>
  <c r="D19766" i="29" s="1"/>
  <c r="D19767" i="29" s="1"/>
  <c r="D19768" i="29" s="1"/>
  <c r="D19769" i="29" s="1"/>
  <c r="D19770" i="29" s="1"/>
  <c r="D19771" i="29" s="1"/>
  <c r="D19772" i="29" s="1"/>
  <c r="D19773" i="29" s="1"/>
  <c r="D19774" i="29" s="1"/>
  <c r="D19775" i="29" s="1"/>
  <c r="D19776" i="29" s="1"/>
  <c r="D19777" i="29" s="1"/>
  <c r="D19778" i="29" s="1"/>
  <c r="D19779" i="29" s="1"/>
  <c r="D19780" i="29" s="1"/>
  <c r="D19781" i="29" s="1"/>
  <c r="D19782" i="29" s="1"/>
  <c r="D19783" i="29" s="1"/>
  <c r="D19784" i="29" s="1"/>
  <c r="D19785" i="29" s="1"/>
  <c r="D19786" i="29" s="1"/>
  <c r="D19787" i="29" s="1"/>
  <c r="D19788" i="29" s="1"/>
  <c r="D19789" i="29" s="1"/>
  <c r="D19790" i="29" s="1"/>
  <c r="D19791" i="29" s="1"/>
  <c r="D19792" i="29" s="1"/>
  <c r="D19793" i="29" s="1"/>
  <c r="D19794" i="29" s="1"/>
  <c r="D19795" i="29" s="1"/>
  <c r="D19796" i="29" s="1"/>
  <c r="D19797" i="29" s="1"/>
  <c r="D19798" i="29" s="1"/>
  <c r="D19799" i="29" s="1"/>
  <c r="D19800" i="29" s="1"/>
  <c r="D19801" i="29" s="1"/>
  <c r="D19802" i="29" s="1"/>
  <c r="D19803" i="29" s="1"/>
  <c r="D19804" i="29" s="1"/>
  <c r="D19805" i="29" s="1"/>
  <c r="D19806" i="29" s="1"/>
  <c r="D19807" i="29" s="1"/>
  <c r="D19808" i="29" s="1"/>
  <c r="D19809" i="29" s="1"/>
  <c r="D19810" i="29" s="1"/>
  <c r="D19811" i="29" s="1"/>
  <c r="D19812" i="29" s="1"/>
  <c r="D19813" i="29" s="1"/>
  <c r="D19814" i="29" s="1"/>
  <c r="D19815" i="29" s="1"/>
  <c r="D19816" i="29" s="1"/>
  <c r="D19817" i="29" s="1"/>
  <c r="D19818" i="29" s="1"/>
  <c r="D19819" i="29" s="1"/>
  <c r="D19820" i="29" s="1"/>
  <c r="D19821" i="29" s="1"/>
  <c r="D19822" i="29" s="1"/>
  <c r="D19823" i="29" s="1"/>
  <c r="D19824" i="29" s="1"/>
  <c r="D19825" i="29" s="1"/>
  <c r="D19826" i="29" s="1"/>
  <c r="D19827" i="29" s="1"/>
  <c r="D19828" i="29" s="1"/>
  <c r="D19829" i="29" s="1"/>
  <c r="D19830" i="29" s="1"/>
  <c r="D19831" i="29" s="1"/>
  <c r="D19832" i="29" s="1"/>
  <c r="D19833" i="29" s="1"/>
  <c r="D19834" i="29" s="1"/>
  <c r="D19835" i="29" s="1"/>
  <c r="D19836" i="29" s="1"/>
  <c r="D19837" i="29" s="1"/>
  <c r="D19838" i="29" s="1"/>
  <c r="D19839" i="29" s="1"/>
  <c r="D19840" i="29" s="1"/>
  <c r="D19841" i="29" s="1"/>
  <c r="D19842" i="29" s="1"/>
  <c r="D19843" i="29" s="1"/>
  <c r="D19844" i="29" s="1"/>
  <c r="D19845" i="29" s="1"/>
  <c r="D19846" i="29" s="1"/>
  <c r="D19847" i="29" s="1"/>
  <c r="D19848" i="29" s="1"/>
  <c r="D19849" i="29" s="1"/>
  <c r="D19850" i="29" s="1"/>
  <c r="D19851" i="29" s="1"/>
  <c r="D19852" i="29" s="1"/>
  <c r="D19853" i="29" s="1"/>
  <c r="D19854" i="29" s="1"/>
  <c r="D19855" i="29" s="1"/>
  <c r="D19856" i="29" s="1"/>
  <c r="D19857" i="29" s="1"/>
  <c r="D19858" i="29" s="1"/>
  <c r="D19859" i="29" s="1"/>
  <c r="D19860" i="29" s="1"/>
  <c r="D19861" i="29" s="1"/>
  <c r="D19862" i="29" s="1"/>
  <c r="D19863" i="29" s="1"/>
  <c r="D19864" i="29" s="1"/>
  <c r="D19865" i="29" s="1"/>
  <c r="D19866" i="29" s="1"/>
  <c r="D19867" i="29" s="1"/>
  <c r="D19868" i="29" s="1"/>
  <c r="D19869" i="29" s="1"/>
  <c r="D19870" i="29" s="1"/>
  <c r="D19871" i="29" s="1"/>
  <c r="D19872" i="29" s="1"/>
  <c r="D19873" i="29" s="1"/>
  <c r="D19874" i="29" s="1"/>
  <c r="D19875" i="29" s="1"/>
  <c r="D19876" i="29" s="1"/>
  <c r="D19877" i="29" s="1"/>
  <c r="D19878" i="29" s="1"/>
  <c r="D19879" i="29" s="1"/>
  <c r="D19880" i="29" s="1"/>
  <c r="D19881" i="29" s="1"/>
  <c r="D19882" i="29" s="1"/>
  <c r="D19883" i="29" s="1"/>
  <c r="D19884" i="29" s="1"/>
  <c r="D19885" i="29" s="1"/>
  <c r="D19886" i="29" s="1"/>
  <c r="D19887" i="29" s="1"/>
  <c r="D19888" i="29" s="1"/>
  <c r="D19889" i="29" s="1"/>
  <c r="D19890" i="29" s="1"/>
  <c r="D19891" i="29" s="1"/>
  <c r="D19892" i="29" s="1"/>
  <c r="D19893" i="29" s="1"/>
  <c r="D19894" i="29" s="1"/>
  <c r="D19895" i="29" s="1"/>
  <c r="D19896" i="29" s="1"/>
  <c r="D19897" i="29" s="1"/>
  <c r="D19898" i="29" s="1"/>
  <c r="D19899" i="29" s="1"/>
  <c r="D19900" i="29" s="1"/>
  <c r="D19901" i="29" s="1"/>
  <c r="D19902" i="29" s="1"/>
  <c r="D19903" i="29" s="1"/>
  <c r="D19904" i="29" s="1"/>
  <c r="D19905" i="29" s="1"/>
  <c r="D19906" i="29" s="1"/>
  <c r="D19907" i="29" s="1"/>
  <c r="D19908" i="29" s="1"/>
  <c r="D19909" i="29" s="1"/>
  <c r="D19910" i="29" s="1"/>
  <c r="D19911" i="29" s="1"/>
  <c r="D19912" i="29" s="1"/>
  <c r="D19913" i="29" s="1"/>
  <c r="D19914" i="29" s="1"/>
  <c r="D19915" i="29" s="1"/>
  <c r="D19916" i="29" s="1"/>
  <c r="D19917" i="29" s="1"/>
  <c r="D19918" i="29" s="1"/>
  <c r="D19919" i="29" s="1"/>
  <c r="D19920" i="29" s="1"/>
  <c r="D19921" i="29" s="1"/>
  <c r="D19922" i="29" s="1"/>
  <c r="D19923" i="29" s="1"/>
  <c r="D19924" i="29" s="1"/>
  <c r="D19925" i="29" s="1"/>
  <c r="D19926" i="29" s="1"/>
  <c r="D19927" i="29" s="1"/>
  <c r="D19928" i="29" s="1"/>
  <c r="D19929" i="29" s="1"/>
  <c r="D19930" i="29" s="1"/>
  <c r="D19931" i="29" s="1"/>
  <c r="D19932" i="29" s="1"/>
  <c r="D19933" i="29" s="1"/>
  <c r="D19934" i="29" s="1"/>
  <c r="D19935" i="29" s="1"/>
  <c r="D19936" i="29" s="1"/>
  <c r="D19937" i="29" s="1"/>
  <c r="D19938" i="29" s="1"/>
  <c r="D19939" i="29" s="1"/>
  <c r="D19940" i="29" s="1"/>
  <c r="D19941" i="29" s="1"/>
  <c r="D19942" i="29" s="1"/>
  <c r="D19943" i="29" s="1"/>
  <c r="D19944" i="29" s="1"/>
  <c r="D19945" i="29" s="1"/>
  <c r="D19946" i="29" s="1"/>
  <c r="D19947" i="29" s="1"/>
  <c r="D19948" i="29" s="1"/>
  <c r="D19949" i="29" s="1"/>
  <c r="D19950" i="29" s="1"/>
  <c r="D19951" i="29" s="1"/>
  <c r="D19952" i="29" s="1"/>
  <c r="D19953" i="29" s="1"/>
  <c r="D19954" i="29" s="1"/>
  <c r="D19955" i="29" s="1"/>
  <c r="D19956" i="29" s="1"/>
  <c r="D19957" i="29" s="1"/>
  <c r="D19958" i="29" s="1"/>
  <c r="D19959" i="29" s="1"/>
  <c r="D19960" i="29" s="1"/>
  <c r="D19961" i="29" s="1"/>
  <c r="D19962" i="29" s="1"/>
  <c r="D19963" i="29" s="1"/>
  <c r="D19964" i="29" s="1"/>
  <c r="D19965" i="29" s="1"/>
  <c r="D19966" i="29" s="1"/>
  <c r="D19967" i="29" s="1"/>
  <c r="D19968" i="29" s="1"/>
  <c r="D19969" i="29" s="1"/>
  <c r="D19970" i="29" s="1"/>
  <c r="D19971" i="29" s="1"/>
  <c r="D19972" i="29" s="1"/>
  <c r="D19973" i="29" s="1"/>
  <c r="D19974" i="29" s="1"/>
  <c r="D19975" i="29" s="1"/>
  <c r="D19976" i="29" s="1"/>
  <c r="D19977" i="29" s="1"/>
  <c r="D19978" i="29" s="1"/>
  <c r="D19979" i="29" s="1"/>
  <c r="D19980" i="29" s="1"/>
  <c r="D19981" i="29" s="1"/>
  <c r="D19982" i="29" s="1"/>
  <c r="D19983" i="29" s="1"/>
  <c r="D19984" i="29" s="1"/>
  <c r="D19985" i="29" s="1"/>
  <c r="D19986" i="29" s="1"/>
  <c r="D19987" i="29" s="1"/>
  <c r="D19988" i="29" s="1"/>
  <c r="D19989" i="29" s="1"/>
  <c r="D19990" i="29" s="1"/>
  <c r="D19991" i="29" s="1"/>
  <c r="D19992" i="29" s="1"/>
  <c r="D19993" i="29" s="1"/>
  <c r="D19994" i="29" s="1"/>
  <c r="D19995" i="29" s="1"/>
  <c r="D19996" i="29" s="1"/>
  <c r="D19997" i="29" s="1"/>
  <c r="D19998" i="29" s="1"/>
  <c r="D19999" i="29" s="1"/>
  <c r="D20000" i="29" s="1"/>
  <c r="D20001" i="29" s="1"/>
  <c r="D20002" i="29" s="1"/>
  <c r="D20003" i="29" s="1"/>
  <c r="D20004" i="29" s="1"/>
  <c r="D20005" i="29" s="1"/>
  <c r="D20006" i="29" s="1"/>
  <c r="D20007" i="29" s="1"/>
  <c r="D20008" i="29" s="1"/>
  <c r="D20009" i="29" s="1"/>
  <c r="D20010" i="29" s="1"/>
  <c r="D20011" i="29" s="1"/>
  <c r="D20012" i="29" s="1"/>
  <c r="D20013" i="29" s="1"/>
  <c r="D20014" i="29" s="1"/>
  <c r="D20015" i="29" s="1"/>
  <c r="D20016" i="29" s="1"/>
  <c r="D20017" i="29" s="1"/>
  <c r="D20018" i="29" s="1"/>
  <c r="D20019" i="29" s="1"/>
  <c r="D20020" i="29" s="1"/>
  <c r="D20021" i="29" s="1"/>
  <c r="D20022" i="29" s="1"/>
  <c r="D20023" i="29" s="1"/>
  <c r="D20024" i="29" s="1"/>
  <c r="D20025" i="29" s="1"/>
  <c r="D20026" i="29" s="1"/>
  <c r="D20027" i="29" s="1"/>
  <c r="D20028" i="29" s="1"/>
  <c r="D20029" i="29" s="1"/>
  <c r="D20030" i="29" s="1"/>
  <c r="D20031" i="29" s="1"/>
  <c r="D20032" i="29" s="1"/>
  <c r="D20033" i="29" s="1"/>
  <c r="D20034" i="29" s="1"/>
  <c r="D20035" i="29" s="1"/>
  <c r="D20036" i="29" s="1"/>
  <c r="D20037" i="29" s="1"/>
  <c r="D20038" i="29" s="1"/>
  <c r="D20039" i="29" s="1"/>
  <c r="D20040" i="29" s="1"/>
  <c r="D20041" i="29" s="1"/>
  <c r="D20042" i="29" s="1"/>
  <c r="D20043" i="29" s="1"/>
  <c r="D20044" i="29" s="1"/>
  <c r="D20045" i="29" s="1"/>
  <c r="D20046" i="29" s="1"/>
  <c r="D20047" i="29" s="1"/>
  <c r="D20048" i="29" s="1"/>
  <c r="D20049" i="29" s="1"/>
  <c r="D20050" i="29" s="1"/>
  <c r="D20051" i="29" s="1"/>
  <c r="D20052" i="29" s="1"/>
  <c r="D20053" i="29" s="1"/>
  <c r="D20054" i="29" s="1"/>
  <c r="D20055" i="29" s="1"/>
  <c r="D20056" i="29" s="1"/>
  <c r="D20057" i="29" s="1"/>
  <c r="D20058" i="29" s="1"/>
  <c r="D20059" i="29" s="1"/>
  <c r="D20060" i="29" s="1"/>
  <c r="D20061" i="29" s="1"/>
  <c r="D20062" i="29" s="1"/>
  <c r="D20063" i="29" s="1"/>
  <c r="D20064" i="29" s="1"/>
  <c r="D20065" i="29" s="1"/>
  <c r="D20066" i="29" s="1"/>
  <c r="D20067" i="29" s="1"/>
  <c r="D20068" i="29" s="1"/>
  <c r="D20069" i="29" s="1"/>
  <c r="D20070" i="29" s="1"/>
  <c r="D20071" i="29" s="1"/>
  <c r="D20072" i="29" s="1"/>
  <c r="D20073" i="29" s="1"/>
  <c r="D20074" i="29" s="1"/>
  <c r="D20075" i="29" s="1"/>
  <c r="D20076" i="29" s="1"/>
  <c r="D20077" i="29" s="1"/>
  <c r="D20078" i="29" s="1"/>
  <c r="D20079" i="29" s="1"/>
  <c r="D20080" i="29" s="1"/>
  <c r="D20081" i="29" s="1"/>
  <c r="D20082" i="29" s="1"/>
  <c r="D20083" i="29" s="1"/>
  <c r="D20084" i="29" s="1"/>
  <c r="D20085" i="29" s="1"/>
  <c r="D20086" i="29" s="1"/>
  <c r="D20087" i="29" s="1"/>
  <c r="D20088" i="29" s="1"/>
  <c r="D20089" i="29" s="1"/>
  <c r="D20090" i="29" s="1"/>
  <c r="D20091" i="29" s="1"/>
  <c r="D20092" i="29" s="1"/>
  <c r="D20093" i="29" s="1"/>
  <c r="B19740" i="29"/>
  <c r="B19741" i="29" s="1"/>
  <c r="B19742" i="29" s="1"/>
  <c r="B19743" i="29" s="1"/>
  <c r="B19744" i="29" s="1"/>
  <c r="B19745" i="29" s="1"/>
  <c r="B19746" i="29" s="1"/>
  <c r="B19747" i="29" s="1"/>
  <c r="B19748" i="29" s="1"/>
  <c r="B19749" i="29" s="1"/>
  <c r="B19750" i="29" s="1"/>
  <c r="B19751" i="29" s="1"/>
  <c r="B19752" i="29" s="1"/>
  <c r="B19753" i="29" s="1"/>
  <c r="B19754" i="29" s="1"/>
  <c r="B19755" i="29" s="1"/>
  <c r="B19756" i="29" s="1"/>
  <c r="B19757" i="29" s="1"/>
  <c r="B19758" i="29" s="1"/>
  <c r="B19759" i="29" s="1"/>
  <c r="B19760" i="29" s="1"/>
  <c r="B19761" i="29" s="1"/>
  <c r="B19762" i="29" s="1"/>
  <c r="B19763" i="29" s="1"/>
  <c r="B19764" i="29" s="1"/>
  <c r="B19765" i="29" s="1"/>
  <c r="B19766" i="29" s="1"/>
  <c r="B19767" i="29" s="1"/>
  <c r="B19768" i="29" s="1"/>
  <c r="B19769" i="29" s="1"/>
  <c r="B19770" i="29" s="1"/>
  <c r="B19771" i="29" s="1"/>
  <c r="B19772" i="29" s="1"/>
  <c r="B19773" i="29" s="1"/>
  <c r="B19774" i="29" s="1"/>
  <c r="B19775" i="29" s="1"/>
  <c r="B19776" i="29" s="1"/>
  <c r="B19777" i="29" s="1"/>
  <c r="B19778" i="29" s="1"/>
  <c r="B19779" i="29" s="1"/>
  <c r="B19780" i="29" s="1"/>
  <c r="B19781" i="29" s="1"/>
  <c r="B19782" i="29" s="1"/>
  <c r="B19783" i="29" s="1"/>
  <c r="B19784" i="29" s="1"/>
  <c r="B19785" i="29" s="1"/>
  <c r="B19786" i="29" s="1"/>
  <c r="B19787" i="29" s="1"/>
  <c r="B19788" i="29" s="1"/>
  <c r="B19789" i="29" s="1"/>
  <c r="B19790" i="29" s="1"/>
  <c r="B19791" i="29" s="1"/>
  <c r="B19792" i="29" s="1"/>
  <c r="B19793" i="29" s="1"/>
  <c r="B19794" i="29" s="1"/>
  <c r="B19795" i="29" s="1"/>
  <c r="B19796" i="29" s="1"/>
  <c r="B19797" i="29" s="1"/>
  <c r="B19798" i="29" s="1"/>
  <c r="B19799" i="29" s="1"/>
  <c r="B19800" i="29" s="1"/>
  <c r="B19801" i="29" s="1"/>
  <c r="B19802" i="29" s="1"/>
  <c r="B19803" i="29" s="1"/>
  <c r="B19804" i="29" s="1"/>
  <c r="B19805" i="29" s="1"/>
  <c r="B19806" i="29" s="1"/>
  <c r="B19807" i="29" s="1"/>
  <c r="B19808" i="29" s="1"/>
  <c r="B19809" i="29" s="1"/>
  <c r="B19810" i="29" s="1"/>
  <c r="B19811" i="29" s="1"/>
  <c r="B19812" i="29" s="1"/>
  <c r="B19813" i="29" s="1"/>
  <c r="B19814" i="29" s="1"/>
  <c r="B19815" i="29" s="1"/>
  <c r="B19816" i="29" s="1"/>
  <c r="B19817" i="29" s="1"/>
  <c r="B19818" i="29" s="1"/>
  <c r="B19819" i="29" s="1"/>
  <c r="B19820" i="29" s="1"/>
  <c r="B19821" i="29" s="1"/>
  <c r="B19822" i="29" s="1"/>
  <c r="B19823" i="29" s="1"/>
  <c r="B19824" i="29" s="1"/>
  <c r="B19825" i="29" s="1"/>
  <c r="B19826" i="29" s="1"/>
  <c r="B19827" i="29" s="1"/>
  <c r="B19828" i="29" s="1"/>
  <c r="B19829" i="29" s="1"/>
  <c r="B19830" i="29" s="1"/>
  <c r="B19831" i="29" s="1"/>
  <c r="B19832" i="29" s="1"/>
  <c r="B19833" i="29" s="1"/>
  <c r="B19834" i="29" s="1"/>
  <c r="B19835" i="29" s="1"/>
  <c r="B19836" i="29" s="1"/>
  <c r="B19837" i="29" s="1"/>
  <c r="B19838" i="29" s="1"/>
  <c r="B19839" i="29" s="1"/>
  <c r="B19840" i="29" s="1"/>
  <c r="B19841" i="29" s="1"/>
  <c r="B19842" i="29" s="1"/>
  <c r="B19843" i="29" s="1"/>
  <c r="B19844" i="29" s="1"/>
  <c r="B19845" i="29" s="1"/>
  <c r="B19846" i="29" s="1"/>
  <c r="B19847" i="29" s="1"/>
  <c r="B19848" i="29" s="1"/>
  <c r="B19849" i="29" s="1"/>
  <c r="B19850" i="29" s="1"/>
  <c r="B19851" i="29" s="1"/>
  <c r="B19852" i="29" s="1"/>
  <c r="B19853" i="29" s="1"/>
  <c r="B19854" i="29" s="1"/>
  <c r="B19855" i="29" s="1"/>
  <c r="B19856" i="29" s="1"/>
  <c r="B19857" i="29" s="1"/>
  <c r="B19858" i="29" s="1"/>
  <c r="B19859" i="29" s="1"/>
  <c r="B19860" i="29" s="1"/>
  <c r="B19861" i="29" s="1"/>
  <c r="B19862" i="29" s="1"/>
  <c r="B19863" i="29" s="1"/>
  <c r="B19864" i="29" s="1"/>
  <c r="B19865" i="29" s="1"/>
  <c r="B19866" i="29" s="1"/>
  <c r="B19867" i="29" s="1"/>
  <c r="B19868" i="29" s="1"/>
  <c r="B19869" i="29" s="1"/>
  <c r="B19870" i="29" s="1"/>
  <c r="B19871" i="29" s="1"/>
  <c r="B19872" i="29" s="1"/>
  <c r="B19873" i="29" s="1"/>
  <c r="B19874" i="29" s="1"/>
  <c r="B19875" i="29" s="1"/>
  <c r="B19876" i="29" s="1"/>
  <c r="B19877" i="29" s="1"/>
  <c r="B19878" i="29" s="1"/>
  <c r="B19879" i="29" s="1"/>
  <c r="B19880" i="29" s="1"/>
  <c r="B19881" i="29" s="1"/>
  <c r="B19882" i="29" s="1"/>
  <c r="B19883" i="29" s="1"/>
  <c r="B19884" i="29" s="1"/>
  <c r="B19885" i="29" s="1"/>
  <c r="B19886" i="29" s="1"/>
  <c r="B19887" i="29" s="1"/>
  <c r="B19888" i="29" s="1"/>
  <c r="B19889" i="29" s="1"/>
  <c r="B19890" i="29" s="1"/>
  <c r="B19891" i="29" s="1"/>
  <c r="B19892" i="29" s="1"/>
  <c r="B19893" i="29" s="1"/>
  <c r="B19894" i="29" s="1"/>
  <c r="B19895" i="29" s="1"/>
  <c r="B19896" i="29" s="1"/>
  <c r="B19897" i="29" s="1"/>
  <c r="B19898" i="29" s="1"/>
  <c r="B19899" i="29" s="1"/>
  <c r="B19900" i="29" s="1"/>
  <c r="B19901" i="29" s="1"/>
  <c r="B19902" i="29" s="1"/>
  <c r="B19903" i="29" s="1"/>
  <c r="B19904" i="29" s="1"/>
  <c r="B19905" i="29" s="1"/>
  <c r="B19906" i="29" s="1"/>
  <c r="B19907" i="29" s="1"/>
  <c r="B19908" i="29" s="1"/>
  <c r="B19909" i="29" s="1"/>
  <c r="B19910" i="29" s="1"/>
  <c r="B19911" i="29" s="1"/>
  <c r="B19912" i="29" s="1"/>
  <c r="B19913" i="29" s="1"/>
  <c r="B19914" i="29" s="1"/>
  <c r="B19915" i="29" s="1"/>
  <c r="B19916" i="29" s="1"/>
  <c r="B19917" i="29" s="1"/>
  <c r="B19918" i="29" s="1"/>
  <c r="B19919" i="29" s="1"/>
  <c r="B19920" i="29" s="1"/>
  <c r="B19921" i="29" s="1"/>
  <c r="B19922" i="29" s="1"/>
  <c r="B19923" i="29" s="1"/>
  <c r="B19924" i="29" s="1"/>
  <c r="B19925" i="29" s="1"/>
  <c r="B19926" i="29" s="1"/>
  <c r="B19927" i="29" s="1"/>
  <c r="B19928" i="29" s="1"/>
  <c r="B19929" i="29" s="1"/>
  <c r="B19930" i="29" s="1"/>
  <c r="B19931" i="29" s="1"/>
  <c r="B19932" i="29" s="1"/>
  <c r="B19933" i="29" s="1"/>
  <c r="B19934" i="29" s="1"/>
  <c r="B19935" i="29" s="1"/>
  <c r="B19936" i="29" s="1"/>
  <c r="B19937" i="29" s="1"/>
  <c r="B19938" i="29" s="1"/>
  <c r="B19939" i="29" s="1"/>
  <c r="B19940" i="29" s="1"/>
  <c r="B19941" i="29" s="1"/>
  <c r="B19942" i="29" s="1"/>
  <c r="B19943" i="29" s="1"/>
  <c r="B19944" i="29" s="1"/>
  <c r="B19945" i="29" s="1"/>
  <c r="B19946" i="29" s="1"/>
  <c r="B19947" i="29" s="1"/>
  <c r="B19948" i="29" s="1"/>
  <c r="B19949" i="29" s="1"/>
  <c r="B19950" i="29" s="1"/>
  <c r="B19951" i="29" s="1"/>
  <c r="B19952" i="29" s="1"/>
  <c r="B19953" i="29" s="1"/>
  <c r="B19954" i="29" s="1"/>
  <c r="B19955" i="29" s="1"/>
  <c r="B19956" i="29" s="1"/>
  <c r="B19957" i="29" s="1"/>
  <c r="B19958" i="29" s="1"/>
  <c r="B19959" i="29" s="1"/>
  <c r="B19960" i="29" s="1"/>
  <c r="B19961" i="29" s="1"/>
  <c r="B19962" i="29" s="1"/>
  <c r="B19963" i="29" s="1"/>
  <c r="B19964" i="29" s="1"/>
  <c r="B19965" i="29" s="1"/>
  <c r="B19966" i="29" s="1"/>
  <c r="B19967" i="29" s="1"/>
  <c r="B19968" i="29" s="1"/>
  <c r="B19969" i="29" s="1"/>
  <c r="B19970" i="29" s="1"/>
  <c r="B19971" i="29" s="1"/>
  <c r="B19972" i="29" s="1"/>
  <c r="B19973" i="29" s="1"/>
  <c r="B19974" i="29" s="1"/>
  <c r="B19975" i="29" s="1"/>
  <c r="B19976" i="29" s="1"/>
  <c r="B19977" i="29" s="1"/>
  <c r="B19978" i="29" s="1"/>
  <c r="B19979" i="29" s="1"/>
  <c r="B19980" i="29" s="1"/>
  <c r="B19981" i="29" s="1"/>
  <c r="B19982" i="29" s="1"/>
  <c r="B19983" i="29" s="1"/>
  <c r="B19984" i="29" s="1"/>
  <c r="B19985" i="29" s="1"/>
  <c r="B19986" i="29" s="1"/>
  <c r="B19987" i="29" s="1"/>
  <c r="B19988" i="29" s="1"/>
  <c r="B19989" i="29" s="1"/>
  <c r="B19990" i="29" s="1"/>
  <c r="B19991" i="29" s="1"/>
  <c r="B19992" i="29" s="1"/>
  <c r="B19993" i="29" s="1"/>
  <c r="B19994" i="29" s="1"/>
  <c r="B19995" i="29" s="1"/>
  <c r="B19996" i="29" s="1"/>
  <c r="B19997" i="29" s="1"/>
  <c r="B19998" i="29" s="1"/>
  <c r="B19999" i="29" s="1"/>
  <c r="B20000" i="29" s="1"/>
  <c r="B20001" i="29" s="1"/>
  <c r="B20002" i="29" s="1"/>
  <c r="B20003" i="29" s="1"/>
  <c r="B20004" i="29" s="1"/>
  <c r="B20005" i="29" s="1"/>
  <c r="B20006" i="29" s="1"/>
  <c r="B20007" i="29" s="1"/>
  <c r="B20008" i="29" s="1"/>
  <c r="B20009" i="29" s="1"/>
  <c r="B20010" i="29" s="1"/>
  <c r="B20011" i="29" s="1"/>
  <c r="B20012" i="29" s="1"/>
  <c r="B20013" i="29" s="1"/>
  <c r="B20014" i="29" s="1"/>
  <c r="B20015" i="29" s="1"/>
  <c r="B20016" i="29" s="1"/>
  <c r="B20017" i="29" s="1"/>
  <c r="B20018" i="29" s="1"/>
  <c r="B20019" i="29" s="1"/>
  <c r="B20020" i="29" s="1"/>
  <c r="B20021" i="29" s="1"/>
  <c r="B20022" i="29" s="1"/>
  <c r="B20023" i="29" s="1"/>
  <c r="B20024" i="29" s="1"/>
  <c r="B20025" i="29" s="1"/>
  <c r="B20026" i="29" s="1"/>
  <c r="B20027" i="29" s="1"/>
  <c r="B20028" i="29" s="1"/>
  <c r="B20029" i="29" s="1"/>
  <c r="B20030" i="29" s="1"/>
  <c r="B20031" i="29" s="1"/>
  <c r="B20032" i="29" s="1"/>
  <c r="B20033" i="29" s="1"/>
  <c r="B20034" i="29" s="1"/>
  <c r="B20035" i="29" s="1"/>
  <c r="B20036" i="29" s="1"/>
  <c r="B20037" i="29" s="1"/>
  <c r="B20038" i="29" s="1"/>
  <c r="B20039" i="29" s="1"/>
  <c r="B20040" i="29" s="1"/>
  <c r="B20041" i="29" s="1"/>
  <c r="B20042" i="29" s="1"/>
  <c r="B20043" i="29" s="1"/>
  <c r="B20044" i="29" s="1"/>
  <c r="B20045" i="29" s="1"/>
  <c r="B20046" i="29" s="1"/>
  <c r="B20047" i="29" s="1"/>
  <c r="B20048" i="29" s="1"/>
  <c r="B20049" i="29" s="1"/>
  <c r="B20050" i="29" s="1"/>
  <c r="B20051" i="29" s="1"/>
  <c r="B20052" i="29" s="1"/>
  <c r="B20053" i="29" s="1"/>
  <c r="B20054" i="29" s="1"/>
  <c r="B20055" i="29" s="1"/>
  <c r="B20056" i="29" s="1"/>
  <c r="B20057" i="29" s="1"/>
  <c r="B20058" i="29" s="1"/>
  <c r="B20059" i="29" s="1"/>
  <c r="B20060" i="29" s="1"/>
  <c r="B20061" i="29" s="1"/>
  <c r="B20062" i="29" s="1"/>
  <c r="B20063" i="29" s="1"/>
  <c r="B20064" i="29" s="1"/>
  <c r="B20065" i="29" s="1"/>
  <c r="B20066" i="29" s="1"/>
  <c r="B20067" i="29" s="1"/>
  <c r="B20068" i="29" s="1"/>
  <c r="B20069" i="29" s="1"/>
  <c r="B20070" i="29" s="1"/>
  <c r="B20071" i="29" s="1"/>
  <c r="B20072" i="29" s="1"/>
  <c r="B20073" i="29" s="1"/>
  <c r="B20074" i="29" s="1"/>
  <c r="B20075" i="29" s="1"/>
  <c r="B20076" i="29" s="1"/>
  <c r="B20077" i="29" s="1"/>
  <c r="B20078" i="29" s="1"/>
  <c r="B20079" i="29" s="1"/>
  <c r="B20080" i="29" s="1"/>
  <c r="B20081" i="29" s="1"/>
  <c r="B20082" i="29" s="1"/>
  <c r="B20083" i="29" s="1"/>
  <c r="B20084" i="29" s="1"/>
  <c r="B20085" i="29" s="1"/>
  <c r="B20086" i="29" s="1"/>
  <c r="B20087" i="29" s="1"/>
  <c r="B20088" i="29" s="1"/>
  <c r="B20089" i="29" s="1"/>
  <c r="B20090" i="29" s="1"/>
  <c r="B20091" i="29" s="1"/>
  <c r="B20092" i="29" s="1"/>
  <c r="B20093" i="29" s="1"/>
  <c r="B20094" i="29" s="1"/>
  <c r="B20095" i="29" s="1"/>
  <c r="B20096" i="29" s="1"/>
  <c r="B20097" i="29" s="1"/>
  <c r="B20098" i="29" s="1"/>
  <c r="B20099" i="29" s="1"/>
  <c r="B20100" i="29" s="1"/>
  <c r="B20101" i="29" s="1"/>
  <c r="B20102" i="29" s="1"/>
  <c r="B20103" i="29" s="1"/>
  <c r="C19740" i="29"/>
  <c r="C19741" i="29" s="1"/>
  <c r="C19742" i="29" s="1"/>
  <c r="C19743" i="29" s="1"/>
  <c r="C19744" i="29" s="1"/>
  <c r="C19745" i="29" s="1"/>
  <c r="C19746" i="29" s="1"/>
  <c r="C19747" i="29" s="1"/>
  <c r="C19748" i="29" s="1"/>
  <c r="C19749" i="29" s="1"/>
  <c r="C19750" i="29" s="1"/>
  <c r="C19751" i="29" s="1"/>
  <c r="C19752" i="29" s="1"/>
  <c r="C19753" i="29" s="1"/>
  <c r="C19754" i="29" s="1"/>
  <c r="C19755" i="29" s="1"/>
  <c r="C19756" i="29" s="1"/>
  <c r="C19757" i="29" s="1"/>
  <c r="C19758" i="29" s="1"/>
  <c r="C19759" i="29" s="1"/>
  <c r="C19760" i="29" s="1"/>
  <c r="C19761" i="29" s="1"/>
  <c r="C19762" i="29" s="1"/>
  <c r="C19763" i="29" s="1"/>
  <c r="C19764" i="29" s="1"/>
  <c r="C19765" i="29" s="1"/>
  <c r="C19766" i="29" s="1"/>
  <c r="C19767" i="29" s="1"/>
  <c r="C19768" i="29" s="1"/>
  <c r="C19769" i="29" s="1"/>
  <c r="C19770" i="29" s="1"/>
  <c r="C19771" i="29" s="1"/>
  <c r="C19772" i="29" s="1"/>
  <c r="C19773" i="29" s="1"/>
  <c r="C19774" i="29" s="1"/>
  <c r="C19775" i="29" s="1"/>
  <c r="C19776" i="29" s="1"/>
  <c r="C19777" i="29" s="1"/>
  <c r="C19778" i="29" s="1"/>
  <c r="C19779" i="29" s="1"/>
  <c r="C19780" i="29" s="1"/>
  <c r="C19781" i="29" s="1"/>
  <c r="C19782" i="29" s="1"/>
  <c r="C19783" i="29" s="1"/>
  <c r="C19784" i="29" s="1"/>
  <c r="C19785" i="29" s="1"/>
  <c r="C19786" i="29" s="1"/>
  <c r="C19787" i="29" s="1"/>
  <c r="C19788" i="29" s="1"/>
  <c r="C19789" i="29" s="1"/>
  <c r="C19790" i="29" s="1"/>
  <c r="C19791" i="29" s="1"/>
  <c r="C19792" i="29" s="1"/>
  <c r="C19793" i="29" s="1"/>
  <c r="C19794" i="29" s="1"/>
  <c r="C19795" i="29" s="1"/>
  <c r="C19796" i="29" s="1"/>
  <c r="C19797" i="29" s="1"/>
  <c r="C19798" i="29" s="1"/>
  <c r="C19799" i="29" s="1"/>
  <c r="C19800" i="29" s="1"/>
  <c r="C19801" i="29" s="1"/>
  <c r="C19802" i="29" s="1"/>
  <c r="C19803" i="29" s="1"/>
  <c r="C19804" i="29" s="1"/>
  <c r="C19805" i="29" s="1"/>
  <c r="C19806" i="29" s="1"/>
  <c r="C19807" i="29" s="1"/>
  <c r="C19808" i="29" s="1"/>
  <c r="C19809" i="29" s="1"/>
  <c r="C19810" i="29" s="1"/>
  <c r="C19811" i="29" s="1"/>
  <c r="C19812" i="29" s="1"/>
  <c r="C19813" i="29" s="1"/>
  <c r="C19814" i="29" s="1"/>
  <c r="C19815" i="29" s="1"/>
  <c r="C19816" i="29" s="1"/>
  <c r="C19817" i="29" s="1"/>
  <c r="C19818" i="29" s="1"/>
  <c r="C19819" i="29" s="1"/>
  <c r="C19820" i="29" s="1"/>
  <c r="C19821" i="29" s="1"/>
  <c r="C19822" i="29" s="1"/>
  <c r="C19823" i="29" s="1"/>
  <c r="C19824" i="29" s="1"/>
  <c r="C19825" i="29" s="1"/>
  <c r="C19826" i="29" s="1"/>
  <c r="C19827" i="29" s="1"/>
  <c r="C19828" i="29" s="1"/>
  <c r="C19829" i="29" s="1"/>
  <c r="C19830" i="29" s="1"/>
  <c r="C19831" i="29" s="1"/>
  <c r="C19832" i="29" s="1"/>
  <c r="C19833" i="29" s="1"/>
  <c r="C19834" i="29" s="1"/>
  <c r="C19835" i="29" s="1"/>
  <c r="C19836" i="29" s="1"/>
  <c r="C19837" i="29" s="1"/>
  <c r="C19838" i="29" s="1"/>
  <c r="C19839" i="29" s="1"/>
  <c r="C19840" i="29" s="1"/>
  <c r="C19841" i="29" s="1"/>
  <c r="C19842" i="29" s="1"/>
  <c r="C19843" i="29" s="1"/>
  <c r="C19844" i="29" s="1"/>
  <c r="C19845" i="29" s="1"/>
  <c r="C19846" i="29" s="1"/>
  <c r="C19847" i="29" s="1"/>
  <c r="C19848" i="29" s="1"/>
  <c r="C19849" i="29" s="1"/>
  <c r="C19850" i="29" s="1"/>
  <c r="C19851" i="29" s="1"/>
  <c r="C19852" i="29" s="1"/>
  <c r="C19853" i="29" s="1"/>
  <c r="C19854" i="29" s="1"/>
  <c r="C19855" i="29" s="1"/>
  <c r="C19856" i="29" s="1"/>
  <c r="C19857" i="29" s="1"/>
  <c r="C19858" i="29" s="1"/>
  <c r="C19859" i="29" s="1"/>
  <c r="C19860" i="29" s="1"/>
  <c r="C19861" i="29" s="1"/>
  <c r="C19862" i="29" s="1"/>
  <c r="C19863" i="29" s="1"/>
  <c r="C19864" i="29" s="1"/>
  <c r="C19865" i="29" s="1"/>
  <c r="C19866" i="29" s="1"/>
  <c r="C19867" i="29" s="1"/>
  <c r="C19868" i="29" s="1"/>
  <c r="C19869" i="29" s="1"/>
  <c r="C19870" i="29" s="1"/>
  <c r="C19871" i="29" s="1"/>
  <c r="C19872" i="29" s="1"/>
  <c r="C19873" i="29" s="1"/>
  <c r="C19874" i="29" s="1"/>
  <c r="C19875" i="29" s="1"/>
  <c r="C19876" i="29" s="1"/>
  <c r="C19877" i="29" s="1"/>
  <c r="C19878" i="29" s="1"/>
  <c r="C19879" i="29" s="1"/>
  <c r="C19880" i="29" s="1"/>
  <c r="C19881" i="29" s="1"/>
  <c r="C19882" i="29" s="1"/>
  <c r="C19883" i="29" s="1"/>
  <c r="C19884" i="29" s="1"/>
  <c r="C19885" i="29" s="1"/>
  <c r="C19886" i="29" s="1"/>
  <c r="C19887" i="29" s="1"/>
  <c r="C19888" i="29" s="1"/>
  <c r="C19889" i="29" s="1"/>
  <c r="C19890" i="29" s="1"/>
  <c r="C19891" i="29" s="1"/>
  <c r="C19892" i="29" s="1"/>
  <c r="C19893" i="29" s="1"/>
  <c r="C19894" i="29" s="1"/>
  <c r="C19895" i="29" s="1"/>
  <c r="C19896" i="29" s="1"/>
  <c r="C19897" i="29" s="1"/>
  <c r="C19898" i="29" s="1"/>
  <c r="C19899" i="29" s="1"/>
  <c r="C19900" i="29" s="1"/>
  <c r="C19901" i="29" s="1"/>
  <c r="C19902" i="29" s="1"/>
  <c r="C19903" i="29" s="1"/>
  <c r="C19904" i="29" s="1"/>
  <c r="C19905" i="29" s="1"/>
  <c r="C19906" i="29" s="1"/>
  <c r="C19907" i="29" s="1"/>
  <c r="C19908" i="29" s="1"/>
  <c r="C19909" i="29" s="1"/>
  <c r="C19910" i="29" s="1"/>
  <c r="C19911" i="29" s="1"/>
  <c r="C19912" i="29" s="1"/>
  <c r="C19913" i="29" s="1"/>
  <c r="C19914" i="29" s="1"/>
  <c r="C19915" i="29" s="1"/>
  <c r="C19916" i="29" s="1"/>
  <c r="C19917" i="29" s="1"/>
  <c r="C19918" i="29" s="1"/>
  <c r="C19919" i="29" s="1"/>
  <c r="C19920" i="29" s="1"/>
  <c r="C19921" i="29" s="1"/>
  <c r="C19922" i="29" s="1"/>
  <c r="C19923" i="29" s="1"/>
  <c r="C19924" i="29" s="1"/>
  <c r="C19925" i="29" s="1"/>
  <c r="C19926" i="29" s="1"/>
  <c r="C19927" i="29" s="1"/>
  <c r="C19928" i="29" s="1"/>
  <c r="C19929" i="29" s="1"/>
  <c r="C19930" i="29" s="1"/>
  <c r="C19931" i="29" s="1"/>
  <c r="C19932" i="29" s="1"/>
  <c r="C19933" i="29" s="1"/>
  <c r="C19934" i="29" s="1"/>
  <c r="C19935" i="29" s="1"/>
  <c r="C19936" i="29" s="1"/>
  <c r="C19937" i="29" s="1"/>
  <c r="C19938" i="29" s="1"/>
  <c r="C19939" i="29" s="1"/>
  <c r="C19940" i="29" s="1"/>
  <c r="C19941" i="29" s="1"/>
  <c r="C19942" i="29" s="1"/>
  <c r="C19943" i="29" s="1"/>
  <c r="C19944" i="29" s="1"/>
  <c r="C19945" i="29" s="1"/>
  <c r="C19946" i="29" s="1"/>
  <c r="C19947" i="29" s="1"/>
  <c r="C19948" i="29" s="1"/>
  <c r="C19949" i="29" s="1"/>
  <c r="C19950" i="29" s="1"/>
  <c r="C19951" i="29" s="1"/>
  <c r="C19952" i="29" s="1"/>
  <c r="C19953" i="29" s="1"/>
  <c r="C19954" i="29" s="1"/>
  <c r="C19955" i="29" s="1"/>
  <c r="C19956" i="29" s="1"/>
  <c r="C19957" i="29" s="1"/>
  <c r="C19958" i="29" s="1"/>
  <c r="C19959" i="29" s="1"/>
  <c r="C19960" i="29" s="1"/>
  <c r="C19961" i="29" s="1"/>
  <c r="C19962" i="29" s="1"/>
  <c r="C19963" i="29" s="1"/>
  <c r="C19964" i="29" s="1"/>
  <c r="C19965" i="29" s="1"/>
  <c r="C19966" i="29" s="1"/>
  <c r="C19967" i="29" s="1"/>
  <c r="C19968" i="29" s="1"/>
  <c r="C19969" i="29" s="1"/>
  <c r="C19970" i="29" s="1"/>
  <c r="C19971" i="29" s="1"/>
  <c r="C19972" i="29" s="1"/>
  <c r="C19973" i="29" s="1"/>
  <c r="C19974" i="29" s="1"/>
  <c r="C19975" i="29" s="1"/>
  <c r="C19976" i="29" s="1"/>
  <c r="C19977" i="29" s="1"/>
  <c r="C19978" i="29" s="1"/>
  <c r="C19979" i="29" s="1"/>
  <c r="C19980" i="29" s="1"/>
  <c r="C19981" i="29" s="1"/>
  <c r="C19982" i="29" s="1"/>
  <c r="C19983" i="29" s="1"/>
  <c r="C19984" i="29" s="1"/>
  <c r="C19985" i="29" s="1"/>
  <c r="C19986" i="29" s="1"/>
  <c r="C19987" i="29" s="1"/>
  <c r="C19988" i="29" s="1"/>
  <c r="C19989" i="29" s="1"/>
  <c r="C19990" i="29" s="1"/>
  <c r="C19991" i="29" s="1"/>
  <c r="C19992" i="29" s="1"/>
  <c r="C19993" i="29" s="1"/>
  <c r="C19994" i="29" s="1"/>
  <c r="C19995" i="29" s="1"/>
  <c r="C19996" i="29" s="1"/>
  <c r="C19997" i="29" s="1"/>
  <c r="C19998" i="29" s="1"/>
  <c r="C19999" i="29" s="1"/>
  <c r="C20000" i="29" s="1"/>
  <c r="C20001" i="29" s="1"/>
  <c r="C20002" i="29" s="1"/>
  <c r="C20003" i="29" s="1"/>
  <c r="C20004" i="29" s="1"/>
  <c r="C20005" i="29" s="1"/>
  <c r="C20006" i="29" s="1"/>
  <c r="C20007" i="29" s="1"/>
  <c r="C20008" i="29" s="1"/>
  <c r="C20009" i="29" s="1"/>
  <c r="C20010" i="29" s="1"/>
  <c r="C20011" i="29" s="1"/>
  <c r="C20012" i="29" s="1"/>
  <c r="C20013" i="29" s="1"/>
  <c r="C20014" i="29" s="1"/>
  <c r="C20015" i="29" s="1"/>
  <c r="C20016" i="29" s="1"/>
  <c r="C20017" i="29" s="1"/>
  <c r="C20018" i="29" s="1"/>
  <c r="C20019" i="29" s="1"/>
  <c r="C20020" i="29" s="1"/>
  <c r="C20021" i="29" s="1"/>
  <c r="C20022" i="29" s="1"/>
  <c r="C20023" i="29" s="1"/>
  <c r="C20024" i="29" s="1"/>
  <c r="C20025" i="29" s="1"/>
  <c r="C20026" i="29" s="1"/>
  <c r="C20027" i="29" s="1"/>
  <c r="C20028" i="29" s="1"/>
  <c r="C20029" i="29" s="1"/>
  <c r="C20030" i="29" s="1"/>
  <c r="C20031" i="29" s="1"/>
  <c r="C20032" i="29" s="1"/>
  <c r="C20033" i="29" s="1"/>
  <c r="C20034" i="29" s="1"/>
  <c r="C20035" i="29" s="1"/>
  <c r="C20036" i="29" s="1"/>
  <c r="C20037" i="29" s="1"/>
  <c r="C20038" i="29" s="1"/>
  <c r="C20039" i="29" s="1"/>
  <c r="C20040" i="29" s="1"/>
  <c r="C20041" i="29" s="1"/>
  <c r="C20042" i="29" s="1"/>
  <c r="C20043" i="29" s="1"/>
  <c r="C20044" i="29" s="1"/>
  <c r="C20045" i="29" s="1"/>
  <c r="C20046" i="29" s="1"/>
  <c r="C20047" i="29" s="1"/>
  <c r="C20048" i="29" s="1"/>
  <c r="C20049" i="29" s="1"/>
  <c r="C20050" i="29" s="1"/>
  <c r="C20051" i="29" s="1"/>
  <c r="C20052" i="29" s="1"/>
  <c r="C20053" i="29" s="1"/>
  <c r="C20054" i="29" s="1"/>
  <c r="C20055" i="29" s="1"/>
  <c r="C20056" i="29" s="1"/>
  <c r="C20057" i="29" s="1"/>
  <c r="C20058" i="29" s="1"/>
  <c r="C20059" i="29" s="1"/>
  <c r="C20060" i="29" s="1"/>
  <c r="C20061" i="29" s="1"/>
  <c r="C20062" i="29" s="1"/>
  <c r="C20063" i="29" s="1"/>
  <c r="C20064" i="29" s="1"/>
  <c r="C20065" i="29" s="1"/>
  <c r="C20066" i="29" s="1"/>
  <c r="C20067" i="29" s="1"/>
  <c r="C20068" i="29" s="1"/>
  <c r="C20069" i="29" s="1"/>
  <c r="C20070" i="29" s="1"/>
  <c r="C20071" i="29" s="1"/>
  <c r="C20072" i="29" s="1"/>
  <c r="C20073" i="29" s="1"/>
  <c r="C20074" i="29" s="1"/>
  <c r="C20075" i="29" s="1"/>
  <c r="C20076" i="29" s="1"/>
  <c r="C20077" i="29" s="1"/>
  <c r="C20078" i="29" s="1"/>
  <c r="C20079" i="29" s="1"/>
  <c r="C20080" i="29" s="1"/>
  <c r="C20081" i="29" s="1"/>
  <c r="C20082" i="29" s="1"/>
  <c r="C20083" i="29" s="1"/>
  <c r="C20084" i="29" s="1"/>
  <c r="C20085" i="29" s="1"/>
  <c r="C20086" i="29" s="1"/>
  <c r="C20087" i="29" s="1"/>
  <c r="C20088" i="29" s="1"/>
  <c r="C20089" i="29" s="1"/>
  <c r="C20090" i="29" s="1"/>
  <c r="C20091" i="29" s="1"/>
  <c r="C20092" i="29" s="1"/>
  <c r="C20093" i="29" s="1"/>
  <c r="C20094" i="29" s="1"/>
  <c r="C20095" i="29" s="1"/>
  <c r="C20096" i="29" s="1"/>
  <c r="C20097" i="29" s="1"/>
  <c r="C20098" i="29" s="1"/>
  <c r="C20099" i="29" s="1"/>
  <c r="C20100" i="29" s="1"/>
  <c r="C20101" i="29" s="1"/>
  <c r="C20102" i="29" s="1"/>
  <c r="C20103" i="29" s="1"/>
  <c r="D20095" i="29"/>
  <c r="D20096" i="29" s="1"/>
  <c r="D20097" i="29" s="1"/>
  <c r="D20098" i="29" s="1"/>
  <c r="D20099" i="29" s="1"/>
  <c r="D20100" i="29" s="1"/>
  <c r="D20101" i="29" s="1"/>
  <c r="D20102" i="29" s="1"/>
  <c r="D20103" i="29" s="1"/>
  <c r="D20104" i="29" s="1"/>
  <c r="D20105" i="29" s="1"/>
  <c r="D20106" i="29" s="1"/>
  <c r="D20107" i="29" s="1"/>
  <c r="D20108" i="29" s="1"/>
  <c r="D20109" i="29" s="1"/>
  <c r="D20110" i="29" s="1"/>
  <c r="D20111" i="29" s="1"/>
  <c r="D20112" i="29" s="1"/>
  <c r="D20113" i="29" s="1"/>
  <c r="D20114" i="29" s="1"/>
  <c r="D20115" i="29" s="1"/>
  <c r="D20116" i="29" s="1"/>
  <c r="D20117" i="29" s="1"/>
  <c r="D20118" i="29" s="1"/>
  <c r="D20119" i="29" s="1"/>
  <c r="D20120" i="29" s="1"/>
  <c r="D20121" i="29" s="1"/>
  <c r="D20122" i="29" s="1"/>
  <c r="D20123" i="29" s="1"/>
  <c r="D20124" i="29" s="1"/>
  <c r="D20125" i="29" s="1"/>
  <c r="D20126" i="29" s="1"/>
  <c r="D20127" i="29" s="1"/>
  <c r="D20128" i="29" s="1"/>
  <c r="D20129" i="29" s="1"/>
  <c r="D20130" i="29" s="1"/>
  <c r="D20131" i="29" s="1"/>
  <c r="D20132" i="29" s="1"/>
  <c r="D20133" i="29" s="1"/>
  <c r="D20134" i="29" s="1"/>
  <c r="D20135" i="29" s="1"/>
  <c r="D20136" i="29" s="1"/>
  <c r="D20137" i="29" s="1"/>
  <c r="D20138" i="29" s="1"/>
  <c r="D20139" i="29" s="1"/>
  <c r="D20140" i="29" s="1"/>
  <c r="D20141" i="29" s="1"/>
  <c r="D20142" i="29" s="1"/>
  <c r="D20143" i="29" s="1"/>
  <c r="D20144" i="29" s="1"/>
  <c r="D20145" i="29" s="1"/>
  <c r="D20146" i="29" s="1"/>
  <c r="D20147" i="29" s="1"/>
  <c r="D20148" i="29" s="1"/>
  <c r="D20149" i="29" s="1"/>
  <c r="D20150" i="29" s="1"/>
  <c r="D20151" i="29" s="1"/>
  <c r="D20152" i="29" s="1"/>
  <c r="D20153" i="29" s="1"/>
  <c r="D20154" i="29" s="1"/>
  <c r="D20155" i="29" s="1"/>
  <c r="D20156" i="29" s="1"/>
  <c r="D20157" i="29" s="1"/>
  <c r="D20158" i="29" s="1"/>
  <c r="D20159" i="29" s="1"/>
  <c r="D20160" i="29" s="1"/>
  <c r="D20161" i="29" s="1"/>
  <c r="D20162" i="29" s="1"/>
  <c r="D20163" i="29" s="1"/>
  <c r="D20164" i="29" s="1"/>
  <c r="D20165" i="29" s="1"/>
  <c r="D20166" i="29" s="1"/>
  <c r="D20167" i="29" s="1"/>
  <c r="D20168" i="29" s="1"/>
  <c r="D20169" i="29" s="1"/>
  <c r="D20170" i="29" s="1"/>
  <c r="D20171" i="29" s="1"/>
  <c r="D20172" i="29" s="1"/>
  <c r="D20173" i="29" s="1"/>
  <c r="D20174" i="29" s="1"/>
  <c r="D20175" i="29" s="1"/>
  <c r="D20176" i="29" s="1"/>
  <c r="D20177" i="29" s="1"/>
  <c r="D20178" i="29" s="1"/>
  <c r="D20179" i="29" s="1"/>
  <c r="D20180" i="29" s="1"/>
  <c r="D20181" i="29" s="1"/>
  <c r="D20182" i="29" s="1"/>
  <c r="D20183" i="29" s="1"/>
  <c r="D20184" i="29" s="1"/>
  <c r="D20185" i="29" s="1"/>
  <c r="D20186" i="29" s="1"/>
  <c r="D20187" i="29" s="1"/>
  <c r="D20188" i="29" s="1"/>
  <c r="D20189" i="29" s="1"/>
  <c r="D20190" i="29" s="1"/>
  <c r="D20191" i="29" s="1"/>
  <c r="D20192" i="29" s="1"/>
  <c r="D20193" i="29" s="1"/>
  <c r="D20194" i="29" s="1"/>
  <c r="D20195" i="29" s="1"/>
  <c r="D20196" i="29" s="1"/>
  <c r="D20197" i="29" s="1"/>
  <c r="D20198" i="29" s="1"/>
  <c r="D20199" i="29" s="1"/>
  <c r="D20200" i="29" s="1"/>
  <c r="D20201" i="29" s="1"/>
  <c r="D20202" i="29" s="1"/>
  <c r="D20203" i="29" s="1"/>
  <c r="D20204" i="29" s="1"/>
  <c r="D20205" i="29" s="1"/>
  <c r="D20206" i="29" s="1"/>
  <c r="D20207" i="29" s="1"/>
  <c r="D20208" i="29" s="1"/>
  <c r="D20209" i="29" s="1"/>
  <c r="D20210" i="29" s="1"/>
  <c r="D20211" i="29" s="1"/>
  <c r="D20212" i="29" s="1"/>
  <c r="D20213" i="29" s="1"/>
  <c r="D20214" i="29" s="1"/>
  <c r="D20215" i="29" s="1"/>
  <c r="D20216" i="29" s="1"/>
  <c r="D20217" i="29" s="1"/>
  <c r="D20218" i="29" s="1"/>
  <c r="D20219" i="29" s="1"/>
  <c r="D20220" i="29" s="1"/>
  <c r="D20221" i="29" s="1"/>
  <c r="D20222" i="29" s="1"/>
  <c r="D20223" i="29" s="1"/>
  <c r="D20224" i="29" s="1"/>
  <c r="D20225" i="29" s="1"/>
  <c r="D20226" i="29" s="1"/>
  <c r="D20227" i="29" s="1"/>
  <c r="D20228" i="29" s="1"/>
  <c r="D20229" i="29" s="1"/>
  <c r="D20230" i="29" s="1"/>
  <c r="D20231" i="29" s="1"/>
  <c r="D20232" i="29" s="1"/>
  <c r="D20233" i="29" s="1"/>
  <c r="D20234" i="29" s="1"/>
  <c r="D20235" i="29" s="1"/>
  <c r="D20236" i="29" s="1"/>
  <c r="D20237" i="29" s="1"/>
  <c r="D20238" i="29" s="1"/>
  <c r="D20239" i="29" s="1"/>
  <c r="D20240" i="29" s="1"/>
  <c r="D20241" i="29" s="1"/>
  <c r="D20242" i="29" s="1"/>
  <c r="D20243" i="29" s="1"/>
  <c r="D20244" i="29" s="1"/>
  <c r="D20245" i="29" s="1"/>
  <c r="D20246" i="29" s="1"/>
  <c r="D20247" i="29" s="1"/>
  <c r="D20248" i="29" s="1"/>
  <c r="D20249" i="29" s="1"/>
  <c r="D20250" i="29" s="1"/>
  <c r="D20251" i="29" s="1"/>
  <c r="D20252" i="29" s="1"/>
  <c r="D20253" i="29" s="1"/>
  <c r="D20254" i="29" s="1"/>
  <c r="D20255" i="29" s="1"/>
  <c r="D20256" i="29" s="1"/>
  <c r="D20257" i="29" s="1"/>
  <c r="D20258" i="29" s="1"/>
  <c r="D20259" i="29" s="1"/>
  <c r="D20260" i="29" s="1"/>
  <c r="D20261" i="29" s="1"/>
  <c r="D20262" i="29" s="1"/>
  <c r="D20263" i="29" s="1"/>
  <c r="D20264" i="29" s="1"/>
  <c r="D20265" i="29" s="1"/>
  <c r="D20266" i="29" s="1"/>
  <c r="D20267" i="29" s="1"/>
  <c r="D20268" i="29" s="1"/>
  <c r="D20269" i="29" s="1"/>
  <c r="D20270" i="29" s="1"/>
  <c r="D20271" i="29" s="1"/>
  <c r="D20272" i="29" s="1"/>
  <c r="D20273" i="29" s="1"/>
  <c r="D20274" i="29" s="1"/>
  <c r="D20275" i="29" s="1"/>
  <c r="D20276" i="29" s="1"/>
  <c r="D20277" i="29" s="1"/>
  <c r="D20278" i="29" s="1"/>
  <c r="D20279" i="29" s="1"/>
  <c r="D20280" i="29" s="1"/>
  <c r="D20281" i="29" s="1"/>
  <c r="D20282" i="29" s="1"/>
  <c r="D20283" i="29" s="1"/>
  <c r="D20284" i="29" s="1"/>
  <c r="D20285" i="29" s="1"/>
  <c r="D20286" i="29" s="1"/>
  <c r="D20287" i="29" s="1"/>
  <c r="D20288" i="29" s="1"/>
  <c r="D20289" i="29" s="1"/>
  <c r="D20290" i="29" s="1"/>
  <c r="D20291" i="29" s="1"/>
  <c r="D20292" i="29" s="1"/>
  <c r="D20293" i="29" s="1"/>
  <c r="D20294" i="29" s="1"/>
  <c r="D20295" i="29" s="1"/>
  <c r="D20296" i="29" s="1"/>
  <c r="D20297" i="29" s="1"/>
  <c r="D20298" i="29" s="1"/>
  <c r="D20299" i="29" s="1"/>
  <c r="D20300" i="29" s="1"/>
  <c r="D20301" i="29" s="1"/>
  <c r="D20302" i="29" s="1"/>
  <c r="D20303" i="29" s="1"/>
  <c r="D20304" i="29" s="1"/>
  <c r="D20305" i="29" s="1"/>
  <c r="D20306" i="29" s="1"/>
  <c r="D20307" i="29" s="1"/>
  <c r="D20308" i="29" s="1"/>
  <c r="D20309" i="29" s="1"/>
  <c r="D20310" i="29" s="1"/>
  <c r="D20311" i="29" s="1"/>
  <c r="D20312" i="29" s="1"/>
  <c r="D20313" i="29" s="1"/>
  <c r="D20314" i="29" s="1"/>
  <c r="D20315" i="29" s="1"/>
  <c r="D20316" i="29" s="1"/>
  <c r="D20317" i="29" s="1"/>
  <c r="D20318" i="29" s="1"/>
  <c r="D20319" i="29" s="1"/>
  <c r="D20320" i="29" s="1"/>
  <c r="D20321" i="29" s="1"/>
  <c r="D20322" i="29" s="1"/>
  <c r="D20323" i="29" s="1"/>
  <c r="D20324" i="29" s="1"/>
  <c r="D20325" i="29" s="1"/>
  <c r="D20326" i="29" s="1"/>
  <c r="D20327" i="29" s="1"/>
  <c r="D20328" i="29" s="1"/>
  <c r="D20329" i="29" s="1"/>
  <c r="D20330" i="29" s="1"/>
  <c r="D20331" i="29" s="1"/>
  <c r="D20332" i="29" s="1"/>
  <c r="D20333" i="29" s="1"/>
  <c r="D20334" i="29" s="1"/>
  <c r="D20335" i="29" s="1"/>
  <c r="D20336" i="29" s="1"/>
  <c r="D20337" i="29" s="1"/>
  <c r="D20338" i="29" s="1"/>
  <c r="D20339" i="29" s="1"/>
  <c r="D20340" i="29" s="1"/>
  <c r="D20341" i="29" s="1"/>
  <c r="D20342" i="29" s="1"/>
  <c r="D20343" i="29" s="1"/>
  <c r="D20344" i="29" s="1"/>
  <c r="D20345" i="29" s="1"/>
  <c r="D20346" i="29" s="1"/>
  <c r="D20347" i="29" s="1"/>
  <c r="D20348" i="29" s="1"/>
  <c r="D20349" i="29" s="1"/>
  <c r="D20350" i="29" s="1"/>
  <c r="D20351" i="29" s="1"/>
  <c r="D20352" i="29" s="1"/>
  <c r="D20353" i="29" s="1"/>
  <c r="D20354" i="29" s="1"/>
  <c r="D20355" i="29" s="1"/>
  <c r="D20356" i="29" s="1"/>
  <c r="D20357" i="29" s="1"/>
  <c r="D20358" i="29" s="1"/>
  <c r="D20359" i="29" s="1"/>
  <c r="D20360" i="29" s="1"/>
  <c r="D20361" i="29" s="1"/>
  <c r="D20362" i="29" s="1"/>
  <c r="D20363" i="29" s="1"/>
  <c r="D20364" i="29" s="1"/>
  <c r="D20365" i="29" s="1"/>
  <c r="D20366" i="29" s="1"/>
  <c r="B20105" i="29"/>
  <c r="C20105" i="29"/>
  <c r="C20106" i="29" s="1"/>
  <c r="C20107" i="29" s="1"/>
  <c r="C20108" i="29" s="1"/>
  <c r="C20109" i="29" s="1"/>
  <c r="C20110" i="29" s="1"/>
  <c r="C20111" i="29" s="1"/>
  <c r="C20112" i="29" s="1"/>
  <c r="C20113" i="29" s="1"/>
  <c r="C20114" i="29" s="1"/>
  <c r="C20115" i="29" s="1"/>
  <c r="C20116" i="29" s="1"/>
  <c r="C20117" i="29" s="1"/>
  <c r="C20118" i="29" s="1"/>
  <c r="C20119" i="29" s="1"/>
  <c r="C20120" i="29" s="1"/>
  <c r="C20121" i="29" s="1"/>
  <c r="C20122" i="29" s="1"/>
  <c r="C20123" i="29" s="1"/>
  <c r="C20124" i="29" s="1"/>
  <c r="C20125" i="29" s="1"/>
  <c r="C20126" i="29" s="1"/>
  <c r="C20127" i="29" s="1"/>
  <c r="C20128" i="29" s="1"/>
  <c r="C20129" i="29" s="1"/>
  <c r="C20130" i="29" s="1"/>
  <c r="C20131" i="29" s="1"/>
  <c r="C20132" i="29" s="1"/>
  <c r="C20133" i="29" s="1"/>
  <c r="C20134" i="29" s="1"/>
  <c r="C20135" i="29" s="1"/>
  <c r="C20136" i="29" s="1"/>
  <c r="C20137" i="29" s="1"/>
  <c r="C20138" i="29" s="1"/>
  <c r="C20139" i="29" s="1"/>
  <c r="C20140" i="29" s="1"/>
  <c r="C20141" i="29" s="1"/>
  <c r="C20142" i="29" s="1"/>
  <c r="C20143" i="29" s="1"/>
  <c r="C20144" i="29" s="1"/>
  <c r="C20145" i="29" s="1"/>
  <c r="C20146" i="29" s="1"/>
  <c r="C20147" i="29" s="1"/>
  <c r="C20148" i="29" s="1"/>
  <c r="C20149" i="29" s="1"/>
  <c r="C20150" i="29" s="1"/>
  <c r="C20151" i="29" s="1"/>
  <c r="C20152" i="29" s="1"/>
  <c r="C20153" i="29" s="1"/>
  <c r="C20154" i="29" s="1"/>
  <c r="C20155" i="29" s="1"/>
  <c r="C20156" i="29" s="1"/>
  <c r="C20157" i="29" s="1"/>
  <c r="C20158" i="29" s="1"/>
  <c r="C20159" i="29" s="1"/>
  <c r="C20160" i="29" s="1"/>
  <c r="C20161" i="29" s="1"/>
  <c r="C20162" i="29" s="1"/>
  <c r="C20163" i="29" s="1"/>
  <c r="C20164" i="29" s="1"/>
  <c r="C20165" i="29" s="1"/>
  <c r="C20166" i="29" s="1"/>
  <c r="C20167" i="29" s="1"/>
  <c r="C20168" i="29" s="1"/>
  <c r="C20169" i="29" s="1"/>
  <c r="C20170" i="29" s="1"/>
  <c r="C20171" i="29" s="1"/>
  <c r="C20172" i="29" s="1"/>
  <c r="C20173" i="29" s="1"/>
  <c r="C20174" i="29" s="1"/>
  <c r="C20175" i="29" s="1"/>
  <c r="C20176" i="29" s="1"/>
  <c r="C20177" i="29" s="1"/>
  <c r="C20178" i="29" s="1"/>
  <c r="C20179" i="29" s="1"/>
  <c r="C20180" i="29" s="1"/>
  <c r="C20181" i="29" s="1"/>
  <c r="C20182" i="29" s="1"/>
  <c r="C20183" i="29" s="1"/>
  <c r="C20184" i="29" s="1"/>
  <c r="C20185" i="29" s="1"/>
  <c r="C20186" i="29" s="1"/>
  <c r="C20187" i="29" s="1"/>
  <c r="C20188" i="29" s="1"/>
  <c r="C20189" i="29" s="1"/>
  <c r="C20190" i="29" s="1"/>
  <c r="C20191" i="29" s="1"/>
  <c r="C20192" i="29" s="1"/>
  <c r="C20193" i="29" s="1"/>
  <c r="C20194" i="29" s="1"/>
  <c r="C20195" i="29" s="1"/>
  <c r="C20196" i="29" s="1"/>
  <c r="C20197" i="29" s="1"/>
  <c r="C20198" i="29" s="1"/>
  <c r="C20199" i="29" s="1"/>
  <c r="C20200" i="29" s="1"/>
  <c r="C20201" i="29" s="1"/>
  <c r="C20202" i="29" s="1"/>
  <c r="C20203" i="29" s="1"/>
  <c r="C20204" i="29" s="1"/>
  <c r="C20205" i="29" s="1"/>
  <c r="C20206" i="29" s="1"/>
  <c r="C20207" i="29" s="1"/>
  <c r="C20208" i="29" s="1"/>
  <c r="C20209" i="29" s="1"/>
  <c r="C20210" i="29" s="1"/>
  <c r="C20211" i="29" s="1"/>
  <c r="C20212" i="29" s="1"/>
  <c r="C20213" i="29" s="1"/>
  <c r="C20214" i="29" s="1"/>
  <c r="C20215" i="29" s="1"/>
  <c r="C20216" i="29" s="1"/>
  <c r="C20217" i="29" s="1"/>
  <c r="C20218" i="29" s="1"/>
  <c r="C20219" i="29" s="1"/>
  <c r="C20220" i="29" s="1"/>
  <c r="C20221" i="29" s="1"/>
  <c r="C20222" i="29" s="1"/>
  <c r="C20223" i="29" s="1"/>
  <c r="C20224" i="29" s="1"/>
  <c r="C20225" i="29" s="1"/>
  <c r="C20226" i="29" s="1"/>
  <c r="C20227" i="29" s="1"/>
  <c r="C20228" i="29" s="1"/>
  <c r="C20229" i="29" s="1"/>
  <c r="C20230" i="29" s="1"/>
  <c r="C20231" i="29" s="1"/>
  <c r="C20232" i="29" s="1"/>
  <c r="C20233" i="29" s="1"/>
  <c r="C20234" i="29" s="1"/>
  <c r="C20235" i="29" s="1"/>
  <c r="C20236" i="29" s="1"/>
  <c r="C20237" i="29" s="1"/>
  <c r="C20238" i="29" s="1"/>
  <c r="C20239" i="29" s="1"/>
  <c r="C20240" i="29" s="1"/>
  <c r="C20241" i="29" s="1"/>
  <c r="C20242" i="29" s="1"/>
  <c r="C20243" i="29" s="1"/>
  <c r="C20244" i="29" s="1"/>
  <c r="C20245" i="29" s="1"/>
  <c r="C20246" i="29" s="1"/>
  <c r="C20247" i="29" s="1"/>
  <c r="C20248" i="29" s="1"/>
  <c r="C20249" i="29" s="1"/>
  <c r="C20250" i="29" s="1"/>
  <c r="C20251" i="29" s="1"/>
  <c r="C20252" i="29" s="1"/>
  <c r="C20253" i="29" s="1"/>
  <c r="C20254" i="29" s="1"/>
  <c r="C20255" i="29" s="1"/>
  <c r="C20256" i="29" s="1"/>
  <c r="C20257" i="29" s="1"/>
  <c r="C20258" i="29" s="1"/>
  <c r="C20259" i="29" s="1"/>
  <c r="C20260" i="29" s="1"/>
  <c r="C20261" i="29" s="1"/>
  <c r="C20262" i="29" s="1"/>
  <c r="C20263" i="29" s="1"/>
  <c r="C20264" i="29" s="1"/>
  <c r="C20265" i="29" s="1"/>
  <c r="C20266" i="29" s="1"/>
  <c r="C20267" i="29" s="1"/>
  <c r="C20268" i="29" s="1"/>
  <c r="C20269" i="29" s="1"/>
  <c r="C20270" i="29" s="1"/>
  <c r="C20271" i="29" s="1"/>
  <c r="C20272" i="29" s="1"/>
  <c r="C20273" i="29" s="1"/>
  <c r="C20274" i="29" s="1"/>
  <c r="C20275" i="29" s="1"/>
  <c r="C20276" i="29" s="1"/>
  <c r="C20277" i="29" s="1"/>
  <c r="C20278" i="29" s="1"/>
  <c r="C20279" i="29" s="1"/>
  <c r="C20280" i="29" s="1"/>
  <c r="C20281" i="29" s="1"/>
  <c r="C20282" i="29" s="1"/>
  <c r="C20283" i="29" s="1"/>
  <c r="C20284" i="29" s="1"/>
  <c r="C20285" i="29" s="1"/>
  <c r="C20286" i="29" s="1"/>
  <c r="C20287" i="29" s="1"/>
  <c r="C20288" i="29" s="1"/>
  <c r="C20289" i="29" s="1"/>
  <c r="C20290" i="29" s="1"/>
  <c r="C20291" i="29" s="1"/>
  <c r="C20292" i="29" s="1"/>
  <c r="C20293" i="29" s="1"/>
  <c r="C20294" i="29" s="1"/>
  <c r="C20295" i="29" s="1"/>
  <c r="C20296" i="29" s="1"/>
  <c r="C20297" i="29" s="1"/>
  <c r="C20298" i="29" s="1"/>
  <c r="C20299" i="29" s="1"/>
  <c r="C20300" i="29" s="1"/>
  <c r="C20301" i="29" s="1"/>
  <c r="C20302" i="29" s="1"/>
  <c r="C20303" i="29" s="1"/>
  <c r="C20304" i="29" s="1"/>
  <c r="C20305" i="29" s="1"/>
  <c r="C20306" i="29" s="1"/>
  <c r="C20307" i="29" s="1"/>
  <c r="C20308" i="29" s="1"/>
  <c r="C20309" i="29" s="1"/>
  <c r="C20310" i="29" s="1"/>
  <c r="C20311" i="29" s="1"/>
  <c r="C20312" i="29" s="1"/>
  <c r="C20313" i="29" s="1"/>
  <c r="C20314" i="29" s="1"/>
  <c r="C20315" i="29" s="1"/>
  <c r="C20316" i="29" s="1"/>
  <c r="C20317" i="29" s="1"/>
  <c r="C20318" i="29" s="1"/>
  <c r="C20319" i="29" s="1"/>
  <c r="C20320" i="29" s="1"/>
  <c r="C20321" i="29" s="1"/>
  <c r="C20322" i="29" s="1"/>
  <c r="C20323" i="29" s="1"/>
  <c r="C20324" i="29" s="1"/>
  <c r="C20325" i="29" s="1"/>
  <c r="C20326" i="29" s="1"/>
  <c r="C20327" i="29" s="1"/>
  <c r="C20328" i="29" s="1"/>
  <c r="C20329" i="29" s="1"/>
  <c r="C20330" i="29" s="1"/>
  <c r="C20331" i="29" s="1"/>
  <c r="C20332" i="29" s="1"/>
  <c r="C20333" i="29" s="1"/>
  <c r="C20334" i="29" s="1"/>
  <c r="C20335" i="29" s="1"/>
  <c r="C20336" i="29" s="1"/>
  <c r="C20337" i="29" s="1"/>
  <c r="C20338" i="29" s="1"/>
  <c r="C20339" i="29" s="1"/>
  <c r="C20340" i="29" s="1"/>
  <c r="C20341" i="29" s="1"/>
  <c r="C20342" i="29" s="1"/>
  <c r="C20343" i="29" s="1"/>
  <c r="C20344" i="29" s="1"/>
  <c r="C20345" i="29" s="1"/>
  <c r="C20346" i="29" s="1"/>
  <c r="C20347" i="29" s="1"/>
  <c r="C20348" i="29" s="1"/>
  <c r="C20349" i="29" s="1"/>
  <c r="C20350" i="29" s="1"/>
  <c r="C20351" i="29" s="1"/>
  <c r="C20352" i="29" s="1"/>
  <c r="C20353" i="29" s="1"/>
  <c r="C20354" i="29" s="1"/>
  <c r="C20355" i="29" s="1"/>
  <c r="C20356" i="29" s="1"/>
  <c r="C20357" i="29" s="1"/>
  <c r="C20358" i="29" s="1"/>
  <c r="C20359" i="29" s="1"/>
  <c r="C20360" i="29" s="1"/>
  <c r="C20361" i="29" s="1"/>
  <c r="C20362" i="29" s="1"/>
  <c r="C20363" i="29" s="1"/>
  <c r="C20364" i="29" s="1"/>
  <c r="C20365" i="29" s="1"/>
  <c r="C20366" i="29" s="1"/>
  <c r="C20367" i="29" s="1"/>
  <c r="C20368" i="29" s="1"/>
  <c r="C20369" i="29" s="1"/>
  <c r="C20370" i="29" s="1"/>
  <c r="C20371" i="29" s="1"/>
  <c r="C20372" i="29" s="1"/>
  <c r="C20373" i="29" s="1"/>
  <c r="C20374" i="29" s="1"/>
  <c r="C20375" i="29" s="1"/>
  <c r="C20376" i="29" s="1"/>
  <c r="C20377" i="29" s="1"/>
  <c r="C20378" i="29" s="1"/>
  <c r="C20379" i="29" s="1"/>
  <c r="C20380" i="29" s="1"/>
  <c r="C20381" i="29" s="1"/>
  <c r="C20382" i="29" s="1"/>
  <c r="C20383" i="29" s="1"/>
  <c r="C20384" i="29" s="1"/>
  <c r="C20385" i="29" s="1"/>
  <c r="C20386" i="29" s="1"/>
  <c r="C20387" i="29" s="1"/>
  <c r="C20388" i="29" s="1"/>
  <c r="C20389" i="29" s="1"/>
  <c r="C20390" i="29" s="1"/>
  <c r="C20391" i="29" s="1"/>
  <c r="C20392" i="29" s="1"/>
  <c r="C20393" i="29" s="1"/>
  <c r="C20394" i="29" s="1"/>
  <c r="C20395" i="29" s="1"/>
  <c r="C20396" i="29" s="1"/>
  <c r="C20397" i="29" s="1"/>
  <c r="C20398" i="29" s="1"/>
  <c r="C20399" i="29" s="1"/>
  <c r="C20400" i="29" s="1"/>
  <c r="C20401" i="29" s="1"/>
  <c r="C20402" i="29" s="1"/>
  <c r="C20403" i="29" s="1"/>
  <c r="C20404" i="29" s="1"/>
  <c r="C20405" i="29" s="1"/>
  <c r="C20406" i="29" s="1"/>
  <c r="C20407" i="29" s="1"/>
  <c r="C20408" i="29" s="1"/>
  <c r="C20409" i="29" s="1"/>
  <c r="C20410" i="29" s="1"/>
  <c r="C20411" i="29" s="1"/>
  <c r="C20412" i="29" s="1"/>
  <c r="C20413" i="29" s="1"/>
  <c r="C20414" i="29" s="1"/>
  <c r="C20415" i="29" s="1"/>
  <c r="C20416" i="29" s="1"/>
  <c r="C20417" i="29" s="1"/>
  <c r="C20418" i="29" s="1"/>
  <c r="C20419" i="29" s="1"/>
  <c r="C20420" i="29" s="1"/>
  <c r="C20421" i="29" s="1"/>
  <c r="C20422" i="29" s="1"/>
  <c r="C20423" i="29" s="1"/>
  <c r="C20424" i="29" s="1"/>
  <c r="C20425" i="29" s="1"/>
  <c r="C20426" i="29" s="1"/>
  <c r="C20427" i="29" s="1"/>
  <c r="C20428" i="29" s="1"/>
  <c r="C20429" i="29" s="1"/>
  <c r="C20430" i="29" s="1"/>
  <c r="C20431" i="29" s="1"/>
  <c r="C20432" i="29" s="1"/>
  <c r="C20433" i="29" s="1"/>
  <c r="C20434" i="29" s="1"/>
  <c r="C20435" i="29" s="1"/>
  <c r="C20436" i="29" s="1"/>
  <c r="C20437" i="29" s="1"/>
  <c r="C20438" i="29" s="1"/>
  <c r="C20439" i="29" s="1"/>
  <c r="C20440" i="29" s="1"/>
  <c r="C20441" i="29" s="1"/>
  <c r="C20442" i="29" s="1"/>
  <c r="C20443" i="29" s="1"/>
  <c r="C20444" i="29" s="1"/>
  <c r="C20445" i="29" s="1"/>
  <c r="C20446" i="29" s="1"/>
  <c r="C20447" i="29" s="1"/>
  <c r="C20448" i="29" s="1"/>
  <c r="C20449" i="29" s="1"/>
  <c r="C20450" i="29" s="1"/>
  <c r="C20451" i="29" s="1"/>
  <c r="C20452" i="29" s="1"/>
  <c r="C20453" i="29" s="1"/>
  <c r="C20454" i="29" s="1"/>
  <c r="C20455" i="29" s="1"/>
  <c r="C20456" i="29" s="1"/>
  <c r="C20457" i="29" s="1"/>
  <c r="C20458" i="29" s="1"/>
  <c r="C20459" i="29" s="1"/>
  <c r="C20460" i="29" s="1"/>
  <c r="C20461" i="29" s="1"/>
  <c r="C20462" i="29" s="1"/>
  <c r="C20463" i="29" s="1"/>
  <c r="C20464" i="29" s="1"/>
  <c r="C20465" i="29" s="1"/>
  <c r="C20466" i="29" s="1"/>
  <c r="C20467" i="29" s="1"/>
  <c r="C20468" i="29" s="1"/>
  <c r="B20106" i="29"/>
  <c r="B20107" i="29" s="1"/>
  <c r="B20108" i="29" s="1"/>
  <c r="B20109" i="29" s="1"/>
  <c r="B20110" i="29" s="1"/>
  <c r="B20111" i="29" s="1"/>
  <c r="B20112" i="29" s="1"/>
  <c r="B20113" i="29" s="1"/>
  <c r="B20114" i="29" s="1"/>
  <c r="B20115" i="29" s="1"/>
  <c r="B20116" i="29" s="1"/>
  <c r="B20117" i="29" s="1"/>
  <c r="B20118" i="29" s="1"/>
  <c r="B20119" i="29" s="1"/>
  <c r="B20120" i="29" s="1"/>
  <c r="B20121" i="29" s="1"/>
  <c r="B20122" i="29" s="1"/>
  <c r="B20123" i="29" s="1"/>
  <c r="B20124" i="29" s="1"/>
  <c r="B20125" i="29" s="1"/>
  <c r="B20126" i="29" s="1"/>
  <c r="B20127" i="29" s="1"/>
  <c r="B20128" i="29" s="1"/>
  <c r="B20129" i="29" s="1"/>
  <c r="B20130" i="29" s="1"/>
  <c r="B20131" i="29" s="1"/>
  <c r="B20132" i="29" s="1"/>
  <c r="B20133" i="29" s="1"/>
  <c r="B20134" i="29" s="1"/>
  <c r="B20135" i="29" s="1"/>
  <c r="B20136" i="29" s="1"/>
  <c r="B20137" i="29" s="1"/>
  <c r="B20138" i="29" s="1"/>
  <c r="B20139" i="29" s="1"/>
  <c r="B20140" i="29" s="1"/>
  <c r="B20141" i="29" s="1"/>
  <c r="B20142" i="29" s="1"/>
  <c r="B20143" i="29" s="1"/>
  <c r="B20144" i="29" s="1"/>
  <c r="B20145" i="29" s="1"/>
  <c r="B20146" i="29" s="1"/>
  <c r="B20147" i="29" s="1"/>
  <c r="B20148" i="29" s="1"/>
  <c r="B20149" i="29" s="1"/>
  <c r="B20150" i="29" s="1"/>
  <c r="B20151" i="29" s="1"/>
  <c r="B20152" i="29" s="1"/>
  <c r="B20153" i="29" s="1"/>
  <c r="B20154" i="29" s="1"/>
  <c r="B20155" i="29" s="1"/>
  <c r="B20156" i="29" s="1"/>
  <c r="B20157" i="29" s="1"/>
  <c r="B20158" i="29" s="1"/>
  <c r="B20159" i="29" s="1"/>
  <c r="B20160" i="29" s="1"/>
  <c r="B20161" i="29" s="1"/>
  <c r="B20162" i="29" s="1"/>
  <c r="B20163" i="29" s="1"/>
  <c r="B20164" i="29" s="1"/>
  <c r="B20165" i="29" s="1"/>
  <c r="B20166" i="29" s="1"/>
  <c r="B20167" i="29" s="1"/>
  <c r="B20168" i="29" s="1"/>
  <c r="B20169" i="29" s="1"/>
  <c r="B20170" i="29" s="1"/>
  <c r="B20171" i="29" s="1"/>
  <c r="B20172" i="29" s="1"/>
  <c r="B20173" i="29" s="1"/>
  <c r="B20174" i="29" s="1"/>
  <c r="B20175" i="29" s="1"/>
  <c r="B20176" i="29" s="1"/>
  <c r="B20177" i="29" s="1"/>
  <c r="B20178" i="29" s="1"/>
  <c r="B20179" i="29" s="1"/>
  <c r="B20180" i="29" s="1"/>
  <c r="B20181" i="29" s="1"/>
  <c r="B20182" i="29" s="1"/>
  <c r="B20183" i="29" s="1"/>
  <c r="B20184" i="29" s="1"/>
  <c r="B20185" i="29" s="1"/>
  <c r="B20186" i="29" s="1"/>
  <c r="B20187" i="29" s="1"/>
  <c r="B20188" i="29" s="1"/>
  <c r="B20189" i="29" s="1"/>
  <c r="B20190" i="29" s="1"/>
  <c r="B20191" i="29" s="1"/>
  <c r="B20192" i="29" s="1"/>
  <c r="B20193" i="29" s="1"/>
  <c r="B20194" i="29" s="1"/>
  <c r="B20195" i="29" s="1"/>
  <c r="B20196" i="29" s="1"/>
  <c r="B20197" i="29" s="1"/>
  <c r="B20198" i="29" s="1"/>
  <c r="B20199" i="29" s="1"/>
  <c r="B20200" i="29" s="1"/>
  <c r="B20201" i="29" s="1"/>
  <c r="B20202" i="29" s="1"/>
  <c r="B20203" i="29" s="1"/>
  <c r="B20204" i="29" s="1"/>
  <c r="B20205" i="29" s="1"/>
  <c r="B20206" i="29" s="1"/>
  <c r="B20207" i="29" s="1"/>
  <c r="B20208" i="29" s="1"/>
  <c r="B20209" i="29" s="1"/>
  <c r="B20210" i="29" s="1"/>
  <c r="B20211" i="29" s="1"/>
  <c r="B20212" i="29" s="1"/>
  <c r="B20213" i="29" s="1"/>
  <c r="B20214" i="29" s="1"/>
  <c r="B20215" i="29" s="1"/>
  <c r="B20216" i="29" s="1"/>
  <c r="B20217" i="29" s="1"/>
  <c r="B20218" i="29" s="1"/>
  <c r="B20219" i="29" s="1"/>
  <c r="B20220" i="29" s="1"/>
  <c r="B20221" i="29" s="1"/>
  <c r="B20222" i="29" s="1"/>
  <c r="B20223" i="29" s="1"/>
  <c r="B20224" i="29" s="1"/>
  <c r="B20225" i="29" s="1"/>
  <c r="B20226" i="29" s="1"/>
  <c r="B20227" i="29" s="1"/>
  <c r="B20228" i="29" s="1"/>
  <c r="B20229" i="29" s="1"/>
  <c r="B20230" i="29" s="1"/>
  <c r="B20231" i="29" s="1"/>
  <c r="B20232" i="29" s="1"/>
  <c r="B20233" i="29" s="1"/>
  <c r="B20234" i="29" s="1"/>
  <c r="B20235" i="29" s="1"/>
  <c r="B20236" i="29" s="1"/>
  <c r="B20237" i="29" s="1"/>
  <c r="B20238" i="29" s="1"/>
  <c r="B20239" i="29" s="1"/>
  <c r="B20240" i="29" s="1"/>
  <c r="B20241" i="29" s="1"/>
  <c r="B20242" i="29" s="1"/>
  <c r="B20243" i="29" s="1"/>
  <c r="B20244" i="29" s="1"/>
  <c r="B20245" i="29" s="1"/>
  <c r="B20246" i="29" s="1"/>
  <c r="B20247" i="29" s="1"/>
  <c r="B20248" i="29" s="1"/>
  <c r="B20249" i="29" s="1"/>
  <c r="B20250" i="29" s="1"/>
  <c r="B20251" i="29" s="1"/>
  <c r="B20252" i="29" s="1"/>
  <c r="B20253" i="29" s="1"/>
  <c r="B20254" i="29" s="1"/>
  <c r="B20255" i="29" s="1"/>
  <c r="B20256" i="29" s="1"/>
  <c r="B20257" i="29" s="1"/>
  <c r="B20258" i="29" s="1"/>
  <c r="B20259" i="29" s="1"/>
  <c r="B20260" i="29" s="1"/>
  <c r="B20261" i="29" s="1"/>
  <c r="B20262" i="29" s="1"/>
  <c r="B20263" i="29" s="1"/>
  <c r="B20264" i="29" s="1"/>
  <c r="B20265" i="29" s="1"/>
  <c r="B20266" i="29" s="1"/>
  <c r="B20267" i="29" s="1"/>
  <c r="B20268" i="29" s="1"/>
  <c r="B20269" i="29" s="1"/>
  <c r="B20270" i="29" s="1"/>
  <c r="B20271" i="29" s="1"/>
  <c r="B20272" i="29" s="1"/>
  <c r="B20273" i="29" s="1"/>
  <c r="B20274" i="29" s="1"/>
  <c r="B20275" i="29" s="1"/>
  <c r="B20276" i="29" s="1"/>
  <c r="B20277" i="29" s="1"/>
  <c r="B20278" i="29" s="1"/>
  <c r="B20279" i="29" s="1"/>
  <c r="B20280" i="29" s="1"/>
  <c r="B20281" i="29" s="1"/>
  <c r="B20282" i="29" s="1"/>
  <c r="B20283" i="29" s="1"/>
  <c r="B20284" i="29" s="1"/>
  <c r="B20285" i="29" s="1"/>
  <c r="B20286" i="29" s="1"/>
  <c r="B20287" i="29" s="1"/>
  <c r="B20288" i="29" s="1"/>
  <c r="B20289" i="29" s="1"/>
  <c r="B20290" i="29" s="1"/>
  <c r="B20291" i="29" s="1"/>
  <c r="B20292" i="29" s="1"/>
  <c r="B20293" i="29" s="1"/>
  <c r="B20294" i="29" s="1"/>
  <c r="B20295" i="29" s="1"/>
  <c r="B20296" i="29" s="1"/>
  <c r="B20297" i="29" s="1"/>
  <c r="B20298" i="29" s="1"/>
  <c r="B20299" i="29" s="1"/>
  <c r="B20300" i="29" s="1"/>
  <c r="B20301" i="29" s="1"/>
  <c r="B20302" i="29" s="1"/>
  <c r="B20303" i="29" s="1"/>
  <c r="B20304" i="29" s="1"/>
  <c r="B20305" i="29" s="1"/>
  <c r="B20306" i="29" s="1"/>
  <c r="B20307" i="29" s="1"/>
  <c r="B20308" i="29" s="1"/>
  <c r="B20309" i="29" s="1"/>
  <c r="B20310" i="29" s="1"/>
  <c r="B20311" i="29" s="1"/>
  <c r="B20312" i="29" s="1"/>
  <c r="B20313" i="29" s="1"/>
  <c r="B20314" i="29" s="1"/>
  <c r="B20315" i="29" s="1"/>
  <c r="B20316" i="29" s="1"/>
  <c r="B20317" i="29" s="1"/>
  <c r="B20318" i="29" s="1"/>
  <c r="B20319" i="29" s="1"/>
  <c r="B20320" i="29" s="1"/>
  <c r="B20321" i="29" s="1"/>
  <c r="B20322" i="29" s="1"/>
  <c r="B20323" i="29" s="1"/>
  <c r="B20324" i="29" s="1"/>
  <c r="B20325" i="29" s="1"/>
  <c r="B20326" i="29" s="1"/>
  <c r="B20327" i="29" s="1"/>
  <c r="B20328" i="29" s="1"/>
  <c r="B20329" i="29" s="1"/>
  <c r="B20330" i="29" s="1"/>
  <c r="B20331" i="29" s="1"/>
  <c r="B20332" i="29" s="1"/>
  <c r="B20333" i="29" s="1"/>
  <c r="B20334" i="29" s="1"/>
  <c r="B20335" i="29" s="1"/>
  <c r="B20336" i="29" s="1"/>
  <c r="B20337" i="29" s="1"/>
  <c r="B20338" i="29" s="1"/>
  <c r="B20339" i="29" s="1"/>
  <c r="B20340" i="29" s="1"/>
  <c r="B20341" i="29" s="1"/>
  <c r="B20342" i="29" s="1"/>
  <c r="B20343" i="29" s="1"/>
  <c r="B20344" i="29" s="1"/>
  <c r="B20345" i="29" s="1"/>
  <c r="B20346" i="29" s="1"/>
  <c r="B20347" i="29" s="1"/>
  <c r="B20348" i="29" s="1"/>
  <c r="B20349" i="29" s="1"/>
  <c r="B20350" i="29" s="1"/>
  <c r="B20351" i="29" s="1"/>
  <c r="B20352" i="29" s="1"/>
  <c r="B20353" i="29" s="1"/>
  <c r="B20354" i="29" s="1"/>
  <c r="B20355" i="29" s="1"/>
  <c r="B20356" i="29" s="1"/>
  <c r="B20357" i="29" s="1"/>
  <c r="B20358" i="29" s="1"/>
  <c r="B20359" i="29" s="1"/>
  <c r="B20360" i="29" s="1"/>
  <c r="B20361" i="29" s="1"/>
  <c r="B20362" i="29" s="1"/>
  <c r="B20363" i="29" s="1"/>
  <c r="B20364" i="29" s="1"/>
  <c r="B20365" i="29" s="1"/>
  <c r="B20366" i="29" s="1"/>
  <c r="B20367" i="29" s="1"/>
  <c r="B20368" i="29" s="1"/>
  <c r="B20369" i="29" s="1"/>
  <c r="B20370" i="29" s="1"/>
  <c r="B20371" i="29" s="1"/>
  <c r="B20372" i="29" s="1"/>
  <c r="B20373" i="29" s="1"/>
  <c r="B20374" i="29" s="1"/>
  <c r="B20375" i="29" s="1"/>
  <c r="B20376" i="29" s="1"/>
  <c r="B20377" i="29" s="1"/>
  <c r="B20378" i="29" s="1"/>
  <c r="B20379" i="29" s="1"/>
  <c r="B20380" i="29" s="1"/>
  <c r="B20381" i="29" s="1"/>
  <c r="B20382" i="29" s="1"/>
  <c r="B20383" i="29" s="1"/>
  <c r="B20384" i="29" s="1"/>
  <c r="B20385" i="29" s="1"/>
  <c r="B20386" i="29" s="1"/>
  <c r="B20387" i="29" s="1"/>
  <c r="B20388" i="29" s="1"/>
  <c r="B20389" i="29" s="1"/>
  <c r="B20390" i="29" s="1"/>
  <c r="B20391" i="29" s="1"/>
  <c r="B20392" i="29" s="1"/>
  <c r="B20393" i="29" s="1"/>
  <c r="B20394" i="29" s="1"/>
  <c r="B20395" i="29" s="1"/>
  <c r="B20396" i="29" s="1"/>
  <c r="B20397" i="29" s="1"/>
  <c r="B20398" i="29" s="1"/>
  <c r="B20399" i="29" s="1"/>
  <c r="B20400" i="29" s="1"/>
  <c r="B20401" i="29" s="1"/>
  <c r="B20402" i="29" s="1"/>
  <c r="B20403" i="29" s="1"/>
  <c r="B20404" i="29" s="1"/>
  <c r="B20405" i="29" s="1"/>
  <c r="B20406" i="29" s="1"/>
  <c r="B20407" i="29" s="1"/>
  <c r="B20408" i="29" s="1"/>
  <c r="B20409" i="29" s="1"/>
  <c r="B20410" i="29" s="1"/>
  <c r="B20411" i="29" s="1"/>
  <c r="B20412" i="29" s="1"/>
  <c r="B20413" i="29" s="1"/>
  <c r="B20414" i="29" s="1"/>
  <c r="B20415" i="29" s="1"/>
  <c r="B20416" i="29" s="1"/>
  <c r="B20417" i="29" s="1"/>
  <c r="B20418" i="29" s="1"/>
  <c r="B20419" i="29" s="1"/>
  <c r="B20420" i="29" s="1"/>
  <c r="B20421" i="29" s="1"/>
  <c r="B20422" i="29" s="1"/>
  <c r="B20423" i="29" s="1"/>
  <c r="B20424" i="29" s="1"/>
  <c r="B20425" i="29" s="1"/>
  <c r="B20426" i="29" s="1"/>
  <c r="B20427" i="29" s="1"/>
  <c r="B20428" i="29" s="1"/>
  <c r="B20429" i="29" s="1"/>
  <c r="B20430" i="29" s="1"/>
  <c r="B20431" i="29" s="1"/>
  <c r="B20432" i="29" s="1"/>
  <c r="B20433" i="29" s="1"/>
  <c r="B20434" i="29" s="1"/>
  <c r="B20435" i="29" s="1"/>
  <c r="B20436" i="29" s="1"/>
  <c r="B20437" i="29" s="1"/>
  <c r="B20438" i="29" s="1"/>
  <c r="B20439" i="29" s="1"/>
  <c r="B20440" i="29" s="1"/>
  <c r="B20441" i="29" s="1"/>
  <c r="B20442" i="29" s="1"/>
  <c r="B20443" i="29" s="1"/>
  <c r="B20444" i="29" s="1"/>
  <c r="B20445" i="29" s="1"/>
  <c r="B20446" i="29" s="1"/>
  <c r="B20447" i="29" s="1"/>
  <c r="B20448" i="29" s="1"/>
  <c r="B20449" i="29" s="1"/>
  <c r="B20450" i="29" s="1"/>
  <c r="B20451" i="29" s="1"/>
  <c r="B20452" i="29" s="1"/>
  <c r="B20453" i="29" s="1"/>
  <c r="B20454" i="29" s="1"/>
  <c r="B20455" i="29" s="1"/>
  <c r="B20456" i="29" s="1"/>
  <c r="B20457" i="29" s="1"/>
  <c r="B20458" i="29" s="1"/>
  <c r="B20459" i="29" s="1"/>
  <c r="B20460" i="29" s="1"/>
  <c r="B20461" i="29" s="1"/>
  <c r="B20462" i="29" s="1"/>
  <c r="B20463" i="29" s="1"/>
  <c r="B20464" i="29" s="1"/>
  <c r="B20465" i="29" s="1"/>
  <c r="B20466" i="29" s="1"/>
  <c r="B20467" i="29" s="1"/>
  <c r="B20468" i="29" s="1"/>
  <c r="D20460" i="29"/>
  <c r="D20461" i="29" s="1"/>
  <c r="D20462" i="29" s="1"/>
  <c r="D20463" i="29" s="1"/>
  <c r="D20464" i="29" s="1"/>
  <c r="D20465" i="29" s="1"/>
  <c r="D20466" i="29" s="1"/>
  <c r="D20467" i="29" s="1"/>
  <c r="D20468" i="29" s="1"/>
  <c r="D20469" i="29" s="1"/>
  <c r="D20470" i="29" s="1"/>
  <c r="D20471" i="29" s="1"/>
  <c r="D20472" i="29" s="1"/>
  <c r="D20473" i="29" s="1"/>
  <c r="D20474" i="29" s="1"/>
  <c r="D20475" i="29" s="1"/>
  <c r="D20476" i="29" s="1"/>
  <c r="D20477" i="29" s="1"/>
  <c r="D20478" i="29" s="1"/>
  <c r="D20479" i="29" s="1"/>
  <c r="D20480" i="29" s="1"/>
  <c r="D20481" i="29" s="1"/>
  <c r="D20482" i="29" s="1"/>
  <c r="D20483" i="29" s="1"/>
  <c r="D20484" i="29" s="1"/>
  <c r="D20485" i="29" s="1"/>
  <c r="D20486" i="29" s="1"/>
  <c r="D20487" i="29" s="1"/>
  <c r="D20488" i="29" s="1"/>
  <c r="D20489" i="29" s="1"/>
  <c r="D20490" i="29" s="1"/>
  <c r="D20491" i="29" s="1"/>
  <c r="D20492" i="29" s="1"/>
  <c r="D20493" i="29" s="1"/>
  <c r="D20494" i="29" s="1"/>
  <c r="D20495" i="29" s="1"/>
  <c r="D20496" i="29" s="1"/>
  <c r="D20497" i="29" s="1"/>
  <c r="D20498" i="29" s="1"/>
  <c r="D20499" i="29" s="1"/>
  <c r="D20500" i="29" s="1"/>
  <c r="D20501" i="29" s="1"/>
  <c r="D20502" i="29" s="1"/>
  <c r="D20503" i="29" s="1"/>
  <c r="D20504" i="29" s="1"/>
  <c r="D20505" i="29" s="1"/>
  <c r="D20506" i="29" s="1"/>
  <c r="D20507" i="29" s="1"/>
  <c r="D20508" i="29" s="1"/>
  <c r="D20509" i="29" s="1"/>
  <c r="D20510" i="29" s="1"/>
  <c r="D20511" i="29" s="1"/>
  <c r="D20512" i="29" s="1"/>
  <c r="D20513" i="29" s="1"/>
  <c r="D20514" i="29" s="1"/>
  <c r="D20515" i="29" s="1"/>
  <c r="D20516" i="29" s="1"/>
  <c r="D20517" i="29" s="1"/>
  <c r="D20518" i="29" s="1"/>
  <c r="D20519" i="29" s="1"/>
  <c r="D20520" i="29" s="1"/>
  <c r="D20521" i="29" s="1"/>
  <c r="D20522" i="29" s="1"/>
  <c r="D20523" i="29" s="1"/>
  <c r="D20524" i="29" s="1"/>
  <c r="D20525" i="29" s="1"/>
  <c r="D20526" i="29" s="1"/>
  <c r="D20527" i="29" s="1"/>
  <c r="D20528" i="29" s="1"/>
  <c r="D20529" i="29" s="1"/>
  <c r="D20530" i="29" s="1"/>
  <c r="D20531" i="29" s="1"/>
  <c r="D20532" i="29" s="1"/>
  <c r="D20533" i="29" s="1"/>
  <c r="D20534" i="29" s="1"/>
  <c r="D20535" i="29" s="1"/>
  <c r="D20536" i="29" s="1"/>
  <c r="D20537" i="29" s="1"/>
  <c r="D20538" i="29" s="1"/>
  <c r="D20539" i="29" s="1"/>
  <c r="D20540" i="29" s="1"/>
  <c r="D20541" i="29" s="1"/>
  <c r="D20542" i="29" s="1"/>
  <c r="D20543" i="29" s="1"/>
  <c r="D20544" i="29" s="1"/>
  <c r="D20545" i="29" s="1"/>
  <c r="D20546" i="29" s="1"/>
  <c r="D20547" i="29" s="1"/>
  <c r="D20548" i="29" s="1"/>
  <c r="D20549" i="29" s="1"/>
  <c r="D20550" i="29" s="1"/>
  <c r="D20551" i="29" s="1"/>
  <c r="D20552" i="29" s="1"/>
  <c r="D20553" i="29" s="1"/>
  <c r="D20554" i="29" s="1"/>
  <c r="D20555" i="29" s="1"/>
  <c r="D20556" i="29" s="1"/>
  <c r="D20557" i="29" s="1"/>
  <c r="D20558" i="29" s="1"/>
  <c r="D20559" i="29" s="1"/>
  <c r="D20560" i="29" s="1"/>
  <c r="D20561" i="29" s="1"/>
  <c r="D20562" i="29" s="1"/>
  <c r="D20563" i="29" s="1"/>
  <c r="D20564" i="29" s="1"/>
  <c r="D20565" i="29" s="1"/>
  <c r="D20566" i="29" s="1"/>
  <c r="D20567" i="29" s="1"/>
  <c r="D20568" i="29" s="1"/>
  <c r="D20569" i="29" s="1"/>
  <c r="D20570" i="29" s="1"/>
  <c r="D20571" i="29" s="1"/>
  <c r="D20572" i="29" s="1"/>
  <c r="D20573" i="29" s="1"/>
  <c r="D20574" i="29" s="1"/>
  <c r="D20575" i="29" s="1"/>
  <c r="D20576" i="29" s="1"/>
  <c r="D20577" i="29" s="1"/>
  <c r="D20578" i="29" s="1"/>
  <c r="D20579" i="29" s="1"/>
  <c r="D20580" i="29" s="1"/>
  <c r="D20581" i="29" s="1"/>
  <c r="D20582" i="29" s="1"/>
  <c r="D20583" i="29" s="1"/>
  <c r="D20584" i="29" s="1"/>
  <c r="D20585" i="29" s="1"/>
  <c r="D20586" i="29" s="1"/>
  <c r="D20587" i="29" s="1"/>
  <c r="D20588" i="29" s="1"/>
  <c r="D20589" i="29" s="1"/>
  <c r="D20590" i="29" s="1"/>
  <c r="D20591" i="29" s="1"/>
  <c r="D20592" i="29" s="1"/>
  <c r="D20593" i="29" s="1"/>
  <c r="D20594" i="29" s="1"/>
  <c r="D20595" i="29" s="1"/>
  <c r="D20596" i="29" s="1"/>
  <c r="D20597" i="29" s="1"/>
  <c r="D20598" i="29" s="1"/>
  <c r="D20599" i="29" s="1"/>
  <c r="D20600" i="29" s="1"/>
  <c r="D20601" i="29" s="1"/>
  <c r="D20602" i="29" s="1"/>
  <c r="D20603" i="29" s="1"/>
  <c r="D20604" i="29" s="1"/>
  <c r="D20605" i="29" s="1"/>
  <c r="D20606" i="29" s="1"/>
  <c r="D20607" i="29" s="1"/>
  <c r="D20608" i="29" s="1"/>
  <c r="D20609" i="29" s="1"/>
  <c r="D20610" i="29" s="1"/>
  <c r="D20611" i="29" s="1"/>
  <c r="D20612" i="29" s="1"/>
  <c r="D20613" i="29" s="1"/>
  <c r="D20614" i="29" s="1"/>
  <c r="D20615" i="29" s="1"/>
  <c r="D20616" i="29" s="1"/>
  <c r="D20617" i="29" s="1"/>
  <c r="D20618" i="29" s="1"/>
  <c r="D20619" i="29" s="1"/>
  <c r="D20620" i="29" s="1"/>
  <c r="D20621" i="29" s="1"/>
  <c r="D20622" i="29" s="1"/>
  <c r="D20623" i="29" s="1"/>
  <c r="D20624" i="29" s="1"/>
  <c r="D20625" i="29" s="1"/>
  <c r="D20626" i="29" s="1"/>
  <c r="D20627" i="29" s="1"/>
  <c r="D20628" i="29" s="1"/>
  <c r="D20629" i="29" s="1"/>
  <c r="D20630" i="29" s="1"/>
  <c r="D20631" i="29" s="1"/>
  <c r="D20632" i="29" s="1"/>
  <c r="D20633" i="29" s="1"/>
  <c r="D20634" i="29" s="1"/>
  <c r="D20635" i="29" s="1"/>
  <c r="D20636" i="29" s="1"/>
  <c r="D20637" i="29" s="1"/>
  <c r="D20638" i="29" s="1"/>
  <c r="D20639" i="29" s="1"/>
  <c r="D20640" i="29" s="1"/>
  <c r="D20641" i="29" s="1"/>
  <c r="D20642" i="29" s="1"/>
  <c r="D20643" i="29" s="1"/>
  <c r="D20644" i="29" s="1"/>
  <c r="D20645" i="29" s="1"/>
  <c r="D20646" i="29" s="1"/>
  <c r="D20647" i="29" s="1"/>
  <c r="D20648" i="29" s="1"/>
  <c r="D20649" i="29" s="1"/>
  <c r="D20650" i="29" s="1"/>
  <c r="D20651" i="29" s="1"/>
  <c r="D20652" i="29" s="1"/>
  <c r="D20653" i="29" s="1"/>
  <c r="D20654" i="29" s="1"/>
  <c r="D20655" i="29" s="1"/>
  <c r="D20656" i="29" s="1"/>
  <c r="D20657" i="29" s="1"/>
  <c r="D20658" i="29" s="1"/>
  <c r="D20659" i="29" s="1"/>
  <c r="D20660" i="29" s="1"/>
  <c r="D20661" i="29" s="1"/>
  <c r="D20662" i="29" s="1"/>
  <c r="D20663" i="29" s="1"/>
  <c r="D20664" i="29" s="1"/>
  <c r="D20665" i="29" s="1"/>
  <c r="D20666" i="29" s="1"/>
  <c r="D20667" i="29" s="1"/>
  <c r="D20668" i="29" s="1"/>
  <c r="D20669" i="29" s="1"/>
  <c r="D20670" i="29" s="1"/>
  <c r="D20671" i="29" s="1"/>
  <c r="D20672" i="29" s="1"/>
  <c r="D20673" i="29" s="1"/>
  <c r="D20674" i="29" s="1"/>
  <c r="D20675" i="29" s="1"/>
  <c r="D20676" i="29" s="1"/>
  <c r="D20677" i="29" s="1"/>
  <c r="D20678" i="29" s="1"/>
  <c r="D20679" i="29" s="1"/>
  <c r="D20680" i="29" s="1"/>
  <c r="D20681" i="29" s="1"/>
  <c r="D20682" i="29" s="1"/>
  <c r="D20683" i="29" s="1"/>
  <c r="D20684" i="29" s="1"/>
  <c r="D20685" i="29" s="1"/>
  <c r="D20686" i="29" s="1"/>
  <c r="D20687" i="29" s="1"/>
  <c r="D20688" i="29" s="1"/>
  <c r="D20689" i="29" s="1"/>
  <c r="D20690" i="29" s="1"/>
  <c r="D20691" i="29" s="1"/>
  <c r="D20692" i="29" s="1"/>
  <c r="D20693" i="29" s="1"/>
  <c r="D20694" i="29" s="1"/>
  <c r="D20695" i="29" s="1"/>
  <c r="D20696" i="29" s="1"/>
  <c r="D20697" i="29" s="1"/>
  <c r="D20698" i="29" s="1"/>
  <c r="D20699" i="29" s="1"/>
  <c r="D20700" i="29" s="1"/>
  <c r="D20701" i="29" s="1"/>
  <c r="D20702" i="29" s="1"/>
  <c r="D20703" i="29" s="1"/>
  <c r="D20704" i="29" s="1"/>
  <c r="D20705" i="29" s="1"/>
  <c r="D20706" i="29" s="1"/>
  <c r="D20707" i="29" s="1"/>
  <c r="D20708" i="29" s="1"/>
  <c r="D20709" i="29" s="1"/>
  <c r="D20710" i="29" s="1"/>
  <c r="D20711" i="29" s="1"/>
  <c r="D20712" i="29" s="1"/>
  <c r="D20713" i="29" s="1"/>
  <c r="D20714" i="29" s="1"/>
  <c r="D20715" i="29" s="1"/>
  <c r="D20716" i="29" s="1"/>
  <c r="D20717" i="29" s="1"/>
  <c r="D20718" i="29" s="1"/>
  <c r="D20719" i="29" s="1"/>
  <c r="D20720" i="29" s="1"/>
  <c r="D20721" i="29" s="1"/>
  <c r="D20722" i="29" s="1"/>
  <c r="D20723" i="29" s="1"/>
  <c r="D20724" i="29" s="1"/>
  <c r="D20725" i="29" s="1"/>
  <c r="D20726" i="29" s="1"/>
  <c r="D20727" i="29" s="1"/>
  <c r="D20728" i="29" s="1"/>
  <c r="D20729" i="29" s="1"/>
  <c r="D20730" i="29" s="1"/>
  <c r="D20731" i="29" s="1"/>
  <c r="D20732" i="29" s="1"/>
  <c r="D20733" i="29" s="1"/>
  <c r="D20734" i="29" s="1"/>
  <c r="D20735" i="29" s="1"/>
  <c r="D20736" i="29" s="1"/>
  <c r="D20737" i="29" s="1"/>
  <c r="D20738" i="29" s="1"/>
  <c r="D20739" i="29" s="1"/>
  <c r="D20740" i="29" s="1"/>
  <c r="D20741" i="29" s="1"/>
  <c r="D20742" i="29" s="1"/>
  <c r="D20743" i="29" s="1"/>
  <c r="D20744" i="29" s="1"/>
  <c r="D20745" i="29" s="1"/>
  <c r="D20746" i="29" s="1"/>
  <c r="D20747" i="29" s="1"/>
  <c r="D20748" i="29" s="1"/>
  <c r="D20749" i="29" s="1"/>
  <c r="D20750" i="29" s="1"/>
  <c r="D20751" i="29" s="1"/>
  <c r="D20752" i="29" s="1"/>
  <c r="D20753" i="29" s="1"/>
  <c r="D20754" i="29" s="1"/>
  <c r="D20755" i="29" s="1"/>
  <c r="D20756" i="29" s="1"/>
  <c r="D20757" i="29" s="1"/>
  <c r="D20758" i="29" s="1"/>
  <c r="D20759" i="29" s="1"/>
  <c r="D20760" i="29" s="1"/>
  <c r="D20761" i="29" s="1"/>
  <c r="D20762" i="29" s="1"/>
  <c r="D20763" i="29" s="1"/>
  <c r="D20764" i="29" s="1"/>
  <c r="D20765" i="29" s="1"/>
  <c r="D20766" i="29" s="1"/>
  <c r="D20767" i="29" s="1"/>
  <c r="D20768" i="29" s="1"/>
  <c r="D20769" i="29" s="1"/>
  <c r="D20770" i="29" s="1"/>
  <c r="D20771" i="29" s="1"/>
  <c r="D20772" i="29" s="1"/>
  <c r="D20773" i="29" s="1"/>
  <c r="D20774" i="29" s="1"/>
  <c r="D20775" i="29" s="1"/>
  <c r="D20776" i="29" s="1"/>
  <c r="D20777" i="29" s="1"/>
  <c r="D20778" i="29" s="1"/>
  <c r="D20779" i="29" s="1"/>
  <c r="D20780" i="29" s="1"/>
  <c r="D20781" i="29" s="1"/>
  <c r="D20782" i="29" s="1"/>
  <c r="D20783" i="29" s="1"/>
  <c r="D20784" i="29" s="1"/>
  <c r="D20785" i="29" s="1"/>
  <c r="D20786" i="29" s="1"/>
  <c r="D20787" i="29" s="1"/>
  <c r="D20788" i="29" s="1"/>
  <c r="D20789" i="29" s="1"/>
  <c r="D20790" i="29" s="1"/>
  <c r="D20791" i="29" s="1"/>
  <c r="D20792" i="29" s="1"/>
  <c r="D20793" i="29" s="1"/>
  <c r="D20794" i="29" s="1"/>
  <c r="D20795" i="29" s="1"/>
  <c r="D20796" i="29" s="1"/>
  <c r="D20797" i="29" s="1"/>
  <c r="D20798" i="29" s="1"/>
  <c r="D20799" i="29" s="1"/>
  <c r="D20800" i="29" s="1"/>
  <c r="D20801" i="29" s="1"/>
  <c r="D20802" i="29" s="1"/>
  <c r="D20803" i="29" s="1"/>
  <c r="D20804" i="29" s="1"/>
  <c r="D20805" i="29" s="1"/>
  <c r="D20806" i="29" s="1"/>
  <c r="D20807" i="29" s="1"/>
  <c r="D20808" i="29" s="1"/>
  <c r="D20809" i="29" s="1"/>
  <c r="D20810" i="29" s="1"/>
  <c r="D20811" i="29" s="1"/>
  <c r="D20812" i="29" s="1"/>
  <c r="D20813" i="29" s="1"/>
  <c r="D20814" i="29" s="1"/>
  <c r="D20815" i="29" s="1"/>
  <c r="D20816" i="29" s="1"/>
  <c r="D20817" i="29" s="1"/>
  <c r="D20818" i="29" s="1"/>
  <c r="D20819" i="29" s="1"/>
  <c r="D20820" i="29" s="1"/>
  <c r="D20821" i="29" s="1"/>
  <c r="D20822" i="29" s="1"/>
  <c r="D20823" i="29" s="1"/>
  <c r="D20824" i="29" s="1"/>
  <c r="B20470" i="29"/>
  <c r="B20471" i="29" s="1"/>
  <c r="B20472" i="29" s="1"/>
  <c r="B20473" i="29" s="1"/>
  <c r="B20474" i="29" s="1"/>
  <c r="B20475" i="29" s="1"/>
  <c r="B20476" i="29" s="1"/>
  <c r="B20477" i="29" s="1"/>
  <c r="B20478" i="29" s="1"/>
  <c r="B20479" i="29" s="1"/>
  <c r="B20480" i="29" s="1"/>
  <c r="B20481" i="29" s="1"/>
  <c r="B20482" i="29" s="1"/>
  <c r="B20483" i="29" s="1"/>
  <c r="B20484" i="29" s="1"/>
  <c r="B20485" i="29" s="1"/>
  <c r="B20486" i="29" s="1"/>
  <c r="B20487" i="29" s="1"/>
  <c r="B20488" i="29" s="1"/>
  <c r="B20489" i="29" s="1"/>
  <c r="B20490" i="29" s="1"/>
  <c r="B20491" i="29" s="1"/>
  <c r="B20492" i="29" s="1"/>
  <c r="B20493" i="29" s="1"/>
  <c r="B20494" i="29" s="1"/>
  <c r="B20495" i="29" s="1"/>
  <c r="B20496" i="29" s="1"/>
  <c r="B20497" i="29" s="1"/>
  <c r="B20498" i="29" s="1"/>
  <c r="B20499" i="29" s="1"/>
  <c r="B20500" i="29" s="1"/>
  <c r="B20501" i="29" s="1"/>
  <c r="B20502" i="29" s="1"/>
  <c r="B20503" i="29" s="1"/>
  <c r="B20504" i="29" s="1"/>
  <c r="B20505" i="29" s="1"/>
  <c r="B20506" i="29" s="1"/>
  <c r="B20507" i="29" s="1"/>
  <c r="B20508" i="29" s="1"/>
  <c r="B20509" i="29" s="1"/>
  <c r="B20510" i="29" s="1"/>
  <c r="B20511" i="29" s="1"/>
  <c r="B20512" i="29" s="1"/>
  <c r="B20513" i="29" s="1"/>
  <c r="B20514" i="29" s="1"/>
  <c r="B20515" i="29" s="1"/>
  <c r="B20516" i="29" s="1"/>
  <c r="B20517" i="29" s="1"/>
  <c r="B20518" i="29" s="1"/>
  <c r="B20519" i="29" s="1"/>
  <c r="B20520" i="29" s="1"/>
  <c r="B20521" i="29" s="1"/>
  <c r="B20522" i="29" s="1"/>
  <c r="B20523" i="29" s="1"/>
  <c r="B20524" i="29" s="1"/>
  <c r="B20525" i="29" s="1"/>
  <c r="B20526" i="29" s="1"/>
  <c r="B20527" i="29" s="1"/>
  <c r="B20528" i="29" s="1"/>
  <c r="B20529" i="29" s="1"/>
  <c r="B20530" i="29" s="1"/>
  <c r="B20531" i="29" s="1"/>
  <c r="B20532" i="29" s="1"/>
  <c r="B20533" i="29" s="1"/>
  <c r="B20534" i="29" s="1"/>
  <c r="B20535" i="29" s="1"/>
  <c r="B20536" i="29" s="1"/>
  <c r="B20537" i="29" s="1"/>
  <c r="B20538" i="29" s="1"/>
  <c r="B20539" i="29" s="1"/>
  <c r="B20540" i="29" s="1"/>
  <c r="B20541" i="29" s="1"/>
  <c r="B20542" i="29" s="1"/>
  <c r="B20543" i="29" s="1"/>
  <c r="B20544" i="29" s="1"/>
  <c r="B20545" i="29" s="1"/>
  <c r="B20546" i="29" s="1"/>
  <c r="B20547" i="29" s="1"/>
  <c r="B20548" i="29" s="1"/>
  <c r="B20549" i="29" s="1"/>
  <c r="B20550" i="29" s="1"/>
  <c r="B20551" i="29" s="1"/>
  <c r="B20552" i="29" s="1"/>
  <c r="B20553" i="29" s="1"/>
  <c r="B20554" i="29" s="1"/>
  <c r="B20555" i="29" s="1"/>
  <c r="B20556" i="29" s="1"/>
  <c r="B20557" i="29" s="1"/>
  <c r="B20558" i="29" s="1"/>
  <c r="B20559" i="29" s="1"/>
  <c r="B20560" i="29" s="1"/>
  <c r="B20561" i="29" s="1"/>
  <c r="B20562" i="29" s="1"/>
  <c r="B20563" i="29" s="1"/>
  <c r="B20564" i="29" s="1"/>
  <c r="B20565" i="29" s="1"/>
  <c r="B20566" i="29" s="1"/>
  <c r="B20567" i="29" s="1"/>
  <c r="B20568" i="29" s="1"/>
  <c r="B20569" i="29" s="1"/>
  <c r="B20570" i="29" s="1"/>
  <c r="B20571" i="29" s="1"/>
  <c r="B20572" i="29" s="1"/>
  <c r="B20573" i="29" s="1"/>
  <c r="B20574" i="29" s="1"/>
  <c r="B20575" i="29" s="1"/>
  <c r="B20576" i="29" s="1"/>
  <c r="B20577" i="29" s="1"/>
  <c r="B20578" i="29" s="1"/>
  <c r="B20579" i="29" s="1"/>
  <c r="B20580" i="29" s="1"/>
  <c r="B20581" i="29" s="1"/>
  <c r="B20582" i="29" s="1"/>
  <c r="B20583" i="29" s="1"/>
  <c r="B20584" i="29" s="1"/>
  <c r="B20585" i="29" s="1"/>
  <c r="B20586" i="29" s="1"/>
  <c r="B20587" i="29" s="1"/>
  <c r="B20588" i="29" s="1"/>
  <c r="B20589" i="29" s="1"/>
  <c r="B20590" i="29" s="1"/>
  <c r="B20591" i="29" s="1"/>
  <c r="B20592" i="29" s="1"/>
  <c r="B20593" i="29" s="1"/>
  <c r="B20594" i="29" s="1"/>
  <c r="B20595" i="29" s="1"/>
  <c r="B20596" i="29" s="1"/>
  <c r="B20597" i="29" s="1"/>
  <c r="B20598" i="29" s="1"/>
  <c r="B20599" i="29" s="1"/>
  <c r="B20600" i="29" s="1"/>
  <c r="B20601" i="29" s="1"/>
  <c r="B20602" i="29" s="1"/>
  <c r="B20603" i="29" s="1"/>
  <c r="B20604" i="29" s="1"/>
  <c r="B20605" i="29" s="1"/>
  <c r="B20606" i="29" s="1"/>
  <c r="B20607" i="29" s="1"/>
  <c r="B20608" i="29" s="1"/>
  <c r="B20609" i="29" s="1"/>
  <c r="B20610" i="29" s="1"/>
  <c r="B20611" i="29" s="1"/>
  <c r="B20612" i="29" s="1"/>
  <c r="B20613" i="29" s="1"/>
  <c r="B20614" i="29" s="1"/>
  <c r="B20615" i="29" s="1"/>
  <c r="B20616" i="29" s="1"/>
  <c r="B20617" i="29" s="1"/>
  <c r="B20618" i="29" s="1"/>
  <c r="B20619" i="29" s="1"/>
  <c r="B20620" i="29" s="1"/>
  <c r="B20621" i="29" s="1"/>
  <c r="B20622" i="29" s="1"/>
  <c r="B20623" i="29" s="1"/>
  <c r="B20624" i="29" s="1"/>
  <c r="B20625" i="29" s="1"/>
  <c r="B20626" i="29" s="1"/>
  <c r="B20627" i="29" s="1"/>
  <c r="B20628" i="29" s="1"/>
  <c r="B20629" i="29" s="1"/>
  <c r="B20630" i="29" s="1"/>
  <c r="B20631" i="29" s="1"/>
  <c r="B20632" i="29" s="1"/>
  <c r="B20633" i="29" s="1"/>
  <c r="B20634" i="29" s="1"/>
  <c r="B20635" i="29" s="1"/>
  <c r="B20636" i="29" s="1"/>
  <c r="B20637" i="29" s="1"/>
  <c r="B20638" i="29" s="1"/>
  <c r="B20639" i="29" s="1"/>
  <c r="B20640" i="29" s="1"/>
  <c r="B20641" i="29" s="1"/>
  <c r="B20642" i="29" s="1"/>
  <c r="B20643" i="29" s="1"/>
  <c r="B20644" i="29" s="1"/>
  <c r="B20645" i="29" s="1"/>
  <c r="B20646" i="29" s="1"/>
  <c r="B20647" i="29" s="1"/>
  <c r="B20648" i="29" s="1"/>
  <c r="B20649" i="29" s="1"/>
  <c r="B20650" i="29" s="1"/>
  <c r="B20651" i="29" s="1"/>
  <c r="B20652" i="29" s="1"/>
  <c r="B20653" i="29" s="1"/>
  <c r="B20654" i="29" s="1"/>
  <c r="B20655" i="29" s="1"/>
  <c r="B20656" i="29" s="1"/>
  <c r="B20657" i="29" s="1"/>
  <c r="B20658" i="29" s="1"/>
  <c r="B20659" i="29" s="1"/>
  <c r="B20660" i="29" s="1"/>
  <c r="B20661" i="29" s="1"/>
  <c r="B20662" i="29" s="1"/>
  <c r="B20663" i="29" s="1"/>
  <c r="B20664" i="29" s="1"/>
  <c r="B20665" i="29" s="1"/>
  <c r="B20666" i="29" s="1"/>
  <c r="B20667" i="29" s="1"/>
  <c r="B20668" i="29" s="1"/>
  <c r="B20669" i="29" s="1"/>
  <c r="B20670" i="29" s="1"/>
  <c r="B20671" i="29" s="1"/>
  <c r="B20672" i="29" s="1"/>
  <c r="B20673" i="29" s="1"/>
  <c r="B20674" i="29" s="1"/>
  <c r="B20675" i="29" s="1"/>
  <c r="B20676" i="29" s="1"/>
  <c r="B20677" i="29" s="1"/>
  <c r="B20678" i="29" s="1"/>
  <c r="B20679" i="29" s="1"/>
  <c r="B20680" i="29" s="1"/>
  <c r="B20681" i="29" s="1"/>
  <c r="B20682" i="29" s="1"/>
  <c r="B20683" i="29" s="1"/>
  <c r="B20684" i="29" s="1"/>
  <c r="B20685" i="29" s="1"/>
  <c r="B20686" i="29" s="1"/>
  <c r="B20687" i="29" s="1"/>
  <c r="B20688" i="29" s="1"/>
  <c r="B20689" i="29" s="1"/>
  <c r="B20690" i="29" s="1"/>
  <c r="B20691" i="29" s="1"/>
  <c r="B20692" i="29" s="1"/>
  <c r="B20693" i="29" s="1"/>
  <c r="B20694" i="29" s="1"/>
  <c r="B20695" i="29" s="1"/>
  <c r="B20696" i="29" s="1"/>
  <c r="B20697" i="29" s="1"/>
  <c r="B20698" i="29" s="1"/>
  <c r="B20699" i="29" s="1"/>
  <c r="B20700" i="29" s="1"/>
  <c r="B20701" i="29" s="1"/>
  <c r="B20702" i="29" s="1"/>
  <c r="B20703" i="29" s="1"/>
  <c r="B20704" i="29" s="1"/>
  <c r="B20705" i="29" s="1"/>
  <c r="B20706" i="29" s="1"/>
  <c r="B20707" i="29" s="1"/>
  <c r="B20708" i="29" s="1"/>
  <c r="B20709" i="29" s="1"/>
  <c r="B20710" i="29" s="1"/>
  <c r="B20711" i="29" s="1"/>
  <c r="B20712" i="29" s="1"/>
  <c r="B20713" i="29" s="1"/>
  <c r="B20714" i="29" s="1"/>
  <c r="B20715" i="29" s="1"/>
  <c r="B20716" i="29" s="1"/>
  <c r="B20717" i="29" s="1"/>
  <c r="B20718" i="29" s="1"/>
  <c r="B20719" i="29" s="1"/>
  <c r="B20720" i="29" s="1"/>
  <c r="B20721" i="29" s="1"/>
  <c r="B20722" i="29" s="1"/>
  <c r="B20723" i="29" s="1"/>
  <c r="B20724" i="29" s="1"/>
  <c r="B20725" i="29" s="1"/>
  <c r="B20726" i="29" s="1"/>
  <c r="B20727" i="29" s="1"/>
  <c r="B20728" i="29" s="1"/>
  <c r="B20729" i="29" s="1"/>
  <c r="B20730" i="29" s="1"/>
  <c r="B20731" i="29" s="1"/>
  <c r="B20732" i="29" s="1"/>
  <c r="B20733" i="29" s="1"/>
  <c r="B20734" i="29" s="1"/>
  <c r="B20735" i="29" s="1"/>
  <c r="B20736" i="29" s="1"/>
  <c r="B20737" i="29" s="1"/>
  <c r="B20738" i="29" s="1"/>
  <c r="B20739" i="29" s="1"/>
  <c r="B20740" i="29" s="1"/>
  <c r="B20741" i="29" s="1"/>
  <c r="B20742" i="29" s="1"/>
  <c r="B20743" i="29" s="1"/>
  <c r="B20744" i="29" s="1"/>
  <c r="B20745" i="29" s="1"/>
  <c r="B20746" i="29" s="1"/>
  <c r="B20747" i="29" s="1"/>
  <c r="B20748" i="29" s="1"/>
  <c r="B20749" i="29" s="1"/>
  <c r="B20750" i="29" s="1"/>
  <c r="B20751" i="29" s="1"/>
  <c r="B20752" i="29" s="1"/>
  <c r="B20753" i="29" s="1"/>
  <c r="B20754" i="29" s="1"/>
  <c r="B20755" i="29" s="1"/>
  <c r="B20756" i="29" s="1"/>
  <c r="B20757" i="29" s="1"/>
  <c r="B20758" i="29" s="1"/>
  <c r="B20759" i="29" s="1"/>
  <c r="B20760" i="29" s="1"/>
  <c r="B20761" i="29" s="1"/>
  <c r="B20762" i="29" s="1"/>
  <c r="B20763" i="29" s="1"/>
  <c r="B20764" i="29" s="1"/>
  <c r="B20765" i="29" s="1"/>
  <c r="B20766" i="29" s="1"/>
  <c r="B20767" i="29" s="1"/>
  <c r="B20768" i="29" s="1"/>
  <c r="B20769" i="29" s="1"/>
  <c r="B20770" i="29" s="1"/>
  <c r="B20771" i="29" s="1"/>
  <c r="B20772" i="29" s="1"/>
  <c r="B20773" i="29" s="1"/>
  <c r="B20774" i="29" s="1"/>
  <c r="B20775" i="29" s="1"/>
  <c r="B20776" i="29" s="1"/>
  <c r="B20777" i="29" s="1"/>
  <c r="B20778" i="29" s="1"/>
  <c r="B20779" i="29" s="1"/>
  <c r="B20780" i="29" s="1"/>
  <c r="B20781" i="29" s="1"/>
  <c r="B20782" i="29" s="1"/>
  <c r="B20783" i="29" s="1"/>
  <c r="B20784" i="29" s="1"/>
  <c r="B20785" i="29" s="1"/>
  <c r="B20786" i="29" s="1"/>
  <c r="B20787" i="29" s="1"/>
  <c r="B20788" i="29" s="1"/>
  <c r="B20789" i="29" s="1"/>
  <c r="B20790" i="29" s="1"/>
  <c r="B20791" i="29" s="1"/>
  <c r="B20792" i="29" s="1"/>
  <c r="B20793" i="29" s="1"/>
  <c r="B20794" i="29" s="1"/>
  <c r="B20795" i="29" s="1"/>
  <c r="B20796" i="29" s="1"/>
  <c r="B20797" i="29" s="1"/>
  <c r="B20798" i="29" s="1"/>
  <c r="B20799" i="29" s="1"/>
  <c r="B20800" i="29" s="1"/>
  <c r="B20801" i="29" s="1"/>
  <c r="B20802" i="29" s="1"/>
  <c r="B20803" i="29" s="1"/>
  <c r="B20804" i="29" s="1"/>
  <c r="B20805" i="29" s="1"/>
  <c r="B20806" i="29" s="1"/>
  <c r="B20807" i="29" s="1"/>
  <c r="B20808" i="29" s="1"/>
  <c r="B20809" i="29" s="1"/>
  <c r="B20810" i="29" s="1"/>
  <c r="B20811" i="29" s="1"/>
  <c r="B20812" i="29" s="1"/>
  <c r="B20813" i="29" s="1"/>
  <c r="B20814" i="29" s="1"/>
  <c r="B20815" i="29" s="1"/>
  <c r="B20816" i="29" s="1"/>
  <c r="B20817" i="29" s="1"/>
  <c r="B20818" i="29" s="1"/>
  <c r="B20819" i="29" s="1"/>
  <c r="B20820" i="29" s="1"/>
  <c r="B20821" i="29" s="1"/>
  <c r="B20822" i="29" s="1"/>
  <c r="B20823" i="29" s="1"/>
  <c r="B20824" i="29" s="1"/>
  <c r="B20825" i="29" s="1"/>
  <c r="B20826" i="29" s="1"/>
  <c r="B20827" i="29" s="1"/>
  <c r="B20828" i="29" s="1"/>
  <c r="B20829" i="29" s="1"/>
  <c r="B20830" i="29" s="1"/>
  <c r="B20831" i="29" s="1"/>
  <c r="B20832" i="29" s="1"/>
  <c r="B20833" i="29" s="1"/>
  <c r="B20834" i="29" s="1"/>
  <c r="C20470" i="29"/>
  <c r="C20471" i="29" s="1"/>
  <c r="C20472" i="29" s="1"/>
  <c r="C20473" i="29" s="1"/>
  <c r="C20474" i="29" s="1"/>
  <c r="C20475" i="29" s="1"/>
  <c r="C20476" i="29" s="1"/>
  <c r="C20477" i="29" s="1"/>
  <c r="C20478" i="29" s="1"/>
  <c r="C20479" i="29" s="1"/>
  <c r="C20480" i="29" s="1"/>
  <c r="C20481" i="29" s="1"/>
  <c r="C20482" i="29" s="1"/>
  <c r="C20483" i="29" s="1"/>
  <c r="C20484" i="29" s="1"/>
  <c r="C20485" i="29" s="1"/>
  <c r="C20486" i="29" s="1"/>
  <c r="C20487" i="29" s="1"/>
  <c r="C20488" i="29" s="1"/>
  <c r="C20489" i="29" s="1"/>
  <c r="C20490" i="29" s="1"/>
  <c r="C20491" i="29" s="1"/>
  <c r="C20492" i="29" s="1"/>
  <c r="C20493" i="29" s="1"/>
  <c r="C20494" i="29" s="1"/>
  <c r="C20495" i="29" s="1"/>
  <c r="C20496" i="29" s="1"/>
  <c r="C20497" i="29" s="1"/>
  <c r="C20498" i="29" s="1"/>
  <c r="C20499" i="29" s="1"/>
  <c r="C20500" i="29" s="1"/>
  <c r="C20501" i="29" s="1"/>
  <c r="C20502" i="29" s="1"/>
  <c r="C20503" i="29" s="1"/>
  <c r="C20504" i="29" s="1"/>
  <c r="C20505" i="29" s="1"/>
  <c r="C20506" i="29" s="1"/>
  <c r="C20507" i="29" s="1"/>
  <c r="C20508" i="29" s="1"/>
  <c r="C20509" i="29" s="1"/>
  <c r="C20510" i="29" s="1"/>
  <c r="C20511" i="29" s="1"/>
  <c r="C20512" i="29" s="1"/>
  <c r="C20513" i="29" s="1"/>
  <c r="C20514" i="29" s="1"/>
  <c r="C20515" i="29" s="1"/>
  <c r="C20516" i="29" s="1"/>
  <c r="C20517" i="29" s="1"/>
  <c r="C20518" i="29" s="1"/>
  <c r="C20519" i="29" s="1"/>
  <c r="C20520" i="29" s="1"/>
  <c r="C20521" i="29" s="1"/>
  <c r="C20522" i="29" s="1"/>
  <c r="C20523" i="29" s="1"/>
  <c r="C20524" i="29" s="1"/>
  <c r="C20525" i="29" s="1"/>
  <c r="C20526" i="29" s="1"/>
  <c r="C20527" i="29" s="1"/>
  <c r="C20528" i="29" s="1"/>
  <c r="C20529" i="29" s="1"/>
  <c r="C20530" i="29" s="1"/>
  <c r="C20531" i="29" s="1"/>
  <c r="C20532" i="29" s="1"/>
  <c r="C20533" i="29" s="1"/>
  <c r="C20534" i="29" s="1"/>
  <c r="C20535" i="29" s="1"/>
  <c r="C20536" i="29" s="1"/>
  <c r="C20537" i="29" s="1"/>
  <c r="C20538" i="29" s="1"/>
  <c r="C20539" i="29" s="1"/>
  <c r="C20540" i="29" s="1"/>
  <c r="C20541" i="29" s="1"/>
  <c r="C20542" i="29" s="1"/>
  <c r="C20543" i="29" s="1"/>
  <c r="C20544" i="29" s="1"/>
  <c r="C20545" i="29" s="1"/>
  <c r="C20546" i="29" s="1"/>
  <c r="C20547" i="29" s="1"/>
  <c r="C20548" i="29" s="1"/>
  <c r="C20549" i="29" s="1"/>
  <c r="C20550" i="29" s="1"/>
  <c r="C20551" i="29" s="1"/>
  <c r="C20552" i="29" s="1"/>
  <c r="C20553" i="29" s="1"/>
  <c r="C20554" i="29" s="1"/>
  <c r="C20555" i="29" s="1"/>
  <c r="C20556" i="29" s="1"/>
  <c r="C20557" i="29" s="1"/>
  <c r="C20558" i="29" s="1"/>
  <c r="C20559" i="29" s="1"/>
  <c r="C20560" i="29" s="1"/>
  <c r="C20561" i="29" s="1"/>
  <c r="C20562" i="29" s="1"/>
  <c r="C20563" i="29" s="1"/>
  <c r="C20564" i="29" s="1"/>
  <c r="C20565" i="29" s="1"/>
  <c r="C20566" i="29" s="1"/>
  <c r="C20567" i="29" s="1"/>
  <c r="C20568" i="29" s="1"/>
  <c r="C20569" i="29" s="1"/>
  <c r="C20570" i="29" s="1"/>
  <c r="C20571" i="29" s="1"/>
  <c r="C20572" i="29" s="1"/>
  <c r="C20573" i="29" s="1"/>
  <c r="C20574" i="29" s="1"/>
  <c r="C20575" i="29" s="1"/>
  <c r="C20576" i="29" s="1"/>
  <c r="C20577" i="29" s="1"/>
  <c r="C20578" i="29" s="1"/>
  <c r="C20579" i="29" s="1"/>
  <c r="C20580" i="29" s="1"/>
  <c r="C20581" i="29" s="1"/>
  <c r="C20582" i="29" s="1"/>
  <c r="C20583" i="29" s="1"/>
  <c r="C20584" i="29" s="1"/>
  <c r="C20585" i="29" s="1"/>
  <c r="C20586" i="29" s="1"/>
  <c r="C20587" i="29" s="1"/>
  <c r="C20588" i="29" s="1"/>
  <c r="C20589" i="29" s="1"/>
  <c r="C20590" i="29" s="1"/>
  <c r="C20591" i="29" s="1"/>
  <c r="C20592" i="29" s="1"/>
  <c r="C20593" i="29" s="1"/>
  <c r="C20594" i="29" s="1"/>
  <c r="C20595" i="29" s="1"/>
  <c r="C20596" i="29" s="1"/>
  <c r="C20597" i="29" s="1"/>
  <c r="C20598" i="29" s="1"/>
  <c r="C20599" i="29" s="1"/>
  <c r="C20600" i="29" s="1"/>
  <c r="C20601" i="29" s="1"/>
  <c r="C20602" i="29" s="1"/>
  <c r="C20603" i="29" s="1"/>
  <c r="C20604" i="29" s="1"/>
  <c r="C20605" i="29" s="1"/>
  <c r="C20606" i="29" s="1"/>
  <c r="C20607" i="29" s="1"/>
  <c r="C20608" i="29" s="1"/>
  <c r="C20609" i="29" s="1"/>
  <c r="C20610" i="29" s="1"/>
  <c r="C20611" i="29" s="1"/>
  <c r="C20612" i="29" s="1"/>
  <c r="C20613" i="29" s="1"/>
  <c r="C20614" i="29" s="1"/>
  <c r="C20615" i="29" s="1"/>
  <c r="C20616" i="29" s="1"/>
  <c r="C20617" i="29" s="1"/>
  <c r="C20618" i="29" s="1"/>
  <c r="C20619" i="29" s="1"/>
  <c r="C20620" i="29" s="1"/>
  <c r="C20621" i="29" s="1"/>
  <c r="C20622" i="29" s="1"/>
  <c r="C20623" i="29" s="1"/>
  <c r="C20624" i="29" s="1"/>
  <c r="C20625" i="29" s="1"/>
  <c r="C20626" i="29" s="1"/>
  <c r="C20627" i="29" s="1"/>
  <c r="C20628" i="29" s="1"/>
  <c r="C20629" i="29" s="1"/>
  <c r="C20630" i="29" s="1"/>
  <c r="C20631" i="29" s="1"/>
  <c r="C20632" i="29" s="1"/>
  <c r="C20633" i="29" s="1"/>
  <c r="C20634" i="29" s="1"/>
  <c r="C20635" i="29" s="1"/>
  <c r="C20636" i="29" s="1"/>
  <c r="C20637" i="29" s="1"/>
  <c r="C20638" i="29" s="1"/>
  <c r="C20639" i="29" s="1"/>
  <c r="C20640" i="29" s="1"/>
  <c r="C20641" i="29" s="1"/>
  <c r="C20642" i="29" s="1"/>
  <c r="C20643" i="29" s="1"/>
  <c r="C20644" i="29" s="1"/>
  <c r="C20645" i="29" s="1"/>
  <c r="C20646" i="29" s="1"/>
  <c r="C20647" i="29" s="1"/>
  <c r="C20648" i="29" s="1"/>
  <c r="C20649" i="29" s="1"/>
  <c r="C20650" i="29" s="1"/>
  <c r="C20651" i="29" s="1"/>
  <c r="C20652" i="29" s="1"/>
  <c r="C20653" i="29" s="1"/>
  <c r="C20654" i="29" s="1"/>
  <c r="C20655" i="29" s="1"/>
  <c r="C20656" i="29" s="1"/>
  <c r="C20657" i="29" s="1"/>
  <c r="C20658" i="29" s="1"/>
  <c r="C20659" i="29" s="1"/>
  <c r="C20660" i="29" s="1"/>
  <c r="C20661" i="29" s="1"/>
  <c r="C20662" i="29" s="1"/>
  <c r="C20663" i="29" s="1"/>
  <c r="C20664" i="29" s="1"/>
  <c r="C20665" i="29" s="1"/>
  <c r="C20666" i="29" s="1"/>
  <c r="C20667" i="29" s="1"/>
  <c r="C20668" i="29" s="1"/>
  <c r="C20669" i="29" s="1"/>
  <c r="C20670" i="29" s="1"/>
  <c r="C20671" i="29" s="1"/>
  <c r="C20672" i="29" s="1"/>
  <c r="C20673" i="29" s="1"/>
  <c r="C20674" i="29" s="1"/>
  <c r="C20675" i="29" s="1"/>
  <c r="C20676" i="29" s="1"/>
  <c r="C20677" i="29" s="1"/>
  <c r="C20678" i="29" s="1"/>
  <c r="C20679" i="29" s="1"/>
  <c r="C20680" i="29" s="1"/>
  <c r="C20681" i="29" s="1"/>
  <c r="C20682" i="29" s="1"/>
  <c r="C20683" i="29" s="1"/>
  <c r="C20684" i="29" s="1"/>
  <c r="C20685" i="29" s="1"/>
  <c r="C20686" i="29" s="1"/>
  <c r="C20687" i="29" s="1"/>
  <c r="C20688" i="29" s="1"/>
  <c r="C20689" i="29" s="1"/>
  <c r="C20690" i="29" s="1"/>
  <c r="C20691" i="29" s="1"/>
  <c r="C20692" i="29" s="1"/>
  <c r="C20693" i="29" s="1"/>
  <c r="C20694" i="29" s="1"/>
  <c r="C20695" i="29" s="1"/>
  <c r="C20696" i="29" s="1"/>
  <c r="C20697" i="29" s="1"/>
  <c r="C20698" i="29" s="1"/>
  <c r="C20699" i="29" s="1"/>
  <c r="C20700" i="29" s="1"/>
  <c r="C20701" i="29" s="1"/>
  <c r="C20702" i="29" s="1"/>
  <c r="C20703" i="29" s="1"/>
  <c r="C20704" i="29" s="1"/>
  <c r="C20705" i="29" s="1"/>
  <c r="C20706" i="29" s="1"/>
  <c r="C20707" i="29" s="1"/>
  <c r="C20708" i="29" s="1"/>
  <c r="C20709" i="29" s="1"/>
  <c r="C20710" i="29" s="1"/>
  <c r="C20711" i="29" s="1"/>
  <c r="C20712" i="29" s="1"/>
  <c r="C20713" i="29" s="1"/>
  <c r="C20714" i="29" s="1"/>
  <c r="C20715" i="29" s="1"/>
  <c r="C20716" i="29" s="1"/>
  <c r="C20717" i="29" s="1"/>
  <c r="C20718" i="29" s="1"/>
  <c r="C20719" i="29" s="1"/>
  <c r="C20720" i="29" s="1"/>
  <c r="C20721" i="29" s="1"/>
  <c r="C20722" i="29" s="1"/>
  <c r="C20723" i="29" s="1"/>
  <c r="C20724" i="29" s="1"/>
  <c r="C20725" i="29" s="1"/>
  <c r="C20726" i="29" s="1"/>
  <c r="C20727" i="29" s="1"/>
  <c r="C20728" i="29" s="1"/>
  <c r="C20729" i="29" s="1"/>
  <c r="C20730" i="29" s="1"/>
  <c r="C20731" i="29" s="1"/>
  <c r="C20732" i="29" s="1"/>
  <c r="C20733" i="29" s="1"/>
  <c r="C20734" i="29" s="1"/>
  <c r="C20735" i="29" s="1"/>
  <c r="C20736" i="29" s="1"/>
  <c r="C20737" i="29" s="1"/>
  <c r="C20738" i="29" s="1"/>
  <c r="C20739" i="29" s="1"/>
  <c r="C20740" i="29" s="1"/>
  <c r="C20741" i="29" s="1"/>
  <c r="C20742" i="29" s="1"/>
  <c r="C20743" i="29" s="1"/>
  <c r="C20744" i="29" s="1"/>
  <c r="C20745" i="29" s="1"/>
  <c r="C20746" i="29" s="1"/>
  <c r="C20747" i="29" s="1"/>
  <c r="C20748" i="29" s="1"/>
  <c r="C20749" i="29" s="1"/>
  <c r="C20750" i="29" s="1"/>
  <c r="C20751" i="29" s="1"/>
  <c r="C20752" i="29" s="1"/>
  <c r="C20753" i="29" s="1"/>
  <c r="C20754" i="29" s="1"/>
  <c r="C20755" i="29" s="1"/>
  <c r="C20756" i="29" s="1"/>
  <c r="C20757" i="29" s="1"/>
  <c r="C20758" i="29" s="1"/>
  <c r="C20759" i="29" s="1"/>
  <c r="C20760" i="29" s="1"/>
  <c r="C20761" i="29" s="1"/>
  <c r="C20762" i="29" s="1"/>
  <c r="C20763" i="29" s="1"/>
  <c r="C20764" i="29" s="1"/>
  <c r="C20765" i="29" s="1"/>
  <c r="C20766" i="29" s="1"/>
  <c r="C20767" i="29" s="1"/>
  <c r="C20768" i="29" s="1"/>
  <c r="C20769" i="29" s="1"/>
  <c r="C20770" i="29" s="1"/>
  <c r="C20771" i="29" s="1"/>
  <c r="C20772" i="29" s="1"/>
  <c r="C20773" i="29" s="1"/>
  <c r="C20774" i="29" s="1"/>
  <c r="C20775" i="29" s="1"/>
  <c r="C20776" i="29" s="1"/>
  <c r="C20777" i="29" s="1"/>
  <c r="C20778" i="29" s="1"/>
  <c r="C20779" i="29" s="1"/>
  <c r="C20780" i="29" s="1"/>
  <c r="C20781" i="29" s="1"/>
  <c r="C20782" i="29" s="1"/>
  <c r="C20783" i="29" s="1"/>
  <c r="C20784" i="29" s="1"/>
  <c r="C20785" i="29" s="1"/>
  <c r="C20786" i="29" s="1"/>
  <c r="C20787" i="29" s="1"/>
  <c r="C20788" i="29" s="1"/>
  <c r="C20789" i="29" s="1"/>
  <c r="C20790" i="29" s="1"/>
  <c r="C20791" i="29" s="1"/>
  <c r="C20792" i="29" s="1"/>
  <c r="C20793" i="29" s="1"/>
  <c r="C20794" i="29" s="1"/>
  <c r="C20795" i="29" s="1"/>
  <c r="C20796" i="29" s="1"/>
  <c r="C20797" i="29" s="1"/>
  <c r="C20798" i="29" s="1"/>
  <c r="C20799" i="29" s="1"/>
  <c r="C20800" i="29" s="1"/>
  <c r="C20801" i="29" s="1"/>
  <c r="C20802" i="29" s="1"/>
  <c r="C20803" i="29" s="1"/>
  <c r="C20804" i="29" s="1"/>
  <c r="C20805" i="29" s="1"/>
  <c r="C20806" i="29" s="1"/>
  <c r="C20807" i="29" s="1"/>
  <c r="C20808" i="29" s="1"/>
  <c r="C20809" i="29" s="1"/>
  <c r="C20810" i="29" s="1"/>
  <c r="C20811" i="29" s="1"/>
  <c r="C20812" i="29" s="1"/>
  <c r="C20813" i="29" s="1"/>
  <c r="C20814" i="29" s="1"/>
  <c r="C20815" i="29" s="1"/>
  <c r="C20816" i="29" s="1"/>
  <c r="C20817" i="29" s="1"/>
  <c r="C20818" i="29" s="1"/>
  <c r="C20819" i="29" s="1"/>
  <c r="C20820" i="29" s="1"/>
  <c r="C20821" i="29" s="1"/>
  <c r="C20822" i="29" s="1"/>
  <c r="C20823" i="29" s="1"/>
  <c r="C20824" i="29" s="1"/>
  <c r="C20825" i="29" s="1"/>
  <c r="C20826" i="29" s="1"/>
  <c r="C20827" i="29" s="1"/>
  <c r="C20828" i="29" s="1"/>
  <c r="C20829" i="29" s="1"/>
  <c r="C20830" i="29" s="1"/>
  <c r="C20831" i="29" s="1"/>
  <c r="C20832" i="29" s="1"/>
  <c r="C20833" i="29" s="1"/>
  <c r="C20834" i="29" s="1"/>
  <c r="D20826" i="29"/>
  <c r="D20827" i="29" s="1"/>
  <c r="D20828" i="29" s="1"/>
  <c r="D20829" i="29" s="1"/>
  <c r="D20830" i="29" s="1"/>
  <c r="D20831" i="29" s="1"/>
  <c r="D20832" i="29" s="1"/>
  <c r="D20833" i="29" s="1"/>
  <c r="D20834" i="29" s="1"/>
  <c r="D20835" i="29" s="1"/>
  <c r="D20836" i="29" s="1"/>
  <c r="D20837" i="29" s="1"/>
  <c r="D20838" i="29" s="1"/>
  <c r="D20839" i="29" s="1"/>
  <c r="D20840" i="29" s="1"/>
  <c r="D20841" i="29" s="1"/>
  <c r="D20842" i="29" s="1"/>
  <c r="D20843" i="29" s="1"/>
  <c r="D20844" i="29" s="1"/>
  <c r="D20845" i="29" s="1"/>
  <c r="D20846" i="29" s="1"/>
  <c r="D20847" i="29" s="1"/>
  <c r="D20848" i="29" s="1"/>
  <c r="D20849" i="29" s="1"/>
  <c r="D20850" i="29" s="1"/>
  <c r="D20851" i="29" s="1"/>
  <c r="D20852" i="29" s="1"/>
  <c r="D20853" i="29" s="1"/>
  <c r="D20854" i="29" s="1"/>
  <c r="D20855" i="29" s="1"/>
  <c r="D20856" i="29" s="1"/>
  <c r="D20857" i="29" s="1"/>
  <c r="D20858" i="29" s="1"/>
  <c r="D20859" i="29" s="1"/>
  <c r="D20860" i="29" s="1"/>
  <c r="D20861" i="29" s="1"/>
  <c r="D20862" i="29" s="1"/>
  <c r="D20863" i="29" s="1"/>
  <c r="D20864" i="29" s="1"/>
  <c r="D20865" i="29" s="1"/>
  <c r="D20866" i="29" s="1"/>
  <c r="D20867" i="29" s="1"/>
  <c r="D20868" i="29" s="1"/>
  <c r="D20869" i="29" s="1"/>
  <c r="D20870" i="29" s="1"/>
  <c r="D20871" i="29" s="1"/>
  <c r="D20872" i="29" s="1"/>
  <c r="D20873" i="29" s="1"/>
  <c r="D20874" i="29" s="1"/>
  <c r="D20875" i="29" s="1"/>
  <c r="D20876" i="29" s="1"/>
  <c r="D20877" i="29" s="1"/>
  <c r="D20878" i="29" s="1"/>
  <c r="D20879" i="29" s="1"/>
  <c r="D20880" i="29" s="1"/>
  <c r="D20881" i="29" s="1"/>
  <c r="D20882" i="29" s="1"/>
  <c r="D20883" i="29" s="1"/>
  <c r="D20884" i="29" s="1"/>
  <c r="D20885" i="29" s="1"/>
  <c r="D20886" i="29" s="1"/>
  <c r="D20887" i="29" s="1"/>
  <c r="D20888" i="29" s="1"/>
  <c r="D20889" i="29" s="1"/>
  <c r="D20890" i="29" s="1"/>
  <c r="D20891" i="29" s="1"/>
  <c r="D20892" i="29" s="1"/>
  <c r="D20893" i="29" s="1"/>
  <c r="D20894" i="29" s="1"/>
  <c r="D20895" i="29" s="1"/>
  <c r="D20896" i="29" s="1"/>
  <c r="D20897" i="29" s="1"/>
  <c r="D20898" i="29" s="1"/>
  <c r="D20899" i="29" s="1"/>
  <c r="D20900" i="29" s="1"/>
  <c r="D20901" i="29" s="1"/>
  <c r="D20902" i="29" s="1"/>
  <c r="D20903" i="29" s="1"/>
  <c r="D20904" i="29" s="1"/>
  <c r="D20905" i="29" s="1"/>
  <c r="D20906" i="29" s="1"/>
  <c r="D20907" i="29" s="1"/>
  <c r="D20908" i="29" s="1"/>
  <c r="D20909" i="29" s="1"/>
  <c r="D20910" i="29" s="1"/>
  <c r="D20911" i="29" s="1"/>
  <c r="D20912" i="29" s="1"/>
  <c r="D20913" i="29" s="1"/>
  <c r="D20914" i="29" s="1"/>
  <c r="D20915" i="29" s="1"/>
  <c r="D20916" i="29" s="1"/>
  <c r="D20917" i="29" s="1"/>
  <c r="D20918" i="29" s="1"/>
  <c r="D20919" i="29" s="1"/>
  <c r="D20920" i="29" s="1"/>
  <c r="D20921" i="29" s="1"/>
  <c r="D20922" i="29" s="1"/>
  <c r="D20923" i="29" s="1"/>
  <c r="D20924" i="29" s="1"/>
  <c r="D20925" i="29" s="1"/>
  <c r="D20926" i="29" s="1"/>
  <c r="D20927" i="29" s="1"/>
  <c r="D20928" i="29" s="1"/>
  <c r="D20929" i="29" s="1"/>
  <c r="D20930" i="29" s="1"/>
  <c r="D20931" i="29" s="1"/>
  <c r="D20932" i="29" s="1"/>
  <c r="D20933" i="29" s="1"/>
  <c r="D20934" i="29" s="1"/>
  <c r="D20935" i="29" s="1"/>
  <c r="D20936" i="29" s="1"/>
  <c r="D20937" i="29" s="1"/>
  <c r="D20938" i="29" s="1"/>
  <c r="D20939" i="29" s="1"/>
  <c r="D20940" i="29" s="1"/>
  <c r="D20941" i="29" s="1"/>
  <c r="D20942" i="29" s="1"/>
  <c r="D20943" i="29" s="1"/>
  <c r="D20944" i="29" s="1"/>
  <c r="D20945" i="29" s="1"/>
  <c r="D20946" i="29" s="1"/>
  <c r="D20947" i="29" s="1"/>
  <c r="D20948" i="29" s="1"/>
  <c r="D20949" i="29" s="1"/>
  <c r="D20950" i="29" s="1"/>
  <c r="D20951" i="29" s="1"/>
  <c r="D20952" i="29" s="1"/>
  <c r="D20953" i="29" s="1"/>
  <c r="D20954" i="29" s="1"/>
  <c r="D20955" i="29" s="1"/>
  <c r="D20956" i="29" s="1"/>
  <c r="D20957" i="29" s="1"/>
  <c r="D20958" i="29" s="1"/>
  <c r="D20959" i="29" s="1"/>
  <c r="D20960" i="29" s="1"/>
  <c r="D20961" i="29" s="1"/>
  <c r="D20962" i="29" s="1"/>
  <c r="D20963" i="29" s="1"/>
  <c r="D20964" i="29" s="1"/>
  <c r="D20965" i="29" s="1"/>
  <c r="D20966" i="29" s="1"/>
  <c r="D20967" i="29" s="1"/>
  <c r="D20968" i="29" s="1"/>
  <c r="D20969" i="29" s="1"/>
  <c r="D20970" i="29" s="1"/>
  <c r="D20971" i="29" s="1"/>
  <c r="D20972" i="29" s="1"/>
  <c r="D20973" i="29" s="1"/>
  <c r="D20974" i="29" s="1"/>
  <c r="D20975" i="29" s="1"/>
  <c r="D20976" i="29" s="1"/>
  <c r="D20977" i="29" s="1"/>
  <c r="D20978" i="29" s="1"/>
  <c r="D20979" i="29" s="1"/>
  <c r="D20980" i="29" s="1"/>
  <c r="D20981" i="29" s="1"/>
  <c r="D20982" i="29" s="1"/>
  <c r="D20983" i="29" s="1"/>
  <c r="D20984" i="29" s="1"/>
  <c r="D20985" i="29" s="1"/>
  <c r="D20986" i="29" s="1"/>
  <c r="D20987" i="29" s="1"/>
  <c r="D20988" i="29" s="1"/>
  <c r="D20989" i="29" s="1"/>
  <c r="D20990" i="29" s="1"/>
  <c r="D20991" i="29" s="1"/>
  <c r="D20992" i="29" s="1"/>
  <c r="D20993" i="29" s="1"/>
  <c r="D20994" i="29" s="1"/>
  <c r="D20995" i="29" s="1"/>
  <c r="D20996" i="29" s="1"/>
  <c r="D20997" i="29" s="1"/>
  <c r="D20998" i="29" s="1"/>
  <c r="D20999" i="29" s="1"/>
  <c r="D21000" i="29" s="1"/>
  <c r="D21001" i="29" s="1"/>
  <c r="D21002" i="29" s="1"/>
  <c r="D21003" i="29" s="1"/>
  <c r="D21004" i="29" s="1"/>
  <c r="D21005" i="29" s="1"/>
  <c r="D21006" i="29" s="1"/>
  <c r="D21007" i="29" s="1"/>
  <c r="D21008" i="29" s="1"/>
  <c r="D21009" i="29" s="1"/>
  <c r="D21010" i="29" s="1"/>
  <c r="D21011" i="29" s="1"/>
  <c r="D21012" i="29" s="1"/>
  <c r="D21013" i="29" s="1"/>
  <c r="D21014" i="29" s="1"/>
  <c r="D21015" i="29" s="1"/>
  <c r="D21016" i="29" s="1"/>
  <c r="D21017" i="29" s="1"/>
  <c r="D21018" i="29" s="1"/>
  <c r="D21019" i="29" s="1"/>
  <c r="D21020" i="29" s="1"/>
  <c r="D21021" i="29" s="1"/>
  <c r="D21022" i="29" s="1"/>
  <c r="D21023" i="29" s="1"/>
  <c r="D21024" i="29" s="1"/>
  <c r="D21025" i="29" s="1"/>
  <c r="D21026" i="29" s="1"/>
  <c r="D21027" i="29" s="1"/>
  <c r="D21028" i="29" s="1"/>
  <c r="D21029" i="29" s="1"/>
  <c r="D21030" i="29" s="1"/>
  <c r="D21031" i="29" s="1"/>
  <c r="D21032" i="29" s="1"/>
  <c r="D21033" i="29" s="1"/>
  <c r="D21034" i="29" s="1"/>
  <c r="D21035" i="29" s="1"/>
  <c r="D21036" i="29" s="1"/>
  <c r="D21037" i="29" s="1"/>
  <c r="D21038" i="29" s="1"/>
  <c r="D21039" i="29" s="1"/>
  <c r="D21040" i="29" s="1"/>
  <c r="D21041" i="29" s="1"/>
  <c r="D21042" i="29" s="1"/>
  <c r="D21043" i="29" s="1"/>
  <c r="D21044" i="29" s="1"/>
  <c r="D21045" i="29" s="1"/>
  <c r="D21046" i="29" s="1"/>
  <c r="D21047" i="29" s="1"/>
  <c r="D21048" i="29" s="1"/>
  <c r="D21049" i="29" s="1"/>
  <c r="D21050" i="29" s="1"/>
  <c r="D21051" i="29" s="1"/>
  <c r="D21052" i="29" s="1"/>
  <c r="D21053" i="29" s="1"/>
  <c r="D21054" i="29" s="1"/>
  <c r="D21055" i="29" s="1"/>
  <c r="D21056" i="29" s="1"/>
  <c r="D21057" i="29" s="1"/>
  <c r="D21058" i="29" s="1"/>
  <c r="D21059" i="29" s="1"/>
  <c r="D21060" i="29" s="1"/>
  <c r="D21061" i="29" s="1"/>
  <c r="D21062" i="29" s="1"/>
  <c r="D21063" i="29" s="1"/>
  <c r="D21064" i="29" s="1"/>
  <c r="D21065" i="29" s="1"/>
  <c r="D21066" i="29" s="1"/>
  <c r="D21067" i="29" s="1"/>
  <c r="D21068" i="29" s="1"/>
  <c r="D21069" i="29" s="1"/>
  <c r="D21070" i="29" s="1"/>
  <c r="D21071" i="29" s="1"/>
  <c r="D21072" i="29" s="1"/>
  <c r="D21073" i="29" s="1"/>
  <c r="D21074" i="29" s="1"/>
  <c r="D21075" i="29" s="1"/>
  <c r="D21076" i="29" s="1"/>
  <c r="D21077" i="29" s="1"/>
  <c r="D21078" i="29" s="1"/>
  <c r="D21079" i="29" s="1"/>
  <c r="D21080" i="29" s="1"/>
  <c r="D21081" i="29" s="1"/>
  <c r="D21082" i="29" s="1"/>
  <c r="D21083" i="29" s="1"/>
  <c r="D21084" i="29" s="1"/>
  <c r="D21085" i="29" s="1"/>
  <c r="D21086" i="29" s="1"/>
  <c r="D21087" i="29" s="1"/>
  <c r="D21088" i="29" s="1"/>
  <c r="D21089" i="29" s="1"/>
  <c r="D21090" i="29" s="1"/>
  <c r="D21091" i="29" s="1"/>
  <c r="D21092" i="29" s="1"/>
  <c r="D21093" i="29" s="1"/>
  <c r="D21094" i="29" s="1"/>
  <c r="D21095" i="29" s="1"/>
  <c r="D21096" i="29" s="1"/>
  <c r="D21097" i="29" s="1"/>
  <c r="D21098" i="29" s="1"/>
  <c r="D21099" i="29" s="1"/>
  <c r="D21100" i="29" s="1"/>
  <c r="D21101" i="29" s="1"/>
  <c r="D21102" i="29" s="1"/>
  <c r="D21103" i="29" s="1"/>
  <c r="D21104" i="29" s="1"/>
  <c r="D21105" i="29" s="1"/>
  <c r="D21106" i="29" s="1"/>
  <c r="D21107" i="29" s="1"/>
  <c r="D21108" i="29" s="1"/>
  <c r="D21109" i="29" s="1"/>
  <c r="D21110" i="29" s="1"/>
  <c r="D21111" i="29" s="1"/>
  <c r="D21112" i="29" s="1"/>
  <c r="D21113" i="29" s="1"/>
  <c r="D21114" i="29" s="1"/>
  <c r="D21115" i="29" s="1"/>
  <c r="D21116" i="29" s="1"/>
  <c r="D21117" i="29" s="1"/>
  <c r="D21118" i="29" s="1"/>
  <c r="D21119" i="29" s="1"/>
  <c r="D21120" i="29" s="1"/>
  <c r="D21121" i="29" s="1"/>
  <c r="D21122" i="29" s="1"/>
  <c r="D21123" i="29" s="1"/>
  <c r="D21124" i="29" s="1"/>
  <c r="D21125" i="29" s="1"/>
  <c r="D21126" i="29" s="1"/>
  <c r="D21127" i="29" s="1"/>
  <c r="D21128" i="29" s="1"/>
  <c r="D21129" i="29" s="1"/>
  <c r="D21130" i="29" s="1"/>
  <c r="D21131" i="29" s="1"/>
  <c r="D21132" i="29" s="1"/>
  <c r="D21133" i="29" s="1"/>
  <c r="D21134" i="29" s="1"/>
  <c r="D21135" i="29" s="1"/>
  <c r="D21136" i="29" s="1"/>
  <c r="D21137" i="29" s="1"/>
  <c r="D21138" i="29" s="1"/>
  <c r="D21139" i="29" s="1"/>
  <c r="D21140" i="29" s="1"/>
  <c r="D21141" i="29" s="1"/>
  <c r="D21142" i="29" s="1"/>
  <c r="D21143" i="29" s="1"/>
  <c r="D21144" i="29" s="1"/>
  <c r="D21145" i="29" s="1"/>
  <c r="D21146" i="29" s="1"/>
  <c r="D21147" i="29" s="1"/>
  <c r="D21148" i="29" s="1"/>
  <c r="D21149" i="29" s="1"/>
  <c r="D21150" i="29" s="1"/>
  <c r="D21151" i="29" s="1"/>
  <c r="D21152" i="29" s="1"/>
  <c r="D21153" i="29" s="1"/>
  <c r="D21154" i="29" s="1"/>
  <c r="D21155" i="29" s="1"/>
  <c r="D21156" i="29" s="1"/>
  <c r="D21157" i="29" s="1"/>
  <c r="D21158" i="29" s="1"/>
  <c r="D21159" i="29" s="1"/>
  <c r="D21160" i="29" s="1"/>
  <c r="D21161" i="29" s="1"/>
  <c r="D21162" i="29" s="1"/>
  <c r="D21163" i="29" s="1"/>
  <c r="D21164" i="29" s="1"/>
  <c r="D21165" i="29" s="1"/>
  <c r="D21166" i="29" s="1"/>
  <c r="D21167" i="29" s="1"/>
  <c r="D21168" i="29" s="1"/>
  <c r="D21169" i="29" s="1"/>
  <c r="D21170" i="29" s="1"/>
  <c r="D21171" i="29" s="1"/>
  <c r="D21172" i="29" s="1"/>
  <c r="D21173" i="29" s="1"/>
  <c r="D21174" i="29" s="1"/>
  <c r="D21175" i="29" s="1"/>
  <c r="D21176" i="29" s="1"/>
  <c r="D21177" i="29" s="1"/>
  <c r="D21178" i="29" s="1"/>
  <c r="D21179" i="29" s="1"/>
  <c r="D21180" i="29" s="1"/>
  <c r="D21181" i="29" s="1"/>
  <c r="D21182" i="29" s="1"/>
  <c r="D21183" i="29" s="1"/>
  <c r="D21184" i="29" s="1"/>
  <c r="D21185" i="29" s="1"/>
  <c r="D21186" i="29" s="1"/>
  <c r="D21187" i="29" s="1"/>
  <c r="D21188" i="29" s="1"/>
  <c r="D21189" i="29" s="1"/>
  <c r="B20836" i="29"/>
  <c r="C20836" i="29"/>
  <c r="C20837" i="29" s="1"/>
  <c r="C20838" i="29" s="1"/>
  <c r="C20839" i="29" s="1"/>
  <c r="C20840" i="29" s="1"/>
  <c r="C20841" i="29" s="1"/>
  <c r="C20842" i="29" s="1"/>
  <c r="C20843" i="29" s="1"/>
  <c r="C20844" i="29" s="1"/>
  <c r="C20845" i="29" s="1"/>
  <c r="C20846" i="29" s="1"/>
  <c r="C20847" i="29" s="1"/>
  <c r="C20848" i="29" s="1"/>
  <c r="C20849" i="29" s="1"/>
  <c r="C20850" i="29" s="1"/>
  <c r="C20851" i="29" s="1"/>
  <c r="C20852" i="29" s="1"/>
  <c r="C20853" i="29" s="1"/>
  <c r="C20854" i="29" s="1"/>
  <c r="C20855" i="29" s="1"/>
  <c r="C20856" i="29" s="1"/>
  <c r="C20857" i="29" s="1"/>
  <c r="C20858" i="29" s="1"/>
  <c r="C20859" i="29" s="1"/>
  <c r="C20860" i="29" s="1"/>
  <c r="C20861" i="29" s="1"/>
  <c r="C20862" i="29" s="1"/>
  <c r="C20863" i="29" s="1"/>
  <c r="C20864" i="29" s="1"/>
  <c r="C20865" i="29" s="1"/>
  <c r="C20866" i="29" s="1"/>
  <c r="C20867" i="29" s="1"/>
  <c r="C20868" i="29" s="1"/>
  <c r="C20869" i="29" s="1"/>
  <c r="C20870" i="29" s="1"/>
  <c r="C20871" i="29" s="1"/>
  <c r="C20872" i="29" s="1"/>
  <c r="C20873" i="29" s="1"/>
  <c r="C20874" i="29" s="1"/>
  <c r="C20875" i="29" s="1"/>
  <c r="C20876" i="29" s="1"/>
  <c r="C20877" i="29" s="1"/>
  <c r="C20878" i="29" s="1"/>
  <c r="C20879" i="29" s="1"/>
  <c r="C20880" i="29" s="1"/>
  <c r="C20881" i="29" s="1"/>
  <c r="C20882" i="29" s="1"/>
  <c r="C20883" i="29" s="1"/>
  <c r="C20884" i="29" s="1"/>
  <c r="C20885" i="29" s="1"/>
  <c r="C20886" i="29" s="1"/>
  <c r="C20887" i="29" s="1"/>
  <c r="C20888" i="29" s="1"/>
  <c r="C20889" i="29" s="1"/>
  <c r="C20890" i="29" s="1"/>
  <c r="C20891" i="29" s="1"/>
  <c r="C20892" i="29" s="1"/>
  <c r="C20893" i="29" s="1"/>
  <c r="C20894" i="29" s="1"/>
  <c r="C20895" i="29" s="1"/>
  <c r="C20896" i="29" s="1"/>
  <c r="C20897" i="29" s="1"/>
  <c r="C20898" i="29" s="1"/>
  <c r="C20899" i="29" s="1"/>
  <c r="C20900" i="29" s="1"/>
  <c r="C20901" i="29" s="1"/>
  <c r="C20902" i="29" s="1"/>
  <c r="C20903" i="29" s="1"/>
  <c r="C20904" i="29" s="1"/>
  <c r="C20905" i="29" s="1"/>
  <c r="C20906" i="29" s="1"/>
  <c r="C20907" i="29" s="1"/>
  <c r="C20908" i="29" s="1"/>
  <c r="C20909" i="29" s="1"/>
  <c r="C20910" i="29" s="1"/>
  <c r="C20911" i="29" s="1"/>
  <c r="C20912" i="29" s="1"/>
  <c r="C20913" i="29" s="1"/>
  <c r="C20914" i="29" s="1"/>
  <c r="C20915" i="29" s="1"/>
  <c r="C20916" i="29" s="1"/>
  <c r="C20917" i="29" s="1"/>
  <c r="C20918" i="29" s="1"/>
  <c r="C20919" i="29" s="1"/>
  <c r="C20920" i="29" s="1"/>
  <c r="C20921" i="29" s="1"/>
  <c r="C20922" i="29" s="1"/>
  <c r="C20923" i="29" s="1"/>
  <c r="C20924" i="29" s="1"/>
  <c r="C20925" i="29" s="1"/>
  <c r="C20926" i="29" s="1"/>
  <c r="C20927" i="29" s="1"/>
  <c r="C20928" i="29" s="1"/>
  <c r="C20929" i="29" s="1"/>
  <c r="C20930" i="29" s="1"/>
  <c r="C20931" i="29" s="1"/>
  <c r="C20932" i="29" s="1"/>
  <c r="C20933" i="29" s="1"/>
  <c r="C20934" i="29" s="1"/>
  <c r="C20935" i="29" s="1"/>
  <c r="C20936" i="29" s="1"/>
  <c r="C20937" i="29" s="1"/>
  <c r="C20938" i="29" s="1"/>
  <c r="C20939" i="29" s="1"/>
  <c r="C20940" i="29" s="1"/>
  <c r="C20941" i="29" s="1"/>
  <c r="C20942" i="29" s="1"/>
  <c r="C20943" i="29" s="1"/>
  <c r="C20944" i="29" s="1"/>
  <c r="C20945" i="29" s="1"/>
  <c r="C20946" i="29" s="1"/>
  <c r="C20947" i="29" s="1"/>
  <c r="C20948" i="29" s="1"/>
  <c r="C20949" i="29" s="1"/>
  <c r="C20950" i="29" s="1"/>
  <c r="C20951" i="29" s="1"/>
  <c r="C20952" i="29" s="1"/>
  <c r="C20953" i="29" s="1"/>
  <c r="C20954" i="29" s="1"/>
  <c r="C20955" i="29" s="1"/>
  <c r="C20956" i="29" s="1"/>
  <c r="C20957" i="29" s="1"/>
  <c r="C20958" i="29" s="1"/>
  <c r="C20959" i="29" s="1"/>
  <c r="C20960" i="29" s="1"/>
  <c r="C20961" i="29" s="1"/>
  <c r="C20962" i="29" s="1"/>
  <c r="C20963" i="29" s="1"/>
  <c r="C20964" i="29" s="1"/>
  <c r="C20965" i="29" s="1"/>
  <c r="C20966" i="29" s="1"/>
  <c r="C20967" i="29" s="1"/>
  <c r="C20968" i="29" s="1"/>
  <c r="C20969" i="29" s="1"/>
  <c r="C20970" i="29" s="1"/>
  <c r="C20971" i="29" s="1"/>
  <c r="C20972" i="29" s="1"/>
  <c r="C20973" i="29" s="1"/>
  <c r="C20974" i="29" s="1"/>
  <c r="C20975" i="29" s="1"/>
  <c r="C20976" i="29" s="1"/>
  <c r="C20977" i="29" s="1"/>
  <c r="C20978" i="29" s="1"/>
  <c r="C20979" i="29" s="1"/>
  <c r="C20980" i="29" s="1"/>
  <c r="C20981" i="29" s="1"/>
  <c r="C20982" i="29" s="1"/>
  <c r="C20983" i="29" s="1"/>
  <c r="C20984" i="29" s="1"/>
  <c r="C20985" i="29" s="1"/>
  <c r="C20986" i="29" s="1"/>
  <c r="C20987" i="29" s="1"/>
  <c r="C20988" i="29" s="1"/>
  <c r="C20989" i="29" s="1"/>
  <c r="C20990" i="29" s="1"/>
  <c r="C20991" i="29" s="1"/>
  <c r="C20992" i="29" s="1"/>
  <c r="C20993" i="29" s="1"/>
  <c r="C20994" i="29" s="1"/>
  <c r="C20995" i="29" s="1"/>
  <c r="C20996" i="29" s="1"/>
  <c r="C20997" i="29" s="1"/>
  <c r="C20998" i="29" s="1"/>
  <c r="C20999" i="29" s="1"/>
  <c r="C21000" i="29" s="1"/>
  <c r="C21001" i="29" s="1"/>
  <c r="C21002" i="29" s="1"/>
  <c r="C21003" i="29" s="1"/>
  <c r="C21004" i="29" s="1"/>
  <c r="C21005" i="29" s="1"/>
  <c r="C21006" i="29" s="1"/>
  <c r="C21007" i="29" s="1"/>
  <c r="C21008" i="29" s="1"/>
  <c r="C21009" i="29" s="1"/>
  <c r="C21010" i="29" s="1"/>
  <c r="C21011" i="29" s="1"/>
  <c r="C21012" i="29" s="1"/>
  <c r="C21013" i="29" s="1"/>
  <c r="C21014" i="29" s="1"/>
  <c r="C21015" i="29" s="1"/>
  <c r="C21016" i="29" s="1"/>
  <c r="C21017" i="29" s="1"/>
  <c r="C21018" i="29" s="1"/>
  <c r="C21019" i="29" s="1"/>
  <c r="C21020" i="29" s="1"/>
  <c r="C21021" i="29" s="1"/>
  <c r="C21022" i="29" s="1"/>
  <c r="C21023" i="29" s="1"/>
  <c r="C21024" i="29" s="1"/>
  <c r="C21025" i="29" s="1"/>
  <c r="C21026" i="29" s="1"/>
  <c r="C21027" i="29" s="1"/>
  <c r="C21028" i="29" s="1"/>
  <c r="C21029" i="29" s="1"/>
  <c r="C21030" i="29" s="1"/>
  <c r="C21031" i="29" s="1"/>
  <c r="C21032" i="29" s="1"/>
  <c r="C21033" i="29" s="1"/>
  <c r="C21034" i="29" s="1"/>
  <c r="C21035" i="29" s="1"/>
  <c r="C21036" i="29" s="1"/>
  <c r="C21037" i="29" s="1"/>
  <c r="C21038" i="29" s="1"/>
  <c r="C21039" i="29" s="1"/>
  <c r="C21040" i="29" s="1"/>
  <c r="C21041" i="29" s="1"/>
  <c r="C21042" i="29" s="1"/>
  <c r="C21043" i="29" s="1"/>
  <c r="C21044" i="29" s="1"/>
  <c r="C21045" i="29" s="1"/>
  <c r="C21046" i="29" s="1"/>
  <c r="C21047" i="29" s="1"/>
  <c r="C21048" i="29" s="1"/>
  <c r="C21049" i="29" s="1"/>
  <c r="C21050" i="29" s="1"/>
  <c r="C21051" i="29" s="1"/>
  <c r="C21052" i="29" s="1"/>
  <c r="C21053" i="29" s="1"/>
  <c r="C21054" i="29" s="1"/>
  <c r="C21055" i="29" s="1"/>
  <c r="C21056" i="29" s="1"/>
  <c r="C21057" i="29" s="1"/>
  <c r="C21058" i="29" s="1"/>
  <c r="C21059" i="29" s="1"/>
  <c r="C21060" i="29" s="1"/>
  <c r="C21061" i="29" s="1"/>
  <c r="C21062" i="29" s="1"/>
  <c r="C21063" i="29" s="1"/>
  <c r="C21064" i="29" s="1"/>
  <c r="C21065" i="29" s="1"/>
  <c r="C21066" i="29" s="1"/>
  <c r="C21067" i="29" s="1"/>
  <c r="C21068" i="29" s="1"/>
  <c r="C21069" i="29" s="1"/>
  <c r="C21070" i="29" s="1"/>
  <c r="C21071" i="29" s="1"/>
  <c r="C21072" i="29" s="1"/>
  <c r="C21073" i="29" s="1"/>
  <c r="C21074" i="29" s="1"/>
  <c r="C21075" i="29" s="1"/>
  <c r="C21076" i="29" s="1"/>
  <c r="C21077" i="29" s="1"/>
  <c r="C21078" i="29" s="1"/>
  <c r="C21079" i="29" s="1"/>
  <c r="C21080" i="29" s="1"/>
  <c r="C21081" i="29" s="1"/>
  <c r="C21082" i="29" s="1"/>
  <c r="C21083" i="29" s="1"/>
  <c r="C21084" i="29" s="1"/>
  <c r="C21085" i="29" s="1"/>
  <c r="C21086" i="29" s="1"/>
  <c r="C21087" i="29" s="1"/>
  <c r="C21088" i="29" s="1"/>
  <c r="C21089" i="29" s="1"/>
  <c r="C21090" i="29" s="1"/>
  <c r="C21091" i="29" s="1"/>
  <c r="C21092" i="29" s="1"/>
  <c r="C21093" i="29" s="1"/>
  <c r="C21094" i="29" s="1"/>
  <c r="C21095" i="29" s="1"/>
  <c r="C21096" i="29" s="1"/>
  <c r="C21097" i="29" s="1"/>
  <c r="C21098" i="29" s="1"/>
  <c r="C21099" i="29" s="1"/>
  <c r="C21100" i="29" s="1"/>
  <c r="C21101" i="29" s="1"/>
  <c r="C21102" i="29" s="1"/>
  <c r="C21103" i="29" s="1"/>
  <c r="C21104" i="29" s="1"/>
  <c r="C21105" i="29" s="1"/>
  <c r="C21106" i="29" s="1"/>
  <c r="C21107" i="29" s="1"/>
  <c r="C21108" i="29" s="1"/>
  <c r="C21109" i="29" s="1"/>
  <c r="C21110" i="29" s="1"/>
  <c r="C21111" i="29" s="1"/>
  <c r="C21112" i="29" s="1"/>
  <c r="C21113" i="29" s="1"/>
  <c r="C21114" i="29" s="1"/>
  <c r="C21115" i="29" s="1"/>
  <c r="C21116" i="29" s="1"/>
  <c r="C21117" i="29" s="1"/>
  <c r="C21118" i="29" s="1"/>
  <c r="C21119" i="29" s="1"/>
  <c r="C21120" i="29" s="1"/>
  <c r="C21121" i="29" s="1"/>
  <c r="C21122" i="29" s="1"/>
  <c r="C21123" i="29" s="1"/>
  <c r="C21124" i="29" s="1"/>
  <c r="C21125" i="29" s="1"/>
  <c r="C21126" i="29" s="1"/>
  <c r="C21127" i="29" s="1"/>
  <c r="C21128" i="29" s="1"/>
  <c r="C21129" i="29" s="1"/>
  <c r="C21130" i="29" s="1"/>
  <c r="C21131" i="29" s="1"/>
  <c r="C21132" i="29" s="1"/>
  <c r="C21133" i="29" s="1"/>
  <c r="C21134" i="29" s="1"/>
  <c r="C21135" i="29" s="1"/>
  <c r="C21136" i="29" s="1"/>
  <c r="C21137" i="29" s="1"/>
  <c r="C21138" i="29" s="1"/>
  <c r="C21139" i="29" s="1"/>
  <c r="C21140" i="29" s="1"/>
  <c r="C21141" i="29" s="1"/>
  <c r="C21142" i="29" s="1"/>
  <c r="C21143" i="29" s="1"/>
  <c r="C21144" i="29" s="1"/>
  <c r="C21145" i="29" s="1"/>
  <c r="C21146" i="29" s="1"/>
  <c r="C21147" i="29" s="1"/>
  <c r="C21148" i="29" s="1"/>
  <c r="C21149" i="29" s="1"/>
  <c r="C21150" i="29" s="1"/>
  <c r="C21151" i="29" s="1"/>
  <c r="C21152" i="29" s="1"/>
  <c r="C21153" i="29" s="1"/>
  <c r="C21154" i="29" s="1"/>
  <c r="C21155" i="29" s="1"/>
  <c r="C21156" i="29" s="1"/>
  <c r="C21157" i="29" s="1"/>
  <c r="C21158" i="29" s="1"/>
  <c r="C21159" i="29" s="1"/>
  <c r="C21160" i="29" s="1"/>
  <c r="C21161" i="29" s="1"/>
  <c r="C21162" i="29" s="1"/>
  <c r="C21163" i="29" s="1"/>
  <c r="C21164" i="29" s="1"/>
  <c r="C21165" i="29" s="1"/>
  <c r="C21166" i="29" s="1"/>
  <c r="C21167" i="29" s="1"/>
  <c r="C21168" i="29" s="1"/>
  <c r="C21169" i="29" s="1"/>
  <c r="C21170" i="29" s="1"/>
  <c r="C21171" i="29" s="1"/>
  <c r="C21172" i="29" s="1"/>
  <c r="C21173" i="29" s="1"/>
  <c r="C21174" i="29" s="1"/>
  <c r="C21175" i="29" s="1"/>
  <c r="C21176" i="29" s="1"/>
  <c r="C21177" i="29" s="1"/>
  <c r="C21178" i="29" s="1"/>
  <c r="C21179" i="29" s="1"/>
  <c r="C21180" i="29" s="1"/>
  <c r="C21181" i="29" s="1"/>
  <c r="C21182" i="29" s="1"/>
  <c r="C21183" i="29" s="1"/>
  <c r="C21184" i="29" s="1"/>
  <c r="C21185" i="29" s="1"/>
  <c r="C21186" i="29" s="1"/>
  <c r="C21187" i="29" s="1"/>
  <c r="C21188" i="29" s="1"/>
  <c r="C21189" i="29" s="1"/>
  <c r="C21190" i="29" s="1"/>
  <c r="C21191" i="29" s="1"/>
  <c r="C21192" i="29" s="1"/>
  <c r="C21193" i="29" s="1"/>
  <c r="C21194" i="29" s="1"/>
  <c r="C21195" i="29" s="1"/>
  <c r="C21196" i="29" s="1"/>
  <c r="C21197" i="29" s="1"/>
  <c r="C21198" i="29" s="1"/>
  <c r="C21199" i="29" s="1"/>
  <c r="B20837" i="29"/>
  <c r="B20838" i="29" s="1"/>
  <c r="B20839" i="29" s="1"/>
  <c r="B20840" i="29" s="1"/>
  <c r="B20841" i="29" s="1"/>
  <c r="B20842" i="29" s="1"/>
  <c r="B20843" i="29" s="1"/>
  <c r="B20844" i="29" s="1"/>
  <c r="B20845" i="29" s="1"/>
  <c r="B20846" i="29" s="1"/>
  <c r="B20847" i="29" s="1"/>
  <c r="B20848" i="29" s="1"/>
  <c r="B20849" i="29" s="1"/>
  <c r="B20850" i="29" s="1"/>
  <c r="B20851" i="29" s="1"/>
  <c r="B20852" i="29" s="1"/>
  <c r="B20853" i="29" s="1"/>
  <c r="B20854" i="29" s="1"/>
  <c r="B20855" i="29" s="1"/>
  <c r="B20856" i="29" s="1"/>
  <c r="B20857" i="29" s="1"/>
  <c r="B20858" i="29" s="1"/>
  <c r="B20859" i="29" s="1"/>
  <c r="B20860" i="29" s="1"/>
  <c r="B20861" i="29" s="1"/>
  <c r="B20862" i="29" s="1"/>
  <c r="B20863" i="29" s="1"/>
  <c r="B20864" i="29" s="1"/>
  <c r="B20865" i="29" s="1"/>
  <c r="B20866" i="29" s="1"/>
  <c r="B20867" i="29" s="1"/>
  <c r="B20868" i="29" s="1"/>
  <c r="B20869" i="29" s="1"/>
  <c r="B20870" i="29" s="1"/>
  <c r="B20871" i="29" s="1"/>
  <c r="B20872" i="29" s="1"/>
  <c r="B20873" i="29" s="1"/>
  <c r="B20874" i="29" s="1"/>
  <c r="B20875" i="29" s="1"/>
  <c r="B20876" i="29" s="1"/>
  <c r="B20877" i="29" s="1"/>
  <c r="B20878" i="29" s="1"/>
  <c r="B20879" i="29" s="1"/>
  <c r="B20880" i="29" s="1"/>
  <c r="B20881" i="29" s="1"/>
  <c r="B20882" i="29" s="1"/>
  <c r="B20883" i="29" s="1"/>
  <c r="B20884" i="29" s="1"/>
  <c r="B20885" i="29" s="1"/>
  <c r="B20886" i="29" s="1"/>
  <c r="B20887" i="29" s="1"/>
  <c r="B20888" i="29" s="1"/>
  <c r="B20889" i="29" s="1"/>
  <c r="B20890" i="29" s="1"/>
  <c r="B20891" i="29" s="1"/>
  <c r="B20892" i="29" s="1"/>
  <c r="B20893" i="29" s="1"/>
  <c r="B20894" i="29" s="1"/>
  <c r="B20895" i="29" s="1"/>
  <c r="B20896" i="29" s="1"/>
  <c r="B20897" i="29" s="1"/>
  <c r="B20898" i="29" s="1"/>
  <c r="B20899" i="29" s="1"/>
  <c r="B20900" i="29" s="1"/>
  <c r="B20901" i="29" s="1"/>
  <c r="B20902" i="29" s="1"/>
  <c r="B20903" i="29" s="1"/>
  <c r="B20904" i="29" s="1"/>
  <c r="B20905" i="29" s="1"/>
  <c r="B20906" i="29" s="1"/>
  <c r="B20907" i="29" s="1"/>
  <c r="B20908" i="29" s="1"/>
  <c r="B20909" i="29" s="1"/>
  <c r="B20910" i="29" s="1"/>
  <c r="B20911" i="29" s="1"/>
  <c r="B20912" i="29" s="1"/>
  <c r="B20913" i="29" s="1"/>
  <c r="B20914" i="29" s="1"/>
  <c r="B20915" i="29" s="1"/>
  <c r="B20916" i="29" s="1"/>
  <c r="B20917" i="29" s="1"/>
  <c r="B20918" i="29" s="1"/>
  <c r="B20919" i="29" s="1"/>
  <c r="B20920" i="29" s="1"/>
  <c r="B20921" i="29" s="1"/>
  <c r="B20922" i="29" s="1"/>
  <c r="B20923" i="29" s="1"/>
  <c r="B20924" i="29" s="1"/>
  <c r="B20925" i="29" s="1"/>
  <c r="B20926" i="29" s="1"/>
  <c r="B20927" i="29" s="1"/>
  <c r="B20928" i="29" s="1"/>
  <c r="B20929" i="29" s="1"/>
  <c r="B20930" i="29" s="1"/>
  <c r="B20931" i="29" s="1"/>
  <c r="B20932" i="29" s="1"/>
  <c r="B20933" i="29" s="1"/>
  <c r="B20934" i="29" s="1"/>
  <c r="B20935" i="29" s="1"/>
  <c r="B20936" i="29" s="1"/>
  <c r="B20937" i="29" s="1"/>
  <c r="B20938" i="29" s="1"/>
  <c r="B20939" i="29" s="1"/>
  <c r="B20940" i="29" s="1"/>
  <c r="B20941" i="29" s="1"/>
  <c r="B20942" i="29" s="1"/>
  <c r="B20943" i="29" s="1"/>
  <c r="B20944" i="29" s="1"/>
  <c r="B20945" i="29" s="1"/>
  <c r="B20946" i="29" s="1"/>
  <c r="B20947" i="29" s="1"/>
  <c r="B20948" i="29" s="1"/>
  <c r="B20949" i="29" s="1"/>
  <c r="B20950" i="29" s="1"/>
  <c r="B20951" i="29" s="1"/>
  <c r="B20952" i="29" s="1"/>
  <c r="B20953" i="29" s="1"/>
  <c r="B20954" i="29" s="1"/>
  <c r="B20955" i="29" s="1"/>
  <c r="B20956" i="29" s="1"/>
  <c r="B20957" i="29" s="1"/>
  <c r="B20958" i="29" s="1"/>
  <c r="B20959" i="29" s="1"/>
  <c r="B20960" i="29" s="1"/>
  <c r="B20961" i="29" s="1"/>
  <c r="B20962" i="29" s="1"/>
  <c r="B20963" i="29" s="1"/>
  <c r="B20964" i="29" s="1"/>
  <c r="B20965" i="29" s="1"/>
  <c r="B20966" i="29" s="1"/>
  <c r="B20967" i="29" s="1"/>
  <c r="B20968" i="29" s="1"/>
  <c r="B20969" i="29" s="1"/>
  <c r="B20970" i="29" s="1"/>
  <c r="B20971" i="29" s="1"/>
  <c r="B20972" i="29" s="1"/>
  <c r="B20973" i="29" s="1"/>
  <c r="B20974" i="29" s="1"/>
  <c r="B20975" i="29" s="1"/>
  <c r="B20976" i="29" s="1"/>
  <c r="B20977" i="29" s="1"/>
  <c r="B20978" i="29" s="1"/>
  <c r="B20979" i="29" s="1"/>
  <c r="B20980" i="29" s="1"/>
  <c r="B20981" i="29" s="1"/>
  <c r="B20982" i="29" s="1"/>
  <c r="B20983" i="29" s="1"/>
  <c r="B20984" i="29" s="1"/>
  <c r="B20985" i="29" s="1"/>
  <c r="B20986" i="29" s="1"/>
  <c r="B20987" i="29" s="1"/>
  <c r="B20988" i="29" s="1"/>
  <c r="B20989" i="29" s="1"/>
  <c r="B20990" i="29" s="1"/>
  <c r="B20991" i="29" s="1"/>
  <c r="B20992" i="29" s="1"/>
  <c r="B20993" i="29" s="1"/>
  <c r="B20994" i="29" s="1"/>
  <c r="B20995" i="29" s="1"/>
  <c r="B20996" i="29" s="1"/>
  <c r="B20997" i="29" s="1"/>
  <c r="B20998" i="29" s="1"/>
  <c r="B20999" i="29" s="1"/>
  <c r="B21000" i="29" s="1"/>
  <c r="B21001" i="29" s="1"/>
  <c r="B21002" i="29" s="1"/>
  <c r="B21003" i="29" s="1"/>
  <c r="B21004" i="29" s="1"/>
  <c r="B21005" i="29" s="1"/>
  <c r="B21006" i="29" s="1"/>
  <c r="B21007" i="29" s="1"/>
  <c r="B21008" i="29" s="1"/>
  <c r="B21009" i="29" s="1"/>
  <c r="B21010" i="29" s="1"/>
  <c r="B21011" i="29" s="1"/>
  <c r="B21012" i="29" s="1"/>
  <c r="B21013" i="29" s="1"/>
  <c r="B21014" i="29" s="1"/>
  <c r="B21015" i="29" s="1"/>
  <c r="B21016" i="29" s="1"/>
  <c r="B21017" i="29" s="1"/>
  <c r="B21018" i="29" s="1"/>
  <c r="B21019" i="29" s="1"/>
  <c r="B21020" i="29" s="1"/>
  <c r="B21021" i="29" s="1"/>
  <c r="B21022" i="29" s="1"/>
  <c r="B21023" i="29" s="1"/>
  <c r="B21024" i="29" s="1"/>
  <c r="B21025" i="29" s="1"/>
  <c r="B21026" i="29" s="1"/>
  <c r="B21027" i="29" s="1"/>
  <c r="B21028" i="29" s="1"/>
  <c r="B21029" i="29" s="1"/>
  <c r="B21030" i="29" s="1"/>
  <c r="B21031" i="29" s="1"/>
  <c r="B21032" i="29" s="1"/>
  <c r="B21033" i="29" s="1"/>
  <c r="B21034" i="29" s="1"/>
  <c r="B21035" i="29" s="1"/>
  <c r="B21036" i="29" s="1"/>
  <c r="B21037" i="29" s="1"/>
  <c r="B21038" i="29" s="1"/>
  <c r="B21039" i="29" s="1"/>
  <c r="B21040" i="29" s="1"/>
  <c r="B21041" i="29" s="1"/>
  <c r="B21042" i="29" s="1"/>
  <c r="B21043" i="29" s="1"/>
  <c r="B21044" i="29" s="1"/>
  <c r="B21045" i="29" s="1"/>
  <c r="B21046" i="29" s="1"/>
  <c r="B21047" i="29" s="1"/>
  <c r="B21048" i="29" s="1"/>
  <c r="B21049" i="29" s="1"/>
  <c r="B21050" i="29" s="1"/>
  <c r="B21051" i="29" s="1"/>
  <c r="B21052" i="29" s="1"/>
  <c r="B21053" i="29" s="1"/>
  <c r="B21054" i="29" s="1"/>
  <c r="B21055" i="29" s="1"/>
  <c r="B21056" i="29" s="1"/>
  <c r="B21057" i="29" s="1"/>
  <c r="B21058" i="29" s="1"/>
  <c r="B21059" i="29" s="1"/>
  <c r="B21060" i="29" s="1"/>
  <c r="B21061" i="29" s="1"/>
  <c r="B21062" i="29" s="1"/>
  <c r="B21063" i="29" s="1"/>
  <c r="B21064" i="29" s="1"/>
  <c r="B21065" i="29" s="1"/>
  <c r="B21066" i="29" s="1"/>
  <c r="B21067" i="29" s="1"/>
  <c r="B21068" i="29" s="1"/>
  <c r="B21069" i="29" s="1"/>
  <c r="B21070" i="29" s="1"/>
  <c r="B21071" i="29" s="1"/>
  <c r="B21072" i="29" s="1"/>
  <c r="B21073" i="29" s="1"/>
  <c r="B21074" i="29" s="1"/>
  <c r="B21075" i="29" s="1"/>
  <c r="B21076" i="29" s="1"/>
  <c r="B21077" i="29" s="1"/>
  <c r="B21078" i="29" s="1"/>
  <c r="B21079" i="29" s="1"/>
  <c r="B21080" i="29" s="1"/>
  <c r="B21081" i="29" s="1"/>
  <c r="B21082" i="29" s="1"/>
  <c r="B21083" i="29" s="1"/>
  <c r="B21084" i="29" s="1"/>
  <c r="B21085" i="29" s="1"/>
  <c r="B21086" i="29" s="1"/>
  <c r="B21087" i="29" s="1"/>
  <c r="B21088" i="29" s="1"/>
  <c r="B21089" i="29" s="1"/>
  <c r="B21090" i="29" s="1"/>
  <c r="B21091" i="29" s="1"/>
  <c r="B21092" i="29" s="1"/>
  <c r="B21093" i="29" s="1"/>
  <c r="B21094" i="29" s="1"/>
  <c r="B21095" i="29" s="1"/>
  <c r="B21096" i="29" s="1"/>
  <c r="B21097" i="29" s="1"/>
  <c r="B21098" i="29" s="1"/>
  <c r="B21099" i="29" s="1"/>
  <c r="B21100" i="29" s="1"/>
  <c r="B21101" i="29" s="1"/>
  <c r="B21102" i="29" s="1"/>
  <c r="B21103" i="29" s="1"/>
  <c r="B21104" i="29" s="1"/>
  <c r="B21105" i="29" s="1"/>
  <c r="B21106" i="29" s="1"/>
  <c r="B21107" i="29" s="1"/>
  <c r="B21108" i="29" s="1"/>
  <c r="B21109" i="29" s="1"/>
  <c r="B21110" i="29" s="1"/>
  <c r="B21111" i="29" s="1"/>
  <c r="B21112" i="29" s="1"/>
  <c r="B21113" i="29" s="1"/>
  <c r="B21114" i="29" s="1"/>
  <c r="B21115" i="29" s="1"/>
  <c r="B21116" i="29" s="1"/>
  <c r="B21117" i="29" s="1"/>
  <c r="B21118" i="29" s="1"/>
  <c r="B21119" i="29" s="1"/>
  <c r="B21120" i="29" s="1"/>
  <c r="B21121" i="29" s="1"/>
  <c r="B21122" i="29" s="1"/>
  <c r="B21123" i="29" s="1"/>
  <c r="B21124" i="29" s="1"/>
  <c r="B21125" i="29" s="1"/>
  <c r="B21126" i="29" s="1"/>
  <c r="B21127" i="29" s="1"/>
  <c r="B21128" i="29" s="1"/>
  <c r="B21129" i="29" s="1"/>
  <c r="B21130" i="29" s="1"/>
  <c r="B21131" i="29" s="1"/>
  <c r="B21132" i="29" s="1"/>
  <c r="B21133" i="29" s="1"/>
  <c r="B21134" i="29" s="1"/>
  <c r="B21135" i="29" s="1"/>
  <c r="B21136" i="29" s="1"/>
  <c r="B21137" i="29" s="1"/>
  <c r="B21138" i="29" s="1"/>
  <c r="B21139" i="29" s="1"/>
  <c r="B21140" i="29" s="1"/>
  <c r="B21141" i="29" s="1"/>
  <c r="B21142" i="29" s="1"/>
  <c r="B21143" i="29" s="1"/>
  <c r="B21144" i="29" s="1"/>
  <c r="B21145" i="29" s="1"/>
  <c r="B21146" i="29" s="1"/>
  <c r="B21147" i="29" s="1"/>
  <c r="B21148" i="29" s="1"/>
  <c r="B21149" i="29" s="1"/>
  <c r="B21150" i="29" s="1"/>
  <c r="B21151" i="29" s="1"/>
  <c r="B21152" i="29" s="1"/>
  <c r="B21153" i="29" s="1"/>
  <c r="B21154" i="29" s="1"/>
  <c r="B21155" i="29" s="1"/>
  <c r="B21156" i="29" s="1"/>
  <c r="B21157" i="29" s="1"/>
  <c r="B21158" i="29" s="1"/>
  <c r="B21159" i="29" s="1"/>
  <c r="B21160" i="29" s="1"/>
  <c r="B21161" i="29" s="1"/>
  <c r="B21162" i="29" s="1"/>
  <c r="B21163" i="29" s="1"/>
  <c r="B21164" i="29" s="1"/>
  <c r="B21165" i="29" s="1"/>
  <c r="B21166" i="29" s="1"/>
  <c r="B21167" i="29" s="1"/>
  <c r="B21168" i="29" s="1"/>
  <c r="B21169" i="29" s="1"/>
  <c r="B21170" i="29" s="1"/>
  <c r="B21171" i="29" s="1"/>
  <c r="B21172" i="29" s="1"/>
  <c r="B21173" i="29" s="1"/>
  <c r="B21174" i="29" s="1"/>
  <c r="B21175" i="29" s="1"/>
  <c r="B21176" i="29" s="1"/>
  <c r="B21177" i="29" s="1"/>
  <c r="B21178" i="29" s="1"/>
  <c r="B21179" i="29" s="1"/>
  <c r="B21180" i="29" s="1"/>
  <c r="B21181" i="29" s="1"/>
  <c r="B21182" i="29" s="1"/>
  <c r="B21183" i="29" s="1"/>
  <c r="B21184" i="29" s="1"/>
  <c r="B21185" i="29" s="1"/>
  <c r="B21186" i="29" s="1"/>
  <c r="B21187" i="29" s="1"/>
  <c r="B21188" i="29" s="1"/>
  <c r="B21189" i="29" s="1"/>
  <c r="B21190" i="29" s="1"/>
  <c r="B21191" i="29" s="1"/>
  <c r="B21192" i="29" s="1"/>
  <c r="B21193" i="29" s="1"/>
  <c r="B21194" i="29" s="1"/>
  <c r="B21195" i="29" s="1"/>
  <c r="B21196" i="29" s="1"/>
  <c r="B21197" i="29" s="1"/>
  <c r="B21198" i="29" s="1"/>
  <c r="B21199" i="29" s="1"/>
  <c r="D21191" i="29"/>
  <c r="D21192" i="29" s="1"/>
  <c r="D21193" i="29" s="1"/>
  <c r="D21194" i="29" s="1"/>
  <c r="D21195" i="29" s="1"/>
  <c r="D21196" i="29" s="1"/>
  <c r="D21197" i="29" s="1"/>
  <c r="D21198" i="29" s="1"/>
  <c r="D21199" i="29" s="1"/>
  <c r="D21200" i="29" s="1"/>
  <c r="D21201" i="29" s="1"/>
  <c r="D21202" i="29" s="1"/>
  <c r="D21203" i="29" s="1"/>
  <c r="D21204" i="29" s="1"/>
  <c r="D21205" i="29" s="1"/>
  <c r="D21206" i="29" s="1"/>
  <c r="D21207" i="29" s="1"/>
  <c r="D21208" i="29" s="1"/>
  <c r="D21209" i="29" s="1"/>
  <c r="D21210" i="29" s="1"/>
  <c r="D21211" i="29" s="1"/>
  <c r="D21212" i="29" s="1"/>
  <c r="D21213" i="29" s="1"/>
  <c r="D21214" i="29" s="1"/>
  <c r="D21215" i="29" s="1"/>
  <c r="D21216" i="29" s="1"/>
  <c r="D21217" i="29" s="1"/>
  <c r="D21218" i="29" s="1"/>
  <c r="D21219" i="29" s="1"/>
  <c r="D21220" i="29" s="1"/>
  <c r="D21221" i="29" s="1"/>
  <c r="D21222" i="29" s="1"/>
  <c r="D21223" i="29" s="1"/>
  <c r="D21224" i="29" s="1"/>
  <c r="D21225" i="29" s="1"/>
  <c r="D21226" i="29" s="1"/>
  <c r="D21227" i="29" s="1"/>
  <c r="D21228" i="29" s="1"/>
  <c r="D21229" i="29" s="1"/>
  <c r="D21230" i="29" s="1"/>
  <c r="D21231" i="29" s="1"/>
  <c r="D21232" i="29" s="1"/>
  <c r="D21233" i="29" s="1"/>
  <c r="D21234" i="29" s="1"/>
  <c r="D21235" i="29" s="1"/>
  <c r="D21236" i="29" s="1"/>
  <c r="D21237" i="29" s="1"/>
  <c r="D21238" i="29" s="1"/>
  <c r="D21239" i="29" s="1"/>
  <c r="D21240" i="29" s="1"/>
  <c r="D21241" i="29" s="1"/>
  <c r="D21242" i="29" s="1"/>
  <c r="D21243" i="29" s="1"/>
  <c r="D21244" i="29" s="1"/>
  <c r="D21245" i="29" s="1"/>
  <c r="D21246" i="29" s="1"/>
  <c r="D21247" i="29" s="1"/>
  <c r="D21248" i="29" s="1"/>
  <c r="D21249" i="29" s="1"/>
  <c r="D21250" i="29" s="1"/>
  <c r="D21251" i="29" s="1"/>
  <c r="D21252" i="29" s="1"/>
  <c r="D21253" i="29" s="1"/>
  <c r="D21254" i="29" s="1"/>
  <c r="D21255" i="29" s="1"/>
  <c r="D21256" i="29" s="1"/>
  <c r="D21257" i="29" s="1"/>
  <c r="D21258" i="29" s="1"/>
  <c r="D21259" i="29" s="1"/>
  <c r="D21260" i="29" s="1"/>
  <c r="D21261" i="29" s="1"/>
  <c r="D21262" i="29" s="1"/>
  <c r="D21263" i="29" s="1"/>
  <c r="D21264" i="29" s="1"/>
  <c r="D21265" i="29" s="1"/>
  <c r="D21266" i="29" s="1"/>
  <c r="D21267" i="29" s="1"/>
  <c r="D21268" i="29" s="1"/>
  <c r="D21269" i="29" s="1"/>
  <c r="D21270" i="29" s="1"/>
  <c r="D21271" i="29" s="1"/>
  <c r="D21272" i="29" s="1"/>
  <c r="D21273" i="29" s="1"/>
  <c r="D21274" i="29" s="1"/>
  <c r="D21275" i="29" s="1"/>
  <c r="D21276" i="29" s="1"/>
  <c r="D21277" i="29" s="1"/>
  <c r="D21278" i="29" s="1"/>
  <c r="D21279" i="29" s="1"/>
  <c r="D21280" i="29" s="1"/>
  <c r="D21281" i="29" s="1"/>
  <c r="D21282" i="29" s="1"/>
  <c r="D21283" i="29" s="1"/>
  <c r="D21284" i="29" s="1"/>
  <c r="D21285" i="29" s="1"/>
  <c r="D21286" i="29" s="1"/>
  <c r="D21287" i="29" s="1"/>
  <c r="D21288" i="29" s="1"/>
  <c r="D21289" i="29" s="1"/>
  <c r="D21290" i="29" s="1"/>
  <c r="D21291" i="29" s="1"/>
  <c r="D21292" i="29" s="1"/>
  <c r="D21293" i="29" s="1"/>
  <c r="D21294" i="29" s="1"/>
  <c r="D21295" i="29" s="1"/>
  <c r="D21296" i="29" s="1"/>
  <c r="D21297" i="29" s="1"/>
  <c r="D21298" i="29" s="1"/>
  <c r="D21299" i="29" s="1"/>
  <c r="D21300" i="29" s="1"/>
  <c r="D21301" i="29" s="1"/>
  <c r="D21302" i="29" s="1"/>
  <c r="D21303" i="29" s="1"/>
  <c r="D21304" i="29" s="1"/>
  <c r="D21305" i="29" s="1"/>
  <c r="D21306" i="29" s="1"/>
  <c r="D21307" i="29" s="1"/>
  <c r="D21308" i="29" s="1"/>
  <c r="D21309" i="29" s="1"/>
  <c r="D21310" i="29" s="1"/>
  <c r="D21311" i="29" s="1"/>
  <c r="D21312" i="29" s="1"/>
  <c r="D21313" i="29" s="1"/>
  <c r="D21314" i="29" s="1"/>
  <c r="D21315" i="29" s="1"/>
  <c r="D21316" i="29" s="1"/>
  <c r="D21317" i="29" s="1"/>
  <c r="D21318" i="29" s="1"/>
  <c r="D21319" i="29" s="1"/>
  <c r="D21320" i="29" s="1"/>
  <c r="D21321" i="29" s="1"/>
  <c r="D21322" i="29" s="1"/>
  <c r="D21323" i="29" s="1"/>
  <c r="D21324" i="29" s="1"/>
  <c r="D21325" i="29" s="1"/>
  <c r="D21326" i="29" s="1"/>
  <c r="D21327" i="29" s="1"/>
  <c r="D21328" i="29" s="1"/>
  <c r="D21329" i="29" s="1"/>
  <c r="D21330" i="29" s="1"/>
  <c r="D21331" i="29" s="1"/>
  <c r="D21332" i="29" s="1"/>
  <c r="D21333" i="29" s="1"/>
  <c r="D21334" i="29" s="1"/>
  <c r="D21335" i="29" s="1"/>
  <c r="D21336" i="29" s="1"/>
  <c r="D21337" i="29" s="1"/>
  <c r="D21338" i="29" s="1"/>
  <c r="D21339" i="29" s="1"/>
  <c r="D21340" i="29" s="1"/>
  <c r="D21341" i="29" s="1"/>
  <c r="D21342" i="29" s="1"/>
  <c r="D21343" i="29" s="1"/>
  <c r="D21344" i="29" s="1"/>
  <c r="D21345" i="29" s="1"/>
  <c r="D21346" i="29" s="1"/>
  <c r="D21347" i="29" s="1"/>
  <c r="D21348" i="29" s="1"/>
  <c r="D21349" i="29" s="1"/>
  <c r="D21350" i="29" s="1"/>
  <c r="D21351" i="29" s="1"/>
  <c r="D21352" i="29" s="1"/>
  <c r="D21353" i="29" s="1"/>
  <c r="D21354" i="29" s="1"/>
  <c r="D21355" i="29" s="1"/>
  <c r="D21356" i="29" s="1"/>
  <c r="D21357" i="29" s="1"/>
  <c r="D21358" i="29" s="1"/>
  <c r="D21359" i="29" s="1"/>
  <c r="D21360" i="29" s="1"/>
  <c r="D21361" i="29" s="1"/>
  <c r="D21362" i="29" s="1"/>
  <c r="D21363" i="29" s="1"/>
  <c r="D21364" i="29" s="1"/>
  <c r="D21365" i="29" s="1"/>
  <c r="D21366" i="29" s="1"/>
  <c r="B21201" i="29"/>
  <c r="B21202" i="29" s="1"/>
  <c r="B21203" i="29" s="1"/>
  <c r="B21204" i="29" s="1"/>
  <c r="B21205" i="29" s="1"/>
  <c r="B21206" i="29" s="1"/>
  <c r="B21207" i="29" s="1"/>
  <c r="B21208" i="29" s="1"/>
  <c r="B21209" i="29" s="1"/>
  <c r="B21210" i="29" s="1"/>
  <c r="B21211" i="29" s="1"/>
  <c r="B21212" i="29" s="1"/>
  <c r="B21213" i="29" s="1"/>
  <c r="B21214" i="29" s="1"/>
  <c r="B21215" i="29" s="1"/>
  <c r="B21216" i="29" s="1"/>
  <c r="B21217" i="29" s="1"/>
  <c r="B21218" i="29" s="1"/>
  <c r="B21219" i="29" s="1"/>
  <c r="B21220" i="29" s="1"/>
  <c r="B21221" i="29" s="1"/>
  <c r="B21222" i="29" s="1"/>
  <c r="B21223" i="29" s="1"/>
  <c r="B21224" i="29" s="1"/>
  <c r="B21225" i="29" s="1"/>
  <c r="B21226" i="29" s="1"/>
  <c r="B21227" i="29" s="1"/>
  <c r="B21228" i="29" s="1"/>
  <c r="B21229" i="29" s="1"/>
  <c r="B21230" i="29" s="1"/>
  <c r="B21231" i="29" s="1"/>
  <c r="B21232" i="29" s="1"/>
  <c r="B21233" i="29" s="1"/>
  <c r="B21234" i="29" s="1"/>
  <c r="B21235" i="29" s="1"/>
  <c r="B21236" i="29" s="1"/>
  <c r="B21237" i="29" s="1"/>
  <c r="B21238" i="29" s="1"/>
  <c r="B21239" i="29" s="1"/>
  <c r="B21240" i="29" s="1"/>
  <c r="B21241" i="29" s="1"/>
  <c r="B21242" i="29" s="1"/>
  <c r="B21243" i="29" s="1"/>
  <c r="B21244" i="29" s="1"/>
  <c r="B21245" i="29" s="1"/>
  <c r="B21246" i="29" s="1"/>
  <c r="B21247" i="29" s="1"/>
  <c r="B21248" i="29" s="1"/>
  <c r="B21249" i="29" s="1"/>
  <c r="B21250" i="29" s="1"/>
  <c r="B21251" i="29" s="1"/>
  <c r="B21252" i="29" s="1"/>
  <c r="B21253" i="29" s="1"/>
  <c r="B21254" i="29" s="1"/>
  <c r="B21255" i="29" s="1"/>
  <c r="B21256" i="29" s="1"/>
  <c r="B21257" i="29" s="1"/>
  <c r="B21258" i="29" s="1"/>
  <c r="B21259" i="29" s="1"/>
  <c r="B21260" i="29" s="1"/>
  <c r="B21261" i="29" s="1"/>
  <c r="B21262" i="29" s="1"/>
  <c r="B21263" i="29" s="1"/>
  <c r="B21264" i="29" s="1"/>
  <c r="B21265" i="29" s="1"/>
  <c r="B21266" i="29" s="1"/>
  <c r="B21267" i="29" s="1"/>
  <c r="B21268" i="29" s="1"/>
  <c r="B21269" i="29" s="1"/>
  <c r="B21270" i="29" s="1"/>
  <c r="B21271" i="29" s="1"/>
  <c r="B21272" i="29" s="1"/>
  <c r="B21273" i="29" s="1"/>
  <c r="B21274" i="29" s="1"/>
  <c r="B21275" i="29" s="1"/>
  <c r="B21276" i="29" s="1"/>
  <c r="B21277" i="29" s="1"/>
  <c r="B21278" i="29" s="1"/>
  <c r="B21279" i="29" s="1"/>
  <c r="B21280" i="29" s="1"/>
  <c r="B21281" i="29" s="1"/>
  <c r="B21282" i="29" s="1"/>
  <c r="B21283" i="29" s="1"/>
  <c r="B21284" i="29" s="1"/>
  <c r="B21285" i="29" s="1"/>
  <c r="B21286" i="29" s="1"/>
  <c r="B21287" i="29" s="1"/>
  <c r="B21288" i="29" s="1"/>
  <c r="B21289" i="29" s="1"/>
  <c r="B21290" i="29" s="1"/>
  <c r="B21291" i="29" s="1"/>
  <c r="B21292" i="29" s="1"/>
  <c r="B21293" i="29" s="1"/>
  <c r="B21294" i="29" s="1"/>
  <c r="B21295" i="29" s="1"/>
  <c r="B21296" i="29" s="1"/>
  <c r="B21297" i="29" s="1"/>
  <c r="B21298" i="29" s="1"/>
  <c r="B21299" i="29" s="1"/>
  <c r="B21300" i="29" s="1"/>
  <c r="B21301" i="29" s="1"/>
  <c r="B21302" i="29" s="1"/>
  <c r="B21303" i="29" s="1"/>
  <c r="B21304" i="29" s="1"/>
  <c r="B21305" i="29" s="1"/>
  <c r="B21306" i="29" s="1"/>
  <c r="B21307" i="29" s="1"/>
  <c r="B21308" i="29" s="1"/>
  <c r="B21309" i="29" s="1"/>
  <c r="B21310" i="29" s="1"/>
  <c r="B21311" i="29" s="1"/>
  <c r="B21312" i="29" s="1"/>
  <c r="B21313" i="29" s="1"/>
  <c r="B21314" i="29" s="1"/>
  <c r="B21315" i="29" s="1"/>
  <c r="B21316" i="29" s="1"/>
  <c r="B21317" i="29" s="1"/>
  <c r="B21318" i="29" s="1"/>
  <c r="B21319" i="29" s="1"/>
  <c r="B21320" i="29" s="1"/>
  <c r="B21321" i="29" s="1"/>
  <c r="B21322" i="29" s="1"/>
  <c r="B21323" i="29" s="1"/>
  <c r="B21324" i="29" s="1"/>
  <c r="B21325" i="29" s="1"/>
  <c r="B21326" i="29" s="1"/>
  <c r="B21327" i="29" s="1"/>
  <c r="B21328" i="29" s="1"/>
  <c r="B21329" i="29" s="1"/>
  <c r="B21330" i="29" s="1"/>
  <c r="B21331" i="29" s="1"/>
  <c r="B21332" i="29" s="1"/>
  <c r="B21333" i="29" s="1"/>
  <c r="B21334" i="29" s="1"/>
  <c r="B21335" i="29" s="1"/>
  <c r="B21336" i="29" s="1"/>
  <c r="B21337" i="29" s="1"/>
  <c r="B21338" i="29" s="1"/>
  <c r="B21339" i="29" s="1"/>
  <c r="B21340" i="29" s="1"/>
  <c r="B21341" i="29" s="1"/>
  <c r="B21342" i="29" s="1"/>
  <c r="B21343" i="29" s="1"/>
  <c r="B21344" i="29" s="1"/>
  <c r="B21345" i="29" s="1"/>
  <c r="B21346" i="29" s="1"/>
  <c r="B21347" i="29" s="1"/>
  <c r="B21348" i="29" s="1"/>
  <c r="B21349" i="29" s="1"/>
  <c r="B21350" i="29" s="1"/>
  <c r="B21351" i="29" s="1"/>
  <c r="B21352" i="29" s="1"/>
  <c r="B21353" i="29" s="1"/>
  <c r="B21354" i="29" s="1"/>
  <c r="B21355" i="29" s="1"/>
  <c r="B21356" i="29" s="1"/>
  <c r="B21357" i="29" s="1"/>
  <c r="B21358" i="29" s="1"/>
  <c r="B21359" i="29" s="1"/>
  <c r="B21360" i="29" s="1"/>
  <c r="B21361" i="29" s="1"/>
  <c r="B21362" i="29" s="1"/>
  <c r="B21363" i="29" s="1"/>
  <c r="B21364" i="29" s="1"/>
  <c r="B21365" i="29" s="1"/>
  <c r="B21366" i="29" s="1"/>
  <c r="B21367" i="29" s="1"/>
  <c r="B21368" i="29" s="1"/>
  <c r="B21369" i="29" s="1"/>
  <c r="B21370" i="29" s="1"/>
  <c r="B21371" i="29" s="1"/>
  <c r="B21372" i="29" s="1"/>
  <c r="B21373" i="29" s="1"/>
  <c r="B21374" i="29" s="1"/>
  <c r="B21375" i="29" s="1"/>
  <c r="B21376" i="29" s="1"/>
  <c r="B21377" i="29" s="1"/>
  <c r="B21378" i="29" s="1"/>
  <c r="B21379" i="29" s="1"/>
  <c r="B21380" i="29" s="1"/>
  <c r="B21381" i="29" s="1"/>
  <c r="B21382" i="29" s="1"/>
  <c r="B21383" i="29" s="1"/>
  <c r="B21384" i="29" s="1"/>
  <c r="B21385" i="29" s="1"/>
  <c r="B21386" i="29" s="1"/>
  <c r="B21387" i="29" s="1"/>
  <c r="B21388" i="29" s="1"/>
  <c r="B21389" i="29" s="1"/>
  <c r="B21390" i="29" s="1"/>
  <c r="B21391" i="29" s="1"/>
  <c r="B21392" i="29" s="1"/>
  <c r="B21393" i="29" s="1"/>
  <c r="B21394" i="29" s="1"/>
  <c r="B21395" i="29" s="1"/>
  <c r="B21396" i="29" s="1"/>
  <c r="B21397" i="29" s="1"/>
  <c r="B21398" i="29" s="1"/>
  <c r="B21399" i="29" s="1"/>
  <c r="B21400" i="29" s="1"/>
  <c r="B21401" i="29" s="1"/>
  <c r="B21402" i="29" s="1"/>
  <c r="B21403" i="29" s="1"/>
  <c r="B21404" i="29" s="1"/>
  <c r="B21405" i="29" s="1"/>
  <c r="B21406" i="29" s="1"/>
  <c r="B21407" i="29" s="1"/>
  <c r="B21408" i="29" s="1"/>
  <c r="B21409" i="29" s="1"/>
  <c r="B21410" i="29" s="1"/>
  <c r="B21411" i="29" s="1"/>
  <c r="B21412" i="29" s="1"/>
  <c r="B21413" i="29" s="1"/>
  <c r="B21414" i="29" s="1"/>
  <c r="B21415" i="29" s="1"/>
  <c r="B21416" i="29" s="1"/>
  <c r="B21417" i="29" s="1"/>
  <c r="B21418" i="29" s="1"/>
  <c r="B21419" i="29" s="1"/>
  <c r="B21420" i="29" s="1"/>
  <c r="B21421" i="29" s="1"/>
  <c r="B21422" i="29" s="1"/>
  <c r="B21423" i="29" s="1"/>
  <c r="B21424" i="29" s="1"/>
  <c r="B21425" i="29" s="1"/>
  <c r="B21426" i="29" s="1"/>
  <c r="B21427" i="29" s="1"/>
  <c r="B21428" i="29" s="1"/>
  <c r="B21429" i="29" s="1"/>
  <c r="B21430" i="29" s="1"/>
  <c r="B21431" i="29" s="1"/>
  <c r="B21432" i="29" s="1"/>
  <c r="B21433" i="29" s="1"/>
  <c r="B21434" i="29" s="1"/>
  <c r="B21435" i="29" s="1"/>
  <c r="B21436" i="29" s="1"/>
  <c r="B21437" i="29" s="1"/>
  <c r="B21438" i="29" s="1"/>
  <c r="B21439" i="29" s="1"/>
  <c r="B21440" i="29" s="1"/>
  <c r="B21441" i="29" s="1"/>
  <c r="B21442" i="29" s="1"/>
  <c r="B21443" i="29" s="1"/>
  <c r="B21444" i="29" s="1"/>
  <c r="B21445" i="29" s="1"/>
  <c r="B21446" i="29" s="1"/>
  <c r="B21447" i="29" s="1"/>
  <c r="B21448" i="29" s="1"/>
  <c r="B21449" i="29" s="1"/>
  <c r="B21450" i="29" s="1"/>
  <c r="B21451" i="29" s="1"/>
  <c r="B21452" i="29" s="1"/>
  <c r="B21453" i="29" s="1"/>
  <c r="B21454" i="29" s="1"/>
  <c r="B21455" i="29" s="1"/>
  <c r="B21456" i="29" s="1"/>
  <c r="B21457" i="29" s="1"/>
  <c r="B21458" i="29" s="1"/>
  <c r="B21459" i="29" s="1"/>
  <c r="B21460" i="29" s="1"/>
  <c r="B21461" i="29" s="1"/>
  <c r="B21462" i="29" s="1"/>
  <c r="B21463" i="29" s="1"/>
  <c r="B21464" i="29" s="1"/>
  <c r="B21465" i="29" s="1"/>
  <c r="B21466" i="29" s="1"/>
  <c r="B21467" i="29" s="1"/>
  <c r="B21468" i="29" s="1"/>
  <c r="B21469" i="29" s="1"/>
  <c r="B21470" i="29" s="1"/>
  <c r="B21471" i="29" s="1"/>
  <c r="B21472" i="29" s="1"/>
  <c r="B21473" i="29" s="1"/>
  <c r="B21474" i="29" s="1"/>
  <c r="B21475" i="29" s="1"/>
  <c r="B21476" i="29" s="1"/>
  <c r="B21477" i="29" s="1"/>
  <c r="B21478" i="29" s="1"/>
  <c r="B21479" i="29" s="1"/>
  <c r="B21480" i="29" s="1"/>
  <c r="B21481" i="29" s="1"/>
  <c r="B21482" i="29" s="1"/>
  <c r="B21483" i="29" s="1"/>
  <c r="B21484" i="29" s="1"/>
  <c r="B21485" i="29" s="1"/>
  <c r="B21486" i="29" s="1"/>
  <c r="B21487" i="29" s="1"/>
  <c r="B21488" i="29" s="1"/>
  <c r="B21489" i="29" s="1"/>
  <c r="B21490" i="29" s="1"/>
  <c r="B21491" i="29" s="1"/>
  <c r="B21492" i="29" s="1"/>
  <c r="B21493" i="29" s="1"/>
  <c r="B21494" i="29" s="1"/>
  <c r="B21495" i="29" s="1"/>
  <c r="B21496" i="29" s="1"/>
  <c r="B21497" i="29" s="1"/>
  <c r="B21498" i="29" s="1"/>
  <c r="B21499" i="29" s="1"/>
  <c r="B21500" i="29" s="1"/>
  <c r="B21501" i="29" s="1"/>
  <c r="B21502" i="29" s="1"/>
  <c r="B21503" i="29" s="1"/>
  <c r="B21504" i="29" s="1"/>
  <c r="B21505" i="29" s="1"/>
  <c r="B21506" i="29" s="1"/>
  <c r="B21507" i="29" s="1"/>
  <c r="B21508" i="29" s="1"/>
  <c r="B21509" i="29" s="1"/>
  <c r="B21510" i="29" s="1"/>
  <c r="B21511" i="29" s="1"/>
  <c r="B21512" i="29" s="1"/>
  <c r="B21513" i="29" s="1"/>
  <c r="B21514" i="29" s="1"/>
  <c r="B21515" i="29" s="1"/>
  <c r="B21516" i="29" s="1"/>
  <c r="B21517" i="29" s="1"/>
  <c r="B21518" i="29" s="1"/>
  <c r="B21519" i="29" s="1"/>
  <c r="B21520" i="29" s="1"/>
  <c r="B21521" i="29" s="1"/>
  <c r="B21522" i="29" s="1"/>
  <c r="B21523" i="29" s="1"/>
  <c r="B21524" i="29" s="1"/>
  <c r="B21525" i="29" s="1"/>
  <c r="B21526" i="29" s="1"/>
  <c r="B21527" i="29" s="1"/>
  <c r="B21528" i="29" s="1"/>
  <c r="B21529" i="29" s="1"/>
  <c r="B21530" i="29" s="1"/>
  <c r="B21531" i="29" s="1"/>
  <c r="B21532" i="29" s="1"/>
  <c r="B21533" i="29" s="1"/>
  <c r="B21534" i="29" s="1"/>
  <c r="B21535" i="29" s="1"/>
  <c r="B21536" i="29" s="1"/>
  <c r="B21537" i="29" s="1"/>
  <c r="B21538" i="29" s="1"/>
  <c r="B21539" i="29" s="1"/>
  <c r="B21540" i="29" s="1"/>
  <c r="B21541" i="29" s="1"/>
  <c r="B21542" i="29" s="1"/>
  <c r="B21543" i="29" s="1"/>
  <c r="B21544" i="29" s="1"/>
  <c r="B21545" i="29" s="1"/>
  <c r="B21546" i="29" s="1"/>
  <c r="B21547" i="29" s="1"/>
  <c r="B21548" i="29" s="1"/>
  <c r="B21549" i="29" s="1"/>
  <c r="B21550" i="29" s="1"/>
  <c r="B21551" i="29" s="1"/>
  <c r="B21552" i="29" s="1"/>
  <c r="B21553" i="29" s="1"/>
  <c r="B21554" i="29" s="1"/>
  <c r="B21555" i="29" s="1"/>
  <c r="B21556" i="29" s="1"/>
  <c r="B21557" i="29" s="1"/>
  <c r="B21558" i="29" s="1"/>
  <c r="B21559" i="29" s="1"/>
  <c r="B21560" i="29" s="1"/>
  <c r="B21561" i="29" s="1"/>
  <c r="B21562" i="29" s="1"/>
  <c r="B21563" i="29" s="1"/>
  <c r="B21564" i="29" s="1"/>
  <c r="C21201" i="29"/>
  <c r="C21202" i="29" s="1"/>
  <c r="C21203" i="29" s="1"/>
  <c r="C21204" i="29" s="1"/>
  <c r="C21205" i="29" s="1"/>
  <c r="C21206" i="29" s="1"/>
  <c r="C21207" i="29" s="1"/>
  <c r="C21208" i="29" s="1"/>
  <c r="C21209" i="29" s="1"/>
  <c r="C21210" i="29" s="1"/>
  <c r="C21211" i="29" s="1"/>
  <c r="C21212" i="29" s="1"/>
  <c r="C21213" i="29" s="1"/>
  <c r="C21214" i="29" s="1"/>
  <c r="C21215" i="29" s="1"/>
  <c r="C21216" i="29" s="1"/>
  <c r="C21217" i="29" s="1"/>
  <c r="C21218" i="29" s="1"/>
  <c r="C21219" i="29" s="1"/>
  <c r="C21220" i="29" s="1"/>
  <c r="C21221" i="29" s="1"/>
  <c r="C21222" i="29" s="1"/>
  <c r="C21223" i="29" s="1"/>
  <c r="C21224" i="29" s="1"/>
  <c r="C21225" i="29" s="1"/>
  <c r="C21226" i="29" s="1"/>
  <c r="C21227" i="29" s="1"/>
  <c r="C21228" i="29" s="1"/>
  <c r="C21229" i="29" s="1"/>
  <c r="C21230" i="29" s="1"/>
  <c r="C21231" i="29" s="1"/>
  <c r="C21232" i="29" s="1"/>
  <c r="C21233" i="29" s="1"/>
  <c r="C21234" i="29" s="1"/>
  <c r="C21235" i="29" s="1"/>
  <c r="C21236" i="29" s="1"/>
  <c r="C21237" i="29" s="1"/>
  <c r="C21238" i="29" s="1"/>
  <c r="C21239" i="29" s="1"/>
  <c r="C21240" i="29" s="1"/>
  <c r="C21241" i="29" s="1"/>
  <c r="C21242" i="29" s="1"/>
  <c r="C21243" i="29" s="1"/>
  <c r="C21244" i="29" s="1"/>
  <c r="C21245" i="29" s="1"/>
  <c r="C21246" i="29" s="1"/>
  <c r="C21247" i="29" s="1"/>
  <c r="C21248" i="29" s="1"/>
  <c r="C21249" i="29" s="1"/>
  <c r="C21250" i="29" s="1"/>
  <c r="C21251" i="29" s="1"/>
  <c r="C21252" i="29" s="1"/>
  <c r="C21253" i="29" s="1"/>
  <c r="C21254" i="29" s="1"/>
  <c r="C21255" i="29" s="1"/>
  <c r="C21256" i="29" s="1"/>
  <c r="C21257" i="29" s="1"/>
  <c r="C21258" i="29" s="1"/>
  <c r="C21259" i="29" s="1"/>
  <c r="C21260" i="29" s="1"/>
  <c r="C21261" i="29" s="1"/>
  <c r="C21262" i="29" s="1"/>
  <c r="C21263" i="29" s="1"/>
  <c r="C21264" i="29" s="1"/>
  <c r="C21265" i="29" s="1"/>
  <c r="C21266" i="29" s="1"/>
  <c r="C21267" i="29" s="1"/>
  <c r="C21268" i="29" s="1"/>
  <c r="C21269" i="29" s="1"/>
  <c r="C21270" i="29" s="1"/>
  <c r="C21271" i="29" s="1"/>
  <c r="C21272" i="29" s="1"/>
  <c r="C21273" i="29" s="1"/>
  <c r="C21274" i="29" s="1"/>
  <c r="C21275" i="29" s="1"/>
  <c r="C21276" i="29" s="1"/>
  <c r="C21277" i="29" s="1"/>
  <c r="C21278" i="29" s="1"/>
  <c r="C21279" i="29" s="1"/>
  <c r="C21280" i="29" s="1"/>
  <c r="C21281" i="29" s="1"/>
  <c r="C21282" i="29" s="1"/>
  <c r="C21283" i="29" s="1"/>
  <c r="C21284" i="29" s="1"/>
  <c r="C21285" i="29" s="1"/>
  <c r="C21286" i="29" s="1"/>
  <c r="C21287" i="29" s="1"/>
  <c r="C21288" i="29" s="1"/>
  <c r="C21289" i="29" s="1"/>
  <c r="C21290" i="29" s="1"/>
  <c r="C21291" i="29" s="1"/>
  <c r="C21292" i="29" s="1"/>
  <c r="C21293" i="29" s="1"/>
  <c r="C21294" i="29" s="1"/>
  <c r="C21295" i="29" s="1"/>
  <c r="C21296" i="29" s="1"/>
  <c r="C21297" i="29" s="1"/>
  <c r="C21298" i="29" s="1"/>
  <c r="C21299" i="29" s="1"/>
  <c r="C21300" i="29" s="1"/>
  <c r="C21301" i="29" s="1"/>
  <c r="C21302" i="29" s="1"/>
  <c r="C21303" i="29" s="1"/>
  <c r="C21304" i="29" s="1"/>
  <c r="C21305" i="29" s="1"/>
  <c r="C21306" i="29" s="1"/>
  <c r="C21307" i="29" s="1"/>
  <c r="C21308" i="29" s="1"/>
  <c r="C21309" i="29" s="1"/>
  <c r="C21310" i="29" s="1"/>
  <c r="C21311" i="29" s="1"/>
  <c r="C21312" i="29" s="1"/>
  <c r="C21313" i="29" s="1"/>
  <c r="C21314" i="29" s="1"/>
  <c r="C21315" i="29" s="1"/>
  <c r="C21316" i="29" s="1"/>
  <c r="C21317" i="29" s="1"/>
  <c r="C21318" i="29" s="1"/>
  <c r="C21319" i="29" s="1"/>
  <c r="C21320" i="29" s="1"/>
  <c r="C21321" i="29" s="1"/>
  <c r="C21322" i="29" s="1"/>
  <c r="C21323" i="29" s="1"/>
  <c r="C21324" i="29" s="1"/>
  <c r="C21325" i="29" s="1"/>
  <c r="C21326" i="29" s="1"/>
  <c r="C21327" i="29" s="1"/>
  <c r="C21328" i="29" s="1"/>
  <c r="C21329" i="29" s="1"/>
  <c r="C21330" i="29" s="1"/>
  <c r="C21331" i="29" s="1"/>
  <c r="C21332" i="29" s="1"/>
  <c r="C21333" i="29" s="1"/>
  <c r="C21334" i="29" s="1"/>
  <c r="C21335" i="29" s="1"/>
  <c r="C21336" i="29" s="1"/>
  <c r="C21337" i="29" s="1"/>
  <c r="C21338" i="29" s="1"/>
  <c r="C21339" i="29" s="1"/>
  <c r="C21340" i="29" s="1"/>
  <c r="C21341" i="29" s="1"/>
  <c r="C21342" i="29" s="1"/>
  <c r="C21343" i="29" s="1"/>
  <c r="C21344" i="29" s="1"/>
  <c r="C21345" i="29" s="1"/>
  <c r="C21346" i="29" s="1"/>
  <c r="C21347" i="29" s="1"/>
  <c r="C21348" i="29" s="1"/>
  <c r="C21349" i="29" s="1"/>
  <c r="C21350" i="29" s="1"/>
  <c r="C21351" i="29" s="1"/>
  <c r="C21352" i="29" s="1"/>
  <c r="C21353" i="29" s="1"/>
  <c r="C21354" i="29" s="1"/>
  <c r="C21355" i="29" s="1"/>
  <c r="C21356" i="29" s="1"/>
  <c r="C21357" i="29" s="1"/>
  <c r="C21358" i="29" s="1"/>
  <c r="C21359" i="29" s="1"/>
  <c r="C21360" i="29" s="1"/>
  <c r="C21361" i="29" s="1"/>
  <c r="C21362" i="29" s="1"/>
  <c r="C21363" i="29" s="1"/>
  <c r="C21364" i="29" s="1"/>
  <c r="C21365" i="29" s="1"/>
  <c r="C21366" i="29" s="1"/>
  <c r="C21367" i="29" s="1"/>
  <c r="C21368" i="29" s="1"/>
  <c r="C21369" i="29" s="1"/>
  <c r="C21370" i="29" s="1"/>
  <c r="C21371" i="29" s="1"/>
  <c r="C21372" i="29" s="1"/>
  <c r="C21373" i="29" s="1"/>
  <c r="C21374" i="29" s="1"/>
  <c r="C21375" i="29" s="1"/>
  <c r="C21376" i="29" s="1"/>
  <c r="C21377" i="29" s="1"/>
  <c r="C21378" i="29" s="1"/>
  <c r="C21379" i="29" s="1"/>
  <c r="C21380" i="29" s="1"/>
  <c r="C21381" i="29" s="1"/>
  <c r="C21382" i="29" s="1"/>
  <c r="C21383" i="29" s="1"/>
  <c r="C21384" i="29" s="1"/>
  <c r="C21385" i="29" s="1"/>
  <c r="C21386" i="29" s="1"/>
  <c r="C21387" i="29" s="1"/>
  <c r="C21388" i="29" s="1"/>
  <c r="C21389" i="29" s="1"/>
  <c r="C21390" i="29" s="1"/>
  <c r="C21391" i="29" s="1"/>
  <c r="C21392" i="29" s="1"/>
  <c r="C21393" i="29" s="1"/>
  <c r="C21394" i="29" s="1"/>
  <c r="C21395" i="29" s="1"/>
  <c r="C21396" i="29" s="1"/>
  <c r="C21397" i="29" s="1"/>
  <c r="C21398" i="29" s="1"/>
  <c r="C21399" i="29" s="1"/>
  <c r="C21400" i="29" s="1"/>
  <c r="C21401" i="29" s="1"/>
  <c r="C21402" i="29" s="1"/>
  <c r="C21403" i="29" s="1"/>
  <c r="C21404" i="29" s="1"/>
  <c r="C21405" i="29" s="1"/>
  <c r="C21406" i="29" s="1"/>
  <c r="C21407" i="29" s="1"/>
  <c r="C21408" i="29" s="1"/>
  <c r="C21409" i="29" s="1"/>
  <c r="C21410" i="29" s="1"/>
  <c r="C21411" i="29" s="1"/>
  <c r="C21412" i="29" s="1"/>
  <c r="C21413" i="29" s="1"/>
  <c r="C21414" i="29" s="1"/>
  <c r="C21415" i="29" s="1"/>
  <c r="C21416" i="29" s="1"/>
  <c r="C21417" i="29" s="1"/>
  <c r="C21418" i="29" s="1"/>
  <c r="C21419" i="29" s="1"/>
  <c r="C21420" i="29" s="1"/>
  <c r="C21421" i="29" s="1"/>
  <c r="C21422" i="29" s="1"/>
  <c r="C21423" i="29" s="1"/>
  <c r="C21424" i="29" s="1"/>
  <c r="C21425" i="29" s="1"/>
  <c r="C21426" i="29" s="1"/>
  <c r="C21427" i="29" s="1"/>
  <c r="C21428" i="29" s="1"/>
  <c r="C21429" i="29" s="1"/>
  <c r="C21430" i="29" s="1"/>
  <c r="C21431" i="29" s="1"/>
  <c r="C21432" i="29" s="1"/>
  <c r="C21433" i="29" s="1"/>
  <c r="C21434" i="29" s="1"/>
  <c r="C21435" i="29" s="1"/>
  <c r="C21436" i="29" s="1"/>
  <c r="C21437" i="29" s="1"/>
  <c r="C21438" i="29" s="1"/>
  <c r="C21439" i="29" s="1"/>
  <c r="C21440" i="29" s="1"/>
  <c r="C21441" i="29" s="1"/>
  <c r="C21442" i="29" s="1"/>
  <c r="C21443" i="29" s="1"/>
  <c r="C21444" i="29" s="1"/>
  <c r="C21445" i="29" s="1"/>
  <c r="C21446" i="29" s="1"/>
  <c r="C21447" i="29" s="1"/>
  <c r="C21448" i="29" s="1"/>
  <c r="C21449" i="29" s="1"/>
  <c r="C21450" i="29" s="1"/>
  <c r="C21451" i="29" s="1"/>
  <c r="C21452" i="29" s="1"/>
  <c r="C21453" i="29" s="1"/>
  <c r="C21454" i="29" s="1"/>
  <c r="C21455" i="29" s="1"/>
  <c r="C21456" i="29" s="1"/>
  <c r="C21457" i="29" s="1"/>
  <c r="C21458" i="29" s="1"/>
  <c r="C21459" i="29" s="1"/>
  <c r="C21460" i="29" s="1"/>
  <c r="C21461" i="29" s="1"/>
  <c r="C21462" i="29" s="1"/>
  <c r="C21463" i="29" s="1"/>
  <c r="C21464" i="29" s="1"/>
  <c r="C21465" i="29" s="1"/>
  <c r="C21466" i="29" s="1"/>
  <c r="C21467" i="29" s="1"/>
  <c r="C21468" i="29" s="1"/>
  <c r="C21469" i="29" s="1"/>
  <c r="C21470" i="29" s="1"/>
  <c r="C21471" i="29" s="1"/>
  <c r="C21472" i="29" s="1"/>
  <c r="C21473" i="29" s="1"/>
  <c r="C21474" i="29" s="1"/>
  <c r="C21475" i="29" s="1"/>
  <c r="C21476" i="29" s="1"/>
  <c r="C21477" i="29" s="1"/>
  <c r="C21478" i="29" s="1"/>
  <c r="C21479" i="29" s="1"/>
  <c r="C21480" i="29" s="1"/>
  <c r="C21481" i="29" s="1"/>
  <c r="C21482" i="29" s="1"/>
  <c r="C21483" i="29" s="1"/>
  <c r="C21484" i="29" s="1"/>
  <c r="C21485" i="29" s="1"/>
  <c r="C21486" i="29" s="1"/>
  <c r="C21487" i="29" s="1"/>
  <c r="C21488" i="29" s="1"/>
  <c r="C21489" i="29" s="1"/>
  <c r="C21490" i="29" s="1"/>
  <c r="C21491" i="29" s="1"/>
  <c r="C21492" i="29" s="1"/>
  <c r="C21493" i="29" s="1"/>
  <c r="C21494" i="29" s="1"/>
  <c r="C21495" i="29" s="1"/>
  <c r="C21496" i="29" s="1"/>
  <c r="C21497" i="29" s="1"/>
  <c r="C21498" i="29" s="1"/>
  <c r="C21499" i="29" s="1"/>
  <c r="C21500" i="29" s="1"/>
  <c r="C21501" i="29" s="1"/>
  <c r="C21502" i="29" s="1"/>
  <c r="C21503" i="29" s="1"/>
  <c r="C21504" i="29" s="1"/>
  <c r="C21505" i="29" s="1"/>
  <c r="C21506" i="29" s="1"/>
  <c r="C21507" i="29" s="1"/>
  <c r="C21508" i="29" s="1"/>
  <c r="C21509" i="29" s="1"/>
  <c r="C21510" i="29" s="1"/>
  <c r="C21511" i="29" s="1"/>
  <c r="C21512" i="29" s="1"/>
  <c r="C21513" i="29" s="1"/>
  <c r="C21514" i="29" s="1"/>
  <c r="C21515" i="29" s="1"/>
  <c r="C21516" i="29" s="1"/>
  <c r="C21517" i="29" s="1"/>
  <c r="C21518" i="29" s="1"/>
  <c r="C21519" i="29" s="1"/>
  <c r="C21520" i="29" s="1"/>
  <c r="C21521" i="29" s="1"/>
  <c r="C21522" i="29" s="1"/>
  <c r="C21523" i="29" s="1"/>
  <c r="C21524" i="29" s="1"/>
  <c r="C21525" i="29" s="1"/>
  <c r="C21526" i="29" s="1"/>
  <c r="C21527" i="29" s="1"/>
  <c r="C21528" i="29" s="1"/>
  <c r="C21529" i="29" s="1"/>
  <c r="C21530" i="29" s="1"/>
  <c r="C21531" i="29" s="1"/>
  <c r="C21532" i="29" s="1"/>
  <c r="C21533" i="29" s="1"/>
  <c r="C21534" i="29" s="1"/>
  <c r="C21535" i="29" s="1"/>
  <c r="C21536" i="29" s="1"/>
  <c r="C21537" i="29" s="1"/>
  <c r="C21538" i="29" s="1"/>
  <c r="C21539" i="29" s="1"/>
  <c r="C21540" i="29" s="1"/>
  <c r="C21541" i="29" s="1"/>
  <c r="C21542" i="29" s="1"/>
  <c r="C21543" i="29" s="1"/>
  <c r="C21544" i="29" s="1"/>
  <c r="C21545" i="29" s="1"/>
  <c r="C21546" i="29" s="1"/>
  <c r="C21547" i="29" s="1"/>
  <c r="C21548" i="29" s="1"/>
  <c r="C21549" i="29" s="1"/>
  <c r="C21550" i="29" s="1"/>
  <c r="C21551" i="29" s="1"/>
  <c r="C21552" i="29" s="1"/>
  <c r="C21553" i="29" s="1"/>
  <c r="C21554" i="29" s="1"/>
  <c r="C21555" i="29" s="1"/>
  <c r="C21556" i="29" s="1"/>
  <c r="C21557" i="29" s="1"/>
  <c r="C21558" i="29" s="1"/>
  <c r="C21559" i="29" s="1"/>
  <c r="C21560" i="29" s="1"/>
  <c r="C21561" i="29" s="1"/>
  <c r="C21562" i="29" s="1"/>
  <c r="C21563" i="29" s="1"/>
  <c r="C21564" i="29" s="1"/>
  <c r="D21556" i="29"/>
  <c r="D21557" i="29" s="1"/>
  <c r="D21558" i="29" s="1"/>
  <c r="D21559" i="29" s="1"/>
  <c r="D21560" i="29" s="1"/>
  <c r="D21561" i="29" s="1"/>
  <c r="D21562" i="29" s="1"/>
  <c r="D21563" i="29" s="1"/>
  <c r="D21564" i="29" s="1"/>
  <c r="D21565" i="29" s="1"/>
  <c r="D21566" i="29" s="1"/>
  <c r="D21567" i="29" s="1"/>
  <c r="D21568" i="29" s="1"/>
  <c r="D21569" i="29" s="1"/>
  <c r="D21570" i="29" s="1"/>
  <c r="D21571" i="29" s="1"/>
  <c r="D21572" i="29" s="1"/>
  <c r="D21573" i="29" s="1"/>
  <c r="D21574" i="29" s="1"/>
  <c r="D21575" i="29" s="1"/>
  <c r="D21576" i="29" s="1"/>
  <c r="D21577" i="29" s="1"/>
  <c r="D21578" i="29" s="1"/>
  <c r="D21579" i="29" s="1"/>
  <c r="D21580" i="29" s="1"/>
  <c r="D21581" i="29" s="1"/>
  <c r="D21582" i="29" s="1"/>
  <c r="D21583" i="29" s="1"/>
  <c r="D21584" i="29" s="1"/>
  <c r="D21585" i="29" s="1"/>
  <c r="D21586" i="29" s="1"/>
  <c r="D21587" i="29" s="1"/>
  <c r="D21588" i="29" s="1"/>
  <c r="D21589" i="29" s="1"/>
  <c r="D21590" i="29" s="1"/>
  <c r="D21591" i="29" s="1"/>
  <c r="D21592" i="29" s="1"/>
  <c r="D21593" i="29" s="1"/>
  <c r="D21594" i="29" s="1"/>
  <c r="D21595" i="29" s="1"/>
  <c r="D21596" i="29" s="1"/>
  <c r="D21597" i="29" s="1"/>
  <c r="D21598" i="29" s="1"/>
  <c r="D21599" i="29" s="1"/>
  <c r="D21600" i="29" s="1"/>
  <c r="D21601" i="29" s="1"/>
  <c r="D21602" i="29" s="1"/>
  <c r="D21603" i="29" s="1"/>
  <c r="D21604" i="29" s="1"/>
  <c r="D21605" i="29" s="1"/>
  <c r="D21606" i="29" s="1"/>
  <c r="D21607" i="29" s="1"/>
  <c r="D21608" i="29" s="1"/>
  <c r="D21609" i="29" s="1"/>
  <c r="D21610" i="29" s="1"/>
  <c r="D21611" i="29" s="1"/>
  <c r="D21612" i="29" s="1"/>
  <c r="D21613" i="29" s="1"/>
  <c r="D21614" i="29" s="1"/>
  <c r="D21615" i="29" s="1"/>
  <c r="D21616" i="29" s="1"/>
  <c r="D21617" i="29" s="1"/>
  <c r="D21618" i="29" s="1"/>
  <c r="D21619" i="29" s="1"/>
  <c r="D21620" i="29" s="1"/>
  <c r="D21621" i="29" s="1"/>
  <c r="D21622" i="29" s="1"/>
  <c r="D21623" i="29" s="1"/>
  <c r="D21624" i="29" s="1"/>
  <c r="D21625" i="29" s="1"/>
  <c r="D21626" i="29" s="1"/>
  <c r="D21627" i="29" s="1"/>
  <c r="D21628" i="29" s="1"/>
  <c r="D21629" i="29" s="1"/>
  <c r="D21630" i="29" s="1"/>
  <c r="D21631" i="29" s="1"/>
  <c r="D21632" i="29" s="1"/>
  <c r="D21633" i="29" s="1"/>
  <c r="D21634" i="29" s="1"/>
  <c r="D21635" i="29" s="1"/>
  <c r="D21636" i="29" s="1"/>
  <c r="D21637" i="29" s="1"/>
  <c r="D21638" i="29" s="1"/>
  <c r="D21639" i="29" s="1"/>
  <c r="D21640" i="29" s="1"/>
  <c r="D21641" i="29" s="1"/>
  <c r="D21642" i="29" s="1"/>
  <c r="D21643" i="29" s="1"/>
  <c r="D21644" i="29" s="1"/>
  <c r="D21645" i="29" s="1"/>
  <c r="D21646" i="29" s="1"/>
  <c r="D21647" i="29" s="1"/>
  <c r="D21648" i="29" s="1"/>
  <c r="D21649" i="29" s="1"/>
  <c r="D21650" i="29" s="1"/>
  <c r="D21651" i="29" s="1"/>
  <c r="D21652" i="29" s="1"/>
  <c r="D21653" i="29" s="1"/>
  <c r="D21654" i="29" s="1"/>
  <c r="D21655" i="29" s="1"/>
  <c r="D21656" i="29" s="1"/>
  <c r="D21657" i="29" s="1"/>
  <c r="D21658" i="29" s="1"/>
  <c r="D21659" i="29" s="1"/>
  <c r="D21660" i="29" s="1"/>
  <c r="D21661" i="29" s="1"/>
  <c r="D21662" i="29" s="1"/>
  <c r="D21663" i="29" s="1"/>
  <c r="D21664" i="29" s="1"/>
  <c r="D21665" i="29" s="1"/>
  <c r="D21666" i="29" s="1"/>
  <c r="D21667" i="29" s="1"/>
  <c r="D21668" i="29" s="1"/>
  <c r="D21669" i="29" s="1"/>
  <c r="D21670" i="29" s="1"/>
  <c r="D21671" i="29" s="1"/>
  <c r="D21672" i="29" s="1"/>
  <c r="D21673" i="29" s="1"/>
  <c r="D21674" i="29" s="1"/>
  <c r="D21675" i="29" s="1"/>
  <c r="D21676" i="29" s="1"/>
  <c r="D21677" i="29" s="1"/>
  <c r="D21678" i="29" s="1"/>
  <c r="D21679" i="29" s="1"/>
  <c r="D21680" i="29" s="1"/>
  <c r="D21681" i="29" s="1"/>
  <c r="D21682" i="29" s="1"/>
  <c r="D21683" i="29" s="1"/>
  <c r="D21684" i="29" s="1"/>
  <c r="D21685" i="29" s="1"/>
  <c r="D21686" i="29" s="1"/>
  <c r="D21687" i="29" s="1"/>
  <c r="D21688" i="29" s="1"/>
  <c r="D21689" i="29" s="1"/>
  <c r="D21690" i="29" s="1"/>
  <c r="D21691" i="29" s="1"/>
  <c r="D21692" i="29" s="1"/>
  <c r="D21693" i="29" s="1"/>
  <c r="D21694" i="29" s="1"/>
  <c r="D21695" i="29" s="1"/>
  <c r="D21696" i="29" s="1"/>
  <c r="D21697" i="29" s="1"/>
  <c r="D21698" i="29" s="1"/>
  <c r="D21699" i="29" s="1"/>
  <c r="D21700" i="29" s="1"/>
  <c r="D21701" i="29" s="1"/>
  <c r="D21702" i="29" s="1"/>
  <c r="D21703" i="29" s="1"/>
  <c r="D21704" i="29" s="1"/>
  <c r="D21705" i="29" s="1"/>
  <c r="D21706" i="29" s="1"/>
  <c r="D21707" i="29" s="1"/>
  <c r="D21708" i="29" s="1"/>
  <c r="D21709" i="29" s="1"/>
  <c r="D21710" i="29" s="1"/>
  <c r="D21711" i="29" s="1"/>
  <c r="D21712" i="29" s="1"/>
  <c r="D21713" i="29" s="1"/>
  <c r="D21714" i="29" s="1"/>
  <c r="D21715" i="29" s="1"/>
  <c r="D21716" i="29" s="1"/>
  <c r="D21717" i="29" s="1"/>
  <c r="D21718" i="29" s="1"/>
  <c r="D21719" i="29" s="1"/>
  <c r="D21720" i="29" s="1"/>
  <c r="D21721" i="29" s="1"/>
  <c r="D21722" i="29" s="1"/>
  <c r="D21723" i="29" s="1"/>
  <c r="D21724" i="29" s="1"/>
  <c r="D21725" i="29" s="1"/>
  <c r="D21726" i="29" s="1"/>
  <c r="D21727" i="29" s="1"/>
  <c r="D21728" i="29" s="1"/>
  <c r="D21729" i="29" s="1"/>
  <c r="D21730" i="29" s="1"/>
  <c r="D21731" i="29" s="1"/>
  <c r="D21732" i="29" s="1"/>
  <c r="D21733" i="29" s="1"/>
  <c r="D21734" i="29" s="1"/>
  <c r="D21735" i="29" s="1"/>
  <c r="D21736" i="29" s="1"/>
  <c r="D21737" i="29" s="1"/>
  <c r="D21738" i="29" s="1"/>
  <c r="D21739" i="29" s="1"/>
  <c r="D21740" i="29" s="1"/>
  <c r="D21741" i="29" s="1"/>
  <c r="D21742" i="29" s="1"/>
  <c r="D21743" i="29" s="1"/>
  <c r="D21744" i="29" s="1"/>
  <c r="D21745" i="29" s="1"/>
  <c r="D21746" i="29" s="1"/>
  <c r="D21747" i="29" s="1"/>
  <c r="D21748" i="29" s="1"/>
  <c r="D21749" i="29" s="1"/>
  <c r="D21750" i="29" s="1"/>
  <c r="D21751" i="29" s="1"/>
  <c r="D21752" i="29" s="1"/>
  <c r="D21753" i="29" s="1"/>
  <c r="D21754" i="29" s="1"/>
  <c r="D21755" i="29" s="1"/>
  <c r="D21756" i="29" s="1"/>
  <c r="D21757" i="29" s="1"/>
  <c r="D21758" i="29" s="1"/>
  <c r="D21759" i="29" s="1"/>
  <c r="D21760" i="29" s="1"/>
  <c r="D21761" i="29" s="1"/>
  <c r="D21762" i="29" s="1"/>
  <c r="D21763" i="29" s="1"/>
  <c r="D21764" i="29" s="1"/>
  <c r="D21765" i="29" s="1"/>
  <c r="D21766" i="29" s="1"/>
  <c r="D21767" i="29" s="1"/>
  <c r="D21768" i="29" s="1"/>
  <c r="D21769" i="29" s="1"/>
  <c r="D21770" i="29" s="1"/>
  <c r="D21771" i="29" s="1"/>
  <c r="D21772" i="29" s="1"/>
  <c r="D21773" i="29" s="1"/>
  <c r="D21774" i="29" s="1"/>
  <c r="D21775" i="29" s="1"/>
  <c r="D21776" i="29" s="1"/>
  <c r="D21777" i="29" s="1"/>
  <c r="D21778" i="29" s="1"/>
  <c r="D21779" i="29" s="1"/>
  <c r="D21780" i="29" s="1"/>
  <c r="D21781" i="29" s="1"/>
  <c r="D21782" i="29" s="1"/>
  <c r="D21783" i="29" s="1"/>
  <c r="D21784" i="29" s="1"/>
  <c r="D21785" i="29" s="1"/>
  <c r="D21786" i="29" s="1"/>
  <c r="D21787" i="29" s="1"/>
  <c r="D21788" i="29" s="1"/>
  <c r="D21789" i="29" s="1"/>
  <c r="D21790" i="29" s="1"/>
  <c r="D21791" i="29" s="1"/>
  <c r="D21792" i="29" s="1"/>
  <c r="D21793" i="29" s="1"/>
  <c r="D21794" i="29" s="1"/>
  <c r="D21795" i="29" s="1"/>
  <c r="D21796" i="29" s="1"/>
  <c r="D21797" i="29" s="1"/>
  <c r="D21798" i="29" s="1"/>
  <c r="D21799" i="29" s="1"/>
  <c r="D21800" i="29" s="1"/>
  <c r="D21801" i="29" s="1"/>
  <c r="D21802" i="29" s="1"/>
  <c r="D21803" i="29" s="1"/>
  <c r="D21804" i="29" s="1"/>
  <c r="D21805" i="29" s="1"/>
  <c r="D21806" i="29" s="1"/>
  <c r="D21807" i="29" s="1"/>
  <c r="D21808" i="29" s="1"/>
  <c r="D21809" i="29" s="1"/>
  <c r="D21810" i="29" s="1"/>
  <c r="D21811" i="29" s="1"/>
  <c r="D21812" i="29" s="1"/>
  <c r="D21813" i="29" s="1"/>
  <c r="D21814" i="29" s="1"/>
  <c r="D21815" i="29" s="1"/>
  <c r="D21816" i="29" s="1"/>
  <c r="D21817" i="29" s="1"/>
  <c r="D21818" i="29" s="1"/>
  <c r="D21819" i="29" s="1"/>
  <c r="D21820" i="29" s="1"/>
  <c r="D21821" i="29" s="1"/>
  <c r="D21822" i="29" s="1"/>
  <c r="D21823" i="29" s="1"/>
  <c r="D21824" i="29" s="1"/>
  <c r="D21825" i="29" s="1"/>
  <c r="D21826" i="29" s="1"/>
  <c r="D21827" i="29" s="1"/>
  <c r="D21828" i="29" s="1"/>
  <c r="D21829" i="29" s="1"/>
  <c r="D21830" i="29" s="1"/>
  <c r="D21831" i="29" s="1"/>
  <c r="D21832" i="29" s="1"/>
  <c r="D21833" i="29" s="1"/>
  <c r="D21834" i="29" s="1"/>
  <c r="D21835" i="29" s="1"/>
  <c r="D21836" i="29" s="1"/>
  <c r="D21837" i="29" s="1"/>
  <c r="D21838" i="29" s="1"/>
  <c r="D21839" i="29" s="1"/>
  <c r="D21840" i="29" s="1"/>
  <c r="D21841" i="29" s="1"/>
  <c r="D21842" i="29" s="1"/>
  <c r="D21843" i="29" s="1"/>
  <c r="D21844" i="29" s="1"/>
  <c r="D21845" i="29" s="1"/>
  <c r="D21846" i="29" s="1"/>
  <c r="D21847" i="29" s="1"/>
  <c r="D21848" i="29" s="1"/>
  <c r="D21849" i="29" s="1"/>
  <c r="D21850" i="29" s="1"/>
  <c r="D21851" i="29" s="1"/>
  <c r="D21852" i="29" s="1"/>
  <c r="D21853" i="29" s="1"/>
  <c r="D21854" i="29" s="1"/>
  <c r="D21855" i="29" s="1"/>
  <c r="D21856" i="29" s="1"/>
  <c r="D21857" i="29" s="1"/>
  <c r="D21858" i="29" s="1"/>
  <c r="D21859" i="29" s="1"/>
  <c r="D21860" i="29" s="1"/>
  <c r="D21861" i="29" s="1"/>
  <c r="D21862" i="29" s="1"/>
  <c r="D21863" i="29" s="1"/>
  <c r="D21864" i="29" s="1"/>
  <c r="D21865" i="29" s="1"/>
  <c r="D21866" i="29" s="1"/>
  <c r="D21867" i="29" s="1"/>
  <c r="D21868" i="29" s="1"/>
  <c r="D21869" i="29" s="1"/>
  <c r="D21870" i="29" s="1"/>
  <c r="D21871" i="29" s="1"/>
  <c r="D21872" i="29" s="1"/>
  <c r="D21873" i="29" s="1"/>
  <c r="D21874" i="29" s="1"/>
  <c r="D21875" i="29" s="1"/>
  <c r="D21876" i="29" s="1"/>
  <c r="D21877" i="29" s="1"/>
  <c r="D21878" i="29" s="1"/>
  <c r="D21879" i="29" s="1"/>
  <c r="D21880" i="29" s="1"/>
  <c r="D21881" i="29" s="1"/>
  <c r="D21882" i="29" s="1"/>
  <c r="D21883" i="29" s="1"/>
  <c r="D21884" i="29" s="1"/>
  <c r="D21885" i="29" s="1"/>
  <c r="D21886" i="29" s="1"/>
  <c r="D21887" i="29" s="1"/>
  <c r="D21888" i="29" s="1"/>
  <c r="D21889" i="29" s="1"/>
  <c r="D21890" i="29" s="1"/>
  <c r="D21891" i="29" s="1"/>
  <c r="D21892" i="29" s="1"/>
  <c r="D21893" i="29" s="1"/>
  <c r="D21894" i="29" s="1"/>
  <c r="D21895" i="29" s="1"/>
  <c r="D21896" i="29" s="1"/>
  <c r="D21897" i="29" s="1"/>
  <c r="D21898" i="29" s="1"/>
  <c r="D21899" i="29" s="1"/>
  <c r="D21900" i="29" s="1"/>
  <c r="D21901" i="29" s="1"/>
  <c r="D21902" i="29" s="1"/>
  <c r="D21903" i="29" s="1"/>
  <c r="D21904" i="29" s="1"/>
  <c r="D21905" i="29" s="1"/>
  <c r="D21906" i="29" s="1"/>
  <c r="D21907" i="29" s="1"/>
  <c r="D21908" i="29" s="1"/>
  <c r="D21909" i="29" s="1"/>
  <c r="D21910" i="29" s="1"/>
  <c r="D21911" i="29" s="1"/>
  <c r="D21912" i="29" s="1"/>
  <c r="D21913" i="29" s="1"/>
  <c r="D21914" i="29" s="1"/>
  <c r="D21915" i="29" s="1"/>
  <c r="D21916" i="29" s="1"/>
  <c r="D21917" i="29" s="1"/>
  <c r="D21918" i="29" s="1"/>
  <c r="D21919" i="29" s="1"/>
  <c r="B21566" i="29"/>
  <c r="B21567" i="29" s="1"/>
  <c r="B21568" i="29" s="1"/>
  <c r="B21569" i="29" s="1"/>
  <c r="B21570" i="29" s="1"/>
  <c r="B21571" i="29" s="1"/>
  <c r="B21572" i="29" s="1"/>
  <c r="B21573" i="29" s="1"/>
  <c r="B21574" i="29" s="1"/>
  <c r="B21575" i="29" s="1"/>
  <c r="B21576" i="29" s="1"/>
  <c r="B21577" i="29" s="1"/>
  <c r="B21578" i="29" s="1"/>
  <c r="B21579" i="29" s="1"/>
  <c r="B21580" i="29" s="1"/>
  <c r="B21581" i="29" s="1"/>
  <c r="B21582" i="29" s="1"/>
  <c r="B21583" i="29" s="1"/>
  <c r="B21584" i="29" s="1"/>
  <c r="B21585" i="29" s="1"/>
  <c r="B21586" i="29" s="1"/>
  <c r="B21587" i="29" s="1"/>
  <c r="B21588" i="29" s="1"/>
  <c r="B21589" i="29" s="1"/>
  <c r="B21590" i="29" s="1"/>
  <c r="B21591" i="29" s="1"/>
  <c r="B21592" i="29" s="1"/>
  <c r="B21593" i="29" s="1"/>
  <c r="B21594" i="29" s="1"/>
  <c r="B21595" i="29" s="1"/>
  <c r="B21596" i="29" s="1"/>
  <c r="B21597" i="29" s="1"/>
  <c r="B21598" i="29" s="1"/>
  <c r="B21599" i="29" s="1"/>
  <c r="B21600" i="29" s="1"/>
  <c r="B21601" i="29" s="1"/>
  <c r="B21602" i="29" s="1"/>
  <c r="B21603" i="29" s="1"/>
  <c r="B21604" i="29" s="1"/>
  <c r="B21605" i="29" s="1"/>
  <c r="B21606" i="29" s="1"/>
  <c r="B21607" i="29" s="1"/>
  <c r="B21608" i="29" s="1"/>
  <c r="B21609" i="29" s="1"/>
  <c r="B21610" i="29" s="1"/>
  <c r="B21611" i="29" s="1"/>
  <c r="B21612" i="29" s="1"/>
  <c r="B21613" i="29" s="1"/>
  <c r="B21614" i="29" s="1"/>
  <c r="B21615" i="29" s="1"/>
  <c r="B21616" i="29" s="1"/>
  <c r="B21617" i="29" s="1"/>
  <c r="B21618" i="29" s="1"/>
  <c r="B21619" i="29" s="1"/>
  <c r="B21620" i="29" s="1"/>
  <c r="B21621" i="29" s="1"/>
  <c r="B21622" i="29" s="1"/>
  <c r="B21623" i="29" s="1"/>
  <c r="B21624" i="29" s="1"/>
  <c r="B21625" i="29" s="1"/>
  <c r="B21626" i="29" s="1"/>
  <c r="B21627" i="29" s="1"/>
  <c r="B21628" i="29" s="1"/>
  <c r="B21629" i="29" s="1"/>
  <c r="B21630" i="29" s="1"/>
  <c r="B21631" i="29" s="1"/>
  <c r="B21632" i="29" s="1"/>
  <c r="B21633" i="29" s="1"/>
  <c r="B21634" i="29" s="1"/>
  <c r="B21635" i="29" s="1"/>
  <c r="B21636" i="29" s="1"/>
  <c r="B21637" i="29" s="1"/>
  <c r="B21638" i="29" s="1"/>
  <c r="B21639" i="29" s="1"/>
  <c r="B21640" i="29" s="1"/>
  <c r="B21641" i="29" s="1"/>
  <c r="B21642" i="29" s="1"/>
  <c r="B21643" i="29" s="1"/>
  <c r="B21644" i="29" s="1"/>
  <c r="B21645" i="29" s="1"/>
  <c r="B21646" i="29" s="1"/>
  <c r="B21647" i="29" s="1"/>
  <c r="B21648" i="29" s="1"/>
  <c r="B21649" i="29" s="1"/>
  <c r="B21650" i="29" s="1"/>
  <c r="B21651" i="29" s="1"/>
  <c r="B21652" i="29" s="1"/>
  <c r="B21653" i="29" s="1"/>
  <c r="B21654" i="29" s="1"/>
  <c r="B21655" i="29" s="1"/>
  <c r="B21656" i="29" s="1"/>
  <c r="B21657" i="29" s="1"/>
  <c r="B21658" i="29" s="1"/>
  <c r="B21659" i="29" s="1"/>
  <c r="B21660" i="29" s="1"/>
  <c r="B21661" i="29" s="1"/>
  <c r="B21662" i="29" s="1"/>
  <c r="B21663" i="29" s="1"/>
  <c r="B21664" i="29" s="1"/>
  <c r="B21665" i="29" s="1"/>
  <c r="B21666" i="29" s="1"/>
  <c r="B21667" i="29" s="1"/>
  <c r="B21668" i="29" s="1"/>
  <c r="B21669" i="29" s="1"/>
  <c r="B21670" i="29" s="1"/>
  <c r="B21671" i="29" s="1"/>
  <c r="B21672" i="29" s="1"/>
  <c r="B21673" i="29" s="1"/>
  <c r="B21674" i="29" s="1"/>
  <c r="B21675" i="29" s="1"/>
  <c r="B21676" i="29" s="1"/>
  <c r="B21677" i="29" s="1"/>
  <c r="B21678" i="29" s="1"/>
  <c r="B21679" i="29" s="1"/>
  <c r="B21680" i="29" s="1"/>
  <c r="B21681" i="29" s="1"/>
  <c r="B21682" i="29" s="1"/>
  <c r="B21683" i="29" s="1"/>
  <c r="B21684" i="29" s="1"/>
  <c r="B21685" i="29" s="1"/>
  <c r="B21686" i="29" s="1"/>
  <c r="B21687" i="29" s="1"/>
  <c r="B21688" i="29" s="1"/>
  <c r="B21689" i="29" s="1"/>
  <c r="B21690" i="29" s="1"/>
  <c r="B21691" i="29" s="1"/>
  <c r="B21692" i="29" s="1"/>
  <c r="B21693" i="29" s="1"/>
  <c r="B21694" i="29" s="1"/>
  <c r="B21695" i="29" s="1"/>
  <c r="B21696" i="29" s="1"/>
  <c r="B21697" i="29" s="1"/>
  <c r="B21698" i="29" s="1"/>
  <c r="B21699" i="29" s="1"/>
  <c r="B21700" i="29" s="1"/>
  <c r="B21701" i="29" s="1"/>
  <c r="B21702" i="29" s="1"/>
  <c r="B21703" i="29" s="1"/>
  <c r="B21704" i="29" s="1"/>
  <c r="B21705" i="29" s="1"/>
  <c r="B21706" i="29" s="1"/>
  <c r="B21707" i="29" s="1"/>
  <c r="B21708" i="29" s="1"/>
  <c r="B21709" i="29" s="1"/>
  <c r="B21710" i="29" s="1"/>
  <c r="B21711" i="29" s="1"/>
  <c r="B21712" i="29" s="1"/>
  <c r="B21713" i="29" s="1"/>
  <c r="B21714" i="29" s="1"/>
  <c r="B21715" i="29" s="1"/>
  <c r="B21716" i="29" s="1"/>
  <c r="B21717" i="29" s="1"/>
  <c r="B21718" i="29" s="1"/>
  <c r="B21719" i="29" s="1"/>
  <c r="B21720" i="29" s="1"/>
  <c r="B21721" i="29" s="1"/>
  <c r="B21722" i="29" s="1"/>
  <c r="B21723" i="29" s="1"/>
  <c r="B21724" i="29" s="1"/>
  <c r="B21725" i="29" s="1"/>
  <c r="B21726" i="29" s="1"/>
  <c r="B21727" i="29" s="1"/>
  <c r="B21728" i="29" s="1"/>
  <c r="B21729" i="29" s="1"/>
  <c r="B21730" i="29" s="1"/>
  <c r="B21731" i="29" s="1"/>
  <c r="B21732" i="29" s="1"/>
  <c r="B21733" i="29" s="1"/>
  <c r="B21734" i="29" s="1"/>
  <c r="B21735" i="29" s="1"/>
  <c r="B21736" i="29" s="1"/>
  <c r="B21737" i="29" s="1"/>
  <c r="B21738" i="29" s="1"/>
  <c r="B21739" i="29" s="1"/>
  <c r="B21740" i="29" s="1"/>
  <c r="B21741" i="29" s="1"/>
  <c r="B21742" i="29" s="1"/>
  <c r="B21743" i="29" s="1"/>
  <c r="B21744" i="29" s="1"/>
  <c r="B21745" i="29" s="1"/>
  <c r="B21746" i="29" s="1"/>
  <c r="B21747" i="29" s="1"/>
  <c r="B21748" i="29" s="1"/>
  <c r="B21749" i="29" s="1"/>
  <c r="B21750" i="29" s="1"/>
  <c r="B21751" i="29" s="1"/>
  <c r="B21752" i="29" s="1"/>
  <c r="B21753" i="29" s="1"/>
  <c r="B21754" i="29" s="1"/>
  <c r="B21755" i="29" s="1"/>
  <c r="B21756" i="29" s="1"/>
  <c r="B21757" i="29" s="1"/>
  <c r="B21758" i="29" s="1"/>
  <c r="B21759" i="29" s="1"/>
  <c r="B21760" i="29" s="1"/>
  <c r="B21761" i="29" s="1"/>
  <c r="B21762" i="29" s="1"/>
  <c r="B21763" i="29" s="1"/>
  <c r="B21764" i="29" s="1"/>
  <c r="B21765" i="29" s="1"/>
  <c r="B21766" i="29" s="1"/>
  <c r="B21767" i="29" s="1"/>
  <c r="B21768" i="29" s="1"/>
  <c r="B21769" i="29" s="1"/>
  <c r="B21770" i="29" s="1"/>
  <c r="B21771" i="29" s="1"/>
  <c r="B21772" i="29" s="1"/>
  <c r="B21773" i="29" s="1"/>
  <c r="B21774" i="29" s="1"/>
  <c r="B21775" i="29" s="1"/>
  <c r="B21776" i="29" s="1"/>
  <c r="B21777" i="29" s="1"/>
  <c r="B21778" i="29" s="1"/>
  <c r="B21779" i="29" s="1"/>
  <c r="B21780" i="29" s="1"/>
  <c r="B21781" i="29" s="1"/>
  <c r="B21782" i="29" s="1"/>
  <c r="B21783" i="29" s="1"/>
  <c r="B21784" i="29" s="1"/>
  <c r="B21785" i="29" s="1"/>
  <c r="B21786" i="29" s="1"/>
  <c r="B21787" i="29" s="1"/>
  <c r="B21788" i="29" s="1"/>
  <c r="B21789" i="29" s="1"/>
  <c r="B21790" i="29" s="1"/>
  <c r="B21791" i="29" s="1"/>
  <c r="B21792" i="29" s="1"/>
  <c r="B21793" i="29" s="1"/>
  <c r="B21794" i="29" s="1"/>
  <c r="B21795" i="29" s="1"/>
  <c r="B21796" i="29" s="1"/>
  <c r="B21797" i="29" s="1"/>
  <c r="B21798" i="29" s="1"/>
  <c r="B21799" i="29" s="1"/>
  <c r="B21800" i="29" s="1"/>
  <c r="B21801" i="29" s="1"/>
  <c r="B21802" i="29" s="1"/>
  <c r="B21803" i="29" s="1"/>
  <c r="B21804" i="29" s="1"/>
  <c r="B21805" i="29" s="1"/>
  <c r="B21806" i="29" s="1"/>
  <c r="B21807" i="29" s="1"/>
  <c r="B21808" i="29" s="1"/>
  <c r="B21809" i="29" s="1"/>
  <c r="B21810" i="29" s="1"/>
  <c r="B21811" i="29" s="1"/>
  <c r="B21812" i="29" s="1"/>
  <c r="B21813" i="29" s="1"/>
  <c r="B21814" i="29" s="1"/>
  <c r="B21815" i="29" s="1"/>
  <c r="B21816" i="29" s="1"/>
  <c r="B21817" i="29" s="1"/>
  <c r="B21818" i="29" s="1"/>
  <c r="B21819" i="29" s="1"/>
  <c r="B21820" i="29" s="1"/>
  <c r="B21821" i="29" s="1"/>
  <c r="B21822" i="29" s="1"/>
  <c r="B21823" i="29" s="1"/>
  <c r="B21824" i="29" s="1"/>
  <c r="B21825" i="29" s="1"/>
  <c r="B21826" i="29" s="1"/>
  <c r="B21827" i="29" s="1"/>
  <c r="B21828" i="29" s="1"/>
  <c r="B21829" i="29" s="1"/>
  <c r="B21830" i="29" s="1"/>
  <c r="B21831" i="29" s="1"/>
  <c r="B21832" i="29" s="1"/>
  <c r="B21833" i="29" s="1"/>
  <c r="B21834" i="29" s="1"/>
  <c r="B21835" i="29" s="1"/>
  <c r="B21836" i="29" s="1"/>
  <c r="B21837" i="29" s="1"/>
  <c r="B21838" i="29" s="1"/>
  <c r="B21839" i="29" s="1"/>
  <c r="B21840" i="29" s="1"/>
  <c r="B21841" i="29" s="1"/>
  <c r="B21842" i="29" s="1"/>
  <c r="B21843" i="29" s="1"/>
  <c r="B21844" i="29" s="1"/>
  <c r="B21845" i="29" s="1"/>
  <c r="B21846" i="29" s="1"/>
  <c r="B21847" i="29" s="1"/>
  <c r="B21848" i="29" s="1"/>
  <c r="B21849" i="29" s="1"/>
  <c r="B21850" i="29" s="1"/>
  <c r="B21851" i="29" s="1"/>
  <c r="B21852" i="29" s="1"/>
  <c r="B21853" i="29" s="1"/>
  <c r="B21854" i="29" s="1"/>
  <c r="B21855" i="29" s="1"/>
  <c r="B21856" i="29" s="1"/>
  <c r="B21857" i="29" s="1"/>
  <c r="B21858" i="29" s="1"/>
  <c r="B21859" i="29" s="1"/>
  <c r="B21860" i="29" s="1"/>
  <c r="B21861" i="29" s="1"/>
  <c r="B21862" i="29" s="1"/>
  <c r="B21863" i="29" s="1"/>
  <c r="B21864" i="29" s="1"/>
  <c r="B21865" i="29" s="1"/>
  <c r="B21866" i="29" s="1"/>
  <c r="B21867" i="29" s="1"/>
  <c r="B21868" i="29" s="1"/>
  <c r="B21869" i="29" s="1"/>
  <c r="B21870" i="29" s="1"/>
  <c r="B21871" i="29" s="1"/>
  <c r="B21872" i="29" s="1"/>
  <c r="B21873" i="29" s="1"/>
  <c r="B21874" i="29" s="1"/>
  <c r="B21875" i="29" s="1"/>
  <c r="B21876" i="29" s="1"/>
  <c r="B21877" i="29" s="1"/>
  <c r="B21878" i="29" s="1"/>
  <c r="B21879" i="29" s="1"/>
  <c r="B21880" i="29" s="1"/>
  <c r="B21881" i="29" s="1"/>
  <c r="B21882" i="29" s="1"/>
  <c r="B21883" i="29" s="1"/>
  <c r="B21884" i="29" s="1"/>
  <c r="B21885" i="29" s="1"/>
  <c r="B21886" i="29" s="1"/>
  <c r="B21887" i="29" s="1"/>
  <c r="B21888" i="29" s="1"/>
  <c r="B21889" i="29" s="1"/>
  <c r="B21890" i="29" s="1"/>
  <c r="B21891" i="29" s="1"/>
  <c r="B21892" i="29" s="1"/>
  <c r="B21893" i="29" s="1"/>
  <c r="B21894" i="29" s="1"/>
  <c r="B21895" i="29" s="1"/>
  <c r="B21896" i="29" s="1"/>
  <c r="B21897" i="29" s="1"/>
  <c r="B21898" i="29" s="1"/>
  <c r="B21899" i="29" s="1"/>
  <c r="B21900" i="29" s="1"/>
  <c r="B21901" i="29" s="1"/>
  <c r="B21902" i="29" s="1"/>
  <c r="B21903" i="29" s="1"/>
  <c r="B21904" i="29" s="1"/>
  <c r="B21905" i="29" s="1"/>
  <c r="B21906" i="29" s="1"/>
  <c r="B21907" i="29" s="1"/>
  <c r="B21908" i="29" s="1"/>
  <c r="B21909" i="29" s="1"/>
  <c r="B21910" i="29" s="1"/>
  <c r="B21911" i="29" s="1"/>
  <c r="B21912" i="29" s="1"/>
  <c r="B21913" i="29" s="1"/>
  <c r="B21914" i="29" s="1"/>
  <c r="B21915" i="29" s="1"/>
  <c r="B21916" i="29" s="1"/>
  <c r="B21917" i="29" s="1"/>
  <c r="B21918" i="29" s="1"/>
  <c r="B21919" i="29" s="1"/>
  <c r="B21920" i="29" s="1"/>
  <c r="B21921" i="29" s="1"/>
  <c r="B21922" i="29" s="1"/>
  <c r="B21923" i="29" s="1"/>
  <c r="B21924" i="29" s="1"/>
  <c r="B21925" i="29" s="1"/>
  <c r="B21926" i="29" s="1"/>
  <c r="B21927" i="29" s="1"/>
  <c r="B21928" i="29" s="1"/>
  <c r="B21929" i="29" s="1"/>
  <c r="C21566" i="29"/>
  <c r="C21567" i="29" s="1"/>
  <c r="C21568" i="29" s="1"/>
  <c r="C21569" i="29" s="1"/>
  <c r="C21570" i="29" s="1"/>
  <c r="C21571" i="29" s="1"/>
  <c r="C21572" i="29" s="1"/>
  <c r="C21573" i="29" s="1"/>
  <c r="C21574" i="29" s="1"/>
  <c r="C21575" i="29" s="1"/>
  <c r="C21576" i="29" s="1"/>
  <c r="C21577" i="29" s="1"/>
  <c r="C21578" i="29" s="1"/>
  <c r="C21579" i="29" s="1"/>
  <c r="C21580" i="29" s="1"/>
  <c r="C21581" i="29" s="1"/>
  <c r="C21582" i="29" s="1"/>
  <c r="C21583" i="29" s="1"/>
  <c r="C21584" i="29" s="1"/>
  <c r="C21585" i="29" s="1"/>
  <c r="C21586" i="29" s="1"/>
  <c r="C21587" i="29" s="1"/>
  <c r="C21588" i="29" s="1"/>
  <c r="C21589" i="29" s="1"/>
  <c r="C21590" i="29" s="1"/>
  <c r="C21591" i="29" s="1"/>
  <c r="C21592" i="29" s="1"/>
  <c r="C21593" i="29" s="1"/>
  <c r="C21594" i="29" s="1"/>
  <c r="C21595" i="29" s="1"/>
  <c r="C21596" i="29" s="1"/>
  <c r="C21597" i="29" s="1"/>
  <c r="C21598" i="29" s="1"/>
  <c r="C21599" i="29" s="1"/>
  <c r="C21600" i="29" s="1"/>
  <c r="C21601" i="29" s="1"/>
  <c r="C21602" i="29" s="1"/>
  <c r="C21603" i="29" s="1"/>
  <c r="C21604" i="29" s="1"/>
  <c r="C21605" i="29" s="1"/>
  <c r="C21606" i="29" s="1"/>
  <c r="C21607" i="29" s="1"/>
  <c r="C21608" i="29" s="1"/>
  <c r="C21609" i="29" s="1"/>
  <c r="C21610" i="29" s="1"/>
  <c r="C21611" i="29" s="1"/>
  <c r="C21612" i="29" s="1"/>
  <c r="C21613" i="29" s="1"/>
  <c r="C21614" i="29" s="1"/>
  <c r="C21615" i="29" s="1"/>
  <c r="C21616" i="29" s="1"/>
  <c r="C21617" i="29" s="1"/>
  <c r="C21618" i="29" s="1"/>
  <c r="C21619" i="29" s="1"/>
  <c r="C21620" i="29" s="1"/>
  <c r="C21621" i="29" s="1"/>
  <c r="C21622" i="29" s="1"/>
  <c r="C21623" i="29" s="1"/>
  <c r="C21624" i="29" s="1"/>
  <c r="C21625" i="29" s="1"/>
  <c r="C21626" i="29" s="1"/>
  <c r="C21627" i="29" s="1"/>
  <c r="C21628" i="29" s="1"/>
  <c r="C21629" i="29" s="1"/>
  <c r="C21630" i="29" s="1"/>
  <c r="C21631" i="29" s="1"/>
  <c r="C21632" i="29" s="1"/>
  <c r="C21633" i="29" s="1"/>
  <c r="C21634" i="29" s="1"/>
  <c r="C21635" i="29" s="1"/>
  <c r="C21636" i="29" s="1"/>
  <c r="C21637" i="29" s="1"/>
  <c r="C21638" i="29" s="1"/>
  <c r="C21639" i="29" s="1"/>
  <c r="C21640" i="29" s="1"/>
  <c r="C21641" i="29" s="1"/>
  <c r="C21642" i="29" s="1"/>
  <c r="C21643" i="29" s="1"/>
  <c r="C21644" i="29" s="1"/>
  <c r="C21645" i="29" s="1"/>
  <c r="C21646" i="29" s="1"/>
  <c r="C21647" i="29" s="1"/>
  <c r="C21648" i="29" s="1"/>
  <c r="C21649" i="29" s="1"/>
  <c r="C21650" i="29" s="1"/>
  <c r="C21651" i="29" s="1"/>
  <c r="C21652" i="29" s="1"/>
  <c r="C21653" i="29" s="1"/>
  <c r="C21654" i="29" s="1"/>
  <c r="C21655" i="29" s="1"/>
  <c r="C21656" i="29" s="1"/>
  <c r="C21657" i="29" s="1"/>
  <c r="C21658" i="29" s="1"/>
  <c r="C21659" i="29" s="1"/>
  <c r="C21660" i="29" s="1"/>
  <c r="C21661" i="29" s="1"/>
  <c r="C21662" i="29" s="1"/>
  <c r="C21663" i="29" s="1"/>
  <c r="C21664" i="29" s="1"/>
  <c r="C21665" i="29" s="1"/>
  <c r="C21666" i="29" s="1"/>
  <c r="C21667" i="29" s="1"/>
  <c r="C21668" i="29" s="1"/>
  <c r="C21669" i="29" s="1"/>
  <c r="C21670" i="29" s="1"/>
  <c r="C21671" i="29" s="1"/>
  <c r="C21672" i="29" s="1"/>
  <c r="C21673" i="29" s="1"/>
  <c r="C21674" i="29" s="1"/>
  <c r="C21675" i="29" s="1"/>
  <c r="C21676" i="29" s="1"/>
  <c r="C21677" i="29" s="1"/>
  <c r="C21678" i="29" s="1"/>
  <c r="C21679" i="29" s="1"/>
  <c r="C21680" i="29" s="1"/>
  <c r="C21681" i="29" s="1"/>
  <c r="C21682" i="29" s="1"/>
  <c r="C21683" i="29" s="1"/>
  <c r="C21684" i="29" s="1"/>
  <c r="C21685" i="29" s="1"/>
  <c r="C21686" i="29" s="1"/>
  <c r="C21687" i="29" s="1"/>
  <c r="C21688" i="29" s="1"/>
  <c r="C21689" i="29" s="1"/>
  <c r="C21690" i="29" s="1"/>
  <c r="C21691" i="29" s="1"/>
  <c r="C21692" i="29" s="1"/>
  <c r="C21693" i="29" s="1"/>
  <c r="C21694" i="29" s="1"/>
  <c r="C21695" i="29" s="1"/>
  <c r="C21696" i="29" s="1"/>
  <c r="C21697" i="29" s="1"/>
  <c r="C21698" i="29" s="1"/>
  <c r="C21699" i="29" s="1"/>
  <c r="C21700" i="29" s="1"/>
  <c r="C21701" i="29" s="1"/>
  <c r="C21702" i="29" s="1"/>
  <c r="C21703" i="29" s="1"/>
  <c r="C21704" i="29" s="1"/>
  <c r="C21705" i="29" s="1"/>
  <c r="C21706" i="29" s="1"/>
  <c r="C21707" i="29" s="1"/>
  <c r="C21708" i="29" s="1"/>
  <c r="C21709" i="29" s="1"/>
  <c r="C21710" i="29" s="1"/>
  <c r="C21711" i="29" s="1"/>
  <c r="C21712" i="29" s="1"/>
  <c r="C21713" i="29" s="1"/>
  <c r="C21714" i="29" s="1"/>
  <c r="C21715" i="29" s="1"/>
  <c r="C21716" i="29" s="1"/>
  <c r="C21717" i="29" s="1"/>
  <c r="C21718" i="29" s="1"/>
  <c r="C21719" i="29" s="1"/>
  <c r="C21720" i="29" s="1"/>
  <c r="C21721" i="29" s="1"/>
  <c r="C21722" i="29" s="1"/>
  <c r="C21723" i="29" s="1"/>
  <c r="C21724" i="29" s="1"/>
  <c r="C21725" i="29" s="1"/>
  <c r="C21726" i="29" s="1"/>
  <c r="C21727" i="29" s="1"/>
  <c r="C21728" i="29" s="1"/>
  <c r="C21729" i="29" s="1"/>
  <c r="C21730" i="29" s="1"/>
  <c r="C21731" i="29" s="1"/>
  <c r="C21732" i="29" s="1"/>
  <c r="C21733" i="29" s="1"/>
  <c r="C21734" i="29" s="1"/>
  <c r="C21735" i="29" s="1"/>
  <c r="C21736" i="29" s="1"/>
  <c r="C21737" i="29" s="1"/>
  <c r="C21738" i="29" s="1"/>
  <c r="C21739" i="29" s="1"/>
  <c r="C21740" i="29" s="1"/>
  <c r="C21741" i="29" s="1"/>
  <c r="C21742" i="29" s="1"/>
  <c r="C21743" i="29" s="1"/>
  <c r="C21744" i="29" s="1"/>
  <c r="C21745" i="29" s="1"/>
  <c r="C21746" i="29" s="1"/>
  <c r="C21747" i="29" s="1"/>
  <c r="C21748" i="29" s="1"/>
  <c r="C21749" i="29" s="1"/>
  <c r="C21750" i="29" s="1"/>
  <c r="C21751" i="29" s="1"/>
  <c r="C21752" i="29" s="1"/>
  <c r="C21753" i="29" s="1"/>
  <c r="C21754" i="29" s="1"/>
  <c r="C21755" i="29" s="1"/>
  <c r="C21756" i="29" s="1"/>
  <c r="C21757" i="29" s="1"/>
  <c r="C21758" i="29" s="1"/>
  <c r="C21759" i="29" s="1"/>
  <c r="C21760" i="29" s="1"/>
  <c r="C21761" i="29" s="1"/>
  <c r="C21762" i="29" s="1"/>
  <c r="C21763" i="29" s="1"/>
  <c r="C21764" i="29" s="1"/>
  <c r="C21765" i="29" s="1"/>
  <c r="C21766" i="29" s="1"/>
  <c r="C21767" i="29" s="1"/>
  <c r="C21768" i="29" s="1"/>
  <c r="C21769" i="29" s="1"/>
  <c r="C21770" i="29" s="1"/>
  <c r="C21771" i="29" s="1"/>
  <c r="C21772" i="29" s="1"/>
  <c r="C21773" i="29" s="1"/>
  <c r="C21774" i="29" s="1"/>
  <c r="C21775" i="29" s="1"/>
  <c r="C21776" i="29" s="1"/>
  <c r="C21777" i="29" s="1"/>
  <c r="C21778" i="29" s="1"/>
  <c r="C21779" i="29" s="1"/>
  <c r="C21780" i="29" s="1"/>
  <c r="C21781" i="29" s="1"/>
  <c r="C21782" i="29" s="1"/>
  <c r="C21783" i="29" s="1"/>
  <c r="C21784" i="29" s="1"/>
  <c r="C21785" i="29" s="1"/>
  <c r="C21786" i="29" s="1"/>
  <c r="C21787" i="29" s="1"/>
  <c r="C21788" i="29" s="1"/>
  <c r="C21789" i="29" s="1"/>
  <c r="C21790" i="29" s="1"/>
  <c r="C21791" i="29" s="1"/>
  <c r="C21792" i="29" s="1"/>
  <c r="C21793" i="29" s="1"/>
  <c r="C21794" i="29" s="1"/>
  <c r="C21795" i="29" s="1"/>
  <c r="C21796" i="29" s="1"/>
  <c r="C21797" i="29" s="1"/>
  <c r="C21798" i="29" s="1"/>
  <c r="C21799" i="29" s="1"/>
  <c r="C21800" i="29" s="1"/>
  <c r="C21801" i="29" s="1"/>
  <c r="C21802" i="29" s="1"/>
  <c r="C21803" i="29" s="1"/>
  <c r="C21804" i="29" s="1"/>
  <c r="C21805" i="29" s="1"/>
  <c r="C21806" i="29" s="1"/>
  <c r="C21807" i="29" s="1"/>
  <c r="C21808" i="29" s="1"/>
  <c r="C21809" i="29" s="1"/>
  <c r="C21810" i="29" s="1"/>
  <c r="C21811" i="29" s="1"/>
  <c r="C21812" i="29" s="1"/>
  <c r="C21813" i="29" s="1"/>
  <c r="C21814" i="29" s="1"/>
  <c r="C21815" i="29" s="1"/>
  <c r="C21816" i="29" s="1"/>
  <c r="C21817" i="29" s="1"/>
  <c r="C21818" i="29" s="1"/>
  <c r="C21819" i="29" s="1"/>
  <c r="C21820" i="29" s="1"/>
  <c r="C21821" i="29" s="1"/>
  <c r="C21822" i="29" s="1"/>
  <c r="C21823" i="29" s="1"/>
  <c r="C21824" i="29" s="1"/>
  <c r="C21825" i="29" s="1"/>
  <c r="C21826" i="29" s="1"/>
  <c r="C21827" i="29" s="1"/>
  <c r="C21828" i="29" s="1"/>
  <c r="C21829" i="29" s="1"/>
  <c r="C21830" i="29" s="1"/>
  <c r="C21831" i="29" s="1"/>
  <c r="C21832" i="29" s="1"/>
  <c r="C21833" i="29" s="1"/>
  <c r="C21834" i="29" s="1"/>
  <c r="C21835" i="29" s="1"/>
  <c r="C21836" i="29" s="1"/>
  <c r="C21837" i="29" s="1"/>
  <c r="C21838" i="29" s="1"/>
  <c r="C21839" i="29" s="1"/>
  <c r="C21840" i="29" s="1"/>
  <c r="C21841" i="29" s="1"/>
  <c r="C21842" i="29" s="1"/>
  <c r="C21843" i="29" s="1"/>
  <c r="C21844" i="29" s="1"/>
  <c r="C21845" i="29" s="1"/>
  <c r="C21846" i="29" s="1"/>
  <c r="C21847" i="29" s="1"/>
  <c r="C21848" i="29" s="1"/>
  <c r="C21849" i="29" s="1"/>
  <c r="C21850" i="29" s="1"/>
  <c r="C21851" i="29" s="1"/>
  <c r="C21852" i="29" s="1"/>
  <c r="C21853" i="29" s="1"/>
  <c r="C21854" i="29" s="1"/>
  <c r="C21855" i="29" s="1"/>
  <c r="C21856" i="29" s="1"/>
  <c r="C21857" i="29" s="1"/>
  <c r="C21858" i="29" s="1"/>
  <c r="C21859" i="29" s="1"/>
  <c r="C21860" i="29" s="1"/>
  <c r="C21861" i="29" s="1"/>
  <c r="C21862" i="29" s="1"/>
  <c r="C21863" i="29" s="1"/>
  <c r="C21864" i="29" s="1"/>
  <c r="C21865" i="29" s="1"/>
  <c r="C21866" i="29" s="1"/>
  <c r="C21867" i="29" s="1"/>
  <c r="C21868" i="29" s="1"/>
  <c r="C21869" i="29" s="1"/>
  <c r="C21870" i="29" s="1"/>
  <c r="C21871" i="29" s="1"/>
  <c r="C21872" i="29" s="1"/>
  <c r="C21873" i="29" s="1"/>
  <c r="C21874" i="29" s="1"/>
  <c r="C21875" i="29" s="1"/>
  <c r="C21876" i="29" s="1"/>
  <c r="C21877" i="29" s="1"/>
  <c r="C21878" i="29" s="1"/>
  <c r="C21879" i="29" s="1"/>
  <c r="C21880" i="29" s="1"/>
  <c r="C21881" i="29" s="1"/>
  <c r="C21882" i="29" s="1"/>
  <c r="C21883" i="29" s="1"/>
  <c r="C21884" i="29" s="1"/>
  <c r="C21885" i="29" s="1"/>
  <c r="C21886" i="29" s="1"/>
  <c r="C21887" i="29" s="1"/>
  <c r="C21888" i="29" s="1"/>
  <c r="C21889" i="29" s="1"/>
  <c r="C21890" i="29" s="1"/>
  <c r="C21891" i="29" s="1"/>
  <c r="C21892" i="29" s="1"/>
  <c r="C21893" i="29" s="1"/>
  <c r="C21894" i="29" s="1"/>
  <c r="C21895" i="29" s="1"/>
  <c r="C21896" i="29" s="1"/>
  <c r="C21897" i="29" s="1"/>
  <c r="C21898" i="29" s="1"/>
  <c r="C21899" i="29" s="1"/>
  <c r="C21900" i="29" s="1"/>
  <c r="C21901" i="29" s="1"/>
  <c r="C21902" i="29" s="1"/>
  <c r="C21903" i="29" s="1"/>
  <c r="C21904" i="29" s="1"/>
  <c r="C21905" i="29" s="1"/>
  <c r="C21906" i="29" s="1"/>
  <c r="C21907" i="29" s="1"/>
  <c r="C21908" i="29" s="1"/>
  <c r="C21909" i="29" s="1"/>
  <c r="C21910" i="29" s="1"/>
  <c r="C21911" i="29" s="1"/>
  <c r="C21912" i="29" s="1"/>
  <c r="C21913" i="29" s="1"/>
  <c r="C21914" i="29" s="1"/>
  <c r="C21915" i="29" s="1"/>
  <c r="C21916" i="29" s="1"/>
  <c r="C21917" i="29" s="1"/>
  <c r="C21918" i="29" s="1"/>
  <c r="C21919" i="29" s="1"/>
  <c r="C21920" i="29" s="1"/>
  <c r="C21921" i="29" s="1"/>
  <c r="C21922" i="29" s="1"/>
  <c r="C21923" i="29" s="1"/>
  <c r="C21924" i="29" s="1"/>
  <c r="C21925" i="29" s="1"/>
  <c r="C21926" i="29" s="1"/>
  <c r="C21927" i="29" s="1"/>
  <c r="C21928" i="29" s="1"/>
  <c r="C21929" i="29" s="1"/>
  <c r="D21921" i="29"/>
  <c r="D21922" i="29" s="1"/>
  <c r="D21923" i="29" s="1"/>
  <c r="D21924" i="29" s="1"/>
  <c r="D21925" i="29" s="1"/>
  <c r="D21926" i="29" s="1"/>
  <c r="D21927" i="29" s="1"/>
  <c r="D21928" i="29" s="1"/>
  <c r="D21929" i="29" s="1"/>
  <c r="D21930" i="29" s="1"/>
  <c r="D21931" i="29" s="1"/>
  <c r="D21932" i="29" s="1"/>
  <c r="D21933" i="29" s="1"/>
  <c r="D21934" i="29" s="1"/>
  <c r="D21935" i="29" s="1"/>
  <c r="D21936" i="29" s="1"/>
  <c r="D21937" i="29" s="1"/>
  <c r="D21938" i="29" s="1"/>
  <c r="D21939" i="29" s="1"/>
  <c r="D21940" i="29" s="1"/>
  <c r="D21941" i="29" s="1"/>
  <c r="D21942" i="29" s="1"/>
  <c r="D21943" i="29" s="1"/>
  <c r="D21944" i="29" s="1"/>
  <c r="D21945" i="29" s="1"/>
  <c r="D21946" i="29" s="1"/>
  <c r="D21947" i="29" s="1"/>
  <c r="D21948" i="29" s="1"/>
  <c r="D21949" i="29" s="1"/>
  <c r="D21950" i="29" s="1"/>
  <c r="D21951" i="29" s="1"/>
  <c r="D21952" i="29" s="1"/>
  <c r="D21953" i="29" s="1"/>
  <c r="D21954" i="29" s="1"/>
  <c r="D21955" i="29" s="1"/>
  <c r="D21956" i="29" s="1"/>
  <c r="D21957" i="29" s="1"/>
  <c r="D21958" i="29" s="1"/>
  <c r="D21959" i="29" s="1"/>
  <c r="D21960" i="29" s="1"/>
  <c r="D21961" i="29" s="1"/>
  <c r="D21962" i="29" s="1"/>
  <c r="D21963" i="29" s="1"/>
  <c r="D21964" i="29" s="1"/>
  <c r="D21965" i="29" s="1"/>
  <c r="D21966" i="29" s="1"/>
  <c r="D21967" i="29" s="1"/>
  <c r="D21968" i="29" s="1"/>
  <c r="D21969" i="29" s="1"/>
  <c r="D21970" i="29" s="1"/>
  <c r="D21971" i="29" s="1"/>
  <c r="D21972" i="29" s="1"/>
  <c r="D21973" i="29" s="1"/>
  <c r="D21974" i="29" s="1"/>
  <c r="D21975" i="29" s="1"/>
  <c r="D21976" i="29" s="1"/>
  <c r="D21977" i="29" s="1"/>
  <c r="D21978" i="29" s="1"/>
  <c r="D21979" i="29" s="1"/>
  <c r="D21980" i="29" s="1"/>
  <c r="D21981" i="29" s="1"/>
  <c r="D21982" i="29" s="1"/>
  <c r="D21983" i="29" s="1"/>
  <c r="D21984" i="29" s="1"/>
  <c r="D21985" i="29" s="1"/>
  <c r="D21986" i="29" s="1"/>
  <c r="D21987" i="29" s="1"/>
  <c r="D21988" i="29" s="1"/>
  <c r="D21989" i="29" s="1"/>
  <c r="D21990" i="29" s="1"/>
  <c r="D21991" i="29" s="1"/>
  <c r="D21992" i="29" s="1"/>
  <c r="D21993" i="29" s="1"/>
  <c r="D21994" i="29" s="1"/>
  <c r="D21995" i="29" s="1"/>
  <c r="D21996" i="29" s="1"/>
  <c r="D21997" i="29" s="1"/>
  <c r="D21998" i="29" s="1"/>
  <c r="D21999" i="29" s="1"/>
  <c r="D22000" i="29" s="1"/>
  <c r="D22001" i="29" s="1"/>
  <c r="D22002" i="29" s="1"/>
  <c r="D22003" i="29" s="1"/>
  <c r="D22004" i="29" s="1"/>
  <c r="D22005" i="29" s="1"/>
  <c r="D22006" i="29" s="1"/>
  <c r="D22007" i="29" s="1"/>
  <c r="D22008" i="29" s="1"/>
  <c r="D22009" i="29" s="1"/>
  <c r="D22010" i="29" s="1"/>
  <c r="D22011" i="29" s="1"/>
  <c r="D22012" i="29" s="1"/>
  <c r="D22013" i="29" s="1"/>
  <c r="D22014" i="29" s="1"/>
  <c r="D22015" i="29" s="1"/>
  <c r="D22016" i="29" s="1"/>
  <c r="D22017" i="29" s="1"/>
  <c r="D22018" i="29" s="1"/>
  <c r="D22019" i="29" s="1"/>
  <c r="D22020" i="29" s="1"/>
  <c r="D22021" i="29" s="1"/>
  <c r="D22022" i="29" s="1"/>
  <c r="D22023" i="29" s="1"/>
  <c r="D22024" i="29" s="1"/>
  <c r="D22025" i="29" s="1"/>
  <c r="D22026" i="29" s="1"/>
  <c r="D22027" i="29" s="1"/>
  <c r="D22028" i="29" s="1"/>
  <c r="D22029" i="29" s="1"/>
  <c r="D22030" i="29" s="1"/>
  <c r="D22031" i="29" s="1"/>
  <c r="D22032" i="29" s="1"/>
  <c r="D22033" i="29" s="1"/>
  <c r="D22034" i="29" s="1"/>
  <c r="D22035" i="29" s="1"/>
  <c r="D22036" i="29" s="1"/>
  <c r="D22037" i="29" s="1"/>
  <c r="D22038" i="29" s="1"/>
  <c r="D22039" i="29" s="1"/>
  <c r="D22040" i="29" s="1"/>
  <c r="D22041" i="29" s="1"/>
  <c r="D22042" i="29" s="1"/>
  <c r="D22043" i="29" s="1"/>
  <c r="D22044" i="29" s="1"/>
  <c r="D22045" i="29" s="1"/>
  <c r="D22046" i="29" s="1"/>
  <c r="D22047" i="29" s="1"/>
  <c r="D22048" i="29" s="1"/>
  <c r="D22049" i="29" s="1"/>
  <c r="D22050" i="29" s="1"/>
  <c r="D22051" i="29" s="1"/>
  <c r="D22052" i="29" s="1"/>
  <c r="D22053" i="29" s="1"/>
  <c r="D22054" i="29" s="1"/>
  <c r="D22055" i="29" s="1"/>
  <c r="D22056" i="29" s="1"/>
  <c r="D22057" i="29" s="1"/>
  <c r="D22058" i="29" s="1"/>
  <c r="D22059" i="29" s="1"/>
  <c r="D22060" i="29" s="1"/>
  <c r="D22061" i="29" s="1"/>
  <c r="D22062" i="29" s="1"/>
  <c r="D22063" i="29" s="1"/>
  <c r="D22064" i="29" s="1"/>
  <c r="D22065" i="29" s="1"/>
  <c r="D22066" i="29" s="1"/>
  <c r="D22067" i="29" s="1"/>
  <c r="D22068" i="29" s="1"/>
  <c r="D22069" i="29" s="1"/>
  <c r="D22070" i="29" s="1"/>
  <c r="D22071" i="29" s="1"/>
  <c r="D22072" i="29" s="1"/>
  <c r="D22073" i="29" s="1"/>
  <c r="D22074" i="29" s="1"/>
  <c r="D22075" i="29" s="1"/>
  <c r="D22076" i="29" s="1"/>
  <c r="D22077" i="29" s="1"/>
  <c r="D22078" i="29" s="1"/>
  <c r="D22079" i="29" s="1"/>
  <c r="D22080" i="29" s="1"/>
  <c r="D22081" i="29" s="1"/>
  <c r="D22082" i="29" s="1"/>
  <c r="D22083" i="29" s="1"/>
  <c r="D22084" i="29" s="1"/>
  <c r="D22085" i="29" s="1"/>
  <c r="D22086" i="29" s="1"/>
  <c r="D22087" i="29" s="1"/>
  <c r="D22088" i="29" s="1"/>
  <c r="D22089" i="29" s="1"/>
  <c r="D22090" i="29" s="1"/>
  <c r="D22091" i="29" s="1"/>
  <c r="D22092" i="29" s="1"/>
  <c r="D22093" i="29" s="1"/>
  <c r="D22094" i="29" s="1"/>
  <c r="D22095" i="29" s="1"/>
  <c r="D22096" i="29" s="1"/>
  <c r="D22097" i="29" s="1"/>
  <c r="D22098" i="29" s="1"/>
  <c r="D22099" i="29" s="1"/>
  <c r="D22100" i="29" s="1"/>
  <c r="D22101" i="29" s="1"/>
  <c r="D22102" i="29" s="1"/>
  <c r="D22103" i="29" s="1"/>
  <c r="D22104" i="29" s="1"/>
  <c r="D22105" i="29" s="1"/>
  <c r="D22106" i="29" s="1"/>
  <c r="D22107" i="29" s="1"/>
  <c r="D22108" i="29" s="1"/>
  <c r="D22109" i="29" s="1"/>
  <c r="D22110" i="29" s="1"/>
  <c r="D22111" i="29" s="1"/>
  <c r="D22112" i="29" s="1"/>
  <c r="D22113" i="29" s="1"/>
  <c r="D22114" i="29" s="1"/>
  <c r="D22115" i="29" s="1"/>
  <c r="D22116" i="29" s="1"/>
  <c r="D22117" i="29" s="1"/>
  <c r="D22118" i="29" s="1"/>
  <c r="D22119" i="29" s="1"/>
  <c r="D22120" i="29" s="1"/>
  <c r="D22121" i="29" s="1"/>
  <c r="D22122" i="29" s="1"/>
  <c r="D22123" i="29" s="1"/>
  <c r="D22124" i="29" s="1"/>
  <c r="D22125" i="29" s="1"/>
  <c r="D22126" i="29" s="1"/>
  <c r="D22127" i="29" s="1"/>
  <c r="D22128" i="29" s="1"/>
  <c r="D22129" i="29" s="1"/>
  <c r="D22130" i="29" s="1"/>
  <c r="D22131" i="29" s="1"/>
  <c r="D22132" i="29" s="1"/>
  <c r="D22133" i="29" s="1"/>
  <c r="D22134" i="29" s="1"/>
  <c r="D22135" i="29" s="1"/>
  <c r="D22136" i="29" s="1"/>
  <c r="D22137" i="29" s="1"/>
  <c r="D22138" i="29" s="1"/>
  <c r="D22139" i="29" s="1"/>
  <c r="D22140" i="29" s="1"/>
  <c r="D22141" i="29" s="1"/>
  <c r="D22142" i="29" s="1"/>
  <c r="D22143" i="29" s="1"/>
  <c r="D22144" i="29" s="1"/>
  <c r="D22145" i="29" s="1"/>
  <c r="D22146" i="29" s="1"/>
  <c r="D22147" i="29" s="1"/>
  <c r="D22148" i="29" s="1"/>
  <c r="D22149" i="29" s="1"/>
  <c r="D22150" i="29" s="1"/>
  <c r="D22151" i="29" s="1"/>
  <c r="D22152" i="29" s="1"/>
  <c r="D22153" i="29" s="1"/>
  <c r="D22154" i="29" s="1"/>
  <c r="D22155" i="29" s="1"/>
  <c r="D22156" i="29" s="1"/>
  <c r="D22157" i="29" s="1"/>
  <c r="D22158" i="29" s="1"/>
  <c r="D22159" i="29" s="1"/>
  <c r="D22160" i="29" s="1"/>
  <c r="D22161" i="29" s="1"/>
  <c r="D22162" i="29" s="1"/>
  <c r="D22163" i="29" s="1"/>
  <c r="D22164" i="29" s="1"/>
  <c r="D22165" i="29" s="1"/>
  <c r="D22166" i="29" s="1"/>
  <c r="D22167" i="29" s="1"/>
  <c r="D22168" i="29" s="1"/>
  <c r="D22169" i="29" s="1"/>
  <c r="D22170" i="29" s="1"/>
  <c r="D22171" i="29" s="1"/>
  <c r="D22172" i="29" s="1"/>
  <c r="D22173" i="29" s="1"/>
  <c r="D22174" i="29" s="1"/>
  <c r="D22175" i="29" s="1"/>
  <c r="D22176" i="29" s="1"/>
  <c r="D22177" i="29" s="1"/>
  <c r="D22178" i="29" s="1"/>
  <c r="D22179" i="29" s="1"/>
  <c r="D22180" i="29" s="1"/>
  <c r="D22181" i="29" s="1"/>
  <c r="D22182" i="29" s="1"/>
  <c r="D22183" i="29" s="1"/>
  <c r="D22184" i="29" s="1"/>
  <c r="D22185" i="29" s="1"/>
  <c r="D22186" i="29" s="1"/>
  <c r="D22187" i="29" s="1"/>
  <c r="D22188" i="29" s="1"/>
  <c r="D22189" i="29" s="1"/>
  <c r="D22190" i="29" s="1"/>
  <c r="D22191" i="29" s="1"/>
  <c r="D22192" i="29" s="1"/>
  <c r="D22193" i="29" s="1"/>
  <c r="D22194" i="29" s="1"/>
  <c r="D22195" i="29" s="1"/>
  <c r="D22196" i="29" s="1"/>
  <c r="D22197" i="29" s="1"/>
  <c r="D22198" i="29" s="1"/>
  <c r="D22199" i="29" s="1"/>
  <c r="D22200" i="29" s="1"/>
  <c r="D22201" i="29" s="1"/>
  <c r="D22202" i="29" s="1"/>
  <c r="D22203" i="29" s="1"/>
  <c r="D22204" i="29" s="1"/>
  <c r="D22205" i="29" s="1"/>
  <c r="D22206" i="29" s="1"/>
  <c r="D22207" i="29" s="1"/>
  <c r="D22208" i="29" s="1"/>
  <c r="D22209" i="29" s="1"/>
  <c r="D22210" i="29" s="1"/>
  <c r="D22211" i="29" s="1"/>
  <c r="D22212" i="29" s="1"/>
  <c r="D22213" i="29" s="1"/>
  <c r="D22214" i="29" s="1"/>
  <c r="D22215" i="29" s="1"/>
  <c r="D22216" i="29" s="1"/>
  <c r="D22217" i="29" s="1"/>
  <c r="D22218" i="29" s="1"/>
  <c r="D22219" i="29" s="1"/>
  <c r="D22220" i="29" s="1"/>
  <c r="D22221" i="29" s="1"/>
  <c r="D22222" i="29" s="1"/>
  <c r="D22223" i="29" s="1"/>
  <c r="D22224" i="29" s="1"/>
  <c r="D22225" i="29" s="1"/>
  <c r="D22226" i="29" s="1"/>
  <c r="D22227" i="29" s="1"/>
  <c r="D22228" i="29" s="1"/>
  <c r="D22229" i="29" s="1"/>
  <c r="D22230" i="29" s="1"/>
  <c r="D22231" i="29" s="1"/>
  <c r="D22232" i="29" s="1"/>
  <c r="D22233" i="29" s="1"/>
  <c r="D22234" i="29" s="1"/>
  <c r="D22235" i="29" s="1"/>
  <c r="D22236" i="29" s="1"/>
  <c r="D22237" i="29" s="1"/>
  <c r="D22238" i="29" s="1"/>
  <c r="D22239" i="29" s="1"/>
  <c r="D22240" i="29" s="1"/>
  <c r="D22241" i="29" s="1"/>
  <c r="D22242" i="29" s="1"/>
  <c r="D22243" i="29" s="1"/>
  <c r="D22244" i="29" s="1"/>
  <c r="D22245" i="29" s="1"/>
  <c r="D22246" i="29" s="1"/>
  <c r="D22247" i="29" s="1"/>
  <c r="D22248" i="29" s="1"/>
  <c r="D22249" i="29" s="1"/>
  <c r="D22250" i="29" s="1"/>
  <c r="D22251" i="29" s="1"/>
  <c r="D22252" i="29" s="1"/>
  <c r="D22253" i="29" s="1"/>
  <c r="D22254" i="29" s="1"/>
  <c r="D22255" i="29" s="1"/>
  <c r="D22256" i="29" s="1"/>
  <c r="D22257" i="29" s="1"/>
  <c r="D22258" i="29" s="1"/>
  <c r="D22259" i="29" s="1"/>
  <c r="D22260" i="29" s="1"/>
  <c r="D22261" i="29" s="1"/>
  <c r="D22262" i="29" s="1"/>
  <c r="D22263" i="29" s="1"/>
  <c r="D22264" i="29" s="1"/>
  <c r="D22265" i="29" s="1"/>
  <c r="D22266" i="29" s="1"/>
  <c r="D22267" i="29" s="1"/>
  <c r="D22268" i="29" s="1"/>
  <c r="D22269" i="29" s="1"/>
  <c r="D22270" i="29" s="1"/>
  <c r="D22271" i="29" s="1"/>
  <c r="D22272" i="29" s="1"/>
  <c r="D22273" i="29" s="1"/>
  <c r="D22274" i="29" s="1"/>
  <c r="D22275" i="29" s="1"/>
  <c r="D22276" i="29" s="1"/>
  <c r="D22277" i="29" s="1"/>
  <c r="D22278" i="29" s="1"/>
  <c r="D22279" i="29" s="1"/>
  <c r="D22280" i="29" s="1"/>
  <c r="D22281" i="29" s="1"/>
  <c r="D22282" i="29" s="1"/>
  <c r="D22283" i="29" s="1"/>
  <c r="D22284" i="29" s="1"/>
  <c r="D22285" i="29" s="1"/>
  <c r="B21931" i="29"/>
  <c r="B21932" i="29" s="1"/>
  <c r="B21933" i="29" s="1"/>
  <c r="B21934" i="29" s="1"/>
  <c r="B21935" i="29" s="1"/>
  <c r="B21936" i="29" s="1"/>
  <c r="B21937" i="29" s="1"/>
  <c r="B21938" i="29" s="1"/>
  <c r="B21939" i="29" s="1"/>
  <c r="B21940" i="29" s="1"/>
  <c r="B21941" i="29" s="1"/>
  <c r="B21942" i="29" s="1"/>
  <c r="B21943" i="29" s="1"/>
  <c r="B21944" i="29" s="1"/>
  <c r="B21945" i="29" s="1"/>
  <c r="B21946" i="29" s="1"/>
  <c r="B21947" i="29" s="1"/>
  <c r="B21948" i="29" s="1"/>
  <c r="B21949" i="29" s="1"/>
  <c r="B21950" i="29" s="1"/>
  <c r="B21951" i="29" s="1"/>
  <c r="B21952" i="29" s="1"/>
  <c r="B21953" i="29" s="1"/>
  <c r="B21954" i="29" s="1"/>
  <c r="B21955" i="29" s="1"/>
  <c r="B21956" i="29" s="1"/>
  <c r="B21957" i="29" s="1"/>
  <c r="B21958" i="29" s="1"/>
  <c r="B21959" i="29" s="1"/>
  <c r="B21960" i="29" s="1"/>
  <c r="B21961" i="29" s="1"/>
  <c r="B21962" i="29" s="1"/>
  <c r="B21963" i="29" s="1"/>
  <c r="B21964" i="29" s="1"/>
  <c r="B21965" i="29" s="1"/>
  <c r="B21966" i="29" s="1"/>
  <c r="B21967" i="29" s="1"/>
  <c r="B21968" i="29" s="1"/>
  <c r="B21969" i="29" s="1"/>
  <c r="B21970" i="29" s="1"/>
  <c r="B21971" i="29" s="1"/>
  <c r="B21972" i="29" s="1"/>
  <c r="B21973" i="29" s="1"/>
  <c r="B21974" i="29" s="1"/>
  <c r="B21975" i="29" s="1"/>
  <c r="B21976" i="29" s="1"/>
  <c r="B21977" i="29" s="1"/>
  <c r="B21978" i="29" s="1"/>
  <c r="B21979" i="29" s="1"/>
  <c r="B21980" i="29" s="1"/>
  <c r="B21981" i="29" s="1"/>
  <c r="B21982" i="29" s="1"/>
  <c r="B21983" i="29" s="1"/>
  <c r="B21984" i="29" s="1"/>
  <c r="B21985" i="29" s="1"/>
  <c r="B21986" i="29" s="1"/>
  <c r="B21987" i="29" s="1"/>
  <c r="B21988" i="29" s="1"/>
  <c r="B21989" i="29" s="1"/>
  <c r="B21990" i="29" s="1"/>
  <c r="B21991" i="29" s="1"/>
  <c r="B21992" i="29" s="1"/>
  <c r="B21993" i="29" s="1"/>
  <c r="B21994" i="29" s="1"/>
  <c r="B21995" i="29" s="1"/>
  <c r="B21996" i="29" s="1"/>
  <c r="B21997" i="29" s="1"/>
  <c r="B21998" i="29" s="1"/>
  <c r="B21999" i="29" s="1"/>
  <c r="B22000" i="29" s="1"/>
  <c r="B22001" i="29" s="1"/>
  <c r="B22002" i="29" s="1"/>
  <c r="B22003" i="29" s="1"/>
  <c r="B22004" i="29" s="1"/>
  <c r="B22005" i="29" s="1"/>
  <c r="B22006" i="29" s="1"/>
  <c r="B22007" i="29" s="1"/>
  <c r="B22008" i="29" s="1"/>
  <c r="B22009" i="29" s="1"/>
  <c r="B22010" i="29" s="1"/>
  <c r="B22011" i="29" s="1"/>
  <c r="B22012" i="29" s="1"/>
  <c r="B22013" i="29" s="1"/>
  <c r="B22014" i="29" s="1"/>
  <c r="B22015" i="29" s="1"/>
  <c r="B22016" i="29" s="1"/>
  <c r="B22017" i="29" s="1"/>
  <c r="B22018" i="29" s="1"/>
  <c r="B22019" i="29" s="1"/>
  <c r="B22020" i="29" s="1"/>
  <c r="B22021" i="29" s="1"/>
  <c r="B22022" i="29" s="1"/>
  <c r="B22023" i="29" s="1"/>
  <c r="B22024" i="29" s="1"/>
  <c r="B22025" i="29" s="1"/>
  <c r="B22026" i="29" s="1"/>
  <c r="B22027" i="29" s="1"/>
  <c r="B22028" i="29" s="1"/>
  <c r="B22029" i="29" s="1"/>
  <c r="B22030" i="29" s="1"/>
  <c r="B22031" i="29" s="1"/>
  <c r="B22032" i="29" s="1"/>
  <c r="B22033" i="29" s="1"/>
  <c r="B22034" i="29" s="1"/>
  <c r="B22035" i="29" s="1"/>
  <c r="B22036" i="29" s="1"/>
  <c r="B22037" i="29" s="1"/>
  <c r="B22038" i="29" s="1"/>
  <c r="B22039" i="29" s="1"/>
  <c r="B22040" i="29" s="1"/>
  <c r="B22041" i="29" s="1"/>
  <c r="B22042" i="29" s="1"/>
  <c r="B22043" i="29" s="1"/>
  <c r="B22044" i="29" s="1"/>
  <c r="B22045" i="29" s="1"/>
  <c r="B22046" i="29" s="1"/>
  <c r="B22047" i="29" s="1"/>
  <c r="B22048" i="29" s="1"/>
  <c r="B22049" i="29" s="1"/>
  <c r="B22050" i="29" s="1"/>
  <c r="B22051" i="29" s="1"/>
  <c r="B22052" i="29" s="1"/>
  <c r="B22053" i="29" s="1"/>
  <c r="B22054" i="29" s="1"/>
  <c r="B22055" i="29" s="1"/>
  <c r="B22056" i="29" s="1"/>
  <c r="B22057" i="29" s="1"/>
  <c r="B22058" i="29" s="1"/>
  <c r="B22059" i="29" s="1"/>
  <c r="B22060" i="29" s="1"/>
  <c r="B22061" i="29" s="1"/>
  <c r="B22062" i="29" s="1"/>
  <c r="B22063" i="29" s="1"/>
  <c r="B22064" i="29" s="1"/>
  <c r="B22065" i="29" s="1"/>
  <c r="B22066" i="29" s="1"/>
  <c r="B22067" i="29" s="1"/>
  <c r="B22068" i="29" s="1"/>
  <c r="B22069" i="29" s="1"/>
  <c r="B22070" i="29" s="1"/>
  <c r="B22071" i="29" s="1"/>
  <c r="B22072" i="29" s="1"/>
  <c r="B22073" i="29" s="1"/>
  <c r="B22074" i="29" s="1"/>
  <c r="B22075" i="29" s="1"/>
  <c r="B22076" i="29" s="1"/>
  <c r="B22077" i="29" s="1"/>
  <c r="B22078" i="29" s="1"/>
  <c r="B22079" i="29" s="1"/>
  <c r="B22080" i="29" s="1"/>
  <c r="B22081" i="29" s="1"/>
  <c r="B22082" i="29" s="1"/>
  <c r="B22083" i="29" s="1"/>
  <c r="B22084" i="29" s="1"/>
  <c r="B22085" i="29" s="1"/>
  <c r="B22086" i="29" s="1"/>
  <c r="B22087" i="29" s="1"/>
  <c r="B22088" i="29" s="1"/>
  <c r="B22089" i="29" s="1"/>
  <c r="B22090" i="29" s="1"/>
  <c r="B22091" i="29" s="1"/>
  <c r="B22092" i="29" s="1"/>
  <c r="B22093" i="29" s="1"/>
  <c r="B22094" i="29" s="1"/>
  <c r="B22095" i="29" s="1"/>
  <c r="B22096" i="29" s="1"/>
  <c r="B22097" i="29" s="1"/>
  <c r="B22098" i="29" s="1"/>
  <c r="B22099" i="29" s="1"/>
  <c r="B22100" i="29" s="1"/>
  <c r="B22101" i="29" s="1"/>
  <c r="B22102" i="29" s="1"/>
  <c r="B22103" i="29" s="1"/>
  <c r="B22104" i="29" s="1"/>
  <c r="B22105" i="29" s="1"/>
  <c r="B22106" i="29" s="1"/>
  <c r="B22107" i="29" s="1"/>
  <c r="B22108" i="29" s="1"/>
  <c r="B22109" i="29" s="1"/>
  <c r="B22110" i="29" s="1"/>
  <c r="B22111" i="29" s="1"/>
  <c r="B22112" i="29" s="1"/>
  <c r="B22113" i="29" s="1"/>
  <c r="B22114" i="29" s="1"/>
  <c r="B22115" i="29" s="1"/>
  <c r="B22116" i="29" s="1"/>
  <c r="B22117" i="29" s="1"/>
  <c r="B22118" i="29" s="1"/>
  <c r="B22119" i="29" s="1"/>
  <c r="B22120" i="29" s="1"/>
  <c r="B22121" i="29" s="1"/>
  <c r="B22122" i="29" s="1"/>
  <c r="B22123" i="29" s="1"/>
  <c r="B22124" i="29" s="1"/>
  <c r="B22125" i="29" s="1"/>
  <c r="B22126" i="29" s="1"/>
  <c r="B22127" i="29" s="1"/>
  <c r="B22128" i="29" s="1"/>
  <c r="B22129" i="29" s="1"/>
  <c r="B22130" i="29" s="1"/>
  <c r="B22131" i="29" s="1"/>
  <c r="B22132" i="29" s="1"/>
  <c r="B22133" i="29" s="1"/>
  <c r="B22134" i="29" s="1"/>
  <c r="B22135" i="29" s="1"/>
  <c r="B22136" i="29" s="1"/>
  <c r="B22137" i="29" s="1"/>
  <c r="B22138" i="29" s="1"/>
  <c r="B22139" i="29" s="1"/>
  <c r="B22140" i="29" s="1"/>
  <c r="B22141" i="29" s="1"/>
  <c r="B22142" i="29" s="1"/>
  <c r="B22143" i="29" s="1"/>
  <c r="B22144" i="29" s="1"/>
  <c r="B22145" i="29" s="1"/>
  <c r="B22146" i="29" s="1"/>
  <c r="B22147" i="29" s="1"/>
  <c r="B22148" i="29" s="1"/>
  <c r="B22149" i="29" s="1"/>
  <c r="B22150" i="29" s="1"/>
  <c r="B22151" i="29" s="1"/>
  <c r="B22152" i="29" s="1"/>
  <c r="B22153" i="29" s="1"/>
  <c r="B22154" i="29" s="1"/>
  <c r="B22155" i="29" s="1"/>
  <c r="B22156" i="29" s="1"/>
  <c r="B22157" i="29" s="1"/>
  <c r="B22158" i="29" s="1"/>
  <c r="B22159" i="29" s="1"/>
  <c r="B22160" i="29" s="1"/>
  <c r="B22161" i="29" s="1"/>
  <c r="B22162" i="29" s="1"/>
  <c r="B22163" i="29" s="1"/>
  <c r="B22164" i="29" s="1"/>
  <c r="B22165" i="29" s="1"/>
  <c r="B22166" i="29" s="1"/>
  <c r="B22167" i="29" s="1"/>
  <c r="B22168" i="29" s="1"/>
  <c r="B22169" i="29" s="1"/>
  <c r="B22170" i="29" s="1"/>
  <c r="B22171" i="29" s="1"/>
  <c r="B22172" i="29" s="1"/>
  <c r="B22173" i="29" s="1"/>
  <c r="B22174" i="29" s="1"/>
  <c r="B22175" i="29" s="1"/>
  <c r="B22176" i="29" s="1"/>
  <c r="B22177" i="29" s="1"/>
  <c r="B22178" i="29" s="1"/>
  <c r="B22179" i="29" s="1"/>
  <c r="B22180" i="29" s="1"/>
  <c r="B22181" i="29" s="1"/>
  <c r="B22182" i="29" s="1"/>
  <c r="B22183" i="29" s="1"/>
  <c r="B22184" i="29" s="1"/>
  <c r="B22185" i="29" s="1"/>
  <c r="B22186" i="29" s="1"/>
  <c r="B22187" i="29" s="1"/>
  <c r="B22188" i="29" s="1"/>
  <c r="B22189" i="29" s="1"/>
  <c r="B22190" i="29" s="1"/>
  <c r="B22191" i="29" s="1"/>
  <c r="B22192" i="29" s="1"/>
  <c r="B22193" i="29" s="1"/>
  <c r="B22194" i="29" s="1"/>
  <c r="B22195" i="29" s="1"/>
  <c r="B22196" i="29" s="1"/>
  <c r="B22197" i="29" s="1"/>
  <c r="B22198" i="29" s="1"/>
  <c r="B22199" i="29" s="1"/>
  <c r="B22200" i="29" s="1"/>
  <c r="B22201" i="29" s="1"/>
  <c r="B22202" i="29" s="1"/>
  <c r="B22203" i="29" s="1"/>
  <c r="B22204" i="29" s="1"/>
  <c r="B22205" i="29" s="1"/>
  <c r="B22206" i="29" s="1"/>
  <c r="B22207" i="29" s="1"/>
  <c r="B22208" i="29" s="1"/>
  <c r="B22209" i="29" s="1"/>
  <c r="B22210" i="29" s="1"/>
  <c r="B22211" i="29" s="1"/>
  <c r="B22212" i="29" s="1"/>
  <c r="B22213" i="29" s="1"/>
  <c r="B22214" i="29" s="1"/>
  <c r="B22215" i="29" s="1"/>
  <c r="B22216" i="29" s="1"/>
  <c r="B22217" i="29" s="1"/>
  <c r="B22218" i="29" s="1"/>
  <c r="B22219" i="29" s="1"/>
  <c r="B22220" i="29" s="1"/>
  <c r="B22221" i="29" s="1"/>
  <c r="B22222" i="29" s="1"/>
  <c r="B22223" i="29" s="1"/>
  <c r="B22224" i="29" s="1"/>
  <c r="B22225" i="29" s="1"/>
  <c r="B22226" i="29" s="1"/>
  <c r="B22227" i="29" s="1"/>
  <c r="B22228" i="29" s="1"/>
  <c r="B22229" i="29" s="1"/>
  <c r="B22230" i="29" s="1"/>
  <c r="B22231" i="29" s="1"/>
  <c r="B22232" i="29" s="1"/>
  <c r="B22233" i="29" s="1"/>
  <c r="B22234" i="29" s="1"/>
  <c r="B22235" i="29" s="1"/>
  <c r="B22236" i="29" s="1"/>
  <c r="B22237" i="29" s="1"/>
  <c r="B22238" i="29" s="1"/>
  <c r="B22239" i="29" s="1"/>
  <c r="B22240" i="29" s="1"/>
  <c r="B22241" i="29" s="1"/>
  <c r="B22242" i="29" s="1"/>
  <c r="B22243" i="29" s="1"/>
  <c r="B22244" i="29" s="1"/>
  <c r="B22245" i="29" s="1"/>
  <c r="B22246" i="29" s="1"/>
  <c r="B22247" i="29" s="1"/>
  <c r="B22248" i="29" s="1"/>
  <c r="B22249" i="29" s="1"/>
  <c r="B22250" i="29" s="1"/>
  <c r="B22251" i="29" s="1"/>
  <c r="B22252" i="29" s="1"/>
  <c r="B22253" i="29" s="1"/>
  <c r="B22254" i="29" s="1"/>
  <c r="B22255" i="29" s="1"/>
  <c r="B22256" i="29" s="1"/>
  <c r="B22257" i="29" s="1"/>
  <c r="B22258" i="29" s="1"/>
  <c r="B22259" i="29" s="1"/>
  <c r="B22260" i="29" s="1"/>
  <c r="B22261" i="29" s="1"/>
  <c r="B22262" i="29" s="1"/>
  <c r="B22263" i="29" s="1"/>
  <c r="B22264" i="29" s="1"/>
  <c r="B22265" i="29" s="1"/>
  <c r="B22266" i="29" s="1"/>
  <c r="B22267" i="29" s="1"/>
  <c r="B22268" i="29" s="1"/>
  <c r="B22269" i="29" s="1"/>
  <c r="B22270" i="29" s="1"/>
  <c r="B22271" i="29" s="1"/>
  <c r="B22272" i="29" s="1"/>
  <c r="B22273" i="29" s="1"/>
  <c r="B22274" i="29" s="1"/>
  <c r="B22275" i="29" s="1"/>
  <c r="B22276" i="29" s="1"/>
  <c r="B22277" i="29" s="1"/>
  <c r="B22278" i="29" s="1"/>
  <c r="B22279" i="29" s="1"/>
  <c r="B22280" i="29" s="1"/>
  <c r="B22281" i="29" s="1"/>
  <c r="B22282" i="29" s="1"/>
  <c r="B22283" i="29" s="1"/>
  <c r="B22284" i="29" s="1"/>
  <c r="B22285" i="29" s="1"/>
  <c r="B22286" i="29" s="1"/>
  <c r="B22287" i="29" s="1"/>
  <c r="B22288" i="29" s="1"/>
  <c r="B22289" i="29" s="1"/>
  <c r="B22290" i="29" s="1"/>
  <c r="B22291" i="29" s="1"/>
  <c r="B22292" i="29" s="1"/>
  <c r="B22293" i="29" s="1"/>
  <c r="B22294" i="29" s="1"/>
  <c r="B22295" i="29" s="1"/>
  <c r="C21931" i="29"/>
  <c r="C21932" i="29" s="1"/>
  <c r="C21933" i="29" s="1"/>
  <c r="C21934" i="29" s="1"/>
  <c r="C21935" i="29" s="1"/>
  <c r="C21936" i="29" s="1"/>
  <c r="C21937" i="29" s="1"/>
  <c r="C21938" i="29" s="1"/>
  <c r="C21939" i="29" s="1"/>
  <c r="C21940" i="29" s="1"/>
  <c r="C21941" i="29" s="1"/>
  <c r="C21942" i="29" s="1"/>
  <c r="C21943" i="29" s="1"/>
  <c r="C21944" i="29" s="1"/>
  <c r="C21945" i="29" s="1"/>
  <c r="C21946" i="29" s="1"/>
  <c r="C21947" i="29" s="1"/>
  <c r="C21948" i="29" s="1"/>
  <c r="C21949" i="29" s="1"/>
  <c r="C21950" i="29" s="1"/>
  <c r="C21951" i="29" s="1"/>
  <c r="C21952" i="29" s="1"/>
  <c r="C21953" i="29" s="1"/>
  <c r="C21954" i="29" s="1"/>
  <c r="C21955" i="29" s="1"/>
  <c r="C21956" i="29" s="1"/>
  <c r="C21957" i="29" s="1"/>
  <c r="C21958" i="29" s="1"/>
  <c r="C21959" i="29" s="1"/>
  <c r="C21960" i="29" s="1"/>
  <c r="C21961" i="29" s="1"/>
  <c r="C21962" i="29" s="1"/>
  <c r="C21963" i="29" s="1"/>
  <c r="C21964" i="29" s="1"/>
  <c r="C21965" i="29" s="1"/>
  <c r="C21966" i="29" s="1"/>
  <c r="C21967" i="29" s="1"/>
  <c r="C21968" i="29" s="1"/>
  <c r="C21969" i="29" s="1"/>
  <c r="C21970" i="29" s="1"/>
  <c r="C21971" i="29" s="1"/>
  <c r="C21972" i="29" s="1"/>
  <c r="C21973" i="29" s="1"/>
  <c r="C21974" i="29" s="1"/>
  <c r="C21975" i="29" s="1"/>
  <c r="C21976" i="29" s="1"/>
  <c r="C21977" i="29" s="1"/>
  <c r="C21978" i="29" s="1"/>
  <c r="C21979" i="29" s="1"/>
  <c r="C21980" i="29" s="1"/>
  <c r="C21981" i="29" s="1"/>
  <c r="C21982" i="29" s="1"/>
  <c r="C21983" i="29" s="1"/>
  <c r="C21984" i="29" s="1"/>
  <c r="C21985" i="29" s="1"/>
  <c r="C21986" i="29" s="1"/>
  <c r="C21987" i="29" s="1"/>
  <c r="C21988" i="29" s="1"/>
  <c r="C21989" i="29" s="1"/>
  <c r="C21990" i="29" s="1"/>
  <c r="C21991" i="29" s="1"/>
  <c r="C21992" i="29" s="1"/>
  <c r="C21993" i="29" s="1"/>
  <c r="C21994" i="29" s="1"/>
  <c r="C21995" i="29" s="1"/>
  <c r="C21996" i="29" s="1"/>
  <c r="C21997" i="29" s="1"/>
  <c r="C21998" i="29" s="1"/>
  <c r="C21999" i="29" s="1"/>
  <c r="C22000" i="29" s="1"/>
  <c r="C22001" i="29" s="1"/>
  <c r="C22002" i="29" s="1"/>
  <c r="C22003" i="29" s="1"/>
  <c r="C22004" i="29" s="1"/>
  <c r="C22005" i="29" s="1"/>
  <c r="C22006" i="29" s="1"/>
  <c r="C22007" i="29" s="1"/>
  <c r="C22008" i="29" s="1"/>
  <c r="C22009" i="29" s="1"/>
  <c r="C22010" i="29" s="1"/>
  <c r="C22011" i="29" s="1"/>
  <c r="C22012" i="29" s="1"/>
  <c r="C22013" i="29" s="1"/>
  <c r="C22014" i="29" s="1"/>
  <c r="C22015" i="29" s="1"/>
  <c r="C22016" i="29" s="1"/>
  <c r="C22017" i="29" s="1"/>
  <c r="C22018" i="29" s="1"/>
  <c r="C22019" i="29" s="1"/>
  <c r="C22020" i="29" s="1"/>
  <c r="C22021" i="29" s="1"/>
  <c r="C22022" i="29" s="1"/>
  <c r="C22023" i="29" s="1"/>
  <c r="C22024" i="29" s="1"/>
  <c r="C22025" i="29" s="1"/>
  <c r="C22026" i="29" s="1"/>
  <c r="C22027" i="29" s="1"/>
  <c r="C22028" i="29" s="1"/>
  <c r="C22029" i="29" s="1"/>
  <c r="C22030" i="29" s="1"/>
  <c r="C22031" i="29" s="1"/>
  <c r="C22032" i="29" s="1"/>
  <c r="C22033" i="29" s="1"/>
  <c r="C22034" i="29" s="1"/>
  <c r="C22035" i="29" s="1"/>
  <c r="C22036" i="29" s="1"/>
  <c r="C22037" i="29" s="1"/>
  <c r="C22038" i="29" s="1"/>
  <c r="C22039" i="29" s="1"/>
  <c r="C22040" i="29" s="1"/>
  <c r="C22041" i="29" s="1"/>
  <c r="C22042" i="29" s="1"/>
  <c r="C22043" i="29" s="1"/>
  <c r="C22044" i="29" s="1"/>
  <c r="C22045" i="29" s="1"/>
  <c r="C22046" i="29" s="1"/>
  <c r="C22047" i="29" s="1"/>
  <c r="C22048" i="29" s="1"/>
  <c r="C22049" i="29" s="1"/>
  <c r="C22050" i="29" s="1"/>
  <c r="C22051" i="29" s="1"/>
  <c r="C22052" i="29" s="1"/>
  <c r="C22053" i="29" s="1"/>
  <c r="C22054" i="29" s="1"/>
  <c r="C22055" i="29" s="1"/>
  <c r="C22056" i="29" s="1"/>
  <c r="C22057" i="29" s="1"/>
  <c r="C22058" i="29" s="1"/>
  <c r="C22059" i="29" s="1"/>
  <c r="C22060" i="29" s="1"/>
  <c r="C22061" i="29" s="1"/>
  <c r="C22062" i="29" s="1"/>
  <c r="C22063" i="29" s="1"/>
  <c r="C22064" i="29" s="1"/>
  <c r="C22065" i="29" s="1"/>
  <c r="C22066" i="29" s="1"/>
  <c r="C22067" i="29" s="1"/>
  <c r="C22068" i="29" s="1"/>
  <c r="C22069" i="29" s="1"/>
  <c r="C22070" i="29" s="1"/>
  <c r="C22071" i="29" s="1"/>
  <c r="C22072" i="29" s="1"/>
  <c r="C22073" i="29" s="1"/>
  <c r="C22074" i="29" s="1"/>
  <c r="C22075" i="29" s="1"/>
  <c r="C22076" i="29" s="1"/>
  <c r="C22077" i="29" s="1"/>
  <c r="C22078" i="29" s="1"/>
  <c r="C22079" i="29" s="1"/>
  <c r="C22080" i="29" s="1"/>
  <c r="C22081" i="29" s="1"/>
  <c r="C22082" i="29" s="1"/>
  <c r="C22083" i="29" s="1"/>
  <c r="C22084" i="29" s="1"/>
  <c r="C22085" i="29" s="1"/>
  <c r="C22086" i="29" s="1"/>
  <c r="C22087" i="29" s="1"/>
  <c r="C22088" i="29" s="1"/>
  <c r="C22089" i="29" s="1"/>
  <c r="C22090" i="29" s="1"/>
  <c r="C22091" i="29" s="1"/>
  <c r="C22092" i="29" s="1"/>
  <c r="C22093" i="29" s="1"/>
  <c r="C22094" i="29" s="1"/>
  <c r="C22095" i="29" s="1"/>
  <c r="C22096" i="29" s="1"/>
  <c r="C22097" i="29" s="1"/>
  <c r="C22098" i="29" s="1"/>
  <c r="C22099" i="29" s="1"/>
  <c r="C22100" i="29" s="1"/>
  <c r="C22101" i="29" s="1"/>
  <c r="C22102" i="29" s="1"/>
  <c r="C22103" i="29" s="1"/>
  <c r="C22104" i="29" s="1"/>
  <c r="C22105" i="29" s="1"/>
  <c r="C22106" i="29" s="1"/>
  <c r="C22107" i="29" s="1"/>
  <c r="C22108" i="29" s="1"/>
  <c r="C22109" i="29" s="1"/>
  <c r="C22110" i="29" s="1"/>
  <c r="C22111" i="29" s="1"/>
  <c r="C22112" i="29" s="1"/>
  <c r="C22113" i="29" s="1"/>
  <c r="C22114" i="29" s="1"/>
  <c r="C22115" i="29" s="1"/>
  <c r="C22116" i="29" s="1"/>
  <c r="C22117" i="29" s="1"/>
  <c r="C22118" i="29" s="1"/>
  <c r="C22119" i="29" s="1"/>
  <c r="C22120" i="29" s="1"/>
  <c r="C22121" i="29" s="1"/>
  <c r="C22122" i="29" s="1"/>
  <c r="C22123" i="29" s="1"/>
  <c r="C22124" i="29" s="1"/>
  <c r="C22125" i="29" s="1"/>
  <c r="C22126" i="29" s="1"/>
  <c r="C22127" i="29" s="1"/>
  <c r="C22128" i="29" s="1"/>
  <c r="C22129" i="29" s="1"/>
  <c r="C22130" i="29" s="1"/>
  <c r="C22131" i="29" s="1"/>
  <c r="C22132" i="29" s="1"/>
  <c r="C22133" i="29" s="1"/>
  <c r="C22134" i="29" s="1"/>
  <c r="C22135" i="29" s="1"/>
  <c r="C22136" i="29" s="1"/>
  <c r="C22137" i="29" s="1"/>
  <c r="C22138" i="29" s="1"/>
  <c r="C22139" i="29" s="1"/>
  <c r="C22140" i="29" s="1"/>
  <c r="C22141" i="29" s="1"/>
  <c r="C22142" i="29" s="1"/>
  <c r="C22143" i="29" s="1"/>
  <c r="C22144" i="29" s="1"/>
  <c r="C22145" i="29" s="1"/>
  <c r="C22146" i="29" s="1"/>
  <c r="C22147" i="29" s="1"/>
  <c r="C22148" i="29" s="1"/>
  <c r="C22149" i="29" s="1"/>
  <c r="C22150" i="29" s="1"/>
  <c r="C22151" i="29" s="1"/>
  <c r="C22152" i="29" s="1"/>
  <c r="C22153" i="29" s="1"/>
  <c r="C22154" i="29" s="1"/>
  <c r="C22155" i="29" s="1"/>
  <c r="C22156" i="29" s="1"/>
  <c r="C22157" i="29" s="1"/>
  <c r="C22158" i="29" s="1"/>
  <c r="C22159" i="29" s="1"/>
  <c r="C22160" i="29" s="1"/>
  <c r="C22161" i="29" s="1"/>
  <c r="C22162" i="29" s="1"/>
  <c r="C22163" i="29" s="1"/>
  <c r="C22164" i="29" s="1"/>
  <c r="C22165" i="29" s="1"/>
  <c r="C22166" i="29" s="1"/>
  <c r="C22167" i="29" s="1"/>
  <c r="C22168" i="29" s="1"/>
  <c r="C22169" i="29" s="1"/>
  <c r="C22170" i="29" s="1"/>
  <c r="C22171" i="29" s="1"/>
  <c r="C22172" i="29" s="1"/>
  <c r="C22173" i="29" s="1"/>
  <c r="C22174" i="29" s="1"/>
  <c r="C22175" i="29" s="1"/>
  <c r="C22176" i="29" s="1"/>
  <c r="C22177" i="29" s="1"/>
  <c r="C22178" i="29" s="1"/>
  <c r="C22179" i="29" s="1"/>
  <c r="C22180" i="29" s="1"/>
  <c r="C22181" i="29" s="1"/>
  <c r="C22182" i="29" s="1"/>
  <c r="C22183" i="29" s="1"/>
  <c r="C22184" i="29" s="1"/>
  <c r="C22185" i="29" s="1"/>
  <c r="C22186" i="29" s="1"/>
  <c r="C22187" i="29" s="1"/>
  <c r="C22188" i="29" s="1"/>
  <c r="C22189" i="29" s="1"/>
  <c r="C22190" i="29" s="1"/>
  <c r="C22191" i="29" s="1"/>
  <c r="C22192" i="29" s="1"/>
  <c r="C22193" i="29" s="1"/>
  <c r="C22194" i="29" s="1"/>
  <c r="C22195" i="29" s="1"/>
  <c r="C22196" i="29" s="1"/>
  <c r="C22197" i="29" s="1"/>
  <c r="C22198" i="29" s="1"/>
  <c r="C22199" i="29" s="1"/>
  <c r="C22200" i="29" s="1"/>
  <c r="C22201" i="29" s="1"/>
  <c r="C22202" i="29" s="1"/>
  <c r="C22203" i="29" s="1"/>
  <c r="C22204" i="29" s="1"/>
  <c r="C22205" i="29" s="1"/>
  <c r="C22206" i="29" s="1"/>
  <c r="C22207" i="29" s="1"/>
  <c r="C22208" i="29" s="1"/>
  <c r="C22209" i="29" s="1"/>
  <c r="C22210" i="29" s="1"/>
  <c r="C22211" i="29" s="1"/>
  <c r="C22212" i="29" s="1"/>
  <c r="C22213" i="29" s="1"/>
  <c r="C22214" i="29" s="1"/>
  <c r="C22215" i="29" s="1"/>
  <c r="C22216" i="29" s="1"/>
  <c r="C22217" i="29" s="1"/>
  <c r="C22218" i="29" s="1"/>
  <c r="C22219" i="29" s="1"/>
  <c r="C22220" i="29" s="1"/>
  <c r="C22221" i="29" s="1"/>
  <c r="C22222" i="29" s="1"/>
  <c r="C22223" i="29" s="1"/>
  <c r="C22224" i="29" s="1"/>
  <c r="C22225" i="29" s="1"/>
  <c r="C22226" i="29" s="1"/>
  <c r="C22227" i="29" s="1"/>
  <c r="C22228" i="29" s="1"/>
  <c r="C22229" i="29" s="1"/>
  <c r="C22230" i="29" s="1"/>
  <c r="C22231" i="29" s="1"/>
  <c r="C22232" i="29" s="1"/>
  <c r="C22233" i="29" s="1"/>
  <c r="C22234" i="29" s="1"/>
  <c r="C22235" i="29" s="1"/>
  <c r="C22236" i="29" s="1"/>
  <c r="C22237" i="29" s="1"/>
  <c r="C22238" i="29" s="1"/>
  <c r="C22239" i="29" s="1"/>
  <c r="C22240" i="29" s="1"/>
  <c r="C22241" i="29" s="1"/>
  <c r="C22242" i="29" s="1"/>
  <c r="C22243" i="29" s="1"/>
  <c r="C22244" i="29" s="1"/>
  <c r="C22245" i="29" s="1"/>
  <c r="C22246" i="29" s="1"/>
  <c r="C22247" i="29" s="1"/>
  <c r="C22248" i="29" s="1"/>
  <c r="C22249" i="29" s="1"/>
  <c r="C22250" i="29" s="1"/>
  <c r="C22251" i="29" s="1"/>
  <c r="C22252" i="29" s="1"/>
  <c r="C22253" i="29" s="1"/>
  <c r="C22254" i="29" s="1"/>
  <c r="C22255" i="29" s="1"/>
  <c r="C22256" i="29" s="1"/>
  <c r="C22257" i="29" s="1"/>
  <c r="C22258" i="29" s="1"/>
  <c r="C22259" i="29" s="1"/>
  <c r="C22260" i="29" s="1"/>
  <c r="C22261" i="29" s="1"/>
  <c r="C22262" i="29" s="1"/>
  <c r="C22263" i="29" s="1"/>
  <c r="C22264" i="29" s="1"/>
  <c r="C22265" i="29" s="1"/>
  <c r="C22266" i="29" s="1"/>
  <c r="C22267" i="29" s="1"/>
  <c r="C22268" i="29" s="1"/>
  <c r="C22269" i="29" s="1"/>
  <c r="C22270" i="29" s="1"/>
  <c r="C22271" i="29" s="1"/>
  <c r="C22272" i="29" s="1"/>
  <c r="C22273" i="29" s="1"/>
  <c r="C22274" i="29" s="1"/>
  <c r="C22275" i="29" s="1"/>
  <c r="C22276" i="29" s="1"/>
  <c r="C22277" i="29" s="1"/>
  <c r="C22278" i="29" s="1"/>
  <c r="C22279" i="29" s="1"/>
  <c r="C22280" i="29" s="1"/>
  <c r="C22281" i="29" s="1"/>
  <c r="C22282" i="29" s="1"/>
  <c r="C22283" i="29" s="1"/>
  <c r="C22284" i="29" s="1"/>
  <c r="C22285" i="29" s="1"/>
  <c r="C22286" i="29" s="1"/>
  <c r="C22287" i="29" s="1"/>
  <c r="C22288" i="29" s="1"/>
  <c r="C22289" i="29" s="1"/>
  <c r="C22290" i="29" s="1"/>
  <c r="C22291" i="29" s="1"/>
  <c r="C22292" i="29" s="1"/>
  <c r="C22293" i="29" s="1"/>
  <c r="C22294" i="29" s="1"/>
  <c r="C22295" i="29" s="1"/>
  <c r="D22287" i="29"/>
  <c r="D22288" i="29" s="1"/>
  <c r="D22289" i="29" s="1"/>
  <c r="D22290" i="29" s="1"/>
  <c r="D22291" i="29" s="1"/>
  <c r="D22292" i="29" s="1"/>
  <c r="D22293" i="29" s="1"/>
  <c r="D22294" i="29" s="1"/>
  <c r="D22295" i="29" s="1"/>
  <c r="D22296" i="29" s="1"/>
  <c r="D22297" i="29" s="1"/>
  <c r="D22298" i="29" s="1"/>
  <c r="D22299" i="29" s="1"/>
  <c r="D22300" i="29" s="1"/>
  <c r="D22301" i="29" s="1"/>
  <c r="D22302" i="29" s="1"/>
  <c r="D22303" i="29" s="1"/>
  <c r="D22304" i="29" s="1"/>
  <c r="D22305" i="29" s="1"/>
  <c r="D22306" i="29" s="1"/>
  <c r="D22307" i="29" s="1"/>
  <c r="D22308" i="29" s="1"/>
  <c r="D22309" i="29" s="1"/>
  <c r="D22310" i="29" s="1"/>
  <c r="D22311" i="29" s="1"/>
  <c r="D22312" i="29" s="1"/>
  <c r="D22313" i="29" s="1"/>
  <c r="D22314" i="29" s="1"/>
  <c r="D22315" i="29" s="1"/>
  <c r="D22316" i="29" s="1"/>
  <c r="D22317" i="29" s="1"/>
  <c r="D22318" i="29" s="1"/>
  <c r="D22319" i="29" s="1"/>
  <c r="D22320" i="29" s="1"/>
  <c r="D22321" i="29" s="1"/>
  <c r="D22322" i="29" s="1"/>
  <c r="D22323" i="29" s="1"/>
  <c r="D22324" i="29" s="1"/>
  <c r="D22325" i="29" s="1"/>
  <c r="D22326" i="29" s="1"/>
  <c r="D22327" i="29" s="1"/>
  <c r="D22328" i="29" s="1"/>
  <c r="D22329" i="29" s="1"/>
  <c r="D22330" i="29" s="1"/>
  <c r="D22331" i="29" s="1"/>
  <c r="D22332" i="29" s="1"/>
  <c r="D22333" i="29" s="1"/>
  <c r="D22334" i="29" s="1"/>
  <c r="D22335" i="29" s="1"/>
  <c r="D22336" i="29" s="1"/>
  <c r="D22337" i="29" s="1"/>
  <c r="D22338" i="29" s="1"/>
  <c r="D22339" i="29" s="1"/>
  <c r="D22340" i="29" s="1"/>
  <c r="D22341" i="29" s="1"/>
  <c r="D22342" i="29" s="1"/>
  <c r="D22343" i="29" s="1"/>
  <c r="D22344" i="29" s="1"/>
  <c r="D22345" i="29" s="1"/>
  <c r="D22346" i="29" s="1"/>
  <c r="D22347" i="29" s="1"/>
  <c r="D22348" i="29" s="1"/>
  <c r="D22349" i="29" s="1"/>
  <c r="D22350" i="29" s="1"/>
  <c r="D22351" i="29" s="1"/>
  <c r="D22352" i="29" s="1"/>
  <c r="D22353" i="29" s="1"/>
  <c r="D22354" i="29" s="1"/>
  <c r="D22355" i="29" s="1"/>
  <c r="D22356" i="29" s="1"/>
  <c r="D22357" i="29" s="1"/>
  <c r="D22358" i="29" s="1"/>
  <c r="D22359" i="29" s="1"/>
  <c r="D22360" i="29" s="1"/>
  <c r="D22361" i="29" s="1"/>
  <c r="D22362" i="29" s="1"/>
  <c r="D22363" i="29" s="1"/>
  <c r="D22364" i="29" s="1"/>
  <c r="D22365" i="29" s="1"/>
  <c r="D22366" i="29" s="1"/>
  <c r="D22368" i="29" s="1"/>
  <c r="D22369" i="29" s="1"/>
  <c r="D22370" i="29" s="1"/>
  <c r="D22371" i="29" s="1"/>
  <c r="D22372" i="29" s="1"/>
  <c r="D22373" i="29" s="1"/>
  <c r="D22374" i="29" s="1"/>
  <c r="D22375" i="29" s="1"/>
  <c r="D22376" i="29" s="1"/>
  <c r="D22377" i="29" s="1"/>
  <c r="D22378" i="29" s="1"/>
  <c r="D22379" i="29" s="1"/>
  <c r="D22380" i="29" s="1"/>
  <c r="D22381" i="29" s="1"/>
  <c r="D22382" i="29" s="1"/>
  <c r="D22383" i="29" s="1"/>
  <c r="D22384" i="29" s="1"/>
  <c r="D22385" i="29" s="1"/>
  <c r="D22386" i="29" s="1"/>
  <c r="D22387" i="29" s="1"/>
  <c r="D22388" i="29" s="1"/>
  <c r="D22389" i="29" s="1"/>
  <c r="D22390" i="29" s="1"/>
  <c r="D22391" i="29" s="1"/>
  <c r="D22392" i="29" s="1"/>
  <c r="D22393" i="29" s="1"/>
  <c r="D22394" i="29" s="1"/>
  <c r="D22395" i="29" s="1"/>
  <c r="D22396" i="29" s="1"/>
  <c r="D22397" i="29" s="1"/>
  <c r="D22398" i="29" s="1"/>
  <c r="D22399" i="29" s="1"/>
  <c r="D22400" i="29" s="1"/>
  <c r="D22401" i="29" s="1"/>
  <c r="D22402" i="29" s="1"/>
  <c r="D22403" i="29" s="1"/>
  <c r="D22404" i="29" s="1"/>
  <c r="D22405" i="29" s="1"/>
  <c r="D22406" i="29" s="1"/>
  <c r="D22407" i="29" s="1"/>
  <c r="D22408" i="29" s="1"/>
  <c r="D22409" i="29" s="1"/>
  <c r="D22410" i="29" s="1"/>
  <c r="D22411" i="29" s="1"/>
  <c r="D22412" i="29" s="1"/>
  <c r="D22413" i="29" s="1"/>
  <c r="D22414" i="29" s="1"/>
  <c r="D22415" i="29" s="1"/>
  <c r="D22416" i="29" s="1"/>
  <c r="D22417" i="29" s="1"/>
  <c r="D22418" i="29" s="1"/>
  <c r="D22419" i="29" s="1"/>
  <c r="D22420" i="29" s="1"/>
  <c r="D22421" i="29" s="1"/>
  <c r="D22422" i="29" s="1"/>
  <c r="D22423" i="29" s="1"/>
  <c r="D22424" i="29" s="1"/>
  <c r="D22425" i="29" s="1"/>
  <c r="D22426" i="29" s="1"/>
  <c r="D22427" i="29" s="1"/>
  <c r="D22428" i="29" s="1"/>
  <c r="D22429" i="29" s="1"/>
  <c r="D22430" i="29" s="1"/>
  <c r="D22431" i="29" s="1"/>
  <c r="D22432" i="29" s="1"/>
  <c r="D22433" i="29" s="1"/>
  <c r="D22434" i="29" s="1"/>
  <c r="D22435" i="29" s="1"/>
  <c r="D22436" i="29" s="1"/>
  <c r="D22437" i="29" s="1"/>
  <c r="D22438" i="29" s="1"/>
  <c r="D22439" i="29" s="1"/>
  <c r="D22440" i="29" s="1"/>
  <c r="D22441" i="29" s="1"/>
  <c r="D22442" i="29" s="1"/>
  <c r="D22443" i="29" s="1"/>
  <c r="D22444" i="29" s="1"/>
  <c r="D22445" i="29" s="1"/>
  <c r="D22446" i="29" s="1"/>
  <c r="D22447" i="29" s="1"/>
  <c r="D22448" i="29" s="1"/>
  <c r="D22449" i="29" s="1"/>
  <c r="D22450" i="29" s="1"/>
  <c r="D22451" i="29" s="1"/>
  <c r="D22452" i="29" s="1"/>
  <c r="D22453" i="29" s="1"/>
  <c r="D22454" i="29" s="1"/>
  <c r="D22455" i="29" s="1"/>
  <c r="D22456" i="29" s="1"/>
  <c r="D22457" i="29" s="1"/>
  <c r="D22458" i="29" s="1"/>
  <c r="D22459" i="29" s="1"/>
  <c r="D22460" i="29" s="1"/>
  <c r="D22461" i="29" s="1"/>
  <c r="D22462" i="29" s="1"/>
  <c r="D22463" i="29" s="1"/>
  <c r="D22464" i="29" s="1"/>
  <c r="D22465" i="29" s="1"/>
  <c r="D22466" i="29" s="1"/>
  <c r="D22467" i="29" s="1"/>
  <c r="D22468" i="29" s="1"/>
  <c r="D22469" i="29" s="1"/>
  <c r="D22470" i="29" s="1"/>
  <c r="D22471" i="29" s="1"/>
  <c r="D22472" i="29" s="1"/>
  <c r="D22473" i="29" s="1"/>
  <c r="D22474" i="29" s="1"/>
  <c r="D22475" i="29" s="1"/>
  <c r="D22476" i="29" s="1"/>
  <c r="D22477" i="29" s="1"/>
  <c r="D22478" i="29" s="1"/>
  <c r="D22479" i="29" s="1"/>
  <c r="D22480" i="29" s="1"/>
  <c r="D22481" i="29" s="1"/>
  <c r="D22482" i="29" s="1"/>
  <c r="D22483" i="29" s="1"/>
  <c r="D22484" i="29" s="1"/>
  <c r="D22485" i="29" s="1"/>
  <c r="D22486" i="29" s="1"/>
  <c r="D22487" i="29" s="1"/>
  <c r="D22488" i="29" s="1"/>
  <c r="D22489" i="29" s="1"/>
  <c r="D22490" i="29" s="1"/>
  <c r="D22491" i="29" s="1"/>
  <c r="D22492" i="29" s="1"/>
  <c r="D22493" i="29" s="1"/>
  <c r="D22494" i="29" s="1"/>
  <c r="D22495" i="29" s="1"/>
  <c r="D22496" i="29" s="1"/>
  <c r="D22497" i="29" s="1"/>
  <c r="D22498" i="29" s="1"/>
  <c r="D22499" i="29" s="1"/>
  <c r="D22500" i="29" s="1"/>
  <c r="D22501" i="29" s="1"/>
  <c r="D22502" i="29" s="1"/>
  <c r="D22503" i="29" s="1"/>
  <c r="D22504" i="29" s="1"/>
  <c r="D22505" i="29" s="1"/>
  <c r="D22506" i="29" s="1"/>
  <c r="D22507" i="29" s="1"/>
  <c r="D22508" i="29" s="1"/>
  <c r="D22509" i="29" s="1"/>
  <c r="D22510" i="29" s="1"/>
  <c r="D22511" i="29" s="1"/>
  <c r="D22512" i="29" s="1"/>
  <c r="D22513" i="29" s="1"/>
  <c r="D22514" i="29" s="1"/>
  <c r="D22515" i="29" s="1"/>
  <c r="D22516" i="29" s="1"/>
  <c r="D22517" i="29" s="1"/>
  <c r="D22518" i="29" s="1"/>
  <c r="D22519" i="29" s="1"/>
  <c r="D22520" i="29" s="1"/>
  <c r="D22521" i="29" s="1"/>
  <c r="D22522" i="29" s="1"/>
  <c r="D22523" i="29" s="1"/>
  <c r="D22524" i="29" s="1"/>
  <c r="D22525" i="29" s="1"/>
  <c r="D22526" i="29" s="1"/>
  <c r="D22527" i="29" s="1"/>
  <c r="D22528" i="29" s="1"/>
  <c r="D22529" i="29" s="1"/>
  <c r="D22530" i="29" s="1"/>
  <c r="D22531" i="29" s="1"/>
  <c r="D22532" i="29" s="1"/>
  <c r="D22533" i="29" s="1"/>
  <c r="D22534" i="29" s="1"/>
  <c r="D22535" i="29" s="1"/>
  <c r="D22536" i="29" s="1"/>
  <c r="D22537" i="29" s="1"/>
  <c r="D22538" i="29" s="1"/>
  <c r="D22539" i="29" s="1"/>
  <c r="D22540" i="29" s="1"/>
  <c r="D22541" i="29" s="1"/>
  <c r="D22542" i="29" s="1"/>
  <c r="D22543" i="29" s="1"/>
  <c r="D22544" i="29" s="1"/>
  <c r="D22545" i="29" s="1"/>
  <c r="D22546" i="29" s="1"/>
  <c r="D22547" i="29" s="1"/>
  <c r="D22548" i="29" s="1"/>
  <c r="D22549" i="29" s="1"/>
  <c r="D22550" i="29" s="1"/>
  <c r="D22551" i="29" s="1"/>
  <c r="D22552" i="29" s="1"/>
  <c r="D22553" i="29" s="1"/>
  <c r="D22554" i="29" s="1"/>
  <c r="D22555" i="29" s="1"/>
  <c r="D22556" i="29" s="1"/>
  <c r="D22557" i="29" s="1"/>
  <c r="D22558" i="29" s="1"/>
  <c r="D22559" i="29" s="1"/>
  <c r="D22560" i="29" s="1"/>
  <c r="D22561" i="29" s="1"/>
  <c r="D22562" i="29" s="1"/>
  <c r="D22563" i="29" s="1"/>
  <c r="D22564" i="29" s="1"/>
  <c r="D22565" i="29" s="1"/>
  <c r="D22566" i="29" s="1"/>
  <c r="D22567" i="29" s="1"/>
  <c r="D22568" i="29" s="1"/>
  <c r="D22569" i="29" s="1"/>
  <c r="D22570" i="29" s="1"/>
  <c r="D22571" i="29" s="1"/>
  <c r="D22572" i="29" s="1"/>
  <c r="D22573" i="29" s="1"/>
  <c r="D22574" i="29" s="1"/>
  <c r="D22575" i="29" s="1"/>
  <c r="D22576" i="29" s="1"/>
  <c r="D22577" i="29" s="1"/>
  <c r="D22578" i="29" s="1"/>
  <c r="D22579" i="29" s="1"/>
  <c r="D22580" i="29" s="1"/>
  <c r="D22581" i="29" s="1"/>
  <c r="D22582" i="29" s="1"/>
  <c r="D22583" i="29" s="1"/>
  <c r="D22584" i="29" s="1"/>
  <c r="D22585" i="29" s="1"/>
  <c r="D22586" i="29" s="1"/>
  <c r="D22587" i="29" s="1"/>
  <c r="D22588" i="29" s="1"/>
  <c r="D22589" i="29" s="1"/>
  <c r="D22590" i="29" s="1"/>
  <c r="D22591" i="29" s="1"/>
  <c r="D22592" i="29" s="1"/>
  <c r="D22593" i="29" s="1"/>
  <c r="D22594" i="29" s="1"/>
  <c r="D22595" i="29" s="1"/>
  <c r="D22596" i="29" s="1"/>
  <c r="D22597" i="29" s="1"/>
  <c r="D22598" i="29" s="1"/>
  <c r="D22599" i="29" s="1"/>
  <c r="D22600" i="29" s="1"/>
  <c r="D22601" i="29" s="1"/>
  <c r="D22602" i="29" s="1"/>
  <c r="D22603" i="29" s="1"/>
  <c r="D22604" i="29" s="1"/>
  <c r="D22605" i="29" s="1"/>
  <c r="D22606" i="29" s="1"/>
  <c r="D22607" i="29" s="1"/>
  <c r="D22608" i="29" s="1"/>
  <c r="D22609" i="29" s="1"/>
  <c r="D22610" i="29" s="1"/>
  <c r="D22611" i="29" s="1"/>
  <c r="D22612" i="29" s="1"/>
  <c r="D22613" i="29" s="1"/>
  <c r="D22614" i="29" s="1"/>
  <c r="D22615" i="29" s="1"/>
  <c r="D22616" i="29" s="1"/>
  <c r="D22617" i="29" s="1"/>
  <c r="D22618" i="29" s="1"/>
  <c r="D22619" i="29" s="1"/>
  <c r="D22620" i="29" s="1"/>
  <c r="D22621" i="29" s="1"/>
  <c r="D22622" i="29" s="1"/>
  <c r="D22623" i="29" s="1"/>
  <c r="D22624" i="29" s="1"/>
  <c r="D22625" i="29" s="1"/>
  <c r="D22626" i="29" s="1"/>
  <c r="D22627" i="29" s="1"/>
  <c r="D22628" i="29" s="1"/>
  <c r="D22629" i="29" s="1"/>
  <c r="D22630" i="29" s="1"/>
  <c r="D22631" i="29" s="1"/>
  <c r="D22632" i="29" s="1"/>
  <c r="D22633" i="29" s="1"/>
  <c r="D22634" i="29" s="1"/>
  <c r="D22635" i="29" s="1"/>
  <c r="D22636" i="29" s="1"/>
  <c r="D22637" i="29" s="1"/>
  <c r="D22638" i="29" s="1"/>
  <c r="D22639" i="29" s="1"/>
  <c r="D22640" i="29" s="1"/>
  <c r="D22641" i="29" s="1"/>
  <c r="D22642" i="29" s="1"/>
  <c r="D22643" i="29" s="1"/>
  <c r="D22644" i="29" s="1"/>
  <c r="D22645" i="29" s="1"/>
  <c r="D22646" i="29" s="1"/>
  <c r="D22647" i="29" s="1"/>
  <c r="D22648" i="29" s="1"/>
  <c r="D22649" i="29" s="1"/>
  <c r="D22650" i="29" s="1"/>
  <c r="B22297" i="29"/>
  <c r="B22298" i="29" s="1"/>
  <c r="B22299" i="29" s="1"/>
  <c r="B22300" i="29" s="1"/>
  <c r="B22301" i="29" s="1"/>
  <c r="B22302" i="29" s="1"/>
  <c r="B22303" i="29" s="1"/>
  <c r="B22304" i="29" s="1"/>
  <c r="B22305" i="29" s="1"/>
  <c r="B22306" i="29" s="1"/>
  <c r="B22307" i="29" s="1"/>
  <c r="B22308" i="29" s="1"/>
  <c r="B22309" i="29" s="1"/>
  <c r="B22310" i="29" s="1"/>
  <c r="B22311" i="29" s="1"/>
  <c r="B22312" i="29" s="1"/>
  <c r="B22313" i="29" s="1"/>
  <c r="B22314" i="29" s="1"/>
  <c r="B22315" i="29" s="1"/>
  <c r="B22316" i="29" s="1"/>
  <c r="B22317" i="29" s="1"/>
  <c r="B22318" i="29" s="1"/>
  <c r="B22319" i="29" s="1"/>
  <c r="B22320" i="29" s="1"/>
  <c r="B22321" i="29" s="1"/>
  <c r="B22322" i="29" s="1"/>
  <c r="B22323" i="29" s="1"/>
  <c r="B22324" i="29" s="1"/>
  <c r="B22325" i="29" s="1"/>
  <c r="B22326" i="29" s="1"/>
  <c r="B22327" i="29" s="1"/>
  <c r="B22328" i="29" s="1"/>
  <c r="B22329" i="29" s="1"/>
  <c r="B22330" i="29" s="1"/>
  <c r="B22331" i="29" s="1"/>
  <c r="B22332" i="29" s="1"/>
  <c r="B22333" i="29" s="1"/>
  <c r="B22334" i="29" s="1"/>
  <c r="B22335" i="29" s="1"/>
  <c r="B22336" i="29" s="1"/>
  <c r="B22337" i="29" s="1"/>
  <c r="B22338" i="29" s="1"/>
  <c r="B22339" i="29" s="1"/>
  <c r="B22340" i="29" s="1"/>
  <c r="B22341" i="29" s="1"/>
  <c r="B22342" i="29" s="1"/>
  <c r="B22343" i="29" s="1"/>
  <c r="B22344" i="29" s="1"/>
  <c r="B22345" i="29" s="1"/>
  <c r="B22346" i="29" s="1"/>
  <c r="B22347" i="29" s="1"/>
  <c r="B22348" i="29" s="1"/>
  <c r="B22349" i="29" s="1"/>
  <c r="B22350" i="29" s="1"/>
  <c r="B22351" i="29" s="1"/>
  <c r="B22352" i="29" s="1"/>
  <c r="B22353" i="29" s="1"/>
  <c r="B22354" i="29" s="1"/>
  <c r="B22355" i="29" s="1"/>
  <c r="B22356" i="29" s="1"/>
  <c r="B22357" i="29" s="1"/>
  <c r="B22358" i="29" s="1"/>
  <c r="B22359" i="29" s="1"/>
  <c r="B22360" i="29" s="1"/>
  <c r="B22361" i="29" s="1"/>
  <c r="B22362" i="29" s="1"/>
  <c r="B22363" i="29" s="1"/>
  <c r="B22364" i="29" s="1"/>
  <c r="B22365" i="29" s="1"/>
  <c r="B22366" i="29" s="1"/>
  <c r="B22367" i="29" s="1"/>
  <c r="B22368" i="29" s="1"/>
  <c r="B22369" i="29" s="1"/>
  <c r="B22370" i="29" s="1"/>
  <c r="B22371" i="29" s="1"/>
  <c r="B22372" i="29" s="1"/>
  <c r="B22373" i="29" s="1"/>
  <c r="B22374" i="29" s="1"/>
  <c r="B22375" i="29" s="1"/>
  <c r="B22376" i="29" s="1"/>
  <c r="B22377" i="29" s="1"/>
  <c r="B22378" i="29" s="1"/>
  <c r="B22379" i="29" s="1"/>
  <c r="B22380" i="29" s="1"/>
  <c r="B22381" i="29" s="1"/>
  <c r="B22382" i="29" s="1"/>
  <c r="B22383" i="29" s="1"/>
  <c r="B22384" i="29" s="1"/>
  <c r="B22385" i="29" s="1"/>
  <c r="B22386" i="29" s="1"/>
  <c r="B22387" i="29" s="1"/>
  <c r="B22388" i="29" s="1"/>
  <c r="B22389" i="29" s="1"/>
  <c r="B22390" i="29" s="1"/>
  <c r="B22391" i="29" s="1"/>
  <c r="B22392" i="29" s="1"/>
  <c r="B22393" i="29" s="1"/>
  <c r="B22394" i="29" s="1"/>
  <c r="B22395" i="29" s="1"/>
  <c r="B22396" i="29" s="1"/>
  <c r="B22397" i="29" s="1"/>
  <c r="B22398" i="29" s="1"/>
  <c r="B22399" i="29" s="1"/>
  <c r="B22400" i="29" s="1"/>
  <c r="B22401" i="29" s="1"/>
  <c r="B22402" i="29" s="1"/>
  <c r="B22403" i="29" s="1"/>
  <c r="B22404" i="29" s="1"/>
  <c r="B22405" i="29" s="1"/>
  <c r="B22406" i="29" s="1"/>
  <c r="B22407" i="29" s="1"/>
  <c r="B22408" i="29" s="1"/>
  <c r="B22409" i="29" s="1"/>
  <c r="B22410" i="29" s="1"/>
  <c r="B22411" i="29" s="1"/>
  <c r="B22412" i="29" s="1"/>
  <c r="B22413" i="29" s="1"/>
  <c r="B22414" i="29" s="1"/>
  <c r="B22415" i="29" s="1"/>
  <c r="B22416" i="29" s="1"/>
  <c r="B22417" i="29" s="1"/>
  <c r="B22418" i="29" s="1"/>
  <c r="B22419" i="29" s="1"/>
  <c r="B22420" i="29" s="1"/>
  <c r="B22421" i="29" s="1"/>
  <c r="B22422" i="29" s="1"/>
  <c r="B22423" i="29" s="1"/>
  <c r="B22424" i="29" s="1"/>
  <c r="B22425" i="29" s="1"/>
  <c r="B22426" i="29" s="1"/>
  <c r="B22427" i="29" s="1"/>
  <c r="B22428" i="29" s="1"/>
  <c r="B22429" i="29" s="1"/>
  <c r="B22430" i="29" s="1"/>
  <c r="B22431" i="29" s="1"/>
  <c r="B22432" i="29" s="1"/>
  <c r="B22433" i="29" s="1"/>
  <c r="B22434" i="29" s="1"/>
  <c r="B22435" i="29" s="1"/>
  <c r="B22436" i="29" s="1"/>
  <c r="B22437" i="29" s="1"/>
  <c r="B22438" i="29" s="1"/>
  <c r="B22439" i="29" s="1"/>
  <c r="B22440" i="29" s="1"/>
  <c r="B22441" i="29" s="1"/>
  <c r="B22442" i="29" s="1"/>
  <c r="B22443" i="29" s="1"/>
  <c r="B22444" i="29" s="1"/>
  <c r="B22445" i="29" s="1"/>
  <c r="B22446" i="29" s="1"/>
  <c r="B22447" i="29" s="1"/>
  <c r="B22448" i="29" s="1"/>
  <c r="B22449" i="29" s="1"/>
  <c r="B22450" i="29" s="1"/>
  <c r="B22451" i="29" s="1"/>
  <c r="B22452" i="29" s="1"/>
  <c r="B22453" i="29" s="1"/>
  <c r="B22454" i="29" s="1"/>
  <c r="B22455" i="29" s="1"/>
  <c r="B22456" i="29" s="1"/>
  <c r="B22457" i="29" s="1"/>
  <c r="B22458" i="29" s="1"/>
  <c r="B22459" i="29" s="1"/>
  <c r="B22460" i="29" s="1"/>
  <c r="B22461" i="29" s="1"/>
  <c r="B22462" i="29" s="1"/>
  <c r="B22463" i="29" s="1"/>
  <c r="B22464" i="29" s="1"/>
  <c r="B22465" i="29" s="1"/>
  <c r="B22466" i="29" s="1"/>
  <c r="B22467" i="29" s="1"/>
  <c r="B22468" i="29" s="1"/>
  <c r="B22469" i="29" s="1"/>
  <c r="B22470" i="29" s="1"/>
  <c r="B22471" i="29" s="1"/>
  <c r="B22472" i="29" s="1"/>
  <c r="B22473" i="29" s="1"/>
  <c r="B22474" i="29" s="1"/>
  <c r="B22475" i="29" s="1"/>
  <c r="B22476" i="29" s="1"/>
  <c r="B22477" i="29" s="1"/>
  <c r="B22478" i="29" s="1"/>
  <c r="B22479" i="29" s="1"/>
  <c r="B22480" i="29" s="1"/>
  <c r="B22481" i="29" s="1"/>
  <c r="B22482" i="29" s="1"/>
  <c r="B22483" i="29" s="1"/>
  <c r="B22484" i="29" s="1"/>
  <c r="B22485" i="29" s="1"/>
  <c r="B22486" i="29" s="1"/>
  <c r="B22487" i="29" s="1"/>
  <c r="B22488" i="29" s="1"/>
  <c r="B22489" i="29" s="1"/>
  <c r="B22490" i="29" s="1"/>
  <c r="B22491" i="29" s="1"/>
  <c r="B22492" i="29" s="1"/>
  <c r="B22493" i="29" s="1"/>
  <c r="B22494" i="29" s="1"/>
  <c r="B22495" i="29" s="1"/>
  <c r="B22496" i="29" s="1"/>
  <c r="B22497" i="29" s="1"/>
  <c r="B22498" i="29" s="1"/>
  <c r="B22499" i="29" s="1"/>
  <c r="B22500" i="29" s="1"/>
  <c r="B22501" i="29" s="1"/>
  <c r="B22502" i="29" s="1"/>
  <c r="B22503" i="29" s="1"/>
  <c r="B22504" i="29" s="1"/>
  <c r="B22505" i="29" s="1"/>
  <c r="B22506" i="29" s="1"/>
  <c r="B22507" i="29" s="1"/>
  <c r="B22508" i="29" s="1"/>
  <c r="B22509" i="29" s="1"/>
  <c r="B22510" i="29" s="1"/>
  <c r="B22511" i="29" s="1"/>
  <c r="B22512" i="29" s="1"/>
  <c r="B22513" i="29" s="1"/>
  <c r="B22514" i="29" s="1"/>
  <c r="B22515" i="29" s="1"/>
  <c r="B22516" i="29" s="1"/>
  <c r="B22517" i="29" s="1"/>
  <c r="B22518" i="29" s="1"/>
  <c r="B22519" i="29" s="1"/>
  <c r="B22520" i="29" s="1"/>
  <c r="B22521" i="29" s="1"/>
  <c r="B22522" i="29" s="1"/>
  <c r="B22523" i="29" s="1"/>
  <c r="B22524" i="29" s="1"/>
  <c r="B22525" i="29" s="1"/>
  <c r="B22526" i="29" s="1"/>
  <c r="B22527" i="29" s="1"/>
  <c r="B22528" i="29" s="1"/>
  <c r="B22529" i="29" s="1"/>
  <c r="B22530" i="29" s="1"/>
  <c r="B22531" i="29" s="1"/>
  <c r="B22532" i="29" s="1"/>
  <c r="B22533" i="29" s="1"/>
  <c r="B22534" i="29" s="1"/>
  <c r="B22535" i="29" s="1"/>
  <c r="B22536" i="29" s="1"/>
  <c r="B22537" i="29" s="1"/>
  <c r="B22538" i="29" s="1"/>
  <c r="B22539" i="29" s="1"/>
  <c r="B22540" i="29" s="1"/>
  <c r="B22541" i="29" s="1"/>
  <c r="B22542" i="29" s="1"/>
  <c r="B22543" i="29" s="1"/>
  <c r="B22544" i="29" s="1"/>
  <c r="B22545" i="29" s="1"/>
  <c r="B22546" i="29" s="1"/>
  <c r="B22547" i="29" s="1"/>
  <c r="B22548" i="29" s="1"/>
  <c r="B22549" i="29" s="1"/>
  <c r="B22550" i="29" s="1"/>
  <c r="B22551" i="29" s="1"/>
  <c r="B22552" i="29" s="1"/>
  <c r="B22553" i="29" s="1"/>
  <c r="B22554" i="29" s="1"/>
  <c r="B22555" i="29" s="1"/>
  <c r="B22556" i="29" s="1"/>
  <c r="B22557" i="29" s="1"/>
  <c r="B22558" i="29" s="1"/>
  <c r="B22559" i="29" s="1"/>
  <c r="B22560" i="29" s="1"/>
  <c r="B22561" i="29" s="1"/>
  <c r="B22562" i="29" s="1"/>
  <c r="B22563" i="29" s="1"/>
  <c r="B22564" i="29" s="1"/>
  <c r="B22565" i="29" s="1"/>
  <c r="B22566" i="29" s="1"/>
  <c r="B22567" i="29" s="1"/>
  <c r="B22568" i="29" s="1"/>
  <c r="B22569" i="29" s="1"/>
  <c r="B22570" i="29" s="1"/>
  <c r="B22571" i="29" s="1"/>
  <c r="B22572" i="29" s="1"/>
  <c r="B22573" i="29" s="1"/>
  <c r="B22574" i="29" s="1"/>
  <c r="B22575" i="29" s="1"/>
  <c r="B22576" i="29" s="1"/>
  <c r="B22577" i="29" s="1"/>
  <c r="B22578" i="29" s="1"/>
  <c r="B22579" i="29" s="1"/>
  <c r="B22580" i="29" s="1"/>
  <c r="B22581" i="29" s="1"/>
  <c r="B22582" i="29" s="1"/>
  <c r="B22583" i="29" s="1"/>
  <c r="B22584" i="29" s="1"/>
  <c r="B22585" i="29" s="1"/>
  <c r="B22586" i="29" s="1"/>
  <c r="B22587" i="29" s="1"/>
  <c r="B22588" i="29" s="1"/>
  <c r="B22589" i="29" s="1"/>
  <c r="B22590" i="29" s="1"/>
  <c r="B22591" i="29" s="1"/>
  <c r="B22592" i="29" s="1"/>
  <c r="B22593" i="29" s="1"/>
  <c r="B22594" i="29" s="1"/>
  <c r="B22595" i="29" s="1"/>
  <c r="B22596" i="29" s="1"/>
  <c r="B22597" i="29" s="1"/>
  <c r="B22598" i="29" s="1"/>
  <c r="B22599" i="29" s="1"/>
  <c r="B22600" i="29" s="1"/>
  <c r="B22601" i="29" s="1"/>
  <c r="B22602" i="29" s="1"/>
  <c r="B22603" i="29" s="1"/>
  <c r="B22604" i="29" s="1"/>
  <c r="B22605" i="29" s="1"/>
  <c r="B22606" i="29" s="1"/>
  <c r="B22607" i="29" s="1"/>
  <c r="B22608" i="29" s="1"/>
  <c r="B22609" i="29" s="1"/>
  <c r="B22610" i="29" s="1"/>
  <c r="B22611" i="29" s="1"/>
  <c r="B22612" i="29" s="1"/>
  <c r="B22613" i="29" s="1"/>
  <c r="B22614" i="29" s="1"/>
  <c r="B22615" i="29" s="1"/>
  <c r="B22616" i="29" s="1"/>
  <c r="B22617" i="29" s="1"/>
  <c r="B22618" i="29" s="1"/>
  <c r="B22619" i="29" s="1"/>
  <c r="B22620" i="29" s="1"/>
  <c r="B22621" i="29" s="1"/>
  <c r="B22622" i="29" s="1"/>
  <c r="B22623" i="29" s="1"/>
  <c r="B22624" i="29" s="1"/>
  <c r="B22625" i="29" s="1"/>
  <c r="B22626" i="29" s="1"/>
  <c r="B22627" i="29" s="1"/>
  <c r="B22628" i="29" s="1"/>
  <c r="B22629" i="29" s="1"/>
  <c r="B22630" i="29" s="1"/>
  <c r="B22631" i="29" s="1"/>
  <c r="B22632" i="29" s="1"/>
  <c r="B22633" i="29" s="1"/>
  <c r="B22634" i="29" s="1"/>
  <c r="B22635" i="29" s="1"/>
  <c r="B22636" i="29" s="1"/>
  <c r="B22637" i="29" s="1"/>
  <c r="B22638" i="29" s="1"/>
  <c r="B22639" i="29" s="1"/>
  <c r="B22640" i="29" s="1"/>
  <c r="B22641" i="29" s="1"/>
  <c r="B22642" i="29" s="1"/>
  <c r="B22643" i="29" s="1"/>
  <c r="B22644" i="29" s="1"/>
  <c r="B22645" i="29" s="1"/>
  <c r="B22646" i="29" s="1"/>
  <c r="B22647" i="29" s="1"/>
  <c r="B22648" i="29" s="1"/>
  <c r="B22649" i="29" s="1"/>
  <c r="B22650" i="29" s="1"/>
  <c r="B22651" i="29" s="1"/>
  <c r="B22652" i="29" s="1"/>
  <c r="B22653" i="29" s="1"/>
  <c r="B22654" i="29" s="1"/>
  <c r="B22655" i="29" s="1"/>
  <c r="B22656" i="29" s="1"/>
  <c r="B22657" i="29" s="1"/>
  <c r="B22658" i="29" s="1"/>
  <c r="B22659" i="29" s="1"/>
  <c r="B22660" i="29" s="1"/>
  <c r="C22297" i="29"/>
  <c r="C22298" i="29" s="1"/>
  <c r="C22299" i="29" s="1"/>
  <c r="C22300" i="29" s="1"/>
  <c r="C22301" i="29" s="1"/>
  <c r="C22302" i="29" s="1"/>
  <c r="C22303" i="29" s="1"/>
  <c r="C22304" i="29" s="1"/>
  <c r="C22305" i="29" s="1"/>
  <c r="C22306" i="29" s="1"/>
  <c r="C22307" i="29" s="1"/>
  <c r="C22308" i="29" s="1"/>
  <c r="C22309" i="29" s="1"/>
  <c r="C22310" i="29" s="1"/>
  <c r="C22311" i="29" s="1"/>
  <c r="C22312" i="29" s="1"/>
  <c r="C22313" i="29" s="1"/>
  <c r="C22314" i="29" s="1"/>
  <c r="C22315" i="29" s="1"/>
  <c r="C22316" i="29" s="1"/>
  <c r="C22317" i="29" s="1"/>
  <c r="C22318" i="29" s="1"/>
  <c r="C22319" i="29" s="1"/>
  <c r="C22320" i="29" s="1"/>
  <c r="C22321" i="29" s="1"/>
  <c r="C22322" i="29" s="1"/>
  <c r="C22323" i="29" s="1"/>
  <c r="C22324" i="29" s="1"/>
  <c r="C22325" i="29" s="1"/>
  <c r="C22326" i="29" s="1"/>
  <c r="C22327" i="29" s="1"/>
  <c r="C22328" i="29" s="1"/>
  <c r="C22329" i="29" s="1"/>
  <c r="C22330" i="29" s="1"/>
  <c r="C22331" i="29" s="1"/>
  <c r="C22332" i="29" s="1"/>
  <c r="C22333" i="29" s="1"/>
  <c r="C22334" i="29" s="1"/>
  <c r="C22335" i="29" s="1"/>
  <c r="C22336" i="29" s="1"/>
  <c r="C22337" i="29" s="1"/>
  <c r="C22338" i="29" s="1"/>
  <c r="C22339" i="29" s="1"/>
  <c r="C22340" i="29" s="1"/>
  <c r="C22341" i="29" s="1"/>
  <c r="C22342" i="29" s="1"/>
  <c r="C22343" i="29" s="1"/>
  <c r="C22344" i="29" s="1"/>
  <c r="C22345" i="29" s="1"/>
  <c r="C22346" i="29" s="1"/>
  <c r="C22347" i="29" s="1"/>
  <c r="C22348" i="29" s="1"/>
  <c r="C22349" i="29" s="1"/>
  <c r="C22350" i="29" s="1"/>
  <c r="C22351" i="29" s="1"/>
  <c r="C22352" i="29" s="1"/>
  <c r="C22353" i="29" s="1"/>
  <c r="C22354" i="29" s="1"/>
  <c r="C22355" i="29" s="1"/>
  <c r="C22356" i="29" s="1"/>
  <c r="C22357" i="29" s="1"/>
  <c r="C22358" i="29" s="1"/>
  <c r="C22359" i="29" s="1"/>
  <c r="C22360" i="29" s="1"/>
  <c r="C22361" i="29" s="1"/>
  <c r="C22362" i="29" s="1"/>
  <c r="C22363" i="29" s="1"/>
  <c r="C22364" i="29" s="1"/>
  <c r="C22365" i="29" s="1"/>
  <c r="C22366" i="29" s="1"/>
  <c r="C22367" i="29" s="1"/>
  <c r="C22368" i="29" s="1"/>
  <c r="C22369" i="29" s="1"/>
  <c r="C22370" i="29" s="1"/>
  <c r="C22371" i="29" s="1"/>
  <c r="C22372" i="29" s="1"/>
  <c r="C22373" i="29" s="1"/>
  <c r="C22374" i="29" s="1"/>
  <c r="C22375" i="29" s="1"/>
  <c r="C22376" i="29" s="1"/>
  <c r="C22377" i="29" s="1"/>
  <c r="C22378" i="29" s="1"/>
  <c r="C22379" i="29" s="1"/>
  <c r="C22380" i="29" s="1"/>
  <c r="C22381" i="29" s="1"/>
  <c r="C22382" i="29" s="1"/>
  <c r="C22383" i="29" s="1"/>
  <c r="C22384" i="29" s="1"/>
  <c r="C22385" i="29" s="1"/>
  <c r="C22386" i="29" s="1"/>
  <c r="C22387" i="29" s="1"/>
  <c r="C22388" i="29" s="1"/>
  <c r="C22389" i="29" s="1"/>
  <c r="C22390" i="29" s="1"/>
  <c r="C22391" i="29" s="1"/>
  <c r="C22392" i="29" s="1"/>
  <c r="C22393" i="29" s="1"/>
  <c r="C22394" i="29" s="1"/>
  <c r="C22395" i="29" s="1"/>
  <c r="C22396" i="29" s="1"/>
  <c r="C22397" i="29" s="1"/>
  <c r="C22398" i="29" s="1"/>
  <c r="C22399" i="29" s="1"/>
  <c r="C22400" i="29" s="1"/>
  <c r="C22401" i="29" s="1"/>
  <c r="C22402" i="29" s="1"/>
  <c r="C22403" i="29" s="1"/>
  <c r="C22404" i="29" s="1"/>
  <c r="C22405" i="29" s="1"/>
  <c r="C22406" i="29" s="1"/>
  <c r="C22407" i="29" s="1"/>
  <c r="C22408" i="29" s="1"/>
  <c r="C22409" i="29" s="1"/>
  <c r="C22410" i="29" s="1"/>
  <c r="C22411" i="29" s="1"/>
  <c r="C22412" i="29" s="1"/>
  <c r="C22413" i="29" s="1"/>
  <c r="C22414" i="29" s="1"/>
  <c r="C22415" i="29" s="1"/>
  <c r="C22416" i="29" s="1"/>
  <c r="C22417" i="29" s="1"/>
  <c r="C22418" i="29" s="1"/>
  <c r="C22419" i="29" s="1"/>
  <c r="C22420" i="29" s="1"/>
  <c r="C22421" i="29" s="1"/>
  <c r="C22422" i="29" s="1"/>
  <c r="C22423" i="29" s="1"/>
  <c r="C22424" i="29" s="1"/>
  <c r="C22425" i="29" s="1"/>
  <c r="C22426" i="29" s="1"/>
  <c r="C22427" i="29" s="1"/>
  <c r="C22428" i="29" s="1"/>
  <c r="C22429" i="29" s="1"/>
  <c r="C22430" i="29" s="1"/>
  <c r="C22431" i="29" s="1"/>
  <c r="C22432" i="29" s="1"/>
  <c r="C22433" i="29" s="1"/>
  <c r="C22434" i="29" s="1"/>
  <c r="C22435" i="29" s="1"/>
  <c r="C22436" i="29" s="1"/>
  <c r="C22437" i="29" s="1"/>
  <c r="C22438" i="29" s="1"/>
  <c r="C22439" i="29" s="1"/>
  <c r="C22440" i="29" s="1"/>
  <c r="C22441" i="29" s="1"/>
  <c r="C22442" i="29" s="1"/>
  <c r="C22443" i="29" s="1"/>
  <c r="C22444" i="29" s="1"/>
  <c r="C22445" i="29" s="1"/>
  <c r="C22446" i="29" s="1"/>
  <c r="C22447" i="29" s="1"/>
  <c r="C22448" i="29" s="1"/>
  <c r="C22449" i="29" s="1"/>
  <c r="C22450" i="29" s="1"/>
  <c r="C22451" i="29" s="1"/>
  <c r="C22452" i="29" s="1"/>
  <c r="C22453" i="29" s="1"/>
  <c r="C22454" i="29" s="1"/>
  <c r="C22455" i="29" s="1"/>
  <c r="C22456" i="29" s="1"/>
  <c r="C22457" i="29" s="1"/>
  <c r="C22458" i="29" s="1"/>
  <c r="C22459" i="29" s="1"/>
  <c r="C22460" i="29" s="1"/>
  <c r="C22461" i="29" s="1"/>
  <c r="C22462" i="29" s="1"/>
  <c r="C22463" i="29" s="1"/>
  <c r="C22464" i="29" s="1"/>
  <c r="C22465" i="29" s="1"/>
  <c r="C22466" i="29" s="1"/>
  <c r="C22467" i="29" s="1"/>
  <c r="C22468" i="29" s="1"/>
  <c r="C22469" i="29" s="1"/>
  <c r="C22470" i="29" s="1"/>
  <c r="C22471" i="29" s="1"/>
  <c r="C22472" i="29" s="1"/>
  <c r="C22473" i="29" s="1"/>
  <c r="C22474" i="29" s="1"/>
  <c r="C22475" i="29" s="1"/>
  <c r="C22476" i="29" s="1"/>
  <c r="C22477" i="29" s="1"/>
  <c r="C22478" i="29" s="1"/>
  <c r="C22479" i="29" s="1"/>
  <c r="C22480" i="29" s="1"/>
  <c r="C22481" i="29" s="1"/>
  <c r="C22482" i="29" s="1"/>
  <c r="C22483" i="29" s="1"/>
  <c r="C22484" i="29" s="1"/>
  <c r="C22485" i="29" s="1"/>
  <c r="C22486" i="29" s="1"/>
  <c r="C22487" i="29" s="1"/>
  <c r="C22488" i="29" s="1"/>
  <c r="C22489" i="29" s="1"/>
  <c r="C22490" i="29" s="1"/>
  <c r="C22491" i="29" s="1"/>
  <c r="C22492" i="29" s="1"/>
  <c r="C22493" i="29" s="1"/>
  <c r="C22494" i="29" s="1"/>
  <c r="C22495" i="29" s="1"/>
  <c r="C22496" i="29" s="1"/>
  <c r="C22497" i="29" s="1"/>
  <c r="C22498" i="29" s="1"/>
  <c r="C22499" i="29" s="1"/>
  <c r="C22500" i="29" s="1"/>
  <c r="C22501" i="29" s="1"/>
  <c r="C22502" i="29" s="1"/>
  <c r="C22503" i="29" s="1"/>
  <c r="C22504" i="29" s="1"/>
  <c r="C22505" i="29" s="1"/>
  <c r="C22506" i="29" s="1"/>
  <c r="C22507" i="29" s="1"/>
  <c r="C22508" i="29" s="1"/>
  <c r="C22509" i="29" s="1"/>
  <c r="C22510" i="29" s="1"/>
  <c r="C22511" i="29" s="1"/>
  <c r="C22512" i="29" s="1"/>
  <c r="C22513" i="29" s="1"/>
  <c r="C22514" i="29" s="1"/>
  <c r="C22515" i="29" s="1"/>
  <c r="C22516" i="29" s="1"/>
  <c r="C22517" i="29" s="1"/>
  <c r="C22518" i="29" s="1"/>
  <c r="C22519" i="29" s="1"/>
  <c r="C22520" i="29" s="1"/>
  <c r="C22521" i="29" s="1"/>
  <c r="C22522" i="29" s="1"/>
  <c r="C22523" i="29" s="1"/>
  <c r="C22524" i="29" s="1"/>
  <c r="C22525" i="29" s="1"/>
  <c r="C22526" i="29" s="1"/>
  <c r="C22527" i="29" s="1"/>
  <c r="C22528" i="29" s="1"/>
  <c r="C22529" i="29" s="1"/>
  <c r="C22530" i="29" s="1"/>
  <c r="C22531" i="29" s="1"/>
  <c r="C22532" i="29" s="1"/>
  <c r="C22533" i="29" s="1"/>
  <c r="C22534" i="29" s="1"/>
  <c r="C22535" i="29" s="1"/>
  <c r="C22536" i="29" s="1"/>
  <c r="C22537" i="29" s="1"/>
  <c r="C22538" i="29" s="1"/>
  <c r="C22539" i="29" s="1"/>
  <c r="C22540" i="29" s="1"/>
  <c r="C22541" i="29" s="1"/>
  <c r="C22542" i="29" s="1"/>
  <c r="C22543" i="29" s="1"/>
  <c r="C22544" i="29" s="1"/>
  <c r="C22545" i="29" s="1"/>
  <c r="C22546" i="29" s="1"/>
  <c r="C22547" i="29" s="1"/>
  <c r="C22548" i="29" s="1"/>
  <c r="C22549" i="29" s="1"/>
  <c r="C22550" i="29" s="1"/>
  <c r="C22551" i="29" s="1"/>
  <c r="C22552" i="29" s="1"/>
  <c r="C22553" i="29" s="1"/>
  <c r="C22554" i="29" s="1"/>
  <c r="C22555" i="29" s="1"/>
  <c r="C22556" i="29" s="1"/>
  <c r="C22557" i="29" s="1"/>
  <c r="C22558" i="29" s="1"/>
  <c r="C22559" i="29" s="1"/>
  <c r="C22560" i="29" s="1"/>
  <c r="C22561" i="29" s="1"/>
  <c r="C22562" i="29" s="1"/>
  <c r="C22563" i="29" s="1"/>
  <c r="C22564" i="29" s="1"/>
  <c r="C22565" i="29" s="1"/>
  <c r="C22566" i="29" s="1"/>
  <c r="C22567" i="29" s="1"/>
  <c r="C22568" i="29" s="1"/>
  <c r="C22569" i="29" s="1"/>
  <c r="C22570" i="29" s="1"/>
  <c r="C22571" i="29" s="1"/>
  <c r="C22572" i="29" s="1"/>
  <c r="C22573" i="29" s="1"/>
  <c r="C22574" i="29" s="1"/>
  <c r="C22575" i="29" s="1"/>
  <c r="C22576" i="29" s="1"/>
  <c r="C22577" i="29" s="1"/>
  <c r="C22578" i="29" s="1"/>
  <c r="C22579" i="29" s="1"/>
  <c r="C22580" i="29" s="1"/>
  <c r="C22581" i="29" s="1"/>
  <c r="C22582" i="29" s="1"/>
  <c r="C22583" i="29" s="1"/>
  <c r="C22584" i="29" s="1"/>
  <c r="C22585" i="29" s="1"/>
  <c r="C22586" i="29" s="1"/>
  <c r="C22587" i="29" s="1"/>
  <c r="C22588" i="29" s="1"/>
  <c r="C22589" i="29" s="1"/>
  <c r="C22590" i="29" s="1"/>
  <c r="C22591" i="29" s="1"/>
  <c r="C22592" i="29" s="1"/>
  <c r="C22593" i="29" s="1"/>
  <c r="C22594" i="29" s="1"/>
  <c r="C22595" i="29" s="1"/>
  <c r="C22596" i="29" s="1"/>
  <c r="C22597" i="29" s="1"/>
  <c r="C22598" i="29" s="1"/>
  <c r="C22599" i="29" s="1"/>
  <c r="C22600" i="29" s="1"/>
  <c r="C22601" i="29" s="1"/>
  <c r="C22602" i="29" s="1"/>
  <c r="C22603" i="29" s="1"/>
  <c r="C22604" i="29" s="1"/>
  <c r="C22605" i="29" s="1"/>
  <c r="C22606" i="29" s="1"/>
  <c r="C22607" i="29" s="1"/>
  <c r="C22608" i="29" s="1"/>
  <c r="C22609" i="29" s="1"/>
  <c r="C22610" i="29" s="1"/>
  <c r="C22611" i="29" s="1"/>
  <c r="C22612" i="29" s="1"/>
  <c r="C22613" i="29" s="1"/>
  <c r="C22614" i="29" s="1"/>
  <c r="C22615" i="29" s="1"/>
  <c r="C22616" i="29" s="1"/>
  <c r="C22617" i="29" s="1"/>
  <c r="C22618" i="29" s="1"/>
  <c r="C22619" i="29" s="1"/>
  <c r="C22620" i="29" s="1"/>
  <c r="C22621" i="29" s="1"/>
  <c r="C22622" i="29" s="1"/>
  <c r="C22623" i="29" s="1"/>
  <c r="C22624" i="29" s="1"/>
  <c r="C22625" i="29" s="1"/>
  <c r="C22626" i="29" s="1"/>
  <c r="C22627" i="29" s="1"/>
  <c r="C22628" i="29" s="1"/>
  <c r="C22629" i="29" s="1"/>
  <c r="C22630" i="29" s="1"/>
  <c r="C22631" i="29" s="1"/>
  <c r="C22632" i="29" s="1"/>
  <c r="C22633" i="29" s="1"/>
  <c r="C22634" i="29" s="1"/>
  <c r="C22635" i="29" s="1"/>
  <c r="C22636" i="29" s="1"/>
  <c r="C22637" i="29" s="1"/>
  <c r="C22638" i="29" s="1"/>
  <c r="C22639" i="29" s="1"/>
  <c r="C22640" i="29" s="1"/>
  <c r="C22641" i="29" s="1"/>
  <c r="C22642" i="29" s="1"/>
  <c r="C22643" i="29" s="1"/>
  <c r="C22644" i="29" s="1"/>
  <c r="C22645" i="29" s="1"/>
  <c r="C22646" i="29" s="1"/>
  <c r="C22647" i="29" s="1"/>
  <c r="C22648" i="29" s="1"/>
  <c r="C22649" i="29" s="1"/>
  <c r="C22650" i="29" s="1"/>
  <c r="C22651" i="29" s="1"/>
  <c r="C22652" i="29" s="1"/>
  <c r="C22653" i="29" s="1"/>
  <c r="C22654" i="29" s="1"/>
  <c r="C22655" i="29" s="1"/>
  <c r="C22656" i="29" s="1"/>
  <c r="C22657" i="29" s="1"/>
  <c r="C22658" i="29" s="1"/>
  <c r="C22659" i="29" s="1"/>
  <c r="C22660" i="29" s="1"/>
  <c r="D22652" i="29"/>
  <c r="D22653" i="29" s="1"/>
  <c r="D22654" i="29" s="1"/>
  <c r="D22655" i="29" s="1"/>
  <c r="D22656" i="29" s="1"/>
  <c r="D22657" i="29" s="1"/>
  <c r="D22658" i="29" s="1"/>
  <c r="D22659" i="29" s="1"/>
  <c r="D22660" i="29" s="1"/>
  <c r="D22661" i="29" s="1"/>
  <c r="D22662" i="29" s="1"/>
  <c r="D22663" i="29" s="1"/>
  <c r="D22664" i="29" s="1"/>
  <c r="D22665" i="29" s="1"/>
  <c r="D22666" i="29" s="1"/>
  <c r="D22667" i="29" s="1"/>
  <c r="D22668" i="29" s="1"/>
  <c r="D22669" i="29" s="1"/>
  <c r="D22670" i="29" s="1"/>
  <c r="D22671" i="29" s="1"/>
  <c r="D22672" i="29" s="1"/>
  <c r="D22673" i="29" s="1"/>
  <c r="D22674" i="29" s="1"/>
  <c r="D22675" i="29" s="1"/>
  <c r="D22676" i="29" s="1"/>
  <c r="D22677" i="29" s="1"/>
  <c r="D22678" i="29" s="1"/>
  <c r="D22679" i="29" s="1"/>
  <c r="D22680" i="29" s="1"/>
  <c r="D22681" i="29" s="1"/>
  <c r="D22682" i="29" s="1"/>
  <c r="D22683" i="29" s="1"/>
  <c r="D22684" i="29" s="1"/>
  <c r="D22685" i="29" s="1"/>
  <c r="D22686" i="29" s="1"/>
  <c r="D22687" i="29" s="1"/>
  <c r="D22688" i="29" s="1"/>
  <c r="D22689" i="29" s="1"/>
  <c r="D22690" i="29" s="1"/>
  <c r="D22691" i="29" s="1"/>
  <c r="D22692" i="29" s="1"/>
  <c r="D22693" i="29" s="1"/>
  <c r="D22694" i="29" s="1"/>
  <c r="D22695" i="29" s="1"/>
  <c r="D22696" i="29" s="1"/>
  <c r="D22697" i="29" s="1"/>
  <c r="D22698" i="29" s="1"/>
  <c r="D22699" i="29" s="1"/>
  <c r="D22700" i="29" s="1"/>
  <c r="D22701" i="29" s="1"/>
  <c r="D22702" i="29" s="1"/>
  <c r="D22703" i="29" s="1"/>
  <c r="D22704" i="29" s="1"/>
  <c r="D22705" i="29" s="1"/>
  <c r="D22706" i="29" s="1"/>
  <c r="D22707" i="29" s="1"/>
  <c r="D22708" i="29" s="1"/>
  <c r="D22709" i="29" s="1"/>
  <c r="D22710" i="29" s="1"/>
  <c r="D22711" i="29" s="1"/>
  <c r="D22712" i="29" s="1"/>
  <c r="D22713" i="29" s="1"/>
  <c r="D22714" i="29" s="1"/>
  <c r="D22715" i="29" s="1"/>
  <c r="D22716" i="29" s="1"/>
  <c r="D22717" i="29" s="1"/>
  <c r="D22718" i="29" s="1"/>
  <c r="D22719" i="29" s="1"/>
  <c r="D22720" i="29" s="1"/>
  <c r="D22721" i="29" s="1"/>
  <c r="D22722" i="29" s="1"/>
  <c r="D22723" i="29" s="1"/>
  <c r="D22724" i="29" s="1"/>
  <c r="D22725" i="29" s="1"/>
  <c r="D22726" i="29" s="1"/>
  <c r="D22727" i="29" s="1"/>
  <c r="D22728" i="29" s="1"/>
  <c r="D22729" i="29" s="1"/>
  <c r="D22730" i="29" s="1"/>
  <c r="D22731" i="29" s="1"/>
  <c r="D22732" i="29" s="1"/>
  <c r="D22733" i="29" s="1"/>
  <c r="D22734" i="29" s="1"/>
  <c r="D22735" i="29" s="1"/>
  <c r="D22736" i="29" s="1"/>
  <c r="D22737" i="29" s="1"/>
  <c r="D22738" i="29" s="1"/>
  <c r="D22739" i="29" s="1"/>
  <c r="D22740" i="29" s="1"/>
  <c r="D22741" i="29" s="1"/>
  <c r="D22742" i="29" s="1"/>
  <c r="D22743" i="29" s="1"/>
  <c r="D22744" i="29" s="1"/>
  <c r="D22745" i="29" s="1"/>
  <c r="D22746" i="29" s="1"/>
  <c r="D22747" i="29" s="1"/>
  <c r="D22748" i="29" s="1"/>
  <c r="D22749" i="29" s="1"/>
  <c r="D22750" i="29" s="1"/>
  <c r="D22751" i="29" s="1"/>
  <c r="D22752" i="29" s="1"/>
  <c r="D22753" i="29" s="1"/>
  <c r="D22754" i="29" s="1"/>
  <c r="D22755" i="29" s="1"/>
  <c r="D22756" i="29" s="1"/>
  <c r="D22757" i="29" s="1"/>
  <c r="D22758" i="29" s="1"/>
  <c r="D22759" i="29" s="1"/>
  <c r="D22760" i="29" s="1"/>
  <c r="D22761" i="29" s="1"/>
  <c r="D22762" i="29" s="1"/>
  <c r="D22763" i="29" s="1"/>
  <c r="D22764" i="29" s="1"/>
  <c r="D22765" i="29" s="1"/>
  <c r="D22766" i="29" s="1"/>
  <c r="D22767" i="29" s="1"/>
  <c r="D22768" i="29" s="1"/>
  <c r="D22769" i="29" s="1"/>
  <c r="D22770" i="29" s="1"/>
  <c r="D22771" i="29" s="1"/>
  <c r="D22772" i="29" s="1"/>
  <c r="D22773" i="29" s="1"/>
  <c r="D22774" i="29" s="1"/>
  <c r="D22775" i="29" s="1"/>
  <c r="D22776" i="29" s="1"/>
  <c r="D22777" i="29" s="1"/>
  <c r="D22778" i="29" s="1"/>
  <c r="D22779" i="29" s="1"/>
  <c r="D22780" i="29" s="1"/>
  <c r="D22781" i="29" s="1"/>
  <c r="D22782" i="29" s="1"/>
  <c r="D22783" i="29" s="1"/>
  <c r="D22784" i="29" s="1"/>
  <c r="D22785" i="29" s="1"/>
  <c r="D22786" i="29" s="1"/>
  <c r="D22787" i="29" s="1"/>
  <c r="D22788" i="29" s="1"/>
  <c r="D22789" i="29" s="1"/>
  <c r="D22790" i="29" s="1"/>
  <c r="D22791" i="29" s="1"/>
  <c r="D22792" i="29" s="1"/>
  <c r="D22793" i="29" s="1"/>
  <c r="D22794" i="29" s="1"/>
  <c r="D22795" i="29" s="1"/>
  <c r="D22796" i="29" s="1"/>
  <c r="D22797" i="29" s="1"/>
  <c r="D22798" i="29" s="1"/>
  <c r="D22799" i="29" s="1"/>
  <c r="D22800" i="29" s="1"/>
  <c r="D22801" i="29" s="1"/>
  <c r="D22802" i="29" s="1"/>
  <c r="D22803" i="29" s="1"/>
  <c r="D22804" i="29" s="1"/>
  <c r="D22805" i="29" s="1"/>
  <c r="D22806" i="29" s="1"/>
  <c r="D22807" i="29" s="1"/>
  <c r="D22808" i="29" s="1"/>
  <c r="D22809" i="29" s="1"/>
  <c r="D22810" i="29" s="1"/>
  <c r="D22811" i="29" s="1"/>
  <c r="D22812" i="29" s="1"/>
  <c r="D22813" i="29" s="1"/>
  <c r="D22814" i="29" s="1"/>
  <c r="D22815" i="29" s="1"/>
  <c r="D22816" i="29" s="1"/>
  <c r="D22817" i="29" s="1"/>
  <c r="D22818" i="29" s="1"/>
  <c r="D22819" i="29" s="1"/>
  <c r="D22820" i="29" s="1"/>
  <c r="D22821" i="29" s="1"/>
  <c r="D22822" i="29" s="1"/>
  <c r="D22823" i="29" s="1"/>
  <c r="D22824" i="29" s="1"/>
  <c r="D22825" i="29" s="1"/>
  <c r="D22826" i="29" s="1"/>
  <c r="D22827" i="29" s="1"/>
  <c r="D22828" i="29" s="1"/>
  <c r="D22829" i="29" s="1"/>
  <c r="D22830" i="29" s="1"/>
  <c r="D22831" i="29" s="1"/>
  <c r="D22832" i="29" s="1"/>
  <c r="D22833" i="29" s="1"/>
  <c r="D22834" i="29" s="1"/>
  <c r="D22835" i="29" s="1"/>
  <c r="D22836" i="29" s="1"/>
  <c r="D22837" i="29" s="1"/>
  <c r="D22838" i="29" s="1"/>
  <c r="D22839" i="29" s="1"/>
  <c r="D22840" i="29" s="1"/>
  <c r="D22841" i="29" s="1"/>
  <c r="D22842" i="29" s="1"/>
  <c r="D22843" i="29" s="1"/>
  <c r="D22844" i="29" s="1"/>
  <c r="D22845" i="29" s="1"/>
  <c r="D22846" i="29" s="1"/>
  <c r="D22847" i="29" s="1"/>
  <c r="D22848" i="29" s="1"/>
  <c r="D22849" i="29" s="1"/>
  <c r="D22850" i="29" s="1"/>
  <c r="D22851" i="29" s="1"/>
  <c r="D22852" i="29" s="1"/>
  <c r="D22853" i="29" s="1"/>
  <c r="D22854" i="29" s="1"/>
  <c r="D22855" i="29" s="1"/>
  <c r="D22856" i="29" s="1"/>
  <c r="D22857" i="29" s="1"/>
  <c r="D22858" i="29" s="1"/>
  <c r="D22859" i="29" s="1"/>
  <c r="D22860" i="29" s="1"/>
  <c r="D22861" i="29" s="1"/>
  <c r="D22862" i="29" s="1"/>
  <c r="D22863" i="29" s="1"/>
  <c r="D22864" i="29" s="1"/>
  <c r="D22865" i="29" s="1"/>
  <c r="D22866" i="29" s="1"/>
  <c r="D22867" i="29" s="1"/>
  <c r="D22868" i="29" s="1"/>
  <c r="D22869" i="29" s="1"/>
  <c r="D22870" i="29" s="1"/>
  <c r="D22871" i="29" s="1"/>
  <c r="D22872" i="29" s="1"/>
  <c r="D22873" i="29" s="1"/>
  <c r="D22874" i="29" s="1"/>
  <c r="D22875" i="29" s="1"/>
  <c r="D22876" i="29" s="1"/>
  <c r="D22877" i="29" s="1"/>
  <c r="D22878" i="29" s="1"/>
  <c r="D22879" i="29" s="1"/>
  <c r="D22880" i="29" s="1"/>
  <c r="D22881" i="29" s="1"/>
  <c r="D22882" i="29" s="1"/>
  <c r="D22883" i="29" s="1"/>
  <c r="D22884" i="29" s="1"/>
  <c r="D22885" i="29" s="1"/>
  <c r="D22886" i="29" s="1"/>
  <c r="D22887" i="29" s="1"/>
  <c r="D22888" i="29" s="1"/>
  <c r="D22889" i="29" s="1"/>
  <c r="D22890" i="29" s="1"/>
  <c r="D22891" i="29" s="1"/>
  <c r="D22892" i="29" s="1"/>
  <c r="D22893" i="29" s="1"/>
  <c r="D22894" i="29" s="1"/>
  <c r="D22895" i="29" s="1"/>
  <c r="D22896" i="29" s="1"/>
  <c r="D22897" i="29" s="1"/>
  <c r="D22898" i="29" s="1"/>
  <c r="D22899" i="29" s="1"/>
  <c r="D22900" i="29" s="1"/>
  <c r="D22901" i="29" s="1"/>
  <c r="D22902" i="29" s="1"/>
  <c r="D22903" i="29" s="1"/>
  <c r="D22904" i="29" s="1"/>
  <c r="D22905" i="29" s="1"/>
  <c r="D22906" i="29" s="1"/>
  <c r="D22907" i="29" s="1"/>
  <c r="D22908" i="29" s="1"/>
  <c r="D22909" i="29" s="1"/>
  <c r="D22910" i="29" s="1"/>
  <c r="D22911" i="29" s="1"/>
  <c r="D22912" i="29" s="1"/>
  <c r="D22913" i="29" s="1"/>
  <c r="D22914" i="29" s="1"/>
  <c r="D22915" i="29" s="1"/>
  <c r="D22916" i="29" s="1"/>
  <c r="D22917" i="29" s="1"/>
  <c r="D22918" i="29" s="1"/>
  <c r="D22919" i="29" s="1"/>
  <c r="D22920" i="29" s="1"/>
  <c r="D22921" i="29" s="1"/>
  <c r="D22922" i="29" s="1"/>
  <c r="D22923" i="29" s="1"/>
  <c r="D22924" i="29" s="1"/>
  <c r="D22925" i="29" s="1"/>
  <c r="D22926" i="29" s="1"/>
  <c r="D22927" i="29" s="1"/>
  <c r="D22928" i="29" s="1"/>
  <c r="D22929" i="29" s="1"/>
  <c r="D22930" i="29" s="1"/>
  <c r="D22931" i="29" s="1"/>
  <c r="D22932" i="29" s="1"/>
  <c r="D22933" i="29" s="1"/>
  <c r="D22934" i="29" s="1"/>
  <c r="D22935" i="29" s="1"/>
  <c r="D22936" i="29" s="1"/>
  <c r="D22937" i="29" s="1"/>
  <c r="D22938" i="29" s="1"/>
  <c r="D22939" i="29" s="1"/>
  <c r="D22940" i="29" s="1"/>
  <c r="D22941" i="29" s="1"/>
  <c r="D22942" i="29" s="1"/>
  <c r="D22943" i="29" s="1"/>
  <c r="D22944" i="29" s="1"/>
  <c r="D22945" i="29" s="1"/>
  <c r="D22946" i="29" s="1"/>
  <c r="D22947" i="29" s="1"/>
  <c r="D22948" i="29" s="1"/>
  <c r="D22949" i="29" s="1"/>
  <c r="D22950" i="29" s="1"/>
  <c r="D22951" i="29" s="1"/>
  <c r="D22952" i="29" s="1"/>
  <c r="D22953" i="29" s="1"/>
  <c r="D22954" i="29" s="1"/>
  <c r="D22955" i="29" s="1"/>
  <c r="D22956" i="29" s="1"/>
  <c r="D22957" i="29" s="1"/>
  <c r="D22958" i="29" s="1"/>
  <c r="D22959" i="29" s="1"/>
  <c r="D22960" i="29" s="1"/>
  <c r="D22961" i="29" s="1"/>
  <c r="D22962" i="29" s="1"/>
  <c r="D22963" i="29" s="1"/>
  <c r="D22964" i="29" s="1"/>
  <c r="D22965" i="29" s="1"/>
  <c r="D22966" i="29" s="1"/>
  <c r="D22967" i="29" s="1"/>
  <c r="D22968" i="29" s="1"/>
  <c r="D22969" i="29" s="1"/>
  <c r="D22970" i="29" s="1"/>
  <c r="D22971" i="29" s="1"/>
  <c r="D22972" i="29" s="1"/>
  <c r="D22973" i="29" s="1"/>
  <c r="D22974" i="29" s="1"/>
  <c r="D22975" i="29" s="1"/>
  <c r="D22976" i="29" s="1"/>
  <c r="D22977" i="29" s="1"/>
  <c r="D22978" i="29" s="1"/>
  <c r="D22979" i="29" s="1"/>
  <c r="D22980" i="29" s="1"/>
  <c r="D22981" i="29" s="1"/>
  <c r="D22982" i="29" s="1"/>
  <c r="D22983" i="29" s="1"/>
  <c r="D22984" i="29" s="1"/>
  <c r="D22985" i="29" s="1"/>
  <c r="D22986" i="29" s="1"/>
  <c r="D22987" i="29" s="1"/>
  <c r="D22988" i="29" s="1"/>
  <c r="D22989" i="29" s="1"/>
  <c r="D22990" i="29" s="1"/>
  <c r="D22991" i="29" s="1"/>
  <c r="D22992" i="29" s="1"/>
  <c r="D22993" i="29" s="1"/>
  <c r="D22994" i="29" s="1"/>
  <c r="D22995" i="29" s="1"/>
  <c r="D22996" i="29" s="1"/>
  <c r="D22997" i="29" s="1"/>
  <c r="D22998" i="29" s="1"/>
  <c r="D22999" i="29" s="1"/>
  <c r="D23000" i="29" s="1"/>
  <c r="D23001" i="29" s="1"/>
  <c r="D23002" i="29" s="1"/>
  <c r="D23003" i="29" s="1"/>
  <c r="D23004" i="29" s="1"/>
  <c r="D23005" i="29" s="1"/>
  <c r="D23006" i="29" s="1"/>
  <c r="D23007" i="29" s="1"/>
  <c r="D23008" i="29" s="1"/>
  <c r="D23009" i="29" s="1"/>
  <c r="D23010" i="29" s="1"/>
  <c r="D23011" i="29" s="1"/>
  <c r="D23012" i="29" s="1"/>
  <c r="D23013" i="29" s="1"/>
  <c r="D23014" i="29" s="1"/>
  <c r="D23015" i="29" s="1"/>
  <c r="B22662" i="29"/>
  <c r="B22663" i="29" s="1"/>
  <c r="B22664" i="29" s="1"/>
  <c r="B22665" i="29" s="1"/>
  <c r="B22666" i="29" s="1"/>
  <c r="B22667" i="29" s="1"/>
  <c r="B22668" i="29" s="1"/>
  <c r="B22669" i="29" s="1"/>
  <c r="B22670" i="29" s="1"/>
  <c r="B22671" i="29" s="1"/>
  <c r="B22672" i="29" s="1"/>
  <c r="B22673" i="29" s="1"/>
  <c r="B22674" i="29" s="1"/>
  <c r="B22675" i="29" s="1"/>
  <c r="B22676" i="29" s="1"/>
  <c r="B22677" i="29" s="1"/>
  <c r="B22678" i="29" s="1"/>
  <c r="B22679" i="29" s="1"/>
  <c r="B22680" i="29" s="1"/>
  <c r="B22681" i="29" s="1"/>
  <c r="B22682" i="29" s="1"/>
  <c r="B22683" i="29" s="1"/>
  <c r="B22684" i="29" s="1"/>
  <c r="B22685" i="29" s="1"/>
  <c r="B22686" i="29" s="1"/>
  <c r="B22687" i="29" s="1"/>
  <c r="B22688" i="29" s="1"/>
  <c r="B22689" i="29" s="1"/>
  <c r="B22690" i="29" s="1"/>
  <c r="B22691" i="29" s="1"/>
  <c r="B22692" i="29" s="1"/>
  <c r="B22693" i="29" s="1"/>
  <c r="B22694" i="29" s="1"/>
  <c r="B22695" i="29" s="1"/>
  <c r="B22696" i="29" s="1"/>
  <c r="B22697" i="29" s="1"/>
  <c r="B22698" i="29" s="1"/>
  <c r="B22699" i="29" s="1"/>
  <c r="B22700" i="29" s="1"/>
  <c r="B22701" i="29" s="1"/>
  <c r="B22702" i="29" s="1"/>
  <c r="B22703" i="29" s="1"/>
  <c r="B22704" i="29" s="1"/>
  <c r="B22705" i="29" s="1"/>
  <c r="B22706" i="29" s="1"/>
  <c r="B22707" i="29" s="1"/>
  <c r="B22708" i="29" s="1"/>
  <c r="B22709" i="29" s="1"/>
  <c r="B22710" i="29" s="1"/>
  <c r="B22711" i="29" s="1"/>
  <c r="B22712" i="29" s="1"/>
  <c r="B22713" i="29" s="1"/>
  <c r="B22714" i="29" s="1"/>
  <c r="B22715" i="29" s="1"/>
  <c r="B22716" i="29" s="1"/>
  <c r="B22717" i="29" s="1"/>
  <c r="B22718" i="29" s="1"/>
  <c r="B22719" i="29" s="1"/>
  <c r="B22720" i="29" s="1"/>
  <c r="B22721" i="29" s="1"/>
  <c r="B22722" i="29" s="1"/>
  <c r="B22723" i="29" s="1"/>
  <c r="B22724" i="29" s="1"/>
  <c r="B22725" i="29" s="1"/>
  <c r="B22726" i="29" s="1"/>
  <c r="B22727" i="29" s="1"/>
  <c r="B22728" i="29" s="1"/>
  <c r="B22729" i="29" s="1"/>
  <c r="B22730" i="29" s="1"/>
  <c r="B22731" i="29" s="1"/>
  <c r="B22732" i="29" s="1"/>
  <c r="B22733" i="29" s="1"/>
  <c r="B22734" i="29" s="1"/>
  <c r="B22735" i="29" s="1"/>
  <c r="B22736" i="29" s="1"/>
  <c r="B22737" i="29" s="1"/>
  <c r="B22738" i="29" s="1"/>
  <c r="B22739" i="29" s="1"/>
  <c r="B22740" i="29" s="1"/>
  <c r="B22741" i="29" s="1"/>
  <c r="B22742" i="29" s="1"/>
  <c r="B22743" i="29" s="1"/>
  <c r="B22744" i="29" s="1"/>
  <c r="B22745" i="29" s="1"/>
  <c r="B22746" i="29" s="1"/>
  <c r="B22747" i="29" s="1"/>
  <c r="B22748" i="29" s="1"/>
  <c r="B22749" i="29" s="1"/>
  <c r="B22750" i="29" s="1"/>
  <c r="B22751" i="29" s="1"/>
  <c r="B22752" i="29" s="1"/>
  <c r="B22753" i="29" s="1"/>
  <c r="B22754" i="29" s="1"/>
  <c r="B22755" i="29" s="1"/>
  <c r="B22756" i="29" s="1"/>
  <c r="B22757" i="29" s="1"/>
  <c r="B22758" i="29" s="1"/>
  <c r="B22759" i="29" s="1"/>
  <c r="B22760" i="29" s="1"/>
  <c r="B22761" i="29" s="1"/>
  <c r="B22762" i="29" s="1"/>
  <c r="B22763" i="29" s="1"/>
  <c r="B22764" i="29" s="1"/>
  <c r="B22765" i="29" s="1"/>
  <c r="B22766" i="29" s="1"/>
  <c r="B22767" i="29" s="1"/>
  <c r="B22768" i="29" s="1"/>
  <c r="B22769" i="29" s="1"/>
  <c r="B22770" i="29" s="1"/>
  <c r="B22771" i="29" s="1"/>
  <c r="B22772" i="29" s="1"/>
  <c r="B22773" i="29" s="1"/>
  <c r="B22774" i="29" s="1"/>
  <c r="B22775" i="29" s="1"/>
  <c r="B22776" i="29" s="1"/>
  <c r="B22777" i="29" s="1"/>
  <c r="B22778" i="29" s="1"/>
  <c r="B22779" i="29" s="1"/>
  <c r="B22780" i="29" s="1"/>
  <c r="B22781" i="29" s="1"/>
  <c r="B22782" i="29" s="1"/>
  <c r="B22783" i="29" s="1"/>
  <c r="B22784" i="29" s="1"/>
  <c r="B22785" i="29" s="1"/>
  <c r="B22786" i="29" s="1"/>
  <c r="B22787" i="29" s="1"/>
  <c r="B22788" i="29" s="1"/>
  <c r="B22789" i="29" s="1"/>
  <c r="B22790" i="29" s="1"/>
  <c r="B22791" i="29" s="1"/>
  <c r="B22792" i="29" s="1"/>
  <c r="B22793" i="29" s="1"/>
  <c r="B22794" i="29" s="1"/>
  <c r="B22795" i="29" s="1"/>
  <c r="B22796" i="29" s="1"/>
  <c r="B22797" i="29" s="1"/>
  <c r="B22798" i="29" s="1"/>
  <c r="B22799" i="29" s="1"/>
  <c r="B22800" i="29" s="1"/>
  <c r="B22801" i="29" s="1"/>
  <c r="B22802" i="29" s="1"/>
  <c r="B22803" i="29" s="1"/>
  <c r="B22804" i="29" s="1"/>
  <c r="B22805" i="29" s="1"/>
  <c r="B22806" i="29" s="1"/>
  <c r="B22807" i="29" s="1"/>
  <c r="B22808" i="29" s="1"/>
  <c r="B22809" i="29" s="1"/>
  <c r="B22810" i="29" s="1"/>
  <c r="B22811" i="29" s="1"/>
  <c r="B22812" i="29" s="1"/>
  <c r="B22813" i="29" s="1"/>
  <c r="B22814" i="29" s="1"/>
  <c r="B22815" i="29" s="1"/>
  <c r="B22816" i="29" s="1"/>
  <c r="B22817" i="29" s="1"/>
  <c r="B22818" i="29" s="1"/>
  <c r="B22819" i="29" s="1"/>
  <c r="B22820" i="29" s="1"/>
  <c r="B22821" i="29" s="1"/>
  <c r="B22822" i="29" s="1"/>
  <c r="B22823" i="29" s="1"/>
  <c r="B22824" i="29" s="1"/>
  <c r="B22825" i="29" s="1"/>
  <c r="B22826" i="29" s="1"/>
  <c r="B22827" i="29" s="1"/>
  <c r="B22828" i="29" s="1"/>
  <c r="B22829" i="29" s="1"/>
  <c r="B22830" i="29" s="1"/>
  <c r="B22831" i="29" s="1"/>
  <c r="B22832" i="29" s="1"/>
  <c r="B22833" i="29" s="1"/>
  <c r="B22834" i="29" s="1"/>
  <c r="B22835" i="29" s="1"/>
  <c r="B22836" i="29" s="1"/>
  <c r="B22837" i="29" s="1"/>
  <c r="B22838" i="29" s="1"/>
  <c r="B22839" i="29" s="1"/>
  <c r="B22840" i="29" s="1"/>
  <c r="B22841" i="29" s="1"/>
  <c r="B22842" i="29" s="1"/>
  <c r="B22843" i="29" s="1"/>
  <c r="B22844" i="29" s="1"/>
  <c r="B22845" i="29" s="1"/>
  <c r="B22846" i="29" s="1"/>
  <c r="B22847" i="29" s="1"/>
  <c r="B22848" i="29" s="1"/>
  <c r="B22849" i="29" s="1"/>
  <c r="B22850" i="29" s="1"/>
  <c r="B22851" i="29" s="1"/>
  <c r="B22852" i="29" s="1"/>
  <c r="B22853" i="29" s="1"/>
  <c r="B22854" i="29" s="1"/>
  <c r="B22855" i="29" s="1"/>
  <c r="B22856" i="29" s="1"/>
  <c r="B22857" i="29" s="1"/>
  <c r="B22858" i="29" s="1"/>
  <c r="B22859" i="29" s="1"/>
  <c r="B22860" i="29" s="1"/>
  <c r="B22861" i="29" s="1"/>
  <c r="B22862" i="29" s="1"/>
  <c r="B22863" i="29" s="1"/>
  <c r="B22864" i="29" s="1"/>
  <c r="B22865" i="29" s="1"/>
  <c r="B22866" i="29" s="1"/>
  <c r="B22867" i="29" s="1"/>
  <c r="B22868" i="29" s="1"/>
  <c r="B22869" i="29" s="1"/>
  <c r="B22870" i="29" s="1"/>
  <c r="B22871" i="29" s="1"/>
  <c r="B22872" i="29" s="1"/>
  <c r="B22873" i="29" s="1"/>
  <c r="B22874" i="29" s="1"/>
  <c r="B22875" i="29" s="1"/>
  <c r="B22876" i="29" s="1"/>
  <c r="B22877" i="29" s="1"/>
  <c r="B22878" i="29" s="1"/>
  <c r="B22879" i="29" s="1"/>
  <c r="B22880" i="29" s="1"/>
  <c r="B22881" i="29" s="1"/>
  <c r="B22882" i="29" s="1"/>
  <c r="B22883" i="29" s="1"/>
  <c r="B22884" i="29" s="1"/>
  <c r="B22885" i="29" s="1"/>
  <c r="B22886" i="29" s="1"/>
  <c r="B22887" i="29" s="1"/>
  <c r="B22888" i="29" s="1"/>
  <c r="B22889" i="29" s="1"/>
  <c r="B22890" i="29" s="1"/>
  <c r="B22891" i="29" s="1"/>
  <c r="B22892" i="29" s="1"/>
  <c r="B22893" i="29" s="1"/>
  <c r="B22894" i="29" s="1"/>
  <c r="B22895" i="29" s="1"/>
  <c r="B22896" i="29" s="1"/>
  <c r="B22897" i="29" s="1"/>
  <c r="B22898" i="29" s="1"/>
  <c r="B22899" i="29" s="1"/>
  <c r="B22900" i="29" s="1"/>
  <c r="B22901" i="29" s="1"/>
  <c r="B22902" i="29" s="1"/>
  <c r="B22903" i="29" s="1"/>
  <c r="B22904" i="29" s="1"/>
  <c r="B22905" i="29" s="1"/>
  <c r="B22906" i="29" s="1"/>
  <c r="B22907" i="29" s="1"/>
  <c r="B22908" i="29" s="1"/>
  <c r="B22909" i="29" s="1"/>
  <c r="B22910" i="29" s="1"/>
  <c r="B22911" i="29" s="1"/>
  <c r="B22912" i="29" s="1"/>
  <c r="B22913" i="29" s="1"/>
  <c r="B22914" i="29" s="1"/>
  <c r="B22915" i="29" s="1"/>
  <c r="B22916" i="29" s="1"/>
  <c r="B22917" i="29" s="1"/>
  <c r="B22918" i="29" s="1"/>
  <c r="B22919" i="29" s="1"/>
  <c r="B22920" i="29" s="1"/>
  <c r="B22921" i="29" s="1"/>
  <c r="B22922" i="29" s="1"/>
  <c r="B22923" i="29" s="1"/>
  <c r="B22924" i="29" s="1"/>
  <c r="B22925" i="29" s="1"/>
  <c r="B22926" i="29" s="1"/>
  <c r="B22927" i="29" s="1"/>
  <c r="B22928" i="29" s="1"/>
  <c r="B22929" i="29" s="1"/>
  <c r="B22930" i="29" s="1"/>
  <c r="B22931" i="29" s="1"/>
  <c r="B22932" i="29" s="1"/>
  <c r="B22933" i="29" s="1"/>
  <c r="B22934" i="29" s="1"/>
  <c r="B22935" i="29" s="1"/>
  <c r="B22936" i="29" s="1"/>
  <c r="B22937" i="29" s="1"/>
  <c r="B22938" i="29" s="1"/>
  <c r="B22939" i="29" s="1"/>
  <c r="B22940" i="29" s="1"/>
  <c r="B22941" i="29" s="1"/>
  <c r="B22942" i="29" s="1"/>
  <c r="B22943" i="29" s="1"/>
  <c r="B22944" i="29" s="1"/>
  <c r="B22945" i="29" s="1"/>
  <c r="B22946" i="29" s="1"/>
  <c r="B22947" i="29" s="1"/>
  <c r="B22948" i="29" s="1"/>
  <c r="B22949" i="29" s="1"/>
  <c r="B22950" i="29" s="1"/>
  <c r="B22951" i="29" s="1"/>
  <c r="B22952" i="29" s="1"/>
  <c r="B22953" i="29" s="1"/>
  <c r="B22954" i="29" s="1"/>
  <c r="B22955" i="29" s="1"/>
  <c r="B22956" i="29" s="1"/>
  <c r="B22957" i="29" s="1"/>
  <c r="B22958" i="29" s="1"/>
  <c r="B22959" i="29" s="1"/>
  <c r="B22960" i="29" s="1"/>
  <c r="B22961" i="29" s="1"/>
  <c r="B22962" i="29" s="1"/>
  <c r="B22963" i="29" s="1"/>
  <c r="B22964" i="29" s="1"/>
  <c r="B22965" i="29" s="1"/>
  <c r="B22966" i="29" s="1"/>
  <c r="B22967" i="29" s="1"/>
  <c r="B22968" i="29" s="1"/>
  <c r="B22969" i="29" s="1"/>
  <c r="B22970" i="29" s="1"/>
  <c r="B22971" i="29" s="1"/>
  <c r="B22972" i="29" s="1"/>
  <c r="B22973" i="29" s="1"/>
  <c r="B22974" i="29" s="1"/>
  <c r="B22975" i="29" s="1"/>
  <c r="B22976" i="29" s="1"/>
  <c r="B22977" i="29" s="1"/>
  <c r="B22978" i="29" s="1"/>
  <c r="B22979" i="29" s="1"/>
  <c r="B22980" i="29" s="1"/>
  <c r="B22981" i="29" s="1"/>
  <c r="B22982" i="29" s="1"/>
  <c r="B22983" i="29" s="1"/>
  <c r="B22984" i="29" s="1"/>
  <c r="B22985" i="29" s="1"/>
  <c r="B22986" i="29" s="1"/>
  <c r="B22987" i="29" s="1"/>
  <c r="B22988" i="29" s="1"/>
  <c r="B22989" i="29" s="1"/>
  <c r="B22990" i="29" s="1"/>
  <c r="B22991" i="29" s="1"/>
  <c r="B22992" i="29" s="1"/>
  <c r="B22993" i="29" s="1"/>
  <c r="B22994" i="29" s="1"/>
  <c r="B22995" i="29" s="1"/>
  <c r="B22996" i="29" s="1"/>
  <c r="B22997" i="29" s="1"/>
  <c r="B22998" i="29" s="1"/>
  <c r="B22999" i="29" s="1"/>
  <c r="B23000" i="29" s="1"/>
  <c r="B23001" i="29" s="1"/>
  <c r="B23002" i="29" s="1"/>
  <c r="B23003" i="29" s="1"/>
  <c r="B23004" i="29" s="1"/>
  <c r="B23005" i="29" s="1"/>
  <c r="B23006" i="29" s="1"/>
  <c r="B23007" i="29" s="1"/>
  <c r="B23008" i="29" s="1"/>
  <c r="B23009" i="29" s="1"/>
  <c r="B23010" i="29" s="1"/>
  <c r="B23011" i="29" s="1"/>
  <c r="B23012" i="29" s="1"/>
  <c r="B23013" i="29" s="1"/>
  <c r="B23014" i="29" s="1"/>
  <c r="B23015" i="29" s="1"/>
  <c r="B23016" i="29" s="1"/>
  <c r="B23017" i="29" s="1"/>
  <c r="B23018" i="29" s="1"/>
  <c r="B23019" i="29" s="1"/>
  <c r="B23020" i="29" s="1"/>
  <c r="B23021" i="29" s="1"/>
  <c r="B23022" i="29" s="1"/>
  <c r="B23023" i="29" s="1"/>
  <c r="B23024" i="29" s="1"/>
  <c r="B23025" i="29" s="1"/>
  <c r="C22662" i="29"/>
  <c r="C22663" i="29" s="1"/>
  <c r="C22664" i="29" s="1"/>
  <c r="C22665" i="29" s="1"/>
  <c r="C22666" i="29" s="1"/>
  <c r="C22667" i="29" s="1"/>
  <c r="C22668" i="29" s="1"/>
  <c r="C22669" i="29" s="1"/>
  <c r="C22670" i="29" s="1"/>
  <c r="C22671" i="29" s="1"/>
  <c r="C22672" i="29" s="1"/>
  <c r="C22673" i="29" s="1"/>
  <c r="C22674" i="29" s="1"/>
  <c r="C22675" i="29" s="1"/>
  <c r="C22676" i="29" s="1"/>
  <c r="C22677" i="29" s="1"/>
  <c r="C22678" i="29" s="1"/>
  <c r="C22679" i="29" s="1"/>
  <c r="C22680" i="29" s="1"/>
  <c r="C22681" i="29" s="1"/>
  <c r="C22682" i="29" s="1"/>
  <c r="C22683" i="29" s="1"/>
  <c r="C22684" i="29" s="1"/>
  <c r="C22685" i="29" s="1"/>
  <c r="C22686" i="29" s="1"/>
  <c r="C22687" i="29" s="1"/>
  <c r="C22688" i="29" s="1"/>
  <c r="C22689" i="29" s="1"/>
  <c r="C22690" i="29" s="1"/>
  <c r="C22691" i="29" s="1"/>
  <c r="C22692" i="29" s="1"/>
  <c r="C22693" i="29" s="1"/>
  <c r="C22694" i="29" s="1"/>
  <c r="C22695" i="29" s="1"/>
  <c r="C22696" i="29" s="1"/>
  <c r="C22697" i="29" s="1"/>
  <c r="C22698" i="29" s="1"/>
  <c r="C22699" i="29" s="1"/>
  <c r="C22700" i="29" s="1"/>
  <c r="C22701" i="29" s="1"/>
  <c r="C22702" i="29" s="1"/>
  <c r="C22703" i="29" s="1"/>
  <c r="C22704" i="29" s="1"/>
  <c r="C22705" i="29" s="1"/>
  <c r="C22706" i="29" s="1"/>
  <c r="C22707" i="29" s="1"/>
  <c r="C22708" i="29" s="1"/>
  <c r="C22709" i="29" s="1"/>
  <c r="C22710" i="29" s="1"/>
  <c r="C22711" i="29" s="1"/>
  <c r="C22712" i="29" s="1"/>
  <c r="C22713" i="29" s="1"/>
  <c r="C22714" i="29" s="1"/>
  <c r="C22715" i="29" s="1"/>
  <c r="C22716" i="29" s="1"/>
  <c r="C22717" i="29" s="1"/>
  <c r="C22718" i="29" s="1"/>
  <c r="C22719" i="29" s="1"/>
  <c r="C22720" i="29" s="1"/>
  <c r="C22721" i="29" s="1"/>
  <c r="C22722" i="29" s="1"/>
  <c r="C22723" i="29" s="1"/>
  <c r="C22724" i="29" s="1"/>
  <c r="C22725" i="29" s="1"/>
  <c r="C22726" i="29" s="1"/>
  <c r="C22727" i="29" s="1"/>
  <c r="C22728" i="29" s="1"/>
  <c r="C22729" i="29" s="1"/>
  <c r="C22730" i="29" s="1"/>
  <c r="C22731" i="29" s="1"/>
  <c r="C22732" i="29" s="1"/>
  <c r="C22733" i="29" s="1"/>
  <c r="C22734" i="29" s="1"/>
  <c r="C22735" i="29" s="1"/>
  <c r="C22736" i="29" s="1"/>
  <c r="C22737" i="29" s="1"/>
  <c r="C22738" i="29" s="1"/>
  <c r="C22739" i="29" s="1"/>
  <c r="C22740" i="29" s="1"/>
  <c r="C22741" i="29" s="1"/>
  <c r="C22742" i="29" s="1"/>
  <c r="C22743" i="29" s="1"/>
  <c r="C22744" i="29" s="1"/>
  <c r="C22745" i="29" s="1"/>
  <c r="C22746" i="29" s="1"/>
  <c r="C22747" i="29" s="1"/>
  <c r="C22748" i="29" s="1"/>
  <c r="C22749" i="29" s="1"/>
  <c r="C22750" i="29" s="1"/>
  <c r="C22751" i="29" s="1"/>
  <c r="C22752" i="29" s="1"/>
  <c r="C22753" i="29" s="1"/>
  <c r="C22754" i="29" s="1"/>
  <c r="C22755" i="29" s="1"/>
  <c r="C22756" i="29" s="1"/>
  <c r="C22757" i="29" s="1"/>
  <c r="C22758" i="29" s="1"/>
  <c r="C22759" i="29" s="1"/>
  <c r="C22760" i="29" s="1"/>
  <c r="C22761" i="29" s="1"/>
  <c r="C22762" i="29" s="1"/>
  <c r="C22763" i="29" s="1"/>
  <c r="C22764" i="29" s="1"/>
  <c r="C22765" i="29" s="1"/>
  <c r="C22766" i="29" s="1"/>
  <c r="C22767" i="29" s="1"/>
  <c r="C22768" i="29" s="1"/>
  <c r="C22769" i="29" s="1"/>
  <c r="C22770" i="29" s="1"/>
  <c r="C22771" i="29" s="1"/>
  <c r="C22772" i="29" s="1"/>
  <c r="C22773" i="29" s="1"/>
  <c r="C22774" i="29" s="1"/>
  <c r="C22775" i="29" s="1"/>
  <c r="C22776" i="29" s="1"/>
  <c r="C22777" i="29" s="1"/>
  <c r="C22778" i="29" s="1"/>
  <c r="C22779" i="29" s="1"/>
  <c r="C22780" i="29" s="1"/>
  <c r="C22781" i="29" s="1"/>
  <c r="C22782" i="29" s="1"/>
  <c r="C22783" i="29" s="1"/>
  <c r="C22784" i="29" s="1"/>
  <c r="C22785" i="29" s="1"/>
  <c r="C22786" i="29" s="1"/>
  <c r="C22787" i="29" s="1"/>
  <c r="C22788" i="29" s="1"/>
  <c r="C22789" i="29" s="1"/>
  <c r="C22790" i="29" s="1"/>
  <c r="C22791" i="29" s="1"/>
  <c r="C22792" i="29" s="1"/>
  <c r="C22793" i="29" s="1"/>
  <c r="C22794" i="29" s="1"/>
  <c r="C22795" i="29" s="1"/>
  <c r="C22796" i="29" s="1"/>
  <c r="C22797" i="29" s="1"/>
  <c r="C22798" i="29" s="1"/>
  <c r="C22799" i="29" s="1"/>
  <c r="C22800" i="29" s="1"/>
  <c r="C22801" i="29" s="1"/>
  <c r="C22802" i="29" s="1"/>
  <c r="C22803" i="29" s="1"/>
  <c r="C22804" i="29" s="1"/>
  <c r="C22805" i="29" s="1"/>
  <c r="C22806" i="29" s="1"/>
  <c r="C22807" i="29" s="1"/>
  <c r="C22808" i="29" s="1"/>
  <c r="C22809" i="29" s="1"/>
  <c r="C22810" i="29" s="1"/>
  <c r="C22811" i="29" s="1"/>
  <c r="C22812" i="29" s="1"/>
  <c r="C22813" i="29" s="1"/>
  <c r="C22814" i="29" s="1"/>
  <c r="C22815" i="29" s="1"/>
  <c r="C22816" i="29" s="1"/>
  <c r="C22817" i="29" s="1"/>
  <c r="C22818" i="29" s="1"/>
  <c r="C22819" i="29" s="1"/>
  <c r="C22820" i="29" s="1"/>
  <c r="C22821" i="29" s="1"/>
  <c r="C22822" i="29" s="1"/>
  <c r="C22823" i="29" s="1"/>
  <c r="C22824" i="29" s="1"/>
  <c r="C22825" i="29" s="1"/>
  <c r="C22826" i="29" s="1"/>
  <c r="C22827" i="29" s="1"/>
  <c r="C22828" i="29" s="1"/>
  <c r="C22829" i="29" s="1"/>
  <c r="C22830" i="29" s="1"/>
  <c r="C22831" i="29" s="1"/>
  <c r="C22832" i="29" s="1"/>
  <c r="C22833" i="29" s="1"/>
  <c r="C22834" i="29" s="1"/>
  <c r="C22835" i="29" s="1"/>
  <c r="C22836" i="29" s="1"/>
  <c r="C22837" i="29" s="1"/>
  <c r="C22838" i="29" s="1"/>
  <c r="C22839" i="29" s="1"/>
  <c r="C22840" i="29" s="1"/>
  <c r="C22841" i="29" s="1"/>
  <c r="C22842" i="29" s="1"/>
  <c r="C22843" i="29" s="1"/>
  <c r="C22844" i="29" s="1"/>
  <c r="C22845" i="29" s="1"/>
  <c r="C22846" i="29" s="1"/>
  <c r="C22847" i="29" s="1"/>
  <c r="C22848" i="29" s="1"/>
  <c r="C22849" i="29" s="1"/>
  <c r="C22850" i="29" s="1"/>
  <c r="C22851" i="29" s="1"/>
  <c r="C22852" i="29" s="1"/>
  <c r="C22853" i="29" s="1"/>
  <c r="C22854" i="29" s="1"/>
  <c r="C22855" i="29" s="1"/>
  <c r="C22856" i="29" s="1"/>
  <c r="C22857" i="29" s="1"/>
  <c r="C22858" i="29" s="1"/>
  <c r="C22859" i="29" s="1"/>
  <c r="C22860" i="29" s="1"/>
  <c r="C22861" i="29" s="1"/>
  <c r="C22862" i="29" s="1"/>
  <c r="C22863" i="29" s="1"/>
  <c r="C22864" i="29" s="1"/>
  <c r="C22865" i="29" s="1"/>
  <c r="C22866" i="29" s="1"/>
  <c r="C22867" i="29" s="1"/>
  <c r="C22868" i="29" s="1"/>
  <c r="C22869" i="29" s="1"/>
  <c r="C22870" i="29" s="1"/>
  <c r="C22871" i="29" s="1"/>
  <c r="C22872" i="29" s="1"/>
  <c r="C22873" i="29" s="1"/>
  <c r="C22874" i="29" s="1"/>
  <c r="C22875" i="29" s="1"/>
  <c r="C22876" i="29" s="1"/>
  <c r="C22877" i="29" s="1"/>
  <c r="C22878" i="29" s="1"/>
  <c r="C22879" i="29" s="1"/>
  <c r="C22880" i="29" s="1"/>
  <c r="C22881" i="29" s="1"/>
  <c r="C22882" i="29" s="1"/>
  <c r="C22883" i="29" s="1"/>
  <c r="C22884" i="29" s="1"/>
  <c r="C22885" i="29" s="1"/>
  <c r="C22886" i="29" s="1"/>
  <c r="C22887" i="29" s="1"/>
  <c r="C22888" i="29" s="1"/>
  <c r="C22889" i="29" s="1"/>
  <c r="C22890" i="29" s="1"/>
  <c r="C22891" i="29" s="1"/>
  <c r="C22892" i="29" s="1"/>
  <c r="C22893" i="29" s="1"/>
  <c r="C22894" i="29" s="1"/>
  <c r="C22895" i="29" s="1"/>
  <c r="C22896" i="29" s="1"/>
  <c r="C22897" i="29" s="1"/>
  <c r="C22898" i="29" s="1"/>
  <c r="C22899" i="29" s="1"/>
  <c r="C22900" i="29" s="1"/>
  <c r="C22901" i="29" s="1"/>
  <c r="C22902" i="29" s="1"/>
  <c r="C22903" i="29" s="1"/>
  <c r="C22904" i="29" s="1"/>
  <c r="C22905" i="29" s="1"/>
  <c r="C22906" i="29" s="1"/>
  <c r="C22907" i="29" s="1"/>
  <c r="C22908" i="29" s="1"/>
  <c r="C22909" i="29" s="1"/>
  <c r="C22910" i="29" s="1"/>
  <c r="C22911" i="29" s="1"/>
  <c r="C22912" i="29" s="1"/>
  <c r="C22913" i="29" s="1"/>
  <c r="C22914" i="29" s="1"/>
  <c r="C22915" i="29" s="1"/>
  <c r="C22916" i="29" s="1"/>
  <c r="C22917" i="29" s="1"/>
  <c r="C22918" i="29" s="1"/>
  <c r="C22919" i="29" s="1"/>
  <c r="C22920" i="29" s="1"/>
  <c r="C22921" i="29" s="1"/>
  <c r="C22922" i="29" s="1"/>
  <c r="C22923" i="29" s="1"/>
  <c r="C22924" i="29" s="1"/>
  <c r="C22925" i="29" s="1"/>
  <c r="C22926" i="29" s="1"/>
  <c r="C22927" i="29" s="1"/>
  <c r="C22928" i="29" s="1"/>
  <c r="C22929" i="29" s="1"/>
  <c r="C22930" i="29" s="1"/>
  <c r="C22931" i="29" s="1"/>
  <c r="C22932" i="29" s="1"/>
  <c r="C22933" i="29" s="1"/>
  <c r="C22934" i="29" s="1"/>
  <c r="C22935" i="29" s="1"/>
  <c r="C22936" i="29" s="1"/>
  <c r="C22937" i="29" s="1"/>
  <c r="C22938" i="29" s="1"/>
  <c r="C22939" i="29" s="1"/>
  <c r="C22940" i="29" s="1"/>
  <c r="C22941" i="29" s="1"/>
  <c r="C22942" i="29" s="1"/>
  <c r="C22943" i="29" s="1"/>
  <c r="C22944" i="29" s="1"/>
  <c r="C22945" i="29" s="1"/>
  <c r="C22946" i="29" s="1"/>
  <c r="C22947" i="29" s="1"/>
  <c r="C22948" i="29" s="1"/>
  <c r="C22949" i="29" s="1"/>
  <c r="C22950" i="29" s="1"/>
  <c r="C22951" i="29" s="1"/>
  <c r="C22952" i="29" s="1"/>
  <c r="C22953" i="29" s="1"/>
  <c r="C22954" i="29" s="1"/>
  <c r="C22955" i="29" s="1"/>
  <c r="C22956" i="29" s="1"/>
  <c r="C22957" i="29" s="1"/>
  <c r="C22958" i="29" s="1"/>
  <c r="C22959" i="29" s="1"/>
  <c r="C22960" i="29" s="1"/>
  <c r="C22961" i="29" s="1"/>
  <c r="C22962" i="29" s="1"/>
  <c r="C22963" i="29" s="1"/>
  <c r="C22964" i="29" s="1"/>
  <c r="C22965" i="29" s="1"/>
  <c r="C22966" i="29" s="1"/>
  <c r="C22967" i="29" s="1"/>
  <c r="C22968" i="29" s="1"/>
  <c r="C22969" i="29" s="1"/>
  <c r="C22970" i="29" s="1"/>
  <c r="C22971" i="29" s="1"/>
  <c r="C22972" i="29" s="1"/>
  <c r="C22973" i="29" s="1"/>
  <c r="C22974" i="29" s="1"/>
  <c r="C22975" i="29" s="1"/>
  <c r="C22976" i="29" s="1"/>
  <c r="C22977" i="29" s="1"/>
  <c r="C22978" i="29" s="1"/>
  <c r="C22979" i="29" s="1"/>
  <c r="C22980" i="29" s="1"/>
  <c r="C22981" i="29" s="1"/>
  <c r="C22982" i="29" s="1"/>
  <c r="C22983" i="29" s="1"/>
  <c r="C22984" i="29" s="1"/>
  <c r="C22985" i="29" s="1"/>
  <c r="C22986" i="29" s="1"/>
  <c r="C22987" i="29" s="1"/>
  <c r="C22988" i="29" s="1"/>
  <c r="C22989" i="29" s="1"/>
  <c r="C22990" i="29" s="1"/>
  <c r="C22991" i="29" s="1"/>
  <c r="C22992" i="29" s="1"/>
  <c r="C22993" i="29" s="1"/>
  <c r="C22994" i="29" s="1"/>
  <c r="C22995" i="29" s="1"/>
  <c r="C22996" i="29" s="1"/>
  <c r="C22997" i="29" s="1"/>
  <c r="C22998" i="29" s="1"/>
  <c r="C22999" i="29" s="1"/>
  <c r="C23000" i="29" s="1"/>
  <c r="C23001" i="29" s="1"/>
  <c r="C23002" i="29" s="1"/>
  <c r="C23003" i="29" s="1"/>
  <c r="C23004" i="29" s="1"/>
  <c r="C23005" i="29" s="1"/>
  <c r="C23006" i="29" s="1"/>
  <c r="C23007" i="29" s="1"/>
  <c r="C23008" i="29" s="1"/>
  <c r="C23009" i="29" s="1"/>
  <c r="C23010" i="29" s="1"/>
  <c r="C23011" i="29" s="1"/>
  <c r="C23012" i="29" s="1"/>
  <c r="C23013" i="29" s="1"/>
  <c r="C23014" i="29" s="1"/>
  <c r="C23015" i="29" s="1"/>
  <c r="C23016" i="29" s="1"/>
  <c r="C23017" i="29" s="1"/>
  <c r="C23018" i="29" s="1"/>
  <c r="C23019" i="29" s="1"/>
  <c r="C23020" i="29" s="1"/>
  <c r="C23021" i="29" s="1"/>
  <c r="C23022" i="29" s="1"/>
  <c r="C23023" i="29" s="1"/>
  <c r="C23024" i="29" s="1"/>
  <c r="C23025" i="29" s="1"/>
  <c r="D23017" i="29"/>
  <c r="D23018" i="29" s="1"/>
  <c r="D23019" i="29" s="1"/>
  <c r="D23020" i="29" s="1"/>
  <c r="D23021" i="29" s="1"/>
  <c r="D23022" i="29" s="1"/>
  <c r="D23023" i="29" s="1"/>
  <c r="D23024" i="29" s="1"/>
  <c r="D23025" i="29" s="1"/>
  <c r="D23026" i="29" s="1"/>
  <c r="D23027" i="29" s="1"/>
  <c r="D23028" i="29" s="1"/>
  <c r="D23029" i="29" s="1"/>
  <c r="D23030" i="29" s="1"/>
  <c r="D23031" i="29" s="1"/>
  <c r="D23032" i="29" s="1"/>
  <c r="D23033" i="29" s="1"/>
  <c r="D23034" i="29" s="1"/>
  <c r="D23035" i="29" s="1"/>
  <c r="D23036" i="29" s="1"/>
  <c r="D23037" i="29" s="1"/>
  <c r="D23038" i="29" s="1"/>
  <c r="D23039" i="29" s="1"/>
  <c r="D23040" i="29" s="1"/>
  <c r="D23041" i="29" s="1"/>
  <c r="D23042" i="29" s="1"/>
  <c r="D23043" i="29" s="1"/>
  <c r="D23044" i="29" s="1"/>
  <c r="D23045" i="29" s="1"/>
  <c r="D23046" i="29" s="1"/>
  <c r="D23047" i="29" s="1"/>
  <c r="D23048" i="29" s="1"/>
  <c r="D23049" i="29" s="1"/>
  <c r="D23050" i="29" s="1"/>
  <c r="D23051" i="29" s="1"/>
  <c r="D23052" i="29" s="1"/>
  <c r="D23053" i="29" s="1"/>
  <c r="D23054" i="29" s="1"/>
  <c r="D23055" i="29" s="1"/>
  <c r="D23056" i="29" s="1"/>
  <c r="D23057" i="29" s="1"/>
  <c r="D23058" i="29" s="1"/>
  <c r="D23059" i="29" s="1"/>
  <c r="D23060" i="29" s="1"/>
  <c r="D23061" i="29" s="1"/>
  <c r="D23062" i="29" s="1"/>
  <c r="D23063" i="29" s="1"/>
  <c r="D23064" i="29" s="1"/>
  <c r="D23065" i="29" s="1"/>
  <c r="D23066" i="29" s="1"/>
  <c r="D23067" i="29" s="1"/>
  <c r="D23068" i="29" s="1"/>
  <c r="D23069" i="29" s="1"/>
  <c r="D23070" i="29" s="1"/>
  <c r="D23071" i="29" s="1"/>
  <c r="D23072" i="29" s="1"/>
  <c r="D23073" i="29" s="1"/>
  <c r="D23074" i="29" s="1"/>
  <c r="D23075" i="29" s="1"/>
  <c r="D23076" i="29" s="1"/>
  <c r="D23077" i="29" s="1"/>
  <c r="D23078" i="29" s="1"/>
  <c r="D23079" i="29" s="1"/>
  <c r="D23080" i="29" s="1"/>
  <c r="D23081" i="29" s="1"/>
  <c r="D23082" i="29" s="1"/>
  <c r="D23083" i="29" s="1"/>
  <c r="D23084" i="29" s="1"/>
  <c r="D23085" i="29" s="1"/>
  <c r="D23086" i="29" s="1"/>
  <c r="D23087" i="29" s="1"/>
  <c r="D23088" i="29" s="1"/>
  <c r="D23089" i="29" s="1"/>
  <c r="D23090" i="29" s="1"/>
  <c r="D23091" i="29" s="1"/>
  <c r="D23092" i="29" s="1"/>
  <c r="D23093" i="29" s="1"/>
  <c r="D23094" i="29" s="1"/>
  <c r="D23095" i="29" s="1"/>
  <c r="D23096" i="29" s="1"/>
  <c r="D23097" i="29" s="1"/>
  <c r="D23098" i="29" s="1"/>
  <c r="D23099" i="29" s="1"/>
  <c r="D23100" i="29" s="1"/>
  <c r="D23101" i="29" s="1"/>
  <c r="D23102" i="29" s="1"/>
  <c r="D23103" i="29" s="1"/>
  <c r="D23104" i="29" s="1"/>
  <c r="D23105" i="29" s="1"/>
  <c r="D23106" i="29" s="1"/>
  <c r="D23107" i="29" s="1"/>
  <c r="D23108" i="29" s="1"/>
  <c r="D23109" i="29" s="1"/>
  <c r="D23110" i="29" s="1"/>
  <c r="D23111" i="29" s="1"/>
  <c r="D23112" i="29" s="1"/>
  <c r="D23113" i="29" s="1"/>
  <c r="D23114" i="29" s="1"/>
  <c r="D23115" i="29" s="1"/>
  <c r="D23116" i="29" s="1"/>
  <c r="D23117" i="29" s="1"/>
  <c r="D23118" i="29" s="1"/>
  <c r="D23119" i="29" s="1"/>
  <c r="D23120" i="29" s="1"/>
  <c r="D23121" i="29" s="1"/>
  <c r="D23122" i="29" s="1"/>
  <c r="D23123" i="29" s="1"/>
  <c r="D23124" i="29" s="1"/>
  <c r="D23125" i="29" s="1"/>
  <c r="D23126" i="29" s="1"/>
  <c r="D23127" i="29" s="1"/>
  <c r="D23128" i="29" s="1"/>
  <c r="D23129" i="29" s="1"/>
  <c r="D23130" i="29" s="1"/>
  <c r="D23131" i="29" s="1"/>
  <c r="D23132" i="29" s="1"/>
  <c r="D23133" i="29" s="1"/>
  <c r="D23134" i="29" s="1"/>
  <c r="D23135" i="29" s="1"/>
  <c r="D23136" i="29" s="1"/>
  <c r="D23137" i="29" s="1"/>
  <c r="D23138" i="29" s="1"/>
  <c r="D23139" i="29" s="1"/>
  <c r="D23140" i="29" s="1"/>
  <c r="D23141" i="29" s="1"/>
  <c r="D23142" i="29" s="1"/>
  <c r="D23143" i="29" s="1"/>
  <c r="D23144" i="29" s="1"/>
  <c r="D23145" i="29" s="1"/>
  <c r="D23146" i="29" s="1"/>
  <c r="D23147" i="29" s="1"/>
  <c r="D23148" i="29" s="1"/>
  <c r="D23149" i="29" s="1"/>
  <c r="D23150" i="29" s="1"/>
  <c r="D23151" i="29" s="1"/>
  <c r="D23152" i="29" s="1"/>
  <c r="D23153" i="29" s="1"/>
  <c r="D23154" i="29" s="1"/>
  <c r="D23155" i="29" s="1"/>
  <c r="D23156" i="29" s="1"/>
  <c r="D23157" i="29" s="1"/>
  <c r="D23158" i="29" s="1"/>
  <c r="D23159" i="29" s="1"/>
  <c r="D23160" i="29" s="1"/>
  <c r="D23161" i="29" s="1"/>
  <c r="D23162" i="29" s="1"/>
  <c r="D23163" i="29" s="1"/>
  <c r="D23164" i="29" s="1"/>
  <c r="D23165" i="29" s="1"/>
  <c r="D23166" i="29" s="1"/>
  <c r="D23167" i="29" s="1"/>
  <c r="D23168" i="29" s="1"/>
  <c r="D23169" i="29" s="1"/>
  <c r="D23170" i="29" s="1"/>
  <c r="D23171" i="29" s="1"/>
  <c r="D23172" i="29" s="1"/>
  <c r="D23173" i="29" s="1"/>
  <c r="D23174" i="29" s="1"/>
  <c r="D23175" i="29" s="1"/>
  <c r="D23176" i="29" s="1"/>
  <c r="D23177" i="29" s="1"/>
  <c r="D23178" i="29" s="1"/>
  <c r="D23179" i="29" s="1"/>
  <c r="D23180" i="29" s="1"/>
  <c r="D23181" i="29" s="1"/>
  <c r="D23182" i="29" s="1"/>
  <c r="D23183" i="29" s="1"/>
  <c r="D23184" i="29" s="1"/>
  <c r="D23185" i="29" s="1"/>
  <c r="D23186" i="29" s="1"/>
  <c r="D23187" i="29" s="1"/>
  <c r="D23188" i="29" s="1"/>
  <c r="D23189" i="29" s="1"/>
  <c r="D23190" i="29" s="1"/>
  <c r="D23191" i="29" s="1"/>
  <c r="D23192" i="29" s="1"/>
  <c r="D23193" i="29" s="1"/>
  <c r="D23194" i="29" s="1"/>
  <c r="D23195" i="29" s="1"/>
  <c r="D23196" i="29" s="1"/>
  <c r="D23197" i="29" s="1"/>
  <c r="D23198" i="29" s="1"/>
  <c r="D23199" i="29" s="1"/>
  <c r="D23200" i="29" s="1"/>
  <c r="D23201" i="29" s="1"/>
  <c r="D23202" i="29" s="1"/>
  <c r="D23203" i="29" s="1"/>
  <c r="D23204" i="29" s="1"/>
  <c r="D23205" i="29" s="1"/>
  <c r="D23206" i="29" s="1"/>
  <c r="D23207" i="29" s="1"/>
  <c r="D23208" i="29" s="1"/>
  <c r="D23209" i="29" s="1"/>
  <c r="D23210" i="29" s="1"/>
  <c r="D23211" i="29" s="1"/>
  <c r="D23212" i="29" s="1"/>
  <c r="D23213" i="29" s="1"/>
  <c r="D23214" i="29" s="1"/>
  <c r="D23215" i="29" s="1"/>
  <c r="D23216" i="29" s="1"/>
  <c r="D23217" i="29" s="1"/>
  <c r="D23218" i="29" s="1"/>
  <c r="D23219" i="29" s="1"/>
  <c r="D23220" i="29" s="1"/>
  <c r="D23221" i="29" s="1"/>
  <c r="D23222" i="29" s="1"/>
  <c r="D23223" i="29" s="1"/>
  <c r="D23224" i="29" s="1"/>
  <c r="D23225" i="29" s="1"/>
  <c r="D23226" i="29" s="1"/>
  <c r="D23227" i="29" s="1"/>
  <c r="D23228" i="29" s="1"/>
  <c r="D23229" i="29" s="1"/>
  <c r="D23230" i="29" s="1"/>
  <c r="D23231" i="29" s="1"/>
  <c r="D23232" i="29" s="1"/>
  <c r="D23233" i="29" s="1"/>
  <c r="D23234" i="29" s="1"/>
  <c r="D23235" i="29" s="1"/>
  <c r="D23236" i="29" s="1"/>
  <c r="D23237" i="29" s="1"/>
  <c r="D23238" i="29" s="1"/>
  <c r="D23239" i="29" s="1"/>
  <c r="D23240" i="29" s="1"/>
  <c r="D23241" i="29" s="1"/>
  <c r="D23242" i="29" s="1"/>
  <c r="D23243" i="29" s="1"/>
  <c r="D23244" i="29" s="1"/>
  <c r="D23245" i="29" s="1"/>
  <c r="D23246" i="29" s="1"/>
  <c r="D23247" i="29" s="1"/>
  <c r="D23248" i="29" s="1"/>
  <c r="D23249" i="29" s="1"/>
  <c r="D23250" i="29" s="1"/>
  <c r="D23251" i="29" s="1"/>
  <c r="D23252" i="29" s="1"/>
  <c r="D23253" i="29" s="1"/>
  <c r="D23254" i="29" s="1"/>
  <c r="D23255" i="29" s="1"/>
  <c r="D23256" i="29" s="1"/>
  <c r="D23257" i="29" s="1"/>
  <c r="D23258" i="29" s="1"/>
  <c r="D23259" i="29" s="1"/>
  <c r="D23260" i="29" s="1"/>
  <c r="D23261" i="29" s="1"/>
  <c r="D23262" i="29" s="1"/>
  <c r="D23263" i="29" s="1"/>
  <c r="D23264" i="29" s="1"/>
  <c r="D23265" i="29" s="1"/>
  <c r="D23266" i="29" s="1"/>
  <c r="D23267" i="29" s="1"/>
  <c r="D23268" i="29" s="1"/>
  <c r="D23269" i="29" s="1"/>
  <c r="D23270" i="29" s="1"/>
  <c r="D23271" i="29" s="1"/>
  <c r="D23272" i="29" s="1"/>
  <c r="D23273" i="29" s="1"/>
  <c r="D23274" i="29" s="1"/>
  <c r="D23275" i="29" s="1"/>
  <c r="D23276" i="29" s="1"/>
  <c r="D23277" i="29" s="1"/>
  <c r="D23278" i="29" s="1"/>
  <c r="D23279" i="29" s="1"/>
  <c r="D23280" i="29" s="1"/>
  <c r="D23281" i="29" s="1"/>
  <c r="D23282" i="29" s="1"/>
  <c r="D23283" i="29" s="1"/>
  <c r="D23284" i="29" s="1"/>
  <c r="D23285" i="29" s="1"/>
  <c r="D23286" i="29" s="1"/>
  <c r="D23287" i="29" s="1"/>
  <c r="D23288" i="29" s="1"/>
  <c r="D23289" i="29" s="1"/>
  <c r="D23290" i="29" s="1"/>
  <c r="D23291" i="29" s="1"/>
  <c r="D23292" i="29" s="1"/>
  <c r="D23293" i="29" s="1"/>
  <c r="D23294" i="29" s="1"/>
  <c r="D23295" i="29" s="1"/>
  <c r="D23296" i="29" s="1"/>
  <c r="D23297" i="29" s="1"/>
  <c r="D23298" i="29" s="1"/>
  <c r="D23299" i="29" s="1"/>
  <c r="D23300" i="29" s="1"/>
  <c r="D23301" i="29" s="1"/>
  <c r="D23302" i="29" s="1"/>
  <c r="D23303" i="29" s="1"/>
  <c r="D23304" i="29" s="1"/>
  <c r="D23305" i="29" s="1"/>
  <c r="D23306" i="29" s="1"/>
  <c r="D23307" i="29" s="1"/>
  <c r="D23308" i="29" s="1"/>
  <c r="D23309" i="29" s="1"/>
  <c r="D23310" i="29" s="1"/>
  <c r="D23311" i="29" s="1"/>
  <c r="D23312" i="29" s="1"/>
  <c r="D23313" i="29" s="1"/>
  <c r="D23314" i="29" s="1"/>
  <c r="D23315" i="29" s="1"/>
  <c r="D23316" i="29" s="1"/>
  <c r="D23317" i="29" s="1"/>
  <c r="D23318" i="29" s="1"/>
  <c r="D23319" i="29" s="1"/>
  <c r="D23320" i="29" s="1"/>
  <c r="D23321" i="29" s="1"/>
  <c r="D23322" i="29" s="1"/>
  <c r="D23323" i="29" s="1"/>
  <c r="D23324" i="29" s="1"/>
  <c r="D23325" i="29" s="1"/>
  <c r="D23326" i="29" s="1"/>
  <c r="D23327" i="29" s="1"/>
  <c r="D23328" i="29" s="1"/>
  <c r="D23329" i="29" s="1"/>
  <c r="D23330" i="29" s="1"/>
  <c r="D23331" i="29" s="1"/>
  <c r="D23332" i="29" s="1"/>
  <c r="D23333" i="29" s="1"/>
  <c r="D23334" i="29" s="1"/>
  <c r="D23335" i="29" s="1"/>
  <c r="D23336" i="29" s="1"/>
  <c r="D23337" i="29" s="1"/>
  <c r="D23338" i="29" s="1"/>
  <c r="D23339" i="29" s="1"/>
  <c r="D23340" i="29" s="1"/>
  <c r="D23341" i="29" s="1"/>
  <c r="D23342" i="29" s="1"/>
  <c r="D23343" i="29" s="1"/>
  <c r="D23344" i="29" s="1"/>
  <c r="D23345" i="29" s="1"/>
  <c r="D23346" i="29" s="1"/>
  <c r="D23347" i="29" s="1"/>
  <c r="D23348" i="29" s="1"/>
  <c r="D23349" i="29" s="1"/>
  <c r="D23350" i="29" s="1"/>
  <c r="D23351" i="29" s="1"/>
  <c r="D23352" i="29" s="1"/>
  <c r="D23353" i="29" s="1"/>
  <c r="D23354" i="29" s="1"/>
  <c r="D23355" i="29" s="1"/>
  <c r="D23356" i="29" s="1"/>
  <c r="D23357" i="29" s="1"/>
  <c r="D23358" i="29" s="1"/>
  <c r="D23359" i="29" s="1"/>
  <c r="D23360" i="29" s="1"/>
  <c r="D23361" i="29" s="1"/>
  <c r="D23362" i="29" s="1"/>
  <c r="D23363" i="29" s="1"/>
  <c r="D23364" i="29" s="1"/>
  <c r="D23365" i="29" s="1"/>
  <c r="D23366" i="29" s="1"/>
  <c r="D23367" i="29" s="1"/>
  <c r="B23027" i="29"/>
  <c r="B23028" i="29" s="1"/>
  <c r="B23029" i="29" s="1"/>
  <c r="B23030" i="29" s="1"/>
  <c r="B23031" i="29" s="1"/>
  <c r="B23032" i="29" s="1"/>
  <c r="B23033" i="29" s="1"/>
  <c r="B23034" i="29" s="1"/>
  <c r="B23035" i="29" s="1"/>
  <c r="B23036" i="29" s="1"/>
  <c r="B23037" i="29" s="1"/>
  <c r="B23038" i="29" s="1"/>
  <c r="B23039" i="29" s="1"/>
  <c r="B23040" i="29" s="1"/>
  <c r="B23041" i="29" s="1"/>
  <c r="B23042" i="29" s="1"/>
  <c r="B23043" i="29" s="1"/>
  <c r="B23044" i="29" s="1"/>
  <c r="B23045" i="29" s="1"/>
  <c r="B23046" i="29" s="1"/>
  <c r="B23047" i="29" s="1"/>
  <c r="B23048" i="29" s="1"/>
  <c r="B23049" i="29" s="1"/>
  <c r="B23050" i="29" s="1"/>
  <c r="B23051" i="29" s="1"/>
  <c r="B23052" i="29" s="1"/>
  <c r="B23053" i="29" s="1"/>
  <c r="B23054" i="29" s="1"/>
  <c r="B23055" i="29" s="1"/>
  <c r="B23056" i="29" s="1"/>
  <c r="B23057" i="29" s="1"/>
  <c r="B23058" i="29" s="1"/>
  <c r="B23059" i="29" s="1"/>
  <c r="B23060" i="29" s="1"/>
  <c r="B23061" i="29" s="1"/>
  <c r="B23062" i="29" s="1"/>
  <c r="B23063" i="29" s="1"/>
  <c r="B23064" i="29" s="1"/>
  <c r="B23065" i="29" s="1"/>
  <c r="B23066" i="29" s="1"/>
  <c r="B23067" i="29" s="1"/>
  <c r="B23068" i="29" s="1"/>
  <c r="B23069" i="29" s="1"/>
  <c r="B23070" i="29" s="1"/>
  <c r="B23071" i="29" s="1"/>
  <c r="B23072" i="29" s="1"/>
  <c r="B23073" i="29" s="1"/>
  <c r="B23074" i="29" s="1"/>
  <c r="B23075" i="29" s="1"/>
  <c r="B23076" i="29" s="1"/>
  <c r="B23077" i="29" s="1"/>
  <c r="B23078" i="29" s="1"/>
  <c r="B23079" i="29" s="1"/>
  <c r="B23080" i="29" s="1"/>
  <c r="B23081" i="29" s="1"/>
  <c r="B23082" i="29" s="1"/>
  <c r="B23083" i="29" s="1"/>
  <c r="B23084" i="29" s="1"/>
  <c r="B23085" i="29" s="1"/>
  <c r="B23086" i="29" s="1"/>
  <c r="B23087" i="29" s="1"/>
  <c r="B23088" i="29" s="1"/>
  <c r="B23089" i="29" s="1"/>
  <c r="B23090" i="29" s="1"/>
  <c r="B23091" i="29" s="1"/>
  <c r="B23092" i="29" s="1"/>
  <c r="B23093" i="29" s="1"/>
  <c r="B23094" i="29" s="1"/>
  <c r="B23095" i="29" s="1"/>
  <c r="B23096" i="29" s="1"/>
  <c r="B23097" i="29" s="1"/>
  <c r="B23098" i="29" s="1"/>
  <c r="B23099" i="29" s="1"/>
  <c r="B23100" i="29" s="1"/>
  <c r="B23101" i="29" s="1"/>
  <c r="B23102" i="29" s="1"/>
  <c r="B23103" i="29" s="1"/>
  <c r="B23104" i="29" s="1"/>
  <c r="B23105" i="29" s="1"/>
  <c r="B23106" i="29" s="1"/>
  <c r="B23107" i="29" s="1"/>
  <c r="B23108" i="29" s="1"/>
  <c r="B23109" i="29" s="1"/>
  <c r="B23110" i="29" s="1"/>
  <c r="B23111" i="29" s="1"/>
  <c r="B23112" i="29" s="1"/>
  <c r="B23113" i="29" s="1"/>
  <c r="B23114" i="29" s="1"/>
  <c r="B23115" i="29" s="1"/>
  <c r="B23116" i="29" s="1"/>
  <c r="B23117" i="29" s="1"/>
  <c r="B23118" i="29" s="1"/>
  <c r="B23119" i="29" s="1"/>
  <c r="B23120" i="29" s="1"/>
  <c r="B23121" i="29" s="1"/>
  <c r="B23122" i="29" s="1"/>
  <c r="B23123" i="29" s="1"/>
  <c r="B23124" i="29" s="1"/>
  <c r="B23125" i="29" s="1"/>
  <c r="B23126" i="29" s="1"/>
  <c r="B23127" i="29" s="1"/>
  <c r="B23128" i="29" s="1"/>
  <c r="B23129" i="29" s="1"/>
  <c r="B23130" i="29" s="1"/>
  <c r="B23131" i="29" s="1"/>
  <c r="B23132" i="29" s="1"/>
  <c r="B23133" i="29" s="1"/>
  <c r="B23134" i="29" s="1"/>
  <c r="B23135" i="29" s="1"/>
  <c r="B23136" i="29" s="1"/>
  <c r="B23137" i="29" s="1"/>
  <c r="B23138" i="29" s="1"/>
  <c r="B23139" i="29" s="1"/>
  <c r="B23140" i="29" s="1"/>
  <c r="B23141" i="29" s="1"/>
  <c r="B23142" i="29" s="1"/>
  <c r="B23143" i="29" s="1"/>
  <c r="B23144" i="29" s="1"/>
  <c r="B23145" i="29" s="1"/>
  <c r="B23146" i="29" s="1"/>
  <c r="B23147" i="29" s="1"/>
  <c r="B23148" i="29" s="1"/>
  <c r="B23149" i="29" s="1"/>
  <c r="B23150" i="29" s="1"/>
  <c r="B23151" i="29" s="1"/>
  <c r="B23152" i="29" s="1"/>
  <c r="B23153" i="29" s="1"/>
  <c r="B23154" i="29" s="1"/>
  <c r="B23155" i="29" s="1"/>
  <c r="B23156" i="29" s="1"/>
  <c r="B23157" i="29" s="1"/>
  <c r="B23158" i="29" s="1"/>
  <c r="B23159" i="29" s="1"/>
  <c r="B23160" i="29" s="1"/>
  <c r="B23161" i="29" s="1"/>
  <c r="B23162" i="29" s="1"/>
  <c r="B23163" i="29" s="1"/>
  <c r="B23164" i="29" s="1"/>
  <c r="B23165" i="29" s="1"/>
  <c r="B23166" i="29" s="1"/>
  <c r="B23167" i="29" s="1"/>
  <c r="B23168" i="29" s="1"/>
  <c r="B23169" i="29" s="1"/>
  <c r="B23170" i="29" s="1"/>
  <c r="B23171" i="29" s="1"/>
  <c r="B23172" i="29" s="1"/>
  <c r="B23173" i="29" s="1"/>
  <c r="B23174" i="29" s="1"/>
  <c r="B23175" i="29" s="1"/>
  <c r="B23176" i="29" s="1"/>
  <c r="B23177" i="29" s="1"/>
  <c r="B23178" i="29" s="1"/>
  <c r="B23179" i="29" s="1"/>
  <c r="B23180" i="29" s="1"/>
  <c r="B23181" i="29" s="1"/>
  <c r="B23182" i="29" s="1"/>
  <c r="B23183" i="29" s="1"/>
  <c r="B23184" i="29" s="1"/>
  <c r="B23185" i="29" s="1"/>
  <c r="B23186" i="29" s="1"/>
  <c r="B23187" i="29" s="1"/>
  <c r="B23188" i="29" s="1"/>
  <c r="B23189" i="29" s="1"/>
  <c r="B23190" i="29" s="1"/>
  <c r="B23191" i="29" s="1"/>
  <c r="B23192" i="29" s="1"/>
  <c r="B23193" i="29" s="1"/>
  <c r="B23194" i="29" s="1"/>
  <c r="B23195" i="29" s="1"/>
  <c r="B23196" i="29" s="1"/>
  <c r="B23197" i="29" s="1"/>
  <c r="B23198" i="29" s="1"/>
  <c r="B23199" i="29" s="1"/>
  <c r="B23200" i="29" s="1"/>
  <c r="B23201" i="29" s="1"/>
  <c r="B23202" i="29" s="1"/>
  <c r="B23203" i="29" s="1"/>
  <c r="B23204" i="29" s="1"/>
  <c r="B23205" i="29" s="1"/>
  <c r="B23206" i="29" s="1"/>
  <c r="B23207" i="29" s="1"/>
  <c r="B23208" i="29" s="1"/>
  <c r="B23209" i="29" s="1"/>
  <c r="B23210" i="29" s="1"/>
  <c r="B23211" i="29" s="1"/>
  <c r="B23212" i="29" s="1"/>
  <c r="B23213" i="29" s="1"/>
  <c r="B23214" i="29" s="1"/>
  <c r="B23215" i="29" s="1"/>
  <c r="B23216" i="29" s="1"/>
  <c r="B23217" i="29" s="1"/>
  <c r="B23218" i="29" s="1"/>
  <c r="B23219" i="29" s="1"/>
  <c r="B23220" i="29" s="1"/>
  <c r="B23221" i="29" s="1"/>
  <c r="B23222" i="29" s="1"/>
  <c r="B23223" i="29" s="1"/>
  <c r="B23224" i="29" s="1"/>
  <c r="B23225" i="29" s="1"/>
  <c r="B23226" i="29" s="1"/>
  <c r="B23227" i="29" s="1"/>
  <c r="B23228" i="29" s="1"/>
  <c r="B23229" i="29" s="1"/>
  <c r="B23230" i="29" s="1"/>
  <c r="B23231" i="29" s="1"/>
  <c r="B23232" i="29" s="1"/>
  <c r="B23233" i="29" s="1"/>
  <c r="B23234" i="29" s="1"/>
  <c r="B23235" i="29" s="1"/>
  <c r="B23236" i="29" s="1"/>
  <c r="B23237" i="29" s="1"/>
  <c r="B23238" i="29" s="1"/>
  <c r="B23239" i="29" s="1"/>
  <c r="B23240" i="29" s="1"/>
  <c r="B23241" i="29" s="1"/>
  <c r="B23242" i="29" s="1"/>
  <c r="B23243" i="29" s="1"/>
  <c r="B23244" i="29" s="1"/>
  <c r="B23245" i="29" s="1"/>
  <c r="B23246" i="29" s="1"/>
  <c r="B23247" i="29" s="1"/>
  <c r="B23248" i="29" s="1"/>
  <c r="B23249" i="29" s="1"/>
  <c r="B23250" i="29" s="1"/>
  <c r="B23251" i="29" s="1"/>
  <c r="B23252" i="29" s="1"/>
  <c r="B23253" i="29" s="1"/>
  <c r="B23254" i="29" s="1"/>
  <c r="B23255" i="29" s="1"/>
  <c r="B23256" i="29" s="1"/>
  <c r="B23257" i="29" s="1"/>
  <c r="B23258" i="29" s="1"/>
  <c r="B23259" i="29" s="1"/>
  <c r="B23260" i="29" s="1"/>
  <c r="B23261" i="29" s="1"/>
  <c r="B23262" i="29" s="1"/>
  <c r="B23263" i="29" s="1"/>
  <c r="B23264" i="29" s="1"/>
  <c r="B23265" i="29" s="1"/>
  <c r="B23266" i="29" s="1"/>
  <c r="B23267" i="29" s="1"/>
  <c r="B23268" i="29" s="1"/>
  <c r="B23269" i="29" s="1"/>
  <c r="B23270" i="29" s="1"/>
  <c r="B23271" i="29" s="1"/>
  <c r="B23272" i="29" s="1"/>
  <c r="B23273" i="29" s="1"/>
  <c r="B23274" i="29" s="1"/>
  <c r="B23275" i="29" s="1"/>
  <c r="B23276" i="29" s="1"/>
  <c r="B23277" i="29" s="1"/>
  <c r="B23278" i="29" s="1"/>
  <c r="B23279" i="29" s="1"/>
  <c r="B23280" i="29" s="1"/>
  <c r="B23281" i="29" s="1"/>
  <c r="B23282" i="29" s="1"/>
  <c r="B23283" i="29" s="1"/>
  <c r="B23284" i="29" s="1"/>
  <c r="B23285" i="29" s="1"/>
  <c r="B23286" i="29" s="1"/>
  <c r="B23287" i="29" s="1"/>
  <c r="B23288" i="29" s="1"/>
  <c r="B23289" i="29" s="1"/>
  <c r="B23290" i="29" s="1"/>
  <c r="B23291" i="29" s="1"/>
  <c r="B23292" i="29" s="1"/>
  <c r="B23293" i="29" s="1"/>
  <c r="B23294" i="29" s="1"/>
  <c r="B23295" i="29" s="1"/>
  <c r="B23296" i="29" s="1"/>
  <c r="B23297" i="29" s="1"/>
  <c r="B23298" i="29" s="1"/>
  <c r="B23299" i="29" s="1"/>
  <c r="B23300" i="29" s="1"/>
  <c r="B23301" i="29" s="1"/>
  <c r="B23302" i="29" s="1"/>
  <c r="B23303" i="29" s="1"/>
  <c r="B23304" i="29" s="1"/>
  <c r="B23305" i="29" s="1"/>
  <c r="B23306" i="29" s="1"/>
  <c r="B23307" i="29" s="1"/>
  <c r="B23308" i="29" s="1"/>
  <c r="B23309" i="29" s="1"/>
  <c r="B23310" i="29" s="1"/>
  <c r="B23311" i="29" s="1"/>
  <c r="B23312" i="29" s="1"/>
  <c r="B23313" i="29" s="1"/>
  <c r="B23314" i="29" s="1"/>
  <c r="B23315" i="29" s="1"/>
  <c r="B23316" i="29" s="1"/>
  <c r="B23317" i="29" s="1"/>
  <c r="B23318" i="29" s="1"/>
  <c r="B23319" i="29" s="1"/>
  <c r="B23320" i="29" s="1"/>
  <c r="B23321" i="29" s="1"/>
  <c r="B23322" i="29" s="1"/>
  <c r="B23323" i="29" s="1"/>
  <c r="B23324" i="29" s="1"/>
  <c r="B23325" i="29" s="1"/>
  <c r="B23326" i="29" s="1"/>
  <c r="B23327" i="29" s="1"/>
  <c r="B23328" i="29" s="1"/>
  <c r="B23329" i="29" s="1"/>
  <c r="B23330" i="29" s="1"/>
  <c r="B23331" i="29" s="1"/>
  <c r="B23332" i="29" s="1"/>
  <c r="B23333" i="29" s="1"/>
  <c r="B23334" i="29" s="1"/>
  <c r="B23335" i="29" s="1"/>
  <c r="B23336" i="29" s="1"/>
  <c r="B23337" i="29" s="1"/>
  <c r="B23338" i="29" s="1"/>
  <c r="B23339" i="29" s="1"/>
  <c r="B23340" i="29" s="1"/>
  <c r="B23341" i="29" s="1"/>
  <c r="B23342" i="29" s="1"/>
  <c r="B23343" i="29" s="1"/>
  <c r="B23344" i="29" s="1"/>
  <c r="B23345" i="29" s="1"/>
  <c r="B23346" i="29" s="1"/>
  <c r="B23347" i="29" s="1"/>
  <c r="B23348" i="29" s="1"/>
  <c r="B23349" i="29" s="1"/>
  <c r="B23350" i="29" s="1"/>
  <c r="B23351" i="29" s="1"/>
  <c r="B23352" i="29" s="1"/>
  <c r="B23353" i="29" s="1"/>
  <c r="B23354" i="29" s="1"/>
  <c r="B23355" i="29" s="1"/>
  <c r="B23356" i="29" s="1"/>
  <c r="B23357" i="29" s="1"/>
  <c r="B23358" i="29" s="1"/>
  <c r="B23359" i="29" s="1"/>
  <c r="B23360" i="29" s="1"/>
  <c r="B23361" i="29" s="1"/>
  <c r="B23362" i="29" s="1"/>
  <c r="B23363" i="29" s="1"/>
  <c r="B23364" i="29" s="1"/>
  <c r="B23365" i="29" s="1"/>
  <c r="B23366" i="29" s="1"/>
  <c r="B23367" i="29" s="1"/>
  <c r="B23368" i="29" s="1"/>
  <c r="B23369" i="29" s="1"/>
  <c r="B23370" i="29" s="1"/>
  <c r="B23371" i="29" s="1"/>
  <c r="B23372" i="29" s="1"/>
  <c r="B23373" i="29" s="1"/>
  <c r="B23374" i="29" s="1"/>
  <c r="B23375" i="29" s="1"/>
  <c r="B23376" i="29" s="1"/>
  <c r="B23377" i="29" s="1"/>
  <c r="B23378" i="29" s="1"/>
  <c r="B23379" i="29" s="1"/>
  <c r="B23380" i="29" s="1"/>
  <c r="B23381" i="29" s="1"/>
  <c r="B23382" i="29" s="1"/>
  <c r="B23383" i="29" s="1"/>
  <c r="B23384" i="29" s="1"/>
  <c r="B23385" i="29" s="1"/>
  <c r="B23386" i="29" s="1"/>
  <c r="B23387" i="29" s="1"/>
  <c r="B23388" i="29" s="1"/>
  <c r="B23389" i="29" s="1"/>
  <c r="B23390" i="29" s="1"/>
  <c r="C23027" i="29"/>
  <c r="C23028" i="29" s="1"/>
  <c r="C23029" i="29" s="1"/>
  <c r="C23030" i="29" s="1"/>
  <c r="C23031" i="29" s="1"/>
  <c r="C23032" i="29" s="1"/>
  <c r="C23033" i="29" s="1"/>
  <c r="C23034" i="29" s="1"/>
  <c r="C23035" i="29" s="1"/>
  <c r="C23036" i="29" s="1"/>
  <c r="C23037" i="29" s="1"/>
  <c r="C23038" i="29" s="1"/>
  <c r="C23039" i="29" s="1"/>
  <c r="C23040" i="29" s="1"/>
  <c r="C23041" i="29" s="1"/>
  <c r="C23042" i="29" s="1"/>
  <c r="C23043" i="29" s="1"/>
  <c r="C23044" i="29" s="1"/>
  <c r="C23045" i="29" s="1"/>
  <c r="C23046" i="29" s="1"/>
  <c r="C23047" i="29" s="1"/>
  <c r="C23048" i="29" s="1"/>
  <c r="C23049" i="29" s="1"/>
  <c r="C23050" i="29" s="1"/>
  <c r="C23051" i="29" s="1"/>
  <c r="C23052" i="29" s="1"/>
  <c r="C23053" i="29" s="1"/>
  <c r="C23054" i="29" s="1"/>
  <c r="C23055" i="29" s="1"/>
  <c r="C23056" i="29" s="1"/>
  <c r="C23057" i="29" s="1"/>
  <c r="C23058" i="29" s="1"/>
  <c r="C23059" i="29" s="1"/>
  <c r="C23060" i="29" s="1"/>
  <c r="C23061" i="29" s="1"/>
  <c r="C23062" i="29" s="1"/>
  <c r="C23063" i="29" s="1"/>
  <c r="C23064" i="29" s="1"/>
  <c r="C23065" i="29" s="1"/>
  <c r="C23066" i="29" s="1"/>
  <c r="C23067" i="29" s="1"/>
  <c r="C23068" i="29" s="1"/>
  <c r="C23069" i="29" s="1"/>
  <c r="C23070" i="29" s="1"/>
  <c r="C23071" i="29" s="1"/>
  <c r="C23072" i="29" s="1"/>
  <c r="C23073" i="29" s="1"/>
  <c r="C23074" i="29" s="1"/>
  <c r="C23075" i="29" s="1"/>
  <c r="C23076" i="29" s="1"/>
  <c r="C23077" i="29" s="1"/>
  <c r="C23078" i="29" s="1"/>
  <c r="C23079" i="29" s="1"/>
  <c r="C23080" i="29" s="1"/>
  <c r="C23081" i="29" s="1"/>
  <c r="C23082" i="29" s="1"/>
  <c r="C23083" i="29" s="1"/>
  <c r="C23084" i="29" s="1"/>
  <c r="C23085" i="29" s="1"/>
  <c r="C23086" i="29" s="1"/>
  <c r="C23087" i="29" s="1"/>
  <c r="C23088" i="29" s="1"/>
  <c r="C23089" i="29" s="1"/>
  <c r="C23090" i="29" s="1"/>
  <c r="C23091" i="29" s="1"/>
  <c r="C23092" i="29" s="1"/>
  <c r="C23093" i="29" s="1"/>
  <c r="C23094" i="29" s="1"/>
  <c r="C23095" i="29" s="1"/>
  <c r="C23096" i="29" s="1"/>
  <c r="C23097" i="29" s="1"/>
  <c r="C23098" i="29" s="1"/>
  <c r="C23099" i="29" s="1"/>
  <c r="C23100" i="29" s="1"/>
  <c r="C23101" i="29" s="1"/>
  <c r="C23102" i="29" s="1"/>
  <c r="C23103" i="29" s="1"/>
  <c r="C23104" i="29" s="1"/>
  <c r="C23105" i="29" s="1"/>
  <c r="C23106" i="29" s="1"/>
  <c r="C23107" i="29" s="1"/>
  <c r="C23108" i="29" s="1"/>
  <c r="C23109" i="29" s="1"/>
  <c r="C23110" i="29" s="1"/>
  <c r="C23111" i="29" s="1"/>
  <c r="C23112" i="29" s="1"/>
  <c r="C23113" i="29" s="1"/>
  <c r="C23114" i="29" s="1"/>
  <c r="C23115" i="29" s="1"/>
  <c r="C23116" i="29" s="1"/>
  <c r="C23117" i="29" s="1"/>
  <c r="C23118" i="29" s="1"/>
  <c r="C23119" i="29" s="1"/>
  <c r="C23120" i="29" s="1"/>
  <c r="C23121" i="29" s="1"/>
  <c r="C23122" i="29" s="1"/>
  <c r="C23123" i="29" s="1"/>
  <c r="C23124" i="29" s="1"/>
  <c r="C23125" i="29" s="1"/>
  <c r="C23126" i="29" s="1"/>
  <c r="C23127" i="29" s="1"/>
  <c r="C23128" i="29" s="1"/>
  <c r="C23129" i="29" s="1"/>
  <c r="C23130" i="29" s="1"/>
  <c r="C23131" i="29" s="1"/>
  <c r="C23132" i="29" s="1"/>
  <c r="C23133" i="29" s="1"/>
  <c r="C23134" i="29" s="1"/>
  <c r="C23135" i="29" s="1"/>
  <c r="C23136" i="29" s="1"/>
  <c r="C23137" i="29" s="1"/>
  <c r="C23138" i="29" s="1"/>
  <c r="C23139" i="29" s="1"/>
  <c r="C23140" i="29" s="1"/>
  <c r="C23141" i="29" s="1"/>
  <c r="C23142" i="29" s="1"/>
  <c r="C23143" i="29" s="1"/>
  <c r="C23144" i="29" s="1"/>
  <c r="C23145" i="29" s="1"/>
  <c r="C23146" i="29" s="1"/>
  <c r="C23147" i="29" s="1"/>
  <c r="C23148" i="29" s="1"/>
  <c r="C23149" i="29" s="1"/>
  <c r="C23150" i="29" s="1"/>
  <c r="C23151" i="29" s="1"/>
  <c r="C23152" i="29" s="1"/>
  <c r="C23153" i="29" s="1"/>
  <c r="C23154" i="29" s="1"/>
  <c r="C23155" i="29" s="1"/>
  <c r="C23156" i="29" s="1"/>
  <c r="C23157" i="29" s="1"/>
  <c r="C23158" i="29" s="1"/>
  <c r="C23159" i="29" s="1"/>
  <c r="C23160" i="29" s="1"/>
  <c r="C23161" i="29" s="1"/>
  <c r="C23162" i="29" s="1"/>
  <c r="C23163" i="29" s="1"/>
  <c r="C23164" i="29" s="1"/>
  <c r="C23165" i="29" s="1"/>
  <c r="C23166" i="29" s="1"/>
  <c r="C23167" i="29" s="1"/>
  <c r="C23168" i="29" s="1"/>
  <c r="C23169" i="29" s="1"/>
  <c r="C23170" i="29" s="1"/>
  <c r="C23171" i="29" s="1"/>
  <c r="C23172" i="29" s="1"/>
  <c r="C23173" i="29" s="1"/>
  <c r="C23174" i="29" s="1"/>
  <c r="C23175" i="29" s="1"/>
  <c r="C23176" i="29" s="1"/>
  <c r="C23177" i="29" s="1"/>
  <c r="C23178" i="29" s="1"/>
  <c r="C23179" i="29" s="1"/>
  <c r="C23180" i="29" s="1"/>
  <c r="C23181" i="29" s="1"/>
  <c r="C23182" i="29" s="1"/>
  <c r="C23183" i="29" s="1"/>
  <c r="C23184" i="29" s="1"/>
  <c r="C23185" i="29" s="1"/>
  <c r="C23186" i="29" s="1"/>
  <c r="C23187" i="29" s="1"/>
  <c r="C23188" i="29" s="1"/>
  <c r="C23189" i="29" s="1"/>
  <c r="C23190" i="29" s="1"/>
  <c r="C23191" i="29" s="1"/>
  <c r="C23192" i="29" s="1"/>
  <c r="C23193" i="29" s="1"/>
  <c r="C23194" i="29" s="1"/>
  <c r="C23195" i="29" s="1"/>
  <c r="C23196" i="29" s="1"/>
  <c r="C23197" i="29" s="1"/>
  <c r="C23198" i="29" s="1"/>
  <c r="C23199" i="29" s="1"/>
  <c r="C23200" i="29" s="1"/>
  <c r="C23201" i="29" s="1"/>
  <c r="C23202" i="29" s="1"/>
  <c r="C23203" i="29" s="1"/>
  <c r="C23204" i="29" s="1"/>
  <c r="C23205" i="29" s="1"/>
  <c r="C23206" i="29" s="1"/>
  <c r="C23207" i="29" s="1"/>
  <c r="C23208" i="29" s="1"/>
  <c r="C23209" i="29" s="1"/>
  <c r="C23210" i="29" s="1"/>
  <c r="C23211" i="29" s="1"/>
  <c r="C23212" i="29" s="1"/>
  <c r="C23213" i="29" s="1"/>
  <c r="C23214" i="29" s="1"/>
  <c r="C23215" i="29" s="1"/>
  <c r="C23216" i="29" s="1"/>
  <c r="C23217" i="29" s="1"/>
  <c r="C23218" i="29" s="1"/>
  <c r="C23219" i="29" s="1"/>
  <c r="C23220" i="29" s="1"/>
  <c r="C23221" i="29" s="1"/>
  <c r="C23222" i="29" s="1"/>
  <c r="C23223" i="29" s="1"/>
  <c r="C23224" i="29" s="1"/>
  <c r="C23225" i="29" s="1"/>
  <c r="C23226" i="29" s="1"/>
  <c r="C23227" i="29" s="1"/>
  <c r="C23228" i="29" s="1"/>
  <c r="C23229" i="29" s="1"/>
  <c r="C23230" i="29" s="1"/>
  <c r="C23231" i="29" s="1"/>
  <c r="C23232" i="29" s="1"/>
  <c r="C23233" i="29" s="1"/>
  <c r="C23234" i="29" s="1"/>
  <c r="C23235" i="29" s="1"/>
  <c r="C23236" i="29" s="1"/>
  <c r="C23237" i="29" s="1"/>
  <c r="C23238" i="29" s="1"/>
  <c r="C23239" i="29" s="1"/>
  <c r="C23240" i="29" s="1"/>
  <c r="C23241" i="29" s="1"/>
  <c r="C23242" i="29" s="1"/>
  <c r="C23243" i="29" s="1"/>
  <c r="C23244" i="29" s="1"/>
  <c r="C23245" i="29" s="1"/>
  <c r="C23246" i="29" s="1"/>
  <c r="C23247" i="29" s="1"/>
  <c r="C23248" i="29" s="1"/>
  <c r="C23249" i="29" s="1"/>
  <c r="C23250" i="29" s="1"/>
  <c r="C23251" i="29" s="1"/>
  <c r="C23252" i="29" s="1"/>
  <c r="C23253" i="29" s="1"/>
  <c r="C23254" i="29" s="1"/>
  <c r="C23255" i="29" s="1"/>
  <c r="C23256" i="29" s="1"/>
  <c r="C23257" i="29" s="1"/>
  <c r="C23258" i="29" s="1"/>
  <c r="C23259" i="29" s="1"/>
  <c r="C23260" i="29" s="1"/>
  <c r="C23261" i="29" s="1"/>
  <c r="C23262" i="29" s="1"/>
  <c r="C23263" i="29" s="1"/>
  <c r="C23264" i="29" s="1"/>
  <c r="C23265" i="29" s="1"/>
  <c r="C23266" i="29" s="1"/>
  <c r="C23267" i="29" s="1"/>
  <c r="C23268" i="29" s="1"/>
  <c r="C23269" i="29" s="1"/>
  <c r="C23270" i="29" s="1"/>
  <c r="C23271" i="29" s="1"/>
  <c r="C23272" i="29" s="1"/>
  <c r="C23273" i="29" s="1"/>
  <c r="C23274" i="29" s="1"/>
  <c r="C23275" i="29" s="1"/>
  <c r="C23276" i="29" s="1"/>
  <c r="C23277" i="29" s="1"/>
  <c r="C23278" i="29" s="1"/>
  <c r="C23279" i="29" s="1"/>
  <c r="C23280" i="29" s="1"/>
  <c r="C23281" i="29" s="1"/>
  <c r="C23282" i="29" s="1"/>
  <c r="C23283" i="29" s="1"/>
  <c r="C23284" i="29" s="1"/>
  <c r="C23285" i="29" s="1"/>
  <c r="C23286" i="29" s="1"/>
  <c r="C23287" i="29" s="1"/>
  <c r="C23288" i="29" s="1"/>
  <c r="C23289" i="29" s="1"/>
  <c r="C23290" i="29" s="1"/>
  <c r="C23291" i="29" s="1"/>
  <c r="C23292" i="29" s="1"/>
  <c r="C23293" i="29" s="1"/>
  <c r="C23294" i="29" s="1"/>
  <c r="C23295" i="29" s="1"/>
  <c r="C23296" i="29" s="1"/>
  <c r="C23297" i="29" s="1"/>
  <c r="C23298" i="29" s="1"/>
  <c r="C23299" i="29" s="1"/>
  <c r="C23300" i="29" s="1"/>
  <c r="C23301" i="29" s="1"/>
  <c r="C23302" i="29" s="1"/>
  <c r="C23303" i="29" s="1"/>
  <c r="C23304" i="29" s="1"/>
  <c r="C23305" i="29" s="1"/>
  <c r="C23306" i="29" s="1"/>
  <c r="C23307" i="29" s="1"/>
  <c r="C23308" i="29" s="1"/>
  <c r="C23309" i="29" s="1"/>
  <c r="C23310" i="29" s="1"/>
  <c r="C23311" i="29" s="1"/>
  <c r="C23312" i="29" s="1"/>
  <c r="C23313" i="29" s="1"/>
  <c r="C23314" i="29" s="1"/>
  <c r="C23315" i="29" s="1"/>
  <c r="C23316" i="29" s="1"/>
  <c r="C23317" i="29" s="1"/>
  <c r="C23318" i="29" s="1"/>
  <c r="C23319" i="29" s="1"/>
  <c r="C23320" i="29" s="1"/>
  <c r="C23321" i="29" s="1"/>
  <c r="C23322" i="29" s="1"/>
  <c r="C23323" i="29" s="1"/>
  <c r="C23324" i="29" s="1"/>
  <c r="C23325" i="29" s="1"/>
  <c r="C23326" i="29" s="1"/>
  <c r="C23327" i="29" s="1"/>
  <c r="C23328" i="29" s="1"/>
  <c r="C23329" i="29" s="1"/>
  <c r="C23330" i="29" s="1"/>
  <c r="C23331" i="29" s="1"/>
  <c r="C23332" i="29" s="1"/>
  <c r="C23333" i="29" s="1"/>
  <c r="C23334" i="29" s="1"/>
  <c r="C23335" i="29" s="1"/>
  <c r="C23336" i="29" s="1"/>
  <c r="C23337" i="29" s="1"/>
  <c r="C23338" i="29" s="1"/>
  <c r="C23339" i="29" s="1"/>
  <c r="C23340" i="29" s="1"/>
  <c r="C23341" i="29" s="1"/>
  <c r="C23342" i="29" s="1"/>
  <c r="C23343" i="29" s="1"/>
  <c r="C23344" i="29" s="1"/>
  <c r="C23345" i="29" s="1"/>
  <c r="C23346" i="29" s="1"/>
  <c r="C23347" i="29" s="1"/>
  <c r="C23348" i="29" s="1"/>
  <c r="C23349" i="29" s="1"/>
  <c r="C23350" i="29" s="1"/>
  <c r="C23351" i="29" s="1"/>
  <c r="C23352" i="29" s="1"/>
  <c r="C23353" i="29" s="1"/>
  <c r="C23354" i="29" s="1"/>
  <c r="C23355" i="29" s="1"/>
  <c r="C23356" i="29" s="1"/>
  <c r="C23357" i="29" s="1"/>
  <c r="C23358" i="29" s="1"/>
  <c r="C23359" i="29" s="1"/>
  <c r="C23360" i="29" s="1"/>
  <c r="C23361" i="29" s="1"/>
  <c r="C23362" i="29" s="1"/>
  <c r="C23363" i="29" s="1"/>
  <c r="C23364" i="29" s="1"/>
  <c r="C23365" i="29" s="1"/>
  <c r="C23366" i="29" s="1"/>
  <c r="C23367" i="29" s="1"/>
  <c r="C23368" i="29" s="1"/>
  <c r="C23369" i="29" s="1"/>
  <c r="C23370" i="29" s="1"/>
  <c r="C23371" i="29" s="1"/>
  <c r="C23372" i="29" s="1"/>
  <c r="C23373" i="29" s="1"/>
  <c r="C23374" i="29" s="1"/>
  <c r="C23375" i="29" s="1"/>
  <c r="C23376" i="29" s="1"/>
  <c r="C23377" i="29" s="1"/>
  <c r="C23378" i="29" s="1"/>
  <c r="C23379" i="29" s="1"/>
  <c r="C23380" i="29" s="1"/>
  <c r="C23381" i="29" s="1"/>
  <c r="C23382" i="29" s="1"/>
  <c r="C23383" i="29" s="1"/>
  <c r="C23384" i="29" s="1"/>
  <c r="C23385" i="29" s="1"/>
  <c r="C23386" i="29" s="1"/>
  <c r="C23387" i="29" s="1"/>
  <c r="C23388" i="29" s="1"/>
  <c r="C23389" i="29" s="1"/>
  <c r="C23390" i="29" s="1"/>
  <c r="D23382" i="29"/>
  <c r="D23383" i="29" s="1"/>
  <c r="D23384" i="29" s="1"/>
  <c r="D23385" i="29" s="1"/>
  <c r="D23386" i="29" s="1"/>
  <c r="D23387" i="29" s="1"/>
  <c r="D23388" i="29" s="1"/>
  <c r="D23389" i="29" s="1"/>
  <c r="D23390" i="29" s="1"/>
  <c r="D23391" i="29" s="1"/>
  <c r="D23392" i="29" s="1"/>
  <c r="D23393" i="29" s="1"/>
  <c r="D23394" i="29" s="1"/>
  <c r="D23395" i="29" s="1"/>
  <c r="D23396" i="29" s="1"/>
  <c r="D23397" i="29" s="1"/>
  <c r="D23398" i="29" s="1"/>
  <c r="D23399" i="29" s="1"/>
  <c r="D23400" i="29" s="1"/>
  <c r="D23401" i="29" s="1"/>
  <c r="D23402" i="29" s="1"/>
  <c r="D23403" i="29" s="1"/>
  <c r="D23404" i="29" s="1"/>
  <c r="D23405" i="29" s="1"/>
  <c r="D23406" i="29" s="1"/>
  <c r="D23407" i="29" s="1"/>
  <c r="D23408" i="29" s="1"/>
  <c r="D23409" i="29" s="1"/>
  <c r="D23410" i="29" s="1"/>
  <c r="D23411" i="29" s="1"/>
  <c r="D23412" i="29" s="1"/>
  <c r="D23413" i="29" s="1"/>
  <c r="D23414" i="29" s="1"/>
  <c r="D23415" i="29" s="1"/>
  <c r="D23416" i="29" s="1"/>
  <c r="D23417" i="29" s="1"/>
  <c r="D23418" i="29" s="1"/>
  <c r="D23419" i="29" s="1"/>
  <c r="D23420" i="29" s="1"/>
  <c r="D23421" i="29" s="1"/>
  <c r="D23422" i="29" s="1"/>
  <c r="D23423" i="29" s="1"/>
  <c r="D23424" i="29" s="1"/>
  <c r="D23425" i="29" s="1"/>
  <c r="D23426" i="29" s="1"/>
  <c r="D23427" i="29" s="1"/>
  <c r="D23428" i="29" s="1"/>
  <c r="D23429" i="29" s="1"/>
  <c r="D23430" i="29" s="1"/>
  <c r="D23431" i="29" s="1"/>
  <c r="D23432" i="29" s="1"/>
  <c r="D23433" i="29" s="1"/>
  <c r="D23434" i="29" s="1"/>
  <c r="D23435" i="29" s="1"/>
  <c r="D23436" i="29" s="1"/>
  <c r="D23437" i="29" s="1"/>
  <c r="D23438" i="29" s="1"/>
  <c r="D23439" i="29" s="1"/>
  <c r="D23440" i="29" s="1"/>
  <c r="D23441" i="29" s="1"/>
  <c r="D23442" i="29" s="1"/>
  <c r="D23443" i="29" s="1"/>
  <c r="D23444" i="29" s="1"/>
  <c r="D23445" i="29" s="1"/>
  <c r="D23446" i="29" s="1"/>
  <c r="D23447" i="29" s="1"/>
  <c r="D23448" i="29" s="1"/>
  <c r="D23449" i="29" s="1"/>
  <c r="D23450" i="29" s="1"/>
  <c r="D23451" i="29" s="1"/>
  <c r="D23452" i="29" s="1"/>
  <c r="D23453" i="29" s="1"/>
  <c r="D23454" i="29" s="1"/>
  <c r="D23455" i="29" s="1"/>
  <c r="D23456" i="29" s="1"/>
  <c r="D23457" i="29" s="1"/>
  <c r="D23458" i="29" s="1"/>
  <c r="D23459" i="29" s="1"/>
  <c r="D23460" i="29" s="1"/>
  <c r="D23461" i="29" s="1"/>
  <c r="D23462" i="29" s="1"/>
  <c r="D23463" i="29" s="1"/>
  <c r="D23464" i="29" s="1"/>
  <c r="D23465" i="29" s="1"/>
  <c r="D23466" i="29" s="1"/>
  <c r="D23467" i="29" s="1"/>
  <c r="D23468" i="29" s="1"/>
  <c r="D23469" i="29" s="1"/>
  <c r="D23470" i="29" s="1"/>
  <c r="D23471" i="29" s="1"/>
  <c r="D23472" i="29" s="1"/>
  <c r="D23473" i="29" s="1"/>
  <c r="D23474" i="29" s="1"/>
  <c r="D23475" i="29" s="1"/>
  <c r="D23476" i="29" s="1"/>
  <c r="D23477" i="29" s="1"/>
  <c r="D23478" i="29" s="1"/>
  <c r="D23479" i="29" s="1"/>
  <c r="D23480" i="29" s="1"/>
  <c r="D23481" i="29" s="1"/>
  <c r="D23482" i="29" s="1"/>
  <c r="D23483" i="29" s="1"/>
  <c r="D23484" i="29" s="1"/>
  <c r="D23485" i="29" s="1"/>
  <c r="D23486" i="29" s="1"/>
  <c r="D23487" i="29" s="1"/>
  <c r="D23488" i="29" s="1"/>
  <c r="D23489" i="29" s="1"/>
  <c r="D23490" i="29" s="1"/>
  <c r="D23491" i="29" s="1"/>
  <c r="D23492" i="29" s="1"/>
  <c r="D23493" i="29" s="1"/>
  <c r="D23494" i="29" s="1"/>
  <c r="D23495" i="29" s="1"/>
  <c r="D23496" i="29" s="1"/>
  <c r="D23497" i="29" s="1"/>
  <c r="D23498" i="29" s="1"/>
  <c r="D23499" i="29" s="1"/>
  <c r="D23500" i="29" s="1"/>
  <c r="D23501" i="29" s="1"/>
  <c r="D23502" i="29" s="1"/>
  <c r="D23503" i="29" s="1"/>
  <c r="D23504" i="29" s="1"/>
  <c r="D23505" i="29" s="1"/>
  <c r="D23506" i="29" s="1"/>
  <c r="D23507" i="29" s="1"/>
  <c r="D23508" i="29" s="1"/>
  <c r="D23509" i="29" s="1"/>
  <c r="D23510" i="29" s="1"/>
  <c r="D23511" i="29" s="1"/>
  <c r="D23512" i="29" s="1"/>
  <c r="D23513" i="29" s="1"/>
  <c r="D23514" i="29" s="1"/>
  <c r="D23515" i="29" s="1"/>
  <c r="D23516" i="29" s="1"/>
  <c r="D23517" i="29" s="1"/>
  <c r="D23518" i="29" s="1"/>
  <c r="D23519" i="29" s="1"/>
  <c r="D23520" i="29" s="1"/>
  <c r="D23521" i="29" s="1"/>
  <c r="D23522" i="29" s="1"/>
  <c r="D23523" i="29" s="1"/>
  <c r="D23524" i="29" s="1"/>
  <c r="D23525" i="29" s="1"/>
  <c r="D23526" i="29" s="1"/>
  <c r="D23527" i="29" s="1"/>
  <c r="D23528" i="29" s="1"/>
  <c r="D23529" i="29" s="1"/>
  <c r="D23530" i="29" s="1"/>
  <c r="D23531" i="29" s="1"/>
  <c r="D23532" i="29" s="1"/>
  <c r="D23533" i="29" s="1"/>
  <c r="D23534" i="29" s="1"/>
  <c r="D23535" i="29" s="1"/>
  <c r="D23536" i="29" s="1"/>
  <c r="D23537" i="29" s="1"/>
  <c r="D23538" i="29" s="1"/>
  <c r="D23539" i="29" s="1"/>
  <c r="D23540" i="29" s="1"/>
  <c r="D23541" i="29" s="1"/>
  <c r="D23542" i="29" s="1"/>
  <c r="D23543" i="29" s="1"/>
  <c r="D23544" i="29" s="1"/>
  <c r="D23545" i="29" s="1"/>
  <c r="D23546" i="29" s="1"/>
  <c r="D23547" i="29" s="1"/>
  <c r="D23548" i="29" s="1"/>
  <c r="D23549" i="29" s="1"/>
  <c r="D23550" i="29" s="1"/>
  <c r="D23551" i="29" s="1"/>
  <c r="D23552" i="29" s="1"/>
  <c r="D23553" i="29" s="1"/>
  <c r="D23554" i="29" s="1"/>
  <c r="D23555" i="29" s="1"/>
  <c r="D23556" i="29" s="1"/>
  <c r="D23557" i="29" s="1"/>
  <c r="D23558" i="29" s="1"/>
  <c r="D23559" i="29" s="1"/>
  <c r="D23560" i="29" s="1"/>
  <c r="D23561" i="29" s="1"/>
  <c r="D23562" i="29" s="1"/>
  <c r="D23563" i="29" s="1"/>
  <c r="D23564" i="29" s="1"/>
  <c r="D23565" i="29" s="1"/>
  <c r="D23566" i="29" s="1"/>
  <c r="D23567" i="29" s="1"/>
  <c r="D23568" i="29" s="1"/>
  <c r="D23569" i="29" s="1"/>
  <c r="D23570" i="29" s="1"/>
  <c r="D23571" i="29" s="1"/>
  <c r="D23572" i="29" s="1"/>
  <c r="D23573" i="29" s="1"/>
  <c r="D23574" i="29" s="1"/>
  <c r="D23575" i="29" s="1"/>
  <c r="D23576" i="29" s="1"/>
  <c r="D23577" i="29" s="1"/>
  <c r="D23578" i="29" s="1"/>
  <c r="D23579" i="29" s="1"/>
  <c r="D23580" i="29" s="1"/>
  <c r="D23581" i="29" s="1"/>
  <c r="D23582" i="29" s="1"/>
  <c r="D23583" i="29" s="1"/>
  <c r="D23584" i="29" s="1"/>
  <c r="D23585" i="29" s="1"/>
  <c r="D23586" i="29" s="1"/>
  <c r="D23587" i="29" s="1"/>
  <c r="D23588" i="29" s="1"/>
  <c r="D23589" i="29" s="1"/>
  <c r="D23590" i="29" s="1"/>
  <c r="D23591" i="29" s="1"/>
  <c r="D23592" i="29" s="1"/>
  <c r="D23593" i="29" s="1"/>
  <c r="D23594" i="29" s="1"/>
  <c r="D23595" i="29" s="1"/>
  <c r="D23596" i="29" s="1"/>
  <c r="D23597" i="29" s="1"/>
  <c r="D23598" i="29" s="1"/>
  <c r="D23599" i="29" s="1"/>
  <c r="D23600" i="29" s="1"/>
  <c r="D23601" i="29" s="1"/>
  <c r="D23602" i="29" s="1"/>
  <c r="D23603" i="29" s="1"/>
  <c r="D23604" i="29" s="1"/>
  <c r="D23605" i="29" s="1"/>
  <c r="D23606" i="29" s="1"/>
  <c r="D23607" i="29" s="1"/>
  <c r="D23608" i="29" s="1"/>
  <c r="D23609" i="29" s="1"/>
  <c r="D23610" i="29" s="1"/>
  <c r="D23611" i="29" s="1"/>
  <c r="D23612" i="29" s="1"/>
  <c r="D23613" i="29" s="1"/>
  <c r="D23614" i="29" s="1"/>
  <c r="D23615" i="29" s="1"/>
  <c r="D23616" i="29" s="1"/>
  <c r="D23617" i="29" s="1"/>
  <c r="D23618" i="29" s="1"/>
  <c r="D23619" i="29" s="1"/>
  <c r="D23620" i="29" s="1"/>
  <c r="D23621" i="29" s="1"/>
  <c r="D23622" i="29" s="1"/>
  <c r="D23623" i="29" s="1"/>
  <c r="D23624" i="29" s="1"/>
  <c r="D23625" i="29" s="1"/>
  <c r="D23626" i="29" s="1"/>
  <c r="D23627" i="29" s="1"/>
  <c r="D23628" i="29" s="1"/>
  <c r="D23629" i="29" s="1"/>
  <c r="D23630" i="29" s="1"/>
  <c r="D23631" i="29" s="1"/>
  <c r="D23632" i="29" s="1"/>
  <c r="D23633" i="29" s="1"/>
  <c r="D23634" i="29" s="1"/>
  <c r="D23635" i="29" s="1"/>
  <c r="D23636" i="29" s="1"/>
  <c r="D23637" i="29" s="1"/>
  <c r="D23638" i="29" s="1"/>
  <c r="D23639" i="29" s="1"/>
  <c r="D23640" i="29" s="1"/>
  <c r="D23641" i="29" s="1"/>
  <c r="D23642" i="29" s="1"/>
  <c r="D23643" i="29" s="1"/>
  <c r="D23644" i="29" s="1"/>
  <c r="D23645" i="29" s="1"/>
  <c r="D23646" i="29" s="1"/>
  <c r="D23647" i="29" s="1"/>
  <c r="D23648" i="29" s="1"/>
  <c r="D23649" i="29" s="1"/>
  <c r="D23650" i="29" s="1"/>
  <c r="D23651" i="29" s="1"/>
  <c r="D23652" i="29" s="1"/>
  <c r="B23392" i="29"/>
  <c r="B23393" i="29" s="1"/>
  <c r="B23394" i="29" s="1"/>
  <c r="B23395" i="29" s="1"/>
  <c r="B23396" i="29" s="1"/>
  <c r="B23397" i="29" s="1"/>
  <c r="B23398" i="29" s="1"/>
  <c r="B23399" i="29" s="1"/>
  <c r="B23400" i="29" s="1"/>
  <c r="B23401" i="29" s="1"/>
  <c r="B23402" i="29" s="1"/>
  <c r="B23403" i="29" s="1"/>
  <c r="B23404" i="29" s="1"/>
  <c r="B23405" i="29" s="1"/>
  <c r="B23406" i="29" s="1"/>
  <c r="B23407" i="29" s="1"/>
  <c r="B23408" i="29" s="1"/>
  <c r="B23409" i="29" s="1"/>
  <c r="B23410" i="29" s="1"/>
  <c r="B23411" i="29" s="1"/>
  <c r="B23412" i="29" s="1"/>
  <c r="B23413" i="29" s="1"/>
  <c r="B23414" i="29" s="1"/>
  <c r="B23415" i="29" s="1"/>
  <c r="B23416" i="29" s="1"/>
  <c r="B23417" i="29" s="1"/>
  <c r="B23418" i="29" s="1"/>
  <c r="B23419" i="29" s="1"/>
  <c r="B23420" i="29" s="1"/>
  <c r="B23421" i="29" s="1"/>
  <c r="B23422" i="29" s="1"/>
  <c r="B23423" i="29" s="1"/>
  <c r="B23424" i="29" s="1"/>
  <c r="B23425" i="29" s="1"/>
  <c r="B23426" i="29" s="1"/>
  <c r="B23427" i="29" s="1"/>
  <c r="B23428" i="29" s="1"/>
  <c r="B23429" i="29" s="1"/>
  <c r="B23430" i="29" s="1"/>
  <c r="B23431" i="29" s="1"/>
  <c r="B23432" i="29" s="1"/>
  <c r="B23433" i="29" s="1"/>
  <c r="B23434" i="29" s="1"/>
  <c r="B23435" i="29" s="1"/>
  <c r="B23436" i="29" s="1"/>
  <c r="B23437" i="29" s="1"/>
  <c r="B23438" i="29" s="1"/>
  <c r="B23439" i="29" s="1"/>
  <c r="B23440" i="29" s="1"/>
  <c r="B23441" i="29" s="1"/>
  <c r="B23442" i="29" s="1"/>
  <c r="B23443" i="29" s="1"/>
  <c r="B23444" i="29" s="1"/>
  <c r="B23445" i="29" s="1"/>
  <c r="B23446" i="29" s="1"/>
  <c r="B23447" i="29" s="1"/>
  <c r="B23448" i="29" s="1"/>
  <c r="B23449" i="29" s="1"/>
  <c r="B23450" i="29" s="1"/>
  <c r="B23451" i="29" s="1"/>
  <c r="B23452" i="29" s="1"/>
  <c r="B23453" i="29" s="1"/>
  <c r="B23454" i="29" s="1"/>
  <c r="B23455" i="29" s="1"/>
  <c r="B23456" i="29" s="1"/>
  <c r="B23457" i="29" s="1"/>
  <c r="B23458" i="29" s="1"/>
  <c r="B23459" i="29" s="1"/>
  <c r="B23460" i="29" s="1"/>
  <c r="B23461" i="29" s="1"/>
  <c r="B23462" i="29" s="1"/>
  <c r="B23463" i="29" s="1"/>
  <c r="B23464" i="29" s="1"/>
  <c r="B23465" i="29" s="1"/>
  <c r="B23466" i="29" s="1"/>
  <c r="B23467" i="29" s="1"/>
  <c r="B23468" i="29" s="1"/>
  <c r="B23469" i="29" s="1"/>
  <c r="B23470" i="29" s="1"/>
  <c r="B23471" i="29" s="1"/>
  <c r="B23472" i="29" s="1"/>
  <c r="B23473" i="29" s="1"/>
  <c r="B23474" i="29" s="1"/>
  <c r="B23475" i="29" s="1"/>
  <c r="B23476" i="29" s="1"/>
  <c r="B23477" i="29" s="1"/>
  <c r="B23478" i="29" s="1"/>
  <c r="B23479" i="29" s="1"/>
  <c r="B23480" i="29" s="1"/>
  <c r="B23481" i="29" s="1"/>
  <c r="B23482" i="29" s="1"/>
  <c r="B23483" i="29" s="1"/>
  <c r="B23484" i="29" s="1"/>
  <c r="B23485" i="29" s="1"/>
  <c r="B23486" i="29" s="1"/>
  <c r="B23487" i="29" s="1"/>
  <c r="B23488" i="29" s="1"/>
  <c r="B23489" i="29" s="1"/>
  <c r="B23490" i="29" s="1"/>
  <c r="B23491" i="29" s="1"/>
  <c r="B23492" i="29" s="1"/>
  <c r="B23493" i="29" s="1"/>
  <c r="B23494" i="29" s="1"/>
  <c r="B23495" i="29" s="1"/>
  <c r="B23496" i="29" s="1"/>
  <c r="B23497" i="29" s="1"/>
  <c r="B23498" i="29" s="1"/>
  <c r="B23499" i="29" s="1"/>
  <c r="B23500" i="29" s="1"/>
  <c r="B23501" i="29" s="1"/>
  <c r="B23502" i="29" s="1"/>
  <c r="B23503" i="29" s="1"/>
  <c r="B23504" i="29" s="1"/>
  <c r="B23505" i="29" s="1"/>
  <c r="B23506" i="29" s="1"/>
  <c r="B23507" i="29" s="1"/>
  <c r="B23508" i="29" s="1"/>
  <c r="B23509" i="29" s="1"/>
  <c r="B23510" i="29" s="1"/>
  <c r="B23511" i="29" s="1"/>
  <c r="B23512" i="29" s="1"/>
  <c r="B23513" i="29" s="1"/>
  <c r="B23514" i="29" s="1"/>
  <c r="B23515" i="29" s="1"/>
  <c r="B23516" i="29" s="1"/>
  <c r="B23517" i="29" s="1"/>
  <c r="B23518" i="29" s="1"/>
  <c r="B23519" i="29" s="1"/>
  <c r="B23520" i="29" s="1"/>
  <c r="B23521" i="29" s="1"/>
  <c r="B23522" i="29" s="1"/>
  <c r="B23523" i="29" s="1"/>
  <c r="B23524" i="29" s="1"/>
  <c r="B23525" i="29" s="1"/>
  <c r="B23526" i="29" s="1"/>
  <c r="B23527" i="29" s="1"/>
  <c r="B23528" i="29" s="1"/>
  <c r="B23529" i="29" s="1"/>
  <c r="B23530" i="29" s="1"/>
  <c r="B23531" i="29" s="1"/>
  <c r="B23532" i="29" s="1"/>
  <c r="B23533" i="29" s="1"/>
  <c r="B23534" i="29" s="1"/>
  <c r="B23535" i="29" s="1"/>
  <c r="B23536" i="29" s="1"/>
  <c r="B23537" i="29" s="1"/>
  <c r="B23538" i="29" s="1"/>
  <c r="B23539" i="29" s="1"/>
  <c r="B23540" i="29" s="1"/>
  <c r="B23541" i="29" s="1"/>
  <c r="B23542" i="29" s="1"/>
  <c r="B23543" i="29" s="1"/>
  <c r="B23544" i="29" s="1"/>
  <c r="B23545" i="29" s="1"/>
  <c r="B23546" i="29" s="1"/>
  <c r="B23547" i="29" s="1"/>
  <c r="B23548" i="29" s="1"/>
  <c r="B23549" i="29" s="1"/>
  <c r="B23550" i="29" s="1"/>
  <c r="B23551" i="29" s="1"/>
  <c r="B23552" i="29" s="1"/>
  <c r="B23553" i="29" s="1"/>
  <c r="B23554" i="29" s="1"/>
  <c r="B23555" i="29" s="1"/>
  <c r="B23556" i="29" s="1"/>
  <c r="B23557" i="29" s="1"/>
  <c r="B23558" i="29" s="1"/>
  <c r="B23559" i="29" s="1"/>
  <c r="B23560" i="29" s="1"/>
  <c r="B23561" i="29" s="1"/>
  <c r="B23562" i="29" s="1"/>
  <c r="B23563" i="29" s="1"/>
  <c r="B23564" i="29" s="1"/>
  <c r="B23565" i="29" s="1"/>
  <c r="B23566" i="29" s="1"/>
  <c r="B23567" i="29" s="1"/>
  <c r="B23568" i="29" s="1"/>
  <c r="B23569" i="29" s="1"/>
  <c r="B23570" i="29" s="1"/>
  <c r="B23571" i="29" s="1"/>
  <c r="B23572" i="29" s="1"/>
  <c r="B23573" i="29" s="1"/>
  <c r="B23574" i="29" s="1"/>
  <c r="B23575" i="29" s="1"/>
  <c r="B23576" i="29" s="1"/>
  <c r="B23577" i="29" s="1"/>
  <c r="B23578" i="29" s="1"/>
  <c r="B23579" i="29" s="1"/>
  <c r="B23580" i="29" s="1"/>
  <c r="B23581" i="29" s="1"/>
  <c r="B23582" i="29" s="1"/>
  <c r="B23583" i="29" s="1"/>
  <c r="B23584" i="29" s="1"/>
  <c r="B23585" i="29" s="1"/>
  <c r="B23586" i="29" s="1"/>
  <c r="B23587" i="29" s="1"/>
  <c r="B23588" i="29" s="1"/>
  <c r="B23589" i="29" s="1"/>
  <c r="B23590" i="29" s="1"/>
  <c r="B23591" i="29" s="1"/>
  <c r="B23592" i="29" s="1"/>
  <c r="B23593" i="29" s="1"/>
  <c r="B23594" i="29" s="1"/>
  <c r="B23595" i="29" s="1"/>
  <c r="B23596" i="29" s="1"/>
  <c r="B23597" i="29" s="1"/>
  <c r="B23598" i="29" s="1"/>
  <c r="B23599" i="29" s="1"/>
  <c r="B23600" i="29" s="1"/>
  <c r="B23601" i="29" s="1"/>
  <c r="B23602" i="29" s="1"/>
  <c r="B23603" i="29" s="1"/>
  <c r="B23604" i="29" s="1"/>
  <c r="B23605" i="29" s="1"/>
  <c r="B23606" i="29" s="1"/>
  <c r="B23607" i="29" s="1"/>
  <c r="B23608" i="29" s="1"/>
  <c r="B23609" i="29" s="1"/>
  <c r="B23610" i="29" s="1"/>
  <c r="B23611" i="29" s="1"/>
  <c r="B23612" i="29" s="1"/>
  <c r="B23613" i="29" s="1"/>
  <c r="B23614" i="29" s="1"/>
  <c r="B23615" i="29" s="1"/>
  <c r="B23616" i="29" s="1"/>
  <c r="B23617" i="29" s="1"/>
  <c r="B23618" i="29" s="1"/>
  <c r="B23619" i="29" s="1"/>
  <c r="B23620" i="29" s="1"/>
  <c r="B23621" i="29" s="1"/>
  <c r="B23622" i="29" s="1"/>
  <c r="B23623" i="29" s="1"/>
  <c r="B23624" i="29" s="1"/>
  <c r="B23625" i="29" s="1"/>
  <c r="B23626" i="29" s="1"/>
  <c r="B23627" i="29" s="1"/>
  <c r="B23628" i="29" s="1"/>
  <c r="B23629" i="29" s="1"/>
  <c r="B23630" i="29" s="1"/>
  <c r="B23631" i="29" s="1"/>
  <c r="B23632" i="29" s="1"/>
  <c r="B23633" i="29" s="1"/>
  <c r="B23634" i="29" s="1"/>
  <c r="B23635" i="29" s="1"/>
  <c r="B23636" i="29" s="1"/>
  <c r="B23637" i="29" s="1"/>
  <c r="B23638" i="29" s="1"/>
  <c r="B23639" i="29" s="1"/>
  <c r="B23640" i="29" s="1"/>
  <c r="B23641" i="29" s="1"/>
  <c r="B23642" i="29" s="1"/>
  <c r="B23643" i="29" s="1"/>
  <c r="B23644" i="29" s="1"/>
  <c r="B23645" i="29" s="1"/>
  <c r="B23646" i="29" s="1"/>
  <c r="B23647" i="29" s="1"/>
  <c r="B23648" i="29" s="1"/>
  <c r="B23649" i="29" s="1"/>
  <c r="B23650" i="29" s="1"/>
  <c r="B23651" i="29" s="1"/>
  <c r="C23392" i="29"/>
  <c r="C23393" i="29" s="1"/>
  <c r="C23394" i="29" s="1"/>
  <c r="C23395" i="29" s="1"/>
  <c r="C23396" i="29" s="1"/>
  <c r="C23397" i="29" s="1"/>
  <c r="C23398" i="29" s="1"/>
  <c r="C23399" i="29" s="1"/>
  <c r="C23400" i="29" s="1"/>
  <c r="C23401" i="29" s="1"/>
  <c r="C23402" i="29" s="1"/>
  <c r="C23403" i="29" s="1"/>
  <c r="C23404" i="29" s="1"/>
  <c r="C23405" i="29" s="1"/>
  <c r="C23406" i="29" s="1"/>
  <c r="C23407" i="29" s="1"/>
  <c r="C23408" i="29" s="1"/>
  <c r="C23409" i="29" s="1"/>
  <c r="C23410" i="29" s="1"/>
  <c r="C23411" i="29" s="1"/>
  <c r="C23412" i="29" s="1"/>
  <c r="C23413" i="29" s="1"/>
  <c r="C23414" i="29" s="1"/>
  <c r="C23415" i="29" s="1"/>
  <c r="C23416" i="29" s="1"/>
  <c r="C23417" i="29" s="1"/>
  <c r="C23418" i="29" s="1"/>
  <c r="C23419" i="29" s="1"/>
  <c r="C23420" i="29" s="1"/>
  <c r="C23421" i="29" s="1"/>
  <c r="C23422" i="29" s="1"/>
  <c r="C23423" i="29" s="1"/>
  <c r="C23424" i="29" s="1"/>
  <c r="C23425" i="29" s="1"/>
  <c r="C23426" i="29" s="1"/>
  <c r="C23427" i="29" s="1"/>
  <c r="C23428" i="29" s="1"/>
  <c r="C23429" i="29" s="1"/>
  <c r="C23430" i="29" s="1"/>
  <c r="C23431" i="29" s="1"/>
  <c r="C23432" i="29" s="1"/>
  <c r="C23433" i="29" s="1"/>
  <c r="C23434" i="29" s="1"/>
  <c r="C23435" i="29" s="1"/>
  <c r="C23436" i="29" s="1"/>
  <c r="C23437" i="29" s="1"/>
  <c r="C23438" i="29" s="1"/>
  <c r="C23439" i="29" s="1"/>
  <c r="C23440" i="29" s="1"/>
  <c r="C23441" i="29" s="1"/>
  <c r="C23442" i="29" s="1"/>
  <c r="C23443" i="29" s="1"/>
  <c r="C23444" i="29" s="1"/>
  <c r="C23445" i="29" s="1"/>
  <c r="C23446" i="29" s="1"/>
  <c r="C23447" i="29" s="1"/>
  <c r="C23448" i="29" s="1"/>
  <c r="C23449" i="29" s="1"/>
  <c r="C23450" i="29" s="1"/>
  <c r="C23451" i="29" s="1"/>
  <c r="C23452" i="29" s="1"/>
  <c r="C23453" i="29" s="1"/>
  <c r="C23454" i="29" s="1"/>
  <c r="C23455" i="29" s="1"/>
  <c r="C23456" i="29" s="1"/>
  <c r="C23457" i="29" s="1"/>
  <c r="C23458" i="29" s="1"/>
  <c r="C23459" i="29" s="1"/>
  <c r="C23460" i="29" s="1"/>
  <c r="C23461" i="29" s="1"/>
  <c r="C23462" i="29" s="1"/>
  <c r="C23463" i="29" s="1"/>
  <c r="C23464" i="29" s="1"/>
  <c r="C23465" i="29" s="1"/>
  <c r="C23466" i="29" s="1"/>
  <c r="C23467" i="29" s="1"/>
  <c r="C23468" i="29" s="1"/>
  <c r="C23469" i="29" s="1"/>
  <c r="C23470" i="29" s="1"/>
  <c r="C23471" i="29" s="1"/>
  <c r="C23472" i="29" s="1"/>
  <c r="C23473" i="29" s="1"/>
  <c r="C23474" i="29" s="1"/>
  <c r="C23475" i="29" s="1"/>
  <c r="C23476" i="29" s="1"/>
  <c r="C23477" i="29" s="1"/>
  <c r="C23478" i="29" s="1"/>
  <c r="C23479" i="29" s="1"/>
  <c r="C23480" i="29" s="1"/>
  <c r="C23481" i="29" s="1"/>
  <c r="C23482" i="29" s="1"/>
  <c r="C23483" i="29" s="1"/>
  <c r="C23484" i="29" s="1"/>
  <c r="C23485" i="29" s="1"/>
  <c r="C23486" i="29" s="1"/>
  <c r="C23487" i="29" s="1"/>
  <c r="C23488" i="29" s="1"/>
  <c r="C23489" i="29" s="1"/>
  <c r="C23490" i="29" s="1"/>
  <c r="C23491" i="29" s="1"/>
  <c r="C23492" i="29" s="1"/>
  <c r="C23493" i="29" s="1"/>
  <c r="C23494" i="29" s="1"/>
  <c r="C23495" i="29" s="1"/>
  <c r="C23496" i="29" s="1"/>
  <c r="C23497" i="29" s="1"/>
  <c r="C23498" i="29" s="1"/>
  <c r="C23499" i="29" s="1"/>
  <c r="C23500" i="29" s="1"/>
  <c r="C23501" i="29" s="1"/>
  <c r="C23502" i="29" s="1"/>
  <c r="C23503" i="29" s="1"/>
  <c r="C23504" i="29" s="1"/>
  <c r="C23505" i="29" s="1"/>
  <c r="C23506" i="29" s="1"/>
  <c r="C23507" i="29" s="1"/>
  <c r="C23508" i="29" s="1"/>
  <c r="C23509" i="29" s="1"/>
  <c r="C23510" i="29" s="1"/>
  <c r="C23511" i="29" s="1"/>
  <c r="C23512" i="29" s="1"/>
  <c r="C23513" i="29" s="1"/>
  <c r="C23514" i="29" s="1"/>
  <c r="C23515" i="29" s="1"/>
  <c r="C23516" i="29" s="1"/>
  <c r="C23517" i="29" s="1"/>
  <c r="C23518" i="29" s="1"/>
  <c r="C23519" i="29" s="1"/>
  <c r="C23520" i="29" s="1"/>
  <c r="C23521" i="29" s="1"/>
  <c r="C23522" i="29" s="1"/>
  <c r="C23523" i="29" s="1"/>
  <c r="C23524" i="29" s="1"/>
  <c r="C23525" i="29" s="1"/>
  <c r="C23526" i="29" s="1"/>
  <c r="C23527" i="29" s="1"/>
  <c r="C23528" i="29" s="1"/>
  <c r="C23529" i="29" s="1"/>
  <c r="C23530" i="29" s="1"/>
  <c r="C23531" i="29" s="1"/>
  <c r="C23532" i="29" s="1"/>
  <c r="C23533" i="29" s="1"/>
  <c r="C23534" i="29" s="1"/>
  <c r="C23535" i="29" s="1"/>
  <c r="C23536" i="29" s="1"/>
  <c r="C23537" i="29" s="1"/>
  <c r="C23538" i="29" s="1"/>
  <c r="C23539" i="29" s="1"/>
  <c r="C23540" i="29" s="1"/>
  <c r="C23541" i="29" s="1"/>
  <c r="C23542" i="29" s="1"/>
  <c r="C23543" i="29" s="1"/>
  <c r="C23544" i="29" s="1"/>
  <c r="C23545" i="29" s="1"/>
  <c r="C23546" i="29" s="1"/>
  <c r="C23547" i="29" s="1"/>
  <c r="C23548" i="29" s="1"/>
  <c r="C23549" i="29" s="1"/>
  <c r="C23550" i="29" s="1"/>
  <c r="C23551" i="29" s="1"/>
  <c r="C23552" i="29" s="1"/>
  <c r="C23553" i="29" s="1"/>
  <c r="C23554" i="29" s="1"/>
  <c r="C23555" i="29" s="1"/>
  <c r="C23556" i="29" s="1"/>
  <c r="C23557" i="29" s="1"/>
  <c r="C23558" i="29" s="1"/>
  <c r="C23559" i="29" s="1"/>
  <c r="C23560" i="29" s="1"/>
  <c r="C23561" i="29" s="1"/>
  <c r="C23562" i="29" s="1"/>
  <c r="C23563" i="29" s="1"/>
  <c r="C23564" i="29" s="1"/>
  <c r="C23565" i="29" s="1"/>
  <c r="C23566" i="29" s="1"/>
  <c r="C23567" i="29" s="1"/>
  <c r="C23568" i="29" s="1"/>
  <c r="C23569" i="29" s="1"/>
  <c r="C23570" i="29" s="1"/>
  <c r="C23571" i="29" s="1"/>
  <c r="C23572" i="29" s="1"/>
  <c r="C23573" i="29" s="1"/>
  <c r="C23574" i="29" s="1"/>
  <c r="C23575" i="29" s="1"/>
  <c r="C23576" i="29" s="1"/>
  <c r="C23577" i="29" s="1"/>
  <c r="C23578" i="29" s="1"/>
  <c r="C23579" i="29" s="1"/>
  <c r="C23580" i="29" s="1"/>
  <c r="C23581" i="29" s="1"/>
  <c r="C23582" i="29" s="1"/>
  <c r="C23583" i="29" s="1"/>
  <c r="C23584" i="29" s="1"/>
  <c r="C23585" i="29" s="1"/>
  <c r="C23586" i="29" s="1"/>
  <c r="C23587" i="29" s="1"/>
  <c r="C23588" i="29" s="1"/>
  <c r="C23589" i="29" s="1"/>
  <c r="C23590" i="29" s="1"/>
  <c r="C23591" i="29" s="1"/>
  <c r="C23592" i="29" s="1"/>
  <c r="C23593" i="29" s="1"/>
  <c r="C23594" i="29" s="1"/>
  <c r="C23595" i="29" s="1"/>
  <c r="C23596" i="29" s="1"/>
  <c r="C23597" i="29" s="1"/>
  <c r="C23598" i="29" s="1"/>
  <c r="C23599" i="29" s="1"/>
  <c r="C23600" i="29" s="1"/>
  <c r="C23601" i="29" s="1"/>
  <c r="C23602" i="29" s="1"/>
  <c r="C23603" i="29" s="1"/>
  <c r="C23604" i="29" s="1"/>
  <c r="C23605" i="29" s="1"/>
  <c r="C23606" i="29" s="1"/>
  <c r="C23607" i="29" s="1"/>
  <c r="C23608" i="29" s="1"/>
  <c r="C23609" i="29" s="1"/>
  <c r="C23610" i="29" s="1"/>
  <c r="C23611" i="29" s="1"/>
  <c r="C23612" i="29" s="1"/>
  <c r="C23613" i="29" s="1"/>
  <c r="C23614" i="29" s="1"/>
  <c r="C23615" i="29" s="1"/>
  <c r="C23616" i="29" s="1"/>
  <c r="C23617" i="29" s="1"/>
  <c r="C23618" i="29" s="1"/>
  <c r="C23619" i="29" s="1"/>
  <c r="C23620" i="29" s="1"/>
  <c r="C23621" i="29" s="1"/>
  <c r="C23622" i="29" s="1"/>
  <c r="C23623" i="29" s="1"/>
  <c r="C23624" i="29" s="1"/>
  <c r="C23625" i="29" s="1"/>
  <c r="C23626" i="29" s="1"/>
  <c r="C23627" i="29" s="1"/>
  <c r="C23628" i="29" s="1"/>
  <c r="C23629" i="29" s="1"/>
  <c r="C23630" i="29" s="1"/>
  <c r="C23631" i="29" s="1"/>
  <c r="C23632" i="29" s="1"/>
  <c r="C23633" i="29" s="1"/>
  <c r="C23634" i="29" s="1"/>
  <c r="C23635" i="29" s="1"/>
  <c r="C23636" i="29" s="1"/>
  <c r="C23637" i="29" s="1"/>
  <c r="C23638" i="29" s="1"/>
  <c r="C23639" i="29" s="1"/>
  <c r="C23640" i="29" s="1"/>
  <c r="C23641" i="29" s="1"/>
  <c r="C23642" i="29" s="1"/>
  <c r="C23643" i="29" s="1"/>
  <c r="C23644" i="29" s="1"/>
  <c r="C23645" i="29" s="1"/>
  <c r="C23646" i="29" s="1"/>
  <c r="C23647" i="29" s="1"/>
  <c r="C23648" i="29" s="1"/>
  <c r="C23649" i="29" s="1"/>
  <c r="C23650" i="29" s="1"/>
  <c r="C23651" i="29" s="1"/>
  <c r="D23748" i="29"/>
  <c r="D23749" i="29" s="1"/>
  <c r="D23750" i="29" s="1"/>
  <c r="D23751" i="29" s="1"/>
  <c r="D23752" i="29" s="1"/>
  <c r="D23753" i="29" s="1"/>
  <c r="D23754" i="29" s="1"/>
  <c r="D23755" i="29" s="1"/>
  <c r="D23756" i="29" s="1"/>
  <c r="D23757" i="29" s="1"/>
  <c r="D23758" i="29" s="1"/>
  <c r="D23759" i="29" s="1"/>
  <c r="D23760" i="29" s="1"/>
  <c r="D23761" i="29" s="1"/>
  <c r="D23762" i="29" s="1"/>
  <c r="D23763" i="29" s="1"/>
  <c r="D23764" i="29" s="1"/>
  <c r="D23765" i="29" s="1"/>
  <c r="D23766" i="29" s="1"/>
  <c r="D23767" i="29" s="1"/>
  <c r="D23768" i="29" s="1"/>
  <c r="D23769" i="29" s="1"/>
  <c r="D23770" i="29" s="1"/>
  <c r="D23771" i="29" s="1"/>
  <c r="D23772" i="29" s="1"/>
  <c r="D23773" i="29" s="1"/>
  <c r="D23774" i="29" s="1"/>
  <c r="D23775" i="29" s="1"/>
  <c r="D23776" i="29" s="1"/>
  <c r="D23777" i="29" s="1"/>
  <c r="D23778" i="29" s="1"/>
  <c r="D23779" i="29" s="1"/>
  <c r="D23780" i="29" s="1"/>
  <c r="D23781" i="29" s="1"/>
  <c r="D23782" i="29" s="1"/>
  <c r="D23783" i="29" s="1"/>
  <c r="D23784" i="29" s="1"/>
  <c r="D23785" i="29" s="1"/>
  <c r="D23786" i="29" s="1"/>
  <c r="D23787" i="29" s="1"/>
  <c r="D23788" i="29" s="1"/>
  <c r="D23789" i="29" s="1"/>
  <c r="D23790" i="29" s="1"/>
  <c r="D23791" i="29" s="1"/>
  <c r="D23792" i="29" s="1"/>
  <c r="D23793" i="29" s="1"/>
  <c r="D23794" i="29" s="1"/>
  <c r="D23795" i="29" s="1"/>
  <c r="D23796" i="29" s="1"/>
  <c r="D23797" i="29" s="1"/>
  <c r="D23798" i="29" s="1"/>
  <c r="D23799" i="29" s="1"/>
  <c r="D23800" i="29" s="1"/>
  <c r="D23801" i="29" s="1"/>
  <c r="D23802" i="29" s="1"/>
  <c r="D23803" i="29" s="1"/>
  <c r="D23804" i="29" s="1"/>
  <c r="D23805" i="29" s="1"/>
  <c r="D23806" i="29" s="1"/>
  <c r="D23807" i="29" s="1"/>
  <c r="D23808" i="29" s="1"/>
  <c r="D23809" i="29" s="1"/>
  <c r="D23810" i="29" s="1"/>
  <c r="D23811" i="29" s="1"/>
  <c r="D23812" i="29" s="1"/>
  <c r="D23813" i="29" s="1"/>
  <c r="D23814" i="29" s="1"/>
  <c r="D23815" i="29" s="1"/>
  <c r="D23816" i="29" s="1"/>
  <c r="D23817" i="29" s="1"/>
  <c r="D23818" i="29" s="1"/>
  <c r="D23819" i="29" s="1"/>
  <c r="D23820" i="29" s="1"/>
  <c r="D23821" i="29" s="1"/>
  <c r="D23822" i="29" s="1"/>
  <c r="D23823" i="29" s="1"/>
  <c r="D23824" i="29" s="1"/>
  <c r="D23825" i="29" s="1"/>
  <c r="D23826" i="29" s="1"/>
  <c r="D23827" i="29" s="1"/>
  <c r="D23828" i="29" s="1"/>
  <c r="D23829" i="29" s="1"/>
  <c r="D23830" i="29" s="1"/>
  <c r="D23831" i="29" s="1"/>
  <c r="D23832" i="29" s="1"/>
  <c r="D23833" i="29" s="1"/>
  <c r="D23834" i="29" s="1"/>
  <c r="D23835" i="29" s="1"/>
  <c r="D23836" i="29" s="1"/>
  <c r="D23837" i="29" s="1"/>
  <c r="D23838" i="29" s="1"/>
  <c r="D23839" i="29" s="1"/>
  <c r="D23840" i="29" s="1"/>
  <c r="D23841" i="29" s="1"/>
  <c r="D23842" i="29" s="1"/>
  <c r="D23843" i="29" s="1"/>
  <c r="D23844" i="29" s="1"/>
  <c r="D23845" i="29" s="1"/>
  <c r="D23846" i="29" s="1"/>
  <c r="D23847" i="29" s="1"/>
  <c r="D23848" i="29" s="1"/>
  <c r="D23849" i="29" s="1"/>
  <c r="D23850" i="29" s="1"/>
  <c r="D23851" i="29" s="1"/>
  <c r="D23852" i="29" s="1"/>
  <c r="D23853" i="29" s="1"/>
  <c r="D23854" i="29" s="1"/>
  <c r="D23855" i="29" s="1"/>
  <c r="D23856" i="29" s="1"/>
  <c r="D23857" i="29" s="1"/>
  <c r="D23858" i="29" s="1"/>
  <c r="D23859" i="29" s="1"/>
  <c r="D23860" i="29" s="1"/>
  <c r="D23861" i="29" s="1"/>
  <c r="D23862" i="29" s="1"/>
  <c r="D23863" i="29" s="1"/>
  <c r="D23864" i="29" s="1"/>
  <c r="D23865" i="29" s="1"/>
  <c r="D23866" i="29" s="1"/>
  <c r="D23867" i="29" s="1"/>
  <c r="D23868" i="29" s="1"/>
  <c r="D23869" i="29" s="1"/>
  <c r="D23870" i="29" s="1"/>
  <c r="D23871" i="29" s="1"/>
  <c r="D23872" i="29" s="1"/>
  <c r="D23873" i="29" s="1"/>
  <c r="D23874" i="29" s="1"/>
  <c r="D23875" i="29" s="1"/>
  <c r="D23876" i="29" s="1"/>
  <c r="D23877" i="29" s="1"/>
  <c r="D23878" i="29" s="1"/>
  <c r="D23879" i="29" s="1"/>
  <c r="D23880" i="29" s="1"/>
  <c r="D23881" i="29" s="1"/>
  <c r="D23882" i="29" s="1"/>
  <c r="D23883" i="29" s="1"/>
  <c r="D23884" i="29" s="1"/>
  <c r="D23885" i="29" s="1"/>
  <c r="D23886" i="29" s="1"/>
  <c r="D23887" i="29" s="1"/>
  <c r="D23888" i="29" s="1"/>
  <c r="D23889" i="29" s="1"/>
  <c r="D23890" i="29" s="1"/>
  <c r="D23891" i="29" s="1"/>
  <c r="D23892" i="29" s="1"/>
  <c r="D23893" i="29" s="1"/>
  <c r="D23894" i="29" s="1"/>
  <c r="D23895" i="29" s="1"/>
  <c r="D23896" i="29" s="1"/>
  <c r="D23897" i="29" s="1"/>
  <c r="D23898" i="29" s="1"/>
  <c r="D23899" i="29" s="1"/>
  <c r="D23900" i="29" s="1"/>
  <c r="D23901" i="29" s="1"/>
  <c r="D23902" i="29" s="1"/>
  <c r="D23903" i="29" s="1"/>
  <c r="D23904" i="29" s="1"/>
  <c r="D23905" i="29" s="1"/>
  <c r="D23906" i="29" s="1"/>
  <c r="D23907" i="29" s="1"/>
  <c r="D23908" i="29" s="1"/>
  <c r="D23909" i="29" s="1"/>
  <c r="D23910" i="29" s="1"/>
  <c r="D23911" i="29" s="1"/>
  <c r="D23912" i="29" s="1"/>
  <c r="D23913" i="29" s="1"/>
  <c r="D23914" i="29" s="1"/>
  <c r="D23915" i="29" s="1"/>
  <c r="D23916" i="29" s="1"/>
  <c r="D23917" i="29" s="1"/>
  <c r="D23918" i="29" s="1"/>
  <c r="D23919" i="29" s="1"/>
  <c r="D23920" i="29" s="1"/>
  <c r="D23921" i="29" s="1"/>
  <c r="D23922" i="29" s="1"/>
  <c r="D23923" i="29" s="1"/>
  <c r="D23924" i="29" s="1"/>
  <c r="D23925" i="29" s="1"/>
  <c r="D23926" i="29" s="1"/>
  <c r="D23927" i="29" s="1"/>
  <c r="D23928" i="29" s="1"/>
  <c r="D23929" i="29" s="1"/>
  <c r="D23930" i="29" s="1"/>
  <c r="D23931" i="29" s="1"/>
  <c r="D23932" i="29" s="1"/>
  <c r="D23933" i="29" s="1"/>
  <c r="D23934" i="29" s="1"/>
  <c r="D23935" i="29" s="1"/>
  <c r="D23936" i="29" s="1"/>
  <c r="D23937" i="29" s="1"/>
  <c r="D23938" i="29" s="1"/>
  <c r="D23939" i="29" s="1"/>
  <c r="D23940" i="29" s="1"/>
  <c r="D23941" i="29" s="1"/>
  <c r="D23942" i="29" s="1"/>
  <c r="D23943" i="29" s="1"/>
  <c r="D23944" i="29" s="1"/>
  <c r="D23945" i="29" s="1"/>
  <c r="D23946" i="29" s="1"/>
  <c r="D23947" i="29" s="1"/>
  <c r="D23948" i="29" s="1"/>
  <c r="D23949" i="29" s="1"/>
  <c r="D23950" i="29" s="1"/>
  <c r="D23951" i="29" s="1"/>
  <c r="D23952" i="29" s="1"/>
  <c r="D23953" i="29" s="1"/>
  <c r="D23954" i="29" s="1"/>
  <c r="D23955" i="29" s="1"/>
  <c r="D23956" i="29" s="1"/>
  <c r="D23957" i="29" s="1"/>
  <c r="D23958" i="29" s="1"/>
  <c r="D23959" i="29" s="1"/>
  <c r="D23960" i="29" s="1"/>
  <c r="D23961" i="29" s="1"/>
  <c r="D23962" i="29" s="1"/>
  <c r="D23963" i="29" s="1"/>
  <c r="D23964" i="29" s="1"/>
  <c r="D23965" i="29" s="1"/>
  <c r="D23966" i="29" s="1"/>
  <c r="D23967" i="29" s="1"/>
  <c r="D23968" i="29" s="1"/>
  <c r="D23969" i="29" s="1"/>
  <c r="D23970" i="29" s="1"/>
  <c r="D23971" i="29" s="1"/>
  <c r="D23972" i="29" s="1"/>
  <c r="D23973" i="29" s="1"/>
  <c r="D23974" i="29" s="1"/>
  <c r="D23975" i="29" s="1"/>
  <c r="D23976" i="29" s="1"/>
  <c r="D23977" i="29" s="1"/>
  <c r="D23978" i="29" s="1"/>
  <c r="D23979" i="29" s="1"/>
  <c r="D23980" i="29" s="1"/>
  <c r="D23981" i="29" s="1"/>
  <c r="D23982" i="29" s="1"/>
  <c r="D23983" i="29" s="1"/>
  <c r="D23984" i="29" s="1"/>
  <c r="D23985" i="29" s="1"/>
  <c r="D23986" i="29" s="1"/>
  <c r="D23987" i="29" s="1"/>
  <c r="D23988" i="29" s="1"/>
  <c r="D23989" i="29" s="1"/>
  <c r="D23990" i="29" s="1"/>
  <c r="D23991" i="29" s="1"/>
  <c r="D23992" i="29" s="1"/>
  <c r="D23993" i="29" s="1"/>
  <c r="D23994" i="29" s="1"/>
  <c r="D23995" i="29" s="1"/>
  <c r="D23996" i="29" s="1"/>
  <c r="D23997" i="29" s="1"/>
  <c r="D23998" i="29" s="1"/>
  <c r="D23999" i="29" s="1"/>
  <c r="D24000" i="29" s="1"/>
  <c r="D24001" i="29" s="1"/>
  <c r="D24002" i="29" s="1"/>
  <c r="D24003" i="29" s="1"/>
  <c r="D24004" i="29" s="1"/>
  <c r="D24005" i="29" s="1"/>
  <c r="D24006" i="29" s="1"/>
  <c r="D24007" i="29" s="1"/>
  <c r="D24008" i="29" s="1"/>
  <c r="D24009" i="29" s="1"/>
  <c r="D24010" i="29" s="1"/>
  <c r="D24011" i="29" s="1"/>
  <c r="D24012" i="29" s="1"/>
  <c r="D24013" i="29" s="1"/>
  <c r="D24014" i="29" s="1"/>
  <c r="D24015" i="29" s="1"/>
  <c r="D24016" i="29" s="1"/>
  <c r="D24017" i="29" s="1"/>
  <c r="D24018" i="29" s="1"/>
  <c r="D24019" i="29" s="1"/>
  <c r="D24020" i="29" s="1"/>
  <c r="D24021" i="29" s="1"/>
  <c r="D24022" i="29" s="1"/>
  <c r="D24023" i="29" s="1"/>
  <c r="D24024" i="29" s="1"/>
  <c r="D24025" i="29" s="1"/>
  <c r="D24026" i="29" s="1"/>
  <c r="D24027" i="29" s="1"/>
  <c r="D24028" i="29" s="1"/>
  <c r="D24029" i="29" s="1"/>
  <c r="D24030" i="29" s="1"/>
  <c r="D24031" i="29" s="1"/>
  <c r="D24032" i="29" s="1"/>
  <c r="D24033" i="29" s="1"/>
  <c r="D24034" i="29" s="1"/>
  <c r="D24035" i="29" s="1"/>
  <c r="D24036" i="29" s="1"/>
  <c r="D24037" i="29" s="1"/>
  <c r="D24038" i="29" s="1"/>
  <c r="D24039" i="29" s="1"/>
  <c r="D24040" i="29" s="1"/>
  <c r="D24041" i="29" s="1"/>
  <c r="D24042" i="29" s="1"/>
  <c r="D24043" i="29" s="1"/>
  <c r="D24044" i="29" s="1"/>
  <c r="D24045" i="29" s="1"/>
  <c r="D24046" i="29" s="1"/>
  <c r="D24047" i="29" s="1"/>
  <c r="D24048" i="29" s="1"/>
  <c r="D24049" i="29" s="1"/>
  <c r="D24050" i="29" s="1"/>
  <c r="D24051" i="29" s="1"/>
  <c r="D24052" i="29" s="1"/>
  <c r="D24053" i="29" s="1"/>
  <c r="D24054" i="29" s="1"/>
  <c r="D24055" i="29" s="1"/>
  <c r="D24056" i="29" s="1"/>
  <c r="D24057" i="29" s="1"/>
  <c r="D24058" i="29" s="1"/>
  <c r="D24059" i="29" s="1"/>
  <c r="D24060" i="29" s="1"/>
  <c r="D24061" i="29" s="1"/>
  <c r="D24062" i="29" s="1"/>
  <c r="D24063" i="29" s="1"/>
  <c r="D24064" i="29" s="1"/>
  <c r="D24065" i="29" s="1"/>
  <c r="D24066" i="29" s="1"/>
  <c r="D24067" i="29" s="1"/>
  <c r="D24068" i="29" s="1"/>
  <c r="D24069" i="29" s="1"/>
  <c r="D24070" i="29" s="1"/>
  <c r="D24071" i="29" s="1"/>
  <c r="D24072" i="29" s="1"/>
  <c r="D24073" i="29" s="1"/>
  <c r="D24074" i="29" s="1"/>
  <c r="D24075" i="29" s="1"/>
  <c r="D24076" i="29" s="1"/>
  <c r="D24077" i="29" s="1"/>
  <c r="D24078" i="29" s="1"/>
  <c r="D24079" i="29" s="1"/>
  <c r="D24080" i="29" s="1"/>
  <c r="D24081" i="29" s="1"/>
  <c r="D24082" i="29" s="1"/>
  <c r="D24083" i="29" s="1"/>
  <c r="D24084" i="29" s="1"/>
  <c r="D24085" i="29" s="1"/>
  <c r="D24086" i="29" s="1"/>
  <c r="D24087" i="29" s="1"/>
  <c r="D24088" i="29" s="1"/>
  <c r="D24089" i="29" s="1"/>
  <c r="D24090" i="29" s="1"/>
  <c r="D24091" i="29" s="1"/>
  <c r="D24092" i="29" s="1"/>
  <c r="D24093" i="29" s="1"/>
  <c r="D24094" i="29" s="1"/>
  <c r="D24095" i="29" s="1"/>
  <c r="D24096" i="29" s="1"/>
  <c r="D24097" i="29" s="1"/>
  <c r="D24098" i="29" s="1"/>
  <c r="D24099" i="29" s="1"/>
  <c r="D24100" i="29" s="1"/>
  <c r="D24101" i="29" s="1"/>
  <c r="D24102" i="29" s="1"/>
  <c r="D24103" i="29" s="1"/>
  <c r="D24104" i="29" s="1"/>
  <c r="D24105" i="29" s="1"/>
  <c r="D24106" i="29" s="1"/>
  <c r="D24107" i="29" s="1"/>
  <c r="D24108" i="29" s="1"/>
  <c r="D24109" i="29" s="1"/>
  <c r="D24110" i="29" s="1"/>
  <c r="D24111" i="29" s="1"/>
  <c r="B23768" i="29"/>
  <c r="B23769" i="29" s="1"/>
  <c r="B23770" i="29" s="1"/>
  <c r="B23771" i="29" s="1"/>
  <c r="B23772" i="29" s="1"/>
  <c r="B23773" i="29" s="1"/>
  <c r="B23774" i="29" s="1"/>
  <c r="B23775" i="29" s="1"/>
  <c r="B23776" i="29" s="1"/>
  <c r="B23777" i="29" s="1"/>
  <c r="B23778" i="29" s="1"/>
  <c r="B23779" i="29" s="1"/>
  <c r="B23780" i="29" s="1"/>
  <c r="B23781" i="29" s="1"/>
  <c r="B23782" i="29" s="1"/>
  <c r="B23783" i="29" s="1"/>
  <c r="B23784" i="29" s="1"/>
  <c r="B23785" i="29" s="1"/>
  <c r="B23786" i="29" s="1"/>
  <c r="B23787" i="29" s="1"/>
  <c r="B23788" i="29" s="1"/>
  <c r="B23789" i="29" s="1"/>
  <c r="B23790" i="29" s="1"/>
  <c r="B23791" i="29" s="1"/>
  <c r="B23792" i="29" s="1"/>
  <c r="B23793" i="29" s="1"/>
  <c r="B23794" i="29" s="1"/>
  <c r="B23795" i="29" s="1"/>
  <c r="B23796" i="29" s="1"/>
  <c r="B23797" i="29" s="1"/>
  <c r="B23798" i="29" s="1"/>
  <c r="B23799" i="29" s="1"/>
  <c r="B23800" i="29" s="1"/>
  <c r="B23801" i="29" s="1"/>
  <c r="B23802" i="29" s="1"/>
  <c r="B23803" i="29" s="1"/>
  <c r="B23804" i="29" s="1"/>
  <c r="B23805" i="29" s="1"/>
  <c r="B23806" i="29" s="1"/>
  <c r="B23807" i="29" s="1"/>
  <c r="B23808" i="29" s="1"/>
  <c r="B23809" i="29" s="1"/>
  <c r="B23810" i="29" s="1"/>
  <c r="B23811" i="29" s="1"/>
  <c r="B23812" i="29" s="1"/>
  <c r="B23813" i="29" s="1"/>
  <c r="B23814" i="29" s="1"/>
  <c r="B23815" i="29" s="1"/>
  <c r="B23816" i="29" s="1"/>
  <c r="B23817" i="29" s="1"/>
  <c r="B23818" i="29" s="1"/>
  <c r="B23819" i="29" s="1"/>
  <c r="B23820" i="29" s="1"/>
  <c r="B23821" i="29" s="1"/>
  <c r="B23822" i="29" s="1"/>
  <c r="B23823" i="29" s="1"/>
  <c r="B23824" i="29" s="1"/>
  <c r="B23825" i="29" s="1"/>
  <c r="B23826" i="29" s="1"/>
  <c r="B23827" i="29" s="1"/>
  <c r="B23828" i="29" s="1"/>
  <c r="B23829" i="29" s="1"/>
  <c r="B23830" i="29" s="1"/>
  <c r="B23831" i="29" s="1"/>
  <c r="B23832" i="29" s="1"/>
  <c r="B23833" i="29" s="1"/>
  <c r="B23834" i="29" s="1"/>
  <c r="B23835" i="29" s="1"/>
  <c r="B23836" i="29" s="1"/>
  <c r="B23837" i="29" s="1"/>
  <c r="B23838" i="29" s="1"/>
  <c r="B23839" i="29" s="1"/>
  <c r="B23840" i="29" s="1"/>
  <c r="B23841" i="29" s="1"/>
  <c r="B23842" i="29" s="1"/>
  <c r="B23843" i="29" s="1"/>
  <c r="B23844" i="29" s="1"/>
  <c r="B23845" i="29" s="1"/>
  <c r="B23846" i="29" s="1"/>
  <c r="B23847" i="29" s="1"/>
  <c r="B23848" i="29" s="1"/>
  <c r="B23849" i="29" s="1"/>
  <c r="B23850" i="29" s="1"/>
  <c r="B23851" i="29" s="1"/>
  <c r="B23852" i="29" s="1"/>
  <c r="B23853" i="29" s="1"/>
  <c r="B23854" i="29" s="1"/>
  <c r="B23855" i="29" s="1"/>
  <c r="B23856" i="29" s="1"/>
  <c r="B23857" i="29" s="1"/>
  <c r="B23858" i="29" s="1"/>
  <c r="B23859" i="29" s="1"/>
  <c r="B23860" i="29" s="1"/>
  <c r="B23861" i="29" s="1"/>
  <c r="B23862" i="29" s="1"/>
  <c r="B23863" i="29" s="1"/>
  <c r="B23864" i="29" s="1"/>
  <c r="B23865" i="29" s="1"/>
  <c r="B23866" i="29" s="1"/>
  <c r="B23867" i="29" s="1"/>
  <c r="B23868" i="29" s="1"/>
  <c r="B23869" i="29" s="1"/>
  <c r="B23870" i="29" s="1"/>
  <c r="B23871" i="29" s="1"/>
  <c r="B23872" i="29" s="1"/>
  <c r="B23873" i="29" s="1"/>
  <c r="B23874" i="29" s="1"/>
  <c r="B23875" i="29" s="1"/>
  <c r="B23876" i="29" s="1"/>
  <c r="B23877" i="29" s="1"/>
  <c r="B23878" i="29" s="1"/>
  <c r="B23879" i="29" s="1"/>
  <c r="B23880" i="29" s="1"/>
  <c r="B23881" i="29" s="1"/>
  <c r="B23882" i="29" s="1"/>
  <c r="B23883" i="29" s="1"/>
  <c r="B23884" i="29" s="1"/>
  <c r="B23885" i="29" s="1"/>
  <c r="B23886" i="29" s="1"/>
  <c r="B23887" i="29" s="1"/>
  <c r="B23888" i="29" s="1"/>
  <c r="B23889" i="29" s="1"/>
  <c r="B23890" i="29" s="1"/>
  <c r="B23891" i="29" s="1"/>
  <c r="B23892" i="29" s="1"/>
  <c r="B23893" i="29" s="1"/>
  <c r="B23894" i="29" s="1"/>
  <c r="B23895" i="29" s="1"/>
  <c r="B23896" i="29" s="1"/>
  <c r="B23897" i="29" s="1"/>
  <c r="B23898" i="29" s="1"/>
  <c r="B23899" i="29" s="1"/>
  <c r="B23900" i="29" s="1"/>
  <c r="B23901" i="29" s="1"/>
  <c r="B23902" i="29" s="1"/>
  <c r="B23903" i="29" s="1"/>
  <c r="B23904" i="29" s="1"/>
  <c r="B23905" i="29" s="1"/>
  <c r="B23906" i="29" s="1"/>
  <c r="B23907" i="29" s="1"/>
  <c r="B23908" i="29" s="1"/>
  <c r="B23909" i="29" s="1"/>
  <c r="B23910" i="29" s="1"/>
  <c r="B23911" i="29" s="1"/>
  <c r="B23912" i="29" s="1"/>
  <c r="B23913" i="29" s="1"/>
  <c r="B23914" i="29" s="1"/>
  <c r="B23915" i="29" s="1"/>
  <c r="B23916" i="29" s="1"/>
  <c r="B23917" i="29" s="1"/>
  <c r="B23918" i="29" s="1"/>
  <c r="B23919" i="29" s="1"/>
  <c r="B23920" i="29" s="1"/>
  <c r="B23921" i="29" s="1"/>
  <c r="B23922" i="29" s="1"/>
  <c r="B23923" i="29" s="1"/>
  <c r="B23924" i="29" s="1"/>
  <c r="B23925" i="29" s="1"/>
  <c r="B23926" i="29" s="1"/>
  <c r="B23927" i="29" s="1"/>
  <c r="B23928" i="29" s="1"/>
  <c r="B23929" i="29" s="1"/>
  <c r="B23930" i="29" s="1"/>
  <c r="B23931" i="29" s="1"/>
  <c r="B23932" i="29" s="1"/>
  <c r="B23933" i="29" s="1"/>
  <c r="B23934" i="29" s="1"/>
  <c r="B23935" i="29" s="1"/>
  <c r="B23936" i="29" s="1"/>
  <c r="B23937" i="29" s="1"/>
  <c r="B23938" i="29" s="1"/>
  <c r="B23939" i="29" s="1"/>
  <c r="B23940" i="29" s="1"/>
  <c r="B23941" i="29" s="1"/>
  <c r="B23942" i="29" s="1"/>
  <c r="B23943" i="29" s="1"/>
  <c r="B23944" i="29" s="1"/>
  <c r="B23945" i="29" s="1"/>
  <c r="B23946" i="29" s="1"/>
  <c r="B23947" i="29" s="1"/>
  <c r="B23948" i="29" s="1"/>
  <c r="B23949" i="29" s="1"/>
  <c r="B23950" i="29" s="1"/>
  <c r="B23951" i="29" s="1"/>
  <c r="B23952" i="29" s="1"/>
  <c r="B23953" i="29" s="1"/>
  <c r="B23954" i="29" s="1"/>
  <c r="B23955" i="29" s="1"/>
  <c r="B23956" i="29" s="1"/>
  <c r="B23957" i="29" s="1"/>
  <c r="B23958" i="29" s="1"/>
  <c r="B23959" i="29" s="1"/>
  <c r="B23960" i="29" s="1"/>
  <c r="B23961" i="29" s="1"/>
  <c r="B23962" i="29" s="1"/>
  <c r="B23963" i="29" s="1"/>
  <c r="B23964" i="29" s="1"/>
  <c r="B23965" i="29" s="1"/>
  <c r="B23966" i="29" s="1"/>
  <c r="B23967" i="29" s="1"/>
  <c r="B23968" i="29" s="1"/>
  <c r="B23969" i="29" s="1"/>
  <c r="B23970" i="29" s="1"/>
  <c r="B23971" i="29" s="1"/>
  <c r="B23972" i="29" s="1"/>
  <c r="B23973" i="29" s="1"/>
  <c r="B23974" i="29" s="1"/>
  <c r="B23975" i="29" s="1"/>
  <c r="B23976" i="29" s="1"/>
  <c r="B23977" i="29" s="1"/>
  <c r="B23978" i="29" s="1"/>
  <c r="B23979" i="29" s="1"/>
  <c r="B23980" i="29" s="1"/>
  <c r="B23981" i="29" s="1"/>
  <c r="B23982" i="29" s="1"/>
  <c r="B23983" i="29" s="1"/>
  <c r="B23984" i="29" s="1"/>
  <c r="B23985" i="29" s="1"/>
  <c r="B23986" i="29" s="1"/>
  <c r="B23987" i="29" s="1"/>
  <c r="B23988" i="29" s="1"/>
  <c r="B23989" i="29" s="1"/>
  <c r="B23990" i="29" s="1"/>
  <c r="B23991" i="29" s="1"/>
  <c r="B23992" i="29" s="1"/>
  <c r="B23993" i="29" s="1"/>
  <c r="B23994" i="29" s="1"/>
  <c r="B23995" i="29" s="1"/>
  <c r="B23996" i="29" s="1"/>
  <c r="B23997" i="29" s="1"/>
  <c r="B23998" i="29" s="1"/>
  <c r="B23999" i="29" s="1"/>
  <c r="B24000" i="29" s="1"/>
  <c r="B24001" i="29" s="1"/>
  <c r="B24002" i="29" s="1"/>
  <c r="B24003" i="29" s="1"/>
  <c r="B24004" i="29" s="1"/>
  <c r="B24005" i="29" s="1"/>
  <c r="B24006" i="29" s="1"/>
  <c r="B24007" i="29" s="1"/>
  <c r="B24008" i="29" s="1"/>
  <c r="B24009" i="29" s="1"/>
  <c r="B24010" i="29" s="1"/>
  <c r="B24011" i="29" s="1"/>
  <c r="B24012" i="29" s="1"/>
  <c r="B24013" i="29" s="1"/>
  <c r="B24014" i="29" s="1"/>
  <c r="B24015" i="29" s="1"/>
  <c r="B24016" i="29" s="1"/>
  <c r="B24017" i="29" s="1"/>
  <c r="B24018" i="29" s="1"/>
  <c r="B24019" i="29" s="1"/>
  <c r="B24020" i="29" s="1"/>
  <c r="B24021" i="29" s="1"/>
  <c r="B24022" i="29" s="1"/>
  <c r="B24023" i="29" s="1"/>
  <c r="B24024" i="29" s="1"/>
  <c r="B24025" i="29" s="1"/>
  <c r="B24026" i="29" s="1"/>
  <c r="B24027" i="29" s="1"/>
  <c r="B24028" i="29" s="1"/>
  <c r="B24029" i="29" s="1"/>
  <c r="B24030" i="29" s="1"/>
  <c r="B24031" i="29" s="1"/>
  <c r="B24032" i="29" s="1"/>
  <c r="B24033" i="29" s="1"/>
  <c r="B24034" i="29" s="1"/>
  <c r="B24035" i="29" s="1"/>
  <c r="B24036" i="29" s="1"/>
  <c r="B24037" i="29" s="1"/>
  <c r="B24038" i="29" s="1"/>
  <c r="B24039" i="29" s="1"/>
  <c r="B24040" i="29" s="1"/>
  <c r="B24041" i="29" s="1"/>
  <c r="B24042" i="29" s="1"/>
  <c r="B24043" i="29" s="1"/>
  <c r="B24044" i="29" s="1"/>
  <c r="B24045" i="29" s="1"/>
  <c r="B24046" i="29" s="1"/>
  <c r="B24047" i="29" s="1"/>
  <c r="B24048" i="29" s="1"/>
  <c r="B24049" i="29" s="1"/>
  <c r="B24050" i="29" s="1"/>
  <c r="B24051" i="29" s="1"/>
  <c r="B24052" i="29" s="1"/>
  <c r="B24053" i="29" s="1"/>
  <c r="B24054" i="29" s="1"/>
  <c r="B24055" i="29" s="1"/>
  <c r="B24056" i="29" s="1"/>
  <c r="B24057" i="29" s="1"/>
  <c r="B24058" i="29" s="1"/>
  <c r="B24059" i="29" s="1"/>
  <c r="B24060" i="29" s="1"/>
  <c r="B24061" i="29" s="1"/>
  <c r="B24062" i="29" s="1"/>
  <c r="B24063" i="29" s="1"/>
  <c r="B24064" i="29" s="1"/>
  <c r="B24065" i="29" s="1"/>
  <c r="B24066" i="29" s="1"/>
  <c r="B24067" i="29" s="1"/>
  <c r="B24068" i="29" s="1"/>
  <c r="B24069" i="29" s="1"/>
  <c r="B24070" i="29" s="1"/>
  <c r="B24071" i="29" s="1"/>
  <c r="B24072" i="29" s="1"/>
  <c r="B24073" i="29" s="1"/>
  <c r="B24074" i="29" s="1"/>
  <c r="B24075" i="29" s="1"/>
  <c r="B24076" i="29" s="1"/>
  <c r="B24077" i="29" s="1"/>
  <c r="B24078" i="29" s="1"/>
  <c r="B24079" i="29" s="1"/>
  <c r="B24080" i="29" s="1"/>
  <c r="B24081" i="29" s="1"/>
  <c r="B24082" i="29" s="1"/>
  <c r="B24083" i="29" s="1"/>
  <c r="B24084" i="29" s="1"/>
  <c r="B24085" i="29" s="1"/>
  <c r="B24086" i="29" s="1"/>
  <c r="B24087" i="29" s="1"/>
  <c r="B24088" i="29" s="1"/>
  <c r="B24089" i="29" s="1"/>
  <c r="B24090" i="29" s="1"/>
  <c r="B24091" i="29" s="1"/>
  <c r="B24092" i="29" s="1"/>
  <c r="B24093" i="29" s="1"/>
  <c r="B24094" i="29" s="1"/>
  <c r="B24095" i="29" s="1"/>
  <c r="B24096" i="29" s="1"/>
  <c r="B24097" i="29" s="1"/>
  <c r="B24098" i="29" s="1"/>
  <c r="B24099" i="29" s="1"/>
  <c r="B24100" i="29" s="1"/>
  <c r="B24101" i="29" s="1"/>
  <c r="B24102" i="29" s="1"/>
  <c r="B24103" i="29" s="1"/>
  <c r="B24104" i="29" s="1"/>
  <c r="B24105" i="29" s="1"/>
  <c r="B24106" i="29" s="1"/>
  <c r="B24107" i="29" s="1"/>
  <c r="B24108" i="29" s="1"/>
  <c r="B24109" i="29" s="1"/>
  <c r="B24110" i="29" s="1"/>
  <c r="B24111" i="29" s="1"/>
  <c r="B24112" i="29" s="1"/>
  <c r="B24113" i="29" s="1"/>
  <c r="B24114" i="29" s="1"/>
  <c r="B24115" i="29" s="1"/>
  <c r="B24116" i="29" s="1"/>
  <c r="B24117" i="29" s="1"/>
  <c r="B24118" i="29" s="1"/>
  <c r="B24119" i="29" s="1"/>
  <c r="B24120" i="29" s="1"/>
  <c r="B24121" i="29" s="1"/>
  <c r="B24122" i="29" s="1"/>
  <c r="B24123" i="29" s="1"/>
  <c r="B24124" i="29" s="1"/>
  <c r="B24125" i="29" s="1"/>
  <c r="B24126" i="29" s="1"/>
  <c r="B24127" i="29" s="1"/>
  <c r="B24128" i="29" s="1"/>
  <c r="B24129" i="29" s="1"/>
  <c r="B24130" i="29" s="1"/>
  <c r="B24131" i="29" s="1"/>
  <c r="C23768" i="29"/>
  <c r="C23769" i="29" s="1"/>
  <c r="C23770" i="29" s="1"/>
  <c r="C23771" i="29" s="1"/>
  <c r="C23772" i="29" s="1"/>
  <c r="C23773" i="29" s="1"/>
  <c r="C23774" i="29" s="1"/>
  <c r="C23775" i="29" s="1"/>
  <c r="C23776" i="29" s="1"/>
  <c r="C23777" i="29" s="1"/>
  <c r="C23778" i="29" s="1"/>
  <c r="C23779" i="29" s="1"/>
  <c r="C23780" i="29" s="1"/>
  <c r="C23781" i="29" s="1"/>
  <c r="C23782" i="29" s="1"/>
  <c r="C23783" i="29" s="1"/>
  <c r="C23784" i="29" s="1"/>
  <c r="C23785" i="29" s="1"/>
  <c r="C23786" i="29" s="1"/>
  <c r="C23787" i="29" s="1"/>
  <c r="C23788" i="29" s="1"/>
  <c r="C23789" i="29" s="1"/>
  <c r="C23790" i="29" s="1"/>
  <c r="C23791" i="29" s="1"/>
  <c r="C23792" i="29" s="1"/>
  <c r="C23793" i="29" s="1"/>
  <c r="C23794" i="29" s="1"/>
  <c r="C23795" i="29" s="1"/>
  <c r="C23796" i="29" s="1"/>
  <c r="C23797" i="29" s="1"/>
  <c r="C23798" i="29" s="1"/>
  <c r="C23799" i="29" s="1"/>
  <c r="C23800" i="29" s="1"/>
  <c r="C23801" i="29" s="1"/>
  <c r="C23802" i="29" s="1"/>
  <c r="C23803" i="29" s="1"/>
  <c r="C23804" i="29" s="1"/>
  <c r="C23805" i="29" s="1"/>
  <c r="C23806" i="29" s="1"/>
  <c r="C23807" i="29" s="1"/>
  <c r="C23808" i="29" s="1"/>
  <c r="C23809" i="29" s="1"/>
  <c r="C23810" i="29" s="1"/>
  <c r="C23811" i="29" s="1"/>
  <c r="C23812" i="29" s="1"/>
  <c r="C23813" i="29" s="1"/>
  <c r="C23814" i="29" s="1"/>
  <c r="C23815" i="29" s="1"/>
  <c r="C23816" i="29" s="1"/>
  <c r="C23817" i="29" s="1"/>
  <c r="C23818" i="29" s="1"/>
  <c r="C23819" i="29" s="1"/>
  <c r="C23820" i="29" s="1"/>
  <c r="C23821" i="29" s="1"/>
  <c r="C23822" i="29" s="1"/>
  <c r="C23823" i="29" s="1"/>
  <c r="C23824" i="29" s="1"/>
  <c r="C23825" i="29" s="1"/>
  <c r="C23826" i="29" s="1"/>
  <c r="C23827" i="29" s="1"/>
  <c r="C23828" i="29" s="1"/>
  <c r="C23829" i="29" s="1"/>
  <c r="C23830" i="29" s="1"/>
  <c r="C23831" i="29" s="1"/>
  <c r="C23832" i="29" s="1"/>
  <c r="C23833" i="29" s="1"/>
  <c r="C23834" i="29" s="1"/>
  <c r="C23835" i="29" s="1"/>
  <c r="C23836" i="29" s="1"/>
  <c r="C23837" i="29" s="1"/>
  <c r="C23838" i="29" s="1"/>
  <c r="C23839" i="29" s="1"/>
  <c r="C23840" i="29" s="1"/>
  <c r="C23841" i="29" s="1"/>
  <c r="C23842" i="29" s="1"/>
  <c r="C23843" i="29" s="1"/>
  <c r="C23844" i="29" s="1"/>
  <c r="C23845" i="29" s="1"/>
  <c r="C23846" i="29" s="1"/>
  <c r="C23847" i="29" s="1"/>
  <c r="C23848" i="29" s="1"/>
  <c r="C23849" i="29" s="1"/>
  <c r="C23850" i="29" s="1"/>
  <c r="C23851" i="29" s="1"/>
  <c r="C23852" i="29" s="1"/>
  <c r="C23853" i="29" s="1"/>
  <c r="C23854" i="29" s="1"/>
  <c r="C23855" i="29" s="1"/>
  <c r="C23856" i="29" s="1"/>
  <c r="C23857" i="29" s="1"/>
  <c r="C23858" i="29" s="1"/>
  <c r="C23859" i="29" s="1"/>
  <c r="C23860" i="29" s="1"/>
  <c r="C23861" i="29" s="1"/>
  <c r="C23862" i="29" s="1"/>
  <c r="C23863" i="29" s="1"/>
  <c r="C23864" i="29" s="1"/>
  <c r="C23865" i="29" s="1"/>
  <c r="C23866" i="29" s="1"/>
  <c r="C23867" i="29" s="1"/>
  <c r="C23868" i="29" s="1"/>
  <c r="C23869" i="29" s="1"/>
  <c r="C23870" i="29" s="1"/>
  <c r="C23871" i="29" s="1"/>
  <c r="C23872" i="29" s="1"/>
  <c r="C23873" i="29" s="1"/>
  <c r="C23874" i="29" s="1"/>
  <c r="C23875" i="29" s="1"/>
  <c r="C23876" i="29" s="1"/>
  <c r="C23877" i="29" s="1"/>
  <c r="C23878" i="29" s="1"/>
  <c r="C23879" i="29" s="1"/>
  <c r="C23880" i="29" s="1"/>
  <c r="C23881" i="29" s="1"/>
  <c r="C23882" i="29" s="1"/>
  <c r="C23883" i="29" s="1"/>
  <c r="C23884" i="29" s="1"/>
  <c r="C23885" i="29" s="1"/>
  <c r="C23886" i="29" s="1"/>
  <c r="C23887" i="29" s="1"/>
  <c r="C23888" i="29" s="1"/>
  <c r="C23889" i="29" s="1"/>
  <c r="C23890" i="29" s="1"/>
  <c r="C23891" i="29" s="1"/>
  <c r="C23892" i="29" s="1"/>
  <c r="C23893" i="29" s="1"/>
  <c r="C23894" i="29" s="1"/>
  <c r="C23895" i="29" s="1"/>
  <c r="C23896" i="29" s="1"/>
  <c r="C23897" i="29" s="1"/>
  <c r="C23898" i="29" s="1"/>
  <c r="C23899" i="29" s="1"/>
  <c r="C23900" i="29" s="1"/>
  <c r="C23901" i="29" s="1"/>
  <c r="C23902" i="29" s="1"/>
  <c r="C23903" i="29" s="1"/>
  <c r="C23904" i="29" s="1"/>
  <c r="C23905" i="29" s="1"/>
  <c r="C23906" i="29" s="1"/>
  <c r="C23907" i="29" s="1"/>
  <c r="C23908" i="29" s="1"/>
  <c r="C23909" i="29" s="1"/>
  <c r="C23910" i="29" s="1"/>
  <c r="C23911" i="29" s="1"/>
  <c r="C23912" i="29" s="1"/>
  <c r="C23913" i="29" s="1"/>
  <c r="C23914" i="29" s="1"/>
  <c r="C23915" i="29" s="1"/>
  <c r="C23916" i="29" s="1"/>
  <c r="C23917" i="29" s="1"/>
  <c r="C23918" i="29" s="1"/>
  <c r="C23919" i="29" s="1"/>
  <c r="C23920" i="29" s="1"/>
  <c r="C23921" i="29" s="1"/>
  <c r="C23922" i="29" s="1"/>
  <c r="C23923" i="29" s="1"/>
  <c r="C23924" i="29" s="1"/>
  <c r="C23925" i="29" s="1"/>
  <c r="C23926" i="29" s="1"/>
  <c r="C23927" i="29" s="1"/>
  <c r="C23928" i="29" s="1"/>
  <c r="C23929" i="29" s="1"/>
  <c r="C23930" i="29" s="1"/>
  <c r="C23931" i="29" s="1"/>
  <c r="C23932" i="29" s="1"/>
  <c r="C23933" i="29" s="1"/>
  <c r="C23934" i="29" s="1"/>
  <c r="C23935" i="29" s="1"/>
  <c r="C23936" i="29" s="1"/>
  <c r="C23937" i="29" s="1"/>
  <c r="C23938" i="29" s="1"/>
  <c r="C23939" i="29" s="1"/>
  <c r="C23940" i="29" s="1"/>
  <c r="C23941" i="29" s="1"/>
  <c r="C23942" i="29" s="1"/>
  <c r="C23943" i="29" s="1"/>
  <c r="C23944" i="29" s="1"/>
  <c r="C23945" i="29" s="1"/>
  <c r="C23946" i="29" s="1"/>
  <c r="C23947" i="29" s="1"/>
  <c r="C23948" i="29" s="1"/>
  <c r="C23949" i="29" s="1"/>
  <c r="C23950" i="29" s="1"/>
  <c r="C23951" i="29" s="1"/>
  <c r="C23952" i="29" s="1"/>
  <c r="C23953" i="29" s="1"/>
  <c r="C23954" i="29" s="1"/>
  <c r="C23955" i="29" s="1"/>
  <c r="C23956" i="29" s="1"/>
  <c r="C23957" i="29" s="1"/>
  <c r="C23958" i="29" s="1"/>
  <c r="C23959" i="29" s="1"/>
  <c r="C23960" i="29" s="1"/>
  <c r="C23961" i="29" s="1"/>
  <c r="C23962" i="29" s="1"/>
  <c r="C23963" i="29" s="1"/>
  <c r="C23964" i="29" s="1"/>
  <c r="C23965" i="29" s="1"/>
  <c r="C23966" i="29" s="1"/>
  <c r="C23967" i="29" s="1"/>
  <c r="C23968" i="29" s="1"/>
  <c r="C23969" i="29" s="1"/>
  <c r="C23970" i="29" s="1"/>
  <c r="C23971" i="29" s="1"/>
  <c r="C23972" i="29" s="1"/>
  <c r="C23973" i="29" s="1"/>
  <c r="C23974" i="29" s="1"/>
  <c r="C23975" i="29" s="1"/>
  <c r="C23976" i="29" s="1"/>
  <c r="C23977" i="29" s="1"/>
  <c r="C23978" i="29" s="1"/>
  <c r="C23979" i="29" s="1"/>
  <c r="C23980" i="29" s="1"/>
  <c r="C23981" i="29" s="1"/>
  <c r="C23982" i="29" s="1"/>
  <c r="C23983" i="29" s="1"/>
  <c r="C23984" i="29" s="1"/>
  <c r="C23985" i="29" s="1"/>
  <c r="C23986" i="29" s="1"/>
  <c r="C23987" i="29" s="1"/>
  <c r="C23988" i="29" s="1"/>
  <c r="C23989" i="29" s="1"/>
  <c r="C23990" i="29" s="1"/>
  <c r="C23991" i="29" s="1"/>
  <c r="C23992" i="29" s="1"/>
  <c r="C23993" i="29" s="1"/>
  <c r="C23994" i="29" s="1"/>
  <c r="C23995" i="29" s="1"/>
  <c r="C23996" i="29" s="1"/>
  <c r="C23997" i="29" s="1"/>
  <c r="C23998" i="29" s="1"/>
  <c r="C23999" i="29" s="1"/>
  <c r="C24000" i="29" s="1"/>
  <c r="C24001" i="29" s="1"/>
  <c r="C24002" i="29" s="1"/>
  <c r="C24003" i="29" s="1"/>
  <c r="C24004" i="29" s="1"/>
  <c r="C24005" i="29" s="1"/>
  <c r="C24006" i="29" s="1"/>
  <c r="C24007" i="29" s="1"/>
  <c r="C24008" i="29" s="1"/>
  <c r="C24009" i="29" s="1"/>
  <c r="C24010" i="29" s="1"/>
  <c r="C24011" i="29" s="1"/>
  <c r="C24012" i="29" s="1"/>
  <c r="C24013" i="29" s="1"/>
  <c r="C24014" i="29" s="1"/>
  <c r="C24015" i="29" s="1"/>
  <c r="C24016" i="29" s="1"/>
  <c r="C24017" i="29" s="1"/>
  <c r="C24018" i="29" s="1"/>
  <c r="C24019" i="29" s="1"/>
  <c r="C24020" i="29" s="1"/>
  <c r="C24021" i="29" s="1"/>
  <c r="C24022" i="29" s="1"/>
  <c r="C24023" i="29" s="1"/>
  <c r="C24024" i="29" s="1"/>
  <c r="C24025" i="29" s="1"/>
  <c r="C24026" i="29" s="1"/>
  <c r="C24027" i="29" s="1"/>
  <c r="C24028" i="29" s="1"/>
  <c r="C24029" i="29" s="1"/>
  <c r="C24030" i="29" s="1"/>
  <c r="C24031" i="29" s="1"/>
  <c r="C24032" i="29" s="1"/>
  <c r="C24033" i="29" s="1"/>
  <c r="C24034" i="29" s="1"/>
  <c r="C24035" i="29" s="1"/>
  <c r="C24036" i="29" s="1"/>
  <c r="C24037" i="29" s="1"/>
  <c r="C24038" i="29" s="1"/>
  <c r="C24039" i="29" s="1"/>
  <c r="C24040" i="29" s="1"/>
  <c r="C24041" i="29" s="1"/>
  <c r="C24042" i="29" s="1"/>
  <c r="C24043" i="29" s="1"/>
  <c r="C24044" i="29" s="1"/>
  <c r="C24045" i="29" s="1"/>
  <c r="C24046" i="29" s="1"/>
  <c r="C24047" i="29" s="1"/>
  <c r="C24048" i="29" s="1"/>
  <c r="C24049" i="29" s="1"/>
  <c r="C24050" i="29" s="1"/>
  <c r="C24051" i="29" s="1"/>
  <c r="C24052" i="29" s="1"/>
  <c r="C24053" i="29" s="1"/>
  <c r="C24054" i="29" s="1"/>
  <c r="C24055" i="29" s="1"/>
  <c r="C24056" i="29" s="1"/>
  <c r="C24057" i="29" s="1"/>
  <c r="C24058" i="29" s="1"/>
  <c r="C24059" i="29" s="1"/>
  <c r="C24060" i="29" s="1"/>
  <c r="C24061" i="29" s="1"/>
  <c r="C24062" i="29" s="1"/>
  <c r="C24063" i="29" s="1"/>
  <c r="C24064" i="29" s="1"/>
  <c r="C24065" i="29" s="1"/>
  <c r="C24066" i="29" s="1"/>
  <c r="C24067" i="29" s="1"/>
  <c r="C24068" i="29" s="1"/>
  <c r="C24069" i="29" s="1"/>
  <c r="C24070" i="29" s="1"/>
  <c r="C24071" i="29" s="1"/>
  <c r="C24072" i="29" s="1"/>
  <c r="C24073" i="29" s="1"/>
  <c r="C24074" i="29" s="1"/>
  <c r="C24075" i="29" s="1"/>
  <c r="C24076" i="29" s="1"/>
  <c r="C24077" i="29" s="1"/>
  <c r="C24078" i="29" s="1"/>
  <c r="C24079" i="29" s="1"/>
  <c r="C24080" i="29" s="1"/>
  <c r="C24081" i="29" s="1"/>
  <c r="C24082" i="29" s="1"/>
  <c r="C24083" i="29" s="1"/>
  <c r="C24084" i="29" s="1"/>
  <c r="C24085" i="29" s="1"/>
  <c r="C24086" i="29" s="1"/>
  <c r="C24087" i="29" s="1"/>
  <c r="C24088" i="29" s="1"/>
  <c r="C24089" i="29" s="1"/>
  <c r="C24090" i="29" s="1"/>
  <c r="C24091" i="29" s="1"/>
  <c r="C24092" i="29" s="1"/>
  <c r="C24093" i="29" s="1"/>
  <c r="C24094" i="29" s="1"/>
  <c r="C24095" i="29" s="1"/>
  <c r="C24096" i="29" s="1"/>
  <c r="C24097" i="29" s="1"/>
  <c r="C24098" i="29" s="1"/>
  <c r="C24099" i="29" s="1"/>
  <c r="C24100" i="29" s="1"/>
  <c r="C24101" i="29" s="1"/>
  <c r="C24102" i="29" s="1"/>
  <c r="C24103" i="29" s="1"/>
  <c r="C24104" i="29" s="1"/>
  <c r="C24105" i="29" s="1"/>
  <c r="C24106" i="29" s="1"/>
  <c r="C24107" i="29" s="1"/>
  <c r="C24108" i="29" s="1"/>
  <c r="C24109" i="29" s="1"/>
  <c r="C24110" i="29" s="1"/>
  <c r="C24111" i="29" s="1"/>
  <c r="C24112" i="29" s="1"/>
  <c r="C24113" i="29" s="1"/>
  <c r="C24114" i="29" s="1"/>
  <c r="C24115" i="29" s="1"/>
  <c r="C24116" i="29" s="1"/>
  <c r="C24117" i="29" s="1"/>
  <c r="C24118" i="29" s="1"/>
  <c r="C24119" i="29" s="1"/>
  <c r="C24120" i="29" s="1"/>
  <c r="C24121" i="29" s="1"/>
  <c r="C24122" i="29" s="1"/>
  <c r="C24123" i="29" s="1"/>
  <c r="C24124" i="29" s="1"/>
  <c r="C24125" i="29" s="1"/>
  <c r="C24126" i="29" s="1"/>
  <c r="C24127" i="29" s="1"/>
  <c r="C24128" i="29" s="1"/>
  <c r="C24129" i="29" s="1"/>
  <c r="C24130" i="29" s="1"/>
  <c r="C24131" i="29" s="1"/>
  <c r="D24113" i="29"/>
  <c r="D24114" i="29" s="1"/>
  <c r="D24115" i="29" s="1"/>
  <c r="D24116" i="29" s="1"/>
  <c r="D24117" i="29" s="1"/>
  <c r="D24118" i="29" s="1"/>
  <c r="D24119" i="29" s="1"/>
  <c r="D24120" i="29" s="1"/>
  <c r="D24121" i="29" s="1"/>
  <c r="D24122" i="29" s="1"/>
  <c r="D24123" i="29" s="1"/>
  <c r="D24124" i="29" s="1"/>
  <c r="D24125" i="29" s="1"/>
  <c r="D24126" i="29" s="1"/>
  <c r="D24127" i="29" s="1"/>
  <c r="D24128" i="29" s="1"/>
  <c r="D24129" i="29" s="1"/>
  <c r="D24130" i="29" s="1"/>
  <c r="D24131" i="29" s="1"/>
  <c r="D24132" i="29" s="1"/>
  <c r="D24133" i="29" s="1"/>
  <c r="D24134" i="29" s="1"/>
  <c r="D24135" i="29" s="1"/>
  <c r="D24136" i="29" s="1"/>
  <c r="D24137" i="29" s="1"/>
  <c r="D24138" i="29" s="1"/>
  <c r="D24139" i="29" s="1"/>
  <c r="D24140" i="29" s="1"/>
  <c r="D24141" i="29" s="1"/>
  <c r="D24142" i="29" s="1"/>
  <c r="D24143" i="29" s="1"/>
  <c r="D24144" i="29" s="1"/>
  <c r="D24145" i="29" s="1"/>
  <c r="D24146" i="29" s="1"/>
  <c r="D24147" i="29" s="1"/>
  <c r="D24148" i="29" s="1"/>
  <c r="D24149" i="29" s="1"/>
  <c r="D24150" i="29" s="1"/>
  <c r="D24151" i="29" s="1"/>
  <c r="D24152" i="29" s="1"/>
  <c r="D24153" i="29" s="1"/>
  <c r="D24154" i="29" s="1"/>
  <c r="D24155" i="29" s="1"/>
  <c r="D24156" i="29" s="1"/>
  <c r="D24157" i="29" s="1"/>
  <c r="D24158" i="29" s="1"/>
  <c r="D24159" i="29" s="1"/>
  <c r="D24160" i="29" s="1"/>
  <c r="D24161" i="29" s="1"/>
  <c r="D24162" i="29" s="1"/>
  <c r="D24163" i="29" s="1"/>
  <c r="D24164" i="29" s="1"/>
  <c r="D24165" i="29" s="1"/>
  <c r="D24166" i="29" s="1"/>
  <c r="D24167" i="29" s="1"/>
  <c r="D24168" i="29" s="1"/>
  <c r="D24169" i="29" s="1"/>
  <c r="D24170" i="29" s="1"/>
  <c r="D24171" i="29" s="1"/>
  <c r="D24172" i="29" s="1"/>
  <c r="D24173" i="29" s="1"/>
  <c r="D24174" i="29" s="1"/>
  <c r="D24175" i="29" s="1"/>
  <c r="D24176" i="29" s="1"/>
  <c r="D24177" i="29" s="1"/>
  <c r="D24178" i="29" s="1"/>
  <c r="D24179" i="29" s="1"/>
  <c r="D24180" i="29" s="1"/>
  <c r="D24181" i="29" s="1"/>
  <c r="D24182" i="29" s="1"/>
  <c r="D24183" i="29" s="1"/>
  <c r="D24184" i="29" s="1"/>
  <c r="D24185" i="29" s="1"/>
  <c r="D24186" i="29" s="1"/>
  <c r="D24187" i="29" s="1"/>
  <c r="D24188" i="29" s="1"/>
  <c r="D24189" i="29" s="1"/>
  <c r="D24190" i="29" s="1"/>
  <c r="D24191" i="29" s="1"/>
  <c r="D24192" i="29" s="1"/>
  <c r="D24193" i="29" s="1"/>
  <c r="D24194" i="29" s="1"/>
  <c r="D24195" i="29" s="1"/>
  <c r="D24196" i="29" s="1"/>
  <c r="D24197" i="29" s="1"/>
  <c r="D24198" i="29" s="1"/>
  <c r="D24199" i="29" s="1"/>
  <c r="D24200" i="29" s="1"/>
  <c r="D24201" i="29" s="1"/>
  <c r="D24202" i="29" s="1"/>
  <c r="D24203" i="29" s="1"/>
  <c r="D24204" i="29" s="1"/>
  <c r="D24205" i="29" s="1"/>
  <c r="D24206" i="29" s="1"/>
  <c r="D24207" i="29" s="1"/>
  <c r="D24208" i="29" s="1"/>
  <c r="D24209" i="29" s="1"/>
  <c r="D24210" i="29" s="1"/>
  <c r="D24211" i="29" s="1"/>
  <c r="D24212" i="29" s="1"/>
  <c r="D24213" i="29" s="1"/>
  <c r="D24214" i="29" s="1"/>
  <c r="D24215" i="29" s="1"/>
  <c r="D24216" i="29" s="1"/>
  <c r="D24217" i="29" s="1"/>
  <c r="D24218" i="29" s="1"/>
  <c r="D24219" i="29" s="1"/>
  <c r="D24220" i="29" s="1"/>
  <c r="D24221" i="29" s="1"/>
  <c r="D24222" i="29" s="1"/>
  <c r="D24223" i="29" s="1"/>
  <c r="D24224" i="29" s="1"/>
  <c r="D24225" i="29" s="1"/>
  <c r="D24226" i="29" s="1"/>
  <c r="D24227" i="29" s="1"/>
  <c r="D24228" i="29" s="1"/>
  <c r="D24229" i="29" s="1"/>
  <c r="D24230" i="29" s="1"/>
  <c r="D24231" i="29" s="1"/>
  <c r="D24232" i="29" s="1"/>
  <c r="D24233" i="29" s="1"/>
  <c r="D24234" i="29" s="1"/>
  <c r="D24235" i="29" s="1"/>
  <c r="D24236" i="29" s="1"/>
  <c r="D24237" i="29" s="1"/>
  <c r="D24238" i="29" s="1"/>
  <c r="D24239" i="29" s="1"/>
  <c r="D24240" i="29" s="1"/>
  <c r="D24241" i="29" s="1"/>
  <c r="D24242" i="29" s="1"/>
  <c r="D24243" i="29" s="1"/>
  <c r="D24244" i="29" s="1"/>
  <c r="D24245" i="29" s="1"/>
  <c r="D24246" i="29" s="1"/>
  <c r="D24247" i="29" s="1"/>
  <c r="D24248" i="29" s="1"/>
  <c r="D24249" i="29" s="1"/>
  <c r="D24250" i="29" s="1"/>
  <c r="D24251" i="29" s="1"/>
  <c r="D24252" i="29" s="1"/>
  <c r="D24253" i="29" s="1"/>
  <c r="D24254" i="29" s="1"/>
  <c r="D24255" i="29" s="1"/>
  <c r="D24256" i="29" s="1"/>
  <c r="D24257" i="29" s="1"/>
  <c r="D24258" i="29" s="1"/>
  <c r="D24259" i="29" s="1"/>
  <c r="D24260" i="29" s="1"/>
  <c r="D24261" i="29" s="1"/>
  <c r="D24262" i="29" s="1"/>
  <c r="D24263" i="29" s="1"/>
  <c r="D24264" i="29" s="1"/>
  <c r="D24265" i="29" s="1"/>
  <c r="D24266" i="29" s="1"/>
  <c r="D24267" i="29" s="1"/>
  <c r="D24268" i="29" s="1"/>
  <c r="D24269" i="29" s="1"/>
  <c r="D24270" i="29" s="1"/>
  <c r="D24271" i="29" s="1"/>
  <c r="D24272" i="29" s="1"/>
  <c r="D24273" i="29" s="1"/>
  <c r="D24274" i="29" s="1"/>
  <c r="D24275" i="29" s="1"/>
  <c r="D24276" i="29" s="1"/>
  <c r="D24277" i="29" s="1"/>
  <c r="D24278" i="29" s="1"/>
  <c r="D24279" i="29" s="1"/>
  <c r="D24280" i="29" s="1"/>
  <c r="D24281" i="29" s="1"/>
  <c r="D24282" i="29" s="1"/>
  <c r="D24283" i="29" s="1"/>
  <c r="D24284" i="29" s="1"/>
  <c r="D24285" i="29" s="1"/>
  <c r="D24286" i="29" s="1"/>
  <c r="D24287" i="29" s="1"/>
  <c r="D24288" i="29" s="1"/>
  <c r="D24289" i="29" s="1"/>
  <c r="D24290" i="29" s="1"/>
  <c r="D24291" i="29" s="1"/>
  <c r="D24292" i="29" s="1"/>
  <c r="D24293" i="29" s="1"/>
  <c r="D24294" i="29" s="1"/>
  <c r="D24295" i="29" s="1"/>
  <c r="D24296" i="29" s="1"/>
  <c r="D24297" i="29" s="1"/>
  <c r="D24298" i="29" s="1"/>
  <c r="D24299" i="29" s="1"/>
  <c r="D24300" i="29" s="1"/>
  <c r="D24301" i="29" s="1"/>
  <c r="D24302" i="29" s="1"/>
  <c r="D24303" i="29" s="1"/>
  <c r="D24304" i="29" s="1"/>
  <c r="D24305" i="29" s="1"/>
  <c r="D24306" i="29" s="1"/>
  <c r="D24307" i="29" s="1"/>
  <c r="D24308" i="29" s="1"/>
  <c r="D24309" i="29" s="1"/>
  <c r="D24310" i="29" s="1"/>
  <c r="D24311" i="29" s="1"/>
  <c r="D24312" i="29" s="1"/>
  <c r="D24313" i="29" s="1"/>
  <c r="D24314" i="29" s="1"/>
  <c r="D24315" i="29" s="1"/>
  <c r="D24316" i="29" s="1"/>
  <c r="D24317" i="29" s="1"/>
  <c r="D24318" i="29" s="1"/>
  <c r="D24319" i="29" s="1"/>
  <c r="D24320" i="29" s="1"/>
  <c r="D24321" i="29" s="1"/>
  <c r="D24322" i="29" s="1"/>
  <c r="D24323" i="29" s="1"/>
  <c r="D24324" i="29" s="1"/>
  <c r="D24325" i="29" s="1"/>
  <c r="D24326" i="29" s="1"/>
  <c r="D24327" i="29" s="1"/>
  <c r="D24328" i="29" s="1"/>
  <c r="D24329" i="29" s="1"/>
  <c r="D24330" i="29" s="1"/>
  <c r="D24331" i="29" s="1"/>
  <c r="D24332" i="29" s="1"/>
  <c r="D24333" i="29" s="1"/>
  <c r="D24334" i="29" s="1"/>
  <c r="D24335" i="29" s="1"/>
  <c r="D24336" i="29" s="1"/>
  <c r="D24337" i="29" s="1"/>
  <c r="D24338" i="29" s="1"/>
  <c r="D24339" i="29" s="1"/>
  <c r="D24340" i="29" s="1"/>
  <c r="D24341" i="29" s="1"/>
  <c r="D24342" i="29" s="1"/>
  <c r="D24343" i="29" s="1"/>
  <c r="D24344" i="29" s="1"/>
  <c r="D24345" i="29" s="1"/>
  <c r="D24346" i="29" s="1"/>
  <c r="D24347" i="29" s="1"/>
  <c r="D24348" i="29" s="1"/>
  <c r="D24349" i="29" s="1"/>
  <c r="D24350" i="29" s="1"/>
  <c r="D24351" i="29" s="1"/>
  <c r="D24352" i="29" s="1"/>
  <c r="D24353" i="29" s="1"/>
  <c r="D24354" i="29" s="1"/>
  <c r="D24355" i="29" s="1"/>
  <c r="D24356" i="29" s="1"/>
  <c r="D24357" i="29" s="1"/>
  <c r="D24358" i="29" s="1"/>
  <c r="D24359" i="29" s="1"/>
  <c r="D24360" i="29" s="1"/>
  <c r="D24361" i="29" s="1"/>
  <c r="D24362" i="29" s="1"/>
  <c r="D24363" i="29" s="1"/>
  <c r="D24364" i="29" s="1"/>
  <c r="D24365" i="29" s="1"/>
  <c r="D24366" i="29" s="1"/>
  <c r="B24133" i="29"/>
  <c r="C24133" i="29"/>
  <c r="C24134" i="29" s="1"/>
  <c r="C24135" i="29" s="1"/>
  <c r="C24136" i="29" s="1"/>
  <c r="C24137" i="29" s="1"/>
  <c r="C24138" i="29" s="1"/>
  <c r="C24139" i="29" s="1"/>
  <c r="C24140" i="29" s="1"/>
  <c r="C24141" i="29" s="1"/>
  <c r="C24142" i="29" s="1"/>
  <c r="C24143" i="29" s="1"/>
  <c r="C24144" i="29" s="1"/>
  <c r="C24145" i="29" s="1"/>
  <c r="C24146" i="29" s="1"/>
  <c r="C24147" i="29" s="1"/>
  <c r="C24148" i="29" s="1"/>
  <c r="C24149" i="29" s="1"/>
  <c r="C24150" i="29" s="1"/>
  <c r="C24151" i="29" s="1"/>
  <c r="C24152" i="29" s="1"/>
  <c r="C24153" i="29" s="1"/>
  <c r="C24154" i="29" s="1"/>
  <c r="C24155" i="29" s="1"/>
  <c r="C24156" i="29" s="1"/>
  <c r="C24157" i="29" s="1"/>
  <c r="C24158" i="29" s="1"/>
  <c r="C24159" i="29" s="1"/>
  <c r="C24160" i="29" s="1"/>
  <c r="C24161" i="29" s="1"/>
  <c r="C24162" i="29" s="1"/>
  <c r="C24163" i="29" s="1"/>
  <c r="C24164" i="29" s="1"/>
  <c r="C24165" i="29" s="1"/>
  <c r="C24166" i="29" s="1"/>
  <c r="C24167" i="29" s="1"/>
  <c r="C24168" i="29" s="1"/>
  <c r="C24169" i="29" s="1"/>
  <c r="C24170" i="29" s="1"/>
  <c r="C24171" i="29" s="1"/>
  <c r="C24172" i="29" s="1"/>
  <c r="C24173" i="29" s="1"/>
  <c r="C24174" i="29" s="1"/>
  <c r="C24175" i="29" s="1"/>
  <c r="C24176" i="29" s="1"/>
  <c r="C24177" i="29" s="1"/>
  <c r="C24178" i="29" s="1"/>
  <c r="C24179" i="29" s="1"/>
  <c r="C24180" i="29" s="1"/>
  <c r="C24181" i="29" s="1"/>
  <c r="C24182" i="29" s="1"/>
  <c r="C24183" i="29" s="1"/>
  <c r="C24184" i="29" s="1"/>
  <c r="C24185" i="29" s="1"/>
  <c r="C24186" i="29" s="1"/>
  <c r="C24187" i="29" s="1"/>
  <c r="C24188" i="29" s="1"/>
  <c r="C24189" i="29" s="1"/>
  <c r="C24190" i="29" s="1"/>
  <c r="C24191" i="29" s="1"/>
  <c r="C24192" i="29" s="1"/>
  <c r="C24193" i="29" s="1"/>
  <c r="C24194" i="29" s="1"/>
  <c r="C24195" i="29" s="1"/>
  <c r="C24196" i="29" s="1"/>
  <c r="C24197" i="29" s="1"/>
  <c r="C24198" i="29" s="1"/>
  <c r="C24199" i="29" s="1"/>
  <c r="C24200" i="29" s="1"/>
  <c r="C24201" i="29" s="1"/>
  <c r="C24202" i="29" s="1"/>
  <c r="C24203" i="29" s="1"/>
  <c r="C24204" i="29" s="1"/>
  <c r="C24205" i="29" s="1"/>
  <c r="C24206" i="29" s="1"/>
  <c r="C24207" i="29" s="1"/>
  <c r="C24208" i="29" s="1"/>
  <c r="C24209" i="29" s="1"/>
  <c r="C24210" i="29" s="1"/>
  <c r="C24211" i="29" s="1"/>
  <c r="C24212" i="29" s="1"/>
  <c r="C24213" i="29" s="1"/>
  <c r="C24214" i="29" s="1"/>
  <c r="C24215" i="29" s="1"/>
  <c r="C24216" i="29" s="1"/>
  <c r="C24217" i="29" s="1"/>
  <c r="C24218" i="29" s="1"/>
  <c r="C24219" i="29" s="1"/>
  <c r="C24220" i="29" s="1"/>
  <c r="C24221" i="29" s="1"/>
  <c r="C24222" i="29" s="1"/>
  <c r="C24223" i="29" s="1"/>
  <c r="C24224" i="29" s="1"/>
  <c r="C24225" i="29" s="1"/>
  <c r="C24226" i="29" s="1"/>
  <c r="C24227" i="29" s="1"/>
  <c r="C24228" i="29" s="1"/>
  <c r="C24229" i="29" s="1"/>
  <c r="C24230" i="29" s="1"/>
  <c r="C24231" i="29" s="1"/>
  <c r="C24232" i="29" s="1"/>
  <c r="C24233" i="29" s="1"/>
  <c r="C24234" i="29" s="1"/>
  <c r="C24235" i="29" s="1"/>
  <c r="C24236" i="29" s="1"/>
  <c r="C24237" i="29" s="1"/>
  <c r="C24238" i="29" s="1"/>
  <c r="C24239" i="29" s="1"/>
  <c r="C24240" i="29" s="1"/>
  <c r="C24241" i="29" s="1"/>
  <c r="C24242" i="29" s="1"/>
  <c r="C24243" i="29" s="1"/>
  <c r="C24244" i="29" s="1"/>
  <c r="C24245" i="29" s="1"/>
  <c r="C24246" i="29" s="1"/>
  <c r="C24247" i="29" s="1"/>
  <c r="C24248" i="29" s="1"/>
  <c r="C24249" i="29" s="1"/>
  <c r="C24250" i="29" s="1"/>
  <c r="C24251" i="29" s="1"/>
  <c r="C24252" i="29" s="1"/>
  <c r="C24253" i="29" s="1"/>
  <c r="C24254" i="29" s="1"/>
  <c r="C24255" i="29" s="1"/>
  <c r="C24256" i="29" s="1"/>
  <c r="C24257" i="29" s="1"/>
  <c r="C24258" i="29" s="1"/>
  <c r="C24259" i="29" s="1"/>
  <c r="C24260" i="29" s="1"/>
  <c r="C24261" i="29" s="1"/>
  <c r="C24262" i="29" s="1"/>
  <c r="C24263" i="29" s="1"/>
  <c r="C24264" i="29" s="1"/>
  <c r="C24265" i="29" s="1"/>
  <c r="C24266" i="29" s="1"/>
  <c r="C24267" i="29" s="1"/>
  <c r="C24268" i="29" s="1"/>
  <c r="C24269" i="29" s="1"/>
  <c r="C24270" i="29" s="1"/>
  <c r="C24271" i="29" s="1"/>
  <c r="C24272" i="29" s="1"/>
  <c r="C24273" i="29" s="1"/>
  <c r="C24274" i="29" s="1"/>
  <c r="C24275" i="29" s="1"/>
  <c r="C24276" i="29" s="1"/>
  <c r="C24277" i="29" s="1"/>
  <c r="C24278" i="29" s="1"/>
  <c r="C24279" i="29" s="1"/>
  <c r="C24280" i="29" s="1"/>
  <c r="C24281" i="29" s="1"/>
  <c r="C24282" i="29" s="1"/>
  <c r="C24283" i="29" s="1"/>
  <c r="C24284" i="29" s="1"/>
  <c r="C24285" i="29" s="1"/>
  <c r="C24286" i="29" s="1"/>
  <c r="C24287" i="29" s="1"/>
  <c r="C24288" i="29" s="1"/>
  <c r="C24289" i="29" s="1"/>
  <c r="C24290" i="29" s="1"/>
  <c r="C24291" i="29" s="1"/>
  <c r="C24292" i="29" s="1"/>
  <c r="C24293" i="29" s="1"/>
  <c r="C24294" i="29" s="1"/>
  <c r="C24295" i="29" s="1"/>
  <c r="C24296" i="29" s="1"/>
  <c r="C24297" i="29" s="1"/>
  <c r="C24298" i="29" s="1"/>
  <c r="C24299" i="29" s="1"/>
  <c r="C24300" i="29" s="1"/>
  <c r="C24301" i="29" s="1"/>
  <c r="C24302" i="29" s="1"/>
  <c r="C24303" i="29" s="1"/>
  <c r="C24304" i="29" s="1"/>
  <c r="C24305" i="29" s="1"/>
  <c r="C24306" i="29" s="1"/>
  <c r="C24307" i="29" s="1"/>
  <c r="C24308" i="29" s="1"/>
  <c r="C24309" i="29" s="1"/>
  <c r="C24310" i="29" s="1"/>
  <c r="C24311" i="29" s="1"/>
  <c r="C24312" i="29" s="1"/>
  <c r="C24313" i="29" s="1"/>
  <c r="C24314" i="29" s="1"/>
  <c r="C24315" i="29" s="1"/>
  <c r="C24316" i="29" s="1"/>
  <c r="C24317" i="29" s="1"/>
  <c r="C24318" i="29" s="1"/>
  <c r="C24319" i="29" s="1"/>
  <c r="C24320" i="29" s="1"/>
  <c r="C24321" i="29" s="1"/>
  <c r="C24322" i="29" s="1"/>
  <c r="C24323" i="29" s="1"/>
  <c r="C24324" i="29" s="1"/>
  <c r="C24325" i="29" s="1"/>
  <c r="C24326" i="29" s="1"/>
  <c r="C24327" i="29" s="1"/>
  <c r="C24328" i="29" s="1"/>
  <c r="C24329" i="29" s="1"/>
  <c r="C24330" i="29" s="1"/>
  <c r="C24331" i="29" s="1"/>
  <c r="C24332" i="29" s="1"/>
  <c r="C24333" i="29" s="1"/>
  <c r="C24334" i="29" s="1"/>
  <c r="C24335" i="29" s="1"/>
  <c r="C24336" i="29" s="1"/>
  <c r="C24337" i="29" s="1"/>
  <c r="C24338" i="29" s="1"/>
  <c r="C24339" i="29" s="1"/>
  <c r="C24340" i="29" s="1"/>
  <c r="C24341" i="29" s="1"/>
  <c r="C24342" i="29" s="1"/>
  <c r="C24343" i="29" s="1"/>
  <c r="C24344" i="29" s="1"/>
  <c r="C24345" i="29" s="1"/>
  <c r="C24346" i="29" s="1"/>
  <c r="C24347" i="29" s="1"/>
  <c r="C24348" i="29" s="1"/>
  <c r="C24349" i="29" s="1"/>
  <c r="C24350" i="29" s="1"/>
  <c r="C24351" i="29" s="1"/>
  <c r="C24352" i="29" s="1"/>
  <c r="C24353" i="29" s="1"/>
  <c r="C24354" i="29" s="1"/>
  <c r="C24355" i="29" s="1"/>
  <c r="C24356" i="29" s="1"/>
  <c r="C24357" i="29" s="1"/>
  <c r="C24358" i="29" s="1"/>
  <c r="C24359" i="29" s="1"/>
  <c r="C24360" i="29" s="1"/>
  <c r="C24361" i="29" s="1"/>
  <c r="C24362" i="29" s="1"/>
  <c r="C24363" i="29" s="1"/>
  <c r="C24364" i="29" s="1"/>
  <c r="C24365" i="29" s="1"/>
  <c r="C24366" i="29" s="1"/>
  <c r="C24367" i="29" s="1"/>
  <c r="C24368" i="29" s="1"/>
  <c r="C24369" i="29" s="1"/>
  <c r="C24370" i="29" s="1"/>
  <c r="C24371" i="29" s="1"/>
  <c r="C24372" i="29" s="1"/>
  <c r="C24373" i="29" s="1"/>
  <c r="C24374" i="29" s="1"/>
  <c r="C24375" i="29" s="1"/>
  <c r="C24376" i="29" s="1"/>
  <c r="C24377" i="29" s="1"/>
  <c r="C24378" i="29" s="1"/>
  <c r="C24379" i="29" s="1"/>
  <c r="C24380" i="29" s="1"/>
  <c r="C24381" i="29" s="1"/>
  <c r="C24382" i="29" s="1"/>
  <c r="C24383" i="29" s="1"/>
  <c r="C24384" i="29" s="1"/>
  <c r="C24385" i="29" s="1"/>
  <c r="C24386" i="29" s="1"/>
  <c r="C24387" i="29" s="1"/>
  <c r="C24388" i="29" s="1"/>
  <c r="C24389" i="29" s="1"/>
  <c r="C24390" i="29" s="1"/>
  <c r="C24391" i="29" s="1"/>
  <c r="C24392" i="29" s="1"/>
  <c r="C24393" i="29" s="1"/>
  <c r="C24394" i="29" s="1"/>
  <c r="C24395" i="29" s="1"/>
  <c r="C24396" i="29" s="1"/>
  <c r="C24397" i="29" s="1"/>
  <c r="C24398" i="29" s="1"/>
  <c r="C24399" i="29" s="1"/>
  <c r="C24400" i="29" s="1"/>
  <c r="C24401" i="29" s="1"/>
  <c r="C24402" i="29" s="1"/>
  <c r="C24403" i="29" s="1"/>
  <c r="C24404" i="29" s="1"/>
  <c r="C24405" i="29" s="1"/>
  <c r="C24406" i="29" s="1"/>
  <c r="C24407" i="29" s="1"/>
  <c r="C24408" i="29" s="1"/>
  <c r="C24409" i="29" s="1"/>
  <c r="C24410" i="29" s="1"/>
  <c r="C24411" i="29" s="1"/>
  <c r="C24412" i="29" s="1"/>
  <c r="C24413" i="29" s="1"/>
  <c r="C24414" i="29" s="1"/>
  <c r="C24415" i="29" s="1"/>
  <c r="C24416" i="29" s="1"/>
  <c r="C24417" i="29" s="1"/>
  <c r="C24418" i="29" s="1"/>
  <c r="C24419" i="29" s="1"/>
  <c r="C24420" i="29" s="1"/>
  <c r="C24421" i="29" s="1"/>
  <c r="C24422" i="29" s="1"/>
  <c r="C24423" i="29" s="1"/>
  <c r="C24424" i="29" s="1"/>
  <c r="C24425" i="29" s="1"/>
  <c r="C24426" i="29" s="1"/>
  <c r="C24427" i="29" s="1"/>
  <c r="C24428" i="29" s="1"/>
  <c r="C24429" i="29" s="1"/>
  <c r="C24430" i="29" s="1"/>
  <c r="C24431" i="29" s="1"/>
  <c r="C24432" i="29" s="1"/>
  <c r="C24433" i="29" s="1"/>
  <c r="C24434" i="29" s="1"/>
  <c r="C24435" i="29" s="1"/>
  <c r="C24436" i="29" s="1"/>
  <c r="C24437" i="29" s="1"/>
  <c r="C24438" i="29" s="1"/>
  <c r="C24439" i="29" s="1"/>
  <c r="C24440" i="29" s="1"/>
  <c r="C24441" i="29" s="1"/>
  <c r="C24442" i="29" s="1"/>
  <c r="C24443" i="29" s="1"/>
  <c r="C24444" i="29" s="1"/>
  <c r="C24445" i="29" s="1"/>
  <c r="C24446" i="29" s="1"/>
  <c r="C24447" i="29" s="1"/>
  <c r="C24448" i="29" s="1"/>
  <c r="C24449" i="29" s="1"/>
  <c r="C24450" i="29" s="1"/>
  <c r="C24451" i="29" s="1"/>
  <c r="C24452" i="29" s="1"/>
  <c r="C24453" i="29" s="1"/>
  <c r="C24454" i="29" s="1"/>
  <c r="C24455" i="29" s="1"/>
  <c r="C24456" i="29" s="1"/>
  <c r="C24457" i="29" s="1"/>
  <c r="C24458" i="29" s="1"/>
  <c r="C24459" i="29" s="1"/>
  <c r="C24460" i="29" s="1"/>
  <c r="C24461" i="29" s="1"/>
  <c r="C24462" i="29" s="1"/>
  <c r="C24463" i="29" s="1"/>
  <c r="C24464" i="29" s="1"/>
  <c r="C24465" i="29" s="1"/>
  <c r="C24466" i="29" s="1"/>
  <c r="C24467" i="29" s="1"/>
  <c r="C24468" i="29" s="1"/>
  <c r="C24469" i="29" s="1"/>
  <c r="C24470" i="29" s="1"/>
  <c r="C24471" i="29" s="1"/>
  <c r="C24472" i="29" s="1"/>
  <c r="C24473" i="29" s="1"/>
  <c r="C24474" i="29" s="1"/>
  <c r="C24475" i="29" s="1"/>
  <c r="C24476" i="29" s="1"/>
  <c r="C24477" i="29" s="1"/>
  <c r="C24478" i="29" s="1"/>
  <c r="C24479" i="29" s="1"/>
  <c r="C24480" i="29" s="1"/>
  <c r="C24481" i="29" s="1"/>
  <c r="C24482" i="29" s="1"/>
  <c r="C24483" i="29" s="1"/>
  <c r="C24484" i="29" s="1"/>
  <c r="C24485" i="29" s="1"/>
  <c r="C24486" i="29" s="1"/>
  <c r="C24487" i="29" s="1"/>
  <c r="C24488" i="29" s="1"/>
  <c r="C24489" i="29" s="1"/>
  <c r="C24490" i="29" s="1"/>
  <c r="C24491" i="29" s="1"/>
  <c r="C24492" i="29" s="1"/>
  <c r="C24493" i="29" s="1"/>
  <c r="C24494" i="29" s="1"/>
  <c r="C24495" i="29" s="1"/>
  <c r="C24496" i="29" s="1"/>
  <c r="B24135" i="29"/>
  <c r="B24136" i="29" s="1"/>
  <c r="B24137" i="29" s="1"/>
  <c r="B24138" i="29" s="1"/>
  <c r="B24139" i="29" s="1"/>
  <c r="B24140" i="29" s="1"/>
  <c r="B24141" i="29" s="1"/>
  <c r="B24142" i="29" s="1"/>
  <c r="B24143" i="29" s="1"/>
  <c r="B24144" i="29" s="1"/>
  <c r="B24145" i="29" s="1"/>
  <c r="B24146" i="29" s="1"/>
  <c r="B24147" i="29" s="1"/>
  <c r="B24148" i="29" s="1"/>
  <c r="B24149" i="29" s="1"/>
  <c r="B24150" i="29" s="1"/>
  <c r="B24151" i="29" s="1"/>
  <c r="B24152" i="29" s="1"/>
  <c r="B24153" i="29" s="1"/>
  <c r="B24154" i="29" s="1"/>
  <c r="B24155" i="29" s="1"/>
  <c r="B24156" i="29" s="1"/>
  <c r="B24157" i="29" s="1"/>
  <c r="B24158" i="29" s="1"/>
  <c r="B24159" i="29" s="1"/>
  <c r="B24160" i="29" s="1"/>
  <c r="B24161" i="29" s="1"/>
  <c r="B24162" i="29" s="1"/>
  <c r="B24163" i="29" s="1"/>
  <c r="B24164" i="29" s="1"/>
  <c r="B24165" i="29" s="1"/>
  <c r="B24166" i="29" s="1"/>
  <c r="B24167" i="29" s="1"/>
  <c r="B24168" i="29" s="1"/>
  <c r="B24169" i="29" s="1"/>
  <c r="B24170" i="29" s="1"/>
  <c r="B24171" i="29" s="1"/>
  <c r="B24172" i="29" s="1"/>
  <c r="B24173" i="29" s="1"/>
  <c r="B24174" i="29" s="1"/>
  <c r="B24175" i="29" s="1"/>
  <c r="B24176" i="29" s="1"/>
  <c r="B24177" i="29" s="1"/>
  <c r="B24178" i="29" s="1"/>
  <c r="B24179" i="29" s="1"/>
  <c r="B24180" i="29" s="1"/>
  <c r="B24181" i="29" s="1"/>
  <c r="B24182" i="29" s="1"/>
  <c r="B24183" i="29" s="1"/>
  <c r="B24184" i="29" s="1"/>
  <c r="B24185" i="29" s="1"/>
  <c r="B24186" i="29" s="1"/>
  <c r="B24187" i="29" s="1"/>
  <c r="B24188" i="29" s="1"/>
  <c r="B24189" i="29" s="1"/>
  <c r="B24190" i="29" s="1"/>
  <c r="B24191" i="29" s="1"/>
  <c r="B24192" i="29" s="1"/>
  <c r="B24193" i="29" s="1"/>
  <c r="B24194" i="29" s="1"/>
  <c r="B24195" i="29" s="1"/>
  <c r="B24196" i="29" s="1"/>
  <c r="B24197" i="29" s="1"/>
  <c r="B24198" i="29" s="1"/>
  <c r="B24199" i="29" s="1"/>
  <c r="B24200" i="29" s="1"/>
  <c r="B24201" i="29" s="1"/>
  <c r="B24202" i="29" s="1"/>
  <c r="B24203" i="29" s="1"/>
  <c r="B24204" i="29" s="1"/>
  <c r="B24205" i="29" s="1"/>
  <c r="B24206" i="29" s="1"/>
  <c r="B24207" i="29" s="1"/>
  <c r="B24208" i="29" s="1"/>
  <c r="B24209" i="29" s="1"/>
  <c r="B24210" i="29" s="1"/>
  <c r="B24211" i="29" s="1"/>
  <c r="B24212" i="29" s="1"/>
  <c r="B24213" i="29" s="1"/>
  <c r="B24214" i="29" s="1"/>
  <c r="B24215" i="29" s="1"/>
  <c r="B24216" i="29" s="1"/>
  <c r="B24217" i="29" s="1"/>
  <c r="B24218" i="29" s="1"/>
  <c r="B24219" i="29" s="1"/>
  <c r="B24220" i="29" s="1"/>
  <c r="B24221" i="29" s="1"/>
  <c r="B24222" i="29" s="1"/>
  <c r="B24223" i="29" s="1"/>
  <c r="B24224" i="29" s="1"/>
  <c r="B24225" i="29" s="1"/>
  <c r="B24226" i="29" s="1"/>
  <c r="B24227" i="29" s="1"/>
  <c r="B24228" i="29" s="1"/>
  <c r="B24229" i="29" s="1"/>
  <c r="B24230" i="29" s="1"/>
  <c r="B24231" i="29" s="1"/>
  <c r="B24232" i="29" s="1"/>
  <c r="B24233" i="29" s="1"/>
  <c r="B24234" i="29" s="1"/>
  <c r="B24235" i="29" s="1"/>
  <c r="B24236" i="29" s="1"/>
  <c r="B24237" i="29" s="1"/>
  <c r="B24238" i="29" s="1"/>
  <c r="B24239" i="29" s="1"/>
  <c r="B24240" i="29" s="1"/>
  <c r="B24241" i="29" s="1"/>
  <c r="B24242" i="29" s="1"/>
  <c r="B24243" i="29" s="1"/>
  <c r="B24244" i="29" s="1"/>
  <c r="B24245" i="29" s="1"/>
  <c r="B24246" i="29" s="1"/>
  <c r="B24247" i="29" s="1"/>
  <c r="B24248" i="29" s="1"/>
  <c r="B24249" i="29" s="1"/>
  <c r="B24250" i="29" s="1"/>
  <c r="B24251" i="29" s="1"/>
  <c r="B24252" i="29" s="1"/>
  <c r="B24253" i="29" s="1"/>
  <c r="B24254" i="29" s="1"/>
  <c r="B24255" i="29" s="1"/>
  <c r="B24256" i="29" s="1"/>
  <c r="B24257" i="29" s="1"/>
  <c r="B24258" i="29" s="1"/>
  <c r="B24259" i="29" s="1"/>
  <c r="B24260" i="29" s="1"/>
  <c r="B24261" i="29" s="1"/>
  <c r="B24262" i="29" s="1"/>
  <c r="B24263" i="29" s="1"/>
  <c r="B24264" i="29" s="1"/>
  <c r="B24265" i="29" s="1"/>
  <c r="B24266" i="29" s="1"/>
  <c r="B24267" i="29" s="1"/>
  <c r="B24268" i="29" s="1"/>
  <c r="B24269" i="29" s="1"/>
  <c r="B24270" i="29" s="1"/>
  <c r="B24271" i="29" s="1"/>
  <c r="B24272" i="29" s="1"/>
  <c r="B24273" i="29" s="1"/>
  <c r="B24274" i="29" s="1"/>
  <c r="B24275" i="29" s="1"/>
  <c r="B24276" i="29" s="1"/>
  <c r="B24277" i="29" s="1"/>
  <c r="B24278" i="29" s="1"/>
  <c r="B24279" i="29" s="1"/>
  <c r="B24280" i="29" s="1"/>
  <c r="B24281" i="29" s="1"/>
  <c r="B24282" i="29" s="1"/>
  <c r="B24283" i="29" s="1"/>
  <c r="B24284" i="29" s="1"/>
  <c r="B24285" i="29" s="1"/>
  <c r="B24286" i="29" s="1"/>
  <c r="B24287" i="29" s="1"/>
  <c r="B24288" i="29" s="1"/>
  <c r="B24289" i="29" s="1"/>
  <c r="B24290" i="29" s="1"/>
  <c r="B24291" i="29" s="1"/>
  <c r="B24292" i="29" s="1"/>
  <c r="B24293" i="29" s="1"/>
  <c r="B24294" i="29" s="1"/>
  <c r="B24295" i="29" s="1"/>
  <c r="B24296" i="29" s="1"/>
  <c r="B24297" i="29" s="1"/>
  <c r="B24298" i="29" s="1"/>
  <c r="B24299" i="29" s="1"/>
  <c r="B24300" i="29" s="1"/>
  <c r="B24301" i="29" s="1"/>
  <c r="B24302" i="29" s="1"/>
  <c r="B24303" i="29" s="1"/>
  <c r="B24304" i="29" s="1"/>
  <c r="B24305" i="29" s="1"/>
  <c r="B24306" i="29" s="1"/>
  <c r="B24307" i="29" s="1"/>
  <c r="B24308" i="29" s="1"/>
  <c r="B24309" i="29" s="1"/>
  <c r="B24310" i="29" s="1"/>
  <c r="B24311" i="29" s="1"/>
  <c r="B24312" i="29" s="1"/>
  <c r="B24313" i="29" s="1"/>
  <c r="B24314" i="29" s="1"/>
  <c r="B24315" i="29" s="1"/>
  <c r="B24316" i="29" s="1"/>
  <c r="B24317" i="29" s="1"/>
  <c r="B24318" i="29" s="1"/>
  <c r="B24319" i="29" s="1"/>
  <c r="B24320" i="29" s="1"/>
  <c r="B24321" i="29" s="1"/>
  <c r="B24322" i="29" s="1"/>
  <c r="B24323" i="29" s="1"/>
  <c r="B24324" i="29" s="1"/>
  <c r="B24325" i="29" s="1"/>
  <c r="B24326" i="29" s="1"/>
  <c r="B24327" i="29" s="1"/>
  <c r="B24328" i="29" s="1"/>
  <c r="B24329" i="29" s="1"/>
  <c r="B24330" i="29" s="1"/>
  <c r="B24331" i="29" s="1"/>
  <c r="B24332" i="29" s="1"/>
  <c r="B24333" i="29" s="1"/>
  <c r="B24334" i="29" s="1"/>
  <c r="B24335" i="29" s="1"/>
  <c r="B24336" i="29" s="1"/>
  <c r="B24337" i="29" s="1"/>
  <c r="B24338" i="29" s="1"/>
  <c r="B24339" i="29" s="1"/>
  <c r="B24340" i="29" s="1"/>
  <c r="B24341" i="29" s="1"/>
  <c r="B24342" i="29" s="1"/>
  <c r="B24343" i="29" s="1"/>
  <c r="B24344" i="29" s="1"/>
  <c r="B24345" i="29" s="1"/>
  <c r="B24346" i="29" s="1"/>
  <c r="B24347" i="29" s="1"/>
  <c r="B24348" i="29" s="1"/>
  <c r="B24349" i="29" s="1"/>
  <c r="B24350" i="29" s="1"/>
  <c r="B24351" i="29" s="1"/>
  <c r="B24352" i="29" s="1"/>
  <c r="B24353" i="29" s="1"/>
  <c r="B24354" i="29" s="1"/>
  <c r="B24355" i="29" s="1"/>
  <c r="B24356" i="29" s="1"/>
  <c r="B24357" i="29" s="1"/>
  <c r="B24358" i="29" s="1"/>
  <c r="B24359" i="29" s="1"/>
  <c r="B24360" i="29" s="1"/>
  <c r="B24361" i="29" s="1"/>
  <c r="B24362" i="29" s="1"/>
  <c r="B24363" i="29" s="1"/>
  <c r="B24364" i="29" s="1"/>
  <c r="B24365" i="29" s="1"/>
  <c r="B24366" i="29" s="1"/>
  <c r="B24367" i="29" s="1"/>
  <c r="B24368" i="29" s="1"/>
  <c r="B24369" i="29" s="1"/>
  <c r="B24370" i="29" s="1"/>
  <c r="B24371" i="29" s="1"/>
  <c r="B24372" i="29" s="1"/>
  <c r="B24373" i="29" s="1"/>
  <c r="B24374" i="29" s="1"/>
  <c r="B24375" i="29" s="1"/>
  <c r="B24376" i="29" s="1"/>
  <c r="B24377" i="29" s="1"/>
  <c r="B24378" i="29" s="1"/>
  <c r="B24379" i="29" s="1"/>
  <c r="B24380" i="29" s="1"/>
  <c r="B24381" i="29" s="1"/>
  <c r="B24382" i="29" s="1"/>
  <c r="B24383" i="29" s="1"/>
  <c r="B24384" i="29" s="1"/>
  <c r="B24385" i="29" s="1"/>
  <c r="B24386" i="29" s="1"/>
  <c r="B24387" i="29" s="1"/>
  <c r="B24388" i="29" s="1"/>
  <c r="B24389" i="29" s="1"/>
  <c r="B24390" i="29" s="1"/>
  <c r="B24391" i="29" s="1"/>
  <c r="B24392" i="29" s="1"/>
  <c r="B24393" i="29" s="1"/>
  <c r="B24394" i="29" s="1"/>
  <c r="B24395" i="29" s="1"/>
  <c r="B24396" i="29" s="1"/>
  <c r="B24397" i="29" s="1"/>
  <c r="B24398" i="29" s="1"/>
  <c r="B24399" i="29" s="1"/>
  <c r="B24400" i="29" s="1"/>
  <c r="B24401" i="29" s="1"/>
  <c r="B24402" i="29" s="1"/>
  <c r="B24403" i="29" s="1"/>
  <c r="B24404" i="29" s="1"/>
  <c r="B24405" i="29" s="1"/>
  <c r="B24406" i="29" s="1"/>
  <c r="B24407" i="29" s="1"/>
  <c r="B24408" i="29" s="1"/>
  <c r="B24409" i="29" s="1"/>
  <c r="B24410" i="29" s="1"/>
  <c r="B24411" i="29" s="1"/>
  <c r="B24412" i="29" s="1"/>
  <c r="B24413" i="29" s="1"/>
  <c r="B24414" i="29" s="1"/>
  <c r="B24415" i="29" s="1"/>
  <c r="B24416" i="29" s="1"/>
  <c r="B24417" i="29" s="1"/>
  <c r="B24418" i="29" s="1"/>
  <c r="B24419" i="29" s="1"/>
  <c r="B24420" i="29" s="1"/>
  <c r="B24421" i="29" s="1"/>
  <c r="B24422" i="29" s="1"/>
  <c r="B24423" i="29" s="1"/>
  <c r="B24424" i="29" s="1"/>
  <c r="B24425" i="29" s="1"/>
  <c r="B24426" i="29" s="1"/>
  <c r="B24427" i="29" s="1"/>
  <c r="B24428" i="29" s="1"/>
  <c r="B24429" i="29" s="1"/>
  <c r="B24430" i="29" s="1"/>
  <c r="B24431" i="29" s="1"/>
  <c r="B24432" i="29" s="1"/>
  <c r="B24433" i="29" s="1"/>
  <c r="B24434" i="29" s="1"/>
  <c r="B24435" i="29" s="1"/>
  <c r="B24436" i="29" s="1"/>
  <c r="B24437" i="29" s="1"/>
  <c r="B24438" i="29" s="1"/>
  <c r="B24439" i="29" s="1"/>
  <c r="B24440" i="29" s="1"/>
  <c r="B24441" i="29" s="1"/>
  <c r="B24442" i="29" s="1"/>
  <c r="B24443" i="29" s="1"/>
  <c r="B24444" i="29" s="1"/>
  <c r="B24445" i="29" s="1"/>
  <c r="B24446" i="29" s="1"/>
  <c r="B24447" i="29" s="1"/>
  <c r="B24448" i="29" s="1"/>
  <c r="B24449" i="29" s="1"/>
  <c r="B24450" i="29" s="1"/>
  <c r="B24451" i="29" s="1"/>
  <c r="B24452" i="29" s="1"/>
  <c r="B24453" i="29" s="1"/>
  <c r="B24454" i="29" s="1"/>
  <c r="B24455" i="29" s="1"/>
  <c r="B24456" i="29" s="1"/>
  <c r="B24457" i="29" s="1"/>
  <c r="B24458" i="29" s="1"/>
  <c r="B24459" i="29" s="1"/>
  <c r="B24460" i="29" s="1"/>
  <c r="B24461" i="29" s="1"/>
  <c r="B24462" i="29" s="1"/>
  <c r="B24463" i="29" s="1"/>
  <c r="B24464" i="29" s="1"/>
  <c r="B24465" i="29" s="1"/>
  <c r="B24466" i="29" s="1"/>
  <c r="B24467" i="29" s="1"/>
  <c r="B24468" i="29" s="1"/>
  <c r="B24469" i="29" s="1"/>
  <c r="B24470" i="29" s="1"/>
  <c r="B24471" i="29" s="1"/>
  <c r="B24472" i="29" s="1"/>
  <c r="B24473" i="29" s="1"/>
  <c r="B24474" i="29" s="1"/>
  <c r="B24475" i="29" s="1"/>
  <c r="B24476" i="29" s="1"/>
  <c r="B24477" i="29" s="1"/>
  <c r="B24478" i="29" s="1"/>
  <c r="B24479" i="29" s="1"/>
  <c r="B24480" i="29" s="1"/>
  <c r="B24481" i="29" s="1"/>
  <c r="B24482" i="29" s="1"/>
  <c r="B24483" i="29" s="1"/>
  <c r="B24484" i="29" s="1"/>
  <c r="B24485" i="29" s="1"/>
  <c r="B24486" i="29" s="1"/>
  <c r="B24487" i="29" s="1"/>
  <c r="B24488" i="29" s="1"/>
  <c r="B24489" i="29" s="1"/>
  <c r="B24490" i="29" s="1"/>
  <c r="B24491" i="29" s="1"/>
  <c r="B24492" i="29" s="1"/>
  <c r="B24493" i="29" s="1"/>
  <c r="B24494" i="29" s="1"/>
  <c r="B24495" i="29" s="1"/>
  <c r="B24496" i="29" s="1"/>
  <c r="D24478" i="29"/>
  <c r="D24479" i="29"/>
  <c r="D24480" i="29" s="1"/>
  <c r="D24481" i="29" s="1"/>
  <c r="D24482" i="29" s="1"/>
  <c r="D24483" i="29" s="1"/>
  <c r="D24484" i="29" s="1"/>
  <c r="D24485" i="29" s="1"/>
  <c r="D24486" i="29" s="1"/>
  <c r="D24487" i="29" s="1"/>
  <c r="D24488" i="29" s="1"/>
  <c r="D24489" i="29" s="1"/>
  <c r="D24490" i="29" s="1"/>
  <c r="D24491" i="29" s="1"/>
  <c r="D24492" i="29" s="1"/>
  <c r="D24493" i="29" s="1"/>
  <c r="D24494" i="29" s="1"/>
  <c r="D24495" i="29" s="1"/>
  <c r="D24496" i="29" s="1"/>
  <c r="D24497" i="29" s="1"/>
  <c r="D24498" i="29" s="1"/>
  <c r="D24499" i="29" s="1"/>
  <c r="D24500" i="29" s="1"/>
  <c r="D24501" i="29" s="1"/>
  <c r="D24502" i="29" s="1"/>
  <c r="D24503" i="29" s="1"/>
  <c r="D24504" i="29" s="1"/>
  <c r="D24505" i="29" s="1"/>
  <c r="D24506" i="29" s="1"/>
  <c r="D24507" i="29" s="1"/>
  <c r="D24508" i="29" s="1"/>
  <c r="D24509" i="29" s="1"/>
  <c r="D24510" i="29" s="1"/>
  <c r="D24511" i="29" s="1"/>
  <c r="D24512" i="29" s="1"/>
  <c r="D24513" i="29" s="1"/>
  <c r="D24514" i="29" s="1"/>
  <c r="D24515" i="29" s="1"/>
  <c r="D24516" i="29" s="1"/>
  <c r="D24517" i="29" s="1"/>
  <c r="D24518" i="29" s="1"/>
  <c r="D24519" i="29" s="1"/>
  <c r="D24520" i="29" s="1"/>
  <c r="D24521" i="29" s="1"/>
  <c r="D24522" i="29" s="1"/>
  <c r="D24523" i="29" s="1"/>
  <c r="D24524" i="29" s="1"/>
  <c r="D24525" i="29" s="1"/>
  <c r="D24526" i="29" s="1"/>
  <c r="D24527" i="29" s="1"/>
  <c r="D24528" i="29" s="1"/>
  <c r="D24529" i="29" s="1"/>
  <c r="D24530" i="29" s="1"/>
  <c r="D24531" i="29" s="1"/>
  <c r="D24532" i="29" s="1"/>
  <c r="D24533" i="29" s="1"/>
  <c r="D24534" i="29" s="1"/>
  <c r="D24535" i="29" s="1"/>
  <c r="D24536" i="29" s="1"/>
  <c r="D24537" i="29" s="1"/>
  <c r="D24538" i="29" s="1"/>
  <c r="D24539" i="29" s="1"/>
  <c r="D24540" i="29" s="1"/>
  <c r="D24541" i="29" s="1"/>
  <c r="D24542" i="29" s="1"/>
  <c r="D24543" i="29" s="1"/>
  <c r="D24544" i="29" s="1"/>
  <c r="D24545" i="29" s="1"/>
  <c r="D24546" i="29" s="1"/>
  <c r="D24547" i="29" s="1"/>
  <c r="D24548" i="29" s="1"/>
  <c r="D24549" i="29" s="1"/>
  <c r="D24550" i="29" s="1"/>
  <c r="D24551" i="29" s="1"/>
  <c r="D24552" i="29" s="1"/>
  <c r="D24553" i="29" s="1"/>
  <c r="D24554" i="29" s="1"/>
  <c r="D24555" i="29" s="1"/>
  <c r="D24556" i="29" s="1"/>
  <c r="D24557" i="29" s="1"/>
  <c r="D24558" i="29" s="1"/>
  <c r="D24559" i="29" s="1"/>
  <c r="D24560" i="29" s="1"/>
  <c r="D24561" i="29" s="1"/>
  <c r="D24562" i="29" s="1"/>
  <c r="D24563" i="29" s="1"/>
  <c r="D24564" i="29" s="1"/>
  <c r="D24565" i="29" s="1"/>
  <c r="D24566" i="29" s="1"/>
  <c r="D24567" i="29" s="1"/>
  <c r="D24568" i="29" s="1"/>
  <c r="D24569" i="29" s="1"/>
  <c r="D24570" i="29" s="1"/>
  <c r="D24571" i="29" s="1"/>
  <c r="D24572" i="29" s="1"/>
  <c r="D24573" i="29" s="1"/>
  <c r="D24574" i="29" s="1"/>
  <c r="D24575" i="29" s="1"/>
  <c r="D24576" i="29" s="1"/>
  <c r="D24577" i="29" s="1"/>
  <c r="D24578" i="29" s="1"/>
  <c r="D24579" i="29" s="1"/>
  <c r="D24580" i="29" s="1"/>
  <c r="D24581" i="29" s="1"/>
  <c r="D24582" i="29" s="1"/>
  <c r="D24583" i="29" s="1"/>
  <c r="D24584" i="29" s="1"/>
  <c r="D24585" i="29" s="1"/>
  <c r="D24586" i="29" s="1"/>
  <c r="D24587" i="29" s="1"/>
  <c r="D24588" i="29" s="1"/>
  <c r="D24589" i="29" s="1"/>
  <c r="D24590" i="29" s="1"/>
  <c r="D24591" i="29" s="1"/>
  <c r="D24592" i="29" s="1"/>
  <c r="D24593" i="29" s="1"/>
  <c r="D24594" i="29" s="1"/>
  <c r="D24595" i="29" s="1"/>
  <c r="D24596" i="29" s="1"/>
  <c r="D24597" i="29" s="1"/>
  <c r="D24598" i="29" s="1"/>
  <c r="D24599" i="29" s="1"/>
  <c r="D24600" i="29" s="1"/>
  <c r="D24601" i="29" s="1"/>
  <c r="D24602" i="29" s="1"/>
  <c r="D24603" i="29" s="1"/>
  <c r="D24604" i="29" s="1"/>
  <c r="D24605" i="29" s="1"/>
  <c r="D24606" i="29" s="1"/>
  <c r="D24607" i="29" s="1"/>
  <c r="D24608" i="29" s="1"/>
  <c r="D24609" i="29" s="1"/>
  <c r="D24610" i="29" s="1"/>
  <c r="D24611" i="29" s="1"/>
  <c r="D24612" i="29" s="1"/>
  <c r="D24613" i="29" s="1"/>
  <c r="D24614" i="29" s="1"/>
  <c r="D24615" i="29" s="1"/>
  <c r="D24616" i="29" s="1"/>
  <c r="D24617" i="29" s="1"/>
  <c r="D24618" i="29" s="1"/>
  <c r="D24619" i="29" s="1"/>
  <c r="D24620" i="29" s="1"/>
  <c r="D24621" i="29" s="1"/>
  <c r="D24622" i="29" s="1"/>
  <c r="D24623" i="29" s="1"/>
  <c r="D24624" i="29" s="1"/>
  <c r="D24625" i="29" s="1"/>
  <c r="D24626" i="29" s="1"/>
  <c r="D24627" i="29" s="1"/>
  <c r="D24628" i="29" s="1"/>
  <c r="D24629" i="29" s="1"/>
  <c r="D24630" i="29" s="1"/>
  <c r="D24631" i="29" s="1"/>
  <c r="D24632" i="29" s="1"/>
  <c r="D24633" i="29" s="1"/>
  <c r="D24634" i="29" s="1"/>
  <c r="D24635" i="29" s="1"/>
  <c r="D24636" i="29" s="1"/>
  <c r="D24637" i="29" s="1"/>
  <c r="D24638" i="29" s="1"/>
  <c r="D24639" i="29" s="1"/>
  <c r="D24640" i="29" s="1"/>
  <c r="D24641" i="29" s="1"/>
  <c r="D24642" i="29" s="1"/>
  <c r="D24643" i="29" s="1"/>
  <c r="D24644" i="29" s="1"/>
  <c r="D24645" i="29" s="1"/>
  <c r="D24646" i="29" s="1"/>
  <c r="D24647" i="29" s="1"/>
  <c r="D24648" i="29" s="1"/>
  <c r="D24649" i="29" s="1"/>
  <c r="D24650" i="29" s="1"/>
  <c r="D24651" i="29" s="1"/>
  <c r="D24652" i="29" s="1"/>
  <c r="D24653" i="29" s="1"/>
  <c r="D24654" i="29" s="1"/>
  <c r="D24655" i="29" s="1"/>
  <c r="D24656" i="29" s="1"/>
  <c r="D24657" i="29" s="1"/>
  <c r="D24658" i="29" s="1"/>
  <c r="D24659" i="29" s="1"/>
  <c r="D24660" i="29" s="1"/>
  <c r="D24661" i="29" s="1"/>
  <c r="D24662" i="29" s="1"/>
  <c r="D24663" i="29" s="1"/>
  <c r="D24664" i="29" s="1"/>
  <c r="D24665" i="29" s="1"/>
  <c r="D24666" i="29" s="1"/>
  <c r="D24667" i="29" s="1"/>
  <c r="D24668" i="29" s="1"/>
  <c r="D24669" i="29" s="1"/>
  <c r="D24670" i="29" s="1"/>
  <c r="D24671" i="29" s="1"/>
  <c r="D24672" i="29" s="1"/>
  <c r="D24673" i="29" s="1"/>
  <c r="D24674" i="29" s="1"/>
  <c r="D24675" i="29" s="1"/>
  <c r="D24676" i="29" s="1"/>
  <c r="D24677" i="29" s="1"/>
  <c r="D24678" i="29" s="1"/>
  <c r="D24679" i="29" s="1"/>
  <c r="D24680" i="29" s="1"/>
  <c r="D24681" i="29" s="1"/>
  <c r="D24682" i="29" s="1"/>
  <c r="D24683" i="29" s="1"/>
  <c r="D24684" i="29" s="1"/>
  <c r="D24685" i="29" s="1"/>
  <c r="D24686" i="29" s="1"/>
  <c r="D24687" i="29" s="1"/>
  <c r="D24688" i="29" s="1"/>
  <c r="D24689" i="29" s="1"/>
  <c r="D24690" i="29" s="1"/>
  <c r="D24691" i="29" s="1"/>
  <c r="D24692" i="29" s="1"/>
  <c r="D24693" i="29" s="1"/>
  <c r="D24694" i="29" s="1"/>
  <c r="D24695" i="29" s="1"/>
  <c r="D24696" i="29" s="1"/>
  <c r="D24697" i="29" s="1"/>
  <c r="D24698" i="29" s="1"/>
  <c r="D24699" i="29" s="1"/>
  <c r="D24700" i="29" s="1"/>
  <c r="D24701" i="29" s="1"/>
  <c r="D24702" i="29" s="1"/>
  <c r="D24703" i="29" s="1"/>
  <c r="D24704" i="29" s="1"/>
  <c r="D24705" i="29" s="1"/>
  <c r="D24706" i="29" s="1"/>
  <c r="D24707" i="29" s="1"/>
  <c r="D24708" i="29" s="1"/>
  <c r="D24709" i="29" s="1"/>
  <c r="D24710" i="29" s="1"/>
  <c r="D24711" i="29" s="1"/>
  <c r="D24712" i="29" s="1"/>
  <c r="D24713" i="29" s="1"/>
  <c r="D24714" i="29" s="1"/>
  <c r="D24715" i="29" s="1"/>
  <c r="D24716" i="29" s="1"/>
  <c r="D24717" i="29" s="1"/>
  <c r="D24718" i="29" s="1"/>
  <c r="D24719" i="29" s="1"/>
  <c r="D24720" i="29" s="1"/>
  <c r="D24721" i="29" s="1"/>
  <c r="D24722" i="29" s="1"/>
  <c r="D24723" i="29" s="1"/>
  <c r="D24724" i="29" s="1"/>
  <c r="D24725" i="29" s="1"/>
  <c r="D24726" i="29" s="1"/>
  <c r="D24727" i="29" s="1"/>
  <c r="D24728" i="29" s="1"/>
  <c r="D24729" i="29" s="1"/>
  <c r="D24730" i="29" s="1"/>
  <c r="D24731" i="29" s="1"/>
  <c r="D24732" i="29" s="1"/>
  <c r="D24733" i="29" s="1"/>
  <c r="D24734" i="29" s="1"/>
  <c r="D24735" i="29" s="1"/>
  <c r="D24736" i="29" s="1"/>
  <c r="D24737" i="29" s="1"/>
  <c r="D24738" i="29" s="1"/>
  <c r="D24739" i="29" s="1"/>
  <c r="D24740" i="29" s="1"/>
  <c r="D24741" i="29" s="1"/>
  <c r="D24742" i="29" s="1"/>
  <c r="D24743" i="29" s="1"/>
  <c r="D24744" i="29" s="1"/>
  <c r="D24745" i="29" s="1"/>
  <c r="D24746" i="29" s="1"/>
  <c r="D24747" i="29" s="1"/>
  <c r="D24748" i="29" s="1"/>
  <c r="D24749" i="29" s="1"/>
  <c r="D24750" i="29" s="1"/>
  <c r="D24751" i="29" s="1"/>
  <c r="D24752" i="29" s="1"/>
  <c r="D24753" i="29" s="1"/>
  <c r="D24754" i="29" s="1"/>
  <c r="D24755" i="29" s="1"/>
  <c r="D24756" i="29" s="1"/>
  <c r="D24757" i="29" s="1"/>
  <c r="D24758" i="29" s="1"/>
  <c r="D24759" i="29" s="1"/>
  <c r="D24760" i="29" s="1"/>
  <c r="D24761" i="29" s="1"/>
  <c r="D24762" i="29" s="1"/>
  <c r="D24763" i="29" s="1"/>
  <c r="D24764" i="29" s="1"/>
  <c r="D24765" i="29" s="1"/>
  <c r="D24766" i="29" s="1"/>
  <c r="D24767" i="29" s="1"/>
  <c r="D24768" i="29" s="1"/>
  <c r="D24769" i="29" s="1"/>
  <c r="D24770" i="29" s="1"/>
  <c r="D24771" i="29" s="1"/>
  <c r="D24772" i="29" s="1"/>
  <c r="D24773" i="29" s="1"/>
  <c r="D24774" i="29" s="1"/>
  <c r="D24775" i="29" s="1"/>
  <c r="D24776" i="29" s="1"/>
  <c r="D24777" i="29" s="1"/>
  <c r="D24778" i="29" s="1"/>
  <c r="D24779" i="29" s="1"/>
  <c r="D24780" i="29" s="1"/>
  <c r="D24781" i="29" s="1"/>
  <c r="D24782" i="29" s="1"/>
  <c r="D24783" i="29" s="1"/>
  <c r="D24784" i="29" s="1"/>
  <c r="D24785" i="29" s="1"/>
  <c r="D24786" i="29" s="1"/>
  <c r="D24787" i="29" s="1"/>
  <c r="D24788" i="29" s="1"/>
  <c r="D24789" i="29" s="1"/>
  <c r="D24790" i="29" s="1"/>
  <c r="D24791" i="29" s="1"/>
  <c r="D24792" i="29" s="1"/>
  <c r="D24793" i="29" s="1"/>
  <c r="D24794" i="29" s="1"/>
  <c r="D24795" i="29" s="1"/>
  <c r="D24796" i="29" s="1"/>
  <c r="D24797" i="29" s="1"/>
  <c r="D24798" i="29" s="1"/>
  <c r="D24799" i="29" s="1"/>
  <c r="D24800" i="29" s="1"/>
  <c r="D24801" i="29" s="1"/>
  <c r="D24802" i="29" s="1"/>
  <c r="D24803" i="29" s="1"/>
  <c r="D24804" i="29" s="1"/>
  <c r="D24805" i="29" s="1"/>
  <c r="D24806" i="29" s="1"/>
  <c r="D24807" i="29" s="1"/>
  <c r="D24808" i="29" s="1"/>
  <c r="D24809" i="29" s="1"/>
  <c r="D24810" i="29" s="1"/>
  <c r="D24811" i="29" s="1"/>
  <c r="D24812" i="29" s="1"/>
  <c r="D24813" i="29" s="1"/>
  <c r="D24814" i="29" s="1"/>
  <c r="D24815" i="29" s="1"/>
  <c r="D24816" i="29" s="1"/>
  <c r="D24817" i="29" s="1"/>
  <c r="D24818" i="29" s="1"/>
  <c r="D24819" i="29" s="1"/>
  <c r="D24820" i="29" s="1"/>
  <c r="D24821" i="29" s="1"/>
  <c r="D24822" i="29" s="1"/>
  <c r="D24823" i="29" s="1"/>
  <c r="D24824" i="29" s="1"/>
  <c r="D24825" i="29" s="1"/>
  <c r="D24826" i="29" s="1"/>
  <c r="D24827" i="29" s="1"/>
  <c r="D24828" i="29" s="1"/>
  <c r="D24829" i="29" s="1"/>
  <c r="D24830" i="29" s="1"/>
  <c r="D24831" i="29" s="1"/>
  <c r="D24832" i="29" s="1"/>
  <c r="D24833" i="29" s="1"/>
  <c r="D24834" i="29" s="1"/>
  <c r="D24835" i="29" s="1"/>
  <c r="D24836" i="29" s="1"/>
  <c r="D24837" i="29" s="1"/>
  <c r="D24838" i="29" s="1"/>
  <c r="D24839" i="29" s="1"/>
  <c r="D24840" i="29" s="1"/>
  <c r="D24841" i="29" s="1"/>
  <c r="B24498" i="29"/>
  <c r="B24499" i="29" s="1"/>
  <c r="B24500" i="29" s="1"/>
  <c r="B24501" i="29" s="1"/>
  <c r="B24502" i="29" s="1"/>
  <c r="B24503" i="29" s="1"/>
  <c r="B24504" i="29" s="1"/>
  <c r="B24505" i="29" s="1"/>
  <c r="B24506" i="29" s="1"/>
  <c r="B24507" i="29" s="1"/>
  <c r="B24508" i="29" s="1"/>
  <c r="B24509" i="29" s="1"/>
  <c r="B24510" i="29" s="1"/>
  <c r="B24511" i="29" s="1"/>
  <c r="B24512" i="29" s="1"/>
  <c r="B24513" i="29" s="1"/>
  <c r="B24514" i="29" s="1"/>
  <c r="B24515" i="29" s="1"/>
  <c r="B24516" i="29" s="1"/>
  <c r="B24517" i="29" s="1"/>
  <c r="B24518" i="29" s="1"/>
  <c r="B24519" i="29" s="1"/>
  <c r="B24520" i="29" s="1"/>
  <c r="B24521" i="29" s="1"/>
  <c r="B24522" i="29" s="1"/>
  <c r="B24523" i="29" s="1"/>
  <c r="B24524" i="29" s="1"/>
  <c r="B24525" i="29" s="1"/>
  <c r="B24526" i="29" s="1"/>
  <c r="B24527" i="29" s="1"/>
  <c r="B24528" i="29" s="1"/>
  <c r="B24529" i="29" s="1"/>
  <c r="B24530" i="29" s="1"/>
  <c r="B24531" i="29" s="1"/>
  <c r="B24532" i="29" s="1"/>
  <c r="B24533" i="29" s="1"/>
  <c r="B24534" i="29" s="1"/>
  <c r="B24535" i="29" s="1"/>
  <c r="B24536" i="29" s="1"/>
  <c r="B24537" i="29" s="1"/>
  <c r="B24538" i="29" s="1"/>
  <c r="B24539" i="29" s="1"/>
  <c r="B24540" i="29" s="1"/>
  <c r="B24541" i="29" s="1"/>
  <c r="B24542" i="29" s="1"/>
  <c r="B24543" i="29" s="1"/>
  <c r="B24544" i="29" s="1"/>
  <c r="B24545" i="29" s="1"/>
  <c r="B24546" i="29" s="1"/>
  <c r="B24547" i="29" s="1"/>
  <c r="B24548" i="29" s="1"/>
  <c r="B24549" i="29" s="1"/>
  <c r="B24550" i="29" s="1"/>
  <c r="B24551" i="29" s="1"/>
  <c r="B24552" i="29" s="1"/>
  <c r="B24553" i="29" s="1"/>
  <c r="B24554" i="29" s="1"/>
  <c r="B24555" i="29" s="1"/>
  <c r="B24556" i="29" s="1"/>
  <c r="B24557" i="29" s="1"/>
  <c r="B24558" i="29" s="1"/>
  <c r="B24559" i="29" s="1"/>
  <c r="B24560" i="29" s="1"/>
  <c r="B24561" i="29" s="1"/>
  <c r="B24562" i="29" s="1"/>
  <c r="B24563" i="29" s="1"/>
  <c r="B24564" i="29" s="1"/>
  <c r="B24565" i="29" s="1"/>
  <c r="B24566" i="29" s="1"/>
  <c r="B24567" i="29" s="1"/>
  <c r="B24568" i="29" s="1"/>
  <c r="B24569" i="29" s="1"/>
  <c r="B24570" i="29" s="1"/>
  <c r="B24571" i="29" s="1"/>
  <c r="B24572" i="29" s="1"/>
  <c r="B24573" i="29" s="1"/>
  <c r="B24574" i="29" s="1"/>
  <c r="B24575" i="29" s="1"/>
  <c r="B24576" i="29" s="1"/>
  <c r="B24577" i="29" s="1"/>
  <c r="B24578" i="29" s="1"/>
  <c r="B24579" i="29" s="1"/>
  <c r="B24580" i="29" s="1"/>
  <c r="B24581" i="29" s="1"/>
  <c r="B24582" i="29" s="1"/>
  <c r="B24583" i="29" s="1"/>
  <c r="B24584" i="29" s="1"/>
  <c r="B24585" i="29" s="1"/>
  <c r="B24586" i="29" s="1"/>
  <c r="B24587" i="29" s="1"/>
  <c r="B24588" i="29" s="1"/>
  <c r="B24589" i="29" s="1"/>
  <c r="B24590" i="29" s="1"/>
  <c r="B24591" i="29" s="1"/>
  <c r="B24592" i="29" s="1"/>
  <c r="B24593" i="29" s="1"/>
  <c r="B24594" i="29" s="1"/>
  <c r="B24595" i="29" s="1"/>
  <c r="B24596" i="29" s="1"/>
  <c r="B24597" i="29" s="1"/>
  <c r="B24598" i="29" s="1"/>
  <c r="B24599" i="29" s="1"/>
  <c r="B24600" i="29" s="1"/>
  <c r="B24601" i="29" s="1"/>
  <c r="B24602" i="29" s="1"/>
  <c r="B24603" i="29" s="1"/>
  <c r="B24604" i="29" s="1"/>
  <c r="B24605" i="29" s="1"/>
  <c r="B24606" i="29" s="1"/>
  <c r="B24607" i="29" s="1"/>
  <c r="B24608" i="29" s="1"/>
  <c r="B24609" i="29" s="1"/>
  <c r="B24610" i="29" s="1"/>
  <c r="B24611" i="29" s="1"/>
  <c r="B24612" i="29" s="1"/>
  <c r="B24613" i="29" s="1"/>
  <c r="B24614" i="29" s="1"/>
  <c r="B24615" i="29" s="1"/>
  <c r="B24616" i="29" s="1"/>
  <c r="B24617" i="29" s="1"/>
  <c r="B24618" i="29" s="1"/>
  <c r="B24619" i="29" s="1"/>
  <c r="B24620" i="29" s="1"/>
  <c r="B24621" i="29" s="1"/>
  <c r="B24622" i="29" s="1"/>
  <c r="B24623" i="29" s="1"/>
  <c r="B24624" i="29" s="1"/>
  <c r="B24625" i="29" s="1"/>
  <c r="B24626" i="29" s="1"/>
  <c r="B24627" i="29" s="1"/>
  <c r="B24628" i="29" s="1"/>
  <c r="B24629" i="29" s="1"/>
  <c r="B24630" i="29" s="1"/>
  <c r="B24631" i="29" s="1"/>
  <c r="B24632" i="29" s="1"/>
  <c r="B24633" i="29" s="1"/>
  <c r="B24634" i="29" s="1"/>
  <c r="B24635" i="29" s="1"/>
  <c r="B24636" i="29" s="1"/>
  <c r="B24637" i="29" s="1"/>
  <c r="B24638" i="29" s="1"/>
  <c r="B24639" i="29" s="1"/>
  <c r="B24640" i="29" s="1"/>
  <c r="B24641" i="29" s="1"/>
  <c r="B24642" i="29" s="1"/>
  <c r="B24643" i="29" s="1"/>
  <c r="B24644" i="29" s="1"/>
  <c r="B24645" i="29" s="1"/>
  <c r="B24646" i="29" s="1"/>
  <c r="B24647" i="29" s="1"/>
  <c r="B24648" i="29" s="1"/>
  <c r="B24649" i="29" s="1"/>
  <c r="B24650" i="29" s="1"/>
  <c r="B24651" i="29" s="1"/>
  <c r="B24652" i="29" s="1"/>
  <c r="B24653" i="29" s="1"/>
  <c r="B24654" i="29" s="1"/>
  <c r="B24655" i="29" s="1"/>
  <c r="B24656" i="29" s="1"/>
  <c r="B24657" i="29" s="1"/>
  <c r="B24658" i="29" s="1"/>
  <c r="B24659" i="29" s="1"/>
  <c r="B24660" i="29" s="1"/>
  <c r="B24661" i="29" s="1"/>
  <c r="B24662" i="29" s="1"/>
  <c r="B24663" i="29" s="1"/>
  <c r="B24664" i="29" s="1"/>
  <c r="B24665" i="29" s="1"/>
  <c r="B24666" i="29" s="1"/>
  <c r="B24667" i="29" s="1"/>
  <c r="B24668" i="29" s="1"/>
  <c r="B24669" i="29" s="1"/>
  <c r="B24670" i="29" s="1"/>
  <c r="B24671" i="29" s="1"/>
  <c r="B24672" i="29" s="1"/>
  <c r="B24673" i="29" s="1"/>
  <c r="B24674" i="29" s="1"/>
  <c r="B24675" i="29" s="1"/>
  <c r="B24676" i="29" s="1"/>
  <c r="B24677" i="29" s="1"/>
  <c r="B24678" i="29" s="1"/>
  <c r="B24679" i="29" s="1"/>
  <c r="B24680" i="29" s="1"/>
  <c r="B24681" i="29" s="1"/>
  <c r="B24682" i="29" s="1"/>
  <c r="B24683" i="29" s="1"/>
  <c r="B24684" i="29" s="1"/>
  <c r="B24685" i="29" s="1"/>
  <c r="B24686" i="29" s="1"/>
  <c r="B24687" i="29" s="1"/>
  <c r="B24688" i="29" s="1"/>
  <c r="B24689" i="29" s="1"/>
  <c r="B24690" i="29" s="1"/>
  <c r="B24691" i="29" s="1"/>
  <c r="B24692" i="29" s="1"/>
  <c r="B24693" i="29" s="1"/>
  <c r="B24694" i="29" s="1"/>
  <c r="B24695" i="29" s="1"/>
  <c r="B24696" i="29" s="1"/>
  <c r="B24697" i="29" s="1"/>
  <c r="B24698" i="29" s="1"/>
  <c r="B24699" i="29" s="1"/>
  <c r="B24700" i="29" s="1"/>
  <c r="B24701" i="29" s="1"/>
  <c r="B24702" i="29" s="1"/>
  <c r="B24703" i="29" s="1"/>
  <c r="B24704" i="29" s="1"/>
  <c r="B24705" i="29" s="1"/>
  <c r="B24706" i="29" s="1"/>
  <c r="B24707" i="29" s="1"/>
  <c r="B24708" i="29" s="1"/>
  <c r="B24709" i="29" s="1"/>
  <c r="B24710" i="29" s="1"/>
  <c r="B24711" i="29" s="1"/>
  <c r="B24712" i="29" s="1"/>
  <c r="B24713" i="29" s="1"/>
  <c r="B24714" i="29" s="1"/>
  <c r="B24715" i="29" s="1"/>
  <c r="B24716" i="29" s="1"/>
  <c r="B24717" i="29" s="1"/>
  <c r="B24718" i="29" s="1"/>
  <c r="B24719" i="29" s="1"/>
  <c r="B24720" i="29" s="1"/>
  <c r="B24721" i="29" s="1"/>
  <c r="B24722" i="29" s="1"/>
  <c r="B24723" i="29" s="1"/>
  <c r="B24724" i="29" s="1"/>
  <c r="B24725" i="29" s="1"/>
  <c r="B24726" i="29" s="1"/>
  <c r="B24727" i="29" s="1"/>
  <c r="B24728" i="29" s="1"/>
  <c r="B24729" i="29" s="1"/>
  <c r="B24730" i="29" s="1"/>
  <c r="B24731" i="29" s="1"/>
  <c r="B24732" i="29" s="1"/>
  <c r="B24733" i="29" s="1"/>
  <c r="B24734" i="29" s="1"/>
  <c r="B24735" i="29" s="1"/>
  <c r="B24736" i="29" s="1"/>
  <c r="B24737" i="29" s="1"/>
  <c r="B24738" i="29" s="1"/>
  <c r="B24739" i="29" s="1"/>
  <c r="B24740" i="29" s="1"/>
  <c r="B24741" i="29" s="1"/>
  <c r="B24742" i="29" s="1"/>
  <c r="B24743" i="29" s="1"/>
  <c r="B24744" i="29" s="1"/>
  <c r="B24745" i="29" s="1"/>
  <c r="B24746" i="29" s="1"/>
  <c r="B24747" i="29" s="1"/>
  <c r="B24748" i="29" s="1"/>
  <c r="B24749" i="29" s="1"/>
  <c r="B24750" i="29" s="1"/>
  <c r="B24751" i="29" s="1"/>
  <c r="B24752" i="29" s="1"/>
  <c r="B24753" i="29" s="1"/>
  <c r="B24754" i="29" s="1"/>
  <c r="B24755" i="29" s="1"/>
  <c r="B24756" i="29" s="1"/>
  <c r="B24757" i="29" s="1"/>
  <c r="B24758" i="29" s="1"/>
  <c r="B24759" i="29" s="1"/>
  <c r="B24760" i="29" s="1"/>
  <c r="B24761" i="29" s="1"/>
  <c r="B24762" i="29" s="1"/>
  <c r="B24763" i="29" s="1"/>
  <c r="B24764" i="29" s="1"/>
  <c r="B24765" i="29" s="1"/>
  <c r="B24766" i="29" s="1"/>
  <c r="B24767" i="29" s="1"/>
  <c r="B24768" i="29" s="1"/>
  <c r="B24769" i="29" s="1"/>
  <c r="B24770" i="29" s="1"/>
  <c r="B24771" i="29" s="1"/>
  <c r="B24772" i="29" s="1"/>
  <c r="B24773" i="29" s="1"/>
  <c r="B24774" i="29" s="1"/>
  <c r="B24775" i="29" s="1"/>
  <c r="B24776" i="29" s="1"/>
  <c r="B24777" i="29" s="1"/>
  <c r="B24778" i="29" s="1"/>
  <c r="B24779" i="29" s="1"/>
  <c r="B24780" i="29" s="1"/>
  <c r="B24781" i="29" s="1"/>
  <c r="B24782" i="29" s="1"/>
  <c r="B24783" i="29" s="1"/>
  <c r="B24784" i="29" s="1"/>
  <c r="B24785" i="29" s="1"/>
  <c r="B24786" i="29" s="1"/>
  <c r="B24787" i="29" s="1"/>
  <c r="B24788" i="29" s="1"/>
  <c r="B24789" i="29" s="1"/>
  <c r="B24790" i="29" s="1"/>
  <c r="B24791" i="29" s="1"/>
  <c r="B24792" i="29" s="1"/>
  <c r="B24793" i="29" s="1"/>
  <c r="B24794" i="29" s="1"/>
  <c r="B24795" i="29" s="1"/>
  <c r="B24796" i="29" s="1"/>
  <c r="B24797" i="29" s="1"/>
  <c r="B24798" i="29" s="1"/>
  <c r="B24799" i="29" s="1"/>
  <c r="B24800" i="29" s="1"/>
  <c r="B24801" i="29" s="1"/>
  <c r="B24802" i="29" s="1"/>
  <c r="B24803" i="29" s="1"/>
  <c r="B24804" i="29" s="1"/>
  <c r="B24805" i="29" s="1"/>
  <c r="B24806" i="29" s="1"/>
  <c r="B24807" i="29" s="1"/>
  <c r="B24808" i="29" s="1"/>
  <c r="B24809" i="29" s="1"/>
  <c r="B24810" i="29" s="1"/>
  <c r="B24811" i="29" s="1"/>
  <c r="B24812" i="29" s="1"/>
  <c r="B24813" i="29" s="1"/>
  <c r="B24814" i="29" s="1"/>
  <c r="B24815" i="29" s="1"/>
  <c r="B24816" i="29" s="1"/>
  <c r="B24817" i="29" s="1"/>
  <c r="B24818" i="29" s="1"/>
  <c r="B24819" i="29" s="1"/>
  <c r="B24820" i="29" s="1"/>
  <c r="B24821" i="29" s="1"/>
  <c r="B24822" i="29" s="1"/>
  <c r="B24823" i="29" s="1"/>
  <c r="B24824" i="29" s="1"/>
  <c r="B24825" i="29" s="1"/>
  <c r="B24826" i="29" s="1"/>
  <c r="B24827" i="29" s="1"/>
  <c r="B24828" i="29" s="1"/>
  <c r="B24829" i="29" s="1"/>
  <c r="B24830" i="29" s="1"/>
  <c r="B24831" i="29" s="1"/>
  <c r="B24832" i="29" s="1"/>
  <c r="B24833" i="29" s="1"/>
  <c r="B24834" i="29" s="1"/>
  <c r="B24835" i="29" s="1"/>
  <c r="B24836" i="29" s="1"/>
  <c r="B24837" i="29" s="1"/>
  <c r="B24838" i="29" s="1"/>
  <c r="B24839" i="29" s="1"/>
  <c r="B24840" i="29" s="1"/>
  <c r="B24841" i="29" s="1"/>
  <c r="B24842" i="29" s="1"/>
  <c r="B24843" i="29" s="1"/>
  <c r="B24844" i="29" s="1"/>
  <c r="B24845" i="29" s="1"/>
  <c r="B24846" i="29" s="1"/>
  <c r="B24847" i="29" s="1"/>
  <c r="B24848" i="29" s="1"/>
  <c r="B24849" i="29" s="1"/>
  <c r="B24850" i="29" s="1"/>
  <c r="B24851" i="29" s="1"/>
  <c r="B24852" i="29" s="1"/>
  <c r="B24853" i="29" s="1"/>
  <c r="B24854" i="29" s="1"/>
  <c r="B24855" i="29" s="1"/>
  <c r="B24856" i="29" s="1"/>
  <c r="B24857" i="29" s="1"/>
  <c r="B24858" i="29" s="1"/>
  <c r="B24859" i="29" s="1"/>
  <c r="B24860" i="29" s="1"/>
  <c r="B24861" i="29" s="1"/>
  <c r="C24498" i="29"/>
  <c r="C24499" i="29" s="1"/>
  <c r="C24500" i="29" s="1"/>
  <c r="C24501" i="29" s="1"/>
  <c r="C24502" i="29" s="1"/>
  <c r="C24503" i="29" s="1"/>
  <c r="C24504" i="29" s="1"/>
  <c r="C24505" i="29" s="1"/>
  <c r="C24506" i="29" s="1"/>
  <c r="C24507" i="29" s="1"/>
  <c r="C24508" i="29" s="1"/>
  <c r="C24509" i="29" s="1"/>
  <c r="C24510" i="29" s="1"/>
  <c r="C24511" i="29" s="1"/>
  <c r="C24512" i="29" s="1"/>
  <c r="C24513" i="29" s="1"/>
  <c r="C24514" i="29" s="1"/>
  <c r="C24515" i="29" s="1"/>
  <c r="C24516" i="29" s="1"/>
  <c r="C24517" i="29" s="1"/>
  <c r="C24518" i="29" s="1"/>
  <c r="C24519" i="29" s="1"/>
  <c r="C24520" i="29" s="1"/>
  <c r="C24521" i="29" s="1"/>
  <c r="C24522" i="29" s="1"/>
  <c r="C24523" i="29" s="1"/>
  <c r="C24524" i="29" s="1"/>
  <c r="C24525" i="29" s="1"/>
  <c r="C24526" i="29" s="1"/>
  <c r="C24527" i="29" s="1"/>
  <c r="C24528" i="29" s="1"/>
  <c r="C24529" i="29" s="1"/>
  <c r="C24530" i="29" s="1"/>
  <c r="C24531" i="29" s="1"/>
  <c r="C24532" i="29" s="1"/>
  <c r="C24533" i="29" s="1"/>
  <c r="C24534" i="29" s="1"/>
  <c r="C24535" i="29" s="1"/>
  <c r="C24536" i="29" s="1"/>
  <c r="C24537" i="29" s="1"/>
  <c r="C24538" i="29" s="1"/>
  <c r="C24539" i="29" s="1"/>
  <c r="C24540" i="29" s="1"/>
  <c r="C24541" i="29" s="1"/>
  <c r="C24542" i="29" s="1"/>
  <c r="C24543" i="29" s="1"/>
  <c r="C24544" i="29" s="1"/>
  <c r="C24545" i="29" s="1"/>
  <c r="C24546" i="29" s="1"/>
  <c r="C24547" i="29" s="1"/>
  <c r="C24548" i="29" s="1"/>
  <c r="C24549" i="29" s="1"/>
  <c r="C24550" i="29" s="1"/>
  <c r="C24551" i="29" s="1"/>
  <c r="C24552" i="29" s="1"/>
  <c r="C24553" i="29" s="1"/>
  <c r="C24554" i="29" s="1"/>
  <c r="C24555" i="29" s="1"/>
  <c r="C24556" i="29" s="1"/>
  <c r="C24557" i="29" s="1"/>
  <c r="C24558" i="29" s="1"/>
  <c r="C24559" i="29" s="1"/>
  <c r="C24560" i="29" s="1"/>
  <c r="C24561" i="29" s="1"/>
  <c r="C24562" i="29" s="1"/>
  <c r="C24563" i="29" s="1"/>
  <c r="C24564" i="29" s="1"/>
  <c r="C24565" i="29" s="1"/>
  <c r="C24566" i="29" s="1"/>
  <c r="C24567" i="29" s="1"/>
  <c r="C24568" i="29" s="1"/>
  <c r="C24569" i="29" s="1"/>
  <c r="C24570" i="29" s="1"/>
  <c r="C24571" i="29" s="1"/>
  <c r="C24572" i="29" s="1"/>
  <c r="C24573" i="29" s="1"/>
  <c r="C24574" i="29" s="1"/>
  <c r="C24575" i="29" s="1"/>
  <c r="C24576" i="29" s="1"/>
  <c r="C24577" i="29" s="1"/>
  <c r="C24578" i="29" s="1"/>
  <c r="C24579" i="29" s="1"/>
  <c r="C24580" i="29" s="1"/>
  <c r="C24581" i="29" s="1"/>
  <c r="C24582" i="29" s="1"/>
  <c r="C24583" i="29" s="1"/>
  <c r="C24584" i="29" s="1"/>
  <c r="C24585" i="29" s="1"/>
  <c r="C24586" i="29" s="1"/>
  <c r="C24587" i="29" s="1"/>
  <c r="C24588" i="29" s="1"/>
  <c r="C24589" i="29" s="1"/>
  <c r="C24590" i="29" s="1"/>
  <c r="C24591" i="29" s="1"/>
  <c r="C24592" i="29" s="1"/>
  <c r="C24593" i="29" s="1"/>
  <c r="C24594" i="29" s="1"/>
  <c r="C24595" i="29" s="1"/>
  <c r="C24596" i="29" s="1"/>
  <c r="C24597" i="29" s="1"/>
  <c r="C24598" i="29" s="1"/>
  <c r="C24599" i="29" s="1"/>
  <c r="C24600" i="29" s="1"/>
  <c r="C24601" i="29" s="1"/>
  <c r="C24602" i="29" s="1"/>
  <c r="C24603" i="29" s="1"/>
  <c r="C24604" i="29" s="1"/>
  <c r="C24605" i="29" s="1"/>
  <c r="C24606" i="29" s="1"/>
  <c r="C24607" i="29" s="1"/>
  <c r="C24608" i="29" s="1"/>
  <c r="C24609" i="29" s="1"/>
  <c r="C24610" i="29" s="1"/>
  <c r="C24611" i="29" s="1"/>
  <c r="C24612" i="29" s="1"/>
  <c r="C24613" i="29" s="1"/>
  <c r="C24614" i="29" s="1"/>
  <c r="C24615" i="29" s="1"/>
  <c r="C24616" i="29" s="1"/>
  <c r="C24617" i="29" s="1"/>
  <c r="C24618" i="29" s="1"/>
  <c r="C24619" i="29" s="1"/>
  <c r="C24620" i="29" s="1"/>
  <c r="C24621" i="29" s="1"/>
  <c r="C24622" i="29" s="1"/>
  <c r="C24623" i="29" s="1"/>
  <c r="C24624" i="29" s="1"/>
  <c r="C24625" i="29" s="1"/>
  <c r="C24626" i="29" s="1"/>
  <c r="C24627" i="29" s="1"/>
  <c r="C24628" i="29" s="1"/>
  <c r="C24629" i="29" s="1"/>
  <c r="C24630" i="29" s="1"/>
  <c r="C24631" i="29" s="1"/>
  <c r="C24632" i="29" s="1"/>
  <c r="C24633" i="29" s="1"/>
  <c r="C24634" i="29" s="1"/>
  <c r="C24635" i="29" s="1"/>
  <c r="C24636" i="29" s="1"/>
  <c r="C24637" i="29" s="1"/>
  <c r="C24638" i="29" s="1"/>
  <c r="C24639" i="29" s="1"/>
  <c r="C24640" i="29" s="1"/>
  <c r="C24641" i="29" s="1"/>
  <c r="C24642" i="29" s="1"/>
  <c r="C24643" i="29" s="1"/>
  <c r="C24644" i="29" s="1"/>
  <c r="C24645" i="29" s="1"/>
  <c r="C24646" i="29" s="1"/>
  <c r="C24647" i="29" s="1"/>
  <c r="C24648" i="29" s="1"/>
  <c r="C24649" i="29" s="1"/>
  <c r="C24650" i="29" s="1"/>
  <c r="C24651" i="29" s="1"/>
  <c r="C24652" i="29" s="1"/>
  <c r="C24653" i="29" s="1"/>
  <c r="C24654" i="29" s="1"/>
  <c r="C24655" i="29" s="1"/>
  <c r="C24656" i="29" s="1"/>
  <c r="C24657" i="29" s="1"/>
  <c r="C24658" i="29" s="1"/>
  <c r="C24659" i="29" s="1"/>
  <c r="C24660" i="29" s="1"/>
  <c r="C24661" i="29" s="1"/>
  <c r="C24662" i="29" s="1"/>
  <c r="C24663" i="29" s="1"/>
  <c r="C24664" i="29" s="1"/>
  <c r="C24665" i="29" s="1"/>
  <c r="C24666" i="29" s="1"/>
  <c r="C24667" i="29" s="1"/>
  <c r="C24668" i="29" s="1"/>
  <c r="C24669" i="29" s="1"/>
  <c r="C24670" i="29" s="1"/>
  <c r="C24671" i="29" s="1"/>
  <c r="C24672" i="29" s="1"/>
  <c r="C24673" i="29" s="1"/>
  <c r="C24674" i="29" s="1"/>
  <c r="C24675" i="29" s="1"/>
  <c r="C24676" i="29" s="1"/>
  <c r="C24677" i="29" s="1"/>
  <c r="C24678" i="29" s="1"/>
  <c r="C24679" i="29" s="1"/>
  <c r="C24680" i="29" s="1"/>
  <c r="C24681" i="29" s="1"/>
  <c r="C24682" i="29" s="1"/>
  <c r="C24683" i="29" s="1"/>
  <c r="C24684" i="29" s="1"/>
  <c r="C24685" i="29" s="1"/>
  <c r="C24686" i="29" s="1"/>
  <c r="C24687" i="29" s="1"/>
  <c r="C24688" i="29" s="1"/>
  <c r="C24689" i="29" s="1"/>
  <c r="C24690" i="29" s="1"/>
  <c r="C24691" i="29" s="1"/>
  <c r="C24692" i="29" s="1"/>
  <c r="C24693" i="29" s="1"/>
  <c r="C24694" i="29" s="1"/>
  <c r="C24695" i="29" s="1"/>
  <c r="C24696" i="29" s="1"/>
  <c r="C24697" i="29" s="1"/>
  <c r="C24698" i="29" s="1"/>
  <c r="C24699" i="29" s="1"/>
  <c r="C24700" i="29" s="1"/>
  <c r="C24701" i="29" s="1"/>
  <c r="C24702" i="29" s="1"/>
  <c r="C24703" i="29" s="1"/>
  <c r="C24704" i="29" s="1"/>
  <c r="C24705" i="29" s="1"/>
  <c r="C24706" i="29" s="1"/>
  <c r="C24707" i="29" s="1"/>
  <c r="C24708" i="29" s="1"/>
  <c r="C24709" i="29" s="1"/>
  <c r="C24710" i="29" s="1"/>
  <c r="C24711" i="29" s="1"/>
  <c r="C24712" i="29" s="1"/>
  <c r="C24713" i="29" s="1"/>
  <c r="C24714" i="29" s="1"/>
  <c r="C24715" i="29" s="1"/>
  <c r="C24716" i="29" s="1"/>
  <c r="C24717" i="29" s="1"/>
  <c r="C24718" i="29" s="1"/>
  <c r="C24719" i="29" s="1"/>
  <c r="C24720" i="29" s="1"/>
  <c r="C24721" i="29" s="1"/>
  <c r="C24722" i="29" s="1"/>
  <c r="C24723" i="29" s="1"/>
  <c r="C24724" i="29" s="1"/>
  <c r="C24725" i="29" s="1"/>
  <c r="C24726" i="29" s="1"/>
  <c r="C24727" i="29" s="1"/>
  <c r="C24728" i="29" s="1"/>
  <c r="C24729" i="29" s="1"/>
  <c r="C24730" i="29" s="1"/>
  <c r="C24731" i="29" s="1"/>
  <c r="C24732" i="29" s="1"/>
  <c r="C24733" i="29" s="1"/>
  <c r="C24734" i="29" s="1"/>
  <c r="C24735" i="29" s="1"/>
  <c r="C24736" i="29" s="1"/>
  <c r="C24737" i="29" s="1"/>
  <c r="C24738" i="29" s="1"/>
  <c r="C24739" i="29" s="1"/>
  <c r="C24740" i="29" s="1"/>
  <c r="C24741" i="29" s="1"/>
  <c r="C24742" i="29" s="1"/>
  <c r="C24743" i="29" s="1"/>
  <c r="C24744" i="29" s="1"/>
  <c r="C24745" i="29" s="1"/>
  <c r="C24746" i="29" s="1"/>
  <c r="C24747" i="29" s="1"/>
  <c r="C24748" i="29" s="1"/>
  <c r="C24749" i="29" s="1"/>
  <c r="C24750" i="29" s="1"/>
  <c r="C24751" i="29" s="1"/>
  <c r="C24752" i="29" s="1"/>
  <c r="C24753" i="29" s="1"/>
  <c r="C24754" i="29" s="1"/>
  <c r="C24755" i="29" s="1"/>
  <c r="C24756" i="29" s="1"/>
  <c r="C24757" i="29" s="1"/>
  <c r="C24758" i="29" s="1"/>
  <c r="C24759" i="29" s="1"/>
  <c r="C24760" i="29" s="1"/>
  <c r="C24761" i="29" s="1"/>
  <c r="C24762" i="29" s="1"/>
  <c r="C24763" i="29" s="1"/>
  <c r="C24764" i="29" s="1"/>
  <c r="C24765" i="29" s="1"/>
  <c r="C24766" i="29" s="1"/>
  <c r="C24767" i="29" s="1"/>
  <c r="C24768" i="29" s="1"/>
  <c r="C24769" i="29" s="1"/>
  <c r="C24770" i="29" s="1"/>
  <c r="C24771" i="29" s="1"/>
  <c r="C24772" i="29" s="1"/>
  <c r="C24773" i="29" s="1"/>
  <c r="C24774" i="29" s="1"/>
  <c r="C24775" i="29" s="1"/>
  <c r="C24776" i="29" s="1"/>
  <c r="C24777" i="29" s="1"/>
  <c r="C24778" i="29" s="1"/>
  <c r="C24779" i="29" s="1"/>
  <c r="C24780" i="29" s="1"/>
  <c r="C24781" i="29" s="1"/>
  <c r="C24782" i="29" s="1"/>
  <c r="C24783" i="29" s="1"/>
  <c r="C24784" i="29" s="1"/>
  <c r="C24785" i="29" s="1"/>
  <c r="C24786" i="29" s="1"/>
  <c r="C24787" i="29" s="1"/>
  <c r="C24788" i="29" s="1"/>
  <c r="C24789" i="29" s="1"/>
  <c r="C24790" i="29" s="1"/>
  <c r="C24791" i="29" s="1"/>
  <c r="C24792" i="29" s="1"/>
  <c r="C24793" i="29" s="1"/>
  <c r="C24794" i="29" s="1"/>
  <c r="C24795" i="29" s="1"/>
  <c r="C24796" i="29" s="1"/>
  <c r="C24797" i="29" s="1"/>
  <c r="C24798" i="29" s="1"/>
  <c r="C24799" i="29" s="1"/>
  <c r="C24800" i="29" s="1"/>
  <c r="C24801" i="29" s="1"/>
  <c r="C24802" i="29" s="1"/>
  <c r="C24803" i="29" s="1"/>
  <c r="C24804" i="29" s="1"/>
  <c r="C24805" i="29" s="1"/>
  <c r="C24806" i="29" s="1"/>
  <c r="C24807" i="29" s="1"/>
  <c r="C24808" i="29" s="1"/>
  <c r="C24809" i="29" s="1"/>
  <c r="C24810" i="29" s="1"/>
  <c r="C24811" i="29" s="1"/>
  <c r="C24812" i="29" s="1"/>
  <c r="C24813" i="29" s="1"/>
  <c r="C24814" i="29" s="1"/>
  <c r="C24815" i="29" s="1"/>
  <c r="C24816" i="29" s="1"/>
  <c r="C24817" i="29" s="1"/>
  <c r="C24818" i="29" s="1"/>
  <c r="C24819" i="29" s="1"/>
  <c r="C24820" i="29" s="1"/>
  <c r="C24821" i="29" s="1"/>
  <c r="C24822" i="29" s="1"/>
  <c r="C24823" i="29" s="1"/>
  <c r="C24824" i="29" s="1"/>
  <c r="C24825" i="29" s="1"/>
  <c r="C24826" i="29" s="1"/>
  <c r="C24827" i="29" s="1"/>
  <c r="C24828" i="29" s="1"/>
  <c r="C24829" i="29" s="1"/>
  <c r="C24830" i="29" s="1"/>
  <c r="C24831" i="29" s="1"/>
  <c r="C24832" i="29" s="1"/>
  <c r="C24833" i="29" s="1"/>
  <c r="C24834" i="29" s="1"/>
  <c r="C24835" i="29" s="1"/>
  <c r="C24836" i="29" s="1"/>
  <c r="C24837" i="29" s="1"/>
  <c r="C24838" i="29" s="1"/>
  <c r="C24839" i="29" s="1"/>
  <c r="C24840" i="29" s="1"/>
  <c r="C24841" i="29" s="1"/>
  <c r="C24842" i="29" s="1"/>
  <c r="C24843" i="29" s="1"/>
  <c r="C24844" i="29" s="1"/>
  <c r="C24845" i="29" s="1"/>
  <c r="C24846" i="29" s="1"/>
  <c r="C24847" i="29" s="1"/>
  <c r="C24848" i="29" s="1"/>
  <c r="C24849" i="29" s="1"/>
  <c r="C24850" i="29" s="1"/>
  <c r="C24851" i="29" s="1"/>
  <c r="C24852" i="29" s="1"/>
  <c r="C24853" i="29" s="1"/>
  <c r="C24854" i="29" s="1"/>
  <c r="C24855" i="29" s="1"/>
  <c r="C24856" i="29" s="1"/>
  <c r="C24857" i="29" s="1"/>
  <c r="C24858" i="29" s="1"/>
  <c r="C24859" i="29" s="1"/>
  <c r="C24860" i="29" s="1"/>
  <c r="C24861" i="29" s="1"/>
  <c r="D24843" i="29"/>
  <c r="D24844" i="29" s="1"/>
  <c r="D24845" i="29" s="1"/>
  <c r="D24846" i="29" s="1"/>
  <c r="D24847" i="29" s="1"/>
  <c r="D24848" i="29" s="1"/>
  <c r="D24849" i="29" s="1"/>
  <c r="D24850" i="29" s="1"/>
  <c r="D24851" i="29" s="1"/>
  <c r="D24852" i="29" s="1"/>
  <c r="D24853" i="29" s="1"/>
  <c r="D24854" i="29" s="1"/>
  <c r="D24855" i="29" s="1"/>
  <c r="D24856" i="29" s="1"/>
  <c r="D24857" i="29" s="1"/>
  <c r="D24858" i="29" s="1"/>
  <c r="D24859" i="29" s="1"/>
  <c r="D24860" i="29" s="1"/>
  <c r="D24861" i="29" s="1"/>
  <c r="D24862" i="29" s="1"/>
  <c r="D24863" i="29" s="1"/>
  <c r="D24864" i="29" s="1"/>
  <c r="D24865" i="29" s="1"/>
  <c r="D24866" i="29" s="1"/>
  <c r="D24867" i="29" s="1"/>
  <c r="D24868" i="29" s="1"/>
  <c r="D24869" i="29" s="1"/>
  <c r="D24870" i="29" s="1"/>
  <c r="D24871" i="29" s="1"/>
  <c r="D24872" i="29" s="1"/>
  <c r="D24873" i="29" s="1"/>
  <c r="D24874" i="29" s="1"/>
  <c r="D24875" i="29" s="1"/>
  <c r="D24876" i="29" s="1"/>
  <c r="D24877" i="29" s="1"/>
  <c r="D24878" i="29" s="1"/>
  <c r="D24879" i="29" s="1"/>
  <c r="D24880" i="29" s="1"/>
  <c r="D24881" i="29" s="1"/>
  <c r="D24882" i="29" s="1"/>
  <c r="D24883" i="29" s="1"/>
  <c r="D24884" i="29" s="1"/>
  <c r="D24885" i="29" s="1"/>
  <c r="D24886" i="29" s="1"/>
  <c r="D24887" i="29" s="1"/>
  <c r="D24888" i="29" s="1"/>
  <c r="D24889" i="29" s="1"/>
  <c r="D24890" i="29" s="1"/>
  <c r="D24891" i="29" s="1"/>
  <c r="D24892" i="29" s="1"/>
  <c r="D24893" i="29" s="1"/>
  <c r="D24894" i="29" s="1"/>
  <c r="D24895" i="29" s="1"/>
  <c r="D24896" i="29" s="1"/>
  <c r="D24897" i="29" s="1"/>
  <c r="D24898" i="29" s="1"/>
  <c r="D24899" i="29" s="1"/>
  <c r="D24900" i="29" s="1"/>
  <c r="D24901" i="29" s="1"/>
  <c r="D24902" i="29" s="1"/>
  <c r="D24903" i="29" s="1"/>
  <c r="D24904" i="29" s="1"/>
  <c r="D24905" i="29" s="1"/>
  <c r="D24906" i="29" s="1"/>
  <c r="D24907" i="29" s="1"/>
  <c r="D24908" i="29" s="1"/>
  <c r="D24909" i="29" s="1"/>
  <c r="D24910" i="29" s="1"/>
  <c r="D24911" i="29" s="1"/>
  <c r="D24912" i="29" s="1"/>
  <c r="D24913" i="29" s="1"/>
  <c r="D24914" i="29" s="1"/>
  <c r="D24915" i="29" s="1"/>
  <c r="D24916" i="29" s="1"/>
  <c r="D24917" i="29" s="1"/>
  <c r="D24918" i="29" s="1"/>
  <c r="D24919" i="29" s="1"/>
  <c r="D24920" i="29" s="1"/>
  <c r="D24921" i="29" s="1"/>
  <c r="D24922" i="29" s="1"/>
  <c r="D24923" i="29" s="1"/>
  <c r="D24924" i="29" s="1"/>
  <c r="D24925" i="29" s="1"/>
  <c r="D24926" i="29" s="1"/>
  <c r="D24927" i="29" s="1"/>
  <c r="D24928" i="29" s="1"/>
  <c r="D24929" i="29" s="1"/>
  <c r="D24930" i="29" s="1"/>
  <c r="D24931" i="29" s="1"/>
  <c r="D24932" i="29" s="1"/>
  <c r="D24933" i="29" s="1"/>
  <c r="D24934" i="29" s="1"/>
  <c r="D24935" i="29" s="1"/>
  <c r="D24936" i="29" s="1"/>
  <c r="D24937" i="29" s="1"/>
  <c r="D24938" i="29" s="1"/>
  <c r="D24939" i="29" s="1"/>
  <c r="D24940" i="29" s="1"/>
  <c r="D24941" i="29" s="1"/>
  <c r="D24942" i="29" s="1"/>
  <c r="D24943" i="29" s="1"/>
  <c r="D24944" i="29" s="1"/>
  <c r="D24945" i="29" s="1"/>
  <c r="D24946" i="29" s="1"/>
  <c r="D24947" i="29" s="1"/>
  <c r="D24948" i="29" s="1"/>
  <c r="D24949" i="29" s="1"/>
  <c r="D24950" i="29" s="1"/>
  <c r="D24951" i="29" s="1"/>
  <c r="D24952" i="29" s="1"/>
  <c r="D24953" i="29" s="1"/>
  <c r="D24954" i="29" s="1"/>
  <c r="D24955" i="29" s="1"/>
  <c r="D24956" i="29" s="1"/>
  <c r="D24957" i="29" s="1"/>
  <c r="D24958" i="29" s="1"/>
  <c r="D24959" i="29" s="1"/>
  <c r="D24960" i="29" s="1"/>
  <c r="D24961" i="29" s="1"/>
  <c r="D24962" i="29" s="1"/>
  <c r="D24963" i="29" s="1"/>
  <c r="D24964" i="29" s="1"/>
  <c r="D24965" i="29" s="1"/>
  <c r="D24966" i="29" s="1"/>
  <c r="D24967" i="29" s="1"/>
  <c r="D24968" i="29" s="1"/>
  <c r="D24969" i="29" s="1"/>
  <c r="D24970" i="29" s="1"/>
  <c r="D24971" i="29" s="1"/>
  <c r="D24972" i="29" s="1"/>
  <c r="D24973" i="29" s="1"/>
  <c r="D24974" i="29" s="1"/>
  <c r="D24975" i="29" s="1"/>
  <c r="D24976" i="29" s="1"/>
  <c r="D24977" i="29" s="1"/>
  <c r="D24978" i="29" s="1"/>
  <c r="D24979" i="29" s="1"/>
  <c r="D24980" i="29" s="1"/>
  <c r="D24981" i="29" s="1"/>
  <c r="D24982" i="29" s="1"/>
  <c r="D24983" i="29" s="1"/>
  <c r="D24984" i="29" s="1"/>
  <c r="D24985" i="29" s="1"/>
  <c r="D24986" i="29" s="1"/>
  <c r="D24987" i="29" s="1"/>
  <c r="D24988" i="29" s="1"/>
  <c r="D24989" i="29" s="1"/>
  <c r="D24990" i="29" s="1"/>
  <c r="D24991" i="29" s="1"/>
  <c r="D24992" i="29" s="1"/>
  <c r="D24993" i="29" s="1"/>
  <c r="D24994" i="29" s="1"/>
  <c r="D24995" i="29" s="1"/>
  <c r="D24996" i="29" s="1"/>
  <c r="D24997" i="29" s="1"/>
  <c r="D24998" i="29" s="1"/>
  <c r="D24999" i="29" s="1"/>
  <c r="D25000" i="29" s="1"/>
  <c r="D25001" i="29" s="1"/>
  <c r="D25002" i="29" s="1"/>
  <c r="D25003" i="29" s="1"/>
  <c r="D25004" i="29" s="1"/>
  <c r="D25005" i="29" s="1"/>
  <c r="D25006" i="29" s="1"/>
  <c r="D25007" i="29" s="1"/>
  <c r="D25008" i="29" s="1"/>
  <c r="D25009" i="29" s="1"/>
  <c r="D25010" i="29" s="1"/>
  <c r="D25011" i="29" s="1"/>
  <c r="D25012" i="29" s="1"/>
  <c r="D25013" i="29" s="1"/>
  <c r="D25014" i="29" s="1"/>
  <c r="D25015" i="29" s="1"/>
  <c r="D25016" i="29" s="1"/>
  <c r="D25017" i="29" s="1"/>
  <c r="D25018" i="29" s="1"/>
  <c r="D25019" i="29" s="1"/>
  <c r="D25020" i="29" s="1"/>
  <c r="D25021" i="29" s="1"/>
  <c r="D25022" i="29" s="1"/>
  <c r="D25023" i="29" s="1"/>
  <c r="D25024" i="29" s="1"/>
  <c r="D25025" i="29" s="1"/>
  <c r="D25026" i="29" s="1"/>
  <c r="D25027" i="29" s="1"/>
  <c r="D25028" i="29" s="1"/>
  <c r="D25029" i="29" s="1"/>
  <c r="D25030" i="29" s="1"/>
  <c r="D25031" i="29" s="1"/>
  <c r="D25032" i="29" s="1"/>
  <c r="D25033" i="29" s="1"/>
  <c r="D25034" i="29" s="1"/>
  <c r="D25035" i="29" s="1"/>
  <c r="D25036" i="29" s="1"/>
  <c r="D25037" i="29" s="1"/>
  <c r="D25038" i="29" s="1"/>
  <c r="D25039" i="29" s="1"/>
  <c r="D25040" i="29" s="1"/>
  <c r="D25041" i="29" s="1"/>
  <c r="D25042" i="29" s="1"/>
  <c r="D25043" i="29" s="1"/>
  <c r="D25044" i="29" s="1"/>
  <c r="D25045" i="29" s="1"/>
  <c r="D25046" i="29" s="1"/>
  <c r="D25047" i="29" s="1"/>
  <c r="D25048" i="29" s="1"/>
  <c r="D25049" i="29" s="1"/>
  <c r="D25050" i="29" s="1"/>
  <c r="D25051" i="29" s="1"/>
  <c r="D25052" i="29" s="1"/>
  <c r="D25053" i="29" s="1"/>
  <c r="D25054" i="29" s="1"/>
  <c r="D25055" i="29" s="1"/>
  <c r="D25056" i="29" s="1"/>
  <c r="D25057" i="29" s="1"/>
  <c r="D25058" i="29" s="1"/>
  <c r="D25059" i="29" s="1"/>
  <c r="D25060" i="29" s="1"/>
  <c r="D25061" i="29" s="1"/>
  <c r="D25062" i="29" s="1"/>
  <c r="D25063" i="29" s="1"/>
  <c r="D25064" i="29" s="1"/>
  <c r="D25065" i="29" s="1"/>
  <c r="D25066" i="29" s="1"/>
  <c r="D25067" i="29" s="1"/>
  <c r="D25068" i="29" s="1"/>
  <c r="D25069" i="29" s="1"/>
  <c r="D25070" i="29" s="1"/>
  <c r="D25071" i="29" s="1"/>
  <c r="D25072" i="29" s="1"/>
  <c r="D25073" i="29" s="1"/>
  <c r="D25074" i="29" s="1"/>
  <c r="D25075" i="29" s="1"/>
  <c r="D25076" i="29" s="1"/>
  <c r="D25077" i="29" s="1"/>
  <c r="D25078" i="29" s="1"/>
  <c r="D25079" i="29" s="1"/>
  <c r="D25080" i="29" s="1"/>
  <c r="D25081" i="29" s="1"/>
  <c r="D25082" i="29" s="1"/>
  <c r="D25083" i="29" s="1"/>
  <c r="D25084" i="29" s="1"/>
  <c r="D25085" i="29" s="1"/>
  <c r="D25086" i="29" s="1"/>
  <c r="D25087" i="29" s="1"/>
  <c r="D25088" i="29" s="1"/>
  <c r="D25089" i="29" s="1"/>
  <c r="D25090" i="29" s="1"/>
  <c r="D25091" i="29" s="1"/>
  <c r="D25092" i="29" s="1"/>
  <c r="D25093" i="29" s="1"/>
  <c r="D25094" i="29" s="1"/>
  <c r="D25095" i="29" s="1"/>
  <c r="D25096" i="29" s="1"/>
  <c r="D25097" i="29" s="1"/>
  <c r="D25098" i="29" s="1"/>
  <c r="D25099" i="29" s="1"/>
  <c r="D25100" i="29" s="1"/>
  <c r="D25101" i="29" s="1"/>
  <c r="D25102" i="29" s="1"/>
  <c r="D25103" i="29" s="1"/>
  <c r="D25104" i="29" s="1"/>
  <c r="D25105" i="29" s="1"/>
  <c r="D25106" i="29" s="1"/>
  <c r="D25107" i="29" s="1"/>
  <c r="D25108" i="29" s="1"/>
  <c r="D25109" i="29" s="1"/>
  <c r="D25110" i="29" s="1"/>
  <c r="D25111" i="29" s="1"/>
  <c r="D25112" i="29" s="1"/>
  <c r="D25113" i="29" s="1"/>
  <c r="D25114" i="29" s="1"/>
  <c r="D25115" i="29" s="1"/>
  <c r="D25116" i="29" s="1"/>
  <c r="D25117" i="29" s="1"/>
  <c r="D25118" i="29" s="1"/>
  <c r="D25119" i="29" s="1"/>
  <c r="D25120" i="29" s="1"/>
  <c r="D25121" i="29" s="1"/>
  <c r="D25122" i="29" s="1"/>
  <c r="D25123" i="29" s="1"/>
  <c r="D25124" i="29" s="1"/>
  <c r="D25125" i="29" s="1"/>
  <c r="D25126" i="29" s="1"/>
  <c r="D25127" i="29" s="1"/>
  <c r="D25128" i="29" s="1"/>
  <c r="D25129" i="29" s="1"/>
  <c r="D25130" i="29" s="1"/>
  <c r="D25131" i="29" s="1"/>
  <c r="D25132" i="29" s="1"/>
  <c r="D25133" i="29" s="1"/>
  <c r="D25134" i="29" s="1"/>
  <c r="D25135" i="29" s="1"/>
  <c r="D25136" i="29" s="1"/>
  <c r="D25137" i="29" s="1"/>
  <c r="D25138" i="29" s="1"/>
  <c r="D25139" i="29" s="1"/>
  <c r="D25140" i="29" s="1"/>
  <c r="D25141" i="29" s="1"/>
  <c r="D25142" i="29" s="1"/>
  <c r="D25143" i="29" s="1"/>
  <c r="D25144" i="29" s="1"/>
  <c r="D25145" i="29" s="1"/>
  <c r="D25146" i="29" s="1"/>
  <c r="D25147" i="29" s="1"/>
  <c r="D25148" i="29" s="1"/>
  <c r="D25149" i="29" s="1"/>
  <c r="D25150" i="29" s="1"/>
  <c r="D25151" i="29" s="1"/>
  <c r="D25152" i="29" s="1"/>
  <c r="D25153" i="29" s="1"/>
  <c r="D25154" i="29" s="1"/>
  <c r="D25155" i="29" s="1"/>
  <c r="D25156" i="29" s="1"/>
  <c r="D25157" i="29" s="1"/>
  <c r="D25158" i="29" s="1"/>
  <c r="D25159" i="29" s="1"/>
  <c r="D25160" i="29" s="1"/>
  <c r="D25161" i="29" s="1"/>
  <c r="D25162" i="29" s="1"/>
  <c r="D25163" i="29" s="1"/>
  <c r="D25164" i="29" s="1"/>
  <c r="D25165" i="29" s="1"/>
  <c r="D25166" i="29" s="1"/>
  <c r="D25167" i="29" s="1"/>
  <c r="D25168" i="29" s="1"/>
  <c r="D25169" i="29" s="1"/>
  <c r="D25170" i="29" s="1"/>
  <c r="D25171" i="29" s="1"/>
  <c r="D25172" i="29" s="1"/>
  <c r="D25173" i="29" s="1"/>
  <c r="D25174" i="29" s="1"/>
  <c r="D25175" i="29" s="1"/>
  <c r="D25176" i="29" s="1"/>
  <c r="D25177" i="29" s="1"/>
  <c r="D25178" i="29" s="1"/>
  <c r="D25179" i="29" s="1"/>
  <c r="D25180" i="29" s="1"/>
  <c r="D25181" i="29" s="1"/>
  <c r="D25182" i="29" s="1"/>
  <c r="D25183" i="29" s="1"/>
  <c r="D25184" i="29" s="1"/>
  <c r="D25185" i="29" s="1"/>
  <c r="D25186" i="29" s="1"/>
  <c r="D25187" i="29" s="1"/>
  <c r="D25188" i="29" s="1"/>
  <c r="D25189" i="29" s="1"/>
  <c r="D25190" i="29" s="1"/>
  <c r="D25191" i="29" s="1"/>
  <c r="D25192" i="29" s="1"/>
  <c r="D25193" i="29" s="1"/>
  <c r="D25194" i="29" s="1"/>
  <c r="D25195" i="29" s="1"/>
  <c r="D25196" i="29" s="1"/>
  <c r="D25197" i="29" s="1"/>
  <c r="D25198" i="29" s="1"/>
  <c r="D25199" i="29" s="1"/>
  <c r="D25200" i="29" s="1"/>
  <c r="D25201" i="29" s="1"/>
  <c r="D25202" i="29" s="1"/>
  <c r="D25203" i="29" s="1"/>
  <c r="D25204" i="29" s="1"/>
  <c r="D25205" i="29" s="1"/>
  <c r="D25206" i="29" s="1"/>
  <c r="D25207" i="29" s="1"/>
  <c r="B24863" i="29"/>
  <c r="B24864" i="29" s="1"/>
  <c r="B24865" i="29" s="1"/>
  <c r="B24866" i="29" s="1"/>
  <c r="B24867" i="29" s="1"/>
  <c r="B24868" i="29" s="1"/>
  <c r="B24869" i="29" s="1"/>
  <c r="B24870" i="29" s="1"/>
  <c r="B24871" i="29" s="1"/>
  <c r="B24872" i="29" s="1"/>
  <c r="B24873" i="29" s="1"/>
  <c r="B24874" i="29" s="1"/>
  <c r="B24875" i="29" s="1"/>
  <c r="B24876" i="29" s="1"/>
  <c r="B24877" i="29" s="1"/>
  <c r="B24878" i="29" s="1"/>
  <c r="B24879" i="29" s="1"/>
  <c r="B24880" i="29" s="1"/>
  <c r="B24881" i="29" s="1"/>
  <c r="B24882" i="29" s="1"/>
  <c r="B24883" i="29" s="1"/>
  <c r="B24884" i="29" s="1"/>
  <c r="B24885" i="29" s="1"/>
  <c r="B24886" i="29" s="1"/>
  <c r="B24887" i="29" s="1"/>
  <c r="B24888" i="29" s="1"/>
  <c r="B24889" i="29" s="1"/>
  <c r="B24890" i="29" s="1"/>
  <c r="B24891" i="29" s="1"/>
  <c r="B24892" i="29" s="1"/>
  <c r="B24893" i="29" s="1"/>
  <c r="B24894" i="29" s="1"/>
  <c r="B24895" i="29" s="1"/>
  <c r="B24896" i="29" s="1"/>
  <c r="B24897" i="29" s="1"/>
  <c r="B24898" i="29" s="1"/>
  <c r="B24899" i="29" s="1"/>
  <c r="B24900" i="29" s="1"/>
  <c r="B24901" i="29" s="1"/>
  <c r="B24902" i="29" s="1"/>
  <c r="B24903" i="29" s="1"/>
  <c r="B24904" i="29" s="1"/>
  <c r="B24905" i="29" s="1"/>
  <c r="B24906" i="29" s="1"/>
  <c r="B24907" i="29" s="1"/>
  <c r="B24908" i="29" s="1"/>
  <c r="B24909" i="29" s="1"/>
  <c r="B24910" i="29" s="1"/>
  <c r="B24911" i="29" s="1"/>
  <c r="B24912" i="29" s="1"/>
  <c r="B24913" i="29" s="1"/>
  <c r="B24914" i="29" s="1"/>
  <c r="B24915" i="29" s="1"/>
  <c r="B24916" i="29" s="1"/>
  <c r="B24917" i="29" s="1"/>
  <c r="B24918" i="29" s="1"/>
  <c r="B24919" i="29" s="1"/>
  <c r="B24920" i="29" s="1"/>
  <c r="B24921" i="29" s="1"/>
  <c r="B24922" i="29" s="1"/>
  <c r="B24923" i="29" s="1"/>
  <c r="B24924" i="29" s="1"/>
  <c r="B24925" i="29" s="1"/>
  <c r="B24926" i="29" s="1"/>
  <c r="B24927" i="29" s="1"/>
  <c r="B24928" i="29" s="1"/>
  <c r="B24929" i="29" s="1"/>
  <c r="B24930" i="29" s="1"/>
  <c r="B24931" i="29" s="1"/>
  <c r="B24932" i="29" s="1"/>
  <c r="B24933" i="29" s="1"/>
  <c r="B24934" i="29" s="1"/>
  <c r="B24935" i="29" s="1"/>
  <c r="B24936" i="29" s="1"/>
  <c r="B24937" i="29" s="1"/>
  <c r="B24938" i="29" s="1"/>
  <c r="B24939" i="29" s="1"/>
  <c r="B24940" i="29" s="1"/>
  <c r="B24941" i="29" s="1"/>
  <c r="B24942" i="29" s="1"/>
  <c r="B24943" i="29" s="1"/>
  <c r="B24944" i="29" s="1"/>
  <c r="B24945" i="29" s="1"/>
  <c r="B24946" i="29" s="1"/>
  <c r="B24947" i="29" s="1"/>
  <c r="B24948" i="29" s="1"/>
  <c r="B24949" i="29" s="1"/>
  <c r="B24950" i="29" s="1"/>
  <c r="B24951" i="29" s="1"/>
  <c r="B24952" i="29" s="1"/>
  <c r="B24953" i="29" s="1"/>
  <c r="B24954" i="29" s="1"/>
  <c r="B24955" i="29" s="1"/>
  <c r="B24956" i="29" s="1"/>
  <c r="B24957" i="29" s="1"/>
  <c r="B24958" i="29" s="1"/>
  <c r="B24959" i="29" s="1"/>
  <c r="B24960" i="29" s="1"/>
  <c r="B24961" i="29" s="1"/>
  <c r="B24962" i="29" s="1"/>
  <c r="B24963" i="29" s="1"/>
  <c r="B24964" i="29" s="1"/>
  <c r="B24965" i="29" s="1"/>
  <c r="B24966" i="29" s="1"/>
  <c r="B24967" i="29" s="1"/>
  <c r="B24968" i="29" s="1"/>
  <c r="B24969" i="29" s="1"/>
  <c r="B24970" i="29" s="1"/>
  <c r="B24971" i="29" s="1"/>
  <c r="B24972" i="29" s="1"/>
  <c r="B24973" i="29" s="1"/>
  <c r="B24974" i="29" s="1"/>
  <c r="B24975" i="29" s="1"/>
  <c r="B24976" i="29" s="1"/>
  <c r="B24977" i="29" s="1"/>
  <c r="B24978" i="29" s="1"/>
  <c r="B24979" i="29" s="1"/>
  <c r="B24980" i="29" s="1"/>
  <c r="B24981" i="29" s="1"/>
  <c r="B24982" i="29" s="1"/>
  <c r="B24983" i="29" s="1"/>
  <c r="B24984" i="29" s="1"/>
  <c r="B24985" i="29" s="1"/>
  <c r="B24986" i="29" s="1"/>
  <c r="B24987" i="29" s="1"/>
  <c r="B24988" i="29" s="1"/>
  <c r="B24989" i="29" s="1"/>
  <c r="B24990" i="29" s="1"/>
  <c r="B24991" i="29" s="1"/>
  <c r="B24992" i="29" s="1"/>
  <c r="B24993" i="29" s="1"/>
  <c r="B24994" i="29" s="1"/>
  <c r="B24995" i="29" s="1"/>
  <c r="B24996" i="29" s="1"/>
  <c r="B24997" i="29" s="1"/>
  <c r="B24998" i="29" s="1"/>
  <c r="B24999" i="29" s="1"/>
  <c r="B25000" i="29" s="1"/>
  <c r="B25001" i="29" s="1"/>
  <c r="B25002" i="29" s="1"/>
  <c r="B25003" i="29" s="1"/>
  <c r="B25004" i="29" s="1"/>
  <c r="B25005" i="29" s="1"/>
  <c r="B25006" i="29" s="1"/>
  <c r="B25007" i="29" s="1"/>
  <c r="B25008" i="29" s="1"/>
  <c r="B25009" i="29" s="1"/>
  <c r="B25010" i="29" s="1"/>
  <c r="B25011" i="29" s="1"/>
  <c r="B25012" i="29" s="1"/>
  <c r="B25013" i="29" s="1"/>
  <c r="B25014" i="29" s="1"/>
  <c r="B25015" i="29" s="1"/>
  <c r="B25016" i="29" s="1"/>
  <c r="B25017" i="29" s="1"/>
  <c r="B25018" i="29" s="1"/>
  <c r="B25019" i="29" s="1"/>
  <c r="B25020" i="29" s="1"/>
  <c r="B25021" i="29" s="1"/>
  <c r="B25022" i="29" s="1"/>
  <c r="B25023" i="29" s="1"/>
  <c r="B25024" i="29" s="1"/>
  <c r="B25025" i="29" s="1"/>
  <c r="B25026" i="29" s="1"/>
  <c r="B25027" i="29" s="1"/>
  <c r="B25028" i="29" s="1"/>
  <c r="B25029" i="29" s="1"/>
  <c r="B25030" i="29" s="1"/>
  <c r="B25031" i="29" s="1"/>
  <c r="B25032" i="29" s="1"/>
  <c r="B25033" i="29" s="1"/>
  <c r="B25034" i="29" s="1"/>
  <c r="B25035" i="29" s="1"/>
  <c r="B25036" i="29" s="1"/>
  <c r="B25037" i="29" s="1"/>
  <c r="B25038" i="29" s="1"/>
  <c r="B25039" i="29" s="1"/>
  <c r="B25040" i="29" s="1"/>
  <c r="B25041" i="29" s="1"/>
  <c r="B25042" i="29" s="1"/>
  <c r="B25043" i="29" s="1"/>
  <c r="B25044" i="29" s="1"/>
  <c r="B25045" i="29" s="1"/>
  <c r="B25046" i="29" s="1"/>
  <c r="B25047" i="29" s="1"/>
  <c r="B25048" i="29" s="1"/>
  <c r="B25049" i="29" s="1"/>
  <c r="B25050" i="29" s="1"/>
  <c r="B25051" i="29" s="1"/>
  <c r="B25052" i="29" s="1"/>
  <c r="B25053" i="29" s="1"/>
  <c r="B25054" i="29" s="1"/>
  <c r="B25055" i="29" s="1"/>
  <c r="B25056" i="29" s="1"/>
  <c r="B25057" i="29" s="1"/>
  <c r="B25058" i="29" s="1"/>
  <c r="B25059" i="29" s="1"/>
  <c r="B25060" i="29" s="1"/>
  <c r="B25061" i="29" s="1"/>
  <c r="B25062" i="29" s="1"/>
  <c r="B25063" i="29" s="1"/>
  <c r="B25064" i="29" s="1"/>
  <c r="B25065" i="29" s="1"/>
  <c r="B25066" i="29" s="1"/>
  <c r="B25067" i="29" s="1"/>
  <c r="B25068" i="29" s="1"/>
  <c r="B25069" i="29" s="1"/>
  <c r="B25070" i="29" s="1"/>
  <c r="B25071" i="29" s="1"/>
  <c r="B25072" i="29" s="1"/>
  <c r="B25073" i="29" s="1"/>
  <c r="B25074" i="29" s="1"/>
  <c r="B25075" i="29" s="1"/>
  <c r="B25076" i="29" s="1"/>
  <c r="B25077" i="29" s="1"/>
  <c r="B25078" i="29" s="1"/>
  <c r="B25079" i="29" s="1"/>
  <c r="B25080" i="29" s="1"/>
  <c r="B25081" i="29" s="1"/>
  <c r="B25082" i="29" s="1"/>
  <c r="B25083" i="29" s="1"/>
  <c r="B25084" i="29" s="1"/>
  <c r="B25085" i="29" s="1"/>
  <c r="B25086" i="29" s="1"/>
  <c r="B25087" i="29" s="1"/>
  <c r="B25088" i="29" s="1"/>
  <c r="B25089" i="29" s="1"/>
  <c r="B25090" i="29" s="1"/>
  <c r="B25091" i="29" s="1"/>
  <c r="B25092" i="29" s="1"/>
  <c r="B25093" i="29" s="1"/>
  <c r="B25094" i="29" s="1"/>
  <c r="B25095" i="29" s="1"/>
  <c r="B25096" i="29" s="1"/>
  <c r="B25097" i="29" s="1"/>
  <c r="B25098" i="29" s="1"/>
  <c r="B25099" i="29" s="1"/>
  <c r="B25100" i="29" s="1"/>
  <c r="B25101" i="29" s="1"/>
  <c r="B25102" i="29" s="1"/>
  <c r="B25103" i="29" s="1"/>
  <c r="B25104" i="29" s="1"/>
  <c r="B25105" i="29" s="1"/>
  <c r="B25106" i="29" s="1"/>
  <c r="B25107" i="29" s="1"/>
  <c r="B25108" i="29" s="1"/>
  <c r="B25109" i="29" s="1"/>
  <c r="B25110" i="29" s="1"/>
  <c r="B25111" i="29" s="1"/>
  <c r="B25112" i="29" s="1"/>
  <c r="B25113" i="29" s="1"/>
  <c r="B25114" i="29" s="1"/>
  <c r="B25115" i="29" s="1"/>
  <c r="B25116" i="29" s="1"/>
  <c r="B25117" i="29" s="1"/>
  <c r="B25118" i="29" s="1"/>
  <c r="B25119" i="29" s="1"/>
  <c r="B25120" i="29" s="1"/>
  <c r="B25121" i="29" s="1"/>
  <c r="B25122" i="29" s="1"/>
  <c r="B25123" i="29" s="1"/>
  <c r="B25124" i="29" s="1"/>
  <c r="B25125" i="29" s="1"/>
  <c r="B25126" i="29" s="1"/>
  <c r="B25127" i="29" s="1"/>
  <c r="B25128" i="29" s="1"/>
  <c r="B25129" i="29" s="1"/>
  <c r="B25130" i="29" s="1"/>
  <c r="B25131" i="29" s="1"/>
  <c r="B25132" i="29" s="1"/>
  <c r="B25133" i="29" s="1"/>
  <c r="B25134" i="29" s="1"/>
  <c r="B25135" i="29" s="1"/>
  <c r="B25136" i="29" s="1"/>
  <c r="B25137" i="29" s="1"/>
  <c r="B25138" i="29" s="1"/>
  <c r="B25139" i="29" s="1"/>
  <c r="B25140" i="29" s="1"/>
  <c r="B25141" i="29" s="1"/>
  <c r="B25142" i="29" s="1"/>
  <c r="B25143" i="29" s="1"/>
  <c r="B25144" i="29" s="1"/>
  <c r="B25145" i="29" s="1"/>
  <c r="B25146" i="29" s="1"/>
  <c r="B25147" i="29" s="1"/>
  <c r="B25148" i="29" s="1"/>
  <c r="B25149" i="29" s="1"/>
  <c r="B25150" i="29" s="1"/>
  <c r="B25151" i="29" s="1"/>
  <c r="B25152" i="29" s="1"/>
  <c r="B25153" i="29" s="1"/>
  <c r="B25154" i="29" s="1"/>
  <c r="B25155" i="29" s="1"/>
  <c r="B25156" i="29" s="1"/>
  <c r="B25157" i="29" s="1"/>
  <c r="B25158" i="29" s="1"/>
  <c r="B25159" i="29" s="1"/>
  <c r="B25160" i="29" s="1"/>
  <c r="B25161" i="29" s="1"/>
  <c r="B25162" i="29" s="1"/>
  <c r="B25163" i="29" s="1"/>
  <c r="B25164" i="29" s="1"/>
  <c r="B25165" i="29" s="1"/>
  <c r="B25166" i="29" s="1"/>
  <c r="B25167" i="29" s="1"/>
  <c r="B25168" i="29" s="1"/>
  <c r="B25169" i="29" s="1"/>
  <c r="B25170" i="29" s="1"/>
  <c r="B25171" i="29" s="1"/>
  <c r="B25172" i="29" s="1"/>
  <c r="B25173" i="29" s="1"/>
  <c r="B25174" i="29" s="1"/>
  <c r="B25175" i="29" s="1"/>
  <c r="B25176" i="29" s="1"/>
  <c r="B25177" i="29" s="1"/>
  <c r="B25178" i="29" s="1"/>
  <c r="B25179" i="29" s="1"/>
  <c r="B25180" i="29" s="1"/>
  <c r="B25181" i="29" s="1"/>
  <c r="B25182" i="29" s="1"/>
  <c r="B25183" i="29" s="1"/>
  <c r="B25184" i="29" s="1"/>
  <c r="B25185" i="29" s="1"/>
  <c r="B25186" i="29" s="1"/>
  <c r="B25187" i="29" s="1"/>
  <c r="B25188" i="29" s="1"/>
  <c r="B25189" i="29" s="1"/>
  <c r="B25190" i="29" s="1"/>
  <c r="B25191" i="29" s="1"/>
  <c r="B25192" i="29" s="1"/>
  <c r="B25193" i="29" s="1"/>
  <c r="B25194" i="29" s="1"/>
  <c r="B25195" i="29" s="1"/>
  <c r="B25196" i="29" s="1"/>
  <c r="B25197" i="29" s="1"/>
  <c r="B25198" i="29" s="1"/>
  <c r="B25199" i="29" s="1"/>
  <c r="B25200" i="29" s="1"/>
  <c r="B25201" i="29" s="1"/>
  <c r="B25202" i="29" s="1"/>
  <c r="B25203" i="29" s="1"/>
  <c r="B25204" i="29" s="1"/>
  <c r="B25205" i="29" s="1"/>
  <c r="B25206" i="29" s="1"/>
  <c r="B25207" i="29" s="1"/>
  <c r="B25208" i="29" s="1"/>
  <c r="B25209" i="29" s="1"/>
  <c r="B25210" i="29" s="1"/>
  <c r="B25211" i="29" s="1"/>
  <c r="B25212" i="29" s="1"/>
  <c r="B25213" i="29" s="1"/>
  <c r="B25214" i="29" s="1"/>
  <c r="B25215" i="29" s="1"/>
  <c r="B25216" i="29" s="1"/>
  <c r="B25217" i="29" s="1"/>
  <c r="B25218" i="29" s="1"/>
  <c r="B25219" i="29" s="1"/>
  <c r="B25220" i="29" s="1"/>
  <c r="B25221" i="29" s="1"/>
  <c r="B25222" i="29" s="1"/>
  <c r="B25223" i="29" s="1"/>
  <c r="B25224" i="29" s="1"/>
  <c r="B25225" i="29" s="1"/>
  <c r="B25226" i="29" s="1"/>
  <c r="B25227" i="29" s="1"/>
  <c r="C24863" i="29"/>
  <c r="C24864" i="29" s="1"/>
  <c r="C24865" i="29" s="1"/>
  <c r="C24866" i="29" s="1"/>
  <c r="C24867" i="29" s="1"/>
  <c r="C24868" i="29" s="1"/>
  <c r="C24869" i="29" s="1"/>
  <c r="C24870" i="29" s="1"/>
  <c r="C24871" i="29" s="1"/>
  <c r="C24872" i="29" s="1"/>
  <c r="C24873" i="29" s="1"/>
  <c r="C24874" i="29" s="1"/>
  <c r="C24875" i="29" s="1"/>
  <c r="C24876" i="29" s="1"/>
  <c r="C24877" i="29" s="1"/>
  <c r="C24878" i="29" s="1"/>
  <c r="C24879" i="29" s="1"/>
  <c r="C24880" i="29" s="1"/>
  <c r="C24881" i="29" s="1"/>
  <c r="C24882" i="29" s="1"/>
  <c r="C24883" i="29" s="1"/>
  <c r="C24884" i="29" s="1"/>
  <c r="C24885" i="29" s="1"/>
  <c r="C24886" i="29" s="1"/>
  <c r="C24887" i="29" s="1"/>
  <c r="C24888" i="29" s="1"/>
  <c r="C24889" i="29" s="1"/>
  <c r="C24890" i="29" s="1"/>
  <c r="C24891" i="29" s="1"/>
  <c r="C24892" i="29" s="1"/>
  <c r="C24893" i="29" s="1"/>
  <c r="C24894" i="29" s="1"/>
  <c r="C24895" i="29" s="1"/>
  <c r="C24896" i="29" s="1"/>
  <c r="C24897" i="29" s="1"/>
  <c r="C24898" i="29" s="1"/>
  <c r="C24899" i="29" s="1"/>
  <c r="C24900" i="29" s="1"/>
  <c r="C24901" i="29" s="1"/>
  <c r="C24902" i="29" s="1"/>
  <c r="C24903" i="29" s="1"/>
  <c r="C24904" i="29" s="1"/>
  <c r="C24905" i="29" s="1"/>
  <c r="C24906" i="29" s="1"/>
  <c r="C24907" i="29" s="1"/>
  <c r="C24908" i="29" s="1"/>
  <c r="C24909" i="29" s="1"/>
  <c r="C24910" i="29" s="1"/>
  <c r="C24911" i="29" s="1"/>
  <c r="C24912" i="29" s="1"/>
  <c r="C24913" i="29" s="1"/>
  <c r="C24914" i="29" s="1"/>
  <c r="C24915" i="29" s="1"/>
  <c r="C24916" i="29" s="1"/>
  <c r="C24917" i="29" s="1"/>
  <c r="C24918" i="29" s="1"/>
  <c r="C24919" i="29" s="1"/>
  <c r="C24920" i="29" s="1"/>
  <c r="C24921" i="29" s="1"/>
  <c r="C24922" i="29" s="1"/>
  <c r="C24923" i="29" s="1"/>
  <c r="C24924" i="29" s="1"/>
  <c r="C24925" i="29" s="1"/>
  <c r="C24926" i="29" s="1"/>
  <c r="C24927" i="29" s="1"/>
  <c r="C24928" i="29" s="1"/>
  <c r="C24929" i="29" s="1"/>
  <c r="C24930" i="29" s="1"/>
  <c r="C24931" i="29" s="1"/>
  <c r="C24932" i="29" s="1"/>
  <c r="C24933" i="29" s="1"/>
  <c r="C24934" i="29" s="1"/>
  <c r="C24935" i="29" s="1"/>
  <c r="C24936" i="29" s="1"/>
  <c r="C24937" i="29" s="1"/>
  <c r="C24938" i="29" s="1"/>
  <c r="C24939" i="29" s="1"/>
  <c r="C24940" i="29" s="1"/>
  <c r="C24941" i="29" s="1"/>
  <c r="C24942" i="29" s="1"/>
  <c r="C24943" i="29" s="1"/>
  <c r="C24944" i="29" s="1"/>
  <c r="C24945" i="29" s="1"/>
  <c r="C24946" i="29" s="1"/>
  <c r="C24947" i="29" s="1"/>
  <c r="C24948" i="29" s="1"/>
  <c r="C24949" i="29" s="1"/>
  <c r="C24950" i="29" s="1"/>
  <c r="C24951" i="29" s="1"/>
  <c r="C24952" i="29" s="1"/>
  <c r="C24953" i="29" s="1"/>
  <c r="C24954" i="29" s="1"/>
  <c r="C24955" i="29" s="1"/>
  <c r="C24956" i="29" s="1"/>
  <c r="C24957" i="29" s="1"/>
  <c r="C24958" i="29" s="1"/>
  <c r="C24959" i="29" s="1"/>
  <c r="C24960" i="29" s="1"/>
  <c r="C24961" i="29" s="1"/>
  <c r="C24962" i="29" s="1"/>
  <c r="C24963" i="29" s="1"/>
  <c r="C24964" i="29" s="1"/>
  <c r="C24965" i="29" s="1"/>
  <c r="C24966" i="29" s="1"/>
  <c r="C24967" i="29" s="1"/>
  <c r="C24968" i="29" s="1"/>
  <c r="C24969" i="29" s="1"/>
  <c r="C24970" i="29" s="1"/>
  <c r="C24971" i="29" s="1"/>
  <c r="C24972" i="29" s="1"/>
  <c r="C24973" i="29" s="1"/>
  <c r="C24974" i="29" s="1"/>
  <c r="C24975" i="29" s="1"/>
  <c r="C24976" i="29" s="1"/>
  <c r="C24977" i="29" s="1"/>
  <c r="C24978" i="29" s="1"/>
  <c r="C24979" i="29" s="1"/>
  <c r="C24980" i="29" s="1"/>
  <c r="C24981" i="29" s="1"/>
  <c r="C24982" i="29" s="1"/>
  <c r="C24983" i="29" s="1"/>
  <c r="C24984" i="29" s="1"/>
  <c r="C24985" i="29" s="1"/>
  <c r="C24986" i="29" s="1"/>
  <c r="C24987" i="29" s="1"/>
  <c r="C24988" i="29" s="1"/>
  <c r="C24989" i="29" s="1"/>
  <c r="C24990" i="29" s="1"/>
  <c r="C24991" i="29" s="1"/>
  <c r="C24992" i="29" s="1"/>
  <c r="C24993" i="29" s="1"/>
  <c r="C24994" i="29" s="1"/>
  <c r="C24995" i="29" s="1"/>
  <c r="C24996" i="29" s="1"/>
  <c r="C24997" i="29" s="1"/>
  <c r="C24998" i="29" s="1"/>
  <c r="C24999" i="29" s="1"/>
  <c r="C25000" i="29" s="1"/>
  <c r="C25001" i="29" s="1"/>
  <c r="C25002" i="29" s="1"/>
  <c r="C25003" i="29" s="1"/>
  <c r="C25004" i="29" s="1"/>
  <c r="C25005" i="29" s="1"/>
  <c r="C25006" i="29" s="1"/>
  <c r="C25007" i="29" s="1"/>
  <c r="C25008" i="29" s="1"/>
  <c r="C25009" i="29" s="1"/>
  <c r="C25010" i="29" s="1"/>
  <c r="C25011" i="29" s="1"/>
  <c r="C25012" i="29" s="1"/>
  <c r="C25013" i="29" s="1"/>
  <c r="C25014" i="29" s="1"/>
  <c r="C25015" i="29" s="1"/>
  <c r="C25016" i="29" s="1"/>
  <c r="C25017" i="29" s="1"/>
  <c r="C25018" i="29" s="1"/>
  <c r="C25019" i="29" s="1"/>
  <c r="C25020" i="29" s="1"/>
  <c r="C25021" i="29" s="1"/>
  <c r="C25022" i="29" s="1"/>
  <c r="C25023" i="29" s="1"/>
  <c r="C25024" i="29" s="1"/>
  <c r="C25025" i="29" s="1"/>
  <c r="C25026" i="29" s="1"/>
  <c r="C25027" i="29" s="1"/>
  <c r="C25028" i="29" s="1"/>
  <c r="C25029" i="29" s="1"/>
  <c r="C25030" i="29" s="1"/>
  <c r="C25031" i="29" s="1"/>
  <c r="C25032" i="29" s="1"/>
  <c r="C25033" i="29" s="1"/>
  <c r="C25034" i="29" s="1"/>
  <c r="C25035" i="29" s="1"/>
  <c r="C25036" i="29" s="1"/>
  <c r="C25037" i="29" s="1"/>
  <c r="C25038" i="29" s="1"/>
  <c r="C25039" i="29" s="1"/>
  <c r="C25040" i="29" s="1"/>
  <c r="C25041" i="29" s="1"/>
  <c r="C25042" i="29" s="1"/>
  <c r="C25043" i="29" s="1"/>
  <c r="C25044" i="29" s="1"/>
  <c r="C25045" i="29" s="1"/>
  <c r="C25046" i="29" s="1"/>
  <c r="C25047" i="29" s="1"/>
  <c r="C25048" i="29" s="1"/>
  <c r="C25049" i="29" s="1"/>
  <c r="C25050" i="29" s="1"/>
  <c r="C25051" i="29" s="1"/>
  <c r="C25052" i="29" s="1"/>
  <c r="C25053" i="29" s="1"/>
  <c r="C25054" i="29" s="1"/>
  <c r="C25055" i="29" s="1"/>
  <c r="C25056" i="29" s="1"/>
  <c r="C25057" i="29" s="1"/>
  <c r="C25058" i="29" s="1"/>
  <c r="C25059" i="29" s="1"/>
  <c r="C25060" i="29" s="1"/>
  <c r="C25061" i="29" s="1"/>
  <c r="C25062" i="29" s="1"/>
  <c r="C25063" i="29" s="1"/>
  <c r="C25064" i="29" s="1"/>
  <c r="C25065" i="29" s="1"/>
  <c r="C25066" i="29" s="1"/>
  <c r="C25067" i="29" s="1"/>
  <c r="C25068" i="29" s="1"/>
  <c r="C25069" i="29" s="1"/>
  <c r="C25070" i="29" s="1"/>
  <c r="C25071" i="29" s="1"/>
  <c r="C25072" i="29" s="1"/>
  <c r="C25073" i="29" s="1"/>
  <c r="C25074" i="29" s="1"/>
  <c r="C25075" i="29" s="1"/>
  <c r="C25076" i="29" s="1"/>
  <c r="C25077" i="29" s="1"/>
  <c r="C25078" i="29" s="1"/>
  <c r="C25079" i="29" s="1"/>
  <c r="C25080" i="29" s="1"/>
  <c r="C25081" i="29" s="1"/>
  <c r="C25082" i="29" s="1"/>
  <c r="C25083" i="29" s="1"/>
  <c r="C25084" i="29" s="1"/>
  <c r="C25085" i="29" s="1"/>
  <c r="C25086" i="29" s="1"/>
  <c r="C25087" i="29" s="1"/>
  <c r="C25088" i="29" s="1"/>
  <c r="C25089" i="29" s="1"/>
  <c r="C25090" i="29" s="1"/>
  <c r="C25091" i="29" s="1"/>
  <c r="C25092" i="29" s="1"/>
  <c r="C25093" i="29" s="1"/>
  <c r="C25094" i="29" s="1"/>
  <c r="C25095" i="29" s="1"/>
  <c r="C25096" i="29" s="1"/>
  <c r="C25097" i="29" s="1"/>
  <c r="C25098" i="29" s="1"/>
  <c r="C25099" i="29" s="1"/>
  <c r="C25100" i="29" s="1"/>
  <c r="C25101" i="29" s="1"/>
  <c r="C25102" i="29" s="1"/>
  <c r="C25103" i="29" s="1"/>
  <c r="C25104" i="29" s="1"/>
  <c r="C25105" i="29" s="1"/>
  <c r="C25106" i="29" s="1"/>
  <c r="C25107" i="29" s="1"/>
  <c r="C25108" i="29" s="1"/>
  <c r="C25109" i="29" s="1"/>
  <c r="C25110" i="29" s="1"/>
  <c r="C25111" i="29" s="1"/>
  <c r="C25112" i="29" s="1"/>
  <c r="C25113" i="29" s="1"/>
  <c r="C25114" i="29" s="1"/>
  <c r="C25115" i="29" s="1"/>
  <c r="C25116" i="29" s="1"/>
  <c r="C25117" i="29" s="1"/>
  <c r="C25118" i="29" s="1"/>
  <c r="C25119" i="29" s="1"/>
  <c r="C25120" i="29" s="1"/>
  <c r="C25121" i="29" s="1"/>
  <c r="C25122" i="29" s="1"/>
  <c r="C25123" i="29" s="1"/>
  <c r="C25124" i="29" s="1"/>
  <c r="C25125" i="29" s="1"/>
  <c r="C25126" i="29" s="1"/>
  <c r="C25127" i="29" s="1"/>
  <c r="C25128" i="29" s="1"/>
  <c r="C25129" i="29" s="1"/>
  <c r="C25130" i="29" s="1"/>
  <c r="C25131" i="29" s="1"/>
  <c r="C25132" i="29" s="1"/>
  <c r="C25133" i="29" s="1"/>
  <c r="C25134" i="29" s="1"/>
  <c r="C25135" i="29" s="1"/>
  <c r="C25136" i="29" s="1"/>
  <c r="C25137" i="29" s="1"/>
  <c r="C25138" i="29" s="1"/>
  <c r="C25139" i="29" s="1"/>
  <c r="C25140" i="29" s="1"/>
  <c r="C25141" i="29" s="1"/>
  <c r="C25142" i="29" s="1"/>
  <c r="C25143" i="29" s="1"/>
  <c r="C25144" i="29" s="1"/>
  <c r="C25145" i="29" s="1"/>
  <c r="C25146" i="29" s="1"/>
  <c r="C25147" i="29" s="1"/>
  <c r="C25148" i="29" s="1"/>
  <c r="C25149" i="29" s="1"/>
  <c r="C25150" i="29" s="1"/>
  <c r="C25151" i="29" s="1"/>
  <c r="C25152" i="29" s="1"/>
  <c r="C25153" i="29" s="1"/>
  <c r="C25154" i="29" s="1"/>
  <c r="C25155" i="29" s="1"/>
  <c r="C25156" i="29" s="1"/>
  <c r="C25157" i="29" s="1"/>
  <c r="C25158" i="29" s="1"/>
  <c r="C25159" i="29" s="1"/>
  <c r="C25160" i="29" s="1"/>
  <c r="C25161" i="29" s="1"/>
  <c r="C25162" i="29" s="1"/>
  <c r="C25163" i="29" s="1"/>
  <c r="C25164" i="29" s="1"/>
  <c r="C25165" i="29" s="1"/>
  <c r="C25166" i="29" s="1"/>
  <c r="C25167" i="29" s="1"/>
  <c r="C25168" i="29" s="1"/>
  <c r="C25169" i="29" s="1"/>
  <c r="C25170" i="29" s="1"/>
  <c r="C25171" i="29" s="1"/>
  <c r="C25172" i="29" s="1"/>
  <c r="C25173" i="29" s="1"/>
  <c r="C25174" i="29" s="1"/>
  <c r="C25175" i="29" s="1"/>
  <c r="C25176" i="29" s="1"/>
  <c r="C25177" i="29" s="1"/>
  <c r="C25178" i="29" s="1"/>
  <c r="C25179" i="29" s="1"/>
  <c r="C25180" i="29" s="1"/>
  <c r="C25181" i="29" s="1"/>
  <c r="C25182" i="29" s="1"/>
  <c r="C25183" i="29" s="1"/>
  <c r="C25184" i="29" s="1"/>
  <c r="C25185" i="29" s="1"/>
  <c r="C25186" i="29" s="1"/>
  <c r="C25187" i="29" s="1"/>
  <c r="C25188" i="29" s="1"/>
  <c r="C25189" i="29" s="1"/>
  <c r="C25190" i="29" s="1"/>
  <c r="C25191" i="29" s="1"/>
  <c r="C25192" i="29" s="1"/>
  <c r="C25193" i="29" s="1"/>
  <c r="C25194" i="29" s="1"/>
  <c r="C25195" i="29" s="1"/>
  <c r="C25196" i="29" s="1"/>
  <c r="C25197" i="29" s="1"/>
  <c r="C25198" i="29" s="1"/>
  <c r="C25199" i="29" s="1"/>
  <c r="C25200" i="29" s="1"/>
  <c r="C25201" i="29" s="1"/>
  <c r="C25202" i="29" s="1"/>
  <c r="C25203" i="29" s="1"/>
  <c r="C25204" i="29" s="1"/>
  <c r="C25205" i="29" s="1"/>
  <c r="C25206" i="29" s="1"/>
  <c r="C25207" i="29" s="1"/>
  <c r="C25208" i="29" s="1"/>
  <c r="C25209" i="29" s="1"/>
  <c r="C25210" i="29" s="1"/>
  <c r="C25211" i="29" s="1"/>
  <c r="C25212" i="29" s="1"/>
  <c r="C25213" i="29" s="1"/>
  <c r="C25214" i="29" s="1"/>
  <c r="C25215" i="29" s="1"/>
  <c r="C25216" i="29" s="1"/>
  <c r="C25217" i="29" s="1"/>
  <c r="C25218" i="29" s="1"/>
  <c r="C25219" i="29" s="1"/>
  <c r="C25220" i="29" s="1"/>
  <c r="C25221" i="29" s="1"/>
  <c r="C25222" i="29" s="1"/>
  <c r="C25223" i="29" s="1"/>
  <c r="C25224" i="29" s="1"/>
  <c r="C25225" i="29" s="1"/>
  <c r="C25226" i="29" s="1"/>
  <c r="C25227" i="29" s="1"/>
  <c r="D25209" i="29"/>
  <c r="D25210" i="29" s="1"/>
  <c r="D25211" i="29" s="1"/>
  <c r="D25212" i="29" s="1"/>
  <c r="D25213" i="29" s="1"/>
  <c r="D25214" i="29" s="1"/>
  <c r="D25215" i="29" s="1"/>
  <c r="D25216" i="29" s="1"/>
  <c r="D25217" i="29" s="1"/>
  <c r="D25218" i="29" s="1"/>
  <c r="D25219" i="29" s="1"/>
  <c r="D25220" i="29" s="1"/>
  <c r="D25221" i="29" s="1"/>
  <c r="D25222" i="29" s="1"/>
  <c r="D25223" i="29" s="1"/>
  <c r="D25224" i="29" s="1"/>
  <c r="D25225" i="29" s="1"/>
  <c r="D25226" i="29" s="1"/>
  <c r="D25227" i="29" s="1"/>
  <c r="D25228" i="29" s="1"/>
  <c r="D25229" i="29" s="1"/>
  <c r="D25230" i="29" s="1"/>
  <c r="D25231" i="29" s="1"/>
  <c r="D25232" i="29" s="1"/>
  <c r="D25233" i="29" s="1"/>
  <c r="D25234" i="29" s="1"/>
  <c r="D25235" i="29" s="1"/>
  <c r="D25236" i="29" s="1"/>
  <c r="D25237" i="29" s="1"/>
  <c r="D25238" i="29" s="1"/>
  <c r="D25239" i="29" s="1"/>
  <c r="D25240" i="29" s="1"/>
  <c r="D25241" i="29" s="1"/>
  <c r="D25242" i="29" s="1"/>
  <c r="D25243" i="29" s="1"/>
  <c r="D25244" i="29" s="1"/>
  <c r="D25245" i="29" s="1"/>
  <c r="D25246" i="29" s="1"/>
  <c r="D25247" i="29" s="1"/>
  <c r="D25248" i="29" s="1"/>
  <c r="D25249" i="29" s="1"/>
  <c r="D25250" i="29" s="1"/>
  <c r="D25251" i="29" s="1"/>
  <c r="D25252" i="29" s="1"/>
  <c r="D25253" i="29" s="1"/>
  <c r="D25254" i="29" s="1"/>
  <c r="D25255" i="29" s="1"/>
  <c r="D25256" i="29" s="1"/>
  <c r="D25257" i="29" s="1"/>
  <c r="D25258" i="29" s="1"/>
  <c r="D25259" i="29" s="1"/>
  <c r="D25260" i="29" s="1"/>
  <c r="D25261" i="29" s="1"/>
  <c r="D25262" i="29" s="1"/>
  <c r="D25263" i="29" s="1"/>
  <c r="D25264" i="29" s="1"/>
  <c r="D25265" i="29" s="1"/>
  <c r="D25266" i="29" s="1"/>
  <c r="D25267" i="29" s="1"/>
  <c r="D25268" i="29" s="1"/>
  <c r="D25269" i="29" s="1"/>
  <c r="D25270" i="29" s="1"/>
  <c r="D25271" i="29" s="1"/>
  <c r="D25272" i="29" s="1"/>
  <c r="D25273" i="29" s="1"/>
  <c r="D25274" i="29" s="1"/>
  <c r="D25275" i="29" s="1"/>
  <c r="D25276" i="29" s="1"/>
  <c r="D25277" i="29" s="1"/>
  <c r="D25278" i="29" s="1"/>
  <c r="D25279" i="29" s="1"/>
  <c r="D25280" i="29" s="1"/>
  <c r="D25281" i="29" s="1"/>
  <c r="D25282" i="29" s="1"/>
  <c r="D25283" i="29" s="1"/>
  <c r="D25284" i="29" s="1"/>
  <c r="D25285" i="29" s="1"/>
  <c r="D25286" i="29" s="1"/>
  <c r="D25287" i="29" s="1"/>
  <c r="D25288" i="29" s="1"/>
  <c r="D25289" i="29" s="1"/>
  <c r="D25290" i="29" s="1"/>
  <c r="D25291" i="29" s="1"/>
  <c r="D25292" i="29" s="1"/>
  <c r="D25293" i="29" s="1"/>
  <c r="D25294" i="29" s="1"/>
  <c r="D25295" i="29" s="1"/>
  <c r="D25296" i="29" s="1"/>
  <c r="D25297" i="29" s="1"/>
  <c r="D25298" i="29" s="1"/>
  <c r="D25299" i="29" s="1"/>
  <c r="D25300" i="29" s="1"/>
  <c r="D25301" i="29" s="1"/>
  <c r="D25302" i="29" s="1"/>
  <c r="D25303" i="29" s="1"/>
  <c r="D25304" i="29" s="1"/>
  <c r="D25305" i="29" s="1"/>
  <c r="D25306" i="29" s="1"/>
  <c r="D25307" i="29" s="1"/>
  <c r="D25308" i="29" s="1"/>
  <c r="D25309" i="29" s="1"/>
  <c r="D25310" i="29" s="1"/>
  <c r="D25311" i="29" s="1"/>
  <c r="D25312" i="29" s="1"/>
  <c r="D25313" i="29" s="1"/>
  <c r="D25314" i="29" s="1"/>
  <c r="D25315" i="29" s="1"/>
  <c r="D25316" i="29" s="1"/>
  <c r="D25317" i="29" s="1"/>
  <c r="D25318" i="29" s="1"/>
  <c r="D25319" i="29" s="1"/>
  <c r="D25320" i="29" s="1"/>
  <c r="D25321" i="29" s="1"/>
  <c r="D25322" i="29" s="1"/>
  <c r="D25323" i="29" s="1"/>
  <c r="D25324" i="29" s="1"/>
  <c r="D25325" i="29" s="1"/>
  <c r="D25326" i="29" s="1"/>
  <c r="D25327" i="29" s="1"/>
  <c r="D25328" i="29" s="1"/>
  <c r="D25329" i="29" s="1"/>
  <c r="D25330" i="29" s="1"/>
  <c r="D25331" i="29" s="1"/>
  <c r="D25332" i="29" s="1"/>
  <c r="D25333" i="29" s="1"/>
  <c r="D25334" i="29" s="1"/>
  <c r="D25335" i="29" s="1"/>
  <c r="D25336" i="29" s="1"/>
  <c r="D25337" i="29" s="1"/>
  <c r="D25338" i="29" s="1"/>
  <c r="D25339" i="29" s="1"/>
  <c r="D25340" i="29" s="1"/>
  <c r="D25341" i="29" s="1"/>
  <c r="D25342" i="29" s="1"/>
  <c r="D25343" i="29" s="1"/>
  <c r="D25344" i="29" s="1"/>
  <c r="D25345" i="29" s="1"/>
  <c r="D25346" i="29" s="1"/>
  <c r="D25347" i="29" s="1"/>
  <c r="D25348" i="29" s="1"/>
  <c r="D25349" i="29" s="1"/>
  <c r="D25350" i="29" s="1"/>
  <c r="D25351" i="29" s="1"/>
  <c r="D25352" i="29" s="1"/>
  <c r="D25353" i="29" s="1"/>
  <c r="D25354" i="29" s="1"/>
  <c r="D25355" i="29" s="1"/>
  <c r="D25356" i="29" s="1"/>
  <c r="D25357" i="29" s="1"/>
  <c r="D25358" i="29" s="1"/>
  <c r="D25359" i="29" s="1"/>
  <c r="D25360" i="29" s="1"/>
  <c r="D25361" i="29" s="1"/>
  <c r="D25362" i="29" s="1"/>
  <c r="D25363" i="29" s="1"/>
  <c r="D25364" i="29" s="1"/>
  <c r="D25365" i="29" s="1"/>
  <c r="D25366" i="29" s="1"/>
  <c r="B25229" i="29"/>
  <c r="B25230" i="29" s="1"/>
  <c r="B25231" i="29" s="1"/>
  <c r="B25232" i="29" s="1"/>
  <c r="B25233" i="29" s="1"/>
  <c r="B25234" i="29" s="1"/>
  <c r="B25235" i="29" s="1"/>
  <c r="B25236" i="29" s="1"/>
  <c r="B25237" i="29" s="1"/>
  <c r="B25238" i="29" s="1"/>
  <c r="B25239" i="29" s="1"/>
  <c r="B25240" i="29" s="1"/>
  <c r="B25241" i="29" s="1"/>
  <c r="B25242" i="29" s="1"/>
  <c r="B25243" i="29" s="1"/>
  <c r="B25244" i="29" s="1"/>
  <c r="B25245" i="29" s="1"/>
  <c r="B25246" i="29" s="1"/>
  <c r="B25247" i="29" s="1"/>
  <c r="B25248" i="29" s="1"/>
  <c r="B25249" i="29" s="1"/>
  <c r="B25250" i="29" s="1"/>
  <c r="B25251" i="29" s="1"/>
  <c r="B25252" i="29" s="1"/>
  <c r="B25253" i="29" s="1"/>
  <c r="B25254" i="29" s="1"/>
  <c r="B25255" i="29" s="1"/>
  <c r="B25256" i="29" s="1"/>
  <c r="B25257" i="29" s="1"/>
  <c r="B25258" i="29" s="1"/>
  <c r="B25259" i="29" s="1"/>
  <c r="B25260" i="29" s="1"/>
  <c r="B25261" i="29" s="1"/>
  <c r="B25262" i="29" s="1"/>
  <c r="B25263" i="29" s="1"/>
  <c r="B25264" i="29" s="1"/>
  <c r="B25265" i="29" s="1"/>
  <c r="B25266" i="29" s="1"/>
  <c r="B25267" i="29" s="1"/>
  <c r="B25268" i="29" s="1"/>
  <c r="B25269" i="29" s="1"/>
  <c r="B25270" i="29" s="1"/>
  <c r="B25271" i="29" s="1"/>
  <c r="B25272" i="29" s="1"/>
  <c r="B25273" i="29" s="1"/>
  <c r="B25274" i="29" s="1"/>
  <c r="B25275" i="29" s="1"/>
  <c r="B25276" i="29" s="1"/>
  <c r="B25277" i="29" s="1"/>
  <c r="B25278" i="29" s="1"/>
  <c r="B25279" i="29" s="1"/>
  <c r="B25280" i="29" s="1"/>
  <c r="B25281" i="29" s="1"/>
  <c r="B25282" i="29" s="1"/>
  <c r="B25283" i="29" s="1"/>
  <c r="B25284" i="29" s="1"/>
  <c r="B25285" i="29" s="1"/>
  <c r="B25286" i="29" s="1"/>
  <c r="B25287" i="29" s="1"/>
  <c r="B25288" i="29" s="1"/>
  <c r="B25289" i="29" s="1"/>
  <c r="B25290" i="29" s="1"/>
  <c r="B25291" i="29" s="1"/>
  <c r="B25292" i="29" s="1"/>
  <c r="B25293" i="29" s="1"/>
  <c r="B25294" i="29" s="1"/>
  <c r="B25295" i="29" s="1"/>
  <c r="B25296" i="29" s="1"/>
  <c r="B25297" i="29" s="1"/>
  <c r="B25298" i="29" s="1"/>
  <c r="B25299" i="29" s="1"/>
  <c r="B25300" i="29" s="1"/>
  <c r="B25301" i="29" s="1"/>
  <c r="B25302" i="29" s="1"/>
  <c r="B25303" i="29" s="1"/>
  <c r="B25304" i="29" s="1"/>
  <c r="B25305" i="29" s="1"/>
  <c r="B25306" i="29" s="1"/>
  <c r="B25307" i="29" s="1"/>
  <c r="B25308" i="29" s="1"/>
  <c r="B25309" i="29" s="1"/>
  <c r="B25310" i="29" s="1"/>
  <c r="B25311" i="29" s="1"/>
  <c r="B25312" i="29" s="1"/>
  <c r="B25313" i="29" s="1"/>
  <c r="B25314" i="29" s="1"/>
  <c r="B25315" i="29" s="1"/>
  <c r="B25316" i="29" s="1"/>
  <c r="B25317" i="29" s="1"/>
  <c r="B25318" i="29" s="1"/>
  <c r="B25319" i="29" s="1"/>
  <c r="B25320" i="29" s="1"/>
  <c r="B25321" i="29" s="1"/>
  <c r="B25322" i="29" s="1"/>
  <c r="B25323" i="29" s="1"/>
  <c r="B25324" i="29" s="1"/>
  <c r="B25325" i="29" s="1"/>
  <c r="B25326" i="29" s="1"/>
  <c r="B25327" i="29" s="1"/>
  <c r="B25328" i="29" s="1"/>
  <c r="B25329" i="29" s="1"/>
  <c r="B25330" i="29" s="1"/>
  <c r="B25331" i="29" s="1"/>
  <c r="B25332" i="29" s="1"/>
  <c r="B25333" i="29" s="1"/>
  <c r="B25334" i="29" s="1"/>
  <c r="B25335" i="29" s="1"/>
  <c r="B25336" i="29" s="1"/>
  <c r="B25337" i="29" s="1"/>
  <c r="B25338" i="29" s="1"/>
  <c r="B25339" i="29" s="1"/>
  <c r="B25340" i="29" s="1"/>
  <c r="B25341" i="29" s="1"/>
  <c r="B25342" i="29" s="1"/>
  <c r="B25343" i="29" s="1"/>
  <c r="B25344" i="29" s="1"/>
  <c r="B25345" i="29" s="1"/>
  <c r="B25346" i="29" s="1"/>
  <c r="B25347" i="29" s="1"/>
  <c r="B25348" i="29" s="1"/>
  <c r="B25349" i="29" s="1"/>
  <c r="B25350" i="29" s="1"/>
  <c r="B25351" i="29" s="1"/>
  <c r="B25352" i="29" s="1"/>
  <c r="B25353" i="29" s="1"/>
  <c r="B25354" i="29" s="1"/>
  <c r="B25355" i="29" s="1"/>
  <c r="B25356" i="29" s="1"/>
  <c r="B25357" i="29" s="1"/>
  <c r="B25358" i="29" s="1"/>
  <c r="B25359" i="29" s="1"/>
  <c r="B25360" i="29" s="1"/>
  <c r="B25361" i="29" s="1"/>
  <c r="B25362" i="29" s="1"/>
  <c r="B25363" i="29" s="1"/>
  <c r="B25364" i="29" s="1"/>
  <c r="B25365" i="29" s="1"/>
  <c r="B25366" i="29" s="1"/>
  <c r="B25367" i="29" s="1"/>
  <c r="B25368" i="29" s="1"/>
  <c r="B25369" i="29" s="1"/>
  <c r="B25370" i="29" s="1"/>
  <c r="B25371" i="29" s="1"/>
  <c r="B25372" i="29" s="1"/>
  <c r="B25373" i="29" s="1"/>
  <c r="B25374" i="29" s="1"/>
  <c r="B25375" i="29" s="1"/>
  <c r="B25376" i="29" s="1"/>
  <c r="B25377" i="29" s="1"/>
  <c r="B25378" i="29" s="1"/>
  <c r="B25379" i="29" s="1"/>
  <c r="B25380" i="29" s="1"/>
  <c r="B25381" i="29" s="1"/>
  <c r="B25382" i="29" s="1"/>
  <c r="B25383" i="29" s="1"/>
  <c r="B25384" i="29" s="1"/>
  <c r="B25385" i="29" s="1"/>
  <c r="B25386" i="29" s="1"/>
  <c r="B25387" i="29" s="1"/>
  <c r="B25388" i="29" s="1"/>
  <c r="B25389" i="29" s="1"/>
  <c r="B25390" i="29" s="1"/>
  <c r="B25391" i="29" s="1"/>
  <c r="B25392" i="29" s="1"/>
  <c r="B25393" i="29" s="1"/>
  <c r="B25394" i="29" s="1"/>
  <c r="B25395" i="29" s="1"/>
  <c r="B25396" i="29" s="1"/>
  <c r="B25397" i="29" s="1"/>
  <c r="B25398" i="29" s="1"/>
  <c r="B25399" i="29" s="1"/>
  <c r="B25400" i="29" s="1"/>
  <c r="B25401" i="29" s="1"/>
  <c r="B25402" i="29" s="1"/>
  <c r="B25403" i="29" s="1"/>
  <c r="B25404" i="29" s="1"/>
  <c r="B25405" i="29" s="1"/>
  <c r="B25406" i="29" s="1"/>
  <c r="B25407" i="29" s="1"/>
  <c r="B25408" i="29" s="1"/>
  <c r="B25409" i="29" s="1"/>
  <c r="B25410" i="29" s="1"/>
  <c r="B25411" i="29" s="1"/>
  <c r="B25412" i="29" s="1"/>
  <c r="B25413" i="29" s="1"/>
  <c r="B25414" i="29" s="1"/>
  <c r="B25415" i="29" s="1"/>
  <c r="B25416" i="29" s="1"/>
  <c r="B25417" i="29" s="1"/>
  <c r="B25418" i="29" s="1"/>
  <c r="B25419" i="29" s="1"/>
  <c r="B25420" i="29" s="1"/>
  <c r="B25421" i="29" s="1"/>
  <c r="B25422" i="29" s="1"/>
  <c r="B25423" i="29" s="1"/>
  <c r="B25424" i="29" s="1"/>
  <c r="B25425" i="29" s="1"/>
  <c r="B25426" i="29" s="1"/>
  <c r="B25427" i="29" s="1"/>
  <c r="B25428" i="29" s="1"/>
  <c r="B25429" i="29" s="1"/>
  <c r="B25430" i="29" s="1"/>
  <c r="B25431" i="29" s="1"/>
  <c r="B25432" i="29" s="1"/>
  <c r="B25433" i="29" s="1"/>
  <c r="B25434" i="29" s="1"/>
  <c r="B25435" i="29" s="1"/>
  <c r="B25436" i="29" s="1"/>
  <c r="B25437" i="29" s="1"/>
  <c r="B25438" i="29" s="1"/>
  <c r="B25439" i="29" s="1"/>
  <c r="B25440" i="29" s="1"/>
  <c r="B25441" i="29" s="1"/>
  <c r="B25442" i="29" s="1"/>
  <c r="B25443" i="29" s="1"/>
  <c r="B25444" i="29" s="1"/>
  <c r="B25445" i="29" s="1"/>
  <c r="B25446" i="29" s="1"/>
  <c r="B25447" i="29" s="1"/>
  <c r="B25448" i="29" s="1"/>
  <c r="B25449" i="29" s="1"/>
  <c r="B25450" i="29" s="1"/>
  <c r="B25451" i="29" s="1"/>
  <c r="B25452" i="29" s="1"/>
  <c r="B25453" i="29" s="1"/>
  <c r="B25454" i="29" s="1"/>
  <c r="B25455" i="29" s="1"/>
  <c r="B25456" i="29" s="1"/>
  <c r="B25457" i="29" s="1"/>
  <c r="B25458" i="29" s="1"/>
  <c r="B25459" i="29" s="1"/>
  <c r="B25460" i="29" s="1"/>
  <c r="B25461" i="29" s="1"/>
  <c r="B25462" i="29" s="1"/>
  <c r="B25463" i="29" s="1"/>
  <c r="B25464" i="29" s="1"/>
  <c r="B25465" i="29" s="1"/>
  <c r="B25466" i="29" s="1"/>
  <c r="B25467" i="29" s="1"/>
  <c r="B25468" i="29" s="1"/>
  <c r="B25469" i="29" s="1"/>
  <c r="B25470" i="29" s="1"/>
  <c r="B25471" i="29" s="1"/>
  <c r="B25472" i="29" s="1"/>
  <c r="B25473" i="29" s="1"/>
  <c r="B25474" i="29" s="1"/>
  <c r="B25475" i="29" s="1"/>
  <c r="B25476" i="29" s="1"/>
  <c r="B25477" i="29" s="1"/>
  <c r="B25478" i="29" s="1"/>
  <c r="B25479" i="29" s="1"/>
  <c r="B25480" i="29" s="1"/>
  <c r="B25481" i="29" s="1"/>
  <c r="B25482" i="29" s="1"/>
  <c r="B25483" i="29" s="1"/>
  <c r="B25484" i="29" s="1"/>
  <c r="B25485" i="29" s="1"/>
  <c r="B25486" i="29" s="1"/>
  <c r="B25487" i="29" s="1"/>
  <c r="B25488" i="29" s="1"/>
  <c r="B25489" i="29" s="1"/>
  <c r="B25490" i="29" s="1"/>
  <c r="B25491" i="29" s="1"/>
  <c r="B25492" i="29" s="1"/>
  <c r="B25493" i="29" s="1"/>
  <c r="B25494" i="29" s="1"/>
  <c r="B25495" i="29" s="1"/>
  <c r="B25496" i="29" s="1"/>
  <c r="B25497" i="29" s="1"/>
  <c r="B25498" i="29" s="1"/>
  <c r="B25499" i="29" s="1"/>
  <c r="B25500" i="29" s="1"/>
  <c r="B25501" i="29" s="1"/>
  <c r="B25502" i="29" s="1"/>
  <c r="B25503" i="29" s="1"/>
  <c r="B25504" i="29" s="1"/>
  <c r="B25505" i="29" s="1"/>
  <c r="B25506" i="29" s="1"/>
  <c r="B25507" i="29" s="1"/>
  <c r="B25508" i="29" s="1"/>
  <c r="B25509" i="29" s="1"/>
  <c r="B25510" i="29" s="1"/>
  <c r="B25511" i="29" s="1"/>
  <c r="B25512" i="29" s="1"/>
  <c r="B25513" i="29" s="1"/>
  <c r="B25514" i="29" s="1"/>
  <c r="B25515" i="29" s="1"/>
  <c r="B25516" i="29" s="1"/>
  <c r="B25517" i="29" s="1"/>
  <c r="B25518" i="29" s="1"/>
  <c r="B25519" i="29" s="1"/>
  <c r="B25520" i="29" s="1"/>
  <c r="B25521" i="29" s="1"/>
  <c r="B25522" i="29" s="1"/>
  <c r="B25523" i="29" s="1"/>
  <c r="B25524" i="29" s="1"/>
  <c r="B25525" i="29" s="1"/>
  <c r="B25526" i="29" s="1"/>
  <c r="B25527" i="29" s="1"/>
  <c r="B25528" i="29" s="1"/>
  <c r="B25529" i="29" s="1"/>
  <c r="B25530" i="29" s="1"/>
  <c r="B25531" i="29" s="1"/>
  <c r="B25532" i="29" s="1"/>
  <c r="B25533" i="29" s="1"/>
  <c r="B25534" i="29" s="1"/>
  <c r="B25535" i="29" s="1"/>
  <c r="B25536" i="29" s="1"/>
  <c r="B25537" i="29" s="1"/>
  <c r="B25538" i="29" s="1"/>
  <c r="B25539" i="29" s="1"/>
  <c r="B25540" i="29" s="1"/>
  <c r="B25541" i="29" s="1"/>
  <c r="B25542" i="29" s="1"/>
  <c r="B25543" i="29" s="1"/>
  <c r="B25544" i="29" s="1"/>
  <c r="B25545" i="29" s="1"/>
  <c r="B25546" i="29" s="1"/>
  <c r="B25547" i="29" s="1"/>
  <c r="B25548" i="29" s="1"/>
  <c r="B25549" i="29" s="1"/>
  <c r="B25550" i="29" s="1"/>
  <c r="B25551" i="29" s="1"/>
  <c r="B25552" i="29" s="1"/>
  <c r="B25553" i="29" s="1"/>
  <c r="B25554" i="29" s="1"/>
  <c r="B25555" i="29" s="1"/>
  <c r="B25556" i="29" s="1"/>
  <c r="B25557" i="29" s="1"/>
  <c r="B25558" i="29" s="1"/>
  <c r="B25559" i="29" s="1"/>
  <c r="B25560" i="29" s="1"/>
  <c r="B25561" i="29" s="1"/>
  <c r="B25562" i="29" s="1"/>
  <c r="B25563" i="29" s="1"/>
  <c r="B25564" i="29" s="1"/>
  <c r="B25565" i="29" s="1"/>
  <c r="B25566" i="29" s="1"/>
  <c r="B25567" i="29" s="1"/>
  <c r="B25568" i="29" s="1"/>
  <c r="B25569" i="29" s="1"/>
  <c r="B25570" i="29" s="1"/>
  <c r="B25571" i="29" s="1"/>
  <c r="B25572" i="29" s="1"/>
  <c r="B25573" i="29" s="1"/>
  <c r="B25574" i="29" s="1"/>
  <c r="B25575" i="29" s="1"/>
  <c r="B25576" i="29" s="1"/>
  <c r="B25577" i="29" s="1"/>
  <c r="B25578" i="29" s="1"/>
  <c r="B25579" i="29" s="1"/>
  <c r="B25580" i="29" s="1"/>
  <c r="B25581" i="29" s="1"/>
  <c r="B25582" i="29" s="1"/>
  <c r="B25583" i="29" s="1"/>
  <c r="B25584" i="29" s="1"/>
  <c r="B25585" i="29" s="1"/>
  <c r="B25586" i="29" s="1"/>
  <c r="B25587" i="29" s="1"/>
  <c r="B25588" i="29" s="1"/>
  <c r="B25589" i="29" s="1"/>
  <c r="B25590" i="29" s="1"/>
  <c r="B25591" i="29" s="1"/>
  <c r="B25592" i="29" s="1"/>
  <c r="C25229" i="29"/>
  <c r="C25230" i="29" s="1"/>
  <c r="C25231" i="29" s="1"/>
  <c r="C25232" i="29" s="1"/>
  <c r="C25233" i="29" s="1"/>
  <c r="C25234" i="29" s="1"/>
  <c r="C25235" i="29" s="1"/>
  <c r="C25236" i="29" s="1"/>
  <c r="C25237" i="29" s="1"/>
  <c r="C25238" i="29" s="1"/>
  <c r="C25239" i="29" s="1"/>
  <c r="C25240" i="29" s="1"/>
  <c r="C25241" i="29" s="1"/>
  <c r="C25242" i="29" s="1"/>
  <c r="C25243" i="29" s="1"/>
  <c r="C25244" i="29" s="1"/>
  <c r="C25245" i="29" s="1"/>
  <c r="C25246" i="29" s="1"/>
  <c r="C25247" i="29" s="1"/>
  <c r="C25248" i="29" s="1"/>
  <c r="C25249" i="29" s="1"/>
  <c r="C25250" i="29" s="1"/>
  <c r="C25251" i="29" s="1"/>
  <c r="C25252" i="29" s="1"/>
  <c r="C25253" i="29" s="1"/>
  <c r="C25254" i="29" s="1"/>
  <c r="C25255" i="29" s="1"/>
  <c r="C25256" i="29" s="1"/>
  <c r="C25257" i="29" s="1"/>
  <c r="C25258" i="29" s="1"/>
  <c r="C25259" i="29" s="1"/>
  <c r="C25260" i="29" s="1"/>
  <c r="C25261" i="29" s="1"/>
  <c r="C25262" i="29" s="1"/>
  <c r="C25263" i="29" s="1"/>
  <c r="C25264" i="29" s="1"/>
  <c r="C25265" i="29" s="1"/>
  <c r="C25266" i="29" s="1"/>
  <c r="C25267" i="29" s="1"/>
  <c r="C25268" i="29" s="1"/>
  <c r="C25269" i="29" s="1"/>
  <c r="C25270" i="29" s="1"/>
  <c r="C25271" i="29" s="1"/>
  <c r="C25272" i="29" s="1"/>
  <c r="C25273" i="29" s="1"/>
  <c r="C25274" i="29" s="1"/>
  <c r="C25275" i="29" s="1"/>
  <c r="C25276" i="29" s="1"/>
  <c r="C25277" i="29" s="1"/>
  <c r="C25278" i="29" s="1"/>
  <c r="C25279" i="29" s="1"/>
  <c r="C25280" i="29" s="1"/>
  <c r="C25281" i="29" s="1"/>
  <c r="C25282" i="29" s="1"/>
  <c r="C25283" i="29" s="1"/>
  <c r="C25284" i="29" s="1"/>
  <c r="C25285" i="29" s="1"/>
  <c r="C25286" i="29" s="1"/>
  <c r="C25287" i="29" s="1"/>
  <c r="C25288" i="29" s="1"/>
  <c r="C25289" i="29" s="1"/>
  <c r="C25290" i="29" s="1"/>
  <c r="C25291" i="29" s="1"/>
  <c r="C25292" i="29" s="1"/>
  <c r="C25293" i="29" s="1"/>
  <c r="C25294" i="29" s="1"/>
  <c r="C25295" i="29" s="1"/>
  <c r="C25296" i="29" s="1"/>
  <c r="C25297" i="29" s="1"/>
  <c r="C25298" i="29" s="1"/>
  <c r="C25299" i="29" s="1"/>
  <c r="C25300" i="29" s="1"/>
  <c r="C25301" i="29" s="1"/>
  <c r="C25302" i="29" s="1"/>
  <c r="C25303" i="29" s="1"/>
  <c r="C25304" i="29" s="1"/>
  <c r="C25305" i="29" s="1"/>
  <c r="C25306" i="29" s="1"/>
  <c r="C25307" i="29" s="1"/>
  <c r="C25308" i="29" s="1"/>
  <c r="C25309" i="29" s="1"/>
  <c r="C25310" i="29" s="1"/>
  <c r="C25311" i="29" s="1"/>
  <c r="C25312" i="29" s="1"/>
  <c r="C25313" i="29" s="1"/>
  <c r="C25314" i="29" s="1"/>
  <c r="C25315" i="29" s="1"/>
  <c r="C25316" i="29" s="1"/>
  <c r="C25317" i="29" s="1"/>
  <c r="C25318" i="29" s="1"/>
  <c r="C25319" i="29" s="1"/>
  <c r="C25320" i="29" s="1"/>
  <c r="C25321" i="29" s="1"/>
  <c r="C25322" i="29" s="1"/>
  <c r="C25323" i="29" s="1"/>
  <c r="C25324" i="29" s="1"/>
  <c r="C25325" i="29" s="1"/>
  <c r="C25326" i="29" s="1"/>
  <c r="C25327" i="29" s="1"/>
  <c r="C25328" i="29" s="1"/>
  <c r="C25329" i="29" s="1"/>
  <c r="C25330" i="29" s="1"/>
  <c r="C25331" i="29" s="1"/>
  <c r="C25332" i="29" s="1"/>
  <c r="C25333" i="29" s="1"/>
  <c r="C25334" i="29" s="1"/>
  <c r="C25335" i="29" s="1"/>
  <c r="C25336" i="29" s="1"/>
  <c r="C25337" i="29" s="1"/>
  <c r="C25338" i="29" s="1"/>
  <c r="C25339" i="29" s="1"/>
  <c r="C25340" i="29" s="1"/>
  <c r="C25341" i="29" s="1"/>
  <c r="C25342" i="29" s="1"/>
  <c r="C25343" i="29" s="1"/>
  <c r="C25344" i="29" s="1"/>
  <c r="C25345" i="29" s="1"/>
  <c r="C25346" i="29" s="1"/>
  <c r="C25347" i="29" s="1"/>
  <c r="C25348" i="29" s="1"/>
  <c r="C25349" i="29" s="1"/>
  <c r="C25350" i="29" s="1"/>
  <c r="C25351" i="29" s="1"/>
  <c r="C25352" i="29" s="1"/>
  <c r="C25353" i="29" s="1"/>
  <c r="C25354" i="29" s="1"/>
  <c r="C25355" i="29" s="1"/>
  <c r="C25356" i="29" s="1"/>
  <c r="C25357" i="29" s="1"/>
  <c r="C25358" i="29" s="1"/>
  <c r="C25359" i="29" s="1"/>
  <c r="C25360" i="29" s="1"/>
  <c r="C25361" i="29" s="1"/>
  <c r="C25362" i="29" s="1"/>
  <c r="C25363" i="29" s="1"/>
  <c r="C25364" i="29" s="1"/>
  <c r="C25365" i="29" s="1"/>
  <c r="C25366" i="29" s="1"/>
  <c r="C25367" i="29" s="1"/>
  <c r="C25368" i="29" s="1"/>
  <c r="C25369" i="29" s="1"/>
  <c r="C25370" i="29" s="1"/>
  <c r="C25371" i="29" s="1"/>
  <c r="C25372" i="29" s="1"/>
  <c r="C25373" i="29" s="1"/>
  <c r="C25374" i="29" s="1"/>
  <c r="C25375" i="29" s="1"/>
  <c r="C25376" i="29" s="1"/>
  <c r="C25377" i="29" s="1"/>
  <c r="C25378" i="29" s="1"/>
  <c r="C25379" i="29" s="1"/>
  <c r="C25380" i="29" s="1"/>
  <c r="C25381" i="29" s="1"/>
  <c r="C25382" i="29" s="1"/>
  <c r="C25383" i="29" s="1"/>
  <c r="C25384" i="29" s="1"/>
  <c r="C25385" i="29" s="1"/>
  <c r="C25386" i="29" s="1"/>
  <c r="C25387" i="29" s="1"/>
  <c r="C25388" i="29" s="1"/>
  <c r="C25389" i="29" s="1"/>
  <c r="C25390" i="29" s="1"/>
  <c r="C25391" i="29" s="1"/>
  <c r="C25392" i="29" s="1"/>
  <c r="C25393" i="29" s="1"/>
  <c r="C25394" i="29" s="1"/>
  <c r="C25395" i="29" s="1"/>
  <c r="C25396" i="29" s="1"/>
  <c r="C25397" i="29" s="1"/>
  <c r="C25398" i="29" s="1"/>
  <c r="C25399" i="29" s="1"/>
  <c r="C25400" i="29" s="1"/>
  <c r="C25401" i="29" s="1"/>
  <c r="C25402" i="29" s="1"/>
  <c r="C25403" i="29" s="1"/>
  <c r="C25404" i="29" s="1"/>
  <c r="C25405" i="29" s="1"/>
  <c r="C25406" i="29" s="1"/>
  <c r="C25407" i="29" s="1"/>
  <c r="C25408" i="29" s="1"/>
  <c r="C25409" i="29" s="1"/>
  <c r="C25410" i="29" s="1"/>
  <c r="C25411" i="29" s="1"/>
  <c r="C25412" i="29" s="1"/>
  <c r="C25413" i="29" s="1"/>
  <c r="C25414" i="29" s="1"/>
  <c r="C25415" i="29" s="1"/>
  <c r="C25416" i="29" s="1"/>
  <c r="C25417" i="29" s="1"/>
  <c r="C25418" i="29" s="1"/>
  <c r="C25419" i="29" s="1"/>
  <c r="C25420" i="29" s="1"/>
  <c r="C25421" i="29" s="1"/>
  <c r="C25422" i="29" s="1"/>
  <c r="C25423" i="29" s="1"/>
  <c r="C25424" i="29" s="1"/>
  <c r="C25425" i="29" s="1"/>
  <c r="C25426" i="29" s="1"/>
  <c r="C25427" i="29" s="1"/>
  <c r="C25428" i="29" s="1"/>
  <c r="C25429" i="29" s="1"/>
  <c r="C25430" i="29" s="1"/>
  <c r="C25431" i="29" s="1"/>
  <c r="C25432" i="29" s="1"/>
  <c r="C25433" i="29" s="1"/>
  <c r="C25434" i="29" s="1"/>
  <c r="C25435" i="29" s="1"/>
  <c r="C25436" i="29" s="1"/>
  <c r="C25437" i="29" s="1"/>
  <c r="C25438" i="29" s="1"/>
  <c r="C25439" i="29" s="1"/>
  <c r="C25440" i="29" s="1"/>
  <c r="C25441" i="29" s="1"/>
  <c r="C25442" i="29" s="1"/>
  <c r="C25443" i="29" s="1"/>
  <c r="C25444" i="29" s="1"/>
  <c r="C25445" i="29" s="1"/>
  <c r="C25446" i="29" s="1"/>
  <c r="C25447" i="29" s="1"/>
  <c r="C25448" i="29" s="1"/>
  <c r="C25449" i="29" s="1"/>
  <c r="C25450" i="29" s="1"/>
  <c r="C25451" i="29" s="1"/>
  <c r="C25452" i="29" s="1"/>
  <c r="C25453" i="29" s="1"/>
  <c r="C25454" i="29" s="1"/>
  <c r="C25455" i="29" s="1"/>
  <c r="C25456" i="29" s="1"/>
  <c r="C25457" i="29" s="1"/>
  <c r="C25458" i="29" s="1"/>
  <c r="C25459" i="29" s="1"/>
  <c r="C25460" i="29" s="1"/>
  <c r="C25461" i="29" s="1"/>
  <c r="C25462" i="29" s="1"/>
  <c r="C25463" i="29" s="1"/>
  <c r="C25464" i="29" s="1"/>
  <c r="C25465" i="29" s="1"/>
  <c r="C25466" i="29" s="1"/>
  <c r="C25467" i="29" s="1"/>
  <c r="C25468" i="29" s="1"/>
  <c r="C25469" i="29" s="1"/>
  <c r="C25470" i="29" s="1"/>
  <c r="C25471" i="29" s="1"/>
  <c r="C25472" i="29" s="1"/>
  <c r="C25473" i="29" s="1"/>
  <c r="C25474" i="29" s="1"/>
  <c r="C25475" i="29" s="1"/>
  <c r="C25476" i="29" s="1"/>
  <c r="C25477" i="29" s="1"/>
  <c r="C25478" i="29" s="1"/>
  <c r="C25479" i="29" s="1"/>
  <c r="C25480" i="29" s="1"/>
  <c r="C25481" i="29" s="1"/>
  <c r="C25482" i="29" s="1"/>
  <c r="C25483" i="29" s="1"/>
  <c r="C25484" i="29" s="1"/>
  <c r="C25485" i="29" s="1"/>
  <c r="C25486" i="29" s="1"/>
  <c r="C25487" i="29" s="1"/>
  <c r="C25488" i="29" s="1"/>
  <c r="C25489" i="29" s="1"/>
  <c r="C25490" i="29" s="1"/>
  <c r="C25491" i="29" s="1"/>
  <c r="C25492" i="29" s="1"/>
  <c r="C25493" i="29" s="1"/>
  <c r="C25494" i="29" s="1"/>
  <c r="C25495" i="29" s="1"/>
  <c r="C25496" i="29" s="1"/>
  <c r="C25497" i="29" s="1"/>
  <c r="C25498" i="29" s="1"/>
  <c r="C25499" i="29" s="1"/>
  <c r="C25500" i="29" s="1"/>
  <c r="C25501" i="29" s="1"/>
  <c r="C25502" i="29" s="1"/>
  <c r="C25503" i="29" s="1"/>
  <c r="C25504" i="29" s="1"/>
  <c r="C25505" i="29" s="1"/>
  <c r="C25506" i="29" s="1"/>
  <c r="C25507" i="29" s="1"/>
  <c r="C25508" i="29" s="1"/>
  <c r="C25509" i="29" s="1"/>
  <c r="C25510" i="29" s="1"/>
  <c r="C25511" i="29" s="1"/>
  <c r="C25512" i="29" s="1"/>
  <c r="C25513" i="29" s="1"/>
  <c r="C25514" i="29" s="1"/>
  <c r="C25515" i="29" s="1"/>
  <c r="C25516" i="29" s="1"/>
  <c r="C25517" i="29" s="1"/>
  <c r="C25518" i="29" s="1"/>
  <c r="C25519" i="29" s="1"/>
  <c r="C25520" i="29" s="1"/>
  <c r="C25521" i="29" s="1"/>
  <c r="C25522" i="29" s="1"/>
  <c r="C25523" i="29" s="1"/>
  <c r="C25524" i="29" s="1"/>
  <c r="C25525" i="29" s="1"/>
  <c r="C25526" i="29" s="1"/>
  <c r="C25527" i="29" s="1"/>
  <c r="C25528" i="29" s="1"/>
  <c r="C25529" i="29" s="1"/>
  <c r="C25530" i="29" s="1"/>
  <c r="C25531" i="29" s="1"/>
  <c r="C25532" i="29" s="1"/>
  <c r="C25533" i="29" s="1"/>
  <c r="C25534" i="29" s="1"/>
  <c r="C25535" i="29" s="1"/>
  <c r="C25536" i="29" s="1"/>
  <c r="C25537" i="29" s="1"/>
  <c r="C25538" i="29" s="1"/>
  <c r="C25539" i="29" s="1"/>
  <c r="C25540" i="29" s="1"/>
  <c r="C25541" i="29" s="1"/>
  <c r="C25542" i="29" s="1"/>
  <c r="C25543" i="29" s="1"/>
  <c r="C25544" i="29" s="1"/>
  <c r="C25545" i="29" s="1"/>
  <c r="C25546" i="29" s="1"/>
  <c r="C25547" i="29" s="1"/>
  <c r="C25548" i="29" s="1"/>
  <c r="C25549" i="29" s="1"/>
  <c r="C25550" i="29" s="1"/>
  <c r="C25551" i="29" s="1"/>
  <c r="C25552" i="29" s="1"/>
  <c r="C25553" i="29" s="1"/>
  <c r="C25554" i="29" s="1"/>
  <c r="C25555" i="29" s="1"/>
  <c r="C25556" i="29" s="1"/>
  <c r="C25557" i="29" s="1"/>
  <c r="C25558" i="29" s="1"/>
  <c r="C25559" i="29" s="1"/>
  <c r="C25560" i="29" s="1"/>
  <c r="C25561" i="29" s="1"/>
  <c r="C25562" i="29" s="1"/>
  <c r="C25563" i="29" s="1"/>
  <c r="C25564" i="29" s="1"/>
  <c r="C25565" i="29" s="1"/>
  <c r="C25566" i="29" s="1"/>
  <c r="C25567" i="29" s="1"/>
  <c r="C25568" i="29" s="1"/>
  <c r="C25569" i="29" s="1"/>
  <c r="C25570" i="29" s="1"/>
  <c r="C25571" i="29" s="1"/>
  <c r="C25572" i="29" s="1"/>
  <c r="C25573" i="29" s="1"/>
  <c r="C25574" i="29" s="1"/>
  <c r="C25575" i="29" s="1"/>
  <c r="C25576" i="29" s="1"/>
  <c r="C25577" i="29" s="1"/>
  <c r="C25578" i="29" s="1"/>
  <c r="C25579" i="29" s="1"/>
  <c r="C25580" i="29" s="1"/>
  <c r="C25581" i="29" s="1"/>
  <c r="C25582" i="29" s="1"/>
  <c r="C25583" i="29" s="1"/>
  <c r="C25584" i="29" s="1"/>
  <c r="C25585" i="29" s="1"/>
  <c r="C25586" i="29" s="1"/>
  <c r="C25587" i="29" s="1"/>
  <c r="C25588" i="29" s="1"/>
  <c r="C25589" i="29" s="1"/>
  <c r="C25590" i="29" s="1"/>
  <c r="C25591" i="29" s="1"/>
  <c r="C25592" i="29" s="1"/>
  <c r="D25574" i="29"/>
  <c r="D25575" i="29" s="1"/>
  <c r="D25576" i="29" s="1"/>
  <c r="D25577" i="29" s="1"/>
  <c r="D25578" i="29" s="1"/>
  <c r="D25579" i="29" s="1"/>
  <c r="D25580" i="29" s="1"/>
  <c r="D25581" i="29" s="1"/>
  <c r="D25582" i="29" s="1"/>
  <c r="D25583" i="29" s="1"/>
  <c r="D25584" i="29" s="1"/>
  <c r="D25585" i="29" s="1"/>
  <c r="D25586" i="29" s="1"/>
  <c r="D25587" i="29" s="1"/>
  <c r="D25588" i="29" s="1"/>
  <c r="D25589" i="29" s="1"/>
  <c r="D25590" i="29" s="1"/>
  <c r="D25591" i="29" s="1"/>
  <c r="D25592" i="29" s="1"/>
  <c r="D25593" i="29" s="1"/>
  <c r="D25594" i="29" s="1"/>
  <c r="D25595" i="29" s="1"/>
  <c r="D25596" i="29" s="1"/>
  <c r="D25597" i="29" s="1"/>
  <c r="D25598" i="29" s="1"/>
  <c r="D25599" i="29" s="1"/>
  <c r="D25600" i="29" s="1"/>
  <c r="D25601" i="29" s="1"/>
  <c r="D25602" i="29" s="1"/>
  <c r="D25603" i="29" s="1"/>
  <c r="D25604" i="29" s="1"/>
  <c r="D25605" i="29" s="1"/>
  <c r="D25606" i="29" s="1"/>
  <c r="D25607" i="29" s="1"/>
  <c r="D25608" i="29" s="1"/>
  <c r="D25609" i="29" s="1"/>
  <c r="D25610" i="29" s="1"/>
  <c r="D25611" i="29" s="1"/>
  <c r="D25612" i="29" s="1"/>
  <c r="D25613" i="29" s="1"/>
  <c r="D25614" i="29" s="1"/>
  <c r="D25615" i="29" s="1"/>
  <c r="D25616" i="29" s="1"/>
  <c r="D25617" i="29" s="1"/>
  <c r="D25618" i="29" s="1"/>
  <c r="D25619" i="29" s="1"/>
  <c r="D25620" i="29" s="1"/>
  <c r="D25621" i="29" s="1"/>
  <c r="D25622" i="29" s="1"/>
  <c r="D25623" i="29" s="1"/>
  <c r="D25624" i="29" s="1"/>
  <c r="D25625" i="29" s="1"/>
  <c r="D25626" i="29" s="1"/>
  <c r="D25627" i="29" s="1"/>
  <c r="D25628" i="29" s="1"/>
  <c r="D25629" i="29" s="1"/>
  <c r="D25630" i="29" s="1"/>
  <c r="D25631" i="29" s="1"/>
  <c r="D25632" i="29" s="1"/>
  <c r="D25633" i="29" s="1"/>
  <c r="D25634" i="29" s="1"/>
  <c r="D25635" i="29" s="1"/>
  <c r="D25636" i="29" s="1"/>
  <c r="D25637" i="29" s="1"/>
  <c r="D25638" i="29" s="1"/>
  <c r="D25639" i="29" s="1"/>
  <c r="D25640" i="29" s="1"/>
  <c r="D25641" i="29" s="1"/>
  <c r="D25642" i="29" s="1"/>
  <c r="D25643" i="29" s="1"/>
  <c r="D25644" i="29" s="1"/>
  <c r="D25645" i="29" s="1"/>
  <c r="D25646" i="29" s="1"/>
  <c r="D25647" i="29" s="1"/>
  <c r="D25648" i="29" s="1"/>
  <c r="D25649" i="29" s="1"/>
  <c r="D25650" i="29" s="1"/>
  <c r="D25651" i="29" s="1"/>
  <c r="D25652" i="29" s="1"/>
  <c r="D25653" i="29" s="1"/>
  <c r="D25654" i="29" s="1"/>
  <c r="D25655" i="29" s="1"/>
  <c r="D25656" i="29" s="1"/>
  <c r="D25657" i="29" s="1"/>
  <c r="D25658" i="29" s="1"/>
  <c r="D25659" i="29" s="1"/>
  <c r="D25660" i="29" s="1"/>
  <c r="D25661" i="29" s="1"/>
  <c r="D25662" i="29" s="1"/>
  <c r="D25663" i="29" s="1"/>
  <c r="D25664" i="29" s="1"/>
  <c r="D25665" i="29" s="1"/>
  <c r="D25666" i="29" s="1"/>
  <c r="D25667" i="29" s="1"/>
  <c r="D25668" i="29" s="1"/>
  <c r="D25669" i="29" s="1"/>
  <c r="D25670" i="29" s="1"/>
  <c r="D25671" i="29" s="1"/>
  <c r="D25672" i="29" s="1"/>
  <c r="D25673" i="29" s="1"/>
  <c r="D25674" i="29" s="1"/>
  <c r="D25675" i="29" s="1"/>
  <c r="D25676" i="29" s="1"/>
  <c r="D25677" i="29" s="1"/>
  <c r="D25678" i="29" s="1"/>
  <c r="D25679" i="29" s="1"/>
  <c r="D25680" i="29" s="1"/>
  <c r="D25681" i="29" s="1"/>
  <c r="D25682" i="29" s="1"/>
  <c r="D25683" i="29" s="1"/>
  <c r="D25684" i="29" s="1"/>
  <c r="D25685" i="29" s="1"/>
  <c r="D25686" i="29" s="1"/>
  <c r="D25687" i="29" s="1"/>
  <c r="D25688" i="29" s="1"/>
  <c r="D25689" i="29" s="1"/>
  <c r="D25690" i="29" s="1"/>
  <c r="D25691" i="29" s="1"/>
  <c r="D25692" i="29" s="1"/>
  <c r="D25693" i="29" s="1"/>
  <c r="D25694" i="29" s="1"/>
  <c r="D25695" i="29" s="1"/>
  <c r="D25696" i="29" s="1"/>
  <c r="D25697" i="29" s="1"/>
  <c r="D25698" i="29" s="1"/>
  <c r="D25699" i="29" s="1"/>
  <c r="D25700" i="29" s="1"/>
  <c r="D25701" i="29" s="1"/>
  <c r="D25702" i="29" s="1"/>
  <c r="D25703" i="29" s="1"/>
  <c r="D25704" i="29" s="1"/>
  <c r="D25705" i="29" s="1"/>
  <c r="D25706" i="29" s="1"/>
  <c r="D25707" i="29" s="1"/>
  <c r="D25708" i="29" s="1"/>
  <c r="D25709" i="29" s="1"/>
  <c r="D25710" i="29" s="1"/>
  <c r="D25711" i="29" s="1"/>
  <c r="D25712" i="29" s="1"/>
  <c r="D25713" i="29" s="1"/>
  <c r="D25714" i="29" s="1"/>
  <c r="D25715" i="29" s="1"/>
  <c r="D25716" i="29" s="1"/>
  <c r="D25717" i="29" s="1"/>
  <c r="D25718" i="29" s="1"/>
  <c r="D25719" i="29" s="1"/>
  <c r="D25720" i="29" s="1"/>
  <c r="D25721" i="29" s="1"/>
  <c r="D25722" i="29" s="1"/>
  <c r="D25723" i="29" s="1"/>
  <c r="D25724" i="29" s="1"/>
  <c r="D25725" i="29" s="1"/>
  <c r="D25726" i="29" s="1"/>
  <c r="D25727" i="29" s="1"/>
  <c r="D25728" i="29" s="1"/>
  <c r="D25729" i="29" s="1"/>
  <c r="D25730" i="29" s="1"/>
  <c r="D25731" i="29" s="1"/>
  <c r="D25732" i="29" s="1"/>
  <c r="D25733" i="29" s="1"/>
  <c r="D25734" i="29" s="1"/>
  <c r="D25735" i="29" s="1"/>
  <c r="D25736" i="29" s="1"/>
  <c r="D25737" i="29" s="1"/>
  <c r="D25738" i="29" s="1"/>
  <c r="D25739" i="29" s="1"/>
  <c r="D25740" i="29" s="1"/>
  <c r="D25741" i="29" s="1"/>
  <c r="D25742" i="29" s="1"/>
  <c r="D25743" i="29" s="1"/>
  <c r="D25744" i="29" s="1"/>
  <c r="D25745" i="29" s="1"/>
  <c r="D25746" i="29" s="1"/>
  <c r="D25747" i="29" s="1"/>
  <c r="D25748" i="29" s="1"/>
  <c r="D25749" i="29" s="1"/>
  <c r="D25750" i="29" s="1"/>
  <c r="D25751" i="29" s="1"/>
  <c r="D25752" i="29" s="1"/>
  <c r="D25753" i="29" s="1"/>
  <c r="D25754" i="29" s="1"/>
  <c r="D25755" i="29" s="1"/>
  <c r="D25756" i="29" s="1"/>
  <c r="D25757" i="29" s="1"/>
  <c r="D25758" i="29" s="1"/>
  <c r="D25759" i="29" s="1"/>
  <c r="D25760" i="29" s="1"/>
  <c r="D25761" i="29" s="1"/>
  <c r="D25762" i="29" s="1"/>
  <c r="D25763" i="29" s="1"/>
  <c r="D25764" i="29" s="1"/>
  <c r="D25765" i="29" s="1"/>
  <c r="D25766" i="29" s="1"/>
  <c r="D25767" i="29" s="1"/>
  <c r="D25768" i="29" s="1"/>
  <c r="D25769" i="29" s="1"/>
  <c r="D25770" i="29" s="1"/>
  <c r="D25771" i="29" s="1"/>
  <c r="D25772" i="29" s="1"/>
  <c r="D25773" i="29" s="1"/>
  <c r="D25774" i="29" s="1"/>
  <c r="D25775" i="29" s="1"/>
  <c r="D25776" i="29" s="1"/>
  <c r="D25777" i="29" s="1"/>
  <c r="D25778" i="29" s="1"/>
  <c r="D25779" i="29" s="1"/>
  <c r="D25780" i="29" s="1"/>
  <c r="D25781" i="29" s="1"/>
  <c r="D25782" i="29" s="1"/>
  <c r="D25783" i="29" s="1"/>
  <c r="D25784" i="29" s="1"/>
  <c r="D25785" i="29" s="1"/>
  <c r="D25786" i="29" s="1"/>
  <c r="D25787" i="29" s="1"/>
  <c r="D25788" i="29" s="1"/>
  <c r="D25789" i="29" s="1"/>
  <c r="D25790" i="29" s="1"/>
  <c r="D25791" i="29" s="1"/>
  <c r="D25792" i="29" s="1"/>
  <c r="D25793" i="29" s="1"/>
  <c r="D25794" i="29" s="1"/>
  <c r="D25795" i="29" s="1"/>
  <c r="D25796" i="29" s="1"/>
  <c r="D25797" i="29" s="1"/>
  <c r="D25798" i="29" s="1"/>
  <c r="D25799" i="29" s="1"/>
  <c r="D25800" i="29" s="1"/>
  <c r="D25801" i="29" s="1"/>
  <c r="D25802" i="29" s="1"/>
  <c r="D25803" i="29" s="1"/>
  <c r="D25804" i="29" s="1"/>
  <c r="D25805" i="29" s="1"/>
  <c r="D25806" i="29" s="1"/>
  <c r="D25807" i="29" s="1"/>
  <c r="D25808" i="29" s="1"/>
  <c r="D25809" i="29" s="1"/>
  <c r="D25810" i="29" s="1"/>
  <c r="D25811" i="29" s="1"/>
  <c r="D25812" i="29" s="1"/>
  <c r="D25813" i="29" s="1"/>
  <c r="D25814" i="29" s="1"/>
  <c r="D25815" i="29" s="1"/>
  <c r="D25816" i="29" s="1"/>
  <c r="D25817" i="29" s="1"/>
  <c r="D25818" i="29" s="1"/>
  <c r="D25819" i="29" s="1"/>
  <c r="D25820" i="29" s="1"/>
  <c r="D25821" i="29" s="1"/>
  <c r="D25822" i="29" s="1"/>
  <c r="D25823" i="29" s="1"/>
  <c r="D25824" i="29" s="1"/>
  <c r="D25825" i="29" s="1"/>
  <c r="D25826" i="29" s="1"/>
  <c r="D25827" i="29" s="1"/>
  <c r="D25828" i="29" s="1"/>
  <c r="D25829" i="29" s="1"/>
  <c r="D25830" i="29" s="1"/>
  <c r="D25831" i="29" s="1"/>
  <c r="D25832" i="29" s="1"/>
  <c r="D25833" i="29" s="1"/>
  <c r="D25834" i="29" s="1"/>
  <c r="D25835" i="29" s="1"/>
  <c r="D25836" i="29" s="1"/>
  <c r="D25837" i="29" s="1"/>
  <c r="D25838" i="29" s="1"/>
  <c r="D25839" i="29" s="1"/>
  <c r="D25840" i="29" s="1"/>
  <c r="D25841" i="29" s="1"/>
  <c r="D25842" i="29" s="1"/>
  <c r="D25843" i="29" s="1"/>
  <c r="D25844" i="29" s="1"/>
  <c r="D25845" i="29" s="1"/>
  <c r="D25846" i="29" s="1"/>
  <c r="D25847" i="29" s="1"/>
  <c r="D25848" i="29" s="1"/>
  <c r="D25849" i="29" s="1"/>
  <c r="D25850" i="29" s="1"/>
  <c r="D25851" i="29" s="1"/>
  <c r="D25852" i="29" s="1"/>
  <c r="D25853" i="29" s="1"/>
  <c r="D25854" i="29" s="1"/>
  <c r="D25855" i="29" s="1"/>
  <c r="D25856" i="29" s="1"/>
  <c r="D25857" i="29" s="1"/>
  <c r="D25858" i="29" s="1"/>
  <c r="D25859" i="29" s="1"/>
  <c r="D25860" i="29" s="1"/>
  <c r="D25861" i="29" s="1"/>
  <c r="D25862" i="29" s="1"/>
  <c r="D25863" i="29" s="1"/>
  <c r="D25864" i="29" s="1"/>
  <c r="D25865" i="29" s="1"/>
  <c r="D25866" i="29" s="1"/>
  <c r="D25867" i="29" s="1"/>
  <c r="D25868" i="29" s="1"/>
  <c r="D25869" i="29" s="1"/>
  <c r="D25870" i="29" s="1"/>
  <c r="D25871" i="29" s="1"/>
  <c r="D25872" i="29" s="1"/>
  <c r="D25873" i="29" s="1"/>
  <c r="D25874" i="29" s="1"/>
  <c r="D25875" i="29" s="1"/>
  <c r="D25876" i="29" s="1"/>
  <c r="D25877" i="29" s="1"/>
  <c r="D25878" i="29" s="1"/>
  <c r="D25879" i="29" s="1"/>
  <c r="D25880" i="29" s="1"/>
  <c r="D25881" i="29" s="1"/>
  <c r="D25882" i="29" s="1"/>
  <c r="D25883" i="29" s="1"/>
  <c r="D25884" i="29" s="1"/>
  <c r="D25885" i="29" s="1"/>
  <c r="D25886" i="29" s="1"/>
  <c r="D25887" i="29" s="1"/>
  <c r="D25888" i="29" s="1"/>
  <c r="D25889" i="29" s="1"/>
  <c r="D25890" i="29" s="1"/>
  <c r="D25891" i="29" s="1"/>
  <c r="D25892" i="29" s="1"/>
  <c r="D25893" i="29" s="1"/>
  <c r="D25894" i="29" s="1"/>
  <c r="D25895" i="29" s="1"/>
  <c r="D25896" i="29" s="1"/>
  <c r="D25897" i="29" s="1"/>
  <c r="D25898" i="29" s="1"/>
  <c r="D25899" i="29" s="1"/>
  <c r="D25900" i="29" s="1"/>
  <c r="D25901" i="29" s="1"/>
  <c r="D25902" i="29" s="1"/>
  <c r="D25903" i="29" s="1"/>
  <c r="D25904" i="29" s="1"/>
  <c r="D25905" i="29" s="1"/>
  <c r="D25906" i="29" s="1"/>
  <c r="D25907" i="29" s="1"/>
  <c r="D25908" i="29" s="1"/>
  <c r="D25909" i="29" s="1"/>
  <c r="D25910" i="29" s="1"/>
  <c r="D25911" i="29" s="1"/>
  <c r="D25912" i="29" s="1"/>
  <c r="D25913" i="29" s="1"/>
  <c r="D25914" i="29" s="1"/>
  <c r="D25915" i="29" s="1"/>
  <c r="D25916" i="29" s="1"/>
  <c r="D25917" i="29" s="1"/>
  <c r="D25918" i="29" s="1"/>
  <c r="D25919" i="29" s="1"/>
  <c r="D25920" i="29" s="1"/>
  <c r="D25921" i="29" s="1"/>
  <c r="D25922" i="29" s="1"/>
  <c r="D25923" i="29" s="1"/>
  <c r="D25924" i="29" s="1"/>
  <c r="D25925" i="29" s="1"/>
  <c r="D25926" i="29" s="1"/>
  <c r="D25927" i="29" s="1"/>
  <c r="D25928" i="29" s="1"/>
  <c r="D25929" i="29" s="1"/>
  <c r="D25930" i="29" s="1"/>
  <c r="D25931" i="29" s="1"/>
  <c r="D25932" i="29" s="1"/>
  <c r="D25933" i="29" s="1"/>
  <c r="D25934" i="29" s="1"/>
  <c r="D25935" i="29" s="1"/>
  <c r="D25936" i="29" s="1"/>
  <c r="D25937" i="29" s="1"/>
  <c r="B25594" i="29"/>
  <c r="B25595" i="29" s="1"/>
  <c r="B25596" i="29" s="1"/>
  <c r="B25597" i="29" s="1"/>
  <c r="B25598" i="29" s="1"/>
  <c r="B25599" i="29" s="1"/>
  <c r="B25600" i="29" s="1"/>
  <c r="B25601" i="29" s="1"/>
  <c r="B25602" i="29" s="1"/>
  <c r="B25603" i="29" s="1"/>
  <c r="B25604" i="29" s="1"/>
  <c r="B25605" i="29" s="1"/>
  <c r="B25606" i="29" s="1"/>
  <c r="B25607" i="29" s="1"/>
  <c r="B25608" i="29" s="1"/>
  <c r="B25609" i="29" s="1"/>
  <c r="B25610" i="29" s="1"/>
  <c r="B25611" i="29" s="1"/>
  <c r="B25612" i="29" s="1"/>
  <c r="B25613" i="29" s="1"/>
  <c r="B25614" i="29" s="1"/>
  <c r="B25615" i="29" s="1"/>
  <c r="B25616" i="29" s="1"/>
  <c r="B25617" i="29" s="1"/>
  <c r="B25618" i="29" s="1"/>
  <c r="B25619" i="29" s="1"/>
  <c r="B25620" i="29" s="1"/>
  <c r="B25621" i="29" s="1"/>
  <c r="B25622" i="29" s="1"/>
  <c r="B25623" i="29" s="1"/>
  <c r="B25624" i="29" s="1"/>
  <c r="B25625" i="29" s="1"/>
  <c r="B25626" i="29" s="1"/>
  <c r="B25627" i="29" s="1"/>
  <c r="B25628" i="29" s="1"/>
  <c r="B25629" i="29" s="1"/>
  <c r="B25630" i="29" s="1"/>
  <c r="B25631" i="29" s="1"/>
  <c r="B25632" i="29" s="1"/>
  <c r="B25633" i="29" s="1"/>
  <c r="B25634" i="29" s="1"/>
  <c r="B25635" i="29" s="1"/>
  <c r="B25636" i="29" s="1"/>
  <c r="B25637" i="29" s="1"/>
  <c r="B25638" i="29" s="1"/>
  <c r="B25639" i="29" s="1"/>
  <c r="B25640" i="29" s="1"/>
  <c r="B25641" i="29" s="1"/>
  <c r="B25642" i="29" s="1"/>
  <c r="B25643" i="29" s="1"/>
  <c r="B25644" i="29" s="1"/>
  <c r="B25645" i="29" s="1"/>
  <c r="B25646" i="29" s="1"/>
  <c r="B25647" i="29" s="1"/>
  <c r="B25648" i="29" s="1"/>
  <c r="B25649" i="29" s="1"/>
  <c r="B25650" i="29" s="1"/>
  <c r="B25651" i="29" s="1"/>
  <c r="B25652" i="29" s="1"/>
  <c r="B25653" i="29" s="1"/>
  <c r="B25654" i="29" s="1"/>
  <c r="B25655" i="29" s="1"/>
  <c r="B25656" i="29" s="1"/>
  <c r="B25657" i="29" s="1"/>
  <c r="B25658" i="29" s="1"/>
  <c r="B25659" i="29" s="1"/>
  <c r="B25660" i="29" s="1"/>
  <c r="B25661" i="29" s="1"/>
  <c r="B25662" i="29" s="1"/>
  <c r="B25663" i="29" s="1"/>
  <c r="B25664" i="29" s="1"/>
  <c r="B25665" i="29" s="1"/>
  <c r="B25666" i="29" s="1"/>
  <c r="B25667" i="29" s="1"/>
  <c r="B25668" i="29" s="1"/>
  <c r="B25669" i="29" s="1"/>
  <c r="B25670" i="29" s="1"/>
  <c r="B25671" i="29" s="1"/>
  <c r="B25672" i="29" s="1"/>
  <c r="B25673" i="29" s="1"/>
  <c r="B25674" i="29" s="1"/>
  <c r="B25675" i="29" s="1"/>
  <c r="B25676" i="29" s="1"/>
  <c r="B25677" i="29" s="1"/>
  <c r="B25678" i="29" s="1"/>
  <c r="B25679" i="29" s="1"/>
  <c r="B25680" i="29" s="1"/>
  <c r="B25681" i="29" s="1"/>
  <c r="B25682" i="29" s="1"/>
  <c r="B25683" i="29" s="1"/>
  <c r="B25684" i="29" s="1"/>
  <c r="B25685" i="29" s="1"/>
  <c r="B25686" i="29" s="1"/>
  <c r="B25687" i="29" s="1"/>
  <c r="B25688" i="29" s="1"/>
  <c r="B25689" i="29" s="1"/>
  <c r="B25690" i="29" s="1"/>
  <c r="B25691" i="29" s="1"/>
  <c r="B25692" i="29" s="1"/>
  <c r="B25693" i="29" s="1"/>
  <c r="B25694" i="29" s="1"/>
  <c r="B25695" i="29" s="1"/>
  <c r="B25696" i="29" s="1"/>
  <c r="B25697" i="29" s="1"/>
  <c r="B25698" i="29" s="1"/>
  <c r="B25699" i="29" s="1"/>
  <c r="B25700" i="29" s="1"/>
  <c r="B25701" i="29" s="1"/>
  <c r="B25702" i="29" s="1"/>
  <c r="B25703" i="29" s="1"/>
  <c r="B25704" i="29" s="1"/>
  <c r="B25705" i="29" s="1"/>
  <c r="B25706" i="29" s="1"/>
  <c r="B25707" i="29" s="1"/>
  <c r="B25708" i="29" s="1"/>
  <c r="B25709" i="29" s="1"/>
  <c r="B25710" i="29" s="1"/>
  <c r="B25711" i="29" s="1"/>
  <c r="B25712" i="29" s="1"/>
  <c r="B25713" i="29" s="1"/>
  <c r="B25714" i="29" s="1"/>
  <c r="B25715" i="29" s="1"/>
  <c r="B25716" i="29" s="1"/>
  <c r="B25717" i="29" s="1"/>
  <c r="B25718" i="29" s="1"/>
  <c r="B25719" i="29" s="1"/>
  <c r="B25720" i="29" s="1"/>
  <c r="B25721" i="29" s="1"/>
  <c r="B25722" i="29" s="1"/>
  <c r="B25723" i="29" s="1"/>
  <c r="B25724" i="29" s="1"/>
  <c r="B25725" i="29" s="1"/>
  <c r="B25726" i="29" s="1"/>
  <c r="B25727" i="29" s="1"/>
  <c r="B25728" i="29" s="1"/>
  <c r="B25729" i="29" s="1"/>
  <c r="B25730" i="29" s="1"/>
  <c r="B25731" i="29" s="1"/>
  <c r="B25732" i="29" s="1"/>
  <c r="B25733" i="29" s="1"/>
  <c r="B25734" i="29" s="1"/>
  <c r="B25735" i="29" s="1"/>
  <c r="B25736" i="29" s="1"/>
  <c r="B25737" i="29" s="1"/>
  <c r="B25738" i="29" s="1"/>
  <c r="B25739" i="29" s="1"/>
  <c r="B25740" i="29" s="1"/>
  <c r="B25741" i="29" s="1"/>
  <c r="B25742" i="29" s="1"/>
  <c r="B25743" i="29" s="1"/>
  <c r="B25744" i="29" s="1"/>
  <c r="B25745" i="29" s="1"/>
  <c r="B25746" i="29" s="1"/>
  <c r="B25747" i="29" s="1"/>
  <c r="B25748" i="29" s="1"/>
  <c r="B25749" i="29" s="1"/>
  <c r="B25750" i="29" s="1"/>
  <c r="B25751" i="29" s="1"/>
  <c r="B25752" i="29" s="1"/>
  <c r="B25753" i="29" s="1"/>
  <c r="B25754" i="29" s="1"/>
  <c r="B25755" i="29" s="1"/>
  <c r="B25756" i="29" s="1"/>
  <c r="B25757" i="29" s="1"/>
  <c r="B25758" i="29" s="1"/>
  <c r="B25759" i="29" s="1"/>
  <c r="B25760" i="29" s="1"/>
  <c r="B25761" i="29" s="1"/>
  <c r="B25762" i="29" s="1"/>
  <c r="B25763" i="29" s="1"/>
  <c r="B25764" i="29" s="1"/>
  <c r="B25765" i="29" s="1"/>
  <c r="B25766" i="29" s="1"/>
  <c r="B25767" i="29" s="1"/>
  <c r="B25768" i="29" s="1"/>
  <c r="B25769" i="29" s="1"/>
  <c r="B25770" i="29" s="1"/>
  <c r="B25771" i="29" s="1"/>
  <c r="B25772" i="29" s="1"/>
  <c r="B25773" i="29" s="1"/>
  <c r="B25774" i="29" s="1"/>
  <c r="B25775" i="29" s="1"/>
  <c r="B25776" i="29" s="1"/>
  <c r="B25777" i="29" s="1"/>
  <c r="B25778" i="29" s="1"/>
  <c r="B25779" i="29" s="1"/>
  <c r="B25780" i="29" s="1"/>
  <c r="B25781" i="29" s="1"/>
  <c r="B25782" i="29" s="1"/>
  <c r="B25783" i="29" s="1"/>
  <c r="B25784" i="29" s="1"/>
  <c r="B25785" i="29" s="1"/>
  <c r="B25786" i="29" s="1"/>
  <c r="B25787" i="29" s="1"/>
  <c r="B25788" i="29" s="1"/>
  <c r="B25789" i="29" s="1"/>
  <c r="B25790" i="29" s="1"/>
  <c r="B25791" i="29" s="1"/>
  <c r="B25792" i="29" s="1"/>
  <c r="B25793" i="29" s="1"/>
  <c r="B25794" i="29" s="1"/>
  <c r="B25795" i="29" s="1"/>
  <c r="B25796" i="29" s="1"/>
  <c r="B25797" i="29" s="1"/>
  <c r="B25798" i="29" s="1"/>
  <c r="B25799" i="29" s="1"/>
  <c r="B25800" i="29" s="1"/>
  <c r="B25801" i="29" s="1"/>
  <c r="B25802" i="29" s="1"/>
  <c r="B25803" i="29" s="1"/>
  <c r="B25804" i="29" s="1"/>
  <c r="B25805" i="29" s="1"/>
  <c r="B25806" i="29" s="1"/>
  <c r="B25807" i="29" s="1"/>
  <c r="B25808" i="29" s="1"/>
  <c r="B25809" i="29" s="1"/>
  <c r="B25810" i="29" s="1"/>
  <c r="B25811" i="29" s="1"/>
  <c r="B25812" i="29" s="1"/>
  <c r="B25813" i="29" s="1"/>
  <c r="B25814" i="29" s="1"/>
  <c r="B25815" i="29" s="1"/>
  <c r="B25816" i="29" s="1"/>
  <c r="B25817" i="29" s="1"/>
  <c r="B25818" i="29" s="1"/>
  <c r="B25819" i="29" s="1"/>
  <c r="B25820" i="29" s="1"/>
  <c r="B25821" i="29" s="1"/>
  <c r="B25822" i="29" s="1"/>
  <c r="B25823" i="29" s="1"/>
  <c r="B25824" i="29" s="1"/>
  <c r="B25825" i="29" s="1"/>
  <c r="B25826" i="29" s="1"/>
  <c r="B25827" i="29" s="1"/>
  <c r="B25828" i="29" s="1"/>
  <c r="B25829" i="29" s="1"/>
  <c r="B25830" i="29" s="1"/>
  <c r="B25831" i="29" s="1"/>
  <c r="B25832" i="29" s="1"/>
  <c r="B25833" i="29" s="1"/>
  <c r="B25834" i="29" s="1"/>
  <c r="B25835" i="29" s="1"/>
  <c r="B25836" i="29" s="1"/>
  <c r="B25837" i="29" s="1"/>
  <c r="B25838" i="29" s="1"/>
  <c r="B25839" i="29" s="1"/>
  <c r="B25840" i="29" s="1"/>
  <c r="B25841" i="29" s="1"/>
  <c r="B25842" i="29" s="1"/>
  <c r="B25843" i="29" s="1"/>
  <c r="B25844" i="29" s="1"/>
  <c r="B25845" i="29" s="1"/>
  <c r="B25846" i="29" s="1"/>
  <c r="B25847" i="29" s="1"/>
  <c r="B25848" i="29" s="1"/>
  <c r="B25849" i="29" s="1"/>
  <c r="B25850" i="29" s="1"/>
  <c r="B25851" i="29" s="1"/>
  <c r="B25852" i="29" s="1"/>
  <c r="B25853" i="29" s="1"/>
  <c r="B25854" i="29" s="1"/>
  <c r="B25855" i="29" s="1"/>
  <c r="B25856" i="29" s="1"/>
  <c r="B25857" i="29" s="1"/>
  <c r="B25858" i="29" s="1"/>
  <c r="B25859" i="29" s="1"/>
  <c r="B25860" i="29" s="1"/>
  <c r="B25861" i="29" s="1"/>
  <c r="B25862" i="29" s="1"/>
  <c r="B25863" i="29" s="1"/>
  <c r="B25864" i="29" s="1"/>
  <c r="B25865" i="29" s="1"/>
  <c r="B25866" i="29" s="1"/>
  <c r="B25867" i="29" s="1"/>
  <c r="B25868" i="29" s="1"/>
  <c r="B25869" i="29" s="1"/>
  <c r="B25870" i="29" s="1"/>
  <c r="B25871" i="29" s="1"/>
  <c r="B25872" i="29" s="1"/>
  <c r="B25873" i="29" s="1"/>
  <c r="B25874" i="29" s="1"/>
  <c r="B25875" i="29" s="1"/>
  <c r="B25876" i="29" s="1"/>
  <c r="B25877" i="29" s="1"/>
  <c r="B25878" i="29" s="1"/>
  <c r="B25879" i="29" s="1"/>
  <c r="B25880" i="29" s="1"/>
  <c r="B25881" i="29" s="1"/>
  <c r="B25882" i="29" s="1"/>
  <c r="B25883" i="29" s="1"/>
  <c r="B25884" i="29" s="1"/>
  <c r="B25885" i="29" s="1"/>
  <c r="B25886" i="29" s="1"/>
  <c r="B25887" i="29" s="1"/>
  <c r="B25888" i="29" s="1"/>
  <c r="B25889" i="29" s="1"/>
  <c r="B25890" i="29" s="1"/>
  <c r="B25891" i="29" s="1"/>
  <c r="B25892" i="29" s="1"/>
  <c r="B25893" i="29" s="1"/>
  <c r="B25894" i="29" s="1"/>
  <c r="B25895" i="29" s="1"/>
  <c r="B25896" i="29" s="1"/>
  <c r="B25897" i="29" s="1"/>
  <c r="B25898" i="29" s="1"/>
  <c r="B25899" i="29" s="1"/>
  <c r="B25900" i="29" s="1"/>
  <c r="B25901" i="29" s="1"/>
  <c r="B25902" i="29" s="1"/>
  <c r="B25903" i="29" s="1"/>
  <c r="B25904" i="29" s="1"/>
  <c r="B25905" i="29" s="1"/>
  <c r="B25906" i="29" s="1"/>
  <c r="B25907" i="29" s="1"/>
  <c r="B25908" i="29" s="1"/>
  <c r="B25909" i="29" s="1"/>
  <c r="B25910" i="29" s="1"/>
  <c r="B25911" i="29" s="1"/>
  <c r="B25912" i="29" s="1"/>
  <c r="B25913" i="29" s="1"/>
  <c r="B25914" i="29" s="1"/>
  <c r="B25915" i="29" s="1"/>
  <c r="B25916" i="29" s="1"/>
  <c r="B25917" i="29" s="1"/>
  <c r="B25918" i="29" s="1"/>
  <c r="B25919" i="29" s="1"/>
  <c r="B25920" i="29" s="1"/>
  <c r="B25921" i="29" s="1"/>
  <c r="B25922" i="29" s="1"/>
  <c r="B25923" i="29" s="1"/>
  <c r="B25924" i="29" s="1"/>
  <c r="B25925" i="29" s="1"/>
  <c r="B25926" i="29" s="1"/>
  <c r="B25927" i="29" s="1"/>
  <c r="B25928" i="29" s="1"/>
  <c r="B25929" i="29" s="1"/>
  <c r="B25930" i="29" s="1"/>
  <c r="B25931" i="29" s="1"/>
  <c r="B25932" i="29" s="1"/>
  <c r="B25933" i="29" s="1"/>
  <c r="B25934" i="29" s="1"/>
  <c r="B25935" i="29" s="1"/>
  <c r="B25936" i="29" s="1"/>
  <c r="B25937" i="29" s="1"/>
  <c r="B25938" i="29" s="1"/>
  <c r="B25939" i="29" s="1"/>
  <c r="B25940" i="29" s="1"/>
  <c r="B25941" i="29" s="1"/>
  <c r="B25942" i="29" s="1"/>
  <c r="B25943" i="29" s="1"/>
  <c r="B25944" i="29" s="1"/>
  <c r="B25945" i="29" s="1"/>
  <c r="B25946" i="29" s="1"/>
  <c r="B25947" i="29" s="1"/>
  <c r="B25948" i="29" s="1"/>
  <c r="B25949" i="29" s="1"/>
  <c r="B25950" i="29" s="1"/>
  <c r="B25951" i="29" s="1"/>
  <c r="B25952" i="29" s="1"/>
  <c r="B25953" i="29" s="1"/>
  <c r="B25954" i="29" s="1"/>
  <c r="B25955" i="29" s="1"/>
  <c r="B25956" i="29" s="1"/>
  <c r="B25957" i="29" s="1"/>
  <c r="C25594" i="29"/>
  <c r="C25595" i="29" s="1"/>
  <c r="C25596" i="29" s="1"/>
  <c r="C25597" i="29" s="1"/>
  <c r="C25598" i="29" s="1"/>
  <c r="C25599" i="29" s="1"/>
  <c r="C25600" i="29" s="1"/>
  <c r="C25601" i="29" s="1"/>
  <c r="C25602" i="29" s="1"/>
  <c r="C25603" i="29" s="1"/>
  <c r="C25604" i="29" s="1"/>
  <c r="C25605" i="29" s="1"/>
  <c r="C25606" i="29" s="1"/>
  <c r="C25607" i="29" s="1"/>
  <c r="C25608" i="29" s="1"/>
  <c r="C25609" i="29" s="1"/>
  <c r="C25610" i="29" s="1"/>
  <c r="C25611" i="29" s="1"/>
  <c r="C25612" i="29" s="1"/>
  <c r="C25613" i="29" s="1"/>
  <c r="C25614" i="29" s="1"/>
  <c r="C25615" i="29" s="1"/>
  <c r="C25616" i="29" s="1"/>
  <c r="C25617" i="29" s="1"/>
  <c r="C25618" i="29" s="1"/>
  <c r="C25619" i="29" s="1"/>
  <c r="C25620" i="29" s="1"/>
  <c r="C25621" i="29" s="1"/>
  <c r="C25622" i="29" s="1"/>
  <c r="C25623" i="29" s="1"/>
  <c r="C25624" i="29" s="1"/>
  <c r="C25625" i="29" s="1"/>
  <c r="C25626" i="29" s="1"/>
  <c r="C25627" i="29" s="1"/>
  <c r="C25628" i="29" s="1"/>
  <c r="C25629" i="29" s="1"/>
  <c r="C25630" i="29" s="1"/>
  <c r="C25631" i="29" s="1"/>
  <c r="C25632" i="29" s="1"/>
  <c r="C25633" i="29" s="1"/>
  <c r="C25634" i="29" s="1"/>
  <c r="C25635" i="29" s="1"/>
  <c r="C25636" i="29" s="1"/>
  <c r="C25637" i="29" s="1"/>
  <c r="C25638" i="29" s="1"/>
  <c r="C25639" i="29" s="1"/>
  <c r="C25640" i="29" s="1"/>
  <c r="C25641" i="29" s="1"/>
  <c r="C25642" i="29" s="1"/>
  <c r="C25643" i="29" s="1"/>
  <c r="C25644" i="29" s="1"/>
  <c r="C25645" i="29" s="1"/>
  <c r="C25646" i="29" s="1"/>
  <c r="C25647" i="29" s="1"/>
  <c r="C25648" i="29" s="1"/>
  <c r="C25649" i="29" s="1"/>
  <c r="C25650" i="29" s="1"/>
  <c r="C25651" i="29" s="1"/>
  <c r="C25652" i="29" s="1"/>
  <c r="C25653" i="29" s="1"/>
  <c r="C25654" i="29" s="1"/>
  <c r="C25655" i="29" s="1"/>
  <c r="C25656" i="29" s="1"/>
  <c r="C25657" i="29" s="1"/>
  <c r="C25658" i="29" s="1"/>
  <c r="C25659" i="29" s="1"/>
  <c r="C25660" i="29" s="1"/>
  <c r="C25661" i="29" s="1"/>
  <c r="C25662" i="29" s="1"/>
  <c r="C25663" i="29" s="1"/>
  <c r="C25664" i="29" s="1"/>
  <c r="C25665" i="29" s="1"/>
  <c r="C25666" i="29" s="1"/>
  <c r="C25667" i="29" s="1"/>
  <c r="C25668" i="29" s="1"/>
  <c r="C25669" i="29" s="1"/>
  <c r="C25670" i="29" s="1"/>
  <c r="C25671" i="29" s="1"/>
  <c r="C25672" i="29" s="1"/>
  <c r="C25673" i="29" s="1"/>
  <c r="C25674" i="29" s="1"/>
  <c r="C25675" i="29" s="1"/>
  <c r="C25676" i="29" s="1"/>
  <c r="C25677" i="29" s="1"/>
  <c r="C25678" i="29" s="1"/>
  <c r="C25679" i="29" s="1"/>
  <c r="C25680" i="29" s="1"/>
  <c r="C25681" i="29" s="1"/>
  <c r="C25682" i="29" s="1"/>
  <c r="C25683" i="29" s="1"/>
  <c r="C25684" i="29" s="1"/>
  <c r="C25685" i="29" s="1"/>
  <c r="C25686" i="29" s="1"/>
  <c r="C25687" i="29" s="1"/>
  <c r="C25688" i="29" s="1"/>
  <c r="C25689" i="29" s="1"/>
  <c r="C25690" i="29" s="1"/>
  <c r="C25691" i="29" s="1"/>
  <c r="C25692" i="29" s="1"/>
  <c r="C25693" i="29" s="1"/>
  <c r="C25694" i="29" s="1"/>
  <c r="C25695" i="29" s="1"/>
  <c r="C25696" i="29" s="1"/>
  <c r="C25697" i="29" s="1"/>
  <c r="C25698" i="29" s="1"/>
  <c r="C25699" i="29" s="1"/>
  <c r="C25700" i="29" s="1"/>
  <c r="C25701" i="29" s="1"/>
  <c r="C25702" i="29" s="1"/>
  <c r="C25703" i="29" s="1"/>
  <c r="C25704" i="29" s="1"/>
  <c r="C25705" i="29" s="1"/>
  <c r="C25706" i="29" s="1"/>
  <c r="C25707" i="29" s="1"/>
  <c r="C25708" i="29" s="1"/>
  <c r="C25709" i="29" s="1"/>
  <c r="C25710" i="29" s="1"/>
  <c r="C25711" i="29" s="1"/>
  <c r="C25712" i="29" s="1"/>
  <c r="C25713" i="29" s="1"/>
  <c r="C25714" i="29" s="1"/>
  <c r="C25715" i="29" s="1"/>
  <c r="C25716" i="29" s="1"/>
  <c r="C25717" i="29" s="1"/>
  <c r="C25718" i="29" s="1"/>
  <c r="C25719" i="29" s="1"/>
  <c r="C25720" i="29" s="1"/>
  <c r="C25721" i="29" s="1"/>
  <c r="C25722" i="29" s="1"/>
  <c r="C25723" i="29" s="1"/>
  <c r="C25724" i="29" s="1"/>
  <c r="C25725" i="29" s="1"/>
  <c r="C25726" i="29" s="1"/>
  <c r="C25727" i="29" s="1"/>
  <c r="C25728" i="29" s="1"/>
  <c r="C25729" i="29" s="1"/>
  <c r="C25730" i="29" s="1"/>
  <c r="C25731" i="29" s="1"/>
  <c r="C25732" i="29" s="1"/>
  <c r="C25733" i="29" s="1"/>
  <c r="C25734" i="29" s="1"/>
  <c r="C25735" i="29" s="1"/>
  <c r="C25736" i="29" s="1"/>
  <c r="C25737" i="29" s="1"/>
  <c r="C25738" i="29" s="1"/>
  <c r="C25739" i="29" s="1"/>
  <c r="C25740" i="29" s="1"/>
  <c r="C25741" i="29" s="1"/>
  <c r="C25742" i="29" s="1"/>
  <c r="C25743" i="29" s="1"/>
  <c r="C25744" i="29" s="1"/>
  <c r="C25745" i="29" s="1"/>
  <c r="C25746" i="29" s="1"/>
  <c r="C25747" i="29" s="1"/>
  <c r="C25748" i="29" s="1"/>
  <c r="C25749" i="29" s="1"/>
  <c r="C25750" i="29" s="1"/>
  <c r="C25751" i="29" s="1"/>
  <c r="C25752" i="29" s="1"/>
  <c r="C25753" i="29" s="1"/>
  <c r="C25754" i="29" s="1"/>
  <c r="C25755" i="29" s="1"/>
  <c r="C25756" i="29" s="1"/>
  <c r="C25757" i="29" s="1"/>
  <c r="C25758" i="29" s="1"/>
  <c r="C25759" i="29" s="1"/>
  <c r="C25760" i="29" s="1"/>
  <c r="C25761" i="29" s="1"/>
  <c r="C25762" i="29" s="1"/>
  <c r="C25763" i="29" s="1"/>
  <c r="C25764" i="29" s="1"/>
  <c r="C25765" i="29" s="1"/>
  <c r="C25766" i="29" s="1"/>
  <c r="C25767" i="29" s="1"/>
  <c r="C25768" i="29" s="1"/>
  <c r="C25769" i="29" s="1"/>
  <c r="C25770" i="29" s="1"/>
  <c r="C25771" i="29" s="1"/>
  <c r="C25772" i="29" s="1"/>
  <c r="C25773" i="29" s="1"/>
  <c r="C25774" i="29" s="1"/>
  <c r="C25775" i="29" s="1"/>
  <c r="C25776" i="29" s="1"/>
  <c r="C25777" i="29" s="1"/>
  <c r="C25778" i="29" s="1"/>
  <c r="C25779" i="29" s="1"/>
  <c r="C25780" i="29" s="1"/>
  <c r="C25781" i="29" s="1"/>
  <c r="C25782" i="29" s="1"/>
  <c r="C25783" i="29" s="1"/>
  <c r="C25784" i="29" s="1"/>
  <c r="C25785" i="29" s="1"/>
  <c r="C25786" i="29" s="1"/>
  <c r="C25787" i="29" s="1"/>
  <c r="C25788" i="29" s="1"/>
  <c r="C25789" i="29" s="1"/>
  <c r="C25790" i="29" s="1"/>
  <c r="C25791" i="29" s="1"/>
  <c r="C25792" i="29" s="1"/>
  <c r="C25793" i="29" s="1"/>
  <c r="C25794" i="29" s="1"/>
  <c r="C25795" i="29" s="1"/>
  <c r="C25796" i="29" s="1"/>
  <c r="C25797" i="29" s="1"/>
  <c r="C25798" i="29" s="1"/>
  <c r="C25799" i="29" s="1"/>
  <c r="C25800" i="29" s="1"/>
  <c r="C25801" i="29" s="1"/>
  <c r="C25802" i="29" s="1"/>
  <c r="C25803" i="29" s="1"/>
  <c r="C25804" i="29" s="1"/>
  <c r="C25805" i="29" s="1"/>
  <c r="C25806" i="29" s="1"/>
  <c r="C25807" i="29" s="1"/>
  <c r="C25808" i="29" s="1"/>
  <c r="C25809" i="29" s="1"/>
  <c r="C25810" i="29" s="1"/>
  <c r="C25811" i="29" s="1"/>
  <c r="C25812" i="29" s="1"/>
  <c r="C25813" i="29" s="1"/>
  <c r="C25814" i="29" s="1"/>
  <c r="C25815" i="29" s="1"/>
  <c r="C25816" i="29" s="1"/>
  <c r="C25817" i="29" s="1"/>
  <c r="C25818" i="29" s="1"/>
  <c r="C25819" i="29" s="1"/>
  <c r="C25820" i="29" s="1"/>
  <c r="C25821" i="29" s="1"/>
  <c r="C25822" i="29" s="1"/>
  <c r="C25823" i="29" s="1"/>
  <c r="C25824" i="29" s="1"/>
  <c r="C25825" i="29" s="1"/>
  <c r="C25826" i="29" s="1"/>
  <c r="C25827" i="29" s="1"/>
  <c r="C25828" i="29" s="1"/>
  <c r="C25829" i="29" s="1"/>
  <c r="C25830" i="29" s="1"/>
  <c r="C25831" i="29" s="1"/>
  <c r="C25832" i="29" s="1"/>
  <c r="C25833" i="29" s="1"/>
  <c r="C25834" i="29" s="1"/>
  <c r="C25835" i="29" s="1"/>
  <c r="C25836" i="29" s="1"/>
  <c r="C25837" i="29" s="1"/>
  <c r="C25838" i="29" s="1"/>
  <c r="C25839" i="29" s="1"/>
  <c r="C25840" i="29" s="1"/>
  <c r="C25841" i="29" s="1"/>
  <c r="C25842" i="29" s="1"/>
  <c r="C25843" i="29" s="1"/>
  <c r="C25844" i="29" s="1"/>
  <c r="C25845" i="29" s="1"/>
  <c r="C25846" i="29" s="1"/>
  <c r="C25847" i="29" s="1"/>
  <c r="C25848" i="29" s="1"/>
  <c r="C25849" i="29" s="1"/>
  <c r="C25850" i="29" s="1"/>
  <c r="C25851" i="29" s="1"/>
  <c r="C25852" i="29" s="1"/>
  <c r="C25853" i="29" s="1"/>
  <c r="C25854" i="29" s="1"/>
  <c r="C25855" i="29" s="1"/>
  <c r="C25856" i="29" s="1"/>
  <c r="C25857" i="29" s="1"/>
  <c r="C25858" i="29" s="1"/>
  <c r="C25859" i="29" s="1"/>
  <c r="C25860" i="29" s="1"/>
  <c r="C25861" i="29" s="1"/>
  <c r="C25862" i="29" s="1"/>
  <c r="C25863" i="29" s="1"/>
  <c r="C25864" i="29" s="1"/>
  <c r="C25865" i="29" s="1"/>
  <c r="C25866" i="29" s="1"/>
  <c r="C25867" i="29" s="1"/>
  <c r="C25868" i="29" s="1"/>
  <c r="C25869" i="29" s="1"/>
  <c r="C25870" i="29" s="1"/>
  <c r="C25871" i="29" s="1"/>
  <c r="C25872" i="29" s="1"/>
  <c r="C25873" i="29" s="1"/>
  <c r="C25874" i="29" s="1"/>
  <c r="C25875" i="29" s="1"/>
  <c r="C25876" i="29" s="1"/>
  <c r="C25877" i="29" s="1"/>
  <c r="C25878" i="29" s="1"/>
  <c r="C25879" i="29" s="1"/>
  <c r="C25880" i="29" s="1"/>
  <c r="C25881" i="29" s="1"/>
  <c r="C25882" i="29" s="1"/>
  <c r="C25883" i="29" s="1"/>
  <c r="C25884" i="29" s="1"/>
  <c r="C25885" i="29" s="1"/>
  <c r="C25886" i="29" s="1"/>
  <c r="C25887" i="29" s="1"/>
  <c r="C25888" i="29" s="1"/>
  <c r="C25889" i="29" s="1"/>
  <c r="C25890" i="29" s="1"/>
  <c r="C25891" i="29" s="1"/>
  <c r="C25892" i="29" s="1"/>
  <c r="C25893" i="29" s="1"/>
  <c r="C25894" i="29" s="1"/>
  <c r="C25895" i="29" s="1"/>
  <c r="C25896" i="29" s="1"/>
  <c r="C25897" i="29" s="1"/>
  <c r="C25898" i="29" s="1"/>
  <c r="C25899" i="29" s="1"/>
  <c r="C25900" i="29" s="1"/>
  <c r="C25901" i="29" s="1"/>
  <c r="C25902" i="29" s="1"/>
  <c r="C25903" i="29" s="1"/>
  <c r="C25904" i="29" s="1"/>
  <c r="C25905" i="29" s="1"/>
  <c r="C25906" i="29" s="1"/>
  <c r="C25907" i="29" s="1"/>
  <c r="C25908" i="29" s="1"/>
  <c r="C25909" i="29" s="1"/>
  <c r="C25910" i="29" s="1"/>
  <c r="C25911" i="29" s="1"/>
  <c r="C25912" i="29" s="1"/>
  <c r="C25913" i="29" s="1"/>
  <c r="C25914" i="29" s="1"/>
  <c r="C25915" i="29" s="1"/>
  <c r="C25916" i="29" s="1"/>
  <c r="C25917" i="29" s="1"/>
  <c r="C25918" i="29" s="1"/>
  <c r="C25919" i="29" s="1"/>
  <c r="C25920" i="29" s="1"/>
  <c r="C25921" i="29" s="1"/>
  <c r="C25922" i="29" s="1"/>
  <c r="C25923" i="29" s="1"/>
  <c r="C25924" i="29" s="1"/>
  <c r="C25925" i="29" s="1"/>
  <c r="C25926" i="29" s="1"/>
  <c r="C25927" i="29" s="1"/>
  <c r="C25928" i="29" s="1"/>
  <c r="C25929" i="29" s="1"/>
  <c r="C25930" i="29" s="1"/>
  <c r="C25931" i="29" s="1"/>
  <c r="C25932" i="29" s="1"/>
  <c r="C25933" i="29" s="1"/>
  <c r="C25934" i="29" s="1"/>
  <c r="C25935" i="29" s="1"/>
  <c r="C25936" i="29" s="1"/>
  <c r="C25937" i="29" s="1"/>
  <c r="C25938" i="29" s="1"/>
  <c r="C25939" i="29" s="1"/>
  <c r="C25940" i="29" s="1"/>
  <c r="C25941" i="29" s="1"/>
  <c r="C25942" i="29" s="1"/>
  <c r="C25943" i="29" s="1"/>
  <c r="C25944" i="29" s="1"/>
  <c r="C25945" i="29" s="1"/>
  <c r="C25946" i="29" s="1"/>
  <c r="C25947" i="29" s="1"/>
  <c r="C25948" i="29" s="1"/>
  <c r="C25949" i="29" s="1"/>
  <c r="C25950" i="29" s="1"/>
  <c r="C25951" i="29" s="1"/>
  <c r="C25952" i="29" s="1"/>
  <c r="C25953" i="29" s="1"/>
  <c r="C25954" i="29" s="1"/>
  <c r="C25955" i="29" s="1"/>
  <c r="C25956" i="29" s="1"/>
  <c r="C25957" i="29" s="1"/>
  <c r="D25939" i="29"/>
  <c r="D25940" i="29" s="1"/>
  <c r="D25941" i="29" s="1"/>
  <c r="D25942" i="29" s="1"/>
  <c r="D25943" i="29" s="1"/>
  <c r="D25944" i="29" s="1"/>
  <c r="D25945" i="29" s="1"/>
  <c r="D25946" i="29" s="1"/>
  <c r="D25947" i="29" s="1"/>
  <c r="D25948" i="29" s="1"/>
  <c r="D25949" i="29" s="1"/>
  <c r="D25950" i="29" s="1"/>
  <c r="D25951" i="29" s="1"/>
  <c r="D25952" i="29" s="1"/>
  <c r="D25953" i="29" s="1"/>
  <c r="D25954" i="29" s="1"/>
  <c r="D25955" i="29" s="1"/>
  <c r="D25956" i="29" s="1"/>
  <c r="D25957" i="29" s="1"/>
  <c r="D25958" i="29" s="1"/>
  <c r="D25959" i="29" s="1"/>
  <c r="D25960" i="29" s="1"/>
  <c r="D25961" i="29" s="1"/>
  <c r="D25962" i="29" s="1"/>
  <c r="D25963" i="29" s="1"/>
  <c r="D25964" i="29" s="1"/>
  <c r="D25965" i="29" s="1"/>
  <c r="D25966" i="29" s="1"/>
  <c r="D25967" i="29" s="1"/>
  <c r="D25968" i="29" s="1"/>
  <c r="D25969" i="29" s="1"/>
  <c r="D25970" i="29" s="1"/>
  <c r="D25971" i="29" s="1"/>
  <c r="D25972" i="29" s="1"/>
  <c r="D25973" i="29" s="1"/>
  <c r="D25974" i="29" s="1"/>
  <c r="D25975" i="29" s="1"/>
  <c r="D25976" i="29" s="1"/>
  <c r="D25977" i="29" s="1"/>
  <c r="D25978" i="29" s="1"/>
  <c r="D25979" i="29" s="1"/>
  <c r="D25980" i="29" s="1"/>
  <c r="D25981" i="29" s="1"/>
  <c r="D25982" i="29" s="1"/>
  <c r="D25983" i="29" s="1"/>
  <c r="D25984" i="29" s="1"/>
  <c r="D25985" i="29" s="1"/>
  <c r="D25986" i="29" s="1"/>
  <c r="D25987" i="29" s="1"/>
  <c r="D25988" i="29" s="1"/>
  <c r="D25989" i="29" s="1"/>
  <c r="D25990" i="29" s="1"/>
  <c r="D25991" i="29" s="1"/>
  <c r="D25992" i="29" s="1"/>
  <c r="D25993" i="29" s="1"/>
  <c r="D25994" i="29" s="1"/>
  <c r="D25995" i="29" s="1"/>
  <c r="D25996" i="29" s="1"/>
  <c r="D25997" i="29" s="1"/>
  <c r="D25998" i="29" s="1"/>
  <c r="D25999" i="29" s="1"/>
  <c r="D26000" i="29" s="1"/>
  <c r="D26001" i="29" s="1"/>
  <c r="D26002" i="29" s="1"/>
  <c r="D26003" i="29" s="1"/>
  <c r="D26004" i="29" s="1"/>
  <c r="D26005" i="29" s="1"/>
  <c r="D26006" i="29" s="1"/>
  <c r="D26007" i="29" s="1"/>
  <c r="D26008" i="29" s="1"/>
  <c r="D26009" i="29" s="1"/>
  <c r="D26010" i="29" s="1"/>
  <c r="D26011" i="29" s="1"/>
  <c r="D26012" i="29" s="1"/>
  <c r="D26013" i="29" s="1"/>
  <c r="D26014" i="29" s="1"/>
  <c r="D26015" i="29" s="1"/>
  <c r="D26016" i="29" s="1"/>
  <c r="D26017" i="29" s="1"/>
  <c r="D26018" i="29" s="1"/>
  <c r="D26019" i="29" s="1"/>
  <c r="D26020" i="29" s="1"/>
  <c r="D26021" i="29" s="1"/>
  <c r="D26022" i="29" s="1"/>
  <c r="D26023" i="29" s="1"/>
  <c r="D26024" i="29" s="1"/>
  <c r="D26025" i="29" s="1"/>
  <c r="D26026" i="29" s="1"/>
  <c r="D26027" i="29" s="1"/>
  <c r="D26028" i="29" s="1"/>
  <c r="D26029" i="29" s="1"/>
  <c r="D26030" i="29" s="1"/>
  <c r="D26031" i="29" s="1"/>
  <c r="D26032" i="29" s="1"/>
  <c r="D26033" i="29" s="1"/>
  <c r="D26034" i="29" s="1"/>
  <c r="D26035" i="29" s="1"/>
  <c r="D26036" i="29" s="1"/>
  <c r="D26037" i="29" s="1"/>
  <c r="D26038" i="29" s="1"/>
  <c r="D26039" i="29" s="1"/>
  <c r="D26040" i="29" s="1"/>
  <c r="D26041" i="29" s="1"/>
  <c r="D26042" i="29" s="1"/>
  <c r="D26043" i="29" s="1"/>
  <c r="D26044" i="29" s="1"/>
  <c r="D26045" i="29" s="1"/>
  <c r="D26046" i="29" s="1"/>
  <c r="D26047" i="29" s="1"/>
  <c r="D26048" i="29" s="1"/>
  <c r="D26049" i="29" s="1"/>
  <c r="D26050" i="29" s="1"/>
  <c r="D26051" i="29" s="1"/>
  <c r="D26052" i="29" s="1"/>
  <c r="D26053" i="29" s="1"/>
  <c r="D26054" i="29" s="1"/>
  <c r="D26055" i="29" s="1"/>
  <c r="D26056" i="29" s="1"/>
  <c r="D26057" i="29" s="1"/>
  <c r="D26058" i="29" s="1"/>
  <c r="D26059" i="29" s="1"/>
  <c r="D26060" i="29" s="1"/>
  <c r="D26061" i="29" s="1"/>
  <c r="D26062" i="29" s="1"/>
  <c r="D26063" i="29" s="1"/>
  <c r="D26064" i="29" s="1"/>
  <c r="D26065" i="29" s="1"/>
  <c r="D26066" i="29" s="1"/>
  <c r="D26067" i="29" s="1"/>
  <c r="D26068" i="29" s="1"/>
  <c r="D26069" i="29" s="1"/>
  <c r="D26070" i="29" s="1"/>
  <c r="D26071" i="29" s="1"/>
  <c r="D26072" i="29" s="1"/>
  <c r="D26073" i="29" s="1"/>
  <c r="D26074" i="29" s="1"/>
  <c r="D26075" i="29" s="1"/>
  <c r="D26076" i="29" s="1"/>
  <c r="D26077" i="29" s="1"/>
  <c r="D26078" i="29" s="1"/>
  <c r="D26079" i="29" s="1"/>
  <c r="D26080" i="29" s="1"/>
  <c r="D26081" i="29" s="1"/>
  <c r="D26082" i="29" s="1"/>
  <c r="D26083" i="29" s="1"/>
  <c r="D26084" i="29" s="1"/>
  <c r="D26085" i="29" s="1"/>
  <c r="D26086" i="29" s="1"/>
  <c r="D26087" i="29" s="1"/>
  <c r="D26088" i="29" s="1"/>
  <c r="D26089" i="29" s="1"/>
  <c r="D26090" i="29" s="1"/>
  <c r="D26091" i="29" s="1"/>
  <c r="D26092" i="29" s="1"/>
  <c r="D26093" i="29" s="1"/>
  <c r="D26094" i="29" s="1"/>
  <c r="D26095" i="29" s="1"/>
  <c r="D26096" i="29" s="1"/>
  <c r="D26097" i="29" s="1"/>
  <c r="D26098" i="29" s="1"/>
  <c r="D26099" i="29" s="1"/>
  <c r="D26100" i="29" s="1"/>
  <c r="D26101" i="29" s="1"/>
  <c r="D26102" i="29" s="1"/>
  <c r="D26103" i="29" s="1"/>
  <c r="D26104" i="29" s="1"/>
  <c r="D26105" i="29" s="1"/>
  <c r="D26106" i="29" s="1"/>
  <c r="D26107" i="29" s="1"/>
  <c r="D26108" i="29" s="1"/>
  <c r="D26109" i="29" s="1"/>
  <c r="D26110" i="29" s="1"/>
  <c r="D26111" i="29" s="1"/>
  <c r="D26112" i="29" s="1"/>
  <c r="D26113" i="29" s="1"/>
  <c r="D26114" i="29" s="1"/>
  <c r="D26115" i="29" s="1"/>
  <c r="D26116" i="29" s="1"/>
  <c r="D26117" i="29" s="1"/>
  <c r="D26118" i="29" s="1"/>
  <c r="D26119" i="29" s="1"/>
  <c r="D26120" i="29" s="1"/>
  <c r="D26121" i="29" s="1"/>
  <c r="D26122" i="29" s="1"/>
  <c r="D26123" i="29" s="1"/>
  <c r="D26124" i="29" s="1"/>
  <c r="D26125" i="29" s="1"/>
  <c r="D26126" i="29" s="1"/>
  <c r="D26127" i="29" s="1"/>
  <c r="D26128" i="29" s="1"/>
  <c r="D26129" i="29" s="1"/>
  <c r="D26130" i="29" s="1"/>
  <c r="D26131" i="29" s="1"/>
  <c r="D26132" i="29" s="1"/>
  <c r="D26133" i="29" s="1"/>
  <c r="D26134" i="29" s="1"/>
  <c r="D26135" i="29" s="1"/>
  <c r="D26136" i="29" s="1"/>
  <c r="D26137" i="29" s="1"/>
  <c r="D26138" i="29" s="1"/>
  <c r="D26139" i="29" s="1"/>
  <c r="D26140" i="29" s="1"/>
  <c r="D26141" i="29" s="1"/>
  <c r="D26142" i="29" s="1"/>
  <c r="D26143" i="29" s="1"/>
  <c r="D26144" i="29" s="1"/>
  <c r="D26145" i="29" s="1"/>
  <c r="D26146" i="29" s="1"/>
  <c r="D26147" i="29" s="1"/>
  <c r="D26148" i="29" s="1"/>
  <c r="D26149" i="29" s="1"/>
  <c r="D26150" i="29" s="1"/>
  <c r="D26151" i="29" s="1"/>
  <c r="D26152" i="29" s="1"/>
  <c r="D26153" i="29" s="1"/>
  <c r="D26154" i="29" s="1"/>
  <c r="D26155" i="29" s="1"/>
  <c r="D26156" i="29" s="1"/>
  <c r="D26157" i="29" s="1"/>
  <c r="D26158" i="29" s="1"/>
  <c r="D26159" i="29" s="1"/>
  <c r="D26160" i="29" s="1"/>
  <c r="D26161" i="29" s="1"/>
  <c r="D26162" i="29" s="1"/>
  <c r="D26163" i="29" s="1"/>
  <c r="D26164" i="29" s="1"/>
  <c r="D26165" i="29" s="1"/>
  <c r="D26166" i="29" s="1"/>
  <c r="D26167" i="29" s="1"/>
  <c r="D26168" i="29" s="1"/>
  <c r="D26169" i="29" s="1"/>
  <c r="D26170" i="29" s="1"/>
  <c r="D26171" i="29" s="1"/>
  <c r="D26172" i="29" s="1"/>
  <c r="D26173" i="29" s="1"/>
  <c r="D26174" i="29" s="1"/>
  <c r="D26175" i="29" s="1"/>
  <c r="D26176" i="29" s="1"/>
  <c r="D26177" i="29" s="1"/>
  <c r="D26178" i="29" s="1"/>
  <c r="D26179" i="29" s="1"/>
  <c r="D26180" i="29" s="1"/>
  <c r="D26181" i="29" s="1"/>
  <c r="D26182" i="29" s="1"/>
  <c r="D26183" i="29" s="1"/>
  <c r="D26184" i="29" s="1"/>
  <c r="D26185" i="29" s="1"/>
  <c r="D26186" i="29" s="1"/>
  <c r="D26187" i="29" s="1"/>
  <c r="D26188" i="29" s="1"/>
  <c r="D26189" i="29" s="1"/>
  <c r="D26190" i="29" s="1"/>
  <c r="D26191" i="29" s="1"/>
  <c r="D26192" i="29" s="1"/>
  <c r="D26193" i="29" s="1"/>
  <c r="D26194" i="29" s="1"/>
  <c r="D26195" i="29" s="1"/>
  <c r="D26196" i="29" s="1"/>
  <c r="D26197" i="29" s="1"/>
  <c r="D26198" i="29" s="1"/>
  <c r="D26199" i="29" s="1"/>
  <c r="D26200" i="29" s="1"/>
  <c r="D26201" i="29" s="1"/>
  <c r="D26202" i="29" s="1"/>
  <c r="D26203" i="29" s="1"/>
  <c r="D26204" i="29" s="1"/>
  <c r="D26205" i="29" s="1"/>
  <c r="D26206" i="29" s="1"/>
  <c r="D26207" i="29" s="1"/>
  <c r="D26208" i="29" s="1"/>
  <c r="D26209" i="29" s="1"/>
  <c r="D26210" i="29" s="1"/>
  <c r="D26211" i="29" s="1"/>
  <c r="D26212" i="29" s="1"/>
  <c r="D26213" i="29" s="1"/>
  <c r="D26214" i="29" s="1"/>
  <c r="D26215" i="29" s="1"/>
  <c r="D26216" i="29" s="1"/>
  <c r="D26217" i="29" s="1"/>
  <c r="D26218" i="29" s="1"/>
  <c r="D26219" i="29" s="1"/>
  <c r="D26220" i="29" s="1"/>
  <c r="D26221" i="29" s="1"/>
  <c r="D26222" i="29" s="1"/>
  <c r="D26223" i="29" s="1"/>
  <c r="D26224" i="29" s="1"/>
  <c r="D26225" i="29" s="1"/>
  <c r="D26226" i="29" s="1"/>
  <c r="D26227" i="29" s="1"/>
  <c r="D26228" i="29" s="1"/>
  <c r="D26229" i="29" s="1"/>
  <c r="D26230" i="29" s="1"/>
  <c r="D26231" i="29" s="1"/>
  <c r="D26232" i="29" s="1"/>
  <c r="D26233" i="29" s="1"/>
  <c r="D26234" i="29" s="1"/>
  <c r="D26235" i="29" s="1"/>
  <c r="D26236" i="29" s="1"/>
  <c r="D26237" i="29" s="1"/>
  <c r="D26238" i="29" s="1"/>
  <c r="D26239" i="29" s="1"/>
  <c r="D26240" i="29" s="1"/>
  <c r="D26241" i="29" s="1"/>
  <c r="D26242" i="29" s="1"/>
  <c r="D26243" i="29" s="1"/>
  <c r="D26244" i="29" s="1"/>
  <c r="D26245" i="29" s="1"/>
  <c r="D26246" i="29" s="1"/>
  <c r="D26247" i="29" s="1"/>
  <c r="D26248" i="29" s="1"/>
  <c r="D26249" i="29" s="1"/>
  <c r="D26250" i="29" s="1"/>
  <c r="D26251" i="29" s="1"/>
  <c r="D26252" i="29" s="1"/>
  <c r="D26253" i="29" s="1"/>
  <c r="D26254" i="29" s="1"/>
  <c r="D26255" i="29" s="1"/>
  <c r="D26256" i="29" s="1"/>
  <c r="D26257" i="29" s="1"/>
  <c r="D26258" i="29" s="1"/>
  <c r="D26259" i="29" s="1"/>
  <c r="D26260" i="29" s="1"/>
  <c r="D26261" i="29" s="1"/>
  <c r="D26262" i="29" s="1"/>
  <c r="D26263" i="29" s="1"/>
  <c r="D26264" i="29" s="1"/>
  <c r="D26265" i="29" s="1"/>
  <c r="D26266" i="29" s="1"/>
  <c r="D26267" i="29" s="1"/>
  <c r="D26268" i="29" s="1"/>
  <c r="D26269" i="29" s="1"/>
  <c r="D26270" i="29" s="1"/>
  <c r="D26271" i="29" s="1"/>
  <c r="D26272" i="29" s="1"/>
  <c r="D26273" i="29" s="1"/>
  <c r="D26274" i="29" s="1"/>
  <c r="D26275" i="29" s="1"/>
  <c r="D26276" i="29" s="1"/>
  <c r="D26277" i="29" s="1"/>
  <c r="D26278" i="29" s="1"/>
  <c r="D26279" i="29" s="1"/>
  <c r="D26280" i="29" s="1"/>
  <c r="D26281" i="29" s="1"/>
  <c r="D26282" i="29" s="1"/>
  <c r="D26283" i="29" s="1"/>
  <c r="D26284" i="29" s="1"/>
  <c r="D26285" i="29" s="1"/>
  <c r="D26286" i="29" s="1"/>
  <c r="D26287" i="29" s="1"/>
  <c r="D26288" i="29" s="1"/>
  <c r="D26289" i="29" s="1"/>
  <c r="D26290" i="29" s="1"/>
  <c r="D26291" i="29" s="1"/>
  <c r="D26292" i="29" s="1"/>
  <c r="D26293" i="29" s="1"/>
  <c r="D26294" i="29" s="1"/>
  <c r="D26295" i="29" s="1"/>
  <c r="D26296" i="29" s="1"/>
  <c r="D26297" i="29" s="1"/>
  <c r="D26298" i="29" s="1"/>
  <c r="D26299" i="29" s="1"/>
  <c r="D26300" i="29" s="1"/>
  <c r="D26301" i="29" s="1"/>
  <c r="D26302" i="29" s="1"/>
  <c r="B25959" i="29"/>
  <c r="C25959" i="29"/>
  <c r="C25960" i="29" s="1"/>
  <c r="C25961" i="29" s="1"/>
  <c r="C25962" i="29" s="1"/>
  <c r="C25963" i="29" s="1"/>
  <c r="C25964" i="29" s="1"/>
  <c r="C25965" i="29" s="1"/>
  <c r="C25966" i="29" s="1"/>
  <c r="C25967" i="29" s="1"/>
  <c r="C25968" i="29" s="1"/>
  <c r="C25969" i="29" s="1"/>
  <c r="C25970" i="29" s="1"/>
  <c r="C25971" i="29" s="1"/>
  <c r="C25972" i="29" s="1"/>
  <c r="C25973" i="29" s="1"/>
  <c r="C25974" i="29" s="1"/>
  <c r="C25975" i="29" s="1"/>
  <c r="C25976" i="29" s="1"/>
  <c r="C25977" i="29" s="1"/>
  <c r="C25978" i="29" s="1"/>
  <c r="C25979" i="29" s="1"/>
  <c r="C25980" i="29" s="1"/>
  <c r="C25981" i="29" s="1"/>
  <c r="C25982" i="29" s="1"/>
  <c r="C25983" i="29" s="1"/>
  <c r="C25984" i="29" s="1"/>
  <c r="C25985" i="29" s="1"/>
  <c r="C25986" i="29" s="1"/>
  <c r="C25987" i="29" s="1"/>
  <c r="C25988" i="29" s="1"/>
  <c r="C25989" i="29" s="1"/>
  <c r="C25990" i="29" s="1"/>
  <c r="C25991" i="29" s="1"/>
  <c r="C25992" i="29" s="1"/>
  <c r="C25993" i="29" s="1"/>
  <c r="C25994" i="29" s="1"/>
  <c r="C25995" i="29" s="1"/>
  <c r="C25996" i="29" s="1"/>
  <c r="C25997" i="29" s="1"/>
  <c r="C25998" i="29" s="1"/>
  <c r="C25999" i="29" s="1"/>
  <c r="C26000" i="29" s="1"/>
  <c r="C26001" i="29" s="1"/>
  <c r="C26002" i="29" s="1"/>
  <c r="C26003" i="29" s="1"/>
  <c r="C26004" i="29" s="1"/>
  <c r="C26005" i="29" s="1"/>
  <c r="C26006" i="29" s="1"/>
  <c r="C26007" i="29" s="1"/>
  <c r="C26008" i="29" s="1"/>
  <c r="C26009" i="29" s="1"/>
  <c r="C26010" i="29" s="1"/>
  <c r="C26011" i="29" s="1"/>
  <c r="C26012" i="29" s="1"/>
  <c r="C26013" i="29" s="1"/>
  <c r="C26014" i="29" s="1"/>
  <c r="C26015" i="29" s="1"/>
  <c r="C26016" i="29" s="1"/>
  <c r="C26017" i="29" s="1"/>
  <c r="C26018" i="29" s="1"/>
  <c r="C26019" i="29" s="1"/>
  <c r="C26020" i="29" s="1"/>
  <c r="C26021" i="29" s="1"/>
  <c r="C26022" i="29" s="1"/>
  <c r="C26023" i="29" s="1"/>
  <c r="C26024" i="29" s="1"/>
  <c r="C26025" i="29" s="1"/>
  <c r="C26026" i="29" s="1"/>
  <c r="C26027" i="29" s="1"/>
  <c r="C26028" i="29" s="1"/>
  <c r="C26029" i="29" s="1"/>
  <c r="C26030" i="29" s="1"/>
  <c r="C26031" i="29" s="1"/>
  <c r="C26032" i="29" s="1"/>
  <c r="C26033" i="29" s="1"/>
  <c r="C26034" i="29" s="1"/>
  <c r="C26035" i="29" s="1"/>
  <c r="C26036" i="29" s="1"/>
  <c r="C26037" i="29" s="1"/>
  <c r="C26038" i="29" s="1"/>
  <c r="C26039" i="29" s="1"/>
  <c r="C26040" i="29" s="1"/>
  <c r="C26041" i="29" s="1"/>
  <c r="C26042" i="29" s="1"/>
  <c r="C26043" i="29" s="1"/>
  <c r="C26044" i="29" s="1"/>
  <c r="C26045" i="29" s="1"/>
  <c r="C26046" i="29" s="1"/>
  <c r="C26047" i="29" s="1"/>
  <c r="C26048" i="29" s="1"/>
  <c r="C26049" i="29" s="1"/>
  <c r="C26050" i="29" s="1"/>
  <c r="C26051" i="29" s="1"/>
  <c r="C26052" i="29" s="1"/>
  <c r="C26053" i="29" s="1"/>
  <c r="C26054" i="29" s="1"/>
  <c r="C26055" i="29" s="1"/>
  <c r="C26056" i="29" s="1"/>
  <c r="C26057" i="29" s="1"/>
  <c r="C26058" i="29" s="1"/>
  <c r="C26059" i="29" s="1"/>
  <c r="C26060" i="29" s="1"/>
  <c r="C26061" i="29" s="1"/>
  <c r="C26062" i="29" s="1"/>
  <c r="C26063" i="29" s="1"/>
  <c r="C26064" i="29" s="1"/>
  <c r="C26065" i="29" s="1"/>
  <c r="C26066" i="29" s="1"/>
  <c r="C26067" i="29" s="1"/>
  <c r="C26068" i="29" s="1"/>
  <c r="C26069" i="29" s="1"/>
  <c r="C26070" i="29" s="1"/>
  <c r="C26071" i="29" s="1"/>
  <c r="C26072" i="29" s="1"/>
  <c r="C26073" i="29" s="1"/>
  <c r="C26074" i="29" s="1"/>
  <c r="C26075" i="29" s="1"/>
  <c r="C26076" i="29" s="1"/>
  <c r="C26077" i="29" s="1"/>
  <c r="C26078" i="29" s="1"/>
  <c r="C26079" i="29" s="1"/>
  <c r="C26080" i="29" s="1"/>
  <c r="C26081" i="29" s="1"/>
  <c r="C26082" i="29" s="1"/>
  <c r="C26083" i="29" s="1"/>
  <c r="C26084" i="29" s="1"/>
  <c r="C26085" i="29" s="1"/>
  <c r="C26086" i="29" s="1"/>
  <c r="C26087" i="29" s="1"/>
  <c r="C26088" i="29" s="1"/>
  <c r="C26089" i="29" s="1"/>
  <c r="C26090" i="29" s="1"/>
  <c r="C26091" i="29" s="1"/>
  <c r="C26092" i="29" s="1"/>
  <c r="C26093" i="29" s="1"/>
  <c r="C26094" i="29" s="1"/>
  <c r="C26095" i="29" s="1"/>
  <c r="C26096" i="29" s="1"/>
  <c r="C26097" i="29" s="1"/>
  <c r="C26098" i="29" s="1"/>
  <c r="C26099" i="29" s="1"/>
  <c r="C26100" i="29" s="1"/>
  <c r="C26101" i="29" s="1"/>
  <c r="C26102" i="29" s="1"/>
  <c r="C26103" i="29" s="1"/>
  <c r="C26104" i="29" s="1"/>
  <c r="C26105" i="29" s="1"/>
  <c r="C26106" i="29" s="1"/>
  <c r="C26107" i="29" s="1"/>
  <c r="C26108" i="29" s="1"/>
  <c r="C26109" i="29" s="1"/>
  <c r="C26110" i="29" s="1"/>
  <c r="C26111" i="29" s="1"/>
  <c r="C26112" i="29" s="1"/>
  <c r="C26113" i="29" s="1"/>
  <c r="C26114" i="29" s="1"/>
  <c r="C26115" i="29" s="1"/>
  <c r="C26116" i="29" s="1"/>
  <c r="C26117" i="29" s="1"/>
  <c r="C26118" i="29" s="1"/>
  <c r="C26119" i="29" s="1"/>
  <c r="C26120" i="29" s="1"/>
  <c r="C26121" i="29" s="1"/>
  <c r="C26122" i="29" s="1"/>
  <c r="C26123" i="29" s="1"/>
  <c r="C26124" i="29" s="1"/>
  <c r="C26125" i="29" s="1"/>
  <c r="C26126" i="29" s="1"/>
  <c r="C26127" i="29" s="1"/>
  <c r="C26128" i="29" s="1"/>
  <c r="C26129" i="29" s="1"/>
  <c r="C26130" i="29" s="1"/>
  <c r="C26131" i="29" s="1"/>
  <c r="C26132" i="29" s="1"/>
  <c r="C26133" i="29" s="1"/>
  <c r="C26134" i="29" s="1"/>
  <c r="C26135" i="29" s="1"/>
  <c r="C26136" i="29" s="1"/>
  <c r="C26137" i="29" s="1"/>
  <c r="C26138" i="29" s="1"/>
  <c r="C26139" i="29" s="1"/>
  <c r="C26140" i="29" s="1"/>
  <c r="C26141" i="29" s="1"/>
  <c r="C26142" i="29" s="1"/>
  <c r="C26143" i="29" s="1"/>
  <c r="C26144" i="29" s="1"/>
  <c r="C26145" i="29" s="1"/>
  <c r="C26146" i="29" s="1"/>
  <c r="C26147" i="29" s="1"/>
  <c r="C26148" i="29" s="1"/>
  <c r="C26149" i="29" s="1"/>
  <c r="C26150" i="29" s="1"/>
  <c r="C26151" i="29" s="1"/>
  <c r="C26152" i="29" s="1"/>
  <c r="C26153" i="29" s="1"/>
  <c r="C26154" i="29" s="1"/>
  <c r="C26155" i="29" s="1"/>
  <c r="C26156" i="29" s="1"/>
  <c r="C26157" i="29" s="1"/>
  <c r="C26158" i="29" s="1"/>
  <c r="C26159" i="29" s="1"/>
  <c r="C26160" i="29" s="1"/>
  <c r="C26161" i="29" s="1"/>
  <c r="C26162" i="29" s="1"/>
  <c r="C26163" i="29" s="1"/>
  <c r="C26164" i="29" s="1"/>
  <c r="C26165" i="29" s="1"/>
  <c r="C26166" i="29" s="1"/>
  <c r="C26167" i="29" s="1"/>
  <c r="C26168" i="29" s="1"/>
  <c r="C26169" i="29" s="1"/>
  <c r="C26170" i="29" s="1"/>
  <c r="C26171" i="29" s="1"/>
  <c r="C26172" i="29" s="1"/>
  <c r="C26173" i="29" s="1"/>
  <c r="C26174" i="29" s="1"/>
  <c r="C26175" i="29" s="1"/>
  <c r="C26176" i="29" s="1"/>
  <c r="C26177" i="29" s="1"/>
  <c r="C26178" i="29" s="1"/>
  <c r="C26179" i="29" s="1"/>
  <c r="C26180" i="29" s="1"/>
  <c r="C26181" i="29" s="1"/>
  <c r="C26182" i="29" s="1"/>
  <c r="C26183" i="29" s="1"/>
  <c r="C26184" i="29" s="1"/>
  <c r="C26185" i="29" s="1"/>
  <c r="C26186" i="29" s="1"/>
  <c r="C26187" i="29" s="1"/>
  <c r="C26188" i="29" s="1"/>
  <c r="C26189" i="29" s="1"/>
  <c r="C26190" i="29" s="1"/>
  <c r="C26191" i="29" s="1"/>
  <c r="C26192" i="29" s="1"/>
  <c r="C26193" i="29" s="1"/>
  <c r="C26194" i="29" s="1"/>
  <c r="C26195" i="29" s="1"/>
  <c r="C26196" i="29" s="1"/>
  <c r="C26197" i="29" s="1"/>
  <c r="C26198" i="29" s="1"/>
  <c r="C26199" i="29" s="1"/>
  <c r="C26200" i="29" s="1"/>
  <c r="C26201" i="29" s="1"/>
  <c r="C26202" i="29" s="1"/>
  <c r="C26203" i="29" s="1"/>
  <c r="C26204" i="29" s="1"/>
  <c r="C26205" i="29" s="1"/>
  <c r="C26206" i="29" s="1"/>
  <c r="C26207" i="29" s="1"/>
  <c r="C26208" i="29" s="1"/>
  <c r="C26209" i="29" s="1"/>
  <c r="C26210" i="29" s="1"/>
  <c r="C26211" i="29" s="1"/>
  <c r="C26212" i="29" s="1"/>
  <c r="C26213" i="29" s="1"/>
  <c r="C26214" i="29" s="1"/>
  <c r="C26215" i="29" s="1"/>
  <c r="C26216" i="29" s="1"/>
  <c r="C26217" i="29" s="1"/>
  <c r="C26218" i="29" s="1"/>
  <c r="C26219" i="29" s="1"/>
  <c r="C26220" i="29" s="1"/>
  <c r="C26221" i="29" s="1"/>
  <c r="C26222" i="29" s="1"/>
  <c r="C26223" i="29" s="1"/>
  <c r="C26224" i="29" s="1"/>
  <c r="C26225" i="29" s="1"/>
  <c r="C26226" i="29" s="1"/>
  <c r="C26227" i="29" s="1"/>
  <c r="C26228" i="29" s="1"/>
  <c r="C26229" i="29" s="1"/>
  <c r="C26230" i="29" s="1"/>
  <c r="C26231" i="29" s="1"/>
  <c r="C26232" i="29" s="1"/>
  <c r="C26233" i="29" s="1"/>
  <c r="C26234" i="29" s="1"/>
  <c r="C26235" i="29" s="1"/>
  <c r="C26236" i="29" s="1"/>
  <c r="C26237" i="29" s="1"/>
  <c r="C26238" i="29" s="1"/>
  <c r="C26239" i="29" s="1"/>
  <c r="C26240" i="29" s="1"/>
  <c r="C26241" i="29" s="1"/>
  <c r="C26242" i="29" s="1"/>
  <c r="C26243" i="29" s="1"/>
  <c r="C26244" i="29" s="1"/>
  <c r="C26245" i="29" s="1"/>
  <c r="C26246" i="29" s="1"/>
  <c r="C26247" i="29" s="1"/>
  <c r="C26248" i="29" s="1"/>
  <c r="C26249" i="29" s="1"/>
  <c r="C26250" i="29" s="1"/>
  <c r="C26251" i="29" s="1"/>
  <c r="C26252" i="29" s="1"/>
  <c r="C26253" i="29" s="1"/>
  <c r="C26254" i="29" s="1"/>
  <c r="C26255" i="29" s="1"/>
  <c r="C26256" i="29" s="1"/>
  <c r="C26257" i="29" s="1"/>
  <c r="C26258" i="29" s="1"/>
  <c r="C26259" i="29" s="1"/>
  <c r="C26260" i="29" s="1"/>
  <c r="C26261" i="29" s="1"/>
  <c r="C26262" i="29" s="1"/>
  <c r="C26263" i="29" s="1"/>
  <c r="C26264" i="29" s="1"/>
  <c r="C26265" i="29" s="1"/>
  <c r="C26266" i="29" s="1"/>
  <c r="C26267" i="29" s="1"/>
  <c r="C26268" i="29" s="1"/>
  <c r="C26269" i="29" s="1"/>
  <c r="C26270" i="29" s="1"/>
  <c r="C26271" i="29" s="1"/>
  <c r="C26272" i="29" s="1"/>
  <c r="C26273" i="29" s="1"/>
  <c r="C26274" i="29" s="1"/>
  <c r="C26275" i="29" s="1"/>
  <c r="C26276" i="29" s="1"/>
  <c r="C26277" i="29" s="1"/>
  <c r="C26278" i="29" s="1"/>
  <c r="C26279" i="29" s="1"/>
  <c r="C26280" i="29" s="1"/>
  <c r="C26281" i="29" s="1"/>
  <c r="C26282" i="29" s="1"/>
  <c r="C26283" i="29" s="1"/>
  <c r="C26284" i="29" s="1"/>
  <c r="C26285" i="29" s="1"/>
  <c r="C26286" i="29" s="1"/>
  <c r="C26287" i="29" s="1"/>
  <c r="C26288" i="29" s="1"/>
  <c r="C26289" i="29" s="1"/>
  <c r="C26290" i="29" s="1"/>
  <c r="C26291" i="29" s="1"/>
  <c r="C26292" i="29" s="1"/>
  <c r="C26293" i="29" s="1"/>
  <c r="C26294" i="29" s="1"/>
  <c r="C26295" i="29" s="1"/>
  <c r="C26296" i="29" s="1"/>
  <c r="C26297" i="29" s="1"/>
  <c r="C26298" i="29" s="1"/>
  <c r="C26299" i="29" s="1"/>
  <c r="C26300" i="29" s="1"/>
  <c r="C26301" i="29" s="1"/>
  <c r="C26302" i="29" s="1"/>
  <c r="C26303" i="29" s="1"/>
  <c r="C26304" i="29" s="1"/>
  <c r="C26305" i="29" s="1"/>
  <c r="C26306" i="29" s="1"/>
  <c r="C26307" i="29" s="1"/>
  <c r="C26308" i="29" s="1"/>
  <c r="C26309" i="29" s="1"/>
  <c r="C26310" i="29" s="1"/>
  <c r="C26311" i="29" s="1"/>
  <c r="C26312" i="29" s="1"/>
  <c r="C26313" i="29" s="1"/>
  <c r="C26314" i="29" s="1"/>
  <c r="C26315" i="29" s="1"/>
  <c r="C26316" i="29" s="1"/>
  <c r="C26317" i="29" s="1"/>
  <c r="C26318" i="29" s="1"/>
  <c r="C26319" i="29" s="1"/>
  <c r="C26320" i="29" s="1"/>
  <c r="C26321" i="29" s="1"/>
  <c r="C26322" i="29" s="1"/>
  <c r="B25960" i="29"/>
  <c r="B25961" i="29" s="1"/>
  <c r="B25962" i="29" s="1"/>
  <c r="B25963" i="29" s="1"/>
  <c r="B25964" i="29" s="1"/>
  <c r="B25965" i="29" s="1"/>
  <c r="B25966" i="29" s="1"/>
  <c r="B25967" i="29" s="1"/>
  <c r="B25968" i="29" s="1"/>
  <c r="B25969" i="29" s="1"/>
  <c r="B25970" i="29" s="1"/>
  <c r="B25971" i="29" s="1"/>
  <c r="B25972" i="29" s="1"/>
  <c r="B25973" i="29" s="1"/>
  <c r="B25974" i="29" s="1"/>
  <c r="B25975" i="29" s="1"/>
  <c r="B25976" i="29" s="1"/>
  <c r="B25977" i="29" s="1"/>
  <c r="B25978" i="29" s="1"/>
  <c r="B25979" i="29" s="1"/>
  <c r="B25980" i="29" s="1"/>
  <c r="B25981" i="29" s="1"/>
  <c r="B25982" i="29" s="1"/>
  <c r="B25983" i="29" s="1"/>
  <c r="B25984" i="29" s="1"/>
  <c r="B25985" i="29" s="1"/>
  <c r="B25986" i="29" s="1"/>
  <c r="B25987" i="29" s="1"/>
  <c r="B25988" i="29" s="1"/>
  <c r="B25989" i="29" s="1"/>
  <c r="B25990" i="29" s="1"/>
  <c r="B25991" i="29" s="1"/>
  <c r="B25992" i="29" s="1"/>
  <c r="B25993" i="29" s="1"/>
  <c r="B25994" i="29" s="1"/>
  <c r="B25995" i="29" s="1"/>
  <c r="B25996" i="29" s="1"/>
  <c r="B25997" i="29" s="1"/>
  <c r="B25998" i="29" s="1"/>
  <c r="B25999" i="29" s="1"/>
  <c r="B26000" i="29" s="1"/>
  <c r="B26001" i="29" s="1"/>
  <c r="B26002" i="29" s="1"/>
  <c r="B26003" i="29" s="1"/>
  <c r="B26004" i="29" s="1"/>
  <c r="B26005" i="29" s="1"/>
  <c r="B26006" i="29" s="1"/>
  <c r="B26007" i="29" s="1"/>
  <c r="B26008" i="29" s="1"/>
  <c r="B26009" i="29" s="1"/>
  <c r="B26010" i="29" s="1"/>
  <c r="B26011" i="29" s="1"/>
  <c r="B26012" i="29" s="1"/>
  <c r="B26013" i="29" s="1"/>
  <c r="B26014" i="29" s="1"/>
  <c r="B26015" i="29" s="1"/>
  <c r="B26016" i="29" s="1"/>
  <c r="B26017" i="29" s="1"/>
  <c r="B26018" i="29" s="1"/>
  <c r="B26019" i="29" s="1"/>
  <c r="B26020" i="29" s="1"/>
  <c r="B26021" i="29" s="1"/>
  <c r="B26022" i="29" s="1"/>
  <c r="B26023" i="29" s="1"/>
  <c r="B26024" i="29" s="1"/>
  <c r="B26025" i="29" s="1"/>
  <c r="B26026" i="29" s="1"/>
  <c r="B26027" i="29" s="1"/>
  <c r="B26028" i="29" s="1"/>
  <c r="B26029" i="29" s="1"/>
  <c r="B26030" i="29" s="1"/>
  <c r="B26031" i="29" s="1"/>
  <c r="B26032" i="29" s="1"/>
  <c r="B26033" i="29" s="1"/>
  <c r="B26034" i="29" s="1"/>
  <c r="B26035" i="29" s="1"/>
  <c r="B26036" i="29" s="1"/>
  <c r="B26037" i="29" s="1"/>
  <c r="B26038" i="29" s="1"/>
  <c r="B26039" i="29" s="1"/>
  <c r="B26040" i="29" s="1"/>
  <c r="B26041" i="29" s="1"/>
  <c r="B26042" i="29" s="1"/>
  <c r="B26043" i="29" s="1"/>
  <c r="B26044" i="29" s="1"/>
  <c r="B26045" i="29" s="1"/>
  <c r="B26046" i="29" s="1"/>
  <c r="B26047" i="29" s="1"/>
  <c r="B26048" i="29" s="1"/>
  <c r="B26049" i="29" s="1"/>
  <c r="B26050" i="29" s="1"/>
  <c r="B26051" i="29" s="1"/>
  <c r="B26052" i="29" s="1"/>
  <c r="B26053" i="29" s="1"/>
  <c r="B26054" i="29" s="1"/>
  <c r="B26055" i="29" s="1"/>
  <c r="B26056" i="29" s="1"/>
  <c r="B26057" i="29" s="1"/>
  <c r="B26058" i="29" s="1"/>
  <c r="B26059" i="29" s="1"/>
  <c r="B26060" i="29" s="1"/>
  <c r="B26061" i="29" s="1"/>
  <c r="B26062" i="29" s="1"/>
  <c r="B26063" i="29" s="1"/>
  <c r="B26064" i="29" s="1"/>
  <c r="B26065" i="29" s="1"/>
  <c r="B26066" i="29" s="1"/>
  <c r="B26067" i="29" s="1"/>
  <c r="B26068" i="29" s="1"/>
  <c r="B26069" i="29" s="1"/>
  <c r="B26070" i="29" s="1"/>
  <c r="B26071" i="29" s="1"/>
  <c r="B26072" i="29" s="1"/>
  <c r="B26073" i="29" s="1"/>
  <c r="B26074" i="29" s="1"/>
  <c r="B26075" i="29" s="1"/>
  <c r="B26076" i="29" s="1"/>
  <c r="B26077" i="29" s="1"/>
  <c r="B26078" i="29" s="1"/>
  <c r="B26079" i="29" s="1"/>
  <c r="B26080" i="29" s="1"/>
  <c r="B26081" i="29" s="1"/>
  <c r="B26082" i="29" s="1"/>
  <c r="B26083" i="29" s="1"/>
  <c r="B26084" i="29" s="1"/>
  <c r="B26085" i="29" s="1"/>
  <c r="B26086" i="29" s="1"/>
  <c r="B26087" i="29" s="1"/>
  <c r="B26088" i="29" s="1"/>
  <c r="B26089" i="29" s="1"/>
  <c r="B26090" i="29" s="1"/>
  <c r="B26091" i="29" s="1"/>
  <c r="B26092" i="29" s="1"/>
  <c r="B26093" i="29" s="1"/>
  <c r="B26094" i="29" s="1"/>
  <c r="B26095" i="29" s="1"/>
  <c r="B26096" i="29" s="1"/>
  <c r="B26097" i="29" s="1"/>
  <c r="B26098" i="29" s="1"/>
  <c r="B26099" i="29" s="1"/>
  <c r="B26100" i="29" s="1"/>
  <c r="B26101" i="29" s="1"/>
  <c r="B26102" i="29" s="1"/>
  <c r="B26103" i="29" s="1"/>
  <c r="B26104" i="29" s="1"/>
  <c r="B26105" i="29" s="1"/>
  <c r="B26106" i="29" s="1"/>
  <c r="B26107" i="29" s="1"/>
  <c r="B26108" i="29" s="1"/>
  <c r="B26109" i="29" s="1"/>
  <c r="B26110" i="29" s="1"/>
  <c r="B26111" i="29" s="1"/>
  <c r="B26112" i="29" s="1"/>
  <c r="B26113" i="29" s="1"/>
  <c r="B26114" i="29" s="1"/>
  <c r="B26115" i="29" s="1"/>
  <c r="B26116" i="29" s="1"/>
  <c r="B26117" i="29" s="1"/>
  <c r="B26118" i="29" s="1"/>
  <c r="B26119" i="29" s="1"/>
  <c r="B26120" i="29" s="1"/>
  <c r="B26121" i="29" s="1"/>
  <c r="B26122" i="29" s="1"/>
  <c r="B26123" i="29" s="1"/>
  <c r="B26124" i="29" s="1"/>
  <c r="B26125" i="29" s="1"/>
  <c r="B26126" i="29" s="1"/>
  <c r="B26127" i="29" s="1"/>
  <c r="B26128" i="29" s="1"/>
  <c r="B26129" i="29" s="1"/>
  <c r="B26130" i="29" s="1"/>
  <c r="B26131" i="29" s="1"/>
  <c r="B26132" i="29" s="1"/>
  <c r="B26133" i="29" s="1"/>
  <c r="B26134" i="29" s="1"/>
  <c r="B26135" i="29" s="1"/>
  <c r="B26136" i="29" s="1"/>
  <c r="B26137" i="29" s="1"/>
  <c r="B26138" i="29" s="1"/>
  <c r="B26139" i="29" s="1"/>
  <c r="B26140" i="29" s="1"/>
  <c r="B26141" i="29" s="1"/>
  <c r="B26142" i="29" s="1"/>
  <c r="B26143" i="29" s="1"/>
  <c r="B26144" i="29" s="1"/>
  <c r="B26145" i="29" s="1"/>
  <c r="B26146" i="29" s="1"/>
  <c r="B26147" i="29" s="1"/>
  <c r="B26148" i="29" s="1"/>
  <c r="B26149" i="29" s="1"/>
  <c r="B26150" i="29" s="1"/>
  <c r="B26151" i="29" s="1"/>
  <c r="B26152" i="29" s="1"/>
  <c r="B26153" i="29" s="1"/>
  <c r="B26154" i="29" s="1"/>
  <c r="B26155" i="29" s="1"/>
  <c r="B26156" i="29" s="1"/>
  <c r="B26157" i="29" s="1"/>
  <c r="B26158" i="29" s="1"/>
  <c r="B26159" i="29" s="1"/>
  <c r="B26160" i="29" s="1"/>
  <c r="B26161" i="29" s="1"/>
  <c r="B26162" i="29" s="1"/>
  <c r="B26163" i="29" s="1"/>
  <c r="B26164" i="29" s="1"/>
  <c r="B26165" i="29" s="1"/>
  <c r="B26166" i="29" s="1"/>
  <c r="B26167" i="29" s="1"/>
  <c r="B26168" i="29" s="1"/>
  <c r="B26169" i="29" s="1"/>
  <c r="B26170" i="29" s="1"/>
  <c r="B26171" i="29" s="1"/>
  <c r="B26172" i="29" s="1"/>
  <c r="B26173" i="29" s="1"/>
  <c r="B26174" i="29" s="1"/>
  <c r="B26175" i="29" s="1"/>
  <c r="B26176" i="29" s="1"/>
  <c r="B26177" i="29" s="1"/>
  <c r="B26178" i="29" s="1"/>
  <c r="B26179" i="29" s="1"/>
  <c r="B26180" i="29" s="1"/>
  <c r="B26181" i="29" s="1"/>
  <c r="B26182" i="29" s="1"/>
  <c r="B26183" i="29" s="1"/>
  <c r="B26184" i="29" s="1"/>
  <c r="B26185" i="29" s="1"/>
  <c r="B26186" i="29" s="1"/>
  <c r="B26187" i="29" s="1"/>
  <c r="B26188" i="29" s="1"/>
  <c r="B26189" i="29" s="1"/>
  <c r="B26190" i="29" s="1"/>
  <c r="B26191" i="29" s="1"/>
  <c r="B26192" i="29" s="1"/>
  <c r="B26193" i="29" s="1"/>
  <c r="B26194" i="29" s="1"/>
  <c r="B26195" i="29" s="1"/>
  <c r="B26196" i="29" s="1"/>
  <c r="B26197" i="29" s="1"/>
  <c r="B26198" i="29" s="1"/>
  <c r="B26199" i="29" s="1"/>
  <c r="B26200" i="29" s="1"/>
  <c r="B26201" i="29" s="1"/>
  <c r="B26202" i="29" s="1"/>
  <c r="B26203" i="29" s="1"/>
  <c r="B26204" i="29" s="1"/>
  <c r="B26205" i="29" s="1"/>
  <c r="B26206" i="29" s="1"/>
  <c r="B26207" i="29" s="1"/>
  <c r="B26208" i="29" s="1"/>
  <c r="B26209" i="29" s="1"/>
  <c r="B26210" i="29" s="1"/>
  <c r="B26211" i="29" s="1"/>
  <c r="B26212" i="29" s="1"/>
  <c r="B26213" i="29" s="1"/>
  <c r="B26214" i="29" s="1"/>
  <c r="B26215" i="29" s="1"/>
  <c r="B26216" i="29" s="1"/>
  <c r="B26217" i="29" s="1"/>
  <c r="B26218" i="29" s="1"/>
  <c r="B26219" i="29" s="1"/>
  <c r="B26220" i="29" s="1"/>
  <c r="B26221" i="29" s="1"/>
  <c r="B26222" i="29" s="1"/>
  <c r="B26223" i="29" s="1"/>
  <c r="B26224" i="29" s="1"/>
  <c r="B26225" i="29" s="1"/>
  <c r="B26226" i="29" s="1"/>
  <c r="B26227" i="29" s="1"/>
  <c r="B26228" i="29" s="1"/>
  <c r="B26229" i="29" s="1"/>
  <c r="B26230" i="29" s="1"/>
  <c r="B26231" i="29" s="1"/>
  <c r="B26232" i="29" s="1"/>
  <c r="B26233" i="29" s="1"/>
  <c r="B26234" i="29" s="1"/>
  <c r="B26235" i="29" s="1"/>
  <c r="B26236" i="29" s="1"/>
  <c r="B26237" i="29" s="1"/>
  <c r="B26238" i="29" s="1"/>
  <c r="B26239" i="29" s="1"/>
  <c r="B26240" i="29" s="1"/>
  <c r="B26241" i="29" s="1"/>
  <c r="B26242" i="29" s="1"/>
  <c r="B26243" i="29" s="1"/>
  <c r="B26244" i="29" s="1"/>
  <c r="B26245" i="29" s="1"/>
  <c r="B26246" i="29" s="1"/>
  <c r="B26247" i="29" s="1"/>
  <c r="B26248" i="29" s="1"/>
  <c r="B26249" i="29" s="1"/>
  <c r="B26250" i="29" s="1"/>
  <c r="B26251" i="29" s="1"/>
  <c r="B26252" i="29" s="1"/>
  <c r="B26253" i="29" s="1"/>
  <c r="B26254" i="29" s="1"/>
  <c r="B26255" i="29" s="1"/>
  <c r="B26256" i="29" s="1"/>
  <c r="B26257" i="29" s="1"/>
  <c r="B26258" i="29" s="1"/>
  <c r="B26259" i="29" s="1"/>
  <c r="B26260" i="29" s="1"/>
  <c r="B26261" i="29" s="1"/>
  <c r="B26262" i="29" s="1"/>
  <c r="B26263" i="29" s="1"/>
  <c r="B26264" i="29" s="1"/>
  <c r="B26265" i="29" s="1"/>
  <c r="B26266" i="29" s="1"/>
  <c r="B26267" i="29" s="1"/>
  <c r="B26268" i="29" s="1"/>
  <c r="B26269" i="29" s="1"/>
  <c r="B26270" i="29" s="1"/>
  <c r="B26271" i="29" s="1"/>
  <c r="B26272" i="29" s="1"/>
  <c r="B26273" i="29" s="1"/>
  <c r="B26274" i="29" s="1"/>
  <c r="B26275" i="29" s="1"/>
  <c r="B26276" i="29" s="1"/>
  <c r="B26277" i="29" s="1"/>
  <c r="B26278" i="29" s="1"/>
  <c r="B26279" i="29" s="1"/>
  <c r="B26280" i="29" s="1"/>
  <c r="B26281" i="29" s="1"/>
  <c r="B26282" i="29" s="1"/>
  <c r="B26283" i="29" s="1"/>
  <c r="B26284" i="29" s="1"/>
  <c r="B26285" i="29" s="1"/>
  <c r="B26286" i="29" s="1"/>
  <c r="B26287" i="29" s="1"/>
  <c r="B26288" i="29" s="1"/>
  <c r="B26289" i="29" s="1"/>
  <c r="B26290" i="29" s="1"/>
  <c r="B26291" i="29" s="1"/>
  <c r="B26292" i="29" s="1"/>
  <c r="B26293" i="29" s="1"/>
  <c r="B26294" i="29" s="1"/>
  <c r="B26295" i="29" s="1"/>
  <c r="B26296" i="29" s="1"/>
  <c r="B26297" i="29" s="1"/>
  <c r="B26298" i="29" s="1"/>
  <c r="B26299" i="29" s="1"/>
  <c r="B26300" i="29" s="1"/>
  <c r="B26301" i="29" s="1"/>
  <c r="B26302" i="29" s="1"/>
  <c r="B26303" i="29" s="1"/>
  <c r="B26304" i="29" s="1"/>
  <c r="B26305" i="29" s="1"/>
  <c r="B26306" i="29" s="1"/>
  <c r="B26307" i="29" s="1"/>
  <c r="B26308" i="29" s="1"/>
  <c r="B26309" i="29" s="1"/>
  <c r="B26310" i="29" s="1"/>
  <c r="B26311" i="29" s="1"/>
  <c r="B26312" i="29" s="1"/>
  <c r="B26313" i="29" s="1"/>
  <c r="B26314" i="29" s="1"/>
  <c r="B26315" i="29" s="1"/>
  <c r="B26316" i="29" s="1"/>
  <c r="B26317" i="29" s="1"/>
  <c r="B26318" i="29" s="1"/>
  <c r="B26319" i="29" s="1"/>
  <c r="B26320" i="29" s="1"/>
  <c r="B26321" i="29" s="1"/>
  <c r="B26322" i="29" s="1"/>
  <c r="D26304" i="29"/>
  <c r="D26305" i="29" s="1"/>
  <c r="D26306" i="29" s="1"/>
  <c r="D26307" i="29" s="1"/>
  <c r="D26308" i="29" s="1"/>
  <c r="D26309" i="29" s="1"/>
  <c r="D26310" i="29" s="1"/>
  <c r="D26311" i="29" s="1"/>
  <c r="D26312" i="29" s="1"/>
  <c r="D26313" i="29" s="1"/>
  <c r="D26314" i="29" s="1"/>
  <c r="D26315" i="29" s="1"/>
  <c r="D26316" i="29" s="1"/>
  <c r="D26317" i="29" s="1"/>
  <c r="D26318" i="29" s="1"/>
  <c r="D26319" i="29" s="1"/>
  <c r="D26320" i="29" s="1"/>
  <c r="D26321" i="29" s="1"/>
  <c r="D26322" i="29" s="1"/>
  <c r="D26323" i="29" s="1"/>
  <c r="D26324" i="29" s="1"/>
  <c r="D26325" i="29" s="1"/>
  <c r="D26326" i="29" s="1"/>
  <c r="D26327" i="29" s="1"/>
  <c r="D26328" i="29" s="1"/>
  <c r="D26329" i="29" s="1"/>
  <c r="D26330" i="29" s="1"/>
  <c r="D26331" i="29" s="1"/>
  <c r="D26332" i="29" s="1"/>
  <c r="D26333" i="29" s="1"/>
  <c r="D26334" i="29" s="1"/>
  <c r="D26335" i="29" s="1"/>
  <c r="D26336" i="29" s="1"/>
  <c r="D26337" i="29" s="1"/>
  <c r="D26338" i="29" s="1"/>
  <c r="D26339" i="29" s="1"/>
  <c r="D26340" i="29" s="1"/>
  <c r="D26341" i="29" s="1"/>
  <c r="D26342" i="29" s="1"/>
  <c r="D26343" i="29" s="1"/>
  <c r="D26344" i="29" s="1"/>
  <c r="D26345" i="29" s="1"/>
  <c r="D26346" i="29" s="1"/>
  <c r="D26347" i="29" s="1"/>
  <c r="D26348" i="29" s="1"/>
  <c r="D26349" i="29" s="1"/>
  <c r="D26350" i="29" s="1"/>
  <c r="D26351" i="29" s="1"/>
  <c r="D26352" i="29" s="1"/>
  <c r="D26353" i="29" s="1"/>
  <c r="D26354" i="29" s="1"/>
  <c r="D26355" i="29" s="1"/>
  <c r="D26356" i="29" s="1"/>
  <c r="D26357" i="29" s="1"/>
  <c r="D26358" i="29" s="1"/>
  <c r="D26359" i="29" s="1"/>
  <c r="D26360" i="29" s="1"/>
  <c r="D26361" i="29" s="1"/>
  <c r="D26362" i="29" s="1"/>
  <c r="D26363" i="29" s="1"/>
  <c r="D26364" i="29" s="1"/>
  <c r="D26365" i="29" s="1"/>
  <c r="D26366" i="29" s="1"/>
  <c r="B26324" i="29"/>
  <c r="B26325" i="29" s="1"/>
  <c r="B26326" i="29" s="1"/>
  <c r="B26327" i="29" s="1"/>
  <c r="B26328" i="29" s="1"/>
  <c r="B26329" i="29" s="1"/>
  <c r="B26330" i="29" s="1"/>
  <c r="B26331" i="29" s="1"/>
  <c r="B26332" i="29" s="1"/>
  <c r="B26333" i="29" s="1"/>
  <c r="B26334" i="29" s="1"/>
  <c r="B26335" i="29" s="1"/>
  <c r="B26336" i="29" s="1"/>
  <c r="B26337" i="29" s="1"/>
  <c r="B26338" i="29" s="1"/>
  <c r="B26339" i="29" s="1"/>
  <c r="B26340" i="29" s="1"/>
  <c r="B26341" i="29" s="1"/>
  <c r="B26342" i="29" s="1"/>
  <c r="B26343" i="29" s="1"/>
  <c r="B26344" i="29" s="1"/>
  <c r="B26345" i="29" s="1"/>
  <c r="B26346" i="29" s="1"/>
  <c r="B26347" i="29" s="1"/>
  <c r="B26348" i="29" s="1"/>
  <c r="B26349" i="29" s="1"/>
  <c r="B26350" i="29" s="1"/>
  <c r="B26351" i="29" s="1"/>
  <c r="B26352" i="29" s="1"/>
  <c r="B26353" i="29" s="1"/>
  <c r="B26354" i="29" s="1"/>
  <c r="B26355" i="29" s="1"/>
  <c r="B26356" i="29" s="1"/>
  <c r="B26357" i="29" s="1"/>
  <c r="B26358" i="29" s="1"/>
  <c r="B26359" i="29" s="1"/>
  <c r="B26360" i="29" s="1"/>
  <c r="B26361" i="29" s="1"/>
  <c r="B26362" i="29" s="1"/>
  <c r="B26363" i="29" s="1"/>
  <c r="B26364" i="29" s="1"/>
  <c r="B26365" i="29" s="1"/>
  <c r="B26366" i="29" s="1"/>
  <c r="B26367" i="29" s="1"/>
  <c r="B26368" i="29" s="1"/>
  <c r="B26369" i="29" s="1"/>
  <c r="B26370" i="29" s="1"/>
  <c r="B26371" i="29" s="1"/>
  <c r="B26372" i="29" s="1"/>
  <c r="B26373" i="29" s="1"/>
  <c r="B26374" i="29" s="1"/>
  <c r="B26375" i="29" s="1"/>
  <c r="B26376" i="29" s="1"/>
  <c r="B26377" i="29" s="1"/>
  <c r="B26378" i="29" s="1"/>
  <c r="B26379" i="29" s="1"/>
  <c r="B26380" i="29" s="1"/>
  <c r="B26381" i="29" s="1"/>
  <c r="B26382" i="29" s="1"/>
  <c r="B26383" i="29" s="1"/>
  <c r="B26384" i="29" s="1"/>
  <c r="B26385" i="29" s="1"/>
  <c r="B26386" i="29" s="1"/>
  <c r="B26387" i="29" s="1"/>
  <c r="B26388" i="29" s="1"/>
  <c r="B26389" i="29" s="1"/>
  <c r="B26390" i="29" s="1"/>
  <c r="B26391" i="29" s="1"/>
  <c r="B26392" i="29" s="1"/>
  <c r="B26393" i="29" s="1"/>
  <c r="B26394" i="29" s="1"/>
  <c r="B26395" i="29" s="1"/>
  <c r="B26396" i="29" s="1"/>
  <c r="B26397" i="29" s="1"/>
  <c r="B26398" i="29" s="1"/>
  <c r="B26399" i="29" s="1"/>
  <c r="B26400" i="29" s="1"/>
  <c r="B26401" i="29" s="1"/>
  <c r="B26402" i="29" s="1"/>
  <c r="B26403" i="29" s="1"/>
  <c r="B26404" i="29" s="1"/>
  <c r="B26405" i="29" s="1"/>
  <c r="B26406" i="29" s="1"/>
  <c r="B26407" i="29" s="1"/>
  <c r="B26408" i="29" s="1"/>
  <c r="B26409" i="29" s="1"/>
  <c r="B26410" i="29" s="1"/>
  <c r="B26411" i="29" s="1"/>
  <c r="B26412" i="29" s="1"/>
  <c r="B26413" i="29" s="1"/>
  <c r="B26414" i="29" s="1"/>
  <c r="B26415" i="29" s="1"/>
  <c r="B26416" i="29" s="1"/>
  <c r="B26417" i="29" s="1"/>
  <c r="B26418" i="29" s="1"/>
  <c r="B26419" i="29" s="1"/>
  <c r="B26420" i="29" s="1"/>
  <c r="B26421" i="29" s="1"/>
  <c r="B26422" i="29" s="1"/>
  <c r="B26423" i="29" s="1"/>
  <c r="B26424" i="29" s="1"/>
  <c r="B26425" i="29" s="1"/>
  <c r="B26426" i="29" s="1"/>
  <c r="B26427" i="29" s="1"/>
  <c r="B26428" i="29" s="1"/>
  <c r="B26429" i="29" s="1"/>
  <c r="B26430" i="29" s="1"/>
  <c r="B26431" i="29" s="1"/>
  <c r="B26432" i="29" s="1"/>
  <c r="B26433" i="29" s="1"/>
  <c r="B26434" i="29" s="1"/>
  <c r="B26435" i="29" s="1"/>
  <c r="B26436" i="29" s="1"/>
  <c r="B26437" i="29" s="1"/>
  <c r="B26438" i="29" s="1"/>
  <c r="B26439" i="29" s="1"/>
  <c r="B26440" i="29" s="1"/>
  <c r="B26441" i="29" s="1"/>
  <c r="B26442" i="29" s="1"/>
  <c r="B26443" i="29" s="1"/>
  <c r="B26444" i="29" s="1"/>
  <c r="B26445" i="29" s="1"/>
  <c r="B26446" i="29" s="1"/>
  <c r="B26447" i="29" s="1"/>
  <c r="B26448" i="29" s="1"/>
  <c r="B26449" i="29" s="1"/>
  <c r="B26450" i="29" s="1"/>
  <c r="B26451" i="29" s="1"/>
  <c r="B26452" i="29" s="1"/>
  <c r="B26453" i="29" s="1"/>
  <c r="B26454" i="29" s="1"/>
  <c r="B26455" i="29" s="1"/>
  <c r="B26456" i="29" s="1"/>
  <c r="B26457" i="29" s="1"/>
  <c r="B26458" i="29" s="1"/>
  <c r="B26459" i="29" s="1"/>
  <c r="B26460" i="29" s="1"/>
  <c r="B26461" i="29" s="1"/>
  <c r="B26462" i="29" s="1"/>
  <c r="B26463" i="29" s="1"/>
  <c r="B26464" i="29" s="1"/>
  <c r="B26465" i="29" s="1"/>
  <c r="B26466" i="29" s="1"/>
  <c r="B26467" i="29" s="1"/>
  <c r="B26468" i="29" s="1"/>
  <c r="B26469" i="29" s="1"/>
  <c r="B26470" i="29" s="1"/>
  <c r="B26471" i="29" s="1"/>
  <c r="B26472" i="29" s="1"/>
  <c r="B26473" i="29" s="1"/>
  <c r="B26474" i="29" s="1"/>
  <c r="B26475" i="29" s="1"/>
  <c r="B26476" i="29" s="1"/>
  <c r="B26477" i="29" s="1"/>
  <c r="B26478" i="29" s="1"/>
  <c r="B26479" i="29" s="1"/>
  <c r="B26480" i="29" s="1"/>
  <c r="B26481" i="29" s="1"/>
  <c r="B26482" i="29" s="1"/>
  <c r="B26483" i="29" s="1"/>
  <c r="B26484" i="29" s="1"/>
  <c r="B26485" i="29" s="1"/>
  <c r="B26486" i="29" s="1"/>
  <c r="B26487" i="29" s="1"/>
  <c r="B26488" i="29" s="1"/>
  <c r="B26489" i="29" s="1"/>
  <c r="B26490" i="29" s="1"/>
  <c r="B26491" i="29" s="1"/>
  <c r="B26492" i="29" s="1"/>
  <c r="B26493" i="29" s="1"/>
  <c r="B26494" i="29" s="1"/>
  <c r="B26495" i="29" s="1"/>
  <c r="B26496" i="29" s="1"/>
  <c r="B26497" i="29" s="1"/>
  <c r="B26498" i="29" s="1"/>
  <c r="B26499" i="29" s="1"/>
  <c r="B26500" i="29" s="1"/>
  <c r="B26501" i="29" s="1"/>
  <c r="B26502" i="29" s="1"/>
  <c r="B26503" i="29" s="1"/>
  <c r="B26504" i="29" s="1"/>
  <c r="B26505" i="29" s="1"/>
  <c r="B26506" i="29" s="1"/>
  <c r="B26507" i="29" s="1"/>
  <c r="B26508" i="29" s="1"/>
  <c r="B26509" i="29" s="1"/>
  <c r="B26510" i="29" s="1"/>
  <c r="B26511" i="29" s="1"/>
  <c r="B26512" i="29" s="1"/>
  <c r="B26513" i="29" s="1"/>
  <c r="B26514" i="29" s="1"/>
  <c r="B26515" i="29" s="1"/>
  <c r="B26516" i="29" s="1"/>
  <c r="B26517" i="29" s="1"/>
  <c r="B26518" i="29" s="1"/>
  <c r="B26519" i="29" s="1"/>
  <c r="B26520" i="29" s="1"/>
  <c r="B26521" i="29" s="1"/>
  <c r="B26522" i="29" s="1"/>
  <c r="B26523" i="29" s="1"/>
  <c r="B26524" i="29" s="1"/>
  <c r="B26525" i="29" s="1"/>
  <c r="B26526" i="29" s="1"/>
  <c r="B26527" i="29" s="1"/>
  <c r="B26528" i="29" s="1"/>
  <c r="B26529" i="29" s="1"/>
  <c r="B26530" i="29" s="1"/>
  <c r="B26531" i="29" s="1"/>
  <c r="B26532" i="29" s="1"/>
  <c r="B26533" i="29" s="1"/>
  <c r="B26534" i="29" s="1"/>
  <c r="B26535" i="29" s="1"/>
  <c r="B26536" i="29" s="1"/>
  <c r="B26537" i="29" s="1"/>
  <c r="B26538" i="29" s="1"/>
  <c r="B26539" i="29" s="1"/>
  <c r="B26540" i="29" s="1"/>
  <c r="B26541" i="29" s="1"/>
  <c r="B26542" i="29" s="1"/>
  <c r="B26543" i="29" s="1"/>
  <c r="B26544" i="29" s="1"/>
  <c r="B26545" i="29" s="1"/>
  <c r="B26546" i="29" s="1"/>
  <c r="B26547" i="29" s="1"/>
  <c r="B26548" i="29" s="1"/>
  <c r="B26549" i="29" s="1"/>
  <c r="B26550" i="29" s="1"/>
  <c r="B26551" i="29" s="1"/>
  <c r="B26552" i="29" s="1"/>
  <c r="B26553" i="29" s="1"/>
  <c r="B26554" i="29" s="1"/>
  <c r="B26555" i="29" s="1"/>
  <c r="B26556" i="29" s="1"/>
  <c r="B26557" i="29" s="1"/>
  <c r="B26558" i="29" s="1"/>
  <c r="B26559" i="29" s="1"/>
  <c r="B26560" i="29" s="1"/>
  <c r="B26561" i="29" s="1"/>
  <c r="B26562" i="29" s="1"/>
  <c r="B26563" i="29" s="1"/>
  <c r="B26564" i="29" s="1"/>
  <c r="B26565" i="29" s="1"/>
  <c r="B26566" i="29" s="1"/>
  <c r="B26567" i="29" s="1"/>
  <c r="B26568" i="29" s="1"/>
  <c r="B26569" i="29" s="1"/>
  <c r="B26570" i="29" s="1"/>
  <c r="B26571" i="29" s="1"/>
  <c r="B26572" i="29" s="1"/>
  <c r="B26573" i="29" s="1"/>
  <c r="B26574" i="29" s="1"/>
  <c r="B26575" i="29" s="1"/>
  <c r="B26576" i="29" s="1"/>
  <c r="B26577" i="29" s="1"/>
  <c r="B26578" i="29" s="1"/>
  <c r="B26579" i="29" s="1"/>
  <c r="B26580" i="29" s="1"/>
  <c r="B26581" i="29" s="1"/>
  <c r="B26582" i="29" s="1"/>
  <c r="B26583" i="29" s="1"/>
  <c r="B26584" i="29" s="1"/>
  <c r="B26585" i="29" s="1"/>
  <c r="B26586" i="29" s="1"/>
  <c r="B26587" i="29" s="1"/>
  <c r="B26588" i="29" s="1"/>
  <c r="B26589" i="29" s="1"/>
  <c r="B26590" i="29" s="1"/>
  <c r="B26591" i="29" s="1"/>
  <c r="B26592" i="29" s="1"/>
  <c r="B26593" i="29" s="1"/>
  <c r="B26594" i="29" s="1"/>
  <c r="B26595" i="29" s="1"/>
  <c r="B26596" i="29" s="1"/>
  <c r="B26597" i="29" s="1"/>
  <c r="B26598" i="29" s="1"/>
  <c r="B26599" i="29" s="1"/>
  <c r="B26600" i="29" s="1"/>
  <c r="B26601" i="29" s="1"/>
  <c r="B26602" i="29" s="1"/>
  <c r="B26603" i="29" s="1"/>
  <c r="B26604" i="29" s="1"/>
  <c r="B26605" i="29" s="1"/>
  <c r="B26606" i="29" s="1"/>
  <c r="B26607" i="29" s="1"/>
  <c r="B26608" i="29" s="1"/>
  <c r="B26609" i="29" s="1"/>
  <c r="B26610" i="29" s="1"/>
  <c r="B26611" i="29" s="1"/>
  <c r="B26612" i="29" s="1"/>
  <c r="B26613" i="29" s="1"/>
  <c r="B26614" i="29" s="1"/>
  <c r="B26615" i="29" s="1"/>
  <c r="B26616" i="29" s="1"/>
  <c r="B26617" i="29" s="1"/>
  <c r="B26618" i="29" s="1"/>
  <c r="B26619" i="29" s="1"/>
  <c r="B26620" i="29" s="1"/>
  <c r="B26621" i="29" s="1"/>
  <c r="B26622" i="29" s="1"/>
  <c r="B26623" i="29" s="1"/>
  <c r="B26624" i="29" s="1"/>
  <c r="B26625" i="29" s="1"/>
  <c r="B26626" i="29" s="1"/>
  <c r="B26627" i="29" s="1"/>
  <c r="B26628" i="29" s="1"/>
  <c r="B26629" i="29" s="1"/>
  <c r="B26630" i="29" s="1"/>
  <c r="B26631" i="29" s="1"/>
  <c r="B26632" i="29" s="1"/>
  <c r="B26633" i="29" s="1"/>
  <c r="B26634" i="29" s="1"/>
  <c r="B26635" i="29" s="1"/>
  <c r="B26636" i="29" s="1"/>
  <c r="B26637" i="29" s="1"/>
  <c r="B26638" i="29" s="1"/>
  <c r="B26639" i="29" s="1"/>
  <c r="B26640" i="29" s="1"/>
  <c r="B26641" i="29" s="1"/>
  <c r="B26642" i="29" s="1"/>
  <c r="B26643" i="29" s="1"/>
  <c r="B26644" i="29" s="1"/>
  <c r="B26645" i="29" s="1"/>
  <c r="B26646" i="29" s="1"/>
  <c r="B26647" i="29" s="1"/>
  <c r="B26648" i="29" s="1"/>
  <c r="B26649" i="29" s="1"/>
  <c r="B26650" i="29" s="1"/>
  <c r="B26651" i="29" s="1"/>
  <c r="B26652" i="29" s="1"/>
  <c r="B26653" i="29" s="1"/>
  <c r="B26654" i="29" s="1"/>
  <c r="B26655" i="29" s="1"/>
  <c r="B26656" i="29" s="1"/>
  <c r="B26657" i="29" s="1"/>
  <c r="B26658" i="29" s="1"/>
  <c r="B26659" i="29" s="1"/>
  <c r="B26660" i="29" s="1"/>
  <c r="B26661" i="29" s="1"/>
  <c r="B26662" i="29" s="1"/>
  <c r="B26663" i="29" s="1"/>
  <c r="B26664" i="29" s="1"/>
  <c r="B26665" i="29" s="1"/>
  <c r="B26666" i="29" s="1"/>
  <c r="B26667" i="29" s="1"/>
  <c r="B26668" i="29" s="1"/>
  <c r="B26669" i="29" s="1"/>
  <c r="B26670" i="29" s="1"/>
  <c r="B26671" i="29" s="1"/>
  <c r="B26672" i="29" s="1"/>
  <c r="B26673" i="29" s="1"/>
  <c r="B26674" i="29" s="1"/>
  <c r="B26675" i="29" s="1"/>
  <c r="B26676" i="29" s="1"/>
  <c r="B26677" i="29" s="1"/>
  <c r="B26678" i="29" s="1"/>
  <c r="B26679" i="29" s="1"/>
  <c r="B26680" i="29" s="1"/>
  <c r="B26681" i="29" s="1"/>
  <c r="B26682" i="29" s="1"/>
  <c r="B26683" i="29" s="1"/>
  <c r="B26684" i="29" s="1"/>
  <c r="B26685" i="29" s="1"/>
  <c r="B26686" i="29" s="1"/>
  <c r="B26687" i="29" s="1"/>
  <c r="B26688" i="29" s="1"/>
  <c r="C26324" i="29"/>
  <c r="C26325" i="29" s="1"/>
  <c r="C26326" i="29" s="1"/>
  <c r="C26327" i="29" s="1"/>
  <c r="C26328" i="29" s="1"/>
  <c r="C26329" i="29" s="1"/>
  <c r="C26330" i="29" s="1"/>
  <c r="C26331" i="29" s="1"/>
  <c r="C26332" i="29" s="1"/>
  <c r="C26333" i="29" s="1"/>
  <c r="C26334" i="29" s="1"/>
  <c r="C26335" i="29" s="1"/>
  <c r="C26336" i="29" s="1"/>
  <c r="C26337" i="29" s="1"/>
  <c r="C26338" i="29" s="1"/>
  <c r="C26339" i="29" s="1"/>
  <c r="C26340" i="29" s="1"/>
  <c r="C26341" i="29" s="1"/>
  <c r="C26342" i="29" s="1"/>
  <c r="C26343" i="29" s="1"/>
  <c r="C26344" i="29" s="1"/>
  <c r="C26345" i="29" s="1"/>
  <c r="C26346" i="29" s="1"/>
  <c r="C26347" i="29" s="1"/>
  <c r="C26348" i="29" s="1"/>
  <c r="C26349" i="29" s="1"/>
  <c r="C26350" i="29" s="1"/>
  <c r="C26351" i="29" s="1"/>
  <c r="C26352" i="29" s="1"/>
  <c r="C26353" i="29" s="1"/>
  <c r="C26354" i="29" s="1"/>
  <c r="C26355" i="29" s="1"/>
  <c r="C26356" i="29" s="1"/>
  <c r="C26357" i="29" s="1"/>
  <c r="C26358" i="29" s="1"/>
  <c r="C26359" i="29" s="1"/>
  <c r="C26360" i="29" s="1"/>
  <c r="C26361" i="29" s="1"/>
  <c r="C26362" i="29" s="1"/>
  <c r="C26363" i="29" s="1"/>
  <c r="C26364" i="29" s="1"/>
  <c r="C26365" i="29" s="1"/>
  <c r="C26366" i="29" s="1"/>
  <c r="C26367" i="29" s="1"/>
  <c r="C26368" i="29" s="1"/>
  <c r="C26369" i="29" s="1"/>
  <c r="C26370" i="29" s="1"/>
  <c r="C26371" i="29" s="1"/>
  <c r="C26372" i="29" s="1"/>
  <c r="C26373" i="29" s="1"/>
  <c r="C26374" i="29" s="1"/>
  <c r="C26375" i="29" s="1"/>
  <c r="C26376" i="29" s="1"/>
  <c r="C26377" i="29" s="1"/>
  <c r="C26378" i="29" s="1"/>
  <c r="C26379" i="29" s="1"/>
  <c r="C26380" i="29" s="1"/>
  <c r="C26381" i="29" s="1"/>
  <c r="C26382" i="29" s="1"/>
  <c r="C26383" i="29" s="1"/>
  <c r="C26384" i="29" s="1"/>
  <c r="C26385" i="29" s="1"/>
  <c r="C26386" i="29" s="1"/>
  <c r="C26387" i="29" s="1"/>
  <c r="C26388" i="29" s="1"/>
  <c r="C26389" i="29" s="1"/>
  <c r="C26390" i="29" s="1"/>
  <c r="C26391" i="29" s="1"/>
  <c r="C26392" i="29" s="1"/>
  <c r="C26393" i="29" s="1"/>
  <c r="C26394" i="29" s="1"/>
  <c r="C26395" i="29" s="1"/>
  <c r="C26396" i="29" s="1"/>
  <c r="C26397" i="29" s="1"/>
  <c r="C26398" i="29" s="1"/>
  <c r="C26399" i="29" s="1"/>
  <c r="C26400" i="29" s="1"/>
  <c r="C26401" i="29" s="1"/>
  <c r="C26402" i="29" s="1"/>
  <c r="C26403" i="29" s="1"/>
  <c r="C26404" i="29" s="1"/>
  <c r="C26405" i="29" s="1"/>
  <c r="C26406" i="29" s="1"/>
  <c r="C26407" i="29" s="1"/>
  <c r="C26408" i="29" s="1"/>
  <c r="C26409" i="29" s="1"/>
  <c r="C26410" i="29" s="1"/>
  <c r="C26411" i="29" s="1"/>
  <c r="C26412" i="29" s="1"/>
  <c r="C26413" i="29" s="1"/>
  <c r="C26414" i="29" s="1"/>
  <c r="C26415" i="29" s="1"/>
  <c r="C26416" i="29" s="1"/>
  <c r="C26417" i="29" s="1"/>
  <c r="C26418" i="29" s="1"/>
  <c r="C26419" i="29" s="1"/>
  <c r="C26420" i="29" s="1"/>
  <c r="C26421" i="29" s="1"/>
  <c r="C26422" i="29" s="1"/>
  <c r="C26423" i="29" s="1"/>
  <c r="C26424" i="29" s="1"/>
  <c r="C26425" i="29" s="1"/>
  <c r="C26426" i="29" s="1"/>
  <c r="C26427" i="29" s="1"/>
  <c r="C26428" i="29" s="1"/>
  <c r="C26429" i="29" s="1"/>
  <c r="C26430" i="29" s="1"/>
  <c r="C26431" i="29" s="1"/>
  <c r="C26432" i="29" s="1"/>
  <c r="C26433" i="29" s="1"/>
  <c r="C26434" i="29" s="1"/>
  <c r="C26435" i="29" s="1"/>
  <c r="C26436" i="29" s="1"/>
  <c r="C26437" i="29" s="1"/>
  <c r="C26438" i="29" s="1"/>
  <c r="C26439" i="29" s="1"/>
  <c r="C26440" i="29" s="1"/>
  <c r="C26441" i="29" s="1"/>
  <c r="C26442" i="29" s="1"/>
  <c r="C26443" i="29" s="1"/>
  <c r="C26444" i="29" s="1"/>
  <c r="C26445" i="29" s="1"/>
  <c r="C26446" i="29" s="1"/>
  <c r="C26447" i="29" s="1"/>
  <c r="C26448" i="29" s="1"/>
  <c r="C26449" i="29" s="1"/>
  <c r="C26450" i="29" s="1"/>
  <c r="C26451" i="29" s="1"/>
  <c r="C26452" i="29" s="1"/>
  <c r="C26453" i="29" s="1"/>
  <c r="C26454" i="29" s="1"/>
  <c r="C26455" i="29" s="1"/>
  <c r="C26456" i="29" s="1"/>
  <c r="C26457" i="29" s="1"/>
  <c r="C26458" i="29" s="1"/>
  <c r="C26459" i="29" s="1"/>
  <c r="C26460" i="29" s="1"/>
  <c r="C26461" i="29" s="1"/>
  <c r="C26462" i="29" s="1"/>
  <c r="C26463" i="29" s="1"/>
  <c r="C26464" i="29" s="1"/>
  <c r="C26465" i="29" s="1"/>
  <c r="C26466" i="29" s="1"/>
  <c r="C26467" i="29" s="1"/>
  <c r="C26468" i="29" s="1"/>
  <c r="C26469" i="29" s="1"/>
  <c r="C26470" i="29" s="1"/>
  <c r="C26471" i="29" s="1"/>
  <c r="C26472" i="29" s="1"/>
  <c r="C26473" i="29" s="1"/>
  <c r="C26474" i="29" s="1"/>
  <c r="C26475" i="29" s="1"/>
  <c r="C26476" i="29" s="1"/>
  <c r="C26477" i="29" s="1"/>
  <c r="C26478" i="29" s="1"/>
  <c r="C26479" i="29" s="1"/>
  <c r="C26480" i="29" s="1"/>
  <c r="C26481" i="29" s="1"/>
  <c r="C26482" i="29" s="1"/>
  <c r="C26483" i="29" s="1"/>
  <c r="C26484" i="29" s="1"/>
  <c r="C26485" i="29" s="1"/>
  <c r="C26486" i="29" s="1"/>
  <c r="C26487" i="29" s="1"/>
  <c r="C26488" i="29" s="1"/>
  <c r="C26489" i="29" s="1"/>
  <c r="C26490" i="29" s="1"/>
  <c r="C26491" i="29" s="1"/>
  <c r="C26492" i="29" s="1"/>
  <c r="C26493" i="29" s="1"/>
  <c r="C26494" i="29" s="1"/>
  <c r="C26495" i="29" s="1"/>
  <c r="C26496" i="29" s="1"/>
  <c r="C26497" i="29" s="1"/>
  <c r="C26498" i="29" s="1"/>
  <c r="C26499" i="29" s="1"/>
  <c r="C26500" i="29" s="1"/>
  <c r="C26501" i="29" s="1"/>
  <c r="C26502" i="29" s="1"/>
  <c r="C26503" i="29" s="1"/>
  <c r="C26504" i="29" s="1"/>
  <c r="C26505" i="29" s="1"/>
  <c r="C26506" i="29" s="1"/>
  <c r="C26507" i="29" s="1"/>
  <c r="C26508" i="29" s="1"/>
  <c r="C26509" i="29" s="1"/>
  <c r="C26510" i="29" s="1"/>
  <c r="C26511" i="29" s="1"/>
  <c r="C26512" i="29" s="1"/>
  <c r="C26513" i="29" s="1"/>
  <c r="C26514" i="29" s="1"/>
  <c r="C26515" i="29" s="1"/>
  <c r="C26516" i="29" s="1"/>
  <c r="C26517" i="29" s="1"/>
  <c r="C26518" i="29" s="1"/>
  <c r="C26519" i="29" s="1"/>
  <c r="C26520" i="29" s="1"/>
  <c r="C26521" i="29" s="1"/>
  <c r="C26522" i="29" s="1"/>
  <c r="C26523" i="29" s="1"/>
  <c r="C26524" i="29" s="1"/>
  <c r="C26525" i="29" s="1"/>
  <c r="C26526" i="29" s="1"/>
  <c r="C26527" i="29" s="1"/>
  <c r="C26528" i="29" s="1"/>
  <c r="C26529" i="29" s="1"/>
  <c r="C26530" i="29" s="1"/>
  <c r="C26531" i="29" s="1"/>
  <c r="C26532" i="29" s="1"/>
  <c r="C26533" i="29" s="1"/>
  <c r="C26534" i="29" s="1"/>
  <c r="C26535" i="29" s="1"/>
  <c r="C26536" i="29" s="1"/>
  <c r="C26537" i="29" s="1"/>
  <c r="C26538" i="29" s="1"/>
  <c r="C26539" i="29" s="1"/>
  <c r="C26540" i="29" s="1"/>
  <c r="C26541" i="29" s="1"/>
  <c r="C26542" i="29" s="1"/>
  <c r="C26543" i="29" s="1"/>
  <c r="C26544" i="29" s="1"/>
  <c r="C26545" i="29" s="1"/>
  <c r="C26546" i="29" s="1"/>
  <c r="C26547" i="29" s="1"/>
  <c r="C26548" i="29" s="1"/>
  <c r="C26549" i="29" s="1"/>
  <c r="C26550" i="29" s="1"/>
  <c r="C26551" i="29" s="1"/>
  <c r="C26552" i="29" s="1"/>
  <c r="C26553" i="29" s="1"/>
  <c r="C26554" i="29" s="1"/>
  <c r="C26555" i="29" s="1"/>
  <c r="C26556" i="29" s="1"/>
  <c r="C26557" i="29" s="1"/>
  <c r="C26558" i="29" s="1"/>
  <c r="C26559" i="29" s="1"/>
  <c r="C26560" i="29" s="1"/>
  <c r="C26561" i="29" s="1"/>
  <c r="C26562" i="29" s="1"/>
  <c r="C26563" i="29" s="1"/>
  <c r="C26564" i="29" s="1"/>
  <c r="C26565" i="29" s="1"/>
  <c r="C26566" i="29" s="1"/>
  <c r="C26567" i="29" s="1"/>
  <c r="C26568" i="29" s="1"/>
  <c r="C26569" i="29" s="1"/>
  <c r="C26570" i="29" s="1"/>
  <c r="C26571" i="29" s="1"/>
  <c r="C26572" i="29" s="1"/>
  <c r="C26573" i="29" s="1"/>
  <c r="C26574" i="29" s="1"/>
  <c r="C26575" i="29" s="1"/>
  <c r="C26576" i="29" s="1"/>
  <c r="C26577" i="29" s="1"/>
  <c r="C26578" i="29" s="1"/>
  <c r="C26579" i="29" s="1"/>
  <c r="C26580" i="29" s="1"/>
  <c r="C26581" i="29" s="1"/>
  <c r="C26582" i="29" s="1"/>
  <c r="C26583" i="29" s="1"/>
  <c r="C26584" i="29" s="1"/>
  <c r="C26585" i="29" s="1"/>
  <c r="C26586" i="29" s="1"/>
  <c r="C26587" i="29" s="1"/>
  <c r="C26588" i="29" s="1"/>
  <c r="C26589" i="29" s="1"/>
  <c r="C26590" i="29" s="1"/>
  <c r="C26591" i="29" s="1"/>
  <c r="C26592" i="29" s="1"/>
  <c r="C26593" i="29" s="1"/>
  <c r="C26594" i="29" s="1"/>
  <c r="C26595" i="29" s="1"/>
  <c r="C26596" i="29" s="1"/>
  <c r="C26597" i="29" s="1"/>
  <c r="C26598" i="29" s="1"/>
  <c r="C26599" i="29" s="1"/>
  <c r="C26600" i="29" s="1"/>
  <c r="C26601" i="29" s="1"/>
  <c r="C26602" i="29" s="1"/>
  <c r="C26603" i="29" s="1"/>
  <c r="C26604" i="29" s="1"/>
  <c r="C26605" i="29" s="1"/>
  <c r="C26606" i="29" s="1"/>
  <c r="C26607" i="29" s="1"/>
  <c r="C26608" i="29" s="1"/>
  <c r="C26609" i="29" s="1"/>
  <c r="C26610" i="29" s="1"/>
  <c r="C26611" i="29" s="1"/>
  <c r="C26612" i="29" s="1"/>
  <c r="C26613" i="29" s="1"/>
  <c r="C26614" i="29" s="1"/>
  <c r="C26615" i="29" s="1"/>
  <c r="C26616" i="29" s="1"/>
  <c r="C26617" i="29" s="1"/>
  <c r="C26618" i="29" s="1"/>
  <c r="C26619" i="29" s="1"/>
  <c r="C26620" i="29" s="1"/>
  <c r="C26621" i="29" s="1"/>
  <c r="C26622" i="29" s="1"/>
  <c r="C26623" i="29" s="1"/>
  <c r="C26624" i="29" s="1"/>
  <c r="C26625" i="29" s="1"/>
  <c r="C26626" i="29" s="1"/>
  <c r="C26627" i="29" s="1"/>
  <c r="C26628" i="29" s="1"/>
  <c r="C26629" i="29" s="1"/>
  <c r="C26630" i="29" s="1"/>
  <c r="C26631" i="29" s="1"/>
  <c r="C26632" i="29" s="1"/>
  <c r="C26633" i="29" s="1"/>
  <c r="C26634" i="29" s="1"/>
  <c r="C26635" i="29" s="1"/>
  <c r="C26636" i="29" s="1"/>
  <c r="C26637" i="29" s="1"/>
  <c r="C26638" i="29" s="1"/>
  <c r="C26639" i="29" s="1"/>
  <c r="C26640" i="29" s="1"/>
  <c r="C26641" i="29" s="1"/>
  <c r="C26642" i="29" s="1"/>
  <c r="C26643" i="29" s="1"/>
  <c r="C26644" i="29" s="1"/>
  <c r="C26645" i="29" s="1"/>
  <c r="C26646" i="29" s="1"/>
  <c r="C26647" i="29" s="1"/>
  <c r="C26648" i="29" s="1"/>
  <c r="C26649" i="29" s="1"/>
  <c r="C26650" i="29" s="1"/>
  <c r="C26651" i="29" s="1"/>
  <c r="C26652" i="29" s="1"/>
  <c r="C26653" i="29" s="1"/>
  <c r="C26654" i="29" s="1"/>
  <c r="C26655" i="29" s="1"/>
  <c r="C26656" i="29" s="1"/>
  <c r="C26657" i="29" s="1"/>
  <c r="C26658" i="29" s="1"/>
  <c r="C26659" i="29" s="1"/>
  <c r="C26660" i="29" s="1"/>
  <c r="C26661" i="29" s="1"/>
  <c r="C26662" i="29" s="1"/>
  <c r="C26663" i="29" s="1"/>
  <c r="C26664" i="29" s="1"/>
  <c r="C26665" i="29" s="1"/>
  <c r="C26666" i="29" s="1"/>
  <c r="C26667" i="29" s="1"/>
  <c r="C26668" i="29" s="1"/>
  <c r="C26669" i="29" s="1"/>
  <c r="C26670" i="29" s="1"/>
  <c r="C26671" i="29" s="1"/>
  <c r="C26672" i="29" s="1"/>
  <c r="C26673" i="29" s="1"/>
  <c r="C26674" i="29" s="1"/>
  <c r="C26675" i="29" s="1"/>
  <c r="C26676" i="29" s="1"/>
  <c r="C26677" i="29" s="1"/>
  <c r="C26678" i="29" s="1"/>
  <c r="C26679" i="29" s="1"/>
  <c r="C26680" i="29" s="1"/>
  <c r="C26681" i="29" s="1"/>
  <c r="C26682" i="29" s="1"/>
  <c r="C26683" i="29" s="1"/>
  <c r="C26684" i="29" s="1"/>
  <c r="C26685" i="29" s="1"/>
  <c r="C26686" i="29" s="1"/>
  <c r="C26687" i="29" s="1"/>
  <c r="C26688" i="29" s="1"/>
  <c r="D26670" i="29"/>
  <c r="D26671" i="29" s="1"/>
  <c r="D26672" i="29" s="1"/>
  <c r="D26673" i="29" s="1"/>
  <c r="D26674" i="29" s="1"/>
  <c r="D26675" i="29" s="1"/>
  <c r="D26676" i="29" s="1"/>
  <c r="D26677" i="29" s="1"/>
  <c r="D26678" i="29" s="1"/>
  <c r="D26679" i="29" s="1"/>
  <c r="D26680" i="29" s="1"/>
  <c r="D26681" i="29" s="1"/>
  <c r="D26682" i="29" s="1"/>
  <c r="D26683" i="29" s="1"/>
  <c r="D26684" i="29" s="1"/>
  <c r="D26685" i="29" s="1"/>
  <c r="D26686" i="29" s="1"/>
  <c r="D26687" i="29" s="1"/>
  <c r="D26688" i="29" s="1"/>
  <c r="D26689" i="29" s="1"/>
  <c r="D26690" i="29" s="1"/>
  <c r="D26691" i="29" s="1"/>
  <c r="D26692" i="29" s="1"/>
  <c r="D26693" i="29" s="1"/>
  <c r="D26694" i="29" s="1"/>
  <c r="D26695" i="29" s="1"/>
  <c r="D26696" i="29" s="1"/>
  <c r="D26697" i="29" s="1"/>
  <c r="D26698" i="29" s="1"/>
  <c r="D26699" i="29" s="1"/>
  <c r="D26700" i="29" s="1"/>
  <c r="D26701" i="29" s="1"/>
  <c r="D26702" i="29" s="1"/>
  <c r="D26703" i="29" s="1"/>
  <c r="D26704" i="29" s="1"/>
  <c r="D26705" i="29" s="1"/>
  <c r="D26706" i="29" s="1"/>
  <c r="D26707" i="29" s="1"/>
  <c r="D26708" i="29" s="1"/>
  <c r="D26709" i="29" s="1"/>
  <c r="D26710" i="29" s="1"/>
  <c r="D26711" i="29" s="1"/>
  <c r="D26712" i="29" s="1"/>
  <c r="D26713" i="29" s="1"/>
  <c r="D26714" i="29" s="1"/>
  <c r="D26715" i="29" s="1"/>
  <c r="D26716" i="29" s="1"/>
  <c r="D26717" i="29" s="1"/>
  <c r="D26718" i="29" s="1"/>
  <c r="D26719" i="29" s="1"/>
  <c r="D26720" i="29" s="1"/>
  <c r="D26721" i="29" s="1"/>
  <c r="D26722" i="29" s="1"/>
  <c r="D26723" i="29" s="1"/>
  <c r="D26724" i="29" s="1"/>
  <c r="D26725" i="29" s="1"/>
  <c r="D26726" i="29" s="1"/>
  <c r="D26727" i="29" s="1"/>
  <c r="D26728" i="29" s="1"/>
  <c r="D26729" i="29" s="1"/>
  <c r="D26730" i="29" s="1"/>
  <c r="D26731" i="29" s="1"/>
  <c r="D26732" i="29" s="1"/>
  <c r="D26733" i="29" s="1"/>
  <c r="D26734" i="29" s="1"/>
  <c r="D26735" i="29" s="1"/>
  <c r="D26736" i="29" s="1"/>
  <c r="D26737" i="29" s="1"/>
  <c r="D26738" i="29" s="1"/>
  <c r="D26739" i="29" s="1"/>
  <c r="D26740" i="29" s="1"/>
  <c r="D26741" i="29" s="1"/>
  <c r="D26742" i="29" s="1"/>
  <c r="D26743" i="29" s="1"/>
  <c r="D26744" i="29" s="1"/>
  <c r="D26745" i="29" s="1"/>
  <c r="D26746" i="29" s="1"/>
  <c r="D26747" i="29" s="1"/>
  <c r="D26748" i="29" s="1"/>
  <c r="D26749" i="29" s="1"/>
  <c r="D26750" i="29" s="1"/>
  <c r="D26751" i="29" s="1"/>
  <c r="D26752" i="29" s="1"/>
  <c r="D26753" i="29" s="1"/>
  <c r="D26754" i="29" s="1"/>
  <c r="D26755" i="29" s="1"/>
  <c r="D26756" i="29" s="1"/>
  <c r="D26757" i="29" s="1"/>
  <c r="D26758" i="29" s="1"/>
  <c r="D26759" i="29" s="1"/>
  <c r="D26760" i="29" s="1"/>
  <c r="D26761" i="29" s="1"/>
  <c r="D26762" i="29" s="1"/>
  <c r="D26763" i="29" s="1"/>
  <c r="D26764" i="29" s="1"/>
  <c r="D26765" i="29" s="1"/>
  <c r="D26766" i="29" s="1"/>
  <c r="D26767" i="29" s="1"/>
  <c r="D26768" i="29" s="1"/>
  <c r="D26769" i="29" s="1"/>
  <c r="D26770" i="29" s="1"/>
  <c r="D26771" i="29" s="1"/>
  <c r="D26772" i="29" s="1"/>
  <c r="D26773" i="29" s="1"/>
  <c r="D26774" i="29" s="1"/>
  <c r="D26775" i="29" s="1"/>
  <c r="D26776" i="29" s="1"/>
  <c r="D26777" i="29" s="1"/>
  <c r="D26778" i="29" s="1"/>
  <c r="D26779" i="29" s="1"/>
  <c r="D26780" i="29" s="1"/>
  <c r="D26781" i="29" s="1"/>
  <c r="D26782" i="29" s="1"/>
  <c r="D26783" i="29" s="1"/>
  <c r="D26784" i="29" s="1"/>
  <c r="D26785" i="29" s="1"/>
  <c r="D26786" i="29" s="1"/>
  <c r="D26787" i="29" s="1"/>
  <c r="D26788" i="29" s="1"/>
  <c r="D26789" i="29" s="1"/>
  <c r="D26790" i="29" s="1"/>
  <c r="D26791" i="29" s="1"/>
  <c r="D26792" i="29" s="1"/>
  <c r="D26793" i="29" s="1"/>
  <c r="D26794" i="29" s="1"/>
  <c r="D26795" i="29" s="1"/>
  <c r="D26796" i="29" s="1"/>
  <c r="D26797" i="29" s="1"/>
  <c r="D26798" i="29" s="1"/>
  <c r="D26799" i="29" s="1"/>
  <c r="D26800" i="29" s="1"/>
  <c r="D26801" i="29" s="1"/>
  <c r="D26802" i="29" s="1"/>
  <c r="D26803" i="29" s="1"/>
  <c r="D26804" i="29" s="1"/>
  <c r="D26805" i="29" s="1"/>
  <c r="D26806" i="29" s="1"/>
  <c r="D26807" i="29" s="1"/>
  <c r="D26808" i="29" s="1"/>
  <c r="D26809" i="29" s="1"/>
  <c r="D26810" i="29" s="1"/>
  <c r="D26811" i="29" s="1"/>
  <c r="D26812" i="29" s="1"/>
  <c r="D26813" i="29" s="1"/>
  <c r="D26814" i="29" s="1"/>
  <c r="D26815" i="29" s="1"/>
  <c r="D26816" i="29" s="1"/>
  <c r="D26817" i="29" s="1"/>
  <c r="D26818" i="29" s="1"/>
  <c r="D26819" i="29" s="1"/>
  <c r="D26820" i="29" s="1"/>
  <c r="D26821" i="29" s="1"/>
  <c r="D26822" i="29" s="1"/>
  <c r="D26823" i="29" s="1"/>
  <c r="D26824" i="29" s="1"/>
  <c r="D26825" i="29" s="1"/>
  <c r="D26826" i="29" s="1"/>
  <c r="D26827" i="29" s="1"/>
  <c r="D26828" i="29" s="1"/>
  <c r="D26829" i="29" s="1"/>
  <c r="D26830" i="29" s="1"/>
  <c r="D26831" i="29" s="1"/>
  <c r="D26832" i="29" s="1"/>
  <c r="D26833" i="29" s="1"/>
  <c r="D26834" i="29" s="1"/>
  <c r="D26835" i="29" s="1"/>
  <c r="D26836" i="29" s="1"/>
  <c r="D26837" i="29" s="1"/>
  <c r="D26838" i="29" s="1"/>
  <c r="D26839" i="29" s="1"/>
  <c r="D26840" i="29" s="1"/>
  <c r="D26841" i="29" s="1"/>
  <c r="D26842" i="29" s="1"/>
  <c r="D26843" i="29" s="1"/>
  <c r="D26844" i="29" s="1"/>
  <c r="D26845" i="29" s="1"/>
  <c r="D26846" i="29" s="1"/>
  <c r="D26847" i="29" s="1"/>
  <c r="D26848" i="29" s="1"/>
  <c r="D26849" i="29" s="1"/>
  <c r="D26850" i="29" s="1"/>
  <c r="D26851" i="29" s="1"/>
  <c r="D26852" i="29" s="1"/>
  <c r="D26853" i="29" s="1"/>
  <c r="D26854" i="29" s="1"/>
  <c r="D26855" i="29" s="1"/>
  <c r="D26856" i="29" s="1"/>
  <c r="D26857" i="29" s="1"/>
  <c r="D26858" i="29" s="1"/>
  <c r="D26859" i="29" s="1"/>
  <c r="D26860" i="29" s="1"/>
  <c r="D26861" i="29" s="1"/>
  <c r="D26862" i="29" s="1"/>
  <c r="D26863" i="29" s="1"/>
  <c r="D26864" i="29" s="1"/>
  <c r="D26865" i="29" s="1"/>
  <c r="D26866" i="29" s="1"/>
  <c r="D26867" i="29" s="1"/>
  <c r="D26868" i="29" s="1"/>
  <c r="D26869" i="29" s="1"/>
  <c r="D26870" i="29" s="1"/>
  <c r="D26871" i="29" s="1"/>
  <c r="D26872" i="29" s="1"/>
  <c r="D26873" i="29" s="1"/>
  <c r="D26874" i="29" s="1"/>
  <c r="D26875" i="29" s="1"/>
  <c r="D26876" i="29" s="1"/>
  <c r="D26877" i="29" s="1"/>
  <c r="D26878" i="29" s="1"/>
  <c r="D26879" i="29" s="1"/>
  <c r="D26880" i="29" s="1"/>
  <c r="D26881" i="29" s="1"/>
  <c r="D26882" i="29" s="1"/>
  <c r="D26883" i="29" s="1"/>
  <c r="D26884" i="29" s="1"/>
  <c r="D26885" i="29" s="1"/>
  <c r="D26886" i="29" s="1"/>
  <c r="D26887" i="29" s="1"/>
  <c r="D26888" i="29" s="1"/>
  <c r="D26889" i="29" s="1"/>
  <c r="D26890" i="29" s="1"/>
  <c r="D26891" i="29" s="1"/>
  <c r="D26892" i="29" s="1"/>
  <c r="D26893" i="29" s="1"/>
  <c r="D26894" i="29" s="1"/>
  <c r="D26895" i="29" s="1"/>
  <c r="D26896" i="29" s="1"/>
  <c r="D26897" i="29" s="1"/>
  <c r="D26898" i="29" s="1"/>
  <c r="D26899" i="29" s="1"/>
  <c r="D26900" i="29" s="1"/>
  <c r="D26901" i="29" s="1"/>
  <c r="D26902" i="29" s="1"/>
  <c r="D26903" i="29" s="1"/>
  <c r="D26904" i="29" s="1"/>
  <c r="D26905" i="29" s="1"/>
  <c r="D26906" i="29" s="1"/>
  <c r="D26907" i="29" s="1"/>
  <c r="D26908" i="29" s="1"/>
  <c r="D26909" i="29" s="1"/>
  <c r="D26910" i="29" s="1"/>
  <c r="D26911" i="29" s="1"/>
  <c r="D26912" i="29" s="1"/>
  <c r="D26913" i="29" s="1"/>
  <c r="D26914" i="29" s="1"/>
  <c r="D26915" i="29" s="1"/>
  <c r="D26916" i="29" s="1"/>
  <c r="D26917" i="29" s="1"/>
  <c r="D26918" i="29" s="1"/>
  <c r="D26919" i="29" s="1"/>
  <c r="D26920" i="29" s="1"/>
  <c r="D26921" i="29" s="1"/>
  <c r="D26922" i="29" s="1"/>
  <c r="D26923" i="29" s="1"/>
  <c r="D26924" i="29" s="1"/>
  <c r="D26925" i="29" s="1"/>
  <c r="D26926" i="29" s="1"/>
  <c r="D26927" i="29" s="1"/>
  <c r="D26928" i="29" s="1"/>
  <c r="D26929" i="29" s="1"/>
  <c r="D26930" i="29" s="1"/>
  <c r="D26931" i="29" s="1"/>
  <c r="D26932" i="29" s="1"/>
  <c r="D26933" i="29" s="1"/>
  <c r="D26934" i="29" s="1"/>
  <c r="D26935" i="29" s="1"/>
  <c r="D26936" i="29" s="1"/>
  <c r="D26937" i="29" s="1"/>
  <c r="D26938" i="29" s="1"/>
  <c r="D26939" i="29" s="1"/>
  <c r="D26940" i="29" s="1"/>
  <c r="D26941" i="29" s="1"/>
  <c r="D26942" i="29" s="1"/>
  <c r="D26943" i="29" s="1"/>
  <c r="D26944" i="29" s="1"/>
  <c r="D26945" i="29" s="1"/>
  <c r="D26946" i="29" s="1"/>
  <c r="D26947" i="29" s="1"/>
  <c r="D26948" i="29" s="1"/>
  <c r="D26949" i="29" s="1"/>
  <c r="D26950" i="29" s="1"/>
  <c r="D26951" i="29" s="1"/>
  <c r="D26952" i="29" s="1"/>
  <c r="D26953" i="29" s="1"/>
  <c r="D26954" i="29" s="1"/>
  <c r="D26955" i="29" s="1"/>
  <c r="D26956" i="29" s="1"/>
  <c r="D26957" i="29" s="1"/>
  <c r="D26958" i="29" s="1"/>
  <c r="D26959" i="29" s="1"/>
  <c r="D26960" i="29" s="1"/>
  <c r="D26961" i="29" s="1"/>
  <c r="D26962" i="29" s="1"/>
  <c r="D26963" i="29" s="1"/>
  <c r="D26964" i="29" s="1"/>
  <c r="D26965" i="29" s="1"/>
  <c r="D26966" i="29" s="1"/>
  <c r="D26967" i="29" s="1"/>
  <c r="D26968" i="29" s="1"/>
  <c r="D26969" i="29" s="1"/>
  <c r="D26970" i="29" s="1"/>
  <c r="D26971" i="29" s="1"/>
  <c r="D26972" i="29" s="1"/>
  <c r="D26973" i="29" s="1"/>
  <c r="D26974" i="29" s="1"/>
  <c r="D26975" i="29" s="1"/>
  <c r="D26976" i="29" s="1"/>
  <c r="D26977" i="29" s="1"/>
  <c r="D26978" i="29" s="1"/>
  <c r="D26979" i="29" s="1"/>
  <c r="D26980" i="29" s="1"/>
  <c r="D26981" i="29" s="1"/>
  <c r="D26982" i="29" s="1"/>
  <c r="D26983" i="29" s="1"/>
  <c r="D26984" i="29" s="1"/>
  <c r="D26985" i="29" s="1"/>
  <c r="D26986" i="29" s="1"/>
  <c r="D26987" i="29" s="1"/>
  <c r="D26988" i="29" s="1"/>
  <c r="D26989" i="29" s="1"/>
  <c r="D26990" i="29" s="1"/>
  <c r="D26991" i="29" s="1"/>
  <c r="D26992" i="29" s="1"/>
  <c r="D26993" i="29" s="1"/>
  <c r="D26994" i="29" s="1"/>
  <c r="D26995" i="29" s="1"/>
  <c r="D26996" i="29" s="1"/>
  <c r="D26997" i="29" s="1"/>
  <c r="D26998" i="29" s="1"/>
  <c r="D26999" i="29" s="1"/>
  <c r="D27000" i="29" s="1"/>
  <c r="D27001" i="29" s="1"/>
  <c r="D27002" i="29" s="1"/>
  <c r="D27003" i="29" s="1"/>
  <c r="D27004" i="29" s="1"/>
  <c r="D27005" i="29" s="1"/>
  <c r="D27006" i="29" s="1"/>
  <c r="D27007" i="29" s="1"/>
  <c r="D27008" i="29" s="1"/>
  <c r="D27009" i="29" s="1"/>
  <c r="D27010" i="29" s="1"/>
  <c r="D27011" i="29" s="1"/>
  <c r="D27012" i="29" s="1"/>
  <c r="D27013" i="29" s="1"/>
  <c r="D27014" i="29" s="1"/>
  <c r="D27015" i="29" s="1"/>
  <c r="D27016" i="29" s="1"/>
  <c r="D27017" i="29" s="1"/>
  <c r="D27018" i="29" s="1"/>
  <c r="D27019" i="29" s="1"/>
  <c r="D27020" i="29" s="1"/>
  <c r="D27021" i="29" s="1"/>
  <c r="D27022" i="29" s="1"/>
  <c r="D27023" i="29" s="1"/>
  <c r="D27024" i="29" s="1"/>
  <c r="D27025" i="29" s="1"/>
  <c r="D27026" i="29" s="1"/>
  <c r="D27027" i="29" s="1"/>
  <c r="D27028" i="29" s="1"/>
  <c r="D27029" i="29" s="1"/>
  <c r="D27030" i="29" s="1"/>
  <c r="D27031" i="29" s="1"/>
  <c r="D27032" i="29" s="1"/>
  <c r="D27033" i="29" s="1"/>
  <c r="B26690" i="29"/>
  <c r="B26691" i="29" s="1"/>
  <c r="B26692" i="29" s="1"/>
  <c r="B26693" i="29" s="1"/>
  <c r="B26694" i="29" s="1"/>
  <c r="B26695" i="29" s="1"/>
  <c r="B26696" i="29" s="1"/>
  <c r="B26697" i="29" s="1"/>
  <c r="B26698" i="29" s="1"/>
  <c r="B26699" i="29" s="1"/>
  <c r="B26700" i="29" s="1"/>
  <c r="B26701" i="29" s="1"/>
  <c r="B26702" i="29" s="1"/>
  <c r="B26703" i="29" s="1"/>
  <c r="B26704" i="29" s="1"/>
  <c r="B26705" i="29" s="1"/>
  <c r="B26706" i="29" s="1"/>
  <c r="B26707" i="29" s="1"/>
  <c r="B26708" i="29" s="1"/>
  <c r="B26709" i="29" s="1"/>
  <c r="B26710" i="29" s="1"/>
  <c r="B26711" i="29" s="1"/>
  <c r="B26712" i="29" s="1"/>
  <c r="B26713" i="29" s="1"/>
  <c r="B26714" i="29" s="1"/>
  <c r="B26715" i="29" s="1"/>
  <c r="B26716" i="29" s="1"/>
  <c r="B26717" i="29" s="1"/>
  <c r="B26718" i="29" s="1"/>
  <c r="B26719" i="29" s="1"/>
  <c r="B26720" i="29" s="1"/>
  <c r="B26721" i="29" s="1"/>
  <c r="B26722" i="29" s="1"/>
  <c r="B26723" i="29" s="1"/>
  <c r="B26724" i="29" s="1"/>
  <c r="B26725" i="29" s="1"/>
  <c r="B26726" i="29" s="1"/>
  <c r="B26727" i="29" s="1"/>
  <c r="B26728" i="29" s="1"/>
  <c r="B26729" i="29" s="1"/>
  <c r="B26730" i="29" s="1"/>
  <c r="B26731" i="29" s="1"/>
  <c r="B26732" i="29" s="1"/>
  <c r="B26733" i="29" s="1"/>
  <c r="B26734" i="29" s="1"/>
  <c r="B26735" i="29" s="1"/>
  <c r="B26736" i="29" s="1"/>
  <c r="B26737" i="29" s="1"/>
  <c r="B26738" i="29" s="1"/>
  <c r="B26739" i="29" s="1"/>
  <c r="B26740" i="29" s="1"/>
  <c r="B26741" i="29" s="1"/>
  <c r="B26742" i="29" s="1"/>
  <c r="B26743" i="29" s="1"/>
  <c r="B26744" i="29" s="1"/>
  <c r="B26745" i="29" s="1"/>
  <c r="B26746" i="29" s="1"/>
  <c r="B26747" i="29" s="1"/>
  <c r="B26748" i="29" s="1"/>
  <c r="B26749" i="29" s="1"/>
  <c r="B26750" i="29" s="1"/>
  <c r="B26751" i="29" s="1"/>
  <c r="B26752" i="29" s="1"/>
  <c r="B26753" i="29" s="1"/>
  <c r="B26754" i="29" s="1"/>
  <c r="B26755" i="29" s="1"/>
  <c r="B26756" i="29" s="1"/>
  <c r="B26757" i="29" s="1"/>
  <c r="B26758" i="29" s="1"/>
  <c r="B26759" i="29" s="1"/>
  <c r="B26760" i="29" s="1"/>
  <c r="B26761" i="29" s="1"/>
  <c r="B26762" i="29" s="1"/>
  <c r="B26763" i="29" s="1"/>
  <c r="B26764" i="29" s="1"/>
  <c r="B26765" i="29" s="1"/>
  <c r="B26766" i="29" s="1"/>
  <c r="B26767" i="29" s="1"/>
  <c r="B26768" i="29" s="1"/>
  <c r="B26769" i="29" s="1"/>
  <c r="B26770" i="29" s="1"/>
  <c r="B26771" i="29" s="1"/>
  <c r="B26772" i="29" s="1"/>
  <c r="B26773" i="29" s="1"/>
  <c r="B26774" i="29" s="1"/>
  <c r="B26775" i="29" s="1"/>
  <c r="B26776" i="29" s="1"/>
  <c r="B26777" i="29" s="1"/>
  <c r="B26778" i="29" s="1"/>
  <c r="B26779" i="29" s="1"/>
  <c r="B26780" i="29" s="1"/>
  <c r="B26781" i="29" s="1"/>
  <c r="B26782" i="29" s="1"/>
  <c r="B26783" i="29" s="1"/>
  <c r="B26784" i="29" s="1"/>
  <c r="B26785" i="29" s="1"/>
  <c r="B26786" i="29" s="1"/>
  <c r="B26787" i="29" s="1"/>
  <c r="B26788" i="29" s="1"/>
  <c r="B26789" i="29" s="1"/>
  <c r="B26790" i="29" s="1"/>
  <c r="B26791" i="29" s="1"/>
  <c r="B26792" i="29" s="1"/>
  <c r="B26793" i="29" s="1"/>
  <c r="B26794" i="29" s="1"/>
  <c r="B26795" i="29" s="1"/>
  <c r="B26796" i="29" s="1"/>
  <c r="B26797" i="29" s="1"/>
  <c r="B26798" i="29" s="1"/>
  <c r="B26799" i="29" s="1"/>
  <c r="B26800" i="29" s="1"/>
  <c r="B26801" i="29" s="1"/>
  <c r="B26802" i="29" s="1"/>
  <c r="B26803" i="29" s="1"/>
  <c r="B26804" i="29" s="1"/>
  <c r="B26805" i="29" s="1"/>
  <c r="B26806" i="29" s="1"/>
  <c r="B26807" i="29" s="1"/>
  <c r="B26808" i="29" s="1"/>
  <c r="B26809" i="29" s="1"/>
  <c r="B26810" i="29" s="1"/>
  <c r="B26811" i="29" s="1"/>
  <c r="B26812" i="29" s="1"/>
  <c r="B26813" i="29" s="1"/>
  <c r="B26814" i="29" s="1"/>
  <c r="B26815" i="29" s="1"/>
  <c r="B26816" i="29" s="1"/>
  <c r="B26817" i="29" s="1"/>
  <c r="B26818" i="29" s="1"/>
  <c r="B26819" i="29" s="1"/>
  <c r="B26820" i="29" s="1"/>
  <c r="B26821" i="29" s="1"/>
  <c r="B26822" i="29" s="1"/>
  <c r="B26823" i="29" s="1"/>
  <c r="B26824" i="29" s="1"/>
  <c r="B26825" i="29" s="1"/>
  <c r="B26826" i="29" s="1"/>
  <c r="B26827" i="29" s="1"/>
  <c r="B26828" i="29" s="1"/>
  <c r="B26829" i="29" s="1"/>
  <c r="B26830" i="29" s="1"/>
  <c r="B26831" i="29" s="1"/>
  <c r="B26832" i="29" s="1"/>
  <c r="B26833" i="29" s="1"/>
  <c r="B26834" i="29" s="1"/>
  <c r="B26835" i="29" s="1"/>
  <c r="B26836" i="29" s="1"/>
  <c r="B26837" i="29" s="1"/>
  <c r="B26838" i="29" s="1"/>
  <c r="B26839" i="29" s="1"/>
  <c r="B26840" i="29" s="1"/>
  <c r="B26841" i="29" s="1"/>
  <c r="B26842" i="29" s="1"/>
  <c r="B26843" i="29" s="1"/>
  <c r="B26844" i="29" s="1"/>
  <c r="B26845" i="29" s="1"/>
  <c r="B26846" i="29" s="1"/>
  <c r="B26847" i="29" s="1"/>
  <c r="B26848" i="29" s="1"/>
  <c r="B26849" i="29" s="1"/>
  <c r="B26850" i="29" s="1"/>
  <c r="B26851" i="29" s="1"/>
  <c r="B26852" i="29" s="1"/>
  <c r="B26853" i="29" s="1"/>
  <c r="B26854" i="29" s="1"/>
  <c r="B26855" i="29" s="1"/>
  <c r="B26856" i="29" s="1"/>
  <c r="B26857" i="29" s="1"/>
  <c r="B26858" i="29" s="1"/>
  <c r="B26859" i="29" s="1"/>
  <c r="B26860" i="29" s="1"/>
  <c r="B26861" i="29" s="1"/>
  <c r="B26862" i="29" s="1"/>
  <c r="B26863" i="29" s="1"/>
  <c r="B26864" i="29" s="1"/>
  <c r="B26865" i="29" s="1"/>
  <c r="B26866" i="29" s="1"/>
  <c r="B26867" i="29" s="1"/>
  <c r="B26868" i="29" s="1"/>
  <c r="B26869" i="29" s="1"/>
  <c r="B26870" i="29" s="1"/>
  <c r="B26871" i="29" s="1"/>
  <c r="B26872" i="29" s="1"/>
  <c r="B26873" i="29" s="1"/>
  <c r="B26874" i="29" s="1"/>
  <c r="B26875" i="29" s="1"/>
  <c r="B26876" i="29" s="1"/>
  <c r="B26877" i="29" s="1"/>
  <c r="B26878" i="29" s="1"/>
  <c r="B26879" i="29" s="1"/>
  <c r="B26880" i="29" s="1"/>
  <c r="B26881" i="29" s="1"/>
  <c r="B26882" i="29" s="1"/>
  <c r="B26883" i="29" s="1"/>
  <c r="B26884" i="29" s="1"/>
  <c r="B26885" i="29" s="1"/>
  <c r="B26886" i="29" s="1"/>
  <c r="B26887" i="29" s="1"/>
  <c r="B26888" i="29" s="1"/>
  <c r="B26889" i="29" s="1"/>
  <c r="B26890" i="29" s="1"/>
  <c r="B26891" i="29" s="1"/>
  <c r="B26892" i="29" s="1"/>
  <c r="B26893" i="29" s="1"/>
  <c r="B26894" i="29" s="1"/>
  <c r="B26895" i="29" s="1"/>
  <c r="B26896" i="29" s="1"/>
  <c r="B26897" i="29" s="1"/>
  <c r="B26898" i="29" s="1"/>
  <c r="B26899" i="29" s="1"/>
  <c r="B26900" i="29" s="1"/>
  <c r="B26901" i="29" s="1"/>
  <c r="B26902" i="29" s="1"/>
  <c r="B26903" i="29" s="1"/>
  <c r="B26904" i="29" s="1"/>
  <c r="B26905" i="29" s="1"/>
  <c r="B26906" i="29" s="1"/>
  <c r="B26907" i="29" s="1"/>
  <c r="B26908" i="29" s="1"/>
  <c r="B26909" i="29" s="1"/>
  <c r="B26910" i="29" s="1"/>
  <c r="B26911" i="29" s="1"/>
  <c r="B26912" i="29" s="1"/>
  <c r="B26913" i="29" s="1"/>
  <c r="B26914" i="29" s="1"/>
  <c r="B26915" i="29" s="1"/>
  <c r="B26916" i="29" s="1"/>
  <c r="B26917" i="29" s="1"/>
  <c r="B26918" i="29" s="1"/>
  <c r="B26919" i="29" s="1"/>
  <c r="B26920" i="29" s="1"/>
  <c r="B26921" i="29" s="1"/>
  <c r="B26922" i="29" s="1"/>
  <c r="B26923" i="29" s="1"/>
  <c r="B26924" i="29" s="1"/>
  <c r="B26925" i="29" s="1"/>
  <c r="B26926" i="29" s="1"/>
  <c r="B26927" i="29" s="1"/>
  <c r="B26928" i="29" s="1"/>
  <c r="B26929" i="29" s="1"/>
  <c r="B26930" i="29" s="1"/>
  <c r="B26931" i="29" s="1"/>
  <c r="B26932" i="29" s="1"/>
  <c r="B26933" i="29" s="1"/>
  <c r="B26934" i="29" s="1"/>
  <c r="B26935" i="29" s="1"/>
  <c r="B26936" i="29" s="1"/>
  <c r="B26937" i="29" s="1"/>
  <c r="B26938" i="29" s="1"/>
  <c r="B26939" i="29" s="1"/>
  <c r="B26940" i="29" s="1"/>
  <c r="B26941" i="29" s="1"/>
  <c r="B26942" i="29" s="1"/>
  <c r="B26943" i="29" s="1"/>
  <c r="B26944" i="29" s="1"/>
  <c r="B26945" i="29" s="1"/>
  <c r="B26946" i="29" s="1"/>
  <c r="B26947" i="29" s="1"/>
  <c r="B26948" i="29" s="1"/>
  <c r="B26949" i="29" s="1"/>
  <c r="B26950" i="29" s="1"/>
  <c r="B26951" i="29" s="1"/>
  <c r="B26952" i="29" s="1"/>
  <c r="B26953" i="29" s="1"/>
  <c r="B26954" i="29" s="1"/>
  <c r="B26955" i="29" s="1"/>
  <c r="B26956" i="29" s="1"/>
  <c r="B26957" i="29" s="1"/>
  <c r="B26958" i="29" s="1"/>
  <c r="B26959" i="29" s="1"/>
  <c r="B26960" i="29" s="1"/>
  <c r="B26961" i="29" s="1"/>
  <c r="B26962" i="29" s="1"/>
  <c r="B26963" i="29" s="1"/>
  <c r="B26964" i="29" s="1"/>
  <c r="B26965" i="29" s="1"/>
  <c r="B26966" i="29" s="1"/>
  <c r="B26967" i="29" s="1"/>
  <c r="B26968" i="29" s="1"/>
  <c r="B26969" i="29" s="1"/>
  <c r="B26970" i="29" s="1"/>
  <c r="B26971" i="29" s="1"/>
  <c r="B26972" i="29" s="1"/>
  <c r="B26973" i="29" s="1"/>
  <c r="B26974" i="29" s="1"/>
  <c r="B26975" i="29" s="1"/>
  <c r="B26976" i="29" s="1"/>
  <c r="B26977" i="29" s="1"/>
  <c r="B26978" i="29" s="1"/>
  <c r="B26979" i="29" s="1"/>
  <c r="B26980" i="29" s="1"/>
  <c r="B26981" i="29" s="1"/>
  <c r="B26982" i="29" s="1"/>
  <c r="B26983" i="29" s="1"/>
  <c r="B26984" i="29" s="1"/>
  <c r="B26985" i="29" s="1"/>
  <c r="B26986" i="29" s="1"/>
  <c r="B26987" i="29" s="1"/>
  <c r="B26988" i="29" s="1"/>
  <c r="B26989" i="29" s="1"/>
  <c r="B26990" i="29" s="1"/>
  <c r="B26991" i="29" s="1"/>
  <c r="B26992" i="29" s="1"/>
  <c r="B26993" i="29" s="1"/>
  <c r="B26994" i="29" s="1"/>
  <c r="B26995" i="29" s="1"/>
  <c r="B26996" i="29" s="1"/>
  <c r="B26997" i="29" s="1"/>
  <c r="B26998" i="29" s="1"/>
  <c r="B26999" i="29" s="1"/>
  <c r="B27000" i="29" s="1"/>
  <c r="B27001" i="29" s="1"/>
  <c r="B27002" i="29" s="1"/>
  <c r="B27003" i="29" s="1"/>
  <c r="B27004" i="29" s="1"/>
  <c r="B27005" i="29" s="1"/>
  <c r="B27006" i="29" s="1"/>
  <c r="B27007" i="29" s="1"/>
  <c r="B27008" i="29" s="1"/>
  <c r="B27009" i="29" s="1"/>
  <c r="B27010" i="29" s="1"/>
  <c r="B27011" i="29" s="1"/>
  <c r="B27012" i="29" s="1"/>
  <c r="B27013" i="29" s="1"/>
  <c r="B27014" i="29" s="1"/>
  <c r="B27015" i="29" s="1"/>
  <c r="B27016" i="29" s="1"/>
  <c r="B27017" i="29" s="1"/>
  <c r="B27018" i="29" s="1"/>
  <c r="B27019" i="29" s="1"/>
  <c r="B27020" i="29" s="1"/>
  <c r="B27021" i="29" s="1"/>
  <c r="B27022" i="29" s="1"/>
  <c r="B27023" i="29" s="1"/>
  <c r="B27024" i="29" s="1"/>
  <c r="B27025" i="29" s="1"/>
  <c r="B27026" i="29" s="1"/>
  <c r="B27027" i="29" s="1"/>
  <c r="B27028" i="29" s="1"/>
  <c r="B27029" i="29" s="1"/>
  <c r="B27030" i="29" s="1"/>
  <c r="B27031" i="29" s="1"/>
  <c r="B27032" i="29" s="1"/>
  <c r="B27033" i="29" s="1"/>
  <c r="B27034" i="29" s="1"/>
  <c r="B27035" i="29" s="1"/>
  <c r="B27036" i="29" s="1"/>
  <c r="B27037" i="29" s="1"/>
  <c r="B27038" i="29" s="1"/>
  <c r="B27039" i="29" s="1"/>
  <c r="B27040" i="29" s="1"/>
  <c r="B27041" i="29" s="1"/>
  <c r="B27042" i="29" s="1"/>
  <c r="B27043" i="29" s="1"/>
  <c r="B27044" i="29" s="1"/>
  <c r="B27045" i="29" s="1"/>
  <c r="B27046" i="29" s="1"/>
  <c r="B27047" i="29" s="1"/>
  <c r="B27048" i="29" s="1"/>
  <c r="B27049" i="29" s="1"/>
  <c r="B27050" i="29" s="1"/>
  <c r="B27051" i="29" s="1"/>
  <c r="B27052" i="29" s="1"/>
  <c r="B27053" i="29" s="1"/>
  <c r="C26690" i="29"/>
  <c r="C26691" i="29" s="1"/>
  <c r="C26692" i="29" s="1"/>
  <c r="C26693" i="29" s="1"/>
  <c r="C26694" i="29" s="1"/>
  <c r="C26695" i="29" s="1"/>
  <c r="C26696" i="29" s="1"/>
  <c r="C26697" i="29" s="1"/>
  <c r="C26698" i="29" s="1"/>
  <c r="C26699" i="29" s="1"/>
  <c r="C26700" i="29" s="1"/>
  <c r="C26701" i="29" s="1"/>
  <c r="C26702" i="29" s="1"/>
  <c r="C26703" i="29" s="1"/>
  <c r="C26704" i="29" s="1"/>
  <c r="C26705" i="29" s="1"/>
  <c r="C26706" i="29" s="1"/>
  <c r="C26707" i="29" s="1"/>
  <c r="C26708" i="29" s="1"/>
  <c r="C26709" i="29" s="1"/>
  <c r="C26710" i="29" s="1"/>
  <c r="C26711" i="29" s="1"/>
  <c r="C26712" i="29" s="1"/>
  <c r="C26713" i="29" s="1"/>
  <c r="C26714" i="29" s="1"/>
  <c r="C26715" i="29" s="1"/>
  <c r="C26716" i="29" s="1"/>
  <c r="C26717" i="29" s="1"/>
  <c r="C26718" i="29" s="1"/>
  <c r="C26719" i="29" s="1"/>
  <c r="C26720" i="29" s="1"/>
  <c r="C26721" i="29" s="1"/>
  <c r="C26722" i="29" s="1"/>
  <c r="C26723" i="29" s="1"/>
  <c r="C26724" i="29" s="1"/>
  <c r="C26725" i="29" s="1"/>
  <c r="C26726" i="29" s="1"/>
  <c r="C26727" i="29" s="1"/>
  <c r="C26728" i="29" s="1"/>
  <c r="C26729" i="29" s="1"/>
  <c r="C26730" i="29" s="1"/>
  <c r="C26731" i="29" s="1"/>
  <c r="C26732" i="29" s="1"/>
  <c r="C26733" i="29" s="1"/>
  <c r="C26734" i="29" s="1"/>
  <c r="C26735" i="29" s="1"/>
  <c r="C26736" i="29" s="1"/>
  <c r="C26737" i="29" s="1"/>
  <c r="C26738" i="29" s="1"/>
  <c r="C26739" i="29" s="1"/>
  <c r="C26740" i="29" s="1"/>
  <c r="C26741" i="29" s="1"/>
  <c r="C26742" i="29" s="1"/>
  <c r="C26743" i="29" s="1"/>
  <c r="C26744" i="29" s="1"/>
  <c r="C26745" i="29" s="1"/>
  <c r="C26746" i="29" s="1"/>
  <c r="C26747" i="29" s="1"/>
  <c r="C26748" i="29" s="1"/>
  <c r="C26749" i="29" s="1"/>
  <c r="C26750" i="29" s="1"/>
  <c r="C26751" i="29" s="1"/>
  <c r="C26752" i="29" s="1"/>
  <c r="C26753" i="29" s="1"/>
  <c r="C26754" i="29" s="1"/>
  <c r="C26755" i="29" s="1"/>
  <c r="C26756" i="29" s="1"/>
  <c r="C26757" i="29" s="1"/>
  <c r="C26758" i="29" s="1"/>
  <c r="C26759" i="29" s="1"/>
  <c r="C26760" i="29" s="1"/>
  <c r="C26761" i="29" s="1"/>
  <c r="C26762" i="29" s="1"/>
  <c r="C26763" i="29" s="1"/>
  <c r="C26764" i="29" s="1"/>
  <c r="C26765" i="29" s="1"/>
  <c r="C26766" i="29" s="1"/>
  <c r="C26767" i="29" s="1"/>
  <c r="C26768" i="29" s="1"/>
  <c r="C26769" i="29" s="1"/>
  <c r="C26770" i="29" s="1"/>
  <c r="C26771" i="29" s="1"/>
  <c r="C26772" i="29" s="1"/>
  <c r="C26773" i="29" s="1"/>
  <c r="C26774" i="29" s="1"/>
  <c r="C26775" i="29" s="1"/>
  <c r="C26776" i="29" s="1"/>
  <c r="C26777" i="29" s="1"/>
  <c r="C26778" i="29" s="1"/>
  <c r="C26779" i="29" s="1"/>
  <c r="C26780" i="29" s="1"/>
  <c r="C26781" i="29" s="1"/>
  <c r="C26782" i="29" s="1"/>
  <c r="C26783" i="29" s="1"/>
  <c r="C26784" i="29" s="1"/>
  <c r="C26785" i="29" s="1"/>
  <c r="C26786" i="29" s="1"/>
  <c r="C26787" i="29" s="1"/>
  <c r="C26788" i="29" s="1"/>
  <c r="C26789" i="29" s="1"/>
  <c r="C26790" i="29" s="1"/>
  <c r="C26791" i="29" s="1"/>
  <c r="C26792" i="29" s="1"/>
  <c r="C26793" i="29" s="1"/>
  <c r="C26794" i="29" s="1"/>
  <c r="C26795" i="29" s="1"/>
  <c r="C26796" i="29" s="1"/>
  <c r="C26797" i="29" s="1"/>
  <c r="C26798" i="29" s="1"/>
  <c r="C26799" i="29" s="1"/>
  <c r="C26800" i="29" s="1"/>
  <c r="C26801" i="29" s="1"/>
  <c r="C26802" i="29" s="1"/>
  <c r="C26803" i="29" s="1"/>
  <c r="C26804" i="29" s="1"/>
  <c r="C26805" i="29" s="1"/>
  <c r="C26806" i="29" s="1"/>
  <c r="C26807" i="29" s="1"/>
  <c r="C26808" i="29" s="1"/>
  <c r="C26809" i="29" s="1"/>
  <c r="C26810" i="29" s="1"/>
  <c r="C26811" i="29" s="1"/>
  <c r="C26812" i="29" s="1"/>
  <c r="C26813" i="29" s="1"/>
  <c r="C26814" i="29" s="1"/>
  <c r="C26815" i="29" s="1"/>
  <c r="C26816" i="29" s="1"/>
  <c r="C26817" i="29" s="1"/>
  <c r="C26818" i="29" s="1"/>
  <c r="C26819" i="29" s="1"/>
  <c r="C26820" i="29" s="1"/>
  <c r="C26821" i="29" s="1"/>
  <c r="C26822" i="29" s="1"/>
  <c r="C26823" i="29" s="1"/>
  <c r="C26824" i="29" s="1"/>
  <c r="C26825" i="29" s="1"/>
  <c r="C26826" i="29" s="1"/>
  <c r="C26827" i="29" s="1"/>
  <c r="C26828" i="29" s="1"/>
  <c r="C26829" i="29" s="1"/>
  <c r="C26830" i="29" s="1"/>
  <c r="C26831" i="29" s="1"/>
  <c r="C26832" i="29" s="1"/>
  <c r="C26833" i="29" s="1"/>
  <c r="C26834" i="29" s="1"/>
  <c r="C26835" i="29" s="1"/>
  <c r="C26836" i="29" s="1"/>
  <c r="C26837" i="29" s="1"/>
  <c r="C26838" i="29" s="1"/>
  <c r="C26839" i="29" s="1"/>
  <c r="C26840" i="29" s="1"/>
  <c r="C26841" i="29" s="1"/>
  <c r="C26842" i="29" s="1"/>
  <c r="C26843" i="29" s="1"/>
  <c r="C26844" i="29" s="1"/>
  <c r="C26845" i="29" s="1"/>
  <c r="C26846" i="29" s="1"/>
  <c r="C26847" i="29" s="1"/>
  <c r="C26848" i="29" s="1"/>
  <c r="C26849" i="29" s="1"/>
  <c r="C26850" i="29" s="1"/>
  <c r="C26851" i="29" s="1"/>
  <c r="C26852" i="29" s="1"/>
  <c r="C26853" i="29" s="1"/>
  <c r="C26854" i="29" s="1"/>
  <c r="C26855" i="29" s="1"/>
  <c r="C26856" i="29" s="1"/>
  <c r="C26857" i="29" s="1"/>
  <c r="C26858" i="29" s="1"/>
  <c r="C26859" i="29" s="1"/>
  <c r="C26860" i="29" s="1"/>
  <c r="C26861" i="29" s="1"/>
  <c r="C26862" i="29" s="1"/>
  <c r="C26863" i="29" s="1"/>
  <c r="C26864" i="29" s="1"/>
  <c r="C26865" i="29" s="1"/>
  <c r="C26866" i="29" s="1"/>
  <c r="C26867" i="29" s="1"/>
  <c r="C26868" i="29" s="1"/>
  <c r="C26869" i="29" s="1"/>
  <c r="C26870" i="29" s="1"/>
  <c r="C26871" i="29" s="1"/>
  <c r="C26872" i="29" s="1"/>
  <c r="C26873" i="29" s="1"/>
  <c r="C26874" i="29" s="1"/>
  <c r="C26875" i="29" s="1"/>
  <c r="C26876" i="29" s="1"/>
  <c r="C26877" i="29" s="1"/>
  <c r="C26878" i="29" s="1"/>
  <c r="C26879" i="29" s="1"/>
  <c r="C26880" i="29" s="1"/>
  <c r="C26881" i="29" s="1"/>
  <c r="C26882" i="29" s="1"/>
  <c r="C26883" i="29" s="1"/>
  <c r="C26884" i="29" s="1"/>
  <c r="C26885" i="29" s="1"/>
  <c r="C26886" i="29" s="1"/>
  <c r="C26887" i="29" s="1"/>
  <c r="C26888" i="29" s="1"/>
  <c r="C26889" i="29" s="1"/>
  <c r="C26890" i="29" s="1"/>
  <c r="C26891" i="29" s="1"/>
  <c r="C26892" i="29" s="1"/>
  <c r="C26893" i="29" s="1"/>
  <c r="C26894" i="29" s="1"/>
  <c r="C26895" i="29" s="1"/>
  <c r="C26896" i="29" s="1"/>
  <c r="C26897" i="29" s="1"/>
  <c r="C26898" i="29" s="1"/>
  <c r="C26899" i="29" s="1"/>
  <c r="C26900" i="29" s="1"/>
  <c r="C26901" i="29" s="1"/>
  <c r="C26902" i="29" s="1"/>
  <c r="C26903" i="29" s="1"/>
  <c r="C26904" i="29" s="1"/>
  <c r="C26905" i="29" s="1"/>
  <c r="C26906" i="29" s="1"/>
  <c r="C26907" i="29" s="1"/>
  <c r="C26908" i="29" s="1"/>
  <c r="C26909" i="29" s="1"/>
  <c r="C26910" i="29" s="1"/>
  <c r="C26911" i="29" s="1"/>
  <c r="C26912" i="29" s="1"/>
  <c r="C26913" i="29" s="1"/>
  <c r="C26914" i="29" s="1"/>
  <c r="C26915" i="29" s="1"/>
  <c r="C26916" i="29" s="1"/>
  <c r="C26917" i="29" s="1"/>
  <c r="C26918" i="29" s="1"/>
  <c r="C26919" i="29" s="1"/>
  <c r="C26920" i="29" s="1"/>
  <c r="C26921" i="29" s="1"/>
  <c r="C26922" i="29" s="1"/>
  <c r="C26923" i="29" s="1"/>
  <c r="C26924" i="29" s="1"/>
  <c r="C26925" i="29" s="1"/>
  <c r="C26926" i="29" s="1"/>
  <c r="C26927" i="29" s="1"/>
  <c r="C26928" i="29" s="1"/>
  <c r="C26929" i="29" s="1"/>
  <c r="C26930" i="29" s="1"/>
  <c r="C26931" i="29" s="1"/>
  <c r="C26932" i="29" s="1"/>
  <c r="C26933" i="29" s="1"/>
  <c r="C26934" i="29" s="1"/>
  <c r="C26935" i="29" s="1"/>
  <c r="C26936" i="29" s="1"/>
  <c r="C26937" i="29" s="1"/>
  <c r="C26938" i="29" s="1"/>
  <c r="C26939" i="29" s="1"/>
  <c r="C26940" i="29" s="1"/>
  <c r="C26941" i="29" s="1"/>
  <c r="C26942" i="29" s="1"/>
  <c r="C26943" i="29" s="1"/>
  <c r="C26944" i="29" s="1"/>
  <c r="C26945" i="29" s="1"/>
  <c r="C26946" i="29" s="1"/>
  <c r="C26947" i="29" s="1"/>
  <c r="C26948" i="29" s="1"/>
  <c r="C26949" i="29" s="1"/>
  <c r="C26950" i="29" s="1"/>
  <c r="C26951" i="29" s="1"/>
  <c r="C26952" i="29" s="1"/>
  <c r="C26953" i="29" s="1"/>
  <c r="C26954" i="29" s="1"/>
  <c r="C26955" i="29" s="1"/>
  <c r="C26956" i="29" s="1"/>
  <c r="C26957" i="29" s="1"/>
  <c r="C26958" i="29" s="1"/>
  <c r="C26959" i="29" s="1"/>
  <c r="C26960" i="29" s="1"/>
  <c r="C26961" i="29" s="1"/>
  <c r="C26962" i="29" s="1"/>
  <c r="C26963" i="29" s="1"/>
  <c r="C26964" i="29" s="1"/>
  <c r="C26965" i="29" s="1"/>
  <c r="C26966" i="29" s="1"/>
  <c r="C26967" i="29" s="1"/>
  <c r="C26968" i="29" s="1"/>
  <c r="C26969" i="29" s="1"/>
  <c r="C26970" i="29" s="1"/>
  <c r="C26971" i="29" s="1"/>
  <c r="C26972" i="29" s="1"/>
  <c r="C26973" i="29" s="1"/>
  <c r="C26974" i="29" s="1"/>
  <c r="C26975" i="29" s="1"/>
  <c r="C26976" i="29" s="1"/>
  <c r="C26977" i="29" s="1"/>
  <c r="C26978" i="29" s="1"/>
  <c r="C26979" i="29" s="1"/>
  <c r="C26980" i="29" s="1"/>
  <c r="C26981" i="29" s="1"/>
  <c r="C26982" i="29" s="1"/>
  <c r="C26983" i="29" s="1"/>
  <c r="C26984" i="29" s="1"/>
  <c r="C26985" i="29" s="1"/>
  <c r="C26986" i="29" s="1"/>
  <c r="C26987" i="29" s="1"/>
  <c r="C26988" i="29" s="1"/>
  <c r="C26989" i="29" s="1"/>
  <c r="C26990" i="29" s="1"/>
  <c r="C26991" i="29" s="1"/>
  <c r="C26992" i="29" s="1"/>
  <c r="C26993" i="29" s="1"/>
  <c r="C26994" i="29" s="1"/>
  <c r="C26995" i="29" s="1"/>
  <c r="C26996" i="29" s="1"/>
  <c r="C26997" i="29" s="1"/>
  <c r="C26998" i="29" s="1"/>
  <c r="C26999" i="29" s="1"/>
  <c r="C27000" i="29" s="1"/>
  <c r="C27001" i="29" s="1"/>
  <c r="C27002" i="29" s="1"/>
  <c r="C27003" i="29" s="1"/>
  <c r="C27004" i="29" s="1"/>
  <c r="C27005" i="29" s="1"/>
  <c r="C27006" i="29" s="1"/>
  <c r="C27007" i="29" s="1"/>
  <c r="C27008" i="29" s="1"/>
  <c r="C27009" i="29" s="1"/>
  <c r="C27010" i="29" s="1"/>
  <c r="C27011" i="29" s="1"/>
  <c r="C27012" i="29" s="1"/>
  <c r="C27013" i="29" s="1"/>
  <c r="C27014" i="29" s="1"/>
  <c r="C27015" i="29" s="1"/>
  <c r="C27016" i="29" s="1"/>
  <c r="C27017" i="29" s="1"/>
  <c r="C27018" i="29" s="1"/>
  <c r="C27019" i="29" s="1"/>
  <c r="C27020" i="29" s="1"/>
  <c r="C27021" i="29" s="1"/>
  <c r="C27022" i="29" s="1"/>
  <c r="C27023" i="29" s="1"/>
  <c r="C27024" i="29" s="1"/>
  <c r="C27025" i="29" s="1"/>
  <c r="C27026" i="29" s="1"/>
  <c r="C27027" i="29" s="1"/>
  <c r="C27028" i="29" s="1"/>
  <c r="C27029" i="29" s="1"/>
  <c r="C27030" i="29" s="1"/>
  <c r="C27031" i="29" s="1"/>
  <c r="C27032" i="29" s="1"/>
  <c r="C27033" i="29" s="1"/>
  <c r="C27034" i="29" s="1"/>
  <c r="C27035" i="29" s="1"/>
  <c r="C27036" i="29" s="1"/>
  <c r="C27037" i="29" s="1"/>
  <c r="C27038" i="29" s="1"/>
  <c r="C27039" i="29" s="1"/>
  <c r="C27040" i="29" s="1"/>
  <c r="C27041" i="29" s="1"/>
  <c r="C27042" i="29" s="1"/>
  <c r="C27043" i="29" s="1"/>
  <c r="C27044" i="29" s="1"/>
  <c r="C27045" i="29" s="1"/>
  <c r="C27046" i="29" s="1"/>
  <c r="C27047" i="29" s="1"/>
  <c r="C27048" i="29" s="1"/>
  <c r="C27049" i="29" s="1"/>
  <c r="C27050" i="29" s="1"/>
  <c r="C27051" i="29" s="1"/>
  <c r="C27052" i="29" s="1"/>
  <c r="C27053" i="29" s="1"/>
  <c r="D27035" i="29"/>
  <c r="D27036" i="29" s="1"/>
  <c r="D27037" i="29" s="1"/>
  <c r="D27038" i="29" s="1"/>
  <c r="D27039" i="29" s="1"/>
  <c r="D27040" i="29" s="1"/>
  <c r="D27041" i="29" s="1"/>
  <c r="D27042" i="29" s="1"/>
  <c r="D27043" i="29" s="1"/>
  <c r="D27044" i="29" s="1"/>
  <c r="D27045" i="29" s="1"/>
  <c r="D27046" i="29" s="1"/>
  <c r="D27047" i="29" s="1"/>
  <c r="D27048" i="29" s="1"/>
  <c r="D27049" i="29" s="1"/>
  <c r="D27050" i="29" s="1"/>
  <c r="D27051" i="29" s="1"/>
  <c r="D27052" i="29" s="1"/>
  <c r="D27053" i="29" s="1"/>
  <c r="D27054" i="29" s="1"/>
  <c r="D27055" i="29" s="1"/>
  <c r="D27056" i="29" s="1"/>
  <c r="D27057" i="29" s="1"/>
  <c r="D27058" i="29" s="1"/>
  <c r="D27059" i="29" s="1"/>
  <c r="D27060" i="29" s="1"/>
  <c r="D27061" i="29" s="1"/>
  <c r="D27062" i="29" s="1"/>
  <c r="D27063" i="29" s="1"/>
  <c r="D27064" i="29" s="1"/>
  <c r="D27065" i="29" s="1"/>
  <c r="D27066" i="29" s="1"/>
  <c r="D27067" i="29" s="1"/>
  <c r="D27068" i="29" s="1"/>
  <c r="D27069" i="29" s="1"/>
  <c r="D27070" i="29" s="1"/>
  <c r="D27071" i="29" s="1"/>
  <c r="D27072" i="29" s="1"/>
  <c r="D27073" i="29" s="1"/>
  <c r="D27074" i="29" s="1"/>
  <c r="D27075" i="29" s="1"/>
  <c r="D27076" i="29" s="1"/>
  <c r="D27077" i="29" s="1"/>
  <c r="D27078" i="29" s="1"/>
  <c r="D27079" i="29" s="1"/>
  <c r="D27080" i="29" s="1"/>
  <c r="D27081" i="29" s="1"/>
  <c r="D27082" i="29" s="1"/>
  <c r="D27083" i="29" s="1"/>
  <c r="D27084" i="29" s="1"/>
  <c r="D27085" i="29" s="1"/>
  <c r="D27086" i="29" s="1"/>
  <c r="D27087" i="29" s="1"/>
  <c r="D27088" i="29" s="1"/>
  <c r="D27089" i="29" s="1"/>
  <c r="D27090" i="29" s="1"/>
  <c r="D27091" i="29" s="1"/>
  <c r="D27092" i="29" s="1"/>
  <c r="D27093" i="29" s="1"/>
  <c r="D27094" i="29" s="1"/>
  <c r="D27095" i="29" s="1"/>
  <c r="D27096" i="29" s="1"/>
  <c r="D27097" i="29" s="1"/>
  <c r="D27098" i="29" s="1"/>
  <c r="D27099" i="29" s="1"/>
  <c r="D27100" i="29" s="1"/>
  <c r="D27101" i="29" s="1"/>
  <c r="D27102" i="29" s="1"/>
  <c r="D27103" i="29" s="1"/>
  <c r="D27104" i="29" s="1"/>
  <c r="D27105" i="29" s="1"/>
  <c r="D27106" i="29" s="1"/>
  <c r="D27107" i="29" s="1"/>
  <c r="D27108" i="29" s="1"/>
  <c r="D27109" i="29" s="1"/>
  <c r="D27110" i="29" s="1"/>
  <c r="D27111" i="29" s="1"/>
  <c r="D27112" i="29" s="1"/>
  <c r="D27113" i="29" s="1"/>
  <c r="D27114" i="29" s="1"/>
  <c r="D27115" i="29" s="1"/>
  <c r="D27116" i="29" s="1"/>
  <c r="D27117" i="29" s="1"/>
  <c r="D27118" i="29" s="1"/>
  <c r="D27119" i="29" s="1"/>
  <c r="D27120" i="29" s="1"/>
  <c r="D27121" i="29" s="1"/>
  <c r="D27122" i="29" s="1"/>
  <c r="D27123" i="29" s="1"/>
  <c r="D27124" i="29" s="1"/>
  <c r="D27125" i="29" s="1"/>
  <c r="D27126" i="29" s="1"/>
  <c r="D27127" i="29" s="1"/>
  <c r="D27128" i="29" s="1"/>
  <c r="D27129" i="29" s="1"/>
  <c r="D27130" i="29" s="1"/>
  <c r="D27131" i="29" s="1"/>
  <c r="D27132" i="29" s="1"/>
  <c r="D27133" i="29" s="1"/>
  <c r="D27134" i="29" s="1"/>
  <c r="D27135" i="29" s="1"/>
  <c r="D27136" i="29" s="1"/>
  <c r="D27137" i="29" s="1"/>
  <c r="D27138" i="29" s="1"/>
  <c r="D27139" i="29" s="1"/>
  <c r="D27140" i="29" s="1"/>
  <c r="D27141" i="29" s="1"/>
  <c r="D27142" i="29" s="1"/>
  <c r="D27143" i="29" s="1"/>
  <c r="D27144" i="29" s="1"/>
  <c r="D27145" i="29" s="1"/>
  <c r="D27146" i="29" s="1"/>
  <c r="D27147" i="29" s="1"/>
  <c r="D27148" i="29" s="1"/>
  <c r="D27149" i="29" s="1"/>
  <c r="D27150" i="29" s="1"/>
  <c r="D27151" i="29" s="1"/>
  <c r="D27152" i="29" s="1"/>
  <c r="D27153" i="29" s="1"/>
  <c r="D27154" i="29" s="1"/>
  <c r="D27155" i="29" s="1"/>
  <c r="D27156" i="29" s="1"/>
  <c r="D27157" i="29" s="1"/>
  <c r="D27158" i="29" s="1"/>
  <c r="D27159" i="29" s="1"/>
  <c r="D27160" i="29" s="1"/>
  <c r="D27161" i="29" s="1"/>
  <c r="D27162" i="29" s="1"/>
  <c r="D27163" i="29" s="1"/>
  <c r="D27164" i="29" s="1"/>
  <c r="D27165" i="29" s="1"/>
  <c r="D27166" i="29" s="1"/>
  <c r="D27167" i="29" s="1"/>
  <c r="D27168" i="29" s="1"/>
  <c r="D27169" i="29" s="1"/>
  <c r="D27170" i="29" s="1"/>
  <c r="D27171" i="29" s="1"/>
  <c r="D27172" i="29" s="1"/>
  <c r="D27173" i="29" s="1"/>
  <c r="D27174" i="29" s="1"/>
  <c r="D27175" i="29" s="1"/>
  <c r="D27176" i="29" s="1"/>
  <c r="D27177" i="29" s="1"/>
  <c r="D27178" i="29" s="1"/>
  <c r="D27179" i="29" s="1"/>
  <c r="D27180" i="29" s="1"/>
  <c r="D27181" i="29" s="1"/>
  <c r="D27182" i="29" s="1"/>
  <c r="D27183" i="29" s="1"/>
  <c r="D27184" i="29" s="1"/>
  <c r="D27185" i="29" s="1"/>
  <c r="D27186" i="29" s="1"/>
  <c r="D27187" i="29" s="1"/>
  <c r="D27188" i="29" s="1"/>
  <c r="D27189" i="29" s="1"/>
  <c r="D27190" i="29" s="1"/>
  <c r="D27191" i="29" s="1"/>
  <c r="D27192" i="29" s="1"/>
  <c r="D27193" i="29" s="1"/>
  <c r="D27194" i="29" s="1"/>
  <c r="D27195" i="29" s="1"/>
  <c r="D27196" i="29" s="1"/>
  <c r="D27197" i="29" s="1"/>
  <c r="D27198" i="29" s="1"/>
  <c r="D27199" i="29" s="1"/>
  <c r="D27200" i="29" s="1"/>
  <c r="D27201" i="29" s="1"/>
  <c r="D27202" i="29" s="1"/>
  <c r="D27203" i="29" s="1"/>
  <c r="D27204" i="29" s="1"/>
  <c r="D27205" i="29" s="1"/>
  <c r="D27206" i="29" s="1"/>
  <c r="D27207" i="29" s="1"/>
  <c r="D27208" i="29" s="1"/>
  <c r="D27209" i="29" s="1"/>
  <c r="D27210" i="29" s="1"/>
  <c r="D27211" i="29" s="1"/>
  <c r="D27212" i="29" s="1"/>
  <c r="D27213" i="29" s="1"/>
  <c r="D27214" i="29" s="1"/>
  <c r="D27215" i="29" s="1"/>
  <c r="D27216" i="29" s="1"/>
  <c r="D27217" i="29" s="1"/>
  <c r="D27218" i="29" s="1"/>
  <c r="D27219" i="29" s="1"/>
  <c r="D27220" i="29" s="1"/>
  <c r="D27221" i="29" s="1"/>
  <c r="D27222" i="29" s="1"/>
  <c r="D27223" i="29" s="1"/>
  <c r="D27224" i="29" s="1"/>
  <c r="D27225" i="29" s="1"/>
  <c r="D27226" i="29" s="1"/>
  <c r="D27227" i="29" s="1"/>
  <c r="D27228" i="29" s="1"/>
  <c r="D27229" i="29" s="1"/>
  <c r="D27230" i="29" s="1"/>
  <c r="D27231" i="29" s="1"/>
  <c r="D27232" i="29" s="1"/>
  <c r="D27233" i="29" s="1"/>
  <c r="D27234" i="29" s="1"/>
  <c r="D27235" i="29" s="1"/>
  <c r="D27236" i="29" s="1"/>
  <c r="D27237" i="29" s="1"/>
  <c r="D27238" i="29" s="1"/>
  <c r="D27239" i="29" s="1"/>
  <c r="D27240" i="29" s="1"/>
  <c r="D27241" i="29" s="1"/>
  <c r="D27242" i="29" s="1"/>
  <c r="D27243" i="29" s="1"/>
  <c r="D27244" i="29" s="1"/>
  <c r="D27245" i="29" s="1"/>
  <c r="D27246" i="29" s="1"/>
  <c r="D27247" i="29" s="1"/>
  <c r="D27248" i="29" s="1"/>
  <c r="D27249" i="29" s="1"/>
  <c r="D27250" i="29" s="1"/>
  <c r="D27251" i="29" s="1"/>
  <c r="D27252" i="29" s="1"/>
  <c r="D27253" i="29" s="1"/>
  <c r="D27254" i="29" s="1"/>
  <c r="D27255" i="29" s="1"/>
  <c r="D27256" i="29" s="1"/>
  <c r="D27257" i="29" s="1"/>
  <c r="D27258" i="29" s="1"/>
  <c r="D27259" i="29" s="1"/>
  <c r="D27260" i="29" s="1"/>
  <c r="D27261" i="29" s="1"/>
  <c r="D27262" i="29" s="1"/>
  <c r="D27263" i="29" s="1"/>
  <c r="D27264" i="29" s="1"/>
  <c r="D27265" i="29" s="1"/>
  <c r="D27266" i="29" s="1"/>
  <c r="D27267" i="29" s="1"/>
  <c r="D27268" i="29" s="1"/>
  <c r="D27269" i="29" s="1"/>
  <c r="D27270" i="29" s="1"/>
  <c r="D27271" i="29" s="1"/>
  <c r="D27272" i="29" s="1"/>
  <c r="D27273" i="29" s="1"/>
  <c r="D27274" i="29" s="1"/>
  <c r="D27275" i="29" s="1"/>
  <c r="D27276" i="29" s="1"/>
  <c r="D27277" i="29" s="1"/>
  <c r="D27278" i="29" s="1"/>
  <c r="D27279" i="29" s="1"/>
  <c r="D27280" i="29" s="1"/>
  <c r="D27281" i="29" s="1"/>
  <c r="D27282" i="29" s="1"/>
  <c r="D27283" i="29" s="1"/>
  <c r="D27284" i="29" s="1"/>
  <c r="D27285" i="29" s="1"/>
  <c r="D27286" i="29" s="1"/>
  <c r="D27287" i="29" s="1"/>
  <c r="D27288" i="29" s="1"/>
  <c r="D27289" i="29" s="1"/>
  <c r="D27290" i="29" s="1"/>
  <c r="D27291" i="29" s="1"/>
  <c r="D27292" i="29" s="1"/>
  <c r="D27293" i="29" s="1"/>
  <c r="D27294" i="29" s="1"/>
  <c r="D27295" i="29" s="1"/>
  <c r="D27296" i="29" s="1"/>
  <c r="D27297" i="29" s="1"/>
  <c r="D27298" i="29" s="1"/>
  <c r="D27299" i="29" s="1"/>
  <c r="D27300" i="29" s="1"/>
  <c r="D27301" i="29" s="1"/>
  <c r="D27302" i="29" s="1"/>
  <c r="D27303" i="29" s="1"/>
  <c r="D27304" i="29" s="1"/>
  <c r="D27305" i="29" s="1"/>
  <c r="D27306" i="29" s="1"/>
  <c r="D27307" i="29" s="1"/>
  <c r="D27308" i="29" s="1"/>
  <c r="D27309" i="29" s="1"/>
  <c r="D27310" i="29" s="1"/>
  <c r="D27311" i="29" s="1"/>
  <c r="D27312" i="29" s="1"/>
  <c r="D27313" i="29" s="1"/>
  <c r="D27314" i="29" s="1"/>
  <c r="D27315" i="29" s="1"/>
  <c r="D27316" i="29" s="1"/>
  <c r="D27317" i="29" s="1"/>
  <c r="D27318" i="29" s="1"/>
  <c r="D27319" i="29" s="1"/>
  <c r="D27320" i="29" s="1"/>
  <c r="D27321" i="29" s="1"/>
  <c r="D27322" i="29" s="1"/>
  <c r="D27323" i="29" s="1"/>
  <c r="D27324" i="29" s="1"/>
  <c r="D27325" i="29" s="1"/>
  <c r="D27326" i="29" s="1"/>
  <c r="D27327" i="29" s="1"/>
  <c r="D27328" i="29" s="1"/>
  <c r="D27329" i="29" s="1"/>
  <c r="D27330" i="29" s="1"/>
  <c r="D27331" i="29" s="1"/>
  <c r="D27332" i="29" s="1"/>
  <c r="D27333" i="29" s="1"/>
  <c r="D27334" i="29" s="1"/>
  <c r="D27335" i="29" s="1"/>
  <c r="D27336" i="29" s="1"/>
  <c r="D27337" i="29" s="1"/>
  <c r="D27338" i="29" s="1"/>
  <c r="D27339" i="29" s="1"/>
  <c r="D27340" i="29" s="1"/>
  <c r="D27341" i="29" s="1"/>
  <c r="D27342" i="29" s="1"/>
  <c r="D27343" i="29" s="1"/>
  <c r="D27344" i="29" s="1"/>
  <c r="D27345" i="29" s="1"/>
  <c r="D27346" i="29" s="1"/>
  <c r="D27347" i="29" s="1"/>
  <c r="D27348" i="29" s="1"/>
  <c r="D27349" i="29" s="1"/>
  <c r="D27350" i="29" s="1"/>
  <c r="D27351" i="29" s="1"/>
  <c r="D27352" i="29" s="1"/>
  <c r="D27353" i="29" s="1"/>
  <c r="D27354" i="29" s="1"/>
  <c r="D27355" i="29" s="1"/>
  <c r="D27356" i="29" s="1"/>
  <c r="D27357" i="29" s="1"/>
  <c r="D27358" i="29" s="1"/>
  <c r="D27359" i="29" s="1"/>
  <c r="D27360" i="29" s="1"/>
  <c r="D27361" i="29" s="1"/>
  <c r="D27362" i="29" s="1"/>
  <c r="D27363" i="29" s="1"/>
  <c r="D27364" i="29" s="1"/>
  <c r="D27365" i="29" s="1"/>
  <c r="D27366" i="29" s="1"/>
  <c r="D27368" i="29" s="1"/>
  <c r="D27369" i="29" s="1"/>
  <c r="D27370" i="29" s="1"/>
  <c r="D27371" i="29" s="1"/>
  <c r="D27372" i="29" s="1"/>
  <c r="D27373" i="29" s="1"/>
  <c r="D27374" i="29" s="1"/>
  <c r="D27375" i="29" s="1"/>
  <c r="D27376" i="29" s="1"/>
  <c r="D27377" i="29" s="1"/>
  <c r="D27378" i="29" s="1"/>
  <c r="D27379" i="29" s="1"/>
  <c r="D27380" i="29" s="1"/>
  <c r="D27381" i="29" s="1"/>
  <c r="D27382" i="29" s="1"/>
  <c r="D27383" i="29" s="1"/>
  <c r="D27384" i="29" s="1"/>
  <c r="D27385" i="29" s="1"/>
  <c r="D27386" i="29" s="1"/>
  <c r="D27387" i="29" s="1"/>
  <c r="D27388" i="29" s="1"/>
  <c r="D27389" i="29" s="1"/>
  <c r="D27390" i="29" s="1"/>
  <c r="D27391" i="29" s="1"/>
  <c r="D27392" i="29" s="1"/>
  <c r="D27393" i="29" s="1"/>
  <c r="D27394" i="29" s="1"/>
  <c r="D27395" i="29" s="1"/>
  <c r="D27396" i="29" s="1"/>
  <c r="D27397" i="29" s="1"/>
  <c r="D27398" i="29" s="1"/>
  <c r="B27055" i="29"/>
  <c r="B27056" i="29" s="1"/>
  <c r="B27057" i="29" s="1"/>
  <c r="B27058" i="29" s="1"/>
  <c r="B27059" i="29" s="1"/>
  <c r="B27060" i="29" s="1"/>
  <c r="B27061" i="29" s="1"/>
  <c r="B27062" i="29" s="1"/>
  <c r="B27063" i="29" s="1"/>
  <c r="B27064" i="29" s="1"/>
  <c r="B27065" i="29" s="1"/>
  <c r="B27066" i="29" s="1"/>
  <c r="B27067" i="29" s="1"/>
  <c r="B27068" i="29" s="1"/>
  <c r="B27069" i="29" s="1"/>
  <c r="B27070" i="29" s="1"/>
  <c r="B27071" i="29" s="1"/>
  <c r="B27072" i="29" s="1"/>
  <c r="B27073" i="29" s="1"/>
  <c r="B27074" i="29" s="1"/>
  <c r="B27075" i="29" s="1"/>
  <c r="B27076" i="29" s="1"/>
  <c r="B27077" i="29" s="1"/>
  <c r="B27078" i="29" s="1"/>
  <c r="B27079" i="29" s="1"/>
  <c r="B27080" i="29" s="1"/>
  <c r="B27081" i="29" s="1"/>
  <c r="B27082" i="29" s="1"/>
  <c r="B27083" i="29" s="1"/>
  <c r="B27084" i="29" s="1"/>
  <c r="B27085" i="29" s="1"/>
  <c r="B27086" i="29" s="1"/>
  <c r="B27087" i="29" s="1"/>
  <c r="B27088" i="29" s="1"/>
  <c r="B27089" i="29" s="1"/>
  <c r="B27090" i="29" s="1"/>
  <c r="B27091" i="29" s="1"/>
  <c r="B27092" i="29" s="1"/>
  <c r="B27093" i="29" s="1"/>
  <c r="B27094" i="29" s="1"/>
  <c r="B27095" i="29" s="1"/>
  <c r="B27096" i="29" s="1"/>
  <c r="B27097" i="29" s="1"/>
  <c r="B27098" i="29" s="1"/>
  <c r="B27099" i="29" s="1"/>
  <c r="B27100" i="29" s="1"/>
  <c r="B27101" i="29" s="1"/>
  <c r="B27102" i="29" s="1"/>
  <c r="B27103" i="29" s="1"/>
  <c r="B27104" i="29" s="1"/>
  <c r="B27105" i="29" s="1"/>
  <c r="B27106" i="29" s="1"/>
  <c r="B27107" i="29" s="1"/>
  <c r="B27108" i="29" s="1"/>
  <c r="B27109" i="29" s="1"/>
  <c r="B27110" i="29" s="1"/>
  <c r="B27111" i="29" s="1"/>
  <c r="B27112" i="29" s="1"/>
  <c r="B27113" i="29" s="1"/>
  <c r="B27114" i="29" s="1"/>
  <c r="B27115" i="29" s="1"/>
  <c r="B27116" i="29" s="1"/>
  <c r="B27117" i="29" s="1"/>
  <c r="B27118" i="29" s="1"/>
  <c r="B27119" i="29" s="1"/>
  <c r="B27120" i="29" s="1"/>
  <c r="B27121" i="29" s="1"/>
  <c r="B27122" i="29" s="1"/>
  <c r="B27123" i="29" s="1"/>
  <c r="B27124" i="29" s="1"/>
  <c r="B27125" i="29" s="1"/>
  <c r="B27126" i="29" s="1"/>
  <c r="B27127" i="29" s="1"/>
  <c r="B27128" i="29" s="1"/>
  <c r="B27129" i="29" s="1"/>
  <c r="B27130" i="29" s="1"/>
  <c r="B27131" i="29" s="1"/>
  <c r="B27132" i="29" s="1"/>
  <c r="B27133" i="29" s="1"/>
  <c r="B27134" i="29" s="1"/>
  <c r="B27135" i="29" s="1"/>
  <c r="B27136" i="29" s="1"/>
  <c r="B27137" i="29" s="1"/>
  <c r="B27138" i="29" s="1"/>
  <c r="B27139" i="29" s="1"/>
  <c r="B27140" i="29" s="1"/>
  <c r="B27141" i="29" s="1"/>
  <c r="B27142" i="29" s="1"/>
  <c r="B27143" i="29" s="1"/>
  <c r="B27144" i="29" s="1"/>
  <c r="B27145" i="29" s="1"/>
  <c r="B27146" i="29" s="1"/>
  <c r="B27147" i="29" s="1"/>
  <c r="B27148" i="29" s="1"/>
  <c r="B27149" i="29" s="1"/>
  <c r="B27150" i="29" s="1"/>
  <c r="B27151" i="29" s="1"/>
  <c r="B27152" i="29" s="1"/>
  <c r="B27153" i="29" s="1"/>
  <c r="B27154" i="29" s="1"/>
  <c r="B27155" i="29" s="1"/>
  <c r="B27156" i="29" s="1"/>
  <c r="B27157" i="29" s="1"/>
  <c r="B27158" i="29" s="1"/>
  <c r="B27159" i="29" s="1"/>
  <c r="B27160" i="29" s="1"/>
  <c r="B27161" i="29" s="1"/>
  <c r="B27162" i="29" s="1"/>
  <c r="B27163" i="29" s="1"/>
  <c r="B27164" i="29" s="1"/>
  <c r="B27165" i="29" s="1"/>
  <c r="B27166" i="29" s="1"/>
  <c r="B27167" i="29" s="1"/>
  <c r="B27168" i="29" s="1"/>
  <c r="B27169" i="29" s="1"/>
  <c r="B27170" i="29" s="1"/>
  <c r="B27171" i="29" s="1"/>
  <c r="B27172" i="29" s="1"/>
  <c r="B27173" i="29" s="1"/>
  <c r="B27174" i="29" s="1"/>
  <c r="B27175" i="29" s="1"/>
  <c r="B27176" i="29" s="1"/>
  <c r="B27177" i="29" s="1"/>
  <c r="B27178" i="29" s="1"/>
  <c r="B27179" i="29" s="1"/>
  <c r="B27180" i="29" s="1"/>
  <c r="B27181" i="29" s="1"/>
  <c r="B27182" i="29" s="1"/>
  <c r="B27183" i="29" s="1"/>
  <c r="B27184" i="29" s="1"/>
  <c r="B27185" i="29" s="1"/>
  <c r="B27186" i="29" s="1"/>
  <c r="B27187" i="29" s="1"/>
  <c r="B27188" i="29" s="1"/>
  <c r="B27189" i="29" s="1"/>
  <c r="B27190" i="29" s="1"/>
  <c r="B27191" i="29" s="1"/>
  <c r="B27192" i="29" s="1"/>
  <c r="B27193" i="29" s="1"/>
  <c r="B27194" i="29" s="1"/>
  <c r="B27195" i="29" s="1"/>
  <c r="B27196" i="29" s="1"/>
  <c r="B27197" i="29" s="1"/>
  <c r="B27198" i="29" s="1"/>
  <c r="B27199" i="29" s="1"/>
  <c r="B27200" i="29" s="1"/>
  <c r="B27201" i="29" s="1"/>
  <c r="B27202" i="29" s="1"/>
  <c r="B27203" i="29" s="1"/>
  <c r="B27204" i="29" s="1"/>
  <c r="B27205" i="29" s="1"/>
  <c r="B27206" i="29" s="1"/>
  <c r="B27207" i="29" s="1"/>
  <c r="B27208" i="29" s="1"/>
  <c r="B27209" i="29" s="1"/>
  <c r="B27210" i="29" s="1"/>
  <c r="B27211" i="29" s="1"/>
  <c r="B27212" i="29" s="1"/>
  <c r="B27213" i="29" s="1"/>
  <c r="B27214" i="29" s="1"/>
  <c r="B27215" i="29" s="1"/>
  <c r="B27216" i="29" s="1"/>
  <c r="B27217" i="29" s="1"/>
  <c r="B27218" i="29" s="1"/>
  <c r="B27219" i="29" s="1"/>
  <c r="B27220" i="29" s="1"/>
  <c r="B27221" i="29" s="1"/>
  <c r="B27222" i="29" s="1"/>
  <c r="B27223" i="29" s="1"/>
  <c r="B27224" i="29" s="1"/>
  <c r="B27225" i="29" s="1"/>
  <c r="B27226" i="29" s="1"/>
  <c r="B27227" i="29" s="1"/>
  <c r="B27228" i="29" s="1"/>
  <c r="B27229" i="29" s="1"/>
  <c r="B27230" i="29" s="1"/>
  <c r="B27231" i="29" s="1"/>
  <c r="B27232" i="29" s="1"/>
  <c r="B27233" i="29" s="1"/>
  <c r="B27234" i="29" s="1"/>
  <c r="B27235" i="29" s="1"/>
  <c r="B27236" i="29" s="1"/>
  <c r="B27237" i="29" s="1"/>
  <c r="B27238" i="29" s="1"/>
  <c r="B27239" i="29" s="1"/>
  <c r="B27240" i="29" s="1"/>
  <c r="B27241" i="29" s="1"/>
  <c r="B27242" i="29" s="1"/>
  <c r="B27243" i="29" s="1"/>
  <c r="B27244" i="29" s="1"/>
  <c r="B27245" i="29" s="1"/>
  <c r="B27246" i="29" s="1"/>
  <c r="B27247" i="29" s="1"/>
  <c r="B27248" i="29" s="1"/>
  <c r="B27249" i="29" s="1"/>
  <c r="B27250" i="29" s="1"/>
  <c r="B27251" i="29" s="1"/>
  <c r="B27252" i="29" s="1"/>
  <c r="B27253" i="29" s="1"/>
  <c r="B27254" i="29" s="1"/>
  <c r="B27255" i="29" s="1"/>
  <c r="B27256" i="29" s="1"/>
  <c r="B27257" i="29" s="1"/>
  <c r="B27258" i="29" s="1"/>
  <c r="B27259" i="29" s="1"/>
  <c r="B27260" i="29" s="1"/>
  <c r="B27261" i="29" s="1"/>
  <c r="B27262" i="29" s="1"/>
  <c r="B27263" i="29" s="1"/>
  <c r="B27264" i="29" s="1"/>
  <c r="B27265" i="29" s="1"/>
  <c r="B27266" i="29" s="1"/>
  <c r="B27267" i="29" s="1"/>
  <c r="B27268" i="29" s="1"/>
  <c r="B27269" i="29" s="1"/>
  <c r="B27270" i="29" s="1"/>
  <c r="B27271" i="29" s="1"/>
  <c r="B27272" i="29" s="1"/>
  <c r="B27273" i="29" s="1"/>
  <c r="B27274" i="29" s="1"/>
  <c r="B27275" i="29" s="1"/>
  <c r="B27276" i="29" s="1"/>
  <c r="B27277" i="29" s="1"/>
  <c r="B27278" i="29" s="1"/>
  <c r="B27279" i="29" s="1"/>
  <c r="B27280" i="29" s="1"/>
  <c r="B27281" i="29" s="1"/>
  <c r="B27282" i="29" s="1"/>
  <c r="B27283" i="29" s="1"/>
  <c r="B27284" i="29" s="1"/>
  <c r="B27285" i="29" s="1"/>
  <c r="B27286" i="29" s="1"/>
  <c r="B27287" i="29" s="1"/>
  <c r="B27288" i="29" s="1"/>
  <c r="B27289" i="29" s="1"/>
  <c r="B27290" i="29" s="1"/>
  <c r="B27291" i="29" s="1"/>
  <c r="B27292" i="29" s="1"/>
  <c r="B27293" i="29" s="1"/>
  <c r="B27294" i="29" s="1"/>
  <c r="B27295" i="29" s="1"/>
  <c r="B27296" i="29" s="1"/>
  <c r="B27297" i="29" s="1"/>
  <c r="B27298" i="29" s="1"/>
  <c r="B27299" i="29" s="1"/>
  <c r="B27300" i="29" s="1"/>
  <c r="B27301" i="29" s="1"/>
  <c r="B27302" i="29" s="1"/>
  <c r="B27303" i="29" s="1"/>
  <c r="B27304" i="29" s="1"/>
  <c r="B27305" i="29" s="1"/>
  <c r="B27306" i="29" s="1"/>
  <c r="B27307" i="29" s="1"/>
  <c r="B27308" i="29" s="1"/>
  <c r="B27309" i="29" s="1"/>
  <c r="B27310" i="29" s="1"/>
  <c r="B27311" i="29" s="1"/>
  <c r="B27312" i="29" s="1"/>
  <c r="B27313" i="29" s="1"/>
  <c r="B27314" i="29" s="1"/>
  <c r="B27315" i="29" s="1"/>
  <c r="B27316" i="29" s="1"/>
  <c r="B27317" i="29" s="1"/>
  <c r="B27318" i="29" s="1"/>
  <c r="B27319" i="29" s="1"/>
  <c r="B27320" i="29" s="1"/>
  <c r="B27321" i="29" s="1"/>
  <c r="B27322" i="29" s="1"/>
  <c r="B27323" i="29" s="1"/>
  <c r="B27324" i="29" s="1"/>
  <c r="B27325" i="29" s="1"/>
  <c r="B27326" i="29" s="1"/>
  <c r="B27327" i="29" s="1"/>
  <c r="B27328" i="29" s="1"/>
  <c r="B27329" i="29" s="1"/>
  <c r="B27330" i="29" s="1"/>
  <c r="B27331" i="29" s="1"/>
  <c r="B27332" i="29" s="1"/>
  <c r="B27333" i="29" s="1"/>
  <c r="B27334" i="29" s="1"/>
  <c r="B27335" i="29" s="1"/>
  <c r="B27336" i="29" s="1"/>
  <c r="B27337" i="29" s="1"/>
  <c r="B27338" i="29" s="1"/>
  <c r="B27339" i="29" s="1"/>
  <c r="B27340" i="29" s="1"/>
  <c r="B27341" i="29" s="1"/>
  <c r="B27342" i="29" s="1"/>
  <c r="B27343" i="29" s="1"/>
  <c r="B27344" i="29" s="1"/>
  <c r="B27345" i="29" s="1"/>
  <c r="B27346" i="29" s="1"/>
  <c r="B27347" i="29" s="1"/>
  <c r="B27348" i="29" s="1"/>
  <c r="B27349" i="29" s="1"/>
  <c r="B27350" i="29" s="1"/>
  <c r="B27351" i="29" s="1"/>
  <c r="B27352" i="29" s="1"/>
  <c r="B27353" i="29" s="1"/>
  <c r="B27354" i="29" s="1"/>
  <c r="B27355" i="29" s="1"/>
  <c r="B27356" i="29" s="1"/>
  <c r="B27357" i="29" s="1"/>
  <c r="B27358" i="29" s="1"/>
  <c r="B27359" i="29" s="1"/>
  <c r="B27360" i="29" s="1"/>
  <c r="B27361" i="29" s="1"/>
  <c r="B27362" i="29" s="1"/>
  <c r="B27363" i="29" s="1"/>
  <c r="B27364" i="29" s="1"/>
  <c r="B27365" i="29" s="1"/>
  <c r="B27366" i="29" s="1"/>
  <c r="B27367" i="29" s="1"/>
  <c r="B27368" i="29" s="1"/>
  <c r="B27369" i="29" s="1"/>
  <c r="B27370" i="29" s="1"/>
  <c r="B27371" i="29" s="1"/>
  <c r="B27372" i="29" s="1"/>
  <c r="B27373" i="29" s="1"/>
  <c r="B27374" i="29" s="1"/>
  <c r="B27375" i="29" s="1"/>
  <c r="B27376" i="29" s="1"/>
  <c r="B27377" i="29" s="1"/>
  <c r="B27378" i="29" s="1"/>
  <c r="B27379" i="29" s="1"/>
  <c r="B27380" i="29" s="1"/>
  <c r="B27381" i="29" s="1"/>
  <c r="B27382" i="29" s="1"/>
  <c r="B27383" i="29" s="1"/>
  <c r="B27384" i="29" s="1"/>
  <c r="B27385" i="29" s="1"/>
  <c r="B27386" i="29" s="1"/>
  <c r="B27387" i="29" s="1"/>
  <c r="B27388" i="29" s="1"/>
  <c r="B27389" i="29" s="1"/>
  <c r="B27390" i="29" s="1"/>
  <c r="B27391" i="29" s="1"/>
  <c r="B27392" i="29" s="1"/>
  <c r="B27393" i="29" s="1"/>
  <c r="B27394" i="29" s="1"/>
  <c r="B27395" i="29" s="1"/>
  <c r="B27396" i="29" s="1"/>
  <c r="B27397" i="29" s="1"/>
  <c r="B27398" i="29" s="1"/>
  <c r="B27399" i="29" s="1"/>
  <c r="B27400" i="29" s="1"/>
  <c r="B27401" i="29" s="1"/>
  <c r="B27402" i="29" s="1"/>
  <c r="B27403" i="29" s="1"/>
  <c r="B27404" i="29" s="1"/>
  <c r="B27405" i="29" s="1"/>
  <c r="B27406" i="29" s="1"/>
  <c r="B27407" i="29" s="1"/>
  <c r="B27408" i="29" s="1"/>
  <c r="B27409" i="29" s="1"/>
  <c r="B27410" i="29" s="1"/>
  <c r="B27411" i="29" s="1"/>
  <c r="B27412" i="29" s="1"/>
  <c r="B27413" i="29" s="1"/>
  <c r="B27414" i="29" s="1"/>
  <c r="B27415" i="29" s="1"/>
  <c r="B27416" i="29" s="1"/>
  <c r="B27417" i="29" s="1"/>
  <c r="B27418" i="29" s="1"/>
  <c r="C27055" i="29"/>
  <c r="C27056" i="29" s="1"/>
  <c r="C27057" i="29" s="1"/>
  <c r="C27058" i="29" s="1"/>
  <c r="C27059" i="29" s="1"/>
  <c r="C27060" i="29" s="1"/>
  <c r="C27061" i="29" s="1"/>
  <c r="C27062" i="29" s="1"/>
  <c r="C27063" i="29" s="1"/>
  <c r="C27064" i="29" s="1"/>
  <c r="C27065" i="29" s="1"/>
  <c r="C27066" i="29" s="1"/>
  <c r="C27067" i="29" s="1"/>
  <c r="C27068" i="29" s="1"/>
  <c r="C27069" i="29" s="1"/>
  <c r="C27070" i="29" s="1"/>
  <c r="C27071" i="29" s="1"/>
  <c r="C27072" i="29" s="1"/>
  <c r="C27073" i="29" s="1"/>
  <c r="C27074" i="29" s="1"/>
  <c r="C27075" i="29" s="1"/>
  <c r="C27076" i="29" s="1"/>
  <c r="C27077" i="29" s="1"/>
  <c r="C27078" i="29" s="1"/>
  <c r="C27079" i="29" s="1"/>
  <c r="C27080" i="29" s="1"/>
  <c r="C27081" i="29" s="1"/>
  <c r="C27082" i="29" s="1"/>
  <c r="C27083" i="29" s="1"/>
  <c r="C27084" i="29" s="1"/>
  <c r="C27085" i="29" s="1"/>
  <c r="C27086" i="29" s="1"/>
  <c r="C27087" i="29" s="1"/>
  <c r="C27088" i="29" s="1"/>
  <c r="C27089" i="29" s="1"/>
  <c r="C27090" i="29" s="1"/>
  <c r="C27091" i="29" s="1"/>
  <c r="C27092" i="29" s="1"/>
  <c r="C27093" i="29" s="1"/>
  <c r="C27094" i="29" s="1"/>
  <c r="C27095" i="29" s="1"/>
  <c r="C27096" i="29" s="1"/>
  <c r="C27097" i="29" s="1"/>
  <c r="C27098" i="29" s="1"/>
  <c r="C27099" i="29" s="1"/>
  <c r="C27100" i="29" s="1"/>
  <c r="C27101" i="29" s="1"/>
  <c r="C27102" i="29" s="1"/>
  <c r="C27103" i="29" s="1"/>
  <c r="C27104" i="29" s="1"/>
  <c r="C27105" i="29" s="1"/>
  <c r="C27106" i="29" s="1"/>
  <c r="C27107" i="29" s="1"/>
  <c r="C27108" i="29" s="1"/>
  <c r="C27109" i="29" s="1"/>
  <c r="C27110" i="29" s="1"/>
  <c r="C27111" i="29" s="1"/>
  <c r="C27112" i="29" s="1"/>
  <c r="C27113" i="29" s="1"/>
  <c r="C27114" i="29" s="1"/>
  <c r="C27115" i="29" s="1"/>
  <c r="C27116" i="29" s="1"/>
  <c r="C27117" i="29" s="1"/>
  <c r="C27118" i="29" s="1"/>
  <c r="C27119" i="29" s="1"/>
  <c r="C27120" i="29" s="1"/>
  <c r="C27121" i="29" s="1"/>
  <c r="C27122" i="29" s="1"/>
  <c r="C27123" i="29" s="1"/>
  <c r="C27124" i="29" s="1"/>
  <c r="C27125" i="29" s="1"/>
  <c r="C27126" i="29" s="1"/>
  <c r="C27127" i="29" s="1"/>
  <c r="C27128" i="29" s="1"/>
  <c r="C27129" i="29" s="1"/>
  <c r="C27130" i="29" s="1"/>
  <c r="C27131" i="29" s="1"/>
  <c r="C27132" i="29" s="1"/>
  <c r="C27133" i="29" s="1"/>
  <c r="C27134" i="29" s="1"/>
  <c r="C27135" i="29" s="1"/>
  <c r="C27136" i="29" s="1"/>
  <c r="C27137" i="29" s="1"/>
  <c r="C27138" i="29" s="1"/>
  <c r="C27139" i="29" s="1"/>
  <c r="C27140" i="29" s="1"/>
  <c r="C27141" i="29" s="1"/>
  <c r="C27142" i="29" s="1"/>
  <c r="C27143" i="29" s="1"/>
  <c r="C27144" i="29" s="1"/>
  <c r="C27145" i="29" s="1"/>
  <c r="C27146" i="29" s="1"/>
  <c r="C27147" i="29" s="1"/>
  <c r="C27148" i="29" s="1"/>
  <c r="C27149" i="29" s="1"/>
  <c r="C27150" i="29" s="1"/>
  <c r="C27151" i="29" s="1"/>
  <c r="C27152" i="29" s="1"/>
  <c r="C27153" i="29" s="1"/>
  <c r="C27154" i="29" s="1"/>
  <c r="C27155" i="29" s="1"/>
  <c r="C27156" i="29" s="1"/>
  <c r="C27157" i="29" s="1"/>
  <c r="C27158" i="29" s="1"/>
  <c r="C27159" i="29" s="1"/>
  <c r="C27160" i="29" s="1"/>
  <c r="C27161" i="29" s="1"/>
  <c r="C27162" i="29" s="1"/>
  <c r="C27163" i="29" s="1"/>
  <c r="C27164" i="29" s="1"/>
  <c r="C27165" i="29" s="1"/>
  <c r="C27166" i="29" s="1"/>
  <c r="C27167" i="29" s="1"/>
  <c r="C27168" i="29" s="1"/>
  <c r="C27169" i="29" s="1"/>
  <c r="C27170" i="29" s="1"/>
  <c r="C27171" i="29" s="1"/>
  <c r="C27172" i="29" s="1"/>
  <c r="C27173" i="29" s="1"/>
  <c r="C27174" i="29" s="1"/>
  <c r="C27175" i="29" s="1"/>
  <c r="C27176" i="29" s="1"/>
  <c r="C27177" i="29" s="1"/>
  <c r="C27178" i="29" s="1"/>
  <c r="C27179" i="29" s="1"/>
  <c r="C27180" i="29" s="1"/>
  <c r="C27181" i="29" s="1"/>
  <c r="C27182" i="29" s="1"/>
  <c r="C27183" i="29" s="1"/>
  <c r="C27184" i="29" s="1"/>
  <c r="C27185" i="29" s="1"/>
  <c r="C27186" i="29" s="1"/>
  <c r="C27187" i="29" s="1"/>
  <c r="C27188" i="29" s="1"/>
  <c r="C27189" i="29" s="1"/>
  <c r="C27190" i="29" s="1"/>
  <c r="C27191" i="29" s="1"/>
  <c r="C27192" i="29" s="1"/>
  <c r="C27193" i="29" s="1"/>
  <c r="C27194" i="29" s="1"/>
  <c r="C27195" i="29" s="1"/>
  <c r="C27196" i="29" s="1"/>
  <c r="C27197" i="29" s="1"/>
  <c r="C27198" i="29" s="1"/>
  <c r="C27199" i="29" s="1"/>
  <c r="C27200" i="29" s="1"/>
  <c r="C27201" i="29" s="1"/>
  <c r="C27202" i="29" s="1"/>
  <c r="C27203" i="29" s="1"/>
  <c r="C27204" i="29" s="1"/>
  <c r="C27205" i="29" s="1"/>
  <c r="C27206" i="29" s="1"/>
  <c r="C27207" i="29" s="1"/>
  <c r="C27208" i="29" s="1"/>
  <c r="C27209" i="29" s="1"/>
  <c r="C27210" i="29" s="1"/>
  <c r="C27211" i="29" s="1"/>
  <c r="C27212" i="29" s="1"/>
  <c r="C27213" i="29" s="1"/>
  <c r="C27214" i="29" s="1"/>
  <c r="C27215" i="29" s="1"/>
  <c r="C27216" i="29" s="1"/>
  <c r="C27217" i="29" s="1"/>
  <c r="C27218" i="29" s="1"/>
  <c r="C27219" i="29" s="1"/>
  <c r="C27220" i="29" s="1"/>
  <c r="C27221" i="29" s="1"/>
  <c r="C27222" i="29" s="1"/>
  <c r="C27223" i="29" s="1"/>
  <c r="C27224" i="29" s="1"/>
  <c r="C27225" i="29" s="1"/>
  <c r="C27226" i="29" s="1"/>
  <c r="C27227" i="29" s="1"/>
  <c r="C27228" i="29" s="1"/>
  <c r="C27229" i="29" s="1"/>
  <c r="C27230" i="29" s="1"/>
  <c r="C27231" i="29" s="1"/>
  <c r="C27232" i="29" s="1"/>
  <c r="C27233" i="29" s="1"/>
  <c r="C27234" i="29" s="1"/>
  <c r="C27235" i="29" s="1"/>
  <c r="C27236" i="29" s="1"/>
  <c r="C27237" i="29" s="1"/>
  <c r="C27238" i="29" s="1"/>
  <c r="C27239" i="29" s="1"/>
  <c r="C27240" i="29" s="1"/>
  <c r="C27241" i="29" s="1"/>
  <c r="C27242" i="29" s="1"/>
  <c r="C27243" i="29" s="1"/>
  <c r="C27244" i="29" s="1"/>
  <c r="C27245" i="29" s="1"/>
  <c r="C27246" i="29" s="1"/>
  <c r="C27247" i="29" s="1"/>
  <c r="C27248" i="29" s="1"/>
  <c r="C27249" i="29" s="1"/>
  <c r="C27250" i="29" s="1"/>
  <c r="C27251" i="29" s="1"/>
  <c r="C27252" i="29" s="1"/>
  <c r="C27253" i="29" s="1"/>
  <c r="C27254" i="29" s="1"/>
  <c r="C27255" i="29" s="1"/>
  <c r="C27256" i="29" s="1"/>
  <c r="C27257" i="29" s="1"/>
  <c r="C27258" i="29" s="1"/>
  <c r="C27259" i="29" s="1"/>
  <c r="C27260" i="29" s="1"/>
  <c r="C27261" i="29" s="1"/>
  <c r="C27262" i="29" s="1"/>
  <c r="C27263" i="29" s="1"/>
  <c r="C27264" i="29" s="1"/>
  <c r="C27265" i="29" s="1"/>
  <c r="C27266" i="29" s="1"/>
  <c r="C27267" i="29" s="1"/>
  <c r="C27268" i="29" s="1"/>
  <c r="C27269" i="29" s="1"/>
  <c r="C27270" i="29" s="1"/>
  <c r="C27271" i="29" s="1"/>
  <c r="C27272" i="29" s="1"/>
  <c r="C27273" i="29" s="1"/>
  <c r="C27274" i="29" s="1"/>
  <c r="C27275" i="29" s="1"/>
  <c r="C27276" i="29" s="1"/>
  <c r="C27277" i="29" s="1"/>
  <c r="C27278" i="29" s="1"/>
  <c r="C27279" i="29" s="1"/>
  <c r="C27280" i="29" s="1"/>
  <c r="C27281" i="29" s="1"/>
  <c r="C27282" i="29" s="1"/>
  <c r="C27283" i="29" s="1"/>
  <c r="C27284" i="29" s="1"/>
  <c r="C27285" i="29" s="1"/>
  <c r="C27286" i="29" s="1"/>
  <c r="C27287" i="29" s="1"/>
  <c r="C27288" i="29" s="1"/>
  <c r="C27289" i="29" s="1"/>
  <c r="C27290" i="29" s="1"/>
  <c r="C27291" i="29" s="1"/>
  <c r="C27292" i="29" s="1"/>
  <c r="C27293" i="29" s="1"/>
  <c r="C27294" i="29" s="1"/>
  <c r="C27295" i="29" s="1"/>
  <c r="C27296" i="29" s="1"/>
  <c r="C27297" i="29" s="1"/>
  <c r="C27298" i="29" s="1"/>
  <c r="C27299" i="29" s="1"/>
  <c r="C27300" i="29" s="1"/>
  <c r="C27301" i="29" s="1"/>
  <c r="C27302" i="29" s="1"/>
  <c r="C27303" i="29" s="1"/>
  <c r="C27304" i="29" s="1"/>
  <c r="C27305" i="29" s="1"/>
  <c r="C27306" i="29" s="1"/>
  <c r="C27307" i="29" s="1"/>
  <c r="C27308" i="29" s="1"/>
  <c r="C27309" i="29" s="1"/>
  <c r="C27310" i="29" s="1"/>
  <c r="C27311" i="29" s="1"/>
  <c r="C27312" i="29" s="1"/>
  <c r="C27313" i="29" s="1"/>
  <c r="C27314" i="29" s="1"/>
  <c r="C27315" i="29" s="1"/>
  <c r="C27316" i="29" s="1"/>
  <c r="C27317" i="29" s="1"/>
  <c r="C27318" i="29" s="1"/>
  <c r="C27319" i="29" s="1"/>
  <c r="C27320" i="29" s="1"/>
  <c r="C27321" i="29" s="1"/>
  <c r="C27322" i="29" s="1"/>
  <c r="C27323" i="29" s="1"/>
  <c r="C27324" i="29" s="1"/>
  <c r="C27325" i="29" s="1"/>
  <c r="C27326" i="29" s="1"/>
  <c r="C27327" i="29" s="1"/>
  <c r="C27328" i="29" s="1"/>
  <c r="C27329" i="29" s="1"/>
  <c r="C27330" i="29" s="1"/>
  <c r="C27331" i="29" s="1"/>
  <c r="C27332" i="29" s="1"/>
  <c r="C27333" i="29" s="1"/>
  <c r="C27334" i="29" s="1"/>
  <c r="C27335" i="29" s="1"/>
  <c r="C27336" i="29" s="1"/>
  <c r="C27337" i="29" s="1"/>
  <c r="C27338" i="29" s="1"/>
  <c r="C27339" i="29" s="1"/>
  <c r="C27340" i="29" s="1"/>
  <c r="C27341" i="29" s="1"/>
  <c r="C27342" i="29" s="1"/>
  <c r="C27343" i="29" s="1"/>
  <c r="C27344" i="29" s="1"/>
  <c r="C27345" i="29" s="1"/>
  <c r="C27346" i="29" s="1"/>
  <c r="C27347" i="29" s="1"/>
  <c r="C27348" i="29" s="1"/>
  <c r="C27349" i="29" s="1"/>
  <c r="C27350" i="29" s="1"/>
  <c r="C27351" i="29" s="1"/>
  <c r="C27352" i="29" s="1"/>
  <c r="C27353" i="29" s="1"/>
  <c r="C27354" i="29" s="1"/>
  <c r="C27355" i="29" s="1"/>
  <c r="C27356" i="29" s="1"/>
  <c r="C27357" i="29" s="1"/>
  <c r="C27358" i="29" s="1"/>
  <c r="C27359" i="29" s="1"/>
  <c r="C27360" i="29" s="1"/>
  <c r="C27361" i="29" s="1"/>
  <c r="C27362" i="29" s="1"/>
  <c r="C27363" i="29" s="1"/>
  <c r="C27364" i="29" s="1"/>
  <c r="C27365" i="29" s="1"/>
  <c r="C27366" i="29" s="1"/>
  <c r="C27367" i="29" s="1"/>
  <c r="C27368" i="29" s="1"/>
  <c r="C27369" i="29" s="1"/>
  <c r="C27370" i="29" s="1"/>
  <c r="C27371" i="29" s="1"/>
  <c r="C27372" i="29" s="1"/>
  <c r="C27373" i="29" s="1"/>
  <c r="C27374" i="29" s="1"/>
  <c r="C27375" i="29" s="1"/>
  <c r="C27376" i="29" s="1"/>
  <c r="C27377" i="29" s="1"/>
  <c r="C27378" i="29" s="1"/>
  <c r="C27379" i="29" s="1"/>
  <c r="C27380" i="29" s="1"/>
  <c r="C27381" i="29" s="1"/>
  <c r="C27382" i="29" s="1"/>
  <c r="C27383" i="29" s="1"/>
  <c r="C27384" i="29" s="1"/>
  <c r="C27385" i="29" s="1"/>
  <c r="C27386" i="29" s="1"/>
  <c r="C27387" i="29" s="1"/>
  <c r="C27388" i="29" s="1"/>
  <c r="C27389" i="29" s="1"/>
  <c r="C27390" i="29" s="1"/>
  <c r="C27391" i="29" s="1"/>
  <c r="C27392" i="29" s="1"/>
  <c r="C27393" i="29" s="1"/>
  <c r="C27394" i="29" s="1"/>
  <c r="C27395" i="29" s="1"/>
  <c r="C27396" i="29" s="1"/>
  <c r="C27397" i="29" s="1"/>
  <c r="C27398" i="29" s="1"/>
  <c r="C27399" i="29" s="1"/>
  <c r="C27400" i="29" s="1"/>
  <c r="C27401" i="29" s="1"/>
  <c r="C27402" i="29" s="1"/>
  <c r="C27403" i="29" s="1"/>
  <c r="C27404" i="29" s="1"/>
  <c r="C27405" i="29" s="1"/>
  <c r="C27406" i="29" s="1"/>
  <c r="C27407" i="29" s="1"/>
  <c r="C27408" i="29" s="1"/>
  <c r="C27409" i="29" s="1"/>
  <c r="C27410" i="29" s="1"/>
  <c r="C27411" i="29" s="1"/>
  <c r="C27412" i="29" s="1"/>
  <c r="C27413" i="29" s="1"/>
  <c r="C27414" i="29" s="1"/>
  <c r="C27415" i="29" s="1"/>
  <c r="C27416" i="29" s="1"/>
  <c r="C27417" i="29" s="1"/>
  <c r="C27418" i="29" s="1"/>
  <c r="D27400" i="29"/>
  <c r="D27401" i="29" s="1"/>
  <c r="D27402" i="29" s="1"/>
  <c r="D27403" i="29" s="1"/>
  <c r="D27404" i="29" s="1"/>
  <c r="D27405" i="29" s="1"/>
  <c r="D27406" i="29" s="1"/>
  <c r="D27407" i="29" s="1"/>
  <c r="D27408" i="29" s="1"/>
  <c r="D27409" i="29" s="1"/>
  <c r="D27410" i="29" s="1"/>
  <c r="D27411" i="29" s="1"/>
  <c r="D27412" i="29" s="1"/>
  <c r="D27413" i="29" s="1"/>
  <c r="D27414" i="29" s="1"/>
  <c r="D27415" i="29" s="1"/>
  <c r="D27416" i="29" s="1"/>
  <c r="D27417" i="29" s="1"/>
  <c r="D27418" i="29" s="1"/>
  <c r="D27419" i="29" s="1"/>
  <c r="D27420" i="29" s="1"/>
  <c r="D27421" i="29" s="1"/>
  <c r="D27422" i="29" s="1"/>
  <c r="D27423" i="29" s="1"/>
  <c r="D27424" i="29" s="1"/>
  <c r="D27425" i="29" s="1"/>
  <c r="D27426" i="29" s="1"/>
  <c r="D27427" i="29" s="1"/>
  <c r="D27428" i="29" s="1"/>
  <c r="D27429" i="29" s="1"/>
  <c r="D27430" i="29" s="1"/>
  <c r="D27431" i="29" s="1"/>
  <c r="D27432" i="29" s="1"/>
  <c r="D27433" i="29" s="1"/>
  <c r="D27434" i="29" s="1"/>
  <c r="D27435" i="29" s="1"/>
  <c r="D27436" i="29" s="1"/>
  <c r="D27437" i="29" s="1"/>
  <c r="D27438" i="29" s="1"/>
  <c r="D27439" i="29" s="1"/>
  <c r="D27440" i="29" s="1"/>
  <c r="D27441" i="29" s="1"/>
  <c r="D27442" i="29" s="1"/>
  <c r="D27443" i="29" s="1"/>
  <c r="D27444" i="29" s="1"/>
  <c r="D27445" i="29" s="1"/>
  <c r="D27446" i="29" s="1"/>
  <c r="D27447" i="29" s="1"/>
  <c r="D27448" i="29" s="1"/>
  <c r="D27449" i="29" s="1"/>
  <c r="D27450" i="29" s="1"/>
  <c r="D27451" i="29" s="1"/>
  <c r="D27452" i="29" s="1"/>
  <c r="D27453" i="29" s="1"/>
  <c r="D27454" i="29" s="1"/>
  <c r="D27455" i="29" s="1"/>
  <c r="D27456" i="29" s="1"/>
  <c r="D27457" i="29" s="1"/>
  <c r="D27458" i="29" s="1"/>
  <c r="D27459" i="29" s="1"/>
  <c r="D27460" i="29" s="1"/>
  <c r="D27461" i="29" s="1"/>
  <c r="D27462" i="29" s="1"/>
  <c r="D27463" i="29" s="1"/>
  <c r="D27464" i="29" s="1"/>
  <c r="D27465" i="29" s="1"/>
  <c r="D27466" i="29" s="1"/>
  <c r="D27467" i="29" s="1"/>
  <c r="D27468" i="29" s="1"/>
  <c r="D27469" i="29" s="1"/>
  <c r="D27470" i="29" s="1"/>
  <c r="D27471" i="29" s="1"/>
  <c r="D27472" i="29" s="1"/>
  <c r="D27473" i="29" s="1"/>
  <c r="D27474" i="29" s="1"/>
  <c r="D27475" i="29" s="1"/>
  <c r="D27476" i="29" s="1"/>
  <c r="D27477" i="29" s="1"/>
  <c r="D27478" i="29" s="1"/>
  <c r="D27479" i="29" s="1"/>
  <c r="D27480" i="29" s="1"/>
  <c r="D27481" i="29" s="1"/>
  <c r="D27482" i="29" s="1"/>
  <c r="D27483" i="29" s="1"/>
  <c r="D27484" i="29" s="1"/>
  <c r="D27485" i="29" s="1"/>
  <c r="D27486" i="29" s="1"/>
  <c r="D27487" i="29" s="1"/>
  <c r="D27488" i="29" s="1"/>
  <c r="D27489" i="29" s="1"/>
  <c r="D27490" i="29" s="1"/>
  <c r="D27491" i="29" s="1"/>
  <c r="D27492" i="29" s="1"/>
  <c r="D27493" i="29" s="1"/>
  <c r="D27494" i="29" s="1"/>
  <c r="D27495" i="29" s="1"/>
  <c r="D27496" i="29" s="1"/>
  <c r="D27497" i="29" s="1"/>
  <c r="D27498" i="29" s="1"/>
  <c r="D27499" i="29" s="1"/>
  <c r="D27500" i="29" s="1"/>
  <c r="D27501" i="29" s="1"/>
  <c r="D27502" i="29" s="1"/>
  <c r="D27503" i="29" s="1"/>
  <c r="D27504" i="29" s="1"/>
  <c r="D27505" i="29" s="1"/>
  <c r="D27506" i="29" s="1"/>
  <c r="D27507" i="29" s="1"/>
  <c r="D27508" i="29" s="1"/>
  <c r="D27509" i="29" s="1"/>
  <c r="D27510" i="29" s="1"/>
  <c r="D27511" i="29" s="1"/>
  <c r="D27512" i="29" s="1"/>
  <c r="D27513" i="29" s="1"/>
  <c r="D27514" i="29" s="1"/>
  <c r="D27515" i="29" s="1"/>
  <c r="D27516" i="29" s="1"/>
  <c r="D27517" i="29" s="1"/>
  <c r="D27518" i="29" s="1"/>
  <c r="D27519" i="29" s="1"/>
  <c r="D27520" i="29" s="1"/>
  <c r="D27521" i="29" s="1"/>
  <c r="D27522" i="29" s="1"/>
  <c r="D27523" i="29" s="1"/>
  <c r="D27524" i="29" s="1"/>
  <c r="D27525" i="29" s="1"/>
  <c r="D27526" i="29" s="1"/>
  <c r="D27527" i="29" s="1"/>
  <c r="D27528" i="29" s="1"/>
  <c r="D27529" i="29" s="1"/>
  <c r="D27530" i="29" s="1"/>
  <c r="D27531" i="29" s="1"/>
  <c r="D27532" i="29" s="1"/>
  <c r="D27533" i="29" s="1"/>
  <c r="D27534" i="29" s="1"/>
  <c r="D27535" i="29" s="1"/>
  <c r="D27536" i="29" s="1"/>
  <c r="D27537" i="29" s="1"/>
  <c r="D27538" i="29" s="1"/>
  <c r="D27539" i="29" s="1"/>
  <c r="D27540" i="29" s="1"/>
  <c r="D27541" i="29" s="1"/>
  <c r="D27542" i="29" s="1"/>
  <c r="D27543" i="29" s="1"/>
  <c r="D27544" i="29" s="1"/>
  <c r="D27545" i="29" s="1"/>
  <c r="D27546" i="29" s="1"/>
  <c r="D27547" i="29" s="1"/>
  <c r="D27548" i="29" s="1"/>
  <c r="D27549" i="29" s="1"/>
  <c r="D27550" i="29" s="1"/>
  <c r="D27551" i="29" s="1"/>
  <c r="D27552" i="29" s="1"/>
  <c r="D27553" i="29" s="1"/>
  <c r="D27554" i="29" s="1"/>
  <c r="D27555" i="29" s="1"/>
  <c r="D27556" i="29" s="1"/>
  <c r="D27557" i="29" s="1"/>
  <c r="D27558" i="29" s="1"/>
  <c r="D27559" i="29" s="1"/>
  <c r="D27560" i="29" s="1"/>
  <c r="D27561" i="29" s="1"/>
  <c r="D27562" i="29" s="1"/>
  <c r="D27563" i="29" s="1"/>
  <c r="D27564" i="29" s="1"/>
  <c r="D27565" i="29" s="1"/>
  <c r="D27566" i="29" s="1"/>
  <c r="D27567" i="29" s="1"/>
  <c r="D27568" i="29" s="1"/>
  <c r="D27569" i="29" s="1"/>
  <c r="D27570" i="29" s="1"/>
  <c r="D27571" i="29" s="1"/>
  <c r="D27572" i="29" s="1"/>
  <c r="D27573" i="29" s="1"/>
  <c r="D27574" i="29" s="1"/>
  <c r="D27575" i="29" s="1"/>
  <c r="D27576" i="29" s="1"/>
  <c r="D27577" i="29" s="1"/>
  <c r="D27578" i="29" s="1"/>
  <c r="D27579" i="29" s="1"/>
  <c r="D27580" i="29" s="1"/>
  <c r="D27581" i="29" s="1"/>
  <c r="D27582" i="29" s="1"/>
  <c r="D27583" i="29" s="1"/>
  <c r="D27584" i="29" s="1"/>
  <c r="D27585" i="29" s="1"/>
  <c r="D27586" i="29" s="1"/>
  <c r="D27587" i="29" s="1"/>
  <c r="D27588" i="29" s="1"/>
  <c r="D27589" i="29" s="1"/>
  <c r="D27590" i="29" s="1"/>
  <c r="D27591" i="29" s="1"/>
  <c r="D27592" i="29" s="1"/>
  <c r="D27593" i="29" s="1"/>
  <c r="D27594" i="29" s="1"/>
  <c r="D27595" i="29" s="1"/>
  <c r="D27596" i="29" s="1"/>
  <c r="D27597" i="29" s="1"/>
  <c r="D27598" i="29" s="1"/>
  <c r="D27599" i="29" s="1"/>
  <c r="D27600" i="29" s="1"/>
  <c r="D27601" i="29" s="1"/>
  <c r="D27602" i="29" s="1"/>
  <c r="D27603" i="29" s="1"/>
  <c r="D27604" i="29" s="1"/>
  <c r="D27605" i="29" s="1"/>
  <c r="D27606" i="29" s="1"/>
  <c r="D27607" i="29" s="1"/>
  <c r="D27608" i="29" s="1"/>
  <c r="D27609" i="29" s="1"/>
  <c r="D27610" i="29" s="1"/>
  <c r="D27611" i="29" s="1"/>
  <c r="D27612" i="29" s="1"/>
  <c r="D27613" i="29" s="1"/>
  <c r="D27614" i="29" s="1"/>
  <c r="D27615" i="29" s="1"/>
  <c r="D27616" i="29" s="1"/>
  <c r="D27617" i="29" s="1"/>
  <c r="D27618" i="29" s="1"/>
  <c r="D27619" i="29" s="1"/>
  <c r="D27620" i="29" s="1"/>
  <c r="D27621" i="29" s="1"/>
  <c r="D27622" i="29" s="1"/>
  <c r="D27623" i="29" s="1"/>
  <c r="D27624" i="29" s="1"/>
  <c r="D27625" i="29" s="1"/>
  <c r="D27626" i="29" s="1"/>
  <c r="D27627" i="29" s="1"/>
  <c r="D27628" i="29" s="1"/>
  <c r="D27629" i="29" s="1"/>
  <c r="D27630" i="29" s="1"/>
  <c r="D27631" i="29" s="1"/>
  <c r="D27632" i="29" s="1"/>
  <c r="D27633" i="29" s="1"/>
  <c r="D27634" i="29" s="1"/>
  <c r="D27635" i="29" s="1"/>
  <c r="D27636" i="29" s="1"/>
  <c r="D27637" i="29" s="1"/>
  <c r="D27638" i="29" s="1"/>
  <c r="D27639" i="29" s="1"/>
  <c r="D27640" i="29" s="1"/>
  <c r="D27641" i="29" s="1"/>
  <c r="D27642" i="29" s="1"/>
  <c r="D27643" i="29" s="1"/>
  <c r="D27644" i="29" s="1"/>
  <c r="D27645" i="29" s="1"/>
  <c r="D27646" i="29" s="1"/>
  <c r="D27647" i="29" s="1"/>
  <c r="D27648" i="29" s="1"/>
  <c r="D27649" i="29" s="1"/>
  <c r="D27650" i="29" s="1"/>
  <c r="D27651" i="29" s="1"/>
  <c r="D27652" i="29" s="1"/>
  <c r="D27653" i="29" s="1"/>
  <c r="D27654" i="29" s="1"/>
  <c r="D27655" i="29" s="1"/>
  <c r="D27656" i="29" s="1"/>
  <c r="D27657" i="29" s="1"/>
  <c r="D27658" i="29" s="1"/>
  <c r="D27659" i="29" s="1"/>
  <c r="D27660" i="29" s="1"/>
  <c r="D27661" i="29" s="1"/>
  <c r="D27662" i="29" s="1"/>
  <c r="D27663" i="29" s="1"/>
  <c r="D27664" i="29" s="1"/>
  <c r="D27665" i="29" s="1"/>
  <c r="D27666" i="29" s="1"/>
  <c r="D27667" i="29" s="1"/>
  <c r="D27668" i="29" s="1"/>
  <c r="D27669" i="29" s="1"/>
  <c r="D27670" i="29" s="1"/>
  <c r="D27671" i="29" s="1"/>
  <c r="D27672" i="29" s="1"/>
  <c r="D27673" i="29" s="1"/>
  <c r="D27674" i="29" s="1"/>
  <c r="D27675" i="29" s="1"/>
  <c r="D27676" i="29" s="1"/>
  <c r="D27677" i="29" s="1"/>
  <c r="D27678" i="29" s="1"/>
  <c r="D27679" i="29" s="1"/>
  <c r="D27680" i="29" s="1"/>
  <c r="D27681" i="29" s="1"/>
  <c r="D27682" i="29" s="1"/>
  <c r="D27683" i="29" s="1"/>
  <c r="D27684" i="29" s="1"/>
  <c r="D27685" i="29" s="1"/>
  <c r="D27686" i="29" s="1"/>
  <c r="D27687" i="29" s="1"/>
  <c r="D27688" i="29" s="1"/>
  <c r="D27689" i="29" s="1"/>
  <c r="D27690" i="29" s="1"/>
  <c r="D27691" i="29" s="1"/>
  <c r="D27692" i="29" s="1"/>
  <c r="D27693" i="29" s="1"/>
  <c r="D27694" i="29" s="1"/>
  <c r="D27695" i="29" s="1"/>
  <c r="D27696" i="29" s="1"/>
  <c r="D27697" i="29" s="1"/>
  <c r="D27698" i="29" s="1"/>
  <c r="D27699" i="29" s="1"/>
  <c r="D27700" i="29" s="1"/>
  <c r="D27701" i="29" s="1"/>
  <c r="D27702" i="29" s="1"/>
  <c r="D27703" i="29" s="1"/>
  <c r="D27704" i="29" s="1"/>
  <c r="D27705" i="29" s="1"/>
  <c r="D27706" i="29" s="1"/>
  <c r="D27707" i="29" s="1"/>
  <c r="D27708" i="29" s="1"/>
  <c r="D27709" i="29" s="1"/>
  <c r="D27710" i="29" s="1"/>
  <c r="D27711" i="29" s="1"/>
  <c r="D27712" i="29" s="1"/>
  <c r="D27713" i="29" s="1"/>
  <c r="D27714" i="29" s="1"/>
  <c r="D27715" i="29" s="1"/>
  <c r="D27716" i="29" s="1"/>
  <c r="D27717" i="29" s="1"/>
  <c r="D27718" i="29" s="1"/>
  <c r="D27719" i="29" s="1"/>
  <c r="D27720" i="29" s="1"/>
  <c r="D27721" i="29" s="1"/>
  <c r="D27722" i="29" s="1"/>
  <c r="D27723" i="29" s="1"/>
  <c r="D27724" i="29" s="1"/>
  <c r="D27725" i="29" s="1"/>
  <c r="D27726" i="29" s="1"/>
  <c r="D27727" i="29" s="1"/>
  <c r="D27728" i="29" s="1"/>
  <c r="D27729" i="29" s="1"/>
  <c r="D27730" i="29" s="1"/>
  <c r="D27731" i="29" s="1"/>
  <c r="D27732" i="29" s="1"/>
  <c r="D27733" i="29" s="1"/>
  <c r="D27734" i="29" s="1"/>
  <c r="D27735" i="29" s="1"/>
  <c r="D27736" i="29" s="1"/>
  <c r="D27737" i="29" s="1"/>
  <c r="D27738" i="29" s="1"/>
  <c r="D27739" i="29" s="1"/>
  <c r="D27740" i="29" s="1"/>
  <c r="D27741" i="29" s="1"/>
  <c r="D27742" i="29" s="1"/>
  <c r="D27743" i="29" s="1"/>
  <c r="D27744" i="29" s="1"/>
  <c r="D27745" i="29" s="1"/>
  <c r="D27746" i="29" s="1"/>
  <c r="D27747" i="29" s="1"/>
  <c r="D27748" i="29" s="1"/>
  <c r="D27749" i="29" s="1"/>
  <c r="D27750" i="29" s="1"/>
  <c r="D27751" i="29" s="1"/>
  <c r="D27752" i="29" s="1"/>
  <c r="D27753" i="29" s="1"/>
  <c r="D27754" i="29" s="1"/>
  <c r="D27755" i="29" s="1"/>
  <c r="D27756" i="29" s="1"/>
  <c r="D27757" i="29" s="1"/>
  <c r="D27758" i="29" s="1"/>
  <c r="D27759" i="29" s="1"/>
  <c r="D27760" i="29" s="1"/>
  <c r="D27761" i="29" s="1"/>
  <c r="D27762" i="29" s="1"/>
  <c r="D27763" i="29" s="1"/>
  <c r="B27420" i="29"/>
  <c r="B27421" i="29" s="1"/>
  <c r="B27422" i="29" s="1"/>
  <c r="B27423" i="29" s="1"/>
  <c r="B27424" i="29" s="1"/>
  <c r="B27425" i="29" s="1"/>
  <c r="B27426" i="29" s="1"/>
  <c r="B27427" i="29" s="1"/>
  <c r="B27428" i="29" s="1"/>
  <c r="B27429" i="29" s="1"/>
  <c r="B27430" i="29" s="1"/>
  <c r="B27431" i="29" s="1"/>
  <c r="B27432" i="29" s="1"/>
  <c r="B27433" i="29" s="1"/>
  <c r="B27434" i="29" s="1"/>
  <c r="B27435" i="29" s="1"/>
  <c r="B27436" i="29" s="1"/>
  <c r="B27437" i="29" s="1"/>
  <c r="B27438" i="29" s="1"/>
  <c r="B27439" i="29" s="1"/>
  <c r="B27440" i="29" s="1"/>
  <c r="B27441" i="29" s="1"/>
  <c r="B27442" i="29" s="1"/>
  <c r="B27443" i="29" s="1"/>
  <c r="B27444" i="29" s="1"/>
  <c r="B27445" i="29" s="1"/>
  <c r="B27446" i="29" s="1"/>
  <c r="B27447" i="29" s="1"/>
  <c r="B27448" i="29" s="1"/>
  <c r="B27449" i="29" s="1"/>
  <c r="B27450" i="29" s="1"/>
  <c r="B27451" i="29" s="1"/>
  <c r="B27452" i="29" s="1"/>
  <c r="B27453" i="29" s="1"/>
  <c r="B27454" i="29" s="1"/>
  <c r="B27455" i="29" s="1"/>
  <c r="B27456" i="29" s="1"/>
  <c r="B27457" i="29" s="1"/>
  <c r="B27458" i="29" s="1"/>
  <c r="B27459" i="29" s="1"/>
  <c r="B27460" i="29" s="1"/>
  <c r="B27461" i="29" s="1"/>
  <c r="B27462" i="29" s="1"/>
  <c r="B27463" i="29" s="1"/>
  <c r="B27464" i="29" s="1"/>
  <c r="B27465" i="29" s="1"/>
  <c r="B27466" i="29" s="1"/>
  <c r="B27467" i="29" s="1"/>
  <c r="B27468" i="29" s="1"/>
  <c r="B27469" i="29" s="1"/>
  <c r="B27470" i="29" s="1"/>
  <c r="B27471" i="29" s="1"/>
  <c r="B27472" i="29" s="1"/>
  <c r="B27473" i="29" s="1"/>
  <c r="B27474" i="29" s="1"/>
  <c r="B27475" i="29" s="1"/>
  <c r="B27476" i="29" s="1"/>
  <c r="B27477" i="29" s="1"/>
  <c r="B27478" i="29" s="1"/>
  <c r="B27479" i="29" s="1"/>
  <c r="B27480" i="29" s="1"/>
  <c r="B27481" i="29" s="1"/>
  <c r="B27482" i="29" s="1"/>
  <c r="B27483" i="29" s="1"/>
  <c r="B27484" i="29" s="1"/>
  <c r="B27485" i="29" s="1"/>
  <c r="B27486" i="29" s="1"/>
  <c r="B27487" i="29" s="1"/>
  <c r="B27488" i="29" s="1"/>
  <c r="B27489" i="29" s="1"/>
  <c r="B27490" i="29" s="1"/>
  <c r="B27491" i="29" s="1"/>
  <c r="B27492" i="29" s="1"/>
  <c r="B27493" i="29" s="1"/>
  <c r="B27494" i="29" s="1"/>
  <c r="B27495" i="29" s="1"/>
  <c r="B27496" i="29" s="1"/>
  <c r="B27497" i="29" s="1"/>
  <c r="B27498" i="29" s="1"/>
  <c r="B27499" i="29" s="1"/>
  <c r="B27500" i="29" s="1"/>
  <c r="B27501" i="29" s="1"/>
  <c r="B27502" i="29" s="1"/>
  <c r="B27503" i="29" s="1"/>
  <c r="B27504" i="29" s="1"/>
  <c r="B27505" i="29" s="1"/>
  <c r="B27506" i="29" s="1"/>
  <c r="B27507" i="29" s="1"/>
  <c r="B27508" i="29" s="1"/>
  <c r="B27509" i="29" s="1"/>
  <c r="B27510" i="29" s="1"/>
  <c r="B27511" i="29" s="1"/>
  <c r="B27512" i="29" s="1"/>
  <c r="B27513" i="29" s="1"/>
  <c r="B27514" i="29" s="1"/>
  <c r="B27515" i="29" s="1"/>
  <c r="B27516" i="29" s="1"/>
  <c r="B27517" i="29" s="1"/>
  <c r="B27518" i="29" s="1"/>
  <c r="B27519" i="29" s="1"/>
  <c r="B27520" i="29" s="1"/>
  <c r="B27521" i="29" s="1"/>
  <c r="B27522" i="29" s="1"/>
  <c r="B27523" i="29" s="1"/>
  <c r="B27524" i="29" s="1"/>
  <c r="B27525" i="29" s="1"/>
  <c r="B27526" i="29" s="1"/>
  <c r="B27527" i="29" s="1"/>
  <c r="B27528" i="29" s="1"/>
  <c r="B27529" i="29" s="1"/>
  <c r="B27530" i="29" s="1"/>
  <c r="B27531" i="29" s="1"/>
  <c r="B27532" i="29" s="1"/>
  <c r="B27533" i="29" s="1"/>
  <c r="B27534" i="29" s="1"/>
  <c r="B27535" i="29" s="1"/>
  <c r="B27536" i="29" s="1"/>
  <c r="B27537" i="29" s="1"/>
  <c r="B27538" i="29" s="1"/>
  <c r="B27539" i="29" s="1"/>
  <c r="B27540" i="29" s="1"/>
  <c r="B27541" i="29" s="1"/>
  <c r="B27542" i="29" s="1"/>
  <c r="B27543" i="29" s="1"/>
  <c r="B27544" i="29" s="1"/>
  <c r="B27545" i="29" s="1"/>
  <c r="B27546" i="29" s="1"/>
  <c r="B27547" i="29" s="1"/>
  <c r="B27548" i="29" s="1"/>
  <c r="B27549" i="29" s="1"/>
  <c r="B27550" i="29" s="1"/>
  <c r="B27551" i="29" s="1"/>
  <c r="B27552" i="29" s="1"/>
  <c r="B27553" i="29" s="1"/>
  <c r="B27554" i="29" s="1"/>
  <c r="B27555" i="29" s="1"/>
  <c r="B27556" i="29" s="1"/>
  <c r="B27557" i="29" s="1"/>
  <c r="B27558" i="29" s="1"/>
  <c r="B27559" i="29" s="1"/>
  <c r="B27560" i="29" s="1"/>
  <c r="B27561" i="29" s="1"/>
  <c r="B27562" i="29" s="1"/>
  <c r="B27563" i="29" s="1"/>
  <c r="B27564" i="29" s="1"/>
  <c r="B27565" i="29" s="1"/>
  <c r="B27566" i="29" s="1"/>
  <c r="B27567" i="29" s="1"/>
  <c r="B27568" i="29" s="1"/>
  <c r="B27569" i="29" s="1"/>
  <c r="B27570" i="29" s="1"/>
  <c r="B27571" i="29" s="1"/>
  <c r="B27572" i="29" s="1"/>
  <c r="B27573" i="29" s="1"/>
  <c r="B27574" i="29" s="1"/>
  <c r="B27575" i="29" s="1"/>
  <c r="B27576" i="29" s="1"/>
  <c r="B27577" i="29" s="1"/>
  <c r="B27578" i="29" s="1"/>
  <c r="B27579" i="29" s="1"/>
  <c r="B27580" i="29" s="1"/>
  <c r="B27581" i="29" s="1"/>
  <c r="B27582" i="29" s="1"/>
  <c r="B27583" i="29" s="1"/>
  <c r="B27584" i="29" s="1"/>
  <c r="B27585" i="29" s="1"/>
  <c r="B27586" i="29" s="1"/>
  <c r="B27587" i="29" s="1"/>
  <c r="B27588" i="29" s="1"/>
  <c r="B27589" i="29" s="1"/>
  <c r="B27590" i="29" s="1"/>
  <c r="B27591" i="29" s="1"/>
  <c r="B27592" i="29" s="1"/>
  <c r="B27593" i="29" s="1"/>
  <c r="B27594" i="29" s="1"/>
  <c r="B27595" i="29" s="1"/>
  <c r="B27596" i="29" s="1"/>
  <c r="B27597" i="29" s="1"/>
  <c r="B27598" i="29" s="1"/>
  <c r="B27599" i="29" s="1"/>
  <c r="B27600" i="29" s="1"/>
  <c r="B27601" i="29" s="1"/>
  <c r="B27602" i="29" s="1"/>
  <c r="B27603" i="29" s="1"/>
  <c r="B27604" i="29" s="1"/>
  <c r="B27605" i="29" s="1"/>
  <c r="B27606" i="29" s="1"/>
  <c r="B27607" i="29" s="1"/>
  <c r="B27608" i="29" s="1"/>
  <c r="B27609" i="29" s="1"/>
  <c r="B27610" i="29" s="1"/>
  <c r="B27611" i="29" s="1"/>
  <c r="B27612" i="29" s="1"/>
  <c r="B27613" i="29" s="1"/>
  <c r="B27614" i="29" s="1"/>
  <c r="B27615" i="29" s="1"/>
  <c r="B27616" i="29" s="1"/>
  <c r="B27617" i="29" s="1"/>
  <c r="B27618" i="29" s="1"/>
  <c r="B27619" i="29" s="1"/>
  <c r="B27620" i="29" s="1"/>
  <c r="B27621" i="29" s="1"/>
  <c r="B27622" i="29" s="1"/>
  <c r="B27623" i="29" s="1"/>
  <c r="B27624" i="29" s="1"/>
  <c r="B27625" i="29" s="1"/>
  <c r="B27626" i="29" s="1"/>
  <c r="B27627" i="29" s="1"/>
  <c r="B27628" i="29" s="1"/>
  <c r="B27629" i="29" s="1"/>
  <c r="B27630" i="29" s="1"/>
  <c r="B27631" i="29" s="1"/>
  <c r="B27632" i="29" s="1"/>
  <c r="B27633" i="29" s="1"/>
  <c r="B27634" i="29" s="1"/>
  <c r="B27635" i="29" s="1"/>
  <c r="B27636" i="29" s="1"/>
  <c r="B27637" i="29" s="1"/>
  <c r="B27638" i="29" s="1"/>
  <c r="B27639" i="29" s="1"/>
  <c r="B27640" i="29" s="1"/>
  <c r="B27641" i="29" s="1"/>
  <c r="B27642" i="29" s="1"/>
  <c r="B27643" i="29" s="1"/>
  <c r="B27644" i="29" s="1"/>
  <c r="B27645" i="29" s="1"/>
  <c r="B27646" i="29" s="1"/>
  <c r="B27647" i="29" s="1"/>
  <c r="B27648" i="29" s="1"/>
  <c r="B27649" i="29" s="1"/>
  <c r="B27650" i="29" s="1"/>
  <c r="B27651" i="29" s="1"/>
  <c r="B27652" i="29" s="1"/>
  <c r="B27653" i="29" s="1"/>
  <c r="B27654" i="29" s="1"/>
  <c r="B27655" i="29" s="1"/>
  <c r="B27656" i="29" s="1"/>
  <c r="B27657" i="29" s="1"/>
  <c r="B27658" i="29" s="1"/>
  <c r="B27659" i="29" s="1"/>
  <c r="B27660" i="29" s="1"/>
  <c r="B27661" i="29" s="1"/>
  <c r="B27662" i="29" s="1"/>
  <c r="B27663" i="29" s="1"/>
  <c r="B27664" i="29" s="1"/>
  <c r="B27665" i="29" s="1"/>
  <c r="B27666" i="29" s="1"/>
  <c r="B27667" i="29" s="1"/>
  <c r="B27668" i="29" s="1"/>
  <c r="B27669" i="29" s="1"/>
  <c r="B27670" i="29" s="1"/>
  <c r="B27671" i="29" s="1"/>
  <c r="B27672" i="29" s="1"/>
  <c r="B27673" i="29" s="1"/>
  <c r="B27674" i="29" s="1"/>
  <c r="B27675" i="29" s="1"/>
  <c r="B27676" i="29" s="1"/>
  <c r="B27677" i="29" s="1"/>
  <c r="B27678" i="29" s="1"/>
  <c r="B27679" i="29" s="1"/>
  <c r="B27680" i="29" s="1"/>
  <c r="B27681" i="29" s="1"/>
  <c r="B27682" i="29" s="1"/>
  <c r="B27683" i="29" s="1"/>
  <c r="B27684" i="29" s="1"/>
  <c r="B27685" i="29" s="1"/>
  <c r="B27686" i="29" s="1"/>
  <c r="B27687" i="29" s="1"/>
  <c r="B27688" i="29" s="1"/>
  <c r="B27689" i="29" s="1"/>
  <c r="B27690" i="29" s="1"/>
  <c r="B27691" i="29" s="1"/>
  <c r="B27692" i="29" s="1"/>
  <c r="B27693" i="29" s="1"/>
  <c r="B27694" i="29" s="1"/>
  <c r="B27695" i="29" s="1"/>
  <c r="B27696" i="29" s="1"/>
  <c r="B27697" i="29" s="1"/>
  <c r="B27698" i="29" s="1"/>
  <c r="B27699" i="29" s="1"/>
  <c r="B27700" i="29" s="1"/>
  <c r="B27701" i="29" s="1"/>
  <c r="B27702" i="29" s="1"/>
  <c r="B27703" i="29" s="1"/>
  <c r="B27704" i="29" s="1"/>
  <c r="B27705" i="29" s="1"/>
  <c r="B27706" i="29" s="1"/>
  <c r="B27707" i="29" s="1"/>
  <c r="B27708" i="29" s="1"/>
  <c r="B27709" i="29" s="1"/>
  <c r="B27710" i="29" s="1"/>
  <c r="B27711" i="29" s="1"/>
  <c r="B27712" i="29" s="1"/>
  <c r="B27713" i="29" s="1"/>
  <c r="B27714" i="29" s="1"/>
  <c r="B27715" i="29" s="1"/>
  <c r="B27716" i="29" s="1"/>
  <c r="B27717" i="29" s="1"/>
  <c r="B27718" i="29" s="1"/>
  <c r="B27719" i="29" s="1"/>
  <c r="B27720" i="29" s="1"/>
  <c r="B27721" i="29" s="1"/>
  <c r="B27722" i="29" s="1"/>
  <c r="B27723" i="29" s="1"/>
  <c r="B27724" i="29" s="1"/>
  <c r="B27725" i="29" s="1"/>
  <c r="B27726" i="29" s="1"/>
  <c r="B27727" i="29" s="1"/>
  <c r="B27728" i="29" s="1"/>
  <c r="B27729" i="29" s="1"/>
  <c r="B27730" i="29" s="1"/>
  <c r="B27731" i="29" s="1"/>
  <c r="B27732" i="29" s="1"/>
  <c r="B27733" i="29" s="1"/>
  <c r="B27734" i="29" s="1"/>
  <c r="B27735" i="29" s="1"/>
  <c r="B27736" i="29" s="1"/>
  <c r="B27737" i="29" s="1"/>
  <c r="B27738" i="29" s="1"/>
  <c r="B27739" i="29" s="1"/>
  <c r="B27740" i="29" s="1"/>
  <c r="B27741" i="29" s="1"/>
  <c r="B27742" i="29" s="1"/>
  <c r="B27743" i="29" s="1"/>
  <c r="B27744" i="29" s="1"/>
  <c r="B27745" i="29" s="1"/>
  <c r="B27746" i="29" s="1"/>
  <c r="B27747" i="29" s="1"/>
  <c r="B27748" i="29" s="1"/>
  <c r="B27749" i="29" s="1"/>
  <c r="B27750" i="29" s="1"/>
  <c r="B27751" i="29" s="1"/>
  <c r="B27752" i="29" s="1"/>
  <c r="B27753" i="29" s="1"/>
  <c r="B27754" i="29" s="1"/>
  <c r="B27755" i="29" s="1"/>
  <c r="B27756" i="29" s="1"/>
  <c r="B27757" i="29" s="1"/>
  <c r="B27758" i="29" s="1"/>
  <c r="B27759" i="29" s="1"/>
  <c r="B27760" i="29" s="1"/>
  <c r="B27761" i="29" s="1"/>
  <c r="B27762" i="29" s="1"/>
  <c r="B27763" i="29" s="1"/>
  <c r="B27764" i="29" s="1"/>
  <c r="B27765" i="29" s="1"/>
  <c r="B27766" i="29" s="1"/>
  <c r="B27767" i="29" s="1"/>
  <c r="B27768" i="29" s="1"/>
  <c r="B27769" i="29" s="1"/>
  <c r="B27770" i="29" s="1"/>
  <c r="B27771" i="29" s="1"/>
  <c r="B27772" i="29" s="1"/>
  <c r="B27773" i="29" s="1"/>
  <c r="B27774" i="29" s="1"/>
  <c r="B27775" i="29" s="1"/>
  <c r="B27776" i="29" s="1"/>
  <c r="B27777" i="29" s="1"/>
  <c r="B27778" i="29" s="1"/>
  <c r="B27779" i="29" s="1"/>
  <c r="B27780" i="29" s="1"/>
  <c r="B27781" i="29" s="1"/>
  <c r="B27782" i="29" s="1"/>
  <c r="B27783" i="29" s="1"/>
  <c r="C27420" i="29"/>
  <c r="C27421" i="29" s="1"/>
  <c r="C27422" i="29" s="1"/>
  <c r="C27423" i="29" s="1"/>
  <c r="C27424" i="29" s="1"/>
  <c r="C27425" i="29" s="1"/>
  <c r="C27426" i="29" s="1"/>
  <c r="C27427" i="29" s="1"/>
  <c r="C27428" i="29" s="1"/>
  <c r="C27429" i="29" s="1"/>
  <c r="C27430" i="29" s="1"/>
  <c r="C27431" i="29" s="1"/>
  <c r="C27432" i="29" s="1"/>
  <c r="C27433" i="29" s="1"/>
  <c r="C27434" i="29" s="1"/>
  <c r="C27435" i="29" s="1"/>
  <c r="C27436" i="29" s="1"/>
  <c r="C27437" i="29" s="1"/>
  <c r="C27438" i="29" s="1"/>
  <c r="C27439" i="29" s="1"/>
  <c r="C27440" i="29" s="1"/>
  <c r="C27441" i="29" s="1"/>
  <c r="C27442" i="29" s="1"/>
  <c r="C27443" i="29" s="1"/>
  <c r="C27444" i="29" s="1"/>
  <c r="C27445" i="29" s="1"/>
  <c r="C27446" i="29" s="1"/>
  <c r="C27447" i="29" s="1"/>
  <c r="C27448" i="29" s="1"/>
  <c r="C27449" i="29" s="1"/>
  <c r="C27450" i="29" s="1"/>
  <c r="C27451" i="29" s="1"/>
  <c r="C27452" i="29" s="1"/>
  <c r="C27453" i="29" s="1"/>
  <c r="C27454" i="29" s="1"/>
  <c r="C27455" i="29" s="1"/>
  <c r="C27456" i="29" s="1"/>
  <c r="C27457" i="29" s="1"/>
  <c r="C27458" i="29" s="1"/>
  <c r="C27459" i="29" s="1"/>
  <c r="C27460" i="29" s="1"/>
  <c r="C27461" i="29" s="1"/>
  <c r="C27462" i="29" s="1"/>
  <c r="C27463" i="29" s="1"/>
  <c r="C27464" i="29" s="1"/>
  <c r="C27465" i="29" s="1"/>
  <c r="C27466" i="29" s="1"/>
  <c r="C27467" i="29" s="1"/>
  <c r="C27468" i="29" s="1"/>
  <c r="C27469" i="29" s="1"/>
  <c r="C27470" i="29" s="1"/>
  <c r="C27471" i="29" s="1"/>
  <c r="C27472" i="29" s="1"/>
  <c r="C27473" i="29" s="1"/>
  <c r="C27474" i="29" s="1"/>
  <c r="C27475" i="29" s="1"/>
  <c r="C27476" i="29" s="1"/>
  <c r="C27477" i="29" s="1"/>
  <c r="C27478" i="29" s="1"/>
  <c r="C27479" i="29" s="1"/>
  <c r="C27480" i="29" s="1"/>
  <c r="C27481" i="29" s="1"/>
  <c r="C27482" i="29" s="1"/>
  <c r="C27483" i="29" s="1"/>
  <c r="C27484" i="29" s="1"/>
  <c r="C27485" i="29" s="1"/>
  <c r="C27486" i="29" s="1"/>
  <c r="C27487" i="29" s="1"/>
  <c r="C27488" i="29" s="1"/>
  <c r="C27489" i="29" s="1"/>
  <c r="C27490" i="29" s="1"/>
  <c r="C27491" i="29" s="1"/>
  <c r="C27492" i="29" s="1"/>
  <c r="C27493" i="29" s="1"/>
  <c r="C27494" i="29" s="1"/>
  <c r="C27495" i="29" s="1"/>
  <c r="C27496" i="29" s="1"/>
  <c r="C27497" i="29" s="1"/>
  <c r="C27498" i="29" s="1"/>
  <c r="C27499" i="29" s="1"/>
  <c r="C27500" i="29" s="1"/>
  <c r="C27501" i="29" s="1"/>
  <c r="C27502" i="29" s="1"/>
  <c r="C27503" i="29" s="1"/>
  <c r="C27504" i="29" s="1"/>
  <c r="C27505" i="29" s="1"/>
  <c r="C27506" i="29" s="1"/>
  <c r="C27507" i="29" s="1"/>
  <c r="C27508" i="29" s="1"/>
  <c r="C27509" i="29" s="1"/>
  <c r="C27510" i="29" s="1"/>
  <c r="C27511" i="29" s="1"/>
  <c r="C27512" i="29" s="1"/>
  <c r="C27513" i="29" s="1"/>
  <c r="C27514" i="29" s="1"/>
  <c r="C27515" i="29" s="1"/>
  <c r="C27516" i="29" s="1"/>
  <c r="C27517" i="29" s="1"/>
  <c r="C27518" i="29" s="1"/>
  <c r="C27519" i="29" s="1"/>
  <c r="C27520" i="29" s="1"/>
  <c r="C27521" i="29" s="1"/>
  <c r="C27522" i="29" s="1"/>
  <c r="C27523" i="29" s="1"/>
  <c r="C27524" i="29" s="1"/>
  <c r="C27525" i="29" s="1"/>
  <c r="C27526" i="29" s="1"/>
  <c r="C27527" i="29" s="1"/>
  <c r="C27528" i="29" s="1"/>
  <c r="C27529" i="29" s="1"/>
  <c r="C27530" i="29" s="1"/>
  <c r="C27531" i="29" s="1"/>
  <c r="C27532" i="29" s="1"/>
  <c r="C27533" i="29" s="1"/>
  <c r="C27534" i="29" s="1"/>
  <c r="C27535" i="29" s="1"/>
  <c r="C27536" i="29" s="1"/>
  <c r="C27537" i="29" s="1"/>
  <c r="C27538" i="29" s="1"/>
  <c r="C27539" i="29" s="1"/>
  <c r="C27540" i="29" s="1"/>
  <c r="C27541" i="29" s="1"/>
  <c r="C27542" i="29" s="1"/>
  <c r="C27543" i="29" s="1"/>
  <c r="C27544" i="29" s="1"/>
  <c r="C27545" i="29" s="1"/>
  <c r="C27546" i="29" s="1"/>
  <c r="C27547" i="29" s="1"/>
  <c r="C27548" i="29" s="1"/>
  <c r="C27549" i="29" s="1"/>
  <c r="C27550" i="29" s="1"/>
  <c r="C27551" i="29" s="1"/>
  <c r="C27552" i="29" s="1"/>
  <c r="C27553" i="29" s="1"/>
  <c r="C27554" i="29" s="1"/>
  <c r="C27555" i="29" s="1"/>
  <c r="C27556" i="29" s="1"/>
  <c r="C27557" i="29" s="1"/>
  <c r="C27558" i="29" s="1"/>
  <c r="C27559" i="29" s="1"/>
  <c r="C27560" i="29" s="1"/>
  <c r="C27561" i="29" s="1"/>
  <c r="C27562" i="29" s="1"/>
  <c r="C27563" i="29" s="1"/>
  <c r="C27564" i="29" s="1"/>
  <c r="C27565" i="29" s="1"/>
  <c r="C27566" i="29" s="1"/>
  <c r="C27567" i="29" s="1"/>
  <c r="C27568" i="29" s="1"/>
  <c r="C27569" i="29" s="1"/>
  <c r="C27570" i="29" s="1"/>
  <c r="C27571" i="29" s="1"/>
  <c r="C27572" i="29" s="1"/>
  <c r="C27573" i="29" s="1"/>
  <c r="C27574" i="29" s="1"/>
  <c r="C27575" i="29" s="1"/>
  <c r="C27576" i="29" s="1"/>
  <c r="C27577" i="29" s="1"/>
  <c r="C27578" i="29" s="1"/>
  <c r="C27579" i="29" s="1"/>
  <c r="C27580" i="29" s="1"/>
  <c r="C27581" i="29" s="1"/>
  <c r="C27582" i="29" s="1"/>
  <c r="C27583" i="29" s="1"/>
  <c r="C27584" i="29" s="1"/>
  <c r="C27585" i="29" s="1"/>
  <c r="C27586" i="29" s="1"/>
  <c r="C27587" i="29" s="1"/>
  <c r="C27588" i="29" s="1"/>
  <c r="C27589" i="29" s="1"/>
  <c r="C27590" i="29" s="1"/>
  <c r="C27591" i="29" s="1"/>
  <c r="C27592" i="29" s="1"/>
  <c r="C27593" i="29" s="1"/>
  <c r="C27594" i="29" s="1"/>
  <c r="C27595" i="29" s="1"/>
  <c r="C27596" i="29" s="1"/>
  <c r="C27597" i="29" s="1"/>
  <c r="C27598" i="29" s="1"/>
  <c r="C27599" i="29" s="1"/>
  <c r="C27600" i="29" s="1"/>
  <c r="C27601" i="29" s="1"/>
  <c r="C27602" i="29" s="1"/>
  <c r="C27603" i="29" s="1"/>
  <c r="C27604" i="29" s="1"/>
  <c r="C27605" i="29" s="1"/>
  <c r="C27606" i="29" s="1"/>
  <c r="C27607" i="29" s="1"/>
  <c r="C27608" i="29" s="1"/>
  <c r="C27609" i="29" s="1"/>
  <c r="C27610" i="29" s="1"/>
  <c r="C27611" i="29" s="1"/>
  <c r="C27612" i="29" s="1"/>
  <c r="C27613" i="29" s="1"/>
  <c r="C27614" i="29" s="1"/>
  <c r="C27615" i="29" s="1"/>
  <c r="C27616" i="29" s="1"/>
  <c r="C27617" i="29" s="1"/>
  <c r="C27618" i="29" s="1"/>
  <c r="C27619" i="29" s="1"/>
  <c r="C27620" i="29" s="1"/>
  <c r="C27621" i="29" s="1"/>
  <c r="C27622" i="29" s="1"/>
  <c r="C27623" i="29" s="1"/>
  <c r="C27624" i="29" s="1"/>
  <c r="C27625" i="29" s="1"/>
  <c r="C27626" i="29" s="1"/>
  <c r="C27627" i="29" s="1"/>
  <c r="C27628" i="29" s="1"/>
  <c r="C27629" i="29" s="1"/>
  <c r="C27630" i="29" s="1"/>
  <c r="C27631" i="29" s="1"/>
  <c r="C27632" i="29" s="1"/>
  <c r="C27633" i="29" s="1"/>
  <c r="C27634" i="29" s="1"/>
  <c r="C27635" i="29" s="1"/>
  <c r="C27636" i="29" s="1"/>
  <c r="C27637" i="29" s="1"/>
  <c r="C27638" i="29" s="1"/>
  <c r="C27639" i="29" s="1"/>
  <c r="C27640" i="29" s="1"/>
  <c r="C27641" i="29" s="1"/>
  <c r="C27642" i="29" s="1"/>
  <c r="C27643" i="29" s="1"/>
  <c r="C27644" i="29" s="1"/>
  <c r="C27645" i="29" s="1"/>
  <c r="C27646" i="29" s="1"/>
  <c r="C27647" i="29" s="1"/>
  <c r="C27648" i="29" s="1"/>
  <c r="C27649" i="29" s="1"/>
  <c r="C27650" i="29" s="1"/>
  <c r="C27651" i="29" s="1"/>
  <c r="C27652" i="29" s="1"/>
  <c r="C27653" i="29" s="1"/>
  <c r="C27654" i="29" s="1"/>
  <c r="C27655" i="29" s="1"/>
  <c r="C27656" i="29" s="1"/>
  <c r="C27657" i="29" s="1"/>
  <c r="C27658" i="29" s="1"/>
  <c r="C27659" i="29" s="1"/>
  <c r="C27660" i="29" s="1"/>
  <c r="C27661" i="29" s="1"/>
  <c r="C27662" i="29" s="1"/>
  <c r="C27663" i="29" s="1"/>
  <c r="C27664" i="29" s="1"/>
  <c r="C27665" i="29" s="1"/>
  <c r="C27666" i="29" s="1"/>
  <c r="C27667" i="29" s="1"/>
  <c r="C27668" i="29" s="1"/>
  <c r="C27669" i="29" s="1"/>
  <c r="C27670" i="29" s="1"/>
  <c r="C27671" i="29" s="1"/>
  <c r="C27672" i="29" s="1"/>
  <c r="C27673" i="29" s="1"/>
  <c r="C27674" i="29" s="1"/>
  <c r="C27675" i="29" s="1"/>
  <c r="C27676" i="29" s="1"/>
  <c r="C27677" i="29" s="1"/>
  <c r="C27678" i="29" s="1"/>
  <c r="C27679" i="29" s="1"/>
  <c r="C27680" i="29" s="1"/>
  <c r="C27681" i="29" s="1"/>
  <c r="C27682" i="29" s="1"/>
  <c r="C27683" i="29" s="1"/>
  <c r="C27684" i="29" s="1"/>
  <c r="C27685" i="29" s="1"/>
  <c r="C27686" i="29" s="1"/>
  <c r="C27687" i="29" s="1"/>
  <c r="C27688" i="29" s="1"/>
  <c r="C27689" i="29" s="1"/>
  <c r="C27690" i="29" s="1"/>
  <c r="C27691" i="29" s="1"/>
  <c r="C27692" i="29" s="1"/>
  <c r="C27693" i="29" s="1"/>
  <c r="C27694" i="29" s="1"/>
  <c r="C27695" i="29" s="1"/>
  <c r="C27696" i="29" s="1"/>
  <c r="C27697" i="29" s="1"/>
  <c r="C27698" i="29" s="1"/>
  <c r="C27699" i="29" s="1"/>
  <c r="C27700" i="29" s="1"/>
  <c r="C27701" i="29" s="1"/>
  <c r="C27702" i="29" s="1"/>
  <c r="C27703" i="29" s="1"/>
  <c r="C27704" i="29" s="1"/>
  <c r="C27705" i="29" s="1"/>
  <c r="C27706" i="29" s="1"/>
  <c r="C27707" i="29" s="1"/>
  <c r="C27708" i="29" s="1"/>
  <c r="C27709" i="29" s="1"/>
  <c r="C27710" i="29" s="1"/>
  <c r="C27711" i="29" s="1"/>
  <c r="C27712" i="29" s="1"/>
  <c r="C27713" i="29" s="1"/>
  <c r="C27714" i="29" s="1"/>
  <c r="C27715" i="29" s="1"/>
  <c r="C27716" i="29" s="1"/>
  <c r="C27717" i="29" s="1"/>
  <c r="C27718" i="29" s="1"/>
  <c r="C27719" i="29" s="1"/>
  <c r="C27720" i="29" s="1"/>
  <c r="C27721" i="29" s="1"/>
  <c r="C27722" i="29" s="1"/>
  <c r="C27723" i="29" s="1"/>
  <c r="C27724" i="29" s="1"/>
  <c r="C27725" i="29" s="1"/>
  <c r="C27726" i="29" s="1"/>
  <c r="C27727" i="29" s="1"/>
  <c r="C27728" i="29" s="1"/>
  <c r="C27729" i="29" s="1"/>
  <c r="C27730" i="29" s="1"/>
  <c r="C27731" i="29" s="1"/>
  <c r="C27732" i="29" s="1"/>
  <c r="C27733" i="29" s="1"/>
  <c r="C27734" i="29" s="1"/>
  <c r="C27735" i="29" s="1"/>
  <c r="C27736" i="29" s="1"/>
  <c r="C27737" i="29" s="1"/>
  <c r="C27738" i="29" s="1"/>
  <c r="C27739" i="29" s="1"/>
  <c r="C27740" i="29" s="1"/>
  <c r="C27741" i="29" s="1"/>
  <c r="C27742" i="29" s="1"/>
  <c r="C27743" i="29" s="1"/>
  <c r="C27744" i="29" s="1"/>
  <c r="C27745" i="29" s="1"/>
  <c r="C27746" i="29" s="1"/>
  <c r="C27747" i="29" s="1"/>
  <c r="C27748" i="29" s="1"/>
  <c r="C27749" i="29" s="1"/>
  <c r="C27750" i="29" s="1"/>
  <c r="C27751" i="29" s="1"/>
  <c r="C27752" i="29" s="1"/>
  <c r="C27753" i="29" s="1"/>
  <c r="C27754" i="29" s="1"/>
  <c r="C27755" i="29" s="1"/>
  <c r="C27756" i="29" s="1"/>
  <c r="C27757" i="29" s="1"/>
  <c r="C27758" i="29" s="1"/>
  <c r="C27759" i="29" s="1"/>
  <c r="C27760" i="29" s="1"/>
  <c r="C27761" i="29" s="1"/>
  <c r="C27762" i="29" s="1"/>
  <c r="C27763" i="29" s="1"/>
  <c r="C27764" i="29" s="1"/>
  <c r="C27765" i="29" s="1"/>
  <c r="C27766" i="29" s="1"/>
  <c r="C27767" i="29" s="1"/>
  <c r="C27768" i="29" s="1"/>
  <c r="C27769" i="29" s="1"/>
  <c r="C27770" i="29" s="1"/>
  <c r="C27771" i="29" s="1"/>
  <c r="C27772" i="29" s="1"/>
  <c r="C27773" i="29" s="1"/>
  <c r="C27774" i="29" s="1"/>
  <c r="C27775" i="29" s="1"/>
  <c r="C27776" i="29" s="1"/>
  <c r="C27777" i="29" s="1"/>
  <c r="C27778" i="29" s="1"/>
  <c r="C27779" i="29" s="1"/>
  <c r="C27780" i="29" s="1"/>
  <c r="C27781" i="29" s="1"/>
  <c r="C27782" i="29" s="1"/>
  <c r="C27783" i="29" s="1"/>
  <c r="D27765" i="29"/>
  <c r="D27766" i="29" s="1"/>
  <c r="D27767" i="29" s="1"/>
  <c r="D27768" i="29" s="1"/>
  <c r="D27769" i="29" s="1"/>
  <c r="D27770" i="29" s="1"/>
  <c r="D27771" i="29" s="1"/>
  <c r="D27772" i="29" s="1"/>
  <c r="D27773" i="29" s="1"/>
  <c r="D27774" i="29" s="1"/>
  <c r="D27775" i="29" s="1"/>
  <c r="D27776" i="29" s="1"/>
  <c r="D27777" i="29" s="1"/>
  <c r="D27778" i="29" s="1"/>
  <c r="D27779" i="29" s="1"/>
  <c r="D27780" i="29" s="1"/>
  <c r="D27781" i="29" s="1"/>
  <c r="D27782" i="29" s="1"/>
  <c r="D27783" i="29" s="1"/>
  <c r="D27784" i="29" s="1"/>
  <c r="D27785" i="29" s="1"/>
  <c r="D27786" i="29" s="1"/>
  <c r="D27787" i="29" s="1"/>
  <c r="D27788" i="29" s="1"/>
  <c r="D27789" i="29" s="1"/>
  <c r="D27790" i="29" s="1"/>
  <c r="D27791" i="29" s="1"/>
  <c r="D27792" i="29" s="1"/>
  <c r="D27793" i="29" s="1"/>
  <c r="D27794" i="29" s="1"/>
  <c r="D27795" i="29" s="1"/>
  <c r="D27796" i="29" s="1"/>
  <c r="D27797" i="29" s="1"/>
  <c r="D27798" i="29" s="1"/>
  <c r="D27799" i="29" s="1"/>
  <c r="D27800" i="29" s="1"/>
  <c r="D27801" i="29" s="1"/>
  <c r="D27802" i="29" s="1"/>
  <c r="D27803" i="29" s="1"/>
  <c r="D27804" i="29" s="1"/>
  <c r="D27805" i="29" s="1"/>
  <c r="D27806" i="29" s="1"/>
  <c r="D27807" i="29" s="1"/>
  <c r="D27808" i="29" s="1"/>
  <c r="D27809" i="29" s="1"/>
  <c r="D27810" i="29" s="1"/>
  <c r="D27811" i="29" s="1"/>
  <c r="D27812" i="29" s="1"/>
  <c r="D27813" i="29" s="1"/>
  <c r="D27814" i="29" s="1"/>
  <c r="D27815" i="29" s="1"/>
  <c r="D27816" i="29" s="1"/>
  <c r="D27817" i="29" s="1"/>
  <c r="D27818" i="29" s="1"/>
  <c r="D27819" i="29" s="1"/>
  <c r="D27820" i="29" s="1"/>
  <c r="D27821" i="29" s="1"/>
  <c r="D27822" i="29" s="1"/>
  <c r="D27823" i="29" s="1"/>
  <c r="D27824" i="29" s="1"/>
  <c r="D27825" i="29" s="1"/>
  <c r="D27826" i="29" s="1"/>
  <c r="D27827" i="29" s="1"/>
  <c r="D27828" i="29" s="1"/>
  <c r="D27829" i="29" s="1"/>
  <c r="D27830" i="29" s="1"/>
  <c r="D27831" i="29" s="1"/>
  <c r="D27832" i="29" s="1"/>
  <c r="D27833" i="29" s="1"/>
  <c r="D27834" i="29" s="1"/>
  <c r="D27835" i="29" s="1"/>
  <c r="D27836" i="29" s="1"/>
  <c r="D27837" i="29" s="1"/>
  <c r="D27838" i="29" s="1"/>
  <c r="D27839" i="29" s="1"/>
  <c r="D27840" i="29" s="1"/>
  <c r="D27841" i="29" s="1"/>
  <c r="D27842" i="29" s="1"/>
  <c r="D27843" i="29" s="1"/>
  <c r="D27844" i="29" s="1"/>
  <c r="D27845" i="29" s="1"/>
  <c r="D27846" i="29" s="1"/>
  <c r="D27847" i="29" s="1"/>
  <c r="D27848" i="29" s="1"/>
  <c r="D27849" i="29" s="1"/>
  <c r="D27850" i="29" s="1"/>
  <c r="D27851" i="29" s="1"/>
  <c r="D27852" i="29" s="1"/>
  <c r="D27853" i="29" s="1"/>
  <c r="D27854" i="29" s="1"/>
  <c r="D27855" i="29" s="1"/>
  <c r="D27856" i="29" s="1"/>
  <c r="D27857" i="29" s="1"/>
  <c r="D27858" i="29" s="1"/>
  <c r="D27859" i="29" s="1"/>
  <c r="D27860" i="29" s="1"/>
  <c r="D27861" i="29" s="1"/>
  <c r="D27862" i="29" s="1"/>
  <c r="D27863" i="29" s="1"/>
  <c r="D27864" i="29" s="1"/>
  <c r="D27865" i="29" s="1"/>
  <c r="D27866" i="29" s="1"/>
  <c r="D27867" i="29" s="1"/>
  <c r="D27868" i="29" s="1"/>
  <c r="D27869" i="29" s="1"/>
  <c r="D27870" i="29" s="1"/>
  <c r="D27871" i="29" s="1"/>
  <c r="D27872" i="29" s="1"/>
  <c r="D27873" i="29" s="1"/>
  <c r="D27874" i="29" s="1"/>
  <c r="D27875" i="29" s="1"/>
  <c r="D27876" i="29" s="1"/>
  <c r="D27877" i="29" s="1"/>
  <c r="D27878" i="29" s="1"/>
  <c r="D27879" i="29" s="1"/>
  <c r="D27880" i="29" s="1"/>
  <c r="D27881" i="29" s="1"/>
  <c r="D27882" i="29" s="1"/>
  <c r="D27883" i="29" s="1"/>
  <c r="D27884" i="29" s="1"/>
  <c r="D27885" i="29" s="1"/>
  <c r="D27886" i="29" s="1"/>
  <c r="D27887" i="29" s="1"/>
  <c r="D27888" i="29" s="1"/>
  <c r="D27889" i="29" s="1"/>
  <c r="D27890" i="29" s="1"/>
  <c r="D27891" i="29" s="1"/>
  <c r="D27892" i="29" s="1"/>
  <c r="D27893" i="29" s="1"/>
  <c r="D27894" i="29" s="1"/>
  <c r="D27895" i="29" s="1"/>
  <c r="D27896" i="29" s="1"/>
  <c r="D27897" i="29" s="1"/>
  <c r="D27898" i="29" s="1"/>
  <c r="D27899" i="29" s="1"/>
  <c r="D27900" i="29" s="1"/>
  <c r="D27901" i="29" s="1"/>
  <c r="D27902" i="29" s="1"/>
  <c r="D27903" i="29" s="1"/>
  <c r="D27904" i="29" s="1"/>
  <c r="D27905" i="29" s="1"/>
  <c r="D27906" i="29" s="1"/>
  <c r="D27907" i="29" s="1"/>
  <c r="D27908" i="29" s="1"/>
  <c r="D27909" i="29" s="1"/>
  <c r="D27910" i="29" s="1"/>
  <c r="D27911" i="29" s="1"/>
  <c r="D27912" i="29" s="1"/>
  <c r="D27913" i="29" s="1"/>
  <c r="D27914" i="29" s="1"/>
  <c r="D27915" i="29" s="1"/>
  <c r="D27916" i="29" s="1"/>
  <c r="D27917" i="29" s="1"/>
  <c r="D27918" i="29" s="1"/>
  <c r="D27919" i="29" s="1"/>
  <c r="D27920" i="29" s="1"/>
  <c r="D27921" i="29" s="1"/>
  <c r="D27922" i="29" s="1"/>
  <c r="D27923" i="29" s="1"/>
  <c r="D27924" i="29" s="1"/>
  <c r="D27925" i="29" s="1"/>
  <c r="D27926" i="29" s="1"/>
  <c r="D27927" i="29" s="1"/>
  <c r="D27928" i="29" s="1"/>
  <c r="D27929" i="29" s="1"/>
  <c r="D27930" i="29" s="1"/>
  <c r="D27931" i="29" s="1"/>
  <c r="D27932" i="29" s="1"/>
  <c r="D27933" i="29" s="1"/>
  <c r="D27934" i="29" s="1"/>
  <c r="D27935" i="29" s="1"/>
  <c r="D27936" i="29" s="1"/>
  <c r="D27937" i="29" s="1"/>
  <c r="D27938" i="29" s="1"/>
  <c r="D27939" i="29" s="1"/>
  <c r="D27940" i="29" s="1"/>
  <c r="D27941" i="29" s="1"/>
  <c r="D27942" i="29" s="1"/>
  <c r="D27943" i="29" s="1"/>
  <c r="D27944" i="29" s="1"/>
  <c r="D27945" i="29" s="1"/>
  <c r="D27946" i="29" s="1"/>
  <c r="D27947" i="29" s="1"/>
  <c r="D27948" i="29" s="1"/>
  <c r="D27949" i="29" s="1"/>
  <c r="D27950" i="29" s="1"/>
  <c r="D27951" i="29" s="1"/>
  <c r="D27952" i="29" s="1"/>
  <c r="D27953" i="29" s="1"/>
  <c r="D27954" i="29" s="1"/>
  <c r="D27955" i="29" s="1"/>
  <c r="D27956" i="29" s="1"/>
  <c r="D27957" i="29" s="1"/>
  <c r="D27958" i="29" s="1"/>
  <c r="D27959" i="29" s="1"/>
  <c r="D27960" i="29" s="1"/>
  <c r="D27961" i="29" s="1"/>
  <c r="D27962" i="29" s="1"/>
  <c r="D27963" i="29" s="1"/>
  <c r="D27964" i="29" s="1"/>
  <c r="D27965" i="29" s="1"/>
  <c r="D27966" i="29" s="1"/>
  <c r="D27967" i="29" s="1"/>
  <c r="D27968" i="29" s="1"/>
  <c r="D27969" i="29" s="1"/>
  <c r="D27970" i="29" s="1"/>
  <c r="D27971" i="29" s="1"/>
  <c r="D27972" i="29" s="1"/>
  <c r="D27973" i="29" s="1"/>
  <c r="D27974" i="29" s="1"/>
  <c r="D27975" i="29" s="1"/>
  <c r="D27976" i="29" s="1"/>
  <c r="D27977" i="29" s="1"/>
  <c r="D27978" i="29" s="1"/>
  <c r="D27979" i="29" s="1"/>
  <c r="D27980" i="29" s="1"/>
  <c r="D27981" i="29" s="1"/>
  <c r="D27982" i="29" s="1"/>
  <c r="D27983" i="29" s="1"/>
  <c r="D27984" i="29" s="1"/>
  <c r="D27985" i="29" s="1"/>
  <c r="D27986" i="29" s="1"/>
  <c r="D27987" i="29" s="1"/>
  <c r="D27988" i="29" s="1"/>
  <c r="D27989" i="29" s="1"/>
  <c r="D27990" i="29" s="1"/>
  <c r="D27991" i="29" s="1"/>
  <c r="D27992" i="29" s="1"/>
  <c r="D27993" i="29" s="1"/>
  <c r="D27994" i="29" s="1"/>
  <c r="D27995" i="29" s="1"/>
  <c r="D27996" i="29" s="1"/>
  <c r="D27997" i="29" s="1"/>
  <c r="D27998" i="29" s="1"/>
  <c r="D27999" i="29" s="1"/>
  <c r="D28000" i="29" s="1"/>
  <c r="D28001" i="29" s="1"/>
  <c r="D28002" i="29" s="1"/>
  <c r="D28003" i="29" s="1"/>
  <c r="D28004" i="29" s="1"/>
  <c r="D28005" i="29" s="1"/>
  <c r="D28006" i="29" s="1"/>
  <c r="D28007" i="29" s="1"/>
  <c r="D28008" i="29" s="1"/>
  <c r="D28009" i="29" s="1"/>
  <c r="D28010" i="29" s="1"/>
  <c r="D28011" i="29" s="1"/>
  <c r="D28012" i="29" s="1"/>
  <c r="D28013" i="29" s="1"/>
  <c r="D28014" i="29" s="1"/>
  <c r="D28015" i="29" s="1"/>
  <c r="D28016" i="29" s="1"/>
  <c r="D28017" i="29" s="1"/>
  <c r="D28018" i="29" s="1"/>
  <c r="D28019" i="29" s="1"/>
  <c r="D28020" i="29" s="1"/>
  <c r="D28021" i="29" s="1"/>
  <c r="D28022" i="29" s="1"/>
  <c r="D28023" i="29" s="1"/>
  <c r="D28024" i="29" s="1"/>
  <c r="D28025" i="29" s="1"/>
  <c r="D28026" i="29" s="1"/>
  <c r="D28027" i="29" s="1"/>
  <c r="D28028" i="29" s="1"/>
  <c r="D28029" i="29" s="1"/>
  <c r="D28030" i="29" s="1"/>
  <c r="D28031" i="29" s="1"/>
  <c r="D28032" i="29" s="1"/>
  <c r="D28033" i="29" s="1"/>
  <c r="D28034" i="29" s="1"/>
  <c r="D28035" i="29" s="1"/>
  <c r="D28036" i="29" s="1"/>
  <c r="D28037" i="29" s="1"/>
  <c r="D28038" i="29" s="1"/>
  <c r="D28039" i="29" s="1"/>
  <c r="D28040" i="29" s="1"/>
  <c r="D28041" i="29" s="1"/>
  <c r="D28042" i="29" s="1"/>
  <c r="D28043" i="29" s="1"/>
  <c r="D28044" i="29" s="1"/>
  <c r="D28045" i="29" s="1"/>
  <c r="D28046" i="29" s="1"/>
  <c r="D28047" i="29" s="1"/>
  <c r="D28048" i="29" s="1"/>
  <c r="D28049" i="29" s="1"/>
  <c r="D28050" i="29" s="1"/>
  <c r="D28051" i="29" s="1"/>
  <c r="D28052" i="29" s="1"/>
  <c r="D28053" i="29" s="1"/>
  <c r="D28054" i="29" s="1"/>
  <c r="D28055" i="29" s="1"/>
  <c r="D28056" i="29" s="1"/>
  <c r="D28057" i="29" s="1"/>
  <c r="D28058" i="29" s="1"/>
  <c r="D28059" i="29" s="1"/>
  <c r="D28060" i="29" s="1"/>
  <c r="D28061" i="29" s="1"/>
  <c r="D28062" i="29" s="1"/>
  <c r="D28063" i="29" s="1"/>
  <c r="D28064" i="29" s="1"/>
  <c r="D28065" i="29" s="1"/>
  <c r="D28066" i="29" s="1"/>
  <c r="D28067" i="29" s="1"/>
  <c r="D28068" i="29" s="1"/>
  <c r="D28069" i="29" s="1"/>
  <c r="D28070" i="29" s="1"/>
  <c r="D28071" i="29" s="1"/>
  <c r="D28072" i="29" s="1"/>
  <c r="D28073" i="29" s="1"/>
  <c r="D28074" i="29" s="1"/>
  <c r="D28075" i="29" s="1"/>
  <c r="D28076" i="29" s="1"/>
  <c r="D28077" i="29" s="1"/>
  <c r="D28078" i="29" s="1"/>
  <c r="D28079" i="29" s="1"/>
  <c r="D28080" i="29" s="1"/>
  <c r="D28081" i="29" s="1"/>
  <c r="D28082" i="29" s="1"/>
  <c r="D28083" i="29" s="1"/>
  <c r="D28084" i="29" s="1"/>
  <c r="D28085" i="29" s="1"/>
  <c r="D28086" i="29" s="1"/>
  <c r="D28087" i="29" s="1"/>
  <c r="D28088" i="29" s="1"/>
  <c r="D28089" i="29" s="1"/>
  <c r="D28090" i="29" s="1"/>
  <c r="D28091" i="29" s="1"/>
  <c r="D28092" i="29" s="1"/>
  <c r="D28093" i="29" s="1"/>
  <c r="D28094" i="29" s="1"/>
  <c r="D28095" i="29" s="1"/>
  <c r="D28096" i="29" s="1"/>
  <c r="D28097" i="29" s="1"/>
  <c r="D28098" i="29" s="1"/>
  <c r="D28099" i="29" s="1"/>
  <c r="D28100" i="29" s="1"/>
  <c r="D28101" i="29" s="1"/>
  <c r="D28102" i="29" s="1"/>
  <c r="D28103" i="29" s="1"/>
  <c r="D28104" i="29" s="1"/>
  <c r="D28105" i="29" s="1"/>
  <c r="D28106" i="29" s="1"/>
  <c r="D28107" i="29" s="1"/>
  <c r="D28108" i="29" s="1"/>
  <c r="D28109" i="29" s="1"/>
  <c r="D28110" i="29" s="1"/>
  <c r="D28111" i="29" s="1"/>
  <c r="D28112" i="29" s="1"/>
  <c r="D28113" i="29" s="1"/>
  <c r="D28114" i="29" s="1"/>
  <c r="D28115" i="29" s="1"/>
  <c r="D28116" i="29" s="1"/>
  <c r="D28117" i="29" s="1"/>
  <c r="D28118" i="29" s="1"/>
  <c r="D28119" i="29" s="1"/>
  <c r="D28120" i="29" s="1"/>
  <c r="D28121" i="29" s="1"/>
  <c r="D28122" i="29" s="1"/>
  <c r="D28123" i="29" s="1"/>
  <c r="D28124" i="29" s="1"/>
  <c r="D28125" i="29" s="1"/>
  <c r="D28126" i="29" s="1"/>
  <c r="D28127" i="29" s="1"/>
  <c r="D28128" i="29" s="1"/>
  <c r="D28129" i="29" s="1"/>
  <c r="B27785" i="29"/>
  <c r="B27786" i="29" s="1"/>
  <c r="B27787" i="29" s="1"/>
  <c r="B27788" i="29" s="1"/>
  <c r="B27789" i="29" s="1"/>
  <c r="B27790" i="29" s="1"/>
  <c r="B27791" i="29" s="1"/>
  <c r="B27792" i="29" s="1"/>
  <c r="B27793" i="29" s="1"/>
  <c r="B27794" i="29" s="1"/>
  <c r="B27795" i="29" s="1"/>
  <c r="B27796" i="29" s="1"/>
  <c r="B27797" i="29" s="1"/>
  <c r="B27798" i="29" s="1"/>
  <c r="B27799" i="29" s="1"/>
  <c r="B27800" i="29" s="1"/>
  <c r="B27801" i="29" s="1"/>
  <c r="B27802" i="29" s="1"/>
  <c r="B27803" i="29" s="1"/>
  <c r="B27804" i="29" s="1"/>
  <c r="B27805" i="29" s="1"/>
  <c r="B27806" i="29" s="1"/>
  <c r="B27807" i="29" s="1"/>
  <c r="B27808" i="29" s="1"/>
  <c r="B27809" i="29" s="1"/>
  <c r="B27810" i="29" s="1"/>
  <c r="B27811" i="29" s="1"/>
  <c r="B27812" i="29" s="1"/>
  <c r="B27813" i="29" s="1"/>
  <c r="B27814" i="29" s="1"/>
  <c r="B27815" i="29" s="1"/>
  <c r="B27816" i="29" s="1"/>
  <c r="B27817" i="29" s="1"/>
  <c r="B27818" i="29" s="1"/>
  <c r="B27819" i="29" s="1"/>
  <c r="B27820" i="29" s="1"/>
  <c r="B27821" i="29" s="1"/>
  <c r="B27822" i="29" s="1"/>
  <c r="B27823" i="29" s="1"/>
  <c r="B27824" i="29" s="1"/>
  <c r="B27825" i="29" s="1"/>
  <c r="B27826" i="29" s="1"/>
  <c r="B27827" i="29" s="1"/>
  <c r="B27828" i="29" s="1"/>
  <c r="B27829" i="29" s="1"/>
  <c r="B27830" i="29" s="1"/>
  <c r="B27831" i="29" s="1"/>
  <c r="B27832" i="29" s="1"/>
  <c r="B27833" i="29" s="1"/>
  <c r="B27834" i="29" s="1"/>
  <c r="B27835" i="29" s="1"/>
  <c r="B27836" i="29" s="1"/>
  <c r="B27837" i="29" s="1"/>
  <c r="B27838" i="29" s="1"/>
  <c r="B27839" i="29" s="1"/>
  <c r="B27840" i="29" s="1"/>
  <c r="B27841" i="29" s="1"/>
  <c r="B27842" i="29" s="1"/>
  <c r="B27843" i="29" s="1"/>
  <c r="B27844" i="29" s="1"/>
  <c r="B27845" i="29" s="1"/>
  <c r="B27846" i="29" s="1"/>
  <c r="B27847" i="29" s="1"/>
  <c r="B27848" i="29" s="1"/>
  <c r="B27849" i="29" s="1"/>
  <c r="B27850" i="29" s="1"/>
  <c r="B27851" i="29" s="1"/>
  <c r="B27852" i="29" s="1"/>
  <c r="B27853" i="29" s="1"/>
  <c r="B27854" i="29" s="1"/>
  <c r="B27855" i="29" s="1"/>
  <c r="B27856" i="29" s="1"/>
  <c r="B27857" i="29" s="1"/>
  <c r="B27858" i="29" s="1"/>
  <c r="B27859" i="29" s="1"/>
  <c r="B27860" i="29" s="1"/>
  <c r="B27861" i="29" s="1"/>
  <c r="B27862" i="29" s="1"/>
  <c r="B27863" i="29" s="1"/>
  <c r="B27864" i="29" s="1"/>
  <c r="B27865" i="29" s="1"/>
  <c r="B27866" i="29" s="1"/>
  <c r="B27867" i="29" s="1"/>
  <c r="B27868" i="29" s="1"/>
  <c r="B27869" i="29" s="1"/>
  <c r="B27870" i="29" s="1"/>
  <c r="B27871" i="29" s="1"/>
  <c r="B27872" i="29" s="1"/>
  <c r="B27873" i="29" s="1"/>
  <c r="B27874" i="29" s="1"/>
  <c r="B27875" i="29" s="1"/>
  <c r="B27876" i="29" s="1"/>
  <c r="B27877" i="29" s="1"/>
  <c r="B27878" i="29" s="1"/>
  <c r="B27879" i="29" s="1"/>
  <c r="B27880" i="29" s="1"/>
  <c r="B27881" i="29" s="1"/>
  <c r="B27882" i="29" s="1"/>
  <c r="B27883" i="29" s="1"/>
  <c r="B27884" i="29" s="1"/>
  <c r="B27885" i="29" s="1"/>
  <c r="B27886" i="29" s="1"/>
  <c r="B27887" i="29" s="1"/>
  <c r="B27888" i="29" s="1"/>
  <c r="B27889" i="29" s="1"/>
  <c r="B27890" i="29" s="1"/>
  <c r="B27891" i="29" s="1"/>
  <c r="B27892" i="29" s="1"/>
  <c r="B27893" i="29" s="1"/>
  <c r="B27894" i="29" s="1"/>
  <c r="B27895" i="29" s="1"/>
  <c r="B27896" i="29" s="1"/>
  <c r="B27897" i="29" s="1"/>
  <c r="B27898" i="29" s="1"/>
  <c r="B27899" i="29" s="1"/>
  <c r="B27900" i="29" s="1"/>
  <c r="B27901" i="29" s="1"/>
  <c r="B27902" i="29" s="1"/>
  <c r="B27903" i="29" s="1"/>
  <c r="B27904" i="29" s="1"/>
  <c r="B27905" i="29" s="1"/>
  <c r="B27906" i="29" s="1"/>
  <c r="B27907" i="29" s="1"/>
  <c r="B27908" i="29" s="1"/>
  <c r="B27909" i="29" s="1"/>
  <c r="B27910" i="29" s="1"/>
  <c r="B27911" i="29" s="1"/>
  <c r="B27912" i="29" s="1"/>
  <c r="B27913" i="29" s="1"/>
  <c r="B27914" i="29" s="1"/>
  <c r="B27915" i="29" s="1"/>
  <c r="B27916" i="29" s="1"/>
  <c r="B27917" i="29" s="1"/>
  <c r="B27918" i="29" s="1"/>
  <c r="B27919" i="29" s="1"/>
  <c r="B27920" i="29" s="1"/>
  <c r="B27921" i="29" s="1"/>
  <c r="B27922" i="29" s="1"/>
  <c r="B27923" i="29" s="1"/>
  <c r="B27924" i="29" s="1"/>
  <c r="B27925" i="29" s="1"/>
  <c r="B27926" i="29" s="1"/>
  <c r="B27927" i="29" s="1"/>
  <c r="B27928" i="29" s="1"/>
  <c r="B27929" i="29" s="1"/>
  <c r="B27930" i="29" s="1"/>
  <c r="B27931" i="29" s="1"/>
  <c r="B27932" i="29" s="1"/>
  <c r="B27933" i="29" s="1"/>
  <c r="B27934" i="29" s="1"/>
  <c r="B27935" i="29" s="1"/>
  <c r="B27936" i="29" s="1"/>
  <c r="B27937" i="29" s="1"/>
  <c r="B27938" i="29" s="1"/>
  <c r="B27939" i="29" s="1"/>
  <c r="B27940" i="29" s="1"/>
  <c r="B27941" i="29" s="1"/>
  <c r="B27942" i="29" s="1"/>
  <c r="B27943" i="29" s="1"/>
  <c r="B27944" i="29" s="1"/>
  <c r="B27945" i="29" s="1"/>
  <c r="B27946" i="29" s="1"/>
  <c r="B27947" i="29" s="1"/>
  <c r="B27948" i="29" s="1"/>
  <c r="B27949" i="29" s="1"/>
  <c r="B27950" i="29" s="1"/>
  <c r="B27951" i="29" s="1"/>
  <c r="B27952" i="29" s="1"/>
  <c r="B27953" i="29" s="1"/>
  <c r="B27954" i="29" s="1"/>
  <c r="B27955" i="29" s="1"/>
  <c r="B27956" i="29" s="1"/>
  <c r="B27957" i="29" s="1"/>
  <c r="B27958" i="29" s="1"/>
  <c r="B27959" i="29" s="1"/>
  <c r="B27960" i="29" s="1"/>
  <c r="B27961" i="29" s="1"/>
  <c r="B27962" i="29" s="1"/>
  <c r="B27963" i="29" s="1"/>
  <c r="B27964" i="29" s="1"/>
  <c r="B27965" i="29" s="1"/>
  <c r="B27966" i="29" s="1"/>
  <c r="B27967" i="29" s="1"/>
  <c r="B27968" i="29" s="1"/>
  <c r="B27969" i="29" s="1"/>
  <c r="B27970" i="29" s="1"/>
  <c r="B27971" i="29" s="1"/>
  <c r="B27972" i="29" s="1"/>
  <c r="B27973" i="29" s="1"/>
  <c r="B27974" i="29" s="1"/>
  <c r="B27975" i="29" s="1"/>
  <c r="B27976" i="29" s="1"/>
  <c r="B27977" i="29" s="1"/>
  <c r="B27978" i="29" s="1"/>
  <c r="B27979" i="29" s="1"/>
  <c r="B27980" i="29" s="1"/>
  <c r="B27981" i="29" s="1"/>
  <c r="B27982" i="29" s="1"/>
  <c r="B27983" i="29" s="1"/>
  <c r="B27984" i="29" s="1"/>
  <c r="B27985" i="29" s="1"/>
  <c r="B27986" i="29" s="1"/>
  <c r="B27987" i="29" s="1"/>
  <c r="B27988" i="29" s="1"/>
  <c r="B27989" i="29" s="1"/>
  <c r="B27990" i="29" s="1"/>
  <c r="B27991" i="29" s="1"/>
  <c r="B27992" i="29" s="1"/>
  <c r="B27993" i="29" s="1"/>
  <c r="B27994" i="29" s="1"/>
  <c r="B27995" i="29" s="1"/>
  <c r="B27996" i="29" s="1"/>
  <c r="B27997" i="29" s="1"/>
  <c r="B27998" i="29" s="1"/>
  <c r="B27999" i="29" s="1"/>
  <c r="B28000" i="29" s="1"/>
  <c r="B28001" i="29" s="1"/>
  <c r="B28002" i="29" s="1"/>
  <c r="B28003" i="29" s="1"/>
  <c r="B28004" i="29" s="1"/>
  <c r="B28005" i="29" s="1"/>
  <c r="B28006" i="29" s="1"/>
  <c r="B28007" i="29" s="1"/>
  <c r="B28008" i="29" s="1"/>
  <c r="B28009" i="29" s="1"/>
  <c r="B28010" i="29" s="1"/>
  <c r="B28011" i="29" s="1"/>
  <c r="B28012" i="29" s="1"/>
  <c r="B28013" i="29" s="1"/>
  <c r="B28014" i="29" s="1"/>
  <c r="B28015" i="29" s="1"/>
  <c r="B28016" i="29" s="1"/>
  <c r="B28017" i="29" s="1"/>
  <c r="B28018" i="29" s="1"/>
  <c r="B28019" i="29" s="1"/>
  <c r="B28020" i="29" s="1"/>
  <c r="B28021" i="29" s="1"/>
  <c r="B28022" i="29" s="1"/>
  <c r="B28023" i="29" s="1"/>
  <c r="B28024" i="29" s="1"/>
  <c r="B28025" i="29" s="1"/>
  <c r="B28026" i="29" s="1"/>
  <c r="B28027" i="29" s="1"/>
  <c r="B28028" i="29" s="1"/>
  <c r="B28029" i="29" s="1"/>
  <c r="B28030" i="29" s="1"/>
  <c r="B28031" i="29" s="1"/>
  <c r="B28032" i="29" s="1"/>
  <c r="B28033" i="29" s="1"/>
  <c r="B28034" i="29" s="1"/>
  <c r="B28035" i="29" s="1"/>
  <c r="B28036" i="29" s="1"/>
  <c r="B28037" i="29" s="1"/>
  <c r="B28038" i="29" s="1"/>
  <c r="B28039" i="29" s="1"/>
  <c r="B28040" i="29" s="1"/>
  <c r="B28041" i="29" s="1"/>
  <c r="B28042" i="29" s="1"/>
  <c r="B28043" i="29" s="1"/>
  <c r="B28044" i="29" s="1"/>
  <c r="B28045" i="29" s="1"/>
  <c r="B28046" i="29" s="1"/>
  <c r="B28047" i="29" s="1"/>
  <c r="B28048" i="29" s="1"/>
  <c r="B28049" i="29" s="1"/>
  <c r="B28050" i="29" s="1"/>
  <c r="B28051" i="29" s="1"/>
  <c r="B28052" i="29" s="1"/>
  <c r="B28053" i="29" s="1"/>
  <c r="B28054" i="29" s="1"/>
  <c r="B28055" i="29" s="1"/>
  <c r="B28056" i="29" s="1"/>
  <c r="B28057" i="29" s="1"/>
  <c r="B28058" i="29" s="1"/>
  <c r="B28059" i="29" s="1"/>
  <c r="B28060" i="29" s="1"/>
  <c r="B28061" i="29" s="1"/>
  <c r="B28062" i="29" s="1"/>
  <c r="B28063" i="29" s="1"/>
  <c r="B28064" i="29" s="1"/>
  <c r="B28065" i="29" s="1"/>
  <c r="B28066" i="29" s="1"/>
  <c r="B28067" i="29" s="1"/>
  <c r="B28068" i="29" s="1"/>
  <c r="B28069" i="29" s="1"/>
  <c r="B28070" i="29" s="1"/>
  <c r="B28071" i="29" s="1"/>
  <c r="B28072" i="29" s="1"/>
  <c r="B28073" i="29" s="1"/>
  <c r="B28074" i="29" s="1"/>
  <c r="B28075" i="29" s="1"/>
  <c r="B28076" i="29" s="1"/>
  <c r="B28077" i="29" s="1"/>
  <c r="B28078" i="29" s="1"/>
  <c r="B28079" i="29" s="1"/>
  <c r="B28080" i="29" s="1"/>
  <c r="B28081" i="29" s="1"/>
  <c r="B28082" i="29" s="1"/>
  <c r="B28083" i="29" s="1"/>
  <c r="B28084" i="29" s="1"/>
  <c r="B28085" i="29" s="1"/>
  <c r="B28086" i="29" s="1"/>
  <c r="B28087" i="29" s="1"/>
  <c r="B28088" i="29" s="1"/>
  <c r="B28089" i="29" s="1"/>
  <c r="B28090" i="29" s="1"/>
  <c r="B28091" i="29" s="1"/>
  <c r="B28092" i="29" s="1"/>
  <c r="B28093" i="29" s="1"/>
  <c r="B28094" i="29" s="1"/>
  <c r="B28095" i="29" s="1"/>
  <c r="B28096" i="29" s="1"/>
  <c r="B28097" i="29" s="1"/>
  <c r="B28098" i="29" s="1"/>
  <c r="B28099" i="29" s="1"/>
  <c r="B28100" i="29" s="1"/>
  <c r="B28101" i="29" s="1"/>
  <c r="B28102" i="29" s="1"/>
  <c r="B28103" i="29" s="1"/>
  <c r="B28104" i="29" s="1"/>
  <c r="B28105" i="29" s="1"/>
  <c r="B28106" i="29" s="1"/>
  <c r="B28107" i="29" s="1"/>
  <c r="B28108" i="29" s="1"/>
  <c r="B28109" i="29" s="1"/>
  <c r="B28110" i="29" s="1"/>
  <c r="B28111" i="29" s="1"/>
  <c r="B28112" i="29" s="1"/>
  <c r="B28113" i="29" s="1"/>
  <c r="B28114" i="29" s="1"/>
  <c r="B28115" i="29" s="1"/>
  <c r="B28116" i="29" s="1"/>
  <c r="B28117" i="29" s="1"/>
  <c r="B28118" i="29" s="1"/>
  <c r="B28119" i="29" s="1"/>
  <c r="B28120" i="29" s="1"/>
  <c r="B28121" i="29" s="1"/>
  <c r="B28122" i="29" s="1"/>
  <c r="B28123" i="29" s="1"/>
  <c r="B28124" i="29" s="1"/>
  <c r="B28125" i="29" s="1"/>
  <c r="B28126" i="29" s="1"/>
  <c r="B28127" i="29" s="1"/>
  <c r="B28128" i="29" s="1"/>
  <c r="B28129" i="29" s="1"/>
  <c r="B28130" i="29" s="1"/>
  <c r="B28131" i="29" s="1"/>
  <c r="B28132" i="29" s="1"/>
  <c r="B28133" i="29" s="1"/>
  <c r="B28134" i="29" s="1"/>
  <c r="B28135" i="29" s="1"/>
  <c r="B28136" i="29" s="1"/>
  <c r="B28137" i="29" s="1"/>
  <c r="B28138" i="29" s="1"/>
  <c r="B28139" i="29" s="1"/>
  <c r="B28140" i="29" s="1"/>
  <c r="B28141" i="29" s="1"/>
  <c r="B28142" i="29" s="1"/>
  <c r="B28143" i="29" s="1"/>
  <c r="B28144" i="29" s="1"/>
  <c r="B28145" i="29" s="1"/>
  <c r="B28146" i="29" s="1"/>
  <c r="B28147" i="29" s="1"/>
  <c r="B28148" i="29" s="1"/>
  <c r="B28149" i="29" s="1"/>
  <c r="C27785" i="29"/>
  <c r="C27786" i="29" s="1"/>
  <c r="C27787" i="29" s="1"/>
  <c r="C27788" i="29" s="1"/>
  <c r="C27789" i="29" s="1"/>
  <c r="C27790" i="29" s="1"/>
  <c r="C27791" i="29" s="1"/>
  <c r="C27792" i="29" s="1"/>
  <c r="C27793" i="29" s="1"/>
  <c r="C27794" i="29" s="1"/>
  <c r="C27795" i="29" s="1"/>
  <c r="C27796" i="29" s="1"/>
  <c r="C27797" i="29" s="1"/>
  <c r="C27798" i="29" s="1"/>
  <c r="C27799" i="29" s="1"/>
  <c r="C27800" i="29" s="1"/>
  <c r="C27801" i="29" s="1"/>
  <c r="C27802" i="29" s="1"/>
  <c r="C27803" i="29" s="1"/>
  <c r="C27804" i="29" s="1"/>
  <c r="C27805" i="29" s="1"/>
  <c r="C27806" i="29" s="1"/>
  <c r="C27807" i="29" s="1"/>
  <c r="C27808" i="29" s="1"/>
  <c r="C27809" i="29" s="1"/>
  <c r="C27810" i="29" s="1"/>
  <c r="C27811" i="29" s="1"/>
  <c r="C27812" i="29" s="1"/>
  <c r="C27813" i="29" s="1"/>
  <c r="C27814" i="29" s="1"/>
  <c r="C27815" i="29" s="1"/>
  <c r="C27816" i="29" s="1"/>
  <c r="C27817" i="29" s="1"/>
  <c r="C27818" i="29" s="1"/>
  <c r="C27819" i="29" s="1"/>
  <c r="C27820" i="29" s="1"/>
  <c r="C27821" i="29" s="1"/>
  <c r="C27822" i="29" s="1"/>
  <c r="C27823" i="29" s="1"/>
  <c r="C27824" i="29" s="1"/>
  <c r="C27825" i="29" s="1"/>
  <c r="C27826" i="29" s="1"/>
  <c r="C27827" i="29" s="1"/>
  <c r="C27828" i="29" s="1"/>
  <c r="C27829" i="29" s="1"/>
  <c r="C27830" i="29" s="1"/>
  <c r="C27831" i="29" s="1"/>
  <c r="C27832" i="29" s="1"/>
  <c r="C27833" i="29" s="1"/>
  <c r="C27834" i="29" s="1"/>
  <c r="C27835" i="29" s="1"/>
  <c r="C27836" i="29" s="1"/>
  <c r="C27837" i="29" s="1"/>
  <c r="C27838" i="29" s="1"/>
  <c r="C27839" i="29" s="1"/>
  <c r="C27840" i="29" s="1"/>
  <c r="C27841" i="29" s="1"/>
  <c r="C27842" i="29" s="1"/>
  <c r="C27843" i="29" s="1"/>
  <c r="C27844" i="29" s="1"/>
  <c r="C27845" i="29" s="1"/>
  <c r="C27846" i="29" s="1"/>
  <c r="C27847" i="29" s="1"/>
  <c r="C27848" i="29" s="1"/>
  <c r="C27849" i="29" s="1"/>
  <c r="C27850" i="29" s="1"/>
  <c r="C27851" i="29" s="1"/>
  <c r="C27852" i="29" s="1"/>
  <c r="C27853" i="29" s="1"/>
  <c r="C27854" i="29" s="1"/>
  <c r="C27855" i="29" s="1"/>
  <c r="C27856" i="29" s="1"/>
  <c r="C27857" i="29" s="1"/>
  <c r="C27858" i="29" s="1"/>
  <c r="C27859" i="29" s="1"/>
  <c r="C27860" i="29" s="1"/>
  <c r="C27861" i="29" s="1"/>
  <c r="C27862" i="29" s="1"/>
  <c r="C27863" i="29" s="1"/>
  <c r="C27864" i="29" s="1"/>
  <c r="C27865" i="29" s="1"/>
  <c r="C27866" i="29" s="1"/>
  <c r="C27867" i="29" s="1"/>
  <c r="C27868" i="29" s="1"/>
  <c r="C27869" i="29" s="1"/>
  <c r="C27870" i="29" s="1"/>
  <c r="C27871" i="29" s="1"/>
  <c r="C27872" i="29" s="1"/>
  <c r="C27873" i="29" s="1"/>
  <c r="C27874" i="29" s="1"/>
  <c r="C27875" i="29" s="1"/>
  <c r="C27876" i="29" s="1"/>
  <c r="C27877" i="29" s="1"/>
  <c r="C27878" i="29" s="1"/>
  <c r="C27879" i="29" s="1"/>
  <c r="C27880" i="29" s="1"/>
  <c r="C27881" i="29" s="1"/>
  <c r="C27882" i="29" s="1"/>
  <c r="C27883" i="29" s="1"/>
  <c r="C27884" i="29" s="1"/>
  <c r="C27885" i="29" s="1"/>
  <c r="C27886" i="29" s="1"/>
  <c r="C27887" i="29" s="1"/>
  <c r="C27888" i="29" s="1"/>
  <c r="C27889" i="29" s="1"/>
  <c r="C27890" i="29" s="1"/>
  <c r="C27891" i="29" s="1"/>
  <c r="C27892" i="29" s="1"/>
  <c r="C27893" i="29" s="1"/>
  <c r="C27894" i="29" s="1"/>
  <c r="C27895" i="29" s="1"/>
  <c r="C27896" i="29" s="1"/>
  <c r="C27897" i="29" s="1"/>
  <c r="C27898" i="29" s="1"/>
  <c r="C27899" i="29" s="1"/>
  <c r="C27900" i="29" s="1"/>
  <c r="C27901" i="29" s="1"/>
  <c r="C27902" i="29" s="1"/>
  <c r="C27903" i="29" s="1"/>
  <c r="C27904" i="29" s="1"/>
  <c r="C27905" i="29" s="1"/>
  <c r="C27906" i="29" s="1"/>
  <c r="C27907" i="29" s="1"/>
  <c r="C27908" i="29" s="1"/>
  <c r="C27909" i="29" s="1"/>
  <c r="C27910" i="29" s="1"/>
  <c r="C27911" i="29" s="1"/>
  <c r="C27912" i="29" s="1"/>
  <c r="C27913" i="29" s="1"/>
  <c r="C27914" i="29" s="1"/>
  <c r="C27915" i="29" s="1"/>
  <c r="C27916" i="29" s="1"/>
  <c r="C27917" i="29" s="1"/>
  <c r="C27918" i="29" s="1"/>
  <c r="C27919" i="29" s="1"/>
  <c r="C27920" i="29" s="1"/>
  <c r="C27921" i="29" s="1"/>
  <c r="C27922" i="29" s="1"/>
  <c r="C27923" i="29" s="1"/>
  <c r="C27924" i="29" s="1"/>
  <c r="C27925" i="29" s="1"/>
  <c r="C27926" i="29" s="1"/>
  <c r="C27927" i="29" s="1"/>
  <c r="C27928" i="29" s="1"/>
  <c r="C27929" i="29" s="1"/>
  <c r="C27930" i="29" s="1"/>
  <c r="C27931" i="29" s="1"/>
  <c r="C27932" i="29" s="1"/>
  <c r="C27933" i="29" s="1"/>
  <c r="C27934" i="29" s="1"/>
  <c r="C27935" i="29" s="1"/>
  <c r="C27936" i="29" s="1"/>
  <c r="C27937" i="29" s="1"/>
  <c r="C27938" i="29" s="1"/>
  <c r="C27939" i="29" s="1"/>
  <c r="C27940" i="29" s="1"/>
  <c r="C27941" i="29" s="1"/>
  <c r="C27942" i="29" s="1"/>
  <c r="C27943" i="29" s="1"/>
  <c r="C27944" i="29" s="1"/>
  <c r="C27945" i="29" s="1"/>
  <c r="C27946" i="29" s="1"/>
  <c r="C27947" i="29" s="1"/>
  <c r="C27948" i="29" s="1"/>
  <c r="C27949" i="29" s="1"/>
  <c r="C27950" i="29" s="1"/>
  <c r="C27951" i="29" s="1"/>
  <c r="C27952" i="29" s="1"/>
  <c r="C27953" i="29" s="1"/>
  <c r="C27954" i="29" s="1"/>
  <c r="C27955" i="29" s="1"/>
  <c r="C27956" i="29" s="1"/>
  <c r="C27957" i="29" s="1"/>
  <c r="C27958" i="29" s="1"/>
  <c r="C27959" i="29" s="1"/>
  <c r="C27960" i="29" s="1"/>
  <c r="C27961" i="29" s="1"/>
  <c r="C27962" i="29" s="1"/>
  <c r="C27963" i="29" s="1"/>
  <c r="C27964" i="29" s="1"/>
  <c r="C27965" i="29" s="1"/>
  <c r="C27966" i="29" s="1"/>
  <c r="C27967" i="29" s="1"/>
  <c r="C27968" i="29" s="1"/>
  <c r="C27969" i="29" s="1"/>
  <c r="C27970" i="29" s="1"/>
  <c r="C27971" i="29" s="1"/>
  <c r="C27972" i="29" s="1"/>
  <c r="C27973" i="29" s="1"/>
  <c r="C27974" i="29" s="1"/>
  <c r="C27975" i="29" s="1"/>
  <c r="C27976" i="29" s="1"/>
  <c r="C27977" i="29" s="1"/>
  <c r="C27978" i="29" s="1"/>
  <c r="C27979" i="29" s="1"/>
  <c r="C27980" i="29" s="1"/>
  <c r="C27981" i="29" s="1"/>
  <c r="C27982" i="29" s="1"/>
  <c r="C27983" i="29" s="1"/>
  <c r="C27984" i="29" s="1"/>
  <c r="C27985" i="29" s="1"/>
  <c r="C27986" i="29" s="1"/>
  <c r="C27987" i="29" s="1"/>
  <c r="C27988" i="29" s="1"/>
  <c r="C27989" i="29" s="1"/>
  <c r="C27990" i="29" s="1"/>
  <c r="C27991" i="29" s="1"/>
  <c r="C27992" i="29" s="1"/>
  <c r="C27993" i="29" s="1"/>
  <c r="C27994" i="29" s="1"/>
  <c r="C27995" i="29" s="1"/>
  <c r="C27996" i="29" s="1"/>
  <c r="C27997" i="29" s="1"/>
  <c r="C27998" i="29" s="1"/>
  <c r="C27999" i="29" s="1"/>
  <c r="C28000" i="29" s="1"/>
  <c r="C28001" i="29" s="1"/>
  <c r="C28002" i="29" s="1"/>
  <c r="C28003" i="29" s="1"/>
  <c r="C28004" i="29" s="1"/>
  <c r="C28005" i="29" s="1"/>
  <c r="C28006" i="29" s="1"/>
  <c r="C28007" i="29" s="1"/>
  <c r="C28008" i="29" s="1"/>
  <c r="C28009" i="29" s="1"/>
  <c r="C28010" i="29" s="1"/>
  <c r="C28011" i="29" s="1"/>
  <c r="C28012" i="29" s="1"/>
  <c r="C28013" i="29" s="1"/>
  <c r="C28014" i="29" s="1"/>
  <c r="C28015" i="29" s="1"/>
  <c r="C28016" i="29" s="1"/>
  <c r="C28017" i="29" s="1"/>
  <c r="C28018" i="29" s="1"/>
  <c r="C28019" i="29" s="1"/>
  <c r="C28020" i="29" s="1"/>
  <c r="C28021" i="29" s="1"/>
  <c r="C28022" i="29" s="1"/>
  <c r="C28023" i="29" s="1"/>
  <c r="C28024" i="29" s="1"/>
  <c r="C28025" i="29" s="1"/>
  <c r="C28026" i="29" s="1"/>
  <c r="C28027" i="29" s="1"/>
  <c r="C28028" i="29" s="1"/>
  <c r="C28029" i="29" s="1"/>
  <c r="C28030" i="29" s="1"/>
  <c r="C28031" i="29" s="1"/>
  <c r="C28032" i="29" s="1"/>
  <c r="C28033" i="29" s="1"/>
  <c r="C28034" i="29" s="1"/>
  <c r="C28035" i="29" s="1"/>
  <c r="C28036" i="29" s="1"/>
  <c r="C28037" i="29" s="1"/>
  <c r="C28038" i="29" s="1"/>
  <c r="C28039" i="29" s="1"/>
  <c r="C28040" i="29" s="1"/>
  <c r="C28041" i="29" s="1"/>
  <c r="C28042" i="29" s="1"/>
  <c r="C28043" i="29" s="1"/>
  <c r="C28044" i="29" s="1"/>
  <c r="C28045" i="29" s="1"/>
  <c r="C28046" i="29" s="1"/>
  <c r="C28047" i="29" s="1"/>
  <c r="C28048" i="29" s="1"/>
  <c r="C28049" i="29" s="1"/>
  <c r="C28050" i="29" s="1"/>
  <c r="C28051" i="29" s="1"/>
  <c r="C28052" i="29" s="1"/>
  <c r="C28053" i="29" s="1"/>
  <c r="C28054" i="29" s="1"/>
  <c r="C28055" i="29" s="1"/>
  <c r="C28056" i="29" s="1"/>
  <c r="C28057" i="29" s="1"/>
  <c r="C28058" i="29" s="1"/>
  <c r="C28059" i="29" s="1"/>
  <c r="C28060" i="29" s="1"/>
  <c r="C28061" i="29" s="1"/>
  <c r="C28062" i="29" s="1"/>
  <c r="C28063" i="29" s="1"/>
  <c r="C28064" i="29" s="1"/>
  <c r="C28065" i="29" s="1"/>
  <c r="C28066" i="29" s="1"/>
  <c r="C28067" i="29" s="1"/>
  <c r="C28068" i="29" s="1"/>
  <c r="C28069" i="29" s="1"/>
  <c r="C28070" i="29" s="1"/>
  <c r="C28071" i="29" s="1"/>
  <c r="C28072" i="29" s="1"/>
  <c r="C28073" i="29" s="1"/>
  <c r="C28074" i="29" s="1"/>
  <c r="C28075" i="29" s="1"/>
  <c r="C28076" i="29" s="1"/>
  <c r="C28077" i="29" s="1"/>
  <c r="C28078" i="29" s="1"/>
  <c r="C28079" i="29" s="1"/>
  <c r="C28080" i="29" s="1"/>
  <c r="C28081" i="29" s="1"/>
  <c r="C28082" i="29" s="1"/>
  <c r="C28083" i="29" s="1"/>
  <c r="C28084" i="29" s="1"/>
  <c r="C28085" i="29" s="1"/>
  <c r="C28086" i="29" s="1"/>
  <c r="C28087" i="29" s="1"/>
  <c r="C28088" i="29" s="1"/>
  <c r="C28089" i="29" s="1"/>
  <c r="C28090" i="29" s="1"/>
  <c r="C28091" i="29" s="1"/>
  <c r="C28092" i="29" s="1"/>
  <c r="C28093" i="29" s="1"/>
  <c r="C28094" i="29" s="1"/>
  <c r="C28095" i="29" s="1"/>
  <c r="C28096" i="29" s="1"/>
  <c r="C28097" i="29" s="1"/>
  <c r="C28098" i="29" s="1"/>
  <c r="C28099" i="29" s="1"/>
  <c r="C28100" i="29" s="1"/>
  <c r="C28101" i="29" s="1"/>
  <c r="C28102" i="29" s="1"/>
  <c r="C28103" i="29" s="1"/>
  <c r="C28104" i="29" s="1"/>
  <c r="C28105" i="29" s="1"/>
  <c r="C28106" i="29" s="1"/>
  <c r="C28107" i="29" s="1"/>
  <c r="C28108" i="29" s="1"/>
  <c r="C28109" i="29" s="1"/>
  <c r="C28110" i="29" s="1"/>
  <c r="C28111" i="29" s="1"/>
  <c r="C28112" i="29" s="1"/>
  <c r="C28113" i="29" s="1"/>
  <c r="C28114" i="29" s="1"/>
  <c r="C28115" i="29" s="1"/>
  <c r="C28116" i="29" s="1"/>
  <c r="C28117" i="29" s="1"/>
  <c r="C28118" i="29" s="1"/>
  <c r="C28119" i="29" s="1"/>
  <c r="C28120" i="29" s="1"/>
  <c r="C28121" i="29" s="1"/>
  <c r="C28122" i="29" s="1"/>
  <c r="C28123" i="29" s="1"/>
  <c r="C28124" i="29" s="1"/>
  <c r="C28125" i="29" s="1"/>
  <c r="C28126" i="29" s="1"/>
  <c r="C28127" i="29" s="1"/>
  <c r="C28128" i="29" s="1"/>
  <c r="C28129" i="29" s="1"/>
  <c r="C28130" i="29" s="1"/>
  <c r="C28131" i="29" s="1"/>
  <c r="C28132" i="29" s="1"/>
  <c r="C28133" i="29" s="1"/>
  <c r="C28134" i="29" s="1"/>
  <c r="C28135" i="29" s="1"/>
  <c r="C28136" i="29" s="1"/>
  <c r="C28137" i="29" s="1"/>
  <c r="C28138" i="29" s="1"/>
  <c r="C28139" i="29" s="1"/>
  <c r="C28140" i="29" s="1"/>
  <c r="C28141" i="29" s="1"/>
  <c r="C28142" i="29" s="1"/>
  <c r="C28143" i="29" s="1"/>
  <c r="C28144" i="29" s="1"/>
  <c r="C28145" i="29" s="1"/>
  <c r="C28146" i="29" s="1"/>
  <c r="C28147" i="29" s="1"/>
  <c r="C28148" i="29" s="1"/>
  <c r="C28149" i="29" s="1"/>
  <c r="D28131" i="29"/>
  <c r="D28132" i="29" s="1"/>
  <c r="D28133" i="29" s="1"/>
  <c r="D28134" i="29" s="1"/>
  <c r="D28135" i="29" s="1"/>
  <c r="D28136" i="29" s="1"/>
  <c r="D28137" i="29" s="1"/>
  <c r="D28138" i="29" s="1"/>
  <c r="D28139" i="29" s="1"/>
  <c r="D28140" i="29" s="1"/>
  <c r="D28141" i="29" s="1"/>
  <c r="D28142" i="29" s="1"/>
  <c r="D28143" i="29" s="1"/>
  <c r="D28144" i="29" s="1"/>
  <c r="D28145" i="29" s="1"/>
  <c r="D28146" i="29" s="1"/>
  <c r="D28147" i="29" s="1"/>
  <c r="D28148" i="29" s="1"/>
  <c r="D28149" i="29" s="1"/>
  <c r="D28150" i="29" s="1"/>
  <c r="D28151" i="29" s="1"/>
  <c r="D28152" i="29" s="1"/>
  <c r="D28153" i="29" s="1"/>
  <c r="D28154" i="29" s="1"/>
  <c r="D28155" i="29" s="1"/>
  <c r="D28156" i="29" s="1"/>
  <c r="D28157" i="29" s="1"/>
  <c r="D28158" i="29" s="1"/>
  <c r="D28159" i="29" s="1"/>
  <c r="D28160" i="29" s="1"/>
  <c r="D28161" i="29" s="1"/>
  <c r="D28162" i="29" s="1"/>
  <c r="D28163" i="29" s="1"/>
  <c r="D28164" i="29" s="1"/>
  <c r="D28165" i="29" s="1"/>
  <c r="D28166" i="29" s="1"/>
  <c r="D28167" i="29" s="1"/>
  <c r="D28168" i="29" s="1"/>
  <c r="D28169" i="29" s="1"/>
  <c r="D28170" i="29" s="1"/>
  <c r="D28171" i="29" s="1"/>
  <c r="D28172" i="29" s="1"/>
  <c r="D28173" i="29" s="1"/>
  <c r="D28174" i="29" s="1"/>
  <c r="D28175" i="29" s="1"/>
  <c r="D28176" i="29" s="1"/>
  <c r="D28177" i="29" s="1"/>
  <c r="D28178" i="29" s="1"/>
  <c r="D28179" i="29" s="1"/>
  <c r="D28180" i="29" s="1"/>
  <c r="D28181" i="29" s="1"/>
  <c r="D28182" i="29" s="1"/>
  <c r="D28183" i="29" s="1"/>
  <c r="D28184" i="29" s="1"/>
  <c r="D28185" i="29" s="1"/>
  <c r="D28186" i="29" s="1"/>
  <c r="D28187" i="29" s="1"/>
  <c r="D28188" i="29" s="1"/>
  <c r="D28189" i="29" s="1"/>
  <c r="D28190" i="29" s="1"/>
  <c r="D28191" i="29" s="1"/>
  <c r="D28192" i="29" s="1"/>
  <c r="D28193" i="29" s="1"/>
  <c r="D28194" i="29" s="1"/>
  <c r="D28195" i="29" s="1"/>
  <c r="D28196" i="29" s="1"/>
  <c r="D28197" i="29" s="1"/>
  <c r="D28198" i="29" s="1"/>
  <c r="D28199" i="29" s="1"/>
  <c r="D28200" i="29" s="1"/>
  <c r="D28201" i="29" s="1"/>
  <c r="D28202" i="29" s="1"/>
  <c r="D28203" i="29" s="1"/>
  <c r="D28204" i="29" s="1"/>
  <c r="D28205" i="29" s="1"/>
  <c r="D28206" i="29" s="1"/>
  <c r="D28207" i="29" s="1"/>
  <c r="D28208" i="29" s="1"/>
  <c r="D28209" i="29" s="1"/>
  <c r="D28210" i="29" s="1"/>
  <c r="D28211" i="29" s="1"/>
  <c r="D28212" i="29" s="1"/>
  <c r="D28213" i="29" s="1"/>
  <c r="D28214" i="29" s="1"/>
  <c r="D28215" i="29" s="1"/>
  <c r="D28216" i="29" s="1"/>
  <c r="D28217" i="29" s="1"/>
  <c r="D28218" i="29" s="1"/>
  <c r="D28219" i="29" s="1"/>
  <c r="D28220" i="29" s="1"/>
  <c r="D28221" i="29" s="1"/>
  <c r="D28222" i="29" s="1"/>
  <c r="D28223" i="29" s="1"/>
  <c r="D28224" i="29" s="1"/>
  <c r="D28225" i="29" s="1"/>
  <c r="D28226" i="29" s="1"/>
  <c r="D28227" i="29" s="1"/>
  <c r="D28228" i="29" s="1"/>
  <c r="D28229" i="29" s="1"/>
  <c r="D28230" i="29" s="1"/>
  <c r="D28231" i="29" s="1"/>
  <c r="D28232" i="29" s="1"/>
  <c r="D28233" i="29" s="1"/>
  <c r="D28234" i="29" s="1"/>
  <c r="D28235" i="29" s="1"/>
  <c r="D28236" i="29" s="1"/>
  <c r="D28237" i="29" s="1"/>
  <c r="D28238" i="29" s="1"/>
  <c r="D28239" i="29" s="1"/>
  <c r="D28240" i="29" s="1"/>
  <c r="D28241" i="29" s="1"/>
  <c r="D28242" i="29" s="1"/>
  <c r="D28243" i="29" s="1"/>
  <c r="D28244" i="29" s="1"/>
  <c r="D28245" i="29" s="1"/>
  <c r="D28246" i="29" s="1"/>
  <c r="D28247" i="29" s="1"/>
  <c r="D28248" i="29" s="1"/>
  <c r="D28249" i="29" s="1"/>
  <c r="D28250" i="29" s="1"/>
  <c r="D28251" i="29" s="1"/>
  <c r="D28252" i="29" s="1"/>
  <c r="D28253" i="29" s="1"/>
  <c r="D28254" i="29" s="1"/>
  <c r="D28255" i="29" s="1"/>
  <c r="D28256" i="29" s="1"/>
  <c r="D28257" i="29" s="1"/>
  <c r="D28258" i="29" s="1"/>
  <c r="D28259" i="29" s="1"/>
  <c r="D28260" i="29" s="1"/>
  <c r="D28261" i="29" s="1"/>
  <c r="D28262" i="29" s="1"/>
  <c r="D28263" i="29" s="1"/>
  <c r="D28264" i="29" s="1"/>
  <c r="D28265" i="29" s="1"/>
  <c r="D28266" i="29" s="1"/>
  <c r="D28267" i="29" s="1"/>
  <c r="D28268" i="29" s="1"/>
  <c r="D28269" i="29" s="1"/>
  <c r="D28270" i="29" s="1"/>
  <c r="D28271" i="29" s="1"/>
  <c r="D28272" i="29" s="1"/>
  <c r="D28273" i="29" s="1"/>
  <c r="D28274" i="29" s="1"/>
  <c r="D28275" i="29" s="1"/>
  <c r="D28276" i="29" s="1"/>
  <c r="D28277" i="29" s="1"/>
  <c r="D28278" i="29" s="1"/>
  <c r="D28279" i="29" s="1"/>
  <c r="D28280" i="29" s="1"/>
  <c r="D28281" i="29" s="1"/>
  <c r="D28282" i="29" s="1"/>
  <c r="D28283" i="29" s="1"/>
  <c r="D28284" i="29" s="1"/>
  <c r="D28285" i="29" s="1"/>
  <c r="D28286" i="29" s="1"/>
  <c r="D28287" i="29" s="1"/>
  <c r="D28288" i="29" s="1"/>
  <c r="D28289" i="29" s="1"/>
  <c r="D28290" i="29" s="1"/>
  <c r="D28291" i="29" s="1"/>
  <c r="D28292" i="29" s="1"/>
  <c r="D28293" i="29" s="1"/>
  <c r="D28294" i="29" s="1"/>
  <c r="D28295" i="29" s="1"/>
  <c r="D28296" i="29" s="1"/>
  <c r="D28297" i="29" s="1"/>
  <c r="D28298" i="29" s="1"/>
  <c r="D28299" i="29" s="1"/>
  <c r="D28300" i="29" s="1"/>
  <c r="D28301" i="29" s="1"/>
  <c r="D28302" i="29" s="1"/>
  <c r="D28303" i="29" s="1"/>
  <c r="D28304" i="29" s="1"/>
  <c r="D28305" i="29" s="1"/>
  <c r="D28306" i="29" s="1"/>
  <c r="D28307" i="29" s="1"/>
  <c r="D28308" i="29" s="1"/>
  <c r="D28309" i="29" s="1"/>
  <c r="D28310" i="29" s="1"/>
  <c r="D28311" i="29" s="1"/>
  <c r="D28312" i="29" s="1"/>
  <c r="D28313" i="29" s="1"/>
  <c r="D28314" i="29" s="1"/>
  <c r="D28315" i="29" s="1"/>
  <c r="D28316" i="29" s="1"/>
  <c r="D28317" i="29" s="1"/>
  <c r="D28318" i="29" s="1"/>
  <c r="D28319" i="29" s="1"/>
  <c r="D28320" i="29" s="1"/>
  <c r="D28321" i="29" s="1"/>
  <c r="D28322" i="29" s="1"/>
  <c r="D28323" i="29" s="1"/>
  <c r="D28324" i="29" s="1"/>
  <c r="D28325" i="29" s="1"/>
  <c r="D28326" i="29" s="1"/>
  <c r="D28327" i="29" s="1"/>
  <c r="D28328" i="29" s="1"/>
  <c r="D28329" i="29" s="1"/>
  <c r="D28330" i="29" s="1"/>
  <c r="D28331" i="29" s="1"/>
  <c r="D28332" i="29" s="1"/>
  <c r="D28333" i="29" s="1"/>
  <c r="D28334" i="29" s="1"/>
  <c r="D28335" i="29" s="1"/>
  <c r="D28336" i="29" s="1"/>
  <c r="D28337" i="29" s="1"/>
  <c r="D28338" i="29" s="1"/>
  <c r="D28339" i="29" s="1"/>
  <c r="D28340" i="29" s="1"/>
  <c r="D28341" i="29" s="1"/>
  <c r="D28342" i="29" s="1"/>
  <c r="D28343" i="29" s="1"/>
  <c r="D28344" i="29" s="1"/>
  <c r="D28345" i="29" s="1"/>
  <c r="D28346" i="29" s="1"/>
  <c r="D28347" i="29" s="1"/>
  <c r="D28348" i="29" s="1"/>
  <c r="D28349" i="29" s="1"/>
  <c r="D28350" i="29" s="1"/>
  <c r="D28351" i="29" s="1"/>
  <c r="D28352" i="29" s="1"/>
  <c r="D28353" i="29" s="1"/>
  <c r="D28354" i="29" s="1"/>
  <c r="D28355" i="29" s="1"/>
  <c r="D28356" i="29" s="1"/>
  <c r="D28357" i="29" s="1"/>
  <c r="D28358" i="29" s="1"/>
  <c r="D28359" i="29" s="1"/>
  <c r="D28360" i="29" s="1"/>
  <c r="D28361" i="29" s="1"/>
  <c r="D28362" i="29" s="1"/>
  <c r="D28363" i="29" s="1"/>
  <c r="D28364" i="29" s="1"/>
  <c r="D28365" i="29" s="1"/>
  <c r="D28366" i="29" s="1"/>
  <c r="B28151" i="29"/>
  <c r="B28152" i="29" s="1"/>
  <c r="B28153" i="29" s="1"/>
  <c r="B28154" i="29" s="1"/>
  <c r="B28155" i="29" s="1"/>
  <c r="B28156" i="29" s="1"/>
  <c r="B28157" i="29" s="1"/>
  <c r="B28158" i="29" s="1"/>
  <c r="B28159" i="29" s="1"/>
  <c r="B28160" i="29" s="1"/>
  <c r="B28161" i="29" s="1"/>
  <c r="B28162" i="29" s="1"/>
  <c r="B28163" i="29" s="1"/>
  <c r="B28164" i="29" s="1"/>
  <c r="B28165" i="29" s="1"/>
  <c r="B28166" i="29" s="1"/>
  <c r="B28167" i="29" s="1"/>
  <c r="B28168" i="29" s="1"/>
  <c r="B28169" i="29" s="1"/>
  <c r="B28170" i="29" s="1"/>
  <c r="B28171" i="29" s="1"/>
  <c r="B28172" i="29" s="1"/>
  <c r="B28173" i="29" s="1"/>
  <c r="B28174" i="29" s="1"/>
  <c r="B28175" i="29" s="1"/>
  <c r="B28176" i="29" s="1"/>
  <c r="B28177" i="29" s="1"/>
  <c r="B28178" i="29" s="1"/>
  <c r="B28179" i="29" s="1"/>
  <c r="B28180" i="29" s="1"/>
  <c r="B28181" i="29" s="1"/>
  <c r="B28182" i="29" s="1"/>
  <c r="B28183" i="29" s="1"/>
  <c r="B28184" i="29" s="1"/>
  <c r="B28185" i="29" s="1"/>
  <c r="B28186" i="29" s="1"/>
  <c r="B28187" i="29" s="1"/>
  <c r="B28188" i="29" s="1"/>
  <c r="B28189" i="29" s="1"/>
  <c r="B28190" i="29" s="1"/>
  <c r="B28191" i="29" s="1"/>
  <c r="B28192" i="29" s="1"/>
  <c r="B28193" i="29" s="1"/>
  <c r="B28194" i="29" s="1"/>
  <c r="B28195" i="29" s="1"/>
  <c r="B28196" i="29" s="1"/>
  <c r="B28197" i="29" s="1"/>
  <c r="B28198" i="29" s="1"/>
  <c r="B28199" i="29" s="1"/>
  <c r="B28200" i="29" s="1"/>
  <c r="B28201" i="29" s="1"/>
  <c r="B28202" i="29" s="1"/>
  <c r="B28203" i="29" s="1"/>
  <c r="B28204" i="29" s="1"/>
  <c r="B28205" i="29" s="1"/>
  <c r="B28206" i="29" s="1"/>
  <c r="B28207" i="29" s="1"/>
  <c r="B28208" i="29" s="1"/>
  <c r="B28209" i="29" s="1"/>
  <c r="B28210" i="29" s="1"/>
  <c r="B28211" i="29" s="1"/>
  <c r="B28212" i="29" s="1"/>
  <c r="B28213" i="29" s="1"/>
  <c r="B28214" i="29" s="1"/>
  <c r="B28215" i="29" s="1"/>
  <c r="B28216" i="29" s="1"/>
  <c r="B28217" i="29" s="1"/>
  <c r="B28218" i="29" s="1"/>
  <c r="B28219" i="29" s="1"/>
  <c r="B28220" i="29" s="1"/>
  <c r="B28221" i="29" s="1"/>
  <c r="B28222" i="29" s="1"/>
  <c r="B28223" i="29" s="1"/>
  <c r="B28224" i="29" s="1"/>
  <c r="B28225" i="29" s="1"/>
  <c r="B28226" i="29" s="1"/>
  <c r="B28227" i="29" s="1"/>
  <c r="B28228" i="29" s="1"/>
  <c r="B28229" i="29" s="1"/>
  <c r="B28230" i="29" s="1"/>
  <c r="B28231" i="29" s="1"/>
  <c r="B28232" i="29" s="1"/>
  <c r="B28233" i="29" s="1"/>
  <c r="B28234" i="29" s="1"/>
  <c r="B28235" i="29" s="1"/>
  <c r="B28236" i="29" s="1"/>
  <c r="B28237" i="29" s="1"/>
  <c r="B28238" i="29" s="1"/>
  <c r="B28239" i="29" s="1"/>
  <c r="B28240" i="29" s="1"/>
  <c r="B28241" i="29" s="1"/>
  <c r="B28242" i="29" s="1"/>
  <c r="B28243" i="29" s="1"/>
  <c r="B28244" i="29" s="1"/>
  <c r="B28245" i="29" s="1"/>
  <c r="B28246" i="29" s="1"/>
  <c r="B28247" i="29" s="1"/>
  <c r="B28248" i="29" s="1"/>
  <c r="B28249" i="29" s="1"/>
  <c r="B28250" i="29" s="1"/>
  <c r="B28251" i="29" s="1"/>
  <c r="B28252" i="29" s="1"/>
  <c r="B28253" i="29" s="1"/>
  <c r="B28254" i="29" s="1"/>
  <c r="B28255" i="29" s="1"/>
  <c r="B28256" i="29" s="1"/>
  <c r="B28257" i="29" s="1"/>
  <c r="B28258" i="29" s="1"/>
  <c r="B28259" i="29" s="1"/>
  <c r="B28260" i="29" s="1"/>
  <c r="B28261" i="29" s="1"/>
  <c r="B28262" i="29" s="1"/>
  <c r="B28263" i="29" s="1"/>
  <c r="B28264" i="29" s="1"/>
  <c r="B28265" i="29" s="1"/>
  <c r="B28266" i="29" s="1"/>
  <c r="B28267" i="29" s="1"/>
  <c r="B28268" i="29" s="1"/>
  <c r="B28269" i="29" s="1"/>
  <c r="B28270" i="29" s="1"/>
  <c r="B28271" i="29" s="1"/>
  <c r="B28272" i="29" s="1"/>
  <c r="B28273" i="29" s="1"/>
  <c r="B28274" i="29" s="1"/>
  <c r="B28275" i="29" s="1"/>
  <c r="B28276" i="29" s="1"/>
  <c r="B28277" i="29" s="1"/>
  <c r="B28278" i="29" s="1"/>
  <c r="B28279" i="29" s="1"/>
  <c r="B28280" i="29" s="1"/>
  <c r="B28281" i="29" s="1"/>
  <c r="B28282" i="29" s="1"/>
  <c r="B28283" i="29" s="1"/>
  <c r="B28284" i="29" s="1"/>
  <c r="B28285" i="29" s="1"/>
  <c r="B28286" i="29" s="1"/>
  <c r="B28287" i="29" s="1"/>
  <c r="B28288" i="29" s="1"/>
  <c r="B28289" i="29" s="1"/>
  <c r="B28290" i="29" s="1"/>
  <c r="B28291" i="29" s="1"/>
  <c r="B28292" i="29" s="1"/>
  <c r="B28293" i="29" s="1"/>
  <c r="B28294" i="29" s="1"/>
  <c r="B28295" i="29" s="1"/>
  <c r="B28296" i="29" s="1"/>
  <c r="B28297" i="29" s="1"/>
  <c r="B28298" i="29" s="1"/>
  <c r="B28299" i="29" s="1"/>
  <c r="B28300" i="29" s="1"/>
  <c r="B28301" i="29" s="1"/>
  <c r="B28302" i="29" s="1"/>
  <c r="B28303" i="29" s="1"/>
  <c r="B28304" i="29" s="1"/>
  <c r="B28305" i="29" s="1"/>
  <c r="B28306" i="29" s="1"/>
  <c r="B28307" i="29" s="1"/>
  <c r="B28308" i="29" s="1"/>
  <c r="B28309" i="29" s="1"/>
  <c r="B28310" i="29" s="1"/>
  <c r="B28311" i="29" s="1"/>
  <c r="B28312" i="29" s="1"/>
  <c r="B28313" i="29" s="1"/>
  <c r="B28314" i="29" s="1"/>
  <c r="B28315" i="29" s="1"/>
  <c r="B28316" i="29" s="1"/>
  <c r="B28317" i="29" s="1"/>
  <c r="B28318" i="29" s="1"/>
  <c r="B28319" i="29" s="1"/>
  <c r="B28320" i="29" s="1"/>
  <c r="B28321" i="29" s="1"/>
  <c r="B28322" i="29" s="1"/>
  <c r="B28323" i="29" s="1"/>
  <c r="B28324" i="29" s="1"/>
  <c r="B28325" i="29" s="1"/>
  <c r="B28326" i="29" s="1"/>
  <c r="B28327" i="29" s="1"/>
  <c r="B28328" i="29" s="1"/>
  <c r="B28329" i="29" s="1"/>
  <c r="B28330" i="29" s="1"/>
  <c r="B28331" i="29" s="1"/>
  <c r="B28332" i="29" s="1"/>
  <c r="B28333" i="29" s="1"/>
  <c r="B28334" i="29" s="1"/>
  <c r="B28335" i="29" s="1"/>
  <c r="B28336" i="29" s="1"/>
  <c r="B28337" i="29" s="1"/>
  <c r="B28338" i="29" s="1"/>
  <c r="B28339" i="29" s="1"/>
  <c r="B28340" i="29" s="1"/>
  <c r="B28341" i="29" s="1"/>
  <c r="B28342" i="29" s="1"/>
  <c r="B28343" i="29" s="1"/>
  <c r="B28344" i="29" s="1"/>
  <c r="B28345" i="29" s="1"/>
  <c r="B28346" i="29" s="1"/>
  <c r="B28347" i="29" s="1"/>
  <c r="B28348" i="29" s="1"/>
  <c r="B28349" i="29" s="1"/>
  <c r="B28350" i="29" s="1"/>
  <c r="B28351" i="29" s="1"/>
  <c r="B28352" i="29" s="1"/>
  <c r="B28353" i="29" s="1"/>
  <c r="B28354" i="29" s="1"/>
  <c r="B28355" i="29" s="1"/>
  <c r="B28356" i="29" s="1"/>
  <c r="B28357" i="29" s="1"/>
  <c r="B28358" i="29" s="1"/>
  <c r="B28359" i="29" s="1"/>
  <c r="B28360" i="29" s="1"/>
  <c r="B28361" i="29" s="1"/>
  <c r="B28362" i="29" s="1"/>
  <c r="B28363" i="29" s="1"/>
  <c r="B28364" i="29" s="1"/>
  <c r="B28365" i="29" s="1"/>
  <c r="B28366" i="29" s="1"/>
  <c r="B28367" i="29" s="1"/>
  <c r="B28368" i="29" s="1"/>
  <c r="B28369" i="29" s="1"/>
  <c r="B28370" i="29" s="1"/>
  <c r="B28371" i="29" s="1"/>
  <c r="B28372" i="29" s="1"/>
  <c r="B28373" i="29" s="1"/>
  <c r="B28374" i="29" s="1"/>
  <c r="B28375" i="29" s="1"/>
  <c r="B28376" i="29" s="1"/>
  <c r="B28377" i="29" s="1"/>
  <c r="B28378" i="29" s="1"/>
  <c r="B28379" i="29" s="1"/>
  <c r="B28380" i="29" s="1"/>
  <c r="B28381" i="29" s="1"/>
  <c r="B28382" i="29" s="1"/>
  <c r="B28383" i="29" s="1"/>
  <c r="B28384" i="29" s="1"/>
  <c r="B28385" i="29" s="1"/>
  <c r="B28386" i="29" s="1"/>
  <c r="B28387" i="29" s="1"/>
  <c r="B28388" i="29" s="1"/>
  <c r="B28389" i="29" s="1"/>
  <c r="B28390" i="29" s="1"/>
  <c r="B28391" i="29" s="1"/>
  <c r="B28392" i="29" s="1"/>
  <c r="B28393" i="29" s="1"/>
  <c r="B28394" i="29" s="1"/>
  <c r="B28395" i="29" s="1"/>
  <c r="B28396" i="29" s="1"/>
  <c r="B28397" i="29" s="1"/>
  <c r="B28398" i="29" s="1"/>
  <c r="B28399" i="29" s="1"/>
  <c r="B28400" i="29" s="1"/>
  <c r="B28401" i="29" s="1"/>
  <c r="B28402" i="29" s="1"/>
  <c r="B28403" i="29" s="1"/>
  <c r="B28404" i="29" s="1"/>
  <c r="B28405" i="29" s="1"/>
  <c r="B28406" i="29" s="1"/>
  <c r="B28407" i="29" s="1"/>
  <c r="B28408" i="29" s="1"/>
  <c r="B28409" i="29" s="1"/>
  <c r="B28410" i="29" s="1"/>
  <c r="B28411" i="29" s="1"/>
  <c r="B28412" i="29" s="1"/>
  <c r="B28413" i="29" s="1"/>
  <c r="B28414" i="29" s="1"/>
  <c r="B28415" i="29" s="1"/>
  <c r="B28416" i="29" s="1"/>
  <c r="B28417" i="29" s="1"/>
  <c r="B28418" i="29" s="1"/>
  <c r="B28419" i="29" s="1"/>
  <c r="B28420" i="29" s="1"/>
  <c r="B28421" i="29" s="1"/>
  <c r="B28422" i="29" s="1"/>
  <c r="B28423" i="29" s="1"/>
  <c r="B28424" i="29" s="1"/>
  <c r="B28425" i="29" s="1"/>
  <c r="B28426" i="29" s="1"/>
  <c r="B28427" i="29" s="1"/>
  <c r="B28428" i="29" s="1"/>
  <c r="B28429" i="29" s="1"/>
  <c r="B28430" i="29" s="1"/>
  <c r="B28431" i="29" s="1"/>
  <c r="B28432" i="29" s="1"/>
  <c r="B28433" i="29" s="1"/>
  <c r="B28434" i="29" s="1"/>
  <c r="B28435" i="29" s="1"/>
  <c r="B28436" i="29" s="1"/>
  <c r="B28437" i="29" s="1"/>
  <c r="B28438" i="29" s="1"/>
  <c r="B28439" i="29" s="1"/>
  <c r="B28440" i="29" s="1"/>
  <c r="B28441" i="29" s="1"/>
  <c r="B28442" i="29" s="1"/>
  <c r="B28443" i="29" s="1"/>
  <c r="B28444" i="29" s="1"/>
  <c r="B28445" i="29" s="1"/>
  <c r="B28446" i="29" s="1"/>
  <c r="B28447" i="29" s="1"/>
  <c r="B28448" i="29" s="1"/>
  <c r="B28449" i="29" s="1"/>
  <c r="B28450" i="29" s="1"/>
  <c r="B28451" i="29" s="1"/>
  <c r="B28452" i="29" s="1"/>
  <c r="B28453" i="29" s="1"/>
  <c r="B28454" i="29" s="1"/>
  <c r="B28455" i="29" s="1"/>
  <c r="B28456" i="29" s="1"/>
  <c r="B28457" i="29" s="1"/>
  <c r="B28458" i="29" s="1"/>
  <c r="B28459" i="29" s="1"/>
  <c r="B28460" i="29" s="1"/>
  <c r="B28461" i="29" s="1"/>
  <c r="B28462" i="29" s="1"/>
  <c r="B28463" i="29" s="1"/>
  <c r="B28464" i="29" s="1"/>
  <c r="B28465" i="29" s="1"/>
  <c r="B28466" i="29" s="1"/>
  <c r="B28467" i="29" s="1"/>
  <c r="B28468" i="29" s="1"/>
  <c r="B28469" i="29" s="1"/>
  <c r="B28470" i="29" s="1"/>
  <c r="B28471" i="29" s="1"/>
  <c r="B28472" i="29" s="1"/>
  <c r="B28473" i="29" s="1"/>
  <c r="B28474" i="29" s="1"/>
  <c r="B28475" i="29" s="1"/>
  <c r="B28476" i="29" s="1"/>
  <c r="B28477" i="29" s="1"/>
  <c r="B28478" i="29" s="1"/>
  <c r="B28479" i="29" s="1"/>
  <c r="B28480" i="29" s="1"/>
  <c r="B28481" i="29" s="1"/>
  <c r="B28482" i="29" s="1"/>
  <c r="B28483" i="29" s="1"/>
  <c r="B28484" i="29" s="1"/>
  <c r="B28485" i="29" s="1"/>
  <c r="B28486" i="29" s="1"/>
  <c r="B28487" i="29" s="1"/>
  <c r="B28488" i="29" s="1"/>
  <c r="B28489" i="29" s="1"/>
  <c r="B28490" i="29" s="1"/>
  <c r="B28491" i="29" s="1"/>
  <c r="B28492" i="29" s="1"/>
  <c r="B28493" i="29" s="1"/>
  <c r="B28494" i="29" s="1"/>
  <c r="B28495" i="29" s="1"/>
  <c r="B28496" i="29" s="1"/>
  <c r="B28497" i="29" s="1"/>
  <c r="B28498" i="29" s="1"/>
  <c r="B28499" i="29" s="1"/>
  <c r="B28500" i="29" s="1"/>
  <c r="B28501" i="29" s="1"/>
  <c r="B28502" i="29" s="1"/>
  <c r="B28503" i="29" s="1"/>
  <c r="B28504" i="29" s="1"/>
  <c r="B28505" i="29" s="1"/>
  <c r="B28506" i="29" s="1"/>
  <c r="B28507" i="29" s="1"/>
  <c r="B28508" i="29" s="1"/>
  <c r="B28509" i="29" s="1"/>
  <c r="B28510" i="29" s="1"/>
  <c r="B28511" i="29" s="1"/>
  <c r="B28512" i="29" s="1"/>
  <c r="B28513" i="29" s="1"/>
  <c r="B28514" i="29" s="1"/>
  <c r="C28151" i="29"/>
  <c r="C28152" i="29" s="1"/>
  <c r="C28153" i="29" s="1"/>
  <c r="C28154" i="29" s="1"/>
  <c r="C28155" i="29" s="1"/>
  <c r="C28156" i="29" s="1"/>
  <c r="C28157" i="29" s="1"/>
  <c r="C28158" i="29" s="1"/>
  <c r="C28159" i="29" s="1"/>
  <c r="C28160" i="29" s="1"/>
  <c r="C28161" i="29" s="1"/>
  <c r="C28162" i="29" s="1"/>
  <c r="C28163" i="29" s="1"/>
  <c r="C28164" i="29" s="1"/>
  <c r="C28165" i="29" s="1"/>
  <c r="C28166" i="29" s="1"/>
  <c r="C28167" i="29" s="1"/>
  <c r="C28168" i="29" s="1"/>
  <c r="C28169" i="29" s="1"/>
  <c r="C28170" i="29" s="1"/>
  <c r="C28171" i="29" s="1"/>
  <c r="C28172" i="29" s="1"/>
  <c r="C28173" i="29" s="1"/>
  <c r="C28174" i="29" s="1"/>
  <c r="C28175" i="29" s="1"/>
  <c r="C28176" i="29" s="1"/>
  <c r="C28177" i="29" s="1"/>
  <c r="C28178" i="29" s="1"/>
  <c r="C28179" i="29" s="1"/>
  <c r="C28180" i="29" s="1"/>
  <c r="C28181" i="29" s="1"/>
  <c r="C28182" i="29" s="1"/>
  <c r="C28183" i="29" s="1"/>
  <c r="C28184" i="29" s="1"/>
  <c r="C28185" i="29" s="1"/>
  <c r="C28186" i="29" s="1"/>
  <c r="C28187" i="29" s="1"/>
  <c r="C28188" i="29" s="1"/>
  <c r="C28189" i="29" s="1"/>
  <c r="C28190" i="29" s="1"/>
  <c r="C28191" i="29" s="1"/>
  <c r="C28192" i="29" s="1"/>
  <c r="C28193" i="29" s="1"/>
  <c r="C28194" i="29" s="1"/>
  <c r="C28195" i="29" s="1"/>
  <c r="C28196" i="29" s="1"/>
  <c r="C28197" i="29" s="1"/>
  <c r="C28198" i="29" s="1"/>
  <c r="C28199" i="29" s="1"/>
  <c r="C28200" i="29" s="1"/>
  <c r="C28201" i="29" s="1"/>
  <c r="C28202" i="29" s="1"/>
  <c r="C28203" i="29" s="1"/>
  <c r="C28204" i="29" s="1"/>
  <c r="C28205" i="29" s="1"/>
  <c r="C28206" i="29" s="1"/>
  <c r="C28207" i="29" s="1"/>
  <c r="C28208" i="29" s="1"/>
  <c r="C28209" i="29" s="1"/>
  <c r="C28210" i="29" s="1"/>
  <c r="C28211" i="29" s="1"/>
  <c r="C28212" i="29" s="1"/>
  <c r="C28213" i="29" s="1"/>
  <c r="C28214" i="29" s="1"/>
  <c r="C28215" i="29" s="1"/>
  <c r="C28216" i="29" s="1"/>
  <c r="C28217" i="29" s="1"/>
  <c r="C28218" i="29" s="1"/>
  <c r="C28219" i="29" s="1"/>
  <c r="C28220" i="29" s="1"/>
  <c r="C28221" i="29" s="1"/>
  <c r="C28222" i="29" s="1"/>
  <c r="C28223" i="29" s="1"/>
  <c r="C28224" i="29" s="1"/>
  <c r="C28225" i="29" s="1"/>
  <c r="C28226" i="29" s="1"/>
  <c r="C28227" i="29" s="1"/>
  <c r="C28228" i="29" s="1"/>
  <c r="C28229" i="29" s="1"/>
  <c r="C28230" i="29" s="1"/>
  <c r="C28231" i="29" s="1"/>
  <c r="C28232" i="29" s="1"/>
  <c r="C28233" i="29" s="1"/>
  <c r="C28234" i="29" s="1"/>
  <c r="C28235" i="29" s="1"/>
  <c r="C28236" i="29" s="1"/>
  <c r="C28237" i="29" s="1"/>
  <c r="C28238" i="29" s="1"/>
  <c r="C28239" i="29" s="1"/>
  <c r="C28240" i="29" s="1"/>
  <c r="C28241" i="29" s="1"/>
  <c r="C28242" i="29" s="1"/>
  <c r="C28243" i="29" s="1"/>
  <c r="C28244" i="29" s="1"/>
  <c r="C28245" i="29" s="1"/>
  <c r="C28246" i="29" s="1"/>
  <c r="C28247" i="29" s="1"/>
  <c r="C28248" i="29" s="1"/>
  <c r="C28249" i="29" s="1"/>
  <c r="C28250" i="29" s="1"/>
  <c r="C28251" i="29" s="1"/>
  <c r="C28252" i="29" s="1"/>
  <c r="C28253" i="29" s="1"/>
  <c r="C28254" i="29" s="1"/>
  <c r="C28255" i="29" s="1"/>
  <c r="C28256" i="29" s="1"/>
  <c r="C28257" i="29" s="1"/>
  <c r="C28258" i="29" s="1"/>
  <c r="C28259" i="29" s="1"/>
  <c r="C28260" i="29" s="1"/>
  <c r="C28261" i="29" s="1"/>
  <c r="C28262" i="29" s="1"/>
  <c r="C28263" i="29" s="1"/>
  <c r="C28264" i="29" s="1"/>
  <c r="C28265" i="29" s="1"/>
  <c r="C28266" i="29" s="1"/>
  <c r="C28267" i="29" s="1"/>
  <c r="C28268" i="29" s="1"/>
  <c r="C28269" i="29" s="1"/>
  <c r="C28270" i="29" s="1"/>
  <c r="C28271" i="29" s="1"/>
  <c r="C28272" i="29" s="1"/>
  <c r="C28273" i="29" s="1"/>
  <c r="C28274" i="29" s="1"/>
  <c r="C28275" i="29" s="1"/>
  <c r="C28276" i="29" s="1"/>
  <c r="C28277" i="29" s="1"/>
  <c r="C28278" i="29" s="1"/>
  <c r="C28279" i="29" s="1"/>
  <c r="C28280" i="29" s="1"/>
  <c r="C28281" i="29" s="1"/>
  <c r="C28282" i="29" s="1"/>
  <c r="C28283" i="29" s="1"/>
  <c r="C28284" i="29" s="1"/>
  <c r="C28285" i="29" s="1"/>
  <c r="C28286" i="29" s="1"/>
  <c r="C28287" i="29" s="1"/>
  <c r="C28288" i="29" s="1"/>
  <c r="C28289" i="29" s="1"/>
  <c r="C28290" i="29" s="1"/>
  <c r="C28291" i="29" s="1"/>
  <c r="C28292" i="29" s="1"/>
  <c r="C28293" i="29" s="1"/>
  <c r="C28294" i="29" s="1"/>
  <c r="C28295" i="29" s="1"/>
  <c r="C28296" i="29" s="1"/>
  <c r="C28297" i="29" s="1"/>
  <c r="C28298" i="29" s="1"/>
  <c r="C28299" i="29" s="1"/>
  <c r="C28300" i="29" s="1"/>
  <c r="C28301" i="29" s="1"/>
  <c r="C28302" i="29" s="1"/>
  <c r="C28303" i="29" s="1"/>
  <c r="C28304" i="29" s="1"/>
  <c r="C28305" i="29" s="1"/>
  <c r="C28306" i="29" s="1"/>
  <c r="C28307" i="29" s="1"/>
  <c r="C28308" i="29" s="1"/>
  <c r="C28309" i="29" s="1"/>
  <c r="C28310" i="29" s="1"/>
  <c r="C28311" i="29" s="1"/>
  <c r="C28312" i="29" s="1"/>
  <c r="C28313" i="29" s="1"/>
  <c r="C28314" i="29" s="1"/>
  <c r="C28315" i="29" s="1"/>
  <c r="C28316" i="29" s="1"/>
  <c r="C28317" i="29" s="1"/>
  <c r="C28318" i="29" s="1"/>
  <c r="C28319" i="29" s="1"/>
  <c r="C28320" i="29" s="1"/>
  <c r="C28321" i="29" s="1"/>
  <c r="C28322" i="29" s="1"/>
  <c r="C28323" i="29" s="1"/>
  <c r="C28324" i="29" s="1"/>
  <c r="C28325" i="29" s="1"/>
  <c r="C28326" i="29" s="1"/>
  <c r="C28327" i="29" s="1"/>
  <c r="C28328" i="29" s="1"/>
  <c r="C28329" i="29" s="1"/>
  <c r="C28330" i="29" s="1"/>
  <c r="C28331" i="29" s="1"/>
  <c r="C28332" i="29" s="1"/>
  <c r="C28333" i="29" s="1"/>
  <c r="C28334" i="29" s="1"/>
  <c r="C28335" i="29" s="1"/>
  <c r="C28336" i="29" s="1"/>
  <c r="C28337" i="29" s="1"/>
  <c r="C28338" i="29" s="1"/>
  <c r="C28339" i="29" s="1"/>
  <c r="C28340" i="29" s="1"/>
  <c r="C28341" i="29" s="1"/>
  <c r="C28342" i="29" s="1"/>
  <c r="C28343" i="29" s="1"/>
  <c r="C28344" i="29" s="1"/>
  <c r="C28345" i="29" s="1"/>
  <c r="C28346" i="29" s="1"/>
  <c r="C28347" i="29" s="1"/>
  <c r="C28348" i="29" s="1"/>
  <c r="C28349" i="29" s="1"/>
  <c r="C28350" i="29" s="1"/>
  <c r="C28351" i="29" s="1"/>
  <c r="C28352" i="29" s="1"/>
  <c r="C28353" i="29" s="1"/>
  <c r="C28354" i="29" s="1"/>
  <c r="C28355" i="29" s="1"/>
  <c r="C28356" i="29" s="1"/>
  <c r="C28357" i="29" s="1"/>
  <c r="C28358" i="29" s="1"/>
  <c r="C28359" i="29" s="1"/>
  <c r="C28360" i="29" s="1"/>
  <c r="C28361" i="29" s="1"/>
  <c r="C28362" i="29" s="1"/>
  <c r="C28363" i="29" s="1"/>
  <c r="C28364" i="29" s="1"/>
  <c r="C28365" i="29" s="1"/>
  <c r="C28366" i="29" s="1"/>
  <c r="C28367" i="29" s="1"/>
  <c r="C28368" i="29" s="1"/>
  <c r="C28369" i="29" s="1"/>
  <c r="C28370" i="29" s="1"/>
  <c r="C28371" i="29" s="1"/>
  <c r="C28372" i="29" s="1"/>
  <c r="C28373" i="29" s="1"/>
  <c r="C28374" i="29" s="1"/>
  <c r="C28375" i="29" s="1"/>
  <c r="C28376" i="29" s="1"/>
  <c r="C28377" i="29" s="1"/>
  <c r="C28378" i="29" s="1"/>
  <c r="C28379" i="29" s="1"/>
  <c r="C28380" i="29" s="1"/>
  <c r="C28381" i="29" s="1"/>
  <c r="C28382" i="29" s="1"/>
  <c r="C28383" i="29" s="1"/>
  <c r="C28384" i="29" s="1"/>
  <c r="C28385" i="29" s="1"/>
  <c r="C28386" i="29" s="1"/>
  <c r="C28387" i="29" s="1"/>
  <c r="C28388" i="29" s="1"/>
  <c r="C28389" i="29" s="1"/>
  <c r="C28390" i="29" s="1"/>
  <c r="C28391" i="29" s="1"/>
  <c r="C28392" i="29" s="1"/>
  <c r="C28393" i="29" s="1"/>
  <c r="C28394" i="29" s="1"/>
  <c r="C28395" i="29" s="1"/>
  <c r="C28396" i="29" s="1"/>
  <c r="C28397" i="29" s="1"/>
  <c r="C28398" i="29" s="1"/>
  <c r="C28399" i="29" s="1"/>
  <c r="C28400" i="29" s="1"/>
  <c r="C28401" i="29" s="1"/>
  <c r="C28402" i="29" s="1"/>
  <c r="C28403" i="29" s="1"/>
  <c r="C28404" i="29" s="1"/>
  <c r="C28405" i="29" s="1"/>
  <c r="C28406" i="29" s="1"/>
  <c r="C28407" i="29" s="1"/>
  <c r="C28408" i="29" s="1"/>
  <c r="C28409" i="29" s="1"/>
  <c r="C28410" i="29" s="1"/>
  <c r="C28411" i="29" s="1"/>
  <c r="C28412" i="29" s="1"/>
  <c r="C28413" i="29" s="1"/>
  <c r="C28414" i="29" s="1"/>
  <c r="C28415" i="29" s="1"/>
  <c r="C28416" i="29" s="1"/>
  <c r="C28417" i="29" s="1"/>
  <c r="C28418" i="29" s="1"/>
  <c r="C28419" i="29" s="1"/>
  <c r="C28420" i="29" s="1"/>
  <c r="C28421" i="29" s="1"/>
  <c r="C28422" i="29" s="1"/>
  <c r="C28423" i="29" s="1"/>
  <c r="C28424" i="29" s="1"/>
  <c r="C28425" i="29" s="1"/>
  <c r="C28426" i="29" s="1"/>
  <c r="C28427" i="29" s="1"/>
  <c r="C28428" i="29" s="1"/>
  <c r="C28429" i="29" s="1"/>
  <c r="C28430" i="29" s="1"/>
  <c r="C28431" i="29" s="1"/>
  <c r="C28432" i="29" s="1"/>
  <c r="C28433" i="29" s="1"/>
  <c r="C28434" i="29" s="1"/>
  <c r="C28435" i="29" s="1"/>
  <c r="C28436" i="29" s="1"/>
  <c r="C28437" i="29" s="1"/>
  <c r="C28438" i="29" s="1"/>
  <c r="C28439" i="29" s="1"/>
  <c r="C28440" i="29" s="1"/>
  <c r="C28441" i="29" s="1"/>
  <c r="C28442" i="29" s="1"/>
  <c r="C28443" i="29" s="1"/>
  <c r="C28444" i="29" s="1"/>
  <c r="C28445" i="29" s="1"/>
  <c r="C28446" i="29" s="1"/>
  <c r="C28447" i="29" s="1"/>
  <c r="C28448" i="29" s="1"/>
  <c r="C28449" i="29" s="1"/>
  <c r="C28450" i="29" s="1"/>
  <c r="C28451" i="29" s="1"/>
  <c r="C28452" i="29" s="1"/>
  <c r="C28453" i="29" s="1"/>
  <c r="C28454" i="29" s="1"/>
  <c r="C28455" i="29" s="1"/>
  <c r="C28456" i="29" s="1"/>
  <c r="C28457" i="29" s="1"/>
  <c r="C28458" i="29" s="1"/>
  <c r="C28459" i="29" s="1"/>
  <c r="C28460" i="29" s="1"/>
  <c r="C28461" i="29" s="1"/>
  <c r="C28462" i="29" s="1"/>
  <c r="C28463" i="29" s="1"/>
  <c r="C28464" i="29" s="1"/>
  <c r="C28465" i="29" s="1"/>
  <c r="C28466" i="29" s="1"/>
  <c r="C28467" i="29" s="1"/>
  <c r="C28468" i="29" s="1"/>
  <c r="C28469" i="29" s="1"/>
  <c r="C28470" i="29" s="1"/>
  <c r="C28471" i="29" s="1"/>
  <c r="C28472" i="29" s="1"/>
  <c r="C28473" i="29" s="1"/>
  <c r="C28474" i="29" s="1"/>
  <c r="C28475" i="29" s="1"/>
  <c r="C28476" i="29" s="1"/>
  <c r="C28477" i="29" s="1"/>
  <c r="C28478" i="29" s="1"/>
  <c r="C28479" i="29" s="1"/>
  <c r="C28480" i="29" s="1"/>
  <c r="C28481" i="29" s="1"/>
  <c r="C28482" i="29" s="1"/>
  <c r="C28483" i="29" s="1"/>
  <c r="C28484" i="29" s="1"/>
  <c r="C28485" i="29" s="1"/>
  <c r="C28486" i="29" s="1"/>
  <c r="C28487" i="29" s="1"/>
  <c r="C28488" i="29" s="1"/>
  <c r="C28489" i="29" s="1"/>
  <c r="C28490" i="29" s="1"/>
  <c r="C28491" i="29" s="1"/>
  <c r="C28492" i="29" s="1"/>
  <c r="C28493" i="29" s="1"/>
  <c r="C28494" i="29" s="1"/>
  <c r="C28495" i="29" s="1"/>
  <c r="C28496" i="29" s="1"/>
  <c r="C28497" i="29" s="1"/>
  <c r="C28498" i="29" s="1"/>
  <c r="C28499" i="29" s="1"/>
  <c r="C28500" i="29" s="1"/>
  <c r="C28501" i="29" s="1"/>
  <c r="C28502" i="29" s="1"/>
  <c r="C28503" i="29" s="1"/>
  <c r="C28504" i="29" s="1"/>
  <c r="C28505" i="29" s="1"/>
  <c r="C28506" i="29" s="1"/>
  <c r="C28507" i="29" s="1"/>
  <c r="C28508" i="29" s="1"/>
  <c r="C28509" i="29" s="1"/>
  <c r="C28510" i="29" s="1"/>
  <c r="C28511" i="29" s="1"/>
  <c r="C28512" i="29" s="1"/>
  <c r="C28513" i="29" s="1"/>
  <c r="C28514" i="29" s="1"/>
  <c r="D28496" i="29"/>
  <c r="D28497" i="29" s="1"/>
  <c r="D28498" i="29" s="1"/>
  <c r="D28499" i="29" s="1"/>
  <c r="D28500" i="29" s="1"/>
  <c r="D28501" i="29" s="1"/>
  <c r="D28502" i="29" s="1"/>
  <c r="D28503" i="29" s="1"/>
  <c r="D28504" i="29" s="1"/>
  <c r="D28505" i="29" s="1"/>
  <c r="D28506" i="29" s="1"/>
  <c r="D28507" i="29" s="1"/>
  <c r="D28508" i="29" s="1"/>
  <c r="D28509" i="29" s="1"/>
  <c r="D28510" i="29" s="1"/>
  <c r="D28511" i="29" s="1"/>
  <c r="D28512" i="29" s="1"/>
  <c r="D28513" i="29" s="1"/>
  <c r="D28514" i="29" s="1"/>
  <c r="D28515" i="29" s="1"/>
  <c r="D28516" i="29" s="1"/>
  <c r="D28517" i="29" s="1"/>
  <c r="D28518" i="29" s="1"/>
  <c r="D28519" i="29" s="1"/>
  <c r="D28520" i="29" s="1"/>
  <c r="D28521" i="29" s="1"/>
  <c r="D28522" i="29" s="1"/>
  <c r="D28523" i="29" s="1"/>
  <c r="D28524" i="29" s="1"/>
  <c r="D28525" i="29" s="1"/>
  <c r="D28526" i="29" s="1"/>
  <c r="D28527" i="29" s="1"/>
  <c r="D28528" i="29" s="1"/>
  <c r="D28529" i="29" s="1"/>
  <c r="D28530" i="29" s="1"/>
  <c r="D28531" i="29" s="1"/>
  <c r="D28532" i="29" s="1"/>
  <c r="D28533" i="29" s="1"/>
  <c r="D28534" i="29" s="1"/>
  <c r="D28535" i="29" s="1"/>
  <c r="D28536" i="29" s="1"/>
  <c r="D28537" i="29" s="1"/>
  <c r="D28538" i="29" s="1"/>
  <c r="D28539" i="29" s="1"/>
  <c r="D28540" i="29" s="1"/>
  <c r="D28541" i="29" s="1"/>
  <c r="D28542" i="29" s="1"/>
  <c r="D28543" i="29" s="1"/>
  <c r="D28544" i="29" s="1"/>
  <c r="D28545" i="29" s="1"/>
  <c r="D28546" i="29" s="1"/>
  <c r="D28547" i="29" s="1"/>
  <c r="D28548" i="29" s="1"/>
  <c r="D28549" i="29" s="1"/>
  <c r="D28550" i="29" s="1"/>
  <c r="D28551" i="29" s="1"/>
  <c r="D28552" i="29" s="1"/>
  <c r="D28553" i="29" s="1"/>
  <c r="D28554" i="29" s="1"/>
  <c r="D28555" i="29" s="1"/>
  <c r="D28556" i="29" s="1"/>
  <c r="D28557" i="29" s="1"/>
  <c r="D28558" i="29" s="1"/>
  <c r="D28559" i="29" s="1"/>
  <c r="D28560" i="29" s="1"/>
  <c r="D28561" i="29" s="1"/>
  <c r="D28562" i="29" s="1"/>
  <c r="D28563" i="29" s="1"/>
  <c r="D28564" i="29" s="1"/>
  <c r="D28565" i="29" s="1"/>
  <c r="D28566" i="29" s="1"/>
  <c r="D28567" i="29" s="1"/>
  <c r="D28568" i="29" s="1"/>
  <c r="D28569" i="29" s="1"/>
  <c r="D28570" i="29" s="1"/>
  <c r="D28571" i="29" s="1"/>
  <c r="D28572" i="29" s="1"/>
  <c r="D28573" i="29" s="1"/>
  <c r="D28574" i="29" s="1"/>
  <c r="D28575" i="29" s="1"/>
  <c r="D28576" i="29" s="1"/>
  <c r="D28577" i="29" s="1"/>
  <c r="D28578" i="29" s="1"/>
  <c r="D28579" i="29" s="1"/>
  <c r="D28580" i="29" s="1"/>
  <c r="D28581" i="29" s="1"/>
  <c r="D28582" i="29" s="1"/>
  <c r="D28583" i="29" s="1"/>
  <c r="D28584" i="29" s="1"/>
  <c r="D28585" i="29" s="1"/>
  <c r="D28586" i="29" s="1"/>
  <c r="D28587" i="29" s="1"/>
  <c r="D28588" i="29" s="1"/>
  <c r="D28589" i="29" s="1"/>
  <c r="D28590" i="29" s="1"/>
  <c r="D28591" i="29" s="1"/>
  <c r="D28592" i="29" s="1"/>
  <c r="D28593" i="29" s="1"/>
  <c r="D28594" i="29" s="1"/>
  <c r="D28595" i="29" s="1"/>
  <c r="D28596" i="29" s="1"/>
  <c r="D28597" i="29" s="1"/>
  <c r="D28598" i="29" s="1"/>
  <c r="D28599" i="29" s="1"/>
  <c r="D28600" i="29" s="1"/>
  <c r="D28601" i="29" s="1"/>
  <c r="D28602" i="29" s="1"/>
  <c r="D28603" i="29" s="1"/>
  <c r="D28604" i="29" s="1"/>
  <c r="D28605" i="29" s="1"/>
  <c r="D28606" i="29" s="1"/>
  <c r="D28607" i="29" s="1"/>
  <c r="D28608" i="29" s="1"/>
  <c r="D28609" i="29" s="1"/>
  <c r="D28610" i="29" s="1"/>
  <c r="D28611" i="29" s="1"/>
  <c r="D28612" i="29" s="1"/>
  <c r="D28613" i="29" s="1"/>
  <c r="D28614" i="29" s="1"/>
  <c r="D28615" i="29" s="1"/>
  <c r="D28616" i="29" s="1"/>
  <c r="D28617" i="29" s="1"/>
  <c r="D28618" i="29" s="1"/>
  <c r="D28619" i="29" s="1"/>
  <c r="D28620" i="29" s="1"/>
  <c r="D28621" i="29" s="1"/>
  <c r="D28622" i="29" s="1"/>
  <c r="D28623" i="29" s="1"/>
  <c r="D28624" i="29" s="1"/>
  <c r="D28625" i="29" s="1"/>
  <c r="D28626" i="29" s="1"/>
  <c r="D28627" i="29" s="1"/>
  <c r="D28628" i="29" s="1"/>
  <c r="D28629" i="29" s="1"/>
  <c r="D28630" i="29" s="1"/>
  <c r="D28631" i="29" s="1"/>
  <c r="D28632" i="29" s="1"/>
  <c r="D28633" i="29" s="1"/>
  <c r="D28634" i="29" s="1"/>
  <c r="D28635" i="29" s="1"/>
  <c r="D28636" i="29" s="1"/>
  <c r="D28637" i="29" s="1"/>
  <c r="D28638" i="29" s="1"/>
  <c r="D28639" i="29" s="1"/>
  <c r="D28640" i="29" s="1"/>
  <c r="D28641" i="29" s="1"/>
  <c r="D28642" i="29" s="1"/>
  <c r="D28643" i="29" s="1"/>
  <c r="D28644" i="29" s="1"/>
  <c r="D28645" i="29" s="1"/>
  <c r="D28646" i="29" s="1"/>
  <c r="D28647" i="29" s="1"/>
  <c r="D28648" i="29" s="1"/>
  <c r="D28649" i="29" s="1"/>
  <c r="D28650" i="29" s="1"/>
  <c r="D28651" i="29" s="1"/>
  <c r="D28652" i="29" s="1"/>
  <c r="D28653" i="29" s="1"/>
  <c r="D28654" i="29" s="1"/>
  <c r="D28655" i="29" s="1"/>
  <c r="D28656" i="29" s="1"/>
  <c r="D28657" i="29" s="1"/>
  <c r="D28658" i="29" s="1"/>
  <c r="D28659" i="29" s="1"/>
  <c r="D28660" i="29" s="1"/>
  <c r="D28661" i="29" s="1"/>
  <c r="D28662" i="29" s="1"/>
  <c r="D28663" i="29" s="1"/>
  <c r="D28664" i="29" s="1"/>
  <c r="D28665" i="29" s="1"/>
  <c r="D28666" i="29" s="1"/>
  <c r="D28667" i="29" s="1"/>
  <c r="D28668" i="29" s="1"/>
  <c r="D28669" i="29" s="1"/>
  <c r="D28670" i="29" s="1"/>
  <c r="D28671" i="29" s="1"/>
  <c r="D28672" i="29" s="1"/>
  <c r="D28673" i="29" s="1"/>
  <c r="D28674" i="29" s="1"/>
  <c r="D28675" i="29" s="1"/>
  <c r="D28676" i="29" s="1"/>
  <c r="D28677" i="29" s="1"/>
  <c r="D28678" i="29" s="1"/>
  <c r="D28679" i="29" s="1"/>
  <c r="D28680" i="29" s="1"/>
  <c r="D28681" i="29" s="1"/>
  <c r="D28682" i="29" s="1"/>
  <c r="D28683" i="29" s="1"/>
  <c r="D28684" i="29" s="1"/>
  <c r="D28685" i="29" s="1"/>
  <c r="D28686" i="29" s="1"/>
  <c r="D28687" i="29" s="1"/>
  <c r="D28688" i="29" s="1"/>
  <c r="D28689" i="29" s="1"/>
  <c r="D28690" i="29" s="1"/>
  <c r="D28691" i="29" s="1"/>
  <c r="D28692" i="29" s="1"/>
  <c r="D28693" i="29" s="1"/>
  <c r="D28694" i="29" s="1"/>
  <c r="D28695" i="29" s="1"/>
  <c r="D28696" i="29" s="1"/>
  <c r="D28697" i="29" s="1"/>
  <c r="D28698" i="29" s="1"/>
  <c r="D28699" i="29" s="1"/>
  <c r="D28700" i="29" s="1"/>
  <c r="D28701" i="29" s="1"/>
  <c r="D28702" i="29" s="1"/>
  <c r="D28703" i="29" s="1"/>
  <c r="D28704" i="29" s="1"/>
  <c r="D28705" i="29" s="1"/>
  <c r="D28706" i="29" s="1"/>
  <c r="D28707" i="29" s="1"/>
  <c r="D28708" i="29" s="1"/>
  <c r="D28709" i="29" s="1"/>
  <c r="D28710" i="29" s="1"/>
  <c r="D28711" i="29" s="1"/>
  <c r="D28712" i="29" s="1"/>
  <c r="D28713" i="29" s="1"/>
  <c r="D28714" i="29" s="1"/>
  <c r="D28715" i="29" s="1"/>
  <c r="D28716" i="29" s="1"/>
  <c r="D28717" i="29" s="1"/>
  <c r="D28718" i="29" s="1"/>
  <c r="D28719" i="29" s="1"/>
  <c r="D28720" i="29" s="1"/>
  <c r="D28721" i="29" s="1"/>
  <c r="D28722" i="29" s="1"/>
  <c r="D28723" i="29" s="1"/>
  <c r="D28724" i="29" s="1"/>
  <c r="D28725" i="29" s="1"/>
  <c r="D28726" i="29" s="1"/>
  <c r="D28727" i="29" s="1"/>
  <c r="D28728" i="29" s="1"/>
  <c r="D28729" i="29" s="1"/>
  <c r="D28730" i="29" s="1"/>
  <c r="D28731" i="29" s="1"/>
  <c r="D28732" i="29" s="1"/>
  <c r="D28733" i="29" s="1"/>
  <c r="D28734" i="29" s="1"/>
  <c r="D28735" i="29" s="1"/>
  <c r="D28736" i="29" s="1"/>
  <c r="D28737" i="29" s="1"/>
  <c r="D28738" i="29" s="1"/>
  <c r="D28739" i="29" s="1"/>
  <c r="D28740" i="29" s="1"/>
  <c r="D28741" i="29" s="1"/>
  <c r="D28742" i="29" s="1"/>
  <c r="D28743" i="29" s="1"/>
  <c r="D28744" i="29" s="1"/>
  <c r="D28745" i="29" s="1"/>
  <c r="D28746" i="29" s="1"/>
  <c r="D28747" i="29" s="1"/>
  <c r="D28748" i="29" s="1"/>
  <c r="D28749" i="29" s="1"/>
  <c r="D28750" i="29" s="1"/>
  <c r="D28751" i="29" s="1"/>
  <c r="D28752" i="29" s="1"/>
  <c r="D28753" i="29" s="1"/>
  <c r="D28754" i="29" s="1"/>
  <c r="D28755" i="29" s="1"/>
  <c r="D28756" i="29" s="1"/>
  <c r="D28757" i="29" s="1"/>
  <c r="D28758" i="29" s="1"/>
  <c r="D28759" i="29" s="1"/>
  <c r="D28760" i="29" s="1"/>
  <c r="D28761" i="29" s="1"/>
  <c r="D28762" i="29" s="1"/>
  <c r="D28763" i="29" s="1"/>
  <c r="D28764" i="29" s="1"/>
  <c r="D28765" i="29" s="1"/>
  <c r="D28766" i="29" s="1"/>
  <c r="D28767" i="29" s="1"/>
  <c r="D28768" i="29" s="1"/>
  <c r="D28769" i="29" s="1"/>
  <c r="D28770" i="29" s="1"/>
  <c r="D28771" i="29" s="1"/>
  <c r="D28772" i="29" s="1"/>
  <c r="D28773" i="29" s="1"/>
  <c r="D28774" i="29" s="1"/>
  <c r="D28775" i="29" s="1"/>
  <c r="D28776" i="29" s="1"/>
  <c r="D28777" i="29" s="1"/>
  <c r="D28778" i="29" s="1"/>
  <c r="D28779" i="29" s="1"/>
  <c r="D28780" i="29" s="1"/>
  <c r="D28781" i="29" s="1"/>
  <c r="D28782" i="29" s="1"/>
  <c r="D28783" i="29" s="1"/>
  <c r="D28784" i="29" s="1"/>
  <c r="D28785" i="29" s="1"/>
  <c r="D28786" i="29" s="1"/>
  <c r="D28787" i="29" s="1"/>
  <c r="D28788" i="29" s="1"/>
  <c r="D28789" i="29" s="1"/>
  <c r="D28790" i="29" s="1"/>
  <c r="D28791" i="29" s="1"/>
  <c r="D28792" i="29" s="1"/>
  <c r="D28793" i="29" s="1"/>
  <c r="D28794" i="29" s="1"/>
  <c r="D28795" i="29" s="1"/>
  <c r="D28796" i="29" s="1"/>
  <c r="D28797" i="29" s="1"/>
  <c r="D28798" i="29" s="1"/>
  <c r="D28799" i="29" s="1"/>
  <c r="D28800" i="29" s="1"/>
  <c r="D28801" i="29" s="1"/>
  <c r="D28802" i="29" s="1"/>
  <c r="D28803" i="29" s="1"/>
  <c r="D28804" i="29" s="1"/>
  <c r="D28805" i="29" s="1"/>
  <c r="D28806" i="29" s="1"/>
  <c r="D28807" i="29" s="1"/>
  <c r="D28808" i="29" s="1"/>
  <c r="D28809" i="29" s="1"/>
  <c r="D28810" i="29" s="1"/>
  <c r="D28811" i="29" s="1"/>
  <c r="D28812" i="29" s="1"/>
  <c r="D28813" i="29" s="1"/>
  <c r="D28814" i="29" s="1"/>
  <c r="D28815" i="29" s="1"/>
  <c r="D28816" i="29" s="1"/>
  <c r="D28817" i="29" s="1"/>
  <c r="D28818" i="29" s="1"/>
  <c r="D28819" i="29" s="1"/>
  <c r="D28820" i="29" s="1"/>
  <c r="D28821" i="29" s="1"/>
  <c r="D28822" i="29" s="1"/>
  <c r="D28823" i="29" s="1"/>
  <c r="D28824" i="29" s="1"/>
  <c r="D28825" i="29" s="1"/>
  <c r="D28826" i="29" s="1"/>
  <c r="D28827" i="29" s="1"/>
  <c r="D28828" i="29" s="1"/>
  <c r="D28829" i="29" s="1"/>
  <c r="D28830" i="29" s="1"/>
  <c r="D28831" i="29" s="1"/>
  <c r="D28832" i="29" s="1"/>
  <c r="D28833" i="29" s="1"/>
  <c r="D28834" i="29" s="1"/>
  <c r="D28835" i="29" s="1"/>
  <c r="D28836" i="29" s="1"/>
  <c r="D28837" i="29" s="1"/>
  <c r="D28838" i="29" s="1"/>
  <c r="D28839" i="29" s="1"/>
  <c r="D28840" i="29" s="1"/>
  <c r="D28841" i="29" s="1"/>
  <c r="D28842" i="29" s="1"/>
  <c r="D28843" i="29" s="1"/>
  <c r="D28844" i="29" s="1"/>
  <c r="D28845" i="29" s="1"/>
  <c r="D28846" i="29" s="1"/>
  <c r="D28847" i="29" s="1"/>
  <c r="D28848" i="29" s="1"/>
  <c r="D28849" i="29" s="1"/>
  <c r="D28850" i="29" s="1"/>
  <c r="D28851" i="29" s="1"/>
  <c r="D28852" i="29" s="1"/>
  <c r="D28853" i="29" s="1"/>
  <c r="D28854" i="29" s="1"/>
  <c r="D28855" i="29" s="1"/>
  <c r="D28856" i="29" s="1"/>
  <c r="D28857" i="29" s="1"/>
  <c r="D28858" i="29" s="1"/>
  <c r="D28859" i="29" s="1"/>
  <c r="B28516" i="29"/>
  <c r="B28517" i="29" s="1"/>
  <c r="B28518" i="29" s="1"/>
  <c r="B28519" i="29" s="1"/>
  <c r="B28520" i="29" s="1"/>
  <c r="B28521" i="29" s="1"/>
  <c r="B28522" i="29" s="1"/>
  <c r="B28523" i="29" s="1"/>
  <c r="B28524" i="29" s="1"/>
  <c r="B28525" i="29" s="1"/>
  <c r="B28526" i="29" s="1"/>
  <c r="B28527" i="29" s="1"/>
  <c r="B28528" i="29" s="1"/>
  <c r="B28529" i="29" s="1"/>
  <c r="B28530" i="29" s="1"/>
  <c r="B28531" i="29" s="1"/>
  <c r="B28532" i="29" s="1"/>
  <c r="B28533" i="29" s="1"/>
  <c r="B28534" i="29" s="1"/>
  <c r="B28535" i="29" s="1"/>
  <c r="B28536" i="29" s="1"/>
  <c r="B28537" i="29" s="1"/>
  <c r="B28538" i="29" s="1"/>
  <c r="B28539" i="29" s="1"/>
  <c r="B28540" i="29" s="1"/>
  <c r="B28541" i="29" s="1"/>
  <c r="B28542" i="29" s="1"/>
  <c r="B28543" i="29" s="1"/>
  <c r="B28544" i="29" s="1"/>
  <c r="B28545" i="29" s="1"/>
  <c r="B28546" i="29" s="1"/>
  <c r="B28547" i="29" s="1"/>
  <c r="B28548" i="29" s="1"/>
  <c r="B28549" i="29" s="1"/>
  <c r="B28550" i="29" s="1"/>
  <c r="B28551" i="29" s="1"/>
  <c r="B28552" i="29" s="1"/>
  <c r="B28553" i="29" s="1"/>
  <c r="B28554" i="29" s="1"/>
  <c r="B28555" i="29" s="1"/>
  <c r="B28556" i="29" s="1"/>
  <c r="B28557" i="29" s="1"/>
  <c r="B28558" i="29" s="1"/>
  <c r="B28559" i="29" s="1"/>
  <c r="B28560" i="29" s="1"/>
  <c r="B28561" i="29" s="1"/>
  <c r="B28562" i="29" s="1"/>
  <c r="B28563" i="29" s="1"/>
  <c r="B28564" i="29" s="1"/>
  <c r="B28565" i="29" s="1"/>
  <c r="B28566" i="29" s="1"/>
  <c r="B28567" i="29" s="1"/>
  <c r="B28568" i="29" s="1"/>
  <c r="B28569" i="29" s="1"/>
  <c r="B28570" i="29" s="1"/>
  <c r="B28571" i="29" s="1"/>
  <c r="B28572" i="29" s="1"/>
  <c r="B28573" i="29" s="1"/>
  <c r="B28574" i="29" s="1"/>
  <c r="B28575" i="29" s="1"/>
  <c r="B28576" i="29" s="1"/>
  <c r="B28577" i="29" s="1"/>
  <c r="B28578" i="29" s="1"/>
  <c r="B28579" i="29" s="1"/>
  <c r="B28580" i="29" s="1"/>
  <c r="B28581" i="29" s="1"/>
  <c r="B28582" i="29" s="1"/>
  <c r="B28583" i="29" s="1"/>
  <c r="B28584" i="29" s="1"/>
  <c r="B28585" i="29" s="1"/>
  <c r="B28586" i="29" s="1"/>
  <c r="B28587" i="29" s="1"/>
  <c r="B28588" i="29" s="1"/>
  <c r="B28589" i="29" s="1"/>
  <c r="B28590" i="29" s="1"/>
  <c r="B28591" i="29" s="1"/>
  <c r="B28592" i="29" s="1"/>
  <c r="B28593" i="29" s="1"/>
  <c r="B28594" i="29" s="1"/>
  <c r="B28595" i="29" s="1"/>
  <c r="B28596" i="29" s="1"/>
  <c r="B28597" i="29" s="1"/>
  <c r="B28598" i="29" s="1"/>
  <c r="B28599" i="29" s="1"/>
  <c r="B28600" i="29" s="1"/>
  <c r="B28601" i="29" s="1"/>
  <c r="B28602" i="29" s="1"/>
  <c r="B28603" i="29" s="1"/>
  <c r="B28604" i="29" s="1"/>
  <c r="B28605" i="29" s="1"/>
  <c r="B28606" i="29" s="1"/>
  <c r="B28607" i="29" s="1"/>
  <c r="B28608" i="29" s="1"/>
  <c r="B28609" i="29" s="1"/>
  <c r="B28610" i="29" s="1"/>
  <c r="B28611" i="29" s="1"/>
  <c r="B28612" i="29" s="1"/>
  <c r="B28613" i="29" s="1"/>
  <c r="B28614" i="29" s="1"/>
  <c r="B28615" i="29" s="1"/>
  <c r="B28616" i="29" s="1"/>
  <c r="B28617" i="29" s="1"/>
  <c r="B28618" i="29" s="1"/>
  <c r="B28619" i="29" s="1"/>
  <c r="B28620" i="29" s="1"/>
  <c r="B28621" i="29" s="1"/>
  <c r="B28622" i="29" s="1"/>
  <c r="B28623" i="29" s="1"/>
  <c r="B28624" i="29" s="1"/>
  <c r="B28625" i="29" s="1"/>
  <c r="B28626" i="29" s="1"/>
  <c r="B28627" i="29" s="1"/>
  <c r="B28628" i="29" s="1"/>
  <c r="B28629" i="29" s="1"/>
  <c r="B28630" i="29" s="1"/>
  <c r="B28631" i="29" s="1"/>
  <c r="B28632" i="29" s="1"/>
  <c r="B28633" i="29" s="1"/>
  <c r="B28634" i="29" s="1"/>
  <c r="B28635" i="29" s="1"/>
  <c r="B28636" i="29" s="1"/>
  <c r="B28637" i="29" s="1"/>
  <c r="B28638" i="29" s="1"/>
  <c r="B28639" i="29" s="1"/>
  <c r="B28640" i="29" s="1"/>
  <c r="B28641" i="29" s="1"/>
  <c r="B28642" i="29" s="1"/>
  <c r="B28643" i="29" s="1"/>
  <c r="B28644" i="29" s="1"/>
  <c r="B28645" i="29" s="1"/>
  <c r="B28646" i="29" s="1"/>
  <c r="B28647" i="29" s="1"/>
  <c r="B28648" i="29" s="1"/>
  <c r="B28649" i="29" s="1"/>
  <c r="B28650" i="29" s="1"/>
  <c r="B28651" i="29" s="1"/>
  <c r="B28652" i="29" s="1"/>
  <c r="B28653" i="29" s="1"/>
  <c r="B28654" i="29" s="1"/>
  <c r="B28655" i="29" s="1"/>
  <c r="B28656" i="29" s="1"/>
  <c r="B28657" i="29" s="1"/>
  <c r="B28658" i="29" s="1"/>
  <c r="B28659" i="29" s="1"/>
  <c r="B28660" i="29" s="1"/>
  <c r="B28661" i="29" s="1"/>
  <c r="B28662" i="29" s="1"/>
  <c r="B28663" i="29" s="1"/>
  <c r="B28664" i="29" s="1"/>
  <c r="B28665" i="29" s="1"/>
  <c r="B28666" i="29" s="1"/>
  <c r="B28667" i="29" s="1"/>
  <c r="B28668" i="29" s="1"/>
  <c r="B28669" i="29" s="1"/>
  <c r="B28670" i="29" s="1"/>
  <c r="B28671" i="29" s="1"/>
  <c r="B28672" i="29" s="1"/>
  <c r="B28673" i="29" s="1"/>
  <c r="B28674" i="29" s="1"/>
  <c r="B28675" i="29" s="1"/>
  <c r="B28676" i="29" s="1"/>
  <c r="B28677" i="29" s="1"/>
  <c r="B28678" i="29" s="1"/>
  <c r="B28679" i="29" s="1"/>
  <c r="B28680" i="29" s="1"/>
  <c r="B28681" i="29" s="1"/>
  <c r="B28682" i="29" s="1"/>
  <c r="B28683" i="29" s="1"/>
  <c r="B28684" i="29" s="1"/>
  <c r="B28685" i="29" s="1"/>
  <c r="B28686" i="29" s="1"/>
  <c r="B28687" i="29" s="1"/>
  <c r="B28688" i="29" s="1"/>
  <c r="B28689" i="29" s="1"/>
  <c r="B28690" i="29" s="1"/>
  <c r="B28691" i="29" s="1"/>
  <c r="B28692" i="29" s="1"/>
  <c r="B28693" i="29" s="1"/>
  <c r="B28694" i="29" s="1"/>
  <c r="B28695" i="29" s="1"/>
  <c r="B28696" i="29" s="1"/>
  <c r="B28697" i="29" s="1"/>
  <c r="B28698" i="29" s="1"/>
  <c r="B28699" i="29" s="1"/>
  <c r="B28700" i="29" s="1"/>
  <c r="B28701" i="29" s="1"/>
  <c r="B28702" i="29" s="1"/>
  <c r="B28703" i="29" s="1"/>
  <c r="B28704" i="29" s="1"/>
  <c r="B28705" i="29" s="1"/>
  <c r="B28706" i="29" s="1"/>
  <c r="B28707" i="29" s="1"/>
  <c r="B28708" i="29" s="1"/>
  <c r="B28709" i="29" s="1"/>
  <c r="B28710" i="29" s="1"/>
  <c r="B28711" i="29" s="1"/>
  <c r="B28712" i="29" s="1"/>
  <c r="B28713" i="29" s="1"/>
  <c r="B28714" i="29" s="1"/>
  <c r="B28715" i="29" s="1"/>
  <c r="B28716" i="29" s="1"/>
  <c r="B28717" i="29" s="1"/>
  <c r="B28718" i="29" s="1"/>
  <c r="B28719" i="29" s="1"/>
  <c r="B28720" i="29" s="1"/>
  <c r="B28721" i="29" s="1"/>
  <c r="B28722" i="29" s="1"/>
  <c r="B28723" i="29" s="1"/>
  <c r="B28724" i="29" s="1"/>
  <c r="B28725" i="29" s="1"/>
  <c r="B28726" i="29" s="1"/>
  <c r="B28727" i="29" s="1"/>
  <c r="B28728" i="29" s="1"/>
  <c r="B28729" i="29" s="1"/>
  <c r="B28730" i="29" s="1"/>
  <c r="B28731" i="29" s="1"/>
  <c r="B28732" i="29" s="1"/>
  <c r="B28733" i="29" s="1"/>
  <c r="B28734" i="29" s="1"/>
  <c r="B28735" i="29" s="1"/>
  <c r="B28736" i="29" s="1"/>
  <c r="B28737" i="29" s="1"/>
  <c r="B28738" i="29" s="1"/>
  <c r="B28739" i="29" s="1"/>
  <c r="B28740" i="29" s="1"/>
  <c r="B28741" i="29" s="1"/>
  <c r="B28742" i="29" s="1"/>
  <c r="B28743" i="29" s="1"/>
  <c r="B28744" i="29" s="1"/>
  <c r="B28745" i="29" s="1"/>
  <c r="B28746" i="29" s="1"/>
  <c r="B28747" i="29" s="1"/>
  <c r="B28748" i="29" s="1"/>
  <c r="B28749" i="29" s="1"/>
  <c r="B28750" i="29" s="1"/>
  <c r="B28751" i="29" s="1"/>
  <c r="B28752" i="29" s="1"/>
  <c r="B28753" i="29" s="1"/>
  <c r="B28754" i="29" s="1"/>
  <c r="B28755" i="29" s="1"/>
  <c r="B28756" i="29" s="1"/>
  <c r="B28757" i="29" s="1"/>
  <c r="B28758" i="29" s="1"/>
  <c r="B28759" i="29" s="1"/>
  <c r="B28760" i="29" s="1"/>
  <c r="B28761" i="29" s="1"/>
  <c r="B28762" i="29" s="1"/>
  <c r="B28763" i="29" s="1"/>
  <c r="B28764" i="29" s="1"/>
  <c r="B28765" i="29" s="1"/>
  <c r="B28766" i="29" s="1"/>
  <c r="B28767" i="29" s="1"/>
  <c r="B28768" i="29" s="1"/>
  <c r="B28769" i="29" s="1"/>
  <c r="B28770" i="29" s="1"/>
  <c r="B28771" i="29" s="1"/>
  <c r="B28772" i="29" s="1"/>
  <c r="B28773" i="29" s="1"/>
  <c r="B28774" i="29" s="1"/>
  <c r="B28775" i="29" s="1"/>
  <c r="B28776" i="29" s="1"/>
  <c r="B28777" i="29" s="1"/>
  <c r="B28778" i="29" s="1"/>
  <c r="B28779" i="29" s="1"/>
  <c r="B28780" i="29" s="1"/>
  <c r="B28781" i="29" s="1"/>
  <c r="B28782" i="29" s="1"/>
  <c r="B28783" i="29" s="1"/>
  <c r="B28784" i="29" s="1"/>
  <c r="B28785" i="29" s="1"/>
  <c r="B28786" i="29" s="1"/>
  <c r="B28787" i="29" s="1"/>
  <c r="B28788" i="29" s="1"/>
  <c r="B28789" i="29" s="1"/>
  <c r="B28790" i="29" s="1"/>
  <c r="B28791" i="29" s="1"/>
  <c r="B28792" i="29" s="1"/>
  <c r="B28793" i="29" s="1"/>
  <c r="B28794" i="29" s="1"/>
  <c r="B28795" i="29" s="1"/>
  <c r="B28796" i="29" s="1"/>
  <c r="B28797" i="29" s="1"/>
  <c r="B28798" i="29" s="1"/>
  <c r="B28799" i="29" s="1"/>
  <c r="B28800" i="29" s="1"/>
  <c r="B28801" i="29" s="1"/>
  <c r="B28802" i="29" s="1"/>
  <c r="B28803" i="29" s="1"/>
  <c r="B28804" i="29" s="1"/>
  <c r="B28805" i="29" s="1"/>
  <c r="B28806" i="29" s="1"/>
  <c r="B28807" i="29" s="1"/>
  <c r="B28808" i="29" s="1"/>
  <c r="B28809" i="29" s="1"/>
  <c r="B28810" i="29" s="1"/>
  <c r="B28811" i="29" s="1"/>
  <c r="B28812" i="29" s="1"/>
  <c r="B28813" i="29" s="1"/>
  <c r="B28814" i="29" s="1"/>
  <c r="B28815" i="29" s="1"/>
  <c r="B28816" i="29" s="1"/>
  <c r="B28817" i="29" s="1"/>
  <c r="B28818" i="29" s="1"/>
  <c r="B28819" i="29" s="1"/>
  <c r="B28820" i="29" s="1"/>
  <c r="B28821" i="29" s="1"/>
  <c r="B28822" i="29" s="1"/>
  <c r="B28823" i="29" s="1"/>
  <c r="B28824" i="29" s="1"/>
  <c r="B28825" i="29" s="1"/>
  <c r="B28826" i="29" s="1"/>
  <c r="B28827" i="29" s="1"/>
  <c r="B28828" i="29" s="1"/>
  <c r="B28829" i="29" s="1"/>
  <c r="B28830" i="29" s="1"/>
  <c r="B28831" i="29" s="1"/>
  <c r="B28832" i="29" s="1"/>
  <c r="B28833" i="29" s="1"/>
  <c r="B28834" i="29" s="1"/>
  <c r="B28835" i="29" s="1"/>
  <c r="B28836" i="29" s="1"/>
  <c r="B28837" i="29" s="1"/>
  <c r="B28838" i="29" s="1"/>
  <c r="B28839" i="29" s="1"/>
  <c r="B28840" i="29" s="1"/>
  <c r="B28841" i="29" s="1"/>
  <c r="B28842" i="29" s="1"/>
  <c r="B28843" i="29" s="1"/>
  <c r="B28844" i="29" s="1"/>
  <c r="B28845" i="29" s="1"/>
  <c r="B28846" i="29" s="1"/>
  <c r="B28847" i="29" s="1"/>
  <c r="B28848" i="29" s="1"/>
  <c r="B28849" i="29" s="1"/>
  <c r="B28850" i="29" s="1"/>
  <c r="B28851" i="29" s="1"/>
  <c r="B28852" i="29" s="1"/>
  <c r="B28853" i="29" s="1"/>
  <c r="B28854" i="29" s="1"/>
  <c r="B28855" i="29" s="1"/>
  <c r="B28856" i="29" s="1"/>
  <c r="B28857" i="29" s="1"/>
  <c r="B28858" i="29" s="1"/>
  <c r="B28859" i="29" s="1"/>
  <c r="B28860" i="29" s="1"/>
  <c r="B28861" i="29" s="1"/>
  <c r="B28862" i="29" s="1"/>
  <c r="B28863" i="29" s="1"/>
  <c r="B28864" i="29" s="1"/>
  <c r="B28865" i="29" s="1"/>
  <c r="B28866" i="29" s="1"/>
  <c r="B28867" i="29" s="1"/>
  <c r="B28868" i="29" s="1"/>
  <c r="B28869" i="29" s="1"/>
  <c r="B28870" i="29" s="1"/>
  <c r="B28871" i="29" s="1"/>
  <c r="B28872" i="29" s="1"/>
  <c r="B28873" i="29" s="1"/>
  <c r="B28874" i="29" s="1"/>
  <c r="B28875" i="29" s="1"/>
  <c r="B28876" i="29" s="1"/>
  <c r="B28877" i="29" s="1"/>
  <c r="B28878" i="29" s="1"/>
  <c r="B28879" i="29" s="1"/>
  <c r="C28516" i="29"/>
  <c r="C28517" i="29" s="1"/>
  <c r="C28518" i="29" s="1"/>
  <c r="C28519" i="29" s="1"/>
  <c r="C28520" i="29" s="1"/>
  <c r="C28521" i="29" s="1"/>
  <c r="C28522" i="29" s="1"/>
  <c r="C28523" i="29" s="1"/>
  <c r="C28524" i="29" s="1"/>
  <c r="C28525" i="29" s="1"/>
  <c r="C28526" i="29" s="1"/>
  <c r="C28527" i="29" s="1"/>
  <c r="C28528" i="29" s="1"/>
  <c r="C28529" i="29" s="1"/>
  <c r="C28530" i="29" s="1"/>
  <c r="C28531" i="29" s="1"/>
  <c r="C28532" i="29" s="1"/>
  <c r="C28533" i="29" s="1"/>
  <c r="C28534" i="29" s="1"/>
  <c r="C28535" i="29" s="1"/>
  <c r="C28536" i="29" s="1"/>
  <c r="C28537" i="29" s="1"/>
  <c r="C28538" i="29" s="1"/>
  <c r="C28539" i="29" s="1"/>
  <c r="C28540" i="29" s="1"/>
  <c r="C28541" i="29" s="1"/>
  <c r="C28542" i="29" s="1"/>
  <c r="C28543" i="29" s="1"/>
  <c r="C28544" i="29" s="1"/>
  <c r="C28545" i="29" s="1"/>
  <c r="C28546" i="29" s="1"/>
  <c r="C28547" i="29" s="1"/>
  <c r="C28548" i="29" s="1"/>
  <c r="C28549" i="29" s="1"/>
  <c r="C28550" i="29" s="1"/>
  <c r="C28551" i="29" s="1"/>
  <c r="C28552" i="29" s="1"/>
  <c r="C28553" i="29" s="1"/>
  <c r="C28554" i="29" s="1"/>
  <c r="C28555" i="29" s="1"/>
  <c r="C28556" i="29" s="1"/>
  <c r="C28557" i="29" s="1"/>
  <c r="C28558" i="29" s="1"/>
  <c r="C28559" i="29" s="1"/>
  <c r="C28560" i="29" s="1"/>
  <c r="C28561" i="29" s="1"/>
  <c r="C28562" i="29" s="1"/>
  <c r="C28563" i="29" s="1"/>
  <c r="C28564" i="29" s="1"/>
  <c r="C28565" i="29" s="1"/>
  <c r="C28566" i="29" s="1"/>
  <c r="C28567" i="29" s="1"/>
  <c r="C28568" i="29" s="1"/>
  <c r="C28569" i="29" s="1"/>
  <c r="C28570" i="29" s="1"/>
  <c r="C28571" i="29" s="1"/>
  <c r="C28572" i="29" s="1"/>
  <c r="C28573" i="29" s="1"/>
  <c r="C28574" i="29" s="1"/>
  <c r="C28575" i="29" s="1"/>
  <c r="C28576" i="29" s="1"/>
  <c r="C28577" i="29" s="1"/>
  <c r="C28578" i="29" s="1"/>
  <c r="C28579" i="29" s="1"/>
  <c r="C28580" i="29" s="1"/>
  <c r="C28581" i="29" s="1"/>
  <c r="C28582" i="29" s="1"/>
  <c r="C28583" i="29" s="1"/>
  <c r="C28584" i="29" s="1"/>
  <c r="C28585" i="29" s="1"/>
  <c r="C28586" i="29" s="1"/>
  <c r="C28587" i="29" s="1"/>
  <c r="C28588" i="29" s="1"/>
  <c r="C28589" i="29" s="1"/>
  <c r="C28590" i="29" s="1"/>
  <c r="C28591" i="29" s="1"/>
  <c r="C28592" i="29" s="1"/>
  <c r="C28593" i="29" s="1"/>
  <c r="C28594" i="29" s="1"/>
  <c r="C28595" i="29" s="1"/>
  <c r="C28596" i="29" s="1"/>
  <c r="C28597" i="29" s="1"/>
  <c r="C28598" i="29" s="1"/>
  <c r="C28599" i="29" s="1"/>
  <c r="C28600" i="29" s="1"/>
  <c r="C28601" i="29" s="1"/>
  <c r="C28602" i="29" s="1"/>
  <c r="C28603" i="29" s="1"/>
  <c r="C28604" i="29" s="1"/>
  <c r="C28605" i="29" s="1"/>
  <c r="C28606" i="29" s="1"/>
  <c r="C28607" i="29" s="1"/>
  <c r="C28608" i="29" s="1"/>
  <c r="C28609" i="29" s="1"/>
  <c r="C28610" i="29" s="1"/>
  <c r="C28611" i="29" s="1"/>
  <c r="C28612" i="29" s="1"/>
  <c r="C28613" i="29" s="1"/>
  <c r="C28614" i="29" s="1"/>
  <c r="C28615" i="29" s="1"/>
  <c r="C28616" i="29" s="1"/>
  <c r="C28617" i="29" s="1"/>
  <c r="C28618" i="29" s="1"/>
  <c r="C28619" i="29" s="1"/>
  <c r="C28620" i="29" s="1"/>
  <c r="C28621" i="29" s="1"/>
  <c r="C28622" i="29" s="1"/>
  <c r="C28623" i="29" s="1"/>
  <c r="C28624" i="29" s="1"/>
  <c r="C28625" i="29" s="1"/>
  <c r="C28626" i="29" s="1"/>
  <c r="C28627" i="29" s="1"/>
  <c r="C28628" i="29" s="1"/>
  <c r="C28629" i="29" s="1"/>
  <c r="C28630" i="29" s="1"/>
  <c r="C28631" i="29" s="1"/>
  <c r="C28632" i="29" s="1"/>
  <c r="C28633" i="29" s="1"/>
  <c r="C28634" i="29" s="1"/>
  <c r="C28635" i="29" s="1"/>
  <c r="C28636" i="29" s="1"/>
  <c r="C28637" i="29" s="1"/>
  <c r="C28638" i="29" s="1"/>
  <c r="C28639" i="29" s="1"/>
  <c r="C28640" i="29" s="1"/>
  <c r="C28641" i="29" s="1"/>
  <c r="C28642" i="29" s="1"/>
  <c r="C28643" i="29" s="1"/>
  <c r="C28644" i="29" s="1"/>
  <c r="C28645" i="29" s="1"/>
  <c r="C28646" i="29" s="1"/>
  <c r="C28647" i="29" s="1"/>
  <c r="C28648" i="29" s="1"/>
  <c r="C28649" i="29" s="1"/>
  <c r="C28650" i="29" s="1"/>
  <c r="C28651" i="29" s="1"/>
  <c r="C28652" i="29" s="1"/>
  <c r="C28653" i="29" s="1"/>
  <c r="C28654" i="29" s="1"/>
  <c r="C28655" i="29" s="1"/>
  <c r="C28656" i="29" s="1"/>
  <c r="C28657" i="29" s="1"/>
  <c r="C28658" i="29" s="1"/>
  <c r="C28659" i="29" s="1"/>
  <c r="C28660" i="29" s="1"/>
  <c r="C28661" i="29" s="1"/>
  <c r="C28662" i="29" s="1"/>
  <c r="C28663" i="29" s="1"/>
  <c r="C28664" i="29" s="1"/>
  <c r="C28665" i="29" s="1"/>
  <c r="C28666" i="29" s="1"/>
  <c r="C28667" i="29" s="1"/>
  <c r="C28668" i="29" s="1"/>
  <c r="C28669" i="29" s="1"/>
  <c r="C28670" i="29" s="1"/>
  <c r="C28671" i="29" s="1"/>
  <c r="C28672" i="29" s="1"/>
  <c r="C28673" i="29" s="1"/>
  <c r="C28674" i="29" s="1"/>
  <c r="C28675" i="29" s="1"/>
  <c r="C28676" i="29" s="1"/>
  <c r="C28677" i="29" s="1"/>
  <c r="C28678" i="29" s="1"/>
  <c r="C28679" i="29" s="1"/>
  <c r="C28680" i="29" s="1"/>
  <c r="C28681" i="29" s="1"/>
  <c r="C28682" i="29" s="1"/>
  <c r="C28683" i="29" s="1"/>
  <c r="C28684" i="29" s="1"/>
  <c r="C28685" i="29" s="1"/>
  <c r="C28686" i="29" s="1"/>
  <c r="C28687" i="29" s="1"/>
  <c r="C28688" i="29" s="1"/>
  <c r="C28689" i="29" s="1"/>
  <c r="C28690" i="29" s="1"/>
  <c r="C28691" i="29" s="1"/>
  <c r="C28692" i="29" s="1"/>
  <c r="C28693" i="29" s="1"/>
  <c r="C28694" i="29" s="1"/>
  <c r="C28695" i="29" s="1"/>
  <c r="C28696" i="29" s="1"/>
  <c r="C28697" i="29" s="1"/>
  <c r="C28698" i="29" s="1"/>
  <c r="C28699" i="29" s="1"/>
  <c r="C28700" i="29" s="1"/>
  <c r="C28701" i="29" s="1"/>
  <c r="C28702" i="29" s="1"/>
  <c r="C28703" i="29" s="1"/>
  <c r="C28704" i="29" s="1"/>
  <c r="C28705" i="29" s="1"/>
  <c r="C28706" i="29" s="1"/>
  <c r="C28707" i="29" s="1"/>
  <c r="C28708" i="29" s="1"/>
  <c r="C28709" i="29" s="1"/>
  <c r="C28710" i="29" s="1"/>
  <c r="C28711" i="29" s="1"/>
  <c r="C28712" i="29" s="1"/>
  <c r="C28713" i="29" s="1"/>
  <c r="C28714" i="29" s="1"/>
  <c r="C28715" i="29" s="1"/>
  <c r="C28716" i="29" s="1"/>
  <c r="C28717" i="29" s="1"/>
  <c r="C28718" i="29" s="1"/>
  <c r="C28719" i="29" s="1"/>
  <c r="C28720" i="29" s="1"/>
  <c r="C28721" i="29" s="1"/>
  <c r="C28722" i="29" s="1"/>
  <c r="C28723" i="29" s="1"/>
  <c r="C28724" i="29" s="1"/>
  <c r="C28725" i="29" s="1"/>
  <c r="C28726" i="29" s="1"/>
  <c r="C28727" i="29" s="1"/>
  <c r="C28728" i="29" s="1"/>
  <c r="C28729" i="29" s="1"/>
  <c r="C28730" i="29" s="1"/>
  <c r="C28731" i="29" s="1"/>
  <c r="C28732" i="29" s="1"/>
  <c r="C28733" i="29" s="1"/>
  <c r="C28734" i="29" s="1"/>
  <c r="C28735" i="29" s="1"/>
  <c r="C28736" i="29" s="1"/>
  <c r="C28737" i="29" s="1"/>
  <c r="C28738" i="29" s="1"/>
  <c r="C28739" i="29" s="1"/>
  <c r="C28740" i="29" s="1"/>
  <c r="C28741" i="29" s="1"/>
  <c r="C28742" i="29" s="1"/>
  <c r="C28743" i="29" s="1"/>
  <c r="C28744" i="29" s="1"/>
  <c r="C28745" i="29" s="1"/>
  <c r="C28746" i="29" s="1"/>
  <c r="C28747" i="29" s="1"/>
  <c r="C28748" i="29" s="1"/>
  <c r="C28749" i="29" s="1"/>
  <c r="C28750" i="29" s="1"/>
  <c r="C28751" i="29" s="1"/>
  <c r="C28752" i="29" s="1"/>
  <c r="C28753" i="29" s="1"/>
  <c r="C28754" i="29" s="1"/>
  <c r="C28755" i="29" s="1"/>
  <c r="C28756" i="29" s="1"/>
  <c r="C28757" i="29" s="1"/>
  <c r="C28758" i="29" s="1"/>
  <c r="C28759" i="29" s="1"/>
  <c r="C28760" i="29" s="1"/>
  <c r="C28761" i="29" s="1"/>
  <c r="C28762" i="29" s="1"/>
  <c r="C28763" i="29" s="1"/>
  <c r="C28764" i="29" s="1"/>
  <c r="C28765" i="29" s="1"/>
  <c r="C28766" i="29" s="1"/>
  <c r="C28767" i="29" s="1"/>
  <c r="C28768" i="29" s="1"/>
  <c r="C28769" i="29" s="1"/>
  <c r="C28770" i="29" s="1"/>
  <c r="C28771" i="29" s="1"/>
  <c r="C28772" i="29" s="1"/>
  <c r="C28773" i="29" s="1"/>
  <c r="C28774" i="29" s="1"/>
  <c r="C28775" i="29" s="1"/>
  <c r="C28776" i="29" s="1"/>
  <c r="C28777" i="29" s="1"/>
  <c r="C28778" i="29" s="1"/>
  <c r="C28779" i="29" s="1"/>
  <c r="C28780" i="29" s="1"/>
  <c r="C28781" i="29" s="1"/>
  <c r="C28782" i="29" s="1"/>
  <c r="C28783" i="29" s="1"/>
  <c r="C28784" i="29" s="1"/>
  <c r="C28785" i="29" s="1"/>
  <c r="C28786" i="29" s="1"/>
  <c r="C28787" i="29" s="1"/>
  <c r="C28788" i="29" s="1"/>
  <c r="C28789" i="29" s="1"/>
  <c r="C28790" i="29" s="1"/>
  <c r="C28791" i="29" s="1"/>
  <c r="C28792" i="29" s="1"/>
  <c r="C28793" i="29" s="1"/>
  <c r="C28794" i="29" s="1"/>
  <c r="C28795" i="29" s="1"/>
  <c r="C28796" i="29" s="1"/>
  <c r="C28797" i="29" s="1"/>
  <c r="C28798" i="29" s="1"/>
  <c r="C28799" i="29" s="1"/>
  <c r="C28800" i="29" s="1"/>
  <c r="C28801" i="29" s="1"/>
  <c r="C28802" i="29" s="1"/>
  <c r="C28803" i="29" s="1"/>
  <c r="C28804" i="29" s="1"/>
  <c r="C28805" i="29" s="1"/>
  <c r="C28806" i="29" s="1"/>
  <c r="C28807" i="29" s="1"/>
  <c r="C28808" i="29" s="1"/>
  <c r="C28809" i="29" s="1"/>
  <c r="C28810" i="29" s="1"/>
  <c r="C28811" i="29" s="1"/>
  <c r="C28812" i="29" s="1"/>
  <c r="C28813" i="29" s="1"/>
  <c r="C28814" i="29" s="1"/>
  <c r="C28815" i="29" s="1"/>
  <c r="C28816" i="29" s="1"/>
  <c r="C28817" i="29" s="1"/>
  <c r="C28818" i="29" s="1"/>
  <c r="C28819" i="29" s="1"/>
  <c r="C28820" i="29" s="1"/>
  <c r="C28821" i="29" s="1"/>
  <c r="C28822" i="29" s="1"/>
  <c r="C28823" i="29" s="1"/>
  <c r="C28824" i="29" s="1"/>
  <c r="C28825" i="29" s="1"/>
  <c r="C28826" i="29" s="1"/>
  <c r="C28827" i="29" s="1"/>
  <c r="C28828" i="29" s="1"/>
  <c r="C28829" i="29" s="1"/>
  <c r="C28830" i="29" s="1"/>
  <c r="C28831" i="29" s="1"/>
  <c r="C28832" i="29" s="1"/>
  <c r="C28833" i="29" s="1"/>
  <c r="C28834" i="29" s="1"/>
  <c r="C28835" i="29" s="1"/>
  <c r="C28836" i="29" s="1"/>
  <c r="C28837" i="29" s="1"/>
  <c r="C28838" i="29" s="1"/>
  <c r="C28839" i="29" s="1"/>
  <c r="C28840" i="29" s="1"/>
  <c r="C28841" i="29" s="1"/>
  <c r="C28842" i="29" s="1"/>
  <c r="C28843" i="29" s="1"/>
  <c r="C28844" i="29" s="1"/>
  <c r="C28845" i="29" s="1"/>
  <c r="C28846" i="29" s="1"/>
  <c r="C28847" i="29" s="1"/>
  <c r="C28848" i="29" s="1"/>
  <c r="C28849" i="29" s="1"/>
  <c r="C28850" i="29" s="1"/>
  <c r="C28851" i="29" s="1"/>
  <c r="C28852" i="29" s="1"/>
  <c r="C28853" i="29" s="1"/>
  <c r="C28854" i="29" s="1"/>
  <c r="C28855" i="29" s="1"/>
  <c r="C28856" i="29" s="1"/>
  <c r="C28857" i="29" s="1"/>
  <c r="C28858" i="29" s="1"/>
  <c r="C28859" i="29" s="1"/>
  <c r="C28860" i="29" s="1"/>
  <c r="C28861" i="29" s="1"/>
  <c r="C28862" i="29" s="1"/>
  <c r="C28863" i="29" s="1"/>
  <c r="C28864" i="29" s="1"/>
  <c r="C28865" i="29" s="1"/>
  <c r="C28866" i="29" s="1"/>
  <c r="C28867" i="29" s="1"/>
  <c r="C28868" i="29" s="1"/>
  <c r="C28869" i="29" s="1"/>
  <c r="C28870" i="29" s="1"/>
  <c r="C28871" i="29" s="1"/>
  <c r="C28872" i="29" s="1"/>
  <c r="C28873" i="29" s="1"/>
  <c r="C28874" i="29" s="1"/>
  <c r="C28875" i="29" s="1"/>
  <c r="C28876" i="29" s="1"/>
  <c r="C28877" i="29" s="1"/>
  <c r="C28878" i="29" s="1"/>
  <c r="C28879" i="29" s="1"/>
  <c r="D28861" i="29"/>
  <c r="D28862" i="29" s="1"/>
  <c r="D28863" i="29" s="1"/>
  <c r="D28864" i="29" s="1"/>
  <c r="D28865" i="29" s="1"/>
  <c r="D28866" i="29" s="1"/>
  <c r="D28867" i="29" s="1"/>
  <c r="D28868" i="29" s="1"/>
  <c r="D28869" i="29" s="1"/>
  <c r="D28870" i="29" s="1"/>
  <c r="D28871" i="29" s="1"/>
  <c r="D28872" i="29" s="1"/>
  <c r="D28873" i="29" s="1"/>
  <c r="D28874" i="29" s="1"/>
  <c r="D28875" i="29" s="1"/>
  <c r="D28876" i="29" s="1"/>
  <c r="D28877" i="29" s="1"/>
  <c r="D28878" i="29" s="1"/>
  <c r="D28879" i="29" s="1"/>
  <c r="D28880" i="29" s="1"/>
  <c r="D28881" i="29" s="1"/>
  <c r="D28882" i="29" s="1"/>
  <c r="D28883" i="29" s="1"/>
  <c r="D28884" i="29" s="1"/>
  <c r="D28885" i="29" s="1"/>
  <c r="D28886" i="29" s="1"/>
  <c r="D28887" i="29" s="1"/>
  <c r="D28888" i="29" s="1"/>
  <c r="D28889" i="29" s="1"/>
  <c r="D28890" i="29" s="1"/>
  <c r="D28891" i="29" s="1"/>
  <c r="D28892" i="29" s="1"/>
  <c r="D28893" i="29" s="1"/>
  <c r="D28894" i="29" s="1"/>
  <c r="D28895" i="29" s="1"/>
  <c r="D28896" i="29" s="1"/>
  <c r="D28897" i="29" s="1"/>
  <c r="D28898" i="29" s="1"/>
  <c r="D28899" i="29" s="1"/>
  <c r="D28900" i="29" s="1"/>
  <c r="D28901" i="29" s="1"/>
  <c r="D28902" i="29" s="1"/>
  <c r="D28903" i="29" s="1"/>
  <c r="D28904" i="29" s="1"/>
  <c r="D28905" i="29" s="1"/>
  <c r="D28906" i="29" s="1"/>
  <c r="D28907" i="29" s="1"/>
  <c r="D28908" i="29" s="1"/>
  <c r="D28909" i="29" s="1"/>
  <c r="D28910" i="29" s="1"/>
  <c r="D28911" i="29" s="1"/>
  <c r="D28912" i="29" s="1"/>
  <c r="D28913" i="29" s="1"/>
  <c r="D28914" i="29" s="1"/>
  <c r="D28915" i="29" s="1"/>
  <c r="D28916" i="29" s="1"/>
  <c r="D28917" i="29" s="1"/>
  <c r="D28918" i="29" s="1"/>
  <c r="D28919" i="29" s="1"/>
  <c r="D28920" i="29" s="1"/>
  <c r="D28921" i="29" s="1"/>
  <c r="D28922" i="29" s="1"/>
  <c r="D28923" i="29" s="1"/>
  <c r="D28924" i="29" s="1"/>
  <c r="D28925" i="29" s="1"/>
  <c r="D28926" i="29" s="1"/>
  <c r="D28927" i="29" s="1"/>
  <c r="D28928" i="29" s="1"/>
  <c r="D28929" i="29" s="1"/>
  <c r="D28930" i="29" s="1"/>
  <c r="D28931" i="29" s="1"/>
  <c r="D28932" i="29" s="1"/>
  <c r="D28933" i="29" s="1"/>
  <c r="D28934" i="29" s="1"/>
  <c r="D28935" i="29" s="1"/>
  <c r="D28936" i="29" s="1"/>
  <c r="D28937" i="29" s="1"/>
  <c r="D28938" i="29" s="1"/>
  <c r="D28939" i="29" s="1"/>
  <c r="D28940" i="29" s="1"/>
  <c r="D28941" i="29" s="1"/>
  <c r="D28942" i="29" s="1"/>
  <c r="D28943" i="29" s="1"/>
  <c r="D28944" i="29" s="1"/>
  <c r="D28945" i="29" s="1"/>
  <c r="D28946" i="29" s="1"/>
  <c r="D28947" i="29" s="1"/>
  <c r="D28948" i="29" s="1"/>
  <c r="D28949" i="29" s="1"/>
  <c r="D28950" i="29" s="1"/>
  <c r="D28951" i="29" s="1"/>
  <c r="D28952" i="29" s="1"/>
  <c r="D28953" i="29" s="1"/>
  <c r="D28954" i="29" s="1"/>
  <c r="D28955" i="29" s="1"/>
  <c r="D28956" i="29" s="1"/>
  <c r="D28957" i="29" s="1"/>
  <c r="D28958" i="29" s="1"/>
  <c r="D28959" i="29" s="1"/>
  <c r="D28960" i="29" s="1"/>
  <c r="D28961" i="29" s="1"/>
  <c r="D28962" i="29" s="1"/>
  <c r="D28963" i="29" s="1"/>
  <c r="D28964" i="29" s="1"/>
  <c r="D28965" i="29" s="1"/>
  <c r="D28966" i="29" s="1"/>
  <c r="D28967" i="29" s="1"/>
  <c r="D28968" i="29" s="1"/>
  <c r="D28969" i="29" s="1"/>
  <c r="D28970" i="29" s="1"/>
  <c r="D28971" i="29" s="1"/>
  <c r="D28972" i="29" s="1"/>
  <c r="D28973" i="29" s="1"/>
  <c r="D28974" i="29" s="1"/>
  <c r="D28975" i="29" s="1"/>
  <c r="D28976" i="29" s="1"/>
  <c r="D28977" i="29" s="1"/>
  <c r="D28978" i="29" s="1"/>
  <c r="D28979" i="29" s="1"/>
  <c r="D28980" i="29" s="1"/>
  <c r="D28981" i="29" s="1"/>
  <c r="D28982" i="29" s="1"/>
  <c r="D28983" i="29" s="1"/>
  <c r="D28984" i="29" s="1"/>
  <c r="D28985" i="29" s="1"/>
  <c r="D28986" i="29" s="1"/>
  <c r="D28987" i="29" s="1"/>
  <c r="D28988" i="29" s="1"/>
  <c r="D28989" i="29" s="1"/>
  <c r="D28990" i="29" s="1"/>
  <c r="D28991" i="29" s="1"/>
  <c r="D28992" i="29" s="1"/>
  <c r="D28993" i="29" s="1"/>
  <c r="D28994" i="29" s="1"/>
  <c r="D28995" i="29" s="1"/>
  <c r="D28996" i="29" s="1"/>
  <c r="D28997" i="29" s="1"/>
  <c r="D28998" i="29" s="1"/>
  <c r="D28999" i="29" s="1"/>
  <c r="D29000" i="29" s="1"/>
  <c r="D29001" i="29" s="1"/>
  <c r="D29002" i="29" s="1"/>
  <c r="D29003" i="29" s="1"/>
  <c r="D29004" i="29" s="1"/>
  <c r="D29005" i="29" s="1"/>
  <c r="D29006" i="29" s="1"/>
  <c r="D29007" i="29" s="1"/>
  <c r="D29008" i="29" s="1"/>
  <c r="D29009" i="29" s="1"/>
  <c r="D29010" i="29" s="1"/>
  <c r="D29011" i="29" s="1"/>
  <c r="D29012" i="29" s="1"/>
  <c r="D29013" i="29" s="1"/>
  <c r="D29014" i="29" s="1"/>
  <c r="D29015" i="29" s="1"/>
  <c r="D29016" i="29" s="1"/>
  <c r="D29017" i="29" s="1"/>
  <c r="D29018" i="29" s="1"/>
  <c r="D29019" i="29" s="1"/>
  <c r="D29020" i="29" s="1"/>
  <c r="D29021" i="29" s="1"/>
  <c r="D29022" i="29" s="1"/>
  <c r="D29023" i="29" s="1"/>
  <c r="D29024" i="29" s="1"/>
  <c r="D29025" i="29" s="1"/>
  <c r="D29026" i="29" s="1"/>
  <c r="D29027" i="29" s="1"/>
  <c r="D29028" i="29" s="1"/>
  <c r="D29029" i="29" s="1"/>
  <c r="D29030" i="29" s="1"/>
  <c r="D29031" i="29" s="1"/>
  <c r="D29032" i="29" s="1"/>
  <c r="D29033" i="29" s="1"/>
  <c r="D29034" i="29" s="1"/>
  <c r="D29035" i="29" s="1"/>
  <c r="D29036" i="29" s="1"/>
  <c r="D29037" i="29" s="1"/>
  <c r="D29038" i="29" s="1"/>
  <c r="D29039" i="29" s="1"/>
  <c r="D29040" i="29" s="1"/>
  <c r="D29041" i="29" s="1"/>
  <c r="D29042" i="29" s="1"/>
  <c r="D29043" i="29" s="1"/>
  <c r="D29044" i="29" s="1"/>
  <c r="D29045" i="29" s="1"/>
  <c r="D29046" i="29" s="1"/>
  <c r="D29047" i="29" s="1"/>
  <c r="D29048" i="29" s="1"/>
  <c r="D29049" i="29" s="1"/>
  <c r="D29050" i="29" s="1"/>
  <c r="D29051" i="29" s="1"/>
  <c r="D29052" i="29" s="1"/>
  <c r="D29053" i="29" s="1"/>
  <c r="D29054" i="29" s="1"/>
  <c r="D29055" i="29" s="1"/>
  <c r="D29056" i="29" s="1"/>
  <c r="D29057" i="29" s="1"/>
  <c r="D29058" i="29" s="1"/>
  <c r="D29059" i="29" s="1"/>
  <c r="D29060" i="29" s="1"/>
  <c r="D29061" i="29" s="1"/>
  <c r="D29062" i="29" s="1"/>
  <c r="D29063" i="29" s="1"/>
  <c r="D29064" i="29" s="1"/>
  <c r="D29065" i="29" s="1"/>
  <c r="D29066" i="29" s="1"/>
  <c r="D29067" i="29" s="1"/>
  <c r="D29068" i="29" s="1"/>
  <c r="D29069" i="29" s="1"/>
  <c r="D29070" i="29" s="1"/>
  <c r="D29071" i="29" s="1"/>
  <c r="D29072" i="29" s="1"/>
  <c r="D29073" i="29" s="1"/>
  <c r="D29074" i="29" s="1"/>
  <c r="D29075" i="29" s="1"/>
  <c r="D29076" i="29" s="1"/>
  <c r="D29077" i="29" s="1"/>
  <c r="D29078" i="29" s="1"/>
  <c r="D29079" i="29" s="1"/>
  <c r="D29080" i="29" s="1"/>
  <c r="D29081" i="29" s="1"/>
  <c r="D29082" i="29" s="1"/>
  <c r="D29083" i="29" s="1"/>
  <c r="D29084" i="29" s="1"/>
  <c r="D29085" i="29" s="1"/>
  <c r="D29086" i="29" s="1"/>
  <c r="D29087" i="29" s="1"/>
  <c r="D29088" i="29" s="1"/>
  <c r="D29089" i="29" s="1"/>
  <c r="D29090" i="29" s="1"/>
  <c r="D29091" i="29" s="1"/>
  <c r="D29092" i="29" s="1"/>
  <c r="D29093" i="29" s="1"/>
  <c r="D29094" i="29" s="1"/>
  <c r="D29095" i="29" s="1"/>
  <c r="D29096" i="29" s="1"/>
  <c r="D29097" i="29" s="1"/>
  <c r="D29098" i="29" s="1"/>
  <c r="D29099" i="29" s="1"/>
  <c r="D29100" i="29" s="1"/>
  <c r="D29101" i="29" s="1"/>
  <c r="D29102" i="29" s="1"/>
  <c r="D29103" i="29" s="1"/>
  <c r="D29104" i="29" s="1"/>
  <c r="D29105" i="29" s="1"/>
  <c r="D29106" i="29" s="1"/>
  <c r="D29107" i="29" s="1"/>
  <c r="D29108" i="29" s="1"/>
  <c r="D29109" i="29" s="1"/>
  <c r="D29110" i="29" s="1"/>
  <c r="D29111" i="29" s="1"/>
  <c r="D29112" i="29" s="1"/>
  <c r="D29113" i="29" s="1"/>
  <c r="D29114" i="29" s="1"/>
  <c r="D29115" i="29" s="1"/>
  <c r="D29116" i="29" s="1"/>
  <c r="D29117" i="29" s="1"/>
  <c r="D29118" i="29" s="1"/>
  <c r="D29119" i="29" s="1"/>
  <c r="D29120" i="29" s="1"/>
  <c r="D29121" i="29" s="1"/>
  <c r="D29122" i="29" s="1"/>
  <c r="D29123" i="29" s="1"/>
  <c r="D29124" i="29" s="1"/>
  <c r="D29125" i="29" s="1"/>
  <c r="D29126" i="29" s="1"/>
  <c r="D29127" i="29" s="1"/>
  <c r="D29128" i="29" s="1"/>
  <c r="D29129" i="29" s="1"/>
  <c r="D29130" i="29" s="1"/>
  <c r="D29131" i="29" s="1"/>
  <c r="D29132" i="29" s="1"/>
  <c r="D29133" i="29" s="1"/>
  <c r="D29134" i="29" s="1"/>
  <c r="D29135" i="29" s="1"/>
  <c r="D29136" i="29" s="1"/>
  <c r="D29137" i="29" s="1"/>
  <c r="D29138" i="29" s="1"/>
  <c r="D29139" i="29" s="1"/>
  <c r="D29140" i="29" s="1"/>
  <c r="D29141" i="29" s="1"/>
  <c r="D29142" i="29" s="1"/>
  <c r="D29143" i="29" s="1"/>
  <c r="D29144" i="29" s="1"/>
  <c r="D29145" i="29" s="1"/>
  <c r="D29146" i="29" s="1"/>
  <c r="D29147" i="29" s="1"/>
  <c r="D29148" i="29" s="1"/>
  <c r="D29149" i="29" s="1"/>
  <c r="D29150" i="29" s="1"/>
  <c r="D29151" i="29" s="1"/>
  <c r="D29152" i="29" s="1"/>
  <c r="D29153" i="29" s="1"/>
  <c r="D29154" i="29" s="1"/>
  <c r="D29155" i="29" s="1"/>
  <c r="D29156" i="29" s="1"/>
  <c r="D29157" i="29" s="1"/>
  <c r="D29158" i="29" s="1"/>
  <c r="D29159" i="29" s="1"/>
  <c r="D29160" i="29" s="1"/>
  <c r="D29161" i="29" s="1"/>
  <c r="D29162" i="29" s="1"/>
  <c r="D29163" i="29" s="1"/>
  <c r="D29164" i="29" s="1"/>
  <c r="D29165" i="29" s="1"/>
  <c r="D29166" i="29" s="1"/>
  <c r="D29167" i="29" s="1"/>
  <c r="D29168" i="29" s="1"/>
  <c r="D29169" i="29" s="1"/>
  <c r="D29170" i="29" s="1"/>
  <c r="D29171" i="29" s="1"/>
  <c r="D29172" i="29" s="1"/>
  <c r="D29173" i="29" s="1"/>
  <c r="D29174" i="29" s="1"/>
  <c r="D29175" i="29" s="1"/>
  <c r="D29176" i="29" s="1"/>
  <c r="D29177" i="29" s="1"/>
  <c r="D29178" i="29" s="1"/>
  <c r="D29179" i="29" s="1"/>
  <c r="D29180" i="29" s="1"/>
  <c r="D29181" i="29" s="1"/>
  <c r="D29182" i="29" s="1"/>
  <c r="D29183" i="29" s="1"/>
  <c r="D29184" i="29" s="1"/>
  <c r="D29185" i="29" s="1"/>
  <c r="D29186" i="29" s="1"/>
  <c r="D29187" i="29" s="1"/>
  <c r="D29188" i="29" s="1"/>
  <c r="D29189" i="29" s="1"/>
  <c r="D29190" i="29" s="1"/>
  <c r="D29191" i="29" s="1"/>
  <c r="D29192" i="29" s="1"/>
  <c r="D29193" i="29" s="1"/>
  <c r="D29194" i="29" s="1"/>
  <c r="D29195" i="29" s="1"/>
  <c r="D29196" i="29" s="1"/>
  <c r="D29197" i="29" s="1"/>
  <c r="D29198" i="29" s="1"/>
  <c r="D29199" i="29" s="1"/>
  <c r="D29200" i="29" s="1"/>
  <c r="D29201" i="29" s="1"/>
  <c r="D29202" i="29" s="1"/>
  <c r="D29203" i="29" s="1"/>
  <c r="D29204" i="29" s="1"/>
  <c r="D29205" i="29" s="1"/>
  <c r="D29206" i="29" s="1"/>
  <c r="D29207" i="29" s="1"/>
  <c r="D29208" i="29" s="1"/>
  <c r="D29209" i="29" s="1"/>
  <c r="D29210" i="29" s="1"/>
  <c r="D29211" i="29" s="1"/>
  <c r="D29212" i="29" s="1"/>
  <c r="D29213" i="29" s="1"/>
  <c r="D29214" i="29" s="1"/>
  <c r="D29215" i="29" s="1"/>
  <c r="D29216" i="29" s="1"/>
  <c r="D29217" i="29" s="1"/>
  <c r="D29218" i="29" s="1"/>
  <c r="D29219" i="29" s="1"/>
  <c r="D29220" i="29" s="1"/>
  <c r="D29221" i="29" s="1"/>
  <c r="D29222" i="29" s="1"/>
  <c r="D29223" i="29" s="1"/>
  <c r="D29224" i="29" s="1"/>
  <c r="B28881" i="29"/>
  <c r="B28882" i="29" s="1"/>
  <c r="B28883" i="29" s="1"/>
  <c r="B28884" i="29" s="1"/>
  <c r="B28885" i="29" s="1"/>
  <c r="B28886" i="29" s="1"/>
  <c r="B28887" i="29" s="1"/>
  <c r="B28888" i="29" s="1"/>
  <c r="B28889" i="29" s="1"/>
  <c r="B28890" i="29" s="1"/>
  <c r="B28891" i="29" s="1"/>
  <c r="B28892" i="29" s="1"/>
  <c r="B28893" i="29" s="1"/>
  <c r="B28894" i="29" s="1"/>
  <c r="B28895" i="29" s="1"/>
  <c r="B28896" i="29" s="1"/>
  <c r="B28897" i="29" s="1"/>
  <c r="B28898" i="29" s="1"/>
  <c r="B28899" i="29" s="1"/>
  <c r="B28900" i="29" s="1"/>
  <c r="B28901" i="29" s="1"/>
  <c r="B28902" i="29" s="1"/>
  <c r="B28903" i="29" s="1"/>
  <c r="B28904" i="29" s="1"/>
  <c r="B28905" i="29" s="1"/>
  <c r="B28906" i="29" s="1"/>
  <c r="B28907" i="29" s="1"/>
  <c r="B28908" i="29" s="1"/>
  <c r="B28909" i="29" s="1"/>
  <c r="B28910" i="29" s="1"/>
  <c r="B28911" i="29" s="1"/>
  <c r="B28912" i="29" s="1"/>
  <c r="B28913" i="29" s="1"/>
  <c r="B28914" i="29" s="1"/>
  <c r="B28915" i="29" s="1"/>
  <c r="B28916" i="29" s="1"/>
  <c r="B28917" i="29" s="1"/>
  <c r="B28918" i="29" s="1"/>
  <c r="B28919" i="29" s="1"/>
  <c r="B28920" i="29" s="1"/>
  <c r="B28921" i="29" s="1"/>
  <c r="B28922" i="29" s="1"/>
  <c r="B28923" i="29" s="1"/>
  <c r="B28924" i="29" s="1"/>
  <c r="B28925" i="29" s="1"/>
  <c r="B28926" i="29" s="1"/>
  <c r="B28927" i="29" s="1"/>
  <c r="B28928" i="29" s="1"/>
  <c r="B28929" i="29" s="1"/>
  <c r="B28930" i="29" s="1"/>
  <c r="B28931" i="29" s="1"/>
  <c r="B28932" i="29" s="1"/>
  <c r="B28933" i="29" s="1"/>
  <c r="B28934" i="29" s="1"/>
  <c r="B28935" i="29" s="1"/>
  <c r="B28936" i="29" s="1"/>
  <c r="B28937" i="29" s="1"/>
  <c r="B28938" i="29" s="1"/>
  <c r="B28939" i="29" s="1"/>
  <c r="B28940" i="29" s="1"/>
  <c r="B28941" i="29" s="1"/>
  <c r="B28942" i="29" s="1"/>
  <c r="B28943" i="29" s="1"/>
  <c r="B28944" i="29" s="1"/>
  <c r="B28945" i="29" s="1"/>
  <c r="B28946" i="29" s="1"/>
  <c r="B28947" i="29" s="1"/>
  <c r="B28948" i="29" s="1"/>
  <c r="B28949" i="29" s="1"/>
  <c r="B28950" i="29" s="1"/>
  <c r="B28951" i="29" s="1"/>
  <c r="B28952" i="29" s="1"/>
  <c r="B28953" i="29" s="1"/>
  <c r="B28954" i="29" s="1"/>
  <c r="B28955" i="29" s="1"/>
  <c r="B28956" i="29" s="1"/>
  <c r="B28957" i="29" s="1"/>
  <c r="B28958" i="29" s="1"/>
  <c r="B28959" i="29" s="1"/>
  <c r="B28960" i="29" s="1"/>
  <c r="B28961" i="29" s="1"/>
  <c r="B28962" i="29" s="1"/>
  <c r="B28963" i="29" s="1"/>
  <c r="B28964" i="29" s="1"/>
  <c r="B28965" i="29" s="1"/>
  <c r="B28966" i="29" s="1"/>
  <c r="B28967" i="29" s="1"/>
  <c r="B28968" i="29" s="1"/>
  <c r="B28969" i="29" s="1"/>
  <c r="B28970" i="29" s="1"/>
  <c r="B28971" i="29" s="1"/>
  <c r="B28972" i="29" s="1"/>
  <c r="B28973" i="29" s="1"/>
  <c r="B28974" i="29" s="1"/>
  <c r="B28975" i="29" s="1"/>
  <c r="B28976" i="29" s="1"/>
  <c r="B28977" i="29" s="1"/>
  <c r="B28978" i="29" s="1"/>
  <c r="B28979" i="29" s="1"/>
  <c r="B28980" i="29" s="1"/>
  <c r="B28981" i="29" s="1"/>
  <c r="B28982" i="29" s="1"/>
  <c r="B28983" i="29" s="1"/>
  <c r="B28984" i="29" s="1"/>
  <c r="B28985" i="29" s="1"/>
  <c r="B28986" i="29" s="1"/>
  <c r="B28987" i="29" s="1"/>
  <c r="B28988" i="29" s="1"/>
  <c r="B28989" i="29" s="1"/>
  <c r="B28990" i="29" s="1"/>
  <c r="B28991" i="29" s="1"/>
  <c r="B28992" i="29" s="1"/>
  <c r="B28993" i="29" s="1"/>
  <c r="B28994" i="29" s="1"/>
  <c r="B28995" i="29" s="1"/>
  <c r="B28996" i="29" s="1"/>
  <c r="B28997" i="29" s="1"/>
  <c r="B28998" i="29" s="1"/>
  <c r="B28999" i="29" s="1"/>
  <c r="B29000" i="29" s="1"/>
  <c r="B29001" i="29" s="1"/>
  <c r="B29002" i="29" s="1"/>
  <c r="B29003" i="29" s="1"/>
  <c r="B29004" i="29" s="1"/>
  <c r="B29005" i="29" s="1"/>
  <c r="B29006" i="29" s="1"/>
  <c r="B29007" i="29" s="1"/>
  <c r="B29008" i="29" s="1"/>
  <c r="B29009" i="29" s="1"/>
  <c r="B29010" i="29" s="1"/>
  <c r="B29011" i="29" s="1"/>
  <c r="B29012" i="29" s="1"/>
  <c r="B29013" i="29" s="1"/>
  <c r="B29014" i="29" s="1"/>
  <c r="B29015" i="29" s="1"/>
  <c r="B29016" i="29" s="1"/>
  <c r="B29017" i="29" s="1"/>
  <c r="B29018" i="29" s="1"/>
  <c r="B29019" i="29" s="1"/>
  <c r="B29020" i="29" s="1"/>
  <c r="B29021" i="29" s="1"/>
  <c r="B29022" i="29" s="1"/>
  <c r="B29023" i="29" s="1"/>
  <c r="B29024" i="29" s="1"/>
  <c r="B29025" i="29" s="1"/>
  <c r="B29026" i="29" s="1"/>
  <c r="B29027" i="29" s="1"/>
  <c r="B29028" i="29" s="1"/>
  <c r="B29029" i="29" s="1"/>
  <c r="B29030" i="29" s="1"/>
  <c r="B29031" i="29" s="1"/>
  <c r="B29032" i="29" s="1"/>
  <c r="B29033" i="29" s="1"/>
  <c r="B29034" i="29" s="1"/>
  <c r="B29035" i="29" s="1"/>
  <c r="B29036" i="29" s="1"/>
  <c r="B29037" i="29" s="1"/>
  <c r="B29038" i="29" s="1"/>
  <c r="B29039" i="29" s="1"/>
  <c r="B29040" i="29" s="1"/>
  <c r="B29041" i="29" s="1"/>
  <c r="B29042" i="29" s="1"/>
  <c r="B29043" i="29" s="1"/>
  <c r="B29044" i="29" s="1"/>
  <c r="B29045" i="29" s="1"/>
  <c r="B29046" i="29" s="1"/>
  <c r="B29047" i="29" s="1"/>
  <c r="B29048" i="29" s="1"/>
  <c r="B29049" i="29" s="1"/>
  <c r="B29050" i="29" s="1"/>
  <c r="B29051" i="29" s="1"/>
  <c r="B29052" i="29" s="1"/>
  <c r="B29053" i="29" s="1"/>
  <c r="B29054" i="29" s="1"/>
  <c r="B29055" i="29" s="1"/>
  <c r="B29056" i="29" s="1"/>
  <c r="B29057" i="29" s="1"/>
  <c r="B29058" i="29" s="1"/>
  <c r="B29059" i="29" s="1"/>
  <c r="B29060" i="29" s="1"/>
  <c r="B29061" i="29" s="1"/>
  <c r="B29062" i="29" s="1"/>
  <c r="B29063" i="29" s="1"/>
  <c r="B29064" i="29" s="1"/>
  <c r="B29065" i="29" s="1"/>
  <c r="B29066" i="29" s="1"/>
  <c r="B29067" i="29" s="1"/>
  <c r="B29068" i="29" s="1"/>
  <c r="B29069" i="29" s="1"/>
  <c r="B29070" i="29" s="1"/>
  <c r="B29071" i="29" s="1"/>
  <c r="B29072" i="29" s="1"/>
  <c r="B29073" i="29" s="1"/>
  <c r="B29074" i="29" s="1"/>
  <c r="B29075" i="29" s="1"/>
  <c r="B29076" i="29" s="1"/>
  <c r="B29077" i="29" s="1"/>
  <c r="B29078" i="29" s="1"/>
  <c r="B29079" i="29" s="1"/>
  <c r="B29080" i="29" s="1"/>
  <c r="B29081" i="29" s="1"/>
  <c r="B29082" i="29" s="1"/>
  <c r="B29083" i="29" s="1"/>
  <c r="B29084" i="29" s="1"/>
  <c r="B29085" i="29" s="1"/>
  <c r="B29086" i="29" s="1"/>
  <c r="B29087" i="29" s="1"/>
  <c r="B29088" i="29" s="1"/>
  <c r="B29089" i="29" s="1"/>
  <c r="B29090" i="29" s="1"/>
  <c r="B29091" i="29" s="1"/>
  <c r="B29092" i="29" s="1"/>
  <c r="B29093" i="29" s="1"/>
  <c r="B29094" i="29" s="1"/>
  <c r="B29095" i="29" s="1"/>
  <c r="B29096" i="29" s="1"/>
  <c r="B29097" i="29" s="1"/>
  <c r="B29098" i="29" s="1"/>
  <c r="B29099" i="29" s="1"/>
  <c r="B29100" i="29" s="1"/>
  <c r="B29101" i="29" s="1"/>
  <c r="B29102" i="29" s="1"/>
  <c r="B29103" i="29" s="1"/>
  <c r="B29104" i="29" s="1"/>
  <c r="B29105" i="29" s="1"/>
  <c r="B29106" i="29" s="1"/>
  <c r="B29107" i="29" s="1"/>
  <c r="B29108" i="29" s="1"/>
  <c r="B29109" i="29" s="1"/>
  <c r="B29110" i="29" s="1"/>
  <c r="B29111" i="29" s="1"/>
  <c r="B29112" i="29" s="1"/>
  <c r="B29113" i="29" s="1"/>
  <c r="B29114" i="29" s="1"/>
  <c r="B29115" i="29" s="1"/>
  <c r="B29116" i="29" s="1"/>
  <c r="B29117" i="29" s="1"/>
  <c r="B29118" i="29" s="1"/>
  <c r="B29119" i="29" s="1"/>
  <c r="B29120" i="29" s="1"/>
  <c r="B29121" i="29" s="1"/>
  <c r="B29122" i="29" s="1"/>
  <c r="B29123" i="29" s="1"/>
  <c r="B29124" i="29" s="1"/>
  <c r="B29125" i="29" s="1"/>
  <c r="B29126" i="29" s="1"/>
  <c r="B29127" i="29" s="1"/>
  <c r="B29128" i="29" s="1"/>
  <c r="B29129" i="29" s="1"/>
  <c r="B29130" i="29" s="1"/>
  <c r="B29131" i="29" s="1"/>
  <c r="B29132" i="29" s="1"/>
  <c r="B29133" i="29" s="1"/>
  <c r="B29134" i="29" s="1"/>
  <c r="B29135" i="29" s="1"/>
  <c r="B29136" i="29" s="1"/>
  <c r="B29137" i="29" s="1"/>
  <c r="B29138" i="29" s="1"/>
  <c r="B29139" i="29" s="1"/>
  <c r="B29140" i="29" s="1"/>
  <c r="B29141" i="29" s="1"/>
  <c r="B29142" i="29" s="1"/>
  <c r="B29143" i="29" s="1"/>
  <c r="B29144" i="29" s="1"/>
  <c r="B29145" i="29" s="1"/>
  <c r="B29146" i="29" s="1"/>
  <c r="B29147" i="29" s="1"/>
  <c r="B29148" i="29" s="1"/>
  <c r="B29149" i="29" s="1"/>
  <c r="B29150" i="29" s="1"/>
  <c r="B29151" i="29" s="1"/>
  <c r="B29152" i="29" s="1"/>
  <c r="B29153" i="29" s="1"/>
  <c r="B29154" i="29" s="1"/>
  <c r="B29155" i="29" s="1"/>
  <c r="B29156" i="29" s="1"/>
  <c r="B29157" i="29" s="1"/>
  <c r="B29158" i="29" s="1"/>
  <c r="B29159" i="29" s="1"/>
  <c r="B29160" i="29" s="1"/>
  <c r="B29161" i="29" s="1"/>
  <c r="B29162" i="29" s="1"/>
  <c r="B29163" i="29" s="1"/>
  <c r="B29164" i="29" s="1"/>
  <c r="B29165" i="29" s="1"/>
  <c r="B29166" i="29" s="1"/>
  <c r="B29167" i="29" s="1"/>
  <c r="B29168" i="29" s="1"/>
  <c r="B29169" i="29" s="1"/>
  <c r="B29170" i="29" s="1"/>
  <c r="B29171" i="29" s="1"/>
  <c r="B29172" i="29" s="1"/>
  <c r="B29173" i="29" s="1"/>
  <c r="B29174" i="29" s="1"/>
  <c r="B29175" i="29" s="1"/>
  <c r="B29176" i="29" s="1"/>
  <c r="B29177" i="29" s="1"/>
  <c r="B29178" i="29" s="1"/>
  <c r="B29179" i="29" s="1"/>
  <c r="B29180" i="29" s="1"/>
  <c r="B29181" i="29" s="1"/>
  <c r="B29182" i="29" s="1"/>
  <c r="B29183" i="29" s="1"/>
  <c r="B29184" i="29" s="1"/>
  <c r="B29185" i="29" s="1"/>
  <c r="B29186" i="29" s="1"/>
  <c r="B29187" i="29" s="1"/>
  <c r="B29188" i="29" s="1"/>
  <c r="B29189" i="29" s="1"/>
  <c r="B29190" i="29" s="1"/>
  <c r="B29191" i="29" s="1"/>
  <c r="B29192" i="29" s="1"/>
  <c r="B29193" i="29" s="1"/>
  <c r="B29194" i="29" s="1"/>
  <c r="B29195" i="29" s="1"/>
  <c r="B29196" i="29" s="1"/>
  <c r="B29197" i="29" s="1"/>
  <c r="B29198" i="29" s="1"/>
  <c r="B29199" i="29" s="1"/>
  <c r="B29200" i="29" s="1"/>
  <c r="B29201" i="29" s="1"/>
  <c r="B29202" i="29" s="1"/>
  <c r="B29203" i="29" s="1"/>
  <c r="B29204" i="29" s="1"/>
  <c r="B29205" i="29" s="1"/>
  <c r="B29206" i="29" s="1"/>
  <c r="B29207" i="29" s="1"/>
  <c r="B29208" i="29" s="1"/>
  <c r="B29209" i="29" s="1"/>
  <c r="B29210" i="29" s="1"/>
  <c r="B29211" i="29" s="1"/>
  <c r="B29212" i="29" s="1"/>
  <c r="B29213" i="29" s="1"/>
  <c r="B29214" i="29" s="1"/>
  <c r="B29215" i="29" s="1"/>
  <c r="B29216" i="29" s="1"/>
  <c r="B29217" i="29" s="1"/>
  <c r="B29218" i="29" s="1"/>
  <c r="B29219" i="29" s="1"/>
  <c r="B29220" i="29" s="1"/>
  <c r="B29221" i="29" s="1"/>
  <c r="B29222" i="29" s="1"/>
  <c r="B29223" i="29" s="1"/>
  <c r="B29224" i="29" s="1"/>
  <c r="B29225" i="29" s="1"/>
  <c r="B29226" i="29" s="1"/>
  <c r="B29227" i="29" s="1"/>
  <c r="B29228" i="29" s="1"/>
  <c r="B29229" i="29" s="1"/>
  <c r="B29230" i="29" s="1"/>
  <c r="B29231" i="29" s="1"/>
  <c r="B29232" i="29" s="1"/>
  <c r="B29233" i="29" s="1"/>
  <c r="B29234" i="29" s="1"/>
  <c r="B29235" i="29" s="1"/>
  <c r="B29236" i="29" s="1"/>
  <c r="B29237" i="29" s="1"/>
  <c r="B29238" i="29" s="1"/>
  <c r="B29239" i="29" s="1"/>
  <c r="B29240" i="29" s="1"/>
  <c r="B29241" i="29" s="1"/>
  <c r="B29242" i="29" s="1"/>
  <c r="B29243" i="29" s="1"/>
  <c r="B29244" i="29" s="1"/>
  <c r="C28881" i="29"/>
  <c r="C28882" i="29" s="1"/>
  <c r="C28883" i="29" s="1"/>
  <c r="C28884" i="29" s="1"/>
  <c r="C28885" i="29" s="1"/>
  <c r="C28886" i="29" s="1"/>
  <c r="C28887" i="29" s="1"/>
  <c r="C28888" i="29" s="1"/>
  <c r="C28889" i="29" s="1"/>
  <c r="C28890" i="29" s="1"/>
  <c r="C28891" i="29" s="1"/>
  <c r="C28892" i="29" s="1"/>
  <c r="C28893" i="29" s="1"/>
  <c r="C28894" i="29" s="1"/>
  <c r="C28895" i="29" s="1"/>
  <c r="C28896" i="29" s="1"/>
  <c r="C28897" i="29" s="1"/>
  <c r="C28898" i="29" s="1"/>
  <c r="C28899" i="29" s="1"/>
  <c r="C28900" i="29" s="1"/>
  <c r="C28901" i="29" s="1"/>
  <c r="C28902" i="29" s="1"/>
  <c r="C28903" i="29" s="1"/>
  <c r="C28904" i="29" s="1"/>
  <c r="C28905" i="29" s="1"/>
  <c r="C28906" i="29" s="1"/>
  <c r="C28907" i="29" s="1"/>
  <c r="C28908" i="29" s="1"/>
  <c r="C28909" i="29" s="1"/>
  <c r="C28910" i="29" s="1"/>
  <c r="C28911" i="29" s="1"/>
  <c r="C28912" i="29" s="1"/>
  <c r="C28913" i="29" s="1"/>
  <c r="C28914" i="29" s="1"/>
  <c r="C28915" i="29" s="1"/>
  <c r="C28916" i="29" s="1"/>
  <c r="C28917" i="29" s="1"/>
  <c r="C28918" i="29" s="1"/>
  <c r="C28919" i="29" s="1"/>
  <c r="C28920" i="29" s="1"/>
  <c r="C28921" i="29" s="1"/>
  <c r="C28922" i="29" s="1"/>
  <c r="C28923" i="29" s="1"/>
  <c r="C28924" i="29" s="1"/>
  <c r="C28925" i="29" s="1"/>
  <c r="C28926" i="29" s="1"/>
  <c r="C28927" i="29" s="1"/>
  <c r="C28928" i="29" s="1"/>
  <c r="C28929" i="29" s="1"/>
  <c r="C28930" i="29" s="1"/>
  <c r="C28931" i="29" s="1"/>
  <c r="C28932" i="29" s="1"/>
  <c r="C28933" i="29" s="1"/>
  <c r="C28934" i="29" s="1"/>
  <c r="C28935" i="29" s="1"/>
  <c r="C28936" i="29" s="1"/>
  <c r="C28937" i="29" s="1"/>
  <c r="C28938" i="29" s="1"/>
  <c r="C28939" i="29" s="1"/>
  <c r="C28940" i="29" s="1"/>
  <c r="C28941" i="29" s="1"/>
  <c r="C28942" i="29" s="1"/>
  <c r="C28943" i="29" s="1"/>
  <c r="C28944" i="29" s="1"/>
  <c r="C28945" i="29" s="1"/>
  <c r="C28946" i="29" s="1"/>
  <c r="C28947" i="29" s="1"/>
  <c r="C28948" i="29" s="1"/>
  <c r="C28949" i="29" s="1"/>
  <c r="C28950" i="29" s="1"/>
  <c r="C28951" i="29" s="1"/>
  <c r="C28952" i="29" s="1"/>
  <c r="C28953" i="29" s="1"/>
  <c r="C28954" i="29" s="1"/>
  <c r="C28955" i="29" s="1"/>
  <c r="C28956" i="29" s="1"/>
  <c r="C28957" i="29" s="1"/>
  <c r="C28958" i="29" s="1"/>
  <c r="C28959" i="29" s="1"/>
  <c r="C28960" i="29" s="1"/>
  <c r="C28961" i="29" s="1"/>
  <c r="C28962" i="29" s="1"/>
  <c r="C28963" i="29" s="1"/>
  <c r="C28964" i="29" s="1"/>
  <c r="C28965" i="29" s="1"/>
  <c r="C28966" i="29" s="1"/>
  <c r="C28967" i="29" s="1"/>
  <c r="C28968" i="29" s="1"/>
  <c r="C28969" i="29" s="1"/>
  <c r="C28970" i="29" s="1"/>
  <c r="C28971" i="29" s="1"/>
  <c r="C28972" i="29" s="1"/>
  <c r="C28973" i="29" s="1"/>
  <c r="C28974" i="29" s="1"/>
  <c r="C28975" i="29" s="1"/>
  <c r="C28976" i="29" s="1"/>
  <c r="C28977" i="29" s="1"/>
  <c r="C28978" i="29" s="1"/>
  <c r="C28979" i="29" s="1"/>
  <c r="C28980" i="29" s="1"/>
  <c r="C28981" i="29" s="1"/>
  <c r="C28982" i="29" s="1"/>
  <c r="C28983" i="29" s="1"/>
  <c r="C28984" i="29" s="1"/>
  <c r="C28985" i="29" s="1"/>
  <c r="C28986" i="29" s="1"/>
  <c r="C28987" i="29" s="1"/>
  <c r="C28988" i="29" s="1"/>
  <c r="C28989" i="29" s="1"/>
  <c r="C28990" i="29" s="1"/>
  <c r="C28991" i="29" s="1"/>
  <c r="C28992" i="29" s="1"/>
  <c r="C28993" i="29" s="1"/>
  <c r="C28994" i="29" s="1"/>
  <c r="C28995" i="29" s="1"/>
  <c r="C28996" i="29" s="1"/>
  <c r="C28997" i="29" s="1"/>
  <c r="C28998" i="29" s="1"/>
  <c r="C28999" i="29" s="1"/>
  <c r="C29000" i="29" s="1"/>
  <c r="C29001" i="29" s="1"/>
  <c r="C29002" i="29" s="1"/>
  <c r="C29003" i="29" s="1"/>
  <c r="C29004" i="29" s="1"/>
  <c r="C29005" i="29" s="1"/>
  <c r="C29006" i="29" s="1"/>
  <c r="C29007" i="29" s="1"/>
  <c r="C29008" i="29" s="1"/>
  <c r="C29009" i="29" s="1"/>
  <c r="C29010" i="29" s="1"/>
  <c r="C29011" i="29" s="1"/>
  <c r="C29012" i="29" s="1"/>
  <c r="C29013" i="29" s="1"/>
  <c r="C29014" i="29" s="1"/>
  <c r="C29015" i="29" s="1"/>
  <c r="C29016" i="29" s="1"/>
  <c r="C29017" i="29" s="1"/>
  <c r="C29018" i="29" s="1"/>
  <c r="C29019" i="29" s="1"/>
  <c r="C29020" i="29" s="1"/>
  <c r="C29021" i="29" s="1"/>
  <c r="C29022" i="29" s="1"/>
  <c r="C29023" i="29" s="1"/>
  <c r="C29024" i="29" s="1"/>
  <c r="C29025" i="29" s="1"/>
  <c r="C29026" i="29" s="1"/>
  <c r="C29027" i="29" s="1"/>
  <c r="C29028" i="29" s="1"/>
  <c r="C29029" i="29" s="1"/>
  <c r="C29030" i="29" s="1"/>
  <c r="C29031" i="29" s="1"/>
  <c r="C29032" i="29" s="1"/>
  <c r="C29033" i="29" s="1"/>
  <c r="C29034" i="29" s="1"/>
  <c r="C29035" i="29" s="1"/>
  <c r="C29036" i="29" s="1"/>
  <c r="C29037" i="29" s="1"/>
  <c r="C29038" i="29" s="1"/>
  <c r="C29039" i="29" s="1"/>
  <c r="C29040" i="29" s="1"/>
  <c r="C29041" i="29" s="1"/>
  <c r="C29042" i="29" s="1"/>
  <c r="C29043" i="29" s="1"/>
  <c r="C29044" i="29" s="1"/>
  <c r="C29045" i="29" s="1"/>
  <c r="C29046" i="29" s="1"/>
  <c r="C29047" i="29" s="1"/>
  <c r="C29048" i="29" s="1"/>
  <c r="C29049" i="29" s="1"/>
  <c r="C29050" i="29" s="1"/>
  <c r="C29051" i="29" s="1"/>
  <c r="C29052" i="29" s="1"/>
  <c r="C29053" i="29" s="1"/>
  <c r="C29054" i="29" s="1"/>
  <c r="C29055" i="29" s="1"/>
  <c r="C29056" i="29" s="1"/>
  <c r="C29057" i="29" s="1"/>
  <c r="C29058" i="29" s="1"/>
  <c r="C29059" i="29" s="1"/>
  <c r="C29060" i="29" s="1"/>
  <c r="C29061" i="29" s="1"/>
  <c r="C29062" i="29" s="1"/>
  <c r="C29063" i="29" s="1"/>
  <c r="C29064" i="29" s="1"/>
  <c r="C29065" i="29" s="1"/>
  <c r="C29066" i="29" s="1"/>
  <c r="C29067" i="29" s="1"/>
  <c r="C29068" i="29" s="1"/>
  <c r="C29069" i="29" s="1"/>
  <c r="C29070" i="29" s="1"/>
  <c r="C29071" i="29" s="1"/>
  <c r="C29072" i="29" s="1"/>
  <c r="C29073" i="29" s="1"/>
  <c r="C29074" i="29" s="1"/>
  <c r="C29075" i="29" s="1"/>
  <c r="C29076" i="29" s="1"/>
  <c r="C29077" i="29" s="1"/>
  <c r="C29078" i="29" s="1"/>
  <c r="C29079" i="29" s="1"/>
  <c r="C29080" i="29" s="1"/>
  <c r="C29081" i="29" s="1"/>
  <c r="C29082" i="29" s="1"/>
  <c r="C29083" i="29" s="1"/>
  <c r="C29084" i="29" s="1"/>
  <c r="C29085" i="29" s="1"/>
  <c r="C29086" i="29" s="1"/>
  <c r="C29087" i="29" s="1"/>
  <c r="C29088" i="29" s="1"/>
  <c r="C29089" i="29" s="1"/>
  <c r="C29090" i="29" s="1"/>
  <c r="C29091" i="29" s="1"/>
  <c r="C29092" i="29" s="1"/>
  <c r="C29093" i="29" s="1"/>
  <c r="C29094" i="29" s="1"/>
  <c r="C29095" i="29" s="1"/>
  <c r="C29096" i="29" s="1"/>
  <c r="C29097" i="29" s="1"/>
  <c r="C29098" i="29" s="1"/>
  <c r="C29099" i="29" s="1"/>
  <c r="C29100" i="29" s="1"/>
  <c r="C29101" i="29" s="1"/>
  <c r="C29102" i="29" s="1"/>
  <c r="C29103" i="29" s="1"/>
  <c r="C29104" i="29" s="1"/>
  <c r="C29105" i="29" s="1"/>
  <c r="C29106" i="29" s="1"/>
  <c r="C29107" i="29" s="1"/>
  <c r="C29108" i="29" s="1"/>
  <c r="C29109" i="29" s="1"/>
  <c r="C29110" i="29" s="1"/>
  <c r="C29111" i="29" s="1"/>
  <c r="C29112" i="29" s="1"/>
  <c r="C29113" i="29" s="1"/>
  <c r="C29114" i="29" s="1"/>
  <c r="C29115" i="29" s="1"/>
  <c r="C29116" i="29" s="1"/>
  <c r="C29117" i="29" s="1"/>
  <c r="C29118" i="29" s="1"/>
  <c r="C29119" i="29" s="1"/>
  <c r="C29120" i="29" s="1"/>
  <c r="C29121" i="29" s="1"/>
  <c r="C29122" i="29" s="1"/>
  <c r="C29123" i="29" s="1"/>
  <c r="C29124" i="29" s="1"/>
  <c r="C29125" i="29" s="1"/>
  <c r="C29126" i="29" s="1"/>
  <c r="C29127" i="29" s="1"/>
  <c r="C29128" i="29" s="1"/>
  <c r="C29129" i="29" s="1"/>
  <c r="C29130" i="29" s="1"/>
  <c r="C29131" i="29" s="1"/>
  <c r="C29132" i="29" s="1"/>
  <c r="C29133" i="29" s="1"/>
  <c r="C29134" i="29" s="1"/>
  <c r="C29135" i="29" s="1"/>
  <c r="C29136" i="29" s="1"/>
  <c r="C29137" i="29" s="1"/>
  <c r="C29138" i="29" s="1"/>
  <c r="C29139" i="29" s="1"/>
  <c r="C29140" i="29" s="1"/>
  <c r="C29141" i="29" s="1"/>
  <c r="C29142" i="29" s="1"/>
  <c r="C29143" i="29" s="1"/>
  <c r="C29144" i="29" s="1"/>
  <c r="C29145" i="29" s="1"/>
  <c r="C29146" i="29" s="1"/>
  <c r="C29147" i="29" s="1"/>
  <c r="C29148" i="29" s="1"/>
  <c r="C29149" i="29" s="1"/>
  <c r="C29150" i="29" s="1"/>
  <c r="C29151" i="29" s="1"/>
  <c r="C29152" i="29" s="1"/>
  <c r="C29153" i="29" s="1"/>
  <c r="C29154" i="29" s="1"/>
  <c r="C29155" i="29" s="1"/>
  <c r="C29156" i="29" s="1"/>
  <c r="C29157" i="29" s="1"/>
  <c r="C29158" i="29" s="1"/>
  <c r="C29159" i="29" s="1"/>
  <c r="C29160" i="29" s="1"/>
  <c r="C29161" i="29" s="1"/>
  <c r="C29162" i="29" s="1"/>
  <c r="C29163" i="29" s="1"/>
  <c r="C29164" i="29" s="1"/>
  <c r="C29165" i="29" s="1"/>
  <c r="C29166" i="29" s="1"/>
  <c r="C29167" i="29" s="1"/>
  <c r="C29168" i="29" s="1"/>
  <c r="C29169" i="29" s="1"/>
  <c r="C29170" i="29" s="1"/>
  <c r="C29171" i="29" s="1"/>
  <c r="C29172" i="29" s="1"/>
  <c r="C29173" i="29" s="1"/>
  <c r="C29174" i="29" s="1"/>
  <c r="C29175" i="29" s="1"/>
  <c r="C29176" i="29" s="1"/>
  <c r="C29177" i="29" s="1"/>
  <c r="C29178" i="29" s="1"/>
  <c r="C29179" i="29" s="1"/>
  <c r="C29180" i="29" s="1"/>
  <c r="C29181" i="29" s="1"/>
  <c r="C29182" i="29" s="1"/>
  <c r="C29183" i="29" s="1"/>
  <c r="C29184" i="29" s="1"/>
  <c r="C29185" i="29" s="1"/>
  <c r="C29186" i="29" s="1"/>
  <c r="C29187" i="29" s="1"/>
  <c r="C29188" i="29" s="1"/>
  <c r="C29189" i="29" s="1"/>
  <c r="C29190" i="29" s="1"/>
  <c r="C29191" i="29" s="1"/>
  <c r="C29192" i="29" s="1"/>
  <c r="C29193" i="29" s="1"/>
  <c r="C29194" i="29" s="1"/>
  <c r="C29195" i="29" s="1"/>
  <c r="C29196" i="29" s="1"/>
  <c r="C29197" i="29" s="1"/>
  <c r="C29198" i="29" s="1"/>
  <c r="C29199" i="29" s="1"/>
  <c r="C29200" i="29" s="1"/>
  <c r="C29201" i="29" s="1"/>
  <c r="C29202" i="29" s="1"/>
  <c r="C29203" i="29" s="1"/>
  <c r="C29204" i="29" s="1"/>
  <c r="C29205" i="29" s="1"/>
  <c r="C29206" i="29" s="1"/>
  <c r="C29207" i="29" s="1"/>
  <c r="C29208" i="29" s="1"/>
  <c r="C29209" i="29" s="1"/>
  <c r="C29210" i="29" s="1"/>
  <c r="C29211" i="29" s="1"/>
  <c r="C29212" i="29" s="1"/>
  <c r="C29213" i="29" s="1"/>
  <c r="C29214" i="29" s="1"/>
  <c r="C29215" i="29" s="1"/>
  <c r="C29216" i="29" s="1"/>
  <c r="C29217" i="29" s="1"/>
  <c r="C29218" i="29" s="1"/>
  <c r="C29219" i="29" s="1"/>
  <c r="C29220" i="29" s="1"/>
  <c r="C29221" i="29" s="1"/>
  <c r="C29222" i="29" s="1"/>
  <c r="C29223" i="29" s="1"/>
  <c r="C29224" i="29" s="1"/>
  <c r="C29225" i="29" s="1"/>
  <c r="C29226" i="29" s="1"/>
  <c r="C29227" i="29" s="1"/>
  <c r="C29228" i="29" s="1"/>
  <c r="C29229" i="29" s="1"/>
  <c r="C29230" i="29" s="1"/>
  <c r="C29231" i="29" s="1"/>
  <c r="C29232" i="29" s="1"/>
  <c r="C29233" i="29" s="1"/>
  <c r="C29234" i="29" s="1"/>
  <c r="C29235" i="29" s="1"/>
  <c r="C29236" i="29" s="1"/>
  <c r="C29237" i="29" s="1"/>
  <c r="C29238" i="29" s="1"/>
  <c r="C29239" i="29" s="1"/>
  <c r="C29240" i="29" s="1"/>
  <c r="C29241" i="29" s="1"/>
  <c r="C29242" i="29" s="1"/>
  <c r="C29243" i="29" s="1"/>
  <c r="C29244" i="29" s="1"/>
  <c r="D29226" i="29"/>
  <c r="D29227" i="29"/>
  <c r="D29228" i="29" s="1"/>
  <c r="D29229" i="29" s="1"/>
  <c r="D29230" i="29" s="1"/>
  <c r="D29231" i="29" s="1"/>
  <c r="D29232" i="29" s="1"/>
  <c r="D29233" i="29" s="1"/>
  <c r="D29234" i="29" s="1"/>
  <c r="D29235" i="29" s="1"/>
  <c r="D29236" i="29" s="1"/>
  <c r="D29237" i="29" s="1"/>
  <c r="D29238" i="29" s="1"/>
  <c r="D29239" i="29" s="1"/>
  <c r="D29240" i="29" s="1"/>
  <c r="D29241" i="29" s="1"/>
  <c r="D29242" i="29" s="1"/>
  <c r="D29243" i="29" s="1"/>
  <c r="D29244" i="29" s="1"/>
  <c r="D29245" i="29" s="1"/>
  <c r="D29246" i="29" s="1"/>
  <c r="D29247" i="29" s="1"/>
  <c r="D29248" i="29" s="1"/>
  <c r="D29249" i="29" s="1"/>
  <c r="D29250" i="29" s="1"/>
  <c r="D29251" i="29" s="1"/>
  <c r="D29252" i="29" s="1"/>
  <c r="D29253" i="29" s="1"/>
  <c r="D29254" i="29" s="1"/>
  <c r="D29255" i="29" s="1"/>
  <c r="D29256" i="29" s="1"/>
  <c r="D29257" i="29" s="1"/>
  <c r="D29258" i="29" s="1"/>
  <c r="D29259" i="29" s="1"/>
  <c r="D29260" i="29" s="1"/>
  <c r="D29261" i="29" s="1"/>
  <c r="D29262" i="29" s="1"/>
  <c r="D29263" i="29" s="1"/>
  <c r="D29264" i="29" s="1"/>
  <c r="D29265" i="29" s="1"/>
  <c r="D29266" i="29" s="1"/>
  <c r="D29267" i="29" s="1"/>
  <c r="D29268" i="29" s="1"/>
  <c r="D29269" i="29" s="1"/>
  <c r="D29270" i="29" s="1"/>
  <c r="D29271" i="29" s="1"/>
  <c r="D29272" i="29" s="1"/>
  <c r="D29273" i="29" s="1"/>
  <c r="D29274" i="29" s="1"/>
  <c r="D29275" i="29" s="1"/>
  <c r="D29276" i="29" s="1"/>
  <c r="D29277" i="29" s="1"/>
  <c r="D29278" i="29" s="1"/>
  <c r="D29279" i="29" s="1"/>
  <c r="D29280" i="29" s="1"/>
  <c r="D29281" i="29" s="1"/>
  <c r="D29282" i="29" s="1"/>
  <c r="D29283" i="29" s="1"/>
  <c r="D29284" i="29" s="1"/>
  <c r="D29285" i="29" s="1"/>
  <c r="D29286" i="29" s="1"/>
  <c r="D29287" i="29" s="1"/>
  <c r="D29288" i="29" s="1"/>
  <c r="D29289" i="29" s="1"/>
  <c r="D29290" i="29" s="1"/>
  <c r="D29291" i="29" s="1"/>
  <c r="D29292" i="29" s="1"/>
  <c r="D29293" i="29" s="1"/>
  <c r="D29294" i="29" s="1"/>
  <c r="D29295" i="29" s="1"/>
  <c r="D29296" i="29" s="1"/>
  <c r="D29297" i="29" s="1"/>
  <c r="D29298" i="29" s="1"/>
  <c r="D29299" i="29" s="1"/>
  <c r="D29300" i="29" s="1"/>
  <c r="D29301" i="29" s="1"/>
  <c r="D29302" i="29" s="1"/>
  <c r="D29303" i="29" s="1"/>
  <c r="D29304" i="29" s="1"/>
  <c r="D29305" i="29" s="1"/>
  <c r="D29306" i="29" s="1"/>
  <c r="D29307" i="29" s="1"/>
  <c r="D29308" i="29" s="1"/>
  <c r="D29309" i="29" s="1"/>
  <c r="D29310" i="29" s="1"/>
  <c r="D29311" i="29" s="1"/>
  <c r="D29312" i="29" s="1"/>
  <c r="D29313" i="29" s="1"/>
  <c r="D29314" i="29" s="1"/>
  <c r="D29315" i="29" s="1"/>
  <c r="D29316" i="29" s="1"/>
  <c r="D29317" i="29" s="1"/>
  <c r="D29318" i="29" s="1"/>
  <c r="D29319" i="29" s="1"/>
  <c r="D29320" i="29" s="1"/>
  <c r="D29321" i="29" s="1"/>
  <c r="D29322" i="29" s="1"/>
  <c r="D29323" i="29" s="1"/>
  <c r="D29324" i="29" s="1"/>
  <c r="D29325" i="29" s="1"/>
  <c r="D29326" i="29" s="1"/>
  <c r="D29327" i="29" s="1"/>
  <c r="D29328" i="29" s="1"/>
  <c r="D29329" i="29" s="1"/>
  <c r="D29330" i="29" s="1"/>
  <c r="D29331" i="29" s="1"/>
  <c r="D29332" i="29" s="1"/>
  <c r="D29333" i="29" s="1"/>
  <c r="D29334" i="29" s="1"/>
  <c r="D29335" i="29" s="1"/>
  <c r="D29336" i="29" s="1"/>
  <c r="D29337" i="29" s="1"/>
  <c r="D29338" i="29" s="1"/>
  <c r="D29339" i="29" s="1"/>
  <c r="D29340" i="29" s="1"/>
  <c r="D29341" i="29" s="1"/>
  <c r="D29342" i="29" s="1"/>
  <c r="D29343" i="29" s="1"/>
  <c r="D29344" i="29" s="1"/>
  <c r="D29345" i="29" s="1"/>
  <c r="D29346" i="29" s="1"/>
  <c r="D29347" i="29" s="1"/>
  <c r="D29348" i="29" s="1"/>
  <c r="D29349" i="29" s="1"/>
  <c r="D29350" i="29" s="1"/>
  <c r="D29351" i="29" s="1"/>
  <c r="D29352" i="29" s="1"/>
  <c r="D29353" i="29" s="1"/>
  <c r="D29354" i="29" s="1"/>
  <c r="D29355" i="29" s="1"/>
  <c r="D29356" i="29" s="1"/>
  <c r="D29357" i="29" s="1"/>
  <c r="D29358" i="29" s="1"/>
  <c r="D29359" i="29" s="1"/>
  <c r="D29360" i="29" s="1"/>
  <c r="D29361" i="29" s="1"/>
  <c r="D29362" i="29" s="1"/>
  <c r="D29363" i="29" s="1"/>
  <c r="D29364" i="29" s="1"/>
  <c r="D29365" i="29" s="1"/>
  <c r="D29366" i="29" s="1"/>
  <c r="D29367" i="29" s="1"/>
  <c r="B29246" i="29"/>
  <c r="B29247" i="29" s="1"/>
  <c r="B29248" i="29" s="1"/>
  <c r="B29249" i="29" s="1"/>
  <c r="B29250" i="29" s="1"/>
  <c r="B29251" i="29" s="1"/>
  <c r="B29252" i="29" s="1"/>
  <c r="B29253" i="29" s="1"/>
  <c r="B29254" i="29" s="1"/>
  <c r="B29255" i="29" s="1"/>
  <c r="B29256" i="29" s="1"/>
  <c r="B29257" i="29" s="1"/>
  <c r="B29258" i="29" s="1"/>
  <c r="B29259" i="29" s="1"/>
  <c r="B29260" i="29" s="1"/>
  <c r="B29261" i="29" s="1"/>
  <c r="B29262" i="29" s="1"/>
  <c r="B29263" i="29" s="1"/>
  <c r="B29264" i="29" s="1"/>
  <c r="B29265" i="29" s="1"/>
  <c r="B29266" i="29" s="1"/>
  <c r="B29267" i="29" s="1"/>
  <c r="B29268" i="29" s="1"/>
  <c r="B29269" i="29" s="1"/>
  <c r="B29270" i="29" s="1"/>
  <c r="B29271" i="29" s="1"/>
  <c r="B29272" i="29" s="1"/>
  <c r="B29273" i="29" s="1"/>
  <c r="B29274" i="29" s="1"/>
  <c r="B29275" i="29" s="1"/>
  <c r="B29276" i="29" s="1"/>
  <c r="B29277" i="29" s="1"/>
  <c r="B29278" i="29" s="1"/>
  <c r="B29279" i="29" s="1"/>
  <c r="B29280" i="29" s="1"/>
  <c r="B29281" i="29" s="1"/>
  <c r="B29282" i="29" s="1"/>
  <c r="B29283" i="29" s="1"/>
  <c r="B29284" i="29" s="1"/>
  <c r="B29285" i="29" s="1"/>
  <c r="B29286" i="29" s="1"/>
  <c r="B29287" i="29" s="1"/>
  <c r="B29288" i="29" s="1"/>
  <c r="B29289" i="29" s="1"/>
  <c r="B29290" i="29" s="1"/>
  <c r="B29291" i="29" s="1"/>
  <c r="B29292" i="29" s="1"/>
  <c r="B29293" i="29" s="1"/>
  <c r="B29294" i="29" s="1"/>
  <c r="B29295" i="29" s="1"/>
  <c r="B29296" i="29" s="1"/>
  <c r="B29297" i="29" s="1"/>
  <c r="B29298" i="29" s="1"/>
  <c r="B29299" i="29" s="1"/>
  <c r="B29300" i="29" s="1"/>
  <c r="B29301" i="29" s="1"/>
  <c r="B29302" i="29" s="1"/>
  <c r="B29303" i="29" s="1"/>
  <c r="B29304" i="29" s="1"/>
  <c r="B29305" i="29" s="1"/>
  <c r="B29306" i="29" s="1"/>
  <c r="B29307" i="29" s="1"/>
  <c r="B29308" i="29" s="1"/>
  <c r="B29309" i="29" s="1"/>
  <c r="B29310" i="29" s="1"/>
  <c r="B29311" i="29" s="1"/>
  <c r="B29312" i="29" s="1"/>
  <c r="B29313" i="29" s="1"/>
  <c r="B29314" i="29" s="1"/>
  <c r="B29315" i="29" s="1"/>
  <c r="B29316" i="29" s="1"/>
  <c r="B29317" i="29" s="1"/>
  <c r="B29318" i="29" s="1"/>
  <c r="B29319" i="29" s="1"/>
  <c r="B29320" i="29" s="1"/>
  <c r="B29321" i="29" s="1"/>
  <c r="B29322" i="29" s="1"/>
  <c r="B29323" i="29" s="1"/>
  <c r="B29324" i="29" s="1"/>
  <c r="B29325" i="29" s="1"/>
  <c r="B29326" i="29" s="1"/>
  <c r="B29327" i="29" s="1"/>
  <c r="B29328" i="29" s="1"/>
  <c r="B29329" i="29" s="1"/>
  <c r="B29330" i="29" s="1"/>
  <c r="B29331" i="29" s="1"/>
  <c r="B29332" i="29" s="1"/>
  <c r="B29333" i="29" s="1"/>
  <c r="B29334" i="29" s="1"/>
  <c r="B29335" i="29" s="1"/>
  <c r="B29336" i="29" s="1"/>
  <c r="B29337" i="29" s="1"/>
  <c r="B29338" i="29" s="1"/>
  <c r="B29339" i="29" s="1"/>
  <c r="B29340" i="29" s="1"/>
  <c r="B29341" i="29" s="1"/>
  <c r="B29342" i="29" s="1"/>
  <c r="B29343" i="29" s="1"/>
  <c r="B29344" i="29" s="1"/>
  <c r="B29345" i="29" s="1"/>
  <c r="B29346" i="29" s="1"/>
  <c r="B29347" i="29" s="1"/>
  <c r="B29348" i="29" s="1"/>
  <c r="B29349" i="29" s="1"/>
  <c r="B29350" i="29" s="1"/>
  <c r="B29351" i="29" s="1"/>
  <c r="B29352" i="29" s="1"/>
  <c r="B29353" i="29" s="1"/>
  <c r="B29354" i="29" s="1"/>
  <c r="B29355" i="29" s="1"/>
  <c r="B29356" i="29" s="1"/>
  <c r="B29357" i="29" s="1"/>
  <c r="B29358" i="29" s="1"/>
  <c r="B29359" i="29" s="1"/>
  <c r="B29360" i="29" s="1"/>
  <c r="B29361" i="29" s="1"/>
  <c r="B29362" i="29" s="1"/>
  <c r="B29363" i="29" s="1"/>
  <c r="B29364" i="29" s="1"/>
  <c r="B29365" i="29" s="1"/>
  <c r="B29366" i="29" s="1"/>
  <c r="B29367" i="29" s="1"/>
  <c r="B29368" i="29" s="1"/>
  <c r="B29369" i="29" s="1"/>
  <c r="B29370" i="29" s="1"/>
  <c r="B29371" i="29" s="1"/>
  <c r="B29372" i="29" s="1"/>
  <c r="B29373" i="29" s="1"/>
  <c r="B29374" i="29" s="1"/>
  <c r="B29375" i="29" s="1"/>
  <c r="B29376" i="29" s="1"/>
  <c r="B29377" i="29" s="1"/>
  <c r="B29378" i="29" s="1"/>
  <c r="B29379" i="29" s="1"/>
  <c r="B29380" i="29" s="1"/>
  <c r="B29381" i="29" s="1"/>
  <c r="B29382" i="29" s="1"/>
  <c r="B29383" i="29" s="1"/>
  <c r="B29384" i="29" s="1"/>
  <c r="B29385" i="29" s="1"/>
  <c r="B29386" i="29" s="1"/>
  <c r="B29387" i="29" s="1"/>
  <c r="B29388" i="29" s="1"/>
  <c r="B29389" i="29" s="1"/>
  <c r="B29390" i="29" s="1"/>
  <c r="B29391" i="29" s="1"/>
  <c r="B29392" i="29" s="1"/>
  <c r="B29393" i="29" s="1"/>
  <c r="B29394" i="29" s="1"/>
  <c r="B29395" i="29" s="1"/>
  <c r="B29396" i="29" s="1"/>
  <c r="B29397" i="29" s="1"/>
  <c r="B29398" i="29" s="1"/>
  <c r="B29399" i="29" s="1"/>
  <c r="B29400" i="29" s="1"/>
  <c r="B29401" i="29" s="1"/>
  <c r="B29402" i="29" s="1"/>
  <c r="B29403" i="29" s="1"/>
  <c r="B29404" i="29" s="1"/>
  <c r="B29405" i="29" s="1"/>
  <c r="B29406" i="29" s="1"/>
  <c r="B29407" i="29" s="1"/>
  <c r="B29408" i="29" s="1"/>
  <c r="B29409" i="29" s="1"/>
  <c r="B29410" i="29" s="1"/>
  <c r="B29411" i="29" s="1"/>
  <c r="B29412" i="29" s="1"/>
  <c r="B29413" i="29" s="1"/>
  <c r="B29414" i="29" s="1"/>
  <c r="B29415" i="29" s="1"/>
  <c r="B29416" i="29" s="1"/>
  <c r="B29417" i="29" s="1"/>
  <c r="B29418" i="29" s="1"/>
  <c r="B29419" i="29" s="1"/>
  <c r="B29420" i="29" s="1"/>
  <c r="B29421" i="29" s="1"/>
  <c r="B29422" i="29" s="1"/>
  <c r="B29423" i="29" s="1"/>
  <c r="B29424" i="29" s="1"/>
  <c r="B29425" i="29" s="1"/>
  <c r="B29426" i="29" s="1"/>
  <c r="B29427" i="29" s="1"/>
  <c r="B29428" i="29" s="1"/>
  <c r="B29429" i="29" s="1"/>
  <c r="B29430" i="29" s="1"/>
  <c r="B29431" i="29" s="1"/>
  <c r="B29432" i="29" s="1"/>
  <c r="B29433" i="29" s="1"/>
  <c r="B29434" i="29" s="1"/>
  <c r="B29435" i="29" s="1"/>
  <c r="B29436" i="29" s="1"/>
  <c r="B29437" i="29" s="1"/>
  <c r="B29438" i="29" s="1"/>
  <c r="B29439" i="29" s="1"/>
  <c r="B29440" i="29" s="1"/>
  <c r="B29441" i="29" s="1"/>
  <c r="B29442" i="29" s="1"/>
  <c r="B29443" i="29" s="1"/>
  <c r="B29444" i="29" s="1"/>
  <c r="B29445" i="29" s="1"/>
  <c r="B29446" i="29" s="1"/>
  <c r="B29447" i="29" s="1"/>
  <c r="B29448" i="29" s="1"/>
  <c r="B29449" i="29" s="1"/>
  <c r="B29450" i="29" s="1"/>
  <c r="B29451" i="29" s="1"/>
  <c r="B29452" i="29" s="1"/>
  <c r="B29453" i="29" s="1"/>
  <c r="B29454" i="29" s="1"/>
  <c r="B29455" i="29" s="1"/>
  <c r="B29456" i="29" s="1"/>
  <c r="B29457" i="29" s="1"/>
  <c r="B29458" i="29" s="1"/>
  <c r="B29459" i="29" s="1"/>
  <c r="B29460" i="29" s="1"/>
  <c r="B29461" i="29" s="1"/>
  <c r="B29462" i="29" s="1"/>
  <c r="B29463" i="29" s="1"/>
  <c r="B29464" i="29" s="1"/>
  <c r="B29465" i="29" s="1"/>
  <c r="B29466" i="29" s="1"/>
  <c r="B29467" i="29" s="1"/>
  <c r="B29468" i="29" s="1"/>
  <c r="B29469" i="29" s="1"/>
  <c r="B29470" i="29" s="1"/>
  <c r="B29471" i="29" s="1"/>
  <c r="B29472" i="29" s="1"/>
  <c r="B29473" i="29" s="1"/>
  <c r="B29474" i="29" s="1"/>
  <c r="B29475" i="29" s="1"/>
  <c r="B29476" i="29" s="1"/>
  <c r="B29477" i="29" s="1"/>
  <c r="B29478" i="29" s="1"/>
  <c r="B29479" i="29" s="1"/>
  <c r="B29480" i="29" s="1"/>
  <c r="B29481" i="29" s="1"/>
  <c r="B29482" i="29" s="1"/>
  <c r="B29483" i="29" s="1"/>
  <c r="B29484" i="29" s="1"/>
  <c r="B29485" i="29" s="1"/>
  <c r="B29486" i="29" s="1"/>
  <c r="B29487" i="29" s="1"/>
  <c r="B29488" i="29" s="1"/>
  <c r="B29489" i="29" s="1"/>
  <c r="B29490" i="29" s="1"/>
  <c r="B29491" i="29" s="1"/>
  <c r="B29492" i="29" s="1"/>
  <c r="B29493" i="29" s="1"/>
  <c r="B29494" i="29" s="1"/>
  <c r="B29495" i="29" s="1"/>
  <c r="B29496" i="29" s="1"/>
  <c r="B29497" i="29" s="1"/>
  <c r="B29498" i="29" s="1"/>
  <c r="B29499" i="29" s="1"/>
  <c r="B29500" i="29" s="1"/>
  <c r="B29501" i="29" s="1"/>
  <c r="B29502" i="29" s="1"/>
  <c r="B29503" i="29" s="1"/>
  <c r="B29504" i="29" s="1"/>
  <c r="B29505" i="29" s="1"/>
  <c r="B29506" i="29" s="1"/>
  <c r="B29507" i="29" s="1"/>
  <c r="B29508" i="29" s="1"/>
  <c r="B29509" i="29" s="1"/>
  <c r="B29510" i="29" s="1"/>
  <c r="B29511" i="29" s="1"/>
  <c r="B29512" i="29" s="1"/>
  <c r="B29513" i="29" s="1"/>
  <c r="B29514" i="29" s="1"/>
  <c r="B29515" i="29" s="1"/>
  <c r="B29516" i="29" s="1"/>
  <c r="B29517" i="29" s="1"/>
  <c r="B29518" i="29" s="1"/>
  <c r="B29519" i="29" s="1"/>
  <c r="B29520" i="29" s="1"/>
  <c r="B29521" i="29" s="1"/>
  <c r="B29522" i="29" s="1"/>
  <c r="B29523" i="29" s="1"/>
  <c r="B29524" i="29" s="1"/>
  <c r="B29525" i="29" s="1"/>
  <c r="B29526" i="29" s="1"/>
  <c r="B29527" i="29" s="1"/>
  <c r="B29528" i="29" s="1"/>
  <c r="B29529" i="29" s="1"/>
  <c r="B29530" i="29" s="1"/>
  <c r="B29531" i="29" s="1"/>
  <c r="B29532" i="29" s="1"/>
  <c r="B29533" i="29" s="1"/>
  <c r="B29534" i="29" s="1"/>
  <c r="B29535" i="29" s="1"/>
  <c r="B29536" i="29" s="1"/>
  <c r="B29537" i="29" s="1"/>
  <c r="B29538" i="29" s="1"/>
  <c r="B29539" i="29" s="1"/>
  <c r="B29540" i="29" s="1"/>
  <c r="B29541" i="29" s="1"/>
  <c r="B29542" i="29" s="1"/>
  <c r="B29543" i="29" s="1"/>
  <c r="B29544" i="29" s="1"/>
  <c r="B29545" i="29" s="1"/>
  <c r="B29546" i="29" s="1"/>
  <c r="B29547" i="29" s="1"/>
  <c r="B29548" i="29" s="1"/>
  <c r="B29549" i="29" s="1"/>
  <c r="B29550" i="29" s="1"/>
  <c r="B29551" i="29" s="1"/>
  <c r="B29552" i="29" s="1"/>
  <c r="B29553" i="29" s="1"/>
  <c r="B29554" i="29" s="1"/>
  <c r="B29555" i="29" s="1"/>
  <c r="B29556" i="29" s="1"/>
  <c r="B29557" i="29" s="1"/>
  <c r="B29558" i="29" s="1"/>
  <c r="B29559" i="29" s="1"/>
  <c r="B29560" i="29" s="1"/>
  <c r="B29561" i="29" s="1"/>
  <c r="B29562" i="29" s="1"/>
  <c r="B29563" i="29" s="1"/>
  <c r="B29564" i="29" s="1"/>
  <c r="B29565" i="29" s="1"/>
  <c r="B29566" i="29" s="1"/>
  <c r="B29567" i="29" s="1"/>
  <c r="B29568" i="29" s="1"/>
  <c r="B29569" i="29" s="1"/>
  <c r="B29570" i="29" s="1"/>
  <c r="B29571" i="29" s="1"/>
  <c r="B29572" i="29" s="1"/>
  <c r="B29573" i="29" s="1"/>
  <c r="B29574" i="29" s="1"/>
  <c r="B29575" i="29" s="1"/>
  <c r="B29576" i="29" s="1"/>
  <c r="B29577" i="29" s="1"/>
  <c r="B29578" i="29" s="1"/>
  <c r="B29579" i="29" s="1"/>
  <c r="B29580" i="29" s="1"/>
  <c r="B29581" i="29" s="1"/>
  <c r="B29582" i="29" s="1"/>
  <c r="B29583" i="29" s="1"/>
  <c r="B29584" i="29" s="1"/>
  <c r="B29585" i="29" s="1"/>
  <c r="B29586" i="29" s="1"/>
  <c r="B29587" i="29" s="1"/>
  <c r="B29588" i="29" s="1"/>
  <c r="B29589" i="29" s="1"/>
  <c r="B29590" i="29" s="1"/>
  <c r="B29591" i="29" s="1"/>
  <c r="B29592" i="29" s="1"/>
  <c r="B29593" i="29" s="1"/>
  <c r="B29594" i="29" s="1"/>
  <c r="B29595" i="29" s="1"/>
  <c r="B29596" i="29" s="1"/>
  <c r="B29597" i="29" s="1"/>
  <c r="B29598" i="29" s="1"/>
  <c r="B29599" i="29" s="1"/>
  <c r="B29600" i="29" s="1"/>
  <c r="B29601" i="29" s="1"/>
  <c r="B29602" i="29" s="1"/>
  <c r="B29603" i="29" s="1"/>
  <c r="B29604" i="29" s="1"/>
  <c r="B29605" i="29" s="1"/>
  <c r="B29606" i="29" s="1"/>
  <c r="B29607" i="29" s="1"/>
  <c r="B29608" i="29" s="1"/>
  <c r="B29609" i="29" s="1"/>
  <c r="B29610" i="29" s="1"/>
  <c r="C29246" i="29"/>
  <c r="C29247" i="29" s="1"/>
  <c r="C29248" i="29" s="1"/>
  <c r="C29249" i="29" s="1"/>
  <c r="C29250" i="29" s="1"/>
  <c r="C29251" i="29" s="1"/>
  <c r="C29252" i="29" s="1"/>
  <c r="C29253" i="29" s="1"/>
  <c r="C29254" i="29" s="1"/>
  <c r="C29255" i="29" s="1"/>
  <c r="C29256" i="29" s="1"/>
  <c r="C29257" i="29" s="1"/>
  <c r="C29258" i="29" s="1"/>
  <c r="C29259" i="29" s="1"/>
  <c r="C29260" i="29" s="1"/>
  <c r="C29261" i="29" s="1"/>
  <c r="C29262" i="29" s="1"/>
  <c r="C29263" i="29" s="1"/>
  <c r="C29264" i="29" s="1"/>
  <c r="C29265" i="29" s="1"/>
  <c r="C29266" i="29" s="1"/>
  <c r="C29267" i="29" s="1"/>
  <c r="C29268" i="29" s="1"/>
  <c r="C29269" i="29" s="1"/>
  <c r="C29270" i="29" s="1"/>
  <c r="C29271" i="29" s="1"/>
  <c r="C29272" i="29" s="1"/>
  <c r="C29273" i="29" s="1"/>
  <c r="C29274" i="29" s="1"/>
  <c r="C29275" i="29" s="1"/>
  <c r="C29276" i="29" s="1"/>
  <c r="C29277" i="29" s="1"/>
  <c r="C29278" i="29" s="1"/>
  <c r="C29279" i="29" s="1"/>
  <c r="C29280" i="29" s="1"/>
  <c r="C29281" i="29" s="1"/>
  <c r="C29282" i="29" s="1"/>
  <c r="C29283" i="29" s="1"/>
  <c r="C29284" i="29" s="1"/>
  <c r="C29285" i="29" s="1"/>
  <c r="C29286" i="29" s="1"/>
  <c r="C29287" i="29" s="1"/>
  <c r="C29288" i="29" s="1"/>
  <c r="C29289" i="29" s="1"/>
  <c r="C29290" i="29" s="1"/>
  <c r="C29291" i="29" s="1"/>
  <c r="C29292" i="29" s="1"/>
  <c r="C29293" i="29" s="1"/>
  <c r="C29294" i="29" s="1"/>
  <c r="C29295" i="29" s="1"/>
  <c r="C29296" i="29" s="1"/>
  <c r="C29297" i="29" s="1"/>
  <c r="C29298" i="29" s="1"/>
  <c r="C29299" i="29" s="1"/>
  <c r="C29300" i="29" s="1"/>
  <c r="C29301" i="29" s="1"/>
  <c r="C29302" i="29" s="1"/>
  <c r="C29303" i="29" s="1"/>
  <c r="C29304" i="29" s="1"/>
  <c r="C29305" i="29" s="1"/>
  <c r="C29306" i="29" s="1"/>
  <c r="C29307" i="29" s="1"/>
  <c r="C29308" i="29" s="1"/>
  <c r="C29309" i="29" s="1"/>
  <c r="C29310" i="29" s="1"/>
  <c r="C29311" i="29" s="1"/>
  <c r="C29312" i="29" s="1"/>
  <c r="C29313" i="29" s="1"/>
  <c r="C29314" i="29" s="1"/>
  <c r="C29315" i="29" s="1"/>
  <c r="C29316" i="29" s="1"/>
  <c r="C29317" i="29" s="1"/>
  <c r="C29318" i="29" s="1"/>
  <c r="C29319" i="29" s="1"/>
  <c r="C29320" i="29" s="1"/>
  <c r="C29321" i="29" s="1"/>
  <c r="C29322" i="29" s="1"/>
  <c r="C29323" i="29" s="1"/>
  <c r="C29324" i="29" s="1"/>
  <c r="C29325" i="29" s="1"/>
  <c r="C29326" i="29" s="1"/>
  <c r="C29327" i="29" s="1"/>
  <c r="C29328" i="29" s="1"/>
  <c r="C29329" i="29" s="1"/>
  <c r="C29330" i="29" s="1"/>
  <c r="C29331" i="29" s="1"/>
  <c r="C29332" i="29" s="1"/>
  <c r="C29333" i="29" s="1"/>
  <c r="C29334" i="29" s="1"/>
  <c r="C29335" i="29" s="1"/>
  <c r="C29336" i="29" s="1"/>
  <c r="C29337" i="29" s="1"/>
  <c r="C29338" i="29" s="1"/>
  <c r="C29339" i="29" s="1"/>
  <c r="C29340" i="29" s="1"/>
  <c r="C29341" i="29" s="1"/>
  <c r="C29342" i="29" s="1"/>
  <c r="C29343" i="29" s="1"/>
  <c r="C29344" i="29" s="1"/>
  <c r="C29345" i="29" s="1"/>
  <c r="C29346" i="29" s="1"/>
  <c r="C29347" i="29" s="1"/>
  <c r="C29348" i="29" s="1"/>
  <c r="C29349" i="29" s="1"/>
  <c r="C29350" i="29" s="1"/>
  <c r="C29351" i="29" s="1"/>
  <c r="C29352" i="29" s="1"/>
  <c r="C29353" i="29" s="1"/>
  <c r="C29354" i="29" s="1"/>
  <c r="C29355" i="29" s="1"/>
  <c r="C29356" i="29" s="1"/>
  <c r="C29357" i="29" s="1"/>
  <c r="C29358" i="29" s="1"/>
  <c r="C29359" i="29" s="1"/>
  <c r="C29360" i="29" s="1"/>
  <c r="C29361" i="29" s="1"/>
  <c r="C29362" i="29" s="1"/>
  <c r="C29363" i="29" s="1"/>
  <c r="C29364" i="29" s="1"/>
  <c r="C29365" i="29" s="1"/>
  <c r="C29366" i="29" s="1"/>
  <c r="C29367" i="29" s="1"/>
  <c r="C29368" i="29" s="1"/>
  <c r="C29369" i="29" s="1"/>
  <c r="C29370" i="29" s="1"/>
  <c r="C29371" i="29" s="1"/>
  <c r="C29372" i="29" s="1"/>
  <c r="C29373" i="29" s="1"/>
  <c r="C29374" i="29" s="1"/>
  <c r="C29375" i="29" s="1"/>
  <c r="C29376" i="29" s="1"/>
  <c r="C29377" i="29" s="1"/>
  <c r="C29378" i="29" s="1"/>
  <c r="C29379" i="29" s="1"/>
  <c r="C29380" i="29" s="1"/>
  <c r="C29381" i="29" s="1"/>
  <c r="C29382" i="29" s="1"/>
  <c r="C29383" i="29" s="1"/>
  <c r="C29384" i="29" s="1"/>
  <c r="C29385" i="29" s="1"/>
  <c r="C29386" i="29" s="1"/>
  <c r="C29387" i="29" s="1"/>
  <c r="C29388" i="29" s="1"/>
  <c r="C29389" i="29" s="1"/>
  <c r="C29390" i="29" s="1"/>
  <c r="C29391" i="29" s="1"/>
  <c r="C29392" i="29" s="1"/>
  <c r="C29393" i="29" s="1"/>
  <c r="C29394" i="29" s="1"/>
  <c r="C29395" i="29" s="1"/>
  <c r="C29396" i="29" s="1"/>
  <c r="C29397" i="29" s="1"/>
  <c r="C29398" i="29" s="1"/>
  <c r="C29399" i="29" s="1"/>
  <c r="C29400" i="29" s="1"/>
  <c r="C29401" i="29" s="1"/>
  <c r="C29402" i="29" s="1"/>
  <c r="C29403" i="29" s="1"/>
  <c r="C29404" i="29" s="1"/>
  <c r="C29405" i="29" s="1"/>
  <c r="C29406" i="29" s="1"/>
  <c r="C29407" i="29" s="1"/>
  <c r="C29408" i="29" s="1"/>
  <c r="C29409" i="29" s="1"/>
  <c r="C29410" i="29" s="1"/>
  <c r="C29411" i="29" s="1"/>
  <c r="C29412" i="29" s="1"/>
  <c r="C29413" i="29" s="1"/>
  <c r="C29414" i="29" s="1"/>
  <c r="C29415" i="29" s="1"/>
  <c r="C29416" i="29" s="1"/>
  <c r="C29417" i="29" s="1"/>
  <c r="C29418" i="29" s="1"/>
  <c r="C29419" i="29" s="1"/>
  <c r="C29420" i="29" s="1"/>
  <c r="C29421" i="29" s="1"/>
  <c r="C29422" i="29" s="1"/>
  <c r="C29423" i="29" s="1"/>
  <c r="C29424" i="29" s="1"/>
  <c r="C29425" i="29" s="1"/>
  <c r="C29426" i="29" s="1"/>
  <c r="C29427" i="29" s="1"/>
  <c r="C29428" i="29" s="1"/>
  <c r="C29429" i="29" s="1"/>
  <c r="C29430" i="29" s="1"/>
  <c r="C29431" i="29" s="1"/>
  <c r="C29432" i="29" s="1"/>
  <c r="C29433" i="29" s="1"/>
  <c r="C29434" i="29" s="1"/>
  <c r="C29435" i="29" s="1"/>
  <c r="C29436" i="29" s="1"/>
  <c r="C29437" i="29" s="1"/>
  <c r="C29438" i="29" s="1"/>
  <c r="C29439" i="29" s="1"/>
  <c r="C29440" i="29" s="1"/>
  <c r="C29441" i="29" s="1"/>
  <c r="C29442" i="29" s="1"/>
  <c r="C29443" i="29" s="1"/>
  <c r="C29444" i="29" s="1"/>
  <c r="C29445" i="29" s="1"/>
  <c r="C29446" i="29" s="1"/>
  <c r="C29447" i="29" s="1"/>
  <c r="C29448" i="29" s="1"/>
  <c r="C29449" i="29" s="1"/>
  <c r="C29450" i="29" s="1"/>
  <c r="C29451" i="29" s="1"/>
  <c r="C29452" i="29" s="1"/>
  <c r="C29453" i="29" s="1"/>
  <c r="C29454" i="29" s="1"/>
  <c r="C29455" i="29" s="1"/>
  <c r="C29456" i="29" s="1"/>
  <c r="C29457" i="29" s="1"/>
  <c r="C29458" i="29" s="1"/>
  <c r="C29459" i="29" s="1"/>
  <c r="C29460" i="29" s="1"/>
  <c r="C29461" i="29" s="1"/>
  <c r="C29462" i="29" s="1"/>
  <c r="C29463" i="29" s="1"/>
  <c r="C29464" i="29" s="1"/>
  <c r="C29465" i="29" s="1"/>
  <c r="C29466" i="29" s="1"/>
  <c r="C29467" i="29" s="1"/>
  <c r="C29468" i="29" s="1"/>
  <c r="C29469" i="29" s="1"/>
  <c r="C29470" i="29" s="1"/>
  <c r="C29471" i="29" s="1"/>
  <c r="C29472" i="29" s="1"/>
  <c r="C29473" i="29" s="1"/>
  <c r="C29474" i="29" s="1"/>
  <c r="C29475" i="29" s="1"/>
  <c r="C29476" i="29" s="1"/>
  <c r="C29477" i="29" s="1"/>
  <c r="C29478" i="29" s="1"/>
  <c r="C29479" i="29" s="1"/>
  <c r="C29480" i="29" s="1"/>
  <c r="C29481" i="29" s="1"/>
  <c r="C29482" i="29" s="1"/>
  <c r="C29483" i="29" s="1"/>
  <c r="C29484" i="29" s="1"/>
  <c r="C29485" i="29" s="1"/>
  <c r="C29486" i="29" s="1"/>
  <c r="C29487" i="29" s="1"/>
  <c r="C29488" i="29" s="1"/>
  <c r="C29489" i="29" s="1"/>
  <c r="C29490" i="29" s="1"/>
  <c r="C29491" i="29" s="1"/>
  <c r="C29492" i="29" s="1"/>
  <c r="C29493" i="29" s="1"/>
  <c r="C29494" i="29" s="1"/>
  <c r="C29495" i="29" s="1"/>
  <c r="C29496" i="29" s="1"/>
  <c r="C29497" i="29" s="1"/>
  <c r="C29498" i="29" s="1"/>
  <c r="C29499" i="29" s="1"/>
  <c r="C29500" i="29" s="1"/>
  <c r="C29501" i="29" s="1"/>
  <c r="C29502" i="29" s="1"/>
  <c r="C29503" i="29" s="1"/>
  <c r="C29504" i="29" s="1"/>
  <c r="C29505" i="29" s="1"/>
  <c r="C29506" i="29" s="1"/>
  <c r="C29507" i="29" s="1"/>
  <c r="C29508" i="29" s="1"/>
  <c r="C29509" i="29" s="1"/>
  <c r="C29510" i="29" s="1"/>
  <c r="C29511" i="29" s="1"/>
  <c r="C29512" i="29" s="1"/>
  <c r="C29513" i="29" s="1"/>
  <c r="C29514" i="29" s="1"/>
  <c r="C29515" i="29" s="1"/>
  <c r="C29516" i="29" s="1"/>
  <c r="C29517" i="29" s="1"/>
  <c r="C29518" i="29" s="1"/>
  <c r="C29519" i="29" s="1"/>
  <c r="C29520" i="29" s="1"/>
  <c r="C29521" i="29" s="1"/>
  <c r="C29522" i="29" s="1"/>
  <c r="C29523" i="29" s="1"/>
  <c r="C29524" i="29" s="1"/>
  <c r="C29525" i="29" s="1"/>
  <c r="C29526" i="29" s="1"/>
  <c r="C29527" i="29" s="1"/>
  <c r="C29528" i="29" s="1"/>
  <c r="C29529" i="29" s="1"/>
  <c r="C29530" i="29" s="1"/>
  <c r="C29531" i="29" s="1"/>
  <c r="C29532" i="29" s="1"/>
  <c r="C29533" i="29" s="1"/>
  <c r="C29534" i="29" s="1"/>
  <c r="C29535" i="29" s="1"/>
  <c r="C29536" i="29" s="1"/>
  <c r="C29537" i="29" s="1"/>
  <c r="C29538" i="29" s="1"/>
  <c r="C29539" i="29" s="1"/>
  <c r="C29540" i="29" s="1"/>
  <c r="C29541" i="29" s="1"/>
  <c r="C29542" i="29" s="1"/>
  <c r="C29543" i="29" s="1"/>
  <c r="C29544" i="29" s="1"/>
  <c r="C29545" i="29" s="1"/>
  <c r="C29546" i="29" s="1"/>
  <c r="C29547" i="29" s="1"/>
  <c r="C29548" i="29" s="1"/>
  <c r="C29549" i="29" s="1"/>
  <c r="C29550" i="29" s="1"/>
  <c r="C29551" i="29" s="1"/>
  <c r="C29552" i="29" s="1"/>
  <c r="C29553" i="29" s="1"/>
  <c r="C29554" i="29" s="1"/>
  <c r="C29555" i="29" s="1"/>
  <c r="C29556" i="29" s="1"/>
  <c r="C29557" i="29" s="1"/>
  <c r="C29558" i="29" s="1"/>
  <c r="C29559" i="29" s="1"/>
  <c r="C29560" i="29" s="1"/>
  <c r="C29561" i="29" s="1"/>
  <c r="C29562" i="29" s="1"/>
  <c r="C29563" i="29" s="1"/>
  <c r="C29564" i="29" s="1"/>
  <c r="C29565" i="29" s="1"/>
  <c r="C29566" i="29" s="1"/>
  <c r="C29567" i="29" s="1"/>
  <c r="C29568" i="29" s="1"/>
  <c r="C29569" i="29" s="1"/>
  <c r="C29570" i="29" s="1"/>
  <c r="C29571" i="29" s="1"/>
  <c r="C29572" i="29" s="1"/>
  <c r="C29573" i="29" s="1"/>
  <c r="C29574" i="29" s="1"/>
  <c r="C29575" i="29" s="1"/>
  <c r="C29576" i="29" s="1"/>
  <c r="C29577" i="29" s="1"/>
  <c r="C29578" i="29" s="1"/>
  <c r="C29579" i="29" s="1"/>
  <c r="C29580" i="29" s="1"/>
  <c r="C29581" i="29" s="1"/>
  <c r="C29582" i="29" s="1"/>
  <c r="C29583" i="29" s="1"/>
  <c r="C29584" i="29" s="1"/>
  <c r="C29585" i="29" s="1"/>
  <c r="C29586" i="29" s="1"/>
  <c r="C29587" i="29" s="1"/>
  <c r="C29588" i="29" s="1"/>
  <c r="C29589" i="29" s="1"/>
  <c r="C29590" i="29" s="1"/>
  <c r="C29591" i="29" s="1"/>
  <c r="C29592" i="29" s="1"/>
  <c r="C29593" i="29" s="1"/>
  <c r="C29594" i="29" s="1"/>
  <c r="C29595" i="29" s="1"/>
  <c r="C29596" i="29" s="1"/>
  <c r="C29597" i="29" s="1"/>
  <c r="C29598" i="29" s="1"/>
  <c r="C29599" i="29" s="1"/>
  <c r="C29600" i="29" s="1"/>
  <c r="C29601" i="29" s="1"/>
  <c r="C29602" i="29" s="1"/>
  <c r="C29603" i="29" s="1"/>
  <c r="C29604" i="29" s="1"/>
  <c r="C29605" i="29" s="1"/>
  <c r="C29606" i="29" s="1"/>
  <c r="C29607" i="29" s="1"/>
  <c r="C29608" i="29" s="1"/>
  <c r="C29609" i="29" s="1"/>
  <c r="C29610" i="29" s="1"/>
  <c r="D29592" i="29"/>
  <c r="D29593" i="29" s="1"/>
  <c r="D29594" i="29" s="1"/>
  <c r="D29595" i="29" s="1"/>
  <c r="D29596" i="29" s="1"/>
  <c r="D29597" i="29" s="1"/>
  <c r="D29598" i="29" s="1"/>
  <c r="D29599" i="29" s="1"/>
  <c r="D29600" i="29" s="1"/>
  <c r="D29601" i="29" s="1"/>
  <c r="D29602" i="29" s="1"/>
  <c r="D29603" i="29" s="1"/>
  <c r="D29604" i="29" s="1"/>
  <c r="D29605" i="29" s="1"/>
  <c r="D29606" i="29" s="1"/>
  <c r="D29607" i="29" s="1"/>
  <c r="D29608" i="29" s="1"/>
  <c r="D29609" i="29" s="1"/>
  <c r="D29610" i="29" s="1"/>
  <c r="D29611" i="29" s="1"/>
  <c r="D29612" i="29" s="1"/>
  <c r="D29613" i="29" s="1"/>
  <c r="D29614" i="29" s="1"/>
  <c r="D29615" i="29" s="1"/>
  <c r="D29616" i="29" s="1"/>
  <c r="D29617" i="29" s="1"/>
  <c r="D29618" i="29" s="1"/>
  <c r="D29619" i="29" s="1"/>
  <c r="D29620" i="29" s="1"/>
  <c r="D29621" i="29" s="1"/>
  <c r="D29622" i="29" s="1"/>
  <c r="D29623" i="29" s="1"/>
  <c r="D29624" i="29" s="1"/>
  <c r="D29625" i="29" s="1"/>
  <c r="D29626" i="29" s="1"/>
  <c r="D29627" i="29" s="1"/>
  <c r="D29628" i="29" s="1"/>
  <c r="D29629" i="29" s="1"/>
  <c r="D29630" i="29" s="1"/>
  <c r="D29631" i="29" s="1"/>
  <c r="D29632" i="29" s="1"/>
  <c r="D29633" i="29" s="1"/>
  <c r="D29634" i="29" s="1"/>
  <c r="D29635" i="29" s="1"/>
  <c r="D29636" i="29" s="1"/>
  <c r="D29637" i="29" s="1"/>
  <c r="D29638" i="29" s="1"/>
  <c r="D29639" i="29" s="1"/>
  <c r="D29640" i="29" s="1"/>
  <c r="D29641" i="29" s="1"/>
  <c r="D29642" i="29" s="1"/>
  <c r="D29643" i="29" s="1"/>
  <c r="D29644" i="29" s="1"/>
  <c r="D29645" i="29" s="1"/>
  <c r="D29646" i="29" s="1"/>
  <c r="D29647" i="29" s="1"/>
  <c r="D29648" i="29" s="1"/>
  <c r="D29649" i="29" s="1"/>
  <c r="D29650" i="29" s="1"/>
  <c r="D29651" i="29" s="1"/>
  <c r="D29652" i="29" s="1"/>
  <c r="D29653" i="29" s="1"/>
  <c r="D29654" i="29" s="1"/>
  <c r="D29655" i="29" s="1"/>
  <c r="D29656" i="29" s="1"/>
  <c r="D29657" i="29" s="1"/>
  <c r="D29658" i="29" s="1"/>
  <c r="D29659" i="29" s="1"/>
  <c r="D29660" i="29" s="1"/>
  <c r="D29661" i="29" s="1"/>
  <c r="D29662" i="29" s="1"/>
  <c r="D29663" i="29" s="1"/>
  <c r="D29664" i="29" s="1"/>
  <c r="D29665" i="29" s="1"/>
  <c r="D29666" i="29" s="1"/>
  <c r="D29667" i="29" s="1"/>
  <c r="D29668" i="29" s="1"/>
  <c r="D29669" i="29" s="1"/>
  <c r="D29670" i="29" s="1"/>
  <c r="D29671" i="29" s="1"/>
  <c r="D29672" i="29" s="1"/>
  <c r="D29673" i="29" s="1"/>
  <c r="D29674" i="29" s="1"/>
  <c r="D29675" i="29" s="1"/>
  <c r="D29676" i="29" s="1"/>
  <c r="D29677" i="29" s="1"/>
  <c r="D29678" i="29" s="1"/>
  <c r="D29679" i="29" s="1"/>
  <c r="D29680" i="29" s="1"/>
  <c r="D29681" i="29" s="1"/>
  <c r="D29682" i="29" s="1"/>
  <c r="D29683" i="29" s="1"/>
  <c r="D29684" i="29" s="1"/>
  <c r="D29685" i="29" s="1"/>
  <c r="D29686" i="29" s="1"/>
  <c r="D29687" i="29" s="1"/>
  <c r="D29688" i="29" s="1"/>
  <c r="D29689" i="29" s="1"/>
  <c r="D29690" i="29" s="1"/>
  <c r="D29691" i="29" s="1"/>
  <c r="D29692" i="29" s="1"/>
  <c r="D29693" i="29" s="1"/>
  <c r="D29694" i="29" s="1"/>
  <c r="D29695" i="29" s="1"/>
  <c r="D29696" i="29" s="1"/>
  <c r="D29697" i="29" s="1"/>
  <c r="D29698" i="29" s="1"/>
  <c r="D29699" i="29" s="1"/>
  <c r="D29700" i="29" s="1"/>
  <c r="D29701" i="29" s="1"/>
  <c r="D29702" i="29" s="1"/>
  <c r="D29703" i="29" s="1"/>
  <c r="D29704" i="29" s="1"/>
  <c r="D29705" i="29" s="1"/>
  <c r="D29706" i="29" s="1"/>
  <c r="D29707" i="29" s="1"/>
  <c r="D29708" i="29" s="1"/>
  <c r="D29709" i="29" s="1"/>
  <c r="D29710" i="29" s="1"/>
  <c r="D29711" i="29" s="1"/>
  <c r="D29712" i="29" s="1"/>
  <c r="D29713" i="29" s="1"/>
  <c r="D29714" i="29" s="1"/>
  <c r="D29715" i="29" s="1"/>
  <c r="D29716" i="29" s="1"/>
  <c r="D29717" i="29" s="1"/>
  <c r="D29718" i="29" s="1"/>
  <c r="D29719" i="29" s="1"/>
  <c r="D29720" i="29" s="1"/>
  <c r="D29721" i="29" s="1"/>
  <c r="D29722" i="29" s="1"/>
  <c r="D29723" i="29" s="1"/>
  <c r="D29724" i="29" s="1"/>
  <c r="D29725" i="29" s="1"/>
  <c r="D29726" i="29" s="1"/>
  <c r="D29727" i="29" s="1"/>
  <c r="D29728" i="29" s="1"/>
  <c r="D29729" i="29" s="1"/>
  <c r="D29730" i="29" s="1"/>
  <c r="D29731" i="29" s="1"/>
  <c r="D29732" i="29" s="1"/>
  <c r="D29733" i="29" s="1"/>
  <c r="D29734" i="29" s="1"/>
  <c r="D29735" i="29" s="1"/>
  <c r="D29736" i="29" s="1"/>
  <c r="D29737" i="29" s="1"/>
  <c r="D29738" i="29" s="1"/>
  <c r="D29739" i="29" s="1"/>
  <c r="D29740" i="29" s="1"/>
  <c r="D29741" i="29" s="1"/>
  <c r="D29742" i="29" s="1"/>
  <c r="D29743" i="29" s="1"/>
  <c r="D29744" i="29" s="1"/>
  <c r="D29745" i="29" s="1"/>
  <c r="D29746" i="29" s="1"/>
  <c r="D29747" i="29" s="1"/>
  <c r="D29748" i="29" s="1"/>
  <c r="D29749" i="29" s="1"/>
  <c r="D29750" i="29" s="1"/>
  <c r="D29751" i="29" s="1"/>
  <c r="D29752" i="29" s="1"/>
  <c r="D29753" i="29" s="1"/>
  <c r="D29754" i="29" s="1"/>
  <c r="D29755" i="29" s="1"/>
  <c r="D29756" i="29" s="1"/>
  <c r="D29757" i="29" s="1"/>
  <c r="D29758" i="29" s="1"/>
  <c r="D29759" i="29" s="1"/>
  <c r="D29760" i="29" s="1"/>
  <c r="D29761" i="29" s="1"/>
  <c r="D29762" i="29" s="1"/>
  <c r="D29763" i="29" s="1"/>
  <c r="D29764" i="29" s="1"/>
  <c r="D29765" i="29" s="1"/>
  <c r="D29766" i="29" s="1"/>
  <c r="D29767" i="29" s="1"/>
  <c r="D29768" i="29" s="1"/>
  <c r="D29769" i="29" s="1"/>
  <c r="D29770" i="29" s="1"/>
  <c r="D29771" i="29" s="1"/>
  <c r="D29772" i="29" s="1"/>
  <c r="D29773" i="29" s="1"/>
  <c r="D29774" i="29" s="1"/>
  <c r="D29775" i="29" s="1"/>
  <c r="D29776" i="29" s="1"/>
  <c r="D29777" i="29" s="1"/>
  <c r="D29778" i="29" s="1"/>
  <c r="D29779" i="29" s="1"/>
  <c r="D29780" i="29" s="1"/>
  <c r="D29781" i="29" s="1"/>
  <c r="D29782" i="29" s="1"/>
  <c r="D29783" i="29" s="1"/>
  <c r="D29784" i="29" s="1"/>
  <c r="D29785" i="29" s="1"/>
  <c r="D29786" i="29" s="1"/>
  <c r="D29787" i="29" s="1"/>
  <c r="D29788" i="29" s="1"/>
  <c r="D29789" i="29" s="1"/>
  <c r="D29790" i="29" s="1"/>
  <c r="D29791" i="29" s="1"/>
  <c r="D29792" i="29" s="1"/>
  <c r="D29793" i="29" s="1"/>
  <c r="D29794" i="29" s="1"/>
  <c r="D29795" i="29" s="1"/>
  <c r="D29796" i="29" s="1"/>
  <c r="D29797" i="29" s="1"/>
  <c r="D29798" i="29" s="1"/>
  <c r="D29799" i="29" s="1"/>
  <c r="D29800" i="29" s="1"/>
  <c r="D29801" i="29" s="1"/>
  <c r="D29802" i="29" s="1"/>
  <c r="D29803" i="29" s="1"/>
  <c r="D29804" i="29" s="1"/>
  <c r="D29805" i="29" s="1"/>
  <c r="D29806" i="29" s="1"/>
  <c r="D29807" i="29" s="1"/>
  <c r="D29808" i="29" s="1"/>
  <c r="D29809" i="29" s="1"/>
  <c r="D29810" i="29" s="1"/>
  <c r="D29811" i="29" s="1"/>
  <c r="D29812" i="29" s="1"/>
  <c r="D29813" i="29" s="1"/>
  <c r="D29814" i="29" s="1"/>
  <c r="D29815" i="29" s="1"/>
  <c r="D29816" i="29" s="1"/>
  <c r="D29817" i="29" s="1"/>
  <c r="D29818" i="29" s="1"/>
  <c r="D29819" i="29" s="1"/>
  <c r="D29820" i="29" s="1"/>
  <c r="D29821" i="29" s="1"/>
  <c r="D29822" i="29" s="1"/>
  <c r="D29823" i="29" s="1"/>
  <c r="D29824" i="29" s="1"/>
  <c r="D29825" i="29" s="1"/>
  <c r="D29826" i="29" s="1"/>
  <c r="D29827" i="29" s="1"/>
  <c r="D29828" i="29" s="1"/>
  <c r="D29829" i="29" s="1"/>
  <c r="D29830" i="29" s="1"/>
  <c r="D29831" i="29" s="1"/>
  <c r="D29832" i="29" s="1"/>
  <c r="D29833" i="29" s="1"/>
  <c r="D29834" i="29" s="1"/>
  <c r="D29835" i="29" s="1"/>
  <c r="D29836" i="29" s="1"/>
  <c r="D29837" i="29" s="1"/>
  <c r="D29838" i="29" s="1"/>
  <c r="D29839" i="29" s="1"/>
  <c r="D29840" i="29" s="1"/>
  <c r="D29841" i="29" s="1"/>
  <c r="D29842" i="29" s="1"/>
  <c r="D29843" i="29" s="1"/>
  <c r="D29844" i="29" s="1"/>
  <c r="D29845" i="29" s="1"/>
  <c r="D29846" i="29" s="1"/>
  <c r="D29847" i="29" s="1"/>
  <c r="D29848" i="29" s="1"/>
  <c r="D29849" i="29" s="1"/>
  <c r="D29850" i="29" s="1"/>
  <c r="D29851" i="29" s="1"/>
  <c r="D29852" i="29" s="1"/>
  <c r="D29853" i="29" s="1"/>
  <c r="D29854" i="29" s="1"/>
  <c r="D29855" i="29" s="1"/>
  <c r="D29856" i="29" s="1"/>
  <c r="D29857" i="29" s="1"/>
  <c r="D29858" i="29" s="1"/>
  <c r="D29859" i="29" s="1"/>
  <c r="D29860" i="29" s="1"/>
  <c r="D29861" i="29" s="1"/>
  <c r="D29862" i="29" s="1"/>
  <c r="D29863" i="29" s="1"/>
  <c r="D29864" i="29" s="1"/>
  <c r="D29865" i="29" s="1"/>
  <c r="D29866" i="29" s="1"/>
  <c r="D29867" i="29" s="1"/>
  <c r="D29868" i="29" s="1"/>
  <c r="D29869" i="29" s="1"/>
  <c r="D29870" i="29" s="1"/>
  <c r="D29871" i="29" s="1"/>
  <c r="D29872" i="29" s="1"/>
  <c r="D29873" i="29" s="1"/>
  <c r="D29874" i="29" s="1"/>
  <c r="D29875" i="29" s="1"/>
  <c r="D29876" i="29" s="1"/>
  <c r="D29877" i="29" s="1"/>
  <c r="D29878" i="29" s="1"/>
  <c r="D29879" i="29" s="1"/>
  <c r="D29880" i="29" s="1"/>
  <c r="D29881" i="29" s="1"/>
  <c r="D29882" i="29" s="1"/>
  <c r="D29883" i="29" s="1"/>
  <c r="D29884" i="29" s="1"/>
  <c r="D29885" i="29" s="1"/>
  <c r="D29886" i="29" s="1"/>
  <c r="D29887" i="29" s="1"/>
  <c r="D29888" i="29" s="1"/>
  <c r="D29889" i="29" s="1"/>
  <c r="D29890" i="29" s="1"/>
  <c r="D29891" i="29" s="1"/>
  <c r="D29892" i="29" s="1"/>
  <c r="D29893" i="29" s="1"/>
  <c r="D29894" i="29" s="1"/>
  <c r="D29895" i="29" s="1"/>
  <c r="D29896" i="29" s="1"/>
  <c r="D29897" i="29" s="1"/>
  <c r="D29898" i="29" s="1"/>
  <c r="D29899" i="29" s="1"/>
  <c r="D29900" i="29" s="1"/>
  <c r="D29901" i="29" s="1"/>
  <c r="D29902" i="29" s="1"/>
  <c r="D29903" i="29" s="1"/>
  <c r="D29904" i="29" s="1"/>
  <c r="D29905" i="29" s="1"/>
  <c r="D29906" i="29" s="1"/>
  <c r="D29907" i="29" s="1"/>
  <c r="D29908" i="29" s="1"/>
  <c r="D29909" i="29" s="1"/>
  <c r="D29910" i="29" s="1"/>
  <c r="D29911" i="29" s="1"/>
  <c r="D29912" i="29" s="1"/>
  <c r="D29913" i="29" s="1"/>
  <c r="D29914" i="29" s="1"/>
  <c r="D29915" i="29" s="1"/>
  <c r="D29916" i="29" s="1"/>
  <c r="D29917" i="29" s="1"/>
  <c r="D29918" i="29" s="1"/>
  <c r="D29919" i="29" s="1"/>
  <c r="D29920" i="29" s="1"/>
  <c r="D29921" i="29" s="1"/>
  <c r="D29922" i="29" s="1"/>
  <c r="D29923" i="29" s="1"/>
  <c r="D29924" i="29" s="1"/>
  <c r="D29925" i="29" s="1"/>
  <c r="D29926" i="29" s="1"/>
  <c r="D29927" i="29" s="1"/>
  <c r="D29928" i="29" s="1"/>
  <c r="D29929" i="29" s="1"/>
  <c r="D29930" i="29" s="1"/>
  <c r="D29931" i="29" s="1"/>
  <c r="D29932" i="29" s="1"/>
  <c r="D29933" i="29" s="1"/>
  <c r="D29934" i="29" s="1"/>
  <c r="D29935" i="29" s="1"/>
  <c r="D29936" i="29" s="1"/>
  <c r="D29937" i="29" s="1"/>
  <c r="D29938" i="29" s="1"/>
  <c r="D29939" i="29" s="1"/>
  <c r="D29940" i="29" s="1"/>
  <c r="D29941" i="29" s="1"/>
  <c r="D29942" i="29" s="1"/>
  <c r="D29943" i="29" s="1"/>
  <c r="D29944" i="29" s="1"/>
  <c r="D29945" i="29" s="1"/>
  <c r="D29946" i="29" s="1"/>
  <c r="D29947" i="29" s="1"/>
  <c r="D29948" i="29" s="1"/>
  <c r="D29949" i="29" s="1"/>
  <c r="D29950" i="29" s="1"/>
  <c r="D29951" i="29" s="1"/>
  <c r="D29952" i="29" s="1"/>
  <c r="D29953" i="29" s="1"/>
  <c r="D29954" i="29" s="1"/>
  <c r="D29955" i="29" s="1"/>
  <c r="B29612" i="29"/>
  <c r="B29613" i="29" s="1"/>
  <c r="B29614" i="29" s="1"/>
  <c r="B29615" i="29" s="1"/>
  <c r="B29616" i="29" s="1"/>
  <c r="B29617" i="29" s="1"/>
  <c r="B29618" i="29" s="1"/>
  <c r="B29619" i="29" s="1"/>
  <c r="B29620" i="29" s="1"/>
  <c r="B29621" i="29" s="1"/>
  <c r="B29622" i="29" s="1"/>
  <c r="B29623" i="29" s="1"/>
  <c r="B29624" i="29" s="1"/>
  <c r="B29625" i="29" s="1"/>
  <c r="B29626" i="29" s="1"/>
  <c r="B29627" i="29" s="1"/>
  <c r="B29628" i="29" s="1"/>
  <c r="B29629" i="29" s="1"/>
  <c r="B29630" i="29" s="1"/>
  <c r="B29631" i="29" s="1"/>
  <c r="B29632" i="29" s="1"/>
  <c r="B29633" i="29" s="1"/>
  <c r="B29634" i="29" s="1"/>
  <c r="B29635" i="29" s="1"/>
  <c r="B29636" i="29" s="1"/>
  <c r="B29637" i="29" s="1"/>
  <c r="B29638" i="29" s="1"/>
  <c r="B29639" i="29" s="1"/>
  <c r="B29640" i="29" s="1"/>
  <c r="B29641" i="29" s="1"/>
  <c r="B29642" i="29" s="1"/>
  <c r="B29643" i="29" s="1"/>
  <c r="B29644" i="29" s="1"/>
  <c r="B29645" i="29" s="1"/>
  <c r="B29646" i="29" s="1"/>
  <c r="B29647" i="29" s="1"/>
  <c r="B29648" i="29" s="1"/>
  <c r="B29649" i="29" s="1"/>
  <c r="B29650" i="29" s="1"/>
  <c r="B29651" i="29" s="1"/>
  <c r="B29652" i="29" s="1"/>
  <c r="B29653" i="29" s="1"/>
  <c r="B29654" i="29" s="1"/>
  <c r="B29655" i="29" s="1"/>
  <c r="B29656" i="29" s="1"/>
  <c r="B29657" i="29" s="1"/>
  <c r="B29658" i="29" s="1"/>
  <c r="B29659" i="29" s="1"/>
  <c r="B29660" i="29" s="1"/>
  <c r="B29661" i="29" s="1"/>
  <c r="B29662" i="29" s="1"/>
  <c r="B29663" i="29" s="1"/>
  <c r="B29664" i="29" s="1"/>
  <c r="B29665" i="29" s="1"/>
  <c r="B29666" i="29" s="1"/>
  <c r="B29667" i="29" s="1"/>
  <c r="B29668" i="29" s="1"/>
  <c r="B29669" i="29" s="1"/>
  <c r="B29670" i="29" s="1"/>
  <c r="B29671" i="29" s="1"/>
  <c r="B29672" i="29" s="1"/>
  <c r="B29673" i="29" s="1"/>
  <c r="B29674" i="29" s="1"/>
  <c r="B29675" i="29" s="1"/>
  <c r="B29676" i="29" s="1"/>
  <c r="B29677" i="29" s="1"/>
  <c r="B29678" i="29" s="1"/>
  <c r="B29679" i="29" s="1"/>
  <c r="B29680" i="29" s="1"/>
  <c r="B29681" i="29" s="1"/>
  <c r="B29682" i="29" s="1"/>
  <c r="B29683" i="29" s="1"/>
  <c r="B29684" i="29" s="1"/>
  <c r="B29685" i="29" s="1"/>
  <c r="B29686" i="29" s="1"/>
  <c r="B29687" i="29" s="1"/>
  <c r="B29688" i="29" s="1"/>
  <c r="B29689" i="29" s="1"/>
  <c r="B29690" i="29" s="1"/>
  <c r="B29691" i="29" s="1"/>
  <c r="B29692" i="29" s="1"/>
  <c r="B29693" i="29" s="1"/>
  <c r="B29694" i="29" s="1"/>
  <c r="B29695" i="29" s="1"/>
  <c r="B29696" i="29" s="1"/>
  <c r="B29697" i="29" s="1"/>
  <c r="B29698" i="29" s="1"/>
  <c r="B29699" i="29" s="1"/>
  <c r="B29700" i="29" s="1"/>
  <c r="B29701" i="29" s="1"/>
  <c r="B29702" i="29" s="1"/>
  <c r="B29703" i="29" s="1"/>
  <c r="B29704" i="29" s="1"/>
  <c r="B29705" i="29" s="1"/>
  <c r="B29706" i="29" s="1"/>
  <c r="B29707" i="29" s="1"/>
  <c r="B29708" i="29" s="1"/>
  <c r="B29709" i="29" s="1"/>
  <c r="B29710" i="29" s="1"/>
  <c r="B29711" i="29" s="1"/>
  <c r="B29712" i="29" s="1"/>
  <c r="B29713" i="29" s="1"/>
  <c r="B29714" i="29" s="1"/>
  <c r="B29715" i="29" s="1"/>
  <c r="B29716" i="29" s="1"/>
  <c r="B29717" i="29" s="1"/>
  <c r="B29718" i="29" s="1"/>
  <c r="B29719" i="29" s="1"/>
  <c r="B29720" i="29" s="1"/>
  <c r="B29721" i="29" s="1"/>
  <c r="B29722" i="29" s="1"/>
  <c r="B29723" i="29" s="1"/>
  <c r="B29724" i="29" s="1"/>
  <c r="B29725" i="29" s="1"/>
  <c r="B29726" i="29" s="1"/>
  <c r="B29727" i="29" s="1"/>
  <c r="B29728" i="29" s="1"/>
  <c r="B29729" i="29" s="1"/>
  <c r="B29730" i="29" s="1"/>
  <c r="B29731" i="29" s="1"/>
  <c r="B29732" i="29" s="1"/>
  <c r="B29733" i="29" s="1"/>
  <c r="B29734" i="29" s="1"/>
  <c r="B29735" i="29" s="1"/>
  <c r="B29736" i="29" s="1"/>
  <c r="B29737" i="29" s="1"/>
  <c r="B29738" i="29" s="1"/>
  <c r="B29739" i="29" s="1"/>
  <c r="B29740" i="29" s="1"/>
  <c r="B29741" i="29" s="1"/>
  <c r="B29742" i="29" s="1"/>
  <c r="B29743" i="29" s="1"/>
  <c r="B29744" i="29" s="1"/>
  <c r="B29745" i="29" s="1"/>
  <c r="B29746" i="29" s="1"/>
  <c r="B29747" i="29" s="1"/>
  <c r="B29748" i="29" s="1"/>
  <c r="B29749" i="29" s="1"/>
  <c r="B29750" i="29" s="1"/>
  <c r="B29751" i="29" s="1"/>
  <c r="B29752" i="29" s="1"/>
  <c r="B29753" i="29" s="1"/>
  <c r="B29754" i="29" s="1"/>
  <c r="B29755" i="29" s="1"/>
  <c r="B29756" i="29" s="1"/>
  <c r="B29757" i="29" s="1"/>
  <c r="B29758" i="29" s="1"/>
  <c r="B29759" i="29" s="1"/>
  <c r="B29760" i="29" s="1"/>
  <c r="B29761" i="29" s="1"/>
  <c r="B29762" i="29" s="1"/>
  <c r="B29763" i="29" s="1"/>
  <c r="B29764" i="29" s="1"/>
  <c r="B29765" i="29" s="1"/>
  <c r="B29766" i="29" s="1"/>
  <c r="B29767" i="29" s="1"/>
  <c r="B29768" i="29" s="1"/>
  <c r="B29769" i="29" s="1"/>
  <c r="B29770" i="29" s="1"/>
  <c r="B29771" i="29" s="1"/>
  <c r="B29772" i="29" s="1"/>
  <c r="B29773" i="29" s="1"/>
  <c r="B29774" i="29" s="1"/>
  <c r="B29775" i="29" s="1"/>
  <c r="B29776" i="29" s="1"/>
  <c r="B29777" i="29" s="1"/>
  <c r="B29778" i="29" s="1"/>
  <c r="B29779" i="29" s="1"/>
  <c r="B29780" i="29" s="1"/>
  <c r="B29781" i="29" s="1"/>
  <c r="B29782" i="29" s="1"/>
  <c r="B29783" i="29" s="1"/>
  <c r="B29784" i="29" s="1"/>
  <c r="B29785" i="29" s="1"/>
  <c r="B29786" i="29" s="1"/>
  <c r="B29787" i="29" s="1"/>
  <c r="B29788" i="29" s="1"/>
  <c r="B29789" i="29" s="1"/>
  <c r="B29790" i="29" s="1"/>
  <c r="B29791" i="29" s="1"/>
  <c r="B29792" i="29" s="1"/>
  <c r="B29793" i="29" s="1"/>
  <c r="B29794" i="29" s="1"/>
  <c r="B29795" i="29" s="1"/>
  <c r="B29796" i="29" s="1"/>
  <c r="B29797" i="29" s="1"/>
  <c r="B29798" i="29" s="1"/>
  <c r="B29799" i="29" s="1"/>
  <c r="B29800" i="29" s="1"/>
  <c r="B29801" i="29" s="1"/>
  <c r="B29802" i="29" s="1"/>
  <c r="B29803" i="29" s="1"/>
  <c r="B29804" i="29" s="1"/>
  <c r="B29805" i="29" s="1"/>
  <c r="B29806" i="29" s="1"/>
  <c r="B29807" i="29" s="1"/>
  <c r="B29808" i="29" s="1"/>
  <c r="B29809" i="29" s="1"/>
  <c r="B29810" i="29" s="1"/>
  <c r="B29811" i="29" s="1"/>
  <c r="B29812" i="29" s="1"/>
  <c r="B29813" i="29" s="1"/>
  <c r="B29814" i="29" s="1"/>
  <c r="B29815" i="29" s="1"/>
  <c r="B29816" i="29" s="1"/>
  <c r="B29817" i="29" s="1"/>
  <c r="B29818" i="29" s="1"/>
  <c r="B29819" i="29" s="1"/>
  <c r="B29820" i="29" s="1"/>
  <c r="B29821" i="29" s="1"/>
  <c r="B29822" i="29" s="1"/>
  <c r="B29823" i="29" s="1"/>
  <c r="B29824" i="29" s="1"/>
  <c r="B29825" i="29" s="1"/>
  <c r="B29826" i="29" s="1"/>
  <c r="B29827" i="29" s="1"/>
  <c r="B29828" i="29" s="1"/>
  <c r="B29829" i="29" s="1"/>
  <c r="B29830" i="29" s="1"/>
  <c r="B29831" i="29" s="1"/>
  <c r="B29832" i="29" s="1"/>
  <c r="B29833" i="29" s="1"/>
  <c r="B29834" i="29" s="1"/>
  <c r="B29835" i="29" s="1"/>
  <c r="B29836" i="29" s="1"/>
  <c r="B29837" i="29" s="1"/>
  <c r="B29838" i="29" s="1"/>
  <c r="B29839" i="29" s="1"/>
  <c r="B29840" i="29" s="1"/>
  <c r="B29841" i="29" s="1"/>
  <c r="B29842" i="29" s="1"/>
  <c r="B29843" i="29" s="1"/>
  <c r="B29844" i="29" s="1"/>
  <c r="B29845" i="29" s="1"/>
  <c r="B29846" i="29" s="1"/>
  <c r="B29847" i="29" s="1"/>
  <c r="B29848" i="29" s="1"/>
  <c r="B29849" i="29" s="1"/>
  <c r="B29850" i="29" s="1"/>
  <c r="B29851" i="29" s="1"/>
  <c r="B29852" i="29" s="1"/>
  <c r="B29853" i="29" s="1"/>
  <c r="B29854" i="29" s="1"/>
  <c r="B29855" i="29" s="1"/>
  <c r="B29856" i="29" s="1"/>
  <c r="B29857" i="29" s="1"/>
  <c r="B29858" i="29" s="1"/>
  <c r="B29859" i="29" s="1"/>
  <c r="B29860" i="29" s="1"/>
  <c r="B29861" i="29" s="1"/>
  <c r="B29862" i="29" s="1"/>
  <c r="B29863" i="29" s="1"/>
  <c r="B29864" i="29" s="1"/>
  <c r="B29865" i="29" s="1"/>
  <c r="B29866" i="29" s="1"/>
  <c r="B29867" i="29" s="1"/>
  <c r="B29868" i="29" s="1"/>
  <c r="B29869" i="29" s="1"/>
  <c r="B29870" i="29" s="1"/>
  <c r="B29871" i="29" s="1"/>
  <c r="B29872" i="29" s="1"/>
  <c r="B29873" i="29" s="1"/>
  <c r="B29874" i="29" s="1"/>
  <c r="B29875" i="29" s="1"/>
  <c r="B29876" i="29" s="1"/>
  <c r="B29877" i="29" s="1"/>
  <c r="B29878" i="29" s="1"/>
  <c r="B29879" i="29" s="1"/>
  <c r="B29880" i="29" s="1"/>
  <c r="B29881" i="29" s="1"/>
  <c r="B29882" i="29" s="1"/>
  <c r="B29883" i="29" s="1"/>
  <c r="B29884" i="29" s="1"/>
  <c r="B29885" i="29" s="1"/>
  <c r="B29886" i="29" s="1"/>
  <c r="B29887" i="29" s="1"/>
  <c r="B29888" i="29" s="1"/>
  <c r="B29889" i="29" s="1"/>
  <c r="B29890" i="29" s="1"/>
  <c r="B29891" i="29" s="1"/>
  <c r="B29892" i="29" s="1"/>
  <c r="B29893" i="29" s="1"/>
  <c r="B29894" i="29" s="1"/>
  <c r="B29895" i="29" s="1"/>
  <c r="B29896" i="29" s="1"/>
  <c r="B29897" i="29" s="1"/>
  <c r="B29898" i="29" s="1"/>
  <c r="B29899" i="29" s="1"/>
  <c r="B29900" i="29" s="1"/>
  <c r="B29901" i="29" s="1"/>
  <c r="B29902" i="29" s="1"/>
  <c r="B29903" i="29" s="1"/>
  <c r="B29904" i="29" s="1"/>
  <c r="B29905" i="29" s="1"/>
  <c r="B29906" i="29" s="1"/>
  <c r="B29907" i="29" s="1"/>
  <c r="B29908" i="29" s="1"/>
  <c r="B29909" i="29" s="1"/>
  <c r="B29910" i="29" s="1"/>
  <c r="B29911" i="29" s="1"/>
  <c r="B29912" i="29" s="1"/>
  <c r="B29913" i="29" s="1"/>
  <c r="B29914" i="29" s="1"/>
  <c r="B29915" i="29" s="1"/>
  <c r="B29916" i="29" s="1"/>
  <c r="B29917" i="29" s="1"/>
  <c r="B29918" i="29" s="1"/>
  <c r="B29919" i="29" s="1"/>
  <c r="B29920" i="29" s="1"/>
  <c r="B29921" i="29" s="1"/>
  <c r="B29922" i="29" s="1"/>
  <c r="B29923" i="29" s="1"/>
  <c r="B29924" i="29" s="1"/>
  <c r="B29925" i="29" s="1"/>
  <c r="B29926" i="29" s="1"/>
  <c r="B29927" i="29" s="1"/>
  <c r="B29928" i="29" s="1"/>
  <c r="B29929" i="29" s="1"/>
  <c r="B29930" i="29" s="1"/>
  <c r="B29931" i="29" s="1"/>
  <c r="B29932" i="29" s="1"/>
  <c r="B29933" i="29" s="1"/>
  <c r="B29934" i="29" s="1"/>
  <c r="B29935" i="29" s="1"/>
  <c r="B29936" i="29" s="1"/>
  <c r="B29937" i="29" s="1"/>
  <c r="B29938" i="29" s="1"/>
  <c r="B29939" i="29" s="1"/>
  <c r="B29940" i="29" s="1"/>
  <c r="B29941" i="29" s="1"/>
  <c r="B29942" i="29" s="1"/>
  <c r="B29943" i="29" s="1"/>
  <c r="B29944" i="29" s="1"/>
  <c r="B29945" i="29" s="1"/>
  <c r="B29946" i="29" s="1"/>
  <c r="B29947" i="29" s="1"/>
  <c r="B29948" i="29" s="1"/>
  <c r="B29949" i="29" s="1"/>
  <c r="B29950" i="29" s="1"/>
  <c r="B29951" i="29" s="1"/>
  <c r="B29952" i="29" s="1"/>
  <c r="B29953" i="29" s="1"/>
  <c r="B29954" i="29" s="1"/>
  <c r="B29955" i="29" s="1"/>
  <c r="B29956" i="29" s="1"/>
  <c r="B29957" i="29" s="1"/>
  <c r="B29958" i="29" s="1"/>
  <c r="B29959" i="29" s="1"/>
  <c r="B29960" i="29" s="1"/>
  <c r="B29961" i="29" s="1"/>
  <c r="B29962" i="29" s="1"/>
  <c r="B29963" i="29" s="1"/>
  <c r="B29964" i="29" s="1"/>
  <c r="B29965" i="29" s="1"/>
  <c r="B29966" i="29" s="1"/>
  <c r="B29967" i="29" s="1"/>
  <c r="B29968" i="29" s="1"/>
  <c r="B29969" i="29" s="1"/>
  <c r="B29970" i="29" s="1"/>
  <c r="B29971" i="29" s="1"/>
  <c r="B29972" i="29" s="1"/>
  <c r="B29973" i="29" s="1"/>
  <c r="B29974" i="29" s="1"/>
  <c r="B29975" i="29" s="1"/>
  <c r="C29612" i="29"/>
  <c r="C29613" i="29" s="1"/>
  <c r="C29614" i="29" s="1"/>
  <c r="C29615" i="29" s="1"/>
  <c r="C29616" i="29" s="1"/>
  <c r="C29617" i="29" s="1"/>
  <c r="C29618" i="29" s="1"/>
  <c r="C29619" i="29" s="1"/>
  <c r="C29620" i="29" s="1"/>
  <c r="C29621" i="29" s="1"/>
  <c r="C29622" i="29" s="1"/>
  <c r="C29623" i="29" s="1"/>
  <c r="C29624" i="29" s="1"/>
  <c r="C29625" i="29" s="1"/>
  <c r="C29626" i="29" s="1"/>
  <c r="C29627" i="29" s="1"/>
  <c r="C29628" i="29" s="1"/>
  <c r="C29629" i="29" s="1"/>
  <c r="C29630" i="29" s="1"/>
  <c r="C29631" i="29" s="1"/>
  <c r="C29632" i="29" s="1"/>
  <c r="C29633" i="29" s="1"/>
  <c r="C29634" i="29" s="1"/>
  <c r="C29635" i="29" s="1"/>
  <c r="C29636" i="29" s="1"/>
  <c r="C29637" i="29" s="1"/>
  <c r="C29638" i="29" s="1"/>
  <c r="C29639" i="29" s="1"/>
  <c r="C29640" i="29" s="1"/>
  <c r="C29641" i="29" s="1"/>
  <c r="C29642" i="29" s="1"/>
  <c r="C29643" i="29" s="1"/>
  <c r="C29644" i="29" s="1"/>
  <c r="C29645" i="29" s="1"/>
  <c r="C29646" i="29" s="1"/>
  <c r="C29647" i="29" s="1"/>
  <c r="C29648" i="29" s="1"/>
  <c r="C29649" i="29" s="1"/>
  <c r="C29650" i="29" s="1"/>
  <c r="C29651" i="29" s="1"/>
  <c r="C29652" i="29" s="1"/>
  <c r="C29653" i="29" s="1"/>
  <c r="C29654" i="29" s="1"/>
  <c r="C29655" i="29" s="1"/>
  <c r="C29656" i="29" s="1"/>
  <c r="C29657" i="29" s="1"/>
  <c r="C29658" i="29" s="1"/>
  <c r="C29659" i="29" s="1"/>
  <c r="C29660" i="29" s="1"/>
  <c r="C29661" i="29" s="1"/>
  <c r="C29662" i="29" s="1"/>
  <c r="C29663" i="29" s="1"/>
  <c r="C29664" i="29" s="1"/>
  <c r="C29665" i="29" s="1"/>
  <c r="C29666" i="29" s="1"/>
  <c r="C29667" i="29" s="1"/>
  <c r="C29668" i="29" s="1"/>
  <c r="C29669" i="29" s="1"/>
  <c r="C29670" i="29" s="1"/>
  <c r="C29671" i="29" s="1"/>
  <c r="C29672" i="29" s="1"/>
  <c r="C29673" i="29" s="1"/>
  <c r="C29674" i="29" s="1"/>
  <c r="C29675" i="29" s="1"/>
  <c r="C29676" i="29" s="1"/>
  <c r="C29677" i="29" s="1"/>
  <c r="C29678" i="29" s="1"/>
  <c r="C29679" i="29" s="1"/>
  <c r="C29680" i="29" s="1"/>
  <c r="C29681" i="29" s="1"/>
  <c r="C29682" i="29" s="1"/>
  <c r="C29683" i="29" s="1"/>
  <c r="C29684" i="29" s="1"/>
  <c r="C29685" i="29" s="1"/>
  <c r="C29686" i="29" s="1"/>
  <c r="C29687" i="29" s="1"/>
  <c r="C29688" i="29" s="1"/>
  <c r="C29689" i="29" s="1"/>
  <c r="C29690" i="29" s="1"/>
  <c r="C29691" i="29" s="1"/>
  <c r="C29692" i="29" s="1"/>
  <c r="C29693" i="29" s="1"/>
  <c r="C29694" i="29" s="1"/>
  <c r="C29695" i="29" s="1"/>
  <c r="C29696" i="29" s="1"/>
  <c r="C29697" i="29" s="1"/>
  <c r="C29698" i="29" s="1"/>
  <c r="C29699" i="29" s="1"/>
  <c r="C29700" i="29" s="1"/>
  <c r="C29701" i="29" s="1"/>
  <c r="C29702" i="29" s="1"/>
  <c r="C29703" i="29" s="1"/>
  <c r="C29704" i="29" s="1"/>
  <c r="C29705" i="29" s="1"/>
  <c r="C29706" i="29" s="1"/>
  <c r="C29707" i="29" s="1"/>
  <c r="C29708" i="29" s="1"/>
  <c r="C29709" i="29" s="1"/>
  <c r="C29710" i="29" s="1"/>
  <c r="C29711" i="29" s="1"/>
  <c r="C29712" i="29" s="1"/>
  <c r="C29713" i="29" s="1"/>
  <c r="C29714" i="29" s="1"/>
  <c r="C29715" i="29" s="1"/>
  <c r="C29716" i="29" s="1"/>
  <c r="C29717" i="29" s="1"/>
  <c r="C29718" i="29" s="1"/>
  <c r="C29719" i="29" s="1"/>
  <c r="C29720" i="29" s="1"/>
  <c r="C29721" i="29" s="1"/>
  <c r="C29722" i="29" s="1"/>
  <c r="C29723" i="29" s="1"/>
  <c r="C29724" i="29" s="1"/>
  <c r="C29725" i="29" s="1"/>
  <c r="C29726" i="29" s="1"/>
  <c r="C29727" i="29" s="1"/>
  <c r="C29728" i="29" s="1"/>
  <c r="C29729" i="29" s="1"/>
  <c r="C29730" i="29" s="1"/>
  <c r="C29731" i="29" s="1"/>
  <c r="C29732" i="29" s="1"/>
  <c r="C29733" i="29" s="1"/>
  <c r="C29734" i="29" s="1"/>
  <c r="C29735" i="29" s="1"/>
  <c r="C29736" i="29" s="1"/>
  <c r="C29737" i="29" s="1"/>
  <c r="C29738" i="29" s="1"/>
  <c r="C29739" i="29" s="1"/>
  <c r="C29740" i="29" s="1"/>
  <c r="C29741" i="29" s="1"/>
  <c r="C29742" i="29" s="1"/>
  <c r="C29743" i="29" s="1"/>
  <c r="C29744" i="29" s="1"/>
  <c r="C29745" i="29" s="1"/>
  <c r="C29746" i="29" s="1"/>
  <c r="C29747" i="29" s="1"/>
  <c r="C29748" i="29" s="1"/>
  <c r="C29749" i="29" s="1"/>
  <c r="C29750" i="29" s="1"/>
  <c r="C29751" i="29" s="1"/>
  <c r="C29752" i="29" s="1"/>
  <c r="C29753" i="29" s="1"/>
  <c r="C29754" i="29" s="1"/>
  <c r="C29755" i="29" s="1"/>
  <c r="C29756" i="29" s="1"/>
  <c r="C29757" i="29" s="1"/>
  <c r="C29758" i="29" s="1"/>
  <c r="C29759" i="29" s="1"/>
  <c r="C29760" i="29" s="1"/>
  <c r="C29761" i="29" s="1"/>
  <c r="C29762" i="29" s="1"/>
  <c r="C29763" i="29" s="1"/>
  <c r="C29764" i="29" s="1"/>
  <c r="C29765" i="29" s="1"/>
  <c r="C29766" i="29" s="1"/>
  <c r="C29767" i="29" s="1"/>
  <c r="C29768" i="29" s="1"/>
  <c r="C29769" i="29" s="1"/>
  <c r="C29770" i="29" s="1"/>
  <c r="C29771" i="29" s="1"/>
  <c r="C29772" i="29" s="1"/>
  <c r="C29773" i="29" s="1"/>
  <c r="C29774" i="29" s="1"/>
  <c r="C29775" i="29" s="1"/>
  <c r="C29776" i="29" s="1"/>
  <c r="C29777" i="29" s="1"/>
  <c r="C29778" i="29" s="1"/>
  <c r="C29779" i="29" s="1"/>
  <c r="C29780" i="29" s="1"/>
  <c r="C29781" i="29" s="1"/>
  <c r="C29782" i="29" s="1"/>
  <c r="C29783" i="29" s="1"/>
  <c r="C29784" i="29" s="1"/>
  <c r="C29785" i="29" s="1"/>
  <c r="C29786" i="29" s="1"/>
  <c r="C29787" i="29" s="1"/>
  <c r="C29788" i="29" s="1"/>
  <c r="C29789" i="29" s="1"/>
  <c r="C29790" i="29" s="1"/>
  <c r="C29791" i="29" s="1"/>
  <c r="C29792" i="29" s="1"/>
  <c r="C29793" i="29" s="1"/>
  <c r="C29794" i="29" s="1"/>
  <c r="C29795" i="29" s="1"/>
  <c r="C29796" i="29" s="1"/>
  <c r="C29797" i="29" s="1"/>
  <c r="C29798" i="29" s="1"/>
  <c r="C29799" i="29" s="1"/>
  <c r="C29800" i="29" s="1"/>
  <c r="C29801" i="29" s="1"/>
  <c r="C29802" i="29" s="1"/>
  <c r="C29803" i="29" s="1"/>
  <c r="C29804" i="29" s="1"/>
  <c r="C29805" i="29" s="1"/>
  <c r="C29806" i="29" s="1"/>
  <c r="C29807" i="29" s="1"/>
  <c r="C29808" i="29" s="1"/>
  <c r="C29809" i="29" s="1"/>
  <c r="C29810" i="29" s="1"/>
  <c r="C29811" i="29" s="1"/>
  <c r="C29812" i="29" s="1"/>
  <c r="C29813" i="29" s="1"/>
  <c r="C29814" i="29" s="1"/>
  <c r="C29815" i="29" s="1"/>
  <c r="C29816" i="29" s="1"/>
  <c r="C29817" i="29" s="1"/>
  <c r="C29818" i="29" s="1"/>
  <c r="C29819" i="29" s="1"/>
  <c r="C29820" i="29" s="1"/>
  <c r="C29821" i="29" s="1"/>
  <c r="C29822" i="29" s="1"/>
  <c r="C29823" i="29" s="1"/>
  <c r="C29824" i="29" s="1"/>
  <c r="C29825" i="29" s="1"/>
  <c r="C29826" i="29" s="1"/>
  <c r="C29827" i="29" s="1"/>
  <c r="C29828" i="29" s="1"/>
  <c r="C29829" i="29" s="1"/>
  <c r="C29830" i="29" s="1"/>
  <c r="C29831" i="29" s="1"/>
  <c r="C29832" i="29" s="1"/>
  <c r="C29833" i="29" s="1"/>
  <c r="C29834" i="29" s="1"/>
  <c r="C29835" i="29" s="1"/>
  <c r="C29836" i="29" s="1"/>
  <c r="C29837" i="29" s="1"/>
  <c r="C29838" i="29" s="1"/>
  <c r="C29839" i="29" s="1"/>
  <c r="C29840" i="29" s="1"/>
  <c r="C29841" i="29" s="1"/>
  <c r="C29842" i="29" s="1"/>
  <c r="C29843" i="29" s="1"/>
  <c r="C29844" i="29" s="1"/>
  <c r="C29845" i="29" s="1"/>
  <c r="C29846" i="29" s="1"/>
  <c r="C29847" i="29" s="1"/>
  <c r="C29848" i="29" s="1"/>
  <c r="C29849" i="29" s="1"/>
  <c r="C29850" i="29" s="1"/>
  <c r="C29851" i="29" s="1"/>
  <c r="C29852" i="29" s="1"/>
  <c r="C29853" i="29" s="1"/>
  <c r="C29854" i="29" s="1"/>
  <c r="C29855" i="29" s="1"/>
  <c r="C29856" i="29" s="1"/>
  <c r="C29857" i="29" s="1"/>
  <c r="C29858" i="29" s="1"/>
  <c r="C29859" i="29" s="1"/>
  <c r="C29860" i="29" s="1"/>
  <c r="C29861" i="29" s="1"/>
  <c r="C29862" i="29" s="1"/>
  <c r="C29863" i="29" s="1"/>
  <c r="C29864" i="29" s="1"/>
  <c r="C29865" i="29" s="1"/>
  <c r="C29866" i="29" s="1"/>
  <c r="C29867" i="29" s="1"/>
  <c r="C29868" i="29" s="1"/>
  <c r="C29869" i="29" s="1"/>
  <c r="C29870" i="29" s="1"/>
  <c r="C29871" i="29" s="1"/>
  <c r="C29872" i="29" s="1"/>
  <c r="C29873" i="29" s="1"/>
  <c r="C29874" i="29" s="1"/>
  <c r="C29875" i="29" s="1"/>
  <c r="C29876" i="29" s="1"/>
  <c r="C29877" i="29" s="1"/>
  <c r="C29878" i="29" s="1"/>
  <c r="C29879" i="29" s="1"/>
  <c r="C29880" i="29" s="1"/>
  <c r="C29881" i="29" s="1"/>
  <c r="C29882" i="29" s="1"/>
  <c r="C29883" i="29" s="1"/>
  <c r="C29884" i="29" s="1"/>
  <c r="C29885" i="29" s="1"/>
  <c r="C29886" i="29" s="1"/>
  <c r="C29887" i="29" s="1"/>
  <c r="C29888" i="29" s="1"/>
  <c r="C29889" i="29" s="1"/>
  <c r="C29890" i="29" s="1"/>
  <c r="C29891" i="29" s="1"/>
  <c r="C29892" i="29" s="1"/>
  <c r="C29893" i="29" s="1"/>
  <c r="C29894" i="29" s="1"/>
  <c r="C29895" i="29" s="1"/>
  <c r="C29896" i="29" s="1"/>
  <c r="C29897" i="29" s="1"/>
  <c r="C29898" i="29" s="1"/>
  <c r="C29899" i="29" s="1"/>
  <c r="C29900" i="29" s="1"/>
  <c r="C29901" i="29" s="1"/>
  <c r="C29902" i="29" s="1"/>
  <c r="C29903" i="29" s="1"/>
  <c r="C29904" i="29" s="1"/>
  <c r="C29905" i="29" s="1"/>
  <c r="C29906" i="29" s="1"/>
  <c r="C29907" i="29" s="1"/>
  <c r="C29908" i="29" s="1"/>
  <c r="C29909" i="29" s="1"/>
  <c r="C29910" i="29" s="1"/>
  <c r="C29911" i="29" s="1"/>
  <c r="C29912" i="29" s="1"/>
  <c r="C29913" i="29" s="1"/>
  <c r="C29914" i="29" s="1"/>
  <c r="C29915" i="29" s="1"/>
  <c r="C29916" i="29" s="1"/>
  <c r="C29917" i="29" s="1"/>
  <c r="C29918" i="29" s="1"/>
  <c r="C29919" i="29" s="1"/>
  <c r="C29920" i="29" s="1"/>
  <c r="C29921" i="29" s="1"/>
  <c r="C29922" i="29" s="1"/>
  <c r="C29923" i="29" s="1"/>
  <c r="C29924" i="29" s="1"/>
  <c r="C29925" i="29" s="1"/>
  <c r="C29926" i="29" s="1"/>
  <c r="C29927" i="29" s="1"/>
  <c r="C29928" i="29" s="1"/>
  <c r="C29929" i="29" s="1"/>
  <c r="C29930" i="29" s="1"/>
  <c r="C29931" i="29" s="1"/>
  <c r="C29932" i="29" s="1"/>
  <c r="C29933" i="29" s="1"/>
  <c r="C29934" i="29" s="1"/>
  <c r="C29935" i="29" s="1"/>
  <c r="C29936" i="29" s="1"/>
  <c r="C29937" i="29" s="1"/>
  <c r="C29938" i="29" s="1"/>
  <c r="C29939" i="29" s="1"/>
  <c r="C29940" i="29" s="1"/>
  <c r="C29941" i="29" s="1"/>
  <c r="C29942" i="29" s="1"/>
  <c r="C29943" i="29" s="1"/>
  <c r="C29944" i="29" s="1"/>
  <c r="C29945" i="29" s="1"/>
  <c r="C29946" i="29" s="1"/>
  <c r="C29947" i="29" s="1"/>
  <c r="C29948" i="29" s="1"/>
  <c r="C29949" i="29" s="1"/>
  <c r="C29950" i="29" s="1"/>
  <c r="C29951" i="29" s="1"/>
  <c r="C29952" i="29" s="1"/>
  <c r="C29953" i="29" s="1"/>
  <c r="C29954" i="29" s="1"/>
  <c r="C29955" i="29" s="1"/>
  <c r="C29956" i="29" s="1"/>
  <c r="C29957" i="29" s="1"/>
  <c r="C29958" i="29" s="1"/>
  <c r="C29959" i="29" s="1"/>
  <c r="C29960" i="29" s="1"/>
  <c r="C29961" i="29" s="1"/>
  <c r="C29962" i="29" s="1"/>
  <c r="C29963" i="29" s="1"/>
  <c r="C29964" i="29" s="1"/>
  <c r="C29965" i="29" s="1"/>
  <c r="C29966" i="29" s="1"/>
  <c r="C29967" i="29" s="1"/>
  <c r="C29968" i="29" s="1"/>
  <c r="C29969" i="29" s="1"/>
  <c r="C29970" i="29" s="1"/>
  <c r="C29971" i="29" s="1"/>
  <c r="C29972" i="29" s="1"/>
  <c r="C29973" i="29" s="1"/>
  <c r="C29974" i="29" s="1"/>
  <c r="C29975" i="29" s="1"/>
  <c r="D29957" i="29"/>
  <c r="D29958" i="29" s="1"/>
  <c r="D29959" i="29" s="1"/>
  <c r="D29960" i="29" s="1"/>
  <c r="D29961" i="29" s="1"/>
  <c r="D29962" i="29" s="1"/>
  <c r="D29963" i="29" s="1"/>
  <c r="D29964" i="29" s="1"/>
  <c r="D29965" i="29" s="1"/>
  <c r="D29966" i="29" s="1"/>
  <c r="D29967" i="29" s="1"/>
  <c r="D29968" i="29" s="1"/>
  <c r="D29969" i="29" s="1"/>
  <c r="D29970" i="29" s="1"/>
  <c r="D29971" i="29" s="1"/>
  <c r="D29972" i="29" s="1"/>
  <c r="D29973" i="29" s="1"/>
  <c r="D29974" i="29" s="1"/>
  <c r="D29975" i="29" s="1"/>
  <c r="D29976" i="29" s="1"/>
  <c r="D29977" i="29" s="1"/>
  <c r="D29978" i="29" s="1"/>
  <c r="D29979" i="29" s="1"/>
  <c r="D29980" i="29" s="1"/>
  <c r="D29981" i="29" s="1"/>
  <c r="D29982" i="29" s="1"/>
  <c r="D29983" i="29" s="1"/>
  <c r="D29984" i="29" s="1"/>
  <c r="D29985" i="29" s="1"/>
  <c r="D29986" i="29" s="1"/>
  <c r="D29987" i="29" s="1"/>
  <c r="D29988" i="29" s="1"/>
  <c r="D29989" i="29" s="1"/>
  <c r="D29990" i="29" s="1"/>
  <c r="D29991" i="29" s="1"/>
  <c r="D29992" i="29" s="1"/>
  <c r="D29993" i="29" s="1"/>
  <c r="D29994" i="29" s="1"/>
  <c r="D29995" i="29" s="1"/>
  <c r="D29996" i="29" s="1"/>
  <c r="D29997" i="29" s="1"/>
  <c r="D29998" i="29" s="1"/>
  <c r="D29999" i="29" s="1"/>
  <c r="D30000" i="29" s="1"/>
  <c r="D30001" i="29" s="1"/>
  <c r="D30002" i="29" s="1"/>
  <c r="D30003" i="29" s="1"/>
  <c r="D30004" i="29" s="1"/>
  <c r="D30005" i="29" s="1"/>
  <c r="D30006" i="29" s="1"/>
  <c r="D30007" i="29" s="1"/>
  <c r="D30008" i="29" s="1"/>
  <c r="D30009" i="29" s="1"/>
  <c r="D30010" i="29" s="1"/>
  <c r="D30011" i="29" s="1"/>
  <c r="D30012" i="29" s="1"/>
  <c r="D30013" i="29" s="1"/>
  <c r="D30014" i="29" s="1"/>
  <c r="D30015" i="29" s="1"/>
  <c r="D30016" i="29" s="1"/>
  <c r="D30017" i="29" s="1"/>
  <c r="D30018" i="29" s="1"/>
  <c r="D30019" i="29" s="1"/>
  <c r="D30020" i="29" s="1"/>
  <c r="D30021" i="29" s="1"/>
  <c r="D30022" i="29" s="1"/>
  <c r="D30023" i="29" s="1"/>
  <c r="D30024" i="29" s="1"/>
  <c r="D30025" i="29" s="1"/>
  <c r="D30026" i="29" s="1"/>
  <c r="D30027" i="29" s="1"/>
  <c r="D30028" i="29" s="1"/>
  <c r="D30029" i="29" s="1"/>
  <c r="D30030" i="29" s="1"/>
  <c r="D30031" i="29" s="1"/>
  <c r="D30032" i="29" s="1"/>
  <c r="D30033" i="29" s="1"/>
  <c r="D30034" i="29" s="1"/>
  <c r="D30035" i="29" s="1"/>
  <c r="D30036" i="29" s="1"/>
  <c r="D30037" i="29" s="1"/>
  <c r="D30038" i="29" s="1"/>
  <c r="D30039" i="29" s="1"/>
  <c r="D30040" i="29" s="1"/>
  <c r="D30041" i="29" s="1"/>
  <c r="D30042" i="29" s="1"/>
  <c r="D30043" i="29" s="1"/>
  <c r="D30044" i="29" s="1"/>
  <c r="D30045" i="29" s="1"/>
  <c r="D30046" i="29" s="1"/>
  <c r="D30047" i="29" s="1"/>
  <c r="D30048" i="29" s="1"/>
  <c r="D30049" i="29" s="1"/>
  <c r="D30050" i="29" s="1"/>
  <c r="D30051" i="29" s="1"/>
  <c r="D30052" i="29" s="1"/>
  <c r="D30053" i="29" s="1"/>
  <c r="D30054" i="29" s="1"/>
  <c r="D30055" i="29" s="1"/>
  <c r="D30056" i="29" s="1"/>
  <c r="D30057" i="29" s="1"/>
  <c r="D30058" i="29" s="1"/>
  <c r="D30059" i="29" s="1"/>
  <c r="D30060" i="29" s="1"/>
  <c r="D30061" i="29" s="1"/>
  <c r="D30062" i="29" s="1"/>
  <c r="D30063" i="29" s="1"/>
  <c r="D30064" i="29" s="1"/>
  <c r="D30065" i="29" s="1"/>
  <c r="D30066" i="29" s="1"/>
  <c r="D30067" i="29" s="1"/>
  <c r="D30068" i="29" s="1"/>
  <c r="D30069" i="29" s="1"/>
  <c r="D30070" i="29" s="1"/>
  <c r="D30071" i="29" s="1"/>
  <c r="D30072" i="29" s="1"/>
  <c r="D30073" i="29" s="1"/>
  <c r="D30074" i="29" s="1"/>
  <c r="D30075" i="29" s="1"/>
  <c r="D30076" i="29" s="1"/>
  <c r="D30077" i="29" s="1"/>
  <c r="D30078" i="29" s="1"/>
  <c r="D30079" i="29" s="1"/>
  <c r="D30080" i="29" s="1"/>
  <c r="D30081" i="29" s="1"/>
  <c r="D30082" i="29" s="1"/>
  <c r="D30083" i="29" s="1"/>
  <c r="D30084" i="29" s="1"/>
  <c r="D30085" i="29" s="1"/>
  <c r="D30086" i="29" s="1"/>
  <c r="D30087" i="29" s="1"/>
  <c r="D30088" i="29" s="1"/>
  <c r="D30089" i="29" s="1"/>
  <c r="D30090" i="29" s="1"/>
  <c r="D30091" i="29" s="1"/>
  <c r="D30092" i="29" s="1"/>
  <c r="D30093" i="29" s="1"/>
  <c r="D30094" i="29" s="1"/>
  <c r="D30095" i="29" s="1"/>
  <c r="D30096" i="29" s="1"/>
  <c r="D30097" i="29" s="1"/>
  <c r="D30098" i="29" s="1"/>
  <c r="D30099" i="29" s="1"/>
  <c r="D30100" i="29" s="1"/>
  <c r="D30101" i="29" s="1"/>
  <c r="D30102" i="29" s="1"/>
  <c r="D30103" i="29" s="1"/>
  <c r="D30104" i="29" s="1"/>
  <c r="D30105" i="29" s="1"/>
  <c r="D30106" i="29" s="1"/>
  <c r="D30107" i="29" s="1"/>
  <c r="D30108" i="29" s="1"/>
  <c r="D30109" i="29" s="1"/>
  <c r="D30110" i="29" s="1"/>
  <c r="D30111" i="29" s="1"/>
  <c r="D30112" i="29" s="1"/>
  <c r="D30113" i="29" s="1"/>
  <c r="D30114" i="29" s="1"/>
  <c r="D30115" i="29" s="1"/>
  <c r="D30116" i="29" s="1"/>
  <c r="D30117" i="29" s="1"/>
  <c r="D30118" i="29" s="1"/>
  <c r="D30119" i="29" s="1"/>
  <c r="D30120" i="29" s="1"/>
  <c r="D30121" i="29" s="1"/>
  <c r="D30122" i="29" s="1"/>
  <c r="D30123" i="29" s="1"/>
  <c r="D30124" i="29" s="1"/>
  <c r="D30125" i="29" s="1"/>
  <c r="D30126" i="29" s="1"/>
  <c r="D30127" i="29" s="1"/>
  <c r="D30128" i="29" s="1"/>
  <c r="D30129" i="29" s="1"/>
  <c r="D30130" i="29" s="1"/>
  <c r="D30131" i="29" s="1"/>
  <c r="D30132" i="29" s="1"/>
  <c r="D30133" i="29" s="1"/>
  <c r="D30134" i="29" s="1"/>
  <c r="D30135" i="29" s="1"/>
  <c r="D30136" i="29" s="1"/>
  <c r="D30137" i="29" s="1"/>
  <c r="D30138" i="29" s="1"/>
  <c r="D30139" i="29" s="1"/>
  <c r="D30140" i="29" s="1"/>
  <c r="D30141" i="29" s="1"/>
  <c r="D30142" i="29" s="1"/>
  <c r="D30143" i="29" s="1"/>
  <c r="D30144" i="29" s="1"/>
  <c r="D30145" i="29" s="1"/>
  <c r="D30146" i="29" s="1"/>
  <c r="D30147" i="29" s="1"/>
  <c r="D30148" i="29" s="1"/>
  <c r="D30149" i="29" s="1"/>
  <c r="D30150" i="29" s="1"/>
  <c r="D30151" i="29" s="1"/>
  <c r="D30152" i="29" s="1"/>
  <c r="D30153" i="29" s="1"/>
  <c r="D30154" i="29" s="1"/>
  <c r="D30155" i="29" s="1"/>
  <c r="D30156" i="29" s="1"/>
  <c r="D30157" i="29" s="1"/>
  <c r="D30158" i="29" s="1"/>
  <c r="D30159" i="29" s="1"/>
  <c r="D30160" i="29" s="1"/>
  <c r="D30161" i="29" s="1"/>
  <c r="D30162" i="29" s="1"/>
  <c r="D30163" i="29" s="1"/>
  <c r="D30164" i="29" s="1"/>
  <c r="D30165" i="29" s="1"/>
  <c r="D30166" i="29" s="1"/>
  <c r="D30167" i="29" s="1"/>
  <c r="D30168" i="29" s="1"/>
  <c r="D30169" i="29" s="1"/>
  <c r="D30170" i="29" s="1"/>
  <c r="D30171" i="29" s="1"/>
  <c r="D30172" i="29" s="1"/>
  <c r="D30173" i="29" s="1"/>
  <c r="D30174" i="29" s="1"/>
  <c r="D30175" i="29" s="1"/>
  <c r="D30176" i="29" s="1"/>
  <c r="D30177" i="29" s="1"/>
  <c r="D30178" i="29" s="1"/>
  <c r="D30179" i="29" s="1"/>
  <c r="D30180" i="29" s="1"/>
  <c r="D30181" i="29" s="1"/>
  <c r="D30182" i="29" s="1"/>
  <c r="D30183" i="29" s="1"/>
  <c r="D30184" i="29" s="1"/>
  <c r="D30185" i="29" s="1"/>
  <c r="D30186" i="29" s="1"/>
  <c r="D30187" i="29" s="1"/>
  <c r="D30188" i="29" s="1"/>
  <c r="D30189" i="29" s="1"/>
  <c r="D30190" i="29" s="1"/>
  <c r="D30191" i="29" s="1"/>
  <c r="D30192" i="29" s="1"/>
  <c r="D30193" i="29" s="1"/>
  <c r="D30194" i="29" s="1"/>
  <c r="D30195" i="29" s="1"/>
  <c r="D30196" i="29" s="1"/>
  <c r="D30197" i="29" s="1"/>
  <c r="D30198" i="29" s="1"/>
  <c r="D30199" i="29" s="1"/>
  <c r="D30200" i="29" s="1"/>
  <c r="D30201" i="29" s="1"/>
  <c r="D30202" i="29" s="1"/>
  <c r="D30203" i="29" s="1"/>
  <c r="D30204" i="29" s="1"/>
  <c r="D30205" i="29" s="1"/>
  <c r="D30206" i="29" s="1"/>
  <c r="D30207" i="29" s="1"/>
  <c r="D30208" i="29" s="1"/>
  <c r="D30209" i="29" s="1"/>
  <c r="D30210" i="29" s="1"/>
  <c r="D30211" i="29" s="1"/>
  <c r="D30212" i="29" s="1"/>
  <c r="D30213" i="29" s="1"/>
  <c r="D30214" i="29" s="1"/>
  <c r="D30215" i="29" s="1"/>
  <c r="D30216" i="29" s="1"/>
  <c r="D30217" i="29" s="1"/>
  <c r="D30218" i="29" s="1"/>
  <c r="D30219" i="29" s="1"/>
  <c r="D30220" i="29" s="1"/>
  <c r="D30221" i="29" s="1"/>
  <c r="D30222" i="29" s="1"/>
  <c r="D30223" i="29" s="1"/>
  <c r="D30224" i="29" s="1"/>
  <c r="D30225" i="29" s="1"/>
  <c r="D30226" i="29" s="1"/>
  <c r="D30227" i="29" s="1"/>
  <c r="D30228" i="29" s="1"/>
  <c r="D30229" i="29" s="1"/>
  <c r="D30230" i="29" s="1"/>
  <c r="D30231" i="29" s="1"/>
  <c r="D30232" i="29" s="1"/>
  <c r="D30233" i="29" s="1"/>
  <c r="D30234" i="29" s="1"/>
  <c r="D30235" i="29" s="1"/>
  <c r="D30236" i="29" s="1"/>
  <c r="D30237" i="29" s="1"/>
  <c r="D30238" i="29" s="1"/>
  <c r="D30239" i="29" s="1"/>
  <c r="D30240" i="29" s="1"/>
  <c r="D30241" i="29" s="1"/>
  <c r="D30242" i="29" s="1"/>
  <c r="D30243" i="29" s="1"/>
  <c r="D30244" i="29" s="1"/>
  <c r="D30245" i="29" s="1"/>
  <c r="D30246" i="29" s="1"/>
  <c r="D30247" i="29" s="1"/>
  <c r="D30248" i="29" s="1"/>
  <c r="D30249" i="29" s="1"/>
  <c r="D30250" i="29" s="1"/>
  <c r="D30251" i="29" s="1"/>
  <c r="D30252" i="29" s="1"/>
  <c r="D30253" i="29" s="1"/>
  <c r="D30254" i="29" s="1"/>
  <c r="D30255" i="29" s="1"/>
  <c r="D30256" i="29" s="1"/>
  <c r="D30257" i="29" s="1"/>
  <c r="D30258" i="29" s="1"/>
  <c r="D30259" i="29" s="1"/>
  <c r="D30260" i="29" s="1"/>
  <c r="D30261" i="29" s="1"/>
  <c r="D30262" i="29" s="1"/>
  <c r="D30263" i="29" s="1"/>
  <c r="D30264" i="29" s="1"/>
  <c r="D30265" i="29" s="1"/>
  <c r="D30266" i="29" s="1"/>
  <c r="D30267" i="29" s="1"/>
  <c r="D30268" i="29" s="1"/>
  <c r="D30269" i="29" s="1"/>
  <c r="D30270" i="29" s="1"/>
  <c r="D30271" i="29" s="1"/>
  <c r="D30272" i="29" s="1"/>
  <c r="D30273" i="29" s="1"/>
  <c r="D30274" i="29" s="1"/>
  <c r="D30275" i="29" s="1"/>
  <c r="D30276" i="29" s="1"/>
  <c r="D30277" i="29" s="1"/>
  <c r="D30278" i="29" s="1"/>
  <c r="D30279" i="29" s="1"/>
  <c r="D30280" i="29" s="1"/>
  <c r="D30281" i="29" s="1"/>
  <c r="D30282" i="29" s="1"/>
  <c r="D30283" i="29" s="1"/>
  <c r="D30284" i="29" s="1"/>
  <c r="D30285" i="29" s="1"/>
  <c r="D30286" i="29" s="1"/>
  <c r="D30287" i="29" s="1"/>
  <c r="D30288" i="29" s="1"/>
  <c r="D30289" i="29" s="1"/>
  <c r="D30290" i="29" s="1"/>
  <c r="D30291" i="29" s="1"/>
  <c r="D30292" i="29" s="1"/>
  <c r="D30293" i="29" s="1"/>
  <c r="D30294" i="29" s="1"/>
  <c r="D30295" i="29" s="1"/>
  <c r="D30296" i="29" s="1"/>
  <c r="D30297" i="29" s="1"/>
  <c r="D30298" i="29" s="1"/>
  <c r="D30299" i="29" s="1"/>
  <c r="D30300" i="29" s="1"/>
  <c r="D30301" i="29" s="1"/>
  <c r="D30302" i="29" s="1"/>
  <c r="D30303" i="29" s="1"/>
  <c r="D30304" i="29" s="1"/>
  <c r="D30305" i="29" s="1"/>
  <c r="D30306" i="29" s="1"/>
  <c r="D30307" i="29" s="1"/>
  <c r="D30308" i="29" s="1"/>
  <c r="D30309" i="29" s="1"/>
  <c r="D30310" i="29" s="1"/>
  <c r="D30311" i="29" s="1"/>
  <c r="D30312" i="29" s="1"/>
  <c r="D30313" i="29" s="1"/>
  <c r="D30314" i="29" s="1"/>
  <c r="D30315" i="29" s="1"/>
  <c r="D30316" i="29" s="1"/>
  <c r="D30317" i="29" s="1"/>
  <c r="D30318" i="29" s="1"/>
  <c r="D30319" i="29" s="1"/>
  <c r="D30320" i="29" s="1"/>
  <c r="B29977" i="29"/>
  <c r="B29978" i="29" s="1"/>
  <c r="B29979" i="29" s="1"/>
  <c r="B29980" i="29" s="1"/>
  <c r="B29981" i="29" s="1"/>
  <c r="B29982" i="29" s="1"/>
  <c r="B29983" i="29" s="1"/>
  <c r="B29984" i="29" s="1"/>
  <c r="B29985" i="29" s="1"/>
  <c r="B29986" i="29" s="1"/>
  <c r="B29987" i="29" s="1"/>
  <c r="B29988" i="29" s="1"/>
  <c r="B29989" i="29" s="1"/>
  <c r="B29990" i="29" s="1"/>
  <c r="B29991" i="29" s="1"/>
  <c r="B29992" i="29" s="1"/>
  <c r="B29993" i="29" s="1"/>
  <c r="B29994" i="29" s="1"/>
  <c r="B29995" i="29" s="1"/>
  <c r="B29996" i="29" s="1"/>
  <c r="B29997" i="29" s="1"/>
  <c r="B29998" i="29" s="1"/>
  <c r="B29999" i="29" s="1"/>
  <c r="B30000" i="29" s="1"/>
  <c r="B30001" i="29" s="1"/>
  <c r="B30002" i="29" s="1"/>
  <c r="B30003" i="29" s="1"/>
  <c r="B30004" i="29" s="1"/>
  <c r="B30005" i="29" s="1"/>
  <c r="B30006" i="29" s="1"/>
  <c r="B30007" i="29" s="1"/>
  <c r="B30008" i="29" s="1"/>
  <c r="B30009" i="29" s="1"/>
  <c r="B30010" i="29" s="1"/>
  <c r="B30011" i="29" s="1"/>
  <c r="B30012" i="29" s="1"/>
  <c r="B30013" i="29" s="1"/>
  <c r="B30014" i="29" s="1"/>
  <c r="B30015" i="29" s="1"/>
  <c r="B30016" i="29" s="1"/>
  <c r="B30017" i="29" s="1"/>
  <c r="B30018" i="29" s="1"/>
  <c r="B30019" i="29" s="1"/>
  <c r="B30020" i="29" s="1"/>
  <c r="B30021" i="29" s="1"/>
  <c r="B30022" i="29" s="1"/>
  <c r="B30023" i="29" s="1"/>
  <c r="B30024" i="29" s="1"/>
  <c r="B30025" i="29" s="1"/>
  <c r="B30026" i="29" s="1"/>
  <c r="B30027" i="29" s="1"/>
  <c r="B30028" i="29" s="1"/>
  <c r="B30029" i="29" s="1"/>
  <c r="B30030" i="29" s="1"/>
  <c r="B30031" i="29" s="1"/>
  <c r="B30032" i="29" s="1"/>
  <c r="B30033" i="29" s="1"/>
  <c r="B30034" i="29" s="1"/>
  <c r="B30035" i="29" s="1"/>
  <c r="B30036" i="29" s="1"/>
  <c r="B30037" i="29" s="1"/>
  <c r="B30038" i="29" s="1"/>
  <c r="B30039" i="29" s="1"/>
  <c r="B30040" i="29" s="1"/>
  <c r="B30041" i="29" s="1"/>
  <c r="B30042" i="29" s="1"/>
  <c r="B30043" i="29" s="1"/>
  <c r="B30044" i="29" s="1"/>
  <c r="B30045" i="29" s="1"/>
  <c r="B30046" i="29" s="1"/>
  <c r="B30047" i="29" s="1"/>
  <c r="B30048" i="29" s="1"/>
  <c r="B30049" i="29" s="1"/>
  <c r="B30050" i="29" s="1"/>
  <c r="B30051" i="29" s="1"/>
  <c r="B30052" i="29" s="1"/>
  <c r="B30053" i="29" s="1"/>
  <c r="B30054" i="29" s="1"/>
  <c r="B30055" i="29" s="1"/>
  <c r="B30056" i="29" s="1"/>
  <c r="B30057" i="29" s="1"/>
  <c r="B30058" i="29" s="1"/>
  <c r="B30059" i="29" s="1"/>
  <c r="B30060" i="29" s="1"/>
  <c r="B30061" i="29" s="1"/>
  <c r="B30062" i="29" s="1"/>
  <c r="B30063" i="29" s="1"/>
  <c r="B30064" i="29" s="1"/>
  <c r="B30065" i="29" s="1"/>
  <c r="B30066" i="29" s="1"/>
  <c r="B30067" i="29" s="1"/>
  <c r="B30068" i="29" s="1"/>
  <c r="B30069" i="29" s="1"/>
  <c r="B30070" i="29" s="1"/>
  <c r="B30071" i="29" s="1"/>
  <c r="B30072" i="29" s="1"/>
  <c r="B30073" i="29" s="1"/>
  <c r="B30074" i="29" s="1"/>
  <c r="B30075" i="29" s="1"/>
  <c r="B30076" i="29" s="1"/>
  <c r="B30077" i="29" s="1"/>
  <c r="B30078" i="29" s="1"/>
  <c r="B30079" i="29" s="1"/>
  <c r="B30080" i="29" s="1"/>
  <c r="B30081" i="29" s="1"/>
  <c r="B30082" i="29" s="1"/>
  <c r="B30083" i="29" s="1"/>
  <c r="B30084" i="29" s="1"/>
  <c r="B30085" i="29" s="1"/>
  <c r="B30086" i="29" s="1"/>
  <c r="B30087" i="29" s="1"/>
  <c r="B30088" i="29" s="1"/>
  <c r="B30089" i="29" s="1"/>
  <c r="B30090" i="29" s="1"/>
  <c r="B30091" i="29" s="1"/>
  <c r="B30092" i="29" s="1"/>
  <c r="B30093" i="29" s="1"/>
  <c r="B30094" i="29" s="1"/>
  <c r="B30095" i="29" s="1"/>
  <c r="B30096" i="29" s="1"/>
  <c r="B30097" i="29" s="1"/>
  <c r="B30098" i="29" s="1"/>
  <c r="B30099" i="29" s="1"/>
  <c r="B30100" i="29" s="1"/>
  <c r="B30101" i="29" s="1"/>
  <c r="B30102" i="29" s="1"/>
  <c r="B30103" i="29" s="1"/>
  <c r="B30104" i="29" s="1"/>
  <c r="B30105" i="29" s="1"/>
  <c r="B30106" i="29" s="1"/>
  <c r="B30107" i="29" s="1"/>
  <c r="B30108" i="29" s="1"/>
  <c r="B30109" i="29" s="1"/>
  <c r="B30110" i="29" s="1"/>
  <c r="B30111" i="29" s="1"/>
  <c r="B30112" i="29" s="1"/>
  <c r="B30113" i="29" s="1"/>
  <c r="B30114" i="29" s="1"/>
  <c r="B30115" i="29" s="1"/>
  <c r="B30116" i="29" s="1"/>
  <c r="B30117" i="29" s="1"/>
  <c r="B30118" i="29" s="1"/>
  <c r="B30119" i="29" s="1"/>
  <c r="B30120" i="29" s="1"/>
  <c r="B30121" i="29" s="1"/>
  <c r="B30122" i="29" s="1"/>
  <c r="B30123" i="29" s="1"/>
  <c r="B30124" i="29" s="1"/>
  <c r="B30125" i="29" s="1"/>
  <c r="B30126" i="29" s="1"/>
  <c r="B30127" i="29" s="1"/>
  <c r="B30128" i="29" s="1"/>
  <c r="B30129" i="29" s="1"/>
  <c r="B30130" i="29" s="1"/>
  <c r="B30131" i="29" s="1"/>
  <c r="B30132" i="29" s="1"/>
  <c r="B30133" i="29" s="1"/>
  <c r="B30134" i="29" s="1"/>
  <c r="B30135" i="29" s="1"/>
  <c r="B30136" i="29" s="1"/>
  <c r="B30137" i="29" s="1"/>
  <c r="B30138" i="29" s="1"/>
  <c r="B30139" i="29" s="1"/>
  <c r="B30140" i="29" s="1"/>
  <c r="B30141" i="29" s="1"/>
  <c r="B30142" i="29" s="1"/>
  <c r="B30143" i="29" s="1"/>
  <c r="B30144" i="29" s="1"/>
  <c r="B30145" i="29" s="1"/>
  <c r="B30146" i="29" s="1"/>
  <c r="B30147" i="29" s="1"/>
  <c r="B30148" i="29" s="1"/>
  <c r="B30149" i="29" s="1"/>
  <c r="B30150" i="29" s="1"/>
  <c r="B30151" i="29" s="1"/>
  <c r="B30152" i="29" s="1"/>
  <c r="B30153" i="29" s="1"/>
  <c r="B30154" i="29" s="1"/>
  <c r="B30155" i="29" s="1"/>
  <c r="B30156" i="29" s="1"/>
  <c r="B30157" i="29" s="1"/>
  <c r="B30158" i="29" s="1"/>
  <c r="B30159" i="29" s="1"/>
  <c r="B30160" i="29" s="1"/>
  <c r="B30161" i="29" s="1"/>
  <c r="B30162" i="29" s="1"/>
  <c r="B30163" i="29" s="1"/>
  <c r="B30164" i="29" s="1"/>
  <c r="B30165" i="29" s="1"/>
  <c r="B30166" i="29" s="1"/>
  <c r="B30167" i="29" s="1"/>
  <c r="B30168" i="29" s="1"/>
  <c r="B30169" i="29" s="1"/>
  <c r="B30170" i="29" s="1"/>
  <c r="B30171" i="29" s="1"/>
  <c r="B30172" i="29" s="1"/>
  <c r="B30173" i="29" s="1"/>
  <c r="B30174" i="29" s="1"/>
  <c r="B30175" i="29" s="1"/>
  <c r="B30176" i="29" s="1"/>
  <c r="B30177" i="29" s="1"/>
  <c r="B30178" i="29" s="1"/>
  <c r="B30179" i="29" s="1"/>
  <c r="B30180" i="29" s="1"/>
  <c r="B30181" i="29" s="1"/>
  <c r="B30182" i="29" s="1"/>
  <c r="B30183" i="29" s="1"/>
  <c r="B30184" i="29" s="1"/>
  <c r="B30185" i="29" s="1"/>
  <c r="B30186" i="29" s="1"/>
  <c r="B30187" i="29" s="1"/>
  <c r="B30188" i="29" s="1"/>
  <c r="B30189" i="29" s="1"/>
  <c r="B30190" i="29" s="1"/>
  <c r="B30191" i="29" s="1"/>
  <c r="B30192" i="29" s="1"/>
  <c r="B30193" i="29" s="1"/>
  <c r="B30194" i="29" s="1"/>
  <c r="B30195" i="29" s="1"/>
  <c r="B30196" i="29" s="1"/>
  <c r="B30197" i="29" s="1"/>
  <c r="B30198" i="29" s="1"/>
  <c r="B30199" i="29" s="1"/>
  <c r="B30200" i="29" s="1"/>
  <c r="B30201" i="29" s="1"/>
  <c r="B30202" i="29" s="1"/>
  <c r="B30203" i="29" s="1"/>
  <c r="B30204" i="29" s="1"/>
  <c r="B30205" i="29" s="1"/>
  <c r="B30206" i="29" s="1"/>
  <c r="B30207" i="29" s="1"/>
  <c r="B30208" i="29" s="1"/>
  <c r="B30209" i="29" s="1"/>
  <c r="B30210" i="29" s="1"/>
  <c r="B30211" i="29" s="1"/>
  <c r="B30212" i="29" s="1"/>
  <c r="B30213" i="29" s="1"/>
  <c r="B30214" i="29" s="1"/>
  <c r="B30215" i="29" s="1"/>
  <c r="B30216" i="29" s="1"/>
  <c r="B30217" i="29" s="1"/>
  <c r="B30218" i="29" s="1"/>
  <c r="B30219" i="29" s="1"/>
  <c r="B30220" i="29" s="1"/>
  <c r="B30221" i="29" s="1"/>
  <c r="B30222" i="29" s="1"/>
  <c r="B30223" i="29" s="1"/>
  <c r="B30224" i="29" s="1"/>
  <c r="B30225" i="29" s="1"/>
  <c r="B30226" i="29" s="1"/>
  <c r="B30227" i="29" s="1"/>
  <c r="B30228" i="29" s="1"/>
  <c r="B30229" i="29" s="1"/>
  <c r="B30230" i="29" s="1"/>
  <c r="B30231" i="29" s="1"/>
  <c r="B30232" i="29" s="1"/>
  <c r="B30233" i="29" s="1"/>
  <c r="B30234" i="29" s="1"/>
  <c r="B30235" i="29" s="1"/>
  <c r="B30236" i="29" s="1"/>
  <c r="B30237" i="29" s="1"/>
  <c r="B30238" i="29" s="1"/>
  <c r="B30239" i="29" s="1"/>
  <c r="B30240" i="29" s="1"/>
  <c r="B30241" i="29" s="1"/>
  <c r="B30242" i="29" s="1"/>
  <c r="B30243" i="29" s="1"/>
  <c r="B30244" i="29" s="1"/>
  <c r="B30245" i="29" s="1"/>
  <c r="B30246" i="29" s="1"/>
  <c r="B30247" i="29" s="1"/>
  <c r="B30248" i="29" s="1"/>
  <c r="B30249" i="29" s="1"/>
  <c r="B30250" i="29" s="1"/>
  <c r="B30251" i="29" s="1"/>
  <c r="B30252" i="29" s="1"/>
  <c r="B30253" i="29" s="1"/>
  <c r="B30254" i="29" s="1"/>
  <c r="B30255" i="29" s="1"/>
  <c r="B30256" i="29" s="1"/>
  <c r="B30257" i="29" s="1"/>
  <c r="B30258" i="29" s="1"/>
  <c r="B30259" i="29" s="1"/>
  <c r="B30260" i="29" s="1"/>
  <c r="B30261" i="29" s="1"/>
  <c r="B30262" i="29" s="1"/>
  <c r="B30263" i="29" s="1"/>
  <c r="B30264" i="29" s="1"/>
  <c r="B30265" i="29" s="1"/>
  <c r="B30266" i="29" s="1"/>
  <c r="B30267" i="29" s="1"/>
  <c r="B30268" i="29" s="1"/>
  <c r="B30269" i="29" s="1"/>
  <c r="B30270" i="29" s="1"/>
  <c r="B30271" i="29" s="1"/>
  <c r="B30272" i="29" s="1"/>
  <c r="B30273" i="29" s="1"/>
  <c r="B30274" i="29" s="1"/>
  <c r="B30275" i="29" s="1"/>
  <c r="B30276" i="29" s="1"/>
  <c r="B30277" i="29" s="1"/>
  <c r="B30278" i="29" s="1"/>
  <c r="B30279" i="29" s="1"/>
  <c r="B30280" i="29" s="1"/>
  <c r="B30281" i="29" s="1"/>
  <c r="B30282" i="29" s="1"/>
  <c r="B30283" i="29" s="1"/>
  <c r="B30284" i="29" s="1"/>
  <c r="B30285" i="29" s="1"/>
  <c r="B30286" i="29" s="1"/>
  <c r="B30287" i="29" s="1"/>
  <c r="B30288" i="29" s="1"/>
  <c r="B30289" i="29" s="1"/>
  <c r="B30290" i="29" s="1"/>
  <c r="B30291" i="29" s="1"/>
  <c r="B30292" i="29" s="1"/>
  <c r="B30293" i="29" s="1"/>
  <c r="B30294" i="29" s="1"/>
  <c r="B30295" i="29" s="1"/>
  <c r="B30296" i="29" s="1"/>
  <c r="B30297" i="29" s="1"/>
  <c r="B30298" i="29" s="1"/>
  <c r="B30299" i="29" s="1"/>
  <c r="B30300" i="29" s="1"/>
  <c r="B30301" i="29" s="1"/>
  <c r="B30302" i="29" s="1"/>
  <c r="B30303" i="29" s="1"/>
  <c r="B30304" i="29" s="1"/>
  <c r="B30305" i="29" s="1"/>
  <c r="B30306" i="29" s="1"/>
  <c r="B30307" i="29" s="1"/>
  <c r="B30308" i="29" s="1"/>
  <c r="B30309" i="29" s="1"/>
  <c r="B30310" i="29" s="1"/>
  <c r="B30311" i="29" s="1"/>
  <c r="B30312" i="29" s="1"/>
  <c r="B30313" i="29" s="1"/>
  <c r="B30314" i="29" s="1"/>
  <c r="B30315" i="29" s="1"/>
  <c r="B30316" i="29" s="1"/>
  <c r="B30317" i="29" s="1"/>
  <c r="B30318" i="29" s="1"/>
  <c r="B30319" i="29" s="1"/>
  <c r="B30320" i="29" s="1"/>
  <c r="B30321" i="29" s="1"/>
  <c r="B30322" i="29" s="1"/>
  <c r="B30323" i="29" s="1"/>
  <c r="B30324" i="29" s="1"/>
  <c r="B30325" i="29" s="1"/>
  <c r="B30326" i="29" s="1"/>
  <c r="B30327" i="29" s="1"/>
  <c r="B30328" i="29" s="1"/>
  <c r="B30329" i="29" s="1"/>
  <c r="B30330" i="29" s="1"/>
  <c r="B30331" i="29" s="1"/>
  <c r="B30332" i="29" s="1"/>
  <c r="B30333" i="29" s="1"/>
  <c r="B30334" i="29" s="1"/>
  <c r="B30335" i="29" s="1"/>
  <c r="B30336" i="29" s="1"/>
  <c r="B30337" i="29" s="1"/>
  <c r="B30338" i="29" s="1"/>
  <c r="B30339" i="29" s="1"/>
  <c r="B30340" i="29" s="1"/>
  <c r="C29977" i="29"/>
  <c r="C29978" i="29" s="1"/>
  <c r="C29979" i="29" s="1"/>
  <c r="C29980" i="29" s="1"/>
  <c r="C29981" i="29" s="1"/>
  <c r="C29982" i="29" s="1"/>
  <c r="C29983" i="29" s="1"/>
  <c r="C29984" i="29" s="1"/>
  <c r="C29985" i="29" s="1"/>
  <c r="C29986" i="29" s="1"/>
  <c r="C29987" i="29" s="1"/>
  <c r="C29988" i="29" s="1"/>
  <c r="C29989" i="29" s="1"/>
  <c r="C29990" i="29" s="1"/>
  <c r="C29991" i="29" s="1"/>
  <c r="C29992" i="29" s="1"/>
  <c r="C29993" i="29" s="1"/>
  <c r="C29994" i="29" s="1"/>
  <c r="C29995" i="29" s="1"/>
  <c r="C29996" i="29" s="1"/>
  <c r="C29997" i="29" s="1"/>
  <c r="C29998" i="29" s="1"/>
  <c r="C29999" i="29" s="1"/>
  <c r="C30000" i="29" s="1"/>
  <c r="C30001" i="29" s="1"/>
  <c r="C30002" i="29" s="1"/>
  <c r="C30003" i="29" s="1"/>
  <c r="C30004" i="29" s="1"/>
  <c r="C30005" i="29" s="1"/>
  <c r="C30006" i="29" s="1"/>
  <c r="C30007" i="29" s="1"/>
  <c r="C30008" i="29" s="1"/>
  <c r="C30009" i="29" s="1"/>
  <c r="C30010" i="29" s="1"/>
  <c r="C30011" i="29" s="1"/>
  <c r="C30012" i="29" s="1"/>
  <c r="C30013" i="29" s="1"/>
  <c r="C30014" i="29" s="1"/>
  <c r="C30015" i="29" s="1"/>
  <c r="C30016" i="29" s="1"/>
  <c r="C30017" i="29" s="1"/>
  <c r="C30018" i="29" s="1"/>
  <c r="C30019" i="29" s="1"/>
  <c r="C30020" i="29" s="1"/>
  <c r="C30021" i="29" s="1"/>
  <c r="C30022" i="29" s="1"/>
  <c r="C30023" i="29" s="1"/>
  <c r="C30024" i="29" s="1"/>
  <c r="C30025" i="29" s="1"/>
  <c r="C30026" i="29" s="1"/>
  <c r="C30027" i="29" s="1"/>
  <c r="C30028" i="29" s="1"/>
  <c r="C30029" i="29" s="1"/>
  <c r="C30030" i="29" s="1"/>
  <c r="C30031" i="29" s="1"/>
  <c r="C30032" i="29" s="1"/>
  <c r="C30033" i="29" s="1"/>
  <c r="C30034" i="29" s="1"/>
  <c r="C30035" i="29" s="1"/>
  <c r="C30036" i="29" s="1"/>
  <c r="C30037" i="29" s="1"/>
  <c r="C30038" i="29" s="1"/>
  <c r="C30039" i="29" s="1"/>
  <c r="C30040" i="29" s="1"/>
  <c r="C30041" i="29" s="1"/>
  <c r="C30042" i="29" s="1"/>
  <c r="C30043" i="29" s="1"/>
  <c r="C30044" i="29" s="1"/>
  <c r="C30045" i="29" s="1"/>
  <c r="C30046" i="29" s="1"/>
  <c r="C30047" i="29" s="1"/>
  <c r="C30048" i="29" s="1"/>
  <c r="C30049" i="29" s="1"/>
  <c r="C30050" i="29" s="1"/>
  <c r="C30051" i="29" s="1"/>
  <c r="C30052" i="29" s="1"/>
  <c r="C30053" i="29" s="1"/>
  <c r="C30054" i="29" s="1"/>
  <c r="C30055" i="29" s="1"/>
  <c r="C30056" i="29" s="1"/>
  <c r="C30057" i="29" s="1"/>
  <c r="C30058" i="29" s="1"/>
  <c r="C30059" i="29" s="1"/>
  <c r="C30060" i="29" s="1"/>
  <c r="C30061" i="29" s="1"/>
  <c r="C30062" i="29" s="1"/>
  <c r="C30063" i="29" s="1"/>
  <c r="C30064" i="29" s="1"/>
  <c r="C30065" i="29" s="1"/>
  <c r="C30066" i="29" s="1"/>
  <c r="C30067" i="29" s="1"/>
  <c r="C30068" i="29" s="1"/>
  <c r="C30069" i="29" s="1"/>
  <c r="C30070" i="29" s="1"/>
  <c r="C30071" i="29" s="1"/>
  <c r="C30072" i="29" s="1"/>
  <c r="C30073" i="29" s="1"/>
  <c r="C30074" i="29" s="1"/>
  <c r="C30075" i="29" s="1"/>
  <c r="C30076" i="29" s="1"/>
  <c r="C30077" i="29" s="1"/>
  <c r="C30078" i="29" s="1"/>
  <c r="C30079" i="29" s="1"/>
  <c r="C30080" i="29" s="1"/>
  <c r="C30081" i="29" s="1"/>
  <c r="C30082" i="29" s="1"/>
  <c r="C30083" i="29" s="1"/>
  <c r="C30084" i="29" s="1"/>
  <c r="C30085" i="29" s="1"/>
  <c r="C30086" i="29" s="1"/>
  <c r="C30087" i="29" s="1"/>
  <c r="C30088" i="29" s="1"/>
  <c r="C30089" i="29" s="1"/>
  <c r="C30090" i="29" s="1"/>
  <c r="C30091" i="29" s="1"/>
  <c r="C30092" i="29" s="1"/>
  <c r="C30093" i="29" s="1"/>
  <c r="C30094" i="29" s="1"/>
  <c r="C30095" i="29" s="1"/>
  <c r="C30096" i="29" s="1"/>
  <c r="C30097" i="29" s="1"/>
  <c r="C30098" i="29" s="1"/>
  <c r="C30099" i="29" s="1"/>
  <c r="C30100" i="29" s="1"/>
  <c r="C30101" i="29" s="1"/>
  <c r="C30102" i="29" s="1"/>
  <c r="C30103" i="29" s="1"/>
  <c r="C30104" i="29" s="1"/>
  <c r="C30105" i="29" s="1"/>
  <c r="C30106" i="29" s="1"/>
  <c r="C30107" i="29" s="1"/>
  <c r="C30108" i="29" s="1"/>
  <c r="C30109" i="29" s="1"/>
  <c r="C30110" i="29" s="1"/>
  <c r="C30111" i="29" s="1"/>
  <c r="C30112" i="29" s="1"/>
  <c r="C30113" i="29" s="1"/>
  <c r="C30114" i="29" s="1"/>
  <c r="C30115" i="29" s="1"/>
  <c r="C30116" i="29" s="1"/>
  <c r="C30117" i="29" s="1"/>
  <c r="C30118" i="29" s="1"/>
  <c r="C30119" i="29" s="1"/>
  <c r="C30120" i="29" s="1"/>
  <c r="C30121" i="29" s="1"/>
  <c r="C30122" i="29" s="1"/>
  <c r="C30123" i="29" s="1"/>
  <c r="C30124" i="29" s="1"/>
  <c r="C30125" i="29" s="1"/>
  <c r="C30126" i="29" s="1"/>
  <c r="C30127" i="29" s="1"/>
  <c r="C30128" i="29" s="1"/>
  <c r="C30129" i="29" s="1"/>
  <c r="C30130" i="29" s="1"/>
  <c r="C30131" i="29" s="1"/>
  <c r="C30132" i="29" s="1"/>
  <c r="C30133" i="29" s="1"/>
  <c r="C30134" i="29" s="1"/>
  <c r="C30135" i="29" s="1"/>
  <c r="C30136" i="29" s="1"/>
  <c r="C30137" i="29" s="1"/>
  <c r="C30138" i="29" s="1"/>
  <c r="C30139" i="29" s="1"/>
  <c r="C30140" i="29" s="1"/>
  <c r="C30141" i="29" s="1"/>
  <c r="C30142" i="29" s="1"/>
  <c r="C30143" i="29" s="1"/>
  <c r="C30144" i="29" s="1"/>
  <c r="C30145" i="29" s="1"/>
  <c r="C30146" i="29" s="1"/>
  <c r="C30147" i="29" s="1"/>
  <c r="C30148" i="29" s="1"/>
  <c r="C30149" i="29" s="1"/>
  <c r="C30150" i="29" s="1"/>
  <c r="C30151" i="29" s="1"/>
  <c r="C30152" i="29" s="1"/>
  <c r="C30153" i="29" s="1"/>
  <c r="C30154" i="29" s="1"/>
  <c r="C30155" i="29" s="1"/>
  <c r="C30156" i="29" s="1"/>
  <c r="C30157" i="29" s="1"/>
  <c r="C30158" i="29" s="1"/>
  <c r="C30159" i="29" s="1"/>
  <c r="C30160" i="29" s="1"/>
  <c r="C30161" i="29" s="1"/>
  <c r="C30162" i="29" s="1"/>
  <c r="C30163" i="29" s="1"/>
  <c r="C30164" i="29" s="1"/>
  <c r="C30165" i="29" s="1"/>
  <c r="C30166" i="29" s="1"/>
  <c r="C30167" i="29" s="1"/>
  <c r="C30168" i="29" s="1"/>
  <c r="C30169" i="29" s="1"/>
  <c r="C30170" i="29" s="1"/>
  <c r="C30171" i="29" s="1"/>
  <c r="C30172" i="29" s="1"/>
  <c r="C30173" i="29" s="1"/>
  <c r="C30174" i="29" s="1"/>
  <c r="C30175" i="29" s="1"/>
  <c r="C30176" i="29" s="1"/>
  <c r="C30177" i="29" s="1"/>
  <c r="C30178" i="29" s="1"/>
  <c r="C30179" i="29" s="1"/>
  <c r="C30180" i="29" s="1"/>
  <c r="C30181" i="29" s="1"/>
  <c r="C30182" i="29" s="1"/>
  <c r="C30183" i="29" s="1"/>
  <c r="C30184" i="29" s="1"/>
  <c r="C30185" i="29" s="1"/>
  <c r="C30186" i="29" s="1"/>
  <c r="C30187" i="29" s="1"/>
  <c r="C30188" i="29" s="1"/>
  <c r="C30189" i="29" s="1"/>
  <c r="C30190" i="29" s="1"/>
  <c r="C30191" i="29" s="1"/>
  <c r="C30192" i="29" s="1"/>
  <c r="C30193" i="29" s="1"/>
  <c r="C30194" i="29" s="1"/>
  <c r="C30195" i="29" s="1"/>
  <c r="C30196" i="29" s="1"/>
  <c r="C30197" i="29" s="1"/>
  <c r="C30198" i="29" s="1"/>
  <c r="C30199" i="29" s="1"/>
  <c r="C30200" i="29" s="1"/>
  <c r="C30201" i="29" s="1"/>
  <c r="C30202" i="29" s="1"/>
  <c r="C30203" i="29" s="1"/>
  <c r="C30204" i="29" s="1"/>
  <c r="C30205" i="29" s="1"/>
  <c r="C30206" i="29" s="1"/>
  <c r="C30207" i="29" s="1"/>
  <c r="C30208" i="29" s="1"/>
  <c r="C30209" i="29" s="1"/>
  <c r="C30210" i="29" s="1"/>
  <c r="C30211" i="29" s="1"/>
  <c r="C30212" i="29" s="1"/>
  <c r="C30213" i="29" s="1"/>
  <c r="C30214" i="29" s="1"/>
  <c r="C30215" i="29" s="1"/>
  <c r="C30216" i="29" s="1"/>
  <c r="C30217" i="29" s="1"/>
  <c r="C30218" i="29" s="1"/>
  <c r="C30219" i="29" s="1"/>
  <c r="C30220" i="29" s="1"/>
  <c r="C30221" i="29" s="1"/>
  <c r="C30222" i="29" s="1"/>
  <c r="C30223" i="29" s="1"/>
  <c r="C30224" i="29" s="1"/>
  <c r="C30225" i="29" s="1"/>
  <c r="C30226" i="29" s="1"/>
  <c r="C30227" i="29" s="1"/>
  <c r="C30228" i="29" s="1"/>
  <c r="C30229" i="29" s="1"/>
  <c r="C30230" i="29" s="1"/>
  <c r="C30231" i="29" s="1"/>
  <c r="C30232" i="29" s="1"/>
  <c r="C30233" i="29" s="1"/>
  <c r="C30234" i="29" s="1"/>
  <c r="C30235" i="29" s="1"/>
  <c r="C30236" i="29" s="1"/>
  <c r="C30237" i="29" s="1"/>
  <c r="C30238" i="29" s="1"/>
  <c r="C30239" i="29" s="1"/>
  <c r="C30240" i="29" s="1"/>
  <c r="C30241" i="29" s="1"/>
  <c r="C30242" i="29" s="1"/>
  <c r="C30243" i="29" s="1"/>
  <c r="C30244" i="29" s="1"/>
  <c r="C30245" i="29" s="1"/>
  <c r="C30246" i="29" s="1"/>
  <c r="C30247" i="29" s="1"/>
  <c r="C30248" i="29" s="1"/>
  <c r="C30249" i="29" s="1"/>
  <c r="C30250" i="29" s="1"/>
  <c r="C30251" i="29" s="1"/>
  <c r="C30252" i="29" s="1"/>
  <c r="C30253" i="29" s="1"/>
  <c r="C30254" i="29" s="1"/>
  <c r="C30255" i="29" s="1"/>
  <c r="C30256" i="29" s="1"/>
  <c r="C30257" i="29" s="1"/>
  <c r="C30258" i="29" s="1"/>
  <c r="C30259" i="29" s="1"/>
  <c r="C30260" i="29" s="1"/>
  <c r="C30261" i="29" s="1"/>
  <c r="C30262" i="29" s="1"/>
  <c r="C30263" i="29" s="1"/>
  <c r="C30264" i="29" s="1"/>
  <c r="C30265" i="29" s="1"/>
  <c r="C30266" i="29" s="1"/>
  <c r="C30267" i="29" s="1"/>
  <c r="C30268" i="29" s="1"/>
  <c r="C30269" i="29" s="1"/>
  <c r="C30270" i="29" s="1"/>
  <c r="C30271" i="29" s="1"/>
  <c r="C30272" i="29" s="1"/>
  <c r="C30273" i="29" s="1"/>
  <c r="C30274" i="29" s="1"/>
  <c r="C30275" i="29" s="1"/>
  <c r="C30276" i="29" s="1"/>
  <c r="C30277" i="29" s="1"/>
  <c r="C30278" i="29" s="1"/>
  <c r="C30279" i="29" s="1"/>
  <c r="C30280" i="29" s="1"/>
  <c r="C30281" i="29" s="1"/>
  <c r="C30282" i="29" s="1"/>
  <c r="C30283" i="29" s="1"/>
  <c r="C30284" i="29" s="1"/>
  <c r="C30285" i="29" s="1"/>
  <c r="C30286" i="29" s="1"/>
  <c r="C30287" i="29" s="1"/>
  <c r="C30288" i="29" s="1"/>
  <c r="C30289" i="29" s="1"/>
  <c r="C30290" i="29" s="1"/>
  <c r="C30291" i="29" s="1"/>
  <c r="C30292" i="29" s="1"/>
  <c r="C30293" i="29" s="1"/>
  <c r="C30294" i="29" s="1"/>
  <c r="C30295" i="29" s="1"/>
  <c r="C30296" i="29" s="1"/>
  <c r="C30297" i="29" s="1"/>
  <c r="C30298" i="29" s="1"/>
  <c r="C30299" i="29" s="1"/>
  <c r="C30300" i="29" s="1"/>
  <c r="C30301" i="29" s="1"/>
  <c r="C30302" i="29" s="1"/>
  <c r="C30303" i="29" s="1"/>
  <c r="C30304" i="29" s="1"/>
  <c r="C30305" i="29" s="1"/>
  <c r="C30306" i="29" s="1"/>
  <c r="C30307" i="29" s="1"/>
  <c r="C30308" i="29" s="1"/>
  <c r="C30309" i="29" s="1"/>
  <c r="C30310" i="29" s="1"/>
  <c r="C30311" i="29" s="1"/>
  <c r="C30312" i="29" s="1"/>
  <c r="C30313" i="29" s="1"/>
  <c r="C30314" i="29" s="1"/>
  <c r="C30315" i="29" s="1"/>
  <c r="C30316" i="29" s="1"/>
  <c r="C30317" i="29" s="1"/>
  <c r="C30318" i="29" s="1"/>
  <c r="C30319" i="29" s="1"/>
  <c r="C30320" i="29" s="1"/>
  <c r="C30321" i="29" s="1"/>
  <c r="C30322" i="29" s="1"/>
  <c r="C30323" i="29" s="1"/>
  <c r="C30324" i="29" s="1"/>
  <c r="C30325" i="29" s="1"/>
  <c r="C30326" i="29" s="1"/>
  <c r="C30327" i="29" s="1"/>
  <c r="C30328" i="29" s="1"/>
  <c r="C30329" i="29" s="1"/>
  <c r="C30330" i="29" s="1"/>
  <c r="C30331" i="29" s="1"/>
  <c r="C30332" i="29" s="1"/>
  <c r="C30333" i="29" s="1"/>
  <c r="C30334" i="29" s="1"/>
  <c r="C30335" i="29" s="1"/>
  <c r="C30336" i="29" s="1"/>
  <c r="C30337" i="29" s="1"/>
  <c r="C30338" i="29" s="1"/>
  <c r="C30339" i="29" s="1"/>
  <c r="C30340" i="29" s="1"/>
  <c r="D30322" i="29"/>
  <c r="D30323" i="29" s="1"/>
  <c r="D30324" i="29" s="1"/>
  <c r="D30325" i="29" s="1"/>
  <c r="D30326" i="29" s="1"/>
  <c r="D30327" i="29" s="1"/>
  <c r="D30328" i="29" s="1"/>
  <c r="D30329" i="29" s="1"/>
  <c r="D30330" i="29" s="1"/>
  <c r="D30331" i="29" s="1"/>
  <c r="D30332" i="29" s="1"/>
  <c r="D30333" i="29" s="1"/>
  <c r="D30334" i="29" s="1"/>
  <c r="D30335" i="29" s="1"/>
  <c r="D30336" i="29" s="1"/>
  <c r="D30337" i="29" s="1"/>
  <c r="D30338" i="29" s="1"/>
  <c r="D30339" i="29" s="1"/>
  <c r="D30340" i="29" s="1"/>
  <c r="D30341" i="29" s="1"/>
  <c r="D30342" i="29" s="1"/>
  <c r="D30343" i="29" s="1"/>
  <c r="D30344" i="29" s="1"/>
  <c r="D30345" i="29" s="1"/>
  <c r="D30346" i="29" s="1"/>
  <c r="D30347" i="29" s="1"/>
  <c r="D30348" i="29" s="1"/>
  <c r="D30349" i="29" s="1"/>
  <c r="D30350" i="29" s="1"/>
  <c r="D30351" i="29" s="1"/>
  <c r="D30352" i="29" s="1"/>
  <c r="D30353" i="29" s="1"/>
  <c r="D30354" i="29" s="1"/>
  <c r="D30355" i="29" s="1"/>
  <c r="D30356" i="29" s="1"/>
  <c r="D30357" i="29" s="1"/>
  <c r="D30358" i="29" s="1"/>
  <c r="D30359" i="29" s="1"/>
  <c r="D30360" i="29" s="1"/>
  <c r="D30361" i="29" s="1"/>
  <c r="D30362" i="29" s="1"/>
  <c r="D30363" i="29" s="1"/>
  <c r="D30364" i="29" s="1"/>
  <c r="D30365" i="29" s="1"/>
  <c r="D30366" i="29" s="1"/>
  <c r="B30342" i="29"/>
  <c r="B30343" i="29" s="1"/>
  <c r="B30344" i="29" s="1"/>
  <c r="B30345" i="29" s="1"/>
  <c r="B30346" i="29" s="1"/>
  <c r="B30347" i="29" s="1"/>
  <c r="B30348" i="29" s="1"/>
  <c r="B30349" i="29" s="1"/>
  <c r="B30350" i="29" s="1"/>
  <c r="B30351" i="29" s="1"/>
  <c r="B30352" i="29" s="1"/>
  <c r="B30353" i="29" s="1"/>
  <c r="B30354" i="29" s="1"/>
  <c r="B30355" i="29" s="1"/>
  <c r="B30356" i="29" s="1"/>
  <c r="B30357" i="29" s="1"/>
  <c r="B30358" i="29" s="1"/>
  <c r="B30359" i="29" s="1"/>
  <c r="B30360" i="29" s="1"/>
  <c r="B30361" i="29" s="1"/>
  <c r="B30362" i="29" s="1"/>
  <c r="B30363" i="29" s="1"/>
  <c r="B30364" i="29" s="1"/>
  <c r="B30365" i="29" s="1"/>
  <c r="B30366" i="29" s="1"/>
  <c r="B30367" i="29" s="1"/>
  <c r="B30368" i="29" s="1"/>
  <c r="B30369" i="29" s="1"/>
  <c r="B30370" i="29" s="1"/>
  <c r="B30371" i="29" s="1"/>
  <c r="B30372" i="29" s="1"/>
  <c r="B30373" i="29" s="1"/>
  <c r="B30374" i="29" s="1"/>
  <c r="B30375" i="29" s="1"/>
  <c r="B30376" i="29" s="1"/>
  <c r="B30377" i="29" s="1"/>
  <c r="B30378" i="29" s="1"/>
  <c r="B30379" i="29" s="1"/>
  <c r="B30380" i="29" s="1"/>
  <c r="B30381" i="29" s="1"/>
  <c r="B30382" i="29" s="1"/>
  <c r="B30383" i="29" s="1"/>
  <c r="B30384" i="29" s="1"/>
  <c r="B30385" i="29" s="1"/>
  <c r="B30386" i="29" s="1"/>
  <c r="B30387" i="29" s="1"/>
  <c r="B30388" i="29" s="1"/>
  <c r="B30389" i="29" s="1"/>
  <c r="B30390" i="29" s="1"/>
  <c r="B30391" i="29" s="1"/>
  <c r="B30392" i="29" s="1"/>
  <c r="B30393" i="29" s="1"/>
  <c r="B30394" i="29" s="1"/>
  <c r="B30395" i="29" s="1"/>
  <c r="B30396" i="29" s="1"/>
  <c r="B30397" i="29" s="1"/>
  <c r="B30398" i="29" s="1"/>
  <c r="B30399" i="29" s="1"/>
  <c r="B30400" i="29" s="1"/>
  <c r="B30401" i="29" s="1"/>
  <c r="B30402" i="29" s="1"/>
  <c r="B30403" i="29" s="1"/>
  <c r="B30404" i="29" s="1"/>
  <c r="B30405" i="29" s="1"/>
  <c r="B30406" i="29" s="1"/>
  <c r="B30407" i="29" s="1"/>
  <c r="B30408" i="29" s="1"/>
  <c r="B30409" i="29" s="1"/>
  <c r="B30410" i="29" s="1"/>
  <c r="B30411" i="29" s="1"/>
  <c r="B30412" i="29" s="1"/>
  <c r="B30413" i="29" s="1"/>
  <c r="B30414" i="29" s="1"/>
  <c r="B30415" i="29" s="1"/>
  <c r="B30416" i="29" s="1"/>
  <c r="B30417" i="29" s="1"/>
  <c r="B30418" i="29" s="1"/>
  <c r="B30419" i="29" s="1"/>
  <c r="B30420" i="29" s="1"/>
  <c r="B30421" i="29" s="1"/>
  <c r="B30422" i="29" s="1"/>
  <c r="B30423" i="29" s="1"/>
  <c r="B30424" i="29" s="1"/>
  <c r="B30425" i="29" s="1"/>
  <c r="B30426" i="29" s="1"/>
  <c r="B30427" i="29" s="1"/>
  <c r="B30428" i="29" s="1"/>
  <c r="B30429" i="29" s="1"/>
  <c r="B30430" i="29" s="1"/>
  <c r="B30431" i="29" s="1"/>
  <c r="B30432" i="29" s="1"/>
  <c r="B30433" i="29" s="1"/>
  <c r="B30434" i="29" s="1"/>
  <c r="B30435" i="29" s="1"/>
  <c r="B30436" i="29" s="1"/>
  <c r="B30437" i="29" s="1"/>
  <c r="B30438" i="29" s="1"/>
  <c r="B30439" i="29" s="1"/>
  <c r="B30440" i="29" s="1"/>
  <c r="B30441" i="29" s="1"/>
  <c r="B30442" i="29" s="1"/>
  <c r="B30443" i="29" s="1"/>
  <c r="B30444" i="29" s="1"/>
  <c r="B30445" i="29" s="1"/>
  <c r="B30446" i="29" s="1"/>
  <c r="B30447" i="29" s="1"/>
  <c r="B30448" i="29" s="1"/>
  <c r="B30449" i="29" s="1"/>
  <c r="B30450" i="29" s="1"/>
  <c r="B30451" i="29" s="1"/>
  <c r="B30452" i="29" s="1"/>
  <c r="B30453" i="29" s="1"/>
  <c r="B30454" i="29" s="1"/>
  <c r="B30455" i="29" s="1"/>
  <c r="B30456" i="29" s="1"/>
  <c r="B30457" i="29" s="1"/>
  <c r="B30458" i="29" s="1"/>
  <c r="B30459" i="29" s="1"/>
  <c r="B30460" i="29" s="1"/>
  <c r="B30461" i="29" s="1"/>
  <c r="B30462" i="29" s="1"/>
  <c r="B30463" i="29" s="1"/>
  <c r="B30464" i="29" s="1"/>
  <c r="B30465" i="29" s="1"/>
  <c r="B30466" i="29" s="1"/>
  <c r="B30467" i="29" s="1"/>
  <c r="B30468" i="29" s="1"/>
  <c r="B30469" i="29" s="1"/>
  <c r="B30470" i="29" s="1"/>
  <c r="B30471" i="29" s="1"/>
  <c r="B30472" i="29" s="1"/>
  <c r="B30473" i="29" s="1"/>
  <c r="B30474" i="29" s="1"/>
  <c r="B30475" i="29" s="1"/>
  <c r="B30476" i="29" s="1"/>
  <c r="B30477" i="29" s="1"/>
  <c r="B30478" i="29" s="1"/>
  <c r="B30479" i="29" s="1"/>
  <c r="B30480" i="29" s="1"/>
  <c r="B30481" i="29" s="1"/>
  <c r="B30482" i="29" s="1"/>
  <c r="B30483" i="29" s="1"/>
  <c r="B30484" i="29" s="1"/>
  <c r="B30485" i="29" s="1"/>
  <c r="B30486" i="29" s="1"/>
  <c r="B30487" i="29" s="1"/>
  <c r="B30488" i="29" s="1"/>
  <c r="B30489" i="29" s="1"/>
  <c r="B30490" i="29" s="1"/>
  <c r="B30491" i="29" s="1"/>
  <c r="B30492" i="29" s="1"/>
  <c r="B30493" i="29" s="1"/>
  <c r="B30494" i="29" s="1"/>
  <c r="B30495" i="29" s="1"/>
  <c r="B30496" i="29" s="1"/>
  <c r="B30497" i="29" s="1"/>
  <c r="B30498" i="29" s="1"/>
  <c r="B30499" i="29" s="1"/>
  <c r="B30500" i="29" s="1"/>
  <c r="B30501" i="29" s="1"/>
  <c r="B30502" i="29" s="1"/>
  <c r="B30503" i="29" s="1"/>
  <c r="B30504" i="29" s="1"/>
  <c r="B30505" i="29" s="1"/>
  <c r="B30506" i="29" s="1"/>
  <c r="B30507" i="29" s="1"/>
  <c r="B30508" i="29" s="1"/>
  <c r="B30509" i="29" s="1"/>
  <c r="B30510" i="29" s="1"/>
  <c r="B30511" i="29" s="1"/>
  <c r="B30512" i="29" s="1"/>
  <c r="B30513" i="29" s="1"/>
  <c r="B30514" i="29" s="1"/>
  <c r="B30515" i="29" s="1"/>
  <c r="B30516" i="29" s="1"/>
  <c r="B30517" i="29" s="1"/>
  <c r="B30518" i="29" s="1"/>
  <c r="B30519" i="29" s="1"/>
  <c r="B30520" i="29" s="1"/>
  <c r="B30521" i="29" s="1"/>
  <c r="B30522" i="29" s="1"/>
  <c r="B30523" i="29" s="1"/>
  <c r="B30524" i="29" s="1"/>
  <c r="B30525" i="29" s="1"/>
  <c r="B30526" i="29" s="1"/>
  <c r="B30527" i="29" s="1"/>
  <c r="B30528" i="29" s="1"/>
  <c r="B30529" i="29" s="1"/>
  <c r="B30530" i="29" s="1"/>
  <c r="B30531" i="29" s="1"/>
  <c r="B30532" i="29" s="1"/>
  <c r="B30533" i="29" s="1"/>
  <c r="B30534" i="29" s="1"/>
  <c r="B30535" i="29" s="1"/>
  <c r="B30536" i="29" s="1"/>
  <c r="B30537" i="29" s="1"/>
  <c r="B30538" i="29" s="1"/>
  <c r="B30539" i="29" s="1"/>
  <c r="B30540" i="29" s="1"/>
  <c r="B30541" i="29" s="1"/>
  <c r="B30542" i="29" s="1"/>
  <c r="B30543" i="29" s="1"/>
  <c r="B30544" i="29" s="1"/>
  <c r="B30545" i="29" s="1"/>
  <c r="B30546" i="29" s="1"/>
  <c r="B30547" i="29" s="1"/>
  <c r="B30548" i="29" s="1"/>
  <c r="B30549" i="29" s="1"/>
  <c r="B30550" i="29" s="1"/>
  <c r="B30551" i="29" s="1"/>
  <c r="B30552" i="29" s="1"/>
  <c r="B30553" i="29" s="1"/>
  <c r="B30554" i="29" s="1"/>
  <c r="B30555" i="29" s="1"/>
  <c r="B30556" i="29" s="1"/>
  <c r="B30557" i="29" s="1"/>
  <c r="B30558" i="29" s="1"/>
  <c r="B30559" i="29" s="1"/>
  <c r="B30560" i="29" s="1"/>
  <c r="B30561" i="29" s="1"/>
  <c r="B30562" i="29" s="1"/>
  <c r="B30563" i="29" s="1"/>
  <c r="B30564" i="29" s="1"/>
  <c r="B30565" i="29" s="1"/>
  <c r="B30566" i="29" s="1"/>
  <c r="B30567" i="29" s="1"/>
  <c r="B30568" i="29" s="1"/>
  <c r="B30569" i="29" s="1"/>
  <c r="B30570" i="29" s="1"/>
  <c r="B30571" i="29" s="1"/>
  <c r="B30572" i="29" s="1"/>
  <c r="B30573" i="29" s="1"/>
  <c r="B30574" i="29" s="1"/>
  <c r="B30575" i="29" s="1"/>
  <c r="B30576" i="29" s="1"/>
  <c r="B30577" i="29" s="1"/>
  <c r="B30578" i="29" s="1"/>
  <c r="B30579" i="29" s="1"/>
  <c r="B30580" i="29" s="1"/>
  <c r="B30581" i="29" s="1"/>
  <c r="B30582" i="29" s="1"/>
  <c r="B30583" i="29" s="1"/>
  <c r="B30584" i="29" s="1"/>
  <c r="B30585" i="29" s="1"/>
  <c r="B30586" i="29" s="1"/>
  <c r="B30587" i="29" s="1"/>
  <c r="B30588" i="29" s="1"/>
  <c r="B30589" i="29" s="1"/>
  <c r="B30590" i="29" s="1"/>
  <c r="B30591" i="29" s="1"/>
  <c r="B30592" i="29" s="1"/>
  <c r="B30593" i="29" s="1"/>
  <c r="B30594" i="29" s="1"/>
  <c r="B30595" i="29" s="1"/>
  <c r="B30596" i="29" s="1"/>
  <c r="B30597" i="29" s="1"/>
  <c r="B30598" i="29" s="1"/>
  <c r="B30599" i="29" s="1"/>
  <c r="B30600" i="29" s="1"/>
  <c r="B30601" i="29" s="1"/>
  <c r="B30602" i="29" s="1"/>
  <c r="B30603" i="29" s="1"/>
  <c r="B30604" i="29" s="1"/>
  <c r="B30605" i="29" s="1"/>
  <c r="B30606" i="29" s="1"/>
  <c r="B30607" i="29" s="1"/>
  <c r="B30608" i="29" s="1"/>
  <c r="B30609" i="29" s="1"/>
  <c r="B30610" i="29" s="1"/>
  <c r="B30611" i="29" s="1"/>
  <c r="B30612" i="29" s="1"/>
  <c r="B30613" i="29" s="1"/>
  <c r="B30614" i="29" s="1"/>
  <c r="B30615" i="29" s="1"/>
  <c r="B30616" i="29" s="1"/>
  <c r="B30617" i="29" s="1"/>
  <c r="B30618" i="29" s="1"/>
  <c r="B30619" i="29" s="1"/>
  <c r="B30620" i="29" s="1"/>
  <c r="B30621" i="29" s="1"/>
  <c r="B30622" i="29" s="1"/>
  <c r="B30623" i="29" s="1"/>
  <c r="B30624" i="29" s="1"/>
  <c r="B30625" i="29" s="1"/>
  <c r="B30626" i="29" s="1"/>
  <c r="B30627" i="29" s="1"/>
  <c r="B30628" i="29" s="1"/>
  <c r="B30629" i="29" s="1"/>
  <c r="B30630" i="29" s="1"/>
  <c r="B30631" i="29" s="1"/>
  <c r="B30632" i="29" s="1"/>
  <c r="B30633" i="29" s="1"/>
  <c r="B30634" i="29" s="1"/>
  <c r="B30635" i="29" s="1"/>
  <c r="B30636" i="29" s="1"/>
  <c r="B30637" i="29" s="1"/>
  <c r="B30638" i="29" s="1"/>
  <c r="B30639" i="29" s="1"/>
  <c r="B30640" i="29" s="1"/>
  <c r="B30641" i="29" s="1"/>
  <c r="B30642" i="29" s="1"/>
  <c r="B30643" i="29" s="1"/>
  <c r="B30644" i="29" s="1"/>
  <c r="B30645" i="29" s="1"/>
  <c r="B30646" i="29" s="1"/>
  <c r="B30647" i="29" s="1"/>
  <c r="B30648" i="29" s="1"/>
  <c r="B30649" i="29" s="1"/>
  <c r="B30650" i="29" s="1"/>
  <c r="B30651" i="29" s="1"/>
  <c r="B30652" i="29" s="1"/>
  <c r="B30653" i="29" s="1"/>
  <c r="B30654" i="29" s="1"/>
  <c r="B30655" i="29" s="1"/>
  <c r="B30656" i="29" s="1"/>
  <c r="B30657" i="29" s="1"/>
  <c r="B30658" i="29" s="1"/>
  <c r="B30659" i="29" s="1"/>
  <c r="B30660" i="29" s="1"/>
  <c r="B30661" i="29" s="1"/>
  <c r="B30662" i="29" s="1"/>
  <c r="B30663" i="29" s="1"/>
  <c r="B30664" i="29" s="1"/>
  <c r="B30665" i="29" s="1"/>
  <c r="B30666" i="29" s="1"/>
  <c r="B30667" i="29" s="1"/>
  <c r="B30668" i="29" s="1"/>
  <c r="B30669" i="29" s="1"/>
  <c r="B30670" i="29" s="1"/>
  <c r="B30671" i="29" s="1"/>
  <c r="B30672" i="29" s="1"/>
  <c r="B30673" i="29" s="1"/>
  <c r="B30674" i="29" s="1"/>
  <c r="B30675" i="29" s="1"/>
  <c r="B30676" i="29" s="1"/>
  <c r="B30677" i="29" s="1"/>
  <c r="B30678" i="29" s="1"/>
  <c r="B30679" i="29" s="1"/>
  <c r="B30680" i="29" s="1"/>
  <c r="B30681" i="29" s="1"/>
  <c r="B30682" i="29" s="1"/>
  <c r="B30683" i="29" s="1"/>
  <c r="B30684" i="29" s="1"/>
  <c r="B30685" i="29" s="1"/>
  <c r="B30686" i="29" s="1"/>
  <c r="B30687" i="29" s="1"/>
  <c r="B30688" i="29" s="1"/>
  <c r="B30689" i="29" s="1"/>
  <c r="B30690" i="29" s="1"/>
  <c r="B30691" i="29" s="1"/>
  <c r="B30692" i="29" s="1"/>
  <c r="B30693" i="29" s="1"/>
  <c r="B30694" i="29" s="1"/>
  <c r="B30695" i="29" s="1"/>
  <c r="B30696" i="29" s="1"/>
  <c r="B30697" i="29" s="1"/>
  <c r="B30698" i="29" s="1"/>
  <c r="B30699" i="29" s="1"/>
  <c r="B30700" i="29" s="1"/>
  <c r="B30701" i="29" s="1"/>
  <c r="B30702" i="29" s="1"/>
  <c r="B30703" i="29" s="1"/>
  <c r="B30704" i="29" s="1"/>
  <c r="B30705" i="29" s="1"/>
  <c r="C30342" i="29"/>
  <c r="C30343" i="29" s="1"/>
  <c r="C30344" i="29" s="1"/>
  <c r="C30345" i="29" s="1"/>
  <c r="C30346" i="29" s="1"/>
  <c r="C30347" i="29" s="1"/>
  <c r="C30348" i="29" s="1"/>
  <c r="C30349" i="29" s="1"/>
  <c r="C30350" i="29" s="1"/>
  <c r="C30351" i="29" s="1"/>
  <c r="C30352" i="29" s="1"/>
  <c r="C30353" i="29" s="1"/>
  <c r="C30354" i="29" s="1"/>
  <c r="C30355" i="29" s="1"/>
  <c r="C30356" i="29" s="1"/>
  <c r="C30357" i="29" s="1"/>
  <c r="C30358" i="29" s="1"/>
  <c r="C30359" i="29" s="1"/>
  <c r="C30360" i="29" s="1"/>
  <c r="C30361" i="29" s="1"/>
  <c r="C30362" i="29" s="1"/>
  <c r="C30363" i="29" s="1"/>
  <c r="C30364" i="29" s="1"/>
  <c r="C30365" i="29" s="1"/>
  <c r="C30366" i="29" s="1"/>
  <c r="C30367" i="29" s="1"/>
  <c r="C30368" i="29" s="1"/>
  <c r="C30369" i="29" s="1"/>
  <c r="C30370" i="29" s="1"/>
  <c r="C30371" i="29" s="1"/>
  <c r="C30372" i="29" s="1"/>
  <c r="C30373" i="29" s="1"/>
  <c r="C30374" i="29" s="1"/>
  <c r="C30375" i="29" s="1"/>
  <c r="C30376" i="29" s="1"/>
  <c r="C30377" i="29" s="1"/>
  <c r="C30378" i="29" s="1"/>
  <c r="C30379" i="29" s="1"/>
  <c r="C30380" i="29" s="1"/>
  <c r="C30381" i="29" s="1"/>
  <c r="C30382" i="29" s="1"/>
  <c r="C30383" i="29" s="1"/>
  <c r="C30384" i="29" s="1"/>
  <c r="C30385" i="29" s="1"/>
  <c r="C30386" i="29" s="1"/>
  <c r="C30387" i="29" s="1"/>
  <c r="C30388" i="29" s="1"/>
  <c r="C30389" i="29" s="1"/>
  <c r="C30390" i="29" s="1"/>
  <c r="C30391" i="29" s="1"/>
  <c r="C30392" i="29" s="1"/>
  <c r="C30393" i="29" s="1"/>
  <c r="C30394" i="29" s="1"/>
  <c r="C30395" i="29" s="1"/>
  <c r="C30396" i="29" s="1"/>
  <c r="C30397" i="29" s="1"/>
  <c r="C30398" i="29" s="1"/>
  <c r="C30399" i="29" s="1"/>
  <c r="C30400" i="29" s="1"/>
  <c r="C30401" i="29" s="1"/>
  <c r="C30402" i="29" s="1"/>
  <c r="C30403" i="29" s="1"/>
  <c r="C30404" i="29" s="1"/>
  <c r="C30405" i="29" s="1"/>
  <c r="C30406" i="29" s="1"/>
  <c r="C30407" i="29" s="1"/>
  <c r="C30408" i="29" s="1"/>
  <c r="C30409" i="29" s="1"/>
  <c r="C30410" i="29" s="1"/>
  <c r="C30411" i="29" s="1"/>
  <c r="C30412" i="29" s="1"/>
  <c r="C30413" i="29" s="1"/>
  <c r="C30414" i="29" s="1"/>
  <c r="C30415" i="29" s="1"/>
  <c r="C30416" i="29" s="1"/>
  <c r="C30417" i="29" s="1"/>
  <c r="C30418" i="29" s="1"/>
  <c r="C30419" i="29" s="1"/>
  <c r="C30420" i="29" s="1"/>
  <c r="C30421" i="29" s="1"/>
  <c r="C30422" i="29" s="1"/>
  <c r="C30423" i="29" s="1"/>
  <c r="C30424" i="29" s="1"/>
  <c r="C30425" i="29" s="1"/>
  <c r="C30426" i="29" s="1"/>
  <c r="C30427" i="29" s="1"/>
  <c r="C30428" i="29" s="1"/>
  <c r="C30429" i="29" s="1"/>
  <c r="C30430" i="29" s="1"/>
  <c r="C30431" i="29" s="1"/>
  <c r="C30432" i="29" s="1"/>
  <c r="C30433" i="29" s="1"/>
  <c r="C30434" i="29" s="1"/>
  <c r="C30435" i="29" s="1"/>
  <c r="C30436" i="29" s="1"/>
  <c r="C30437" i="29" s="1"/>
  <c r="C30438" i="29" s="1"/>
  <c r="C30439" i="29" s="1"/>
  <c r="C30440" i="29" s="1"/>
  <c r="C30441" i="29" s="1"/>
  <c r="C30442" i="29" s="1"/>
  <c r="C30443" i="29" s="1"/>
  <c r="C30444" i="29" s="1"/>
  <c r="C30445" i="29" s="1"/>
  <c r="C30446" i="29" s="1"/>
  <c r="C30447" i="29" s="1"/>
  <c r="C30448" i="29" s="1"/>
  <c r="C30449" i="29" s="1"/>
  <c r="C30450" i="29" s="1"/>
  <c r="C30451" i="29" s="1"/>
  <c r="C30452" i="29" s="1"/>
  <c r="C30453" i="29" s="1"/>
  <c r="C30454" i="29" s="1"/>
  <c r="C30455" i="29" s="1"/>
  <c r="C30456" i="29" s="1"/>
  <c r="C30457" i="29" s="1"/>
  <c r="C30458" i="29" s="1"/>
  <c r="C30459" i="29" s="1"/>
  <c r="C30460" i="29" s="1"/>
  <c r="C30461" i="29" s="1"/>
  <c r="C30462" i="29" s="1"/>
  <c r="C30463" i="29" s="1"/>
  <c r="C30464" i="29" s="1"/>
  <c r="C30465" i="29" s="1"/>
  <c r="C30466" i="29" s="1"/>
  <c r="C30467" i="29" s="1"/>
  <c r="C30468" i="29" s="1"/>
  <c r="C30469" i="29" s="1"/>
  <c r="C30470" i="29" s="1"/>
  <c r="C30471" i="29" s="1"/>
  <c r="C30472" i="29" s="1"/>
  <c r="C30473" i="29" s="1"/>
  <c r="C30474" i="29" s="1"/>
  <c r="C30475" i="29" s="1"/>
  <c r="C30476" i="29" s="1"/>
  <c r="C30477" i="29" s="1"/>
  <c r="C30478" i="29" s="1"/>
  <c r="C30479" i="29" s="1"/>
  <c r="C30480" i="29" s="1"/>
  <c r="C30481" i="29" s="1"/>
  <c r="C30482" i="29" s="1"/>
  <c r="C30483" i="29" s="1"/>
  <c r="C30484" i="29" s="1"/>
  <c r="C30485" i="29" s="1"/>
  <c r="C30486" i="29" s="1"/>
  <c r="C30487" i="29" s="1"/>
  <c r="C30488" i="29" s="1"/>
  <c r="C30489" i="29" s="1"/>
  <c r="C30490" i="29" s="1"/>
  <c r="C30491" i="29" s="1"/>
  <c r="C30492" i="29" s="1"/>
  <c r="C30493" i="29" s="1"/>
  <c r="C30494" i="29" s="1"/>
  <c r="C30495" i="29" s="1"/>
  <c r="C30496" i="29" s="1"/>
  <c r="C30497" i="29" s="1"/>
  <c r="C30498" i="29" s="1"/>
  <c r="C30499" i="29" s="1"/>
  <c r="C30500" i="29" s="1"/>
  <c r="C30501" i="29" s="1"/>
  <c r="C30502" i="29" s="1"/>
  <c r="C30503" i="29" s="1"/>
  <c r="C30504" i="29" s="1"/>
  <c r="C30505" i="29" s="1"/>
  <c r="C30506" i="29" s="1"/>
  <c r="C30507" i="29" s="1"/>
  <c r="C30508" i="29" s="1"/>
  <c r="C30509" i="29" s="1"/>
  <c r="C30510" i="29" s="1"/>
  <c r="C30511" i="29" s="1"/>
  <c r="C30512" i="29" s="1"/>
  <c r="C30513" i="29" s="1"/>
  <c r="C30514" i="29" s="1"/>
  <c r="C30515" i="29" s="1"/>
  <c r="C30516" i="29" s="1"/>
  <c r="C30517" i="29" s="1"/>
  <c r="C30518" i="29" s="1"/>
  <c r="C30519" i="29" s="1"/>
  <c r="C30520" i="29" s="1"/>
  <c r="C30521" i="29" s="1"/>
  <c r="C30522" i="29" s="1"/>
  <c r="C30523" i="29" s="1"/>
  <c r="C30524" i="29" s="1"/>
  <c r="C30525" i="29" s="1"/>
  <c r="C30526" i="29" s="1"/>
  <c r="C30527" i="29" s="1"/>
  <c r="C30528" i="29" s="1"/>
  <c r="C30529" i="29" s="1"/>
  <c r="C30530" i="29" s="1"/>
  <c r="C30531" i="29" s="1"/>
  <c r="C30532" i="29" s="1"/>
  <c r="C30533" i="29" s="1"/>
  <c r="C30534" i="29" s="1"/>
  <c r="C30535" i="29" s="1"/>
  <c r="C30536" i="29" s="1"/>
  <c r="C30537" i="29" s="1"/>
  <c r="C30538" i="29" s="1"/>
  <c r="C30539" i="29" s="1"/>
  <c r="C30540" i="29" s="1"/>
  <c r="C30541" i="29" s="1"/>
  <c r="C30542" i="29" s="1"/>
  <c r="C30543" i="29" s="1"/>
  <c r="C30544" i="29" s="1"/>
  <c r="C30545" i="29" s="1"/>
  <c r="C30546" i="29" s="1"/>
  <c r="C30547" i="29" s="1"/>
  <c r="C30548" i="29" s="1"/>
  <c r="C30549" i="29" s="1"/>
  <c r="C30550" i="29" s="1"/>
  <c r="C30551" i="29" s="1"/>
  <c r="C30552" i="29" s="1"/>
  <c r="C30553" i="29" s="1"/>
  <c r="C30554" i="29" s="1"/>
  <c r="C30555" i="29" s="1"/>
  <c r="C30556" i="29" s="1"/>
  <c r="C30557" i="29" s="1"/>
  <c r="C30558" i="29" s="1"/>
  <c r="C30559" i="29" s="1"/>
  <c r="C30560" i="29" s="1"/>
  <c r="C30561" i="29" s="1"/>
  <c r="C30562" i="29" s="1"/>
  <c r="C30563" i="29" s="1"/>
  <c r="C30564" i="29" s="1"/>
  <c r="C30565" i="29" s="1"/>
  <c r="C30566" i="29" s="1"/>
  <c r="C30567" i="29" s="1"/>
  <c r="C30568" i="29" s="1"/>
  <c r="C30569" i="29" s="1"/>
  <c r="C30570" i="29" s="1"/>
  <c r="C30571" i="29" s="1"/>
  <c r="C30572" i="29" s="1"/>
  <c r="C30573" i="29" s="1"/>
  <c r="C30574" i="29" s="1"/>
  <c r="C30575" i="29" s="1"/>
  <c r="C30576" i="29" s="1"/>
  <c r="C30577" i="29" s="1"/>
  <c r="C30578" i="29" s="1"/>
  <c r="C30579" i="29" s="1"/>
  <c r="C30580" i="29" s="1"/>
  <c r="C30581" i="29" s="1"/>
  <c r="C30582" i="29" s="1"/>
  <c r="C30583" i="29" s="1"/>
  <c r="C30584" i="29" s="1"/>
  <c r="C30585" i="29" s="1"/>
  <c r="C30586" i="29" s="1"/>
  <c r="C30587" i="29" s="1"/>
  <c r="C30588" i="29" s="1"/>
  <c r="C30589" i="29" s="1"/>
  <c r="C30590" i="29" s="1"/>
  <c r="C30591" i="29" s="1"/>
  <c r="C30592" i="29" s="1"/>
  <c r="C30593" i="29" s="1"/>
  <c r="C30594" i="29" s="1"/>
  <c r="C30595" i="29" s="1"/>
  <c r="C30596" i="29" s="1"/>
  <c r="C30597" i="29" s="1"/>
  <c r="C30598" i="29" s="1"/>
  <c r="C30599" i="29" s="1"/>
  <c r="C30600" i="29" s="1"/>
  <c r="C30601" i="29" s="1"/>
  <c r="C30602" i="29" s="1"/>
  <c r="C30603" i="29" s="1"/>
  <c r="C30604" i="29" s="1"/>
  <c r="C30605" i="29" s="1"/>
  <c r="C30606" i="29" s="1"/>
  <c r="C30607" i="29" s="1"/>
  <c r="C30608" i="29" s="1"/>
  <c r="C30609" i="29" s="1"/>
  <c r="C30610" i="29" s="1"/>
  <c r="C30611" i="29" s="1"/>
  <c r="C30612" i="29" s="1"/>
  <c r="C30613" i="29" s="1"/>
  <c r="C30614" i="29" s="1"/>
  <c r="C30615" i="29" s="1"/>
  <c r="C30616" i="29" s="1"/>
  <c r="C30617" i="29" s="1"/>
  <c r="C30618" i="29" s="1"/>
  <c r="C30619" i="29" s="1"/>
  <c r="C30620" i="29" s="1"/>
  <c r="C30621" i="29" s="1"/>
  <c r="C30622" i="29" s="1"/>
  <c r="C30623" i="29" s="1"/>
  <c r="C30624" i="29" s="1"/>
  <c r="C30625" i="29" s="1"/>
  <c r="C30626" i="29" s="1"/>
  <c r="C30627" i="29" s="1"/>
  <c r="C30628" i="29" s="1"/>
  <c r="C30629" i="29" s="1"/>
  <c r="C30630" i="29" s="1"/>
  <c r="C30631" i="29" s="1"/>
  <c r="C30632" i="29" s="1"/>
  <c r="C30633" i="29" s="1"/>
  <c r="C30634" i="29" s="1"/>
  <c r="C30635" i="29" s="1"/>
  <c r="C30636" i="29" s="1"/>
  <c r="C30637" i="29" s="1"/>
  <c r="C30638" i="29" s="1"/>
  <c r="C30639" i="29" s="1"/>
  <c r="C30640" i="29" s="1"/>
  <c r="C30641" i="29" s="1"/>
  <c r="C30642" i="29" s="1"/>
  <c r="C30643" i="29" s="1"/>
  <c r="C30644" i="29" s="1"/>
  <c r="C30645" i="29" s="1"/>
  <c r="C30646" i="29" s="1"/>
  <c r="C30647" i="29" s="1"/>
  <c r="C30648" i="29" s="1"/>
  <c r="C30649" i="29" s="1"/>
  <c r="C30650" i="29" s="1"/>
  <c r="C30651" i="29" s="1"/>
  <c r="C30652" i="29" s="1"/>
  <c r="C30653" i="29" s="1"/>
  <c r="C30654" i="29" s="1"/>
  <c r="C30655" i="29" s="1"/>
  <c r="C30656" i="29" s="1"/>
  <c r="C30657" i="29" s="1"/>
  <c r="C30658" i="29" s="1"/>
  <c r="C30659" i="29" s="1"/>
  <c r="C30660" i="29" s="1"/>
  <c r="C30661" i="29" s="1"/>
  <c r="C30662" i="29" s="1"/>
  <c r="C30663" i="29" s="1"/>
  <c r="C30664" i="29" s="1"/>
  <c r="C30665" i="29" s="1"/>
  <c r="C30666" i="29" s="1"/>
  <c r="C30667" i="29" s="1"/>
  <c r="C30668" i="29" s="1"/>
  <c r="C30669" i="29" s="1"/>
  <c r="C30670" i="29" s="1"/>
  <c r="C30671" i="29" s="1"/>
  <c r="C30672" i="29" s="1"/>
  <c r="C30673" i="29" s="1"/>
  <c r="C30674" i="29" s="1"/>
  <c r="C30675" i="29" s="1"/>
  <c r="C30676" i="29" s="1"/>
  <c r="C30677" i="29" s="1"/>
  <c r="C30678" i="29" s="1"/>
  <c r="C30679" i="29" s="1"/>
  <c r="C30680" i="29" s="1"/>
  <c r="C30681" i="29" s="1"/>
  <c r="C30682" i="29" s="1"/>
  <c r="C30683" i="29" s="1"/>
  <c r="C30684" i="29" s="1"/>
  <c r="C30685" i="29" s="1"/>
  <c r="C30686" i="29" s="1"/>
  <c r="C30687" i="29" s="1"/>
  <c r="C30688" i="29" s="1"/>
  <c r="C30689" i="29" s="1"/>
  <c r="C30690" i="29" s="1"/>
  <c r="C30691" i="29" s="1"/>
  <c r="C30692" i="29" s="1"/>
  <c r="C30693" i="29" s="1"/>
  <c r="C30694" i="29" s="1"/>
  <c r="C30695" i="29" s="1"/>
  <c r="C30696" i="29" s="1"/>
  <c r="C30697" i="29" s="1"/>
  <c r="C30698" i="29" s="1"/>
  <c r="C30699" i="29" s="1"/>
  <c r="C30700" i="29" s="1"/>
  <c r="C30701" i="29" s="1"/>
  <c r="C30702" i="29" s="1"/>
  <c r="C30703" i="29" s="1"/>
  <c r="C30704" i="29" s="1"/>
  <c r="C30705" i="29" s="1"/>
  <c r="D30687" i="29"/>
  <c r="D30688" i="29" s="1"/>
  <c r="D30689" i="29" s="1"/>
  <c r="D30690" i="29" s="1"/>
  <c r="D30691" i="29" s="1"/>
  <c r="D30692" i="29" s="1"/>
  <c r="D30693" i="29" s="1"/>
  <c r="D30694" i="29" s="1"/>
  <c r="D30695" i="29" s="1"/>
  <c r="D30696" i="29" s="1"/>
  <c r="D30697" i="29" s="1"/>
  <c r="D30698" i="29" s="1"/>
  <c r="D30699" i="29" s="1"/>
  <c r="D30700" i="29" s="1"/>
  <c r="D30701" i="29" s="1"/>
  <c r="D30702" i="29" s="1"/>
  <c r="D30703" i="29" s="1"/>
  <c r="D30704" i="29" s="1"/>
  <c r="D30705" i="29" s="1"/>
  <c r="D30706" i="29" s="1"/>
  <c r="D30707" i="29" s="1"/>
  <c r="D30708" i="29" s="1"/>
  <c r="D30709" i="29" s="1"/>
  <c r="D30710" i="29" s="1"/>
  <c r="D30711" i="29" s="1"/>
  <c r="D30712" i="29" s="1"/>
  <c r="D30713" i="29" s="1"/>
  <c r="D30714" i="29" s="1"/>
  <c r="D30715" i="29" s="1"/>
  <c r="D30716" i="29" s="1"/>
  <c r="D30717" i="29" s="1"/>
  <c r="D30718" i="29" s="1"/>
  <c r="D30719" i="29" s="1"/>
  <c r="D30720" i="29" s="1"/>
  <c r="D30721" i="29" s="1"/>
  <c r="D30722" i="29" s="1"/>
  <c r="D30723" i="29" s="1"/>
  <c r="D30724" i="29" s="1"/>
  <c r="D30725" i="29" s="1"/>
  <c r="D30726" i="29" s="1"/>
  <c r="D30727" i="29" s="1"/>
  <c r="D30728" i="29" s="1"/>
  <c r="D30729" i="29" s="1"/>
  <c r="D30730" i="29" s="1"/>
  <c r="D30731" i="29" s="1"/>
  <c r="D30732" i="29" s="1"/>
  <c r="D30733" i="29" s="1"/>
  <c r="D30734" i="29" s="1"/>
  <c r="D30735" i="29" s="1"/>
  <c r="D30736" i="29" s="1"/>
  <c r="D30737" i="29" s="1"/>
  <c r="D30738" i="29" s="1"/>
  <c r="D30739" i="29" s="1"/>
  <c r="D30740" i="29" s="1"/>
  <c r="D30741" i="29" s="1"/>
  <c r="D30742" i="29" s="1"/>
  <c r="D30743" i="29" s="1"/>
  <c r="D30744" i="29" s="1"/>
  <c r="D30745" i="29" s="1"/>
  <c r="D30746" i="29" s="1"/>
  <c r="D30747" i="29" s="1"/>
  <c r="D30748" i="29" s="1"/>
  <c r="D30749" i="29" s="1"/>
  <c r="D30750" i="29" s="1"/>
  <c r="D30751" i="29" s="1"/>
  <c r="D30752" i="29" s="1"/>
  <c r="D30753" i="29" s="1"/>
  <c r="D30754" i="29" s="1"/>
  <c r="D30755" i="29" s="1"/>
  <c r="D30756" i="29" s="1"/>
  <c r="D30757" i="29" s="1"/>
  <c r="D30758" i="29" s="1"/>
  <c r="D30759" i="29" s="1"/>
  <c r="D30760" i="29" s="1"/>
  <c r="D30761" i="29" s="1"/>
  <c r="D30762" i="29" s="1"/>
  <c r="D30763" i="29" s="1"/>
  <c r="D30764" i="29" s="1"/>
  <c r="D30765" i="29" s="1"/>
  <c r="D30766" i="29" s="1"/>
  <c r="D30767" i="29" s="1"/>
  <c r="D30768" i="29" s="1"/>
  <c r="D30769" i="29" s="1"/>
  <c r="D30770" i="29" s="1"/>
  <c r="D30771" i="29" s="1"/>
  <c r="D30772" i="29" s="1"/>
  <c r="D30773" i="29" s="1"/>
  <c r="D30774" i="29" s="1"/>
  <c r="D30775" i="29" s="1"/>
  <c r="D30776" i="29" s="1"/>
  <c r="D30777" i="29" s="1"/>
  <c r="D30778" i="29" s="1"/>
  <c r="D30779" i="29" s="1"/>
  <c r="D30780" i="29" s="1"/>
  <c r="D30781" i="29" s="1"/>
  <c r="D30782" i="29" s="1"/>
  <c r="D30783" i="29" s="1"/>
  <c r="D30784" i="29" s="1"/>
  <c r="D30785" i="29" s="1"/>
  <c r="D30786" i="29" s="1"/>
  <c r="D30787" i="29" s="1"/>
  <c r="D30788" i="29" s="1"/>
  <c r="D30789" i="29" s="1"/>
  <c r="D30790" i="29" s="1"/>
  <c r="D30791" i="29" s="1"/>
  <c r="D30792" i="29" s="1"/>
  <c r="D30793" i="29" s="1"/>
  <c r="D30794" i="29" s="1"/>
  <c r="D30795" i="29" s="1"/>
  <c r="D30796" i="29" s="1"/>
  <c r="D30797" i="29" s="1"/>
  <c r="D30798" i="29" s="1"/>
  <c r="D30799" i="29" s="1"/>
  <c r="D30800" i="29" s="1"/>
  <c r="D30801" i="29" s="1"/>
  <c r="D30802" i="29" s="1"/>
  <c r="D30803" i="29" s="1"/>
  <c r="D30804" i="29" s="1"/>
  <c r="D30805" i="29" s="1"/>
  <c r="D30806" i="29" s="1"/>
  <c r="D30807" i="29" s="1"/>
  <c r="D30808" i="29" s="1"/>
  <c r="D30809" i="29" s="1"/>
  <c r="D30810" i="29" s="1"/>
  <c r="D30811" i="29" s="1"/>
  <c r="D30812" i="29" s="1"/>
  <c r="D30813" i="29" s="1"/>
  <c r="D30814" i="29" s="1"/>
  <c r="D30815" i="29" s="1"/>
  <c r="D30816" i="29" s="1"/>
  <c r="D30817" i="29" s="1"/>
  <c r="D30818" i="29" s="1"/>
  <c r="D30819" i="29" s="1"/>
  <c r="D30820" i="29" s="1"/>
  <c r="D30821" i="29" s="1"/>
  <c r="D30822" i="29" s="1"/>
  <c r="D30823" i="29" s="1"/>
  <c r="D30824" i="29" s="1"/>
  <c r="D30825" i="29" s="1"/>
  <c r="D30826" i="29" s="1"/>
  <c r="D30827" i="29" s="1"/>
  <c r="D30828" i="29" s="1"/>
  <c r="D30829" i="29" s="1"/>
  <c r="D30830" i="29" s="1"/>
  <c r="D30831" i="29" s="1"/>
  <c r="D30832" i="29" s="1"/>
  <c r="D30833" i="29" s="1"/>
  <c r="D30834" i="29" s="1"/>
  <c r="D30835" i="29" s="1"/>
  <c r="D30836" i="29" s="1"/>
  <c r="D30837" i="29" s="1"/>
  <c r="D30838" i="29" s="1"/>
  <c r="D30839" i="29" s="1"/>
  <c r="D30840" i="29" s="1"/>
  <c r="D30841" i="29" s="1"/>
  <c r="D30842" i="29" s="1"/>
  <c r="D30843" i="29" s="1"/>
  <c r="D30844" i="29" s="1"/>
  <c r="D30845" i="29" s="1"/>
  <c r="D30846" i="29" s="1"/>
  <c r="D30847" i="29" s="1"/>
  <c r="D30848" i="29" s="1"/>
  <c r="D30849" i="29" s="1"/>
  <c r="D30850" i="29" s="1"/>
  <c r="D30851" i="29" s="1"/>
  <c r="D30852" i="29" s="1"/>
  <c r="D30853" i="29" s="1"/>
  <c r="D30854" i="29" s="1"/>
  <c r="D30855" i="29" s="1"/>
  <c r="D30856" i="29" s="1"/>
  <c r="D30857" i="29" s="1"/>
  <c r="D30858" i="29" s="1"/>
  <c r="D30859" i="29" s="1"/>
  <c r="D30860" i="29" s="1"/>
  <c r="D30861" i="29" s="1"/>
  <c r="D30862" i="29" s="1"/>
  <c r="D30863" i="29" s="1"/>
  <c r="D30864" i="29" s="1"/>
  <c r="D30865" i="29" s="1"/>
  <c r="D30866" i="29" s="1"/>
  <c r="D30867" i="29" s="1"/>
  <c r="D30868" i="29" s="1"/>
  <c r="D30869" i="29" s="1"/>
  <c r="D30870" i="29" s="1"/>
  <c r="D30871" i="29" s="1"/>
  <c r="D30872" i="29" s="1"/>
  <c r="D30873" i="29" s="1"/>
  <c r="D30874" i="29" s="1"/>
  <c r="D30875" i="29" s="1"/>
  <c r="D30876" i="29" s="1"/>
  <c r="D30877" i="29" s="1"/>
  <c r="D30878" i="29" s="1"/>
  <c r="D30879" i="29" s="1"/>
  <c r="D30880" i="29" s="1"/>
  <c r="D30881" i="29" s="1"/>
  <c r="D30882" i="29" s="1"/>
  <c r="D30883" i="29" s="1"/>
  <c r="D30884" i="29" s="1"/>
  <c r="D30885" i="29" s="1"/>
  <c r="D30886" i="29" s="1"/>
  <c r="D30887" i="29" s="1"/>
  <c r="D30888" i="29" s="1"/>
  <c r="D30889" i="29" s="1"/>
  <c r="D30890" i="29" s="1"/>
  <c r="D30891" i="29" s="1"/>
  <c r="D30892" i="29" s="1"/>
  <c r="D30893" i="29" s="1"/>
  <c r="D30894" i="29" s="1"/>
  <c r="D30895" i="29" s="1"/>
  <c r="D30896" i="29" s="1"/>
  <c r="D30897" i="29" s="1"/>
  <c r="D30898" i="29" s="1"/>
  <c r="D30899" i="29" s="1"/>
  <c r="D30900" i="29" s="1"/>
  <c r="D30901" i="29" s="1"/>
  <c r="D30902" i="29" s="1"/>
  <c r="D30903" i="29" s="1"/>
  <c r="D30904" i="29" s="1"/>
  <c r="D30905" i="29" s="1"/>
  <c r="D30906" i="29" s="1"/>
  <c r="D30907" i="29" s="1"/>
  <c r="D30908" i="29" s="1"/>
  <c r="D30909" i="29" s="1"/>
  <c r="D30910" i="29" s="1"/>
  <c r="D30911" i="29" s="1"/>
  <c r="D30912" i="29" s="1"/>
  <c r="D30913" i="29" s="1"/>
  <c r="D30914" i="29" s="1"/>
  <c r="D30915" i="29" s="1"/>
  <c r="D30916" i="29" s="1"/>
  <c r="D30917" i="29" s="1"/>
  <c r="D30918" i="29" s="1"/>
  <c r="D30919" i="29" s="1"/>
  <c r="D30920" i="29" s="1"/>
  <c r="D30921" i="29" s="1"/>
  <c r="D30922" i="29" s="1"/>
  <c r="D30923" i="29" s="1"/>
  <c r="D30924" i="29" s="1"/>
  <c r="D30925" i="29" s="1"/>
  <c r="D30926" i="29" s="1"/>
  <c r="D30927" i="29" s="1"/>
  <c r="D30928" i="29" s="1"/>
  <c r="D30929" i="29" s="1"/>
  <c r="D30930" i="29" s="1"/>
  <c r="D30931" i="29" s="1"/>
  <c r="D30932" i="29" s="1"/>
  <c r="D30933" i="29" s="1"/>
  <c r="D30934" i="29" s="1"/>
  <c r="D30935" i="29" s="1"/>
  <c r="D30936" i="29" s="1"/>
  <c r="D30937" i="29" s="1"/>
  <c r="D30938" i="29" s="1"/>
  <c r="D30939" i="29" s="1"/>
  <c r="D30940" i="29" s="1"/>
  <c r="D30941" i="29" s="1"/>
  <c r="D30942" i="29" s="1"/>
  <c r="D30943" i="29" s="1"/>
  <c r="D30944" i="29" s="1"/>
  <c r="D30945" i="29" s="1"/>
  <c r="D30946" i="29" s="1"/>
  <c r="D30947" i="29" s="1"/>
  <c r="D30948" i="29" s="1"/>
  <c r="D30949" i="29" s="1"/>
  <c r="D30950" i="29" s="1"/>
  <c r="D30951" i="29" s="1"/>
  <c r="D30952" i="29" s="1"/>
  <c r="D30953" i="29" s="1"/>
  <c r="D30954" i="29" s="1"/>
  <c r="D30955" i="29" s="1"/>
  <c r="D30956" i="29" s="1"/>
  <c r="D30957" i="29" s="1"/>
  <c r="D30958" i="29" s="1"/>
  <c r="D30959" i="29" s="1"/>
  <c r="D30960" i="29" s="1"/>
  <c r="D30961" i="29" s="1"/>
  <c r="D30962" i="29" s="1"/>
  <c r="D30963" i="29" s="1"/>
  <c r="D30964" i="29" s="1"/>
  <c r="D30965" i="29" s="1"/>
  <c r="D30966" i="29" s="1"/>
  <c r="D30967" i="29" s="1"/>
  <c r="D30968" i="29" s="1"/>
  <c r="D30969" i="29" s="1"/>
  <c r="D30970" i="29" s="1"/>
  <c r="D30971" i="29" s="1"/>
  <c r="D30972" i="29" s="1"/>
  <c r="D30973" i="29" s="1"/>
  <c r="D30974" i="29" s="1"/>
  <c r="D30975" i="29" s="1"/>
  <c r="D30976" i="29" s="1"/>
  <c r="D30977" i="29" s="1"/>
  <c r="D30978" i="29" s="1"/>
  <c r="D30979" i="29" s="1"/>
  <c r="D30980" i="29" s="1"/>
  <c r="D30981" i="29" s="1"/>
  <c r="D30982" i="29" s="1"/>
  <c r="D30983" i="29" s="1"/>
  <c r="D30984" i="29" s="1"/>
  <c r="D30985" i="29" s="1"/>
  <c r="D30986" i="29" s="1"/>
  <c r="D30987" i="29" s="1"/>
  <c r="D30988" i="29" s="1"/>
  <c r="D30989" i="29" s="1"/>
  <c r="D30990" i="29" s="1"/>
  <c r="D30991" i="29" s="1"/>
  <c r="D30992" i="29" s="1"/>
  <c r="D30993" i="29" s="1"/>
  <c r="D30994" i="29" s="1"/>
  <c r="D30995" i="29" s="1"/>
  <c r="D30996" i="29" s="1"/>
  <c r="D30997" i="29" s="1"/>
  <c r="D30998" i="29" s="1"/>
  <c r="D30999" i="29" s="1"/>
  <c r="D31000" i="29" s="1"/>
  <c r="D31001" i="29" s="1"/>
  <c r="D31002" i="29" s="1"/>
  <c r="D31003" i="29" s="1"/>
  <c r="D31004" i="29" s="1"/>
  <c r="D31005" i="29" s="1"/>
  <c r="D31006" i="29" s="1"/>
  <c r="D31007" i="29" s="1"/>
  <c r="D31008" i="29" s="1"/>
  <c r="D31009" i="29" s="1"/>
  <c r="D31010" i="29" s="1"/>
  <c r="D31011" i="29" s="1"/>
  <c r="D31012" i="29" s="1"/>
  <c r="D31013" i="29" s="1"/>
  <c r="D31014" i="29" s="1"/>
  <c r="D31015" i="29" s="1"/>
  <c r="D31016" i="29" s="1"/>
  <c r="D31017" i="29" s="1"/>
  <c r="D31018" i="29" s="1"/>
  <c r="D31019" i="29" s="1"/>
  <c r="D31020" i="29" s="1"/>
  <c r="D31021" i="29" s="1"/>
  <c r="D31022" i="29" s="1"/>
  <c r="D31023" i="29" s="1"/>
  <c r="D31024" i="29" s="1"/>
  <c r="D31025" i="29" s="1"/>
  <c r="D31026" i="29" s="1"/>
  <c r="D31027" i="29" s="1"/>
  <c r="D31028" i="29" s="1"/>
  <c r="D31029" i="29" s="1"/>
  <c r="D31030" i="29" s="1"/>
  <c r="D31031" i="29" s="1"/>
  <c r="D31032" i="29" s="1"/>
  <c r="D31033" i="29" s="1"/>
  <c r="D31034" i="29" s="1"/>
  <c r="D31035" i="29" s="1"/>
  <c r="D31036" i="29" s="1"/>
  <c r="D31037" i="29" s="1"/>
  <c r="D31038" i="29" s="1"/>
  <c r="D31039" i="29" s="1"/>
  <c r="D31040" i="29" s="1"/>
  <c r="D31041" i="29" s="1"/>
  <c r="D31042" i="29" s="1"/>
  <c r="D31043" i="29" s="1"/>
  <c r="D31044" i="29" s="1"/>
  <c r="D31045" i="29" s="1"/>
  <c r="D31046" i="29" s="1"/>
  <c r="D31047" i="29" s="1"/>
  <c r="D31048" i="29" s="1"/>
  <c r="D31049" i="29" s="1"/>
  <c r="D31050" i="29" s="1"/>
  <c r="D31051" i="29" s="1"/>
  <c r="B30707" i="29"/>
  <c r="B30708" i="29"/>
  <c r="B30709" i="29" s="1"/>
  <c r="B30710" i="29" s="1"/>
  <c r="B30711" i="29" s="1"/>
  <c r="B30712" i="29" s="1"/>
  <c r="B30713" i="29" s="1"/>
  <c r="B30714" i="29" s="1"/>
  <c r="B30715" i="29" s="1"/>
  <c r="B30716" i="29" s="1"/>
  <c r="B30717" i="29" s="1"/>
  <c r="B30718" i="29" s="1"/>
  <c r="B30719" i="29" s="1"/>
  <c r="B30720" i="29" s="1"/>
  <c r="B30721" i="29" s="1"/>
  <c r="B30722" i="29" s="1"/>
  <c r="B30723" i="29" s="1"/>
  <c r="B30724" i="29" s="1"/>
  <c r="B30725" i="29" s="1"/>
  <c r="B30726" i="29" s="1"/>
  <c r="B30727" i="29" s="1"/>
  <c r="B30728" i="29" s="1"/>
  <c r="B30729" i="29" s="1"/>
  <c r="B30730" i="29" s="1"/>
  <c r="B30731" i="29" s="1"/>
  <c r="B30732" i="29" s="1"/>
  <c r="B30733" i="29" s="1"/>
  <c r="B30734" i="29" s="1"/>
  <c r="B30735" i="29" s="1"/>
  <c r="B30736" i="29" s="1"/>
  <c r="B30737" i="29" s="1"/>
  <c r="B30738" i="29" s="1"/>
  <c r="B30739" i="29" s="1"/>
  <c r="B30740" i="29" s="1"/>
  <c r="B30741" i="29" s="1"/>
  <c r="B30742" i="29" s="1"/>
  <c r="B30743" i="29" s="1"/>
  <c r="B30744" i="29" s="1"/>
  <c r="B30745" i="29" s="1"/>
  <c r="B30746" i="29" s="1"/>
  <c r="B30747" i="29" s="1"/>
  <c r="B30748" i="29" s="1"/>
  <c r="B30749" i="29" s="1"/>
  <c r="B30750" i="29" s="1"/>
  <c r="B30751" i="29" s="1"/>
  <c r="B30752" i="29" s="1"/>
  <c r="B30753" i="29" s="1"/>
  <c r="B30754" i="29" s="1"/>
  <c r="B30755" i="29" s="1"/>
  <c r="B30756" i="29" s="1"/>
  <c r="B30757" i="29" s="1"/>
  <c r="B30758" i="29" s="1"/>
  <c r="B30759" i="29" s="1"/>
  <c r="B30760" i="29" s="1"/>
  <c r="B30761" i="29" s="1"/>
  <c r="B30762" i="29" s="1"/>
  <c r="B30763" i="29" s="1"/>
  <c r="B30764" i="29" s="1"/>
  <c r="B30765" i="29" s="1"/>
  <c r="B30766" i="29" s="1"/>
  <c r="B30767" i="29" s="1"/>
  <c r="B30768" i="29" s="1"/>
  <c r="B30769" i="29" s="1"/>
  <c r="B30770" i="29" s="1"/>
  <c r="B30771" i="29" s="1"/>
  <c r="B30772" i="29" s="1"/>
  <c r="B30773" i="29" s="1"/>
  <c r="B30774" i="29" s="1"/>
  <c r="B30775" i="29" s="1"/>
  <c r="B30776" i="29" s="1"/>
  <c r="B30777" i="29" s="1"/>
  <c r="B30778" i="29" s="1"/>
  <c r="B30779" i="29" s="1"/>
  <c r="B30780" i="29" s="1"/>
  <c r="B30781" i="29" s="1"/>
  <c r="B30782" i="29" s="1"/>
  <c r="B30783" i="29" s="1"/>
  <c r="B30784" i="29" s="1"/>
  <c r="B30785" i="29" s="1"/>
  <c r="B30786" i="29" s="1"/>
  <c r="B30787" i="29" s="1"/>
  <c r="B30788" i="29" s="1"/>
  <c r="B30789" i="29" s="1"/>
  <c r="B30790" i="29" s="1"/>
  <c r="B30791" i="29" s="1"/>
  <c r="B30792" i="29" s="1"/>
  <c r="B30793" i="29" s="1"/>
  <c r="B30794" i="29" s="1"/>
  <c r="B30795" i="29" s="1"/>
  <c r="B30796" i="29" s="1"/>
  <c r="B30797" i="29" s="1"/>
  <c r="B30798" i="29" s="1"/>
  <c r="B30799" i="29" s="1"/>
  <c r="B30800" i="29" s="1"/>
  <c r="B30801" i="29" s="1"/>
  <c r="B30802" i="29" s="1"/>
  <c r="B30803" i="29" s="1"/>
  <c r="B30804" i="29" s="1"/>
  <c r="B30805" i="29" s="1"/>
  <c r="B30806" i="29" s="1"/>
  <c r="B30807" i="29" s="1"/>
  <c r="B30808" i="29" s="1"/>
  <c r="B30809" i="29" s="1"/>
  <c r="B30810" i="29" s="1"/>
  <c r="B30811" i="29" s="1"/>
  <c r="B30812" i="29" s="1"/>
  <c r="B30813" i="29" s="1"/>
  <c r="B30814" i="29" s="1"/>
  <c r="B30815" i="29" s="1"/>
  <c r="B30816" i="29" s="1"/>
  <c r="B30817" i="29" s="1"/>
  <c r="B30818" i="29" s="1"/>
  <c r="B30819" i="29" s="1"/>
  <c r="B30820" i="29" s="1"/>
  <c r="B30821" i="29" s="1"/>
  <c r="B30822" i="29" s="1"/>
  <c r="B30823" i="29" s="1"/>
  <c r="B30824" i="29" s="1"/>
  <c r="B30825" i="29" s="1"/>
  <c r="B30826" i="29" s="1"/>
  <c r="B30827" i="29" s="1"/>
  <c r="B30828" i="29" s="1"/>
  <c r="B30829" i="29" s="1"/>
  <c r="B30830" i="29" s="1"/>
  <c r="B30831" i="29" s="1"/>
  <c r="B30832" i="29" s="1"/>
  <c r="B30833" i="29" s="1"/>
  <c r="B30834" i="29" s="1"/>
  <c r="B30835" i="29" s="1"/>
  <c r="B30836" i="29" s="1"/>
  <c r="B30837" i="29" s="1"/>
  <c r="B30838" i="29" s="1"/>
  <c r="B30839" i="29" s="1"/>
  <c r="B30840" i="29" s="1"/>
  <c r="B30841" i="29" s="1"/>
  <c r="B30842" i="29" s="1"/>
  <c r="B30843" i="29" s="1"/>
  <c r="B30844" i="29" s="1"/>
  <c r="B30845" i="29" s="1"/>
  <c r="B30846" i="29" s="1"/>
  <c r="B30847" i="29" s="1"/>
  <c r="B30848" i="29" s="1"/>
  <c r="B30849" i="29" s="1"/>
  <c r="B30850" i="29" s="1"/>
  <c r="B30851" i="29" s="1"/>
  <c r="B30852" i="29" s="1"/>
  <c r="B30853" i="29" s="1"/>
  <c r="B30854" i="29" s="1"/>
  <c r="B30855" i="29" s="1"/>
  <c r="B30856" i="29" s="1"/>
  <c r="B30857" i="29" s="1"/>
  <c r="B30858" i="29" s="1"/>
  <c r="B30859" i="29" s="1"/>
  <c r="B30860" i="29" s="1"/>
  <c r="B30861" i="29" s="1"/>
  <c r="B30862" i="29" s="1"/>
  <c r="B30863" i="29" s="1"/>
  <c r="B30864" i="29" s="1"/>
  <c r="B30865" i="29" s="1"/>
  <c r="B30866" i="29" s="1"/>
  <c r="B30867" i="29" s="1"/>
  <c r="B30868" i="29" s="1"/>
  <c r="B30869" i="29" s="1"/>
  <c r="B30870" i="29" s="1"/>
  <c r="B30871" i="29" s="1"/>
  <c r="B30872" i="29" s="1"/>
  <c r="B30873" i="29" s="1"/>
  <c r="B30874" i="29" s="1"/>
  <c r="B30875" i="29" s="1"/>
  <c r="B30876" i="29" s="1"/>
  <c r="B30877" i="29" s="1"/>
  <c r="B30878" i="29" s="1"/>
  <c r="B30879" i="29" s="1"/>
  <c r="B30880" i="29" s="1"/>
  <c r="B30881" i="29" s="1"/>
  <c r="B30882" i="29" s="1"/>
  <c r="B30883" i="29" s="1"/>
  <c r="B30884" i="29" s="1"/>
  <c r="B30885" i="29" s="1"/>
  <c r="B30886" i="29" s="1"/>
  <c r="B30887" i="29" s="1"/>
  <c r="B30888" i="29" s="1"/>
  <c r="B30889" i="29" s="1"/>
  <c r="B30890" i="29" s="1"/>
  <c r="B30891" i="29" s="1"/>
  <c r="B30892" i="29" s="1"/>
  <c r="B30893" i="29" s="1"/>
  <c r="B30894" i="29" s="1"/>
  <c r="B30895" i="29" s="1"/>
  <c r="B30896" i="29" s="1"/>
  <c r="B30897" i="29" s="1"/>
  <c r="B30898" i="29" s="1"/>
  <c r="B30899" i="29" s="1"/>
  <c r="B30900" i="29" s="1"/>
  <c r="B30901" i="29" s="1"/>
  <c r="B30902" i="29" s="1"/>
  <c r="B30903" i="29" s="1"/>
  <c r="B30904" i="29" s="1"/>
  <c r="B30905" i="29" s="1"/>
  <c r="B30906" i="29" s="1"/>
  <c r="B30907" i="29" s="1"/>
  <c r="B30908" i="29" s="1"/>
  <c r="B30909" i="29" s="1"/>
  <c r="B30910" i="29" s="1"/>
  <c r="B30911" i="29" s="1"/>
  <c r="B30912" i="29" s="1"/>
  <c r="B30913" i="29" s="1"/>
  <c r="B30914" i="29" s="1"/>
  <c r="B30915" i="29" s="1"/>
  <c r="B30916" i="29" s="1"/>
  <c r="B30917" i="29" s="1"/>
  <c r="B30918" i="29" s="1"/>
  <c r="B30919" i="29" s="1"/>
  <c r="B30920" i="29" s="1"/>
  <c r="B30921" i="29" s="1"/>
  <c r="B30922" i="29" s="1"/>
  <c r="B30923" i="29" s="1"/>
  <c r="B30924" i="29" s="1"/>
  <c r="B30925" i="29" s="1"/>
  <c r="B30926" i="29" s="1"/>
  <c r="B30927" i="29" s="1"/>
  <c r="B30928" i="29" s="1"/>
  <c r="B30929" i="29" s="1"/>
  <c r="B30930" i="29" s="1"/>
  <c r="B30931" i="29" s="1"/>
  <c r="B30932" i="29" s="1"/>
  <c r="B30933" i="29" s="1"/>
  <c r="B30934" i="29" s="1"/>
  <c r="B30935" i="29" s="1"/>
  <c r="B30936" i="29" s="1"/>
  <c r="B30937" i="29" s="1"/>
  <c r="B30938" i="29" s="1"/>
  <c r="B30939" i="29" s="1"/>
  <c r="B30940" i="29" s="1"/>
  <c r="B30941" i="29" s="1"/>
  <c r="B30942" i="29" s="1"/>
  <c r="B30943" i="29" s="1"/>
  <c r="B30944" i="29" s="1"/>
  <c r="B30945" i="29" s="1"/>
  <c r="B30946" i="29" s="1"/>
  <c r="B30947" i="29" s="1"/>
  <c r="B30948" i="29" s="1"/>
  <c r="B30949" i="29" s="1"/>
  <c r="B30950" i="29" s="1"/>
  <c r="B30951" i="29" s="1"/>
  <c r="B30952" i="29" s="1"/>
  <c r="B30953" i="29" s="1"/>
  <c r="B30954" i="29" s="1"/>
  <c r="B30955" i="29" s="1"/>
  <c r="B30956" i="29" s="1"/>
  <c r="B30957" i="29" s="1"/>
  <c r="B30958" i="29" s="1"/>
  <c r="B30959" i="29" s="1"/>
  <c r="B30960" i="29" s="1"/>
  <c r="B30961" i="29" s="1"/>
  <c r="B30962" i="29" s="1"/>
  <c r="B30963" i="29" s="1"/>
  <c r="B30964" i="29" s="1"/>
  <c r="B30965" i="29" s="1"/>
  <c r="B30966" i="29" s="1"/>
  <c r="B30967" i="29" s="1"/>
  <c r="B30968" i="29" s="1"/>
  <c r="B30969" i="29" s="1"/>
  <c r="B30970" i="29" s="1"/>
  <c r="B30971" i="29" s="1"/>
  <c r="B30972" i="29" s="1"/>
  <c r="B30973" i="29" s="1"/>
  <c r="B30974" i="29" s="1"/>
  <c r="B30975" i="29" s="1"/>
  <c r="B30976" i="29" s="1"/>
  <c r="B30977" i="29" s="1"/>
  <c r="B30978" i="29" s="1"/>
  <c r="B30979" i="29" s="1"/>
  <c r="B30980" i="29" s="1"/>
  <c r="B30981" i="29" s="1"/>
  <c r="B30982" i="29" s="1"/>
  <c r="B30983" i="29" s="1"/>
  <c r="B30984" i="29" s="1"/>
  <c r="B30985" i="29" s="1"/>
  <c r="B30986" i="29" s="1"/>
  <c r="B30987" i="29" s="1"/>
  <c r="B30988" i="29" s="1"/>
  <c r="B30989" i="29" s="1"/>
  <c r="B30990" i="29" s="1"/>
  <c r="B30991" i="29" s="1"/>
  <c r="B30992" i="29" s="1"/>
  <c r="B30993" i="29" s="1"/>
  <c r="B30994" i="29" s="1"/>
  <c r="B30995" i="29" s="1"/>
  <c r="B30996" i="29" s="1"/>
  <c r="B30997" i="29" s="1"/>
  <c r="B30998" i="29" s="1"/>
  <c r="B30999" i="29" s="1"/>
  <c r="B31000" i="29" s="1"/>
  <c r="B31001" i="29" s="1"/>
  <c r="B31002" i="29" s="1"/>
  <c r="B31003" i="29" s="1"/>
  <c r="B31004" i="29" s="1"/>
  <c r="B31005" i="29" s="1"/>
  <c r="B31006" i="29" s="1"/>
  <c r="B31007" i="29" s="1"/>
  <c r="B31008" i="29" s="1"/>
  <c r="B31009" i="29" s="1"/>
  <c r="B31010" i="29" s="1"/>
  <c r="B31011" i="29" s="1"/>
  <c r="B31012" i="29" s="1"/>
  <c r="B31013" i="29" s="1"/>
  <c r="B31014" i="29" s="1"/>
  <c r="B31015" i="29" s="1"/>
  <c r="B31016" i="29" s="1"/>
  <c r="B31017" i="29" s="1"/>
  <c r="B31018" i="29" s="1"/>
  <c r="B31019" i="29" s="1"/>
  <c r="B31020" i="29" s="1"/>
  <c r="B31021" i="29" s="1"/>
  <c r="B31022" i="29" s="1"/>
  <c r="B31023" i="29" s="1"/>
  <c r="B31024" i="29" s="1"/>
  <c r="B31025" i="29" s="1"/>
  <c r="B31026" i="29" s="1"/>
  <c r="B31027" i="29" s="1"/>
  <c r="B31028" i="29" s="1"/>
  <c r="B31029" i="29" s="1"/>
  <c r="B31030" i="29" s="1"/>
  <c r="B31031" i="29" s="1"/>
  <c r="B31032" i="29" s="1"/>
  <c r="B31033" i="29" s="1"/>
  <c r="B31034" i="29" s="1"/>
  <c r="B31035" i="29" s="1"/>
  <c r="B31036" i="29" s="1"/>
  <c r="B31037" i="29" s="1"/>
  <c r="B31038" i="29" s="1"/>
  <c r="B31039" i="29" s="1"/>
  <c r="B31040" i="29" s="1"/>
  <c r="B31041" i="29" s="1"/>
  <c r="B31042" i="29" s="1"/>
  <c r="B31043" i="29" s="1"/>
  <c r="B31044" i="29" s="1"/>
  <c r="B31045" i="29" s="1"/>
  <c r="B31046" i="29" s="1"/>
  <c r="B31047" i="29" s="1"/>
  <c r="B31048" i="29" s="1"/>
  <c r="B31049" i="29" s="1"/>
  <c r="B31050" i="29" s="1"/>
  <c r="B31051" i="29" s="1"/>
  <c r="B31052" i="29" s="1"/>
  <c r="B31053" i="29" s="1"/>
  <c r="B31054" i="29" s="1"/>
  <c r="B31055" i="29" s="1"/>
  <c r="B31056" i="29" s="1"/>
  <c r="B31057" i="29" s="1"/>
  <c r="B31058" i="29" s="1"/>
  <c r="B31059" i="29" s="1"/>
  <c r="B31060" i="29" s="1"/>
  <c r="B31061" i="29" s="1"/>
  <c r="B31062" i="29" s="1"/>
  <c r="B31063" i="29" s="1"/>
  <c r="B31064" i="29" s="1"/>
  <c r="B31065" i="29" s="1"/>
  <c r="B31066" i="29" s="1"/>
  <c r="B31067" i="29" s="1"/>
  <c r="B31068" i="29" s="1"/>
  <c r="B31069" i="29" s="1"/>
  <c r="B31070" i="29" s="1"/>
  <c r="B31071" i="29" s="1"/>
  <c r="C30707" i="29"/>
  <c r="C30708" i="29" s="1"/>
  <c r="C30709" i="29" s="1"/>
  <c r="C30710" i="29" s="1"/>
  <c r="C30711" i="29" s="1"/>
  <c r="C30712" i="29" s="1"/>
  <c r="C30713" i="29" s="1"/>
  <c r="C30714" i="29" s="1"/>
  <c r="C30715" i="29" s="1"/>
  <c r="C30716" i="29" s="1"/>
  <c r="C30717" i="29" s="1"/>
  <c r="C30718" i="29" s="1"/>
  <c r="C30719" i="29" s="1"/>
  <c r="C30720" i="29" s="1"/>
  <c r="C30721" i="29" s="1"/>
  <c r="C30722" i="29" s="1"/>
  <c r="C30723" i="29" s="1"/>
  <c r="C30724" i="29" s="1"/>
  <c r="C30725" i="29" s="1"/>
  <c r="C30726" i="29" s="1"/>
  <c r="C30727" i="29" s="1"/>
  <c r="C30728" i="29" s="1"/>
  <c r="C30729" i="29" s="1"/>
  <c r="C30730" i="29" s="1"/>
  <c r="C30731" i="29" s="1"/>
  <c r="C30732" i="29" s="1"/>
  <c r="C30733" i="29" s="1"/>
  <c r="C30734" i="29" s="1"/>
  <c r="C30735" i="29" s="1"/>
  <c r="C30736" i="29" s="1"/>
  <c r="C30737" i="29" s="1"/>
  <c r="C30738" i="29" s="1"/>
  <c r="C30739" i="29" s="1"/>
  <c r="C30740" i="29" s="1"/>
  <c r="C30741" i="29" s="1"/>
  <c r="C30742" i="29" s="1"/>
  <c r="C30743" i="29" s="1"/>
  <c r="C30744" i="29" s="1"/>
  <c r="C30745" i="29" s="1"/>
  <c r="C30746" i="29" s="1"/>
  <c r="C30747" i="29" s="1"/>
  <c r="C30748" i="29" s="1"/>
  <c r="C30749" i="29" s="1"/>
  <c r="C30750" i="29" s="1"/>
  <c r="C30751" i="29" s="1"/>
  <c r="C30752" i="29" s="1"/>
  <c r="C30753" i="29" s="1"/>
  <c r="C30754" i="29" s="1"/>
  <c r="C30755" i="29" s="1"/>
  <c r="C30756" i="29" s="1"/>
  <c r="C30757" i="29" s="1"/>
  <c r="C30758" i="29" s="1"/>
  <c r="C30759" i="29" s="1"/>
  <c r="C30760" i="29" s="1"/>
  <c r="C30761" i="29" s="1"/>
  <c r="C30762" i="29" s="1"/>
  <c r="C30763" i="29" s="1"/>
  <c r="C30764" i="29" s="1"/>
  <c r="C30765" i="29" s="1"/>
  <c r="C30766" i="29" s="1"/>
  <c r="C30767" i="29" s="1"/>
  <c r="C30768" i="29" s="1"/>
  <c r="C30769" i="29" s="1"/>
  <c r="C30770" i="29" s="1"/>
  <c r="C30771" i="29" s="1"/>
  <c r="C30772" i="29" s="1"/>
  <c r="C30773" i="29" s="1"/>
  <c r="C30774" i="29" s="1"/>
  <c r="C30775" i="29" s="1"/>
  <c r="C30776" i="29" s="1"/>
  <c r="C30777" i="29" s="1"/>
  <c r="C30778" i="29" s="1"/>
  <c r="C30779" i="29" s="1"/>
  <c r="C30780" i="29" s="1"/>
  <c r="C30781" i="29" s="1"/>
  <c r="C30782" i="29" s="1"/>
  <c r="C30783" i="29" s="1"/>
  <c r="C30784" i="29" s="1"/>
  <c r="C30785" i="29" s="1"/>
  <c r="C30786" i="29" s="1"/>
  <c r="C30787" i="29" s="1"/>
  <c r="C30788" i="29" s="1"/>
  <c r="C30789" i="29" s="1"/>
  <c r="C30790" i="29" s="1"/>
  <c r="C30791" i="29" s="1"/>
  <c r="C30792" i="29" s="1"/>
  <c r="C30793" i="29" s="1"/>
  <c r="C30794" i="29" s="1"/>
  <c r="C30795" i="29" s="1"/>
  <c r="C30796" i="29" s="1"/>
  <c r="C30797" i="29" s="1"/>
  <c r="C30798" i="29" s="1"/>
  <c r="C30799" i="29" s="1"/>
  <c r="C30800" i="29" s="1"/>
  <c r="C30801" i="29" s="1"/>
  <c r="C30802" i="29" s="1"/>
  <c r="C30803" i="29" s="1"/>
  <c r="C30804" i="29" s="1"/>
  <c r="C30805" i="29" s="1"/>
  <c r="C30806" i="29" s="1"/>
  <c r="C30807" i="29" s="1"/>
  <c r="C30808" i="29" s="1"/>
  <c r="C30809" i="29" s="1"/>
  <c r="C30810" i="29" s="1"/>
  <c r="C30811" i="29" s="1"/>
  <c r="C30812" i="29" s="1"/>
  <c r="C30813" i="29" s="1"/>
  <c r="C30814" i="29" s="1"/>
  <c r="C30815" i="29" s="1"/>
  <c r="C30816" i="29" s="1"/>
  <c r="C30817" i="29" s="1"/>
  <c r="C30818" i="29" s="1"/>
  <c r="C30819" i="29" s="1"/>
  <c r="C30820" i="29" s="1"/>
  <c r="C30821" i="29" s="1"/>
  <c r="C30822" i="29" s="1"/>
  <c r="C30823" i="29" s="1"/>
  <c r="C30824" i="29" s="1"/>
  <c r="C30825" i="29" s="1"/>
  <c r="C30826" i="29" s="1"/>
  <c r="C30827" i="29" s="1"/>
  <c r="C30828" i="29" s="1"/>
  <c r="C30829" i="29" s="1"/>
  <c r="C30830" i="29" s="1"/>
  <c r="C30831" i="29" s="1"/>
  <c r="C30832" i="29" s="1"/>
  <c r="C30833" i="29" s="1"/>
  <c r="C30834" i="29" s="1"/>
  <c r="C30835" i="29" s="1"/>
  <c r="C30836" i="29" s="1"/>
  <c r="C30837" i="29" s="1"/>
  <c r="C30838" i="29" s="1"/>
  <c r="C30839" i="29" s="1"/>
  <c r="C30840" i="29" s="1"/>
  <c r="C30841" i="29" s="1"/>
  <c r="C30842" i="29" s="1"/>
  <c r="C30843" i="29" s="1"/>
  <c r="C30844" i="29" s="1"/>
  <c r="C30845" i="29" s="1"/>
  <c r="C30846" i="29" s="1"/>
  <c r="C30847" i="29" s="1"/>
  <c r="C30848" i="29" s="1"/>
  <c r="C30849" i="29" s="1"/>
  <c r="C30850" i="29" s="1"/>
  <c r="C30851" i="29" s="1"/>
  <c r="C30852" i="29" s="1"/>
  <c r="C30853" i="29" s="1"/>
  <c r="C30854" i="29" s="1"/>
  <c r="C30855" i="29" s="1"/>
  <c r="C30856" i="29" s="1"/>
  <c r="C30857" i="29" s="1"/>
  <c r="C30858" i="29" s="1"/>
  <c r="C30859" i="29" s="1"/>
  <c r="C30860" i="29" s="1"/>
  <c r="C30861" i="29" s="1"/>
  <c r="C30862" i="29" s="1"/>
  <c r="C30863" i="29" s="1"/>
  <c r="C30864" i="29" s="1"/>
  <c r="C30865" i="29" s="1"/>
  <c r="C30866" i="29" s="1"/>
  <c r="C30867" i="29" s="1"/>
  <c r="C30868" i="29" s="1"/>
  <c r="C30869" i="29" s="1"/>
  <c r="C30870" i="29" s="1"/>
  <c r="C30871" i="29" s="1"/>
  <c r="C30872" i="29" s="1"/>
  <c r="C30873" i="29" s="1"/>
  <c r="C30874" i="29" s="1"/>
  <c r="C30875" i="29" s="1"/>
  <c r="C30876" i="29" s="1"/>
  <c r="C30877" i="29" s="1"/>
  <c r="C30878" i="29" s="1"/>
  <c r="C30879" i="29" s="1"/>
  <c r="C30880" i="29" s="1"/>
  <c r="C30881" i="29" s="1"/>
  <c r="C30882" i="29" s="1"/>
  <c r="C30883" i="29" s="1"/>
  <c r="C30884" i="29" s="1"/>
  <c r="C30885" i="29" s="1"/>
  <c r="C30886" i="29" s="1"/>
  <c r="C30887" i="29" s="1"/>
  <c r="C30888" i="29" s="1"/>
  <c r="C30889" i="29" s="1"/>
  <c r="C30890" i="29" s="1"/>
  <c r="C30891" i="29" s="1"/>
  <c r="C30892" i="29" s="1"/>
  <c r="C30893" i="29" s="1"/>
  <c r="C30894" i="29" s="1"/>
  <c r="C30895" i="29" s="1"/>
  <c r="C30896" i="29" s="1"/>
  <c r="C30897" i="29" s="1"/>
  <c r="C30898" i="29" s="1"/>
  <c r="C30899" i="29" s="1"/>
  <c r="C30900" i="29" s="1"/>
  <c r="C30901" i="29" s="1"/>
  <c r="C30902" i="29" s="1"/>
  <c r="C30903" i="29" s="1"/>
  <c r="C30904" i="29" s="1"/>
  <c r="C30905" i="29" s="1"/>
  <c r="C30906" i="29" s="1"/>
  <c r="C30907" i="29" s="1"/>
  <c r="C30908" i="29" s="1"/>
  <c r="C30909" i="29" s="1"/>
  <c r="C30910" i="29" s="1"/>
  <c r="C30911" i="29" s="1"/>
  <c r="C30912" i="29" s="1"/>
  <c r="C30913" i="29" s="1"/>
  <c r="C30914" i="29" s="1"/>
  <c r="C30915" i="29" s="1"/>
  <c r="C30916" i="29" s="1"/>
  <c r="C30917" i="29" s="1"/>
  <c r="C30918" i="29" s="1"/>
  <c r="C30919" i="29" s="1"/>
  <c r="C30920" i="29" s="1"/>
  <c r="C30921" i="29" s="1"/>
  <c r="C30922" i="29" s="1"/>
  <c r="C30923" i="29" s="1"/>
  <c r="C30924" i="29" s="1"/>
  <c r="C30925" i="29" s="1"/>
  <c r="C30926" i="29" s="1"/>
  <c r="C30927" i="29" s="1"/>
  <c r="C30928" i="29" s="1"/>
  <c r="C30929" i="29" s="1"/>
  <c r="C30930" i="29" s="1"/>
  <c r="C30931" i="29" s="1"/>
  <c r="C30932" i="29" s="1"/>
  <c r="C30933" i="29" s="1"/>
  <c r="C30934" i="29" s="1"/>
  <c r="C30935" i="29" s="1"/>
  <c r="C30936" i="29" s="1"/>
  <c r="C30937" i="29" s="1"/>
  <c r="C30938" i="29" s="1"/>
  <c r="C30939" i="29" s="1"/>
  <c r="C30940" i="29" s="1"/>
  <c r="C30941" i="29" s="1"/>
  <c r="C30942" i="29" s="1"/>
  <c r="C30943" i="29" s="1"/>
  <c r="C30944" i="29" s="1"/>
  <c r="C30945" i="29" s="1"/>
  <c r="C30946" i="29" s="1"/>
  <c r="C30947" i="29" s="1"/>
  <c r="C30948" i="29" s="1"/>
  <c r="C30949" i="29" s="1"/>
  <c r="C30950" i="29" s="1"/>
  <c r="C30951" i="29" s="1"/>
  <c r="C30952" i="29" s="1"/>
  <c r="C30953" i="29" s="1"/>
  <c r="C30954" i="29" s="1"/>
  <c r="C30955" i="29" s="1"/>
  <c r="C30956" i="29" s="1"/>
  <c r="C30957" i="29" s="1"/>
  <c r="C30958" i="29" s="1"/>
  <c r="C30959" i="29" s="1"/>
  <c r="C30960" i="29" s="1"/>
  <c r="C30961" i="29" s="1"/>
  <c r="C30962" i="29" s="1"/>
  <c r="C30963" i="29" s="1"/>
  <c r="C30964" i="29" s="1"/>
  <c r="C30965" i="29" s="1"/>
  <c r="C30966" i="29" s="1"/>
  <c r="C30967" i="29" s="1"/>
  <c r="C30968" i="29" s="1"/>
  <c r="C30969" i="29" s="1"/>
  <c r="C30970" i="29" s="1"/>
  <c r="C30971" i="29" s="1"/>
  <c r="C30972" i="29" s="1"/>
  <c r="C30973" i="29" s="1"/>
  <c r="C30974" i="29" s="1"/>
  <c r="C30975" i="29" s="1"/>
  <c r="C30976" i="29" s="1"/>
  <c r="C30977" i="29" s="1"/>
  <c r="C30978" i="29" s="1"/>
  <c r="C30979" i="29" s="1"/>
  <c r="C30980" i="29" s="1"/>
  <c r="C30981" i="29" s="1"/>
  <c r="C30982" i="29" s="1"/>
  <c r="C30983" i="29" s="1"/>
  <c r="C30984" i="29" s="1"/>
  <c r="C30985" i="29" s="1"/>
  <c r="C30986" i="29" s="1"/>
  <c r="C30987" i="29" s="1"/>
  <c r="C30988" i="29" s="1"/>
  <c r="C30989" i="29" s="1"/>
  <c r="C30990" i="29" s="1"/>
  <c r="C30991" i="29" s="1"/>
  <c r="C30992" i="29" s="1"/>
  <c r="C30993" i="29" s="1"/>
  <c r="C30994" i="29" s="1"/>
  <c r="C30995" i="29" s="1"/>
  <c r="C30996" i="29" s="1"/>
  <c r="C30997" i="29" s="1"/>
  <c r="C30998" i="29" s="1"/>
  <c r="C30999" i="29" s="1"/>
  <c r="C31000" i="29" s="1"/>
  <c r="C31001" i="29" s="1"/>
  <c r="C31002" i="29" s="1"/>
  <c r="C31003" i="29" s="1"/>
  <c r="C31004" i="29" s="1"/>
  <c r="C31005" i="29" s="1"/>
  <c r="C31006" i="29" s="1"/>
  <c r="C31007" i="29" s="1"/>
  <c r="C31008" i="29" s="1"/>
  <c r="C31009" i="29" s="1"/>
  <c r="C31010" i="29" s="1"/>
  <c r="C31011" i="29" s="1"/>
  <c r="C31012" i="29" s="1"/>
  <c r="C31013" i="29" s="1"/>
  <c r="C31014" i="29" s="1"/>
  <c r="C31015" i="29" s="1"/>
  <c r="C31016" i="29" s="1"/>
  <c r="C31017" i="29" s="1"/>
  <c r="C31018" i="29" s="1"/>
  <c r="C31019" i="29" s="1"/>
  <c r="C31020" i="29" s="1"/>
  <c r="C31021" i="29" s="1"/>
  <c r="C31022" i="29" s="1"/>
  <c r="C31023" i="29" s="1"/>
  <c r="C31024" i="29" s="1"/>
  <c r="C31025" i="29" s="1"/>
  <c r="C31026" i="29" s="1"/>
  <c r="C31027" i="29" s="1"/>
  <c r="C31028" i="29" s="1"/>
  <c r="C31029" i="29" s="1"/>
  <c r="C31030" i="29" s="1"/>
  <c r="C31031" i="29" s="1"/>
  <c r="C31032" i="29" s="1"/>
  <c r="C31033" i="29" s="1"/>
  <c r="C31034" i="29" s="1"/>
  <c r="C31035" i="29" s="1"/>
  <c r="C31036" i="29" s="1"/>
  <c r="C31037" i="29" s="1"/>
  <c r="C31038" i="29" s="1"/>
  <c r="C31039" i="29" s="1"/>
  <c r="C31040" i="29" s="1"/>
  <c r="C31041" i="29" s="1"/>
  <c r="C31042" i="29" s="1"/>
  <c r="C31043" i="29" s="1"/>
  <c r="C31044" i="29" s="1"/>
  <c r="C31045" i="29" s="1"/>
  <c r="C31046" i="29" s="1"/>
  <c r="C31047" i="29" s="1"/>
  <c r="C31048" i="29" s="1"/>
  <c r="C31049" i="29" s="1"/>
  <c r="C31050" i="29" s="1"/>
  <c r="C31051" i="29" s="1"/>
  <c r="C31052" i="29" s="1"/>
  <c r="C31053" i="29" s="1"/>
  <c r="C31054" i="29" s="1"/>
  <c r="C31055" i="29" s="1"/>
  <c r="C31056" i="29" s="1"/>
  <c r="C31057" i="29" s="1"/>
  <c r="C31058" i="29" s="1"/>
  <c r="C31059" i="29" s="1"/>
  <c r="C31060" i="29" s="1"/>
  <c r="C31061" i="29" s="1"/>
  <c r="C31062" i="29" s="1"/>
  <c r="C31063" i="29" s="1"/>
  <c r="C31064" i="29" s="1"/>
  <c r="C31065" i="29" s="1"/>
  <c r="C31066" i="29" s="1"/>
  <c r="C31067" i="29" s="1"/>
  <c r="C31068" i="29" s="1"/>
  <c r="C31069" i="29" s="1"/>
  <c r="C31070" i="29" s="1"/>
  <c r="C31071" i="29" s="1"/>
  <c r="D31053" i="29"/>
  <c r="D31054" i="29" s="1"/>
  <c r="D31055" i="29" s="1"/>
  <c r="D31056" i="29" s="1"/>
  <c r="D31057" i="29" s="1"/>
  <c r="D31058" i="29" s="1"/>
  <c r="D31059" i="29" s="1"/>
  <c r="D31060" i="29" s="1"/>
  <c r="D31061" i="29" s="1"/>
  <c r="D31062" i="29" s="1"/>
  <c r="D31063" i="29" s="1"/>
  <c r="D31064" i="29" s="1"/>
  <c r="D31065" i="29" s="1"/>
  <c r="D31066" i="29" s="1"/>
  <c r="D31067" i="29" s="1"/>
  <c r="D31068" i="29" s="1"/>
  <c r="D31069" i="29" s="1"/>
  <c r="D31070" i="29" s="1"/>
  <c r="D31071" i="29" s="1"/>
  <c r="D31072" i="29" s="1"/>
  <c r="D31073" i="29" s="1"/>
  <c r="D31074" i="29" s="1"/>
  <c r="D31075" i="29" s="1"/>
  <c r="D31076" i="29" s="1"/>
  <c r="D31077" i="29" s="1"/>
  <c r="D31078" i="29" s="1"/>
  <c r="D31079" i="29" s="1"/>
  <c r="D31080" i="29" s="1"/>
  <c r="D31081" i="29" s="1"/>
  <c r="D31082" i="29" s="1"/>
  <c r="D31083" i="29" s="1"/>
  <c r="D31084" i="29" s="1"/>
  <c r="D31085" i="29" s="1"/>
  <c r="D31086" i="29" s="1"/>
  <c r="D31087" i="29" s="1"/>
  <c r="D31088" i="29" s="1"/>
  <c r="D31089" i="29" s="1"/>
  <c r="D31090" i="29" s="1"/>
  <c r="D31091" i="29" s="1"/>
  <c r="D31092" i="29" s="1"/>
  <c r="D31093" i="29" s="1"/>
  <c r="D31094" i="29" s="1"/>
  <c r="D31095" i="29" s="1"/>
  <c r="D31096" i="29" s="1"/>
  <c r="D31097" i="29" s="1"/>
  <c r="D31098" i="29" s="1"/>
  <c r="D31099" i="29" s="1"/>
  <c r="D31100" i="29" s="1"/>
  <c r="D31101" i="29" s="1"/>
  <c r="D31102" i="29" s="1"/>
  <c r="D31103" i="29" s="1"/>
  <c r="D31104" i="29" s="1"/>
  <c r="D31105" i="29" s="1"/>
  <c r="D31106" i="29" s="1"/>
  <c r="D31107" i="29" s="1"/>
  <c r="D31108" i="29" s="1"/>
  <c r="D31109" i="29" s="1"/>
  <c r="D31110" i="29" s="1"/>
  <c r="D31111" i="29" s="1"/>
  <c r="D31112" i="29" s="1"/>
  <c r="D31113" i="29" s="1"/>
  <c r="D31114" i="29" s="1"/>
  <c r="D31115" i="29" s="1"/>
  <c r="D31116" i="29" s="1"/>
  <c r="D31117" i="29" s="1"/>
  <c r="D31118" i="29" s="1"/>
  <c r="D31119" i="29" s="1"/>
  <c r="D31120" i="29" s="1"/>
  <c r="D31121" i="29" s="1"/>
  <c r="D31122" i="29" s="1"/>
  <c r="D31123" i="29" s="1"/>
  <c r="D31124" i="29" s="1"/>
  <c r="D31125" i="29" s="1"/>
  <c r="D31126" i="29" s="1"/>
  <c r="D31127" i="29" s="1"/>
  <c r="D31128" i="29" s="1"/>
  <c r="D31129" i="29" s="1"/>
  <c r="D31130" i="29" s="1"/>
  <c r="D31131" i="29" s="1"/>
  <c r="D31132" i="29" s="1"/>
  <c r="D31133" i="29" s="1"/>
  <c r="D31134" i="29" s="1"/>
  <c r="D31135" i="29" s="1"/>
  <c r="D31136" i="29" s="1"/>
  <c r="D31137" i="29" s="1"/>
  <c r="D31138" i="29" s="1"/>
  <c r="D31139" i="29" s="1"/>
  <c r="D31140" i="29" s="1"/>
  <c r="D31141" i="29" s="1"/>
  <c r="D31142" i="29" s="1"/>
  <c r="D31143" i="29" s="1"/>
  <c r="D31144" i="29" s="1"/>
  <c r="D31145" i="29" s="1"/>
  <c r="D31146" i="29" s="1"/>
  <c r="D31147" i="29" s="1"/>
  <c r="D31148" i="29" s="1"/>
  <c r="D31149" i="29" s="1"/>
  <c r="D31150" i="29" s="1"/>
  <c r="D31151" i="29" s="1"/>
  <c r="D31152" i="29" s="1"/>
  <c r="D31153" i="29" s="1"/>
  <c r="D31154" i="29" s="1"/>
  <c r="D31155" i="29" s="1"/>
  <c r="D31156" i="29" s="1"/>
  <c r="D31157" i="29" s="1"/>
  <c r="D31158" i="29" s="1"/>
  <c r="D31159" i="29" s="1"/>
  <c r="D31160" i="29" s="1"/>
  <c r="D31161" i="29" s="1"/>
  <c r="D31162" i="29" s="1"/>
  <c r="D31163" i="29" s="1"/>
  <c r="D31164" i="29" s="1"/>
  <c r="D31165" i="29" s="1"/>
  <c r="D31166" i="29" s="1"/>
  <c r="D31167" i="29" s="1"/>
  <c r="D31168" i="29" s="1"/>
  <c r="D31169" i="29" s="1"/>
  <c r="D31170" i="29" s="1"/>
  <c r="D31171" i="29" s="1"/>
  <c r="D31172" i="29" s="1"/>
  <c r="D31173" i="29" s="1"/>
  <c r="D31174" i="29" s="1"/>
  <c r="D31175" i="29" s="1"/>
  <c r="D31176" i="29" s="1"/>
  <c r="D31177" i="29" s="1"/>
  <c r="D31178" i="29" s="1"/>
  <c r="D31179" i="29" s="1"/>
  <c r="D31180" i="29" s="1"/>
  <c r="D31181" i="29" s="1"/>
  <c r="D31182" i="29" s="1"/>
  <c r="D31183" i="29" s="1"/>
  <c r="D31184" i="29" s="1"/>
  <c r="D31185" i="29" s="1"/>
  <c r="D31186" i="29" s="1"/>
  <c r="D31187" i="29" s="1"/>
  <c r="D31188" i="29" s="1"/>
  <c r="D31189" i="29" s="1"/>
  <c r="D31190" i="29" s="1"/>
  <c r="D31191" i="29" s="1"/>
  <c r="D31192" i="29" s="1"/>
  <c r="D31193" i="29" s="1"/>
  <c r="D31194" i="29" s="1"/>
  <c r="D31195" i="29" s="1"/>
  <c r="D31196" i="29" s="1"/>
  <c r="D31197" i="29" s="1"/>
  <c r="D31198" i="29" s="1"/>
  <c r="D31199" i="29" s="1"/>
  <c r="D31200" i="29" s="1"/>
  <c r="D31201" i="29" s="1"/>
  <c r="D31202" i="29" s="1"/>
  <c r="D31203" i="29" s="1"/>
  <c r="D31204" i="29" s="1"/>
  <c r="D31205" i="29" s="1"/>
  <c r="D31206" i="29" s="1"/>
  <c r="D31207" i="29" s="1"/>
  <c r="D31208" i="29" s="1"/>
  <c r="D31209" i="29" s="1"/>
  <c r="D31210" i="29" s="1"/>
  <c r="D31211" i="29" s="1"/>
  <c r="D31212" i="29" s="1"/>
  <c r="D31213" i="29" s="1"/>
  <c r="D31214" i="29" s="1"/>
  <c r="D31215" i="29" s="1"/>
  <c r="D31216" i="29" s="1"/>
  <c r="D31217" i="29" s="1"/>
  <c r="D31218" i="29" s="1"/>
  <c r="D31219" i="29" s="1"/>
  <c r="D31220" i="29" s="1"/>
  <c r="D31221" i="29" s="1"/>
  <c r="D31222" i="29" s="1"/>
  <c r="D31223" i="29" s="1"/>
  <c r="D31224" i="29" s="1"/>
  <c r="D31225" i="29" s="1"/>
  <c r="D31226" i="29" s="1"/>
  <c r="D31227" i="29" s="1"/>
  <c r="D31228" i="29" s="1"/>
  <c r="D31229" i="29" s="1"/>
  <c r="D31230" i="29" s="1"/>
  <c r="D31231" i="29" s="1"/>
  <c r="D31232" i="29" s="1"/>
  <c r="D31233" i="29" s="1"/>
  <c r="D31234" i="29" s="1"/>
  <c r="D31235" i="29" s="1"/>
  <c r="D31236" i="29" s="1"/>
  <c r="D31237" i="29" s="1"/>
  <c r="D31238" i="29" s="1"/>
  <c r="D31239" i="29" s="1"/>
  <c r="D31240" i="29" s="1"/>
  <c r="D31241" i="29" s="1"/>
  <c r="D31242" i="29" s="1"/>
  <c r="D31243" i="29" s="1"/>
  <c r="D31244" i="29" s="1"/>
  <c r="D31245" i="29" s="1"/>
  <c r="D31246" i="29" s="1"/>
  <c r="D31247" i="29" s="1"/>
  <c r="D31248" i="29" s="1"/>
  <c r="D31249" i="29" s="1"/>
  <c r="D31250" i="29" s="1"/>
  <c r="D31251" i="29" s="1"/>
  <c r="D31252" i="29" s="1"/>
  <c r="D31253" i="29" s="1"/>
  <c r="D31254" i="29" s="1"/>
  <c r="D31255" i="29" s="1"/>
  <c r="D31256" i="29" s="1"/>
  <c r="D31257" i="29" s="1"/>
  <c r="D31258" i="29" s="1"/>
  <c r="D31259" i="29" s="1"/>
  <c r="D31260" i="29" s="1"/>
  <c r="D31261" i="29" s="1"/>
  <c r="D31262" i="29" s="1"/>
  <c r="D31263" i="29" s="1"/>
  <c r="D31264" i="29" s="1"/>
  <c r="D31265" i="29" s="1"/>
  <c r="D31266" i="29" s="1"/>
  <c r="D31267" i="29" s="1"/>
  <c r="D31268" i="29" s="1"/>
  <c r="D31269" i="29" s="1"/>
  <c r="D31270" i="29" s="1"/>
  <c r="D31271" i="29" s="1"/>
  <c r="D31272" i="29" s="1"/>
  <c r="D31273" i="29" s="1"/>
  <c r="D31274" i="29" s="1"/>
  <c r="D31275" i="29" s="1"/>
  <c r="D31276" i="29" s="1"/>
  <c r="D31277" i="29" s="1"/>
  <c r="D31278" i="29" s="1"/>
  <c r="D31279" i="29" s="1"/>
  <c r="D31280" i="29" s="1"/>
  <c r="D31281" i="29" s="1"/>
  <c r="D31282" i="29" s="1"/>
  <c r="D31283" i="29" s="1"/>
  <c r="D31284" i="29" s="1"/>
  <c r="D31285" i="29" s="1"/>
  <c r="D31286" i="29" s="1"/>
  <c r="D31287" i="29" s="1"/>
  <c r="D31288" i="29" s="1"/>
  <c r="D31289" i="29" s="1"/>
  <c r="D31290" i="29" s="1"/>
  <c r="D31291" i="29" s="1"/>
  <c r="D31292" i="29" s="1"/>
  <c r="D31293" i="29" s="1"/>
  <c r="D31294" i="29" s="1"/>
  <c r="D31295" i="29" s="1"/>
  <c r="D31296" i="29" s="1"/>
  <c r="D31297" i="29" s="1"/>
  <c r="D31298" i="29" s="1"/>
  <c r="D31299" i="29" s="1"/>
  <c r="D31300" i="29" s="1"/>
  <c r="D31301" i="29" s="1"/>
  <c r="D31302" i="29" s="1"/>
  <c r="D31303" i="29" s="1"/>
  <c r="D31304" i="29" s="1"/>
  <c r="D31305" i="29" s="1"/>
  <c r="D31306" i="29" s="1"/>
  <c r="D31307" i="29" s="1"/>
  <c r="D31308" i="29" s="1"/>
  <c r="D31309" i="29" s="1"/>
  <c r="D31310" i="29" s="1"/>
  <c r="D31311" i="29" s="1"/>
  <c r="D31312" i="29" s="1"/>
  <c r="D31313" i="29" s="1"/>
  <c r="D31314" i="29" s="1"/>
  <c r="D31315" i="29" s="1"/>
  <c r="D31316" i="29" s="1"/>
  <c r="D31317" i="29" s="1"/>
  <c r="D31318" i="29" s="1"/>
  <c r="D31319" i="29" s="1"/>
  <c r="D31320" i="29" s="1"/>
  <c r="D31321" i="29" s="1"/>
  <c r="D31322" i="29" s="1"/>
  <c r="D31323" i="29" s="1"/>
  <c r="D31324" i="29" s="1"/>
  <c r="D31325" i="29" s="1"/>
  <c r="D31326" i="29" s="1"/>
  <c r="D31327" i="29" s="1"/>
  <c r="D31328" i="29" s="1"/>
  <c r="D31329" i="29" s="1"/>
  <c r="D31330" i="29" s="1"/>
  <c r="D31331" i="29" s="1"/>
  <c r="D31332" i="29" s="1"/>
  <c r="D31333" i="29" s="1"/>
  <c r="D31334" i="29" s="1"/>
  <c r="D31335" i="29" s="1"/>
  <c r="D31336" i="29" s="1"/>
  <c r="D31337" i="29" s="1"/>
  <c r="D31338" i="29" s="1"/>
  <c r="D31339" i="29" s="1"/>
  <c r="D31340" i="29" s="1"/>
  <c r="D31341" i="29" s="1"/>
  <c r="D31342" i="29" s="1"/>
  <c r="D31343" i="29" s="1"/>
  <c r="D31344" i="29" s="1"/>
  <c r="D31345" i="29" s="1"/>
  <c r="D31346" i="29" s="1"/>
  <c r="D31347" i="29" s="1"/>
  <c r="D31348" i="29" s="1"/>
  <c r="D31349" i="29" s="1"/>
  <c r="D31350" i="29" s="1"/>
  <c r="D31351" i="29" s="1"/>
  <c r="D31352" i="29" s="1"/>
  <c r="D31353" i="29" s="1"/>
  <c r="D31354" i="29" s="1"/>
  <c r="D31355" i="29" s="1"/>
  <c r="D31356" i="29" s="1"/>
  <c r="D31357" i="29" s="1"/>
  <c r="D31358" i="29" s="1"/>
  <c r="D31359" i="29" s="1"/>
  <c r="D31360" i="29" s="1"/>
  <c r="D31361" i="29" s="1"/>
  <c r="D31362" i="29" s="1"/>
  <c r="D31363" i="29" s="1"/>
  <c r="D31364" i="29" s="1"/>
  <c r="D31365" i="29" s="1"/>
  <c r="D31366" i="29" s="1"/>
  <c r="B31073" i="29"/>
  <c r="B31074" i="29" s="1"/>
  <c r="B31075" i="29" s="1"/>
  <c r="B31076" i="29" s="1"/>
  <c r="B31077" i="29" s="1"/>
  <c r="B31078" i="29" s="1"/>
  <c r="B31079" i="29" s="1"/>
  <c r="B31080" i="29" s="1"/>
  <c r="B31081" i="29" s="1"/>
  <c r="B31082" i="29" s="1"/>
  <c r="B31083" i="29" s="1"/>
  <c r="B31084" i="29" s="1"/>
  <c r="B31085" i="29" s="1"/>
  <c r="B31086" i="29" s="1"/>
  <c r="B31087" i="29" s="1"/>
  <c r="B31088" i="29" s="1"/>
  <c r="B31089" i="29" s="1"/>
  <c r="B31090" i="29" s="1"/>
  <c r="B31091" i="29" s="1"/>
  <c r="B31092" i="29" s="1"/>
  <c r="B31093" i="29" s="1"/>
  <c r="B31094" i="29" s="1"/>
  <c r="B31095" i="29" s="1"/>
  <c r="B31096" i="29" s="1"/>
  <c r="B31097" i="29" s="1"/>
  <c r="B31098" i="29" s="1"/>
  <c r="B31099" i="29" s="1"/>
  <c r="B31100" i="29" s="1"/>
  <c r="B31101" i="29" s="1"/>
  <c r="B31102" i="29" s="1"/>
  <c r="B31103" i="29" s="1"/>
  <c r="B31104" i="29" s="1"/>
  <c r="B31105" i="29" s="1"/>
  <c r="B31106" i="29" s="1"/>
  <c r="B31107" i="29" s="1"/>
  <c r="B31108" i="29" s="1"/>
  <c r="B31109" i="29" s="1"/>
  <c r="B31110" i="29" s="1"/>
  <c r="B31111" i="29" s="1"/>
  <c r="B31112" i="29" s="1"/>
  <c r="B31113" i="29" s="1"/>
  <c r="B31114" i="29" s="1"/>
  <c r="B31115" i="29" s="1"/>
  <c r="B31116" i="29" s="1"/>
  <c r="B31117" i="29" s="1"/>
  <c r="B31118" i="29" s="1"/>
  <c r="B31119" i="29" s="1"/>
  <c r="B31120" i="29" s="1"/>
  <c r="B31121" i="29" s="1"/>
  <c r="B31122" i="29" s="1"/>
  <c r="B31123" i="29" s="1"/>
  <c r="B31124" i="29" s="1"/>
  <c r="B31125" i="29" s="1"/>
  <c r="B31126" i="29" s="1"/>
  <c r="B31127" i="29" s="1"/>
  <c r="B31128" i="29" s="1"/>
  <c r="B31129" i="29" s="1"/>
  <c r="B31130" i="29" s="1"/>
  <c r="B31131" i="29" s="1"/>
  <c r="B31132" i="29" s="1"/>
  <c r="B31133" i="29" s="1"/>
  <c r="B31134" i="29" s="1"/>
  <c r="B31135" i="29" s="1"/>
  <c r="B31136" i="29" s="1"/>
  <c r="B31137" i="29" s="1"/>
  <c r="B31138" i="29" s="1"/>
  <c r="B31139" i="29" s="1"/>
  <c r="B31140" i="29" s="1"/>
  <c r="B31141" i="29" s="1"/>
  <c r="B31142" i="29" s="1"/>
  <c r="B31143" i="29" s="1"/>
  <c r="B31144" i="29" s="1"/>
  <c r="B31145" i="29" s="1"/>
  <c r="B31146" i="29" s="1"/>
  <c r="B31147" i="29" s="1"/>
  <c r="B31148" i="29" s="1"/>
  <c r="B31149" i="29" s="1"/>
  <c r="B31150" i="29" s="1"/>
  <c r="B31151" i="29" s="1"/>
  <c r="B31152" i="29" s="1"/>
  <c r="B31153" i="29" s="1"/>
  <c r="B31154" i="29" s="1"/>
  <c r="B31155" i="29" s="1"/>
  <c r="B31156" i="29" s="1"/>
  <c r="B31157" i="29" s="1"/>
  <c r="B31158" i="29" s="1"/>
  <c r="B31159" i="29" s="1"/>
  <c r="B31160" i="29" s="1"/>
  <c r="B31161" i="29" s="1"/>
  <c r="B31162" i="29" s="1"/>
  <c r="B31163" i="29" s="1"/>
  <c r="B31164" i="29" s="1"/>
  <c r="B31165" i="29" s="1"/>
  <c r="B31166" i="29" s="1"/>
  <c r="B31167" i="29" s="1"/>
  <c r="B31168" i="29" s="1"/>
  <c r="B31169" i="29" s="1"/>
  <c r="B31170" i="29" s="1"/>
  <c r="B31171" i="29" s="1"/>
  <c r="B31172" i="29" s="1"/>
  <c r="B31173" i="29" s="1"/>
  <c r="B31174" i="29" s="1"/>
  <c r="B31175" i="29" s="1"/>
  <c r="B31176" i="29" s="1"/>
  <c r="B31177" i="29" s="1"/>
  <c r="B31178" i="29" s="1"/>
  <c r="B31179" i="29" s="1"/>
  <c r="B31180" i="29" s="1"/>
  <c r="B31181" i="29" s="1"/>
  <c r="B31182" i="29" s="1"/>
  <c r="B31183" i="29" s="1"/>
  <c r="B31184" i="29" s="1"/>
  <c r="B31185" i="29" s="1"/>
  <c r="B31186" i="29" s="1"/>
  <c r="B31187" i="29" s="1"/>
  <c r="B31188" i="29" s="1"/>
  <c r="B31189" i="29" s="1"/>
  <c r="B31190" i="29" s="1"/>
  <c r="B31191" i="29" s="1"/>
  <c r="B31192" i="29" s="1"/>
  <c r="B31193" i="29" s="1"/>
  <c r="B31194" i="29" s="1"/>
  <c r="B31195" i="29" s="1"/>
  <c r="B31196" i="29" s="1"/>
  <c r="B31197" i="29" s="1"/>
  <c r="B31198" i="29" s="1"/>
  <c r="B31199" i="29" s="1"/>
  <c r="B31200" i="29" s="1"/>
  <c r="B31201" i="29" s="1"/>
  <c r="B31202" i="29" s="1"/>
  <c r="B31203" i="29" s="1"/>
  <c r="B31204" i="29" s="1"/>
  <c r="B31205" i="29" s="1"/>
  <c r="B31206" i="29" s="1"/>
  <c r="B31207" i="29" s="1"/>
  <c r="B31208" i="29" s="1"/>
  <c r="B31209" i="29" s="1"/>
  <c r="B31210" i="29" s="1"/>
  <c r="B31211" i="29" s="1"/>
  <c r="B31212" i="29" s="1"/>
  <c r="B31213" i="29" s="1"/>
  <c r="B31214" i="29" s="1"/>
  <c r="B31215" i="29" s="1"/>
  <c r="B31216" i="29" s="1"/>
  <c r="B31217" i="29" s="1"/>
  <c r="B31218" i="29" s="1"/>
  <c r="B31219" i="29" s="1"/>
  <c r="B31220" i="29" s="1"/>
  <c r="B31221" i="29" s="1"/>
  <c r="B31222" i="29" s="1"/>
  <c r="B31223" i="29" s="1"/>
  <c r="B31224" i="29" s="1"/>
  <c r="B31225" i="29" s="1"/>
  <c r="B31226" i="29" s="1"/>
  <c r="B31227" i="29" s="1"/>
  <c r="B31228" i="29" s="1"/>
  <c r="B31229" i="29" s="1"/>
  <c r="B31230" i="29" s="1"/>
  <c r="B31231" i="29" s="1"/>
  <c r="B31232" i="29" s="1"/>
  <c r="B31233" i="29" s="1"/>
  <c r="B31234" i="29" s="1"/>
  <c r="B31235" i="29" s="1"/>
  <c r="B31236" i="29" s="1"/>
  <c r="B31237" i="29" s="1"/>
  <c r="B31238" i="29" s="1"/>
  <c r="B31239" i="29" s="1"/>
  <c r="B31240" i="29" s="1"/>
  <c r="B31241" i="29" s="1"/>
  <c r="B31242" i="29" s="1"/>
  <c r="B31243" i="29" s="1"/>
  <c r="B31244" i="29" s="1"/>
  <c r="B31245" i="29" s="1"/>
  <c r="B31246" i="29" s="1"/>
  <c r="B31247" i="29" s="1"/>
  <c r="B31248" i="29" s="1"/>
  <c r="B31249" i="29" s="1"/>
  <c r="B31250" i="29" s="1"/>
  <c r="B31251" i="29" s="1"/>
  <c r="B31252" i="29" s="1"/>
  <c r="B31253" i="29" s="1"/>
  <c r="B31254" i="29" s="1"/>
  <c r="B31255" i="29" s="1"/>
  <c r="B31256" i="29" s="1"/>
  <c r="B31257" i="29" s="1"/>
  <c r="B31258" i="29" s="1"/>
  <c r="B31259" i="29" s="1"/>
  <c r="B31260" i="29" s="1"/>
  <c r="B31261" i="29" s="1"/>
  <c r="B31262" i="29" s="1"/>
  <c r="B31263" i="29" s="1"/>
  <c r="B31264" i="29" s="1"/>
  <c r="B31265" i="29" s="1"/>
  <c r="B31266" i="29" s="1"/>
  <c r="B31267" i="29" s="1"/>
  <c r="B31268" i="29" s="1"/>
  <c r="B31269" i="29" s="1"/>
  <c r="B31270" i="29" s="1"/>
  <c r="B31271" i="29" s="1"/>
  <c r="B31272" i="29" s="1"/>
  <c r="B31273" i="29" s="1"/>
  <c r="B31274" i="29" s="1"/>
  <c r="B31275" i="29" s="1"/>
  <c r="B31276" i="29" s="1"/>
  <c r="B31277" i="29" s="1"/>
  <c r="B31278" i="29" s="1"/>
  <c r="B31279" i="29" s="1"/>
  <c r="B31280" i="29" s="1"/>
  <c r="B31281" i="29" s="1"/>
  <c r="B31282" i="29" s="1"/>
  <c r="B31283" i="29" s="1"/>
  <c r="B31284" i="29" s="1"/>
  <c r="B31285" i="29" s="1"/>
  <c r="B31286" i="29" s="1"/>
  <c r="B31287" i="29" s="1"/>
  <c r="B31288" i="29" s="1"/>
  <c r="B31289" i="29" s="1"/>
  <c r="B31290" i="29" s="1"/>
  <c r="B31291" i="29" s="1"/>
  <c r="B31292" i="29" s="1"/>
  <c r="B31293" i="29" s="1"/>
  <c r="B31294" i="29" s="1"/>
  <c r="B31295" i="29" s="1"/>
  <c r="B31296" i="29" s="1"/>
  <c r="B31297" i="29" s="1"/>
  <c r="B31298" i="29" s="1"/>
  <c r="B31299" i="29" s="1"/>
  <c r="B31300" i="29" s="1"/>
  <c r="B31301" i="29" s="1"/>
  <c r="B31302" i="29" s="1"/>
  <c r="B31303" i="29" s="1"/>
  <c r="B31304" i="29" s="1"/>
  <c r="B31305" i="29" s="1"/>
  <c r="B31306" i="29" s="1"/>
  <c r="B31307" i="29" s="1"/>
  <c r="B31308" i="29" s="1"/>
  <c r="B31309" i="29" s="1"/>
  <c r="B31310" i="29" s="1"/>
  <c r="B31311" i="29" s="1"/>
  <c r="B31312" i="29" s="1"/>
  <c r="B31313" i="29" s="1"/>
  <c r="B31314" i="29" s="1"/>
  <c r="B31315" i="29" s="1"/>
  <c r="B31316" i="29" s="1"/>
  <c r="B31317" i="29" s="1"/>
  <c r="B31318" i="29" s="1"/>
  <c r="B31319" i="29" s="1"/>
  <c r="B31320" i="29" s="1"/>
  <c r="B31321" i="29" s="1"/>
  <c r="B31322" i="29" s="1"/>
  <c r="B31323" i="29" s="1"/>
  <c r="B31324" i="29" s="1"/>
  <c r="B31325" i="29" s="1"/>
  <c r="B31326" i="29" s="1"/>
  <c r="B31327" i="29" s="1"/>
  <c r="B31328" i="29" s="1"/>
  <c r="B31329" i="29" s="1"/>
  <c r="B31330" i="29" s="1"/>
  <c r="B31331" i="29" s="1"/>
  <c r="B31332" i="29" s="1"/>
  <c r="B31333" i="29" s="1"/>
  <c r="B31334" i="29" s="1"/>
  <c r="B31335" i="29" s="1"/>
  <c r="B31336" i="29" s="1"/>
  <c r="B31337" i="29" s="1"/>
  <c r="B31338" i="29" s="1"/>
  <c r="B31339" i="29" s="1"/>
  <c r="B31340" i="29" s="1"/>
  <c r="B31341" i="29" s="1"/>
  <c r="B31342" i="29" s="1"/>
  <c r="B31343" i="29" s="1"/>
  <c r="B31344" i="29" s="1"/>
  <c r="B31345" i="29" s="1"/>
  <c r="B31346" i="29" s="1"/>
  <c r="B31347" i="29" s="1"/>
  <c r="B31348" i="29" s="1"/>
  <c r="B31349" i="29" s="1"/>
  <c r="B31350" i="29" s="1"/>
  <c r="B31351" i="29" s="1"/>
  <c r="B31352" i="29" s="1"/>
  <c r="B31353" i="29" s="1"/>
  <c r="B31354" i="29" s="1"/>
  <c r="B31355" i="29" s="1"/>
  <c r="B31356" i="29" s="1"/>
  <c r="B31357" i="29" s="1"/>
  <c r="B31358" i="29" s="1"/>
  <c r="B31359" i="29" s="1"/>
  <c r="B31360" i="29" s="1"/>
  <c r="B31361" i="29" s="1"/>
  <c r="B31362" i="29" s="1"/>
  <c r="B31363" i="29" s="1"/>
  <c r="B31364" i="29" s="1"/>
  <c r="B31365" i="29" s="1"/>
  <c r="B31366" i="29" s="1"/>
  <c r="B31367" i="29" s="1"/>
  <c r="B31368" i="29" s="1"/>
  <c r="B31369" i="29" s="1"/>
  <c r="B31370" i="29" s="1"/>
  <c r="B31371" i="29" s="1"/>
  <c r="B31372" i="29" s="1"/>
  <c r="B31373" i="29" s="1"/>
  <c r="B31374" i="29" s="1"/>
  <c r="B31375" i="29" s="1"/>
  <c r="B31376" i="29" s="1"/>
  <c r="B31377" i="29" s="1"/>
  <c r="B31378" i="29" s="1"/>
  <c r="B31379" i="29" s="1"/>
  <c r="B31380" i="29" s="1"/>
  <c r="B31381" i="29" s="1"/>
  <c r="B31382" i="29" s="1"/>
  <c r="B31383" i="29" s="1"/>
  <c r="B31384" i="29" s="1"/>
  <c r="B31385" i="29" s="1"/>
  <c r="B31386" i="29" s="1"/>
  <c r="B31387" i="29" s="1"/>
  <c r="B31388" i="29" s="1"/>
  <c r="B31389" i="29" s="1"/>
  <c r="B31390" i="29" s="1"/>
  <c r="B31391" i="29" s="1"/>
  <c r="B31392" i="29" s="1"/>
  <c r="B31393" i="29" s="1"/>
  <c r="B31394" i="29" s="1"/>
  <c r="B31395" i="29" s="1"/>
  <c r="B31396" i="29" s="1"/>
  <c r="B31397" i="29" s="1"/>
  <c r="B31398" i="29" s="1"/>
  <c r="B31399" i="29" s="1"/>
  <c r="B31400" i="29" s="1"/>
  <c r="B31401" i="29" s="1"/>
  <c r="B31402" i="29" s="1"/>
  <c r="B31403" i="29" s="1"/>
  <c r="B31404" i="29" s="1"/>
  <c r="B31405" i="29" s="1"/>
  <c r="B31406" i="29" s="1"/>
  <c r="B31407" i="29" s="1"/>
  <c r="B31408" i="29" s="1"/>
  <c r="B31409" i="29" s="1"/>
  <c r="B31410" i="29" s="1"/>
  <c r="B31411" i="29" s="1"/>
  <c r="B31412" i="29" s="1"/>
  <c r="B31413" i="29" s="1"/>
  <c r="B31414" i="29" s="1"/>
  <c r="B31415" i="29" s="1"/>
  <c r="B31416" i="29" s="1"/>
  <c r="B31417" i="29" s="1"/>
  <c r="B31418" i="29" s="1"/>
  <c r="B31419" i="29" s="1"/>
  <c r="B31420" i="29" s="1"/>
  <c r="B31421" i="29" s="1"/>
  <c r="B31422" i="29" s="1"/>
  <c r="B31423" i="29" s="1"/>
  <c r="B31424" i="29" s="1"/>
  <c r="B31425" i="29" s="1"/>
  <c r="B31426" i="29" s="1"/>
  <c r="B31427" i="29" s="1"/>
  <c r="B31428" i="29" s="1"/>
  <c r="B31429" i="29" s="1"/>
  <c r="B31430" i="29" s="1"/>
  <c r="B31431" i="29" s="1"/>
  <c r="B31432" i="29" s="1"/>
  <c r="B31433" i="29" s="1"/>
  <c r="B31434" i="29" s="1"/>
  <c r="B31435" i="29" s="1"/>
  <c r="B31436" i="29" s="1"/>
  <c r="C31073" i="29"/>
  <c r="C31074" i="29" s="1"/>
  <c r="C31075" i="29" s="1"/>
  <c r="C31076" i="29" s="1"/>
  <c r="C31077" i="29" s="1"/>
  <c r="C31078" i="29" s="1"/>
  <c r="C31079" i="29" s="1"/>
  <c r="C31080" i="29" s="1"/>
  <c r="C31081" i="29" s="1"/>
  <c r="C31082" i="29" s="1"/>
  <c r="C31083" i="29" s="1"/>
  <c r="C31084" i="29" s="1"/>
  <c r="C31085" i="29" s="1"/>
  <c r="C31086" i="29" s="1"/>
  <c r="C31087" i="29" s="1"/>
  <c r="C31088" i="29" s="1"/>
  <c r="C31089" i="29" s="1"/>
  <c r="C31090" i="29" s="1"/>
  <c r="C31091" i="29" s="1"/>
  <c r="C31092" i="29" s="1"/>
  <c r="C31093" i="29" s="1"/>
  <c r="C31094" i="29" s="1"/>
  <c r="C31095" i="29" s="1"/>
  <c r="C31096" i="29" s="1"/>
  <c r="C31097" i="29" s="1"/>
  <c r="C31098" i="29" s="1"/>
  <c r="C31099" i="29" s="1"/>
  <c r="C31100" i="29" s="1"/>
  <c r="C31101" i="29" s="1"/>
  <c r="C31102" i="29" s="1"/>
  <c r="C31103" i="29" s="1"/>
  <c r="C31104" i="29" s="1"/>
  <c r="C31105" i="29" s="1"/>
  <c r="C31106" i="29" s="1"/>
  <c r="C31107" i="29" s="1"/>
  <c r="C31108" i="29" s="1"/>
  <c r="C31109" i="29" s="1"/>
  <c r="C31110" i="29" s="1"/>
  <c r="C31111" i="29" s="1"/>
  <c r="C31112" i="29" s="1"/>
  <c r="C31113" i="29" s="1"/>
  <c r="C31114" i="29" s="1"/>
  <c r="C31115" i="29" s="1"/>
  <c r="C31116" i="29" s="1"/>
  <c r="C31117" i="29" s="1"/>
  <c r="C31118" i="29" s="1"/>
  <c r="C31119" i="29" s="1"/>
  <c r="C31120" i="29" s="1"/>
  <c r="C31121" i="29" s="1"/>
  <c r="C31122" i="29" s="1"/>
  <c r="C31123" i="29" s="1"/>
  <c r="C31124" i="29" s="1"/>
  <c r="C31125" i="29" s="1"/>
  <c r="C31126" i="29" s="1"/>
  <c r="C31127" i="29" s="1"/>
  <c r="C31128" i="29" s="1"/>
  <c r="C31129" i="29" s="1"/>
  <c r="C31130" i="29" s="1"/>
  <c r="C31131" i="29" s="1"/>
  <c r="C31132" i="29" s="1"/>
  <c r="C31133" i="29" s="1"/>
  <c r="C31134" i="29" s="1"/>
  <c r="C31135" i="29" s="1"/>
  <c r="C31136" i="29" s="1"/>
  <c r="C31137" i="29" s="1"/>
  <c r="C31138" i="29" s="1"/>
  <c r="C31139" i="29" s="1"/>
  <c r="C31140" i="29" s="1"/>
  <c r="C31141" i="29" s="1"/>
  <c r="C31142" i="29" s="1"/>
  <c r="C31143" i="29" s="1"/>
  <c r="C31144" i="29" s="1"/>
  <c r="C31145" i="29" s="1"/>
  <c r="C31146" i="29" s="1"/>
  <c r="C31147" i="29" s="1"/>
  <c r="C31148" i="29" s="1"/>
  <c r="C31149" i="29" s="1"/>
  <c r="C31150" i="29" s="1"/>
  <c r="C31151" i="29" s="1"/>
  <c r="C31152" i="29" s="1"/>
  <c r="C31153" i="29" s="1"/>
  <c r="C31154" i="29" s="1"/>
  <c r="C31155" i="29" s="1"/>
  <c r="C31156" i="29" s="1"/>
  <c r="C31157" i="29" s="1"/>
  <c r="C31158" i="29" s="1"/>
  <c r="C31159" i="29" s="1"/>
  <c r="C31160" i="29" s="1"/>
  <c r="C31161" i="29" s="1"/>
  <c r="C31162" i="29" s="1"/>
  <c r="C31163" i="29" s="1"/>
  <c r="C31164" i="29" s="1"/>
  <c r="C31165" i="29" s="1"/>
  <c r="C31166" i="29" s="1"/>
  <c r="C31167" i="29" s="1"/>
  <c r="C31168" i="29" s="1"/>
  <c r="C31169" i="29" s="1"/>
  <c r="C31170" i="29" s="1"/>
  <c r="C31171" i="29" s="1"/>
  <c r="C31172" i="29" s="1"/>
  <c r="C31173" i="29" s="1"/>
  <c r="C31174" i="29" s="1"/>
  <c r="C31175" i="29" s="1"/>
  <c r="C31176" i="29" s="1"/>
  <c r="C31177" i="29" s="1"/>
  <c r="C31178" i="29" s="1"/>
  <c r="C31179" i="29" s="1"/>
  <c r="C31180" i="29" s="1"/>
  <c r="C31181" i="29" s="1"/>
  <c r="C31182" i="29" s="1"/>
  <c r="C31183" i="29" s="1"/>
  <c r="C31184" i="29" s="1"/>
  <c r="C31185" i="29" s="1"/>
  <c r="C31186" i="29" s="1"/>
  <c r="C31187" i="29" s="1"/>
  <c r="C31188" i="29" s="1"/>
  <c r="C31189" i="29" s="1"/>
  <c r="C31190" i="29" s="1"/>
  <c r="C31191" i="29" s="1"/>
  <c r="C31192" i="29" s="1"/>
  <c r="C31193" i="29" s="1"/>
  <c r="C31194" i="29" s="1"/>
  <c r="C31195" i="29" s="1"/>
  <c r="C31196" i="29" s="1"/>
  <c r="C31197" i="29" s="1"/>
  <c r="C31198" i="29" s="1"/>
  <c r="C31199" i="29" s="1"/>
  <c r="C31200" i="29" s="1"/>
  <c r="C31201" i="29" s="1"/>
  <c r="C31202" i="29" s="1"/>
  <c r="C31203" i="29" s="1"/>
  <c r="C31204" i="29" s="1"/>
  <c r="C31205" i="29" s="1"/>
  <c r="C31206" i="29" s="1"/>
  <c r="C31207" i="29" s="1"/>
  <c r="C31208" i="29" s="1"/>
  <c r="C31209" i="29" s="1"/>
  <c r="C31210" i="29" s="1"/>
  <c r="C31211" i="29" s="1"/>
  <c r="C31212" i="29" s="1"/>
  <c r="C31213" i="29" s="1"/>
  <c r="C31214" i="29" s="1"/>
  <c r="C31215" i="29" s="1"/>
  <c r="C31216" i="29" s="1"/>
  <c r="C31217" i="29" s="1"/>
  <c r="C31218" i="29" s="1"/>
  <c r="C31219" i="29" s="1"/>
  <c r="C31220" i="29" s="1"/>
  <c r="C31221" i="29" s="1"/>
  <c r="C31222" i="29" s="1"/>
  <c r="C31223" i="29" s="1"/>
  <c r="C31224" i="29" s="1"/>
  <c r="C31225" i="29" s="1"/>
  <c r="C31226" i="29" s="1"/>
  <c r="C31227" i="29" s="1"/>
  <c r="C31228" i="29" s="1"/>
  <c r="C31229" i="29" s="1"/>
  <c r="C31230" i="29" s="1"/>
  <c r="C31231" i="29" s="1"/>
  <c r="C31232" i="29" s="1"/>
  <c r="C31233" i="29" s="1"/>
  <c r="C31234" i="29" s="1"/>
  <c r="C31235" i="29" s="1"/>
  <c r="C31236" i="29" s="1"/>
  <c r="C31237" i="29" s="1"/>
  <c r="C31238" i="29" s="1"/>
  <c r="C31239" i="29" s="1"/>
  <c r="C31240" i="29" s="1"/>
  <c r="C31241" i="29" s="1"/>
  <c r="C31242" i="29" s="1"/>
  <c r="C31243" i="29" s="1"/>
  <c r="C31244" i="29" s="1"/>
  <c r="C31245" i="29" s="1"/>
  <c r="C31246" i="29" s="1"/>
  <c r="C31247" i="29" s="1"/>
  <c r="C31248" i="29" s="1"/>
  <c r="C31249" i="29" s="1"/>
  <c r="C31250" i="29" s="1"/>
  <c r="C31251" i="29" s="1"/>
  <c r="C31252" i="29" s="1"/>
  <c r="C31253" i="29" s="1"/>
  <c r="C31254" i="29" s="1"/>
  <c r="C31255" i="29" s="1"/>
  <c r="C31256" i="29" s="1"/>
  <c r="C31257" i="29" s="1"/>
  <c r="C31258" i="29" s="1"/>
  <c r="C31259" i="29" s="1"/>
  <c r="C31260" i="29" s="1"/>
  <c r="C31261" i="29" s="1"/>
  <c r="C31262" i="29" s="1"/>
  <c r="C31263" i="29" s="1"/>
  <c r="C31264" i="29" s="1"/>
  <c r="C31265" i="29" s="1"/>
  <c r="C31266" i="29" s="1"/>
  <c r="C31267" i="29" s="1"/>
  <c r="C31268" i="29" s="1"/>
  <c r="C31269" i="29" s="1"/>
  <c r="C31270" i="29" s="1"/>
  <c r="C31271" i="29" s="1"/>
  <c r="C31272" i="29" s="1"/>
  <c r="C31273" i="29" s="1"/>
  <c r="C31274" i="29" s="1"/>
  <c r="C31275" i="29" s="1"/>
  <c r="C31276" i="29" s="1"/>
  <c r="C31277" i="29" s="1"/>
  <c r="C31278" i="29" s="1"/>
  <c r="C31279" i="29" s="1"/>
  <c r="C31280" i="29" s="1"/>
  <c r="C31281" i="29" s="1"/>
  <c r="C31282" i="29" s="1"/>
  <c r="C31283" i="29" s="1"/>
  <c r="C31284" i="29" s="1"/>
  <c r="C31285" i="29" s="1"/>
  <c r="C31286" i="29" s="1"/>
  <c r="C31287" i="29" s="1"/>
  <c r="C31288" i="29" s="1"/>
  <c r="C31289" i="29" s="1"/>
  <c r="C31290" i="29" s="1"/>
  <c r="C31291" i="29" s="1"/>
  <c r="C31292" i="29" s="1"/>
  <c r="C31293" i="29" s="1"/>
  <c r="C31294" i="29" s="1"/>
  <c r="C31295" i="29" s="1"/>
  <c r="C31296" i="29" s="1"/>
  <c r="C31297" i="29" s="1"/>
  <c r="C31298" i="29" s="1"/>
  <c r="C31299" i="29" s="1"/>
  <c r="C31300" i="29" s="1"/>
  <c r="C31301" i="29" s="1"/>
  <c r="C31302" i="29" s="1"/>
  <c r="C31303" i="29" s="1"/>
  <c r="C31304" i="29" s="1"/>
  <c r="C31305" i="29" s="1"/>
  <c r="C31306" i="29" s="1"/>
  <c r="C31307" i="29" s="1"/>
  <c r="C31308" i="29" s="1"/>
  <c r="C31309" i="29" s="1"/>
  <c r="C31310" i="29" s="1"/>
  <c r="C31311" i="29" s="1"/>
  <c r="C31312" i="29" s="1"/>
  <c r="C31313" i="29" s="1"/>
  <c r="C31314" i="29" s="1"/>
  <c r="C31315" i="29" s="1"/>
  <c r="C31316" i="29" s="1"/>
  <c r="C31317" i="29" s="1"/>
  <c r="C31318" i="29" s="1"/>
  <c r="C31319" i="29" s="1"/>
  <c r="C31320" i="29" s="1"/>
  <c r="C31321" i="29" s="1"/>
  <c r="C31322" i="29" s="1"/>
  <c r="C31323" i="29" s="1"/>
  <c r="C31324" i="29" s="1"/>
  <c r="C31325" i="29" s="1"/>
  <c r="C31326" i="29" s="1"/>
  <c r="C31327" i="29" s="1"/>
  <c r="C31328" i="29" s="1"/>
  <c r="C31329" i="29" s="1"/>
  <c r="C31330" i="29" s="1"/>
  <c r="C31331" i="29" s="1"/>
  <c r="C31332" i="29" s="1"/>
  <c r="C31333" i="29" s="1"/>
  <c r="C31334" i="29" s="1"/>
  <c r="C31335" i="29" s="1"/>
  <c r="C31336" i="29" s="1"/>
  <c r="C31337" i="29" s="1"/>
  <c r="C31338" i="29" s="1"/>
  <c r="C31339" i="29" s="1"/>
  <c r="C31340" i="29" s="1"/>
  <c r="C31341" i="29" s="1"/>
  <c r="C31342" i="29" s="1"/>
  <c r="C31343" i="29" s="1"/>
  <c r="C31344" i="29" s="1"/>
  <c r="C31345" i="29" s="1"/>
  <c r="C31346" i="29" s="1"/>
  <c r="C31347" i="29" s="1"/>
  <c r="C31348" i="29" s="1"/>
  <c r="C31349" i="29" s="1"/>
  <c r="C31350" i="29" s="1"/>
  <c r="C31351" i="29" s="1"/>
  <c r="C31352" i="29" s="1"/>
  <c r="C31353" i="29" s="1"/>
  <c r="C31354" i="29" s="1"/>
  <c r="C31355" i="29" s="1"/>
  <c r="C31356" i="29" s="1"/>
  <c r="C31357" i="29" s="1"/>
  <c r="C31358" i="29" s="1"/>
  <c r="C31359" i="29" s="1"/>
  <c r="C31360" i="29" s="1"/>
  <c r="C31361" i="29" s="1"/>
  <c r="C31362" i="29" s="1"/>
  <c r="C31363" i="29" s="1"/>
  <c r="C31364" i="29" s="1"/>
  <c r="C31365" i="29" s="1"/>
  <c r="C31366" i="29" s="1"/>
  <c r="C31367" i="29" s="1"/>
  <c r="C31368" i="29" s="1"/>
  <c r="C31369" i="29" s="1"/>
  <c r="C31370" i="29" s="1"/>
  <c r="C31371" i="29" s="1"/>
  <c r="C31372" i="29" s="1"/>
  <c r="C31373" i="29" s="1"/>
  <c r="C31374" i="29" s="1"/>
  <c r="C31375" i="29" s="1"/>
  <c r="C31376" i="29" s="1"/>
  <c r="C31377" i="29" s="1"/>
  <c r="C31378" i="29" s="1"/>
  <c r="C31379" i="29" s="1"/>
  <c r="C31380" i="29" s="1"/>
  <c r="C31381" i="29" s="1"/>
  <c r="C31382" i="29" s="1"/>
  <c r="C31383" i="29" s="1"/>
  <c r="C31384" i="29" s="1"/>
  <c r="C31385" i="29" s="1"/>
  <c r="C31386" i="29" s="1"/>
  <c r="C31387" i="29" s="1"/>
  <c r="C31388" i="29" s="1"/>
  <c r="C31389" i="29" s="1"/>
  <c r="C31390" i="29" s="1"/>
  <c r="C31391" i="29" s="1"/>
  <c r="C31392" i="29" s="1"/>
  <c r="C31393" i="29" s="1"/>
  <c r="C31394" i="29" s="1"/>
  <c r="C31395" i="29" s="1"/>
  <c r="C31396" i="29" s="1"/>
  <c r="C31397" i="29" s="1"/>
  <c r="C31398" i="29" s="1"/>
  <c r="C31399" i="29" s="1"/>
  <c r="C31400" i="29" s="1"/>
  <c r="C31401" i="29" s="1"/>
  <c r="C31402" i="29" s="1"/>
  <c r="C31403" i="29" s="1"/>
  <c r="C31404" i="29" s="1"/>
  <c r="C31405" i="29" s="1"/>
  <c r="C31406" i="29" s="1"/>
  <c r="C31407" i="29" s="1"/>
  <c r="C31408" i="29" s="1"/>
  <c r="C31409" i="29" s="1"/>
  <c r="C31410" i="29" s="1"/>
  <c r="C31411" i="29" s="1"/>
  <c r="C31412" i="29" s="1"/>
  <c r="C31413" i="29" s="1"/>
  <c r="C31414" i="29" s="1"/>
  <c r="C31415" i="29" s="1"/>
  <c r="C31416" i="29" s="1"/>
  <c r="C31417" i="29" s="1"/>
  <c r="C31418" i="29" s="1"/>
  <c r="C31419" i="29" s="1"/>
  <c r="C31420" i="29" s="1"/>
  <c r="C31421" i="29" s="1"/>
  <c r="C31422" i="29" s="1"/>
  <c r="C31423" i="29" s="1"/>
  <c r="C31424" i="29" s="1"/>
  <c r="C31425" i="29" s="1"/>
  <c r="C31426" i="29" s="1"/>
  <c r="C31427" i="29" s="1"/>
  <c r="C31428" i="29" s="1"/>
  <c r="C31429" i="29" s="1"/>
  <c r="C31430" i="29" s="1"/>
  <c r="C31431" i="29" s="1"/>
  <c r="C31432" i="29" s="1"/>
  <c r="C31433" i="29" s="1"/>
  <c r="C31434" i="29" s="1"/>
  <c r="C31435" i="29" s="1"/>
  <c r="C31436" i="29" s="1"/>
  <c r="D31418" i="29"/>
  <c r="D31419" i="29" s="1"/>
  <c r="D31420" i="29" s="1"/>
  <c r="D31421" i="29" s="1"/>
  <c r="D31422" i="29" s="1"/>
  <c r="D31423" i="29" s="1"/>
  <c r="D31424" i="29" s="1"/>
  <c r="D31425" i="29" s="1"/>
  <c r="D31426" i="29" s="1"/>
  <c r="D31427" i="29" s="1"/>
  <c r="D31428" i="29" s="1"/>
  <c r="D31429" i="29" s="1"/>
  <c r="D31430" i="29" s="1"/>
  <c r="D31431" i="29" s="1"/>
  <c r="D31432" i="29" s="1"/>
  <c r="D31433" i="29" s="1"/>
  <c r="D31434" i="29" s="1"/>
  <c r="D31435" i="29" s="1"/>
  <c r="D31436" i="29" s="1"/>
  <c r="D31437" i="29" s="1"/>
  <c r="D31438" i="29" s="1"/>
  <c r="D31439" i="29" s="1"/>
  <c r="D31440" i="29" s="1"/>
  <c r="D31441" i="29" s="1"/>
  <c r="D31442" i="29" s="1"/>
  <c r="D31443" i="29" s="1"/>
  <c r="D31444" i="29" s="1"/>
  <c r="D31445" i="29" s="1"/>
  <c r="D31446" i="29" s="1"/>
  <c r="D31447" i="29" s="1"/>
  <c r="D31448" i="29" s="1"/>
  <c r="D31449" i="29" s="1"/>
  <c r="D31450" i="29" s="1"/>
  <c r="D31451" i="29" s="1"/>
  <c r="D31452" i="29" s="1"/>
  <c r="D31453" i="29" s="1"/>
  <c r="D31454" i="29" s="1"/>
  <c r="D31455" i="29" s="1"/>
  <c r="D31456" i="29" s="1"/>
  <c r="D31457" i="29" s="1"/>
  <c r="D31458" i="29" s="1"/>
  <c r="D31459" i="29" s="1"/>
  <c r="D31460" i="29" s="1"/>
  <c r="D31461" i="29" s="1"/>
  <c r="D31462" i="29" s="1"/>
  <c r="D31463" i="29" s="1"/>
  <c r="D31464" i="29" s="1"/>
  <c r="D31465" i="29" s="1"/>
  <c r="D31466" i="29" s="1"/>
  <c r="D31467" i="29" s="1"/>
  <c r="D31468" i="29" s="1"/>
  <c r="D31469" i="29" s="1"/>
  <c r="D31470" i="29" s="1"/>
  <c r="D31471" i="29" s="1"/>
  <c r="D31472" i="29" s="1"/>
  <c r="D31473" i="29" s="1"/>
  <c r="D31474" i="29" s="1"/>
  <c r="D31475" i="29" s="1"/>
  <c r="D31476" i="29" s="1"/>
  <c r="D31477" i="29" s="1"/>
  <c r="D31478" i="29" s="1"/>
  <c r="D31479" i="29" s="1"/>
  <c r="D31480" i="29" s="1"/>
  <c r="D31481" i="29" s="1"/>
  <c r="D31482" i="29" s="1"/>
  <c r="D31483" i="29" s="1"/>
  <c r="D31484" i="29" s="1"/>
  <c r="D31485" i="29" s="1"/>
  <c r="D31486" i="29" s="1"/>
  <c r="D31487" i="29" s="1"/>
  <c r="D31488" i="29" s="1"/>
  <c r="D31489" i="29" s="1"/>
  <c r="D31490" i="29" s="1"/>
  <c r="D31491" i="29" s="1"/>
  <c r="D31492" i="29" s="1"/>
  <c r="D31493" i="29" s="1"/>
  <c r="D31494" i="29" s="1"/>
  <c r="D31495" i="29" s="1"/>
  <c r="D31496" i="29" s="1"/>
  <c r="D31497" i="29" s="1"/>
  <c r="D31498" i="29" s="1"/>
  <c r="D31499" i="29" s="1"/>
  <c r="D31500" i="29" s="1"/>
  <c r="D31501" i="29" s="1"/>
  <c r="D31502" i="29" s="1"/>
  <c r="D31503" i="29" s="1"/>
  <c r="D31504" i="29" s="1"/>
  <c r="D31505" i="29" s="1"/>
  <c r="D31506" i="29" s="1"/>
  <c r="D31507" i="29" s="1"/>
  <c r="D31508" i="29" s="1"/>
  <c r="D31509" i="29" s="1"/>
  <c r="D31510" i="29" s="1"/>
  <c r="D31511" i="29" s="1"/>
  <c r="D31512" i="29" s="1"/>
  <c r="D31513" i="29" s="1"/>
  <c r="D31514" i="29" s="1"/>
  <c r="D31515" i="29" s="1"/>
  <c r="D31516" i="29" s="1"/>
  <c r="D31517" i="29" s="1"/>
  <c r="D31518" i="29" s="1"/>
  <c r="D31519" i="29" s="1"/>
  <c r="D31520" i="29" s="1"/>
  <c r="D31521" i="29" s="1"/>
  <c r="D31522" i="29" s="1"/>
  <c r="D31523" i="29" s="1"/>
  <c r="D31524" i="29" s="1"/>
  <c r="D31525" i="29" s="1"/>
  <c r="D31526" i="29" s="1"/>
  <c r="D31527" i="29" s="1"/>
  <c r="D31528" i="29" s="1"/>
  <c r="D31529" i="29" s="1"/>
  <c r="D31530" i="29" s="1"/>
  <c r="D31531" i="29" s="1"/>
  <c r="D31532" i="29" s="1"/>
  <c r="D31533" i="29" s="1"/>
  <c r="D31534" i="29" s="1"/>
  <c r="D31535" i="29" s="1"/>
  <c r="D31536" i="29" s="1"/>
  <c r="D31537" i="29" s="1"/>
  <c r="D31538" i="29" s="1"/>
  <c r="D31539" i="29" s="1"/>
  <c r="D31540" i="29" s="1"/>
  <c r="D31541" i="29" s="1"/>
  <c r="D31542" i="29" s="1"/>
  <c r="D31543" i="29" s="1"/>
  <c r="D31544" i="29" s="1"/>
  <c r="D31545" i="29" s="1"/>
  <c r="D31546" i="29" s="1"/>
  <c r="D31547" i="29" s="1"/>
  <c r="D31548" i="29" s="1"/>
  <c r="D31549" i="29" s="1"/>
  <c r="D31550" i="29" s="1"/>
  <c r="D31551" i="29" s="1"/>
  <c r="D31552" i="29" s="1"/>
  <c r="D31553" i="29" s="1"/>
  <c r="D31554" i="29" s="1"/>
  <c r="D31555" i="29" s="1"/>
  <c r="D31556" i="29" s="1"/>
  <c r="D31557" i="29" s="1"/>
  <c r="D31558" i="29" s="1"/>
  <c r="D31559" i="29" s="1"/>
  <c r="D31560" i="29" s="1"/>
  <c r="D31561" i="29" s="1"/>
  <c r="D31562" i="29" s="1"/>
  <c r="D31563" i="29" s="1"/>
  <c r="D31564" i="29" s="1"/>
  <c r="D31565" i="29" s="1"/>
  <c r="D31566" i="29" s="1"/>
  <c r="D31567" i="29" s="1"/>
  <c r="D31568" i="29" s="1"/>
  <c r="D31569" i="29" s="1"/>
  <c r="D31570" i="29" s="1"/>
  <c r="D31571" i="29" s="1"/>
  <c r="D31572" i="29" s="1"/>
  <c r="D31573" i="29" s="1"/>
  <c r="D31574" i="29" s="1"/>
  <c r="D31575" i="29" s="1"/>
  <c r="D31576" i="29" s="1"/>
  <c r="D31577" i="29" s="1"/>
  <c r="D31578" i="29" s="1"/>
  <c r="D31579" i="29" s="1"/>
  <c r="D31580" i="29" s="1"/>
  <c r="D31581" i="29" s="1"/>
  <c r="D31582" i="29" s="1"/>
  <c r="D31583" i="29" s="1"/>
  <c r="D31584" i="29" s="1"/>
  <c r="D31585" i="29" s="1"/>
  <c r="D31586" i="29" s="1"/>
  <c r="D31587" i="29" s="1"/>
  <c r="D31588" i="29" s="1"/>
  <c r="D31589" i="29" s="1"/>
  <c r="D31590" i="29" s="1"/>
  <c r="D31591" i="29" s="1"/>
  <c r="D31592" i="29" s="1"/>
  <c r="D31593" i="29" s="1"/>
  <c r="D31594" i="29" s="1"/>
  <c r="D31595" i="29" s="1"/>
  <c r="D31596" i="29" s="1"/>
  <c r="D31597" i="29" s="1"/>
  <c r="D31598" i="29" s="1"/>
  <c r="D31599" i="29" s="1"/>
  <c r="D31600" i="29" s="1"/>
  <c r="D31601" i="29" s="1"/>
  <c r="D31602" i="29" s="1"/>
  <c r="D31603" i="29" s="1"/>
  <c r="D31604" i="29" s="1"/>
  <c r="D31605" i="29" s="1"/>
  <c r="D31606" i="29" s="1"/>
  <c r="D31607" i="29" s="1"/>
  <c r="D31608" i="29" s="1"/>
  <c r="D31609" i="29" s="1"/>
  <c r="D31610" i="29" s="1"/>
  <c r="D31611" i="29" s="1"/>
  <c r="D31612" i="29" s="1"/>
  <c r="D31613" i="29" s="1"/>
  <c r="D31614" i="29" s="1"/>
  <c r="D31615" i="29" s="1"/>
  <c r="D31616" i="29" s="1"/>
  <c r="D31617" i="29" s="1"/>
  <c r="D31618" i="29" s="1"/>
  <c r="D31619" i="29" s="1"/>
  <c r="D31620" i="29" s="1"/>
  <c r="D31621" i="29" s="1"/>
  <c r="D31622" i="29" s="1"/>
  <c r="D31623" i="29" s="1"/>
  <c r="D31624" i="29" s="1"/>
  <c r="D31625" i="29" s="1"/>
  <c r="D31626" i="29" s="1"/>
  <c r="D31627" i="29" s="1"/>
  <c r="D31628" i="29" s="1"/>
  <c r="D31629" i="29" s="1"/>
  <c r="D31630" i="29" s="1"/>
  <c r="D31631" i="29" s="1"/>
  <c r="D31632" i="29" s="1"/>
  <c r="D31633" i="29" s="1"/>
  <c r="D31634" i="29" s="1"/>
  <c r="D31635" i="29" s="1"/>
  <c r="D31636" i="29" s="1"/>
  <c r="D31637" i="29" s="1"/>
  <c r="D31638" i="29" s="1"/>
  <c r="D31639" i="29" s="1"/>
  <c r="D31640" i="29" s="1"/>
  <c r="D31641" i="29" s="1"/>
  <c r="D31642" i="29" s="1"/>
  <c r="D31643" i="29" s="1"/>
  <c r="D31644" i="29" s="1"/>
  <c r="D31645" i="29" s="1"/>
  <c r="D31646" i="29" s="1"/>
  <c r="D31647" i="29" s="1"/>
  <c r="D31648" i="29" s="1"/>
  <c r="D31649" i="29" s="1"/>
  <c r="D31650" i="29" s="1"/>
  <c r="D31651" i="29" s="1"/>
  <c r="D31652" i="29" s="1"/>
  <c r="D31653" i="29" s="1"/>
  <c r="D31654" i="29" s="1"/>
  <c r="D31655" i="29" s="1"/>
  <c r="D31656" i="29" s="1"/>
  <c r="D31657" i="29" s="1"/>
  <c r="D31658" i="29" s="1"/>
  <c r="D31659" i="29" s="1"/>
  <c r="D31660" i="29" s="1"/>
  <c r="D31661" i="29" s="1"/>
  <c r="D31662" i="29" s="1"/>
  <c r="D31663" i="29" s="1"/>
  <c r="D31664" i="29" s="1"/>
  <c r="D31665" i="29" s="1"/>
  <c r="D31666" i="29" s="1"/>
  <c r="D31667" i="29" s="1"/>
  <c r="D31668" i="29" s="1"/>
  <c r="D31669" i="29" s="1"/>
  <c r="D31670" i="29" s="1"/>
  <c r="D31671" i="29" s="1"/>
  <c r="D31672" i="29" s="1"/>
  <c r="D31673" i="29" s="1"/>
  <c r="D31674" i="29" s="1"/>
  <c r="D31675" i="29" s="1"/>
  <c r="D31676" i="29" s="1"/>
  <c r="D31677" i="29" s="1"/>
  <c r="D31678" i="29" s="1"/>
  <c r="D31679" i="29" s="1"/>
  <c r="D31680" i="29" s="1"/>
  <c r="D31681" i="29" s="1"/>
  <c r="D31682" i="29" s="1"/>
  <c r="D31683" i="29" s="1"/>
  <c r="D31684" i="29" s="1"/>
  <c r="D31685" i="29" s="1"/>
  <c r="D31686" i="29" s="1"/>
  <c r="D31687" i="29" s="1"/>
  <c r="D31688" i="29" s="1"/>
  <c r="D31689" i="29" s="1"/>
  <c r="D31690" i="29" s="1"/>
  <c r="D31691" i="29" s="1"/>
  <c r="D31692" i="29" s="1"/>
  <c r="D31693" i="29" s="1"/>
  <c r="D31694" i="29" s="1"/>
  <c r="D31695" i="29" s="1"/>
  <c r="D31696" i="29" s="1"/>
  <c r="D31697" i="29" s="1"/>
  <c r="D31698" i="29" s="1"/>
  <c r="D31699" i="29" s="1"/>
  <c r="D31700" i="29" s="1"/>
  <c r="D31701" i="29" s="1"/>
  <c r="D31702" i="29" s="1"/>
  <c r="D31703" i="29" s="1"/>
  <c r="D31704" i="29" s="1"/>
  <c r="D31705" i="29" s="1"/>
  <c r="D31706" i="29" s="1"/>
  <c r="D31707" i="29" s="1"/>
  <c r="D31708" i="29" s="1"/>
  <c r="D31709" i="29" s="1"/>
  <c r="D31710" i="29" s="1"/>
  <c r="D31711" i="29" s="1"/>
  <c r="D31712" i="29" s="1"/>
  <c r="D31713" i="29" s="1"/>
  <c r="D31714" i="29" s="1"/>
  <c r="D31715" i="29" s="1"/>
  <c r="D31716" i="29" s="1"/>
  <c r="D31717" i="29" s="1"/>
  <c r="D31718" i="29" s="1"/>
  <c r="D31719" i="29" s="1"/>
  <c r="D31720" i="29" s="1"/>
  <c r="D31721" i="29" s="1"/>
  <c r="D31722" i="29" s="1"/>
  <c r="D31723" i="29" s="1"/>
  <c r="D31724" i="29" s="1"/>
  <c r="D31725" i="29" s="1"/>
  <c r="D31726" i="29" s="1"/>
  <c r="D31727" i="29" s="1"/>
  <c r="D31728" i="29" s="1"/>
  <c r="D31729" i="29" s="1"/>
  <c r="D31730" i="29" s="1"/>
  <c r="D31731" i="29" s="1"/>
  <c r="D31732" i="29" s="1"/>
  <c r="D31733" i="29" s="1"/>
  <c r="D31734" i="29" s="1"/>
  <c r="D31735" i="29" s="1"/>
  <c r="D31736" i="29" s="1"/>
  <c r="D31737" i="29" s="1"/>
  <c r="D31738" i="29" s="1"/>
  <c r="D31739" i="29" s="1"/>
  <c r="D31740" i="29" s="1"/>
  <c r="D31741" i="29" s="1"/>
  <c r="D31742" i="29" s="1"/>
  <c r="D31743" i="29" s="1"/>
  <c r="D31744" i="29" s="1"/>
  <c r="D31745" i="29" s="1"/>
  <c r="D31746" i="29" s="1"/>
  <c r="D31747" i="29" s="1"/>
  <c r="D31748" i="29" s="1"/>
  <c r="D31749" i="29" s="1"/>
  <c r="D31750" i="29" s="1"/>
  <c r="D31751" i="29" s="1"/>
  <c r="D31752" i="29" s="1"/>
  <c r="D31753" i="29" s="1"/>
  <c r="D31754" i="29" s="1"/>
  <c r="D31755" i="29" s="1"/>
  <c r="D31756" i="29" s="1"/>
  <c r="D31757" i="29" s="1"/>
  <c r="D31758" i="29" s="1"/>
  <c r="D31759" i="29" s="1"/>
  <c r="D31760" i="29" s="1"/>
  <c r="D31761" i="29" s="1"/>
  <c r="D31762" i="29" s="1"/>
  <c r="D31763" i="29" s="1"/>
  <c r="D31764" i="29" s="1"/>
  <c r="D31765" i="29" s="1"/>
  <c r="D31766" i="29" s="1"/>
  <c r="D31767" i="29" s="1"/>
  <c r="D31768" i="29" s="1"/>
  <c r="D31769" i="29" s="1"/>
  <c r="D31770" i="29" s="1"/>
  <c r="D31771" i="29" s="1"/>
  <c r="D31772" i="29" s="1"/>
  <c r="D31773" i="29" s="1"/>
  <c r="D31774" i="29" s="1"/>
  <c r="D31775" i="29" s="1"/>
  <c r="D31776" i="29" s="1"/>
  <c r="D31777" i="29" s="1"/>
  <c r="D31778" i="29" s="1"/>
  <c r="D31779" i="29" s="1"/>
  <c r="D31780" i="29" s="1"/>
  <c r="D31781" i="29" s="1"/>
  <c r="B31438" i="29"/>
  <c r="B31439" i="29" s="1"/>
  <c r="B31440" i="29" s="1"/>
  <c r="B31441" i="29" s="1"/>
  <c r="B31442" i="29" s="1"/>
  <c r="B31443" i="29" s="1"/>
  <c r="B31444" i="29" s="1"/>
  <c r="B31445" i="29" s="1"/>
  <c r="B31446" i="29" s="1"/>
  <c r="B31447" i="29" s="1"/>
  <c r="B31448" i="29" s="1"/>
  <c r="B31449" i="29" s="1"/>
  <c r="B31450" i="29" s="1"/>
  <c r="B31451" i="29" s="1"/>
  <c r="B31452" i="29" s="1"/>
  <c r="B31453" i="29" s="1"/>
  <c r="B31454" i="29" s="1"/>
  <c r="B31455" i="29" s="1"/>
  <c r="B31456" i="29" s="1"/>
  <c r="B31457" i="29" s="1"/>
  <c r="B31458" i="29" s="1"/>
  <c r="B31459" i="29" s="1"/>
  <c r="B31460" i="29" s="1"/>
  <c r="B31461" i="29" s="1"/>
  <c r="B31462" i="29" s="1"/>
  <c r="B31463" i="29" s="1"/>
  <c r="B31464" i="29" s="1"/>
  <c r="B31465" i="29" s="1"/>
  <c r="B31466" i="29" s="1"/>
  <c r="B31467" i="29" s="1"/>
  <c r="B31468" i="29" s="1"/>
  <c r="B31469" i="29" s="1"/>
  <c r="B31470" i="29" s="1"/>
  <c r="B31471" i="29" s="1"/>
  <c r="B31472" i="29" s="1"/>
  <c r="B31473" i="29" s="1"/>
  <c r="B31474" i="29" s="1"/>
  <c r="B31475" i="29" s="1"/>
  <c r="B31476" i="29" s="1"/>
  <c r="B31477" i="29" s="1"/>
  <c r="B31478" i="29" s="1"/>
  <c r="B31479" i="29" s="1"/>
  <c r="B31480" i="29" s="1"/>
  <c r="B31481" i="29" s="1"/>
  <c r="B31482" i="29" s="1"/>
  <c r="B31483" i="29" s="1"/>
  <c r="B31484" i="29" s="1"/>
  <c r="B31485" i="29" s="1"/>
  <c r="B31486" i="29" s="1"/>
  <c r="B31487" i="29" s="1"/>
  <c r="B31488" i="29" s="1"/>
  <c r="B31489" i="29" s="1"/>
  <c r="B31490" i="29" s="1"/>
  <c r="B31491" i="29" s="1"/>
  <c r="B31492" i="29" s="1"/>
  <c r="B31493" i="29" s="1"/>
  <c r="B31494" i="29" s="1"/>
  <c r="B31495" i="29" s="1"/>
  <c r="B31496" i="29" s="1"/>
  <c r="B31497" i="29" s="1"/>
  <c r="B31498" i="29" s="1"/>
  <c r="B31499" i="29" s="1"/>
  <c r="B31500" i="29" s="1"/>
  <c r="B31501" i="29" s="1"/>
  <c r="B31502" i="29" s="1"/>
  <c r="B31503" i="29" s="1"/>
  <c r="B31504" i="29" s="1"/>
  <c r="B31505" i="29" s="1"/>
  <c r="B31506" i="29" s="1"/>
  <c r="B31507" i="29" s="1"/>
  <c r="B31508" i="29" s="1"/>
  <c r="B31509" i="29" s="1"/>
  <c r="B31510" i="29" s="1"/>
  <c r="B31511" i="29" s="1"/>
  <c r="B31512" i="29" s="1"/>
  <c r="B31513" i="29" s="1"/>
  <c r="B31514" i="29" s="1"/>
  <c r="B31515" i="29" s="1"/>
  <c r="B31516" i="29" s="1"/>
  <c r="B31517" i="29" s="1"/>
  <c r="B31518" i="29" s="1"/>
  <c r="B31519" i="29" s="1"/>
  <c r="B31520" i="29" s="1"/>
  <c r="B31521" i="29" s="1"/>
  <c r="B31522" i="29" s="1"/>
  <c r="B31523" i="29" s="1"/>
  <c r="B31524" i="29" s="1"/>
  <c r="B31525" i="29" s="1"/>
  <c r="B31526" i="29" s="1"/>
  <c r="B31527" i="29" s="1"/>
  <c r="B31528" i="29" s="1"/>
  <c r="B31529" i="29" s="1"/>
  <c r="B31530" i="29" s="1"/>
  <c r="B31531" i="29" s="1"/>
  <c r="B31532" i="29" s="1"/>
  <c r="B31533" i="29" s="1"/>
  <c r="B31534" i="29" s="1"/>
  <c r="B31535" i="29" s="1"/>
  <c r="B31536" i="29" s="1"/>
  <c r="B31537" i="29" s="1"/>
  <c r="B31538" i="29" s="1"/>
  <c r="B31539" i="29" s="1"/>
  <c r="B31540" i="29" s="1"/>
  <c r="B31541" i="29" s="1"/>
  <c r="B31542" i="29" s="1"/>
  <c r="B31543" i="29" s="1"/>
  <c r="B31544" i="29" s="1"/>
  <c r="B31545" i="29" s="1"/>
  <c r="B31546" i="29" s="1"/>
  <c r="B31547" i="29" s="1"/>
  <c r="B31548" i="29" s="1"/>
  <c r="B31549" i="29" s="1"/>
  <c r="B31550" i="29" s="1"/>
  <c r="B31551" i="29" s="1"/>
  <c r="B31552" i="29" s="1"/>
  <c r="B31553" i="29" s="1"/>
  <c r="B31554" i="29" s="1"/>
  <c r="B31555" i="29" s="1"/>
  <c r="B31556" i="29" s="1"/>
  <c r="B31557" i="29" s="1"/>
  <c r="B31558" i="29" s="1"/>
  <c r="B31559" i="29" s="1"/>
  <c r="B31560" i="29" s="1"/>
  <c r="B31561" i="29" s="1"/>
  <c r="B31562" i="29" s="1"/>
  <c r="B31563" i="29" s="1"/>
  <c r="B31564" i="29" s="1"/>
  <c r="B31565" i="29" s="1"/>
  <c r="B31566" i="29" s="1"/>
  <c r="B31567" i="29" s="1"/>
  <c r="B31568" i="29" s="1"/>
  <c r="B31569" i="29" s="1"/>
  <c r="B31570" i="29" s="1"/>
  <c r="B31571" i="29" s="1"/>
  <c r="B31572" i="29" s="1"/>
  <c r="B31573" i="29" s="1"/>
  <c r="B31574" i="29" s="1"/>
  <c r="B31575" i="29" s="1"/>
  <c r="B31576" i="29" s="1"/>
  <c r="B31577" i="29" s="1"/>
  <c r="B31578" i="29" s="1"/>
  <c r="B31579" i="29" s="1"/>
  <c r="B31580" i="29" s="1"/>
  <c r="B31581" i="29" s="1"/>
  <c r="B31582" i="29" s="1"/>
  <c r="B31583" i="29" s="1"/>
  <c r="B31584" i="29" s="1"/>
  <c r="B31585" i="29" s="1"/>
  <c r="B31586" i="29" s="1"/>
  <c r="B31587" i="29" s="1"/>
  <c r="B31588" i="29" s="1"/>
  <c r="B31589" i="29" s="1"/>
  <c r="B31590" i="29" s="1"/>
  <c r="B31591" i="29" s="1"/>
  <c r="B31592" i="29" s="1"/>
  <c r="B31593" i="29" s="1"/>
  <c r="B31594" i="29" s="1"/>
  <c r="B31595" i="29" s="1"/>
  <c r="B31596" i="29" s="1"/>
  <c r="B31597" i="29" s="1"/>
  <c r="B31598" i="29" s="1"/>
  <c r="B31599" i="29" s="1"/>
  <c r="B31600" i="29" s="1"/>
  <c r="B31601" i="29" s="1"/>
  <c r="B31602" i="29" s="1"/>
  <c r="B31603" i="29" s="1"/>
  <c r="B31604" i="29" s="1"/>
  <c r="B31605" i="29" s="1"/>
  <c r="B31606" i="29" s="1"/>
  <c r="B31607" i="29" s="1"/>
  <c r="B31608" i="29" s="1"/>
  <c r="B31609" i="29" s="1"/>
  <c r="B31610" i="29" s="1"/>
  <c r="B31611" i="29" s="1"/>
  <c r="B31612" i="29" s="1"/>
  <c r="B31613" i="29" s="1"/>
  <c r="B31614" i="29" s="1"/>
  <c r="B31615" i="29" s="1"/>
  <c r="B31616" i="29" s="1"/>
  <c r="B31617" i="29" s="1"/>
  <c r="B31618" i="29" s="1"/>
  <c r="B31619" i="29" s="1"/>
  <c r="B31620" i="29" s="1"/>
  <c r="B31621" i="29" s="1"/>
  <c r="B31622" i="29" s="1"/>
  <c r="B31623" i="29" s="1"/>
  <c r="B31624" i="29" s="1"/>
  <c r="B31625" i="29" s="1"/>
  <c r="B31626" i="29" s="1"/>
  <c r="B31627" i="29" s="1"/>
  <c r="B31628" i="29" s="1"/>
  <c r="B31629" i="29" s="1"/>
  <c r="B31630" i="29" s="1"/>
  <c r="B31631" i="29" s="1"/>
  <c r="B31632" i="29" s="1"/>
  <c r="B31633" i="29" s="1"/>
  <c r="B31634" i="29" s="1"/>
  <c r="B31635" i="29" s="1"/>
  <c r="B31636" i="29" s="1"/>
  <c r="B31637" i="29" s="1"/>
  <c r="B31638" i="29" s="1"/>
  <c r="B31639" i="29" s="1"/>
  <c r="B31640" i="29" s="1"/>
  <c r="B31641" i="29" s="1"/>
  <c r="B31642" i="29" s="1"/>
  <c r="B31643" i="29" s="1"/>
  <c r="B31644" i="29" s="1"/>
  <c r="B31645" i="29" s="1"/>
  <c r="B31646" i="29" s="1"/>
  <c r="B31647" i="29" s="1"/>
  <c r="B31648" i="29" s="1"/>
  <c r="B31649" i="29" s="1"/>
  <c r="B31650" i="29" s="1"/>
  <c r="B31651" i="29" s="1"/>
  <c r="B31652" i="29" s="1"/>
  <c r="B31653" i="29" s="1"/>
  <c r="B31654" i="29" s="1"/>
  <c r="B31655" i="29" s="1"/>
  <c r="B31656" i="29" s="1"/>
  <c r="B31657" i="29" s="1"/>
  <c r="B31658" i="29" s="1"/>
  <c r="B31659" i="29" s="1"/>
  <c r="B31660" i="29" s="1"/>
  <c r="B31661" i="29" s="1"/>
  <c r="B31662" i="29" s="1"/>
  <c r="B31663" i="29" s="1"/>
  <c r="B31664" i="29" s="1"/>
  <c r="B31665" i="29" s="1"/>
  <c r="B31666" i="29" s="1"/>
  <c r="B31667" i="29" s="1"/>
  <c r="B31668" i="29" s="1"/>
  <c r="B31669" i="29" s="1"/>
  <c r="B31670" i="29" s="1"/>
  <c r="B31671" i="29" s="1"/>
  <c r="B31672" i="29" s="1"/>
  <c r="B31673" i="29" s="1"/>
  <c r="B31674" i="29" s="1"/>
  <c r="B31675" i="29" s="1"/>
  <c r="B31676" i="29" s="1"/>
  <c r="B31677" i="29" s="1"/>
  <c r="B31678" i="29" s="1"/>
  <c r="B31679" i="29" s="1"/>
  <c r="B31680" i="29" s="1"/>
  <c r="B31681" i="29" s="1"/>
  <c r="B31682" i="29" s="1"/>
  <c r="B31683" i="29" s="1"/>
  <c r="B31684" i="29" s="1"/>
  <c r="B31685" i="29" s="1"/>
  <c r="B31686" i="29" s="1"/>
  <c r="B31687" i="29" s="1"/>
  <c r="B31688" i="29" s="1"/>
  <c r="B31689" i="29" s="1"/>
  <c r="B31690" i="29" s="1"/>
  <c r="B31691" i="29" s="1"/>
  <c r="B31692" i="29" s="1"/>
  <c r="B31693" i="29" s="1"/>
  <c r="B31694" i="29" s="1"/>
  <c r="B31695" i="29" s="1"/>
  <c r="B31696" i="29" s="1"/>
  <c r="B31697" i="29" s="1"/>
  <c r="B31698" i="29" s="1"/>
  <c r="B31699" i="29" s="1"/>
  <c r="B31700" i="29" s="1"/>
  <c r="B31701" i="29" s="1"/>
  <c r="B31702" i="29" s="1"/>
  <c r="B31703" i="29" s="1"/>
  <c r="B31704" i="29" s="1"/>
  <c r="B31705" i="29" s="1"/>
  <c r="B31706" i="29" s="1"/>
  <c r="B31707" i="29" s="1"/>
  <c r="B31708" i="29" s="1"/>
  <c r="B31709" i="29" s="1"/>
  <c r="B31710" i="29" s="1"/>
  <c r="B31711" i="29" s="1"/>
  <c r="B31712" i="29" s="1"/>
  <c r="B31713" i="29" s="1"/>
  <c r="B31714" i="29" s="1"/>
  <c r="B31715" i="29" s="1"/>
  <c r="B31716" i="29" s="1"/>
  <c r="B31717" i="29" s="1"/>
  <c r="B31718" i="29" s="1"/>
  <c r="B31719" i="29" s="1"/>
  <c r="B31720" i="29" s="1"/>
  <c r="B31721" i="29" s="1"/>
  <c r="B31722" i="29" s="1"/>
  <c r="B31723" i="29" s="1"/>
  <c r="B31724" i="29" s="1"/>
  <c r="B31725" i="29" s="1"/>
  <c r="B31726" i="29" s="1"/>
  <c r="B31727" i="29" s="1"/>
  <c r="B31728" i="29" s="1"/>
  <c r="B31729" i="29" s="1"/>
  <c r="B31730" i="29" s="1"/>
  <c r="B31731" i="29" s="1"/>
  <c r="B31732" i="29" s="1"/>
  <c r="B31733" i="29" s="1"/>
  <c r="B31734" i="29" s="1"/>
  <c r="B31735" i="29" s="1"/>
  <c r="B31736" i="29" s="1"/>
  <c r="B31737" i="29" s="1"/>
  <c r="B31738" i="29" s="1"/>
  <c r="B31739" i="29" s="1"/>
  <c r="B31740" i="29" s="1"/>
  <c r="B31741" i="29" s="1"/>
  <c r="B31742" i="29" s="1"/>
  <c r="B31743" i="29" s="1"/>
  <c r="B31744" i="29" s="1"/>
  <c r="B31745" i="29" s="1"/>
  <c r="B31746" i="29" s="1"/>
  <c r="B31747" i="29" s="1"/>
  <c r="B31748" i="29" s="1"/>
  <c r="B31749" i="29" s="1"/>
  <c r="B31750" i="29" s="1"/>
  <c r="B31751" i="29" s="1"/>
  <c r="B31752" i="29" s="1"/>
  <c r="B31753" i="29" s="1"/>
  <c r="B31754" i="29" s="1"/>
  <c r="B31755" i="29" s="1"/>
  <c r="B31756" i="29" s="1"/>
  <c r="B31757" i="29" s="1"/>
  <c r="B31758" i="29" s="1"/>
  <c r="B31759" i="29" s="1"/>
  <c r="B31760" i="29" s="1"/>
  <c r="B31761" i="29" s="1"/>
  <c r="B31762" i="29" s="1"/>
  <c r="B31763" i="29" s="1"/>
  <c r="B31764" i="29" s="1"/>
  <c r="B31765" i="29" s="1"/>
  <c r="B31766" i="29" s="1"/>
  <c r="B31767" i="29" s="1"/>
  <c r="B31768" i="29" s="1"/>
  <c r="B31769" i="29" s="1"/>
  <c r="B31770" i="29" s="1"/>
  <c r="B31771" i="29" s="1"/>
  <c r="B31772" i="29" s="1"/>
  <c r="B31773" i="29" s="1"/>
  <c r="B31774" i="29" s="1"/>
  <c r="B31775" i="29" s="1"/>
  <c r="B31776" i="29" s="1"/>
  <c r="B31777" i="29" s="1"/>
  <c r="B31778" i="29" s="1"/>
  <c r="B31779" i="29" s="1"/>
  <c r="B31780" i="29" s="1"/>
  <c r="B31781" i="29" s="1"/>
  <c r="B31782" i="29" s="1"/>
  <c r="B31783" i="29" s="1"/>
  <c r="B31784" i="29" s="1"/>
  <c r="B31785" i="29" s="1"/>
  <c r="B31786" i="29" s="1"/>
  <c r="B31787" i="29" s="1"/>
  <c r="B31788" i="29" s="1"/>
  <c r="B31789" i="29" s="1"/>
  <c r="B31790" i="29" s="1"/>
  <c r="B31791" i="29" s="1"/>
  <c r="B31792" i="29" s="1"/>
  <c r="B31793" i="29" s="1"/>
  <c r="B31794" i="29" s="1"/>
  <c r="B31795" i="29" s="1"/>
  <c r="B31796" i="29" s="1"/>
  <c r="B31797" i="29" s="1"/>
  <c r="B31798" i="29" s="1"/>
  <c r="B31799" i="29" s="1"/>
  <c r="B31800" i="29" s="1"/>
  <c r="B31801" i="29" s="1"/>
  <c r="C31438" i="29"/>
  <c r="C31439" i="29" s="1"/>
  <c r="C31440" i="29" s="1"/>
  <c r="C31441" i="29" s="1"/>
  <c r="C31442" i="29" s="1"/>
  <c r="C31443" i="29" s="1"/>
  <c r="C31444" i="29" s="1"/>
  <c r="C31445" i="29" s="1"/>
  <c r="C31446" i="29" s="1"/>
  <c r="C31447" i="29" s="1"/>
  <c r="C31448" i="29" s="1"/>
  <c r="C31449" i="29" s="1"/>
  <c r="C31450" i="29" s="1"/>
  <c r="C31451" i="29" s="1"/>
  <c r="C31452" i="29" s="1"/>
  <c r="C31453" i="29" s="1"/>
  <c r="C31454" i="29" s="1"/>
  <c r="C31455" i="29" s="1"/>
  <c r="C31456" i="29" s="1"/>
  <c r="C31457" i="29" s="1"/>
  <c r="C31458" i="29" s="1"/>
  <c r="C31459" i="29" s="1"/>
  <c r="C31460" i="29" s="1"/>
  <c r="C31461" i="29" s="1"/>
  <c r="C31462" i="29" s="1"/>
  <c r="C31463" i="29" s="1"/>
  <c r="C31464" i="29" s="1"/>
  <c r="C31465" i="29" s="1"/>
  <c r="C31466" i="29" s="1"/>
  <c r="C31467" i="29" s="1"/>
  <c r="C31468" i="29" s="1"/>
  <c r="C31469" i="29" s="1"/>
  <c r="C31470" i="29" s="1"/>
  <c r="C31471" i="29" s="1"/>
  <c r="C31472" i="29" s="1"/>
  <c r="C31473" i="29" s="1"/>
  <c r="C31474" i="29" s="1"/>
  <c r="C31475" i="29" s="1"/>
  <c r="C31476" i="29" s="1"/>
  <c r="C31477" i="29" s="1"/>
  <c r="C31478" i="29" s="1"/>
  <c r="C31479" i="29" s="1"/>
  <c r="C31480" i="29" s="1"/>
  <c r="C31481" i="29" s="1"/>
  <c r="C31482" i="29" s="1"/>
  <c r="C31483" i="29" s="1"/>
  <c r="C31484" i="29" s="1"/>
  <c r="C31485" i="29" s="1"/>
  <c r="C31486" i="29" s="1"/>
  <c r="C31487" i="29" s="1"/>
  <c r="C31488" i="29" s="1"/>
  <c r="C31489" i="29" s="1"/>
  <c r="C31490" i="29" s="1"/>
  <c r="C31491" i="29" s="1"/>
  <c r="C31492" i="29" s="1"/>
  <c r="C31493" i="29" s="1"/>
  <c r="C31494" i="29" s="1"/>
  <c r="C31495" i="29" s="1"/>
  <c r="C31496" i="29" s="1"/>
  <c r="C31497" i="29" s="1"/>
  <c r="C31498" i="29" s="1"/>
  <c r="C31499" i="29" s="1"/>
  <c r="C31500" i="29" s="1"/>
  <c r="C31501" i="29" s="1"/>
  <c r="C31502" i="29" s="1"/>
  <c r="C31503" i="29" s="1"/>
  <c r="C31504" i="29" s="1"/>
  <c r="C31505" i="29" s="1"/>
  <c r="C31506" i="29" s="1"/>
  <c r="C31507" i="29" s="1"/>
  <c r="C31508" i="29" s="1"/>
  <c r="C31509" i="29" s="1"/>
  <c r="C31510" i="29" s="1"/>
  <c r="C31511" i="29" s="1"/>
  <c r="C31512" i="29" s="1"/>
  <c r="C31513" i="29" s="1"/>
  <c r="C31514" i="29" s="1"/>
  <c r="C31515" i="29" s="1"/>
  <c r="C31516" i="29" s="1"/>
  <c r="C31517" i="29" s="1"/>
  <c r="C31518" i="29" s="1"/>
  <c r="C31519" i="29" s="1"/>
  <c r="C31520" i="29" s="1"/>
  <c r="C31521" i="29" s="1"/>
  <c r="C31522" i="29" s="1"/>
  <c r="C31523" i="29" s="1"/>
  <c r="C31524" i="29" s="1"/>
  <c r="C31525" i="29" s="1"/>
  <c r="C31526" i="29" s="1"/>
  <c r="C31527" i="29" s="1"/>
  <c r="C31528" i="29" s="1"/>
  <c r="C31529" i="29" s="1"/>
  <c r="C31530" i="29" s="1"/>
  <c r="C31531" i="29" s="1"/>
  <c r="C31532" i="29" s="1"/>
  <c r="C31533" i="29" s="1"/>
  <c r="C31534" i="29" s="1"/>
  <c r="C31535" i="29" s="1"/>
  <c r="C31536" i="29" s="1"/>
  <c r="C31537" i="29" s="1"/>
  <c r="C31538" i="29" s="1"/>
  <c r="C31539" i="29" s="1"/>
  <c r="C31540" i="29" s="1"/>
  <c r="C31541" i="29" s="1"/>
  <c r="C31542" i="29" s="1"/>
  <c r="C31543" i="29" s="1"/>
  <c r="C31544" i="29" s="1"/>
  <c r="C31545" i="29" s="1"/>
  <c r="C31546" i="29" s="1"/>
  <c r="C31547" i="29" s="1"/>
  <c r="C31548" i="29" s="1"/>
  <c r="C31549" i="29" s="1"/>
  <c r="C31550" i="29" s="1"/>
  <c r="C31551" i="29" s="1"/>
  <c r="C31552" i="29" s="1"/>
  <c r="C31553" i="29" s="1"/>
  <c r="C31554" i="29" s="1"/>
  <c r="C31555" i="29" s="1"/>
  <c r="C31556" i="29" s="1"/>
  <c r="C31557" i="29" s="1"/>
  <c r="C31558" i="29" s="1"/>
  <c r="C31559" i="29" s="1"/>
  <c r="C31560" i="29" s="1"/>
  <c r="C31561" i="29" s="1"/>
  <c r="C31562" i="29" s="1"/>
  <c r="C31563" i="29" s="1"/>
  <c r="C31564" i="29" s="1"/>
  <c r="C31565" i="29" s="1"/>
  <c r="C31566" i="29" s="1"/>
  <c r="C31567" i="29" s="1"/>
  <c r="C31568" i="29" s="1"/>
  <c r="C31569" i="29" s="1"/>
  <c r="C31570" i="29" s="1"/>
  <c r="C31571" i="29" s="1"/>
  <c r="C31572" i="29" s="1"/>
  <c r="C31573" i="29" s="1"/>
  <c r="C31574" i="29" s="1"/>
  <c r="C31575" i="29" s="1"/>
  <c r="C31576" i="29" s="1"/>
  <c r="C31577" i="29" s="1"/>
  <c r="C31578" i="29" s="1"/>
  <c r="C31579" i="29" s="1"/>
  <c r="C31580" i="29" s="1"/>
  <c r="C31581" i="29" s="1"/>
  <c r="C31582" i="29" s="1"/>
  <c r="C31583" i="29" s="1"/>
  <c r="C31584" i="29" s="1"/>
  <c r="C31585" i="29" s="1"/>
  <c r="C31586" i="29" s="1"/>
  <c r="C31587" i="29" s="1"/>
  <c r="C31588" i="29" s="1"/>
  <c r="C31589" i="29" s="1"/>
  <c r="C31590" i="29" s="1"/>
  <c r="C31591" i="29" s="1"/>
  <c r="C31592" i="29" s="1"/>
  <c r="C31593" i="29" s="1"/>
  <c r="C31594" i="29" s="1"/>
  <c r="C31595" i="29" s="1"/>
  <c r="C31596" i="29" s="1"/>
  <c r="C31597" i="29" s="1"/>
  <c r="C31598" i="29" s="1"/>
  <c r="C31599" i="29" s="1"/>
  <c r="C31600" i="29" s="1"/>
  <c r="C31601" i="29" s="1"/>
  <c r="C31602" i="29" s="1"/>
  <c r="C31603" i="29" s="1"/>
  <c r="C31604" i="29" s="1"/>
  <c r="C31605" i="29" s="1"/>
  <c r="C31606" i="29" s="1"/>
  <c r="C31607" i="29" s="1"/>
  <c r="C31608" i="29" s="1"/>
  <c r="C31609" i="29" s="1"/>
  <c r="C31610" i="29" s="1"/>
  <c r="C31611" i="29" s="1"/>
  <c r="C31612" i="29" s="1"/>
  <c r="C31613" i="29" s="1"/>
  <c r="C31614" i="29" s="1"/>
  <c r="C31615" i="29" s="1"/>
  <c r="C31616" i="29" s="1"/>
  <c r="C31617" i="29" s="1"/>
  <c r="C31618" i="29" s="1"/>
  <c r="C31619" i="29" s="1"/>
  <c r="C31620" i="29" s="1"/>
  <c r="C31621" i="29" s="1"/>
  <c r="C31622" i="29" s="1"/>
  <c r="C31623" i="29" s="1"/>
  <c r="C31624" i="29" s="1"/>
  <c r="C31625" i="29" s="1"/>
  <c r="C31626" i="29" s="1"/>
  <c r="C31627" i="29" s="1"/>
  <c r="C31628" i="29" s="1"/>
  <c r="C31629" i="29" s="1"/>
  <c r="C31630" i="29" s="1"/>
  <c r="C31631" i="29" s="1"/>
  <c r="C31632" i="29" s="1"/>
  <c r="C31633" i="29" s="1"/>
  <c r="C31634" i="29" s="1"/>
  <c r="C31635" i="29" s="1"/>
  <c r="C31636" i="29" s="1"/>
  <c r="C31637" i="29" s="1"/>
  <c r="C31638" i="29" s="1"/>
  <c r="C31639" i="29" s="1"/>
  <c r="C31640" i="29" s="1"/>
  <c r="C31641" i="29" s="1"/>
  <c r="C31642" i="29" s="1"/>
  <c r="C31643" i="29" s="1"/>
  <c r="C31644" i="29" s="1"/>
  <c r="C31645" i="29" s="1"/>
  <c r="C31646" i="29" s="1"/>
  <c r="C31647" i="29" s="1"/>
  <c r="C31648" i="29" s="1"/>
  <c r="C31649" i="29" s="1"/>
  <c r="C31650" i="29" s="1"/>
  <c r="C31651" i="29" s="1"/>
  <c r="C31652" i="29" s="1"/>
  <c r="C31653" i="29" s="1"/>
  <c r="C31654" i="29" s="1"/>
  <c r="C31655" i="29" s="1"/>
  <c r="C31656" i="29" s="1"/>
  <c r="C31657" i="29" s="1"/>
  <c r="C31658" i="29" s="1"/>
  <c r="C31659" i="29" s="1"/>
  <c r="C31660" i="29" s="1"/>
  <c r="C31661" i="29" s="1"/>
  <c r="C31662" i="29" s="1"/>
  <c r="C31663" i="29" s="1"/>
  <c r="C31664" i="29" s="1"/>
  <c r="C31665" i="29" s="1"/>
  <c r="C31666" i="29" s="1"/>
  <c r="C31667" i="29" s="1"/>
  <c r="C31668" i="29" s="1"/>
  <c r="C31669" i="29" s="1"/>
  <c r="C31670" i="29" s="1"/>
  <c r="C31671" i="29" s="1"/>
  <c r="C31672" i="29" s="1"/>
  <c r="C31673" i="29" s="1"/>
  <c r="C31674" i="29" s="1"/>
  <c r="C31675" i="29" s="1"/>
  <c r="C31676" i="29" s="1"/>
  <c r="C31677" i="29" s="1"/>
  <c r="C31678" i="29" s="1"/>
  <c r="C31679" i="29" s="1"/>
  <c r="C31680" i="29" s="1"/>
  <c r="C31681" i="29" s="1"/>
  <c r="C31682" i="29" s="1"/>
  <c r="C31683" i="29" s="1"/>
  <c r="C31684" i="29" s="1"/>
  <c r="C31685" i="29" s="1"/>
  <c r="C31686" i="29" s="1"/>
  <c r="C31687" i="29" s="1"/>
  <c r="C31688" i="29" s="1"/>
  <c r="C31689" i="29" s="1"/>
  <c r="C31690" i="29" s="1"/>
  <c r="C31691" i="29" s="1"/>
  <c r="C31692" i="29" s="1"/>
  <c r="C31693" i="29" s="1"/>
  <c r="C31694" i="29" s="1"/>
  <c r="C31695" i="29" s="1"/>
  <c r="C31696" i="29" s="1"/>
  <c r="C31697" i="29" s="1"/>
  <c r="C31698" i="29" s="1"/>
  <c r="C31699" i="29" s="1"/>
  <c r="C31700" i="29" s="1"/>
  <c r="C31701" i="29" s="1"/>
  <c r="C31702" i="29" s="1"/>
  <c r="C31703" i="29" s="1"/>
  <c r="C31704" i="29" s="1"/>
  <c r="C31705" i="29" s="1"/>
  <c r="C31706" i="29" s="1"/>
  <c r="C31707" i="29" s="1"/>
  <c r="C31708" i="29" s="1"/>
  <c r="C31709" i="29" s="1"/>
  <c r="C31710" i="29" s="1"/>
  <c r="C31711" i="29" s="1"/>
  <c r="C31712" i="29" s="1"/>
  <c r="C31713" i="29" s="1"/>
  <c r="C31714" i="29" s="1"/>
  <c r="C31715" i="29" s="1"/>
  <c r="C31716" i="29" s="1"/>
  <c r="C31717" i="29" s="1"/>
  <c r="C31718" i="29" s="1"/>
  <c r="C31719" i="29" s="1"/>
  <c r="C31720" i="29" s="1"/>
  <c r="C31721" i="29" s="1"/>
  <c r="C31722" i="29" s="1"/>
  <c r="C31723" i="29" s="1"/>
  <c r="C31724" i="29" s="1"/>
  <c r="C31725" i="29" s="1"/>
  <c r="C31726" i="29" s="1"/>
  <c r="C31727" i="29" s="1"/>
  <c r="C31728" i="29" s="1"/>
  <c r="C31729" i="29" s="1"/>
  <c r="C31730" i="29" s="1"/>
  <c r="C31731" i="29" s="1"/>
  <c r="C31732" i="29" s="1"/>
  <c r="C31733" i="29" s="1"/>
  <c r="C31734" i="29" s="1"/>
  <c r="C31735" i="29" s="1"/>
  <c r="C31736" i="29" s="1"/>
  <c r="C31737" i="29" s="1"/>
  <c r="C31738" i="29" s="1"/>
  <c r="C31739" i="29" s="1"/>
  <c r="C31740" i="29" s="1"/>
  <c r="C31741" i="29" s="1"/>
  <c r="C31742" i="29" s="1"/>
  <c r="C31743" i="29" s="1"/>
  <c r="C31744" i="29" s="1"/>
  <c r="C31745" i="29" s="1"/>
  <c r="C31746" i="29" s="1"/>
  <c r="C31747" i="29" s="1"/>
  <c r="C31748" i="29" s="1"/>
  <c r="C31749" i="29" s="1"/>
  <c r="C31750" i="29" s="1"/>
  <c r="C31751" i="29" s="1"/>
  <c r="C31752" i="29" s="1"/>
  <c r="C31753" i="29" s="1"/>
  <c r="C31754" i="29" s="1"/>
  <c r="C31755" i="29" s="1"/>
  <c r="C31756" i="29" s="1"/>
  <c r="C31757" i="29" s="1"/>
  <c r="C31758" i="29" s="1"/>
  <c r="C31759" i="29" s="1"/>
  <c r="C31760" i="29" s="1"/>
  <c r="C31761" i="29" s="1"/>
  <c r="C31762" i="29" s="1"/>
  <c r="C31763" i="29" s="1"/>
  <c r="C31764" i="29" s="1"/>
  <c r="C31765" i="29" s="1"/>
  <c r="C31766" i="29" s="1"/>
  <c r="C31767" i="29" s="1"/>
  <c r="C31768" i="29" s="1"/>
  <c r="C31769" i="29" s="1"/>
  <c r="C31770" i="29" s="1"/>
  <c r="C31771" i="29" s="1"/>
  <c r="C31772" i="29" s="1"/>
  <c r="C31773" i="29" s="1"/>
  <c r="C31774" i="29" s="1"/>
  <c r="C31775" i="29" s="1"/>
  <c r="C31776" i="29" s="1"/>
  <c r="C31777" i="29" s="1"/>
  <c r="C31778" i="29" s="1"/>
  <c r="C31779" i="29" s="1"/>
  <c r="C31780" i="29" s="1"/>
  <c r="C31781" i="29" s="1"/>
  <c r="C31782" i="29" s="1"/>
  <c r="C31783" i="29" s="1"/>
  <c r="C31784" i="29" s="1"/>
  <c r="C31785" i="29" s="1"/>
  <c r="C31786" i="29" s="1"/>
  <c r="C31787" i="29" s="1"/>
  <c r="C31788" i="29" s="1"/>
  <c r="C31789" i="29" s="1"/>
  <c r="C31790" i="29" s="1"/>
  <c r="C31791" i="29" s="1"/>
  <c r="C31792" i="29" s="1"/>
  <c r="C31793" i="29" s="1"/>
  <c r="C31794" i="29" s="1"/>
  <c r="C31795" i="29" s="1"/>
  <c r="C31796" i="29" s="1"/>
  <c r="C31797" i="29" s="1"/>
  <c r="C31798" i="29" s="1"/>
  <c r="C31799" i="29" s="1"/>
  <c r="C31800" i="29" s="1"/>
  <c r="C31801" i="29" s="1"/>
  <c r="D31783" i="29"/>
  <c r="D31784" i="29" s="1"/>
  <c r="D31785" i="29" s="1"/>
  <c r="D31786" i="29" s="1"/>
  <c r="D31787" i="29" s="1"/>
  <c r="D31788" i="29" s="1"/>
  <c r="D31789" i="29" s="1"/>
  <c r="D31790" i="29" s="1"/>
  <c r="D31791" i="29" s="1"/>
  <c r="D31792" i="29" s="1"/>
  <c r="D31793" i="29" s="1"/>
  <c r="D31794" i="29" s="1"/>
  <c r="D31795" i="29" s="1"/>
  <c r="D31796" i="29" s="1"/>
  <c r="D31797" i="29" s="1"/>
  <c r="D31798" i="29" s="1"/>
  <c r="D31799" i="29" s="1"/>
  <c r="D31800" i="29" s="1"/>
  <c r="D31801" i="29" s="1"/>
  <c r="D31802" i="29" s="1"/>
  <c r="D31803" i="29" s="1"/>
  <c r="D31804" i="29" s="1"/>
  <c r="D31805" i="29" s="1"/>
  <c r="D31806" i="29" s="1"/>
  <c r="D31807" i="29" s="1"/>
  <c r="D31808" i="29" s="1"/>
  <c r="D31809" i="29" s="1"/>
  <c r="D31810" i="29" s="1"/>
  <c r="D31811" i="29" s="1"/>
  <c r="D31812" i="29" s="1"/>
  <c r="D31813" i="29" s="1"/>
  <c r="D31814" i="29" s="1"/>
  <c r="D31815" i="29" s="1"/>
  <c r="D31816" i="29" s="1"/>
  <c r="D31817" i="29" s="1"/>
  <c r="D31818" i="29" s="1"/>
  <c r="D31819" i="29" s="1"/>
  <c r="D31820" i="29" s="1"/>
  <c r="D31821" i="29" s="1"/>
  <c r="D31822" i="29" s="1"/>
  <c r="D31823" i="29" s="1"/>
  <c r="D31824" i="29" s="1"/>
  <c r="D31825" i="29" s="1"/>
  <c r="D31826" i="29" s="1"/>
  <c r="D31827" i="29" s="1"/>
  <c r="D31828" i="29" s="1"/>
  <c r="D31829" i="29" s="1"/>
  <c r="D31830" i="29" s="1"/>
  <c r="D31831" i="29" s="1"/>
  <c r="D31832" i="29" s="1"/>
  <c r="D31833" i="29" s="1"/>
  <c r="D31834" i="29" s="1"/>
  <c r="D31835" i="29" s="1"/>
  <c r="D31836" i="29" s="1"/>
  <c r="D31837" i="29" s="1"/>
  <c r="D31838" i="29" s="1"/>
  <c r="D31839" i="29" s="1"/>
  <c r="D31840" i="29" s="1"/>
  <c r="D31841" i="29" s="1"/>
  <c r="D31842" i="29" s="1"/>
  <c r="D31843" i="29" s="1"/>
  <c r="D31844" i="29" s="1"/>
  <c r="D31845" i="29" s="1"/>
  <c r="D31846" i="29" s="1"/>
  <c r="D31847" i="29" s="1"/>
  <c r="D31848" i="29" s="1"/>
  <c r="D31849" i="29" s="1"/>
  <c r="D31850" i="29" s="1"/>
  <c r="D31851" i="29" s="1"/>
  <c r="D31852" i="29" s="1"/>
  <c r="D31853" i="29" s="1"/>
  <c r="D31854" i="29" s="1"/>
  <c r="D31855" i="29" s="1"/>
  <c r="D31856" i="29" s="1"/>
  <c r="D31857" i="29" s="1"/>
  <c r="D31858" i="29" s="1"/>
  <c r="D31859" i="29" s="1"/>
  <c r="D31860" i="29" s="1"/>
  <c r="D31861" i="29" s="1"/>
  <c r="D31862" i="29" s="1"/>
  <c r="D31863" i="29" s="1"/>
  <c r="D31864" i="29" s="1"/>
  <c r="D31865" i="29" s="1"/>
  <c r="D31866" i="29" s="1"/>
  <c r="D31867" i="29" s="1"/>
  <c r="D31868" i="29" s="1"/>
  <c r="D31869" i="29" s="1"/>
  <c r="D31870" i="29" s="1"/>
  <c r="D31871" i="29" s="1"/>
  <c r="D31872" i="29" s="1"/>
  <c r="D31873" i="29" s="1"/>
  <c r="D31874" i="29" s="1"/>
  <c r="D31875" i="29" s="1"/>
  <c r="D31876" i="29" s="1"/>
  <c r="D31877" i="29" s="1"/>
  <c r="D31878" i="29" s="1"/>
  <c r="D31879" i="29" s="1"/>
  <c r="D31880" i="29" s="1"/>
  <c r="D31881" i="29" s="1"/>
  <c r="D31882" i="29" s="1"/>
  <c r="D31883" i="29" s="1"/>
  <c r="D31884" i="29" s="1"/>
  <c r="D31885" i="29" s="1"/>
  <c r="D31886" i="29" s="1"/>
  <c r="D31887" i="29" s="1"/>
  <c r="D31888" i="29" s="1"/>
  <c r="D31889" i="29" s="1"/>
  <c r="D31890" i="29" s="1"/>
  <c r="D31891" i="29" s="1"/>
  <c r="D31892" i="29" s="1"/>
  <c r="D31893" i="29" s="1"/>
  <c r="D31894" i="29" s="1"/>
  <c r="D31895" i="29" s="1"/>
  <c r="D31896" i="29" s="1"/>
  <c r="D31897" i="29" s="1"/>
  <c r="D31898" i="29" s="1"/>
  <c r="D31899" i="29" s="1"/>
  <c r="D31900" i="29" s="1"/>
  <c r="D31901" i="29" s="1"/>
  <c r="D31902" i="29" s="1"/>
  <c r="D31903" i="29" s="1"/>
  <c r="D31904" i="29" s="1"/>
  <c r="D31905" i="29" s="1"/>
  <c r="D31906" i="29" s="1"/>
  <c r="D31907" i="29" s="1"/>
  <c r="D31908" i="29" s="1"/>
  <c r="D31909" i="29" s="1"/>
  <c r="D31910" i="29" s="1"/>
  <c r="D31911" i="29" s="1"/>
  <c r="D31912" i="29" s="1"/>
  <c r="D31913" i="29" s="1"/>
  <c r="D31914" i="29" s="1"/>
  <c r="D31915" i="29" s="1"/>
  <c r="D31916" i="29" s="1"/>
  <c r="D31917" i="29" s="1"/>
  <c r="D31918" i="29" s="1"/>
  <c r="D31919" i="29" s="1"/>
  <c r="D31920" i="29" s="1"/>
  <c r="D31921" i="29" s="1"/>
  <c r="D31922" i="29" s="1"/>
  <c r="D31923" i="29" s="1"/>
  <c r="D31924" i="29" s="1"/>
  <c r="D31925" i="29" s="1"/>
  <c r="D31926" i="29" s="1"/>
  <c r="D31927" i="29" s="1"/>
  <c r="D31928" i="29" s="1"/>
  <c r="D31929" i="29" s="1"/>
  <c r="D31930" i="29" s="1"/>
  <c r="D31931" i="29" s="1"/>
  <c r="D31932" i="29" s="1"/>
  <c r="D31933" i="29" s="1"/>
  <c r="D31934" i="29" s="1"/>
  <c r="D31935" i="29" s="1"/>
  <c r="D31936" i="29" s="1"/>
  <c r="D31937" i="29" s="1"/>
  <c r="D31938" i="29" s="1"/>
  <c r="D31939" i="29" s="1"/>
  <c r="D31940" i="29" s="1"/>
  <c r="D31941" i="29" s="1"/>
  <c r="D31942" i="29" s="1"/>
  <c r="D31943" i="29" s="1"/>
  <c r="D31944" i="29" s="1"/>
  <c r="D31945" i="29" s="1"/>
  <c r="D31946" i="29" s="1"/>
  <c r="D31947" i="29" s="1"/>
  <c r="D31948" i="29" s="1"/>
  <c r="D31949" i="29" s="1"/>
  <c r="D31950" i="29" s="1"/>
  <c r="D31951" i="29" s="1"/>
  <c r="D31952" i="29" s="1"/>
  <c r="D31953" i="29" s="1"/>
  <c r="D31954" i="29" s="1"/>
  <c r="D31955" i="29" s="1"/>
  <c r="D31956" i="29" s="1"/>
  <c r="D31957" i="29" s="1"/>
  <c r="D31958" i="29" s="1"/>
  <c r="D31959" i="29" s="1"/>
  <c r="D31960" i="29" s="1"/>
  <c r="D31961" i="29" s="1"/>
  <c r="D31962" i="29" s="1"/>
  <c r="D31963" i="29" s="1"/>
  <c r="D31964" i="29" s="1"/>
  <c r="D31965" i="29" s="1"/>
  <c r="D31966" i="29" s="1"/>
  <c r="D31967" i="29" s="1"/>
  <c r="D31968" i="29" s="1"/>
  <c r="D31969" i="29" s="1"/>
  <c r="D31970" i="29" s="1"/>
  <c r="D31971" i="29" s="1"/>
  <c r="D31972" i="29" s="1"/>
  <c r="D31973" i="29" s="1"/>
  <c r="D31974" i="29" s="1"/>
  <c r="D31975" i="29" s="1"/>
  <c r="D31976" i="29" s="1"/>
  <c r="D31977" i="29" s="1"/>
  <c r="D31978" i="29" s="1"/>
  <c r="D31979" i="29" s="1"/>
  <c r="D31980" i="29" s="1"/>
  <c r="D31981" i="29" s="1"/>
  <c r="D31982" i="29" s="1"/>
  <c r="D31983" i="29" s="1"/>
  <c r="D31984" i="29" s="1"/>
  <c r="D31985" i="29" s="1"/>
  <c r="D31986" i="29" s="1"/>
  <c r="D31987" i="29" s="1"/>
  <c r="D31988" i="29" s="1"/>
  <c r="D31989" i="29" s="1"/>
  <c r="D31990" i="29" s="1"/>
  <c r="D31991" i="29" s="1"/>
  <c r="D31992" i="29" s="1"/>
  <c r="D31993" i="29" s="1"/>
  <c r="D31994" i="29" s="1"/>
  <c r="D31995" i="29" s="1"/>
  <c r="D31996" i="29" s="1"/>
  <c r="D31997" i="29" s="1"/>
  <c r="D31998" i="29" s="1"/>
  <c r="D31999" i="29" s="1"/>
  <c r="D32000" i="29" s="1"/>
  <c r="D32001" i="29" s="1"/>
  <c r="D32002" i="29" s="1"/>
  <c r="D32003" i="29" s="1"/>
  <c r="D32004" i="29" s="1"/>
  <c r="D32005" i="29" s="1"/>
  <c r="D32006" i="29" s="1"/>
  <c r="D32007" i="29" s="1"/>
  <c r="D32008" i="29" s="1"/>
  <c r="D32009" i="29" s="1"/>
  <c r="D32010" i="29" s="1"/>
  <c r="D32011" i="29" s="1"/>
  <c r="D32012" i="29" s="1"/>
  <c r="D32013" i="29" s="1"/>
  <c r="D32014" i="29" s="1"/>
  <c r="D32015" i="29" s="1"/>
  <c r="D32016" i="29" s="1"/>
  <c r="D32017" i="29" s="1"/>
  <c r="D32018" i="29" s="1"/>
  <c r="D32019" i="29" s="1"/>
  <c r="D32020" i="29" s="1"/>
  <c r="D32021" i="29" s="1"/>
  <c r="D32022" i="29" s="1"/>
  <c r="D32023" i="29" s="1"/>
  <c r="D32024" i="29" s="1"/>
  <c r="D32025" i="29" s="1"/>
  <c r="D32026" i="29" s="1"/>
  <c r="D32027" i="29" s="1"/>
  <c r="D32028" i="29" s="1"/>
  <c r="D32029" i="29" s="1"/>
  <c r="D32030" i="29" s="1"/>
  <c r="D32031" i="29" s="1"/>
  <c r="D32032" i="29" s="1"/>
  <c r="D32033" i="29" s="1"/>
  <c r="D32034" i="29" s="1"/>
  <c r="D32035" i="29" s="1"/>
  <c r="D32036" i="29" s="1"/>
  <c r="D32037" i="29" s="1"/>
  <c r="D32038" i="29" s="1"/>
  <c r="D32039" i="29" s="1"/>
  <c r="D32040" i="29" s="1"/>
  <c r="D32041" i="29" s="1"/>
  <c r="D32042" i="29" s="1"/>
  <c r="D32043" i="29" s="1"/>
  <c r="D32044" i="29" s="1"/>
  <c r="D32045" i="29" s="1"/>
  <c r="D32046" i="29" s="1"/>
  <c r="D32047" i="29" s="1"/>
  <c r="D32048" i="29" s="1"/>
  <c r="D32049" i="29" s="1"/>
  <c r="D32050" i="29" s="1"/>
  <c r="D32051" i="29" s="1"/>
  <c r="D32052" i="29" s="1"/>
  <c r="D32053" i="29" s="1"/>
  <c r="D32054" i="29" s="1"/>
  <c r="D32055" i="29" s="1"/>
  <c r="D32056" i="29" s="1"/>
  <c r="D32057" i="29" s="1"/>
  <c r="D32058" i="29" s="1"/>
  <c r="D32059" i="29" s="1"/>
  <c r="D32060" i="29" s="1"/>
  <c r="D32061" i="29" s="1"/>
  <c r="D32062" i="29" s="1"/>
  <c r="D32063" i="29" s="1"/>
  <c r="D32064" i="29" s="1"/>
  <c r="D32065" i="29" s="1"/>
  <c r="D32066" i="29" s="1"/>
  <c r="D32067" i="29" s="1"/>
  <c r="D32068" i="29" s="1"/>
  <c r="D32069" i="29" s="1"/>
  <c r="D32070" i="29" s="1"/>
  <c r="D32071" i="29" s="1"/>
  <c r="D32072" i="29" s="1"/>
  <c r="D32073" i="29" s="1"/>
  <c r="D32074" i="29" s="1"/>
  <c r="D32075" i="29" s="1"/>
  <c r="D32076" i="29" s="1"/>
  <c r="D32077" i="29" s="1"/>
  <c r="D32078" i="29" s="1"/>
  <c r="D32079" i="29" s="1"/>
  <c r="D32080" i="29" s="1"/>
  <c r="D32081" i="29" s="1"/>
  <c r="D32082" i="29" s="1"/>
  <c r="D32083" i="29" s="1"/>
  <c r="D32084" i="29" s="1"/>
  <c r="D32085" i="29" s="1"/>
  <c r="D32086" i="29" s="1"/>
  <c r="D32087" i="29" s="1"/>
  <c r="D32088" i="29" s="1"/>
  <c r="D32089" i="29" s="1"/>
  <c r="D32090" i="29" s="1"/>
  <c r="D32091" i="29" s="1"/>
  <c r="D32092" i="29" s="1"/>
  <c r="D32093" i="29" s="1"/>
  <c r="D32094" i="29" s="1"/>
  <c r="D32095" i="29" s="1"/>
  <c r="D32096" i="29" s="1"/>
  <c r="D32097" i="29" s="1"/>
  <c r="D32098" i="29" s="1"/>
  <c r="D32099" i="29" s="1"/>
  <c r="D32100" i="29" s="1"/>
  <c r="D32101" i="29" s="1"/>
  <c r="D32102" i="29" s="1"/>
  <c r="D32103" i="29" s="1"/>
  <c r="D32104" i="29" s="1"/>
  <c r="D32105" i="29" s="1"/>
  <c r="D32106" i="29" s="1"/>
  <c r="D32107" i="29" s="1"/>
  <c r="D32108" i="29" s="1"/>
  <c r="D32109" i="29" s="1"/>
  <c r="D32110" i="29" s="1"/>
  <c r="D32111" i="29" s="1"/>
  <c r="D32112" i="29" s="1"/>
  <c r="D32113" i="29" s="1"/>
  <c r="D32114" i="29" s="1"/>
  <c r="D32115" i="29" s="1"/>
  <c r="D32116" i="29" s="1"/>
  <c r="D32117" i="29" s="1"/>
  <c r="D32118" i="29" s="1"/>
  <c r="D32119" i="29" s="1"/>
  <c r="D32120" i="29" s="1"/>
  <c r="D32121" i="29" s="1"/>
  <c r="D32122" i="29" s="1"/>
  <c r="D32123" i="29" s="1"/>
  <c r="D32124" i="29" s="1"/>
  <c r="D32125" i="29" s="1"/>
  <c r="D32126" i="29" s="1"/>
  <c r="D32127" i="29" s="1"/>
  <c r="D32128" i="29" s="1"/>
  <c r="D32129" i="29" s="1"/>
  <c r="D32130" i="29" s="1"/>
  <c r="D32131" i="29" s="1"/>
  <c r="D32132" i="29" s="1"/>
  <c r="D32133" i="29" s="1"/>
  <c r="D32134" i="29" s="1"/>
  <c r="D32135" i="29" s="1"/>
  <c r="D32136" i="29" s="1"/>
  <c r="D32137" i="29" s="1"/>
  <c r="D32138" i="29" s="1"/>
  <c r="D32139" i="29" s="1"/>
  <c r="D32140" i="29" s="1"/>
  <c r="D32141" i="29" s="1"/>
  <c r="D32142" i="29" s="1"/>
  <c r="D32143" i="29" s="1"/>
  <c r="D32144" i="29" s="1"/>
  <c r="D32145" i="29" s="1"/>
  <c r="D32146" i="29" s="1"/>
  <c r="B31803" i="29"/>
  <c r="B31804" i="29" s="1"/>
  <c r="B31805" i="29" s="1"/>
  <c r="B31806" i="29" s="1"/>
  <c r="B31807" i="29" s="1"/>
  <c r="B31808" i="29" s="1"/>
  <c r="B31809" i="29" s="1"/>
  <c r="B31810" i="29" s="1"/>
  <c r="B31811" i="29" s="1"/>
  <c r="B31812" i="29" s="1"/>
  <c r="B31813" i="29" s="1"/>
  <c r="B31814" i="29" s="1"/>
  <c r="B31815" i="29" s="1"/>
  <c r="B31816" i="29" s="1"/>
  <c r="B31817" i="29" s="1"/>
  <c r="B31818" i="29" s="1"/>
  <c r="B31819" i="29" s="1"/>
  <c r="B31820" i="29" s="1"/>
  <c r="B31821" i="29" s="1"/>
  <c r="B31822" i="29" s="1"/>
  <c r="B31823" i="29" s="1"/>
  <c r="B31824" i="29" s="1"/>
  <c r="B31825" i="29" s="1"/>
  <c r="B31826" i="29" s="1"/>
  <c r="B31827" i="29" s="1"/>
  <c r="B31828" i="29" s="1"/>
  <c r="B31829" i="29" s="1"/>
  <c r="B31830" i="29" s="1"/>
  <c r="B31831" i="29" s="1"/>
  <c r="B31832" i="29" s="1"/>
  <c r="B31833" i="29" s="1"/>
  <c r="B31834" i="29" s="1"/>
  <c r="B31835" i="29" s="1"/>
  <c r="B31836" i="29" s="1"/>
  <c r="B31837" i="29" s="1"/>
  <c r="B31838" i="29" s="1"/>
  <c r="B31839" i="29" s="1"/>
  <c r="B31840" i="29" s="1"/>
  <c r="B31841" i="29" s="1"/>
  <c r="B31842" i="29" s="1"/>
  <c r="B31843" i="29" s="1"/>
  <c r="B31844" i="29" s="1"/>
  <c r="B31845" i="29" s="1"/>
  <c r="B31846" i="29" s="1"/>
  <c r="B31847" i="29" s="1"/>
  <c r="B31848" i="29" s="1"/>
  <c r="B31849" i="29" s="1"/>
  <c r="B31850" i="29" s="1"/>
  <c r="B31851" i="29" s="1"/>
  <c r="B31852" i="29" s="1"/>
  <c r="B31853" i="29" s="1"/>
  <c r="B31854" i="29" s="1"/>
  <c r="B31855" i="29" s="1"/>
  <c r="B31856" i="29" s="1"/>
  <c r="B31857" i="29" s="1"/>
  <c r="B31858" i="29" s="1"/>
  <c r="B31859" i="29" s="1"/>
  <c r="B31860" i="29" s="1"/>
  <c r="B31861" i="29" s="1"/>
  <c r="B31862" i="29" s="1"/>
  <c r="B31863" i="29" s="1"/>
  <c r="B31864" i="29" s="1"/>
  <c r="B31865" i="29" s="1"/>
  <c r="B31866" i="29" s="1"/>
  <c r="B31867" i="29" s="1"/>
  <c r="B31868" i="29" s="1"/>
  <c r="B31869" i="29" s="1"/>
  <c r="B31870" i="29" s="1"/>
  <c r="B31871" i="29" s="1"/>
  <c r="B31872" i="29" s="1"/>
  <c r="B31873" i="29" s="1"/>
  <c r="B31874" i="29" s="1"/>
  <c r="B31875" i="29" s="1"/>
  <c r="B31876" i="29" s="1"/>
  <c r="B31877" i="29" s="1"/>
  <c r="B31878" i="29" s="1"/>
  <c r="B31879" i="29" s="1"/>
  <c r="B31880" i="29" s="1"/>
  <c r="B31881" i="29" s="1"/>
  <c r="B31882" i="29" s="1"/>
  <c r="B31883" i="29" s="1"/>
  <c r="B31884" i="29" s="1"/>
  <c r="B31885" i="29" s="1"/>
  <c r="B31886" i="29" s="1"/>
  <c r="B31887" i="29" s="1"/>
  <c r="B31888" i="29" s="1"/>
  <c r="B31889" i="29" s="1"/>
  <c r="B31890" i="29" s="1"/>
  <c r="B31891" i="29" s="1"/>
  <c r="B31892" i="29" s="1"/>
  <c r="B31893" i="29" s="1"/>
  <c r="B31894" i="29" s="1"/>
  <c r="B31895" i="29" s="1"/>
  <c r="B31896" i="29" s="1"/>
  <c r="B31897" i="29" s="1"/>
  <c r="B31898" i="29" s="1"/>
  <c r="B31899" i="29" s="1"/>
  <c r="B31900" i="29" s="1"/>
  <c r="B31901" i="29" s="1"/>
  <c r="B31902" i="29" s="1"/>
  <c r="B31903" i="29" s="1"/>
  <c r="B31904" i="29" s="1"/>
  <c r="B31905" i="29" s="1"/>
  <c r="B31906" i="29" s="1"/>
  <c r="B31907" i="29" s="1"/>
  <c r="B31908" i="29" s="1"/>
  <c r="B31909" i="29" s="1"/>
  <c r="B31910" i="29" s="1"/>
  <c r="B31911" i="29" s="1"/>
  <c r="B31912" i="29" s="1"/>
  <c r="B31913" i="29" s="1"/>
  <c r="B31914" i="29" s="1"/>
  <c r="B31915" i="29" s="1"/>
  <c r="B31916" i="29" s="1"/>
  <c r="B31917" i="29" s="1"/>
  <c r="B31918" i="29" s="1"/>
  <c r="B31919" i="29" s="1"/>
  <c r="B31920" i="29" s="1"/>
  <c r="B31921" i="29" s="1"/>
  <c r="B31922" i="29" s="1"/>
  <c r="B31923" i="29" s="1"/>
  <c r="B31924" i="29" s="1"/>
  <c r="B31925" i="29" s="1"/>
  <c r="B31926" i="29" s="1"/>
  <c r="B31927" i="29" s="1"/>
  <c r="B31928" i="29" s="1"/>
  <c r="B31929" i="29" s="1"/>
  <c r="B31930" i="29" s="1"/>
  <c r="B31931" i="29" s="1"/>
  <c r="B31932" i="29" s="1"/>
  <c r="B31933" i="29" s="1"/>
  <c r="B31934" i="29" s="1"/>
  <c r="B31935" i="29" s="1"/>
  <c r="B31936" i="29" s="1"/>
  <c r="B31937" i="29" s="1"/>
  <c r="B31938" i="29" s="1"/>
  <c r="B31939" i="29" s="1"/>
  <c r="B31940" i="29" s="1"/>
  <c r="B31941" i="29" s="1"/>
  <c r="B31942" i="29" s="1"/>
  <c r="B31943" i="29" s="1"/>
  <c r="B31944" i="29" s="1"/>
  <c r="B31945" i="29" s="1"/>
  <c r="B31946" i="29" s="1"/>
  <c r="B31947" i="29" s="1"/>
  <c r="B31948" i="29" s="1"/>
  <c r="B31949" i="29" s="1"/>
  <c r="B31950" i="29" s="1"/>
  <c r="B31951" i="29" s="1"/>
  <c r="B31952" i="29" s="1"/>
  <c r="B31953" i="29" s="1"/>
  <c r="B31954" i="29" s="1"/>
  <c r="B31955" i="29" s="1"/>
  <c r="B31956" i="29" s="1"/>
  <c r="B31957" i="29" s="1"/>
  <c r="B31958" i="29" s="1"/>
  <c r="B31959" i="29" s="1"/>
  <c r="B31960" i="29" s="1"/>
  <c r="B31961" i="29" s="1"/>
  <c r="B31962" i="29" s="1"/>
  <c r="B31963" i="29" s="1"/>
  <c r="B31964" i="29" s="1"/>
  <c r="B31965" i="29" s="1"/>
  <c r="B31966" i="29" s="1"/>
  <c r="B31967" i="29" s="1"/>
  <c r="B31968" i="29" s="1"/>
  <c r="B31969" i="29" s="1"/>
  <c r="B31970" i="29" s="1"/>
  <c r="B31971" i="29" s="1"/>
  <c r="B31972" i="29" s="1"/>
  <c r="B31973" i="29" s="1"/>
  <c r="B31974" i="29" s="1"/>
  <c r="B31975" i="29" s="1"/>
  <c r="B31976" i="29" s="1"/>
  <c r="B31977" i="29" s="1"/>
  <c r="B31978" i="29" s="1"/>
  <c r="B31979" i="29" s="1"/>
  <c r="B31980" i="29" s="1"/>
  <c r="B31981" i="29" s="1"/>
  <c r="B31982" i="29" s="1"/>
  <c r="B31983" i="29" s="1"/>
  <c r="B31984" i="29" s="1"/>
  <c r="B31985" i="29" s="1"/>
  <c r="B31986" i="29" s="1"/>
  <c r="B31987" i="29" s="1"/>
  <c r="B31988" i="29" s="1"/>
  <c r="B31989" i="29" s="1"/>
  <c r="B31990" i="29" s="1"/>
  <c r="B31991" i="29" s="1"/>
  <c r="B31992" i="29" s="1"/>
  <c r="B31993" i="29" s="1"/>
  <c r="B31994" i="29" s="1"/>
  <c r="B31995" i="29" s="1"/>
  <c r="B31996" i="29" s="1"/>
  <c r="B31997" i="29" s="1"/>
  <c r="B31998" i="29" s="1"/>
  <c r="B31999" i="29" s="1"/>
  <c r="B32000" i="29" s="1"/>
  <c r="B32001" i="29" s="1"/>
  <c r="B32002" i="29" s="1"/>
  <c r="B32003" i="29" s="1"/>
  <c r="B32004" i="29" s="1"/>
  <c r="B32005" i="29" s="1"/>
  <c r="B32006" i="29" s="1"/>
  <c r="B32007" i="29" s="1"/>
  <c r="B32008" i="29" s="1"/>
  <c r="B32009" i="29" s="1"/>
  <c r="B32010" i="29" s="1"/>
  <c r="B32011" i="29" s="1"/>
  <c r="B32012" i="29" s="1"/>
  <c r="B32013" i="29" s="1"/>
  <c r="B32014" i="29" s="1"/>
  <c r="B32015" i="29" s="1"/>
  <c r="B32016" i="29" s="1"/>
  <c r="B32017" i="29" s="1"/>
  <c r="B32018" i="29" s="1"/>
  <c r="B32019" i="29" s="1"/>
  <c r="B32020" i="29" s="1"/>
  <c r="B32021" i="29" s="1"/>
  <c r="B32022" i="29" s="1"/>
  <c r="B32023" i="29" s="1"/>
  <c r="B32024" i="29" s="1"/>
  <c r="B32025" i="29" s="1"/>
  <c r="B32026" i="29" s="1"/>
  <c r="B32027" i="29" s="1"/>
  <c r="B32028" i="29" s="1"/>
  <c r="B32029" i="29" s="1"/>
  <c r="B32030" i="29" s="1"/>
  <c r="B32031" i="29" s="1"/>
  <c r="B32032" i="29" s="1"/>
  <c r="B32033" i="29" s="1"/>
  <c r="B32034" i="29" s="1"/>
  <c r="B32035" i="29" s="1"/>
  <c r="B32036" i="29" s="1"/>
  <c r="B32037" i="29" s="1"/>
  <c r="B32038" i="29" s="1"/>
  <c r="B32039" i="29" s="1"/>
  <c r="B32040" i="29" s="1"/>
  <c r="B32041" i="29" s="1"/>
  <c r="B32042" i="29" s="1"/>
  <c r="B32043" i="29" s="1"/>
  <c r="B32044" i="29" s="1"/>
  <c r="B32045" i="29" s="1"/>
  <c r="B32046" i="29" s="1"/>
  <c r="B32047" i="29" s="1"/>
  <c r="B32048" i="29" s="1"/>
  <c r="B32049" i="29" s="1"/>
  <c r="B32050" i="29" s="1"/>
  <c r="B32051" i="29" s="1"/>
  <c r="B32052" i="29" s="1"/>
  <c r="B32053" i="29" s="1"/>
  <c r="B32054" i="29" s="1"/>
  <c r="B32055" i="29" s="1"/>
  <c r="B32056" i="29" s="1"/>
  <c r="B32057" i="29" s="1"/>
  <c r="B32058" i="29" s="1"/>
  <c r="B32059" i="29" s="1"/>
  <c r="B32060" i="29" s="1"/>
  <c r="B32061" i="29" s="1"/>
  <c r="B32062" i="29" s="1"/>
  <c r="B32063" i="29" s="1"/>
  <c r="B32064" i="29" s="1"/>
  <c r="B32065" i="29" s="1"/>
  <c r="B32066" i="29" s="1"/>
  <c r="B32067" i="29" s="1"/>
  <c r="B32068" i="29" s="1"/>
  <c r="B32069" i="29" s="1"/>
  <c r="B32070" i="29" s="1"/>
  <c r="B32071" i="29" s="1"/>
  <c r="B32072" i="29" s="1"/>
  <c r="B32073" i="29" s="1"/>
  <c r="B32074" i="29" s="1"/>
  <c r="B32075" i="29" s="1"/>
  <c r="B32076" i="29" s="1"/>
  <c r="B32077" i="29" s="1"/>
  <c r="B32078" i="29" s="1"/>
  <c r="B32079" i="29" s="1"/>
  <c r="B32080" i="29" s="1"/>
  <c r="B32081" i="29" s="1"/>
  <c r="B32082" i="29" s="1"/>
  <c r="B32083" i="29" s="1"/>
  <c r="B32084" i="29" s="1"/>
  <c r="B32085" i="29" s="1"/>
  <c r="B32086" i="29" s="1"/>
  <c r="B32087" i="29" s="1"/>
  <c r="B32088" i="29" s="1"/>
  <c r="B32089" i="29" s="1"/>
  <c r="B32090" i="29" s="1"/>
  <c r="B32091" i="29" s="1"/>
  <c r="B32092" i="29" s="1"/>
  <c r="B32093" i="29" s="1"/>
  <c r="B32094" i="29" s="1"/>
  <c r="B32095" i="29" s="1"/>
  <c r="B32096" i="29" s="1"/>
  <c r="B32097" i="29" s="1"/>
  <c r="B32098" i="29" s="1"/>
  <c r="B32099" i="29" s="1"/>
  <c r="B32100" i="29" s="1"/>
  <c r="B32101" i="29" s="1"/>
  <c r="B32102" i="29" s="1"/>
  <c r="B32103" i="29" s="1"/>
  <c r="B32104" i="29" s="1"/>
  <c r="B32105" i="29" s="1"/>
  <c r="B32106" i="29" s="1"/>
  <c r="B32107" i="29" s="1"/>
  <c r="B32108" i="29" s="1"/>
  <c r="B32109" i="29" s="1"/>
  <c r="B32110" i="29" s="1"/>
  <c r="B32111" i="29" s="1"/>
  <c r="B32112" i="29" s="1"/>
  <c r="B32113" i="29" s="1"/>
  <c r="B32114" i="29" s="1"/>
  <c r="B32115" i="29" s="1"/>
  <c r="B32116" i="29" s="1"/>
  <c r="B32117" i="29" s="1"/>
  <c r="B32118" i="29" s="1"/>
  <c r="B32119" i="29" s="1"/>
  <c r="B32120" i="29" s="1"/>
  <c r="B32121" i="29" s="1"/>
  <c r="B32122" i="29" s="1"/>
  <c r="B32123" i="29" s="1"/>
  <c r="B32124" i="29" s="1"/>
  <c r="B32125" i="29" s="1"/>
  <c r="B32126" i="29" s="1"/>
  <c r="B32127" i="29" s="1"/>
  <c r="B32128" i="29" s="1"/>
  <c r="B32129" i="29" s="1"/>
  <c r="B32130" i="29" s="1"/>
  <c r="B32131" i="29" s="1"/>
  <c r="B32132" i="29" s="1"/>
  <c r="B32133" i="29" s="1"/>
  <c r="B32134" i="29" s="1"/>
  <c r="B32135" i="29" s="1"/>
  <c r="B32136" i="29" s="1"/>
  <c r="B32137" i="29" s="1"/>
  <c r="B32138" i="29" s="1"/>
  <c r="B32139" i="29" s="1"/>
  <c r="B32140" i="29" s="1"/>
  <c r="B32141" i="29" s="1"/>
  <c r="B32142" i="29" s="1"/>
  <c r="B32143" i="29" s="1"/>
  <c r="B32144" i="29" s="1"/>
  <c r="B32145" i="29" s="1"/>
  <c r="B32146" i="29" s="1"/>
  <c r="B32147" i="29" s="1"/>
  <c r="B32148" i="29" s="1"/>
  <c r="B32149" i="29" s="1"/>
  <c r="B32150" i="29" s="1"/>
  <c r="B32151" i="29" s="1"/>
  <c r="B32152" i="29" s="1"/>
  <c r="B32153" i="29" s="1"/>
  <c r="B32154" i="29" s="1"/>
  <c r="B32155" i="29" s="1"/>
  <c r="B32156" i="29" s="1"/>
  <c r="B32157" i="29" s="1"/>
  <c r="B32158" i="29" s="1"/>
  <c r="B32159" i="29" s="1"/>
  <c r="B32160" i="29" s="1"/>
  <c r="B32161" i="29" s="1"/>
  <c r="B32162" i="29" s="1"/>
  <c r="B32163" i="29" s="1"/>
  <c r="B32164" i="29" s="1"/>
  <c r="B32165" i="29" s="1"/>
  <c r="B32166" i="29" s="1"/>
  <c r="C31803" i="29"/>
  <c r="C31804" i="29" s="1"/>
  <c r="C31805" i="29" s="1"/>
  <c r="C31806" i="29" s="1"/>
  <c r="C31807" i="29" s="1"/>
  <c r="C31808" i="29" s="1"/>
  <c r="C31809" i="29" s="1"/>
  <c r="C31810" i="29" s="1"/>
  <c r="C31811" i="29" s="1"/>
  <c r="C31812" i="29" s="1"/>
  <c r="C31813" i="29" s="1"/>
  <c r="C31814" i="29" s="1"/>
  <c r="C31815" i="29" s="1"/>
  <c r="C31816" i="29" s="1"/>
  <c r="C31817" i="29" s="1"/>
  <c r="C31818" i="29" s="1"/>
  <c r="C31819" i="29" s="1"/>
  <c r="C31820" i="29" s="1"/>
  <c r="C31821" i="29" s="1"/>
  <c r="C31822" i="29" s="1"/>
  <c r="C31823" i="29" s="1"/>
  <c r="C31824" i="29" s="1"/>
  <c r="C31825" i="29" s="1"/>
  <c r="C31826" i="29" s="1"/>
  <c r="C31827" i="29" s="1"/>
  <c r="C31828" i="29" s="1"/>
  <c r="C31829" i="29" s="1"/>
  <c r="C31830" i="29" s="1"/>
  <c r="C31831" i="29" s="1"/>
  <c r="C31832" i="29" s="1"/>
  <c r="C31833" i="29" s="1"/>
  <c r="C31834" i="29" s="1"/>
  <c r="C31835" i="29" s="1"/>
  <c r="C31836" i="29" s="1"/>
  <c r="C31837" i="29" s="1"/>
  <c r="C31838" i="29" s="1"/>
  <c r="C31839" i="29" s="1"/>
  <c r="C31840" i="29" s="1"/>
  <c r="C31841" i="29" s="1"/>
  <c r="C31842" i="29" s="1"/>
  <c r="C31843" i="29" s="1"/>
  <c r="C31844" i="29" s="1"/>
  <c r="C31845" i="29" s="1"/>
  <c r="C31846" i="29" s="1"/>
  <c r="C31847" i="29" s="1"/>
  <c r="C31848" i="29" s="1"/>
  <c r="C31849" i="29" s="1"/>
  <c r="C31850" i="29" s="1"/>
  <c r="C31851" i="29" s="1"/>
  <c r="C31852" i="29" s="1"/>
  <c r="C31853" i="29" s="1"/>
  <c r="C31854" i="29" s="1"/>
  <c r="C31855" i="29" s="1"/>
  <c r="C31856" i="29" s="1"/>
  <c r="C31857" i="29" s="1"/>
  <c r="C31858" i="29" s="1"/>
  <c r="C31859" i="29" s="1"/>
  <c r="C31860" i="29" s="1"/>
  <c r="C31861" i="29" s="1"/>
  <c r="C31862" i="29" s="1"/>
  <c r="C31863" i="29" s="1"/>
  <c r="C31864" i="29" s="1"/>
  <c r="C31865" i="29" s="1"/>
  <c r="C31866" i="29" s="1"/>
  <c r="C31867" i="29" s="1"/>
  <c r="C31868" i="29" s="1"/>
  <c r="C31869" i="29" s="1"/>
  <c r="C31870" i="29" s="1"/>
  <c r="C31871" i="29" s="1"/>
  <c r="C31872" i="29" s="1"/>
  <c r="C31873" i="29" s="1"/>
  <c r="C31874" i="29" s="1"/>
  <c r="C31875" i="29" s="1"/>
  <c r="C31876" i="29" s="1"/>
  <c r="C31877" i="29" s="1"/>
  <c r="C31878" i="29" s="1"/>
  <c r="C31879" i="29" s="1"/>
  <c r="C31880" i="29" s="1"/>
  <c r="C31881" i="29" s="1"/>
  <c r="C31882" i="29" s="1"/>
  <c r="C31883" i="29" s="1"/>
  <c r="C31884" i="29" s="1"/>
  <c r="C31885" i="29" s="1"/>
  <c r="C31886" i="29" s="1"/>
  <c r="C31887" i="29" s="1"/>
  <c r="C31888" i="29" s="1"/>
  <c r="C31889" i="29" s="1"/>
  <c r="C31890" i="29" s="1"/>
  <c r="C31891" i="29" s="1"/>
  <c r="C31892" i="29" s="1"/>
  <c r="C31893" i="29" s="1"/>
  <c r="C31894" i="29" s="1"/>
  <c r="C31895" i="29" s="1"/>
  <c r="C31896" i="29" s="1"/>
  <c r="C31897" i="29" s="1"/>
  <c r="C31898" i="29" s="1"/>
  <c r="C31899" i="29" s="1"/>
  <c r="C31900" i="29" s="1"/>
  <c r="C31901" i="29" s="1"/>
  <c r="C31902" i="29" s="1"/>
  <c r="C31903" i="29" s="1"/>
  <c r="C31904" i="29" s="1"/>
  <c r="C31905" i="29" s="1"/>
  <c r="C31906" i="29" s="1"/>
  <c r="C31907" i="29" s="1"/>
  <c r="C31908" i="29" s="1"/>
  <c r="C31909" i="29" s="1"/>
  <c r="C31910" i="29" s="1"/>
  <c r="C31911" i="29" s="1"/>
  <c r="C31912" i="29" s="1"/>
  <c r="C31913" i="29" s="1"/>
  <c r="C31914" i="29" s="1"/>
  <c r="C31915" i="29" s="1"/>
  <c r="C31916" i="29" s="1"/>
  <c r="C31917" i="29" s="1"/>
  <c r="C31918" i="29" s="1"/>
  <c r="C31919" i="29" s="1"/>
  <c r="C31920" i="29" s="1"/>
  <c r="C31921" i="29" s="1"/>
  <c r="C31922" i="29" s="1"/>
  <c r="C31923" i="29" s="1"/>
  <c r="C31924" i="29" s="1"/>
  <c r="C31925" i="29" s="1"/>
  <c r="C31926" i="29" s="1"/>
  <c r="C31927" i="29" s="1"/>
  <c r="C31928" i="29" s="1"/>
  <c r="C31929" i="29" s="1"/>
  <c r="C31930" i="29" s="1"/>
  <c r="C31931" i="29" s="1"/>
  <c r="C31932" i="29" s="1"/>
  <c r="C31933" i="29" s="1"/>
  <c r="C31934" i="29" s="1"/>
  <c r="C31935" i="29" s="1"/>
  <c r="C31936" i="29" s="1"/>
  <c r="C31937" i="29" s="1"/>
  <c r="C31938" i="29" s="1"/>
  <c r="C31939" i="29" s="1"/>
  <c r="C31940" i="29" s="1"/>
  <c r="C31941" i="29" s="1"/>
  <c r="C31942" i="29" s="1"/>
  <c r="C31943" i="29" s="1"/>
  <c r="C31944" i="29" s="1"/>
  <c r="C31945" i="29" s="1"/>
  <c r="C31946" i="29" s="1"/>
  <c r="C31947" i="29" s="1"/>
  <c r="C31948" i="29" s="1"/>
  <c r="C31949" i="29" s="1"/>
  <c r="C31950" i="29" s="1"/>
  <c r="C31951" i="29" s="1"/>
  <c r="C31952" i="29" s="1"/>
  <c r="C31953" i="29" s="1"/>
  <c r="C31954" i="29" s="1"/>
  <c r="C31955" i="29" s="1"/>
  <c r="C31956" i="29" s="1"/>
  <c r="C31957" i="29" s="1"/>
  <c r="C31958" i="29" s="1"/>
  <c r="C31959" i="29" s="1"/>
  <c r="C31960" i="29" s="1"/>
  <c r="C31961" i="29" s="1"/>
  <c r="C31962" i="29" s="1"/>
  <c r="C31963" i="29" s="1"/>
  <c r="C31964" i="29" s="1"/>
  <c r="C31965" i="29" s="1"/>
  <c r="C31966" i="29" s="1"/>
  <c r="C31967" i="29" s="1"/>
  <c r="C31968" i="29" s="1"/>
  <c r="C31969" i="29" s="1"/>
  <c r="C31970" i="29" s="1"/>
  <c r="C31971" i="29" s="1"/>
  <c r="C31972" i="29" s="1"/>
  <c r="C31973" i="29" s="1"/>
  <c r="C31974" i="29" s="1"/>
  <c r="C31975" i="29" s="1"/>
  <c r="C31976" i="29" s="1"/>
  <c r="C31977" i="29" s="1"/>
  <c r="C31978" i="29" s="1"/>
  <c r="C31979" i="29" s="1"/>
  <c r="C31980" i="29" s="1"/>
  <c r="C31981" i="29" s="1"/>
  <c r="C31982" i="29" s="1"/>
  <c r="C31983" i="29" s="1"/>
  <c r="C31984" i="29" s="1"/>
  <c r="C31985" i="29" s="1"/>
  <c r="C31986" i="29" s="1"/>
  <c r="C31987" i="29" s="1"/>
  <c r="C31988" i="29" s="1"/>
  <c r="C31989" i="29" s="1"/>
  <c r="C31990" i="29" s="1"/>
  <c r="C31991" i="29" s="1"/>
  <c r="C31992" i="29" s="1"/>
  <c r="C31993" i="29" s="1"/>
  <c r="C31994" i="29" s="1"/>
  <c r="C31995" i="29" s="1"/>
  <c r="C31996" i="29" s="1"/>
  <c r="C31997" i="29" s="1"/>
  <c r="C31998" i="29" s="1"/>
  <c r="C31999" i="29" s="1"/>
  <c r="C32000" i="29" s="1"/>
  <c r="C32001" i="29" s="1"/>
  <c r="C32002" i="29" s="1"/>
  <c r="C32003" i="29" s="1"/>
  <c r="C32004" i="29" s="1"/>
  <c r="C32005" i="29" s="1"/>
  <c r="C32006" i="29" s="1"/>
  <c r="C32007" i="29" s="1"/>
  <c r="C32008" i="29" s="1"/>
  <c r="C32009" i="29" s="1"/>
  <c r="C32010" i="29" s="1"/>
  <c r="C32011" i="29" s="1"/>
  <c r="C32012" i="29" s="1"/>
  <c r="C32013" i="29" s="1"/>
  <c r="C32014" i="29" s="1"/>
  <c r="C32015" i="29" s="1"/>
  <c r="C32016" i="29" s="1"/>
  <c r="C32017" i="29" s="1"/>
  <c r="C32018" i="29" s="1"/>
  <c r="C32019" i="29" s="1"/>
  <c r="C32020" i="29" s="1"/>
  <c r="C32021" i="29" s="1"/>
  <c r="C32022" i="29" s="1"/>
  <c r="C32023" i="29" s="1"/>
  <c r="C32024" i="29" s="1"/>
  <c r="C32025" i="29" s="1"/>
  <c r="C32026" i="29" s="1"/>
  <c r="C32027" i="29" s="1"/>
  <c r="C32028" i="29" s="1"/>
  <c r="C32029" i="29" s="1"/>
  <c r="C32030" i="29" s="1"/>
  <c r="C32031" i="29" s="1"/>
  <c r="C32032" i="29" s="1"/>
  <c r="C32033" i="29" s="1"/>
  <c r="C32034" i="29" s="1"/>
  <c r="C32035" i="29" s="1"/>
  <c r="C32036" i="29" s="1"/>
  <c r="C32037" i="29" s="1"/>
  <c r="C32038" i="29" s="1"/>
  <c r="C32039" i="29" s="1"/>
  <c r="C32040" i="29" s="1"/>
  <c r="C32041" i="29" s="1"/>
  <c r="C32042" i="29" s="1"/>
  <c r="C32043" i="29" s="1"/>
  <c r="C32044" i="29" s="1"/>
  <c r="C32045" i="29" s="1"/>
  <c r="C32046" i="29" s="1"/>
  <c r="C32047" i="29" s="1"/>
  <c r="C32048" i="29" s="1"/>
  <c r="C32049" i="29" s="1"/>
  <c r="C32050" i="29" s="1"/>
  <c r="C32051" i="29" s="1"/>
  <c r="C32052" i="29" s="1"/>
  <c r="C32053" i="29" s="1"/>
  <c r="C32054" i="29" s="1"/>
  <c r="C32055" i="29" s="1"/>
  <c r="C32056" i="29" s="1"/>
  <c r="C32057" i="29" s="1"/>
  <c r="C32058" i="29" s="1"/>
  <c r="C32059" i="29" s="1"/>
  <c r="C32060" i="29" s="1"/>
  <c r="C32061" i="29" s="1"/>
  <c r="C32062" i="29" s="1"/>
  <c r="C32063" i="29" s="1"/>
  <c r="C32064" i="29" s="1"/>
  <c r="C32065" i="29" s="1"/>
  <c r="C32066" i="29" s="1"/>
  <c r="C32067" i="29" s="1"/>
  <c r="C32068" i="29" s="1"/>
  <c r="C32069" i="29" s="1"/>
  <c r="C32070" i="29" s="1"/>
  <c r="C32071" i="29" s="1"/>
  <c r="C32072" i="29" s="1"/>
  <c r="C32073" i="29" s="1"/>
  <c r="C32074" i="29" s="1"/>
  <c r="C32075" i="29" s="1"/>
  <c r="C32076" i="29" s="1"/>
  <c r="C32077" i="29" s="1"/>
  <c r="C32078" i="29" s="1"/>
  <c r="C32079" i="29" s="1"/>
  <c r="C32080" i="29" s="1"/>
  <c r="C32081" i="29" s="1"/>
  <c r="C32082" i="29" s="1"/>
  <c r="C32083" i="29" s="1"/>
  <c r="C32084" i="29" s="1"/>
  <c r="C32085" i="29" s="1"/>
  <c r="C32086" i="29" s="1"/>
  <c r="C32087" i="29" s="1"/>
  <c r="C32088" i="29" s="1"/>
  <c r="C32089" i="29" s="1"/>
  <c r="C32090" i="29" s="1"/>
  <c r="C32091" i="29" s="1"/>
  <c r="C32092" i="29" s="1"/>
  <c r="C32093" i="29" s="1"/>
  <c r="C32094" i="29" s="1"/>
  <c r="C32095" i="29" s="1"/>
  <c r="C32096" i="29" s="1"/>
  <c r="C32097" i="29" s="1"/>
  <c r="C32098" i="29" s="1"/>
  <c r="C32099" i="29" s="1"/>
  <c r="C32100" i="29" s="1"/>
  <c r="C32101" i="29" s="1"/>
  <c r="C32102" i="29" s="1"/>
  <c r="C32103" i="29" s="1"/>
  <c r="C32104" i="29" s="1"/>
  <c r="C32105" i="29" s="1"/>
  <c r="C32106" i="29" s="1"/>
  <c r="C32107" i="29" s="1"/>
  <c r="C32108" i="29" s="1"/>
  <c r="C32109" i="29" s="1"/>
  <c r="C32110" i="29" s="1"/>
  <c r="C32111" i="29" s="1"/>
  <c r="C32112" i="29" s="1"/>
  <c r="C32113" i="29" s="1"/>
  <c r="C32114" i="29" s="1"/>
  <c r="C32115" i="29" s="1"/>
  <c r="C32116" i="29" s="1"/>
  <c r="C32117" i="29" s="1"/>
  <c r="C32118" i="29" s="1"/>
  <c r="C32119" i="29" s="1"/>
  <c r="C32120" i="29" s="1"/>
  <c r="C32121" i="29" s="1"/>
  <c r="C32122" i="29" s="1"/>
  <c r="C32123" i="29" s="1"/>
  <c r="C32124" i="29" s="1"/>
  <c r="C32125" i="29" s="1"/>
  <c r="C32126" i="29" s="1"/>
  <c r="C32127" i="29" s="1"/>
  <c r="C32128" i="29" s="1"/>
  <c r="C32129" i="29" s="1"/>
  <c r="C32130" i="29" s="1"/>
  <c r="C32131" i="29" s="1"/>
  <c r="C32132" i="29" s="1"/>
  <c r="C32133" i="29" s="1"/>
  <c r="C32134" i="29" s="1"/>
  <c r="C32135" i="29" s="1"/>
  <c r="C32136" i="29" s="1"/>
  <c r="C32137" i="29" s="1"/>
  <c r="C32138" i="29" s="1"/>
  <c r="C32139" i="29" s="1"/>
  <c r="C32140" i="29" s="1"/>
  <c r="C32141" i="29" s="1"/>
  <c r="C32142" i="29" s="1"/>
  <c r="C32143" i="29" s="1"/>
  <c r="C32144" i="29" s="1"/>
  <c r="C32145" i="29" s="1"/>
  <c r="C32146" i="29" s="1"/>
  <c r="C32147" i="29" s="1"/>
  <c r="C32148" i="29" s="1"/>
  <c r="C32149" i="29" s="1"/>
  <c r="C32150" i="29" s="1"/>
  <c r="C32151" i="29" s="1"/>
  <c r="C32152" i="29" s="1"/>
  <c r="C32153" i="29" s="1"/>
  <c r="C32154" i="29" s="1"/>
  <c r="C32155" i="29" s="1"/>
  <c r="C32156" i="29" s="1"/>
  <c r="C32157" i="29" s="1"/>
  <c r="C32158" i="29" s="1"/>
  <c r="C32159" i="29" s="1"/>
  <c r="C32160" i="29" s="1"/>
  <c r="C32161" i="29" s="1"/>
  <c r="C32162" i="29" s="1"/>
  <c r="C32163" i="29" s="1"/>
  <c r="C32164" i="29" s="1"/>
  <c r="C32165" i="29" s="1"/>
  <c r="C32166" i="29" s="1"/>
  <c r="D32148" i="29"/>
  <c r="D32149" i="29" s="1"/>
  <c r="D32150" i="29" s="1"/>
  <c r="D32151" i="29" s="1"/>
  <c r="D32152" i="29" s="1"/>
  <c r="D32153" i="29" s="1"/>
  <c r="D32154" i="29" s="1"/>
  <c r="D32155" i="29" s="1"/>
  <c r="D32156" i="29" s="1"/>
  <c r="D32157" i="29" s="1"/>
  <c r="D32158" i="29" s="1"/>
  <c r="D32159" i="29" s="1"/>
  <c r="D32160" i="29" s="1"/>
  <c r="D32161" i="29" s="1"/>
  <c r="D32162" i="29" s="1"/>
  <c r="D32163" i="29" s="1"/>
  <c r="D32164" i="29" s="1"/>
  <c r="D32165" i="29" s="1"/>
  <c r="D32166" i="29" s="1"/>
  <c r="D32167" i="29" s="1"/>
  <c r="D32168" i="29" s="1"/>
  <c r="D32169" i="29" s="1"/>
  <c r="D32170" i="29" s="1"/>
  <c r="D32171" i="29" s="1"/>
  <c r="D32172" i="29" s="1"/>
  <c r="D32173" i="29" s="1"/>
  <c r="D32174" i="29" s="1"/>
  <c r="D32175" i="29" s="1"/>
  <c r="D32176" i="29" s="1"/>
  <c r="D32177" i="29" s="1"/>
  <c r="D32178" i="29" s="1"/>
  <c r="D32179" i="29" s="1"/>
  <c r="D32180" i="29" s="1"/>
  <c r="D32181" i="29" s="1"/>
  <c r="D32182" i="29" s="1"/>
  <c r="D32183" i="29" s="1"/>
  <c r="D32184" i="29" s="1"/>
  <c r="D32185" i="29" s="1"/>
  <c r="D32186" i="29" s="1"/>
  <c r="D32187" i="29" s="1"/>
  <c r="D32188" i="29" s="1"/>
  <c r="D32189" i="29" s="1"/>
  <c r="D32190" i="29" s="1"/>
  <c r="D32191" i="29" s="1"/>
  <c r="D32192" i="29" s="1"/>
  <c r="D32193" i="29" s="1"/>
  <c r="D32194" i="29" s="1"/>
  <c r="D32195" i="29" s="1"/>
  <c r="D32196" i="29" s="1"/>
  <c r="D32197" i="29" s="1"/>
  <c r="D32198" i="29" s="1"/>
  <c r="D32199" i="29" s="1"/>
  <c r="D32200" i="29" s="1"/>
  <c r="D32201" i="29" s="1"/>
  <c r="D32202" i="29" s="1"/>
  <c r="D32203" i="29" s="1"/>
  <c r="D32204" i="29" s="1"/>
  <c r="D32205" i="29" s="1"/>
  <c r="D32206" i="29" s="1"/>
  <c r="D32207" i="29" s="1"/>
  <c r="D32208" i="29" s="1"/>
  <c r="D32209" i="29" s="1"/>
  <c r="D32210" i="29" s="1"/>
  <c r="D32211" i="29" s="1"/>
  <c r="D32212" i="29" s="1"/>
  <c r="D32213" i="29" s="1"/>
  <c r="D32214" i="29" s="1"/>
  <c r="D32215" i="29" s="1"/>
  <c r="D32216" i="29" s="1"/>
  <c r="D32217" i="29" s="1"/>
  <c r="D32218" i="29" s="1"/>
  <c r="D32219" i="29" s="1"/>
  <c r="D32220" i="29" s="1"/>
  <c r="D32221" i="29" s="1"/>
  <c r="D32222" i="29" s="1"/>
  <c r="D32223" i="29" s="1"/>
  <c r="D32224" i="29" s="1"/>
  <c r="D32225" i="29" s="1"/>
  <c r="D32226" i="29" s="1"/>
  <c r="D32227" i="29" s="1"/>
  <c r="D32228" i="29" s="1"/>
  <c r="D32229" i="29" s="1"/>
  <c r="D32230" i="29" s="1"/>
  <c r="D32231" i="29" s="1"/>
  <c r="D32232" i="29" s="1"/>
  <c r="D32233" i="29" s="1"/>
  <c r="D32234" i="29" s="1"/>
  <c r="D32235" i="29" s="1"/>
  <c r="D32236" i="29" s="1"/>
  <c r="D32237" i="29" s="1"/>
  <c r="D32238" i="29" s="1"/>
  <c r="D32239" i="29" s="1"/>
  <c r="D32240" i="29" s="1"/>
  <c r="D32241" i="29" s="1"/>
  <c r="D32242" i="29" s="1"/>
  <c r="D32243" i="29" s="1"/>
  <c r="D32244" i="29" s="1"/>
  <c r="D32245" i="29" s="1"/>
  <c r="D32246" i="29" s="1"/>
  <c r="D32247" i="29" s="1"/>
  <c r="D32248" i="29" s="1"/>
  <c r="D32249" i="29" s="1"/>
  <c r="D32250" i="29" s="1"/>
  <c r="D32251" i="29" s="1"/>
  <c r="D32252" i="29" s="1"/>
  <c r="D32253" i="29" s="1"/>
  <c r="D32254" i="29" s="1"/>
  <c r="D32255" i="29" s="1"/>
  <c r="D32256" i="29" s="1"/>
  <c r="D32257" i="29" s="1"/>
  <c r="D32258" i="29" s="1"/>
  <c r="D32259" i="29" s="1"/>
  <c r="D32260" i="29" s="1"/>
  <c r="D32261" i="29" s="1"/>
  <c r="D32262" i="29" s="1"/>
  <c r="D32263" i="29" s="1"/>
  <c r="D32264" i="29" s="1"/>
  <c r="D32265" i="29" s="1"/>
  <c r="D32266" i="29" s="1"/>
  <c r="D32267" i="29" s="1"/>
  <c r="D32268" i="29" s="1"/>
  <c r="D32269" i="29" s="1"/>
  <c r="D32270" i="29" s="1"/>
  <c r="D32271" i="29" s="1"/>
  <c r="D32272" i="29" s="1"/>
  <c r="D32273" i="29" s="1"/>
  <c r="D32274" i="29" s="1"/>
  <c r="D32275" i="29" s="1"/>
  <c r="D32276" i="29" s="1"/>
  <c r="D32277" i="29" s="1"/>
  <c r="D32278" i="29" s="1"/>
  <c r="D32279" i="29" s="1"/>
  <c r="D32280" i="29" s="1"/>
  <c r="D32281" i="29" s="1"/>
  <c r="D32282" i="29" s="1"/>
  <c r="D32283" i="29" s="1"/>
  <c r="D32284" i="29" s="1"/>
  <c r="D32285" i="29" s="1"/>
  <c r="D32286" i="29" s="1"/>
  <c r="D32287" i="29" s="1"/>
  <c r="D32288" i="29" s="1"/>
  <c r="D32289" i="29" s="1"/>
  <c r="D32290" i="29" s="1"/>
  <c r="D32291" i="29" s="1"/>
  <c r="D32292" i="29" s="1"/>
  <c r="D32293" i="29" s="1"/>
  <c r="D32294" i="29" s="1"/>
  <c r="D32295" i="29" s="1"/>
  <c r="D32296" i="29" s="1"/>
  <c r="D32297" i="29" s="1"/>
  <c r="D32298" i="29" s="1"/>
  <c r="D32299" i="29" s="1"/>
  <c r="D32300" i="29" s="1"/>
  <c r="D32301" i="29" s="1"/>
  <c r="D32302" i="29" s="1"/>
  <c r="D32303" i="29" s="1"/>
  <c r="D32304" i="29" s="1"/>
  <c r="D32305" i="29" s="1"/>
  <c r="D32306" i="29" s="1"/>
  <c r="D32307" i="29" s="1"/>
  <c r="D32308" i="29" s="1"/>
  <c r="D32309" i="29" s="1"/>
  <c r="D32310" i="29" s="1"/>
  <c r="D32311" i="29" s="1"/>
  <c r="D32312" i="29" s="1"/>
  <c r="D32313" i="29" s="1"/>
  <c r="D32314" i="29" s="1"/>
  <c r="D32315" i="29" s="1"/>
  <c r="D32316" i="29" s="1"/>
  <c r="D32317" i="29" s="1"/>
  <c r="D32318" i="29" s="1"/>
  <c r="D32319" i="29" s="1"/>
  <c r="D32320" i="29" s="1"/>
  <c r="D32321" i="29" s="1"/>
  <c r="D32322" i="29" s="1"/>
  <c r="D32323" i="29" s="1"/>
  <c r="D32324" i="29" s="1"/>
  <c r="D32325" i="29" s="1"/>
  <c r="D32326" i="29" s="1"/>
  <c r="D32327" i="29" s="1"/>
  <c r="D32328" i="29" s="1"/>
  <c r="D32329" i="29" s="1"/>
  <c r="D32330" i="29" s="1"/>
  <c r="D32331" i="29" s="1"/>
  <c r="D32332" i="29" s="1"/>
  <c r="D32333" i="29" s="1"/>
  <c r="D32334" i="29" s="1"/>
  <c r="D32335" i="29" s="1"/>
  <c r="D32336" i="29" s="1"/>
  <c r="D32337" i="29" s="1"/>
  <c r="D32338" i="29" s="1"/>
  <c r="D32339" i="29" s="1"/>
  <c r="D32340" i="29" s="1"/>
  <c r="D32341" i="29" s="1"/>
  <c r="D32342" i="29" s="1"/>
  <c r="D32343" i="29" s="1"/>
  <c r="D32344" i="29" s="1"/>
  <c r="D32345" i="29" s="1"/>
  <c r="D32346" i="29" s="1"/>
  <c r="D32347" i="29" s="1"/>
  <c r="D32348" i="29" s="1"/>
  <c r="D32349" i="29" s="1"/>
  <c r="D32350" i="29" s="1"/>
  <c r="D32351" i="29" s="1"/>
  <c r="D32352" i="29" s="1"/>
  <c r="D32353" i="29" s="1"/>
  <c r="D32354" i="29" s="1"/>
  <c r="D32355" i="29" s="1"/>
  <c r="D32356" i="29" s="1"/>
  <c r="D32357" i="29" s="1"/>
  <c r="D32358" i="29" s="1"/>
  <c r="D32359" i="29" s="1"/>
  <c r="D32360" i="29" s="1"/>
  <c r="D32361" i="29" s="1"/>
  <c r="D32362" i="29" s="1"/>
  <c r="D32363" i="29" s="1"/>
  <c r="D32364" i="29" s="1"/>
  <c r="D32365" i="29" s="1"/>
  <c r="D32366" i="29" s="1"/>
  <c r="B32168" i="29"/>
  <c r="B32169" i="29" s="1"/>
  <c r="B32170" i="29" s="1"/>
  <c r="B32171" i="29" s="1"/>
  <c r="B32172" i="29" s="1"/>
  <c r="B32173" i="29" s="1"/>
  <c r="B32174" i="29" s="1"/>
  <c r="B32175" i="29" s="1"/>
  <c r="B32176" i="29" s="1"/>
  <c r="B32177" i="29" s="1"/>
  <c r="B32178" i="29" s="1"/>
  <c r="B32179" i="29" s="1"/>
  <c r="B32180" i="29" s="1"/>
  <c r="B32181" i="29" s="1"/>
  <c r="B32182" i="29" s="1"/>
  <c r="B32183" i="29" s="1"/>
  <c r="B32184" i="29" s="1"/>
  <c r="B32185" i="29" s="1"/>
  <c r="B32186" i="29" s="1"/>
  <c r="B32187" i="29" s="1"/>
  <c r="B32188" i="29" s="1"/>
  <c r="B32189" i="29" s="1"/>
  <c r="B32190" i="29" s="1"/>
  <c r="B32191" i="29" s="1"/>
  <c r="B32192" i="29" s="1"/>
  <c r="B32193" i="29" s="1"/>
  <c r="B32194" i="29" s="1"/>
  <c r="B32195" i="29" s="1"/>
  <c r="B32196" i="29" s="1"/>
  <c r="B32197" i="29" s="1"/>
  <c r="B32198" i="29" s="1"/>
  <c r="B32199" i="29" s="1"/>
  <c r="B32200" i="29" s="1"/>
  <c r="B32201" i="29" s="1"/>
  <c r="B32202" i="29" s="1"/>
  <c r="B32203" i="29" s="1"/>
  <c r="B32204" i="29" s="1"/>
  <c r="B32205" i="29" s="1"/>
  <c r="B32206" i="29" s="1"/>
  <c r="B32207" i="29" s="1"/>
  <c r="B32208" i="29" s="1"/>
  <c r="B32209" i="29" s="1"/>
  <c r="B32210" i="29" s="1"/>
  <c r="B32211" i="29" s="1"/>
  <c r="B32212" i="29" s="1"/>
  <c r="B32213" i="29" s="1"/>
  <c r="B32214" i="29" s="1"/>
  <c r="B32215" i="29" s="1"/>
  <c r="B32216" i="29" s="1"/>
  <c r="B32217" i="29" s="1"/>
  <c r="B32218" i="29" s="1"/>
  <c r="B32219" i="29" s="1"/>
  <c r="B32220" i="29" s="1"/>
  <c r="B32221" i="29" s="1"/>
  <c r="B32222" i="29" s="1"/>
  <c r="B32223" i="29" s="1"/>
  <c r="B32224" i="29" s="1"/>
  <c r="B32225" i="29" s="1"/>
  <c r="B32226" i="29" s="1"/>
  <c r="B32227" i="29" s="1"/>
  <c r="B32228" i="29" s="1"/>
  <c r="B32229" i="29" s="1"/>
  <c r="B32230" i="29" s="1"/>
  <c r="B32231" i="29" s="1"/>
  <c r="B32232" i="29" s="1"/>
  <c r="B32233" i="29" s="1"/>
  <c r="B32234" i="29" s="1"/>
  <c r="B32235" i="29" s="1"/>
  <c r="B32236" i="29" s="1"/>
  <c r="B32237" i="29" s="1"/>
  <c r="B32238" i="29" s="1"/>
  <c r="B32239" i="29" s="1"/>
  <c r="B32240" i="29" s="1"/>
  <c r="B32241" i="29" s="1"/>
  <c r="B32242" i="29" s="1"/>
  <c r="B32243" i="29" s="1"/>
  <c r="B32244" i="29" s="1"/>
  <c r="B32245" i="29" s="1"/>
  <c r="B32246" i="29" s="1"/>
  <c r="B32247" i="29" s="1"/>
  <c r="B32248" i="29" s="1"/>
  <c r="B32249" i="29" s="1"/>
  <c r="B32250" i="29" s="1"/>
  <c r="B32251" i="29" s="1"/>
  <c r="B32252" i="29" s="1"/>
  <c r="B32253" i="29" s="1"/>
  <c r="B32254" i="29" s="1"/>
  <c r="B32255" i="29" s="1"/>
  <c r="B32256" i="29" s="1"/>
  <c r="B32257" i="29" s="1"/>
  <c r="B32258" i="29" s="1"/>
  <c r="B32259" i="29" s="1"/>
  <c r="B32260" i="29" s="1"/>
  <c r="B32261" i="29" s="1"/>
  <c r="B32262" i="29" s="1"/>
  <c r="B32263" i="29" s="1"/>
  <c r="B32264" i="29" s="1"/>
  <c r="B32265" i="29" s="1"/>
  <c r="B32266" i="29" s="1"/>
  <c r="B32267" i="29" s="1"/>
  <c r="B32268" i="29" s="1"/>
  <c r="B32269" i="29" s="1"/>
  <c r="B32270" i="29" s="1"/>
  <c r="B32271" i="29" s="1"/>
  <c r="B32272" i="29" s="1"/>
  <c r="B32273" i="29" s="1"/>
  <c r="B32274" i="29" s="1"/>
  <c r="B32275" i="29" s="1"/>
  <c r="B32276" i="29" s="1"/>
  <c r="B32277" i="29" s="1"/>
  <c r="B32278" i="29" s="1"/>
  <c r="B32279" i="29" s="1"/>
  <c r="B32280" i="29" s="1"/>
  <c r="B32281" i="29" s="1"/>
  <c r="B32282" i="29" s="1"/>
  <c r="B32283" i="29" s="1"/>
  <c r="B32284" i="29" s="1"/>
  <c r="B32285" i="29" s="1"/>
  <c r="B32286" i="29" s="1"/>
  <c r="B32287" i="29" s="1"/>
  <c r="B32288" i="29" s="1"/>
  <c r="B32289" i="29" s="1"/>
  <c r="B32290" i="29" s="1"/>
  <c r="B32291" i="29" s="1"/>
  <c r="B32292" i="29" s="1"/>
  <c r="B32293" i="29" s="1"/>
  <c r="B32294" i="29" s="1"/>
  <c r="B32295" i="29" s="1"/>
  <c r="B32296" i="29" s="1"/>
  <c r="B32297" i="29" s="1"/>
  <c r="B32298" i="29" s="1"/>
  <c r="B32299" i="29" s="1"/>
  <c r="B32300" i="29" s="1"/>
  <c r="B32301" i="29" s="1"/>
  <c r="B32302" i="29" s="1"/>
  <c r="B32303" i="29" s="1"/>
  <c r="B32304" i="29" s="1"/>
  <c r="B32305" i="29" s="1"/>
  <c r="B32306" i="29" s="1"/>
  <c r="B32307" i="29" s="1"/>
  <c r="B32308" i="29" s="1"/>
  <c r="B32309" i="29" s="1"/>
  <c r="B32310" i="29" s="1"/>
  <c r="B32311" i="29" s="1"/>
  <c r="B32312" i="29" s="1"/>
  <c r="B32313" i="29" s="1"/>
  <c r="B32314" i="29" s="1"/>
  <c r="B32315" i="29" s="1"/>
  <c r="B32316" i="29" s="1"/>
  <c r="B32317" i="29" s="1"/>
  <c r="B32318" i="29" s="1"/>
  <c r="B32319" i="29" s="1"/>
  <c r="B32320" i="29" s="1"/>
  <c r="B32321" i="29" s="1"/>
  <c r="B32322" i="29" s="1"/>
  <c r="B32323" i="29" s="1"/>
  <c r="B32324" i="29" s="1"/>
  <c r="B32325" i="29" s="1"/>
  <c r="B32326" i="29" s="1"/>
  <c r="B32327" i="29" s="1"/>
  <c r="B32328" i="29" s="1"/>
  <c r="B32329" i="29" s="1"/>
  <c r="B32330" i="29" s="1"/>
  <c r="B32331" i="29" s="1"/>
  <c r="B32332" i="29" s="1"/>
  <c r="B32333" i="29" s="1"/>
  <c r="B32334" i="29" s="1"/>
  <c r="B32335" i="29" s="1"/>
  <c r="B32336" i="29" s="1"/>
  <c r="B32337" i="29" s="1"/>
  <c r="B32338" i="29" s="1"/>
  <c r="B32339" i="29" s="1"/>
  <c r="B32340" i="29" s="1"/>
  <c r="B32341" i="29" s="1"/>
  <c r="B32342" i="29" s="1"/>
  <c r="B32343" i="29" s="1"/>
  <c r="B32344" i="29" s="1"/>
  <c r="B32345" i="29" s="1"/>
  <c r="B32346" i="29" s="1"/>
  <c r="B32347" i="29" s="1"/>
  <c r="B32348" i="29" s="1"/>
  <c r="B32349" i="29" s="1"/>
  <c r="B32350" i="29" s="1"/>
  <c r="B32351" i="29" s="1"/>
  <c r="B32352" i="29" s="1"/>
  <c r="B32353" i="29" s="1"/>
  <c r="B32354" i="29" s="1"/>
  <c r="B32355" i="29" s="1"/>
  <c r="B32356" i="29" s="1"/>
  <c r="B32357" i="29" s="1"/>
  <c r="B32358" i="29" s="1"/>
  <c r="B32359" i="29" s="1"/>
  <c r="B32360" i="29" s="1"/>
  <c r="B32361" i="29" s="1"/>
  <c r="B32362" i="29" s="1"/>
  <c r="B32363" i="29" s="1"/>
  <c r="B32364" i="29" s="1"/>
  <c r="B32365" i="29" s="1"/>
  <c r="B32366" i="29" s="1"/>
  <c r="B32367" i="29" s="1"/>
  <c r="B32368" i="29" s="1"/>
  <c r="B32369" i="29" s="1"/>
  <c r="B32370" i="29" s="1"/>
  <c r="B32371" i="29" s="1"/>
  <c r="B32372" i="29" s="1"/>
  <c r="B32373" i="29" s="1"/>
  <c r="B32374" i="29" s="1"/>
  <c r="B32375" i="29" s="1"/>
  <c r="B32376" i="29" s="1"/>
  <c r="B32377" i="29" s="1"/>
  <c r="B32378" i="29" s="1"/>
  <c r="B32379" i="29" s="1"/>
  <c r="B32380" i="29" s="1"/>
  <c r="B32381" i="29" s="1"/>
  <c r="B32382" i="29" s="1"/>
  <c r="B32383" i="29" s="1"/>
  <c r="B32384" i="29" s="1"/>
  <c r="B32385" i="29" s="1"/>
  <c r="B32386" i="29" s="1"/>
  <c r="B32387" i="29" s="1"/>
  <c r="B32388" i="29" s="1"/>
  <c r="B32389" i="29" s="1"/>
  <c r="B32390" i="29" s="1"/>
  <c r="B32391" i="29" s="1"/>
  <c r="B32392" i="29" s="1"/>
  <c r="B32393" i="29" s="1"/>
  <c r="B32394" i="29" s="1"/>
  <c r="B32395" i="29" s="1"/>
  <c r="B32396" i="29" s="1"/>
  <c r="B32397" i="29" s="1"/>
  <c r="B32398" i="29" s="1"/>
  <c r="B32399" i="29" s="1"/>
  <c r="B32400" i="29" s="1"/>
  <c r="B32401" i="29" s="1"/>
  <c r="B32402" i="29" s="1"/>
  <c r="B32403" i="29" s="1"/>
  <c r="B32404" i="29" s="1"/>
  <c r="B32405" i="29" s="1"/>
  <c r="B32406" i="29" s="1"/>
  <c r="B32407" i="29" s="1"/>
  <c r="B32408" i="29" s="1"/>
  <c r="B32409" i="29" s="1"/>
  <c r="B32410" i="29" s="1"/>
  <c r="B32411" i="29" s="1"/>
  <c r="B32412" i="29" s="1"/>
  <c r="B32413" i="29" s="1"/>
  <c r="B32414" i="29" s="1"/>
  <c r="B32415" i="29" s="1"/>
  <c r="B32416" i="29" s="1"/>
  <c r="B32417" i="29" s="1"/>
  <c r="B32418" i="29" s="1"/>
  <c r="B32419" i="29" s="1"/>
  <c r="B32420" i="29" s="1"/>
  <c r="B32421" i="29" s="1"/>
  <c r="B32422" i="29" s="1"/>
  <c r="B32423" i="29" s="1"/>
  <c r="B32424" i="29" s="1"/>
  <c r="B32425" i="29" s="1"/>
  <c r="B32426" i="29" s="1"/>
  <c r="B32427" i="29" s="1"/>
  <c r="B32428" i="29" s="1"/>
  <c r="B32429" i="29" s="1"/>
  <c r="B32430" i="29" s="1"/>
  <c r="B32431" i="29" s="1"/>
  <c r="B32432" i="29" s="1"/>
  <c r="B32433" i="29" s="1"/>
  <c r="B32434" i="29" s="1"/>
  <c r="B32435" i="29" s="1"/>
  <c r="B32436" i="29" s="1"/>
  <c r="B32437" i="29" s="1"/>
  <c r="B32438" i="29" s="1"/>
  <c r="B32439" i="29" s="1"/>
  <c r="B32440" i="29" s="1"/>
  <c r="B32441" i="29" s="1"/>
  <c r="B32442" i="29" s="1"/>
  <c r="B32443" i="29" s="1"/>
  <c r="B32444" i="29" s="1"/>
  <c r="B32445" i="29" s="1"/>
  <c r="B32446" i="29" s="1"/>
  <c r="B32447" i="29" s="1"/>
  <c r="B32448" i="29" s="1"/>
  <c r="B32449" i="29" s="1"/>
  <c r="B32450" i="29" s="1"/>
  <c r="B32451" i="29" s="1"/>
  <c r="B32452" i="29" s="1"/>
  <c r="B32453" i="29" s="1"/>
  <c r="B32454" i="29" s="1"/>
  <c r="B32455" i="29" s="1"/>
  <c r="B32456" i="29" s="1"/>
  <c r="B32457" i="29" s="1"/>
  <c r="B32458" i="29" s="1"/>
  <c r="B32459" i="29" s="1"/>
  <c r="B32460" i="29" s="1"/>
  <c r="B32461" i="29" s="1"/>
  <c r="B32462" i="29" s="1"/>
  <c r="B32463" i="29" s="1"/>
  <c r="B32464" i="29" s="1"/>
  <c r="B32465" i="29" s="1"/>
  <c r="B32466" i="29" s="1"/>
  <c r="B32467" i="29" s="1"/>
  <c r="B32468" i="29" s="1"/>
  <c r="B32469" i="29" s="1"/>
  <c r="B32470" i="29" s="1"/>
  <c r="B32471" i="29" s="1"/>
  <c r="B32472" i="29" s="1"/>
  <c r="B32473" i="29" s="1"/>
  <c r="B32474" i="29" s="1"/>
  <c r="B32475" i="29" s="1"/>
  <c r="B32476" i="29" s="1"/>
  <c r="B32477" i="29" s="1"/>
  <c r="B32478" i="29" s="1"/>
  <c r="B32479" i="29" s="1"/>
  <c r="B32480" i="29" s="1"/>
  <c r="B32481" i="29" s="1"/>
  <c r="B32482" i="29" s="1"/>
  <c r="B32483" i="29" s="1"/>
  <c r="B32484" i="29" s="1"/>
  <c r="B32485" i="29" s="1"/>
  <c r="B32486" i="29" s="1"/>
  <c r="B32487" i="29" s="1"/>
  <c r="B32488" i="29" s="1"/>
  <c r="B32489" i="29" s="1"/>
  <c r="B32490" i="29" s="1"/>
  <c r="B32491" i="29" s="1"/>
  <c r="B32492" i="29" s="1"/>
  <c r="B32493" i="29" s="1"/>
  <c r="B32494" i="29" s="1"/>
  <c r="B32495" i="29" s="1"/>
  <c r="B32496" i="29" s="1"/>
  <c r="B32497" i="29" s="1"/>
  <c r="B32498" i="29" s="1"/>
  <c r="B32499" i="29" s="1"/>
  <c r="B32500" i="29" s="1"/>
  <c r="B32501" i="29" s="1"/>
  <c r="B32502" i="29" s="1"/>
  <c r="B32503" i="29" s="1"/>
  <c r="B32504" i="29" s="1"/>
  <c r="B32505" i="29" s="1"/>
  <c r="B32506" i="29" s="1"/>
  <c r="B32507" i="29" s="1"/>
  <c r="B32508" i="29" s="1"/>
  <c r="B32509" i="29" s="1"/>
  <c r="B32510" i="29" s="1"/>
  <c r="B32511" i="29" s="1"/>
  <c r="B32512" i="29" s="1"/>
  <c r="B32513" i="29" s="1"/>
  <c r="B32514" i="29" s="1"/>
  <c r="B32515" i="29" s="1"/>
  <c r="B32516" i="29" s="1"/>
  <c r="B32517" i="29" s="1"/>
  <c r="B32518" i="29" s="1"/>
  <c r="B32519" i="29" s="1"/>
  <c r="B32520" i="29" s="1"/>
  <c r="B32521" i="29" s="1"/>
  <c r="B32522" i="29" s="1"/>
  <c r="B32523" i="29" s="1"/>
  <c r="B32524" i="29" s="1"/>
  <c r="B32525" i="29" s="1"/>
  <c r="B32526" i="29" s="1"/>
  <c r="B32527" i="29" s="1"/>
  <c r="B32528" i="29" s="1"/>
  <c r="B32529" i="29" s="1"/>
  <c r="B32530" i="29" s="1"/>
  <c r="B32531" i="29" s="1"/>
  <c r="B32532" i="29" s="1"/>
  <c r="C32168" i="29"/>
  <c r="C32169" i="29" s="1"/>
  <c r="C32170" i="29" s="1"/>
  <c r="C32171" i="29" s="1"/>
  <c r="C32172" i="29" s="1"/>
  <c r="C32173" i="29" s="1"/>
  <c r="C32174" i="29" s="1"/>
  <c r="C32175" i="29" s="1"/>
  <c r="C32176" i="29" s="1"/>
  <c r="C32177" i="29" s="1"/>
  <c r="C32178" i="29" s="1"/>
  <c r="C32179" i="29" s="1"/>
  <c r="C32180" i="29" s="1"/>
  <c r="C32181" i="29" s="1"/>
  <c r="C32182" i="29" s="1"/>
  <c r="C32183" i="29" s="1"/>
  <c r="C32184" i="29" s="1"/>
  <c r="C32185" i="29" s="1"/>
  <c r="C32186" i="29" s="1"/>
  <c r="C32187" i="29" s="1"/>
  <c r="C32188" i="29" s="1"/>
  <c r="C32189" i="29" s="1"/>
  <c r="C32190" i="29" s="1"/>
  <c r="C32191" i="29" s="1"/>
  <c r="C32192" i="29" s="1"/>
  <c r="C32193" i="29" s="1"/>
  <c r="C32194" i="29" s="1"/>
  <c r="C32195" i="29" s="1"/>
  <c r="C32196" i="29" s="1"/>
  <c r="C32197" i="29" s="1"/>
  <c r="C32198" i="29" s="1"/>
  <c r="C32199" i="29" s="1"/>
  <c r="C32200" i="29" s="1"/>
  <c r="C32201" i="29" s="1"/>
  <c r="C32202" i="29" s="1"/>
  <c r="C32203" i="29" s="1"/>
  <c r="C32204" i="29" s="1"/>
  <c r="C32205" i="29" s="1"/>
  <c r="C32206" i="29" s="1"/>
  <c r="C32207" i="29" s="1"/>
  <c r="C32208" i="29" s="1"/>
  <c r="C32209" i="29" s="1"/>
  <c r="C32210" i="29" s="1"/>
  <c r="C32211" i="29" s="1"/>
  <c r="C32212" i="29" s="1"/>
  <c r="C32213" i="29" s="1"/>
  <c r="C32214" i="29" s="1"/>
  <c r="C32215" i="29" s="1"/>
  <c r="C32216" i="29" s="1"/>
  <c r="C32217" i="29" s="1"/>
  <c r="C32218" i="29" s="1"/>
  <c r="C32219" i="29" s="1"/>
  <c r="C32220" i="29" s="1"/>
  <c r="C32221" i="29" s="1"/>
  <c r="C32222" i="29" s="1"/>
  <c r="C32223" i="29" s="1"/>
  <c r="C32224" i="29" s="1"/>
  <c r="C32225" i="29" s="1"/>
  <c r="C32226" i="29" s="1"/>
  <c r="C32227" i="29" s="1"/>
  <c r="C32228" i="29" s="1"/>
  <c r="C32229" i="29" s="1"/>
  <c r="C32230" i="29" s="1"/>
  <c r="C32231" i="29" s="1"/>
  <c r="C32232" i="29" s="1"/>
  <c r="C32233" i="29" s="1"/>
  <c r="C32234" i="29" s="1"/>
  <c r="C32235" i="29" s="1"/>
  <c r="C32236" i="29" s="1"/>
  <c r="C32237" i="29" s="1"/>
  <c r="C32238" i="29" s="1"/>
  <c r="C32239" i="29" s="1"/>
  <c r="C32240" i="29" s="1"/>
  <c r="C32241" i="29" s="1"/>
  <c r="C32242" i="29" s="1"/>
  <c r="C32243" i="29" s="1"/>
  <c r="C32244" i="29" s="1"/>
  <c r="C32245" i="29" s="1"/>
  <c r="C32246" i="29" s="1"/>
  <c r="C32247" i="29" s="1"/>
  <c r="C32248" i="29" s="1"/>
  <c r="C32249" i="29" s="1"/>
  <c r="C32250" i="29" s="1"/>
  <c r="C32251" i="29" s="1"/>
  <c r="C32252" i="29" s="1"/>
  <c r="C32253" i="29" s="1"/>
  <c r="C32254" i="29" s="1"/>
  <c r="C32255" i="29" s="1"/>
  <c r="C32256" i="29" s="1"/>
  <c r="C32257" i="29" s="1"/>
  <c r="C32258" i="29" s="1"/>
  <c r="C32259" i="29" s="1"/>
  <c r="C32260" i="29" s="1"/>
  <c r="C32261" i="29" s="1"/>
  <c r="C32262" i="29" s="1"/>
  <c r="C32263" i="29" s="1"/>
  <c r="C32264" i="29" s="1"/>
  <c r="C32265" i="29" s="1"/>
  <c r="C32266" i="29" s="1"/>
  <c r="C32267" i="29" s="1"/>
  <c r="C32268" i="29" s="1"/>
  <c r="C32269" i="29" s="1"/>
  <c r="C32270" i="29" s="1"/>
  <c r="C32271" i="29" s="1"/>
  <c r="C32272" i="29" s="1"/>
  <c r="C32273" i="29" s="1"/>
  <c r="C32274" i="29" s="1"/>
  <c r="C32275" i="29" s="1"/>
  <c r="C32276" i="29" s="1"/>
  <c r="C32277" i="29" s="1"/>
  <c r="C32278" i="29" s="1"/>
  <c r="C32279" i="29" s="1"/>
  <c r="C32280" i="29" s="1"/>
  <c r="C32281" i="29" s="1"/>
  <c r="C32282" i="29" s="1"/>
  <c r="C32283" i="29" s="1"/>
  <c r="C32284" i="29" s="1"/>
  <c r="C32285" i="29" s="1"/>
  <c r="C32286" i="29" s="1"/>
  <c r="C32287" i="29" s="1"/>
  <c r="C32288" i="29" s="1"/>
  <c r="C32289" i="29" s="1"/>
  <c r="C32290" i="29" s="1"/>
  <c r="C32291" i="29" s="1"/>
  <c r="C32292" i="29" s="1"/>
  <c r="C32293" i="29" s="1"/>
  <c r="C32294" i="29" s="1"/>
  <c r="C32295" i="29" s="1"/>
  <c r="C32296" i="29" s="1"/>
  <c r="C32297" i="29" s="1"/>
  <c r="C32298" i="29" s="1"/>
  <c r="C32299" i="29" s="1"/>
  <c r="C32300" i="29" s="1"/>
  <c r="C32301" i="29" s="1"/>
  <c r="C32302" i="29" s="1"/>
  <c r="C32303" i="29" s="1"/>
  <c r="C32304" i="29" s="1"/>
  <c r="C32305" i="29" s="1"/>
  <c r="C32306" i="29" s="1"/>
  <c r="C32307" i="29" s="1"/>
  <c r="C32308" i="29" s="1"/>
  <c r="C32309" i="29" s="1"/>
  <c r="C32310" i="29" s="1"/>
  <c r="C32311" i="29" s="1"/>
  <c r="C32312" i="29" s="1"/>
  <c r="C32313" i="29" s="1"/>
  <c r="C32314" i="29" s="1"/>
  <c r="C32315" i="29" s="1"/>
  <c r="C32316" i="29" s="1"/>
  <c r="C32317" i="29" s="1"/>
  <c r="C32318" i="29" s="1"/>
  <c r="C32319" i="29" s="1"/>
  <c r="C32320" i="29" s="1"/>
  <c r="C32321" i="29" s="1"/>
  <c r="C32322" i="29" s="1"/>
  <c r="C32323" i="29" s="1"/>
  <c r="C32324" i="29" s="1"/>
  <c r="C32325" i="29" s="1"/>
  <c r="C32326" i="29" s="1"/>
  <c r="C32327" i="29" s="1"/>
  <c r="C32328" i="29" s="1"/>
  <c r="C32329" i="29" s="1"/>
  <c r="C32330" i="29" s="1"/>
  <c r="C32331" i="29" s="1"/>
  <c r="C32332" i="29" s="1"/>
  <c r="C32333" i="29" s="1"/>
  <c r="C32334" i="29" s="1"/>
  <c r="C32335" i="29" s="1"/>
  <c r="C32336" i="29" s="1"/>
  <c r="C32337" i="29" s="1"/>
  <c r="C32338" i="29" s="1"/>
  <c r="C32339" i="29" s="1"/>
  <c r="C32340" i="29" s="1"/>
  <c r="C32341" i="29" s="1"/>
  <c r="C32342" i="29" s="1"/>
  <c r="C32343" i="29" s="1"/>
  <c r="C32344" i="29" s="1"/>
  <c r="C32345" i="29" s="1"/>
  <c r="C32346" i="29" s="1"/>
  <c r="C32347" i="29" s="1"/>
  <c r="C32348" i="29" s="1"/>
  <c r="C32349" i="29" s="1"/>
  <c r="C32350" i="29" s="1"/>
  <c r="C32351" i="29" s="1"/>
  <c r="C32352" i="29" s="1"/>
  <c r="C32353" i="29" s="1"/>
  <c r="C32354" i="29" s="1"/>
  <c r="C32355" i="29" s="1"/>
  <c r="C32356" i="29" s="1"/>
  <c r="C32357" i="29" s="1"/>
  <c r="C32358" i="29" s="1"/>
  <c r="C32359" i="29" s="1"/>
  <c r="C32360" i="29" s="1"/>
  <c r="C32361" i="29" s="1"/>
  <c r="C32362" i="29" s="1"/>
  <c r="C32363" i="29" s="1"/>
  <c r="C32364" i="29" s="1"/>
  <c r="C32365" i="29" s="1"/>
  <c r="C32366" i="29" s="1"/>
  <c r="C32367" i="29" s="1"/>
  <c r="C32368" i="29" s="1"/>
  <c r="C32369" i="29" s="1"/>
  <c r="C32370" i="29" s="1"/>
  <c r="C32371" i="29" s="1"/>
  <c r="C32372" i="29" s="1"/>
  <c r="C32373" i="29" s="1"/>
  <c r="C32374" i="29" s="1"/>
  <c r="C32375" i="29" s="1"/>
  <c r="C32376" i="29" s="1"/>
  <c r="C32377" i="29" s="1"/>
  <c r="C32378" i="29" s="1"/>
  <c r="C32379" i="29" s="1"/>
  <c r="C32380" i="29" s="1"/>
  <c r="C32381" i="29" s="1"/>
  <c r="C32382" i="29" s="1"/>
  <c r="C32383" i="29" s="1"/>
  <c r="C32384" i="29" s="1"/>
  <c r="C32385" i="29" s="1"/>
  <c r="C32386" i="29" s="1"/>
  <c r="C32387" i="29" s="1"/>
  <c r="C32388" i="29" s="1"/>
  <c r="C32389" i="29" s="1"/>
  <c r="C32390" i="29" s="1"/>
  <c r="C32391" i="29" s="1"/>
  <c r="C32392" i="29" s="1"/>
  <c r="C32393" i="29" s="1"/>
  <c r="C32394" i="29" s="1"/>
  <c r="C32395" i="29" s="1"/>
  <c r="C32396" i="29" s="1"/>
  <c r="C32397" i="29" s="1"/>
  <c r="C32398" i="29" s="1"/>
  <c r="C32399" i="29" s="1"/>
  <c r="C32400" i="29" s="1"/>
  <c r="C32401" i="29" s="1"/>
  <c r="C32402" i="29" s="1"/>
  <c r="C32403" i="29" s="1"/>
  <c r="C32404" i="29" s="1"/>
  <c r="C32405" i="29" s="1"/>
  <c r="C32406" i="29" s="1"/>
  <c r="C32407" i="29" s="1"/>
  <c r="C32408" i="29" s="1"/>
  <c r="C32409" i="29" s="1"/>
  <c r="C32410" i="29" s="1"/>
  <c r="C32411" i="29" s="1"/>
  <c r="C32412" i="29" s="1"/>
  <c r="C32413" i="29" s="1"/>
  <c r="C32414" i="29" s="1"/>
  <c r="C32415" i="29" s="1"/>
  <c r="C32416" i="29" s="1"/>
  <c r="C32417" i="29" s="1"/>
  <c r="C32418" i="29" s="1"/>
  <c r="C32419" i="29" s="1"/>
  <c r="C32420" i="29" s="1"/>
  <c r="C32421" i="29" s="1"/>
  <c r="C32422" i="29" s="1"/>
  <c r="C32423" i="29" s="1"/>
  <c r="C32424" i="29" s="1"/>
  <c r="C32425" i="29" s="1"/>
  <c r="C32426" i="29" s="1"/>
  <c r="C32427" i="29" s="1"/>
  <c r="C32428" i="29" s="1"/>
  <c r="C32429" i="29" s="1"/>
  <c r="C32430" i="29" s="1"/>
  <c r="C32431" i="29" s="1"/>
  <c r="C32432" i="29" s="1"/>
  <c r="C32433" i="29" s="1"/>
  <c r="C32434" i="29" s="1"/>
  <c r="C32435" i="29" s="1"/>
  <c r="C32436" i="29" s="1"/>
  <c r="C32437" i="29" s="1"/>
  <c r="C32438" i="29" s="1"/>
  <c r="C32439" i="29" s="1"/>
  <c r="C32440" i="29" s="1"/>
  <c r="C32441" i="29" s="1"/>
  <c r="C32442" i="29" s="1"/>
  <c r="C32443" i="29" s="1"/>
  <c r="C32444" i="29" s="1"/>
  <c r="C32445" i="29" s="1"/>
  <c r="C32446" i="29" s="1"/>
  <c r="C32447" i="29" s="1"/>
  <c r="C32448" i="29" s="1"/>
  <c r="C32449" i="29" s="1"/>
  <c r="C32450" i="29" s="1"/>
  <c r="C32451" i="29" s="1"/>
  <c r="C32452" i="29" s="1"/>
  <c r="C32453" i="29" s="1"/>
  <c r="C32454" i="29" s="1"/>
  <c r="C32455" i="29" s="1"/>
  <c r="C32456" i="29" s="1"/>
  <c r="C32457" i="29" s="1"/>
  <c r="C32458" i="29" s="1"/>
  <c r="C32459" i="29" s="1"/>
  <c r="C32460" i="29" s="1"/>
  <c r="C32461" i="29" s="1"/>
  <c r="C32462" i="29" s="1"/>
  <c r="C32463" i="29" s="1"/>
  <c r="C32464" i="29" s="1"/>
  <c r="C32465" i="29" s="1"/>
  <c r="C32466" i="29" s="1"/>
  <c r="C32467" i="29" s="1"/>
  <c r="C32468" i="29" s="1"/>
  <c r="C32469" i="29" s="1"/>
  <c r="C32470" i="29" s="1"/>
  <c r="C32471" i="29" s="1"/>
  <c r="C32472" i="29" s="1"/>
  <c r="C32473" i="29" s="1"/>
  <c r="C32474" i="29" s="1"/>
  <c r="C32475" i="29" s="1"/>
  <c r="C32476" i="29" s="1"/>
  <c r="C32477" i="29" s="1"/>
  <c r="C32478" i="29" s="1"/>
  <c r="C32479" i="29" s="1"/>
  <c r="C32480" i="29" s="1"/>
  <c r="C32481" i="29" s="1"/>
  <c r="C32482" i="29" s="1"/>
  <c r="C32483" i="29" s="1"/>
  <c r="C32484" i="29" s="1"/>
  <c r="C32485" i="29" s="1"/>
  <c r="C32486" i="29" s="1"/>
  <c r="C32487" i="29" s="1"/>
  <c r="C32488" i="29" s="1"/>
  <c r="C32489" i="29" s="1"/>
  <c r="C32490" i="29" s="1"/>
  <c r="C32491" i="29" s="1"/>
  <c r="C32492" i="29" s="1"/>
  <c r="C32493" i="29" s="1"/>
  <c r="C32494" i="29" s="1"/>
  <c r="C32495" i="29" s="1"/>
  <c r="C32496" i="29" s="1"/>
  <c r="C32497" i="29" s="1"/>
  <c r="C32498" i="29" s="1"/>
  <c r="C32499" i="29" s="1"/>
  <c r="C32500" i="29" s="1"/>
  <c r="C32501" i="29" s="1"/>
  <c r="C32502" i="29" s="1"/>
  <c r="C32503" i="29" s="1"/>
  <c r="C32504" i="29" s="1"/>
  <c r="C32505" i="29" s="1"/>
  <c r="C32506" i="29" s="1"/>
  <c r="C32507" i="29" s="1"/>
  <c r="C32508" i="29" s="1"/>
  <c r="C32509" i="29" s="1"/>
  <c r="C32510" i="29" s="1"/>
  <c r="C32511" i="29" s="1"/>
  <c r="C32512" i="29" s="1"/>
  <c r="C32513" i="29" s="1"/>
  <c r="C32514" i="29" s="1"/>
  <c r="C32515" i="29" s="1"/>
  <c r="C32516" i="29" s="1"/>
  <c r="C32517" i="29" s="1"/>
  <c r="C32518" i="29" s="1"/>
  <c r="C32519" i="29" s="1"/>
  <c r="C32520" i="29" s="1"/>
  <c r="C32521" i="29" s="1"/>
  <c r="C32522" i="29" s="1"/>
  <c r="C32523" i="29" s="1"/>
  <c r="C32524" i="29" s="1"/>
  <c r="C32525" i="29" s="1"/>
  <c r="C32526" i="29" s="1"/>
  <c r="C32527" i="29" s="1"/>
  <c r="C32528" i="29" s="1"/>
  <c r="C32529" i="29" s="1"/>
  <c r="C32530" i="29" s="1"/>
  <c r="C32531" i="29" s="1"/>
  <c r="C32532" i="29" s="1"/>
  <c r="D32514" i="29"/>
  <c r="D32515" i="29" s="1"/>
  <c r="D32516" i="29" s="1"/>
  <c r="D32517" i="29" s="1"/>
  <c r="D32518" i="29" s="1"/>
  <c r="D32519" i="29" s="1"/>
  <c r="D32520" i="29" s="1"/>
  <c r="D32521" i="29" s="1"/>
  <c r="D32522" i="29" s="1"/>
  <c r="D32523" i="29" s="1"/>
  <c r="D32524" i="29" s="1"/>
  <c r="D32525" i="29" s="1"/>
  <c r="D32526" i="29" s="1"/>
  <c r="D32527" i="29" s="1"/>
  <c r="D32528" i="29" s="1"/>
  <c r="D32529" i="29" s="1"/>
  <c r="D32530" i="29" s="1"/>
  <c r="D32531" i="29" s="1"/>
  <c r="D32532" i="29" s="1"/>
  <c r="D32533" i="29" s="1"/>
  <c r="D32534" i="29" s="1"/>
  <c r="D32535" i="29" s="1"/>
  <c r="D32536" i="29" s="1"/>
  <c r="D32537" i="29" s="1"/>
  <c r="D32538" i="29" s="1"/>
  <c r="D32539" i="29" s="1"/>
  <c r="D32540" i="29" s="1"/>
  <c r="D32541" i="29" s="1"/>
  <c r="D32542" i="29" s="1"/>
  <c r="D32543" i="29" s="1"/>
  <c r="D32544" i="29" s="1"/>
  <c r="D32545" i="29" s="1"/>
  <c r="D32546" i="29" s="1"/>
  <c r="D32547" i="29" s="1"/>
  <c r="D32548" i="29" s="1"/>
  <c r="D32549" i="29" s="1"/>
  <c r="D32550" i="29" s="1"/>
  <c r="D32551" i="29" s="1"/>
  <c r="D32552" i="29" s="1"/>
  <c r="D32553" i="29" s="1"/>
  <c r="D32554" i="29" s="1"/>
  <c r="D32555" i="29" s="1"/>
  <c r="D32556" i="29" s="1"/>
  <c r="D32557" i="29" s="1"/>
  <c r="D32558" i="29" s="1"/>
  <c r="D32559" i="29" s="1"/>
  <c r="D32560" i="29" s="1"/>
  <c r="D32561" i="29" s="1"/>
  <c r="D32562" i="29" s="1"/>
  <c r="D32563" i="29" s="1"/>
  <c r="D32564" i="29" s="1"/>
  <c r="D32565" i="29" s="1"/>
  <c r="D32566" i="29" s="1"/>
  <c r="D32567" i="29" s="1"/>
  <c r="D32568" i="29" s="1"/>
  <c r="D32569" i="29" s="1"/>
  <c r="D32570" i="29" s="1"/>
  <c r="D32571" i="29" s="1"/>
  <c r="D32572" i="29" s="1"/>
  <c r="D32573" i="29" s="1"/>
  <c r="D32574" i="29" s="1"/>
  <c r="D32575" i="29" s="1"/>
  <c r="D32576" i="29" s="1"/>
  <c r="D32577" i="29" s="1"/>
  <c r="D32578" i="29" s="1"/>
  <c r="D32579" i="29" s="1"/>
  <c r="D32580" i="29" s="1"/>
  <c r="D32581" i="29" s="1"/>
  <c r="D32582" i="29" s="1"/>
  <c r="D32583" i="29" s="1"/>
  <c r="D32584" i="29" s="1"/>
  <c r="D32585" i="29" s="1"/>
  <c r="D32586" i="29" s="1"/>
  <c r="D32587" i="29" s="1"/>
  <c r="D32588" i="29" s="1"/>
  <c r="D32589" i="29" s="1"/>
  <c r="D32590" i="29" s="1"/>
  <c r="D32591" i="29" s="1"/>
  <c r="D32592" i="29" s="1"/>
  <c r="D32593" i="29" s="1"/>
  <c r="D32594" i="29" s="1"/>
  <c r="D32595" i="29" s="1"/>
  <c r="D32596" i="29" s="1"/>
  <c r="D32597" i="29" s="1"/>
  <c r="D32598" i="29" s="1"/>
  <c r="D32599" i="29" s="1"/>
  <c r="D32600" i="29" s="1"/>
  <c r="D32601" i="29" s="1"/>
  <c r="D32602" i="29" s="1"/>
  <c r="D32603" i="29" s="1"/>
  <c r="D32604" i="29" s="1"/>
  <c r="D32605" i="29" s="1"/>
  <c r="D32606" i="29" s="1"/>
  <c r="D32607" i="29" s="1"/>
  <c r="D32608" i="29" s="1"/>
  <c r="D32609" i="29" s="1"/>
  <c r="D32610" i="29" s="1"/>
  <c r="D32611" i="29" s="1"/>
  <c r="D32612" i="29" s="1"/>
  <c r="D32613" i="29" s="1"/>
  <c r="D32614" i="29" s="1"/>
  <c r="D32615" i="29" s="1"/>
  <c r="D32616" i="29" s="1"/>
  <c r="D32617" i="29" s="1"/>
  <c r="D32618" i="29" s="1"/>
  <c r="D32619" i="29" s="1"/>
  <c r="D32620" i="29" s="1"/>
  <c r="D32621" i="29" s="1"/>
  <c r="D32622" i="29" s="1"/>
  <c r="D32623" i="29" s="1"/>
  <c r="D32624" i="29" s="1"/>
  <c r="D32625" i="29" s="1"/>
  <c r="D32626" i="29" s="1"/>
  <c r="D32627" i="29" s="1"/>
  <c r="D32628" i="29" s="1"/>
  <c r="D32629" i="29" s="1"/>
  <c r="D32630" i="29" s="1"/>
  <c r="D32631" i="29" s="1"/>
  <c r="D32632" i="29" s="1"/>
  <c r="D32633" i="29" s="1"/>
  <c r="D32634" i="29" s="1"/>
  <c r="D32635" i="29" s="1"/>
  <c r="D32636" i="29" s="1"/>
  <c r="D32637" i="29" s="1"/>
  <c r="D32638" i="29" s="1"/>
  <c r="D32639" i="29" s="1"/>
  <c r="D32640" i="29" s="1"/>
  <c r="D32641" i="29" s="1"/>
  <c r="D32642" i="29" s="1"/>
  <c r="D32643" i="29" s="1"/>
  <c r="D32644" i="29" s="1"/>
  <c r="D32645" i="29" s="1"/>
  <c r="D32646" i="29" s="1"/>
  <c r="D32647" i="29" s="1"/>
  <c r="D32648" i="29" s="1"/>
  <c r="D32649" i="29" s="1"/>
  <c r="D32650" i="29" s="1"/>
  <c r="D32651" i="29" s="1"/>
  <c r="D32652" i="29" s="1"/>
  <c r="D32653" i="29" s="1"/>
  <c r="D32654" i="29" s="1"/>
  <c r="D32655" i="29" s="1"/>
  <c r="D32656" i="29" s="1"/>
  <c r="D32657" i="29" s="1"/>
  <c r="D32658" i="29" s="1"/>
  <c r="D32659" i="29" s="1"/>
  <c r="D32660" i="29" s="1"/>
  <c r="D32661" i="29" s="1"/>
  <c r="D32662" i="29" s="1"/>
  <c r="D32663" i="29" s="1"/>
  <c r="D32664" i="29" s="1"/>
  <c r="D32665" i="29" s="1"/>
  <c r="D32666" i="29" s="1"/>
  <c r="D32667" i="29" s="1"/>
  <c r="D32668" i="29" s="1"/>
  <c r="D32669" i="29" s="1"/>
  <c r="D32670" i="29" s="1"/>
  <c r="D32671" i="29" s="1"/>
  <c r="D32672" i="29" s="1"/>
  <c r="D32673" i="29" s="1"/>
  <c r="D32674" i="29" s="1"/>
  <c r="D32675" i="29" s="1"/>
  <c r="D32676" i="29" s="1"/>
  <c r="D32677" i="29" s="1"/>
  <c r="D32678" i="29" s="1"/>
  <c r="D32679" i="29" s="1"/>
  <c r="D32680" i="29" s="1"/>
  <c r="D32681" i="29" s="1"/>
  <c r="D32682" i="29" s="1"/>
  <c r="D32683" i="29" s="1"/>
  <c r="D32684" i="29" s="1"/>
  <c r="D32685" i="29" s="1"/>
  <c r="D32686" i="29" s="1"/>
  <c r="D32687" i="29" s="1"/>
  <c r="D32688" i="29" s="1"/>
  <c r="D32689" i="29" s="1"/>
  <c r="D32690" i="29" s="1"/>
  <c r="D32691" i="29" s="1"/>
  <c r="D32692" i="29" s="1"/>
  <c r="D32693" i="29" s="1"/>
  <c r="D32694" i="29" s="1"/>
  <c r="D32695" i="29" s="1"/>
  <c r="D32696" i="29" s="1"/>
  <c r="D32697" i="29" s="1"/>
  <c r="D32698" i="29" s="1"/>
  <c r="D32699" i="29" s="1"/>
  <c r="D32700" i="29" s="1"/>
  <c r="D32701" i="29" s="1"/>
  <c r="D32702" i="29" s="1"/>
  <c r="D32703" i="29" s="1"/>
  <c r="D32704" i="29" s="1"/>
  <c r="D32705" i="29" s="1"/>
  <c r="D32706" i="29" s="1"/>
  <c r="D32707" i="29" s="1"/>
  <c r="D32708" i="29" s="1"/>
  <c r="D32709" i="29" s="1"/>
  <c r="D32710" i="29" s="1"/>
  <c r="D32711" i="29" s="1"/>
  <c r="D32712" i="29" s="1"/>
  <c r="D32713" i="29" s="1"/>
  <c r="D32714" i="29" s="1"/>
  <c r="D32715" i="29" s="1"/>
  <c r="D32716" i="29" s="1"/>
  <c r="D32717" i="29" s="1"/>
  <c r="D32718" i="29" s="1"/>
  <c r="D32719" i="29" s="1"/>
  <c r="D32720" i="29" s="1"/>
  <c r="D32721" i="29" s="1"/>
  <c r="D32722" i="29" s="1"/>
  <c r="D32723" i="29" s="1"/>
  <c r="D32724" i="29" s="1"/>
  <c r="D32725" i="29" s="1"/>
  <c r="D32726" i="29" s="1"/>
  <c r="D32727" i="29" s="1"/>
  <c r="D32728" i="29" s="1"/>
  <c r="D32729" i="29" s="1"/>
  <c r="D32730" i="29" s="1"/>
  <c r="D32731" i="29" s="1"/>
  <c r="D32732" i="29" s="1"/>
  <c r="D32733" i="29" s="1"/>
  <c r="D32734" i="29" s="1"/>
  <c r="D32735" i="29" s="1"/>
  <c r="D32736" i="29" s="1"/>
  <c r="D32737" i="29" s="1"/>
  <c r="D32738" i="29" s="1"/>
  <c r="D32739" i="29" s="1"/>
  <c r="D32740" i="29" s="1"/>
  <c r="D32741" i="29" s="1"/>
  <c r="D32742" i="29" s="1"/>
  <c r="D32743" i="29" s="1"/>
  <c r="D32744" i="29" s="1"/>
  <c r="D32745" i="29" s="1"/>
  <c r="D32746" i="29" s="1"/>
  <c r="D32747" i="29" s="1"/>
  <c r="D32748" i="29" s="1"/>
  <c r="D32749" i="29" s="1"/>
  <c r="D32750" i="29" s="1"/>
  <c r="D32751" i="29" s="1"/>
  <c r="D32752" i="29" s="1"/>
  <c r="D32753" i="29" s="1"/>
  <c r="D32754" i="29" s="1"/>
  <c r="D32755" i="29" s="1"/>
  <c r="D32756" i="29" s="1"/>
  <c r="D32757" i="29" s="1"/>
  <c r="D32758" i="29" s="1"/>
  <c r="D32759" i="29" s="1"/>
  <c r="D32760" i="29" s="1"/>
  <c r="D32761" i="29" s="1"/>
  <c r="D32762" i="29" s="1"/>
  <c r="D32763" i="29" s="1"/>
  <c r="D32764" i="29" s="1"/>
  <c r="D32765" i="29" s="1"/>
  <c r="D32766" i="29" s="1"/>
  <c r="D32767" i="29" s="1"/>
  <c r="D32768" i="29" s="1"/>
  <c r="D32769" i="29" s="1"/>
  <c r="D32770" i="29" s="1"/>
  <c r="D32771" i="29" s="1"/>
  <c r="D32772" i="29" s="1"/>
  <c r="D32773" i="29" s="1"/>
  <c r="D32774" i="29" s="1"/>
  <c r="D32775" i="29" s="1"/>
  <c r="D32776" i="29" s="1"/>
  <c r="D32777" i="29" s="1"/>
  <c r="D32778" i="29" s="1"/>
  <c r="D32779" i="29" s="1"/>
  <c r="D32780" i="29" s="1"/>
  <c r="D32781" i="29" s="1"/>
  <c r="D32782" i="29" s="1"/>
  <c r="D32783" i="29" s="1"/>
  <c r="D32784" i="29" s="1"/>
  <c r="D32785" i="29" s="1"/>
  <c r="D32786" i="29" s="1"/>
  <c r="D32787" i="29" s="1"/>
  <c r="D32788" i="29" s="1"/>
  <c r="D32789" i="29" s="1"/>
  <c r="D32790" i="29" s="1"/>
  <c r="D32791" i="29" s="1"/>
  <c r="D32792" i="29" s="1"/>
  <c r="D32793" i="29" s="1"/>
  <c r="D32794" i="29" s="1"/>
  <c r="D32795" i="29" s="1"/>
  <c r="D32796" i="29" s="1"/>
  <c r="D32797" i="29" s="1"/>
  <c r="D32798" i="29" s="1"/>
  <c r="D32799" i="29" s="1"/>
  <c r="D32800" i="29" s="1"/>
  <c r="D32801" i="29" s="1"/>
  <c r="D32802" i="29" s="1"/>
  <c r="D32803" i="29" s="1"/>
  <c r="D32804" i="29" s="1"/>
  <c r="D32805" i="29" s="1"/>
  <c r="D32806" i="29" s="1"/>
  <c r="D32807" i="29" s="1"/>
  <c r="D32808" i="29" s="1"/>
  <c r="D32809" i="29" s="1"/>
  <c r="D32810" i="29" s="1"/>
  <c r="D32811" i="29" s="1"/>
  <c r="D32812" i="29" s="1"/>
  <c r="D32813" i="29" s="1"/>
  <c r="D32814" i="29" s="1"/>
  <c r="D32815" i="29" s="1"/>
  <c r="D32816" i="29" s="1"/>
  <c r="D32817" i="29" s="1"/>
  <c r="D32818" i="29" s="1"/>
  <c r="D32819" i="29" s="1"/>
  <c r="D32820" i="29" s="1"/>
  <c r="D32821" i="29" s="1"/>
  <c r="D32822" i="29" s="1"/>
  <c r="D32823" i="29" s="1"/>
  <c r="D32824" i="29" s="1"/>
  <c r="D32825" i="29" s="1"/>
  <c r="D32826" i="29" s="1"/>
  <c r="D32827" i="29" s="1"/>
  <c r="D32828" i="29" s="1"/>
  <c r="D32829" i="29" s="1"/>
  <c r="D32830" i="29" s="1"/>
  <c r="D32831" i="29" s="1"/>
  <c r="D32832" i="29" s="1"/>
  <c r="D32833" i="29" s="1"/>
  <c r="D32834" i="29" s="1"/>
  <c r="D32835" i="29" s="1"/>
  <c r="D32836" i="29" s="1"/>
  <c r="D32837" i="29" s="1"/>
  <c r="D32838" i="29" s="1"/>
  <c r="D32839" i="29" s="1"/>
  <c r="D32840" i="29" s="1"/>
  <c r="D32841" i="29" s="1"/>
  <c r="D32842" i="29" s="1"/>
  <c r="D32843" i="29" s="1"/>
  <c r="D32844" i="29" s="1"/>
  <c r="D32845" i="29" s="1"/>
  <c r="D32846" i="29" s="1"/>
  <c r="D32847" i="29" s="1"/>
  <c r="D32848" i="29" s="1"/>
  <c r="D32849" i="29" s="1"/>
  <c r="D32850" i="29" s="1"/>
  <c r="D32851" i="29" s="1"/>
  <c r="D32852" i="29" s="1"/>
  <c r="D32853" i="29" s="1"/>
  <c r="D32854" i="29" s="1"/>
  <c r="D32855" i="29" s="1"/>
  <c r="D32856" i="29" s="1"/>
  <c r="D32857" i="29" s="1"/>
  <c r="D32858" i="29" s="1"/>
  <c r="D32859" i="29" s="1"/>
  <c r="D32860" i="29" s="1"/>
  <c r="D32861" i="29" s="1"/>
  <c r="D32862" i="29" s="1"/>
  <c r="D32863" i="29" s="1"/>
  <c r="D32864" i="29" s="1"/>
  <c r="D32865" i="29" s="1"/>
  <c r="D32866" i="29" s="1"/>
  <c r="D32867" i="29" s="1"/>
  <c r="D32868" i="29" s="1"/>
  <c r="D32869" i="29" s="1"/>
  <c r="D32870" i="29" s="1"/>
  <c r="D32871" i="29" s="1"/>
  <c r="D32872" i="29" s="1"/>
  <c r="D32873" i="29" s="1"/>
  <c r="D32874" i="29" s="1"/>
  <c r="D32875" i="29" s="1"/>
  <c r="D32876" i="29" s="1"/>
  <c r="D32877" i="29" s="1"/>
  <c r="B32534" i="29"/>
  <c r="B32535" i="29" s="1"/>
  <c r="B32536" i="29" s="1"/>
  <c r="B32537" i="29" s="1"/>
  <c r="B32538" i="29" s="1"/>
  <c r="B32539" i="29" s="1"/>
  <c r="B32540" i="29" s="1"/>
  <c r="B32541" i="29" s="1"/>
  <c r="B32542" i="29" s="1"/>
  <c r="B32543" i="29" s="1"/>
  <c r="B32544" i="29" s="1"/>
  <c r="B32545" i="29" s="1"/>
  <c r="B32546" i="29" s="1"/>
  <c r="B32547" i="29" s="1"/>
  <c r="B32548" i="29" s="1"/>
  <c r="B32549" i="29" s="1"/>
  <c r="B32550" i="29" s="1"/>
  <c r="B32551" i="29" s="1"/>
  <c r="B32552" i="29" s="1"/>
  <c r="B32553" i="29" s="1"/>
  <c r="B32554" i="29" s="1"/>
  <c r="B32555" i="29" s="1"/>
  <c r="B32556" i="29" s="1"/>
  <c r="B32557" i="29" s="1"/>
  <c r="B32558" i="29" s="1"/>
  <c r="B32559" i="29" s="1"/>
  <c r="B32560" i="29" s="1"/>
  <c r="B32561" i="29" s="1"/>
  <c r="B32562" i="29" s="1"/>
  <c r="B32563" i="29" s="1"/>
  <c r="B32564" i="29" s="1"/>
  <c r="B32565" i="29" s="1"/>
  <c r="B32566" i="29" s="1"/>
  <c r="B32567" i="29" s="1"/>
  <c r="B32568" i="29" s="1"/>
  <c r="B32569" i="29" s="1"/>
  <c r="B32570" i="29" s="1"/>
  <c r="B32571" i="29" s="1"/>
  <c r="B32572" i="29" s="1"/>
  <c r="B32573" i="29" s="1"/>
  <c r="B32574" i="29" s="1"/>
  <c r="B32575" i="29" s="1"/>
  <c r="B32576" i="29" s="1"/>
  <c r="B32577" i="29" s="1"/>
  <c r="B32578" i="29" s="1"/>
  <c r="B32579" i="29" s="1"/>
  <c r="B32580" i="29" s="1"/>
  <c r="B32581" i="29" s="1"/>
  <c r="B32582" i="29" s="1"/>
  <c r="B32583" i="29" s="1"/>
  <c r="B32584" i="29" s="1"/>
  <c r="B32585" i="29" s="1"/>
  <c r="B32586" i="29" s="1"/>
  <c r="B32587" i="29" s="1"/>
  <c r="B32588" i="29" s="1"/>
  <c r="B32589" i="29" s="1"/>
  <c r="B32590" i="29" s="1"/>
  <c r="B32591" i="29" s="1"/>
  <c r="B32592" i="29" s="1"/>
  <c r="B32593" i="29" s="1"/>
  <c r="B32594" i="29" s="1"/>
  <c r="B32595" i="29" s="1"/>
  <c r="B32596" i="29" s="1"/>
  <c r="B32597" i="29" s="1"/>
  <c r="B32598" i="29" s="1"/>
  <c r="B32599" i="29" s="1"/>
  <c r="B32600" i="29" s="1"/>
  <c r="B32601" i="29" s="1"/>
  <c r="B32602" i="29" s="1"/>
  <c r="B32603" i="29" s="1"/>
  <c r="B32604" i="29" s="1"/>
  <c r="B32605" i="29" s="1"/>
  <c r="B32606" i="29" s="1"/>
  <c r="B32607" i="29" s="1"/>
  <c r="B32608" i="29" s="1"/>
  <c r="B32609" i="29" s="1"/>
  <c r="B32610" i="29" s="1"/>
  <c r="B32611" i="29" s="1"/>
  <c r="B32612" i="29" s="1"/>
  <c r="B32613" i="29" s="1"/>
  <c r="B32614" i="29" s="1"/>
  <c r="B32615" i="29" s="1"/>
  <c r="B32616" i="29" s="1"/>
  <c r="B32617" i="29" s="1"/>
  <c r="B32618" i="29" s="1"/>
  <c r="B32619" i="29" s="1"/>
  <c r="B32620" i="29" s="1"/>
  <c r="B32621" i="29" s="1"/>
  <c r="B32622" i="29" s="1"/>
  <c r="B32623" i="29" s="1"/>
  <c r="B32624" i="29" s="1"/>
  <c r="B32625" i="29" s="1"/>
  <c r="B32626" i="29" s="1"/>
  <c r="B32627" i="29" s="1"/>
  <c r="B32628" i="29" s="1"/>
  <c r="B32629" i="29" s="1"/>
  <c r="B32630" i="29" s="1"/>
  <c r="B32631" i="29" s="1"/>
  <c r="B32632" i="29" s="1"/>
  <c r="B32633" i="29" s="1"/>
  <c r="B32634" i="29" s="1"/>
  <c r="B32635" i="29" s="1"/>
  <c r="B32636" i="29" s="1"/>
  <c r="B32637" i="29" s="1"/>
  <c r="B32638" i="29" s="1"/>
  <c r="B32639" i="29" s="1"/>
  <c r="B32640" i="29" s="1"/>
  <c r="B32641" i="29" s="1"/>
  <c r="B32642" i="29" s="1"/>
  <c r="B32643" i="29" s="1"/>
  <c r="B32644" i="29" s="1"/>
  <c r="B32645" i="29" s="1"/>
  <c r="B32646" i="29" s="1"/>
  <c r="B32647" i="29" s="1"/>
  <c r="B32648" i="29" s="1"/>
  <c r="B32649" i="29" s="1"/>
  <c r="B32650" i="29" s="1"/>
  <c r="B32651" i="29" s="1"/>
  <c r="B32652" i="29" s="1"/>
  <c r="B32653" i="29" s="1"/>
  <c r="B32654" i="29" s="1"/>
  <c r="B32655" i="29" s="1"/>
  <c r="B32656" i="29" s="1"/>
  <c r="B32657" i="29" s="1"/>
  <c r="B32658" i="29" s="1"/>
  <c r="B32659" i="29" s="1"/>
  <c r="B32660" i="29" s="1"/>
  <c r="B32661" i="29" s="1"/>
  <c r="B32662" i="29" s="1"/>
  <c r="B32663" i="29" s="1"/>
  <c r="B32664" i="29" s="1"/>
  <c r="B32665" i="29" s="1"/>
  <c r="B32666" i="29" s="1"/>
  <c r="B32667" i="29" s="1"/>
  <c r="B32668" i="29" s="1"/>
  <c r="B32669" i="29" s="1"/>
  <c r="B32670" i="29" s="1"/>
  <c r="B32671" i="29" s="1"/>
  <c r="B32672" i="29" s="1"/>
  <c r="B32673" i="29" s="1"/>
  <c r="B32674" i="29" s="1"/>
  <c r="B32675" i="29" s="1"/>
  <c r="B32676" i="29" s="1"/>
  <c r="B32677" i="29" s="1"/>
  <c r="B32678" i="29" s="1"/>
  <c r="B32679" i="29" s="1"/>
  <c r="B32680" i="29" s="1"/>
  <c r="B32681" i="29" s="1"/>
  <c r="B32682" i="29" s="1"/>
  <c r="B32683" i="29" s="1"/>
  <c r="B32684" i="29" s="1"/>
  <c r="B32685" i="29" s="1"/>
  <c r="B32686" i="29" s="1"/>
  <c r="B32687" i="29" s="1"/>
  <c r="B32688" i="29" s="1"/>
  <c r="B32689" i="29" s="1"/>
  <c r="B32690" i="29" s="1"/>
  <c r="B32691" i="29" s="1"/>
  <c r="B32692" i="29" s="1"/>
  <c r="B32693" i="29" s="1"/>
  <c r="B32694" i="29" s="1"/>
  <c r="B32695" i="29" s="1"/>
  <c r="B32696" i="29" s="1"/>
  <c r="B32697" i="29" s="1"/>
  <c r="B32698" i="29" s="1"/>
  <c r="B32699" i="29" s="1"/>
  <c r="B32700" i="29" s="1"/>
  <c r="B32701" i="29" s="1"/>
  <c r="B32702" i="29" s="1"/>
  <c r="B32703" i="29" s="1"/>
  <c r="B32704" i="29" s="1"/>
  <c r="B32705" i="29" s="1"/>
  <c r="B32706" i="29" s="1"/>
  <c r="B32707" i="29" s="1"/>
  <c r="B32708" i="29" s="1"/>
  <c r="B32709" i="29" s="1"/>
  <c r="B32710" i="29" s="1"/>
  <c r="B32711" i="29" s="1"/>
  <c r="B32712" i="29" s="1"/>
  <c r="B32713" i="29" s="1"/>
  <c r="B32714" i="29" s="1"/>
  <c r="B32715" i="29" s="1"/>
  <c r="B32716" i="29" s="1"/>
  <c r="B32717" i="29" s="1"/>
  <c r="B32718" i="29" s="1"/>
  <c r="B32719" i="29" s="1"/>
  <c r="B32720" i="29" s="1"/>
  <c r="B32721" i="29" s="1"/>
  <c r="B32722" i="29" s="1"/>
  <c r="B32723" i="29" s="1"/>
  <c r="B32724" i="29" s="1"/>
  <c r="B32725" i="29" s="1"/>
  <c r="B32726" i="29" s="1"/>
  <c r="B32727" i="29" s="1"/>
  <c r="B32728" i="29" s="1"/>
  <c r="B32729" i="29" s="1"/>
  <c r="B32730" i="29" s="1"/>
  <c r="B32731" i="29" s="1"/>
  <c r="B32732" i="29" s="1"/>
  <c r="B32733" i="29" s="1"/>
  <c r="B32734" i="29" s="1"/>
  <c r="B32735" i="29" s="1"/>
  <c r="B32736" i="29" s="1"/>
  <c r="B32737" i="29" s="1"/>
  <c r="B32738" i="29" s="1"/>
  <c r="B32739" i="29" s="1"/>
  <c r="B32740" i="29" s="1"/>
  <c r="B32741" i="29" s="1"/>
  <c r="B32742" i="29" s="1"/>
  <c r="B32743" i="29" s="1"/>
  <c r="B32744" i="29" s="1"/>
  <c r="B32745" i="29" s="1"/>
  <c r="B32746" i="29" s="1"/>
  <c r="B32747" i="29" s="1"/>
  <c r="B32748" i="29" s="1"/>
  <c r="B32749" i="29" s="1"/>
  <c r="B32750" i="29" s="1"/>
  <c r="B32751" i="29" s="1"/>
  <c r="B32752" i="29" s="1"/>
  <c r="B32753" i="29" s="1"/>
  <c r="B32754" i="29" s="1"/>
  <c r="B32755" i="29" s="1"/>
  <c r="B32756" i="29" s="1"/>
  <c r="B32757" i="29" s="1"/>
  <c r="B32758" i="29" s="1"/>
  <c r="B32759" i="29" s="1"/>
  <c r="B32760" i="29" s="1"/>
  <c r="B32761" i="29" s="1"/>
  <c r="B32762" i="29" s="1"/>
  <c r="B32763" i="29" s="1"/>
  <c r="B32764" i="29" s="1"/>
  <c r="B32765" i="29" s="1"/>
  <c r="B32766" i="29" s="1"/>
  <c r="B32767" i="29" s="1"/>
  <c r="B32768" i="29" s="1"/>
  <c r="B32769" i="29" s="1"/>
  <c r="B32770" i="29" s="1"/>
  <c r="B32771" i="29" s="1"/>
  <c r="B32772" i="29" s="1"/>
  <c r="B32773" i="29" s="1"/>
  <c r="B32774" i="29" s="1"/>
  <c r="B32775" i="29" s="1"/>
  <c r="B32776" i="29" s="1"/>
  <c r="B32777" i="29" s="1"/>
  <c r="B32778" i="29" s="1"/>
  <c r="B32779" i="29" s="1"/>
  <c r="B32780" i="29" s="1"/>
  <c r="B32781" i="29" s="1"/>
  <c r="B32782" i="29" s="1"/>
  <c r="B32783" i="29" s="1"/>
  <c r="B32784" i="29" s="1"/>
  <c r="B32785" i="29" s="1"/>
  <c r="B32786" i="29" s="1"/>
  <c r="B32787" i="29" s="1"/>
  <c r="B32788" i="29" s="1"/>
  <c r="B32789" i="29" s="1"/>
  <c r="B32790" i="29" s="1"/>
  <c r="B32791" i="29" s="1"/>
  <c r="B32792" i="29" s="1"/>
  <c r="B32793" i="29" s="1"/>
  <c r="B32794" i="29" s="1"/>
  <c r="B32795" i="29" s="1"/>
  <c r="B32796" i="29" s="1"/>
  <c r="B32797" i="29" s="1"/>
  <c r="B32798" i="29" s="1"/>
  <c r="B32799" i="29" s="1"/>
  <c r="B32800" i="29" s="1"/>
  <c r="B32801" i="29" s="1"/>
  <c r="B32802" i="29" s="1"/>
  <c r="B32803" i="29" s="1"/>
  <c r="B32804" i="29" s="1"/>
  <c r="B32805" i="29" s="1"/>
  <c r="B32806" i="29" s="1"/>
  <c r="B32807" i="29" s="1"/>
  <c r="B32808" i="29" s="1"/>
  <c r="B32809" i="29" s="1"/>
  <c r="B32810" i="29" s="1"/>
  <c r="B32811" i="29" s="1"/>
  <c r="B32812" i="29" s="1"/>
  <c r="B32813" i="29" s="1"/>
  <c r="B32814" i="29" s="1"/>
  <c r="B32815" i="29" s="1"/>
  <c r="B32816" i="29" s="1"/>
  <c r="B32817" i="29" s="1"/>
  <c r="B32818" i="29" s="1"/>
  <c r="B32819" i="29" s="1"/>
  <c r="B32820" i="29" s="1"/>
  <c r="B32821" i="29" s="1"/>
  <c r="B32822" i="29" s="1"/>
  <c r="B32823" i="29" s="1"/>
  <c r="B32824" i="29" s="1"/>
  <c r="B32825" i="29" s="1"/>
  <c r="B32826" i="29" s="1"/>
  <c r="B32827" i="29" s="1"/>
  <c r="B32828" i="29" s="1"/>
  <c r="B32829" i="29" s="1"/>
  <c r="B32830" i="29" s="1"/>
  <c r="B32831" i="29" s="1"/>
  <c r="B32832" i="29" s="1"/>
  <c r="B32833" i="29" s="1"/>
  <c r="B32834" i="29" s="1"/>
  <c r="B32835" i="29" s="1"/>
  <c r="B32836" i="29" s="1"/>
  <c r="B32837" i="29" s="1"/>
  <c r="B32838" i="29" s="1"/>
  <c r="B32839" i="29" s="1"/>
  <c r="B32840" i="29" s="1"/>
  <c r="B32841" i="29" s="1"/>
  <c r="B32842" i="29" s="1"/>
  <c r="B32843" i="29" s="1"/>
  <c r="B32844" i="29" s="1"/>
  <c r="B32845" i="29" s="1"/>
  <c r="B32846" i="29" s="1"/>
  <c r="B32847" i="29" s="1"/>
  <c r="B32848" i="29" s="1"/>
  <c r="B32849" i="29" s="1"/>
  <c r="B32850" i="29" s="1"/>
  <c r="B32851" i="29" s="1"/>
  <c r="B32852" i="29" s="1"/>
  <c r="B32853" i="29" s="1"/>
  <c r="B32854" i="29" s="1"/>
  <c r="B32855" i="29" s="1"/>
  <c r="B32856" i="29" s="1"/>
  <c r="B32857" i="29" s="1"/>
  <c r="B32858" i="29" s="1"/>
  <c r="B32859" i="29" s="1"/>
  <c r="B32860" i="29" s="1"/>
  <c r="B32861" i="29" s="1"/>
  <c r="B32862" i="29" s="1"/>
  <c r="B32863" i="29" s="1"/>
  <c r="B32864" i="29" s="1"/>
  <c r="B32865" i="29" s="1"/>
  <c r="B32866" i="29" s="1"/>
  <c r="B32867" i="29" s="1"/>
  <c r="B32868" i="29" s="1"/>
  <c r="B32869" i="29" s="1"/>
  <c r="B32870" i="29" s="1"/>
  <c r="B32871" i="29" s="1"/>
  <c r="B32872" i="29" s="1"/>
  <c r="B32873" i="29" s="1"/>
  <c r="B32874" i="29" s="1"/>
  <c r="B32875" i="29" s="1"/>
  <c r="B32876" i="29" s="1"/>
  <c r="B32877" i="29" s="1"/>
  <c r="B32878" i="29" s="1"/>
  <c r="B32879" i="29" s="1"/>
  <c r="B32880" i="29" s="1"/>
  <c r="B32881" i="29" s="1"/>
  <c r="B32882" i="29" s="1"/>
  <c r="B32883" i="29" s="1"/>
  <c r="B32884" i="29" s="1"/>
  <c r="B32885" i="29" s="1"/>
  <c r="B32886" i="29" s="1"/>
  <c r="B32887" i="29" s="1"/>
  <c r="B32888" i="29" s="1"/>
  <c r="B32889" i="29" s="1"/>
  <c r="B32890" i="29" s="1"/>
  <c r="B32891" i="29" s="1"/>
  <c r="B32892" i="29" s="1"/>
  <c r="B32893" i="29" s="1"/>
  <c r="B32894" i="29" s="1"/>
  <c r="B32895" i="29" s="1"/>
  <c r="B32896" i="29" s="1"/>
  <c r="B32897" i="29" s="1"/>
  <c r="C32534" i="29"/>
  <c r="C32535" i="29" s="1"/>
  <c r="C32536" i="29" s="1"/>
  <c r="C32537" i="29" s="1"/>
  <c r="C32538" i="29" s="1"/>
  <c r="C32539" i="29" s="1"/>
  <c r="C32540" i="29" s="1"/>
  <c r="C32541" i="29" s="1"/>
  <c r="C32542" i="29" s="1"/>
  <c r="C32543" i="29" s="1"/>
  <c r="C32544" i="29" s="1"/>
  <c r="C32545" i="29" s="1"/>
  <c r="C32546" i="29" s="1"/>
  <c r="C32547" i="29" s="1"/>
  <c r="C32548" i="29" s="1"/>
  <c r="C32549" i="29" s="1"/>
  <c r="C32550" i="29" s="1"/>
  <c r="C32551" i="29" s="1"/>
  <c r="C32552" i="29" s="1"/>
  <c r="C32553" i="29" s="1"/>
  <c r="C32554" i="29" s="1"/>
  <c r="C32555" i="29" s="1"/>
  <c r="C32556" i="29" s="1"/>
  <c r="C32557" i="29" s="1"/>
  <c r="C32558" i="29" s="1"/>
  <c r="C32559" i="29" s="1"/>
  <c r="C32560" i="29" s="1"/>
  <c r="C32561" i="29" s="1"/>
  <c r="C32562" i="29" s="1"/>
  <c r="C32563" i="29" s="1"/>
  <c r="C32564" i="29" s="1"/>
  <c r="C32565" i="29" s="1"/>
  <c r="C32566" i="29" s="1"/>
  <c r="C32567" i="29" s="1"/>
  <c r="C32568" i="29" s="1"/>
  <c r="C32569" i="29" s="1"/>
  <c r="C32570" i="29" s="1"/>
  <c r="C32571" i="29" s="1"/>
  <c r="C32572" i="29" s="1"/>
  <c r="C32573" i="29" s="1"/>
  <c r="C32574" i="29" s="1"/>
  <c r="C32575" i="29" s="1"/>
  <c r="C32576" i="29" s="1"/>
  <c r="C32577" i="29" s="1"/>
  <c r="C32578" i="29" s="1"/>
  <c r="C32579" i="29" s="1"/>
  <c r="C32580" i="29" s="1"/>
  <c r="C32581" i="29" s="1"/>
  <c r="C32582" i="29" s="1"/>
  <c r="C32583" i="29" s="1"/>
  <c r="C32584" i="29" s="1"/>
  <c r="C32585" i="29" s="1"/>
  <c r="C32586" i="29" s="1"/>
  <c r="C32587" i="29" s="1"/>
  <c r="C32588" i="29" s="1"/>
  <c r="C32589" i="29" s="1"/>
  <c r="C32590" i="29" s="1"/>
  <c r="C32591" i="29" s="1"/>
  <c r="C32592" i="29" s="1"/>
  <c r="C32593" i="29" s="1"/>
  <c r="C32594" i="29" s="1"/>
  <c r="C32595" i="29" s="1"/>
  <c r="C32596" i="29" s="1"/>
  <c r="C32597" i="29" s="1"/>
  <c r="C32598" i="29" s="1"/>
  <c r="C32599" i="29" s="1"/>
  <c r="C32600" i="29" s="1"/>
  <c r="C32601" i="29" s="1"/>
  <c r="C32602" i="29" s="1"/>
  <c r="C32603" i="29" s="1"/>
  <c r="C32604" i="29" s="1"/>
  <c r="C32605" i="29" s="1"/>
  <c r="C32606" i="29" s="1"/>
  <c r="C32607" i="29" s="1"/>
  <c r="C32608" i="29" s="1"/>
  <c r="C32609" i="29" s="1"/>
  <c r="C32610" i="29" s="1"/>
  <c r="C32611" i="29" s="1"/>
  <c r="C32612" i="29" s="1"/>
  <c r="C32613" i="29" s="1"/>
  <c r="C32614" i="29" s="1"/>
  <c r="C32615" i="29" s="1"/>
  <c r="C32616" i="29" s="1"/>
  <c r="C32617" i="29" s="1"/>
  <c r="C32618" i="29" s="1"/>
  <c r="C32619" i="29" s="1"/>
  <c r="C32620" i="29" s="1"/>
  <c r="C32621" i="29" s="1"/>
  <c r="C32622" i="29" s="1"/>
  <c r="C32623" i="29" s="1"/>
  <c r="C32624" i="29" s="1"/>
  <c r="C32625" i="29" s="1"/>
  <c r="C32626" i="29" s="1"/>
  <c r="C32627" i="29" s="1"/>
  <c r="C32628" i="29" s="1"/>
  <c r="C32629" i="29" s="1"/>
  <c r="C32630" i="29" s="1"/>
  <c r="C32631" i="29" s="1"/>
  <c r="C32632" i="29" s="1"/>
  <c r="C32633" i="29" s="1"/>
  <c r="C32634" i="29" s="1"/>
  <c r="C32635" i="29" s="1"/>
  <c r="C32636" i="29" s="1"/>
  <c r="C32637" i="29" s="1"/>
  <c r="C32638" i="29" s="1"/>
  <c r="C32639" i="29" s="1"/>
  <c r="C32640" i="29" s="1"/>
  <c r="C32641" i="29" s="1"/>
  <c r="C32642" i="29" s="1"/>
  <c r="C32643" i="29" s="1"/>
  <c r="C32644" i="29" s="1"/>
  <c r="C32645" i="29" s="1"/>
  <c r="C32646" i="29" s="1"/>
  <c r="C32647" i="29" s="1"/>
  <c r="C32648" i="29" s="1"/>
  <c r="C32649" i="29" s="1"/>
  <c r="C32650" i="29" s="1"/>
  <c r="C32651" i="29" s="1"/>
  <c r="C32652" i="29" s="1"/>
  <c r="C32653" i="29" s="1"/>
  <c r="C32654" i="29" s="1"/>
  <c r="C32655" i="29" s="1"/>
  <c r="C32656" i="29" s="1"/>
  <c r="C32657" i="29" s="1"/>
  <c r="C32658" i="29" s="1"/>
  <c r="C32659" i="29" s="1"/>
  <c r="C32660" i="29" s="1"/>
  <c r="C32661" i="29" s="1"/>
  <c r="C32662" i="29" s="1"/>
  <c r="C32663" i="29" s="1"/>
  <c r="C32664" i="29" s="1"/>
  <c r="C32665" i="29" s="1"/>
  <c r="C32666" i="29" s="1"/>
  <c r="C32667" i="29" s="1"/>
  <c r="C32668" i="29" s="1"/>
  <c r="C32669" i="29" s="1"/>
  <c r="C32670" i="29" s="1"/>
  <c r="C32671" i="29" s="1"/>
  <c r="C32672" i="29" s="1"/>
  <c r="C32673" i="29" s="1"/>
  <c r="C32674" i="29" s="1"/>
  <c r="C32675" i="29" s="1"/>
  <c r="C32676" i="29" s="1"/>
  <c r="C32677" i="29" s="1"/>
  <c r="C32678" i="29" s="1"/>
  <c r="C32679" i="29" s="1"/>
  <c r="C32680" i="29" s="1"/>
  <c r="C32681" i="29" s="1"/>
  <c r="C32682" i="29" s="1"/>
  <c r="C32683" i="29" s="1"/>
  <c r="C32684" i="29" s="1"/>
  <c r="C32685" i="29" s="1"/>
  <c r="C32686" i="29" s="1"/>
  <c r="C32687" i="29" s="1"/>
  <c r="C32688" i="29" s="1"/>
  <c r="C32689" i="29" s="1"/>
  <c r="C32690" i="29" s="1"/>
  <c r="C32691" i="29" s="1"/>
  <c r="C32692" i="29" s="1"/>
  <c r="C32693" i="29" s="1"/>
  <c r="C32694" i="29" s="1"/>
  <c r="C32695" i="29" s="1"/>
  <c r="C32696" i="29" s="1"/>
  <c r="C32697" i="29" s="1"/>
  <c r="C32698" i="29" s="1"/>
  <c r="C32699" i="29" s="1"/>
  <c r="C32700" i="29" s="1"/>
  <c r="C32701" i="29" s="1"/>
  <c r="C32702" i="29" s="1"/>
  <c r="C32703" i="29" s="1"/>
  <c r="C32704" i="29" s="1"/>
  <c r="C32705" i="29" s="1"/>
  <c r="C32706" i="29" s="1"/>
  <c r="C32707" i="29" s="1"/>
  <c r="C32708" i="29" s="1"/>
  <c r="C32709" i="29" s="1"/>
  <c r="C32710" i="29" s="1"/>
  <c r="C32711" i="29" s="1"/>
  <c r="C32712" i="29" s="1"/>
  <c r="C32713" i="29" s="1"/>
  <c r="C32714" i="29" s="1"/>
  <c r="C32715" i="29" s="1"/>
  <c r="C32716" i="29" s="1"/>
  <c r="C32717" i="29" s="1"/>
  <c r="C32718" i="29" s="1"/>
  <c r="C32719" i="29" s="1"/>
  <c r="C32720" i="29" s="1"/>
  <c r="C32721" i="29" s="1"/>
  <c r="C32722" i="29" s="1"/>
  <c r="C32723" i="29" s="1"/>
  <c r="C32724" i="29" s="1"/>
  <c r="C32725" i="29" s="1"/>
  <c r="C32726" i="29" s="1"/>
  <c r="C32727" i="29" s="1"/>
  <c r="C32728" i="29" s="1"/>
  <c r="C32729" i="29" s="1"/>
  <c r="C32730" i="29" s="1"/>
  <c r="C32731" i="29" s="1"/>
  <c r="C32732" i="29" s="1"/>
  <c r="C32733" i="29" s="1"/>
  <c r="C32734" i="29" s="1"/>
  <c r="C32735" i="29" s="1"/>
  <c r="C32736" i="29" s="1"/>
  <c r="C32737" i="29" s="1"/>
  <c r="C32738" i="29" s="1"/>
  <c r="C32739" i="29" s="1"/>
  <c r="C32740" i="29" s="1"/>
  <c r="C32741" i="29" s="1"/>
  <c r="C32742" i="29" s="1"/>
  <c r="C32743" i="29" s="1"/>
  <c r="C32744" i="29" s="1"/>
  <c r="C32745" i="29" s="1"/>
  <c r="C32746" i="29" s="1"/>
  <c r="C32747" i="29" s="1"/>
  <c r="C32748" i="29" s="1"/>
  <c r="C32749" i="29" s="1"/>
  <c r="C32750" i="29" s="1"/>
  <c r="C32751" i="29" s="1"/>
  <c r="C32752" i="29" s="1"/>
  <c r="C32753" i="29" s="1"/>
  <c r="C32754" i="29" s="1"/>
  <c r="C32755" i="29" s="1"/>
  <c r="C32756" i="29" s="1"/>
  <c r="C32757" i="29" s="1"/>
  <c r="C32758" i="29" s="1"/>
  <c r="C32759" i="29" s="1"/>
  <c r="C32760" i="29" s="1"/>
  <c r="C32761" i="29" s="1"/>
  <c r="C32762" i="29" s="1"/>
  <c r="C32763" i="29" s="1"/>
  <c r="C32764" i="29" s="1"/>
  <c r="C32765" i="29" s="1"/>
  <c r="C32766" i="29" s="1"/>
  <c r="C32767" i="29" s="1"/>
  <c r="C32768" i="29" s="1"/>
  <c r="C32769" i="29" s="1"/>
  <c r="C32770" i="29" s="1"/>
  <c r="C32771" i="29" s="1"/>
  <c r="C32772" i="29" s="1"/>
  <c r="C32773" i="29" s="1"/>
  <c r="C32774" i="29" s="1"/>
  <c r="C32775" i="29" s="1"/>
  <c r="C32776" i="29" s="1"/>
  <c r="C32777" i="29" s="1"/>
  <c r="C32778" i="29" s="1"/>
  <c r="C32779" i="29" s="1"/>
  <c r="C32780" i="29" s="1"/>
  <c r="C32781" i="29" s="1"/>
  <c r="C32782" i="29" s="1"/>
  <c r="C32783" i="29" s="1"/>
  <c r="C32784" i="29" s="1"/>
  <c r="C32785" i="29" s="1"/>
  <c r="C32786" i="29" s="1"/>
  <c r="C32787" i="29" s="1"/>
  <c r="C32788" i="29" s="1"/>
  <c r="C32789" i="29" s="1"/>
  <c r="C32790" i="29" s="1"/>
  <c r="C32791" i="29" s="1"/>
  <c r="C32792" i="29" s="1"/>
  <c r="C32793" i="29" s="1"/>
  <c r="C32794" i="29" s="1"/>
  <c r="C32795" i="29" s="1"/>
  <c r="C32796" i="29" s="1"/>
  <c r="C32797" i="29" s="1"/>
  <c r="C32798" i="29" s="1"/>
  <c r="C32799" i="29" s="1"/>
  <c r="C32800" i="29" s="1"/>
  <c r="C32801" i="29" s="1"/>
  <c r="C32802" i="29" s="1"/>
  <c r="C32803" i="29" s="1"/>
  <c r="C32804" i="29" s="1"/>
  <c r="C32805" i="29" s="1"/>
  <c r="C32806" i="29" s="1"/>
  <c r="C32807" i="29" s="1"/>
  <c r="C32808" i="29" s="1"/>
  <c r="C32809" i="29" s="1"/>
  <c r="C32810" i="29" s="1"/>
  <c r="C32811" i="29" s="1"/>
  <c r="C32812" i="29" s="1"/>
  <c r="C32813" i="29" s="1"/>
  <c r="C32814" i="29" s="1"/>
  <c r="C32815" i="29" s="1"/>
  <c r="C32816" i="29" s="1"/>
  <c r="C32817" i="29" s="1"/>
  <c r="C32818" i="29" s="1"/>
  <c r="C32819" i="29" s="1"/>
  <c r="C32820" i="29" s="1"/>
  <c r="C32821" i="29" s="1"/>
  <c r="C32822" i="29" s="1"/>
  <c r="C32823" i="29" s="1"/>
  <c r="C32824" i="29" s="1"/>
  <c r="C32825" i="29" s="1"/>
  <c r="C32826" i="29" s="1"/>
  <c r="C32827" i="29" s="1"/>
  <c r="C32828" i="29" s="1"/>
  <c r="C32829" i="29" s="1"/>
  <c r="C32830" i="29" s="1"/>
  <c r="C32831" i="29" s="1"/>
  <c r="C32832" i="29" s="1"/>
  <c r="C32833" i="29" s="1"/>
  <c r="C32834" i="29" s="1"/>
  <c r="C32835" i="29" s="1"/>
  <c r="C32836" i="29" s="1"/>
  <c r="C32837" i="29" s="1"/>
  <c r="C32838" i="29" s="1"/>
  <c r="C32839" i="29" s="1"/>
  <c r="C32840" i="29" s="1"/>
  <c r="C32841" i="29" s="1"/>
  <c r="C32842" i="29" s="1"/>
  <c r="C32843" i="29" s="1"/>
  <c r="C32844" i="29" s="1"/>
  <c r="C32845" i="29" s="1"/>
  <c r="C32846" i="29" s="1"/>
  <c r="C32847" i="29" s="1"/>
  <c r="C32848" i="29" s="1"/>
  <c r="C32849" i="29" s="1"/>
  <c r="C32850" i="29" s="1"/>
  <c r="C32851" i="29" s="1"/>
  <c r="C32852" i="29" s="1"/>
  <c r="C32853" i="29" s="1"/>
  <c r="C32854" i="29" s="1"/>
  <c r="C32855" i="29" s="1"/>
  <c r="C32856" i="29" s="1"/>
  <c r="C32857" i="29" s="1"/>
  <c r="C32858" i="29" s="1"/>
  <c r="C32859" i="29" s="1"/>
  <c r="C32860" i="29" s="1"/>
  <c r="C32861" i="29" s="1"/>
  <c r="C32862" i="29" s="1"/>
  <c r="C32863" i="29" s="1"/>
  <c r="C32864" i="29" s="1"/>
  <c r="C32865" i="29" s="1"/>
  <c r="C32866" i="29" s="1"/>
  <c r="C32867" i="29" s="1"/>
  <c r="C32868" i="29" s="1"/>
  <c r="C32869" i="29" s="1"/>
  <c r="C32870" i="29" s="1"/>
  <c r="C32871" i="29" s="1"/>
  <c r="C32872" i="29" s="1"/>
  <c r="C32873" i="29" s="1"/>
  <c r="C32874" i="29" s="1"/>
  <c r="C32875" i="29" s="1"/>
  <c r="C32876" i="29" s="1"/>
  <c r="C32877" i="29" s="1"/>
  <c r="C32878" i="29" s="1"/>
  <c r="C32879" i="29" s="1"/>
  <c r="C32880" i="29" s="1"/>
  <c r="C32881" i="29" s="1"/>
  <c r="C32882" i="29" s="1"/>
  <c r="C32883" i="29" s="1"/>
  <c r="C32884" i="29" s="1"/>
  <c r="C32885" i="29" s="1"/>
  <c r="C32886" i="29" s="1"/>
  <c r="C32887" i="29" s="1"/>
  <c r="C32888" i="29" s="1"/>
  <c r="C32889" i="29" s="1"/>
  <c r="C32890" i="29" s="1"/>
  <c r="C32891" i="29" s="1"/>
  <c r="C32892" i="29" s="1"/>
  <c r="C32893" i="29" s="1"/>
  <c r="C32894" i="29" s="1"/>
  <c r="C32895" i="29" s="1"/>
  <c r="C32896" i="29" s="1"/>
  <c r="C32897" i="29" s="1"/>
  <c r="D32879" i="29"/>
  <c r="D32880" i="29" s="1"/>
  <c r="D32881" i="29" s="1"/>
  <c r="D32882" i="29" s="1"/>
  <c r="D32883" i="29" s="1"/>
  <c r="D32884" i="29" s="1"/>
  <c r="D32885" i="29" s="1"/>
  <c r="D32886" i="29" s="1"/>
  <c r="D32887" i="29" s="1"/>
  <c r="D32888" i="29" s="1"/>
  <c r="D32889" i="29" s="1"/>
  <c r="D32890" i="29" s="1"/>
  <c r="D32891" i="29" s="1"/>
  <c r="D32892" i="29" s="1"/>
  <c r="D32893" i="29" s="1"/>
  <c r="D32894" i="29" s="1"/>
  <c r="D32895" i="29" s="1"/>
  <c r="D32896" i="29" s="1"/>
  <c r="D32897" i="29" s="1"/>
  <c r="D32898" i="29" s="1"/>
  <c r="D32899" i="29" s="1"/>
  <c r="D32900" i="29" s="1"/>
  <c r="D32901" i="29" s="1"/>
  <c r="D32902" i="29" s="1"/>
  <c r="D32903" i="29" s="1"/>
  <c r="D32904" i="29" s="1"/>
  <c r="D32905" i="29" s="1"/>
  <c r="D32906" i="29" s="1"/>
  <c r="D32907" i="29" s="1"/>
  <c r="D32908" i="29" s="1"/>
  <c r="D32909" i="29" s="1"/>
  <c r="D32910" i="29" s="1"/>
  <c r="D32911" i="29" s="1"/>
  <c r="D32912" i="29" s="1"/>
  <c r="D32913" i="29" s="1"/>
  <c r="D32914" i="29" s="1"/>
  <c r="D32915" i="29" s="1"/>
  <c r="D32916" i="29" s="1"/>
  <c r="D32917" i="29" s="1"/>
  <c r="D32918" i="29" s="1"/>
  <c r="D32919" i="29" s="1"/>
  <c r="D32920" i="29" s="1"/>
  <c r="D32921" i="29" s="1"/>
  <c r="D32922" i="29" s="1"/>
  <c r="D32923" i="29" s="1"/>
  <c r="D32924" i="29" s="1"/>
  <c r="D32925" i="29" s="1"/>
  <c r="D32926" i="29" s="1"/>
  <c r="D32927" i="29" s="1"/>
  <c r="D32928" i="29" s="1"/>
  <c r="D32929" i="29" s="1"/>
  <c r="D32930" i="29" s="1"/>
  <c r="D32931" i="29" s="1"/>
  <c r="D32932" i="29" s="1"/>
  <c r="D32933" i="29" s="1"/>
  <c r="D32934" i="29" s="1"/>
  <c r="D32935" i="29" s="1"/>
  <c r="D32936" i="29" s="1"/>
  <c r="D32937" i="29" s="1"/>
  <c r="D32938" i="29" s="1"/>
  <c r="D32939" i="29" s="1"/>
  <c r="D32940" i="29" s="1"/>
  <c r="D32941" i="29" s="1"/>
  <c r="D32942" i="29" s="1"/>
  <c r="D32943" i="29" s="1"/>
  <c r="D32944" i="29" s="1"/>
  <c r="D32945" i="29" s="1"/>
  <c r="D32946" i="29" s="1"/>
  <c r="D32947" i="29" s="1"/>
  <c r="D32948" i="29" s="1"/>
  <c r="D32949" i="29" s="1"/>
  <c r="D32950" i="29" s="1"/>
  <c r="D32951" i="29" s="1"/>
  <c r="D32952" i="29" s="1"/>
  <c r="D32953" i="29" s="1"/>
  <c r="D32954" i="29" s="1"/>
  <c r="D32955" i="29" s="1"/>
  <c r="D32956" i="29" s="1"/>
  <c r="D32957" i="29" s="1"/>
  <c r="D32958" i="29" s="1"/>
  <c r="D32959" i="29" s="1"/>
  <c r="D32960" i="29" s="1"/>
  <c r="D32961" i="29" s="1"/>
  <c r="D32962" i="29" s="1"/>
  <c r="D32963" i="29" s="1"/>
  <c r="D32964" i="29" s="1"/>
  <c r="D32965" i="29" s="1"/>
  <c r="D32966" i="29" s="1"/>
  <c r="D32967" i="29" s="1"/>
  <c r="D32968" i="29" s="1"/>
  <c r="D32969" i="29" s="1"/>
  <c r="D32970" i="29" s="1"/>
  <c r="D32971" i="29" s="1"/>
  <c r="D32972" i="29" s="1"/>
  <c r="D32973" i="29" s="1"/>
  <c r="D32974" i="29" s="1"/>
  <c r="D32975" i="29" s="1"/>
  <c r="D32976" i="29" s="1"/>
  <c r="D32977" i="29" s="1"/>
  <c r="D32978" i="29" s="1"/>
  <c r="D32979" i="29" s="1"/>
  <c r="D32980" i="29" s="1"/>
  <c r="D32981" i="29" s="1"/>
  <c r="D32982" i="29" s="1"/>
  <c r="D32983" i="29" s="1"/>
  <c r="D32984" i="29" s="1"/>
  <c r="D32985" i="29" s="1"/>
  <c r="D32986" i="29" s="1"/>
  <c r="D32987" i="29" s="1"/>
  <c r="D32988" i="29" s="1"/>
  <c r="D32989" i="29" s="1"/>
  <c r="D32990" i="29" s="1"/>
  <c r="D32991" i="29" s="1"/>
  <c r="D32992" i="29" s="1"/>
  <c r="D32993" i="29" s="1"/>
  <c r="D32994" i="29" s="1"/>
  <c r="D32995" i="29" s="1"/>
  <c r="D32996" i="29" s="1"/>
  <c r="D32997" i="29" s="1"/>
  <c r="D32998" i="29" s="1"/>
  <c r="D32999" i="29" s="1"/>
  <c r="D33000" i="29" s="1"/>
  <c r="D33001" i="29" s="1"/>
  <c r="D33002" i="29" s="1"/>
  <c r="D33003" i="29" s="1"/>
  <c r="D33004" i="29" s="1"/>
  <c r="D33005" i="29" s="1"/>
  <c r="D33006" i="29" s="1"/>
  <c r="D33007" i="29" s="1"/>
  <c r="D33008" i="29" s="1"/>
  <c r="D33009" i="29" s="1"/>
  <c r="D33010" i="29" s="1"/>
  <c r="D33011" i="29" s="1"/>
  <c r="D33012" i="29" s="1"/>
  <c r="D33013" i="29" s="1"/>
  <c r="D33014" i="29" s="1"/>
  <c r="D33015" i="29" s="1"/>
  <c r="D33016" i="29" s="1"/>
  <c r="D33017" i="29" s="1"/>
  <c r="D33018" i="29" s="1"/>
  <c r="D33019" i="29" s="1"/>
  <c r="D33020" i="29" s="1"/>
  <c r="D33021" i="29" s="1"/>
  <c r="D33022" i="29" s="1"/>
  <c r="D33023" i="29" s="1"/>
  <c r="D33024" i="29" s="1"/>
  <c r="D33025" i="29" s="1"/>
  <c r="D33026" i="29" s="1"/>
  <c r="D33027" i="29" s="1"/>
  <c r="D33028" i="29" s="1"/>
  <c r="D33029" i="29" s="1"/>
  <c r="D33030" i="29" s="1"/>
  <c r="D33031" i="29" s="1"/>
  <c r="D33032" i="29" s="1"/>
  <c r="D33033" i="29" s="1"/>
  <c r="D33034" i="29" s="1"/>
  <c r="D33035" i="29" s="1"/>
  <c r="D33036" i="29" s="1"/>
  <c r="D33037" i="29" s="1"/>
  <c r="D33038" i="29" s="1"/>
  <c r="D33039" i="29" s="1"/>
  <c r="D33040" i="29" s="1"/>
  <c r="D33041" i="29" s="1"/>
  <c r="D33042" i="29" s="1"/>
  <c r="D33043" i="29" s="1"/>
  <c r="D33044" i="29" s="1"/>
  <c r="D33045" i="29" s="1"/>
  <c r="D33046" i="29" s="1"/>
  <c r="D33047" i="29" s="1"/>
  <c r="D33048" i="29" s="1"/>
  <c r="D33049" i="29" s="1"/>
  <c r="D33050" i="29" s="1"/>
  <c r="D33051" i="29" s="1"/>
  <c r="D33052" i="29" s="1"/>
  <c r="D33053" i="29" s="1"/>
  <c r="D33054" i="29" s="1"/>
  <c r="D33055" i="29" s="1"/>
  <c r="D33056" i="29" s="1"/>
  <c r="D33057" i="29" s="1"/>
  <c r="D33058" i="29" s="1"/>
  <c r="D33059" i="29" s="1"/>
  <c r="D33060" i="29" s="1"/>
  <c r="D33061" i="29" s="1"/>
  <c r="D33062" i="29" s="1"/>
  <c r="D33063" i="29" s="1"/>
  <c r="D33064" i="29" s="1"/>
  <c r="D33065" i="29" s="1"/>
  <c r="D33066" i="29" s="1"/>
  <c r="D33067" i="29" s="1"/>
  <c r="D33068" i="29" s="1"/>
  <c r="D33069" i="29" s="1"/>
  <c r="D33070" i="29" s="1"/>
  <c r="D33071" i="29" s="1"/>
  <c r="D33072" i="29" s="1"/>
  <c r="D33073" i="29" s="1"/>
  <c r="D33074" i="29" s="1"/>
  <c r="D33075" i="29" s="1"/>
  <c r="D33076" i="29" s="1"/>
  <c r="D33077" i="29" s="1"/>
  <c r="D33078" i="29" s="1"/>
  <c r="D33079" i="29" s="1"/>
  <c r="D33080" i="29" s="1"/>
  <c r="D33081" i="29" s="1"/>
  <c r="D33082" i="29" s="1"/>
  <c r="D33083" i="29" s="1"/>
  <c r="D33084" i="29" s="1"/>
  <c r="D33085" i="29" s="1"/>
  <c r="D33086" i="29" s="1"/>
  <c r="D33087" i="29" s="1"/>
  <c r="D33088" i="29" s="1"/>
  <c r="D33089" i="29" s="1"/>
  <c r="D33090" i="29" s="1"/>
  <c r="D33091" i="29" s="1"/>
  <c r="D33092" i="29" s="1"/>
  <c r="D33093" i="29" s="1"/>
  <c r="D33094" i="29" s="1"/>
  <c r="D33095" i="29" s="1"/>
  <c r="D33096" i="29" s="1"/>
  <c r="D33097" i="29" s="1"/>
  <c r="D33098" i="29" s="1"/>
  <c r="D33099" i="29" s="1"/>
  <c r="D33100" i="29" s="1"/>
  <c r="D33101" i="29" s="1"/>
  <c r="D33102" i="29" s="1"/>
  <c r="D33103" i="29" s="1"/>
  <c r="D33104" i="29" s="1"/>
  <c r="D33105" i="29" s="1"/>
  <c r="D33106" i="29" s="1"/>
  <c r="D33107" i="29" s="1"/>
  <c r="D33108" i="29" s="1"/>
  <c r="D33109" i="29" s="1"/>
  <c r="D33110" i="29" s="1"/>
  <c r="D33111" i="29" s="1"/>
  <c r="D33112" i="29" s="1"/>
  <c r="D33113" i="29" s="1"/>
  <c r="D33114" i="29" s="1"/>
  <c r="D33115" i="29" s="1"/>
  <c r="D33116" i="29" s="1"/>
  <c r="D33117" i="29" s="1"/>
  <c r="D33118" i="29" s="1"/>
  <c r="D33119" i="29" s="1"/>
  <c r="D33120" i="29" s="1"/>
  <c r="D33121" i="29" s="1"/>
  <c r="D33122" i="29" s="1"/>
  <c r="D33123" i="29" s="1"/>
  <c r="D33124" i="29" s="1"/>
  <c r="D33125" i="29" s="1"/>
  <c r="D33126" i="29" s="1"/>
  <c r="D33127" i="29" s="1"/>
  <c r="D33128" i="29" s="1"/>
  <c r="D33129" i="29" s="1"/>
  <c r="D33130" i="29" s="1"/>
  <c r="D33131" i="29" s="1"/>
  <c r="D33132" i="29" s="1"/>
  <c r="D33133" i="29" s="1"/>
  <c r="D33134" i="29" s="1"/>
  <c r="D33135" i="29" s="1"/>
  <c r="D33136" i="29" s="1"/>
  <c r="D33137" i="29" s="1"/>
  <c r="D33138" i="29" s="1"/>
  <c r="D33139" i="29" s="1"/>
  <c r="D33140" i="29" s="1"/>
  <c r="D33141" i="29" s="1"/>
  <c r="D33142" i="29" s="1"/>
  <c r="D33143" i="29" s="1"/>
  <c r="D33144" i="29" s="1"/>
  <c r="D33145" i="29" s="1"/>
  <c r="D33146" i="29" s="1"/>
  <c r="D33147" i="29" s="1"/>
  <c r="D33148" i="29" s="1"/>
  <c r="D33149" i="29" s="1"/>
  <c r="D33150" i="29" s="1"/>
  <c r="D33151" i="29" s="1"/>
  <c r="D33152" i="29" s="1"/>
  <c r="D33153" i="29" s="1"/>
  <c r="D33154" i="29" s="1"/>
  <c r="D33155" i="29" s="1"/>
  <c r="D33156" i="29" s="1"/>
  <c r="D33157" i="29" s="1"/>
  <c r="D33158" i="29" s="1"/>
  <c r="D33159" i="29" s="1"/>
  <c r="D33160" i="29" s="1"/>
  <c r="D33161" i="29" s="1"/>
  <c r="D33162" i="29" s="1"/>
  <c r="D33163" i="29" s="1"/>
  <c r="D33164" i="29" s="1"/>
  <c r="D33165" i="29" s="1"/>
  <c r="D33166" i="29" s="1"/>
  <c r="D33167" i="29" s="1"/>
  <c r="D33168" i="29" s="1"/>
  <c r="D33169" i="29" s="1"/>
  <c r="D33170" i="29" s="1"/>
  <c r="D33171" i="29" s="1"/>
  <c r="D33172" i="29" s="1"/>
  <c r="D33173" i="29" s="1"/>
  <c r="D33174" i="29" s="1"/>
  <c r="D33175" i="29" s="1"/>
  <c r="D33176" i="29" s="1"/>
  <c r="D33177" i="29" s="1"/>
  <c r="D33178" i="29" s="1"/>
  <c r="D33179" i="29" s="1"/>
  <c r="D33180" i="29" s="1"/>
  <c r="D33181" i="29" s="1"/>
  <c r="D33182" i="29" s="1"/>
  <c r="D33183" i="29" s="1"/>
  <c r="D33184" i="29" s="1"/>
  <c r="D33185" i="29" s="1"/>
  <c r="D33186" i="29" s="1"/>
  <c r="D33187" i="29" s="1"/>
  <c r="D33188" i="29" s="1"/>
  <c r="D33189" i="29" s="1"/>
  <c r="D33190" i="29" s="1"/>
  <c r="D33191" i="29" s="1"/>
  <c r="D33192" i="29" s="1"/>
  <c r="D33193" i="29" s="1"/>
  <c r="D33194" i="29" s="1"/>
  <c r="D33195" i="29" s="1"/>
  <c r="D33196" i="29" s="1"/>
  <c r="D33197" i="29" s="1"/>
  <c r="D33198" i="29" s="1"/>
  <c r="D33199" i="29" s="1"/>
  <c r="D33200" i="29" s="1"/>
  <c r="D33201" i="29" s="1"/>
  <c r="D33202" i="29" s="1"/>
  <c r="D33203" i="29" s="1"/>
  <c r="D33204" i="29" s="1"/>
  <c r="D33205" i="29" s="1"/>
  <c r="D33206" i="29" s="1"/>
  <c r="D33207" i="29" s="1"/>
  <c r="D33208" i="29" s="1"/>
  <c r="D33209" i="29" s="1"/>
  <c r="D33210" i="29" s="1"/>
  <c r="D33211" i="29" s="1"/>
  <c r="D33212" i="29" s="1"/>
  <c r="D33213" i="29" s="1"/>
  <c r="D33214" i="29" s="1"/>
  <c r="D33215" i="29" s="1"/>
  <c r="D33216" i="29" s="1"/>
  <c r="D33217" i="29" s="1"/>
  <c r="D33218" i="29" s="1"/>
  <c r="D33219" i="29" s="1"/>
  <c r="D33220" i="29" s="1"/>
  <c r="D33221" i="29" s="1"/>
  <c r="D33222" i="29" s="1"/>
  <c r="D33223" i="29" s="1"/>
  <c r="D33224" i="29" s="1"/>
  <c r="D33225" i="29" s="1"/>
  <c r="D33226" i="29" s="1"/>
  <c r="D33227" i="29" s="1"/>
  <c r="D33228" i="29" s="1"/>
  <c r="D33229" i="29" s="1"/>
  <c r="D33230" i="29" s="1"/>
  <c r="D33231" i="29" s="1"/>
  <c r="D33232" i="29" s="1"/>
  <c r="D33233" i="29" s="1"/>
  <c r="D33234" i="29" s="1"/>
  <c r="D33235" i="29" s="1"/>
  <c r="D33236" i="29" s="1"/>
  <c r="D33237" i="29" s="1"/>
  <c r="D33238" i="29" s="1"/>
  <c r="D33239" i="29" s="1"/>
  <c r="D33240" i="29" s="1"/>
  <c r="D33241" i="29" s="1"/>
  <c r="D33242" i="29" s="1"/>
  <c r="B32899" i="29"/>
  <c r="B32900" i="29" s="1"/>
  <c r="B32901" i="29" s="1"/>
  <c r="B32902" i="29" s="1"/>
  <c r="B32903" i="29" s="1"/>
  <c r="B32904" i="29" s="1"/>
  <c r="B32905" i="29" s="1"/>
  <c r="B32906" i="29" s="1"/>
  <c r="B32907" i="29" s="1"/>
  <c r="B32908" i="29" s="1"/>
  <c r="B32909" i="29" s="1"/>
  <c r="B32910" i="29" s="1"/>
  <c r="B32911" i="29" s="1"/>
  <c r="B32912" i="29" s="1"/>
  <c r="B32913" i="29" s="1"/>
  <c r="B32914" i="29" s="1"/>
  <c r="B32915" i="29" s="1"/>
  <c r="B32916" i="29" s="1"/>
  <c r="B32917" i="29" s="1"/>
  <c r="B32918" i="29" s="1"/>
  <c r="B32919" i="29" s="1"/>
  <c r="B32920" i="29" s="1"/>
  <c r="B32921" i="29" s="1"/>
  <c r="B32922" i="29" s="1"/>
  <c r="B32923" i="29" s="1"/>
  <c r="B32924" i="29" s="1"/>
  <c r="B32925" i="29" s="1"/>
  <c r="B32926" i="29" s="1"/>
  <c r="B32927" i="29" s="1"/>
  <c r="B32928" i="29" s="1"/>
  <c r="B32929" i="29" s="1"/>
  <c r="B32930" i="29" s="1"/>
  <c r="B32931" i="29" s="1"/>
  <c r="B32932" i="29" s="1"/>
  <c r="B32933" i="29" s="1"/>
  <c r="B32934" i="29" s="1"/>
  <c r="B32935" i="29" s="1"/>
  <c r="B32936" i="29" s="1"/>
  <c r="B32937" i="29" s="1"/>
  <c r="B32938" i="29" s="1"/>
  <c r="B32939" i="29" s="1"/>
  <c r="B32940" i="29" s="1"/>
  <c r="B32941" i="29" s="1"/>
  <c r="B32942" i="29" s="1"/>
  <c r="B32943" i="29" s="1"/>
  <c r="B32944" i="29" s="1"/>
  <c r="B32945" i="29" s="1"/>
  <c r="B32946" i="29" s="1"/>
  <c r="B32947" i="29" s="1"/>
  <c r="B32948" i="29" s="1"/>
  <c r="B32949" i="29" s="1"/>
  <c r="B32950" i="29" s="1"/>
  <c r="B32951" i="29" s="1"/>
  <c r="B32952" i="29" s="1"/>
  <c r="B32953" i="29" s="1"/>
  <c r="B32954" i="29" s="1"/>
  <c r="B32955" i="29" s="1"/>
  <c r="B32956" i="29" s="1"/>
  <c r="B32957" i="29" s="1"/>
  <c r="B32958" i="29" s="1"/>
  <c r="B32959" i="29" s="1"/>
  <c r="B32960" i="29" s="1"/>
  <c r="B32961" i="29" s="1"/>
  <c r="B32962" i="29" s="1"/>
  <c r="B32963" i="29" s="1"/>
  <c r="B32964" i="29" s="1"/>
  <c r="B32965" i="29" s="1"/>
  <c r="B32966" i="29" s="1"/>
  <c r="B32967" i="29" s="1"/>
  <c r="B32968" i="29" s="1"/>
  <c r="B32969" i="29" s="1"/>
  <c r="B32970" i="29" s="1"/>
  <c r="B32971" i="29" s="1"/>
  <c r="B32972" i="29" s="1"/>
  <c r="B32973" i="29" s="1"/>
  <c r="B32974" i="29" s="1"/>
  <c r="B32975" i="29" s="1"/>
  <c r="B32976" i="29" s="1"/>
  <c r="B32977" i="29" s="1"/>
  <c r="B32978" i="29" s="1"/>
  <c r="B32979" i="29" s="1"/>
  <c r="B32980" i="29" s="1"/>
  <c r="B32981" i="29" s="1"/>
  <c r="B32982" i="29" s="1"/>
  <c r="B32983" i="29" s="1"/>
  <c r="B32984" i="29" s="1"/>
  <c r="B32985" i="29" s="1"/>
  <c r="B32986" i="29" s="1"/>
  <c r="B32987" i="29" s="1"/>
  <c r="B32988" i="29" s="1"/>
  <c r="B32989" i="29" s="1"/>
  <c r="B32990" i="29" s="1"/>
  <c r="B32991" i="29" s="1"/>
  <c r="B32992" i="29" s="1"/>
  <c r="B32993" i="29" s="1"/>
  <c r="B32994" i="29" s="1"/>
  <c r="B32995" i="29" s="1"/>
  <c r="B32996" i="29" s="1"/>
  <c r="B32997" i="29" s="1"/>
  <c r="B32998" i="29" s="1"/>
  <c r="B32999" i="29" s="1"/>
  <c r="B33000" i="29" s="1"/>
  <c r="B33001" i="29" s="1"/>
  <c r="B33002" i="29" s="1"/>
  <c r="B33003" i="29" s="1"/>
  <c r="B33004" i="29" s="1"/>
  <c r="B33005" i="29" s="1"/>
  <c r="B33006" i="29" s="1"/>
  <c r="B33007" i="29" s="1"/>
  <c r="B33008" i="29" s="1"/>
  <c r="B33009" i="29" s="1"/>
  <c r="B33010" i="29" s="1"/>
  <c r="B33011" i="29" s="1"/>
  <c r="B33012" i="29" s="1"/>
  <c r="B33013" i="29" s="1"/>
  <c r="B33014" i="29" s="1"/>
  <c r="B33015" i="29" s="1"/>
  <c r="B33016" i="29" s="1"/>
  <c r="B33017" i="29" s="1"/>
  <c r="B33018" i="29" s="1"/>
  <c r="B33019" i="29" s="1"/>
  <c r="B33020" i="29" s="1"/>
  <c r="B33021" i="29" s="1"/>
  <c r="B33022" i="29" s="1"/>
  <c r="B33023" i="29" s="1"/>
  <c r="B33024" i="29" s="1"/>
  <c r="B33025" i="29" s="1"/>
  <c r="B33026" i="29" s="1"/>
  <c r="B33027" i="29" s="1"/>
  <c r="B33028" i="29" s="1"/>
  <c r="B33029" i="29" s="1"/>
  <c r="B33030" i="29" s="1"/>
  <c r="B33031" i="29" s="1"/>
  <c r="B33032" i="29" s="1"/>
  <c r="B33033" i="29" s="1"/>
  <c r="B33034" i="29" s="1"/>
  <c r="B33035" i="29" s="1"/>
  <c r="B33036" i="29" s="1"/>
  <c r="B33037" i="29" s="1"/>
  <c r="B33038" i="29" s="1"/>
  <c r="B33039" i="29" s="1"/>
  <c r="B33040" i="29" s="1"/>
  <c r="B33041" i="29" s="1"/>
  <c r="B33042" i="29" s="1"/>
  <c r="B33043" i="29" s="1"/>
  <c r="B33044" i="29" s="1"/>
  <c r="B33045" i="29" s="1"/>
  <c r="B33046" i="29" s="1"/>
  <c r="B33047" i="29" s="1"/>
  <c r="B33048" i="29" s="1"/>
  <c r="B33049" i="29" s="1"/>
  <c r="B33050" i="29" s="1"/>
  <c r="B33051" i="29" s="1"/>
  <c r="B33052" i="29" s="1"/>
  <c r="B33053" i="29" s="1"/>
  <c r="B33054" i="29" s="1"/>
  <c r="B33055" i="29" s="1"/>
  <c r="B33056" i="29" s="1"/>
  <c r="B33057" i="29" s="1"/>
  <c r="B33058" i="29" s="1"/>
  <c r="B33059" i="29" s="1"/>
  <c r="B33060" i="29" s="1"/>
  <c r="B33061" i="29" s="1"/>
  <c r="B33062" i="29" s="1"/>
  <c r="B33063" i="29" s="1"/>
  <c r="B33064" i="29" s="1"/>
  <c r="B33065" i="29" s="1"/>
  <c r="B33066" i="29" s="1"/>
  <c r="B33067" i="29" s="1"/>
  <c r="B33068" i="29" s="1"/>
  <c r="B33069" i="29" s="1"/>
  <c r="B33070" i="29" s="1"/>
  <c r="B33071" i="29" s="1"/>
  <c r="B33072" i="29" s="1"/>
  <c r="B33073" i="29" s="1"/>
  <c r="B33074" i="29" s="1"/>
  <c r="B33075" i="29" s="1"/>
  <c r="B33076" i="29" s="1"/>
  <c r="B33077" i="29" s="1"/>
  <c r="B33078" i="29" s="1"/>
  <c r="B33079" i="29" s="1"/>
  <c r="B33080" i="29" s="1"/>
  <c r="B33081" i="29" s="1"/>
  <c r="B33082" i="29" s="1"/>
  <c r="B33083" i="29" s="1"/>
  <c r="B33084" i="29" s="1"/>
  <c r="B33085" i="29" s="1"/>
  <c r="B33086" i="29" s="1"/>
  <c r="B33087" i="29" s="1"/>
  <c r="B33088" i="29" s="1"/>
  <c r="B33089" i="29" s="1"/>
  <c r="B33090" i="29" s="1"/>
  <c r="B33091" i="29" s="1"/>
  <c r="B33092" i="29" s="1"/>
  <c r="B33093" i="29" s="1"/>
  <c r="B33094" i="29" s="1"/>
  <c r="B33095" i="29" s="1"/>
  <c r="B33096" i="29" s="1"/>
  <c r="B33097" i="29" s="1"/>
  <c r="B33098" i="29" s="1"/>
  <c r="B33099" i="29" s="1"/>
  <c r="B33100" i="29" s="1"/>
  <c r="B33101" i="29" s="1"/>
  <c r="B33102" i="29" s="1"/>
  <c r="B33103" i="29" s="1"/>
  <c r="B33104" i="29" s="1"/>
  <c r="B33105" i="29" s="1"/>
  <c r="B33106" i="29" s="1"/>
  <c r="B33107" i="29" s="1"/>
  <c r="B33108" i="29" s="1"/>
  <c r="B33109" i="29" s="1"/>
  <c r="B33110" i="29" s="1"/>
  <c r="B33111" i="29" s="1"/>
  <c r="B33112" i="29" s="1"/>
  <c r="B33113" i="29" s="1"/>
  <c r="B33114" i="29" s="1"/>
  <c r="B33115" i="29" s="1"/>
  <c r="B33116" i="29" s="1"/>
  <c r="B33117" i="29" s="1"/>
  <c r="B33118" i="29" s="1"/>
  <c r="B33119" i="29" s="1"/>
  <c r="B33120" i="29" s="1"/>
  <c r="B33121" i="29" s="1"/>
  <c r="B33122" i="29" s="1"/>
  <c r="B33123" i="29" s="1"/>
  <c r="B33124" i="29" s="1"/>
  <c r="B33125" i="29" s="1"/>
  <c r="B33126" i="29" s="1"/>
  <c r="B33127" i="29" s="1"/>
  <c r="B33128" i="29" s="1"/>
  <c r="B33129" i="29" s="1"/>
  <c r="B33130" i="29" s="1"/>
  <c r="B33131" i="29" s="1"/>
  <c r="B33132" i="29" s="1"/>
  <c r="B33133" i="29" s="1"/>
  <c r="B33134" i="29" s="1"/>
  <c r="B33135" i="29" s="1"/>
  <c r="B33136" i="29" s="1"/>
  <c r="B33137" i="29" s="1"/>
  <c r="B33138" i="29" s="1"/>
  <c r="B33139" i="29" s="1"/>
  <c r="B33140" i="29" s="1"/>
  <c r="B33141" i="29" s="1"/>
  <c r="B33142" i="29" s="1"/>
  <c r="B33143" i="29" s="1"/>
  <c r="B33144" i="29" s="1"/>
  <c r="B33145" i="29" s="1"/>
  <c r="B33146" i="29" s="1"/>
  <c r="B33147" i="29" s="1"/>
  <c r="B33148" i="29" s="1"/>
  <c r="B33149" i="29" s="1"/>
  <c r="B33150" i="29" s="1"/>
  <c r="B33151" i="29" s="1"/>
  <c r="B33152" i="29" s="1"/>
  <c r="B33153" i="29" s="1"/>
  <c r="B33154" i="29" s="1"/>
  <c r="B33155" i="29" s="1"/>
  <c r="B33156" i="29" s="1"/>
  <c r="B33157" i="29" s="1"/>
  <c r="B33158" i="29" s="1"/>
  <c r="B33159" i="29" s="1"/>
  <c r="B33160" i="29" s="1"/>
  <c r="B33161" i="29" s="1"/>
  <c r="B33162" i="29" s="1"/>
  <c r="B33163" i="29" s="1"/>
  <c r="B33164" i="29" s="1"/>
  <c r="B33165" i="29" s="1"/>
  <c r="B33166" i="29" s="1"/>
  <c r="B33167" i="29" s="1"/>
  <c r="B33168" i="29" s="1"/>
  <c r="B33169" i="29" s="1"/>
  <c r="B33170" i="29" s="1"/>
  <c r="B33171" i="29" s="1"/>
  <c r="B33172" i="29" s="1"/>
  <c r="B33173" i="29" s="1"/>
  <c r="B33174" i="29" s="1"/>
  <c r="B33175" i="29" s="1"/>
  <c r="B33176" i="29" s="1"/>
  <c r="B33177" i="29" s="1"/>
  <c r="B33178" i="29" s="1"/>
  <c r="B33179" i="29" s="1"/>
  <c r="B33180" i="29" s="1"/>
  <c r="B33181" i="29" s="1"/>
  <c r="B33182" i="29" s="1"/>
  <c r="B33183" i="29" s="1"/>
  <c r="B33184" i="29" s="1"/>
  <c r="B33185" i="29" s="1"/>
  <c r="B33186" i="29" s="1"/>
  <c r="B33187" i="29" s="1"/>
  <c r="B33188" i="29" s="1"/>
  <c r="B33189" i="29" s="1"/>
  <c r="B33190" i="29" s="1"/>
  <c r="B33191" i="29" s="1"/>
  <c r="B33192" i="29" s="1"/>
  <c r="B33193" i="29" s="1"/>
  <c r="B33194" i="29" s="1"/>
  <c r="B33195" i="29" s="1"/>
  <c r="B33196" i="29" s="1"/>
  <c r="B33197" i="29" s="1"/>
  <c r="B33198" i="29" s="1"/>
  <c r="B33199" i="29" s="1"/>
  <c r="B33200" i="29" s="1"/>
  <c r="B33201" i="29" s="1"/>
  <c r="B33202" i="29" s="1"/>
  <c r="B33203" i="29" s="1"/>
  <c r="B33204" i="29" s="1"/>
  <c r="B33205" i="29" s="1"/>
  <c r="B33206" i="29" s="1"/>
  <c r="B33207" i="29" s="1"/>
  <c r="B33208" i="29" s="1"/>
  <c r="B33209" i="29" s="1"/>
  <c r="B33210" i="29" s="1"/>
  <c r="B33211" i="29" s="1"/>
  <c r="B33212" i="29" s="1"/>
  <c r="B33213" i="29" s="1"/>
  <c r="B33214" i="29" s="1"/>
  <c r="B33215" i="29" s="1"/>
  <c r="B33216" i="29" s="1"/>
  <c r="B33217" i="29" s="1"/>
  <c r="B33218" i="29" s="1"/>
  <c r="B33219" i="29" s="1"/>
  <c r="B33220" i="29" s="1"/>
  <c r="B33221" i="29" s="1"/>
  <c r="B33222" i="29" s="1"/>
  <c r="B33223" i="29" s="1"/>
  <c r="B33224" i="29" s="1"/>
  <c r="B33225" i="29" s="1"/>
  <c r="B33226" i="29" s="1"/>
  <c r="B33227" i="29" s="1"/>
  <c r="B33228" i="29" s="1"/>
  <c r="B33229" i="29" s="1"/>
  <c r="B33230" i="29" s="1"/>
  <c r="B33231" i="29" s="1"/>
  <c r="B33232" i="29" s="1"/>
  <c r="B33233" i="29" s="1"/>
  <c r="B33234" i="29" s="1"/>
  <c r="B33235" i="29" s="1"/>
  <c r="B33236" i="29" s="1"/>
  <c r="B33237" i="29" s="1"/>
  <c r="B33238" i="29" s="1"/>
  <c r="B33239" i="29" s="1"/>
  <c r="B33240" i="29" s="1"/>
  <c r="B33241" i="29" s="1"/>
  <c r="B33242" i="29" s="1"/>
  <c r="B33243" i="29" s="1"/>
  <c r="B33244" i="29" s="1"/>
  <c r="B33245" i="29" s="1"/>
  <c r="B33246" i="29" s="1"/>
  <c r="B33247" i="29" s="1"/>
  <c r="B33248" i="29" s="1"/>
  <c r="B33249" i="29" s="1"/>
  <c r="B33250" i="29" s="1"/>
  <c r="B33251" i="29" s="1"/>
  <c r="B33252" i="29" s="1"/>
  <c r="B33253" i="29" s="1"/>
  <c r="B33254" i="29" s="1"/>
  <c r="B33255" i="29" s="1"/>
  <c r="B33256" i="29" s="1"/>
  <c r="B33257" i="29" s="1"/>
  <c r="B33258" i="29" s="1"/>
  <c r="B33259" i="29" s="1"/>
  <c r="B33260" i="29" s="1"/>
  <c r="B33261" i="29" s="1"/>
  <c r="B33262" i="29" s="1"/>
  <c r="C32899" i="29"/>
  <c r="C32900" i="29" s="1"/>
  <c r="C32901" i="29" s="1"/>
  <c r="C32902" i="29" s="1"/>
  <c r="C32903" i="29" s="1"/>
  <c r="C32904" i="29" s="1"/>
  <c r="C32905" i="29" s="1"/>
  <c r="C32906" i="29" s="1"/>
  <c r="C32907" i="29" s="1"/>
  <c r="C32908" i="29" s="1"/>
  <c r="C32909" i="29" s="1"/>
  <c r="C32910" i="29" s="1"/>
  <c r="C32911" i="29" s="1"/>
  <c r="C32912" i="29" s="1"/>
  <c r="C32913" i="29" s="1"/>
  <c r="C32914" i="29" s="1"/>
  <c r="C32915" i="29" s="1"/>
  <c r="C32916" i="29" s="1"/>
  <c r="C32917" i="29" s="1"/>
  <c r="C32918" i="29" s="1"/>
  <c r="C32919" i="29" s="1"/>
  <c r="C32920" i="29" s="1"/>
  <c r="C32921" i="29" s="1"/>
  <c r="C32922" i="29" s="1"/>
  <c r="C32923" i="29" s="1"/>
  <c r="C32924" i="29" s="1"/>
  <c r="C32925" i="29" s="1"/>
  <c r="C32926" i="29" s="1"/>
  <c r="C32927" i="29" s="1"/>
  <c r="C32928" i="29" s="1"/>
  <c r="C32929" i="29" s="1"/>
  <c r="C32930" i="29" s="1"/>
  <c r="C32931" i="29" s="1"/>
  <c r="C32932" i="29" s="1"/>
  <c r="C32933" i="29" s="1"/>
  <c r="C32934" i="29" s="1"/>
  <c r="C32935" i="29" s="1"/>
  <c r="C32936" i="29" s="1"/>
  <c r="C32937" i="29" s="1"/>
  <c r="C32938" i="29" s="1"/>
  <c r="C32939" i="29" s="1"/>
  <c r="C32940" i="29" s="1"/>
  <c r="C32941" i="29" s="1"/>
  <c r="C32942" i="29" s="1"/>
  <c r="C32943" i="29" s="1"/>
  <c r="C32944" i="29" s="1"/>
  <c r="C32945" i="29" s="1"/>
  <c r="C32946" i="29" s="1"/>
  <c r="C32947" i="29" s="1"/>
  <c r="C32948" i="29" s="1"/>
  <c r="C32949" i="29" s="1"/>
  <c r="C32950" i="29" s="1"/>
  <c r="C32951" i="29" s="1"/>
  <c r="C32952" i="29" s="1"/>
  <c r="C32953" i="29" s="1"/>
  <c r="C32954" i="29" s="1"/>
  <c r="C32955" i="29" s="1"/>
  <c r="C32956" i="29" s="1"/>
  <c r="C32957" i="29" s="1"/>
  <c r="C32958" i="29" s="1"/>
  <c r="C32959" i="29" s="1"/>
  <c r="C32960" i="29" s="1"/>
  <c r="C32961" i="29" s="1"/>
  <c r="C32962" i="29" s="1"/>
  <c r="C32963" i="29" s="1"/>
  <c r="C32964" i="29" s="1"/>
  <c r="C32965" i="29" s="1"/>
  <c r="C32966" i="29" s="1"/>
  <c r="C32967" i="29" s="1"/>
  <c r="C32968" i="29" s="1"/>
  <c r="C32969" i="29" s="1"/>
  <c r="C32970" i="29" s="1"/>
  <c r="C32971" i="29" s="1"/>
  <c r="C32972" i="29" s="1"/>
  <c r="C32973" i="29" s="1"/>
  <c r="C32974" i="29" s="1"/>
  <c r="C32975" i="29" s="1"/>
  <c r="C32976" i="29" s="1"/>
  <c r="C32977" i="29" s="1"/>
  <c r="C32978" i="29" s="1"/>
  <c r="C32979" i="29" s="1"/>
  <c r="C32980" i="29" s="1"/>
  <c r="C32981" i="29" s="1"/>
  <c r="C32982" i="29" s="1"/>
  <c r="C32983" i="29" s="1"/>
  <c r="C32984" i="29" s="1"/>
  <c r="C32985" i="29" s="1"/>
  <c r="C32986" i="29" s="1"/>
  <c r="C32987" i="29" s="1"/>
  <c r="C32988" i="29" s="1"/>
  <c r="C32989" i="29" s="1"/>
  <c r="C32990" i="29" s="1"/>
  <c r="C32991" i="29" s="1"/>
  <c r="C32992" i="29" s="1"/>
  <c r="C32993" i="29" s="1"/>
  <c r="C32994" i="29" s="1"/>
  <c r="C32995" i="29" s="1"/>
  <c r="C32996" i="29" s="1"/>
  <c r="C32997" i="29" s="1"/>
  <c r="C32998" i="29" s="1"/>
  <c r="C32999" i="29" s="1"/>
  <c r="C33000" i="29" s="1"/>
  <c r="C33001" i="29" s="1"/>
  <c r="C33002" i="29" s="1"/>
  <c r="C33003" i="29" s="1"/>
  <c r="C33004" i="29" s="1"/>
  <c r="C33005" i="29" s="1"/>
  <c r="C33006" i="29" s="1"/>
  <c r="C33007" i="29" s="1"/>
  <c r="C33008" i="29" s="1"/>
  <c r="C33009" i="29" s="1"/>
  <c r="C33010" i="29" s="1"/>
  <c r="C33011" i="29" s="1"/>
  <c r="C33012" i="29" s="1"/>
  <c r="C33013" i="29" s="1"/>
  <c r="C33014" i="29" s="1"/>
  <c r="C33015" i="29" s="1"/>
  <c r="C33016" i="29" s="1"/>
  <c r="C33017" i="29" s="1"/>
  <c r="C33018" i="29" s="1"/>
  <c r="C33019" i="29" s="1"/>
  <c r="C33020" i="29" s="1"/>
  <c r="C33021" i="29" s="1"/>
  <c r="C33022" i="29" s="1"/>
  <c r="C33023" i="29" s="1"/>
  <c r="C33024" i="29" s="1"/>
  <c r="C33025" i="29" s="1"/>
  <c r="C33026" i="29" s="1"/>
  <c r="C33027" i="29" s="1"/>
  <c r="C33028" i="29" s="1"/>
  <c r="C33029" i="29" s="1"/>
  <c r="C33030" i="29" s="1"/>
  <c r="C33031" i="29" s="1"/>
  <c r="C33032" i="29" s="1"/>
  <c r="C33033" i="29" s="1"/>
  <c r="C33034" i="29" s="1"/>
  <c r="C33035" i="29" s="1"/>
  <c r="C33036" i="29" s="1"/>
  <c r="C33037" i="29" s="1"/>
  <c r="C33038" i="29" s="1"/>
  <c r="C33039" i="29" s="1"/>
  <c r="C33040" i="29" s="1"/>
  <c r="C33041" i="29" s="1"/>
  <c r="C33042" i="29" s="1"/>
  <c r="C33043" i="29" s="1"/>
  <c r="C33044" i="29" s="1"/>
  <c r="C33045" i="29" s="1"/>
  <c r="C33046" i="29" s="1"/>
  <c r="C33047" i="29" s="1"/>
  <c r="C33048" i="29" s="1"/>
  <c r="C33049" i="29" s="1"/>
  <c r="C33050" i="29" s="1"/>
  <c r="C33051" i="29" s="1"/>
  <c r="C33052" i="29" s="1"/>
  <c r="C33053" i="29" s="1"/>
  <c r="C33054" i="29" s="1"/>
  <c r="C33055" i="29" s="1"/>
  <c r="C33056" i="29" s="1"/>
  <c r="C33057" i="29" s="1"/>
  <c r="C33058" i="29" s="1"/>
  <c r="C33059" i="29" s="1"/>
  <c r="C33060" i="29" s="1"/>
  <c r="C33061" i="29" s="1"/>
  <c r="C33062" i="29" s="1"/>
  <c r="C33063" i="29" s="1"/>
  <c r="C33064" i="29" s="1"/>
  <c r="C33065" i="29" s="1"/>
  <c r="C33066" i="29" s="1"/>
  <c r="C33067" i="29" s="1"/>
  <c r="C33068" i="29" s="1"/>
  <c r="C33069" i="29" s="1"/>
  <c r="C33070" i="29" s="1"/>
  <c r="C33071" i="29" s="1"/>
  <c r="C33072" i="29" s="1"/>
  <c r="C33073" i="29" s="1"/>
  <c r="C33074" i="29" s="1"/>
  <c r="C33075" i="29" s="1"/>
  <c r="C33076" i="29" s="1"/>
  <c r="C33077" i="29" s="1"/>
  <c r="C33078" i="29" s="1"/>
  <c r="C33079" i="29" s="1"/>
  <c r="C33080" i="29" s="1"/>
  <c r="C33081" i="29" s="1"/>
  <c r="C33082" i="29" s="1"/>
  <c r="C33083" i="29" s="1"/>
  <c r="C33084" i="29" s="1"/>
  <c r="C33085" i="29" s="1"/>
  <c r="C33086" i="29" s="1"/>
  <c r="C33087" i="29" s="1"/>
  <c r="C33088" i="29" s="1"/>
  <c r="C33089" i="29" s="1"/>
  <c r="C33090" i="29" s="1"/>
  <c r="C33091" i="29" s="1"/>
  <c r="C33092" i="29" s="1"/>
  <c r="C33093" i="29" s="1"/>
  <c r="C33094" i="29" s="1"/>
  <c r="C33095" i="29" s="1"/>
  <c r="C33096" i="29" s="1"/>
  <c r="C33097" i="29" s="1"/>
  <c r="C33098" i="29" s="1"/>
  <c r="C33099" i="29" s="1"/>
  <c r="C33100" i="29" s="1"/>
  <c r="C33101" i="29" s="1"/>
  <c r="C33102" i="29" s="1"/>
  <c r="C33103" i="29" s="1"/>
  <c r="C33104" i="29" s="1"/>
  <c r="C33105" i="29" s="1"/>
  <c r="C33106" i="29" s="1"/>
  <c r="C33107" i="29" s="1"/>
  <c r="C33108" i="29" s="1"/>
  <c r="C33109" i="29" s="1"/>
  <c r="C33110" i="29" s="1"/>
  <c r="C33111" i="29" s="1"/>
  <c r="C33112" i="29" s="1"/>
  <c r="C33113" i="29" s="1"/>
  <c r="C33114" i="29" s="1"/>
  <c r="C33115" i="29" s="1"/>
  <c r="C33116" i="29" s="1"/>
  <c r="C33117" i="29" s="1"/>
  <c r="C33118" i="29" s="1"/>
  <c r="C33119" i="29" s="1"/>
  <c r="C33120" i="29" s="1"/>
  <c r="C33121" i="29" s="1"/>
  <c r="C33122" i="29" s="1"/>
  <c r="C33123" i="29" s="1"/>
  <c r="C33124" i="29" s="1"/>
  <c r="C33125" i="29" s="1"/>
  <c r="C33126" i="29" s="1"/>
  <c r="C33127" i="29" s="1"/>
  <c r="C33128" i="29" s="1"/>
  <c r="C33129" i="29" s="1"/>
  <c r="C33130" i="29" s="1"/>
  <c r="C33131" i="29" s="1"/>
  <c r="C33132" i="29" s="1"/>
  <c r="C33133" i="29" s="1"/>
  <c r="C33134" i="29" s="1"/>
  <c r="C33135" i="29" s="1"/>
  <c r="C33136" i="29" s="1"/>
  <c r="C33137" i="29" s="1"/>
  <c r="C33138" i="29" s="1"/>
  <c r="C33139" i="29" s="1"/>
  <c r="C33140" i="29" s="1"/>
  <c r="C33141" i="29" s="1"/>
  <c r="C33142" i="29" s="1"/>
  <c r="C33143" i="29" s="1"/>
  <c r="C33144" i="29" s="1"/>
  <c r="C33145" i="29" s="1"/>
  <c r="C33146" i="29" s="1"/>
  <c r="C33147" i="29" s="1"/>
  <c r="C33148" i="29" s="1"/>
  <c r="C33149" i="29" s="1"/>
  <c r="C33150" i="29" s="1"/>
  <c r="C33151" i="29" s="1"/>
  <c r="C33152" i="29" s="1"/>
  <c r="C33153" i="29" s="1"/>
  <c r="C33154" i="29" s="1"/>
  <c r="C33155" i="29" s="1"/>
  <c r="C33156" i="29" s="1"/>
  <c r="C33157" i="29" s="1"/>
  <c r="C33158" i="29" s="1"/>
  <c r="C33159" i="29" s="1"/>
  <c r="C33160" i="29" s="1"/>
  <c r="C33161" i="29" s="1"/>
  <c r="C33162" i="29" s="1"/>
  <c r="C33163" i="29" s="1"/>
  <c r="C33164" i="29" s="1"/>
  <c r="C33165" i="29" s="1"/>
  <c r="C33166" i="29" s="1"/>
  <c r="C33167" i="29" s="1"/>
  <c r="C33168" i="29" s="1"/>
  <c r="C33169" i="29" s="1"/>
  <c r="C33170" i="29" s="1"/>
  <c r="C33171" i="29" s="1"/>
  <c r="C33172" i="29" s="1"/>
  <c r="C33173" i="29" s="1"/>
  <c r="C33174" i="29" s="1"/>
  <c r="C33175" i="29" s="1"/>
  <c r="C33176" i="29" s="1"/>
  <c r="C33177" i="29" s="1"/>
  <c r="C33178" i="29" s="1"/>
  <c r="C33179" i="29" s="1"/>
  <c r="C33180" i="29" s="1"/>
  <c r="C33181" i="29" s="1"/>
  <c r="C33182" i="29" s="1"/>
  <c r="C33183" i="29" s="1"/>
  <c r="C33184" i="29" s="1"/>
  <c r="C33185" i="29" s="1"/>
  <c r="C33186" i="29" s="1"/>
  <c r="C33187" i="29" s="1"/>
  <c r="C33188" i="29" s="1"/>
  <c r="C33189" i="29" s="1"/>
  <c r="C33190" i="29" s="1"/>
  <c r="C33191" i="29" s="1"/>
  <c r="C33192" i="29" s="1"/>
  <c r="C33193" i="29" s="1"/>
  <c r="C33194" i="29" s="1"/>
  <c r="C33195" i="29" s="1"/>
  <c r="C33196" i="29" s="1"/>
  <c r="C33197" i="29" s="1"/>
  <c r="C33198" i="29" s="1"/>
  <c r="C33199" i="29" s="1"/>
  <c r="C33200" i="29" s="1"/>
  <c r="C33201" i="29" s="1"/>
  <c r="C33202" i="29" s="1"/>
  <c r="C33203" i="29" s="1"/>
  <c r="C33204" i="29" s="1"/>
  <c r="C33205" i="29" s="1"/>
  <c r="C33206" i="29" s="1"/>
  <c r="C33207" i="29" s="1"/>
  <c r="C33208" i="29" s="1"/>
  <c r="C33209" i="29" s="1"/>
  <c r="C33210" i="29" s="1"/>
  <c r="C33211" i="29" s="1"/>
  <c r="C33212" i="29" s="1"/>
  <c r="C33213" i="29" s="1"/>
  <c r="C33214" i="29" s="1"/>
  <c r="C33215" i="29" s="1"/>
  <c r="C33216" i="29" s="1"/>
  <c r="C33217" i="29" s="1"/>
  <c r="C33218" i="29" s="1"/>
  <c r="C33219" i="29" s="1"/>
  <c r="C33220" i="29" s="1"/>
  <c r="C33221" i="29" s="1"/>
  <c r="C33222" i="29" s="1"/>
  <c r="C33223" i="29" s="1"/>
  <c r="C33224" i="29" s="1"/>
  <c r="C33225" i="29" s="1"/>
  <c r="C33226" i="29" s="1"/>
  <c r="C33227" i="29" s="1"/>
  <c r="C33228" i="29" s="1"/>
  <c r="C33229" i="29" s="1"/>
  <c r="C33230" i="29" s="1"/>
  <c r="C33231" i="29" s="1"/>
  <c r="C33232" i="29" s="1"/>
  <c r="C33233" i="29" s="1"/>
  <c r="C33234" i="29" s="1"/>
  <c r="C33235" i="29" s="1"/>
  <c r="C33236" i="29" s="1"/>
  <c r="C33237" i="29" s="1"/>
  <c r="C33238" i="29" s="1"/>
  <c r="C33239" i="29" s="1"/>
  <c r="C33240" i="29" s="1"/>
  <c r="C33241" i="29" s="1"/>
  <c r="C33242" i="29" s="1"/>
  <c r="C33243" i="29" s="1"/>
  <c r="C33244" i="29" s="1"/>
  <c r="C33245" i="29" s="1"/>
  <c r="C33246" i="29" s="1"/>
  <c r="C33247" i="29" s="1"/>
  <c r="C33248" i="29" s="1"/>
  <c r="C33249" i="29" s="1"/>
  <c r="C33250" i="29" s="1"/>
  <c r="C33251" i="29" s="1"/>
  <c r="C33252" i="29" s="1"/>
  <c r="C33253" i="29" s="1"/>
  <c r="C33254" i="29" s="1"/>
  <c r="C33255" i="29" s="1"/>
  <c r="C33256" i="29" s="1"/>
  <c r="C33257" i="29" s="1"/>
  <c r="C33258" i="29" s="1"/>
  <c r="C33259" i="29" s="1"/>
  <c r="C33260" i="29" s="1"/>
  <c r="C33261" i="29" s="1"/>
  <c r="C33262" i="29" s="1"/>
  <c r="B2" i="38"/>
  <c r="A4" i="38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4" i="30"/>
  <c r="A5" i="30" s="1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B4" i="30"/>
  <c r="B5" i="30" s="1"/>
  <c r="B6" i="30" s="1"/>
  <c r="B7" i="30" s="1"/>
  <c r="B8" i="30" s="1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A6" i="35"/>
  <c r="B6" i="35"/>
  <c r="C6" i="35"/>
  <c r="D6" i="35"/>
  <c r="D7" i="35" s="1"/>
  <c r="D8" i="35" s="1"/>
  <c r="D9" i="35" s="1"/>
  <c r="D10" i="35" s="1"/>
  <c r="D11" i="35" s="1"/>
  <c r="D12" i="35" s="1"/>
  <c r="D13" i="35" s="1"/>
  <c r="D14" i="35" s="1"/>
  <c r="D15" i="35" s="1"/>
  <c r="D16" i="35" s="1"/>
  <c r="D17" i="35" s="1"/>
  <c r="D18" i="35" s="1"/>
  <c r="D19" i="35" s="1"/>
  <c r="D20" i="35" s="1"/>
  <c r="D21" i="35" s="1"/>
  <c r="D22" i="35" s="1"/>
  <c r="D23" i="35" s="1"/>
  <c r="D24" i="35" s="1"/>
  <c r="D25" i="35" s="1"/>
  <c r="D26" i="35" s="1"/>
  <c r="D27" i="35" s="1"/>
  <c r="D28" i="35" s="1"/>
  <c r="D29" i="35" s="1"/>
  <c r="D30" i="35" s="1"/>
  <c r="D31" i="35" s="1"/>
  <c r="D32" i="35" s="1"/>
  <c r="D33" i="35" s="1"/>
  <c r="D34" i="35" s="1"/>
  <c r="D35" i="35" s="1"/>
  <c r="D36" i="35" s="1"/>
  <c r="D37" i="35" s="1"/>
  <c r="D38" i="35" s="1"/>
  <c r="D39" i="35" s="1"/>
  <c r="D40" i="35" s="1"/>
  <c r="D41" i="35" s="1"/>
  <c r="D42" i="35" s="1"/>
  <c r="D43" i="35" s="1"/>
  <c r="D44" i="35" s="1"/>
  <c r="D45" i="35" s="1"/>
  <c r="D46" i="35" s="1"/>
  <c r="D47" i="35" s="1"/>
  <c r="D48" i="35" s="1"/>
  <c r="D49" i="35" s="1"/>
  <c r="D50" i="35" s="1"/>
  <c r="D51" i="35" s="1"/>
  <c r="D52" i="35" s="1"/>
  <c r="D53" i="35" s="1"/>
  <c r="D54" i="35" s="1"/>
  <c r="D55" i="35" s="1"/>
  <c r="D56" i="35" s="1"/>
  <c r="D57" i="35" s="1"/>
  <c r="D58" i="35" s="1"/>
  <c r="D59" i="35" s="1"/>
  <c r="D60" i="35" s="1"/>
  <c r="D61" i="35" s="1"/>
  <c r="D62" i="35" s="1"/>
  <c r="D63" i="35" s="1"/>
  <c r="D64" i="35" s="1"/>
  <c r="D65" i="35" s="1"/>
  <c r="D66" i="35" s="1"/>
  <c r="D67" i="35" s="1"/>
  <c r="D68" i="35" s="1"/>
  <c r="D69" i="35" s="1"/>
  <c r="D70" i="35" s="1"/>
  <c r="D71" i="35" s="1"/>
  <c r="D72" i="35" s="1"/>
  <c r="D73" i="35" s="1"/>
  <c r="D74" i="35" s="1"/>
  <c r="D75" i="35" s="1"/>
  <c r="D76" i="35" s="1"/>
  <c r="D77" i="35" s="1"/>
  <c r="D78" i="35" s="1"/>
  <c r="D79" i="35" s="1"/>
  <c r="D80" i="35" s="1"/>
  <c r="D81" i="35" s="1"/>
  <c r="D82" i="35" s="1"/>
  <c r="D83" i="35" s="1"/>
  <c r="D84" i="35" s="1"/>
  <c r="D85" i="35" s="1"/>
  <c r="D86" i="35" s="1"/>
  <c r="D87" i="35" s="1"/>
  <c r="D88" i="35" s="1"/>
  <c r="D89" i="35" s="1"/>
  <c r="D90" i="35" s="1"/>
  <c r="D91" i="35" s="1"/>
  <c r="D92" i="35" s="1"/>
  <c r="D93" i="35" s="1"/>
  <c r="D94" i="35" s="1"/>
  <c r="D95" i="35" s="1"/>
  <c r="D96" i="35" s="1"/>
  <c r="D97" i="35" s="1"/>
  <c r="D98" i="35" s="1"/>
  <c r="D99" i="35" s="1"/>
  <c r="D100" i="35" s="1"/>
  <c r="D101" i="35" s="1"/>
  <c r="D102" i="35" s="1"/>
  <c r="D103" i="35" s="1"/>
  <c r="D104" i="35" s="1"/>
  <c r="D105" i="35" s="1"/>
  <c r="D106" i="35" s="1"/>
  <c r="D107" i="35" s="1"/>
  <c r="D108" i="35" s="1"/>
  <c r="D109" i="35" s="1"/>
  <c r="D110" i="35" s="1"/>
  <c r="D111" i="35" s="1"/>
  <c r="D112" i="35" s="1"/>
  <c r="D113" i="35" s="1"/>
  <c r="D114" i="35" s="1"/>
  <c r="D115" i="35" s="1"/>
  <c r="D116" i="35" s="1"/>
  <c r="D117" i="35" s="1"/>
  <c r="D118" i="35" s="1"/>
  <c r="D119" i="35" s="1"/>
  <c r="D120" i="35" s="1"/>
  <c r="D121" i="35" s="1"/>
  <c r="D122" i="35" s="1"/>
  <c r="D123" i="35" s="1"/>
  <c r="D124" i="35" s="1"/>
  <c r="D125" i="35" s="1"/>
  <c r="D126" i="35" s="1"/>
  <c r="D127" i="35" s="1"/>
  <c r="D128" i="35" s="1"/>
  <c r="D129" i="35" s="1"/>
  <c r="D130" i="35" s="1"/>
  <c r="D131" i="35" s="1"/>
  <c r="D132" i="35" s="1"/>
  <c r="D133" i="35" s="1"/>
  <c r="D134" i="35" s="1"/>
  <c r="D135" i="35" s="1"/>
  <c r="D136" i="35" s="1"/>
  <c r="D137" i="35" s="1"/>
  <c r="D138" i="35" s="1"/>
  <c r="D139" i="35" s="1"/>
  <c r="D140" i="35" s="1"/>
  <c r="D141" i="35" s="1"/>
  <c r="D142" i="35" s="1"/>
  <c r="D143" i="35" s="1"/>
  <c r="D144" i="35" s="1"/>
  <c r="D145" i="35" s="1"/>
  <c r="D146" i="35" s="1"/>
  <c r="D147" i="35" s="1"/>
  <c r="D148" i="35" s="1"/>
  <c r="D149" i="35" s="1"/>
  <c r="D150" i="35" s="1"/>
  <c r="D151" i="35" s="1"/>
  <c r="D152" i="35" s="1"/>
  <c r="D153" i="35" s="1"/>
  <c r="D154" i="35" s="1"/>
  <c r="D155" i="35" s="1"/>
  <c r="D156" i="35" s="1"/>
  <c r="D157" i="35" s="1"/>
  <c r="D158" i="35" s="1"/>
  <c r="D159" i="35" s="1"/>
  <c r="D160" i="35" s="1"/>
  <c r="D161" i="35" s="1"/>
  <c r="D162" i="35" s="1"/>
  <c r="D163" i="35" s="1"/>
  <c r="D164" i="35" s="1"/>
  <c r="D165" i="35" s="1"/>
  <c r="D166" i="35" s="1"/>
  <c r="D167" i="35" s="1"/>
  <c r="D168" i="35" s="1"/>
  <c r="D169" i="35" s="1"/>
  <c r="D170" i="35" s="1"/>
  <c r="D171" i="35" s="1"/>
  <c r="D172" i="35" s="1"/>
  <c r="D173" i="35" s="1"/>
  <c r="D174" i="35" s="1"/>
  <c r="D175" i="35" s="1"/>
  <c r="D176" i="35" s="1"/>
  <c r="D177" i="35" s="1"/>
  <c r="D178" i="35" s="1"/>
  <c r="D179" i="35" s="1"/>
  <c r="D180" i="35" s="1"/>
  <c r="D181" i="35" s="1"/>
  <c r="D182" i="35" s="1"/>
  <c r="D183" i="35" s="1"/>
  <c r="D184" i="35" s="1"/>
  <c r="D185" i="35" s="1"/>
  <c r="D186" i="35" s="1"/>
  <c r="D187" i="35" s="1"/>
  <c r="D188" i="35" s="1"/>
  <c r="D189" i="35" s="1"/>
  <c r="D190" i="35" s="1"/>
  <c r="D191" i="35" s="1"/>
  <c r="D192" i="35" s="1"/>
  <c r="D193" i="35" s="1"/>
  <c r="D194" i="35" s="1"/>
  <c r="D195" i="35" s="1"/>
  <c r="D196" i="35" s="1"/>
  <c r="D197" i="35" s="1"/>
  <c r="D198" i="35" s="1"/>
  <c r="D199" i="35" s="1"/>
  <c r="D200" i="35" s="1"/>
  <c r="D201" i="35" s="1"/>
  <c r="D202" i="35" s="1"/>
  <c r="D203" i="35" s="1"/>
  <c r="D204" i="35" s="1"/>
  <c r="D205" i="35" s="1"/>
  <c r="D206" i="35" s="1"/>
  <c r="D207" i="35" s="1"/>
  <c r="D208" i="35" s="1"/>
  <c r="D209" i="35" s="1"/>
  <c r="D210" i="35" s="1"/>
  <c r="D211" i="35" s="1"/>
  <c r="D212" i="35" s="1"/>
  <c r="D213" i="35" s="1"/>
  <c r="D214" i="35" s="1"/>
  <c r="D215" i="35" s="1"/>
  <c r="D216" i="35" s="1"/>
  <c r="D217" i="35" s="1"/>
  <c r="D218" i="35" s="1"/>
  <c r="D219" i="35" s="1"/>
  <c r="D220" i="35" s="1"/>
  <c r="D221" i="35" s="1"/>
  <c r="D222" i="35" s="1"/>
  <c r="D223" i="35" s="1"/>
  <c r="D224" i="35" s="1"/>
  <c r="D225" i="35" s="1"/>
  <c r="D226" i="35" s="1"/>
  <c r="D227" i="35" s="1"/>
  <c r="D228" i="35" s="1"/>
  <c r="D229" i="35" s="1"/>
  <c r="D230" i="35" s="1"/>
  <c r="D231" i="35" s="1"/>
  <c r="D232" i="35" s="1"/>
  <c r="D233" i="35" s="1"/>
  <c r="D234" i="35" s="1"/>
  <c r="D235" i="35" s="1"/>
  <c r="D236" i="35" s="1"/>
  <c r="D237" i="35" s="1"/>
  <c r="D238" i="35" s="1"/>
  <c r="D239" i="35" s="1"/>
  <c r="D240" i="35" s="1"/>
  <c r="D241" i="35" s="1"/>
  <c r="D242" i="35" s="1"/>
  <c r="D243" i="35" s="1"/>
  <c r="D244" i="35" s="1"/>
  <c r="D245" i="35" s="1"/>
  <c r="D246" i="35" s="1"/>
  <c r="D247" i="35" s="1"/>
  <c r="D248" i="35" s="1"/>
  <c r="D249" i="35" s="1"/>
  <c r="D250" i="35" s="1"/>
  <c r="D251" i="35" s="1"/>
  <c r="D252" i="35" s="1"/>
  <c r="D253" i="35" s="1"/>
  <c r="D254" i="35" s="1"/>
  <c r="D255" i="35" s="1"/>
  <c r="D256" i="35" s="1"/>
  <c r="D257" i="35" s="1"/>
  <c r="D258" i="35" s="1"/>
  <c r="D259" i="35" s="1"/>
  <c r="D260" i="35" s="1"/>
  <c r="D261" i="35" s="1"/>
  <c r="D262" i="35" s="1"/>
  <c r="D263" i="35" s="1"/>
  <c r="D264" i="35" s="1"/>
  <c r="D265" i="35" s="1"/>
  <c r="D266" i="35" s="1"/>
  <c r="D267" i="35" s="1"/>
  <c r="D268" i="35" s="1"/>
  <c r="D269" i="35" s="1"/>
  <c r="D270" i="35" s="1"/>
  <c r="D271" i="35" s="1"/>
  <c r="D272" i="35" s="1"/>
  <c r="D273" i="35" s="1"/>
  <c r="D274" i="35" s="1"/>
  <c r="D275" i="35" s="1"/>
  <c r="D276" i="35" s="1"/>
  <c r="D277" i="35" s="1"/>
  <c r="D278" i="35" s="1"/>
  <c r="D279" i="35" s="1"/>
  <c r="D280" i="35" s="1"/>
  <c r="D281" i="35" s="1"/>
  <c r="D282" i="35" s="1"/>
  <c r="D283" i="35" s="1"/>
  <c r="D284" i="35" s="1"/>
  <c r="D285" i="35" s="1"/>
  <c r="D286" i="35" s="1"/>
  <c r="D287" i="35" s="1"/>
  <c r="D288" i="35" s="1"/>
  <c r="D289" i="35" s="1"/>
  <c r="D290" i="35" s="1"/>
  <c r="D291" i="35" s="1"/>
  <c r="D292" i="35" s="1"/>
  <c r="D293" i="35" s="1"/>
  <c r="D294" i="35" s="1"/>
  <c r="D295" i="35" s="1"/>
  <c r="D296" i="35" s="1"/>
  <c r="D297" i="35" s="1"/>
  <c r="D298" i="35" s="1"/>
  <c r="D299" i="35" s="1"/>
  <c r="D300" i="35" s="1"/>
  <c r="D301" i="35" s="1"/>
  <c r="D302" i="35" s="1"/>
  <c r="D303" i="35" s="1"/>
  <c r="D304" i="35" s="1"/>
  <c r="D305" i="35" s="1"/>
  <c r="D306" i="35" s="1"/>
  <c r="D307" i="35" s="1"/>
  <c r="D308" i="35" s="1"/>
  <c r="D309" i="35" s="1"/>
  <c r="D310" i="35" s="1"/>
  <c r="D311" i="35" s="1"/>
  <c r="D312" i="35" s="1"/>
  <c r="D313" i="35" s="1"/>
  <c r="D314" i="35" s="1"/>
  <c r="D315" i="35" s="1"/>
  <c r="D316" i="35" s="1"/>
  <c r="D317" i="35" s="1"/>
  <c r="D318" i="35" s="1"/>
  <c r="D319" i="35" s="1"/>
  <c r="D320" i="35" s="1"/>
  <c r="D321" i="35" s="1"/>
  <c r="D322" i="35" s="1"/>
  <c r="D323" i="35" s="1"/>
  <c r="D324" i="35" s="1"/>
  <c r="D325" i="35" s="1"/>
  <c r="D326" i="35" s="1"/>
  <c r="D327" i="35" s="1"/>
  <c r="D328" i="35" s="1"/>
  <c r="D329" i="35" s="1"/>
  <c r="D330" i="35" s="1"/>
  <c r="D331" i="35" s="1"/>
  <c r="D332" i="35" s="1"/>
  <c r="D333" i="35" s="1"/>
  <c r="D334" i="35" s="1"/>
  <c r="D335" i="35" s="1"/>
  <c r="D336" i="35" s="1"/>
  <c r="D337" i="35" s="1"/>
  <c r="D338" i="35" s="1"/>
  <c r="D339" i="35" s="1"/>
  <c r="D340" i="35" s="1"/>
  <c r="D341" i="35" s="1"/>
  <c r="D342" i="35" s="1"/>
  <c r="D343" i="35" s="1"/>
  <c r="D344" i="35" s="1"/>
  <c r="D345" i="35" s="1"/>
  <c r="D346" i="35" s="1"/>
  <c r="D347" i="35" s="1"/>
  <c r="D348" i="35" s="1"/>
  <c r="D349" i="35" s="1"/>
  <c r="D350" i="35" s="1"/>
  <c r="D351" i="35" s="1"/>
  <c r="D352" i="35" s="1"/>
  <c r="D353" i="35" s="1"/>
  <c r="D354" i="35" s="1"/>
  <c r="D355" i="35" s="1"/>
  <c r="D356" i="35" s="1"/>
  <c r="D357" i="35" s="1"/>
  <c r="D358" i="35" s="1"/>
  <c r="D359" i="35" s="1"/>
  <c r="D360" i="35" s="1"/>
  <c r="D361" i="35" s="1"/>
  <c r="D362" i="35" s="1"/>
  <c r="D363" i="35" s="1"/>
  <c r="D364" i="35" s="1"/>
  <c r="D365" i="35" s="1"/>
  <c r="D366" i="35" s="1"/>
  <c r="D367" i="35" s="1"/>
  <c r="D368" i="35" s="1"/>
  <c r="D369" i="35" s="1"/>
  <c r="A7" i="35"/>
  <c r="B7" i="35"/>
  <c r="B8" i="35" s="1"/>
  <c r="B9" i="35" s="1"/>
  <c r="B10" i="35" s="1"/>
  <c r="B11" i="35" s="1"/>
  <c r="B12" i="35" s="1"/>
  <c r="B13" i="35" s="1"/>
  <c r="B14" i="35" s="1"/>
  <c r="B15" i="35" s="1"/>
  <c r="B16" i="35" s="1"/>
  <c r="B17" i="35" s="1"/>
  <c r="B18" i="35" s="1"/>
  <c r="C7" i="35"/>
  <c r="A8" i="35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C8" i="35"/>
  <c r="C9" i="35" s="1"/>
  <c r="C10" i="35" s="1"/>
  <c r="C11" i="35" s="1"/>
  <c r="C12" i="35" s="1"/>
  <c r="C13" i="35" s="1"/>
  <c r="C14" i="35" s="1"/>
  <c r="C15" i="35" s="1"/>
  <c r="C16" i="35" s="1"/>
  <c r="C17" i="35" s="1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C73" i="35" s="1"/>
  <c r="C74" i="35" s="1"/>
  <c r="C75" i="35" s="1"/>
  <c r="C76" i="35" s="1"/>
  <c r="C77" i="35" s="1"/>
  <c r="C78" i="35" s="1"/>
  <c r="C79" i="35" s="1"/>
  <c r="C80" i="35" s="1"/>
  <c r="C81" i="35" s="1"/>
  <c r="C82" i="35" s="1"/>
  <c r="C83" i="35" s="1"/>
  <c r="C84" i="35" s="1"/>
  <c r="C85" i="35" s="1"/>
  <c r="C86" i="35" s="1"/>
  <c r="C87" i="35" s="1"/>
  <c r="C88" i="35" s="1"/>
  <c r="C89" i="35" s="1"/>
  <c r="C90" i="35" s="1"/>
  <c r="C91" i="35" s="1"/>
  <c r="C92" i="35" s="1"/>
  <c r="C93" i="35" s="1"/>
  <c r="C94" i="35" s="1"/>
  <c r="C95" i="35" s="1"/>
  <c r="C96" i="35" s="1"/>
  <c r="C97" i="35" s="1"/>
  <c r="C98" i="35" s="1"/>
  <c r="C99" i="35" s="1"/>
  <c r="C100" i="35" s="1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C155" i="35" s="1"/>
  <c r="C156" i="35" s="1"/>
  <c r="C157" i="35" s="1"/>
  <c r="C158" i="35" s="1"/>
  <c r="C159" i="35" s="1"/>
  <c r="C160" i="35" s="1"/>
  <c r="C161" i="35" s="1"/>
  <c r="C162" i="35" s="1"/>
  <c r="C163" i="35" s="1"/>
  <c r="C164" i="35" s="1"/>
  <c r="C165" i="35" s="1"/>
  <c r="C166" i="35" s="1"/>
  <c r="C167" i="35" s="1"/>
  <c r="C168" i="35" s="1"/>
  <c r="C169" i="35" s="1"/>
  <c r="C170" i="35" s="1"/>
  <c r="C171" i="35" s="1"/>
  <c r="C172" i="35" s="1"/>
  <c r="C173" i="35" s="1"/>
  <c r="C174" i="35" s="1"/>
  <c r="C175" i="35" s="1"/>
  <c r="C176" i="35" s="1"/>
  <c r="C177" i="35" s="1"/>
  <c r="C178" i="35" s="1"/>
  <c r="C179" i="35" s="1"/>
  <c r="C180" i="35" s="1"/>
  <c r="C181" i="35" s="1"/>
  <c r="C182" i="35" s="1"/>
  <c r="C183" i="35" s="1"/>
  <c r="C184" i="35" s="1"/>
  <c r="C185" i="35" s="1"/>
  <c r="C186" i="35" s="1"/>
  <c r="C187" i="35" s="1"/>
  <c r="C188" i="35" s="1"/>
  <c r="C189" i="35" s="1"/>
  <c r="C190" i="35" s="1"/>
  <c r="C191" i="35" s="1"/>
  <c r="C192" i="35" s="1"/>
  <c r="C193" i="35" s="1"/>
  <c r="C194" i="35" s="1"/>
  <c r="C195" i="35" s="1"/>
  <c r="C196" i="35" s="1"/>
  <c r="C197" i="35" s="1"/>
  <c r="C198" i="35" s="1"/>
  <c r="C199" i="35" s="1"/>
  <c r="C200" i="35" s="1"/>
  <c r="C201" i="35" s="1"/>
  <c r="C202" i="35" s="1"/>
  <c r="C203" i="35" s="1"/>
  <c r="C204" i="35" s="1"/>
  <c r="C205" i="35" s="1"/>
  <c r="C206" i="35" s="1"/>
  <c r="C207" i="35" s="1"/>
  <c r="C208" i="35" s="1"/>
  <c r="C209" i="35" s="1"/>
  <c r="C210" i="35" s="1"/>
  <c r="C211" i="35" s="1"/>
  <c r="C212" i="35" s="1"/>
  <c r="C213" i="35" s="1"/>
  <c r="C214" i="35" s="1"/>
  <c r="C215" i="35" s="1"/>
  <c r="C216" i="35" s="1"/>
  <c r="C217" i="35" s="1"/>
  <c r="C218" i="35" s="1"/>
  <c r="C219" i="35" s="1"/>
  <c r="C220" i="35" s="1"/>
  <c r="C221" i="35" s="1"/>
  <c r="C222" i="35" s="1"/>
  <c r="C223" i="35" s="1"/>
  <c r="C224" i="35" s="1"/>
  <c r="C225" i="35" s="1"/>
  <c r="C226" i="35" s="1"/>
  <c r="C227" i="35" s="1"/>
  <c r="C228" i="35" s="1"/>
  <c r="C229" i="35" s="1"/>
  <c r="C230" i="35" s="1"/>
  <c r="C231" i="35" s="1"/>
  <c r="C232" i="35" s="1"/>
  <c r="C233" i="35" s="1"/>
  <c r="C234" i="35" s="1"/>
  <c r="C235" i="35" s="1"/>
  <c r="C236" i="35" s="1"/>
  <c r="C237" i="35" s="1"/>
  <c r="C238" i="35" s="1"/>
  <c r="C239" i="35" s="1"/>
  <c r="C240" i="35" s="1"/>
  <c r="C241" i="35" s="1"/>
  <c r="C242" i="35" s="1"/>
  <c r="C243" i="35" s="1"/>
  <c r="C244" i="35" s="1"/>
  <c r="C245" i="35" s="1"/>
  <c r="C246" i="35" s="1"/>
  <c r="C247" i="35" s="1"/>
  <c r="C248" i="35" s="1"/>
  <c r="C249" i="35" s="1"/>
  <c r="C250" i="35" s="1"/>
  <c r="C251" i="35" s="1"/>
  <c r="C252" i="35" s="1"/>
  <c r="C253" i="35" s="1"/>
  <c r="C254" i="35" s="1"/>
  <c r="C255" i="35" s="1"/>
  <c r="C256" i="35" s="1"/>
  <c r="C257" i="35" s="1"/>
  <c r="C258" i="35" s="1"/>
  <c r="C259" i="35" s="1"/>
  <c r="C260" i="35" s="1"/>
  <c r="C261" i="35" s="1"/>
  <c r="C262" i="35" s="1"/>
  <c r="C263" i="35" s="1"/>
  <c r="C264" i="35" s="1"/>
  <c r="C265" i="35" s="1"/>
  <c r="C266" i="35" s="1"/>
  <c r="C267" i="35" s="1"/>
  <c r="C268" i="35" s="1"/>
  <c r="C269" i="35" s="1"/>
  <c r="C270" i="35" s="1"/>
  <c r="C271" i="35" s="1"/>
  <c r="C272" i="35" s="1"/>
  <c r="C273" i="35" s="1"/>
  <c r="C274" i="35" s="1"/>
  <c r="C275" i="35" s="1"/>
  <c r="C276" i="35" s="1"/>
  <c r="C277" i="35" s="1"/>
  <c r="C278" i="35" s="1"/>
  <c r="C279" i="35" s="1"/>
  <c r="C280" i="35" s="1"/>
  <c r="C281" i="35" s="1"/>
  <c r="C282" i="35" s="1"/>
  <c r="C283" i="35" s="1"/>
  <c r="C284" i="35" s="1"/>
  <c r="C285" i="35" s="1"/>
  <c r="C286" i="35" s="1"/>
  <c r="C287" i="35" s="1"/>
  <c r="C288" i="35" s="1"/>
  <c r="C289" i="35" s="1"/>
  <c r="C290" i="35" s="1"/>
  <c r="C291" i="35" s="1"/>
  <c r="C292" i="35" s="1"/>
  <c r="C293" i="35" s="1"/>
  <c r="C294" i="35" s="1"/>
  <c r="C295" i="35" s="1"/>
  <c r="C296" i="35" s="1"/>
  <c r="C297" i="35" s="1"/>
  <c r="C298" i="35" s="1"/>
  <c r="C299" i="35" s="1"/>
  <c r="C300" i="35" s="1"/>
  <c r="C301" i="35" s="1"/>
  <c r="C302" i="35" s="1"/>
  <c r="C303" i="35" s="1"/>
  <c r="C304" i="35" s="1"/>
  <c r="C305" i="35" s="1"/>
  <c r="C306" i="35" s="1"/>
  <c r="C307" i="35" s="1"/>
  <c r="C308" i="35" s="1"/>
  <c r="C309" i="35" s="1"/>
  <c r="C310" i="35" s="1"/>
  <c r="C311" i="35" s="1"/>
  <c r="C312" i="35" s="1"/>
  <c r="C313" i="35" s="1"/>
  <c r="C314" i="35" s="1"/>
  <c r="C315" i="35" s="1"/>
  <c r="C316" i="35" s="1"/>
  <c r="C317" i="35" s="1"/>
  <c r="C318" i="35" s="1"/>
  <c r="C319" i="35" s="1"/>
  <c r="C320" i="35" s="1"/>
  <c r="C321" i="35" s="1"/>
  <c r="C322" i="35" s="1"/>
  <c r="C323" i="35" s="1"/>
  <c r="C324" i="35" s="1"/>
  <c r="C325" i="35" s="1"/>
  <c r="C326" i="35" s="1"/>
  <c r="C327" i="35" s="1"/>
  <c r="C328" i="35" s="1"/>
  <c r="C329" i="35" s="1"/>
  <c r="C330" i="35" s="1"/>
  <c r="C331" i="35" s="1"/>
  <c r="C332" i="35" s="1"/>
  <c r="C333" i="35" s="1"/>
  <c r="C334" i="35" s="1"/>
  <c r="C335" i="35" s="1"/>
  <c r="C336" i="35" s="1"/>
  <c r="C337" i="35" s="1"/>
  <c r="C338" i="35" s="1"/>
  <c r="C339" i="35" s="1"/>
  <c r="C340" i="35" s="1"/>
  <c r="C341" i="35" s="1"/>
  <c r="C342" i="35" s="1"/>
  <c r="C343" i="35" s="1"/>
  <c r="C344" i="35" s="1"/>
  <c r="C345" i="35" s="1"/>
  <c r="C346" i="35" s="1"/>
  <c r="C347" i="35" s="1"/>
  <c r="C348" i="35" s="1"/>
  <c r="C349" i="35" s="1"/>
  <c r="C350" i="35" s="1"/>
  <c r="C351" i="35" s="1"/>
  <c r="C352" i="35" s="1"/>
  <c r="C353" i="35" s="1"/>
  <c r="C354" i="35" s="1"/>
  <c r="C355" i="35" s="1"/>
  <c r="C356" i="35" s="1"/>
  <c r="C357" i="35" s="1"/>
  <c r="C358" i="35" s="1"/>
  <c r="C359" i="35" s="1"/>
  <c r="C360" i="35" s="1"/>
  <c r="C361" i="35" s="1"/>
  <c r="C362" i="35" s="1"/>
  <c r="C363" i="35" s="1"/>
  <c r="C364" i="35" s="1"/>
  <c r="C365" i="35" s="1"/>
  <c r="C366" i="35" s="1"/>
  <c r="C367" i="35" s="1"/>
  <c r="C368" i="35" s="1"/>
  <c r="C369" i="35" s="1"/>
  <c r="B19" i="35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B306" i="35" s="1"/>
  <c r="B307" i="35" s="1"/>
  <c r="B308" i="35" s="1"/>
  <c r="B309" i="35" s="1"/>
  <c r="B310" i="35" s="1"/>
  <c r="B311" i="35" s="1"/>
  <c r="B312" i="35" s="1"/>
  <c r="B313" i="35" s="1"/>
  <c r="B314" i="35" s="1"/>
  <c r="B315" i="35" s="1"/>
  <c r="B316" i="35" s="1"/>
  <c r="B317" i="35" s="1"/>
  <c r="B318" i="35" s="1"/>
  <c r="B319" i="35" s="1"/>
  <c r="B320" i="35" s="1"/>
  <c r="B321" i="35" s="1"/>
  <c r="B322" i="35" s="1"/>
  <c r="B323" i="35" s="1"/>
  <c r="B324" i="35" s="1"/>
  <c r="B325" i="35" s="1"/>
  <c r="B326" i="35" s="1"/>
  <c r="B327" i="35" s="1"/>
  <c r="B328" i="35" s="1"/>
  <c r="B329" i="35" s="1"/>
  <c r="B330" i="35" s="1"/>
  <c r="B331" i="35" s="1"/>
  <c r="B332" i="35" s="1"/>
  <c r="B333" i="35" s="1"/>
  <c r="B334" i="35" s="1"/>
  <c r="B335" i="35" s="1"/>
  <c r="B336" i="35" s="1"/>
  <c r="B337" i="35" s="1"/>
  <c r="B338" i="35" s="1"/>
  <c r="B339" i="35" s="1"/>
  <c r="B340" i="35" s="1"/>
  <c r="B341" i="35" s="1"/>
  <c r="B342" i="35" s="1"/>
  <c r="B343" i="35" s="1"/>
  <c r="B344" i="35" s="1"/>
  <c r="B345" i="35" s="1"/>
  <c r="B346" i="35" s="1"/>
  <c r="B347" i="35" s="1"/>
  <c r="B348" i="35" s="1"/>
  <c r="B349" i="35" s="1"/>
  <c r="B350" i="35" s="1"/>
  <c r="B351" i="35" s="1"/>
  <c r="B352" i="35" s="1"/>
  <c r="B353" i="35" s="1"/>
  <c r="B354" i="35" s="1"/>
  <c r="B355" i="35" s="1"/>
  <c r="B356" i="35" s="1"/>
  <c r="B357" i="35" s="1"/>
  <c r="B358" i="35" s="1"/>
  <c r="B359" i="35" s="1"/>
  <c r="B360" i="35" s="1"/>
  <c r="B361" i="35" s="1"/>
  <c r="B362" i="35" s="1"/>
  <c r="B363" i="35" s="1"/>
  <c r="B364" i="35" s="1"/>
  <c r="B365" i="35" s="1"/>
  <c r="B366" i="35" s="1"/>
  <c r="B367" i="35" s="1"/>
  <c r="B368" i="35" s="1"/>
  <c r="B369" i="35" s="1"/>
  <c r="A3" i="37"/>
  <c r="B4" i="37"/>
  <c r="B5" i="37" s="1"/>
  <c r="B6" i="37" s="1"/>
  <c r="B7" i="37" s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D2" i="3"/>
  <c r="E2" i="3"/>
  <c r="D3" i="3"/>
  <c r="D4" i="3"/>
  <c r="D2" i="2"/>
  <c r="Q56" i="6"/>
  <c r="C44" i="6"/>
  <c r="AO84" i="16"/>
  <c r="AO83" i="16"/>
  <c r="AO82" i="16"/>
  <c r="AO81" i="16"/>
  <c r="AO80" i="16"/>
  <c r="AO79" i="16"/>
  <c r="AO78" i="16"/>
  <c r="AO76" i="16"/>
  <c r="AO74" i="16"/>
  <c r="AO61" i="16"/>
  <c r="AO60" i="16"/>
  <c r="AO59" i="16"/>
  <c r="AO58" i="16"/>
  <c r="AO57" i="16"/>
  <c r="AO56" i="16"/>
  <c r="AO55" i="16"/>
  <c r="AO54" i="16"/>
  <c r="AO53" i="16"/>
  <c r="AO52" i="16"/>
  <c r="AO51" i="16"/>
  <c r="AO50" i="16"/>
  <c r="AO49" i="16"/>
  <c r="AO48" i="16"/>
  <c r="AO47" i="16"/>
  <c r="AO46" i="16"/>
  <c r="AO44" i="16"/>
  <c r="AO41" i="16"/>
  <c r="AO39" i="16"/>
  <c r="AO37" i="16"/>
  <c r="AO33" i="16"/>
  <c r="AO31" i="16"/>
  <c r="AO27" i="16"/>
  <c r="AO25" i="16"/>
  <c r="AO23" i="16"/>
  <c r="AO22" i="16"/>
  <c r="AO21" i="16"/>
  <c r="AO20" i="16"/>
  <c r="AO18" i="16"/>
  <c r="AO16" i="16"/>
  <c r="AO14" i="16"/>
  <c r="AO12" i="16"/>
  <c r="AO11" i="16"/>
  <c r="AO10" i="16"/>
  <c r="AO9" i="16"/>
  <c r="AO8" i="16"/>
  <c r="AO7" i="16"/>
  <c r="AO6" i="16"/>
  <c r="AO5" i="16"/>
  <c r="AO4" i="16"/>
  <c r="F51" i="6"/>
  <c r="AO85" i="16"/>
  <c r="AO77" i="16"/>
  <c r="AO75" i="16"/>
  <c r="AO45" i="16"/>
  <c r="AO43" i="16"/>
  <c r="AO42" i="16"/>
  <c r="AO40" i="16"/>
  <c r="AO38" i="16"/>
  <c r="AO36" i="16"/>
  <c r="AO35" i="16"/>
  <c r="AO34" i="16"/>
  <c r="AO32" i="16"/>
  <c r="AO30" i="16"/>
  <c r="AO29" i="16"/>
  <c r="AO28" i="16"/>
  <c r="AO26" i="16"/>
  <c r="AO24" i="16"/>
  <c r="AO19" i="16"/>
  <c r="AO17" i="16"/>
  <c r="AO15" i="16"/>
  <c r="AC12" i="5"/>
  <c r="S4" i="43"/>
  <c r="O26" i="43" s="1"/>
  <c r="B31" i="43" s="1"/>
  <c r="C26" i="43"/>
  <c r="B24" i="43"/>
  <c r="M4" i="43"/>
  <c r="G25" i="43" s="1"/>
  <c r="C20" i="41"/>
  <c r="EB37" i="6"/>
  <c r="O42" i="40"/>
  <c r="O43" i="40"/>
  <c r="BG54" i="6"/>
  <c r="A8" i="6"/>
  <c r="Q30" i="41"/>
  <c r="BY38" i="5"/>
  <c r="CR12" i="6" s="1"/>
  <c r="BV38" i="5"/>
  <c r="CO12" i="6" s="1"/>
  <c r="BK21" i="5"/>
  <c r="BK25" i="5" s="1"/>
  <c r="BK27" i="5" s="1"/>
  <c r="AE27" i="6"/>
  <c r="C46" i="41"/>
  <c r="CB31" i="6"/>
  <c r="B44" i="41" s="1"/>
  <c r="C44" i="41"/>
  <c r="F18" i="4"/>
  <c r="C38" i="41"/>
  <c r="W69" i="5"/>
  <c r="C27" i="43"/>
  <c r="F31" i="43" s="1"/>
  <c r="AI35" i="6"/>
  <c r="AH57" i="6"/>
  <c r="BD35" i="6"/>
  <c r="AO34" i="5"/>
  <c r="E51" i="6"/>
  <c r="AE30" i="6"/>
  <c r="AJ55" i="6"/>
  <c r="AJ58" i="6" s="1"/>
  <c r="I52" i="6"/>
  <c r="B67" i="4"/>
  <c r="CD17" i="16"/>
  <c r="BQ19" i="16"/>
  <c r="AM42" i="16"/>
  <c r="CR19" i="16"/>
  <c r="BQ10" i="16"/>
  <c r="CR60" i="16"/>
  <c r="CS18" i="16"/>
  <c r="AN58" i="16"/>
  <c r="AN52" i="16"/>
  <c r="BQ20" i="16"/>
  <c r="BQ60" i="16"/>
  <c r="BR51" i="16"/>
  <c r="AM59" i="16"/>
  <c r="BR15" i="16"/>
  <c r="G49" i="16"/>
  <c r="CR49" i="16"/>
  <c r="G52" i="16"/>
  <c r="CD20" i="16"/>
  <c r="G51" i="16"/>
  <c r="AM50" i="16"/>
  <c r="BR16" i="16"/>
  <c r="BQ11" i="16"/>
  <c r="AN13" i="16"/>
  <c r="CR17" i="16"/>
  <c r="AN61" i="16"/>
  <c r="AM19" i="16"/>
  <c r="BR50" i="16"/>
  <c r="BQ49" i="16"/>
  <c r="CS19" i="16"/>
  <c r="AN19" i="16"/>
  <c r="H53" i="16"/>
  <c r="CR51" i="16"/>
  <c r="CD14" i="16"/>
  <c r="BQ51" i="16"/>
  <c r="CR46" i="16"/>
  <c r="CR14" i="16"/>
  <c r="CD22" i="16"/>
  <c r="AM46" i="16"/>
  <c r="BR9" i="16"/>
  <c r="H52" i="16"/>
  <c r="BR60" i="16"/>
  <c r="G53" i="16"/>
  <c r="CD23" i="16"/>
  <c r="G50" i="16"/>
  <c r="AM58" i="16"/>
  <c r="CS60" i="16"/>
  <c r="BQ9" i="16"/>
  <c r="CR53" i="16"/>
  <c r="CR13" i="16"/>
  <c r="CD12" i="16"/>
  <c r="AM17" i="16"/>
  <c r="CR59" i="16"/>
  <c r="CR50" i="16"/>
  <c r="CR58" i="16"/>
  <c r="AN51" i="16"/>
  <c r="BQ13" i="16"/>
  <c r="AN42" i="16"/>
  <c r="BQ15" i="16"/>
  <c r="AN12" i="16"/>
  <c r="CS48" i="16"/>
  <c r="CR15" i="16"/>
  <c r="BR8" i="16"/>
  <c r="H48" i="16"/>
  <c r="BQ47" i="16"/>
  <c r="CD6" i="16"/>
  <c r="AN48" i="16"/>
  <c r="BR5" i="16"/>
  <c r="CR52" i="16"/>
  <c r="BR58" i="16"/>
  <c r="CD13" i="16"/>
  <c r="CS13" i="16"/>
  <c r="CR47" i="16"/>
  <c r="AM12" i="16"/>
  <c r="CS46" i="16"/>
  <c r="BR6" i="16"/>
  <c r="BR49" i="16"/>
  <c r="BQ61" i="16"/>
  <c r="BR53" i="16"/>
  <c r="CS52" i="16"/>
  <c r="AM14" i="16"/>
  <c r="BR10" i="16"/>
  <c r="CS53" i="16"/>
  <c r="CS16" i="16"/>
  <c r="H50" i="16"/>
  <c r="BQ17" i="16"/>
  <c r="BR18" i="16"/>
  <c r="BR47" i="16"/>
  <c r="CR18" i="16"/>
  <c r="BR7" i="16"/>
  <c r="AN15" i="16"/>
  <c r="AN60" i="16"/>
  <c r="BR13" i="16"/>
  <c r="BQ50" i="16"/>
  <c r="BQ58" i="16"/>
  <c r="AN44" i="16"/>
  <c r="BQ4" i="16"/>
  <c r="BQ46" i="16"/>
  <c r="BR46" i="16"/>
  <c r="CS59" i="16"/>
  <c r="AN47" i="16"/>
  <c r="BR23" i="16"/>
  <c r="BR21" i="16"/>
  <c r="BQ5" i="16"/>
  <c r="G46" i="16"/>
  <c r="CS12" i="16"/>
  <c r="CS15" i="16"/>
  <c r="BQ22" i="16"/>
  <c r="AM61" i="16"/>
  <c r="H46" i="16"/>
  <c r="CS61" i="16"/>
  <c r="BQ52" i="16"/>
  <c r="BR17" i="16"/>
  <c r="CD8" i="16"/>
  <c r="AN59" i="16"/>
  <c r="BQ14" i="16"/>
  <c r="AN16" i="16"/>
  <c r="AN14" i="16"/>
  <c r="BQ59" i="16"/>
  <c r="CD15" i="16"/>
  <c r="CR16" i="16"/>
  <c r="AM43" i="16"/>
  <c r="CD4" i="16"/>
  <c r="AN50" i="16"/>
  <c r="BQ8" i="16"/>
  <c r="CD10" i="16"/>
  <c r="H51" i="16"/>
  <c r="H49" i="16"/>
  <c r="BQ6" i="16"/>
  <c r="CS47" i="16"/>
  <c r="AM49" i="16"/>
  <c r="AM13" i="16"/>
  <c r="BR22" i="16"/>
  <c r="CD11" i="16"/>
  <c r="AM44" i="16"/>
  <c r="BQ12" i="16"/>
  <c r="CD21" i="16"/>
  <c r="CD18" i="16"/>
  <c r="BR19" i="16"/>
  <c r="BQ18" i="16"/>
  <c r="BR14" i="16"/>
  <c r="BQ7" i="16"/>
  <c r="BQ16" i="16"/>
  <c r="CD5" i="16"/>
  <c r="CR48" i="16"/>
  <c r="AM52" i="16"/>
  <c r="AM15" i="16"/>
  <c r="CD16" i="16"/>
  <c r="BR4" i="16"/>
  <c r="CD9" i="16"/>
  <c r="BQ21" i="16"/>
  <c r="G47" i="16"/>
  <c r="CD19" i="16"/>
  <c r="AN18" i="16"/>
  <c r="AN53" i="16"/>
  <c r="BQ53" i="16"/>
  <c r="AN45" i="16"/>
  <c r="AN43" i="16"/>
  <c r="AN17" i="16"/>
  <c r="CS51" i="16"/>
  <c r="AM51" i="16"/>
  <c r="BQ48" i="16"/>
  <c r="BR52" i="16"/>
  <c r="BR20" i="16"/>
  <c r="AM16" i="16"/>
  <c r="BR48" i="16"/>
  <c r="CR61" i="16"/>
  <c r="AM47" i="16"/>
  <c r="CS50" i="16"/>
  <c r="CS49" i="16"/>
  <c r="AM45" i="16"/>
  <c r="CR12" i="16"/>
  <c r="AM53" i="16"/>
  <c r="BR61" i="16"/>
  <c r="AM60" i="16"/>
  <c r="CS14" i="16"/>
  <c r="AN46" i="16"/>
  <c r="CS17" i="16"/>
  <c r="BR59" i="16"/>
  <c r="H47" i="16"/>
  <c r="BR12" i="16"/>
  <c r="G48" i="16"/>
  <c r="AN49" i="16"/>
  <c r="BR11" i="16"/>
  <c r="BQ23" i="16"/>
  <c r="CS58" i="16"/>
  <c r="AM18" i="16"/>
  <c r="AM48" i="16"/>
  <c r="CD7" i="16"/>
  <c r="AM38" i="6"/>
  <c r="AN38" i="6" s="1"/>
  <c r="O52" i="6"/>
  <c r="AY68" i="16" s="1"/>
  <c r="Q53" i="6"/>
  <c r="DA3" i="16" s="1"/>
  <c r="DA65" i="16" s="1"/>
  <c r="E54" i="6"/>
  <c r="C53" i="6"/>
  <c r="S48" i="16"/>
  <c r="CI80" i="16"/>
  <c r="D24367" i="29"/>
  <c r="D24368" i="29"/>
  <c r="D24369" i="29" s="1"/>
  <c r="D24370" i="29" s="1"/>
  <c r="D24371" i="29" s="1"/>
  <c r="D24372" i="29" s="1"/>
  <c r="D24373" i="29" s="1"/>
  <c r="D24374" i="29" s="1"/>
  <c r="D24375" i="29" s="1"/>
  <c r="D24376" i="29" s="1"/>
  <c r="D24377" i="29" s="1"/>
  <c r="D24378" i="29" s="1"/>
  <c r="D24379" i="29" s="1"/>
  <c r="D24380" i="29" s="1"/>
  <c r="D24381" i="29" s="1"/>
  <c r="D24382" i="29" s="1"/>
  <c r="D24383" i="29" s="1"/>
  <c r="D24384" i="29" s="1"/>
  <c r="D24385" i="29" s="1"/>
  <c r="D24386" i="29" s="1"/>
  <c r="D24387" i="29" s="1"/>
  <c r="D24388" i="29" s="1"/>
  <c r="D24389" i="29" s="1"/>
  <c r="D24390" i="29" s="1"/>
  <c r="D24391" i="29" s="1"/>
  <c r="D24392" i="29" s="1"/>
  <c r="D24393" i="29" s="1"/>
  <c r="D24394" i="29" s="1"/>
  <c r="D24395" i="29" s="1"/>
  <c r="D24396" i="29" s="1"/>
  <c r="D24397" i="29" s="1"/>
  <c r="D24398" i="29" s="1"/>
  <c r="D24399" i="29" s="1"/>
  <c r="D24400" i="29" s="1"/>
  <c r="D24401" i="29" s="1"/>
  <c r="D24402" i="29" s="1"/>
  <c r="D24403" i="29" s="1"/>
  <c r="D24404" i="29" s="1"/>
  <c r="D24405" i="29" s="1"/>
  <c r="D24406" i="29" s="1"/>
  <c r="D24407" i="29" s="1"/>
  <c r="D24408" i="29" s="1"/>
  <c r="D24409" i="29" s="1"/>
  <c r="D24410" i="29" s="1"/>
  <c r="D24411" i="29" s="1"/>
  <c r="D24412" i="29" s="1"/>
  <c r="D24413" i="29" s="1"/>
  <c r="D24414" i="29" s="1"/>
  <c r="D24415" i="29" s="1"/>
  <c r="D24416" i="29" s="1"/>
  <c r="D24417" i="29" s="1"/>
  <c r="D24418" i="29" s="1"/>
  <c r="D24419" i="29" s="1"/>
  <c r="D24420" i="29" s="1"/>
  <c r="D24421" i="29" s="1"/>
  <c r="D24422" i="29" s="1"/>
  <c r="D24423" i="29" s="1"/>
  <c r="D24424" i="29" s="1"/>
  <c r="D24425" i="29" s="1"/>
  <c r="D24426" i="29" s="1"/>
  <c r="D24427" i="29" s="1"/>
  <c r="D24428" i="29" s="1"/>
  <c r="D24429" i="29" s="1"/>
  <c r="D24430" i="29" s="1"/>
  <c r="D24431" i="29" s="1"/>
  <c r="D24432" i="29" s="1"/>
  <c r="D24433" i="29" s="1"/>
  <c r="D24434" i="29" s="1"/>
  <c r="D24435" i="29" s="1"/>
  <c r="D24436" i="29" s="1"/>
  <c r="D24437" i="29" s="1"/>
  <c r="D24438" i="29" s="1"/>
  <c r="D24439" i="29" s="1"/>
  <c r="D24440" i="29" s="1"/>
  <c r="D24441" i="29" s="1"/>
  <c r="D24442" i="29" s="1"/>
  <c r="D24443" i="29" s="1"/>
  <c r="D24444" i="29" s="1"/>
  <c r="D24445" i="29" s="1"/>
  <c r="D24446" i="29" s="1"/>
  <c r="D24447" i="29" s="1"/>
  <c r="D24448" i="29" s="1"/>
  <c r="D24449" i="29" s="1"/>
  <c r="D24450" i="29" s="1"/>
  <c r="D24451" i="29" s="1"/>
  <c r="D24452" i="29" s="1"/>
  <c r="D24453" i="29" s="1"/>
  <c r="D24454" i="29" s="1"/>
  <c r="D24455" i="29" s="1"/>
  <c r="D24456" i="29" s="1"/>
  <c r="D24457" i="29" s="1"/>
  <c r="D24458" i="29" s="1"/>
  <c r="D24459" i="29" s="1"/>
  <c r="D24460" i="29" s="1"/>
  <c r="D24461" i="29" s="1"/>
  <c r="D24462" i="29" s="1"/>
  <c r="D24463" i="29" s="1"/>
  <c r="D24464" i="29" s="1"/>
  <c r="D24465" i="29" s="1"/>
  <c r="D24466" i="29" s="1"/>
  <c r="D24467" i="29" s="1"/>
  <c r="D24468" i="29" s="1"/>
  <c r="D24469" i="29" s="1"/>
  <c r="D24470" i="29" s="1"/>
  <c r="D24471" i="29" s="1"/>
  <c r="D24472" i="29" s="1"/>
  <c r="D24473" i="29" s="1"/>
  <c r="D24474" i="29" s="1"/>
  <c r="D24475" i="29" s="1"/>
  <c r="D24476" i="29" s="1"/>
  <c r="D16368" i="29"/>
  <c r="D16369" i="29" s="1"/>
  <c r="D16370" i="29" s="1"/>
  <c r="D16371" i="29" s="1"/>
  <c r="D16372" i="29" s="1"/>
  <c r="D16373" i="29" s="1"/>
  <c r="D16374" i="29" s="1"/>
  <c r="D16375" i="29" s="1"/>
  <c r="D16376" i="29" s="1"/>
  <c r="D16377" i="29" s="1"/>
  <c r="D16378" i="29" s="1"/>
  <c r="D16379" i="29" s="1"/>
  <c r="D16380" i="29" s="1"/>
  <c r="D16381" i="29" s="1"/>
  <c r="D16382" i="29" s="1"/>
  <c r="D16383" i="29" s="1"/>
  <c r="D16384" i="29" s="1"/>
  <c r="D16385" i="29" s="1"/>
  <c r="D16386" i="29" s="1"/>
  <c r="D16387" i="29" s="1"/>
  <c r="D16388" i="29" s="1"/>
  <c r="D16389" i="29" s="1"/>
  <c r="D16390" i="29" s="1"/>
  <c r="D16391" i="29" s="1"/>
  <c r="D16392" i="29" s="1"/>
  <c r="D16393" i="29" s="1"/>
  <c r="D16394" i="29" s="1"/>
  <c r="D16395" i="29" s="1"/>
  <c r="D16396" i="29" s="1"/>
  <c r="D16397" i="29" s="1"/>
  <c r="D16398" i="29" s="1"/>
  <c r="D16399" i="29" s="1"/>
  <c r="D16400" i="29" s="1"/>
  <c r="D16401" i="29" s="1"/>
  <c r="D16402" i="29" s="1"/>
  <c r="D16403" i="29" s="1"/>
  <c r="D16404" i="29" s="1"/>
  <c r="D16405" i="29" s="1"/>
  <c r="D16406" i="29" s="1"/>
  <c r="D16407" i="29" s="1"/>
  <c r="D16408" i="29" s="1"/>
  <c r="D16409" i="29" s="1"/>
  <c r="D16410" i="29" s="1"/>
  <c r="D16411" i="29" s="1"/>
  <c r="D16412" i="29" s="1"/>
  <c r="D16413" i="29" s="1"/>
  <c r="D16414" i="29" s="1"/>
  <c r="D16415" i="29" s="1"/>
  <c r="D16416" i="29" s="1"/>
  <c r="D16417" i="29" s="1"/>
  <c r="D16418" i="29" s="1"/>
  <c r="D16419" i="29" s="1"/>
  <c r="D16420" i="29" s="1"/>
  <c r="D16421" i="29" s="1"/>
  <c r="D16422" i="29" s="1"/>
  <c r="D16423" i="29" s="1"/>
  <c r="D16424" i="29" s="1"/>
  <c r="D16425" i="29" s="1"/>
  <c r="D16426" i="29" s="1"/>
  <c r="D16427" i="29" s="1"/>
  <c r="D16428" i="29" s="1"/>
  <c r="D16429" i="29" s="1"/>
  <c r="D16430" i="29" s="1"/>
  <c r="D16431" i="29" s="1"/>
  <c r="D16432" i="29" s="1"/>
  <c r="D16433" i="29" s="1"/>
  <c r="D16434" i="29" s="1"/>
  <c r="D16435" i="29" s="1"/>
  <c r="D16436" i="29" s="1"/>
  <c r="D16437" i="29" s="1"/>
  <c r="D16438" i="29" s="1"/>
  <c r="D16439" i="29" s="1"/>
  <c r="D16440" i="29" s="1"/>
  <c r="D16441" i="29" s="1"/>
  <c r="A13652" i="29"/>
  <c r="A13663" i="29" s="1"/>
  <c r="A13662" i="29"/>
  <c r="B13662" i="29"/>
  <c r="D4367" i="29"/>
  <c r="D4368" i="29"/>
  <c r="D4369" i="29" s="1"/>
  <c r="D4370" i="29" s="1"/>
  <c r="D4371" i="29" s="1"/>
  <c r="D4372" i="29" s="1"/>
  <c r="D4373" i="29" s="1"/>
  <c r="D4374" i="29" s="1"/>
  <c r="D4375" i="29" s="1"/>
  <c r="D4376" i="29" s="1"/>
  <c r="D4377" i="29" s="1"/>
  <c r="D4378" i="29" s="1"/>
  <c r="D4379" i="29" s="1"/>
  <c r="D4380" i="29" s="1"/>
  <c r="D4381" i="29" s="1"/>
  <c r="D4382" i="29" s="1"/>
  <c r="D4383" i="29" s="1"/>
  <c r="D4384" i="29" s="1"/>
  <c r="D4385" i="29" s="1"/>
  <c r="D4386" i="29" s="1"/>
  <c r="D4387" i="29" s="1"/>
  <c r="H47" i="43"/>
  <c r="B13653" i="29"/>
  <c r="B13654" i="29" s="1"/>
  <c r="B13655" i="29" s="1"/>
  <c r="B13663" i="29"/>
  <c r="A13653" i="29"/>
  <c r="A13654" i="29" s="1"/>
  <c r="BV58" i="5"/>
  <c r="AG57" i="6"/>
  <c r="AC35" i="6"/>
  <c r="D27367" i="29"/>
  <c r="D28367" i="29"/>
  <c r="D28368" i="29"/>
  <c r="D28369" i="29" s="1"/>
  <c r="D28370" i="29" s="1"/>
  <c r="D28371" i="29" s="1"/>
  <c r="D28372" i="29" s="1"/>
  <c r="D28373" i="29" s="1"/>
  <c r="D28374" i="29" s="1"/>
  <c r="D28375" i="29" s="1"/>
  <c r="D28376" i="29" s="1"/>
  <c r="D28377" i="29" s="1"/>
  <c r="D28378" i="29" s="1"/>
  <c r="D28379" i="29" s="1"/>
  <c r="D28380" i="29" s="1"/>
  <c r="D28381" i="29" s="1"/>
  <c r="D28382" i="29" s="1"/>
  <c r="D28383" i="29" s="1"/>
  <c r="D28384" i="29" s="1"/>
  <c r="D28385" i="29" s="1"/>
  <c r="D28386" i="29" s="1"/>
  <c r="D28387" i="29" s="1"/>
  <c r="D28388" i="29" s="1"/>
  <c r="D28389" i="29" s="1"/>
  <c r="D28390" i="29" s="1"/>
  <c r="D28391" i="29" s="1"/>
  <c r="D28392" i="29" s="1"/>
  <c r="D28393" i="29" s="1"/>
  <c r="D28394" i="29" s="1"/>
  <c r="D28395" i="29" s="1"/>
  <c r="D28396" i="29" s="1"/>
  <c r="D28397" i="29" s="1"/>
  <c r="D28398" i="29" s="1"/>
  <c r="D28399" i="29" s="1"/>
  <c r="D28400" i="29" s="1"/>
  <c r="D28401" i="29" s="1"/>
  <c r="D28402" i="29" s="1"/>
  <c r="D28403" i="29" s="1"/>
  <c r="D28404" i="29" s="1"/>
  <c r="D28405" i="29" s="1"/>
  <c r="D28406" i="29" s="1"/>
  <c r="D28407" i="29" s="1"/>
  <c r="D28408" i="29" s="1"/>
  <c r="D28409" i="29" s="1"/>
  <c r="D28410" i="29" s="1"/>
  <c r="D28411" i="29" s="1"/>
  <c r="D28412" i="29" s="1"/>
  <c r="D28413" i="29" s="1"/>
  <c r="D28414" i="29" s="1"/>
  <c r="D28415" i="29" s="1"/>
  <c r="D28416" i="29" s="1"/>
  <c r="D28417" i="29" s="1"/>
  <c r="D28418" i="29" s="1"/>
  <c r="D28419" i="29" s="1"/>
  <c r="D28420" i="29" s="1"/>
  <c r="D28421" i="29" s="1"/>
  <c r="D28422" i="29" s="1"/>
  <c r="D28423" i="29" s="1"/>
  <c r="D28424" i="29" s="1"/>
  <c r="D28425" i="29" s="1"/>
  <c r="D28426" i="29" s="1"/>
  <c r="D28427" i="29" s="1"/>
  <c r="D28428" i="29" s="1"/>
  <c r="D28429" i="29" s="1"/>
  <c r="D28430" i="29" s="1"/>
  <c r="D28431" i="29" s="1"/>
  <c r="D28432" i="29" s="1"/>
  <c r="D28433" i="29" s="1"/>
  <c r="D28434" i="29" s="1"/>
  <c r="D28435" i="29" s="1"/>
  <c r="D28436" i="29" s="1"/>
  <c r="D28437" i="29" s="1"/>
  <c r="D28438" i="29" s="1"/>
  <c r="D28439" i="29" s="1"/>
  <c r="D28440" i="29" s="1"/>
  <c r="D28441" i="29" s="1"/>
  <c r="D28442" i="29" s="1"/>
  <c r="D28443" i="29" s="1"/>
  <c r="D28444" i="29" s="1"/>
  <c r="D28445" i="29" s="1"/>
  <c r="D28446" i="29" s="1"/>
  <c r="D28447" i="29" s="1"/>
  <c r="D28448" i="29" s="1"/>
  <c r="D28449" i="29" s="1"/>
  <c r="D28450" i="29" s="1"/>
  <c r="D28451" i="29" s="1"/>
  <c r="D28452" i="29" s="1"/>
  <c r="D28453" i="29" s="1"/>
  <c r="D28454" i="29" s="1"/>
  <c r="D28455" i="29" s="1"/>
  <c r="D28456" i="29" s="1"/>
  <c r="D28457" i="29" s="1"/>
  <c r="D28458" i="29" s="1"/>
  <c r="D28459" i="29" s="1"/>
  <c r="D28460" i="29" s="1"/>
  <c r="D28461" i="29" s="1"/>
  <c r="D28462" i="29" s="1"/>
  <c r="D28463" i="29" s="1"/>
  <c r="D28464" i="29" s="1"/>
  <c r="D28465" i="29" s="1"/>
  <c r="D28466" i="29" s="1"/>
  <c r="D28467" i="29" s="1"/>
  <c r="D28468" i="29" s="1"/>
  <c r="D28469" i="29" s="1"/>
  <c r="D28470" i="29" s="1"/>
  <c r="D28471" i="29" s="1"/>
  <c r="D28472" i="29" s="1"/>
  <c r="D28473" i="29" s="1"/>
  <c r="D28474" i="29" s="1"/>
  <c r="D28475" i="29" s="1"/>
  <c r="D28476" i="29" s="1"/>
  <c r="D28477" i="29" s="1"/>
  <c r="D28478" i="29" s="1"/>
  <c r="D28479" i="29" s="1"/>
  <c r="D28480" i="29" s="1"/>
  <c r="D28481" i="29" s="1"/>
  <c r="D28482" i="29" s="1"/>
  <c r="D28483" i="29" s="1"/>
  <c r="D28484" i="29" s="1"/>
  <c r="D28485" i="29" s="1"/>
  <c r="D28486" i="29" s="1"/>
  <c r="D28487" i="29" s="1"/>
  <c r="D28488" i="29" s="1"/>
  <c r="D28489" i="29" s="1"/>
  <c r="D28490" i="29" s="1"/>
  <c r="D28491" i="29" s="1"/>
  <c r="D28492" i="29" s="1"/>
  <c r="D28493" i="29" s="1"/>
  <c r="D28494" i="29" s="1"/>
  <c r="D26368" i="29"/>
  <c r="D26369" i="29" s="1"/>
  <c r="D26370" i="29" s="1"/>
  <c r="D26371" i="29" s="1"/>
  <c r="D26372" i="29" s="1"/>
  <c r="D26373" i="29" s="1"/>
  <c r="D26374" i="29" s="1"/>
  <c r="D26375" i="29" s="1"/>
  <c r="D26376" i="29" s="1"/>
  <c r="D26377" i="29" s="1"/>
  <c r="D26378" i="29" s="1"/>
  <c r="D26379" i="29" s="1"/>
  <c r="D26380" i="29" s="1"/>
  <c r="D26381" i="29" s="1"/>
  <c r="D26382" i="29" s="1"/>
  <c r="D26383" i="29" s="1"/>
  <c r="D26384" i="29" s="1"/>
  <c r="D26385" i="29" s="1"/>
  <c r="D26386" i="29" s="1"/>
  <c r="D26387" i="29" s="1"/>
  <c r="D26388" i="29" s="1"/>
  <c r="D26389" i="29" s="1"/>
  <c r="D26390" i="29" s="1"/>
  <c r="D26391" i="29" s="1"/>
  <c r="D26392" i="29" s="1"/>
  <c r="D26393" i="29" s="1"/>
  <c r="D26394" i="29" s="1"/>
  <c r="D26395" i="29" s="1"/>
  <c r="D26396" i="29" s="1"/>
  <c r="D26397" i="29" s="1"/>
  <c r="D26398" i="29" s="1"/>
  <c r="D26399" i="29" s="1"/>
  <c r="D26400" i="29" s="1"/>
  <c r="D26401" i="29" s="1"/>
  <c r="D26402" i="29" s="1"/>
  <c r="D26403" i="29" s="1"/>
  <c r="D26404" i="29" s="1"/>
  <c r="D26405" i="29" s="1"/>
  <c r="D26406" i="29" s="1"/>
  <c r="D26407" i="29" s="1"/>
  <c r="D26408" i="29" s="1"/>
  <c r="D26409" i="29" s="1"/>
  <c r="D26410" i="29" s="1"/>
  <c r="D26411" i="29" s="1"/>
  <c r="D26412" i="29" s="1"/>
  <c r="D26413" i="29" s="1"/>
  <c r="D26414" i="29" s="1"/>
  <c r="D26415" i="29" s="1"/>
  <c r="D26416" i="29" s="1"/>
  <c r="D26417" i="29" s="1"/>
  <c r="D26418" i="29" s="1"/>
  <c r="D26419" i="29" s="1"/>
  <c r="D26420" i="29" s="1"/>
  <c r="D26421" i="29" s="1"/>
  <c r="D26422" i="29" s="1"/>
  <c r="D26423" i="29" s="1"/>
  <c r="D26424" i="29" s="1"/>
  <c r="D26425" i="29" s="1"/>
  <c r="D26426" i="29" s="1"/>
  <c r="D26427" i="29" s="1"/>
  <c r="D26428" i="29" s="1"/>
  <c r="D26429" i="29" s="1"/>
  <c r="D26430" i="29" s="1"/>
  <c r="D26431" i="29" s="1"/>
  <c r="D26432" i="29" s="1"/>
  <c r="D26433" i="29" s="1"/>
  <c r="D26434" i="29" s="1"/>
  <c r="D26435" i="29" s="1"/>
  <c r="D26436" i="29" s="1"/>
  <c r="D26437" i="29" s="1"/>
  <c r="D26438" i="29" s="1"/>
  <c r="D26439" i="29" s="1"/>
  <c r="D26440" i="29" s="1"/>
  <c r="D26441" i="29" s="1"/>
  <c r="D26442" i="29" s="1"/>
  <c r="D26443" i="29" s="1"/>
  <c r="D26444" i="29" s="1"/>
  <c r="D26445" i="29" s="1"/>
  <c r="D26446" i="29" s="1"/>
  <c r="D26447" i="29" s="1"/>
  <c r="D26448" i="29" s="1"/>
  <c r="D26449" i="29" s="1"/>
  <c r="D26450" i="29" s="1"/>
  <c r="D26451" i="29" s="1"/>
  <c r="D26452" i="29" s="1"/>
  <c r="D26453" i="29" s="1"/>
  <c r="D26454" i="29" s="1"/>
  <c r="D26455" i="29" s="1"/>
  <c r="D26456" i="29" s="1"/>
  <c r="D26457" i="29" s="1"/>
  <c r="D26458" i="29" s="1"/>
  <c r="D26459" i="29" s="1"/>
  <c r="D26460" i="29" s="1"/>
  <c r="D26461" i="29" s="1"/>
  <c r="D26462" i="29" s="1"/>
  <c r="D26463" i="29" s="1"/>
  <c r="D26464" i="29" s="1"/>
  <c r="D26465" i="29" s="1"/>
  <c r="D26466" i="29" s="1"/>
  <c r="D26467" i="29" s="1"/>
  <c r="D26468" i="29" s="1"/>
  <c r="D26469" i="29" s="1"/>
  <c r="D26470" i="29" s="1"/>
  <c r="D26471" i="29" s="1"/>
  <c r="D26472" i="29" s="1"/>
  <c r="D26473" i="29" s="1"/>
  <c r="D26474" i="29" s="1"/>
  <c r="D26475" i="29" s="1"/>
  <c r="D26476" i="29" s="1"/>
  <c r="D26477" i="29" s="1"/>
  <c r="D26478" i="29" s="1"/>
  <c r="D26479" i="29" s="1"/>
  <c r="D26480" i="29" s="1"/>
  <c r="D26481" i="29" s="1"/>
  <c r="D26482" i="29" s="1"/>
  <c r="D26483" i="29" s="1"/>
  <c r="D26484" i="29" s="1"/>
  <c r="D26485" i="29" s="1"/>
  <c r="D26486" i="29" s="1"/>
  <c r="D26487" i="29" s="1"/>
  <c r="D26488" i="29" s="1"/>
  <c r="D26489" i="29" s="1"/>
  <c r="D26490" i="29" s="1"/>
  <c r="D26491" i="29" s="1"/>
  <c r="D26492" i="29" s="1"/>
  <c r="D26493" i="29" s="1"/>
  <c r="D26494" i="29" s="1"/>
  <c r="D26495" i="29" s="1"/>
  <c r="D26496" i="29" s="1"/>
  <c r="D26497" i="29" s="1"/>
  <c r="D26498" i="29" s="1"/>
  <c r="D26499" i="29" s="1"/>
  <c r="D26500" i="29" s="1"/>
  <c r="D26501" i="29" s="1"/>
  <c r="D26502" i="29" s="1"/>
  <c r="D26503" i="29" s="1"/>
  <c r="D26504" i="29" s="1"/>
  <c r="D26505" i="29" s="1"/>
  <c r="D26506" i="29" s="1"/>
  <c r="D26507" i="29" s="1"/>
  <c r="D26508" i="29" s="1"/>
  <c r="D26509" i="29" s="1"/>
  <c r="D26510" i="29" s="1"/>
  <c r="D26511" i="29" s="1"/>
  <c r="D26512" i="29" s="1"/>
  <c r="D26513" i="29" s="1"/>
  <c r="D26514" i="29" s="1"/>
  <c r="D26515" i="29" s="1"/>
  <c r="D26516" i="29" s="1"/>
  <c r="D26517" i="29" s="1"/>
  <c r="D26518" i="29" s="1"/>
  <c r="D26519" i="29" s="1"/>
  <c r="D26520" i="29" s="1"/>
  <c r="D26521" i="29" s="1"/>
  <c r="D26522" i="29" s="1"/>
  <c r="D26523" i="29" s="1"/>
  <c r="D26524" i="29" s="1"/>
  <c r="D26525" i="29" s="1"/>
  <c r="D26526" i="29" s="1"/>
  <c r="D26527" i="29" s="1"/>
  <c r="D26528" i="29" s="1"/>
  <c r="D26529" i="29" s="1"/>
  <c r="D26530" i="29" s="1"/>
  <c r="D26531" i="29" s="1"/>
  <c r="D26532" i="29" s="1"/>
  <c r="D26533" i="29" s="1"/>
  <c r="D26534" i="29" s="1"/>
  <c r="D26535" i="29" s="1"/>
  <c r="D26536" i="29" s="1"/>
  <c r="D26537" i="29" s="1"/>
  <c r="D26538" i="29" s="1"/>
  <c r="D26539" i="29" s="1"/>
  <c r="D26540" i="29" s="1"/>
  <c r="D26541" i="29" s="1"/>
  <c r="D26542" i="29" s="1"/>
  <c r="D26543" i="29" s="1"/>
  <c r="D26544" i="29" s="1"/>
  <c r="D26545" i="29" s="1"/>
  <c r="D26546" i="29" s="1"/>
  <c r="D26547" i="29" s="1"/>
  <c r="D26548" i="29" s="1"/>
  <c r="D26549" i="29" s="1"/>
  <c r="D26550" i="29" s="1"/>
  <c r="D26551" i="29" s="1"/>
  <c r="D26552" i="29" s="1"/>
  <c r="D26553" i="29" s="1"/>
  <c r="D26554" i="29" s="1"/>
  <c r="D26555" i="29" s="1"/>
  <c r="D26556" i="29" s="1"/>
  <c r="D26557" i="29" s="1"/>
  <c r="D26558" i="29" s="1"/>
  <c r="D26559" i="29" s="1"/>
  <c r="D26560" i="29" s="1"/>
  <c r="D26561" i="29" s="1"/>
  <c r="D26562" i="29" s="1"/>
  <c r="D26563" i="29" s="1"/>
  <c r="D26564" i="29" s="1"/>
  <c r="D26565" i="29" s="1"/>
  <c r="D26566" i="29" s="1"/>
  <c r="D26567" i="29" s="1"/>
  <c r="D26568" i="29" s="1"/>
  <c r="D26569" i="29" s="1"/>
  <c r="D26570" i="29" s="1"/>
  <c r="D26571" i="29" s="1"/>
  <c r="D26572" i="29" s="1"/>
  <c r="D26573" i="29" s="1"/>
  <c r="D26574" i="29" s="1"/>
  <c r="D26575" i="29" s="1"/>
  <c r="D26576" i="29" s="1"/>
  <c r="D26577" i="29" s="1"/>
  <c r="D26578" i="29" s="1"/>
  <c r="D26579" i="29" s="1"/>
  <c r="D26580" i="29" s="1"/>
  <c r="D26581" i="29" s="1"/>
  <c r="D26582" i="29" s="1"/>
  <c r="D26583" i="29" s="1"/>
  <c r="D26584" i="29" s="1"/>
  <c r="D26585" i="29" s="1"/>
  <c r="D26586" i="29" s="1"/>
  <c r="D26587" i="29" s="1"/>
  <c r="D26588" i="29" s="1"/>
  <c r="D26589" i="29" s="1"/>
  <c r="D26590" i="29" s="1"/>
  <c r="D26591" i="29" s="1"/>
  <c r="D26592" i="29" s="1"/>
  <c r="D26593" i="29" s="1"/>
  <c r="D26594" i="29" s="1"/>
  <c r="D26595" i="29" s="1"/>
  <c r="D26596" i="29" s="1"/>
  <c r="D26597" i="29" s="1"/>
  <c r="D26598" i="29" s="1"/>
  <c r="D26599" i="29" s="1"/>
  <c r="D26600" i="29" s="1"/>
  <c r="D26601" i="29" s="1"/>
  <c r="D26602" i="29" s="1"/>
  <c r="D26603" i="29" s="1"/>
  <c r="D26604" i="29" s="1"/>
  <c r="D26605" i="29" s="1"/>
  <c r="D26606" i="29" s="1"/>
  <c r="D26607" i="29" s="1"/>
  <c r="D26608" i="29" s="1"/>
  <c r="D26609" i="29" s="1"/>
  <c r="D26610" i="29" s="1"/>
  <c r="D26611" i="29" s="1"/>
  <c r="D26612" i="29" s="1"/>
  <c r="D26613" i="29" s="1"/>
  <c r="D26614" i="29" s="1"/>
  <c r="D26615" i="29" s="1"/>
  <c r="D26616" i="29" s="1"/>
  <c r="D26617" i="29" s="1"/>
  <c r="D26618" i="29" s="1"/>
  <c r="D26619" i="29" s="1"/>
  <c r="D26620" i="29" s="1"/>
  <c r="D26621" i="29" s="1"/>
  <c r="D26622" i="29" s="1"/>
  <c r="D26623" i="29" s="1"/>
  <c r="D26624" i="29" s="1"/>
  <c r="D26625" i="29" s="1"/>
  <c r="D26626" i="29" s="1"/>
  <c r="D26627" i="29" s="1"/>
  <c r="D26628" i="29" s="1"/>
  <c r="D26629" i="29" s="1"/>
  <c r="D26630" i="29" s="1"/>
  <c r="D26631" i="29" s="1"/>
  <c r="D26632" i="29" s="1"/>
  <c r="D26633" i="29" s="1"/>
  <c r="D26634" i="29" s="1"/>
  <c r="D26635" i="29" s="1"/>
  <c r="D26636" i="29" s="1"/>
  <c r="D26637" i="29" s="1"/>
  <c r="D26638" i="29" s="1"/>
  <c r="D26639" i="29" s="1"/>
  <c r="D26640" i="29" s="1"/>
  <c r="D26641" i="29" s="1"/>
  <c r="D26642" i="29" s="1"/>
  <c r="D26643" i="29" s="1"/>
  <c r="D26644" i="29" s="1"/>
  <c r="D26645" i="29" s="1"/>
  <c r="D26646" i="29" s="1"/>
  <c r="D26647" i="29" s="1"/>
  <c r="D26648" i="29" s="1"/>
  <c r="D26649" i="29" s="1"/>
  <c r="D26650" i="29" s="1"/>
  <c r="D26651" i="29" s="1"/>
  <c r="D26652" i="29" s="1"/>
  <c r="D26653" i="29" s="1"/>
  <c r="D26654" i="29" s="1"/>
  <c r="D26655" i="29" s="1"/>
  <c r="D26656" i="29" s="1"/>
  <c r="D26657" i="29" s="1"/>
  <c r="D26658" i="29" s="1"/>
  <c r="D26659" i="29" s="1"/>
  <c r="D26660" i="29" s="1"/>
  <c r="D26661" i="29" s="1"/>
  <c r="D26662" i="29" s="1"/>
  <c r="D26663" i="29" s="1"/>
  <c r="D26664" i="29" s="1"/>
  <c r="D26665" i="29" s="1"/>
  <c r="D26666" i="29" s="1"/>
  <c r="D26667" i="29" s="1"/>
  <c r="D26668" i="29" s="1"/>
  <c r="D26367" i="29"/>
  <c r="D21367" i="29"/>
  <c r="D21368" i="29"/>
  <c r="D21369" i="29" s="1"/>
  <c r="D21370" i="29" s="1"/>
  <c r="D21371" i="29" s="1"/>
  <c r="D21372" i="29" s="1"/>
  <c r="D21373" i="29" s="1"/>
  <c r="D21374" i="29" s="1"/>
  <c r="D21375" i="29" s="1"/>
  <c r="D21376" i="29" s="1"/>
  <c r="D21377" i="29" s="1"/>
  <c r="D21378" i="29" s="1"/>
  <c r="D21379" i="29" s="1"/>
  <c r="D21380" i="29" s="1"/>
  <c r="D21381" i="29" s="1"/>
  <c r="D21382" i="29" s="1"/>
  <c r="D21383" i="29" s="1"/>
  <c r="D21384" i="29" s="1"/>
  <c r="D21385" i="29" s="1"/>
  <c r="D21386" i="29" s="1"/>
  <c r="D21387" i="29" s="1"/>
  <c r="D21388" i="29" s="1"/>
  <c r="D21389" i="29" s="1"/>
  <c r="D21390" i="29" s="1"/>
  <c r="D21391" i="29" s="1"/>
  <c r="D21392" i="29" s="1"/>
  <c r="D21393" i="29" s="1"/>
  <c r="D21394" i="29" s="1"/>
  <c r="D21395" i="29" s="1"/>
  <c r="D21396" i="29" s="1"/>
  <c r="D21397" i="29" s="1"/>
  <c r="D21398" i="29" s="1"/>
  <c r="D21399" i="29" s="1"/>
  <c r="D21400" i="29" s="1"/>
  <c r="D21401" i="29" s="1"/>
  <c r="D21402" i="29" s="1"/>
  <c r="D21403" i="29" s="1"/>
  <c r="D21404" i="29" s="1"/>
  <c r="D21405" i="29" s="1"/>
  <c r="D21406" i="29" s="1"/>
  <c r="D21407" i="29" s="1"/>
  <c r="D21408" i="29" s="1"/>
  <c r="D21409" i="29" s="1"/>
  <c r="D21410" i="29" s="1"/>
  <c r="D21411" i="29" s="1"/>
  <c r="D21412" i="29" s="1"/>
  <c r="D21413" i="29" s="1"/>
  <c r="D21414" i="29" s="1"/>
  <c r="D21415" i="29" s="1"/>
  <c r="D21416" i="29" s="1"/>
  <c r="D21417" i="29" s="1"/>
  <c r="D21418" i="29" s="1"/>
  <c r="D21419" i="29" s="1"/>
  <c r="D21420" i="29" s="1"/>
  <c r="D21421" i="29" s="1"/>
  <c r="D21422" i="29" s="1"/>
  <c r="D21423" i="29" s="1"/>
  <c r="D21424" i="29" s="1"/>
  <c r="D21425" i="29" s="1"/>
  <c r="D21426" i="29" s="1"/>
  <c r="D21427" i="29" s="1"/>
  <c r="D21428" i="29" s="1"/>
  <c r="D21429" i="29" s="1"/>
  <c r="D21430" i="29" s="1"/>
  <c r="D21431" i="29" s="1"/>
  <c r="D21432" i="29" s="1"/>
  <c r="D21433" i="29" s="1"/>
  <c r="D21434" i="29" s="1"/>
  <c r="D21435" i="29" s="1"/>
  <c r="D21436" i="29" s="1"/>
  <c r="D21437" i="29" s="1"/>
  <c r="D21438" i="29" s="1"/>
  <c r="D21439" i="29" s="1"/>
  <c r="D21440" i="29" s="1"/>
  <c r="D21441" i="29" s="1"/>
  <c r="D21442" i="29" s="1"/>
  <c r="D21443" i="29" s="1"/>
  <c r="D21444" i="29" s="1"/>
  <c r="D21445" i="29" s="1"/>
  <c r="D21446" i="29" s="1"/>
  <c r="D21447" i="29" s="1"/>
  <c r="D21448" i="29" s="1"/>
  <c r="D21449" i="29" s="1"/>
  <c r="D21450" i="29" s="1"/>
  <c r="D21451" i="29" s="1"/>
  <c r="D21452" i="29" s="1"/>
  <c r="D21453" i="29" s="1"/>
  <c r="D21454" i="29" s="1"/>
  <c r="D21455" i="29" s="1"/>
  <c r="D21456" i="29" s="1"/>
  <c r="D21457" i="29" s="1"/>
  <c r="D21458" i="29" s="1"/>
  <c r="D21459" i="29" s="1"/>
  <c r="D21460" i="29" s="1"/>
  <c r="D21461" i="29" s="1"/>
  <c r="D21462" i="29" s="1"/>
  <c r="D21463" i="29" s="1"/>
  <c r="D21464" i="29" s="1"/>
  <c r="D21465" i="29" s="1"/>
  <c r="D21466" i="29" s="1"/>
  <c r="D21467" i="29" s="1"/>
  <c r="D21468" i="29" s="1"/>
  <c r="D21469" i="29" s="1"/>
  <c r="D21470" i="29" s="1"/>
  <c r="D21471" i="29" s="1"/>
  <c r="D21472" i="29" s="1"/>
  <c r="D21473" i="29" s="1"/>
  <c r="D21474" i="29" s="1"/>
  <c r="D21475" i="29" s="1"/>
  <c r="D21476" i="29" s="1"/>
  <c r="D21477" i="29" s="1"/>
  <c r="D21478" i="29" s="1"/>
  <c r="D21479" i="29" s="1"/>
  <c r="D21480" i="29" s="1"/>
  <c r="D21481" i="29" s="1"/>
  <c r="D21482" i="29" s="1"/>
  <c r="D21483" i="29" s="1"/>
  <c r="D21484" i="29" s="1"/>
  <c r="D21485" i="29" s="1"/>
  <c r="D21486" i="29" s="1"/>
  <c r="D21487" i="29" s="1"/>
  <c r="D21488" i="29" s="1"/>
  <c r="D21489" i="29" s="1"/>
  <c r="D21490" i="29" s="1"/>
  <c r="D21491" i="29" s="1"/>
  <c r="D21492" i="29" s="1"/>
  <c r="D21493" i="29" s="1"/>
  <c r="D21494" i="29" s="1"/>
  <c r="D21495" i="29" s="1"/>
  <c r="D21496" i="29" s="1"/>
  <c r="D21497" i="29" s="1"/>
  <c r="D21498" i="29" s="1"/>
  <c r="D21499" i="29" s="1"/>
  <c r="D21500" i="29" s="1"/>
  <c r="D21501" i="29" s="1"/>
  <c r="D21502" i="29" s="1"/>
  <c r="D21503" i="29" s="1"/>
  <c r="D21504" i="29" s="1"/>
  <c r="D21505" i="29" s="1"/>
  <c r="D21506" i="29" s="1"/>
  <c r="D21507" i="29" s="1"/>
  <c r="D21508" i="29" s="1"/>
  <c r="D21509" i="29" s="1"/>
  <c r="D21510" i="29" s="1"/>
  <c r="D21511" i="29" s="1"/>
  <c r="D21512" i="29" s="1"/>
  <c r="D21513" i="29" s="1"/>
  <c r="D21514" i="29" s="1"/>
  <c r="D21515" i="29" s="1"/>
  <c r="D21516" i="29" s="1"/>
  <c r="D21517" i="29" s="1"/>
  <c r="D21518" i="29" s="1"/>
  <c r="D21519" i="29" s="1"/>
  <c r="D21520" i="29" s="1"/>
  <c r="D21521" i="29" s="1"/>
  <c r="D21522" i="29" s="1"/>
  <c r="D21523" i="29" s="1"/>
  <c r="D21524" i="29" s="1"/>
  <c r="D21525" i="29" s="1"/>
  <c r="D21526" i="29" s="1"/>
  <c r="D21527" i="29" s="1"/>
  <c r="D21528" i="29" s="1"/>
  <c r="D21529" i="29" s="1"/>
  <c r="D21530" i="29" s="1"/>
  <c r="D21531" i="29" s="1"/>
  <c r="D21532" i="29" s="1"/>
  <c r="D21533" i="29" s="1"/>
  <c r="D21534" i="29" s="1"/>
  <c r="D21535" i="29" s="1"/>
  <c r="D21536" i="29" s="1"/>
  <c r="D21537" i="29" s="1"/>
  <c r="D21538" i="29" s="1"/>
  <c r="D21539" i="29" s="1"/>
  <c r="D21540" i="29" s="1"/>
  <c r="D21541" i="29" s="1"/>
  <c r="D21542" i="29" s="1"/>
  <c r="D21543" i="29" s="1"/>
  <c r="D21544" i="29" s="1"/>
  <c r="D21545" i="29" s="1"/>
  <c r="D21546" i="29" s="1"/>
  <c r="D21547" i="29" s="1"/>
  <c r="D21548" i="29" s="1"/>
  <c r="D21549" i="29" s="1"/>
  <c r="D21550" i="29" s="1"/>
  <c r="D21551" i="29" s="1"/>
  <c r="D21552" i="29" s="1"/>
  <c r="D21553" i="29" s="1"/>
  <c r="D21554" i="29" s="1"/>
  <c r="B23662" i="29"/>
  <c r="B23652" i="29"/>
  <c r="B23653" i="29" s="1"/>
  <c r="D20368" i="29"/>
  <c r="D20369" i="29" s="1"/>
  <c r="D20370" i="29" s="1"/>
  <c r="D20371" i="29" s="1"/>
  <c r="D20372" i="29" s="1"/>
  <c r="D20373" i="29" s="1"/>
  <c r="D20374" i="29" s="1"/>
  <c r="D20375" i="29" s="1"/>
  <c r="D20376" i="29" s="1"/>
  <c r="D20377" i="29" s="1"/>
  <c r="D20378" i="29" s="1"/>
  <c r="D20379" i="29" s="1"/>
  <c r="D20380" i="29" s="1"/>
  <c r="D20381" i="29" s="1"/>
  <c r="D20382" i="29" s="1"/>
  <c r="D20383" i="29" s="1"/>
  <c r="D20384" i="29" s="1"/>
  <c r="D20385" i="29" s="1"/>
  <c r="D20386" i="29" s="1"/>
  <c r="D20387" i="29" s="1"/>
  <c r="D20388" i="29" s="1"/>
  <c r="D20389" i="29" s="1"/>
  <c r="D20390" i="29" s="1"/>
  <c r="D20391" i="29" s="1"/>
  <c r="D20392" i="29" s="1"/>
  <c r="D20393" i="29" s="1"/>
  <c r="D20394" i="29" s="1"/>
  <c r="D20395" i="29" s="1"/>
  <c r="D20396" i="29" s="1"/>
  <c r="D20397" i="29" s="1"/>
  <c r="D20398" i="29" s="1"/>
  <c r="D20399" i="29" s="1"/>
  <c r="D20400" i="29" s="1"/>
  <c r="D20401" i="29" s="1"/>
  <c r="D20402" i="29" s="1"/>
  <c r="D20403" i="29" s="1"/>
  <c r="D20404" i="29" s="1"/>
  <c r="D20405" i="29" s="1"/>
  <c r="D20406" i="29" s="1"/>
  <c r="D20407" i="29" s="1"/>
  <c r="D20408" i="29" s="1"/>
  <c r="D20409" i="29" s="1"/>
  <c r="D20410" i="29" s="1"/>
  <c r="D20411" i="29" s="1"/>
  <c r="D20412" i="29" s="1"/>
  <c r="D20413" i="29" s="1"/>
  <c r="D20414" i="29" s="1"/>
  <c r="D20415" i="29" s="1"/>
  <c r="D20416" i="29" s="1"/>
  <c r="D20417" i="29" s="1"/>
  <c r="D20418" i="29" s="1"/>
  <c r="D20419" i="29" s="1"/>
  <c r="D20420" i="29" s="1"/>
  <c r="D20421" i="29" s="1"/>
  <c r="D20422" i="29" s="1"/>
  <c r="D20423" i="29" s="1"/>
  <c r="D20424" i="29" s="1"/>
  <c r="D20425" i="29" s="1"/>
  <c r="D20426" i="29" s="1"/>
  <c r="D20427" i="29" s="1"/>
  <c r="D20428" i="29" s="1"/>
  <c r="D20429" i="29" s="1"/>
  <c r="D20430" i="29" s="1"/>
  <c r="D20431" i="29" s="1"/>
  <c r="D20432" i="29" s="1"/>
  <c r="D20433" i="29" s="1"/>
  <c r="D20434" i="29" s="1"/>
  <c r="D20435" i="29" s="1"/>
  <c r="D20436" i="29" s="1"/>
  <c r="D20437" i="29" s="1"/>
  <c r="D20438" i="29" s="1"/>
  <c r="D20439" i="29" s="1"/>
  <c r="D20440" i="29" s="1"/>
  <c r="D20441" i="29" s="1"/>
  <c r="D20442" i="29" s="1"/>
  <c r="D20443" i="29" s="1"/>
  <c r="D20444" i="29" s="1"/>
  <c r="D20445" i="29" s="1"/>
  <c r="D20446" i="29" s="1"/>
  <c r="D20447" i="29" s="1"/>
  <c r="D20448" i="29" s="1"/>
  <c r="D20449" i="29" s="1"/>
  <c r="D20450" i="29" s="1"/>
  <c r="D20451" i="29" s="1"/>
  <c r="D20452" i="29" s="1"/>
  <c r="D20453" i="29" s="1"/>
  <c r="D20454" i="29" s="1"/>
  <c r="D20455" i="29" s="1"/>
  <c r="D20456" i="29" s="1"/>
  <c r="D20457" i="29" s="1"/>
  <c r="D20458" i="29" s="1"/>
  <c r="D20367" i="29"/>
  <c r="D23662" i="29"/>
  <c r="D23368" i="29"/>
  <c r="D23369" i="29" s="1"/>
  <c r="D23370" i="29" s="1"/>
  <c r="D23371" i="29" s="1"/>
  <c r="D23372" i="29" s="1"/>
  <c r="D23373" i="29" s="1"/>
  <c r="D23374" i="29" s="1"/>
  <c r="D23375" i="29" s="1"/>
  <c r="D23376" i="29" s="1"/>
  <c r="D23377" i="29" s="1"/>
  <c r="D23378" i="29" s="1"/>
  <c r="D23379" i="29" s="1"/>
  <c r="D23380" i="29" s="1"/>
  <c r="D22367" i="29"/>
  <c r="D25367" i="29"/>
  <c r="D25368" i="29"/>
  <c r="D25369" i="29" s="1"/>
  <c r="D25370" i="29" s="1"/>
  <c r="D25371" i="29" s="1"/>
  <c r="D25372" i="29" s="1"/>
  <c r="D25373" i="29" s="1"/>
  <c r="D25374" i="29" s="1"/>
  <c r="D25375" i="29" s="1"/>
  <c r="D25376" i="29" s="1"/>
  <c r="D25377" i="29" s="1"/>
  <c r="D25378" i="29" s="1"/>
  <c r="D25379" i="29" s="1"/>
  <c r="D25380" i="29" s="1"/>
  <c r="D25381" i="29" s="1"/>
  <c r="D25382" i="29" s="1"/>
  <c r="D25383" i="29" s="1"/>
  <c r="D25384" i="29" s="1"/>
  <c r="D25385" i="29" s="1"/>
  <c r="D25386" i="29" s="1"/>
  <c r="D25387" i="29" s="1"/>
  <c r="D25388" i="29" s="1"/>
  <c r="D25389" i="29" s="1"/>
  <c r="D25390" i="29" s="1"/>
  <c r="D25391" i="29" s="1"/>
  <c r="D25392" i="29" s="1"/>
  <c r="D25393" i="29" s="1"/>
  <c r="D25394" i="29" s="1"/>
  <c r="D25395" i="29" s="1"/>
  <c r="D25396" i="29" s="1"/>
  <c r="D25397" i="29" s="1"/>
  <c r="D25398" i="29" s="1"/>
  <c r="D25399" i="29" s="1"/>
  <c r="D25400" i="29" s="1"/>
  <c r="D25401" i="29" s="1"/>
  <c r="D25402" i="29" s="1"/>
  <c r="D25403" i="29" s="1"/>
  <c r="D25404" i="29" s="1"/>
  <c r="D25405" i="29" s="1"/>
  <c r="D25406" i="29" s="1"/>
  <c r="D25407" i="29" s="1"/>
  <c r="D25408" i="29" s="1"/>
  <c r="D25409" i="29" s="1"/>
  <c r="D25410" i="29" s="1"/>
  <c r="D25411" i="29" s="1"/>
  <c r="D25412" i="29" s="1"/>
  <c r="D25413" i="29" s="1"/>
  <c r="D25414" i="29" s="1"/>
  <c r="D25415" i="29" s="1"/>
  <c r="D25416" i="29" s="1"/>
  <c r="D25417" i="29" s="1"/>
  <c r="D25418" i="29" s="1"/>
  <c r="D25419" i="29" s="1"/>
  <c r="D25420" i="29" s="1"/>
  <c r="D25421" i="29" s="1"/>
  <c r="D25422" i="29" s="1"/>
  <c r="D25423" i="29" s="1"/>
  <c r="D25424" i="29" s="1"/>
  <c r="D25425" i="29" s="1"/>
  <c r="D25426" i="29" s="1"/>
  <c r="D25427" i="29" s="1"/>
  <c r="D25428" i="29" s="1"/>
  <c r="D25429" i="29" s="1"/>
  <c r="D25430" i="29" s="1"/>
  <c r="D25431" i="29" s="1"/>
  <c r="D25432" i="29" s="1"/>
  <c r="D25433" i="29" s="1"/>
  <c r="D25434" i="29" s="1"/>
  <c r="D25435" i="29" s="1"/>
  <c r="D25436" i="29" s="1"/>
  <c r="D25437" i="29" s="1"/>
  <c r="D25438" i="29" s="1"/>
  <c r="D25439" i="29" s="1"/>
  <c r="D25440" i="29" s="1"/>
  <c r="D25441" i="29" s="1"/>
  <c r="D25442" i="29" s="1"/>
  <c r="D25443" i="29" s="1"/>
  <c r="D25444" i="29" s="1"/>
  <c r="D25445" i="29" s="1"/>
  <c r="D25446" i="29" s="1"/>
  <c r="D25447" i="29" s="1"/>
  <c r="D25448" i="29" s="1"/>
  <c r="D25449" i="29" s="1"/>
  <c r="D25450" i="29" s="1"/>
  <c r="D25451" i="29" s="1"/>
  <c r="D25452" i="29" s="1"/>
  <c r="D25453" i="29" s="1"/>
  <c r="D25454" i="29" s="1"/>
  <c r="D25455" i="29" s="1"/>
  <c r="D25456" i="29" s="1"/>
  <c r="D25457" i="29" s="1"/>
  <c r="D25458" i="29" s="1"/>
  <c r="D25459" i="29" s="1"/>
  <c r="D25460" i="29" s="1"/>
  <c r="D25461" i="29" s="1"/>
  <c r="D25462" i="29" s="1"/>
  <c r="D25463" i="29" s="1"/>
  <c r="D25464" i="29" s="1"/>
  <c r="D25465" i="29" s="1"/>
  <c r="D25466" i="29" s="1"/>
  <c r="D25467" i="29" s="1"/>
  <c r="D25468" i="29" s="1"/>
  <c r="D25469" i="29" s="1"/>
  <c r="D25470" i="29" s="1"/>
  <c r="D25471" i="29" s="1"/>
  <c r="D25472" i="29" s="1"/>
  <c r="D25473" i="29" s="1"/>
  <c r="D25474" i="29" s="1"/>
  <c r="D25475" i="29" s="1"/>
  <c r="D25476" i="29" s="1"/>
  <c r="D25477" i="29" s="1"/>
  <c r="D25478" i="29" s="1"/>
  <c r="D25479" i="29" s="1"/>
  <c r="D25480" i="29" s="1"/>
  <c r="D25481" i="29" s="1"/>
  <c r="D25482" i="29" s="1"/>
  <c r="D25483" i="29" s="1"/>
  <c r="D25484" i="29" s="1"/>
  <c r="D25485" i="29" s="1"/>
  <c r="D25486" i="29" s="1"/>
  <c r="D25487" i="29" s="1"/>
  <c r="D25488" i="29" s="1"/>
  <c r="D25489" i="29" s="1"/>
  <c r="D25490" i="29" s="1"/>
  <c r="D25491" i="29" s="1"/>
  <c r="D25492" i="29" s="1"/>
  <c r="D25493" i="29" s="1"/>
  <c r="D25494" i="29" s="1"/>
  <c r="D25495" i="29" s="1"/>
  <c r="D25496" i="29" s="1"/>
  <c r="D25497" i="29" s="1"/>
  <c r="D25498" i="29" s="1"/>
  <c r="D25499" i="29" s="1"/>
  <c r="D25500" i="29" s="1"/>
  <c r="D25501" i="29" s="1"/>
  <c r="D25502" i="29" s="1"/>
  <c r="D25503" i="29" s="1"/>
  <c r="D25504" i="29" s="1"/>
  <c r="D25505" i="29" s="1"/>
  <c r="D25506" i="29" s="1"/>
  <c r="D25507" i="29" s="1"/>
  <c r="D25508" i="29" s="1"/>
  <c r="D25509" i="29" s="1"/>
  <c r="D25510" i="29" s="1"/>
  <c r="D25511" i="29" s="1"/>
  <c r="D25512" i="29" s="1"/>
  <c r="D25513" i="29" s="1"/>
  <c r="D25514" i="29" s="1"/>
  <c r="D25515" i="29" s="1"/>
  <c r="D25516" i="29" s="1"/>
  <c r="D25517" i="29" s="1"/>
  <c r="D25518" i="29" s="1"/>
  <c r="D25519" i="29" s="1"/>
  <c r="D25520" i="29" s="1"/>
  <c r="D25521" i="29" s="1"/>
  <c r="D25522" i="29" s="1"/>
  <c r="D25523" i="29" s="1"/>
  <c r="D25524" i="29" s="1"/>
  <c r="D25525" i="29" s="1"/>
  <c r="D25526" i="29" s="1"/>
  <c r="D25527" i="29" s="1"/>
  <c r="D25528" i="29" s="1"/>
  <c r="D25529" i="29" s="1"/>
  <c r="D25530" i="29" s="1"/>
  <c r="D25531" i="29" s="1"/>
  <c r="D25532" i="29" s="1"/>
  <c r="D25533" i="29" s="1"/>
  <c r="D25534" i="29" s="1"/>
  <c r="D25535" i="29" s="1"/>
  <c r="D25536" i="29" s="1"/>
  <c r="D25537" i="29" s="1"/>
  <c r="D25538" i="29" s="1"/>
  <c r="D25539" i="29" s="1"/>
  <c r="D25540" i="29" s="1"/>
  <c r="D25541" i="29" s="1"/>
  <c r="D25542" i="29" s="1"/>
  <c r="D25543" i="29" s="1"/>
  <c r="D25544" i="29" s="1"/>
  <c r="D25545" i="29" s="1"/>
  <c r="D25546" i="29" s="1"/>
  <c r="D25547" i="29" s="1"/>
  <c r="D25548" i="29" s="1"/>
  <c r="D25549" i="29" s="1"/>
  <c r="D25550" i="29" s="1"/>
  <c r="D25551" i="29" s="1"/>
  <c r="D25552" i="29" s="1"/>
  <c r="D25553" i="29" s="1"/>
  <c r="D25554" i="29" s="1"/>
  <c r="D25555" i="29" s="1"/>
  <c r="D25556" i="29" s="1"/>
  <c r="D25557" i="29" s="1"/>
  <c r="D25558" i="29" s="1"/>
  <c r="D25559" i="29" s="1"/>
  <c r="D25560" i="29" s="1"/>
  <c r="D25561" i="29" s="1"/>
  <c r="D25562" i="29" s="1"/>
  <c r="D25563" i="29" s="1"/>
  <c r="D25564" i="29" s="1"/>
  <c r="D25565" i="29" s="1"/>
  <c r="D25566" i="29" s="1"/>
  <c r="D25567" i="29" s="1"/>
  <c r="D25568" i="29" s="1"/>
  <c r="D25569" i="29" s="1"/>
  <c r="D25570" i="29" s="1"/>
  <c r="D25571" i="29" s="1"/>
  <c r="D25572" i="29" s="1"/>
  <c r="C23652" i="29"/>
  <c r="C23663" i="29" s="1"/>
  <c r="C23662" i="29"/>
  <c r="D17368" i="29"/>
  <c r="D17369" i="29" s="1"/>
  <c r="D17370" i="29" s="1"/>
  <c r="D17371" i="29" s="1"/>
  <c r="D17372" i="29" s="1"/>
  <c r="D17373" i="29" s="1"/>
  <c r="D17374" i="29" s="1"/>
  <c r="D17375" i="29" s="1"/>
  <c r="D17376" i="29" s="1"/>
  <c r="D17377" i="29" s="1"/>
  <c r="D17378" i="29" s="1"/>
  <c r="D17379" i="29" s="1"/>
  <c r="D17380" i="29" s="1"/>
  <c r="D17381" i="29" s="1"/>
  <c r="D17382" i="29" s="1"/>
  <c r="D17383" i="29" s="1"/>
  <c r="D17384" i="29" s="1"/>
  <c r="D17385" i="29" s="1"/>
  <c r="D17386" i="29" s="1"/>
  <c r="D17387" i="29" s="1"/>
  <c r="D17388" i="29" s="1"/>
  <c r="D17389" i="29" s="1"/>
  <c r="D17390" i="29" s="1"/>
  <c r="D17391" i="29" s="1"/>
  <c r="D17392" i="29" s="1"/>
  <c r="D17393" i="29" s="1"/>
  <c r="D17394" i="29" s="1"/>
  <c r="D17395" i="29" s="1"/>
  <c r="D17396" i="29" s="1"/>
  <c r="D17397" i="29" s="1"/>
  <c r="D17398" i="29" s="1"/>
  <c r="D17399" i="29" s="1"/>
  <c r="D17400" i="29" s="1"/>
  <c r="D17401" i="29" s="1"/>
  <c r="D17402" i="29" s="1"/>
  <c r="D17403" i="29" s="1"/>
  <c r="D17404" i="29" s="1"/>
  <c r="D17405" i="29" s="1"/>
  <c r="D17406" i="29" s="1"/>
  <c r="D17407" i="29" s="1"/>
  <c r="D17408" i="29" s="1"/>
  <c r="D17409" i="29" s="1"/>
  <c r="D17410" i="29" s="1"/>
  <c r="D17411" i="29" s="1"/>
  <c r="D17412" i="29" s="1"/>
  <c r="D17413" i="29" s="1"/>
  <c r="D17414" i="29" s="1"/>
  <c r="D17415" i="29" s="1"/>
  <c r="D17416" i="29" s="1"/>
  <c r="D17417" i="29" s="1"/>
  <c r="D17418" i="29" s="1"/>
  <c r="D17419" i="29" s="1"/>
  <c r="D17420" i="29" s="1"/>
  <c r="D17421" i="29" s="1"/>
  <c r="D17422" i="29" s="1"/>
  <c r="D17423" i="29" s="1"/>
  <c r="D17424" i="29" s="1"/>
  <c r="D17425" i="29" s="1"/>
  <c r="D17426" i="29" s="1"/>
  <c r="D17427" i="29" s="1"/>
  <c r="D17428" i="29" s="1"/>
  <c r="D17429" i="29" s="1"/>
  <c r="D17430" i="29" s="1"/>
  <c r="D17431" i="29" s="1"/>
  <c r="D17432" i="29" s="1"/>
  <c r="D17433" i="29" s="1"/>
  <c r="D17434" i="29" s="1"/>
  <c r="D17435" i="29" s="1"/>
  <c r="D17436" i="29" s="1"/>
  <c r="D17437" i="29" s="1"/>
  <c r="D17438" i="29" s="1"/>
  <c r="D17439" i="29" s="1"/>
  <c r="D17440" i="29" s="1"/>
  <c r="D17441" i="29" s="1"/>
  <c r="D17442" i="29" s="1"/>
  <c r="D17443" i="29" s="1"/>
  <c r="D17444" i="29" s="1"/>
  <c r="D17445" i="29" s="1"/>
  <c r="D17446" i="29" s="1"/>
  <c r="D17447" i="29" s="1"/>
  <c r="D17448" i="29" s="1"/>
  <c r="D17449" i="29" s="1"/>
  <c r="D17450" i="29" s="1"/>
  <c r="D17451" i="29" s="1"/>
  <c r="D17452" i="29" s="1"/>
  <c r="D17453" i="29" s="1"/>
  <c r="D17454" i="29" s="1"/>
  <c r="D17455" i="29" s="1"/>
  <c r="D17456" i="29" s="1"/>
  <c r="D17457" i="29" s="1"/>
  <c r="D17458" i="29" s="1"/>
  <c r="D17459" i="29" s="1"/>
  <c r="D17460" i="29" s="1"/>
  <c r="D17461" i="29" s="1"/>
  <c r="D17462" i="29" s="1"/>
  <c r="D17463" i="29" s="1"/>
  <c r="D17464" i="29" s="1"/>
  <c r="D17465" i="29" s="1"/>
  <c r="D17466" i="29" s="1"/>
  <c r="D17467" i="29" s="1"/>
  <c r="D17468" i="29" s="1"/>
  <c r="D17469" i="29" s="1"/>
  <c r="D17470" i="29" s="1"/>
  <c r="D17471" i="29" s="1"/>
  <c r="D17472" i="29" s="1"/>
  <c r="D17473" i="29" s="1"/>
  <c r="D17474" i="29" s="1"/>
  <c r="D17475" i="29" s="1"/>
  <c r="D17476" i="29" s="1"/>
  <c r="D17477" i="29" s="1"/>
  <c r="D17478" i="29" s="1"/>
  <c r="D17479" i="29" s="1"/>
  <c r="D17480" i="29" s="1"/>
  <c r="D17481" i="29" s="1"/>
  <c r="D17482" i="29" s="1"/>
  <c r="D17483" i="29" s="1"/>
  <c r="D17484" i="29" s="1"/>
  <c r="D17485" i="29" s="1"/>
  <c r="D17486" i="29" s="1"/>
  <c r="D17487" i="29" s="1"/>
  <c r="D17488" i="29" s="1"/>
  <c r="D17489" i="29" s="1"/>
  <c r="D17490" i="29" s="1"/>
  <c r="D17491" i="29" s="1"/>
  <c r="D17492" i="29" s="1"/>
  <c r="D17493" i="29" s="1"/>
  <c r="D17494" i="29" s="1"/>
  <c r="D17495" i="29" s="1"/>
  <c r="D17496" i="29" s="1"/>
  <c r="D17497" i="29" s="1"/>
  <c r="D17498" i="29" s="1"/>
  <c r="D17499" i="29" s="1"/>
  <c r="D17500" i="29" s="1"/>
  <c r="D17501" i="29" s="1"/>
  <c r="D17502" i="29" s="1"/>
  <c r="D17503" i="29" s="1"/>
  <c r="D17504" i="29" s="1"/>
  <c r="D17505" i="29" s="1"/>
  <c r="D17506" i="29" s="1"/>
  <c r="D17507" i="29" s="1"/>
  <c r="D17508" i="29" s="1"/>
  <c r="D17509" i="29" s="1"/>
  <c r="D17510" i="29" s="1"/>
  <c r="D17511" i="29" s="1"/>
  <c r="D17512" i="29" s="1"/>
  <c r="D17513" i="29" s="1"/>
  <c r="D17514" i="29" s="1"/>
  <c r="D17515" i="29" s="1"/>
  <c r="D17516" i="29" s="1"/>
  <c r="D17517" i="29" s="1"/>
  <c r="D17518" i="29" s="1"/>
  <c r="D17519" i="29" s="1"/>
  <c r="D17520" i="29" s="1"/>
  <c r="D17521" i="29" s="1"/>
  <c r="D17522" i="29" s="1"/>
  <c r="D17523" i="29" s="1"/>
  <c r="D17524" i="29" s="1"/>
  <c r="D17525" i="29" s="1"/>
  <c r="D17526" i="29" s="1"/>
  <c r="D17527" i="29" s="1"/>
  <c r="D17528" i="29" s="1"/>
  <c r="D17529" i="29" s="1"/>
  <c r="D17530" i="29" s="1"/>
  <c r="D17531" i="29" s="1"/>
  <c r="D17532" i="29" s="1"/>
  <c r="D17533" i="29" s="1"/>
  <c r="D17534" i="29" s="1"/>
  <c r="D17535" i="29" s="1"/>
  <c r="D17536" i="29" s="1"/>
  <c r="D17367" i="29"/>
  <c r="B15367" i="29"/>
  <c r="B15368" i="29"/>
  <c r="B15369" i="29" s="1"/>
  <c r="B15370" i="29" s="1"/>
  <c r="B15371" i="29" s="1"/>
  <c r="B15372" i="29" s="1"/>
  <c r="B15373" i="29" s="1"/>
  <c r="B15374" i="29" s="1"/>
  <c r="B15375" i="29" s="1"/>
  <c r="B15376" i="29" s="1"/>
  <c r="B15377" i="29" s="1"/>
  <c r="B15378" i="29" s="1"/>
  <c r="B15379" i="29" s="1"/>
  <c r="B15380" i="29" s="1"/>
  <c r="B15381" i="29" s="1"/>
  <c r="B15382" i="29" s="1"/>
  <c r="B15383" i="29" s="1"/>
  <c r="B15384" i="29" s="1"/>
  <c r="B15385" i="29" s="1"/>
  <c r="B15386" i="29" s="1"/>
  <c r="B15387" i="29" s="1"/>
  <c r="B15388" i="29" s="1"/>
  <c r="B15389" i="29" s="1"/>
  <c r="B15390" i="29" s="1"/>
  <c r="B15391" i="29" s="1"/>
  <c r="B15392" i="29" s="1"/>
  <c r="B15393" i="29" s="1"/>
  <c r="B15394" i="29" s="1"/>
  <c r="B15395" i="29" s="1"/>
  <c r="B15396" i="29" s="1"/>
  <c r="B15397" i="29" s="1"/>
  <c r="B15398" i="29" s="1"/>
  <c r="B15399" i="29" s="1"/>
  <c r="B15400" i="29" s="1"/>
  <c r="B15401" i="29" s="1"/>
  <c r="B15402" i="29" s="1"/>
  <c r="B15403" i="29" s="1"/>
  <c r="B15404" i="29" s="1"/>
  <c r="B15405" i="29" s="1"/>
  <c r="B15406" i="29" s="1"/>
  <c r="B15407" i="29" s="1"/>
  <c r="B15408" i="29" s="1"/>
  <c r="B15409" i="29" s="1"/>
  <c r="B15410" i="29" s="1"/>
  <c r="B15411" i="29" s="1"/>
  <c r="B15412" i="29" s="1"/>
  <c r="B15413" i="29" s="1"/>
  <c r="B15414" i="29" s="1"/>
  <c r="B15415" i="29" s="1"/>
  <c r="B15416" i="29" s="1"/>
  <c r="B15417" i="29" s="1"/>
  <c r="B15418" i="29" s="1"/>
  <c r="B15419" i="29" s="1"/>
  <c r="B15420" i="29" s="1"/>
  <c r="B15421" i="29" s="1"/>
  <c r="B15422" i="29" s="1"/>
  <c r="B15423" i="29" s="1"/>
  <c r="B15424" i="29" s="1"/>
  <c r="B15425" i="29" s="1"/>
  <c r="B15426" i="29" s="1"/>
  <c r="B15427" i="29" s="1"/>
  <c r="B15428" i="29" s="1"/>
  <c r="B15429" i="29" s="1"/>
  <c r="B15430" i="29" s="1"/>
  <c r="B15431" i="29" s="1"/>
  <c r="B15432" i="29" s="1"/>
  <c r="B15433" i="29" s="1"/>
  <c r="B15434" i="29" s="1"/>
  <c r="B15435" i="29" s="1"/>
  <c r="B15436" i="29" s="1"/>
  <c r="B15437" i="29" s="1"/>
  <c r="B15438" i="29" s="1"/>
  <c r="B15439" i="29" s="1"/>
  <c r="B15440" i="29" s="1"/>
  <c r="B15441" i="29" s="1"/>
  <c r="B15442" i="29" s="1"/>
  <c r="B15443" i="29" s="1"/>
  <c r="B15444" i="29" s="1"/>
  <c r="B15445" i="29" s="1"/>
  <c r="B15446" i="29" s="1"/>
  <c r="B15447" i="29" s="1"/>
  <c r="B15448" i="29" s="1"/>
  <c r="B15449" i="29" s="1"/>
  <c r="B15450" i="29" s="1"/>
  <c r="B15451" i="29" s="1"/>
  <c r="B15452" i="29" s="1"/>
  <c r="B15453" i="29" s="1"/>
  <c r="B15454" i="29" s="1"/>
  <c r="B15455" i="29" s="1"/>
  <c r="B15456" i="29" s="1"/>
  <c r="B15457" i="29" s="1"/>
  <c r="B15458" i="29" s="1"/>
  <c r="B15459" i="29" s="1"/>
  <c r="B15460" i="29" s="1"/>
  <c r="B15461" i="29" s="1"/>
  <c r="B15462" i="29" s="1"/>
  <c r="B15463" i="29" s="1"/>
  <c r="B15464" i="29" s="1"/>
  <c r="B15465" i="29" s="1"/>
  <c r="B15466" i="29" s="1"/>
  <c r="B15467" i="29" s="1"/>
  <c r="B15468" i="29" s="1"/>
  <c r="B15469" i="29" s="1"/>
  <c r="B15470" i="29" s="1"/>
  <c r="B15471" i="29" s="1"/>
  <c r="B15472" i="29" s="1"/>
  <c r="B15473" i="29" s="1"/>
  <c r="B15474" i="29" s="1"/>
  <c r="B15475" i="29" s="1"/>
  <c r="B15476" i="29" s="1"/>
  <c r="B15477" i="29" s="1"/>
  <c r="B15478" i="29" s="1"/>
  <c r="B15479" i="29" s="1"/>
  <c r="B15480" i="29" s="1"/>
  <c r="B15481" i="29" s="1"/>
  <c r="B15482" i="29" s="1"/>
  <c r="B15483" i="29" s="1"/>
  <c r="B15484" i="29" s="1"/>
  <c r="B15485" i="29" s="1"/>
  <c r="B15486" i="29" s="1"/>
  <c r="B15487" i="29" s="1"/>
  <c r="B15488" i="29" s="1"/>
  <c r="B15489" i="29" s="1"/>
  <c r="B15490" i="29" s="1"/>
  <c r="B15491" i="29" s="1"/>
  <c r="B15492" i="29" s="1"/>
  <c r="B15493" i="29" s="1"/>
  <c r="B15494" i="29" s="1"/>
  <c r="B15495" i="29" s="1"/>
  <c r="B15496" i="29" s="1"/>
  <c r="B15497" i="29" s="1"/>
  <c r="B15498" i="29" s="1"/>
  <c r="B15499" i="29" s="1"/>
  <c r="B15500" i="29" s="1"/>
  <c r="B15501" i="29" s="1"/>
  <c r="B15502" i="29" s="1"/>
  <c r="B15503" i="29" s="1"/>
  <c r="B15504" i="29" s="1"/>
  <c r="B15505" i="29" s="1"/>
  <c r="B15506" i="29" s="1"/>
  <c r="B15507" i="29" s="1"/>
  <c r="B15508" i="29" s="1"/>
  <c r="B15509" i="29" s="1"/>
  <c r="B15510" i="29" s="1"/>
  <c r="B15511" i="29" s="1"/>
  <c r="B15512" i="29" s="1"/>
  <c r="B15513" i="29" s="1"/>
  <c r="B15514" i="29" s="1"/>
  <c r="B15515" i="29" s="1"/>
  <c r="B15516" i="29" s="1"/>
  <c r="B15517" i="29" s="1"/>
  <c r="B15518" i="29" s="1"/>
  <c r="B15519" i="29" s="1"/>
  <c r="B15520" i="29" s="1"/>
  <c r="B15521" i="29" s="1"/>
  <c r="B15522" i="29" s="1"/>
  <c r="B15523" i="29" s="1"/>
  <c r="B15524" i="29" s="1"/>
  <c r="B15525" i="29" s="1"/>
  <c r="B15526" i="29" s="1"/>
  <c r="B15527" i="29" s="1"/>
  <c r="B15528" i="29" s="1"/>
  <c r="B15529" i="29" s="1"/>
  <c r="B15530" i="29" s="1"/>
  <c r="B15531" i="29" s="1"/>
  <c r="B15532" i="29" s="1"/>
  <c r="B15533" i="29" s="1"/>
  <c r="B15534" i="29" s="1"/>
  <c r="B15535" i="29" s="1"/>
  <c r="B15536" i="29" s="1"/>
  <c r="B15537" i="29" s="1"/>
  <c r="B15538" i="29" s="1"/>
  <c r="B15539" i="29" s="1"/>
  <c r="B15540" i="29" s="1"/>
  <c r="B15541" i="29" s="1"/>
  <c r="B15542" i="29" s="1"/>
  <c r="B15543" i="29" s="1"/>
  <c r="B15544" i="29" s="1"/>
  <c r="B15545" i="29" s="1"/>
  <c r="B15546" i="29" s="1"/>
  <c r="B15547" i="29" s="1"/>
  <c r="B15548" i="29" s="1"/>
  <c r="B15549" i="29" s="1"/>
  <c r="B15550" i="29" s="1"/>
  <c r="B15551" i="29" s="1"/>
  <c r="B15552" i="29" s="1"/>
  <c r="B15553" i="29" s="1"/>
  <c r="B15554" i="29" s="1"/>
  <c r="B15555" i="29" s="1"/>
  <c r="B15556" i="29" s="1"/>
  <c r="B15557" i="29" s="1"/>
  <c r="B15558" i="29" s="1"/>
  <c r="B15559" i="29" s="1"/>
  <c r="B15560" i="29" s="1"/>
  <c r="B15561" i="29" s="1"/>
  <c r="B15562" i="29" s="1"/>
  <c r="B15563" i="29" s="1"/>
  <c r="B15564" i="29" s="1"/>
  <c r="B15565" i="29" s="1"/>
  <c r="B15566" i="29" s="1"/>
  <c r="B15567" i="29" s="1"/>
  <c r="B15568" i="29" s="1"/>
  <c r="B15569" i="29" s="1"/>
  <c r="B15570" i="29" s="1"/>
  <c r="B15571" i="29" s="1"/>
  <c r="B15572" i="29" s="1"/>
  <c r="B15573" i="29" s="1"/>
  <c r="B15574" i="29" s="1"/>
  <c r="B15575" i="29" s="1"/>
  <c r="B15576" i="29" s="1"/>
  <c r="B15577" i="29" s="1"/>
  <c r="B15578" i="29" s="1"/>
  <c r="B15579" i="29" s="1"/>
  <c r="B15580" i="29" s="1"/>
  <c r="B15581" i="29" s="1"/>
  <c r="B15582" i="29" s="1"/>
  <c r="B15583" i="29" s="1"/>
  <c r="B15584" i="29" s="1"/>
  <c r="B15585" i="29" s="1"/>
  <c r="B15586" i="29" s="1"/>
  <c r="B15587" i="29" s="1"/>
  <c r="B15588" i="29" s="1"/>
  <c r="B15589" i="29" s="1"/>
  <c r="B15590" i="29" s="1"/>
  <c r="B15591" i="29" s="1"/>
  <c r="B15592" i="29" s="1"/>
  <c r="B15593" i="29" s="1"/>
  <c r="B15594" i="29" s="1"/>
  <c r="B15595" i="29" s="1"/>
  <c r="B15596" i="29" s="1"/>
  <c r="B15597" i="29" s="1"/>
  <c r="B15598" i="29" s="1"/>
  <c r="B15599" i="29" s="1"/>
  <c r="B15600" i="29" s="1"/>
  <c r="B15601" i="29" s="1"/>
  <c r="B15602" i="29" s="1"/>
  <c r="B15603" i="29" s="1"/>
  <c r="B15604" i="29" s="1"/>
  <c r="B15605" i="29" s="1"/>
  <c r="B15606" i="29" s="1"/>
  <c r="B15607" i="29" s="1"/>
  <c r="B15608" i="29" s="1"/>
  <c r="B15609" i="29" s="1"/>
  <c r="B15610" i="29" s="1"/>
  <c r="B15611" i="29" s="1"/>
  <c r="B15612" i="29" s="1"/>
  <c r="B15613" i="29" s="1"/>
  <c r="B15614" i="29" s="1"/>
  <c r="B15615" i="29" s="1"/>
  <c r="B15616" i="29" s="1"/>
  <c r="B15617" i="29" s="1"/>
  <c r="B15618" i="29" s="1"/>
  <c r="B15619" i="29" s="1"/>
  <c r="B15620" i="29" s="1"/>
  <c r="B15621" i="29" s="1"/>
  <c r="B15622" i="29" s="1"/>
  <c r="B15623" i="29" s="1"/>
  <c r="B15624" i="29" s="1"/>
  <c r="B15625" i="29" s="1"/>
  <c r="B15626" i="29" s="1"/>
  <c r="B15627" i="29" s="1"/>
  <c r="B15628" i="29" s="1"/>
  <c r="B15629" i="29" s="1"/>
  <c r="B15630" i="29" s="1"/>
  <c r="B15631" i="29" s="1"/>
  <c r="B15632" i="29" s="1"/>
  <c r="B15633" i="29" s="1"/>
  <c r="B15634" i="29" s="1"/>
  <c r="B15635" i="29" s="1"/>
  <c r="B15636" i="29" s="1"/>
  <c r="B15637" i="29" s="1"/>
  <c r="B15638" i="29" s="1"/>
  <c r="B15639" i="29" s="1"/>
  <c r="B15640" i="29" s="1"/>
  <c r="B15641" i="29" s="1"/>
  <c r="B15642" i="29" s="1"/>
  <c r="B15643" i="29" s="1"/>
  <c r="B15644" i="29" s="1"/>
  <c r="B15645" i="29" s="1"/>
  <c r="B15646" i="29" s="1"/>
  <c r="B15647" i="29" s="1"/>
  <c r="B15648" i="29" s="1"/>
  <c r="B15649" i="29" s="1"/>
  <c r="B15650" i="29" s="1"/>
  <c r="B15651" i="29" s="1"/>
  <c r="B15652" i="29" s="1"/>
  <c r="B15653" i="29" s="1"/>
  <c r="B15654" i="29" s="1"/>
  <c r="B15655" i="29" s="1"/>
  <c r="B15656" i="29" s="1"/>
  <c r="B15657" i="29" s="1"/>
  <c r="B15658" i="29" s="1"/>
  <c r="B15659" i="29" s="1"/>
  <c r="B15660" i="29" s="1"/>
  <c r="B15661" i="29" s="1"/>
  <c r="B15662" i="29" s="1"/>
  <c r="B15663" i="29" s="1"/>
  <c r="B15664" i="29" s="1"/>
  <c r="B15665" i="29" s="1"/>
  <c r="B15666" i="29" s="1"/>
  <c r="B15667" i="29" s="1"/>
  <c r="B15668" i="29" s="1"/>
  <c r="B15669" i="29" s="1"/>
  <c r="B15670" i="29" s="1"/>
  <c r="B15671" i="29" s="1"/>
  <c r="B15672" i="29" s="1"/>
  <c r="B15673" i="29" s="1"/>
  <c r="B15674" i="29" s="1"/>
  <c r="B15675" i="29" s="1"/>
  <c r="B15676" i="29" s="1"/>
  <c r="B15677" i="29" s="1"/>
  <c r="B15678" i="29" s="1"/>
  <c r="B15679" i="29" s="1"/>
  <c r="B15680" i="29" s="1"/>
  <c r="B15681" i="29" s="1"/>
  <c r="B15682" i="29" s="1"/>
  <c r="B15683" i="29" s="1"/>
  <c r="B15684" i="29" s="1"/>
  <c r="B15685" i="29" s="1"/>
  <c r="B15686" i="29" s="1"/>
  <c r="B15687" i="29" s="1"/>
  <c r="B15688" i="29" s="1"/>
  <c r="B15689" i="29" s="1"/>
  <c r="B15690" i="29" s="1"/>
  <c r="B15691" i="29" s="1"/>
  <c r="B15692" i="29" s="1"/>
  <c r="B15693" i="29" s="1"/>
  <c r="B15694" i="29" s="1"/>
  <c r="B15695" i="29" s="1"/>
  <c r="B15696" i="29" s="1"/>
  <c r="B15697" i="29" s="1"/>
  <c r="B15698" i="29" s="1"/>
  <c r="B15699" i="29" s="1"/>
  <c r="B15700" i="29" s="1"/>
  <c r="B15701" i="29" s="1"/>
  <c r="B15702" i="29" s="1"/>
  <c r="B15703" i="29" s="1"/>
  <c r="B15704" i="29" s="1"/>
  <c r="B15705" i="29" s="1"/>
  <c r="B15706" i="29" s="1"/>
  <c r="B15707" i="29" s="1"/>
  <c r="B15708" i="29" s="1"/>
  <c r="B15709" i="29" s="1"/>
  <c r="B15710" i="29" s="1"/>
  <c r="B15711" i="29" s="1"/>
  <c r="B15712" i="29" s="1"/>
  <c r="B15713" i="29" s="1"/>
  <c r="B15714" i="29" s="1"/>
  <c r="B15715" i="29" s="1"/>
  <c r="B15716" i="29" s="1"/>
  <c r="B15717" i="29" s="1"/>
  <c r="B15718" i="29" s="1"/>
  <c r="B15719" i="29" s="1"/>
  <c r="B15720" i="29" s="1"/>
  <c r="D15368" i="29"/>
  <c r="D15369" i="29" s="1"/>
  <c r="D15370" i="29" s="1"/>
  <c r="D15371" i="29" s="1"/>
  <c r="D15372" i="29" s="1"/>
  <c r="D15373" i="29" s="1"/>
  <c r="D15374" i="29" s="1"/>
  <c r="D15375" i="29" s="1"/>
  <c r="D15376" i="29" s="1"/>
  <c r="D15377" i="29" s="1"/>
  <c r="D15378" i="29" s="1"/>
  <c r="D15379" i="29" s="1"/>
  <c r="D15380" i="29" s="1"/>
  <c r="D15381" i="29" s="1"/>
  <c r="D15382" i="29" s="1"/>
  <c r="D15383" i="29" s="1"/>
  <c r="D15384" i="29" s="1"/>
  <c r="D15385" i="29" s="1"/>
  <c r="D15386" i="29" s="1"/>
  <c r="D15387" i="29" s="1"/>
  <c r="D15388" i="29" s="1"/>
  <c r="D15389" i="29" s="1"/>
  <c r="D15390" i="29" s="1"/>
  <c r="D15391" i="29" s="1"/>
  <c r="D15392" i="29" s="1"/>
  <c r="D15393" i="29" s="1"/>
  <c r="D15394" i="29" s="1"/>
  <c r="D15395" i="29" s="1"/>
  <c r="D15396" i="29" s="1"/>
  <c r="D15397" i="29" s="1"/>
  <c r="D15398" i="29" s="1"/>
  <c r="D15399" i="29" s="1"/>
  <c r="D15400" i="29" s="1"/>
  <c r="D15401" i="29" s="1"/>
  <c r="D15402" i="29" s="1"/>
  <c r="D15403" i="29" s="1"/>
  <c r="D15404" i="29" s="1"/>
  <c r="D15405" i="29" s="1"/>
  <c r="D15406" i="29" s="1"/>
  <c r="D15407" i="29" s="1"/>
  <c r="D15408" i="29" s="1"/>
  <c r="D15409" i="29" s="1"/>
  <c r="D15410" i="29" s="1"/>
  <c r="D15411" i="29" s="1"/>
  <c r="D15412" i="29" s="1"/>
  <c r="D15413" i="29" s="1"/>
  <c r="D15414" i="29" s="1"/>
  <c r="D15415" i="29" s="1"/>
  <c r="D15416" i="29" s="1"/>
  <c r="D15417" i="29" s="1"/>
  <c r="D15418" i="29" s="1"/>
  <c r="D15419" i="29" s="1"/>
  <c r="D15420" i="29" s="1"/>
  <c r="D15421" i="29" s="1"/>
  <c r="D15422" i="29" s="1"/>
  <c r="D15423" i="29" s="1"/>
  <c r="D15424" i="29" s="1"/>
  <c r="D15425" i="29" s="1"/>
  <c r="D15426" i="29" s="1"/>
  <c r="D15427" i="29" s="1"/>
  <c r="D15428" i="29" s="1"/>
  <c r="D15429" i="29" s="1"/>
  <c r="D15430" i="29" s="1"/>
  <c r="D15431" i="29" s="1"/>
  <c r="D15432" i="29" s="1"/>
  <c r="D15433" i="29" s="1"/>
  <c r="D15434" i="29" s="1"/>
  <c r="D15435" i="29" s="1"/>
  <c r="D15436" i="29" s="1"/>
  <c r="D15437" i="29" s="1"/>
  <c r="D15438" i="29" s="1"/>
  <c r="D15439" i="29" s="1"/>
  <c r="D15440" i="29" s="1"/>
  <c r="D15441" i="29" s="1"/>
  <c r="D15442" i="29" s="1"/>
  <c r="D15443" i="29" s="1"/>
  <c r="D15444" i="29" s="1"/>
  <c r="D15445" i="29" s="1"/>
  <c r="D15446" i="29" s="1"/>
  <c r="D15447" i="29" s="1"/>
  <c r="D15448" i="29" s="1"/>
  <c r="D15449" i="29" s="1"/>
  <c r="D15450" i="29" s="1"/>
  <c r="D15451" i="29" s="1"/>
  <c r="D15452" i="29" s="1"/>
  <c r="D15453" i="29" s="1"/>
  <c r="D15454" i="29" s="1"/>
  <c r="D15455" i="29" s="1"/>
  <c r="D15456" i="29" s="1"/>
  <c r="D15457" i="29" s="1"/>
  <c r="D15458" i="29" s="1"/>
  <c r="D15459" i="29" s="1"/>
  <c r="D15460" i="29" s="1"/>
  <c r="D15461" i="29" s="1"/>
  <c r="D15462" i="29" s="1"/>
  <c r="D15463" i="29" s="1"/>
  <c r="D15464" i="29" s="1"/>
  <c r="D15465" i="29" s="1"/>
  <c r="D15466" i="29" s="1"/>
  <c r="D15467" i="29" s="1"/>
  <c r="D15468" i="29" s="1"/>
  <c r="D15469" i="29" s="1"/>
  <c r="D15470" i="29" s="1"/>
  <c r="D15471" i="29" s="1"/>
  <c r="D15472" i="29" s="1"/>
  <c r="D15473" i="29" s="1"/>
  <c r="D15474" i="29" s="1"/>
  <c r="D15475" i="29" s="1"/>
  <c r="D15476" i="29" s="1"/>
  <c r="D15477" i="29" s="1"/>
  <c r="D15478" i="29" s="1"/>
  <c r="D15479" i="29" s="1"/>
  <c r="D15480" i="29" s="1"/>
  <c r="D15481" i="29" s="1"/>
  <c r="D15482" i="29" s="1"/>
  <c r="D15483" i="29" s="1"/>
  <c r="D15484" i="29" s="1"/>
  <c r="D15485" i="29" s="1"/>
  <c r="D15486" i="29" s="1"/>
  <c r="D15487" i="29" s="1"/>
  <c r="D15488" i="29" s="1"/>
  <c r="D15489" i="29" s="1"/>
  <c r="D15490" i="29" s="1"/>
  <c r="D15491" i="29" s="1"/>
  <c r="D15492" i="29" s="1"/>
  <c r="D15493" i="29" s="1"/>
  <c r="D15494" i="29" s="1"/>
  <c r="D15495" i="29" s="1"/>
  <c r="D15496" i="29" s="1"/>
  <c r="D15497" i="29" s="1"/>
  <c r="D15498" i="29" s="1"/>
  <c r="D15499" i="29" s="1"/>
  <c r="D15500" i="29" s="1"/>
  <c r="D15501" i="29" s="1"/>
  <c r="D15502" i="29" s="1"/>
  <c r="D15503" i="29" s="1"/>
  <c r="D15504" i="29" s="1"/>
  <c r="D15505" i="29" s="1"/>
  <c r="D15506" i="29" s="1"/>
  <c r="D15507" i="29" s="1"/>
  <c r="D15508" i="29" s="1"/>
  <c r="D15509" i="29" s="1"/>
  <c r="D15510" i="29" s="1"/>
  <c r="D15511" i="29" s="1"/>
  <c r="D15512" i="29" s="1"/>
  <c r="D15513" i="29" s="1"/>
  <c r="D15514" i="29" s="1"/>
  <c r="D15515" i="29" s="1"/>
  <c r="D15516" i="29" s="1"/>
  <c r="D15517" i="29" s="1"/>
  <c r="D15518" i="29" s="1"/>
  <c r="D15519" i="29" s="1"/>
  <c r="D15520" i="29" s="1"/>
  <c r="D15521" i="29" s="1"/>
  <c r="D15522" i="29" s="1"/>
  <c r="D15523" i="29" s="1"/>
  <c r="D15524" i="29" s="1"/>
  <c r="D15525" i="29" s="1"/>
  <c r="D15526" i="29" s="1"/>
  <c r="D15527" i="29" s="1"/>
  <c r="D15528" i="29" s="1"/>
  <c r="D15529" i="29" s="1"/>
  <c r="D15530" i="29" s="1"/>
  <c r="D15531" i="29" s="1"/>
  <c r="D15532" i="29" s="1"/>
  <c r="D15533" i="29" s="1"/>
  <c r="D15534" i="29" s="1"/>
  <c r="D15535" i="29" s="1"/>
  <c r="D15536" i="29" s="1"/>
  <c r="D15537" i="29" s="1"/>
  <c r="D15538" i="29" s="1"/>
  <c r="D15539" i="29" s="1"/>
  <c r="D15540" i="29" s="1"/>
  <c r="D15541" i="29" s="1"/>
  <c r="D15542" i="29" s="1"/>
  <c r="D15543" i="29" s="1"/>
  <c r="D15544" i="29" s="1"/>
  <c r="D15545" i="29" s="1"/>
  <c r="D15546" i="29" s="1"/>
  <c r="D15547" i="29" s="1"/>
  <c r="D15548" i="29" s="1"/>
  <c r="D15549" i="29" s="1"/>
  <c r="D15550" i="29" s="1"/>
  <c r="D15551" i="29" s="1"/>
  <c r="D15552" i="29" s="1"/>
  <c r="D15553" i="29" s="1"/>
  <c r="D15554" i="29" s="1"/>
  <c r="D15555" i="29" s="1"/>
  <c r="D15556" i="29" s="1"/>
  <c r="D15557" i="29" s="1"/>
  <c r="D15558" i="29" s="1"/>
  <c r="D15559" i="29" s="1"/>
  <c r="D15560" i="29" s="1"/>
  <c r="D15561" i="29" s="1"/>
  <c r="D15562" i="29" s="1"/>
  <c r="D15563" i="29" s="1"/>
  <c r="D15564" i="29" s="1"/>
  <c r="D15565" i="29" s="1"/>
  <c r="D15566" i="29" s="1"/>
  <c r="D15567" i="29" s="1"/>
  <c r="D15568" i="29" s="1"/>
  <c r="D15569" i="29" s="1"/>
  <c r="D15570" i="29" s="1"/>
  <c r="D15571" i="29" s="1"/>
  <c r="D15572" i="29" s="1"/>
  <c r="D15573" i="29" s="1"/>
  <c r="D15574" i="29" s="1"/>
  <c r="D15575" i="29" s="1"/>
  <c r="D15576" i="29" s="1"/>
  <c r="D15577" i="29" s="1"/>
  <c r="D15578" i="29" s="1"/>
  <c r="D15579" i="29" s="1"/>
  <c r="D15580" i="29" s="1"/>
  <c r="D15581" i="29" s="1"/>
  <c r="D15582" i="29" s="1"/>
  <c r="D15583" i="29" s="1"/>
  <c r="D15584" i="29" s="1"/>
  <c r="D15585" i="29" s="1"/>
  <c r="D15586" i="29" s="1"/>
  <c r="D15587" i="29" s="1"/>
  <c r="D15588" i="29" s="1"/>
  <c r="D15589" i="29" s="1"/>
  <c r="D15590" i="29" s="1"/>
  <c r="D15591" i="29" s="1"/>
  <c r="D15592" i="29" s="1"/>
  <c r="D15593" i="29" s="1"/>
  <c r="D15594" i="29" s="1"/>
  <c r="D15595" i="29" s="1"/>
  <c r="D15596" i="29" s="1"/>
  <c r="D15597" i="29" s="1"/>
  <c r="D15598" i="29" s="1"/>
  <c r="D15599" i="29" s="1"/>
  <c r="D15600" i="29" s="1"/>
  <c r="D15601" i="29" s="1"/>
  <c r="D15602" i="29" s="1"/>
  <c r="D15603" i="29" s="1"/>
  <c r="D15604" i="29" s="1"/>
  <c r="D15605" i="29" s="1"/>
  <c r="D15606" i="29" s="1"/>
  <c r="D15607" i="29" s="1"/>
  <c r="D15608" i="29" s="1"/>
  <c r="D15609" i="29" s="1"/>
  <c r="D15610" i="29" s="1"/>
  <c r="D15611" i="29" s="1"/>
  <c r="D15612" i="29" s="1"/>
  <c r="D15613" i="29" s="1"/>
  <c r="D15614" i="29" s="1"/>
  <c r="D15615" i="29" s="1"/>
  <c r="D15616" i="29" s="1"/>
  <c r="D15617" i="29" s="1"/>
  <c r="D15618" i="29" s="1"/>
  <c r="D15619" i="29" s="1"/>
  <c r="D15620" i="29" s="1"/>
  <c r="D15621" i="29" s="1"/>
  <c r="D15622" i="29" s="1"/>
  <c r="D15623" i="29" s="1"/>
  <c r="D15624" i="29" s="1"/>
  <c r="D15625" i="29" s="1"/>
  <c r="D15626" i="29" s="1"/>
  <c r="D15627" i="29" s="1"/>
  <c r="D15628" i="29" s="1"/>
  <c r="D15629" i="29" s="1"/>
  <c r="D15630" i="29" s="1"/>
  <c r="D15631" i="29" s="1"/>
  <c r="D15632" i="29" s="1"/>
  <c r="D15633" i="29" s="1"/>
  <c r="D15634" i="29" s="1"/>
  <c r="D15635" i="29" s="1"/>
  <c r="D15636" i="29" s="1"/>
  <c r="D15637" i="29" s="1"/>
  <c r="D15638" i="29" s="1"/>
  <c r="D15639" i="29" s="1"/>
  <c r="D15640" i="29" s="1"/>
  <c r="D15641" i="29" s="1"/>
  <c r="D15642" i="29" s="1"/>
  <c r="D15643" i="29" s="1"/>
  <c r="D15644" i="29" s="1"/>
  <c r="D15645" i="29" s="1"/>
  <c r="D15646" i="29" s="1"/>
  <c r="D15647" i="29" s="1"/>
  <c r="D15648" i="29" s="1"/>
  <c r="D15649" i="29" s="1"/>
  <c r="D15650" i="29" s="1"/>
  <c r="D15651" i="29" s="1"/>
  <c r="D15652" i="29" s="1"/>
  <c r="D15653" i="29" s="1"/>
  <c r="D15654" i="29" s="1"/>
  <c r="D15655" i="29" s="1"/>
  <c r="D15656" i="29" s="1"/>
  <c r="D15657" i="29" s="1"/>
  <c r="D15658" i="29" s="1"/>
  <c r="D15659" i="29" s="1"/>
  <c r="D15660" i="29" s="1"/>
  <c r="D15661" i="29" s="1"/>
  <c r="D15662" i="29" s="1"/>
  <c r="D15663" i="29" s="1"/>
  <c r="D15664" i="29" s="1"/>
  <c r="D15665" i="29" s="1"/>
  <c r="D15666" i="29" s="1"/>
  <c r="D15667" i="29" s="1"/>
  <c r="D15668" i="29" s="1"/>
  <c r="D15669" i="29" s="1"/>
  <c r="D15670" i="29" s="1"/>
  <c r="D15671" i="29" s="1"/>
  <c r="D15672" i="29" s="1"/>
  <c r="D15673" i="29" s="1"/>
  <c r="D15674" i="29" s="1"/>
  <c r="D15675" i="29" s="1"/>
  <c r="D15676" i="29" s="1"/>
  <c r="D15677" i="29" s="1"/>
  <c r="D15678" i="29" s="1"/>
  <c r="D15679" i="29" s="1"/>
  <c r="D15680" i="29" s="1"/>
  <c r="D15681" i="29" s="1"/>
  <c r="D15682" i="29" s="1"/>
  <c r="D15683" i="29" s="1"/>
  <c r="D15684" i="29" s="1"/>
  <c r="D15685" i="29" s="1"/>
  <c r="D15686" i="29" s="1"/>
  <c r="D15687" i="29" s="1"/>
  <c r="D15688" i="29" s="1"/>
  <c r="D15689" i="29" s="1"/>
  <c r="D15690" i="29" s="1"/>
  <c r="D15691" i="29" s="1"/>
  <c r="D15692" i="29" s="1"/>
  <c r="D15693" i="29" s="1"/>
  <c r="D15694" i="29" s="1"/>
  <c r="D15695" i="29" s="1"/>
  <c r="D15696" i="29" s="1"/>
  <c r="D15697" i="29" s="1"/>
  <c r="D15698" i="29" s="1"/>
  <c r="D15699" i="29" s="1"/>
  <c r="D15700" i="29" s="1"/>
  <c r="D15701" i="29" s="1"/>
  <c r="D15702" i="29" s="1"/>
  <c r="D15703" i="29" s="1"/>
  <c r="D15704" i="29" s="1"/>
  <c r="D15705" i="29" s="1"/>
  <c r="D15706" i="29" s="1"/>
  <c r="D15707" i="29" s="1"/>
  <c r="D15708" i="29" s="1"/>
  <c r="D15709" i="29" s="1"/>
  <c r="D15710" i="29" s="1"/>
  <c r="D15367" i="29"/>
  <c r="D18367" i="29"/>
  <c r="C15368" i="29"/>
  <c r="C15369" i="29" s="1"/>
  <c r="C15370" i="29" s="1"/>
  <c r="C15371" i="29" s="1"/>
  <c r="C15372" i="29" s="1"/>
  <c r="C15373" i="29" s="1"/>
  <c r="C15374" i="29" s="1"/>
  <c r="C15375" i="29" s="1"/>
  <c r="C15376" i="29" s="1"/>
  <c r="C15377" i="29" s="1"/>
  <c r="C15378" i="29" s="1"/>
  <c r="C15379" i="29" s="1"/>
  <c r="C15380" i="29" s="1"/>
  <c r="C15381" i="29" s="1"/>
  <c r="C15382" i="29" s="1"/>
  <c r="C15383" i="29" s="1"/>
  <c r="C15384" i="29" s="1"/>
  <c r="C15385" i="29" s="1"/>
  <c r="C15386" i="29" s="1"/>
  <c r="C15387" i="29" s="1"/>
  <c r="C15388" i="29" s="1"/>
  <c r="C15389" i="29" s="1"/>
  <c r="C15390" i="29" s="1"/>
  <c r="C15391" i="29" s="1"/>
  <c r="C15392" i="29" s="1"/>
  <c r="C15393" i="29" s="1"/>
  <c r="C15394" i="29" s="1"/>
  <c r="C15395" i="29" s="1"/>
  <c r="C15396" i="29" s="1"/>
  <c r="C15397" i="29" s="1"/>
  <c r="C15398" i="29" s="1"/>
  <c r="C15399" i="29" s="1"/>
  <c r="C15400" i="29" s="1"/>
  <c r="C15401" i="29" s="1"/>
  <c r="C15402" i="29" s="1"/>
  <c r="C15403" i="29" s="1"/>
  <c r="C15404" i="29" s="1"/>
  <c r="C15405" i="29" s="1"/>
  <c r="C15406" i="29" s="1"/>
  <c r="C15407" i="29" s="1"/>
  <c r="C15408" i="29" s="1"/>
  <c r="C15409" i="29" s="1"/>
  <c r="C15410" i="29" s="1"/>
  <c r="C15411" i="29" s="1"/>
  <c r="C15412" i="29" s="1"/>
  <c r="C15413" i="29" s="1"/>
  <c r="C15414" i="29" s="1"/>
  <c r="C15415" i="29" s="1"/>
  <c r="C15416" i="29" s="1"/>
  <c r="C15417" i="29" s="1"/>
  <c r="C15418" i="29" s="1"/>
  <c r="C15419" i="29" s="1"/>
  <c r="C15420" i="29" s="1"/>
  <c r="C15421" i="29" s="1"/>
  <c r="C15422" i="29" s="1"/>
  <c r="C15423" i="29" s="1"/>
  <c r="C15424" i="29" s="1"/>
  <c r="C15425" i="29" s="1"/>
  <c r="C15426" i="29" s="1"/>
  <c r="C15427" i="29" s="1"/>
  <c r="C15428" i="29" s="1"/>
  <c r="C15429" i="29" s="1"/>
  <c r="C15430" i="29" s="1"/>
  <c r="C15431" i="29" s="1"/>
  <c r="C15432" i="29" s="1"/>
  <c r="C15433" i="29" s="1"/>
  <c r="C15434" i="29" s="1"/>
  <c r="C15435" i="29" s="1"/>
  <c r="C15436" i="29" s="1"/>
  <c r="C15437" i="29" s="1"/>
  <c r="C15438" i="29" s="1"/>
  <c r="C15439" i="29" s="1"/>
  <c r="C15440" i="29" s="1"/>
  <c r="C15441" i="29" s="1"/>
  <c r="C15442" i="29" s="1"/>
  <c r="C15443" i="29" s="1"/>
  <c r="C15444" i="29" s="1"/>
  <c r="C15445" i="29" s="1"/>
  <c r="C15446" i="29" s="1"/>
  <c r="C15447" i="29" s="1"/>
  <c r="C15448" i="29" s="1"/>
  <c r="C15449" i="29" s="1"/>
  <c r="C15450" i="29" s="1"/>
  <c r="C15451" i="29" s="1"/>
  <c r="C15452" i="29" s="1"/>
  <c r="C15453" i="29" s="1"/>
  <c r="C15454" i="29" s="1"/>
  <c r="C15455" i="29" s="1"/>
  <c r="C15456" i="29" s="1"/>
  <c r="C15457" i="29" s="1"/>
  <c r="C15458" i="29" s="1"/>
  <c r="C15459" i="29" s="1"/>
  <c r="C15460" i="29" s="1"/>
  <c r="C15461" i="29" s="1"/>
  <c r="C15462" i="29" s="1"/>
  <c r="C15463" i="29" s="1"/>
  <c r="C15464" i="29" s="1"/>
  <c r="C15465" i="29" s="1"/>
  <c r="C15466" i="29" s="1"/>
  <c r="C15467" i="29" s="1"/>
  <c r="C15468" i="29" s="1"/>
  <c r="C15469" i="29" s="1"/>
  <c r="C15470" i="29" s="1"/>
  <c r="C15471" i="29" s="1"/>
  <c r="C15472" i="29" s="1"/>
  <c r="C15473" i="29" s="1"/>
  <c r="C15474" i="29" s="1"/>
  <c r="C15475" i="29" s="1"/>
  <c r="C15476" i="29" s="1"/>
  <c r="C15477" i="29" s="1"/>
  <c r="C15478" i="29" s="1"/>
  <c r="C15479" i="29" s="1"/>
  <c r="C15480" i="29" s="1"/>
  <c r="C15481" i="29" s="1"/>
  <c r="C15482" i="29" s="1"/>
  <c r="C15483" i="29" s="1"/>
  <c r="C15484" i="29" s="1"/>
  <c r="C15485" i="29" s="1"/>
  <c r="C15486" i="29" s="1"/>
  <c r="C15487" i="29" s="1"/>
  <c r="C15488" i="29" s="1"/>
  <c r="C15489" i="29" s="1"/>
  <c r="C15490" i="29" s="1"/>
  <c r="C15491" i="29" s="1"/>
  <c r="C15492" i="29" s="1"/>
  <c r="C15493" i="29" s="1"/>
  <c r="C15494" i="29" s="1"/>
  <c r="C15495" i="29" s="1"/>
  <c r="C15496" i="29" s="1"/>
  <c r="C15497" i="29" s="1"/>
  <c r="C15498" i="29" s="1"/>
  <c r="C15499" i="29" s="1"/>
  <c r="C15500" i="29" s="1"/>
  <c r="C15501" i="29" s="1"/>
  <c r="C15502" i="29" s="1"/>
  <c r="C15503" i="29" s="1"/>
  <c r="C15504" i="29" s="1"/>
  <c r="C15505" i="29" s="1"/>
  <c r="C15506" i="29" s="1"/>
  <c r="C15507" i="29" s="1"/>
  <c r="C15508" i="29" s="1"/>
  <c r="C15509" i="29" s="1"/>
  <c r="C15510" i="29" s="1"/>
  <c r="C15511" i="29" s="1"/>
  <c r="C15512" i="29" s="1"/>
  <c r="C15513" i="29" s="1"/>
  <c r="C15514" i="29" s="1"/>
  <c r="C15515" i="29" s="1"/>
  <c r="C15516" i="29" s="1"/>
  <c r="C15517" i="29" s="1"/>
  <c r="C15518" i="29" s="1"/>
  <c r="C15519" i="29" s="1"/>
  <c r="C15520" i="29" s="1"/>
  <c r="C15521" i="29" s="1"/>
  <c r="C15522" i="29" s="1"/>
  <c r="C15523" i="29" s="1"/>
  <c r="C15524" i="29" s="1"/>
  <c r="C15525" i="29" s="1"/>
  <c r="C15526" i="29" s="1"/>
  <c r="C15527" i="29" s="1"/>
  <c r="C15528" i="29" s="1"/>
  <c r="C15529" i="29" s="1"/>
  <c r="C15530" i="29" s="1"/>
  <c r="C15531" i="29" s="1"/>
  <c r="C15532" i="29" s="1"/>
  <c r="C15533" i="29" s="1"/>
  <c r="C15534" i="29" s="1"/>
  <c r="C15535" i="29" s="1"/>
  <c r="C15536" i="29" s="1"/>
  <c r="C15537" i="29" s="1"/>
  <c r="C15538" i="29" s="1"/>
  <c r="C15539" i="29" s="1"/>
  <c r="C15540" i="29" s="1"/>
  <c r="C15541" i="29" s="1"/>
  <c r="C15542" i="29" s="1"/>
  <c r="C15543" i="29" s="1"/>
  <c r="C15544" i="29" s="1"/>
  <c r="C15545" i="29" s="1"/>
  <c r="C15546" i="29" s="1"/>
  <c r="C15547" i="29" s="1"/>
  <c r="C15548" i="29" s="1"/>
  <c r="C15549" i="29" s="1"/>
  <c r="C15550" i="29" s="1"/>
  <c r="C15551" i="29" s="1"/>
  <c r="C15552" i="29" s="1"/>
  <c r="C15553" i="29" s="1"/>
  <c r="C15554" i="29" s="1"/>
  <c r="C15555" i="29" s="1"/>
  <c r="C15556" i="29" s="1"/>
  <c r="C15557" i="29" s="1"/>
  <c r="C15558" i="29" s="1"/>
  <c r="C15559" i="29" s="1"/>
  <c r="C15560" i="29" s="1"/>
  <c r="C15561" i="29" s="1"/>
  <c r="C15562" i="29" s="1"/>
  <c r="C15563" i="29" s="1"/>
  <c r="C15564" i="29" s="1"/>
  <c r="C15565" i="29" s="1"/>
  <c r="C15566" i="29" s="1"/>
  <c r="C15567" i="29" s="1"/>
  <c r="C15568" i="29" s="1"/>
  <c r="C15569" i="29" s="1"/>
  <c r="C15570" i="29" s="1"/>
  <c r="C15571" i="29" s="1"/>
  <c r="C15572" i="29" s="1"/>
  <c r="C15573" i="29" s="1"/>
  <c r="C15574" i="29" s="1"/>
  <c r="C15575" i="29" s="1"/>
  <c r="C15576" i="29" s="1"/>
  <c r="C15577" i="29" s="1"/>
  <c r="C15578" i="29" s="1"/>
  <c r="C15579" i="29" s="1"/>
  <c r="C15580" i="29" s="1"/>
  <c r="C15581" i="29" s="1"/>
  <c r="C15582" i="29" s="1"/>
  <c r="C15583" i="29" s="1"/>
  <c r="C15584" i="29" s="1"/>
  <c r="C15585" i="29" s="1"/>
  <c r="C15586" i="29" s="1"/>
  <c r="C15587" i="29" s="1"/>
  <c r="C15588" i="29" s="1"/>
  <c r="C15589" i="29" s="1"/>
  <c r="C15590" i="29" s="1"/>
  <c r="C15591" i="29" s="1"/>
  <c r="C15592" i="29" s="1"/>
  <c r="C15593" i="29" s="1"/>
  <c r="C15594" i="29" s="1"/>
  <c r="C15595" i="29" s="1"/>
  <c r="C15596" i="29" s="1"/>
  <c r="C15597" i="29" s="1"/>
  <c r="C15598" i="29" s="1"/>
  <c r="C15599" i="29" s="1"/>
  <c r="C15600" i="29" s="1"/>
  <c r="C15601" i="29" s="1"/>
  <c r="C15602" i="29" s="1"/>
  <c r="C15603" i="29" s="1"/>
  <c r="C15604" i="29" s="1"/>
  <c r="C15605" i="29" s="1"/>
  <c r="C15606" i="29" s="1"/>
  <c r="C15607" i="29" s="1"/>
  <c r="C15608" i="29" s="1"/>
  <c r="C15609" i="29" s="1"/>
  <c r="C15610" i="29" s="1"/>
  <c r="C15611" i="29" s="1"/>
  <c r="C15612" i="29" s="1"/>
  <c r="C15613" i="29" s="1"/>
  <c r="C15614" i="29" s="1"/>
  <c r="C15615" i="29" s="1"/>
  <c r="C15616" i="29" s="1"/>
  <c r="C15617" i="29" s="1"/>
  <c r="C15618" i="29" s="1"/>
  <c r="C15619" i="29" s="1"/>
  <c r="C15620" i="29" s="1"/>
  <c r="C15621" i="29" s="1"/>
  <c r="C15622" i="29" s="1"/>
  <c r="C15623" i="29" s="1"/>
  <c r="C15624" i="29" s="1"/>
  <c r="C15625" i="29" s="1"/>
  <c r="C15626" i="29" s="1"/>
  <c r="C15627" i="29" s="1"/>
  <c r="C15628" i="29" s="1"/>
  <c r="C15629" i="29" s="1"/>
  <c r="C15630" i="29" s="1"/>
  <c r="C15631" i="29" s="1"/>
  <c r="C15632" i="29" s="1"/>
  <c r="C15633" i="29" s="1"/>
  <c r="C15634" i="29" s="1"/>
  <c r="C15635" i="29" s="1"/>
  <c r="C15636" i="29" s="1"/>
  <c r="C15637" i="29" s="1"/>
  <c r="C15638" i="29" s="1"/>
  <c r="C15639" i="29" s="1"/>
  <c r="C15640" i="29" s="1"/>
  <c r="C15641" i="29" s="1"/>
  <c r="C15642" i="29" s="1"/>
  <c r="C15643" i="29" s="1"/>
  <c r="C15644" i="29" s="1"/>
  <c r="C15645" i="29" s="1"/>
  <c r="C15646" i="29" s="1"/>
  <c r="C15647" i="29" s="1"/>
  <c r="C15648" i="29" s="1"/>
  <c r="C15649" i="29" s="1"/>
  <c r="C15650" i="29" s="1"/>
  <c r="C15651" i="29" s="1"/>
  <c r="C15652" i="29" s="1"/>
  <c r="C15653" i="29" s="1"/>
  <c r="C15654" i="29" s="1"/>
  <c r="C15655" i="29" s="1"/>
  <c r="C15656" i="29" s="1"/>
  <c r="C15657" i="29" s="1"/>
  <c r="C15658" i="29" s="1"/>
  <c r="C15659" i="29" s="1"/>
  <c r="C15660" i="29" s="1"/>
  <c r="C15661" i="29" s="1"/>
  <c r="C15662" i="29" s="1"/>
  <c r="C15663" i="29" s="1"/>
  <c r="C15664" i="29" s="1"/>
  <c r="C15665" i="29" s="1"/>
  <c r="C15666" i="29" s="1"/>
  <c r="C15667" i="29" s="1"/>
  <c r="C15668" i="29" s="1"/>
  <c r="C15669" i="29" s="1"/>
  <c r="C15670" i="29" s="1"/>
  <c r="C15671" i="29" s="1"/>
  <c r="C15672" i="29" s="1"/>
  <c r="C15673" i="29" s="1"/>
  <c r="C15674" i="29" s="1"/>
  <c r="C15675" i="29" s="1"/>
  <c r="C15676" i="29" s="1"/>
  <c r="C15677" i="29" s="1"/>
  <c r="C15678" i="29" s="1"/>
  <c r="C15679" i="29" s="1"/>
  <c r="C15680" i="29" s="1"/>
  <c r="C15681" i="29" s="1"/>
  <c r="C15682" i="29" s="1"/>
  <c r="C15683" i="29" s="1"/>
  <c r="C15684" i="29" s="1"/>
  <c r="C15685" i="29" s="1"/>
  <c r="C15686" i="29" s="1"/>
  <c r="C15687" i="29" s="1"/>
  <c r="C15688" i="29" s="1"/>
  <c r="C15689" i="29" s="1"/>
  <c r="C15690" i="29" s="1"/>
  <c r="C15691" i="29" s="1"/>
  <c r="C15692" i="29" s="1"/>
  <c r="C15693" i="29" s="1"/>
  <c r="C15694" i="29" s="1"/>
  <c r="C15695" i="29" s="1"/>
  <c r="C15696" i="29" s="1"/>
  <c r="C15697" i="29" s="1"/>
  <c r="C15698" i="29" s="1"/>
  <c r="C15699" i="29" s="1"/>
  <c r="C15700" i="29" s="1"/>
  <c r="C15701" i="29" s="1"/>
  <c r="C15702" i="29" s="1"/>
  <c r="C15703" i="29" s="1"/>
  <c r="C15704" i="29" s="1"/>
  <c r="C15705" i="29" s="1"/>
  <c r="C15706" i="29" s="1"/>
  <c r="C15707" i="29" s="1"/>
  <c r="C15708" i="29" s="1"/>
  <c r="C15709" i="29" s="1"/>
  <c r="C15710" i="29" s="1"/>
  <c r="C15711" i="29" s="1"/>
  <c r="C15712" i="29" s="1"/>
  <c r="C15713" i="29" s="1"/>
  <c r="C15714" i="29" s="1"/>
  <c r="C15715" i="29" s="1"/>
  <c r="C15716" i="29" s="1"/>
  <c r="C15717" i="29" s="1"/>
  <c r="C15718" i="29" s="1"/>
  <c r="C15719" i="29" s="1"/>
  <c r="C15720" i="29" s="1"/>
  <c r="C15367" i="29"/>
  <c r="D14367" i="29"/>
  <c r="D13662" i="29"/>
  <c r="D13367" i="29"/>
  <c r="D13368" i="29"/>
  <c r="D13369" i="29" s="1"/>
  <c r="D13370" i="29" s="1"/>
  <c r="D13371" i="29" s="1"/>
  <c r="D13372" i="29" s="1"/>
  <c r="D13373" i="29" s="1"/>
  <c r="D13374" i="29" s="1"/>
  <c r="D13375" i="29" s="1"/>
  <c r="D13376" i="29" s="1"/>
  <c r="D13377" i="29" s="1"/>
  <c r="D13378" i="29" s="1"/>
  <c r="D13379" i="29" s="1"/>
  <c r="D13380" i="29" s="1"/>
  <c r="D13381" i="29" s="1"/>
  <c r="D13382" i="29" s="1"/>
  <c r="D13383" i="29" s="1"/>
  <c r="D13384" i="29" s="1"/>
  <c r="D13385" i="29" s="1"/>
  <c r="D13386" i="29" s="1"/>
  <c r="D13387" i="29" s="1"/>
  <c r="D13388" i="29" s="1"/>
  <c r="D13389" i="29" s="1"/>
  <c r="D13390" i="29" s="1"/>
  <c r="D13391" i="29" s="1"/>
  <c r="D13392" i="29" s="1"/>
  <c r="D13393" i="29" s="1"/>
  <c r="D13394" i="29" s="1"/>
  <c r="D13395" i="29" s="1"/>
  <c r="D13396" i="29" s="1"/>
  <c r="D13397" i="29" s="1"/>
  <c r="D13398" i="29" s="1"/>
  <c r="D13399" i="29" s="1"/>
  <c r="D13400" i="29" s="1"/>
  <c r="D13401" i="29" s="1"/>
  <c r="D13402" i="29" s="1"/>
  <c r="D13403" i="29" s="1"/>
  <c r="D13404" i="29" s="1"/>
  <c r="D13405" i="29" s="1"/>
  <c r="D13406" i="29" s="1"/>
  <c r="D13407" i="29" s="1"/>
  <c r="D13408" i="29" s="1"/>
  <c r="D13409" i="29" s="1"/>
  <c r="D13410" i="29" s="1"/>
  <c r="D13411" i="29" s="1"/>
  <c r="D13412" i="29" s="1"/>
  <c r="D13413" i="29" s="1"/>
  <c r="D13414" i="29" s="1"/>
  <c r="D13415" i="29" s="1"/>
  <c r="D13416" i="29" s="1"/>
  <c r="D13417" i="29" s="1"/>
  <c r="D13418" i="29" s="1"/>
  <c r="D13419" i="29" s="1"/>
  <c r="D13420" i="29" s="1"/>
  <c r="D13421" i="29" s="1"/>
  <c r="D13422" i="29" s="1"/>
  <c r="D13423" i="29" s="1"/>
  <c r="D13424" i="29" s="1"/>
  <c r="D13425" i="29" s="1"/>
  <c r="D13426" i="29" s="1"/>
  <c r="D13427" i="29" s="1"/>
  <c r="D13428" i="29" s="1"/>
  <c r="D13429" i="29" s="1"/>
  <c r="D13430" i="29" s="1"/>
  <c r="D13431" i="29" s="1"/>
  <c r="D13432" i="29" s="1"/>
  <c r="D13433" i="29" s="1"/>
  <c r="D13434" i="29" s="1"/>
  <c r="D13435" i="29" s="1"/>
  <c r="D13436" i="29" s="1"/>
  <c r="D13437" i="29" s="1"/>
  <c r="D13438" i="29" s="1"/>
  <c r="D13439" i="29" s="1"/>
  <c r="D13440" i="29" s="1"/>
  <c r="D13441" i="29" s="1"/>
  <c r="D13442" i="29" s="1"/>
  <c r="D13443" i="29" s="1"/>
  <c r="D13444" i="29" s="1"/>
  <c r="D13445" i="29" s="1"/>
  <c r="D13446" i="29" s="1"/>
  <c r="D13447" i="29" s="1"/>
  <c r="D13448" i="29" s="1"/>
  <c r="D13449" i="29" s="1"/>
  <c r="D13450" i="29" s="1"/>
  <c r="D13451" i="29" s="1"/>
  <c r="D13452" i="29" s="1"/>
  <c r="D13453" i="29" s="1"/>
  <c r="D13454" i="29" s="1"/>
  <c r="D13455" i="29" s="1"/>
  <c r="D13456" i="29" s="1"/>
  <c r="D13457" i="29" s="1"/>
  <c r="D13458" i="29" s="1"/>
  <c r="D13459" i="29" s="1"/>
  <c r="D13460" i="29" s="1"/>
  <c r="D13461" i="29" s="1"/>
  <c r="D13462" i="29" s="1"/>
  <c r="D13463" i="29" s="1"/>
  <c r="D13464" i="29" s="1"/>
  <c r="D13465" i="29" s="1"/>
  <c r="D13466" i="29" s="1"/>
  <c r="D13467" i="29" s="1"/>
  <c r="D13468" i="29" s="1"/>
  <c r="D13469" i="29" s="1"/>
  <c r="D13470" i="29" s="1"/>
  <c r="D13471" i="29" s="1"/>
  <c r="D13472" i="29" s="1"/>
  <c r="D13473" i="29" s="1"/>
  <c r="D13474" i="29" s="1"/>
  <c r="D13475" i="29" s="1"/>
  <c r="D13476" i="29" s="1"/>
  <c r="D13477" i="29" s="1"/>
  <c r="D13478" i="29" s="1"/>
  <c r="D13479" i="29" s="1"/>
  <c r="D13480" i="29" s="1"/>
  <c r="D13481" i="29" s="1"/>
  <c r="D13482" i="29" s="1"/>
  <c r="D13483" i="29" s="1"/>
  <c r="D13484" i="29" s="1"/>
  <c r="D13485" i="29" s="1"/>
  <c r="D13486" i="29" s="1"/>
  <c r="D13487" i="29" s="1"/>
  <c r="D13488" i="29" s="1"/>
  <c r="D13489" i="29" s="1"/>
  <c r="D13490" i="29" s="1"/>
  <c r="D13491" i="29" s="1"/>
  <c r="D13492" i="29" s="1"/>
  <c r="D13493" i="29" s="1"/>
  <c r="D13494" i="29" s="1"/>
  <c r="D13495" i="29" s="1"/>
  <c r="D13496" i="29" s="1"/>
  <c r="D13497" i="29" s="1"/>
  <c r="D13498" i="29" s="1"/>
  <c r="D13499" i="29" s="1"/>
  <c r="D13500" i="29" s="1"/>
  <c r="D13501" i="29" s="1"/>
  <c r="D13502" i="29" s="1"/>
  <c r="D13503" i="29" s="1"/>
  <c r="D13504" i="29" s="1"/>
  <c r="D13505" i="29" s="1"/>
  <c r="D13506" i="29" s="1"/>
  <c r="D13507" i="29" s="1"/>
  <c r="D13508" i="29" s="1"/>
  <c r="D13509" i="29" s="1"/>
  <c r="D13510" i="29" s="1"/>
  <c r="D13511" i="29" s="1"/>
  <c r="D13512" i="29" s="1"/>
  <c r="D13513" i="29" s="1"/>
  <c r="D13514" i="29" s="1"/>
  <c r="D13515" i="29" s="1"/>
  <c r="D13516" i="29" s="1"/>
  <c r="D13517" i="29" s="1"/>
  <c r="D13518" i="29" s="1"/>
  <c r="D13519" i="29" s="1"/>
  <c r="C13652" i="29"/>
  <c r="D11368" i="29"/>
  <c r="D11369" i="29" s="1"/>
  <c r="D11370" i="29" s="1"/>
  <c r="D11371" i="29" s="1"/>
  <c r="D11372" i="29" s="1"/>
  <c r="D11373" i="29" s="1"/>
  <c r="D11374" i="29" s="1"/>
  <c r="D11375" i="29" s="1"/>
  <c r="D11376" i="29" s="1"/>
  <c r="D11377" i="29" s="1"/>
  <c r="D11378" i="29" s="1"/>
  <c r="D11379" i="29" s="1"/>
  <c r="D11380" i="29" s="1"/>
  <c r="D11381" i="29" s="1"/>
  <c r="D11382" i="29" s="1"/>
  <c r="D11383" i="29" s="1"/>
  <c r="D11384" i="29" s="1"/>
  <c r="D11385" i="29" s="1"/>
  <c r="D11386" i="29" s="1"/>
  <c r="D11387" i="29" s="1"/>
  <c r="D11388" i="29" s="1"/>
  <c r="D11389" i="29" s="1"/>
  <c r="D11390" i="29" s="1"/>
  <c r="D11391" i="29" s="1"/>
  <c r="D11392" i="29" s="1"/>
  <c r="D11393" i="29" s="1"/>
  <c r="D11394" i="29" s="1"/>
  <c r="D11395" i="29" s="1"/>
  <c r="D11396" i="29" s="1"/>
  <c r="D11397" i="29" s="1"/>
  <c r="D11398" i="29" s="1"/>
  <c r="D11399" i="29" s="1"/>
  <c r="D11400" i="29" s="1"/>
  <c r="D11401" i="29" s="1"/>
  <c r="D11402" i="29" s="1"/>
  <c r="D11403" i="29" s="1"/>
  <c r="D11404" i="29" s="1"/>
  <c r="D11405" i="29" s="1"/>
  <c r="D11406" i="29" s="1"/>
  <c r="D11407" i="29" s="1"/>
  <c r="D11408" i="29" s="1"/>
  <c r="D11409" i="29" s="1"/>
  <c r="D11410" i="29" s="1"/>
  <c r="D11411" i="29" s="1"/>
  <c r="D11412" i="29" s="1"/>
  <c r="D11413" i="29" s="1"/>
  <c r="D11414" i="29" s="1"/>
  <c r="D11415" i="29" s="1"/>
  <c r="D11416" i="29" s="1"/>
  <c r="D11417" i="29" s="1"/>
  <c r="D11418" i="29" s="1"/>
  <c r="D11419" i="29" s="1"/>
  <c r="D11420" i="29" s="1"/>
  <c r="D11421" i="29" s="1"/>
  <c r="D11422" i="29" s="1"/>
  <c r="D11423" i="29" s="1"/>
  <c r="D11424" i="29" s="1"/>
  <c r="D11425" i="29" s="1"/>
  <c r="D11426" i="29" s="1"/>
  <c r="D11427" i="29" s="1"/>
  <c r="D11428" i="29" s="1"/>
  <c r="D11429" i="29" s="1"/>
  <c r="D11430" i="29" s="1"/>
  <c r="D11431" i="29" s="1"/>
  <c r="D11432" i="29" s="1"/>
  <c r="D11433" i="29" s="1"/>
  <c r="D11434" i="29" s="1"/>
  <c r="D11435" i="29" s="1"/>
  <c r="D11436" i="29" s="1"/>
  <c r="D11437" i="29" s="1"/>
  <c r="D11438" i="29" s="1"/>
  <c r="D11439" i="29" s="1"/>
  <c r="D11440" i="29" s="1"/>
  <c r="D11441" i="29" s="1"/>
  <c r="D11442" i="29" s="1"/>
  <c r="D11443" i="29" s="1"/>
  <c r="D11444" i="29" s="1"/>
  <c r="D11445" i="29" s="1"/>
  <c r="D11446" i="29" s="1"/>
  <c r="D11447" i="29" s="1"/>
  <c r="D11448" i="29" s="1"/>
  <c r="D11449" i="29" s="1"/>
  <c r="D11450" i="29" s="1"/>
  <c r="D11451" i="29" s="1"/>
  <c r="D11452" i="29" s="1"/>
  <c r="D11453" i="29" s="1"/>
  <c r="D11454" i="29" s="1"/>
  <c r="D11455" i="29" s="1"/>
  <c r="D11456" i="29" s="1"/>
  <c r="D11457" i="29" s="1"/>
  <c r="D11458" i="29" s="1"/>
  <c r="D11459" i="29" s="1"/>
  <c r="D11460" i="29" s="1"/>
  <c r="D11461" i="29" s="1"/>
  <c r="D11462" i="29" s="1"/>
  <c r="D11463" i="29" s="1"/>
  <c r="D11464" i="29" s="1"/>
  <c r="D11465" i="29" s="1"/>
  <c r="D11466" i="29" s="1"/>
  <c r="D11467" i="29" s="1"/>
  <c r="D11468" i="29" s="1"/>
  <c r="D11469" i="29" s="1"/>
  <c r="D11470" i="29" s="1"/>
  <c r="D11471" i="29" s="1"/>
  <c r="D11472" i="29" s="1"/>
  <c r="D11473" i="29" s="1"/>
  <c r="D11474" i="29" s="1"/>
  <c r="D11475" i="29" s="1"/>
  <c r="D11476" i="29" s="1"/>
  <c r="D11477" i="29" s="1"/>
  <c r="D11478" i="29" s="1"/>
  <c r="D11479" i="29" s="1"/>
  <c r="D11480" i="29" s="1"/>
  <c r="D11481" i="29" s="1"/>
  <c r="D11482" i="29" s="1"/>
  <c r="D11483" i="29" s="1"/>
  <c r="D11484" i="29" s="1"/>
  <c r="D11485" i="29" s="1"/>
  <c r="D11486" i="29" s="1"/>
  <c r="D11487" i="29" s="1"/>
  <c r="D11488" i="29" s="1"/>
  <c r="D11489" i="29" s="1"/>
  <c r="D11490" i="29" s="1"/>
  <c r="D11491" i="29" s="1"/>
  <c r="D11492" i="29" s="1"/>
  <c r="D11493" i="29" s="1"/>
  <c r="D11494" i="29" s="1"/>
  <c r="D11495" i="29" s="1"/>
  <c r="D11496" i="29" s="1"/>
  <c r="D11497" i="29" s="1"/>
  <c r="D11498" i="29" s="1"/>
  <c r="D11499" i="29" s="1"/>
  <c r="D11500" i="29" s="1"/>
  <c r="D11501" i="29" s="1"/>
  <c r="D11502" i="29" s="1"/>
  <c r="D11503" i="29" s="1"/>
  <c r="D11504" i="29" s="1"/>
  <c r="D11505" i="29" s="1"/>
  <c r="D11506" i="29" s="1"/>
  <c r="D11507" i="29" s="1"/>
  <c r="D11508" i="29" s="1"/>
  <c r="D11509" i="29" s="1"/>
  <c r="D11510" i="29" s="1"/>
  <c r="D11511" i="29" s="1"/>
  <c r="D11512" i="29" s="1"/>
  <c r="D11513" i="29" s="1"/>
  <c r="D11514" i="29" s="1"/>
  <c r="D11515" i="29" s="1"/>
  <c r="D11516" i="29" s="1"/>
  <c r="D11517" i="29" s="1"/>
  <c r="D11518" i="29" s="1"/>
  <c r="D11519" i="29" s="1"/>
  <c r="D11520" i="29" s="1"/>
  <c r="D11521" i="29" s="1"/>
  <c r="D11522" i="29" s="1"/>
  <c r="D11523" i="29" s="1"/>
  <c r="D11524" i="29" s="1"/>
  <c r="D11525" i="29" s="1"/>
  <c r="D11526" i="29" s="1"/>
  <c r="D11527" i="29" s="1"/>
  <c r="D11528" i="29" s="1"/>
  <c r="D11529" i="29" s="1"/>
  <c r="D11530" i="29" s="1"/>
  <c r="D11531" i="29" s="1"/>
  <c r="D11532" i="29" s="1"/>
  <c r="D11533" i="29" s="1"/>
  <c r="D11534" i="29" s="1"/>
  <c r="D11535" i="29" s="1"/>
  <c r="D11536" i="29" s="1"/>
  <c r="D11537" i="29" s="1"/>
  <c r="D11538" i="29" s="1"/>
  <c r="D11539" i="29" s="1"/>
  <c r="D11540" i="29" s="1"/>
  <c r="D11541" i="29" s="1"/>
  <c r="D11542" i="29" s="1"/>
  <c r="D11543" i="29" s="1"/>
  <c r="D11544" i="29" s="1"/>
  <c r="D11545" i="29" s="1"/>
  <c r="D11546" i="29" s="1"/>
  <c r="D11547" i="29" s="1"/>
  <c r="D11548" i="29" s="1"/>
  <c r="D11549" i="29" s="1"/>
  <c r="D11550" i="29" s="1"/>
  <c r="D11551" i="29" s="1"/>
  <c r="D11552" i="29" s="1"/>
  <c r="D11553" i="29" s="1"/>
  <c r="D11554" i="29" s="1"/>
  <c r="D11555" i="29" s="1"/>
  <c r="D11556" i="29" s="1"/>
  <c r="D11557" i="29" s="1"/>
  <c r="D11558" i="29" s="1"/>
  <c r="D11559" i="29" s="1"/>
  <c r="D11560" i="29" s="1"/>
  <c r="D11561" i="29" s="1"/>
  <c r="D11562" i="29" s="1"/>
  <c r="D11563" i="29" s="1"/>
  <c r="D11564" i="29" s="1"/>
  <c r="D11565" i="29" s="1"/>
  <c r="D11566" i="29" s="1"/>
  <c r="D11567" i="29" s="1"/>
  <c r="D11568" i="29" s="1"/>
  <c r="D11569" i="29" s="1"/>
  <c r="D11570" i="29" s="1"/>
  <c r="D11571" i="29" s="1"/>
  <c r="D11572" i="29" s="1"/>
  <c r="D11573" i="29" s="1"/>
  <c r="D11574" i="29" s="1"/>
  <c r="D11575" i="29" s="1"/>
  <c r="D11576" i="29" s="1"/>
  <c r="D11577" i="29" s="1"/>
  <c r="D11578" i="29" s="1"/>
  <c r="D11579" i="29" s="1"/>
  <c r="D11580" i="29" s="1"/>
  <c r="D11581" i="29" s="1"/>
  <c r="D11582" i="29" s="1"/>
  <c r="D11583" i="29" s="1"/>
  <c r="D11584" i="29" s="1"/>
  <c r="D11585" i="29" s="1"/>
  <c r="D11586" i="29" s="1"/>
  <c r="D11587" i="29" s="1"/>
  <c r="D11588" i="29" s="1"/>
  <c r="D11589" i="29" s="1"/>
  <c r="D11590" i="29" s="1"/>
  <c r="D11591" i="29" s="1"/>
  <c r="D11592" i="29" s="1"/>
  <c r="D11593" i="29" s="1"/>
  <c r="D11594" i="29" s="1"/>
  <c r="D11595" i="29" s="1"/>
  <c r="D11596" i="29" s="1"/>
  <c r="D11597" i="29" s="1"/>
  <c r="D11598" i="29" s="1"/>
  <c r="D11599" i="29" s="1"/>
  <c r="D11600" i="29" s="1"/>
  <c r="D11601" i="29" s="1"/>
  <c r="D11602" i="29" s="1"/>
  <c r="D11603" i="29" s="1"/>
  <c r="D11604" i="29" s="1"/>
  <c r="D11605" i="29" s="1"/>
  <c r="D11606" i="29" s="1"/>
  <c r="D11607" i="29" s="1"/>
  <c r="D11608" i="29" s="1"/>
  <c r="D11609" i="29" s="1"/>
  <c r="D11610" i="29" s="1"/>
  <c r="D11611" i="29" s="1"/>
  <c r="D11612" i="29" s="1"/>
  <c r="D11613" i="29" s="1"/>
  <c r="D11614" i="29" s="1"/>
  <c r="D11615" i="29" s="1"/>
  <c r="D11616" i="29" s="1"/>
  <c r="D11617" i="29" s="1"/>
  <c r="D11618" i="29" s="1"/>
  <c r="D11619" i="29" s="1"/>
  <c r="D11620" i="29" s="1"/>
  <c r="D11621" i="29" s="1"/>
  <c r="D11622" i="29" s="1"/>
  <c r="D11623" i="29" s="1"/>
  <c r="D11624" i="29" s="1"/>
  <c r="D11625" i="29" s="1"/>
  <c r="D11626" i="29" s="1"/>
  <c r="D11627" i="29" s="1"/>
  <c r="D11628" i="29" s="1"/>
  <c r="D11629" i="29" s="1"/>
  <c r="D11630" i="29" s="1"/>
  <c r="D11631" i="29" s="1"/>
  <c r="D11632" i="29" s="1"/>
  <c r="D11633" i="29" s="1"/>
  <c r="D11634" i="29" s="1"/>
  <c r="D11635" i="29" s="1"/>
  <c r="D11636" i="29" s="1"/>
  <c r="D11637" i="29" s="1"/>
  <c r="D11638" i="29" s="1"/>
  <c r="D11639" i="29" s="1"/>
  <c r="D11640" i="29" s="1"/>
  <c r="D11641" i="29" s="1"/>
  <c r="D11642" i="29" s="1"/>
  <c r="D11643" i="29" s="1"/>
  <c r="D11644" i="29" s="1"/>
  <c r="D11645" i="29" s="1"/>
  <c r="D11646" i="29" s="1"/>
  <c r="D11647" i="29" s="1"/>
  <c r="D11648" i="29" s="1"/>
  <c r="D11649" i="29" s="1"/>
  <c r="D11650" i="29" s="1"/>
  <c r="D11651" i="29" s="1"/>
  <c r="D11652" i="29" s="1"/>
  <c r="D11653" i="29" s="1"/>
  <c r="D11654" i="29" s="1"/>
  <c r="D11655" i="29" s="1"/>
  <c r="D11656" i="29" s="1"/>
  <c r="D11657" i="29" s="1"/>
  <c r="D11658" i="29" s="1"/>
  <c r="D11659" i="29" s="1"/>
  <c r="D11660" i="29" s="1"/>
  <c r="D11661" i="29" s="1"/>
  <c r="D11662" i="29" s="1"/>
  <c r="D11663" i="29" s="1"/>
  <c r="D11664" i="29" s="1"/>
  <c r="D11665" i="29" s="1"/>
  <c r="D11666" i="29" s="1"/>
  <c r="D11667" i="29" s="1"/>
  <c r="D11668" i="29" s="1"/>
  <c r="D11669" i="29" s="1"/>
  <c r="D11670" i="29" s="1"/>
  <c r="D11671" i="29" s="1"/>
  <c r="D11672" i="29" s="1"/>
  <c r="D11673" i="29" s="1"/>
  <c r="D11674" i="29" s="1"/>
  <c r="D11675" i="29" s="1"/>
  <c r="D11676" i="29" s="1"/>
  <c r="D11677" i="29" s="1"/>
  <c r="D11678" i="29" s="1"/>
  <c r="D11679" i="29" s="1"/>
  <c r="D11680" i="29" s="1"/>
  <c r="D11681" i="29" s="1"/>
  <c r="D11682" i="29" s="1"/>
  <c r="D11683" i="29" s="1"/>
  <c r="D11684" i="29" s="1"/>
  <c r="D11685" i="29" s="1"/>
  <c r="D11686" i="29" s="1"/>
  <c r="D11687" i="29" s="1"/>
  <c r="D11688" i="29" s="1"/>
  <c r="D11689" i="29" s="1"/>
  <c r="D11690" i="29" s="1"/>
  <c r="D11691" i="29" s="1"/>
  <c r="D11692" i="29" s="1"/>
  <c r="D11367" i="29"/>
  <c r="D12367" i="29"/>
  <c r="D9368" i="29"/>
  <c r="D9369" i="29" s="1"/>
  <c r="D9370" i="29" s="1"/>
  <c r="D9371" i="29" s="1"/>
  <c r="D9372" i="29" s="1"/>
  <c r="D9373" i="29" s="1"/>
  <c r="D9374" i="29" s="1"/>
  <c r="D9375" i="29" s="1"/>
  <c r="D9376" i="29" s="1"/>
  <c r="D9377" i="29" s="1"/>
  <c r="D9378" i="29" s="1"/>
  <c r="D9379" i="29" s="1"/>
  <c r="D9380" i="29" s="1"/>
  <c r="D9381" i="29" s="1"/>
  <c r="D9382" i="29" s="1"/>
  <c r="D9383" i="29" s="1"/>
  <c r="D9384" i="29" s="1"/>
  <c r="D9385" i="29" s="1"/>
  <c r="D9386" i="29" s="1"/>
  <c r="D9387" i="29" s="1"/>
  <c r="D9388" i="29" s="1"/>
  <c r="D9389" i="29" s="1"/>
  <c r="D9390" i="29" s="1"/>
  <c r="D9391" i="29" s="1"/>
  <c r="D9392" i="29" s="1"/>
  <c r="D9393" i="29" s="1"/>
  <c r="D9394" i="29" s="1"/>
  <c r="D9395" i="29" s="1"/>
  <c r="D9396" i="29" s="1"/>
  <c r="D9397" i="29" s="1"/>
  <c r="D9398" i="29" s="1"/>
  <c r="D9399" i="29" s="1"/>
  <c r="D9400" i="29" s="1"/>
  <c r="D9401" i="29" s="1"/>
  <c r="D9402" i="29" s="1"/>
  <c r="D9403" i="29" s="1"/>
  <c r="D9404" i="29" s="1"/>
  <c r="D9405" i="29" s="1"/>
  <c r="D9406" i="29" s="1"/>
  <c r="D9407" i="29" s="1"/>
  <c r="D9408" i="29" s="1"/>
  <c r="D9409" i="29" s="1"/>
  <c r="D9410" i="29" s="1"/>
  <c r="D9411" i="29" s="1"/>
  <c r="D9412" i="29" s="1"/>
  <c r="D9413" i="29" s="1"/>
  <c r="D9414" i="29" s="1"/>
  <c r="D9415" i="29" s="1"/>
  <c r="D9416" i="29" s="1"/>
  <c r="D9417" i="29" s="1"/>
  <c r="D9418" i="29" s="1"/>
  <c r="D9419" i="29" s="1"/>
  <c r="D9420" i="29" s="1"/>
  <c r="D9421" i="29" s="1"/>
  <c r="D9422" i="29" s="1"/>
  <c r="D9423" i="29" s="1"/>
  <c r="D9424" i="29" s="1"/>
  <c r="D9425" i="29" s="1"/>
  <c r="D9426" i="29" s="1"/>
  <c r="D9427" i="29" s="1"/>
  <c r="D9428" i="29" s="1"/>
  <c r="D9429" i="29" s="1"/>
  <c r="D9430" i="29" s="1"/>
  <c r="D9431" i="29" s="1"/>
  <c r="D9432" i="29" s="1"/>
  <c r="D9433" i="29" s="1"/>
  <c r="D9434" i="29" s="1"/>
  <c r="D9435" i="29" s="1"/>
  <c r="D9436" i="29" s="1"/>
  <c r="D9437" i="29" s="1"/>
  <c r="D9438" i="29" s="1"/>
  <c r="D9439" i="29" s="1"/>
  <c r="D9440" i="29" s="1"/>
  <c r="D9441" i="29" s="1"/>
  <c r="D9442" i="29" s="1"/>
  <c r="D9443" i="29" s="1"/>
  <c r="D9444" i="29" s="1"/>
  <c r="D9445" i="29" s="1"/>
  <c r="D9446" i="29" s="1"/>
  <c r="D9447" i="29" s="1"/>
  <c r="D9448" i="29" s="1"/>
  <c r="D9449" i="29" s="1"/>
  <c r="D9450" i="29" s="1"/>
  <c r="D9451" i="29" s="1"/>
  <c r="D9452" i="29" s="1"/>
  <c r="D9453" i="29" s="1"/>
  <c r="D9454" i="29" s="1"/>
  <c r="D9455" i="29" s="1"/>
  <c r="D9456" i="29" s="1"/>
  <c r="D9457" i="29" s="1"/>
  <c r="D9458" i="29" s="1"/>
  <c r="D9459" i="29" s="1"/>
  <c r="D9460" i="29" s="1"/>
  <c r="D9461" i="29" s="1"/>
  <c r="D9462" i="29" s="1"/>
  <c r="D9463" i="29" s="1"/>
  <c r="D9464" i="29" s="1"/>
  <c r="D9465" i="29" s="1"/>
  <c r="D9466" i="29" s="1"/>
  <c r="D9467" i="29" s="1"/>
  <c r="D9468" i="29" s="1"/>
  <c r="D9469" i="29" s="1"/>
  <c r="D9470" i="29" s="1"/>
  <c r="D9471" i="29" s="1"/>
  <c r="D9472" i="29" s="1"/>
  <c r="D9473" i="29" s="1"/>
  <c r="D9474" i="29" s="1"/>
  <c r="D9475" i="29" s="1"/>
  <c r="D9476" i="29" s="1"/>
  <c r="D9477" i="29" s="1"/>
  <c r="D9478" i="29" s="1"/>
  <c r="D9479" i="29" s="1"/>
  <c r="D9480" i="29" s="1"/>
  <c r="D9481" i="29" s="1"/>
  <c r="D9482" i="29" s="1"/>
  <c r="D9483" i="29" s="1"/>
  <c r="D9484" i="29" s="1"/>
  <c r="D9485" i="29" s="1"/>
  <c r="D9486" i="29" s="1"/>
  <c r="D9487" i="29" s="1"/>
  <c r="D9488" i="29" s="1"/>
  <c r="D9489" i="29" s="1"/>
  <c r="D9490" i="29" s="1"/>
  <c r="D9491" i="29" s="1"/>
  <c r="D9492" i="29" s="1"/>
  <c r="D9493" i="29" s="1"/>
  <c r="D9494" i="29" s="1"/>
  <c r="D9495" i="29" s="1"/>
  <c r="D9496" i="29" s="1"/>
  <c r="D9497" i="29" s="1"/>
  <c r="D9498" i="29" s="1"/>
  <c r="D9499" i="29" s="1"/>
  <c r="D9500" i="29" s="1"/>
  <c r="D9501" i="29" s="1"/>
  <c r="D9367" i="29"/>
  <c r="D10367" i="29"/>
  <c r="D10368" i="29"/>
  <c r="D10369" i="29" s="1"/>
  <c r="D10370" i="29" s="1"/>
  <c r="D10371" i="29" s="1"/>
  <c r="D10372" i="29" s="1"/>
  <c r="D10373" i="29" s="1"/>
  <c r="D10374" i="29" s="1"/>
  <c r="D10375" i="29" s="1"/>
  <c r="D10376" i="29" s="1"/>
  <c r="D10377" i="29" s="1"/>
  <c r="D10378" i="29" s="1"/>
  <c r="D10379" i="29" s="1"/>
  <c r="D10380" i="29" s="1"/>
  <c r="D10381" i="29" s="1"/>
  <c r="D10382" i="29" s="1"/>
  <c r="D10383" i="29" s="1"/>
  <c r="D10384" i="29" s="1"/>
  <c r="D10385" i="29" s="1"/>
  <c r="D10386" i="29" s="1"/>
  <c r="D10387" i="29" s="1"/>
  <c r="D10388" i="29" s="1"/>
  <c r="D10389" i="29" s="1"/>
  <c r="D10390" i="29" s="1"/>
  <c r="D10391" i="29" s="1"/>
  <c r="D10392" i="29" s="1"/>
  <c r="D10393" i="29" s="1"/>
  <c r="D10394" i="29" s="1"/>
  <c r="D10395" i="29" s="1"/>
  <c r="D10396" i="29" s="1"/>
  <c r="D10397" i="29" s="1"/>
  <c r="D10398" i="29" s="1"/>
  <c r="D10399" i="29" s="1"/>
  <c r="D10400" i="29" s="1"/>
  <c r="D10401" i="29" s="1"/>
  <c r="D10402" i="29" s="1"/>
  <c r="D10403" i="29" s="1"/>
  <c r="D10404" i="29" s="1"/>
  <c r="D10405" i="29" s="1"/>
  <c r="D10406" i="29" s="1"/>
  <c r="D10407" i="29" s="1"/>
  <c r="D10408" i="29" s="1"/>
  <c r="D10409" i="29" s="1"/>
  <c r="D10410" i="29" s="1"/>
  <c r="D10411" i="29" s="1"/>
  <c r="D10412" i="29" s="1"/>
  <c r="D10413" i="29" s="1"/>
  <c r="D10414" i="29" s="1"/>
  <c r="D10415" i="29" s="1"/>
  <c r="D10416" i="29" s="1"/>
  <c r="D10417" i="29" s="1"/>
  <c r="D10418" i="29" s="1"/>
  <c r="D10419" i="29" s="1"/>
  <c r="D10420" i="29" s="1"/>
  <c r="D10421" i="29" s="1"/>
  <c r="D10422" i="29" s="1"/>
  <c r="D10423" i="29" s="1"/>
  <c r="D10424" i="29" s="1"/>
  <c r="D10425" i="29" s="1"/>
  <c r="D10426" i="29" s="1"/>
  <c r="D10427" i="29" s="1"/>
  <c r="D10428" i="29" s="1"/>
  <c r="D10429" i="29" s="1"/>
  <c r="D10430" i="29" s="1"/>
  <c r="D10431" i="29" s="1"/>
  <c r="D10432" i="29" s="1"/>
  <c r="D10433" i="29" s="1"/>
  <c r="D10434" i="29" s="1"/>
  <c r="D10435" i="29" s="1"/>
  <c r="D10436" i="29" s="1"/>
  <c r="D10437" i="29" s="1"/>
  <c r="D10438" i="29" s="1"/>
  <c r="D10439" i="29" s="1"/>
  <c r="D10440" i="29" s="1"/>
  <c r="D10441" i="29" s="1"/>
  <c r="D10442" i="29" s="1"/>
  <c r="D10443" i="29" s="1"/>
  <c r="D10444" i="29" s="1"/>
  <c r="D10445" i="29" s="1"/>
  <c r="D10446" i="29" s="1"/>
  <c r="D10447" i="29" s="1"/>
  <c r="D10448" i="29" s="1"/>
  <c r="D10449" i="29" s="1"/>
  <c r="D10450" i="29" s="1"/>
  <c r="D10451" i="29" s="1"/>
  <c r="D10452" i="29" s="1"/>
  <c r="D10453" i="29" s="1"/>
  <c r="D10454" i="29" s="1"/>
  <c r="D10455" i="29" s="1"/>
  <c r="D10456" i="29" s="1"/>
  <c r="D10457" i="29" s="1"/>
  <c r="D10458" i="29" s="1"/>
  <c r="D10459" i="29" s="1"/>
  <c r="D10460" i="29" s="1"/>
  <c r="D10461" i="29" s="1"/>
  <c r="D10462" i="29" s="1"/>
  <c r="D10463" i="29" s="1"/>
  <c r="D10464" i="29" s="1"/>
  <c r="D10465" i="29" s="1"/>
  <c r="D10466" i="29" s="1"/>
  <c r="D10467" i="29" s="1"/>
  <c r="D10468" i="29" s="1"/>
  <c r="D10469" i="29" s="1"/>
  <c r="D10470" i="29" s="1"/>
  <c r="D10471" i="29" s="1"/>
  <c r="D10472" i="29" s="1"/>
  <c r="D10473" i="29" s="1"/>
  <c r="D10474" i="29" s="1"/>
  <c r="D10475" i="29" s="1"/>
  <c r="D10476" i="29" s="1"/>
  <c r="D10477" i="29" s="1"/>
  <c r="D10478" i="29" s="1"/>
  <c r="D10479" i="29" s="1"/>
  <c r="D10480" i="29" s="1"/>
  <c r="D10481" i="29" s="1"/>
  <c r="D10482" i="29" s="1"/>
  <c r="D10483" i="29" s="1"/>
  <c r="D10484" i="29" s="1"/>
  <c r="D10485" i="29" s="1"/>
  <c r="D10486" i="29" s="1"/>
  <c r="D10487" i="29" s="1"/>
  <c r="D10488" i="29" s="1"/>
  <c r="D10489" i="29" s="1"/>
  <c r="D10490" i="29" s="1"/>
  <c r="D10491" i="29" s="1"/>
  <c r="D10492" i="29" s="1"/>
  <c r="D10493" i="29" s="1"/>
  <c r="D10494" i="29" s="1"/>
  <c r="D10495" i="29" s="1"/>
  <c r="D10496" i="29" s="1"/>
  <c r="D10497" i="29" s="1"/>
  <c r="D10498" i="29" s="1"/>
  <c r="D10499" i="29" s="1"/>
  <c r="D10500" i="29" s="1"/>
  <c r="D10501" i="29" s="1"/>
  <c r="D10502" i="29" s="1"/>
  <c r="D10503" i="29" s="1"/>
  <c r="D10504" i="29" s="1"/>
  <c r="D10505" i="29" s="1"/>
  <c r="D10506" i="29" s="1"/>
  <c r="D10507" i="29" s="1"/>
  <c r="D10508" i="29" s="1"/>
  <c r="D10509" i="29" s="1"/>
  <c r="D10510" i="29" s="1"/>
  <c r="D10511" i="29" s="1"/>
  <c r="D10512" i="29" s="1"/>
  <c r="D10513" i="29" s="1"/>
  <c r="D10514" i="29" s="1"/>
  <c r="D10515" i="29" s="1"/>
  <c r="D10516" i="29" s="1"/>
  <c r="D10517" i="29" s="1"/>
  <c r="D10518" i="29" s="1"/>
  <c r="D10519" i="29" s="1"/>
  <c r="D10520" i="29" s="1"/>
  <c r="D10521" i="29" s="1"/>
  <c r="D10522" i="29" s="1"/>
  <c r="D10523" i="29" s="1"/>
  <c r="D10524" i="29" s="1"/>
  <c r="D10525" i="29" s="1"/>
  <c r="D10526" i="29" s="1"/>
  <c r="D10527" i="29" s="1"/>
  <c r="D10528" i="29" s="1"/>
  <c r="D10529" i="29" s="1"/>
  <c r="D10530" i="29" s="1"/>
  <c r="D10531" i="29" s="1"/>
  <c r="D10532" i="29" s="1"/>
  <c r="D10533" i="29" s="1"/>
  <c r="D10534" i="29" s="1"/>
  <c r="D10535" i="29" s="1"/>
  <c r="D10536" i="29" s="1"/>
  <c r="D10537" i="29" s="1"/>
  <c r="D10538" i="29" s="1"/>
  <c r="D10539" i="29" s="1"/>
  <c r="D10540" i="29" s="1"/>
  <c r="D10541" i="29" s="1"/>
  <c r="D10542" i="29" s="1"/>
  <c r="D10543" i="29" s="1"/>
  <c r="D10544" i="29" s="1"/>
  <c r="D10545" i="29" s="1"/>
  <c r="D10546" i="29" s="1"/>
  <c r="D10547" i="29" s="1"/>
  <c r="D10548" i="29" s="1"/>
  <c r="D10549" i="29" s="1"/>
  <c r="D10550" i="29" s="1"/>
  <c r="D10551" i="29" s="1"/>
  <c r="D10552" i="29" s="1"/>
  <c r="D10553" i="29" s="1"/>
  <c r="D10554" i="29" s="1"/>
  <c r="D10555" i="29" s="1"/>
  <c r="D10556" i="29" s="1"/>
  <c r="D10557" i="29" s="1"/>
  <c r="D10558" i="29" s="1"/>
  <c r="D10559" i="29" s="1"/>
  <c r="D10560" i="29" s="1"/>
  <c r="D10561" i="29" s="1"/>
  <c r="D10562" i="29" s="1"/>
  <c r="D10563" i="29" s="1"/>
  <c r="D10564" i="29" s="1"/>
  <c r="D10565" i="29" s="1"/>
  <c r="D10566" i="29" s="1"/>
  <c r="D10567" i="29" s="1"/>
  <c r="D10568" i="29" s="1"/>
  <c r="D10569" i="29" s="1"/>
  <c r="D10570" i="29" s="1"/>
  <c r="D10571" i="29" s="1"/>
  <c r="D10572" i="29" s="1"/>
  <c r="D10573" i="29" s="1"/>
  <c r="D10574" i="29" s="1"/>
  <c r="D10575" i="29" s="1"/>
  <c r="D10576" i="29" s="1"/>
  <c r="D10577" i="29" s="1"/>
  <c r="D10578" i="29" s="1"/>
  <c r="D10579" i="29" s="1"/>
  <c r="D10580" i="29" s="1"/>
  <c r="D10581" i="29" s="1"/>
  <c r="D10582" i="29" s="1"/>
  <c r="D10583" i="29" s="1"/>
  <c r="D10584" i="29" s="1"/>
  <c r="D10585" i="29" s="1"/>
  <c r="D10586" i="29" s="1"/>
  <c r="D10587" i="29" s="1"/>
  <c r="D10588" i="29" s="1"/>
  <c r="D10589" i="29" s="1"/>
  <c r="D10590" i="29" s="1"/>
  <c r="D10591" i="29" s="1"/>
  <c r="D10592" i="29" s="1"/>
  <c r="D10593" i="29" s="1"/>
  <c r="D10594" i="29" s="1"/>
  <c r="D10595" i="29" s="1"/>
  <c r="D10596" i="29" s="1"/>
  <c r="D10597" i="29" s="1"/>
  <c r="D5368" i="29"/>
  <c r="D5369" i="29" s="1"/>
  <c r="D5370" i="29" s="1"/>
  <c r="D5371" i="29" s="1"/>
  <c r="D5372" i="29" s="1"/>
  <c r="D5373" i="29" s="1"/>
  <c r="D5374" i="29" s="1"/>
  <c r="D5375" i="29" s="1"/>
  <c r="D5376" i="29" s="1"/>
  <c r="D5377" i="29" s="1"/>
  <c r="D5378" i="29" s="1"/>
  <c r="D5379" i="29" s="1"/>
  <c r="D5380" i="29" s="1"/>
  <c r="D5381" i="29" s="1"/>
  <c r="D5382" i="29" s="1"/>
  <c r="D5383" i="29" s="1"/>
  <c r="D5384" i="29" s="1"/>
  <c r="D5385" i="29" s="1"/>
  <c r="D5386" i="29" s="1"/>
  <c r="D5387" i="29" s="1"/>
  <c r="D5388" i="29" s="1"/>
  <c r="D5389" i="29" s="1"/>
  <c r="D5390" i="29" s="1"/>
  <c r="D5391" i="29" s="1"/>
  <c r="D5392" i="29" s="1"/>
  <c r="D5393" i="29" s="1"/>
  <c r="D5394" i="29" s="1"/>
  <c r="D5395" i="29" s="1"/>
  <c r="D5396" i="29" s="1"/>
  <c r="D5397" i="29" s="1"/>
  <c r="D5398" i="29" s="1"/>
  <c r="D5399" i="29" s="1"/>
  <c r="D5400" i="29" s="1"/>
  <c r="D5401" i="29" s="1"/>
  <c r="D5402" i="29" s="1"/>
  <c r="D5403" i="29" s="1"/>
  <c r="D5404" i="29" s="1"/>
  <c r="D5405" i="29" s="1"/>
  <c r="D5406" i="29" s="1"/>
  <c r="D5407" i="29" s="1"/>
  <c r="D5408" i="29" s="1"/>
  <c r="D5409" i="29" s="1"/>
  <c r="D5410" i="29" s="1"/>
  <c r="D5411" i="29" s="1"/>
  <c r="D5412" i="29" s="1"/>
  <c r="D5413" i="29" s="1"/>
  <c r="D5414" i="29" s="1"/>
  <c r="D5415" i="29" s="1"/>
  <c r="D5416" i="29" s="1"/>
  <c r="D5417" i="29" s="1"/>
  <c r="D5418" i="29" s="1"/>
  <c r="D5419" i="29" s="1"/>
  <c r="D5420" i="29" s="1"/>
  <c r="D5421" i="29" s="1"/>
  <c r="D5422" i="29" s="1"/>
  <c r="D5423" i="29" s="1"/>
  <c r="D5424" i="29" s="1"/>
  <c r="D5425" i="29" s="1"/>
  <c r="D5426" i="29" s="1"/>
  <c r="D5427" i="29" s="1"/>
  <c r="D5428" i="29" s="1"/>
  <c r="D5429" i="29" s="1"/>
  <c r="D5430" i="29" s="1"/>
  <c r="D5431" i="29" s="1"/>
  <c r="D5432" i="29" s="1"/>
  <c r="D5433" i="29" s="1"/>
  <c r="D5434" i="29" s="1"/>
  <c r="D5435" i="29" s="1"/>
  <c r="D5436" i="29" s="1"/>
  <c r="D5437" i="29" s="1"/>
  <c r="D5438" i="29" s="1"/>
  <c r="D5439" i="29" s="1"/>
  <c r="D5440" i="29" s="1"/>
  <c r="D5441" i="29" s="1"/>
  <c r="D5442" i="29" s="1"/>
  <c r="D5443" i="29" s="1"/>
  <c r="D5444" i="29" s="1"/>
  <c r="D5445" i="29" s="1"/>
  <c r="D5446" i="29" s="1"/>
  <c r="D5447" i="29" s="1"/>
  <c r="D5448" i="29" s="1"/>
  <c r="D5449" i="29" s="1"/>
  <c r="D5450" i="29" s="1"/>
  <c r="D5451" i="29" s="1"/>
  <c r="D5452" i="29" s="1"/>
  <c r="D5453" i="29" s="1"/>
  <c r="D5454" i="29" s="1"/>
  <c r="D5455" i="29" s="1"/>
  <c r="D5456" i="29" s="1"/>
  <c r="D5457" i="29" s="1"/>
  <c r="D5458" i="29" s="1"/>
  <c r="D5459" i="29" s="1"/>
  <c r="D5460" i="29" s="1"/>
  <c r="D5461" i="29" s="1"/>
  <c r="D5462" i="29" s="1"/>
  <c r="D5463" i="29" s="1"/>
  <c r="D5464" i="29" s="1"/>
  <c r="D5465" i="29" s="1"/>
  <c r="D5466" i="29" s="1"/>
  <c r="D5467" i="29" s="1"/>
  <c r="D5468" i="29" s="1"/>
  <c r="D5469" i="29" s="1"/>
  <c r="D5470" i="29" s="1"/>
  <c r="D5471" i="29" s="1"/>
  <c r="D5472" i="29" s="1"/>
  <c r="D5473" i="29" s="1"/>
  <c r="D5474" i="29" s="1"/>
  <c r="D5475" i="29" s="1"/>
  <c r="D5476" i="29" s="1"/>
  <c r="D5477" i="29" s="1"/>
  <c r="D5478" i="29" s="1"/>
  <c r="D5479" i="29" s="1"/>
  <c r="D5480" i="29" s="1"/>
  <c r="D5481" i="29" s="1"/>
  <c r="D5482" i="29" s="1"/>
  <c r="D5483" i="29" s="1"/>
  <c r="D5367" i="29"/>
  <c r="D7368" i="29"/>
  <c r="D7369" i="29" s="1"/>
  <c r="D7370" i="29" s="1"/>
  <c r="D7371" i="29" s="1"/>
  <c r="D7372" i="29" s="1"/>
  <c r="D7373" i="29" s="1"/>
  <c r="D7374" i="29" s="1"/>
  <c r="D7375" i="29" s="1"/>
  <c r="D7376" i="29" s="1"/>
  <c r="D7377" i="29" s="1"/>
  <c r="D7378" i="29" s="1"/>
  <c r="D7379" i="29" s="1"/>
  <c r="D7380" i="29" s="1"/>
  <c r="D7381" i="29" s="1"/>
  <c r="D7382" i="29" s="1"/>
  <c r="D7383" i="29" s="1"/>
  <c r="D7384" i="29" s="1"/>
  <c r="D7385" i="29" s="1"/>
  <c r="D7386" i="29" s="1"/>
  <c r="D7387" i="29" s="1"/>
  <c r="D7388" i="29" s="1"/>
  <c r="D7389" i="29" s="1"/>
  <c r="D7390" i="29" s="1"/>
  <c r="D7391" i="29" s="1"/>
  <c r="D7392" i="29" s="1"/>
  <c r="D7393" i="29" s="1"/>
  <c r="D7394" i="29" s="1"/>
  <c r="D7395" i="29" s="1"/>
  <c r="D7396" i="29" s="1"/>
  <c r="D7397" i="29" s="1"/>
  <c r="D7398" i="29" s="1"/>
  <c r="D7399" i="29" s="1"/>
  <c r="D7400" i="29" s="1"/>
  <c r="D7401" i="29" s="1"/>
  <c r="D7402" i="29" s="1"/>
  <c r="D7403" i="29" s="1"/>
  <c r="D7404" i="29" s="1"/>
  <c r="D7405" i="29" s="1"/>
  <c r="D7406" i="29" s="1"/>
  <c r="D7407" i="29" s="1"/>
  <c r="D7408" i="29" s="1"/>
  <c r="D7409" i="29" s="1"/>
  <c r="D7410" i="29" s="1"/>
  <c r="D7411" i="29" s="1"/>
  <c r="D7412" i="29" s="1"/>
  <c r="D7413" i="29" s="1"/>
  <c r="D7414" i="29" s="1"/>
  <c r="D7415" i="29" s="1"/>
  <c r="D7416" i="29" s="1"/>
  <c r="D7417" i="29" s="1"/>
  <c r="D7418" i="29" s="1"/>
  <c r="D7419" i="29" s="1"/>
  <c r="D7420" i="29" s="1"/>
  <c r="D7421" i="29" s="1"/>
  <c r="D7422" i="29" s="1"/>
  <c r="D7423" i="29" s="1"/>
  <c r="D7424" i="29" s="1"/>
  <c r="D7425" i="29" s="1"/>
  <c r="D7426" i="29" s="1"/>
  <c r="D7427" i="29" s="1"/>
  <c r="D7428" i="29" s="1"/>
  <c r="D7429" i="29" s="1"/>
  <c r="D7430" i="29" s="1"/>
  <c r="D7431" i="29" s="1"/>
  <c r="D7432" i="29" s="1"/>
  <c r="D7433" i="29" s="1"/>
  <c r="D7434" i="29" s="1"/>
  <c r="D7435" i="29" s="1"/>
  <c r="D7436" i="29" s="1"/>
  <c r="D7437" i="29" s="1"/>
  <c r="D7438" i="29" s="1"/>
  <c r="D7439" i="29" s="1"/>
  <c r="D7440" i="29" s="1"/>
  <c r="D7441" i="29" s="1"/>
  <c r="D7442" i="29" s="1"/>
  <c r="D7443" i="29" s="1"/>
  <c r="D7444" i="29" s="1"/>
  <c r="D7445" i="29" s="1"/>
  <c r="D7446" i="29" s="1"/>
  <c r="D7447" i="29" s="1"/>
  <c r="D7448" i="29" s="1"/>
  <c r="D7449" i="29" s="1"/>
  <c r="D7450" i="29" s="1"/>
  <c r="D7451" i="29" s="1"/>
  <c r="D7452" i="29" s="1"/>
  <c r="D7453" i="29" s="1"/>
  <c r="D7454" i="29" s="1"/>
  <c r="D7455" i="29" s="1"/>
  <c r="D7456" i="29" s="1"/>
  <c r="D7457" i="29" s="1"/>
  <c r="D7458" i="29" s="1"/>
  <c r="D7459" i="29" s="1"/>
  <c r="D7460" i="29" s="1"/>
  <c r="D7461" i="29" s="1"/>
  <c r="D7462" i="29" s="1"/>
  <c r="D7463" i="29" s="1"/>
  <c r="D7464" i="29" s="1"/>
  <c r="D7465" i="29" s="1"/>
  <c r="D7466" i="29" s="1"/>
  <c r="D7467" i="29" s="1"/>
  <c r="D7468" i="29" s="1"/>
  <c r="D7469" i="29" s="1"/>
  <c r="D7470" i="29" s="1"/>
  <c r="D7471" i="29" s="1"/>
  <c r="D7472" i="29" s="1"/>
  <c r="D7473" i="29" s="1"/>
  <c r="D7474" i="29" s="1"/>
  <c r="D7475" i="29" s="1"/>
  <c r="D7476" i="29" s="1"/>
  <c r="D7477" i="29" s="1"/>
  <c r="D7478" i="29" s="1"/>
  <c r="D7479" i="29" s="1"/>
  <c r="D7480" i="29" s="1"/>
  <c r="D7481" i="29" s="1"/>
  <c r="D7482" i="29" s="1"/>
  <c r="D7483" i="29" s="1"/>
  <c r="D7484" i="29" s="1"/>
  <c r="D7485" i="29" s="1"/>
  <c r="D7486" i="29" s="1"/>
  <c r="D7487" i="29" s="1"/>
  <c r="D7488" i="29" s="1"/>
  <c r="D7489" i="29" s="1"/>
  <c r="D7490" i="29" s="1"/>
  <c r="D7491" i="29" s="1"/>
  <c r="D7492" i="29" s="1"/>
  <c r="D7493" i="29" s="1"/>
  <c r="D7494" i="29" s="1"/>
  <c r="D7495" i="29" s="1"/>
  <c r="D7496" i="29" s="1"/>
  <c r="D7497" i="29" s="1"/>
  <c r="D7498" i="29" s="1"/>
  <c r="D7499" i="29" s="1"/>
  <c r="D7500" i="29" s="1"/>
  <c r="D7501" i="29" s="1"/>
  <c r="D7502" i="29" s="1"/>
  <c r="D7503" i="29" s="1"/>
  <c r="D7504" i="29" s="1"/>
  <c r="D7505" i="29" s="1"/>
  <c r="D7506" i="29" s="1"/>
  <c r="D7507" i="29" s="1"/>
  <c r="D7508" i="29" s="1"/>
  <c r="D7509" i="29" s="1"/>
  <c r="D7510" i="29" s="1"/>
  <c r="D7511" i="29" s="1"/>
  <c r="D7512" i="29" s="1"/>
  <c r="D7513" i="29" s="1"/>
  <c r="D7514" i="29" s="1"/>
  <c r="D7515" i="29" s="1"/>
  <c r="D7516" i="29" s="1"/>
  <c r="D7517" i="29" s="1"/>
  <c r="D7518" i="29" s="1"/>
  <c r="D7519" i="29" s="1"/>
  <c r="D7520" i="29" s="1"/>
  <c r="D7521" i="29" s="1"/>
  <c r="D7522" i="29" s="1"/>
  <c r="D7523" i="29" s="1"/>
  <c r="D7524" i="29" s="1"/>
  <c r="D7525" i="29" s="1"/>
  <c r="D7526" i="29" s="1"/>
  <c r="D7527" i="29" s="1"/>
  <c r="D7528" i="29" s="1"/>
  <c r="D7529" i="29" s="1"/>
  <c r="D7530" i="29" s="1"/>
  <c r="D7531" i="29" s="1"/>
  <c r="D7532" i="29" s="1"/>
  <c r="D7533" i="29" s="1"/>
  <c r="D7534" i="29" s="1"/>
  <c r="D7535" i="29" s="1"/>
  <c r="D7536" i="29" s="1"/>
  <c r="D7537" i="29" s="1"/>
  <c r="D7538" i="29" s="1"/>
  <c r="D7539" i="29" s="1"/>
  <c r="D7540" i="29" s="1"/>
  <c r="D7541" i="29" s="1"/>
  <c r="D7542" i="29" s="1"/>
  <c r="D7543" i="29" s="1"/>
  <c r="D7544" i="29" s="1"/>
  <c r="D7545" i="29" s="1"/>
  <c r="D7546" i="29" s="1"/>
  <c r="D7547" i="29" s="1"/>
  <c r="D7548" i="29" s="1"/>
  <c r="D7549" i="29" s="1"/>
  <c r="D7550" i="29" s="1"/>
  <c r="D7551" i="29" s="1"/>
  <c r="D7552" i="29" s="1"/>
  <c r="D7553" i="29" s="1"/>
  <c r="D7554" i="29" s="1"/>
  <c r="D7555" i="29" s="1"/>
  <c r="D7556" i="29" s="1"/>
  <c r="D7557" i="29" s="1"/>
  <c r="D7558" i="29" s="1"/>
  <c r="D7559" i="29" s="1"/>
  <c r="D7560" i="29" s="1"/>
  <c r="D7561" i="29" s="1"/>
  <c r="D7562" i="29" s="1"/>
  <c r="D7563" i="29" s="1"/>
  <c r="D7564" i="29" s="1"/>
  <c r="D7565" i="29" s="1"/>
  <c r="D7566" i="29" s="1"/>
  <c r="D7567" i="29" s="1"/>
  <c r="D7568" i="29" s="1"/>
  <c r="D7569" i="29" s="1"/>
  <c r="D7570" i="29" s="1"/>
  <c r="D7571" i="29" s="1"/>
  <c r="D7572" i="29" s="1"/>
  <c r="D7573" i="29" s="1"/>
  <c r="D7574" i="29" s="1"/>
  <c r="D7575" i="29" s="1"/>
  <c r="D7576" i="29" s="1"/>
  <c r="D7577" i="29" s="1"/>
  <c r="D7578" i="29" s="1"/>
  <c r="D7579" i="29" s="1"/>
  <c r="D7580" i="29" s="1"/>
  <c r="D7581" i="29" s="1"/>
  <c r="D7582" i="29" s="1"/>
  <c r="D7583" i="29" s="1"/>
  <c r="D7584" i="29" s="1"/>
  <c r="D7585" i="29" s="1"/>
  <c r="D7586" i="29" s="1"/>
  <c r="D7587" i="29" s="1"/>
  <c r="D7588" i="29" s="1"/>
  <c r="D7589" i="29" s="1"/>
  <c r="D7590" i="29" s="1"/>
  <c r="D7591" i="29" s="1"/>
  <c r="D7592" i="29" s="1"/>
  <c r="D7593" i="29" s="1"/>
  <c r="D7594" i="29" s="1"/>
  <c r="D7595" i="29" s="1"/>
  <c r="D7596" i="29" s="1"/>
  <c r="D7597" i="29" s="1"/>
  <c r="D7598" i="29" s="1"/>
  <c r="D7599" i="29" s="1"/>
  <c r="D7600" i="29" s="1"/>
  <c r="D7601" i="29" s="1"/>
  <c r="D7602" i="29" s="1"/>
  <c r="D7603" i="29" s="1"/>
  <c r="D7604" i="29" s="1"/>
  <c r="D7605" i="29" s="1"/>
  <c r="D7606" i="29" s="1"/>
  <c r="D7607" i="29" s="1"/>
  <c r="D7608" i="29" s="1"/>
  <c r="D7609" i="29" s="1"/>
  <c r="D7610" i="29" s="1"/>
  <c r="D7611" i="29" s="1"/>
  <c r="D7612" i="29" s="1"/>
  <c r="D7613" i="29" s="1"/>
  <c r="D7614" i="29" s="1"/>
  <c r="D7615" i="29" s="1"/>
  <c r="D7616" i="29" s="1"/>
  <c r="D7617" i="29" s="1"/>
  <c r="D7618" i="29" s="1"/>
  <c r="D7619" i="29" s="1"/>
  <c r="D7620" i="29" s="1"/>
  <c r="D7621" i="29" s="1"/>
  <c r="D7622" i="29" s="1"/>
  <c r="D7623" i="29" s="1"/>
  <c r="D7624" i="29" s="1"/>
  <c r="D7625" i="29" s="1"/>
  <c r="D7626" i="29" s="1"/>
  <c r="D7627" i="29" s="1"/>
  <c r="D7628" i="29" s="1"/>
  <c r="D7629" i="29" s="1"/>
  <c r="D7630" i="29" s="1"/>
  <c r="D7631" i="29" s="1"/>
  <c r="D7632" i="29" s="1"/>
  <c r="D7633" i="29" s="1"/>
  <c r="D7634" i="29" s="1"/>
  <c r="D7635" i="29" s="1"/>
  <c r="D7636" i="29" s="1"/>
  <c r="D7637" i="29" s="1"/>
  <c r="D7638" i="29" s="1"/>
  <c r="D7639" i="29" s="1"/>
  <c r="D7640" i="29" s="1"/>
  <c r="D7641" i="29" s="1"/>
  <c r="D7642" i="29" s="1"/>
  <c r="D7643" i="29" s="1"/>
  <c r="D7644" i="29" s="1"/>
  <c r="D7645" i="29" s="1"/>
  <c r="D7646" i="29" s="1"/>
  <c r="D7647" i="29" s="1"/>
  <c r="D7648" i="29" s="1"/>
  <c r="D7649" i="29" s="1"/>
  <c r="D7650" i="29" s="1"/>
  <c r="D7651" i="29" s="1"/>
  <c r="D7652" i="29" s="1"/>
  <c r="D7653" i="29" s="1"/>
  <c r="D7654" i="29" s="1"/>
  <c r="D7655" i="29" s="1"/>
  <c r="D7656" i="29" s="1"/>
  <c r="D7657" i="29" s="1"/>
  <c r="D7658" i="29" s="1"/>
  <c r="D7659" i="29" s="1"/>
  <c r="D7660" i="29" s="1"/>
  <c r="D7661" i="29" s="1"/>
  <c r="D7662" i="29" s="1"/>
  <c r="D7663" i="29" s="1"/>
  <c r="D7664" i="29" s="1"/>
  <c r="D7665" i="29" s="1"/>
  <c r="D7666" i="29" s="1"/>
  <c r="D7667" i="29" s="1"/>
  <c r="D7668" i="29" s="1"/>
  <c r="D7669" i="29" s="1"/>
  <c r="D7670" i="29" s="1"/>
  <c r="D7671" i="29" s="1"/>
  <c r="D7672" i="29" s="1"/>
  <c r="D7673" i="29" s="1"/>
  <c r="D7674" i="29" s="1"/>
  <c r="D7675" i="29" s="1"/>
  <c r="D7367" i="29"/>
  <c r="D6368" i="29"/>
  <c r="D6369" i="29" s="1"/>
  <c r="D6370" i="29" s="1"/>
  <c r="D6371" i="29" s="1"/>
  <c r="D6372" i="29" s="1"/>
  <c r="D6373" i="29" s="1"/>
  <c r="D6374" i="29" s="1"/>
  <c r="D6375" i="29" s="1"/>
  <c r="D6376" i="29" s="1"/>
  <c r="D6377" i="29" s="1"/>
  <c r="D6378" i="29" s="1"/>
  <c r="D6379" i="29" s="1"/>
  <c r="D6380" i="29" s="1"/>
  <c r="D6381" i="29" s="1"/>
  <c r="D6382" i="29" s="1"/>
  <c r="D6383" i="29" s="1"/>
  <c r="D6384" i="29" s="1"/>
  <c r="D6385" i="29" s="1"/>
  <c r="D6386" i="29" s="1"/>
  <c r="D6387" i="29" s="1"/>
  <c r="D6388" i="29" s="1"/>
  <c r="D6389" i="29" s="1"/>
  <c r="D6390" i="29" s="1"/>
  <c r="D6391" i="29" s="1"/>
  <c r="D6392" i="29" s="1"/>
  <c r="D6393" i="29" s="1"/>
  <c r="D6394" i="29" s="1"/>
  <c r="D6395" i="29" s="1"/>
  <c r="D6396" i="29" s="1"/>
  <c r="D6397" i="29" s="1"/>
  <c r="D6398" i="29" s="1"/>
  <c r="D6399" i="29" s="1"/>
  <c r="D6400" i="29" s="1"/>
  <c r="D6401" i="29" s="1"/>
  <c r="D6402" i="29" s="1"/>
  <c r="D6403" i="29" s="1"/>
  <c r="D6404" i="29" s="1"/>
  <c r="D6405" i="29" s="1"/>
  <c r="D6406" i="29" s="1"/>
  <c r="D6407" i="29" s="1"/>
  <c r="D6408" i="29" s="1"/>
  <c r="D6409" i="29" s="1"/>
  <c r="D6410" i="29" s="1"/>
  <c r="D6411" i="29" s="1"/>
  <c r="D6412" i="29" s="1"/>
  <c r="D6413" i="29" s="1"/>
  <c r="D6414" i="29" s="1"/>
  <c r="D6415" i="29" s="1"/>
  <c r="D6416" i="29" s="1"/>
  <c r="D6417" i="29" s="1"/>
  <c r="D6418" i="29" s="1"/>
  <c r="D6419" i="29" s="1"/>
  <c r="D6420" i="29" s="1"/>
  <c r="D6421" i="29" s="1"/>
  <c r="D6422" i="29" s="1"/>
  <c r="D6423" i="29" s="1"/>
  <c r="D6424" i="29" s="1"/>
  <c r="D6425" i="29" s="1"/>
  <c r="D6426" i="29" s="1"/>
  <c r="D6427" i="29" s="1"/>
  <c r="D6428" i="29" s="1"/>
  <c r="D6429" i="29" s="1"/>
  <c r="D6430" i="29" s="1"/>
  <c r="D6431" i="29" s="1"/>
  <c r="D6432" i="29" s="1"/>
  <c r="D6433" i="29" s="1"/>
  <c r="D6434" i="29" s="1"/>
  <c r="D6435" i="29" s="1"/>
  <c r="D6436" i="29" s="1"/>
  <c r="D6437" i="29" s="1"/>
  <c r="D6438" i="29" s="1"/>
  <c r="D6439" i="29" s="1"/>
  <c r="D6440" i="29" s="1"/>
  <c r="D6441" i="29" s="1"/>
  <c r="D6442" i="29" s="1"/>
  <c r="D6443" i="29" s="1"/>
  <c r="D6444" i="29" s="1"/>
  <c r="D6445" i="29" s="1"/>
  <c r="D6446" i="29" s="1"/>
  <c r="D6447" i="29" s="1"/>
  <c r="D6448" i="29" s="1"/>
  <c r="D6449" i="29" s="1"/>
  <c r="D6450" i="29" s="1"/>
  <c r="D6451" i="29" s="1"/>
  <c r="D6452" i="29" s="1"/>
  <c r="D6453" i="29" s="1"/>
  <c r="D6454" i="29" s="1"/>
  <c r="D6455" i="29" s="1"/>
  <c r="D6456" i="29" s="1"/>
  <c r="D6457" i="29" s="1"/>
  <c r="D6458" i="29" s="1"/>
  <c r="D6459" i="29" s="1"/>
  <c r="D6460" i="29" s="1"/>
  <c r="D6461" i="29" s="1"/>
  <c r="D6462" i="29" s="1"/>
  <c r="D6463" i="29" s="1"/>
  <c r="D6464" i="29" s="1"/>
  <c r="D6465" i="29" s="1"/>
  <c r="D6466" i="29" s="1"/>
  <c r="D6467" i="29" s="1"/>
  <c r="D6468" i="29" s="1"/>
  <c r="D6469" i="29" s="1"/>
  <c r="D6470" i="29" s="1"/>
  <c r="D6471" i="29" s="1"/>
  <c r="D6472" i="29" s="1"/>
  <c r="D6473" i="29" s="1"/>
  <c r="D6474" i="29" s="1"/>
  <c r="D6475" i="29" s="1"/>
  <c r="D6476" i="29" s="1"/>
  <c r="D6477" i="29" s="1"/>
  <c r="D6478" i="29" s="1"/>
  <c r="D6479" i="29" s="1"/>
  <c r="D6480" i="29" s="1"/>
  <c r="D6481" i="29" s="1"/>
  <c r="D6482" i="29" s="1"/>
  <c r="D6483" i="29" s="1"/>
  <c r="D6484" i="29" s="1"/>
  <c r="D6485" i="29" s="1"/>
  <c r="D6486" i="29" s="1"/>
  <c r="D6487" i="29" s="1"/>
  <c r="D6488" i="29" s="1"/>
  <c r="D6489" i="29" s="1"/>
  <c r="D6490" i="29" s="1"/>
  <c r="D6491" i="29" s="1"/>
  <c r="D6492" i="29" s="1"/>
  <c r="D6493" i="29" s="1"/>
  <c r="D6494" i="29" s="1"/>
  <c r="D6495" i="29" s="1"/>
  <c r="D6496" i="29" s="1"/>
  <c r="D6497" i="29" s="1"/>
  <c r="D6498" i="29" s="1"/>
  <c r="D6499" i="29" s="1"/>
  <c r="D6500" i="29" s="1"/>
  <c r="D6501" i="29" s="1"/>
  <c r="D6502" i="29" s="1"/>
  <c r="D6503" i="29" s="1"/>
  <c r="D6504" i="29" s="1"/>
  <c r="D6505" i="29" s="1"/>
  <c r="D6506" i="29" s="1"/>
  <c r="D6507" i="29" s="1"/>
  <c r="D6508" i="29" s="1"/>
  <c r="D6509" i="29" s="1"/>
  <c r="D6510" i="29" s="1"/>
  <c r="D6511" i="29" s="1"/>
  <c r="D6512" i="29" s="1"/>
  <c r="D6513" i="29" s="1"/>
  <c r="D6514" i="29" s="1"/>
  <c r="D6515" i="29" s="1"/>
  <c r="D6516" i="29" s="1"/>
  <c r="D6517" i="29" s="1"/>
  <c r="D6518" i="29" s="1"/>
  <c r="D6519" i="29" s="1"/>
  <c r="D6520" i="29" s="1"/>
  <c r="D6521" i="29" s="1"/>
  <c r="D6522" i="29" s="1"/>
  <c r="D6523" i="29" s="1"/>
  <c r="D6524" i="29" s="1"/>
  <c r="D6525" i="29" s="1"/>
  <c r="D6526" i="29" s="1"/>
  <c r="D6527" i="29" s="1"/>
  <c r="D6528" i="29" s="1"/>
  <c r="D6529" i="29" s="1"/>
  <c r="D6530" i="29" s="1"/>
  <c r="D6531" i="29" s="1"/>
  <c r="D6532" i="29" s="1"/>
  <c r="D6533" i="29" s="1"/>
  <c r="D6534" i="29" s="1"/>
  <c r="D6535" i="29" s="1"/>
  <c r="D6536" i="29" s="1"/>
  <c r="D6537" i="29" s="1"/>
  <c r="D6538" i="29" s="1"/>
  <c r="D6539" i="29" s="1"/>
  <c r="D6540" i="29" s="1"/>
  <c r="D6541" i="29" s="1"/>
  <c r="D6542" i="29" s="1"/>
  <c r="D6543" i="29" s="1"/>
  <c r="D6544" i="29" s="1"/>
  <c r="D6545" i="29" s="1"/>
  <c r="D6546" i="29" s="1"/>
  <c r="D6547" i="29" s="1"/>
  <c r="D6548" i="29" s="1"/>
  <c r="D6549" i="29" s="1"/>
  <c r="D6550" i="29" s="1"/>
  <c r="D6551" i="29" s="1"/>
  <c r="D6552" i="29" s="1"/>
  <c r="D6553" i="29" s="1"/>
  <c r="D6554" i="29" s="1"/>
  <c r="D6555" i="29" s="1"/>
  <c r="D6556" i="29" s="1"/>
  <c r="D6557" i="29" s="1"/>
  <c r="D6558" i="29" s="1"/>
  <c r="D6559" i="29" s="1"/>
  <c r="D6560" i="29" s="1"/>
  <c r="D6561" i="29" s="1"/>
  <c r="D6562" i="29" s="1"/>
  <c r="D6563" i="29" s="1"/>
  <c r="D6564" i="29" s="1"/>
  <c r="D6565" i="29" s="1"/>
  <c r="D6566" i="29" s="1"/>
  <c r="D6567" i="29" s="1"/>
  <c r="D6568" i="29" s="1"/>
  <c r="D6569" i="29" s="1"/>
  <c r="D6570" i="29" s="1"/>
  <c r="D6571" i="29" s="1"/>
  <c r="D6572" i="29" s="1"/>
  <c r="D6573" i="29" s="1"/>
  <c r="D6574" i="29" s="1"/>
  <c r="D6575" i="29" s="1"/>
  <c r="D6576" i="29" s="1"/>
  <c r="D6577" i="29" s="1"/>
  <c r="D6578" i="29" s="1"/>
  <c r="D6579" i="29" s="1"/>
  <c r="D6367" i="29"/>
  <c r="D2367" i="29"/>
  <c r="D2368" i="29"/>
  <c r="D2369" i="29" s="1"/>
  <c r="D2370" i="29" s="1"/>
  <c r="D2371" i="29" s="1"/>
  <c r="D2372" i="29" s="1"/>
  <c r="D2373" i="29" s="1"/>
  <c r="D2374" i="29" s="1"/>
  <c r="D2375" i="29" s="1"/>
  <c r="D2376" i="29" s="1"/>
  <c r="D2377" i="29" s="1"/>
  <c r="D2378" i="29" s="1"/>
  <c r="D2379" i="29" s="1"/>
  <c r="D2380" i="29" s="1"/>
  <c r="D2381" i="29" s="1"/>
  <c r="D2382" i="29" s="1"/>
  <c r="D2383" i="29" s="1"/>
  <c r="D2384" i="29" s="1"/>
  <c r="D2385" i="29" s="1"/>
  <c r="D2386" i="29" s="1"/>
  <c r="D2387" i="29" s="1"/>
  <c r="D2388" i="29" s="1"/>
  <c r="D2389" i="29" s="1"/>
  <c r="D2390" i="29" s="1"/>
  <c r="D2391" i="29" s="1"/>
  <c r="D2392" i="29" s="1"/>
  <c r="D2393" i="29" s="1"/>
  <c r="D2394" i="29" s="1"/>
  <c r="D2395" i="29" s="1"/>
  <c r="D2396" i="29" s="1"/>
  <c r="D2397" i="29" s="1"/>
  <c r="D2398" i="29" s="1"/>
  <c r="D2399" i="29" s="1"/>
  <c r="D2400" i="29" s="1"/>
  <c r="D2401" i="29" s="1"/>
  <c r="D2402" i="29" s="1"/>
  <c r="D2403" i="29" s="1"/>
  <c r="D2404" i="29" s="1"/>
  <c r="D2405" i="29" s="1"/>
  <c r="D2406" i="29" s="1"/>
  <c r="D2407" i="29" s="1"/>
  <c r="D2408" i="29" s="1"/>
  <c r="D2409" i="29" s="1"/>
  <c r="D2410" i="29" s="1"/>
  <c r="D2411" i="29" s="1"/>
  <c r="D2412" i="29" s="1"/>
  <c r="D2413" i="29" s="1"/>
  <c r="D2414" i="29" s="1"/>
  <c r="D2415" i="29" s="1"/>
  <c r="D2416" i="29" s="1"/>
  <c r="D2417" i="29" s="1"/>
  <c r="D2418" i="29" s="1"/>
  <c r="D2419" i="29" s="1"/>
  <c r="D2420" i="29" s="1"/>
  <c r="D2421" i="29" s="1"/>
  <c r="D2422" i="29" s="1"/>
  <c r="D2423" i="29" s="1"/>
  <c r="D2424" i="29" s="1"/>
  <c r="D2425" i="29" s="1"/>
  <c r="D2426" i="29" s="1"/>
  <c r="D2427" i="29" s="1"/>
  <c r="D2428" i="29" s="1"/>
  <c r="D2429" i="29" s="1"/>
  <c r="D2430" i="29" s="1"/>
  <c r="D2431" i="29" s="1"/>
  <c r="D2432" i="29" s="1"/>
  <c r="D2433" i="29" s="1"/>
  <c r="D2434" i="29" s="1"/>
  <c r="D2435" i="29" s="1"/>
  <c r="D2436" i="29" s="1"/>
  <c r="D2437" i="29" s="1"/>
  <c r="D2438" i="29" s="1"/>
  <c r="D2439" i="29" s="1"/>
  <c r="D2440" i="29" s="1"/>
  <c r="D2441" i="29" s="1"/>
  <c r="D2442" i="29" s="1"/>
  <c r="D2443" i="29" s="1"/>
  <c r="D2444" i="29" s="1"/>
  <c r="D2445" i="29" s="1"/>
  <c r="D2446" i="29" s="1"/>
  <c r="D2447" i="29" s="1"/>
  <c r="D2448" i="29" s="1"/>
  <c r="D2449" i="29" s="1"/>
  <c r="D2450" i="29" s="1"/>
  <c r="D2451" i="29" s="1"/>
  <c r="D2452" i="29" s="1"/>
  <c r="D2453" i="29" s="1"/>
  <c r="D2454" i="29" s="1"/>
  <c r="D2455" i="29" s="1"/>
  <c r="D2456" i="29" s="1"/>
  <c r="D2457" i="29" s="1"/>
  <c r="D2458" i="29" s="1"/>
  <c r="D2459" i="29" s="1"/>
  <c r="D2460" i="29" s="1"/>
  <c r="D2461" i="29" s="1"/>
  <c r="D2462" i="29" s="1"/>
  <c r="D2463" i="29" s="1"/>
  <c r="D2464" i="29" s="1"/>
  <c r="D2465" i="29" s="1"/>
  <c r="D2466" i="29" s="1"/>
  <c r="D2467" i="29" s="1"/>
  <c r="D2468" i="29" s="1"/>
  <c r="D2469" i="29" s="1"/>
  <c r="D2470" i="29" s="1"/>
  <c r="D2471" i="29" s="1"/>
  <c r="D2472" i="29" s="1"/>
  <c r="D2473" i="29" s="1"/>
  <c r="D2474" i="29" s="1"/>
  <c r="D2475" i="29" s="1"/>
  <c r="D2476" i="29" s="1"/>
  <c r="D2477" i="29" s="1"/>
  <c r="D2478" i="29" s="1"/>
  <c r="D2479" i="29" s="1"/>
  <c r="D2480" i="29" s="1"/>
  <c r="D2481" i="29" s="1"/>
  <c r="D2482" i="29" s="1"/>
  <c r="D2483" i="29" s="1"/>
  <c r="D2484" i="29" s="1"/>
  <c r="D2485" i="29" s="1"/>
  <c r="D2486" i="29" s="1"/>
  <c r="D2487" i="29" s="1"/>
  <c r="D2488" i="29" s="1"/>
  <c r="D2489" i="29" s="1"/>
  <c r="D2490" i="29" s="1"/>
  <c r="D2491" i="29" s="1"/>
  <c r="D2492" i="29" s="1"/>
  <c r="D2493" i="29" s="1"/>
  <c r="D2494" i="29" s="1"/>
  <c r="D2495" i="29" s="1"/>
  <c r="D2496" i="29" s="1"/>
  <c r="D2497" i="29" s="1"/>
  <c r="D2498" i="29" s="1"/>
  <c r="D2499" i="29" s="1"/>
  <c r="D2500" i="29" s="1"/>
  <c r="D2501" i="29" s="1"/>
  <c r="D2502" i="29" s="1"/>
  <c r="D2503" i="29" s="1"/>
  <c r="D2504" i="29" s="1"/>
  <c r="D2505" i="29" s="1"/>
  <c r="D2506" i="29" s="1"/>
  <c r="D2507" i="29" s="1"/>
  <c r="D2508" i="29" s="1"/>
  <c r="D2509" i="29" s="1"/>
  <c r="D2510" i="29" s="1"/>
  <c r="D2511" i="29" s="1"/>
  <c r="D2512" i="29" s="1"/>
  <c r="D2513" i="29" s="1"/>
  <c r="D2514" i="29" s="1"/>
  <c r="D2515" i="29" s="1"/>
  <c r="D2516" i="29" s="1"/>
  <c r="D2517" i="29" s="1"/>
  <c r="D2518" i="29" s="1"/>
  <c r="D2519" i="29" s="1"/>
  <c r="D2520" i="29" s="1"/>
  <c r="D2521" i="29" s="1"/>
  <c r="D2522" i="29" s="1"/>
  <c r="D2523" i="29" s="1"/>
  <c r="D2524" i="29" s="1"/>
  <c r="D2525" i="29" s="1"/>
  <c r="D2526" i="29" s="1"/>
  <c r="D2527" i="29" s="1"/>
  <c r="D2528" i="29" s="1"/>
  <c r="D2529" i="29" s="1"/>
  <c r="D2530" i="29" s="1"/>
  <c r="D2531" i="29" s="1"/>
  <c r="D2532" i="29" s="1"/>
  <c r="D2533" i="29" s="1"/>
  <c r="D2534" i="29" s="1"/>
  <c r="D2535" i="29" s="1"/>
  <c r="D2536" i="29" s="1"/>
  <c r="D2537" i="29" s="1"/>
  <c r="D2538" i="29" s="1"/>
  <c r="D2539" i="29" s="1"/>
  <c r="D2540" i="29" s="1"/>
  <c r="D2541" i="29" s="1"/>
  <c r="D2542" i="29" s="1"/>
  <c r="D2543" i="29" s="1"/>
  <c r="D2544" i="29" s="1"/>
  <c r="D2545" i="29" s="1"/>
  <c r="D2546" i="29" s="1"/>
  <c r="D2547" i="29" s="1"/>
  <c r="D2548" i="29" s="1"/>
  <c r="D2549" i="29" s="1"/>
  <c r="D2550" i="29" s="1"/>
  <c r="D2551" i="29" s="1"/>
  <c r="D2552" i="29" s="1"/>
  <c r="D2553" i="29" s="1"/>
  <c r="D2554" i="29" s="1"/>
  <c r="D2555" i="29" s="1"/>
  <c r="D2556" i="29" s="1"/>
  <c r="D2557" i="29" s="1"/>
  <c r="D2558" i="29" s="1"/>
  <c r="D2559" i="29" s="1"/>
  <c r="D2560" i="29" s="1"/>
  <c r="D2561" i="29" s="1"/>
  <c r="D3368" i="29"/>
  <c r="D3369" i="29" s="1"/>
  <c r="D3370" i="29" s="1"/>
  <c r="D3371" i="29" s="1"/>
  <c r="D3372" i="29" s="1"/>
  <c r="D3373" i="29" s="1"/>
  <c r="D3374" i="29" s="1"/>
  <c r="D3375" i="29" s="1"/>
  <c r="D3376" i="29" s="1"/>
  <c r="D3377" i="29" s="1"/>
  <c r="D3378" i="29" s="1"/>
  <c r="D3379" i="29" s="1"/>
  <c r="D3380" i="29" s="1"/>
  <c r="D3381" i="29" s="1"/>
  <c r="D3382" i="29" s="1"/>
  <c r="D3383" i="29" s="1"/>
  <c r="D3384" i="29" s="1"/>
  <c r="D3385" i="29" s="1"/>
  <c r="D3386" i="29" s="1"/>
  <c r="D3387" i="29" s="1"/>
  <c r="D3388" i="29" s="1"/>
  <c r="D3389" i="29" s="1"/>
  <c r="D3390" i="29" s="1"/>
  <c r="D3391" i="29" s="1"/>
  <c r="D3392" i="29" s="1"/>
  <c r="D3393" i="29" s="1"/>
  <c r="D3394" i="29" s="1"/>
  <c r="D3395" i="29" s="1"/>
  <c r="D3396" i="29" s="1"/>
  <c r="D3397" i="29" s="1"/>
  <c r="D3398" i="29" s="1"/>
  <c r="D3399" i="29" s="1"/>
  <c r="D3400" i="29" s="1"/>
  <c r="D3401" i="29" s="1"/>
  <c r="D3402" i="29" s="1"/>
  <c r="D3403" i="29" s="1"/>
  <c r="D3404" i="29" s="1"/>
  <c r="D3405" i="29" s="1"/>
  <c r="D3406" i="29" s="1"/>
  <c r="D3407" i="29" s="1"/>
  <c r="D3408" i="29" s="1"/>
  <c r="D3409" i="29" s="1"/>
  <c r="D3410" i="29" s="1"/>
  <c r="D3411" i="29" s="1"/>
  <c r="D3412" i="29" s="1"/>
  <c r="D3413" i="29" s="1"/>
  <c r="D3414" i="29" s="1"/>
  <c r="D3415" i="29" s="1"/>
  <c r="D3416" i="29" s="1"/>
  <c r="D3417" i="29" s="1"/>
  <c r="D3418" i="29" s="1"/>
  <c r="D3419" i="29" s="1"/>
  <c r="D3420" i="29" s="1"/>
  <c r="D3421" i="29" s="1"/>
  <c r="D3422" i="29" s="1"/>
  <c r="D3423" i="29" s="1"/>
  <c r="D3424" i="29" s="1"/>
  <c r="D3425" i="29" s="1"/>
  <c r="D3426" i="29" s="1"/>
  <c r="D3427" i="29" s="1"/>
  <c r="D3428" i="29" s="1"/>
  <c r="D3429" i="29" s="1"/>
  <c r="D3430" i="29" s="1"/>
  <c r="D3431" i="29" s="1"/>
  <c r="D3432" i="29" s="1"/>
  <c r="D3433" i="29" s="1"/>
  <c r="D3434" i="29" s="1"/>
  <c r="D3435" i="29" s="1"/>
  <c r="D3436" i="29" s="1"/>
  <c r="D3437" i="29" s="1"/>
  <c r="D3438" i="29" s="1"/>
  <c r="D3439" i="29" s="1"/>
  <c r="D3440" i="29" s="1"/>
  <c r="D3441" i="29" s="1"/>
  <c r="D3442" i="29" s="1"/>
  <c r="D3443" i="29" s="1"/>
  <c r="D3444" i="29" s="1"/>
  <c r="D3445" i="29" s="1"/>
  <c r="D3446" i="29" s="1"/>
  <c r="D3447" i="29" s="1"/>
  <c r="D3448" i="29" s="1"/>
  <c r="D3449" i="29" s="1"/>
  <c r="D3450" i="29" s="1"/>
  <c r="D3451" i="29" s="1"/>
  <c r="D3452" i="29" s="1"/>
  <c r="D3453" i="29" s="1"/>
  <c r="D3454" i="29" s="1"/>
  <c r="D3455" i="29" s="1"/>
  <c r="D3456" i="29" s="1"/>
  <c r="D3457" i="29" s="1"/>
  <c r="D3458" i="29" s="1"/>
  <c r="D3459" i="29" s="1"/>
  <c r="D3460" i="29" s="1"/>
  <c r="D3461" i="29" s="1"/>
  <c r="D3462" i="29" s="1"/>
  <c r="D3463" i="29" s="1"/>
  <c r="D3464" i="29" s="1"/>
  <c r="D3465" i="29" s="1"/>
  <c r="D3466" i="29" s="1"/>
  <c r="D3467" i="29" s="1"/>
  <c r="D3468" i="29" s="1"/>
  <c r="D3469" i="29" s="1"/>
  <c r="D3470" i="29" s="1"/>
  <c r="D3471" i="29" s="1"/>
  <c r="D3472" i="29" s="1"/>
  <c r="D3473" i="29" s="1"/>
  <c r="D3474" i="29" s="1"/>
  <c r="D3475" i="29" s="1"/>
  <c r="D3476" i="29" s="1"/>
  <c r="D3477" i="29" s="1"/>
  <c r="D3478" i="29" s="1"/>
  <c r="D3479" i="29" s="1"/>
  <c r="D3480" i="29" s="1"/>
  <c r="D3481" i="29" s="1"/>
  <c r="D3482" i="29" s="1"/>
  <c r="D3483" i="29" s="1"/>
  <c r="D3484" i="29" s="1"/>
  <c r="D3485" i="29" s="1"/>
  <c r="D3486" i="29" s="1"/>
  <c r="D3487" i="29" s="1"/>
  <c r="D3488" i="29" s="1"/>
  <c r="D3489" i="29" s="1"/>
  <c r="D3490" i="29" s="1"/>
  <c r="D3491" i="29" s="1"/>
  <c r="D3492" i="29" s="1"/>
  <c r="D3493" i="29" s="1"/>
  <c r="D3494" i="29" s="1"/>
  <c r="D3495" i="29" s="1"/>
  <c r="D3496" i="29" s="1"/>
  <c r="D3497" i="29" s="1"/>
  <c r="D3498" i="29" s="1"/>
  <c r="D3499" i="29" s="1"/>
  <c r="D3500" i="29" s="1"/>
  <c r="D3501" i="29" s="1"/>
  <c r="D3502" i="29" s="1"/>
  <c r="D3503" i="29" s="1"/>
  <c r="D3504" i="29" s="1"/>
  <c r="D3505" i="29" s="1"/>
  <c r="D3506" i="29" s="1"/>
  <c r="D3507" i="29" s="1"/>
  <c r="D3508" i="29" s="1"/>
  <c r="D3509" i="29" s="1"/>
  <c r="D3510" i="29" s="1"/>
  <c r="D3511" i="29" s="1"/>
  <c r="D3512" i="29" s="1"/>
  <c r="D3513" i="29" s="1"/>
  <c r="D3514" i="29" s="1"/>
  <c r="D3515" i="29" s="1"/>
  <c r="D3516" i="29" s="1"/>
  <c r="D3517" i="29" s="1"/>
  <c r="D3518" i="29" s="1"/>
  <c r="D3519" i="29" s="1"/>
  <c r="D3520" i="29" s="1"/>
  <c r="D3521" i="29" s="1"/>
  <c r="D3522" i="29" s="1"/>
  <c r="D3523" i="29" s="1"/>
  <c r="D3524" i="29" s="1"/>
  <c r="D3525" i="29" s="1"/>
  <c r="D3526" i="29" s="1"/>
  <c r="D3527" i="29" s="1"/>
  <c r="D3528" i="29" s="1"/>
  <c r="D3529" i="29" s="1"/>
  <c r="D3530" i="29" s="1"/>
  <c r="D3531" i="29" s="1"/>
  <c r="D3532" i="29" s="1"/>
  <c r="D3533" i="29" s="1"/>
  <c r="D3534" i="29" s="1"/>
  <c r="D3535" i="29" s="1"/>
  <c r="D3536" i="29" s="1"/>
  <c r="D3537" i="29" s="1"/>
  <c r="D3538" i="29" s="1"/>
  <c r="D3539" i="29" s="1"/>
  <c r="D3540" i="29" s="1"/>
  <c r="D3541" i="29" s="1"/>
  <c r="D3542" i="29" s="1"/>
  <c r="D3543" i="29" s="1"/>
  <c r="D3544" i="29" s="1"/>
  <c r="D3545" i="29" s="1"/>
  <c r="D3546" i="29" s="1"/>
  <c r="D3547" i="29" s="1"/>
  <c r="D3548" i="29" s="1"/>
  <c r="D3549" i="29" s="1"/>
  <c r="D3550" i="29" s="1"/>
  <c r="D3551" i="29" s="1"/>
  <c r="D3552" i="29" s="1"/>
  <c r="D3553" i="29" s="1"/>
  <c r="D3554" i="29" s="1"/>
  <c r="D3555" i="29" s="1"/>
  <c r="D3556" i="29" s="1"/>
  <c r="D3557" i="29" s="1"/>
  <c r="D3558" i="29" s="1"/>
  <c r="D3559" i="29" s="1"/>
  <c r="D3560" i="29" s="1"/>
  <c r="D3561" i="29" s="1"/>
  <c r="D3562" i="29" s="1"/>
  <c r="D3563" i="29" s="1"/>
  <c r="D3564" i="29" s="1"/>
  <c r="D3565" i="29" s="1"/>
  <c r="D3566" i="29" s="1"/>
  <c r="D3567" i="29" s="1"/>
  <c r="D3568" i="29" s="1"/>
  <c r="D3569" i="29" s="1"/>
  <c r="D3570" i="29" s="1"/>
  <c r="D3571" i="29" s="1"/>
  <c r="D3572" i="29" s="1"/>
  <c r="D3573" i="29" s="1"/>
  <c r="D3574" i="29" s="1"/>
  <c r="D3575" i="29" s="1"/>
  <c r="D3576" i="29" s="1"/>
  <c r="D3577" i="29" s="1"/>
  <c r="D3578" i="29" s="1"/>
  <c r="D3579" i="29" s="1"/>
  <c r="D3580" i="29" s="1"/>
  <c r="D3581" i="29" s="1"/>
  <c r="D3582" i="29" s="1"/>
  <c r="D3583" i="29" s="1"/>
  <c r="D3584" i="29" s="1"/>
  <c r="D3585" i="29" s="1"/>
  <c r="D3586" i="29" s="1"/>
  <c r="D3587" i="29" s="1"/>
  <c r="D3588" i="29" s="1"/>
  <c r="D3589" i="29" s="1"/>
  <c r="D3590" i="29" s="1"/>
  <c r="D3591" i="29" s="1"/>
  <c r="D3592" i="29" s="1"/>
  <c r="D3593" i="29" s="1"/>
  <c r="D3594" i="29" s="1"/>
  <c r="D3595" i="29" s="1"/>
  <c r="D3596" i="29" s="1"/>
  <c r="D3597" i="29" s="1"/>
  <c r="D3598" i="29" s="1"/>
  <c r="D3599" i="29" s="1"/>
  <c r="D3600" i="29" s="1"/>
  <c r="D3601" i="29" s="1"/>
  <c r="D3602" i="29" s="1"/>
  <c r="D3603" i="29" s="1"/>
  <c r="D3604" i="29" s="1"/>
  <c r="D3605" i="29" s="1"/>
  <c r="D3606" i="29" s="1"/>
  <c r="D3607" i="29" s="1"/>
  <c r="D3608" i="29" s="1"/>
  <c r="D3609" i="29" s="1"/>
  <c r="D3610" i="29" s="1"/>
  <c r="D3611" i="29" s="1"/>
  <c r="D3612" i="29" s="1"/>
  <c r="D3613" i="29" s="1"/>
  <c r="D3614" i="29" s="1"/>
  <c r="D3615" i="29" s="1"/>
  <c r="D3616" i="29" s="1"/>
  <c r="D3617" i="29" s="1"/>
  <c r="D3618" i="29" s="1"/>
  <c r="D3619" i="29" s="1"/>
  <c r="D3620" i="29" s="1"/>
  <c r="D3621" i="29" s="1"/>
  <c r="D3622" i="29" s="1"/>
  <c r="D3623" i="29" s="1"/>
  <c r="D3624" i="29" s="1"/>
  <c r="D3625" i="29" s="1"/>
  <c r="D3626" i="29" s="1"/>
  <c r="D3627" i="29" s="1"/>
  <c r="D3628" i="29" s="1"/>
  <c r="D3629" i="29" s="1"/>
  <c r="D3630" i="29" s="1"/>
  <c r="D3631" i="29" s="1"/>
  <c r="D3632" i="29" s="1"/>
  <c r="D3633" i="29" s="1"/>
  <c r="D3634" i="29" s="1"/>
  <c r="D3635" i="29" s="1"/>
  <c r="D3636" i="29" s="1"/>
  <c r="D3637" i="29" s="1"/>
  <c r="D3638" i="29" s="1"/>
  <c r="D3639" i="29" s="1"/>
  <c r="D3640" i="29" s="1"/>
  <c r="D3641" i="29" s="1"/>
  <c r="D3642" i="29" s="1"/>
  <c r="D3643" i="29" s="1"/>
  <c r="D3644" i="29" s="1"/>
  <c r="D3645" i="29" s="1"/>
  <c r="D3646" i="29" s="1"/>
  <c r="D3647" i="29" s="1"/>
  <c r="D3648" i="29" s="1"/>
  <c r="D3649" i="29" s="1"/>
  <c r="D3650" i="29" s="1"/>
  <c r="D3651" i="29" s="1"/>
  <c r="D3367" i="29"/>
  <c r="D3671" i="29"/>
  <c r="D3672" i="29" s="1"/>
  <c r="D3673" i="29" s="1"/>
  <c r="D3674" i="29" s="1"/>
  <c r="D3675" i="29" s="1"/>
  <c r="D3676" i="29" s="1"/>
  <c r="D3677" i="29" s="1"/>
  <c r="D3678" i="29" s="1"/>
  <c r="D3679" i="29" s="1"/>
  <c r="D3680" i="29" s="1"/>
  <c r="D3681" i="29" s="1"/>
  <c r="D3682" i="29" s="1"/>
  <c r="D3683" i="29" s="1"/>
  <c r="D3684" i="29" s="1"/>
  <c r="D3685" i="29" s="1"/>
  <c r="D3686" i="29" s="1"/>
  <c r="D3687" i="29" s="1"/>
  <c r="D3688" i="29" s="1"/>
  <c r="D3689" i="29" s="1"/>
  <c r="D3690" i="29" s="1"/>
  <c r="D3691" i="29" s="1"/>
  <c r="D3692" i="29" s="1"/>
  <c r="D3693" i="29" s="1"/>
  <c r="D3694" i="29" s="1"/>
  <c r="D3695" i="29" s="1"/>
  <c r="D3696" i="29" s="1"/>
  <c r="D3697" i="29" s="1"/>
  <c r="D3698" i="29" s="1"/>
  <c r="D3699" i="29" s="1"/>
  <c r="D3700" i="29" s="1"/>
  <c r="D3701" i="29" s="1"/>
  <c r="D3702" i="29" s="1"/>
  <c r="D3703" i="29" s="1"/>
  <c r="D3704" i="29" s="1"/>
  <c r="D3705" i="29" s="1"/>
  <c r="D3706" i="29" s="1"/>
  <c r="D3707" i="29" s="1"/>
  <c r="D3708" i="29" s="1"/>
  <c r="D3709" i="29" s="1"/>
  <c r="D3710" i="29" s="1"/>
  <c r="D3711" i="29" s="1"/>
  <c r="D3712" i="29" s="1"/>
  <c r="D3713" i="29" s="1"/>
  <c r="D3714" i="29" s="1"/>
  <c r="D3715" i="29" s="1"/>
  <c r="D3716" i="29" s="1"/>
  <c r="D3717" i="29" s="1"/>
  <c r="D3718" i="29" s="1"/>
  <c r="D3719" i="29" s="1"/>
  <c r="D3720" i="29" s="1"/>
  <c r="D3721" i="29" s="1"/>
  <c r="D3722" i="29" s="1"/>
  <c r="D3723" i="29" s="1"/>
  <c r="D3724" i="29" s="1"/>
  <c r="D3725" i="29" s="1"/>
  <c r="D3726" i="29" s="1"/>
  <c r="D3727" i="29" s="1"/>
  <c r="D3728" i="29" s="1"/>
  <c r="D3729" i="29" s="1"/>
  <c r="D3730" i="29" s="1"/>
  <c r="D3731" i="29" s="1"/>
  <c r="D3732" i="29" s="1"/>
  <c r="D3733" i="29" s="1"/>
  <c r="D3734" i="29" s="1"/>
  <c r="D3735" i="29" s="1"/>
  <c r="D3736" i="29" s="1"/>
  <c r="D3737" i="29" s="1"/>
  <c r="D3738" i="29" s="1"/>
  <c r="D3739" i="29" s="1"/>
  <c r="D3740" i="29" s="1"/>
  <c r="D3741" i="29" s="1"/>
  <c r="D3742" i="29" s="1"/>
  <c r="D3743" i="29" s="1"/>
  <c r="D3744" i="29" s="1"/>
  <c r="D3745" i="29" s="1"/>
  <c r="D3746" i="29" s="1"/>
  <c r="D3747" i="29" s="1"/>
  <c r="D3748" i="29" s="1"/>
  <c r="D3749" i="29" s="1"/>
  <c r="D3750" i="29" s="1"/>
  <c r="D3751" i="29" s="1"/>
  <c r="D3752" i="29" s="1"/>
  <c r="D3753" i="29" s="1"/>
  <c r="D3754" i="29" s="1"/>
  <c r="D3755" i="29" s="1"/>
  <c r="D3756" i="29" s="1"/>
  <c r="D3757" i="29" s="1"/>
  <c r="D3758" i="29" s="1"/>
  <c r="D3759" i="29" s="1"/>
  <c r="D3760" i="29" s="1"/>
  <c r="D3761" i="29" s="1"/>
  <c r="D3762" i="29" s="1"/>
  <c r="D3763" i="29" s="1"/>
  <c r="D3764" i="29" s="1"/>
  <c r="D3765" i="29" s="1"/>
  <c r="D3766" i="29" s="1"/>
  <c r="D3767" i="29" s="1"/>
  <c r="D3768" i="29" s="1"/>
  <c r="D3769" i="29" s="1"/>
  <c r="D3770" i="29" s="1"/>
  <c r="D3771" i="29" s="1"/>
  <c r="D3772" i="29" s="1"/>
  <c r="D3773" i="29" s="1"/>
  <c r="D3774" i="29" s="1"/>
  <c r="D3775" i="29" s="1"/>
  <c r="D3776" i="29" s="1"/>
  <c r="D3777" i="29" s="1"/>
  <c r="D3778" i="29" s="1"/>
  <c r="D3779" i="29" s="1"/>
  <c r="D3780" i="29" s="1"/>
  <c r="D3781" i="29" s="1"/>
  <c r="D3782" i="29" s="1"/>
  <c r="D3783" i="29" s="1"/>
  <c r="D3784" i="29" s="1"/>
  <c r="D3785" i="29" s="1"/>
  <c r="D3786" i="29" s="1"/>
  <c r="D3787" i="29" s="1"/>
  <c r="D3788" i="29" s="1"/>
  <c r="D3789" i="29" s="1"/>
  <c r="D3790" i="29" s="1"/>
  <c r="D3791" i="29" s="1"/>
  <c r="D3792" i="29" s="1"/>
  <c r="D3793" i="29" s="1"/>
  <c r="D3794" i="29" s="1"/>
  <c r="D3795" i="29" s="1"/>
  <c r="D3796" i="29" s="1"/>
  <c r="D3797" i="29" s="1"/>
  <c r="D3798" i="29" s="1"/>
  <c r="D3799" i="29" s="1"/>
  <c r="D3800" i="29" s="1"/>
  <c r="D3801" i="29" s="1"/>
  <c r="D3802" i="29" s="1"/>
  <c r="D3803" i="29" s="1"/>
  <c r="D3804" i="29" s="1"/>
  <c r="D3805" i="29" s="1"/>
  <c r="D3806" i="29" s="1"/>
  <c r="D3807" i="29" s="1"/>
  <c r="D3808" i="29" s="1"/>
  <c r="D3809" i="29" s="1"/>
  <c r="D3810" i="29" s="1"/>
  <c r="D3811" i="29" s="1"/>
  <c r="D3812" i="29" s="1"/>
  <c r="D3813" i="29" s="1"/>
  <c r="D3814" i="29" s="1"/>
  <c r="D3815" i="29" s="1"/>
  <c r="D3816" i="29" s="1"/>
  <c r="D3817" i="29" s="1"/>
  <c r="D3818" i="29" s="1"/>
  <c r="D3819" i="29" s="1"/>
  <c r="D3820" i="29" s="1"/>
  <c r="D3821" i="29" s="1"/>
  <c r="D3822" i="29" s="1"/>
  <c r="D3823" i="29" s="1"/>
  <c r="D3824" i="29" s="1"/>
  <c r="D3825" i="29" s="1"/>
  <c r="D3826" i="29" s="1"/>
  <c r="D3827" i="29" s="1"/>
  <c r="D3828" i="29" s="1"/>
  <c r="D3829" i="29" s="1"/>
  <c r="D3830" i="29" s="1"/>
  <c r="D3831" i="29" s="1"/>
  <c r="D3832" i="29" s="1"/>
  <c r="D3833" i="29" s="1"/>
  <c r="D3834" i="29" s="1"/>
  <c r="D3835" i="29" s="1"/>
  <c r="D3836" i="29" s="1"/>
  <c r="D3837" i="29" s="1"/>
  <c r="D3838" i="29" s="1"/>
  <c r="D3839" i="29" s="1"/>
  <c r="D3840" i="29" s="1"/>
  <c r="D3841" i="29" s="1"/>
  <c r="D3842" i="29" s="1"/>
  <c r="D3843" i="29" s="1"/>
  <c r="D3844" i="29" s="1"/>
  <c r="D3845" i="29" s="1"/>
  <c r="D3846" i="29" s="1"/>
  <c r="D3847" i="29" s="1"/>
  <c r="D3848" i="29" s="1"/>
  <c r="D3849" i="29" s="1"/>
  <c r="D3850" i="29" s="1"/>
  <c r="D3851" i="29" s="1"/>
  <c r="D3852" i="29" s="1"/>
  <c r="D3853" i="29" s="1"/>
  <c r="D3854" i="29" s="1"/>
  <c r="D3855" i="29" s="1"/>
  <c r="D3856" i="29" s="1"/>
  <c r="D3857" i="29" s="1"/>
  <c r="D3858" i="29" s="1"/>
  <c r="D3859" i="29" s="1"/>
  <c r="D3860" i="29" s="1"/>
  <c r="D3861" i="29" s="1"/>
  <c r="D3862" i="29" s="1"/>
  <c r="D3863" i="29" s="1"/>
  <c r="D3864" i="29" s="1"/>
  <c r="D3865" i="29" s="1"/>
  <c r="D3866" i="29" s="1"/>
  <c r="D3867" i="29" s="1"/>
  <c r="D3868" i="29" s="1"/>
  <c r="D3869" i="29" s="1"/>
  <c r="D3870" i="29" s="1"/>
  <c r="D3871" i="29" s="1"/>
  <c r="D3872" i="29" s="1"/>
  <c r="D3873" i="29" s="1"/>
  <c r="D3874" i="29" s="1"/>
  <c r="D3875" i="29" s="1"/>
  <c r="D3876" i="29" s="1"/>
  <c r="D3877" i="29" s="1"/>
  <c r="D3878" i="29" s="1"/>
  <c r="D3879" i="29" s="1"/>
  <c r="D3880" i="29" s="1"/>
  <c r="D3881" i="29" s="1"/>
  <c r="D3882" i="29" s="1"/>
  <c r="D3883" i="29" s="1"/>
  <c r="D3884" i="29" s="1"/>
  <c r="D3885" i="29" s="1"/>
  <c r="D3886" i="29" s="1"/>
  <c r="D3887" i="29" s="1"/>
  <c r="D3888" i="29" s="1"/>
  <c r="D3889" i="29" s="1"/>
  <c r="D3890" i="29" s="1"/>
  <c r="D3891" i="29" s="1"/>
  <c r="D3892" i="29" s="1"/>
  <c r="D3893" i="29" s="1"/>
  <c r="D3894" i="29" s="1"/>
  <c r="D3895" i="29" s="1"/>
  <c r="D3896" i="29" s="1"/>
  <c r="D3897" i="29" s="1"/>
  <c r="D3898" i="29" s="1"/>
  <c r="D3899" i="29" s="1"/>
  <c r="D3900" i="29" s="1"/>
  <c r="D3901" i="29" s="1"/>
  <c r="D3902" i="29" s="1"/>
  <c r="D3903" i="29" s="1"/>
  <c r="D3904" i="29" s="1"/>
  <c r="D3905" i="29" s="1"/>
  <c r="D3906" i="29" s="1"/>
  <c r="D3907" i="29" s="1"/>
  <c r="D3908" i="29" s="1"/>
  <c r="D3909" i="29" s="1"/>
  <c r="D3910" i="29" s="1"/>
  <c r="D3911" i="29" s="1"/>
  <c r="D3912" i="29" s="1"/>
  <c r="D3913" i="29" s="1"/>
  <c r="D3914" i="29" s="1"/>
  <c r="D3915" i="29" s="1"/>
  <c r="D3916" i="29" s="1"/>
  <c r="D3917" i="29" s="1"/>
  <c r="D3918" i="29" s="1"/>
  <c r="D3919" i="29" s="1"/>
  <c r="D3920" i="29" s="1"/>
  <c r="D3921" i="29" s="1"/>
  <c r="D3922" i="29" s="1"/>
  <c r="D3923" i="29" s="1"/>
  <c r="D3924" i="29" s="1"/>
  <c r="D3925" i="29" s="1"/>
  <c r="D3926" i="29" s="1"/>
  <c r="D3927" i="29" s="1"/>
  <c r="D3928" i="29" s="1"/>
  <c r="D3929" i="29" s="1"/>
  <c r="D3930" i="29" s="1"/>
  <c r="D3931" i="29" s="1"/>
  <c r="D3932" i="29" s="1"/>
  <c r="D3933" i="29" s="1"/>
  <c r="D3934" i="29" s="1"/>
  <c r="D3935" i="29" s="1"/>
  <c r="D3936" i="29" s="1"/>
  <c r="D3937" i="29" s="1"/>
  <c r="D3938" i="29" s="1"/>
  <c r="D3939" i="29" s="1"/>
  <c r="D3940" i="29" s="1"/>
  <c r="D3941" i="29" s="1"/>
  <c r="D3942" i="29" s="1"/>
  <c r="D3943" i="29" s="1"/>
  <c r="D3944" i="29" s="1"/>
  <c r="D3945" i="29" s="1"/>
  <c r="D3946" i="29" s="1"/>
  <c r="D3947" i="29" s="1"/>
  <c r="D3948" i="29" s="1"/>
  <c r="D3949" i="29" s="1"/>
  <c r="D3950" i="29" s="1"/>
  <c r="D3951" i="29" s="1"/>
  <c r="D3952" i="29" s="1"/>
  <c r="D3953" i="29" s="1"/>
  <c r="D3954" i="29" s="1"/>
  <c r="D3955" i="29" s="1"/>
  <c r="D3956" i="29" s="1"/>
  <c r="D3957" i="29" s="1"/>
  <c r="D3958" i="29" s="1"/>
  <c r="D3959" i="29" s="1"/>
  <c r="D3960" i="29" s="1"/>
  <c r="D3961" i="29" s="1"/>
  <c r="D3962" i="29" s="1"/>
  <c r="D3963" i="29" s="1"/>
  <c r="D3964" i="29" s="1"/>
  <c r="D3965" i="29" s="1"/>
  <c r="D3966" i="29" s="1"/>
  <c r="D3967" i="29" s="1"/>
  <c r="D3968" i="29" s="1"/>
  <c r="D3969" i="29" s="1"/>
  <c r="D3970" i="29" s="1"/>
  <c r="D3971" i="29" s="1"/>
  <c r="D3972" i="29" s="1"/>
  <c r="D3973" i="29" s="1"/>
  <c r="D3974" i="29" s="1"/>
  <c r="D3975" i="29" s="1"/>
  <c r="D3976" i="29" s="1"/>
  <c r="D3977" i="29" s="1"/>
  <c r="D3978" i="29" s="1"/>
  <c r="D3979" i="29" s="1"/>
  <c r="D3980" i="29" s="1"/>
  <c r="D3981" i="29" s="1"/>
  <c r="D3982" i="29" s="1"/>
  <c r="D3983" i="29" s="1"/>
  <c r="D3984" i="29" s="1"/>
  <c r="D3985" i="29" s="1"/>
  <c r="D3986" i="29" s="1"/>
  <c r="D3987" i="29" s="1"/>
  <c r="D3988" i="29" s="1"/>
  <c r="D3989" i="29" s="1"/>
  <c r="D3990" i="29" s="1"/>
  <c r="D3991" i="29" s="1"/>
  <c r="D3992" i="29" s="1"/>
  <c r="D3993" i="29" s="1"/>
  <c r="D3994" i="29" s="1"/>
  <c r="D3995" i="29" s="1"/>
  <c r="D3996" i="29" s="1"/>
  <c r="D3997" i="29" s="1"/>
  <c r="D3998" i="29" s="1"/>
  <c r="D3999" i="29" s="1"/>
  <c r="D4000" i="29" s="1"/>
  <c r="D4001" i="29" s="1"/>
  <c r="D4002" i="29" s="1"/>
  <c r="D4003" i="29" s="1"/>
  <c r="D4004" i="29" s="1"/>
  <c r="D4005" i="29" s="1"/>
  <c r="D4006" i="29" s="1"/>
  <c r="D4007" i="29" s="1"/>
  <c r="D4008" i="29" s="1"/>
  <c r="D4009" i="29" s="1"/>
  <c r="D4010" i="29" s="1"/>
  <c r="D4011" i="29" s="1"/>
  <c r="D4012" i="29" s="1"/>
  <c r="D4013" i="29" s="1"/>
  <c r="D4014" i="29" s="1"/>
  <c r="D4015" i="29" s="1"/>
  <c r="D4016" i="29" s="1"/>
  <c r="D4017" i="29" s="1"/>
  <c r="D4018" i="29" s="1"/>
  <c r="D4019" i="29" s="1"/>
  <c r="D4020" i="29" s="1"/>
  <c r="D4021" i="29" s="1"/>
  <c r="D4022" i="29" s="1"/>
  <c r="D3661" i="29"/>
  <c r="D3670" i="29"/>
  <c r="D1368" i="29"/>
  <c r="D1369" i="29" s="1"/>
  <c r="D1370" i="29" s="1"/>
  <c r="D1371" i="29" s="1"/>
  <c r="D1372" i="29" s="1"/>
  <c r="D1373" i="29" s="1"/>
  <c r="D1374" i="29" s="1"/>
  <c r="D1375" i="29" s="1"/>
  <c r="D1376" i="29" s="1"/>
  <c r="D1377" i="29" s="1"/>
  <c r="D1378" i="29" s="1"/>
  <c r="D1379" i="29" s="1"/>
  <c r="D1380" i="29" s="1"/>
  <c r="D1381" i="29" s="1"/>
  <c r="D1382" i="29" s="1"/>
  <c r="D1383" i="29" s="1"/>
  <c r="D1384" i="29" s="1"/>
  <c r="D1385" i="29" s="1"/>
  <c r="D1386" i="29" s="1"/>
  <c r="D1387" i="29" s="1"/>
  <c r="D1388" i="29" s="1"/>
  <c r="D1389" i="29" s="1"/>
  <c r="D1390" i="29" s="1"/>
  <c r="D1391" i="29" s="1"/>
  <c r="D1392" i="29" s="1"/>
  <c r="D1393" i="29" s="1"/>
  <c r="D1394" i="29" s="1"/>
  <c r="D1395" i="29" s="1"/>
  <c r="D1396" i="29" s="1"/>
  <c r="D1397" i="29" s="1"/>
  <c r="D1398" i="29" s="1"/>
  <c r="D1399" i="29" s="1"/>
  <c r="D1400" i="29" s="1"/>
  <c r="D1401" i="29" s="1"/>
  <c r="D1402" i="29" s="1"/>
  <c r="D1403" i="29" s="1"/>
  <c r="D1404" i="29" s="1"/>
  <c r="D1405" i="29" s="1"/>
  <c r="D1406" i="29" s="1"/>
  <c r="D1407" i="29" s="1"/>
  <c r="D1408" i="29" s="1"/>
  <c r="D1409" i="29" s="1"/>
  <c r="D1410" i="29" s="1"/>
  <c r="D1411" i="29" s="1"/>
  <c r="D1412" i="29" s="1"/>
  <c r="D1413" i="29" s="1"/>
  <c r="D1414" i="29" s="1"/>
  <c r="D1415" i="29" s="1"/>
  <c r="D1416" i="29" s="1"/>
  <c r="D1417" i="29" s="1"/>
  <c r="D1418" i="29" s="1"/>
  <c r="D1419" i="29" s="1"/>
  <c r="D1420" i="29" s="1"/>
  <c r="D1421" i="29" s="1"/>
  <c r="D1422" i="29" s="1"/>
  <c r="D1423" i="29" s="1"/>
  <c r="D1424" i="29" s="1"/>
  <c r="D1425" i="29" s="1"/>
  <c r="D1426" i="29" s="1"/>
  <c r="D1427" i="29" s="1"/>
  <c r="D1428" i="29" s="1"/>
  <c r="D1429" i="29" s="1"/>
  <c r="D1430" i="29" s="1"/>
  <c r="D1431" i="29" s="1"/>
  <c r="D1432" i="29" s="1"/>
  <c r="D1433" i="29" s="1"/>
  <c r="D1434" i="29" s="1"/>
  <c r="D1435" i="29" s="1"/>
  <c r="D1436" i="29" s="1"/>
  <c r="D1437" i="29" s="1"/>
  <c r="D1438" i="29" s="1"/>
  <c r="D1439" i="29" s="1"/>
  <c r="D1440" i="29" s="1"/>
  <c r="D1441" i="29" s="1"/>
  <c r="D1442" i="29" s="1"/>
  <c r="D1443" i="29" s="1"/>
  <c r="D1444" i="29" s="1"/>
  <c r="D1445" i="29" s="1"/>
  <c r="D1446" i="29" s="1"/>
  <c r="D1447" i="29" s="1"/>
  <c r="D1448" i="29" s="1"/>
  <c r="D1449" i="29" s="1"/>
  <c r="D1450" i="29" s="1"/>
  <c r="D1451" i="29" s="1"/>
  <c r="D1452" i="29" s="1"/>
  <c r="D1453" i="29" s="1"/>
  <c r="D1454" i="29" s="1"/>
  <c r="D1455" i="29" s="1"/>
  <c r="D1456" i="29" s="1"/>
  <c r="D1457" i="29" s="1"/>
  <c r="D1458" i="29" s="1"/>
  <c r="D1459" i="29" s="1"/>
  <c r="D1460" i="29" s="1"/>
  <c r="D1461" i="29" s="1"/>
  <c r="D1462" i="29" s="1"/>
  <c r="D1463" i="29" s="1"/>
  <c r="D1464" i="29" s="1"/>
  <c r="D1465" i="29" s="1"/>
  <c r="D1367" i="29"/>
  <c r="D367" i="29"/>
  <c r="D368" i="29" s="1"/>
  <c r="D369" i="29" s="1"/>
  <c r="D366" i="29"/>
  <c r="A24" i="22"/>
  <c r="A25" i="22" s="1"/>
  <c r="AQ7" i="6"/>
  <c r="CI13" i="6" s="1"/>
  <c r="B23663" i="29"/>
  <c r="D23653" i="29"/>
  <c r="D23664" i="29" s="1"/>
  <c r="D23663" i="29"/>
  <c r="CK46" i="6"/>
  <c r="AK29" i="6"/>
  <c r="D13664" i="29"/>
  <c r="L52" i="6"/>
  <c r="AL28" i="6"/>
  <c r="AL26" i="6"/>
  <c r="AM26" i="6" s="1"/>
  <c r="AK35" i="6"/>
  <c r="AI42" i="6" s="1"/>
  <c r="AC33" i="6"/>
  <c r="AE47" i="6"/>
  <c r="R27" i="5"/>
  <c r="D19367" i="29"/>
  <c r="D19368" i="29"/>
  <c r="D19369" i="29" s="1"/>
  <c r="D19370" i="29" s="1"/>
  <c r="D19371" i="29" s="1"/>
  <c r="D19372" i="29" s="1"/>
  <c r="D19373" i="29" s="1"/>
  <c r="D19374" i="29" s="1"/>
  <c r="D19375" i="29" s="1"/>
  <c r="D19376" i="29" s="1"/>
  <c r="D19377" i="29" s="1"/>
  <c r="D19378" i="29" s="1"/>
  <c r="D19379" i="29" s="1"/>
  <c r="D19380" i="29" s="1"/>
  <c r="D19381" i="29" s="1"/>
  <c r="D19382" i="29" s="1"/>
  <c r="D19383" i="29" s="1"/>
  <c r="D19384" i="29" s="1"/>
  <c r="D19385" i="29" s="1"/>
  <c r="D19386" i="29" s="1"/>
  <c r="D19387" i="29" s="1"/>
  <c r="D19388" i="29" s="1"/>
  <c r="D19389" i="29" s="1"/>
  <c r="D19390" i="29" s="1"/>
  <c r="D19391" i="29" s="1"/>
  <c r="D19392" i="29" s="1"/>
  <c r="D19393" i="29" s="1"/>
  <c r="D19394" i="29" s="1"/>
  <c r="D19395" i="29" s="1"/>
  <c r="D19396" i="29" s="1"/>
  <c r="D19397" i="29" s="1"/>
  <c r="D19398" i="29" s="1"/>
  <c r="D19399" i="29" s="1"/>
  <c r="D19400" i="29" s="1"/>
  <c r="D19401" i="29" s="1"/>
  <c r="D19402" i="29" s="1"/>
  <c r="D19403" i="29" s="1"/>
  <c r="D19404" i="29" s="1"/>
  <c r="D19405" i="29" s="1"/>
  <c r="D19406" i="29" s="1"/>
  <c r="D19407" i="29" s="1"/>
  <c r="D19408" i="29" s="1"/>
  <c r="D19409" i="29" s="1"/>
  <c r="D19410" i="29" s="1"/>
  <c r="D19411" i="29" s="1"/>
  <c r="D19412" i="29" s="1"/>
  <c r="D19413" i="29" s="1"/>
  <c r="D19414" i="29" s="1"/>
  <c r="D19415" i="29" s="1"/>
  <c r="D19416" i="29" s="1"/>
  <c r="D19417" i="29" s="1"/>
  <c r="D19418" i="29" s="1"/>
  <c r="D19419" i="29" s="1"/>
  <c r="D19420" i="29" s="1"/>
  <c r="D19421" i="29" s="1"/>
  <c r="D19422" i="29" s="1"/>
  <c r="D19423" i="29" s="1"/>
  <c r="D19424" i="29" s="1"/>
  <c r="D19425" i="29" s="1"/>
  <c r="D19426" i="29" s="1"/>
  <c r="D19427" i="29" s="1"/>
  <c r="D19428" i="29" s="1"/>
  <c r="D19429" i="29" s="1"/>
  <c r="D19430" i="29" s="1"/>
  <c r="D19431" i="29" s="1"/>
  <c r="D19432" i="29" s="1"/>
  <c r="D19433" i="29" s="1"/>
  <c r="D19434" i="29" s="1"/>
  <c r="D19435" i="29" s="1"/>
  <c r="D19436" i="29" s="1"/>
  <c r="D19437" i="29" s="1"/>
  <c r="D19438" i="29" s="1"/>
  <c r="D19439" i="29" s="1"/>
  <c r="D19440" i="29" s="1"/>
  <c r="D19441" i="29" s="1"/>
  <c r="D19442" i="29" s="1"/>
  <c r="D19443" i="29" s="1"/>
  <c r="D19444" i="29" s="1"/>
  <c r="D19445" i="29" s="1"/>
  <c r="D19446" i="29" s="1"/>
  <c r="D19447" i="29" s="1"/>
  <c r="D19448" i="29" s="1"/>
  <c r="D19449" i="29" s="1"/>
  <c r="D19450" i="29" s="1"/>
  <c r="D19451" i="29" s="1"/>
  <c r="D19452" i="29" s="1"/>
  <c r="D19453" i="29" s="1"/>
  <c r="D19454" i="29" s="1"/>
  <c r="D19455" i="29" s="1"/>
  <c r="D19456" i="29" s="1"/>
  <c r="D19457" i="29" s="1"/>
  <c r="D19458" i="29" s="1"/>
  <c r="D19459" i="29" s="1"/>
  <c r="D19460" i="29" s="1"/>
  <c r="D19461" i="29" s="1"/>
  <c r="D19462" i="29" s="1"/>
  <c r="D19463" i="29" s="1"/>
  <c r="D19464" i="29" s="1"/>
  <c r="D19465" i="29" s="1"/>
  <c r="D19466" i="29" s="1"/>
  <c r="D19467" i="29" s="1"/>
  <c r="D19468" i="29" s="1"/>
  <c r="D19469" i="29" s="1"/>
  <c r="D19470" i="29" s="1"/>
  <c r="D19471" i="29" s="1"/>
  <c r="D19472" i="29" s="1"/>
  <c r="D19473" i="29" s="1"/>
  <c r="D19474" i="29" s="1"/>
  <c r="D19475" i="29" s="1"/>
  <c r="D19476" i="29" s="1"/>
  <c r="D19477" i="29" s="1"/>
  <c r="D19478" i="29" s="1"/>
  <c r="D19479" i="29" s="1"/>
  <c r="D19480" i="29" s="1"/>
  <c r="D19481" i="29" s="1"/>
  <c r="D19482" i="29" s="1"/>
  <c r="D19483" i="29" s="1"/>
  <c r="D19484" i="29" s="1"/>
  <c r="D19485" i="29" s="1"/>
  <c r="D19486" i="29" s="1"/>
  <c r="D19487" i="29" s="1"/>
  <c r="D19488" i="29" s="1"/>
  <c r="D19489" i="29" s="1"/>
  <c r="D19490" i="29" s="1"/>
  <c r="D19491" i="29" s="1"/>
  <c r="D19492" i="29" s="1"/>
  <c r="D19493" i="29" s="1"/>
  <c r="D19494" i="29" s="1"/>
  <c r="D19495" i="29" s="1"/>
  <c r="D19496" i="29" s="1"/>
  <c r="D19497" i="29" s="1"/>
  <c r="D19498" i="29" s="1"/>
  <c r="D19499" i="29" s="1"/>
  <c r="D19500" i="29" s="1"/>
  <c r="D19501" i="29" s="1"/>
  <c r="D19502" i="29" s="1"/>
  <c r="D19503" i="29" s="1"/>
  <c r="D19504" i="29" s="1"/>
  <c r="D19505" i="29" s="1"/>
  <c r="D19506" i="29" s="1"/>
  <c r="D19507" i="29" s="1"/>
  <c r="D19508" i="29" s="1"/>
  <c r="D19509" i="29" s="1"/>
  <c r="D19510" i="29" s="1"/>
  <c r="D19511" i="29" s="1"/>
  <c r="D19512" i="29" s="1"/>
  <c r="D19513" i="29" s="1"/>
  <c r="D19514" i="29" s="1"/>
  <c r="D19515" i="29" s="1"/>
  <c r="D19516" i="29" s="1"/>
  <c r="D19517" i="29" s="1"/>
  <c r="D19518" i="29" s="1"/>
  <c r="D19519" i="29" s="1"/>
  <c r="D19520" i="29" s="1"/>
  <c r="D19521" i="29" s="1"/>
  <c r="D19522" i="29" s="1"/>
  <c r="D19523" i="29" s="1"/>
  <c r="D19524" i="29" s="1"/>
  <c r="D19525" i="29" s="1"/>
  <c r="D19526" i="29" s="1"/>
  <c r="D19527" i="29" s="1"/>
  <c r="D19528" i="29" s="1"/>
  <c r="D19529" i="29" s="1"/>
  <c r="D19530" i="29" s="1"/>
  <c r="D19531" i="29" s="1"/>
  <c r="D19532" i="29" s="1"/>
  <c r="D19533" i="29" s="1"/>
  <c r="D19534" i="29" s="1"/>
  <c r="D19535" i="29" s="1"/>
  <c r="D19536" i="29" s="1"/>
  <c r="D19537" i="29" s="1"/>
  <c r="D19538" i="29" s="1"/>
  <c r="D19539" i="29" s="1"/>
  <c r="D19540" i="29" s="1"/>
  <c r="D19541" i="29" s="1"/>
  <c r="D19542" i="29" s="1"/>
  <c r="D19543" i="29" s="1"/>
  <c r="D19544" i="29" s="1"/>
  <c r="D19545" i="29" s="1"/>
  <c r="D19546" i="29" s="1"/>
  <c r="D19547" i="29" s="1"/>
  <c r="D19548" i="29" s="1"/>
  <c r="D19549" i="29" s="1"/>
  <c r="D19550" i="29" s="1"/>
  <c r="D19551" i="29" s="1"/>
  <c r="D19552" i="29" s="1"/>
  <c r="D19553" i="29" s="1"/>
  <c r="D19554" i="29" s="1"/>
  <c r="D19555" i="29" s="1"/>
  <c r="D19556" i="29" s="1"/>
  <c r="D19557" i="29" s="1"/>
  <c r="D19558" i="29" s="1"/>
  <c r="D19559" i="29" s="1"/>
  <c r="D19560" i="29" s="1"/>
  <c r="D19561" i="29" s="1"/>
  <c r="D19562" i="29" s="1"/>
  <c r="D19563" i="29" s="1"/>
  <c r="D19564" i="29" s="1"/>
  <c r="D19565" i="29" s="1"/>
  <c r="D19566" i="29" s="1"/>
  <c r="D19567" i="29" s="1"/>
  <c r="D19568" i="29" s="1"/>
  <c r="D19569" i="29" s="1"/>
  <c r="D19570" i="29" s="1"/>
  <c r="D19571" i="29" s="1"/>
  <c r="D19572" i="29" s="1"/>
  <c r="D19573" i="29" s="1"/>
  <c r="D19574" i="29" s="1"/>
  <c r="D19575" i="29" s="1"/>
  <c r="D19576" i="29" s="1"/>
  <c r="D19577" i="29" s="1"/>
  <c r="D19578" i="29" s="1"/>
  <c r="D19579" i="29" s="1"/>
  <c r="D19580" i="29" s="1"/>
  <c r="D19581" i="29" s="1"/>
  <c r="D19582" i="29" s="1"/>
  <c r="D19583" i="29" s="1"/>
  <c r="D19584" i="29" s="1"/>
  <c r="D19585" i="29" s="1"/>
  <c r="D19586" i="29" s="1"/>
  <c r="D19587" i="29" s="1"/>
  <c r="D19588" i="29" s="1"/>
  <c r="D19589" i="29" s="1"/>
  <c r="D19590" i="29" s="1"/>
  <c r="D19591" i="29" s="1"/>
  <c r="D19592" i="29" s="1"/>
  <c r="D19593" i="29" s="1"/>
  <c r="D19594" i="29" s="1"/>
  <c r="D19595" i="29" s="1"/>
  <c r="D19596" i="29" s="1"/>
  <c r="D19597" i="29" s="1"/>
  <c r="D19598" i="29" s="1"/>
  <c r="D19599" i="29" s="1"/>
  <c r="D19600" i="29" s="1"/>
  <c r="D19601" i="29" s="1"/>
  <c r="D19602" i="29" s="1"/>
  <c r="D19603" i="29" s="1"/>
  <c r="D19604" i="29" s="1"/>
  <c r="D19605" i="29" s="1"/>
  <c r="D19606" i="29" s="1"/>
  <c r="D19607" i="29" s="1"/>
  <c r="D19608" i="29" s="1"/>
  <c r="D19609" i="29" s="1"/>
  <c r="D19610" i="29" s="1"/>
  <c r="D19611" i="29" s="1"/>
  <c r="D19612" i="29" s="1"/>
  <c r="D19613" i="29" s="1"/>
  <c r="D19614" i="29" s="1"/>
  <c r="D19615" i="29" s="1"/>
  <c r="D19616" i="29" s="1"/>
  <c r="D19617" i="29" s="1"/>
  <c r="D19618" i="29" s="1"/>
  <c r="D19619" i="29" s="1"/>
  <c r="D19620" i="29" s="1"/>
  <c r="D19621" i="29" s="1"/>
  <c r="D19622" i="29" s="1"/>
  <c r="D19623" i="29" s="1"/>
  <c r="D19624" i="29" s="1"/>
  <c r="D19625" i="29" s="1"/>
  <c r="D19626" i="29" s="1"/>
  <c r="D19627" i="29" s="1"/>
  <c r="D19628" i="29" s="1"/>
  <c r="D19629" i="29" s="1"/>
  <c r="D19630" i="29" s="1"/>
  <c r="D19631" i="29" s="1"/>
  <c r="D19632" i="29" s="1"/>
  <c r="D19633" i="29" s="1"/>
  <c r="D19634" i="29" s="1"/>
  <c r="D19635" i="29" s="1"/>
  <c r="D19636" i="29" s="1"/>
  <c r="D19637" i="29" s="1"/>
  <c r="D19638" i="29" s="1"/>
  <c r="D19639" i="29" s="1"/>
  <c r="D19640" i="29" s="1"/>
  <c r="D19641" i="29" s="1"/>
  <c r="D19642" i="29" s="1"/>
  <c r="D19643" i="29" s="1"/>
  <c r="D19644" i="29" s="1"/>
  <c r="D19645" i="29" s="1"/>
  <c r="D19646" i="29" s="1"/>
  <c r="D19647" i="29" s="1"/>
  <c r="D19648" i="29" s="1"/>
  <c r="D19649" i="29" s="1"/>
  <c r="D19650" i="29" s="1"/>
  <c r="D19651" i="29" s="1"/>
  <c r="D19652" i="29" s="1"/>
  <c r="D19653" i="29" s="1"/>
  <c r="D19654" i="29" s="1"/>
  <c r="D19655" i="29" s="1"/>
  <c r="D19656" i="29" s="1"/>
  <c r="D19657" i="29" s="1"/>
  <c r="D19658" i="29" s="1"/>
  <c r="D19659" i="29" s="1"/>
  <c r="D19660" i="29" s="1"/>
  <c r="D19661" i="29" s="1"/>
  <c r="D19662" i="29" s="1"/>
  <c r="D19663" i="29" s="1"/>
  <c r="D19664" i="29" s="1"/>
  <c r="D19665" i="29" s="1"/>
  <c r="D19666" i="29" s="1"/>
  <c r="D19667" i="29" s="1"/>
  <c r="D19668" i="29" s="1"/>
  <c r="D19669" i="29" s="1"/>
  <c r="D19670" i="29" s="1"/>
  <c r="D19671" i="29" s="1"/>
  <c r="D19672" i="29" s="1"/>
  <c r="D19673" i="29" s="1"/>
  <c r="D19674" i="29" s="1"/>
  <c r="D19675" i="29" s="1"/>
  <c r="D19676" i="29" s="1"/>
  <c r="D19677" i="29" s="1"/>
  <c r="D19678" i="29" s="1"/>
  <c r="D19679" i="29" s="1"/>
  <c r="D19680" i="29" s="1"/>
  <c r="D19681" i="29" s="1"/>
  <c r="D19682" i="29" s="1"/>
  <c r="D19683" i="29" s="1"/>
  <c r="D19684" i="29" s="1"/>
  <c r="D19685" i="29" s="1"/>
  <c r="D19686" i="29" s="1"/>
  <c r="D19687" i="29" s="1"/>
  <c r="D19688" i="29" s="1"/>
  <c r="D19689" i="29" s="1"/>
  <c r="D19690" i="29" s="1"/>
  <c r="D19691" i="29" s="1"/>
  <c r="D19692" i="29" s="1"/>
  <c r="D19693" i="29" s="1"/>
  <c r="D19694" i="29" s="1"/>
  <c r="D19695" i="29" s="1"/>
  <c r="D19696" i="29" s="1"/>
  <c r="D19697" i="29" s="1"/>
  <c r="D19698" i="29" s="1"/>
  <c r="D19699" i="29" s="1"/>
  <c r="D19700" i="29" s="1"/>
  <c r="D19701" i="29" s="1"/>
  <c r="D19702" i="29" s="1"/>
  <c r="D19703" i="29" s="1"/>
  <c r="D19704" i="29" s="1"/>
  <c r="D19705" i="29" s="1"/>
  <c r="D19706" i="29" s="1"/>
  <c r="D19707" i="29" s="1"/>
  <c r="D19708" i="29" s="1"/>
  <c r="D19709" i="29" s="1"/>
  <c r="D19710" i="29" s="1"/>
  <c r="D19711" i="29" s="1"/>
  <c r="D19712" i="29" s="1"/>
  <c r="D19713" i="29" s="1"/>
  <c r="D19714" i="29" s="1"/>
  <c r="D19715" i="29" s="1"/>
  <c r="D19716" i="29" s="1"/>
  <c r="D19717" i="29" s="1"/>
  <c r="D19718" i="29" s="1"/>
  <c r="D19719" i="29" s="1"/>
  <c r="D19720" i="29" s="1"/>
  <c r="D19721" i="29" s="1"/>
  <c r="D19722" i="29" s="1"/>
  <c r="D19723" i="29" s="1"/>
  <c r="D19724" i="29" s="1"/>
  <c r="D19725" i="29" s="1"/>
  <c r="D19726" i="29" s="1"/>
  <c r="D19727" i="29" s="1"/>
  <c r="D19728" i="29" s="1"/>
  <c r="AF65" i="6"/>
  <c r="AF56" i="6"/>
  <c r="Z1" i="5" s="1"/>
  <c r="AE49" i="6"/>
  <c r="AC37" i="6"/>
  <c r="AC28" i="6"/>
  <c r="AB1" i="5"/>
  <c r="AM27" i="6"/>
  <c r="AN28" i="6" s="1"/>
  <c r="AL32" i="6"/>
  <c r="AC34" i="6"/>
  <c r="AA12" i="5"/>
  <c r="AO31" i="6"/>
  <c r="AH46" i="6"/>
  <c r="AG46" i="6"/>
  <c r="AI29" i="6"/>
  <c r="AJ9" i="6"/>
  <c r="AO35" i="5"/>
  <c r="AE32" i="6"/>
  <c r="AG45" i="6"/>
  <c r="T9" i="5"/>
  <c r="AF9" i="5" s="1"/>
  <c r="AE45" i="6"/>
  <c r="AG49" i="6"/>
  <c r="AG51" i="6" s="1"/>
  <c r="AL29" i="6"/>
  <c r="AH49" i="6"/>
  <c r="AH51" i="6" s="1"/>
  <c r="AH53" i="6" s="1"/>
  <c r="AF45" i="6"/>
  <c r="AH58" i="6"/>
  <c r="AG58" i="6"/>
  <c r="AM53" i="6"/>
  <c r="AC29" i="6"/>
  <c r="CI81" i="16"/>
  <c r="CI83" i="16"/>
  <c r="CI82" i="16"/>
  <c r="DK44" i="16"/>
  <c r="DK45" i="16"/>
  <c r="DK8" i="16"/>
  <c r="DK16" i="16"/>
  <c r="DK38" i="16"/>
  <c r="DK22" i="16"/>
  <c r="B22" i="16" s="1"/>
  <c r="G17" i="10"/>
  <c r="B17" i="10"/>
  <c r="B16" i="10"/>
  <c r="DK10" i="16"/>
  <c r="DK18" i="16"/>
  <c r="DK48" i="16"/>
  <c r="DK34" i="16"/>
  <c r="DK52" i="16"/>
  <c r="DK33" i="16"/>
  <c r="DK65" i="16"/>
  <c r="DK71" i="16"/>
  <c r="DK57" i="16"/>
  <c r="B31" i="10"/>
  <c r="G31" i="10"/>
  <c r="B30" i="10"/>
  <c r="DK26" i="16"/>
  <c r="DK39" i="16"/>
  <c r="DK23" i="16"/>
  <c r="G11" i="10"/>
  <c r="B10" i="10"/>
  <c r="B11" i="10"/>
  <c r="DK19" i="16"/>
  <c r="DK11" i="16"/>
  <c r="DK7" i="16"/>
  <c r="DK15" i="16"/>
  <c r="DK56" i="16"/>
  <c r="B25" i="10"/>
  <c r="B24" i="10"/>
  <c r="G25" i="10"/>
  <c r="DK27" i="16"/>
  <c r="DK85" i="16"/>
  <c r="DK83" i="16"/>
  <c r="G8" i="10"/>
  <c r="B8" i="10"/>
  <c r="B7" i="10"/>
  <c r="DK60" i="16"/>
  <c r="DK14" i="16"/>
  <c r="DK6" i="16"/>
  <c r="G28" i="10"/>
  <c r="B27" i="10"/>
  <c r="B28" i="10"/>
  <c r="DK76" i="16"/>
  <c r="DK82" i="16"/>
  <c r="B14" i="10"/>
  <c r="B13" i="10"/>
  <c r="G14" i="10"/>
  <c r="DK61" i="16"/>
  <c r="BU29" i="6"/>
  <c r="BV29" i="6" s="1"/>
  <c r="DK49" i="16"/>
  <c r="DK35" i="16"/>
  <c r="DK53" i="16"/>
  <c r="BU33" i="6"/>
  <c r="BV33" i="6" s="1"/>
  <c r="DK32" i="16"/>
  <c r="DK64" i="16"/>
  <c r="DK70" i="16"/>
  <c r="B34" i="10"/>
  <c r="G34" i="10"/>
  <c r="B33" i="10"/>
  <c r="DK77" i="16"/>
  <c r="DK17" i="16"/>
  <c r="B17" i="16" s="1"/>
  <c r="DK9" i="16"/>
  <c r="DK12" i="16"/>
  <c r="DK4" i="16"/>
  <c r="DK5" i="16"/>
  <c r="DK13" i="16"/>
  <c r="B6" i="10"/>
  <c r="B23" i="10"/>
  <c r="AF22" i="6"/>
  <c r="AF24" i="6" s="1"/>
  <c r="BM78" i="16"/>
  <c r="BM79" i="16"/>
  <c r="CS37" i="16"/>
  <c r="CR37" i="16"/>
  <c r="CR39" i="16"/>
  <c r="CS39" i="16"/>
  <c r="CR36" i="16"/>
  <c r="CS36" i="16"/>
  <c r="CS38" i="16"/>
  <c r="CR38" i="16"/>
  <c r="BM74" i="16"/>
  <c r="BM75" i="16"/>
  <c r="BM76" i="16"/>
  <c r="BM77" i="16"/>
  <c r="CR73" i="16"/>
  <c r="CR72" i="16"/>
  <c r="CS73" i="16"/>
  <c r="CS72" i="16"/>
  <c r="CR41" i="16"/>
  <c r="CS40" i="16"/>
  <c r="CR40" i="16"/>
  <c r="CS41" i="16"/>
  <c r="BM65" i="16"/>
  <c r="BM69" i="16"/>
  <c r="BM67" i="16"/>
  <c r="BM64" i="16"/>
  <c r="BM68" i="16"/>
  <c r="BM57" i="16"/>
  <c r="BM71" i="16"/>
  <c r="BM51" i="16"/>
  <c r="BM53" i="16"/>
  <c r="BM73" i="16"/>
  <c r="BM62" i="16"/>
  <c r="BM70" i="16"/>
  <c r="BM56" i="16"/>
  <c r="BM66" i="16"/>
  <c r="BM50" i="16"/>
  <c r="BM54" i="16"/>
  <c r="BM52" i="16"/>
  <c r="BM63" i="16"/>
  <c r="BM72" i="16"/>
  <c r="BM55" i="16"/>
  <c r="CS63" i="16"/>
  <c r="CR62" i="16"/>
  <c r="CS62" i="16"/>
  <c r="CS64" i="16"/>
  <c r="CR64" i="16"/>
  <c r="CR65" i="16"/>
  <c r="CR63" i="16"/>
  <c r="CS65" i="16"/>
  <c r="CS68" i="16"/>
  <c r="CS69" i="16"/>
  <c r="CR69" i="16"/>
  <c r="CR71" i="16"/>
  <c r="CR70" i="16"/>
  <c r="CS70" i="16"/>
  <c r="CR68" i="16"/>
  <c r="CS71" i="16"/>
  <c r="CR67" i="16"/>
  <c r="CR66" i="16"/>
  <c r="CS66" i="16"/>
  <c r="CS67" i="16"/>
  <c r="BM59" i="16"/>
  <c r="BM61" i="16"/>
  <c r="BM60" i="16"/>
  <c r="BM58" i="16"/>
  <c r="CS43" i="16"/>
  <c r="CS42" i="16"/>
  <c r="CR44" i="16"/>
  <c r="CS45" i="16"/>
  <c r="CR42" i="16"/>
  <c r="CR45" i="16"/>
  <c r="CR43" i="16"/>
  <c r="CS44" i="16"/>
  <c r="DK54" i="16"/>
  <c r="DK55" i="16"/>
  <c r="DK41" i="16"/>
  <c r="DK59" i="16"/>
  <c r="DK58" i="16"/>
  <c r="DK40" i="16"/>
  <c r="B40" i="16" s="1"/>
  <c r="BJ5" i="5"/>
  <c r="BJ3" i="5"/>
  <c r="BK5" i="5" s="1"/>
  <c r="H81" i="16"/>
  <c r="H84" i="16"/>
  <c r="H85" i="16"/>
  <c r="H82" i="16"/>
  <c r="G85" i="16"/>
  <c r="G84" i="16"/>
  <c r="H83" i="16"/>
  <c r="G80" i="16"/>
  <c r="G83" i="16"/>
  <c r="G81" i="16"/>
  <c r="H80" i="16"/>
  <c r="G82" i="16"/>
  <c r="DK62" i="16"/>
  <c r="CF83" i="16"/>
  <c r="DK63" i="16"/>
  <c r="DK47" i="16"/>
  <c r="CG84" i="16"/>
  <c r="CG85" i="16"/>
  <c r="CG83" i="16"/>
  <c r="CG82" i="16"/>
  <c r="CG80" i="16"/>
  <c r="CG81" i="16"/>
  <c r="BM48" i="16"/>
  <c r="BM47" i="16"/>
  <c r="BM46" i="16"/>
  <c r="BM49" i="16"/>
  <c r="CF85" i="16"/>
  <c r="CF84" i="16"/>
  <c r="DK25" i="16"/>
  <c r="CF82" i="16"/>
  <c r="CF80" i="16"/>
  <c r="CF81" i="16"/>
  <c r="CH80" i="16"/>
  <c r="DK24" i="16"/>
  <c r="DK46" i="16"/>
  <c r="DK29" i="16"/>
  <c r="BU27" i="6"/>
  <c r="BV27" i="6" s="1"/>
  <c r="CH84" i="16"/>
  <c r="CH85" i="16"/>
  <c r="CI85" i="16"/>
  <c r="CI84" i="16"/>
  <c r="DK69" i="16"/>
  <c r="DK37" i="16"/>
  <c r="DK21" i="16"/>
  <c r="DK20" i="16"/>
  <c r="DK36" i="16"/>
  <c r="B36" i="16" s="1"/>
  <c r="DK51" i="16"/>
  <c r="BU31" i="6"/>
  <c r="BV31" i="6" s="1"/>
  <c r="DK68" i="16"/>
  <c r="CH81" i="16"/>
  <c r="CH83" i="16"/>
  <c r="CH82" i="16"/>
  <c r="DK28" i="16"/>
  <c r="BU30" i="6"/>
  <c r="BV30" i="6" s="1"/>
  <c r="DK50" i="16"/>
  <c r="BM85" i="16"/>
  <c r="BM84" i="16"/>
  <c r="DK42" i="16"/>
  <c r="DK31" i="16"/>
  <c r="DK30" i="16"/>
  <c r="DK43" i="16"/>
  <c r="DK81" i="16"/>
  <c r="DK80" i="16"/>
  <c r="DK74" i="16"/>
  <c r="DK75" i="16"/>
  <c r="K18" i="5"/>
  <c r="BV54" i="5"/>
  <c r="BT51" i="5" s="1"/>
  <c r="BV52" i="5" s="1"/>
  <c r="B21" i="24" l="1"/>
  <c r="B12" i="24"/>
  <c r="B25" i="24"/>
  <c r="B24" i="24"/>
  <c r="B13" i="24"/>
  <c r="BM81" i="16"/>
  <c r="B23" i="24"/>
  <c r="B15" i="24"/>
  <c r="B8" i="24"/>
  <c r="AN26" i="6"/>
  <c r="H46" i="6"/>
  <c r="R71" i="6" s="1"/>
  <c r="F41" i="6" s="1"/>
  <c r="L41" i="6" s="1"/>
  <c r="D297" i="6" s="1"/>
  <c r="U26" i="6"/>
  <c r="T26" i="6"/>
  <c r="BM82" i="16"/>
  <c r="BM80" i="16"/>
  <c r="B5" i="24"/>
  <c r="B17" i="24"/>
  <c r="B28" i="24"/>
  <c r="B27" i="24"/>
  <c r="B29" i="24"/>
  <c r="B10" i="24"/>
  <c r="B16" i="24"/>
  <c r="B18" i="24"/>
  <c r="B11" i="24"/>
  <c r="B31" i="24"/>
  <c r="B14" i="24"/>
  <c r="B20" i="24"/>
  <c r="B26" i="24"/>
  <c r="B32" i="24"/>
  <c r="B6" i="24"/>
  <c r="B22" i="24"/>
  <c r="B4" i="24"/>
  <c r="B30" i="24"/>
  <c r="B7" i="24"/>
  <c r="B9" i="24"/>
  <c r="B68" i="16"/>
  <c r="B62" i="16"/>
  <c r="B54" i="16"/>
  <c r="B5" i="16"/>
  <c r="B38" i="16"/>
  <c r="B30" i="16"/>
  <c r="B29" i="16"/>
  <c r="B47" i="16"/>
  <c r="B12" i="16"/>
  <c r="B19" i="16"/>
  <c r="B16" i="16"/>
  <c r="B31" i="16"/>
  <c r="B51" i="16"/>
  <c r="B13" i="16"/>
  <c r="B32" i="16"/>
  <c r="B14" i="16"/>
  <c r="B15" i="16"/>
  <c r="B33" i="16"/>
  <c r="B18" i="16"/>
  <c r="B8" i="16"/>
  <c r="O110" i="5"/>
  <c r="E78" i="5"/>
  <c r="D8367" i="29"/>
  <c r="D8368" i="29"/>
  <c r="D8369" i="29" s="1"/>
  <c r="D8370" i="29" s="1"/>
  <c r="D8371" i="29" s="1"/>
  <c r="D8372" i="29" s="1"/>
  <c r="D8373" i="29" s="1"/>
  <c r="D8374" i="29" s="1"/>
  <c r="D8375" i="29" s="1"/>
  <c r="D8376" i="29" s="1"/>
  <c r="D8377" i="29" s="1"/>
  <c r="D8378" i="29" s="1"/>
  <c r="D8379" i="29" s="1"/>
  <c r="D8380" i="29" s="1"/>
  <c r="D8381" i="29" s="1"/>
  <c r="D8382" i="29" s="1"/>
  <c r="D8383" i="29" s="1"/>
  <c r="D8384" i="29" s="1"/>
  <c r="D8385" i="29" s="1"/>
  <c r="D8386" i="29" s="1"/>
  <c r="D8387" i="29" s="1"/>
  <c r="D8388" i="29" s="1"/>
  <c r="D8389" i="29" s="1"/>
  <c r="D8390" i="29" s="1"/>
  <c r="D8391" i="29" s="1"/>
  <c r="D8392" i="29" s="1"/>
  <c r="D8393" i="29" s="1"/>
  <c r="D8394" i="29" s="1"/>
  <c r="D8395" i="29" s="1"/>
  <c r="D8396" i="29" s="1"/>
  <c r="D8397" i="29" s="1"/>
  <c r="D8398" i="29" s="1"/>
  <c r="D8399" i="29" s="1"/>
  <c r="D8400" i="29" s="1"/>
  <c r="D8401" i="29" s="1"/>
  <c r="D8402" i="29" s="1"/>
  <c r="D8403" i="29" s="1"/>
  <c r="D8404" i="29" s="1"/>
  <c r="D8405" i="29" s="1"/>
  <c r="D13663" i="29"/>
  <c r="A13664" i="29"/>
  <c r="C24" i="22"/>
  <c r="ED36" i="6"/>
  <c r="AI33" i="6"/>
  <c r="B82" i="16"/>
  <c r="AX67" i="16"/>
  <c r="CO34" i="6"/>
  <c r="CO29" i="6"/>
  <c r="C11" i="41"/>
  <c r="O11" i="41" s="1"/>
  <c r="C33" i="43"/>
  <c r="L315" i="6"/>
  <c r="P30" i="41" s="1"/>
  <c r="C30" i="41" s="1"/>
  <c r="BD69" i="16"/>
  <c r="BD68" i="16"/>
  <c r="BD70" i="16"/>
  <c r="AS24" i="16"/>
  <c r="R48" i="16"/>
  <c r="AS75" i="16"/>
  <c r="BD72" i="16"/>
  <c r="L310" i="6"/>
  <c r="AH6" i="5" s="1"/>
  <c r="G29" i="4"/>
  <c r="O119" i="5"/>
  <c r="J324" i="6" s="1"/>
  <c r="CK37" i="6" s="1"/>
  <c r="E77" i="4"/>
  <c r="F9" i="4"/>
  <c r="F7" i="4" s="1"/>
  <c r="F1" i="4" s="1"/>
  <c r="AB12" i="5"/>
  <c r="BV63" i="5"/>
  <c r="CO39" i="6" s="1"/>
  <c r="AS26" i="16"/>
  <c r="AS27" i="6"/>
  <c r="AS30" i="16"/>
  <c r="AS56" i="16"/>
  <c r="BD71" i="16"/>
  <c r="AS83" i="16"/>
  <c r="B46" i="41"/>
  <c r="E73" i="5"/>
  <c r="E72" i="5" s="1"/>
  <c r="B37" i="16"/>
  <c r="B63" i="16"/>
  <c r="B41" i="16"/>
  <c r="B64" i="16"/>
  <c r="B35" i="16"/>
  <c r="B6" i="16"/>
  <c r="B27" i="16"/>
  <c r="B56" i="16"/>
  <c r="B23" i="16"/>
  <c r="BU28" i="6"/>
  <c r="BV28" i="6" s="1"/>
  <c r="AS77" i="16"/>
  <c r="BD73" i="16"/>
  <c r="AS65" i="16"/>
  <c r="BD67" i="16"/>
  <c r="AS70" i="16"/>
  <c r="AC10" i="6"/>
  <c r="B81" i="16"/>
  <c r="B69" i="16"/>
  <c r="B55" i="16"/>
  <c r="B48" i="16"/>
  <c r="AS27" i="16"/>
  <c r="AS31" i="16"/>
  <c r="AM35" i="6"/>
  <c r="AS62" i="16"/>
  <c r="AS82" i="16"/>
  <c r="F3" i="5"/>
  <c r="B24" i="16"/>
  <c r="B49" i="16"/>
  <c r="F8" i="4"/>
  <c r="D16" i="4" s="1"/>
  <c r="B20" i="16"/>
  <c r="B25" i="16"/>
  <c r="B83" i="16"/>
  <c r="B7" i="16"/>
  <c r="B26" i="16"/>
  <c r="B52" i="16"/>
  <c r="AS55" i="16"/>
  <c r="AS57" i="16"/>
  <c r="AS69" i="16"/>
  <c r="AS33" i="16"/>
  <c r="AS81" i="16"/>
  <c r="BD64" i="16"/>
  <c r="AS80" i="16"/>
  <c r="BD66" i="16"/>
  <c r="AS32" i="16"/>
  <c r="AS64" i="16"/>
  <c r="B39" i="16"/>
  <c r="B70" i="16"/>
  <c r="B53" i="16"/>
  <c r="B11" i="16"/>
  <c r="B34" i="16"/>
  <c r="B10" i="16"/>
  <c r="BD65" i="16"/>
  <c r="BD62" i="16"/>
  <c r="AL45" i="6"/>
  <c r="AS68" i="16"/>
  <c r="AS71" i="16"/>
  <c r="AS76" i="16"/>
  <c r="AS74" i="16"/>
  <c r="BD63" i="16"/>
  <c r="AS63" i="16"/>
  <c r="AS25" i="16"/>
  <c r="AI61" i="6"/>
  <c r="B13664" i="29"/>
  <c r="E25" i="43"/>
  <c r="C23653" i="29"/>
  <c r="D10" i="5"/>
  <c r="P6" i="5" s="1"/>
  <c r="AD22" i="6"/>
  <c r="C15" i="4" s="1"/>
  <c r="E73" i="4"/>
  <c r="C15" i="41"/>
  <c r="O15" i="41" s="1"/>
  <c r="B80" i="16"/>
  <c r="B77" i="16"/>
  <c r="B76" i="16"/>
  <c r="B65" i="16"/>
  <c r="B57" i="16"/>
  <c r="B44" i="16"/>
  <c r="B42" i="16"/>
  <c r="B21" i="16"/>
  <c r="B4" i="16"/>
  <c r="B75" i="16"/>
  <c r="B50" i="16"/>
  <c r="B46" i="16"/>
  <c r="B71" i="16"/>
  <c r="AX71" i="16"/>
  <c r="AX62" i="16"/>
  <c r="D73" i="4"/>
  <c r="B74" i="16"/>
  <c r="B43" i="16"/>
  <c r="B45" i="16"/>
  <c r="AI67" i="6"/>
  <c r="AW45" i="16"/>
  <c r="F40" i="17"/>
  <c r="CI35" i="6"/>
  <c r="B28" i="16"/>
  <c r="B9" i="16"/>
  <c r="AX66" i="16"/>
  <c r="AW38" i="16"/>
  <c r="CJ46" i="6"/>
  <c r="BX30" i="6"/>
  <c r="A13665" i="29"/>
  <c r="A13655" i="29"/>
  <c r="B13665" i="29"/>
  <c r="C13663" i="29"/>
  <c r="C13653" i="29"/>
  <c r="CV44" i="16"/>
  <c r="CV43" i="16"/>
  <c r="CV45" i="16"/>
  <c r="CV42" i="16"/>
  <c r="B23654" i="29"/>
  <c r="B23655" i="29" s="1"/>
  <c r="B23664" i="29"/>
  <c r="B13666" i="29"/>
  <c r="B13656" i="29"/>
  <c r="D29368" i="29"/>
  <c r="D29369" i="29" s="1"/>
  <c r="D29370" i="29" s="1"/>
  <c r="D29371" i="29" s="1"/>
  <c r="D29372" i="29" s="1"/>
  <c r="D29373" i="29" s="1"/>
  <c r="D29374" i="29" s="1"/>
  <c r="D29375" i="29" s="1"/>
  <c r="D29376" i="29" s="1"/>
  <c r="D29377" i="29" s="1"/>
  <c r="D29378" i="29" s="1"/>
  <c r="D29379" i="29" s="1"/>
  <c r="D29380" i="29" s="1"/>
  <c r="D29381" i="29" s="1"/>
  <c r="D29382" i="29" s="1"/>
  <c r="D29383" i="29" s="1"/>
  <c r="D29384" i="29" s="1"/>
  <c r="D29385" i="29" s="1"/>
  <c r="D29386" i="29" s="1"/>
  <c r="D29387" i="29" s="1"/>
  <c r="D29388" i="29" s="1"/>
  <c r="D29389" i="29" s="1"/>
  <c r="D29390" i="29" s="1"/>
  <c r="D29391" i="29" s="1"/>
  <c r="D29392" i="29" s="1"/>
  <c r="D29393" i="29" s="1"/>
  <c r="D29394" i="29" s="1"/>
  <c r="D29395" i="29" s="1"/>
  <c r="D29396" i="29" s="1"/>
  <c r="D29397" i="29" s="1"/>
  <c r="D29398" i="29" s="1"/>
  <c r="D29399" i="29" s="1"/>
  <c r="D29400" i="29" s="1"/>
  <c r="D29401" i="29" s="1"/>
  <c r="D29402" i="29" s="1"/>
  <c r="D29403" i="29" s="1"/>
  <c r="D29404" i="29" s="1"/>
  <c r="D29405" i="29" s="1"/>
  <c r="D29406" i="29" s="1"/>
  <c r="D29407" i="29" s="1"/>
  <c r="D29408" i="29" s="1"/>
  <c r="D29409" i="29" s="1"/>
  <c r="D29410" i="29" s="1"/>
  <c r="D29411" i="29" s="1"/>
  <c r="D29412" i="29" s="1"/>
  <c r="D29413" i="29" s="1"/>
  <c r="D29414" i="29" s="1"/>
  <c r="D29415" i="29" s="1"/>
  <c r="D29416" i="29" s="1"/>
  <c r="D29417" i="29" s="1"/>
  <c r="D29418" i="29" s="1"/>
  <c r="D29419" i="29" s="1"/>
  <c r="D29420" i="29" s="1"/>
  <c r="D29421" i="29" s="1"/>
  <c r="D29422" i="29" s="1"/>
  <c r="D29423" i="29" s="1"/>
  <c r="D29424" i="29" s="1"/>
  <c r="D29425" i="29" s="1"/>
  <c r="D29426" i="29" s="1"/>
  <c r="D29427" i="29" s="1"/>
  <c r="D29428" i="29" s="1"/>
  <c r="D29429" i="29" s="1"/>
  <c r="D29430" i="29" s="1"/>
  <c r="D29431" i="29" s="1"/>
  <c r="D29432" i="29" s="1"/>
  <c r="D29433" i="29" s="1"/>
  <c r="D29434" i="29" s="1"/>
  <c r="D29435" i="29" s="1"/>
  <c r="D29436" i="29" s="1"/>
  <c r="D29437" i="29" s="1"/>
  <c r="D29438" i="29" s="1"/>
  <c r="D29439" i="29" s="1"/>
  <c r="D29440" i="29" s="1"/>
  <c r="D29441" i="29" s="1"/>
  <c r="D29442" i="29" s="1"/>
  <c r="D29443" i="29" s="1"/>
  <c r="D29444" i="29" s="1"/>
  <c r="D29445" i="29" s="1"/>
  <c r="D29446" i="29" s="1"/>
  <c r="D29447" i="29" s="1"/>
  <c r="D29448" i="29" s="1"/>
  <c r="D29449" i="29" s="1"/>
  <c r="D29450" i="29" s="1"/>
  <c r="D29451" i="29" s="1"/>
  <c r="D29452" i="29" s="1"/>
  <c r="D29453" i="29" s="1"/>
  <c r="D29454" i="29" s="1"/>
  <c r="D29455" i="29" s="1"/>
  <c r="D29456" i="29" s="1"/>
  <c r="D29457" i="29" s="1"/>
  <c r="D29458" i="29" s="1"/>
  <c r="D29459" i="29" s="1"/>
  <c r="D29460" i="29" s="1"/>
  <c r="D29461" i="29" s="1"/>
  <c r="D29462" i="29" s="1"/>
  <c r="D29463" i="29" s="1"/>
  <c r="D29464" i="29" s="1"/>
  <c r="D29465" i="29" s="1"/>
  <c r="D29466" i="29" s="1"/>
  <c r="D29467" i="29" s="1"/>
  <c r="D29468" i="29" s="1"/>
  <c r="D29469" i="29" s="1"/>
  <c r="D29470" i="29" s="1"/>
  <c r="D29471" i="29" s="1"/>
  <c r="D29472" i="29" s="1"/>
  <c r="D29473" i="29" s="1"/>
  <c r="D29474" i="29" s="1"/>
  <c r="D29475" i="29" s="1"/>
  <c r="D29476" i="29" s="1"/>
  <c r="D29477" i="29" s="1"/>
  <c r="D29478" i="29" s="1"/>
  <c r="D29479" i="29" s="1"/>
  <c r="D29480" i="29" s="1"/>
  <c r="D29481" i="29" s="1"/>
  <c r="D29482" i="29" s="1"/>
  <c r="D29483" i="29" s="1"/>
  <c r="D29484" i="29" s="1"/>
  <c r="D29485" i="29" s="1"/>
  <c r="D29486" i="29" s="1"/>
  <c r="D29487" i="29" s="1"/>
  <c r="D29488" i="29" s="1"/>
  <c r="D29489" i="29" s="1"/>
  <c r="D29490" i="29" s="1"/>
  <c r="D29491" i="29" s="1"/>
  <c r="D29492" i="29" s="1"/>
  <c r="D29493" i="29" s="1"/>
  <c r="D29494" i="29" s="1"/>
  <c r="D29495" i="29" s="1"/>
  <c r="D29496" i="29" s="1"/>
  <c r="D29497" i="29" s="1"/>
  <c r="D29498" i="29" s="1"/>
  <c r="D29499" i="29" s="1"/>
  <c r="D29500" i="29" s="1"/>
  <c r="D29501" i="29" s="1"/>
  <c r="D29502" i="29" s="1"/>
  <c r="D29503" i="29" s="1"/>
  <c r="D29504" i="29" s="1"/>
  <c r="D29505" i="29" s="1"/>
  <c r="D29506" i="29" s="1"/>
  <c r="D29507" i="29" s="1"/>
  <c r="D29508" i="29" s="1"/>
  <c r="D29509" i="29" s="1"/>
  <c r="D29510" i="29" s="1"/>
  <c r="D29511" i="29" s="1"/>
  <c r="D29512" i="29" s="1"/>
  <c r="D29513" i="29" s="1"/>
  <c r="D29514" i="29" s="1"/>
  <c r="D29515" i="29" s="1"/>
  <c r="D29516" i="29" s="1"/>
  <c r="D29517" i="29" s="1"/>
  <c r="D29518" i="29" s="1"/>
  <c r="D29519" i="29" s="1"/>
  <c r="D29520" i="29" s="1"/>
  <c r="D29521" i="29" s="1"/>
  <c r="D29522" i="29" s="1"/>
  <c r="D29523" i="29" s="1"/>
  <c r="D29524" i="29" s="1"/>
  <c r="D29525" i="29" s="1"/>
  <c r="D29526" i="29" s="1"/>
  <c r="D29527" i="29" s="1"/>
  <c r="D29528" i="29" s="1"/>
  <c r="D29529" i="29" s="1"/>
  <c r="D29530" i="29" s="1"/>
  <c r="D29531" i="29" s="1"/>
  <c r="D29532" i="29" s="1"/>
  <c r="D29533" i="29" s="1"/>
  <c r="D29534" i="29" s="1"/>
  <c r="D29535" i="29" s="1"/>
  <c r="D29536" i="29" s="1"/>
  <c r="D29537" i="29" s="1"/>
  <c r="D29538" i="29" s="1"/>
  <c r="D29539" i="29" s="1"/>
  <c r="D29540" i="29" s="1"/>
  <c r="D29541" i="29" s="1"/>
  <c r="D29542" i="29" s="1"/>
  <c r="D29543" i="29" s="1"/>
  <c r="D29544" i="29" s="1"/>
  <c r="D29545" i="29" s="1"/>
  <c r="D29546" i="29" s="1"/>
  <c r="D29547" i="29" s="1"/>
  <c r="D29548" i="29" s="1"/>
  <c r="D29549" i="29" s="1"/>
  <c r="D29550" i="29" s="1"/>
  <c r="D29551" i="29" s="1"/>
  <c r="D29552" i="29" s="1"/>
  <c r="D29553" i="29" s="1"/>
  <c r="D29554" i="29" s="1"/>
  <c r="D29555" i="29" s="1"/>
  <c r="D29556" i="29" s="1"/>
  <c r="D29557" i="29" s="1"/>
  <c r="D29558" i="29" s="1"/>
  <c r="D29559" i="29" s="1"/>
  <c r="D29560" i="29" s="1"/>
  <c r="D29561" i="29" s="1"/>
  <c r="D29562" i="29" s="1"/>
  <c r="D29563" i="29" s="1"/>
  <c r="D29564" i="29" s="1"/>
  <c r="D29565" i="29" s="1"/>
  <c r="D29566" i="29" s="1"/>
  <c r="D29567" i="29" s="1"/>
  <c r="D29568" i="29" s="1"/>
  <c r="D29569" i="29" s="1"/>
  <c r="D29570" i="29" s="1"/>
  <c r="D29571" i="29" s="1"/>
  <c r="D29572" i="29" s="1"/>
  <c r="D29573" i="29" s="1"/>
  <c r="D29574" i="29" s="1"/>
  <c r="D29575" i="29" s="1"/>
  <c r="D29576" i="29" s="1"/>
  <c r="D29577" i="29" s="1"/>
  <c r="D29578" i="29" s="1"/>
  <c r="D29579" i="29" s="1"/>
  <c r="D29580" i="29" s="1"/>
  <c r="D29581" i="29" s="1"/>
  <c r="D29582" i="29" s="1"/>
  <c r="D29583" i="29" s="1"/>
  <c r="D29584" i="29" s="1"/>
  <c r="D29585" i="29" s="1"/>
  <c r="D29586" i="29" s="1"/>
  <c r="D29587" i="29" s="1"/>
  <c r="D29588" i="29" s="1"/>
  <c r="D29589" i="29" s="1"/>
  <c r="D29590" i="29" s="1"/>
  <c r="D23654" i="29"/>
  <c r="D23665" i="29" s="1"/>
  <c r="D6" i="14"/>
  <c r="E6" i="14" s="1"/>
  <c r="F6" i="14" s="1"/>
  <c r="G6" i="14" s="1"/>
  <c r="H6" i="14" s="1"/>
  <c r="I6" i="14" s="1"/>
  <c r="J6" i="14" s="1"/>
  <c r="K6" i="14" s="1"/>
  <c r="L6" i="14" s="1"/>
  <c r="M6" i="14" s="1"/>
  <c r="N6" i="14" s="1"/>
  <c r="C7" i="14"/>
  <c r="DH10" i="6"/>
  <c r="AD28" i="6"/>
  <c r="C21" i="22"/>
  <c r="D5" i="14"/>
  <c r="E5" i="14" s="1"/>
  <c r="F5" i="14" s="1"/>
  <c r="G5" i="14" s="1"/>
  <c r="H5" i="14" s="1"/>
  <c r="I5" i="14" s="1"/>
  <c r="J5" i="14" s="1"/>
  <c r="K5" i="14" s="1"/>
  <c r="L5" i="14" s="1"/>
  <c r="M5" i="14" s="1"/>
  <c r="N5" i="14" s="1"/>
  <c r="C23" i="22"/>
  <c r="L311" i="6"/>
  <c r="AH5" i="5" s="1"/>
  <c r="C22" i="22"/>
  <c r="BV34" i="6"/>
  <c r="BV36" i="6" s="1"/>
  <c r="B9" i="41"/>
  <c r="C9" i="41" s="1"/>
  <c r="O9" i="41" s="1"/>
  <c r="AA25" i="5"/>
  <c r="AT35" i="5"/>
  <c r="AT38" i="5" s="1"/>
  <c r="T32" i="5"/>
  <c r="BW43" i="5"/>
  <c r="AS35" i="5"/>
  <c r="BU32" i="6"/>
  <c r="BV32" i="6" s="1"/>
  <c r="CB30" i="6"/>
  <c r="C290" i="6"/>
  <c r="H42" i="6" s="1"/>
  <c r="AH70" i="6" s="1"/>
  <c r="AH73" i="6" s="1"/>
  <c r="S27" i="5"/>
  <c r="T27" i="5" s="1"/>
  <c r="R31" i="5" s="1"/>
  <c r="F40" i="6"/>
  <c r="L40" i="6" s="1"/>
  <c r="AH74" i="16" s="1"/>
  <c r="BV40" i="5"/>
  <c r="CA38" i="5" s="1"/>
  <c r="BX24" i="6"/>
  <c r="AH37" i="6"/>
  <c r="AE37" i="6"/>
  <c r="AH39" i="6"/>
  <c r="AE39" i="6"/>
  <c r="L3" i="22"/>
  <c r="M3" i="22" s="1"/>
  <c r="I3" i="22"/>
  <c r="J3" i="22"/>
  <c r="AY72" i="16"/>
  <c r="AY73" i="16"/>
  <c r="AY65" i="16"/>
  <c r="AY67" i="16"/>
  <c r="AY70" i="16"/>
  <c r="AY63" i="16"/>
  <c r="AY66" i="16"/>
  <c r="AY62" i="16"/>
  <c r="AY71" i="16"/>
  <c r="AY69" i="16"/>
  <c r="AY64" i="16"/>
  <c r="AO7" i="6"/>
  <c r="AR35" i="5"/>
  <c r="K3" i="22"/>
  <c r="C25" i="22"/>
  <c r="AW4" i="6"/>
  <c r="C34" i="41"/>
  <c r="DJ15" i="6"/>
  <c r="AE4" i="6"/>
  <c r="C11" i="6"/>
  <c r="BE34" i="5"/>
  <c r="Y27" i="5"/>
  <c r="S31" i="5" s="1"/>
  <c r="AW43" i="16"/>
  <c r="AX70" i="16"/>
  <c r="AX40" i="16"/>
  <c r="AX65" i="16"/>
  <c r="AW39" i="16"/>
  <c r="AX64" i="16"/>
  <c r="AF46" i="6"/>
  <c r="AX73" i="16"/>
  <c r="AW36" i="16"/>
  <c r="CT12" i="6"/>
  <c r="DA64" i="16"/>
  <c r="AV7" i="6"/>
  <c r="CR37" i="5"/>
  <c r="AW44" i="16"/>
  <c r="AX68" i="16"/>
  <c r="AX63" i="16"/>
  <c r="AX45" i="16"/>
  <c r="AW40" i="16"/>
  <c r="AX69" i="16"/>
  <c r="AX43" i="16"/>
  <c r="AX39" i="16"/>
  <c r="AX44" i="16"/>
  <c r="BD7" i="6"/>
  <c r="AX42" i="16"/>
  <c r="AW42" i="16"/>
  <c r="AX72" i="16"/>
  <c r="AX38" i="16"/>
  <c r="AW41" i="16"/>
  <c r="AX36" i="16"/>
  <c r="AW37" i="16"/>
  <c r="AX37" i="16"/>
  <c r="AX41" i="16"/>
  <c r="C52" i="6"/>
  <c r="DA67" i="16"/>
  <c r="DA69" i="16"/>
  <c r="L53" i="6"/>
  <c r="DA63" i="16"/>
  <c r="DA72" i="16"/>
  <c r="DA66" i="16"/>
  <c r="DA62" i="16"/>
  <c r="DA68" i="16"/>
  <c r="DA70" i="16"/>
  <c r="DA73" i="16"/>
  <c r="DA71" i="16"/>
  <c r="AG53" i="6"/>
  <c r="DH42" i="16" s="1"/>
  <c r="AI62" i="6"/>
  <c r="M77" i="16"/>
  <c r="K59" i="6"/>
  <c r="DI42" i="16"/>
  <c r="B60" i="16"/>
  <c r="B61" i="16"/>
  <c r="B58" i="16"/>
  <c r="B59" i="16"/>
  <c r="D3652" i="29"/>
  <c r="D3662" i="29"/>
  <c r="D32368" i="29"/>
  <c r="D32369" i="29" s="1"/>
  <c r="D32370" i="29" s="1"/>
  <c r="D32371" i="29" s="1"/>
  <c r="D32372" i="29" s="1"/>
  <c r="D32373" i="29" s="1"/>
  <c r="D32374" i="29" s="1"/>
  <c r="D32375" i="29" s="1"/>
  <c r="D32376" i="29" s="1"/>
  <c r="D32377" i="29" s="1"/>
  <c r="D32378" i="29" s="1"/>
  <c r="D32379" i="29" s="1"/>
  <c r="D32380" i="29" s="1"/>
  <c r="D32381" i="29" s="1"/>
  <c r="D32382" i="29" s="1"/>
  <c r="D32383" i="29" s="1"/>
  <c r="D32384" i="29" s="1"/>
  <c r="D32385" i="29" s="1"/>
  <c r="D32386" i="29" s="1"/>
  <c r="D32387" i="29" s="1"/>
  <c r="D32388" i="29" s="1"/>
  <c r="D32389" i="29" s="1"/>
  <c r="D32390" i="29" s="1"/>
  <c r="D32391" i="29" s="1"/>
  <c r="D32392" i="29" s="1"/>
  <c r="D32393" i="29" s="1"/>
  <c r="D32394" i="29" s="1"/>
  <c r="D32395" i="29" s="1"/>
  <c r="D32396" i="29" s="1"/>
  <c r="D32397" i="29" s="1"/>
  <c r="D32398" i="29" s="1"/>
  <c r="D32399" i="29" s="1"/>
  <c r="D32400" i="29" s="1"/>
  <c r="D32401" i="29" s="1"/>
  <c r="D32402" i="29" s="1"/>
  <c r="D32403" i="29" s="1"/>
  <c r="D32404" i="29" s="1"/>
  <c r="D32405" i="29" s="1"/>
  <c r="D32406" i="29" s="1"/>
  <c r="D32407" i="29" s="1"/>
  <c r="D32408" i="29" s="1"/>
  <c r="D32409" i="29" s="1"/>
  <c r="D32410" i="29" s="1"/>
  <c r="D32411" i="29" s="1"/>
  <c r="D32412" i="29" s="1"/>
  <c r="D32413" i="29" s="1"/>
  <c r="D32414" i="29" s="1"/>
  <c r="D32415" i="29" s="1"/>
  <c r="D32416" i="29" s="1"/>
  <c r="D32417" i="29" s="1"/>
  <c r="D32418" i="29" s="1"/>
  <c r="D32419" i="29" s="1"/>
  <c r="D32420" i="29" s="1"/>
  <c r="D32421" i="29" s="1"/>
  <c r="D32422" i="29" s="1"/>
  <c r="D32423" i="29" s="1"/>
  <c r="D32424" i="29" s="1"/>
  <c r="D32425" i="29" s="1"/>
  <c r="D32426" i="29" s="1"/>
  <c r="D32427" i="29" s="1"/>
  <c r="D32428" i="29" s="1"/>
  <c r="D32429" i="29" s="1"/>
  <c r="D32430" i="29" s="1"/>
  <c r="D32431" i="29" s="1"/>
  <c r="D32432" i="29" s="1"/>
  <c r="D32433" i="29" s="1"/>
  <c r="D32434" i="29" s="1"/>
  <c r="D32435" i="29" s="1"/>
  <c r="D32436" i="29" s="1"/>
  <c r="D32437" i="29" s="1"/>
  <c r="D32438" i="29" s="1"/>
  <c r="D32439" i="29" s="1"/>
  <c r="D32440" i="29" s="1"/>
  <c r="D32441" i="29" s="1"/>
  <c r="D32442" i="29" s="1"/>
  <c r="D32443" i="29" s="1"/>
  <c r="D32444" i="29" s="1"/>
  <c r="D32445" i="29" s="1"/>
  <c r="D32446" i="29" s="1"/>
  <c r="D32447" i="29" s="1"/>
  <c r="D32448" i="29" s="1"/>
  <c r="D32449" i="29" s="1"/>
  <c r="D32450" i="29" s="1"/>
  <c r="D32451" i="29" s="1"/>
  <c r="D32452" i="29" s="1"/>
  <c r="D32453" i="29" s="1"/>
  <c r="D32454" i="29" s="1"/>
  <c r="D32455" i="29" s="1"/>
  <c r="D32456" i="29" s="1"/>
  <c r="D32457" i="29" s="1"/>
  <c r="D32458" i="29" s="1"/>
  <c r="D32459" i="29" s="1"/>
  <c r="D32460" i="29" s="1"/>
  <c r="D32461" i="29" s="1"/>
  <c r="D32462" i="29" s="1"/>
  <c r="D32463" i="29" s="1"/>
  <c r="D32464" i="29" s="1"/>
  <c r="D32465" i="29" s="1"/>
  <c r="D32466" i="29" s="1"/>
  <c r="D32467" i="29" s="1"/>
  <c r="D32468" i="29" s="1"/>
  <c r="D32469" i="29" s="1"/>
  <c r="D32470" i="29" s="1"/>
  <c r="D32471" i="29" s="1"/>
  <c r="D32472" i="29" s="1"/>
  <c r="D32473" i="29" s="1"/>
  <c r="D32474" i="29" s="1"/>
  <c r="D32475" i="29" s="1"/>
  <c r="D32476" i="29" s="1"/>
  <c r="D32477" i="29" s="1"/>
  <c r="D32478" i="29" s="1"/>
  <c r="D32479" i="29" s="1"/>
  <c r="D32480" i="29" s="1"/>
  <c r="D32481" i="29" s="1"/>
  <c r="D32482" i="29" s="1"/>
  <c r="D32483" i="29" s="1"/>
  <c r="D32484" i="29" s="1"/>
  <c r="D32485" i="29" s="1"/>
  <c r="D32486" i="29" s="1"/>
  <c r="D32487" i="29" s="1"/>
  <c r="D32488" i="29" s="1"/>
  <c r="D32489" i="29" s="1"/>
  <c r="D32490" i="29" s="1"/>
  <c r="D32491" i="29" s="1"/>
  <c r="D32492" i="29" s="1"/>
  <c r="D32493" i="29" s="1"/>
  <c r="D32494" i="29" s="1"/>
  <c r="D32495" i="29" s="1"/>
  <c r="D32496" i="29" s="1"/>
  <c r="D32497" i="29" s="1"/>
  <c r="D32498" i="29" s="1"/>
  <c r="D32499" i="29" s="1"/>
  <c r="D32500" i="29" s="1"/>
  <c r="D32501" i="29" s="1"/>
  <c r="D32502" i="29" s="1"/>
  <c r="D32503" i="29" s="1"/>
  <c r="D32504" i="29" s="1"/>
  <c r="D32505" i="29" s="1"/>
  <c r="D32506" i="29" s="1"/>
  <c r="D32507" i="29" s="1"/>
  <c r="D32508" i="29" s="1"/>
  <c r="D32509" i="29" s="1"/>
  <c r="D32510" i="29" s="1"/>
  <c r="D32511" i="29" s="1"/>
  <c r="D32512" i="29" s="1"/>
  <c r="D32367" i="29"/>
  <c r="D13665" i="29"/>
  <c r="D13655" i="29"/>
  <c r="A58" i="30"/>
  <c r="D31367" i="29"/>
  <c r="D31368" i="29"/>
  <c r="D31369" i="29" s="1"/>
  <c r="D31370" i="29" s="1"/>
  <c r="D31371" i="29" s="1"/>
  <c r="D31372" i="29" s="1"/>
  <c r="D31373" i="29" s="1"/>
  <c r="D31374" i="29" s="1"/>
  <c r="D31375" i="29" s="1"/>
  <c r="D31376" i="29" s="1"/>
  <c r="D31377" i="29" s="1"/>
  <c r="D31378" i="29" s="1"/>
  <c r="D31379" i="29" s="1"/>
  <c r="D31380" i="29" s="1"/>
  <c r="D31381" i="29" s="1"/>
  <c r="D31382" i="29" s="1"/>
  <c r="D31383" i="29" s="1"/>
  <c r="D31384" i="29" s="1"/>
  <c r="D31385" i="29" s="1"/>
  <c r="D31386" i="29" s="1"/>
  <c r="D31387" i="29" s="1"/>
  <c r="D31388" i="29" s="1"/>
  <c r="D31389" i="29" s="1"/>
  <c r="D31390" i="29" s="1"/>
  <c r="D31391" i="29" s="1"/>
  <c r="D31392" i="29" s="1"/>
  <c r="D31393" i="29" s="1"/>
  <c r="D31394" i="29" s="1"/>
  <c r="D31395" i="29" s="1"/>
  <c r="D31396" i="29" s="1"/>
  <c r="D31397" i="29" s="1"/>
  <c r="D31398" i="29" s="1"/>
  <c r="D31399" i="29" s="1"/>
  <c r="D31400" i="29" s="1"/>
  <c r="D31401" i="29" s="1"/>
  <c r="D31402" i="29" s="1"/>
  <c r="D31403" i="29" s="1"/>
  <c r="D31404" i="29" s="1"/>
  <c r="D31405" i="29" s="1"/>
  <c r="D31406" i="29" s="1"/>
  <c r="D31407" i="29" s="1"/>
  <c r="D31408" i="29" s="1"/>
  <c r="D31409" i="29" s="1"/>
  <c r="D31410" i="29" s="1"/>
  <c r="D31411" i="29" s="1"/>
  <c r="D31412" i="29" s="1"/>
  <c r="D31413" i="29" s="1"/>
  <c r="D31414" i="29" s="1"/>
  <c r="D31415" i="29" s="1"/>
  <c r="D31416" i="29" s="1"/>
  <c r="B51" i="37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A64" i="38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D30368" i="29"/>
  <c r="D30369" i="29" s="1"/>
  <c r="D30370" i="29" s="1"/>
  <c r="D30371" i="29" s="1"/>
  <c r="D30372" i="29" s="1"/>
  <c r="D30373" i="29" s="1"/>
  <c r="D30374" i="29" s="1"/>
  <c r="D30375" i="29" s="1"/>
  <c r="D30376" i="29" s="1"/>
  <c r="D30377" i="29" s="1"/>
  <c r="D30378" i="29" s="1"/>
  <c r="D30379" i="29" s="1"/>
  <c r="D30380" i="29" s="1"/>
  <c r="D30381" i="29" s="1"/>
  <c r="D30382" i="29" s="1"/>
  <c r="D30383" i="29" s="1"/>
  <c r="D30384" i="29" s="1"/>
  <c r="D30385" i="29" s="1"/>
  <c r="D30386" i="29" s="1"/>
  <c r="D30387" i="29" s="1"/>
  <c r="D30388" i="29" s="1"/>
  <c r="D30389" i="29" s="1"/>
  <c r="D30390" i="29" s="1"/>
  <c r="D30391" i="29" s="1"/>
  <c r="D30392" i="29" s="1"/>
  <c r="D30393" i="29" s="1"/>
  <c r="D30394" i="29" s="1"/>
  <c r="D30395" i="29" s="1"/>
  <c r="D30396" i="29" s="1"/>
  <c r="D30397" i="29" s="1"/>
  <c r="D30398" i="29" s="1"/>
  <c r="D30399" i="29" s="1"/>
  <c r="D30400" i="29" s="1"/>
  <c r="D30401" i="29" s="1"/>
  <c r="D30402" i="29" s="1"/>
  <c r="D30403" i="29" s="1"/>
  <c r="D30404" i="29" s="1"/>
  <c r="D30405" i="29" s="1"/>
  <c r="D30406" i="29" s="1"/>
  <c r="D30407" i="29" s="1"/>
  <c r="D30408" i="29" s="1"/>
  <c r="D30409" i="29" s="1"/>
  <c r="D30410" i="29" s="1"/>
  <c r="D30411" i="29" s="1"/>
  <c r="D30412" i="29" s="1"/>
  <c r="D30413" i="29" s="1"/>
  <c r="D30414" i="29" s="1"/>
  <c r="D30415" i="29" s="1"/>
  <c r="D30416" i="29" s="1"/>
  <c r="D30417" i="29" s="1"/>
  <c r="D30418" i="29" s="1"/>
  <c r="D30419" i="29" s="1"/>
  <c r="D30420" i="29" s="1"/>
  <c r="D30421" i="29" s="1"/>
  <c r="D30422" i="29" s="1"/>
  <c r="D30423" i="29" s="1"/>
  <c r="D30424" i="29" s="1"/>
  <c r="D30425" i="29" s="1"/>
  <c r="D30426" i="29" s="1"/>
  <c r="D30427" i="29" s="1"/>
  <c r="D30428" i="29" s="1"/>
  <c r="D30429" i="29" s="1"/>
  <c r="D30430" i="29" s="1"/>
  <c r="D30431" i="29" s="1"/>
  <c r="D30432" i="29" s="1"/>
  <c r="D30433" i="29" s="1"/>
  <c r="D30434" i="29" s="1"/>
  <c r="D30435" i="29" s="1"/>
  <c r="D30436" i="29" s="1"/>
  <c r="D30437" i="29" s="1"/>
  <c r="D30438" i="29" s="1"/>
  <c r="D30439" i="29" s="1"/>
  <c r="D30440" i="29" s="1"/>
  <c r="D30441" i="29" s="1"/>
  <c r="D30442" i="29" s="1"/>
  <c r="D30443" i="29" s="1"/>
  <c r="D30444" i="29" s="1"/>
  <c r="D30445" i="29" s="1"/>
  <c r="D30446" i="29" s="1"/>
  <c r="D30447" i="29" s="1"/>
  <c r="D30448" i="29" s="1"/>
  <c r="D30449" i="29" s="1"/>
  <c r="D30450" i="29" s="1"/>
  <c r="D30451" i="29" s="1"/>
  <c r="D30452" i="29" s="1"/>
  <c r="D30453" i="29" s="1"/>
  <c r="D30454" i="29" s="1"/>
  <c r="D30455" i="29" s="1"/>
  <c r="D30456" i="29" s="1"/>
  <c r="D30457" i="29" s="1"/>
  <c r="D30458" i="29" s="1"/>
  <c r="D30459" i="29" s="1"/>
  <c r="D30460" i="29" s="1"/>
  <c r="D30461" i="29" s="1"/>
  <c r="D30462" i="29" s="1"/>
  <c r="D30463" i="29" s="1"/>
  <c r="D30464" i="29" s="1"/>
  <c r="D30465" i="29" s="1"/>
  <c r="D30466" i="29" s="1"/>
  <c r="D30467" i="29" s="1"/>
  <c r="D30468" i="29" s="1"/>
  <c r="D30469" i="29" s="1"/>
  <c r="D30470" i="29" s="1"/>
  <c r="D30471" i="29" s="1"/>
  <c r="D30472" i="29" s="1"/>
  <c r="D30473" i="29" s="1"/>
  <c r="D30474" i="29" s="1"/>
  <c r="D30475" i="29" s="1"/>
  <c r="D30476" i="29" s="1"/>
  <c r="D30477" i="29" s="1"/>
  <c r="D30478" i="29" s="1"/>
  <c r="D30479" i="29" s="1"/>
  <c r="D30480" i="29" s="1"/>
  <c r="D30481" i="29" s="1"/>
  <c r="D30482" i="29" s="1"/>
  <c r="D30483" i="29" s="1"/>
  <c r="D30484" i="29" s="1"/>
  <c r="D30485" i="29" s="1"/>
  <c r="D30486" i="29" s="1"/>
  <c r="D30487" i="29" s="1"/>
  <c r="D30488" i="29" s="1"/>
  <c r="D30489" i="29" s="1"/>
  <c r="D30490" i="29" s="1"/>
  <c r="D30491" i="29" s="1"/>
  <c r="D30492" i="29" s="1"/>
  <c r="D30493" i="29" s="1"/>
  <c r="D30494" i="29" s="1"/>
  <c r="D30495" i="29" s="1"/>
  <c r="D30496" i="29" s="1"/>
  <c r="D30497" i="29" s="1"/>
  <c r="D30498" i="29" s="1"/>
  <c r="D30499" i="29" s="1"/>
  <c r="D30500" i="29" s="1"/>
  <c r="D30501" i="29" s="1"/>
  <c r="D30502" i="29" s="1"/>
  <c r="D30503" i="29" s="1"/>
  <c r="D30504" i="29" s="1"/>
  <c r="D30505" i="29" s="1"/>
  <c r="D30506" i="29" s="1"/>
  <c r="D30507" i="29" s="1"/>
  <c r="D30508" i="29" s="1"/>
  <c r="D30509" i="29" s="1"/>
  <c r="D30510" i="29" s="1"/>
  <c r="D30511" i="29" s="1"/>
  <c r="D30512" i="29" s="1"/>
  <c r="D30513" i="29" s="1"/>
  <c r="D30514" i="29" s="1"/>
  <c r="D30515" i="29" s="1"/>
  <c r="D30516" i="29" s="1"/>
  <c r="D30517" i="29" s="1"/>
  <c r="D30518" i="29" s="1"/>
  <c r="D30519" i="29" s="1"/>
  <c r="D30520" i="29" s="1"/>
  <c r="D30521" i="29" s="1"/>
  <c r="D30522" i="29" s="1"/>
  <c r="D30523" i="29" s="1"/>
  <c r="D30524" i="29" s="1"/>
  <c r="D30525" i="29" s="1"/>
  <c r="D30526" i="29" s="1"/>
  <c r="D30527" i="29" s="1"/>
  <c r="D30528" i="29" s="1"/>
  <c r="D30529" i="29" s="1"/>
  <c r="D30530" i="29" s="1"/>
  <c r="D30531" i="29" s="1"/>
  <c r="D30532" i="29" s="1"/>
  <c r="D30533" i="29" s="1"/>
  <c r="D30534" i="29" s="1"/>
  <c r="D30535" i="29" s="1"/>
  <c r="D30536" i="29" s="1"/>
  <c r="D30537" i="29" s="1"/>
  <c r="D30538" i="29" s="1"/>
  <c r="D30539" i="29" s="1"/>
  <c r="D30540" i="29" s="1"/>
  <c r="D30541" i="29" s="1"/>
  <c r="D30542" i="29" s="1"/>
  <c r="D30543" i="29" s="1"/>
  <c r="D30544" i="29" s="1"/>
  <c r="D30545" i="29" s="1"/>
  <c r="D30546" i="29" s="1"/>
  <c r="D30547" i="29" s="1"/>
  <c r="D30548" i="29" s="1"/>
  <c r="D30549" i="29" s="1"/>
  <c r="D30550" i="29" s="1"/>
  <c r="D30551" i="29" s="1"/>
  <c r="D30552" i="29" s="1"/>
  <c r="D30553" i="29" s="1"/>
  <c r="D30554" i="29" s="1"/>
  <c r="D30555" i="29" s="1"/>
  <c r="D30556" i="29" s="1"/>
  <c r="D30557" i="29" s="1"/>
  <c r="D30558" i="29" s="1"/>
  <c r="D30559" i="29" s="1"/>
  <c r="D30560" i="29" s="1"/>
  <c r="D30561" i="29" s="1"/>
  <c r="D30562" i="29" s="1"/>
  <c r="D30563" i="29" s="1"/>
  <c r="D30564" i="29" s="1"/>
  <c r="D30565" i="29" s="1"/>
  <c r="D30566" i="29" s="1"/>
  <c r="D30567" i="29" s="1"/>
  <c r="D30568" i="29" s="1"/>
  <c r="D30569" i="29" s="1"/>
  <c r="D30570" i="29" s="1"/>
  <c r="D30571" i="29" s="1"/>
  <c r="D30572" i="29" s="1"/>
  <c r="D30573" i="29" s="1"/>
  <c r="D30574" i="29" s="1"/>
  <c r="D30575" i="29" s="1"/>
  <c r="D30576" i="29" s="1"/>
  <c r="D30577" i="29" s="1"/>
  <c r="D30578" i="29" s="1"/>
  <c r="D30579" i="29" s="1"/>
  <c r="D30580" i="29" s="1"/>
  <c r="D30581" i="29" s="1"/>
  <c r="D30582" i="29" s="1"/>
  <c r="D30583" i="29" s="1"/>
  <c r="D30584" i="29" s="1"/>
  <c r="D30585" i="29" s="1"/>
  <c r="D30586" i="29" s="1"/>
  <c r="D30587" i="29" s="1"/>
  <c r="D30588" i="29" s="1"/>
  <c r="D30589" i="29" s="1"/>
  <c r="D30590" i="29" s="1"/>
  <c r="D30591" i="29" s="1"/>
  <c r="D30592" i="29" s="1"/>
  <c r="D30593" i="29" s="1"/>
  <c r="D30594" i="29" s="1"/>
  <c r="D30595" i="29" s="1"/>
  <c r="D30596" i="29" s="1"/>
  <c r="D30597" i="29" s="1"/>
  <c r="D30598" i="29" s="1"/>
  <c r="D30599" i="29" s="1"/>
  <c r="D30600" i="29" s="1"/>
  <c r="D30601" i="29" s="1"/>
  <c r="D30602" i="29" s="1"/>
  <c r="D30603" i="29" s="1"/>
  <c r="D30604" i="29" s="1"/>
  <c r="D30605" i="29" s="1"/>
  <c r="D30606" i="29" s="1"/>
  <c r="D30607" i="29" s="1"/>
  <c r="D30608" i="29" s="1"/>
  <c r="D30609" i="29" s="1"/>
  <c r="D30610" i="29" s="1"/>
  <c r="D30611" i="29" s="1"/>
  <c r="D30612" i="29" s="1"/>
  <c r="D30613" i="29" s="1"/>
  <c r="D30614" i="29" s="1"/>
  <c r="D30615" i="29" s="1"/>
  <c r="D30616" i="29" s="1"/>
  <c r="D30617" i="29" s="1"/>
  <c r="D30618" i="29" s="1"/>
  <c r="D30619" i="29" s="1"/>
  <c r="D30620" i="29" s="1"/>
  <c r="D30621" i="29" s="1"/>
  <c r="D30622" i="29" s="1"/>
  <c r="D30623" i="29" s="1"/>
  <c r="D30624" i="29" s="1"/>
  <c r="D30625" i="29" s="1"/>
  <c r="D30626" i="29" s="1"/>
  <c r="D30627" i="29" s="1"/>
  <c r="D30628" i="29" s="1"/>
  <c r="D30629" i="29" s="1"/>
  <c r="D30630" i="29" s="1"/>
  <c r="D30631" i="29" s="1"/>
  <c r="D30632" i="29" s="1"/>
  <c r="D30633" i="29" s="1"/>
  <c r="D30634" i="29" s="1"/>
  <c r="D30635" i="29" s="1"/>
  <c r="D30636" i="29" s="1"/>
  <c r="D30637" i="29" s="1"/>
  <c r="D30638" i="29" s="1"/>
  <c r="D30639" i="29" s="1"/>
  <c r="D30640" i="29" s="1"/>
  <c r="D30641" i="29" s="1"/>
  <c r="D30642" i="29" s="1"/>
  <c r="D30643" i="29" s="1"/>
  <c r="D30644" i="29" s="1"/>
  <c r="D30645" i="29" s="1"/>
  <c r="D30646" i="29" s="1"/>
  <c r="D30647" i="29" s="1"/>
  <c r="D30648" i="29" s="1"/>
  <c r="D30649" i="29" s="1"/>
  <c r="D30650" i="29" s="1"/>
  <c r="D30651" i="29" s="1"/>
  <c r="D30652" i="29" s="1"/>
  <c r="D30653" i="29" s="1"/>
  <c r="D30654" i="29" s="1"/>
  <c r="D30655" i="29" s="1"/>
  <c r="D30656" i="29" s="1"/>
  <c r="D30657" i="29" s="1"/>
  <c r="D30658" i="29" s="1"/>
  <c r="D30659" i="29" s="1"/>
  <c r="D30660" i="29" s="1"/>
  <c r="D30661" i="29" s="1"/>
  <c r="D30662" i="29" s="1"/>
  <c r="D30663" i="29" s="1"/>
  <c r="D30664" i="29" s="1"/>
  <c r="D30665" i="29" s="1"/>
  <c r="D30666" i="29" s="1"/>
  <c r="D30667" i="29" s="1"/>
  <c r="D30668" i="29" s="1"/>
  <c r="D30669" i="29" s="1"/>
  <c r="D30670" i="29" s="1"/>
  <c r="D30671" i="29" s="1"/>
  <c r="D30672" i="29" s="1"/>
  <c r="D30673" i="29" s="1"/>
  <c r="D30674" i="29" s="1"/>
  <c r="D30675" i="29" s="1"/>
  <c r="D30676" i="29" s="1"/>
  <c r="D30677" i="29" s="1"/>
  <c r="D30678" i="29" s="1"/>
  <c r="D30679" i="29" s="1"/>
  <c r="D30680" i="29" s="1"/>
  <c r="D30681" i="29" s="1"/>
  <c r="D30682" i="29" s="1"/>
  <c r="D30683" i="29" s="1"/>
  <c r="D30684" i="29" s="1"/>
  <c r="D30685" i="29" s="1"/>
  <c r="D30367" i="29"/>
  <c r="B23665" i="29"/>
  <c r="AK37" i="6"/>
  <c r="A26" i="22"/>
  <c r="D23655" i="29"/>
  <c r="R11" i="40"/>
  <c r="AL34" i="6" l="1"/>
  <c r="AG63" i="6" s="1"/>
  <c r="AG65" i="6" s="1"/>
  <c r="AM42" i="6"/>
  <c r="CL42" i="16"/>
  <c r="CJ43" i="16"/>
  <c r="CL43" i="16"/>
  <c r="CJ42" i="16"/>
  <c r="CJ45" i="16"/>
  <c r="CL44" i="16"/>
  <c r="CJ44" i="16"/>
  <c r="CK45" i="16"/>
  <c r="CK43" i="16"/>
  <c r="CK44" i="16"/>
  <c r="CL45" i="16"/>
  <c r="CK42" i="16"/>
  <c r="O30" i="41"/>
  <c r="O11" i="6"/>
  <c r="R9" i="40"/>
  <c r="R6" i="40"/>
  <c r="AG68" i="16"/>
  <c r="G294" i="6"/>
  <c r="O41" i="6" s="1"/>
  <c r="H294" i="6"/>
  <c r="Q41" i="6" s="1"/>
  <c r="A4" i="4"/>
  <c r="G25" i="4" s="1"/>
  <c r="G17" i="4"/>
  <c r="AD22" i="16"/>
  <c r="AG63" i="16"/>
  <c r="C40" i="4"/>
  <c r="D65" i="4" s="1"/>
  <c r="AD43" i="16"/>
  <c r="AG75" i="16"/>
  <c r="AD44" i="16"/>
  <c r="AC70" i="16"/>
  <c r="AG67" i="16"/>
  <c r="AD77" i="16"/>
  <c r="AG79" i="16"/>
  <c r="AH66" i="16"/>
  <c r="AC38" i="16"/>
  <c r="AC66" i="16"/>
  <c r="AC73" i="16"/>
  <c r="AH80" i="16"/>
  <c r="AC25" i="16"/>
  <c r="AH62" i="16"/>
  <c r="AG70" i="16"/>
  <c r="AC15" i="16"/>
  <c r="AC20" i="16"/>
  <c r="AD38" i="16"/>
  <c r="F6" i="5"/>
  <c r="AC39" i="16"/>
  <c r="AD52" i="16"/>
  <c r="AC76" i="16"/>
  <c r="AD46" i="16"/>
  <c r="AC48" i="16"/>
  <c r="AC37" i="16"/>
  <c r="AC65" i="16"/>
  <c r="AC16" i="16"/>
  <c r="AC41" i="16"/>
  <c r="AD85" i="16"/>
  <c r="AG64" i="16"/>
  <c r="AD21" i="16"/>
  <c r="AC14" i="16"/>
  <c r="AC45" i="16"/>
  <c r="AC34" i="16"/>
  <c r="AD62" i="16"/>
  <c r="AC53" i="16"/>
  <c r="AC81" i="16"/>
  <c r="AD76" i="16"/>
  <c r="AH84" i="16"/>
  <c r="AD47" i="16"/>
  <c r="D209" i="6"/>
  <c r="H208" i="6" s="1"/>
  <c r="Q40" i="6" s="1"/>
  <c r="C23664" i="29"/>
  <c r="C23654" i="29"/>
  <c r="AH64" i="16"/>
  <c r="AD40" i="16"/>
  <c r="AG81" i="16"/>
  <c r="AD17" i="16"/>
  <c r="AD48" i="16"/>
  <c r="AC26" i="16"/>
  <c r="AD23" i="16"/>
  <c r="AD51" i="16"/>
  <c r="AC27" i="16"/>
  <c r="AG73" i="16"/>
  <c r="AC85" i="16"/>
  <c r="AC43" i="16"/>
  <c r="AC62" i="16"/>
  <c r="AC28" i="16"/>
  <c r="AD74" i="16"/>
  <c r="AD75" i="16"/>
  <c r="AD19" i="16"/>
  <c r="AH79" i="16"/>
  <c r="AG82" i="16"/>
  <c r="AD81" i="16"/>
  <c r="AC50" i="16"/>
  <c r="CY36" i="16"/>
  <c r="BG66" i="16"/>
  <c r="CY44" i="16"/>
  <c r="BG71" i="16"/>
  <c r="BG69" i="16"/>
  <c r="BG44" i="16"/>
  <c r="CY39" i="16"/>
  <c r="CY69" i="16"/>
  <c r="BG70" i="16"/>
  <c r="BG84" i="16"/>
  <c r="BG72" i="16"/>
  <c r="BG39" i="16"/>
  <c r="CY63" i="16"/>
  <c r="BG80" i="16"/>
  <c r="CY71" i="16"/>
  <c r="CY73" i="16"/>
  <c r="BG82" i="16"/>
  <c r="BG62" i="16"/>
  <c r="CY67" i="16"/>
  <c r="CY37" i="16"/>
  <c r="BG37" i="16"/>
  <c r="BG45" i="16"/>
  <c r="BG73" i="16"/>
  <c r="CY66" i="16"/>
  <c r="BG36" i="16"/>
  <c r="BG40" i="16"/>
  <c r="CY72" i="16"/>
  <c r="BG64" i="16"/>
  <c r="CY65" i="16"/>
  <c r="BG68" i="16"/>
  <c r="BG81" i="16"/>
  <c r="CY64" i="16"/>
  <c r="CY70" i="16"/>
  <c r="BG67" i="16"/>
  <c r="CY38" i="16"/>
  <c r="CY42" i="16"/>
  <c r="BG63" i="16"/>
  <c r="BG85" i="16"/>
  <c r="CY68" i="16"/>
  <c r="BG38" i="16"/>
  <c r="CY41" i="16"/>
  <c r="CY43" i="16"/>
  <c r="BG42" i="16"/>
  <c r="BG43" i="16"/>
  <c r="CY62" i="16"/>
  <c r="CY40" i="16"/>
  <c r="BG83" i="16"/>
  <c r="CY45" i="16"/>
  <c r="BG41" i="16"/>
  <c r="BG65" i="16"/>
  <c r="B13657" i="29"/>
  <c r="B13667" i="29"/>
  <c r="C13664" i="29"/>
  <c r="C13654" i="29"/>
  <c r="D7" i="14"/>
  <c r="E7" i="14" s="1"/>
  <c r="F7" i="14" s="1"/>
  <c r="G7" i="14" s="1"/>
  <c r="H7" i="14" s="1"/>
  <c r="I7" i="14" s="1"/>
  <c r="J7" i="14" s="1"/>
  <c r="K7" i="14" s="1"/>
  <c r="L7" i="14" s="1"/>
  <c r="M7" i="14" s="1"/>
  <c r="N7" i="14" s="1"/>
  <c r="C8" i="14"/>
  <c r="A13656" i="29"/>
  <c r="A13666" i="29"/>
  <c r="AC12" i="16"/>
  <c r="AC40" i="16"/>
  <c r="AD16" i="16"/>
  <c r="AD53" i="16"/>
  <c r="AD25" i="16"/>
  <c r="AD50" i="16"/>
  <c r="AC30" i="16"/>
  <c r="AD71" i="16"/>
  <c r="AG69" i="16"/>
  <c r="AC31" i="16"/>
  <c r="AG74" i="16"/>
  <c r="AH75" i="16"/>
  <c r="AC52" i="16"/>
  <c r="AD37" i="16"/>
  <c r="AG83" i="16"/>
  <c r="AC72" i="16"/>
  <c r="AH73" i="16"/>
  <c r="AC46" i="16"/>
  <c r="AH81" i="16"/>
  <c r="AD33" i="16"/>
  <c r="AH68" i="16"/>
  <c r="CE38" i="5"/>
  <c r="L42" i="6"/>
  <c r="AD69" i="16"/>
  <c r="AC44" i="16"/>
  <c r="AC19" i="16"/>
  <c r="AG62" i="16"/>
  <c r="AC80" i="16"/>
  <c r="AD65" i="16"/>
  <c r="AG78" i="16"/>
  <c r="AC24" i="16"/>
  <c r="AD13" i="16"/>
  <c r="AD20" i="16"/>
  <c r="AD42" i="16"/>
  <c r="AD82" i="16"/>
  <c r="AC13" i="16"/>
  <c r="AG84" i="16"/>
  <c r="AH82" i="16"/>
  <c r="AD68" i="16"/>
  <c r="AD63" i="16"/>
  <c r="AC84" i="16"/>
  <c r="AD84" i="16"/>
  <c r="AH76" i="16"/>
  <c r="AC22" i="16"/>
  <c r="AD83" i="16"/>
  <c r="AH69" i="16"/>
  <c r="AC82" i="16"/>
  <c r="AC17" i="16"/>
  <c r="AG65" i="16"/>
  <c r="AG76" i="16"/>
  <c r="AD26" i="16"/>
  <c r="AD39" i="16"/>
  <c r="AC68" i="16"/>
  <c r="AH65" i="16"/>
  <c r="AH70" i="16"/>
  <c r="AC78" i="16"/>
  <c r="AD36" i="16"/>
  <c r="AC49" i="16"/>
  <c r="AG72" i="16"/>
  <c r="AC33" i="16"/>
  <c r="AC51" i="16"/>
  <c r="AC69" i="16"/>
  <c r="AC23" i="16"/>
  <c r="AG66" i="16"/>
  <c r="AD31" i="16"/>
  <c r="AH78" i="16"/>
  <c r="AH63" i="16"/>
  <c r="AD12" i="16"/>
  <c r="AD27" i="16"/>
  <c r="AC75" i="16"/>
  <c r="AD32" i="16"/>
  <c r="AC83" i="16"/>
  <c r="AD24" i="16"/>
  <c r="AD64" i="16"/>
  <c r="AD30" i="16"/>
  <c r="AH67" i="16"/>
  <c r="AD70" i="16"/>
  <c r="AD41" i="16"/>
  <c r="AH72" i="16"/>
  <c r="AC79" i="16"/>
  <c r="AC47" i="16"/>
  <c r="AH71" i="16"/>
  <c r="AC77" i="16"/>
  <c r="AC71" i="16"/>
  <c r="AG85" i="16"/>
  <c r="AC74" i="16"/>
  <c r="AC42" i="16"/>
  <c r="AG80" i="16"/>
  <c r="AC64" i="16"/>
  <c r="AC63" i="16"/>
  <c r="AC32" i="16"/>
  <c r="AC21" i="16"/>
  <c r="AD15" i="16"/>
  <c r="AC29" i="16"/>
  <c r="AH77" i="16"/>
  <c r="AC35" i="16"/>
  <c r="AG77" i="16"/>
  <c r="AD18" i="16"/>
  <c r="AD49" i="16"/>
  <c r="AD80" i="16"/>
  <c r="AH85" i="16"/>
  <c r="AC18" i="16"/>
  <c r="AC36" i="16"/>
  <c r="AH83" i="16"/>
  <c r="AD45" i="16"/>
  <c r="AD14" i="16"/>
  <c r="AC67" i="16"/>
  <c r="AS58" i="16"/>
  <c r="AS59" i="16"/>
  <c r="AS16" i="16"/>
  <c r="AS48" i="16"/>
  <c r="AS14" i="16"/>
  <c r="AS53" i="16"/>
  <c r="AS15" i="16"/>
  <c r="AS19" i="16"/>
  <c r="AS50" i="16"/>
  <c r="AS13" i="16"/>
  <c r="AS49" i="16"/>
  <c r="AS52" i="16"/>
  <c r="AS60" i="16"/>
  <c r="AS51" i="16"/>
  <c r="AS17" i="16"/>
  <c r="AS18" i="16"/>
  <c r="AS12" i="16"/>
  <c r="AS46" i="16"/>
  <c r="AS47" i="16"/>
  <c r="AS61" i="16"/>
  <c r="J5" i="22"/>
  <c r="J9" i="22" s="1"/>
  <c r="J11" i="22" s="1"/>
  <c r="AF39" i="6"/>
  <c r="E29" i="22"/>
  <c r="E8" i="22"/>
  <c r="F8" i="22" s="1"/>
  <c r="G8" i="22" s="1"/>
  <c r="E3" i="22"/>
  <c r="F3" i="22" s="1"/>
  <c r="G3" i="22" s="1"/>
  <c r="H3" i="22" s="1"/>
  <c r="E17" i="22"/>
  <c r="F17" i="22" s="1"/>
  <c r="G17" i="22" s="1"/>
  <c r="E23" i="22"/>
  <c r="F23" i="22" s="1"/>
  <c r="E14" i="22"/>
  <c r="F14" i="22" s="1"/>
  <c r="G14" i="22" s="1"/>
  <c r="E12" i="22"/>
  <c r="F12" i="22" s="1"/>
  <c r="G12" i="22" s="1"/>
  <c r="E9" i="22"/>
  <c r="F9" i="22" s="1"/>
  <c r="G9" i="22" s="1"/>
  <c r="E26" i="22"/>
  <c r="E21" i="22"/>
  <c r="F21" i="22" s="1"/>
  <c r="E22" i="22"/>
  <c r="F22" i="22" s="1"/>
  <c r="E7" i="22"/>
  <c r="F7" i="22" s="1"/>
  <c r="G7" i="22" s="1"/>
  <c r="E28" i="22"/>
  <c r="E10" i="22"/>
  <c r="F10" i="22" s="1"/>
  <c r="G10" i="22" s="1"/>
  <c r="E25" i="22"/>
  <c r="F25" i="22" s="1"/>
  <c r="E4" i="22"/>
  <c r="F4" i="22" s="1"/>
  <c r="G4" i="22" s="1"/>
  <c r="H4" i="22" s="1"/>
  <c r="E19" i="22"/>
  <c r="F19" i="22" s="1"/>
  <c r="G19" i="22" s="1"/>
  <c r="E27" i="22"/>
  <c r="E6" i="22"/>
  <c r="F6" i="22" s="1"/>
  <c r="G6" i="22" s="1"/>
  <c r="E24" i="22"/>
  <c r="F24" i="22" s="1"/>
  <c r="E16" i="22"/>
  <c r="F16" i="22" s="1"/>
  <c r="G16" i="22" s="1"/>
  <c r="E30" i="22"/>
  <c r="E5" i="22"/>
  <c r="F5" i="22" s="1"/>
  <c r="G5" i="22" s="1"/>
  <c r="H5" i="22" s="1"/>
  <c r="E15" i="22"/>
  <c r="F15" i="22" s="1"/>
  <c r="G15" i="22" s="1"/>
  <c r="BF36" i="5"/>
  <c r="AV32" i="5"/>
  <c r="C12" i="6"/>
  <c r="AG11" i="6"/>
  <c r="AC11" i="6"/>
  <c r="A11" i="6"/>
  <c r="AF11" i="6"/>
  <c r="AU7" i="6"/>
  <c r="CI36" i="6"/>
  <c r="CJ35" i="6" s="1"/>
  <c r="CI38" i="6" s="1"/>
  <c r="AV29" i="6" s="1"/>
  <c r="M53" i="6"/>
  <c r="O53" i="6"/>
  <c r="M83" i="16"/>
  <c r="M76" i="16"/>
  <c r="BU82" i="16"/>
  <c r="D108" i="6"/>
  <c r="H105" i="6" s="1"/>
  <c r="M78" i="16"/>
  <c r="BU76" i="16"/>
  <c r="BU83" i="16"/>
  <c r="BU81" i="16"/>
  <c r="M74" i="16"/>
  <c r="BU79" i="16"/>
  <c r="BU80" i="16"/>
  <c r="BU78" i="16"/>
  <c r="M82" i="16"/>
  <c r="BU77" i="16"/>
  <c r="BU75" i="16"/>
  <c r="M75" i="16"/>
  <c r="M81" i="16"/>
  <c r="M80" i="16"/>
  <c r="BU74" i="16"/>
  <c r="M79" i="16"/>
  <c r="M84" i="16"/>
  <c r="M85" i="16"/>
  <c r="C24" i="17"/>
  <c r="B28" i="43"/>
  <c r="C20" i="18"/>
  <c r="D122" i="6"/>
  <c r="BW74" i="16"/>
  <c r="BW80" i="16"/>
  <c r="O50" i="16"/>
  <c r="O27" i="16"/>
  <c r="O25" i="16"/>
  <c r="O68" i="16"/>
  <c r="O40" i="16"/>
  <c r="O80" i="16"/>
  <c r="O82" i="16"/>
  <c r="O49" i="16"/>
  <c r="BW71" i="16"/>
  <c r="O64" i="16"/>
  <c r="BW82" i="16"/>
  <c r="O44" i="16"/>
  <c r="O34" i="16"/>
  <c r="O65" i="16"/>
  <c r="O53" i="16"/>
  <c r="O35" i="16"/>
  <c r="BW66" i="16"/>
  <c r="BW67" i="16"/>
  <c r="O38" i="16"/>
  <c r="O84" i="16"/>
  <c r="O32" i="16"/>
  <c r="BW76" i="16"/>
  <c r="BW81" i="16"/>
  <c r="O45" i="16"/>
  <c r="O79" i="16"/>
  <c r="O47" i="16"/>
  <c r="O83" i="16"/>
  <c r="BW64" i="16"/>
  <c r="O29" i="16"/>
  <c r="O71" i="16"/>
  <c r="O28" i="16"/>
  <c r="BW79" i="16"/>
  <c r="O77" i="16"/>
  <c r="O31" i="16"/>
  <c r="O43" i="16"/>
  <c r="O62" i="16"/>
  <c r="O37" i="16"/>
  <c r="O81" i="16"/>
  <c r="BW73" i="16"/>
  <c r="O69" i="16"/>
  <c r="O70" i="16"/>
  <c r="BW69" i="16"/>
  <c r="O41" i="16"/>
  <c r="O78" i="16"/>
  <c r="BW77" i="16"/>
  <c r="BW68" i="16"/>
  <c r="O67" i="16"/>
  <c r="O73" i="16"/>
  <c r="O39" i="16"/>
  <c r="O85" i="16"/>
  <c r="O63" i="16"/>
  <c r="O72" i="16"/>
  <c r="O75" i="16"/>
  <c r="O24" i="16"/>
  <c r="O51" i="16"/>
  <c r="O76" i="16"/>
  <c r="BW70" i="16"/>
  <c r="O30" i="16"/>
  <c r="BW78" i="16"/>
  <c r="BW83" i="16"/>
  <c r="O74" i="16"/>
  <c r="O48" i="16"/>
  <c r="BW63" i="16"/>
  <c r="O66" i="16"/>
  <c r="BW75" i="16"/>
  <c r="BW62" i="16"/>
  <c r="O52" i="16"/>
  <c r="BW65" i="16"/>
  <c r="O26" i="16"/>
  <c r="O36" i="16"/>
  <c r="O46" i="16"/>
  <c r="O42" i="16"/>
  <c r="O33" i="16"/>
  <c r="BW72" i="16"/>
  <c r="D23656" i="29"/>
  <c r="D23666" i="29"/>
  <c r="E18" i="22"/>
  <c r="E13" i="22"/>
  <c r="F13" i="22" s="1"/>
  <c r="G13" i="22" s="1"/>
  <c r="E11" i="22"/>
  <c r="F11" i="22" s="1"/>
  <c r="G11" i="22" s="1"/>
  <c r="E20" i="22"/>
  <c r="F20" i="22" s="1"/>
  <c r="G20" i="22" s="1"/>
  <c r="D3653" i="29"/>
  <c r="D3663" i="29"/>
  <c r="AS42" i="16"/>
  <c r="AS43" i="16"/>
  <c r="AS44" i="16"/>
  <c r="AS45" i="16"/>
  <c r="A27" i="22"/>
  <c r="C26" i="22"/>
  <c r="B23666" i="29"/>
  <c r="B23656" i="29"/>
  <c r="A59" i="30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D13656" i="29"/>
  <c r="D13666" i="29"/>
  <c r="AG42" i="16" l="1"/>
  <c r="S55" i="6"/>
  <c r="T39" i="6"/>
  <c r="R12" i="5" s="1"/>
  <c r="CB44" i="6" s="1"/>
  <c r="O12" i="6"/>
  <c r="F26" i="22"/>
  <c r="AI68" i="6"/>
  <c r="BE62" i="16"/>
  <c r="BF62" i="16" s="1"/>
  <c r="J62" i="16" s="1"/>
  <c r="AG34" i="5"/>
  <c r="G208" i="6"/>
  <c r="O40" i="6" s="1"/>
  <c r="CF66" i="16"/>
  <c r="CF70" i="16"/>
  <c r="CF73" i="16"/>
  <c r="AJ51" i="6"/>
  <c r="AM36" i="6" s="1"/>
  <c r="AN35" i="6" s="1"/>
  <c r="AG19" i="16"/>
  <c r="CF68" i="16"/>
  <c r="AG51" i="16"/>
  <c r="C23665" i="29"/>
  <c r="C23655" i="29"/>
  <c r="AH49" i="16"/>
  <c r="BE67" i="16"/>
  <c r="BF67" i="16" s="1"/>
  <c r="BB67" i="16" s="1"/>
  <c r="AG47" i="16"/>
  <c r="AH41" i="16"/>
  <c r="AG36" i="16"/>
  <c r="AG29" i="16"/>
  <c r="AH18" i="16"/>
  <c r="AH14" i="16"/>
  <c r="AH51" i="16"/>
  <c r="CF67" i="16"/>
  <c r="CF71" i="16"/>
  <c r="AG17" i="16"/>
  <c r="BE72" i="16"/>
  <c r="BF72" i="16" s="1"/>
  <c r="J72" i="16" s="1"/>
  <c r="AG52" i="16"/>
  <c r="BE68" i="16"/>
  <c r="BF68" i="16" s="1"/>
  <c r="J68" i="16" s="1"/>
  <c r="CF64" i="16"/>
  <c r="AH26" i="16"/>
  <c r="AG23" i="16"/>
  <c r="CG64" i="16"/>
  <c r="CG67" i="16"/>
  <c r="AH37" i="16"/>
  <c r="BE73" i="16"/>
  <c r="BF73" i="16" s="1"/>
  <c r="BB73" i="16" s="1"/>
  <c r="BE71" i="16"/>
  <c r="BF71" i="16" s="1"/>
  <c r="BB71" i="16" s="1"/>
  <c r="AH24" i="16"/>
  <c r="CG73" i="16"/>
  <c r="C55" i="6"/>
  <c r="AG34" i="16"/>
  <c r="AH48" i="16"/>
  <c r="CG66" i="16"/>
  <c r="AG50" i="16"/>
  <c r="AH12" i="16"/>
  <c r="CF72" i="16"/>
  <c r="AH19" i="16"/>
  <c r="AG32" i="16"/>
  <c r="CF62" i="16"/>
  <c r="AG24" i="16"/>
  <c r="CG72" i="16"/>
  <c r="AH13" i="16"/>
  <c r="AG35" i="16"/>
  <c r="AH40" i="16"/>
  <c r="AH46" i="16"/>
  <c r="AG26" i="16"/>
  <c r="AH38" i="16"/>
  <c r="C13655" i="29"/>
  <c r="C13665" i="29"/>
  <c r="B13658" i="29"/>
  <c r="B13668" i="29"/>
  <c r="AG21" i="16"/>
  <c r="AG40" i="16"/>
  <c r="AH17" i="16"/>
  <c r="AG12" i="16"/>
  <c r="CG69" i="16"/>
  <c r="AG45" i="16"/>
  <c r="AG44" i="16"/>
  <c r="AG22" i="16"/>
  <c r="CF65" i="16"/>
  <c r="AG16" i="16"/>
  <c r="AG33" i="16"/>
  <c r="AG39" i="16"/>
  <c r="A13657" i="29"/>
  <c r="A13667" i="29"/>
  <c r="C9" i="14"/>
  <c r="D8" i="14"/>
  <c r="E8" i="14" s="1"/>
  <c r="F8" i="14" s="1"/>
  <c r="G8" i="14" s="1"/>
  <c r="H8" i="14" s="1"/>
  <c r="I8" i="14" s="1"/>
  <c r="J8" i="14" s="1"/>
  <c r="K8" i="14" s="1"/>
  <c r="L8" i="14" s="1"/>
  <c r="M8" i="14" s="1"/>
  <c r="N8" i="14" s="1"/>
  <c r="AG25" i="16"/>
  <c r="AG46" i="16"/>
  <c r="AH33" i="16"/>
  <c r="AG28" i="16"/>
  <c r="CG65" i="16"/>
  <c r="AH16" i="16"/>
  <c r="BE65" i="16"/>
  <c r="BF65" i="16" s="1"/>
  <c r="BB65" i="16" s="1"/>
  <c r="AH30" i="16"/>
  <c r="AG15" i="16"/>
  <c r="CG62" i="16"/>
  <c r="CG70" i="16"/>
  <c r="AH25" i="16"/>
  <c r="AG49" i="16"/>
  <c r="CF69" i="16"/>
  <c r="AG38" i="16"/>
  <c r="AG30" i="16"/>
  <c r="AG13" i="16"/>
  <c r="BE70" i="16"/>
  <c r="BF70" i="16" s="1"/>
  <c r="J70" i="16" s="1"/>
  <c r="AH53" i="16"/>
  <c r="CF63" i="16"/>
  <c r="AT39" i="5"/>
  <c r="AH27" i="16"/>
  <c r="BE66" i="16"/>
  <c r="BF66" i="16" s="1"/>
  <c r="BB66" i="16" s="1"/>
  <c r="AG20" i="16"/>
  <c r="AG31" i="16"/>
  <c r="AG27" i="16"/>
  <c r="BE63" i="16"/>
  <c r="BF63" i="16" s="1"/>
  <c r="J63" i="16" s="1"/>
  <c r="AH50" i="16"/>
  <c r="AH52" i="16"/>
  <c r="AG48" i="16"/>
  <c r="AI51" i="6"/>
  <c r="AH15" i="16"/>
  <c r="BE64" i="16"/>
  <c r="BF64" i="16" s="1"/>
  <c r="J64" i="16" s="1"/>
  <c r="CG63" i="16"/>
  <c r="AH39" i="16"/>
  <c r="AG43" i="16"/>
  <c r="AH44" i="16"/>
  <c r="D223" i="6"/>
  <c r="G222" i="6" s="1"/>
  <c r="O42" i="6" s="1"/>
  <c r="AH42" i="16"/>
  <c r="AG18" i="16"/>
  <c r="AH45" i="16"/>
  <c r="AH43" i="16"/>
  <c r="AG41" i="16"/>
  <c r="AG14" i="16"/>
  <c r="BE69" i="16"/>
  <c r="BF69" i="16" s="1"/>
  <c r="CG68" i="16"/>
  <c r="AH36" i="16"/>
  <c r="AG37" i="16"/>
  <c r="CG71" i="16"/>
  <c r="AG53" i="16"/>
  <c r="AH31" i="16"/>
  <c r="AH32" i="16"/>
  <c r="AH47" i="16"/>
  <c r="AG71" i="16"/>
  <c r="G105" i="6"/>
  <c r="F18" i="22"/>
  <c r="G18" i="22" s="1"/>
  <c r="AI70" i="6"/>
  <c r="AF74" i="6"/>
  <c r="AE42" i="6" s="1"/>
  <c r="AF42" i="6" s="1"/>
  <c r="AI69" i="6" s="1"/>
  <c r="DF82" i="16"/>
  <c r="DF81" i="16"/>
  <c r="DF84" i="16"/>
  <c r="DF83" i="16"/>
  <c r="DF85" i="16"/>
  <c r="DF80" i="16"/>
  <c r="C13" i="6"/>
  <c r="A12" i="6"/>
  <c r="AF12" i="6"/>
  <c r="AG12" i="6"/>
  <c r="AC12" i="6"/>
  <c r="R53" i="6"/>
  <c r="R52" i="6"/>
  <c r="B23667" i="29"/>
  <c r="B23657" i="29"/>
  <c r="G121" i="6"/>
  <c r="H121" i="6"/>
  <c r="D13657" i="29"/>
  <c r="D13667" i="29"/>
  <c r="D3654" i="29"/>
  <c r="D3664" i="29"/>
  <c r="D23667" i="29"/>
  <c r="D23657" i="29"/>
  <c r="A28" i="22"/>
  <c r="C27" i="22"/>
  <c r="F27" i="22" s="1"/>
  <c r="BX41" i="6" l="1"/>
  <c r="BX43" i="6"/>
  <c r="O13" i="6"/>
  <c r="E41" i="41"/>
  <c r="AQ39" i="5"/>
  <c r="F38" i="6"/>
  <c r="L38" i="6" s="1"/>
  <c r="BB62" i="16"/>
  <c r="BB68" i="16"/>
  <c r="J71" i="16"/>
  <c r="J67" i="16"/>
  <c r="J73" i="16"/>
  <c r="C23656" i="29"/>
  <c r="C23666" i="29"/>
  <c r="BB72" i="16"/>
  <c r="J65" i="16"/>
  <c r="J66" i="16"/>
  <c r="BB70" i="16"/>
  <c r="AP40" i="5"/>
  <c r="H222" i="6"/>
  <c r="Q42" i="6" s="1"/>
  <c r="B13659" i="29"/>
  <c r="B13669" i="29"/>
  <c r="D9" i="14"/>
  <c r="E9" i="14" s="1"/>
  <c r="F9" i="14" s="1"/>
  <c r="G9" i="14" s="1"/>
  <c r="H9" i="14" s="1"/>
  <c r="I9" i="14" s="1"/>
  <c r="J9" i="14" s="1"/>
  <c r="K9" i="14" s="1"/>
  <c r="L9" i="14" s="1"/>
  <c r="M9" i="14" s="1"/>
  <c r="N9" i="14" s="1"/>
  <c r="C10" i="14"/>
  <c r="A13658" i="29"/>
  <c r="A13668" i="29"/>
  <c r="C13656" i="29"/>
  <c r="C13666" i="29"/>
  <c r="BB63" i="16"/>
  <c r="AR39" i="5"/>
  <c r="AY39" i="5" s="1"/>
  <c r="AP39" i="5"/>
  <c r="AU40" i="5"/>
  <c r="BB40" i="5" s="1"/>
  <c r="AU39" i="5"/>
  <c r="BB39" i="5" s="1"/>
  <c r="AO39" i="5"/>
  <c r="AT40" i="5"/>
  <c r="BH40" i="5" s="1"/>
  <c r="BB64" i="16"/>
  <c r="J69" i="16"/>
  <c r="BB69" i="16"/>
  <c r="AC13" i="6"/>
  <c r="AF13" i="6"/>
  <c r="C14" i="6"/>
  <c r="AG13" i="6"/>
  <c r="A13" i="6"/>
  <c r="AZ65" i="16"/>
  <c r="AZ70" i="16"/>
  <c r="AZ72" i="16"/>
  <c r="AZ64" i="16"/>
  <c r="AZ62" i="16"/>
  <c r="AZ63" i="16"/>
  <c r="AZ69" i="16"/>
  <c r="AZ68" i="16"/>
  <c r="AZ66" i="16"/>
  <c r="AZ73" i="16"/>
  <c r="AZ71" i="16"/>
  <c r="AZ67" i="16"/>
  <c r="BA39" i="5"/>
  <c r="BH39" i="5"/>
  <c r="AU41" i="5"/>
  <c r="BB41" i="5" s="1"/>
  <c r="D23668" i="29"/>
  <c r="D23658" i="29"/>
  <c r="D13668" i="29"/>
  <c r="D13658" i="29"/>
  <c r="B23658" i="29"/>
  <c r="B23668" i="29"/>
  <c r="C28" i="22"/>
  <c r="F28" i="22" s="1"/>
  <c r="A29" i="22"/>
  <c r="D3665" i="29"/>
  <c r="D3655" i="29"/>
  <c r="O14" i="6" l="1"/>
  <c r="AS39" i="5"/>
  <c r="BK39" i="5" s="1"/>
  <c r="E72" i="4"/>
  <c r="E74" i="4" s="1"/>
  <c r="E75" i="4" s="1"/>
  <c r="BP60" i="16" s="1"/>
  <c r="D237" i="6"/>
  <c r="Z73" i="16"/>
  <c r="Z84" i="16"/>
  <c r="Y48" i="16"/>
  <c r="Y45" i="16"/>
  <c r="Z49" i="16"/>
  <c r="Y62" i="16"/>
  <c r="Z33" i="16"/>
  <c r="Z22" i="16"/>
  <c r="Y19" i="16"/>
  <c r="Y41" i="16"/>
  <c r="Z26" i="16"/>
  <c r="Z48" i="16"/>
  <c r="Z12" i="16"/>
  <c r="Z25" i="16"/>
  <c r="Y71" i="16"/>
  <c r="Z19" i="16"/>
  <c r="Y34" i="16"/>
  <c r="Z15" i="16"/>
  <c r="Z32" i="16"/>
  <c r="Y50" i="16"/>
  <c r="Y79" i="16"/>
  <c r="Y28" i="16"/>
  <c r="Z74" i="16"/>
  <c r="Z80" i="16"/>
  <c r="Z50" i="16"/>
  <c r="Y64" i="16"/>
  <c r="Z14" i="16"/>
  <c r="Y83" i="16"/>
  <c r="Z24" i="16"/>
  <c r="Y17" i="16"/>
  <c r="Y75" i="16"/>
  <c r="Y81" i="16"/>
  <c r="Z42" i="16"/>
  <c r="Z71" i="16"/>
  <c r="Z70" i="16"/>
  <c r="Z45" i="16"/>
  <c r="Y78" i="16"/>
  <c r="Y70" i="16"/>
  <c r="Y37" i="16"/>
  <c r="Z36" i="16"/>
  <c r="Z68" i="16"/>
  <c r="Z82" i="16"/>
  <c r="Y53" i="16"/>
  <c r="Y30" i="16"/>
  <c r="Y32" i="16"/>
  <c r="Z31" i="16"/>
  <c r="Z20" i="16"/>
  <c r="Y85" i="16"/>
  <c r="Y14" i="16"/>
  <c r="Z85" i="16"/>
  <c r="Z65" i="16"/>
  <c r="Z69" i="16"/>
  <c r="Z67" i="16"/>
  <c r="Y35" i="16"/>
  <c r="Z37" i="16"/>
  <c r="Z62" i="16"/>
  <c r="Y80" i="16"/>
  <c r="Y26" i="16"/>
  <c r="Z23" i="16"/>
  <c r="Y39" i="16"/>
  <c r="Z44" i="16"/>
  <c r="Z64" i="16"/>
  <c r="Y15" i="16"/>
  <c r="Y67" i="16"/>
  <c r="Z52" i="16"/>
  <c r="Z29" i="16"/>
  <c r="Z18" i="16"/>
  <c r="Y42" i="16"/>
  <c r="Z27" i="16"/>
  <c r="Z17" i="16"/>
  <c r="Y68" i="16"/>
  <c r="Y21" i="16"/>
  <c r="Y16" i="16"/>
  <c r="Y22" i="16"/>
  <c r="Z13" i="16"/>
  <c r="Y69" i="16"/>
  <c r="Y38" i="16"/>
  <c r="Y51" i="16"/>
  <c r="Y73" i="16"/>
  <c r="Z81" i="16"/>
  <c r="Y12" i="16"/>
  <c r="Y31" i="16"/>
  <c r="Y76" i="16"/>
  <c r="Z75" i="16"/>
  <c r="Y84" i="16"/>
  <c r="Z63" i="16"/>
  <c r="Y36" i="16"/>
  <c r="Z46" i="16"/>
  <c r="Y33" i="16"/>
  <c r="Y44" i="16"/>
  <c r="Y40" i="16"/>
  <c r="Z38" i="16"/>
  <c r="Z16" i="16"/>
  <c r="Z30" i="16"/>
  <c r="Y49" i="16"/>
  <c r="Z39" i="16"/>
  <c r="Y77" i="16"/>
  <c r="Z83" i="16"/>
  <c r="Y18" i="16"/>
  <c r="Y27" i="16"/>
  <c r="Y63" i="16"/>
  <c r="Z66" i="16"/>
  <c r="Y46" i="16"/>
  <c r="Y72" i="16"/>
  <c r="Y13" i="16"/>
  <c r="Z51" i="16"/>
  <c r="Z76" i="16"/>
  <c r="Z72" i="16"/>
  <c r="Y29" i="16"/>
  <c r="Z43" i="16"/>
  <c r="Y65" i="16"/>
  <c r="Y66" i="16"/>
  <c r="Y74" i="16"/>
  <c r="Y43" i="16"/>
  <c r="Z53" i="16"/>
  <c r="Y82" i="16"/>
  <c r="Y20" i="16"/>
  <c r="Z77" i="16"/>
  <c r="Y47" i="16"/>
  <c r="Y52" i="16"/>
  <c r="Z21" i="16"/>
  <c r="Z28" i="16"/>
  <c r="Y23" i="16"/>
  <c r="Z47" i="16"/>
  <c r="Y25" i="16"/>
  <c r="BJ39" i="5"/>
  <c r="AR40" i="5"/>
  <c r="AY40" i="5" s="1"/>
  <c r="C23657" i="29"/>
  <c r="C23667" i="29"/>
  <c r="AO40" i="5"/>
  <c r="AT41" i="5"/>
  <c r="BH41" i="5" s="1"/>
  <c r="AR41" i="5"/>
  <c r="A13669" i="29"/>
  <c r="A13659" i="29"/>
  <c r="B13660" i="29"/>
  <c r="B13670" i="29"/>
  <c r="C11" i="14"/>
  <c r="D10" i="14"/>
  <c r="E10" i="14" s="1"/>
  <c r="F10" i="14" s="1"/>
  <c r="G10" i="14" s="1"/>
  <c r="H10" i="14" s="1"/>
  <c r="I10" i="14" s="1"/>
  <c r="J10" i="14" s="1"/>
  <c r="K10" i="14" s="1"/>
  <c r="L10" i="14" s="1"/>
  <c r="M10" i="14" s="1"/>
  <c r="N10" i="14" s="1"/>
  <c r="C13657" i="29"/>
  <c r="C13667" i="29"/>
  <c r="BA40" i="5"/>
  <c r="AC14" i="6"/>
  <c r="C15" i="6"/>
  <c r="AF14" i="6"/>
  <c r="A14" i="6"/>
  <c r="AG14" i="6"/>
  <c r="AT42" i="5"/>
  <c r="AO41" i="5"/>
  <c r="AP41" i="5"/>
  <c r="D23659" i="29"/>
  <c r="D23669" i="29"/>
  <c r="D3656" i="29"/>
  <c r="D3666" i="29"/>
  <c r="C29" i="22"/>
  <c r="F29" i="22" s="1"/>
  <c r="A30" i="22"/>
  <c r="C30" i="22" s="1"/>
  <c r="F30" i="22" s="1"/>
  <c r="B23669" i="29"/>
  <c r="B23659" i="29"/>
  <c r="D13669" i="29"/>
  <c r="D13659" i="29"/>
  <c r="O15" i="6" l="1"/>
  <c r="AZ39" i="5"/>
  <c r="AQ40" i="5"/>
  <c r="AS40" i="5"/>
  <c r="BK40" i="5" s="1"/>
  <c r="BP58" i="16"/>
  <c r="BP59" i="16"/>
  <c r="BP61" i="16"/>
  <c r="G236" i="6"/>
  <c r="O38" i="6" s="1"/>
  <c r="H236" i="6"/>
  <c r="Q38" i="6" s="1"/>
  <c r="BJ40" i="5"/>
  <c r="HI38" i="5" s="1"/>
  <c r="AP42" i="5"/>
  <c r="C23658" i="29"/>
  <c r="C23668" i="29"/>
  <c r="BA41" i="5"/>
  <c r="C13658" i="29"/>
  <c r="C13668" i="29"/>
  <c r="B13661" i="29"/>
  <c r="B13671" i="29"/>
  <c r="B13672" i="29" s="1"/>
  <c r="B13673" i="29" s="1"/>
  <c r="B13674" i="29" s="1"/>
  <c r="B13675" i="29" s="1"/>
  <c r="B13676" i="29" s="1"/>
  <c r="B13677" i="29" s="1"/>
  <c r="B13678" i="29" s="1"/>
  <c r="B13679" i="29" s="1"/>
  <c r="B13680" i="29" s="1"/>
  <c r="B13681" i="29" s="1"/>
  <c r="B13682" i="29" s="1"/>
  <c r="B13683" i="29" s="1"/>
  <c r="B13684" i="29" s="1"/>
  <c r="B13685" i="29" s="1"/>
  <c r="B13686" i="29" s="1"/>
  <c r="B13687" i="29" s="1"/>
  <c r="B13688" i="29" s="1"/>
  <c r="B13689" i="29" s="1"/>
  <c r="B13690" i="29" s="1"/>
  <c r="B13691" i="29" s="1"/>
  <c r="B13692" i="29" s="1"/>
  <c r="B13693" i="29" s="1"/>
  <c r="B13694" i="29" s="1"/>
  <c r="B13695" i="29" s="1"/>
  <c r="B13696" i="29" s="1"/>
  <c r="B13697" i="29" s="1"/>
  <c r="B13698" i="29" s="1"/>
  <c r="B13699" i="29" s="1"/>
  <c r="B13700" i="29" s="1"/>
  <c r="B13701" i="29" s="1"/>
  <c r="B13702" i="29" s="1"/>
  <c r="B13703" i="29" s="1"/>
  <c r="B13704" i="29" s="1"/>
  <c r="B13705" i="29" s="1"/>
  <c r="B13706" i="29" s="1"/>
  <c r="B13707" i="29" s="1"/>
  <c r="B13708" i="29" s="1"/>
  <c r="B13709" i="29" s="1"/>
  <c r="B13710" i="29" s="1"/>
  <c r="B13711" i="29" s="1"/>
  <c r="B13712" i="29" s="1"/>
  <c r="B13713" i="29" s="1"/>
  <c r="B13714" i="29" s="1"/>
  <c r="B13715" i="29" s="1"/>
  <c r="B13716" i="29" s="1"/>
  <c r="B13717" i="29" s="1"/>
  <c r="B13718" i="29" s="1"/>
  <c r="B13719" i="29" s="1"/>
  <c r="B13720" i="29" s="1"/>
  <c r="B13721" i="29" s="1"/>
  <c r="B13722" i="29" s="1"/>
  <c r="B13723" i="29" s="1"/>
  <c r="B13724" i="29" s="1"/>
  <c r="B13725" i="29" s="1"/>
  <c r="B13726" i="29" s="1"/>
  <c r="B13727" i="29" s="1"/>
  <c r="B13728" i="29" s="1"/>
  <c r="B13729" i="29" s="1"/>
  <c r="B13730" i="29" s="1"/>
  <c r="B13731" i="29" s="1"/>
  <c r="B13732" i="29" s="1"/>
  <c r="B13733" i="29" s="1"/>
  <c r="B13734" i="29" s="1"/>
  <c r="B13735" i="29" s="1"/>
  <c r="B13736" i="29" s="1"/>
  <c r="B13737" i="29" s="1"/>
  <c r="B13738" i="29" s="1"/>
  <c r="B13739" i="29" s="1"/>
  <c r="B13740" i="29" s="1"/>
  <c r="B13741" i="29" s="1"/>
  <c r="B13742" i="29" s="1"/>
  <c r="B13743" i="29" s="1"/>
  <c r="B13744" i="29" s="1"/>
  <c r="B13745" i="29" s="1"/>
  <c r="B13746" i="29" s="1"/>
  <c r="B13747" i="29" s="1"/>
  <c r="B13748" i="29" s="1"/>
  <c r="B13749" i="29" s="1"/>
  <c r="B13750" i="29" s="1"/>
  <c r="B13751" i="29" s="1"/>
  <c r="B13752" i="29" s="1"/>
  <c r="B13753" i="29" s="1"/>
  <c r="B13754" i="29" s="1"/>
  <c r="B13755" i="29" s="1"/>
  <c r="B13756" i="29" s="1"/>
  <c r="B13757" i="29" s="1"/>
  <c r="B13758" i="29" s="1"/>
  <c r="B13759" i="29" s="1"/>
  <c r="B13760" i="29" s="1"/>
  <c r="B13761" i="29" s="1"/>
  <c r="B13762" i="29" s="1"/>
  <c r="B13763" i="29" s="1"/>
  <c r="B13764" i="29" s="1"/>
  <c r="B13765" i="29" s="1"/>
  <c r="B13766" i="29" s="1"/>
  <c r="B13767" i="29" s="1"/>
  <c r="B13768" i="29" s="1"/>
  <c r="B13769" i="29" s="1"/>
  <c r="B13770" i="29" s="1"/>
  <c r="B13771" i="29" s="1"/>
  <c r="B13772" i="29" s="1"/>
  <c r="B13773" i="29" s="1"/>
  <c r="B13774" i="29" s="1"/>
  <c r="B13775" i="29" s="1"/>
  <c r="B13776" i="29" s="1"/>
  <c r="B13777" i="29" s="1"/>
  <c r="B13778" i="29" s="1"/>
  <c r="B13779" i="29" s="1"/>
  <c r="B13780" i="29" s="1"/>
  <c r="B13781" i="29" s="1"/>
  <c r="B13782" i="29" s="1"/>
  <c r="B13783" i="29" s="1"/>
  <c r="B13784" i="29" s="1"/>
  <c r="B13785" i="29" s="1"/>
  <c r="B13786" i="29" s="1"/>
  <c r="B13787" i="29" s="1"/>
  <c r="B13788" i="29" s="1"/>
  <c r="B13789" i="29" s="1"/>
  <c r="B13790" i="29" s="1"/>
  <c r="B13791" i="29" s="1"/>
  <c r="B13792" i="29" s="1"/>
  <c r="B13793" i="29" s="1"/>
  <c r="B13794" i="29" s="1"/>
  <c r="B13795" i="29" s="1"/>
  <c r="B13796" i="29" s="1"/>
  <c r="B13797" i="29" s="1"/>
  <c r="B13798" i="29" s="1"/>
  <c r="B13799" i="29" s="1"/>
  <c r="B13800" i="29" s="1"/>
  <c r="B13801" i="29" s="1"/>
  <c r="B13802" i="29" s="1"/>
  <c r="B13803" i="29" s="1"/>
  <c r="B13804" i="29" s="1"/>
  <c r="B13805" i="29" s="1"/>
  <c r="B13806" i="29" s="1"/>
  <c r="B13807" i="29" s="1"/>
  <c r="B13808" i="29" s="1"/>
  <c r="B13809" i="29" s="1"/>
  <c r="B13810" i="29" s="1"/>
  <c r="B13811" i="29" s="1"/>
  <c r="B13812" i="29" s="1"/>
  <c r="B13813" i="29" s="1"/>
  <c r="B13814" i="29" s="1"/>
  <c r="B13815" i="29" s="1"/>
  <c r="B13816" i="29" s="1"/>
  <c r="B13817" i="29" s="1"/>
  <c r="B13818" i="29" s="1"/>
  <c r="B13819" i="29" s="1"/>
  <c r="B13820" i="29" s="1"/>
  <c r="B13821" i="29" s="1"/>
  <c r="B13822" i="29" s="1"/>
  <c r="B13823" i="29" s="1"/>
  <c r="B13824" i="29" s="1"/>
  <c r="B13825" i="29" s="1"/>
  <c r="B13826" i="29" s="1"/>
  <c r="B13827" i="29" s="1"/>
  <c r="B13828" i="29" s="1"/>
  <c r="B13829" i="29" s="1"/>
  <c r="B13830" i="29" s="1"/>
  <c r="B13831" i="29" s="1"/>
  <c r="B13832" i="29" s="1"/>
  <c r="B13833" i="29" s="1"/>
  <c r="B13834" i="29" s="1"/>
  <c r="B13835" i="29" s="1"/>
  <c r="B13836" i="29" s="1"/>
  <c r="B13837" i="29" s="1"/>
  <c r="B13838" i="29" s="1"/>
  <c r="B13839" i="29" s="1"/>
  <c r="B13840" i="29" s="1"/>
  <c r="B13841" i="29" s="1"/>
  <c r="B13842" i="29" s="1"/>
  <c r="B13843" i="29" s="1"/>
  <c r="B13844" i="29" s="1"/>
  <c r="B13845" i="29" s="1"/>
  <c r="B13846" i="29" s="1"/>
  <c r="B13847" i="29" s="1"/>
  <c r="B13848" i="29" s="1"/>
  <c r="B13849" i="29" s="1"/>
  <c r="B13850" i="29" s="1"/>
  <c r="B13851" i="29" s="1"/>
  <c r="B13852" i="29" s="1"/>
  <c r="B13853" i="29" s="1"/>
  <c r="B13854" i="29" s="1"/>
  <c r="B13855" i="29" s="1"/>
  <c r="B13856" i="29" s="1"/>
  <c r="B13857" i="29" s="1"/>
  <c r="B13858" i="29" s="1"/>
  <c r="B13859" i="29" s="1"/>
  <c r="B13860" i="29" s="1"/>
  <c r="B13861" i="29" s="1"/>
  <c r="B13862" i="29" s="1"/>
  <c r="B13863" i="29" s="1"/>
  <c r="B13864" i="29" s="1"/>
  <c r="B13865" i="29" s="1"/>
  <c r="B13866" i="29" s="1"/>
  <c r="B13867" i="29" s="1"/>
  <c r="B13868" i="29" s="1"/>
  <c r="B13869" i="29" s="1"/>
  <c r="B13870" i="29" s="1"/>
  <c r="B13871" i="29" s="1"/>
  <c r="B13872" i="29" s="1"/>
  <c r="B13873" i="29" s="1"/>
  <c r="B13874" i="29" s="1"/>
  <c r="B13875" i="29" s="1"/>
  <c r="B13876" i="29" s="1"/>
  <c r="B13877" i="29" s="1"/>
  <c r="B13878" i="29" s="1"/>
  <c r="B13879" i="29" s="1"/>
  <c r="B13880" i="29" s="1"/>
  <c r="B13881" i="29" s="1"/>
  <c r="B13882" i="29" s="1"/>
  <c r="B13883" i="29" s="1"/>
  <c r="B13884" i="29" s="1"/>
  <c r="B13885" i="29" s="1"/>
  <c r="B13886" i="29" s="1"/>
  <c r="B13887" i="29" s="1"/>
  <c r="B13888" i="29" s="1"/>
  <c r="B13889" i="29" s="1"/>
  <c r="B13890" i="29" s="1"/>
  <c r="B13891" i="29" s="1"/>
  <c r="B13892" i="29" s="1"/>
  <c r="B13893" i="29" s="1"/>
  <c r="A13660" i="29"/>
  <c r="A13670" i="29"/>
  <c r="D11" i="14"/>
  <c r="E11" i="14" s="1"/>
  <c r="F11" i="14" s="1"/>
  <c r="G11" i="14" s="1"/>
  <c r="H11" i="14" s="1"/>
  <c r="I11" i="14" s="1"/>
  <c r="J11" i="14" s="1"/>
  <c r="K11" i="14" s="1"/>
  <c r="L11" i="14" s="1"/>
  <c r="M11" i="14" s="1"/>
  <c r="N11" i="14" s="1"/>
  <c r="C12" i="14"/>
  <c r="AO42" i="5"/>
  <c r="AU42" i="5"/>
  <c r="BB42" i="5" s="1"/>
  <c r="AC15" i="6"/>
  <c r="AF15" i="6"/>
  <c r="C16" i="6"/>
  <c r="A15" i="6"/>
  <c r="AG15" i="6"/>
  <c r="BA42" i="5"/>
  <c r="BH42" i="5"/>
  <c r="BJ41" i="5"/>
  <c r="AY41" i="5"/>
  <c r="AR42" i="5"/>
  <c r="AP43" i="5"/>
  <c r="D23660" i="29"/>
  <c r="D23670" i="29"/>
  <c r="D3667" i="29"/>
  <c r="D3657" i="29"/>
  <c r="D3668" i="29" s="1"/>
  <c r="D13660" i="29"/>
  <c r="D13670" i="29"/>
  <c r="B23660" i="29"/>
  <c r="B23670" i="29"/>
  <c r="O16" i="6" l="1"/>
  <c r="AZ40" i="5"/>
  <c r="C23669" i="29"/>
  <c r="C23659" i="29"/>
  <c r="A13661" i="29"/>
  <c r="A13671" i="29"/>
  <c r="A13672" i="29" s="1"/>
  <c r="A13673" i="29" s="1"/>
  <c r="A13674" i="29" s="1"/>
  <c r="A13675" i="29" s="1"/>
  <c r="A13676" i="29" s="1"/>
  <c r="A13677" i="29" s="1"/>
  <c r="A13678" i="29" s="1"/>
  <c r="A13679" i="29" s="1"/>
  <c r="A13680" i="29" s="1"/>
  <c r="A13681" i="29" s="1"/>
  <c r="A13682" i="29" s="1"/>
  <c r="A13683" i="29" s="1"/>
  <c r="A13684" i="29" s="1"/>
  <c r="A13685" i="29" s="1"/>
  <c r="A13686" i="29" s="1"/>
  <c r="A13687" i="29" s="1"/>
  <c r="A13688" i="29" s="1"/>
  <c r="A13689" i="29" s="1"/>
  <c r="A13690" i="29" s="1"/>
  <c r="A13691" i="29" s="1"/>
  <c r="A13692" i="29" s="1"/>
  <c r="A13693" i="29" s="1"/>
  <c r="A13694" i="29" s="1"/>
  <c r="A13695" i="29" s="1"/>
  <c r="A13696" i="29" s="1"/>
  <c r="A13697" i="29" s="1"/>
  <c r="A13698" i="29" s="1"/>
  <c r="A13699" i="29" s="1"/>
  <c r="A13700" i="29" s="1"/>
  <c r="A13701" i="29" s="1"/>
  <c r="A13702" i="29" s="1"/>
  <c r="A13703" i="29" s="1"/>
  <c r="A13704" i="29" s="1"/>
  <c r="A13705" i="29" s="1"/>
  <c r="A13706" i="29" s="1"/>
  <c r="A13707" i="29" s="1"/>
  <c r="A13708" i="29" s="1"/>
  <c r="A13709" i="29" s="1"/>
  <c r="A13710" i="29" s="1"/>
  <c r="A13711" i="29" s="1"/>
  <c r="A13712" i="29" s="1"/>
  <c r="A13713" i="29" s="1"/>
  <c r="A13714" i="29" s="1"/>
  <c r="A13715" i="29" s="1"/>
  <c r="A13716" i="29" s="1"/>
  <c r="A13717" i="29" s="1"/>
  <c r="A13718" i="29" s="1"/>
  <c r="A13719" i="29" s="1"/>
  <c r="A13720" i="29" s="1"/>
  <c r="A13721" i="29" s="1"/>
  <c r="A13722" i="29" s="1"/>
  <c r="A13723" i="29" s="1"/>
  <c r="A13724" i="29" s="1"/>
  <c r="A13725" i="29" s="1"/>
  <c r="A13726" i="29" s="1"/>
  <c r="A13727" i="29" s="1"/>
  <c r="A13728" i="29" s="1"/>
  <c r="A13729" i="29" s="1"/>
  <c r="A13730" i="29" s="1"/>
  <c r="A13731" i="29" s="1"/>
  <c r="A13732" i="29" s="1"/>
  <c r="A13733" i="29" s="1"/>
  <c r="A13734" i="29" s="1"/>
  <c r="A13735" i="29" s="1"/>
  <c r="A13736" i="29" s="1"/>
  <c r="A13737" i="29" s="1"/>
  <c r="A13738" i="29" s="1"/>
  <c r="A13739" i="29" s="1"/>
  <c r="A13740" i="29" s="1"/>
  <c r="A13741" i="29" s="1"/>
  <c r="A13742" i="29" s="1"/>
  <c r="A13743" i="29" s="1"/>
  <c r="A13744" i="29" s="1"/>
  <c r="A13745" i="29" s="1"/>
  <c r="A13746" i="29" s="1"/>
  <c r="A13747" i="29" s="1"/>
  <c r="A13748" i="29" s="1"/>
  <c r="A13749" i="29" s="1"/>
  <c r="A13750" i="29" s="1"/>
  <c r="A13751" i="29" s="1"/>
  <c r="A13752" i="29" s="1"/>
  <c r="A13753" i="29" s="1"/>
  <c r="A13754" i="29" s="1"/>
  <c r="A13755" i="29" s="1"/>
  <c r="A13756" i="29" s="1"/>
  <c r="A13757" i="29" s="1"/>
  <c r="A13758" i="29" s="1"/>
  <c r="A13759" i="29" s="1"/>
  <c r="A13760" i="29" s="1"/>
  <c r="A13761" i="29" s="1"/>
  <c r="A13762" i="29" s="1"/>
  <c r="A13763" i="29" s="1"/>
  <c r="A13764" i="29" s="1"/>
  <c r="A13765" i="29" s="1"/>
  <c r="A13766" i="29" s="1"/>
  <c r="A13767" i="29" s="1"/>
  <c r="A13768" i="29" s="1"/>
  <c r="A13769" i="29" s="1"/>
  <c r="A13770" i="29" s="1"/>
  <c r="A13771" i="29" s="1"/>
  <c r="A13772" i="29" s="1"/>
  <c r="A13773" i="29" s="1"/>
  <c r="A13774" i="29" s="1"/>
  <c r="A13775" i="29" s="1"/>
  <c r="A13776" i="29" s="1"/>
  <c r="A13777" i="29" s="1"/>
  <c r="A13778" i="29" s="1"/>
  <c r="A13779" i="29" s="1"/>
  <c r="A13780" i="29" s="1"/>
  <c r="A13781" i="29" s="1"/>
  <c r="A13782" i="29" s="1"/>
  <c r="A13783" i="29" s="1"/>
  <c r="A13784" i="29" s="1"/>
  <c r="A13785" i="29" s="1"/>
  <c r="A13786" i="29" s="1"/>
  <c r="A13787" i="29" s="1"/>
  <c r="A13788" i="29" s="1"/>
  <c r="A13789" i="29" s="1"/>
  <c r="A13790" i="29" s="1"/>
  <c r="A13791" i="29" s="1"/>
  <c r="A13792" i="29" s="1"/>
  <c r="A13793" i="29" s="1"/>
  <c r="A13794" i="29" s="1"/>
  <c r="A13795" i="29" s="1"/>
  <c r="A13796" i="29" s="1"/>
  <c r="A13797" i="29" s="1"/>
  <c r="A13798" i="29" s="1"/>
  <c r="A13799" i="29" s="1"/>
  <c r="A13800" i="29" s="1"/>
  <c r="A13801" i="29" s="1"/>
  <c r="A13802" i="29" s="1"/>
  <c r="A13803" i="29" s="1"/>
  <c r="A13804" i="29" s="1"/>
  <c r="A13805" i="29" s="1"/>
  <c r="A13806" i="29" s="1"/>
  <c r="A13807" i="29" s="1"/>
  <c r="A13808" i="29" s="1"/>
  <c r="A13809" i="29" s="1"/>
  <c r="A13810" i="29" s="1"/>
  <c r="A13811" i="29" s="1"/>
  <c r="A13812" i="29" s="1"/>
  <c r="A13813" i="29" s="1"/>
  <c r="A13814" i="29" s="1"/>
  <c r="A13815" i="29" s="1"/>
  <c r="A13816" i="29" s="1"/>
  <c r="A13817" i="29" s="1"/>
  <c r="A13818" i="29" s="1"/>
  <c r="A13819" i="29" s="1"/>
  <c r="A13820" i="29" s="1"/>
  <c r="A13821" i="29" s="1"/>
  <c r="A13822" i="29" s="1"/>
  <c r="A13823" i="29" s="1"/>
  <c r="A13824" i="29" s="1"/>
  <c r="A13825" i="29" s="1"/>
  <c r="A13826" i="29" s="1"/>
  <c r="A13827" i="29" s="1"/>
  <c r="A13828" i="29" s="1"/>
  <c r="A13829" i="29" s="1"/>
  <c r="A13830" i="29" s="1"/>
  <c r="A13831" i="29" s="1"/>
  <c r="A13832" i="29" s="1"/>
  <c r="A13833" i="29" s="1"/>
  <c r="A13834" i="29" s="1"/>
  <c r="A13835" i="29" s="1"/>
  <c r="A13836" i="29" s="1"/>
  <c r="A13837" i="29" s="1"/>
  <c r="A13838" i="29" s="1"/>
  <c r="A13839" i="29" s="1"/>
  <c r="A13840" i="29" s="1"/>
  <c r="A13841" i="29" s="1"/>
  <c r="A13842" i="29" s="1"/>
  <c r="A13843" i="29" s="1"/>
  <c r="A13844" i="29" s="1"/>
  <c r="A13845" i="29" s="1"/>
  <c r="A13846" i="29" s="1"/>
  <c r="A13847" i="29" s="1"/>
  <c r="A13848" i="29" s="1"/>
  <c r="A13849" i="29" s="1"/>
  <c r="A13850" i="29" s="1"/>
  <c r="A13851" i="29" s="1"/>
  <c r="A13852" i="29" s="1"/>
  <c r="A13853" i="29" s="1"/>
  <c r="A13854" i="29" s="1"/>
  <c r="A13855" i="29" s="1"/>
  <c r="A13856" i="29" s="1"/>
  <c r="A13857" i="29" s="1"/>
  <c r="A13858" i="29" s="1"/>
  <c r="A13859" i="29" s="1"/>
  <c r="A13860" i="29" s="1"/>
  <c r="A13861" i="29" s="1"/>
  <c r="A13862" i="29" s="1"/>
  <c r="A13863" i="29" s="1"/>
  <c r="A13864" i="29" s="1"/>
  <c r="A13865" i="29" s="1"/>
  <c r="A13866" i="29" s="1"/>
  <c r="A13867" i="29" s="1"/>
  <c r="A13868" i="29" s="1"/>
  <c r="A13869" i="29" s="1"/>
  <c r="A13870" i="29" s="1"/>
  <c r="A13871" i="29" s="1"/>
  <c r="A13872" i="29" s="1"/>
  <c r="A13873" i="29" s="1"/>
  <c r="A13874" i="29" s="1"/>
  <c r="A13875" i="29" s="1"/>
  <c r="A13876" i="29" s="1"/>
  <c r="A13877" i="29" s="1"/>
  <c r="A13878" i="29" s="1"/>
  <c r="A13879" i="29" s="1"/>
  <c r="A13880" i="29" s="1"/>
  <c r="A13881" i="29" s="1"/>
  <c r="A13882" i="29" s="1"/>
  <c r="A13883" i="29" s="1"/>
  <c r="A13884" i="29" s="1"/>
  <c r="A13885" i="29" s="1"/>
  <c r="A13886" i="29" s="1"/>
  <c r="A13887" i="29" s="1"/>
  <c r="A13888" i="29" s="1"/>
  <c r="A13889" i="29" s="1"/>
  <c r="A13890" i="29" s="1"/>
  <c r="A13891" i="29" s="1"/>
  <c r="A13892" i="29" s="1"/>
  <c r="A13893" i="29" s="1"/>
  <c r="A13894" i="29" s="1"/>
  <c r="A13895" i="29" s="1"/>
  <c r="A13896" i="29" s="1"/>
  <c r="A13897" i="29" s="1"/>
  <c r="A13898" i="29" s="1"/>
  <c r="A13899" i="29" s="1"/>
  <c r="A13900" i="29" s="1"/>
  <c r="A13901" i="29" s="1"/>
  <c r="A13902" i="29" s="1"/>
  <c r="A13903" i="29" s="1"/>
  <c r="A13904" i="29" s="1"/>
  <c r="A13905" i="29" s="1"/>
  <c r="A13906" i="29" s="1"/>
  <c r="A13907" i="29" s="1"/>
  <c r="A13908" i="29" s="1"/>
  <c r="A13909" i="29" s="1"/>
  <c r="A13910" i="29" s="1"/>
  <c r="A13911" i="29" s="1"/>
  <c r="A13912" i="29" s="1"/>
  <c r="A13913" i="29" s="1"/>
  <c r="A13914" i="29" s="1"/>
  <c r="A13915" i="29" s="1"/>
  <c r="A13916" i="29" s="1"/>
  <c r="A13917" i="29" s="1"/>
  <c r="A13918" i="29" s="1"/>
  <c r="A13919" i="29" s="1"/>
  <c r="A13920" i="29" s="1"/>
  <c r="A13921" i="29" s="1"/>
  <c r="A13922" i="29" s="1"/>
  <c r="A13923" i="29" s="1"/>
  <c r="A13924" i="29" s="1"/>
  <c r="A13925" i="29" s="1"/>
  <c r="A13926" i="29" s="1"/>
  <c r="A13927" i="29" s="1"/>
  <c r="A13928" i="29" s="1"/>
  <c r="A13929" i="29" s="1"/>
  <c r="A13930" i="29" s="1"/>
  <c r="A13931" i="29" s="1"/>
  <c r="A13932" i="29" s="1"/>
  <c r="A13933" i="29" s="1"/>
  <c r="A13934" i="29" s="1"/>
  <c r="A13935" i="29" s="1"/>
  <c r="A13936" i="29" s="1"/>
  <c r="A13937" i="29" s="1"/>
  <c r="A13938" i="29" s="1"/>
  <c r="A13939" i="29" s="1"/>
  <c r="A13940" i="29" s="1"/>
  <c r="A13941" i="29" s="1"/>
  <c r="A13942" i="29" s="1"/>
  <c r="A13943" i="29" s="1"/>
  <c r="A13944" i="29" s="1"/>
  <c r="A13945" i="29" s="1"/>
  <c r="A13946" i="29" s="1"/>
  <c r="A13947" i="29" s="1"/>
  <c r="A13948" i="29" s="1"/>
  <c r="A13949" i="29" s="1"/>
  <c r="A13950" i="29" s="1"/>
  <c r="A13951" i="29" s="1"/>
  <c r="A13952" i="29" s="1"/>
  <c r="A13953" i="29" s="1"/>
  <c r="A13954" i="29" s="1"/>
  <c r="A13955" i="29" s="1"/>
  <c r="A13956" i="29" s="1"/>
  <c r="A13957" i="29" s="1"/>
  <c r="A13958" i="29" s="1"/>
  <c r="A13959" i="29" s="1"/>
  <c r="A13960" i="29" s="1"/>
  <c r="A13961" i="29" s="1"/>
  <c r="A13962" i="29" s="1"/>
  <c r="A13963" i="29" s="1"/>
  <c r="A13964" i="29" s="1"/>
  <c r="A13965" i="29" s="1"/>
  <c r="A13966" i="29" s="1"/>
  <c r="A13967" i="29" s="1"/>
  <c r="A13968" i="29" s="1"/>
  <c r="A13969" i="29" s="1"/>
  <c r="A13970" i="29" s="1"/>
  <c r="A13971" i="29" s="1"/>
  <c r="A13972" i="29" s="1"/>
  <c r="A13973" i="29" s="1"/>
  <c r="A13974" i="29" s="1"/>
  <c r="A13975" i="29" s="1"/>
  <c r="A13976" i="29" s="1"/>
  <c r="A13977" i="29" s="1"/>
  <c r="A13978" i="29" s="1"/>
  <c r="A13979" i="29" s="1"/>
  <c r="A13980" i="29" s="1"/>
  <c r="A13981" i="29" s="1"/>
  <c r="A13982" i="29" s="1"/>
  <c r="A13983" i="29" s="1"/>
  <c r="A13984" i="29" s="1"/>
  <c r="A13985" i="29" s="1"/>
  <c r="A13986" i="29" s="1"/>
  <c r="A13987" i="29" s="1"/>
  <c r="A13988" i="29" s="1"/>
  <c r="A13989" i="29" s="1"/>
  <c r="A13990" i="29" s="1"/>
  <c r="A13991" i="29" s="1"/>
  <c r="A13992" i="29" s="1"/>
  <c r="A13993" i="29" s="1"/>
  <c r="A13994" i="29" s="1"/>
  <c r="A13995" i="29" s="1"/>
  <c r="A13996" i="29" s="1"/>
  <c r="A13997" i="29" s="1"/>
  <c r="A13998" i="29" s="1"/>
  <c r="A13999" i="29" s="1"/>
  <c r="A14000" i="29" s="1"/>
  <c r="A14001" i="29" s="1"/>
  <c r="A14002" i="29" s="1"/>
  <c r="A14003" i="29" s="1"/>
  <c r="A14004" i="29" s="1"/>
  <c r="A14005" i="29" s="1"/>
  <c r="A14006" i="29" s="1"/>
  <c r="A14007" i="29" s="1"/>
  <c r="A14008" i="29" s="1"/>
  <c r="A14009" i="29" s="1"/>
  <c r="A14010" i="29" s="1"/>
  <c r="A14011" i="29" s="1"/>
  <c r="A14012" i="29" s="1"/>
  <c r="A14013" i="29" s="1"/>
  <c r="A14014" i="29" s="1"/>
  <c r="A14015" i="29" s="1"/>
  <c r="A14016" i="29" s="1"/>
  <c r="A14017" i="29" s="1"/>
  <c r="A14018" i="29" s="1"/>
  <c r="A14019" i="29" s="1"/>
  <c r="A14020" i="29" s="1"/>
  <c r="A14021" i="29" s="1"/>
  <c r="A14022" i="29" s="1"/>
  <c r="A14023" i="29" s="1"/>
  <c r="A14024" i="29" s="1"/>
  <c r="A14025" i="29" s="1"/>
  <c r="A14026" i="29" s="1"/>
  <c r="A14027" i="29" s="1"/>
  <c r="A14028" i="29" s="1"/>
  <c r="A14029" i="29" s="1"/>
  <c r="A14030" i="29" s="1"/>
  <c r="A14031" i="29" s="1"/>
  <c r="A14032" i="29" s="1"/>
  <c r="A14033" i="29" s="1"/>
  <c r="A14034" i="29" s="1"/>
  <c r="A14035" i="29" s="1"/>
  <c r="A14036" i="29" s="1"/>
  <c r="A14037" i="29" s="1"/>
  <c r="A14038" i="29" s="1"/>
  <c r="A14039" i="29" s="1"/>
  <c r="A14040" i="29" s="1"/>
  <c r="A14041" i="29" s="1"/>
  <c r="A14042" i="29" s="1"/>
  <c r="A14043" i="29" s="1"/>
  <c r="A14044" i="29" s="1"/>
  <c r="A14045" i="29" s="1"/>
  <c r="A14046" i="29" s="1"/>
  <c r="A14047" i="29" s="1"/>
  <c r="A14048" i="29" s="1"/>
  <c r="A14049" i="29" s="1"/>
  <c r="A14050" i="29" s="1"/>
  <c r="A14051" i="29" s="1"/>
  <c r="A14052" i="29" s="1"/>
  <c r="A14053" i="29" s="1"/>
  <c r="A14054" i="29" s="1"/>
  <c r="A14055" i="29" s="1"/>
  <c r="A14056" i="29" s="1"/>
  <c r="A14057" i="29" s="1"/>
  <c r="A14058" i="29" s="1"/>
  <c r="A14059" i="29" s="1"/>
  <c r="A14060" i="29" s="1"/>
  <c r="A14061" i="29" s="1"/>
  <c r="A14062" i="29" s="1"/>
  <c r="A14063" i="29" s="1"/>
  <c r="A14064" i="29" s="1"/>
  <c r="A14065" i="29" s="1"/>
  <c r="A14066" i="29" s="1"/>
  <c r="A14067" i="29" s="1"/>
  <c r="A14068" i="29" s="1"/>
  <c r="A14069" i="29" s="1"/>
  <c r="A14070" i="29" s="1"/>
  <c r="A14071" i="29" s="1"/>
  <c r="A14072" i="29" s="1"/>
  <c r="A14073" i="29" s="1"/>
  <c r="A14074" i="29" s="1"/>
  <c r="A14075" i="29" s="1"/>
  <c r="A14076" i="29" s="1"/>
  <c r="A14077" i="29" s="1"/>
  <c r="A14078" i="29" s="1"/>
  <c r="A14079" i="29" s="1"/>
  <c r="A14080" i="29" s="1"/>
  <c r="A14081" i="29" s="1"/>
  <c r="A14082" i="29" s="1"/>
  <c r="A14083" i="29" s="1"/>
  <c r="A14084" i="29" s="1"/>
  <c r="A14085" i="29" s="1"/>
  <c r="A14086" i="29" s="1"/>
  <c r="A14087" i="29" s="1"/>
  <c r="A14088" i="29" s="1"/>
  <c r="A14089" i="29" s="1"/>
  <c r="A14090" i="29" s="1"/>
  <c r="A14091" i="29" s="1"/>
  <c r="A14092" i="29" s="1"/>
  <c r="A14093" i="29" s="1"/>
  <c r="A14094" i="29" s="1"/>
  <c r="A14095" i="29" s="1"/>
  <c r="A14096" i="29" s="1"/>
  <c r="A14097" i="29" s="1"/>
  <c r="A14098" i="29" s="1"/>
  <c r="A14099" i="29" s="1"/>
  <c r="A14100" i="29" s="1"/>
  <c r="A14101" i="29" s="1"/>
  <c r="A14102" i="29" s="1"/>
  <c r="A14103" i="29" s="1"/>
  <c r="A14104" i="29" s="1"/>
  <c r="A14105" i="29" s="1"/>
  <c r="A14106" i="29" s="1"/>
  <c r="A14107" i="29" s="1"/>
  <c r="A14108" i="29" s="1"/>
  <c r="A14109" i="29" s="1"/>
  <c r="A14110" i="29" s="1"/>
  <c r="A14111" i="29" s="1"/>
  <c r="A14112" i="29" s="1"/>
  <c r="A14113" i="29" s="1"/>
  <c r="A14114" i="29" s="1"/>
  <c r="A14115" i="29" s="1"/>
  <c r="A14116" i="29" s="1"/>
  <c r="A14117" i="29" s="1"/>
  <c r="A14118" i="29" s="1"/>
  <c r="A14119" i="29" s="1"/>
  <c r="A14120" i="29" s="1"/>
  <c r="A14121" i="29" s="1"/>
  <c r="A14122" i="29" s="1"/>
  <c r="A14123" i="29" s="1"/>
  <c r="A14124" i="29" s="1"/>
  <c r="A14125" i="29" s="1"/>
  <c r="A14126" i="29" s="1"/>
  <c r="A14127" i="29" s="1"/>
  <c r="A14128" i="29" s="1"/>
  <c r="A14129" i="29" s="1"/>
  <c r="A14130" i="29" s="1"/>
  <c r="A14131" i="29" s="1"/>
  <c r="A14132" i="29" s="1"/>
  <c r="A14133" i="29" s="1"/>
  <c r="A14134" i="29" s="1"/>
  <c r="A14135" i="29" s="1"/>
  <c r="A14136" i="29" s="1"/>
  <c r="A14137" i="29" s="1"/>
  <c r="A14138" i="29" s="1"/>
  <c r="A14139" i="29" s="1"/>
  <c r="A14140" i="29" s="1"/>
  <c r="A14141" i="29" s="1"/>
  <c r="A14142" i="29" s="1"/>
  <c r="A14143" i="29" s="1"/>
  <c r="A14144" i="29" s="1"/>
  <c r="A14145" i="29" s="1"/>
  <c r="A14146" i="29" s="1"/>
  <c r="A14147" i="29" s="1"/>
  <c r="A14148" i="29" s="1"/>
  <c r="A14149" i="29" s="1"/>
  <c r="A14150" i="29" s="1"/>
  <c r="A14151" i="29" s="1"/>
  <c r="A14152" i="29" s="1"/>
  <c r="A14153" i="29" s="1"/>
  <c r="A14154" i="29" s="1"/>
  <c r="A14155" i="29" s="1"/>
  <c r="A14156" i="29" s="1"/>
  <c r="A14157" i="29" s="1"/>
  <c r="A14158" i="29" s="1"/>
  <c r="A14159" i="29" s="1"/>
  <c r="A14160" i="29" s="1"/>
  <c r="A14161" i="29" s="1"/>
  <c r="A14162" i="29" s="1"/>
  <c r="A14163" i="29" s="1"/>
  <c r="A14164" i="29" s="1"/>
  <c r="A14165" i="29" s="1"/>
  <c r="A14166" i="29" s="1"/>
  <c r="A14167" i="29" s="1"/>
  <c r="A14168" i="29" s="1"/>
  <c r="A14169" i="29" s="1"/>
  <c r="A14170" i="29" s="1"/>
  <c r="A14171" i="29" s="1"/>
  <c r="A14172" i="29" s="1"/>
  <c r="A14173" i="29" s="1"/>
  <c r="A14174" i="29" s="1"/>
  <c r="A14175" i="29" s="1"/>
  <c r="A14176" i="29" s="1"/>
  <c r="A14177" i="29" s="1"/>
  <c r="A14178" i="29" s="1"/>
  <c r="A14179" i="29" s="1"/>
  <c r="A14180" i="29" s="1"/>
  <c r="A14181" i="29" s="1"/>
  <c r="A14182" i="29" s="1"/>
  <c r="A14183" i="29" s="1"/>
  <c r="A14184" i="29" s="1"/>
  <c r="A14185" i="29" s="1"/>
  <c r="A14186" i="29" s="1"/>
  <c r="A14187" i="29" s="1"/>
  <c r="A14188" i="29" s="1"/>
  <c r="A14189" i="29" s="1"/>
  <c r="A14190" i="29" s="1"/>
  <c r="A14191" i="29" s="1"/>
  <c r="A14192" i="29" s="1"/>
  <c r="A14193" i="29" s="1"/>
  <c r="A14194" i="29" s="1"/>
  <c r="A14195" i="29" s="1"/>
  <c r="A14196" i="29" s="1"/>
  <c r="A14197" i="29" s="1"/>
  <c r="A14198" i="29" s="1"/>
  <c r="A14199" i="29" s="1"/>
  <c r="A14200" i="29" s="1"/>
  <c r="A14201" i="29" s="1"/>
  <c r="A14202" i="29" s="1"/>
  <c r="A14203" i="29" s="1"/>
  <c r="A14204" i="29" s="1"/>
  <c r="A14205" i="29" s="1"/>
  <c r="A14206" i="29" s="1"/>
  <c r="A14207" i="29" s="1"/>
  <c r="A14208" i="29" s="1"/>
  <c r="A14209" i="29" s="1"/>
  <c r="A14210" i="29" s="1"/>
  <c r="A14211" i="29" s="1"/>
  <c r="A14212" i="29" s="1"/>
  <c r="A14213" i="29" s="1"/>
  <c r="A14214" i="29" s="1"/>
  <c r="A14215" i="29" s="1"/>
  <c r="A14216" i="29" s="1"/>
  <c r="A14217" i="29" s="1"/>
  <c r="A14218" i="29" s="1"/>
  <c r="A14219" i="29" s="1"/>
  <c r="A14220" i="29" s="1"/>
  <c r="A14221" i="29" s="1"/>
  <c r="A14222" i="29" s="1"/>
  <c r="A14223" i="29" s="1"/>
  <c r="A14224" i="29" s="1"/>
  <c r="A14225" i="29" s="1"/>
  <c r="A14226" i="29" s="1"/>
  <c r="A14227" i="29" s="1"/>
  <c r="A14228" i="29" s="1"/>
  <c r="A14229" i="29" s="1"/>
  <c r="A14230" i="29" s="1"/>
  <c r="A14231" i="29" s="1"/>
  <c r="A14232" i="29" s="1"/>
  <c r="A14233" i="29" s="1"/>
  <c r="A14234" i="29" s="1"/>
  <c r="A14235" i="29" s="1"/>
  <c r="A14236" i="29" s="1"/>
  <c r="A14237" i="29" s="1"/>
  <c r="A14238" i="29" s="1"/>
  <c r="A14239" i="29" s="1"/>
  <c r="A14240" i="29" s="1"/>
  <c r="A14241" i="29" s="1"/>
  <c r="A14242" i="29" s="1"/>
  <c r="A14243" i="29" s="1"/>
  <c r="A14244" i="29" s="1"/>
  <c r="A14245" i="29" s="1"/>
  <c r="A14246" i="29" s="1"/>
  <c r="A14247" i="29" s="1"/>
  <c r="A14248" i="29" s="1"/>
  <c r="A14249" i="29" s="1"/>
  <c r="A14250" i="29" s="1"/>
  <c r="A14251" i="29" s="1"/>
  <c r="A14252" i="29" s="1"/>
  <c r="A14253" i="29" s="1"/>
  <c r="A14254" i="29" s="1"/>
  <c r="A14255" i="29" s="1"/>
  <c r="A14256" i="29" s="1"/>
  <c r="A14257" i="29" s="1"/>
  <c r="A14258" i="29" s="1"/>
  <c r="A14259" i="29" s="1"/>
  <c r="A14260" i="29" s="1"/>
  <c r="A14261" i="29" s="1"/>
  <c r="A14262" i="29" s="1"/>
  <c r="A14263" i="29" s="1"/>
  <c r="A14264" i="29" s="1"/>
  <c r="A14265" i="29" s="1"/>
  <c r="A14266" i="29" s="1"/>
  <c r="A14267" i="29" s="1"/>
  <c r="A14268" i="29" s="1"/>
  <c r="A14269" i="29" s="1"/>
  <c r="A14270" i="29" s="1"/>
  <c r="A14271" i="29" s="1"/>
  <c r="A14272" i="29" s="1"/>
  <c r="A14273" i="29" s="1"/>
  <c r="A14274" i="29" s="1"/>
  <c r="A14275" i="29" s="1"/>
  <c r="A14276" i="29" s="1"/>
  <c r="A14277" i="29" s="1"/>
  <c r="A14278" i="29" s="1"/>
  <c r="A14279" i="29" s="1"/>
  <c r="A14280" i="29" s="1"/>
  <c r="A14281" i="29" s="1"/>
  <c r="A14282" i="29" s="1"/>
  <c r="A14283" i="29" s="1"/>
  <c r="A14284" i="29" s="1"/>
  <c r="A14285" i="29" s="1"/>
  <c r="A14286" i="29" s="1"/>
  <c r="A14287" i="29" s="1"/>
  <c r="A14288" i="29" s="1"/>
  <c r="A14289" i="29" s="1"/>
  <c r="A14290" i="29" s="1"/>
  <c r="A14291" i="29" s="1"/>
  <c r="A14292" i="29" s="1"/>
  <c r="A14293" i="29" s="1"/>
  <c r="A14294" i="29" s="1"/>
  <c r="A14295" i="29" s="1"/>
  <c r="A14296" i="29" s="1"/>
  <c r="A14297" i="29" s="1"/>
  <c r="A14298" i="29" s="1"/>
  <c r="A14299" i="29" s="1"/>
  <c r="A14300" i="29" s="1"/>
  <c r="A14301" i="29" s="1"/>
  <c r="A14302" i="29" s="1"/>
  <c r="A14303" i="29" s="1"/>
  <c r="A14304" i="29" s="1"/>
  <c r="A14305" i="29" s="1"/>
  <c r="A14306" i="29" s="1"/>
  <c r="A14307" i="29" s="1"/>
  <c r="A14308" i="29" s="1"/>
  <c r="A14309" i="29" s="1"/>
  <c r="A14310" i="29" s="1"/>
  <c r="A14311" i="29" s="1"/>
  <c r="A14312" i="29" s="1"/>
  <c r="A14313" i="29" s="1"/>
  <c r="A14314" i="29" s="1"/>
  <c r="A14315" i="29" s="1"/>
  <c r="A14316" i="29" s="1"/>
  <c r="A14317" i="29" s="1"/>
  <c r="A14318" i="29" s="1"/>
  <c r="A14319" i="29" s="1"/>
  <c r="A14320" i="29" s="1"/>
  <c r="A14321" i="29" s="1"/>
  <c r="A14322" i="29" s="1"/>
  <c r="A14323" i="29" s="1"/>
  <c r="A14324" i="29" s="1"/>
  <c r="A14325" i="29" s="1"/>
  <c r="A14326" i="29" s="1"/>
  <c r="A14327" i="29" s="1"/>
  <c r="A14328" i="29" s="1"/>
  <c r="A14329" i="29" s="1"/>
  <c r="A14330" i="29" s="1"/>
  <c r="A14331" i="29" s="1"/>
  <c r="A14332" i="29" s="1"/>
  <c r="A14333" i="29" s="1"/>
  <c r="A14334" i="29" s="1"/>
  <c r="A14335" i="29" s="1"/>
  <c r="A14336" i="29" s="1"/>
  <c r="A14337" i="29" s="1"/>
  <c r="A14338" i="29" s="1"/>
  <c r="A14339" i="29" s="1"/>
  <c r="A14340" i="29" s="1"/>
  <c r="A14341" i="29" s="1"/>
  <c r="A14342" i="29" s="1"/>
  <c r="A14343" i="29" s="1"/>
  <c r="A14344" i="29" s="1"/>
  <c r="A14345" i="29" s="1"/>
  <c r="A14346" i="29" s="1"/>
  <c r="A14347" i="29" s="1"/>
  <c r="A14348" i="29" s="1"/>
  <c r="A14349" i="29" s="1"/>
  <c r="A14350" i="29" s="1"/>
  <c r="A14351" i="29" s="1"/>
  <c r="A14352" i="29" s="1"/>
  <c r="A14353" i="29" s="1"/>
  <c r="A14354" i="29" s="1"/>
  <c r="A14355" i="29" s="1"/>
  <c r="A14356" i="29" s="1"/>
  <c r="A14357" i="29" s="1"/>
  <c r="A14358" i="29" s="1"/>
  <c r="A14359" i="29" s="1"/>
  <c r="A14360" i="29" s="1"/>
  <c r="A14361" i="29" s="1"/>
  <c r="A14362" i="29" s="1"/>
  <c r="A14363" i="29" s="1"/>
  <c r="A14364" i="29" s="1"/>
  <c r="A14365" i="29" s="1"/>
  <c r="A14366" i="29" s="1"/>
  <c r="A14367" i="29" s="1"/>
  <c r="A14368" i="29" s="1"/>
  <c r="A14369" i="29" s="1"/>
  <c r="A14370" i="29" s="1"/>
  <c r="A14371" i="29" s="1"/>
  <c r="A14372" i="29" s="1"/>
  <c r="A14373" i="29" s="1"/>
  <c r="A14374" i="29" s="1"/>
  <c r="A14375" i="29" s="1"/>
  <c r="A14376" i="29" s="1"/>
  <c r="A14377" i="29" s="1"/>
  <c r="A14378" i="29" s="1"/>
  <c r="A14379" i="29" s="1"/>
  <c r="A14380" i="29" s="1"/>
  <c r="A14381" i="29" s="1"/>
  <c r="A14382" i="29" s="1"/>
  <c r="A14383" i="29" s="1"/>
  <c r="A14384" i="29" s="1"/>
  <c r="A14385" i="29" s="1"/>
  <c r="A14386" i="29" s="1"/>
  <c r="A14387" i="29" s="1"/>
  <c r="A14388" i="29" s="1"/>
  <c r="A14389" i="29" s="1"/>
  <c r="A14390" i="29" s="1"/>
  <c r="A14391" i="29" s="1"/>
  <c r="A14392" i="29" s="1"/>
  <c r="A14393" i="29" s="1"/>
  <c r="A14394" i="29" s="1"/>
  <c r="A14395" i="29" s="1"/>
  <c r="A14396" i="29" s="1"/>
  <c r="A14397" i="29" s="1"/>
  <c r="A14398" i="29" s="1"/>
  <c r="A14399" i="29" s="1"/>
  <c r="A14400" i="29" s="1"/>
  <c r="A14401" i="29" s="1"/>
  <c r="A14402" i="29" s="1"/>
  <c r="A14403" i="29" s="1"/>
  <c r="A14404" i="29" s="1"/>
  <c r="A14405" i="29" s="1"/>
  <c r="A14406" i="29" s="1"/>
  <c r="A14407" i="29" s="1"/>
  <c r="A14408" i="29" s="1"/>
  <c r="A14409" i="29" s="1"/>
  <c r="A14410" i="29" s="1"/>
  <c r="A14411" i="29" s="1"/>
  <c r="A14412" i="29" s="1"/>
  <c r="A14413" i="29" s="1"/>
  <c r="A14414" i="29" s="1"/>
  <c r="A14415" i="29" s="1"/>
  <c r="A14416" i="29" s="1"/>
  <c r="A14417" i="29" s="1"/>
  <c r="A14418" i="29" s="1"/>
  <c r="A14419" i="29" s="1"/>
  <c r="A14420" i="29" s="1"/>
  <c r="A14421" i="29" s="1"/>
  <c r="A14422" i="29" s="1"/>
  <c r="A14423" i="29" s="1"/>
  <c r="A14424" i="29" s="1"/>
  <c r="A14425" i="29" s="1"/>
  <c r="A14426" i="29" s="1"/>
  <c r="A14427" i="29" s="1"/>
  <c r="A14428" i="29" s="1"/>
  <c r="A14429" i="29" s="1"/>
  <c r="A14430" i="29" s="1"/>
  <c r="A14431" i="29" s="1"/>
  <c r="A14432" i="29" s="1"/>
  <c r="A14433" i="29" s="1"/>
  <c r="A14434" i="29" s="1"/>
  <c r="A14435" i="29" s="1"/>
  <c r="A14436" i="29" s="1"/>
  <c r="A14437" i="29" s="1"/>
  <c r="A14438" i="29" s="1"/>
  <c r="A14439" i="29" s="1"/>
  <c r="A14440" i="29" s="1"/>
  <c r="A14441" i="29" s="1"/>
  <c r="A14442" i="29" s="1"/>
  <c r="A14443" i="29" s="1"/>
  <c r="A14444" i="29" s="1"/>
  <c r="A14445" i="29" s="1"/>
  <c r="A14446" i="29" s="1"/>
  <c r="A14447" i="29" s="1"/>
  <c r="A14448" i="29" s="1"/>
  <c r="A14449" i="29" s="1"/>
  <c r="A14450" i="29" s="1"/>
  <c r="A14451" i="29" s="1"/>
  <c r="A14452" i="29" s="1"/>
  <c r="A14453" i="29" s="1"/>
  <c r="A14454" i="29" s="1"/>
  <c r="A14455" i="29" s="1"/>
  <c r="A14456" i="29" s="1"/>
  <c r="A14457" i="29" s="1"/>
  <c r="A14458" i="29" s="1"/>
  <c r="A14459" i="29" s="1"/>
  <c r="A14460" i="29" s="1"/>
  <c r="A14461" i="29" s="1"/>
  <c r="A14462" i="29" s="1"/>
  <c r="A14463" i="29" s="1"/>
  <c r="A14464" i="29" s="1"/>
  <c r="A14465" i="29" s="1"/>
  <c r="A14466" i="29" s="1"/>
  <c r="A14467" i="29" s="1"/>
  <c r="A14468" i="29" s="1"/>
  <c r="A14469" i="29" s="1"/>
  <c r="A14470" i="29" s="1"/>
  <c r="A14471" i="29" s="1"/>
  <c r="A14472" i="29" s="1"/>
  <c r="A14473" i="29" s="1"/>
  <c r="A14474" i="29" s="1"/>
  <c r="A14475" i="29" s="1"/>
  <c r="A14476" i="29" s="1"/>
  <c r="A14477" i="29" s="1"/>
  <c r="A14478" i="29" s="1"/>
  <c r="A14479" i="29" s="1"/>
  <c r="A14480" i="29" s="1"/>
  <c r="A14481" i="29" s="1"/>
  <c r="A14482" i="29" s="1"/>
  <c r="A14483" i="29" s="1"/>
  <c r="A14484" i="29" s="1"/>
  <c r="A14485" i="29" s="1"/>
  <c r="A14486" i="29" s="1"/>
  <c r="A14487" i="29" s="1"/>
  <c r="A14488" i="29" s="1"/>
  <c r="A14489" i="29" s="1"/>
  <c r="A14490" i="29" s="1"/>
  <c r="A14491" i="29" s="1"/>
  <c r="A14492" i="29" s="1"/>
  <c r="A14493" i="29" s="1"/>
  <c r="A14494" i="29" s="1"/>
  <c r="A14495" i="29" s="1"/>
  <c r="A14496" i="29" s="1"/>
  <c r="A14497" i="29" s="1"/>
  <c r="A14498" i="29" s="1"/>
  <c r="A14499" i="29" s="1"/>
  <c r="A14500" i="29" s="1"/>
  <c r="A14501" i="29" s="1"/>
  <c r="A14502" i="29" s="1"/>
  <c r="A14503" i="29" s="1"/>
  <c r="A14504" i="29" s="1"/>
  <c r="A14505" i="29" s="1"/>
  <c r="A14506" i="29" s="1"/>
  <c r="A14507" i="29" s="1"/>
  <c r="A14508" i="29" s="1"/>
  <c r="A14509" i="29" s="1"/>
  <c r="A14510" i="29" s="1"/>
  <c r="A14511" i="29" s="1"/>
  <c r="A14512" i="29" s="1"/>
  <c r="A14513" i="29" s="1"/>
  <c r="A14514" i="29" s="1"/>
  <c r="A14515" i="29" s="1"/>
  <c r="A14516" i="29" s="1"/>
  <c r="A14517" i="29" s="1"/>
  <c r="A14518" i="29" s="1"/>
  <c r="A14519" i="29" s="1"/>
  <c r="A14520" i="29" s="1"/>
  <c r="A14521" i="29" s="1"/>
  <c r="A14522" i="29" s="1"/>
  <c r="A14523" i="29" s="1"/>
  <c r="A14524" i="29" s="1"/>
  <c r="A14525" i="29" s="1"/>
  <c r="A14526" i="29" s="1"/>
  <c r="A14527" i="29" s="1"/>
  <c r="A14528" i="29" s="1"/>
  <c r="A14529" i="29" s="1"/>
  <c r="A14530" i="29" s="1"/>
  <c r="A14531" i="29" s="1"/>
  <c r="A14532" i="29" s="1"/>
  <c r="A14533" i="29" s="1"/>
  <c r="A14534" i="29" s="1"/>
  <c r="A14535" i="29" s="1"/>
  <c r="A14536" i="29" s="1"/>
  <c r="A14537" i="29" s="1"/>
  <c r="A14538" i="29" s="1"/>
  <c r="A14539" i="29" s="1"/>
  <c r="A14540" i="29" s="1"/>
  <c r="A14541" i="29" s="1"/>
  <c r="A14542" i="29" s="1"/>
  <c r="A14543" i="29" s="1"/>
  <c r="A14544" i="29" s="1"/>
  <c r="A14545" i="29" s="1"/>
  <c r="A14546" i="29" s="1"/>
  <c r="A14547" i="29" s="1"/>
  <c r="A14548" i="29" s="1"/>
  <c r="A14549" i="29" s="1"/>
  <c r="A14550" i="29" s="1"/>
  <c r="A14551" i="29" s="1"/>
  <c r="A14552" i="29" s="1"/>
  <c r="A14553" i="29" s="1"/>
  <c r="A14554" i="29" s="1"/>
  <c r="A14555" i="29" s="1"/>
  <c r="A14556" i="29" s="1"/>
  <c r="A14557" i="29" s="1"/>
  <c r="A14558" i="29" s="1"/>
  <c r="A14559" i="29" s="1"/>
  <c r="A14560" i="29" s="1"/>
  <c r="A14561" i="29" s="1"/>
  <c r="A14562" i="29" s="1"/>
  <c r="A14563" i="29" s="1"/>
  <c r="A14564" i="29" s="1"/>
  <c r="A14565" i="29" s="1"/>
  <c r="A14566" i="29" s="1"/>
  <c r="A14567" i="29" s="1"/>
  <c r="A14568" i="29" s="1"/>
  <c r="A14569" i="29" s="1"/>
  <c r="A14570" i="29" s="1"/>
  <c r="A14571" i="29" s="1"/>
  <c r="A14572" i="29" s="1"/>
  <c r="A14573" i="29" s="1"/>
  <c r="A14574" i="29" s="1"/>
  <c r="A14575" i="29" s="1"/>
  <c r="A14576" i="29" s="1"/>
  <c r="A14577" i="29" s="1"/>
  <c r="A14578" i="29" s="1"/>
  <c r="A14579" i="29" s="1"/>
  <c r="A14580" i="29" s="1"/>
  <c r="A14581" i="29" s="1"/>
  <c r="A14582" i="29" s="1"/>
  <c r="A14583" i="29" s="1"/>
  <c r="A14584" i="29" s="1"/>
  <c r="A14585" i="29" s="1"/>
  <c r="A14586" i="29" s="1"/>
  <c r="A14587" i="29" s="1"/>
  <c r="A14588" i="29" s="1"/>
  <c r="A14589" i="29" s="1"/>
  <c r="A14590" i="29" s="1"/>
  <c r="A14591" i="29" s="1"/>
  <c r="A14592" i="29" s="1"/>
  <c r="A14593" i="29" s="1"/>
  <c r="A14594" i="29" s="1"/>
  <c r="A14595" i="29" s="1"/>
  <c r="A14596" i="29" s="1"/>
  <c r="A14597" i="29" s="1"/>
  <c r="A14598" i="29" s="1"/>
  <c r="A14599" i="29" s="1"/>
  <c r="A14600" i="29" s="1"/>
  <c r="A14601" i="29" s="1"/>
  <c r="A14602" i="29" s="1"/>
  <c r="A14603" i="29" s="1"/>
  <c r="A14604" i="29" s="1"/>
  <c r="A14605" i="29" s="1"/>
  <c r="A14606" i="29" s="1"/>
  <c r="A14607" i="29" s="1"/>
  <c r="A14608" i="29" s="1"/>
  <c r="A14609" i="29" s="1"/>
  <c r="A14610" i="29" s="1"/>
  <c r="A14611" i="29" s="1"/>
  <c r="A14612" i="29" s="1"/>
  <c r="A14613" i="29" s="1"/>
  <c r="A14614" i="29" s="1"/>
  <c r="A14615" i="29" s="1"/>
  <c r="A14616" i="29" s="1"/>
  <c r="A14617" i="29" s="1"/>
  <c r="A14618" i="29" s="1"/>
  <c r="A14619" i="29" s="1"/>
  <c r="A14620" i="29" s="1"/>
  <c r="A14621" i="29" s="1"/>
  <c r="A14622" i="29" s="1"/>
  <c r="A14623" i="29" s="1"/>
  <c r="A14624" i="29" s="1"/>
  <c r="A14625" i="29" s="1"/>
  <c r="A14626" i="29" s="1"/>
  <c r="A14627" i="29" s="1"/>
  <c r="A14628" i="29" s="1"/>
  <c r="A14629" i="29" s="1"/>
  <c r="A14630" i="29" s="1"/>
  <c r="A14631" i="29" s="1"/>
  <c r="A14632" i="29" s="1"/>
  <c r="A14633" i="29" s="1"/>
  <c r="A14634" i="29" s="1"/>
  <c r="A14635" i="29" s="1"/>
  <c r="A14636" i="29" s="1"/>
  <c r="A14637" i="29" s="1"/>
  <c r="A14638" i="29" s="1"/>
  <c r="A14639" i="29" s="1"/>
  <c r="A14640" i="29" s="1"/>
  <c r="A14641" i="29" s="1"/>
  <c r="A14642" i="29" s="1"/>
  <c r="A14643" i="29" s="1"/>
  <c r="A14644" i="29" s="1"/>
  <c r="A14645" i="29" s="1"/>
  <c r="A14646" i="29" s="1"/>
  <c r="A14647" i="29" s="1"/>
  <c r="A14648" i="29" s="1"/>
  <c r="A14649" i="29" s="1"/>
  <c r="A14650" i="29" s="1"/>
  <c r="A14651" i="29" s="1"/>
  <c r="A14652" i="29" s="1"/>
  <c r="A14653" i="29" s="1"/>
  <c r="A14654" i="29" s="1"/>
  <c r="A14655" i="29" s="1"/>
  <c r="A14656" i="29" s="1"/>
  <c r="A14657" i="29" s="1"/>
  <c r="A14658" i="29" s="1"/>
  <c r="A14659" i="29" s="1"/>
  <c r="A14660" i="29" s="1"/>
  <c r="A14661" i="29" s="1"/>
  <c r="A14662" i="29" s="1"/>
  <c r="A14663" i="29" s="1"/>
  <c r="A14664" i="29" s="1"/>
  <c r="A14665" i="29" s="1"/>
  <c r="A14666" i="29" s="1"/>
  <c r="A14667" i="29" s="1"/>
  <c r="A14668" i="29" s="1"/>
  <c r="A14669" i="29" s="1"/>
  <c r="A14670" i="29" s="1"/>
  <c r="A14671" i="29" s="1"/>
  <c r="A14672" i="29" s="1"/>
  <c r="A14673" i="29" s="1"/>
  <c r="A14674" i="29" s="1"/>
  <c r="A14675" i="29" s="1"/>
  <c r="A14676" i="29" s="1"/>
  <c r="A14677" i="29" s="1"/>
  <c r="A14678" i="29" s="1"/>
  <c r="A14679" i="29" s="1"/>
  <c r="A14680" i="29" s="1"/>
  <c r="A14681" i="29" s="1"/>
  <c r="A14682" i="29" s="1"/>
  <c r="A14683" i="29" s="1"/>
  <c r="A14684" i="29" s="1"/>
  <c r="A14685" i="29" s="1"/>
  <c r="A14686" i="29" s="1"/>
  <c r="A14687" i="29" s="1"/>
  <c r="A14688" i="29" s="1"/>
  <c r="A14689" i="29" s="1"/>
  <c r="A14690" i="29" s="1"/>
  <c r="A14691" i="29" s="1"/>
  <c r="A14692" i="29" s="1"/>
  <c r="A14693" i="29" s="1"/>
  <c r="A14694" i="29" s="1"/>
  <c r="A14695" i="29" s="1"/>
  <c r="A14696" i="29" s="1"/>
  <c r="A14697" i="29" s="1"/>
  <c r="A14698" i="29" s="1"/>
  <c r="A14699" i="29" s="1"/>
  <c r="A14700" i="29" s="1"/>
  <c r="A14701" i="29" s="1"/>
  <c r="A14702" i="29" s="1"/>
  <c r="A14703" i="29" s="1"/>
  <c r="A14704" i="29" s="1"/>
  <c r="A14705" i="29" s="1"/>
  <c r="A14706" i="29" s="1"/>
  <c r="A14707" i="29" s="1"/>
  <c r="A14708" i="29" s="1"/>
  <c r="A14709" i="29" s="1"/>
  <c r="A14710" i="29" s="1"/>
  <c r="A14711" i="29" s="1"/>
  <c r="A14712" i="29" s="1"/>
  <c r="A14713" i="29" s="1"/>
  <c r="A14714" i="29" s="1"/>
  <c r="A14715" i="29" s="1"/>
  <c r="A14716" i="29" s="1"/>
  <c r="A14717" i="29" s="1"/>
  <c r="A14718" i="29" s="1"/>
  <c r="A14719" i="29" s="1"/>
  <c r="A14720" i="29" s="1"/>
  <c r="A14721" i="29" s="1"/>
  <c r="A14722" i="29" s="1"/>
  <c r="A14723" i="29" s="1"/>
  <c r="A14724" i="29" s="1"/>
  <c r="A14725" i="29" s="1"/>
  <c r="A14726" i="29" s="1"/>
  <c r="A14727" i="29" s="1"/>
  <c r="A14728" i="29" s="1"/>
  <c r="A14729" i="29" s="1"/>
  <c r="A14730" i="29" s="1"/>
  <c r="A14731" i="29" s="1"/>
  <c r="A14732" i="29" s="1"/>
  <c r="A14733" i="29" s="1"/>
  <c r="A14734" i="29" s="1"/>
  <c r="A14735" i="29" s="1"/>
  <c r="A14736" i="29" s="1"/>
  <c r="A14737" i="29" s="1"/>
  <c r="A14738" i="29" s="1"/>
  <c r="A14739" i="29" s="1"/>
  <c r="A14740" i="29" s="1"/>
  <c r="A14741" i="29" s="1"/>
  <c r="A14742" i="29" s="1"/>
  <c r="A14743" i="29" s="1"/>
  <c r="A14744" i="29" s="1"/>
  <c r="A14745" i="29" s="1"/>
  <c r="A14746" i="29" s="1"/>
  <c r="A14747" i="29" s="1"/>
  <c r="A14748" i="29" s="1"/>
  <c r="A14749" i="29" s="1"/>
  <c r="A14750" i="29" s="1"/>
  <c r="A14751" i="29" s="1"/>
  <c r="A14752" i="29" s="1"/>
  <c r="A14753" i="29" s="1"/>
  <c r="A14754" i="29" s="1"/>
  <c r="A14755" i="29" s="1"/>
  <c r="A14756" i="29" s="1"/>
  <c r="A14757" i="29" s="1"/>
  <c r="A14758" i="29" s="1"/>
  <c r="A14759" i="29" s="1"/>
  <c r="A14760" i="29" s="1"/>
  <c r="A14761" i="29" s="1"/>
  <c r="A14762" i="29" s="1"/>
  <c r="A14763" i="29" s="1"/>
  <c r="A14764" i="29" s="1"/>
  <c r="A14765" i="29" s="1"/>
  <c r="A14766" i="29" s="1"/>
  <c r="A14767" i="29" s="1"/>
  <c r="A14768" i="29" s="1"/>
  <c r="A14769" i="29" s="1"/>
  <c r="A14770" i="29" s="1"/>
  <c r="A14771" i="29" s="1"/>
  <c r="A14772" i="29" s="1"/>
  <c r="A14773" i="29" s="1"/>
  <c r="A14774" i="29" s="1"/>
  <c r="A14775" i="29" s="1"/>
  <c r="A14776" i="29" s="1"/>
  <c r="A14777" i="29" s="1"/>
  <c r="A14778" i="29" s="1"/>
  <c r="A14779" i="29" s="1"/>
  <c r="A14780" i="29" s="1"/>
  <c r="A14781" i="29" s="1"/>
  <c r="A14782" i="29" s="1"/>
  <c r="A14783" i="29" s="1"/>
  <c r="A14784" i="29" s="1"/>
  <c r="A14785" i="29" s="1"/>
  <c r="A14786" i="29" s="1"/>
  <c r="A14787" i="29" s="1"/>
  <c r="A14788" i="29" s="1"/>
  <c r="A14789" i="29" s="1"/>
  <c r="A14790" i="29" s="1"/>
  <c r="A14791" i="29" s="1"/>
  <c r="A14792" i="29" s="1"/>
  <c r="A14793" i="29" s="1"/>
  <c r="A14794" i="29" s="1"/>
  <c r="A14795" i="29" s="1"/>
  <c r="A14796" i="29" s="1"/>
  <c r="A14797" i="29" s="1"/>
  <c r="A14798" i="29" s="1"/>
  <c r="A14799" i="29" s="1"/>
  <c r="A14800" i="29" s="1"/>
  <c r="A14801" i="29" s="1"/>
  <c r="A14802" i="29" s="1"/>
  <c r="A14803" i="29" s="1"/>
  <c r="A14804" i="29" s="1"/>
  <c r="A14805" i="29" s="1"/>
  <c r="A14806" i="29" s="1"/>
  <c r="A14807" i="29" s="1"/>
  <c r="A14808" i="29" s="1"/>
  <c r="A14809" i="29" s="1"/>
  <c r="A14810" i="29" s="1"/>
  <c r="A14811" i="29" s="1"/>
  <c r="A14812" i="29" s="1"/>
  <c r="A14813" i="29" s="1"/>
  <c r="A14814" i="29" s="1"/>
  <c r="A14815" i="29" s="1"/>
  <c r="A14816" i="29" s="1"/>
  <c r="A14817" i="29" s="1"/>
  <c r="A14818" i="29" s="1"/>
  <c r="A14819" i="29" s="1"/>
  <c r="A14820" i="29" s="1"/>
  <c r="A14821" i="29" s="1"/>
  <c r="A14822" i="29" s="1"/>
  <c r="A14823" i="29" s="1"/>
  <c r="A14824" i="29" s="1"/>
  <c r="A14825" i="29" s="1"/>
  <c r="A14826" i="29" s="1"/>
  <c r="A14827" i="29" s="1"/>
  <c r="A14828" i="29" s="1"/>
  <c r="A14829" i="29" s="1"/>
  <c r="A14830" i="29" s="1"/>
  <c r="A14831" i="29" s="1"/>
  <c r="A14832" i="29" s="1"/>
  <c r="A14833" i="29" s="1"/>
  <c r="A14834" i="29" s="1"/>
  <c r="A14835" i="29" s="1"/>
  <c r="A14836" i="29" s="1"/>
  <c r="A14837" i="29" s="1"/>
  <c r="A14838" i="29" s="1"/>
  <c r="A14839" i="29" s="1"/>
  <c r="A14840" i="29" s="1"/>
  <c r="A14841" i="29" s="1"/>
  <c r="A14842" i="29" s="1"/>
  <c r="A14843" i="29" s="1"/>
  <c r="A14844" i="29" s="1"/>
  <c r="A14845" i="29" s="1"/>
  <c r="A14846" i="29" s="1"/>
  <c r="A14847" i="29" s="1"/>
  <c r="A14848" i="29" s="1"/>
  <c r="A14849" i="29" s="1"/>
  <c r="A14850" i="29" s="1"/>
  <c r="A14851" i="29" s="1"/>
  <c r="A14852" i="29" s="1"/>
  <c r="A14853" i="29" s="1"/>
  <c r="A14854" i="29" s="1"/>
  <c r="A14855" i="29" s="1"/>
  <c r="A14856" i="29" s="1"/>
  <c r="A14857" i="29" s="1"/>
  <c r="A14858" i="29" s="1"/>
  <c r="A14859" i="29" s="1"/>
  <c r="A14860" i="29" s="1"/>
  <c r="A14861" i="29" s="1"/>
  <c r="A14862" i="29" s="1"/>
  <c r="A14863" i="29" s="1"/>
  <c r="A14864" i="29" s="1"/>
  <c r="A14865" i="29" s="1"/>
  <c r="A14866" i="29" s="1"/>
  <c r="A14867" i="29" s="1"/>
  <c r="A14868" i="29" s="1"/>
  <c r="A14869" i="29" s="1"/>
  <c r="A14870" i="29" s="1"/>
  <c r="A14871" i="29" s="1"/>
  <c r="A14872" i="29" s="1"/>
  <c r="A14873" i="29" s="1"/>
  <c r="A14874" i="29" s="1"/>
  <c r="A14875" i="29" s="1"/>
  <c r="A14876" i="29" s="1"/>
  <c r="A14877" i="29" s="1"/>
  <c r="A14878" i="29" s="1"/>
  <c r="A14879" i="29" s="1"/>
  <c r="A14880" i="29" s="1"/>
  <c r="A14881" i="29" s="1"/>
  <c r="A14882" i="29" s="1"/>
  <c r="A14883" i="29" s="1"/>
  <c r="A14884" i="29" s="1"/>
  <c r="A14885" i="29" s="1"/>
  <c r="A14886" i="29" s="1"/>
  <c r="A14887" i="29" s="1"/>
  <c r="A14888" i="29" s="1"/>
  <c r="A14889" i="29" s="1"/>
  <c r="A14890" i="29" s="1"/>
  <c r="A14891" i="29" s="1"/>
  <c r="A14892" i="29" s="1"/>
  <c r="A14893" i="29" s="1"/>
  <c r="A14894" i="29" s="1"/>
  <c r="A14895" i="29" s="1"/>
  <c r="A14896" i="29" s="1"/>
  <c r="A14897" i="29" s="1"/>
  <c r="A14898" i="29" s="1"/>
  <c r="A14899" i="29" s="1"/>
  <c r="A14900" i="29" s="1"/>
  <c r="A14901" i="29" s="1"/>
  <c r="A14902" i="29" s="1"/>
  <c r="A14903" i="29" s="1"/>
  <c r="A14904" i="29" s="1"/>
  <c r="A14905" i="29" s="1"/>
  <c r="A14906" i="29" s="1"/>
  <c r="A14907" i="29" s="1"/>
  <c r="A14908" i="29" s="1"/>
  <c r="A14909" i="29" s="1"/>
  <c r="A14910" i="29" s="1"/>
  <c r="A14911" i="29" s="1"/>
  <c r="A14912" i="29" s="1"/>
  <c r="A14913" i="29" s="1"/>
  <c r="A14914" i="29" s="1"/>
  <c r="A14915" i="29" s="1"/>
  <c r="A14916" i="29" s="1"/>
  <c r="A14917" i="29" s="1"/>
  <c r="A14918" i="29" s="1"/>
  <c r="A14919" i="29" s="1"/>
  <c r="A14920" i="29" s="1"/>
  <c r="A14921" i="29" s="1"/>
  <c r="A14922" i="29" s="1"/>
  <c r="A14923" i="29" s="1"/>
  <c r="A14924" i="29" s="1"/>
  <c r="A14925" i="29" s="1"/>
  <c r="A14926" i="29" s="1"/>
  <c r="A14927" i="29" s="1"/>
  <c r="A14928" i="29" s="1"/>
  <c r="A14929" i="29" s="1"/>
  <c r="A14930" i="29" s="1"/>
  <c r="A14931" i="29" s="1"/>
  <c r="A14932" i="29" s="1"/>
  <c r="A14933" i="29" s="1"/>
  <c r="A14934" i="29" s="1"/>
  <c r="A14935" i="29" s="1"/>
  <c r="A14936" i="29" s="1"/>
  <c r="A14937" i="29" s="1"/>
  <c r="A14938" i="29" s="1"/>
  <c r="A14939" i="29" s="1"/>
  <c r="A14940" i="29" s="1"/>
  <c r="A14941" i="29" s="1"/>
  <c r="A14942" i="29" s="1"/>
  <c r="A14943" i="29" s="1"/>
  <c r="A14944" i="29" s="1"/>
  <c r="A14945" i="29" s="1"/>
  <c r="A14946" i="29" s="1"/>
  <c r="A14947" i="29" s="1"/>
  <c r="A14948" i="29" s="1"/>
  <c r="A14949" i="29" s="1"/>
  <c r="A14950" i="29" s="1"/>
  <c r="A14951" i="29" s="1"/>
  <c r="A14952" i="29" s="1"/>
  <c r="A14953" i="29" s="1"/>
  <c r="A14954" i="29" s="1"/>
  <c r="A14955" i="29" s="1"/>
  <c r="A14956" i="29" s="1"/>
  <c r="A14957" i="29" s="1"/>
  <c r="A14958" i="29" s="1"/>
  <c r="A14959" i="29" s="1"/>
  <c r="A14960" i="29" s="1"/>
  <c r="A14961" i="29" s="1"/>
  <c r="A14962" i="29" s="1"/>
  <c r="A14963" i="29" s="1"/>
  <c r="A14964" i="29" s="1"/>
  <c r="A14965" i="29" s="1"/>
  <c r="A14966" i="29" s="1"/>
  <c r="A14967" i="29" s="1"/>
  <c r="A14968" i="29" s="1"/>
  <c r="A14969" i="29" s="1"/>
  <c r="A14970" i="29" s="1"/>
  <c r="A14971" i="29" s="1"/>
  <c r="A14972" i="29" s="1"/>
  <c r="A14973" i="29" s="1"/>
  <c r="A14974" i="29" s="1"/>
  <c r="A14975" i="29" s="1"/>
  <c r="A14976" i="29" s="1"/>
  <c r="A14977" i="29" s="1"/>
  <c r="A14978" i="29" s="1"/>
  <c r="A14979" i="29" s="1"/>
  <c r="A14980" i="29" s="1"/>
  <c r="A14981" i="29" s="1"/>
  <c r="A14982" i="29" s="1"/>
  <c r="A14983" i="29" s="1"/>
  <c r="A14984" i="29" s="1"/>
  <c r="A14985" i="29" s="1"/>
  <c r="A14986" i="29" s="1"/>
  <c r="A14987" i="29" s="1"/>
  <c r="A14988" i="29" s="1"/>
  <c r="A14989" i="29" s="1"/>
  <c r="A14990" i="29" s="1"/>
  <c r="A14991" i="29" s="1"/>
  <c r="A14992" i="29" s="1"/>
  <c r="A14993" i="29" s="1"/>
  <c r="A14994" i="29" s="1"/>
  <c r="A14995" i="29" s="1"/>
  <c r="A14996" i="29" s="1"/>
  <c r="A14997" i="29" s="1"/>
  <c r="A14998" i="29" s="1"/>
  <c r="A14999" i="29" s="1"/>
  <c r="A15000" i="29" s="1"/>
  <c r="A15001" i="29" s="1"/>
  <c r="A15002" i="29" s="1"/>
  <c r="A15003" i="29" s="1"/>
  <c r="A15004" i="29" s="1"/>
  <c r="A15005" i="29" s="1"/>
  <c r="A15006" i="29" s="1"/>
  <c r="A15007" i="29" s="1"/>
  <c r="A15008" i="29" s="1"/>
  <c r="A15009" i="29" s="1"/>
  <c r="A15010" i="29" s="1"/>
  <c r="A15011" i="29" s="1"/>
  <c r="A15012" i="29" s="1"/>
  <c r="A15013" i="29" s="1"/>
  <c r="A15014" i="29" s="1"/>
  <c r="A15015" i="29" s="1"/>
  <c r="A15016" i="29" s="1"/>
  <c r="A15017" i="29" s="1"/>
  <c r="A15018" i="29" s="1"/>
  <c r="A15019" i="29" s="1"/>
  <c r="A15020" i="29" s="1"/>
  <c r="A15021" i="29" s="1"/>
  <c r="A15022" i="29" s="1"/>
  <c r="A15023" i="29" s="1"/>
  <c r="A15024" i="29" s="1"/>
  <c r="A15025" i="29" s="1"/>
  <c r="A15026" i="29" s="1"/>
  <c r="A15027" i="29" s="1"/>
  <c r="A15028" i="29" s="1"/>
  <c r="A15029" i="29" s="1"/>
  <c r="A15030" i="29" s="1"/>
  <c r="A15031" i="29" s="1"/>
  <c r="A15032" i="29" s="1"/>
  <c r="A15033" i="29" s="1"/>
  <c r="A15034" i="29" s="1"/>
  <c r="A15035" i="29" s="1"/>
  <c r="A15036" i="29" s="1"/>
  <c r="A15037" i="29" s="1"/>
  <c r="A15038" i="29" s="1"/>
  <c r="A15039" i="29" s="1"/>
  <c r="A15040" i="29" s="1"/>
  <c r="A15041" i="29" s="1"/>
  <c r="A15042" i="29" s="1"/>
  <c r="A15043" i="29" s="1"/>
  <c r="A15044" i="29" s="1"/>
  <c r="A15045" i="29" s="1"/>
  <c r="A15046" i="29" s="1"/>
  <c r="A15047" i="29" s="1"/>
  <c r="A15048" i="29" s="1"/>
  <c r="A15049" i="29" s="1"/>
  <c r="A15050" i="29" s="1"/>
  <c r="A15051" i="29" s="1"/>
  <c r="A15052" i="29" s="1"/>
  <c r="A15053" i="29" s="1"/>
  <c r="A15054" i="29" s="1"/>
  <c r="A15055" i="29" s="1"/>
  <c r="A15056" i="29" s="1"/>
  <c r="A15057" i="29" s="1"/>
  <c r="A15058" i="29" s="1"/>
  <c r="A15059" i="29" s="1"/>
  <c r="A15060" i="29" s="1"/>
  <c r="A15061" i="29" s="1"/>
  <c r="A15062" i="29" s="1"/>
  <c r="A15063" i="29" s="1"/>
  <c r="A15064" i="29" s="1"/>
  <c r="A15065" i="29" s="1"/>
  <c r="A15066" i="29" s="1"/>
  <c r="A15067" i="29" s="1"/>
  <c r="A15068" i="29" s="1"/>
  <c r="A15069" i="29" s="1"/>
  <c r="A15070" i="29" s="1"/>
  <c r="A15071" i="29" s="1"/>
  <c r="A15072" i="29" s="1"/>
  <c r="A15073" i="29" s="1"/>
  <c r="A15074" i="29" s="1"/>
  <c r="A15075" i="29" s="1"/>
  <c r="A15076" i="29" s="1"/>
  <c r="A15077" i="29" s="1"/>
  <c r="A15078" i="29" s="1"/>
  <c r="A15079" i="29" s="1"/>
  <c r="A15080" i="29" s="1"/>
  <c r="A15081" i="29" s="1"/>
  <c r="A15082" i="29" s="1"/>
  <c r="A15083" i="29" s="1"/>
  <c r="A15084" i="29" s="1"/>
  <c r="A15085" i="29" s="1"/>
  <c r="A15086" i="29" s="1"/>
  <c r="A15087" i="29" s="1"/>
  <c r="A15088" i="29" s="1"/>
  <c r="A15089" i="29" s="1"/>
  <c r="A15090" i="29" s="1"/>
  <c r="A15091" i="29" s="1"/>
  <c r="A15092" i="29" s="1"/>
  <c r="A15093" i="29" s="1"/>
  <c r="A15094" i="29" s="1"/>
  <c r="A15095" i="29" s="1"/>
  <c r="A15096" i="29" s="1"/>
  <c r="A15097" i="29" s="1"/>
  <c r="A15098" i="29" s="1"/>
  <c r="A15099" i="29" s="1"/>
  <c r="A15100" i="29" s="1"/>
  <c r="A15101" i="29" s="1"/>
  <c r="A15102" i="29" s="1"/>
  <c r="A15103" i="29" s="1"/>
  <c r="A15104" i="29" s="1"/>
  <c r="A15105" i="29" s="1"/>
  <c r="A15106" i="29" s="1"/>
  <c r="A15107" i="29" s="1"/>
  <c r="A15108" i="29" s="1"/>
  <c r="A15109" i="29" s="1"/>
  <c r="A15110" i="29" s="1"/>
  <c r="A15111" i="29" s="1"/>
  <c r="A15112" i="29" s="1"/>
  <c r="A15113" i="29" s="1"/>
  <c r="A15114" i="29" s="1"/>
  <c r="A15115" i="29" s="1"/>
  <c r="A15116" i="29" s="1"/>
  <c r="A15117" i="29" s="1"/>
  <c r="A15118" i="29" s="1"/>
  <c r="A15119" i="29" s="1"/>
  <c r="A15120" i="29" s="1"/>
  <c r="A15121" i="29" s="1"/>
  <c r="A15122" i="29" s="1"/>
  <c r="A15123" i="29" s="1"/>
  <c r="A15124" i="29" s="1"/>
  <c r="A15125" i="29" s="1"/>
  <c r="A15126" i="29" s="1"/>
  <c r="A15127" i="29" s="1"/>
  <c r="A15128" i="29" s="1"/>
  <c r="A15129" i="29" s="1"/>
  <c r="A15130" i="29" s="1"/>
  <c r="A15131" i="29" s="1"/>
  <c r="A15132" i="29" s="1"/>
  <c r="A15133" i="29" s="1"/>
  <c r="A15134" i="29" s="1"/>
  <c r="A15135" i="29" s="1"/>
  <c r="A15136" i="29" s="1"/>
  <c r="A15137" i="29" s="1"/>
  <c r="A15138" i="29" s="1"/>
  <c r="A15139" i="29" s="1"/>
  <c r="A15140" i="29" s="1"/>
  <c r="A15141" i="29" s="1"/>
  <c r="A15142" i="29" s="1"/>
  <c r="A15143" i="29" s="1"/>
  <c r="A15144" i="29" s="1"/>
  <c r="A15145" i="29" s="1"/>
  <c r="A15146" i="29" s="1"/>
  <c r="A15147" i="29" s="1"/>
  <c r="A15148" i="29" s="1"/>
  <c r="A15149" i="29" s="1"/>
  <c r="A15150" i="29" s="1"/>
  <c r="A15151" i="29" s="1"/>
  <c r="A15152" i="29" s="1"/>
  <c r="A15153" i="29" s="1"/>
  <c r="A15154" i="29" s="1"/>
  <c r="A15155" i="29" s="1"/>
  <c r="A15156" i="29" s="1"/>
  <c r="A15157" i="29" s="1"/>
  <c r="A15158" i="29" s="1"/>
  <c r="A15159" i="29" s="1"/>
  <c r="A15160" i="29" s="1"/>
  <c r="A15161" i="29" s="1"/>
  <c r="A15162" i="29" s="1"/>
  <c r="A15163" i="29" s="1"/>
  <c r="A15164" i="29" s="1"/>
  <c r="A15165" i="29" s="1"/>
  <c r="A15166" i="29" s="1"/>
  <c r="A15167" i="29" s="1"/>
  <c r="A15168" i="29" s="1"/>
  <c r="A15169" i="29" s="1"/>
  <c r="A15170" i="29" s="1"/>
  <c r="A15171" i="29" s="1"/>
  <c r="A15172" i="29" s="1"/>
  <c r="A15173" i="29" s="1"/>
  <c r="A15174" i="29" s="1"/>
  <c r="A15175" i="29" s="1"/>
  <c r="A15176" i="29" s="1"/>
  <c r="A15177" i="29" s="1"/>
  <c r="A15178" i="29" s="1"/>
  <c r="A15179" i="29" s="1"/>
  <c r="A15180" i="29" s="1"/>
  <c r="A15181" i="29" s="1"/>
  <c r="A15182" i="29" s="1"/>
  <c r="A15183" i="29" s="1"/>
  <c r="A15184" i="29" s="1"/>
  <c r="A15185" i="29" s="1"/>
  <c r="A15186" i="29" s="1"/>
  <c r="A15187" i="29" s="1"/>
  <c r="A15188" i="29" s="1"/>
  <c r="A15189" i="29" s="1"/>
  <c r="A15190" i="29" s="1"/>
  <c r="A15191" i="29" s="1"/>
  <c r="A15192" i="29" s="1"/>
  <c r="A15193" i="29" s="1"/>
  <c r="A15194" i="29" s="1"/>
  <c r="A15195" i="29" s="1"/>
  <c r="A15196" i="29" s="1"/>
  <c r="A15197" i="29" s="1"/>
  <c r="A15198" i="29" s="1"/>
  <c r="A15199" i="29" s="1"/>
  <c r="A15200" i="29" s="1"/>
  <c r="A15201" i="29" s="1"/>
  <c r="A15202" i="29" s="1"/>
  <c r="A15203" i="29" s="1"/>
  <c r="A15204" i="29" s="1"/>
  <c r="A15205" i="29" s="1"/>
  <c r="A15206" i="29" s="1"/>
  <c r="A15207" i="29" s="1"/>
  <c r="A15208" i="29" s="1"/>
  <c r="A15209" i="29" s="1"/>
  <c r="A15210" i="29" s="1"/>
  <c r="A15211" i="29" s="1"/>
  <c r="A15212" i="29" s="1"/>
  <c r="A15213" i="29" s="1"/>
  <c r="A15214" i="29" s="1"/>
  <c r="A15215" i="29" s="1"/>
  <c r="A15216" i="29" s="1"/>
  <c r="A15217" i="29" s="1"/>
  <c r="A15218" i="29" s="1"/>
  <c r="A15219" i="29" s="1"/>
  <c r="A15220" i="29" s="1"/>
  <c r="A15221" i="29" s="1"/>
  <c r="A15222" i="29" s="1"/>
  <c r="A15223" i="29" s="1"/>
  <c r="A15224" i="29" s="1"/>
  <c r="A15225" i="29" s="1"/>
  <c r="A15226" i="29" s="1"/>
  <c r="A15227" i="29" s="1"/>
  <c r="A15228" i="29" s="1"/>
  <c r="A15229" i="29" s="1"/>
  <c r="A15230" i="29" s="1"/>
  <c r="A15231" i="29" s="1"/>
  <c r="A15232" i="29" s="1"/>
  <c r="A15233" i="29" s="1"/>
  <c r="A15234" i="29" s="1"/>
  <c r="A15235" i="29" s="1"/>
  <c r="A15236" i="29" s="1"/>
  <c r="A15237" i="29" s="1"/>
  <c r="A15238" i="29" s="1"/>
  <c r="A15239" i="29" s="1"/>
  <c r="A15240" i="29" s="1"/>
  <c r="A15241" i="29" s="1"/>
  <c r="A15242" i="29" s="1"/>
  <c r="A15243" i="29" s="1"/>
  <c r="A15244" i="29" s="1"/>
  <c r="A15245" i="29" s="1"/>
  <c r="A15246" i="29" s="1"/>
  <c r="A15247" i="29" s="1"/>
  <c r="A15248" i="29" s="1"/>
  <c r="A15249" i="29" s="1"/>
  <c r="A15250" i="29" s="1"/>
  <c r="A15251" i="29" s="1"/>
  <c r="A15252" i="29" s="1"/>
  <c r="A15253" i="29" s="1"/>
  <c r="A15254" i="29" s="1"/>
  <c r="A15255" i="29" s="1"/>
  <c r="A15256" i="29" s="1"/>
  <c r="A15257" i="29" s="1"/>
  <c r="A15258" i="29" s="1"/>
  <c r="A15259" i="29" s="1"/>
  <c r="A15260" i="29" s="1"/>
  <c r="A15261" i="29" s="1"/>
  <c r="A15262" i="29" s="1"/>
  <c r="A15263" i="29" s="1"/>
  <c r="A15264" i="29" s="1"/>
  <c r="A15265" i="29" s="1"/>
  <c r="A15266" i="29" s="1"/>
  <c r="A15267" i="29" s="1"/>
  <c r="A15268" i="29" s="1"/>
  <c r="A15269" i="29" s="1"/>
  <c r="A15270" i="29" s="1"/>
  <c r="A15271" i="29" s="1"/>
  <c r="A15272" i="29" s="1"/>
  <c r="A15273" i="29" s="1"/>
  <c r="A15274" i="29" s="1"/>
  <c r="A15275" i="29" s="1"/>
  <c r="A15276" i="29" s="1"/>
  <c r="A15277" i="29" s="1"/>
  <c r="A15278" i="29" s="1"/>
  <c r="A15279" i="29" s="1"/>
  <c r="A15280" i="29" s="1"/>
  <c r="A15281" i="29" s="1"/>
  <c r="A15282" i="29" s="1"/>
  <c r="A15283" i="29" s="1"/>
  <c r="A15284" i="29" s="1"/>
  <c r="A15285" i="29" s="1"/>
  <c r="A15286" i="29" s="1"/>
  <c r="A15287" i="29" s="1"/>
  <c r="A15288" i="29" s="1"/>
  <c r="A15289" i="29" s="1"/>
  <c r="A15290" i="29" s="1"/>
  <c r="A15291" i="29" s="1"/>
  <c r="A15292" i="29" s="1"/>
  <c r="A15293" i="29" s="1"/>
  <c r="A15294" i="29" s="1"/>
  <c r="A15295" i="29" s="1"/>
  <c r="A15296" i="29" s="1"/>
  <c r="A15297" i="29" s="1"/>
  <c r="A15298" i="29" s="1"/>
  <c r="A15299" i="29" s="1"/>
  <c r="A15300" i="29" s="1"/>
  <c r="A15301" i="29" s="1"/>
  <c r="A15302" i="29" s="1"/>
  <c r="A15303" i="29" s="1"/>
  <c r="A15304" i="29" s="1"/>
  <c r="A15305" i="29" s="1"/>
  <c r="A15306" i="29" s="1"/>
  <c r="A15307" i="29" s="1"/>
  <c r="A15308" i="29" s="1"/>
  <c r="A15309" i="29" s="1"/>
  <c r="A15310" i="29" s="1"/>
  <c r="A15311" i="29" s="1"/>
  <c r="A15312" i="29" s="1"/>
  <c r="A15313" i="29" s="1"/>
  <c r="A15314" i="29" s="1"/>
  <c r="A15315" i="29" s="1"/>
  <c r="A15316" i="29" s="1"/>
  <c r="A15317" i="29" s="1"/>
  <c r="A15318" i="29" s="1"/>
  <c r="A15319" i="29" s="1"/>
  <c r="A15320" i="29" s="1"/>
  <c r="A15321" i="29" s="1"/>
  <c r="A15322" i="29" s="1"/>
  <c r="A15323" i="29" s="1"/>
  <c r="A15324" i="29" s="1"/>
  <c r="A15325" i="29" s="1"/>
  <c r="A15326" i="29" s="1"/>
  <c r="A15327" i="29" s="1"/>
  <c r="A15328" i="29" s="1"/>
  <c r="A15329" i="29" s="1"/>
  <c r="A15330" i="29" s="1"/>
  <c r="A15331" i="29" s="1"/>
  <c r="A15332" i="29" s="1"/>
  <c r="A15333" i="29" s="1"/>
  <c r="A15334" i="29" s="1"/>
  <c r="A15335" i="29" s="1"/>
  <c r="A15336" i="29" s="1"/>
  <c r="A15337" i="29" s="1"/>
  <c r="A15338" i="29" s="1"/>
  <c r="A15339" i="29" s="1"/>
  <c r="A15340" i="29" s="1"/>
  <c r="A15341" i="29" s="1"/>
  <c r="A15342" i="29" s="1"/>
  <c r="A15343" i="29" s="1"/>
  <c r="A15344" i="29" s="1"/>
  <c r="A15345" i="29" s="1"/>
  <c r="A15346" i="29" s="1"/>
  <c r="A15347" i="29" s="1"/>
  <c r="A15348" i="29" s="1"/>
  <c r="A15349" i="29" s="1"/>
  <c r="A15350" i="29" s="1"/>
  <c r="A15351" i="29" s="1"/>
  <c r="A15352" i="29" s="1"/>
  <c r="A15353" i="29" s="1"/>
  <c r="A15354" i="29" s="1"/>
  <c r="A15355" i="29" s="1"/>
  <c r="A15356" i="29" s="1"/>
  <c r="A15357" i="29" s="1"/>
  <c r="A15358" i="29" s="1"/>
  <c r="A15359" i="29" s="1"/>
  <c r="A15360" i="29" s="1"/>
  <c r="A15361" i="29" s="1"/>
  <c r="A15362" i="29" s="1"/>
  <c r="A15363" i="29" s="1"/>
  <c r="A15364" i="29" s="1"/>
  <c r="A15365" i="29" s="1"/>
  <c r="A15366" i="29" s="1"/>
  <c r="D12" i="14"/>
  <c r="E12" i="14" s="1"/>
  <c r="F12" i="14" s="1"/>
  <c r="G12" i="14" s="1"/>
  <c r="H12" i="14" s="1"/>
  <c r="I12" i="14" s="1"/>
  <c r="J12" i="14" s="1"/>
  <c r="K12" i="14" s="1"/>
  <c r="L12" i="14" s="1"/>
  <c r="M12" i="14" s="1"/>
  <c r="N12" i="14" s="1"/>
  <c r="C13" i="14"/>
  <c r="C13669" i="29"/>
  <c r="C13659" i="29"/>
  <c r="AF16" i="6"/>
  <c r="AC16" i="6"/>
  <c r="C17" i="6"/>
  <c r="A16" i="6"/>
  <c r="AG16" i="6"/>
  <c r="BJ42" i="5"/>
  <c r="AY42" i="5"/>
  <c r="AU43" i="5"/>
  <c r="BB43" i="5" s="1"/>
  <c r="AT43" i="5"/>
  <c r="AO43" i="5"/>
  <c r="AR43" i="5"/>
  <c r="AP44" i="5"/>
  <c r="D13661" i="29"/>
  <c r="D13671" i="29"/>
  <c r="D13672" i="29" s="1"/>
  <c r="D13673" i="29" s="1"/>
  <c r="D13674" i="29" s="1"/>
  <c r="D13675" i="29" s="1"/>
  <c r="D13676" i="29" s="1"/>
  <c r="D13677" i="29" s="1"/>
  <c r="D13678" i="29" s="1"/>
  <c r="D13679" i="29" s="1"/>
  <c r="D13680" i="29" s="1"/>
  <c r="D13681" i="29" s="1"/>
  <c r="D13682" i="29" s="1"/>
  <c r="D13683" i="29" s="1"/>
  <c r="D13684" i="29" s="1"/>
  <c r="D13685" i="29" s="1"/>
  <c r="D13686" i="29" s="1"/>
  <c r="D13687" i="29" s="1"/>
  <c r="D13688" i="29" s="1"/>
  <c r="D13689" i="29" s="1"/>
  <c r="D13690" i="29" s="1"/>
  <c r="D13691" i="29" s="1"/>
  <c r="D13692" i="29" s="1"/>
  <c r="D13693" i="29" s="1"/>
  <c r="D13694" i="29" s="1"/>
  <c r="D13695" i="29" s="1"/>
  <c r="D13696" i="29" s="1"/>
  <c r="D13697" i="29" s="1"/>
  <c r="D13698" i="29" s="1"/>
  <c r="D13699" i="29" s="1"/>
  <c r="D13700" i="29" s="1"/>
  <c r="D13701" i="29" s="1"/>
  <c r="D13702" i="29" s="1"/>
  <c r="D13703" i="29" s="1"/>
  <c r="D13704" i="29" s="1"/>
  <c r="D13705" i="29" s="1"/>
  <c r="D13706" i="29" s="1"/>
  <c r="D13707" i="29" s="1"/>
  <c r="D13708" i="29" s="1"/>
  <c r="D13709" i="29" s="1"/>
  <c r="D13710" i="29" s="1"/>
  <c r="D13711" i="29" s="1"/>
  <c r="D13712" i="29" s="1"/>
  <c r="D13713" i="29" s="1"/>
  <c r="D13714" i="29" s="1"/>
  <c r="D13715" i="29" s="1"/>
  <c r="D13716" i="29" s="1"/>
  <c r="D13717" i="29" s="1"/>
  <c r="D13718" i="29" s="1"/>
  <c r="D13719" i="29" s="1"/>
  <c r="D13720" i="29" s="1"/>
  <c r="D13721" i="29" s="1"/>
  <c r="D13722" i="29" s="1"/>
  <c r="D13723" i="29" s="1"/>
  <c r="D13724" i="29" s="1"/>
  <c r="D13725" i="29" s="1"/>
  <c r="D13726" i="29" s="1"/>
  <c r="D13727" i="29" s="1"/>
  <c r="D13728" i="29" s="1"/>
  <c r="D13729" i="29" s="1"/>
  <c r="D13730" i="29" s="1"/>
  <c r="D13731" i="29" s="1"/>
  <c r="D13732" i="29" s="1"/>
  <c r="D13733" i="29" s="1"/>
  <c r="D13734" i="29" s="1"/>
  <c r="D13735" i="29" s="1"/>
  <c r="D13736" i="29" s="1"/>
  <c r="D13737" i="29" s="1"/>
  <c r="D13738" i="29" s="1"/>
  <c r="D13739" i="29" s="1"/>
  <c r="D13740" i="29" s="1"/>
  <c r="D13741" i="29" s="1"/>
  <c r="D13742" i="29" s="1"/>
  <c r="D13743" i="29" s="1"/>
  <c r="D13744" i="29" s="1"/>
  <c r="D13745" i="29" s="1"/>
  <c r="D13746" i="29" s="1"/>
  <c r="D13747" i="29" s="1"/>
  <c r="D13748" i="29" s="1"/>
  <c r="D13749" i="29" s="1"/>
  <c r="D13750" i="29" s="1"/>
  <c r="D13751" i="29" s="1"/>
  <c r="D13752" i="29" s="1"/>
  <c r="D13753" i="29" s="1"/>
  <c r="D13754" i="29" s="1"/>
  <c r="D13755" i="29" s="1"/>
  <c r="D13756" i="29" s="1"/>
  <c r="D13757" i="29" s="1"/>
  <c r="D13758" i="29" s="1"/>
  <c r="D13759" i="29" s="1"/>
  <c r="D13760" i="29" s="1"/>
  <c r="D13761" i="29" s="1"/>
  <c r="D13762" i="29" s="1"/>
  <c r="D13763" i="29" s="1"/>
  <c r="D13764" i="29" s="1"/>
  <c r="D13765" i="29" s="1"/>
  <c r="D13766" i="29" s="1"/>
  <c r="D13767" i="29" s="1"/>
  <c r="D13768" i="29" s="1"/>
  <c r="D13769" i="29" s="1"/>
  <c r="D13770" i="29" s="1"/>
  <c r="D13771" i="29" s="1"/>
  <c r="D13772" i="29" s="1"/>
  <c r="D13773" i="29" s="1"/>
  <c r="D13774" i="29" s="1"/>
  <c r="D13775" i="29" s="1"/>
  <c r="D13776" i="29" s="1"/>
  <c r="D13777" i="29" s="1"/>
  <c r="D13778" i="29" s="1"/>
  <c r="D13779" i="29" s="1"/>
  <c r="D13780" i="29" s="1"/>
  <c r="D13781" i="29" s="1"/>
  <c r="D13782" i="29" s="1"/>
  <c r="D13783" i="29" s="1"/>
  <c r="D13784" i="29" s="1"/>
  <c r="D13785" i="29" s="1"/>
  <c r="D13786" i="29" s="1"/>
  <c r="D13787" i="29" s="1"/>
  <c r="D13788" i="29" s="1"/>
  <c r="D13789" i="29" s="1"/>
  <c r="D13790" i="29" s="1"/>
  <c r="D13791" i="29" s="1"/>
  <c r="D13792" i="29" s="1"/>
  <c r="D13793" i="29" s="1"/>
  <c r="D13794" i="29" s="1"/>
  <c r="D13795" i="29" s="1"/>
  <c r="D13796" i="29" s="1"/>
  <c r="D13797" i="29" s="1"/>
  <c r="D13798" i="29" s="1"/>
  <c r="D13799" i="29" s="1"/>
  <c r="D13800" i="29" s="1"/>
  <c r="D13801" i="29" s="1"/>
  <c r="D13802" i="29" s="1"/>
  <c r="D13803" i="29" s="1"/>
  <c r="D13804" i="29" s="1"/>
  <c r="D13805" i="29" s="1"/>
  <c r="D13806" i="29" s="1"/>
  <c r="D13807" i="29" s="1"/>
  <c r="D13808" i="29" s="1"/>
  <c r="D13809" i="29" s="1"/>
  <c r="D13810" i="29" s="1"/>
  <c r="D13811" i="29" s="1"/>
  <c r="D13812" i="29" s="1"/>
  <c r="D13813" i="29" s="1"/>
  <c r="D13814" i="29" s="1"/>
  <c r="D13815" i="29" s="1"/>
  <c r="D13816" i="29" s="1"/>
  <c r="D13817" i="29" s="1"/>
  <c r="D13818" i="29" s="1"/>
  <c r="D13819" i="29" s="1"/>
  <c r="D13820" i="29" s="1"/>
  <c r="D13821" i="29" s="1"/>
  <c r="D13822" i="29" s="1"/>
  <c r="D13823" i="29" s="1"/>
  <c r="D13824" i="29" s="1"/>
  <c r="D13825" i="29" s="1"/>
  <c r="D13826" i="29" s="1"/>
  <c r="D13827" i="29" s="1"/>
  <c r="D13828" i="29" s="1"/>
  <c r="D13829" i="29" s="1"/>
  <c r="D13830" i="29" s="1"/>
  <c r="D13831" i="29" s="1"/>
  <c r="D13832" i="29" s="1"/>
  <c r="D13833" i="29" s="1"/>
  <c r="D13834" i="29" s="1"/>
  <c r="D13835" i="29" s="1"/>
  <c r="D13836" i="29" s="1"/>
  <c r="D13837" i="29" s="1"/>
  <c r="D13838" i="29" s="1"/>
  <c r="D13839" i="29" s="1"/>
  <c r="D13840" i="29" s="1"/>
  <c r="D13841" i="29" s="1"/>
  <c r="D13842" i="29" s="1"/>
  <c r="D13843" i="29" s="1"/>
  <c r="D13844" i="29" s="1"/>
  <c r="D13845" i="29" s="1"/>
  <c r="D13846" i="29" s="1"/>
  <c r="D13847" i="29" s="1"/>
  <c r="D13848" i="29" s="1"/>
  <c r="D13849" i="29" s="1"/>
  <c r="D13850" i="29" s="1"/>
  <c r="D13851" i="29" s="1"/>
  <c r="D13852" i="29" s="1"/>
  <c r="D13853" i="29" s="1"/>
  <c r="D13854" i="29" s="1"/>
  <c r="D13855" i="29" s="1"/>
  <c r="D13856" i="29" s="1"/>
  <c r="D13857" i="29" s="1"/>
  <c r="D13858" i="29" s="1"/>
  <c r="D13859" i="29" s="1"/>
  <c r="D13860" i="29" s="1"/>
  <c r="D13861" i="29" s="1"/>
  <c r="D13862" i="29" s="1"/>
  <c r="D13863" i="29" s="1"/>
  <c r="D13864" i="29" s="1"/>
  <c r="D13865" i="29" s="1"/>
  <c r="D13866" i="29" s="1"/>
  <c r="D13867" i="29" s="1"/>
  <c r="D13868" i="29" s="1"/>
  <c r="D13869" i="29" s="1"/>
  <c r="D13870" i="29" s="1"/>
  <c r="D13871" i="29" s="1"/>
  <c r="D13872" i="29" s="1"/>
  <c r="D13873" i="29" s="1"/>
  <c r="D13874" i="29" s="1"/>
  <c r="D13875" i="29" s="1"/>
  <c r="D13876" i="29" s="1"/>
  <c r="D13877" i="29" s="1"/>
  <c r="D13878" i="29" s="1"/>
  <c r="D13879" i="29" s="1"/>
  <c r="D13880" i="29" s="1"/>
  <c r="D13881" i="29" s="1"/>
  <c r="D13882" i="29" s="1"/>
  <c r="D13883" i="29" s="1"/>
  <c r="D13884" i="29" s="1"/>
  <c r="D23661" i="29"/>
  <c r="D23671" i="29"/>
  <c r="D23672" i="29" s="1"/>
  <c r="D23673" i="29" s="1"/>
  <c r="D23674" i="29" s="1"/>
  <c r="D23675" i="29" s="1"/>
  <c r="D23676" i="29" s="1"/>
  <c r="D23677" i="29" s="1"/>
  <c r="D23678" i="29" s="1"/>
  <c r="D23679" i="29" s="1"/>
  <c r="D23680" i="29" s="1"/>
  <c r="D23681" i="29" s="1"/>
  <c r="D23682" i="29" s="1"/>
  <c r="D23683" i="29" s="1"/>
  <c r="D23684" i="29" s="1"/>
  <c r="D23685" i="29" s="1"/>
  <c r="D23686" i="29" s="1"/>
  <c r="D23687" i="29" s="1"/>
  <c r="D23688" i="29" s="1"/>
  <c r="D23689" i="29" s="1"/>
  <c r="D23690" i="29" s="1"/>
  <c r="D23691" i="29" s="1"/>
  <c r="D23692" i="29" s="1"/>
  <c r="D23693" i="29" s="1"/>
  <c r="D23694" i="29" s="1"/>
  <c r="D23695" i="29" s="1"/>
  <c r="D23696" i="29" s="1"/>
  <c r="D23697" i="29" s="1"/>
  <c r="D23698" i="29" s="1"/>
  <c r="D23699" i="29" s="1"/>
  <c r="D23700" i="29" s="1"/>
  <c r="D23701" i="29" s="1"/>
  <c r="D23702" i="29" s="1"/>
  <c r="D23703" i="29" s="1"/>
  <c r="D23704" i="29" s="1"/>
  <c r="D23705" i="29" s="1"/>
  <c r="D23706" i="29" s="1"/>
  <c r="D23707" i="29" s="1"/>
  <c r="D23708" i="29" s="1"/>
  <c r="D23709" i="29" s="1"/>
  <c r="D23710" i="29" s="1"/>
  <c r="D23711" i="29" s="1"/>
  <c r="D23712" i="29" s="1"/>
  <c r="D23713" i="29" s="1"/>
  <c r="D23714" i="29" s="1"/>
  <c r="D23715" i="29" s="1"/>
  <c r="D23716" i="29" s="1"/>
  <c r="D23717" i="29" s="1"/>
  <c r="D23718" i="29" s="1"/>
  <c r="D23719" i="29" s="1"/>
  <c r="D23720" i="29" s="1"/>
  <c r="D23721" i="29" s="1"/>
  <c r="D23722" i="29" s="1"/>
  <c r="D23723" i="29" s="1"/>
  <c r="D23724" i="29" s="1"/>
  <c r="D23725" i="29" s="1"/>
  <c r="D23726" i="29" s="1"/>
  <c r="D23727" i="29" s="1"/>
  <c r="D23728" i="29" s="1"/>
  <c r="D23729" i="29" s="1"/>
  <c r="D23730" i="29" s="1"/>
  <c r="D23731" i="29" s="1"/>
  <c r="D23732" i="29" s="1"/>
  <c r="D23733" i="29" s="1"/>
  <c r="D23734" i="29" s="1"/>
  <c r="D23735" i="29" s="1"/>
  <c r="D23736" i="29" s="1"/>
  <c r="D23737" i="29" s="1"/>
  <c r="D23738" i="29" s="1"/>
  <c r="D23739" i="29" s="1"/>
  <c r="D23740" i="29" s="1"/>
  <c r="D23741" i="29" s="1"/>
  <c r="D23742" i="29" s="1"/>
  <c r="D23743" i="29" s="1"/>
  <c r="D23744" i="29" s="1"/>
  <c r="D23745" i="29" s="1"/>
  <c r="D23746" i="29" s="1"/>
  <c r="B23671" i="29"/>
  <c r="B23672" i="29" s="1"/>
  <c r="B23673" i="29" s="1"/>
  <c r="B23674" i="29" s="1"/>
  <c r="B23675" i="29" s="1"/>
  <c r="B23676" i="29" s="1"/>
  <c r="B23677" i="29" s="1"/>
  <c r="B23678" i="29" s="1"/>
  <c r="B23679" i="29" s="1"/>
  <c r="B23680" i="29" s="1"/>
  <c r="B23681" i="29" s="1"/>
  <c r="B23682" i="29" s="1"/>
  <c r="B23683" i="29" s="1"/>
  <c r="B23684" i="29" s="1"/>
  <c r="B23685" i="29" s="1"/>
  <c r="B23686" i="29" s="1"/>
  <c r="B23687" i="29" s="1"/>
  <c r="B23688" i="29" s="1"/>
  <c r="B23689" i="29" s="1"/>
  <c r="B23690" i="29" s="1"/>
  <c r="B23691" i="29" s="1"/>
  <c r="B23692" i="29" s="1"/>
  <c r="B23693" i="29" s="1"/>
  <c r="B23694" i="29" s="1"/>
  <c r="B23695" i="29" s="1"/>
  <c r="B23696" i="29" s="1"/>
  <c r="B23697" i="29" s="1"/>
  <c r="B23698" i="29" s="1"/>
  <c r="B23699" i="29" s="1"/>
  <c r="B23700" i="29" s="1"/>
  <c r="B23701" i="29" s="1"/>
  <c r="B23702" i="29" s="1"/>
  <c r="B23703" i="29" s="1"/>
  <c r="B23704" i="29" s="1"/>
  <c r="B23705" i="29" s="1"/>
  <c r="B23706" i="29" s="1"/>
  <c r="B23707" i="29" s="1"/>
  <c r="B23708" i="29" s="1"/>
  <c r="B23709" i="29" s="1"/>
  <c r="B23710" i="29" s="1"/>
  <c r="B23711" i="29" s="1"/>
  <c r="B23712" i="29" s="1"/>
  <c r="B23713" i="29" s="1"/>
  <c r="B23714" i="29" s="1"/>
  <c r="B23715" i="29" s="1"/>
  <c r="B23716" i="29" s="1"/>
  <c r="B23717" i="29" s="1"/>
  <c r="B23718" i="29" s="1"/>
  <c r="B23719" i="29" s="1"/>
  <c r="B23720" i="29" s="1"/>
  <c r="B23721" i="29" s="1"/>
  <c r="B23722" i="29" s="1"/>
  <c r="B23723" i="29" s="1"/>
  <c r="B23724" i="29" s="1"/>
  <c r="B23725" i="29" s="1"/>
  <c r="B23726" i="29" s="1"/>
  <c r="B23727" i="29" s="1"/>
  <c r="B23728" i="29" s="1"/>
  <c r="B23729" i="29" s="1"/>
  <c r="B23730" i="29" s="1"/>
  <c r="B23731" i="29" s="1"/>
  <c r="B23732" i="29" s="1"/>
  <c r="B23733" i="29" s="1"/>
  <c r="B23734" i="29" s="1"/>
  <c r="B23735" i="29" s="1"/>
  <c r="B23736" i="29" s="1"/>
  <c r="B23737" i="29" s="1"/>
  <c r="B23738" i="29" s="1"/>
  <c r="B23739" i="29" s="1"/>
  <c r="B23740" i="29" s="1"/>
  <c r="B23741" i="29" s="1"/>
  <c r="B23742" i="29" s="1"/>
  <c r="B23743" i="29" s="1"/>
  <c r="B23744" i="29" s="1"/>
  <c r="B23745" i="29" s="1"/>
  <c r="B23746" i="29" s="1"/>
  <c r="B23747" i="29" s="1"/>
  <c r="B23748" i="29" s="1"/>
  <c r="B23749" i="29" s="1"/>
  <c r="B23750" i="29" s="1"/>
  <c r="B23751" i="29" s="1"/>
  <c r="B23752" i="29" s="1"/>
  <c r="B23753" i="29" s="1"/>
  <c r="B23754" i="29" s="1"/>
  <c r="B23755" i="29" s="1"/>
  <c r="B23756" i="29" s="1"/>
  <c r="B23757" i="29" s="1"/>
  <c r="B23758" i="29" s="1"/>
  <c r="B23759" i="29" s="1"/>
  <c r="B23760" i="29" s="1"/>
  <c r="B23761" i="29" s="1"/>
  <c r="B23762" i="29" s="1"/>
  <c r="B23763" i="29" s="1"/>
  <c r="B23764" i="29" s="1"/>
  <c r="B23765" i="29" s="1"/>
  <c r="B23766" i="29" s="1"/>
  <c r="B23661" i="29"/>
  <c r="O17" i="6" l="1"/>
  <c r="C23660" i="29"/>
  <c r="C23670" i="29"/>
  <c r="C13660" i="29"/>
  <c r="C13670" i="29"/>
  <c r="C14" i="14"/>
  <c r="D13" i="14"/>
  <c r="E13" i="14" s="1"/>
  <c r="F13" i="14" s="1"/>
  <c r="G13" i="14" s="1"/>
  <c r="H13" i="14" s="1"/>
  <c r="I13" i="14" s="1"/>
  <c r="J13" i="14" s="1"/>
  <c r="K13" i="14" s="1"/>
  <c r="L13" i="14" s="1"/>
  <c r="M13" i="14" s="1"/>
  <c r="N13" i="14" s="1"/>
  <c r="A15367" i="29"/>
  <c r="A15368" i="29"/>
  <c r="A15369" i="29" s="1"/>
  <c r="A15370" i="29" s="1"/>
  <c r="A15371" i="29" s="1"/>
  <c r="A15372" i="29" s="1"/>
  <c r="A15373" i="29" s="1"/>
  <c r="A15374" i="29" s="1"/>
  <c r="A15375" i="29" s="1"/>
  <c r="A15376" i="29" s="1"/>
  <c r="A15377" i="29" s="1"/>
  <c r="A15378" i="29" s="1"/>
  <c r="A15379" i="29" s="1"/>
  <c r="A15380" i="29" s="1"/>
  <c r="A15381" i="29" s="1"/>
  <c r="A15382" i="29" s="1"/>
  <c r="A15383" i="29" s="1"/>
  <c r="A15384" i="29" s="1"/>
  <c r="A15385" i="29" s="1"/>
  <c r="A15386" i="29" s="1"/>
  <c r="A15387" i="29" s="1"/>
  <c r="A15388" i="29" s="1"/>
  <c r="A15389" i="29" s="1"/>
  <c r="A15390" i="29" s="1"/>
  <c r="A15391" i="29" s="1"/>
  <c r="A15392" i="29" s="1"/>
  <c r="A15393" i="29" s="1"/>
  <c r="A15394" i="29" s="1"/>
  <c r="A15395" i="29" s="1"/>
  <c r="A15396" i="29" s="1"/>
  <c r="A15397" i="29" s="1"/>
  <c r="A15398" i="29" s="1"/>
  <c r="A15399" i="29" s="1"/>
  <c r="A15400" i="29" s="1"/>
  <c r="A15401" i="29" s="1"/>
  <c r="A15402" i="29" s="1"/>
  <c r="A15403" i="29" s="1"/>
  <c r="A15404" i="29" s="1"/>
  <c r="A15405" i="29" s="1"/>
  <c r="A15406" i="29" s="1"/>
  <c r="A15407" i="29" s="1"/>
  <c r="A15408" i="29" s="1"/>
  <c r="A15409" i="29" s="1"/>
  <c r="A15410" i="29" s="1"/>
  <c r="A15411" i="29" s="1"/>
  <c r="A15412" i="29" s="1"/>
  <c r="A15413" i="29" s="1"/>
  <c r="A15414" i="29" s="1"/>
  <c r="A15415" i="29" s="1"/>
  <c r="A15416" i="29" s="1"/>
  <c r="A15417" i="29" s="1"/>
  <c r="A15418" i="29" s="1"/>
  <c r="A15419" i="29" s="1"/>
  <c r="A15420" i="29" s="1"/>
  <c r="A15421" i="29" s="1"/>
  <c r="A15422" i="29" s="1"/>
  <c r="A15423" i="29" s="1"/>
  <c r="A15424" i="29" s="1"/>
  <c r="A15425" i="29" s="1"/>
  <c r="A15426" i="29" s="1"/>
  <c r="A15427" i="29" s="1"/>
  <c r="A15428" i="29" s="1"/>
  <c r="A15429" i="29" s="1"/>
  <c r="A15430" i="29" s="1"/>
  <c r="A15431" i="29" s="1"/>
  <c r="A15432" i="29" s="1"/>
  <c r="A15433" i="29" s="1"/>
  <c r="A15434" i="29" s="1"/>
  <c r="A15435" i="29" s="1"/>
  <c r="A15436" i="29" s="1"/>
  <c r="A15437" i="29" s="1"/>
  <c r="A15438" i="29" s="1"/>
  <c r="A15439" i="29" s="1"/>
  <c r="A15440" i="29" s="1"/>
  <c r="A15441" i="29" s="1"/>
  <c r="A15442" i="29" s="1"/>
  <c r="A15443" i="29" s="1"/>
  <c r="A15444" i="29" s="1"/>
  <c r="A15445" i="29" s="1"/>
  <c r="A15446" i="29" s="1"/>
  <c r="A15447" i="29" s="1"/>
  <c r="A15448" i="29" s="1"/>
  <c r="A15449" i="29" s="1"/>
  <c r="A15450" i="29" s="1"/>
  <c r="A15451" i="29" s="1"/>
  <c r="A15452" i="29" s="1"/>
  <c r="A15453" i="29" s="1"/>
  <c r="A15454" i="29" s="1"/>
  <c r="A15455" i="29" s="1"/>
  <c r="A15456" i="29" s="1"/>
  <c r="A15457" i="29" s="1"/>
  <c r="A15458" i="29" s="1"/>
  <c r="A15459" i="29" s="1"/>
  <c r="A15460" i="29" s="1"/>
  <c r="A15461" i="29" s="1"/>
  <c r="A15462" i="29" s="1"/>
  <c r="A15463" i="29" s="1"/>
  <c r="A15464" i="29" s="1"/>
  <c r="A15465" i="29" s="1"/>
  <c r="A15466" i="29" s="1"/>
  <c r="A15467" i="29" s="1"/>
  <c r="A15468" i="29" s="1"/>
  <c r="A15469" i="29" s="1"/>
  <c r="A15470" i="29" s="1"/>
  <c r="A15471" i="29" s="1"/>
  <c r="A15472" i="29" s="1"/>
  <c r="A15473" i="29" s="1"/>
  <c r="A15474" i="29" s="1"/>
  <c r="A15475" i="29" s="1"/>
  <c r="A15476" i="29" s="1"/>
  <c r="A15477" i="29" s="1"/>
  <c r="A15478" i="29" s="1"/>
  <c r="A15479" i="29" s="1"/>
  <c r="A15480" i="29" s="1"/>
  <c r="A15481" i="29" s="1"/>
  <c r="A15482" i="29" s="1"/>
  <c r="A15483" i="29" s="1"/>
  <c r="A15484" i="29" s="1"/>
  <c r="A15485" i="29" s="1"/>
  <c r="A15486" i="29" s="1"/>
  <c r="A15487" i="29" s="1"/>
  <c r="A15488" i="29" s="1"/>
  <c r="A15489" i="29" s="1"/>
  <c r="A15490" i="29" s="1"/>
  <c r="A15491" i="29" s="1"/>
  <c r="A15492" i="29" s="1"/>
  <c r="A15493" i="29" s="1"/>
  <c r="A15494" i="29" s="1"/>
  <c r="A15495" i="29" s="1"/>
  <c r="A15496" i="29" s="1"/>
  <c r="A15497" i="29" s="1"/>
  <c r="A15498" i="29" s="1"/>
  <c r="A15499" i="29" s="1"/>
  <c r="A15500" i="29" s="1"/>
  <c r="A15501" i="29" s="1"/>
  <c r="A15502" i="29" s="1"/>
  <c r="A15503" i="29" s="1"/>
  <c r="A15504" i="29" s="1"/>
  <c r="A15505" i="29" s="1"/>
  <c r="A15506" i="29" s="1"/>
  <c r="A15507" i="29" s="1"/>
  <c r="A15508" i="29" s="1"/>
  <c r="A15509" i="29" s="1"/>
  <c r="A15510" i="29" s="1"/>
  <c r="A15511" i="29" s="1"/>
  <c r="A15512" i="29" s="1"/>
  <c r="A15513" i="29" s="1"/>
  <c r="A15514" i="29" s="1"/>
  <c r="A15515" i="29" s="1"/>
  <c r="A15516" i="29" s="1"/>
  <c r="A15517" i="29" s="1"/>
  <c r="A15518" i="29" s="1"/>
  <c r="A15519" i="29" s="1"/>
  <c r="A15520" i="29" s="1"/>
  <c r="A15521" i="29" s="1"/>
  <c r="A15522" i="29" s="1"/>
  <c r="A15523" i="29" s="1"/>
  <c r="A15524" i="29" s="1"/>
  <c r="A15525" i="29" s="1"/>
  <c r="A15526" i="29" s="1"/>
  <c r="A15527" i="29" s="1"/>
  <c r="A15528" i="29" s="1"/>
  <c r="A15529" i="29" s="1"/>
  <c r="A15530" i="29" s="1"/>
  <c r="A15531" i="29" s="1"/>
  <c r="A15532" i="29" s="1"/>
  <c r="A15533" i="29" s="1"/>
  <c r="A15534" i="29" s="1"/>
  <c r="A15535" i="29" s="1"/>
  <c r="A15536" i="29" s="1"/>
  <c r="A15537" i="29" s="1"/>
  <c r="A15538" i="29" s="1"/>
  <c r="A15539" i="29" s="1"/>
  <c r="A15540" i="29" s="1"/>
  <c r="A15541" i="29" s="1"/>
  <c r="A15542" i="29" s="1"/>
  <c r="A15543" i="29" s="1"/>
  <c r="A15544" i="29" s="1"/>
  <c r="A15545" i="29" s="1"/>
  <c r="A15546" i="29" s="1"/>
  <c r="A15547" i="29" s="1"/>
  <c r="A15548" i="29" s="1"/>
  <c r="A15549" i="29" s="1"/>
  <c r="A15550" i="29" s="1"/>
  <c r="A15551" i="29" s="1"/>
  <c r="A15552" i="29" s="1"/>
  <c r="A15553" i="29" s="1"/>
  <c r="A15554" i="29" s="1"/>
  <c r="A15555" i="29" s="1"/>
  <c r="A15556" i="29" s="1"/>
  <c r="A15557" i="29" s="1"/>
  <c r="A15558" i="29" s="1"/>
  <c r="A15559" i="29" s="1"/>
  <c r="A15560" i="29" s="1"/>
  <c r="A15561" i="29" s="1"/>
  <c r="A15562" i="29" s="1"/>
  <c r="A15563" i="29" s="1"/>
  <c r="A15564" i="29" s="1"/>
  <c r="A15565" i="29" s="1"/>
  <c r="A15566" i="29" s="1"/>
  <c r="A15567" i="29" s="1"/>
  <c r="A15568" i="29" s="1"/>
  <c r="A15569" i="29" s="1"/>
  <c r="A15570" i="29" s="1"/>
  <c r="A15571" i="29" s="1"/>
  <c r="A15572" i="29" s="1"/>
  <c r="A15573" i="29" s="1"/>
  <c r="A15574" i="29" s="1"/>
  <c r="A15575" i="29" s="1"/>
  <c r="A15576" i="29" s="1"/>
  <c r="A15577" i="29" s="1"/>
  <c r="A15578" i="29" s="1"/>
  <c r="A15579" i="29" s="1"/>
  <c r="A15580" i="29" s="1"/>
  <c r="A15581" i="29" s="1"/>
  <c r="A15582" i="29" s="1"/>
  <c r="A15583" i="29" s="1"/>
  <c r="A15584" i="29" s="1"/>
  <c r="A15585" i="29" s="1"/>
  <c r="A15586" i="29" s="1"/>
  <c r="A15587" i="29" s="1"/>
  <c r="A15588" i="29" s="1"/>
  <c r="A15589" i="29" s="1"/>
  <c r="A15590" i="29" s="1"/>
  <c r="A15591" i="29" s="1"/>
  <c r="A15592" i="29" s="1"/>
  <c r="A15593" i="29" s="1"/>
  <c r="A15594" i="29" s="1"/>
  <c r="A15595" i="29" s="1"/>
  <c r="A15596" i="29" s="1"/>
  <c r="A15597" i="29" s="1"/>
  <c r="A15598" i="29" s="1"/>
  <c r="A15599" i="29" s="1"/>
  <c r="A15600" i="29" s="1"/>
  <c r="A15601" i="29" s="1"/>
  <c r="A15602" i="29" s="1"/>
  <c r="A15603" i="29" s="1"/>
  <c r="A15604" i="29" s="1"/>
  <c r="A15605" i="29" s="1"/>
  <c r="A15606" i="29" s="1"/>
  <c r="A15607" i="29" s="1"/>
  <c r="A15608" i="29" s="1"/>
  <c r="A15609" i="29" s="1"/>
  <c r="A15610" i="29" s="1"/>
  <c r="A15611" i="29" s="1"/>
  <c r="A15612" i="29" s="1"/>
  <c r="A15613" i="29" s="1"/>
  <c r="A15614" i="29" s="1"/>
  <c r="A15615" i="29" s="1"/>
  <c r="A15616" i="29" s="1"/>
  <c r="A15617" i="29" s="1"/>
  <c r="A15618" i="29" s="1"/>
  <c r="A15619" i="29" s="1"/>
  <c r="A15620" i="29" s="1"/>
  <c r="A15621" i="29" s="1"/>
  <c r="A15622" i="29" s="1"/>
  <c r="A15623" i="29" s="1"/>
  <c r="A15624" i="29" s="1"/>
  <c r="A15625" i="29" s="1"/>
  <c r="A15626" i="29" s="1"/>
  <c r="A15627" i="29" s="1"/>
  <c r="A15628" i="29" s="1"/>
  <c r="A15629" i="29" s="1"/>
  <c r="A15630" i="29" s="1"/>
  <c r="A15631" i="29" s="1"/>
  <c r="A15632" i="29" s="1"/>
  <c r="A15633" i="29" s="1"/>
  <c r="A15634" i="29" s="1"/>
  <c r="A15635" i="29" s="1"/>
  <c r="A15636" i="29" s="1"/>
  <c r="A15637" i="29" s="1"/>
  <c r="A15638" i="29" s="1"/>
  <c r="A15639" i="29" s="1"/>
  <c r="A15640" i="29" s="1"/>
  <c r="A15641" i="29" s="1"/>
  <c r="A15642" i="29" s="1"/>
  <c r="A15643" i="29" s="1"/>
  <c r="A15644" i="29" s="1"/>
  <c r="A15645" i="29" s="1"/>
  <c r="A15646" i="29" s="1"/>
  <c r="A15647" i="29" s="1"/>
  <c r="A15648" i="29" s="1"/>
  <c r="A15649" i="29" s="1"/>
  <c r="A15650" i="29" s="1"/>
  <c r="A15651" i="29" s="1"/>
  <c r="A15652" i="29" s="1"/>
  <c r="A15653" i="29" s="1"/>
  <c r="A15654" i="29" s="1"/>
  <c r="A15655" i="29" s="1"/>
  <c r="A15656" i="29" s="1"/>
  <c r="A15657" i="29" s="1"/>
  <c r="A15658" i="29" s="1"/>
  <c r="A15659" i="29" s="1"/>
  <c r="A15660" i="29" s="1"/>
  <c r="A15661" i="29" s="1"/>
  <c r="A15662" i="29" s="1"/>
  <c r="A15663" i="29" s="1"/>
  <c r="A15664" i="29" s="1"/>
  <c r="A15665" i="29" s="1"/>
  <c r="A15666" i="29" s="1"/>
  <c r="A15667" i="29" s="1"/>
  <c r="A15668" i="29" s="1"/>
  <c r="A15669" i="29" s="1"/>
  <c r="A15670" i="29" s="1"/>
  <c r="A15671" i="29" s="1"/>
  <c r="A15672" i="29" s="1"/>
  <c r="A15673" i="29" s="1"/>
  <c r="A15674" i="29" s="1"/>
  <c r="A15675" i="29" s="1"/>
  <c r="A15676" i="29" s="1"/>
  <c r="A15677" i="29" s="1"/>
  <c r="A15678" i="29" s="1"/>
  <c r="A15679" i="29" s="1"/>
  <c r="A15680" i="29" s="1"/>
  <c r="A15681" i="29" s="1"/>
  <c r="A15682" i="29" s="1"/>
  <c r="A15683" i="29" s="1"/>
  <c r="A15684" i="29" s="1"/>
  <c r="A15685" i="29" s="1"/>
  <c r="A15686" i="29" s="1"/>
  <c r="A15687" i="29" s="1"/>
  <c r="A15688" i="29" s="1"/>
  <c r="A15689" i="29" s="1"/>
  <c r="A15690" i="29" s="1"/>
  <c r="A15691" i="29" s="1"/>
  <c r="A15692" i="29" s="1"/>
  <c r="A15693" i="29" s="1"/>
  <c r="A15694" i="29" s="1"/>
  <c r="A15695" i="29" s="1"/>
  <c r="A15696" i="29" s="1"/>
  <c r="A15697" i="29" s="1"/>
  <c r="A15698" i="29" s="1"/>
  <c r="A15699" i="29" s="1"/>
  <c r="A15700" i="29" s="1"/>
  <c r="A15701" i="29" s="1"/>
  <c r="A15702" i="29" s="1"/>
  <c r="A15703" i="29" s="1"/>
  <c r="A15704" i="29" s="1"/>
  <c r="A15705" i="29" s="1"/>
  <c r="A15706" i="29" s="1"/>
  <c r="A15707" i="29" s="1"/>
  <c r="A15708" i="29" s="1"/>
  <c r="A15709" i="29" s="1"/>
  <c r="A15710" i="29" s="1"/>
  <c r="A15711" i="29" s="1"/>
  <c r="A15712" i="29" s="1"/>
  <c r="A15713" i="29" s="1"/>
  <c r="A15714" i="29" s="1"/>
  <c r="A15715" i="29" s="1"/>
  <c r="A15716" i="29" s="1"/>
  <c r="A15717" i="29" s="1"/>
  <c r="A15718" i="29" s="1"/>
  <c r="A15719" i="29" s="1"/>
  <c r="A15720" i="29" s="1"/>
  <c r="A15721" i="29" s="1"/>
  <c r="A15722" i="29" s="1"/>
  <c r="A15723" i="29" s="1"/>
  <c r="A15724" i="29" s="1"/>
  <c r="A15725" i="29" s="1"/>
  <c r="A15726" i="29" s="1"/>
  <c r="A15727" i="29" s="1"/>
  <c r="A15728" i="29" s="1"/>
  <c r="A15729" i="29" s="1"/>
  <c r="A15730" i="29" s="1"/>
  <c r="A15731" i="29" s="1"/>
  <c r="A15732" i="29" s="1"/>
  <c r="A15733" i="29" s="1"/>
  <c r="A15734" i="29" s="1"/>
  <c r="A15735" i="29" s="1"/>
  <c r="A15736" i="29" s="1"/>
  <c r="A15737" i="29" s="1"/>
  <c r="A15738" i="29" s="1"/>
  <c r="A15739" i="29" s="1"/>
  <c r="A15740" i="29" s="1"/>
  <c r="A15741" i="29" s="1"/>
  <c r="A15742" i="29" s="1"/>
  <c r="A15743" i="29" s="1"/>
  <c r="A15744" i="29" s="1"/>
  <c r="A15745" i="29" s="1"/>
  <c r="A15746" i="29" s="1"/>
  <c r="A15747" i="29" s="1"/>
  <c r="A15748" i="29" s="1"/>
  <c r="A15749" i="29" s="1"/>
  <c r="A15750" i="29" s="1"/>
  <c r="A15751" i="29" s="1"/>
  <c r="A15752" i="29" s="1"/>
  <c r="A15753" i="29" s="1"/>
  <c r="A15754" i="29" s="1"/>
  <c r="A15755" i="29" s="1"/>
  <c r="A15756" i="29" s="1"/>
  <c r="A15757" i="29" s="1"/>
  <c r="A15758" i="29" s="1"/>
  <c r="A15759" i="29" s="1"/>
  <c r="A15760" i="29" s="1"/>
  <c r="A15761" i="29" s="1"/>
  <c r="A15762" i="29" s="1"/>
  <c r="A15763" i="29" s="1"/>
  <c r="A15764" i="29" s="1"/>
  <c r="A15765" i="29" s="1"/>
  <c r="A15766" i="29" s="1"/>
  <c r="A15767" i="29" s="1"/>
  <c r="A15768" i="29" s="1"/>
  <c r="A15769" i="29" s="1"/>
  <c r="A15770" i="29" s="1"/>
  <c r="A15771" i="29" s="1"/>
  <c r="A15772" i="29" s="1"/>
  <c r="A15773" i="29" s="1"/>
  <c r="A15774" i="29" s="1"/>
  <c r="A15775" i="29" s="1"/>
  <c r="A15776" i="29" s="1"/>
  <c r="A15777" i="29" s="1"/>
  <c r="A15778" i="29" s="1"/>
  <c r="A15779" i="29" s="1"/>
  <c r="A15780" i="29" s="1"/>
  <c r="A15781" i="29" s="1"/>
  <c r="A15782" i="29" s="1"/>
  <c r="A15783" i="29" s="1"/>
  <c r="A15784" i="29" s="1"/>
  <c r="A15785" i="29" s="1"/>
  <c r="A15786" i="29" s="1"/>
  <c r="A15787" i="29" s="1"/>
  <c r="A15788" i="29" s="1"/>
  <c r="A15789" i="29" s="1"/>
  <c r="A15790" i="29" s="1"/>
  <c r="A15791" i="29" s="1"/>
  <c r="A15792" i="29" s="1"/>
  <c r="A15793" i="29" s="1"/>
  <c r="A15794" i="29" s="1"/>
  <c r="A15795" i="29" s="1"/>
  <c r="A15796" i="29" s="1"/>
  <c r="A15797" i="29" s="1"/>
  <c r="A15798" i="29" s="1"/>
  <c r="A15799" i="29" s="1"/>
  <c r="A15800" i="29" s="1"/>
  <c r="A15801" i="29" s="1"/>
  <c r="A15802" i="29" s="1"/>
  <c r="A15803" i="29" s="1"/>
  <c r="A15804" i="29" s="1"/>
  <c r="A15805" i="29" s="1"/>
  <c r="A15806" i="29" s="1"/>
  <c r="A15807" i="29" s="1"/>
  <c r="A15808" i="29" s="1"/>
  <c r="A15809" i="29" s="1"/>
  <c r="A15810" i="29" s="1"/>
  <c r="A15811" i="29" s="1"/>
  <c r="A15812" i="29" s="1"/>
  <c r="A15813" i="29" s="1"/>
  <c r="A15814" i="29" s="1"/>
  <c r="A15815" i="29" s="1"/>
  <c r="A15816" i="29" s="1"/>
  <c r="A15817" i="29" s="1"/>
  <c r="A15818" i="29" s="1"/>
  <c r="A15819" i="29" s="1"/>
  <c r="A15820" i="29" s="1"/>
  <c r="A15821" i="29" s="1"/>
  <c r="A15822" i="29" s="1"/>
  <c r="A15823" i="29" s="1"/>
  <c r="A15824" i="29" s="1"/>
  <c r="A15825" i="29" s="1"/>
  <c r="A15826" i="29" s="1"/>
  <c r="A15827" i="29" s="1"/>
  <c r="A15828" i="29" s="1"/>
  <c r="A15829" i="29" s="1"/>
  <c r="A15830" i="29" s="1"/>
  <c r="A15831" i="29" s="1"/>
  <c r="A15832" i="29" s="1"/>
  <c r="A15833" i="29" s="1"/>
  <c r="A15834" i="29" s="1"/>
  <c r="A15835" i="29" s="1"/>
  <c r="A15836" i="29" s="1"/>
  <c r="A15837" i="29" s="1"/>
  <c r="A15838" i="29" s="1"/>
  <c r="A15839" i="29" s="1"/>
  <c r="A15840" i="29" s="1"/>
  <c r="A15841" i="29" s="1"/>
  <c r="A15842" i="29" s="1"/>
  <c r="A15843" i="29" s="1"/>
  <c r="A15844" i="29" s="1"/>
  <c r="A15845" i="29" s="1"/>
  <c r="A15846" i="29" s="1"/>
  <c r="A15847" i="29" s="1"/>
  <c r="A15848" i="29" s="1"/>
  <c r="A15849" i="29" s="1"/>
  <c r="A15850" i="29" s="1"/>
  <c r="A15851" i="29" s="1"/>
  <c r="A15852" i="29" s="1"/>
  <c r="A15853" i="29" s="1"/>
  <c r="A15854" i="29" s="1"/>
  <c r="A15855" i="29" s="1"/>
  <c r="A15856" i="29" s="1"/>
  <c r="A15857" i="29" s="1"/>
  <c r="A15858" i="29" s="1"/>
  <c r="A15859" i="29" s="1"/>
  <c r="A15860" i="29" s="1"/>
  <c r="A15861" i="29" s="1"/>
  <c r="A15862" i="29" s="1"/>
  <c r="A15863" i="29" s="1"/>
  <c r="A15864" i="29" s="1"/>
  <c r="A15865" i="29" s="1"/>
  <c r="A15866" i="29" s="1"/>
  <c r="A15867" i="29" s="1"/>
  <c r="A15868" i="29" s="1"/>
  <c r="A15869" i="29" s="1"/>
  <c r="A15870" i="29" s="1"/>
  <c r="A15871" i="29" s="1"/>
  <c r="A15872" i="29" s="1"/>
  <c r="A15873" i="29" s="1"/>
  <c r="A15874" i="29" s="1"/>
  <c r="A15875" i="29" s="1"/>
  <c r="A15876" i="29" s="1"/>
  <c r="A15877" i="29" s="1"/>
  <c r="A15878" i="29" s="1"/>
  <c r="A15879" i="29" s="1"/>
  <c r="A15880" i="29" s="1"/>
  <c r="A15881" i="29" s="1"/>
  <c r="A15882" i="29" s="1"/>
  <c r="A15883" i="29" s="1"/>
  <c r="A15884" i="29" s="1"/>
  <c r="A15885" i="29" s="1"/>
  <c r="A15886" i="29" s="1"/>
  <c r="A15887" i="29" s="1"/>
  <c r="A15888" i="29" s="1"/>
  <c r="A15889" i="29" s="1"/>
  <c r="A15890" i="29" s="1"/>
  <c r="A15891" i="29" s="1"/>
  <c r="A15892" i="29" s="1"/>
  <c r="A15893" i="29" s="1"/>
  <c r="A15894" i="29" s="1"/>
  <c r="A15895" i="29" s="1"/>
  <c r="A15896" i="29" s="1"/>
  <c r="A15897" i="29" s="1"/>
  <c r="A15898" i="29" s="1"/>
  <c r="A15899" i="29" s="1"/>
  <c r="A15900" i="29" s="1"/>
  <c r="A15901" i="29" s="1"/>
  <c r="A15902" i="29" s="1"/>
  <c r="A15903" i="29" s="1"/>
  <c r="A15904" i="29" s="1"/>
  <c r="A15905" i="29" s="1"/>
  <c r="A15906" i="29" s="1"/>
  <c r="A15907" i="29" s="1"/>
  <c r="A15908" i="29" s="1"/>
  <c r="A15909" i="29" s="1"/>
  <c r="A15910" i="29" s="1"/>
  <c r="A15911" i="29" s="1"/>
  <c r="A15912" i="29" s="1"/>
  <c r="A15913" i="29" s="1"/>
  <c r="A15914" i="29" s="1"/>
  <c r="A15915" i="29" s="1"/>
  <c r="A15916" i="29" s="1"/>
  <c r="A15917" i="29" s="1"/>
  <c r="A15918" i="29" s="1"/>
  <c r="A15919" i="29" s="1"/>
  <c r="A15920" i="29" s="1"/>
  <c r="A15921" i="29" s="1"/>
  <c r="A15922" i="29" s="1"/>
  <c r="A15923" i="29" s="1"/>
  <c r="A15924" i="29" s="1"/>
  <c r="A15925" i="29" s="1"/>
  <c r="A15926" i="29" s="1"/>
  <c r="A15927" i="29" s="1"/>
  <c r="A15928" i="29" s="1"/>
  <c r="A15929" i="29" s="1"/>
  <c r="A15930" i="29" s="1"/>
  <c r="A15931" i="29" s="1"/>
  <c r="A15932" i="29" s="1"/>
  <c r="A15933" i="29" s="1"/>
  <c r="A15934" i="29" s="1"/>
  <c r="A15935" i="29" s="1"/>
  <c r="A15936" i="29" s="1"/>
  <c r="A15937" i="29" s="1"/>
  <c r="A15938" i="29" s="1"/>
  <c r="A15939" i="29" s="1"/>
  <c r="A15940" i="29" s="1"/>
  <c r="A15941" i="29" s="1"/>
  <c r="A15942" i="29" s="1"/>
  <c r="A15943" i="29" s="1"/>
  <c r="A15944" i="29" s="1"/>
  <c r="A15945" i="29" s="1"/>
  <c r="A15946" i="29" s="1"/>
  <c r="A15947" i="29" s="1"/>
  <c r="A15948" i="29" s="1"/>
  <c r="A15949" i="29" s="1"/>
  <c r="A15950" i="29" s="1"/>
  <c r="A15951" i="29" s="1"/>
  <c r="A15952" i="29" s="1"/>
  <c r="A15953" i="29" s="1"/>
  <c r="A15954" i="29" s="1"/>
  <c r="A15955" i="29" s="1"/>
  <c r="A15956" i="29" s="1"/>
  <c r="A15957" i="29" s="1"/>
  <c r="A15958" i="29" s="1"/>
  <c r="A15959" i="29" s="1"/>
  <c r="A15960" i="29" s="1"/>
  <c r="A15961" i="29" s="1"/>
  <c r="A15962" i="29" s="1"/>
  <c r="A15963" i="29" s="1"/>
  <c r="A15964" i="29" s="1"/>
  <c r="A15965" i="29" s="1"/>
  <c r="A15966" i="29" s="1"/>
  <c r="A15967" i="29" s="1"/>
  <c r="A15968" i="29" s="1"/>
  <c r="A15969" i="29" s="1"/>
  <c r="A15970" i="29" s="1"/>
  <c r="A15971" i="29" s="1"/>
  <c r="A15972" i="29" s="1"/>
  <c r="A15973" i="29" s="1"/>
  <c r="A15974" i="29" s="1"/>
  <c r="A15975" i="29" s="1"/>
  <c r="A15976" i="29" s="1"/>
  <c r="A15977" i="29" s="1"/>
  <c r="A15978" i="29" s="1"/>
  <c r="A15979" i="29" s="1"/>
  <c r="A15980" i="29" s="1"/>
  <c r="A15981" i="29" s="1"/>
  <c r="A15982" i="29" s="1"/>
  <c r="A15983" i="29" s="1"/>
  <c r="A15984" i="29" s="1"/>
  <c r="A15985" i="29" s="1"/>
  <c r="A15986" i="29" s="1"/>
  <c r="A15987" i="29" s="1"/>
  <c r="A15988" i="29" s="1"/>
  <c r="A15989" i="29" s="1"/>
  <c r="A15990" i="29" s="1"/>
  <c r="A15991" i="29" s="1"/>
  <c r="A15992" i="29" s="1"/>
  <c r="A15993" i="29" s="1"/>
  <c r="A15994" i="29" s="1"/>
  <c r="A15995" i="29" s="1"/>
  <c r="A15996" i="29" s="1"/>
  <c r="A15997" i="29" s="1"/>
  <c r="A15998" i="29" s="1"/>
  <c r="A15999" i="29" s="1"/>
  <c r="A16000" i="29" s="1"/>
  <c r="A16001" i="29" s="1"/>
  <c r="A16002" i="29" s="1"/>
  <c r="A16003" i="29" s="1"/>
  <c r="A16004" i="29" s="1"/>
  <c r="A16005" i="29" s="1"/>
  <c r="A16006" i="29" s="1"/>
  <c r="A16007" i="29" s="1"/>
  <c r="A16008" i="29" s="1"/>
  <c r="A16009" i="29" s="1"/>
  <c r="A16010" i="29" s="1"/>
  <c r="A16011" i="29" s="1"/>
  <c r="A16012" i="29" s="1"/>
  <c r="A16013" i="29" s="1"/>
  <c r="A16014" i="29" s="1"/>
  <c r="A16015" i="29" s="1"/>
  <c r="A16016" i="29" s="1"/>
  <c r="A16017" i="29" s="1"/>
  <c r="A16018" i="29" s="1"/>
  <c r="A16019" i="29" s="1"/>
  <c r="A16020" i="29" s="1"/>
  <c r="A16021" i="29" s="1"/>
  <c r="A16022" i="29" s="1"/>
  <c r="A16023" i="29" s="1"/>
  <c r="A16024" i="29" s="1"/>
  <c r="A16025" i="29" s="1"/>
  <c r="A16026" i="29" s="1"/>
  <c r="A16027" i="29" s="1"/>
  <c r="A16028" i="29" s="1"/>
  <c r="A16029" i="29" s="1"/>
  <c r="A16030" i="29" s="1"/>
  <c r="A16031" i="29" s="1"/>
  <c r="A16032" i="29" s="1"/>
  <c r="A16033" i="29" s="1"/>
  <c r="A16034" i="29" s="1"/>
  <c r="A16035" i="29" s="1"/>
  <c r="A16036" i="29" s="1"/>
  <c r="A16037" i="29" s="1"/>
  <c r="A16038" i="29" s="1"/>
  <c r="A16039" i="29" s="1"/>
  <c r="A16040" i="29" s="1"/>
  <c r="A16041" i="29" s="1"/>
  <c r="A16042" i="29" s="1"/>
  <c r="A16043" i="29" s="1"/>
  <c r="A16044" i="29" s="1"/>
  <c r="A16045" i="29" s="1"/>
  <c r="A16046" i="29" s="1"/>
  <c r="A16047" i="29" s="1"/>
  <c r="A16048" i="29" s="1"/>
  <c r="A16049" i="29" s="1"/>
  <c r="A16050" i="29" s="1"/>
  <c r="A16051" i="29" s="1"/>
  <c r="A16052" i="29" s="1"/>
  <c r="A16053" i="29" s="1"/>
  <c r="A16054" i="29" s="1"/>
  <c r="A16055" i="29" s="1"/>
  <c r="A16056" i="29" s="1"/>
  <c r="A16057" i="29" s="1"/>
  <c r="A16058" i="29" s="1"/>
  <c r="A16059" i="29" s="1"/>
  <c r="A16060" i="29" s="1"/>
  <c r="A16061" i="29" s="1"/>
  <c r="A16062" i="29" s="1"/>
  <c r="A16063" i="29" s="1"/>
  <c r="A16064" i="29" s="1"/>
  <c r="A16065" i="29" s="1"/>
  <c r="A16066" i="29" s="1"/>
  <c r="A16067" i="29" s="1"/>
  <c r="A16068" i="29" s="1"/>
  <c r="A16069" i="29" s="1"/>
  <c r="A16070" i="29" s="1"/>
  <c r="A16071" i="29" s="1"/>
  <c r="A16072" i="29" s="1"/>
  <c r="A16073" i="29" s="1"/>
  <c r="A16074" i="29" s="1"/>
  <c r="A16075" i="29" s="1"/>
  <c r="A16076" i="29" s="1"/>
  <c r="A16077" i="29" s="1"/>
  <c r="A16078" i="29" s="1"/>
  <c r="A16079" i="29" s="1"/>
  <c r="A16080" i="29" s="1"/>
  <c r="A16081" i="29" s="1"/>
  <c r="A16082" i="29" s="1"/>
  <c r="A16083" i="29" s="1"/>
  <c r="A16084" i="29" s="1"/>
  <c r="A16085" i="29" s="1"/>
  <c r="A16086" i="29" s="1"/>
  <c r="A16087" i="29" s="1"/>
  <c r="A16088" i="29" s="1"/>
  <c r="A16089" i="29" s="1"/>
  <c r="A16090" i="29" s="1"/>
  <c r="A16091" i="29" s="1"/>
  <c r="A16092" i="29" s="1"/>
  <c r="A16093" i="29" s="1"/>
  <c r="A16094" i="29" s="1"/>
  <c r="A16095" i="29" s="1"/>
  <c r="A16096" i="29" s="1"/>
  <c r="A16097" i="29" s="1"/>
  <c r="A16098" i="29" s="1"/>
  <c r="A16099" i="29" s="1"/>
  <c r="A16100" i="29" s="1"/>
  <c r="A16101" i="29" s="1"/>
  <c r="A16102" i="29" s="1"/>
  <c r="A16103" i="29" s="1"/>
  <c r="A16104" i="29" s="1"/>
  <c r="A16105" i="29" s="1"/>
  <c r="A16106" i="29" s="1"/>
  <c r="A16107" i="29" s="1"/>
  <c r="A16108" i="29" s="1"/>
  <c r="A16109" i="29" s="1"/>
  <c r="A16110" i="29" s="1"/>
  <c r="A16111" i="29" s="1"/>
  <c r="A16112" i="29" s="1"/>
  <c r="A16113" i="29" s="1"/>
  <c r="A16114" i="29" s="1"/>
  <c r="A16115" i="29" s="1"/>
  <c r="A16116" i="29" s="1"/>
  <c r="A16117" i="29" s="1"/>
  <c r="A16118" i="29" s="1"/>
  <c r="A16119" i="29" s="1"/>
  <c r="A16120" i="29" s="1"/>
  <c r="A16121" i="29" s="1"/>
  <c r="A16122" i="29" s="1"/>
  <c r="A16123" i="29" s="1"/>
  <c r="A16124" i="29" s="1"/>
  <c r="A16125" i="29" s="1"/>
  <c r="A16126" i="29" s="1"/>
  <c r="A16127" i="29" s="1"/>
  <c r="A16128" i="29" s="1"/>
  <c r="A16129" i="29" s="1"/>
  <c r="A16130" i="29" s="1"/>
  <c r="A16131" i="29" s="1"/>
  <c r="A16132" i="29" s="1"/>
  <c r="A16133" i="29" s="1"/>
  <c r="A16134" i="29" s="1"/>
  <c r="A16135" i="29" s="1"/>
  <c r="A16136" i="29" s="1"/>
  <c r="A16137" i="29" s="1"/>
  <c r="A16138" i="29" s="1"/>
  <c r="A16139" i="29" s="1"/>
  <c r="A16140" i="29" s="1"/>
  <c r="A16141" i="29" s="1"/>
  <c r="A16142" i="29" s="1"/>
  <c r="A16143" i="29" s="1"/>
  <c r="A16144" i="29" s="1"/>
  <c r="A16145" i="29" s="1"/>
  <c r="A16146" i="29" s="1"/>
  <c r="A16147" i="29" s="1"/>
  <c r="A16148" i="29" s="1"/>
  <c r="A16149" i="29" s="1"/>
  <c r="A16150" i="29" s="1"/>
  <c r="A16151" i="29" s="1"/>
  <c r="A16152" i="29" s="1"/>
  <c r="A16153" i="29" s="1"/>
  <c r="A16154" i="29" s="1"/>
  <c r="A16155" i="29" s="1"/>
  <c r="A16156" i="29" s="1"/>
  <c r="A16157" i="29" s="1"/>
  <c r="A16158" i="29" s="1"/>
  <c r="A16159" i="29" s="1"/>
  <c r="A16160" i="29" s="1"/>
  <c r="A16161" i="29" s="1"/>
  <c r="A16162" i="29" s="1"/>
  <c r="A16163" i="29" s="1"/>
  <c r="A16164" i="29" s="1"/>
  <c r="A16165" i="29" s="1"/>
  <c r="A16166" i="29" s="1"/>
  <c r="A16167" i="29" s="1"/>
  <c r="A16168" i="29" s="1"/>
  <c r="A16169" i="29" s="1"/>
  <c r="A16170" i="29" s="1"/>
  <c r="A16171" i="29" s="1"/>
  <c r="A16172" i="29" s="1"/>
  <c r="A16173" i="29" s="1"/>
  <c r="A16174" i="29" s="1"/>
  <c r="A16175" i="29" s="1"/>
  <c r="A16176" i="29" s="1"/>
  <c r="A16177" i="29" s="1"/>
  <c r="A16178" i="29" s="1"/>
  <c r="A16179" i="29" s="1"/>
  <c r="A16180" i="29" s="1"/>
  <c r="A16181" i="29" s="1"/>
  <c r="A16182" i="29" s="1"/>
  <c r="A16183" i="29" s="1"/>
  <c r="A16184" i="29" s="1"/>
  <c r="A16185" i="29" s="1"/>
  <c r="A16186" i="29" s="1"/>
  <c r="A16187" i="29" s="1"/>
  <c r="A16188" i="29" s="1"/>
  <c r="A16189" i="29" s="1"/>
  <c r="A16190" i="29" s="1"/>
  <c r="A16191" i="29" s="1"/>
  <c r="A16192" i="29" s="1"/>
  <c r="A16193" i="29" s="1"/>
  <c r="A16194" i="29" s="1"/>
  <c r="A16195" i="29" s="1"/>
  <c r="A16196" i="29" s="1"/>
  <c r="A16197" i="29" s="1"/>
  <c r="A16198" i="29" s="1"/>
  <c r="A16199" i="29" s="1"/>
  <c r="A16200" i="29" s="1"/>
  <c r="A16201" i="29" s="1"/>
  <c r="A16202" i="29" s="1"/>
  <c r="A16203" i="29" s="1"/>
  <c r="A16204" i="29" s="1"/>
  <c r="A16205" i="29" s="1"/>
  <c r="A16206" i="29" s="1"/>
  <c r="A16207" i="29" s="1"/>
  <c r="A16208" i="29" s="1"/>
  <c r="A16209" i="29" s="1"/>
  <c r="A16210" i="29" s="1"/>
  <c r="A16211" i="29" s="1"/>
  <c r="A16212" i="29" s="1"/>
  <c r="A16213" i="29" s="1"/>
  <c r="A16214" i="29" s="1"/>
  <c r="A16215" i="29" s="1"/>
  <c r="A16216" i="29" s="1"/>
  <c r="A16217" i="29" s="1"/>
  <c r="A16218" i="29" s="1"/>
  <c r="A16219" i="29" s="1"/>
  <c r="A16220" i="29" s="1"/>
  <c r="A16221" i="29" s="1"/>
  <c r="A16222" i="29" s="1"/>
  <c r="A16223" i="29" s="1"/>
  <c r="A16224" i="29" s="1"/>
  <c r="A16225" i="29" s="1"/>
  <c r="A16226" i="29" s="1"/>
  <c r="A16227" i="29" s="1"/>
  <c r="A16228" i="29" s="1"/>
  <c r="A16229" i="29" s="1"/>
  <c r="A16230" i="29" s="1"/>
  <c r="A16231" i="29" s="1"/>
  <c r="A16232" i="29" s="1"/>
  <c r="A16233" i="29" s="1"/>
  <c r="A16234" i="29" s="1"/>
  <c r="A16235" i="29" s="1"/>
  <c r="A16236" i="29" s="1"/>
  <c r="A16237" i="29" s="1"/>
  <c r="A16238" i="29" s="1"/>
  <c r="A16239" i="29" s="1"/>
  <c r="A16240" i="29" s="1"/>
  <c r="A16241" i="29" s="1"/>
  <c r="A16242" i="29" s="1"/>
  <c r="A16243" i="29" s="1"/>
  <c r="A16244" i="29" s="1"/>
  <c r="A16245" i="29" s="1"/>
  <c r="A16246" i="29" s="1"/>
  <c r="A16247" i="29" s="1"/>
  <c r="A16248" i="29" s="1"/>
  <c r="A16249" i="29" s="1"/>
  <c r="A16250" i="29" s="1"/>
  <c r="A16251" i="29" s="1"/>
  <c r="A16252" i="29" s="1"/>
  <c r="A16253" i="29" s="1"/>
  <c r="A16254" i="29" s="1"/>
  <c r="A16255" i="29" s="1"/>
  <c r="A16256" i="29" s="1"/>
  <c r="A16257" i="29" s="1"/>
  <c r="A16258" i="29" s="1"/>
  <c r="A16259" i="29" s="1"/>
  <c r="A16260" i="29" s="1"/>
  <c r="A16261" i="29" s="1"/>
  <c r="A16262" i="29" s="1"/>
  <c r="A16263" i="29" s="1"/>
  <c r="A16264" i="29" s="1"/>
  <c r="A16265" i="29" s="1"/>
  <c r="A16266" i="29" s="1"/>
  <c r="A16267" i="29" s="1"/>
  <c r="A16268" i="29" s="1"/>
  <c r="A16269" i="29" s="1"/>
  <c r="A16270" i="29" s="1"/>
  <c r="A16271" i="29" s="1"/>
  <c r="A16272" i="29" s="1"/>
  <c r="A16273" i="29" s="1"/>
  <c r="A16274" i="29" s="1"/>
  <c r="A16275" i="29" s="1"/>
  <c r="A16276" i="29" s="1"/>
  <c r="A16277" i="29" s="1"/>
  <c r="A16278" i="29" s="1"/>
  <c r="A16279" i="29" s="1"/>
  <c r="A16280" i="29" s="1"/>
  <c r="A16281" i="29" s="1"/>
  <c r="A16282" i="29" s="1"/>
  <c r="A16283" i="29" s="1"/>
  <c r="A16284" i="29" s="1"/>
  <c r="A16285" i="29" s="1"/>
  <c r="A16286" i="29" s="1"/>
  <c r="A16287" i="29" s="1"/>
  <c r="A16288" i="29" s="1"/>
  <c r="A16289" i="29" s="1"/>
  <c r="A16290" i="29" s="1"/>
  <c r="A16291" i="29" s="1"/>
  <c r="A16292" i="29" s="1"/>
  <c r="A16293" i="29" s="1"/>
  <c r="A16294" i="29" s="1"/>
  <c r="A16295" i="29" s="1"/>
  <c r="A16296" i="29" s="1"/>
  <c r="A16297" i="29" s="1"/>
  <c r="A16298" i="29" s="1"/>
  <c r="A16299" i="29" s="1"/>
  <c r="A16300" i="29" s="1"/>
  <c r="A16301" i="29" s="1"/>
  <c r="A16302" i="29" s="1"/>
  <c r="A16303" i="29" s="1"/>
  <c r="A16304" i="29" s="1"/>
  <c r="A16305" i="29" s="1"/>
  <c r="A16306" i="29" s="1"/>
  <c r="A16307" i="29" s="1"/>
  <c r="A16308" i="29" s="1"/>
  <c r="A16309" i="29" s="1"/>
  <c r="A16310" i="29" s="1"/>
  <c r="A16311" i="29" s="1"/>
  <c r="A16312" i="29" s="1"/>
  <c r="A16313" i="29" s="1"/>
  <c r="A16314" i="29" s="1"/>
  <c r="A16315" i="29" s="1"/>
  <c r="A16316" i="29" s="1"/>
  <c r="A16317" i="29" s="1"/>
  <c r="A16318" i="29" s="1"/>
  <c r="A16319" i="29" s="1"/>
  <c r="A16320" i="29" s="1"/>
  <c r="A16321" i="29" s="1"/>
  <c r="A16322" i="29" s="1"/>
  <c r="A16323" i="29" s="1"/>
  <c r="A16324" i="29" s="1"/>
  <c r="A16325" i="29" s="1"/>
  <c r="A16326" i="29" s="1"/>
  <c r="A16327" i="29" s="1"/>
  <c r="A16328" i="29" s="1"/>
  <c r="A16329" i="29" s="1"/>
  <c r="A16330" i="29" s="1"/>
  <c r="A16331" i="29" s="1"/>
  <c r="A16332" i="29" s="1"/>
  <c r="A16333" i="29" s="1"/>
  <c r="A16334" i="29" s="1"/>
  <c r="A16335" i="29" s="1"/>
  <c r="A16336" i="29" s="1"/>
  <c r="A16337" i="29" s="1"/>
  <c r="A16338" i="29" s="1"/>
  <c r="A16339" i="29" s="1"/>
  <c r="A16340" i="29" s="1"/>
  <c r="A16341" i="29" s="1"/>
  <c r="A16342" i="29" s="1"/>
  <c r="A16343" i="29" s="1"/>
  <c r="A16344" i="29" s="1"/>
  <c r="A16345" i="29" s="1"/>
  <c r="A16346" i="29" s="1"/>
  <c r="A16347" i="29" s="1"/>
  <c r="A16348" i="29" s="1"/>
  <c r="A16349" i="29" s="1"/>
  <c r="A16350" i="29" s="1"/>
  <c r="A16351" i="29" s="1"/>
  <c r="A16352" i="29" s="1"/>
  <c r="A16353" i="29" s="1"/>
  <c r="A16354" i="29" s="1"/>
  <c r="A16355" i="29" s="1"/>
  <c r="A16356" i="29" s="1"/>
  <c r="A16357" i="29" s="1"/>
  <c r="A16358" i="29" s="1"/>
  <c r="A16359" i="29" s="1"/>
  <c r="A16360" i="29" s="1"/>
  <c r="A16361" i="29" s="1"/>
  <c r="A16362" i="29" s="1"/>
  <c r="A16363" i="29" s="1"/>
  <c r="A16364" i="29" s="1"/>
  <c r="A16365" i="29" s="1"/>
  <c r="A16366" i="29" s="1"/>
  <c r="A16367" i="29" s="1"/>
  <c r="A16368" i="29" s="1"/>
  <c r="A16369" i="29" s="1"/>
  <c r="A16370" i="29" s="1"/>
  <c r="A16371" i="29" s="1"/>
  <c r="A16372" i="29" s="1"/>
  <c r="A16373" i="29" s="1"/>
  <c r="A16374" i="29" s="1"/>
  <c r="A16375" i="29" s="1"/>
  <c r="A16376" i="29" s="1"/>
  <c r="A16377" i="29" s="1"/>
  <c r="A16378" i="29" s="1"/>
  <c r="A16379" i="29" s="1"/>
  <c r="A16380" i="29" s="1"/>
  <c r="A16381" i="29" s="1"/>
  <c r="A16382" i="29" s="1"/>
  <c r="A16383" i="29" s="1"/>
  <c r="A16384" i="29" s="1"/>
  <c r="A16385" i="29" s="1"/>
  <c r="A16386" i="29" s="1"/>
  <c r="A16387" i="29" s="1"/>
  <c r="A16388" i="29" s="1"/>
  <c r="A16389" i="29" s="1"/>
  <c r="A16390" i="29" s="1"/>
  <c r="A16391" i="29" s="1"/>
  <c r="A16392" i="29" s="1"/>
  <c r="A16393" i="29" s="1"/>
  <c r="A16394" i="29" s="1"/>
  <c r="A16395" i="29" s="1"/>
  <c r="A16396" i="29" s="1"/>
  <c r="A16397" i="29" s="1"/>
  <c r="A16398" i="29" s="1"/>
  <c r="A16399" i="29" s="1"/>
  <c r="A16400" i="29" s="1"/>
  <c r="A16401" i="29" s="1"/>
  <c r="A16402" i="29" s="1"/>
  <c r="A16403" i="29" s="1"/>
  <c r="A16404" i="29" s="1"/>
  <c r="A16405" i="29" s="1"/>
  <c r="A16406" i="29" s="1"/>
  <c r="A16407" i="29" s="1"/>
  <c r="A16408" i="29" s="1"/>
  <c r="A16409" i="29" s="1"/>
  <c r="A16410" i="29" s="1"/>
  <c r="A16411" i="29" s="1"/>
  <c r="A16412" i="29" s="1"/>
  <c r="A16413" i="29" s="1"/>
  <c r="A16414" i="29" s="1"/>
  <c r="A16415" i="29" s="1"/>
  <c r="A16416" i="29" s="1"/>
  <c r="A16417" i="29" s="1"/>
  <c r="A16418" i="29" s="1"/>
  <c r="A16419" i="29" s="1"/>
  <c r="A16420" i="29" s="1"/>
  <c r="A16421" i="29" s="1"/>
  <c r="A16422" i="29" s="1"/>
  <c r="A16423" i="29" s="1"/>
  <c r="A16424" i="29" s="1"/>
  <c r="A16425" i="29" s="1"/>
  <c r="A16426" i="29" s="1"/>
  <c r="A16427" i="29" s="1"/>
  <c r="A16428" i="29" s="1"/>
  <c r="A16429" i="29" s="1"/>
  <c r="A16430" i="29" s="1"/>
  <c r="A16431" i="29" s="1"/>
  <c r="A16432" i="29" s="1"/>
  <c r="A16433" i="29" s="1"/>
  <c r="A16434" i="29" s="1"/>
  <c r="A16435" i="29" s="1"/>
  <c r="A16436" i="29" s="1"/>
  <c r="A16437" i="29" s="1"/>
  <c r="A16438" i="29" s="1"/>
  <c r="A16439" i="29" s="1"/>
  <c r="A16440" i="29" s="1"/>
  <c r="A16441" i="29" s="1"/>
  <c r="A16442" i="29" s="1"/>
  <c r="A16443" i="29" s="1"/>
  <c r="A16444" i="29" s="1"/>
  <c r="A16445" i="29" s="1"/>
  <c r="A16446" i="29" s="1"/>
  <c r="A16447" i="29" s="1"/>
  <c r="A16448" i="29" s="1"/>
  <c r="A16449" i="29" s="1"/>
  <c r="A16450" i="29" s="1"/>
  <c r="A16451" i="29" s="1"/>
  <c r="A16452" i="29" s="1"/>
  <c r="A16453" i="29" s="1"/>
  <c r="A16454" i="29" s="1"/>
  <c r="A16455" i="29" s="1"/>
  <c r="A16456" i="29" s="1"/>
  <c r="A16457" i="29" s="1"/>
  <c r="A16458" i="29" s="1"/>
  <c r="A16459" i="29" s="1"/>
  <c r="A16460" i="29" s="1"/>
  <c r="A16461" i="29" s="1"/>
  <c r="A16462" i="29" s="1"/>
  <c r="A16463" i="29" s="1"/>
  <c r="A16464" i="29" s="1"/>
  <c r="A16465" i="29" s="1"/>
  <c r="A16466" i="29" s="1"/>
  <c r="A16467" i="29" s="1"/>
  <c r="A16468" i="29" s="1"/>
  <c r="A16469" i="29" s="1"/>
  <c r="A16470" i="29" s="1"/>
  <c r="A16471" i="29" s="1"/>
  <c r="A16472" i="29" s="1"/>
  <c r="A16473" i="29" s="1"/>
  <c r="A16474" i="29" s="1"/>
  <c r="A16475" i="29" s="1"/>
  <c r="A16476" i="29" s="1"/>
  <c r="A16477" i="29" s="1"/>
  <c r="A16478" i="29" s="1"/>
  <c r="A16479" i="29" s="1"/>
  <c r="A16480" i="29" s="1"/>
  <c r="A16481" i="29" s="1"/>
  <c r="A16482" i="29" s="1"/>
  <c r="A16483" i="29" s="1"/>
  <c r="A16484" i="29" s="1"/>
  <c r="A16485" i="29" s="1"/>
  <c r="A16486" i="29" s="1"/>
  <c r="A16487" i="29" s="1"/>
  <c r="A16488" i="29" s="1"/>
  <c r="A16489" i="29" s="1"/>
  <c r="A16490" i="29" s="1"/>
  <c r="A16491" i="29" s="1"/>
  <c r="A16492" i="29" s="1"/>
  <c r="A16493" i="29" s="1"/>
  <c r="A16494" i="29" s="1"/>
  <c r="A16495" i="29" s="1"/>
  <c r="A16496" i="29" s="1"/>
  <c r="A16497" i="29" s="1"/>
  <c r="A16498" i="29" s="1"/>
  <c r="A16499" i="29" s="1"/>
  <c r="A16500" i="29" s="1"/>
  <c r="A16501" i="29" s="1"/>
  <c r="A16502" i="29" s="1"/>
  <c r="A16503" i="29" s="1"/>
  <c r="A16504" i="29" s="1"/>
  <c r="A16505" i="29" s="1"/>
  <c r="A16506" i="29" s="1"/>
  <c r="A16507" i="29" s="1"/>
  <c r="A16508" i="29" s="1"/>
  <c r="A16509" i="29" s="1"/>
  <c r="A16510" i="29" s="1"/>
  <c r="A16511" i="29" s="1"/>
  <c r="A16512" i="29" s="1"/>
  <c r="A16513" i="29" s="1"/>
  <c r="A16514" i="29" s="1"/>
  <c r="A16515" i="29" s="1"/>
  <c r="A16516" i="29" s="1"/>
  <c r="A16517" i="29" s="1"/>
  <c r="A16518" i="29" s="1"/>
  <c r="A16519" i="29" s="1"/>
  <c r="A16520" i="29" s="1"/>
  <c r="A16521" i="29" s="1"/>
  <c r="A16522" i="29" s="1"/>
  <c r="A16523" i="29" s="1"/>
  <c r="A16524" i="29" s="1"/>
  <c r="A16525" i="29" s="1"/>
  <c r="A16526" i="29" s="1"/>
  <c r="A16527" i="29" s="1"/>
  <c r="A16528" i="29" s="1"/>
  <c r="A16529" i="29" s="1"/>
  <c r="A16530" i="29" s="1"/>
  <c r="A16531" i="29" s="1"/>
  <c r="A16532" i="29" s="1"/>
  <c r="A16533" i="29" s="1"/>
  <c r="A16534" i="29" s="1"/>
  <c r="A16535" i="29" s="1"/>
  <c r="A16536" i="29" s="1"/>
  <c r="A16537" i="29" s="1"/>
  <c r="A16538" i="29" s="1"/>
  <c r="A16539" i="29" s="1"/>
  <c r="A16540" i="29" s="1"/>
  <c r="A16541" i="29" s="1"/>
  <c r="A16542" i="29" s="1"/>
  <c r="A16543" i="29" s="1"/>
  <c r="A16544" i="29" s="1"/>
  <c r="A16545" i="29" s="1"/>
  <c r="A16546" i="29" s="1"/>
  <c r="A16547" i="29" s="1"/>
  <c r="A16548" i="29" s="1"/>
  <c r="A16549" i="29" s="1"/>
  <c r="A16550" i="29" s="1"/>
  <c r="A16551" i="29" s="1"/>
  <c r="A16552" i="29" s="1"/>
  <c r="A16553" i="29" s="1"/>
  <c r="A16554" i="29" s="1"/>
  <c r="A16555" i="29" s="1"/>
  <c r="A16556" i="29" s="1"/>
  <c r="A16557" i="29" s="1"/>
  <c r="A16558" i="29" s="1"/>
  <c r="A16559" i="29" s="1"/>
  <c r="A16560" i="29" s="1"/>
  <c r="A16561" i="29" s="1"/>
  <c r="A16562" i="29" s="1"/>
  <c r="A16563" i="29" s="1"/>
  <c r="A16564" i="29" s="1"/>
  <c r="A16565" i="29" s="1"/>
  <c r="A16566" i="29" s="1"/>
  <c r="A16567" i="29" s="1"/>
  <c r="A16568" i="29" s="1"/>
  <c r="A16569" i="29" s="1"/>
  <c r="A16570" i="29" s="1"/>
  <c r="A16571" i="29" s="1"/>
  <c r="A16572" i="29" s="1"/>
  <c r="A16573" i="29" s="1"/>
  <c r="A16574" i="29" s="1"/>
  <c r="A16575" i="29" s="1"/>
  <c r="A16576" i="29" s="1"/>
  <c r="A16577" i="29" s="1"/>
  <c r="A16578" i="29" s="1"/>
  <c r="A16579" i="29" s="1"/>
  <c r="A16580" i="29" s="1"/>
  <c r="A16581" i="29" s="1"/>
  <c r="A16582" i="29" s="1"/>
  <c r="A16583" i="29" s="1"/>
  <c r="A16584" i="29" s="1"/>
  <c r="A16585" i="29" s="1"/>
  <c r="A16586" i="29" s="1"/>
  <c r="A16587" i="29" s="1"/>
  <c r="A16588" i="29" s="1"/>
  <c r="A16589" i="29" s="1"/>
  <c r="A16590" i="29" s="1"/>
  <c r="A16591" i="29" s="1"/>
  <c r="A16592" i="29" s="1"/>
  <c r="A16593" i="29" s="1"/>
  <c r="A16594" i="29" s="1"/>
  <c r="A16595" i="29" s="1"/>
  <c r="A16596" i="29" s="1"/>
  <c r="A16597" i="29" s="1"/>
  <c r="A16598" i="29" s="1"/>
  <c r="A16599" i="29" s="1"/>
  <c r="A16600" i="29" s="1"/>
  <c r="A16601" i="29" s="1"/>
  <c r="A16602" i="29" s="1"/>
  <c r="A16603" i="29" s="1"/>
  <c r="A16604" i="29" s="1"/>
  <c r="A16605" i="29" s="1"/>
  <c r="A16606" i="29" s="1"/>
  <c r="A16607" i="29" s="1"/>
  <c r="A16608" i="29" s="1"/>
  <c r="A16609" i="29" s="1"/>
  <c r="A16610" i="29" s="1"/>
  <c r="A16611" i="29" s="1"/>
  <c r="A16612" i="29" s="1"/>
  <c r="A16613" i="29" s="1"/>
  <c r="A16614" i="29" s="1"/>
  <c r="A16615" i="29" s="1"/>
  <c r="A16616" i="29" s="1"/>
  <c r="A16617" i="29" s="1"/>
  <c r="A16618" i="29" s="1"/>
  <c r="A16619" i="29" s="1"/>
  <c r="A16620" i="29" s="1"/>
  <c r="A16621" i="29" s="1"/>
  <c r="A16622" i="29" s="1"/>
  <c r="A16623" i="29" s="1"/>
  <c r="AG17" i="6"/>
  <c r="A17" i="6"/>
  <c r="AF17" i="6"/>
  <c r="C18" i="6"/>
  <c r="AC17" i="6"/>
  <c r="AT45" i="5"/>
  <c r="AY43" i="5"/>
  <c r="BJ43" i="5"/>
  <c r="BA43" i="5"/>
  <c r="BH43" i="5"/>
  <c r="AU44" i="5"/>
  <c r="BB44" i="5" s="1"/>
  <c r="AT44" i="5"/>
  <c r="AR44" i="5"/>
  <c r="AO44" i="5"/>
  <c r="O18" i="6" l="1"/>
  <c r="Q4" i="40"/>
  <c r="D38" i="5"/>
  <c r="C23661" i="29"/>
  <c r="C23671" i="29"/>
  <c r="C23672" i="29" s="1"/>
  <c r="C23673" i="29" s="1"/>
  <c r="C23674" i="29" s="1"/>
  <c r="C23675" i="29" s="1"/>
  <c r="C23676" i="29" s="1"/>
  <c r="C23677" i="29" s="1"/>
  <c r="C23678" i="29" s="1"/>
  <c r="C23679" i="29" s="1"/>
  <c r="C23680" i="29" s="1"/>
  <c r="C23681" i="29" s="1"/>
  <c r="C23682" i="29" s="1"/>
  <c r="C23683" i="29" s="1"/>
  <c r="C23684" i="29" s="1"/>
  <c r="C23685" i="29" s="1"/>
  <c r="C23686" i="29" s="1"/>
  <c r="C23687" i="29" s="1"/>
  <c r="C23688" i="29" s="1"/>
  <c r="C23689" i="29" s="1"/>
  <c r="C23690" i="29" s="1"/>
  <c r="C23691" i="29" s="1"/>
  <c r="C23692" i="29" s="1"/>
  <c r="C23693" i="29" s="1"/>
  <c r="C23694" i="29" s="1"/>
  <c r="C23695" i="29" s="1"/>
  <c r="C23696" i="29" s="1"/>
  <c r="C23697" i="29" s="1"/>
  <c r="C23698" i="29" s="1"/>
  <c r="C23699" i="29" s="1"/>
  <c r="C23700" i="29" s="1"/>
  <c r="C23701" i="29" s="1"/>
  <c r="C23702" i="29" s="1"/>
  <c r="C23703" i="29" s="1"/>
  <c r="C23704" i="29" s="1"/>
  <c r="C23705" i="29" s="1"/>
  <c r="C23706" i="29" s="1"/>
  <c r="C23707" i="29" s="1"/>
  <c r="C23708" i="29" s="1"/>
  <c r="C23709" i="29" s="1"/>
  <c r="C23710" i="29" s="1"/>
  <c r="C23711" i="29" s="1"/>
  <c r="C23712" i="29" s="1"/>
  <c r="C23713" i="29" s="1"/>
  <c r="C23714" i="29" s="1"/>
  <c r="C23715" i="29" s="1"/>
  <c r="C23716" i="29" s="1"/>
  <c r="C23717" i="29" s="1"/>
  <c r="C23718" i="29" s="1"/>
  <c r="C23719" i="29" s="1"/>
  <c r="C23720" i="29" s="1"/>
  <c r="C23721" i="29" s="1"/>
  <c r="C23722" i="29" s="1"/>
  <c r="C23723" i="29" s="1"/>
  <c r="C23724" i="29" s="1"/>
  <c r="C23725" i="29" s="1"/>
  <c r="C23726" i="29" s="1"/>
  <c r="C23727" i="29" s="1"/>
  <c r="C23728" i="29" s="1"/>
  <c r="C23729" i="29" s="1"/>
  <c r="C23730" i="29" s="1"/>
  <c r="C23731" i="29" s="1"/>
  <c r="C23732" i="29" s="1"/>
  <c r="C23733" i="29" s="1"/>
  <c r="C23734" i="29" s="1"/>
  <c r="C23735" i="29" s="1"/>
  <c r="C23736" i="29" s="1"/>
  <c r="C23737" i="29" s="1"/>
  <c r="C23738" i="29" s="1"/>
  <c r="C23739" i="29" s="1"/>
  <c r="C23740" i="29" s="1"/>
  <c r="C23741" i="29" s="1"/>
  <c r="C23742" i="29" s="1"/>
  <c r="C23743" i="29" s="1"/>
  <c r="C23744" i="29" s="1"/>
  <c r="C23745" i="29" s="1"/>
  <c r="C23746" i="29" s="1"/>
  <c r="C23747" i="29" s="1"/>
  <c r="C23748" i="29" s="1"/>
  <c r="C23749" i="29" s="1"/>
  <c r="C23750" i="29" s="1"/>
  <c r="C23751" i="29" s="1"/>
  <c r="C23752" i="29" s="1"/>
  <c r="C23753" i="29" s="1"/>
  <c r="C23754" i="29" s="1"/>
  <c r="C23755" i="29" s="1"/>
  <c r="C23756" i="29" s="1"/>
  <c r="C23757" i="29" s="1"/>
  <c r="C23758" i="29" s="1"/>
  <c r="C23759" i="29" s="1"/>
  <c r="C23760" i="29" s="1"/>
  <c r="C23761" i="29" s="1"/>
  <c r="C23762" i="29" s="1"/>
  <c r="C23763" i="29" s="1"/>
  <c r="C23764" i="29" s="1"/>
  <c r="C23765" i="29" s="1"/>
  <c r="C23766" i="29" s="1"/>
  <c r="D14" i="14"/>
  <c r="E14" i="14" s="1"/>
  <c r="F14" i="14" s="1"/>
  <c r="G14" i="14" s="1"/>
  <c r="H14" i="14" s="1"/>
  <c r="I14" i="14" s="1"/>
  <c r="J14" i="14" s="1"/>
  <c r="K14" i="14" s="1"/>
  <c r="L14" i="14" s="1"/>
  <c r="M14" i="14" s="1"/>
  <c r="N14" i="14" s="1"/>
  <c r="C15" i="14"/>
  <c r="CO19" i="6"/>
  <c r="BV45" i="5"/>
  <c r="A16624" i="29"/>
  <c r="A16625" i="29" s="1"/>
  <c r="A16626" i="29" s="1"/>
  <c r="A16627" i="29" s="1"/>
  <c r="A16628" i="29" s="1"/>
  <c r="A16629" i="29" s="1"/>
  <c r="A16630" i="29" s="1"/>
  <c r="A16631" i="29" s="1"/>
  <c r="A16632" i="29" s="1"/>
  <c r="A16633" i="29" s="1"/>
  <c r="A16634" i="29" s="1"/>
  <c r="A16635" i="29" s="1"/>
  <c r="A16636" i="29" s="1"/>
  <c r="A16637" i="29" s="1"/>
  <c r="A16638" i="29" s="1"/>
  <c r="A16639" i="29" s="1"/>
  <c r="A16640" i="29" s="1"/>
  <c r="A16641" i="29" s="1"/>
  <c r="A16642" i="29" s="1"/>
  <c r="A16643" i="29" s="1"/>
  <c r="A16644" i="29" s="1"/>
  <c r="A16645" i="29" s="1"/>
  <c r="A16646" i="29" s="1"/>
  <c r="A16647" i="29" s="1"/>
  <c r="A16648" i="29" s="1"/>
  <c r="A16649" i="29" s="1"/>
  <c r="A16650" i="29" s="1"/>
  <c r="A16651" i="29" s="1"/>
  <c r="A16652" i="29" s="1"/>
  <c r="A16653" i="29" s="1"/>
  <c r="A16654" i="29" s="1"/>
  <c r="A16655" i="29" s="1"/>
  <c r="A16656" i="29" s="1"/>
  <c r="A16657" i="29" s="1"/>
  <c r="A16658" i="29" s="1"/>
  <c r="A16659" i="29" s="1"/>
  <c r="A16660" i="29" s="1"/>
  <c r="A16661" i="29" s="1"/>
  <c r="A16662" i="29" s="1"/>
  <c r="A16663" i="29" s="1"/>
  <c r="A16664" i="29" s="1"/>
  <c r="A16665" i="29" s="1"/>
  <c r="A16666" i="29" s="1"/>
  <c r="A16667" i="29" s="1"/>
  <c r="A16668" i="29" s="1"/>
  <c r="A16669" i="29" s="1"/>
  <c r="A16670" i="29" s="1"/>
  <c r="A16671" i="29" s="1"/>
  <c r="A16672" i="29" s="1"/>
  <c r="A16673" i="29" s="1"/>
  <c r="A16674" i="29" s="1"/>
  <c r="A16675" i="29" s="1"/>
  <c r="A16676" i="29" s="1"/>
  <c r="A16677" i="29" s="1"/>
  <c r="A16678" i="29" s="1"/>
  <c r="A16679" i="29" s="1"/>
  <c r="A16680" i="29" s="1"/>
  <c r="A16681" i="29" s="1"/>
  <c r="A16682" i="29" s="1"/>
  <c r="A16683" i="29" s="1"/>
  <c r="A16684" i="29" s="1"/>
  <c r="A16685" i="29" s="1"/>
  <c r="A16686" i="29" s="1"/>
  <c r="A16687" i="29" s="1"/>
  <c r="A16688" i="29" s="1"/>
  <c r="A16689" i="29" s="1"/>
  <c r="A16690" i="29" s="1"/>
  <c r="A16691" i="29" s="1"/>
  <c r="A16692" i="29" s="1"/>
  <c r="A16693" i="29" s="1"/>
  <c r="A16694" i="29" s="1"/>
  <c r="A16695" i="29" s="1"/>
  <c r="A16696" i="29" s="1"/>
  <c r="A16697" i="29" s="1"/>
  <c r="A16698" i="29" s="1"/>
  <c r="A16699" i="29" s="1"/>
  <c r="A16700" i="29" s="1"/>
  <c r="A16701" i="29" s="1"/>
  <c r="A16702" i="29" s="1"/>
  <c r="A16703" i="29" s="1"/>
  <c r="A16704" i="29" s="1"/>
  <c r="A16705" i="29" s="1"/>
  <c r="A16706" i="29" s="1"/>
  <c r="A16707" i="29" s="1"/>
  <c r="A16708" i="29" s="1"/>
  <c r="A16709" i="29" s="1"/>
  <c r="A16710" i="29" s="1"/>
  <c r="A16711" i="29" s="1"/>
  <c r="A16712" i="29" s="1"/>
  <c r="A16713" i="29" s="1"/>
  <c r="A16714" i="29" s="1"/>
  <c r="A16715" i="29" s="1"/>
  <c r="A16716" i="29" s="1"/>
  <c r="A16717" i="29" s="1"/>
  <c r="A16718" i="29" s="1"/>
  <c r="A16719" i="29" s="1"/>
  <c r="A16720" i="29" s="1"/>
  <c r="A16721" i="29" s="1"/>
  <c r="A16722" i="29" s="1"/>
  <c r="A16723" i="29" s="1"/>
  <c r="A16724" i="29" s="1"/>
  <c r="A16725" i="29" s="1"/>
  <c r="A16726" i="29" s="1"/>
  <c r="A16727" i="29" s="1"/>
  <c r="A16728" i="29" s="1"/>
  <c r="A16729" i="29" s="1"/>
  <c r="A16730" i="29" s="1"/>
  <c r="A16731" i="29" s="1"/>
  <c r="A16732" i="29" s="1"/>
  <c r="A16733" i="29" s="1"/>
  <c r="A16734" i="29" s="1"/>
  <c r="A16735" i="29" s="1"/>
  <c r="A16736" i="29" s="1"/>
  <c r="A16737" i="29" s="1"/>
  <c r="A16738" i="29" s="1"/>
  <c r="A16739" i="29" s="1"/>
  <c r="A16740" i="29" s="1"/>
  <c r="A16741" i="29" s="1"/>
  <c r="A16742" i="29" s="1"/>
  <c r="A16743" i="29" s="1"/>
  <c r="A16744" i="29" s="1"/>
  <c r="A16745" i="29" s="1"/>
  <c r="A16746" i="29" s="1"/>
  <c r="A16747" i="29" s="1"/>
  <c r="A16748" i="29" s="1"/>
  <c r="A16749" i="29" s="1"/>
  <c r="A16750" i="29" s="1"/>
  <c r="A16751" i="29" s="1"/>
  <c r="A16752" i="29" s="1"/>
  <c r="A16753" i="29" s="1"/>
  <c r="A16754" i="29" s="1"/>
  <c r="A16755" i="29" s="1"/>
  <c r="A16756" i="29" s="1"/>
  <c r="A16757" i="29" s="1"/>
  <c r="A16758" i="29" s="1"/>
  <c r="A16759" i="29" s="1"/>
  <c r="A16760" i="29" s="1"/>
  <c r="A16761" i="29" s="1"/>
  <c r="A16762" i="29" s="1"/>
  <c r="A16763" i="29" s="1"/>
  <c r="A16764" i="29" s="1"/>
  <c r="A16765" i="29" s="1"/>
  <c r="A16766" i="29" s="1"/>
  <c r="A16767" i="29" s="1"/>
  <c r="A16768" i="29" s="1"/>
  <c r="A16769" i="29" s="1"/>
  <c r="A16770" i="29" s="1"/>
  <c r="A16771" i="29" s="1"/>
  <c r="A16772" i="29" s="1"/>
  <c r="A16773" i="29" s="1"/>
  <c r="A16774" i="29" s="1"/>
  <c r="A16775" i="29" s="1"/>
  <c r="A16776" i="29" s="1"/>
  <c r="A16777" i="29" s="1"/>
  <c r="A16778" i="29" s="1"/>
  <c r="A16779" i="29" s="1"/>
  <c r="A16780" i="29" s="1"/>
  <c r="A16781" i="29" s="1"/>
  <c r="A16782" i="29" s="1"/>
  <c r="A16783" i="29" s="1"/>
  <c r="A16784" i="29" s="1"/>
  <c r="A16785" i="29" s="1"/>
  <c r="A16786" i="29" s="1"/>
  <c r="A16787" i="29" s="1"/>
  <c r="A16788" i="29" s="1"/>
  <c r="A16789" i="29" s="1"/>
  <c r="A16790" i="29" s="1"/>
  <c r="A16791" i="29" s="1"/>
  <c r="A16792" i="29" s="1"/>
  <c r="A16793" i="29" s="1"/>
  <c r="A16794" i="29" s="1"/>
  <c r="A16795" i="29" s="1"/>
  <c r="A16796" i="29" s="1"/>
  <c r="A16797" i="29" s="1"/>
  <c r="A16798" i="29" s="1"/>
  <c r="A16799" i="29" s="1"/>
  <c r="A16800" i="29" s="1"/>
  <c r="A16801" i="29" s="1"/>
  <c r="A16802" i="29" s="1"/>
  <c r="A16803" i="29" s="1"/>
  <c r="A16804" i="29" s="1"/>
  <c r="A16805" i="29" s="1"/>
  <c r="A16806" i="29" s="1"/>
  <c r="A16807" i="29" s="1"/>
  <c r="A16808" i="29" s="1"/>
  <c r="A16809" i="29" s="1"/>
  <c r="A16810" i="29" s="1"/>
  <c r="A16811" i="29" s="1"/>
  <c r="A16812" i="29" s="1"/>
  <c r="A16813" i="29" s="1"/>
  <c r="A16814" i="29" s="1"/>
  <c r="A16815" i="29" s="1"/>
  <c r="A16816" i="29" s="1"/>
  <c r="A16817" i="29" s="1"/>
  <c r="A16818" i="29" s="1"/>
  <c r="A16819" i="29" s="1"/>
  <c r="A16820" i="29" s="1"/>
  <c r="A16821" i="29" s="1"/>
  <c r="A16822" i="29" s="1"/>
  <c r="A16823" i="29" s="1"/>
  <c r="A16824" i="29" s="1"/>
  <c r="A16825" i="29" s="1"/>
  <c r="A16826" i="29" s="1"/>
  <c r="A16827" i="29" s="1"/>
  <c r="A16828" i="29" s="1"/>
  <c r="A16829" i="29" s="1"/>
  <c r="A16830" i="29" s="1"/>
  <c r="A16831" i="29" s="1"/>
  <c r="A16832" i="29" s="1"/>
  <c r="A16833" i="29" s="1"/>
  <c r="A16834" i="29" s="1"/>
  <c r="A16835" i="29" s="1"/>
  <c r="A16836" i="29" s="1"/>
  <c r="A16837" i="29" s="1"/>
  <c r="A16838" i="29" s="1"/>
  <c r="A16839" i="29" s="1"/>
  <c r="A16840" i="29" s="1"/>
  <c r="A16841" i="29" s="1"/>
  <c r="A16842" i="29" s="1"/>
  <c r="A16843" i="29" s="1"/>
  <c r="A16844" i="29" s="1"/>
  <c r="A16845" i="29" s="1"/>
  <c r="A16846" i="29" s="1"/>
  <c r="A16847" i="29" s="1"/>
  <c r="A16848" i="29" s="1"/>
  <c r="A16849" i="29" s="1"/>
  <c r="A16850" i="29" s="1"/>
  <c r="A16851" i="29" s="1"/>
  <c r="A16852" i="29" s="1"/>
  <c r="A16853" i="29" s="1"/>
  <c r="A16854" i="29" s="1"/>
  <c r="A16855" i="29" s="1"/>
  <c r="A16856" i="29" s="1"/>
  <c r="A16857" i="29" s="1"/>
  <c r="A16858" i="29" s="1"/>
  <c r="A16859" i="29" s="1"/>
  <c r="A16860" i="29" s="1"/>
  <c r="A16861" i="29" s="1"/>
  <c r="A16862" i="29" s="1"/>
  <c r="A16863" i="29" s="1"/>
  <c r="A16864" i="29" s="1"/>
  <c r="A16865" i="29" s="1"/>
  <c r="A16866" i="29" s="1"/>
  <c r="A16867" i="29" s="1"/>
  <c r="A16868" i="29" s="1"/>
  <c r="A16869" i="29" s="1"/>
  <c r="A16870" i="29" s="1"/>
  <c r="A16871" i="29" s="1"/>
  <c r="A16872" i="29" s="1"/>
  <c r="A16873" i="29" s="1"/>
  <c r="A16874" i="29" s="1"/>
  <c r="A16875" i="29" s="1"/>
  <c r="A16876" i="29" s="1"/>
  <c r="A16877" i="29" s="1"/>
  <c r="A16878" i="29" s="1"/>
  <c r="A16879" i="29" s="1"/>
  <c r="A16880" i="29" s="1"/>
  <c r="A16881" i="29" s="1"/>
  <c r="A16882" i="29" s="1"/>
  <c r="A16883" i="29" s="1"/>
  <c r="A16884" i="29" s="1"/>
  <c r="A16885" i="29" s="1"/>
  <c r="A16886" i="29" s="1"/>
  <c r="A16887" i="29" s="1"/>
  <c r="A16888" i="29" s="1"/>
  <c r="A16889" i="29" s="1"/>
  <c r="A16890" i="29" s="1"/>
  <c r="A16891" i="29" s="1"/>
  <c r="A16892" i="29" s="1"/>
  <c r="A16893" i="29" s="1"/>
  <c r="A16894" i="29" s="1"/>
  <c r="A16895" i="29" s="1"/>
  <c r="A16896" i="29" s="1"/>
  <c r="A16897" i="29" s="1"/>
  <c r="A16898" i="29" s="1"/>
  <c r="A16899" i="29" s="1"/>
  <c r="A16900" i="29" s="1"/>
  <c r="A16901" i="29" s="1"/>
  <c r="A16902" i="29" s="1"/>
  <c r="A16903" i="29" s="1"/>
  <c r="A16904" i="29" s="1"/>
  <c r="A16905" i="29" s="1"/>
  <c r="A16906" i="29" s="1"/>
  <c r="A16907" i="29" s="1"/>
  <c r="A16908" i="29" s="1"/>
  <c r="A16909" i="29" s="1"/>
  <c r="A16910" i="29" s="1"/>
  <c r="A16911" i="29" s="1"/>
  <c r="A16912" i="29" s="1"/>
  <c r="A16913" i="29" s="1"/>
  <c r="A16914" i="29" s="1"/>
  <c r="A16915" i="29" s="1"/>
  <c r="A16916" i="29" s="1"/>
  <c r="A16917" i="29" s="1"/>
  <c r="A16918" i="29" s="1"/>
  <c r="A16919" i="29" s="1"/>
  <c r="A16920" i="29" s="1"/>
  <c r="A16921" i="29" s="1"/>
  <c r="A16922" i="29" s="1"/>
  <c r="A16923" i="29" s="1"/>
  <c r="A16924" i="29" s="1"/>
  <c r="A16925" i="29" s="1"/>
  <c r="A16926" i="29" s="1"/>
  <c r="A16927" i="29" s="1"/>
  <c r="A16928" i="29" s="1"/>
  <c r="A16929" i="29" s="1"/>
  <c r="A16930" i="29" s="1"/>
  <c r="A16931" i="29" s="1"/>
  <c r="A16932" i="29" s="1"/>
  <c r="A16933" i="29" s="1"/>
  <c r="A16934" i="29" s="1"/>
  <c r="A16935" i="29" s="1"/>
  <c r="A16936" i="29" s="1"/>
  <c r="A16937" i="29" s="1"/>
  <c r="A16938" i="29" s="1"/>
  <c r="A16939" i="29" s="1"/>
  <c r="A16940" i="29" s="1"/>
  <c r="A16941" i="29" s="1"/>
  <c r="A16942" i="29" s="1"/>
  <c r="A16943" i="29" s="1"/>
  <c r="A16944" i="29" s="1"/>
  <c r="A16945" i="29" s="1"/>
  <c r="A16946" i="29" s="1"/>
  <c r="A16947" i="29" s="1"/>
  <c r="A16948" i="29" s="1"/>
  <c r="A16949" i="29" s="1"/>
  <c r="A16950" i="29" s="1"/>
  <c r="A16951" i="29" s="1"/>
  <c r="A16952" i="29" s="1"/>
  <c r="A16953" i="29" s="1"/>
  <c r="A16954" i="29" s="1"/>
  <c r="A16955" i="29" s="1"/>
  <c r="A16956" i="29" s="1"/>
  <c r="A16957" i="29" s="1"/>
  <c r="A16958" i="29" s="1"/>
  <c r="A16959" i="29" s="1"/>
  <c r="A16960" i="29" s="1"/>
  <c r="A16961" i="29" s="1"/>
  <c r="A16962" i="29" s="1"/>
  <c r="A16963" i="29" s="1"/>
  <c r="A16964" i="29" s="1"/>
  <c r="A16965" i="29" s="1"/>
  <c r="A16966" i="29" s="1"/>
  <c r="A16967" i="29" s="1"/>
  <c r="A16968" i="29" s="1"/>
  <c r="A16969" i="29" s="1"/>
  <c r="A16970" i="29" s="1"/>
  <c r="A16971" i="29" s="1"/>
  <c r="A16972" i="29" s="1"/>
  <c r="A16973" i="29" s="1"/>
  <c r="A16974" i="29" s="1"/>
  <c r="A16975" i="29" s="1"/>
  <c r="A16976" i="29" s="1"/>
  <c r="A16977" i="29" s="1"/>
  <c r="A16978" i="29" s="1"/>
  <c r="A16979" i="29" s="1"/>
  <c r="A16980" i="29" s="1"/>
  <c r="A16981" i="29" s="1"/>
  <c r="A16982" i="29" s="1"/>
  <c r="A16983" i="29" s="1"/>
  <c r="A16984" i="29" s="1"/>
  <c r="A16985" i="29" s="1"/>
  <c r="A16986" i="29" s="1"/>
  <c r="A16987" i="29" s="1"/>
  <c r="A16988" i="29" s="1"/>
  <c r="A16989" i="29" s="1"/>
  <c r="A16990" i="29" s="1"/>
  <c r="A16991" i="29" s="1"/>
  <c r="A16992" i="29" s="1"/>
  <c r="A16993" i="29" s="1"/>
  <c r="A16994" i="29" s="1"/>
  <c r="A16995" i="29" s="1"/>
  <c r="A16996" i="29" s="1"/>
  <c r="A16997" i="29" s="1"/>
  <c r="A16998" i="29" s="1"/>
  <c r="A16999" i="29" s="1"/>
  <c r="A17000" i="29" s="1"/>
  <c r="A17001" i="29" s="1"/>
  <c r="A17002" i="29" s="1"/>
  <c r="A17003" i="29" s="1"/>
  <c r="A17004" i="29" s="1"/>
  <c r="A17005" i="29" s="1"/>
  <c r="A17006" i="29" s="1"/>
  <c r="A17007" i="29" s="1"/>
  <c r="A17008" i="29" s="1"/>
  <c r="A17009" i="29" s="1"/>
  <c r="A17010" i="29" s="1"/>
  <c r="A17011" i="29" s="1"/>
  <c r="A17012" i="29" s="1"/>
  <c r="A17013" i="29" s="1"/>
  <c r="A17014" i="29" s="1"/>
  <c r="A17015" i="29" s="1"/>
  <c r="A17016" i="29" s="1"/>
  <c r="A17017" i="29" s="1"/>
  <c r="A17018" i="29" s="1"/>
  <c r="A17019" i="29" s="1"/>
  <c r="A17020" i="29" s="1"/>
  <c r="A17021" i="29" s="1"/>
  <c r="A17022" i="29" s="1"/>
  <c r="A17023" i="29" s="1"/>
  <c r="A17024" i="29" s="1"/>
  <c r="A17025" i="29" s="1"/>
  <c r="A17026" i="29" s="1"/>
  <c r="A17027" i="29" s="1"/>
  <c r="A17028" i="29" s="1"/>
  <c r="A17029" i="29" s="1"/>
  <c r="A17030" i="29" s="1"/>
  <c r="A17031" i="29" s="1"/>
  <c r="A17032" i="29" s="1"/>
  <c r="A17033" i="29" s="1"/>
  <c r="A17034" i="29" s="1"/>
  <c r="A17035" i="29" s="1"/>
  <c r="A17036" i="29" s="1"/>
  <c r="A17037" i="29" s="1"/>
  <c r="A17038" i="29" s="1"/>
  <c r="A17039" i="29" s="1"/>
  <c r="A17040" i="29" s="1"/>
  <c r="A17041" i="29" s="1"/>
  <c r="A17042" i="29" s="1"/>
  <c r="A17043" i="29" s="1"/>
  <c r="A17044" i="29" s="1"/>
  <c r="A17045" i="29" s="1"/>
  <c r="A17046" i="29" s="1"/>
  <c r="A17047" i="29" s="1"/>
  <c r="A17048" i="29" s="1"/>
  <c r="A17049" i="29" s="1"/>
  <c r="A17050" i="29" s="1"/>
  <c r="A17051" i="29" s="1"/>
  <c r="A17052" i="29" s="1"/>
  <c r="A17053" i="29" s="1"/>
  <c r="A17054" i="29" s="1"/>
  <c r="A17055" i="29" s="1"/>
  <c r="A17056" i="29" s="1"/>
  <c r="A17057" i="29" s="1"/>
  <c r="A17058" i="29" s="1"/>
  <c r="A17059" i="29" s="1"/>
  <c r="A17060" i="29" s="1"/>
  <c r="A17061" i="29" s="1"/>
  <c r="A17062" i="29" s="1"/>
  <c r="A17063" i="29" s="1"/>
  <c r="A17064" i="29" s="1"/>
  <c r="A17065" i="29" s="1"/>
  <c r="A17066" i="29" s="1"/>
  <c r="A17067" i="29" s="1"/>
  <c r="A17068" i="29" s="1"/>
  <c r="A17069" i="29" s="1"/>
  <c r="A17070" i="29" s="1"/>
  <c r="A17071" i="29" s="1"/>
  <c r="A17072" i="29" s="1"/>
  <c r="A17073" i="29" s="1"/>
  <c r="A17074" i="29" s="1"/>
  <c r="A17075" i="29" s="1"/>
  <c r="A17076" i="29" s="1"/>
  <c r="A17077" i="29" s="1"/>
  <c r="A17078" i="29" s="1"/>
  <c r="A17079" i="29" s="1"/>
  <c r="A17080" i="29" s="1"/>
  <c r="A17081" i="29" s="1"/>
  <c r="A17082" i="29" s="1"/>
  <c r="A17083" i="29" s="1"/>
  <c r="A17084" i="29" s="1"/>
  <c r="A17085" i="29" s="1"/>
  <c r="A17086" i="29" s="1"/>
  <c r="A17087" i="29" s="1"/>
  <c r="A17088" i="29" s="1"/>
  <c r="A17089" i="29" s="1"/>
  <c r="A17090" i="29" s="1"/>
  <c r="A17091" i="29" s="1"/>
  <c r="A17092" i="29" s="1"/>
  <c r="A17093" i="29" s="1"/>
  <c r="A17094" i="29" s="1"/>
  <c r="A17095" i="29" s="1"/>
  <c r="A17096" i="29" s="1"/>
  <c r="A17097" i="29" s="1"/>
  <c r="A17098" i="29" s="1"/>
  <c r="A17099" i="29" s="1"/>
  <c r="A17100" i="29" s="1"/>
  <c r="A17101" i="29" s="1"/>
  <c r="A17102" i="29" s="1"/>
  <c r="A17103" i="29" s="1"/>
  <c r="A17104" i="29" s="1"/>
  <c r="A17105" i="29" s="1"/>
  <c r="A17106" i="29" s="1"/>
  <c r="A17107" i="29" s="1"/>
  <c r="A17108" i="29" s="1"/>
  <c r="A17109" i="29" s="1"/>
  <c r="A17110" i="29" s="1"/>
  <c r="A17111" i="29" s="1"/>
  <c r="A17112" i="29" s="1"/>
  <c r="A17113" i="29" s="1"/>
  <c r="A17114" i="29" s="1"/>
  <c r="A17115" i="29" s="1"/>
  <c r="A17116" i="29" s="1"/>
  <c r="A17117" i="29" s="1"/>
  <c r="A17118" i="29" s="1"/>
  <c r="A17119" i="29" s="1"/>
  <c r="A17120" i="29" s="1"/>
  <c r="A17121" i="29" s="1"/>
  <c r="A17122" i="29" s="1"/>
  <c r="A17123" i="29" s="1"/>
  <c r="A17124" i="29" s="1"/>
  <c r="A17125" i="29" s="1"/>
  <c r="A17126" i="29" s="1"/>
  <c r="A17127" i="29" s="1"/>
  <c r="A17128" i="29" s="1"/>
  <c r="A17129" i="29" s="1"/>
  <c r="A17130" i="29" s="1"/>
  <c r="A17131" i="29" s="1"/>
  <c r="A17132" i="29" s="1"/>
  <c r="A17133" i="29" s="1"/>
  <c r="A17134" i="29" s="1"/>
  <c r="A17135" i="29" s="1"/>
  <c r="A17136" i="29" s="1"/>
  <c r="A17137" i="29" s="1"/>
  <c r="A17138" i="29" s="1"/>
  <c r="A17139" i="29" s="1"/>
  <c r="A17140" i="29" s="1"/>
  <c r="A17141" i="29" s="1"/>
  <c r="A17142" i="29" s="1"/>
  <c r="A17143" i="29" s="1"/>
  <c r="A17144" i="29" s="1"/>
  <c r="A17145" i="29" s="1"/>
  <c r="A17146" i="29" s="1"/>
  <c r="A17147" i="29" s="1"/>
  <c r="A17148" i="29" s="1"/>
  <c r="A17149" i="29" s="1"/>
  <c r="A17150" i="29" s="1"/>
  <c r="A17151" i="29" s="1"/>
  <c r="A17152" i="29" s="1"/>
  <c r="A17153" i="29" s="1"/>
  <c r="A17154" i="29" s="1"/>
  <c r="A17155" i="29" s="1"/>
  <c r="A17156" i="29" s="1"/>
  <c r="A17157" i="29" s="1"/>
  <c r="A17158" i="29" s="1"/>
  <c r="A17159" i="29" s="1"/>
  <c r="A17160" i="29" s="1"/>
  <c r="A17161" i="29" s="1"/>
  <c r="A17162" i="29" s="1"/>
  <c r="A17163" i="29" s="1"/>
  <c r="A17164" i="29" s="1"/>
  <c r="A17165" i="29" s="1"/>
  <c r="A17166" i="29" s="1"/>
  <c r="A17167" i="29" s="1"/>
  <c r="A17168" i="29" s="1"/>
  <c r="A17169" i="29" s="1"/>
  <c r="A17170" i="29" s="1"/>
  <c r="A17171" i="29" s="1"/>
  <c r="A17172" i="29" s="1"/>
  <c r="A17173" i="29" s="1"/>
  <c r="A17174" i="29" s="1"/>
  <c r="A17175" i="29" s="1"/>
  <c r="A17176" i="29" s="1"/>
  <c r="A17177" i="29" s="1"/>
  <c r="A17178" i="29" s="1"/>
  <c r="A17179" i="29" s="1"/>
  <c r="A17180" i="29" s="1"/>
  <c r="A17181" i="29" s="1"/>
  <c r="A17182" i="29" s="1"/>
  <c r="A17183" i="29" s="1"/>
  <c r="A17184" i="29" s="1"/>
  <c r="A17185" i="29" s="1"/>
  <c r="A17186" i="29" s="1"/>
  <c r="A17187" i="29" s="1"/>
  <c r="A17188" i="29" s="1"/>
  <c r="A17189" i="29" s="1"/>
  <c r="A17190" i="29" s="1"/>
  <c r="A17191" i="29" s="1"/>
  <c r="A17192" i="29" s="1"/>
  <c r="A17193" i="29" s="1"/>
  <c r="A17194" i="29" s="1"/>
  <c r="A17195" i="29" s="1"/>
  <c r="A17196" i="29" s="1"/>
  <c r="A17197" i="29" s="1"/>
  <c r="A17198" i="29" s="1"/>
  <c r="A17199" i="29" s="1"/>
  <c r="A17200" i="29" s="1"/>
  <c r="A17201" i="29" s="1"/>
  <c r="A17202" i="29" s="1"/>
  <c r="A17203" i="29" s="1"/>
  <c r="A17204" i="29" s="1"/>
  <c r="A17205" i="29" s="1"/>
  <c r="A17206" i="29" s="1"/>
  <c r="A17207" i="29" s="1"/>
  <c r="A17208" i="29" s="1"/>
  <c r="A17209" i="29" s="1"/>
  <c r="A17210" i="29" s="1"/>
  <c r="A17211" i="29" s="1"/>
  <c r="A17212" i="29" s="1"/>
  <c r="A17213" i="29" s="1"/>
  <c r="A17214" i="29" s="1"/>
  <c r="A17215" i="29" s="1"/>
  <c r="A17216" i="29" s="1"/>
  <c r="A17217" i="29" s="1"/>
  <c r="A17218" i="29" s="1"/>
  <c r="A17219" i="29" s="1"/>
  <c r="A17220" i="29" s="1"/>
  <c r="A17221" i="29" s="1"/>
  <c r="A17222" i="29" s="1"/>
  <c r="A17223" i="29" s="1"/>
  <c r="A17224" i="29" s="1"/>
  <c r="A17225" i="29" s="1"/>
  <c r="A17226" i="29" s="1"/>
  <c r="A17227" i="29" s="1"/>
  <c r="A17228" i="29" s="1"/>
  <c r="A17229" i="29" s="1"/>
  <c r="A17230" i="29" s="1"/>
  <c r="A17231" i="29" s="1"/>
  <c r="A17232" i="29" s="1"/>
  <c r="A17233" i="29" s="1"/>
  <c r="A17234" i="29" s="1"/>
  <c r="A17235" i="29" s="1"/>
  <c r="A17236" i="29" s="1"/>
  <c r="A17237" i="29" s="1"/>
  <c r="A17238" i="29" s="1"/>
  <c r="A17239" i="29" s="1"/>
  <c r="A17240" i="29" s="1"/>
  <c r="A17241" i="29" s="1"/>
  <c r="A17242" i="29" s="1"/>
  <c r="A17243" i="29" s="1"/>
  <c r="A17244" i="29" s="1"/>
  <c r="A17245" i="29" s="1"/>
  <c r="A17246" i="29" s="1"/>
  <c r="A17247" i="29" s="1"/>
  <c r="A17248" i="29" s="1"/>
  <c r="A17249" i="29" s="1"/>
  <c r="A17250" i="29" s="1"/>
  <c r="A17251" i="29" s="1"/>
  <c r="A17252" i="29" s="1"/>
  <c r="A17253" i="29" s="1"/>
  <c r="A17254" i="29" s="1"/>
  <c r="A17255" i="29" s="1"/>
  <c r="A17256" i="29" s="1"/>
  <c r="A17257" i="29" s="1"/>
  <c r="A17258" i="29" s="1"/>
  <c r="A17259" i="29" s="1"/>
  <c r="A17260" i="29" s="1"/>
  <c r="A17261" i="29" s="1"/>
  <c r="A17262" i="29" s="1"/>
  <c r="A17263" i="29" s="1"/>
  <c r="A17264" i="29" s="1"/>
  <c r="A17265" i="29" s="1"/>
  <c r="A17266" i="29" s="1"/>
  <c r="A17267" i="29" s="1"/>
  <c r="A17268" i="29" s="1"/>
  <c r="A17269" i="29" s="1"/>
  <c r="A17270" i="29" s="1"/>
  <c r="A17271" i="29" s="1"/>
  <c r="A17272" i="29" s="1"/>
  <c r="A17273" i="29" s="1"/>
  <c r="A17274" i="29" s="1"/>
  <c r="A17275" i="29" s="1"/>
  <c r="A17276" i="29" s="1"/>
  <c r="A17277" i="29" s="1"/>
  <c r="A17278" i="29" s="1"/>
  <c r="A17279" i="29" s="1"/>
  <c r="A17280" i="29" s="1"/>
  <c r="A17281" i="29" s="1"/>
  <c r="A17282" i="29" s="1"/>
  <c r="A17283" i="29" s="1"/>
  <c r="A17284" i="29" s="1"/>
  <c r="A17285" i="29" s="1"/>
  <c r="A17286" i="29" s="1"/>
  <c r="A17287" i="29" s="1"/>
  <c r="A17288" i="29" s="1"/>
  <c r="A17289" i="29" s="1"/>
  <c r="A17290" i="29" s="1"/>
  <c r="A17291" i="29" s="1"/>
  <c r="A17292" i="29" s="1"/>
  <c r="A17293" i="29" s="1"/>
  <c r="A17294" i="29" s="1"/>
  <c r="A17295" i="29" s="1"/>
  <c r="A17296" i="29" s="1"/>
  <c r="A17297" i="29" s="1"/>
  <c r="A17298" i="29" s="1"/>
  <c r="A17299" i="29" s="1"/>
  <c r="A17300" i="29" s="1"/>
  <c r="A17301" i="29" s="1"/>
  <c r="A17302" i="29" s="1"/>
  <c r="A17303" i="29" s="1"/>
  <c r="A17304" i="29" s="1"/>
  <c r="A17305" i="29" s="1"/>
  <c r="A17306" i="29" s="1"/>
  <c r="A17307" i="29" s="1"/>
  <c r="A17308" i="29" s="1"/>
  <c r="A17309" i="29" s="1"/>
  <c r="A17310" i="29" s="1"/>
  <c r="A17311" i="29" s="1"/>
  <c r="A17312" i="29" s="1"/>
  <c r="A17313" i="29" s="1"/>
  <c r="A17314" i="29" s="1"/>
  <c r="A17315" i="29" s="1"/>
  <c r="A17316" i="29" s="1"/>
  <c r="A17317" i="29" s="1"/>
  <c r="A17318" i="29" s="1"/>
  <c r="A17319" i="29" s="1"/>
  <c r="A17320" i="29" s="1"/>
  <c r="A17321" i="29" s="1"/>
  <c r="A17322" i="29" s="1"/>
  <c r="A17323" i="29" s="1"/>
  <c r="A17324" i="29" s="1"/>
  <c r="A17325" i="29" s="1"/>
  <c r="A17326" i="29" s="1"/>
  <c r="A17327" i="29" s="1"/>
  <c r="A17328" i="29" s="1"/>
  <c r="A17329" i="29" s="1"/>
  <c r="A17330" i="29" s="1"/>
  <c r="A17331" i="29" s="1"/>
  <c r="A17332" i="29" s="1"/>
  <c r="A17333" i="29" s="1"/>
  <c r="A17334" i="29" s="1"/>
  <c r="A17335" i="29" s="1"/>
  <c r="A17336" i="29" s="1"/>
  <c r="A17337" i="29" s="1"/>
  <c r="A17338" i="29" s="1"/>
  <c r="A17339" i="29" s="1"/>
  <c r="A17340" i="29" s="1"/>
  <c r="A17341" i="29" s="1"/>
  <c r="A17342" i="29" s="1"/>
  <c r="A17343" i="29" s="1"/>
  <c r="A17344" i="29" s="1"/>
  <c r="A17345" i="29" s="1"/>
  <c r="A17346" i="29" s="1"/>
  <c r="A17347" i="29" s="1"/>
  <c r="A17348" i="29" s="1"/>
  <c r="A17349" i="29" s="1"/>
  <c r="A17350" i="29" s="1"/>
  <c r="A17351" i="29" s="1"/>
  <c r="A17352" i="29" s="1"/>
  <c r="A17353" i="29" s="1"/>
  <c r="A17354" i="29" s="1"/>
  <c r="A17355" i="29" s="1"/>
  <c r="A17356" i="29" s="1"/>
  <c r="A17357" i="29" s="1"/>
  <c r="A17358" i="29" s="1"/>
  <c r="A17359" i="29" s="1"/>
  <c r="A17360" i="29" s="1"/>
  <c r="A17361" i="29" s="1"/>
  <c r="A17362" i="29" s="1"/>
  <c r="A17363" i="29" s="1"/>
  <c r="A17364" i="29" s="1"/>
  <c r="A17365" i="29" s="1"/>
  <c r="A17366" i="29" s="1"/>
  <c r="A17367" i="29" s="1"/>
  <c r="A17368" i="29" s="1"/>
  <c r="A17369" i="29" s="1"/>
  <c r="A17370" i="29" s="1"/>
  <c r="A17371" i="29" s="1"/>
  <c r="A17372" i="29" s="1"/>
  <c r="A17373" i="29" s="1"/>
  <c r="A17374" i="29" s="1"/>
  <c r="A17375" i="29" s="1"/>
  <c r="A17376" i="29" s="1"/>
  <c r="A17377" i="29" s="1"/>
  <c r="A17378" i="29" s="1"/>
  <c r="A17379" i="29" s="1"/>
  <c r="A17380" i="29" s="1"/>
  <c r="A17381" i="29" s="1"/>
  <c r="A17382" i="29" s="1"/>
  <c r="A17383" i="29" s="1"/>
  <c r="A17384" i="29" s="1"/>
  <c r="A17385" i="29" s="1"/>
  <c r="A17386" i="29" s="1"/>
  <c r="A17387" i="29" s="1"/>
  <c r="A17388" i="29" s="1"/>
  <c r="A17389" i="29" s="1"/>
  <c r="A17390" i="29" s="1"/>
  <c r="A17391" i="29" s="1"/>
  <c r="A17392" i="29" s="1"/>
  <c r="A17393" i="29" s="1"/>
  <c r="A17394" i="29" s="1"/>
  <c r="A17395" i="29" s="1"/>
  <c r="A17396" i="29" s="1"/>
  <c r="A17397" i="29" s="1"/>
  <c r="A17398" i="29" s="1"/>
  <c r="A17399" i="29" s="1"/>
  <c r="A17400" i="29" s="1"/>
  <c r="A17401" i="29" s="1"/>
  <c r="A17402" i="29" s="1"/>
  <c r="A17403" i="29" s="1"/>
  <c r="A17404" i="29" s="1"/>
  <c r="A17405" i="29" s="1"/>
  <c r="A17406" i="29" s="1"/>
  <c r="A17407" i="29" s="1"/>
  <c r="A17408" i="29" s="1"/>
  <c r="A17409" i="29" s="1"/>
  <c r="A17410" i="29" s="1"/>
  <c r="A17411" i="29" s="1"/>
  <c r="A17412" i="29" s="1"/>
  <c r="A17413" i="29" s="1"/>
  <c r="A17414" i="29" s="1"/>
  <c r="A17415" i="29" s="1"/>
  <c r="A17416" i="29" s="1"/>
  <c r="A17417" i="29" s="1"/>
  <c r="A17418" i="29" s="1"/>
  <c r="A17419" i="29" s="1"/>
  <c r="A17420" i="29" s="1"/>
  <c r="A17421" i="29" s="1"/>
  <c r="A17422" i="29" s="1"/>
  <c r="A17423" i="29" s="1"/>
  <c r="A17424" i="29" s="1"/>
  <c r="A17425" i="29" s="1"/>
  <c r="A17426" i="29" s="1"/>
  <c r="A17427" i="29" s="1"/>
  <c r="A17428" i="29" s="1"/>
  <c r="A17429" i="29" s="1"/>
  <c r="A17430" i="29" s="1"/>
  <c r="A17431" i="29" s="1"/>
  <c r="A17432" i="29" s="1"/>
  <c r="A17433" i="29" s="1"/>
  <c r="A17434" i="29" s="1"/>
  <c r="A17435" i="29" s="1"/>
  <c r="A17436" i="29" s="1"/>
  <c r="A17437" i="29" s="1"/>
  <c r="A17438" i="29" s="1"/>
  <c r="A17439" i="29" s="1"/>
  <c r="A17440" i="29" s="1"/>
  <c r="A17441" i="29" s="1"/>
  <c r="A17442" i="29" s="1"/>
  <c r="A17443" i="29" s="1"/>
  <c r="A17444" i="29" s="1"/>
  <c r="A17445" i="29" s="1"/>
  <c r="A17446" i="29" s="1"/>
  <c r="A17447" i="29" s="1"/>
  <c r="A17448" i="29" s="1"/>
  <c r="A17449" i="29" s="1"/>
  <c r="A17450" i="29" s="1"/>
  <c r="A17451" i="29" s="1"/>
  <c r="A17452" i="29" s="1"/>
  <c r="A17453" i="29" s="1"/>
  <c r="A17454" i="29" s="1"/>
  <c r="A17455" i="29" s="1"/>
  <c r="A17456" i="29" s="1"/>
  <c r="A17457" i="29" s="1"/>
  <c r="A17458" i="29" s="1"/>
  <c r="A17459" i="29" s="1"/>
  <c r="A17460" i="29" s="1"/>
  <c r="A17461" i="29" s="1"/>
  <c r="A17462" i="29" s="1"/>
  <c r="A17463" i="29" s="1"/>
  <c r="A17464" i="29" s="1"/>
  <c r="A17465" i="29" s="1"/>
  <c r="A17466" i="29" s="1"/>
  <c r="A17467" i="29" s="1"/>
  <c r="A17468" i="29" s="1"/>
  <c r="A17469" i="29" s="1"/>
  <c r="A17470" i="29" s="1"/>
  <c r="A17471" i="29" s="1"/>
  <c r="A17472" i="29" s="1"/>
  <c r="A17473" i="29" s="1"/>
  <c r="A17474" i="29" s="1"/>
  <c r="A17475" i="29" s="1"/>
  <c r="A17476" i="29" s="1"/>
  <c r="A17477" i="29" s="1"/>
  <c r="A17478" i="29" s="1"/>
  <c r="A17479" i="29" s="1"/>
  <c r="A17480" i="29" s="1"/>
  <c r="A17481" i="29" s="1"/>
  <c r="A17482" i="29" s="1"/>
  <c r="A17483" i="29" s="1"/>
  <c r="A17484" i="29" s="1"/>
  <c r="A17485" i="29" s="1"/>
  <c r="A17486" i="29" s="1"/>
  <c r="A17487" i="29" s="1"/>
  <c r="A17488" i="29" s="1"/>
  <c r="A17489" i="29" s="1"/>
  <c r="A17490" i="29" s="1"/>
  <c r="A17491" i="29" s="1"/>
  <c r="A17492" i="29" s="1"/>
  <c r="A17493" i="29" s="1"/>
  <c r="A17494" i="29" s="1"/>
  <c r="A17495" i="29" s="1"/>
  <c r="A17496" i="29" s="1"/>
  <c r="A17497" i="29" s="1"/>
  <c r="A17498" i="29" s="1"/>
  <c r="A17499" i="29" s="1"/>
  <c r="A17500" i="29" s="1"/>
  <c r="A17501" i="29" s="1"/>
  <c r="A17502" i="29" s="1"/>
  <c r="A17503" i="29" s="1"/>
  <c r="A17504" i="29" s="1"/>
  <c r="A17505" i="29" s="1"/>
  <c r="A17506" i="29" s="1"/>
  <c r="A17507" i="29" s="1"/>
  <c r="A17508" i="29" s="1"/>
  <c r="A17509" i="29" s="1"/>
  <c r="A17510" i="29" s="1"/>
  <c r="A17511" i="29" s="1"/>
  <c r="A17512" i="29" s="1"/>
  <c r="A17513" i="29" s="1"/>
  <c r="A17514" i="29" s="1"/>
  <c r="A17515" i="29" s="1"/>
  <c r="A17516" i="29" s="1"/>
  <c r="A17517" i="29" s="1"/>
  <c r="A17518" i="29" s="1"/>
  <c r="A17519" i="29" s="1"/>
  <c r="A17520" i="29" s="1"/>
  <c r="A17521" i="29" s="1"/>
  <c r="A17522" i="29" s="1"/>
  <c r="A17523" i="29" s="1"/>
  <c r="A17524" i="29" s="1"/>
  <c r="A17525" i="29" s="1"/>
  <c r="A17526" i="29" s="1"/>
  <c r="A17527" i="29" s="1"/>
  <c r="A17528" i="29" s="1"/>
  <c r="A17529" i="29" s="1"/>
  <c r="A17530" i="29" s="1"/>
  <c r="A17531" i="29" s="1"/>
  <c r="A17532" i="29" s="1"/>
  <c r="A17533" i="29" s="1"/>
  <c r="A17534" i="29" s="1"/>
  <c r="A17535" i="29" s="1"/>
  <c r="A17536" i="29" s="1"/>
  <c r="A17537" i="29" s="1"/>
  <c r="A17538" i="29" s="1"/>
  <c r="A17539" i="29" s="1"/>
  <c r="A17540" i="29" s="1"/>
  <c r="A17541" i="29" s="1"/>
  <c r="A17542" i="29" s="1"/>
  <c r="A17543" i="29" s="1"/>
  <c r="A17544" i="29" s="1"/>
  <c r="A17545" i="29" s="1"/>
  <c r="A17546" i="29" s="1"/>
  <c r="A17547" i="29" s="1"/>
  <c r="A17548" i="29" s="1"/>
  <c r="A17549" i="29" s="1"/>
  <c r="A17550" i="29" s="1"/>
  <c r="A17551" i="29" s="1"/>
  <c r="A17552" i="29" s="1"/>
  <c r="A17553" i="29" s="1"/>
  <c r="A17554" i="29" s="1"/>
  <c r="A17555" i="29" s="1"/>
  <c r="A17556" i="29" s="1"/>
  <c r="A17557" i="29" s="1"/>
  <c r="A17558" i="29" s="1"/>
  <c r="A17559" i="29" s="1"/>
  <c r="A17560" i="29" s="1"/>
  <c r="A17561" i="29" s="1"/>
  <c r="A17562" i="29" s="1"/>
  <c r="A17563" i="29" s="1"/>
  <c r="A17564" i="29" s="1"/>
  <c r="A17565" i="29" s="1"/>
  <c r="A17566" i="29" s="1"/>
  <c r="A17567" i="29" s="1"/>
  <c r="A17568" i="29" s="1"/>
  <c r="A17569" i="29" s="1"/>
  <c r="A17570" i="29" s="1"/>
  <c r="A17571" i="29" s="1"/>
  <c r="A17572" i="29" s="1"/>
  <c r="A17573" i="29" s="1"/>
  <c r="A17574" i="29" s="1"/>
  <c r="A17575" i="29" s="1"/>
  <c r="A17576" i="29" s="1"/>
  <c r="A17577" i="29" s="1"/>
  <c r="A17578" i="29" s="1"/>
  <c r="A17579" i="29" s="1"/>
  <c r="A17580" i="29" s="1"/>
  <c r="A17581" i="29" s="1"/>
  <c r="A17582" i="29" s="1"/>
  <c r="A17583" i="29" s="1"/>
  <c r="A17584" i="29" s="1"/>
  <c r="A17585" i="29" s="1"/>
  <c r="A17586" i="29" s="1"/>
  <c r="A17587" i="29" s="1"/>
  <c r="A17588" i="29" s="1"/>
  <c r="A17589" i="29" s="1"/>
  <c r="A17590" i="29" s="1"/>
  <c r="A17591" i="29" s="1"/>
  <c r="A17592" i="29" s="1"/>
  <c r="A17593" i="29" s="1"/>
  <c r="A17594" i="29" s="1"/>
  <c r="A17595" i="29" s="1"/>
  <c r="A17596" i="29" s="1"/>
  <c r="A17597" i="29" s="1"/>
  <c r="A17598" i="29" s="1"/>
  <c r="A17599" i="29" s="1"/>
  <c r="A17600" i="29" s="1"/>
  <c r="A17601" i="29" s="1"/>
  <c r="A17602" i="29" s="1"/>
  <c r="A17603" i="29" s="1"/>
  <c r="A17604" i="29" s="1"/>
  <c r="A17605" i="29" s="1"/>
  <c r="A17606" i="29" s="1"/>
  <c r="A17607" i="29" s="1"/>
  <c r="A17608" i="29" s="1"/>
  <c r="A17609" i="29" s="1"/>
  <c r="A17610" i="29" s="1"/>
  <c r="A17611" i="29" s="1"/>
  <c r="A17612" i="29" s="1"/>
  <c r="A17613" i="29" s="1"/>
  <c r="A17614" i="29" s="1"/>
  <c r="A17615" i="29" s="1"/>
  <c r="A17616" i="29" s="1"/>
  <c r="A17617" i="29" s="1"/>
  <c r="A17618" i="29" s="1"/>
  <c r="A17619" i="29" s="1"/>
  <c r="A17620" i="29" s="1"/>
  <c r="A17621" i="29" s="1"/>
  <c r="A17622" i="29" s="1"/>
  <c r="A17623" i="29" s="1"/>
  <c r="A17624" i="29" s="1"/>
  <c r="A17625" i="29" s="1"/>
  <c r="A17626" i="29" s="1"/>
  <c r="A17627" i="29" s="1"/>
  <c r="A17628" i="29" s="1"/>
  <c r="A17629" i="29" s="1"/>
  <c r="A17630" i="29" s="1"/>
  <c r="A17631" i="29" s="1"/>
  <c r="A17632" i="29" s="1"/>
  <c r="A17633" i="29" s="1"/>
  <c r="A17634" i="29" s="1"/>
  <c r="A17635" i="29" s="1"/>
  <c r="A17636" i="29" s="1"/>
  <c r="A17637" i="29" s="1"/>
  <c r="A17638" i="29" s="1"/>
  <c r="A17639" i="29" s="1"/>
  <c r="A17640" i="29" s="1"/>
  <c r="A17641" i="29" s="1"/>
  <c r="A17642" i="29" s="1"/>
  <c r="A17643" i="29" s="1"/>
  <c r="A17644" i="29" s="1"/>
  <c r="A17645" i="29" s="1"/>
  <c r="A17646" i="29" s="1"/>
  <c r="A17647" i="29" s="1"/>
  <c r="A17648" i="29" s="1"/>
  <c r="A17649" i="29" s="1"/>
  <c r="A17650" i="29" s="1"/>
  <c r="A17651" i="29" s="1"/>
  <c r="A17652" i="29" s="1"/>
  <c r="A17653" i="29" s="1"/>
  <c r="A17654" i="29" s="1"/>
  <c r="A17655" i="29" s="1"/>
  <c r="A17656" i="29" s="1"/>
  <c r="A17657" i="29" s="1"/>
  <c r="A17658" i="29" s="1"/>
  <c r="A17659" i="29" s="1"/>
  <c r="A17660" i="29" s="1"/>
  <c r="A17661" i="29" s="1"/>
  <c r="A17662" i="29" s="1"/>
  <c r="A17663" i="29" s="1"/>
  <c r="A17664" i="29" s="1"/>
  <c r="A17665" i="29" s="1"/>
  <c r="A17666" i="29" s="1"/>
  <c r="A17667" i="29" s="1"/>
  <c r="A17668" i="29" s="1"/>
  <c r="A17669" i="29" s="1"/>
  <c r="A17670" i="29" s="1"/>
  <c r="A17671" i="29" s="1"/>
  <c r="A17672" i="29" s="1"/>
  <c r="A17673" i="29" s="1"/>
  <c r="A17674" i="29" s="1"/>
  <c r="A17675" i="29" s="1"/>
  <c r="A17676" i="29" s="1"/>
  <c r="A17677" i="29" s="1"/>
  <c r="A17678" i="29" s="1"/>
  <c r="A17679" i="29" s="1"/>
  <c r="A17680" i="29" s="1"/>
  <c r="A17681" i="29" s="1"/>
  <c r="A17682" i="29" s="1"/>
  <c r="A17683" i="29" s="1"/>
  <c r="A17684" i="29" s="1"/>
  <c r="A17685" i="29" s="1"/>
  <c r="A17686" i="29" s="1"/>
  <c r="A17687" i="29" s="1"/>
  <c r="A17688" i="29" s="1"/>
  <c r="A17689" i="29" s="1"/>
  <c r="A17690" i="29" s="1"/>
  <c r="A17691" i="29" s="1"/>
  <c r="A17692" i="29" s="1"/>
  <c r="A17693" i="29" s="1"/>
  <c r="A17694" i="29" s="1"/>
  <c r="A17695" i="29" s="1"/>
  <c r="A17696" i="29" s="1"/>
  <c r="A17697" i="29" s="1"/>
  <c r="A17698" i="29" s="1"/>
  <c r="A17699" i="29" s="1"/>
  <c r="A17700" i="29" s="1"/>
  <c r="A17701" i="29" s="1"/>
  <c r="A17702" i="29" s="1"/>
  <c r="A17703" i="29" s="1"/>
  <c r="A17704" i="29" s="1"/>
  <c r="A17705" i="29" s="1"/>
  <c r="A17706" i="29" s="1"/>
  <c r="A17707" i="29" s="1"/>
  <c r="A17708" i="29" s="1"/>
  <c r="A17709" i="29" s="1"/>
  <c r="A17710" i="29" s="1"/>
  <c r="A17711" i="29" s="1"/>
  <c r="A17712" i="29" s="1"/>
  <c r="A17713" i="29" s="1"/>
  <c r="A17714" i="29" s="1"/>
  <c r="A17715" i="29" s="1"/>
  <c r="A17716" i="29" s="1"/>
  <c r="A17717" i="29" s="1"/>
  <c r="A17718" i="29" s="1"/>
  <c r="A17719" i="29" s="1"/>
  <c r="A17720" i="29" s="1"/>
  <c r="A17721" i="29" s="1"/>
  <c r="A17722" i="29" s="1"/>
  <c r="A17723" i="29" s="1"/>
  <c r="A17724" i="29" s="1"/>
  <c r="A17725" i="29" s="1"/>
  <c r="A17726" i="29" s="1"/>
  <c r="A17727" i="29" s="1"/>
  <c r="A17728" i="29" s="1"/>
  <c r="A17729" i="29" s="1"/>
  <c r="A17730" i="29" s="1"/>
  <c r="A17731" i="29" s="1"/>
  <c r="A17732" i="29" s="1"/>
  <c r="A17733" i="29" s="1"/>
  <c r="A17734" i="29" s="1"/>
  <c r="A17735" i="29" s="1"/>
  <c r="A17736" i="29" s="1"/>
  <c r="A17737" i="29" s="1"/>
  <c r="A17738" i="29" s="1"/>
  <c r="A17739" i="29" s="1"/>
  <c r="A17740" i="29" s="1"/>
  <c r="A17741" i="29" s="1"/>
  <c r="A17742" i="29" s="1"/>
  <c r="A17743" i="29" s="1"/>
  <c r="A17744" i="29" s="1"/>
  <c r="A17745" i="29" s="1"/>
  <c r="A17746" i="29" s="1"/>
  <c r="A17747" i="29" s="1"/>
  <c r="A17748" i="29" s="1"/>
  <c r="A17749" i="29" s="1"/>
  <c r="A17750" i="29" s="1"/>
  <c r="A17751" i="29" s="1"/>
  <c r="A17752" i="29" s="1"/>
  <c r="A17753" i="29" s="1"/>
  <c r="A17754" i="29" s="1"/>
  <c r="A17755" i="29" s="1"/>
  <c r="A17756" i="29" s="1"/>
  <c r="A17757" i="29" s="1"/>
  <c r="A17758" i="29" s="1"/>
  <c r="A17759" i="29" s="1"/>
  <c r="A17760" i="29" s="1"/>
  <c r="A17761" i="29" s="1"/>
  <c r="A17762" i="29" s="1"/>
  <c r="A17763" i="29" s="1"/>
  <c r="A17764" i="29" s="1"/>
  <c r="A17765" i="29" s="1"/>
  <c r="A17766" i="29" s="1"/>
  <c r="A17767" i="29" s="1"/>
  <c r="A17768" i="29" s="1"/>
  <c r="A17769" i="29" s="1"/>
  <c r="A17770" i="29" s="1"/>
  <c r="A17771" i="29" s="1"/>
  <c r="A17772" i="29" s="1"/>
  <c r="A17773" i="29" s="1"/>
  <c r="A17774" i="29" s="1"/>
  <c r="A17775" i="29" s="1"/>
  <c r="A17776" i="29" s="1"/>
  <c r="A17777" i="29" s="1"/>
  <c r="A17778" i="29" s="1"/>
  <c r="A17779" i="29" s="1"/>
  <c r="A17780" i="29" s="1"/>
  <c r="A17781" i="29" s="1"/>
  <c r="A17782" i="29" s="1"/>
  <c r="A17783" i="29" s="1"/>
  <c r="A17784" i="29" s="1"/>
  <c r="A17785" i="29" s="1"/>
  <c r="A17786" i="29" s="1"/>
  <c r="A17787" i="29" s="1"/>
  <c r="A17788" i="29" s="1"/>
  <c r="A17789" i="29" s="1"/>
  <c r="A17790" i="29" s="1"/>
  <c r="A17791" i="29" s="1"/>
  <c r="A17792" i="29" s="1"/>
  <c r="A17793" i="29" s="1"/>
  <c r="A17794" i="29" s="1"/>
  <c r="A17795" i="29" s="1"/>
  <c r="A17796" i="29" s="1"/>
  <c r="A17797" i="29" s="1"/>
  <c r="A17798" i="29" s="1"/>
  <c r="A17799" i="29" s="1"/>
  <c r="A17800" i="29" s="1"/>
  <c r="A17801" i="29" s="1"/>
  <c r="A17802" i="29" s="1"/>
  <c r="A17803" i="29" s="1"/>
  <c r="A17804" i="29" s="1"/>
  <c r="A17805" i="29" s="1"/>
  <c r="A17806" i="29" s="1"/>
  <c r="A17807" i="29" s="1"/>
  <c r="A17808" i="29" s="1"/>
  <c r="A17809" i="29" s="1"/>
  <c r="A17810" i="29" s="1"/>
  <c r="A17811" i="29" s="1"/>
  <c r="A17812" i="29" s="1"/>
  <c r="A17813" i="29" s="1"/>
  <c r="A17814" i="29" s="1"/>
  <c r="A17815" i="29" s="1"/>
  <c r="A17816" i="29" s="1"/>
  <c r="A17817" i="29" s="1"/>
  <c r="A17818" i="29" s="1"/>
  <c r="A17819" i="29" s="1"/>
  <c r="A17820" i="29" s="1"/>
  <c r="A17821" i="29" s="1"/>
  <c r="A17822" i="29" s="1"/>
  <c r="A17823" i="29" s="1"/>
  <c r="A17824" i="29" s="1"/>
  <c r="A17825" i="29" s="1"/>
  <c r="A17826" i="29" s="1"/>
  <c r="A17827" i="29" s="1"/>
  <c r="A17828" i="29" s="1"/>
  <c r="A17829" i="29" s="1"/>
  <c r="A17830" i="29" s="1"/>
  <c r="A17831" i="29" s="1"/>
  <c r="A17832" i="29" s="1"/>
  <c r="A17833" i="29" s="1"/>
  <c r="A17834" i="29" s="1"/>
  <c r="A17835" i="29" s="1"/>
  <c r="A17836" i="29" s="1"/>
  <c r="A17837" i="29" s="1"/>
  <c r="A17838" i="29" s="1"/>
  <c r="A17839" i="29" s="1"/>
  <c r="A17840" i="29" s="1"/>
  <c r="A17841" i="29" s="1"/>
  <c r="A17842" i="29" s="1"/>
  <c r="A17843" i="29" s="1"/>
  <c r="A17844" i="29" s="1"/>
  <c r="A17845" i="29" s="1"/>
  <c r="A17846" i="29" s="1"/>
  <c r="A17847" i="29" s="1"/>
  <c r="A17848" i="29" s="1"/>
  <c r="A17849" i="29" s="1"/>
  <c r="A17850" i="29" s="1"/>
  <c r="A17851" i="29" s="1"/>
  <c r="A17852" i="29" s="1"/>
  <c r="A17853" i="29" s="1"/>
  <c r="A17854" i="29" s="1"/>
  <c r="A17855" i="29" s="1"/>
  <c r="A17856" i="29" s="1"/>
  <c r="A17857" i="29" s="1"/>
  <c r="A17858" i="29" s="1"/>
  <c r="A17859" i="29" s="1"/>
  <c r="A17860" i="29" s="1"/>
  <c r="A17861" i="29" s="1"/>
  <c r="A17862" i="29" s="1"/>
  <c r="A17863" i="29" s="1"/>
  <c r="A17864" i="29" s="1"/>
  <c r="A17865" i="29" s="1"/>
  <c r="A17866" i="29" s="1"/>
  <c r="A17867" i="29" s="1"/>
  <c r="A17868" i="29" s="1"/>
  <c r="A17869" i="29" s="1"/>
  <c r="A17870" i="29" s="1"/>
  <c r="A17871" i="29" s="1"/>
  <c r="A17872" i="29" s="1"/>
  <c r="A17873" i="29" s="1"/>
  <c r="A17874" i="29" s="1"/>
  <c r="A17875" i="29" s="1"/>
  <c r="A17876" i="29" s="1"/>
  <c r="A17877" i="29" s="1"/>
  <c r="A17878" i="29" s="1"/>
  <c r="A17879" i="29" s="1"/>
  <c r="A17880" i="29" s="1"/>
  <c r="A17881" i="29" s="1"/>
  <c r="A17882" i="29" s="1"/>
  <c r="A17883" i="29" s="1"/>
  <c r="A17884" i="29" s="1"/>
  <c r="A17885" i="29" s="1"/>
  <c r="A17886" i="29" s="1"/>
  <c r="A17887" i="29" s="1"/>
  <c r="A17888" i="29" s="1"/>
  <c r="A17889" i="29" s="1"/>
  <c r="A17890" i="29" s="1"/>
  <c r="A17891" i="29" s="1"/>
  <c r="A17892" i="29" s="1"/>
  <c r="A17893" i="29" s="1"/>
  <c r="A17894" i="29" s="1"/>
  <c r="A17895" i="29" s="1"/>
  <c r="A17896" i="29" s="1"/>
  <c r="A17897" i="29" s="1"/>
  <c r="A17898" i="29" s="1"/>
  <c r="A17899" i="29" s="1"/>
  <c r="A17900" i="29" s="1"/>
  <c r="A17901" i="29" s="1"/>
  <c r="A17902" i="29" s="1"/>
  <c r="A17903" i="29" s="1"/>
  <c r="A17904" i="29" s="1"/>
  <c r="A17905" i="29" s="1"/>
  <c r="A17906" i="29" s="1"/>
  <c r="A17907" i="29" s="1"/>
  <c r="A17908" i="29" s="1"/>
  <c r="A17909" i="29" s="1"/>
  <c r="A17910" i="29" s="1"/>
  <c r="A17911" i="29" s="1"/>
  <c r="A17912" i="29" s="1"/>
  <c r="A17913" i="29" s="1"/>
  <c r="A17914" i="29" s="1"/>
  <c r="A17915" i="29" s="1"/>
  <c r="A17916" i="29" s="1"/>
  <c r="A17917" i="29" s="1"/>
  <c r="A17918" i="29" s="1"/>
  <c r="A17919" i="29" s="1"/>
  <c r="A17920" i="29" s="1"/>
  <c r="A17921" i="29" s="1"/>
  <c r="A17922" i="29" s="1"/>
  <c r="A17923" i="29" s="1"/>
  <c r="A17924" i="29" s="1"/>
  <c r="A17925" i="29" s="1"/>
  <c r="A17926" i="29" s="1"/>
  <c r="A17927" i="29" s="1"/>
  <c r="A17928" i="29" s="1"/>
  <c r="A17929" i="29" s="1"/>
  <c r="A17930" i="29" s="1"/>
  <c r="A17931" i="29" s="1"/>
  <c r="A17932" i="29" s="1"/>
  <c r="A17933" i="29" s="1"/>
  <c r="A17934" i="29" s="1"/>
  <c r="A17935" i="29" s="1"/>
  <c r="A17936" i="29" s="1"/>
  <c r="A17937" i="29" s="1"/>
  <c r="A17938" i="29" s="1"/>
  <c r="A17939" i="29" s="1"/>
  <c r="A17940" i="29" s="1"/>
  <c r="A17941" i="29" s="1"/>
  <c r="A17942" i="29" s="1"/>
  <c r="A17943" i="29" s="1"/>
  <c r="A17944" i="29" s="1"/>
  <c r="A17945" i="29" s="1"/>
  <c r="A17946" i="29" s="1"/>
  <c r="A17947" i="29" s="1"/>
  <c r="A17948" i="29" s="1"/>
  <c r="A17949" i="29" s="1"/>
  <c r="A17950" i="29" s="1"/>
  <c r="A17951" i="29" s="1"/>
  <c r="A17952" i="29" s="1"/>
  <c r="A17953" i="29" s="1"/>
  <c r="A17954" i="29" s="1"/>
  <c r="A17955" i="29" s="1"/>
  <c r="A17956" i="29" s="1"/>
  <c r="A17957" i="29" s="1"/>
  <c r="A17958" i="29" s="1"/>
  <c r="A17959" i="29" s="1"/>
  <c r="A17960" i="29" s="1"/>
  <c r="A17961" i="29" s="1"/>
  <c r="A17962" i="29" s="1"/>
  <c r="A17963" i="29" s="1"/>
  <c r="A17964" i="29" s="1"/>
  <c r="A17965" i="29" s="1"/>
  <c r="A17966" i="29" s="1"/>
  <c r="A17967" i="29" s="1"/>
  <c r="A17968" i="29" s="1"/>
  <c r="A17969" i="29" s="1"/>
  <c r="A17970" i="29" s="1"/>
  <c r="A17971" i="29" s="1"/>
  <c r="A17972" i="29" s="1"/>
  <c r="A17973" i="29" s="1"/>
  <c r="A17974" i="29" s="1"/>
  <c r="A17975" i="29" s="1"/>
  <c r="A17976" i="29" s="1"/>
  <c r="A17977" i="29" s="1"/>
  <c r="A17978" i="29" s="1"/>
  <c r="A17979" i="29" s="1"/>
  <c r="A17980" i="29" s="1"/>
  <c r="A17981" i="29" s="1"/>
  <c r="A17982" i="29" s="1"/>
  <c r="A17983" i="29" s="1"/>
  <c r="A17984" i="29" s="1"/>
  <c r="A17985" i="29" s="1"/>
  <c r="A17986" i="29" s="1"/>
  <c r="A17987" i="29" s="1"/>
  <c r="A17988" i="29" s="1"/>
  <c r="A17989" i="29" s="1"/>
  <c r="A17990" i="29" s="1"/>
  <c r="A17991" i="29" s="1"/>
  <c r="A17992" i="29" s="1"/>
  <c r="A17993" i="29" s="1"/>
  <c r="A17994" i="29" s="1"/>
  <c r="A17995" i="29" s="1"/>
  <c r="A17996" i="29" s="1"/>
  <c r="A17997" i="29" s="1"/>
  <c r="A17998" i="29" s="1"/>
  <c r="A17999" i="29" s="1"/>
  <c r="A18000" i="29" s="1"/>
  <c r="A18001" i="29" s="1"/>
  <c r="A18002" i="29" s="1"/>
  <c r="A18003" i="29" s="1"/>
  <c r="A18004" i="29" s="1"/>
  <c r="A18005" i="29" s="1"/>
  <c r="A18006" i="29" s="1"/>
  <c r="A18007" i="29" s="1"/>
  <c r="A18008" i="29" s="1"/>
  <c r="A18009" i="29" s="1"/>
  <c r="A18010" i="29" s="1"/>
  <c r="A18011" i="29" s="1"/>
  <c r="A18012" i="29" s="1"/>
  <c r="A18013" i="29" s="1"/>
  <c r="A18014" i="29" s="1"/>
  <c r="A18015" i="29" s="1"/>
  <c r="A18016" i="29" s="1"/>
  <c r="A18017" i="29" s="1"/>
  <c r="A18018" i="29" s="1"/>
  <c r="A18019" i="29" s="1"/>
  <c r="A18020" i="29" s="1"/>
  <c r="A18021" i="29" s="1"/>
  <c r="A18022" i="29" s="1"/>
  <c r="A18023" i="29" s="1"/>
  <c r="A18024" i="29" s="1"/>
  <c r="A18025" i="29" s="1"/>
  <c r="A18026" i="29" s="1"/>
  <c r="A18027" i="29" s="1"/>
  <c r="A18028" i="29" s="1"/>
  <c r="A18029" i="29" s="1"/>
  <c r="A18030" i="29" s="1"/>
  <c r="A18031" i="29" s="1"/>
  <c r="A18032" i="29" s="1"/>
  <c r="A18033" i="29" s="1"/>
  <c r="A18034" i="29" s="1"/>
  <c r="A18035" i="29" s="1"/>
  <c r="A18036" i="29" s="1"/>
  <c r="A18037" i="29" s="1"/>
  <c r="A18038" i="29" s="1"/>
  <c r="A18039" i="29" s="1"/>
  <c r="A18040" i="29" s="1"/>
  <c r="A18041" i="29" s="1"/>
  <c r="A18042" i="29" s="1"/>
  <c r="A18043" i="29" s="1"/>
  <c r="A18044" i="29" s="1"/>
  <c r="A18045" i="29" s="1"/>
  <c r="A18046" i="29" s="1"/>
  <c r="A18047" i="29" s="1"/>
  <c r="A18048" i="29" s="1"/>
  <c r="A18049" i="29" s="1"/>
  <c r="A18050" i="29" s="1"/>
  <c r="A18051" i="29" s="1"/>
  <c r="A18052" i="29" s="1"/>
  <c r="A18053" i="29" s="1"/>
  <c r="A18054" i="29" s="1"/>
  <c r="A18055" i="29" s="1"/>
  <c r="A18056" i="29" s="1"/>
  <c r="A18057" i="29" s="1"/>
  <c r="A18058" i="29" s="1"/>
  <c r="A18059" i="29" s="1"/>
  <c r="A18060" i="29" s="1"/>
  <c r="A18061" i="29" s="1"/>
  <c r="A18062" i="29" s="1"/>
  <c r="A18063" i="29" s="1"/>
  <c r="A18064" i="29" s="1"/>
  <c r="A18065" i="29" s="1"/>
  <c r="A18066" i="29" s="1"/>
  <c r="A18067" i="29" s="1"/>
  <c r="A18068" i="29" s="1"/>
  <c r="A18069" i="29" s="1"/>
  <c r="A18070" i="29" s="1"/>
  <c r="A18071" i="29" s="1"/>
  <c r="A18072" i="29" s="1"/>
  <c r="A18073" i="29" s="1"/>
  <c r="A18074" i="29" s="1"/>
  <c r="A18075" i="29" s="1"/>
  <c r="A18076" i="29" s="1"/>
  <c r="A18077" i="29" s="1"/>
  <c r="A18078" i="29" s="1"/>
  <c r="A18079" i="29" s="1"/>
  <c r="A18080" i="29" s="1"/>
  <c r="A18081" i="29" s="1"/>
  <c r="A18082" i="29" s="1"/>
  <c r="A18083" i="29" s="1"/>
  <c r="A18084" i="29" s="1"/>
  <c r="A18085" i="29" s="1"/>
  <c r="A18086" i="29" s="1"/>
  <c r="A18087" i="29" s="1"/>
  <c r="A18088" i="29" s="1"/>
  <c r="A18089" i="29" s="1"/>
  <c r="A18090" i="29" s="1"/>
  <c r="A18091" i="29" s="1"/>
  <c r="A18092" i="29" s="1"/>
  <c r="A18093" i="29" s="1"/>
  <c r="A18094" i="29" s="1"/>
  <c r="A18095" i="29" s="1"/>
  <c r="A18096" i="29" s="1"/>
  <c r="A18097" i="29" s="1"/>
  <c r="A18098" i="29" s="1"/>
  <c r="A18099" i="29" s="1"/>
  <c r="A18100" i="29" s="1"/>
  <c r="A18101" i="29" s="1"/>
  <c r="A18102" i="29" s="1"/>
  <c r="A18103" i="29" s="1"/>
  <c r="A18104" i="29" s="1"/>
  <c r="A18105" i="29" s="1"/>
  <c r="A18106" i="29" s="1"/>
  <c r="A18107" i="29" s="1"/>
  <c r="A18108" i="29" s="1"/>
  <c r="A18109" i="29" s="1"/>
  <c r="A18110" i="29" s="1"/>
  <c r="A18111" i="29" s="1"/>
  <c r="A18112" i="29" s="1"/>
  <c r="A18113" i="29" s="1"/>
  <c r="A18114" i="29" s="1"/>
  <c r="A18115" i="29" s="1"/>
  <c r="A18116" i="29" s="1"/>
  <c r="A18117" i="29" s="1"/>
  <c r="A18118" i="29" s="1"/>
  <c r="A18119" i="29" s="1"/>
  <c r="A18120" i="29" s="1"/>
  <c r="A18121" i="29" s="1"/>
  <c r="A18122" i="29" s="1"/>
  <c r="A18123" i="29" s="1"/>
  <c r="A18124" i="29" s="1"/>
  <c r="A18125" i="29" s="1"/>
  <c r="A18126" i="29" s="1"/>
  <c r="A18127" i="29" s="1"/>
  <c r="A18128" i="29" s="1"/>
  <c r="A18129" i="29" s="1"/>
  <c r="A18130" i="29" s="1"/>
  <c r="A18131" i="29" s="1"/>
  <c r="A18132" i="29" s="1"/>
  <c r="A18133" i="29" s="1"/>
  <c r="A18134" i="29" s="1"/>
  <c r="A18135" i="29" s="1"/>
  <c r="A18136" i="29" s="1"/>
  <c r="A18137" i="29" s="1"/>
  <c r="A18138" i="29" s="1"/>
  <c r="A18139" i="29" s="1"/>
  <c r="A18140" i="29" s="1"/>
  <c r="A18141" i="29" s="1"/>
  <c r="A18142" i="29" s="1"/>
  <c r="A18143" i="29" s="1"/>
  <c r="A18144" i="29" s="1"/>
  <c r="A18145" i="29" s="1"/>
  <c r="A18146" i="29" s="1"/>
  <c r="A18147" i="29" s="1"/>
  <c r="A18148" i="29" s="1"/>
  <c r="A18149" i="29" s="1"/>
  <c r="A18150" i="29" s="1"/>
  <c r="A18151" i="29" s="1"/>
  <c r="A18152" i="29" s="1"/>
  <c r="A18153" i="29" s="1"/>
  <c r="A18154" i="29" s="1"/>
  <c r="A18155" i="29" s="1"/>
  <c r="A18156" i="29" s="1"/>
  <c r="A18157" i="29" s="1"/>
  <c r="A18158" i="29" s="1"/>
  <c r="A18159" i="29" s="1"/>
  <c r="A18160" i="29" s="1"/>
  <c r="A18161" i="29" s="1"/>
  <c r="A18162" i="29" s="1"/>
  <c r="A18163" i="29" s="1"/>
  <c r="A18164" i="29" s="1"/>
  <c r="A18165" i="29" s="1"/>
  <c r="A18166" i="29" s="1"/>
  <c r="A18167" i="29" s="1"/>
  <c r="A18168" i="29" s="1"/>
  <c r="A18169" i="29" s="1"/>
  <c r="A18170" i="29" s="1"/>
  <c r="A18171" i="29" s="1"/>
  <c r="A18172" i="29" s="1"/>
  <c r="A18173" i="29" s="1"/>
  <c r="A18174" i="29" s="1"/>
  <c r="A18175" i="29" s="1"/>
  <c r="A18176" i="29" s="1"/>
  <c r="A18177" i="29" s="1"/>
  <c r="A18178" i="29" s="1"/>
  <c r="A18179" i="29" s="1"/>
  <c r="A18180" i="29" s="1"/>
  <c r="A18181" i="29" s="1"/>
  <c r="A18182" i="29" s="1"/>
  <c r="A18183" i="29" s="1"/>
  <c r="A18184" i="29" s="1"/>
  <c r="A18185" i="29" s="1"/>
  <c r="A18186" i="29" s="1"/>
  <c r="A18187" i="29" s="1"/>
  <c r="A18188" i="29" s="1"/>
  <c r="A18189" i="29" s="1"/>
  <c r="A18190" i="29" s="1"/>
  <c r="A18191" i="29" s="1"/>
  <c r="A18192" i="29" s="1"/>
  <c r="A18193" i="29" s="1"/>
  <c r="A18194" i="29" s="1"/>
  <c r="A18195" i="29" s="1"/>
  <c r="A18196" i="29" s="1"/>
  <c r="A18197" i="29" s="1"/>
  <c r="A18198" i="29" s="1"/>
  <c r="A18199" i="29" s="1"/>
  <c r="A18200" i="29" s="1"/>
  <c r="A18201" i="29" s="1"/>
  <c r="A18202" i="29" s="1"/>
  <c r="A18203" i="29" s="1"/>
  <c r="A18204" i="29" s="1"/>
  <c r="A18205" i="29" s="1"/>
  <c r="A18206" i="29" s="1"/>
  <c r="A18207" i="29" s="1"/>
  <c r="A18208" i="29" s="1"/>
  <c r="A18209" i="29" s="1"/>
  <c r="A18210" i="29" s="1"/>
  <c r="A18211" i="29" s="1"/>
  <c r="A18212" i="29" s="1"/>
  <c r="A18213" i="29" s="1"/>
  <c r="A18214" i="29" s="1"/>
  <c r="A18215" i="29" s="1"/>
  <c r="A18216" i="29" s="1"/>
  <c r="A18217" i="29" s="1"/>
  <c r="A18218" i="29" s="1"/>
  <c r="A18219" i="29" s="1"/>
  <c r="A18220" i="29" s="1"/>
  <c r="A18221" i="29" s="1"/>
  <c r="A18222" i="29" s="1"/>
  <c r="A18223" i="29" s="1"/>
  <c r="A18224" i="29" s="1"/>
  <c r="A18225" i="29" s="1"/>
  <c r="A18226" i="29" s="1"/>
  <c r="A18227" i="29" s="1"/>
  <c r="A18228" i="29" s="1"/>
  <c r="A18229" i="29" s="1"/>
  <c r="A18230" i="29" s="1"/>
  <c r="A18231" i="29" s="1"/>
  <c r="A18232" i="29" s="1"/>
  <c r="A18233" i="29" s="1"/>
  <c r="A18234" i="29" s="1"/>
  <c r="A18235" i="29" s="1"/>
  <c r="A18236" i="29" s="1"/>
  <c r="A18237" i="29" s="1"/>
  <c r="A18238" i="29" s="1"/>
  <c r="A18239" i="29" s="1"/>
  <c r="A18240" i="29" s="1"/>
  <c r="A18241" i="29" s="1"/>
  <c r="A18242" i="29" s="1"/>
  <c r="A18243" i="29" s="1"/>
  <c r="A18244" i="29" s="1"/>
  <c r="A18245" i="29" s="1"/>
  <c r="A18246" i="29" s="1"/>
  <c r="A18247" i="29" s="1"/>
  <c r="A18248" i="29" s="1"/>
  <c r="A18249" i="29" s="1"/>
  <c r="A18250" i="29" s="1"/>
  <c r="A18251" i="29" s="1"/>
  <c r="A18252" i="29" s="1"/>
  <c r="A18253" i="29" s="1"/>
  <c r="A18254" i="29" s="1"/>
  <c r="A18255" i="29" s="1"/>
  <c r="A18256" i="29" s="1"/>
  <c r="A18257" i="29" s="1"/>
  <c r="A18258" i="29" s="1"/>
  <c r="A18259" i="29" s="1"/>
  <c r="A18260" i="29" s="1"/>
  <c r="A18261" i="29" s="1"/>
  <c r="A18262" i="29" s="1"/>
  <c r="A18263" i="29" s="1"/>
  <c r="A18264" i="29" s="1"/>
  <c r="A18265" i="29" s="1"/>
  <c r="A18266" i="29" s="1"/>
  <c r="A18267" i="29" s="1"/>
  <c r="A18268" i="29" s="1"/>
  <c r="A18269" i="29" s="1"/>
  <c r="A18270" i="29" s="1"/>
  <c r="A18271" i="29" s="1"/>
  <c r="A18272" i="29" s="1"/>
  <c r="A18273" i="29" s="1"/>
  <c r="A18274" i="29" s="1"/>
  <c r="A18275" i="29" s="1"/>
  <c r="A18276" i="29" s="1"/>
  <c r="A18277" i="29" s="1"/>
  <c r="A18278" i="29" s="1"/>
  <c r="A18279" i="29" s="1"/>
  <c r="A18280" i="29" s="1"/>
  <c r="A18281" i="29" s="1"/>
  <c r="A18282" i="29" s="1"/>
  <c r="A18283" i="29" s="1"/>
  <c r="A18284" i="29" s="1"/>
  <c r="A18285" i="29" s="1"/>
  <c r="A18286" i="29" s="1"/>
  <c r="A18287" i="29" s="1"/>
  <c r="A18288" i="29" s="1"/>
  <c r="A18289" i="29" s="1"/>
  <c r="A18290" i="29" s="1"/>
  <c r="A18291" i="29" s="1"/>
  <c r="A18292" i="29" s="1"/>
  <c r="A18293" i="29" s="1"/>
  <c r="A18294" i="29" s="1"/>
  <c r="A18295" i="29" s="1"/>
  <c r="A18296" i="29" s="1"/>
  <c r="A18297" i="29" s="1"/>
  <c r="A18298" i="29" s="1"/>
  <c r="A18299" i="29" s="1"/>
  <c r="A18300" i="29" s="1"/>
  <c r="A18301" i="29" s="1"/>
  <c r="A18302" i="29" s="1"/>
  <c r="A18303" i="29" s="1"/>
  <c r="A18304" i="29" s="1"/>
  <c r="A18305" i="29" s="1"/>
  <c r="A18306" i="29" s="1"/>
  <c r="A18307" i="29" s="1"/>
  <c r="A18308" i="29" s="1"/>
  <c r="A18309" i="29" s="1"/>
  <c r="A18310" i="29" s="1"/>
  <c r="A18311" i="29" s="1"/>
  <c r="A18312" i="29" s="1"/>
  <c r="A18313" i="29" s="1"/>
  <c r="A18314" i="29" s="1"/>
  <c r="A18315" i="29" s="1"/>
  <c r="A18316" i="29" s="1"/>
  <c r="A18317" i="29" s="1"/>
  <c r="A18318" i="29" s="1"/>
  <c r="A18319" i="29" s="1"/>
  <c r="A18320" i="29" s="1"/>
  <c r="A18321" i="29" s="1"/>
  <c r="A18322" i="29" s="1"/>
  <c r="A18323" i="29" s="1"/>
  <c r="A18324" i="29" s="1"/>
  <c r="A18325" i="29" s="1"/>
  <c r="A18326" i="29" s="1"/>
  <c r="A18327" i="29" s="1"/>
  <c r="A18328" i="29" s="1"/>
  <c r="A18329" i="29" s="1"/>
  <c r="A18330" i="29" s="1"/>
  <c r="A18331" i="29" s="1"/>
  <c r="A18332" i="29" s="1"/>
  <c r="A18333" i="29" s="1"/>
  <c r="A18334" i="29" s="1"/>
  <c r="A18335" i="29" s="1"/>
  <c r="A18336" i="29" s="1"/>
  <c r="A18337" i="29" s="1"/>
  <c r="A18338" i="29" s="1"/>
  <c r="A18339" i="29" s="1"/>
  <c r="A18340" i="29" s="1"/>
  <c r="A18341" i="29" s="1"/>
  <c r="A18342" i="29" s="1"/>
  <c r="A18343" i="29" s="1"/>
  <c r="A18344" i="29" s="1"/>
  <c r="A18345" i="29" s="1"/>
  <c r="A18346" i="29" s="1"/>
  <c r="A18347" i="29" s="1"/>
  <c r="A18348" i="29" s="1"/>
  <c r="A18349" i="29" s="1"/>
  <c r="A18350" i="29" s="1"/>
  <c r="A18351" i="29" s="1"/>
  <c r="A18352" i="29" s="1"/>
  <c r="A18353" i="29" s="1"/>
  <c r="A18354" i="29" s="1"/>
  <c r="A18355" i="29" s="1"/>
  <c r="A18356" i="29" s="1"/>
  <c r="A18357" i="29" s="1"/>
  <c r="A18358" i="29" s="1"/>
  <c r="A18359" i="29" s="1"/>
  <c r="A18360" i="29" s="1"/>
  <c r="A18361" i="29" s="1"/>
  <c r="A18362" i="29" s="1"/>
  <c r="A18363" i="29" s="1"/>
  <c r="A18364" i="29" s="1"/>
  <c r="A18365" i="29" s="1"/>
  <c r="A18366" i="29" s="1"/>
  <c r="A18367" i="29" s="1"/>
  <c r="A18368" i="29" s="1"/>
  <c r="A18369" i="29" s="1"/>
  <c r="A18370" i="29" s="1"/>
  <c r="A18371" i="29" s="1"/>
  <c r="A18372" i="29" s="1"/>
  <c r="A18373" i="29" s="1"/>
  <c r="A18374" i="29" s="1"/>
  <c r="A18375" i="29" s="1"/>
  <c r="A18376" i="29" s="1"/>
  <c r="A18377" i="29" s="1"/>
  <c r="A18378" i="29" s="1"/>
  <c r="A18379" i="29" s="1"/>
  <c r="A18380" i="29" s="1"/>
  <c r="A18381" i="29" s="1"/>
  <c r="A18382" i="29" s="1"/>
  <c r="A18383" i="29" s="1"/>
  <c r="A18384" i="29" s="1"/>
  <c r="A18385" i="29" s="1"/>
  <c r="A18386" i="29" s="1"/>
  <c r="A18387" i="29" s="1"/>
  <c r="A18388" i="29" s="1"/>
  <c r="A18389" i="29" s="1"/>
  <c r="A18390" i="29" s="1"/>
  <c r="A18391" i="29" s="1"/>
  <c r="A18392" i="29" s="1"/>
  <c r="A18393" i="29" s="1"/>
  <c r="A18394" i="29" s="1"/>
  <c r="A18395" i="29" s="1"/>
  <c r="A18396" i="29" s="1"/>
  <c r="A18397" i="29" s="1"/>
  <c r="A18398" i="29" s="1"/>
  <c r="A18399" i="29" s="1"/>
  <c r="A18400" i="29" s="1"/>
  <c r="A18401" i="29" s="1"/>
  <c r="A18402" i="29" s="1"/>
  <c r="A18403" i="29" s="1"/>
  <c r="A18404" i="29" s="1"/>
  <c r="A18405" i="29" s="1"/>
  <c r="A18406" i="29" s="1"/>
  <c r="A18407" i="29" s="1"/>
  <c r="A18408" i="29" s="1"/>
  <c r="A18409" i="29" s="1"/>
  <c r="A18410" i="29" s="1"/>
  <c r="A18411" i="29" s="1"/>
  <c r="A18412" i="29" s="1"/>
  <c r="A18413" i="29" s="1"/>
  <c r="A18414" i="29" s="1"/>
  <c r="A18415" i="29" s="1"/>
  <c r="A18416" i="29" s="1"/>
  <c r="A18417" i="29" s="1"/>
  <c r="A18418" i="29" s="1"/>
  <c r="A18419" i="29" s="1"/>
  <c r="A18420" i="29" s="1"/>
  <c r="A18421" i="29" s="1"/>
  <c r="A18422" i="29" s="1"/>
  <c r="A18423" i="29" s="1"/>
  <c r="A18424" i="29" s="1"/>
  <c r="A18425" i="29" s="1"/>
  <c r="A18426" i="29" s="1"/>
  <c r="A18427" i="29" s="1"/>
  <c r="A18428" i="29" s="1"/>
  <c r="A18429" i="29" s="1"/>
  <c r="A18430" i="29" s="1"/>
  <c r="A18431" i="29" s="1"/>
  <c r="A18432" i="29" s="1"/>
  <c r="A18433" i="29" s="1"/>
  <c r="A18434" i="29" s="1"/>
  <c r="A18435" i="29" s="1"/>
  <c r="A18436" i="29" s="1"/>
  <c r="A18437" i="29" s="1"/>
  <c r="A18438" i="29" s="1"/>
  <c r="A18439" i="29" s="1"/>
  <c r="A18440" i="29" s="1"/>
  <c r="A18441" i="29" s="1"/>
  <c r="A18442" i="29" s="1"/>
  <c r="A18443" i="29" s="1"/>
  <c r="A18444" i="29" s="1"/>
  <c r="A18445" i="29" s="1"/>
  <c r="A18446" i="29" s="1"/>
  <c r="A18447" i="29" s="1"/>
  <c r="A18448" i="29" s="1"/>
  <c r="A18449" i="29" s="1"/>
  <c r="A18450" i="29" s="1"/>
  <c r="A18451" i="29" s="1"/>
  <c r="A18452" i="29" s="1"/>
  <c r="A18453" i="29" s="1"/>
  <c r="A18454" i="29" s="1"/>
  <c r="A18455" i="29" s="1"/>
  <c r="A18456" i="29" s="1"/>
  <c r="A18457" i="29" s="1"/>
  <c r="A18458" i="29" s="1"/>
  <c r="A18459" i="29" s="1"/>
  <c r="A18460" i="29" s="1"/>
  <c r="A18461" i="29" s="1"/>
  <c r="A18462" i="29" s="1"/>
  <c r="A18463" i="29" s="1"/>
  <c r="A18464" i="29" s="1"/>
  <c r="A18465" i="29" s="1"/>
  <c r="A18466" i="29" s="1"/>
  <c r="A18467" i="29" s="1"/>
  <c r="A18468" i="29" s="1"/>
  <c r="A18469" i="29" s="1"/>
  <c r="A18470" i="29" s="1"/>
  <c r="A18471" i="29" s="1"/>
  <c r="A18472" i="29" s="1"/>
  <c r="A18473" i="29" s="1"/>
  <c r="A18474" i="29" s="1"/>
  <c r="A18475" i="29" s="1"/>
  <c r="A18476" i="29" s="1"/>
  <c r="A18477" i="29" s="1"/>
  <c r="A18478" i="29" s="1"/>
  <c r="A18479" i="29" s="1"/>
  <c r="A18480" i="29" s="1"/>
  <c r="A18481" i="29" s="1"/>
  <c r="A18482" i="29" s="1"/>
  <c r="A18483" i="29" s="1"/>
  <c r="A18484" i="29" s="1"/>
  <c r="A18485" i="29" s="1"/>
  <c r="A18486" i="29" s="1"/>
  <c r="A18487" i="29" s="1"/>
  <c r="A18488" i="29" s="1"/>
  <c r="A18489" i="29" s="1"/>
  <c r="A18490" i="29" s="1"/>
  <c r="A18491" i="29" s="1"/>
  <c r="A18492" i="29" s="1"/>
  <c r="A18493" i="29" s="1"/>
  <c r="A18494" i="29" s="1"/>
  <c r="A18495" i="29" s="1"/>
  <c r="A18496" i="29" s="1"/>
  <c r="A18497" i="29" s="1"/>
  <c r="A18498" i="29" s="1"/>
  <c r="A18499" i="29" s="1"/>
  <c r="A18500" i="29" s="1"/>
  <c r="A18501" i="29" s="1"/>
  <c r="A18502" i="29" s="1"/>
  <c r="A18503" i="29" s="1"/>
  <c r="A18504" i="29" s="1"/>
  <c r="A18505" i="29" s="1"/>
  <c r="A18506" i="29" s="1"/>
  <c r="A18507" i="29" s="1"/>
  <c r="A18508" i="29" s="1"/>
  <c r="A18509" i="29" s="1"/>
  <c r="A18510" i="29" s="1"/>
  <c r="A18511" i="29" s="1"/>
  <c r="A18512" i="29" s="1"/>
  <c r="A18513" i="29" s="1"/>
  <c r="A18514" i="29" s="1"/>
  <c r="A18515" i="29" s="1"/>
  <c r="A18516" i="29" s="1"/>
  <c r="A18517" i="29" s="1"/>
  <c r="A18518" i="29" s="1"/>
  <c r="A18519" i="29" s="1"/>
  <c r="A18520" i="29" s="1"/>
  <c r="A18521" i="29" s="1"/>
  <c r="A18522" i="29" s="1"/>
  <c r="A18523" i="29" s="1"/>
  <c r="A18524" i="29" s="1"/>
  <c r="A18525" i="29" s="1"/>
  <c r="A18526" i="29" s="1"/>
  <c r="A18527" i="29" s="1"/>
  <c r="A18528" i="29" s="1"/>
  <c r="A18529" i="29" s="1"/>
  <c r="A18530" i="29" s="1"/>
  <c r="A18531" i="29" s="1"/>
  <c r="A18532" i="29" s="1"/>
  <c r="A18533" i="29" s="1"/>
  <c r="A18534" i="29" s="1"/>
  <c r="A18535" i="29" s="1"/>
  <c r="A18536" i="29" s="1"/>
  <c r="A18537" i="29" s="1"/>
  <c r="A18538" i="29" s="1"/>
  <c r="A18539" i="29" s="1"/>
  <c r="A18540" i="29" s="1"/>
  <c r="A18541" i="29" s="1"/>
  <c r="A18542" i="29" s="1"/>
  <c r="A18543" i="29" s="1"/>
  <c r="A18544" i="29" s="1"/>
  <c r="A18545" i="29" s="1"/>
  <c r="A18546" i="29" s="1"/>
  <c r="A18547" i="29" s="1"/>
  <c r="A18548" i="29" s="1"/>
  <c r="A18549" i="29" s="1"/>
  <c r="A18550" i="29" s="1"/>
  <c r="A18551" i="29" s="1"/>
  <c r="A18552" i="29" s="1"/>
  <c r="A18553" i="29" s="1"/>
  <c r="A18554" i="29" s="1"/>
  <c r="A18555" i="29" s="1"/>
  <c r="A18556" i="29" s="1"/>
  <c r="A18557" i="29" s="1"/>
  <c r="A18558" i="29" s="1"/>
  <c r="A18559" i="29" s="1"/>
  <c r="A18560" i="29" s="1"/>
  <c r="A18561" i="29" s="1"/>
  <c r="A18562" i="29" s="1"/>
  <c r="A18563" i="29" s="1"/>
  <c r="A18564" i="29" s="1"/>
  <c r="A18565" i="29" s="1"/>
  <c r="A18566" i="29" s="1"/>
  <c r="A18567" i="29" s="1"/>
  <c r="A18568" i="29" s="1"/>
  <c r="A18569" i="29" s="1"/>
  <c r="A18570" i="29" s="1"/>
  <c r="A18571" i="29" s="1"/>
  <c r="A18572" i="29" s="1"/>
  <c r="A18573" i="29" s="1"/>
  <c r="A18574" i="29" s="1"/>
  <c r="A18575" i="29" s="1"/>
  <c r="A18576" i="29" s="1"/>
  <c r="A18577" i="29" s="1"/>
  <c r="A18578" i="29" s="1"/>
  <c r="A18579" i="29" s="1"/>
  <c r="A18580" i="29" s="1"/>
  <c r="A18581" i="29" s="1"/>
  <c r="A18582" i="29" s="1"/>
  <c r="A18583" i="29" s="1"/>
  <c r="A18584" i="29" s="1"/>
  <c r="A18585" i="29" s="1"/>
  <c r="A18586" i="29" s="1"/>
  <c r="A18587" i="29" s="1"/>
  <c r="A18588" i="29" s="1"/>
  <c r="A18589" i="29" s="1"/>
  <c r="A18590" i="29" s="1"/>
  <c r="A18591" i="29" s="1"/>
  <c r="A18592" i="29" s="1"/>
  <c r="A18593" i="29" s="1"/>
  <c r="A18594" i="29" s="1"/>
  <c r="A18595" i="29" s="1"/>
  <c r="A18596" i="29" s="1"/>
  <c r="A18597" i="29" s="1"/>
  <c r="A18598" i="29" s="1"/>
  <c r="A18599" i="29" s="1"/>
  <c r="A18600" i="29" s="1"/>
  <c r="A18601" i="29" s="1"/>
  <c r="A18602" i="29" s="1"/>
  <c r="A18603" i="29" s="1"/>
  <c r="A18604" i="29" s="1"/>
  <c r="A18605" i="29" s="1"/>
  <c r="A18606" i="29" s="1"/>
  <c r="A18607" i="29" s="1"/>
  <c r="A18608" i="29" s="1"/>
  <c r="A18609" i="29" s="1"/>
  <c r="A18610" i="29" s="1"/>
  <c r="A18611" i="29" s="1"/>
  <c r="A18612" i="29" s="1"/>
  <c r="A18613" i="29" s="1"/>
  <c r="A18614" i="29" s="1"/>
  <c r="A18615" i="29" s="1"/>
  <c r="A18616" i="29" s="1"/>
  <c r="A18617" i="29" s="1"/>
  <c r="A18618" i="29" s="1"/>
  <c r="A18619" i="29" s="1"/>
  <c r="A18620" i="29" s="1"/>
  <c r="A18621" i="29" s="1"/>
  <c r="A18622" i="29" s="1"/>
  <c r="A18623" i="29" s="1"/>
  <c r="A18624" i="29" s="1"/>
  <c r="A18625" i="29" s="1"/>
  <c r="A18626" i="29" s="1"/>
  <c r="A18627" i="29" s="1"/>
  <c r="A18628" i="29" s="1"/>
  <c r="A18629" i="29" s="1"/>
  <c r="A18630" i="29" s="1"/>
  <c r="A18631" i="29" s="1"/>
  <c r="A18632" i="29" s="1"/>
  <c r="A18633" i="29" s="1"/>
  <c r="A18634" i="29" s="1"/>
  <c r="A18635" i="29" s="1"/>
  <c r="A18636" i="29" s="1"/>
  <c r="A18637" i="29" s="1"/>
  <c r="A18638" i="29" s="1"/>
  <c r="A18639" i="29" s="1"/>
  <c r="A18640" i="29" s="1"/>
  <c r="A18641" i="29" s="1"/>
  <c r="A18642" i="29" s="1"/>
  <c r="A18643" i="29" s="1"/>
  <c r="A18644" i="29" s="1"/>
  <c r="A18645" i="29" s="1"/>
  <c r="A18646" i="29" s="1"/>
  <c r="A18647" i="29" s="1"/>
  <c r="A18648" i="29" s="1"/>
  <c r="A18649" i="29" s="1"/>
  <c r="A18650" i="29" s="1"/>
  <c r="A18651" i="29" s="1"/>
  <c r="A18652" i="29" s="1"/>
  <c r="A18653" i="29" s="1"/>
  <c r="A18654" i="29" s="1"/>
  <c r="A18655" i="29" s="1"/>
  <c r="A18656" i="29" s="1"/>
  <c r="A18657" i="29" s="1"/>
  <c r="A18658" i="29" s="1"/>
  <c r="A18659" i="29" s="1"/>
  <c r="A18660" i="29" s="1"/>
  <c r="A18661" i="29" s="1"/>
  <c r="A18662" i="29" s="1"/>
  <c r="A18663" i="29" s="1"/>
  <c r="A18664" i="29" s="1"/>
  <c r="A18665" i="29" s="1"/>
  <c r="A18666" i="29" s="1"/>
  <c r="A18667" i="29" s="1"/>
  <c r="A18668" i="29" s="1"/>
  <c r="A18669" i="29" s="1"/>
  <c r="A18670" i="29" s="1"/>
  <c r="A18671" i="29" s="1"/>
  <c r="A18672" i="29" s="1"/>
  <c r="A18673" i="29" s="1"/>
  <c r="A18674" i="29" s="1"/>
  <c r="A18675" i="29" s="1"/>
  <c r="A18676" i="29" s="1"/>
  <c r="A18677" i="29" s="1"/>
  <c r="A18678" i="29" s="1"/>
  <c r="A18679" i="29" s="1"/>
  <c r="A18680" i="29" s="1"/>
  <c r="A18681" i="29" s="1"/>
  <c r="A18682" i="29" s="1"/>
  <c r="A18683" i="29" s="1"/>
  <c r="A18684" i="29" s="1"/>
  <c r="A18685" i="29" s="1"/>
  <c r="A18686" i="29" s="1"/>
  <c r="A18687" i="29" s="1"/>
  <c r="A18688" i="29" s="1"/>
  <c r="A18689" i="29" s="1"/>
  <c r="A18690" i="29" s="1"/>
  <c r="A18691" i="29" s="1"/>
  <c r="A18692" i="29" s="1"/>
  <c r="A18693" i="29" s="1"/>
  <c r="A18694" i="29" s="1"/>
  <c r="A18695" i="29" s="1"/>
  <c r="A18696" i="29" s="1"/>
  <c r="A18697" i="29" s="1"/>
  <c r="A18698" i="29" s="1"/>
  <c r="A18699" i="29" s="1"/>
  <c r="A18700" i="29" s="1"/>
  <c r="A18701" i="29" s="1"/>
  <c r="A18702" i="29" s="1"/>
  <c r="A18703" i="29" s="1"/>
  <c r="A18704" i="29" s="1"/>
  <c r="A18705" i="29" s="1"/>
  <c r="A18706" i="29" s="1"/>
  <c r="A18707" i="29" s="1"/>
  <c r="A18708" i="29" s="1"/>
  <c r="A18709" i="29" s="1"/>
  <c r="A18710" i="29" s="1"/>
  <c r="A18711" i="29" s="1"/>
  <c r="A18712" i="29" s="1"/>
  <c r="A18713" i="29" s="1"/>
  <c r="A18714" i="29" s="1"/>
  <c r="A18715" i="29" s="1"/>
  <c r="A18716" i="29" s="1"/>
  <c r="A18717" i="29" s="1"/>
  <c r="A18718" i="29" s="1"/>
  <c r="A18719" i="29" s="1"/>
  <c r="A18720" i="29" s="1"/>
  <c r="A18721" i="29" s="1"/>
  <c r="A18722" i="29" s="1"/>
  <c r="A18723" i="29" s="1"/>
  <c r="A18724" i="29" s="1"/>
  <c r="A18725" i="29" s="1"/>
  <c r="A18726" i="29" s="1"/>
  <c r="A18727" i="29" s="1"/>
  <c r="A18728" i="29" s="1"/>
  <c r="A18729" i="29" s="1"/>
  <c r="A18730" i="29" s="1"/>
  <c r="A18731" i="29" s="1"/>
  <c r="A18732" i="29" s="1"/>
  <c r="A18733" i="29" s="1"/>
  <c r="A18734" i="29" s="1"/>
  <c r="A18735" i="29" s="1"/>
  <c r="A18736" i="29" s="1"/>
  <c r="A18737" i="29" s="1"/>
  <c r="A18738" i="29" s="1"/>
  <c r="A18739" i="29" s="1"/>
  <c r="A18740" i="29" s="1"/>
  <c r="A18741" i="29" s="1"/>
  <c r="A18742" i="29" s="1"/>
  <c r="A18743" i="29" s="1"/>
  <c r="A18744" i="29" s="1"/>
  <c r="A18745" i="29" s="1"/>
  <c r="A18746" i="29" s="1"/>
  <c r="A18747" i="29" s="1"/>
  <c r="A18748" i="29" s="1"/>
  <c r="A18749" i="29" s="1"/>
  <c r="A18750" i="29" s="1"/>
  <c r="A18751" i="29" s="1"/>
  <c r="A18752" i="29" s="1"/>
  <c r="A18753" i="29" s="1"/>
  <c r="A18754" i="29" s="1"/>
  <c r="A18755" i="29" s="1"/>
  <c r="A18756" i="29" s="1"/>
  <c r="A18757" i="29" s="1"/>
  <c r="A18758" i="29" s="1"/>
  <c r="A18759" i="29" s="1"/>
  <c r="A18760" i="29" s="1"/>
  <c r="A18761" i="29" s="1"/>
  <c r="A18762" i="29" s="1"/>
  <c r="A18763" i="29" s="1"/>
  <c r="A18764" i="29" s="1"/>
  <c r="A18765" i="29" s="1"/>
  <c r="A18766" i="29" s="1"/>
  <c r="A18767" i="29" s="1"/>
  <c r="A18768" i="29" s="1"/>
  <c r="A18769" i="29" s="1"/>
  <c r="A18770" i="29" s="1"/>
  <c r="A18771" i="29" s="1"/>
  <c r="A18772" i="29" s="1"/>
  <c r="A18773" i="29" s="1"/>
  <c r="A18774" i="29" s="1"/>
  <c r="A18775" i="29" s="1"/>
  <c r="A18776" i="29" s="1"/>
  <c r="A18777" i="29" s="1"/>
  <c r="A18778" i="29" s="1"/>
  <c r="A18779" i="29" s="1"/>
  <c r="A18780" i="29" s="1"/>
  <c r="A18781" i="29" s="1"/>
  <c r="A18782" i="29" s="1"/>
  <c r="A18783" i="29" s="1"/>
  <c r="A18784" i="29" s="1"/>
  <c r="A18785" i="29" s="1"/>
  <c r="A18786" i="29" s="1"/>
  <c r="A18787" i="29" s="1"/>
  <c r="A18788" i="29" s="1"/>
  <c r="A18789" i="29" s="1"/>
  <c r="A18790" i="29" s="1"/>
  <c r="A18791" i="29" s="1"/>
  <c r="A18792" i="29" s="1"/>
  <c r="A18793" i="29" s="1"/>
  <c r="A18794" i="29" s="1"/>
  <c r="A18795" i="29" s="1"/>
  <c r="A18796" i="29" s="1"/>
  <c r="A18797" i="29" s="1"/>
  <c r="A18798" i="29" s="1"/>
  <c r="A18799" i="29" s="1"/>
  <c r="A18800" i="29" s="1"/>
  <c r="A18801" i="29" s="1"/>
  <c r="A18802" i="29" s="1"/>
  <c r="A18803" i="29" s="1"/>
  <c r="A18804" i="29" s="1"/>
  <c r="A18805" i="29" s="1"/>
  <c r="A18806" i="29" s="1"/>
  <c r="A18807" i="29" s="1"/>
  <c r="A18808" i="29" s="1"/>
  <c r="A18809" i="29" s="1"/>
  <c r="A18810" i="29" s="1"/>
  <c r="A18811" i="29" s="1"/>
  <c r="A18812" i="29" s="1"/>
  <c r="A18813" i="29" s="1"/>
  <c r="A18814" i="29" s="1"/>
  <c r="A18815" i="29" s="1"/>
  <c r="A18816" i="29" s="1"/>
  <c r="A18817" i="29" s="1"/>
  <c r="A18818" i="29" s="1"/>
  <c r="A18819" i="29" s="1"/>
  <c r="A18820" i="29" s="1"/>
  <c r="A18821" i="29" s="1"/>
  <c r="A18822" i="29" s="1"/>
  <c r="A18823" i="29" s="1"/>
  <c r="A18824" i="29" s="1"/>
  <c r="A18825" i="29" s="1"/>
  <c r="A18826" i="29" s="1"/>
  <c r="A18827" i="29" s="1"/>
  <c r="A18828" i="29" s="1"/>
  <c r="A18829" i="29" s="1"/>
  <c r="A18830" i="29" s="1"/>
  <c r="A18831" i="29" s="1"/>
  <c r="A18832" i="29" s="1"/>
  <c r="A18833" i="29" s="1"/>
  <c r="A18834" i="29" s="1"/>
  <c r="A18835" i="29" s="1"/>
  <c r="A18836" i="29" s="1"/>
  <c r="A18837" i="29" s="1"/>
  <c r="A18838" i="29" s="1"/>
  <c r="A18839" i="29" s="1"/>
  <c r="A18840" i="29" s="1"/>
  <c r="A18841" i="29" s="1"/>
  <c r="A18842" i="29" s="1"/>
  <c r="A18843" i="29" s="1"/>
  <c r="A18844" i="29" s="1"/>
  <c r="A18845" i="29" s="1"/>
  <c r="A18846" i="29" s="1"/>
  <c r="A18847" i="29" s="1"/>
  <c r="A18848" i="29" s="1"/>
  <c r="A18849" i="29" s="1"/>
  <c r="A18850" i="29" s="1"/>
  <c r="A18851" i="29" s="1"/>
  <c r="A18852" i="29" s="1"/>
  <c r="A18853" i="29" s="1"/>
  <c r="A18854" i="29" s="1"/>
  <c r="A18855" i="29" s="1"/>
  <c r="A18856" i="29" s="1"/>
  <c r="A18857" i="29" s="1"/>
  <c r="A18858" i="29" s="1"/>
  <c r="A18859" i="29" s="1"/>
  <c r="A18860" i="29" s="1"/>
  <c r="A18861" i="29" s="1"/>
  <c r="A18862" i="29" s="1"/>
  <c r="A18863" i="29" s="1"/>
  <c r="A18864" i="29" s="1"/>
  <c r="A18865" i="29" s="1"/>
  <c r="A18866" i="29" s="1"/>
  <c r="A18867" i="29" s="1"/>
  <c r="A18868" i="29" s="1"/>
  <c r="A18869" i="29" s="1"/>
  <c r="A18870" i="29" s="1"/>
  <c r="A18871" i="29" s="1"/>
  <c r="A18872" i="29" s="1"/>
  <c r="A18873" i="29" s="1"/>
  <c r="A18874" i="29" s="1"/>
  <c r="A18875" i="29" s="1"/>
  <c r="A18876" i="29" s="1"/>
  <c r="A18877" i="29" s="1"/>
  <c r="A18878" i="29" s="1"/>
  <c r="A18879" i="29" s="1"/>
  <c r="A18880" i="29" s="1"/>
  <c r="A18881" i="29" s="1"/>
  <c r="A18882" i="29" s="1"/>
  <c r="A18883" i="29" s="1"/>
  <c r="A18884" i="29" s="1"/>
  <c r="A18885" i="29" s="1"/>
  <c r="A18886" i="29" s="1"/>
  <c r="A18887" i="29" s="1"/>
  <c r="A18888" i="29" s="1"/>
  <c r="A18889" i="29" s="1"/>
  <c r="A18890" i="29" s="1"/>
  <c r="A18891" i="29" s="1"/>
  <c r="A18892" i="29" s="1"/>
  <c r="A18893" i="29" s="1"/>
  <c r="A18894" i="29" s="1"/>
  <c r="A18895" i="29" s="1"/>
  <c r="A18896" i="29" s="1"/>
  <c r="A18897" i="29" s="1"/>
  <c r="A18898" i="29" s="1"/>
  <c r="A18899" i="29" s="1"/>
  <c r="A18900" i="29" s="1"/>
  <c r="A18901" i="29" s="1"/>
  <c r="A18902" i="29" s="1"/>
  <c r="A18903" i="29" s="1"/>
  <c r="A18904" i="29" s="1"/>
  <c r="A18905" i="29" s="1"/>
  <c r="A18906" i="29" s="1"/>
  <c r="A18907" i="29" s="1"/>
  <c r="A18908" i="29" s="1"/>
  <c r="A18909" i="29" s="1"/>
  <c r="A18910" i="29" s="1"/>
  <c r="A18911" i="29" s="1"/>
  <c r="A18912" i="29" s="1"/>
  <c r="A18913" i="29" s="1"/>
  <c r="A18914" i="29" s="1"/>
  <c r="A18915" i="29" s="1"/>
  <c r="A18916" i="29" s="1"/>
  <c r="A18917" i="29" s="1"/>
  <c r="A18918" i="29" s="1"/>
  <c r="A18919" i="29" s="1"/>
  <c r="A18920" i="29" s="1"/>
  <c r="A18921" i="29" s="1"/>
  <c r="A18922" i="29" s="1"/>
  <c r="A18923" i="29" s="1"/>
  <c r="A18924" i="29" s="1"/>
  <c r="A18925" i="29" s="1"/>
  <c r="A18926" i="29" s="1"/>
  <c r="A18927" i="29" s="1"/>
  <c r="A18928" i="29" s="1"/>
  <c r="A18929" i="29" s="1"/>
  <c r="A18930" i="29" s="1"/>
  <c r="A18931" i="29" s="1"/>
  <c r="A18932" i="29" s="1"/>
  <c r="A18933" i="29" s="1"/>
  <c r="A18934" i="29" s="1"/>
  <c r="A18935" i="29" s="1"/>
  <c r="A18936" i="29" s="1"/>
  <c r="A18937" i="29" s="1"/>
  <c r="A18938" i="29" s="1"/>
  <c r="A18939" i="29" s="1"/>
  <c r="A18940" i="29" s="1"/>
  <c r="A18941" i="29" s="1"/>
  <c r="A18942" i="29" s="1"/>
  <c r="A18943" i="29" s="1"/>
  <c r="A18944" i="29" s="1"/>
  <c r="A18945" i="29" s="1"/>
  <c r="A18946" i="29" s="1"/>
  <c r="A18947" i="29" s="1"/>
  <c r="A18948" i="29" s="1"/>
  <c r="A18949" i="29" s="1"/>
  <c r="A18950" i="29" s="1"/>
  <c r="A18951" i="29" s="1"/>
  <c r="A18952" i="29" s="1"/>
  <c r="A18953" i="29" s="1"/>
  <c r="A18954" i="29" s="1"/>
  <c r="A18955" i="29" s="1"/>
  <c r="A18956" i="29" s="1"/>
  <c r="A18957" i="29" s="1"/>
  <c r="A18958" i="29" s="1"/>
  <c r="A18959" i="29" s="1"/>
  <c r="A18960" i="29" s="1"/>
  <c r="A18961" i="29" s="1"/>
  <c r="A18962" i="29" s="1"/>
  <c r="A18963" i="29" s="1"/>
  <c r="A18964" i="29" s="1"/>
  <c r="A18965" i="29" s="1"/>
  <c r="A18966" i="29" s="1"/>
  <c r="A18967" i="29" s="1"/>
  <c r="A18968" i="29" s="1"/>
  <c r="A18969" i="29" s="1"/>
  <c r="A18970" i="29" s="1"/>
  <c r="A18971" i="29" s="1"/>
  <c r="A18972" i="29" s="1"/>
  <c r="A18973" i="29" s="1"/>
  <c r="A18974" i="29" s="1"/>
  <c r="A18975" i="29" s="1"/>
  <c r="A18976" i="29" s="1"/>
  <c r="A18977" i="29" s="1"/>
  <c r="A18978" i="29" s="1"/>
  <c r="A18979" i="29" s="1"/>
  <c r="A18980" i="29" s="1"/>
  <c r="A18981" i="29" s="1"/>
  <c r="A18982" i="29" s="1"/>
  <c r="A18983" i="29" s="1"/>
  <c r="A18984" i="29" s="1"/>
  <c r="A18985" i="29" s="1"/>
  <c r="A18986" i="29" s="1"/>
  <c r="A18987" i="29" s="1"/>
  <c r="A18988" i="29" s="1"/>
  <c r="A18989" i="29" s="1"/>
  <c r="A18990" i="29" s="1"/>
  <c r="A18991" i="29" s="1"/>
  <c r="A18992" i="29" s="1"/>
  <c r="A18993" i="29" s="1"/>
  <c r="A18994" i="29" s="1"/>
  <c r="A18995" i="29" s="1"/>
  <c r="A18996" i="29" s="1"/>
  <c r="A18997" i="29" s="1"/>
  <c r="A18998" i="29" s="1"/>
  <c r="A18999" i="29" s="1"/>
  <c r="A19000" i="29" s="1"/>
  <c r="A19001" i="29" s="1"/>
  <c r="A19002" i="29" s="1"/>
  <c r="A19003" i="29" s="1"/>
  <c r="A19004" i="29" s="1"/>
  <c r="A19005" i="29" s="1"/>
  <c r="A19006" i="29" s="1"/>
  <c r="A19007" i="29" s="1"/>
  <c r="A19008" i="29" s="1"/>
  <c r="A19009" i="29" s="1"/>
  <c r="A19010" i="29" s="1"/>
  <c r="A19011" i="29" s="1"/>
  <c r="A19012" i="29" s="1"/>
  <c r="A19013" i="29" s="1"/>
  <c r="A19014" i="29" s="1"/>
  <c r="A19015" i="29" s="1"/>
  <c r="A19016" i="29" s="1"/>
  <c r="A19017" i="29" s="1"/>
  <c r="A19018" i="29" s="1"/>
  <c r="A19019" i="29" s="1"/>
  <c r="A19020" i="29" s="1"/>
  <c r="A19021" i="29" s="1"/>
  <c r="A19022" i="29" s="1"/>
  <c r="A19023" i="29" s="1"/>
  <c r="A19024" i="29" s="1"/>
  <c r="A19025" i="29" s="1"/>
  <c r="A19026" i="29" s="1"/>
  <c r="A19027" i="29" s="1"/>
  <c r="A19028" i="29" s="1"/>
  <c r="A19029" i="29" s="1"/>
  <c r="A19030" i="29" s="1"/>
  <c r="A19031" i="29" s="1"/>
  <c r="A19032" i="29" s="1"/>
  <c r="A19033" i="29" s="1"/>
  <c r="A19034" i="29" s="1"/>
  <c r="A19035" i="29" s="1"/>
  <c r="A19036" i="29" s="1"/>
  <c r="A19037" i="29" s="1"/>
  <c r="A19038" i="29" s="1"/>
  <c r="A19039" i="29" s="1"/>
  <c r="A19040" i="29" s="1"/>
  <c r="A19041" i="29" s="1"/>
  <c r="A19042" i="29" s="1"/>
  <c r="A19043" i="29" s="1"/>
  <c r="A19044" i="29" s="1"/>
  <c r="A19045" i="29" s="1"/>
  <c r="A19046" i="29" s="1"/>
  <c r="A19047" i="29" s="1"/>
  <c r="A19048" i="29" s="1"/>
  <c r="A19049" i="29" s="1"/>
  <c r="A19050" i="29" s="1"/>
  <c r="A19051" i="29" s="1"/>
  <c r="A19052" i="29" s="1"/>
  <c r="A19053" i="29" s="1"/>
  <c r="A19054" i="29" s="1"/>
  <c r="A19055" i="29" s="1"/>
  <c r="A19056" i="29" s="1"/>
  <c r="A19057" i="29" s="1"/>
  <c r="A19058" i="29" s="1"/>
  <c r="A19059" i="29" s="1"/>
  <c r="A19060" i="29" s="1"/>
  <c r="A19061" i="29" s="1"/>
  <c r="A19062" i="29" s="1"/>
  <c r="A19063" i="29" s="1"/>
  <c r="A19064" i="29" s="1"/>
  <c r="A19065" i="29" s="1"/>
  <c r="A19066" i="29" s="1"/>
  <c r="A19067" i="29" s="1"/>
  <c r="A19068" i="29" s="1"/>
  <c r="A19069" i="29" s="1"/>
  <c r="A19070" i="29" s="1"/>
  <c r="A19071" i="29" s="1"/>
  <c r="A19072" i="29" s="1"/>
  <c r="A19073" i="29" s="1"/>
  <c r="A19074" i="29" s="1"/>
  <c r="A19075" i="29" s="1"/>
  <c r="A19076" i="29" s="1"/>
  <c r="A19077" i="29" s="1"/>
  <c r="A19078" i="29" s="1"/>
  <c r="A19079" i="29" s="1"/>
  <c r="A19080" i="29" s="1"/>
  <c r="A19081" i="29" s="1"/>
  <c r="A19082" i="29" s="1"/>
  <c r="A19083" i="29" s="1"/>
  <c r="A19084" i="29" s="1"/>
  <c r="A19085" i="29" s="1"/>
  <c r="A19086" i="29" s="1"/>
  <c r="A19087" i="29" s="1"/>
  <c r="A19088" i="29" s="1"/>
  <c r="A19089" i="29" s="1"/>
  <c r="A19090" i="29" s="1"/>
  <c r="A19091" i="29" s="1"/>
  <c r="A19092" i="29" s="1"/>
  <c r="A19093" i="29" s="1"/>
  <c r="A19094" i="29" s="1"/>
  <c r="A19095" i="29" s="1"/>
  <c r="A19096" i="29" s="1"/>
  <c r="A19097" i="29" s="1"/>
  <c r="A19098" i="29" s="1"/>
  <c r="A19099" i="29" s="1"/>
  <c r="A19100" i="29" s="1"/>
  <c r="A19101" i="29" s="1"/>
  <c r="A19102" i="29" s="1"/>
  <c r="A19103" i="29" s="1"/>
  <c r="A19104" i="29" s="1"/>
  <c r="A19105" i="29" s="1"/>
  <c r="A19106" i="29" s="1"/>
  <c r="A19107" i="29" s="1"/>
  <c r="A19108" i="29" s="1"/>
  <c r="A19109" i="29" s="1"/>
  <c r="A19110" i="29" s="1"/>
  <c r="A19111" i="29" s="1"/>
  <c r="A19112" i="29" s="1"/>
  <c r="A19113" i="29" s="1"/>
  <c r="A19114" i="29" s="1"/>
  <c r="A19115" i="29" s="1"/>
  <c r="A19116" i="29" s="1"/>
  <c r="A19117" i="29" s="1"/>
  <c r="A19118" i="29" s="1"/>
  <c r="A19119" i="29" s="1"/>
  <c r="A19120" i="29" s="1"/>
  <c r="A19121" i="29" s="1"/>
  <c r="A19122" i="29" s="1"/>
  <c r="A19123" i="29" s="1"/>
  <c r="A19124" i="29" s="1"/>
  <c r="A19125" i="29" s="1"/>
  <c r="A19126" i="29" s="1"/>
  <c r="A19127" i="29" s="1"/>
  <c r="A19128" i="29" s="1"/>
  <c r="A19129" i="29" s="1"/>
  <c r="A19130" i="29" s="1"/>
  <c r="A19131" i="29" s="1"/>
  <c r="A19132" i="29" s="1"/>
  <c r="A19133" i="29" s="1"/>
  <c r="A19134" i="29" s="1"/>
  <c r="A19135" i="29" s="1"/>
  <c r="A19136" i="29" s="1"/>
  <c r="A19137" i="29" s="1"/>
  <c r="A19138" i="29" s="1"/>
  <c r="A19139" i="29" s="1"/>
  <c r="A19140" i="29" s="1"/>
  <c r="A19141" i="29" s="1"/>
  <c r="A19142" i="29" s="1"/>
  <c r="A19143" i="29" s="1"/>
  <c r="A19144" i="29" s="1"/>
  <c r="A19145" i="29" s="1"/>
  <c r="A19146" i="29" s="1"/>
  <c r="A19147" i="29" s="1"/>
  <c r="A19148" i="29" s="1"/>
  <c r="A19149" i="29" s="1"/>
  <c r="A19150" i="29" s="1"/>
  <c r="A19151" i="29" s="1"/>
  <c r="A19152" i="29" s="1"/>
  <c r="A19153" i="29" s="1"/>
  <c r="A19154" i="29" s="1"/>
  <c r="A19155" i="29" s="1"/>
  <c r="A19156" i="29" s="1"/>
  <c r="A19157" i="29" s="1"/>
  <c r="A19158" i="29" s="1"/>
  <c r="A19159" i="29" s="1"/>
  <c r="A19160" i="29" s="1"/>
  <c r="A19161" i="29" s="1"/>
  <c r="A19162" i="29" s="1"/>
  <c r="A19163" i="29" s="1"/>
  <c r="A19164" i="29" s="1"/>
  <c r="A19165" i="29" s="1"/>
  <c r="A19166" i="29" s="1"/>
  <c r="A19167" i="29" s="1"/>
  <c r="A19168" i="29" s="1"/>
  <c r="A19169" i="29" s="1"/>
  <c r="A19170" i="29" s="1"/>
  <c r="A19171" i="29" s="1"/>
  <c r="A19172" i="29" s="1"/>
  <c r="A19173" i="29" s="1"/>
  <c r="A19174" i="29" s="1"/>
  <c r="A19175" i="29" s="1"/>
  <c r="A19176" i="29" s="1"/>
  <c r="A19177" i="29" s="1"/>
  <c r="A19178" i="29" s="1"/>
  <c r="A19179" i="29" s="1"/>
  <c r="A19180" i="29" s="1"/>
  <c r="A19181" i="29" s="1"/>
  <c r="A19182" i="29" s="1"/>
  <c r="A19183" i="29" s="1"/>
  <c r="A19184" i="29" s="1"/>
  <c r="A19185" i="29" s="1"/>
  <c r="A19186" i="29" s="1"/>
  <c r="A19187" i="29" s="1"/>
  <c r="A19188" i="29" s="1"/>
  <c r="A19189" i="29" s="1"/>
  <c r="A19190" i="29" s="1"/>
  <c r="A19191" i="29" s="1"/>
  <c r="A19192" i="29" s="1"/>
  <c r="A19193" i="29" s="1"/>
  <c r="A19194" i="29" s="1"/>
  <c r="A19195" i="29" s="1"/>
  <c r="A19196" i="29" s="1"/>
  <c r="A19197" i="29" s="1"/>
  <c r="A19198" i="29" s="1"/>
  <c r="A19199" i="29" s="1"/>
  <c r="A19200" i="29" s="1"/>
  <c r="A19201" i="29" s="1"/>
  <c r="A19202" i="29" s="1"/>
  <c r="A19203" i="29" s="1"/>
  <c r="A19204" i="29" s="1"/>
  <c r="A19205" i="29" s="1"/>
  <c r="A19206" i="29" s="1"/>
  <c r="A19207" i="29" s="1"/>
  <c r="A19208" i="29" s="1"/>
  <c r="A19209" i="29" s="1"/>
  <c r="A19210" i="29" s="1"/>
  <c r="A19211" i="29" s="1"/>
  <c r="A19212" i="29" s="1"/>
  <c r="A19213" i="29" s="1"/>
  <c r="A19214" i="29" s="1"/>
  <c r="A19215" i="29" s="1"/>
  <c r="A19216" i="29" s="1"/>
  <c r="A19217" i="29" s="1"/>
  <c r="A19218" i="29" s="1"/>
  <c r="A19219" i="29" s="1"/>
  <c r="A19220" i="29" s="1"/>
  <c r="A19221" i="29" s="1"/>
  <c r="A19222" i="29" s="1"/>
  <c r="A19223" i="29" s="1"/>
  <c r="A19224" i="29" s="1"/>
  <c r="A19225" i="29" s="1"/>
  <c r="A19226" i="29" s="1"/>
  <c r="A19227" i="29" s="1"/>
  <c r="A19228" i="29" s="1"/>
  <c r="A19229" i="29" s="1"/>
  <c r="A19230" i="29" s="1"/>
  <c r="A19231" i="29" s="1"/>
  <c r="A19232" i="29" s="1"/>
  <c r="A19233" i="29" s="1"/>
  <c r="A19234" i="29" s="1"/>
  <c r="A19235" i="29" s="1"/>
  <c r="A19236" i="29" s="1"/>
  <c r="A19237" i="29" s="1"/>
  <c r="A19238" i="29" s="1"/>
  <c r="A19239" i="29" s="1"/>
  <c r="A19240" i="29" s="1"/>
  <c r="A19241" i="29" s="1"/>
  <c r="A19242" i="29" s="1"/>
  <c r="A19243" i="29" s="1"/>
  <c r="A19244" i="29" s="1"/>
  <c r="A19245" i="29" s="1"/>
  <c r="A19246" i="29" s="1"/>
  <c r="A19247" i="29" s="1"/>
  <c r="A19248" i="29" s="1"/>
  <c r="A19249" i="29" s="1"/>
  <c r="A19250" i="29" s="1"/>
  <c r="A19251" i="29" s="1"/>
  <c r="A19252" i="29" s="1"/>
  <c r="A19253" i="29" s="1"/>
  <c r="A19254" i="29" s="1"/>
  <c r="A19255" i="29" s="1"/>
  <c r="A19256" i="29" s="1"/>
  <c r="A19257" i="29" s="1"/>
  <c r="A19258" i="29" s="1"/>
  <c r="A19259" i="29" s="1"/>
  <c r="A19260" i="29" s="1"/>
  <c r="A19261" i="29" s="1"/>
  <c r="A19262" i="29" s="1"/>
  <c r="A19263" i="29" s="1"/>
  <c r="A19264" i="29" s="1"/>
  <c r="A19265" i="29" s="1"/>
  <c r="A19266" i="29" s="1"/>
  <c r="A19267" i="29" s="1"/>
  <c r="A19268" i="29" s="1"/>
  <c r="A19269" i="29" s="1"/>
  <c r="A19270" i="29" s="1"/>
  <c r="A19271" i="29" s="1"/>
  <c r="A19272" i="29" s="1"/>
  <c r="A19273" i="29" s="1"/>
  <c r="A19274" i="29" s="1"/>
  <c r="A19275" i="29" s="1"/>
  <c r="A19276" i="29" s="1"/>
  <c r="A19277" i="29" s="1"/>
  <c r="A19278" i="29" s="1"/>
  <c r="A19279" i="29" s="1"/>
  <c r="A19280" i="29" s="1"/>
  <c r="A19281" i="29" s="1"/>
  <c r="A19282" i="29" s="1"/>
  <c r="A19283" i="29" s="1"/>
  <c r="A19284" i="29" s="1"/>
  <c r="A19285" i="29" s="1"/>
  <c r="A19286" i="29" s="1"/>
  <c r="A19287" i="29" s="1"/>
  <c r="A19288" i="29" s="1"/>
  <c r="A19289" i="29" s="1"/>
  <c r="A19290" i="29" s="1"/>
  <c r="A19291" i="29" s="1"/>
  <c r="A19292" i="29" s="1"/>
  <c r="A19293" i="29" s="1"/>
  <c r="A19294" i="29" s="1"/>
  <c r="A19295" i="29" s="1"/>
  <c r="A19296" i="29" s="1"/>
  <c r="A19297" i="29" s="1"/>
  <c r="A19298" i="29" s="1"/>
  <c r="A19299" i="29" s="1"/>
  <c r="A19300" i="29" s="1"/>
  <c r="A19301" i="29" s="1"/>
  <c r="A19302" i="29" s="1"/>
  <c r="A19303" i="29" s="1"/>
  <c r="A19304" i="29" s="1"/>
  <c r="A19305" i="29" s="1"/>
  <c r="A19306" i="29" s="1"/>
  <c r="A19307" i="29" s="1"/>
  <c r="A19308" i="29" s="1"/>
  <c r="A19309" i="29" s="1"/>
  <c r="A19310" i="29" s="1"/>
  <c r="A19311" i="29" s="1"/>
  <c r="A19312" i="29" s="1"/>
  <c r="A19313" i="29" s="1"/>
  <c r="A19314" i="29" s="1"/>
  <c r="A19315" i="29" s="1"/>
  <c r="A19316" i="29" s="1"/>
  <c r="A19317" i="29" s="1"/>
  <c r="A19318" i="29" s="1"/>
  <c r="A19319" i="29" s="1"/>
  <c r="A19320" i="29" s="1"/>
  <c r="A19321" i="29" s="1"/>
  <c r="A19322" i="29" s="1"/>
  <c r="A19323" i="29" s="1"/>
  <c r="A19324" i="29" s="1"/>
  <c r="A19325" i="29" s="1"/>
  <c r="A19326" i="29" s="1"/>
  <c r="A19327" i="29" s="1"/>
  <c r="A19328" i="29" s="1"/>
  <c r="A19329" i="29" s="1"/>
  <c r="A19330" i="29" s="1"/>
  <c r="A19331" i="29" s="1"/>
  <c r="A19332" i="29" s="1"/>
  <c r="A19333" i="29" s="1"/>
  <c r="A19334" i="29" s="1"/>
  <c r="A19335" i="29" s="1"/>
  <c r="A19336" i="29" s="1"/>
  <c r="A19337" i="29" s="1"/>
  <c r="A19338" i="29" s="1"/>
  <c r="A19339" i="29" s="1"/>
  <c r="A19340" i="29" s="1"/>
  <c r="A19341" i="29" s="1"/>
  <c r="A19342" i="29" s="1"/>
  <c r="A19343" i="29" s="1"/>
  <c r="A19344" i="29" s="1"/>
  <c r="A19345" i="29" s="1"/>
  <c r="A19346" i="29" s="1"/>
  <c r="A19347" i="29" s="1"/>
  <c r="A19348" i="29" s="1"/>
  <c r="A19349" i="29" s="1"/>
  <c r="A19350" i="29" s="1"/>
  <c r="A19351" i="29" s="1"/>
  <c r="A19352" i="29" s="1"/>
  <c r="A19353" i="29" s="1"/>
  <c r="A19354" i="29" s="1"/>
  <c r="A19355" i="29" s="1"/>
  <c r="A19356" i="29" s="1"/>
  <c r="A19357" i="29" s="1"/>
  <c r="A19358" i="29" s="1"/>
  <c r="A19359" i="29" s="1"/>
  <c r="A19360" i="29" s="1"/>
  <c r="A19361" i="29" s="1"/>
  <c r="A19362" i="29" s="1"/>
  <c r="A19363" i="29" s="1"/>
  <c r="A19364" i="29" s="1"/>
  <c r="A19365" i="29" s="1"/>
  <c r="A19366" i="29" s="1"/>
  <c r="A19367" i="29" s="1"/>
  <c r="A19368" i="29" s="1"/>
  <c r="A19369" i="29" s="1"/>
  <c r="A19370" i="29" s="1"/>
  <c r="A19371" i="29" s="1"/>
  <c r="A19372" i="29" s="1"/>
  <c r="A19373" i="29" s="1"/>
  <c r="A19374" i="29" s="1"/>
  <c r="A19375" i="29" s="1"/>
  <c r="A19376" i="29" s="1"/>
  <c r="A19377" i="29" s="1"/>
  <c r="A19378" i="29" s="1"/>
  <c r="A19379" i="29" s="1"/>
  <c r="A19380" i="29" s="1"/>
  <c r="A19381" i="29" s="1"/>
  <c r="A19382" i="29" s="1"/>
  <c r="A19383" i="29" s="1"/>
  <c r="A19384" i="29" s="1"/>
  <c r="A19385" i="29" s="1"/>
  <c r="A19386" i="29" s="1"/>
  <c r="A19387" i="29" s="1"/>
  <c r="A19388" i="29" s="1"/>
  <c r="A19389" i="29" s="1"/>
  <c r="A19390" i="29" s="1"/>
  <c r="A19391" i="29" s="1"/>
  <c r="A19392" i="29" s="1"/>
  <c r="A19393" i="29" s="1"/>
  <c r="A19394" i="29" s="1"/>
  <c r="A19395" i="29" s="1"/>
  <c r="A19396" i="29" s="1"/>
  <c r="A19397" i="29" s="1"/>
  <c r="A19398" i="29" s="1"/>
  <c r="A19399" i="29" s="1"/>
  <c r="A19400" i="29" s="1"/>
  <c r="A19401" i="29" s="1"/>
  <c r="A19402" i="29" s="1"/>
  <c r="A19403" i="29" s="1"/>
  <c r="A19404" i="29" s="1"/>
  <c r="A19405" i="29" s="1"/>
  <c r="A19406" i="29" s="1"/>
  <c r="A19407" i="29" s="1"/>
  <c r="A19408" i="29" s="1"/>
  <c r="A19409" i="29" s="1"/>
  <c r="A19410" i="29" s="1"/>
  <c r="A19411" i="29" s="1"/>
  <c r="A19412" i="29" s="1"/>
  <c r="A19413" i="29" s="1"/>
  <c r="A19414" i="29" s="1"/>
  <c r="A19415" i="29" s="1"/>
  <c r="A19416" i="29" s="1"/>
  <c r="A19417" i="29" s="1"/>
  <c r="A19418" i="29" s="1"/>
  <c r="A19419" i="29" s="1"/>
  <c r="A19420" i="29" s="1"/>
  <c r="A19421" i="29" s="1"/>
  <c r="A19422" i="29" s="1"/>
  <c r="A19423" i="29" s="1"/>
  <c r="A19424" i="29" s="1"/>
  <c r="A19425" i="29" s="1"/>
  <c r="A19426" i="29" s="1"/>
  <c r="A19427" i="29" s="1"/>
  <c r="A19428" i="29" s="1"/>
  <c r="A19429" i="29" s="1"/>
  <c r="A19430" i="29" s="1"/>
  <c r="A19431" i="29" s="1"/>
  <c r="A19432" i="29" s="1"/>
  <c r="A19433" i="29" s="1"/>
  <c r="A19434" i="29" s="1"/>
  <c r="A19435" i="29" s="1"/>
  <c r="A19436" i="29" s="1"/>
  <c r="A19437" i="29" s="1"/>
  <c r="A19438" i="29" s="1"/>
  <c r="A19439" i="29" s="1"/>
  <c r="A19440" i="29" s="1"/>
  <c r="A19441" i="29" s="1"/>
  <c r="A19442" i="29" s="1"/>
  <c r="A19443" i="29" s="1"/>
  <c r="A19444" i="29" s="1"/>
  <c r="A19445" i="29" s="1"/>
  <c r="A19446" i="29" s="1"/>
  <c r="A19447" i="29" s="1"/>
  <c r="A19448" i="29" s="1"/>
  <c r="A19449" i="29" s="1"/>
  <c r="A19450" i="29" s="1"/>
  <c r="A19451" i="29" s="1"/>
  <c r="A19452" i="29" s="1"/>
  <c r="A19453" i="29" s="1"/>
  <c r="A19454" i="29" s="1"/>
  <c r="A19455" i="29" s="1"/>
  <c r="A19456" i="29" s="1"/>
  <c r="A19457" i="29" s="1"/>
  <c r="A19458" i="29" s="1"/>
  <c r="A19459" i="29" s="1"/>
  <c r="A19460" i="29" s="1"/>
  <c r="A19461" i="29" s="1"/>
  <c r="A19462" i="29" s="1"/>
  <c r="A19463" i="29" s="1"/>
  <c r="A19464" i="29" s="1"/>
  <c r="A19465" i="29" s="1"/>
  <c r="A19466" i="29" s="1"/>
  <c r="A19467" i="29" s="1"/>
  <c r="A19468" i="29" s="1"/>
  <c r="A19469" i="29" s="1"/>
  <c r="A19470" i="29" s="1"/>
  <c r="A19471" i="29" s="1"/>
  <c r="A19472" i="29" s="1"/>
  <c r="A19473" i="29" s="1"/>
  <c r="A19474" i="29" s="1"/>
  <c r="A19475" i="29" s="1"/>
  <c r="A19476" i="29" s="1"/>
  <c r="A19477" i="29" s="1"/>
  <c r="A19478" i="29" s="1"/>
  <c r="A19479" i="29" s="1"/>
  <c r="A19480" i="29" s="1"/>
  <c r="A19481" i="29" s="1"/>
  <c r="A19482" i="29" s="1"/>
  <c r="A19483" i="29" s="1"/>
  <c r="A19484" i="29" s="1"/>
  <c r="A19485" i="29" s="1"/>
  <c r="A19486" i="29" s="1"/>
  <c r="A19487" i="29" s="1"/>
  <c r="A19488" i="29" s="1"/>
  <c r="A19489" i="29" s="1"/>
  <c r="A19490" i="29" s="1"/>
  <c r="A19491" i="29" s="1"/>
  <c r="A19492" i="29" s="1"/>
  <c r="A19493" i="29" s="1"/>
  <c r="A19494" i="29" s="1"/>
  <c r="A19495" i="29" s="1"/>
  <c r="A19496" i="29" s="1"/>
  <c r="A19497" i="29" s="1"/>
  <c r="A19498" i="29" s="1"/>
  <c r="A19499" i="29" s="1"/>
  <c r="A19500" i="29" s="1"/>
  <c r="A19501" i="29" s="1"/>
  <c r="A19502" i="29" s="1"/>
  <c r="A19503" i="29" s="1"/>
  <c r="A19504" i="29" s="1"/>
  <c r="A19505" i="29" s="1"/>
  <c r="A19506" i="29" s="1"/>
  <c r="A19507" i="29" s="1"/>
  <c r="A19508" i="29" s="1"/>
  <c r="A19509" i="29" s="1"/>
  <c r="A19510" i="29" s="1"/>
  <c r="A19511" i="29" s="1"/>
  <c r="A19512" i="29" s="1"/>
  <c r="A19513" i="29" s="1"/>
  <c r="A19514" i="29" s="1"/>
  <c r="A19515" i="29" s="1"/>
  <c r="A19516" i="29" s="1"/>
  <c r="A19517" i="29" s="1"/>
  <c r="A19518" i="29" s="1"/>
  <c r="A19519" i="29" s="1"/>
  <c r="A19520" i="29" s="1"/>
  <c r="A19521" i="29" s="1"/>
  <c r="A19522" i="29" s="1"/>
  <c r="A19523" i="29" s="1"/>
  <c r="A19524" i="29" s="1"/>
  <c r="A19525" i="29" s="1"/>
  <c r="A19526" i="29" s="1"/>
  <c r="A19527" i="29" s="1"/>
  <c r="A19528" i="29" s="1"/>
  <c r="A19529" i="29" s="1"/>
  <c r="A19530" i="29" s="1"/>
  <c r="A19531" i="29" s="1"/>
  <c r="A19532" i="29" s="1"/>
  <c r="A19533" i="29" s="1"/>
  <c r="A19534" i="29" s="1"/>
  <c r="A19535" i="29" s="1"/>
  <c r="A19536" i="29" s="1"/>
  <c r="A19537" i="29" s="1"/>
  <c r="A19538" i="29" s="1"/>
  <c r="A19539" i="29" s="1"/>
  <c r="A19540" i="29" s="1"/>
  <c r="A19541" i="29" s="1"/>
  <c r="A19542" i="29" s="1"/>
  <c r="A19543" i="29" s="1"/>
  <c r="A19544" i="29" s="1"/>
  <c r="A19545" i="29" s="1"/>
  <c r="A19546" i="29" s="1"/>
  <c r="A19547" i="29" s="1"/>
  <c r="A19548" i="29" s="1"/>
  <c r="A19549" i="29" s="1"/>
  <c r="A19550" i="29" s="1"/>
  <c r="A19551" i="29" s="1"/>
  <c r="A19552" i="29" s="1"/>
  <c r="A19553" i="29" s="1"/>
  <c r="A19554" i="29" s="1"/>
  <c r="A19555" i="29" s="1"/>
  <c r="A19556" i="29" s="1"/>
  <c r="A19557" i="29" s="1"/>
  <c r="A19558" i="29" s="1"/>
  <c r="A19559" i="29" s="1"/>
  <c r="A19560" i="29" s="1"/>
  <c r="A19561" i="29" s="1"/>
  <c r="A19562" i="29" s="1"/>
  <c r="A19563" i="29" s="1"/>
  <c r="A19564" i="29" s="1"/>
  <c r="A19565" i="29" s="1"/>
  <c r="A19566" i="29" s="1"/>
  <c r="A19567" i="29" s="1"/>
  <c r="A19568" i="29" s="1"/>
  <c r="A19569" i="29" s="1"/>
  <c r="A19570" i="29" s="1"/>
  <c r="A19571" i="29" s="1"/>
  <c r="A19572" i="29" s="1"/>
  <c r="A19573" i="29" s="1"/>
  <c r="A19574" i="29" s="1"/>
  <c r="A19575" i="29" s="1"/>
  <c r="A19576" i="29" s="1"/>
  <c r="A19577" i="29" s="1"/>
  <c r="A19578" i="29" s="1"/>
  <c r="A19579" i="29" s="1"/>
  <c r="A19580" i="29" s="1"/>
  <c r="A19581" i="29" s="1"/>
  <c r="A19582" i="29" s="1"/>
  <c r="A19583" i="29" s="1"/>
  <c r="A19584" i="29" s="1"/>
  <c r="A19585" i="29" s="1"/>
  <c r="A19586" i="29" s="1"/>
  <c r="A19587" i="29" s="1"/>
  <c r="A19588" i="29" s="1"/>
  <c r="A19589" i="29" s="1"/>
  <c r="A19590" i="29" s="1"/>
  <c r="A19591" i="29" s="1"/>
  <c r="A19592" i="29" s="1"/>
  <c r="A19593" i="29" s="1"/>
  <c r="A19594" i="29" s="1"/>
  <c r="A19595" i="29" s="1"/>
  <c r="A19596" i="29" s="1"/>
  <c r="A19597" i="29" s="1"/>
  <c r="A19598" i="29" s="1"/>
  <c r="A19599" i="29" s="1"/>
  <c r="A19600" i="29" s="1"/>
  <c r="A19601" i="29" s="1"/>
  <c r="A19602" i="29" s="1"/>
  <c r="A19603" i="29" s="1"/>
  <c r="A19604" i="29" s="1"/>
  <c r="A19605" i="29" s="1"/>
  <c r="A19606" i="29" s="1"/>
  <c r="A19607" i="29" s="1"/>
  <c r="A19608" i="29" s="1"/>
  <c r="A19609" i="29" s="1"/>
  <c r="A19610" i="29" s="1"/>
  <c r="A19611" i="29" s="1"/>
  <c r="A19612" i="29" s="1"/>
  <c r="A19613" i="29" s="1"/>
  <c r="A19614" i="29" s="1"/>
  <c r="A19615" i="29" s="1"/>
  <c r="A19616" i="29" s="1"/>
  <c r="A19617" i="29" s="1"/>
  <c r="A19618" i="29" s="1"/>
  <c r="A19619" i="29" s="1"/>
  <c r="A19620" i="29" s="1"/>
  <c r="A19621" i="29" s="1"/>
  <c r="A19622" i="29" s="1"/>
  <c r="A19623" i="29" s="1"/>
  <c r="A19624" i="29" s="1"/>
  <c r="A19625" i="29" s="1"/>
  <c r="A19626" i="29" s="1"/>
  <c r="A19627" i="29" s="1"/>
  <c r="A19628" i="29" s="1"/>
  <c r="A19629" i="29" s="1"/>
  <c r="A19630" i="29" s="1"/>
  <c r="A19631" i="29" s="1"/>
  <c r="A19632" i="29" s="1"/>
  <c r="A19633" i="29" s="1"/>
  <c r="A19634" i="29" s="1"/>
  <c r="A19635" i="29" s="1"/>
  <c r="A19636" i="29" s="1"/>
  <c r="A19637" i="29" s="1"/>
  <c r="A19638" i="29" s="1"/>
  <c r="A19639" i="29" s="1"/>
  <c r="A19640" i="29" s="1"/>
  <c r="A19641" i="29" s="1"/>
  <c r="A19642" i="29" s="1"/>
  <c r="A19643" i="29" s="1"/>
  <c r="A19644" i="29" s="1"/>
  <c r="A19645" i="29" s="1"/>
  <c r="A19646" i="29" s="1"/>
  <c r="A19647" i="29" s="1"/>
  <c r="A19648" i="29" s="1"/>
  <c r="A19649" i="29" s="1"/>
  <c r="A19650" i="29" s="1"/>
  <c r="A19651" i="29" s="1"/>
  <c r="A19652" i="29" s="1"/>
  <c r="A19653" i="29" s="1"/>
  <c r="A19654" i="29" s="1"/>
  <c r="A19655" i="29" s="1"/>
  <c r="A19656" i="29" s="1"/>
  <c r="A19657" i="29" s="1"/>
  <c r="A19658" i="29" s="1"/>
  <c r="A19659" i="29" s="1"/>
  <c r="A19660" i="29" s="1"/>
  <c r="A19661" i="29" s="1"/>
  <c r="A19662" i="29" s="1"/>
  <c r="A19663" i="29" s="1"/>
  <c r="A19664" i="29" s="1"/>
  <c r="A19665" i="29" s="1"/>
  <c r="A19666" i="29" s="1"/>
  <c r="A19667" i="29" s="1"/>
  <c r="A19668" i="29" s="1"/>
  <c r="A19669" i="29" s="1"/>
  <c r="A19670" i="29" s="1"/>
  <c r="A19671" i="29" s="1"/>
  <c r="A19672" i="29" s="1"/>
  <c r="A19673" i="29" s="1"/>
  <c r="A19674" i="29" s="1"/>
  <c r="A19675" i="29" s="1"/>
  <c r="A19676" i="29" s="1"/>
  <c r="A19677" i="29" s="1"/>
  <c r="A19678" i="29" s="1"/>
  <c r="A19679" i="29" s="1"/>
  <c r="A19680" i="29" s="1"/>
  <c r="A19681" i="29" s="1"/>
  <c r="A19682" i="29" s="1"/>
  <c r="A19683" i="29" s="1"/>
  <c r="A19684" i="29" s="1"/>
  <c r="A19685" i="29" s="1"/>
  <c r="A19686" i="29" s="1"/>
  <c r="A19687" i="29" s="1"/>
  <c r="A19688" i="29" s="1"/>
  <c r="A19689" i="29" s="1"/>
  <c r="A19690" i="29" s="1"/>
  <c r="A19691" i="29" s="1"/>
  <c r="A19692" i="29" s="1"/>
  <c r="A19693" i="29" s="1"/>
  <c r="A19694" i="29" s="1"/>
  <c r="A19695" i="29" s="1"/>
  <c r="A19696" i="29" s="1"/>
  <c r="A19697" i="29" s="1"/>
  <c r="A19698" i="29" s="1"/>
  <c r="A19699" i="29" s="1"/>
  <c r="A19700" i="29" s="1"/>
  <c r="A19701" i="29" s="1"/>
  <c r="A19702" i="29" s="1"/>
  <c r="A19703" i="29" s="1"/>
  <c r="A19704" i="29" s="1"/>
  <c r="A19705" i="29" s="1"/>
  <c r="A19706" i="29" s="1"/>
  <c r="A19707" i="29" s="1"/>
  <c r="A19708" i="29" s="1"/>
  <c r="A19709" i="29" s="1"/>
  <c r="A19710" i="29" s="1"/>
  <c r="A19711" i="29" s="1"/>
  <c r="A19712" i="29" s="1"/>
  <c r="A19713" i="29" s="1"/>
  <c r="A19714" i="29" s="1"/>
  <c r="A19715" i="29" s="1"/>
  <c r="A19716" i="29" s="1"/>
  <c r="A19717" i="29" s="1"/>
  <c r="A19718" i="29" s="1"/>
  <c r="A19719" i="29" s="1"/>
  <c r="A19720" i="29" s="1"/>
  <c r="A19721" i="29" s="1"/>
  <c r="A19722" i="29" s="1"/>
  <c r="A19723" i="29" s="1"/>
  <c r="A19724" i="29" s="1"/>
  <c r="A19725" i="29" s="1"/>
  <c r="A19726" i="29" s="1"/>
  <c r="A19727" i="29" s="1"/>
  <c r="A19728" i="29" s="1"/>
  <c r="A19729" i="29" s="1"/>
  <c r="A19730" i="29" s="1"/>
  <c r="A19731" i="29" s="1"/>
  <c r="A19732" i="29" s="1"/>
  <c r="A19733" i="29" s="1"/>
  <c r="A19734" i="29" s="1"/>
  <c r="A19735" i="29" s="1"/>
  <c r="A19736" i="29" s="1"/>
  <c r="A19737" i="29" s="1"/>
  <c r="A19738" i="29" s="1"/>
  <c r="A19739" i="29" s="1"/>
  <c r="A19740" i="29" s="1"/>
  <c r="A19741" i="29" s="1"/>
  <c r="A19742" i="29" s="1"/>
  <c r="A19743" i="29" s="1"/>
  <c r="A19744" i="29" s="1"/>
  <c r="A19745" i="29" s="1"/>
  <c r="A19746" i="29" s="1"/>
  <c r="A19747" i="29" s="1"/>
  <c r="A19748" i="29" s="1"/>
  <c r="A19749" i="29" s="1"/>
  <c r="A19750" i="29" s="1"/>
  <c r="A19751" i="29" s="1"/>
  <c r="A19752" i="29" s="1"/>
  <c r="A19753" i="29" s="1"/>
  <c r="A19754" i="29" s="1"/>
  <c r="A19755" i="29" s="1"/>
  <c r="A19756" i="29" s="1"/>
  <c r="A19757" i="29" s="1"/>
  <c r="A19758" i="29" s="1"/>
  <c r="A19759" i="29" s="1"/>
  <c r="A19760" i="29" s="1"/>
  <c r="A19761" i="29" s="1"/>
  <c r="A19762" i="29" s="1"/>
  <c r="A19763" i="29" s="1"/>
  <c r="A19764" i="29" s="1"/>
  <c r="A19765" i="29" s="1"/>
  <c r="A19766" i="29" s="1"/>
  <c r="A19767" i="29" s="1"/>
  <c r="A19768" i="29" s="1"/>
  <c r="A19769" i="29" s="1"/>
  <c r="A19770" i="29" s="1"/>
  <c r="A19771" i="29" s="1"/>
  <c r="A19772" i="29" s="1"/>
  <c r="A19773" i="29" s="1"/>
  <c r="A19774" i="29" s="1"/>
  <c r="A19775" i="29" s="1"/>
  <c r="A19776" i="29" s="1"/>
  <c r="A19777" i="29" s="1"/>
  <c r="A19778" i="29" s="1"/>
  <c r="A19779" i="29" s="1"/>
  <c r="A19780" i="29" s="1"/>
  <c r="A19781" i="29" s="1"/>
  <c r="A19782" i="29" s="1"/>
  <c r="A19783" i="29" s="1"/>
  <c r="A19784" i="29" s="1"/>
  <c r="A19785" i="29" s="1"/>
  <c r="A19786" i="29" s="1"/>
  <c r="A19787" i="29" s="1"/>
  <c r="A19788" i="29" s="1"/>
  <c r="A19789" i="29" s="1"/>
  <c r="A19790" i="29" s="1"/>
  <c r="A19791" i="29" s="1"/>
  <c r="A19792" i="29" s="1"/>
  <c r="A19793" i="29" s="1"/>
  <c r="A19794" i="29" s="1"/>
  <c r="A19795" i="29" s="1"/>
  <c r="A19796" i="29" s="1"/>
  <c r="A19797" i="29" s="1"/>
  <c r="A19798" i="29" s="1"/>
  <c r="A19799" i="29" s="1"/>
  <c r="A19800" i="29" s="1"/>
  <c r="A19801" i="29" s="1"/>
  <c r="A19802" i="29" s="1"/>
  <c r="A19803" i="29" s="1"/>
  <c r="A19804" i="29" s="1"/>
  <c r="A19805" i="29" s="1"/>
  <c r="A19806" i="29" s="1"/>
  <c r="A19807" i="29" s="1"/>
  <c r="A19808" i="29" s="1"/>
  <c r="A19809" i="29" s="1"/>
  <c r="A19810" i="29" s="1"/>
  <c r="A19811" i="29" s="1"/>
  <c r="A19812" i="29" s="1"/>
  <c r="A19813" i="29" s="1"/>
  <c r="A19814" i="29" s="1"/>
  <c r="A19815" i="29" s="1"/>
  <c r="A19816" i="29" s="1"/>
  <c r="A19817" i="29" s="1"/>
  <c r="A19818" i="29" s="1"/>
  <c r="A19819" i="29" s="1"/>
  <c r="A19820" i="29" s="1"/>
  <c r="A19821" i="29" s="1"/>
  <c r="A19822" i="29" s="1"/>
  <c r="A19823" i="29" s="1"/>
  <c r="A19824" i="29" s="1"/>
  <c r="A19825" i="29" s="1"/>
  <c r="A19826" i="29" s="1"/>
  <c r="A19827" i="29" s="1"/>
  <c r="A19828" i="29" s="1"/>
  <c r="A19829" i="29" s="1"/>
  <c r="A19830" i="29" s="1"/>
  <c r="A19831" i="29" s="1"/>
  <c r="A19832" i="29" s="1"/>
  <c r="A19833" i="29" s="1"/>
  <c r="A19834" i="29" s="1"/>
  <c r="A19835" i="29" s="1"/>
  <c r="A19836" i="29" s="1"/>
  <c r="A19837" i="29" s="1"/>
  <c r="A19838" i="29" s="1"/>
  <c r="A19839" i="29" s="1"/>
  <c r="A19840" i="29" s="1"/>
  <c r="A19841" i="29" s="1"/>
  <c r="A19842" i="29" s="1"/>
  <c r="A19843" i="29" s="1"/>
  <c r="A19844" i="29" s="1"/>
  <c r="A19845" i="29" s="1"/>
  <c r="A19846" i="29" s="1"/>
  <c r="A19847" i="29" s="1"/>
  <c r="A19848" i="29" s="1"/>
  <c r="A19849" i="29" s="1"/>
  <c r="A19850" i="29" s="1"/>
  <c r="A19851" i="29" s="1"/>
  <c r="A19852" i="29" s="1"/>
  <c r="A19853" i="29" s="1"/>
  <c r="A19854" i="29" s="1"/>
  <c r="A19855" i="29" s="1"/>
  <c r="A19856" i="29" s="1"/>
  <c r="A19857" i="29" s="1"/>
  <c r="A19858" i="29" s="1"/>
  <c r="A19859" i="29" s="1"/>
  <c r="A19860" i="29" s="1"/>
  <c r="A19861" i="29" s="1"/>
  <c r="A19862" i="29" s="1"/>
  <c r="A19863" i="29" s="1"/>
  <c r="A19864" i="29" s="1"/>
  <c r="A19865" i="29" s="1"/>
  <c r="A19866" i="29" s="1"/>
  <c r="A19867" i="29" s="1"/>
  <c r="A19868" i="29" s="1"/>
  <c r="A19869" i="29" s="1"/>
  <c r="A19870" i="29" s="1"/>
  <c r="A19871" i="29" s="1"/>
  <c r="A19872" i="29" s="1"/>
  <c r="A19873" i="29" s="1"/>
  <c r="A19874" i="29" s="1"/>
  <c r="A19875" i="29" s="1"/>
  <c r="A19876" i="29" s="1"/>
  <c r="A19877" i="29" s="1"/>
  <c r="A19878" i="29" s="1"/>
  <c r="A19879" i="29" s="1"/>
  <c r="A19880" i="29" s="1"/>
  <c r="A19881" i="29" s="1"/>
  <c r="A19882" i="29" s="1"/>
  <c r="A19883" i="29" s="1"/>
  <c r="A19884" i="29" s="1"/>
  <c r="A19885" i="29" s="1"/>
  <c r="A19886" i="29" s="1"/>
  <c r="A19887" i="29" s="1"/>
  <c r="A19888" i="29" s="1"/>
  <c r="A19889" i="29" s="1"/>
  <c r="A19890" i="29" s="1"/>
  <c r="A19891" i="29" s="1"/>
  <c r="A19892" i="29" s="1"/>
  <c r="A19893" i="29" s="1"/>
  <c r="A19894" i="29" s="1"/>
  <c r="A19895" i="29" s="1"/>
  <c r="A19896" i="29" s="1"/>
  <c r="A19897" i="29" s="1"/>
  <c r="A19898" i="29" s="1"/>
  <c r="A19899" i="29" s="1"/>
  <c r="A19900" i="29" s="1"/>
  <c r="A19901" i="29" s="1"/>
  <c r="A19902" i="29" s="1"/>
  <c r="A19903" i="29" s="1"/>
  <c r="A19904" i="29" s="1"/>
  <c r="A19905" i="29" s="1"/>
  <c r="A19906" i="29" s="1"/>
  <c r="A19907" i="29" s="1"/>
  <c r="A19908" i="29" s="1"/>
  <c r="A19909" i="29" s="1"/>
  <c r="A19910" i="29" s="1"/>
  <c r="A19911" i="29" s="1"/>
  <c r="A19912" i="29" s="1"/>
  <c r="A19913" i="29" s="1"/>
  <c r="A19914" i="29" s="1"/>
  <c r="A19915" i="29" s="1"/>
  <c r="A19916" i="29" s="1"/>
  <c r="A19917" i="29" s="1"/>
  <c r="A19918" i="29" s="1"/>
  <c r="A19919" i="29" s="1"/>
  <c r="A19920" i="29" s="1"/>
  <c r="A19921" i="29" s="1"/>
  <c r="A19922" i="29" s="1"/>
  <c r="A19923" i="29" s="1"/>
  <c r="A19924" i="29" s="1"/>
  <c r="A19925" i="29" s="1"/>
  <c r="A19926" i="29" s="1"/>
  <c r="A19927" i="29" s="1"/>
  <c r="A19928" i="29" s="1"/>
  <c r="A19929" i="29" s="1"/>
  <c r="A19930" i="29" s="1"/>
  <c r="A19931" i="29" s="1"/>
  <c r="A19932" i="29" s="1"/>
  <c r="A19933" i="29" s="1"/>
  <c r="A19934" i="29" s="1"/>
  <c r="A19935" i="29" s="1"/>
  <c r="A19936" i="29" s="1"/>
  <c r="A19937" i="29" s="1"/>
  <c r="A19938" i="29" s="1"/>
  <c r="A19939" i="29" s="1"/>
  <c r="A19940" i="29" s="1"/>
  <c r="A19941" i="29" s="1"/>
  <c r="A19942" i="29" s="1"/>
  <c r="A19943" i="29" s="1"/>
  <c r="A19944" i="29" s="1"/>
  <c r="A19945" i="29" s="1"/>
  <c r="A19946" i="29" s="1"/>
  <c r="A19947" i="29" s="1"/>
  <c r="A19948" i="29" s="1"/>
  <c r="A19949" i="29" s="1"/>
  <c r="A19950" i="29" s="1"/>
  <c r="A19951" i="29" s="1"/>
  <c r="A19952" i="29" s="1"/>
  <c r="A19953" i="29" s="1"/>
  <c r="A19954" i="29" s="1"/>
  <c r="A19955" i="29" s="1"/>
  <c r="A19956" i="29" s="1"/>
  <c r="A19957" i="29" s="1"/>
  <c r="A19958" i="29" s="1"/>
  <c r="A19959" i="29" s="1"/>
  <c r="A19960" i="29" s="1"/>
  <c r="A19961" i="29" s="1"/>
  <c r="A19962" i="29" s="1"/>
  <c r="A19963" i="29" s="1"/>
  <c r="A19964" i="29" s="1"/>
  <c r="A19965" i="29" s="1"/>
  <c r="A19966" i="29" s="1"/>
  <c r="A19967" i="29" s="1"/>
  <c r="A19968" i="29" s="1"/>
  <c r="A19969" i="29" s="1"/>
  <c r="A19970" i="29" s="1"/>
  <c r="A19971" i="29" s="1"/>
  <c r="A19972" i="29" s="1"/>
  <c r="A19973" i="29" s="1"/>
  <c r="A19974" i="29" s="1"/>
  <c r="A19975" i="29" s="1"/>
  <c r="A19976" i="29" s="1"/>
  <c r="A19977" i="29" s="1"/>
  <c r="A19978" i="29" s="1"/>
  <c r="A19979" i="29" s="1"/>
  <c r="A19980" i="29" s="1"/>
  <c r="A19981" i="29" s="1"/>
  <c r="A19982" i="29" s="1"/>
  <c r="A19983" i="29" s="1"/>
  <c r="A19984" i="29" s="1"/>
  <c r="A19985" i="29" s="1"/>
  <c r="A19986" i="29" s="1"/>
  <c r="A19987" i="29" s="1"/>
  <c r="A19988" i="29" s="1"/>
  <c r="A19989" i="29" s="1"/>
  <c r="A19990" i="29" s="1"/>
  <c r="A19991" i="29" s="1"/>
  <c r="A19992" i="29" s="1"/>
  <c r="A19993" i="29" s="1"/>
  <c r="A19994" i="29" s="1"/>
  <c r="A19995" i="29" s="1"/>
  <c r="A19996" i="29" s="1"/>
  <c r="A19997" i="29" s="1"/>
  <c r="A19998" i="29" s="1"/>
  <c r="A19999" i="29" s="1"/>
  <c r="A20000" i="29" s="1"/>
  <c r="A20001" i="29" s="1"/>
  <c r="A20002" i="29" s="1"/>
  <c r="A20003" i="29" s="1"/>
  <c r="A20004" i="29" s="1"/>
  <c r="A20005" i="29" s="1"/>
  <c r="A20006" i="29" s="1"/>
  <c r="A20007" i="29" s="1"/>
  <c r="A20008" i="29" s="1"/>
  <c r="A20009" i="29" s="1"/>
  <c r="A20010" i="29" s="1"/>
  <c r="A20011" i="29" s="1"/>
  <c r="A20012" i="29" s="1"/>
  <c r="A20013" i="29" s="1"/>
  <c r="A20014" i="29" s="1"/>
  <c r="A20015" i="29" s="1"/>
  <c r="A20016" i="29" s="1"/>
  <c r="A20017" i="29" s="1"/>
  <c r="A20018" i="29" s="1"/>
  <c r="A20019" i="29" s="1"/>
  <c r="A20020" i="29" s="1"/>
  <c r="A20021" i="29" s="1"/>
  <c r="A20022" i="29" s="1"/>
  <c r="A20023" i="29" s="1"/>
  <c r="A20024" i="29" s="1"/>
  <c r="A20025" i="29" s="1"/>
  <c r="A20026" i="29" s="1"/>
  <c r="A20027" i="29" s="1"/>
  <c r="A20028" i="29" s="1"/>
  <c r="A20029" i="29" s="1"/>
  <c r="A20030" i="29" s="1"/>
  <c r="A20031" i="29" s="1"/>
  <c r="A20032" i="29" s="1"/>
  <c r="A20033" i="29" s="1"/>
  <c r="A20034" i="29" s="1"/>
  <c r="A20035" i="29" s="1"/>
  <c r="A20036" i="29" s="1"/>
  <c r="A20037" i="29" s="1"/>
  <c r="A20038" i="29" s="1"/>
  <c r="A20039" i="29" s="1"/>
  <c r="A20040" i="29" s="1"/>
  <c r="A20041" i="29" s="1"/>
  <c r="A20042" i="29" s="1"/>
  <c r="A20043" i="29" s="1"/>
  <c r="A20044" i="29" s="1"/>
  <c r="A20045" i="29" s="1"/>
  <c r="A20046" i="29" s="1"/>
  <c r="A20047" i="29" s="1"/>
  <c r="A20048" i="29" s="1"/>
  <c r="A20049" i="29" s="1"/>
  <c r="A20050" i="29" s="1"/>
  <c r="A20051" i="29" s="1"/>
  <c r="A20052" i="29" s="1"/>
  <c r="A20053" i="29" s="1"/>
  <c r="A20054" i="29" s="1"/>
  <c r="A20055" i="29" s="1"/>
  <c r="A20056" i="29" s="1"/>
  <c r="A20057" i="29" s="1"/>
  <c r="A20058" i="29" s="1"/>
  <c r="A20059" i="29" s="1"/>
  <c r="A20060" i="29" s="1"/>
  <c r="A20061" i="29" s="1"/>
  <c r="A20062" i="29" s="1"/>
  <c r="A20063" i="29" s="1"/>
  <c r="A20064" i="29" s="1"/>
  <c r="A20065" i="29" s="1"/>
  <c r="A20066" i="29" s="1"/>
  <c r="A20067" i="29" s="1"/>
  <c r="A20068" i="29" s="1"/>
  <c r="A20069" i="29" s="1"/>
  <c r="A20070" i="29" s="1"/>
  <c r="A20071" i="29" s="1"/>
  <c r="A20072" i="29" s="1"/>
  <c r="A20073" i="29" s="1"/>
  <c r="A20074" i="29" s="1"/>
  <c r="A20075" i="29" s="1"/>
  <c r="A20076" i="29" s="1"/>
  <c r="A20077" i="29" s="1"/>
  <c r="A20078" i="29" s="1"/>
  <c r="A20079" i="29" s="1"/>
  <c r="A20080" i="29" s="1"/>
  <c r="A20081" i="29" s="1"/>
  <c r="A20082" i="29" s="1"/>
  <c r="A20083" i="29" s="1"/>
  <c r="A20084" i="29" s="1"/>
  <c r="A20085" i="29" s="1"/>
  <c r="A20086" i="29" s="1"/>
  <c r="A20087" i="29" s="1"/>
  <c r="A20088" i="29" s="1"/>
  <c r="A20089" i="29" s="1"/>
  <c r="A20090" i="29" s="1"/>
  <c r="A20091" i="29" s="1"/>
  <c r="A20092" i="29" s="1"/>
  <c r="A20093" i="29" s="1"/>
  <c r="A20094" i="29" s="1"/>
  <c r="A20095" i="29" s="1"/>
  <c r="A20096" i="29" s="1"/>
  <c r="A20097" i="29" s="1"/>
  <c r="A20098" i="29" s="1"/>
  <c r="A20099" i="29" s="1"/>
  <c r="A20100" i="29" s="1"/>
  <c r="A20101" i="29" s="1"/>
  <c r="A20102" i="29" s="1"/>
  <c r="A20103" i="29" s="1"/>
  <c r="A20104" i="29" s="1"/>
  <c r="A20105" i="29" s="1"/>
  <c r="A20106" i="29" s="1"/>
  <c r="A20107" i="29" s="1"/>
  <c r="A20108" i="29" s="1"/>
  <c r="A20109" i="29" s="1"/>
  <c r="A20110" i="29" s="1"/>
  <c r="A20111" i="29" s="1"/>
  <c r="A20112" i="29" s="1"/>
  <c r="A20113" i="29" s="1"/>
  <c r="A20114" i="29" s="1"/>
  <c r="A20115" i="29" s="1"/>
  <c r="A20116" i="29" s="1"/>
  <c r="A20117" i="29" s="1"/>
  <c r="A20118" i="29" s="1"/>
  <c r="A20119" i="29" s="1"/>
  <c r="A20120" i="29" s="1"/>
  <c r="A20121" i="29" s="1"/>
  <c r="A20122" i="29" s="1"/>
  <c r="A20123" i="29" s="1"/>
  <c r="A20124" i="29" s="1"/>
  <c r="A20125" i="29" s="1"/>
  <c r="A20126" i="29" s="1"/>
  <c r="A20127" i="29" s="1"/>
  <c r="A20128" i="29" s="1"/>
  <c r="A20129" i="29" s="1"/>
  <c r="A20130" i="29" s="1"/>
  <c r="A20131" i="29" s="1"/>
  <c r="A20132" i="29" s="1"/>
  <c r="A20133" i="29" s="1"/>
  <c r="A20134" i="29" s="1"/>
  <c r="A20135" i="29" s="1"/>
  <c r="A20136" i="29" s="1"/>
  <c r="A20137" i="29" s="1"/>
  <c r="A20138" i="29" s="1"/>
  <c r="A20139" i="29" s="1"/>
  <c r="A20140" i="29" s="1"/>
  <c r="A20141" i="29" s="1"/>
  <c r="A20142" i="29" s="1"/>
  <c r="A20143" i="29" s="1"/>
  <c r="A20144" i="29" s="1"/>
  <c r="A20145" i="29" s="1"/>
  <c r="A20146" i="29" s="1"/>
  <c r="A20147" i="29" s="1"/>
  <c r="A20148" i="29" s="1"/>
  <c r="A20149" i="29" s="1"/>
  <c r="A20150" i="29" s="1"/>
  <c r="A20151" i="29" s="1"/>
  <c r="A20152" i="29" s="1"/>
  <c r="A20153" i="29" s="1"/>
  <c r="A20154" i="29" s="1"/>
  <c r="A20155" i="29" s="1"/>
  <c r="A20156" i="29" s="1"/>
  <c r="A20157" i="29" s="1"/>
  <c r="A20158" i="29" s="1"/>
  <c r="A20159" i="29" s="1"/>
  <c r="A20160" i="29" s="1"/>
  <c r="A20161" i="29" s="1"/>
  <c r="A20162" i="29" s="1"/>
  <c r="A20163" i="29" s="1"/>
  <c r="A20164" i="29" s="1"/>
  <c r="A20165" i="29" s="1"/>
  <c r="A20166" i="29" s="1"/>
  <c r="A20167" i="29" s="1"/>
  <c r="A20168" i="29" s="1"/>
  <c r="A20169" i="29" s="1"/>
  <c r="A20170" i="29" s="1"/>
  <c r="A20171" i="29" s="1"/>
  <c r="A20172" i="29" s="1"/>
  <c r="A20173" i="29" s="1"/>
  <c r="A20174" i="29" s="1"/>
  <c r="A20175" i="29" s="1"/>
  <c r="A20176" i="29" s="1"/>
  <c r="A20177" i="29" s="1"/>
  <c r="A20178" i="29" s="1"/>
  <c r="A20179" i="29" s="1"/>
  <c r="A20180" i="29" s="1"/>
  <c r="A20181" i="29" s="1"/>
  <c r="A20182" i="29" s="1"/>
  <c r="A20183" i="29" s="1"/>
  <c r="A20184" i="29" s="1"/>
  <c r="A20185" i="29" s="1"/>
  <c r="A20186" i="29" s="1"/>
  <c r="A20187" i="29" s="1"/>
  <c r="A20188" i="29" s="1"/>
  <c r="A20189" i="29" s="1"/>
  <c r="A20190" i="29" s="1"/>
  <c r="A20191" i="29" s="1"/>
  <c r="A20192" i="29" s="1"/>
  <c r="A20193" i="29" s="1"/>
  <c r="A20194" i="29" s="1"/>
  <c r="A20195" i="29" s="1"/>
  <c r="A20196" i="29" s="1"/>
  <c r="A20197" i="29" s="1"/>
  <c r="A20198" i="29" s="1"/>
  <c r="A20199" i="29" s="1"/>
  <c r="A20200" i="29" s="1"/>
  <c r="A20201" i="29" s="1"/>
  <c r="A20202" i="29" s="1"/>
  <c r="A20203" i="29" s="1"/>
  <c r="A20204" i="29" s="1"/>
  <c r="A20205" i="29" s="1"/>
  <c r="A20206" i="29" s="1"/>
  <c r="A20207" i="29" s="1"/>
  <c r="A20208" i="29" s="1"/>
  <c r="A20209" i="29" s="1"/>
  <c r="A20210" i="29" s="1"/>
  <c r="A20211" i="29" s="1"/>
  <c r="A20212" i="29" s="1"/>
  <c r="A20213" i="29" s="1"/>
  <c r="A20214" i="29" s="1"/>
  <c r="A20215" i="29" s="1"/>
  <c r="A20216" i="29" s="1"/>
  <c r="A20217" i="29" s="1"/>
  <c r="A20218" i="29" s="1"/>
  <c r="A20219" i="29" s="1"/>
  <c r="A20220" i="29" s="1"/>
  <c r="A20221" i="29" s="1"/>
  <c r="A20222" i="29" s="1"/>
  <c r="A20223" i="29" s="1"/>
  <c r="A20224" i="29" s="1"/>
  <c r="A20225" i="29" s="1"/>
  <c r="A20226" i="29" s="1"/>
  <c r="A20227" i="29" s="1"/>
  <c r="A20228" i="29" s="1"/>
  <c r="A20229" i="29" s="1"/>
  <c r="A20230" i="29" s="1"/>
  <c r="A20231" i="29" s="1"/>
  <c r="A20232" i="29" s="1"/>
  <c r="A20233" i="29" s="1"/>
  <c r="A20234" i="29" s="1"/>
  <c r="A20235" i="29" s="1"/>
  <c r="A20236" i="29" s="1"/>
  <c r="A20237" i="29" s="1"/>
  <c r="A20238" i="29" s="1"/>
  <c r="A20239" i="29" s="1"/>
  <c r="A20240" i="29" s="1"/>
  <c r="A20241" i="29" s="1"/>
  <c r="A20242" i="29" s="1"/>
  <c r="A20243" i="29" s="1"/>
  <c r="A20244" i="29" s="1"/>
  <c r="A20245" i="29" s="1"/>
  <c r="A20246" i="29" s="1"/>
  <c r="A20247" i="29" s="1"/>
  <c r="A20248" i="29" s="1"/>
  <c r="A20249" i="29" s="1"/>
  <c r="A20250" i="29" s="1"/>
  <c r="A20251" i="29" s="1"/>
  <c r="A20252" i="29" s="1"/>
  <c r="A20253" i="29" s="1"/>
  <c r="A20254" i="29" s="1"/>
  <c r="A20255" i="29" s="1"/>
  <c r="A20256" i="29" s="1"/>
  <c r="A20257" i="29" s="1"/>
  <c r="A20258" i="29" s="1"/>
  <c r="A20259" i="29" s="1"/>
  <c r="A20260" i="29" s="1"/>
  <c r="A20261" i="29" s="1"/>
  <c r="A20262" i="29" s="1"/>
  <c r="A20263" i="29" s="1"/>
  <c r="A20264" i="29" s="1"/>
  <c r="A20265" i="29" s="1"/>
  <c r="A20266" i="29" s="1"/>
  <c r="A20267" i="29" s="1"/>
  <c r="A20268" i="29" s="1"/>
  <c r="A20269" i="29" s="1"/>
  <c r="A20270" i="29" s="1"/>
  <c r="A20271" i="29" s="1"/>
  <c r="A20272" i="29" s="1"/>
  <c r="A20273" i="29" s="1"/>
  <c r="A20274" i="29" s="1"/>
  <c r="A20275" i="29" s="1"/>
  <c r="A20276" i="29" s="1"/>
  <c r="A20277" i="29" s="1"/>
  <c r="A20278" i="29" s="1"/>
  <c r="A20279" i="29" s="1"/>
  <c r="A20280" i="29" s="1"/>
  <c r="A20281" i="29" s="1"/>
  <c r="A20282" i="29" s="1"/>
  <c r="A20283" i="29" s="1"/>
  <c r="A20284" i="29" s="1"/>
  <c r="A20285" i="29" s="1"/>
  <c r="A20286" i="29" s="1"/>
  <c r="A20287" i="29" s="1"/>
  <c r="A20288" i="29" s="1"/>
  <c r="A20289" i="29" s="1"/>
  <c r="A20290" i="29" s="1"/>
  <c r="A20291" i="29" s="1"/>
  <c r="A20292" i="29" s="1"/>
  <c r="A20293" i="29" s="1"/>
  <c r="A20294" i="29" s="1"/>
  <c r="A20295" i="29" s="1"/>
  <c r="A20296" i="29" s="1"/>
  <c r="A20297" i="29" s="1"/>
  <c r="A20298" i="29" s="1"/>
  <c r="A20299" i="29" s="1"/>
  <c r="A20300" i="29" s="1"/>
  <c r="A20301" i="29" s="1"/>
  <c r="A20302" i="29" s="1"/>
  <c r="A20303" i="29" s="1"/>
  <c r="A20304" i="29" s="1"/>
  <c r="A20305" i="29" s="1"/>
  <c r="A20306" i="29" s="1"/>
  <c r="A20307" i="29" s="1"/>
  <c r="A20308" i="29" s="1"/>
  <c r="A20309" i="29" s="1"/>
  <c r="A20310" i="29" s="1"/>
  <c r="A20311" i="29" s="1"/>
  <c r="A20312" i="29" s="1"/>
  <c r="A20313" i="29" s="1"/>
  <c r="A20314" i="29" s="1"/>
  <c r="A20315" i="29" s="1"/>
  <c r="A20316" i="29" s="1"/>
  <c r="A20317" i="29" s="1"/>
  <c r="A20318" i="29" s="1"/>
  <c r="A20319" i="29" s="1"/>
  <c r="A20320" i="29" s="1"/>
  <c r="A20321" i="29" s="1"/>
  <c r="A20322" i="29" s="1"/>
  <c r="A20323" i="29" s="1"/>
  <c r="A20324" i="29" s="1"/>
  <c r="A20325" i="29" s="1"/>
  <c r="A20326" i="29" s="1"/>
  <c r="A20327" i="29" s="1"/>
  <c r="A20328" i="29" s="1"/>
  <c r="A20329" i="29" s="1"/>
  <c r="A20330" i="29" s="1"/>
  <c r="A20331" i="29" s="1"/>
  <c r="A20332" i="29" s="1"/>
  <c r="A20333" i="29" s="1"/>
  <c r="A20334" i="29" s="1"/>
  <c r="A20335" i="29" s="1"/>
  <c r="A20336" i="29" s="1"/>
  <c r="A20337" i="29" s="1"/>
  <c r="A20338" i="29" s="1"/>
  <c r="A20339" i="29" s="1"/>
  <c r="A20340" i="29" s="1"/>
  <c r="A20341" i="29" s="1"/>
  <c r="A20342" i="29" s="1"/>
  <c r="A20343" i="29" s="1"/>
  <c r="A20344" i="29" s="1"/>
  <c r="A20345" i="29" s="1"/>
  <c r="A20346" i="29" s="1"/>
  <c r="A20347" i="29" s="1"/>
  <c r="A20348" i="29" s="1"/>
  <c r="A20349" i="29" s="1"/>
  <c r="A20350" i="29" s="1"/>
  <c r="A20351" i="29" s="1"/>
  <c r="A20352" i="29" s="1"/>
  <c r="A20353" i="29" s="1"/>
  <c r="A20354" i="29" s="1"/>
  <c r="A20355" i="29" s="1"/>
  <c r="A20356" i="29" s="1"/>
  <c r="A20357" i="29" s="1"/>
  <c r="A20358" i="29" s="1"/>
  <c r="A20359" i="29" s="1"/>
  <c r="A20360" i="29" s="1"/>
  <c r="A20361" i="29" s="1"/>
  <c r="A20362" i="29" s="1"/>
  <c r="A20363" i="29" s="1"/>
  <c r="A20364" i="29" s="1"/>
  <c r="A20365" i="29" s="1"/>
  <c r="A20366" i="29" s="1"/>
  <c r="A20367" i="29" s="1"/>
  <c r="A20368" i="29" s="1"/>
  <c r="A20369" i="29" s="1"/>
  <c r="A20370" i="29" s="1"/>
  <c r="A20371" i="29" s="1"/>
  <c r="A20372" i="29" s="1"/>
  <c r="A20373" i="29" s="1"/>
  <c r="A20374" i="29" s="1"/>
  <c r="A20375" i="29" s="1"/>
  <c r="A20376" i="29" s="1"/>
  <c r="A20377" i="29" s="1"/>
  <c r="A20378" i="29" s="1"/>
  <c r="A20379" i="29" s="1"/>
  <c r="A20380" i="29" s="1"/>
  <c r="A20381" i="29" s="1"/>
  <c r="A20382" i="29" s="1"/>
  <c r="A20383" i="29" s="1"/>
  <c r="A20384" i="29" s="1"/>
  <c r="A20385" i="29" s="1"/>
  <c r="A20386" i="29" s="1"/>
  <c r="A20387" i="29" s="1"/>
  <c r="A20388" i="29" s="1"/>
  <c r="A20389" i="29" s="1"/>
  <c r="A20390" i="29" s="1"/>
  <c r="A20391" i="29" s="1"/>
  <c r="A20392" i="29" s="1"/>
  <c r="A20393" i="29" s="1"/>
  <c r="A20394" i="29" s="1"/>
  <c r="A20395" i="29" s="1"/>
  <c r="A20396" i="29" s="1"/>
  <c r="A20397" i="29" s="1"/>
  <c r="A20398" i="29" s="1"/>
  <c r="A20399" i="29" s="1"/>
  <c r="A20400" i="29" s="1"/>
  <c r="A20401" i="29" s="1"/>
  <c r="A20402" i="29" s="1"/>
  <c r="A20403" i="29" s="1"/>
  <c r="A20404" i="29" s="1"/>
  <c r="A20405" i="29" s="1"/>
  <c r="A20406" i="29" s="1"/>
  <c r="A20407" i="29" s="1"/>
  <c r="A20408" i="29" s="1"/>
  <c r="A20409" i="29" s="1"/>
  <c r="A20410" i="29" s="1"/>
  <c r="A20411" i="29" s="1"/>
  <c r="A20412" i="29" s="1"/>
  <c r="A20413" i="29" s="1"/>
  <c r="A20414" i="29" s="1"/>
  <c r="A20415" i="29" s="1"/>
  <c r="A20416" i="29" s="1"/>
  <c r="A20417" i="29" s="1"/>
  <c r="A20418" i="29" s="1"/>
  <c r="A20419" i="29" s="1"/>
  <c r="A20420" i="29" s="1"/>
  <c r="A20421" i="29" s="1"/>
  <c r="A20422" i="29" s="1"/>
  <c r="A20423" i="29" s="1"/>
  <c r="A20424" i="29" s="1"/>
  <c r="A20425" i="29" s="1"/>
  <c r="A20426" i="29" s="1"/>
  <c r="A20427" i="29" s="1"/>
  <c r="A20428" i="29" s="1"/>
  <c r="A20429" i="29" s="1"/>
  <c r="A20430" i="29" s="1"/>
  <c r="A20431" i="29" s="1"/>
  <c r="A20432" i="29" s="1"/>
  <c r="A20433" i="29" s="1"/>
  <c r="A20434" i="29" s="1"/>
  <c r="A20435" i="29" s="1"/>
  <c r="A20436" i="29" s="1"/>
  <c r="A20437" i="29" s="1"/>
  <c r="A20438" i="29" s="1"/>
  <c r="A20439" i="29" s="1"/>
  <c r="A20440" i="29" s="1"/>
  <c r="A20441" i="29" s="1"/>
  <c r="A20442" i="29" s="1"/>
  <c r="A20443" i="29" s="1"/>
  <c r="A20444" i="29" s="1"/>
  <c r="A20445" i="29" s="1"/>
  <c r="A20446" i="29" s="1"/>
  <c r="A20447" i="29" s="1"/>
  <c r="A20448" i="29" s="1"/>
  <c r="A20449" i="29" s="1"/>
  <c r="A20450" i="29" s="1"/>
  <c r="A20451" i="29" s="1"/>
  <c r="A20452" i="29" s="1"/>
  <c r="A20453" i="29" s="1"/>
  <c r="A20454" i="29" s="1"/>
  <c r="A20455" i="29" s="1"/>
  <c r="A20456" i="29" s="1"/>
  <c r="A20457" i="29" s="1"/>
  <c r="A20458" i="29" s="1"/>
  <c r="A20459" i="29" s="1"/>
  <c r="A20460" i="29" s="1"/>
  <c r="A20461" i="29" s="1"/>
  <c r="A20462" i="29" s="1"/>
  <c r="A20463" i="29" s="1"/>
  <c r="A20464" i="29" s="1"/>
  <c r="A20465" i="29" s="1"/>
  <c r="A20466" i="29" s="1"/>
  <c r="A20467" i="29" s="1"/>
  <c r="A20468" i="29" s="1"/>
  <c r="A20469" i="29" s="1"/>
  <c r="A20470" i="29" s="1"/>
  <c r="A20471" i="29" s="1"/>
  <c r="A20472" i="29" s="1"/>
  <c r="A20473" i="29" s="1"/>
  <c r="A20474" i="29" s="1"/>
  <c r="A20475" i="29" s="1"/>
  <c r="A20476" i="29" s="1"/>
  <c r="A20477" i="29" s="1"/>
  <c r="A20478" i="29" s="1"/>
  <c r="A20479" i="29" s="1"/>
  <c r="A20480" i="29" s="1"/>
  <c r="A20481" i="29" s="1"/>
  <c r="A20482" i="29" s="1"/>
  <c r="A20483" i="29" s="1"/>
  <c r="A20484" i="29" s="1"/>
  <c r="A20485" i="29" s="1"/>
  <c r="A20486" i="29" s="1"/>
  <c r="A20487" i="29" s="1"/>
  <c r="A20488" i="29" s="1"/>
  <c r="A20489" i="29" s="1"/>
  <c r="A20490" i="29" s="1"/>
  <c r="A20491" i="29" s="1"/>
  <c r="A20492" i="29" s="1"/>
  <c r="A20493" i="29" s="1"/>
  <c r="A20494" i="29" s="1"/>
  <c r="A20495" i="29" s="1"/>
  <c r="A20496" i="29" s="1"/>
  <c r="A20497" i="29" s="1"/>
  <c r="A20498" i="29" s="1"/>
  <c r="A20499" i="29" s="1"/>
  <c r="A20500" i="29" s="1"/>
  <c r="A20501" i="29" s="1"/>
  <c r="A20502" i="29" s="1"/>
  <c r="A20503" i="29" s="1"/>
  <c r="A20504" i="29" s="1"/>
  <c r="A20505" i="29" s="1"/>
  <c r="A20506" i="29" s="1"/>
  <c r="A20507" i="29" s="1"/>
  <c r="A20508" i="29" s="1"/>
  <c r="A20509" i="29" s="1"/>
  <c r="A20510" i="29" s="1"/>
  <c r="A20511" i="29" s="1"/>
  <c r="A20512" i="29" s="1"/>
  <c r="A20513" i="29" s="1"/>
  <c r="A20514" i="29" s="1"/>
  <c r="A20515" i="29" s="1"/>
  <c r="A20516" i="29" s="1"/>
  <c r="A20517" i="29" s="1"/>
  <c r="A20518" i="29" s="1"/>
  <c r="A20519" i="29" s="1"/>
  <c r="A20520" i="29" s="1"/>
  <c r="A20521" i="29" s="1"/>
  <c r="A20522" i="29" s="1"/>
  <c r="A20523" i="29" s="1"/>
  <c r="A20524" i="29" s="1"/>
  <c r="A20525" i="29" s="1"/>
  <c r="A20526" i="29" s="1"/>
  <c r="A20527" i="29" s="1"/>
  <c r="A20528" i="29" s="1"/>
  <c r="A20529" i="29" s="1"/>
  <c r="A20530" i="29" s="1"/>
  <c r="A20531" i="29" s="1"/>
  <c r="A20532" i="29" s="1"/>
  <c r="A20533" i="29" s="1"/>
  <c r="A20534" i="29" s="1"/>
  <c r="A20535" i="29" s="1"/>
  <c r="A20536" i="29" s="1"/>
  <c r="A20537" i="29" s="1"/>
  <c r="A20538" i="29" s="1"/>
  <c r="A20539" i="29" s="1"/>
  <c r="A20540" i="29" s="1"/>
  <c r="A20541" i="29" s="1"/>
  <c r="A20542" i="29" s="1"/>
  <c r="A20543" i="29" s="1"/>
  <c r="A20544" i="29" s="1"/>
  <c r="A20545" i="29" s="1"/>
  <c r="A20546" i="29" s="1"/>
  <c r="A20547" i="29" s="1"/>
  <c r="A20548" i="29" s="1"/>
  <c r="A20549" i="29" s="1"/>
  <c r="A20550" i="29" s="1"/>
  <c r="A20551" i="29" s="1"/>
  <c r="A20552" i="29" s="1"/>
  <c r="A20553" i="29" s="1"/>
  <c r="A20554" i="29" s="1"/>
  <c r="A20555" i="29" s="1"/>
  <c r="A20556" i="29" s="1"/>
  <c r="A20557" i="29" s="1"/>
  <c r="A20558" i="29" s="1"/>
  <c r="A20559" i="29" s="1"/>
  <c r="A20560" i="29" s="1"/>
  <c r="A20561" i="29" s="1"/>
  <c r="A20562" i="29" s="1"/>
  <c r="A20563" i="29" s="1"/>
  <c r="A20564" i="29" s="1"/>
  <c r="A20565" i="29" s="1"/>
  <c r="A20566" i="29" s="1"/>
  <c r="A20567" i="29" s="1"/>
  <c r="A20568" i="29" s="1"/>
  <c r="A20569" i="29" s="1"/>
  <c r="A20570" i="29" s="1"/>
  <c r="A20571" i="29" s="1"/>
  <c r="A20572" i="29" s="1"/>
  <c r="A20573" i="29" s="1"/>
  <c r="A20574" i="29" s="1"/>
  <c r="A20575" i="29" s="1"/>
  <c r="A20576" i="29" s="1"/>
  <c r="A20577" i="29" s="1"/>
  <c r="A20578" i="29" s="1"/>
  <c r="A20579" i="29" s="1"/>
  <c r="A20580" i="29" s="1"/>
  <c r="A20581" i="29" s="1"/>
  <c r="A20582" i="29" s="1"/>
  <c r="A20583" i="29" s="1"/>
  <c r="A20584" i="29" s="1"/>
  <c r="A20585" i="29" s="1"/>
  <c r="A20586" i="29" s="1"/>
  <c r="A20587" i="29" s="1"/>
  <c r="A20588" i="29" s="1"/>
  <c r="A20589" i="29" s="1"/>
  <c r="A20590" i="29" s="1"/>
  <c r="A20591" i="29" s="1"/>
  <c r="A20592" i="29" s="1"/>
  <c r="A20593" i="29" s="1"/>
  <c r="A20594" i="29" s="1"/>
  <c r="A20595" i="29" s="1"/>
  <c r="A20596" i="29" s="1"/>
  <c r="A20597" i="29" s="1"/>
  <c r="A20598" i="29" s="1"/>
  <c r="A20599" i="29" s="1"/>
  <c r="A20600" i="29" s="1"/>
  <c r="A20601" i="29" s="1"/>
  <c r="A20602" i="29" s="1"/>
  <c r="A20603" i="29" s="1"/>
  <c r="A20604" i="29" s="1"/>
  <c r="A20605" i="29" s="1"/>
  <c r="A20606" i="29" s="1"/>
  <c r="A20607" i="29" s="1"/>
  <c r="A20608" i="29" s="1"/>
  <c r="A20609" i="29" s="1"/>
  <c r="A20610" i="29" s="1"/>
  <c r="A20611" i="29" s="1"/>
  <c r="A20612" i="29" s="1"/>
  <c r="A20613" i="29" s="1"/>
  <c r="A20614" i="29" s="1"/>
  <c r="A20615" i="29" s="1"/>
  <c r="A20616" i="29" s="1"/>
  <c r="A20617" i="29" s="1"/>
  <c r="A20618" i="29" s="1"/>
  <c r="A20619" i="29" s="1"/>
  <c r="A20620" i="29" s="1"/>
  <c r="A20621" i="29" s="1"/>
  <c r="A20622" i="29" s="1"/>
  <c r="A20623" i="29" s="1"/>
  <c r="A20624" i="29" s="1"/>
  <c r="A20625" i="29" s="1"/>
  <c r="A20626" i="29" s="1"/>
  <c r="A20627" i="29" s="1"/>
  <c r="A20628" i="29" s="1"/>
  <c r="A20629" i="29" s="1"/>
  <c r="A20630" i="29" s="1"/>
  <c r="A20631" i="29" s="1"/>
  <c r="A20632" i="29" s="1"/>
  <c r="A20633" i="29" s="1"/>
  <c r="A20634" i="29" s="1"/>
  <c r="A20635" i="29" s="1"/>
  <c r="A20636" i="29" s="1"/>
  <c r="A20637" i="29" s="1"/>
  <c r="A20638" i="29" s="1"/>
  <c r="A20639" i="29" s="1"/>
  <c r="A20640" i="29" s="1"/>
  <c r="A20641" i="29" s="1"/>
  <c r="A20642" i="29" s="1"/>
  <c r="A20643" i="29" s="1"/>
  <c r="A20644" i="29" s="1"/>
  <c r="A20645" i="29" s="1"/>
  <c r="A20646" i="29" s="1"/>
  <c r="A20647" i="29" s="1"/>
  <c r="A20648" i="29" s="1"/>
  <c r="A20649" i="29" s="1"/>
  <c r="A20650" i="29" s="1"/>
  <c r="A20651" i="29" s="1"/>
  <c r="A20652" i="29" s="1"/>
  <c r="A20653" i="29" s="1"/>
  <c r="A20654" i="29" s="1"/>
  <c r="A20655" i="29" s="1"/>
  <c r="A20656" i="29" s="1"/>
  <c r="A20657" i="29" s="1"/>
  <c r="A20658" i="29" s="1"/>
  <c r="A20659" i="29" s="1"/>
  <c r="A20660" i="29" s="1"/>
  <c r="A20661" i="29" s="1"/>
  <c r="A20662" i="29" s="1"/>
  <c r="A20663" i="29" s="1"/>
  <c r="A20664" i="29" s="1"/>
  <c r="A20665" i="29" s="1"/>
  <c r="A20666" i="29" s="1"/>
  <c r="A20667" i="29" s="1"/>
  <c r="A20668" i="29" s="1"/>
  <c r="A20669" i="29" s="1"/>
  <c r="A20670" i="29" s="1"/>
  <c r="A20671" i="29" s="1"/>
  <c r="A20672" i="29" s="1"/>
  <c r="A20673" i="29" s="1"/>
  <c r="A20674" i="29" s="1"/>
  <c r="A20675" i="29" s="1"/>
  <c r="A20676" i="29" s="1"/>
  <c r="A20677" i="29" s="1"/>
  <c r="A20678" i="29" s="1"/>
  <c r="A20679" i="29" s="1"/>
  <c r="A20680" i="29" s="1"/>
  <c r="A20681" i="29" s="1"/>
  <c r="A20682" i="29" s="1"/>
  <c r="A20683" i="29" s="1"/>
  <c r="A20684" i="29" s="1"/>
  <c r="A20685" i="29" s="1"/>
  <c r="A20686" i="29" s="1"/>
  <c r="A20687" i="29" s="1"/>
  <c r="A20688" i="29" s="1"/>
  <c r="A20689" i="29" s="1"/>
  <c r="A20690" i="29" s="1"/>
  <c r="A20691" i="29" s="1"/>
  <c r="A20692" i="29" s="1"/>
  <c r="A20693" i="29" s="1"/>
  <c r="A20694" i="29" s="1"/>
  <c r="A20695" i="29" s="1"/>
  <c r="A20696" i="29" s="1"/>
  <c r="A20697" i="29" s="1"/>
  <c r="A20698" i="29" s="1"/>
  <c r="A20699" i="29" s="1"/>
  <c r="A20700" i="29" s="1"/>
  <c r="A20701" i="29" s="1"/>
  <c r="A20702" i="29" s="1"/>
  <c r="A20703" i="29" s="1"/>
  <c r="A20704" i="29" s="1"/>
  <c r="A20705" i="29" s="1"/>
  <c r="A20706" i="29" s="1"/>
  <c r="A20707" i="29" s="1"/>
  <c r="A20708" i="29" s="1"/>
  <c r="A20709" i="29" s="1"/>
  <c r="A20710" i="29" s="1"/>
  <c r="A20711" i="29" s="1"/>
  <c r="A20712" i="29" s="1"/>
  <c r="A20713" i="29" s="1"/>
  <c r="A20714" i="29" s="1"/>
  <c r="A20715" i="29" s="1"/>
  <c r="A20716" i="29" s="1"/>
  <c r="A20717" i="29" s="1"/>
  <c r="A20718" i="29" s="1"/>
  <c r="A20719" i="29" s="1"/>
  <c r="A20720" i="29" s="1"/>
  <c r="A20721" i="29" s="1"/>
  <c r="A20722" i="29" s="1"/>
  <c r="A20723" i="29" s="1"/>
  <c r="A20724" i="29" s="1"/>
  <c r="A20725" i="29" s="1"/>
  <c r="A20726" i="29" s="1"/>
  <c r="A20727" i="29" s="1"/>
  <c r="A20728" i="29" s="1"/>
  <c r="A20729" i="29" s="1"/>
  <c r="A20730" i="29" s="1"/>
  <c r="A20731" i="29" s="1"/>
  <c r="A20732" i="29" s="1"/>
  <c r="A20733" i="29" s="1"/>
  <c r="A20734" i="29" s="1"/>
  <c r="A20735" i="29" s="1"/>
  <c r="A20736" i="29" s="1"/>
  <c r="A20737" i="29" s="1"/>
  <c r="A20738" i="29" s="1"/>
  <c r="A20739" i="29" s="1"/>
  <c r="A20740" i="29" s="1"/>
  <c r="A20741" i="29" s="1"/>
  <c r="A20742" i="29" s="1"/>
  <c r="A20743" i="29" s="1"/>
  <c r="A20744" i="29" s="1"/>
  <c r="A20745" i="29" s="1"/>
  <c r="A20746" i="29" s="1"/>
  <c r="A20747" i="29" s="1"/>
  <c r="A20748" i="29" s="1"/>
  <c r="A20749" i="29" s="1"/>
  <c r="A20750" i="29" s="1"/>
  <c r="A20751" i="29" s="1"/>
  <c r="A20752" i="29" s="1"/>
  <c r="A20753" i="29" s="1"/>
  <c r="A20754" i="29" s="1"/>
  <c r="A20755" i="29" s="1"/>
  <c r="A20756" i="29" s="1"/>
  <c r="A20757" i="29" s="1"/>
  <c r="A20758" i="29" s="1"/>
  <c r="A20759" i="29" s="1"/>
  <c r="A20760" i="29" s="1"/>
  <c r="A20761" i="29" s="1"/>
  <c r="A20762" i="29" s="1"/>
  <c r="A20763" i="29" s="1"/>
  <c r="A20764" i="29" s="1"/>
  <c r="A20765" i="29" s="1"/>
  <c r="A20766" i="29" s="1"/>
  <c r="A20767" i="29" s="1"/>
  <c r="A20768" i="29" s="1"/>
  <c r="A20769" i="29" s="1"/>
  <c r="A20770" i="29" s="1"/>
  <c r="A20771" i="29" s="1"/>
  <c r="A20772" i="29" s="1"/>
  <c r="A20773" i="29" s="1"/>
  <c r="A20774" i="29" s="1"/>
  <c r="A20775" i="29" s="1"/>
  <c r="A20776" i="29" s="1"/>
  <c r="A20777" i="29" s="1"/>
  <c r="A20778" i="29" s="1"/>
  <c r="A20779" i="29" s="1"/>
  <c r="A20780" i="29" s="1"/>
  <c r="A20781" i="29" s="1"/>
  <c r="A20782" i="29" s="1"/>
  <c r="A20783" i="29" s="1"/>
  <c r="A20784" i="29" s="1"/>
  <c r="A20785" i="29" s="1"/>
  <c r="A20786" i="29" s="1"/>
  <c r="A20787" i="29" s="1"/>
  <c r="A20788" i="29" s="1"/>
  <c r="A20789" i="29" s="1"/>
  <c r="A20790" i="29" s="1"/>
  <c r="A20791" i="29" s="1"/>
  <c r="A20792" i="29" s="1"/>
  <c r="A20793" i="29" s="1"/>
  <c r="A20794" i="29" s="1"/>
  <c r="A20795" i="29" s="1"/>
  <c r="A20796" i="29" s="1"/>
  <c r="A20797" i="29" s="1"/>
  <c r="A20798" i="29" s="1"/>
  <c r="A20799" i="29" s="1"/>
  <c r="A20800" i="29" s="1"/>
  <c r="A20801" i="29" s="1"/>
  <c r="A20802" i="29" s="1"/>
  <c r="A20803" i="29" s="1"/>
  <c r="A20804" i="29" s="1"/>
  <c r="A20805" i="29" s="1"/>
  <c r="A20806" i="29" s="1"/>
  <c r="A20807" i="29" s="1"/>
  <c r="A20808" i="29" s="1"/>
  <c r="A20809" i="29" s="1"/>
  <c r="A20810" i="29" s="1"/>
  <c r="A20811" i="29" s="1"/>
  <c r="A20812" i="29" s="1"/>
  <c r="A20813" i="29" s="1"/>
  <c r="A20814" i="29" s="1"/>
  <c r="A20815" i="29" s="1"/>
  <c r="A20816" i="29" s="1"/>
  <c r="A20817" i="29" s="1"/>
  <c r="A20818" i="29" s="1"/>
  <c r="A20819" i="29" s="1"/>
  <c r="A20820" i="29" s="1"/>
  <c r="A20821" i="29" s="1"/>
  <c r="A20822" i="29" s="1"/>
  <c r="A20823" i="29" s="1"/>
  <c r="A20824" i="29" s="1"/>
  <c r="A20825" i="29" s="1"/>
  <c r="A20826" i="29" s="1"/>
  <c r="A20827" i="29" s="1"/>
  <c r="A20828" i="29" s="1"/>
  <c r="A20829" i="29" s="1"/>
  <c r="A20830" i="29" s="1"/>
  <c r="A20831" i="29" s="1"/>
  <c r="A20832" i="29" s="1"/>
  <c r="A20833" i="29" s="1"/>
  <c r="A20834" i="29" s="1"/>
  <c r="A20835" i="29" s="1"/>
  <c r="A20836" i="29" s="1"/>
  <c r="A20837" i="29" s="1"/>
  <c r="A20838" i="29" s="1"/>
  <c r="A20839" i="29" s="1"/>
  <c r="A20840" i="29" s="1"/>
  <c r="A20841" i="29" s="1"/>
  <c r="A20842" i="29" s="1"/>
  <c r="A20843" i="29" s="1"/>
  <c r="A20844" i="29" s="1"/>
  <c r="A20845" i="29" s="1"/>
  <c r="A20846" i="29" s="1"/>
  <c r="A20847" i="29" s="1"/>
  <c r="A20848" i="29" s="1"/>
  <c r="A20849" i="29" s="1"/>
  <c r="A20850" i="29" s="1"/>
  <c r="A20851" i="29" s="1"/>
  <c r="A20852" i="29" s="1"/>
  <c r="A20853" i="29" s="1"/>
  <c r="A20854" i="29" s="1"/>
  <c r="A20855" i="29" s="1"/>
  <c r="A20856" i="29" s="1"/>
  <c r="A20857" i="29" s="1"/>
  <c r="A20858" i="29" s="1"/>
  <c r="A20859" i="29" s="1"/>
  <c r="A20860" i="29" s="1"/>
  <c r="A20861" i="29" s="1"/>
  <c r="A20862" i="29" s="1"/>
  <c r="A20863" i="29" s="1"/>
  <c r="A20864" i="29" s="1"/>
  <c r="A20865" i="29" s="1"/>
  <c r="A20866" i="29" s="1"/>
  <c r="A20867" i="29" s="1"/>
  <c r="A20868" i="29" s="1"/>
  <c r="A20869" i="29" s="1"/>
  <c r="A20870" i="29" s="1"/>
  <c r="A20871" i="29" s="1"/>
  <c r="A20872" i="29" s="1"/>
  <c r="A20873" i="29" s="1"/>
  <c r="A20874" i="29" s="1"/>
  <c r="A20875" i="29" s="1"/>
  <c r="A20876" i="29" s="1"/>
  <c r="A20877" i="29" s="1"/>
  <c r="A20878" i="29" s="1"/>
  <c r="A20879" i="29" s="1"/>
  <c r="A20880" i="29" s="1"/>
  <c r="A20881" i="29" s="1"/>
  <c r="A20882" i="29" s="1"/>
  <c r="A20883" i="29" s="1"/>
  <c r="A20884" i="29" s="1"/>
  <c r="A20885" i="29" s="1"/>
  <c r="A20886" i="29" s="1"/>
  <c r="A20887" i="29" s="1"/>
  <c r="A20888" i="29" s="1"/>
  <c r="A20889" i="29" s="1"/>
  <c r="A20890" i="29" s="1"/>
  <c r="A20891" i="29" s="1"/>
  <c r="A20892" i="29" s="1"/>
  <c r="A20893" i="29" s="1"/>
  <c r="A20894" i="29" s="1"/>
  <c r="A20895" i="29" s="1"/>
  <c r="A20896" i="29" s="1"/>
  <c r="A20897" i="29" s="1"/>
  <c r="A20898" i="29" s="1"/>
  <c r="A20899" i="29" s="1"/>
  <c r="A20900" i="29" s="1"/>
  <c r="A20901" i="29" s="1"/>
  <c r="A20902" i="29" s="1"/>
  <c r="A20903" i="29" s="1"/>
  <c r="A20904" i="29" s="1"/>
  <c r="A20905" i="29" s="1"/>
  <c r="A20906" i="29" s="1"/>
  <c r="A20907" i="29" s="1"/>
  <c r="A20908" i="29" s="1"/>
  <c r="A20909" i="29" s="1"/>
  <c r="A20910" i="29" s="1"/>
  <c r="A20911" i="29" s="1"/>
  <c r="A20912" i="29" s="1"/>
  <c r="A20913" i="29" s="1"/>
  <c r="A20914" i="29" s="1"/>
  <c r="A20915" i="29" s="1"/>
  <c r="A20916" i="29" s="1"/>
  <c r="A20917" i="29" s="1"/>
  <c r="A20918" i="29" s="1"/>
  <c r="A20919" i="29" s="1"/>
  <c r="A20920" i="29" s="1"/>
  <c r="A20921" i="29" s="1"/>
  <c r="A20922" i="29" s="1"/>
  <c r="A20923" i="29" s="1"/>
  <c r="A20924" i="29" s="1"/>
  <c r="A20925" i="29" s="1"/>
  <c r="A20926" i="29" s="1"/>
  <c r="A20927" i="29" s="1"/>
  <c r="A20928" i="29" s="1"/>
  <c r="A20929" i="29" s="1"/>
  <c r="A20930" i="29" s="1"/>
  <c r="A20931" i="29" s="1"/>
  <c r="A20932" i="29" s="1"/>
  <c r="A20933" i="29" s="1"/>
  <c r="A20934" i="29" s="1"/>
  <c r="A20935" i="29" s="1"/>
  <c r="A20936" i="29" s="1"/>
  <c r="A20937" i="29" s="1"/>
  <c r="A20938" i="29" s="1"/>
  <c r="A20939" i="29" s="1"/>
  <c r="A20940" i="29" s="1"/>
  <c r="A20941" i="29" s="1"/>
  <c r="A20942" i="29" s="1"/>
  <c r="A20943" i="29" s="1"/>
  <c r="A20944" i="29" s="1"/>
  <c r="A20945" i="29" s="1"/>
  <c r="A20946" i="29" s="1"/>
  <c r="A20947" i="29" s="1"/>
  <c r="A20948" i="29" s="1"/>
  <c r="A20949" i="29" s="1"/>
  <c r="A20950" i="29" s="1"/>
  <c r="A20951" i="29" s="1"/>
  <c r="A20952" i="29" s="1"/>
  <c r="A20953" i="29" s="1"/>
  <c r="A20954" i="29" s="1"/>
  <c r="A20955" i="29" s="1"/>
  <c r="A20956" i="29" s="1"/>
  <c r="A20957" i="29" s="1"/>
  <c r="A20958" i="29" s="1"/>
  <c r="A20959" i="29" s="1"/>
  <c r="A20960" i="29" s="1"/>
  <c r="A20961" i="29" s="1"/>
  <c r="A20962" i="29" s="1"/>
  <c r="A20963" i="29" s="1"/>
  <c r="A20964" i="29" s="1"/>
  <c r="A20965" i="29" s="1"/>
  <c r="A20966" i="29" s="1"/>
  <c r="A20967" i="29" s="1"/>
  <c r="A20968" i="29" s="1"/>
  <c r="A20969" i="29" s="1"/>
  <c r="A20970" i="29" s="1"/>
  <c r="A20971" i="29" s="1"/>
  <c r="A20972" i="29" s="1"/>
  <c r="A20973" i="29" s="1"/>
  <c r="A20974" i="29" s="1"/>
  <c r="A20975" i="29" s="1"/>
  <c r="A20976" i="29" s="1"/>
  <c r="A20977" i="29" s="1"/>
  <c r="A20978" i="29" s="1"/>
  <c r="A20979" i="29" s="1"/>
  <c r="A20980" i="29" s="1"/>
  <c r="A20981" i="29" s="1"/>
  <c r="A20982" i="29" s="1"/>
  <c r="A20983" i="29" s="1"/>
  <c r="A20984" i="29" s="1"/>
  <c r="A20985" i="29" s="1"/>
  <c r="A20986" i="29" s="1"/>
  <c r="A20987" i="29" s="1"/>
  <c r="A20988" i="29" s="1"/>
  <c r="A20989" i="29" s="1"/>
  <c r="A20990" i="29" s="1"/>
  <c r="A20991" i="29" s="1"/>
  <c r="A20992" i="29" s="1"/>
  <c r="A20993" i="29" s="1"/>
  <c r="A20994" i="29" s="1"/>
  <c r="A20995" i="29" s="1"/>
  <c r="A20996" i="29" s="1"/>
  <c r="A20997" i="29" s="1"/>
  <c r="A20998" i="29" s="1"/>
  <c r="A20999" i="29" s="1"/>
  <c r="A21000" i="29" s="1"/>
  <c r="A21001" i="29" s="1"/>
  <c r="A21002" i="29" s="1"/>
  <c r="A21003" i="29" s="1"/>
  <c r="A21004" i="29" s="1"/>
  <c r="A21005" i="29" s="1"/>
  <c r="A21006" i="29" s="1"/>
  <c r="A21007" i="29" s="1"/>
  <c r="A21008" i="29" s="1"/>
  <c r="A21009" i="29" s="1"/>
  <c r="A21010" i="29" s="1"/>
  <c r="A21011" i="29" s="1"/>
  <c r="A21012" i="29" s="1"/>
  <c r="A21013" i="29" s="1"/>
  <c r="A21014" i="29" s="1"/>
  <c r="A21015" i="29" s="1"/>
  <c r="A21016" i="29" s="1"/>
  <c r="A21017" i="29" s="1"/>
  <c r="A21018" i="29" s="1"/>
  <c r="A21019" i="29" s="1"/>
  <c r="A21020" i="29" s="1"/>
  <c r="A21021" i="29" s="1"/>
  <c r="A21022" i="29" s="1"/>
  <c r="A21023" i="29" s="1"/>
  <c r="A21024" i="29" s="1"/>
  <c r="A21025" i="29" s="1"/>
  <c r="A21026" i="29" s="1"/>
  <c r="A21027" i="29" s="1"/>
  <c r="A21028" i="29" s="1"/>
  <c r="A21029" i="29" s="1"/>
  <c r="A21030" i="29" s="1"/>
  <c r="A21031" i="29" s="1"/>
  <c r="A21032" i="29" s="1"/>
  <c r="A21033" i="29" s="1"/>
  <c r="A21034" i="29" s="1"/>
  <c r="A21035" i="29" s="1"/>
  <c r="A21036" i="29" s="1"/>
  <c r="A21037" i="29" s="1"/>
  <c r="A21038" i="29" s="1"/>
  <c r="A21039" i="29" s="1"/>
  <c r="A21040" i="29" s="1"/>
  <c r="A21041" i="29" s="1"/>
  <c r="A21042" i="29" s="1"/>
  <c r="A21043" i="29" s="1"/>
  <c r="A21044" i="29" s="1"/>
  <c r="A21045" i="29" s="1"/>
  <c r="A21046" i="29" s="1"/>
  <c r="A21047" i="29" s="1"/>
  <c r="A21048" i="29" s="1"/>
  <c r="A21049" i="29" s="1"/>
  <c r="A21050" i="29" s="1"/>
  <c r="A21051" i="29" s="1"/>
  <c r="A21052" i="29" s="1"/>
  <c r="A21053" i="29" s="1"/>
  <c r="A21054" i="29" s="1"/>
  <c r="A21055" i="29" s="1"/>
  <c r="A21056" i="29" s="1"/>
  <c r="A21057" i="29" s="1"/>
  <c r="A21058" i="29" s="1"/>
  <c r="A21059" i="29" s="1"/>
  <c r="A21060" i="29" s="1"/>
  <c r="A21061" i="29" s="1"/>
  <c r="A21062" i="29" s="1"/>
  <c r="A21063" i="29" s="1"/>
  <c r="A21064" i="29" s="1"/>
  <c r="A21065" i="29" s="1"/>
  <c r="A21066" i="29" s="1"/>
  <c r="A21067" i="29" s="1"/>
  <c r="A21068" i="29" s="1"/>
  <c r="A21069" i="29" s="1"/>
  <c r="A21070" i="29" s="1"/>
  <c r="A21071" i="29" s="1"/>
  <c r="A21072" i="29" s="1"/>
  <c r="A21073" i="29" s="1"/>
  <c r="A21074" i="29" s="1"/>
  <c r="A21075" i="29" s="1"/>
  <c r="A21076" i="29" s="1"/>
  <c r="A21077" i="29" s="1"/>
  <c r="A21078" i="29" s="1"/>
  <c r="A21079" i="29" s="1"/>
  <c r="A21080" i="29" s="1"/>
  <c r="A21081" i="29" s="1"/>
  <c r="A21082" i="29" s="1"/>
  <c r="A21083" i="29" s="1"/>
  <c r="A21084" i="29" s="1"/>
  <c r="A21085" i="29" s="1"/>
  <c r="A21086" i="29" s="1"/>
  <c r="A21087" i="29" s="1"/>
  <c r="A21088" i="29" s="1"/>
  <c r="A21089" i="29" s="1"/>
  <c r="A21090" i="29" s="1"/>
  <c r="A21091" i="29" s="1"/>
  <c r="A21092" i="29" s="1"/>
  <c r="A21093" i="29" s="1"/>
  <c r="A21094" i="29" s="1"/>
  <c r="A21095" i="29" s="1"/>
  <c r="A21096" i="29" s="1"/>
  <c r="A21097" i="29" s="1"/>
  <c r="A21098" i="29" s="1"/>
  <c r="A21099" i="29" s="1"/>
  <c r="A21100" i="29" s="1"/>
  <c r="A21101" i="29" s="1"/>
  <c r="A21102" i="29" s="1"/>
  <c r="A21103" i="29" s="1"/>
  <c r="A21104" i="29" s="1"/>
  <c r="A21105" i="29" s="1"/>
  <c r="A21106" i="29" s="1"/>
  <c r="A21107" i="29" s="1"/>
  <c r="A21108" i="29" s="1"/>
  <c r="A21109" i="29" s="1"/>
  <c r="A21110" i="29" s="1"/>
  <c r="A21111" i="29" s="1"/>
  <c r="A21112" i="29" s="1"/>
  <c r="A21113" i="29" s="1"/>
  <c r="A21114" i="29" s="1"/>
  <c r="A21115" i="29" s="1"/>
  <c r="A21116" i="29" s="1"/>
  <c r="A21117" i="29" s="1"/>
  <c r="A21118" i="29" s="1"/>
  <c r="A21119" i="29" s="1"/>
  <c r="A21120" i="29" s="1"/>
  <c r="A21121" i="29" s="1"/>
  <c r="A21122" i="29" s="1"/>
  <c r="A21123" i="29" s="1"/>
  <c r="A21124" i="29" s="1"/>
  <c r="A21125" i="29" s="1"/>
  <c r="A21126" i="29" s="1"/>
  <c r="A21127" i="29" s="1"/>
  <c r="A21128" i="29" s="1"/>
  <c r="A21129" i="29" s="1"/>
  <c r="A21130" i="29" s="1"/>
  <c r="A21131" i="29" s="1"/>
  <c r="A21132" i="29" s="1"/>
  <c r="A21133" i="29" s="1"/>
  <c r="A21134" i="29" s="1"/>
  <c r="A21135" i="29" s="1"/>
  <c r="A21136" i="29" s="1"/>
  <c r="A21137" i="29" s="1"/>
  <c r="A21138" i="29" s="1"/>
  <c r="A21139" i="29" s="1"/>
  <c r="A21140" i="29" s="1"/>
  <c r="A21141" i="29" s="1"/>
  <c r="A21142" i="29" s="1"/>
  <c r="A21143" i="29" s="1"/>
  <c r="A21144" i="29" s="1"/>
  <c r="A21145" i="29" s="1"/>
  <c r="A21146" i="29" s="1"/>
  <c r="A21147" i="29" s="1"/>
  <c r="A21148" i="29" s="1"/>
  <c r="A21149" i="29" s="1"/>
  <c r="A21150" i="29" s="1"/>
  <c r="A21151" i="29" s="1"/>
  <c r="A21152" i="29" s="1"/>
  <c r="A21153" i="29" s="1"/>
  <c r="A21154" i="29" s="1"/>
  <c r="A21155" i="29" s="1"/>
  <c r="A21156" i="29" s="1"/>
  <c r="A21157" i="29" s="1"/>
  <c r="A21158" i="29" s="1"/>
  <c r="A21159" i="29" s="1"/>
  <c r="A21160" i="29" s="1"/>
  <c r="A21161" i="29" s="1"/>
  <c r="A21162" i="29" s="1"/>
  <c r="A21163" i="29" s="1"/>
  <c r="A21164" i="29" s="1"/>
  <c r="A21165" i="29" s="1"/>
  <c r="A21166" i="29" s="1"/>
  <c r="A21167" i="29" s="1"/>
  <c r="A21168" i="29" s="1"/>
  <c r="A21169" i="29" s="1"/>
  <c r="A21170" i="29" s="1"/>
  <c r="A21171" i="29" s="1"/>
  <c r="A21172" i="29" s="1"/>
  <c r="A21173" i="29" s="1"/>
  <c r="A21174" i="29" s="1"/>
  <c r="A21175" i="29" s="1"/>
  <c r="A21176" i="29" s="1"/>
  <c r="A21177" i="29" s="1"/>
  <c r="A21178" i="29" s="1"/>
  <c r="A21179" i="29" s="1"/>
  <c r="A21180" i="29" s="1"/>
  <c r="A21181" i="29" s="1"/>
  <c r="A21182" i="29" s="1"/>
  <c r="A21183" i="29" s="1"/>
  <c r="A21184" i="29" s="1"/>
  <c r="A21185" i="29" s="1"/>
  <c r="A21186" i="29" s="1"/>
  <c r="A21187" i="29" s="1"/>
  <c r="A21188" i="29" s="1"/>
  <c r="A21189" i="29" s="1"/>
  <c r="A21190" i="29" s="1"/>
  <c r="A21191" i="29" s="1"/>
  <c r="A21192" i="29" s="1"/>
  <c r="A21193" i="29" s="1"/>
  <c r="A21194" i="29" s="1"/>
  <c r="A21195" i="29" s="1"/>
  <c r="A21196" i="29" s="1"/>
  <c r="A21197" i="29" s="1"/>
  <c r="A21198" i="29" s="1"/>
  <c r="A21199" i="29" s="1"/>
  <c r="A21200" i="29" s="1"/>
  <c r="A21201" i="29" s="1"/>
  <c r="A21202" i="29" s="1"/>
  <c r="A21203" i="29" s="1"/>
  <c r="A21204" i="29" s="1"/>
  <c r="A21205" i="29" s="1"/>
  <c r="A21206" i="29" s="1"/>
  <c r="A21207" i="29" s="1"/>
  <c r="A21208" i="29" s="1"/>
  <c r="A21209" i="29" s="1"/>
  <c r="A21210" i="29" s="1"/>
  <c r="A21211" i="29" s="1"/>
  <c r="A21212" i="29" s="1"/>
  <c r="A21213" i="29" s="1"/>
  <c r="A21214" i="29" s="1"/>
  <c r="A21215" i="29" s="1"/>
  <c r="A21216" i="29" s="1"/>
  <c r="A21217" i="29" s="1"/>
  <c r="A21218" i="29" s="1"/>
  <c r="A21219" i="29" s="1"/>
  <c r="A21220" i="29" s="1"/>
  <c r="A21221" i="29" s="1"/>
  <c r="A21222" i="29" s="1"/>
  <c r="A21223" i="29" s="1"/>
  <c r="A21224" i="29" s="1"/>
  <c r="A21225" i="29" s="1"/>
  <c r="A21226" i="29" s="1"/>
  <c r="A21227" i="29" s="1"/>
  <c r="A21228" i="29" s="1"/>
  <c r="A21229" i="29" s="1"/>
  <c r="A21230" i="29" s="1"/>
  <c r="A21231" i="29" s="1"/>
  <c r="A21232" i="29" s="1"/>
  <c r="A21233" i="29" s="1"/>
  <c r="A21234" i="29" s="1"/>
  <c r="A21235" i="29" s="1"/>
  <c r="A21236" i="29" s="1"/>
  <c r="A21237" i="29" s="1"/>
  <c r="A21238" i="29" s="1"/>
  <c r="A21239" i="29" s="1"/>
  <c r="A21240" i="29" s="1"/>
  <c r="A21241" i="29" s="1"/>
  <c r="A21242" i="29" s="1"/>
  <c r="A21243" i="29" s="1"/>
  <c r="A21244" i="29" s="1"/>
  <c r="A21245" i="29" s="1"/>
  <c r="A21246" i="29" s="1"/>
  <c r="A21247" i="29" s="1"/>
  <c r="A21248" i="29" s="1"/>
  <c r="A21249" i="29" s="1"/>
  <c r="A21250" i="29" s="1"/>
  <c r="A21251" i="29" s="1"/>
  <c r="A21252" i="29" s="1"/>
  <c r="A21253" i="29" s="1"/>
  <c r="A21254" i="29" s="1"/>
  <c r="A21255" i="29" s="1"/>
  <c r="A21256" i="29" s="1"/>
  <c r="A21257" i="29" s="1"/>
  <c r="A21258" i="29" s="1"/>
  <c r="A21259" i="29" s="1"/>
  <c r="A21260" i="29" s="1"/>
  <c r="A21261" i="29" s="1"/>
  <c r="A21262" i="29" s="1"/>
  <c r="A21263" i="29" s="1"/>
  <c r="A21264" i="29" s="1"/>
  <c r="A21265" i="29" s="1"/>
  <c r="A21266" i="29" s="1"/>
  <c r="A21267" i="29" s="1"/>
  <c r="A21268" i="29" s="1"/>
  <c r="A21269" i="29" s="1"/>
  <c r="A21270" i="29" s="1"/>
  <c r="A21271" i="29" s="1"/>
  <c r="A21272" i="29" s="1"/>
  <c r="A21273" i="29" s="1"/>
  <c r="A21274" i="29" s="1"/>
  <c r="A21275" i="29" s="1"/>
  <c r="A21276" i="29" s="1"/>
  <c r="A21277" i="29" s="1"/>
  <c r="A21278" i="29" s="1"/>
  <c r="A21279" i="29" s="1"/>
  <c r="A21280" i="29" s="1"/>
  <c r="A21281" i="29" s="1"/>
  <c r="A21282" i="29" s="1"/>
  <c r="A21283" i="29" s="1"/>
  <c r="A21284" i="29" s="1"/>
  <c r="A21285" i="29" s="1"/>
  <c r="A21286" i="29" s="1"/>
  <c r="A21287" i="29" s="1"/>
  <c r="A21288" i="29" s="1"/>
  <c r="A21289" i="29" s="1"/>
  <c r="A21290" i="29" s="1"/>
  <c r="A21291" i="29" s="1"/>
  <c r="A21292" i="29" s="1"/>
  <c r="A21293" i="29" s="1"/>
  <c r="A21294" i="29" s="1"/>
  <c r="A21295" i="29" s="1"/>
  <c r="A21296" i="29" s="1"/>
  <c r="A21297" i="29" s="1"/>
  <c r="A21298" i="29" s="1"/>
  <c r="A21299" i="29" s="1"/>
  <c r="A21300" i="29" s="1"/>
  <c r="A21301" i="29" s="1"/>
  <c r="A21302" i="29" s="1"/>
  <c r="A21303" i="29" s="1"/>
  <c r="A21304" i="29" s="1"/>
  <c r="A21305" i="29" s="1"/>
  <c r="A21306" i="29" s="1"/>
  <c r="A21307" i="29" s="1"/>
  <c r="A21308" i="29" s="1"/>
  <c r="A21309" i="29" s="1"/>
  <c r="A21310" i="29" s="1"/>
  <c r="A21311" i="29" s="1"/>
  <c r="A21312" i="29" s="1"/>
  <c r="A21313" i="29" s="1"/>
  <c r="A21314" i="29" s="1"/>
  <c r="A21315" i="29" s="1"/>
  <c r="A21316" i="29" s="1"/>
  <c r="A21317" i="29" s="1"/>
  <c r="A21318" i="29" s="1"/>
  <c r="A21319" i="29" s="1"/>
  <c r="A21320" i="29" s="1"/>
  <c r="A21321" i="29" s="1"/>
  <c r="A21322" i="29" s="1"/>
  <c r="A21323" i="29" s="1"/>
  <c r="A21324" i="29" s="1"/>
  <c r="A21325" i="29" s="1"/>
  <c r="A21326" i="29" s="1"/>
  <c r="A21327" i="29" s="1"/>
  <c r="A21328" i="29" s="1"/>
  <c r="A21329" i="29" s="1"/>
  <c r="A21330" i="29" s="1"/>
  <c r="A21331" i="29" s="1"/>
  <c r="A21332" i="29" s="1"/>
  <c r="A21333" i="29" s="1"/>
  <c r="A21334" i="29" s="1"/>
  <c r="A21335" i="29" s="1"/>
  <c r="A21336" i="29" s="1"/>
  <c r="A21337" i="29" s="1"/>
  <c r="A21338" i="29" s="1"/>
  <c r="A21339" i="29" s="1"/>
  <c r="A21340" i="29" s="1"/>
  <c r="A21341" i="29" s="1"/>
  <c r="A21342" i="29" s="1"/>
  <c r="A21343" i="29" s="1"/>
  <c r="A21344" i="29" s="1"/>
  <c r="A21345" i="29" s="1"/>
  <c r="A21346" i="29" s="1"/>
  <c r="A21347" i="29" s="1"/>
  <c r="A21348" i="29" s="1"/>
  <c r="A21349" i="29" s="1"/>
  <c r="A21350" i="29" s="1"/>
  <c r="A21351" i="29" s="1"/>
  <c r="A21352" i="29" s="1"/>
  <c r="A21353" i="29" s="1"/>
  <c r="A21354" i="29" s="1"/>
  <c r="A21355" i="29" s="1"/>
  <c r="A21356" i="29" s="1"/>
  <c r="A21357" i="29" s="1"/>
  <c r="A21358" i="29" s="1"/>
  <c r="A21359" i="29" s="1"/>
  <c r="A21360" i="29" s="1"/>
  <c r="A21361" i="29" s="1"/>
  <c r="A21362" i="29" s="1"/>
  <c r="A21363" i="29" s="1"/>
  <c r="A21364" i="29" s="1"/>
  <c r="A21365" i="29" s="1"/>
  <c r="A21366" i="29" s="1"/>
  <c r="A21367" i="29" s="1"/>
  <c r="A21368" i="29" s="1"/>
  <c r="A21369" i="29" s="1"/>
  <c r="A21370" i="29" s="1"/>
  <c r="A21371" i="29" s="1"/>
  <c r="A21372" i="29" s="1"/>
  <c r="A21373" i="29" s="1"/>
  <c r="A21374" i="29" s="1"/>
  <c r="A21375" i="29" s="1"/>
  <c r="A21376" i="29" s="1"/>
  <c r="A21377" i="29" s="1"/>
  <c r="A21378" i="29" s="1"/>
  <c r="A21379" i="29" s="1"/>
  <c r="A21380" i="29" s="1"/>
  <c r="A21381" i="29" s="1"/>
  <c r="A21382" i="29" s="1"/>
  <c r="A21383" i="29" s="1"/>
  <c r="A21384" i="29" s="1"/>
  <c r="A21385" i="29" s="1"/>
  <c r="A21386" i="29" s="1"/>
  <c r="A21387" i="29" s="1"/>
  <c r="A21388" i="29" s="1"/>
  <c r="A21389" i="29" s="1"/>
  <c r="A21390" i="29" s="1"/>
  <c r="A21391" i="29" s="1"/>
  <c r="A21392" i="29" s="1"/>
  <c r="A21393" i="29" s="1"/>
  <c r="A21394" i="29" s="1"/>
  <c r="A21395" i="29" s="1"/>
  <c r="A21396" i="29" s="1"/>
  <c r="A21397" i="29" s="1"/>
  <c r="A21398" i="29" s="1"/>
  <c r="A21399" i="29" s="1"/>
  <c r="A21400" i="29" s="1"/>
  <c r="A21401" i="29" s="1"/>
  <c r="A21402" i="29" s="1"/>
  <c r="A21403" i="29" s="1"/>
  <c r="A21404" i="29" s="1"/>
  <c r="A21405" i="29" s="1"/>
  <c r="A21406" i="29" s="1"/>
  <c r="A21407" i="29" s="1"/>
  <c r="A21408" i="29" s="1"/>
  <c r="A21409" i="29" s="1"/>
  <c r="A21410" i="29" s="1"/>
  <c r="A21411" i="29" s="1"/>
  <c r="A21412" i="29" s="1"/>
  <c r="A21413" i="29" s="1"/>
  <c r="A21414" i="29" s="1"/>
  <c r="A21415" i="29" s="1"/>
  <c r="A21416" i="29" s="1"/>
  <c r="A21417" i="29" s="1"/>
  <c r="A21418" i="29" s="1"/>
  <c r="A21419" i="29" s="1"/>
  <c r="A21420" i="29" s="1"/>
  <c r="A21421" i="29" s="1"/>
  <c r="A21422" i="29" s="1"/>
  <c r="A21423" i="29" s="1"/>
  <c r="A21424" i="29" s="1"/>
  <c r="A21425" i="29" s="1"/>
  <c r="A21426" i="29" s="1"/>
  <c r="A21427" i="29" s="1"/>
  <c r="A21428" i="29" s="1"/>
  <c r="A21429" i="29" s="1"/>
  <c r="A21430" i="29" s="1"/>
  <c r="A21431" i="29" s="1"/>
  <c r="A21432" i="29" s="1"/>
  <c r="A21433" i="29" s="1"/>
  <c r="A21434" i="29" s="1"/>
  <c r="A21435" i="29" s="1"/>
  <c r="A21436" i="29" s="1"/>
  <c r="A21437" i="29" s="1"/>
  <c r="A21438" i="29" s="1"/>
  <c r="A21439" i="29" s="1"/>
  <c r="A21440" i="29" s="1"/>
  <c r="A21441" i="29" s="1"/>
  <c r="A21442" i="29" s="1"/>
  <c r="A21443" i="29" s="1"/>
  <c r="A21444" i="29" s="1"/>
  <c r="A21445" i="29" s="1"/>
  <c r="A21446" i="29" s="1"/>
  <c r="A21447" i="29" s="1"/>
  <c r="A21448" i="29" s="1"/>
  <c r="A21449" i="29" s="1"/>
  <c r="A21450" i="29" s="1"/>
  <c r="A21451" i="29" s="1"/>
  <c r="A21452" i="29" s="1"/>
  <c r="A21453" i="29" s="1"/>
  <c r="A21454" i="29" s="1"/>
  <c r="A21455" i="29" s="1"/>
  <c r="A21456" i="29" s="1"/>
  <c r="A21457" i="29" s="1"/>
  <c r="A21458" i="29" s="1"/>
  <c r="A21459" i="29" s="1"/>
  <c r="A21460" i="29" s="1"/>
  <c r="A21461" i="29" s="1"/>
  <c r="A21462" i="29" s="1"/>
  <c r="A21463" i="29" s="1"/>
  <c r="A21464" i="29" s="1"/>
  <c r="A21465" i="29" s="1"/>
  <c r="A21466" i="29" s="1"/>
  <c r="A21467" i="29" s="1"/>
  <c r="A21468" i="29" s="1"/>
  <c r="A21469" i="29" s="1"/>
  <c r="A21470" i="29" s="1"/>
  <c r="A21471" i="29" s="1"/>
  <c r="A21472" i="29" s="1"/>
  <c r="A21473" i="29" s="1"/>
  <c r="A21474" i="29" s="1"/>
  <c r="A21475" i="29" s="1"/>
  <c r="A21476" i="29" s="1"/>
  <c r="A21477" i="29" s="1"/>
  <c r="A21478" i="29" s="1"/>
  <c r="A21479" i="29" s="1"/>
  <c r="A21480" i="29" s="1"/>
  <c r="A21481" i="29" s="1"/>
  <c r="A21482" i="29" s="1"/>
  <c r="A21483" i="29" s="1"/>
  <c r="A21484" i="29" s="1"/>
  <c r="A21485" i="29" s="1"/>
  <c r="A21486" i="29" s="1"/>
  <c r="A21487" i="29" s="1"/>
  <c r="A21488" i="29" s="1"/>
  <c r="A21489" i="29" s="1"/>
  <c r="A21490" i="29" s="1"/>
  <c r="A21491" i="29" s="1"/>
  <c r="A21492" i="29" s="1"/>
  <c r="A21493" i="29" s="1"/>
  <c r="A21494" i="29" s="1"/>
  <c r="A21495" i="29" s="1"/>
  <c r="A21496" i="29" s="1"/>
  <c r="A21497" i="29" s="1"/>
  <c r="A21498" i="29" s="1"/>
  <c r="A21499" i="29" s="1"/>
  <c r="A21500" i="29" s="1"/>
  <c r="A21501" i="29" s="1"/>
  <c r="A21502" i="29" s="1"/>
  <c r="A21503" i="29" s="1"/>
  <c r="A21504" i="29" s="1"/>
  <c r="A21505" i="29" s="1"/>
  <c r="A21506" i="29" s="1"/>
  <c r="A21507" i="29" s="1"/>
  <c r="A21508" i="29" s="1"/>
  <c r="A21509" i="29" s="1"/>
  <c r="A21510" i="29" s="1"/>
  <c r="A21511" i="29" s="1"/>
  <c r="A21512" i="29" s="1"/>
  <c r="A21513" i="29" s="1"/>
  <c r="A21514" i="29" s="1"/>
  <c r="A21515" i="29" s="1"/>
  <c r="A21516" i="29" s="1"/>
  <c r="A21517" i="29" s="1"/>
  <c r="A21518" i="29" s="1"/>
  <c r="A21519" i="29" s="1"/>
  <c r="A21520" i="29" s="1"/>
  <c r="A21521" i="29" s="1"/>
  <c r="A21522" i="29" s="1"/>
  <c r="A21523" i="29" s="1"/>
  <c r="A21524" i="29" s="1"/>
  <c r="A21525" i="29" s="1"/>
  <c r="A21526" i="29" s="1"/>
  <c r="A21527" i="29" s="1"/>
  <c r="A21528" i="29" s="1"/>
  <c r="A21529" i="29" s="1"/>
  <c r="A21530" i="29" s="1"/>
  <c r="A21531" i="29" s="1"/>
  <c r="A21532" i="29" s="1"/>
  <c r="A21533" i="29" s="1"/>
  <c r="A21534" i="29" s="1"/>
  <c r="A21535" i="29" s="1"/>
  <c r="A21536" i="29" s="1"/>
  <c r="A21537" i="29" s="1"/>
  <c r="A21538" i="29" s="1"/>
  <c r="A21539" i="29" s="1"/>
  <c r="A21540" i="29" s="1"/>
  <c r="A21541" i="29" s="1"/>
  <c r="A21542" i="29" s="1"/>
  <c r="A21543" i="29" s="1"/>
  <c r="A21544" i="29" s="1"/>
  <c r="A21545" i="29" s="1"/>
  <c r="A21546" i="29" s="1"/>
  <c r="A21547" i="29" s="1"/>
  <c r="A21548" i="29" s="1"/>
  <c r="A21549" i="29" s="1"/>
  <c r="A21550" i="29" s="1"/>
  <c r="A21551" i="29" s="1"/>
  <c r="A21552" i="29" s="1"/>
  <c r="A21553" i="29" s="1"/>
  <c r="A21554" i="29" s="1"/>
  <c r="A21555" i="29" s="1"/>
  <c r="A21556" i="29" s="1"/>
  <c r="A21557" i="29" s="1"/>
  <c r="A21558" i="29" s="1"/>
  <c r="A21559" i="29" s="1"/>
  <c r="A21560" i="29" s="1"/>
  <c r="A21561" i="29" s="1"/>
  <c r="A21562" i="29" s="1"/>
  <c r="A21563" i="29" s="1"/>
  <c r="A21564" i="29" s="1"/>
  <c r="A21565" i="29" s="1"/>
  <c r="A21566" i="29" s="1"/>
  <c r="A21567" i="29" s="1"/>
  <c r="A21568" i="29" s="1"/>
  <c r="A21569" i="29" s="1"/>
  <c r="A21570" i="29" s="1"/>
  <c r="A21571" i="29" s="1"/>
  <c r="A21572" i="29" s="1"/>
  <c r="A21573" i="29" s="1"/>
  <c r="A21574" i="29" s="1"/>
  <c r="A21575" i="29" s="1"/>
  <c r="A21576" i="29" s="1"/>
  <c r="A21577" i="29" s="1"/>
  <c r="A21578" i="29" s="1"/>
  <c r="A21579" i="29" s="1"/>
  <c r="A21580" i="29" s="1"/>
  <c r="A21581" i="29" s="1"/>
  <c r="A21582" i="29" s="1"/>
  <c r="A21583" i="29" s="1"/>
  <c r="A21584" i="29" s="1"/>
  <c r="A21585" i="29" s="1"/>
  <c r="A21586" i="29" s="1"/>
  <c r="A21587" i="29" s="1"/>
  <c r="A21588" i="29" s="1"/>
  <c r="A21589" i="29" s="1"/>
  <c r="A21590" i="29" s="1"/>
  <c r="A21591" i="29" s="1"/>
  <c r="A21592" i="29" s="1"/>
  <c r="A21593" i="29" s="1"/>
  <c r="A21594" i="29" s="1"/>
  <c r="A21595" i="29" s="1"/>
  <c r="A21596" i="29" s="1"/>
  <c r="A21597" i="29" s="1"/>
  <c r="A21598" i="29" s="1"/>
  <c r="A21599" i="29" s="1"/>
  <c r="A21600" i="29" s="1"/>
  <c r="A21601" i="29" s="1"/>
  <c r="A21602" i="29" s="1"/>
  <c r="A21603" i="29" s="1"/>
  <c r="A21604" i="29" s="1"/>
  <c r="A21605" i="29" s="1"/>
  <c r="A21606" i="29" s="1"/>
  <c r="A21607" i="29" s="1"/>
  <c r="A21608" i="29" s="1"/>
  <c r="A21609" i="29" s="1"/>
  <c r="A21610" i="29" s="1"/>
  <c r="A21611" i="29" s="1"/>
  <c r="A21612" i="29" s="1"/>
  <c r="A21613" i="29" s="1"/>
  <c r="A21614" i="29" s="1"/>
  <c r="A21615" i="29" s="1"/>
  <c r="A21616" i="29" s="1"/>
  <c r="A21617" i="29" s="1"/>
  <c r="A21618" i="29" s="1"/>
  <c r="A21619" i="29" s="1"/>
  <c r="A21620" i="29" s="1"/>
  <c r="A21621" i="29" s="1"/>
  <c r="A21622" i="29" s="1"/>
  <c r="A21623" i="29" s="1"/>
  <c r="A21624" i="29" s="1"/>
  <c r="A21625" i="29" s="1"/>
  <c r="A21626" i="29" s="1"/>
  <c r="A21627" i="29" s="1"/>
  <c r="A21628" i="29" s="1"/>
  <c r="A21629" i="29" s="1"/>
  <c r="A21630" i="29" s="1"/>
  <c r="A21631" i="29" s="1"/>
  <c r="A21632" i="29" s="1"/>
  <c r="A21633" i="29" s="1"/>
  <c r="A21634" i="29" s="1"/>
  <c r="A21635" i="29" s="1"/>
  <c r="A21636" i="29" s="1"/>
  <c r="A21637" i="29" s="1"/>
  <c r="A21638" i="29" s="1"/>
  <c r="A21639" i="29" s="1"/>
  <c r="A21640" i="29" s="1"/>
  <c r="A21641" i="29" s="1"/>
  <c r="A21642" i="29" s="1"/>
  <c r="A21643" i="29" s="1"/>
  <c r="A21644" i="29" s="1"/>
  <c r="A21645" i="29" s="1"/>
  <c r="A21646" i="29" s="1"/>
  <c r="A21647" i="29" s="1"/>
  <c r="A21648" i="29" s="1"/>
  <c r="A21649" i="29" s="1"/>
  <c r="A21650" i="29" s="1"/>
  <c r="A21651" i="29" s="1"/>
  <c r="A21652" i="29" s="1"/>
  <c r="A21653" i="29" s="1"/>
  <c r="A21654" i="29" s="1"/>
  <c r="A21655" i="29" s="1"/>
  <c r="A21656" i="29" s="1"/>
  <c r="A21657" i="29" s="1"/>
  <c r="A21658" i="29" s="1"/>
  <c r="A21659" i="29" s="1"/>
  <c r="A21660" i="29" s="1"/>
  <c r="A21661" i="29" s="1"/>
  <c r="A21662" i="29" s="1"/>
  <c r="A21663" i="29" s="1"/>
  <c r="A21664" i="29" s="1"/>
  <c r="A21665" i="29" s="1"/>
  <c r="A21666" i="29" s="1"/>
  <c r="A21667" i="29" s="1"/>
  <c r="A21668" i="29" s="1"/>
  <c r="A21669" i="29" s="1"/>
  <c r="A21670" i="29" s="1"/>
  <c r="A21671" i="29" s="1"/>
  <c r="A21672" i="29" s="1"/>
  <c r="A21673" i="29" s="1"/>
  <c r="A21674" i="29" s="1"/>
  <c r="A21675" i="29" s="1"/>
  <c r="A21676" i="29" s="1"/>
  <c r="A21677" i="29" s="1"/>
  <c r="A21678" i="29" s="1"/>
  <c r="A21679" i="29" s="1"/>
  <c r="A21680" i="29" s="1"/>
  <c r="A21681" i="29" s="1"/>
  <c r="A21682" i="29" s="1"/>
  <c r="A21683" i="29" s="1"/>
  <c r="A21684" i="29" s="1"/>
  <c r="A21685" i="29" s="1"/>
  <c r="A21686" i="29" s="1"/>
  <c r="A21687" i="29" s="1"/>
  <c r="A21688" i="29" s="1"/>
  <c r="A21689" i="29" s="1"/>
  <c r="A21690" i="29" s="1"/>
  <c r="A21691" i="29" s="1"/>
  <c r="A21692" i="29" s="1"/>
  <c r="A21693" i="29" s="1"/>
  <c r="A21694" i="29" s="1"/>
  <c r="A21695" i="29" s="1"/>
  <c r="A21696" i="29" s="1"/>
  <c r="A21697" i="29" s="1"/>
  <c r="A21698" i="29" s="1"/>
  <c r="A21699" i="29" s="1"/>
  <c r="A21700" i="29" s="1"/>
  <c r="A21701" i="29" s="1"/>
  <c r="A21702" i="29" s="1"/>
  <c r="A21703" i="29" s="1"/>
  <c r="A21704" i="29" s="1"/>
  <c r="A21705" i="29" s="1"/>
  <c r="A21706" i="29" s="1"/>
  <c r="A21707" i="29" s="1"/>
  <c r="A21708" i="29" s="1"/>
  <c r="A21709" i="29" s="1"/>
  <c r="A21710" i="29" s="1"/>
  <c r="A21711" i="29" s="1"/>
  <c r="A21712" i="29" s="1"/>
  <c r="A21713" i="29" s="1"/>
  <c r="A21714" i="29" s="1"/>
  <c r="A21715" i="29" s="1"/>
  <c r="A21716" i="29" s="1"/>
  <c r="A21717" i="29" s="1"/>
  <c r="A21718" i="29" s="1"/>
  <c r="A21719" i="29" s="1"/>
  <c r="A21720" i="29" s="1"/>
  <c r="A21721" i="29" s="1"/>
  <c r="A21722" i="29" s="1"/>
  <c r="A21723" i="29" s="1"/>
  <c r="A21724" i="29" s="1"/>
  <c r="A21725" i="29" s="1"/>
  <c r="A21726" i="29" s="1"/>
  <c r="A21727" i="29" s="1"/>
  <c r="A21728" i="29" s="1"/>
  <c r="A21729" i="29" s="1"/>
  <c r="A21730" i="29" s="1"/>
  <c r="A21731" i="29" s="1"/>
  <c r="A21732" i="29" s="1"/>
  <c r="A21733" i="29" s="1"/>
  <c r="A21734" i="29" s="1"/>
  <c r="A21735" i="29" s="1"/>
  <c r="A21736" i="29" s="1"/>
  <c r="A21737" i="29" s="1"/>
  <c r="A21738" i="29" s="1"/>
  <c r="A21739" i="29" s="1"/>
  <c r="A21740" i="29" s="1"/>
  <c r="A21741" i="29" s="1"/>
  <c r="A21742" i="29" s="1"/>
  <c r="A21743" i="29" s="1"/>
  <c r="A21744" i="29" s="1"/>
  <c r="A21745" i="29" s="1"/>
  <c r="A21746" i="29" s="1"/>
  <c r="A21747" i="29" s="1"/>
  <c r="A21748" i="29" s="1"/>
  <c r="A21749" i="29" s="1"/>
  <c r="A21750" i="29" s="1"/>
  <c r="A21751" i="29" s="1"/>
  <c r="A21752" i="29" s="1"/>
  <c r="A21753" i="29" s="1"/>
  <c r="A21754" i="29" s="1"/>
  <c r="A21755" i="29" s="1"/>
  <c r="A21756" i="29" s="1"/>
  <c r="A21757" i="29" s="1"/>
  <c r="A21758" i="29" s="1"/>
  <c r="A21759" i="29" s="1"/>
  <c r="A21760" i="29" s="1"/>
  <c r="A21761" i="29" s="1"/>
  <c r="A21762" i="29" s="1"/>
  <c r="A21763" i="29" s="1"/>
  <c r="A21764" i="29" s="1"/>
  <c r="A21765" i="29" s="1"/>
  <c r="A21766" i="29" s="1"/>
  <c r="A21767" i="29" s="1"/>
  <c r="A21768" i="29" s="1"/>
  <c r="A21769" i="29" s="1"/>
  <c r="A21770" i="29" s="1"/>
  <c r="A21771" i="29" s="1"/>
  <c r="A21772" i="29" s="1"/>
  <c r="A21773" i="29" s="1"/>
  <c r="A21774" i="29" s="1"/>
  <c r="A21775" i="29" s="1"/>
  <c r="A21776" i="29" s="1"/>
  <c r="A21777" i="29" s="1"/>
  <c r="A21778" i="29" s="1"/>
  <c r="A21779" i="29" s="1"/>
  <c r="A21780" i="29" s="1"/>
  <c r="A21781" i="29" s="1"/>
  <c r="A21782" i="29" s="1"/>
  <c r="A21783" i="29" s="1"/>
  <c r="A21784" i="29" s="1"/>
  <c r="A21785" i="29" s="1"/>
  <c r="A21786" i="29" s="1"/>
  <c r="A21787" i="29" s="1"/>
  <c r="A21788" i="29" s="1"/>
  <c r="A21789" i="29" s="1"/>
  <c r="A21790" i="29" s="1"/>
  <c r="A21791" i="29" s="1"/>
  <c r="A21792" i="29" s="1"/>
  <c r="A21793" i="29" s="1"/>
  <c r="A21794" i="29" s="1"/>
  <c r="A21795" i="29" s="1"/>
  <c r="A21796" i="29" s="1"/>
  <c r="A21797" i="29" s="1"/>
  <c r="A21798" i="29" s="1"/>
  <c r="A21799" i="29" s="1"/>
  <c r="A21800" i="29" s="1"/>
  <c r="A21801" i="29" s="1"/>
  <c r="A21802" i="29" s="1"/>
  <c r="A21803" i="29" s="1"/>
  <c r="A21804" i="29" s="1"/>
  <c r="A21805" i="29" s="1"/>
  <c r="A21806" i="29" s="1"/>
  <c r="A21807" i="29" s="1"/>
  <c r="A21808" i="29" s="1"/>
  <c r="A21809" i="29" s="1"/>
  <c r="A21810" i="29" s="1"/>
  <c r="A21811" i="29" s="1"/>
  <c r="A21812" i="29" s="1"/>
  <c r="A21813" i="29" s="1"/>
  <c r="A21814" i="29" s="1"/>
  <c r="A21815" i="29" s="1"/>
  <c r="A21816" i="29" s="1"/>
  <c r="A21817" i="29" s="1"/>
  <c r="A21818" i="29" s="1"/>
  <c r="A21819" i="29" s="1"/>
  <c r="A21820" i="29" s="1"/>
  <c r="A21821" i="29" s="1"/>
  <c r="A21822" i="29" s="1"/>
  <c r="A21823" i="29" s="1"/>
  <c r="A21824" i="29" s="1"/>
  <c r="A21825" i="29" s="1"/>
  <c r="A21826" i="29" s="1"/>
  <c r="A21827" i="29" s="1"/>
  <c r="A21828" i="29" s="1"/>
  <c r="A21829" i="29" s="1"/>
  <c r="A21830" i="29" s="1"/>
  <c r="A21831" i="29" s="1"/>
  <c r="A21832" i="29" s="1"/>
  <c r="A21833" i="29" s="1"/>
  <c r="A21834" i="29" s="1"/>
  <c r="A21835" i="29" s="1"/>
  <c r="A21836" i="29" s="1"/>
  <c r="A21837" i="29" s="1"/>
  <c r="A21838" i="29" s="1"/>
  <c r="A21839" i="29" s="1"/>
  <c r="A21840" i="29" s="1"/>
  <c r="A21841" i="29" s="1"/>
  <c r="A21842" i="29" s="1"/>
  <c r="A21843" i="29" s="1"/>
  <c r="A21844" i="29" s="1"/>
  <c r="A21845" i="29" s="1"/>
  <c r="A21846" i="29" s="1"/>
  <c r="A21847" i="29" s="1"/>
  <c r="A21848" i="29" s="1"/>
  <c r="A21849" i="29" s="1"/>
  <c r="A21850" i="29" s="1"/>
  <c r="A21851" i="29" s="1"/>
  <c r="A21852" i="29" s="1"/>
  <c r="A21853" i="29" s="1"/>
  <c r="A21854" i="29" s="1"/>
  <c r="A21855" i="29" s="1"/>
  <c r="A21856" i="29" s="1"/>
  <c r="A21857" i="29" s="1"/>
  <c r="A21858" i="29" s="1"/>
  <c r="A21859" i="29" s="1"/>
  <c r="A21860" i="29" s="1"/>
  <c r="A21861" i="29" s="1"/>
  <c r="A21862" i="29" s="1"/>
  <c r="A21863" i="29" s="1"/>
  <c r="A21864" i="29" s="1"/>
  <c r="A21865" i="29" s="1"/>
  <c r="A21866" i="29" s="1"/>
  <c r="A21867" i="29" s="1"/>
  <c r="A21868" i="29" s="1"/>
  <c r="A21869" i="29" s="1"/>
  <c r="A21870" i="29" s="1"/>
  <c r="A21871" i="29" s="1"/>
  <c r="A21872" i="29" s="1"/>
  <c r="A21873" i="29" s="1"/>
  <c r="A21874" i="29" s="1"/>
  <c r="A21875" i="29" s="1"/>
  <c r="A21876" i="29" s="1"/>
  <c r="A21877" i="29" s="1"/>
  <c r="A21878" i="29" s="1"/>
  <c r="A21879" i="29" s="1"/>
  <c r="A21880" i="29" s="1"/>
  <c r="A21881" i="29" s="1"/>
  <c r="A21882" i="29" s="1"/>
  <c r="A21883" i="29" s="1"/>
  <c r="A21884" i="29" s="1"/>
  <c r="A21885" i="29" s="1"/>
  <c r="A21886" i="29" s="1"/>
  <c r="A21887" i="29" s="1"/>
  <c r="A21888" i="29" s="1"/>
  <c r="A21889" i="29" s="1"/>
  <c r="A21890" i="29" s="1"/>
  <c r="A21891" i="29" s="1"/>
  <c r="A21892" i="29" s="1"/>
  <c r="A21893" i="29" s="1"/>
  <c r="A21894" i="29" s="1"/>
  <c r="A21895" i="29" s="1"/>
  <c r="A21896" i="29" s="1"/>
  <c r="A21897" i="29" s="1"/>
  <c r="A21898" i="29" s="1"/>
  <c r="A21899" i="29" s="1"/>
  <c r="A21900" i="29" s="1"/>
  <c r="A21901" i="29" s="1"/>
  <c r="A21902" i="29" s="1"/>
  <c r="A21903" i="29" s="1"/>
  <c r="A21904" i="29" s="1"/>
  <c r="A21905" i="29" s="1"/>
  <c r="A21906" i="29" s="1"/>
  <c r="A21907" i="29" s="1"/>
  <c r="A21908" i="29" s="1"/>
  <c r="A21909" i="29" s="1"/>
  <c r="A21910" i="29" s="1"/>
  <c r="A21911" i="29" s="1"/>
  <c r="A21912" i="29" s="1"/>
  <c r="A21913" i="29" s="1"/>
  <c r="A21914" i="29" s="1"/>
  <c r="A21915" i="29" s="1"/>
  <c r="A21916" i="29" s="1"/>
  <c r="A21917" i="29" s="1"/>
  <c r="A21918" i="29" s="1"/>
  <c r="A21919" i="29" s="1"/>
  <c r="A21920" i="29" s="1"/>
  <c r="A21921" i="29" s="1"/>
  <c r="A21922" i="29" s="1"/>
  <c r="A21923" i="29" s="1"/>
  <c r="A21924" i="29" s="1"/>
  <c r="A21925" i="29" s="1"/>
  <c r="A21926" i="29" s="1"/>
  <c r="A21927" i="29" s="1"/>
  <c r="A21928" i="29" s="1"/>
  <c r="A21929" i="29" s="1"/>
  <c r="A21930" i="29" s="1"/>
  <c r="A21931" i="29" s="1"/>
  <c r="A21932" i="29" s="1"/>
  <c r="A21933" i="29" s="1"/>
  <c r="A21934" i="29" s="1"/>
  <c r="A21935" i="29" s="1"/>
  <c r="A21936" i="29" s="1"/>
  <c r="A21937" i="29" s="1"/>
  <c r="A21938" i="29" s="1"/>
  <c r="A21939" i="29" s="1"/>
  <c r="A21940" i="29" s="1"/>
  <c r="A21941" i="29" s="1"/>
  <c r="A21942" i="29" s="1"/>
  <c r="A21943" i="29" s="1"/>
  <c r="A21944" i="29" s="1"/>
  <c r="A21945" i="29" s="1"/>
  <c r="A21946" i="29" s="1"/>
  <c r="A21947" i="29" s="1"/>
  <c r="A21948" i="29" s="1"/>
  <c r="A21949" i="29" s="1"/>
  <c r="A21950" i="29" s="1"/>
  <c r="A21951" i="29" s="1"/>
  <c r="A21952" i="29" s="1"/>
  <c r="A21953" i="29" s="1"/>
  <c r="A21954" i="29" s="1"/>
  <c r="A21955" i="29" s="1"/>
  <c r="A21956" i="29" s="1"/>
  <c r="A21957" i="29" s="1"/>
  <c r="A21958" i="29" s="1"/>
  <c r="A21959" i="29" s="1"/>
  <c r="A21960" i="29" s="1"/>
  <c r="A21961" i="29" s="1"/>
  <c r="A21962" i="29" s="1"/>
  <c r="A21963" i="29" s="1"/>
  <c r="A21964" i="29" s="1"/>
  <c r="A21965" i="29" s="1"/>
  <c r="A21966" i="29" s="1"/>
  <c r="A21967" i="29" s="1"/>
  <c r="A21968" i="29" s="1"/>
  <c r="A21969" i="29" s="1"/>
  <c r="A21970" i="29" s="1"/>
  <c r="A21971" i="29" s="1"/>
  <c r="A21972" i="29" s="1"/>
  <c r="A21973" i="29" s="1"/>
  <c r="A21974" i="29" s="1"/>
  <c r="A21975" i="29" s="1"/>
  <c r="A21976" i="29" s="1"/>
  <c r="A21977" i="29" s="1"/>
  <c r="A21978" i="29" s="1"/>
  <c r="A21979" i="29" s="1"/>
  <c r="A21980" i="29" s="1"/>
  <c r="A21981" i="29" s="1"/>
  <c r="A21982" i="29" s="1"/>
  <c r="A21983" i="29" s="1"/>
  <c r="A21984" i="29" s="1"/>
  <c r="A21985" i="29" s="1"/>
  <c r="A21986" i="29" s="1"/>
  <c r="A21987" i="29" s="1"/>
  <c r="A21988" i="29" s="1"/>
  <c r="A21989" i="29" s="1"/>
  <c r="A21990" i="29" s="1"/>
  <c r="A21991" i="29" s="1"/>
  <c r="A21992" i="29" s="1"/>
  <c r="A21993" i="29" s="1"/>
  <c r="A21994" i="29" s="1"/>
  <c r="A21995" i="29" s="1"/>
  <c r="A21996" i="29" s="1"/>
  <c r="A21997" i="29" s="1"/>
  <c r="A21998" i="29" s="1"/>
  <c r="A21999" i="29" s="1"/>
  <c r="A22000" i="29" s="1"/>
  <c r="A22001" i="29" s="1"/>
  <c r="A22002" i="29" s="1"/>
  <c r="A22003" i="29" s="1"/>
  <c r="A22004" i="29" s="1"/>
  <c r="A22005" i="29" s="1"/>
  <c r="A22006" i="29" s="1"/>
  <c r="A22007" i="29" s="1"/>
  <c r="A22008" i="29" s="1"/>
  <c r="A22009" i="29" s="1"/>
  <c r="A22010" i="29" s="1"/>
  <c r="A22011" i="29" s="1"/>
  <c r="A22012" i="29" s="1"/>
  <c r="A22013" i="29" s="1"/>
  <c r="A22014" i="29" s="1"/>
  <c r="A22015" i="29" s="1"/>
  <c r="A22016" i="29" s="1"/>
  <c r="A22017" i="29" s="1"/>
  <c r="A22018" i="29" s="1"/>
  <c r="A22019" i="29" s="1"/>
  <c r="A22020" i="29" s="1"/>
  <c r="A22021" i="29" s="1"/>
  <c r="A22022" i="29" s="1"/>
  <c r="A22023" i="29" s="1"/>
  <c r="A22024" i="29" s="1"/>
  <c r="A22025" i="29" s="1"/>
  <c r="A22026" i="29" s="1"/>
  <c r="A22027" i="29" s="1"/>
  <c r="A22028" i="29" s="1"/>
  <c r="A22029" i="29" s="1"/>
  <c r="A22030" i="29" s="1"/>
  <c r="A22031" i="29" s="1"/>
  <c r="A22032" i="29" s="1"/>
  <c r="A22033" i="29" s="1"/>
  <c r="A22034" i="29" s="1"/>
  <c r="A22035" i="29" s="1"/>
  <c r="A22036" i="29" s="1"/>
  <c r="A22037" i="29" s="1"/>
  <c r="A22038" i="29" s="1"/>
  <c r="A22039" i="29" s="1"/>
  <c r="A22040" i="29" s="1"/>
  <c r="A22041" i="29" s="1"/>
  <c r="A22042" i="29" s="1"/>
  <c r="A22043" i="29" s="1"/>
  <c r="A22044" i="29" s="1"/>
  <c r="A22045" i="29" s="1"/>
  <c r="A22046" i="29" s="1"/>
  <c r="A22047" i="29" s="1"/>
  <c r="A22048" i="29" s="1"/>
  <c r="A22049" i="29" s="1"/>
  <c r="A22050" i="29" s="1"/>
  <c r="A22051" i="29" s="1"/>
  <c r="A22052" i="29" s="1"/>
  <c r="A22053" i="29" s="1"/>
  <c r="A22054" i="29" s="1"/>
  <c r="A22055" i="29" s="1"/>
  <c r="A22056" i="29" s="1"/>
  <c r="A22057" i="29" s="1"/>
  <c r="A22058" i="29" s="1"/>
  <c r="A22059" i="29" s="1"/>
  <c r="A22060" i="29" s="1"/>
  <c r="A22061" i="29" s="1"/>
  <c r="A22062" i="29" s="1"/>
  <c r="A22063" i="29" s="1"/>
  <c r="A22064" i="29" s="1"/>
  <c r="A22065" i="29" s="1"/>
  <c r="A22066" i="29" s="1"/>
  <c r="A22067" i="29" s="1"/>
  <c r="A22068" i="29" s="1"/>
  <c r="A22069" i="29" s="1"/>
  <c r="A22070" i="29" s="1"/>
  <c r="A22071" i="29" s="1"/>
  <c r="A22072" i="29" s="1"/>
  <c r="A22073" i="29" s="1"/>
  <c r="A22074" i="29" s="1"/>
  <c r="A22075" i="29" s="1"/>
  <c r="A22076" i="29" s="1"/>
  <c r="A22077" i="29" s="1"/>
  <c r="A22078" i="29" s="1"/>
  <c r="A22079" i="29" s="1"/>
  <c r="A22080" i="29" s="1"/>
  <c r="A22081" i="29" s="1"/>
  <c r="A22082" i="29" s="1"/>
  <c r="A22083" i="29" s="1"/>
  <c r="A22084" i="29" s="1"/>
  <c r="A22085" i="29" s="1"/>
  <c r="A22086" i="29" s="1"/>
  <c r="A22087" i="29" s="1"/>
  <c r="A22088" i="29" s="1"/>
  <c r="A22089" i="29" s="1"/>
  <c r="A22090" i="29" s="1"/>
  <c r="A22091" i="29" s="1"/>
  <c r="A22092" i="29" s="1"/>
  <c r="A22093" i="29" s="1"/>
  <c r="A22094" i="29" s="1"/>
  <c r="A22095" i="29" s="1"/>
  <c r="A22096" i="29" s="1"/>
  <c r="A22097" i="29" s="1"/>
  <c r="A22098" i="29" s="1"/>
  <c r="A22099" i="29" s="1"/>
  <c r="A22100" i="29" s="1"/>
  <c r="A22101" i="29" s="1"/>
  <c r="A22102" i="29" s="1"/>
  <c r="A22103" i="29" s="1"/>
  <c r="A22104" i="29" s="1"/>
  <c r="A22105" i="29" s="1"/>
  <c r="A22106" i="29" s="1"/>
  <c r="A22107" i="29" s="1"/>
  <c r="A22108" i="29" s="1"/>
  <c r="A22109" i="29" s="1"/>
  <c r="A22110" i="29" s="1"/>
  <c r="A22111" i="29" s="1"/>
  <c r="A22112" i="29" s="1"/>
  <c r="A22113" i="29" s="1"/>
  <c r="A22114" i="29" s="1"/>
  <c r="A22115" i="29" s="1"/>
  <c r="A22116" i="29" s="1"/>
  <c r="A22117" i="29" s="1"/>
  <c r="A22118" i="29" s="1"/>
  <c r="A22119" i="29" s="1"/>
  <c r="A22120" i="29" s="1"/>
  <c r="A22121" i="29" s="1"/>
  <c r="A22122" i="29" s="1"/>
  <c r="A22123" i="29" s="1"/>
  <c r="A22124" i="29" s="1"/>
  <c r="A22125" i="29" s="1"/>
  <c r="A22126" i="29" s="1"/>
  <c r="A22127" i="29" s="1"/>
  <c r="A22128" i="29" s="1"/>
  <c r="A22129" i="29" s="1"/>
  <c r="A22130" i="29" s="1"/>
  <c r="A22131" i="29" s="1"/>
  <c r="A22132" i="29" s="1"/>
  <c r="A22133" i="29" s="1"/>
  <c r="A22134" i="29" s="1"/>
  <c r="A22135" i="29" s="1"/>
  <c r="A22136" i="29" s="1"/>
  <c r="A22137" i="29" s="1"/>
  <c r="A22138" i="29" s="1"/>
  <c r="A22139" i="29" s="1"/>
  <c r="A22140" i="29" s="1"/>
  <c r="A22141" i="29" s="1"/>
  <c r="A22142" i="29" s="1"/>
  <c r="A22143" i="29" s="1"/>
  <c r="A22144" i="29" s="1"/>
  <c r="A22145" i="29" s="1"/>
  <c r="A22146" i="29" s="1"/>
  <c r="A22147" i="29" s="1"/>
  <c r="A22148" i="29" s="1"/>
  <c r="A22149" i="29" s="1"/>
  <c r="A22150" i="29" s="1"/>
  <c r="A22151" i="29" s="1"/>
  <c r="A22152" i="29" s="1"/>
  <c r="A22153" i="29" s="1"/>
  <c r="A22154" i="29" s="1"/>
  <c r="A22155" i="29" s="1"/>
  <c r="A22156" i="29" s="1"/>
  <c r="A22157" i="29" s="1"/>
  <c r="A22158" i="29" s="1"/>
  <c r="A22159" i="29" s="1"/>
  <c r="A22160" i="29" s="1"/>
  <c r="A22161" i="29" s="1"/>
  <c r="A22162" i="29" s="1"/>
  <c r="A22163" i="29" s="1"/>
  <c r="A22164" i="29" s="1"/>
  <c r="A22165" i="29" s="1"/>
  <c r="A22166" i="29" s="1"/>
  <c r="A22167" i="29" s="1"/>
  <c r="A22168" i="29" s="1"/>
  <c r="A22169" i="29" s="1"/>
  <c r="A22170" i="29" s="1"/>
  <c r="A22171" i="29" s="1"/>
  <c r="A22172" i="29" s="1"/>
  <c r="A22173" i="29" s="1"/>
  <c r="A22174" i="29" s="1"/>
  <c r="A22175" i="29" s="1"/>
  <c r="A22176" i="29" s="1"/>
  <c r="A22177" i="29" s="1"/>
  <c r="A22178" i="29" s="1"/>
  <c r="A22179" i="29" s="1"/>
  <c r="A22180" i="29" s="1"/>
  <c r="A22181" i="29" s="1"/>
  <c r="A22182" i="29" s="1"/>
  <c r="A22183" i="29" s="1"/>
  <c r="A22184" i="29" s="1"/>
  <c r="A22185" i="29" s="1"/>
  <c r="A22186" i="29" s="1"/>
  <c r="A22187" i="29" s="1"/>
  <c r="A22188" i="29" s="1"/>
  <c r="A22189" i="29" s="1"/>
  <c r="A22190" i="29" s="1"/>
  <c r="A22191" i="29" s="1"/>
  <c r="A22192" i="29" s="1"/>
  <c r="A22193" i="29" s="1"/>
  <c r="A22194" i="29" s="1"/>
  <c r="A22195" i="29" s="1"/>
  <c r="A22196" i="29" s="1"/>
  <c r="A22197" i="29" s="1"/>
  <c r="A22198" i="29" s="1"/>
  <c r="A22199" i="29" s="1"/>
  <c r="A22200" i="29" s="1"/>
  <c r="A22201" i="29" s="1"/>
  <c r="A22202" i="29" s="1"/>
  <c r="A22203" i="29" s="1"/>
  <c r="A22204" i="29" s="1"/>
  <c r="A22205" i="29" s="1"/>
  <c r="A22206" i="29" s="1"/>
  <c r="A22207" i="29" s="1"/>
  <c r="A22208" i="29" s="1"/>
  <c r="A22209" i="29" s="1"/>
  <c r="A22210" i="29" s="1"/>
  <c r="A22211" i="29" s="1"/>
  <c r="A22212" i="29" s="1"/>
  <c r="A22213" i="29" s="1"/>
  <c r="A22214" i="29" s="1"/>
  <c r="A22215" i="29" s="1"/>
  <c r="A22216" i="29" s="1"/>
  <c r="A22217" i="29" s="1"/>
  <c r="A22218" i="29" s="1"/>
  <c r="A22219" i="29" s="1"/>
  <c r="A22220" i="29" s="1"/>
  <c r="A22221" i="29" s="1"/>
  <c r="A22222" i="29" s="1"/>
  <c r="A22223" i="29" s="1"/>
  <c r="A22224" i="29" s="1"/>
  <c r="A22225" i="29" s="1"/>
  <c r="A22226" i="29" s="1"/>
  <c r="A22227" i="29" s="1"/>
  <c r="A22228" i="29" s="1"/>
  <c r="A22229" i="29" s="1"/>
  <c r="A22230" i="29" s="1"/>
  <c r="A22231" i="29" s="1"/>
  <c r="A22232" i="29" s="1"/>
  <c r="A22233" i="29" s="1"/>
  <c r="A22234" i="29" s="1"/>
  <c r="A22235" i="29" s="1"/>
  <c r="A22236" i="29" s="1"/>
  <c r="A22237" i="29" s="1"/>
  <c r="A22238" i="29" s="1"/>
  <c r="A22239" i="29" s="1"/>
  <c r="A22240" i="29" s="1"/>
  <c r="A22241" i="29" s="1"/>
  <c r="A22242" i="29" s="1"/>
  <c r="A22243" i="29" s="1"/>
  <c r="A22244" i="29" s="1"/>
  <c r="A22245" i="29" s="1"/>
  <c r="A22246" i="29" s="1"/>
  <c r="A22247" i="29" s="1"/>
  <c r="A22248" i="29" s="1"/>
  <c r="A22249" i="29" s="1"/>
  <c r="A22250" i="29" s="1"/>
  <c r="A22251" i="29" s="1"/>
  <c r="A22252" i="29" s="1"/>
  <c r="A22253" i="29" s="1"/>
  <c r="A22254" i="29" s="1"/>
  <c r="A22255" i="29" s="1"/>
  <c r="A22256" i="29" s="1"/>
  <c r="A22257" i="29" s="1"/>
  <c r="A22258" i="29" s="1"/>
  <c r="A22259" i="29" s="1"/>
  <c r="A22260" i="29" s="1"/>
  <c r="A22261" i="29" s="1"/>
  <c r="A22262" i="29" s="1"/>
  <c r="A22263" i="29" s="1"/>
  <c r="A22264" i="29" s="1"/>
  <c r="A22265" i="29" s="1"/>
  <c r="A22266" i="29" s="1"/>
  <c r="A22267" i="29" s="1"/>
  <c r="A22268" i="29" s="1"/>
  <c r="A22269" i="29" s="1"/>
  <c r="A22270" i="29" s="1"/>
  <c r="A22271" i="29" s="1"/>
  <c r="A22272" i="29" s="1"/>
  <c r="A22273" i="29" s="1"/>
  <c r="A22274" i="29" s="1"/>
  <c r="A22275" i="29" s="1"/>
  <c r="A22276" i="29" s="1"/>
  <c r="A22277" i="29" s="1"/>
  <c r="A22278" i="29" s="1"/>
  <c r="A22279" i="29" s="1"/>
  <c r="A22280" i="29" s="1"/>
  <c r="A22281" i="29" s="1"/>
  <c r="A22282" i="29" s="1"/>
  <c r="A22283" i="29" s="1"/>
  <c r="A22284" i="29" s="1"/>
  <c r="A22285" i="29" s="1"/>
  <c r="A22286" i="29" s="1"/>
  <c r="A22287" i="29" s="1"/>
  <c r="A22288" i="29" s="1"/>
  <c r="A22289" i="29" s="1"/>
  <c r="A22290" i="29" s="1"/>
  <c r="A22291" i="29" s="1"/>
  <c r="A22292" i="29" s="1"/>
  <c r="A22293" i="29" s="1"/>
  <c r="A22294" i="29" s="1"/>
  <c r="A22295" i="29" s="1"/>
  <c r="A22296" i="29" s="1"/>
  <c r="A22297" i="29" s="1"/>
  <c r="A22298" i="29" s="1"/>
  <c r="A22299" i="29" s="1"/>
  <c r="A22300" i="29" s="1"/>
  <c r="A22301" i="29" s="1"/>
  <c r="A22302" i="29" s="1"/>
  <c r="A22303" i="29" s="1"/>
  <c r="A22304" i="29" s="1"/>
  <c r="A22305" i="29" s="1"/>
  <c r="A22306" i="29" s="1"/>
  <c r="A22307" i="29" s="1"/>
  <c r="A22308" i="29" s="1"/>
  <c r="A22309" i="29" s="1"/>
  <c r="A22310" i="29" s="1"/>
  <c r="A22311" i="29" s="1"/>
  <c r="A22312" i="29" s="1"/>
  <c r="A22313" i="29" s="1"/>
  <c r="A22314" i="29" s="1"/>
  <c r="A22315" i="29" s="1"/>
  <c r="A22316" i="29" s="1"/>
  <c r="A22317" i="29" s="1"/>
  <c r="A22318" i="29" s="1"/>
  <c r="A22319" i="29" s="1"/>
  <c r="A22320" i="29" s="1"/>
  <c r="A22321" i="29" s="1"/>
  <c r="A22322" i="29" s="1"/>
  <c r="A22323" i="29" s="1"/>
  <c r="A22324" i="29" s="1"/>
  <c r="A22325" i="29" s="1"/>
  <c r="A22326" i="29" s="1"/>
  <c r="A22327" i="29" s="1"/>
  <c r="A22328" i="29" s="1"/>
  <c r="A22329" i="29" s="1"/>
  <c r="A22330" i="29" s="1"/>
  <c r="A22331" i="29" s="1"/>
  <c r="A22332" i="29" s="1"/>
  <c r="A22333" i="29" s="1"/>
  <c r="A22334" i="29" s="1"/>
  <c r="A22335" i="29" s="1"/>
  <c r="A22336" i="29" s="1"/>
  <c r="A22337" i="29" s="1"/>
  <c r="A22338" i="29" s="1"/>
  <c r="A22339" i="29" s="1"/>
  <c r="A22340" i="29" s="1"/>
  <c r="A22341" i="29" s="1"/>
  <c r="A22342" i="29" s="1"/>
  <c r="A22343" i="29" s="1"/>
  <c r="A22344" i="29" s="1"/>
  <c r="A22345" i="29" s="1"/>
  <c r="A22346" i="29" s="1"/>
  <c r="A22347" i="29" s="1"/>
  <c r="A22348" i="29" s="1"/>
  <c r="A22349" i="29" s="1"/>
  <c r="A22350" i="29" s="1"/>
  <c r="A22351" i="29" s="1"/>
  <c r="A22352" i="29" s="1"/>
  <c r="A22353" i="29" s="1"/>
  <c r="A22354" i="29" s="1"/>
  <c r="A22355" i="29" s="1"/>
  <c r="A22356" i="29" s="1"/>
  <c r="A22357" i="29" s="1"/>
  <c r="A22358" i="29" s="1"/>
  <c r="A22359" i="29" s="1"/>
  <c r="A22360" i="29" s="1"/>
  <c r="A22361" i="29" s="1"/>
  <c r="A22362" i="29" s="1"/>
  <c r="A22363" i="29" s="1"/>
  <c r="A22364" i="29" s="1"/>
  <c r="A22365" i="29" s="1"/>
  <c r="A22366" i="29" s="1"/>
  <c r="A22367" i="29" s="1"/>
  <c r="A22368" i="29" s="1"/>
  <c r="A22369" i="29" s="1"/>
  <c r="A22370" i="29" s="1"/>
  <c r="A22371" i="29" s="1"/>
  <c r="A22372" i="29" s="1"/>
  <c r="A22373" i="29" s="1"/>
  <c r="A22374" i="29" s="1"/>
  <c r="A22375" i="29" s="1"/>
  <c r="A22376" i="29" s="1"/>
  <c r="A22377" i="29" s="1"/>
  <c r="A22378" i="29" s="1"/>
  <c r="A22379" i="29" s="1"/>
  <c r="A22380" i="29" s="1"/>
  <c r="A22381" i="29" s="1"/>
  <c r="A22382" i="29" s="1"/>
  <c r="A22383" i="29" s="1"/>
  <c r="A22384" i="29" s="1"/>
  <c r="A22385" i="29" s="1"/>
  <c r="A22386" i="29" s="1"/>
  <c r="A22387" i="29" s="1"/>
  <c r="A22388" i="29" s="1"/>
  <c r="A22389" i="29" s="1"/>
  <c r="A22390" i="29" s="1"/>
  <c r="A22391" i="29" s="1"/>
  <c r="A22392" i="29" s="1"/>
  <c r="A22393" i="29" s="1"/>
  <c r="A22394" i="29" s="1"/>
  <c r="A22395" i="29" s="1"/>
  <c r="A22396" i="29" s="1"/>
  <c r="A22397" i="29" s="1"/>
  <c r="A22398" i="29" s="1"/>
  <c r="A22399" i="29" s="1"/>
  <c r="A22400" i="29" s="1"/>
  <c r="A22401" i="29" s="1"/>
  <c r="A22402" i="29" s="1"/>
  <c r="A22403" i="29" s="1"/>
  <c r="A22404" i="29" s="1"/>
  <c r="A22405" i="29" s="1"/>
  <c r="A22406" i="29" s="1"/>
  <c r="A22407" i="29" s="1"/>
  <c r="A22408" i="29" s="1"/>
  <c r="A22409" i="29" s="1"/>
  <c r="A22410" i="29" s="1"/>
  <c r="A22411" i="29" s="1"/>
  <c r="A22412" i="29" s="1"/>
  <c r="A22413" i="29" s="1"/>
  <c r="A22414" i="29" s="1"/>
  <c r="A22415" i="29" s="1"/>
  <c r="A22416" i="29" s="1"/>
  <c r="A22417" i="29" s="1"/>
  <c r="A22418" i="29" s="1"/>
  <c r="A22419" i="29" s="1"/>
  <c r="A22420" i="29" s="1"/>
  <c r="A22421" i="29" s="1"/>
  <c r="A22422" i="29" s="1"/>
  <c r="A22423" i="29" s="1"/>
  <c r="A22424" i="29" s="1"/>
  <c r="A22425" i="29" s="1"/>
  <c r="A22426" i="29" s="1"/>
  <c r="A22427" i="29" s="1"/>
  <c r="A22428" i="29" s="1"/>
  <c r="A22429" i="29" s="1"/>
  <c r="A22430" i="29" s="1"/>
  <c r="A22431" i="29" s="1"/>
  <c r="A22432" i="29" s="1"/>
  <c r="A22433" i="29" s="1"/>
  <c r="A22434" i="29" s="1"/>
  <c r="A22435" i="29" s="1"/>
  <c r="A22436" i="29" s="1"/>
  <c r="A22437" i="29" s="1"/>
  <c r="A22438" i="29" s="1"/>
  <c r="A22439" i="29" s="1"/>
  <c r="A22440" i="29" s="1"/>
  <c r="A22441" i="29" s="1"/>
  <c r="A22442" i="29" s="1"/>
  <c r="A22443" i="29" s="1"/>
  <c r="A22444" i="29" s="1"/>
  <c r="A22445" i="29" s="1"/>
  <c r="A22446" i="29" s="1"/>
  <c r="A22447" i="29" s="1"/>
  <c r="A22448" i="29" s="1"/>
  <c r="A22449" i="29" s="1"/>
  <c r="A22450" i="29" s="1"/>
  <c r="A22451" i="29" s="1"/>
  <c r="A22452" i="29" s="1"/>
  <c r="A22453" i="29" s="1"/>
  <c r="A22454" i="29" s="1"/>
  <c r="A22455" i="29" s="1"/>
  <c r="A22456" i="29" s="1"/>
  <c r="A22457" i="29" s="1"/>
  <c r="A22458" i="29" s="1"/>
  <c r="A22459" i="29" s="1"/>
  <c r="A22460" i="29" s="1"/>
  <c r="A22461" i="29" s="1"/>
  <c r="A22462" i="29" s="1"/>
  <c r="A22463" i="29" s="1"/>
  <c r="A22464" i="29" s="1"/>
  <c r="A22465" i="29" s="1"/>
  <c r="A22466" i="29" s="1"/>
  <c r="A22467" i="29" s="1"/>
  <c r="A22468" i="29" s="1"/>
  <c r="A22469" i="29" s="1"/>
  <c r="A22470" i="29" s="1"/>
  <c r="A22471" i="29" s="1"/>
  <c r="A22472" i="29" s="1"/>
  <c r="A22473" i="29" s="1"/>
  <c r="A22474" i="29" s="1"/>
  <c r="A22475" i="29" s="1"/>
  <c r="A22476" i="29" s="1"/>
  <c r="A22477" i="29" s="1"/>
  <c r="A22478" i="29" s="1"/>
  <c r="A22479" i="29" s="1"/>
  <c r="A22480" i="29" s="1"/>
  <c r="A22481" i="29" s="1"/>
  <c r="A22482" i="29" s="1"/>
  <c r="A22483" i="29" s="1"/>
  <c r="A22484" i="29" s="1"/>
  <c r="A22485" i="29" s="1"/>
  <c r="A22486" i="29" s="1"/>
  <c r="A22487" i="29" s="1"/>
  <c r="A22488" i="29" s="1"/>
  <c r="A22489" i="29" s="1"/>
  <c r="A22490" i="29" s="1"/>
  <c r="A22491" i="29" s="1"/>
  <c r="A22492" i="29" s="1"/>
  <c r="A22493" i="29" s="1"/>
  <c r="A22494" i="29" s="1"/>
  <c r="A22495" i="29" s="1"/>
  <c r="A22496" i="29" s="1"/>
  <c r="A22497" i="29" s="1"/>
  <c r="A22498" i="29" s="1"/>
  <c r="A22499" i="29" s="1"/>
  <c r="A22500" i="29" s="1"/>
  <c r="A22501" i="29" s="1"/>
  <c r="A22502" i="29" s="1"/>
  <c r="A22503" i="29" s="1"/>
  <c r="A22504" i="29" s="1"/>
  <c r="A22505" i="29" s="1"/>
  <c r="A22506" i="29" s="1"/>
  <c r="A22507" i="29" s="1"/>
  <c r="A22508" i="29" s="1"/>
  <c r="A22509" i="29" s="1"/>
  <c r="A22510" i="29" s="1"/>
  <c r="A22511" i="29" s="1"/>
  <c r="A22512" i="29" s="1"/>
  <c r="A22513" i="29" s="1"/>
  <c r="A22514" i="29" s="1"/>
  <c r="A22515" i="29" s="1"/>
  <c r="A22516" i="29" s="1"/>
  <c r="A22517" i="29" s="1"/>
  <c r="A22518" i="29" s="1"/>
  <c r="A22519" i="29" s="1"/>
  <c r="A22520" i="29" s="1"/>
  <c r="A22521" i="29" s="1"/>
  <c r="A22522" i="29" s="1"/>
  <c r="A22523" i="29" s="1"/>
  <c r="A22524" i="29" s="1"/>
  <c r="A22525" i="29" s="1"/>
  <c r="A22526" i="29" s="1"/>
  <c r="A22527" i="29" s="1"/>
  <c r="A22528" i="29" s="1"/>
  <c r="A22529" i="29" s="1"/>
  <c r="A22530" i="29" s="1"/>
  <c r="A22531" i="29" s="1"/>
  <c r="A22532" i="29" s="1"/>
  <c r="A22533" i="29" s="1"/>
  <c r="A22534" i="29" s="1"/>
  <c r="A22535" i="29" s="1"/>
  <c r="A22536" i="29" s="1"/>
  <c r="A22537" i="29" s="1"/>
  <c r="A22538" i="29" s="1"/>
  <c r="A22539" i="29" s="1"/>
  <c r="A22540" i="29" s="1"/>
  <c r="A22541" i="29" s="1"/>
  <c r="A22542" i="29" s="1"/>
  <c r="A22543" i="29" s="1"/>
  <c r="A22544" i="29" s="1"/>
  <c r="A22545" i="29" s="1"/>
  <c r="A22546" i="29" s="1"/>
  <c r="A22547" i="29" s="1"/>
  <c r="A22548" i="29" s="1"/>
  <c r="A22549" i="29" s="1"/>
  <c r="A22550" i="29" s="1"/>
  <c r="A22551" i="29" s="1"/>
  <c r="A22552" i="29" s="1"/>
  <c r="A22553" i="29" s="1"/>
  <c r="A22554" i="29" s="1"/>
  <c r="A22555" i="29" s="1"/>
  <c r="A22556" i="29" s="1"/>
  <c r="A22557" i="29" s="1"/>
  <c r="A22558" i="29" s="1"/>
  <c r="A22559" i="29" s="1"/>
  <c r="A22560" i="29" s="1"/>
  <c r="A22561" i="29" s="1"/>
  <c r="A22562" i="29" s="1"/>
  <c r="A22563" i="29" s="1"/>
  <c r="A22564" i="29" s="1"/>
  <c r="A22565" i="29" s="1"/>
  <c r="A22566" i="29" s="1"/>
  <c r="A22567" i="29" s="1"/>
  <c r="A22568" i="29" s="1"/>
  <c r="A22569" i="29" s="1"/>
  <c r="A22570" i="29" s="1"/>
  <c r="A22571" i="29" s="1"/>
  <c r="A22572" i="29" s="1"/>
  <c r="A22573" i="29" s="1"/>
  <c r="A22574" i="29" s="1"/>
  <c r="A22575" i="29" s="1"/>
  <c r="A22576" i="29" s="1"/>
  <c r="A22577" i="29" s="1"/>
  <c r="A22578" i="29" s="1"/>
  <c r="A22579" i="29" s="1"/>
  <c r="A22580" i="29" s="1"/>
  <c r="A22581" i="29" s="1"/>
  <c r="A22582" i="29" s="1"/>
  <c r="A22583" i="29" s="1"/>
  <c r="A22584" i="29" s="1"/>
  <c r="A22585" i="29" s="1"/>
  <c r="A22586" i="29" s="1"/>
  <c r="A22587" i="29" s="1"/>
  <c r="A22588" i="29" s="1"/>
  <c r="A22589" i="29" s="1"/>
  <c r="A22590" i="29" s="1"/>
  <c r="A22591" i="29" s="1"/>
  <c r="A22592" i="29" s="1"/>
  <c r="A22593" i="29" s="1"/>
  <c r="A22594" i="29" s="1"/>
  <c r="A22595" i="29" s="1"/>
  <c r="A22596" i="29" s="1"/>
  <c r="A22597" i="29" s="1"/>
  <c r="A22598" i="29" s="1"/>
  <c r="A22599" i="29" s="1"/>
  <c r="A22600" i="29" s="1"/>
  <c r="A22601" i="29" s="1"/>
  <c r="A22602" i="29" s="1"/>
  <c r="A22603" i="29" s="1"/>
  <c r="A22604" i="29" s="1"/>
  <c r="A22605" i="29" s="1"/>
  <c r="A22606" i="29" s="1"/>
  <c r="A22607" i="29" s="1"/>
  <c r="A22608" i="29" s="1"/>
  <c r="A22609" i="29" s="1"/>
  <c r="A22610" i="29" s="1"/>
  <c r="A22611" i="29" s="1"/>
  <c r="A22612" i="29" s="1"/>
  <c r="A22613" i="29" s="1"/>
  <c r="A22614" i="29" s="1"/>
  <c r="A22615" i="29" s="1"/>
  <c r="A22616" i="29" s="1"/>
  <c r="A22617" i="29" s="1"/>
  <c r="A22618" i="29" s="1"/>
  <c r="A22619" i="29" s="1"/>
  <c r="A22620" i="29" s="1"/>
  <c r="A22621" i="29" s="1"/>
  <c r="A22622" i="29" s="1"/>
  <c r="A22623" i="29" s="1"/>
  <c r="A22624" i="29" s="1"/>
  <c r="A22625" i="29" s="1"/>
  <c r="A22626" i="29" s="1"/>
  <c r="A22627" i="29" s="1"/>
  <c r="A22628" i="29" s="1"/>
  <c r="A22629" i="29" s="1"/>
  <c r="A22630" i="29" s="1"/>
  <c r="A22631" i="29" s="1"/>
  <c r="A22632" i="29" s="1"/>
  <c r="A22633" i="29" s="1"/>
  <c r="A22634" i="29" s="1"/>
  <c r="A22635" i="29" s="1"/>
  <c r="A22636" i="29" s="1"/>
  <c r="A22637" i="29" s="1"/>
  <c r="A22638" i="29" s="1"/>
  <c r="A22639" i="29" s="1"/>
  <c r="A22640" i="29" s="1"/>
  <c r="A22641" i="29" s="1"/>
  <c r="A22642" i="29" s="1"/>
  <c r="A22643" i="29" s="1"/>
  <c r="A22644" i="29" s="1"/>
  <c r="A22645" i="29" s="1"/>
  <c r="A22646" i="29" s="1"/>
  <c r="A22647" i="29" s="1"/>
  <c r="A22648" i="29" s="1"/>
  <c r="A22649" i="29" s="1"/>
  <c r="A22650" i="29" s="1"/>
  <c r="A22651" i="29" s="1"/>
  <c r="A22652" i="29" s="1"/>
  <c r="A22653" i="29" s="1"/>
  <c r="A22654" i="29" s="1"/>
  <c r="A22655" i="29" s="1"/>
  <c r="A22656" i="29" s="1"/>
  <c r="A22657" i="29" s="1"/>
  <c r="A22658" i="29" s="1"/>
  <c r="A22659" i="29" s="1"/>
  <c r="A22660" i="29" s="1"/>
  <c r="A22661" i="29" s="1"/>
  <c r="A22662" i="29" s="1"/>
  <c r="A22663" i="29" s="1"/>
  <c r="A22664" i="29" s="1"/>
  <c r="A22665" i="29" s="1"/>
  <c r="A22666" i="29" s="1"/>
  <c r="A22667" i="29" s="1"/>
  <c r="A22668" i="29" s="1"/>
  <c r="A22669" i="29" s="1"/>
  <c r="A22670" i="29" s="1"/>
  <c r="A22671" i="29" s="1"/>
  <c r="A22672" i="29" s="1"/>
  <c r="A22673" i="29" s="1"/>
  <c r="A22674" i="29" s="1"/>
  <c r="A22675" i="29" s="1"/>
  <c r="A22676" i="29" s="1"/>
  <c r="A22677" i="29" s="1"/>
  <c r="A22678" i="29" s="1"/>
  <c r="A22679" i="29" s="1"/>
  <c r="A22680" i="29" s="1"/>
  <c r="A22681" i="29" s="1"/>
  <c r="A22682" i="29" s="1"/>
  <c r="A22683" i="29" s="1"/>
  <c r="A22684" i="29" s="1"/>
  <c r="A22685" i="29" s="1"/>
  <c r="A22686" i="29" s="1"/>
  <c r="A22687" i="29" s="1"/>
  <c r="A22688" i="29" s="1"/>
  <c r="A22689" i="29" s="1"/>
  <c r="A22690" i="29" s="1"/>
  <c r="A22691" i="29" s="1"/>
  <c r="A22692" i="29" s="1"/>
  <c r="A22693" i="29" s="1"/>
  <c r="A22694" i="29" s="1"/>
  <c r="A22695" i="29" s="1"/>
  <c r="A22696" i="29" s="1"/>
  <c r="A22697" i="29" s="1"/>
  <c r="A22698" i="29" s="1"/>
  <c r="A22699" i="29" s="1"/>
  <c r="A22700" i="29" s="1"/>
  <c r="A22701" i="29" s="1"/>
  <c r="A22702" i="29" s="1"/>
  <c r="A22703" i="29" s="1"/>
  <c r="A22704" i="29" s="1"/>
  <c r="A22705" i="29" s="1"/>
  <c r="A22706" i="29" s="1"/>
  <c r="A22707" i="29" s="1"/>
  <c r="A22708" i="29" s="1"/>
  <c r="A22709" i="29" s="1"/>
  <c r="A22710" i="29" s="1"/>
  <c r="A22711" i="29" s="1"/>
  <c r="A22712" i="29" s="1"/>
  <c r="A22713" i="29" s="1"/>
  <c r="A22714" i="29" s="1"/>
  <c r="A22715" i="29" s="1"/>
  <c r="A22716" i="29" s="1"/>
  <c r="A22717" i="29" s="1"/>
  <c r="A22718" i="29" s="1"/>
  <c r="A22719" i="29" s="1"/>
  <c r="A22720" i="29" s="1"/>
  <c r="A22721" i="29" s="1"/>
  <c r="A22722" i="29" s="1"/>
  <c r="A22723" i="29" s="1"/>
  <c r="A22724" i="29" s="1"/>
  <c r="A22725" i="29" s="1"/>
  <c r="A22726" i="29" s="1"/>
  <c r="A22727" i="29" s="1"/>
  <c r="A22728" i="29" s="1"/>
  <c r="A22729" i="29" s="1"/>
  <c r="A22730" i="29" s="1"/>
  <c r="A22731" i="29" s="1"/>
  <c r="A22732" i="29" s="1"/>
  <c r="A22733" i="29" s="1"/>
  <c r="A22734" i="29" s="1"/>
  <c r="A22735" i="29" s="1"/>
  <c r="A22736" i="29" s="1"/>
  <c r="A22737" i="29" s="1"/>
  <c r="A22738" i="29" s="1"/>
  <c r="A22739" i="29" s="1"/>
  <c r="A22740" i="29" s="1"/>
  <c r="A22741" i="29" s="1"/>
  <c r="A22742" i="29" s="1"/>
  <c r="A22743" i="29" s="1"/>
  <c r="A22744" i="29" s="1"/>
  <c r="A22745" i="29" s="1"/>
  <c r="A22746" i="29" s="1"/>
  <c r="A22747" i="29" s="1"/>
  <c r="A22748" i="29" s="1"/>
  <c r="A22749" i="29" s="1"/>
  <c r="A22750" i="29" s="1"/>
  <c r="A22751" i="29" s="1"/>
  <c r="A22752" i="29" s="1"/>
  <c r="A22753" i="29" s="1"/>
  <c r="A22754" i="29" s="1"/>
  <c r="A22755" i="29" s="1"/>
  <c r="A22756" i="29" s="1"/>
  <c r="A22757" i="29" s="1"/>
  <c r="A22758" i="29" s="1"/>
  <c r="A22759" i="29" s="1"/>
  <c r="A22760" i="29" s="1"/>
  <c r="A22761" i="29" s="1"/>
  <c r="A22762" i="29" s="1"/>
  <c r="A22763" i="29" s="1"/>
  <c r="A22764" i="29" s="1"/>
  <c r="A22765" i="29" s="1"/>
  <c r="A22766" i="29" s="1"/>
  <c r="A22767" i="29" s="1"/>
  <c r="A22768" i="29" s="1"/>
  <c r="A22769" i="29" s="1"/>
  <c r="A22770" i="29" s="1"/>
  <c r="A22771" i="29" s="1"/>
  <c r="A22772" i="29" s="1"/>
  <c r="A22773" i="29" s="1"/>
  <c r="A22774" i="29" s="1"/>
  <c r="A22775" i="29" s="1"/>
  <c r="A22776" i="29" s="1"/>
  <c r="A22777" i="29" s="1"/>
  <c r="A22778" i="29" s="1"/>
  <c r="A22779" i="29" s="1"/>
  <c r="A22780" i="29" s="1"/>
  <c r="A22781" i="29" s="1"/>
  <c r="A22782" i="29" s="1"/>
  <c r="A22783" i="29" s="1"/>
  <c r="A22784" i="29" s="1"/>
  <c r="A22785" i="29" s="1"/>
  <c r="A22786" i="29" s="1"/>
  <c r="A22787" i="29" s="1"/>
  <c r="A22788" i="29" s="1"/>
  <c r="A22789" i="29" s="1"/>
  <c r="A22790" i="29" s="1"/>
  <c r="A22791" i="29" s="1"/>
  <c r="A22792" i="29" s="1"/>
  <c r="A22793" i="29" s="1"/>
  <c r="A22794" i="29" s="1"/>
  <c r="A22795" i="29" s="1"/>
  <c r="A22796" i="29" s="1"/>
  <c r="A22797" i="29" s="1"/>
  <c r="A22798" i="29" s="1"/>
  <c r="A22799" i="29" s="1"/>
  <c r="A22800" i="29" s="1"/>
  <c r="A22801" i="29" s="1"/>
  <c r="A22802" i="29" s="1"/>
  <c r="A22803" i="29" s="1"/>
  <c r="A22804" i="29" s="1"/>
  <c r="A22805" i="29" s="1"/>
  <c r="A22806" i="29" s="1"/>
  <c r="A22807" i="29" s="1"/>
  <c r="A22808" i="29" s="1"/>
  <c r="A22809" i="29" s="1"/>
  <c r="A22810" i="29" s="1"/>
  <c r="A22811" i="29" s="1"/>
  <c r="A22812" i="29" s="1"/>
  <c r="A22813" i="29" s="1"/>
  <c r="A22814" i="29" s="1"/>
  <c r="A22815" i="29" s="1"/>
  <c r="A22816" i="29" s="1"/>
  <c r="A22817" i="29" s="1"/>
  <c r="A22818" i="29" s="1"/>
  <c r="A22819" i="29" s="1"/>
  <c r="A22820" i="29" s="1"/>
  <c r="A22821" i="29" s="1"/>
  <c r="A22822" i="29" s="1"/>
  <c r="A22823" i="29" s="1"/>
  <c r="A22824" i="29" s="1"/>
  <c r="A22825" i="29" s="1"/>
  <c r="A22826" i="29" s="1"/>
  <c r="A22827" i="29" s="1"/>
  <c r="A22828" i="29" s="1"/>
  <c r="A22829" i="29" s="1"/>
  <c r="A22830" i="29" s="1"/>
  <c r="A22831" i="29" s="1"/>
  <c r="A22832" i="29" s="1"/>
  <c r="A22833" i="29" s="1"/>
  <c r="A22834" i="29" s="1"/>
  <c r="A22835" i="29" s="1"/>
  <c r="A22836" i="29" s="1"/>
  <c r="A22837" i="29" s="1"/>
  <c r="A22838" i="29" s="1"/>
  <c r="A22839" i="29" s="1"/>
  <c r="A22840" i="29" s="1"/>
  <c r="A22841" i="29" s="1"/>
  <c r="A22842" i="29" s="1"/>
  <c r="A22843" i="29" s="1"/>
  <c r="A22844" i="29" s="1"/>
  <c r="A22845" i="29" s="1"/>
  <c r="A22846" i="29" s="1"/>
  <c r="A22847" i="29" s="1"/>
  <c r="A22848" i="29" s="1"/>
  <c r="A22849" i="29" s="1"/>
  <c r="A22850" i="29" s="1"/>
  <c r="A22851" i="29" s="1"/>
  <c r="A22852" i="29" s="1"/>
  <c r="A22853" i="29" s="1"/>
  <c r="A22854" i="29" s="1"/>
  <c r="A22855" i="29" s="1"/>
  <c r="A22856" i="29" s="1"/>
  <c r="A22857" i="29" s="1"/>
  <c r="A22858" i="29" s="1"/>
  <c r="A22859" i="29" s="1"/>
  <c r="A22860" i="29" s="1"/>
  <c r="A22861" i="29" s="1"/>
  <c r="A22862" i="29" s="1"/>
  <c r="A22863" i="29" s="1"/>
  <c r="A22864" i="29" s="1"/>
  <c r="A22865" i="29" s="1"/>
  <c r="A22866" i="29" s="1"/>
  <c r="A22867" i="29" s="1"/>
  <c r="A22868" i="29" s="1"/>
  <c r="A22869" i="29" s="1"/>
  <c r="A22870" i="29" s="1"/>
  <c r="A22871" i="29" s="1"/>
  <c r="A22872" i="29" s="1"/>
  <c r="A22873" i="29" s="1"/>
  <c r="A22874" i="29" s="1"/>
  <c r="A22875" i="29" s="1"/>
  <c r="A22876" i="29" s="1"/>
  <c r="A22877" i="29" s="1"/>
  <c r="A22878" i="29" s="1"/>
  <c r="A22879" i="29" s="1"/>
  <c r="A22880" i="29" s="1"/>
  <c r="A22881" i="29" s="1"/>
  <c r="A22882" i="29" s="1"/>
  <c r="A22883" i="29" s="1"/>
  <c r="A22884" i="29" s="1"/>
  <c r="A22885" i="29" s="1"/>
  <c r="A22886" i="29" s="1"/>
  <c r="A22887" i="29" s="1"/>
  <c r="A22888" i="29" s="1"/>
  <c r="A22889" i="29" s="1"/>
  <c r="A22890" i="29" s="1"/>
  <c r="A22891" i="29" s="1"/>
  <c r="A22892" i="29" s="1"/>
  <c r="A22893" i="29" s="1"/>
  <c r="A22894" i="29" s="1"/>
  <c r="A22895" i="29" s="1"/>
  <c r="A22896" i="29" s="1"/>
  <c r="A22897" i="29" s="1"/>
  <c r="A22898" i="29" s="1"/>
  <c r="A22899" i="29" s="1"/>
  <c r="A22900" i="29" s="1"/>
  <c r="A22901" i="29" s="1"/>
  <c r="A22902" i="29" s="1"/>
  <c r="A22903" i="29" s="1"/>
  <c r="A22904" i="29" s="1"/>
  <c r="A22905" i="29" s="1"/>
  <c r="A22906" i="29" s="1"/>
  <c r="A22907" i="29" s="1"/>
  <c r="A22908" i="29" s="1"/>
  <c r="A22909" i="29" s="1"/>
  <c r="A22910" i="29" s="1"/>
  <c r="A22911" i="29" s="1"/>
  <c r="A22912" i="29" s="1"/>
  <c r="A22913" i="29" s="1"/>
  <c r="A22914" i="29" s="1"/>
  <c r="A22915" i="29" s="1"/>
  <c r="A22916" i="29" s="1"/>
  <c r="A22917" i="29" s="1"/>
  <c r="A22918" i="29" s="1"/>
  <c r="A22919" i="29" s="1"/>
  <c r="A22920" i="29" s="1"/>
  <c r="A22921" i="29" s="1"/>
  <c r="A22922" i="29" s="1"/>
  <c r="A22923" i="29" s="1"/>
  <c r="A22924" i="29" s="1"/>
  <c r="A22925" i="29" s="1"/>
  <c r="A22926" i="29" s="1"/>
  <c r="A22927" i="29" s="1"/>
  <c r="A22928" i="29" s="1"/>
  <c r="A22929" i="29" s="1"/>
  <c r="A22930" i="29" s="1"/>
  <c r="A22931" i="29" s="1"/>
  <c r="A22932" i="29" s="1"/>
  <c r="A22933" i="29" s="1"/>
  <c r="A22934" i="29" s="1"/>
  <c r="A22935" i="29" s="1"/>
  <c r="A22936" i="29" s="1"/>
  <c r="A22937" i="29" s="1"/>
  <c r="A22938" i="29" s="1"/>
  <c r="A22939" i="29" s="1"/>
  <c r="A22940" i="29" s="1"/>
  <c r="A22941" i="29" s="1"/>
  <c r="A22942" i="29" s="1"/>
  <c r="A22943" i="29" s="1"/>
  <c r="A22944" i="29" s="1"/>
  <c r="A22945" i="29" s="1"/>
  <c r="A22946" i="29" s="1"/>
  <c r="A22947" i="29" s="1"/>
  <c r="A22948" i="29" s="1"/>
  <c r="A22949" i="29" s="1"/>
  <c r="A22950" i="29" s="1"/>
  <c r="A22951" i="29" s="1"/>
  <c r="A22952" i="29" s="1"/>
  <c r="A22953" i="29" s="1"/>
  <c r="A22954" i="29" s="1"/>
  <c r="A22955" i="29" s="1"/>
  <c r="A22956" i="29" s="1"/>
  <c r="A22957" i="29" s="1"/>
  <c r="A22958" i="29" s="1"/>
  <c r="A22959" i="29" s="1"/>
  <c r="A22960" i="29" s="1"/>
  <c r="A22961" i="29" s="1"/>
  <c r="A22962" i="29" s="1"/>
  <c r="A22963" i="29" s="1"/>
  <c r="A22964" i="29" s="1"/>
  <c r="A22965" i="29" s="1"/>
  <c r="A22966" i="29" s="1"/>
  <c r="A22967" i="29" s="1"/>
  <c r="A22968" i="29" s="1"/>
  <c r="A22969" i="29" s="1"/>
  <c r="A22970" i="29" s="1"/>
  <c r="A22971" i="29" s="1"/>
  <c r="A22972" i="29" s="1"/>
  <c r="A22973" i="29" s="1"/>
  <c r="A22974" i="29" s="1"/>
  <c r="A22975" i="29" s="1"/>
  <c r="A22976" i="29" s="1"/>
  <c r="A22977" i="29" s="1"/>
  <c r="A22978" i="29" s="1"/>
  <c r="A22979" i="29" s="1"/>
  <c r="A22980" i="29" s="1"/>
  <c r="A22981" i="29" s="1"/>
  <c r="A22982" i="29" s="1"/>
  <c r="A22983" i="29" s="1"/>
  <c r="A22984" i="29" s="1"/>
  <c r="A22985" i="29" s="1"/>
  <c r="A22986" i="29" s="1"/>
  <c r="A22987" i="29" s="1"/>
  <c r="A22988" i="29" s="1"/>
  <c r="A22989" i="29" s="1"/>
  <c r="A22990" i="29" s="1"/>
  <c r="A22991" i="29" s="1"/>
  <c r="A22992" i="29" s="1"/>
  <c r="A22993" i="29" s="1"/>
  <c r="A22994" i="29" s="1"/>
  <c r="A22995" i="29" s="1"/>
  <c r="A22996" i="29" s="1"/>
  <c r="A22997" i="29" s="1"/>
  <c r="A22998" i="29" s="1"/>
  <c r="A22999" i="29" s="1"/>
  <c r="A23000" i="29" s="1"/>
  <c r="A23001" i="29" s="1"/>
  <c r="A23002" i="29" s="1"/>
  <c r="A23003" i="29" s="1"/>
  <c r="A23004" i="29" s="1"/>
  <c r="A23005" i="29" s="1"/>
  <c r="A23006" i="29" s="1"/>
  <c r="A23007" i="29" s="1"/>
  <c r="A23008" i="29" s="1"/>
  <c r="A23009" i="29" s="1"/>
  <c r="A23010" i="29" s="1"/>
  <c r="A23011" i="29" s="1"/>
  <c r="A23012" i="29" s="1"/>
  <c r="A23013" i="29" s="1"/>
  <c r="A23014" i="29" s="1"/>
  <c r="A23015" i="29" s="1"/>
  <c r="A23016" i="29" s="1"/>
  <c r="A23017" i="29" s="1"/>
  <c r="A23018" i="29" s="1"/>
  <c r="A23019" i="29" s="1"/>
  <c r="A23020" i="29" s="1"/>
  <c r="A23021" i="29" s="1"/>
  <c r="A23022" i="29" s="1"/>
  <c r="A23023" i="29" s="1"/>
  <c r="A23024" i="29" s="1"/>
  <c r="A23025" i="29" s="1"/>
  <c r="A23026" i="29" s="1"/>
  <c r="A23027" i="29" s="1"/>
  <c r="A23028" i="29" s="1"/>
  <c r="A23029" i="29" s="1"/>
  <c r="A23030" i="29" s="1"/>
  <c r="A23031" i="29" s="1"/>
  <c r="A23032" i="29" s="1"/>
  <c r="A23033" i="29" s="1"/>
  <c r="A23034" i="29" s="1"/>
  <c r="A23035" i="29" s="1"/>
  <c r="A23036" i="29" s="1"/>
  <c r="A23037" i="29" s="1"/>
  <c r="A23038" i="29" s="1"/>
  <c r="A23039" i="29" s="1"/>
  <c r="A23040" i="29" s="1"/>
  <c r="A23041" i="29" s="1"/>
  <c r="A23042" i="29" s="1"/>
  <c r="A23043" i="29" s="1"/>
  <c r="A23044" i="29" s="1"/>
  <c r="A23045" i="29" s="1"/>
  <c r="A23046" i="29" s="1"/>
  <c r="A23047" i="29" s="1"/>
  <c r="A23048" i="29" s="1"/>
  <c r="A23049" i="29" s="1"/>
  <c r="A23050" i="29" s="1"/>
  <c r="A23051" i="29" s="1"/>
  <c r="A23052" i="29" s="1"/>
  <c r="A23053" i="29" s="1"/>
  <c r="A23054" i="29" s="1"/>
  <c r="A23055" i="29" s="1"/>
  <c r="A23056" i="29" s="1"/>
  <c r="A23057" i="29" s="1"/>
  <c r="A23058" i="29" s="1"/>
  <c r="A23059" i="29" s="1"/>
  <c r="A23060" i="29" s="1"/>
  <c r="A23061" i="29" s="1"/>
  <c r="A23062" i="29" s="1"/>
  <c r="A23063" i="29" s="1"/>
  <c r="A23064" i="29" s="1"/>
  <c r="A23065" i="29" s="1"/>
  <c r="A23066" i="29" s="1"/>
  <c r="A23067" i="29" s="1"/>
  <c r="A23068" i="29" s="1"/>
  <c r="A23069" i="29" s="1"/>
  <c r="A23070" i="29" s="1"/>
  <c r="A23071" i="29" s="1"/>
  <c r="A23072" i="29" s="1"/>
  <c r="A23073" i="29" s="1"/>
  <c r="A23074" i="29" s="1"/>
  <c r="A23075" i="29" s="1"/>
  <c r="A23076" i="29" s="1"/>
  <c r="A23077" i="29" s="1"/>
  <c r="A23078" i="29" s="1"/>
  <c r="A23079" i="29" s="1"/>
  <c r="A23080" i="29" s="1"/>
  <c r="A23081" i="29" s="1"/>
  <c r="A23082" i="29" s="1"/>
  <c r="A23083" i="29" s="1"/>
  <c r="A23084" i="29" s="1"/>
  <c r="A23085" i="29" s="1"/>
  <c r="A23086" i="29" s="1"/>
  <c r="A23087" i="29" s="1"/>
  <c r="A23088" i="29" s="1"/>
  <c r="A23089" i="29" s="1"/>
  <c r="A23090" i="29" s="1"/>
  <c r="A23091" i="29" s="1"/>
  <c r="A23092" i="29" s="1"/>
  <c r="A23093" i="29" s="1"/>
  <c r="A23094" i="29" s="1"/>
  <c r="A23095" i="29" s="1"/>
  <c r="A23096" i="29" s="1"/>
  <c r="A23097" i="29" s="1"/>
  <c r="A23098" i="29" s="1"/>
  <c r="A23099" i="29" s="1"/>
  <c r="A23100" i="29" s="1"/>
  <c r="A23101" i="29" s="1"/>
  <c r="A23102" i="29" s="1"/>
  <c r="A23103" i="29" s="1"/>
  <c r="A23104" i="29" s="1"/>
  <c r="A23105" i="29" s="1"/>
  <c r="A23106" i="29" s="1"/>
  <c r="A23107" i="29" s="1"/>
  <c r="A23108" i="29" s="1"/>
  <c r="A23109" i="29" s="1"/>
  <c r="A23110" i="29" s="1"/>
  <c r="A23111" i="29" s="1"/>
  <c r="A23112" i="29" s="1"/>
  <c r="A23113" i="29" s="1"/>
  <c r="A23114" i="29" s="1"/>
  <c r="A23115" i="29" s="1"/>
  <c r="A23116" i="29" s="1"/>
  <c r="A23117" i="29" s="1"/>
  <c r="A23118" i="29" s="1"/>
  <c r="A23119" i="29" s="1"/>
  <c r="A23120" i="29" s="1"/>
  <c r="A23121" i="29" s="1"/>
  <c r="A23122" i="29" s="1"/>
  <c r="A23123" i="29" s="1"/>
  <c r="A23124" i="29" s="1"/>
  <c r="A23125" i="29" s="1"/>
  <c r="A23126" i="29" s="1"/>
  <c r="A23127" i="29" s="1"/>
  <c r="A23128" i="29" s="1"/>
  <c r="A23129" i="29" s="1"/>
  <c r="A23130" i="29" s="1"/>
  <c r="A23131" i="29" s="1"/>
  <c r="A23132" i="29" s="1"/>
  <c r="A23133" i="29" s="1"/>
  <c r="A23134" i="29" s="1"/>
  <c r="A23135" i="29" s="1"/>
  <c r="A23136" i="29" s="1"/>
  <c r="A23137" i="29" s="1"/>
  <c r="A23138" i="29" s="1"/>
  <c r="A23139" i="29" s="1"/>
  <c r="A23140" i="29" s="1"/>
  <c r="A23141" i="29" s="1"/>
  <c r="A23142" i="29" s="1"/>
  <c r="A23143" i="29" s="1"/>
  <c r="A23144" i="29" s="1"/>
  <c r="A23145" i="29" s="1"/>
  <c r="A23146" i="29" s="1"/>
  <c r="A23147" i="29" s="1"/>
  <c r="A23148" i="29" s="1"/>
  <c r="A23149" i="29" s="1"/>
  <c r="A23150" i="29" s="1"/>
  <c r="A23151" i="29" s="1"/>
  <c r="A23152" i="29" s="1"/>
  <c r="A23153" i="29" s="1"/>
  <c r="A23154" i="29" s="1"/>
  <c r="A23155" i="29" s="1"/>
  <c r="A23156" i="29" s="1"/>
  <c r="A23157" i="29" s="1"/>
  <c r="A23158" i="29" s="1"/>
  <c r="A23159" i="29" s="1"/>
  <c r="A23160" i="29" s="1"/>
  <c r="A23161" i="29" s="1"/>
  <c r="A23162" i="29" s="1"/>
  <c r="A23163" i="29" s="1"/>
  <c r="A23164" i="29" s="1"/>
  <c r="A23165" i="29" s="1"/>
  <c r="A23166" i="29" s="1"/>
  <c r="A23167" i="29" s="1"/>
  <c r="A23168" i="29" s="1"/>
  <c r="A23169" i="29" s="1"/>
  <c r="A23170" i="29" s="1"/>
  <c r="A23171" i="29" s="1"/>
  <c r="A23172" i="29" s="1"/>
  <c r="A23173" i="29" s="1"/>
  <c r="A23174" i="29" s="1"/>
  <c r="A23175" i="29" s="1"/>
  <c r="A23176" i="29" s="1"/>
  <c r="A23177" i="29" s="1"/>
  <c r="A23178" i="29" s="1"/>
  <c r="A23179" i="29" s="1"/>
  <c r="A23180" i="29" s="1"/>
  <c r="A23181" i="29" s="1"/>
  <c r="A23182" i="29" s="1"/>
  <c r="A23183" i="29" s="1"/>
  <c r="A23184" i="29" s="1"/>
  <c r="A23185" i="29" s="1"/>
  <c r="A23186" i="29" s="1"/>
  <c r="A23187" i="29" s="1"/>
  <c r="A23188" i="29" s="1"/>
  <c r="A23189" i="29" s="1"/>
  <c r="A23190" i="29" s="1"/>
  <c r="A23191" i="29" s="1"/>
  <c r="A23192" i="29" s="1"/>
  <c r="A23193" i="29" s="1"/>
  <c r="A23194" i="29" s="1"/>
  <c r="A23195" i="29" s="1"/>
  <c r="A23196" i="29" s="1"/>
  <c r="A23197" i="29" s="1"/>
  <c r="A23198" i="29" s="1"/>
  <c r="A23199" i="29" s="1"/>
  <c r="A23200" i="29" s="1"/>
  <c r="A23201" i="29" s="1"/>
  <c r="A23202" i="29" s="1"/>
  <c r="A23203" i="29" s="1"/>
  <c r="A23204" i="29" s="1"/>
  <c r="A23205" i="29" s="1"/>
  <c r="A23206" i="29" s="1"/>
  <c r="A23207" i="29" s="1"/>
  <c r="A23208" i="29" s="1"/>
  <c r="A23209" i="29" s="1"/>
  <c r="A23210" i="29" s="1"/>
  <c r="A23211" i="29" s="1"/>
  <c r="A23212" i="29" s="1"/>
  <c r="A23213" i="29" s="1"/>
  <c r="A23214" i="29" s="1"/>
  <c r="A23215" i="29" s="1"/>
  <c r="A23216" i="29" s="1"/>
  <c r="A23217" i="29" s="1"/>
  <c r="A23218" i="29" s="1"/>
  <c r="A23219" i="29" s="1"/>
  <c r="A23220" i="29" s="1"/>
  <c r="A23221" i="29" s="1"/>
  <c r="A23222" i="29" s="1"/>
  <c r="A23223" i="29" s="1"/>
  <c r="A23224" i="29" s="1"/>
  <c r="A23225" i="29" s="1"/>
  <c r="A23226" i="29" s="1"/>
  <c r="A23227" i="29" s="1"/>
  <c r="A23228" i="29" s="1"/>
  <c r="A23229" i="29" s="1"/>
  <c r="A23230" i="29" s="1"/>
  <c r="A23231" i="29" s="1"/>
  <c r="A23232" i="29" s="1"/>
  <c r="A23233" i="29" s="1"/>
  <c r="A23234" i="29" s="1"/>
  <c r="A23235" i="29" s="1"/>
  <c r="A23236" i="29" s="1"/>
  <c r="A23237" i="29" s="1"/>
  <c r="A23238" i="29" s="1"/>
  <c r="A23239" i="29" s="1"/>
  <c r="A23240" i="29" s="1"/>
  <c r="A23241" i="29" s="1"/>
  <c r="A23242" i="29" s="1"/>
  <c r="A23243" i="29" s="1"/>
  <c r="A23244" i="29" s="1"/>
  <c r="A23245" i="29" s="1"/>
  <c r="A23246" i="29" s="1"/>
  <c r="A23247" i="29" s="1"/>
  <c r="A23248" i="29" s="1"/>
  <c r="A23249" i="29" s="1"/>
  <c r="A23250" i="29" s="1"/>
  <c r="A23251" i="29" s="1"/>
  <c r="A23252" i="29" s="1"/>
  <c r="A23253" i="29" s="1"/>
  <c r="A23254" i="29" s="1"/>
  <c r="A23255" i="29" s="1"/>
  <c r="A23256" i="29" s="1"/>
  <c r="A23257" i="29" s="1"/>
  <c r="A23258" i="29" s="1"/>
  <c r="A23259" i="29" s="1"/>
  <c r="A23260" i="29" s="1"/>
  <c r="A23261" i="29" s="1"/>
  <c r="A23262" i="29" s="1"/>
  <c r="A23263" i="29" s="1"/>
  <c r="A23264" i="29" s="1"/>
  <c r="A23265" i="29" s="1"/>
  <c r="A23266" i="29" s="1"/>
  <c r="A23267" i="29" s="1"/>
  <c r="A23268" i="29" s="1"/>
  <c r="A23269" i="29" s="1"/>
  <c r="A23270" i="29" s="1"/>
  <c r="A23271" i="29" s="1"/>
  <c r="A23272" i="29" s="1"/>
  <c r="A23273" i="29" s="1"/>
  <c r="A23274" i="29" s="1"/>
  <c r="A23275" i="29" s="1"/>
  <c r="A23276" i="29" s="1"/>
  <c r="A23277" i="29" s="1"/>
  <c r="A23278" i="29" s="1"/>
  <c r="A23279" i="29" s="1"/>
  <c r="A23280" i="29" s="1"/>
  <c r="A23281" i="29" s="1"/>
  <c r="A23282" i="29" s="1"/>
  <c r="A23283" i="29" s="1"/>
  <c r="A23284" i="29" s="1"/>
  <c r="A23285" i="29" s="1"/>
  <c r="A23286" i="29" s="1"/>
  <c r="A23287" i="29" s="1"/>
  <c r="A23288" i="29" s="1"/>
  <c r="A23289" i="29" s="1"/>
  <c r="A23290" i="29" s="1"/>
  <c r="A23291" i="29" s="1"/>
  <c r="A23292" i="29" s="1"/>
  <c r="A23293" i="29" s="1"/>
  <c r="A23294" i="29" s="1"/>
  <c r="A23295" i="29" s="1"/>
  <c r="A23296" i="29" s="1"/>
  <c r="A23297" i="29" s="1"/>
  <c r="A23298" i="29" s="1"/>
  <c r="A23299" i="29" s="1"/>
  <c r="A23300" i="29" s="1"/>
  <c r="A23301" i="29" s="1"/>
  <c r="A23302" i="29" s="1"/>
  <c r="A23303" i="29" s="1"/>
  <c r="A23304" i="29" s="1"/>
  <c r="A23305" i="29" s="1"/>
  <c r="A23306" i="29" s="1"/>
  <c r="A23307" i="29" s="1"/>
  <c r="A23308" i="29" s="1"/>
  <c r="A23309" i="29" s="1"/>
  <c r="A23310" i="29" s="1"/>
  <c r="A23311" i="29" s="1"/>
  <c r="A23312" i="29" s="1"/>
  <c r="A23313" i="29" s="1"/>
  <c r="A23314" i="29" s="1"/>
  <c r="A23315" i="29" s="1"/>
  <c r="A23316" i="29" s="1"/>
  <c r="A23317" i="29" s="1"/>
  <c r="A23318" i="29" s="1"/>
  <c r="A23319" i="29" s="1"/>
  <c r="A23320" i="29" s="1"/>
  <c r="A23321" i="29" s="1"/>
  <c r="A23322" i="29" s="1"/>
  <c r="A23323" i="29" s="1"/>
  <c r="A23324" i="29" s="1"/>
  <c r="A23325" i="29" s="1"/>
  <c r="A23326" i="29" s="1"/>
  <c r="A23327" i="29" s="1"/>
  <c r="A23328" i="29" s="1"/>
  <c r="A23329" i="29" s="1"/>
  <c r="A23330" i="29" s="1"/>
  <c r="A23331" i="29" s="1"/>
  <c r="A23332" i="29" s="1"/>
  <c r="A23333" i="29" s="1"/>
  <c r="A23334" i="29" s="1"/>
  <c r="A23335" i="29" s="1"/>
  <c r="A23336" i="29" s="1"/>
  <c r="A23337" i="29" s="1"/>
  <c r="A23338" i="29" s="1"/>
  <c r="A23339" i="29" s="1"/>
  <c r="A23340" i="29" s="1"/>
  <c r="A23341" i="29" s="1"/>
  <c r="A23342" i="29" s="1"/>
  <c r="A23343" i="29" s="1"/>
  <c r="A23344" i="29" s="1"/>
  <c r="A23345" i="29" s="1"/>
  <c r="A23346" i="29" s="1"/>
  <c r="A23347" i="29" s="1"/>
  <c r="A23348" i="29" s="1"/>
  <c r="A23349" i="29" s="1"/>
  <c r="A23350" i="29" s="1"/>
  <c r="A23351" i="29" s="1"/>
  <c r="A23352" i="29" s="1"/>
  <c r="A23353" i="29" s="1"/>
  <c r="A23354" i="29" s="1"/>
  <c r="A23355" i="29" s="1"/>
  <c r="A23356" i="29" s="1"/>
  <c r="A23357" i="29" s="1"/>
  <c r="A23358" i="29" s="1"/>
  <c r="A23359" i="29" s="1"/>
  <c r="A23360" i="29" s="1"/>
  <c r="A23361" i="29" s="1"/>
  <c r="A23362" i="29" s="1"/>
  <c r="A23363" i="29" s="1"/>
  <c r="A23364" i="29" s="1"/>
  <c r="A23365" i="29" s="1"/>
  <c r="A23366" i="29" s="1"/>
  <c r="A23367" i="29" s="1"/>
  <c r="A23368" i="29" s="1"/>
  <c r="A23369" i="29" s="1"/>
  <c r="A23370" i="29" s="1"/>
  <c r="A23371" i="29" s="1"/>
  <c r="A23372" i="29" s="1"/>
  <c r="A23373" i="29" s="1"/>
  <c r="A23374" i="29" s="1"/>
  <c r="A23375" i="29" s="1"/>
  <c r="A23376" i="29" s="1"/>
  <c r="A23377" i="29" s="1"/>
  <c r="A23378" i="29" s="1"/>
  <c r="A23379" i="29" s="1"/>
  <c r="A23380" i="29" s="1"/>
  <c r="A23381" i="29" s="1"/>
  <c r="A23382" i="29" s="1"/>
  <c r="A23383" i="29" s="1"/>
  <c r="A23384" i="29" s="1"/>
  <c r="A23385" i="29" s="1"/>
  <c r="A23386" i="29" s="1"/>
  <c r="A23387" i="29" s="1"/>
  <c r="A23388" i="29" s="1"/>
  <c r="A23389" i="29" s="1"/>
  <c r="A23390" i="29" s="1"/>
  <c r="A23391" i="29" s="1"/>
  <c r="A23392" i="29" s="1"/>
  <c r="A23393" i="29" s="1"/>
  <c r="A23394" i="29" s="1"/>
  <c r="A23395" i="29" s="1"/>
  <c r="A23396" i="29" s="1"/>
  <c r="A23397" i="29" s="1"/>
  <c r="A23398" i="29" s="1"/>
  <c r="A23399" i="29" s="1"/>
  <c r="A23400" i="29" s="1"/>
  <c r="A23401" i="29" s="1"/>
  <c r="A23402" i="29" s="1"/>
  <c r="A23403" i="29" s="1"/>
  <c r="A23404" i="29" s="1"/>
  <c r="A23405" i="29" s="1"/>
  <c r="A23406" i="29" s="1"/>
  <c r="A23407" i="29" s="1"/>
  <c r="A23408" i="29" s="1"/>
  <c r="A23409" i="29" s="1"/>
  <c r="A23410" i="29" s="1"/>
  <c r="A23411" i="29" s="1"/>
  <c r="A23412" i="29" s="1"/>
  <c r="A23413" i="29" s="1"/>
  <c r="A23414" i="29" s="1"/>
  <c r="A23415" i="29" s="1"/>
  <c r="A23416" i="29" s="1"/>
  <c r="A23417" i="29" s="1"/>
  <c r="A23418" i="29" s="1"/>
  <c r="A23419" i="29" s="1"/>
  <c r="A23420" i="29" s="1"/>
  <c r="A23421" i="29" s="1"/>
  <c r="A23422" i="29" s="1"/>
  <c r="A23423" i="29" s="1"/>
  <c r="A23424" i="29" s="1"/>
  <c r="A23425" i="29" s="1"/>
  <c r="A23426" i="29" s="1"/>
  <c r="A23427" i="29" s="1"/>
  <c r="A23428" i="29" s="1"/>
  <c r="A23429" i="29" s="1"/>
  <c r="A23430" i="29" s="1"/>
  <c r="A23431" i="29" s="1"/>
  <c r="A23432" i="29" s="1"/>
  <c r="A23433" i="29" s="1"/>
  <c r="A23434" i="29" s="1"/>
  <c r="A23435" i="29" s="1"/>
  <c r="A23436" i="29" s="1"/>
  <c r="A23437" i="29" s="1"/>
  <c r="A23438" i="29" s="1"/>
  <c r="A23439" i="29" s="1"/>
  <c r="A23440" i="29" s="1"/>
  <c r="A23441" i="29" s="1"/>
  <c r="A23442" i="29" s="1"/>
  <c r="A23443" i="29" s="1"/>
  <c r="A23444" i="29" s="1"/>
  <c r="A23445" i="29" s="1"/>
  <c r="A23446" i="29" s="1"/>
  <c r="A23447" i="29" s="1"/>
  <c r="A23448" i="29" s="1"/>
  <c r="A23449" i="29" s="1"/>
  <c r="A23450" i="29" s="1"/>
  <c r="A23451" i="29" s="1"/>
  <c r="A23452" i="29" s="1"/>
  <c r="A23453" i="29" s="1"/>
  <c r="A23454" i="29" s="1"/>
  <c r="A23455" i="29" s="1"/>
  <c r="A23456" i="29" s="1"/>
  <c r="A23457" i="29" s="1"/>
  <c r="A23458" i="29" s="1"/>
  <c r="A23459" i="29" s="1"/>
  <c r="A23460" i="29" s="1"/>
  <c r="A23461" i="29" s="1"/>
  <c r="A23462" i="29" s="1"/>
  <c r="A23463" i="29" s="1"/>
  <c r="A23464" i="29" s="1"/>
  <c r="A23465" i="29" s="1"/>
  <c r="A23466" i="29" s="1"/>
  <c r="A23467" i="29" s="1"/>
  <c r="A23468" i="29" s="1"/>
  <c r="A23469" i="29" s="1"/>
  <c r="A23470" i="29" s="1"/>
  <c r="A23471" i="29" s="1"/>
  <c r="A23472" i="29" s="1"/>
  <c r="A23473" i="29" s="1"/>
  <c r="A23474" i="29" s="1"/>
  <c r="A23475" i="29" s="1"/>
  <c r="A23476" i="29" s="1"/>
  <c r="A23477" i="29" s="1"/>
  <c r="A23478" i="29" s="1"/>
  <c r="A23479" i="29" s="1"/>
  <c r="A23480" i="29" s="1"/>
  <c r="A23481" i="29" s="1"/>
  <c r="A23482" i="29" s="1"/>
  <c r="A23483" i="29" s="1"/>
  <c r="A23484" i="29" s="1"/>
  <c r="A23485" i="29" s="1"/>
  <c r="A23486" i="29" s="1"/>
  <c r="A23487" i="29" s="1"/>
  <c r="A23488" i="29" s="1"/>
  <c r="A23489" i="29" s="1"/>
  <c r="A23490" i="29" s="1"/>
  <c r="A23491" i="29" s="1"/>
  <c r="A23492" i="29" s="1"/>
  <c r="A23493" i="29" s="1"/>
  <c r="A23494" i="29" s="1"/>
  <c r="A23495" i="29" s="1"/>
  <c r="A23496" i="29" s="1"/>
  <c r="A23497" i="29" s="1"/>
  <c r="A23498" i="29" s="1"/>
  <c r="A23499" i="29" s="1"/>
  <c r="A23500" i="29" s="1"/>
  <c r="A23501" i="29" s="1"/>
  <c r="A23502" i="29" s="1"/>
  <c r="A23503" i="29" s="1"/>
  <c r="A23504" i="29" s="1"/>
  <c r="A23505" i="29" s="1"/>
  <c r="A23506" i="29" s="1"/>
  <c r="A23507" i="29" s="1"/>
  <c r="A23508" i="29" s="1"/>
  <c r="A23509" i="29" s="1"/>
  <c r="A23510" i="29" s="1"/>
  <c r="A23511" i="29" s="1"/>
  <c r="A23512" i="29" s="1"/>
  <c r="A23513" i="29" s="1"/>
  <c r="A23514" i="29" s="1"/>
  <c r="A23515" i="29" s="1"/>
  <c r="A23516" i="29" s="1"/>
  <c r="A23517" i="29" s="1"/>
  <c r="A23518" i="29" s="1"/>
  <c r="A23519" i="29" s="1"/>
  <c r="A23520" i="29" s="1"/>
  <c r="A23521" i="29" s="1"/>
  <c r="A23522" i="29" s="1"/>
  <c r="A23523" i="29" s="1"/>
  <c r="A23524" i="29" s="1"/>
  <c r="A23525" i="29" s="1"/>
  <c r="A23526" i="29" s="1"/>
  <c r="A23527" i="29" s="1"/>
  <c r="A23528" i="29" s="1"/>
  <c r="A23529" i="29" s="1"/>
  <c r="A23530" i="29" s="1"/>
  <c r="A23531" i="29" s="1"/>
  <c r="A23532" i="29" s="1"/>
  <c r="A23533" i="29" s="1"/>
  <c r="A23534" i="29" s="1"/>
  <c r="A23535" i="29" s="1"/>
  <c r="A23536" i="29" s="1"/>
  <c r="A23537" i="29" s="1"/>
  <c r="A23538" i="29" s="1"/>
  <c r="A23539" i="29" s="1"/>
  <c r="A23540" i="29" s="1"/>
  <c r="A23541" i="29" s="1"/>
  <c r="A23542" i="29" s="1"/>
  <c r="A23543" i="29" s="1"/>
  <c r="A23544" i="29" s="1"/>
  <c r="A23545" i="29" s="1"/>
  <c r="A23546" i="29" s="1"/>
  <c r="A23547" i="29" s="1"/>
  <c r="A23548" i="29" s="1"/>
  <c r="A23549" i="29" s="1"/>
  <c r="A23550" i="29" s="1"/>
  <c r="A23551" i="29" s="1"/>
  <c r="A23552" i="29" s="1"/>
  <c r="A23553" i="29" s="1"/>
  <c r="A23554" i="29" s="1"/>
  <c r="A23555" i="29" s="1"/>
  <c r="A23556" i="29" s="1"/>
  <c r="A23557" i="29" s="1"/>
  <c r="A23558" i="29" s="1"/>
  <c r="A23559" i="29" s="1"/>
  <c r="A23560" i="29" s="1"/>
  <c r="A23561" i="29" s="1"/>
  <c r="A23562" i="29" s="1"/>
  <c r="A23563" i="29" s="1"/>
  <c r="A23564" i="29" s="1"/>
  <c r="A23565" i="29" s="1"/>
  <c r="A23566" i="29" s="1"/>
  <c r="A23567" i="29" s="1"/>
  <c r="A23568" i="29" s="1"/>
  <c r="A23569" i="29" s="1"/>
  <c r="A23570" i="29" s="1"/>
  <c r="A23571" i="29" s="1"/>
  <c r="A23572" i="29" s="1"/>
  <c r="A23573" i="29" s="1"/>
  <c r="A23574" i="29" s="1"/>
  <c r="A23575" i="29" s="1"/>
  <c r="A23576" i="29" s="1"/>
  <c r="A23577" i="29" s="1"/>
  <c r="A23578" i="29" s="1"/>
  <c r="A23579" i="29" s="1"/>
  <c r="A23580" i="29" s="1"/>
  <c r="A23581" i="29" s="1"/>
  <c r="A23582" i="29" s="1"/>
  <c r="A23583" i="29" s="1"/>
  <c r="A23584" i="29" s="1"/>
  <c r="A23585" i="29" s="1"/>
  <c r="A23586" i="29" s="1"/>
  <c r="A23587" i="29" s="1"/>
  <c r="A23588" i="29" s="1"/>
  <c r="A23589" i="29" s="1"/>
  <c r="A23590" i="29" s="1"/>
  <c r="A23591" i="29" s="1"/>
  <c r="A23592" i="29" s="1"/>
  <c r="A23593" i="29" s="1"/>
  <c r="A23594" i="29" s="1"/>
  <c r="A23595" i="29" s="1"/>
  <c r="A23596" i="29" s="1"/>
  <c r="A23597" i="29" s="1"/>
  <c r="A23598" i="29" s="1"/>
  <c r="A23599" i="29" s="1"/>
  <c r="A23600" i="29" s="1"/>
  <c r="A23601" i="29" s="1"/>
  <c r="A23602" i="29" s="1"/>
  <c r="A23603" i="29" s="1"/>
  <c r="A23604" i="29" s="1"/>
  <c r="A23605" i="29" s="1"/>
  <c r="A23606" i="29" s="1"/>
  <c r="A23607" i="29" s="1"/>
  <c r="A23608" i="29" s="1"/>
  <c r="A23609" i="29" s="1"/>
  <c r="A23610" i="29" s="1"/>
  <c r="A23611" i="29" s="1"/>
  <c r="A23612" i="29" s="1"/>
  <c r="A23613" i="29" s="1"/>
  <c r="A23614" i="29" s="1"/>
  <c r="A23615" i="29" s="1"/>
  <c r="A23616" i="29" s="1"/>
  <c r="A23617" i="29" s="1"/>
  <c r="A23618" i="29" s="1"/>
  <c r="A23619" i="29" s="1"/>
  <c r="A23620" i="29" s="1"/>
  <c r="A23621" i="29" s="1"/>
  <c r="A23622" i="29" s="1"/>
  <c r="A23623" i="29" s="1"/>
  <c r="A23624" i="29" s="1"/>
  <c r="A23625" i="29" s="1"/>
  <c r="A23626" i="29" s="1"/>
  <c r="A23627" i="29" s="1"/>
  <c r="A23628" i="29" s="1"/>
  <c r="A23629" i="29" s="1"/>
  <c r="A23630" i="29" s="1"/>
  <c r="A23631" i="29" s="1"/>
  <c r="A23632" i="29" s="1"/>
  <c r="A23633" i="29" s="1"/>
  <c r="A23634" i="29" s="1"/>
  <c r="A23635" i="29" s="1"/>
  <c r="A23636" i="29" s="1"/>
  <c r="A23637" i="29" s="1"/>
  <c r="A23638" i="29" s="1"/>
  <c r="A23639" i="29" s="1"/>
  <c r="A23640" i="29" s="1"/>
  <c r="A23641" i="29" s="1"/>
  <c r="A23642" i="29" s="1"/>
  <c r="A23643" i="29" s="1"/>
  <c r="A23644" i="29" s="1"/>
  <c r="A23645" i="29" s="1"/>
  <c r="A23646" i="29" s="1"/>
  <c r="A23647" i="29" s="1"/>
  <c r="A23648" i="29" s="1"/>
  <c r="A23649" i="29" s="1"/>
  <c r="A23650" i="29" s="1"/>
  <c r="A23651" i="29" s="1"/>
  <c r="AO45" i="5"/>
  <c r="C13671" i="29"/>
  <c r="C13672" i="29" s="1"/>
  <c r="C13673" i="29" s="1"/>
  <c r="C13674" i="29" s="1"/>
  <c r="C13675" i="29" s="1"/>
  <c r="C13676" i="29" s="1"/>
  <c r="C13677" i="29" s="1"/>
  <c r="C13678" i="29" s="1"/>
  <c r="C13679" i="29" s="1"/>
  <c r="C13680" i="29" s="1"/>
  <c r="C13681" i="29" s="1"/>
  <c r="C13682" i="29" s="1"/>
  <c r="C13683" i="29" s="1"/>
  <c r="C13684" i="29" s="1"/>
  <c r="C13685" i="29" s="1"/>
  <c r="C13686" i="29" s="1"/>
  <c r="C13687" i="29" s="1"/>
  <c r="C13688" i="29" s="1"/>
  <c r="C13689" i="29" s="1"/>
  <c r="C13690" i="29" s="1"/>
  <c r="C13691" i="29" s="1"/>
  <c r="C13692" i="29" s="1"/>
  <c r="C13693" i="29" s="1"/>
  <c r="C13694" i="29" s="1"/>
  <c r="C13695" i="29" s="1"/>
  <c r="C13696" i="29" s="1"/>
  <c r="C13697" i="29" s="1"/>
  <c r="C13698" i="29" s="1"/>
  <c r="C13699" i="29" s="1"/>
  <c r="C13700" i="29" s="1"/>
  <c r="C13701" i="29" s="1"/>
  <c r="C13702" i="29" s="1"/>
  <c r="C13703" i="29" s="1"/>
  <c r="C13704" i="29" s="1"/>
  <c r="C13705" i="29" s="1"/>
  <c r="C13706" i="29" s="1"/>
  <c r="C13707" i="29" s="1"/>
  <c r="C13708" i="29" s="1"/>
  <c r="C13709" i="29" s="1"/>
  <c r="C13710" i="29" s="1"/>
  <c r="C13711" i="29" s="1"/>
  <c r="C13712" i="29" s="1"/>
  <c r="C13713" i="29" s="1"/>
  <c r="C13714" i="29" s="1"/>
  <c r="C13715" i="29" s="1"/>
  <c r="C13716" i="29" s="1"/>
  <c r="C13717" i="29" s="1"/>
  <c r="C13718" i="29" s="1"/>
  <c r="C13719" i="29" s="1"/>
  <c r="C13720" i="29" s="1"/>
  <c r="C13721" i="29" s="1"/>
  <c r="C13722" i="29" s="1"/>
  <c r="C13723" i="29" s="1"/>
  <c r="C13724" i="29" s="1"/>
  <c r="C13725" i="29" s="1"/>
  <c r="C13726" i="29" s="1"/>
  <c r="C13727" i="29" s="1"/>
  <c r="C13728" i="29" s="1"/>
  <c r="C13729" i="29" s="1"/>
  <c r="C13730" i="29" s="1"/>
  <c r="C13731" i="29" s="1"/>
  <c r="C13732" i="29" s="1"/>
  <c r="C13733" i="29" s="1"/>
  <c r="C13734" i="29" s="1"/>
  <c r="C13735" i="29" s="1"/>
  <c r="C13736" i="29" s="1"/>
  <c r="C13737" i="29" s="1"/>
  <c r="C13738" i="29" s="1"/>
  <c r="C13739" i="29" s="1"/>
  <c r="C13740" i="29" s="1"/>
  <c r="C13741" i="29" s="1"/>
  <c r="C13742" i="29" s="1"/>
  <c r="C13743" i="29" s="1"/>
  <c r="C13744" i="29" s="1"/>
  <c r="C13745" i="29" s="1"/>
  <c r="C13746" i="29" s="1"/>
  <c r="C13747" i="29" s="1"/>
  <c r="C13748" i="29" s="1"/>
  <c r="C13749" i="29" s="1"/>
  <c r="C13750" i="29" s="1"/>
  <c r="C13751" i="29" s="1"/>
  <c r="C13752" i="29" s="1"/>
  <c r="C13753" i="29" s="1"/>
  <c r="C13754" i="29" s="1"/>
  <c r="C13755" i="29" s="1"/>
  <c r="C13756" i="29" s="1"/>
  <c r="C13757" i="29" s="1"/>
  <c r="C13758" i="29" s="1"/>
  <c r="C13759" i="29" s="1"/>
  <c r="C13760" i="29" s="1"/>
  <c r="C13761" i="29" s="1"/>
  <c r="C13762" i="29" s="1"/>
  <c r="C13763" i="29" s="1"/>
  <c r="C13764" i="29" s="1"/>
  <c r="C13765" i="29" s="1"/>
  <c r="C13766" i="29" s="1"/>
  <c r="C13767" i="29" s="1"/>
  <c r="C13768" i="29" s="1"/>
  <c r="C13769" i="29" s="1"/>
  <c r="C13770" i="29" s="1"/>
  <c r="C13771" i="29" s="1"/>
  <c r="C13772" i="29" s="1"/>
  <c r="C13773" i="29" s="1"/>
  <c r="C13774" i="29" s="1"/>
  <c r="C13775" i="29" s="1"/>
  <c r="C13776" i="29" s="1"/>
  <c r="C13777" i="29" s="1"/>
  <c r="C13778" i="29" s="1"/>
  <c r="C13779" i="29" s="1"/>
  <c r="C13780" i="29" s="1"/>
  <c r="C13781" i="29" s="1"/>
  <c r="C13782" i="29" s="1"/>
  <c r="C13783" i="29" s="1"/>
  <c r="C13784" i="29" s="1"/>
  <c r="C13785" i="29" s="1"/>
  <c r="C13786" i="29" s="1"/>
  <c r="C13787" i="29" s="1"/>
  <c r="C13788" i="29" s="1"/>
  <c r="C13789" i="29" s="1"/>
  <c r="C13790" i="29" s="1"/>
  <c r="C13791" i="29" s="1"/>
  <c r="C13792" i="29" s="1"/>
  <c r="C13793" i="29" s="1"/>
  <c r="C13794" i="29" s="1"/>
  <c r="C13795" i="29" s="1"/>
  <c r="C13796" i="29" s="1"/>
  <c r="C13797" i="29" s="1"/>
  <c r="C13798" i="29" s="1"/>
  <c r="C13799" i="29" s="1"/>
  <c r="C13800" i="29" s="1"/>
  <c r="C13801" i="29" s="1"/>
  <c r="C13802" i="29" s="1"/>
  <c r="C13803" i="29" s="1"/>
  <c r="C13804" i="29" s="1"/>
  <c r="C13805" i="29" s="1"/>
  <c r="C13806" i="29" s="1"/>
  <c r="C13807" i="29" s="1"/>
  <c r="C13808" i="29" s="1"/>
  <c r="C13809" i="29" s="1"/>
  <c r="C13810" i="29" s="1"/>
  <c r="C13811" i="29" s="1"/>
  <c r="C13812" i="29" s="1"/>
  <c r="C13813" i="29" s="1"/>
  <c r="C13814" i="29" s="1"/>
  <c r="C13815" i="29" s="1"/>
  <c r="C13816" i="29" s="1"/>
  <c r="C13817" i="29" s="1"/>
  <c r="C13818" i="29" s="1"/>
  <c r="C13819" i="29" s="1"/>
  <c r="C13820" i="29" s="1"/>
  <c r="C13821" i="29" s="1"/>
  <c r="C13822" i="29" s="1"/>
  <c r="C13823" i="29" s="1"/>
  <c r="C13824" i="29" s="1"/>
  <c r="C13825" i="29" s="1"/>
  <c r="C13826" i="29" s="1"/>
  <c r="C13827" i="29" s="1"/>
  <c r="C13828" i="29" s="1"/>
  <c r="C13829" i="29" s="1"/>
  <c r="C13830" i="29" s="1"/>
  <c r="C13831" i="29" s="1"/>
  <c r="C13832" i="29" s="1"/>
  <c r="C13833" i="29" s="1"/>
  <c r="C13834" i="29" s="1"/>
  <c r="C13835" i="29" s="1"/>
  <c r="C13836" i="29" s="1"/>
  <c r="C13837" i="29" s="1"/>
  <c r="C13838" i="29" s="1"/>
  <c r="C13839" i="29" s="1"/>
  <c r="C13840" i="29" s="1"/>
  <c r="C13841" i="29" s="1"/>
  <c r="C13842" i="29" s="1"/>
  <c r="C13843" i="29" s="1"/>
  <c r="C13844" i="29" s="1"/>
  <c r="C13845" i="29" s="1"/>
  <c r="C13846" i="29" s="1"/>
  <c r="C13847" i="29" s="1"/>
  <c r="C13848" i="29" s="1"/>
  <c r="C13849" i="29" s="1"/>
  <c r="C13850" i="29" s="1"/>
  <c r="C13851" i="29" s="1"/>
  <c r="C13852" i="29" s="1"/>
  <c r="C13853" i="29" s="1"/>
  <c r="C13854" i="29" s="1"/>
  <c r="C13855" i="29" s="1"/>
  <c r="C13856" i="29" s="1"/>
  <c r="C13857" i="29" s="1"/>
  <c r="C13858" i="29" s="1"/>
  <c r="C13859" i="29" s="1"/>
  <c r="C13860" i="29" s="1"/>
  <c r="C13861" i="29" s="1"/>
  <c r="C13862" i="29" s="1"/>
  <c r="C13863" i="29" s="1"/>
  <c r="C13864" i="29" s="1"/>
  <c r="C13865" i="29" s="1"/>
  <c r="C13866" i="29" s="1"/>
  <c r="C13867" i="29" s="1"/>
  <c r="C13868" i="29" s="1"/>
  <c r="C13869" i="29" s="1"/>
  <c r="C13870" i="29" s="1"/>
  <c r="C13871" i="29" s="1"/>
  <c r="C13872" i="29" s="1"/>
  <c r="C13873" i="29" s="1"/>
  <c r="C13874" i="29" s="1"/>
  <c r="C13875" i="29" s="1"/>
  <c r="C13876" i="29" s="1"/>
  <c r="C13877" i="29" s="1"/>
  <c r="C13878" i="29" s="1"/>
  <c r="C13879" i="29" s="1"/>
  <c r="C13880" i="29" s="1"/>
  <c r="C13881" i="29" s="1"/>
  <c r="C13882" i="29" s="1"/>
  <c r="C13883" i="29" s="1"/>
  <c r="C13884" i="29" s="1"/>
  <c r="C13885" i="29" s="1"/>
  <c r="C13886" i="29" s="1"/>
  <c r="C13887" i="29" s="1"/>
  <c r="C13888" i="29" s="1"/>
  <c r="C13889" i="29" s="1"/>
  <c r="C13890" i="29" s="1"/>
  <c r="C13891" i="29" s="1"/>
  <c r="C13892" i="29" s="1"/>
  <c r="C13893" i="29" s="1"/>
  <c r="C13661" i="29"/>
  <c r="AU45" i="5"/>
  <c r="BB45" i="5" s="1"/>
  <c r="AF18" i="6"/>
  <c r="A18" i="6"/>
  <c r="AG18" i="6"/>
  <c r="C19" i="6"/>
  <c r="AC18" i="6"/>
  <c r="AP45" i="5"/>
  <c r="AR45" i="5"/>
  <c r="AP46" i="5"/>
  <c r="BA45" i="5"/>
  <c r="BH45" i="5"/>
  <c r="BH44" i="5"/>
  <c r="BA44" i="5"/>
  <c r="AU46" i="5"/>
  <c r="BB46" i="5" s="1"/>
  <c r="AY44" i="5"/>
  <c r="BJ44" i="5"/>
  <c r="O19" i="6" l="1"/>
  <c r="A38" i="5"/>
  <c r="AJ38" i="5"/>
  <c r="B26" i="41"/>
  <c r="AM38" i="5"/>
  <c r="AK38" i="5"/>
  <c r="A23" i="41"/>
  <c r="A27" i="41"/>
  <c r="B28" i="41" s="1"/>
  <c r="D45" i="41"/>
  <c r="B38" i="5"/>
  <c r="AN38" i="5"/>
  <c r="BK15" i="5"/>
  <c r="B23" i="41"/>
  <c r="D43" i="41"/>
  <c r="D78" i="5"/>
  <c r="D39" i="41"/>
  <c r="D41" i="41"/>
  <c r="AI38" i="5"/>
  <c r="D37" i="41"/>
  <c r="T7" i="40"/>
  <c r="R4" i="40"/>
  <c r="CR13" i="6"/>
  <c r="CR14" i="6" s="1"/>
  <c r="CR15" i="6"/>
  <c r="BY41" i="5"/>
  <c r="BY39" i="5"/>
  <c r="BY40" i="5" s="1"/>
  <c r="D15" i="14"/>
  <c r="E15" i="14" s="1"/>
  <c r="F15" i="14" s="1"/>
  <c r="G15" i="14" s="1"/>
  <c r="H15" i="14" s="1"/>
  <c r="I15" i="14" s="1"/>
  <c r="J15" i="14" s="1"/>
  <c r="K15" i="14" s="1"/>
  <c r="L15" i="14" s="1"/>
  <c r="M15" i="14" s="1"/>
  <c r="N15" i="14" s="1"/>
  <c r="C16" i="14"/>
  <c r="A23652" i="29"/>
  <c r="A23662" i="29"/>
  <c r="AT46" i="5"/>
  <c r="BA46" i="5" s="1"/>
  <c r="AF19" i="6"/>
  <c r="A19" i="6"/>
  <c r="C20" i="6"/>
  <c r="AG19" i="6"/>
  <c r="AC19" i="6"/>
  <c r="AO47" i="5"/>
  <c r="AR46" i="5"/>
  <c r="AO46" i="5"/>
  <c r="BJ45" i="5"/>
  <c r="AY45" i="5"/>
  <c r="O20" i="6" l="1"/>
  <c r="AL38" i="5"/>
  <c r="A23653" i="29"/>
  <c r="A23663" i="29"/>
  <c r="Q6" i="12"/>
  <c r="M6" i="12" s="1"/>
  <c r="BZ41" i="5"/>
  <c r="CE41" i="5" s="1"/>
  <c r="CT15" i="6" s="1"/>
  <c r="C17" i="14"/>
  <c r="D16" i="14"/>
  <c r="E16" i="14" s="1"/>
  <c r="F16" i="14" s="1"/>
  <c r="G16" i="14" s="1"/>
  <c r="H16" i="14" s="1"/>
  <c r="I16" i="14" s="1"/>
  <c r="J16" i="14" s="1"/>
  <c r="K16" i="14" s="1"/>
  <c r="L16" i="14" s="1"/>
  <c r="M16" i="14" s="1"/>
  <c r="N16" i="14" s="1"/>
  <c r="BH46" i="5"/>
  <c r="AT47" i="5"/>
  <c r="BH47" i="5" s="1"/>
  <c r="A20" i="6"/>
  <c r="C21" i="6"/>
  <c r="AF20" i="6"/>
  <c r="AC20" i="6"/>
  <c r="AG20" i="6"/>
  <c r="BJ46" i="5"/>
  <c r="AY46" i="5"/>
  <c r="AO48" i="5"/>
  <c r="AP48" i="5"/>
  <c r="AR47" i="5"/>
  <c r="AU47" i="5"/>
  <c r="BB47" i="5" s="1"/>
  <c r="AP47" i="5"/>
  <c r="O21" i="6" l="1"/>
  <c r="D17" i="14"/>
  <c r="E17" i="14" s="1"/>
  <c r="F17" i="14" s="1"/>
  <c r="G17" i="14" s="1"/>
  <c r="H17" i="14" s="1"/>
  <c r="I17" i="14" s="1"/>
  <c r="J17" i="14" s="1"/>
  <c r="K17" i="14" s="1"/>
  <c r="L17" i="14" s="1"/>
  <c r="M17" i="14" s="1"/>
  <c r="N17" i="14" s="1"/>
  <c r="C18" i="14"/>
  <c r="A23664" i="29"/>
  <c r="A23654" i="29"/>
  <c r="BA47" i="5"/>
  <c r="AG21" i="6"/>
  <c r="AF21" i="6"/>
  <c r="A21" i="6"/>
  <c r="AC21" i="6"/>
  <c r="AC23" i="6" s="1"/>
  <c r="D24" i="6"/>
  <c r="A27" i="6" s="1"/>
  <c r="AY47" i="5"/>
  <c r="BJ47" i="5"/>
  <c r="AU49" i="5"/>
  <c r="BB49" i="5" s="1"/>
  <c r="AT48" i="5"/>
  <c r="AP49" i="5"/>
  <c r="AR48" i="5"/>
  <c r="AU48" i="5"/>
  <c r="BB48" i="5" s="1"/>
  <c r="A23655" i="29" l="1"/>
  <c r="A23665" i="29"/>
  <c r="D18" i="14"/>
  <c r="E18" i="14" s="1"/>
  <c r="F18" i="14" s="1"/>
  <c r="G18" i="14" s="1"/>
  <c r="H18" i="14" s="1"/>
  <c r="I18" i="14" s="1"/>
  <c r="J18" i="14" s="1"/>
  <c r="K18" i="14" s="1"/>
  <c r="L18" i="14" s="1"/>
  <c r="M18" i="14" s="1"/>
  <c r="N18" i="14" s="1"/>
  <c r="C19" i="14"/>
  <c r="AO49" i="5"/>
  <c r="AO50" i="5"/>
  <c r="BJ48" i="5"/>
  <c r="AY48" i="5"/>
  <c r="AT49" i="5"/>
  <c r="AR49" i="5"/>
  <c r="BA48" i="5"/>
  <c r="BH48" i="5"/>
  <c r="D19" i="14" l="1"/>
  <c r="E19" i="14" s="1"/>
  <c r="F19" i="14" s="1"/>
  <c r="G19" i="14" s="1"/>
  <c r="H19" i="14" s="1"/>
  <c r="I19" i="14" s="1"/>
  <c r="J19" i="14" s="1"/>
  <c r="K19" i="14" s="1"/>
  <c r="L19" i="14" s="1"/>
  <c r="M19" i="14" s="1"/>
  <c r="N19" i="14" s="1"/>
  <c r="C21" i="14"/>
  <c r="A23666" i="29"/>
  <c r="A23656" i="29"/>
  <c r="AT50" i="5"/>
  <c r="BH50" i="5" s="1"/>
  <c r="BJ49" i="5"/>
  <c r="AY49" i="5"/>
  <c r="AP51" i="5"/>
  <c r="AR50" i="5"/>
  <c r="AU51" i="5"/>
  <c r="BB51" i="5" s="1"/>
  <c r="AP50" i="5"/>
  <c r="BA49" i="5"/>
  <c r="BH49" i="5"/>
  <c r="AU50" i="5"/>
  <c r="BB50" i="5" s="1"/>
  <c r="A23657" i="29" l="1"/>
  <c r="A23667" i="29"/>
  <c r="D21" i="14"/>
  <c r="E21" i="14" s="1"/>
  <c r="F21" i="14" s="1"/>
  <c r="G21" i="14" s="1"/>
  <c r="H21" i="14" s="1"/>
  <c r="I21" i="14" s="1"/>
  <c r="J21" i="14" s="1"/>
  <c r="K21" i="14" s="1"/>
  <c r="L21" i="14" s="1"/>
  <c r="M21" i="14" s="1"/>
  <c r="N21" i="14" s="1"/>
  <c r="C22" i="14"/>
  <c r="BA50" i="5"/>
  <c r="AO51" i="5"/>
  <c r="AU52" i="5"/>
  <c r="BB52" i="5" s="1"/>
  <c r="AT51" i="5"/>
  <c r="AR51" i="5"/>
  <c r="BJ50" i="5"/>
  <c r="AY50" i="5"/>
  <c r="D22" i="14" l="1"/>
  <c r="E22" i="14" s="1"/>
  <c r="F22" i="14" s="1"/>
  <c r="G22" i="14" s="1"/>
  <c r="H22" i="14" s="1"/>
  <c r="I22" i="14" s="1"/>
  <c r="J22" i="14" s="1"/>
  <c r="K22" i="14" s="1"/>
  <c r="L22" i="14" s="1"/>
  <c r="M22" i="14" s="1"/>
  <c r="N22" i="14" s="1"/>
  <c r="C23" i="14"/>
  <c r="A23658" i="29"/>
  <c r="A23668" i="29"/>
  <c r="AY51" i="5"/>
  <c r="BJ51" i="5"/>
  <c r="BA51" i="5"/>
  <c r="BH51" i="5"/>
  <c r="AT52" i="5"/>
  <c r="AU53" i="5"/>
  <c r="BB53" i="5" s="1"/>
  <c r="AR52" i="5"/>
  <c r="AP53" i="5"/>
  <c r="AO52" i="5"/>
  <c r="AP52" i="5"/>
  <c r="D23" i="14" l="1"/>
  <c r="E23" i="14" s="1"/>
  <c r="F23" i="14" s="1"/>
  <c r="G23" i="14" s="1"/>
  <c r="H23" i="14" s="1"/>
  <c r="I23" i="14" s="1"/>
  <c r="J23" i="14" s="1"/>
  <c r="K23" i="14" s="1"/>
  <c r="L23" i="14" s="1"/>
  <c r="M23" i="14" s="1"/>
  <c r="N23" i="14" s="1"/>
  <c r="C24" i="14"/>
  <c r="A23659" i="29"/>
  <c r="A23669" i="29"/>
  <c r="AO53" i="5"/>
  <c r="AO54" i="5"/>
  <c r="AT53" i="5"/>
  <c r="AY52" i="5"/>
  <c r="BJ52" i="5"/>
  <c r="AP54" i="5"/>
  <c r="AR53" i="5"/>
  <c r="BA52" i="5"/>
  <c r="BH52" i="5"/>
  <c r="D24" i="14" l="1"/>
  <c r="E24" i="14" s="1"/>
  <c r="F24" i="14" s="1"/>
  <c r="G24" i="14" s="1"/>
  <c r="H24" i="14" s="1"/>
  <c r="I24" i="14" s="1"/>
  <c r="J24" i="14" s="1"/>
  <c r="K24" i="14" s="1"/>
  <c r="L24" i="14" s="1"/>
  <c r="M24" i="14" s="1"/>
  <c r="N24" i="14" s="1"/>
  <c r="C25" i="14"/>
  <c r="A23670" i="29"/>
  <c r="A23660" i="29"/>
  <c r="AU54" i="5"/>
  <c r="BB54" i="5" s="1"/>
  <c r="AO55" i="5"/>
  <c r="AR54" i="5"/>
  <c r="BA53" i="5"/>
  <c r="BH53" i="5"/>
  <c r="AT55" i="5"/>
  <c r="BJ53" i="5"/>
  <c r="AY53" i="5"/>
  <c r="AT54" i="5"/>
  <c r="A23661" i="29" l="1"/>
  <c r="A23671" i="29"/>
  <c r="A23672" i="29" s="1"/>
  <c r="A23673" i="29" s="1"/>
  <c r="A23674" i="29" s="1"/>
  <c r="A23675" i="29" s="1"/>
  <c r="A23676" i="29" s="1"/>
  <c r="A23677" i="29" s="1"/>
  <c r="A23678" i="29" s="1"/>
  <c r="A23679" i="29" s="1"/>
  <c r="A23680" i="29" s="1"/>
  <c r="A23681" i="29" s="1"/>
  <c r="A23682" i="29" s="1"/>
  <c r="A23683" i="29" s="1"/>
  <c r="A23684" i="29" s="1"/>
  <c r="A23685" i="29" s="1"/>
  <c r="A23686" i="29" s="1"/>
  <c r="A23687" i="29" s="1"/>
  <c r="A23688" i="29" s="1"/>
  <c r="A23689" i="29" s="1"/>
  <c r="A23690" i="29" s="1"/>
  <c r="A23691" i="29" s="1"/>
  <c r="A23692" i="29" s="1"/>
  <c r="A23693" i="29" s="1"/>
  <c r="A23694" i="29" s="1"/>
  <c r="A23695" i="29" s="1"/>
  <c r="A23696" i="29" s="1"/>
  <c r="A23697" i="29" s="1"/>
  <c r="A23698" i="29" s="1"/>
  <c r="A23699" i="29" s="1"/>
  <c r="A23700" i="29" s="1"/>
  <c r="A23701" i="29" s="1"/>
  <c r="A23702" i="29" s="1"/>
  <c r="A23703" i="29" s="1"/>
  <c r="A23704" i="29" s="1"/>
  <c r="A23705" i="29" s="1"/>
  <c r="A23706" i="29" s="1"/>
  <c r="A23707" i="29" s="1"/>
  <c r="A23708" i="29" s="1"/>
  <c r="A23709" i="29" s="1"/>
  <c r="A23710" i="29" s="1"/>
  <c r="A23711" i="29" s="1"/>
  <c r="A23712" i="29" s="1"/>
  <c r="A23713" i="29" s="1"/>
  <c r="A23714" i="29" s="1"/>
  <c r="A23715" i="29" s="1"/>
  <c r="A23716" i="29" s="1"/>
  <c r="A23717" i="29" s="1"/>
  <c r="A23718" i="29" s="1"/>
  <c r="A23719" i="29" s="1"/>
  <c r="A23720" i="29" s="1"/>
  <c r="A23721" i="29" s="1"/>
  <c r="A23722" i="29" s="1"/>
  <c r="A23723" i="29" s="1"/>
  <c r="A23724" i="29" s="1"/>
  <c r="A23725" i="29" s="1"/>
  <c r="A23726" i="29" s="1"/>
  <c r="A23727" i="29" s="1"/>
  <c r="A23728" i="29" s="1"/>
  <c r="A23729" i="29" s="1"/>
  <c r="A23730" i="29" s="1"/>
  <c r="A23731" i="29" s="1"/>
  <c r="A23732" i="29" s="1"/>
  <c r="A23733" i="29" s="1"/>
  <c r="A23734" i="29" s="1"/>
  <c r="A23735" i="29" s="1"/>
  <c r="A23736" i="29" s="1"/>
  <c r="A23737" i="29" s="1"/>
  <c r="A23738" i="29" s="1"/>
  <c r="A23739" i="29" s="1"/>
  <c r="A23740" i="29" s="1"/>
  <c r="A23741" i="29" s="1"/>
  <c r="A23742" i="29" s="1"/>
  <c r="A23743" i="29" s="1"/>
  <c r="A23744" i="29" s="1"/>
  <c r="A23745" i="29" s="1"/>
  <c r="A23746" i="29" s="1"/>
  <c r="A23747" i="29" s="1"/>
  <c r="A23748" i="29" s="1"/>
  <c r="A23749" i="29" s="1"/>
  <c r="A23750" i="29" s="1"/>
  <c r="A23751" i="29" s="1"/>
  <c r="A23752" i="29" s="1"/>
  <c r="A23753" i="29" s="1"/>
  <c r="A23754" i="29" s="1"/>
  <c r="A23755" i="29" s="1"/>
  <c r="A23756" i="29" s="1"/>
  <c r="A23757" i="29" s="1"/>
  <c r="A23758" i="29" s="1"/>
  <c r="A23759" i="29" s="1"/>
  <c r="A23760" i="29" s="1"/>
  <c r="A23761" i="29" s="1"/>
  <c r="A23762" i="29" s="1"/>
  <c r="A23763" i="29" s="1"/>
  <c r="A23764" i="29" s="1"/>
  <c r="A23765" i="29" s="1"/>
  <c r="A23766" i="29" s="1"/>
  <c r="A23767" i="29" s="1"/>
  <c r="A23768" i="29" s="1"/>
  <c r="A23769" i="29" s="1"/>
  <c r="A23770" i="29" s="1"/>
  <c r="A23771" i="29" s="1"/>
  <c r="A23772" i="29" s="1"/>
  <c r="A23773" i="29" s="1"/>
  <c r="A23774" i="29" s="1"/>
  <c r="A23775" i="29" s="1"/>
  <c r="A23776" i="29" s="1"/>
  <c r="A23777" i="29" s="1"/>
  <c r="A23778" i="29" s="1"/>
  <c r="A23779" i="29" s="1"/>
  <c r="A23780" i="29" s="1"/>
  <c r="A23781" i="29" s="1"/>
  <c r="A23782" i="29" s="1"/>
  <c r="A23783" i="29" s="1"/>
  <c r="A23784" i="29" s="1"/>
  <c r="A23785" i="29" s="1"/>
  <c r="A23786" i="29" s="1"/>
  <c r="A23787" i="29" s="1"/>
  <c r="A23788" i="29" s="1"/>
  <c r="A23789" i="29" s="1"/>
  <c r="A23790" i="29" s="1"/>
  <c r="A23791" i="29" s="1"/>
  <c r="A23792" i="29" s="1"/>
  <c r="A23793" i="29" s="1"/>
  <c r="A23794" i="29" s="1"/>
  <c r="A23795" i="29" s="1"/>
  <c r="A23796" i="29" s="1"/>
  <c r="A23797" i="29" s="1"/>
  <c r="A23798" i="29" s="1"/>
  <c r="A23799" i="29" s="1"/>
  <c r="A23800" i="29" s="1"/>
  <c r="A23801" i="29" s="1"/>
  <c r="A23802" i="29" s="1"/>
  <c r="A23803" i="29" s="1"/>
  <c r="A23804" i="29" s="1"/>
  <c r="A23805" i="29" s="1"/>
  <c r="A23806" i="29" s="1"/>
  <c r="A23807" i="29" s="1"/>
  <c r="A23808" i="29" s="1"/>
  <c r="A23809" i="29" s="1"/>
  <c r="A23810" i="29" s="1"/>
  <c r="A23811" i="29" s="1"/>
  <c r="A23812" i="29" s="1"/>
  <c r="A23813" i="29" s="1"/>
  <c r="A23814" i="29" s="1"/>
  <c r="A23815" i="29" s="1"/>
  <c r="A23816" i="29" s="1"/>
  <c r="A23817" i="29" s="1"/>
  <c r="A23818" i="29" s="1"/>
  <c r="A23819" i="29" s="1"/>
  <c r="A23820" i="29" s="1"/>
  <c r="A23821" i="29" s="1"/>
  <c r="A23822" i="29" s="1"/>
  <c r="A23823" i="29" s="1"/>
  <c r="A23824" i="29" s="1"/>
  <c r="A23825" i="29" s="1"/>
  <c r="A23826" i="29" s="1"/>
  <c r="A23827" i="29" s="1"/>
  <c r="A23828" i="29" s="1"/>
  <c r="A23829" i="29" s="1"/>
  <c r="A23830" i="29" s="1"/>
  <c r="A23831" i="29" s="1"/>
  <c r="A23832" i="29" s="1"/>
  <c r="A23833" i="29" s="1"/>
  <c r="A23834" i="29" s="1"/>
  <c r="A23835" i="29" s="1"/>
  <c r="A23836" i="29" s="1"/>
  <c r="A23837" i="29" s="1"/>
  <c r="A23838" i="29" s="1"/>
  <c r="A23839" i="29" s="1"/>
  <c r="A23840" i="29" s="1"/>
  <c r="A23841" i="29" s="1"/>
  <c r="A23842" i="29" s="1"/>
  <c r="A23843" i="29" s="1"/>
  <c r="A23844" i="29" s="1"/>
  <c r="A23845" i="29" s="1"/>
  <c r="A23846" i="29" s="1"/>
  <c r="A23847" i="29" s="1"/>
  <c r="A23848" i="29" s="1"/>
  <c r="A23849" i="29" s="1"/>
  <c r="A23850" i="29" s="1"/>
  <c r="A23851" i="29" s="1"/>
  <c r="A23852" i="29" s="1"/>
  <c r="A23853" i="29" s="1"/>
  <c r="A23854" i="29" s="1"/>
  <c r="A23855" i="29" s="1"/>
  <c r="A23856" i="29" s="1"/>
  <c r="A23857" i="29" s="1"/>
  <c r="A23858" i="29" s="1"/>
  <c r="A23859" i="29" s="1"/>
  <c r="A23860" i="29" s="1"/>
  <c r="A23861" i="29" s="1"/>
  <c r="A23862" i="29" s="1"/>
  <c r="A23863" i="29" s="1"/>
  <c r="A23864" i="29" s="1"/>
  <c r="A23865" i="29" s="1"/>
  <c r="A23866" i="29" s="1"/>
  <c r="A23867" i="29" s="1"/>
  <c r="A23868" i="29" s="1"/>
  <c r="A23869" i="29" s="1"/>
  <c r="A23870" i="29" s="1"/>
  <c r="A23871" i="29" s="1"/>
  <c r="A23872" i="29" s="1"/>
  <c r="A23873" i="29" s="1"/>
  <c r="A23874" i="29" s="1"/>
  <c r="A23875" i="29" s="1"/>
  <c r="A23876" i="29" s="1"/>
  <c r="A23877" i="29" s="1"/>
  <c r="A23878" i="29" s="1"/>
  <c r="A23879" i="29" s="1"/>
  <c r="A23880" i="29" s="1"/>
  <c r="A23881" i="29" s="1"/>
  <c r="A23882" i="29" s="1"/>
  <c r="A23883" i="29" s="1"/>
  <c r="A23884" i="29" s="1"/>
  <c r="A23885" i="29" s="1"/>
  <c r="A23886" i="29" s="1"/>
  <c r="A23887" i="29" s="1"/>
  <c r="A23888" i="29" s="1"/>
  <c r="A23889" i="29" s="1"/>
  <c r="A23890" i="29" s="1"/>
  <c r="A23891" i="29" s="1"/>
  <c r="A23892" i="29" s="1"/>
  <c r="A23893" i="29" s="1"/>
  <c r="A23894" i="29" s="1"/>
  <c r="A23895" i="29" s="1"/>
  <c r="A23896" i="29" s="1"/>
  <c r="A23897" i="29" s="1"/>
  <c r="A23898" i="29" s="1"/>
  <c r="A23899" i="29" s="1"/>
  <c r="A23900" i="29" s="1"/>
  <c r="A23901" i="29" s="1"/>
  <c r="A23902" i="29" s="1"/>
  <c r="A23903" i="29" s="1"/>
  <c r="A23904" i="29" s="1"/>
  <c r="A23905" i="29" s="1"/>
  <c r="A23906" i="29" s="1"/>
  <c r="A23907" i="29" s="1"/>
  <c r="A23908" i="29" s="1"/>
  <c r="A23909" i="29" s="1"/>
  <c r="A23910" i="29" s="1"/>
  <c r="A23911" i="29" s="1"/>
  <c r="A23912" i="29" s="1"/>
  <c r="A23913" i="29" s="1"/>
  <c r="A23914" i="29" s="1"/>
  <c r="A23915" i="29" s="1"/>
  <c r="A23916" i="29" s="1"/>
  <c r="A23917" i="29" s="1"/>
  <c r="A23918" i="29" s="1"/>
  <c r="A23919" i="29" s="1"/>
  <c r="A23920" i="29" s="1"/>
  <c r="A23921" i="29" s="1"/>
  <c r="A23922" i="29" s="1"/>
  <c r="A23923" i="29" s="1"/>
  <c r="A23924" i="29" s="1"/>
  <c r="A23925" i="29" s="1"/>
  <c r="A23926" i="29" s="1"/>
  <c r="A23927" i="29" s="1"/>
  <c r="A23928" i="29" s="1"/>
  <c r="A23929" i="29" s="1"/>
  <c r="A23930" i="29" s="1"/>
  <c r="A23931" i="29" s="1"/>
  <c r="A23932" i="29" s="1"/>
  <c r="A23933" i="29" s="1"/>
  <c r="A23934" i="29" s="1"/>
  <c r="A23935" i="29" s="1"/>
  <c r="A23936" i="29" s="1"/>
  <c r="A23937" i="29" s="1"/>
  <c r="A23938" i="29" s="1"/>
  <c r="A23939" i="29" s="1"/>
  <c r="A23940" i="29" s="1"/>
  <c r="A23941" i="29" s="1"/>
  <c r="A23942" i="29" s="1"/>
  <c r="A23943" i="29" s="1"/>
  <c r="A23944" i="29" s="1"/>
  <c r="A23945" i="29" s="1"/>
  <c r="A23946" i="29" s="1"/>
  <c r="A23947" i="29" s="1"/>
  <c r="A23948" i="29" s="1"/>
  <c r="A23949" i="29" s="1"/>
  <c r="A23950" i="29" s="1"/>
  <c r="A23951" i="29" s="1"/>
  <c r="A23952" i="29" s="1"/>
  <c r="A23953" i="29" s="1"/>
  <c r="A23954" i="29" s="1"/>
  <c r="A23955" i="29" s="1"/>
  <c r="A23956" i="29" s="1"/>
  <c r="A23957" i="29" s="1"/>
  <c r="A23958" i="29" s="1"/>
  <c r="A23959" i="29" s="1"/>
  <c r="A23960" i="29" s="1"/>
  <c r="A23961" i="29" s="1"/>
  <c r="A23962" i="29" s="1"/>
  <c r="A23963" i="29" s="1"/>
  <c r="A23964" i="29" s="1"/>
  <c r="A23965" i="29" s="1"/>
  <c r="A23966" i="29" s="1"/>
  <c r="A23967" i="29" s="1"/>
  <c r="A23968" i="29" s="1"/>
  <c r="A23969" i="29" s="1"/>
  <c r="A23970" i="29" s="1"/>
  <c r="A23971" i="29" s="1"/>
  <c r="A23972" i="29" s="1"/>
  <c r="A23973" i="29" s="1"/>
  <c r="A23974" i="29" s="1"/>
  <c r="A23975" i="29" s="1"/>
  <c r="A23976" i="29" s="1"/>
  <c r="A23977" i="29" s="1"/>
  <c r="A23978" i="29" s="1"/>
  <c r="A23979" i="29" s="1"/>
  <c r="A23980" i="29" s="1"/>
  <c r="A23981" i="29" s="1"/>
  <c r="A23982" i="29" s="1"/>
  <c r="A23983" i="29" s="1"/>
  <c r="A23984" i="29" s="1"/>
  <c r="A23985" i="29" s="1"/>
  <c r="A23986" i="29" s="1"/>
  <c r="A23987" i="29" s="1"/>
  <c r="A23988" i="29" s="1"/>
  <c r="A23989" i="29" s="1"/>
  <c r="A23990" i="29" s="1"/>
  <c r="A23991" i="29" s="1"/>
  <c r="A23992" i="29" s="1"/>
  <c r="A23993" i="29" s="1"/>
  <c r="A23994" i="29" s="1"/>
  <c r="A23995" i="29" s="1"/>
  <c r="A23996" i="29" s="1"/>
  <c r="A23997" i="29" s="1"/>
  <c r="A23998" i="29" s="1"/>
  <c r="A23999" i="29" s="1"/>
  <c r="A24000" i="29" s="1"/>
  <c r="A24001" i="29" s="1"/>
  <c r="A24002" i="29" s="1"/>
  <c r="A24003" i="29" s="1"/>
  <c r="A24004" i="29" s="1"/>
  <c r="A24005" i="29" s="1"/>
  <c r="A24006" i="29" s="1"/>
  <c r="A24007" i="29" s="1"/>
  <c r="A24008" i="29" s="1"/>
  <c r="A24009" i="29" s="1"/>
  <c r="A24010" i="29" s="1"/>
  <c r="A24011" i="29" s="1"/>
  <c r="A24012" i="29" s="1"/>
  <c r="A24013" i="29" s="1"/>
  <c r="A24014" i="29" s="1"/>
  <c r="A24015" i="29" s="1"/>
  <c r="A24016" i="29" s="1"/>
  <c r="A24017" i="29" s="1"/>
  <c r="A24018" i="29" s="1"/>
  <c r="A24019" i="29" s="1"/>
  <c r="A24020" i="29" s="1"/>
  <c r="A24021" i="29" s="1"/>
  <c r="A24022" i="29" s="1"/>
  <c r="A24023" i="29" s="1"/>
  <c r="A24024" i="29" s="1"/>
  <c r="A24025" i="29" s="1"/>
  <c r="A24026" i="29" s="1"/>
  <c r="A24027" i="29" s="1"/>
  <c r="A24028" i="29" s="1"/>
  <c r="A24029" i="29" s="1"/>
  <c r="A24030" i="29" s="1"/>
  <c r="A24031" i="29" s="1"/>
  <c r="A24032" i="29" s="1"/>
  <c r="A24033" i="29" s="1"/>
  <c r="A24034" i="29" s="1"/>
  <c r="A24035" i="29" s="1"/>
  <c r="A24036" i="29" s="1"/>
  <c r="A24037" i="29" s="1"/>
  <c r="A24038" i="29" s="1"/>
  <c r="A24039" i="29" s="1"/>
  <c r="A24040" i="29" s="1"/>
  <c r="A24041" i="29" s="1"/>
  <c r="A24042" i="29" s="1"/>
  <c r="A24043" i="29" s="1"/>
  <c r="A24044" i="29" s="1"/>
  <c r="A24045" i="29" s="1"/>
  <c r="A24046" i="29" s="1"/>
  <c r="A24047" i="29" s="1"/>
  <c r="A24048" i="29" s="1"/>
  <c r="A24049" i="29" s="1"/>
  <c r="A24050" i="29" s="1"/>
  <c r="A24051" i="29" s="1"/>
  <c r="A24052" i="29" s="1"/>
  <c r="A24053" i="29" s="1"/>
  <c r="A24054" i="29" s="1"/>
  <c r="A24055" i="29" s="1"/>
  <c r="A24056" i="29" s="1"/>
  <c r="A24057" i="29" s="1"/>
  <c r="A24058" i="29" s="1"/>
  <c r="A24059" i="29" s="1"/>
  <c r="A24060" i="29" s="1"/>
  <c r="A24061" i="29" s="1"/>
  <c r="A24062" i="29" s="1"/>
  <c r="A24063" i="29" s="1"/>
  <c r="A24064" i="29" s="1"/>
  <c r="A24065" i="29" s="1"/>
  <c r="A24066" i="29" s="1"/>
  <c r="A24067" i="29" s="1"/>
  <c r="A24068" i="29" s="1"/>
  <c r="A24069" i="29" s="1"/>
  <c r="A24070" i="29" s="1"/>
  <c r="A24071" i="29" s="1"/>
  <c r="A24072" i="29" s="1"/>
  <c r="A24073" i="29" s="1"/>
  <c r="A24074" i="29" s="1"/>
  <c r="A24075" i="29" s="1"/>
  <c r="A24076" i="29" s="1"/>
  <c r="A24077" i="29" s="1"/>
  <c r="A24078" i="29" s="1"/>
  <c r="A24079" i="29" s="1"/>
  <c r="A24080" i="29" s="1"/>
  <c r="A24081" i="29" s="1"/>
  <c r="A24082" i="29" s="1"/>
  <c r="A24083" i="29" s="1"/>
  <c r="A24084" i="29" s="1"/>
  <c r="A24085" i="29" s="1"/>
  <c r="A24086" i="29" s="1"/>
  <c r="A24087" i="29" s="1"/>
  <c r="A24088" i="29" s="1"/>
  <c r="A24089" i="29" s="1"/>
  <c r="A24090" i="29" s="1"/>
  <c r="A24091" i="29" s="1"/>
  <c r="A24092" i="29" s="1"/>
  <c r="A24093" i="29" s="1"/>
  <c r="A24094" i="29" s="1"/>
  <c r="A24095" i="29" s="1"/>
  <c r="A24096" i="29" s="1"/>
  <c r="A24097" i="29" s="1"/>
  <c r="A24098" i="29" s="1"/>
  <c r="A24099" i="29" s="1"/>
  <c r="A24100" i="29" s="1"/>
  <c r="A24101" i="29" s="1"/>
  <c r="A24102" i="29" s="1"/>
  <c r="A24103" i="29" s="1"/>
  <c r="A24104" i="29" s="1"/>
  <c r="A24105" i="29" s="1"/>
  <c r="A24106" i="29" s="1"/>
  <c r="A24107" i="29" s="1"/>
  <c r="A24108" i="29" s="1"/>
  <c r="A24109" i="29" s="1"/>
  <c r="A24110" i="29" s="1"/>
  <c r="A24111" i="29" s="1"/>
  <c r="A24112" i="29" s="1"/>
  <c r="A24113" i="29" s="1"/>
  <c r="A24114" i="29" s="1"/>
  <c r="A24115" i="29" s="1"/>
  <c r="A24116" i="29" s="1"/>
  <c r="A24117" i="29" s="1"/>
  <c r="A24118" i="29" s="1"/>
  <c r="A24119" i="29" s="1"/>
  <c r="A24120" i="29" s="1"/>
  <c r="A24121" i="29" s="1"/>
  <c r="A24122" i="29" s="1"/>
  <c r="A24123" i="29" s="1"/>
  <c r="A24124" i="29" s="1"/>
  <c r="A24125" i="29" s="1"/>
  <c r="A24126" i="29" s="1"/>
  <c r="A24127" i="29" s="1"/>
  <c r="A24128" i="29" s="1"/>
  <c r="A24129" i="29" s="1"/>
  <c r="A24130" i="29" s="1"/>
  <c r="A24131" i="29" s="1"/>
  <c r="A24132" i="29" s="1"/>
  <c r="A24133" i="29" s="1"/>
  <c r="A24134" i="29" s="1"/>
  <c r="A24135" i="29" s="1"/>
  <c r="A24136" i="29" s="1"/>
  <c r="A24137" i="29" s="1"/>
  <c r="A24138" i="29" s="1"/>
  <c r="A24139" i="29" s="1"/>
  <c r="A24140" i="29" s="1"/>
  <c r="A24141" i="29" s="1"/>
  <c r="A24142" i="29" s="1"/>
  <c r="A24143" i="29" s="1"/>
  <c r="A24144" i="29" s="1"/>
  <c r="A24145" i="29" s="1"/>
  <c r="A24146" i="29" s="1"/>
  <c r="A24147" i="29" s="1"/>
  <c r="A24148" i="29" s="1"/>
  <c r="A24149" i="29" s="1"/>
  <c r="A24150" i="29" s="1"/>
  <c r="A24151" i="29" s="1"/>
  <c r="A24152" i="29" s="1"/>
  <c r="A24153" i="29" s="1"/>
  <c r="A24154" i="29" s="1"/>
  <c r="A24155" i="29" s="1"/>
  <c r="A24156" i="29" s="1"/>
  <c r="A24157" i="29" s="1"/>
  <c r="A24158" i="29" s="1"/>
  <c r="A24159" i="29" s="1"/>
  <c r="A24160" i="29" s="1"/>
  <c r="A24161" i="29" s="1"/>
  <c r="A24162" i="29" s="1"/>
  <c r="A24163" i="29" s="1"/>
  <c r="A24164" i="29" s="1"/>
  <c r="A24165" i="29" s="1"/>
  <c r="A24166" i="29" s="1"/>
  <c r="A24167" i="29" s="1"/>
  <c r="A24168" i="29" s="1"/>
  <c r="A24169" i="29" s="1"/>
  <c r="A24170" i="29" s="1"/>
  <c r="A24171" i="29" s="1"/>
  <c r="A24172" i="29" s="1"/>
  <c r="A24173" i="29" s="1"/>
  <c r="A24174" i="29" s="1"/>
  <c r="A24175" i="29" s="1"/>
  <c r="A24176" i="29" s="1"/>
  <c r="A24177" i="29" s="1"/>
  <c r="A24178" i="29" s="1"/>
  <c r="A24179" i="29" s="1"/>
  <c r="A24180" i="29" s="1"/>
  <c r="A24181" i="29" s="1"/>
  <c r="A24182" i="29" s="1"/>
  <c r="A24183" i="29" s="1"/>
  <c r="A24184" i="29" s="1"/>
  <c r="A24185" i="29" s="1"/>
  <c r="A24186" i="29" s="1"/>
  <c r="A24187" i="29" s="1"/>
  <c r="A24188" i="29" s="1"/>
  <c r="A24189" i="29" s="1"/>
  <c r="A24190" i="29" s="1"/>
  <c r="A24191" i="29" s="1"/>
  <c r="A24192" i="29" s="1"/>
  <c r="A24193" i="29" s="1"/>
  <c r="A24194" i="29" s="1"/>
  <c r="A24195" i="29" s="1"/>
  <c r="A24196" i="29" s="1"/>
  <c r="A24197" i="29" s="1"/>
  <c r="A24198" i="29" s="1"/>
  <c r="A24199" i="29" s="1"/>
  <c r="A24200" i="29" s="1"/>
  <c r="A24201" i="29" s="1"/>
  <c r="A24202" i="29" s="1"/>
  <c r="A24203" i="29" s="1"/>
  <c r="A24204" i="29" s="1"/>
  <c r="A24205" i="29" s="1"/>
  <c r="A24206" i="29" s="1"/>
  <c r="A24207" i="29" s="1"/>
  <c r="A24208" i="29" s="1"/>
  <c r="A24209" i="29" s="1"/>
  <c r="A24210" i="29" s="1"/>
  <c r="A24211" i="29" s="1"/>
  <c r="A24212" i="29" s="1"/>
  <c r="A24213" i="29" s="1"/>
  <c r="A24214" i="29" s="1"/>
  <c r="A24215" i="29" s="1"/>
  <c r="A24216" i="29" s="1"/>
  <c r="A24217" i="29" s="1"/>
  <c r="A24218" i="29" s="1"/>
  <c r="A24219" i="29" s="1"/>
  <c r="A24220" i="29" s="1"/>
  <c r="A24221" i="29" s="1"/>
  <c r="A24222" i="29" s="1"/>
  <c r="A24223" i="29" s="1"/>
  <c r="A24224" i="29" s="1"/>
  <c r="A24225" i="29" s="1"/>
  <c r="A24226" i="29" s="1"/>
  <c r="A24227" i="29" s="1"/>
  <c r="A24228" i="29" s="1"/>
  <c r="A24229" i="29" s="1"/>
  <c r="A24230" i="29" s="1"/>
  <c r="A24231" i="29" s="1"/>
  <c r="A24232" i="29" s="1"/>
  <c r="A24233" i="29" s="1"/>
  <c r="A24234" i="29" s="1"/>
  <c r="A24235" i="29" s="1"/>
  <c r="A24236" i="29" s="1"/>
  <c r="A24237" i="29" s="1"/>
  <c r="A24238" i="29" s="1"/>
  <c r="A24239" i="29" s="1"/>
  <c r="A24240" i="29" s="1"/>
  <c r="A24241" i="29" s="1"/>
  <c r="A24242" i="29" s="1"/>
  <c r="A24243" i="29" s="1"/>
  <c r="A24244" i="29" s="1"/>
  <c r="A24245" i="29" s="1"/>
  <c r="A24246" i="29" s="1"/>
  <c r="A24247" i="29" s="1"/>
  <c r="A24248" i="29" s="1"/>
  <c r="A24249" i="29" s="1"/>
  <c r="A24250" i="29" s="1"/>
  <c r="A24251" i="29" s="1"/>
  <c r="A24252" i="29" s="1"/>
  <c r="A24253" i="29" s="1"/>
  <c r="A24254" i="29" s="1"/>
  <c r="A24255" i="29" s="1"/>
  <c r="A24256" i="29" s="1"/>
  <c r="A24257" i="29" s="1"/>
  <c r="A24258" i="29" s="1"/>
  <c r="A24259" i="29" s="1"/>
  <c r="A24260" i="29" s="1"/>
  <c r="A24261" i="29" s="1"/>
  <c r="A24262" i="29" s="1"/>
  <c r="A24263" i="29" s="1"/>
  <c r="A24264" i="29" s="1"/>
  <c r="A24265" i="29" s="1"/>
  <c r="A24266" i="29" s="1"/>
  <c r="A24267" i="29" s="1"/>
  <c r="A24268" i="29" s="1"/>
  <c r="A24269" i="29" s="1"/>
  <c r="A24270" i="29" s="1"/>
  <c r="A24271" i="29" s="1"/>
  <c r="A24272" i="29" s="1"/>
  <c r="A24273" i="29" s="1"/>
  <c r="A24274" i="29" s="1"/>
  <c r="A24275" i="29" s="1"/>
  <c r="A24276" i="29" s="1"/>
  <c r="A24277" i="29" s="1"/>
  <c r="A24278" i="29" s="1"/>
  <c r="A24279" i="29" s="1"/>
  <c r="A24280" i="29" s="1"/>
  <c r="A24281" i="29" s="1"/>
  <c r="A24282" i="29" s="1"/>
  <c r="A24283" i="29" s="1"/>
  <c r="A24284" i="29" s="1"/>
  <c r="A24285" i="29" s="1"/>
  <c r="A24286" i="29" s="1"/>
  <c r="A24287" i="29" s="1"/>
  <c r="A24288" i="29" s="1"/>
  <c r="A24289" i="29" s="1"/>
  <c r="A24290" i="29" s="1"/>
  <c r="A24291" i="29" s="1"/>
  <c r="A24292" i="29" s="1"/>
  <c r="A24293" i="29" s="1"/>
  <c r="A24294" i="29" s="1"/>
  <c r="A24295" i="29" s="1"/>
  <c r="A24296" i="29" s="1"/>
  <c r="A24297" i="29" s="1"/>
  <c r="A24298" i="29" s="1"/>
  <c r="A24299" i="29" s="1"/>
  <c r="A24300" i="29" s="1"/>
  <c r="A24301" i="29" s="1"/>
  <c r="A24302" i="29" s="1"/>
  <c r="A24303" i="29" s="1"/>
  <c r="A24304" i="29" s="1"/>
  <c r="A24305" i="29" s="1"/>
  <c r="A24306" i="29" s="1"/>
  <c r="A24307" i="29" s="1"/>
  <c r="A24308" i="29" s="1"/>
  <c r="A24309" i="29" s="1"/>
  <c r="A24310" i="29" s="1"/>
  <c r="A24311" i="29" s="1"/>
  <c r="A24312" i="29" s="1"/>
  <c r="A24313" i="29" s="1"/>
  <c r="A24314" i="29" s="1"/>
  <c r="A24315" i="29" s="1"/>
  <c r="A24316" i="29" s="1"/>
  <c r="A24317" i="29" s="1"/>
  <c r="A24318" i="29" s="1"/>
  <c r="A24319" i="29" s="1"/>
  <c r="A24320" i="29" s="1"/>
  <c r="A24321" i="29" s="1"/>
  <c r="A24322" i="29" s="1"/>
  <c r="A24323" i="29" s="1"/>
  <c r="A24324" i="29" s="1"/>
  <c r="A24325" i="29" s="1"/>
  <c r="A24326" i="29" s="1"/>
  <c r="A24327" i="29" s="1"/>
  <c r="A24328" i="29" s="1"/>
  <c r="A24329" i="29" s="1"/>
  <c r="A24330" i="29" s="1"/>
  <c r="A24331" i="29" s="1"/>
  <c r="A24332" i="29" s="1"/>
  <c r="A24333" i="29" s="1"/>
  <c r="A24334" i="29" s="1"/>
  <c r="A24335" i="29" s="1"/>
  <c r="A24336" i="29" s="1"/>
  <c r="A24337" i="29" s="1"/>
  <c r="A24338" i="29" s="1"/>
  <c r="A24339" i="29" s="1"/>
  <c r="A24340" i="29" s="1"/>
  <c r="A24341" i="29" s="1"/>
  <c r="A24342" i="29" s="1"/>
  <c r="A24343" i="29" s="1"/>
  <c r="A24344" i="29" s="1"/>
  <c r="A24345" i="29" s="1"/>
  <c r="A24346" i="29" s="1"/>
  <c r="A24347" i="29" s="1"/>
  <c r="A24348" i="29" s="1"/>
  <c r="A24349" i="29" s="1"/>
  <c r="A24350" i="29" s="1"/>
  <c r="A24351" i="29" s="1"/>
  <c r="A24352" i="29" s="1"/>
  <c r="A24353" i="29" s="1"/>
  <c r="A24354" i="29" s="1"/>
  <c r="A24355" i="29" s="1"/>
  <c r="A24356" i="29" s="1"/>
  <c r="A24357" i="29" s="1"/>
  <c r="A24358" i="29" s="1"/>
  <c r="A24359" i="29" s="1"/>
  <c r="A24360" i="29" s="1"/>
  <c r="A24361" i="29" s="1"/>
  <c r="A24362" i="29" s="1"/>
  <c r="A24363" i="29" s="1"/>
  <c r="A24364" i="29" s="1"/>
  <c r="A24365" i="29" s="1"/>
  <c r="A24366" i="29" s="1"/>
  <c r="A24367" i="29" s="1"/>
  <c r="A24368" i="29" s="1"/>
  <c r="A24369" i="29" s="1"/>
  <c r="A24370" i="29" s="1"/>
  <c r="A24371" i="29" s="1"/>
  <c r="A24372" i="29" s="1"/>
  <c r="A24373" i="29" s="1"/>
  <c r="A24374" i="29" s="1"/>
  <c r="A24375" i="29" s="1"/>
  <c r="A24376" i="29" s="1"/>
  <c r="A24377" i="29" s="1"/>
  <c r="A24378" i="29" s="1"/>
  <c r="A24379" i="29" s="1"/>
  <c r="A24380" i="29" s="1"/>
  <c r="A24381" i="29" s="1"/>
  <c r="A24382" i="29" s="1"/>
  <c r="A24383" i="29" s="1"/>
  <c r="A24384" i="29" s="1"/>
  <c r="A24385" i="29" s="1"/>
  <c r="A24386" i="29" s="1"/>
  <c r="A24387" i="29" s="1"/>
  <c r="A24388" i="29" s="1"/>
  <c r="A24389" i="29" s="1"/>
  <c r="A24390" i="29" s="1"/>
  <c r="A24391" i="29" s="1"/>
  <c r="A24392" i="29" s="1"/>
  <c r="A24393" i="29" s="1"/>
  <c r="A24394" i="29" s="1"/>
  <c r="A24395" i="29" s="1"/>
  <c r="A24396" i="29" s="1"/>
  <c r="A24397" i="29" s="1"/>
  <c r="A24398" i="29" s="1"/>
  <c r="A24399" i="29" s="1"/>
  <c r="A24400" i="29" s="1"/>
  <c r="A24401" i="29" s="1"/>
  <c r="A24402" i="29" s="1"/>
  <c r="A24403" i="29" s="1"/>
  <c r="A24404" i="29" s="1"/>
  <c r="A24405" i="29" s="1"/>
  <c r="A24406" i="29" s="1"/>
  <c r="A24407" i="29" s="1"/>
  <c r="A24408" i="29" s="1"/>
  <c r="A24409" i="29" s="1"/>
  <c r="A24410" i="29" s="1"/>
  <c r="A24411" i="29" s="1"/>
  <c r="A24412" i="29" s="1"/>
  <c r="A24413" i="29" s="1"/>
  <c r="A24414" i="29" s="1"/>
  <c r="A24415" i="29" s="1"/>
  <c r="A24416" i="29" s="1"/>
  <c r="A24417" i="29" s="1"/>
  <c r="A24418" i="29" s="1"/>
  <c r="A24419" i="29" s="1"/>
  <c r="A24420" i="29" s="1"/>
  <c r="A24421" i="29" s="1"/>
  <c r="A24422" i="29" s="1"/>
  <c r="A24423" i="29" s="1"/>
  <c r="A24424" i="29" s="1"/>
  <c r="A24425" i="29" s="1"/>
  <c r="A24426" i="29" s="1"/>
  <c r="A24427" i="29" s="1"/>
  <c r="A24428" i="29" s="1"/>
  <c r="A24429" i="29" s="1"/>
  <c r="A24430" i="29" s="1"/>
  <c r="A24431" i="29" s="1"/>
  <c r="A24432" i="29" s="1"/>
  <c r="A24433" i="29" s="1"/>
  <c r="A24434" i="29" s="1"/>
  <c r="A24435" i="29" s="1"/>
  <c r="A24436" i="29" s="1"/>
  <c r="A24437" i="29" s="1"/>
  <c r="A24438" i="29" s="1"/>
  <c r="A24439" i="29" s="1"/>
  <c r="A24440" i="29" s="1"/>
  <c r="A24441" i="29" s="1"/>
  <c r="A24442" i="29" s="1"/>
  <c r="A24443" i="29" s="1"/>
  <c r="A24444" i="29" s="1"/>
  <c r="A24445" i="29" s="1"/>
  <c r="A24446" i="29" s="1"/>
  <c r="A24447" i="29" s="1"/>
  <c r="A24448" i="29" s="1"/>
  <c r="A24449" i="29" s="1"/>
  <c r="A24450" i="29" s="1"/>
  <c r="A24451" i="29" s="1"/>
  <c r="A24452" i="29" s="1"/>
  <c r="A24453" i="29" s="1"/>
  <c r="A24454" i="29" s="1"/>
  <c r="A24455" i="29" s="1"/>
  <c r="A24456" i="29" s="1"/>
  <c r="A24457" i="29" s="1"/>
  <c r="A24458" i="29" s="1"/>
  <c r="A24459" i="29" s="1"/>
  <c r="A24460" i="29" s="1"/>
  <c r="A24461" i="29" s="1"/>
  <c r="A24462" i="29" s="1"/>
  <c r="A24463" i="29" s="1"/>
  <c r="A24464" i="29" s="1"/>
  <c r="A24465" i="29" s="1"/>
  <c r="A24466" i="29" s="1"/>
  <c r="A24467" i="29" s="1"/>
  <c r="A24468" i="29" s="1"/>
  <c r="A24469" i="29" s="1"/>
  <c r="A24470" i="29" s="1"/>
  <c r="A24471" i="29" s="1"/>
  <c r="A24472" i="29" s="1"/>
  <c r="A24473" i="29" s="1"/>
  <c r="A24474" i="29" s="1"/>
  <c r="A24475" i="29" s="1"/>
  <c r="A24476" i="29" s="1"/>
  <c r="A24477" i="29" s="1"/>
  <c r="A24478" i="29" s="1"/>
  <c r="A24479" i="29" s="1"/>
  <c r="A24480" i="29" s="1"/>
  <c r="A24481" i="29" s="1"/>
  <c r="A24482" i="29" s="1"/>
  <c r="A24483" i="29" s="1"/>
  <c r="A24484" i="29" s="1"/>
  <c r="A24485" i="29" s="1"/>
  <c r="A24486" i="29" s="1"/>
  <c r="A24487" i="29" s="1"/>
  <c r="A24488" i="29" s="1"/>
  <c r="A24489" i="29" s="1"/>
  <c r="A24490" i="29" s="1"/>
  <c r="A24491" i="29" s="1"/>
  <c r="A24492" i="29" s="1"/>
  <c r="A24493" i="29" s="1"/>
  <c r="A24494" i="29" s="1"/>
  <c r="A24495" i="29" s="1"/>
  <c r="A24496" i="29" s="1"/>
  <c r="A24497" i="29" s="1"/>
  <c r="A24498" i="29" s="1"/>
  <c r="A24499" i="29" s="1"/>
  <c r="A24500" i="29" s="1"/>
  <c r="A24501" i="29" s="1"/>
  <c r="A24502" i="29" s="1"/>
  <c r="A24503" i="29" s="1"/>
  <c r="A24504" i="29" s="1"/>
  <c r="A24505" i="29" s="1"/>
  <c r="A24506" i="29" s="1"/>
  <c r="A24507" i="29" s="1"/>
  <c r="A24508" i="29" s="1"/>
  <c r="A24509" i="29" s="1"/>
  <c r="A24510" i="29" s="1"/>
  <c r="A24511" i="29" s="1"/>
  <c r="A24512" i="29" s="1"/>
  <c r="A24513" i="29" s="1"/>
  <c r="A24514" i="29" s="1"/>
  <c r="A24515" i="29" s="1"/>
  <c r="A24516" i="29" s="1"/>
  <c r="A24517" i="29" s="1"/>
  <c r="A24518" i="29" s="1"/>
  <c r="A24519" i="29" s="1"/>
  <c r="A24520" i="29" s="1"/>
  <c r="A24521" i="29" s="1"/>
  <c r="A24522" i="29" s="1"/>
  <c r="A24523" i="29" s="1"/>
  <c r="A24524" i="29" s="1"/>
  <c r="A24525" i="29" s="1"/>
  <c r="A24526" i="29" s="1"/>
  <c r="A24527" i="29" s="1"/>
  <c r="A24528" i="29" s="1"/>
  <c r="A24529" i="29" s="1"/>
  <c r="A24530" i="29" s="1"/>
  <c r="A24531" i="29" s="1"/>
  <c r="A24532" i="29" s="1"/>
  <c r="A24533" i="29" s="1"/>
  <c r="A24534" i="29" s="1"/>
  <c r="A24535" i="29" s="1"/>
  <c r="A24536" i="29" s="1"/>
  <c r="A24537" i="29" s="1"/>
  <c r="A24538" i="29" s="1"/>
  <c r="A24539" i="29" s="1"/>
  <c r="A24540" i="29" s="1"/>
  <c r="A24541" i="29" s="1"/>
  <c r="A24542" i="29" s="1"/>
  <c r="A24543" i="29" s="1"/>
  <c r="A24544" i="29" s="1"/>
  <c r="A24545" i="29" s="1"/>
  <c r="A24546" i="29" s="1"/>
  <c r="A24547" i="29" s="1"/>
  <c r="A24548" i="29" s="1"/>
  <c r="A24549" i="29" s="1"/>
  <c r="A24550" i="29" s="1"/>
  <c r="A24551" i="29" s="1"/>
  <c r="A24552" i="29" s="1"/>
  <c r="A24553" i="29" s="1"/>
  <c r="A24554" i="29" s="1"/>
  <c r="A24555" i="29" s="1"/>
  <c r="A24556" i="29" s="1"/>
  <c r="A24557" i="29" s="1"/>
  <c r="A24558" i="29" s="1"/>
  <c r="A24559" i="29" s="1"/>
  <c r="A24560" i="29" s="1"/>
  <c r="A24561" i="29" s="1"/>
  <c r="A24562" i="29" s="1"/>
  <c r="A24563" i="29" s="1"/>
  <c r="A24564" i="29" s="1"/>
  <c r="A24565" i="29" s="1"/>
  <c r="A24566" i="29" s="1"/>
  <c r="A24567" i="29" s="1"/>
  <c r="A24568" i="29" s="1"/>
  <c r="A24569" i="29" s="1"/>
  <c r="A24570" i="29" s="1"/>
  <c r="A24571" i="29" s="1"/>
  <c r="A24572" i="29" s="1"/>
  <c r="A24573" i="29" s="1"/>
  <c r="A24574" i="29" s="1"/>
  <c r="A24575" i="29" s="1"/>
  <c r="A24576" i="29" s="1"/>
  <c r="A24577" i="29" s="1"/>
  <c r="A24578" i="29" s="1"/>
  <c r="A24579" i="29" s="1"/>
  <c r="A24580" i="29" s="1"/>
  <c r="A24581" i="29" s="1"/>
  <c r="A24582" i="29" s="1"/>
  <c r="A24583" i="29" s="1"/>
  <c r="A24584" i="29" s="1"/>
  <c r="A24585" i="29" s="1"/>
  <c r="A24586" i="29" s="1"/>
  <c r="A24587" i="29" s="1"/>
  <c r="A24588" i="29" s="1"/>
  <c r="A24589" i="29" s="1"/>
  <c r="A24590" i="29" s="1"/>
  <c r="A24591" i="29" s="1"/>
  <c r="A24592" i="29" s="1"/>
  <c r="A24593" i="29" s="1"/>
  <c r="A24594" i="29" s="1"/>
  <c r="A24595" i="29" s="1"/>
  <c r="A24596" i="29" s="1"/>
  <c r="A24597" i="29" s="1"/>
  <c r="A24598" i="29" s="1"/>
  <c r="A24599" i="29" s="1"/>
  <c r="A24600" i="29" s="1"/>
  <c r="A24601" i="29" s="1"/>
  <c r="A24602" i="29" s="1"/>
  <c r="A24603" i="29" s="1"/>
  <c r="A24604" i="29" s="1"/>
  <c r="A24605" i="29" s="1"/>
  <c r="A24606" i="29" s="1"/>
  <c r="A24607" i="29" s="1"/>
  <c r="A24608" i="29" s="1"/>
  <c r="A24609" i="29" s="1"/>
  <c r="A24610" i="29" s="1"/>
  <c r="A24611" i="29" s="1"/>
  <c r="A24612" i="29" s="1"/>
  <c r="A24613" i="29" s="1"/>
  <c r="A24614" i="29" s="1"/>
  <c r="A24615" i="29" s="1"/>
  <c r="A24616" i="29" s="1"/>
  <c r="A24617" i="29" s="1"/>
  <c r="A24618" i="29" s="1"/>
  <c r="A24619" i="29" s="1"/>
  <c r="A24620" i="29" s="1"/>
  <c r="A24621" i="29" s="1"/>
  <c r="A24622" i="29" s="1"/>
  <c r="A24623" i="29" s="1"/>
  <c r="A24624" i="29" s="1"/>
  <c r="A24625" i="29" s="1"/>
  <c r="A24626" i="29" s="1"/>
  <c r="A24627" i="29" s="1"/>
  <c r="A24628" i="29" s="1"/>
  <c r="A24629" i="29" s="1"/>
  <c r="A24630" i="29" s="1"/>
  <c r="A24631" i="29" s="1"/>
  <c r="A24632" i="29" s="1"/>
  <c r="A24633" i="29" s="1"/>
  <c r="A24634" i="29" s="1"/>
  <c r="A24635" i="29" s="1"/>
  <c r="A24636" i="29" s="1"/>
  <c r="A24637" i="29" s="1"/>
  <c r="A24638" i="29" s="1"/>
  <c r="A24639" i="29" s="1"/>
  <c r="A24640" i="29" s="1"/>
  <c r="A24641" i="29" s="1"/>
  <c r="A24642" i="29" s="1"/>
  <c r="A24643" i="29" s="1"/>
  <c r="A24644" i="29" s="1"/>
  <c r="A24645" i="29" s="1"/>
  <c r="A24646" i="29" s="1"/>
  <c r="A24647" i="29" s="1"/>
  <c r="A24648" i="29" s="1"/>
  <c r="A24649" i="29" s="1"/>
  <c r="A24650" i="29" s="1"/>
  <c r="A24651" i="29" s="1"/>
  <c r="A24652" i="29" s="1"/>
  <c r="A24653" i="29" s="1"/>
  <c r="A24654" i="29" s="1"/>
  <c r="A24655" i="29" s="1"/>
  <c r="A24656" i="29" s="1"/>
  <c r="A24657" i="29" s="1"/>
  <c r="A24658" i="29" s="1"/>
  <c r="A24659" i="29" s="1"/>
  <c r="A24660" i="29" s="1"/>
  <c r="A24661" i="29" s="1"/>
  <c r="A24662" i="29" s="1"/>
  <c r="A24663" i="29" s="1"/>
  <c r="A24664" i="29" s="1"/>
  <c r="A24665" i="29" s="1"/>
  <c r="A24666" i="29" s="1"/>
  <c r="A24667" i="29" s="1"/>
  <c r="A24668" i="29" s="1"/>
  <c r="A24669" i="29" s="1"/>
  <c r="A24670" i="29" s="1"/>
  <c r="A24671" i="29" s="1"/>
  <c r="A24672" i="29" s="1"/>
  <c r="A24673" i="29" s="1"/>
  <c r="A24674" i="29" s="1"/>
  <c r="A24675" i="29" s="1"/>
  <c r="A24676" i="29" s="1"/>
  <c r="A24677" i="29" s="1"/>
  <c r="A24678" i="29" s="1"/>
  <c r="A24679" i="29" s="1"/>
  <c r="A24680" i="29" s="1"/>
  <c r="A24681" i="29" s="1"/>
  <c r="A24682" i="29" s="1"/>
  <c r="A24683" i="29" s="1"/>
  <c r="A24684" i="29" s="1"/>
  <c r="A24685" i="29" s="1"/>
  <c r="A24686" i="29" s="1"/>
  <c r="A24687" i="29" s="1"/>
  <c r="A24688" i="29" s="1"/>
  <c r="A24689" i="29" s="1"/>
  <c r="A24690" i="29" s="1"/>
  <c r="A24691" i="29" s="1"/>
  <c r="A24692" i="29" s="1"/>
  <c r="A24693" i="29" s="1"/>
  <c r="A24694" i="29" s="1"/>
  <c r="A24695" i="29" s="1"/>
  <c r="A24696" i="29" s="1"/>
  <c r="A24697" i="29" s="1"/>
  <c r="A24698" i="29" s="1"/>
  <c r="A24699" i="29" s="1"/>
  <c r="A24700" i="29" s="1"/>
  <c r="A24701" i="29" s="1"/>
  <c r="A24702" i="29" s="1"/>
  <c r="A24703" i="29" s="1"/>
  <c r="A24704" i="29" s="1"/>
  <c r="A24705" i="29" s="1"/>
  <c r="A24706" i="29" s="1"/>
  <c r="A24707" i="29" s="1"/>
  <c r="A24708" i="29" s="1"/>
  <c r="A24709" i="29" s="1"/>
  <c r="A24710" i="29" s="1"/>
  <c r="A24711" i="29" s="1"/>
  <c r="A24712" i="29" s="1"/>
  <c r="A24713" i="29" s="1"/>
  <c r="A24714" i="29" s="1"/>
  <c r="A24715" i="29" s="1"/>
  <c r="A24716" i="29" s="1"/>
  <c r="A24717" i="29" s="1"/>
  <c r="A24718" i="29" s="1"/>
  <c r="A24719" i="29" s="1"/>
  <c r="A24720" i="29" s="1"/>
  <c r="A24721" i="29" s="1"/>
  <c r="A24722" i="29" s="1"/>
  <c r="A24723" i="29" s="1"/>
  <c r="A24724" i="29" s="1"/>
  <c r="A24725" i="29" s="1"/>
  <c r="A24726" i="29" s="1"/>
  <c r="A24727" i="29" s="1"/>
  <c r="A24728" i="29" s="1"/>
  <c r="A24729" i="29" s="1"/>
  <c r="A24730" i="29" s="1"/>
  <c r="A24731" i="29" s="1"/>
  <c r="A24732" i="29" s="1"/>
  <c r="A24733" i="29" s="1"/>
  <c r="A24734" i="29" s="1"/>
  <c r="A24735" i="29" s="1"/>
  <c r="A24736" i="29" s="1"/>
  <c r="A24737" i="29" s="1"/>
  <c r="A24738" i="29" s="1"/>
  <c r="A24739" i="29" s="1"/>
  <c r="A24740" i="29" s="1"/>
  <c r="A24741" i="29" s="1"/>
  <c r="A24742" i="29" s="1"/>
  <c r="A24743" i="29" s="1"/>
  <c r="A24744" i="29" s="1"/>
  <c r="A24745" i="29" s="1"/>
  <c r="A24746" i="29" s="1"/>
  <c r="A24747" i="29" s="1"/>
  <c r="A24748" i="29" s="1"/>
  <c r="A24749" i="29" s="1"/>
  <c r="A24750" i="29" s="1"/>
  <c r="A24751" i="29" s="1"/>
  <c r="A24752" i="29" s="1"/>
  <c r="A24753" i="29" s="1"/>
  <c r="A24754" i="29" s="1"/>
  <c r="A24755" i="29" s="1"/>
  <c r="A24756" i="29" s="1"/>
  <c r="A24757" i="29" s="1"/>
  <c r="A24758" i="29" s="1"/>
  <c r="A24759" i="29" s="1"/>
  <c r="A24760" i="29" s="1"/>
  <c r="A24761" i="29" s="1"/>
  <c r="A24762" i="29" s="1"/>
  <c r="A24763" i="29" s="1"/>
  <c r="A24764" i="29" s="1"/>
  <c r="A24765" i="29" s="1"/>
  <c r="A24766" i="29" s="1"/>
  <c r="A24767" i="29" s="1"/>
  <c r="A24768" i="29" s="1"/>
  <c r="A24769" i="29" s="1"/>
  <c r="A24770" i="29" s="1"/>
  <c r="A24771" i="29" s="1"/>
  <c r="A24772" i="29" s="1"/>
  <c r="A24773" i="29" s="1"/>
  <c r="A24774" i="29" s="1"/>
  <c r="A24775" i="29" s="1"/>
  <c r="A24776" i="29" s="1"/>
  <c r="A24777" i="29" s="1"/>
  <c r="A24778" i="29" s="1"/>
  <c r="A24779" i="29" s="1"/>
  <c r="A24780" i="29" s="1"/>
  <c r="A24781" i="29" s="1"/>
  <c r="A24782" i="29" s="1"/>
  <c r="A24783" i="29" s="1"/>
  <c r="A24784" i="29" s="1"/>
  <c r="A24785" i="29" s="1"/>
  <c r="A24786" i="29" s="1"/>
  <c r="A24787" i="29" s="1"/>
  <c r="A24788" i="29" s="1"/>
  <c r="A24789" i="29" s="1"/>
  <c r="A24790" i="29" s="1"/>
  <c r="A24791" i="29" s="1"/>
  <c r="A24792" i="29" s="1"/>
  <c r="A24793" i="29" s="1"/>
  <c r="A24794" i="29" s="1"/>
  <c r="A24795" i="29" s="1"/>
  <c r="A24796" i="29" s="1"/>
  <c r="A24797" i="29" s="1"/>
  <c r="A24798" i="29" s="1"/>
  <c r="A24799" i="29" s="1"/>
  <c r="A24800" i="29" s="1"/>
  <c r="A24801" i="29" s="1"/>
  <c r="A24802" i="29" s="1"/>
  <c r="A24803" i="29" s="1"/>
  <c r="A24804" i="29" s="1"/>
  <c r="A24805" i="29" s="1"/>
  <c r="A24806" i="29" s="1"/>
  <c r="A24807" i="29" s="1"/>
  <c r="A24808" i="29" s="1"/>
  <c r="A24809" i="29" s="1"/>
  <c r="A24810" i="29" s="1"/>
  <c r="A24811" i="29" s="1"/>
  <c r="A24812" i="29" s="1"/>
  <c r="A24813" i="29" s="1"/>
  <c r="A24814" i="29" s="1"/>
  <c r="A24815" i="29" s="1"/>
  <c r="A24816" i="29" s="1"/>
  <c r="A24817" i="29" s="1"/>
  <c r="A24818" i="29" s="1"/>
  <c r="A24819" i="29" s="1"/>
  <c r="A24820" i="29" s="1"/>
  <c r="A24821" i="29" s="1"/>
  <c r="A24822" i="29" s="1"/>
  <c r="A24823" i="29" s="1"/>
  <c r="A24824" i="29" s="1"/>
  <c r="A24825" i="29" s="1"/>
  <c r="A24826" i="29" s="1"/>
  <c r="A24827" i="29" s="1"/>
  <c r="A24828" i="29" s="1"/>
  <c r="A24829" i="29" s="1"/>
  <c r="A24830" i="29" s="1"/>
  <c r="A24831" i="29" s="1"/>
  <c r="A24832" i="29" s="1"/>
  <c r="A24833" i="29" s="1"/>
  <c r="A24834" i="29" s="1"/>
  <c r="A24835" i="29" s="1"/>
  <c r="A24836" i="29" s="1"/>
  <c r="A24837" i="29" s="1"/>
  <c r="A24838" i="29" s="1"/>
  <c r="A24839" i="29" s="1"/>
  <c r="A24840" i="29" s="1"/>
  <c r="A24841" i="29" s="1"/>
  <c r="A24842" i="29" s="1"/>
  <c r="A24843" i="29" s="1"/>
  <c r="A24844" i="29" s="1"/>
  <c r="A24845" i="29" s="1"/>
  <c r="A24846" i="29" s="1"/>
  <c r="A24847" i="29" s="1"/>
  <c r="A24848" i="29" s="1"/>
  <c r="A24849" i="29" s="1"/>
  <c r="A24850" i="29" s="1"/>
  <c r="A24851" i="29" s="1"/>
  <c r="A24852" i="29" s="1"/>
  <c r="A24853" i="29" s="1"/>
  <c r="A24854" i="29" s="1"/>
  <c r="A24855" i="29" s="1"/>
  <c r="A24856" i="29" s="1"/>
  <c r="A24857" i="29" s="1"/>
  <c r="A24858" i="29" s="1"/>
  <c r="A24859" i="29" s="1"/>
  <c r="A24860" i="29" s="1"/>
  <c r="A24861" i="29" s="1"/>
  <c r="A24862" i="29" s="1"/>
  <c r="A24863" i="29" s="1"/>
  <c r="A24864" i="29" s="1"/>
  <c r="A24865" i="29" s="1"/>
  <c r="A24866" i="29" s="1"/>
  <c r="A24867" i="29" s="1"/>
  <c r="A24868" i="29" s="1"/>
  <c r="A24869" i="29" s="1"/>
  <c r="A24870" i="29" s="1"/>
  <c r="A24871" i="29" s="1"/>
  <c r="A24872" i="29" s="1"/>
  <c r="A24873" i="29" s="1"/>
  <c r="A24874" i="29" s="1"/>
  <c r="A24875" i="29" s="1"/>
  <c r="A24876" i="29" s="1"/>
  <c r="A24877" i="29" s="1"/>
  <c r="A24878" i="29" s="1"/>
  <c r="A24879" i="29" s="1"/>
  <c r="A24880" i="29" s="1"/>
  <c r="A24881" i="29" s="1"/>
  <c r="A24882" i="29" s="1"/>
  <c r="A24883" i="29" s="1"/>
  <c r="A24884" i="29" s="1"/>
  <c r="A24885" i="29" s="1"/>
  <c r="A24886" i="29" s="1"/>
  <c r="A24887" i="29" s="1"/>
  <c r="A24888" i="29" s="1"/>
  <c r="A24889" i="29" s="1"/>
  <c r="A24890" i="29" s="1"/>
  <c r="A24891" i="29" s="1"/>
  <c r="A24892" i="29" s="1"/>
  <c r="A24893" i="29" s="1"/>
  <c r="A24894" i="29" s="1"/>
  <c r="A24895" i="29" s="1"/>
  <c r="A24896" i="29" s="1"/>
  <c r="A24897" i="29" s="1"/>
  <c r="A24898" i="29" s="1"/>
  <c r="A24899" i="29" s="1"/>
  <c r="A24900" i="29" s="1"/>
  <c r="A24901" i="29" s="1"/>
  <c r="A24902" i="29" s="1"/>
  <c r="A24903" i="29" s="1"/>
  <c r="A24904" i="29" s="1"/>
  <c r="A24905" i="29" s="1"/>
  <c r="A24906" i="29" s="1"/>
  <c r="A24907" i="29" s="1"/>
  <c r="A24908" i="29" s="1"/>
  <c r="A24909" i="29" s="1"/>
  <c r="A24910" i="29" s="1"/>
  <c r="A24911" i="29" s="1"/>
  <c r="A24912" i="29" s="1"/>
  <c r="A24913" i="29" s="1"/>
  <c r="A24914" i="29" s="1"/>
  <c r="A24915" i="29" s="1"/>
  <c r="A24916" i="29" s="1"/>
  <c r="A24917" i="29" s="1"/>
  <c r="A24918" i="29" s="1"/>
  <c r="A24919" i="29" s="1"/>
  <c r="A24920" i="29" s="1"/>
  <c r="A24921" i="29" s="1"/>
  <c r="A24922" i="29" s="1"/>
  <c r="A24923" i="29" s="1"/>
  <c r="A24924" i="29" s="1"/>
  <c r="A24925" i="29" s="1"/>
  <c r="A24926" i="29" s="1"/>
  <c r="A24927" i="29" s="1"/>
  <c r="A24928" i="29" s="1"/>
  <c r="A24929" i="29" s="1"/>
  <c r="A24930" i="29" s="1"/>
  <c r="A24931" i="29" s="1"/>
  <c r="A24932" i="29" s="1"/>
  <c r="A24933" i="29" s="1"/>
  <c r="D25" i="14"/>
  <c r="E25" i="14" s="1"/>
  <c r="F25" i="14" s="1"/>
  <c r="G25" i="14" s="1"/>
  <c r="H25" i="14" s="1"/>
  <c r="I25" i="14" s="1"/>
  <c r="J25" i="14" s="1"/>
  <c r="K25" i="14" s="1"/>
  <c r="L25" i="14" s="1"/>
  <c r="M25" i="14" s="1"/>
  <c r="N25" i="14" s="1"/>
  <c r="C26" i="14"/>
  <c r="BA55" i="5"/>
  <c r="BH55" i="5"/>
  <c r="AR55" i="5"/>
  <c r="AP56" i="5"/>
  <c r="BJ54" i="5"/>
  <c r="AY54" i="5"/>
  <c r="AO56" i="5"/>
  <c r="AP55" i="5"/>
  <c r="AU55" i="5"/>
  <c r="BH54" i="5"/>
  <c r="BA54" i="5"/>
  <c r="A24934" i="29" l="1"/>
  <c r="A24935" i="29" s="1"/>
  <c r="A24936" i="29" s="1"/>
  <c r="A24937" i="29" s="1"/>
  <c r="A24938" i="29" s="1"/>
  <c r="A24939" i="29" s="1"/>
  <c r="A24940" i="29" s="1"/>
  <c r="A24941" i="29" s="1"/>
  <c r="A24942" i="29" s="1"/>
  <c r="A24943" i="29" s="1"/>
  <c r="A24944" i="29" s="1"/>
  <c r="A24945" i="29" s="1"/>
  <c r="A24946" i="29" s="1"/>
  <c r="A24947" i="29" s="1"/>
  <c r="A24948" i="29" s="1"/>
  <c r="A24949" i="29" s="1"/>
  <c r="A24950" i="29" s="1"/>
  <c r="A24951" i="29" s="1"/>
  <c r="A24952" i="29" s="1"/>
  <c r="A24953" i="29" s="1"/>
  <c r="A24954" i="29" s="1"/>
  <c r="A24955" i="29" s="1"/>
  <c r="A24956" i="29" s="1"/>
  <c r="A24957" i="29" s="1"/>
  <c r="A24958" i="29" s="1"/>
  <c r="A24959" i="29" s="1"/>
  <c r="A24960" i="29" s="1"/>
  <c r="A24961" i="29" s="1"/>
  <c r="A24962" i="29" s="1"/>
  <c r="A24963" i="29" s="1"/>
  <c r="A24964" i="29" s="1"/>
  <c r="A24965" i="29" s="1"/>
  <c r="A24966" i="29" s="1"/>
  <c r="A24967" i="29" s="1"/>
  <c r="A24968" i="29" s="1"/>
  <c r="A24969" i="29" s="1"/>
  <c r="A24970" i="29" s="1"/>
  <c r="A24971" i="29" s="1"/>
  <c r="A24972" i="29" s="1"/>
  <c r="A24973" i="29" s="1"/>
  <c r="A24974" i="29" s="1"/>
  <c r="A24975" i="29" s="1"/>
  <c r="A24976" i="29" s="1"/>
  <c r="A24977" i="29" s="1"/>
  <c r="A24978" i="29" s="1"/>
  <c r="A24979" i="29" s="1"/>
  <c r="A24980" i="29" s="1"/>
  <c r="A24981" i="29" s="1"/>
  <c r="A24982" i="29" s="1"/>
  <c r="A24983" i="29" s="1"/>
  <c r="A24984" i="29" s="1"/>
  <c r="A24985" i="29" s="1"/>
  <c r="A24986" i="29" s="1"/>
  <c r="A24987" i="29" s="1"/>
  <c r="A24988" i="29" s="1"/>
  <c r="A24989" i="29" s="1"/>
  <c r="A24990" i="29" s="1"/>
  <c r="A24991" i="29" s="1"/>
  <c r="A24992" i="29" s="1"/>
  <c r="A24993" i="29" s="1"/>
  <c r="A24994" i="29" s="1"/>
  <c r="A24995" i="29" s="1"/>
  <c r="A24996" i="29" s="1"/>
  <c r="A24997" i="29" s="1"/>
  <c r="A24998" i="29" s="1"/>
  <c r="A24999" i="29" s="1"/>
  <c r="A25000" i="29" s="1"/>
  <c r="A25001" i="29" s="1"/>
  <c r="A25002" i="29" s="1"/>
  <c r="A25003" i="29" s="1"/>
  <c r="A25004" i="29" s="1"/>
  <c r="A25005" i="29" s="1"/>
  <c r="A25006" i="29" s="1"/>
  <c r="A25007" i="29" s="1"/>
  <c r="A25008" i="29" s="1"/>
  <c r="A25009" i="29" s="1"/>
  <c r="A25010" i="29" s="1"/>
  <c r="A25011" i="29" s="1"/>
  <c r="A25012" i="29" s="1"/>
  <c r="A25013" i="29" s="1"/>
  <c r="A25014" i="29" s="1"/>
  <c r="A25015" i="29" s="1"/>
  <c r="A25016" i="29" s="1"/>
  <c r="A25017" i="29" s="1"/>
  <c r="A25018" i="29" s="1"/>
  <c r="A25019" i="29" s="1"/>
  <c r="A25020" i="29" s="1"/>
  <c r="A25021" i="29" s="1"/>
  <c r="A25022" i="29" s="1"/>
  <c r="A25023" i="29" s="1"/>
  <c r="A25024" i="29" s="1"/>
  <c r="A25025" i="29" s="1"/>
  <c r="A25026" i="29" s="1"/>
  <c r="A25027" i="29" s="1"/>
  <c r="A25028" i="29" s="1"/>
  <c r="A25029" i="29" s="1"/>
  <c r="A25030" i="29" s="1"/>
  <c r="A25031" i="29" s="1"/>
  <c r="A25032" i="29" s="1"/>
  <c r="A25033" i="29" s="1"/>
  <c r="A25034" i="29" s="1"/>
  <c r="A25035" i="29" s="1"/>
  <c r="A25036" i="29" s="1"/>
  <c r="A25037" i="29" s="1"/>
  <c r="A25038" i="29" s="1"/>
  <c r="A25039" i="29" s="1"/>
  <c r="A25040" i="29" s="1"/>
  <c r="A25041" i="29" s="1"/>
  <c r="A25042" i="29" s="1"/>
  <c r="A25043" i="29" s="1"/>
  <c r="A25044" i="29" s="1"/>
  <c r="A25045" i="29" s="1"/>
  <c r="A25046" i="29" s="1"/>
  <c r="A25047" i="29" s="1"/>
  <c r="A25048" i="29" s="1"/>
  <c r="A25049" i="29" s="1"/>
  <c r="A25050" i="29" s="1"/>
  <c r="A25051" i="29" s="1"/>
  <c r="A25052" i="29" s="1"/>
  <c r="A25053" i="29" s="1"/>
  <c r="A25054" i="29" s="1"/>
  <c r="A25055" i="29" s="1"/>
  <c r="A25056" i="29" s="1"/>
  <c r="A25057" i="29" s="1"/>
  <c r="A25058" i="29" s="1"/>
  <c r="A25059" i="29" s="1"/>
  <c r="A25060" i="29" s="1"/>
  <c r="A25061" i="29" s="1"/>
  <c r="A25062" i="29" s="1"/>
  <c r="A25063" i="29" s="1"/>
  <c r="A25064" i="29" s="1"/>
  <c r="A25065" i="29" s="1"/>
  <c r="A25066" i="29" s="1"/>
  <c r="A25067" i="29" s="1"/>
  <c r="A25068" i="29" s="1"/>
  <c r="A25069" i="29" s="1"/>
  <c r="A25070" i="29" s="1"/>
  <c r="A25071" i="29" s="1"/>
  <c r="A25072" i="29" s="1"/>
  <c r="A25073" i="29" s="1"/>
  <c r="A25074" i="29" s="1"/>
  <c r="A25075" i="29" s="1"/>
  <c r="A25076" i="29" s="1"/>
  <c r="A25077" i="29" s="1"/>
  <c r="A25078" i="29" s="1"/>
  <c r="A25079" i="29" s="1"/>
  <c r="A25080" i="29" s="1"/>
  <c r="A25081" i="29" s="1"/>
  <c r="A25082" i="29" s="1"/>
  <c r="A25083" i="29" s="1"/>
  <c r="A25084" i="29" s="1"/>
  <c r="A25085" i="29" s="1"/>
  <c r="A25086" i="29" s="1"/>
  <c r="A25087" i="29" s="1"/>
  <c r="A25088" i="29" s="1"/>
  <c r="A25089" i="29" s="1"/>
  <c r="A25090" i="29" s="1"/>
  <c r="A25091" i="29" s="1"/>
  <c r="A25092" i="29" s="1"/>
  <c r="A25093" i="29" s="1"/>
  <c r="A25094" i="29" s="1"/>
  <c r="A25095" i="29" s="1"/>
  <c r="A25096" i="29" s="1"/>
  <c r="A25097" i="29" s="1"/>
  <c r="A25098" i="29" s="1"/>
  <c r="A25099" i="29" s="1"/>
  <c r="A25100" i="29" s="1"/>
  <c r="A25101" i="29" s="1"/>
  <c r="A25102" i="29" s="1"/>
  <c r="A25103" i="29" s="1"/>
  <c r="A25104" i="29" s="1"/>
  <c r="A25105" i="29" s="1"/>
  <c r="A25106" i="29" s="1"/>
  <c r="A25107" i="29" s="1"/>
  <c r="A25108" i="29" s="1"/>
  <c r="A25109" i="29" s="1"/>
  <c r="A25110" i="29" s="1"/>
  <c r="A25111" i="29" s="1"/>
  <c r="A25112" i="29" s="1"/>
  <c r="A25113" i="29" s="1"/>
  <c r="A25114" i="29" s="1"/>
  <c r="A25115" i="29" s="1"/>
  <c r="A25116" i="29" s="1"/>
  <c r="A25117" i="29" s="1"/>
  <c r="A25118" i="29" s="1"/>
  <c r="A25119" i="29" s="1"/>
  <c r="A25120" i="29" s="1"/>
  <c r="A25121" i="29" s="1"/>
  <c r="A25122" i="29" s="1"/>
  <c r="A25123" i="29" s="1"/>
  <c r="A25124" i="29" s="1"/>
  <c r="A25125" i="29" s="1"/>
  <c r="A25126" i="29" s="1"/>
  <c r="A25127" i="29" s="1"/>
  <c r="A25128" i="29" s="1"/>
  <c r="A25129" i="29" s="1"/>
  <c r="A25130" i="29" s="1"/>
  <c r="A25131" i="29" s="1"/>
  <c r="A25132" i="29" s="1"/>
  <c r="A25133" i="29" s="1"/>
  <c r="A25134" i="29" s="1"/>
  <c r="A25135" i="29" s="1"/>
  <c r="A25136" i="29" s="1"/>
  <c r="A25137" i="29" s="1"/>
  <c r="A25138" i="29" s="1"/>
  <c r="A25139" i="29" s="1"/>
  <c r="A25140" i="29" s="1"/>
  <c r="A25141" i="29" s="1"/>
  <c r="A25142" i="29" s="1"/>
  <c r="A25143" i="29" s="1"/>
  <c r="A25144" i="29" s="1"/>
  <c r="A25145" i="29" s="1"/>
  <c r="A25146" i="29" s="1"/>
  <c r="A25147" i="29" s="1"/>
  <c r="A25148" i="29" s="1"/>
  <c r="A25149" i="29" s="1"/>
  <c r="A25150" i="29" s="1"/>
  <c r="A25151" i="29" s="1"/>
  <c r="A25152" i="29" s="1"/>
  <c r="A25153" i="29" s="1"/>
  <c r="A25154" i="29" s="1"/>
  <c r="A25155" i="29" s="1"/>
  <c r="A25156" i="29" s="1"/>
  <c r="A25157" i="29" s="1"/>
  <c r="A25158" i="29" s="1"/>
  <c r="A25159" i="29" s="1"/>
  <c r="A25160" i="29" s="1"/>
  <c r="A25161" i="29" s="1"/>
  <c r="A25162" i="29" s="1"/>
  <c r="A25163" i="29" s="1"/>
  <c r="A25164" i="29" s="1"/>
  <c r="A25165" i="29" s="1"/>
  <c r="A25166" i="29" s="1"/>
  <c r="A25167" i="29" s="1"/>
  <c r="A25168" i="29" s="1"/>
  <c r="A25169" i="29" s="1"/>
  <c r="A25170" i="29" s="1"/>
  <c r="A25171" i="29" s="1"/>
  <c r="A25172" i="29" s="1"/>
  <c r="A25173" i="29" s="1"/>
  <c r="A25174" i="29" s="1"/>
  <c r="A25175" i="29" s="1"/>
  <c r="A25176" i="29" s="1"/>
  <c r="A25177" i="29" s="1"/>
  <c r="A25178" i="29" s="1"/>
  <c r="A25179" i="29" s="1"/>
  <c r="A25180" i="29" s="1"/>
  <c r="A25181" i="29" s="1"/>
  <c r="A25182" i="29" s="1"/>
  <c r="A25183" i="29" s="1"/>
  <c r="A25184" i="29" s="1"/>
  <c r="A25185" i="29" s="1"/>
  <c r="A25186" i="29" s="1"/>
  <c r="A25187" i="29" s="1"/>
  <c r="A25188" i="29" s="1"/>
  <c r="A25189" i="29" s="1"/>
  <c r="A25190" i="29" s="1"/>
  <c r="A25191" i="29" s="1"/>
  <c r="A25192" i="29" s="1"/>
  <c r="A25193" i="29" s="1"/>
  <c r="A25194" i="29" s="1"/>
  <c r="A25195" i="29" s="1"/>
  <c r="A25196" i="29" s="1"/>
  <c r="A25197" i="29" s="1"/>
  <c r="A25198" i="29" s="1"/>
  <c r="A25199" i="29" s="1"/>
  <c r="A25200" i="29" s="1"/>
  <c r="A25201" i="29" s="1"/>
  <c r="A25202" i="29" s="1"/>
  <c r="A25203" i="29" s="1"/>
  <c r="A25204" i="29" s="1"/>
  <c r="A25205" i="29" s="1"/>
  <c r="A25206" i="29" s="1"/>
  <c r="A25207" i="29" s="1"/>
  <c r="A25208" i="29" s="1"/>
  <c r="A25209" i="29" s="1"/>
  <c r="A25210" i="29" s="1"/>
  <c r="A25211" i="29" s="1"/>
  <c r="A25212" i="29" s="1"/>
  <c r="A25213" i="29" s="1"/>
  <c r="A25214" i="29" s="1"/>
  <c r="A25215" i="29" s="1"/>
  <c r="A25216" i="29" s="1"/>
  <c r="A25217" i="29" s="1"/>
  <c r="A25218" i="29" s="1"/>
  <c r="A25219" i="29" s="1"/>
  <c r="A25220" i="29" s="1"/>
  <c r="A25221" i="29" s="1"/>
  <c r="A25222" i="29" s="1"/>
  <c r="A25223" i="29" s="1"/>
  <c r="A25224" i="29" s="1"/>
  <c r="A25225" i="29" s="1"/>
  <c r="A25226" i="29" s="1"/>
  <c r="A25227" i="29" s="1"/>
  <c r="A25228" i="29" s="1"/>
  <c r="A25229" i="29" s="1"/>
  <c r="A25230" i="29" s="1"/>
  <c r="A25231" i="29" s="1"/>
  <c r="A25232" i="29" s="1"/>
  <c r="A25233" i="29" s="1"/>
  <c r="A25234" i="29" s="1"/>
  <c r="A25235" i="29" s="1"/>
  <c r="A25236" i="29" s="1"/>
  <c r="A25237" i="29" s="1"/>
  <c r="A25238" i="29" s="1"/>
  <c r="A25239" i="29" s="1"/>
  <c r="A25240" i="29" s="1"/>
  <c r="A25241" i="29" s="1"/>
  <c r="A25242" i="29" s="1"/>
  <c r="A25243" i="29" s="1"/>
  <c r="A25244" i="29" s="1"/>
  <c r="A25245" i="29" s="1"/>
  <c r="A25246" i="29" s="1"/>
  <c r="A25247" i="29" s="1"/>
  <c r="A25248" i="29" s="1"/>
  <c r="A25249" i="29" s="1"/>
  <c r="A25250" i="29" s="1"/>
  <c r="A25251" i="29" s="1"/>
  <c r="A25252" i="29" s="1"/>
  <c r="A25253" i="29" s="1"/>
  <c r="A25254" i="29" s="1"/>
  <c r="A25255" i="29" s="1"/>
  <c r="A25256" i="29" s="1"/>
  <c r="A25257" i="29" s="1"/>
  <c r="A25258" i="29" s="1"/>
  <c r="A25259" i="29" s="1"/>
  <c r="A25260" i="29" s="1"/>
  <c r="A25261" i="29" s="1"/>
  <c r="A25262" i="29" s="1"/>
  <c r="A25263" i="29" s="1"/>
  <c r="A25264" i="29" s="1"/>
  <c r="A25265" i="29" s="1"/>
  <c r="A25266" i="29" s="1"/>
  <c r="A25267" i="29" s="1"/>
  <c r="A25268" i="29" s="1"/>
  <c r="A25269" i="29" s="1"/>
  <c r="A25270" i="29" s="1"/>
  <c r="A25271" i="29" s="1"/>
  <c r="A25272" i="29" s="1"/>
  <c r="A25273" i="29" s="1"/>
  <c r="A25274" i="29" s="1"/>
  <c r="A25275" i="29" s="1"/>
  <c r="A25276" i="29" s="1"/>
  <c r="A25277" i="29" s="1"/>
  <c r="A25278" i="29" s="1"/>
  <c r="A25279" i="29" s="1"/>
  <c r="A25280" i="29" s="1"/>
  <c r="A25281" i="29" s="1"/>
  <c r="A25282" i="29" s="1"/>
  <c r="A25283" i="29" s="1"/>
  <c r="A25284" i="29" s="1"/>
  <c r="A25285" i="29" s="1"/>
  <c r="A25286" i="29" s="1"/>
  <c r="A25287" i="29" s="1"/>
  <c r="A25288" i="29" s="1"/>
  <c r="A25289" i="29" s="1"/>
  <c r="A25290" i="29" s="1"/>
  <c r="A25291" i="29" s="1"/>
  <c r="A25292" i="29" s="1"/>
  <c r="A25293" i="29" s="1"/>
  <c r="A25294" i="29" s="1"/>
  <c r="A25295" i="29" s="1"/>
  <c r="A25296" i="29" s="1"/>
  <c r="A25297" i="29" s="1"/>
  <c r="A25298" i="29" s="1"/>
  <c r="A25299" i="29" s="1"/>
  <c r="A25300" i="29" s="1"/>
  <c r="A25301" i="29" s="1"/>
  <c r="A25302" i="29" s="1"/>
  <c r="A25303" i="29" s="1"/>
  <c r="A25304" i="29" s="1"/>
  <c r="A25305" i="29" s="1"/>
  <c r="A25306" i="29" s="1"/>
  <c r="A25307" i="29" s="1"/>
  <c r="A25308" i="29" s="1"/>
  <c r="A25309" i="29" s="1"/>
  <c r="A25310" i="29" s="1"/>
  <c r="A25311" i="29" s="1"/>
  <c r="A25312" i="29" s="1"/>
  <c r="A25313" i="29" s="1"/>
  <c r="A25314" i="29" s="1"/>
  <c r="A25315" i="29" s="1"/>
  <c r="A25316" i="29" s="1"/>
  <c r="A25317" i="29" s="1"/>
  <c r="A25318" i="29" s="1"/>
  <c r="A25319" i="29" s="1"/>
  <c r="A25320" i="29" s="1"/>
  <c r="A25321" i="29" s="1"/>
  <c r="A25322" i="29" s="1"/>
  <c r="A25323" i="29" s="1"/>
  <c r="A25324" i="29" s="1"/>
  <c r="A25325" i="29" s="1"/>
  <c r="A25326" i="29" s="1"/>
  <c r="A25327" i="29" s="1"/>
  <c r="A25328" i="29" s="1"/>
  <c r="A25329" i="29" s="1"/>
  <c r="A25330" i="29" s="1"/>
  <c r="A25331" i="29" s="1"/>
  <c r="A25332" i="29" s="1"/>
  <c r="A25333" i="29" s="1"/>
  <c r="A25334" i="29" s="1"/>
  <c r="A25335" i="29" s="1"/>
  <c r="A25336" i="29" s="1"/>
  <c r="A25337" i="29" s="1"/>
  <c r="A25338" i="29" s="1"/>
  <c r="A25339" i="29" s="1"/>
  <c r="A25340" i="29" s="1"/>
  <c r="A25341" i="29" s="1"/>
  <c r="A25342" i="29" s="1"/>
  <c r="A25343" i="29" s="1"/>
  <c r="A25344" i="29" s="1"/>
  <c r="A25345" i="29" s="1"/>
  <c r="A25346" i="29" s="1"/>
  <c r="A25347" i="29" s="1"/>
  <c r="A25348" i="29" s="1"/>
  <c r="A25349" i="29" s="1"/>
  <c r="A25350" i="29" s="1"/>
  <c r="A25351" i="29" s="1"/>
  <c r="A25352" i="29" s="1"/>
  <c r="A25353" i="29" s="1"/>
  <c r="A25354" i="29" s="1"/>
  <c r="A25355" i="29" s="1"/>
  <c r="A25356" i="29" s="1"/>
  <c r="A25357" i="29" s="1"/>
  <c r="A25358" i="29" s="1"/>
  <c r="A25359" i="29" s="1"/>
  <c r="A25360" i="29" s="1"/>
  <c r="A25361" i="29" s="1"/>
  <c r="A25362" i="29" s="1"/>
  <c r="A25363" i="29" s="1"/>
  <c r="A25364" i="29" s="1"/>
  <c r="A25365" i="29" s="1"/>
  <c r="A25366" i="29" s="1"/>
  <c r="A25367" i="29" s="1"/>
  <c r="A25368" i="29" s="1"/>
  <c r="A25369" i="29" s="1"/>
  <c r="A25370" i="29" s="1"/>
  <c r="A25371" i="29" s="1"/>
  <c r="A25372" i="29" s="1"/>
  <c r="A25373" i="29" s="1"/>
  <c r="A25374" i="29" s="1"/>
  <c r="A25375" i="29" s="1"/>
  <c r="A25376" i="29" s="1"/>
  <c r="A25377" i="29" s="1"/>
  <c r="A25378" i="29" s="1"/>
  <c r="A25379" i="29" s="1"/>
  <c r="A25380" i="29" s="1"/>
  <c r="A25381" i="29" s="1"/>
  <c r="A25382" i="29" s="1"/>
  <c r="A25383" i="29" s="1"/>
  <c r="A25384" i="29" s="1"/>
  <c r="A25385" i="29" s="1"/>
  <c r="A25386" i="29" s="1"/>
  <c r="A25387" i="29" s="1"/>
  <c r="A25388" i="29" s="1"/>
  <c r="A25389" i="29" s="1"/>
  <c r="A25390" i="29" s="1"/>
  <c r="A25391" i="29" s="1"/>
  <c r="A25392" i="29" s="1"/>
  <c r="A25393" i="29" s="1"/>
  <c r="A25394" i="29" s="1"/>
  <c r="A25395" i="29" s="1"/>
  <c r="A25396" i="29" s="1"/>
  <c r="A25397" i="29" s="1"/>
  <c r="A25398" i="29" s="1"/>
  <c r="A25399" i="29" s="1"/>
  <c r="A25400" i="29" s="1"/>
  <c r="A25401" i="29" s="1"/>
  <c r="A25402" i="29" s="1"/>
  <c r="A25403" i="29" s="1"/>
  <c r="A25404" i="29" s="1"/>
  <c r="A25405" i="29" s="1"/>
  <c r="A25406" i="29" s="1"/>
  <c r="A25407" i="29" s="1"/>
  <c r="A25408" i="29" s="1"/>
  <c r="A25409" i="29" s="1"/>
  <c r="A25410" i="29" s="1"/>
  <c r="A25411" i="29" s="1"/>
  <c r="A25412" i="29" s="1"/>
  <c r="A25413" i="29" s="1"/>
  <c r="A25414" i="29" s="1"/>
  <c r="A25415" i="29" s="1"/>
  <c r="A25416" i="29" s="1"/>
  <c r="A25417" i="29" s="1"/>
  <c r="A25418" i="29" s="1"/>
  <c r="A25419" i="29" s="1"/>
  <c r="A25420" i="29" s="1"/>
  <c r="A25421" i="29" s="1"/>
  <c r="A25422" i="29" s="1"/>
  <c r="A25423" i="29" s="1"/>
  <c r="A25424" i="29" s="1"/>
  <c r="A25425" i="29" s="1"/>
  <c r="A25426" i="29" s="1"/>
  <c r="A25427" i="29" s="1"/>
  <c r="A25428" i="29" s="1"/>
  <c r="A25429" i="29" s="1"/>
  <c r="A25430" i="29" s="1"/>
  <c r="A25431" i="29" s="1"/>
  <c r="A25432" i="29" s="1"/>
  <c r="A25433" i="29" s="1"/>
  <c r="A25434" i="29" s="1"/>
  <c r="A25435" i="29" s="1"/>
  <c r="A25436" i="29" s="1"/>
  <c r="A25437" i="29" s="1"/>
  <c r="A25438" i="29" s="1"/>
  <c r="A25439" i="29" s="1"/>
  <c r="A25440" i="29" s="1"/>
  <c r="A25441" i="29" s="1"/>
  <c r="A25442" i="29" s="1"/>
  <c r="A25443" i="29" s="1"/>
  <c r="A25444" i="29" s="1"/>
  <c r="A25445" i="29" s="1"/>
  <c r="A25446" i="29" s="1"/>
  <c r="A25447" i="29" s="1"/>
  <c r="A25448" i="29" s="1"/>
  <c r="A25449" i="29" s="1"/>
  <c r="A25450" i="29" s="1"/>
  <c r="A25451" i="29" s="1"/>
  <c r="A25452" i="29" s="1"/>
  <c r="A25453" i="29" s="1"/>
  <c r="A25454" i="29" s="1"/>
  <c r="A25455" i="29" s="1"/>
  <c r="A25456" i="29" s="1"/>
  <c r="A25457" i="29" s="1"/>
  <c r="A25458" i="29" s="1"/>
  <c r="A25459" i="29" s="1"/>
  <c r="A25460" i="29" s="1"/>
  <c r="A25461" i="29" s="1"/>
  <c r="A25462" i="29" s="1"/>
  <c r="A25463" i="29" s="1"/>
  <c r="A25464" i="29" s="1"/>
  <c r="A25465" i="29" s="1"/>
  <c r="A25466" i="29" s="1"/>
  <c r="A25467" i="29" s="1"/>
  <c r="A25468" i="29" s="1"/>
  <c r="A25469" i="29" s="1"/>
  <c r="A25470" i="29" s="1"/>
  <c r="A25471" i="29" s="1"/>
  <c r="A25472" i="29" s="1"/>
  <c r="A25473" i="29" s="1"/>
  <c r="A25474" i="29" s="1"/>
  <c r="A25475" i="29" s="1"/>
  <c r="A25476" i="29" s="1"/>
  <c r="A25477" i="29" s="1"/>
  <c r="A25478" i="29" s="1"/>
  <c r="A25479" i="29" s="1"/>
  <c r="A25480" i="29" s="1"/>
  <c r="A25481" i="29" s="1"/>
  <c r="A25482" i="29" s="1"/>
  <c r="A25483" i="29" s="1"/>
  <c r="A25484" i="29" s="1"/>
  <c r="A25485" i="29" s="1"/>
  <c r="A25486" i="29" s="1"/>
  <c r="A25487" i="29" s="1"/>
  <c r="A25488" i="29" s="1"/>
  <c r="A25489" i="29" s="1"/>
  <c r="A25490" i="29" s="1"/>
  <c r="A25491" i="29" s="1"/>
  <c r="A25492" i="29" s="1"/>
  <c r="A25493" i="29" s="1"/>
  <c r="A25494" i="29" s="1"/>
  <c r="A25495" i="29" s="1"/>
  <c r="A25496" i="29" s="1"/>
  <c r="A25497" i="29" s="1"/>
  <c r="A25498" i="29" s="1"/>
  <c r="A25499" i="29" s="1"/>
  <c r="A25500" i="29" s="1"/>
  <c r="A25501" i="29" s="1"/>
  <c r="A25502" i="29" s="1"/>
  <c r="A25503" i="29" s="1"/>
  <c r="A25504" i="29" s="1"/>
  <c r="A25505" i="29" s="1"/>
  <c r="A25506" i="29" s="1"/>
  <c r="A25507" i="29" s="1"/>
  <c r="A25508" i="29" s="1"/>
  <c r="A25509" i="29" s="1"/>
  <c r="A25510" i="29" s="1"/>
  <c r="A25511" i="29" s="1"/>
  <c r="A25512" i="29" s="1"/>
  <c r="A25513" i="29" s="1"/>
  <c r="A25514" i="29" s="1"/>
  <c r="A25515" i="29" s="1"/>
  <c r="A25516" i="29" s="1"/>
  <c r="A25517" i="29" s="1"/>
  <c r="A25518" i="29" s="1"/>
  <c r="A25519" i="29" s="1"/>
  <c r="A25520" i="29" s="1"/>
  <c r="A25521" i="29" s="1"/>
  <c r="A25522" i="29" s="1"/>
  <c r="A25523" i="29" s="1"/>
  <c r="A25524" i="29" s="1"/>
  <c r="A25525" i="29" s="1"/>
  <c r="A25526" i="29" s="1"/>
  <c r="A25527" i="29" s="1"/>
  <c r="A25528" i="29" s="1"/>
  <c r="A25529" i="29" s="1"/>
  <c r="A25530" i="29" s="1"/>
  <c r="A25531" i="29" s="1"/>
  <c r="A25532" i="29" s="1"/>
  <c r="A25533" i="29" s="1"/>
  <c r="A25534" i="29" s="1"/>
  <c r="A25535" i="29" s="1"/>
  <c r="A25536" i="29" s="1"/>
  <c r="A25537" i="29" s="1"/>
  <c r="A25538" i="29" s="1"/>
  <c r="A25539" i="29" s="1"/>
  <c r="A25540" i="29" s="1"/>
  <c r="A25541" i="29" s="1"/>
  <c r="A25542" i="29" s="1"/>
  <c r="A25543" i="29" s="1"/>
  <c r="A25544" i="29" s="1"/>
  <c r="A25545" i="29" s="1"/>
  <c r="A25546" i="29" s="1"/>
  <c r="A25547" i="29" s="1"/>
  <c r="A25548" i="29" s="1"/>
  <c r="A25549" i="29" s="1"/>
  <c r="A25550" i="29" s="1"/>
  <c r="A25551" i="29" s="1"/>
  <c r="A25552" i="29" s="1"/>
  <c r="A25553" i="29" s="1"/>
  <c r="A25554" i="29" s="1"/>
  <c r="A25555" i="29" s="1"/>
  <c r="A25556" i="29" s="1"/>
  <c r="A25557" i="29" s="1"/>
  <c r="A25558" i="29" s="1"/>
  <c r="A25559" i="29" s="1"/>
  <c r="A25560" i="29" s="1"/>
  <c r="A25561" i="29" s="1"/>
  <c r="A25562" i="29" s="1"/>
  <c r="A25563" i="29" s="1"/>
  <c r="A25564" i="29" s="1"/>
  <c r="A25565" i="29" s="1"/>
  <c r="A25566" i="29" s="1"/>
  <c r="A25567" i="29" s="1"/>
  <c r="A25568" i="29" s="1"/>
  <c r="A25569" i="29" s="1"/>
  <c r="A25570" i="29" s="1"/>
  <c r="A25571" i="29" s="1"/>
  <c r="A25572" i="29" s="1"/>
  <c r="A25573" i="29" s="1"/>
  <c r="A25574" i="29" s="1"/>
  <c r="A25575" i="29" s="1"/>
  <c r="A25576" i="29" s="1"/>
  <c r="A25577" i="29" s="1"/>
  <c r="A25578" i="29" s="1"/>
  <c r="A25579" i="29" s="1"/>
  <c r="A25580" i="29" s="1"/>
  <c r="A25581" i="29" s="1"/>
  <c r="A25582" i="29" s="1"/>
  <c r="A25583" i="29" s="1"/>
  <c r="A25584" i="29" s="1"/>
  <c r="A25585" i="29" s="1"/>
  <c r="A25586" i="29" s="1"/>
  <c r="A25587" i="29" s="1"/>
  <c r="A25588" i="29" s="1"/>
  <c r="A25589" i="29" s="1"/>
  <c r="A25590" i="29" s="1"/>
  <c r="A25591" i="29" s="1"/>
  <c r="A25592" i="29" s="1"/>
  <c r="A25593" i="29" s="1"/>
  <c r="A25594" i="29" s="1"/>
  <c r="A25595" i="29" s="1"/>
  <c r="A25596" i="29" s="1"/>
  <c r="A25597" i="29" s="1"/>
  <c r="A25598" i="29" s="1"/>
  <c r="A25599" i="29" s="1"/>
  <c r="A25600" i="29" s="1"/>
  <c r="A25601" i="29" s="1"/>
  <c r="A25602" i="29" s="1"/>
  <c r="A25603" i="29" s="1"/>
  <c r="A25604" i="29" s="1"/>
  <c r="A25605" i="29" s="1"/>
  <c r="A25606" i="29" s="1"/>
  <c r="A25607" i="29" s="1"/>
  <c r="A25608" i="29" s="1"/>
  <c r="A25609" i="29" s="1"/>
  <c r="A25610" i="29" s="1"/>
  <c r="A25611" i="29" s="1"/>
  <c r="A25612" i="29" s="1"/>
  <c r="A25613" i="29" s="1"/>
  <c r="A25614" i="29" s="1"/>
  <c r="A25615" i="29" s="1"/>
  <c r="A25616" i="29" s="1"/>
  <c r="A25617" i="29" s="1"/>
  <c r="A25618" i="29" s="1"/>
  <c r="A25619" i="29" s="1"/>
  <c r="A25620" i="29" s="1"/>
  <c r="A25621" i="29" s="1"/>
  <c r="A25622" i="29" s="1"/>
  <c r="A25623" i="29" s="1"/>
  <c r="A25624" i="29" s="1"/>
  <c r="A25625" i="29" s="1"/>
  <c r="A25626" i="29" s="1"/>
  <c r="A25627" i="29" s="1"/>
  <c r="A25628" i="29" s="1"/>
  <c r="A25629" i="29" s="1"/>
  <c r="A25630" i="29" s="1"/>
  <c r="A25631" i="29" s="1"/>
  <c r="A25632" i="29" s="1"/>
  <c r="A25633" i="29" s="1"/>
  <c r="A25634" i="29" s="1"/>
  <c r="A25635" i="29" s="1"/>
  <c r="A25636" i="29" s="1"/>
  <c r="A25637" i="29" s="1"/>
  <c r="A25638" i="29" s="1"/>
  <c r="A25639" i="29" s="1"/>
  <c r="A25640" i="29" s="1"/>
  <c r="A25641" i="29" s="1"/>
  <c r="A25642" i="29" s="1"/>
  <c r="A25643" i="29" s="1"/>
  <c r="A25644" i="29" s="1"/>
  <c r="A25645" i="29" s="1"/>
  <c r="A25646" i="29" s="1"/>
  <c r="A25647" i="29" s="1"/>
  <c r="A25648" i="29" s="1"/>
  <c r="A25649" i="29" s="1"/>
  <c r="A25650" i="29" s="1"/>
  <c r="A25651" i="29" s="1"/>
  <c r="A25652" i="29" s="1"/>
  <c r="A25653" i="29" s="1"/>
  <c r="A25654" i="29" s="1"/>
  <c r="A25655" i="29" s="1"/>
  <c r="A25656" i="29" s="1"/>
  <c r="A25657" i="29" s="1"/>
  <c r="A25658" i="29" s="1"/>
  <c r="A25659" i="29" s="1"/>
  <c r="A25660" i="29" s="1"/>
  <c r="A25661" i="29" s="1"/>
  <c r="A25662" i="29" s="1"/>
  <c r="A25663" i="29" s="1"/>
  <c r="A25664" i="29" s="1"/>
  <c r="A25665" i="29" s="1"/>
  <c r="A25666" i="29" s="1"/>
  <c r="A25667" i="29" s="1"/>
  <c r="A25668" i="29" s="1"/>
  <c r="A25669" i="29" s="1"/>
  <c r="A25670" i="29" s="1"/>
  <c r="A25671" i="29" s="1"/>
  <c r="A25672" i="29" s="1"/>
  <c r="A25673" i="29" s="1"/>
  <c r="A25674" i="29" s="1"/>
  <c r="A25675" i="29" s="1"/>
  <c r="A25676" i="29" s="1"/>
  <c r="A25677" i="29" s="1"/>
  <c r="A25678" i="29" s="1"/>
  <c r="A25679" i="29" s="1"/>
  <c r="A25680" i="29" s="1"/>
  <c r="A25681" i="29" s="1"/>
  <c r="A25682" i="29" s="1"/>
  <c r="A25683" i="29" s="1"/>
  <c r="A25684" i="29" s="1"/>
  <c r="A25685" i="29" s="1"/>
  <c r="A25686" i="29" s="1"/>
  <c r="A25687" i="29" s="1"/>
  <c r="A25688" i="29" s="1"/>
  <c r="A25689" i="29" s="1"/>
  <c r="A25690" i="29" s="1"/>
  <c r="A25691" i="29" s="1"/>
  <c r="A25692" i="29" s="1"/>
  <c r="A25693" i="29" s="1"/>
  <c r="A25694" i="29" s="1"/>
  <c r="A25695" i="29" s="1"/>
  <c r="A25696" i="29" s="1"/>
  <c r="A25697" i="29" s="1"/>
  <c r="A25698" i="29" s="1"/>
  <c r="A25699" i="29" s="1"/>
  <c r="A25700" i="29" s="1"/>
  <c r="A25701" i="29" s="1"/>
  <c r="A25702" i="29" s="1"/>
  <c r="A25703" i="29" s="1"/>
  <c r="A25704" i="29" s="1"/>
  <c r="A25705" i="29" s="1"/>
  <c r="A25706" i="29" s="1"/>
  <c r="A25707" i="29" s="1"/>
  <c r="A25708" i="29" s="1"/>
  <c r="A25709" i="29" s="1"/>
  <c r="A25710" i="29" s="1"/>
  <c r="A25711" i="29" s="1"/>
  <c r="A25712" i="29" s="1"/>
  <c r="A25713" i="29" s="1"/>
  <c r="A25714" i="29" s="1"/>
  <c r="A25715" i="29" s="1"/>
  <c r="A25716" i="29" s="1"/>
  <c r="A25717" i="29" s="1"/>
  <c r="A25718" i="29" s="1"/>
  <c r="A25719" i="29" s="1"/>
  <c r="A25720" i="29" s="1"/>
  <c r="A25721" i="29" s="1"/>
  <c r="A25722" i="29" s="1"/>
  <c r="A25723" i="29" s="1"/>
  <c r="A25724" i="29" s="1"/>
  <c r="A25725" i="29" s="1"/>
  <c r="A25726" i="29" s="1"/>
  <c r="A25727" i="29" s="1"/>
  <c r="A25728" i="29" s="1"/>
  <c r="A25729" i="29" s="1"/>
  <c r="A25730" i="29" s="1"/>
  <c r="A25731" i="29" s="1"/>
  <c r="A25732" i="29" s="1"/>
  <c r="A25733" i="29" s="1"/>
  <c r="A25734" i="29" s="1"/>
  <c r="A25735" i="29" s="1"/>
  <c r="A25736" i="29" s="1"/>
  <c r="A25737" i="29" s="1"/>
  <c r="A25738" i="29" s="1"/>
  <c r="A25739" i="29" s="1"/>
  <c r="A25740" i="29" s="1"/>
  <c r="A25741" i="29" s="1"/>
  <c r="A25742" i="29" s="1"/>
  <c r="A25743" i="29" s="1"/>
  <c r="A25744" i="29" s="1"/>
  <c r="A25745" i="29" s="1"/>
  <c r="A25746" i="29" s="1"/>
  <c r="A25747" i="29" s="1"/>
  <c r="A25748" i="29" s="1"/>
  <c r="A25749" i="29" s="1"/>
  <c r="A25750" i="29" s="1"/>
  <c r="A25751" i="29" s="1"/>
  <c r="A25752" i="29" s="1"/>
  <c r="A25753" i="29" s="1"/>
  <c r="A25754" i="29" s="1"/>
  <c r="A25755" i="29" s="1"/>
  <c r="A25756" i="29" s="1"/>
  <c r="A25757" i="29" s="1"/>
  <c r="A25758" i="29" s="1"/>
  <c r="A25759" i="29" s="1"/>
  <c r="A25760" i="29" s="1"/>
  <c r="A25761" i="29" s="1"/>
  <c r="A25762" i="29" s="1"/>
  <c r="A25763" i="29" s="1"/>
  <c r="A25764" i="29" s="1"/>
  <c r="A25765" i="29" s="1"/>
  <c r="A25766" i="29" s="1"/>
  <c r="A25767" i="29" s="1"/>
  <c r="A25768" i="29" s="1"/>
  <c r="A25769" i="29" s="1"/>
  <c r="A25770" i="29" s="1"/>
  <c r="A25771" i="29" s="1"/>
  <c r="A25772" i="29" s="1"/>
  <c r="A25773" i="29" s="1"/>
  <c r="A25774" i="29" s="1"/>
  <c r="A25775" i="29" s="1"/>
  <c r="A25776" i="29" s="1"/>
  <c r="A25777" i="29" s="1"/>
  <c r="A25778" i="29" s="1"/>
  <c r="A25779" i="29" s="1"/>
  <c r="A25780" i="29" s="1"/>
  <c r="A25781" i="29" s="1"/>
  <c r="A25782" i="29" s="1"/>
  <c r="A25783" i="29" s="1"/>
  <c r="A25784" i="29" s="1"/>
  <c r="A25785" i="29" s="1"/>
  <c r="A25786" i="29" s="1"/>
  <c r="A25787" i="29" s="1"/>
  <c r="A25788" i="29" s="1"/>
  <c r="A25789" i="29" s="1"/>
  <c r="A25790" i="29" s="1"/>
  <c r="A25791" i="29" s="1"/>
  <c r="A25792" i="29" s="1"/>
  <c r="A25793" i="29" s="1"/>
  <c r="A25794" i="29" s="1"/>
  <c r="A25795" i="29" s="1"/>
  <c r="A25796" i="29" s="1"/>
  <c r="A25797" i="29" s="1"/>
  <c r="A25798" i="29" s="1"/>
  <c r="A25799" i="29" s="1"/>
  <c r="A25800" i="29" s="1"/>
  <c r="A25801" i="29" s="1"/>
  <c r="A25802" i="29" s="1"/>
  <c r="A25803" i="29" s="1"/>
  <c r="A25804" i="29" s="1"/>
  <c r="A25805" i="29" s="1"/>
  <c r="A25806" i="29" s="1"/>
  <c r="A25807" i="29" s="1"/>
  <c r="A25808" i="29" s="1"/>
  <c r="A25809" i="29" s="1"/>
  <c r="A25810" i="29" s="1"/>
  <c r="A25811" i="29" s="1"/>
  <c r="A25812" i="29" s="1"/>
  <c r="A25813" i="29" s="1"/>
  <c r="A25814" i="29" s="1"/>
  <c r="A25815" i="29" s="1"/>
  <c r="A25816" i="29" s="1"/>
  <c r="A25817" i="29" s="1"/>
  <c r="A25818" i="29" s="1"/>
  <c r="A25819" i="29" s="1"/>
  <c r="A25820" i="29" s="1"/>
  <c r="A25821" i="29" s="1"/>
  <c r="A25822" i="29" s="1"/>
  <c r="A25823" i="29" s="1"/>
  <c r="A25824" i="29" s="1"/>
  <c r="A25825" i="29" s="1"/>
  <c r="A25826" i="29" s="1"/>
  <c r="A25827" i="29" s="1"/>
  <c r="A25828" i="29" s="1"/>
  <c r="A25829" i="29" s="1"/>
  <c r="A25830" i="29" s="1"/>
  <c r="A25831" i="29" s="1"/>
  <c r="A25832" i="29" s="1"/>
  <c r="A25833" i="29" s="1"/>
  <c r="A25834" i="29" s="1"/>
  <c r="A25835" i="29" s="1"/>
  <c r="A25836" i="29" s="1"/>
  <c r="A25837" i="29" s="1"/>
  <c r="A25838" i="29" s="1"/>
  <c r="A25839" i="29" s="1"/>
  <c r="A25840" i="29" s="1"/>
  <c r="A25841" i="29" s="1"/>
  <c r="A25842" i="29" s="1"/>
  <c r="A25843" i="29" s="1"/>
  <c r="A25844" i="29" s="1"/>
  <c r="A25845" i="29" s="1"/>
  <c r="A25846" i="29" s="1"/>
  <c r="A25847" i="29" s="1"/>
  <c r="A25848" i="29" s="1"/>
  <c r="A25849" i="29" s="1"/>
  <c r="A25850" i="29" s="1"/>
  <c r="A25851" i="29" s="1"/>
  <c r="A25852" i="29" s="1"/>
  <c r="A25853" i="29" s="1"/>
  <c r="A25854" i="29" s="1"/>
  <c r="A25855" i="29" s="1"/>
  <c r="A25856" i="29" s="1"/>
  <c r="A25857" i="29" s="1"/>
  <c r="A25858" i="29" s="1"/>
  <c r="A25859" i="29" s="1"/>
  <c r="A25860" i="29" s="1"/>
  <c r="A25861" i="29" s="1"/>
  <c r="A25862" i="29" s="1"/>
  <c r="A25863" i="29" s="1"/>
  <c r="A25864" i="29" s="1"/>
  <c r="A25865" i="29" s="1"/>
  <c r="A25866" i="29" s="1"/>
  <c r="A25867" i="29" s="1"/>
  <c r="A25868" i="29" s="1"/>
  <c r="A25869" i="29" s="1"/>
  <c r="A25870" i="29" s="1"/>
  <c r="A25871" i="29" s="1"/>
  <c r="A25872" i="29" s="1"/>
  <c r="A25873" i="29" s="1"/>
  <c r="A25874" i="29" s="1"/>
  <c r="A25875" i="29" s="1"/>
  <c r="A25876" i="29" s="1"/>
  <c r="A25877" i="29" s="1"/>
  <c r="A25878" i="29" s="1"/>
  <c r="A25879" i="29" s="1"/>
  <c r="A25880" i="29" s="1"/>
  <c r="A25881" i="29" s="1"/>
  <c r="A25882" i="29" s="1"/>
  <c r="A25883" i="29" s="1"/>
  <c r="A25884" i="29" s="1"/>
  <c r="A25885" i="29" s="1"/>
  <c r="A25886" i="29" s="1"/>
  <c r="A25887" i="29" s="1"/>
  <c r="A25888" i="29" s="1"/>
  <c r="A25889" i="29" s="1"/>
  <c r="A25890" i="29" s="1"/>
  <c r="A25891" i="29" s="1"/>
  <c r="A25892" i="29" s="1"/>
  <c r="A25893" i="29" s="1"/>
  <c r="A25894" i="29" s="1"/>
  <c r="A25895" i="29" s="1"/>
  <c r="A25896" i="29" s="1"/>
  <c r="A25897" i="29" s="1"/>
  <c r="A25898" i="29" s="1"/>
  <c r="A25899" i="29" s="1"/>
  <c r="A25900" i="29" s="1"/>
  <c r="A25901" i="29" s="1"/>
  <c r="A25902" i="29" s="1"/>
  <c r="A25903" i="29" s="1"/>
  <c r="A25904" i="29" s="1"/>
  <c r="A25905" i="29" s="1"/>
  <c r="A25906" i="29" s="1"/>
  <c r="A25907" i="29" s="1"/>
  <c r="A25908" i="29" s="1"/>
  <c r="A25909" i="29" s="1"/>
  <c r="A25910" i="29" s="1"/>
  <c r="A25911" i="29" s="1"/>
  <c r="A25912" i="29" s="1"/>
  <c r="A25913" i="29" s="1"/>
  <c r="A25914" i="29" s="1"/>
  <c r="A25915" i="29" s="1"/>
  <c r="A25916" i="29" s="1"/>
  <c r="A25917" i="29" s="1"/>
  <c r="A25918" i="29" s="1"/>
  <c r="A25919" i="29" s="1"/>
  <c r="A25920" i="29" s="1"/>
  <c r="A25921" i="29" s="1"/>
  <c r="A25922" i="29" s="1"/>
  <c r="A25923" i="29" s="1"/>
  <c r="A25924" i="29" s="1"/>
  <c r="A25925" i="29" s="1"/>
  <c r="A25926" i="29" s="1"/>
  <c r="A25927" i="29" s="1"/>
  <c r="A25928" i="29" s="1"/>
  <c r="A25929" i="29" s="1"/>
  <c r="A25930" i="29" s="1"/>
  <c r="A25931" i="29" s="1"/>
  <c r="A25932" i="29" s="1"/>
  <c r="A25933" i="29" s="1"/>
  <c r="A25934" i="29" s="1"/>
  <c r="A25935" i="29" s="1"/>
  <c r="A25936" i="29" s="1"/>
  <c r="A25937" i="29" s="1"/>
  <c r="A25938" i="29" s="1"/>
  <c r="A25939" i="29" s="1"/>
  <c r="A25940" i="29" s="1"/>
  <c r="A25941" i="29" s="1"/>
  <c r="A25942" i="29" s="1"/>
  <c r="A25943" i="29" s="1"/>
  <c r="A25944" i="29" s="1"/>
  <c r="A25945" i="29" s="1"/>
  <c r="A25946" i="29" s="1"/>
  <c r="A25947" i="29" s="1"/>
  <c r="A25948" i="29" s="1"/>
  <c r="A25949" i="29" s="1"/>
  <c r="A25950" i="29" s="1"/>
  <c r="A25951" i="29" s="1"/>
  <c r="A25952" i="29" s="1"/>
  <c r="A25953" i="29" s="1"/>
  <c r="A25954" i="29" s="1"/>
  <c r="A25955" i="29" s="1"/>
  <c r="A25956" i="29" s="1"/>
  <c r="A25957" i="29" s="1"/>
  <c r="A25958" i="29" s="1"/>
  <c r="A25959" i="29" s="1"/>
  <c r="A25960" i="29" s="1"/>
  <c r="A25961" i="29" s="1"/>
  <c r="A25962" i="29" s="1"/>
  <c r="A25963" i="29" s="1"/>
  <c r="A25964" i="29" s="1"/>
  <c r="A25965" i="29" s="1"/>
  <c r="A25966" i="29" s="1"/>
  <c r="A25967" i="29" s="1"/>
  <c r="A25968" i="29" s="1"/>
  <c r="A25969" i="29" s="1"/>
  <c r="A25970" i="29" s="1"/>
  <c r="A25971" i="29" s="1"/>
  <c r="A25972" i="29" s="1"/>
  <c r="A25973" i="29" s="1"/>
  <c r="A25974" i="29" s="1"/>
  <c r="A25975" i="29" s="1"/>
  <c r="A25976" i="29" s="1"/>
  <c r="A25977" i="29" s="1"/>
  <c r="A25978" i="29" s="1"/>
  <c r="A25979" i="29" s="1"/>
  <c r="A25980" i="29" s="1"/>
  <c r="A25981" i="29" s="1"/>
  <c r="A25982" i="29" s="1"/>
  <c r="A25983" i="29" s="1"/>
  <c r="A25984" i="29" s="1"/>
  <c r="A25985" i="29" s="1"/>
  <c r="A25986" i="29" s="1"/>
  <c r="A25987" i="29" s="1"/>
  <c r="A25988" i="29" s="1"/>
  <c r="A25989" i="29" s="1"/>
  <c r="A25990" i="29" s="1"/>
  <c r="A25991" i="29" s="1"/>
  <c r="A25992" i="29" s="1"/>
  <c r="A25993" i="29" s="1"/>
  <c r="A25994" i="29" s="1"/>
  <c r="A25995" i="29" s="1"/>
  <c r="A25996" i="29" s="1"/>
  <c r="A25997" i="29" s="1"/>
  <c r="A25998" i="29" s="1"/>
  <c r="A25999" i="29" s="1"/>
  <c r="A26000" i="29" s="1"/>
  <c r="A26001" i="29" s="1"/>
  <c r="A26002" i="29" s="1"/>
  <c r="A26003" i="29" s="1"/>
  <c r="A26004" i="29" s="1"/>
  <c r="A26005" i="29" s="1"/>
  <c r="A26006" i="29" s="1"/>
  <c r="A26007" i="29" s="1"/>
  <c r="A26008" i="29" s="1"/>
  <c r="A26009" i="29" s="1"/>
  <c r="A26010" i="29" s="1"/>
  <c r="A26011" i="29" s="1"/>
  <c r="A26012" i="29" s="1"/>
  <c r="A26013" i="29" s="1"/>
  <c r="A26014" i="29" s="1"/>
  <c r="A26015" i="29" s="1"/>
  <c r="A26016" i="29" s="1"/>
  <c r="A26017" i="29" s="1"/>
  <c r="A26018" i="29" s="1"/>
  <c r="A26019" i="29" s="1"/>
  <c r="A26020" i="29" s="1"/>
  <c r="A26021" i="29" s="1"/>
  <c r="A26022" i="29" s="1"/>
  <c r="A26023" i="29" s="1"/>
  <c r="A26024" i="29" s="1"/>
  <c r="A26025" i="29" s="1"/>
  <c r="A26026" i="29" s="1"/>
  <c r="A26027" i="29" s="1"/>
  <c r="A26028" i="29" s="1"/>
  <c r="A26029" i="29" s="1"/>
  <c r="A26030" i="29" s="1"/>
  <c r="A26031" i="29" s="1"/>
  <c r="A26032" i="29" s="1"/>
  <c r="A26033" i="29" s="1"/>
  <c r="A26034" i="29" s="1"/>
  <c r="A26035" i="29" s="1"/>
  <c r="A26036" i="29" s="1"/>
  <c r="A26037" i="29" s="1"/>
  <c r="A26038" i="29" s="1"/>
  <c r="A26039" i="29" s="1"/>
  <c r="A26040" i="29" s="1"/>
  <c r="A26041" i="29" s="1"/>
  <c r="A26042" i="29" s="1"/>
  <c r="A26043" i="29" s="1"/>
  <c r="A26044" i="29" s="1"/>
  <c r="A26045" i="29" s="1"/>
  <c r="A26046" i="29" s="1"/>
  <c r="A26047" i="29" s="1"/>
  <c r="A26048" i="29" s="1"/>
  <c r="A26049" i="29" s="1"/>
  <c r="A26050" i="29" s="1"/>
  <c r="A26051" i="29" s="1"/>
  <c r="A26052" i="29" s="1"/>
  <c r="A26053" i="29" s="1"/>
  <c r="A26054" i="29" s="1"/>
  <c r="A26055" i="29" s="1"/>
  <c r="A26056" i="29" s="1"/>
  <c r="A26057" i="29" s="1"/>
  <c r="A26058" i="29" s="1"/>
  <c r="A26059" i="29" s="1"/>
  <c r="A26060" i="29" s="1"/>
  <c r="A26061" i="29" s="1"/>
  <c r="A26062" i="29" s="1"/>
  <c r="A26063" i="29" s="1"/>
  <c r="A26064" i="29" s="1"/>
  <c r="A26065" i="29" s="1"/>
  <c r="A26066" i="29" s="1"/>
  <c r="A26067" i="29" s="1"/>
  <c r="A26068" i="29" s="1"/>
  <c r="A26069" i="29" s="1"/>
  <c r="A26070" i="29" s="1"/>
  <c r="A26071" i="29" s="1"/>
  <c r="A26072" i="29" s="1"/>
  <c r="A26073" i="29" s="1"/>
  <c r="A26074" i="29" s="1"/>
  <c r="A26075" i="29" s="1"/>
  <c r="A26076" i="29" s="1"/>
  <c r="A26077" i="29" s="1"/>
  <c r="A26078" i="29" s="1"/>
  <c r="A26079" i="29" s="1"/>
  <c r="A26080" i="29" s="1"/>
  <c r="A26081" i="29" s="1"/>
  <c r="A26082" i="29" s="1"/>
  <c r="A26083" i="29" s="1"/>
  <c r="A26084" i="29" s="1"/>
  <c r="A26085" i="29" s="1"/>
  <c r="A26086" i="29" s="1"/>
  <c r="A26087" i="29" s="1"/>
  <c r="A26088" i="29" s="1"/>
  <c r="A26089" i="29" s="1"/>
  <c r="A26090" i="29" s="1"/>
  <c r="A26091" i="29" s="1"/>
  <c r="A26092" i="29" s="1"/>
  <c r="A26093" i="29" s="1"/>
  <c r="A26094" i="29" s="1"/>
  <c r="A26095" i="29" s="1"/>
  <c r="A26096" i="29" s="1"/>
  <c r="A26097" i="29" s="1"/>
  <c r="A26098" i="29" s="1"/>
  <c r="A26099" i="29" s="1"/>
  <c r="A26100" i="29" s="1"/>
  <c r="A26101" i="29" s="1"/>
  <c r="A26102" i="29" s="1"/>
  <c r="A26103" i="29" s="1"/>
  <c r="A26104" i="29" s="1"/>
  <c r="A26105" i="29" s="1"/>
  <c r="A26106" i="29" s="1"/>
  <c r="A26107" i="29" s="1"/>
  <c r="A26108" i="29" s="1"/>
  <c r="A26109" i="29" s="1"/>
  <c r="A26110" i="29" s="1"/>
  <c r="A26111" i="29" s="1"/>
  <c r="A26112" i="29" s="1"/>
  <c r="A26113" i="29" s="1"/>
  <c r="A26114" i="29" s="1"/>
  <c r="A26115" i="29" s="1"/>
  <c r="A26116" i="29" s="1"/>
  <c r="A26117" i="29" s="1"/>
  <c r="A26118" i="29" s="1"/>
  <c r="A26119" i="29" s="1"/>
  <c r="A26120" i="29" s="1"/>
  <c r="A26121" i="29" s="1"/>
  <c r="A26122" i="29" s="1"/>
  <c r="A26123" i="29" s="1"/>
  <c r="A26124" i="29" s="1"/>
  <c r="A26125" i="29" s="1"/>
  <c r="A26126" i="29" s="1"/>
  <c r="A26127" i="29" s="1"/>
  <c r="A26128" i="29" s="1"/>
  <c r="A26129" i="29" s="1"/>
  <c r="A26130" i="29" s="1"/>
  <c r="A26131" i="29" s="1"/>
  <c r="A26132" i="29" s="1"/>
  <c r="A26133" i="29" s="1"/>
  <c r="A26134" i="29" s="1"/>
  <c r="A26135" i="29" s="1"/>
  <c r="A26136" i="29" s="1"/>
  <c r="A26137" i="29" s="1"/>
  <c r="A26138" i="29" s="1"/>
  <c r="A26139" i="29" s="1"/>
  <c r="A26140" i="29" s="1"/>
  <c r="A26141" i="29" s="1"/>
  <c r="A26142" i="29" s="1"/>
  <c r="A26143" i="29" s="1"/>
  <c r="A26144" i="29" s="1"/>
  <c r="A26145" i="29" s="1"/>
  <c r="A26146" i="29" s="1"/>
  <c r="A26147" i="29" s="1"/>
  <c r="A26148" i="29" s="1"/>
  <c r="A26149" i="29" s="1"/>
  <c r="A26150" i="29" s="1"/>
  <c r="A26151" i="29" s="1"/>
  <c r="A26152" i="29" s="1"/>
  <c r="A26153" i="29" s="1"/>
  <c r="A26154" i="29" s="1"/>
  <c r="A26155" i="29" s="1"/>
  <c r="A26156" i="29" s="1"/>
  <c r="A26157" i="29" s="1"/>
  <c r="A26158" i="29" s="1"/>
  <c r="A26159" i="29" s="1"/>
  <c r="A26160" i="29" s="1"/>
  <c r="A26161" i="29" s="1"/>
  <c r="A26162" i="29" s="1"/>
  <c r="A26163" i="29" s="1"/>
  <c r="A26164" i="29" s="1"/>
  <c r="A26165" i="29" s="1"/>
  <c r="A26166" i="29" s="1"/>
  <c r="A26167" i="29" s="1"/>
  <c r="A26168" i="29" s="1"/>
  <c r="A26169" i="29" s="1"/>
  <c r="A26170" i="29" s="1"/>
  <c r="A26171" i="29" s="1"/>
  <c r="A26172" i="29" s="1"/>
  <c r="A26173" i="29" s="1"/>
  <c r="A26174" i="29" s="1"/>
  <c r="A26175" i="29" s="1"/>
  <c r="A26176" i="29" s="1"/>
  <c r="A26177" i="29" s="1"/>
  <c r="A26178" i="29" s="1"/>
  <c r="A26179" i="29" s="1"/>
  <c r="A26180" i="29" s="1"/>
  <c r="A26181" i="29" s="1"/>
  <c r="A26182" i="29" s="1"/>
  <c r="A26183" i="29" s="1"/>
  <c r="A26184" i="29" s="1"/>
  <c r="A26185" i="29" s="1"/>
  <c r="A26186" i="29" s="1"/>
  <c r="A26187" i="29" s="1"/>
  <c r="A26188" i="29" s="1"/>
  <c r="A26189" i="29" s="1"/>
  <c r="A26190" i="29" s="1"/>
  <c r="A26191" i="29" s="1"/>
  <c r="A26192" i="29" s="1"/>
  <c r="A26193" i="29" s="1"/>
  <c r="A26194" i="29" s="1"/>
  <c r="A26195" i="29" s="1"/>
  <c r="A26196" i="29" s="1"/>
  <c r="A26197" i="29" s="1"/>
  <c r="A26198" i="29" s="1"/>
  <c r="A26199" i="29" s="1"/>
  <c r="A26200" i="29" s="1"/>
  <c r="A26201" i="29" s="1"/>
  <c r="A26202" i="29" s="1"/>
  <c r="A26203" i="29" s="1"/>
  <c r="A26204" i="29" s="1"/>
  <c r="A26205" i="29" s="1"/>
  <c r="A26206" i="29" s="1"/>
  <c r="A26207" i="29" s="1"/>
  <c r="A26208" i="29" s="1"/>
  <c r="A26209" i="29" s="1"/>
  <c r="A26210" i="29" s="1"/>
  <c r="A26211" i="29" s="1"/>
  <c r="A26212" i="29" s="1"/>
  <c r="A26213" i="29" s="1"/>
  <c r="A26214" i="29" s="1"/>
  <c r="A26215" i="29" s="1"/>
  <c r="A26216" i="29" s="1"/>
  <c r="A26217" i="29" s="1"/>
  <c r="A26218" i="29" s="1"/>
  <c r="A26219" i="29" s="1"/>
  <c r="A26220" i="29" s="1"/>
  <c r="A26221" i="29" s="1"/>
  <c r="A26222" i="29" s="1"/>
  <c r="A26223" i="29" s="1"/>
  <c r="A26224" i="29" s="1"/>
  <c r="A26225" i="29" s="1"/>
  <c r="A26226" i="29" s="1"/>
  <c r="A26227" i="29" s="1"/>
  <c r="A26228" i="29" s="1"/>
  <c r="A26229" i="29" s="1"/>
  <c r="A26230" i="29" s="1"/>
  <c r="A26231" i="29" s="1"/>
  <c r="A26232" i="29" s="1"/>
  <c r="A26233" i="29" s="1"/>
  <c r="A26234" i="29" s="1"/>
  <c r="A26235" i="29" s="1"/>
  <c r="A26236" i="29" s="1"/>
  <c r="A26237" i="29" s="1"/>
  <c r="A26238" i="29" s="1"/>
  <c r="A26239" i="29" s="1"/>
  <c r="A26240" i="29" s="1"/>
  <c r="A26241" i="29" s="1"/>
  <c r="A26242" i="29" s="1"/>
  <c r="A26243" i="29" s="1"/>
  <c r="A26244" i="29" s="1"/>
  <c r="A26245" i="29" s="1"/>
  <c r="A26246" i="29" s="1"/>
  <c r="A26247" i="29" s="1"/>
  <c r="A26248" i="29" s="1"/>
  <c r="A26249" i="29" s="1"/>
  <c r="A26250" i="29" s="1"/>
  <c r="A26251" i="29" s="1"/>
  <c r="A26252" i="29" s="1"/>
  <c r="A26253" i="29" s="1"/>
  <c r="A26254" i="29" s="1"/>
  <c r="A26255" i="29" s="1"/>
  <c r="A26256" i="29" s="1"/>
  <c r="A26257" i="29" s="1"/>
  <c r="A26258" i="29" s="1"/>
  <c r="A26259" i="29" s="1"/>
  <c r="A26260" i="29" s="1"/>
  <c r="A26261" i="29" s="1"/>
  <c r="A26262" i="29" s="1"/>
  <c r="A26263" i="29" s="1"/>
  <c r="A26264" i="29" s="1"/>
  <c r="A26265" i="29" s="1"/>
  <c r="A26266" i="29" s="1"/>
  <c r="A26267" i="29" s="1"/>
  <c r="A26268" i="29" s="1"/>
  <c r="A26269" i="29" s="1"/>
  <c r="A26270" i="29" s="1"/>
  <c r="A26271" i="29" s="1"/>
  <c r="A26272" i="29" s="1"/>
  <c r="A26273" i="29" s="1"/>
  <c r="A26274" i="29" s="1"/>
  <c r="A26275" i="29" s="1"/>
  <c r="A26276" i="29" s="1"/>
  <c r="A26277" i="29" s="1"/>
  <c r="A26278" i="29" s="1"/>
  <c r="A26279" i="29" s="1"/>
  <c r="A26280" i="29" s="1"/>
  <c r="A26281" i="29" s="1"/>
  <c r="A26282" i="29" s="1"/>
  <c r="A26283" i="29" s="1"/>
  <c r="A26284" i="29" s="1"/>
  <c r="A26285" i="29" s="1"/>
  <c r="A26286" i="29" s="1"/>
  <c r="A26287" i="29" s="1"/>
  <c r="A26288" i="29" s="1"/>
  <c r="A26289" i="29" s="1"/>
  <c r="A26290" i="29" s="1"/>
  <c r="A26291" i="29" s="1"/>
  <c r="A26292" i="29" s="1"/>
  <c r="A26293" i="29" s="1"/>
  <c r="A26294" i="29" s="1"/>
  <c r="A26295" i="29" s="1"/>
  <c r="A26296" i="29" s="1"/>
  <c r="A26297" i="29" s="1"/>
  <c r="A26298" i="29" s="1"/>
  <c r="A26299" i="29" s="1"/>
  <c r="A26300" i="29" s="1"/>
  <c r="A26301" i="29" s="1"/>
  <c r="A26302" i="29" s="1"/>
  <c r="A26303" i="29" s="1"/>
  <c r="A26304" i="29" s="1"/>
  <c r="A26305" i="29" s="1"/>
  <c r="A26306" i="29" s="1"/>
  <c r="A26307" i="29" s="1"/>
  <c r="A26308" i="29" s="1"/>
  <c r="A26309" i="29" s="1"/>
  <c r="A26310" i="29" s="1"/>
  <c r="A26311" i="29" s="1"/>
  <c r="A26312" i="29" s="1"/>
  <c r="A26313" i="29" s="1"/>
  <c r="A26314" i="29" s="1"/>
  <c r="A26315" i="29" s="1"/>
  <c r="A26316" i="29" s="1"/>
  <c r="A26317" i="29" s="1"/>
  <c r="A26318" i="29" s="1"/>
  <c r="A26319" i="29" s="1"/>
  <c r="A26320" i="29" s="1"/>
  <c r="A26321" i="29" s="1"/>
  <c r="A26322" i="29" s="1"/>
  <c r="A26323" i="29" s="1"/>
  <c r="A26324" i="29" s="1"/>
  <c r="A26325" i="29" s="1"/>
  <c r="A26326" i="29" s="1"/>
  <c r="A26327" i="29" s="1"/>
  <c r="A26328" i="29" s="1"/>
  <c r="A26329" i="29" s="1"/>
  <c r="A26330" i="29" s="1"/>
  <c r="A26331" i="29" s="1"/>
  <c r="A26332" i="29" s="1"/>
  <c r="A26333" i="29" s="1"/>
  <c r="A26334" i="29" s="1"/>
  <c r="A26335" i="29" s="1"/>
  <c r="A26336" i="29" s="1"/>
  <c r="A26337" i="29" s="1"/>
  <c r="A26338" i="29" s="1"/>
  <c r="A26339" i="29" s="1"/>
  <c r="A26340" i="29" s="1"/>
  <c r="A26341" i="29" s="1"/>
  <c r="A26342" i="29" s="1"/>
  <c r="A26343" i="29" s="1"/>
  <c r="A26344" i="29" s="1"/>
  <c r="A26345" i="29" s="1"/>
  <c r="A26346" i="29" s="1"/>
  <c r="A26347" i="29" s="1"/>
  <c r="A26348" i="29" s="1"/>
  <c r="A26349" i="29" s="1"/>
  <c r="A26350" i="29" s="1"/>
  <c r="A26351" i="29" s="1"/>
  <c r="A26352" i="29" s="1"/>
  <c r="A26353" i="29" s="1"/>
  <c r="A26354" i="29" s="1"/>
  <c r="A26355" i="29" s="1"/>
  <c r="A26356" i="29" s="1"/>
  <c r="A26357" i="29" s="1"/>
  <c r="A26358" i="29" s="1"/>
  <c r="A26359" i="29" s="1"/>
  <c r="A26360" i="29" s="1"/>
  <c r="A26361" i="29" s="1"/>
  <c r="A26362" i="29" s="1"/>
  <c r="A26363" i="29" s="1"/>
  <c r="A26364" i="29" s="1"/>
  <c r="A26365" i="29" s="1"/>
  <c r="A26366" i="29" s="1"/>
  <c r="A26367" i="29" s="1"/>
  <c r="A26368" i="29" s="1"/>
  <c r="A26369" i="29" s="1"/>
  <c r="A26370" i="29" s="1"/>
  <c r="A26371" i="29" s="1"/>
  <c r="A26372" i="29" s="1"/>
  <c r="A26373" i="29" s="1"/>
  <c r="A26374" i="29" s="1"/>
  <c r="A26375" i="29" s="1"/>
  <c r="A26376" i="29" s="1"/>
  <c r="A26377" i="29" s="1"/>
  <c r="A26378" i="29" s="1"/>
  <c r="A26379" i="29" s="1"/>
  <c r="A26380" i="29" s="1"/>
  <c r="A26381" i="29" s="1"/>
  <c r="A26382" i="29" s="1"/>
  <c r="A26383" i="29" s="1"/>
  <c r="A26384" i="29" s="1"/>
  <c r="A26385" i="29" s="1"/>
  <c r="A26386" i="29" s="1"/>
  <c r="A26387" i="29" s="1"/>
  <c r="A26388" i="29" s="1"/>
  <c r="A26389" i="29" s="1"/>
  <c r="A26390" i="29" s="1"/>
  <c r="A26391" i="29" s="1"/>
  <c r="A26392" i="29" s="1"/>
  <c r="A26393" i="29" s="1"/>
  <c r="A26394" i="29" s="1"/>
  <c r="A26395" i="29" s="1"/>
  <c r="A26396" i="29" s="1"/>
  <c r="A26397" i="29" s="1"/>
  <c r="A26398" i="29" s="1"/>
  <c r="A26399" i="29" s="1"/>
  <c r="A26400" i="29" s="1"/>
  <c r="A26401" i="29" s="1"/>
  <c r="A26402" i="29" s="1"/>
  <c r="A26403" i="29" s="1"/>
  <c r="A26404" i="29" s="1"/>
  <c r="A26405" i="29" s="1"/>
  <c r="A26406" i="29" s="1"/>
  <c r="A26407" i="29" s="1"/>
  <c r="A26408" i="29" s="1"/>
  <c r="A26409" i="29" s="1"/>
  <c r="A26410" i="29" s="1"/>
  <c r="A26411" i="29" s="1"/>
  <c r="A26412" i="29" s="1"/>
  <c r="A26413" i="29" s="1"/>
  <c r="A26414" i="29" s="1"/>
  <c r="A26415" i="29" s="1"/>
  <c r="A26416" i="29" s="1"/>
  <c r="A26417" i="29" s="1"/>
  <c r="A26418" i="29" s="1"/>
  <c r="A26419" i="29" s="1"/>
  <c r="A26420" i="29" s="1"/>
  <c r="A26421" i="29" s="1"/>
  <c r="A26422" i="29" s="1"/>
  <c r="A26423" i="29" s="1"/>
  <c r="A26424" i="29" s="1"/>
  <c r="A26425" i="29" s="1"/>
  <c r="A26426" i="29" s="1"/>
  <c r="A26427" i="29" s="1"/>
  <c r="A26428" i="29" s="1"/>
  <c r="A26429" i="29" s="1"/>
  <c r="A26430" i="29" s="1"/>
  <c r="A26431" i="29" s="1"/>
  <c r="A26432" i="29" s="1"/>
  <c r="A26433" i="29" s="1"/>
  <c r="A26434" i="29" s="1"/>
  <c r="A26435" i="29" s="1"/>
  <c r="A26436" i="29" s="1"/>
  <c r="A26437" i="29" s="1"/>
  <c r="A26438" i="29" s="1"/>
  <c r="A26439" i="29" s="1"/>
  <c r="A26440" i="29" s="1"/>
  <c r="A26441" i="29" s="1"/>
  <c r="A26442" i="29" s="1"/>
  <c r="A26443" i="29" s="1"/>
  <c r="A26444" i="29" s="1"/>
  <c r="A26445" i="29" s="1"/>
  <c r="A26446" i="29" s="1"/>
  <c r="A26447" i="29" s="1"/>
  <c r="A26448" i="29" s="1"/>
  <c r="A26449" i="29" s="1"/>
  <c r="A26450" i="29" s="1"/>
  <c r="A26451" i="29" s="1"/>
  <c r="A26452" i="29" s="1"/>
  <c r="A26453" i="29" s="1"/>
  <c r="A26454" i="29" s="1"/>
  <c r="A26455" i="29" s="1"/>
  <c r="A26456" i="29" s="1"/>
  <c r="A26457" i="29" s="1"/>
  <c r="A26458" i="29" s="1"/>
  <c r="A26459" i="29" s="1"/>
  <c r="A26460" i="29" s="1"/>
  <c r="A26461" i="29" s="1"/>
  <c r="A26462" i="29" s="1"/>
  <c r="A26463" i="29" s="1"/>
  <c r="A26464" i="29" s="1"/>
  <c r="A26465" i="29" s="1"/>
  <c r="A26466" i="29" s="1"/>
  <c r="A26467" i="29" s="1"/>
  <c r="A26468" i="29" s="1"/>
  <c r="A26469" i="29" s="1"/>
  <c r="A26470" i="29" s="1"/>
  <c r="A26471" i="29" s="1"/>
  <c r="A26472" i="29" s="1"/>
  <c r="A26473" i="29" s="1"/>
  <c r="A26474" i="29" s="1"/>
  <c r="A26475" i="29" s="1"/>
  <c r="A26476" i="29" s="1"/>
  <c r="A26477" i="29" s="1"/>
  <c r="A26478" i="29" s="1"/>
  <c r="A26479" i="29" s="1"/>
  <c r="A26480" i="29" s="1"/>
  <c r="A26481" i="29" s="1"/>
  <c r="A26482" i="29" s="1"/>
  <c r="A26483" i="29" s="1"/>
  <c r="A26484" i="29" s="1"/>
  <c r="A26485" i="29" s="1"/>
  <c r="A26486" i="29" s="1"/>
  <c r="A26487" i="29" s="1"/>
  <c r="A26488" i="29" s="1"/>
  <c r="A26489" i="29" s="1"/>
  <c r="A26490" i="29" s="1"/>
  <c r="A26491" i="29" s="1"/>
  <c r="A26492" i="29" s="1"/>
  <c r="A26493" i="29" s="1"/>
  <c r="A26494" i="29" s="1"/>
  <c r="A26495" i="29" s="1"/>
  <c r="A26496" i="29" s="1"/>
  <c r="A26497" i="29" s="1"/>
  <c r="A26498" i="29" s="1"/>
  <c r="A26499" i="29" s="1"/>
  <c r="A26500" i="29" s="1"/>
  <c r="A26501" i="29" s="1"/>
  <c r="A26502" i="29" s="1"/>
  <c r="A26503" i="29" s="1"/>
  <c r="A26504" i="29" s="1"/>
  <c r="A26505" i="29" s="1"/>
  <c r="A26506" i="29" s="1"/>
  <c r="A26507" i="29" s="1"/>
  <c r="A26508" i="29" s="1"/>
  <c r="A26509" i="29" s="1"/>
  <c r="A26510" i="29" s="1"/>
  <c r="A26511" i="29" s="1"/>
  <c r="A26512" i="29" s="1"/>
  <c r="A26513" i="29" s="1"/>
  <c r="A26514" i="29" s="1"/>
  <c r="A26515" i="29" s="1"/>
  <c r="A26516" i="29" s="1"/>
  <c r="A26517" i="29" s="1"/>
  <c r="A26518" i="29" s="1"/>
  <c r="A26519" i="29" s="1"/>
  <c r="A26520" i="29" s="1"/>
  <c r="A26521" i="29" s="1"/>
  <c r="A26522" i="29" s="1"/>
  <c r="A26523" i="29" s="1"/>
  <c r="A26524" i="29" s="1"/>
  <c r="A26525" i="29" s="1"/>
  <c r="A26526" i="29" s="1"/>
  <c r="A26527" i="29" s="1"/>
  <c r="A26528" i="29" s="1"/>
  <c r="A26529" i="29" s="1"/>
  <c r="A26530" i="29" s="1"/>
  <c r="A26531" i="29" s="1"/>
  <c r="A26532" i="29" s="1"/>
  <c r="A26533" i="29" s="1"/>
  <c r="A26534" i="29" s="1"/>
  <c r="A26535" i="29" s="1"/>
  <c r="A26536" i="29" s="1"/>
  <c r="A26537" i="29" s="1"/>
  <c r="A26538" i="29" s="1"/>
  <c r="A26539" i="29" s="1"/>
  <c r="A26540" i="29" s="1"/>
  <c r="A26541" i="29" s="1"/>
  <c r="A26542" i="29" s="1"/>
  <c r="A26543" i="29" s="1"/>
  <c r="A26544" i="29" s="1"/>
  <c r="A26545" i="29" s="1"/>
  <c r="A26546" i="29" s="1"/>
  <c r="A26547" i="29" s="1"/>
  <c r="A26548" i="29" s="1"/>
  <c r="A26549" i="29" s="1"/>
  <c r="A26550" i="29" s="1"/>
  <c r="A26551" i="29" s="1"/>
  <c r="A26552" i="29" s="1"/>
  <c r="A26553" i="29" s="1"/>
  <c r="A26554" i="29" s="1"/>
  <c r="A26555" i="29" s="1"/>
  <c r="A26556" i="29" s="1"/>
  <c r="A26557" i="29" s="1"/>
  <c r="A26558" i="29" s="1"/>
  <c r="A26559" i="29" s="1"/>
  <c r="A26560" i="29" s="1"/>
  <c r="A26561" i="29" s="1"/>
  <c r="A26562" i="29" s="1"/>
  <c r="A26563" i="29" s="1"/>
  <c r="A26564" i="29" s="1"/>
  <c r="A26565" i="29" s="1"/>
  <c r="A26566" i="29" s="1"/>
  <c r="A26567" i="29" s="1"/>
  <c r="A26568" i="29" s="1"/>
  <c r="A26569" i="29" s="1"/>
  <c r="A26570" i="29" s="1"/>
  <c r="A26571" i="29" s="1"/>
  <c r="A26572" i="29" s="1"/>
  <c r="A26573" i="29" s="1"/>
  <c r="A26574" i="29" s="1"/>
  <c r="A26575" i="29" s="1"/>
  <c r="A26576" i="29" s="1"/>
  <c r="A26577" i="29" s="1"/>
  <c r="A26578" i="29" s="1"/>
  <c r="A26579" i="29" s="1"/>
  <c r="A26580" i="29" s="1"/>
  <c r="A26581" i="29" s="1"/>
  <c r="A26582" i="29" s="1"/>
  <c r="A26583" i="29" s="1"/>
  <c r="A26584" i="29" s="1"/>
  <c r="A26585" i="29" s="1"/>
  <c r="A26586" i="29" s="1"/>
  <c r="A26587" i="29" s="1"/>
  <c r="A26588" i="29" s="1"/>
  <c r="A26589" i="29" s="1"/>
  <c r="A26590" i="29" s="1"/>
  <c r="A26591" i="29" s="1"/>
  <c r="A26592" i="29" s="1"/>
  <c r="A26593" i="29" s="1"/>
  <c r="A26594" i="29" s="1"/>
  <c r="A26595" i="29" s="1"/>
  <c r="A26596" i="29" s="1"/>
  <c r="A26597" i="29" s="1"/>
  <c r="A26598" i="29" s="1"/>
  <c r="A26599" i="29" s="1"/>
  <c r="A26600" i="29" s="1"/>
  <c r="A26601" i="29" s="1"/>
  <c r="A26602" i="29" s="1"/>
  <c r="A26603" i="29" s="1"/>
  <c r="A26604" i="29" s="1"/>
  <c r="A26605" i="29" s="1"/>
  <c r="A26606" i="29" s="1"/>
  <c r="A26607" i="29" s="1"/>
  <c r="A26608" i="29" s="1"/>
  <c r="A26609" i="29" s="1"/>
  <c r="A26610" i="29" s="1"/>
  <c r="A26611" i="29" s="1"/>
  <c r="A26612" i="29" s="1"/>
  <c r="A26613" i="29" s="1"/>
  <c r="A26614" i="29" s="1"/>
  <c r="A26615" i="29" s="1"/>
  <c r="A26616" i="29" s="1"/>
  <c r="A26617" i="29" s="1"/>
  <c r="A26618" i="29" s="1"/>
  <c r="A26619" i="29" s="1"/>
  <c r="A26620" i="29" s="1"/>
  <c r="A26621" i="29" s="1"/>
  <c r="A26622" i="29" s="1"/>
  <c r="A26623" i="29" s="1"/>
  <c r="A26624" i="29" s="1"/>
  <c r="A26625" i="29" s="1"/>
  <c r="A26626" i="29" s="1"/>
  <c r="A26627" i="29" s="1"/>
  <c r="A26628" i="29" s="1"/>
  <c r="A26629" i="29" s="1"/>
  <c r="A26630" i="29" s="1"/>
  <c r="A26631" i="29" s="1"/>
  <c r="A26632" i="29" s="1"/>
  <c r="A26633" i="29" s="1"/>
  <c r="A26634" i="29" s="1"/>
  <c r="A26635" i="29" s="1"/>
  <c r="A26636" i="29" s="1"/>
  <c r="A26637" i="29" s="1"/>
  <c r="A26638" i="29" s="1"/>
  <c r="A26639" i="29" s="1"/>
  <c r="A26640" i="29" s="1"/>
  <c r="A26641" i="29" s="1"/>
  <c r="A26642" i="29" s="1"/>
  <c r="A26643" i="29" s="1"/>
  <c r="A26644" i="29" s="1"/>
  <c r="A26645" i="29" s="1"/>
  <c r="A26646" i="29" s="1"/>
  <c r="A26647" i="29" s="1"/>
  <c r="A26648" i="29" s="1"/>
  <c r="A26649" i="29" s="1"/>
  <c r="A26650" i="29" s="1"/>
  <c r="A26651" i="29" s="1"/>
  <c r="A26652" i="29" s="1"/>
  <c r="A26653" i="29" s="1"/>
  <c r="A26654" i="29" s="1"/>
  <c r="A26655" i="29" s="1"/>
  <c r="A26656" i="29" s="1"/>
  <c r="A26657" i="29" s="1"/>
  <c r="A26658" i="29" s="1"/>
  <c r="A26659" i="29" s="1"/>
  <c r="A26660" i="29" s="1"/>
  <c r="A26661" i="29" s="1"/>
  <c r="A26662" i="29" s="1"/>
  <c r="A26663" i="29" s="1"/>
  <c r="A26664" i="29" s="1"/>
  <c r="A26665" i="29" s="1"/>
  <c r="A26666" i="29" s="1"/>
  <c r="A26667" i="29" s="1"/>
  <c r="A26668" i="29" s="1"/>
  <c r="A26669" i="29" s="1"/>
  <c r="A26670" i="29" s="1"/>
  <c r="A26671" i="29" s="1"/>
  <c r="A26672" i="29" s="1"/>
  <c r="A26673" i="29" s="1"/>
  <c r="A26674" i="29" s="1"/>
  <c r="A26675" i="29" s="1"/>
  <c r="A26676" i="29" s="1"/>
  <c r="A26677" i="29" s="1"/>
  <c r="A26678" i="29" s="1"/>
  <c r="A26679" i="29" s="1"/>
  <c r="A26680" i="29" s="1"/>
  <c r="A26681" i="29" s="1"/>
  <c r="A26682" i="29" s="1"/>
  <c r="A26683" i="29" s="1"/>
  <c r="A26684" i="29" s="1"/>
  <c r="A26685" i="29" s="1"/>
  <c r="A26686" i="29" s="1"/>
  <c r="A26687" i="29" s="1"/>
  <c r="A26688" i="29" s="1"/>
  <c r="A26689" i="29" s="1"/>
  <c r="A26690" i="29" s="1"/>
  <c r="A26691" i="29" s="1"/>
  <c r="A26692" i="29" s="1"/>
  <c r="A26693" i="29" s="1"/>
  <c r="A26694" i="29" s="1"/>
  <c r="A26695" i="29" s="1"/>
  <c r="A26696" i="29" s="1"/>
  <c r="A26697" i="29" s="1"/>
  <c r="A26698" i="29" s="1"/>
  <c r="A26699" i="29" s="1"/>
  <c r="A26700" i="29" s="1"/>
  <c r="A26701" i="29" s="1"/>
  <c r="A26702" i="29" s="1"/>
  <c r="A26703" i="29" s="1"/>
  <c r="A26704" i="29" s="1"/>
  <c r="A26705" i="29" s="1"/>
  <c r="A26706" i="29" s="1"/>
  <c r="A26707" i="29" s="1"/>
  <c r="A26708" i="29" s="1"/>
  <c r="A26709" i="29" s="1"/>
  <c r="A26710" i="29" s="1"/>
  <c r="A26711" i="29" s="1"/>
  <c r="A26712" i="29" s="1"/>
  <c r="A26713" i="29" s="1"/>
  <c r="A26714" i="29" s="1"/>
  <c r="A26715" i="29" s="1"/>
  <c r="A26716" i="29" s="1"/>
  <c r="A26717" i="29" s="1"/>
  <c r="A26718" i="29" s="1"/>
  <c r="A26719" i="29" s="1"/>
  <c r="A26720" i="29" s="1"/>
  <c r="A26721" i="29" s="1"/>
  <c r="A26722" i="29" s="1"/>
  <c r="A26723" i="29" s="1"/>
  <c r="A26724" i="29" s="1"/>
  <c r="A26725" i="29" s="1"/>
  <c r="A26726" i="29" s="1"/>
  <c r="A26727" i="29" s="1"/>
  <c r="A26728" i="29" s="1"/>
  <c r="A26729" i="29" s="1"/>
  <c r="A26730" i="29" s="1"/>
  <c r="A26731" i="29" s="1"/>
  <c r="A26732" i="29" s="1"/>
  <c r="A26733" i="29" s="1"/>
  <c r="A26734" i="29" s="1"/>
  <c r="A26735" i="29" s="1"/>
  <c r="A26736" i="29" s="1"/>
  <c r="A26737" i="29" s="1"/>
  <c r="A26738" i="29" s="1"/>
  <c r="A26739" i="29" s="1"/>
  <c r="A26740" i="29" s="1"/>
  <c r="A26741" i="29" s="1"/>
  <c r="A26742" i="29" s="1"/>
  <c r="A26743" i="29" s="1"/>
  <c r="A26744" i="29" s="1"/>
  <c r="A26745" i="29" s="1"/>
  <c r="A26746" i="29" s="1"/>
  <c r="A26747" i="29" s="1"/>
  <c r="A26748" i="29" s="1"/>
  <c r="A26749" i="29" s="1"/>
  <c r="A26750" i="29" s="1"/>
  <c r="A26751" i="29" s="1"/>
  <c r="A26752" i="29" s="1"/>
  <c r="A26753" i="29" s="1"/>
  <c r="A26754" i="29" s="1"/>
  <c r="A26755" i="29" s="1"/>
  <c r="A26756" i="29" s="1"/>
  <c r="A26757" i="29" s="1"/>
  <c r="A26758" i="29" s="1"/>
  <c r="A26759" i="29" s="1"/>
  <c r="A26760" i="29" s="1"/>
  <c r="A26761" i="29" s="1"/>
  <c r="A26762" i="29" s="1"/>
  <c r="A26763" i="29" s="1"/>
  <c r="A26764" i="29" s="1"/>
  <c r="A26765" i="29" s="1"/>
  <c r="A26766" i="29" s="1"/>
  <c r="A26767" i="29" s="1"/>
  <c r="A26768" i="29" s="1"/>
  <c r="A26769" i="29" s="1"/>
  <c r="A26770" i="29" s="1"/>
  <c r="A26771" i="29" s="1"/>
  <c r="A26772" i="29" s="1"/>
  <c r="A26773" i="29" s="1"/>
  <c r="A26774" i="29" s="1"/>
  <c r="A26775" i="29" s="1"/>
  <c r="A26776" i="29" s="1"/>
  <c r="A26777" i="29" s="1"/>
  <c r="A26778" i="29" s="1"/>
  <c r="A26779" i="29" s="1"/>
  <c r="A26780" i="29" s="1"/>
  <c r="A26781" i="29" s="1"/>
  <c r="A26782" i="29" s="1"/>
  <c r="A26783" i="29" s="1"/>
  <c r="A26784" i="29" s="1"/>
  <c r="A26785" i="29" s="1"/>
  <c r="A26786" i="29" s="1"/>
  <c r="A26787" i="29" s="1"/>
  <c r="A26788" i="29" s="1"/>
  <c r="A26789" i="29" s="1"/>
  <c r="A26790" i="29" s="1"/>
  <c r="A26791" i="29" s="1"/>
  <c r="A26792" i="29" s="1"/>
  <c r="A26793" i="29" s="1"/>
  <c r="A26794" i="29" s="1"/>
  <c r="A26795" i="29" s="1"/>
  <c r="A26796" i="29" s="1"/>
  <c r="A26797" i="29" s="1"/>
  <c r="A26798" i="29" s="1"/>
  <c r="A26799" i="29" s="1"/>
  <c r="A26800" i="29" s="1"/>
  <c r="A26801" i="29" s="1"/>
  <c r="A26802" i="29" s="1"/>
  <c r="A26803" i="29" s="1"/>
  <c r="A26804" i="29" s="1"/>
  <c r="A26805" i="29" s="1"/>
  <c r="A26806" i="29" s="1"/>
  <c r="A26807" i="29" s="1"/>
  <c r="A26808" i="29" s="1"/>
  <c r="A26809" i="29" s="1"/>
  <c r="A26810" i="29" s="1"/>
  <c r="A26811" i="29" s="1"/>
  <c r="A26812" i="29" s="1"/>
  <c r="A26813" i="29" s="1"/>
  <c r="A26814" i="29" s="1"/>
  <c r="A26815" i="29" s="1"/>
  <c r="A26816" i="29" s="1"/>
  <c r="A26817" i="29" s="1"/>
  <c r="A26818" i="29" s="1"/>
  <c r="A26819" i="29" s="1"/>
  <c r="A26820" i="29" s="1"/>
  <c r="A26821" i="29" s="1"/>
  <c r="A26822" i="29" s="1"/>
  <c r="A26823" i="29" s="1"/>
  <c r="A26824" i="29" s="1"/>
  <c r="A26825" i="29" s="1"/>
  <c r="A26826" i="29" s="1"/>
  <c r="A26827" i="29" s="1"/>
  <c r="A26828" i="29" s="1"/>
  <c r="A26829" i="29" s="1"/>
  <c r="A26830" i="29" s="1"/>
  <c r="A26831" i="29" s="1"/>
  <c r="A26832" i="29" s="1"/>
  <c r="A26833" i="29" s="1"/>
  <c r="A26834" i="29" s="1"/>
  <c r="A26835" i="29" s="1"/>
  <c r="A26836" i="29" s="1"/>
  <c r="A26837" i="29" s="1"/>
  <c r="A26838" i="29" s="1"/>
  <c r="A26839" i="29" s="1"/>
  <c r="A26840" i="29" s="1"/>
  <c r="A26841" i="29" s="1"/>
  <c r="A26842" i="29" s="1"/>
  <c r="A26843" i="29" s="1"/>
  <c r="A26844" i="29" s="1"/>
  <c r="A26845" i="29" s="1"/>
  <c r="A26846" i="29" s="1"/>
  <c r="A26847" i="29" s="1"/>
  <c r="A26848" i="29" s="1"/>
  <c r="A26849" i="29" s="1"/>
  <c r="A26850" i="29" s="1"/>
  <c r="A26851" i="29" s="1"/>
  <c r="A26852" i="29" s="1"/>
  <c r="A26853" i="29" s="1"/>
  <c r="A26854" i="29" s="1"/>
  <c r="A26855" i="29" s="1"/>
  <c r="A26856" i="29" s="1"/>
  <c r="A26857" i="29" s="1"/>
  <c r="A26858" i="29" s="1"/>
  <c r="A26859" i="29" s="1"/>
  <c r="A26860" i="29" s="1"/>
  <c r="A26861" i="29" s="1"/>
  <c r="A26862" i="29" s="1"/>
  <c r="A26863" i="29" s="1"/>
  <c r="A26864" i="29" s="1"/>
  <c r="A26865" i="29" s="1"/>
  <c r="A26866" i="29" s="1"/>
  <c r="A26867" i="29" s="1"/>
  <c r="A26868" i="29" s="1"/>
  <c r="A26869" i="29" s="1"/>
  <c r="A26870" i="29" s="1"/>
  <c r="A26871" i="29" s="1"/>
  <c r="A26872" i="29" s="1"/>
  <c r="A26873" i="29" s="1"/>
  <c r="A26874" i="29" s="1"/>
  <c r="A26875" i="29" s="1"/>
  <c r="A26876" i="29" s="1"/>
  <c r="A26877" i="29" s="1"/>
  <c r="A26878" i="29" s="1"/>
  <c r="A26879" i="29" s="1"/>
  <c r="A26880" i="29" s="1"/>
  <c r="A26881" i="29" s="1"/>
  <c r="A26882" i="29" s="1"/>
  <c r="A26883" i="29" s="1"/>
  <c r="A26884" i="29" s="1"/>
  <c r="A26885" i="29" s="1"/>
  <c r="A26886" i="29" s="1"/>
  <c r="A26887" i="29" s="1"/>
  <c r="A26888" i="29" s="1"/>
  <c r="A26889" i="29" s="1"/>
  <c r="A26890" i="29" s="1"/>
  <c r="A26891" i="29" s="1"/>
  <c r="A26892" i="29" s="1"/>
  <c r="A26893" i="29" s="1"/>
  <c r="A26894" i="29" s="1"/>
  <c r="A26895" i="29" s="1"/>
  <c r="A26896" i="29" s="1"/>
  <c r="A26897" i="29" s="1"/>
  <c r="A26898" i="29" s="1"/>
  <c r="A26899" i="29" s="1"/>
  <c r="A26900" i="29" s="1"/>
  <c r="A26901" i="29" s="1"/>
  <c r="A26902" i="29" s="1"/>
  <c r="A26903" i="29" s="1"/>
  <c r="A26904" i="29" s="1"/>
  <c r="A26905" i="29" s="1"/>
  <c r="A26906" i="29" s="1"/>
  <c r="A26907" i="29" s="1"/>
  <c r="A26908" i="29" s="1"/>
  <c r="A26909" i="29" s="1"/>
  <c r="A26910" i="29" s="1"/>
  <c r="A26911" i="29" s="1"/>
  <c r="A26912" i="29" s="1"/>
  <c r="A26913" i="29" s="1"/>
  <c r="A26914" i="29" s="1"/>
  <c r="A26915" i="29" s="1"/>
  <c r="A26916" i="29" s="1"/>
  <c r="A26917" i="29" s="1"/>
  <c r="A26918" i="29" s="1"/>
  <c r="A26919" i="29" s="1"/>
  <c r="A26920" i="29" s="1"/>
  <c r="A26921" i="29" s="1"/>
  <c r="A26922" i="29" s="1"/>
  <c r="A26923" i="29" s="1"/>
  <c r="A26924" i="29" s="1"/>
  <c r="A26925" i="29" s="1"/>
  <c r="A26926" i="29" s="1"/>
  <c r="A26927" i="29" s="1"/>
  <c r="A26928" i="29" s="1"/>
  <c r="A26929" i="29" s="1"/>
  <c r="A26930" i="29" s="1"/>
  <c r="A26931" i="29" s="1"/>
  <c r="A26932" i="29" s="1"/>
  <c r="A26933" i="29" s="1"/>
  <c r="A26934" i="29" s="1"/>
  <c r="A26935" i="29" s="1"/>
  <c r="A26936" i="29" s="1"/>
  <c r="A26937" i="29" s="1"/>
  <c r="A26938" i="29" s="1"/>
  <c r="A26939" i="29" s="1"/>
  <c r="A26940" i="29" s="1"/>
  <c r="A26941" i="29" s="1"/>
  <c r="A26942" i="29" s="1"/>
  <c r="A26943" i="29" s="1"/>
  <c r="A26944" i="29" s="1"/>
  <c r="A26945" i="29" s="1"/>
  <c r="A26946" i="29" s="1"/>
  <c r="A26947" i="29" s="1"/>
  <c r="A26948" i="29" s="1"/>
  <c r="A26949" i="29" s="1"/>
  <c r="A26950" i="29" s="1"/>
  <c r="A26951" i="29" s="1"/>
  <c r="A26952" i="29" s="1"/>
  <c r="A26953" i="29" s="1"/>
  <c r="A26954" i="29" s="1"/>
  <c r="A26955" i="29" s="1"/>
  <c r="A26956" i="29" s="1"/>
  <c r="A26957" i="29" s="1"/>
  <c r="A26958" i="29" s="1"/>
  <c r="A26959" i="29" s="1"/>
  <c r="A26960" i="29" s="1"/>
  <c r="A26961" i="29" s="1"/>
  <c r="A26962" i="29" s="1"/>
  <c r="A26963" i="29" s="1"/>
  <c r="A26964" i="29" s="1"/>
  <c r="A26965" i="29" s="1"/>
  <c r="A26966" i="29" s="1"/>
  <c r="A26967" i="29" s="1"/>
  <c r="A26968" i="29" s="1"/>
  <c r="A26969" i="29" s="1"/>
  <c r="A26970" i="29" s="1"/>
  <c r="A26971" i="29" s="1"/>
  <c r="A26972" i="29" s="1"/>
  <c r="A26973" i="29" s="1"/>
  <c r="A26974" i="29" s="1"/>
  <c r="A26975" i="29" s="1"/>
  <c r="A26976" i="29" s="1"/>
  <c r="A26977" i="29" s="1"/>
  <c r="A26978" i="29" s="1"/>
  <c r="A26979" i="29" s="1"/>
  <c r="A26980" i="29" s="1"/>
  <c r="A26981" i="29" s="1"/>
  <c r="A26982" i="29" s="1"/>
  <c r="A26983" i="29" s="1"/>
  <c r="A26984" i="29" s="1"/>
  <c r="A26985" i="29" s="1"/>
  <c r="A26986" i="29" s="1"/>
  <c r="A26987" i="29" s="1"/>
  <c r="A26988" i="29" s="1"/>
  <c r="A26989" i="29" s="1"/>
  <c r="A26990" i="29" s="1"/>
  <c r="A26991" i="29" s="1"/>
  <c r="A26992" i="29" s="1"/>
  <c r="A26993" i="29" s="1"/>
  <c r="A26994" i="29" s="1"/>
  <c r="A26995" i="29" s="1"/>
  <c r="A26996" i="29" s="1"/>
  <c r="A26997" i="29" s="1"/>
  <c r="A26998" i="29" s="1"/>
  <c r="A26999" i="29" s="1"/>
  <c r="A27000" i="29" s="1"/>
  <c r="A27001" i="29" s="1"/>
  <c r="A27002" i="29" s="1"/>
  <c r="A27003" i="29" s="1"/>
  <c r="A27004" i="29" s="1"/>
  <c r="A27005" i="29" s="1"/>
  <c r="A27006" i="29" s="1"/>
  <c r="A27007" i="29" s="1"/>
  <c r="A27008" i="29" s="1"/>
  <c r="A27009" i="29" s="1"/>
  <c r="A27010" i="29" s="1"/>
  <c r="A27011" i="29" s="1"/>
  <c r="A27012" i="29" s="1"/>
  <c r="A27013" i="29" s="1"/>
  <c r="A27014" i="29" s="1"/>
  <c r="A27015" i="29" s="1"/>
  <c r="A27016" i="29" s="1"/>
  <c r="A27017" i="29" s="1"/>
  <c r="A27018" i="29" s="1"/>
  <c r="A27019" i="29" s="1"/>
  <c r="A27020" i="29" s="1"/>
  <c r="A27021" i="29" s="1"/>
  <c r="A27022" i="29" s="1"/>
  <c r="A27023" i="29" s="1"/>
  <c r="A27024" i="29" s="1"/>
  <c r="A27025" i="29" s="1"/>
  <c r="A27026" i="29" s="1"/>
  <c r="A27027" i="29" s="1"/>
  <c r="A27028" i="29" s="1"/>
  <c r="A27029" i="29" s="1"/>
  <c r="A27030" i="29" s="1"/>
  <c r="A27031" i="29" s="1"/>
  <c r="A27032" i="29" s="1"/>
  <c r="A27033" i="29" s="1"/>
  <c r="A27034" i="29" s="1"/>
  <c r="A27035" i="29" s="1"/>
  <c r="A27036" i="29" s="1"/>
  <c r="A27037" i="29" s="1"/>
  <c r="A27038" i="29" s="1"/>
  <c r="A27039" i="29" s="1"/>
  <c r="A27040" i="29" s="1"/>
  <c r="A27041" i="29" s="1"/>
  <c r="A27042" i="29" s="1"/>
  <c r="A27043" i="29" s="1"/>
  <c r="A27044" i="29" s="1"/>
  <c r="A27045" i="29" s="1"/>
  <c r="A27046" i="29" s="1"/>
  <c r="A27047" i="29" s="1"/>
  <c r="A27048" i="29" s="1"/>
  <c r="A27049" i="29" s="1"/>
  <c r="A27050" i="29" s="1"/>
  <c r="A27051" i="29" s="1"/>
  <c r="A27052" i="29" s="1"/>
  <c r="A27053" i="29" s="1"/>
  <c r="A27054" i="29" s="1"/>
  <c r="A27055" i="29" s="1"/>
  <c r="A27056" i="29" s="1"/>
  <c r="A27057" i="29" s="1"/>
  <c r="A27058" i="29" s="1"/>
  <c r="A27059" i="29" s="1"/>
  <c r="A27060" i="29" s="1"/>
  <c r="A27061" i="29" s="1"/>
  <c r="A27062" i="29" s="1"/>
  <c r="A27063" i="29" s="1"/>
  <c r="A27064" i="29" s="1"/>
  <c r="A27065" i="29" s="1"/>
  <c r="A27066" i="29" s="1"/>
  <c r="A27067" i="29" s="1"/>
  <c r="A27068" i="29" s="1"/>
  <c r="A27069" i="29" s="1"/>
  <c r="A27070" i="29" s="1"/>
  <c r="A27071" i="29" s="1"/>
  <c r="A27072" i="29" s="1"/>
  <c r="A27073" i="29" s="1"/>
  <c r="A27074" i="29" s="1"/>
  <c r="A27075" i="29" s="1"/>
  <c r="A27076" i="29" s="1"/>
  <c r="A27077" i="29" s="1"/>
  <c r="A27078" i="29" s="1"/>
  <c r="A27079" i="29" s="1"/>
  <c r="A27080" i="29" s="1"/>
  <c r="A27081" i="29" s="1"/>
  <c r="A27082" i="29" s="1"/>
  <c r="A27083" i="29" s="1"/>
  <c r="A27084" i="29" s="1"/>
  <c r="A27085" i="29" s="1"/>
  <c r="A27086" i="29" s="1"/>
  <c r="A27087" i="29" s="1"/>
  <c r="A27088" i="29" s="1"/>
  <c r="A27089" i="29" s="1"/>
  <c r="A27090" i="29" s="1"/>
  <c r="A27091" i="29" s="1"/>
  <c r="A27092" i="29" s="1"/>
  <c r="A27093" i="29" s="1"/>
  <c r="A27094" i="29" s="1"/>
  <c r="A27095" i="29" s="1"/>
  <c r="A27096" i="29" s="1"/>
  <c r="A27097" i="29" s="1"/>
  <c r="A27098" i="29" s="1"/>
  <c r="A27099" i="29" s="1"/>
  <c r="A27100" i="29" s="1"/>
  <c r="A27101" i="29" s="1"/>
  <c r="A27102" i="29" s="1"/>
  <c r="A27103" i="29" s="1"/>
  <c r="A27104" i="29" s="1"/>
  <c r="A27105" i="29" s="1"/>
  <c r="A27106" i="29" s="1"/>
  <c r="A27107" i="29" s="1"/>
  <c r="A27108" i="29" s="1"/>
  <c r="A27109" i="29" s="1"/>
  <c r="A27110" i="29" s="1"/>
  <c r="A27111" i="29" s="1"/>
  <c r="A27112" i="29" s="1"/>
  <c r="A27113" i="29" s="1"/>
  <c r="A27114" i="29" s="1"/>
  <c r="A27115" i="29" s="1"/>
  <c r="A27116" i="29" s="1"/>
  <c r="A27117" i="29" s="1"/>
  <c r="A27118" i="29" s="1"/>
  <c r="A27119" i="29" s="1"/>
  <c r="A27120" i="29" s="1"/>
  <c r="A27121" i="29" s="1"/>
  <c r="A27122" i="29" s="1"/>
  <c r="A27123" i="29" s="1"/>
  <c r="A27124" i="29" s="1"/>
  <c r="A27125" i="29" s="1"/>
  <c r="A27126" i="29" s="1"/>
  <c r="A27127" i="29" s="1"/>
  <c r="A27128" i="29" s="1"/>
  <c r="A27129" i="29" s="1"/>
  <c r="A27130" i="29" s="1"/>
  <c r="A27131" i="29" s="1"/>
  <c r="A27132" i="29" s="1"/>
  <c r="A27133" i="29" s="1"/>
  <c r="A27134" i="29" s="1"/>
  <c r="A27135" i="29" s="1"/>
  <c r="A27136" i="29" s="1"/>
  <c r="A27137" i="29" s="1"/>
  <c r="A27138" i="29" s="1"/>
  <c r="A27139" i="29" s="1"/>
  <c r="A27140" i="29" s="1"/>
  <c r="A27141" i="29" s="1"/>
  <c r="A27142" i="29" s="1"/>
  <c r="A27143" i="29" s="1"/>
  <c r="A27144" i="29" s="1"/>
  <c r="A27145" i="29" s="1"/>
  <c r="A27146" i="29" s="1"/>
  <c r="A27147" i="29" s="1"/>
  <c r="A27148" i="29" s="1"/>
  <c r="A27149" i="29" s="1"/>
  <c r="A27150" i="29" s="1"/>
  <c r="A27151" i="29" s="1"/>
  <c r="A27152" i="29" s="1"/>
  <c r="A27153" i="29" s="1"/>
  <c r="A27154" i="29" s="1"/>
  <c r="A27155" i="29" s="1"/>
  <c r="A27156" i="29" s="1"/>
  <c r="A27157" i="29" s="1"/>
  <c r="A27158" i="29" s="1"/>
  <c r="A27159" i="29" s="1"/>
  <c r="A27160" i="29" s="1"/>
  <c r="A27161" i="29" s="1"/>
  <c r="A27162" i="29" s="1"/>
  <c r="A27163" i="29" s="1"/>
  <c r="A27164" i="29" s="1"/>
  <c r="A27165" i="29" s="1"/>
  <c r="A27166" i="29" s="1"/>
  <c r="A27167" i="29" s="1"/>
  <c r="A27168" i="29" s="1"/>
  <c r="A27169" i="29" s="1"/>
  <c r="A27170" i="29" s="1"/>
  <c r="A27171" i="29" s="1"/>
  <c r="A27172" i="29" s="1"/>
  <c r="A27173" i="29" s="1"/>
  <c r="A27174" i="29" s="1"/>
  <c r="A27175" i="29" s="1"/>
  <c r="A27176" i="29" s="1"/>
  <c r="A27177" i="29" s="1"/>
  <c r="A27178" i="29" s="1"/>
  <c r="A27179" i="29" s="1"/>
  <c r="A27180" i="29" s="1"/>
  <c r="A27181" i="29" s="1"/>
  <c r="A27182" i="29" s="1"/>
  <c r="A27183" i="29" s="1"/>
  <c r="A27184" i="29" s="1"/>
  <c r="A27185" i="29" s="1"/>
  <c r="A27186" i="29" s="1"/>
  <c r="A27187" i="29" s="1"/>
  <c r="A27188" i="29" s="1"/>
  <c r="A27189" i="29" s="1"/>
  <c r="A27190" i="29" s="1"/>
  <c r="A27191" i="29" s="1"/>
  <c r="A27192" i="29" s="1"/>
  <c r="A27193" i="29" s="1"/>
  <c r="A27194" i="29" s="1"/>
  <c r="A27195" i="29" s="1"/>
  <c r="A27196" i="29" s="1"/>
  <c r="A27197" i="29" s="1"/>
  <c r="A27198" i="29" s="1"/>
  <c r="A27199" i="29" s="1"/>
  <c r="A27200" i="29" s="1"/>
  <c r="A27201" i="29" s="1"/>
  <c r="A27202" i="29" s="1"/>
  <c r="A27203" i="29" s="1"/>
  <c r="A27204" i="29" s="1"/>
  <c r="A27205" i="29" s="1"/>
  <c r="A27206" i="29" s="1"/>
  <c r="A27207" i="29" s="1"/>
  <c r="A27208" i="29" s="1"/>
  <c r="A27209" i="29" s="1"/>
  <c r="A27210" i="29" s="1"/>
  <c r="A27211" i="29" s="1"/>
  <c r="A27212" i="29" s="1"/>
  <c r="A27213" i="29" s="1"/>
  <c r="A27214" i="29" s="1"/>
  <c r="A27215" i="29" s="1"/>
  <c r="A27216" i="29" s="1"/>
  <c r="A27217" i="29" s="1"/>
  <c r="A27218" i="29" s="1"/>
  <c r="A27219" i="29" s="1"/>
  <c r="A27220" i="29" s="1"/>
  <c r="A27221" i="29" s="1"/>
  <c r="A27222" i="29" s="1"/>
  <c r="A27223" i="29" s="1"/>
  <c r="A27224" i="29" s="1"/>
  <c r="A27225" i="29" s="1"/>
  <c r="A27226" i="29" s="1"/>
  <c r="A27227" i="29" s="1"/>
  <c r="A27228" i="29" s="1"/>
  <c r="A27229" i="29" s="1"/>
  <c r="A27230" i="29" s="1"/>
  <c r="A27231" i="29" s="1"/>
  <c r="A27232" i="29" s="1"/>
  <c r="A27233" i="29" s="1"/>
  <c r="A27234" i="29" s="1"/>
  <c r="A27235" i="29" s="1"/>
  <c r="A27236" i="29" s="1"/>
  <c r="A27237" i="29" s="1"/>
  <c r="A27238" i="29" s="1"/>
  <c r="A27239" i="29" s="1"/>
  <c r="A27240" i="29" s="1"/>
  <c r="A27241" i="29" s="1"/>
  <c r="A27242" i="29" s="1"/>
  <c r="A27243" i="29" s="1"/>
  <c r="A27244" i="29" s="1"/>
  <c r="A27245" i="29" s="1"/>
  <c r="A27246" i="29" s="1"/>
  <c r="A27247" i="29" s="1"/>
  <c r="A27248" i="29" s="1"/>
  <c r="A27249" i="29" s="1"/>
  <c r="A27250" i="29" s="1"/>
  <c r="A27251" i="29" s="1"/>
  <c r="A27252" i="29" s="1"/>
  <c r="A27253" i="29" s="1"/>
  <c r="A27254" i="29" s="1"/>
  <c r="A27255" i="29" s="1"/>
  <c r="A27256" i="29" s="1"/>
  <c r="A27257" i="29" s="1"/>
  <c r="A27258" i="29" s="1"/>
  <c r="A27259" i="29" s="1"/>
  <c r="A27260" i="29" s="1"/>
  <c r="A27261" i="29" s="1"/>
  <c r="A27262" i="29" s="1"/>
  <c r="A27263" i="29" s="1"/>
  <c r="A27264" i="29" s="1"/>
  <c r="A27265" i="29" s="1"/>
  <c r="A27266" i="29" s="1"/>
  <c r="A27267" i="29" s="1"/>
  <c r="A27268" i="29" s="1"/>
  <c r="A27269" i="29" s="1"/>
  <c r="A27270" i="29" s="1"/>
  <c r="A27271" i="29" s="1"/>
  <c r="A27272" i="29" s="1"/>
  <c r="A27273" i="29" s="1"/>
  <c r="A27274" i="29" s="1"/>
  <c r="A27275" i="29" s="1"/>
  <c r="A27276" i="29" s="1"/>
  <c r="A27277" i="29" s="1"/>
  <c r="A27278" i="29" s="1"/>
  <c r="A27279" i="29" s="1"/>
  <c r="A27280" i="29" s="1"/>
  <c r="A27281" i="29" s="1"/>
  <c r="A27282" i="29" s="1"/>
  <c r="A27283" i="29" s="1"/>
  <c r="A27284" i="29" s="1"/>
  <c r="A27285" i="29" s="1"/>
  <c r="A27286" i="29" s="1"/>
  <c r="A27287" i="29" s="1"/>
  <c r="A27288" i="29" s="1"/>
  <c r="A27289" i="29" s="1"/>
  <c r="A27290" i="29" s="1"/>
  <c r="A27291" i="29" s="1"/>
  <c r="A27292" i="29" s="1"/>
  <c r="A27293" i="29" s="1"/>
  <c r="A27294" i="29" s="1"/>
  <c r="A27295" i="29" s="1"/>
  <c r="A27296" i="29" s="1"/>
  <c r="A27297" i="29" s="1"/>
  <c r="A27298" i="29" s="1"/>
  <c r="A27299" i="29" s="1"/>
  <c r="A27300" i="29" s="1"/>
  <c r="A27301" i="29" s="1"/>
  <c r="A27302" i="29" s="1"/>
  <c r="A27303" i="29" s="1"/>
  <c r="A27304" i="29" s="1"/>
  <c r="A27305" i="29" s="1"/>
  <c r="A27306" i="29" s="1"/>
  <c r="A27307" i="29" s="1"/>
  <c r="A27308" i="29" s="1"/>
  <c r="A27309" i="29" s="1"/>
  <c r="A27310" i="29" s="1"/>
  <c r="A27311" i="29" s="1"/>
  <c r="A27312" i="29" s="1"/>
  <c r="A27313" i="29" s="1"/>
  <c r="A27314" i="29" s="1"/>
  <c r="A27315" i="29" s="1"/>
  <c r="A27316" i="29" s="1"/>
  <c r="A27317" i="29" s="1"/>
  <c r="A27318" i="29" s="1"/>
  <c r="A27319" i="29" s="1"/>
  <c r="A27320" i="29" s="1"/>
  <c r="A27321" i="29" s="1"/>
  <c r="A27322" i="29" s="1"/>
  <c r="A27323" i="29" s="1"/>
  <c r="A27324" i="29" s="1"/>
  <c r="A27325" i="29" s="1"/>
  <c r="A27326" i="29" s="1"/>
  <c r="A27327" i="29" s="1"/>
  <c r="A27328" i="29" s="1"/>
  <c r="A27329" i="29" s="1"/>
  <c r="A27330" i="29" s="1"/>
  <c r="A27331" i="29" s="1"/>
  <c r="A27332" i="29" s="1"/>
  <c r="A27333" i="29" s="1"/>
  <c r="A27334" i="29" s="1"/>
  <c r="A27335" i="29" s="1"/>
  <c r="A27336" i="29" s="1"/>
  <c r="A27337" i="29" s="1"/>
  <c r="A27338" i="29" s="1"/>
  <c r="A27339" i="29" s="1"/>
  <c r="A27340" i="29" s="1"/>
  <c r="A27341" i="29" s="1"/>
  <c r="A27342" i="29" s="1"/>
  <c r="A27343" i="29" s="1"/>
  <c r="A27344" i="29" s="1"/>
  <c r="A27345" i="29" s="1"/>
  <c r="A27346" i="29" s="1"/>
  <c r="A27347" i="29" s="1"/>
  <c r="A27348" i="29" s="1"/>
  <c r="A27349" i="29" s="1"/>
  <c r="A27350" i="29" s="1"/>
  <c r="A27351" i="29" s="1"/>
  <c r="A27352" i="29" s="1"/>
  <c r="A27353" i="29" s="1"/>
  <c r="A27354" i="29" s="1"/>
  <c r="A27355" i="29" s="1"/>
  <c r="A27356" i="29" s="1"/>
  <c r="A27357" i="29" s="1"/>
  <c r="A27358" i="29" s="1"/>
  <c r="A27359" i="29" s="1"/>
  <c r="A27360" i="29" s="1"/>
  <c r="A27361" i="29" s="1"/>
  <c r="A27362" i="29" s="1"/>
  <c r="A27363" i="29" s="1"/>
  <c r="A27364" i="29" s="1"/>
  <c r="A27365" i="29" s="1"/>
  <c r="A27366" i="29" s="1"/>
  <c r="A27367" i="29" s="1"/>
  <c r="A27368" i="29" s="1"/>
  <c r="A27369" i="29" s="1"/>
  <c r="A27370" i="29" s="1"/>
  <c r="A27371" i="29" s="1"/>
  <c r="A27372" i="29" s="1"/>
  <c r="A27373" i="29" s="1"/>
  <c r="A27374" i="29" s="1"/>
  <c r="A27375" i="29" s="1"/>
  <c r="A27376" i="29" s="1"/>
  <c r="A27377" i="29" s="1"/>
  <c r="A27378" i="29" s="1"/>
  <c r="A27379" i="29" s="1"/>
  <c r="A27380" i="29" s="1"/>
  <c r="A27381" i="29" s="1"/>
  <c r="A27382" i="29" s="1"/>
  <c r="A27383" i="29" s="1"/>
  <c r="A27384" i="29" s="1"/>
  <c r="A27385" i="29" s="1"/>
  <c r="A27386" i="29" s="1"/>
  <c r="A27387" i="29" s="1"/>
  <c r="A27388" i="29" s="1"/>
  <c r="A27389" i="29" s="1"/>
  <c r="A27390" i="29" s="1"/>
  <c r="A27391" i="29" s="1"/>
  <c r="A27392" i="29" s="1"/>
  <c r="A27393" i="29" s="1"/>
  <c r="A27394" i="29" s="1"/>
  <c r="A27395" i="29" s="1"/>
  <c r="A27396" i="29" s="1"/>
  <c r="A27397" i="29" s="1"/>
  <c r="A27398" i="29" s="1"/>
  <c r="A27399" i="29" s="1"/>
  <c r="A27400" i="29" s="1"/>
  <c r="A27401" i="29" s="1"/>
  <c r="A27402" i="29" s="1"/>
  <c r="A27403" i="29" s="1"/>
  <c r="A27404" i="29" s="1"/>
  <c r="A27405" i="29" s="1"/>
  <c r="A27406" i="29" s="1"/>
  <c r="A27407" i="29" s="1"/>
  <c r="A27408" i="29" s="1"/>
  <c r="A27409" i="29" s="1"/>
  <c r="A27410" i="29" s="1"/>
  <c r="A27411" i="29" s="1"/>
  <c r="A27412" i="29" s="1"/>
  <c r="A27413" i="29" s="1"/>
  <c r="A27414" i="29" s="1"/>
  <c r="A27415" i="29" s="1"/>
  <c r="A27416" i="29" s="1"/>
  <c r="A27417" i="29" s="1"/>
  <c r="A27418" i="29" s="1"/>
  <c r="A27419" i="29" s="1"/>
  <c r="A27420" i="29" s="1"/>
  <c r="A27421" i="29" s="1"/>
  <c r="A27422" i="29" s="1"/>
  <c r="A27423" i="29" s="1"/>
  <c r="A27424" i="29" s="1"/>
  <c r="A27425" i="29" s="1"/>
  <c r="A27426" i="29" s="1"/>
  <c r="A27427" i="29" s="1"/>
  <c r="A27428" i="29" s="1"/>
  <c r="A27429" i="29" s="1"/>
  <c r="A27430" i="29" s="1"/>
  <c r="A27431" i="29" s="1"/>
  <c r="A27432" i="29" s="1"/>
  <c r="A27433" i="29" s="1"/>
  <c r="A27434" i="29" s="1"/>
  <c r="A27435" i="29" s="1"/>
  <c r="A27436" i="29" s="1"/>
  <c r="A27437" i="29" s="1"/>
  <c r="A27438" i="29" s="1"/>
  <c r="A27439" i="29" s="1"/>
  <c r="A27440" i="29" s="1"/>
  <c r="A27441" i="29" s="1"/>
  <c r="A27442" i="29" s="1"/>
  <c r="A27443" i="29" s="1"/>
  <c r="A27444" i="29" s="1"/>
  <c r="A27445" i="29" s="1"/>
  <c r="A27446" i="29" s="1"/>
  <c r="A27447" i="29" s="1"/>
  <c r="A27448" i="29" s="1"/>
  <c r="A27449" i="29" s="1"/>
  <c r="A27450" i="29" s="1"/>
  <c r="A27451" i="29" s="1"/>
  <c r="A27452" i="29" s="1"/>
  <c r="A27453" i="29" s="1"/>
  <c r="A27454" i="29" s="1"/>
  <c r="A27455" i="29" s="1"/>
  <c r="A27456" i="29" s="1"/>
  <c r="A27457" i="29" s="1"/>
  <c r="A27458" i="29" s="1"/>
  <c r="A27459" i="29" s="1"/>
  <c r="A27460" i="29" s="1"/>
  <c r="A27461" i="29" s="1"/>
  <c r="A27462" i="29" s="1"/>
  <c r="A27463" i="29" s="1"/>
  <c r="A27464" i="29" s="1"/>
  <c r="A27465" i="29" s="1"/>
  <c r="A27466" i="29" s="1"/>
  <c r="A27467" i="29" s="1"/>
  <c r="A27468" i="29" s="1"/>
  <c r="A27469" i="29" s="1"/>
  <c r="A27470" i="29" s="1"/>
  <c r="A27471" i="29" s="1"/>
  <c r="A27472" i="29" s="1"/>
  <c r="A27473" i="29" s="1"/>
  <c r="A27474" i="29" s="1"/>
  <c r="A27475" i="29" s="1"/>
  <c r="A27476" i="29" s="1"/>
  <c r="A27477" i="29" s="1"/>
  <c r="A27478" i="29" s="1"/>
  <c r="A27479" i="29" s="1"/>
  <c r="A27480" i="29" s="1"/>
  <c r="A27481" i="29" s="1"/>
  <c r="A27482" i="29" s="1"/>
  <c r="A27483" i="29" s="1"/>
  <c r="A27484" i="29" s="1"/>
  <c r="A27485" i="29" s="1"/>
  <c r="A27486" i="29" s="1"/>
  <c r="A27487" i="29" s="1"/>
  <c r="A27488" i="29" s="1"/>
  <c r="A27489" i="29" s="1"/>
  <c r="A27490" i="29" s="1"/>
  <c r="A27491" i="29" s="1"/>
  <c r="A27492" i="29" s="1"/>
  <c r="A27493" i="29" s="1"/>
  <c r="A27494" i="29" s="1"/>
  <c r="A27495" i="29" s="1"/>
  <c r="A27496" i="29" s="1"/>
  <c r="A27497" i="29" s="1"/>
  <c r="A27498" i="29" s="1"/>
  <c r="A27499" i="29" s="1"/>
  <c r="A27500" i="29" s="1"/>
  <c r="A27501" i="29" s="1"/>
  <c r="A27502" i="29" s="1"/>
  <c r="A27503" i="29" s="1"/>
  <c r="A27504" i="29" s="1"/>
  <c r="A27505" i="29" s="1"/>
  <c r="A27506" i="29" s="1"/>
  <c r="A27507" i="29" s="1"/>
  <c r="A27508" i="29" s="1"/>
  <c r="A27509" i="29" s="1"/>
  <c r="A27510" i="29" s="1"/>
  <c r="A27511" i="29" s="1"/>
  <c r="A27512" i="29" s="1"/>
  <c r="A27513" i="29" s="1"/>
  <c r="A27514" i="29" s="1"/>
  <c r="A27515" i="29" s="1"/>
  <c r="A27516" i="29" s="1"/>
  <c r="A27517" i="29" s="1"/>
  <c r="A27518" i="29" s="1"/>
  <c r="A27519" i="29" s="1"/>
  <c r="A27520" i="29" s="1"/>
  <c r="A27521" i="29" s="1"/>
  <c r="A27522" i="29" s="1"/>
  <c r="A27523" i="29" s="1"/>
  <c r="A27524" i="29" s="1"/>
  <c r="A27525" i="29" s="1"/>
  <c r="A27526" i="29" s="1"/>
  <c r="A27527" i="29" s="1"/>
  <c r="A27528" i="29" s="1"/>
  <c r="A27529" i="29" s="1"/>
  <c r="A27530" i="29" s="1"/>
  <c r="A27531" i="29" s="1"/>
  <c r="A27532" i="29" s="1"/>
  <c r="A27533" i="29" s="1"/>
  <c r="A27534" i="29" s="1"/>
  <c r="A27535" i="29" s="1"/>
  <c r="A27536" i="29" s="1"/>
  <c r="A27537" i="29" s="1"/>
  <c r="A27538" i="29" s="1"/>
  <c r="A27539" i="29" s="1"/>
  <c r="A27540" i="29" s="1"/>
  <c r="A27541" i="29" s="1"/>
  <c r="A27542" i="29" s="1"/>
  <c r="A27543" i="29" s="1"/>
  <c r="A27544" i="29" s="1"/>
  <c r="A27545" i="29" s="1"/>
  <c r="A27546" i="29" s="1"/>
  <c r="A27547" i="29" s="1"/>
  <c r="A27548" i="29" s="1"/>
  <c r="A27549" i="29" s="1"/>
  <c r="A27550" i="29" s="1"/>
  <c r="A27551" i="29" s="1"/>
  <c r="A27552" i="29" s="1"/>
  <c r="A27553" i="29" s="1"/>
  <c r="A27554" i="29" s="1"/>
  <c r="A27555" i="29" s="1"/>
  <c r="A27556" i="29" s="1"/>
  <c r="A27557" i="29" s="1"/>
  <c r="A27558" i="29" s="1"/>
  <c r="A27559" i="29" s="1"/>
  <c r="A27560" i="29" s="1"/>
  <c r="A27561" i="29" s="1"/>
  <c r="A27562" i="29" s="1"/>
  <c r="A27563" i="29" s="1"/>
  <c r="A27564" i="29" s="1"/>
  <c r="A27565" i="29" s="1"/>
  <c r="A27566" i="29" s="1"/>
  <c r="A27567" i="29" s="1"/>
  <c r="A27568" i="29" s="1"/>
  <c r="A27569" i="29" s="1"/>
  <c r="A27570" i="29" s="1"/>
  <c r="A27571" i="29" s="1"/>
  <c r="A27572" i="29" s="1"/>
  <c r="A27573" i="29" s="1"/>
  <c r="A27574" i="29" s="1"/>
  <c r="A27575" i="29" s="1"/>
  <c r="A27576" i="29" s="1"/>
  <c r="A27577" i="29" s="1"/>
  <c r="A27578" i="29" s="1"/>
  <c r="A27579" i="29" s="1"/>
  <c r="A27580" i="29" s="1"/>
  <c r="A27581" i="29" s="1"/>
  <c r="A27582" i="29" s="1"/>
  <c r="A27583" i="29" s="1"/>
  <c r="A27584" i="29" s="1"/>
  <c r="A27585" i="29" s="1"/>
  <c r="A27586" i="29" s="1"/>
  <c r="A27587" i="29" s="1"/>
  <c r="A27588" i="29" s="1"/>
  <c r="A27589" i="29" s="1"/>
  <c r="A27590" i="29" s="1"/>
  <c r="A27591" i="29" s="1"/>
  <c r="A27592" i="29" s="1"/>
  <c r="A27593" i="29" s="1"/>
  <c r="A27594" i="29" s="1"/>
  <c r="A27595" i="29" s="1"/>
  <c r="A27596" i="29" s="1"/>
  <c r="A27597" i="29" s="1"/>
  <c r="A27598" i="29" s="1"/>
  <c r="A27599" i="29" s="1"/>
  <c r="A27600" i="29" s="1"/>
  <c r="A27601" i="29" s="1"/>
  <c r="A27602" i="29" s="1"/>
  <c r="A27603" i="29" s="1"/>
  <c r="A27604" i="29" s="1"/>
  <c r="A27605" i="29" s="1"/>
  <c r="A27606" i="29" s="1"/>
  <c r="A27607" i="29" s="1"/>
  <c r="A27608" i="29" s="1"/>
  <c r="A27609" i="29" s="1"/>
  <c r="A27610" i="29" s="1"/>
  <c r="A27611" i="29" s="1"/>
  <c r="A27612" i="29" s="1"/>
  <c r="A27613" i="29" s="1"/>
  <c r="A27614" i="29" s="1"/>
  <c r="A27615" i="29" s="1"/>
  <c r="A27616" i="29" s="1"/>
  <c r="A27617" i="29" s="1"/>
  <c r="A27618" i="29" s="1"/>
  <c r="A27619" i="29" s="1"/>
  <c r="A27620" i="29" s="1"/>
  <c r="A27621" i="29" s="1"/>
  <c r="A27622" i="29" s="1"/>
  <c r="A27623" i="29" s="1"/>
  <c r="A27624" i="29" s="1"/>
  <c r="A27625" i="29" s="1"/>
  <c r="A27626" i="29" s="1"/>
  <c r="A27627" i="29" s="1"/>
  <c r="A27628" i="29" s="1"/>
  <c r="A27629" i="29" s="1"/>
  <c r="A27630" i="29" s="1"/>
  <c r="A27631" i="29" s="1"/>
  <c r="A27632" i="29" s="1"/>
  <c r="A27633" i="29" s="1"/>
  <c r="A27634" i="29" s="1"/>
  <c r="A27635" i="29" s="1"/>
  <c r="A27636" i="29" s="1"/>
  <c r="A27637" i="29" s="1"/>
  <c r="A27638" i="29" s="1"/>
  <c r="A27639" i="29" s="1"/>
  <c r="A27640" i="29" s="1"/>
  <c r="A27641" i="29" s="1"/>
  <c r="A27642" i="29" s="1"/>
  <c r="A27643" i="29" s="1"/>
  <c r="A27644" i="29" s="1"/>
  <c r="A27645" i="29" s="1"/>
  <c r="A27646" i="29" s="1"/>
  <c r="A27647" i="29" s="1"/>
  <c r="A27648" i="29" s="1"/>
  <c r="A27649" i="29" s="1"/>
  <c r="A27650" i="29" s="1"/>
  <c r="A27651" i="29" s="1"/>
  <c r="A27652" i="29" s="1"/>
  <c r="A27653" i="29" s="1"/>
  <c r="A27654" i="29" s="1"/>
  <c r="A27655" i="29" s="1"/>
  <c r="A27656" i="29" s="1"/>
  <c r="A27657" i="29" s="1"/>
  <c r="A27658" i="29" s="1"/>
  <c r="A27659" i="29" s="1"/>
  <c r="A27660" i="29" s="1"/>
  <c r="A27661" i="29" s="1"/>
  <c r="A27662" i="29" s="1"/>
  <c r="A27663" i="29" s="1"/>
  <c r="A27664" i="29" s="1"/>
  <c r="A27665" i="29" s="1"/>
  <c r="A27666" i="29" s="1"/>
  <c r="A27667" i="29" s="1"/>
  <c r="A27668" i="29" s="1"/>
  <c r="A27669" i="29" s="1"/>
  <c r="A27670" i="29" s="1"/>
  <c r="A27671" i="29" s="1"/>
  <c r="A27672" i="29" s="1"/>
  <c r="A27673" i="29" s="1"/>
  <c r="A27674" i="29" s="1"/>
  <c r="A27675" i="29" s="1"/>
  <c r="A27676" i="29" s="1"/>
  <c r="A27677" i="29" s="1"/>
  <c r="A27678" i="29" s="1"/>
  <c r="A27679" i="29" s="1"/>
  <c r="A27680" i="29" s="1"/>
  <c r="A27681" i="29" s="1"/>
  <c r="A27682" i="29" s="1"/>
  <c r="A27683" i="29" s="1"/>
  <c r="A27684" i="29" s="1"/>
  <c r="A27685" i="29" s="1"/>
  <c r="A27686" i="29" s="1"/>
  <c r="A27687" i="29" s="1"/>
  <c r="A27688" i="29" s="1"/>
  <c r="A27689" i="29" s="1"/>
  <c r="A27690" i="29" s="1"/>
  <c r="A27691" i="29" s="1"/>
  <c r="A27692" i="29" s="1"/>
  <c r="A27693" i="29" s="1"/>
  <c r="A27694" i="29" s="1"/>
  <c r="A27695" i="29" s="1"/>
  <c r="A27696" i="29" s="1"/>
  <c r="A27697" i="29" s="1"/>
  <c r="A27698" i="29" s="1"/>
  <c r="A27699" i="29" s="1"/>
  <c r="A27700" i="29" s="1"/>
  <c r="A27701" i="29" s="1"/>
  <c r="A27702" i="29" s="1"/>
  <c r="A27703" i="29" s="1"/>
  <c r="A27704" i="29" s="1"/>
  <c r="A27705" i="29" s="1"/>
  <c r="A27706" i="29" s="1"/>
  <c r="A27707" i="29" s="1"/>
  <c r="A27708" i="29" s="1"/>
  <c r="A27709" i="29" s="1"/>
  <c r="A27710" i="29" s="1"/>
  <c r="A27711" i="29" s="1"/>
  <c r="A27712" i="29" s="1"/>
  <c r="A27713" i="29" s="1"/>
  <c r="A27714" i="29" s="1"/>
  <c r="A27715" i="29" s="1"/>
  <c r="A27716" i="29" s="1"/>
  <c r="A27717" i="29" s="1"/>
  <c r="A27718" i="29" s="1"/>
  <c r="A27719" i="29" s="1"/>
  <c r="A27720" i="29" s="1"/>
  <c r="A27721" i="29" s="1"/>
  <c r="A27722" i="29" s="1"/>
  <c r="A27723" i="29" s="1"/>
  <c r="A27724" i="29" s="1"/>
  <c r="A27725" i="29" s="1"/>
  <c r="A27726" i="29" s="1"/>
  <c r="A27727" i="29" s="1"/>
  <c r="A27728" i="29" s="1"/>
  <c r="A27729" i="29" s="1"/>
  <c r="A27730" i="29" s="1"/>
  <c r="A27731" i="29" s="1"/>
  <c r="A27732" i="29" s="1"/>
  <c r="A27733" i="29" s="1"/>
  <c r="A27734" i="29" s="1"/>
  <c r="A27735" i="29" s="1"/>
  <c r="A27736" i="29" s="1"/>
  <c r="A27737" i="29" s="1"/>
  <c r="A27738" i="29" s="1"/>
  <c r="A27739" i="29" s="1"/>
  <c r="A27740" i="29" s="1"/>
  <c r="A27741" i="29" s="1"/>
  <c r="A27742" i="29" s="1"/>
  <c r="A27743" i="29" s="1"/>
  <c r="A27744" i="29" s="1"/>
  <c r="A27745" i="29" s="1"/>
  <c r="A27746" i="29" s="1"/>
  <c r="A27747" i="29" s="1"/>
  <c r="A27748" i="29" s="1"/>
  <c r="A27749" i="29" s="1"/>
  <c r="A27750" i="29" s="1"/>
  <c r="A27751" i="29" s="1"/>
  <c r="A27752" i="29" s="1"/>
  <c r="A27753" i="29" s="1"/>
  <c r="A27754" i="29" s="1"/>
  <c r="A27755" i="29" s="1"/>
  <c r="A27756" i="29" s="1"/>
  <c r="A27757" i="29" s="1"/>
  <c r="A27758" i="29" s="1"/>
  <c r="A27759" i="29" s="1"/>
  <c r="A27760" i="29" s="1"/>
  <c r="A27761" i="29" s="1"/>
  <c r="A27762" i="29" s="1"/>
  <c r="A27763" i="29" s="1"/>
  <c r="A27764" i="29" s="1"/>
  <c r="A27765" i="29" s="1"/>
  <c r="A27766" i="29" s="1"/>
  <c r="A27767" i="29" s="1"/>
  <c r="A27768" i="29" s="1"/>
  <c r="A27769" i="29" s="1"/>
  <c r="A27770" i="29" s="1"/>
  <c r="A27771" i="29" s="1"/>
  <c r="A27772" i="29" s="1"/>
  <c r="A27773" i="29" s="1"/>
  <c r="A27774" i="29" s="1"/>
  <c r="A27775" i="29" s="1"/>
  <c r="A27776" i="29" s="1"/>
  <c r="A27777" i="29" s="1"/>
  <c r="A27778" i="29" s="1"/>
  <c r="A27779" i="29" s="1"/>
  <c r="A27780" i="29" s="1"/>
  <c r="A27781" i="29" s="1"/>
  <c r="A27782" i="29" s="1"/>
  <c r="A27783" i="29" s="1"/>
  <c r="A27784" i="29" s="1"/>
  <c r="A27785" i="29" s="1"/>
  <c r="A27786" i="29" s="1"/>
  <c r="A27787" i="29" s="1"/>
  <c r="A27788" i="29" s="1"/>
  <c r="A27789" i="29" s="1"/>
  <c r="A27790" i="29" s="1"/>
  <c r="A27791" i="29" s="1"/>
  <c r="A27792" i="29" s="1"/>
  <c r="A27793" i="29" s="1"/>
  <c r="A27794" i="29" s="1"/>
  <c r="A27795" i="29" s="1"/>
  <c r="A27796" i="29" s="1"/>
  <c r="A27797" i="29" s="1"/>
  <c r="A27798" i="29" s="1"/>
  <c r="A27799" i="29" s="1"/>
  <c r="A27800" i="29" s="1"/>
  <c r="A27801" i="29" s="1"/>
  <c r="A27802" i="29" s="1"/>
  <c r="A27803" i="29" s="1"/>
  <c r="A27804" i="29" s="1"/>
  <c r="A27805" i="29" s="1"/>
  <c r="A27806" i="29" s="1"/>
  <c r="A27807" i="29" s="1"/>
  <c r="A27808" i="29" s="1"/>
  <c r="A27809" i="29" s="1"/>
  <c r="A27810" i="29" s="1"/>
  <c r="A27811" i="29" s="1"/>
  <c r="A27812" i="29" s="1"/>
  <c r="A27813" i="29" s="1"/>
  <c r="A27814" i="29" s="1"/>
  <c r="A27815" i="29" s="1"/>
  <c r="A27816" i="29" s="1"/>
  <c r="A27817" i="29" s="1"/>
  <c r="A27818" i="29" s="1"/>
  <c r="A27819" i="29" s="1"/>
  <c r="A27820" i="29" s="1"/>
  <c r="A27821" i="29" s="1"/>
  <c r="A27822" i="29" s="1"/>
  <c r="A27823" i="29" s="1"/>
  <c r="A27824" i="29" s="1"/>
  <c r="A27825" i="29" s="1"/>
  <c r="A27826" i="29" s="1"/>
  <c r="A27827" i="29" s="1"/>
  <c r="A27828" i="29" s="1"/>
  <c r="A27829" i="29" s="1"/>
  <c r="A27830" i="29" s="1"/>
  <c r="A27831" i="29" s="1"/>
  <c r="A27832" i="29" s="1"/>
  <c r="A27833" i="29" s="1"/>
  <c r="A27834" i="29" s="1"/>
  <c r="A27835" i="29" s="1"/>
  <c r="A27836" i="29" s="1"/>
  <c r="A27837" i="29" s="1"/>
  <c r="A27838" i="29" s="1"/>
  <c r="A27839" i="29" s="1"/>
  <c r="A27840" i="29" s="1"/>
  <c r="A27841" i="29" s="1"/>
  <c r="A27842" i="29" s="1"/>
  <c r="A27843" i="29" s="1"/>
  <c r="A27844" i="29" s="1"/>
  <c r="A27845" i="29" s="1"/>
  <c r="A27846" i="29" s="1"/>
  <c r="A27847" i="29" s="1"/>
  <c r="A27848" i="29" s="1"/>
  <c r="A27849" i="29" s="1"/>
  <c r="A27850" i="29" s="1"/>
  <c r="A27851" i="29" s="1"/>
  <c r="A27852" i="29" s="1"/>
  <c r="A27853" i="29" s="1"/>
  <c r="A27854" i="29" s="1"/>
  <c r="A27855" i="29" s="1"/>
  <c r="A27856" i="29" s="1"/>
  <c r="A27857" i="29" s="1"/>
  <c r="A27858" i="29" s="1"/>
  <c r="A27859" i="29" s="1"/>
  <c r="A27860" i="29" s="1"/>
  <c r="A27861" i="29" s="1"/>
  <c r="A27862" i="29" s="1"/>
  <c r="A27863" i="29" s="1"/>
  <c r="A27864" i="29" s="1"/>
  <c r="A27865" i="29" s="1"/>
  <c r="A27866" i="29" s="1"/>
  <c r="A27867" i="29" s="1"/>
  <c r="A27868" i="29" s="1"/>
  <c r="A27869" i="29" s="1"/>
  <c r="A27870" i="29" s="1"/>
  <c r="A27871" i="29" s="1"/>
  <c r="A27872" i="29" s="1"/>
  <c r="A27873" i="29" s="1"/>
  <c r="A27874" i="29" s="1"/>
  <c r="A27875" i="29" s="1"/>
  <c r="A27876" i="29" s="1"/>
  <c r="A27877" i="29" s="1"/>
  <c r="A27878" i="29" s="1"/>
  <c r="A27879" i="29" s="1"/>
  <c r="A27880" i="29" s="1"/>
  <c r="A27881" i="29" s="1"/>
  <c r="A27882" i="29" s="1"/>
  <c r="A27883" i="29" s="1"/>
  <c r="A27884" i="29" s="1"/>
  <c r="A27885" i="29" s="1"/>
  <c r="A27886" i="29" s="1"/>
  <c r="A27887" i="29" s="1"/>
  <c r="A27888" i="29" s="1"/>
  <c r="A27889" i="29" s="1"/>
  <c r="A27890" i="29" s="1"/>
  <c r="A27891" i="29" s="1"/>
  <c r="A27892" i="29" s="1"/>
  <c r="A27893" i="29" s="1"/>
  <c r="A27894" i="29" s="1"/>
  <c r="A27895" i="29" s="1"/>
  <c r="A27896" i="29" s="1"/>
  <c r="A27897" i="29" s="1"/>
  <c r="A27898" i="29" s="1"/>
  <c r="A27899" i="29" s="1"/>
  <c r="A27900" i="29" s="1"/>
  <c r="A27901" i="29" s="1"/>
  <c r="A27902" i="29" s="1"/>
  <c r="A27903" i="29" s="1"/>
  <c r="A27904" i="29" s="1"/>
  <c r="A27905" i="29" s="1"/>
  <c r="A27906" i="29" s="1"/>
  <c r="A27907" i="29" s="1"/>
  <c r="A27908" i="29" s="1"/>
  <c r="A27909" i="29" s="1"/>
  <c r="A27910" i="29" s="1"/>
  <c r="A27911" i="29" s="1"/>
  <c r="A27912" i="29" s="1"/>
  <c r="A27913" i="29" s="1"/>
  <c r="A27914" i="29" s="1"/>
  <c r="A27915" i="29" s="1"/>
  <c r="A27916" i="29" s="1"/>
  <c r="A27917" i="29" s="1"/>
  <c r="A27918" i="29" s="1"/>
  <c r="A27919" i="29" s="1"/>
  <c r="A27920" i="29" s="1"/>
  <c r="A27921" i="29" s="1"/>
  <c r="A27922" i="29" s="1"/>
  <c r="A27923" i="29" s="1"/>
  <c r="A27924" i="29" s="1"/>
  <c r="A27925" i="29" s="1"/>
  <c r="A27926" i="29" s="1"/>
  <c r="A27927" i="29" s="1"/>
  <c r="A27928" i="29" s="1"/>
  <c r="A27929" i="29" s="1"/>
  <c r="A27930" i="29" s="1"/>
  <c r="A27931" i="29" s="1"/>
  <c r="A27932" i="29" s="1"/>
  <c r="A27933" i="29" s="1"/>
  <c r="A27934" i="29" s="1"/>
  <c r="A27935" i="29" s="1"/>
  <c r="A27936" i="29" s="1"/>
  <c r="A27937" i="29" s="1"/>
  <c r="A27938" i="29" s="1"/>
  <c r="A27939" i="29" s="1"/>
  <c r="A27940" i="29" s="1"/>
  <c r="A27941" i="29" s="1"/>
  <c r="A27942" i="29" s="1"/>
  <c r="A27943" i="29" s="1"/>
  <c r="A27944" i="29" s="1"/>
  <c r="A27945" i="29" s="1"/>
  <c r="A27946" i="29" s="1"/>
  <c r="A27947" i="29" s="1"/>
  <c r="A27948" i="29" s="1"/>
  <c r="A27949" i="29" s="1"/>
  <c r="A27950" i="29" s="1"/>
  <c r="A27951" i="29" s="1"/>
  <c r="A27952" i="29" s="1"/>
  <c r="A27953" i="29" s="1"/>
  <c r="A27954" i="29" s="1"/>
  <c r="A27955" i="29" s="1"/>
  <c r="A27956" i="29" s="1"/>
  <c r="A27957" i="29" s="1"/>
  <c r="A27958" i="29" s="1"/>
  <c r="A27959" i="29" s="1"/>
  <c r="A27960" i="29" s="1"/>
  <c r="A27961" i="29" s="1"/>
  <c r="A27962" i="29" s="1"/>
  <c r="A27963" i="29" s="1"/>
  <c r="A27964" i="29" s="1"/>
  <c r="A27965" i="29" s="1"/>
  <c r="A27966" i="29" s="1"/>
  <c r="A27967" i="29" s="1"/>
  <c r="A27968" i="29" s="1"/>
  <c r="A27969" i="29" s="1"/>
  <c r="A27970" i="29" s="1"/>
  <c r="A27971" i="29" s="1"/>
  <c r="A27972" i="29" s="1"/>
  <c r="A27973" i="29" s="1"/>
  <c r="A27974" i="29" s="1"/>
  <c r="A27975" i="29" s="1"/>
  <c r="A27976" i="29" s="1"/>
  <c r="A27977" i="29" s="1"/>
  <c r="A27978" i="29" s="1"/>
  <c r="A27979" i="29" s="1"/>
  <c r="A27980" i="29" s="1"/>
  <c r="A27981" i="29" s="1"/>
  <c r="A27982" i="29" s="1"/>
  <c r="A27983" i="29" s="1"/>
  <c r="A27984" i="29" s="1"/>
  <c r="A27985" i="29" s="1"/>
  <c r="A27986" i="29" s="1"/>
  <c r="A27987" i="29" s="1"/>
  <c r="A27988" i="29" s="1"/>
  <c r="A27989" i="29" s="1"/>
  <c r="A27990" i="29" s="1"/>
  <c r="A27991" i="29" s="1"/>
  <c r="A27992" i="29" s="1"/>
  <c r="A27993" i="29" s="1"/>
  <c r="A27994" i="29" s="1"/>
  <c r="A27995" i="29" s="1"/>
  <c r="A27996" i="29" s="1"/>
  <c r="A27997" i="29" s="1"/>
  <c r="A27998" i="29" s="1"/>
  <c r="A27999" i="29" s="1"/>
  <c r="A28000" i="29" s="1"/>
  <c r="A28001" i="29" s="1"/>
  <c r="A28002" i="29" s="1"/>
  <c r="A28003" i="29" s="1"/>
  <c r="A28004" i="29" s="1"/>
  <c r="A28005" i="29" s="1"/>
  <c r="A28006" i="29" s="1"/>
  <c r="A28007" i="29" s="1"/>
  <c r="A28008" i="29" s="1"/>
  <c r="A28009" i="29" s="1"/>
  <c r="A28010" i="29" s="1"/>
  <c r="A28011" i="29" s="1"/>
  <c r="A28012" i="29" s="1"/>
  <c r="A28013" i="29" s="1"/>
  <c r="A28014" i="29" s="1"/>
  <c r="A28015" i="29" s="1"/>
  <c r="A28016" i="29" s="1"/>
  <c r="A28017" i="29" s="1"/>
  <c r="A28018" i="29" s="1"/>
  <c r="A28019" i="29" s="1"/>
  <c r="A28020" i="29" s="1"/>
  <c r="A28021" i="29" s="1"/>
  <c r="A28022" i="29" s="1"/>
  <c r="A28023" i="29" s="1"/>
  <c r="A28024" i="29" s="1"/>
  <c r="A28025" i="29" s="1"/>
  <c r="A28026" i="29" s="1"/>
  <c r="A28027" i="29" s="1"/>
  <c r="A28028" i="29" s="1"/>
  <c r="A28029" i="29" s="1"/>
  <c r="A28030" i="29" s="1"/>
  <c r="A28031" i="29" s="1"/>
  <c r="A28032" i="29" s="1"/>
  <c r="A28033" i="29" s="1"/>
  <c r="A28034" i="29" s="1"/>
  <c r="A28035" i="29" s="1"/>
  <c r="A28036" i="29" s="1"/>
  <c r="A28037" i="29" s="1"/>
  <c r="A28038" i="29" s="1"/>
  <c r="A28039" i="29" s="1"/>
  <c r="A28040" i="29" s="1"/>
  <c r="A28041" i="29" s="1"/>
  <c r="A28042" i="29" s="1"/>
  <c r="A28043" i="29" s="1"/>
  <c r="A28044" i="29" s="1"/>
  <c r="A28045" i="29" s="1"/>
  <c r="A28046" i="29" s="1"/>
  <c r="A28047" i="29" s="1"/>
  <c r="A28048" i="29" s="1"/>
  <c r="A28049" i="29" s="1"/>
  <c r="A28050" i="29" s="1"/>
  <c r="A28051" i="29" s="1"/>
  <c r="A28052" i="29" s="1"/>
  <c r="A28053" i="29" s="1"/>
  <c r="A28054" i="29" s="1"/>
  <c r="A28055" i="29" s="1"/>
  <c r="A28056" i="29" s="1"/>
  <c r="A28057" i="29" s="1"/>
  <c r="A28058" i="29" s="1"/>
  <c r="A28059" i="29" s="1"/>
  <c r="A28060" i="29" s="1"/>
  <c r="A28061" i="29" s="1"/>
  <c r="A28062" i="29" s="1"/>
  <c r="A28063" i="29" s="1"/>
  <c r="A28064" i="29" s="1"/>
  <c r="A28065" i="29" s="1"/>
  <c r="A28066" i="29" s="1"/>
  <c r="A28067" i="29" s="1"/>
  <c r="A28068" i="29" s="1"/>
  <c r="A28069" i="29" s="1"/>
  <c r="A28070" i="29" s="1"/>
  <c r="A28071" i="29" s="1"/>
  <c r="A28072" i="29" s="1"/>
  <c r="A28073" i="29" s="1"/>
  <c r="A28074" i="29" s="1"/>
  <c r="A28075" i="29" s="1"/>
  <c r="A28076" i="29" s="1"/>
  <c r="A28077" i="29" s="1"/>
  <c r="A28078" i="29" s="1"/>
  <c r="A28079" i="29" s="1"/>
  <c r="A28080" i="29" s="1"/>
  <c r="A28081" i="29" s="1"/>
  <c r="A28082" i="29" s="1"/>
  <c r="A28083" i="29" s="1"/>
  <c r="A28084" i="29" s="1"/>
  <c r="A28085" i="29" s="1"/>
  <c r="A28086" i="29" s="1"/>
  <c r="A28087" i="29" s="1"/>
  <c r="A28088" i="29" s="1"/>
  <c r="A28089" i="29" s="1"/>
  <c r="A28090" i="29" s="1"/>
  <c r="A28091" i="29" s="1"/>
  <c r="A28092" i="29" s="1"/>
  <c r="A28093" i="29" s="1"/>
  <c r="A28094" i="29" s="1"/>
  <c r="A28095" i="29" s="1"/>
  <c r="A28096" i="29" s="1"/>
  <c r="A28097" i="29" s="1"/>
  <c r="A28098" i="29" s="1"/>
  <c r="A28099" i="29" s="1"/>
  <c r="A28100" i="29" s="1"/>
  <c r="A28101" i="29" s="1"/>
  <c r="A28102" i="29" s="1"/>
  <c r="A28103" i="29" s="1"/>
  <c r="A28104" i="29" s="1"/>
  <c r="A28105" i="29" s="1"/>
  <c r="A28106" i="29" s="1"/>
  <c r="A28107" i="29" s="1"/>
  <c r="A28108" i="29" s="1"/>
  <c r="A28109" i="29" s="1"/>
  <c r="A28110" i="29" s="1"/>
  <c r="A28111" i="29" s="1"/>
  <c r="A28112" i="29" s="1"/>
  <c r="A28113" i="29" s="1"/>
  <c r="A28114" i="29" s="1"/>
  <c r="A28115" i="29" s="1"/>
  <c r="A28116" i="29" s="1"/>
  <c r="A28117" i="29" s="1"/>
  <c r="A28118" i="29" s="1"/>
  <c r="A28119" i="29" s="1"/>
  <c r="A28120" i="29" s="1"/>
  <c r="A28121" i="29" s="1"/>
  <c r="A28122" i="29" s="1"/>
  <c r="A28123" i="29" s="1"/>
  <c r="A28124" i="29" s="1"/>
  <c r="A28125" i="29" s="1"/>
  <c r="A28126" i="29" s="1"/>
  <c r="A28127" i="29" s="1"/>
  <c r="A28128" i="29" s="1"/>
  <c r="A28129" i="29" s="1"/>
  <c r="A28130" i="29" s="1"/>
  <c r="A28131" i="29" s="1"/>
  <c r="A28132" i="29" s="1"/>
  <c r="A28133" i="29" s="1"/>
  <c r="A28134" i="29" s="1"/>
  <c r="A28135" i="29" s="1"/>
  <c r="A28136" i="29" s="1"/>
  <c r="A28137" i="29" s="1"/>
  <c r="A28138" i="29" s="1"/>
  <c r="A28139" i="29" s="1"/>
  <c r="A28140" i="29" s="1"/>
  <c r="A28141" i="29" s="1"/>
  <c r="A28142" i="29" s="1"/>
  <c r="A28143" i="29" s="1"/>
  <c r="A28144" i="29" s="1"/>
  <c r="A28145" i="29" s="1"/>
  <c r="A28146" i="29" s="1"/>
  <c r="A28147" i="29" s="1"/>
  <c r="A28148" i="29" s="1"/>
  <c r="A28149" i="29" s="1"/>
  <c r="A28150" i="29" s="1"/>
  <c r="A28151" i="29" s="1"/>
  <c r="A28152" i="29" s="1"/>
  <c r="A28153" i="29" s="1"/>
  <c r="A28154" i="29" s="1"/>
  <c r="A28155" i="29" s="1"/>
  <c r="A28156" i="29" s="1"/>
  <c r="A28157" i="29" s="1"/>
  <c r="A28158" i="29" s="1"/>
  <c r="A28159" i="29" s="1"/>
  <c r="A28160" i="29" s="1"/>
  <c r="A28161" i="29" s="1"/>
  <c r="A28162" i="29" s="1"/>
  <c r="A28163" i="29" s="1"/>
  <c r="A28164" i="29" s="1"/>
  <c r="A28165" i="29" s="1"/>
  <c r="A28166" i="29" s="1"/>
  <c r="A28167" i="29" s="1"/>
  <c r="A28168" i="29" s="1"/>
  <c r="A28169" i="29" s="1"/>
  <c r="A28170" i="29" s="1"/>
  <c r="A28171" i="29" s="1"/>
  <c r="A28172" i="29" s="1"/>
  <c r="A28173" i="29" s="1"/>
  <c r="A28174" i="29" s="1"/>
  <c r="A28175" i="29" s="1"/>
  <c r="A28176" i="29" s="1"/>
  <c r="A28177" i="29" s="1"/>
  <c r="A28178" i="29" s="1"/>
  <c r="A28179" i="29" s="1"/>
  <c r="A28180" i="29" s="1"/>
  <c r="A28181" i="29" s="1"/>
  <c r="A28182" i="29" s="1"/>
  <c r="A28183" i="29" s="1"/>
  <c r="A28184" i="29" s="1"/>
  <c r="A28185" i="29" s="1"/>
  <c r="A28186" i="29" s="1"/>
  <c r="A28187" i="29" s="1"/>
  <c r="A28188" i="29" s="1"/>
  <c r="A28189" i="29" s="1"/>
  <c r="A28190" i="29" s="1"/>
  <c r="A28191" i="29" s="1"/>
  <c r="A28192" i="29" s="1"/>
  <c r="A28193" i="29" s="1"/>
  <c r="A28194" i="29" s="1"/>
  <c r="A28195" i="29" s="1"/>
  <c r="A28196" i="29" s="1"/>
  <c r="A28197" i="29" s="1"/>
  <c r="A28198" i="29" s="1"/>
  <c r="A28199" i="29" s="1"/>
  <c r="A28200" i="29" s="1"/>
  <c r="A28201" i="29" s="1"/>
  <c r="A28202" i="29" s="1"/>
  <c r="A28203" i="29" s="1"/>
  <c r="A28204" i="29" s="1"/>
  <c r="A28205" i="29" s="1"/>
  <c r="A28206" i="29" s="1"/>
  <c r="A28207" i="29" s="1"/>
  <c r="A28208" i="29" s="1"/>
  <c r="A28209" i="29" s="1"/>
  <c r="A28210" i="29" s="1"/>
  <c r="A28211" i="29" s="1"/>
  <c r="A28212" i="29" s="1"/>
  <c r="A28213" i="29" s="1"/>
  <c r="A28214" i="29" s="1"/>
  <c r="A28215" i="29" s="1"/>
  <c r="A28216" i="29" s="1"/>
  <c r="A28217" i="29" s="1"/>
  <c r="A28218" i="29" s="1"/>
  <c r="A28219" i="29" s="1"/>
  <c r="A28220" i="29" s="1"/>
  <c r="A28221" i="29" s="1"/>
  <c r="A28222" i="29" s="1"/>
  <c r="A28223" i="29" s="1"/>
  <c r="A28224" i="29" s="1"/>
  <c r="A28225" i="29" s="1"/>
  <c r="A28226" i="29" s="1"/>
  <c r="A28227" i="29" s="1"/>
  <c r="A28228" i="29" s="1"/>
  <c r="A28229" i="29" s="1"/>
  <c r="A28230" i="29" s="1"/>
  <c r="A28231" i="29" s="1"/>
  <c r="A28232" i="29" s="1"/>
  <c r="A28233" i="29" s="1"/>
  <c r="A28234" i="29" s="1"/>
  <c r="A28235" i="29" s="1"/>
  <c r="A28236" i="29" s="1"/>
  <c r="A28237" i="29" s="1"/>
  <c r="A28238" i="29" s="1"/>
  <c r="A28239" i="29" s="1"/>
  <c r="A28240" i="29" s="1"/>
  <c r="A28241" i="29" s="1"/>
  <c r="A28242" i="29" s="1"/>
  <c r="A28243" i="29" s="1"/>
  <c r="A28244" i="29" s="1"/>
  <c r="A28245" i="29" s="1"/>
  <c r="A28246" i="29" s="1"/>
  <c r="A28247" i="29" s="1"/>
  <c r="A28248" i="29" s="1"/>
  <c r="A28249" i="29" s="1"/>
  <c r="A28250" i="29" s="1"/>
  <c r="A28251" i="29" s="1"/>
  <c r="A28252" i="29" s="1"/>
  <c r="A28253" i="29" s="1"/>
  <c r="A28254" i="29" s="1"/>
  <c r="A28255" i="29" s="1"/>
  <c r="A28256" i="29" s="1"/>
  <c r="A28257" i="29" s="1"/>
  <c r="A28258" i="29" s="1"/>
  <c r="A28259" i="29" s="1"/>
  <c r="A28260" i="29" s="1"/>
  <c r="A28261" i="29" s="1"/>
  <c r="A28262" i="29" s="1"/>
  <c r="A28263" i="29" s="1"/>
  <c r="A28264" i="29" s="1"/>
  <c r="A28265" i="29" s="1"/>
  <c r="A28266" i="29" s="1"/>
  <c r="A28267" i="29" s="1"/>
  <c r="A28268" i="29" s="1"/>
  <c r="A28269" i="29" s="1"/>
  <c r="A28270" i="29" s="1"/>
  <c r="A28271" i="29" s="1"/>
  <c r="A28272" i="29" s="1"/>
  <c r="A28273" i="29" s="1"/>
  <c r="A28274" i="29" s="1"/>
  <c r="A28275" i="29" s="1"/>
  <c r="A28276" i="29" s="1"/>
  <c r="A28277" i="29" s="1"/>
  <c r="A28278" i="29" s="1"/>
  <c r="A28279" i="29" s="1"/>
  <c r="A28280" i="29" s="1"/>
  <c r="A28281" i="29" s="1"/>
  <c r="A28282" i="29" s="1"/>
  <c r="A28283" i="29" s="1"/>
  <c r="A28284" i="29" s="1"/>
  <c r="A28285" i="29" s="1"/>
  <c r="A28286" i="29" s="1"/>
  <c r="A28287" i="29" s="1"/>
  <c r="A28288" i="29" s="1"/>
  <c r="A28289" i="29" s="1"/>
  <c r="A28290" i="29" s="1"/>
  <c r="A28291" i="29" s="1"/>
  <c r="A28292" i="29" s="1"/>
  <c r="A28293" i="29" s="1"/>
  <c r="A28294" i="29" s="1"/>
  <c r="A28295" i="29" s="1"/>
  <c r="A28296" i="29" s="1"/>
  <c r="A28297" i="29" s="1"/>
  <c r="A28298" i="29" s="1"/>
  <c r="A28299" i="29" s="1"/>
  <c r="A28300" i="29" s="1"/>
  <c r="A28301" i="29" s="1"/>
  <c r="A28302" i="29" s="1"/>
  <c r="A28303" i="29" s="1"/>
  <c r="A28304" i="29" s="1"/>
  <c r="A28305" i="29" s="1"/>
  <c r="A28306" i="29" s="1"/>
  <c r="A28307" i="29" s="1"/>
  <c r="A28308" i="29" s="1"/>
  <c r="A28309" i="29" s="1"/>
  <c r="A28310" i="29" s="1"/>
  <c r="A28311" i="29" s="1"/>
  <c r="A28312" i="29" s="1"/>
  <c r="A28313" i="29" s="1"/>
  <c r="A28314" i="29" s="1"/>
  <c r="A28315" i="29" s="1"/>
  <c r="A28316" i="29" s="1"/>
  <c r="A28317" i="29" s="1"/>
  <c r="A28318" i="29" s="1"/>
  <c r="A28319" i="29" s="1"/>
  <c r="A28320" i="29" s="1"/>
  <c r="A28321" i="29" s="1"/>
  <c r="A28322" i="29" s="1"/>
  <c r="A28323" i="29" s="1"/>
  <c r="A28324" i="29" s="1"/>
  <c r="A28325" i="29" s="1"/>
  <c r="A28326" i="29" s="1"/>
  <c r="A28327" i="29" s="1"/>
  <c r="A28328" i="29" s="1"/>
  <c r="A28329" i="29" s="1"/>
  <c r="A28330" i="29" s="1"/>
  <c r="A28331" i="29" s="1"/>
  <c r="A28332" i="29" s="1"/>
  <c r="A28333" i="29" s="1"/>
  <c r="A28334" i="29" s="1"/>
  <c r="A28335" i="29" s="1"/>
  <c r="A28336" i="29" s="1"/>
  <c r="A28337" i="29" s="1"/>
  <c r="A28338" i="29" s="1"/>
  <c r="A28339" i="29" s="1"/>
  <c r="A28340" i="29" s="1"/>
  <c r="A28341" i="29" s="1"/>
  <c r="A28342" i="29" s="1"/>
  <c r="A28343" i="29" s="1"/>
  <c r="A28344" i="29" s="1"/>
  <c r="A28345" i="29" s="1"/>
  <c r="A28346" i="29" s="1"/>
  <c r="A28347" i="29" s="1"/>
  <c r="A28348" i="29" s="1"/>
  <c r="A28349" i="29" s="1"/>
  <c r="A28350" i="29" s="1"/>
  <c r="A28351" i="29" s="1"/>
  <c r="A28352" i="29" s="1"/>
  <c r="A28353" i="29" s="1"/>
  <c r="A28354" i="29" s="1"/>
  <c r="A28355" i="29" s="1"/>
  <c r="A28356" i="29" s="1"/>
  <c r="A28357" i="29" s="1"/>
  <c r="A28358" i="29" s="1"/>
  <c r="A28359" i="29" s="1"/>
  <c r="A28360" i="29" s="1"/>
  <c r="A28361" i="29" s="1"/>
  <c r="A28362" i="29" s="1"/>
  <c r="A28363" i="29" s="1"/>
  <c r="A28364" i="29" s="1"/>
  <c r="A28365" i="29" s="1"/>
  <c r="A28366" i="29" s="1"/>
  <c r="A28367" i="29" s="1"/>
  <c r="A28368" i="29" s="1"/>
  <c r="A28369" i="29" s="1"/>
  <c r="A28370" i="29" s="1"/>
  <c r="A28371" i="29" s="1"/>
  <c r="A28372" i="29" s="1"/>
  <c r="A28373" i="29" s="1"/>
  <c r="A28374" i="29" s="1"/>
  <c r="A28375" i="29" s="1"/>
  <c r="A28376" i="29" s="1"/>
  <c r="A28377" i="29" s="1"/>
  <c r="A28378" i="29" s="1"/>
  <c r="A28379" i="29" s="1"/>
  <c r="A28380" i="29" s="1"/>
  <c r="A28381" i="29" s="1"/>
  <c r="A28382" i="29" s="1"/>
  <c r="A28383" i="29" s="1"/>
  <c r="A28384" i="29" s="1"/>
  <c r="A28385" i="29" s="1"/>
  <c r="A28386" i="29" s="1"/>
  <c r="A28387" i="29" s="1"/>
  <c r="A28388" i="29" s="1"/>
  <c r="A28389" i="29" s="1"/>
  <c r="A28390" i="29" s="1"/>
  <c r="A28391" i="29" s="1"/>
  <c r="A28392" i="29" s="1"/>
  <c r="A28393" i="29" s="1"/>
  <c r="A28394" i="29" s="1"/>
  <c r="A28395" i="29" s="1"/>
  <c r="A28396" i="29" s="1"/>
  <c r="A28397" i="29" s="1"/>
  <c r="A28398" i="29" s="1"/>
  <c r="A28399" i="29" s="1"/>
  <c r="A28400" i="29" s="1"/>
  <c r="A28401" i="29" s="1"/>
  <c r="A28402" i="29" s="1"/>
  <c r="A28403" i="29" s="1"/>
  <c r="A28404" i="29" s="1"/>
  <c r="A28405" i="29" s="1"/>
  <c r="A28406" i="29" s="1"/>
  <c r="A28407" i="29" s="1"/>
  <c r="A28408" i="29" s="1"/>
  <c r="A28409" i="29" s="1"/>
  <c r="A28410" i="29" s="1"/>
  <c r="A28411" i="29" s="1"/>
  <c r="A28412" i="29" s="1"/>
  <c r="A28413" i="29" s="1"/>
  <c r="A28414" i="29" s="1"/>
  <c r="A28415" i="29" s="1"/>
  <c r="A28416" i="29" s="1"/>
  <c r="A28417" i="29" s="1"/>
  <c r="A28418" i="29" s="1"/>
  <c r="A28419" i="29" s="1"/>
  <c r="A28420" i="29" s="1"/>
  <c r="A28421" i="29" s="1"/>
  <c r="A28422" i="29" s="1"/>
  <c r="A28423" i="29" s="1"/>
  <c r="A28424" i="29" s="1"/>
  <c r="A28425" i="29" s="1"/>
  <c r="A28426" i="29" s="1"/>
  <c r="A28427" i="29" s="1"/>
  <c r="A28428" i="29" s="1"/>
  <c r="A28429" i="29" s="1"/>
  <c r="A28430" i="29" s="1"/>
  <c r="A28431" i="29" s="1"/>
  <c r="A28432" i="29" s="1"/>
  <c r="A28433" i="29" s="1"/>
  <c r="A28434" i="29" s="1"/>
  <c r="A28435" i="29" s="1"/>
  <c r="A28436" i="29" s="1"/>
  <c r="A28437" i="29" s="1"/>
  <c r="A28438" i="29" s="1"/>
  <c r="A28439" i="29" s="1"/>
  <c r="A28440" i="29" s="1"/>
  <c r="A28441" i="29" s="1"/>
  <c r="A28442" i="29" s="1"/>
  <c r="A28443" i="29" s="1"/>
  <c r="A28444" i="29" s="1"/>
  <c r="A28445" i="29" s="1"/>
  <c r="A28446" i="29" s="1"/>
  <c r="A28447" i="29" s="1"/>
  <c r="A28448" i="29" s="1"/>
  <c r="A28449" i="29" s="1"/>
  <c r="A28450" i="29" s="1"/>
  <c r="A28451" i="29" s="1"/>
  <c r="A28452" i="29" s="1"/>
  <c r="A28453" i="29" s="1"/>
  <c r="A28454" i="29" s="1"/>
  <c r="A28455" i="29" s="1"/>
  <c r="A28456" i="29" s="1"/>
  <c r="A28457" i="29" s="1"/>
  <c r="A28458" i="29" s="1"/>
  <c r="A28459" i="29" s="1"/>
  <c r="A28460" i="29" s="1"/>
  <c r="A28461" i="29" s="1"/>
  <c r="A28462" i="29" s="1"/>
  <c r="A28463" i="29" s="1"/>
  <c r="A28464" i="29" s="1"/>
  <c r="A28465" i="29" s="1"/>
  <c r="A28466" i="29" s="1"/>
  <c r="A28467" i="29" s="1"/>
  <c r="A28468" i="29" s="1"/>
  <c r="A28469" i="29" s="1"/>
  <c r="A28470" i="29" s="1"/>
  <c r="A28471" i="29" s="1"/>
  <c r="A28472" i="29" s="1"/>
  <c r="A28473" i="29" s="1"/>
  <c r="A28474" i="29" s="1"/>
  <c r="A28475" i="29" s="1"/>
  <c r="A28476" i="29" s="1"/>
  <c r="A28477" i="29" s="1"/>
  <c r="A28478" i="29" s="1"/>
  <c r="A28479" i="29" s="1"/>
  <c r="A28480" i="29" s="1"/>
  <c r="A28481" i="29" s="1"/>
  <c r="A28482" i="29" s="1"/>
  <c r="A28483" i="29" s="1"/>
  <c r="A28484" i="29" s="1"/>
  <c r="A28485" i="29" s="1"/>
  <c r="A28486" i="29" s="1"/>
  <c r="A28487" i="29" s="1"/>
  <c r="A28488" i="29" s="1"/>
  <c r="A28489" i="29" s="1"/>
  <c r="A28490" i="29" s="1"/>
  <c r="A28491" i="29" s="1"/>
  <c r="A28492" i="29" s="1"/>
  <c r="A28493" i="29" s="1"/>
  <c r="A28494" i="29" s="1"/>
  <c r="A28495" i="29" s="1"/>
  <c r="A28496" i="29" s="1"/>
  <c r="A28497" i="29" s="1"/>
  <c r="A28498" i="29" s="1"/>
  <c r="A28499" i="29" s="1"/>
  <c r="A28500" i="29" s="1"/>
  <c r="A28501" i="29" s="1"/>
  <c r="A28502" i="29" s="1"/>
  <c r="A28503" i="29" s="1"/>
  <c r="A28504" i="29" s="1"/>
  <c r="A28505" i="29" s="1"/>
  <c r="A28506" i="29" s="1"/>
  <c r="A28507" i="29" s="1"/>
  <c r="A28508" i="29" s="1"/>
  <c r="A28509" i="29" s="1"/>
  <c r="A28510" i="29" s="1"/>
  <c r="A28511" i="29" s="1"/>
  <c r="A28512" i="29" s="1"/>
  <c r="A28513" i="29" s="1"/>
  <c r="A28514" i="29" s="1"/>
  <c r="A28515" i="29" s="1"/>
  <c r="A28516" i="29" s="1"/>
  <c r="A28517" i="29" s="1"/>
  <c r="A28518" i="29" s="1"/>
  <c r="A28519" i="29" s="1"/>
  <c r="A28520" i="29" s="1"/>
  <c r="A28521" i="29" s="1"/>
  <c r="A28522" i="29" s="1"/>
  <c r="A28523" i="29" s="1"/>
  <c r="A28524" i="29" s="1"/>
  <c r="A28525" i="29" s="1"/>
  <c r="A28526" i="29" s="1"/>
  <c r="A28527" i="29" s="1"/>
  <c r="A28528" i="29" s="1"/>
  <c r="A28529" i="29" s="1"/>
  <c r="A28530" i="29" s="1"/>
  <c r="A28531" i="29" s="1"/>
  <c r="A28532" i="29" s="1"/>
  <c r="A28533" i="29" s="1"/>
  <c r="A28534" i="29" s="1"/>
  <c r="A28535" i="29" s="1"/>
  <c r="A28536" i="29" s="1"/>
  <c r="A28537" i="29" s="1"/>
  <c r="A28538" i="29" s="1"/>
  <c r="A28539" i="29" s="1"/>
  <c r="A28540" i="29" s="1"/>
  <c r="A28541" i="29" s="1"/>
  <c r="A28542" i="29" s="1"/>
  <c r="A28543" i="29" s="1"/>
  <c r="A28544" i="29" s="1"/>
  <c r="A28545" i="29" s="1"/>
  <c r="A28546" i="29" s="1"/>
  <c r="A28547" i="29" s="1"/>
  <c r="A28548" i="29" s="1"/>
  <c r="A28549" i="29" s="1"/>
  <c r="A28550" i="29" s="1"/>
  <c r="A28551" i="29" s="1"/>
  <c r="A28552" i="29" s="1"/>
  <c r="A28553" i="29" s="1"/>
  <c r="A28554" i="29" s="1"/>
  <c r="A28555" i="29" s="1"/>
  <c r="A28556" i="29" s="1"/>
  <c r="A28557" i="29" s="1"/>
  <c r="A28558" i="29" s="1"/>
  <c r="A28559" i="29" s="1"/>
  <c r="A28560" i="29" s="1"/>
  <c r="A28561" i="29" s="1"/>
  <c r="A28562" i="29" s="1"/>
  <c r="A28563" i="29" s="1"/>
  <c r="A28564" i="29" s="1"/>
  <c r="A28565" i="29" s="1"/>
  <c r="A28566" i="29" s="1"/>
  <c r="A28567" i="29" s="1"/>
  <c r="A28568" i="29" s="1"/>
  <c r="A28569" i="29" s="1"/>
  <c r="A28570" i="29" s="1"/>
  <c r="A28571" i="29" s="1"/>
  <c r="A28572" i="29" s="1"/>
  <c r="A28573" i="29" s="1"/>
  <c r="A28574" i="29" s="1"/>
  <c r="A28575" i="29" s="1"/>
  <c r="A28576" i="29" s="1"/>
  <c r="A28577" i="29" s="1"/>
  <c r="A28578" i="29" s="1"/>
  <c r="A28579" i="29" s="1"/>
  <c r="A28580" i="29" s="1"/>
  <c r="A28581" i="29" s="1"/>
  <c r="A28582" i="29" s="1"/>
  <c r="A28583" i="29" s="1"/>
  <c r="A28584" i="29" s="1"/>
  <c r="A28585" i="29" s="1"/>
  <c r="A28586" i="29" s="1"/>
  <c r="A28587" i="29" s="1"/>
  <c r="A28588" i="29" s="1"/>
  <c r="A28589" i="29" s="1"/>
  <c r="A28590" i="29" s="1"/>
  <c r="A28591" i="29" s="1"/>
  <c r="A28592" i="29" s="1"/>
  <c r="A28593" i="29" s="1"/>
  <c r="A28594" i="29" s="1"/>
  <c r="A28595" i="29" s="1"/>
  <c r="A28596" i="29" s="1"/>
  <c r="A28597" i="29" s="1"/>
  <c r="A28598" i="29" s="1"/>
  <c r="A28599" i="29" s="1"/>
  <c r="A28600" i="29" s="1"/>
  <c r="A28601" i="29" s="1"/>
  <c r="A28602" i="29" s="1"/>
  <c r="A28603" i="29" s="1"/>
  <c r="A28604" i="29" s="1"/>
  <c r="A28605" i="29" s="1"/>
  <c r="A28606" i="29" s="1"/>
  <c r="A28607" i="29" s="1"/>
  <c r="A28608" i="29" s="1"/>
  <c r="A28609" i="29" s="1"/>
  <c r="A28610" i="29" s="1"/>
  <c r="A28611" i="29" s="1"/>
  <c r="A28612" i="29" s="1"/>
  <c r="A28613" i="29" s="1"/>
  <c r="A28614" i="29" s="1"/>
  <c r="A28615" i="29" s="1"/>
  <c r="A28616" i="29" s="1"/>
  <c r="A28617" i="29" s="1"/>
  <c r="A28618" i="29" s="1"/>
  <c r="A28619" i="29" s="1"/>
  <c r="A28620" i="29" s="1"/>
  <c r="A28621" i="29" s="1"/>
  <c r="A28622" i="29" s="1"/>
  <c r="A28623" i="29" s="1"/>
  <c r="A28624" i="29" s="1"/>
  <c r="A28625" i="29" s="1"/>
  <c r="A28626" i="29" s="1"/>
  <c r="A28627" i="29" s="1"/>
  <c r="A28628" i="29" s="1"/>
  <c r="A28629" i="29" s="1"/>
  <c r="A28630" i="29" s="1"/>
  <c r="A28631" i="29" s="1"/>
  <c r="A28632" i="29" s="1"/>
  <c r="A28633" i="29" s="1"/>
  <c r="A28634" i="29" s="1"/>
  <c r="A28635" i="29" s="1"/>
  <c r="A28636" i="29" s="1"/>
  <c r="A28637" i="29" s="1"/>
  <c r="A28638" i="29" s="1"/>
  <c r="A28639" i="29" s="1"/>
  <c r="A28640" i="29" s="1"/>
  <c r="A28641" i="29" s="1"/>
  <c r="A28642" i="29" s="1"/>
  <c r="A28643" i="29" s="1"/>
  <c r="A28644" i="29" s="1"/>
  <c r="A28645" i="29" s="1"/>
  <c r="A28646" i="29" s="1"/>
  <c r="A28647" i="29" s="1"/>
  <c r="A28648" i="29" s="1"/>
  <c r="A28649" i="29" s="1"/>
  <c r="A28650" i="29" s="1"/>
  <c r="A28651" i="29" s="1"/>
  <c r="A28652" i="29" s="1"/>
  <c r="A28653" i="29" s="1"/>
  <c r="A28654" i="29" s="1"/>
  <c r="A28655" i="29" s="1"/>
  <c r="A28656" i="29" s="1"/>
  <c r="A28657" i="29" s="1"/>
  <c r="A28658" i="29" s="1"/>
  <c r="A28659" i="29" s="1"/>
  <c r="A28660" i="29" s="1"/>
  <c r="A28661" i="29" s="1"/>
  <c r="A28662" i="29" s="1"/>
  <c r="A28663" i="29" s="1"/>
  <c r="A28664" i="29" s="1"/>
  <c r="A28665" i="29" s="1"/>
  <c r="A28666" i="29" s="1"/>
  <c r="A28667" i="29" s="1"/>
  <c r="A28668" i="29" s="1"/>
  <c r="A28669" i="29" s="1"/>
  <c r="A28670" i="29" s="1"/>
  <c r="A28671" i="29" s="1"/>
  <c r="A28672" i="29" s="1"/>
  <c r="A28673" i="29" s="1"/>
  <c r="A28674" i="29" s="1"/>
  <c r="A28675" i="29" s="1"/>
  <c r="A28676" i="29" s="1"/>
  <c r="A28677" i="29" s="1"/>
  <c r="A28678" i="29" s="1"/>
  <c r="A28679" i="29" s="1"/>
  <c r="A28680" i="29" s="1"/>
  <c r="A28681" i="29" s="1"/>
  <c r="A28682" i="29" s="1"/>
  <c r="A28683" i="29" s="1"/>
  <c r="A28684" i="29" s="1"/>
  <c r="A28685" i="29" s="1"/>
  <c r="A28686" i="29" s="1"/>
  <c r="A28687" i="29" s="1"/>
  <c r="A28688" i="29" s="1"/>
  <c r="A28689" i="29" s="1"/>
  <c r="A28690" i="29" s="1"/>
  <c r="A28691" i="29" s="1"/>
  <c r="A28692" i="29" s="1"/>
  <c r="A28693" i="29" s="1"/>
  <c r="A28694" i="29" s="1"/>
  <c r="A28695" i="29" s="1"/>
  <c r="A28696" i="29" s="1"/>
  <c r="A28697" i="29" s="1"/>
  <c r="A28698" i="29" s="1"/>
  <c r="A28699" i="29" s="1"/>
  <c r="A28700" i="29" s="1"/>
  <c r="A28701" i="29" s="1"/>
  <c r="A28702" i="29" s="1"/>
  <c r="A28703" i="29" s="1"/>
  <c r="A28704" i="29" s="1"/>
  <c r="A28705" i="29" s="1"/>
  <c r="A28706" i="29" s="1"/>
  <c r="A28707" i="29" s="1"/>
  <c r="A28708" i="29" s="1"/>
  <c r="A28709" i="29" s="1"/>
  <c r="A28710" i="29" s="1"/>
  <c r="A28711" i="29" s="1"/>
  <c r="A28712" i="29" s="1"/>
  <c r="A28713" i="29" s="1"/>
  <c r="A28714" i="29" s="1"/>
  <c r="A28715" i="29" s="1"/>
  <c r="A28716" i="29" s="1"/>
  <c r="A28717" i="29" s="1"/>
  <c r="A28718" i="29" s="1"/>
  <c r="A28719" i="29" s="1"/>
  <c r="A28720" i="29" s="1"/>
  <c r="A28721" i="29" s="1"/>
  <c r="A28722" i="29" s="1"/>
  <c r="A28723" i="29" s="1"/>
  <c r="A28724" i="29" s="1"/>
  <c r="A28725" i="29" s="1"/>
  <c r="A28726" i="29" s="1"/>
  <c r="A28727" i="29" s="1"/>
  <c r="A28728" i="29" s="1"/>
  <c r="A28729" i="29" s="1"/>
  <c r="A28730" i="29" s="1"/>
  <c r="A28731" i="29" s="1"/>
  <c r="A28732" i="29" s="1"/>
  <c r="A28733" i="29" s="1"/>
  <c r="A28734" i="29" s="1"/>
  <c r="A28735" i="29" s="1"/>
  <c r="A28736" i="29" s="1"/>
  <c r="A28737" i="29" s="1"/>
  <c r="A28738" i="29" s="1"/>
  <c r="A28739" i="29" s="1"/>
  <c r="A28740" i="29" s="1"/>
  <c r="A28741" i="29" s="1"/>
  <c r="A28742" i="29" s="1"/>
  <c r="A28743" i="29" s="1"/>
  <c r="A28744" i="29" s="1"/>
  <c r="A28745" i="29" s="1"/>
  <c r="A28746" i="29" s="1"/>
  <c r="A28747" i="29" s="1"/>
  <c r="A28748" i="29" s="1"/>
  <c r="A28749" i="29" s="1"/>
  <c r="A28750" i="29" s="1"/>
  <c r="A28751" i="29" s="1"/>
  <c r="A28752" i="29" s="1"/>
  <c r="A28753" i="29" s="1"/>
  <c r="A28754" i="29" s="1"/>
  <c r="A28755" i="29" s="1"/>
  <c r="A28756" i="29" s="1"/>
  <c r="A28757" i="29" s="1"/>
  <c r="A28758" i="29" s="1"/>
  <c r="A28759" i="29" s="1"/>
  <c r="A28760" i="29" s="1"/>
  <c r="A28761" i="29" s="1"/>
  <c r="A28762" i="29" s="1"/>
  <c r="A28763" i="29" s="1"/>
  <c r="A28764" i="29" s="1"/>
  <c r="A28765" i="29" s="1"/>
  <c r="A28766" i="29" s="1"/>
  <c r="A28767" i="29" s="1"/>
  <c r="A28768" i="29" s="1"/>
  <c r="A28769" i="29" s="1"/>
  <c r="A28770" i="29" s="1"/>
  <c r="A28771" i="29" s="1"/>
  <c r="A28772" i="29" s="1"/>
  <c r="A28773" i="29" s="1"/>
  <c r="A28774" i="29" s="1"/>
  <c r="A28775" i="29" s="1"/>
  <c r="A28776" i="29" s="1"/>
  <c r="A28777" i="29" s="1"/>
  <c r="A28778" i="29" s="1"/>
  <c r="A28779" i="29" s="1"/>
  <c r="A28780" i="29" s="1"/>
  <c r="A28781" i="29" s="1"/>
  <c r="A28782" i="29" s="1"/>
  <c r="A28783" i="29" s="1"/>
  <c r="A28784" i="29" s="1"/>
  <c r="A28785" i="29" s="1"/>
  <c r="A28786" i="29" s="1"/>
  <c r="A28787" i="29" s="1"/>
  <c r="A28788" i="29" s="1"/>
  <c r="A28789" i="29" s="1"/>
  <c r="A28790" i="29" s="1"/>
  <c r="A28791" i="29" s="1"/>
  <c r="A28792" i="29" s="1"/>
  <c r="A28793" i="29" s="1"/>
  <c r="A28794" i="29" s="1"/>
  <c r="A28795" i="29" s="1"/>
  <c r="A28796" i="29" s="1"/>
  <c r="A28797" i="29" s="1"/>
  <c r="A28798" i="29" s="1"/>
  <c r="A28799" i="29" s="1"/>
  <c r="A28800" i="29" s="1"/>
  <c r="A28801" i="29" s="1"/>
  <c r="A28802" i="29" s="1"/>
  <c r="A28803" i="29" s="1"/>
  <c r="A28804" i="29" s="1"/>
  <c r="A28805" i="29" s="1"/>
  <c r="A28806" i="29" s="1"/>
  <c r="A28807" i="29" s="1"/>
  <c r="A28808" i="29" s="1"/>
  <c r="A28809" i="29" s="1"/>
  <c r="A28810" i="29" s="1"/>
  <c r="A28811" i="29" s="1"/>
  <c r="A28812" i="29" s="1"/>
  <c r="A28813" i="29" s="1"/>
  <c r="A28814" i="29" s="1"/>
  <c r="A28815" i="29" s="1"/>
  <c r="A28816" i="29" s="1"/>
  <c r="A28817" i="29" s="1"/>
  <c r="A28818" i="29" s="1"/>
  <c r="A28819" i="29" s="1"/>
  <c r="A28820" i="29" s="1"/>
  <c r="A28821" i="29" s="1"/>
  <c r="A28822" i="29" s="1"/>
  <c r="A28823" i="29" s="1"/>
  <c r="A28824" i="29" s="1"/>
  <c r="A28825" i="29" s="1"/>
  <c r="A28826" i="29" s="1"/>
  <c r="A28827" i="29" s="1"/>
  <c r="A28828" i="29" s="1"/>
  <c r="A28829" i="29" s="1"/>
  <c r="A28830" i="29" s="1"/>
  <c r="A28831" i="29" s="1"/>
  <c r="A28832" i="29" s="1"/>
  <c r="A28833" i="29" s="1"/>
  <c r="A28834" i="29" s="1"/>
  <c r="A28835" i="29" s="1"/>
  <c r="A28836" i="29" s="1"/>
  <c r="A28837" i="29" s="1"/>
  <c r="A28838" i="29" s="1"/>
  <c r="A28839" i="29" s="1"/>
  <c r="A28840" i="29" s="1"/>
  <c r="A28841" i="29" s="1"/>
  <c r="A28842" i="29" s="1"/>
  <c r="A28843" i="29" s="1"/>
  <c r="A28844" i="29" s="1"/>
  <c r="A28845" i="29" s="1"/>
  <c r="A28846" i="29" s="1"/>
  <c r="A28847" i="29" s="1"/>
  <c r="A28848" i="29" s="1"/>
  <c r="A28849" i="29" s="1"/>
  <c r="A28850" i="29" s="1"/>
  <c r="A28851" i="29" s="1"/>
  <c r="A28852" i="29" s="1"/>
  <c r="A28853" i="29" s="1"/>
  <c r="A28854" i="29" s="1"/>
  <c r="A28855" i="29" s="1"/>
  <c r="A28856" i="29" s="1"/>
  <c r="A28857" i="29" s="1"/>
  <c r="A28858" i="29" s="1"/>
  <c r="A28859" i="29" s="1"/>
  <c r="A28860" i="29" s="1"/>
  <c r="A28861" i="29" s="1"/>
  <c r="A28862" i="29" s="1"/>
  <c r="A28863" i="29" s="1"/>
  <c r="A28864" i="29" s="1"/>
  <c r="A28865" i="29" s="1"/>
  <c r="A28866" i="29" s="1"/>
  <c r="A28867" i="29" s="1"/>
  <c r="A28868" i="29" s="1"/>
  <c r="A28869" i="29" s="1"/>
  <c r="A28870" i="29" s="1"/>
  <c r="A28871" i="29" s="1"/>
  <c r="A28872" i="29" s="1"/>
  <c r="A28873" i="29" s="1"/>
  <c r="A28874" i="29" s="1"/>
  <c r="A28875" i="29" s="1"/>
  <c r="A28876" i="29" s="1"/>
  <c r="A28877" i="29" s="1"/>
  <c r="A28878" i="29" s="1"/>
  <c r="A28879" i="29" s="1"/>
  <c r="A28880" i="29" s="1"/>
  <c r="A28881" i="29" s="1"/>
  <c r="A28882" i="29" s="1"/>
  <c r="A28883" i="29" s="1"/>
  <c r="A28884" i="29" s="1"/>
  <c r="A28885" i="29" s="1"/>
  <c r="A28886" i="29" s="1"/>
  <c r="A28887" i="29" s="1"/>
  <c r="A28888" i="29" s="1"/>
  <c r="A28889" i="29" s="1"/>
  <c r="A28890" i="29" s="1"/>
  <c r="A28891" i="29" s="1"/>
  <c r="A28892" i="29" s="1"/>
  <c r="A28893" i="29" s="1"/>
  <c r="A28894" i="29" s="1"/>
  <c r="A28895" i="29" s="1"/>
  <c r="A28896" i="29" s="1"/>
  <c r="A28897" i="29" s="1"/>
  <c r="A28898" i="29" s="1"/>
  <c r="A28899" i="29" s="1"/>
  <c r="A28900" i="29" s="1"/>
  <c r="A28901" i="29" s="1"/>
  <c r="A28902" i="29" s="1"/>
  <c r="A28903" i="29" s="1"/>
  <c r="A28904" i="29" s="1"/>
  <c r="A28905" i="29" s="1"/>
  <c r="A28906" i="29" s="1"/>
  <c r="A28907" i="29" s="1"/>
  <c r="A28908" i="29" s="1"/>
  <c r="A28909" i="29" s="1"/>
  <c r="A28910" i="29" s="1"/>
  <c r="A28911" i="29" s="1"/>
  <c r="A28912" i="29" s="1"/>
  <c r="A28913" i="29" s="1"/>
  <c r="A28914" i="29" s="1"/>
  <c r="A28915" i="29" s="1"/>
  <c r="A28916" i="29" s="1"/>
  <c r="A28917" i="29" s="1"/>
  <c r="A28918" i="29" s="1"/>
  <c r="A28919" i="29" s="1"/>
  <c r="A28920" i="29" s="1"/>
  <c r="A28921" i="29" s="1"/>
  <c r="A28922" i="29" s="1"/>
  <c r="A28923" i="29" s="1"/>
  <c r="A28924" i="29" s="1"/>
  <c r="A28925" i="29" s="1"/>
  <c r="A28926" i="29" s="1"/>
  <c r="A28927" i="29" s="1"/>
  <c r="A28928" i="29" s="1"/>
  <c r="A28929" i="29" s="1"/>
  <c r="A28930" i="29" s="1"/>
  <c r="A28931" i="29" s="1"/>
  <c r="A28932" i="29" s="1"/>
  <c r="A28933" i="29" s="1"/>
  <c r="A28934" i="29" s="1"/>
  <c r="A28935" i="29" s="1"/>
  <c r="A28936" i="29" s="1"/>
  <c r="A28937" i="29" s="1"/>
  <c r="A28938" i="29" s="1"/>
  <c r="A28939" i="29" s="1"/>
  <c r="A28940" i="29" s="1"/>
  <c r="A28941" i="29" s="1"/>
  <c r="A28942" i="29" s="1"/>
  <c r="A28943" i="29" s="1"/>
  <c r="A28944" i="29" s="1"/>
  <c r="A28945" i="29" s="1"/>
  <c r="A28946" i="29" s="1"/>
  <c r="A28947" i="29" s="1"/>
  <c r="A28948" i="29" s="1"/>
  <c r="A28949" i="29" s="1"/>
  <c r="A28950" i="29" s="1"/>
  <c r="A28951" i="29" s="1"/>
  <c r="A28952" i="29" s="1"/>
  <c r="A28953" i="29" s="1"/>
  <c r="A28954" i="29" s="1"/>
  <c r="A28955" i="29" s="1"/>
  <c r="A28956" i="29" s="1"/>
  <c r="A28957" i="29" s="1"/>
  <c r="A28958" i="29" s="1"/>
  <c r="A28959" i="29" s="1"/>
  <c r="A28960" i="29" s="1"/>
  <c r="A28961" i="29" s="1"/>
  <c r="A28962" i="29" s="1"/>
  <c r="A28963" i="29" s="1"/>
  <c r="A28964" i="29" s="1"/>
  <c r="A28965" i="29" s="1"/>
  <c r="A28966" i="29" s="1"/>
  <c r="A28967" i="29" s="1"/>
  <c r="A28968" i="29" s="1"/>
  <c r="A28969" i="29" s="1"/>
  <c r="A28970" i="29" s="1"/>
  <c r="A28971" i="29" s="1"/>
  <c r="A28972" i="29" s="1"/>
  <c r="A28973" i="29" s="1"/>
  <c r="A28974" i="29" s="1"/>
  <c r="A28975" i="29" s="1"/>
  <c r="A28976" i="29" s="1"/>
  <c r="A28977" i="29" s="1"/>
  <c r="A28978" i="29" s="1"/>
  <c r="A28979" i="29" s="1"/>
  <c r="A28980" i="29" s="1"/>
  <c r="A28981" i="29" s="1"/>
  <c r="A28982" i="29" s="1"/>
  <c r="A28983" i="29" s="1"/>
  <c r="A28984" i="29" s="1"/>
  <c r="A28985" i="29" s="1"/>
  <c r="A28986" i="29" s="1"/>
  <c r="A28987" i="29" s="1"/>
  <c r="A28988" i="29" s="1"/>
  <c r="A28989" i="29" s="1"/>
  <c r="A28990" i="29" s="1"/>
  <c r="A28991" i="29" s="1"/>
  <c r="A28992" i="29" s="1"/>
  <c r="A28993" i="29" s="1"/>
  <c r="A28994" i="29" s="1"/>
  <c r="A28995" i="29" s="1"/>
  <c r="A28996" i="29" s="1"/>
  <c r="A28997" i="29" s="1"/>
  <c r="A28998" i="29" s="1"/>
  <c r="A28999" i="29" s="1"/>
  <c r="A29000" i="29" s="1"/>
  <c r="A29001" i="29" s="1"/>
  <c r="A29002" i="29" s="1"/>
  <c r="A29003" i="29" s="1"/>
  <c r="A29004" i="29" s="1"/>
  <c r="A29005" i="29" s="1"/>
  <c r="A29006" i="29" s="1"/>
  <c r="A29007" i="29" s="1"/>
  <c r="A29008" i="29" s="1"/>
  <c r="A29009" i="29" s="1"/>
  <c r="A29010" i="29" s="1"/>
  <c r="A29011" i="29" s="1"/>
  <c r="A29012" i="29" s="1"/>
  <c r="A29013" i="29" s="1"/>
  <c r="A29014" i="29" s="1"/>
  <c r="A29015" i="29" s="1"/>
  <c r="A29016" i="29" s="1"/>
  <c r="A29017" i="29" s="1"/>
  <c r="A29018" i="29" s="1"/>
  <c r="A29019" i="29" s="1"/>
  <c r="A29020" i="29" s="1"/>
  <c r="A29021" i="29" s="1"/>
  <c r="A29022" i="29" s="1"/>
  <c r="A29023" i="29" s="1"/>
  <c r="A29024" i="29" s="1"/>
  <c r="A29025" i="29" s="1"/>
  <c r="A29026" i="29" s="1"/>
  <c r="A29027" i="29" s="1"/>
  <c r="A29028" i="29" s="1"/>
  <c r="A29029" i="29" s="1"/>
  <c r="A29030" i="29" s="1"/>
  <c r="A29031" i="29" s="1"/>
  <c r="A29032" i="29" s="1"/>
  <c r="A29033" i="29" s="1"/>
  <c r="A29034" i="29" s="1"/>
  <c r="A29035" i="29" s="1"/>
  <c r="A29036" i="29" s="1"/>
  <c r="A29037" i="29" s="1"/>
  <c r="A29038" i="29" s="1"/>
  <c r="A29039" i="29" s="1"/>
  <c r="A29040" i="29" s="1"/>
  <c r="A29041" i="29" s="1"/>
  <c r="A29042" i="29" s="1"/>
  <c r="A29043" i="29" s="1"/>
  <c r="A29044" i="29" s="1"/>
  <c r="A29045" i="29" s="1"/>
  <c r="A29046" i="29" s="1"/>
  <c r="A29047" i="29" s="1"/>
  <c r="A29048" i="29" s="1"/>
  <c r="A29049" i="29" s="1"/>
  <c r="A29050" i="29" s="1"/>
  <c r="A29051" i="29" s="1"/>
  <c r="A29052" i="29" s="1"/>
  <c r="A29053" i="29" s="1"/>
  <c r="A29054" i="29" s="1"/>
  <c r="A29055" i="29" s="1"/>
  <c r="A29056" i="29" s="1"/>
  <c r="A29057" i="29" s="1"/>
  <c r="A29058" i="29" s="1"/>
  <c r="A29059" i="29" s="1"/>
  <c r="A29060" i="29" s="1"/>
  <c r="A29061" i="29" s="1"/>
  <c r="A29062" i="29" s="1"/>
  <c r="A29063" i="29" s="1"/>
  <c r="A29064" i="29" s="1"/>
  <c r="A29065" i="29" s="1"/>
  <c r="A29066" i="29" s="1"/>
  <c r="A29067" i="29" s="1"/>
  <c r="A29068" i="29" s="1"/>
  <c r="A29069" i="29" s="1"/>
  <c r="A29070" i="29" s="1"/>
  <c r="A29071" i="29" s="1"/>
  <c r="A29072" i="29" s="1"/>
  <c r="A29073" i="29" s="1"/>
  <c r="A29074" i="29" s="1"/>
  <c r="A29075" i="29" s="1"/>
  <c r="A29076" i="29" s="1"/>
  <c r="A29077" i="29" s="1"/>
  <c r="A29078" i="29" s="1"/>
  <c r="A29079" i="29" s="1"/>
  <c r="A29080" i="29" s="1"/>
  <c r="A29081" i="29" s="1"/>
  <c r="A29082" i="29" s="1"/>
  <c r="A29083" i="29" s="1"/>
  <c r="A29084" i="29" s="1"/>
  <c r="A29085" i="29" s="1"/>
  <c r="A29086" i="29" s="1"/>
  <c r="A29087" i="29" s="1"/>
  <c r="A29088" i="29" s="1"/>
  <c r="A29089" i="29" s="1"/>
  <c r="A29090" i="29" s="1"/>
  <c r="A29091" i="29" s="1"/>
  <c r="A29092" i="29" s="1"/>
  <c r="A29093" i="29" s="1"/>
  <c r="A29094" i="29" s="1"/>
  <c r="A29095" i="29" s="1"/>
  <c r="A29096" i="29" s="1"/>
  <c r="A29097" i="29" s="1"/>
  <c r="A29098" i="29" s="1"/>
  <c r="A29099" i="29" s="1"/>
  <c r="A29100" i="29" s="1"/>
  <c r="A29101" i="29" s="1"/>
  <c r="A29102" i="29" s="1"/>
  <c r="A29103" i="29" s="1"/>
  <c r="A29104" i="29" s="1"/>
  <c r="A29105" i="29" s="1"/>
  <c r="A29106" i="29" s="1"/>
  <c r="A29107" i="29" s="1"/>
  <c r="A29108" i="29" s="1"/>
  <c r="A29109" i="29" s="1"/>
  <c r="A29110" i="29" s="1"/>
  <c r="A29111" i="29" s="1"/>
  <c r="A29112" i="29" s="1"/>
  <c r="A29113" i="29" s="1"/>
  <c r="A29114" i="29" s="1"/>
  <c r="A29115" i="29" s="1"/>
  <c r="A29116" i="29" s="1"/>
  <c r="A29117" i="29" s="1"/>
  <c r="A29118" i="29" s="1"/>
  <c r="A29119" i="29" s="1"/>
  <c r="A29120" i="29" s="1"/>
  <c r="A29121" i="29" s="1"/>
  <c r="A29122" i="29" s="1"/>
  <c r="A29123" i="29" s="1"/>
  <c r="A29124" i="29" s="1"/>
  <c r="A29125" i="29" s="1"/>
  <c r="A29126" i="29" s="1"/>
  <c r="A29127" i="29" s="1"/>
  <c r="A29128" i="29" s="1"/>
  <c r="A29129" i="29" s="1"/>
  <c r="A29130" i="29" s="1"/>
  <c r="A29131" i="29" s="1"/>
  <c r="A29132" i="29" s="1"/>
  <c r="A29133" i="29" s="1"/>
  <c r="A29134" i="29" s="1"/>
  <c r="A29135" i="29" s="1"/>
  <c r="A29136" i="29" s="1"/>
  <c r="A29137" i="29" s="1"/>
  <c r="A29138" i="29" s="1"/>
  <c r="A29139" i="29" s="1"/>
  <c r="A29140" i="29" s="1"/>
  <c r="A29141" i="29" s="1"/>
  <c r="A29142" i="29" s="1"/>
  <c r="A29143" i="29" s="1"/>
  <c r="A29144" i="29" s="1"/>
  <c r="A29145" i="29" s="1"/>
  <c r="A29146" i="29" s="1"/>
  <c r="A29147" i="29" s="1"/>
  <c r="A29148" i="29" s="1"/>
  <c r="A29149" i="29" s="1"/>
  <c r="A29150" i="29" s="1"/>
  <c r="A29151" i="29" s="1"/>
  <c r="A29152" i="29" s="1"/>
  <c r="A29153" i="29" s="1"/>
  <c r="A29154" i="29" s="1"/>
  <c r="A29155" i="29" s="1"/>
  <c r="A29156" i="29" s="1"/>
  <c r="A29157" i="29" s="1"/>
  <c r="A29158" i="29" s="1"/>
  <c r="A29159" i="29" s="1"/>
  <c r="A29160" i="29" s="1"/>
  <c r="A29161" i="29" s="1"/>
  <c r="A29162" i="29" s="1"/>
  <c r="A29163" i="29" s="1"/>
  <c r="A29164" i="29" s="1"/>
  <c r="A29165" i="29" s="1"/>
  <c r="A29166" i="29" s="1"/>
  <c r="A29167" i="29" s="1"/>
  <c r="A29168" i="29" s="1"/>
  <c r="A29169" i="29" s="1"/>
  <c r="A29170" i="29" s="1"/>
  <c r="A29171" i="29" s="1"/>
  <c r="A29172" i="29" s="1"/>
  <c r="A29173" i="29" s="1"/>
  <c r="A29174" i="29" s="1"/>
  <c r="A29175" i="29" s="1"/>
  <c r="A29176" i="29" s="1"/>
  <c r="A29177" i="29" s="1"/>
  <c r="A29178" i="29" s="1"/>
  <c r="A29179" i="29" s="1"/>
  <c r="A29180" i="29" s="1"/>
  <c r="A29181" i="29" s="1"/>
  <c r="A29182" i="29" s="1"/>
  <c r="A29183" i="29" s="1"/>
  <c r="A29184" i="29" s="1"/>
  <c r="A29185" i="29" s="1"/>
  <c r="A29186" i="29" s="1"/>
  <c r="A29187" i="29" s="1"/>
  <c r="A29188" i="29" s="1"/>
  <c r="A29189" i="29" s="1"/>
  <c r="A29190" i="29" s="1"/>
  <c r="A29191" i="29" s="1"/>
  <c r="A29192" i="29" s="1"/>
  <c r="A29193" i="29" s="1"/>
  <c r="A29194" i="29" s="1"/>
  <c r="A29195" i="29" s="1"/>
  <c r="A29196" i="29" s="1"/>
  <c r="A29197" i="29" s="1"/>
  <c r="A29198" i="29" s="1"/>
  <c r="A29199" i="29" s="1"/>
  <c r="A29200" i="29" s="1"/>
  <c r="A29201" i="29" s="1"/>
  <c r="A29202" i="29" s="1"/>
  <c r="A29203" i="29" s="1"/>
  <c r="A29204" i="29" s="1"/>
  <c r="A29205" i="29" s="1"/>
  <c r="A29206" i="29" s="1"/>
  <c r="A29207" i="29" s="1"/>
  <c r="A29208" i="29" s="1"/>
  <c r="A29209" i="29" s="1"/>
  <c r="A29210" i="29" s="1"/>
  <c r="A29211" i="29" s="1"/>
  <c r="A29212" i="29" s="1"/>
  <c r="A29213" i="29" s="1"/>
  <c r="A29214" i="29" s="1"/>
  <c r="A29215" i="29" s="1"/>
  <c r="A29216" i="29" s="1"/>
  <c r="A29217" i="29" s="1"/>
  <c r="A29218" i="29" s="1"/>
  <c r="A29219" i="29" s="1"/>
  <c r="A29220" i="29" s="1"/>
  <c r="A29221" i="29" s="1"/>
  <c r="A29222" i="29" s="1"/>
  <c r="A29223" i="29" s="1"/>
  <c r="A29224" i="29" s="1"/>
  <c r="A29225" i="29" s="1"/>
  <c r="A29226" i="29" s="1"/>
  <c r="A29227" i="29" s="1"/>
  <c r="A29228" i="29" s="1"/>
  <c r="A29229" i="29" s="1"/>
  <c r="A29230" i="29" s="1"/>
  <c r="A29231" i="29" s="1"/>
  <c r="A29232" i="29" s="1"/>
  <c r="A29233" i="29" s="1"/>
  <c r="A29234" i="29" s="1"/>
  <c r="A29235" i="29" s="1"/>
  <c r="A29236" i="29" s="1"/>
  <c r="A29237" i="29" s="1"/>
  <c r="A29238" i="29" s="1"/>
  <c r="A29239" i="29" s="1"/>
  <c r="A29240" i="29" s="1"/>
  <c r="A29241" i="29" s="1"/>
  <c r="A29242" i="29" s="1"/>
  <c r="A29243" i="29" s="1"/>
  <c r="A29244" i="29" s="1"/>
  <c r="A29245" i="29" s="1"/>
  <c r="A29246" i="29" s="1"/>
  <c r="A29247" i="29" s="1"/>
  <c r="A29248" i="29" s="1"/>
  <c r="A29249" i="29" s="1"/>
  <c r="A29250" i="29" s="1"/>
  <c r="A29251" i="29" s="1"/>
  <c r="A29252" i="29" s="1"/>
  <c r="A29253" i="29" s="1"/>
  <c r="A29254" i="29" s="1"/>
  <c r="A29255" i="29" s="1"/>
  <c r="A29256" i="29" s="1"/>
  <c r="A29257" i="29" s="1"/>
  <c r="A29258" i="29" s="1"/>
  <c r="A29259" i="29" s="1"/>
  <c r="A29260" i="29" s="1"/>
  <c r="A29261" i="29" s="1"/>
  <c r="A29262" i="29" s="1"/>
  <c r="A29263" i="29" s="1"/>
  <c r="A29264" i="29" s="1"/>
  <c r="A29265" i="29" s="1"/>
  <c r="A29266" i="29" s="1"/>
  <c r="A29267" i="29" s="1"/>
  <c r="A29268" i="29" s="1"/>
  <c r="A29269" i="29" s="1"/>
  <c r="A29270" i="29" s="1"/>
  <c r="A29271" i="29" s="1"/>
  <c r="A29272" i="29" s="1"/>
  <c r="A29273" i="29" s="1"/>
  <c r="A29274" i="29" s="1"/>
  <c r="A29275" i="29" s="1"/>
  <c r="A29276" i="29" s="1"/>
  <c r="A29277" i="29" s="1"/>
  <c r="A29278" i="29" s="1"/>
  <c r="A29279" i="29" s="1"/>
  <c r="A29280" i="29" s="1"/>
  <c r="A29281" i="29" s="1"/>
  <c r="A29282" i="29" s="1"/>
  <c r="A29283" i="29" s="1"/>
  <c r="A29284" i="29" s="1"/>
  <c r="A29285" i="29" s="1"/>
  <c r="A29286" i="29" s="1"/>
  <c r="A29287" i="29" s="1"/>
  <c r="A29288" i="29" s="1"/>
  <c r="A29289" i="29" s="1"/>
  <c r="A29290" i="29" s="1"/>
  <c r="A29291" i="29" s="1"/>
  <c r="A29292" i="29" s="1"/>
  <c r="A29293" i="29" s="1"/>
  <c r="A29294" i="29" s="1"/>
  <c r="A29295" i="29" s="1"/>
  <c r="A29296" i="29" s="1"/>
  <c r="A29297" i="29" s="1"/>
  <c r="A29298" i="29" s="1"/>
  <c r="A29299" i="29" s="1"/>
  <c r="A29300" i="29" s="1"/>
  <c r="A29301" i="29" s="1"/>
  <c r="A29302" i="29" s="1"/>
  <c r="A29303" i="29" s="1"/>
  <c r="A29304" i="29" s="1"/>
  <c r="A29305" i="29" s="1"/>
  <c r="A29306" i="29" s="1"/>
  <c r="A29307" i="29" s="1"/>
  <c r="A29308" i="29" s="1"/>
  <c r="A29309" i="29" s="1"/>
  <c r="A29310" i="29" s="1"/>
  <c r="A29311" i="29" s="1"/>
  <c r="A29312" i="29" s="1"/>
  <c r="A29313" i="29" s="1"/>
  <c r="A29314" i="29" s="1"/>
  <c r="A29315" i="29" s="1"/>
  <c r="A29316" i="29" s="1"/>
  <c r="A29317" i="29" s="1"/>
  <c r="A29318" i="29" s="1"/>
  <c r="A29319" i="29" s="1"/>
  <c r="A29320" i="29" s="1"/>
  <c r="A29321" i="29" s="1"/>
  <c r="A29322" i="29" s="1"/>
  <c r="A29323" i="29" s="1"/>
  <c r="A29324" i="29" s="1"/>
  <c r="A29325" i="29" s="1"/>
  <c r="A29326" i="29" s="1"/>
  <c r="A29327" i="29" s="1"/>
  <c r="A29328" i="29" s="1"/>
  <c r="A29329" i="29" s="1"/>
  <c r="A29330" i="29" s="1"/>
  <c r="A29331" i="29" s="1"/>
  <c r="A29332" i="29" s="1"/>
  <c r="A29333" i="29" s="1"/>
  <c r="A29334" i="29" s="1"/>
  <c r="A29335" i="29" s="1"/>
  <c r="A29336" i="29" s="1"/>
  <c r="A29337" i="29" s="1"/>
  <c r="A29338" i="29" s="1"/>
  <c r="A29339" i="29" s="1"/>
  <c r="A29340" i="29" s="1"/>
  <c r="A29341" i="29" s="1"/>
  <c r="A29342" i="29" s="1"/>
  <c r="A29343" i="29" s="1"/>
  <c r="A29344" i="29" s="1"/>
  <c r="A29345" i="29" s="1"/>
  <c r="A29346" i="29" s="1"/>
  <c r="A29347" i="29" s="1"/>
  <c r="A29348" i="29" s="1"/>
  <c r="A29349" i="29" s="1"/>
  <c r="A29350" i="29" s="1"/>
  <c r="A29351" i="29" s="1"/>
  <c r="A29352" i="29" s="1"/>
  <c r="A29353" i="29" s="1"/>
  <c r="A29354" i="29" s="1"/>
  <c r="A29355" i="29" s="1"/>
  <c r="A29356" i="29" s="1"/>
  <c r="A29357" i="29" s="1"/>
  <c r="A29358" i="29" s="1"/>
  <c r="A29359" i="29" s="1"/>
  <c r="A29360" i="29" s="1"/>
  <c r="A29361" i="29" s="1"/>
  <c r="A29362" i="29" s="1"/>
  <c r="A29363" i="29" s="1"/>
  <c r="A29364" i="29" s="1"/>
  <c r="A29365" i="29" s="1"/>
  <c r="A29366" i="29" s="1"/>
  <c r="A29367" i="29" s="1"/>
  <c r="A29368" i="29" s="1"/>
  <c r="A29369" i="29" s="1"/>
  <c r="A29370" i="29" s="1"/>
  <c r="A29371" i="29" s="1"/>
  <c r="A29372" i="29" s="1"/>
  <c r="A29373" i="29" s="1"/>
  <c r="A29374" i="29" s="1"/>
  <c r="A29375" i="29" s="1"/>
  <c r="A29376" i="29" s="1"/>
  <c r="A29377" i="29" s="1"/>
  <c r="A29378" i="29" s="1"/>
  <c r="A29379" i="29" s="1"/>
  <c r="A29380" i="29" s="1"/>
  <c r="A29381" i="29" s="1"/>
  <c r="A29382" i="29" s="1"/>
  <c r="A29383" i="29" s="1"/>
  <c r="A29384" i="29" s="1"/>
  <c r="A29385" i="29" s="1"/>
  <c r="A29386" i="29" s="1"/>
  <c r="A29387" i="29" s="1"/>
  <c r="A29388" i="29" s="1"/>
  <c r="A29389" i="29" s="1"/>
  <c r="A29390" i="29" s="1"/>
  <c r="A29391" i="29" s="1"/>
  <c r="A29392" i="29" s="1"/>
  <c r="A29393" i="29" s="1"/>
  <c r="A29394" i="29" s="1"/>
  <c r="A29395" i="29" s="1"/>
  <c r="A29396" i="29" s="1"/>
  <c r="A29397" i="29" s="1"/>
  <c r="A29398" i="29" s="1"/>
  <c r="A29399" i="29" s="1"/>
  <c r="A29400" i="29" s="1"/>
  <c r="A29401" i="29" s="1"/>
  <c r="A29402" i="29" s="1"/>
  <c r="A29403" i="29" s="1"/>
  <c r="A29404" i="29" s="1"/>
  <c r="A29405" i="29" s="1"/>
  <c r="A29406" i="29" s="1"/>
  <c r="A29407" i="29" s="1"/>
  <c r="A29408" i="29" s="1"/>
  <c r="A29409" i="29" s="1"/>
  <c r="A29410" i="29" s="1"/>
  <c r="A29411" i="29" s="1"/>
  <c r="A29412" i="29" s="1"/>
  <c r="A29413" i="29" s="1"/>
  <c r="A29414" i="29" s="1"/>
  <c r="A29415" i="29" s="1"/>
  <c r="A29416" i="29" s="1"/>
  <c r="A29417" i="29" s="1"/>
  <c r="A29418" i="29" s="1"/>
  <c r="A29419" i="29" s="1"/>
  <c r="A29420" i="29" s="1"/>
  <c r="A29421" i="29" s="1"/>
  <c r="A29422" i="29" s="1"/>
  <c r="A29423" i="29" s="1"/>
  <c r="A29424" i="29" s="1"/>
  <c r="A29425" i="29" s="1"/>
  <c r="A29426" i="29" s="1"/>
  <c r="A29427" i="29" s="1"/>
  <c r="A29428" i="29" s="1"/>
  <c r="A29429" i="29" s="1"/>
  <c r="A29430" i="29" s="1"/>
  <c r="A29431" i="29" s="1"/>
  <c r="A29432" i="29" s="1"/>
  <c r="A29433" i="29" s="1"/>
  <c r="A29434" i="29" s="1"/>
  <c r="A29435" i="29" s="1"/>
  <c r="A29436" i="29" s="1"/>
  <c r="A29437" i="29" s="1"/>
  <c r="A29438" i="29" s="1"/>
  <c r="A29439" i="29" s="1"/>
  <c r="A29440" i="29" s="1"/>
  <c r="A29441" i="29" s="1"/>
  <c r="A29442" i="29" s="1"/>
  <c r="A29443" i="29" s="1"/>
  <c r="A29444" i="29" s="1"/>
  <c r="A29445" i="29" s="1"/>
  <c r="A29446" i="29" s="1"/>
  <c r="A29447" i="29" s="1"/>
  <c r="A29448" i="29" s="1"/>
  <c r="A29449" i="29" s="1"/>
  <c r="A29450" i="29" s="1"/>
  <c r="A29451" i="29" s="1"/>
  <c r="A29452" i="29" s="1"/>
  <c r="A29453" i="29" s="1"/>
  <c r="A29454" i="29" s="1"/>
  <c r="A29455" i="29" s="1"/>
  <c r="A29456" i="29" s="1"/>
  <c r="A29457" i="29" s="1"/>
  <c r="A29458" i="29" s="1"/>
  <c r="A29459" i="29" s="1"/>
  <c r="A29460" i="29" s="1"/>
  <c r="A29461" i="29" s="1"/>
  <c r="A29462" i="29" s="1"/>
  <c r="A29463" i="29" s="1"/>
  <c r="A29464" i="29" s="1"/>
  <c r="A29465" i="29" s="1"/>
  <c r="A29466" i="29" s="1"/>
  <c r="A29467" i="29" s="1"/>
  <c r="A29468" i="29" s="1"/>
  <c r="A29469" i="29" s="1"/>
  <c r="A29470" i="29" s="1"/>
  <c r="A29471" i="29" s="1"/>
  <c r="A29472" i="29" s="1"/>
  <c r="A29473" i="29" s="1"/>
  <c r="A29474" i="29" s="1"/>
  <c r="A29475" i="29" s="1"/>
  <c r="A29476" i="29" s="1"/>
  <c r="A29477" i="29" s="1"/>
  <c r="A29478" i="29" s="1"/>
  <c r="A29479" i="29" s="1"/>
  <c r="A29480" i="29" s="1"/>
  <c r="A29481" i="29" s="1"/>
  <c r="A29482" i="29" s="1"/>
  <c r="A29483" i="29" s="1"/>
  <c r="A29484" i="29" s="1"/>
  <c r="A29485" i="29" s="1"/>
  <c r="A29486" i="29" s="1"/>
  <c r="A29487" i="29" s="1"/>
  <c r="A29488" i="29" s="1"/>
  <c r="A29489" i="29" s="1"/>
  <c r="A29490" i="29" s="1"/>
  <c r="A29491" i="29" s="1"/>
  <c r="A29492" i="29" s="1"/>
  <c r="A29493" i="29" s="1"/>
  <c r="A29494" i="29" s="1"/>
  <c r="A29495" i="29" s="1"/>
  <c r="A29496" i="29" s="1"/>
  <c r="A29497" i="29" s="1"/>
  <c r="A29498" i="29" s="1"/>
  <c r="A29499" i="29" s="1"/>
  <c r="A29500" i="29" s="1"/>
  <c r="A29501" i="29" s="1"/>
  <c r="A29502" i="29" s="1"/>
  <c r="A29503" i="29" s="1"/>
  <c r="A29504" i="29" s="1"/>
  <c r="A29505" i="29" s="1"/>
  <c r="A29506" i="29" s="1"/>
  <c r="A29507" i="29" s="1"/>
  <c r="A29508" i="29" s="1"/>
  <c r="A29509" i="29" s="1"/>
  <c r="A29510" i="29" s="1"/>
  <c r="A29511" i="29" s="1"/>
  <c r="A29512" i="29" s="1"/>
  <c r="A29513" i="29" s="1"/>
  <c r="A29514" i="29" s="1"/>
  <c r="A29515" i="29" s="1"/>
  <c r="A29516" i="29" s="1"/>
  <c r="A29517" i="29" s="1"/>
  <c r="A29518" i="29" s="1"/>
  <c r="A29519" i="29" s="1"/>
  <c r="A29520" i="29" s="1"/>
  <c r="A29521" i="29" s="1"/>
  <c r="A29522" i="29" s="1"/>
  <c r="A29523" i="29" s="1"/>
  <c r="A29524" i="29" s="1"/>
  <c r="A29525" i="29" s="1"/>
  <c r="A29526" i="29" s="1"/>
  <c r="A29527" i="29" s="1"/>
  <c r="A29528" i="29" s="1"/>
  <c r="A29529" i="29" s="1"/>
  <c r="A29530" i="29" s="1"/>
  <c r="A29531" i="29" s="1"/>
  <c r="A29532" i="29" s="1"/>
  <c r="A29533" i="29" s="1"/>
  <c r="A29534" i="29" s="1"/>
  <c r="A29535" i="29" s="1"/>
  <c r="A29536" i="29" s="1"/>
  <c r="A29537" i="29" s="1"/>
  <c r="A29538" i="29" s="1"/>
  <c r="A29539" i="29" s="1"/>
  <c r="A29540" i="29" s="1"/>
  <c r="A29541" i="29" s="1"/>
  <c r="A29542" i="29" s="1"/>
  <c r="A29543" i="29" s="1"/>
  <c r="A29544" i="29" s="1"/>
  <c r="A29545" i="29" s="1"/>
  <c r="A29546" i="29" s="1"/>
  <c r="A29547" i="29" s="1"/>
  <c r="A29548" i="29" s="1"/>
  <c r="A29549" i="29" s="1"/>
  <c r="A29550" i="29" s="1"/>
  <c r="A29551" i="29" s="1"/>
  <c r="A29552" i="29" s="1"/>
  <c r="A29553" i="29" s="1"/>
  <c r="A29554" i="29" s="1"/>
  <c r="A29555" i="29" s="1"/>
  <c r="A29556" i="29" s="1"/>
  <c r="A29557" i="29" s="1"/>
  <c r="A29558" i="29" s="1"/>
  <c r="A29559" i="29" s="1"/>
  <c r="A29560" i="29" s="1"/>
  <c r="A29561" i="29" s="1"/>
  <c r="A29562" i="29" s="1"/>
  <c r="A29563" i="29" s="1"/>
  <c r="A29564" i="29" s="1"/>
  <c r="A29565" i="29" s="1"/>
  <c r="A29566" i="29" s="1"/>
  <c r="A29567" i="29" s="1"/>
  <c r="A29568" i="29" s="1"/>
  <c r="A29569" i="29" s="1"/>
  <c r="A29570" i="29" s="1"/>
  <c r="A29571" i="29" s="1"/>
  <c r="A29572" i="29" s="1"/>
  <c r="A29573" i="29" s="1"/>
  <c r="A29574" i="29" s="1"/>
  <c r="A29575" i="29" s="1"/>
  <c r="A29576" i="29" s="1"/>
  <c r="A29577" i="29" s="1"/>
  <c r="A29578" i="29" s="1"/>
  <c r="A29579" i="29" s="1"/>
  <c r="A29580" i="29" s="1"/>
  <c r="A29581" i="29" s="1"/>
  <c r="A29582" i="29" s="1"/>
  <c r="A29583" i="29" s="1"/>
  <c r="A29584" i="29" s="1"/>
  <c r="A29585" i="29" s="1"/>
  <c r="A29586" i="29" s="1"/>
  <c r="A29587" i="29" s="1"/>
  <c r="A29588" i="29" s="1"/>
  <c r="A29589" i="29" s="1"/>
  <c r="A29590" i="29" s="1"/>
  <c r="A29591" i="29" s="1"/>
  <c r="A29592" i="29" s="1"/>
  <c r="A29593" i="29" s="1"/>
  <c r="A29594" i="29" s="1"/>
  <c r="A29595" i="29" s="1"/>
  <c r="A29596" i="29" s="1"/>
  <c r="A29597" i="29" s="1"/>
  <c r="A29598" i="29" s="1"/>
  <c r="A29599" i="29" s="1"/>
  <c r="A29600" i="29" s="1"/>
  <c r="A29601" i="29" s="1"/>
  <c r="A29602" i="29" s="1"/>
  <c r="A29603" i="29" s="1"/>
  <c r="A29604" i="29" s="1"/>
  <c r="A29605" i="29" s="1"/>
  <c r="A29606" i="29" s="1"/>
  <c r="A29607" i="29" s="1"/>
  <c r="A29608" i="29" s="1"/>
  <c r="A29609" i="29" s="1"/>
  <c r="A29610" i="29" s="1"/>
  <c r="A29611" i="29" s="1"/>
  <c r="A29612" i="29" s="1"/>
  <c r="A29613" i="29" s="1"/>
  <c r="A29614" i="29" s="1"/>
  <c r="A29615" i="29" s="1"/>
  <c r="A29616" i="29" s="1"/>
  <c r="A29617" i="29" s="1"/>
  <c r="A29618" i="29" s="1"/>
  <c r="A29619" i="29" s="1"/>
  <c r="A29620" i="29" s="1"/>
  <c r="A29621" i="29" s="1"/>
  <c r="A29622" i="29" s="1"/>
  <c r="A29623" i="29" s="1"/>
  <c r="A29624" i="29" s="1"/>
  <c r="A29625" i="29" s="1"/>
  <c r="A29626" i="29" s="1"/>
  <c r="A29627" i="29" s="1"/>
  <c r="A29628" i="29" s="1"/>
  <c r="A29629" i="29" s="1"/>
  <c r="A29630" i="29" s="1"/>
  <c r="A29631" i="29" s="1"/>
  <c r="A29632" i="29" s="1"/>
  <c r="A29633" i="29" s="1"/>
  <c r="A29634" i="29" s="1"/>
  <c r="A29635" i="29" s="1"/>
  <c r="A29636" i="29" s="1"/>
  <c r="A29637" i="29" s="1"/>
  <c r="A29638" i="29" s="1"/>
  <c r="A29639" i="29" s="1"/>
  <c r="A29640" i="29" s="1"/>
  <c r="A29641" i="29" s="1"/>
  <c r="A29642" i="29" s="1"/>
  <c r="A29643" i="29" s="1"/>
  <c r="A29644" i="29" s="1"/>
  <c r="A29645" i="29" s="1"/>
  <c r="A29646" i="29" s="1"/>
  <c r="A29647" i="29" s="1"/>
  <c r="A29648" i="29" s="1"/>
  <c r="A29649" i="29" s="1"/>
  <c r="A29650" i="29" s="1"/>
  <c r="A29651" i="29" s="1"/>
  <c r="A29652" i="29" s="1"/>
  <c r="A29653" i="29" s="1"/>
  <c r="A29654" i="29" s="1"/>
  <c r="A29655" i="29" s="1"/>
  <c r="A29656" i="29" s="1"/>
  <c r="A29657" i="29" s="1"/>
  <c r="A29658" i="29" s="1"/>
  <c r="A29659" i="29" s="1"/>
  <c r="A29660" i="29" s="1"/>
  <c r="A29661" i="29" s="1"/>
  <c r="A29662" i="29" s="1"/>
  <c r="A29663" i="29" s="1"/>
  <c r="A29664" i="29" s="1"/>
  <c r="A29665" i="29" s="1"/>
  <c r="A29666" i="29" s="1"/>
  <c r="A29667" i="29" s="1"/>
  <c r="A29668" i="29" s="1"/>
  <c r="A29669" i="29" s="1"/>
  <c r="A29670" i="29" s="1"/>
  <c r="A29671" i="29" s="1"/>
  <c r="A29672" i="29" s="1"/>
  <c r="A29673" i="29" s="1"/>
  <c r="A29674" i="29" s="1"/>
  <c r="A29675" i="29" s="1"/>
  <c r="A29676" i="29" s="1"/>
  <c r="A29677" i="29" s="1"/>
  <c r="A29678" i="29" s="1"/>
  <c r="A29679" i="29" s="1"/>
  <c r="A29680" i="29" s="1"/>
  <c r="A29681" i="29" s="1"/>
  <c r="A29682" i="29" s="1"/>
  <c r="A29683" i="29" s="1"/>
  <c r="A29684" i="29" s="1"/>
  <c r="A29685" i="29" s="1"/>
  <c r="A29686" i="29" s="1"/>
  <c r="A29687" i="29" s="1"/>
  <c r="A29688" i="29" s="1"/>
  <c r="A29689" i="29" s="1"/>
  <c r="A29690" i="29" s="1"/>
  <c r="A29691" i="29" s="1"/>
  <c r="A29692" i="29" s="1"/>
  <c r="A29693" i="29" s="1"/>
  <c r="A29694" i="29" s="1"/>
  <c r="A29695" i="29" s="1"/>
  <c r="A29696" i="29" s="1"/>
  <c r="A29697" i="29" s="1"/>
  <c r="A29698" i="29" s="1"/>
  <c r="A29699" i="29" s="1"/>
  <c r="A29700" i="29" s="1"/>
  <c r="A29701" i="29" s="1"/>
  <c r="A29702" i="29" s="1"/>
  <c r="A29703" i="29" s="1"/>
  <c r="A29704" i="29" s="1"/>
  <c r="A29705" i="29" s="1"/>
  <c r="A29706" i="29" s="1"/>
  <c r="A29707" i="29" s="1"/>
  <c r="A29708" i="29" s="1"/>
  <c r="A29709" i="29" s="1"/>
  <c r="A29710" i="29" s="1"/>
  <c r="A29711" i="29" s="1"/>
  <c r="A29712" i="29" s="1"/>
  <c r="A29713" i="29" s="1"/>
  <c r="A29714" i="29" s="1"/>
  <c r="A29715" i="29" s="1"/>
  <c r="A29716" i="29" s="1"/>
  <c r="A29717" i="29" s="1"/>
  <c r="A29718" i="29" s="1"/>
  <c r="A29719" i="29" s="1"/>
  <c r="A29720" i="29" s="1"/>
  <c r="A29721" i="29" s="1"/>
  <c r="A29722" i="29" s="1"/>
  <c r="A29723" i="29" s="1"/>
  <c r="A29724" i="29" s="1"/>
  <c r="A29725" i="29" s="1"/>
  <c r="A29726" i="29" s="1"/>
  <c r="A29727" i="29" s="1"/>
  <c r="A29728" i="29" s="1"/>
  <c r="A29729" i="29" s="1"/>
  <c r="A29730" i="29" s="1"/>
  <c r="A29731" i="29" s="1"/>
  <c r="A29732" i="29" s="1"/>
  <c r="A29733" i="29" s="1"/>
  <c r="A29734" i="29" s="1"/>
  <c r="A29735" i="29" s="1"/>
  <c r="A29736" i="29" s="1"/>
  <c r="A29737" i="29" s="1"/>
  <c r="A29738" i="29" s="1"/>
  <c r="A29739" i="29" s="1"/>
  <c r="A29740" i="29" s="1"/>
  <c r="A29741" i="29" s="1"/>
  <c r="A29742" i="29" s="1"/>
  <c r="A29743" i="29" s="1"/>
  <c r="A29744" i="29" s="1"/>
  <c r="A29745" i="29" s="1"/>
  <c r="A29746" i="29" s="1"/>
  <c r="A29747" i="29" s="1"/>
  <c r="A29748" i="29" s="1"/>
  <c r="A29749" i="29" s="1"/>
  <c r="A29750" i="29" s="1"/>
  <c r="A29751" i="29" s="1"/>
  <c r="A29752" i="29" s="1"/>
  <c r="A29753" i="29" s="1"/>
  <c r="A29754" i="29" s="1"/>
  <c r="A29755" i="29" s="1"/>
  <c r="A29756" i="29" s="1"/>
  <c r="A29757" i="29" s="1"/>
  <c r="A29758" i="29" s="1"/>
  <c r="A29759" i="29" s="1"/>
  <c r="A29760" i="29" s="1"/>
  <c r="A29761" i="29" s="1"/>
  <c r="A29762" i="29" s="1"/>
  <c r="A29763" i="29" s="1"/>
  <c r="A29764" i="29" s="1"/>
  <c r="A29765" i="29" s="1"/>
  <c r="A29766" i="29" s="1"/>
  <c r="A29767" i="29" s="1"/>
  <c r="A29768" i="29" s="1"/>
  <c r="A29769" i="29" s="1"/>
  <c r="A29770" i="29" s="1"/>
  <c r="A29771" i="29" s="1"/>
  <c r="A29772" i="29" s="1"/>
  <c r="A29773" i="29" s="1"/>
  <c r="A29774" i="29" s="1"/>
  <c r="A29775" i="29" s="1"/>
  <c r="A29776" i="29" s="1"/>
  <c r="A29777" i="29" s="1"/>
  <c r="A29778" i="29" s="1"/>
  <c r="A29779" i="29" s="1"/>
  <c r="A29780" i="29" s="1"/>
  <c r="A29781" i="29" s="1"/>
  <c r="A29782" i="29" s="1"/>
  <c r="A29783" i="29" s="1"/>
  <c r="A29784" i="29" s="1"/>
  <c r="A29785" i="29" s="1"/>
  <c r="A29786" i="29" s="1"/>
  <c r="A29787" i="29" s="1"/>
  <c r="A29788" i="29" s="1"/>
  <c r="A29789" i="29" s="1"/>
  <c r="A29790" i="29" s="1"/>
  <c r="A29791" i="29" s="1"/>
  <c r="A29792" i="29" s="1"/>
  <c r="A29793" i="29" s="1"/>
  <c r="A29794" i="29" s="1"/>
  <c r="A29795" i="29" s="1"/>
  <c r="A29796" i="29" s="1"/>
  <c r="A29797" i="29" s="1"/>
  <c r="A29798" i="29" s="1"/>
  <c r="A29799" i="29" s="1"/>
  <c r="A29800" i="29" s="1"/>
  <c r="A29801" i="29" s="1"/>
  <c r="A29802" i="29" s="1"/>
  <c r="A29803" i="29" s="1"/>
  <c r="A29804" i="29" s="1"/>
  <c r="A29805" i="29" s="1"/>
  <c r="A29806" i="29" s="1"/>
  <c r="A29807" i="29" s="1"/>
  <c r="A29808" i="29" s="1"/>
  <c r="A29809" i="29" s="1"/>
  <c r="A29810" i="29" s="1"/>
  <c r="A29811" i="29" s="1"/>
  <c r="A29812" i="29" s="1"/>
  <c r="A29813" i="29" s="1"/>
  <c r="A29814" i="29" s="1"/>
  <c r="A29815" i="29" s="1"/>
  <c r="A29816" i="29" s="1"/>
  <c r="A29817" i="29" s="1"/>
  <c r="A29818" i="29" s="1"/>
  <c r="A29819" i="29" s="1"/>
  <c r="A29820" i="29" s="1"/>
  <c r="A29821" i="29" s="1"/>
  <c r="A29822" i="29" s="1"/>
  <c r="A29823" i="29" s="1"/>
  <c r="A29824" i="29" s="1"/>
  <c r="A29825" i="29" s="1"/>
  <c r="A29826" i="29" s="1"/>
  <c r="A29827" i="29" s="1"/>
  <c r="A29828" i="29" s="1"/>
  <c r="A29829" i="29" s="1"/>
  <c r="A29830" i="29" s="1"/>
  <c r="A29831" i="29" s="1"/>
  <c r="A29832" i="29" s="1"/>
  <c r="A29833" i="29" s="1"/>
  <c r="A29834" i="29" s="1"/>
  <c r="A29835" i="29" s="1"/>
  <c r="A29836" i="29" s="1"/>
  <c r="A29837" i="29" s="1"/>
  <c r="A29838" i="29" s="1"/>
  <c r="A29839" i="29" s="1"/>
  <c r="A29840" i="29" s="1"/>
  <c r="A29841" i="29" s="1"/>
  <c r="A29842" i="29" s="1"/>
  <c r="A29843" i="29" s="1"/>
  <c r="A29844" i="29" s="1"/>
  <c r="A29845" i="29" s="1"/>
  <c r="A29846" i="29" s="1"/>
  <c r="A29847" i="29" s="1"/>
  <c r="A29848" i="29" s="1"/>
  <c r="A29849" i="29" s="1"/>
  <c r="A29850" i="29" s="1"/>
  <c r="A29851" i="29" s="1"/>
  <c r="A29852" i="29" s="1"/>
  <c r="A29853" i="29" s="1"/>
  <c r="A29854" i="29" s="1"/>
  <c r="A29855" i="29" s="1"/>
  <c r="A29856" i="29" s="1"/>
  <c r="A29857" i="29" s="1"/>
  <c r="A29858" i="29" s="1"/>
  <c r="A29859" i="29" s="1"/>
  <c r="A29860" i="29" s="1"/>
  <c r="A29861" i="29" s="1"/>
  <c r="A29862" i="29" s="1"/>
  <c r="A29863" i="29" s="1"/>
  <c r="A29864" i="29" s="1"/>
  <c r="A29865" i="29" s="1"/>
  <c r="A29866" i="29" s="1"/>
  <c r="A29867" i="29" s="1"/>
  <c r="A29868" i="29" s="1"/>
  <c r="A29869" i="29" s="1"/>
  <c r="A29870" i="29" s="1"/>
  <c r="A29871" i="29" s="1"/>
  <c r="A29872" i="29" s="1"/>
  <c r="A29873" i="29" s="1"/>
  <c r="A29874" i="29" s="1"/>
  <c r="A29875" i="29" s="1"/>
  <c r="A29876" i="29" s="1"/>
  <c r="A29877" i="29" s="1"/>
  <c r="A29878" i="29" s="1"/>
  <c r="A29879" i="29" s="1"/>
  <c r="A29880" i="29" s="1"/>
  <c r="A29881" i="29" s="1"/>
  <c r="A29882" i="29" s="1"/>
  <c r="A29883" i="29" s="1"/>
  <c r="A29884" i="29" s="1"/>
  <c r="A29885" i="29" s="1"/>
  <c r="A29886" i="29" s="1"/>
  <c r="A29887" i="29" s="1"/>
  <c r="A29888" i="29" s="1"/>
  <c r="A29889" i="29" s="1"/>
  <c r="A29890" i="29" s="1"/>
  <c r="A29891" i="29" s="1"/>
  <c r="A29892" i="29" s="1"/>
  <c r="A29893" i="29" s="1"/>
  <c r="A29894" i="29" s="1"/>
  <c r="A29895" i="29" s="1"/>
  <c r="A29896" i="29" s="1"/>
  <c r="A29897" i="29" s="1"/>
  <c r="A29898" i="29" s="1"/>
  <c r="A29899" i="29" s="1"/>
  <c r="A29900" i="29" s="1"/>
  <c r="A29901" i="29" s="1"/>
  <c r="A29902" i="29" s="1"/>
  <c r="A29903" i="29" s="1"/>
  <c r="A29904" i="29" s="1"/>
  <c r="A29905" i="29" s="1"/>
  <c r="A29906" i="29" s="1"/>
  <c r="A29907" i="29" s="1"/>
  <c r="A29908" i="29" s="1"/>
  <c r="A29909" i="29" s="1"/>
  <c r="A29910" i="29" s="1"/>
  <c r="A29911" i="29" s="1"/>
  <c r="A29912" i="29" s="1"/>
  <c r="A29913" i="29" s="1"/>
  <c r="A29914" i="29" s="1"/>
  <c r="A29915" i="29" s="1"/>
  <c r="A29916" i="29" s="1"/>
  <c r="A29917" i="29" s="1"/>
  <c r="A29918" i="29" s="1"/>
  <c r="A29919" i="29" s="1"/>
  <c r="A29920" i="29" s="1"/>
  <c r="A29921" i="29" s="1"/>
  <c r="A29922" i="29" s="1"/>
  <c r="A29923" i="29" s="1"/>
  <c r="A29924" i="29" s="1"/>
  <c r="A29925" i="29" s="1"/>
  <c r="A29926" i="29" s="1"/>
  <c r="A29927" i="29" s="1"/>
  <c r="A29928" i="29" s="1"/>
  <c r="A29929" i="29" s="1"/>
  <c r="A29930" i="29" s="1"/>
  <c r="A29931" i="29" s="1"/>
  <c r="A29932" i="29" s="1"/>
  <c r="A29933" i="29" s="1"/>
  <c r="A29934" i="29" s="1"/>
  <c r="A29935" i="29" s="1"/>
  <c r="A29936" i="29" s="1"/>
  <c r="A29937" i="29" s="1"/>
  <c r="A29938" i="29" s="1"/>
  <c r="A29939" i="29" s="1"/>
  <c r="A29940" i="29" s="1"/>
  <c r="A29941" i="29" s="1"/>
  <c r="A29942" i="29" s="1"/>
  <c r="A29943" i="29" s="1"/>
  <c r="A29944" i="29" s="1"/>
  <c r="A29945" i="29" s="1"/>
  <c r="A29946" i="29" s="1"/>
  <c r="A29947" i="29" s="1"/>
  <c r="A29948" i="29" s="1"/>
  <c r="A29949" i="29" s="1"/>
  <c r="A29950" i="29" s="1"/>
  <c r="A29951" i="29" s="1"/>
  <c r="A29952" i="29" s="1"/>
  <c r="A29953" i="29" s="1"/>
  <c r="A29954" i="29" s="1"/>
  <c r="A29955" i="29" s="1"/>
  <c r="A29956" i="29" s="1"/>
  <c r="A29957" i="29" s="1"/>
  <c r="A29958" i="29" s="1"/>
  <c r="A29959" i="29" s="1"/>
  <c r="A29960" i="29" s="1"/>
  <c r="A29961" i="29" s="1"/>
  <c r="A29962" i="29" s="1"/>
  <c r="A29963" i="29" s="1"/>
  <c r="A29964" i="29" s="1"/>
  <c r="A29965" i="29" s="1"/>
  <c r="A29966" i="29" s="1"/>
  <c r="A29967" i="29" s="1"/>
  <c r="A29968" i="29" s="1"/>
  <c r="A29969" i="29" s="1"/>
  <c r="A29970" i="29" s="1"/>
  <c r="A29971" i="29" s="1"/>
  <c r="A29972" i="29" s="1"/>
  <c r="A29973" i="29" s="1"/>
  <c r="A29974" i="29" s="1"/>
  <c r="A29975" i="29" s="1"/>
  <c r="A29976" i="29" s="1"/>
  <c r="A29977" i="29" s="1"/>
  <c r="A29978" i="29" s="1"/>
  <c r="A29979" i="29" s="1"/>
  <c r="A29980" i="29" s="1"/>
  <c r="A29981" i="29" s="1"/>
  <c r="A29982" i="29" s="1"/>
  <c r="A29983" i="29" s="1"/>
  <c r="A29984" i="29" s="1"/>
  <c r="A29985" i="29" s="1"/>
  <c r="A29986" i="29" s="1"/>
  <c r="A29987" i="29" s="1"/>
  <c r="A29988" i="29" s="1"/>
  <c r="A29989" i="29" s="1"/>
  <c r="A29990" i="29" s="1"/>
  <c r="A29991" i="29" s="1"/>
  <c r="A29992" i="29" s="1"/>
  <c r="A29993" i="29" s="1"/>
  <c r="A29994" i="29" s="1"/>
  <c r="A29995" i="29" s="1"/>
  <c r="A29996" i="29" s="1"/>
  <c r="A29997" i="29" s="1"/>
  <c r="A29998" i="29" s="1"/>
  <c r="A29999" i="29" s="1"/>
  <c r="A30000" i="29" s="1"/>
  <c r="A30001" i="29" s="1"/>
  <c r="A30002" i="29" s="1"/>
  <c r="A30003" i="29" s="1"/>
  <c r="A30004" i="29" s="1"/>
  <c r="A30005" i="29" s="1"/>
  <c r="A30006" i="29" s="1"/>
  <c r="A30007" i="29" s="1"/>
  <c r="A30008" i="29" s="1"/>
  <c r="A30009" i="29" s="1"/>
  <c r="A30010" i="29" s="1"/>
  <c r="A30011" i="29" s="1"/>
  <c r="A30012" i="29" s="1"/>
  <c r="A30013" i="29" s="1"/>
  <c r="A30014" i="29" s="1"/>
  <c r="A30015" i="29" s="1"/>
  <c r="A30016" i="29" s="1"/>
  <c r="A30017" i="29" s="1"/>
  <c r="A30018" i="29" s="1"/>
  <c r="A30019" i="29" s="1"/>
  <c r="A30020" i="29" s="1"/>
  <c r="A30021" i="29" s="1"/>
  <c r="A30022" i="29" s="1"/>
  <c r="A30023" i="29" s="1"/>
  <c r="A30024" i="29" s="1"/>
  <c r="A30025" i="29" s="1"/>
  <c r="A30026" i="29" s="1"/>
  <c r="A30027" i="29" s="1"/>
  <c r="A30028" i="29" s="1"/>
  <c r="A30029" i="29" s="1"/>
  <c r="A30030" i="29" s="1"/>
  <c r="A30031" i="29" s="1"/>
  <c r="A30032" i="29" s="1"/>
  <c r="A30033" i="29" s="1"/>
  <c r="A30034" i="29" s="1"/>
  <c r="A30035" i="29" s="1"/>
  <c r="A30036" i="29" s="1"/>
  <c r="A30037" i="29" s="1"/>
  <c r="A30038" i="29" s="1"/>
  <c r="A30039" i="29" s="1"/>
  <c r="A30040" i="29" s="1"/>
  <c r="A30041" i="29" s="1"/>
  <c r="A30042" i="29" s="1"/>
  <c r="A30043" i="29" s="1"/>
  <c r="A30044" i="29" s="1"/>
  <c r="A30045" i="29" s="1"/>
  <c r="A30046" i="29" s="1"/>
  <c r="A30047" i="29" s="1"/>
  <c r="A30048" i="29" s="1"/>
  <c r="A30049" i="29" s="1"/>
  <c r="A30050" i="29" s="1"/>
  <c r="A30051" i="29" s="1"/>
  <c r="A30052" i="29" s="1"/>
  <c r="A30053" i="29" s="1"/>
  <c r="A30054" i="29" s="1"/>
  <c r="A30055" i="29" s="1"/>
  <c r="A30056" i="29" s="1"/>
  <c r="A30057" i="29" s="1"/>
  <c r="A30058" i="29" s="1"/>
  <c r="A30059" i="29" s="1"/>
  <c r="A30060" i="29" s="1"/>
  <c r="A30061" i="29" s="1"/>
  <c r="A30062" i="29" s="1"/>
  <c r="A30063" i="29" s="1"/>
  <c r="A30064" i="29" s="1"/>
  <c r="A30065" i="29" s="1"/>
  <c r="A30066" i="29" s="1"/>
  <c r="A30067" i="29" s="1"/>
  <c r="A30068" i="29" s="1"/>
  <c r="A30069" i="29" s="1"/>
  <c r="A30070" i="29" s="1"/>
  <c r="A30071" i="29" s="1"/>
  <c r="A30072" i="29" s="1"/>
  <c r="A30073" i="29" s="1"/>
  <c r="A30074" i="29" s="1"/>
  <c r="A30075" i="29" s="1"/>
  <c r="A30076" i="29" s="1"/>
  <c r="A30077" i="29" s="1"/>
  <c r="A30078" i="29" s="1"/>
  <c r="A30079" i="29" s="1"/>
  <c r="A30080" i="29" s="1"/>
  <c r="A30081" i="29" s="1"/>
  <c r="A30082" i="29" s="1"/>
  <c r="A30083" i="29" s="1"/>
  <c r="A30084" i="29" s="1"/>
  <c r="A30085" i="29" s="1"/>
  <c r="A30086" i="29" s="1"/>
  <c r="A30087" i="29" s="1"/>
  <c r="A30088" i="29" s="1"/>
  <c r="A30089" i="29" s="1"/>
  <c r="A30090" i="29" s="1"/>
  <c r="A30091" i="29" s="1"/>
  <c r="A30092" i="29" s="1"/>
  <c r="A30093" i="29" s="1"/>
  <c r="A30094" i="29" s="1"/>
  <c r="A30095" i="29" s="1"/>
  <c r="A30096" i="29" s="1"/>
  <c r="A30097" i="29" s="1"/>
  <c r="A30098" i="29" s="1"/>
  <c r="A30099" i="29" s="1"/>
  <c r="A30100" i="29" s="1"/>
  <c r="A30101" i="29" s="1"/>
  <c r="A30102" i="29" s="1"/>
  <c r="A30103" i="29" s="1"/>
  <c r="A30104" i="29" s="1"/>
  <c r="A30105" i="29" s="1"/>
  <c r="A30106" i="29" s="1"/>
  <c r="A30107" i="29" s="1"/>
  <c r="A30108" i="29" s="1"/>
  <c r="A30109" i="29" s="1"/>
  <c r="A30110" i="29" s="1"/>
  <c r="A30111" i="29" s="1"/>
  <c r="A30112" i="29" s="1"/>
  <c r="A30113" i="29" s="1"/>
  <c r="A30114" i="29" s="1"/>
  <c r="A30115" i="29" s="1"/>
  <c r="A30116" i="29" s="1"/>
  <c r="A30117" i="29" s="1"/>
  <c r="A30118" i="29" s="1"/>
  <c r="A30119" i="29" s="1"/>
  <c r="A30120" i="29" s="1"/>
  <c r="A30121" i="29" s="1"/>
  <c r="A30122" i="29" s="1"/>
  <c r="A30123" i="29" s="1"/>
  <c r="A30124" i="29" s="1"/>
  <c r="A30125" i="29" s="1"/>
  <c r="A30126" i="29" s="1"/>
  <c r="A30127" i="29" s="1"/>
  <c r="A30128" i="29" s="1"/>
  <c r="A30129" i="29" s="1"/>
  <c r="A30130" i="29" s="1"/>
  <c r="A30131" i="29" s="1"/>
  <c r="A30132" i="29" s="1"/>
  <c r="A30133" i="29" s="1"/>
  <c r="A30134" i="29" s="1"/>
  <c r="A30135" i="29" s="1"/>
  <c r="A30136" i="29" s="1"/>
  <c r="A30137" i="29" s="1"/>
  <c r="A30138" i="29" s="1"/>
  <c r="A30139" i="29" s="1"/>
  <c r="A30140" i="29" s="1"/>
  <c r="A30141" i="29" s="1"/>
  <c r="A30142" i="29" s="1"/>
  <c r="A30143" i="29" s="1"/>
  <c r="A30144" i="29" s="1"/>
  <c r="A30145" i="29" s="1"/>
  <c r="A30146" i="29" s="1"/>
  <c r="A30147" i="29" s="1"/>
  <c r="A30148" i="29" s="1"/>
  <c r="A30149" i="29" s="1"/>
  <c r="A30150" i="29" s="1"/>
  <c r="A30151" i="29" s="1"/>
  <c r="A30152" i="29" s="1"/>
  <c r="A30153" i="29" s="1"/>
  <c r="A30154" i="29" s="1"/>
  <c r="A30155" i="29" s="1"/>
  <c r="A30156" i="29" s="1"/>
  <c r="A30157" i="29" s="1"/>
  <c r="A30158" i="29" s="1"/>
  <c r="A30159" i="29" s="1"/>
  <c r="A30160" i="29" s="1"/>
  <c r="A30161" i="29" s="1"/>
  <c r="A30162" i="29" s="1"/>
  <c r="A30163" i="29" s="1"/>
  <c r="A30164" i="29" s="1"/>
  <c r="A30165" i="29" s="1"/>
  <c r="A30166" i="29" s="1"/>
  <c r="A30167" i="29" s="1"/>
  <c r="A30168" i="29" s="1"/>
  <c r="A30169" i="29" s="1"/>
  <c r="A30170" i="29" s="1"/>
  <c r="A30171" i="29" s="1"/>
  <c r="A30172" i="29" s="1"/>
  <c r="A30173" i="29" s="1"/>
  <c r="A30174" i="29" s="1"/>
  <c r="A30175" i="29" s="1"/>
  <c r="A30176" i="29" s="1"/>
  <c r="A30177" i="29" s="1"/>
  <c r="A30178" i="29" s="1"/>
  <c r="A30179" i="29" s="1"/>
  <c r="A30180" i="29" s="1"/>
  <c r="A30181" i="29" s="1"/>
  <c r="A30182" i="29" s="1"/>
  <c r="A30183" i="29" s="1"/>
  <c r="A30184" i="29" s="1"/>
  <c r="A30185" i="29" s="1"/>
  <c r="A30186" i="29" s="1"/>
  <c r="A30187" i="29" s="1"/>
  <c r="A30188" i="29" s="1"/>
  <c r="A30189" i="29" s="1"/>
  <c r="A30190" i="29" s="1"/>
  <c r="A30191" i="29" s="1"/>
  <c r="A30192" i="29" s="1"/>
  <c r="A30193" i="29" s="1"/>
  <c r="A30194" i="29" s="1"/>
  <c r="A30195" i="29" s="1"/>
  <c r="A30196" i="29" s="1"/>
  <c r="A30197" i="29" s="1"/>
  <c r="A30198" i="29" s="1"/>
  <c r="A30199" i="29" s="1"/>
  <c r="A30200" i="29" s="1"/>
  <c r="A30201" i="29" s="1"/>
  <c r="A30202" i="29" s="1"/>
  <c r="A30203" i="29" s="1"/>
  <c r="A30204" i="29" s="1"/>
  <c r="A30205" i="29" s="1"/>
  <c r="A30206" i="29" s="1"/>
  <c r="A30207" i="29" s="1"/>
  <c r="A30208" i="29" s="1"/>
  <c r="A30209" i="29" s="1"/>
  <c r="A30210" i="29" s="1"/>
  <c r="A30211" i="29" s="1"/>
  <c r="A30212" i="29" s="1"/>
  <c r="A30213" i="29" s="1"/>
  <c r="A30214" i="29" s="1"/>
  <c r="A30215" i="29" s="1"/>
  <c r="A30216" i="29" s="1"/>
  <c r="A30217" i="29" s="1"/>
  <c r="A30218" i="29" s="1"/>
  <c r="A30219" i="29" s="1"/>
  <c r="A30220" i="29" s="1"/>
  <c r="A30221" i="29" s="1"/>
  <c r="A30222" i="29" s="1"/>
  <c r="A30223" i="29" s="1"/>
  <c r="A30224" i="29" s="1"/>
  <c r="A30225" i="29" s="1"/>
  <c r="A30226" i="29" s="1"/>
  <c r="A30227" i="29" s="1"/>
  <c r="A30228" i="29" s="1"/>
  <c r="A30229" i="29" s="1"/>
  <c r="A30230" i="29" s="1"/>
  <c r="A30231" i="29" s="1"/>
  <c r="A30232" i="29" s="1"/>
  <c r="A30233" i="29" s="1"/>
  <c r="A30234" i="29" s="1"/>
  <c r="A30235" i="29" s="1"/>
  <c r="A30236" i="29" s="1"/>
  <c r="A30237" i="29" s="1"/>
  <c r="A30238" i="29" s="1"/>
  <c r="A30239" i="29" s="1"/>
  <c r="A30240" i="29" s="1"/>
  <c r="A30241" i="29" s="1"/>
  <c r="A30242" i="29" s="1"/>
  <c r="A30243" i="29" s="1"/>
  <c r="A30244" i="29" s="1"/>
  <c r="A30245" i="29" s="1"/>
  <c r="A30246" i="29" s="1"/>
  <c r="A30247" i="29" s="1"/>
  <c r="A30248" i="29" s="1"/>
  <c r="A30249" i="29" s="1"/>
  <c r="A30250" i="29" s="1"/>
  <c r="A30251" i="29" s="1"/>
  <c r="A30252" i="29" s="1"/>
  <c r="A30253" i="29" s="1"/>
  <c r="A30254" i="29" s="1"/>
  <c r="A30255" i="29" s="1"/>
  <c r="A30256" i="29" s="1"/>
  <c r="A30257" i="29" s="1"/>
  <c r="A30258" i="29" s="1"/>
  <c r="A30259" i="29" s="1"/>
  <c r="A30260" i="29" s="1"/>
  <c r="A30261" i="29" s="1"/>
  <c r="A30262" i="29" s="1"/>
  <c r="A30263" i="29" s="1"/>
  <c r="A30264" i="29" s="1"/>
  <c r="A30265" i="29" s="1"/>
  <c r="A30266" i="29" s="1"/>
  <c r="A30267" i="29" s="1"/>
  <c r="A30268" i="29" s="1"/>
  <c r="A30269" i="29" s="1"/>
  <c r="A30270" i="29" s="1"/>
  <c r="A30271" i="29" s="1"/>
  <c r="A30272" i="29" s="1"/>
  <c r="A30273" i="29" s="1"/>
  <c r="A30274" i="29" s="1"/>
  <c r="A30275" i="29" s="1"/>
  <c r="A30276" i="29" s="1"/>
  <c r="A30277" i="29" s="1"/>
  <c r="A30278" i="29" s="1"/>
  <c r="A30279" i="29" s="1"/>
  <c r="A30280" i="29" s="1"/>
  <c r="A30281" i="29" s="1"/>
  <c r="A30282" i="29" s="1"/>
  <c r="A30283" i="29" s="1"/>
  <c r="A30284" i="29" s="1"/>
  <c r="A30285" i="29" s="1"/>
  <c r="A30286" i="29" s="1"/>
  <c r="A30287" i="29" s="1"/>
  <c r="A30288" i="29" s="1"/>
  <c r="A30289" i="29" s="1"/>
  <c r="A30290" i="29" s="1"/>
  <c r="A30291" i="29" s="1"/>
  <c r="A30292" i="29" s="1"/>
  <c r="A30293" i="29" s="1"/>
  <c r="A30294" i="29" s="1"/>
  <c r="A30295" i="29" s="1"/>
  <c r="A30296" i="29" s="1"/>
  <c r="A30297" i="29" s="1"/>
  <c r="A30298" i="29" s="1"/>
  <c r="A30299" i="29" s="1"/>
  <c r="A30300" i="29" s="1"/>
  <c r="A30301" i="29" s="1"/>
  <c r="A30302" i="29" s="1"/>
  <c r="A30303" i="29" s="1"/>
  <c r="A30304" i="29" s="1"/>
  <c r="A30305" i="29" s="1"/>
  <c r="A30306" i="29" s="1"/>
  <c r="A30307" i="29" s="1"/>
  <c r="A30308" i="29" s="1"/>
  <c r="A30309" i="29" s="1"/>
  <c r="A30310" i="29" s="1"/>
  <c r="A30311" i="29" s="1"/>
  <c r="A30312" i="29" s="1"/>
  <c r="A30313" i="29" s="1"/>
  <c r="A30314" i="29" s="1"/>
  <c r="A30315" i="29" s="1"/>
  <c r="A30316" i="29" s="1"/>
  <c r="A30317" i="29" s="1"/>
  <c r="A30318" i="29" s="1"/>
  <c r="A30319" i="29" s="1"/>
  <c r="A30320" i="29" s="1"/>
  <c r="A30321" i="29" s="1"/>
  <c r="A30322" i="29" s="1"/>
  <c r="A30323" i="29" s="1"/>
  <c r="A30324" i="29" s="1"/>
  <c r="A30325" i="29" s="1"/>
  <c r="A30326" i="29" s="1"/>
  <c r="A30327" i="29" s="1"/>
  <c r="A30328" i="29" s="1"/>
  <c r="A30329" i="29" s="1"/>
  <c r="A30330" i="29" s="1"/>
  <c r="A30331" i="29" s="1"/>
  <c r="A30332" i="29" s="1"/>
  <c r="A30333" i="29" s="1"/>
  <c r="A30334" i="29" s="1"/>
  <c r="A30335" i="29" s="1"/>
  <c r="A30336" i="29" s="1"/>
  <c r="A30337" i="29" s="1"/>
  <c r="A30338" i="29" s="1"/>
  <c r="A30339" i="29" s="1"/>
  <c r="A30340" i="29" s="1"/>
  <c r="A30341" i="29" s="1"/>
  <c r="A30342" i="29" s="1"/>
  <c r="A30343" i="29" s="1"/>
  <c r="A30344" i="29" s="1"/>
  <c r="A30345" i="29" s="1"/>
  <c r="A30346" i="29" s="1"/>
  <c r="A30347" i="29" s="1"/>
  <c r="A30348" i="29" s="1"/>
  <c r="A30349" i="29" s="1"/>
  <c r="A30350" i="29" s="1"/>
  <c r="A30351" i="29" s="1"/>
  <c r="A30352" i="29" s="1"/>
  <c r="A30353" i="29" s="1"/>
  <c r="A30354" i="29" s="1"/>
  <c r="A30355" i="29" s="1"/>
  <c r="A30356" i="29" s="1"/>
  <c r="A30357" i="29" s="1"/>
  <c r="A30358" i="29" s="1"/>
  <c r="A30359" i="29" s="1"/>
  <c r="A30360" i="29" s="1"/>
  <c r="A30361" i="29" s="1"/>
  <c r="A30362" i="29" s="1"/>
  <c r="A30363" i="29" s="1"/>
  <c r="A30364" i="29" s="1"/>
  <c r="A30365" i="29" s="1"/>
  <c r="A30366" i="29" s="1"/>
  <c r="A30367" i="29" s="1"/>
  <c r="A30368" i="29" s="1"/>
  <c r="A30369" i="29" s="1"/>
  <c r="A30370" i="29" s="1"/>
  <c r="A30371" i="29" s="1"/>
  <c r="A30372" i="29" s="1"/>
  <c r="A30373" i="29" s="1"/>
  <c r="A30374" i="29" s="1"/>
  <c r="A30375" i="29" s="1"/>
  <c r="A30376" i="29" s="1"/>
  <c r="A30377" i="29" s="1"/>
  <c r="A30378" i="29" s="1"/>
  <c r="A30379" i="29" s="1"/>
  <c r="A30380" i="29" s="1"/>
  <c r="A30381" i="29" s="1"/>
  <c r="A30382" i="29" s="1"/>
  <c r="A30383" i="29" s="1"/>
  <c r="A30384" i="29" s="1"/>
  <c r="A30385" i="29" s="1"/>
  <c r="A30386" i="29" s="1"/>
  <c r="A30387" i="29" s="1"/>
  <c r="A30388" i="29" s="1"/>
  <c r="A30389" i="29" s="1"/>
  <c r="A30390" i="29" s="1"/>
  <c r="A30391" i="29" s="1"/>
  <c r="A30392" i="29" s="1"/>
  <c r="A30393" i="29" s="1"/>
  <c r="A30394" i="29" s="1"/>
  <c r="A30395" i="29" s="1"/>
  <c r="A30396" i="29" s="1"/>
  <c r="A30397" i="29" s="1"/>
  <c r="A30398" i="29" s="1"/>
  <c r="A30399" i="29" s="1"/>
  <c r="A30400" i="29" s="1"/>
  <c r="A30401" i="29" s="1"/>
  <c r="A30402" i="29" s="1"/>
  <c r="A30403" i="29" s="1"/>
  <c r="A30404" i="29" s="1"/>
  <c r="A30405" i="29" s="1"/>
  <c r="A30406" i="29" s="1"/>
  <c r="A30407" i="29" s="1"/>
  <c r="A30408" i="29" s="1"/>
  <c r="A30409" i="29" s="1"/>
  <c r="A30410" i="29" s="1"/>
  <c r="A30411" i="29" s="1"/>
  <c r="A30412" i="29" s="1"/>
  <c r="A30413" i="29" s="1"/>
  <c r="A30414" i="29" s="1"/>
  <c r="A30415" i="29" s="1"/>
  <c r="A30416" i="29" s="1"/>
  <c r="A30417" i="29" s="1"/>
  <c r="A30418" i="29" s="1"/>
  <c r="A30419" i="29" s="1"/>
  <c r="A30420" i="29" s="1"/>
  <c r="A30421" i="29" s="1"/>
  <c r="A30422" i="29" s="1"/>
  <c r="A30423" i="29" s="1"/>
  <c r="A30424" i="29" s="1"/>
  <c r="A30425" i="29" s="1"/>
  <c r="A30426" i="29" s="1"/>
  <c r="A30427" i="29" s="1"/>
  <c r="A30428" i="29" s="1"/>
  <c r="A30429" i="29" s="1"/>
  <c r="A30430" i="29" s="1"/>
  <c r="A30431" i="29" s="1"/>
  <c r="A30432" i="29" s="1"/>
  <c r="A30433" i="29" s="1"/>
  <c r="A30434" i="29" s="1"/>
  <c r="A30435" i="29" s="1"/>
  <c r="A30436" i="29" s="1"/>
  <c r="A30437" i="29" s="1"/>
  <c r="A30438" i="29" s="1"/>
  <c r="A30439" i="29" s="1"/>
  <c r="A30440" i="29" s="1"/>
  <c r="A30441" i="29" s="1"/>
  <c r="A30442" i="29" s="1"/>
  <c r="A30443" i="29" s="1"/>
  <c r="A30444" i="29" s="1"/>
  <c r="A30445" i="29" s="1"/>
  <c r="A30446" i="29" s="1"/>
  <c r="A30447" i="29" s="1"/>
  <c r="A30448" i="29" s="1"/>
  <c r="A30449" i="29" s="1"/>
  <c r="A30450" i="29" s="1"/>
  <c r="A30451" i="29" s="1"/>
  <c r="A30452" i="29" s="1"/>
  <c r="A30453" i="29" s="1"/>
  <c r="A30454" i="29" s="1"/>
  <c r="A30455" i="29" s="1"/>
  <c r="A30456" i="29" s="1"/>
  <c r="A30457" i="29" s="1"/>
  <c r="A30458" i="29" s="1"/>
  <c r="A30459" i="29" s="1"/>
  <c r="A30460" i="29" s="1"/>
  <c r="A30461" i="29" s="1"/>
  <c r="A30462" i="29" s="1"/>
  <c r="A30463" i="29" s="1"/>
  <c r="A30464" i="29" s="1"/>
  <c r="A30465" i="29" s="1"/>
  <c r="A30466" i="29" s="1"/>
  <c r="A30467" i="29" s="1"/>
  <c r="A30468" i="29" s="1"/>
  <c r="A30469" i="29" s="1"/>
  <c r="A30470" i="29" s="1"/>
  <c r="A30471" i="29" s="1"/>
  <c r="A30472" i="29" s="1"/>
  <c r="A30473" i="29" s="1"/>
  <c r="A30474" i="29" s="1"/>
  <c r="A30475" i="29" s="1"/>
  <c r="A30476" i="29" s="1"/>
  <c r="A30477" i="29" s="1"/>
  <c r="A30478" i="29" s="1"/>
  <c r="A30479" i="29" s="1"/>
  <c r="A30480" i="29" s="1"/>
  <c r="A30481" i="29" s="1"/>
  <c r="A30482" i="29" s="1"/>
  <c r="A30483" i="29" s="1"/>
  <c r="A30484" i="29" s="1"/>
  <c r="A30485" i="29" s="1"/>
  <c r="A30486" i="29" s="1"/>
  <c r="A30487" i="29" s="1"/>
  <c r="A30488" i="29" s="1"/>
  <c r="A30489" i="29" s="1"/>
  <c r="A30490" i="29" s="1"/>
  <c r="A30491" i="29" s="1"/>
  <c r="A30492" i="29" s="1"/>
  <c r="A30493" i="29" s="1"/>
  <c r="A30494" i="29" s="1"/>
  <c r="A30495" i="29" s="1"/>
  <c r="A30496" i="29" s="1"/>
  <c r="A30497" i="29" s="1"/>
  <c r="A30498" i="29" s="1"/>
  <c r="A30499" i="29" s="1"/>
  <c r="A30500" i="29" s="1"/>
  <c r="A30501" i="29" s="1"/>
  <c r="A30502" i="29" s="1"/>
  <c r="A30503" i="29" s="1"/>
  <c r="A30504" i="29" s="1"/>
  <c r="A30505" i="29" s="1"/>
  <c r="A30506" i="29" s="1"/>
  <c r="A30507" i="29" s="1"/>
  <c r="A30508" i="29" s="1"/>
  <c r="A30509" i="29" s="1"/>
  <c r="A30510" i="29" s="1"/>
  <c r="A30511" i="29" s="1"/>
  <c r="A30512" i="29" s="1"/>
  <c r="A30513" i="29" s="1"/>
  <c r="A30514" i="29" s="1"/>
  <c r="A30515" i="29" s="1"/>
  <c r="A30516" i="29" s="1"/>
  <c r="A30517" i="29" s="1"/>
  <c r="A30518" i="29" s="1"/>
  <c r="A30519" i="29" s="1"/>
  <c r="A30520" i="29" s="1"/>
  <c r="A30521" i="29" s="1"/>
  <c r="A30522" i="29" s="1"/>
  <c r="A30523" i="29" s="1"/>
  <c r="A30524" i="29" s="1"/>
  <c r="A30525" i="29" s="1"/>
  <c r="A30526" i="29" s="1"/>
  <c r="A30527" i="29" s="1"/>
  <c r="A30528" i="29" s="1"/>
  <c r="A30529" i="29" s="1"/>
  <c r="A30530" i="29" s="1"/>
  <c r="A30531" i="29" s="1"/>
  <c r="A30532" i="29" s="1"/>
  <c r="A30533" i="29" s="1"/>
  <c r="A30534" i="29" s="1"/>
  <c r="A30535" i="29" s="1"/>
  <c r="A30536" i="29" s="1"/>
  <c r="A30537" i="29" s="1"/>
  <c r="A30538" i="29" s="1"/>
  <c r="A30539" i="29" s="1"/>
  <c r="A30540" i="29" s="1"/>
  <c r="A30541" i="29" s="1"/>
  <c r="A30542" i="29" s="1"/>
  <c r="A30543" i="29" s="1"/>
  <c r="A30544" i="29" s="1"/>
  <c r="A30545" i="29" s="1"/>
  <c r="A30546" i="29" s="1"/>
  <c r="A30547" i="29" s="1"/>
  <c r="A30548" i="29" s="1"/>
  <c r="A30549" i="29" s="1"/>
  <c r="A30550" i="29" s="1"/>
  <c r="A30551" i="29" s="1"/>
  <c r="A30552" i="29" s="1"/>
  <c r="A30553" i="29" s="1"/>
  <c r="A30554" i="29" s="1"/>
  <c r="A30555" i="29" s="1"/>
  <c r="A30556" i="29" s="1"/>
  <c r="A30557" i="29" s="1"/>
  <c r="A30558" i="29" s="1"/>
  <c r="A30559" i="29" s="1"/>
  <c r="A30560" i="29" s="1"/>
  <c r="A30561" i="29" s="1"/>
  <c r="A30562" i="29" s="1"/>
  <c r="A30563" i="29" s="1"/>
  <c r="A30564" i="29" s="1"/>
  <c r="A30565" i="29" s="1"/>
  <c r="A30566" i="29" s="1"/>
  <c r="A30567" i="29" s="1"/>
  <c r="A30568" i="29" s="1"/>
  <c r="A30569" i="29" s="1"/>
  <c r="A30570" i="29" s="1"/>
  <c r="A30571" i="29" s="1"/>
  <c r="A30572" i="29" s="1"/>
  <c r="A30573" i="29" s="1"/>
  <c r="A30574" i="29" s="1"/>
  <c r="A30575" i="29" s="1"/>
  <c r="A30576" i="29" s="1"/>
  <c r="A30577" i="29" s="1"/>
  <c r="A30578" i="29" s="1"/>
  <c r="A30579" i="29" s="1"/>
  <c r="A30580" i="29" s="1"/>
  <c r="A30581" i="29" s="1"/>
  <c r="A30582" i="29" s="1"/>
  <c r="A30583" i="29" s="1"/>
  <c r="A30584" i="29" s="1"/>
  <c r="A30585" i="29" s="1"/>
  <c r="A30586" i="29" s="1"/>
  <c r="A30587" i="29" s="1"/>
  <c r="A30588" i="29" s="1"/>
  <c r="A30589" i="29" s="1"/>
  <c r="A30590" i="29" s="1"/>
  <c r="A30591" i="29" s="1"/>
  <c r="A30592" i="29" s="1"/>
  <c r="A30593" i="29" s="1"/>
  <c r="A30594" i="29" s="1"/>
  <c r="A30595" i="29" s="1"/>
  <c r="A30596" i="29" s="1"/>
  <c r="A30597" i="29" s="1"/>
  <c r="A30598" i="29" s="1"/>
  <c r="A30599" i="29" s="1"/>
  <c r="A30600" i="29" s="1"/>
  <c r="A30601" i="29" s="1"/>
  <c r="A30602" i="29" s="1"/>
  <c r="A30603" i="29" s="1"/>
  <c r="A30604" i="29" s="1"/>
  <c r="A30605" i="29" s="1"/>
  <c r="A30606" i="29" s="1"/>
  <c r="A30607" i="29" s="1"/>
  <c r="A30608" i="29" s="1"/>
  <c r="A30609" i="29" s="1"/>
  <c r="A30610" i="29" s="1"/>
  <c r="A30611" i="29" s="1"/>
  <c r="A30612" i="29" s="1"/>
  <c r="A30613" i="29" s="1"/>
  <c r="A30614" i="29" s="1"/>
  <c r="A30615" i="29" s="1"/>
  <c r="A30616" i="29" s="1"/>
  <c r="A30617" i="29" s="1"/>
  <c r="A30618" i="29" s="1"/>
  <c r="A30619" i="29" s="1"/>
  <c r="A30620" i="29" s="1"/>
  <c r="A30621" i="29" s="1"/>
  <c r="A30622" i="29" s="1"/>
  <c r="A30623" i="29" s="1"/>
  <c r="A30624" i="29" s="1"/>
  <c r="A30625" i="29" s="1"/>
  <c r="A30626" i="29" s="1"/>
  <c r="A30627" i="29" s="1"/>
  <c r="A30628" i="29" s="1"/>
  <c r="A30629" i="29" s="1"/>
  <c r="A30630" i="29" s="1"/>
  <c r="A30631" i="29" s="1"/>
  <c r="A30632" i="29" s="1"/>
  <c r="A30633" i="29" s="1"/>
  <c r="A30634" i="29" s="1"/>
  <c r="A30635" i="29" s="1"/>
  <c r="A30636" i="29" s="1"/>
  <c r="A30637" i="29" s="1"/>
  <c r="A30638" i="29" s="1"/>
  <c r="A30639" i="29" s="1"/>
  <c r="A30640" i="29" s="1"/>
  <c r="A30641" i="29" s="1"/>
  <c r="A30642" i="29" s="1"/>
  <c r="A30643" i="29" s="1"/>
  <c r="A30644" i="29" s="1"/>
  <c r="A30645" i="29" s="1"/>
  <c r="A30646" i="29" s="1"/>
  <c r="A30647" i="29" s="1"/>
  <c r="A30648" i="29" s="1"/>
  <c r="A30649" i="29" s="1"/>
  <c r="A30650" i="29" s="1"/>
  <c r="A30651" i="29" s="1"/>
  <c r="A30652" i="29" s="1"/>
  <c r="A30653" i="29" s="1"/>
  <c r="A30654" i="29" s="1"/>
  <c r="A30655" i="29" s="1"/>
  <c r="A30656" i="29" s="1"/>
  <c r="A30657" i="29" s="1"/>
  <c r="A30658" i="29" s="1"/>
  <c r="A30659" i="29" s="1"/>
  <c r="A30660" i="29" s="1"/>
  <c r="A30661" i="29" s="1"/>
  <c r="A30662" i="29" s="1"/>
  <c r="A30663" i="29" s="1"/>
  <c r="A30664" i="29" s="1"/>
  <c r="A30665" i="29" s="1"/>
  <c r="A30666" i="29" s="1"/>
  <c r="A30667" i="29" s="1"/>
  <c r="A30668" i="29" s="1"/>
  <c r="A30669" i="29" s="1"/>
  <c r="A30670" i="29" s="1"/>
  <c r="A30671" i="29" s="1"/>
  <c r="A30672" i="29" s="1"/>
  <c r="A30673" i="29" s="1"/>
  <c r="A30674" i="29" s="1"/>
  <c r="A30675" i="29" s="1"/>
  <c r="A30676" i="29" s="1"/>
  <c r="A30677" i="29" s="1"/>
  <c r="A30678" i="29" s="1"/>
  <c r="A30679" i="29" s="1"/>
  <c r="A30680" i="29" s="1"/>
  <c r="A30681" i="29" s="1"/>
  <c r="A30682" i="29" s="1"/>
  <c r="A30683" i="29" s="1"/>
  <c r="A30684" i="29" s="1"/>
  <c r="A30685" i="29" s="1"/>
  <c r="A30686" i="29" s="1"/>
  <c r="A30687" i="29" s="1"/>
  <c r="A30688" i="29" s="1"/>
  <c r="A30689" i="29" s="1"/>
  <c r="A30690" i="29" s="1"/>
  <c r="A30691" i="29" s="1"/>
  <c r="A30692" i="29" s="1"/>
  <c r="A30693" i="29" s="1"/>
  <c r="A30694" i="29" s="1"/>
  <c r="A30695" i="29" s="1"/>
  <c r="A30696" i="29" s="1"/>
  <c r="A30697" i="29" s="1"/>
  <c r="A30698" i="29" s="1"/>
  <c r="A30699" i="29" s="1"/>
  <c r="A30700" i="29" s="1"/>
  <c r="A30701" i="29" s="1"/>
  <c r="A30702" i="29" s="1"/>
  <c r="A30703" i="29" s="1"/>
  <c r="A30704" i="29" s="1"/>
  <c r="A30705" i="29" s="1"/>
  <c r="A30706" i="29" s="1"/>
  <c r="A30707" i="29" s="1"/>
  <c r="A30708" i="29" s="1"/>
  <c r="A30709" i="29" s="1"/>
  <c r="A30710" i="29" s="1"/>
  <c r="A30711" i="29" s="1"/>
  <c r="A30712" i="29" s="1"/>
  <c r="A30713" i="29" s="1"/>
  <c r="A30714" i="29" s="1"/>
  <c r="A30715" i="29" s="1"/>
  <c r="A30716" i="29" s="1"/>
  <c r="A30717" i="29" s="1"/>
  <c r="A30718" i="29" s="1"/>
  <c r="A30719" i="29" s="1"/>
  <c r="A30720" i="29" s="1"/>
  <c r="A30721" i="29" s="1"/>
  <c r="A30722" i="29" s="1"/>
  <c r="A30723" i="29" s="1"/>
  <c r="A30724" i="29" s="1"/>
  <c r="A30725" i="29" s="1"/>
  <c r="A30726" i="29" s="1"/>
  <c r="A30727" i="29" s="1"/>
  <c r="A30728" i="29" s="1"/>
  <c r="A30729" i="29" s="1"/>
  <c r="A30730" i="29" s="1"/>
  <c r="A30731" i="29" s="1"/>
  <c r="A30732" i="29" s="1"/>
  <c r="A30733" i="29" s="1"/>
  <c r="A30734" i="29" s="1"/>
  <c r="A30735" i="29" s="1"/>
  <c r="A30736" i="29" s="1"/>
  <c r="A30737" i="29" s="1"/>
  <c r="A30738" i="29" s="1"/>
  <c r="A30739" i="29" s="1"/>
  <c r="A30740" i="29" s="1"/>
  <c r="A30741" i="29" s="1"/>
  <c r="A30742" i="29" s="1"/>
  <c r="A30743" i="29" s="1"/>
  <c r="A30744" i="29" s="1"/>
  <c r="A30745" i="29" s="1"/>
  <c r="A30746" i="29" s="1"/>
  <c r="A30747" i="29" s="1"/>
  <c r="A30748" i="29" s="1"/>
  <c r="A30749" i="29" s="1"/>
  <c r="A30750" i="29" s="1"/>
  <c r="A30751" i="29" s="1"/>
  <c r="A30752" i="29" s="1"/>
  <c r="A30753" i="29" s="1"/>
  <c r="A30754" i="29" s="1"/>
  <c r="A30755" i="29" s="1"/>
  <c r="A30756" i="29" s="1"/>
  <c r="A30757" i="29" s="1"/>
  <c r="A30758" i="29" s="1"/>
  <c r="A30759" i="29" s="1"/>
  <c r="A30760" i="29" s="1"/>
  <c r="A30761" i="29" s="1"/>
  <c r="A30762" i="29" s="1"/>
  <c r="A30763" i="29" s="1"/>
  <c r="A30764" i="29" s="1"/>
  <c r="A30765" i="29" s="1"/>
  <c r="A30766" i="29" s="1"/>
  <c r="A30767" i="29" s="1"/>
  <c r="A30768" i="29" s="1"/>
  <c r="A30769" i="29" s="1"/>
  <c r="A30770" i="29" s="1"/>
  <c r="A30771" i="29" s="1"/>
  <c r="A30772" i="29" s="1"/>
  <c r="A30773" i="29" s="1"/>
  <c r="A30774" i="29" s="1"/>
  <c r="A30775" i="29" s="1"/>
  <c r="A30776" i="29" s="1"/>
  <c r="A30777" i="29" s="1"/>
  <c r="A30778" i="29" s="1"/>
  <c r="A30779" i="29" s="1"/>
  <c r="A30780" i="29" s="1"/>
  <c r="A30781" i="29" s="1"/>
  <c r="A30782" i="29" s="1"/>
  <c r="A30783" i="29" s="1"/>
  <c r="A30784" i="29" s="1"/>
  <c r="A30785" i="29" s="1"/>
  <c r="A30786" i="29" s="1"/>
  <c r="A30787" i="29" s="1"/>
  <c r="A30788" i="29" s="1"/>
  <c r="A30789" i="29" s="1"/>
  <c r="A30790" i="29" s="1"/>
  <c r="A30791" i="29" s="1"/>
  <c r="A30792" i="29" s="1"/>
  <c r="A30793" i="29" s="1"/>
  <c r="A30794" i="29" s="1"/>
  <c r="A30795" i="29" s="1"/>
  <c r="A30796" i="29" s="1"/>
  <c r="A30797" i="29" s="1"/>
  <c r="A30798" i="29" s="1"/>
  <c r="A30799" i="29" s="1"/>
  <c r="A30800" i="29" s="1"/>
  <c r="A30801" i="29" s="1"/>
  <c r="A30802" i="29" s="1"/>
  <c r="A30803" i="29" s="1"/>
  <c r="A30804" i="29" s="1"/>
  <c r="A30805" i="29" s="1"/>
  <c r="A30806" i="29" s="1"/>
  <c r="A30807" i="29" s="1"/>
  <c r="A30808" i="29" s="1"/>
  <c r="A30809" i="29" s="1"/>
  <c r="A30810" i="29" s="1"/>
  <c r="A30811" i="29" s="1"/>
  <c r="A30812" i="29" s="1"/>
  <c r="A30813" i="29" s="1"/>
  <c r="A30814" i="29" s="1"/>
  <c r="A30815" i="29" s="1"/>
  <c r="A30816" i="29" s="1"/>
  <c r="A30817" i="29" s="1"/>
  <c r="A30818" i="29" s="1"/>
  <c r="A30819" i="29" s="1"/>
  <c r="A30820" i="29" s="1"/>
  <c r="A30821" i="29" s="1"/>
  <c r="A30822" i="29" s="1"/>
  <c r="A30823" i="29" s="1"/>
  <c r="A30824" i="29" s="1"/>
  <c r="A30825" i="29" s="1"/>
  <c r="A30826" i="29" s="1"/>
  <c r="A30827" i="29" s="1"/>
  <c r="A30828" i="29" s="1"/>
  <c r="A30829" i="29" s="1"/>
  <c r="A30830" i="29" s="1"/>
  <c r="A30831" i="29" s="1"/>
  <c r="A30832" i="29" s="1"/>
  <c r="A30833" i="29" s="1"/>
  <c r="A30834" i="29" s="1"/>
  <c r="A30835" i="29" s="1"/>
  <c r="A30836" i="29" s="1"/>
  <c r="A30837" i="29" s="1"/>
  <c r="A30838" i="29" s="1"/>
  <c r="A30839" i="29" s="1"/>
  <c r="A30840" i="29" s="1"/>
  <c r="A30841" i="29" s="1"/>
  <c r="A30842" i="29" s="1"/>
  <c r="A30843" i="29" s="1"/>
  <c r="A30844" i="29" s="1"/>
  <c r="A30845" i="29" s="1"/>
  <c r="A30846" i="29" s="1"/>
  <c r="A30847" i="29" s="1"/>
  <c r="A30848" i="29" s="1"/>
  <c r="A30849" i="29" s="1"/>
  <c r="A30850" i="29" s="1"/>
  <c r="A30851" i="29" s="1"/>
  <c r="A30852" i="29" s="1"/>
  <c r="A30853" i="29" s="1"/>
  <c r="A30854" i="29" s="1"/>
  <c r="A30855" i="29" s="1"/>
  <c r="A30856" i="29" s="1"/>
  <c r="A30857" i="29" s="1"/>
  <c r="A30858" i="29" s="1"/>
  <c r="A30859" i="29" s="1"/>
  <c r="A30860" i="29" s="1"/>
  <c r="A30861" i="29" s="1"/>
  <c r="A30862" i="29" s="1"/>
  <c r="A30863" i="29" s="1"/>
  <c r="A30864" i="29" s="1"/>
  <c r="A30865" i="29" s="1"/>
  <c r="A30866" i="29" s="1"/>
  <c r="A30867" i="29" s="1"/>
  <c r="A30868" i="29" s="1"/>
  <c r="A30869" i="29" s="1"/>
  <c r="A30870" i="29" s="1"/>
  <c r="A30871" i="29" s="1"/>
  <c r="A30872" i="29" s="1"/>
  <c r="A30873" i="29" s="1"/>
  <c r="A30874" i="29" s="1"/>
  <c r="A30875" i="29" s="1"/>
  <c r="A30876" i="29" s="1"/>
  <c r="A30877" i="29" s="1"/>
  <c r="A30878" i="29" s="1"/>
  <c r="A30879" i="29" s="1"/>
  <c r="A30880" i="29" s="1"/>
  <c r="A30881" i="29" s="1"/>
  <c r="A30882" i="29" s="1"/>
  <c r="A30883" i="29" s="1"/>
  <c r="A30884" i="29" s="1"/>
  <c r="A30885" i="29" s="1"/>
  <c r="A30886" i="29" s="1"/>
  <c r="A30887" i="29" s="1"/>
  <c r="A30888" i="29" s="1"/>
  <c r="A30889" i="29" s="1"/>
  <c r="A30890" i="29" s="1"/>
  <c r="A30891" i="29" s="1"/>
  <c r="A30892" i="29" s="1"/>
  <c r="A30893" i="29" s="1"/>
  <c r="A30894" i="29" s="1"/>
  <c r="A30895" i="29" s="1"/>
  <c r="A30896" i="29" s="1"/>
  <c r="A30897" i="29" s="1"/>
  <c r="A30898" i="29" s="1"/>
  <c r="A30899" i="29" s="1"/>
  <c r="A30900" i="29" s="1"/>
  <c r="A30901" i="29" s="1"/>
  <c r="A30902" i="29" s="1"/>
  <c r="A30903" i="29" s="1"/>
  <c r="A30904" i="29" s="1"/>
  <c r="A30905" i="29" s="1"/>
  <c r="A30906" i="29" s="1"/>
  <c r="A30907" i="29" s="1"/>
  <c r="A30908" i="29" s="1"/>
  <c r="A30909" i="29" s="1"/>
  <c r="A30910" i="29" s="1"/>
  <c r="A30911" i="29" s="1"/>
  <c r="A30912" i="29" s="1"/>
  <c r="A30913" i="29" s="1"/>
  <c r="A30914" i="29" s="1"/>
  <c r="A30915" i="29" s="1"/>
  <c r="A30916" i="29" s="1"/>
  <c r="A30917" i="29" s="1"/>
  <c r="A30918" i="29" s="1"/>
  <c r="A30919" i="29" s="1"/>
  <c r="A30920" i="29" s="1"/>
  <c r="A30921" i="29" s="1"/>
  <c r="A30922" i="29" s="1"/>
  <c r="A30923" i="29" s="1"/>
  <c r="A30924" i="29" s="1"/>
  <c r="A30925" i="29" s="1"/>
  <c r="A30926" i="29" s="1"/>
  <c r="A30927" i="29" s="1"/>
  <c r="A30928" i="29" s="1"/>
  <c r="A30929" i="29" s="1"/>
  <c r="A30930" i="29" s="1"/>
  <c r="A30931" i="29" s="1"/>
  <c r="A30932" i="29" s="1"/>
  <c r="A30933" i="29" s="1"/>
  <c r="A30934" i="29" s="1"/>
  <c r="A30935" i="29" s="1"/>
  <c r="A30936" i="29" s="1"/>
  <c r="A30937" i="29" s="1"/>
  <c r="A30938" i="29" s="1"/>
  <c r="A30939" i="29" s="1"/>
  <c r="A30940" i="29" s="1"/>
  <c r="A30941" i="29" s="1"/>
  <c r="A30942" i="29" s="1"/>
  <c r="A30943" i="29" s="1"/>
  <c r="A30944" i="29" s="1"/>
  <c r="A30945" i="29" s="1"/>
  <c r="A30946" i="29" s="1"/>
  <c r="A30947" i="29" s="1"/>
  <c r="A30948" i="29" s="1"/>
  <c r="A30949" i="29" s="1"/>
  <c r="A30950" i="29" s="1"/>
  <c r="A30951" i="29" s="1"/>
  <c r="A30952" i="29" s="1"/>
  <c r="A30953" i="29" s="1"/>
  <c r="A30954" i="29" s="1"/>
  <c r="A30955" i="29" s="1"/>
  <c r="A30956" i="29" s="1"/>
  <c r="A30957" i="29" s="1"/>
  <c r="A30958" i="29" s="1"/>
  <c r="A30959" i="29" s="1"/>
  <c r="A30960" i="29" s="1"/>
  <c r="A30961" i="29" s="1"/>
  <c r="A30962" i="29" s="1"/>
  <c r="A30963" i="29" s="1"/>
  <c r="A30964" i="29" s="1"/>
  <c r="A30965" i="29" s="1"/>
  <c r="A30966" i="29" s="1"/>
  <c r="A30967" i="29" s="1"/>
  <c r="A30968" i="29" s="1"/>
  <c r="A30969" i="29" s="1"/>
  <c r="A30970" i="29" s="1"/>
  <c r="A30971" i="29" s="1"/>
  <c r="A30972" i="29" s="1"/>
  <c r="A30973" i="29" s="1"/>
  <c r="A30974" i="29" s="1"/>
  <c r="A30975" i="29" s="1"/>
  <c r="A30976" i="29" s="1"/>
  <c r="A30977" i="29" s="1"/>
  <c r="A30978" i="29" s="1"/>
  <c r="A30979" i="29" s="1"/>
  <c r="A30980" i="29" s="1"/>
  <c r="A30981" i="29" s="1"/>
  <c r="A30982" i="29" s="1"/>
  <c r="A30983" i="29" s="1"/>
  <c r="A30984" i="29" s="1"/>
  <c r="A30985" i="29" s="1"/>
  <c r="A30986" i="29" s="1"/>
  <c r="A30987" i="29" s="1"/>
  <c r="A30988" i="29" s="1"/>
  <c r="A30989" i="29" s="1"/>
  <c r="A30990" i="29" s="1"/>
  <c r="A30991" i="29" s="1"/>
  <c r="A30992" i="29" s="1"/>
  <c r="A30993" i="29" s="1"/>
  <c r="A30994" i="29" s="1"/>
  <c r="A30995" i="29" s="1"/>
  <c r="A30996" i="29" s="1"/>
  <c r="A30997" i="29" s="1"/>
  <c r="A30998" i="29" s="1"/>
  <c r="A30999" i="29" s="1"/>
  <c r="A31000" i="29" s="1"/>
  <c r="A31001" i="29" s="1"/>
  <c r="A31002" i="29" s="1"/>
  <c r="A31003" i="29" s="1"/>
  <c r="A31004" i="29" s="1"/>
  <c r="A31005" i="29" s="1"/>
  <c r="A31006" i="29" s="1"/>
  <c r="A31007" i="29" s="1"/>
  <c r="A31008" i="29" s="1"/>
  <c r="A31009" i="29" s="1"/>
  <c r="A31010" i="29" s="1"/>
  <c r="A31011" i="29" s="1"/>
  <c r="A31012" i="29" s="1"/>
  <c r="A31013" i="29" s="1"/>
  <c r="A31014" i="29" s="1"/>
  <c r="A31015" i="29" s="1"/>
  <c r="A31016" i="29" s="1"/>
  <c r="A31017" i="29" s="1"/>
  <c r="A31018" i="29" s="1"/>
  <c r="A31019" i="29" s="1"/>
  <c r="A31020" i="29" s="1"/>
  <c r="A31021" i="29" s="1"/>
  <c r="A31022" i="29" s="1"/>
  <c r="A31023" i="29" s="1"/>
  <c r="A31024" i="29" s="1"/>
  <c r="A31025" i="29" s="1"/>
  <c r="A31026" i="29" s="1"/>
  <c r="A31027" i="29" s="1"/>
  <c r="A31028" i="29" s="1"/>
  <c r="A31029" i="29" s="1"/>
  <c r="A31030" i="29" s="1"/>
  <c r="A31031" i="29" s="1"/>
  <c r="A31032" i="29" s="1"/>
  <c r="A31033" i="29" s="1"/>
  <c r="A31034" i="29" s="1"/>
  <c r="A31035" i="29" s="1"/>
  <c r="A31036" i="29" s="1"/>
  <c r="A31037" i="29" s="1"/>
  <c r="A31038" i="29" s="1"/>
  <c r="A31039" i="29" s="1"/>
  <c r="A31040" i="29" s="1"/>
  <c r="A31041" i="29" s="1"/>
  <c r="A31042" i="29" s="1"/>
  <c r="A31043" i="29" s="1"/>
  <c r="A31044" i="29" s="1"/>
  <c r="A31045" i="29" s="1"/>
  <c r="A31046" i="29" s="1"/>
  <c r="A31047" i="29" s="1"/>
  <c r="A31048" i="29" s="1"/>
  <c r="A31049" i="29" s="1"/>
  <c r="A31050" i="29" s="1"/>
  <c r="A31051" i="29" s="1"/>
  <c r="A31052" i="29" s="1"/>
  <c r="A31053" i="29" s="1"/>
  <c r="A31054" i="29" s="1"/>
  <c r="A31055" i="29" s="1"/>
  <c r="A31056" i="29" s="1"/>
  <c r="A31057" i="29" s="1"/>
  <c r="A31058" i="29" s="1"/>
  <c r="A31059" i="29" s="1"/>
  <c r="A31060" i="29" s="1"/>
  <c r="A31061" i="29" s="1"/>
  <c r="A31062" i="29" s="1"/>
  <c r="A31063" i="29" s="1"/>
  <c r="A31064" i="29" s="1"/>
  <c r="A31065" i="29" s="1"/>
  <c r="A31066" i="29" s="1"/>
  <c r="A31067" i="29" s="1"/>
  <c r="A31068" i="29" s="1"/>
  <c r="A31069" i="29" s="1"/>
  <c r="A31070" i="29" s="1"/>
  <c r="A31071" i="29" s="1"/>
  <c r="A31072" i="29" s="1"/>
  <c r="A31073" i="29" s="1"/>
  <c r="A31074" i="29" s="1"/>
  <c r="A31075" i="29" s="1"/>
  <c r="A31076" i="29" s="1"/>
  <c r="A31077" i="29" s="1"/>
  <c r="A31078" i="29" s="1"/>
  <c r="A31079" i="29" s="1"/>
  <c r="A31080" i="29" s="1"/>
  <c r="A31081" i="29" s="1"/>
  <c r="A31082" i="29" s="1"/>
  <c r="A31083" i="29" s="1"/>
  <c r="A31084" i="29" s="1"/>
  <c r="A31085" i="29" s="1"/>
  <c r="A31086" i="29" s="1"/>
  <c r="A31087" i="29" s="1"/>
  <c r="A31088" i="29" s="1"/>
  <c r="A31089" i="29" s="1"/>
  <c r="A31090" i="29" s="1"/>
  <c r="A31091" i="29" s="1"/>
  <c r="A31092" i="29" s="1"/>
  <c r="A31093" i="29" s="1"/>
  <c r="A31094" i="29" s="1"/>
  <c r="A31095" i="29" s="1"/>
  <c r="A31096" i="29" s="1"/>
  <c r="A31097" i="29" s="1"/>
  <c r="A31098" i="29" s="1"/>
  <c r="A31099" i="29" s="1"/>
  <c r="A31100" i="29" s="1"/>
  <c r="A31101" i="29" s="1"/>
  <c r="A31102" i="29" s="1"/>
  <c r="A31103" i="29" s="1"/>
  <c r="A31104" i="29" s="1"/>
  <c r="A31105" i="29" s="1"/>
  <c r="A31106" i="29" s="1"/>
  <c r="A31107" i="29" s="1"/>
  <c r="A31108" i="29" s="1"/>
  <c r="A31109" i="29" s="1"/>
  <c r="A31110" i="29" s="1"/>
  <c r="A31111" i="29" s="1"/>
  <c r="A31112" i="29" s="1"/>
  <c r="A31113" i="29" s="1"/>
  <c r="A31114" i="29" s="1"/>
  <c r="A31115" i="29" s="1"/>
  <c r="A31116" i="29" s="1"/>
  <c r="A31117" i="29" s="1"/>
  <c r="A31118" i="29" s="1"/>
  <c r="A31119" i="29" s="1"/>
  <c r="A31120" i="29" s="1"/>
  <c r="A31121" i="29" s="1"/>
  <c r="A31122" i="29" s="1"/>
  <c r="A31123" i="29" s="1"/>
  <c r="A31124" i="29" s="1"/>
  <c r="A31125" i="29" s="1"/>
  <c r="A31126" i="29" s="1"/>
  <c r="A31127" i="29" s="1"/>
  <c r="A31128" i="29" s="1"/>
  <c r="A31129" i="29" s="1"/>
  <c r="A31130" i="29" s="1"/>
  <c r="A31131" i="29" s="1"/>
  <c r="A31132" i="29" s="1"/>
  <c r="A31133" i="29" s="1"/>
  <c r="A31134" i="29" s="1"/>
  <c r="A31135" i="29" s="1"/>
  <c r="A31136" i="29" s="1"/>
  <c r="A31137" i="29" s="1"/>
  <c r="A31138" i="29" s="1"/>
  <c r="A31139" i="29" s="1"/>
  <c r="A31140" i="29" s="1"/>
  <c r="A31141" i="29" s="1"/>
  <c r="A31142" i="29" s="1"/>
  <c r="A31143" i="29" s="1"/>
  <c r="A31144" i="29" s="1"/>
  <c r="A31145" i="29" s="1"/>
  <c r="A31146" i="29" s="1"/>
  <c r="A31147" i="29" s="1"/>
  <c r="A31148" i="29" s="1"/>
  <c r="A31149" i="29" s="1"/>
  <c r="A31150" i="29" s="1"/>
  <c r="A31151" i="29" s="1"/>
  <c r="A31152" i="29" s="1"/>
  <c r="A31153" i="29" s="1"/>
  <c r="A31154" i="29" s="1"/>
  <c r="A31155" i="29" s="1"/>
  <c r="A31156" i="29" s="1"/>
  <c r="A31157" i="29" s="1"/>
  <c r="A31158" i="29" s="1"/>
  <c r="A31159" i="29" s="1"/>
  <c r="A31160" i="29" s="1"/>
  <c r="A31161" i="29" s="1"/>
  <c r="A31162" i="29" s="1"/>
  <c r="A31163" i="29" s="1"/>
  <c r="A31164" i="29" s="1"/>
  <c r="A31165" i="29" s="1"/>
  <c r="A31166" i="29" s="1"/>
  <c r="A31167" i="29" s="1"/>
  <c r="A31168" i="29" s="1"/>
  <c r="A31169" i="29" s="1"/>
  <c r="A31170" i="29" s="1"/>
  <c r="A31171" i="29" s="1"/>
  <c r="A31172" i="29" s="1"/>
  <c r="A31173" i="29" s="1"/>
  <c r="A31174" i="29" s="1"/>
  <c r="A31175" i="29" s="1"/>
  <c r="A31176" i="29" s="1"/>
  <c r="A31177" i="29" s="1"/>
  <c r="A31178" i="29" s="1"/>
  <c r="A31179" i="29" s="1"/>
  <c r="A31180" i="29" s="1"/>
  <c r="A31181" i="29" s="1"/>
  <c r="A31182" i="29" s="1"/>
  <c r="A31183" i="29" s="1"/>
  <c r="A31184" i="29" s="1"/>
  <c r="A31185" i="29" s="1"/>
  <c r="A31186" i="29" s="1"/>
  <c r="A31187" i="29" s="1"/>
  <c r="A31188" i="29" s="1"/>
  <c r="A31189" i="29" s="1"/>
  <c r="A31190" i="29" s="1"/>
  <c r="A31191" i="29" s="1"/>
  <c r="A31192" i="29" s="1"/>
  <c r="A31193" i="29" s="1"/>
  <c r="A31194" i="29" s="1"/>
  <c r="A31195" i="29" s="1"/>
  <c r="A31196" i="29" s="1"/>
  <c r="A31197" i="29" s="1"/>
  <c r="A31198" i="29" s="1"/>
  <c r="A31199" i="29" s="1"/>
  <c r="A31200" i="29" s="1"/>
  <c r="A31201" i="29" s="1"/>
  <c r="A31202" i="29" s="1"/>
  <c r="A31203" i="29" s="1"/>
  <c r="A31204" i="29" s="1"/>
  <c r="A31205" i="29" s="1"/>
  <c r="A31206" i="29" s="1"/>
  <c r="A31207" i="29" s="1"/>
  <c r="A31208" i="29" s="1"/>
  <c r="A31209" i="29" s="1"/>
  <c r="A31210" i="29" s="1"/>
  <c r="A31211" i="29" s="1"/>
  <c r="A31212" i="29" s="1"/>
  <c r="A31213" i="29" s="1"/>
  <c r="A31214" i="29" s="1"/>
  <c r="A31215" i="29" s="1"/>
  <c r="A31216" i="29" s="1"/>
  <c r="A31217" i="29" s="1"/>
  <c r="A31218" i="29" s="1"/>
  <c r="A31219" i="29" s="1"/>
  <c r="A31220" i="29" s="1"/>
  <c r="A31221" i="29" s="1"/>
  <c r="A31222" i="29" s="1"/>
  <c r="A31223" i="29" s="1"/>
  <c r="A31224" i="29" s="1"/>
  <c r="A31225" i="29" s="1"/>
  <c r="A31226" i="29" s="1"/>
  <c r="A31227" i="29" s="1"/>
  <c r="A31228" i="29" s="1"/>
  <c r="A31229" i="29" s="1"/>
  <c r="A31230" i="29" s="1"/>
  <c r="A31231" i="29" s="1"/>
  <c r="A31232" i="29" s="1"/>
  <c r="A31233" i="29" s="1"/>
  <c r="A31234" i="29" s="1"/>
  <c r="A31235" i="29" s="1"/>
  <c r="A31236" i="29" s="1"/>
  <c r="A31237" i="29" s="1"/>
  <c r="A31238" i="29" s="1"/>
  <c r="A31239" i="29" s="1"/>
  <c r="A31240" i="29" s="1"/>
  <c r="A31241" i="29" s="1"/>
  <c r="A31242" i="29" s="1"/>
  <c r="A31243" i="29" s="1"/>
  <c r="A31244" i="29" s="1"/>
  <c r="A31245" i="29" s="1"/>
  <c r="A31246" i="29" s="1"/>
  <c r="A31247" i="29" s="1"/>
  <c r="A31248" i="29" s="1"/>
  <c r="A31249" i="29" s="1"/>
  <c r="A31250" i="29" s="1"/>
  <c r="A31251" i="29" s="1"/>
  <c r="A31252" i="29" s="1"/>
  <c r="A31253" i="29" s="1"/>
  <c r="A31254" i="29" s="1"/>
  <c r="A31255" i="29" s="1"/>
  <c r="A31256" i="29" s="1"/>
  <c r="A31257" i="29" s="1"/>
  <c r="A31258" i="29" s="1"/>
  <c r="A31259" i="29" s="1"/>
  <c r="A31260" i="29" s="1"/>
  <c r="A31261" i="29" s="1"/>
  <c r="A31262" i="29" s="1"/>
  <c r="A31263" i="29" s="1"/>
  <c r="A31264" i="29" s="1"/>
  <c r="A31265" i="29" s="1"/>
  <c r="A31266" i="29" s="1"/>
  <c r="A31267" i="29" s="1"/>
  <c r="A31268" i="29" s="1"/>
  <c r="A31269" i="29" s="1"/>
  <c r="A31270" i="29" s="1"/>
  <c r="A31271" i="29" s="1"/>
  <c r="A31272" i="29" s="1"/>
  <c r="A31273" i="29" s="1"/>
  <c r="A31274" i="29" s="1"/>
  <c r="A31275" i="29" s="1"/>
  <c r="A31276" i="29" s="1"/>
  <c r="A31277" i="29" s="1"/>
  <c r="A31278" i="29" s="1"/>
  <c r="A31279" i="29" s="1"/>
  <c r="A31280" i="29" s="1"/>
  <c r="A31281" i="29" s="1"/>
  <c r="A31282" i="29" s="1"/>
  <c r="A31283" i="29" s="1"/>
  <c r="A31284" i="29" s="1"/>
  <c r="A31285" i="29" s="1"/>
  <c r="A31286" i="29" s="1"/>
  <c r="A31287" i="29" s="1"/>
  <c r="A31288" i="29" s="1"/>
  <c r="A31289" i="29" s="1"/>
  <c r="A31290" i="29" s="1"/>
  <c r="A31291" i="29" s="1"/>
  <c r="A31292" i="29" s="1"/>
  <c r="A31293" i="29" s="1"/>
  <c r="A31294" i="29" s="1"/>
  <c r="A31295" i="29" s="1"/>
  <c r="A31296" i="29" s="1"/>
  <c r="A31297" i="29" s="1"/>
  <c r="A31298" i="29" s="1"/>
  <c r="A31299" i="29" s="1"/>
  <c r="A31300" i="29" s="1"/>
  <c r="A31301" i="29" s="1"/>
  <c r="A31302" i="29" s="1"/>
  <c r="A31303" i="29" s="1"/>
  <c r="A31304" i="29" s="1"/>
  <c r="A31305" i="29" s="1"/>
  <c r="A31306" i="29" s="1"/>
  <c r="A31307" i="29" s="1"/>
  <c r="A31308" i="29" s="1"/>
  <c r="A31309" i="29" s="1"/>
  <c r="A31310" i="29" s="1"/>
  <c r="A31311" i="29" s="1"/>
  <c r="A31312" i="29" s="1"/>
  <c r="A31313" i="29" s="1"/>
  <c r="A31314" i="29" s="1"/>
  <c r="A31315" i="29" s="1"/>
  <c r="A31316" i="29" s="1"/>
  <c r="A31317" i="29" s="1"/>
  <c r="A31318" i="29" s="1"/>
  <c r="A31319" i="29" s="1"/>
  <c r="A31320" i="29" s="1"/>
  <c r="A31321" i="29" s="1"/>
  <c r="A31322" i="29" s="1"/>
  <c r="A31323" i="29" s="1"/>
  <c r="A31324" i="29" s="1"/>
  <c r="A31325" i="29" s="1"/>
  <c r="A31326" i="29" s="1"/>
  <c r="A31327" i="29" s="1"/>
  <c r="A31328" i="29" s="1"/>
  <c r="A31329" i="29" s="1"/>
  <c r="A31330" i="29" s="1"/>
  <c r="A31331" i="29" s="1"/>
  <c r="A31332" i="29" s="1"/>
  <c r="A31333" i="29" s="1"/>
  <c r="A31334" i="29" s="1"/>
  <c r="A31335" i="29" s="1"/>
  <c r="A31336" i="29" s="1"/>
  <c r="A31337" i="29" s="1"/>
  <c r="A31338" i="29" s="1"/>
  <c r="A31339" i="29" s="1"/>
  <c r="A31340" i="29" s="1"/>
  <c r="A31341" i="29" s="1"/>
  <c r="A31342" i="29" s="1"/>
  <c r="A31343" i="29" s="1"/>
  <c r="A31344" i="29" s="1"/>
  <c r="A31345" i="29" s="1"/>
  <c r="A31346" i="29" s="1"/>
  <c r="A31347" i="29" s="1"/>
  <c r="A31348" i="29" s="1"/>
  <c r="A31349" i="29" s="1"/>
  <c r="A31350" i="29" s="1"/>
  <c r="A31351" i="29" s="1"/>
  <c r="A31352" i="29" s="1"/>
  <c r="A31353" i="29" s="1"/>
  <c r="A31354" i="29" s="1"/>
  <c r="A31355" i="29" s="1"/>
  <c r="A31356" i="29" s="1"/>
  <c r="A31357" i="29" s="1"/>
  <c r="A31358" i="29" s="1"/>
  <c r="A31359" i="29" s="1"/>
  <c r="A31360" i="29" s="1"/>
  <c r="A31361" i="29" s="1"/>
  <c r="A31362" i="29" s="1"/>
  <c r="A31363" i="29" s="1"/>
  <c r="A31364" i="29" s="1"/>
  <c r="A31365" i="29" s="1"/>
  <c r="A31366" i="29" s="1"/>
  <c r="A31367" i="29" s="1"/>
  <c r="A31368" i="29" s="1"/>
  <c r="A31369" i="29" s="1"/>
  <c r="A31370" i="29" s="1"/>
  <c r="A31371" i="29" s="1"/>
  <c r="A31372" i="29" s="1"/>
  <c r="A31373" i="29" s="1"/>
  <c r="A31374" i="29" s="1"/>
  <c r="A31375" i="29" s="1"/>
  <c r="A31376" i="29" s="1"/>
  <c r="A31377" i="29" s="1"/>
  <c r="A31378" i="29" s="1"/>
  <c r="A31379" i="29" s="1"/>
  <c r="A31380" i="29" s="1"/>
  <c r="A31381" i="29" s="1"/>
  <c r="A31382" i="29" s="1"/>
  <c r="A31383" i="29" s="1"/>
  <c r="A31384" i="29" s="1"/>
  <c r="A31385" i="29" s="1"/>
  <c r="A31386" i="29" s="1"/>
  <c r="A31387" i="29" s="1"/>
  <c r="A31388" i="29" s="1"/>
  <c r="A31389" i="29" s="1"/>
  <c r="A31390" i="29" s="1"/>
  <c r="A31391" i="29" s="1"/>
  <c r="A31392" i="29" s="1"/>
  <c r="A31393" i="29" s="1"/>
  <c r="A31394" i="29" s="1"/>
  <c r="A31395" i="29" s="1"/>
  <c r="A31396" i="29" s="1"/>
  <c r="A31397" i="29" s="1"/>
  <c r="A31398" i="29" s="1"/>
  <c r="A31399" i="29" s="1"/>
  <c r="A31400" i="29" s="1"/>
  <c r="A31401" i="29" s="1"/>
  <c r="A31402" i="29" s="1"/>
  <c r="A31403" i="29" s="1"/>
  <c r="A31404" i="29" s="1"/>
  <c r="A31405" i="29" s="1"/>
  <c r="A31406" i="29" s="1"/>
  <c r="A31407" i="29" s="1"/>
  <c r="A31408" i="29" s="1"/>
  <c r="A31409" i="29" s="1"/>
  <c r="A31410" i="29" s="1"/>
  <c r="A31411" i="29" s="1"/>
  <c r="A31412" i="29" s="1"/>
  <c r="A31413" i="29" s="1"/>
  <c r="A31414" i="29" s="1"/>
  <c r="A31415" i="29" s="1"/>
  <c r="A31416" i="29" s="1"/>
  <c r="A31417" i="29" s="1"/>
  <c r="A31418" i="29" s="1"/>
  <c r="A31419" i="29" s="1"/>
  <c r="A31420" i="29" s="1"/>
  <c r="A31421" i="29" s="1"/>
  <c r="A31422" i="29" s="1"/>
  <c r="A31423" i="29" s="1"/>
  <c r="A31424" i="29" s="1"/>
  <c r="A31425" i="29" s="1"/>
  <c r="A31426" i="29" s="1"/>
  <c r="A31427" i="29" s="1"/>
  <c r="A31428" i="29" s="1"/>
  <c r="A31429" i="29" s="1"/>
  <c r="A31430" i="29" s="1"/>
  <c r="A31431" i="29" s="1"/>
  <c r="A31432" i="29" s="1"/>
  <c r="A31433" i="29" s="1"/>
  <c r="A31434" i="29" s="1"/>
  <c r="A31435" i="29" s="1"/>
  <c r="A31436" i="29" s="1"/>
  <c r="A31437" i="29" s="1"/>
  <c r="A31438" i="29" s="1"/>
  <c r="A31439" i="29" s="1"/>
  <c r="A31440" i="29" s="1"/>
  <c r="A31441" i="29" s="1"/>
  <c r="A31442" i="29" s="1"/>
  <c r="A31443" i="29" s="1"/>
  <c r="A31444" i="29" s="1"/>
  <c r="A31445" i="29" s="1"/>
  <c r="A31446" i="29" s="1"/>
  <c r="A31447" i="29" s="1"/>
  <c r="A31448" i="29" s="1"/>
  <c r="A31449" i="29" s="1"/>
  <c r="A31450" i="29" s="1"/>
  <c r="A31451" i="29" s="1"/>
  <c r="A31452" i="29" s="1"/>
  <c r="A31453" i="29" s="1"/>
  <c r="A31454" i="29" s="1"/>
  <c r="A31455" i="29" s="1"/>
  <c r="A31456" i="29" s="1"/>
  <c r="A31457" i="29" s="1"/>
  <c r="A31458" i="29" s="1"/>
  <c r="A31459" i="29" s="1"/>
  <c r="A31460" i="29" s="1"/>
  <c r="A31461" i="29" s="1"/>
  <c r="A31462" i="29" s="1"/>
  <c r="A31463" i="29" s="1"/>
  <c r="A31464" i="29" s="1"/>
  <c r="A31465" i="29" s="1"/>
  <c r="A31466" i="29" s="1"/>
  <c r="A31467" i="29" s="1"/>
  <c r="A31468" i="29" s="1"/>
  <c r="A31469" i="29" s="1"/>
  <c r="A31470" i="29" s="1"/>
  <c r="A31471" i="29" s="1"/>
  <c r="A31472" i="29" s="1"/>
  <c r="A31473" i="29" s="1"/>
  <c r="A31474" i="29" s="1"/>
  <c r="A31475" i="29" s="1"/>
  <c r="A31476" i="29" s="1"/>
  <c r="A31477" i="29" s="1"/>
  <c r="A31478" i="29" s="1"/>
  <c r="A31479" i="29" s="1"/>
  <c r="A31480" i="29" s="1"/>
  <c r="A31481" i="29" s="1"/>
  <c r="A31482" i="29" s="1"/>
  <c r="A31483" i="29" s="1"/>
  <c r="A31484" i="29" s="1"/>
  <c r="A31485" i="29" s="1"/>
  <c r="A31486" i="29" s="1"/>
  <c r="A31487" i="29" s="1"/>
  <c r="A31488" i="29" s="1"/>
  <c r="A31489" i="29" s="1"/>
  <c r="A31490" i="29" s="1"/>
  <c r="A31491" i="29" s="1"/>
  <c r="A31492" i="29" s="1"/>
  <c r="A31493" i="29" s="1"/>
  <c r="A31494" i="29" s="1"/>
  <c r="A31495" i="29" s="1"/>
  <c r="A31496" i="29" s="1"/>
  <c r="A31497" i="29" s="1"/>
  <c r="A31498" i="29" s="1"/>
  <c r="A31499" i="29" s="1"/>
  <c r="A31500" i="29" s="1"/>
  <c r="A31501" i="29" s="1"/>
  <c r="A31502" i="29" s="1"/>
  <c r="A31503" i="29" s="1"/>
  <c r="A31504" i="29" s="1"/>
  <c r="A31505" i="29" s="1"/>
  <c r="A31506" i="29" s="1"/>
  <c r="A31507" i="29" s="1"/>
  <c r="A31508" i="29" s="1"/>
  <c r="A31509" i="29" s="1"/>
  <c r="A31510" i="29" s="1"/>
  <c r="A31511" i="29" s="1"/>
  <c r="A31512" i="29" s="1"/>
  <c r="A31513" i="29" s="1"/>
  <c r="A31514" i="29" s="1"/>
  <c r="A31515" i="29" s="1"/>
  <c r="A31516" i="29" s="1"/>
  <c r="A31517" i="29" s="1"/>
  <c r="A31518" i="29" s="1"/>
  <c r="A31519" i="29" s="1"/>
  <c r="A31520" i="29" s="1"/>
  <c r="A31521" i="29" s="1"/>
  <c r="A31522" i="29" s="1"/>
  <c r="A31523" i="29" s="1"/>
  <c r="A31524" i="29" s="1"/>
  <c r="A31525" i="29" s="1"/>
  <c r="A31526" i="29" s="1"/>
  <c r="A31527" i="29" s="1"/>
  <c r="A31528" i="29" s="1"/>
  <c r="A31529" i="29" s="1"/>
  <c r="A31530" i="29" s="1"/>
  <c r="A31531" i="29" s="1"/>
  <c r="A31532" i="29" s="1"/>
  <c r="A31533" i="29" s="1"/>
  <c r="A31534" i="29" s="1"/>
  <c r="A31535" i="29" s="1"/>
  <c r="A31536" i="29" s="1"/>
  <c r="A31537" i="29" s="1"/>
  <c r="A31538" i="29" s="1"/>
  <c r="A31539" i="29" s="1"/>
  <c r="A31540" i="29" s="1"/>
  <c r="A31541" i="29" s="1"/>
  <c r="A31542" i="29" s="1"/>
  <c r="A31543" i="29" s="1"/>
  <c r="A31544" i="29" s="1"/>
  <c r="A31545" i="29" s="1"/>
  <c r="A31546" i="29" s="1"/>
  <c r="A31547" i="29" s="1"/>
  <c r="A31548" i="29" s="1"/>
  <c r="A31549" i="29" s="1"/>
  <c r="A31550" i="29" s="1"/>
  <c r="A31551" i="29" s="1"/>
  <c r="A31552" i="29" s="1"/>
  <c r="A31553" i="29" s="1"/>
  <c r="A31554" i="29" s="1"/>
  <c r="A31555" i="29" s="1"/>
  <c r="A31556" i="29" s="1"/>
  <c r="A31557" i="29" s="1"/>
  <c r="A31558" i="29" s="1"/>
  <c r="A31559" i="29" s="1"/>
  <c r="A31560" i="29" s="1"/>
  <c r="A31561" i="29" s="1"/>
  <c r="A31562" i="29" s="1"/>
  <c r="A31563" i="29" s="1"/>
  <c r="A31564" i="29" s="1"/>
  <c r="A31565" i="29" s="1"/>
  <c r="A31566" i="29" s="1"/>
  <c r="A31567" i="29" s="1"/>
  <c r="A31568" i="29" s="1"/>
  <c r="A31569" i="29" s="1"/>
  <c r="A31570" i="29" s="1"/>
  <c r="A31571" i="29" s="1"/>
  <c r="A31572" i="29" s="1"/>
  <c r="A31573" i="29" s="1"/>
  <c r="A31574" i="29" s="1"/>
  <c r="A31575" i="29" s="1"/>
  <c r="A31576" i="29" s="1"/>
  <c r="A31577" i="29" s="1"/>
  <c r="A31578" i="29" s="1"/>
  <c r="A31579" i="29" s="1"/>
  <c r="A31580" i="29" s="1"/>
  <c r="A31581" i="29" s="1"/>
  <c r="A31582" i="29" s="1"/>
  <c r="A31583" i="29" s="1"/>
  <c r="A31584" i="29" s="1"/>
  <c r="A31585" i="29" s="1"/>
  <c r="A31586" i="29" s="1"/>
  <c r="A31587" i="29" s="1"/>
  <c r="A31588" i="29" s="1"/>
  <c r="A31589" i="29" s="1"/>
  <c r="A31590" i="29" s="1"/>
  <c r="A31591" i="29" s="1"/>
  <c r="A31592" i="29" s="1"/>
  <c r="A31593" i="29" s="1"/>
  <c r="A31594" i="29" s="1"/>
  <c r="A31595" i="29" s="1"/>
  <c r="A31596" i="29" s="1"/>
  <c r="A31597" i="29" s="1"/>
  <c r="A31598" i="29" s="1"/>
  <c r="A31599" i="29" s="1"/>
  <c r="A31600" i="29" s="1"/>
  <c r="A31601" i="29" s="1"/>
  <c r="A31602" i="29" s="1"/>
  <c r="A31603" i="29" s="1"/>
  <c r="A31604" i="29" s="1"/>
  <c r="A31605" i="29" s="1"/>
  <c r="A31606" i="29" s="1"/>
  <c r="A31607" i="29" s="1"/>
  <c r="A31608" i="29" s="1"/>
  <c r="A31609" i="29" s="1"/>
  <c r="A31610" i="29" s="1"/>
  <c r="A31611" i="29" s="1"/>
  <c r="A31612" i="29" s="1"/>
  <c r="A31613" i="29" s="1"/>
  <c r="A31614" i="29" s="1"/>
  <c r="A31615" i="29" s="1"/>
  <c r="A31616" i="29" s="1"/>
  <c r="A31617" i="29" s="1"/>
  <c r="A31618" i="29" s="1"/>
  <c r="A31619" i="29" s="1"/>
  <c r="A31620" i="29" s="1"/>
  <c r="A31621" i="29" s="1"/>
  <c r="A31622" i="29" s="1"/>
  <c r="A31623" i="29" s="1"/>
  <c r="A31624" i="29" s="1"/>
  <c r="A31625" i="29" s="1"/>
  <c r="A31626" i="29" s="1"/>
  <c r="A31627" i="29" s="1"/>
  <c r="A31628" i="29" s="1"/>
  <c r="A31629" i="29" s="1"/>
  <c r="A31630" i="29" s="1"/>
  <c r="A31631" i="29" s="1"/>
  <c r="A31632" i="29" s="1"/>
  <c r="A31633" i="29" s="1"/>
  <c r="A31634" i="29" s="1"/>
  <c r="A31635" i="29" s="1"/>
  <c r="A31636" i="29" s="1"/>
  <c r="A31637" i="29" s="1"/>
  <c r="A31638" i="29" s="1"/>
  <c r="A31639" i="29" s="1"/>
  <c r="A31640" i="29" s="1"/>
  <c r="A31641" i="29" s="1"/>
  <c r="A31642" i="29" s="1"/>
  <c r="A31643" i="29" s="1"/>
  <c r="A31644" i="29" s="1"/>
  <c r="A31645" i="29" s="1"/>
  <c r="A31646" i="29" s="1"/>
  <c r="A31647" i="29" s="1"/>
  <c r="A31648" i="29" s="1"/>
  <c r="A31649" i="29" s="1"/>
  <c r="A31650" i="29" s="1"/>
  <c r="A31651" i="29" s="1"/>
  <c r="A31652" i="29" s="1"/>
  <c r="A31653" i="29" s="1"/>
  <c r="A31654" i="29" s="1"/>
  <c r="A31655" i="29" s="1"/>
  <c r="A31656" i="29" s="1"/>
  <c r="A31657" i="29" s="1"/>
  <c r="A31658" i="29" s="1"/>
  <c r="A31659" i="29" s="1"/>
  <c r="A31660" i="29" s="1"/>
  <c r="A31661" i="29" s="1"/>
  <c r="A31662" i="29" s="1"/>
  <c r="A31663" i="29" s="1"/>
  <c r="A31664" i="29" s="1"/>
  <c r="A31665" i="29" s="1"/>
  <c r="A31666" i="29" s="1"/>
  <c r="A31667" i="29" s="1"/>
  <c r="A31668" i="29" s="1"/>
  <c r="A31669" i="29" s="1"/>
  <c r="A31670" i="29" s="1"/>
  <c r="A31671" i="29" s="1"/>
  <c r="A31672" i="29" s="1"/>
  <c r="A31673" i="29" s="1"/>
  <c r="A31674" i="29" s="1"/>
  <c r="A31675" i="29" s="1"/>
  <c r="A31676" i="29" s="1"/>
  <c r="A31677" i="29" s="1"/>
  <c r="A31678" i="29" s="1"/>
  <c r="A31679" i="29" s="1"/>
  <c r="A31680" i="29" s="1"/>
  <c r="A31681" i="29" s="1"/>
  <c r="A31682" i="29" s="1"/>
  <c r="A31683" i="29" s="1"/>
  <c r="A31684" i="29" s="1"/>
  <c r="A31685" i="29" s="1"/>
  <c r="A31686" i="29" s="1"/>
  <c r="A31687" i="29" s="1"/>
  <c r="A31688" i="29" s="1"/>
  <c r="A31689" i="29" s="1"/>
  <c r="A31690" i="29" s="1"/>
  <c r="A31691" i="29" s="1"/>
  <c r="A31692" i="29" s="1"/>
  <c r="A31693" i="29" s="1"/>
  <c r="A31694" i="29" s="1"/>
  <c r="A31695" i="29" s="1"/>
  <c r="A31696" i="29" s="1"/>
  <c r="A31697" i="29" s="1"/>
  <c r="A31698" i="29" s="1"/>
  <c r="A31699" i="29" s="1"/>
  <c r="A31700" i="29" s="1"/>
  <c r="A31701" i="29" s="1"/>
  <c r="A31702" i="29" s="1"/>
  <c r="A31703" i="29" s="1"/>
  <c r="A31704" i="29" s="1"/>
  <c r="A31705" i="29" s="1"/>
  <c r="A31706" i="29" s="1"/>
  <c r="A31707" i="29" s="1"/>
  <c r="A31708" i="29" s="1"/>
  <c r="A31709" i="29" s="1"/>
  <c r="A31710" i="29" s="1"/>
  <c r="A31711" i="29" s="1"/>
  <c r="A31712" i="29" s="1"/>
  <c r="A31713" i="29" s="1"/>
  <c r="A31714" i="29" s="1"/>
  <c r="A31715" i="29" s="1"/>
  <c r="A31716" i="29" s="1"/>
  <c r="A31717" i="29" s="1"/>
  <c r="A31718" i="29" s="1"/>
  <c r="A31719" i="29" s="1"/>
  <c r="A31720" i="29" s="1"/>
  <c r="A31721" i="29" s="1"/>
  <c r="A31722" i="29" s="1"/>
  <c r="A31723" i="29" s="1"/>
  <c r="A31724" i="29" s="1"/>
  <c r="A31725" i="29" s="1"/>
  <c r="A31726" i="29" s="1"/>
  <c r="A31727" i="29" s="1"/>
  <c r="A31728" i="29" s="1"/>
  <c r="A31729" i="29" s="1"/>
  <c r="A31730" i="29" s="1"/>
  <c r="A31731" i="29" s="1"/>
  <c r="A31732" i="29" s="1"/>
  <c r="A31733" i="29" s="1"/>
  <c r="A31734" i="29" s="1"/>
  <c r="A31735" i="29" s="1"/>
  <c r="A31736" i="29" s="1"/>
  <c r="A31737" i="29" s="1"/>
  <c r="A31738" i="29" s="1"/>
  <c r="A31739" i="29" s="1"/>
  <c r="A31740" i="29" s="1"/>
  <c r="A31741" i="29" s="1"/>
  <c r="A31742" i="29" s="1"/>
  <c r="A31743" i="29" s="1"/>
  <c r="A31744" i="29" s="1"/>
  <c r="A31745" i="29" s="1"/>
  <c r="A31746" i="29" s="1"/>
  <c r="A31747" i="29" s="1"/>
  <c r="A31748" i="29" s="1"/>
  <c r="A31749" i="29" s="1"/>
  <c r="A31750" i="29" s="1"/>
  <c r="A31751" i="29" s="1"/>
  <c r="A31752" i="29" s="1"/>
  <c r="A31753" i="29" s="1"/>
  <c r="A31754" i="29" s="1"/>
  <c r="A31755" i="29" s="1"/>
  <c r="A31756" i="29" s="1"/>
  <c r="A31757" i="29" s="1"/>
  <c r="A31758" i="29" s="1"/>
  <c r="A31759" i="29" s="1"/>
  <c r="A31760" i="29" s="1"/>
  <c r="A31761" i="29" s="1"/>
  <c r="A31762" i="29" s="1"/>
  <c r="A31763" i="29" s="1"/>
  <c r="A31764" i="29" s="1"/>
  <c r="A31765" i="29" s="1"/>
  <c r="A31766" i="29" s="1"/>
  <c r="A31767" i="29" s="1"/>
  <c r="A31768" i="29" s="1"/>
  <c r="A31769" i="29" s="1"/>
  <c r="A31770" i="29" s="1"/>
  <c r="A31771" i="29" s="1"/>
  <c r="A31772" i="29" s="1"/>
  <c r="A31773" i="29" s="1"/>
  <c r="A31774" i="29" s="1"/>
  <c r="A31775" i="29" s="1"/>
  <c r="A31776" i="29" s="1"/>
  <c r="A31777" i="29" s="1"/>
  <c r="A31778" i="29" s="1"/>
  <c r="A31779" i="29" s="1"/>
  <c r="A31780" i="29" s="1"/>
  <c r="A31781" i="29" s="1"/>
  <c r="A31782" i="29" s="1"/>
  <c r="A31783" i="29" s="1"/>
  <c r="A31784" i="29" s="1"/>
  <c r="A31785" i="29" s="1"/>
  <c r="A31786" i="29" s="1"/>
  <c r="A31787" i="29" s="1"/>
  <c r="A31788" i="29" s="1"/>
  <c r="A31789" i="29" s="1"/>
  <c r="A31790" i="29" s="1"/>
  <c r="A31791" i="29" s="1"/>
  <c r="A31792" i="29" s="1"/>
  <c r="A31793" i="29" s="1"/>
  <c r="A31794" i="29" s="1"/>
  <c r="A31795" i="29" s="1"/>
  <c r="A31796" i="29" s="1"/>
  <c r="A31797" i="29" s="1"/>
  <c r="A31798" i="29" s="1"/>
  <c r="A31799" i="29" s="1"/>
  <c r="A31800" i="29" s="1"/>
  <c r="A31801" i="29" s="1"/>
  <c r="A31802" i="29" s="1"/>
  <c r="A31803" i="29" s="1"/>
  <c r="A31804" i="29" s="1"/>
  <c r="A31805" i="29" s="1"/>
  <c r="A31806" i="29" s="1"/>
  <c r="A31807" i="29" s="1"/>
  <c r="A31808" i="29" s="1"/>
  <c r="A31809" i="29" s="1"/>
  <c r="A31810" i="29" s="1"/>
  <c r="A31811" i="29" s="1"/>
  <c r="A31812" i="29" s="1"/>
  <c r="A31813" i="29" s="1"/>
  <c r="A31814" i="29" s="1"/>
  <c r="A31815" i="29" s="1"/>
  <c r="A31816" i="29" s="1"/>
  <c r="A31817" i="29" s="1"/>
  <c r="A31818" i="29" s="1"/>
  <c r="A31819" i="29" s="1"/>
  <c r="A31820" i="29" s="1"/>
  <c r="A31821" i="29" s="1"/>
  <c r="A31822" i="29" s="1"/>
  <c r="A31823" i="29" s="1"/>
  <c r="A31824" i="29" s="1"/>
  <c r="A31825" i="29" s="1"/>
  <c r="A31826" i="29" s="1"/>
  <c r="A31827" i="29" s="1"/>
  <c r="A31828" i="29" s="1"/>
  <c r="A31829" i="29" s="1"/>
  <c r="A31830" i="29" s="1"/>
  <c r="A31831" i="29" s="1"/>
  <c r="A31832" i="29" s="1"/>
  <c r="A31833" i="29" s="1"/>
  <c r="A31834" i="29" s="1"/>
  <c r="A31835" i="29" s="1"/>
  <c r="A31836" i="29" s="1"/>
  <c r="A31837" i="29" s="1"/>
  <c r="A31838" i="29" s="1"/>
  <c r="A31839" i="29" s="1"/>
  <c r="A31840" i="29" s="1"/>
  <c r="A31841" i="29" s="1"/>
  <c r="A31842" i="29" s="1"/>
  <c r="A31843" i="29" s="1"/>
  <c r="A31844" i="29" s="1"/>
  <c r="A31845" i="29" s="1"/>
  <c r="A31846" i="29" s="1"/>
  <c r="A31847" i="29" s="1"/>
  <c r="A31848" i="29" s="1"/>
  <c r="A31849" i="29" s="1"/>
  <c r="A31850" i="29" s="1"/>
  <c r="A31851" i="29" s="1"/>
  <c r="A31852" i="29" s="1"/>
  <c r="A31853" i="29" s="1"/>
  <c r="A31854" i="29" s="1"/>
  <c r="A31855" i="29" s="1"/>
  <c r="A31856" i="29" s="1"/>
  <c r="A31857" i="29" s="1"/>
  <c r="A31858" i="29" s="1"/>
  <c r="A31859" i="29" s="1"/>
  <c r="A31860" i="29" s="1"/>
  <c r="A31861" i="29" s="1"/>
  <c r="A31862" i="29" s="1"/>
  <c r="A31863" i="29" s="1"/>
  <c r="A31864" i="29" s="1"/>
  <c r="A31865" i="29" s="1"/>
  <c r="A31866" i="29" s="1"/>
  <c r="A31867" i="29" s="1"/>
  <c r="A31868" i="29" s="1"/>
  <c r="A31869" i="29" s="1"/>
  <c r="A31870" i="29" s="1"/>
  <c r="A31871" i="29" s="1"/>
  <c r="A31872" i="29" s="1"/>
  <c r="A31873" i="29" s="1"/>
  <c r="A31874" i="29" s="1"/>
  <c r="A31875" i="29" s="1"/>
  <c r="A31876" i="29" s="1"/>
  <c r="A31877" i="29" s="1"/>
  <c r="A31878" i="29" s="1"/>
  <c r="A31879" i="29" s="1"/>
  <c r="A31880" i="29" s="1"/>
  <c r="A31881" i="29" s="1"/>
  <c r="A31882" i="29" s="1"/>
  <c r="A31883" i="29" s="1"/>
  <c r="A31884" i="29" s="1"/>
  <c r="A31885" i="29" s="1"/>
  <c r="A31886" i="29" s="1"/>
  <c r="A31887" i="29" s="1"/>
  <c r="A31888" i="29" s="1"/>
  <c r="A31889" i="29" s="1"/>
  <c r="A31890" i="29" s="1"/>
  <c r="A31891" i="29" s="1"/>
  <c r="A31892" i="29" s="1"/>
  <c r="A31893" i="29" s="1"/>
  <c r="A31894" i="29" s="1"/>
  <c r="A31895" i="29" s="1"/>
  <c r="A31896" i="29" s="1"/>
  <c r="A31897" i="29" s="1"/>
  <c r="A31898" i="29" s="1"/>
  <c r="A31899" i="29" s="1"/>
  <c r="A31900" i="29" s="1"/>
  <c r="A31901" i="29" s="1"/>
  <c r="A31902" i="29" s="1"/>
  <c r="A31903" i="29" s="1"/>
  <c r="A31904" i="29" s="1"/>
  <c r="A31905" i="29" s="1"/>
  <c r="A31906" i="29" s="1"/>
  <c r="A31907" i="29" s="1"/>
  <c r="A31908" i="29" s="1"/>
  <c r="A31909" i="29" s="1"/>
  <c r="A31910" i="29" s="1"/>
  <c r="A31911" i="29" s="1"/>
  <c r="A31912" i="29" s="1"/>
  <c r="A31913" i="29" s="1"/>
  <c r="A31914" i="29" s="1"/>
  <c r="A31915" i="29" s="1"/>
  <c r="A31916" i="29" s="1"/>
  <c r="A31917" i="29" s="1"/>
  <c r="A31918" i="29" s="1"/>
  <c r="A31919" i="29" s="1"/>
  <c r="A31920" i="29" s="1"/>
  <c r="A31921" i="29" s="1"/>
  <c r="A31922" i="29" s="1"/>
  <c r="A31923" i="29" s="1"/>
  <c r="A31924" i="29" s="1"/>
  <c r="A31925" i="29" s="1"/>
  <c r="A31926" i="29" s="1"/>
  <c r="A31927" i="29" s="1"/>
  <c r="A31928" i="29" s="1"/>
  <c r="A31929" i="29" s="1"/>
  <c r="A31930" i="29" s="1"/>
  <c r="A31931" i="29" s="1"/>
  <c r="A31932" i="29" s="1"/>
  <c r="A31933" i="29" s="1"/>
  <c r="A31934" i="29" s="1"/>
  <c r="A31935" i="29" s="1"/>
  <c r="A31936" i="29" s="1"/>
  <c r="A31937" i="29" s="1"/>
  <c r="A31938" i="29" s="1"/>
  <c r="A31939" i="29" s="1"/>
  <c r="A31940" i="29" s="1"/>
  <c r="A31941" i="29" s="1"/>
  <c r="A31942" i="29" s="1"/>
  <c r="A31943" i="29" s="1"/>
  <c r="A31944" i="29" s="1"/>
  <c r="A31945" i="29" s="1"/>
  <c r="A31946" i="29" s="1"/>
  <c r="A31947" i="29" s="1"/>
  <c r="A31948" i="29" s="1"/>
  <c r="A31949" i="29" s="1"/>
  <c r="A31950" i="29" s="1"/>
  <c r="A31951" i="29" s="1"/>
  <c r="A31952" i="29" s="1"/>
  <c r="A31953" i="29" s="1"/>
  <c r="A31954" i="29" s="1"/>
  <c r="A31955" i="29" s="1"/>
  <c r="A31956" i="29" s="1"/>
  <c r="A31957" i="29" s="1"/>
  <c r="A31958" i="29" s="1"/>
  <c r="A31959" i="29" s="1"/>
  <c r="A31960" i="29" s="1"/>
  <c r="A31961" i="29" s="1"/>
  <c r="A31962" i="29" s="1"/>
  <c r="A31963" i="29" s="1"/>
  <c r="A31964" i="29" s="1"/>
  <c r="A31965" i="29" s="1"/>
  <c r="A31966" i="29" s="1"/>
  <c r="A31967" i="29" s="1"/>
  <c r="A31968" i="29" s="1"/>
  <c r="A31969" i="29" s="1"/>
  <c r="A31970" i="29" s="1"/>
  <c r="A31971" i="29" s="1"/>
  <c r="A31972" i="29" s="1"/>
  <c r="A31973" i="29" s="1"/>
  <c r="A31974" i="29" s="1"/>
  <c r="A31975" i="29" s="1"/>
  <c r="A31976" i="29" s="1"/>
  <c r="A31977" i="29" s="1"/>
  <c r="A31978" i="29" s="1"/>
  <c r="A31979" i="29" s="1"/>
  <c r="A31980" i="29" s="1"/>
  <c r="A31981" i="29" s="1"/>
  <c r="A31982" i="29" s="1"/>
  <c r="A31983" i="29" s="1"/>
  <c r="A31984" i="29" s="1"/>
  <c r="A31985" i="29" s="1"/>
  <c r="A31986" i="29" s="1"/>
  <c r="A31987" i="29" s="1"/>
  <c r="A31988" i="29" s="1"/>
  <c r="A31989" i="29" s="1"/>
  <c r="A31990" i="29" s="1"/>
  <c r="A31991" i="29" s="1"/>
  <c r="A31992" i="29" s="1"/>
  <c r="A31993" i="29" s="1"/>
  <c r="A31994" i="29" s="1"/>
  <c r="A31995" i="29" s="1"/>
  <c r="A31996" i="29" s="1"/>
  <c r="A31997" i="29" s="1"/>
  <c r="A31998" i="29" s="1"/>
  <c r="A31999" i="29" s="1"/>
  <c r="A32000" i="29" s="1"/>
  <c r="A32001" i="29" s="1"/>
  <c r="A32002" i="29" s="1"/>
  <c r="A32003" i="29" s="1"/>
  <c r="A32004" i="29" s="1"/>
  <c r="A32005" i="29" s="1"/>
  <c r="A32006" i="29" s="1"/>
  <c r="A32007" i="29" s="1"/>
  <c r="A32008" i="29" s="1"/>
  <c r="A32009" i="29" s="1"/>
  <c r="A32010" i="29" s="1"/>
  <c r="A32011" i="29" s="1"/>
  <c r="A32012" i="29" s="1"/>
  <c r="A32013" i="29" s="1"/>
  <c r="A32014" i="29" s="1"/>
  <c r="A32015" i="29" s="1"/>
  <c r="A32016" i="29" s="1"/>
  <c r="A32017" i="29" s="1"/>
  <c r="A32018" i="29" s="1"/>
  <c r="A32019" i="29" s="1"/>
  <c r="A32020" i="29" s="1"/>
  <c r="A32021" i="29" s="1"/>
  <c r="A32022" i="29" s="1"/>
  <c r="A32023" i="29" s="1"/>
  <c r="A32024" i="29" s="1"/>
  <c r="A32025" i="29" s="1"/>
  <c r="A32026" i="29" s="1"/>
  <c r="A32027" i="29" s="1"/>
  <c r="A32028" i="29" s="1"/>
  <c r="A32029" i="29" s="1"/>
  <c r="A32030" i="29" s="1"/>
  <c r="A32031" i="29" s="1"/>
  <c r="A32032" i="29" s="1"/>
  <c r="A32033" i="29" s="1"/>
  <c r="A32034" i="29" s="1"/>
  <c r="A32035" i="29" s="1"/>
  <c r="A32036" i="29" s="1"/>
  <c r="A32037" i="29" s="1"/>
  <c r="A32038" i="29" s="1"/>
  <c r="A32039" i="29" s="1"/>
  <c r="A32040" i="29" s="1"/>
  <c r="A32041" i="29" s="1"/>
  <c r="A32042" i="29" s="1"/>
  <c r="A32043" i="29" s="1"/>
  <c r="A32044" i="29" s="1"/>
  <c r="A32045" i="29" s="1"/>
  <c r="A32046" i="29" s="1"/>
  <c r="A32047" i="29" s="1"/>
  <c r="A32048" i="29" s="1"/>
  <c r="A32049" i="29" s="1"/>
  <c r="A32050" i="29" s="1"/>
  <c r="A32051" i="29" s="1"/>
  <c r="A32052" i="29" s="1"/>
  <c r="A32053" i="29" s="1"/>
  <c r="A32054" i="29" s="1"/>
  <c r="A32055" i="29" s="1"/>
  <c r="A32056" i="29" s="1"/>
  <c r="A32057" i="29" s="1"/>
  <c r="A32058" i="29" s="1"/>
  <c r="A32059" i="29" s="1"/>
  <c r="A32060" i="29" s="1"/>
  <c r="A32061" i="29" s="1"/>
  <c r="A32062" i="29" s="1"/>
  <c r="A32063" i="29" s="1"/>
  <c r="A32064" i="29" s="1"/>
  <c r="A32065" i="29" s="1"/>
  <c r="A32066" i="29" s="1"/>
  <c r="A32067" i="29" s="1"/>
  <c r="A32068" i="29" s="1"/>
  <c r="A32069" i="29" s="1"/>
  <c r="A32070" i="29" s="1"/>
  <c r="A32071" i="29" s="1"/>
  <c r="A32072" i="29" s="1"/>
  <c r="A32073" i="29" s="1"/>
  <c r="A32074" i="29" s="1"/>
  <c r="A32075" i="29" s="1"/>
  <c r="A32076" i="29" s="1"/>
  <c r="A32077" i="29" s="1"/>
  <c r="A32078" i="29" s="1"/>
  <c r="A32079" i="29" s="1"/>
  <c r="A32080" i="29" s="1"/>
  <c r="A32081" i="29" s="1"/>
  <c r="A32082" i="29" s="1"/>
  <c r="A32083" i="29" s="1"/>
  <c r="A32084" i="29" s="1"/>
  <c r="A32085" i="29" s="1"/>
  <c r="A32086" i="29" s="1"/>
  <c r="A32087" i="29" s="1"/>
  <c r="A32088" i="29" s="1"/>
  <c r="A32089" i="29" s="1"/>
  <c r="A32090" i="29" s="1"/>
  <c r="A32091" i="29" s="1"/>
  <c r="A32092" i="29" s="1"/>
  <c r="A32093" i="29" s="1"/>
  <c r="A32094" i="29" s="1"/>
  <c r="A32095" i="29" s="1"/>
  <c r="A32096" i="29" s="1"/>
  <c r="A32097" i="29" s="1"/>
  <c r="A32098" i="29" s="1"/>
  <c r="A32099" i="29" s="1"/>
  <c r="A32100" i="29" s="1"/>
  <c r="A32101" i="29" s="1"/>
  <c r="A32102" i="29" s="1"/>
  <c r="A32103" i="29" s="1"/>
  <c r="A32104" i="29" s="1"/>
  <c r="A32105" i="29" s="1"/>
  <c r="A32106" i="29" s="1"/>
  <c r="A32107" i="29" s="1"/>
  <c r="A32108" i="29" s="1"/>
  <c r="A32109" i="29" s="1"/>
  <c r="A32110" i="29" s="1"/>
  <c r="A32111" i="29" s="1"/>
  <c r="A32112" i="29" s="1"/>
  <c r="A32113" i="29" s="1"/>
  <c r="A32114" i="29" s="1"/>
  <c r="A32115" i="29" s="1"/>
  <c r="A32116" i="29" s="1"/>
  <c r="A32117" i="29" s="1"/>
  <c r="A32118" i="29" s="1"/>
  <c r="A32119" i="29" s="1"/>
  <c r="A32120" i="29" s="1"/>
  <c r="A32121" i="29" s="1"/>
  <c r="A32122" i="29" s="1"/>
  <c r="A32123" i="29" s="1"/>
  <c r="A32124" i="29" s="1"/>
  <c r="A32125" i="29" s="1"/>
  <c r="A32126" i="29" s="1"/>
  <c r="A32127" i="29" s="1"/>
  <c r="A32128" i="29" s="1"/>
  <c r="A32129" i="29" s="1"/>
  <c r="A32130" i="29" s="1"/>
  <c r="A32131" i="29" s="1"/>
  <c r="A32132" i="29" s="1"/>
  <c r="A32133" i="29" s="1"/>
  <c r="A32134" i="29" s="1"/>
  <c r="A32135" i="29" s="1"/>
  <c r="A32136" i="29" s="1"/>
  <c r="A32137" i="29" s="1"/>
  <c r="A32138" i="29" s="1"/>
  <c r="A32139" i="29" s="1"/>
  <c r="A32140" i="29" s="1"/>
  <c r="A32141" i="29" s="1"/>
  <c r="A32142" i="29" s="1"/>
  <c r="A32143" i="29" s="1"/>
  <c r="A32144" i="29" s="1"/>
  <c r="A32145" i="29" s="1"/>
  <c r="A32146" i="29" s="1"/>
  <c r="A32147" i="29" s="1"/>
  <c r="A32148" i="29" s="1"/>
  <c r="A32149" i="29" s="1"/>
  <c r="A32150" i="29" s="1"/>
  <c r="A32151" i="29" s="1"/>
  <c r="A32152" i="29" s="1"/>
  <c r="A32153" i="29" s="1"/>
  <c r="A32154" i="29" s="1"/>
  <c r="A32155" i="29" s="1"/>
  <c r="A32156" i="29" s="1"/>
  <c r="A32157" i="29" s="1"/>
  <c r="A32158" i="29" s="1"/>
  <c r="A32159" i="29" s="1"/>
  <c r="A32160" i="29" s="1"/>
  <c r="A32161" i="29" s="1"/>
  <c r="A32162" i="29" s="1"/>
  <c r="A32163" i="29" s="1"/>
  <c r="A32164" i="29" s="1"/>
  <c r="A32165" i="29" s="1"/>
  <c r="A32166" i="29" s="1"/>
  <c r="A32167" i="29" s="1"/>
  <c r="A32168" i="29" s="1"/>
  <c r="A32169" i="29" s="1"/>
  <c r="A32170" i="29" s="1"/>
  <c r="A32171" i="29" s="1"/>
  <c r="A32172" i="29" s="1"/>
  <c r="A32173" i="29" s="1"/>
  <c r="A32174" i="29" s="1"/>
  <c r="A32175" i="29" s="1"/>
  <c r="A32176" i="29" s="1"/>
  <c r="A32177" i="29" s="1"/>
  <c r="A32178" i="29" s="1"/>
  <c r="A32179" i="29" s="1"/>
  <c r="A32180" i="29" s="1"/>
  <c r="A32181" i="29" s="1"/>
  <c r="A32182" i="29" s="1"/>
  <c r="A32183" i="29" s="1"/>
  <c r="A32184" i="29" s="1"/>
  <c r="A32185" i="29" s="1"/>
  <c r="A32186" i="29" s="1"/>
  <c r="A32187" i="29" s="1"/>
  <c r="A32188" i="29" s="1"/>
  <c r="A32189" i="29" s="1"/>
  <c r="A32190" i="29" s="1"/>
  <c r="A32191" i="29" s="1"/>
  <c r="A32192" i="29" s="1"/>
  <c r="A32193" i="29" s="1"/>
  <c r="A32194" i="29" s="1"/>
  <c r="A32195" i="29" s="1"/>
  <c r="A32196" i="29" s="1"/>
  <c r="A32197" i="29" s="1"/>
  <c r="A32198" i="29" s="1"/>
  <c r="A32199" i="29" s="1"/>
  <c r="A32200" i="29" s="1"/>
  <c r="A32201" i="29" s="1"/>
  <c r="A32202" i="29" s="1"/>
  <c r="A32203" i="29" s="1"/>
  <c r="A32204" i="29" s="1"/>
  <c r="A32205" i="29" s="1"/>
  <c r="A32206" i="29" s="1"/>
  <c r="A32207" i="29" s="1"/>
  <c r="A32208" i="29" s="1"/>
  <c r="A32209" i="29" s="1"/>
  <c r="A32210" i="29" s="1"/>
  <c r="A32211" i="29" s="1"/>
  <c r="A32212" i="29" s="1"/>
  <c r="A32213" i="29" s="1"/>
  <c r="A32214" i="29" s="1"/>
  <c r="A32215" i="29" s="1"/>
  <c r="A32216" i="29" s="1"/>
  <c r="A32217" i="29" s="1"/>
  <c r="A32218" i="29" s="1"/>
  <c r="A32219" i="29" s="1"/>
  <c r="A32220" i="29" s="1"/>
  <c r="A32221" i="29" s="1"/>
  <c r="A32222" i="29" s="1"/>
  <c r="A32223" i="29" s="1"/>
  <c r="A32224" i="29" s="1"/>
  <c r="A32225" i="29" s="1"/>
  <c r="A32226" i="29" s="1"/>
  <c r="A32227" i="29" s="1"/>
  <c r="A32228" i="29" s="1"/>
  <c r="A32229" i="29" s="1"/>
  <c r="A32230" i="29" s="1"/>
  <c r="A32231" i="29" s="1"/>
  <c r="A32232" i="29" s="1"/>
  <c r="A32233" i="29" s="1"/>
  <c r="A32234" i="29" s="1"/>
  <c r="A32235" i="29" s="1"/>
  <c r="A32236" i="29" s="1"/>
  <c r="A32237" i="29" s="1"/>
  <c r="A32238" i="29" s="1"/>
  <c r="A32239" i="29" s="1"/>
  <c r="A32240" i="29" s="1"/>
  <c r="A32241" i="29" s="1"/>
  <c r="A32242" i="29" s="1"/>
  <c r="A32243" i="29" s="1"/>
  <c r="A32244" i="29" s="1"/>
  <c r="A32245" i="29" s="1"/>
  <c r="A32246" i="29" s="1"/>
  <c r="A32247" i="29" s="1"/>
  <c r="A32248" i="29" s="1"/>
  <c r="A32249" i="29" s="1"/>
  <c r="A32250" i="29" s="1"/>
  <c r="A32251" i="29" s="1"/>
  <c r="A32252" i="29" s="1"/>
  <c r="A32253" i="29" s="1"/>
  <c r="A32254" i="29" s="1"/>
  <c r="A32255" i="29" s="1"/>
  <c r="A32256" i="29" s="1"/>
  <c r="A32257" i="29" s="1"/>
  <c r="A32258" i="29" s="1"/>
  <c r="A32259" i="29" s="1"/>
  <c r="A32260" i="29" s="1"/>
  <c r="A32261" i="29" s="1"/>
  <c r="A32262" i="29" s="1"/>
  <c r="A32263" i="29" s="1"/>
  <c r="A32264" i="29" s="1"/>
  <c r="A32265" i="29" s="1"/>
  <c r="A32266" i="29" s="1"/>
  <c r="A32267" i="29" s="1"/>
  <c r="A32268" i="29" s="1"/>
  <c r="A32269" i="29" s="1"/>
  <c r="A32270" i="29" s="1"/>
  <c r="A32271" i="29" s="1"/>
  <c r="A32272" i="29" s="1"/>
  <c r="A32273" i="29" s="1"/>
  <c r="A32274" i="29" s="1"/>
  <c r="A32275" i="29" s="1"/>
  <c r="A32276" i="29" s="1"/>
  <c r="A32277" i="29" s="1"/>
  <c r="A32278" i="29" s="1"/>
  <c r="A32279" i="29" s="1"/>
  <c r="A32280" i="29" s="1"/>
  <c r="A32281" i="29" s="1"/>
  <c r="A32282" i="29" s="1"/>
  <c r="A32283" i="29" s="1"/>
  <c r="A32284" i="29" s="1"/>
  <c r="A32285" i="29" s="1"/>
  <c r="A32286" i="29" s="1"/>
  <c r="A32287" i="29" s="1"/>
  <c r="A32288" i="29" s="1"/>
  <c r="A32289" i="29" s="1"/>
  <c r="A32290" i="29" s="1"/>
  <c r="A32291" i="29" s="1"/>
  <c r="A32292" i="29" s="1"/>
  <c r="A32293" i="29" s="1"/>
  <c r="A32294" i="29" s="1"/>
  <c r="A32295" i="29" s="1"/>
  <c r="A32296" i="29" s="1"/>
  <c r="A32297" i="29" s="1"/>
  <c r="A32298" i="29" s="1"/>
  <c r="A32299" i="29" s="1"/>
  <c r="A32300" i="29" s="1"/>
  <c r="A32301" i="29" s="1"/>
  <c r="A32302" i="29" s="1"/>
  <c r="A32303" i="29" s="1"/>
  <c r="A32304" i="29" s="1"/>
  <c r="A32305" i="29" s="1"/>
  <c r="A32306" i="29" s="1"/>
  <c r="A32307" i="29" s="1"/>
  <c r="A32308" i="29" s="1"/>
  <c r="A32309" i="29" s="1"/>
  <c r="A32310" i="29" s="1"/>
  <c r="A32311" i="29" s="1"/>
  <c r="A32312" i="29" s="1"/>
  <c r="A32313" i="29" s="1"/>
  <c r="A32314" i="29" s="1"/>
  <c r="A32315" i="29" s="1"/>
  <c r="A32316" i="29" s="1"/>
  <c r="A32317" i="29" s="1"/>
  <c r="A32318" i="29" s="1"/>
  <c r="A32319" i="29" s="1"/>
  <c r="A32320" i="29" s="1"/>
  <c r="A32321" i="29" s="1"/>
  <c r="A32322" i="29" s="1"/>
  <c r="A32323" i="29" s="1"/>
  <c r="A32324" i="29" s="1"/>
  <c r="A32325" i="29" s="1"/>
  <c r="A32326" i="29" s="1"/>
  <c r="A32327" i="29" s="1"/>
  <c r="A32328" i="29" s="1"/>
  <c r="A32329" i="29" s="1"/>
  <c r="A32330" i="29" s="1"/>
  <c r="A32331" i="29" s="1"/>
  <c r="A32332" i="29" s="1"/>
  <c r="A32333" i="29" s="1"/>
  <c r="A32334" i="29" s="1"/>
  <c r="A32335" i="29" s="1"/>
  <c r="A32336" i="29" s="1"/>
  <c r="A32337" i="29" s="1"/>
  <c r="A32338" i="29" s="1"/>
  <c r="A32339" i="29" s="1"/>
  <c r="A32340" i="29" s="1"/>
  <c r="A32341" i="29" s="1"/>
  <c r="A32342" i="29" s="1"/>
  <c r="A32343" i="29" s="1"/>
  <c r="A32344" i="29" s="1"/>
  <c r="A32345" i="29" s="1"/>
  <c r="A32346" i="29" s="1"/>
  <c r="A32347" i="29" s="1"/>
  <c r="A32348" i="29" s="1"/>
  <c r="A32349" i="29" s="1"/>
  <c r="A32350" i="29" s="1"/>
  <c r="A32351" i="29" s="1"/>
  <c r="A32352" i="29" s="1"/>
  <c r="A32353" i="29" s="1"/>
  <c r="A32354" i="29" s="1"/>
  <c r="A32355" i="29" s="1"/>
  <c r="A32356" i="29" s="1"/>
  <c r="A32357" i="29" s="1"/>
  <c r="A32358" i="29" s="1"/>
  <c r="A32359" i="29" s="1"/>
  <c r="A32360" i="29" s="1"/>
  <c r="A32361" i="29" s="1"/>
  <c r="A32362" i="29" s="1"/>
  <c r="A32363" i="29" s="1"/>
  <c r="A32364" i="29" s="1"/>
  <c r="A32365" i="29" s="1"/>
  <c r="A32366" i="29" s="1"/>
  <c r="A32367" i="29" s="1"/>
  <c r="A32368" i="29" s="1"/>
  <c r="A32369" i="29" s="1"/>
  <c r="A32370" i="29" s="1"/>
  <c r="A32371" i="29" s="1"/>
  <c r="A32372" i="29" s="1"/>
  <c r="A32373" i="29" s="1"/>
  <c r="A32374" i="29" s="1"/>
  <c r="A32375" i="29" s="1"/>
  <c r="A32376" i="29" s="1"/>
  <c r="A32377" i="29" s="1"/>
  <c r="A32378" i="29" s="1"/>
  <c r="A32379" i="29" s="1"/>
  <c r="A32380" i="29" s="1"/>
  <c r="A32381" i="29" s="1"/>
  <c r="A32382" i="29" s="1"/>
  <c r="A32383" i="29" s="1"/>
  <c r="A32384" i="29" s="1"/>
  <c r="A32385" i="29" s="1"/>
  <c r="A32386" i="29" s="1"/>
  <c r="A32387" i="29" s="1"/>
  <c r="A32388" i="29" s="1"/>
  <c r="A32389" i="29" s="1"/>
  <c r="A32390" i="29" s="1"/>
  <c r="A32391" i="29" s="1"/>
  <c r="A32392" i="29" s="1"/>
  <c r="A32393" i="29" s="1"/>
  <c r="A32394" i="29" s="1"/>
  <c r="A32395" i="29" s="1"/>
  <c r="A32396" i="29" s="1"/>
  <c r="A32397" i="29" s="1"/>
  <c r="A32398" i="29" s="1"/>
  <c r="A32399" i="29" s="1"/>
  <c r="A32400" i="29" s="1"/>
  <c r="A32401" i="29" s="1"/>
  <c r="A32402" i="29" s="1"/>
  <c r="A32403" i="29" s="1"/>
  <c r="A32404" i="29" s="1"/>
  <c r="A32405" i="29" s="1"/>
  <c r="A32406" i="29" s="1"/>
  <c r="A32407" i="29" s="1"/>
  <c r="A32408" i="29" s="1"/>
  <c r="A32409" i="29" s="1"/>
  <c r="A32410" i="29" s="1"/>
  <c r="A32411" i="29" s="1"/>
  <c r="A32412" i="29" s="1"/>
  <c r="A32413" i="29" s="1"/>
  <c r="A32414" i="29" s="1"/>
  <c r="A32415" i="29" s="1"/>
  <c r="A32416" i="29" s="1"/>
  <c r="A32417" i="29" s="1"/>
  <c r="A32418" i="29" s="1"/>
  <c r="A32419" i="29" s="1"/>
  <c r="A32420" i="29" s="1"/>
  <c r="A32421" i="29" s="1"/>
  <c r="A32422" i="29" s="1"/>
  <c r="A32423" i="29" s="1"/>
  <c r="A32424" i="29" s="1"/>
  <c r="A32425" i="29" s="1"/>
  <c r="A32426" i="29" s="1"/>
  <c r="A32427" i="29" s="1"/>
  <c r="A32428" i="29" s="1"/>
  <c r="A32429" i="29" s="1"/>
  <c r="A32430" i="29" s="1"/>
  <c r="A32431" i="29" s="1"/>
  <c r="A32432" i="29" s="1"/>
  <c r="A32433" i="29" s="1"/>
  <c r="A32434" i="29" s="1"/>
  <c r="A32435" i="29" s="1"/>
  <c r="A32436" i="29" s="1"/>
  <c r="A32437" i="29" s="1"/>
  <c r="A32438" i="29" s="1"/>
  <c r="A32439" i="29" s="1"/>
  <c r="A32440" i="29" s="1"/>
  <c r="A32441" i="29" s="1"/>
  <c r="A32442" i="29" s="1"/>
  <c r="A32443" i="29" s="1"/>
  <c r="A32444" i="29" s="1"/>
  <c r="A32445" i="29" s="1"/>
  <c r="A32446" i="29" s="1"/>
  <c r="A32447" i="29" s="1"/>
  <c r="A32448" i="29" s="1"/>
  <c r="A32449" i="29" s="1"/>
  <c r="A32450" i="29" s="1"/>
  <c r="A32451" i="29" s="1"/>
  <c r="A32452" i="29" s="1"/>
  <c r="A32453" i="29" s="1"/>
  <c r="A32454" i="29" s="1"/>
  <c r="A32455" i="29" s="1"/>
  <c r="A32456" i="29" s="1"/>
  <c r="A32457" i="29" s="1"/>
  <c r="A32458" i="29" s="1"/>
  <c r="A32459" i="29" s="1"/>
  <c r="A32460" i="29" s="1"/>
  <c r="A32461" i="29" s="1"/>
  <c r="A32462" i="29" s="1"/>
  <c r="A32463" i="29" s="1"/>
  <c r="A32464" i="29" s="1"/>
  <c r="A32465" i="29" s="1"/>
  <c r="A32466" i="29" s="1"/>
  <c r="A32467" i="29" s="1"/>
  <c r="A32468" i="29" s="1"/>
  <c r="A32469" i="29" s="1"/>
  <c r="A32470" i="29" s="1"/>
  <c r="A32471" i="29" s="1"/>
  <c r="A32472" i="29" s="1"/>
  <c r="A32473" i="29" s="1"/>
  <c r="A32474" i="29" s="1"/>
  <c r="A32475" i="29" s="1"/>
  <c r="A32476" i="29" s="1"/>
  <c r="A32477" i="29" s="1"/>
  <c r="A32478" i="29" s="1"/>
  <c r="A32479" i="29" s="1"/>
  <c r="A32480" i="29" s="1"/>
  <c r="A32481" i="29" s="1"/>
  <c r="A32482" i="29" s="1"/>
  <c r="A32483" i="29" s="1"/>
  <c r="A32484" i="29" s="1"/>
  <c r="A32485" i="29" s="1"/>
  <c r="A32486" i="29" s="1"/>
  <c r="A32487" i="29" s="1"/>
  <c r="A32488" i="29" s="1"/>
  <c r="A32489" i="29" s="1"/>
  <c r="A32490" i="29" s="1"/>
  <c r="A32491" i="29" s="1"/>
  <c r="A32492" i="29" s="1"/>
  <c r="A32493" i="29" s="1"/>
  <c r="A32494" i="29" s="1"/>
  <c r="A32495" i="29" s="1"/>
  <c r="A32496" i="29" s="1"/>
  <c r="A32497" i="29" s="1"/>
  <c r="A32498" i="29" s="1"/>
  <c r="A32499" i="29" s="1"/>
  <c r="A32500" i="29" s="1"/>
  <c r="A32501" i="29" s="1"/>
  <c r="A32502" i="29" s="1"/>
  <c r="A32503" i="29" s="1"/>
  <c r="A32504" i="29" s="1"/>
  <c r="A32505" i="29" s="1"/>
  <c r="A32506" i="29" s="1"/>
  <c r="A32507" i="29" s="1"/>
  <c r="A32508" i="29" s="1"/>
  <c r="A32509" i="29" s="1"/>
  <c r="A32510" i="29" s="1"/>
  <c r="A32511" i="29" s="1"/>
  <c r="A32512" i="29" s="1"/>
  <c r="A32513" i="29" s="1"/>
  <c r="A32514" i="29" s="1"/>
  <c r="A32515" i="29" s="1"/>
  <c r="A32516" i="29" s="1"/>
  <c r="A32517" i="29" s="1"/>
  <c r="A32518" i="29" s="1"/>
  <c r="A32519" i="29" s="1"/>
  <c r="A32520" i="29" s="1"/>
  <c r="A32521" i="29" s="1"/>
  <c r="A32522" i="29" s="1"/>
  <c r="A32523" i="29" s="1"/>
  <c r="A32524" i="29" s="1"/>
  <c r="A32525" i="29" s="1"/>
  <c r="A32526" i="29" s="1"/>
  <c r="A32527" i="29" s="1"/>
  <c r="A32528" i="29" s="1"/>
  <c r="A32529" i="29" s="1"/>
  <c r="A32530" i="29" s="1"/>
  <c r="A32531" i="29" s="1"/>
  <c r="A32532" i="29" s="1"/>
  <c r="A32533" i="29" s="1"/>
  <c r="A32534" i="29" s="1"/>
  <c r="A32535" i="29" s="1"/>
  <c r="A32536" i="29" s="1"/>
  <c r="A32537" i="29" s="1"/>
  <c r="A32538" i="29" s="1"/>
  <c r="A32539" i="29" s="1"/>
  <c r="A32540" i="29" s="1"/>
  <c r="A32541" i="29" s="1"/>
  <c r="A32542" i="29" s="1"/>
  <c r="A32543" i="29" s="1"/>
  <c r="A32544" i="29" s="1"/>
  <c r="A32545" i="29" s="1"/>
  <c r="A32546" i="29" s="1"/>
  <c r="A32547" i="29" s="1"/>
  <c r="A32548" i="29" s="1"/>
  <c r="A32549" i="29" s="1"/>
  <c r="A32550" i="29" s="1"/>
  <c r="A32551" i="29" s="1"/>
  <c r="A32552" i="29" s="1"/>
  <c r="A32553" i="29" s="1"/>
  <c r="A32554" i="29" s="1"/>
  <c r="A32555" i="29" s="1"/>
  <c r="A32556" i="29" s="1"/>
  <c r="A32557" i="29" s="1"/>
  <c r="A32558" i="29" s="1"/>
  <c r="A32559" i="29" s="1"/>
  <c r="A32560" i="29" s="1"/>
  <c r="A32561" i="29" s="1"/>
  <c r="A32562" i="29" s="1"/>
  <c r="A32563" i="29" s="1"/>
  <c r="A32564" i="29" s="1"/>
  <c r="A32565" i="29" s="1"/>
  <c r="A32566" i="29" s="1"/>
  <c r="A32567" i="29" s="1"/>
  <c r="A32568" i="29" s="1"/>
  <c r="A32569" i="29" s="1"/>
  <c r="A32570" i="29" s="1"/>
  <c r="A32571" i="29" s="1"/>
  <c r="A32572" i="29" s="1"/>
  <c r="A32573" i="29" s="1"/>
  <c r="A32574" i="29" s="1"/>
  <c r="A32575" i="29" s="1"/>
  <c r="A32576" i="29" s="1"/>
  <c r="A32577" i="29" s="1"/>
  <c r="A32578" i="29" s="1"/>
  <c r="A32579" i="29" s="1"/>
  <c r="A32580" i="29" s="1"/>
  <c r="A32581" i="29" s="1"/>
  <c r="A32582" i="29" s="1"/>
  <c r="A32583" i="29" s="1"/>
  <c r="A32584" i="29" s="1"/>
  <c r="A32585" i="29" s="1"/>
  <c r="A32586" i="29" s="1"/>
  <c r="A32587" i="29" s="1"/>
  <c r="A32588" i="29" s="1"/>
  <c r="A32589" i="29" s="1"/>
  <c r="A32590" i="29" s="1"/>
  <c r="A32591" i="29" s="1"/>
  <c r="A32592" i="29" s="1"/>
  <c r="A32593" i="29" s="1"/>
  <c r="A32594" i="29" s="1"/>
  <c r="A32595" i="29" s="1"/>
  <c r="A32596" i="29" s="1"/>
  <c r="A32597" i="29" s="1"/>
  <c r="A32598" i="29" s="1"/>
  <c r="A32599" i="29" s="1"/>
  <c r="A32600" i="29" s="1"/>
  <c r="A32601" i="29" s="1"/>
  <c r="A32602" i="29" s="1"/>
  <c r="A32603" i="29" s="1"/>
  <c r="A32604" i="29" s="1"/>
  <c r="A32605" i="29" s="1"/>
  <c r="A32606" i="29" s="1"/>
  <c r="A32607" i="29" s="1"/>
  <c r="A32608" i="29" s="1"/>
  <c r="A32609" i="29" s="1"/>
  <c r="A32610" i="29" s="1"/>
  <c r="A32611" i="29" s="1"/>
  <c r="A32612" i="29" s="1"/>
  <c r="A32613" i="29" s="1"/>
  <c r="A32614" i="29" s="1"/>
  <c r="A32615" i="29" s="1"/>
  <c r="A32616" i="29" s="1"/>
  <c r="A32617" i="29" s="1"/>
  <c r="A32618" i="29" s="1"/>
  <c r="A32619" i="29" s="1"/>
  <c r="A32620" i="29" s="1"/>
  <c r="A32621" i="29" s="1"/>
  <c r="A32622" i="29" s="1"/>
  <c r="A32623" i="29" s="1"/>
  <c r="A32624" i="29" s="1"/>
  <c r="A32625" i="29" s="1"/>
  <c r="A32626" i="29" s="1"/>
  <c r="A32627" i="29" s="1"/>
  <c r="A32628" i="29" s="1"/>
  <c r="A32629" i="29" s="1"/>
  <c r="A32630" i="29" s="1"/>
  <c r="A32631" i="29" s="1"/>
  <c r="A32632" i="29" s="1"/>
  <c r="A32633" i="29" s="1"/>
  <c r="A32634" i="29" s="1"/>
  <c r="A32635" i="29" s="1"/>
  <c r="A32636" i="29" s="1"/>
  <c r="A32637" i="29" s="1"/>
  <c r="A32638" i="29" s="1"/>
  <c r="A32639" i="29" s="1"/>
  <c r="A32640" i="29" s="1"/>
  <c r="A32641" i="29" s="1"/>
  <c r="A32642" i="29" s="1"/>
  <c r="A32643" i="29" s="1"/>
  <c r="A32644" i="29" s="1"/>
  <c r="A32645" i="29" s="1"/>
  <c r="A32646" i="29" s="1"/>
  <c r="A32647" i="29" s="1"/>
  <c r="A32648" i="29" s="1"/>
  <c r="A32649" i="29" s="1"/>
  <c r="A32650" i="29" s="1"/>
  <c r="A32651" i="29" s="1"/>
  <c r="A32652" i="29" s="1"/>
  <c r="A32653" i="29" s="1"/>
  <c r="A32654" i="29" s="1"/>
  <c r="A32655" i="29" s="1"/>
  <c r="A32656" i="29" s="1"/>
  <c r="A32657" i="29" s="1"/>
  <c r="A32658" i="29" s="1"/>
  <c r="A32659" i="29" s="1"/>
  <c r="A32660" i="29" s="1"/>
  <c r="A32661" i="29" s="1"/>
  <c r="A32662" i="29" s="1"/>
  <c r="A32663" i="29" s="1"/>
  <c r="A32664" i="29" s="1"/>
  <c r="A32665" i="29" s="1"/>
  <c r="A32666" i="29" s="1"/>
  <c r="A32667" i="29" s="1"/>
  <c r="A32668" i="29" s="1"/>
  <c r="A32669" i="29" s="1"/>
  <c r="A32670" i="29" s="1"/>
  <c r="A32671" i="29" s="1"/>
  <c r="A32672" i="29" s="1"/>
  <c r="A32673" i="29" s="1"/>
  <c r="A32674" i="29" s="1"/>
  <c r="A32675" i="29" s="1"/>
  <c r="A32676" i="29" s="1"/>
  <c r="A32677" i="29" s="1"/>
  <c r="A32678" i="29" s="1"/>
  <c r="A32679" i="29" s="1"/>
  <c r="A32680" i="29" s="1"/>
  <c r="A32681" i="29" s="1"/>
  <c r="A32682" i="29" s="1"/>
  <c r="A32683" i="29" s="1"/>
  <c r="A32684" i="29" s="1"/>
  <c r="A32685" i="29" s="1"/>
  <c r="A32686" i="29" s="1"/>
  <c r="A32687" i="29" s="1"/>
  <c r="A32688" i="29" s="1"/>
  <c r="A32689" i="29" s="1"/>
  <c r="A32690" i="29" s="1"/>
  <c r="A32691" i="29" s="1"/>
  <c r="A32692" i="29" s="1"/>
  <c r="A32693" i="29" s="1"/>
  <c r="A32694" i="29" s="1"/>
  <c r="A32695" i="29" s="1"/>
  <c r="A32696" i="29" s="1"/>
  <c r="A32697" i="29" s="1"/>
  <c r="A32698" i="29" s="1"/>
  <c r="A32699" i="29" s="1"/>
  <c r="A32700" i="29" s="1"/>
  <c r="A32701" i="29" s="1"/>
  <c r="A32702" i="29" s="1"/>
  <c r="A32703" i="29" s="1"/>
  <c r="A32704" i="29" s="1"/>
  <c r="A32705" i="29" s="1"/>
  <c r="A32706" i="29" s="1"/>
  <c r="A32707" i="29" s="1"/>
  <c r="A32708" i="29" s="1"/>
  <c r="A32709" i="29" s="1"/>
  <c r="A32710" i="29" s="1"/>
  <c r="A32711" i="29" s="1"/>
  <c r="A32712" i="29" s="1"/>
  <c r="A32713" i="29" s="1"/>
  <c r="A32714" i="29" s="1"/>
  <c r="A32715" i="29" s="1"/>
  <c r="A32716" i="29" s="1"/>
  <c r="A32717" i="29" s="1"/>
  <c r="A32718" i="29" s="1"/>
  <c r="A32719" i="29" s="1"/>
  <c r="A32720" i="29" s="1"/>
  <c r="A32721" i="29" s="1"/>
  <c r="A32722" i="29" s="1"/>
  <c r="A32723" i="29" s="1"/>
  <c r="A32724" i="29" s="1"/>
  <c r="A32725" i="29" s="1"/>
  <c r="A32726" i="29" s="1"/>
  <c r="A32727" i="29" s="1"/>
  <c r="A32728" i="29" s="1"/>
  <c r="A32729" i="29" s="1"/>
  <c r="A32730" i="29" s="1"/>
  <c r="A32731" i="29" s="1"/>
  <c r="A32732" i="29" s="1"/>
  <c r="A32733" i="29" s="1"/>
  <c r="A32734" i="29" s="1"/>
  <c r="A32735" i="29" s="1"/>
  <c r="A32736" i="29" s="1"/>
  <c r="A32737" i="29" s="1"/>
  <c r="A32738" i="29" s="1"/>
  <c r="A32739" i="29" s="1"/>
  <c r="A32740" i="29" s="1"/>
  <c r="A32741" i="29" s="1"/>
  <c r="A32742" i="29" s="1"/>
  <c r="A32743" i="29" s="1"/>
  <c r="A32744" i="29" s="1"/>
  <c r="A32745" i="29" s="1"/>
  <c r="A32746" i="29" s="1"/>
  <c r="A32747" i="29" s="1"/>
  <c r="A32748" i="29" s="1"/>
  <c r="A32749" i="29" s="1"/>
  <c r="A32750" i="29" s="1"/>
  <c r="A32751" i="29" s="1"/>
  <c r="A32752" i="29" s="1"/>
  <c r="A32753" i="29" s="1"/>
  <c r="A32754" i="29" s="1"/>
  <c r="A32755" i="29" s="1"/>
  <c r="A32756" i="29" s="1"/>
  <c r="A32757" i="29" s="1"/>
  <c r="A32758" i="29" s="1"/>
  <c r="A32759" i="29" s="1"/>
  <c r="A32760" i="29" s="1"/>
  <c r="A32761" i="29" s="1"/>
  <c r="A32762" i="29" s="1"/>
  <c r="A32763" i="29" s="1"/>
  <c r="A32764" i="29" s="1"/>
  <c r="A32765" i="29" s="1"/>
  <c r="A32766" i="29" s="1"/>
  <c r="A32767" i="29" s="1"/>
  <c r="A32768" i="29" s="1"/>
  <c r="A32769" i="29" s="1"/>
  <c r="A32770" i="29" s="1"/>
  <c r="A32771" i="29" s="1"/>
  <c r="A32772" i="29" s="1"/>
  <c r="A32773" i="29" s="1"/>
  <c r="A32774" i="29" s="1"/>
  <c r="A32775" i="29" s="1"/>
  <c r="A32776" i="29" s="1"/>
  <c r="A32777" i="29" s="1"/>
  <c r="A32778" i="29" s="1"/>
  <c r="A32779" i="29" s="1"/>
  <c r="A32780" i="29" s="1"/>
  <c r="A32781" i="29" s="1"/>
  <c r="A32782" i="29" s="1"/>
  <c r="A32783" i="29" s="1"/>
  <c r="A32784" i="29" s="1"/>
  <c r="A32785" i="29" s="1"/>
  <c r="A32786" i="29" s="1"/>
  <c r="A32787" i="29" s="1"/>
  <c r="A32788" i="29" s="1"/>
  <c r="A32789" i="29" s="1"/>
  <c r="A32790" i="29" s="1"/>
  <c r="A32791" i="29" s="1"/>
  <c r="A32792" i="29" s="1"/>
  <c r="A32793" i="29" s="1"/>
  <c r="A32794" i="29" s="1"/>
  <c r="A32795" i="29" s="1"/>
  <c r="A32796" i="29" s="1"/>
  <c r="A32797" i="29" s="1"/>
  <c r="A32798" i="29" s="1"/>
  <c r="A32799" i="29" s="1"/>
  <c r="A32800" i="29" s="1"/>
  <c r="A32801" i="29" s="1"/>
  <c r="A32802" i="29" s="1"/>
  <c r="A32803" i="29" s="1"/>
  <c r="A32804" i="29" s="1"/>
  <c r="A32805" i="29" s="1"/>
  <c r="A32806" i="29" s="1"/>
  <c r="A32807" i="29" s="1"/>
  <c r="A32808" i="29" s="1"/>
  <c r="A32809" i="29" s="1"/>
  <c r="A32810" i="29" s="1"/>
  <c r="A32811" i="29" s="1"/>
  <c r="A32812" i="29" s="1"/>
  <c r="A32813" i="29" s="1"/>
  <c r="A32814" i="29" s="1"/>
  <c r="A32815" i="29" s="1"/>
  <c r="A32816" i="29" s="1"/>
  <c r="A32817" i="29" s="1"/>
  <c r="A32818" i="29" s="1"/>
  <c r="A32819" i="29" s="1"/>
  <c r="A32820" i="29" s="1"/>
  <c r="A32821" i="29" s="1"/>
  <c r="A32822" i="29" s="1"/>
  <c r="A32823" i="29" s="1"/>
  <c r="A32824" i="29" s="1"/>
  <c r="A32825" i="29" s="1"/>
  <c r="A32826" i="29" s="1"/>
  <c r="A32827" i="29" s="1"/>
  <c r="A32828" i="29" s="1"/>
  <c r="A32829" i="29" s="1"/>
  <c r="A32830" i="29" s="1"/>
  <c r="A32831" i="29" s="1"/>
  <c r="A32832" i="29" s="1"/>
  <c r="A32833" i="29" s="1"/>
  <c r="A32834" i="29" s="1"/>
  <c r="A32835" i="29" s="1"/>
  <c r="A32836" i="29" s="1"/>
  <c r="A32837" i="29" s="1"/>
  <c r="A32838" i="29" s="1"/>
  <c r="A32839" i="29" s="1"/>
  <c r="A32840" i="29" s="1"/>
  <c r="A32841" i="29" s="1"/>
  <c r="A32842" i="29" s="1"/>
  <c r="A32843" i="29" s="1"/>
  <c r="A32844" i="29" s="1"/>
  <c r="A32845" i="29" s="1"/>
  <c r="A32846" i="29" s="1"/>
  <c r="A32847" i="29" s="1"/>
  <c r="A32848" i="29" s="1"/>
  <c r="A32849" i="29" s="1"/>
  <c r="A32850" i="29" s="1"/>
  <c r="A32851" i="29" s="1"/>
  <c r="A32852" i="29" s="1"/>
  <c r="A32853" i="29" s="1"/>
  <c r="A32854" i="29" s="1"/>
  <c r="A32855" i="29" s="1"/>
  <c r="A32856" i="29" s="1"/>
  <c r="A32857" i="29" s="1"/>
  <c r="A32858" i="29" s="1"/>
  <c r="A32859" i="29" s="1"/>
  <c r="A32860" i="29" s="1"/>
  <c r="A32861" i="29" s="1"/>
  <c r="A32862" i="29" s="1"/>
  <c r="A32863" i="29" s="1"/>
  <c r="A32864" i="29" s="1"/>
  <c r="A32865" i="29" s="1"/>
  <c r="A32866" i="29" s="1"/>
  <c r="A32867" i="29" s="1"/>
  <c r="A32868" i="29" s="1"/>
  <c r="A32869" i="29" s="1"/>
  <c r="A32870" i="29" s="1"/>
  <c r="A32871" i="29" s="1"/>
  <c r="A32872" i="29" s="1"/>
  <c r="A32873" i="29" s="1"/>
  <c r="A32874" i="29" s="1"/>
  <c r="A32875" i="29" s="1"/>
  <c r="A32876" i="29" s="1"/>
  <c r="A32877" i="29" s="1"/>
  <c r="A32878" i="29" s="1"/>
  <c r="A32879" i="29" s="1"/>
  <c r="A32880" i="29" s="1"/>
  <c r="A32881" i="29" s="1"/>
  <c r="A32882" i="29" s="1"/>
  <c r="A32883" i="29" s="1"/>
  <c r="A32884" i="29" s="1"/>
  <c r="A32885" i="29" s="1"/>
  <c r="A32886" i="29" s="1"/>
  <c r="A32887" i="29" s="1"/>
  <c r="A32888" i="29" s="1"/>
  <c r="A32889" i="29" s="1"/>
  <c r="A32890" i="29" s="1"/>
  <c r="A32891" i="29" s="1"/>
  <c r="A32892" i="29" s="1"/>
  <c r="A32893" i="29" s="1"/>
  <c r="A32894" i="29" s="1"/>
  <c r="A32895" i="29" s="1"/>
  <c r="A32896" i="29" s="1"/>
  <c r="A32897" i="29" s="1"/>
  <c r="A32898" i="29" s="1"/>
  <c r="A32899" i="29" s="1"/>
  <c r="A32900" i="29" s="1"/>
  <c r="A32901" i="29" s="1"/>
  <c r="A32902" i="29" s="1"/>
  <c r="A32903" i="29" s="1"/>
  <c r="A32904" i="29" s="1"/>
  <c r="A32905" i="29" s="1"/>
  <c r="A32906" i="29" s="1"/>
  <c r="A32907" i="29" s="1"/>
  <c r="A32908" i="29" s="1"/>
  <c r="A32909" i="29" s="1"/>
  <c r="A32910" i="29" s="1"/>
  <c r="A32911" i="29" s="1"/>
  <c r="A32912" i="29" s="1"/>
  <c r="A32913" i="29" s="1"/>
  <c r="A32914" i="29" s="1"/>
  <c r="A32915" i="29" s="1"/>
  <c r="A32916" i="29" s="1"/>
  <c r="A32917" i="29" s="1"/>
  <c r="A32918" i="29" s="1"/>
  <c r="A32919" i="29" s="1"/>
  <c r="A32920" i="29" s="1"/>
  <c r="A32921" i="29" s="1"/>
  <c r="A32922" i="29" s="1"/>
  <c r="A32923" i="29" s="1"/>
  <c r="A32924" i="29" s="1"/>
  <c r="A32925" i="29" s="1"/>
  <c r="A32926" i="29" s="1"/>
  <c r="A32927" i="29" s="1"/>
  <c r="A32928" i="29" s="1"/>
  <c r="A32929" i="29" s="1"/>
  <c r="A32930" i="29" s="1"/>
  <c r="A32931" i="29" s="1"/>
  <c r="A32932" i="29" s="1"/>
  <c r="A32933" i="29" s="1"/>
  <c r="A32934" i="29" s="1"/>
  <c r="A32935" i="29" s="1"/>
  <c r="A32936" i="29" s="1"/>
  <c r="A32937" i="29" s="1"/>
  <c r="A32938" i="29" s="1"/>
  <c r="A32939" i="29" s="1"/>
  <c r="A32940" i="29" s="1"/>
  <c r="A32941" i="29" s="1"/>
  <c r="A32942" i="29" s="1"/>
  <c r="A32943" i="29" s="1"/>
  <c r="A32944" i="29" s="1"/>
  <c r="A32945" i="29" s="1"/>
  <c r="A32946" i="29" s="1"/>
  <c r="A32947" i="29" s="1"/>
  <c r="A32948" i="29" s="1"/>
  <c r="A32949" i="29" s="1"/>
  <c r="A32950" i="29" s="1"/>
  <c r="A32951" i="29" s="1"/>
  <c r="A32952" i="29" s="1"/>
  <c r="A32953" i="29" s="1"/>
  <c r="A32954" i="29" s="1"/>
  <c r="A32955" i="29" s="1"/>
  <c r="A32956" i="29" s="1"/>
  <c r="A32957" i="29" s="1"/>
  <c r="A32958" i="29" s="1"/>
  <c r="A32959" i="29" s="1"/>
  <c r="A32960" i="29" s="1"/>
  <c r="A32961" i="29" s="1"/>
  <c r="A32962" i="29" s="1"/>
  <c r="A32963" i="29" s="1"/>
  <c r="A32964" i="29" s="1"/>
  <c r="A32965" i="29" s="1"/>
  <c r="A32966" i="29" s="1"/>
  <c r="A32967" i="29" s="1"/>
  <c r="A32968" i="29" s="1"/>
  <c r="A32969" i="29" s="1"/>
  <c r="A32970" i="29" s="1"/>
  <c r="A32971" i="29" s="1"/>
  <c r="A32972" i="29" s="1"/>
  <c r="A32973" i="29" s="1"/>
  <c r="A32974" i="29" s="1"/>
  <c r="A32975" i="29" s="1"/>
  <c r="A32976" i="29" s="1"/>
  <c r="A32977" i="29" s="1"/>
  <c r="A32978" i="29" s="1"/>
  <c r="A32979" i="29" s="1"/>
  <c r="A32980" i="29" s="1"/>
  <c r="A32981" i="29" s="1"/>
  <c r="A32982" i="29" s="1"/>
  <c r="A32983" i="29" s="1"/>
  <c r="A32984" i="29" s="1"/>
  <c r="A32985" i="29" s="1"/>
  <c r="A32986" i="29" s="1"/>
  <c r="A32987" i="29" s="1"/>
  <c r="A32988" i="29" s="1"/>
  <c r="A32989" i="29" s="1"/>
  <c r="A32990" i="29" s="1"/>
  <c r="A32991" i="29" s="1"/>
  <c r="A32992" i="29" s="1"/>
  <c r="A32993" i="29" s="1"/>
  <c r="A32994" i="29" s="1"/>
  <c r="A32995" i="29" s="1"/>
  <c r="A32996" i="29" s="1"/>
  <c r="A32997" i="29" s="1"/>
  <c r="A32998" i="29" s="1"/>
  <c r="A32999" i="29" s="1"/>
  <c r="A33000" i="29" s="1"/>
  <c r="A33001" i="29" s="1"/>
  <c r="A33002" i="29" s="1"/>
  <c r="A33003" i="29" s="1"/>
  <c r="A33004" i="29" s="1"/>
  <c r="A33005" i="29" s="1"/>
  <c r="A33006" i="29" s="1"/>
  <c r="A33007" i="29" s="1"/>
  <c r="A33008" i="29" s="1"/>
  <c r="A33009" i="29" s="1"/>
  <c r="A33010" i="29" s="1"/>
  <c r="A33011" i="29" s="1"/>
  <c r="A33012" i="29" s="1"/>
  <c r="A33013" i="29" s="1"/>
  <c r="A33014" i="29" s="1"/>
  <c r="A33015" i="29" s="1"/>
  <c r="A33016" i="29" s="1"/>
  <c r="A33017" i="29" s="1"/>
  <c r="A33018" i="29" s="1"/>
  <c r="A33019" i="29" s="1"/>
  <c r="A33020" i="29" s="1"/>
  <c r="A33021" i="29" s="1"/>
  <c r="A33022" i="29" s="1"/>
  <c r="A33023" i="29" s="1"/>
  <c r="A33024" i="29" s="1"/>
  <c r="A33025" i="29" s="1"/>
  <c r="A33026" i="29" s="1"/>
  <c r="A33027" i="29" s="1"/>
  <c r="A33028" i="29" s="1"/>
  <c r="A33029" i="29" s="1"/>
  <c r="A33030" i="29" s="1"/>
  <c r="A33031" i="29" s="1"/>
  <c r="A33032" i="29" s="1"/>
  <c r="A33033" i="29" s="1"/>
  <c r="A33034" i="29" s="1"/>
  <c r="A33035" i="29" s="1"/>
  <c r="A33036" i="29" s="1"/>
  <c r="A33037" i="29" s="1"/>
  <c r="A33038" i="29" s="1"/>
  <c r="A33039" i="29" s="1"/>
  <c r="A33040" i="29" s="1"/>
  <c r="A33041" i="29" s="1"/>
  <c r="A33042" i="29" s="1"/>
  <c r="A33043" i="29" s="1"/>
  <c r="A33044" i="29" s="1"/>
  <c r="A33045" i="29" s="1"/>
  <c r="A33046" i="29" s="1"/>
  <c r="A33047" i="29" s="1"/>
  <c r="A33048" i="29" s="1"/>
  <c r="A33049" i="29" s="1"/>
  <c r="A33050" i="29" s="1"/>
  <c r="A33051" i="29" s="1"/>
  <c r="A33052" i="29" s="1"/>
  <c r="A33053" i="29" s="1"/>
  <c r="A33054" i="29" s="1"/>
  <c r="A33055" i="29" s="1"/>
  <c r="A33056" i="29" s="1"/>
  <c r="A33057" i="29" s="1"/>
  <c r="A33058" i="29" s="1"/>
  <c r="A33059" i="29" s="1"/>
  <c r="A33060" i="29" s="1"/>
  <c r="A33061" i="29" s="1"/>
  <c r="A33062" i="29" s="1"/>
  <c r="A33063" i="29" s="1"/>
  <c r="A33064" i="29" s="1"/>
  <c r="A33065" i="29" s="1"/>
  <c r="A33066" i="29" s="1"/>
  <c r="A33067" i="29" s="1"/>
  <c r="A33068" i="29" s="1"/>
  <c r="A33069" i="29" s="1"/>
  <c r="A33070" i="29" s="1"/>
  <c r="A33071" i="29" s="1"/>
  <c r="A33072" i="29" s="1"/>
  <c r="A33073" i="29" s="1"/>
  <c r="A33074" i="29" s="1"/>
  <c r="A33075" i="29" s="1"/>
  <c r="A33076" i="29" s="1"/>
  <c r="A33077" i="29" s="1"/>
  <c r="A33078" i="29" s="1"/>
  <c r="A33079" i="29" s="1"/>
  <c r="A33080" i="29" s="1"/>
  <c r="A33081" i="29" s="1"/>
  <c r="A33082" i="29" s="1"/>
  <c r="A33083" i="29" s="1"/>
  <c r="A33084" i="29" s="1"/>
  <c r="A33085" i="29" s="1"/>
  <c r="A33086" i="29" s="1"/>
  <c r="A33087" i="29" s="1"/>
  <c r="A33088" i="29" s="1"/>
  <c r="A33089" i="29" s="1"/>
  <c r="A33090" i="29" s="1"/>
  <c r="A33091" i="29" s="1"/>
  <c r="A33092" i="29" s="1"/>
  <c r="A33093" i="29" s="1"/>
  <c r="A33094" i="29" s="1"/>
  <c r="A33095" i="29" s="1"/>
  <c r="A33096" i="29" s="1"/>
  <c r="A33097" i="29" s="1"/>
  <c r="A33098" i="29" s="1"/>
  <c r="A33099" i="29" s="1"/>
  <c r="A33100" i="29" s="1"/>
  <c r="A33101" i="29" s="1"/>
  <c r="A33102" i="29" s="1"/>
  <c r="A33103" i="29" s="1"/>
  <c r="A33104" i="29" s="1"/>
  <c r="A33105" i="29" s="1"/>
  <c r="A33106" i="29" s="1"/>
  <c r="A33107" i="29" s="1"/>
  <c r="A33108" i="29" s="1"/>
  <c r="A33109" i="29" s="1"/>
  <c r="A33110" i="29" s="1"/>
  <c r="A33111" i="29" s="1"/>
  <c r="A33112" i="29" s="1"/>
  <c r="A33113" i="29" s="1"/>
  <c r="A33114" i="29" s="1"/>
  <c r="A33115" i="29" s="1"/>
  <c r="A33116" i="29" s="1"/>
  <c r="A33117" i="29" s="1"/>
  <c r="A33118" i="29" s="1"/>
  <c r="A33119" i="29" s="1"/>
  <c r="A33120" i="29" s="1"/>
  <c r="A33121" i="29" s="1"/>
  <c r="A33122" i="29" s="1"/>
  <c r="A33123" i="29" s="1"/>
  <c r="A33124" i="29" s="1"/>
  <c r="A33125" i="29" s="1"/>
  <c r="A33126" i="29" s="1"/>
  <c r="A33127" i="29" s="1"/>
  <c r="A33128" i="29" s="1"/>
  <c r="A33129" i="29" s="1"/>
  <c r="A33130" i="29" s="1"/>
  <c r="A33131" i="29" s="1"/>
  <c r="A33132" i="29" s="1"/>
  <c r="A33133" i="29" s="1"/>
  <c r="A33134" i="29" s="1"/>
  <c r="A33135" i="29" s="1"/>
  <c r="A33136" i="29" s="1"/>
  <c r="A33137" i="29" s="1"/>
  <c r="A33138" i="29" s="1"/>
  <c r="A33139" i="29" s="1"/>
  <c r="A33140" i="29" s="1"/>
  <c r="A33141" i="29" s="1"/>
  <c r="A33142" i="29" s="1"/>
  <c r="A33143" i="29" s="1"/>
  <c r="A33144" i="29" s="1"/>
  <c r="A33145" i="29" s="1"/>
  <c r="A33146" i="29" s="1"/>
  <c r="A33147" i="29" s="1"/>
  <c r="A33148" i="29" s="1"/>
  <c r="A33149" i="29" s="1"/>
  <c r="A33150" i="29" s="1"/>
  <c r="A33151" i="29" s="1"/>
  <c r="A33152" i="29" s="1"/>
  <c r="A33153" i="29" s="1"/>
  <c r="A33154" i="29" s="1"/>
  <c r="A33155" i="29" s="1"/>
  <c r="A33156" i="29" s="1"/>
  <c r="A33157" i="29" s="1"/>
  <c r="A33158" i="29" s="1"/>
  <c r="A33159" i="29" s="1"/>
  <c r="A33160" i="29" s="1"/>
  <c r="A33161" i="29" s="1"/>
  <c r="A33162" i="29" s="1"/>
  <c r="A33163" i="29" s="1"/>
  <c r="A33164" i="29" s="1"/>
  <c r="A33165" i="29" s="1"/>
  <c r="A33166" i="29" s="1"/>
  <c r="A33167" i="29" s="1"/>
  <c r="A33168" i="29" s="1"/>
  <c r="A33169" i="29" s="1"/>
  <c r="A33170" i="29" s="1"/>
  <c r="A33171" i="29" s="1"/>
  <c r="A33172" i="29" s="1"/>
  <c r="A33173" i="29" s="1"/>
  <c r="A33174" i="29" s="1"/>
  <c r="A33175" i="29" s="1"/>
  <c r="A33176" i="29" s="1"/>
  <c r="A33177" i="29" s="1"/>
  <c r="A33178" i="29" s="1"/>
  <c r="A33179" i="29" s="1"/>
  <c r="A33180" i="29" s="1"/>
  <c r="A33181" i="29" s="1"/>
  <c r="A33182" i="29" s="1"/>
  <c r="A33183" i="29" s="1"/>
  <c r="A33184" i="29" s="1"/>
  <c r="A33185" i="29" s="1"/>
  <c r="A33186" i="29" s="1"/>
  <c r="A33187" i="29" s="1"/>
  <c r="A33188" i="29" s="1"/>
  <c r="A33189" i="29" s="1"/>
  <c r="A33190" i="29" s="1"/>
  <c r="A33191" i="29" s="1"/>
  <c r="A33192" i="29" s="1"/>
  <c r="A33193" i="29" s="1"/>
  <c r="A33194" i="29" s="1"/>
  <c r="A33195" i="29" s="1"/>
  <c r="A33196" i="29" s="1"/>
  <c r="A33197" i="29" s="1"/>
  <c r="A33198" i="29" s="1"/>
  <c r="A33199" i="29" s="1"/>
  <c r="A33200" i="29" s="1"/>
  <c r="A33201" i="29" s="1"/>
  <c r="A33202" i="29" s="1"/>
  <c r="A33203" i="29" s="1"/>
  <c r="A33204" i="29" s="1"/>
  <c r="A33205" i="29" s="1"/>
  <c r="A33206" i="29" s="1"/>
  <c r="A33207" i="29" s="1"/>
  <c r="A33208" i="29" s="1"/>
  <c r="A33209" i="29" s="1"/>
  <c r="A33210" i="29" s="1"/>
  <c r="A33211" i="29" s="1"/>
  <c r="A33212" i="29" s="1"/>
  <c r="A33213" i="29" s="1"/>
  <c r="A33214" i="29" s="1"/>
  <c r="A33215" i="29" s="1"/>
  <c r="A33216" i="29" s="1"/>
  <c r="A33217" i="29" s="1"/>
  <c r="A33218" i="29" s="1"/>
  <c r="A33219" i="29" s="1"/>
  <c r="A33220" i="29" s="1"/>
  <c r="A33221" i="29" s="1"/>
  <c r="A33222" i="29" s="1"/>
  <c r="A33223" i="29" s="1"/>
  <c r="A33224" i="29" s="1"/>
  <c r="A33225" i="29" s="1"/>
  <c r="A33226" i="29" s="1"/>
  <c r="A33227" i="29" s="1"/>
  <c r="A33228" i="29" s="1"/>
  <c r="A33229" i="29" s="1"/>
  <c r="A33230" i="29" s="1"/>
  <c r="A33231" i="29" s="1"/>
  <c r="A33232" i="29" s="1"/>
  <c r="A33233" i="29" s="1"/>
  <c r="A33234" i="29" s="1"/>
  <c r="A33235" i="29" s="1"/>
  <c r="A33236" i="29" s="1"/>
  <c r="A33237" i="29" s="1"/>
  <c r="A33238" i="29" s="1"/>
  <c r="A33239" i="29" s="1"/>
  <c r="A33240" i="29" s="1"/>
  <c r="A33241" i="29" s="1"/>
  <c r="A33242" i="29" s="1"/>
  <c r="A33243" i="29" s="1"/>
  <c r="A33244" i="29" s="1"/>
  <c r="A33245" i="29" s="1"/>
  <c r="A33246" i="29" s="1"/>
  <c r="A33247" i="29" s="1"/>
  <c r="A33248" i="29" s="1"/>
  <c r="A33249" i="29" s="1"/>
  <c r="A33250" i="29" s="1"/>
  <c r="A33251" i="29" s="1"/>
  <c r="A33252" i="29" s="1"/>
  <c r="A33253" i="29" s="1"/>
  <c r="A33254" i="29" s="1"/>
  <c r="A33255" i="29" s="1"/>
  <c r="A33256" i="29" s="1"/>
  <c r="A33257" i="29" s="1"/>
  <c r="A33258" i="29" s="1"/>
  <c r="A33259" i="29" s="1"/>
  <c r="A33260" i="29" s="1"/>
  <c r="A33261" i="29" s="1"/>
  <c r="A33262" i="29" s="1"/>
  <c r="BK10" i="5"/>
  <c r="BJ14" i="5" s="1"/>
  <c r="BJ15" i="5" s="1"/>
  <c r="BJ16" i="5" s="1"/>
  <c r="C38" i="5" s="1"/>
  <c r="E38" i="5" s="1"/>
  <c r="S38" i="5" s="1"/>
  <c r="CO22" i="6"/>
  <c r="BV48" i="5"/>
  <c r="Q8" i="40"/>
  <c r="D26" i="14"/>
  <c r="E26" i="14" s="1"/>
  <c r="F26" i="14" s="1"/>
  <c r="G26" i="14" s="1"/>
  <c r="H26" i="14" s="1"/>
  <c r="I26" i="14" s="1"/>
  <c r="J26" i="14" s="1"/>
  <c r="K26" i="14" s="1"/>
  <c r="L26" i="14" s="1"/>
  <c r="M26" i="14" s="1"/>
  <c r="N26" i="14" s="1"/>
  <c r="C27" i="14"/>
  <c r="AT56" i="5"/>
  <c r="BH56" i="5" s="1"/>
  <c r="BJ55" i="5"/>
  <c r="AY55" i="5"/>
  <c r="AU57" i="5"/>
  <c r="BB57" i="5" s="1"/>
  <c r="BB55" i="5"/>
  <c r="AU56" i="5"/>
  <c r="BB56" i="5" s="1"/>
  <c r="AP57" i="5"/>
  <c r="AR56" i="5"/>
  <c r="AV38" i="5" l="1"/>
  <c r="T38" i="5"/>
  <c r="T10" i="40"/>
  <c r="R8" i="40"/>
  <c r="CA39" i="5"/>
  <c r="CA40" i="5" s="1"/>
  <c r="CE39" i="5"/>
  <c r="CE40" i="5" s="1"/>
  <c r="BY48" i="5"/>
  <c r="D39" i="5"/>
  <c r="CR22" i="6"/>
  <c r="D11" i="6"/>
  <c r="D12" i="6"/>
  <c r="CT13" i="6"/>
  <c r="CT14" i="6" s="1"/>
  <c r="D13" i="6"/>
  <c r="D14" i="6"/>
  <c r="D15" i="6"/>
  <c r="D16" i="6"/>
  <c r="D17" i="6"/>
  <c r="D18" i="6"/>
  <c r="D19" i="6"/>
  <c r="D20" i="6"/>
  <c r="D21" i="6"/>
  <c r="ET38" i="5"/>
  <c r="D27" i="14"/>
  <c r="E27" i="14" s="1"/>
  <c r="F27" i="14" s="1"/>
  <c r="G27" i="14" s="1"/>
  <c r="H27" i="14" s="1"/>
  <c r="I27" i="14" s="1"/>
  <c r="J27" i="14" s="1"/>
  <c r="K27" i="14" s="1"/>
  <c r="L27" i="14" s="1"/>
  <c r="M27" i="14" s="1"/>
  <c r="N27" i="14" s="1"/>
  <c r="C28" i="14"/>
  <c r="BA56" i="5"/>
  <c r="AT57" i="5"/>
  <c r="BH57" i="5" s="1"/>
  <c r="AO57" i="5"/>
  <c r="AR57" i="5"/>
  <c r="BJ56" i="5"/>
  <c r="AY56" i="5"/>
  <c r="FE19" i="6" l="1"/>
  <c r="P19" i="6"/>
  <c r="FE18" i="6"/>
  <c r="P18" i="6"/>
  <c r="FE17" i="6"/>
  <c r="P17" i="6"/>
  <c r="FE16" i="6"/>
  <c r="FC16" i="6" s="1"/>
  <c r="FD16" i="6" s="1"/>
  <c r="P16" i="6"/>
  <c r="FE21" i="6"/>
  <c r="P21" i="6"/>
  <c r="FE15" i="6"/>
  <c r="FC15" i="6" s="1"/>
  <c r="FD15" i="6" s="1"/>
  <c r="P15" i="6"/>
  <c r="FE20" i="6"/>
  <c r="FC20" i="6" s="1"/>
  <c r="FD20" i="6" s="1"/>
  <c r="P20" i="6"/>
  <c r="FE13" i="6"/>
  <c r="P13" i="6"/>
  <c r="FE11" i="6"/>
  <c r="FC11" i="6" s="1"/>
  <c r="FD11" i="6" s="1"/>
  <c r="P11" i="6"/>
  <c r="FE12" i="6"/>
  <c r="FC12" i="6" s="1"/>
  <c r="FD12" i="6" s="1"/>
  <c r="P12" i="6"/>
  <c r="FE14" i="6"/>
  <c r="FC14" i="6" s="1"/>
  <c r="FD14" i="6" s="1"/>
  <c r="P14" i="6"/>
  <c r="FC21" i="6"/>
  <c r="FD21" i="6" s="1"/>
  <c r="FC17" i="6"/>
  <c r="FD17" i="6" s="1"/>
  <c r="FC13" i="6"/>
  <c r="FD13" i="6" s="1"/>
  <c r="FC19" i="6"/>
  <c r="FD19" i="6" s="1"/>
  <c r="FC18" i="6"/>
  <c r="FD18" i="6" s="1"/>
  <c r="ER38" i="5"/>
  <c r="CS22" i="6"/>
  <c r="CU22" i="6" s="1"/>
  <c r="A39" i="5"/>
  <c r="B24" i="41"/>
  <c r="P24" i="41" s="1"/>
  <c r="Q24" i="41" s="1"/>
  <c r="O24" i="41" s="1"/>
  <c r="C24" i="41" s="1"/>
  <c r="CT39" i="5"/>
  <c r="AK39" i="5"/>
  <c r="E39" i="5"/>
  <c r="ET39" i="5" s="1"/>
  <c r="D79" i="5"/>
  <c r="B39" i="5"/>
  <c r="C35" i="5"/>
  <c r="B27" i="41"/>
  <c r="P26" i="41" s="1"/>
  <c r="Q26" i="41" s="1"/>
  <c r="O26" i="41" s="1"/>
  <c r="C26" i="41" s="1"/>
  <c r="AN39" i="5"/>
  <c r="AJ39" i="5"/>
  <c r="AI39" i="5"/>
  <c r="D40" i="5"/>
  <c r="AM39" i="5"/>
  <c r="CS39" i="5"/>
  <c r="CU39" i="5"/>
  <c r="C37" i="5"/>
  <c r="E43" i="41"/>
  <c r="Q31" i="13"/>
  <c r="D32" i="13" s="1"/>
  <c r="BZ48" i="5"/>
  <c r="D28" i="14"/>
  <c r="E28" i="14" s="1"/>
  <c r="F28" i="14" s="1"/>
  <c r="G28" i="14" s="1"/>
  <c r="H28" i="14" s="1"/>
  <c r="I28" i="14" s="1"/>
  <c r="J28" i="14" s="1"/>
  <c r="K28" i="14" s="1"/>
  <c r="L28" i="14" s="1"/>
  <c r="M28" i="14" s="1"/>
  <c r="N28" i="14" s="1"/>
  <c r="C29" i="14"/>
  <c r="BA57" i="5"/>
  <c r="AT58" i="5"/>
  <c r="AU58" i="5"/>
  <c r="AU59" i="5"/>
  <c r="BB59" i="5" s="1"/>
  <c r="AP58" i="5"/>
  <c r="AR58" i="5"/>
  <c r="AO58" i="5"/>
  <c r="AY57" i="5"/>
  <c r="BJ57" i="5"/>
  <c r="AL39" i="5" l="1"/>
  <c r="ES38" i="5"/>
  <c r="EQ38" i="5" s="1"/>
  <c r="S39" i="5"/>
  <c r="ER39" i="5"/>
  <c r="T39" i="5"/>
  <c r="E45" i="41"/>
  <c r="AH39" i="5"/>
  <c r="CE48" i="5"/>
  <c r="CT22" i="6" s="1"/>
  <c r="CB48" i="5"/>
  <c r="CA48" i="5"/>
  <c r="CF48" i="5"/>
  <c r="A40" i="5"/>
  <c r="AM40" i="5"/>
  <c r="B40" i="5"/>
  <c r="CS40" i="5"/>
  <c r="E40" i="5"/>
  <c r="ET40" i="5" s="1"/>
  <c r="AK40" i="5"/>
  <c r="D41" i="5"/>
  <c r="AJ40" i="5"/>
  <c r="AN40" i="5"/>
  <c r="AI40" i="5"/>
  <c r="D80" i="5"/>
  <c r="CT40" i="5"/>
  <c r="CU40" i="5"/>
  <c r="D29" i="14"/>
  <c r="E29" i="14" s="1"/>
  <c r="F29" i="14" s="1"/>
  <c r="G29" i="14" s="1"/>
  <c r="H29" i="14" s="1"/>
  <c r="I29" i="14" s="1"/>
  <c r="J29" i="14" s="1"/>
  <c r="K29" i="14" s="1"/>
  <c r="L29" i="14" s="1"/>
  <c r="M29" i="14" s="1"/>
  <c r="N29" i="14" s="1"/>
  <c r="C30" i="14"/>
  <c r="BJ58" i="5"/>
  <c r="AY58" i="5"/>
  <c r="AT60" i="5"/>
  <c r="AT59" i="5"/>
  <c r="AP59" i="5"/>
  <c r="AR59" i="5"/>
  <c r="AO59" i="5"/>
  <c r="BH58" i="5"/>
  <c r="BA58" i="5"/>
  <c r="BB58" i="5"/>
  <c r="AH2" i="5" l="1"/>
  <c r="AV39" i="5"/>
  <c r="BC39" i="5" s="1"/>
  <c r="BG39" i="5"/>
  <c r="BF39" i="5"/>
  <c r="ES39" i="5"/>
  <c r="EQ39" i="5" s="1"/>
  <c r="V38" i="5"/>
  <c r="U38" i="5"/>
  <c r="S40" i="5"/>
  <c r="ER40" i="5"/>
  <c r="ES40" i="5" s="1"/>
  <c r="T40" i="5"/>
  <c r="E41" i="5"/>
  <c r="AJ41" i="5"/>
  <c r="AM41" i="5"/>
  <c r="AN41" i="5"/>
  <c r="AK41" i="5"/>
  <c r="D42" i="5"/>
  <c r="D81" i="5"/>
  <c r="A41" i="5"/>
  <c r="AI41" i="5"/>
  <c r="B41" i="5"/>
  <c r="CS41" i="5"/>
  <c r="R41" i="5"/>
  <c r="CT41" i="5"/>
  <c r="AH3" i="5"/>
  <c r="AF5" i="5" s="1"/>
  <c r="AH40" i="5"/>
  <c r="AL40" i="5"/>
  <c r="D30" i="14"/>
  <c r="E30" i="14" s="1"/>
  <c r="F30" i="14" s="1"/>
  <c r="G30" i="14" s="1"/>
  <c r="H30" i="14" s="1"/>
  <c r="I30" i="14" s="1"/>
  <c r="J30" i="14" s="1"/>
  <c r="K30" i="14" s="1"/>
  <c r="L30" i="14" s="1"/>
  <c r="M30" i="14" s="1"/>
  <c r="N30" i="14" s="1"/>
  <c r="C31" i="14"/>
  <c r="BH60" i="5"/>
  <c r="BA60" i="5"/>
  <c r="AO61" i="5"/>
  <c r="AY59" i="5"/>
  <c r="BJ59" i="5"/>
  <c r="BA59" i="5"/>
  <c r="BH59" i="5"/>
  <c r="AP60" i="5"/>
  <c r="AR60" i="5"/>
  <c r="AP61" i="5"/>
  <c r="AO60" i="5"/>
  <c r="AV40" i="5" l="1"/>
  <c r="S41" i="5"/>
  <c r="BF41" i="5" s="1"/>
  <c r="AH41" i="5"/>
  <c r="EQ40" i="5"/>
  <c r="U40" i="5" s="1"/>
  <c r="BL39" i="5"/>
  <c r="V39" i="5"/>
  <c r="T41" i="5"/>
  <c r="U39" i="5"/>
  <c r="V40" i="5"/>
  <c r="AL41" i="5"/>
  <c r="A42" i="5"/>
  <c r="E42" i="5"/>
  <c r="AK42" i="5"/>
  <c r="B42" i="5"/>
  <c r="CS42" i="5"/>
  <c r="D82" i="5"/>
  <c r="AN42" i="5"/>
  <c r="D43" i="5"/>
  <c r="AJ42" i="5"/>
  <c r="AM42" i="5"/>
  <c r="CT42" i="5"/>
  <c r="Z2" i="5"/>
  <c r="AD49" i="6"/>
  <c r="H36" i="6" s="1"/>
  <c r="F7" i="5"/>
  <c r="C62" i="6"/>
  <c r="AG42" i="6"/>
  <c r="AH42" i="6" s="1"/>
  <c r="AG55" i="6"/>
  <c r="AQ41" i="5"/>
  <c r="AS41" i="5"/>
  <c r="R42" i="5"/>
  <c r="CU41" i="5"/>
  <c r="ET41" i="5"/>
  <c r="BG40" i="5"/>
  <c r="BF40" i="5"/>
  <c r="AT61" i="5"/>
  <c r="BA61" i="5" s="1"/>
  <c r="D31" i="14"/>
  <c r="E31" i="14" s="1"/>
  <c r="F31" i="14" s="1"/>
  <c r="G31" i="14" s="1"/>
  <c r="H31" i="14" s="1"/>
  <c r="I31" i="14" s="1"/>
  <c r="J31" i="14" s="1"/>
  <c r="K31" i="14" s="1"/>
  <c r="L31" i="14" s="1"/>
  <c r="M31" i="14" s="1"/>
  <c r="N31" i="14" s="1"/>
  <c r="C32" i="14"/>
  <c r="BJ60" i="5"/>
  <c r="AY60" i="5"/>
  <c r="AR61" i="5"/>
  <c r="AH42" i="5" l="1"/>
  <c r="BG41" i="5"/>
  <c r="AV41" i="5"/>
  <c r="BC41" i="5" s="1"/>
  <c r="AL42" i="5"/>
  <c r="T42" i="5"/>
  <c r="AI42" i="5" s="1"/>
  <c r="BC40" i="5"/>
  <c r="BL40" i="5"/>
  <c r="AZ41" i="5"/>
  <c r="BK41" i="5"/>
  <c r="ER41" i="5"/>
  <c r="A43" i="5"/>
  <c r="AM43" i="5"/>
  <c r="AJ43" i="5"/>
  <c r="E43" i="5"/>
  <c r="AH43" i="5" s="1"/>
  <c r="B43" i="5"/>
  <c r="D83" i="5"/>
  <c r="AN43" i="5"/>
  <c r="CS43" i="5"/>
  <c r="AK43" i="5"/>
  <c r="D44" i="5"/>
  <c r="CT43" i="5"/>
  <c r="L36" i="6"/>
  <c r="D251" i="6" s="1"/>
  <c r="BB6" i="5"/>
  <c r="Q36" i="6"/>
  <c r="O36" i="6"/>
  <c r="AQ42" i="5"/>
  <c r="R43" i="5"/>
  <c r="AQ43" i="5" s="1"/>
  <c r="CU42" i="5"/>
  <c r="AS42" i="5"/>
  <c r="ET42" i="5"/>
  <c r="S42" i="5"/>
  <c r="BH61" i="5"/>
  <c r="D32" i="14"/>
  <c r="E32" i="14" s="1"/>
  <c r="F32" i="14" s="1"/>
  <c r="G32" i="14" s="1"/>
  <c r="H32" i="14" s="1"/>
  <c r="I32" i="14" s="1"/>
  <c r="J32" i="14" s="1"/>
  <c r="K32" i="14" s="1"/>
  <c r="L32" i="14" s="1"/>
  <c r="M32" i="14" s="1"/>
  <c r="N32" i="14" s="1"/>
  <c r="C33" i="14"/>
  <c r="AT62" i="5"/>
  <c r="BJ61" i="5"/>
  <c r="AY61" i="5"/>
  <c r="AP62" i="5"/>
  <c r="AR62" i="5"/>
  <c r="AO62" i="5"/>
  <c r="BL41" i="5" l="1"/>
  <c r="AV42" i="5"/>
  <c r="ES41" i="5"/>
  <c r="EQ41" i="5" s="1"/>
  <c r="U41" i="5" s="1"/>
  <c r="V41" i="5"/>
  <c r="T43" i="5"/>
  <c r="S43" i="5"/>
  <c r="ER42" i="5"/>
  <c r="ES42" i="5" s="1"/>
  <c r="H250" i="6"/>
  <c r="G250" i="6"/>
  <c r="A44" i="5"/>
  <c r="B44" i="5"/>
  <c r="AJ44" i="5"/>
  <c r="E44" i="5"/>
  <c r="AN44" i="5"/>
  <c r="CS44" i="5"/>
  <c r="AK44" i="5"/>
  <c r="AM44" i="5"/>
  <c r="AI44" i="5"/>
  <c r="D84" i="5"/>
  <c r="D45" i="5"/>
  <c r="CT44" i="5"/>
  <c r="CU43" i="5"/>
  <c r="AS43" i="5"/>
  <c r="R44" i="5"/>
  <c r="AQ44" i="5" s="1"/>
  <c r="AZ42" i="5"/>
  <c r="BK42" i="5"/>
  <c r="AL43" i="5"/>
  <c r="BG42" i="5"/>
  <c r="BF42" i="5"/>
  <c r="ET43" i="5"/>
  <c r="D33" i="14"/>
  <c r="E33" i="14" s="1"/>
  <c r="F33" i="14" s="1"/>
  <c r="G33" i="14" s="1"/>
  <c r="H33" i="14" s="1"/>
  <c r="I33" i="14" s="1"/>
  <c r="J33" i="14" s="1"/>
  <c r="K33" i="14" s="1"/>
  <c r="L33" i="14" s="1"/>
  <c r="M33" i="14" s="1"/>
  <c r="N33" i="14" s="1"/>
  <c r="C34" i="14"/>
  <c r="AO63" i="5"/>
  <c r="AT63" i="5"/>
  <c r="BA62" i="5"/>
  <c r="BH62" i="5"/>
  <c r="AP63" i="5"/>
  <c r="AR63" i="5"/>
  <c r="AP64" i="5"/>
  <c r="BJ62" i="5"/>
  <c r="AY62" i="5"/>
  <c r="BF43" i="5" l="1"/>
  <c r="AV43" i="5"/>
  <c r="BC43" i="5" s="1"/>
  <c r="AI43" i="5"/>
  <c r="AL44" i="5"/>
  <c r="ET44" i="5"/>
  <c r="ER44" i="5" s="1"/>
  <c r="ES44" i="5" s="1"/>
  <c r="EQ42" i="5"/>
  <c r="V42" i="5" s="1"/>
  <c r="BG43" i="5"/>
  <c r="BL42" i="5"/>
  <c r="BC42" i="5"/>
  <c r="AH44" i="5"/>
  <c r="ER43" i="5"/>
  <c r="ES43" i="5" s="1"/>
  <c r="S44" i="5"/>
  <c r="CU44" i="5"/>
  <c r="AS44" i="5"/>
  <c r="R45" i="5"/>
  <c r="AQ45" i="5" s="1"/>
  <c r="A45" i="5"/>
  <c r="AJ45" i="5"/>
  <c r="AM45" i="5"/>
  <c r="D46" i="5"/>
  <c r="CT45" i="5"/>
  <c r="D85" i="5"/>
  <c r="AK45" i="5"/>
  <c r="AI45" i="5"/>
  <c r="CS45" i="5"/>
  <c r="E45" i="5"/>
  <c r="B45" i="5"/>
  <c r="AN45" i="5"/>
  <c r="T44" i="5"/>
  <c r="AZ43" i="5"/>
  <c r="BK43" i="5"/>
  <c r="D34" i="14"/>
  <c r="E34" i="14" s="1"/>
  <c r="F34" i="14" s="1"/>
  <c r="G34" i="14" s="1"/>
  <c r="H34" i="14" s="1"/>
  <c r="I34" i="14" s="1"/>
  <c r="J34" i="14" s="1"/>
  <c r="K34" i="14" s="1"/>
  <c r="L34" i="14" s="1"/>
  <c r="M34" i="14" s="1"/>
  <c r="N34" i="14" s="1"/>
  <c r="C35" i="14"/>
  <c r="AO64" i="5"/>
  <c r="AT64" i="5"/>
  <c r="BA64" i="5" s="1"/>
  <c r="BJ63" i="5"/>
  <c r="AY63" i="5"/>
  <c r="BH63" i="5"/>
  <c r="BA63" i="5"/>
  <c r="AR64" i="5"/>
  <c r="AV44" i="5" l="1"/>
  <c r="U42" i="5"/>
  <c r="EQ43" i="5"/>
  <c r="EQ44" i="5" s="1"/>
  <c r="U44" i="5" s="1"/>
  <c r="AL45" i="5"/>
  <c r="BL43" i="5"/>
  <c r="T45" i="5"/>
  <c r="A46" i="5"/>
  <c r="AM46" i="5"/>
  <c r="E46" i="5"/>
  <c r="AN46" i="5"/>
  <c r="B46" i="5"/>
  <c r="CT46" i="5"/>
  <c r="AJ46" i="5"/>
  <c r="D86" i="5"/>
  <c r="CS46" i="5"/>
  <c r="AK46" i="5"/>
  <c r="D47" i="5"/>
  <c r="AI46" i="5"/>
  <c r="ET45" i="5"/>
  <c r="AH45" i="5"/>
  <c r="AS45" i="5"/>
  <c r="R46" i="5"/>
  <c r="CU45" i="5"/>
  <c r="S45" i="5"/>
  <c r="AZ44" i="5"/>
  <c r="BK44" i="5"/>
  <c r="BF44" i="5"/>
  <c r="BG44" i="5"/>
  <c r="D35" i="14"/>
  <c r="E35" i="14" s="1"/>
  <c r="F35" i="14" s="1"/>
  <c r="G35" i="14" s="1"/>
  <c r="H35" i="14" s="1"/>
  <c r="I35" i="14" s="1"/>
  <c r="J35" i="14" s="1"/>
  <c r="K35" i="14" s="1"/>
  <c r="L35" i="14" s="1"/>
  <c r="M35" i="14" s="1"/>
  <c r="N35" i="14" s="1"/>
  <c r="C36" i="14"/>
  <c r="BH64" i="5"/>
  <c r="AO65" i="5"/>
  <c r="BJ64" i="5"/>
  <c r="AY64" i="5"/>
  <c r="AP66" i="5"/>
  <c r="AR65" i="5"/>
  <c r="AT65" i="5"/>
  <c r="AP65" i="5"/>
  <c r="AT66" i="5"/>
  <c r="AV45" i="5" l="1"/>
  <c r="AH46" i="5"/>
  <c r="U43" i="5"/>
  <c r="T46" i="5"/>
  <c r="A47" i="5"/>
  <c r="AI47" i="5"/>
  <c r="AK47" i="5"/>
  <c r="B47" i="5"/>
  <c r="AJ47" i="5"/>
  <c r="E47" i="5"/>
  <c r="R47" i="5" s="1"/>
  <c r="AQ47" i="5" s="1"/>
  <c r="AM47" i="5"/>
  <c r="CT47" i="5"/>
  <c r="AN47" i="5"/>
  <c r="D87" i="5"/>
  <c r="D48" i="5"/>
  <c r="CS47" i="5"/>
  <c r="BC44" i="5"/>
  <c r="BL44" i="5"/>
  <c r="ER45" i="5"/>
  <c r="ES45" i="5" s="1"/>
  <c r="BF45" i="5"/>
  <c r="BG45" i="5"/>
  <c r="AQ46" i="5"/>
  <c r="AS46" i="5"/>
  <c r="CU46" i="5"/>
  <c r="S46" i="5"/>
  <c r="AV46" i="5" s="1"/>
  <c r="ET46" i="5"/>
  <c r="V44" i="5"/>
  <c r="V43" i="5"/>
  <c r="AZ45" i="5"/>
  <c r="BK45" i="5"/>
  <c r="AL46" i="5"/>
  <c r="D36" i="14"/>
  <c r="E36" i="14" s="1"/>
  <c r="F36" i="14" s="1"/>
  <c r="G36" i="14" s="1"/>
  <c r="H36" i="14" s="1"/>
  <c r="I36" i="14" s="1"/>
  <c r="J36" i="14" s="1"/>
  <c r="K36" i="14" s="1"/>
  <c r="L36" i="14" s="1"/>
  <c r="M36" i="14" s="1"/>
  <c r="N36" i="14" s="1"/>
  <c r="C37" i="14"/>
  <c r="BA66" i="5"/>
  <c r="BH66" i="5"/>
  <c r="AY65" i="5"/>
  <c r="BJ65" i="5"/>
  <c r="AO66" i="5"/>
  <c r="AP67" i="5"/>
  <c r="AP68" i="5" s="1"/>
  <c r="AM10" i="6" s="1"/>
  <c r="AR66" i="5"/>
  <c r="AO67" i="5"/>
  <c r="BH65" i="5"/>
  <c r="BA65" i="5"/>
  <c r="AL47" i="5" l="1"/>
  <c r="ET47" i="5"/>
  <c r="ER47" i="5" s="1"/>
  <c r="ES47" i="5" s="1"/>
  <c r="EQ45" i="5"/>
  <c r="U45" i="5" s="1"/>
  <c r="AH47" i="5"/>
  <c r="T47" i="5"/>
  <c r="BG46" i="5"/>
  <c r="BF46" i="5"/>
  <c r="AZ46" i="5"/>
  <c r="BK46" i="5"/>
  <c r="A48" i="5"/>
  <c r="D88" i="5"/>
  <c r="AK48" i="5"/>
  <c r="AJ48" i="5"/>
  <c r="AI48" i="5"/>
  <c r="AN48" i="5"/>
  <c r="D49" i="5"/>
  <c r="CT48" i="5"/>
  <c r="B48" i="5"/>
  <c r="E48" i="5"/>
  <c r="R48" i="5" s="1"/>
  <c r="CS48" i="5"/>
  <c r="AM48" i="5"/>
  <c r="V45" i="5"/>
  <c r="S47" i="5"/>
  <c r="BL45" i="5"/>
  <c r="BC45" i="5"/>
  <c r="ER46" i="5"/>
  <c r="ES46" i="5" s="1"/>
  <c r="CU47" i="5"/>
  <c r="AS47" i="5"/>
  <c r="D37" i="14"/>
  <c r="E37" i="14" s="1"/>
  <c r="F37" i="14" s="1"/>
  <c r="G37" i="14" s="1"/>
  <c r="H37" i="14" s="1"/>
  <c r="I37" i="14" s="1"/>
  <c r="J37" i="14" s="1"/>
  <c r="K37" i="14" s="1"/>
  <c r="L37" i="14" s="1"/>
  <c r="M37" i="14" s="1"/>
  <c r="N37" i="14" s="1"/>
  <c r="C38" i="14"/>
  <c r="AO68" i="5"/>
  <c r="AL10" i="6" s="1"/>
  <c r="AY66" i="5"/>
  <c r="BJ66" i="5"/>
  <c r="S68" i="5"/>
  <c r="AR67" i="5"/>
  <c r="AT67" i="5"/>
  <c r="AL48" i="5" l="1"/>
  <c r="AV47" i="5"/>
  <c r="AH48" i="5"/>
  <c r="EQ46" i="5"/>
  <c r="EQ47" i="5" s="1"/>
  <c r="U47" i="5" s="1"/>
  <c r="T48" i="5"/>
  <c r="AS48" i="5"/>
  <c r="CU48" i="5"/>
  <c r="BL46" i="5"/>
  <c r="BC46" i="5"/>
  <c r="AQ48" i="5"/>
  <c r="V46" i="5"/>
  <c r="A49" i="5"/>
  <c r="AI49" i="5"/>
  <c r="D89" i="5"/>
  <c r="D50" i="5"/>
  <c r="AN49" i="5"/>
  <c r="B49" i="5"/>
  <c r="E49" i="5"/>
  <c r="R49" i="5" s="1"/>
  <c r="AQ49" i="5" s="1"/>
  <c r="AM49" i="5"/>
  <c r="AK49" i="5"/>
  <c r="CT49" i="5"/>
  <c r="CS49" i="5"/>
  <c r="BK47" i="5"/>
  <c r="AZ47" i="5"/>
  <c r="S48" i="5"/>
  <c r="BF47" i="5"/>
  <c r="BG47" i="5"/>
  <c r="ET48" i="5"/>
  <c r="D38" i="14"/>
  <c r="E38" i="14" s="1"/>
  <c r="F38" i="14" s="1"/>
  <c r="G38" i="14" s="1"/>
  <c r="H38" i="14" s="1"/>
  <c r="I38" i="14" s="1"/>
  <c r="J38" i="14" s="1"/>
  <c r="K38" i="14" s="1"/>
  <c r="L38" i="14" s="1"/>
  <c r="M38" i="14" s="1"/>
  <c r="N38" i="14" s="1"/>
  <c r="C39" i="14"/>
  <c r="D39" i="14" s="1"/>
  <c r="E39" i="14" s="1"/>
  <c r="F39" i="14" s="1"/>
  <c r="G39" i="14" s="1"/>
  <c r="H39" i="14" s="1"/>
  <c r="I39" i="14" s="1"/>
  <c r="J39" i="14" s="1"/>
  <c r="K39" i="14" s="1"/>
  <c r="L39" i="14" s="1"/>
  <c r="M39" i="14" s="1"/>
  <c r="N39" i="14" s="1"/>
  <c r="AU68" i="5"/>
  <c r="BA67" i="5"/>
  <c r="BA68" i="5" s="1"/>
  <c r="BH67" i="5"/>
  <c r="BH68" i="5" s="1"/>
  <c r="BI10" i="6" s="1"/>
  <c r="AT68" i="5"/>
  <c r="AQ10" i="6" s="1"/>
  <c r="BJ67" i="5"/>
  <c r="BJ68" i="5" s="1"/>
  <c r="AY67" i="5"/>
  <c r="AY68" i="5" s="1"/>
  <c r="AR10" i="6" s="1"/>
  <c r="AR68" i="5"/>
  <c r="AO10" i="6" s="1"/>
  <c r="AV48" i="5" l="1"/>
  <c r="U46" i="5"/>
  <c r="V47" i="5"/>
  <c r="F37" i="6" s="1"/>
  <c r="ET49" i="5"/>
  <c r="S49" i="5"/>
  <c r="T49" i="5"/>
  <c r="BC47" i="5"/>
  <c r="BL47" i="5"/>
  <c r="AH49" i="5"/>
  <c r="ER48" i="5"/>
  <c r="ES48" i="5" s="1"/>
  <c r="BG48" i="5"/>
  <c r="BF48" i="5"/>
  <c r="AZ48" i="5"/>
  <c r="BK48" i="5"/>
  <c r="AL49" i="5"/>
  <c r="A50" i="5"/>
  <c r="AK50" i="5"/>
  <c r="AI50" i="5"/>
  <c r="D90" i="5"/>
  <c r="E50" i="5"/>
  <c r="AM50" i="5"/>
  <c r="AN50" i="5"/>
  <c r="D51" i="5"/>
  <c r="B50" i="5"/>
  <c r="CT50" i="5"/>
  <c r="CS50" i="5"/>
  <c r="CU49" i="5"/>
  <c r="AS49" i="5"/>
  <c r="R50" i="5"/>
  <c r="AQ50" i="5" s="1"/>
  <c r="AE12" i="6"/>
  <c r="AZ10" i="6"/>
  <c r="AT10" i="6"/>
  <c r="CY7" i="6"/>
  <c r="CY10" i="6"/>
  <c r="BJ10" i="6"/>
  <c r="T73" i="5"/>
  <c r="T82" i="5"/>
  <c r="T74" i="5"/>
  <c r="T76" i="5"/>
  <c r="T78" i="5"/>
  <c r="T79" i="5"/>
  <c r="T75" i="5"/>
  <c r="T86" i="5"/>
  <c r="T80" i="5"/>
  <c r="T85" i="5"/>
  <c r="D80" i="6"/>
  <c r="T77" i="5"/>
  <c r="T81" i="5"/>
  <c r="ET50" i="5" l="1"/>
  <c r="ER50" i="5" s="1"/>
  <c r="AV49" i="5"/>
  <c r="BC49" i="5" s="1"/>
  <c r="EQ48" i="5"/>
  <c r="V48" i="5" s="1"/>
  <c r="AH50" i="5"/>
  <c r="T50" i="5"/>
  <c r="S50" i="5"/>
  <c r="AJ49" i="5"/>
  <c r="AL50" i="5"/>
  <c r="BF49" i="5"/>
  <c r="BG49" i="5"/>
  <c r="BC48" i="5"/>
  <c r="BL48" i="5"/>
  <c r="AZ49" i="5"/>
  <c r="BK49" i="5"/>
  <c r="AS50" i="5"/>
  <c r="CU50" i="5"/>
  <c r="A51" i="5"/>
  <c r="D91" i="5"/>
  <c r="E51" i="5"/>
  <c r="R51" i="5" s="1"/>
  <c r="AS51" i="5" s="1"/>
  <c r="D52" i="5"/>
  <c r="AK51" i="5"/>
  <c r="AJ51" i="5"/>
  <c r="AM51" i="5"/>
  <c r="B51" i="5"/>
  <c r="AI51" i="5"/>
  <c r="AN51" i="5"/>
  <c r="CS51" i="5"/>
  <c r="CT51" i="5"/>
  <c r="ER49" i="5"/>
  <c r="ES49" i="5" s="1"/>
  <c r="AE13" i="6"/>
  <c r="G77" i="6"/>
  <c r="H77" i="6"/>
  <c r="BL49" i="5" l="1"/>
  <c r="BG50" i="5"/>
  <c r="AV50" i="5"/>
  <c r="BL50" i="5" s="1"/>
  <c r="AJ50" i="5"/>
  <c r="U48" i="5"/>
  <c r="AL51" i="5"/>
  <c r="EQ49" i="5"/>
  <c r="ET51" i="5"/>
  <c r="ER51" i="5" s="1"/>
  <c r="ES51" i="5" s="1"/>
  <c r="ES50" i="5"/>
  <c r="BF50" i="5"/>
  <c r="BK50" i="5"/>
  <c r="AZ50" i="5"/>
  <c r="S51" i="5"/>
  <c r="AH51" i="5"/>
  <c r="AQ51" i="5"/>
  <c r="CU51" i="5"/>
  <c r="T51" i="5"/>
  <c r="A52" i="5"/>
  <c r="E52" i="5"/>
  <c r="ET52" i="5" s="1"/>
  <c r="AI52" i="5"/>
  <c r="AM52" i="5"/>
  <c r="D53" i="5"/>
  <c r="B52" i="5"/>
  <c r="D92" i="5"/>
  <c r="AN52" i="5"/>
  <c r="AK52" i="5"/>
  <c r="AJ52" i="5"/>
  <c r="CS52" i="5"/>
  <c r="CT52" i="5"/>
  <c r="AE14" i="6"/>
  <c r="R52" i="5" l="1"/>
  <c r="AQ52" i="5" s="1"/>
  <c r="AV51" i="5"/>
  <c r="EQ50" i="5"/>
  <c r="U50" i="5" s="1"/>
  <c r="U49" i="5"/>
  <c r="V49" i="5"/>
  <c r="V50" i="5"/>
  <c r="BC50" i="5"/>
  <c r="T52" i="5"/>
  <c r="ER52" i="5"/>
  <c r="ES52" i="5" s="1"/>
  <c r="A53" i="5"/>
  <c r="D54" i="5"/>
  <c r="AI53" i="5"/>
  <c r="E53" i="5"/>
  <c r="D93" i="5"/>
  <c r="AK53" i="5"/>
  <c r="AN53" i="5"/>
  <c r="AM53" i="5"/>
  <c r="B53" i="5"/>
  <c r="CT53" i="5"/>
  <c r="CS53" i="5"/>
  <c r="AJ53" i="5"/>
  <c r="AH52" i="5"/>
  <c r="AL52" i="5"/>
  <c r="AZ51" i="5"/>
  <c r="BK51" i="5"/>
  <c r="S52" i="5"/>
  <c r="R53" i="5"/>
  <c r="AQ53" i="5" s="1"/>
  <c r="CU52" i="5"/>
  <c r="AS52" i="5"/>
  <c r="BF51" i="5"/>
  <c r="BG51" i="5"/>
  <c r="AE15" i="6"/>
  <c r="EQ51" i="5" l="1"/>
  <c r="U51" i="5" s="1"/>
  <c r="AV52" i="5"/>
  <c r="AH53" i="5"/>
  <c r="AL53" i="5"/>
  <c r="V51" i="5"/>
  <c r="T53" i="5"/>
  <c r="BF52" i="5"/>
  <c r="BG52" i="5"/>
  <c r="AZ52" i="5"/>
  <c r="BK52" i="5"/>
  <c r="S53" i="5"/>
  <c r="ET53" i="5"/>
  <c r="BL51" i="5"/>
  <c r="BC51" i="5"/>
  <c r="AS53" i="5"/>
  <c r="R54" i="5"/>
  <c r="CU53" i="5"/>
  <c r="A54" i="5"/>
  <c r="AI54" i="5"/>
  <c r="B54" i="5"/>
  <c r="AK54" i="5"/>
  <c r="AM54" i="5"/>
  <c r="AJ54" i="5"/>
  <c r="D55" i="5"/>
  <c r="D94" i="5"/>
  <c r="AN54" i="5"/>
  <c r="E54" i="5"/>
  <c r="ET54" i="5" s="1"/>
  <c r="CS54" i="5"/>
  <c r="CT54" i="5"/>
  <c r="AE16" i="6"/>
  <c r="EQ52" i="5" l="1"/>
  <c r="U52" i="5" s="1"/>
  <c r="AV53" i="5"/>
  <c r="V52" i="5"/>
  <c r="T54" i="5"/>
  <c r="ER53" i="5"/>
  <c r="AL54" i="5"/>
  <c r="AZ53" i="5"/>
  <c r="BK53" i="5"/>
  <c r="BG53" i="5"/>
  <c r="BF53" i="5"/>
  <c r="AS54" i="5"/>
  <c r="R55" i="5"/>
  <c r="AQ55" i="5" s="1"/>
  <c r="CU54" i="5"/>
  <c r="S54" i="5"/>
  <c r="AQ54" i="5"/>
  <c r="BC52" i="5"/>
  <c r="BL52" i="5"/>
  <c r="AH54" i="5"/>
  <c r="ER54" i="5"/>
  <c r="ES54" i="5" s="1"/>
  <c r="A55" i="5"/>
  <c r="D95" i="5"/>
  <c r="AJ55" i="5"/>
  <c r="AM55" i="5"/>
  <c r="E55" i="5"/>
  <c r="ET55" i="5" s="1"/>
  <c r="B55" i="5"/>
  <c r="AK55" i="5"/>
  <c r="D56" i="5"/>
  <c r="AI55" i="5"/>
  <c r="AN55" i="5"/>
  <c r="CT55" i="5"/>
  <c r="CS55" i="5"/>
  <c r="AE18" i="6"/>
  <c r="AE17" i="6"/>
  <c r="AV54" i="5" l="1"/>
  <c r="AH55" i="5"/>
  <c r="ES53" i="5"/>
  <c r="EQ53" i="5" s="1"/>
  <c r="EQ54" i="5" s="1"/>
  <c r="U54" i="5" s="1"/>
  <c r="T55" i="5"/>
  <c r="BF54" i="5"/>
  <c r="BG54" i="5"/>
  <c r="BK54" i="5"/>
  <c r="AZ54" i="5"/>
  <c r="BL53" i="5"/>
  <c r="BC53" i="5"/>
  <c r="S55" i="5"/>
  <c r="ER55" i="5"/>
  <c r="ES55" i="5" s="1"/>
  <c r="A56" i="5"/>
  <c r="AJ56" i="5"/>
  <c r="D57" i="5"/>
  <c r="AK56" i="5"/>
  <c r="B56" i="5"/>
  <c r="D96" i="5"/>
  <c r="AM56" i="5"/>
  <c r="AI56" i="5"/>
  <c r="E56" i="5"/>
  <c r="ET56" i="5" s="1"/>
  <c r="AN56" i="5"/>
  <c r="CS56" i="5"/>
  <c r="CT56" i="5"/>
  <c r="AL55" i="5"/>
  <c r="AS55" i="5"/>
  <c r="CU55" i="5"/>
  <c r="R56" i="5"/>
  <c r="AQ56" i="5" s="1"/>
  <c r="AV55" i="5" l="1"/>
  <c r="U53" i="5"/>
  <c r="EQ55" i="5"/>
  <c r="U55" i="5" s="1"/>
  <c r="S56" i="5"/>
  <c r="T56" i="5"/>
  <c r="BF55" i="5"/>
  <c r="BG55" i="5"/>
  <c r="AZ55" i="5"/>
  <c r="BK55" i="5"/>
  <c r="ER56" i="5"/>
  <c r="ES56" i="5" s="1"/>
  <c r="V53" i="5"/>
  <c r="R57" i="5"/>
  <c r="AQ57" i="5" s="1"/>
  <c r="CU56" i="5"/>
  <c r="AS56" i="5"/>
  <c r="V54" i="5"/>
  <c r="AH56" i="5"/>
  <c r="AL56" i="5"/>
  <c r="A57" i="5"/>
  <c r="AI57" i="5"/>
  <c r="AJ57" i="5"/>
  <c r="AM57" i="5"/>
  <c r="D97" i="5"/>
  <c r="AK57" i="5"/>
  <c r="E57" i="5"/>
  <c r="D58" i="5"/>
  <c r="B57" i="5"/>
  <c r="AN57" i="5"/>
  <c r="CS57" i="5"/>
  <c r="CT57" i="5"/>
  <c r="BC54" i="5"/>
  <c r="BL54" i="5"/>
  <c r="AE19" i="6"/>
  <c r="BF56" i="5" l="1"/>
  <c r="AV56" i="5"/>
  <c r="BC56" i="5" s="1"/>
  <c r="EQ56" i="5"/>
  <c r="U56" i="5" s="1"/>
  <c r="S57" i="5"/>
  <c r="BG56" i="5"/>
  <c r="AL57" i="5"/>
  <c r="AH57" i="5"/>
  <c r="T57" i="5"/>
  <c r="A58" i="5"/>
  <c r="D98" i="5"/>
  <c r="AK58" i="5"/>
  <c r="AI58" i="5"/>
  <c r="AM58" i="5"/>
  <c r="B58" i="5"/>
  <c r="D59" i="5"/>
  <c r="AJ58" i="5"/>
  <c r="E58" i="5"/>
  <c r="AN58" i="5"/>
  <c r="CT58" i="5"/>
  <c r="CS58" i="5"/>
  <c r="AZ56" i="5"/>
  <c r="BK56" i="5"/>
  <c r="ET57" i="5"/>
  <c r="BL55" i="5"/>
  <c r="BC55" i="5"/>
  <c r="R58" i="5"/>
  <c r="CU57" i="5"/>
  <c r="AS57" i="5"/>
  <c r="AE20" i="6"/>
  <c r="AQ22" i="6"/>
  <c r="CJ11" i="6" s="1"/>
  <c r="BF57" i="5" l="1"/>
  <c r="AV57" i="5"/>
  <c r="BC57" i="5" s="1"/>
  <c r="ET58" i="5"/>
  <c r="ER58" i="5" s="1"/>
  <c r="ES58" i="5" s="1"/>
  <c r="S58" i="5"/>
  <c r="BF58" i="5" s="1"/>
  <c r="BG57" i="5"/>
  <c r="AH58" i="5"/>
  <c r="T58" i="5"/>
  <c r="BL56" i="5"/>
  <c r="AL58" i="5"/>
  <c r="V55" i="5"/>
  <c r="CU58" i="5"/>
  <c r="AS58" i="5"/>
  <c r="R59" i="5"/>
  <c r="AQ59" i="5" s="1"/>
  <c r="AQ58" i="5"/>
  <c r="BK57" i="5"/>
  <c r="AZ57" i="5"/>
  <c r="ER57" i="5"/>
  <c r="ES57" i="5" s="1"/>
  <c r="V56" i="5"/>
  <c r="A59" i="5"/>
  <c r="B59" i="5"/>
  <c r="AI59" i="5"/>
  <c r="AN59" i="5"/>
  <c r="AJ59" i="5"/>
  <c r="E59" i="5"/>
  <c r="D99" i="5"/>
  <c r="D60" i="5"/>
  <c r="AK59" i="5"/>
  <c r="AM59" i="5"/>
  <c r="CT59" i="5"/>
  <c r="CS59" i="5"/>
  <c r="CJ12" i="6"/>
  <c r="CI14" i="6"/>
  <c r="CJ14" i="6" s="1"/>
  <c r="AE21" i="6"/>
  <c r="AL59" i="5" l="1"/>
  <c r="BG58" i="5"/>
  <c r="BL57" i="5"/>
  <c r="AV58" i="5"/>
  <c r="BL58" i="5" s="1"/>
  <c r="ET59" i="5"/>
  <c r="ER59" i="5" s="1"/>
  <c r="ES59" i="5" s="1"/>
  <c r="T59" i="5"/>
  <c r="EQ57" i="5"/>
  <c r="EQ58" i="5" s="1"/>
  <c r="U58" i="5" s="1"/>
  <c r="AH59" i="5"/>
  <c r="S59" i="5"/>
  <c r="CU59" i="5"/>
  <c r="AS59" i="5"/>
  <c r="R60" i="5"/>
  <c r="AQ60" i="5" s="1"/>
  <c r="BK58" i="5"/>
  <c r="AZ58" i="5"/>
  <c r="A60" i="5"/>
  <c r="AI60" i="5"/>
  <c r="B60" i="5"/>
  <c r="D61" i="5"/>
  <c r="AJ60" i="5"/>
  <c r="D100" i="5"/>
  <c r="AN60" i="5"/>
  <c r="E60" i="5"/>
  <c r="AK60" i="5"/>
  <c r="AM60" i="5"/>
  <c r="CT60" i="5"/>
  <c r="AU60" i="5"/>
  <c r="BB60" i="5" s="1"/>
  <c r="CS60" i="5"/>
  <c r="D94" i="6"/>
  <c r="CI15" i="6"/>
  <c r="AQ29" i="6" s="1"/>
  <c r="AQ27" i="6"/>
  <c r="AQ28" i="6" s="1"/>
  <c r="E33" i="6"/>
  <c r="BC58" i="5" l="1"/>
  <c r="AV59" i="5"/>
  <c r="BL59" i="5" s="1"/>
  <c r="U57" i="5"/>
  <c r="ET60" i="5"/>
  <c r="ER60" i="5" s="1"/>
  <c r="ES60" i="5" s="1"/>
  <c r="EQ59" i="5"/>
  <c r="U59" i="5" s="1"/>
  <c r="BF59" i="5"/>
  <c r="BG59" i="5"/>
  <c r="S60" i="5"/>
  <c r="T60" i="5"/>
  <c r="AH60" i="5"/>
  <c r="AH61" i="5" s="1"/>
  <c r="V58" i="5"/>
  <c r="A61" i="5"/>
  <c r="D101" i="5"/>
  <c r="AJ61" i="5"/>
  <c r="AI61" i="5"/>
  <c r="E61" i="5"/>
  <c r="AN61" i="5"/>
  <c r="D62" i="5"/>
  <c r="AK61" i="5"/>
  <c r="AM61" i="5"/>
  <c r="B61" i="5"/>
  <c r="CS61" i="5"/>
  <c r="CT61" i="5"/>
  <c r="AU61" i="5"/>
  <c r="BB61" i="5" s="1"/>
  <c r="BK59" i="5"/>
  <c r="AZ59" i="5"/>
  <c r="V57" i="5"/>
  <c r="AL60" i="5"/>
  <c r="AS60" i="5"/>
  <c r="R61" i="5"/>
  <c r="AQ61" i="5" s="1"/>
  <c r="CU60" i="5"/>
  <c r="G91" i="6"/>
  <c r="H91" i="6"/>
  <c r="DE74" i="16"/>
  <c r="DE76" i="16"/>
  <c r="DE77" i="16"/>
  <c r="DE78" i="16"/>
  <c r="DE79" i="16"/>
  <c r="DE75" i="16"/>
  <c r="AO22" i="6"/>
  <c r="CJ18" i="6" s="1"/>
  <c r="CI21" i="6" s="1"/>
  <c r="CJ21" i="6" s="1"/>
  <c r="L33" i="6"/>
  <c r="BJ22" i="6"/>
  <c r="ET61" i="5" l="1"/>
  <c r="BC59" i="5"/>
  <c r="BG60" i="5"/>
  <c r="AV60" i="5"/>
  <c r="BL60" i="5" s="1"/>
  <c r="D138" i="6"/>
  <c r="H137" i="6" s="1"/>
  <c r="Q33" i="6" s="1"/>
  <c r="S33" i="6"/>
  <c r="EQ60" i="5"/>
  <c r="U60" i="5" s="1"/>
  <c r="BF60" i="5"/>
  <c r="T61" i="5"/>
  <c r="AL61" i="5"/>
  <c r="S61" i="5"/>
  <c r="V59" i="5"/>
  <c r="ER61" i="5"/>
  <c r="ES61" i="5" s="1"/>
  <c r="A62" i="5"/>
  <c r="D63" i="5"/>
  <c r="E62" i="5"/>
  <c r="ET62" i="5" s="1"/>
  <c r="D102" i="5"/>
  <c r="AI62" i="5"/>
  <c r="AU62" i="5"/>
  <c r="BB62" i="5" s="1"/>
  <c r="B62" i="5"/>
  <c r="AJ62" i="5"/>
  <c r="AM62" i="5"/>
  <c r="AK62" i="5"/>
  <c r="AN62" i="5"/>
  <c r="CS62" i="5"/>
  <c r="CT62" i="5"/>
  <c r="BK60" i="5"/>
  <c r="AZ60" i="5"/>
  <c r="R62" i="5"/>
  <c r="AQ62" i="5" s="1"/>
  <c r="AS61" i="5"/>
  <c r="CU61" i="5"/>
  <c r="BJ24" i="6"/>
  <c r="AO6" i="6" s="1"/>
  <c r="AO26" i="6" s="1"/>
  <c r="AO27" i="6" s="1"/>
  <c r="CJ19" i="6"/>
  <c r="W51" i="16"/>
  <c r="N67" i="16"/>
  <c r="N71" i="16"/>
  <c r="W44" i="16"/>
  <c r="W52" i="16"/>
  <c r="N73" i="16"/>
  <c r="N48" i="16"/>
  <c r="W63" i="16"/>
  <c r="N38" i="16"/>
  <c r="W24" i="16"/>
  <c r="N27" i="16"/>
  <c r="W74" i="16"/>
  <c r="N69" i="16"/>
  <c r="W66" i="16"/>
  <c r="N40" i="16"/>
  <c r="N33" i="16"/>
  <c r="W76" i="16"/>
  <c r="N34" i="16"/>
  <c r="N47" i="16"/>
  <c r="N45" i="16"/>
  <c r="N78" i="16"/>
  <c r="W81" i="16"/>
  <c r="W83" i="16"/>
  <c r="N82" i="16"/>
  <c r="N30" i="16"/>
  <c r="W41" i="16"/>
  <c r="W38" i="16"/>
  <c r="N84" i="16"/>
  <c r="W85" i="16"/>
  <c r="N53" i="16"/>
  <c r="N42" i="16"/>
  <c r="N43" i="16"/>
  <c r="N36" i="16"/>
  <c r="W29" i="16"/>
  <c r="W65" i="16"/>
  <c r="W34" i="16"/>
  <c r="N26" i="16"/>
  <c r="N41" i="16"/>
  <c r="W73" i="16"/>
  <c r="W48" i="16"/>
  <c r="N51" i="16"/>
  <c r="N49" i="16"/>
  <c r="N35" i="16"/>
  <c r="W37" i="16"/>
  <c r="W64" i="16"/>
  <c r="W49" i="16"/>
  <c r="N85" i="16"/>
  <c r="W62" i="16"/>
  <c r="W53" i="16"/>
  <c r="N44" i="16"/>
  <c r="N76" i="16"/>
  <c r="N25" i="16"/>
  <c r="N65" i="16"/>
  <c r="W84" i="16"/>
  <c r="W40" i="16"/>
  <c r="W69" i="16"/>
  <c r="N28" i="16"/>
  <c r="W82" i="16"/>
  <c r="N83" i="16"/>
  <c r="W36" i="16"/>
  <c r="N74" i="16"/>
  <c r="N66" i="16"/>
  <c r="W78" i="16"/>
  <c r="N29" i="16"/>
  <c r="W35" i="16"/>
  <c r="W30" i="16"/>
  <c r="N80" i="16"/>
  <c r="W47" i="16"/>
  <c r="N31" i="16"/>
  <c r="N50" i="16"/>
  <c r="W77" i="16"/>
  <c r="W42" i="16"/>
  <c r="W31" i="16"/>
  <c r="N62" i="16"/>
  <c r="W33" i="16"/>
  <c r="N37" i="16"/>
  <c r="W79" i="16"/>
  <c r="W80" i="16"/>
  <c r="N46" i="16"/>
  <c r="N77" i="16"/>
  <c r="W70" i="16"/>
  <c r="W27" i="16"/>
  <c r="W46" i="16"/>
  <c r="N68" i="16"/>
  <c r="W28" i="16"/>
  <c r="W32" i="16"/>
  <c r="N64" i="16"/>
  <c r="W75" i="16"/>
  <c r="N75" i="16"/>
  <c r="N52" i="16"/>
  <c r="W50" i="16"/>
  <c r="N39" i="16"/>
  <c r="N81" i="16"/>
  <c r="W45" i="16"/>
  <c r="W25" i="16"/>
  <c r="N72" i="16"/>
  <c r="W26" i="16"/>
  <c r="N63" i="16"/>
  <c r="W39" i="16"/>
  <c r="W68" i="16"/>
  <c r="W43" i="16"/>
  <c r="N24" i="16"/>
  <c r="W71" i="16"/>
  <c r="N79" i="16"/>
  <c r="N70" i="16"/>
  <c r="W72" i="16"/>
  <c r="W67" i="16"/>
  <c r="N32" i="16"/>
  <c r="AV61" i="5" l="1"/>
  <c r="BC61" i="5" s="1"/>
  <c r="G137" i="6"/>
  <c r="O33" i="6" s="1"/>
  <c r="EQ61" i="5"/>
  <c r="U61" i="5" s="1"/>
  <c r="T62" i="5"/>
  <c r="BF61" i="5"/>
  <c r="BG61" i="5"/>
  <c r="BC60" i="5"/>
  <c r="ER62" i="5"/>
  <c r="ES62" i="5" s="1"/>
  <c r="AH62" i="5"/>
  <c r="S62" i="5"/>
  <c r="V60" i="5"/>
  <c r="A63" i="5"/>
  <c r="AK63" i="5"/>
  <c r="E63" i="5"/>
  <c r="AN63" i="5"/>
  <c r="AU63" i="5"/>
  <c r="BB63" i="5" s="1"/>
  <c r="AJ63" i="5"/>
  <c r="D64" i="5"/>
  <c r="AM63" i="5"/>
  <c r="AI63" i="5"/>
  <c r="D103" i="5"/>
  <c r="B63" i="5"/>
  <c r="CT63" i="5"/>
  <c r="CS63" i="5"/>
  <c r="AZ61" i="5"/>
  <c r="BK61" i="5"/>
  <c r="AL62" i="5"/>
  <c r="CU62" i="5"/>
  <c r="R63" i="5"/>
  <c r="AQ63" i="5" s="1"/>
  <c r="AS62" i="5"/>
  <c r="AO28" i="6"/>
  <c r="CI22" i="6"/>
  <c r="AO29" i="6" s="1"/>
  <c r="AL63" i="5" l="1"/>
  <c r="ET63" i="5"/>
  <c r="ER63" i="5" s="1"/>
  <c r="ES63" i="5" s="1"/>
  <c r="BL61" i="5"/>
  <c r="AV62" i="5"/>
  <c r="BL62" i="5" s="1"/>
  <c r="AH63" i="5"/>
  <c r="EQ62" i="5"/>
  <c r="T63" i="5"/>
  <c r="BF62" i="5"/>
  <c r="BG62" i="5"/>
  <c r="F39" i="41"/>
  <c r="S63" i="5"/>
  <c r="V61" i="5"/>
  <c r="F37" i="41"/>
  <c r="AZ62" i="5"/>
  <c r="BK62" i="5"/>
  <c r="A64" i="5"/>
  <c r="D104" i="5"/>
  <c r="AM64" i="5"/>
  <c r="AN64" i="5"/>
  <c r="D65" i="5"/>
  <c r="AK64" i="5"/>
  <c r="AI64" i="5"/>
  <c r="E64" i="5"/>
  <c r="ET64" i="5" s="1"/>
  <c r="AU64" i="5"/>
  <c r="BB64" i="5" s="1"/>
  <c r="AJ64" i="5"/>
  <c r="B64" i="5"/>
  <c r="CS64" i="5"/>
  <c r="CT64" i="5"/>
  <c r="R64" i="5"/>
  <c r="AQ64" i="5" s="1"/>
  <c r="AS63" i="5"/>
  <c r="CU63" i="5"/>
  <c r="C39" i="41"/>
  <c r="O40" i="41" s="1"/>
  <c r="C40" i="41" s="1"/>
  <c r="EQ63" i="5" l="1"/>
  <c r="U63" i="5" s="1"/>
  <c r="BC62" i="5"/>
  <c r="AV63" i="5"/>
  <c r="BL63" i="5" s="1"/>
  <c r="S64" i="5"/>
  <c r="BF64" i="5" s="1"/>
  <c r="AH64" i="5"/>
  <c r="T64" i="5"/>
  <c r="U62" i="5"/>
  <c r="BG63" i="5"/>
  <c r="BF63" i="5"/>
  <c r="V62" i="5"/>
  <c r="AZ63" i="5"/>
  <c r="BK63" i="5"/>
  <c r="ER64" i="5"/>
  <c r="ES64" i="5" s="1"/>
  <c r="A65" i="5"/>
  <c r="AJ65" i="5"/>
  <c r="D66" i="5"/>
  <c r="AN65" i="5"/>
  <c r="AI65" i="5"/>
  <c r="E65" i="5"/>
  <c r="D105" i="5"/>
  <c r="AM65" i="5"/>
  <c r="B65" i="5"/>
  <c r="AU65" i="5"/>
  <c r="BB65" i="5" s="1"/>
  <c r="AK65" i="5"/>
  <c r="CT65" i="5"/>
  <c r="CS65" i="5"/>
  <c r="AS64" i="5"/>
  <c r="CU64" i="5"/>
  <c r="R65" i="5"/>
  <c r="AQ65" i="5" s="1"/>
  <c r="AL64" i="5"/>
  <c r="FC37" i="6"/>
  <c r="AH65" i="5" l="1"/>
  <c r="BC63" i="5"/>
  <c r="BG64" i="5"/>
  <c r="AV64" i="5"/>
  <c r="BL64" i="5" s="1"/>
  <c r="S65" i="5"/>
  <c r="BG65" i="5" s="1"/>
  <c r="T65" i="5"/>
  <c r="AL65" i="5"/>
  <c r="ET65" i="5"/>
  <c r="ER65" i="5" s="1"/>
  <c r="ES65" i="5" s="1"/>
  <c r="EQ64" i="5"/>
  <c r="V64" i="5" s="1"/>
  <c r="V63" i="5"/>
  <c r="BK64" i="5"/>
  <c r="AZ64" i="5"/>
  <c r="A66" i="5"/>
  <c r="D67" i="5"/>
  <c r="AJ66" i="5"/>
  <c r="AN66" i="5"/>
  <c r="D106" i="5"/>
  <c r="AK66" i="5"/>
  <c r="AM66" i="5"/>
  <c r="B66" i="5"/>
  <c r="AI66" i="5"/>
  <c r="E66" i="5"/>
  <c r="ET66" i="5" s="1"/>
  <c r="AU66" i="5"/>
  <c r="BB66" i="5" s="1"/>
  <c r="CS66" i="5"/>
  <c r="CT66" i="5"/>
  <c r="CU65" i="5"/>
  <c r="R66" i="5"/>
  <c r="AQ66" i="5" s="1"/>
  <c r="AS65" i="5"/>
  <c r="AE51" i="6"/>
  <c r="AE50" i="6" s="1"/>
  <c r="AF52" i="6" s="1"/>
  <c r="AF54" i="6" s="1"/>
  <c r="T12" i="5"/>
  <c r="S12" i="5" s="1"/>
  <c r="BJ34" i="6"/>
  <c r="BJ35" i="6" s="1"/>
  <c r="BF65" i="5" l="1"/>
  <c r="BC64" i="5"/>
  <c r="T66" i="5"/>
  <c r="AV65" i="5"/>
  <c r="AH66" i="5"/>
  <c r="EQ65" i="5"/>
  <c r="U65" i="5" s="1"/>
  <c r="S66" i="5"/>
  <c r="U64" i="5"/>
  <c r="ER66" i="5"/>
  <c r="ES66" i="5" s="1"/>
  <c r="BK65" i="5"/>
  <c r="AZ65" i="5"/>
  <c r="AS66" i="5"/>
  <c r="CU66" i="5"/>
  <c r="R67" i="5"/>
  <c r="AQ67" i="5" s="1"/>
  <c r="AQ68" i="5" s="1"/>
  <c r="AN10" i="6" s="1"/>
  <c r="AL66" i="5"/>
  <c r="A67" i="5"/>
  <c r="AK67" i="5"/>
  <c r="AK68" i="5" s="1"/>
  <c r="AI10" i="6" s="1"/>
  <c r="AI67" i="5"/>
  <c r="AI68" i="5" s="1"/>
  <c r="AF10" i="6" s="1"/>
  <c r="AN67" i="5"/>
  <c r="AN68" i="5" s="1"/>
  <c r="AK10" i="6" s="1"/>
  <c r="E67" i="5"/>
  <c r="S67" i="5" s="1"/>
  <c r="AM67" i="5"/>
  <c r="D107" i="5"/>
  <c r="B67" i="5"/>
  <c r="C34" i="5" s="1"/>
  <c r="AJ67" i="5"/>
  <c r="AJ68" i="5" s="1"/>
  <c r="AG10" i="6" s="1"/>
  <c r="AG22" i="6" s="1"/>
  <c r="AU67" i="5"/>
  <c r="BB67" i="5" s="1"/>
  <c r="BB68" i="5" s="1"/>
  <c r="BB10" i="6" s="1"/>
  <c r="BB22" i="6" s="1"/>
  <c r="CT67" i="5"/>
  <c r="CT68" i="5" s="1"/>
  <c r="DC10" i="6" s="1"/>
  <c r="DC23" i="6" s="1"/>
  <c r="Q9" i="40" s="1"/>
  <c r="CS67" i="5"/>
  <c r="CS68" i="5" s="1"/>
  <c r="DB10" i="6" s="1"/>
  <c r="DB23" i="6" s="1"/>
  <c r="D72" i="5"/>
  <c r="D77" i="5" s="1"/>
  <c r="AV67" i="5" l="1"/>
  <c r="BC65" i="5"/>
  <c r="BL65" i="5"/>
  <c r="AV66" i="5"/>
  <c r="BC66" i="5" s="1"/>
  <c r="AH67" i="5"/>
  <c r="AH68" i="5" s="1"/>
  <c r="AE10" i="6" s="1"/>
  <c r="T67" i="5"/>
  <c r="V65" i="5"/>
  <c r="BF66" i="5"/>
  <c r="BG66" i="5"/>
  <c r="EQ66" i="5"/>
  <c r="AK11" i="6"/>
  <c r="AK12" i="6" s="1"/>
  <c r="AK13" i="6" s="1"/>
  <c r="AK14" i="6" s="1"/>
  <c r="AK15" i="6" s="1"/>
  <c r="AK16" i="6" s="1"/>
  <c r="AK17" i="6" s="1"/>
  <c r="AK18" i="6" s="1"/>
  <c r="AK19" i="6" s="1"/>
  <c r="AK20" i="6" s="1"/>
  <c r="AK21" i="6" s="1"/>
  <c r="BG67" i="5"/>
  <c r="BF67" i="5"/>
  <c r="AS67" i="5"/>
  <c r="CU67" i="5"/>
  <c r="CU68" i="5" s="1"/>
  <c r="DD10" i="6" s="1"/>
  <c r="DD23" i="6" s="1"/>
  <c r="Q12" i="40" s="1"/>
  <c r="AM68" i="5"/>
  <c r="AJ10" i="6" s="1"/>
  <c r="AL67" i="5"/>
  <c r="AL68" i="5" s="1"/>
  <c r="AH10" i="6" s="1"/>
  <c r="AI11" i="6"/>
  <c r="AI12" i="6" s="1"/>
  <c r="AI13" i="6" s="1"/>
  <c r="AI14" i="6" s="1"/>
  <c r="AI15" i="6" s="1"/>
  <c r="AI16" i="6" s="1"/>
  <c r="AI17" i="6" s="1"/>
  <c r="AI18" i="6" s="1"/>
  <c r="AI19" i="6" s="1"/>
  <c r="AI20" i="6" s="1"/>
  <c r="AI21" i="6" s="1"/>
  <c r="F39" i="6"/>
  <c r="AG24" i="6"/>
  <c r="ET67" i="5"/>
  <c r="E69" i="5"/>
  <c r="AZ66" i="5"/>
  <c r="BK66" i="5"/>
  <c r="L37" i="6"/>
  <c r="H76" i="4"/>
  <c r="H77" i="4" s="1"/>
  <c r="H78" i="4" s="1"/>
  <c r="N321" i="6"/>
  <c r="N323" i="6" s="1"/>
  <c r="I1" i="3"/>
  <c r="F10" i="4"/>
  <c r="D2" i="4"/>
  <c r="G76" i="4"/>
  <c r="G77" i="4" s="1"/>
  <c r="G78" i="4" s="1"/>
  <c r="I1" i="4"/>
  <c r="BL66" i="5" l="1"/>
  <c r="U66" i="5"/>
  <c r="V66" i="5"/>
  <c r="BF68" i="5"/>
  <c r="BF10" i="6" s="1"/>
  <c r="BG68" i="5"/>
  <c r="BG10" i="6" s="1"/>
  <c r="AI22" i="6"/>
  <c r="AD24" i="6" s="1"/>
  <c r="AE24" i="6" s="1"/>
  <c r="AJ11" i="6"/>
  <c r="D10" i="6"/>
  <c r="D23" i="6" s="1"/>
  <c r="S69" i="5"/>
  <c r="P10" i="6" s="1"/>
  <c r="AE11" i="6" s="1"/>
  <c r="AE22" i="6" s="1"/>
  <c r="T69" i="5"/>
  <c r="U10" i="6" s="1"/>
  <c r="U11" i="6" s="1"/>
  <c r="AS68" i="5"/>
  <c r="AP10" i="6" s="1"/>
  <c r="AZ67" i="5"/>
  <c r="AZ68" i="5" s="1"/>
  <c r="BK67" i="5"/>
  <c r="BK68" i="5" s="1"/>
  <c r="L39" i="6"/>
  <c r="D195" i="6" s="1"/>
  <c r="ER67" i="5"/>
  <c r="R69" i="5"/>
  <c r="O10" i="6" s="1"/>
  <c r="AK22" i="6"/>
  <c r="BC67" i="5"/>
  <c r="BC68" i="5" s="1"/>
  <c r="BL67" i="5"/>
  <c r="AV68" i="5"/>
  <c r="AV10" i="6" s="1"/>
  <c r="N327" i="6"/>
  <c r="N329" i="6" s="1"/>
  <c r="Q323" i="6"/>
  <c r="K5" i="4"/>
  <c r="E4" i="4"/>
  <c r="F12" i="4"/>
  <c r="H66" i="4"/>
  <c r="J19" i="4"/>
  <c r="D180" i="6"/>
  <c r="G30" i="16"/>
  <c r="AA78" i="16"/>
  <c r="CC45" i="16"/>
  <c r="G60" i="16"/>
  <c r="CB25" i="16"/>
  <c r="AB37" i="16"/>
  <c r="CC83" i="16"/>
  <c r="CB55" i="16"/>
  <c r="AA69" i="16"/>
  <c r="AA38" i="16"/>
  <c r="H61" i="16"/>
  <c r="AA80" i="16"/>
  <c r="AA64" i="16"/>
  <c r="G59" i="16"/>
  <c r="H29" i="16"/>
  <c r="CO59" i="16"/>
  <c r="CC85" i="16"/>
  <c r="CB57" i="16"/>
  <c r="BP12" i="16"/>
  <c r="CO55" i="16"/>
  <c r="AA31" i="16"/>
  <c r="CB83" i="16"/>
  <c r="CC61" i="16"/>
  <c r="CD60" i="16"/>
  <c r="CO60" i="16"/>
  <c r="AB33" i="16"/>
  <c r="AA72" i="16"/>
  <c r="AB63" i="16"/>
  <c r="BP52" i="16"/>
  <c r="BP23" i="16"/>
  <c r="CB69" i="16"/>
  <c r="AA43" i="16"/>
  <c r="H79" i="16"/>
  <c r="H33" i="16"/>
  <c r="BP21" i="16"/>
  <c r="AA65" i="16"/>
  <c r="AA22" i="16"/>
  <c r="CB71" i="16"/>
  <c r="AB70" i="16"/>
  <c r="BP47" i="16"/>
  <c r="AA40" i="16"/>
  <c r="AA56" i="16"/>
  <c r="CB37" i="16"/>
  <c r="AB36" i="16"/>
  <c r="CB61" i="16"/>
  <c r="G58" i="16"/>
  <c r="CC82" i="16"/>
  <c r="BP18" i="16"/>
  <c r="CC69" i="16"/>
  <c r="H54" i="16"/>
  <c r="AB32" i="16"/>
  <c r="AA82" i="16"/>
  <c r="G40" i="16"/>
  <c r="BP48" i="16"/>
  <c r="H41" i="16"/>
  <c r="G37" i="16"/>
  <c r="AA76" i="16"/>
  <c r="AA44" i="16"/>
  <c r="CD59" i="16"/>
  <c r="CE61" i="16"/>
  <c r="H76" i="16"/>
  <c r="CB43" i="16"/>
  <c r="H77" i="16"/>
  <c r="G41" i="16"/>
  <c r="AA57" i="16"/>
  <c r="H75" i="16"/>
  <c r="H56" i="16"/>
  <c r="AA27" i="16"/>
  <c r="CE60" i="16"/>
  <c r="AA67" i="16"/>
  <c r="AA28" i="16"/>
  <c r="CB40" i="16"/>
  <c r="AB44" i="16"/>
  <c r="CC77" i="16"/>
  <c r="AB65" i="16"/>
  <c r="AB58" i="16"/>
  <c r="AA36" i="16"/>
  <c r="AA81" i="16"/>
  <c r="CB75" i="16"/>
  <c r="CB81" i="16"/>
  <c r="CB67" i="16"/>
  <c r="AB77" i="16"/>
  <c r="CB77" i="16"/>
  <c r="CC25" i="16"/>
  <c r="AA58" i="16"/>
  <c r="CB36" i="16"/>
  <c r="CC63" i="16"/>
  <c r="CB66" i="16"/>
  <c r="CC68" i="16"/>
  <c r="AB82" i="16"/>
  <c r="CB23" i="16"/>
  <c r="G32" i="16"/>
  <c r="CB59" i="16"/>
  <c r="AA25" i="16"/>
  <c r="AA21" i="16"/>
  <c r="CO61" i="16"/>
  <c r="CB82" i="16"/>
  <c r="G54" i="16"/>
  <c r="CB44" i="16"/>
  <c r="CB35" i="16"/>
  <c r="CD61" i="16"/>
  <c r="H38" i="16"/>
  <c r="CB31" i="16"/>
  <c r="AB80" i="16"/>
  <c r="AA75" i="16"/>
  <c r="CE59" i="16"/>
  <c r="G25" i="16"/>
  <c r="BP46" i="16"/>
  <c r="AB76" i="16"/>
  <c r="H30" i="16"/>
  <c r="AA77" i="16"/>
  <c r="H37" i="16"/>
  <c r="CB73" i="16"/>
  <c r="AB56" i="16"/>
  <c r="CB33" i="16"/>
  <c r="CC37" i="16"/>
  <c r="AA23" i="16"/>
  <c r="CB29" i="16"/>
  <c r="G57" i="16"/>
  <c r="AB38" i="16"/>
  <c r="CB64" i="16"/>
  <c r="AB45" i="16"/>
  <c r="AA45" i="16"/>
  <c r="CD58" i="16"/>
  <c r="AA41" i="16"/>
  <c r="AB68" i="16"/>
  <c r="AA20" i="16"/>
  <c r="CC24" i="16"/>
  <c r="CC32" i="16"/>
  <c r="CC55" i="16"/>
  <c r="AA61" i="16"/>
  <c r="AB75" i="16"/>
  <c r="G34" i="16"/>
  <c r="CC75" i="16"/>
  <c r="H57" i="16"/>
  <c r="CC71" i="16"/>
  <c r="G77" i="16"/>
  <c r="G74" i="16"/>
  <c r="BP20" i="16"/>
  <c r="AA54" i="16"/>
  <c r="CC74" i="16"/>
  <c r="BP49" i="16"/>
  <c r="H26" i="16"/>
  <c r="H55" i="16"/>
  <c r="G31" i="16"/>
  <c r="AB25" i="16"/>
  <c r="CB60" i="16"/>
  <c r="F72" i="4"/>
  <c r="CO58" i="16"/>
  <c r="G61" i="16"/>
  <c r="CB58" i="16"/>
  <c r="AA83" i="16"/>
  <c r="CC64" i="16"/>
  <c r="G68" i="4"/>
  <c r="AA68" i="16"/>
  <c r="H24" i="16"/>
  <c r="CB24" i="16"/>
  <c r="A5" i="4"/>
  <c r="CB26" i="16"/>
  <c r="AA59" i="16"/>
  <c r="G56" i="16"/>
  <c r="BP16" i="16"/>
  <c r="CP61" i="16"/>
  <c r="AA79" i="16"/>
  <c r="AB81" i="16"/>
  <c r="CB65" i="16"/>
  <c r="CC65" i="16"/>
  <c r="AA35" i="16"/>
  <c r="CO57" i="16"/>
  <c r="CC27" i="16"/>
  <c r="CC81" i="16"/>
  <c r="AB42" i="16"/>
  <c r="CB72" i="16"/>
  <c r="AB69" i="16"/>
  <c r="H35" i="16"/>
  <c r="G35" i="16"/>
  <c r="CC33" i="16"/>
  <c r="CB85" i="16"/>
  <c r="CB68" i="16"/>
  <c r="H28" i="16"/>
  <c r="AA84" i="16"/>
  <c r="G39" i="16"/>
  <c r="H34" i="16"/>
  <c r="H78" i="16"/>
  <c r="G29" i="16"/>
  <c r="CC42" i="16"/>
  <c r="CC44" i="16"/>
  <c r="CB32" i="16"/>
  <c r="G27" i="16"/>
  <c r="AA74" i="16"/>
  <c r="H74" i="16"/>
  <c r="AB26" i="16"/>
  <c r="CC31" i="16"/>
  <c r="AB24" i="16"/>
  <c r="AA33" i="16"/>
  <c r="CP59" i="16"/>
  <c r="BP19" i="16"/>
  <c r="CC30" i="16"/>
  <c r="H40" i="16"/>
  <c r="CC70" i="16"/>
  <c r="CC76" i="16"/>
  <c r="CB54" i="16"/>
  <c r="AA73" i="16"/>
  <c r="G26" i="16"/>
  <c r="H59" i="16"/>
  <c r="H58" i="16"/>
  <c r="BP14" i="16"/>
  <c r="H32" i="16"/>
  <c r="CE58" i="16"/>
  <c r="AA39" i="16"/>
  <c r="CB56" i="16"/>
  <c r="H36" i="16"/>
  <c r="CC57" i="16"/>
  <c r="G36" i="16"/>
  <c r="AA34" i="16"/>
  <c r="CB38" i="16"/>
  <c r="AB59" i="16"/>
  <c r="AA32" i="16"/>
  <c r="BP15" i="16"/>
  <c r="AA71" i="16"/>
  <c r="CP58" i="16"/>
  <c r="G24" i="16"/>
  <c r="CB84" i="16"/>
  <c r="CB39" i="16"/>
  <c r="AB62" i="16"/>
  <c r="BP53" i="16"/>
  <c r="CB34" i="16"/>
  <c r="BP17" i="16"/>
  <c r="AB85" i="16"/>
  <c r="CC36" i="16"/>
  <c r="CP60" i="16"/>
  <c r="CC84" i="16"/>
  <c r="G28" i="16"/>
  <c r="H31" i="16"/>
  <c r="AA66" i="16"/>
  <c r="AA26" i="16"/>
  <c r="AB71" i="16"/>
  <c r="BP22" i="16"/>
  <c r="CB45" i="16"/>
  <c r="CB21" i="16"/>
  <c r="AB43" i="16"/>
  <c r="AB55" i="16"/>
  <c r="H25" i="16"/>
  <c r="H27" i="16"/>
  <c r="CB62" i="16"/>
  <c r="AB57" i="16"/>
  <c r="CC54" i="16"/>
  <c r="H39" i="16"/>
  <c r="AA55" i="16"/>
  <c r="CB41" i="16"/>
  <c r="CB27" i="16"/>
  <c r="G78" i="16"/>
  <c r="CC43" i="16"/>
  <c r="G79" i="16"/>
  <c r="G76" i="16"/>
  <c r="CC39" i="16"/>
  <c r="G33" i="16"/>
  <c r="CC59" i="16"/>
  <c r="CB30" i="16"/>
  <c r="G75" i="16"/>
  <c r="AA37" i="16"/>
  <c r="CO56" i="16"/>
  <c r="AA30" i="16"/>
  <c r="CC58" i="16"/>
  <c r="AB39" i="16"/>
  <c r="CB74" i="16"/>
  <c r="BP50" i="16"/>
  <c r="AA60" i="16"/>
  <c r="CB76" i="16"/>
  <c r="CC62" i="16"/>
  <c r="AB27" i="16"/>
  <c r="CC26" i="16"/>
  <c r="CC38" i="16"/>
  <c r="AA70" i="16"/>
  <c r="AA29" i="16"/>
  <c r="CC56" i="16"/>
  <c r="G55" i="16"/>
  <c r="BP51" i="16"/>
  <c r="BP13" i="16"/>
  <c r="AA85" i="16"/>
  <c r="AA63" i="16"/>
  <c r="CB78" i="16"/>
  <c r="AB30" i="16"/>
  <c r="CB28" i="16"/>
  <c r="CB63" i="16"/>
  <c r="CB20" i="16"/>
  <c r="CB42" i="16"/>
  <c r="CC80" i="16"/>
  <c r="CC60" i="16"/>
  <c r="AB54" i="16"/>
  <c r="H60" i="16"/>
  <c r="AB84" i="16"/>
  <c r="AB74" i="16"/>
  <c r="CB22" i="16"/>
  <c r="CO54" i="16"/>
  <c r="AA42" i="16"/>
  <c r="AB61" i="16"/>
  <c r="AB64" i="16"/>
  <c r="AB83" i="16"/>
  <c r="CB80" i="16"/>
  <c r="CB70" i="16"/>
  <c r="G38" i="16"/>
  <c r="AA24" i="16"/>
  <c r="AB31" i="16"/>
  <c r="AB60" i="16"/>
  <c r="CB79" i="16"/>
  <c r="AA62" i="16"/>
  <c r="BL68" i="5" l="1"/>
  <c r="P23" i="6"/>
  <c r="ES67" i="5"/>
  <c r="EQ67" i="5" s="1"/>
  <c r="D15" i="4"/>
  <c r="BD10" i="6"/>
  <c r="BC10" i="6"/>
  <c r="AU10" i="6"/>
  <c r="BA10" i="6"/>
  <c r="BJ18" i="16"/>
  <c r="AE66" i="16"/>
  <c r="BJ38" i="16"/>
  <c r="BJ84" i="16"/>
  <c r="BK32" i="16"/>
  <c r="BK14" i="16"/>
  <c r="BJ14" i="16"/>
  <c r="AF27" i="16"/>
  <c r="AE29" i="16"/>
  <c r="BJ62" i="16"/>
  <c r="G42" i="4"/>
  <c r="BJ17" i="16"/>
  <c r="AI24" i="16"/>
  <c r="BK18" i="16"/>
  <c r="BJ23" i="16"/>
  <c r="AI60" i="16"/>
  <c r="AJ83" i="16"/>
  <c r="AF80" i="16"/>
  <c r="BK68" i="16"/>
  <c r="AI57" i="16"/>
  <c r="AF70" i="16"/>
  <c r="AI27" i="16"/>
  <c r="AF24" i="16"/>
  <c r="BJ76" i="16"/>
  <c r="AJ26" i="16"/>
  <c r="AF62" i="16"/>
  <c r="AJ71" i="16"/>
  <c r="BJ64" i="16"/>
  <c r="AI55" i="16"/>
  <c r="BJ31" i="16"/>
  <c r="AJ72" i="16"/>
  <c r="BK43" i="16"/>
  <c r="AI66" i="16"/>
  <c r="AJ28" i="16"/>
  <c r="BJ54" i="16"/>
  <c r="AE84" i="16"/>
  <c r="AE23" i="16"/>
  <c r="BJ48" i="16"/>
  <c r="BJ77" i="16"/>
  <c r="AE37" i="16"/>
  <c r="BK62" i="16"/>
  <c r="BJ61" i="16"/>
  <c r="AF32" i="16"/>
  <c r="AF59" i="16"/>
  <c r="AE62" i="16"/>
  <c r="AJ85" i="16"/>
  <c r="BK30" i="16"/>
  <c r="AE44" i="16"/>
  <c r="AI77" i="16"/>
  <c r="BJ41" i="16"/>
  <c r="AI40" i="16"/>
  <c r="AF46" i="16"/>
  <c r="AJ55" i="16"/>
  <c r="AE59" i="16"/>
  <c r="BK60" i="16"/>
  <c r="BK65" i="16"/>
  <c r="AJ42" i="16"/>
  <c r="BK27" i="16"/>
  <c r="AJ29" i="16"/>
  <c r="AE74" i="16"/>
  <c r="BJ15" i="16"/>
  <c r="AF64" i="16"/>
  <c r="AJ79" i="16"/>
  <c r="AE57" i="16"/>
  <c r="BJ12" i="16"/>
  <c r="AE63" i="16"/>
  <c r="AI56" i="16"/>
  <c r="AE34" i="16"/>
  <c r="AI54" i="16"/>
  <c r="BK24" i="16"/>
  <c r="AJ56" i="16"/>
  <c r="BK69" i="16"/>
  <c r="AE64" i="16"/>
  <c r="AJ66" i="16"/>
  <c r="AF58" i="16"/>
  <c r="AI59" i="16"/>
  <c r="AJ43" i="16"/>
  <c r="AI65" i="16"/>
  <c r="AJ30" i="16"/>
  <c r="AI78" i="16"/>
  <c r="BJ27" i="16"/>
  <c r="AF84" i="16"/>
  <c r="AJ54" i="16"/>
  <c r="BJ36" i="16"/>
  <c r="BK57" i="16"/>
  <c r="AJ24" i="16"/>
  <c r="AJ80" i="16"/>
  <c r="AE53" i="16"/>
  <c r="AF30" i="16"/>
  <c r="AE85" i="16"/>
  <c r="BJ28" i="16"/>
  <c r="AF76" i="16"/>
  <c r="AF51" i="16"/>
  <c r="AF60" i="16"/>
  <c r="AJ60" i="16"/>
  <c r="AE52" i="16"/>
  <c r="BK81" i="16"/>
  <c r="AE25" i="16"/>
  <c r="BJ67" i="16"/>
  <c r="AF44" i="16"/>
  <c r="AJ41" i="16"/>
  <c r="AI39" i="16"/>
  <c r="AI62" i="16"/>
  <c r="AI42" i="16"/>
  <c r="BK85" i="16"/>
  <c r="AI64" i="16"/>
  <c r="AK45" i="6"/>
  <c r="AI58" i="16"/>
  <c r="BK56" i="16"/>
  <c r="AE42" i="16"/>
  <c r="BK13" i="16"/>
  <c r="AI83" i="16"/>
  <c r="AE51" i="16"/>
  <c r="AJ25" i="16"/>
  <c r="AJ31" i="16"/>
  <c r="AF71" i="16"/>
  <c r="BJ75" i="16"/>
  <c r="BJ52" i="16"/>
  <c r="AE22" i="16"/>
  <c r="BJ50" i="16"/>
  <c r="AE81" i="16"/>
  <c r="AJ34" i="16"/>
  <c r="AF42" i="16"/>
  <c r="BJ56" i="16"/>
  <c r="BJ47" i="16"/>
  <c r="AI71" i="16"/>
  <c r="BK58" i="16"/>
  <c r="BJ34" i="16"/>
  <c r="AJ32" i="16"/>
  <c r="BJ74" i="16"/>
  <c r="BK84" i="16"/>
  <c r="AF57" i="16"/>
  <c r="BJ55" i="16"/>
  <c r="BJ70" i="16"/>
  <c r="AE31" i="16"/>
  <c r="BK31" i="16"/>
  <c r="BJ81" i="16"/>
  <c r="BK77" i="16"/>
  <c r="BK12" i="16"/>
  <c r="AE54" i="16"/>
  <c r="AE75" i="16"/>
  <c r="AE56" i="16"/>
  <c r="AF74" i="16"/>
  <c r="AE40" i="16"/>
  <c r="AE47" i="16"/>
  <c r="AI45" i="16"/>
  <c r="AE43" i="16"/>
  <c r="AJ36" i="16"/>
  <c r="BK80" i="16"/>
  <c r="AE30" i="16"/>
  <c r="BJ37" i="16"/>
  <c r="BJ72" i="16"/>
  <c r="AE24" i="16"/>
  <c r="AE36" i="16"/>
  <c r="AF52" i="16"/>
  <c r="AE45" i="16"/>
  <c r="AJ67" i="16"/>
  <c r="AE55" i="16"/>
  <c r="BJ29" i="16"/>
  <c r="BK26" i="16"/>
  <c r="AE70" i="16"/>
  <c r="BJ26" i="16"/>
  <c r="BJ46" i="16"/>
  <c r="BK15" i="16"/>
  <c r="AF85" i="16"/>
  <c r="BK54" i="16"/>
  <c r="S50" i="16"/>
  <c r="AF83" i="16"/>
  <c r="AF68" i="16"/>
  <c r="BJ83" i="16"/>
  <c r="AI38" i="16"/>
  <c r="AJ64" i="16"/>
  <c r="AE60" i="16"/>
  <c r="BJ65" i="16"/>
  <c r="AE78" i="16"/>
  <c r="AF55" i="16"/>
  <c r="AJ76" i="16"/>
  <c r="BK37" i="16"/>
  <c r="AE26" i="16"/>
  <c r="BJ13" i="16"/>
  <c r="BJ40" i="16"/>
  <c r="BJ57" i="16"/>
  <c r="BK76" i="16"/>
  <c r="BJ58" i="16"/>
  <c r="BJ32" i="16"/>
  <c r="AJ40" i="16"/>
  <c r="AE71" i="16"/>
  <c r="BJ68" i="16"/>
  <c r="BJ16" i="16"/>
  <c r="AE58" i="16"/>
  <c r="AI34" i="16"/>
  <c r="BJ79" i="16"/>
  <c r="BK46" i="16"/>
  <c r="BK36" i="16"/>
  <c r="AF61" i="16"/>
  <c r="AJ82" i="16"/>
  <c r="AE77" i="16"/>
  <c r="AF50" i="16"/>
  <c r="AE20" i="16"/>
  <c r="AI73" i="16"/>
  <c r="BJ78" i="16"/>
  <c r="AJ62" i="16"/>
  <c r="BJ80" i="16"/>
  <c r="BJ44" i="16"/>
  <c r="AE68" i="16"/>
  <c r="AI76" i="16"/>
  <c r="BJ59" i="16"/>
  <c r="AE41" i="16"/>
  <c r="AI29" i="16"/>
  <c r="BK16" i="16"/>
  <c r="AF38" i="16"/>
  <c r="AJ65" i="16"/>
  <c r="AJ84" i="16"/>
  <c r="AE39" i="16"/>
  <c r="BJ20" i="16"/>
  <c r="AF49" i="16"/>
  <c r="AF48" i="16"/>
  <c r="AI69" i="16"/>
  <c r="BJ82" i="16"/>
  <c r="BJ85" i="16"/>
  <c r="BJ51" i="16"/>
  <c r="BJ73" i="16"/>
  <c r="AE38" i="16"/>
  <c r="AJ74" i="16"/>
  <c r="BK64" i="16"/>
  <c r="AI81" i="16"/>
  <c r="AF31" i="16"/>
  <c r="BK33" i="16"/>
  <c r="AF54" i="16"/>
  <c r="AF63" i="16"/>
  <c r="AI79" i="16"/>
  <c r="AE48" i="16"/>
  <c r="AJ63" i="16"/>
  <c r="AI68" i="16"/>
  <c r="AE32" i="16"/>
  <c r="BJ30" i="16"/>
  <c r="AE49" i="16"/>
  <c r="BJ45" i="16"/>
  <c r="BK44" i="16"/>
  <c r="AE76" i="16"/>
  <c r="AF56" i="16"/>
  <c r="AF82" i="16"/>
  <c r="BK55" i="16"/>
  <c r="AJ35" i="16"/>
  <c r="BK42" i="16"/>
  <c r="AI80" i="16"/>
  <c r="AJ45" i="16"/>
  <c r="BJ42" i="16"/>
  <c r="AI41" i="16"/>
  <c r="BJ60" i="16"/>
  <c r="AJ61" i="16"/>
  <c r="BK52" i="16"/>
  <c r="BJ25" i="16"/>
  <c r="AI33" i="16"/>
  <c r="AI67" i="16"/>
  <c r="AF26" i="16"/>
  <c r="BJ49" i="16"/>
  <c r="AE28" i="16"/>
  <c r="BK19" i="16"/>
  <c r="BK39" i="16"/>
  <c r="AJ77" i="16"/>
  <c r="AJ70" i="16"/>
  <c r="AJ68" i="16"/>
  <c r="AI75" i="16"/>
  <c r="BK61" i="16"/>
  <c r="AJ33" i="16"/>
  <c r="AJ57" i="16"/>
  <c r="BK53" i="16"/>
  <c r="BJ66" i="16"/>
  <c r="AE65" i="16"/>
  <c r="BJ63" i="16"/>
  <c r="AJ73" i="16"/>
  <c r="AJ39" i="16"/>
  <c r="AI84" i="16"/>
  <c r="BK25" i="16"/>
  <c r="BJ33" i="16"/>
  <c r="BK82" i="16"/>
  <c r="BJ24" i="16"/>
  <c r="AF69" i="16"/>
  <c r="AF47" i="16"/>
  <c r="AF77" i="16"/>
  <c r="BJ53" i="16"/>
  <c r="AI37" i="16"/>
  <c r="AE80" i="16"/>
  <c r="AI26" i="16"/>
  <c r="BJ39" i="16"/>
  <c r="BK75" i="16"/>
  <c r="BK17" i="16"/>
  <c r="AI74" i="16"/>
  <c r="AJ37" i="16"/>
  <c r="AI28" i="16"/>
  <c r="AE61" i="16"/>
  <c r="AE69" i="16"/>
  <c r="AI43" i="16"/>
  <c r="BK59" i="16"/>
  <c r="BJ19" i="16"/>
  <c r="AE46" i="16"/>
  <c r="AJ69" i="16"/>
  <c r="BJ35" i="16"/>
  <c r="BK70" i="16"/>
  <c r="AI32" i="16"/>
  <c r="AI31" i="16"/>
  <c r="AF43" i="16"/>
  <c r="AE82" i="16"/>
  <c r="AI85" i="16"/>
  <c r="BK71" i="16"/>
  <c r="AE21" i="16"/>
  <c r="AE79" i="16"/>
  <c r="AI61" i="16"/>
  <c r="BJ69" i="16"/>
  <c r="BJ71" i="16"/>
  <c r="AI30" i="16"/>
  <c r="AJ75" i="16"/>
  <c r="AF65" i="16"/>
  <c r="AE33" i="16"/>
  <c r="AE73" i="16"/>
  <c r="AF81" i="16"/>
  <c r="AE50" i="16"/>
  <c r="AF36" i="16"/>
  <c r="AJ78" i="16"/>
  <c r="BK45" i="16"/>
  <c r="BK51" i="16"/>
  <c r="AI82" i="16"/>
  <c r="AF39" i="16"/>
  <c r="AE35" i="16"/>
  <c r="AF33" i="16"/>
  <c r="BJ43" i="16"/>
  <c r="BK83" i="16"/>
  <c r="AF75" i="16"/>
  <c r="AI72" i="16"/>
  <c r="BK49" i="16"/>
  <c r="AJ27" i="16"/>
  <c r="BK48" i="16"/>
  <c r="AF37" i="16"/>
  <c r="AI63" i="16"/>
  <c r="AI70" i="16"/>
  <c r="AI25" i="16"/>
  <c r="AE27" i="16"/>
  <c r="BJ22" i="16"/>
  <c r="AI35" i="16"/>
  <c r="BK47" i="16"/>
  <c r="AF25" i="16"/>
  <c r="AJ58" i="16"/>
  <c r="AE67" i="16"/>
  <c r="AI44" i="16"/>
  <c r="BJ21" i="16"/>
  <c r="AJ38" i="16"/>
  <c r="AJ44" i="16"/>
  <c r="AE72" i="16"/>
  <c r="BK38" i="16"/>
  <c r="AJ81" i="16"/>
  <c r="AJ59" i="16"/>
  <c r="BK50" i="16"/>
  <c r="AF53" i="16"/>
  <c r="AF45" i="16"/>
  <c r="BK63" i="16"/>
  <c r="AE83" i="16"/>
  <c r="BK74" i="16"/>
  <c r="AI36" i="16"/>
  <c r="AV11" i="6"/>
  <c r="BG11" i="6"/>
  <c r="BC11" i="6"/>
  <c r="BE11" i="6"/>
  <c r="BF11" i="6"/>
  <c r="CZ7" i="6"/>
  <c r="CZ10" i="6"/>
  <c r="BK10" i="6"/>
  <c r="BB5" i="5"/>
  <c r="AS10" i="6"/>
  <c r="AY10" i="6"/>
  <c r="AF26" i="6"/>
  <c r="E15" i="4"/>
  <c r="DA10" i="6"/>
  <c r="BL10" i="6"/>
  <c r="DA7" i="6"/>
  <c r="H194" i="6"/>
  <c r="Q39" i="6" s="1"/>
  <c r="G194" i="6"/>
  <c r="O39" i="6" s="1"/>
  <c r="U12" i="6"/>
  <c r="AJ12" i="6"/>
  <c r="AH11" i="6"/>
  <c r="F16" i="4"/>
  <c r="J4" i="4"/>
  <c r="J20" i="4"/>
  <c r="J16" i="4"/>
  <c r="J17" i="4" s="1"/>
  <c r="J22" i="4" s="1"/>
  <c r="F14" i="4"/>
  <c r="A38" i="4" s="1"/>
  <c r="J34" i="4"/>
  <c r="J36" i="4" s="1"/>
  <c r="J38" i="4" s="1"/>
  <c r="J40" i="4" s="1"/>
  <c r="G40" i="4"/>
  <c r="Q38" i="4"/>
  <c r="G179" i="6"/>
  <c r="O37" i="6" s="1"/>
  <c r="D5" i="4" s="1"/>
  <c r="H179" i="6"/>
  <c r="Q37" i="6" s="1"/>
  <c r="F5" i="4" s="1"/>
  <c r="EQ68" i="5" l="1"/>
  <c r="V67" i="5"/>
  <c r="FB10" i="6"/>
  <c r="FB11" i="6" s="1"/>
  <c r="U13" i="6"/>
  <c r="AP11" i="6"/>
  <c r="DA11" i="6"/>
  <c r="AZ11" i="6"/>
  <c r="AV12" i="6"/>
  <c r="BG12" i="6"/>
  <c r="BC12" i="6"/>
  <c r="AV13" i="6"/>
  <c r="BE12" i="6"/>
  <c r="BF12" i="6"/>
  <c r="AH12" i="6"/>
  <c r="AJ13" i="6"/>
  <c r="R51" i="16"/>
  <c r="R46" i="16" s="1"/>
  <c r="R50" i="16"/>
  <c r="R47" i="16" s="1"/>
  <c r="AL51" i="6"/>
  <c r="AK51" i="6"/>
  <c r="BL11" i="6"/>
  <c r="AU11" i="6"/>
  <c r="U67" i="5"/>
  <c r="AN11" i="6"/>
  <c r="B49" i="4"/>
  <c r="D49" i="4" s="1"/>
  <c r="J21" i="4"/>
  <c r="J66" i="4"/>
  <c r="Z3" i="4"/>
  <c r="Z8" i="4"/>
  <c r="H25" i="4"/>
  <c r="F15" i="4"/>
  <c r="BP27" i="16"/>
  <c r="BM36" i="16"/>
  <c r="BM43" i="16"/>
  <c r="E1" i="4"/>
  <c r="C2" i="4" s="1"/>
  <c r="BM28" i="16"/>
  <c r="BP25" i="16"/>
  <c r="BM32" i="16"/>
  <c r="BM35" i="16"/>
  <c r="BM26" i="16"/>
  <c r="BP32" i="16"/>
  <c r="BM34" i="16"/>
  <c r="BP54" i="16"/>
  <c r="BM42" i="16"/>
  <c r="BM29" i="16"/>
  <c r="BP35" i="16"/>
  <c r="BM25" i="16"/>
  <c r="BM30" i="16"/>
  <c r="BM38" i="16"/>
  <c r="BM27" i="16"/>
  <c r="BP28" i="16"/>
  <c r="F38" i="4"/>
  <c r="BP34" i="16"/>
  <c r="BM39" i="16"/>
  <c r="BM24" i="16"/>
  <c r="BM45" i="16"/>
  <c r="BM33" i="16"/>
  <c r="BM44" i="16"/>
  <c r="BP30" i="16"/>
  <c r="BP31" i="16"/>
  <c r="BP56" i="16"/>
  <c r="BP24" i="16"/>
  <c r="BM41" i="16"/>
  <c r="BP55" i="16"/>
  <c r="BM37" i="16"/>
  <c r="BP57" i="16"/>
  <c r="BM31" i="16"/>
  <c r="BP29" i="16"/>
  <c r="BP26" i="16"/>
  <c r="BP33" i="16"/>
  <c r="BM40" i="16"/>
  <c r="J5" i="4"/>
  <c r="J7" i="4" s="1"/>
  <c r="J8" i="4" s="1"/>
  <c r="Q11" i="6" l="1"/>
  <c r="BA11" i="6" s="1"/>
  <c r="R11" i="6"/>
  <c r="FB12" i="6"/>
  <c r="R12" i="6" s="1"/>
  <c r="U14" i="6"/>
  <c r="AP12" i="6"/>
  <c r="DA12" i="6"/>
  <c r="AZ12" i="6"/>
  <c r="CM51" i="16"/>
  <c r="CM50" i="16"/>
  <c r="CM53" i="16"/>
  <c r="CM52" i="16"/>
  <c r="AU12" i="6"/>
  <c r="BL12" i="6"/>
  <c r="AU13" i="6"/>
  <c r="BL13" i="6"/>
  <c r="AJ14" i="6"/>
  <c r="AH13" i="6"/>
  <c r="U69" i="5"/>
  <c r="Q10" i="6" s="1"/>
  <c r="AL11" i="6" s="1"/>
  <c r="V69" i="5"/>
  <c r="R10" i="6" s="1"/>
  <c r="CN52" i="16"/>
  <c r="CN51" i="16"/>
  <c r="CN53" i="16"/>
  <c r="CN50" i="16"/>
  <c r="BG13" i="6"/>
  <c r="BF13" i="6"/>
  <c r="BE13" i="6"/>
  <c r="BC13" i="6"/>
  <c r="AN12" i="6"/>
  <c r="BK11" i="6"/>
  <c r="AS11" i="6"/>
  <c r="G2" i="3"/>
  <c r="I15" i="4"/>
  <c r="J65" i="4"/>
  <c r="J67" i="4" s="1"/>
  <c r="H31" i="4"/>
  <c r="F2" i="2"/>
  <c r="D50" i="4"/>
  <c r="CT73" i="16"/>
  <c r="CT71" i="16"/>
  <c r="CT37" i="16"/>
  <c r="CT68" i="16"/>
  <c r="CT45" i="16"/>
  <c r="CT42" i="16"/>
  <c r="CT38" i="16"/>
  <c r="CT69" i="16"/>
  <c r="CT64" i="16"/>
  <c r="CT63" i="16"/>
  <c r="CT67" i="16"/>
  <c r="CT39" i="16"/>
  <c r="CT66" i="16"/>
  <c r="CT40" i="16"/>
  <c r="CT43" i="16"/>
  <c r="CT36" i="16"/>
  <c r="C48" i="4"/>
  <c r="B55" i="4" s="1"/>
  <c r="CT72" i="16"/>
  <c r="G38" i="4"/>
  <c r="F49" i="4" s="1"/>
  <c r="CT41" i="16"/>
  <c r="CT65" i="16"/>
  <c r="CT44" i="16"/>
  <c r="CT62" i="16"/>
  <c r="CT70" i="16"/>
  <c r="CY11" i="6" l="1"/>
  <c r="DB11" i="6"/>
  <c r="BB11" i="6"/>
  <c r="Q12" i="6"/>
  <c r="DB12" i="6" s="1"/>
  <c r="AO12" i="6"/>
  <c r="CZ11" i="6"/>
  <c r="AY11" i="6"/>
  <c r="AQ11" i="6"/>
  <c r="BI11" i="6" s="1"/>
  <c r="AM11" i="6"/>
  <c r="AO11" i="6"/>
  <c r="G36" i="4"/>
  <c r="F42" i="4" s="1"/>
  <c r="FB13" i="6"/>
  <c r="AV14" i="6"/>
  <c r="BF14" i="6"/>
  <c r="BC14" i="6"/>
  <c r="BG14" i="6"/>
  <c r="BE14" i="6"/>
  <c r="K52" i="16"/>
  <c r="K53" i="16"/>
  <c r="K51" i="16"/>
  <c r="K50" i="16"/>
  <c r="U15" i="6"/>
  <c r="AN13" i="6"/>
  <c r="AZ13" i="6"/>
  <c r="DA13" i="6"/>
  <c r="AJ15" i="6"/>
  <c r="AH14" i="6"/>
  <c r="AP13" i="6"/>
  <c r="AS12" i="6"/>
  <c r="BK12" i="6"/>
  <c r="I36" i="4"/>
  <c r="P4" i="4"/>
  <c r="CU69" i="16"/>
  <c r="CU37" i="16"/>
  <c r="CU73" i="16"/>
  <c r="CU70" i="16"/>
  <c r="CU38" i="16"/>
  <c r="BP45" i="16"/>
  <c r="CU64" i="16"/>
  <c r="E49" i="4"/>
  <c r="CU44" i="16"/>
  <c r="CW44" i="16" s="1"/>
  <c r="BP36" i="16"/>
  <c r="BP40" i="16"/>
  <c r="CU67" i="16"/>
  <c r="CU68" i="16"/>
  <c r="CU40" i="16"/>
  <c r="BP42" i="16"/>
  <c r="CU43" i="16"/>
  <c r="CW43" i="16" s="1"/>
  <c r="CU45" i="16"/>
  <c r="CW45" i="16" s="1"/>
  <c r="CU71" i="16"/>
  <c r="BP37" i="16"/>
  <c r="BP43" i="16"/>
  <c r="CU65" i="16"/>
  <c r="CU72" i="16"/>
  <c r="F27" i="4"/>
  <c r="G27" i="4" s="1"/>
  <c r="Y15" i="4"/>
  <c r="Q40" i="4"/>
  <c r="E68" i="4"/>
  <c r="F67" i="4" s="1"/>
  <c r="BP39" i="16"/>
  <c r="CU39" i="16"/>
  <c r="CU63" i="16"/>
  <c r="J23" i="4"/>
  <c r="I22" i="4" s="1"/>
  <c r="I20" i="4" s="1"/>
  <c r="BP44" i="16"/>
  <c r="CU36" i="16"/>
  <c r="BP41" i="16"/>
  <c r="CU66" i="16"/>
  <c r="CU41" i="16"/>
  <c r="CU62" i="16"/>
  <c r="BP38" i="16"/>
  <c r="CU42" i="16"/>
  <c r="CW42" i="16" s="1"/>
  <c r="F52" i="4"/>
  <c r="G48" i="4" s="1"/>
  <c r="E52" i="4"/>
  <c r="E48" i="4" s="1"/>
  <c r="C49" i="4" s="1"/>
  <c r="V23" i="6"/>
  <c r="V24" i="6" s="1"/>
  <c r="CY12" i="6" l="1"/>
  <c r="BA12" i="6"/>
  <c r="AQ12" i="6"/>
  <c r="BI12" i="6" s="1"/>
  <c r="AL12" i="6"/>
  <c r="AM12" i="6"/>
  <c r="BB12" i="6"/>
  <c r="Q13" i="6"/>
  <c r="BB13" i="6" s="1"/>
  <c r="R13" i="6"/>
  <c r="AM13" i="6" s="1"/>
  <c r="AR12" i="6"/>
  <c r="BJ12" i="6"/>
  <c r="CZ12" i="6"/>
  <c r="AY12" i="6"/>
  <c r="AT11" i="6"/>
  <c r="BJ11" i="6"/>
  <c r="AR11" i="6"/>
  <c r="FB14" i="6"/>
  <c r="BK13" i="6"/>
  <c r="AS13" i="6"/>
  <c r="AP14" i="6"/>
  <c r="AZ14" i="6"/>
  <c r="DA14" i="6"/>
  <c r="AU14" i="6"/>
  <c r="BL14" i="6"/>
  <c r="AJ16" i="6"/>
  <c r="AH15" i="6"/>
  <c r="U16" i="6"/>
  <c r="BE15" i="6"/>
  <c r="BF15" i="6"/>
  <c r="BG15" i="6"/>
  <c r="BC15" i="6"/>
  <c r="AN14" i="6"/>
  <c r="AV15" i="6"/>
  <c r="AT12" i="6" l="1"/>
  <c r="AQ13" i="6"/>
  <c r="BI13" i="6" s="1"/>
  <c r="AL13" i="6"/>
  <c r="AO13" i="6"/>
  <c r="BJ13" i="6" s="1"/>
  <c r="DB13" i="6"/>
  <c r="BA13" i="6"/>
  <c r="CY13" i="6"/>
  <c r="AY13" i="6"/>
  <c r="CZ13" i="6"/>
  <c r="Q14" i="6"/>
  <c r="AQ14" i="6" s="1"/>
  <c r="BI14" i="6" s="1"/>
  <c r="R14" i="6"/>
  <c r="AO14" i="6" s="1"/>
  <c r="FB15" i="6"/>
  <c r="AZ15" i="6"/>
  <c r="AP16" i="6"/>
  <c r="DA15" i="6"/>
  <c r="AP15" i="6"/>
  <c r="AV16" i="6"/>
  <c r="BF16" i="6"/>
  <c r="BE16" i="6"/>
  <c r="BC16" i="6"/>
  <c r="BG16" i="6"/>
  <c r="AJ17" i="6"/>
  <c r="AH16" i="6"/>
  <c r="AU15" i="6"/>
  <c r="BL15" i="6"/>
  <c r="U17" i="6"/>
  <c r="AN15" i="6"/>
  <c r="AS14" i="6"/>
  <c r="BK14" i="6"/>
  <c r="AT13" i="6" l="1"/>
  <c r="Q15" i="6"/>
  <c r="AQ15" i="6" s="1"/>
  <c r="AT15" i="6" s="1"/>
  <c r="R15" i="6"/>
  <c r="AM15" i="6" s="1"/>
  <c r="AR13" i="6"/>
  <c r="BJ14" i="6"/>
  <c r="AR14" i="6"/>
  <c r="AT14" i="6"/>
  <c r="AM14" i="6"/>
  <c r="AL14" i="6"/>
  <c r="CY14" i="6"/>
  <c r="CS15" i="6" s="1"/>
  <c r="BA14" i="6"/>
  <c r="AY14" i="6"/>
  <c r="CZ14" i="6"/>
  <c r="BB14" i="6"/>
  <c r="DB14" i="6"/>
  <c r="FB16" i="6"/>
  <c r="BK16" i="6"/>
  <c r="AS16" i="6"/>
  <c r="BF17" i="6"/>
  <c r="BC17" i="6"/>
  <c r="BG17" i="6"/>
  <c r="BE17" i="6"/>
  <c r="AU16" i="6"/>
  <c r="BL16" i="6"/>
  <c r="AJ18" i="6"/>
  <c r="AH17" i="6"/>
  <c r="AS15" i="6"/>
  <c r="BK15" i="6"/>
  <c r="AV17" i="6"/>
  <c r="U18" i="6"/>
  <c r="AN16" i="6"/>
  <c r="AZ16" i="6"/>
  <c r="DA16" i="6"/>
  <c r="AL15" i="6" l="1"/>
  <c r="DB15" i="6"/>
  <c r="BA15" i="6"/>
  <c r="BB15" i="6"/>
  <c r="CY15" i="6"/>
  <c r="AO15" i="6"/>
  <c r="AR15" i="6" s="1"/>
  <c r="BI15" i="6"/>
  <c r="Q16" i="6"/>
  <c r="AQ16" i="6" s="1"/>
  <c r="AT16" i="6" s="1"/>
  <c r="R16" i="6"/>
  <c r="AO16" i="6" s="1"/>
  <c r="AY15" i="6"/>
  <c r="CZ15" i="6"/>
  <c r="BJ15" i="6"/>
  <c r="FB17" i="6"/>
  <c r="AP17" i="6"/>
  <c r="AZ17" i="6"/>
  <c r="DA17" i="6"/>
  <c r="AV18" i="6"/>
  <c r="BF18" i="6"/>
  <c r="BG18" i="6"/>
  <c r="BC18" i="6"/>
  <c r="BE18" i="6"/>
  <c r="BL17" i="6"/>
  <c r="AU17" i="6"/>
  <c r="AJ19" i="6"/>
  <c r="AH18" i="6"/>
  <c r="U19" i="6"/>
  <c r="AN17" i="6"/>
  <c r="AM16" i="6" l="1"/>
  <c r="BI16" i="6"/>
  <c r="BJ16" i="6"/>
  <c r="AR16" i="6"/>
  <c r="BB16" i="6"/>
  <c r="CZ16" i="6"/>
  <c r="AY16" i="6"/>
  <c r="CY16" i="6"/>
  <c r="DB16" i="6"/>
  <c r="Q17" i="6"/>
  <c r="DB17" i="6" s="1"/>
  <c r="R17" i="6"/>
  <c r="AM17" i="6" s="1"/>
  <c r="AL16" i="6"/>
  <c r="BA16" i="6"/>
  <c r="FB18" i="6"/>
  <c r="U20" i="6"/>
  <c r="AU18" i="6"/>
  <c r="BL18" i="6"/>
  <c r="AN18" i="6"/>
  <c r="DA18" i="6"/>
  <c r="AZ18" i="6"/>
  <c r="AJ20" i="6"/>
  <c r="AH19" i="6"/>
  <c r="AP18" i="6"/>
  <c r="AS17" i="6"/>
  <c r="BK17" i="6"/>
  <c r="AV19" i="6"/>
  <c r="AV20" i="6"/>
  <c r="BC19" i="6"/>
  <c r="BF19" i="6"/>
  <c r="BG19" i="6"/>
  <c r="BE19" i="6"/>
  <c r="AO17" i="6" l="1"/>
  <c r="AR17" i="6" s="1"/>
  <c r="AL17" i="6"/>
  <c r="AQ17" i="6"/>
  <c r="BI17" i="6" s="1"/>
  <c r="Q18" i="6"/>
  <c r="AQ18" i="6" s="1"/>
  <c r="BI18" i="6" s="1"/>
  <c r="R18" i="6"/>
  <c r="CY17" i="6"/>
  <c r="BA17" i="6"/>
  <c r="BB17" i="6"/>
  <c r="CZ17" i="6"/>
  <c r="AY17" i="6"/>
  <c r="FB19" i="6"/>
  <c r="AS18" i="6"/>
  <c r="BK18" i="6"/>
  <c r="BL20" i="6"/>
  <c r="AU20" i="6"/>
  <c r="AN19" i="6"/>
  <c r="DA19" i="6"/>
  <c r="AZ19" i="6"/>
  <c r="AN20" i="6"/>
  <c r="U21" i="6"/>
  <c r="BC20" i="6"/>
  <c r="BE20" i="6"/>
  <c r="BF20" i="6"/>
  <c r="BG20" i="6"/>
  <c r="AH20" i="6"/>
  <c r="AJ21" i="6"/>
  <c r="AP19" i="6"/>
  <c r="AU19" i="6"/>
  <c r="BL19" i="6"/>
  <c r="AT17" i="6" l="1"/>
  <c r="BA18" i="6"/>
  <c r="DB18" i="6"/>
  <c r="BJ17" i="6"/>
  <c r="BB18" i="6"/>
  <c r="CY18" i="6"/>
  <c r="AL18" i="6"/>
  <c r="AY18" i="6"/>
  <c r="CZ18" i="6"/>
  <c r="AT18" i="6"/>
  <c r="AM18" i="6"/>
  <c r="AO18" i="6"/>
  <c r="Q19" i="6"/>
  <c r="BB19" i="6" s="1"/>
  <c r="R19" i="6"/>
  <c r="FB20" i="6"/>
  <c r="BK19" i="6"/>
  <c r="AS19" i="6"/>
  <c r="DA20" i="6"/>
  <c r="AZ20" i="6"/>
  <c r="AV21" i="6"/>
  <c r="AV22" i="6" s="1"/>
  <c r="BG21" i="6"/>
  <c r="BG22" i="6" s="1"/>
  <c r="BC21" i="6"/>
  <c r="BC22" i="6" s="1"/>
  <c r="BF21" i="6"/>
  <c r="BF22" i="6" s="1"/>
  <c r="BE21" i="6"/>
  <c r="U23" i="6"/>
  <c r="AH21" i="6"/>
  <c r="AH22" i="6" s="1"/>
  <c r="AJ22" i="6"/>
  <c r="AP20" i="6"/>
  <c r="CZ19" i="6" l="1"/>
  <c r="AY19" i="6"/>
  <c r="BJ18" i="6"/>
  <c r="AR18" i="6"/>
  <c r="DB19" i="6"/>
  <c r="Q20" i="6"/>
  <c r="AQ20" i="6" s="1"/>
  <c r="BI20" i="6" s="1"/>
  <c r="R20" i="6"/>
  <c r="AO19" i="6"/>
  <c r="AL19" i="6"/>
  <c r="AQ19" i="6"/>
  <c r="AT19" i="6" s="1"/>
  <c r="CY19" i="6"/>
  <c r="AM19" i="6"/>
  <c r="BA19" i="6"/>
  <c r="FB21" i="6"/>
  <c r="AZ21" i="6"/>
  <c r="AZ22" i="6" s="1"/>
  <c r="DA21" i="6"/>
  <c r="DA23" i="6" s="1"/>
  <c r="E34" i="6"/>
  <c r="AN21" i="6"/>
  <c r="AN22" i="6" s="1"/>
  <c r="BK20" i="6"/>
  <c r="AS20" i="6"/>
  <c r="BL21" i="6"/>
  <c r="BL22" i="6" s="1"/>
  <c r="AU21" i="6"/>
  <c r="AU22" i="6" s="1"/>
  <c r="CJ34" i="6"/>
  <c r="CI37" i="6" s="1"/>
  <c r="CJ37" i="6" s="1"/>
  <c r="AP21" i="6"/>
  <c r="J12" i="4"/>
  <c r="F17" i="4"/>
  <c r="BH22" i="6"/>
  <c r="DB20" i="6" l="1"/>
  <c r="CY20" i="6"/>
  <c r="AR19" i="6"/>
  <c r="BJ19" i="6"/>
  <c r="BA20" i="6"/>
  <c r="CZ20" i="6"/>
  <c r="AY20" i="6"/>
  <c r="BI19" i="6"/>
  <c r="BB20" i="6"/>
  <c r="AL20" i="6"/>
  <c r="AT20" i="6"/>
  <c r="AO20" i="6"/>
  <c r="Q21" i="6"/>
  <c r="CY21" i="6" s="1"/>
  <c r="CY23" i="6" s="1"/>
  <c r="R21" i="6"/>
  <c r="AM21" i="6" s="1"/>
  <c r="AM22" i="6" s="1"/>
  <c r="C1" i="40" s="1"/>
  <c r="AM20" i="6"/>
  <c r="L34" i="6"/>
  <c r="S34" i="6" s="1"/>
  <c r="A31" i="40"/>
  <c r="B67" i="41"/>
  <c r="BD6" i="6"/>
  <c r="BE33" i="5"/>
  <c r="AV34" i="5" s="1"/>
  <c r="P36" i="4"/>
  <c r="Y8" i="4"/>
  <c r="Z5" i="4"/>
  <c r="I2" i="3"/>
  <c r="H17" i="4"/>
  <c r="G18" i="4" s="1"/>
  <c r="BX28" i="6"/>
  <c r="BL24" i="6"/>
  <c r="BZ28" i="6" s="1"/>
  <c r="AP22" i="6"/>
  <c r="CJ28" i="6" s="1"/>
  <c r="AS21" i="6"/>
  <c r="AS22" i="6" s="1"/>
  <c r="BK21" i="6"/>
  <c r="BK22" i="6" s="1"/>
  <c r="D1" i="40"/>
  <c r="R23" i="6" l="1"/>
  <c r="AQ21" i="6"/>
  <c r="AL21" i="6"/>
  <c r="AL22" i="6" s="1"/>
  <c r="AN24" i="6" s="1"/>
  <c r="Q23" i="6"/>
  <c r="E35" i="6" s="1"/>
  <c r="BA21" i="6"/>
  <c r="BA22" i="6" s="1"/>
  <c r="DB21" i="6"/>
  <c r="BB21" i="6"/>
  <c r="M43" i="40"/>
  <c r="CE43" i="6" s="1"/>
  <c r="L10" i="40"/>
  <c r="E9" i="40"/>
  <c r="F9" i="40"/>
  <c r="N10" i="40"/>
  <c r="J10" i="40"/>
  <c r="E76" i="41"/>
  <c r="R10" i="40"/>
  <c r="S10" i="40" s="1"/>
  <c r="B10" i="40"/>
  <c r="K10" i="40"/>
  <c r="H10" i="40"/>
  <c r="G10" i="40"/>
  <c r="C41" i="40"/>
  <c r="C42" i="40" s="1"/>
  <c r="H9" i="40"/>
  <c r="B9" i="40"/>
  <c r="D9" i="40"/>
  <c r="AO21" i="6"/>
  <c r="BJ20" i="6"/>
  <c r="AR20" i="6"/>
  <c r="AY21" i="6"/>
  <c r="AY22" i="6" s="1"/>
  <c r="CZ21" i="6"/>
  <c r="CZ23" i="6" s="1"/>
  <c r="BK24" i="6"/>
  <c r="BZ22" i="6" s="1"/>
  <c r="BX22" i="6"/>
  <c r="BI21" i="6"/>
  <c r="BI22" i="6" s="1"/>
  <c r="AT21" i="6"/>
  <c r="AT22" i="6" s="1"/>
  <c r="N32" i="40"/>
  <c r="B32" i="40"/>
  <c r="L32" i="40"/>
  <c r="K32" i="40"/>
  <c r="D31" i="40"/>
  <c r="B31" i="40"/>
  <c r="H32" i="40"/>
  <c r="J32" i="40"/>
  <c r="G32" i="40"/>
  <c r="G31" i="40" s="1"/>
  <c r="C31" i="40"/>
  <c r="X27" i="16"/>
  <c r="X46" i="16"/>
  <c r="X80" i="16"/>
  <c r="X68" i="16"/>
  <c r="X26" i="16"/>
  <c r="X50" i="16"/>
  <c r="X83" i="16"/>
  <c r="X82" i="16"/>
  <c r="X72" i="16"/>
  <c r="X74" i="16"/>
  <c r="X76" i="16"/>
  <c r="X31" i="16"/>
  <c r="X33" i="16"/>
  <c r="X49" i="16"/>
  <c r="X24" i="16"/>
  <c r="X64" i="16"/>
  <c r="X78" i="16"/>
  <c r="X71" i="16"/>
  <c r="X67" i="16"/>
  <c r="X48" i="16"/>
  <c r="X32" i="16"/>
  <c r="X79" i="16"/>
  <c r="X62" i="16"/>
  <c r="X30" i="16"/>
  <c r="X81" i="16"/>
  <c r="X34" i="16"/>
  <c r="X29" i="16"/>
  <c r="X47" i="16"/>
  <c r="X65" i="16"/>
  <c r="X66" i="16"/>
  <c r="X51" i="16"/>
  <c r="X52" i="16"/>
  <c r="X70" i="16"/>
  <c r="X85" i="16"/>
  <c r="X69" i="16"/>
  <c r="X35" i="16"/>
  <c r="X75" i="16"/>
  <c r="X77" i="16"/>
  <c r="X73" i="16"/>
  <c r="X53" i="16"/>
  <c r="X84" i="16"/>
  <c r="X63" i="16"/>
  <c r="X25" i="16"/>
  <c r="X28" i="16"/>
  <c r="B64" i="41"/>
  <c r="F80" i="41" s="1"/>
  <c r="O64" i="41" s="1"/>
  <c r="C64" i="41" s="1"/>
  <c r="A25" i="40"/>
  <c r="BD21" i="6"/>
  <c r="BD14" i="6"/>
  <c r="BD15" i="6"/>
  <c r="BD16" i="6"/>
  <c r="G47" i="40"/>
  <c r="BD11" i="6"/>
  <c r="BD20" i="6"/>
  <c r="BD17" i="6"/>
  <c r="BD19" i="6"/>
  <c r="BD12" i="6"/>
  <c r="BD13" i="6"/>
  <c r="BD18" i="6"/>
  <c r="CI6" i="6"/>
  <c r="CJ6" i="6" s="1"/>
  <c r="CK6" i="6" s="1"/>
  <c r="CI31" i="6"/>
  <c r="CJ29" i="6"/>
  <c r="B12" i="40"/>
  <c r="M44" i="40"/>
  <c r="L13" i="40"/>
  <c r="K13" i="40"/>
  <c r="D12" i="40"/>
  <c r="H12" i="40"/>
  <c r="F76" i="41"/>
  <c r="E12" i="40"/>
  <c r="G13" i="40"/>
  <c r="J13" i="40"/>
  <c r="D41" i="40"/>
  <c r="D42" i="40" s="1"/>
  <c r="R13" i="40"/>
  <c r="S13" i="40" s="1"/>
  <c r="B13" i="40"/>
  <c r="N13" i="40"/>
  <c r="H13" i="40"/>
  <c r="AV6" i="6"/>
  <c r="AV26" i="6" s="1"/>
  <c r="AV27" i="6" s="1"/>
  <c r="AV28" i="6" s="1"/>
  <c r="O67" i="41"/>
  <c r="C67" i="41"/>
  <c r="D152" i="6"/>
  <c r="B15" i="4" l="1"/>
  <c r="CP15" i="16"/>
  <c r="CP47" i="16"/>
  <c r="CP31" i="16"/>
  <c r="CP21" i="16"/>
  <c r="CP52" i="16"/>
  <c r="AE31" i="6"/>
  <c r="CP82" i="16"/>
  <c r="CO13" i="16"/>
  <c r="CP51" i="16"/>
  <c r="CO23" i="16"/>
  <c r="CE51" i="16"/>
  <c r="CO26" i="16"/>
  <c r="CO8" i="16"/>
  <c r="CO21" i="16"/>
  <c r="CO17" i="16"/>
  <c r="CP74" i="16"/>
  <c r="CP23" i="16"/>
  <c r="CP65" i="16"/>
  <c r="CP83" i="16"/>
  <c r="CO33" i="16"/>
  <c r="CP38" i="16"/>
  <c r="CO24" i="16"/>
  <c r="CP64" i="16"/>
  <c r="CP48" i="16"/>
  <c r="CE48" i="16"/>
  <c r="CO16" i="16"/>
  <c r="CO66" i="16"/>
  <c r="CD48" i="16"/>
  <c r="CO34" i="16"/>
  <c r="CO84" i="16"/>
  <c r="CP68" i="16"/>
  <c r="CO7" i="16"/>
  <c r="CP13" i="16"/>
  <c r="CO39" i="16"/>
  <c r="E2" i="2"/>
  <c r="B33" i="2" s="1"/>
  <c r="CO51" i="16"/>
  <c r="CO31" i="16"/>
  <c r="CP19" i="16"/>
  <c r="CP28" i="16"/>
  <c r="CO69" i="16"/>
  <c r="CP4" i="16"/>
  <c r="CO25" i="16"/>
  <c r="CO70" i="16"/>
  <c r="F2" i="3"/>
  <c r="B38" i="3" s="1"/>
  <c r="CP14" i="16"/>
  <c r="CE53" i="16"/>
  <c r="CP56" i="16"/>
  <c r="CP69" i="16"/>
  <c r="CO46" i="16"/>
  <c r="CP78" i="16"/>
  <c r="CP55" i="16"/>
  <c r="AG38" i="6"/>
  <c r="AG39" i="6" s="1"/>
  <c r="CE46" i="16"/>
  <c r="CP29" i="16"/>
  <c r="CE47" i="16"/>
  <c r="CO76" i="16"/>
  <c r="CP24" i="16"/>
  <c r="CP76" i="16"/>
  <c r="CP25" i="16"/>
  <c r="CP12" i="16"/>
  <c r="CO5" i="16"/>
  <c r="AL27" i="6"/>
  <c r="Z9" i="4"/>
  <c r="CP20" i="16"/>
  <c r="CP57" i="16"/>
  <c r="CP16" i="16"/>
  <c r="CO6" i="16"/>
  <c r="CP18" i="16"/>
  <c r="CP70" i="16"/>
  <c r="CP33" i="16"/>
  <c r="CP85" i="16"/>
  <c r="CD49" i="16"/>
  <c r="CD46" i="16"/>
  <c r="CP67" i="16"/>
  <c r="CP35" i="16"/>
  <c r="CO11" i="16"/>
  <c r="CP27" i="16"/>
  <c r="CP30" i="16"/>
  <c r="CO40" i="16"/>
  <c r="CO20" i="16"/>
  <c r="CO81" i="16"/>
  <c r="CO82" i="16"/>
  <c r="CP22" i="16"/>
  <c r="CP9" i="16"/>
  <c r="CD51" i="16"/>
  <c r="CP75" i="16"/>
  <c r="CP62" i="16"/>
  <c r="CP49" i="16"/>
  <c r="CP36" i="16"/>
  <c r="CO27" i="16"/>
  <c r="CO83" i="16"/>
  <c r="CP10" i="16"/>
  <c r="CO49" i="16"/>
  <c r="CO53" i="16"/>
  <c r="CP66" i="16"/>
  <c r="CD53" i="16"/>
  <c r="CP71" i="16"/>
  <c r="CO38" i="16"/>
  <c r="CO63" i="16"/>
  <c r="CE50" i="16"/>
  <c r="CO9" i="16"/>
  <c r="CO37" i="16"/>
  <c r="CP8" i="16"/>
  <c r="CP7" i="16"/>
  <c r="CP81" i="16"/>
  <c r="CO4" i="16"/>
  <c r="CP32" i="16"/>
  <c r="CO62" i="16"/>
  <c r="AE33" i="6"/>
  <c r="CP80" i="16"/>
  <c r="CD52" i="16"/>
  <c r="CO19" i="16"/>
  <c r="CO75" i="16"/>
  <c r="CE52" i="16"/>
  <c r="CO77" i="16"/>
  <c r="CO47" i="16"/>
  <c r="CO18" i="16"/>
  <c r="CP46" i="16"/>
  <c r="Z2" i="4"/>
  <c r="Z4" i="4" s="1"/>
  <c r="CP41" i="16"/>
  <c r="CO73" i="16"/>
  <c r="I12" i="4"/>
  <c r="I16" i="4" s="1"/>
  <c r="I17" i="4" s="1"/>
  <c r="I38" i="4" s="1"/>
  <c r="CD47" i="16"/>
  <c r="CO64" i="16"/>
  <c r="CP54" i="16"/>
  <c r="CP11" i="16"/>
  <c r="CO78" i="16"/>
  <c r="AI56" i="6"/>
  <c r="AI58" i="6" s="1"/>
  <c r="AI60" i="6" s="1"/>
  <c r="AS20" i="16" s="1"/>
  <c r="CO79" i="16"/>
  <c r="CO22" i="16"/>
  <c r="CO28" i="16"/>
  <c r="CP40" i="16"/>
  <c r="CO80" i="16"/>
  <c r="CO50" i="16"/>
  <c r="CP50" i="16"/>
  <c r="CO10" i="16"/>
  <c r="CP79" i="16"/>
  <c r="CP77" i="16"/>
  <c r="CP34" i="16"/>
  <c r="CO29" i="16"/>
  <c r="CO12" i="16"/>
  <c r="CO71" i="16"/>
  <c r="CO36" i="16"/>
  <c r="CO68" i="16"/>
  <c r="CP39" i="16"/>
  <c r="CO48" i="16"/>
  <c r="CP26" i="16"/>
  <c r="CO14" i="16"/>
  <c r="CD50" i="16"/>
  <c r="CO74" i="16"/>
  <c r="CP72" i="16"/>
  <c r="CP17" i="16"/>
  <c r="CO52" i="16"/>
  <c r="CO67" i="16"/>
  <c r="CO41" i="16"/>
  <c r="L25" i="17"/>
  <c r="CO35" i="16"/>
  <c r="CP6" i="16"/>
  <c r="CO15" i="16"/>
  <c r="CO85" i="16"/>
  <c r="CP5" i="16"/>
  <c r="CO32" i="16"/>
  <c r="CP37" i="16"/>
  <c r="CE49" i="16"/>
  <c r="B1" i="40"/>
  <c r="H7" i="40" s="1"/>
  <c r="AP6" i="6"/>
  <c r="AP26" i="6" s="1"/>
  <c r="AP27" i="6" s="1"/>
  <c r="AP28" i="6" s="1"/>
  <c r="BJ21" i="6"/>
  <c r="AR21" i="6"/>
  <c r="AR22" i="6" s="1"/>
  <c r="CC30" i="6"/>
  <c r="CB28" i="6" s="1"/>
  <c r="L35" i="6"/>
  <c r="S46" i="6" s="1"/>
  <c r="O46" i="6"/>
  <c r="CO65" i="16"/>
  <c r="EB36" i="6"/>
  <c r="EC36" i="6" s="1"/>
  <c r="ED38" i="6" s="1"/>
  <c r="CP53" i="16"/>
  <c r="CO72" i="16"/>
  <c r="CP84" i="16"/>
  <c r="CP63" i="16"/>
  <c r="CO30" i="16"/>
  <c r="CP73" i="16"/>
  <c r="BS24" i="16"/>
  <c r="M42" i="40"/>
  <c r="M45" i="40" s="1"/>
  <c r="R7" i="40"/>
  <c r="S7" i="40" s="1"/>
  <c r="E6" i="40"/>
  <c r="B41" i="40"/>
  <c r="B42" i="40" s="1"/>
  <c r="E42" i="40" s="1"/>
  <c r="C77" i="41" s="1"/>
  <c r="N7" i="40"/>
  <c r="K7" i="40"/>
  <c r="G7" i="40"/>
  <c r="H6" i="40"/>
  <c r="L7" i="40"/>
  <c r="J7" i="40"/>
  <c r="B6" i="40"/>
  <c r="D6" i="40"/>
  <c r="B7" i="40"/>
  <c r="D76" i="41"/>
  <c r="BI24" i="6"/>
  <c r="B56" i="41"/>
  <c r="A18" i="40"/>
  <c r="F23" i="4"/>
  <c r="F25" i="4"/>
  <c r="A25" i="4"/>
  <c r="L28" i="40"/>
  <c r="Q27" i="40" s="1"/>
  <c r="G28" i="40"/>
  <c r="G27" i="40" s="1"/>
  <c r="H151" i="6"/>
  <c r="Q34" i="6" s="1"/>
  <c r="G151" i="6"/>
  <c r="O34" i="6" s="1"/>
  <c r="BD22" i="6"/>
  <c r="DM17" i="16"/>
  <c r="G15" i="16"/>
  <c r="J28" i="40"/>
  <c r="C43" i="41"/>
  <c r="CD28" i="6"/>
  <c r="CE28" i="6"/>
  <c r="CA28" i="6"/>
  <c r="BZ30" i="6"/>
  <c r="CA30" i="6" s="1"/>
  <c r="CD30" i="6" s="1"/>
  <c r="CC28" i="6"/>
  <c r="N47" i="40"/>
  <c r="B47" i="40"/>
  <c r="J47" i="40"/>
  <c r="L47" i="40" s="1"/>
  <c r="K47" i="40"/>
  <c r="R47" i="40"/>
  <c r="S47" i="40" s="1"/>
  <c r="Z10" i="4"/>
  <c r="Z16" i="4"/>
  <c r="H28" i="40"/>
  <c r="N28" i="40"/>
  <c r="B27" i="40"/>
  <c r="B28" i="40"/>
  <c r="O41" i="40"/>
  <c r="K28" i="40"/>
  <c r="C27" i="40"/>
  <c r="O40" i="40"/>
  <c r="D27" i="40"/>
  <c r="Q31" i="40"/>
  <c r="O31" i="40"/>
  <c r="P31" i="40" s="1"/>
  <c r="R31" i="40" s="1"/>
  <c r="CC22" i="6"/>
  <c r="CB24" i="6"/>
  <c r="CD22" i="6" s="1"/>
  <c r="CA24" i="6"/>
  <c r="CE22" i="6"/>
  <c r="C41" i="41"/>
  <c r="O42" i="41" s="1"/>
  <c r="C42" i="41" s="1"/>
  <c r="BZ24" i="6"/>
  <c r="BX25" i="6" s="1"/>
  <c r="CA22" i="6"/>
  <c r="F41" i="41"/>
  <c r="Z17" i="4" l="1"/>
  <c r="AS23" i="16"/>
  <c r="AS21" i="16"/>
  <c r="AS22" i="16"/>
  <c r="G69" i="16"/>
  <c r="G65" i="16"/>
  <c r="G12" i="16"/>
  <c r="F6" i="40"/>
  <c r="CS81" i="16"/>
  <c r="H16" i="16"/>
  <c r="BR43" i="16"/>
  <c r="BR45" i="16"/>
  <c r="AI45" i="6"/>
  <c r="AJ45" i="6" s="1"/>
  <c r="AL35" i="6" s="1"/>
  <c r="AL37" i="6" s="1"/>
  <c r="CR85" i="16"/>
  <c r="H62" i="16"/>
  <c r="DM51" i="16"/>
  <c r="DO51" i="16" s="1"/>
  <c r="CI32" i="6"/>
  <c r="B61" i="41"/>
  <c r="E80" i="41" s="1"/>
  <c r="A21" i="40"/>
  <c r="BX31" i="6"/>
  <c r="CC24" i="6"/>
  <c r="CB22" i="6" s="1"/>
  <c r="G63" i="16"/>
  <c r="G17" i="16"/>
  <c r="AI32" i="6"/>
  <c r="F73" i="4"/>
  <c r="DM13" i="16"/>
  <c r="DP13" i="16" s="1"/>
  <c r="H63" i="16"/>
  <c r="H12" i="16"/>
  <c r="G18" i="16"/>
  <c r="G69" i="4"/>
  <c r="G70" i="4" s="1"/>
  <c r="G71" i="4" s="1"/>
  <c r="CS82" i="16"/>
  <c r="G70" i="16"/>
  <c r="G64" i="16"/>
  <c r="CR81" i="16"/>
  <c r="DM52" i="16"/>
  <c r="CS80" i="16"/>
  <c r="G72" i="16"/>
  <c r="H68" i="16"/>
  <c r="H72" i="16"/>
  <c r="DM14" i="16"/>
  <c r="DP14" i="16" s="1"/>
  <c r="DM47" i="16"/>
  <c r="DP47" i="16" s="1"/>
  <c r="G67" i="16"/>
  <c r="DM15" i="16"/>
  <c r="DP15" i="16" s="1"/>
  <c r="H73" i="16"/>
  <c r="H67" i="16"/>
  <c r="DM49" i="16"/>
  <c r="DP49" i="16" s="1"/>
  <c r="DM50" i="16"/>
  <c r="DM18" i="16"/>
  <c r="DO18" i="16" s="1"/>
  <c r="CR83" i="16"/>
  <c r="H65" i="16"/>
  <c r="G66" i="16"/>
  <c r="CR80" i="16"/>
  <c r="H69" i="16"/>
  <c r="DM12" i="16"/>
  <c r="DP12" i="16" s="1"/>
  <c r="G68" i="16"/>
  <c r="H71" i="16"/>
  <c r="BR44" i="16"/>
  <c r="E65" i="4"/>
  <c r="E78" i="4" s="1"/>
  <c r="E79" i="4" s="1"/>
  <c r="E80" i="4" s="1"/>
  <c r="H70" i="16"/>
  <c r="H14" i="16"/>
  <c r="DM48" i="16"/>
  <c r="DP48" i="16" s="1"/>
  <c r="DM46" i="16"/>
  <c r="DP46" i="16" s="1"/>
  <c r="E26" i="17"/>
  <c r="H15" i="16"/>
  <c r="BR42" i="16"/>
  <c r="CS85" i="16"/>
  <c r="G14" i="16"/>
  <c r="D166" i="6"/>
  <c r="G165" i="6" s="1"/>
  <c r="O35" i="6" s="1"/>
  <c r="D47" i="6" s="1"/>
  <c r="CS84" i="16"/>
  <c r="H64" i="16"/>
  <c r="CS83" i="16"/>
  <c r="CR82" i="16"/>
  <c r="H18" i="16"/>
  <c r="H17" i="16"/>
  <c r="DM16" i="16"/>
  <c r="DO16" i="16" s="1"/>
  <c r="G13" i="16"/>
  <c r="DM19" i="16"/>
  <c r="DP19" i="16" s="1"/>
  <c r="G62" i="16"/>
  <c r="G71" i="16"/>
  <c r="G73" i="16"/>
  <c r="H66" i="16"/>
  <c r="G19" i="16"/>
  <c r="CR84" i="16"/>
  <c r="G16" i="16"/>
  <c r="DM53" i="16"/>
  <c r="DP53" i="16" s="1"/>
  <c r="H13" i="16"/>
  <c r="H19" i="16"/>
  <c r="O27" i="40"/>
  <c r="P27" i="40" s="1"/>
  <c r="R27" i="40" s="1"/>
  <c r="T46" i="6"/>
  <c r="F42" i="40"/>
  <c r="AQ6" i="6"/>
  <c r="AQ26" i="6" s="1"/>
  <c r="K20" i="40"/>
  <c r="G20" i="40"/>
  <c r="G19" i="40" s="1"/>
  <c r="L20" i="40"/>
  <c r="N20" i="40"/>
  <c r="H20" i="40"/>
  <c r="B19" i="40"/>
  <c r="D19" i="40"/>
  <c r="C19" i="40"/>
  <c r="J20" i="40"/>
  <c r="B20" i="40"/>
  <c r="C56" i="41"/>
  <c r="O56" i="41"/>
  <c r="DO19" i="16"/>
  <c r="DP51" i="16"/>
  <c r="O22" i="41"/>
  <c r="C22" i="41"/>
  <c r="DO52" i="16"/>
  <c r="DP52" i="16"/>
  <c r="DP17" i="16"/>
  <c r="DO17" i="16"/>
  <c r="H165" i="6"/>
  <c r="Q35" i="6" s="1"/>
  <c r="G47" i="6" s="1"/>
  <c r="DO47" i="16"/>
  <c r="DP50" i="16"/>
  <c r="DO50" i="16"/>
  <c r="BY31" i="6" l="1"/>
  <c r="CA26" i="6" s="1"/>
  <c r="AB31" i="6" s="1"/>
  <c r="DO15" i="16"/>
  <c r="H24" i="40"/>
  <c r="B24" i="40"/>
  <c r="K24" i="40"/>
  <c r="G24" i="40"/>
  <c r="G23" i="40" s="1"/>
  <c r="D23" i="40"/>
  <c r="O39" i="40"/>
  <c r="O44" i="40" s="1"/>
  <c r="J24" i="40"/>
  <c r="B23" i="40"/>
  <c r="C23" i="40"/>
  <c r="N24" i="40"/>
  <c r="L24" i="40"/>
  <c r="O61" i="41"/>
  <c r="C61" i="41" s="1"/>
  <c r="E82" i="41"/>
  <c r="AP29" i="6"/>
  <c r="CJ31" i="6"/>
  <c r="CD24" i="6"/>
  <c r="DP18" i="16"/>
  <c r="D18" i="16" s="1"/>
  <c r="F65" i="4"/>
  <c r="F66" i="4" s="1"/>
  <c r="G65" i="4" s="1"/>
  <c r="E71" i="4" s="1"/>
  <c r="F70" i="4" s="1"/>
  <c r="DO53" i="16"/>
  <c r="D53" i="16" s="1"/>
  <c r="DO13" i="16"/>
  <c r="D13" i="16" s="1"/>
  <c r="G74" i="4"/>
  <c r="T38" i="6"/>
  <c r="CB36" i="6" s="1"/>
  <c r="AI34" i="6"/>
  <c r="AI36" i="6" s="1"/>
  <c r="AI37" i="6" s="1"/>
  <c r="AI38" i="6" s="1"/>
  <c r="AI39" i="6" s="1"/>
  <c r="AX4" i="6"/>
  <c r="AZ4" i="6" s="1"/>
  <c r="H74" i="4"/>
  <c r="DO48" i="16"/>
  <c r="D48" i="16" s="1"/>
  <c r="DP16" i="16"/>
  <c r="D16" i="16" s="1"/>
  <c r="DO14" i="16"/>
  <c r="D14" i="16" s="1"/>
  <c r="DO49" i="16"/>
  <c r="D49" i="16" s="1"/>
  <c r="DO12" i="16"/>
  <c r="D12" i="16" s="1"/>
  <c r="DO46" i="16"/>
  <c r="D46" i="16" s="1"/>
  <c r="Q19" i="40"/>
  <c r="C37" i="41"/>
  <c r="D19" i="16"/>
  <c r="D47" i="16"/>
  <c r="D50" i="16"/>
  <c r="D15" i="16"/>
  <c r="D17" i="16"/>
  <c r="D52" i="16"/>
  <c r="D51" i="16"/>
  <c r="J26" i="17"/>
  <c r="FC41" i="6"/>
  <c r="FC42" i="6" s="1"/>
  <c r="H26" i="17"/>
  <c r="C27" i="17" s="1"/>
  <c r="AC31" i="6" l="1"/>
  <c r="Q23" i="40"/>
  <c r="N23" i="40"/>
  <c r="P23" i="40" s="1"/>
  <c r="R23" i="40" s="1"/>
  <c r="BY25" i="6"/>
  <c r="CA21" i="6" s="1"/>
  <c r="AB30" i="6" s="1"/>
  <c r="AC30" i="6" s="1"/>
  <c r="AD30" i="6" s="1"/>
  <c r="AW15" i="6"/>
  <c r="AW16" i="6"/>
  <c r="AW17" i="6"/>
  <c r="AW18" i="6"/>
  <c r="AW19" i="6"/>
  <c r="AW20" i="6"/>
  <c r="AW21" i="6"/>
  <c r="AX35" i="5"/>
  <c r="CI45" i="6"/>
  <c r="AW11" i="6"/>
  <c r="AW12" i="6"/>
  <c r="AW13" i="6"/>
  <c r="AW14" i="6"/>
  <c r="F27" i="17"/>
  <c r="G27" i="17"/>
  <c r="AD31" i="6" l="1"/>
  <c r="AD33" i="6" s="1"/>
  <c r="AD34" i="6" s="1"/>
  <c r="AD35" i="6" s="1"/>
  <c r="AD37" i="6" s="1"/>
  <c r="AD38" i="6" s="1"/>
  <c r="BM21" i="6"/>
  <c r="AX21" i="6"/>
  <c r="BM20" i="6"/>
  <c r="AX20" i="6"/>
  <c r="BM19" i="6"/>
  <c r="AX19" i="6"/>
  <c r="BM18" i="6"/>
  <c r="AX18" i="6"/>
  <c r="AX17" i="6"/>
  <c r="BM17" i="6"/>
  <c r="BM16" i="6"/>
  <c r="AX16" i="6"/>
  <c r="BM15" i="6"/>
  <c r="AX15" i="6"/>
  <c r="BM14" i="6"/>
  <c r="AX14" i="6"/>
  <c r="BM13" i="6"/>
  <c r="AX13" i="6"/>
  <c r="BM12" i="6"/>
  <c r="AX12" i="6"/>
  <c r="AX11" i="6"/>
  <c r="BM11" i="6"/>
  <c r="CI46" i="6"/>
  <c r="AX32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6" i="5"/>
  <c r="AX65" i="5"/>
  <c r="AX67" i="5"/>
  <c r="BE49" i="5" l="1"/>
  <c r="BM49" i="5"/>
  <c r="BE46" i="5"/>
  <c r="BM46" i="5"/>
  <c r="BM45" i="5"/>
  <c r="BE45" i="5"/>
  <c r="BE44" i="5"/>
  <c r="BM44" i="5"/>
  <c r="BM61" i="5"/>
  <c r="BE61" i="5"/>
  <c r="BM43" i="5"/>
  <c r="BE43" i="5"/>
  <c r="BE47" i="5"/>
  <c r="BM47" i="5"/>
  <c r="BE54" i="5"/>
  <c r="BM54" i="5"/>
  <c r="BM42" i="5"/>
  <c r="BE42" i="5"/>
  <c r="BM62" i="5"/>
  <c r="BE62" i="5"/>
  <c r="BE48" i="5"/>
  <c r="BM48" i="5"/>
  <c r="BM58" i="5"/>
  <c r="BE58" i="5"/>
  <c r="BE53" i="5"/>
  <c r="BM53" i="5"/>
  <c r="BM41" i="5"/>
  <c r="BE41" i="5"/>
  <c r="BE57" i="5"/>
  <c r="BM57" i="5"/>
  <c r="BE67" i="5"/>
  <c r="BM67" i="5"/>
  <c r="BM66" i="5"/>
  <c r="BE66" i="5"/>
  <c r="BE64" i="5"/>
  <c r="BM64" i="5"/>
  <c r="BE52" i="5"/>
  <c r="BM52" i="5"/>
  <c r="BM40" i="5"/>
  <c r="BE40" i="5"/>
  <c r="BM50" i="5"/>
  <c r="BE50" i="5"/>
  <c r="BE60" i="5"/>
  <c r="BM60" i="5"/>
  <c r="BE59" i="5"/>
  <c r="BM59" i="5"/>
  <c r="BE56" i="5"/>
  <c r="BM56" i="5"/>
  <c r="BE55" i="5"/>
  <c r="BM55" i="5"/>
  <c r="BM65" i="5"/>
  <c r="BE65" i="5"/>
  <c r="BM63" i="5"/>
  <c r="BE63" i="5"/>
  <c r="BE51" i="5"/>
  <c r="BM51" i="5"/>
  <c r="BM39" i="5"/>
  <c r="BE39" i="5"/>
  <c r="AX68" i="5"/>
  <c r="AW10" i="6" s="1"/>
  <c r="AW22" i="6" s="1"/>
  <c r="CJ42" i="6" s="1"/>
  <c r="BE68" i="5" l="1"/>
  <c r="BE10" i="6" s="1"/>
  <c r="BE22" i="6" s="1"/>
  <c r="AX45" i="6"/>
  <c r="CJ44" i="6"/>
  <c r="CM44" i="6"/>
  <c r="BM68" i="5"/>
  <c r="BM10" i="6" s="1"/>
  <c r="BM22" i="6" s="1"/>
  <c r="BM24" i="6" s="1"/>
  <c r="AX10" i="6" l="1"/>
  <c r="AX22" i="6" s="1"/>
  <c r="A35" i="40" s="1"/>
  <c r="BX34" i="6"/>
  <c r="B70" i="41" l="1"/>
  <c r="C70" i="41" s="1"/>
  <c r="N36" i="40"/>
  <c r="G36" i="40"/>
  <c r="B35" i="40"/>
  <c r="D35" i="40"/>
  <c r="B36" i="40"/>
  <c r="K36" i="40"/>
  <c r="L35" i="40"/>
  <c r="H36" i="40"/>
  <c r="H35" i="40"/>
  <c r="C35" i="40"/>
  <c r="K35" i="40"/>
  <c r="L36" i="40"/>
  <c r="BZ34" i="6"/>
  <c r="AW6" i="6"/>
  <c r="AW26" i="6" s="1"/>
  <c r="AW27" i="6" s="1"/>
  <c r="H80" i="41" l="1"/>
  <c r="O70" i="41" s="1"/>
  <c r="O73" i="41" s="1"/>
  <c r="H73" i="41" s="1"/>
  <c r="AW28" i="6"/>
  <c r="J36" i="40" s="1"/>
  <c r="CI47" i="6"/>
  <c r="G35" i="40"/>
  <c r="M69" i="41"/>
  <c r="CA34" i="6"/>
  <c r="CA36" i="6"/>
  <c r="BZ36" i="6"/>
  <c r="BX37" i="6" s="1"/>
  <c r="CD34" i="6"/>
  <c r="CC34" i="6"/>
  <c r="CE34" i="6"/>
  <c r="CC36" i="6"/>
  <c r="CB34" i="6" s="1"/>
  <c r="C45" i="41"/>
  <c r="Q35" i="40"/>
  <c r="O35" i="40"/>
  <c r="P35" i="40" s="1"/>
  <c r="R35" i="40" s="1"/>
  <c r="CD36" i="6" l="1"/>
  <c r="BY37" i="6" s="1"/>
  <c r="CA33" i="6" s="1"/>
  <c r="AB32" i="6" s="1"/>
  <c r="AB40" i="6" s="1"/>
  <c r="O27" i="5"/>
  <c r="Q32" i="5" s="1"/>
  <c r="O75" i="41"/>
  <c r="O76" i="41" s="1"/>
  <c r="J78" i="41" s="1"/>
  <c r="AW29" i="6"/>
  <c r="CA43" i="6" s="1"/>
  <c r="S35" i="40"/>
  <c r="CD43" i="6" l="1"/>
  <c r="L32" i="5"/>
  <c r="D32" i="5"/>
  <c r="K32" i="5"/>
  <c r="D33" i="5" s="1"/>
  <c r="U28" i="6"/>
  <c r="CM29" i="16"/>
  <c r="CN44" i="16"/>
  <c r="CM55" i="16"/>
  <c r="CN38" i="16"/>
  <c r="CM56" i="16"/>
  <c r="CN56" i="16"/>
  <c r="CN70" i="16"/>
  <c r="CM34" i="16"/>
  <c r="CN78" i="16"/>
  <c r="CM69" i="16"/>
  <c r="CM57" i="16"/>
  <c r="CN27" i="16"/>
  <c r="CM73" i="16"/>
  <c r="CM68" i="16"/>
  <c r="CN34" i="16"/>
  <c r="CM66" i="16"/>
  <c r="CM62" i="16"/>
  <c r="CN37" i="16"/>
  <c r="CN24" i="16"/>
  <c r="CM39" i="16"/>
  <c r="CM28" i="16"/>
  <c r="CM41" i="16"/>
  <c r="CM75" i="16"/>
  <c r="CN66" i="16"/>
  <c r="CN71" i="16"/>
  <c r="CM54" i="16"/>
  <c r="CN32" i="16"/>
  <c r="CN30" i="16"/>
  <c r="CM45" i="16"/>
  <c r="CN67" i="16"/>
  <c r="CM33" i="16"/>
  <c r="CN74" i="16"/>
  <c r="CN35" i="16"/>
  <c r="CN57" i="16"/>
  <c r="CM43" i="16"/>
  <c r="CM70" i="16"/>
  <c r="CN45" i="16"/>
  <c r="CM40" i="16"/>
  <c r="CM77" i="16"/>
  <c r="CM27" i="16"/>
  <c r="CN64" i="16"/>
  <c r="CM37" i="16"/>
  <c r="CM24" i="16"/>
  <c r="CN58" i="16"/>
  <c r="CM58" i="16"/>
  <c r="CN41" i="16"/>
  <c r="CN73" i="16"/>
  <c r="CN29" i="16"/>
  <c r="CN77" i="16"/>
  <c r="CM31" i="16"/>
  <c r="CM65" i="16"/>
  <c r="CM30" i="16"/>
  <c r="CN43" i="16"/>
  <c r="CN68" i="16"/>
  <c r="CM61" i="16"/>
  <c r="CN65" i="16"/>
  <c r="CM59" i="16"/>
  <c r="CN62" i="16"/>
  <c r="CM35" i="16"/>
  <c r="CN61" i="16"/>
  <c r="CN55" i="16"/>
  <c r="CN26" i="16"/>
  <c r="CN69" i="16"/>
  <c r="CN79" i="16"/>
  <c r="CM71" i="16"/>
  <c r="CN63" i="16"/>
  <c r="CM26" i="16"/>
  <c r="CM25" i="16"/>
  <c r="CM64" i="16"/>
  <c r="CN28" i="16"/>
  <c r="CM63" i="16"/>
  <c r="CN59" i="16"/>
  <c r="CM32" i="16"/>
  <c r="CN76" i="16"/>
  <c r="CM36" i="16"/>
  <c r="CM72" i="16"/>
  <c r="CM79" i="16"/>
  <c r="CN40" i="16"/>
  <c r="CN25" i="16"/>
  <c r="CM44" i="16"/>
  <c r="CN39" i="16"/>
  <c r="CM38" i="16"/>
  <c r="CM42" i="16"/>
  <c r="AL56" i="6"/>
  <c r="AL59" i="6" s="1"/>
  <c r="CN75" i="16"/>
  <c r="CN72" i="16"/>
  <c r="CN60" i="16"/>
  <c r="CM67" i="16"/>
  <c r="CN42" i="16"/>
  <c r="CM76" i="16"/>
  <c r="CN33" i="16"/>
  <c r="CM78" i="16"/>
  <c r="CN31" i="16"/>
  <c r="CN36" i="16"/>
  <c r="CN54" i="16"/>
  <c r="CM60" i="16"/>
  <c r="CM74" i="16"/>
  <c r="AE52" i="6"/>
  <c r="AE60" i="6" s="1"/>
  <c r="AG59" i="6" s="1"/>
  <c r="AE26" i="6"/>
  <c r="AK31" i="6" s="1"/>
  <c r="AK28" i="6"/>
  <c r="AK30" i="6" s="1"/>
  <c r="AD39" i="6"/>
  <c r="BY44" i="6" l="1"/>
  <c r="CA40" i="6" s="1"/>
  <c r="AK32" i="6"/>
  <c r="AM49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alberto sinesio freire</author>
  </authors>
  <commentList>
    <comment ref="C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 xml:space="preserve">
DIGITE A
DENOMINAÇÃO
DA </t>
        </r>
        <r>
          <rPr>
            <b/>
            <sz val="12"/>
            <color indexed="81"/>
            <rFont val="Tahoma"/>
            <family val="2"/>
          </rPr>
          <t>UO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 xml:space="preserve">
DIGITE A
DENOMINAÇÃO
DA </t>
        </r>
        <r>
          <rPr>
            <b/>
            <sz val="12"/>
            <color indexed="81"/>
            <rFont val="Tahoma"/>
            <family val="2"/>
          </rPr>
          <t>UD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<sst xmlns="http://schemas.openxmlformats.org/spreadsheetml/2006/main" count="10573" uniqueCount="3563">
  <si>
    <t>DATA DO AB. PERM.</t>
  </si>
  <si>
    <r>
      <t>Idade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do servidor no encerramento da cont.</t>
    </r>
  </si>
  <si>
    <t>G.VIG.SAN.S.J.R.PRETO-GVS-XXIX</t>
  </si>
  <si>
    <t>G.VIG.SAN.S.J.CAMPOS-GVS-XXVII</t>
  </si>
  <si>
    <t>GR.VIG.SANIT.SOROCABA-GVS-XXXI</t>
  </si>
  <si>
    <t>LABORATORIO LOCAL DE PIRAJU</t>
  </si>
  <si>
    <t>LABORATORIO LOCAL DE BATATAIS</t>
  </si>
  <si>
    <t>LABORATORIO LOCAL DE ITUVERAVA</t>
  </si>
  <si>
    <t>LABOROTORIO LOCAL CAPAO BONITO</t>
  </si>
  <si>
    <t>LABOR.LOC.SANTA CRUZ RIO PARDO</t>
  </si>
  <si>
    <t>LABORATORIO LOCAL DE OLIMPIA</t>
  </si>
  <si>
    <t>SEC.PES.-CENTRO VIG.SANITARIA</t>
  </si>
  <si>
    <t>C.S.III BAIRRO DO ROCIO-IGUAPE</t>
  </si>
  <si>
    <t>G.VIG.SAN.MOGI CRUZES-GVS-VIII</t>
  </si>
  <si>
    <t>SC.CAD.FREQ.-ERSA 10-MAUA</t>
  </si>
  <si>
    <t>AMBULATORIO SAUDE MENTAL-MAUA</t>
  </si>
  <si>
    <t>S.C.FREQUENCIA-DIR IV-F.ROCHA</t>
  </si>
  <si>
    <t>AMBULAT.ESPEC. CAIEIRAS-CHJ</t>
  </si>
  <si>
    <t>DIV.APOIO DIAG.TERAPEUTICO-CHJ</t>
  </si>
  <si>
    <t>DIV.SAUDE PAC.INTERNADOS-CHJ</t>
  </si>
  <si>
    <t>SERV. APOIO TEC.AUXILIAR-C.H.J</t>
  </si>
  <si>
    <t>G.V.S.-CAPITAL-GVS I</t>
  </si>
  <si>
    <t>CONJUNTO HOSPITALAR MANDAQUI</t>
  </si>
  <si>
    <t>G.V.S.-CAPITAL-GVS II</t>
  </si>
  <si>
    <t>G.V.S.-CAPITAL-GVS III</t>
  </si>
  <si>
    <t>SEC.PES.-ERSA 8 SANTO AMARO</t>
  </si>
  <si>
    <t>DEPART.GERENC.AMBULAT.CAP-DGAC</t>
  </si>
  <si>
    <t>GR.VIG.SANITAR.S.ANDRE-GVS-VII</t>
  </si>
  <si>
    <t>GR.VIG.SANITARIA OSASCO-GVS-X</t>
  </si>
  <si>
    <t>SEC.EXPED.PESSOAL-DIR.V-OSASCO</t>
  </si>
  <si>
    <t>SUBR.VIGIL.SANIT.OSASCO-SGVS-X</t>
  </si>
  <si>
    <t>SECAO DE CADASTRO E FREQUENCIA</t>
  </si>
  <si>
    <t>G.V.S.-CAPITAL-GVS IV</t>
  </si>
  <si>
    <t>G.V.S.-CAPITAL-GVS V</t>
  </si>
  <si>
    <t>SERVICO DE ADMINISTRACAO</t>
  </si>
  <si>
    <t>G.V.S.-CAPITAL-GVS VI</t>
  </si>
  <si>
    <t>G.VIGILANCIA SANITARIA CAPITAL</t>
  </si>
  <si>
    <t>SECAO DE ADIANTAMENTO</t>
  </si>
  <si>
    <t>DIV.APOIO DIAGNOST.TERAPEUTICO</t>
  </si>
  <si>
    <t>SUBGR.VIG.SANITARIA-GUARULHOS</t>
  </si>
  <si>
    <t>COMPL.HOSP.PE.BENTO-GUARULHOS</t>
  </si>
  <si>
    <t>SUBGR.V.SAN.M.CRUZES-SGVS-VIII</t>
  </si>
  <si>
    <t>SEC.EXP.PES.DIR III M.CRUZES</t>
  </si>
  <si>
    <t>SERV.AP.DIAGN-DIR III-M.CRUZES</t>
  </si>
  <si>
    <t>C.E.R.DR.ARNALDO P.CAVALCANTI</t>
  </si>
  <si>
    <t>GABINETE DO COORDENADOR-CCD</t>
  </si>
  <si>
    <t>ADMIN.DEPTO.ASSIST.AO ESCOLAR</t>
  </si>
  <si>
    <t>GRUPO TECNICO PLANEJAMENTO-GTP</t>
  </si>
  <si>
    <t>GRUPO AVAL.TECNICA SAUDE-CPS</t>
  </si>
  <si>
    <t>S.PAT.CLINICA-DIRXXII-SJRPRETO</t>
  </si>
  <si>
    <t>C.S.II - VILA MESQUITA</t>
  </si>
  <si>
    <t>CSI-JARDIM CAMILA</t>
  </si>
  <si>
    <t>CSI-JUNDIAPEBA</t>
  </si>
  <si>
    <t>G.VIG.SAN.P.VENCESLAU-GVS-XXII</t>
  </si>
  <si>
    <t>NUCL.REG.SAUDE PRES.VENCESLAU</t>
  </si>
  <si>
    <t>SETOR CADASTRO FREQUENCIA-DPME</t>
  </si>
  <si>
    <t>SEC.PESSOAL-INST.LAURO S.LIMA</t>
  </si>
  <si>
    <t>PRONTO SOCORRO EST.SAPOPEMBA</t>
  </si>
  <si>
    <t>SUBG.V.SAN.TAUBATE-SGVS-XXXIII</t>
  </si>
  <si>
    <t>H.G.D.ALVARO S.SOUZA-VL.N.CACH</t>
  </si>
  <si>
    <t>H.G."KATIA S.RODRIGUES"-TAIPAS</t>
  </si>
  <si>
    <t>HOSP.GER.DR.J.PANGELLA-V.PENT.</t>
  </si>
  <si>
    <t>HOSPITAL REGIONAL SUL</t>
  </si>
  <si>
    <t>HOSP.GER.J.T.COSTA-GUAIANAZES</t>
  </si>
  <si>
    <t>HOSP.GER.DR.M.BIFULCO-S.MATEUS</t>
  </si>
  <si>
    <t>SEC.ADMINIST.-N.G.A.-ARACATUBA</t>
  </si>
  <si>
    <t>SEC.ADMINISTR-NGA.3-ARARAQUARA</t>
  </si>
  <si>
    <t>SECAO DE ADMINISTRACAO</t>
  </si>
  <si>
    <t>SEC.ADMINISTRACAO-NGA.5-AVARE</t>
  </si>
  <si>
    <t>S.ADMINISTRACAO-NGA.6-BARRETOS</t>
  </si>
  <si>
    <t>SC. ADMINISTR.-N.G.A.7-BAURU</t>
  </si>
  <si>
    <t>SEC.ADMINISTRACAO-NGA-8-BELEM</t>
  </si>
  <si>
    <t>SEC.ADMINIST.-N.G.A.9-BIRIGUI</t>
  </si>
  <si>
    <t>SEC.ADMINIS.-N.G.A.11-BOTUCATU</t>
  </si>
  <si>
    <t>SECAO ADM.N.G.A. 12-CATANDUVA</t>
  </si>
  <si>
    <t>SEC.ADMINISTRACAO-N.G.A.-CAMP.</t>
  </si>
  <si>
    <t>SEC.ADM.-N.G.A.15-CIDADE DUTRA</t>
  </si>
  <si>
    <t>SC.ADMINISTRACAO-NGA.16-FRANCA</t>
  </si>
  <si>
    <t>SEC.ADM.N.G.A. 19-ITAPETININGA</t>
  </si>
  <si>
    <t>SECAO ADM.N.G.A. 20-ITAPEVA</t>
  </si>
  <si>
    <t>S.ADMINISTRACAO-NGA21-ITAPOLIS</t>
  </si>
  <si>
    <t>SECAO ADM.N.G.A. 22-ITU</t>
  </si>
  <si>
    <t>S.ADMINISTR-N.G.A.23-ITUVERAVA</t>
  </si>
  <si>
    <t>SEC.ADM.-N.G.A.24-JALES</t>
  </si>
  <si>
    <t>SEC.ADMINISTRACAO-N.G.A-25-JAU</t>
  </si>
  <si>
    <t>S.ADMINISTRACAO-NGA.26-JUNDIAI</t>
  </si>
  <si>
    <t>SEC.ADMINISTRACAO-NGA-27-LINS</t>
  </si>
  <si>
    <t>SEC.ADMINIST.NGA.29-MARILIA</t>
  </si>
  <si>
    <t>S.ADMINISTRACAO-NGA.31-M.GUACU</t>
  </si>
  <si>
    <t>S.ADMINISTRACAO-NGA32-ORLANDIA</t>
  </si>
  <si>
    <t>SEC.ADMIN.-N.G.A.33-OURINHOS</t>
  </si>
  <si>
    <t>SEC.ADM.-N.G.A.34-P. PRUDENTE</t>
  </si>
  <si>
    <t>SEC.ADMINISTR.-N.G.A.-REGISTRO</t>
  </si>
  <si>
    <t>SEC.ADMINISTRO-NGA37-RIO CLARO</t>
  </si>
  <si>
    <t>SEC.ADM.-N.G.A.39-SANTA CRUZ</t>
  </si>
  <si>
    <t>SEC.ADM.-NGA.40-SANTOS-CENTRO</t>
  </si>
  <si>
    <t>S.ADMINISTRACAO-NGA44-S.CARLOS</t>
  </si>
  <si>
    <t>SEC.ADMIN.-NGA.45-S.J.B.VISTA</t>
  </si>
  <si>
    <t>SEC.ADM.-N.G.A.47-TATUI</t>
  </si>
  <si>
    <t>SET.PESSOAL-N.G.A.50-LAPA</t>
  </si>
  <si>
    <t>SET.PESSOAL-N.G.A.51-SOROCABA</t>
  </si>
  <si>
    <t>SET.PESSOAL-NGA-53-CONSOLACAO</t>
  </si>
  <si>
    <t>ST.PESSOAL-N.G.A.54-BELA VISTA</t>
  </si>
  <si>
    <t>SET.PESSOAL-N.G.A.55-CENTRO</t>
  </si>
  <si>
    <t>SET.PESSOAL-N.G.A.57-APARECIDA</t>
  </si>
  <si>
    <t>SET.PESSOAL-N.G.A.58-CAMPINAS</t>
  </si>
  <si>
    <t>SETOR PESSOAL-NGA.59-RIB.PRETO</t>
  </si>
  <si>
    <t>SET.PESSOAL-NGA.60-S.J.R.PRETO</t>
  </si>
  <si>
    <t>SEC.PESSOAL-N.G.A.61-OSASCO</t>
  </si>
  <si>
    <t>SEC.PESS-N.G.A.62-MARIA ZELIA</t>
  </si>
  <si>
    <t>SC.PESS-N.G.A.63-VARZEA CARMO</t>
  </si>
  <si>
    <t>N.CAD.EXP.PES-C.R.SAUDE MULHER</t>
  </si>
  <si>
    <t>NUCLEO PESSOAL-C.R.T.DST/AIDS</t>
  </si>
  <si>
    <t>S.CAD.FR-U.G.A.I-H.HELIOPOLIS</t>
  </si>
  <si>
    <t>ST.CAD.FR.-U.G.A.II-H.IPIRANGA</t>
  </si>
  <si>
    <t>S.A.PES.-UGAIII-H.INF.D.VARGAS</t>
  </si>
  <si>
    <t>art. 40, parágrafo 1º, inciso III, alínea "a", parágrafo 4º da CF/88, alterado pelas EC's 20/98 e 41/03, c/c a LCF 51/85, o artigo 201, parágrafo 9º, da CF/88 e LC 269/81.</t>
  </si>
  <si>
    <t>Mulher/PM</t>
  </si>
  <si>
    <t>Data q/atendeu condição</t>
  </si>
  <si>
    <t>homem</t>
  </si>
  <si>
    <t>mulher</t>
  </si>
  <si>
    <t>Não pagou pedagio</t>
  </si>
  <si>
    <t>ANO DE 2003</t>
  </si>
  <si>
    <t>RECOMENDAÇÕES ANTES DE INICIAR A CONTAGEM</t>
  </si>
  <si>
    <t>FEV</t>
  </si>
  <si>
    <t>MAR</t>
  </si>
  <si>
    <t>ABR</t>
  </si>
  <si>
    <t>MAI</t>
  </si>
  <si>
    <t>JUN</t>
  </si>
  <si>
    <t xml:space="preserve"> na forma de</t>
  </si>
  <si>
    <t>na forma de</t>
  </si>
  <si>
    <t>FALTAS APÓS</t>
  </si>
  <si>
    <t>GRUPO DE GESTÃO DE PESSOAS</t>
  </si>
  <si>
    <t>CENTRO DE PESSOAL DA ADMINISTRAÇÃO SUPERIOR E DA SEDE</t>
  </si>
  <si>
    <t>CONTAGEM DE TEMPO DE CONTRIBUIÇÃO</t>
  </si>
  <si>
    <t xml:space="preserve"> PARA FINS</t>
  </si>
  <si>
    <t xml:space="preserve"> DE APOSENTADORIA</t>
  </si>
  <si>
    <t xml:space="preserve">EMENDAS CONSTITUCIONAIS </t>
  </si>
  <si>
    <t>41/2003 e 47/2005</t>
  </si>
  <si>
    <t>DATA IDADE REDUZIDA</t>
  </si>
  <si>
    <t>IDADE REDUZIDA ANOS</t>
  </si>
  <si>
    <t>TEMPO P/ APOSENT</t>
  </si>
  <si>
    <t>S</t>
  </si>
  <si>
    <t>Tempo ap.</t>
  </si>
  <si>
    <t>Tempo apu.</t>
  </si>
  <si>
    <t>Tot.c/ Ped.</t>
  </si>
  <si>
    <t>Tot. c/ Ped.</t>
  </si>
  <si>
    <t>20 Anos de efetivo exercício no serviço público e 10 anos na carreira e 5 anos de efetivo exercício no cargo em que se dará a aposentadoria. Obs.: Assegurada a concessão da aposentadoria a qualquer tempo para quem tenha ingressado no serviço público até a publicação da EC 41/03.</t>
  </si>
  <si>
    <t xml:space="preserve"> TEMPO PARA CÁLCULO DE PEDÁGIO (25, 30 OU 35) ANOS</t>
  </si>
  <si>
    <t>CÁLCULO  DOS PROVENTOS/SALÁRIOS</t>
  </si>
  <si>
    <t xml:space="preserve"> PERCENTUAL DO CÁLCULO DO PEDÁGIO</t>
  </si>
  <si>
    <t>ATÉ 31/12/2003 O SERVIDOR TERÁ QUE TER A IDADE E O PEDÁGIO ENCERRADO. SE TIVER A IDADE E O TEMPO NÃO, VERIFQUE SE O Art. 8º, inc. I, II e III,"a" e "b", da EC 20/98, c/c o art. 3º da EC 41/03, o favorece, já que o pedágio é de 20%.</t>
  </si>
  <si>
    <t>-</t>
  </si>
  <si>
    <t>SÓ COM TEMPO PÚBLUCO</t>
  </si>
  <si>
    <t>COM TEMPO DO INSS</t>
  </si>
  <si>
    <t>TEMPORÁRIO</t>
  </si>
  <si>
    <t>artigo 3º, incisos I, II e III, da EC nº 47/05.</t>
  </si>
  <si>
    <t>PARA LAUDO MÉDICO COM DATA DE APOSENTADORIA A PARTIR DE 01/01/2004</t>
  </si>
  <si>
    <t xml:space="preserve">REAJUSTE SALARIAL DESVINCULADO DO SERVIDOR DA ATIVO  </t>
  </si>
  <si>
    <r>
      <t>9 -</t>
    </r>
    <r>
      <rPr>
        <b/>
        <sz val="12.95"/>
        <color indexed="8"/>
        <rFont val="Arial"/>
        <family val="2"/>
      </rPr>
      <t xml:space="preserve">Quando atingir </t>
    </r>
    <r>
      <rPr>
        <b/>
        <sz val="12.95"/>
        <color indexed="16"/>
        <rFont val="Arial"/>
        <family val="2"/>
      </rPr>
      <t>a data do tempo sem o pedágio</t>
    </r>
    <r>
      <rPr>
        <b/>
        <sz val="12.95"/>
        <color indexed="8"/>
        <rFont val="Arial"/>
        <family val="2"/>
      </rPr>
      <t xml:space="preserve">, repetir o total das Faltas no </t>
    </r>
    <r>
      <rPr>
        <b/>
        <sz val="12.95"/>
        <color indexed="16"/>
        <rFont val="Arial"/>
        <family val="2"/>
      </rPr>
      <t>campo 2 AMARELO</t>
    </r>
    <r>
      <rPr>
        <b/>
        <sz val="12.95"/>
        <color indexed="8"/>
        <rFont val="Arial"/>
        <family val="2"/>
      </rPr>
      <t xml:space="preserve"> da </t>
    </r>
    <r>
      <rPr>
        <b/>
        <sz val="12.95"/>
        <color indexed="16"/>
        <rFont val="Arial"/>
        <family val="2"/>
      </rPr>
      <t>linha 43</t>
    </r>
    <r>
      <rPr>
        <b/>
        <sz val="12.95"/>
        <color indexed="8"/>
        <rFont val="Arial"/>
        <family val="2"/>
      </rPr>
      <t xml:space="preserve"> da planilha pedágio, para manter a data fim do tempo sem alteração, uma vez que as faltas posteriores não podem alterar a data fixada.</t>
    </r>
  </si>
  <si>
    <r>
      <t xml:space="preserve">PERCENTUAL </t>
    </r>
    <r>
      <rPr>
        <b/>
        <sz val="11"/>
        <color indexed="8"/>
        <rFont val="Arial"/>
        <family val="2"/>
      </rPr>
      <t>%</t>
    </r>
  </si>
  <si>
    <r>
      <t>10 -</t>
    </r>
    <r>
      <rPr>
        <b/>
        <sz val="12.95"/>
        <color indexed="8"/>
        <rFont val="Arial"/>
        <family val="2"/>
      </rPr>
      <t xml:space="preserve">Se for continuar a contagem após a data fim do pedágio, repetir o total das Faltas no </t>
    </r>
    <r>
      <rPr>
        <b/>
        <sz val="12.95"/>
        <color indexed="16"/>
        <rFont val="Arial"/>
        <family val="2"/>
      </rPr>
      <t>campo 3</t>
    </r>
    <r>
      <rPr>
        <b/>
        <sz val="12.95"/>
        <color indexed="8"/>
        <rFont val="Arial"/>
        <family val="2"/>
      </rPr>
      <t xml:space="preserve"> </t>
    </r>
    <r>
      <rPr>
        <b/>
        <sz val="12.95"/>
        <color indexed="16"/>
        <rFont val="Arial"/>
        <family val="2"/>
      </rPr>
      <t>AZUL</t>
    </r>
    <r>
      <rPr>
        <b/>
        <sz val="12.95"/>
        <color indexed="8"/>
        <rFont val="Arial"/>
        <family val="2"/>
      </rPr>
      <t xml:space="preserve"> da </t>
    </r>
    <r>
      <rPr>
        <b/>
        <sz val="12.95"/>
        <color indexed="16"/>
        <rFont val="Arial"/>
        <family val="2"/>
      </rPr>
      <t>linha 46</t>
    </r>
    <r>
      <rPr>
        <b/>
        <sz val="12.95"/>
        <color indexed="8"/>
        <rFont val="Arial"/>
        <family val="2"/>
      </rPr>
      <t xml:space="preserve"> da planilha pedágio, para manter a data fim do tempo sem alteração, uma vez que as faltas posteriores não podem alterar a datata fixada.</t>
    </r>
  </si>
  <si>
    <t>DATA INIC.</t>
  </si>
  <si>
    <t>ANO INICIO</t>
  </si>
  <si>
    <t>fator de soma se bi</t>
  </si>
  <si>
    <t>bixesto</t>
  </si>
  <si>
    <t>redutor</t>
  </si>
  <si>
    <t>ANO FIM</t>
  </si>
  <si>
    <t xml:space="preserve">8º QQ </t>
  </si>
  <si>
    <t xml:space="preserve">9º QQ </t>
  </si>
  <si>
    <t xml:space="preserve">10º QQ </t>
  </si>
  <si>
    <t>art. 40, parágrafo 1º, inciso III, alínea "a", da CF/88, alterado pela EC 20/98, c/c art. 3º da EC 41/03, art. 201, parágrafo 9º, da CF/88 e LC 269/81.</t>
  </si>
  <si>
    <t>art. 40, parágrafo 1º, inciso III, alínea "a", da CF/88, alterado pela EC 20/98, c/c art. 3º da 41/03 e a Lei 500/74.</t>
  </si>
  <si>
    <t>DT.ANIVERS.</t>
  </si>
  <si>
    <t>ACRESC.</t>
  </si>
  <si>
    <t>nasc.</t>
  </si>
  <si>
    <t>artigo 126, inc. III, alínea c da CE/89, c/c art. 3º, da EC 20/98 e da EC 41/03 e art. 201, § 9º, da CF/88 e LC 269/81.</t>
  </si>
  <si>
    <t>artigo 126, inc. III, alínea c da CE/89, c/c art. 3º, da EC 20/98 e da EC 41/03 e Lei 500/74.</t>
  </si>
  <si>
    <r>
      <t>60 ANOS DE IDADE E 30 DE CONTRIBUIÇÃO 5 ANOS NO CARGO -</t>
    </r>
    <r>
      <rPr>
        <b/>
        <sz val="9"/>
        <color indexed="16"/>
        <rFont val="Arial"/>
        <family val="2"/>
      </rPr>
      <t xml:space="preserve"> FAZ JUS AO ABONO PERMANÊNCIA</t>
    </r>
  </si>
  <si>
    <t xml:space="preserve"> VOLUNTÁRIA  PROVENTOS INTEGRAIS E EM AVOS</t>
  </si>
  <si>
    <t>TEMPO APURADO EM 31/12/2003</t>
  </si>
  <si>
    <t>IDADE RED.</t>
  </si>
  <si>
    <t>Inicio Ex.S.Púb.</t>
  </si>
  <si>
    <t>Digitar o número da Certidão na linha 14 coluna R. Ex.:  nº/ano.</t>
  </si>
  <si>
    <t>APURAÇÃO DO TEMPO</t>
  </si>
  <si>
    <t>CAMPO 4 - SEXTA-PARTE</t>
  </si>
  <si>
    <t>Os campos 6 a 10 - a primeira lina da Certidão é livre para iniciar a contagem.</t>
  </si>
  <si>
    <t>Proporc. 16/12/98</t>
  </si>
  <si>
    <t>É necessário digitar a data final da contagem na lina 4 coluna Z;</t>
  </si>
  <si>
    <t>artigo 40, parágrafo 1º, inciso III, alínea "b", da CF/88, alterado pela EC 20/98, c/c art. 3º da EC 41/03 e c/c a Lei 500/74.</t>
  </si>
  <si>
    <t>VERIFICAR SE O TEMPO DE CONTRIB. APURADO ATÉ 31/12/2003, ATENDE TODOS OS REQUISITOS COM BASE NOS CRITÉRIOS DA EC 20/98</t>
  </si>
  <si>
    <t xml:space="preserve">Conforme comprova a Certidão  de  nº </t>
  </si>
  <si>
    <t>carimbo e assinatura da autoridade competente</t>
  </si>
  <si>
    <t xml:space="preserve"> totalizndo um tempo liqüido de: </t>
  </si>
  <si>
    <t xml:space="preserve"> dias.</t>
  </si>
  <si>
    <t xml:space="preserve"> dias, </t>
  </si>
  <si>
    <t>ou sejam</t>
  </si>
  <si>
    <t xml:space="preserve">REAJUSTE SALARIAL: SEMPRE QUE MODIFICAR A REMUNERAÇÃO DOS SERVIDORES ATIVOS </t>
  </si>
  <si>
    <t>TOTAL A</t>
  </si>
  <si>
    <t>ASF</t>
  </si>
  <si>
    <t>SAÚDE</t>
  </si>
  <si>
    <t>contrib.</t>
  </si>
  <si>
    <t>carreira</t>
  </si>
  <si>
    <t>30=70%</t>
  </si>
  <si>
    <t>26=75%</t>
  </si>
  <si>
    <t>de redução dos proventos.</t>
  </si>
  <si>
    <t>terá</t>
  </si>
  <si>
    <t>INGRESSO</t>
  </si>
  <si>
    <t>SERV. PÚBLICO</t>
  </si>
  <si>
    <t>condição</t>
  </si>
  <si>
    <t>art. 40, parágrafo 1º, inciso III, alínea "a", da CF/88, alterado pela EC 20/98, c/c art. 3º da EC 41/03.</t>
  </si>
  <si>
    <t>data fin c/pedá.</t>
  </si>
  <si>
    <t>data fin s/pedá.</t>
  </si>
  <si>
    <t>Ratificação de Tempo de para fins de Aposentadoria</t>
  </si>
  <si>
    <t>SS</t>
  </si>
  <si>
    <t>IMPORTANTE !</t>
  </si>
  <si>
    <t>redutor de idade</t>
  </si>
  <si>
    <t>Nível</t>
  </si>
  <si>
    <t>AVOS</t>
  </si>
  <si>
    <t>25/30</t>
  </si>
  <si>
    <t>26/30</t>
  </si>
  <si>
    <t>27/30</t>
  </si>
  <si>
    <t>28/30</t>
  </si>
  <si>
    <t>29/30</t>
  </si>
  <si>
    <t>art. 40, parágrafo 1º, inciso III, alínea "a", parágrafo 4º da CF/88, alterado pelas EC's 20/98 e 41/03, c/c a LCF 51/85.</t>
  </si>
  <si>
    <t>w 2</t>
  </si>
  <si>
    <t xml:space="preserve">TER INGRESSADO NO CARGO EFETIVO ATÉ 16/12/98(PUBLIC. EC 20/98) </t>
  </si>
  <si>
    <t xml:space="preserve">UCD </t>
  </si>
  <si>
    <t>UCDSET</t>
  </si>
  <si>
    <t>C</t>
  </si>
  <si>
    <t>AMBULATORIO SAUDE MENTAL-JAU</t>
  </si>
  <si>
    <t>AMBULAT.SAUDE MENTAL-BARRETOS</t>
  </si>
  <si>
    <t>BARRETOS</t>
  </si>
  <si>
    <t>AMBULATORIO ESP.-JD.IBIRAPUERA</t>
  </si>
  <si>
    <t>AMBUL.ESPECIAL.-JD.PIRAJUSSARA</t>
  </si>
  <si>
    <t>AMBUL.ESPECIALIDADES-BARRETOS</t>
  </si>
  <si>
    <t>AMBULAT.ESPECIALIDADES-OLIMPIA</t>
  </si>
  <si>
    <t>OLIMPIA</t>
  </si>
  <si>
    <t>AMBUL.ESP.DR.J.B.FERRAZ-BAURU</t>
  </si>
  <si>
    <t>AMBUL.ESPECIALIDADES-S.J.BARRA</t>
  </si>
  <si>
    <t>SAO JOAQUIM DA BARRA</t>
  </si>
  <si>
    <t>AMBULATORIO ESPEC.-VOTUPORANGA</t>
  </si>
  <si>
    <t>VOTUPORANGA</t>
  </si>
  <si>
    <t>AMBULAT.ESPEC.-SANTA FE DO SUL</t>
  </si>
  <si>
    <t>SANTA FE DO SUL</t>
  </si>
  <si>
    <t>UNIDADE DE SOROLOGICA-JALES</t>
  </si>
  <si>
    <t>JALES</t>
  </si>
  <si>
    <t>UNIDADE SOROLOGICA-VOTUPORANGA</t>
  </si>
  <si>
    <t>UN.SOROLOGICA SAO JOSE CAMPOS</t>
  </si>
  <si>
    <t>SAO JOSE DOS CAMPOS</t>
  </si>
  <si>
    <t>UNIDADE SOROLOGICA-AVARE</t>
  </si>
  <si>
    <t>AVARE</t>
  </si>
  <si>
    <t>UNIDADE SOROL.-ITAPETININGA</t>
  </si>
  <si>
    <t>ITAPETININGA</t>
  </si>
  <si>
    <t>H.E.DR.O.A.SIQUEIRA-P.PRUDENTE</t>
  </si>
  <si>
    <t>PRESIDENTE PRUDENTE</t>
  </si>
  <si>
    <t>GR.VIG.EPIDEMIOL.CAPITAL-GVE-I</t>
  </si>
  <si>
    <t>G.V.E-CAPITAL-GVE III</t>
  </si>
  <si>
    <t>G.V.E-CAPITAL-GVE IV</t>
  </si>
  <si>
    <t>G.V.E-CAPITAL-GVE V</t>
  </si>
  <si>
    <t>G.V.E.-CAPITAL-GVE VI</t>
  </si>
  <si>
    <t>GVE -MOGI DAS CRUZES-GVE VIII</t>
  </si>
  <si>
    <t>SUBG.VIG.EPIDEMIOLOGICA-OSASCO</t>
  </si>
  <si>
    <t>S.G.V.E.-MOGI CRUZES-SGVE VIII</t>
  </si>
  <si>
    <t>G.V.E.-FRANCO DA ROCHA-GVE IX</t>
  </si>
  <si>
    <t>SUBGR.VIGIL.EPIDEM.-ADAMANTINA</t>
  </si>
  <si>
    <t>ADAMANTINA</t>
  </si>
  <si>
    <t>SUBGR.VIG.EPIDEMIOL.-ARACATUBA</t>
  </si>
  <si>
    <t>ARACATUBA</t>
  </si>
  <si>
    <t>G.V.E.-ARARAQUARA-GVE XII</t>
  </si>
  <si>
    <t>G.V.E.-ASSIS-GVE XIII</t>
  </si>
  <si>
    <t>SUBG.VIG.EPIDEM.AVARE-SGVE-XV</t>
  </si>
  <si>
    <t>G.V.E.-BOTUCATU-GVE XVI</t>
  </si>
  <si>
    <t>BOTUCATU</t>
  </si>
  <si>
    <t>S.G.V.E.-CAMPINAS-SGVE XVII</t>
  </si>
  <si>
    <t>CAMPINAS</t>
  </si>
  <si>
    <t>GR.VIGIL.EPIDEMIOLOGICA-AMPARO</t>
  </si>
  <si>
    <t>AMPARO</t>
  </si>
  <si>
    <t>GR.VIGIL.EPIDEMIOL.-MOGI MIRIM</t>
  </si>
  <si>
    <t>MOGI MIRIM</t>
  </si>
  <si>
    <t>G.V.E-CARAGUATATUBA-GVE XXVIII</t>
  </si>
  <si>
    <t>CARAGUATATUBA</t>
  </si>
  <si>
    <t>S.G.V.E.-SJR.PRETO-SGVE XXIX</t>
  </si>
  <si>
    <t>SAO JOSE DO RIO PRETO</t>
  </si>
  <si>
    <t>G.V.E-FRANCA-GVE XVIII</t>
  </si>
  <si>
    <t>FRANCA</t>
  </si>
  <si>
    <t>GRUPO VIG.EPID.-TATUI</t>
  </si>
  <si>
    <t>TATUI</t>
  </si>
  <si>
    <t>G.V.E.-ITAPEVA-GVE XXXII</t>
  </si>
  <si>
    <t>ITAPEVA</t>
  </si>
  <si>
    <t>G.V.E.-JALES-GVE XXX</t>
  </si>
  <si>
    <t>GR.VIG.EPIDEMIOLOGICA-JUNDIAI</t>
  </si>
  <si>
    <t>G.V.E.-PIRACICABA-GVE XX</t>
  </si>
  <si>
    <t>G.V.E.-S.J.BOA VISTA-GVE XXVI</t>
  </si>
  <si>
    <t>SAO JOAO DA BOA VISTA</t>
  </si>
  <si>
    <t>S.G.V.E.-MARILIA-SGVE XIX</t>
  </si>
  <si>
    <t>G.V.E.-TAUBATE-GVE XXXIII</t>
  </si>
  <si>
    <t>GR.VIGIL.EPIDEMIOLOGICA-TUPA</t>
  </si>
  <si>
    <t>TUPA</t>
  </si>
  <si>
    <t>G.V.E.-PRES.VENCESLAU-GVE XXII</t>
  </si>
  <si>
    <t>PRESIDENTE WENCESLAU</t>
  </si>
  <si>
    <t>HOSP. MAT. INTER."W.SEYSSEL"-A</t>
  </si>
  <si>
    <t>GABIN.SECRETARIO ASSESSORIAS</t>
  </si>
  <si>
    <t>DEP TECNICO NORMATIVO SAUDE</t>
  </si>
  <si>
    <t>DEPTO.ADMINISTR.SECRETARIA-DAS</t>
  </si>
  <si>
    <t>DIVISAO DE TRANSPORTES</t>
  </si>
  <si>
    <t>DEPARTAMENTO DE SANEAMENTO</t>
  </si>
  <si>
    <t>DIV EXERCICIO PROFISSIONAL SAU</t>
  </si>
  <si>
    <t>DEPART SAUDE G SAO PAULO - 1</t>
  </si>
  <si>
    <t>DEPART REG DE SAUDE DO LITORAL</t>
  </si>
  <si>
    <t>N.REC.HUMANOS-DRS IV-BAIX.SANT</t>
  </si>
  <si>
    <t>C.S.II"DR.B.C.SIMOES"-A.BRANCA</t>
  </si>
  <si>
    <t>CS.III-DR.JOAO M.SILVA-QUELUZ</t>
  </si>
  <si>
    <t>QUELUZ</t>
  </si>
  <si>
    <t>CENTRO DE SAUDE III-  ROSEIRA</t>
  </si>
  <si>
    <t>ROSEIRA</t>
  </si>
  <si>
    <t>CSIII-VER.JS.COSTA-SJ.BARREIRO</t>
  </si>
  <si>
    <t>SAO JOSE DO BARREIRO</t>
  </si>
  <si>
    <t>CENTRO DE SAUDE III- SILVEIRAS</t>
  </si>
  <si>
    <t>SILVEIRAS</t>
  </si>
  <si>
    <t>DEPART REG DE SAUDE SOROCABA</t>
  </si>
  <si>
    <t>SOROCABA</t>
  </si>
  <si>
    <t>S.E.PES.-NRH-DRS XVI-SOROCABA</t>
  </si>
  <si>
    <t>C.S.II DR.ARCY BANDEIRA-IBIUNA</t>
  </si>
  <si>
    <t>IBIUNA</t>
  </si>
  <si>
    <t>C.S.II DR.A.A.RIBEIRO-PIEDADE</t>
  </si>
  <si>
    <t>PIEDADE</t>
  </si>
  <si>
    <t>C.S.II ANTONIO PATUCCI-P.FELIZ</t>
  </si>
  <si>
    <t>PORTO FELIZ</t>
  </si>
  <si>
    <t>C.S.II DR.E.C.NOGUEIRA-SALTO</t>
  </si>
  <si>
    <t>SALTO</t>
  </si>
  <si>
    <t>C.S.I DR.VIRGILIO P.S.LIMA-ITU</t>
  </si>
  <si>
    <t>ITU</t>
  </si>
  <si>
    <t>C.S.II JOSE C.BRITO-SAO ROQUE</t>
  </si>
  <si>
    <t>SAO ROQUE</t>
  </si>
  <si>
    <t>C.S.II JOSE F.SANTOS-MAIRINQUE</t>
  </si>
  <si>
    <t>MAIRINQUE</t>
  </si>
  <si>
    <t>CTRO SAU II - PILAR DO SUL</t>
  </si>
  <si>
    <t>PILAR DO SUL</t>
  </si>
  <si>
    <t>CTRO SAU I - SOROCABA</t>
  </si>
  <si>
    <t>C.S.II"DR.H.AVINO"-VOTORANTIM</t>
  </si>
  <si>
    <t>VOTORANTIM</t>
  </si>
  <si>
    <t>C.S.III JOAO M.CAMPOS-AR.SERRA</t>
  </si>
  <si>
    <t>ARACOIABA DA SERRA</t>
  </si>
  <si>
    <t>C.S.III DR.H.GODOY-CABREUVA</t>
  </si>
  <si>
    <t>CABREUVA</t>
  </si>
  <si>
    <t>CTRO SAU III - CAPELA DO ALTO</t>
  </si>
  <si>
    <t>CAPELA DO ALTO</t>
  </si>
  <si>
    <t>CTRO SAU II - SALTO PIRAPORA</t>
  </si>
  <si>
    <t>SALTO DE PIRAPORA</t>
  </si>
  <si>
    <t>CENTRO DE SAUDE III-ALUMINIO</t>
  </si>
  <si>
    <t>ALUMINIO</t>
  </si>
  <si>
    <t>CSII DR.O.V.SAMPAIO-L.PAULISTA</t>
  </si>
  <si>
    <t>LARANJAL PAULISTA</t>
  </si>
  <si>
    <t>C.S.II DR.RUY S.MELLO-TIETE</t>
  </si>
  <si>
    <t>TIETE</t>
  </si>
  <si>
    <t>C.S.I DR.ANIZ BONEDER-TATUI</t>
  </si>
  <si>
    <t>C.S.III DR.A.P.ALMEIDA-BOITUVA</t>
  </si>
  <si>
    <t>BOITUVA</t>
  </si>
  <si>
    <t>CSII D.VMM.GAGLIARDI-CERQUILHO</t>
  </si>
  <si>
    <t>CERQUILHO</t>
  </si>
  <si>
    <t>C.S.III L.M.CASTANHO-C.LANGE</t>
  </si>
  <si>
    <t>CESARIO LANGE</t>
  </si>
  <si>
    <t>CTRO SAU III - IPERO</t>
  </si>
  <si>
    <t>IPERO</t>
  </si>
  <si>
    <t>CS.III DR.CARMO LORDY-PEREIRAS</t>
  </si>
  <si>
    <t>PEREIRAS</t>
  </si>
  <si>
    <t>C.S.III VER.M.MENDES-PORANGABA</t>
  </si>
  <si>
    <t>PORONGABA</t>
  </si>
  <si>
    <t>C.S.III DR.L.D.ABUD-L.PAULISTA</t>
  </si>
  <si>
    <t>CENTRO DE SAUDE III-JUMIRIM</t>
  </si>
  <si>
    <t>C.S.II DR.C.A.NUNES-ANGATUBA</t>
  </si>
  <si>
    <t>ANGATUBA</t>
  </si>
  <si>
    <t>CSII DR.F.C.MORAES-S.M.ARCANJO</t>
  </si>
  <si>
    <t>SAO MIGUEL ARCANJO</t>
  </si>
  <si>
    <t>CSI DR.R.A.PLACCO-ITAPETININGA</t>
  </si>
  <si>
    <t>C.S.III DR.O.MACIEL - GUAREI</t>
  </si>
  <si>
    <t>GUAREI</t>
  </si>
  <si>
    <t>CS.III DR.P.J.H.MORAES-SARAPUI</t>
  </si>
  <si>
    <t>SARAPUI</t>
  </si>
  <si>
    <t>C.S.III-CAMPINA MONTE ALEGRE</t>
  </si>
  <si>
    <t>CAMPINA DO MONTE ALEGRE</t>
  </si>
  <si>
    <t>CTRO SAU I - CAPAO BONITO</t>
  </si>
  <si>
    <t>CAPAO BONITO</t>
  </si>
  <si>
    <t>CTRO SAN II - GUAPIARA</t>
  </si>
  <si>
    <t>GUAPIARA</t>
  </si>
  <si>
    <t>DIST SAN DE ITAPEVA</t>
  </si>
  <si>
    <t>C.S.II DR.J.A.MEREGE-ITARARE</t>
  </si>
  <si>
    <t>ITARARE</t>
  </si>
  <si>
    <t>CTRO DE SAU III - ITABERA</t>
  </si>
  <si>
    <t>ITABERA</t>
  </si>
  <si>
    <t>CENTRO DE SAUDE II-ITAPORANGA</t>
  </si>
  <si>
    <t>ITAPORANGA</t>
  </si>
  <si>
    <t>CS.I DR.C.C.FIGUEIREDO-ITAPEVA</t>
  </si>
  <si>
    <t>ATIBAIA</t>
  </si>
  <si>
    <t>C.SAUDE III-BOM JESUS PERDOES</t>
  </si>
  <si>
    <t>BOM JESUS DOS PERDOES</t>
  </si>
  <si>
    <t>CENTRO DE SAUDE III-JOANOPOLIS</t>
  </si>
  <si>
    <t>JOANOPOLIS</t>
  </si>
  <si>
    <t>C.S.III B.CARVALHO SO-NAZ.PTA.</t>
  </si>
  <si>
    <t>NAZARE PAULISTA</t>
  </si>
  <si>
    <t>CENTRO DE SAUDE III-PEDRA BELA</t>
  </si>
  <si>
    <t>PEDRA BELA</t>
  </si>
  <si>
    <t>C.S.III DR.H.ROCHA-PINHALZINHO</t>
  </si>
  <si>
    <t>PINHALZINHO</t>
  </si>
  <si>
    <t>CS.II-DR.JOSE F.ROSAS-PIRACAIA</t>
  </si>
  <si>
    <t>PIRACAIA</t>
  </si>
  <si>
    <t>DIST SAN DE CASA BRANCA</t>
  </si>
  <si>
    <t>C.S.II DR.A.P.BARROS-C.BRANCA</t>
  </si>
  <si>
    <t>C.S.II DR.S.R.VALLE-CACONDE</t>
  </si>
  <si>
    <t>CACONDE</t>
  </si>
  <si>
    <t>CENTRO DE SAUDE III-ITOBI</t>
  </si>
  <si>
    <t>ITOBI</t>
  </si>
  <si>
    <t>C.S.II DR.JOSE PAIONE-MOCOCA</t>
  </si>
  <si>
    <t>MOCOCA</t>
  </si>
  <si>
    <t>C.S.III A.LUZZI-S.C.PALMEIRAS</t>
  </si>
  <si>
    <t>SANTA CRUZ DAS PALMEIRAS</t>
  </si>
  <si>
    <t>C.S.I DEP.E.NASSER-S.J.R.PARDO</t>
  </si>
  <si>
    <t>SAO JOSE DO RIO PARDO</t>
  </si>
  <si>
    <t>CS.III DR.WILSON M.LARA-TAMBAU</t>
  </si>
  <si>
    <t>TAMBAU</t>
  </si>
  <si>
    <t>C.SAUDE II S.NABUCO-TAPIRATIBA</t>
  </si>
  <si>
    <t>TAPIRATIBA</t>
  </si>
  <si>
    <t>C.S.I VER.JOAO LOPES-JUNDIAI</t>
  </si>
  <si>
    <t>C.S.II-CAMPO LIMPO PAULISTA</t>
  </si>
  <si>
    <t>CAMPO LIMPO PAULISTA</t>
  </si>
  <si>
    <t>C.S.II DR.C.A.PITOMBO-ITATIBA</t>
  </si>
  <si>
    <t>ITATIBA</t>
  </si>
  <si>
    <t>CENTRO DE SAUDE III-ITUPEVA</t>
  </si>
  <si>
    <t>ITUPEVA</t>
  </si>
  <si>
    <t>CENTRO DE SAUDE III-JARINU</t>
  </si>
  <si>
    <t>JARINU</t>
  </si>
  <si>
    <t>CENTRO DE SAUDE III-LOUVEIRA</t>
  </si>
  <si>
    <t>LOUVEIRA</t>
  </si>
  <si>
    <t>CS.III DR.R.B.AGUIAR-MORUNGABA</t>
  </si>
  <si>
    <t>MORUNGABA</t>
  </si>
  <si>
    <t>C.SAUDE II-VARZEA PAULISTA</t>
  </si>
  <si>
    <t>VARZEA PAULISTA</t>
  </si>
  <si>
    <t>DIST SAN DE LIMEIRA</t>
  </si>
  <si>
    <t>LIMEIRA</t>
  </si>
  <si>
    <t>C.S.I DR.LAURO C.SILVA-LIMEIRA</t>
  </si>
  <si>
    <t>CSII D.JOAO G.C.NORONHA-ARARAS</t>
  </si>
  <si>
    <t>ARARAS</t>
  </si>
  <si>
    <t>CSIII D.C.TOLEDO-CORDEIROPOLIS</t>
  </si>
  <si>
    <t>CORDEIROPOLIS</t>
  </si>
  <si>
    <t>C.S.II SALETE A.C.MARCHI-LEME</t>
  </si>
  <si>
    <t>LEME</t>
  </si>
  <si>
    <t>CSII J.MARSIGLIO FO-PIRASSUNUN</t>
  </si>
  <si>
    <t>PIRASSUNUNGA</t>
  </si>
  <si>
    <t>CENTRO SAUDE II-PORTO FERREIRA</t>
  </si>
  <si>
    <t>PORTO FERREIRA</t>
  </si>
  <si>
    <t>C.S.III-SANTA CRUZ CONCEICAO</t>
  </si>
  <si>
    <t>SANTA CRUZ DA CONCEICAO</t>
  </si>
  <si>
    <t>CSI VER.M.B.F.PORTIOLI-M.MIRIM</t>
  </si>
  <si>
    <t>C.SAUDE III-ARTHUR NOGUEIRA</t>
  </si>
  <si>
    <t>ARTUR NOGUEIRA</t>
  </si>
  <si>
    <t>CENTRO DE SAUDE II-COSMOPOLIS</t>
  </si>
  <si>
    <t>COSMOPOLIS</t>
  </si>
  <si>
    <t>CSIII D.P.S.MARTINS-JAGUARIUNA</t>
  </si>
  <si>
    <t>JAGUARIUNA</t>
  </si>
  <si>
    <t>CS.II DR.J.A.S.PEREIRA-M.GUACU</t>
  </si>
  <si>
    <t>MOGI GUACU</t>
  </si>
  <si>
    <t>CSIII DR.A.A.FORTUNA-S.A.POSSE</t>
  </si>
  <si>
    <t>SANTO ANTONIO DA POSSE</t>
  </si>
  <si>
    <t>CS.I DR.G.B.F.CARVALHO-PIRACIC</t>
  </si>
  <si>
    <t>CENTRO SAUDE III-AGUAS S.PEDRO</t>
  </si>
  <si>
    <t>AGUAS DE SAO PEDRO</t>
  </si>
  <si>
    <t>CENTRO DE SAUDE II-CHARQUEADA</t>
  </si>
  <si>
    <t>CHARQUEADA</t>
  </si>
  <si>
    <t>CENTRO SAUDE III-IRACEMAPOLIS</t>
  </si>
  <si>
    <t>IRACEMAPOLIS</t>
  </si>
  <si>
    <t>CENTRO SAUDE II-RIO DAS PEDRAS</t>
  </si>
  <si>
    <t>RIO DAS PEDRAS</t>
  </si>
  <si>
    <t>C.S.II DR.J.JUABRE-S.B.D OESTE</t>
  </si>
  <si>
    <t>SANTA BARBARA D OESTE</t>
  </si>
  <si>
    <t>CS.III A.G.MANESCO-STA.M.SERRA</t>
  </si>
  <si>
    <t>SANTA MARIA DA SERRA</t>
  </si>
  <si>
    <t>CENTRO DE SAUDE III-SAO PEDRO</t>
  </si>
  <si>
    <t>SAO PEDRO</t>
  </si>
  <si>
    <t>C.S.III JOSE MANCINI-TORRINHA</t>
  </si>
  <si>
    <t>TORRINHA</t>
  </si>
  <si>
    <t>DIST SAN DE RIO CLARO</t>
  </si>
  <si>
    <t>RIO CLARO</t>
  </si>
  <si>
    <t>CS.I DR.V.SILVA MELO-RIO CLARO</t>
  </si>
  <si>
    <t>CENTRO DE SAUDE III-ANALANDIA</t>
  </si>
  <si>
    <t>ANALANDIA</t>
  </si>
  <si>
    <t>C.S.II DR.E.TUPINAMBA-BROTAS</t>
  </si>
  <si>
    <t>BROTAS</t>
  </si>
  <si>
    <t>C.S.III A.CHIOSSI-CORUMBATAI</t>
  </si>
  <si>
    <t>CORUMBATAI</t>
  </si>
  <si>
    <t>Tempo Necessário para Aposentadoria</t>
  </si>
  <si>
    <t>PARA SIMULAÇÃO</t>
  </si>
  <si>
    <t>CS.III EDMUNDO MUSSI-F.PRESTES</t>
  </si>
  <si>
    <t>FERNANDO PRESTES</t>
  </si>
  <si>
    <t>C.SAUDE III-CANDIDO RODRIGUES</t>
  </si>
  <si>
    <t>CANDIDO RODRIGUES</t>
  </si>
  <si>
    <t>DIST SAN DE ARARAQUARA</t>
  </si>
  <si>
    <t>C.S.II DR.F.PINHEIRO-IBITINGA</t>
  </si>
  <si>
    <t>IBITINGA</t>
  </si>
  <si>
    <t>CS.II DR.L.A.MONTEIRO-ITAPOLIS</t>
  </si>
  <si>
    <t>ITAPOLIS</t>
  </si>
  <si>
    <t>CS.II DR.S.TOLEDO GALRAO-MATAO</t>
  </si>
  <si>
    <t>MATAO</t>
  </si>
  <si>
    <t>C.S.III-AMERICO BRASILIENSE</t>
  </si>
  <si>
    <t>AMERICO BRASILIENSE</t>
  </si>
  <si>
    <t>C.PIONEIRO AT,PSICOSS.ARQU.J.J.EZEMPLARI</t>
  </si>
  <si>
    <t>CENTRO REFERENCIA DO IDOSO JOSE E.MORAES</t>
  </si>
  <si>
    <t>FOM.ED.SAN.IM.MASSA C/DOENC.TRANS-FESIMA</t>
  </si>
  <si>
    <t>HOSPIT.REG.VALE RIBEIRA,EM PARIQUERA-AÃU</t>
  </si>
  <si>
    <t>COORDENADORIA DE PLANEJAMENTO DE SAUDE</t>
  </si>
  <si>
    <t>COORDENADORIA DE RECURSOS HUMANOS-CRH</t>
  </si>
  <si>
    <t>UN.INTEG.SAUDE DR.O.B.FARIA-MIRANDOPOLIS</t>
  </si>
  <si>
    <t>DIRECAO REG.SAUDE-DIR XI DE BOTUCATU</t>
  </si>
  <si>
    <t>DIREC.REGIONAL SAUDE-DIR IV FRANCO ROCHA</t>
  </si>
  <si>
    <t>CONJUNTO HOSPITALAR DO MANDAQUI-CHM</t>
  </si>
  <si>
    <t>DIRECAO REGIONAL DE SAUDE-DIR V OSASCO</t>
  </si>
  <si>
    <t>COMPLEXO HOSPITALAR PE.BENTO-GUARULHOS</t>
  </si>
  <si>
    <t>DIREC.REGIONAL SAUDE-DIR III MOGI CRUZES</t>
  </si>
  <si>
    <t>HOSP.DR.ARNALDO P.CAVALCANTI,M.CRUZES</t>
  </si>
  <si>
    <t>INSTITUTO "LAURO DE SOUZA LIMA",EM BAURU</t>
  </si>
  <si>
    <t>HOSP.GERAL DR.A.S.SOUZA-V.N.CACHOEIRINHA</t>
  </si>
  <si>
    <t>HOSPITAL GERAL KATIA S.RODRIGUES-TAIPAS</t>
  </si>
  <si>
    <t>HOSPITAL GERAL DE VILA PENTEADO</t>
  </si>
  <si>
    <t>HOSP.GERAL JESUS T.DA COSTA,GUAIANAZES</t>
  </si>
  <si>
    <t>HOSP.GERAL S.MATEUS DR.MANOEL BIFULCO</t>
  </si>
  <si>
    <t>CENTRO DE REFERENCIA DA SAUDE DA MULHER</t>
  </si>
  <si>
    <t>CENTRO REFERENCIA E TREINAMENTO-DST/AIDS</t>
  </si>
  <si>
    <t>UNIDADE DE GESTAO ASSISTENCIAL I</t>
  </si>
  <si>
    <t>UNIDADE DE GESTAO ASSISTENCIAL II</t>
  </si>
  <si>
    <t>UNIDADE DE GESTAO ASSISTENCIAL III</t>
  </si>
  <si>
    <t>UNIDADE DE GESTAO ASSISTENCIAL IV</t>
  </si>
  <si>
    <t>UNIDADE DE GESTAO ASSISTENCIAL V</t>
  </si>
  <si>
    <t>COORDEN.GESTAO CONTRATOS SERVICOS SAUDE</t>
  </si>
  <si>
    <t>COD</t>
  </si>
  <si>
    <t>REGIME</t>
  </si>
  <si>
    <t>E</t>
  </si>
  <si>
    <t xml:space="preserve">SERVIDOR ESTAVEL                             </t>
  </si>
  <si>
    <t>G</t>
  </si>
  <si>
    <t>L</t>
  </si>
  <si>
    <t>LEI 500/74 - INSS</t>
  </si>
  <si>
    <t>Q</t>
  </si>
  <si>
    <t xml:space="preserve">LEI 733 - INSS             </t>
  </si>
  <si>
    <t>U</t>
  </si>
  <si>
    <t xml:space="preserve">BOLSISTA/ESTAGIARIO                          </t>
  </si>
  <si>
    <t>Y</t>
  </si>
  <si>
    <t>DEPTO. REGIONAL SAÚDE GDE.SÃO PAULO-DRS-1</t>
  </si>
  <si>
    <t>HOSP.REG. "DR.OSIRIS F. COELHO" - FERRAZ VASCONCELOS</t>
  </si>
  <si>
    <t>HOSPITAL REG. "DR. VIVALDO M. SIMOES" - OSASCO</t>
  </si>
  <si>
    <t>INSTITUTO "DANTE PAZZANESE" DE CARDIOLOGIA</t>
  </si>
  <si>
    <t>DEPTO. REGIONAL SAÚDE BAURU - DRS VI - BAURU</t>
  </si>
  <si>
    <t>DEPTO. REG. SAÚDE S.J. BOA VISTA-DRS XIV-S.J.B. VISTA</t>
  </si>
  <si>
    <t>DEPTO. REG. SAÚDE BAIX. SANTISTA-DRS IV BAIX.SANTISTA</t>
  </si>
  <si>
    <t>DEPTO. REG. SAÚDE ARARAQUARA-DRS III-ARARAQUARA</t>
  </si>
  <si>
    <t>C.S.II-DR.W.VIOTTO-D.CORREGOS</t>
  </si>
  <si>
    <t>DOIS CORREGOS</t>
  </si>
  <si>
    <t>C.SAUDE III-IGARACU DO TIETE</t>
  </si>
  <si>
    <t>IGARACU DO TIETE</t>
  </si>
  <si>
    <t>CENTRO DE SAUDE I - JAU</t>
  </si>
  <si>
    <t>C.S.III DR.H.INFORZATO-BOCAINA</t>
  </si>
  <si>
    <t>BOCAINA</t>
  </si>
  <si>
    <t>CSIII A.R.MORAES GOYANO-ITAPUI</t>
  </si>
  <si>
    <t>ITAPUI</t>
  </si>
  <si>
    <t>C.SAUDE III-MINEIROS DO TIETE</t>
  </si>
  <si>
    <t>MINEIROS DO TIETE</t>
  </si>
  <si>
    <t>CENTRO DE SAUDE III-BORACEIA</t>
  </si>
  <si>
    <t>BORACEIA</t>
  </si>
  <si>
    <t>CENTRO DE SAUDE III-ITAJU</t>
  </si>
  <si>
    <t>ITAJU</t>
  </si>
  <si>
    <t>D.R.SD.DR.LABIENO T.MEND.-SJRP</t>
  </si>
  <si>
    <t>N.REC.HUMANOS-DRS.XV-SJR.PRETO</t>
  </si>
  <si>
    <t>CENTRO DE SAUDE II-MIRASSOL</t>
  </si>
  <si>
    <t>MIRASSOL</t>
  </si>
  <si>
    <t>C.S.II DR.F.A.SANTANA-TANABI</t>
  </si>
  <si>
    <t>TANABI</t>
  </si>
  <si>
    <t>C.S.II.J.T.BRAGA-J.BONIFACIO</t>
  </si>
  <si>
    <t>JOSE BONIFACIO</t>
  </si>
  <si>
    <t>C.SAUDE II-MONTE APRAZIVEL</t>
  </si>
  <si>
    <t>MONTE APRAZIVEL</t>
  </si>
  <si>
    <t>CSIII DR.L.M.MOINHOS-NEVES PTA</t>
  </si>
  <si>
    <t>CENTRO DE SAUDE III-ITAJOBI</t>
  </si>
  <si>
    <t>ITAJOBI</t>
  </si>
  <si>
    <t>CENTRO SAUDE II-TABAPUA</t>
  </si>
  <si>
    <t>TABAPUA</t>
  </si>
  <si>
    <t>C.S.I DR.JOSE FERRI-CATANDUVA</t>
  </si>
  <si>
    <t>CATANDUVA</t>
  </si>
  <si>
    <t>CENTRO DE SAUDE II-CARDOSO</t>
  </si>
  <si>
    <t>CARDOSO</t>
  </si>
  <si>
    <t>C.S.III J.R.MORENO-COSMORAMA</t>
  </si>
  <si>
    <t>COSMORAMA</t>
  </si>
  <si>
    <t>CSIII D.F.L.CARVALHO-RIOLANDIA</t>
  </si>
  <si>
    <t>RIOLANDIA</t>
  </si>
  <si>
    <t>CSI DR.J.C.MIRANDA-VOTUPORANGA</t>
  </si>
  <si>
    <t>C.SAUDE III-ESTRELA D OESTE</t>
  </si>
  <si>
    <t>ESTRELA D OESTE</t>
  </si>
  <si>
    <t>C.SAUDE III-GUARANI D OESTE</t>
  </si>
  <si>
    <t>GUARANI D OESTE</t>
  </si>
  <si>
    <t>CENTRO SAUDE II-POPULINA</t>
  </si>
  <si>
    <t>POPULINA</t>
  </si>
  <si>
    <t>CENTRO SAUDE I-FERNANDOPOLIS</t>
  </si>
  <si>
    <t>FERNANDOPOLIS</t>
  </si>
  <si>
    <t>DIST SAN DE JALES</t>
  </si>
  <si>
    <t>CENTRO SAUDE II-SANTA FE SUL</t>
  </si>
  <si>
    <t>C.SAUDE II-APARECIDA D OESTE</t>
  </si>
  <si>
    <t>APARECIDA D OESTE</t>
  </si>
  <si>
    <t>C.SAUDE III-PALMEIRA D OESTE</t>
  </si>
  <si>
    <t>PALMEIRA D OESTE</t>
  </si>
  <si>
    <t>CENTRO SAUDE III-PARANAPUA</t>
  </si>
  <si>
    <t>PARANAPUA</t>
  </si>
  <si>
    <t>C.SAUDE III-SANTA ALBERTINA</t>
  </si>
  <si>
    <t>SANTA ALBERTINA</t>
  </si>
  <si>
    <t>C.S.III-SANTA RITA D OESTE</t>
  </si>
  <si>
    <t>SANTA RITA D OESTE</t>
  </si>
  <si>
    <t>CENTRO SAUDE III-SAO FRANCISCO</t>
  </si>
  <si>
    <t>SAO FRANCISCO</t>
  </si>
  <si>
    <t>C.SAUDE II-TRES FRONTEIRAS</t>
  </si>
  <si>
    <t>TRES FRONTEIRAS</t>
  </si>
  <si>
    <t>CSII BENEDITO P.F.BRAGA-URANIA</t>
  </si>
  <si>
    <t>URANIA</t>
  </si>
  <si>
    <t>C.S.I-DR.VALDR MATHIEL-JALES</t>
  </si>
  <si>
    <t>N.REC.HUMANOS-DRS-II-ARACATUBA</t>
  </si>
  <si>
    <t>CSII D.ARTHUR CORDEIRO-BIRIGUI</t>
  </si>
  <si>
    <t>BIRIGUI</t>
  </si>
  <si>
    <t>CENTRO DE SAUDE II-GUARARAPES</t>
  </si>
  <si>
    <t>GUARARAPES</t>
  </si>
  <si>
    <t>CENTRO DE SAUDE II-AURIFLAMA</t>
  </si>
  <si>
    <t>AURIFLAMA</t>
  </si>
  <si>
    <t>CENTRO DE SAUDE III-BILAC</t>
  </si>
  <si>
    <t>BILAC</t>
  </si>
  <si>
    <t>C.S.II JAIME P.CUNHA-BURITAMA</t>
  </si>
  <si>
    <t>BURITAMA</t>
  </si>
  <si>
    <t>CSIII D.JR.MOREIRA-GAL.SALGADO</t>
  </si>
  <si>
    <t>GENERAL SALGADO</t>
  </si>
  <si>
    <t>C.S.III ARLINDO V.LEME-LAVINIA</t>
  </si>
  <si>
    <t>LAVINIA</t>
  </si>
  <si>
    <t>C.S.II M.MORIZONO-VALPARAISO</t>
  </si>
  <si>
    <t>VALPARAISO</t>
  </si>
  <si>
    <t>CSI A.TRONCOSO PERES-ARACATUBA</t>
  </si>
  <si>
    <t>C.SAUDE III-GABRIEL MONTEIRO</t>
  </si>
  <si>
    <t>GABRIEL MONTEIRO</t>
  </si>
  <si>
    <t>C.S.III J.ROSSETTO-BENTO ABREU</t>
  </si>
  <si>
    <t>BENTO DE ABREU</t>
  </si>
  <si>
    <t>C.S.III DR.A.V.CORTES-FLOREAL</t>
  </si>
  <si>
    <t>FLOREAL</t>
  </si>
  <si>
    <t>C.S.III MARIA C.TREVISAN-MAGDA</t>
  </si>
  <si>
    <t>MAGDA</t>
  </si>
  <si>
    <t>CENTRO DE SAUDE III-RUBIACEA</t>
  </si>
  <si>
    <t>d) - 53 ANOS DE IDADE e 35 DE CONTRIBUIÇÃO se HOMEM e 48 ANOS DE IDADE e 30 ANOS DE CONTRIBUIÇÃO se MULHER</t>
  </si>
  <si>
    <t>POR CENTO</t>
  </si>
  <si>
    <t>AVOS</t>
  </si>
  <si>
    <t xml:space="preserve"> FALTA JUSTIFICADA</t>
  </si>
  <si>
    <t>HOMEM06</t>
  </si>
  <si>
    <t>HOMEM</t>
  </si>
  <si>
    <t>2190</t>
  </si>
  <si>
    <t>HOMEM</t>
  </si>
  <si>
    <t>35/35</t>
  </si>
  <si>
    <t>POR CENTO</t>
  </si>
  <si>
    <t>AVOS</t>
  </si>
  <si>
    <t xml:space="preserve"> FALTA INJUSTIFICADA</t>
  </si>
  <si>
    <t>HOMEM07</t>
  </si>
  <si>
    <t>HOMEM</t>
  </si>
  <si>
    <t>2555</t>
  </si>
  <si>
    <t>MULHER</t>
  </si>
  <si>
    <t>25/30/</t>
  </si>
  <si>
    <t>POR CENTO</t>
  </si>
  <si>
    <t>AVOS</t>
  </si>
  <si>
    <t xml:space="preserve"> LICENÇA SAUDE PESSOA DA FAMILIA</t>
  </si>
  <si>
    <t>HOMEM09</t>
  </si>
  <si>
    <t>HOMEM</t>
  </si>
  <si>
    <t>3285</t>
  </si>
  <si>
    <t>MULHER</t>
  </si>
  <si>
    <t>27/30</t>
  </si>
  <si>
    <t>TAB.</t>
  </si>
  <si>
    <t>E/VCTO.</t>
  </si>
  <si>
    <t>CONDIÇÕES APENAS DA EMENDA CONSTITUCIONAL 41/2003</t>
  </si>
  <si>
    <t xml:space="preserve">REAJUSTE SALARIAL VINCULADO AO SERVIDOR DA ATIVO  </t>
  </si>
  <si>
    <t>artigo 3º, incisos I, II e III, da EC nº 47/05, c/c art. 201, parágrafo 9º, da CF/88, LC 269/81 e a LCF 51/85.</t>
  </si>
  <si>
    <t>artigo 3º, incisos I, II e III, da EC nº 47/05, c/c a LCF 51/85.</t>
  </si>
  <si>
    <r>
      <t>10</t>
    </r>
    <r>
      <rPr>
        <b/>
        <sz val="13.95"/>
        <color indexed="8"/>
        <rFont val="Arial"/>
        <family val="2"/>
      </rPr>
      <t xml:space="preserve">- Finalizadas as Certidões, </t>
    </r>
    <r>
      <rPr>
        <b/>
        <sz val="13.95"/>
        <color indexed="16"/>
        <rFont val="Arial"/>
        <family val="2"/>
      </rPr>
      <t>SALVAR COMO</t>
    </r>
    <r>
      <rPr>
        <b/>
        <sz val="13.95"/>
        <color indexed="8"/>
        <rFont val="Arial"/>
        <family val="2"/>
      </rPr>
      <t xml:space="preserve">, devendo-se manter o arquivo para eventual </t>
    </r>
    <r>
      <rPr>
        <b/>
        <sz val="13.95"/>
        <color indexed="16"/>
        <rFont val="Arial"/>
        <family val="2"/>
      </rPr>
      <t>CORREÇÃO</t>
    </r>
    <r>
      <rPr>
        <b/>
        <sz val="13.95"/>
        <color indexed="8"/>
        <rFont val="Arial"/>
        <family val="2"/>
      </rPr>
      <t xml:space="preserve"> até a ratificação pela CRH.</t>
    </r>
  </si>
  <si>
    <t>IDADE M</t>
  </si>
  <si>
    <t>IDADE F</t>
  </si>
  <si>
    <t>IDADE MÍNIMA PARA APOSENTADORIA DO HOMEM EC 20/98 ou EC 41/03</t>
  </si>
  <si>
    <t>53 ou 60</t>
  </si>
  <si>
    <t>HOMEM23</t>
  </si>
  <si>
    <t>HOMEM</t>
  </si>
  <si>
    <t>IDADE MÍNIMA PARA APOSENTADORIA DA MULHER EC 20/98 ou EC 41/03</t>
  </si>
  <si>
    <r>
      <t>C</t>
    </r>
    <r>
      <rPr>
        <b/>
        <sz val="20"/>
        <color indexed="16"/>
        <rFont val="Arial"/>
        <family val="2"/>
      </rPr>
      <t xml:space="preserve">OMO </t>
    </r>
    <r>
      <rPr>
        <b/>
        <sz val="24"/>
        <color indexed="16"/>
        <rFont val="Arial"/>
        <family val="2"/>
      </rPr>
      <t>F</t>
    </r>
    <r>
      <rPr>
        <b/>
        <sz val="20"/>
        <color indexed="16"/>
        <rFont val="Arial"/>
        <family val="2"/>
      </rPr>
      <t xml:space="preserve">ACILITAR </t>
    </r>
    <r>
      <rPr>
        <b/>
        <sz val="24"/>
        <color indexed="16"/>
        <rFont val="Arial"/>
        <family val="2"/>
      </rPr>
      <t>?</t>
    </r>
  </si>
  <si>
    <t>INOVAR SEMPRE.</t>
  </si>
  <si>
    <r>
      <t xml:space="preserve">PARA TANTO, INFORME: A </t>
    </r>
    <r>
      <rPr>
        <b/>
        <sz val="16"/>
        <color indexed="9"/>
        <rFont val="Arial"/>
        <family val="2"/>
      </rPr>
      <t>DATA FINAL</t>
    </r>
    <r>
      <rPr>
        <b/>
        <sz val="16"/>
        <color indexed="16"/>
        <rFont val="Arial"/>
        <family val="2"/>
      </rPr>
      <t xml:space="preserve"> DA CONTAGEM, </t>
    </r>
    <r>
      <rPr>
        <b/>
        <sz val="16"/>
        <color indexed="9"/>
        <rFont val="Arial"/>
        <family val="2"/>
      </rPr>
      <t>RS</t>
    </r>
    <r>
      <rPr>
        <b/>
        <sz val="16"/>
        <color indexed="16"/>
        <rFont val="Arial"/>
        <family val="2"/>
      </rPr>
      <t xml:space="preserve"> e </t>
    </r>
    <r>
      <rPr>
        <b/>
        <sz val="16"/>
        <color indexed="9"/>
        <rFont val="Arial"/>
        <family val="2"/>
      </rPr>
      <t>PV</t>
    </r>
    <r>
      <rPr>
        <b/>
        <sz val="16"/>
        <color indexed="16"/>
        <rFont val="Arial"/>
        <family val="2"/>
      </rPr>
      <t xml:space="preserve"> e </t>
    </r>
    <r>
      <rPr>
        <b/>
        <sz val="16"/>
        <color indexed="9"/>
        <rFont val="Arial"/>
        <family val="2"/>
      </rPr>
      <t>GRAU</t>
    </r>
    <r>
      <rPr>
        <b/>
        <sz val="16"/>
        <color indexed="16"/>
        <rFont val="Arial"/>
        <family val="2"/>
      </rPr>
      <t xml:space="preserve"> DA REF.</t>
    </r>
  </si>
  <si>
    <r>
      <t>2 - DADOS FUNCIONAIS E PESSOAIS TAMBÉM</t>
    </r>
    <r>
      <rPr>
        <b/>
        <sz val="16"/>
        <color indexed="9"/>
        <rFont val="Arial"/>
        <family val="2"/>
      </rPr>
      <t xml:space="preserve">. </t>
    </r>
  </si>
  <si>
    <t>MARABA PAULISTA</t>
  </si>
  <si>
    <t>CSIII D.C.R.T.MACIEL-PIQUEROBI</t>
  </si>
  <si>
    <t>PIQUEROBI</t>
  </si>
  <si>
    <t>C.S.III-RIB.INDIOS-S.ANASTACIO</t>
  </si>
  <si>
    <t>CENTRO SAUDE II-JUNQUEIROPOLIS</t>
  </si>
  <si>
    <t>JUNQUEIROPOLIS</t>
  </si>
  <si>
    <t>CENTRO SAUDE II-TUPI PAULISTA</t>
  </si>
  <si>
    <t>TUPI PAULISTA</t>
  </si>
  <si>
    <t>CENTRO SAUDE III-MONTE CASTELO</t>
  </si>
  <si>
    <t>MONTE CASTELO</t>
  </si>
  <si>
    <t>CENTRO DE SAUDE III-OURO VERDE</t>
  </si>
  <si>
    <t>OURO VERDE</t>
  </si>
  <si>
    <t>CENTRO DE SAUDE III-PANORAMA</t>
  </si>
  <si>
    <t>PANORAMA</t>
  </si>
  <si>
    <t>C.S.I.DR.T.ENOKIBARA-DRACENA</t>
  </si>
  <si>
    <t>DRACENA</t>
  </si>
  <si>
    <t>C.SAUDE III-NOVA GUATAPORANGA</t>
  </si>
  <si>
    <t>NOVA GUATAPORANGA</t>
  </si>
  <si>
    <t>C.S.III J.A.NOGUEIRA-PAULICEIA</t>
  </si>
  <si>
    <t>PAULICEIA</t>
  </si>
  <si>
    <t>C.S.III S.A.SOUZA-STA.MERCEDES</t>
  </si>
  <si>
    <t>SANTA MERCEDES</t>
  </si>
  <si>
    <t>CSIIIDR.O.U.BORGES-SJ.P.D ALHO</t>
  </si>
  <si>
    <t>SAO JOAO DO PAU D ALHO</t>
  </si>
  <si>
    <t>C.S.II DA.GIANCURSI-F.PAULISTA</t>
  </si>
  <si>
    <t>FLORIDA PAULISTA</t>
  </si>
  <si>
    <t>CENTRO DE SAUDE II-LUCELIA</t>
  </si>
  <si>
    <t>LUCELIA</t>
  </si>
  <si>
    <t>CSII DR.AS.FRANCESCHI-PACAEMBU</t>
  </si>
  <si>
    <t>PACAEMBU</t>
  </si>
  <si>
    <t>C.S.III N.S.BASTOS-IRAPURU</t>
  </si>
  <si>
    <t>IRAPURU</t>
  </si>
  <si>
    <t>C.S.III ARY T.SILVA-MARIAPOLIS</t>
  </si>
  <si>
    <t>MARIAPOLIS</t>
  </si>
  <si>
    <t>CS.I DR.C.O.MARINHO-ADAMANTINA</t>
  </si>
  <si>
    <t>CSI DR.F.M.SANTOS-OSVALDO CRUZ</t>
  </si>
  <si>
    <t>OSVALDO CRUZ</t>
  </si>
  <si>
    <t>CENTRO DE SAUDE II-RINOPOLIS</t>
  </si>
  <si>
    <t>RINOPOLIS</t>
  </si>
  <si>
    <t>CSIIIGILBERTO M.CABRAL-PARAPUA</t>
  </si>
  <si>
    <t>PARAPUA</t>
  </si>
  <si>
    <t>C.SAUDE III-INUBIA PAULISTA</t>
  </si>
  <si>
    <t>INUBIA PAULISTA</t>
  </si>
  <si>
    <t>CENTRO DE SAUDE III-SAGRES</t>
  </si>
  <si>
    <t>SAGRES</t>
  </si>
  <si>
    <t>CENTRO DE SAUDE III-SALMOURAO</t>
  </si>
  <si>
    <t xml:space="preserve">Digitar o ano no campo 6 e a quantidade de dias no campo 7 e a quantidade de afastamentos em suas respectivas colunas. </t>
  </si>
  <si>
    <t>As colunas de: Carreira, Nível e no Cargo que se aposentará e a de efetivo exercício no serviço público, deverão ser preenchidos com a quantidade de dias em suas respectivas colunas no ano que ocorrer o ingresso observando a data do exercício.</t>
  </si>
  <si>
    <t>HOMEM23</t>
  </si>
  <si>
    <t>HOMEM</t>
  </si>
  <si>
    <t>conversão para meses e dias</t>
  </si>
  <si>
    <t>HOMEM24</t>
  </si>
  <si>
    <t>HOMEM</t>
  </si>
  <si>
    <t>HOMEM24</t>
  </si>
  <si>
    <t>HOMEM</t>
  </si>
  <si>
    <t>HOMEM24</t>
  </si>
  <si>
    <t>HOMEM</t>
  </si>
  <si>
    <t>APOS.</t>
  </si>
  <si>
    <t>HOMEM24</t>
  </si>
  <si>
    <t>HOMEM</t>
  </si>
  <si>
    <t>HOMEM24</t>
  </si>
  <si>
    <t>HOMEM</t>
  </si>
  <si>
    <t>HOMEM24</t>
  </si>
  <si>
    <t>HOMEM</t>
  </si>
  <si>
    <t>HOMEM24</t>
  </si>
  <si>
    <t>HOMEM</t>
  </si>
  <si>
    <t>HOMEM24</t>
  </si>
  <si>
    <t>HOMEM</t>
  </si>
  <si>
    <t>HOMEM25</t>
  </si>
  <si>
    <t>HOMEM</t>
  </si>
  <si>
    <t>HOMEM25</t>
  </si>
  <si>
    <t>HOMEM</t>
  </si>
  <si>
    <t>HOMEM25</t>
  </si>
  <si>
    <t>HOMEM</t>
  </si>
  <si>
    <t>HOMEM25</t>
  </si>
  <si>
    <t>HOMEM</t>
  </si>
  <si>
    <t>artigo 126, inc. III, alínea a da CE/89, c/c art. 3º, da EC 20/98 e da EC 41/03.</t>
  </si>
  <si>
    <r>
      <t>11</t>
    </r>
    <r>
      <rPr>
        <b/>
        <sz val="13.95"/>
        <color indexed="8"/>
        <rFont val="Arial"/>
        <family val="2"/>
      </rPr>
      <t xml:space="preserve">-Finalizar as Certidões, </t>
    </r>
    <r>
      <rPr>
        <b/>
        <sz val="13.95"/>
        <color indexed="16"/>
        <rFont val="Arial"/>
        <family val="2"/>
      </rPr>
      <t>SALVAR COMO</t>
    </r>
    <r>
      <rPr>
        <b/>
        <sz val="13.95"/>
        <color indexed="8"/>
        <rFont val="Arial"/>
        <family val="2"/>
      </rPr>
      <t xml:space="preserve">, manter o arquivo para eventual </t>
    </r>
    <r>
      <rPr>
        <b/>
        <sz val="13.95"/>
        <color indexed="16"/>
        <rFont val="Arial"/>
        <family val="2"/>
      </rPr>
      <t>CORREÇÃO</t>
    </r>
    <r>
      <rPr>
        <b/>
        <sz val="13.95"/>
        <color indexed="8"/>
        <rFont val="Arial"/>
        <family val="2"/>
      </rPr>
      <t>, até a sua ratificação pela CRH.</t>
    </r>
  </si>
  <si>
    <t>ALERTA</t>
  </si>
  <si>
    <t>MODELO 101 - FRENTE</t>
  </si>
  <si>
    <t xml:space="preserve">EFETIVO, EXTRANUMERÁRIO </t>
  </si>
  <si>
    <t>SÓ COM TEMPO PÚBLICO</t>
  </si>
  <si>
    <t xml:space="preserve">Publicado, devolva-se à origem para as providências que se fizerem necessárias.  </t>
  </si>
  <si>
    <t>COORDENADORIA  DE  RECURSOS  HUMANOS, aos</t>
  </si>
  <si>
    <t>ASF/asf</t>
  </si>
  <si>
    <r>
      <t xml:space="preserve">MULHER: </t>
    </r>
    <r>
      <rPr>
        <b/>
        <sz val="10"/>
        <color indexed="16"/>
        <rFont val="Arial"/>
        <family val="2"/>
      </rPr>
      <t>55</t>
    </r>
    <r>
      <rPr>
        <b/>
        <sz val="10"/>
        <color indexed="8"/>
        <rFont val="Arial"/>
        <family val="2"/>
      </rPr>
      <t xml:space="preserve"> ANOS DE IDADE E </t>
    </r>
    <r>
      <rPr>
        <b/>
        <sz val="10"/>
        <color indexed="16"/>
        <rFont val="Arial"/>
        <family val="2"/>
      </rPr>
      <t>30</t>
    </r>
    <r>
      <rPr>
        <b/>
        <sz val="10"/>
        <color indexed="8"/>
        <rFont val="Arial"/>
        <family val="2"/>
      </rPr>
      <t xml:space="preserve"> DE CONTRIBUIÇÃO</t>
    </r>
  </si>
  <si>
    <t>efetivo</t>
  </si>
  <si>
    <r>
      <t xml:space="preserve">4- </t>
    </r>
    <r>
      <rPr>
        <b/>
        <sz val="12.95"/>
        <color indexed="8"/>
        <rFont val="Arial"/>
        <family val="2"/>
      </rPr>
      <t xml:space="preserve">Preencher a </t>
    </r>
    <r>
      <rPr>
        <b/>
        <sz val="12.95"/>
        <color indexed="16"/>
        <rFont val="Arial"/>
        <family val="2"/>
      </rPr>
      <t>linha 7</t>
    </r>
    <r>
      <rPr>
        <b/>
        <sz val="12.95"/>
        <color indexed="8"/>
        <rFont val="Arial"/>
        <family val="2"/>
      </rPr>
      <t xml:space="preserve"> do pedágio com O TEMPO que o servidor vai aposentar,  automaticamente aparecerá o % aplicado e outros dados. </t>
    </r>
  </si>
  <si>
    <t>ANO2003</t>
  </si>
  <si>
    <t>HOSPITAL INFANTIL ZONA NORTE</t>
  </si>
  <si>
    <t>CAISM.DR.D.C.COSTA FO-AG.FUNDA</t>
  </si>
  <si>
    <t>HOSP.PSIQ.VILA MARIANA-PSIQ.I</t>
  </si>
  <si>
    <t>C.A.I.S.M."PHILIPPE PINEL"</t>
  </si>
  <si>
    <t>HOSP.SANTA TERESA-RIB.PRETO</t>
  </si>
  <si>
    <t>C.A.I.S."PR.CANTIDIO M.CAMPOS"</t>
  </si>
  <si>
    <t>CENTRO REABILITAC.CASA BRANCA</t>
  </si>
  <si>
    <t>SECAO DE PESSOAL</t>
  </si>
  <si>
    <t>COMP.HOSP.JUQUERY,FRANCO ROCHA</t>
  </si>
  <si>
    <t>HOSPITAL CENTRAL DR.RAUL MALTA</t>
  </si>
  <si>
    <t>HOSP.-COLONIA REABILITACAO</t>
  </si>
  <si>
    <t>HOSP CLINICAS ESPECIALIZADAS</t>
  </si>
  <si>
    <t>S.I.O.C.-C.H.J.-FR.ROCHA</t>
  </si>
  <si>
    <t>DIV.ADMINISTRACAO-C.H.J.</t>
  </si>
  <si>
    <t>DEP ADMINISTRACAO SAUDE MENTAL</t>
  </si>
  <si>
    <t>INSTITUTO ADOLFO LUTZ</t>
  </si>
  <si>
    <t>LABORAT I SANTOS ADOLFO LUTZ</t>
  </si>
  <si>
    <t>LAB I RIBEIR PRETO ADOLFO LUTZ</t>
  </si>
  <si>
    <t>LABORATORIO I DE CAMPINAS</t>
  </si>
  <si>
    <t>LAB I TAUBATE INST ADOLFO LUTZ</t>
  </si>
  <si>
    <t>LABOR.I BAURU INST.ADOLFO LUTZ</t>
  </si>
  <si>
    <t>LAB I SAO J R PRET ADOLFO LUTZ</t>
  </si>
  <si>
    <t>LAB I PRESID PRUD ADOLFO LUTZ</t>
  </si>
  <si>
    <t>artigo 6º, incisos I, II, III e IV da EC 41/03, alterado pelo artigo 2º, da EC 47/05, c/c a Lei 500/74.</t>
  </si>
  <si>
    <t>art. 40, parágrafo 1º, inciso I, da CF/88, alterado pela EC 20/98.</t>
  </si>
  <si>
    <t>art. 40, parágrafo 1º, inciso I, da CF/88, alterado pela EC 20/98, c/c o art. 201, parágrafo 9º da CF/88 e LC 269/81.</t>
  </si>
  <si>
    <t>art. 40, parágrafo 1º, inciso I, da CF/88, alterado pela EC 20/98, c/c a Lei 500/74.</t>
  </si>
  <si>
    <t xml:space="preserve"> CONTRIBUIÇÃO EM 31/12/2003</t>
  </si>
  <si>
    <t>1 - TER INGRESSADO NO SERVIÇO PÚBLICO ATÉ 16/12/1998</t>
  </si>
  <si>
    <t>2 - 35 ANOS DE CONTRIBUIÇÃO, SE HOMEM e 30 ANOS DE CONTRIBUIÇÃO, SE MULHER</t>
  </si>
  <si>
    <t>3 - 25 ANOS ANOS DE EFETIVO EXERCÍCIO NO SERVIÇO PÚBLICO</t>
  </si>
  <si>
    <t>4 - 15 ANOS NA CARREIRA e 5 ANOS NO CARGO e ou NÍVEL QUE SE DARÁ A APOSENTADORIA</t>
  </si>
  <si>
    <t>W2</t>
  </si>
  <si>
    <t>Nº TAB.FUND</t>
  </si>
  <si>
    <t>24/30</t>
  </si>
  <si>
    <t>23/30</t>
  </si>
  <si>
    <t>1/30</t>
  </si>
  <si>
    <t>2/30</t>
  </si>
  <si>
    <t>3/30</t>
  </si>
  <si>
    <t>4/30</t>
  </si>
  <si>
    <t>5/30</t>
  </si>
  <si>
    <t>6/30</t>
  </si>
  <si>
    <t>7/30</t>
  </si>
  <si>
    <t>8/30</t>
  </si>
  <si>
    <t>9/30</t>
  </si>
  <si>
    <t>10/30</t>
  </si>
  <si>
    <t>11/30</t>
  </si>
  <si>
    <t>12/30</t>
  </si>
  <si>
    <t>13/30</t>
  </si>
  <si>
    <t>14/30</t>
  </si>
  <si>
    <t>15/30</t>
  </si>
  <si>
    <t>16/30</t>
  </si>
  <si>
    <t>17/30</t>
  </si>
  <si>
    <t>18/30</t>
  </si>
  <si>
    <t>19/30</t>
  </si>
  <si>
    <t>20/30</t>
  </si>
  <si>
    <t>21/30</t>
  </si>
  <si>
    <t>22/30</t>
  </si>
  <si>
    <t>29/35</t>
  </si>
  <si>
    <t>28/35</t>
  </si>
  <si>
    <t>1/35</t>
  </si>
  <si>
    <t>2/35</t>
  </si>
  <si>
    <t>3/35</t>
  </si>
  <si>
    <t>4/35</t>
  </si>
  <si>
    <t>5/35</t>
  </si>
  <si>
    <t>6/35</t>
  </si>
  <si>
    <t>7/35</t>
  </si>
  <si>
    <t>8/35</t>
  </si>
  <si>
    <t>9/35</t>
  </si>
  <si>
    <t>10/35</t>
  </si>
  <si>
    <t>11/35</t>
  </si>
  <si>
    <t>NÍVEL</t>
  </si>
  <si>
    <t>QUE  SE</t>
  </si>
  <si>
    <t>EXERCÍCIO</t>
  </si>
  <si>
    <t>MÉDICA</t>
  </si>
  <si>
    <t>PREJ.</t>
  </si>
  <si>
    <t>SUSP.</t>
  </si>
  <si>
    <t>APOSENT.</t>
  </si>
  <si>
    <t>SERV.PÚB.</t>
  </si>
  <si>
    <t>TADORIA</t>
  </si>
  <si>
    <t>REGISTRO GERAL (RG)</t>
  </si>
  <si>
    <t>ANOS</t>
  </si>
  <si>
    <t>AFASTAMENTOS</t>
  </si>
  <si>
    <t>12/35</t>
  </si>
  <si>
    <t>13/35</t>
  </si>
  <si>
    <t>14/35</t>
  </si>
  <si>
    <t>15/35</t>
  </si>
  <si>
    <t>16/35</t>
  </si>
  <si>
    <t>REAJUSTE VINCULADO AOS SERVIDORES DA ATIVA - QUALQUER VANTAGEM OU BENEFÍCIO POSTERIOR CONCEDIDO AO CARGO OU FA SERÁ REPASSADO</t>
  </si>
  <si>
    <t>DATA INICIO</t>
  </si>
  <si>
    <t>PEDÁGIO</t>
  </si>
  <si>
    <t>DATA FIM</t>
  </si>
  <si>
    <t xml:space="preserve">                                 Diante do cumprimento de todas as regras e condiçôes preconizadas pelas ECs 41/2003 e 47/2005, encaminhe-se, agora, ao Órgão Setorial de Recursos Humanos, objetivando a ratificação do tempo  apurado  na  Certidão de  Liqüidação de Tempo, lavrada pelo Sistema de  Administração de  Pessoal  desta  Unidade, fundamentada nos termos do    </t>
  </si>
  <si>
    <t>PROPORCIONAL</t>
  </si>
  <si>
    <t>OU INTEGRAL</t>
  </si>
  <si>
    <t>LABOR.I ARACATUBA ADOLFO LUTZ</t>
  </si>
  <si>
    <t>LABOR I SOROCABA ADOLFO LUTZ</t>
  </si>
  <si>
    <t>LABORATORIO I DE REGISTRO</t>
  </si>
  <si>
    <t>REGISTRO</t>
  </si>
  <si>
    <t>LAB.I MARILIA INST.ADOLFO LUTZ</t>
  </si>
  <si>
    <t>LABORATORIO II-BOTUCATU</t>
  </si>
  <si>
    <t>LABABORATORIO II ITAPETININGA</t>
  </si>
  <si>
    <t>LABORATORIO II DE SAO CARLOS</t>
  </si>
  <si>
    <t>LABORATORIO II DE FRANCA</t>
  </si>
  <si>
    <t>LAB.I-SANTO ANDRE-ADOLFO LUTZ</t>
  </si>
  <si>
    <t>SANTO ANDRE</t>
  </si>
  <si>
    <t>SAO CAETANO</t>
  </si>
  <si>
    <t>INSTITUTO BUTANTAN</t>
  </si>
  <si>
    <t>INSTITUTO PASTEUR</t>
  </si>
  <si>
    <t>INSTITUTO DE SAUDE</t>
  </si>
  <si>
    <t>INSTITUTO "CLEMENTE FERREIRA"</t>
  </si>
  <si>
    <t>CENTRO DERMATOLOGIA SANITARIA</t>
  </si>
  <si>
    <t>AMBUL.REG.ESPEC.CAPAO BONITO</t>
  </si>
  <si>
    <t>UNID.REG.FISIOTER.ITAPETININGA</t>
  </si>
  <si>
    <t>AMBUL.REGIONAL ESPECIAL.AMPARO</t>
  </si>
  <si>
    <t>C.AT.INT.SAUDE S.RITA-CAIS-SR</t>
  </si>
  <si>
    <t>AMB.REG.ESPECIALIDADES-LIMEIRA</t>
  </si>
  <si>
    <t>C.DES.PORT.DEFIC.MENTAL-CEDEME</t>
  </si>
  <si>
    <t>S.G.V.E.-SOROCABA-SGVE XXXI</t>
  </si>
  <si>
    <t>SUBGR.V.SAN.SOROCABA-SGVS-XXXI</t>
  </si>
  <si>
    <t>C.P.AT.PSIC.ARQU.J.J.EZEMPLARI</t>
  </si>
  <si>
    <t>C.REFERENCIA IDOSO J.E.MORAES</t>
  </si>
  <si>
    <t>C.REFER.ALCOOL,TABACO O.DROGAS</t>
  </si>
  <si>
    <t>SECAO MEDICA INTERV.CORONARIA</t>
  </si>
  <si>
    <t>SEC.MED.INT.CARDIOP.CONGENITAS</t>
  </si>
  <si>
    <t>S.MED.INTERV.VALVOP.ADQUIRIDAS</t>
  </si>
  <si>
    <t>SC.MED.ULTRA-SOM INTRAVASCULAR</t>
  </si>
  <si>
    <t>SC.MED.PESQU.INTERV.PERCUTANEA</t>
  </si>
  <si>
    <t>S.MED.ANGIOG.QUANT.BANCO DADOS</t>
  </si>
  <si>
    <t>GABINETE DO COORDENADOR-CCTIES</t>
  </si>
  <si>
    <t>N.AP.OP.REGION-NAOR-STO.ANDRE</t>
  </si>
  <si>
    <t>N.AP.OP.RG-NAOR-MOGI CRUZES</t>
  </si>
  <si>
    <t>NAOR-FRANCO DA ROCHA</t>
  </si>
  <si>
    <t>N.AP.OP.REG-NAOR-OSASCO</t>
  </si>
  <si>
    <t>N.AP.OP.REG-NAOR-ARACATUBA</t>
  </si>
  <si>
    <t>N.AP.OP.REG-NAOR-ARARAQUARA</t>
  </si>
  <si>
    <t>N.AP.OP.REGION.-NAOR-ASSIS</t>
  </si>
  <si>
    <t>N.AP.OP.REG-NAOR-BARRETOS</t>
  </si>
  <si>
    <t>N.AP.OP.REGION.NAOR-BAURU</t>
  </si>
  <si>
    <t>N.AP.OP.REG.-NAOR-BOTUCATU</t>
  </si>
  <si>
    <t>N.APOP.REGION-NAOR-CAMPINAS</t>
  </si>
  <si>
    <t>N.AP.OP.REGION-NAOR-FRANCA</t>
  </si>
  <si>
    <t>N.AP.OP.REGI-NAOR-MARILIA</t>
  </si>
  <si>
    <t>NAOR-PIRACICABA</t>
  </si>
  <si>
    <t>NAOR-PRESIDENTE PRUDENTE</t>
  </si>
  <si>
    <t>NAOR-PRESIDENTE VENCESLAU</t>
  </si>
  <si>
    <t>N.AP.OP.REG-NAOR-REGISTRO</t>
  </si>
  <si>
    <t>NAOR-RIBEIRAO PRETO</t>
  </si>
  <si>
    <t>N.AP.OP.REGION-NAOR SANTOS</t>
  </si>
  <si>
    <t>NAOR-SAO JOAO DA BOA VISTA</t>
  </si>
  <si>
    <t>NAOR-SAO JOSE DOS CAMPOS</t>
  </si>
  <si>
    <t>NAOR - CARAGUATATUBA</t>
  </si>
  <si>
    <t>NAOR-SAO JOSE RIO PRETO</t>
  </si>
  <si>
    <t>N.AP.OP.REGION-NAOR-JALES</t>
  </si>
  <si>
    <t>N.AP.OP.REG.-NAOR-SOROCABA</t>
  </si>
  <si>
    <t>N.AP.OP.REG-NAOR-ITAPEVA</t>
  </si>
  <si>
    <r>
      <t xml:space="preserve"> TEMPO QUE FALTAVA </t>
    </r>
    <r>
      <rPr>
        <b/>
        <sz val="12"/>
        <color indexed="16"/>
        <rFont val="Arial"/>
        <family val="2"/>
      </rPr>
      <t xml:space="preserve">EM 16/12/1998 </t>
    </r>
  </si>
  <si>
    <t>art. 40, parágrafo 1º, inciso III, alínea "a", parágrafo 4º da CF/88, alterado pela EC 20/98, c/c art. 3º da EC 41/03, LCF 51/85, art. 201, parágrafo 9º, da CF/88 e LC 269/81.</t>
  </si>
  <si>
    <t xml:space="preserve">20 anos de exercício em cargo de natureza estritamente policial </t>
  </si>
  <si>
    <t>artigo 8º, incisos I, II e III, alíneas "a" e "b", da EC 20/98, c/c o artigo 3º, da EC 41/03, Lei 500/74, art. 201, parágrafo 9º da CE/88 e LC 269/81.</t>
  </si>
  <si>
    <t>CS.III DR.M.HERNANDEZ-ARIRANHA</t>
  </si>
  <si>
    <t>ARIRANHA</t>
  </si>
  <si>
    <t>CENTRO SAUDE III-DOLCINOPOLIS</t>
  </si>
  <si>
    <t>DOLCINOPOLIS</t>
  </si>
  <si>
    <t>C.S.III DR.R.O.BOTTAS-GUAPIACU</t>
  </si>
  <si>
    <t>GUAPIACU</t>
  </si>
  <si>
    <t>CENTRO DE SAUDE III-INDIAPORA</t>
  </si>
  <si>
    <t>INDIAPORA</t>
  </si>
  <si>
    <t>CENTRO DE SAUDE III-IRAPUA</t>
  </si>
  <si>
    <t>IRAPUA</t>
  </si>
  <si>
    <t>CENTR0 DE SAUDE III-JACI</t>
  </si>
  <si>
    <t>JACI</t>
  </si>
  <si>
    <t>CENTRO DE SAUDE III-MACAUBAL</t>
  </si>
  <si>
    <t>MACAUBAL</t>
  </si>
  <si>
    <t>CENTRO DE SAUDE III-MACEDONIA</t>
  </si>
  <si>
    <t>MACEDONIA</t>
  </si>
  <si>
    <t>CENTRO SAUDE III-MARINOPOLIS</t>
  </si>
  <si>
    <t>MARINOPOLIS</t>
  </si>
  <si>
    <t>C.S.III OLAVO AMARAL-MENDONCA</t>
  </si>
  <si>
    <t>MENDONCA</t>
  </si>
  <si>
    <t>CENTRO SAUDE III-MIRA ESTRELA</t>
  </si>
  <si>
    <t>MIRA ESTRELA</t>
  </si>
  <si>
    <t>C.S.III PREF.M.M.PEQUITO-MIRAS</t>
  </si>
  <si>
    <t>MIRASSOLANDIA</t>
  </si>
  <si>
    <t>CENTRO DE SAUDE III-NIPOA</t>
  </si>
  <si>
    <t>NIPOA</t>
  </si>
  <si>
    <t>CS.III D.J.SPERANDEO-N.ALIANCA</t>
  </si>
  <si>
    <t>NOVA ALIANCA</t>
  </si>
  <si>
    <t>C.SAUDE III-NOVA LUZITANIA</t>
  </si>
  <si>
    <t>NOVA LUZITANIA</t>
  </si>
  <si>
    <t>CENTRO DE SAUDE III-ONDA VERDE</t>
  </si>
  <si>
    <t>ONDA VERDE</t>
  </si>
  <si>
    <t>C.SAUDE III-PALMARES PAULISTA</t>
  </si>
  <si>
    <t>PALMARES PAULISTA</t>
  </si>
  <si>
    <t>CENTRO DE SAUDE III-PARAISO</t>
  </si>
  <si>
    <t>PARAISO</t>
  </si>
  <si>
    <t>CS.III J.M.GARCIA-PEDRANOPOLIS</t>
  </si>
  <si>
    <t>PEDRANOPOLIS</t>
  </si>
  <si>
    <t>CSII-PREF.O.SIQUEIRA-PINDORAMA</t>
  </si>
  <si>
    <t>PINDORAMA</t>
  </si>
  <si>
    <t>CENTRO DE SAUDE III-PLANALTO</t>
  </si>
  <si>
    <t>PLANALTO</t>
  </si>
  <si>
    <t>C.S.III-A.FERREIRA NETO-POLONI</t>
  </si>
  <si>
    <t>POLONI</t>
  </si>
  <si>
    <t>CENTRO DE SAUDE III-RUBINEIA</t>
  </si>
  <si>
    <t>RUBINEIA</t>
  </si>
  <si>
    <t>CENTRO DE SAUDE III-SALES</t>
  </si>
  <si>
    <t>SALES</t>
  </si>
  <si>
    <t>C.S II ""D.B.O.BICUDO"S.ADELIA</t>
  </si>
  <si>
    <t>SANTA ADELIA</t>
  </si>
  <si>
    <t>C.S.III-SANTA CLARA D OESTE</t>
  </si>
  <si>
    <t>SANTA CLARA D OESTE</t>
  </si>
  <si>
    <t>C.S.III-SAO JOAO DUAS PONTES</t>
  </si>
  <si>
    <t>SAO JOAO DAS DUAS PONTES</t>
  </si>
  <si>
    <t>C.S.III-FREDERICO RAIA-SEB.SUL</t>
  </si>
  <si>
    <t>SEBASTIANOPOLIS DO SUL</t>
  </si>
  <si>
    <t>CENTRO DE SAUDE III-UCHOA</t>
  </si>
  <si>
    <t>UCHOA</t>
  </si>
  <si>
    <t>C.S.III-O.PETINELLI-V.GENTIL</t>
  </si>
  <si>
    <t>VALENTIM GENTIL</t>
  </si>
  <si>
    <t>CS.III-DR.RAUL TARSITANO-IBIRA</t>
  </si>
  <si>
    <t>IBIRA</t>
  </si>
  <si>
    <t>C.SAUDE III-ALVARO CARVALHO</t>
  </si>
  <si>
    <t>ALVARO DE CARVALHO</t>
  </si>
  <si>
    <t>CSIII DR.G.A.BRASIL-ALVILANDIA</t>
  </si>
  <si>
    <t>ALVILANDIA</t>
  </si>
  <si>
    <t>C.S.I DR.JOSE C.VALENTE-ASSIS</t>
  </si>
  <si>
    <t>CSII D.IRINEU B.ALMEIDA-BASTOS</t>
  </si>
  <si>
    <t>BASTOS</t>
  </si>
  <si>
    <t>C.S.III-BERNARDINO DE CAMPOS</t>
  </si>
  <si>
    <t>BERNARDINO DE CAMPOS</t>
  </si>
  <si>
    <t>C.S.III-CAMPOS NOVOS PAULISTA</t>
  </si>
  <si>
    <t>CAMPOS NOVOS PAULISTA</t>
  </si>
  <si>
    <t>C.S.II ALCEU LIMA-CANDIDO MOTA</t>
  </si>
  <si>
    <t>CANDIDO MOTA</t>
  </si>
  <si>
    <t>CENTRO DE SAUDE III-CRUZALIA</t>
  </si>
  <si>
    <r>
      <t>Tempo de Empresa Privada-INSS</t>
    </r>
    <r>
      <rPr>
        <sz val="14"/>
        <color indexed="8"/>
        <rFont val="Arial"/>
        <family val="2"/>
      </rPr>
      <t xml:space="preserve"> ou </t>
    </r>
    <r>
      <rPr>
        <b/>
        <sz val="14"/>
        <color indexed="16"/>
        <rFont val="Arial"/>
        <family val="2"/>
      </rPr>
      <t>contribuição para o SP-PREV em virtude de afastamento com prejuizo de vencimentos ou Licença - artigo 202</t>
    </r>
    <r>
      <rPr>
        <sz val="14"/>
        <color indexed="8"/>
        <rFont val="Arial"/>
        <family val="2"/>
      </rPr>
      <t xml:space="preserve">. A inclusão contará apenas para APOSENTADORIA. Para isto digite a quantidade de dias na coluna N do campo(9). </t>
    </r>
  </si>
  <si>
    <t>C.S.III-JARDIM PENHA</t>
  </si>
  <si>
    <t>C.S.III-VILA CURUCA</t>
  </si>
  <si>
    <t>CSII-PF.DR.H.CERRUTI-PQ.BOTUR.</t>
  </si>
  <si>
    <t>CRUZALIA</t>
  </si>
  <si>
    <t>CENTRO DE SAUDE III-ECHAPORA</t>
  </si>
  <si>
    <t>ECHAPORA</t>
  </si>
  <si>
    <t>CENTRO DE SAUDE II-FARTURA</t>
  </si>
  <si>
    <t>FARTURA</t>
  </si>
  <si>
    <t>CENTRO DE SAUDE II-MARACAI</t>
  </si>
  <si>
    <t>MARACAI</t>
  </si>
  <si>
    <t>C.S.I DEP.F.M.P.ROCHA-MARILIA</t>
  </si>
  <si>
    <t>CENTRO DE SAUDE III-OCAUCU</t>
  </si>
  <si>
    <t>OCAUCU</t>
  </si>
  <si>
    <t>CS.III DR.RICARDO F.MELLO-OLEO</t>
  </si>
  <si>
    <t>OLEO</t>
  </si>
  <si>
    <t>CENTRO DE SAUDE III-ORIENTE</t>
  </si>
  <si>
    <t>ORIENTE</t>
  </si>
  <si>
    <t>C.SAUDE III-OSCAR BRESSANE</t>
  </si>
  <si>
    <t>OSCAR BRESSANE</t>
  </si>
  <si>
    <t>C.S.I DR.H.LEAO-OURINHOS</t>
  </si>
  <si>
    <t>OURINHOS</t>
  </si>
  <si>
    <t>C.S.II DR.N.C.BASTOS-PALMITAL</t>
  </si>
  <si>
    <t>PALMITAL</t>
  </si>
  <si>
    <t>CSII DR.P.S.FIGUEIREDO-PAR.PTA</t>
  </si>
  <si>
    <t>PARAGUACU PAULISTA</t>
  </si>
  <si>
    <t>C.S.II DR.L.F.OLIVEIRA-PIRAJU</t>
  </si>
  <si>
    <t>PIRAJU</t>
  </si>
  <si>
    <t>C.S.III-DR.M.G.PYLES-PLATINA</t>
  </si>
  <si>
    <t>PLATINA</t>
  </si>
  <si>
    <t>CENTRO DE SAUDE II-POMPEIA</t>
  </si>
  <si>
    <t>POMPEIA</t>
  </si>
  <si>
    <t>CENTRO SAUDE III-QUATA</t>
  </si>
  <si>
    <t>QUATA</t>
  </si>
  <si>
    <t>CENTRO DE SAUDE III-QUINTANA</t>
  </si>
  <si>
    <t>QUINTANA</t>
  </si>
  <si>
    <t>C.S.III-RIBEIRAO DO SUL</t>
  </si>
  <si>
    <t>RIBEIRAO DO SUL</t>
  </si>
  <si>
    <t>CENTRO SAUDE III-SALTO GRANDE</t>
  </si>
  <si>
    <t>SALTO GRANDE</t>
  </si>
  <si>
    <t>CSII D.J.CARQUEIJO-S.C.R.PARDO</t>
  </si>
  <si>
    <t>SANTA CRUZ DO RIO PARDO</t>
  </si>
  <si>
    <t>C.S.III-SAO PEDRO DO TURVO</t>
  </si>
  <si>
    <t>SAO PEDRO DO TURVO</t>
  </si>
  <si>
    <t>C.S.III MARIA R.REIS-SARUTAIA</t>
  </si>
  <si>
    <t>SARUTAIA</t>
  </si>
  <si>
    <t>C.S.III"ROSA B.RIBEIRO"-TAGUAI</t>
  </si>
  <si>
    <t>TAGUAI</t>
  </si>
  <si>
    <t>CS.III MSR.ANGELO R.LUCENA-TEJ</t>
  </si>
  <si>
    <t>TEJUPA</t>
  </si>
  <si>
    <t>C.S.III-TIMBURI</t>
  </si>
  <si>
    <t>TIMBURI</t>
  </si>
  <si>
    <t>C.S.I.DR.WALTER PIMENTEL-TUPA</t>
  </si>
  <si>
    <t>CSII.DR.A.A.M.JANINI-VERA CRUZ</t>
  </si>
  <si>
    <t>VERA CRUZ</t>
  </si>
  <si>
    <t>CSII-DR.W.T.BITTENCOURT-CHAV.</t>
  </si>
  <si>
    <t>CHAVANTES</t>
  </si>
  <si>
    <t>CENTRO SAUDE III-FLORINEA</t>
  </si>
  <si>
    <t>FLORINIA</t>
  </si>
  <si>
    <t>C.S.II DR.PLINIO ALBERS-GALIA</t>
  </si>
  <si>
    <t>GALIA</t>
  </si>
  <si>
    <t>C.SAUDE II DR.E.SCALZO-GARCA</t>
  </si>
  <si>
    <t>GARCA</t>
  </si>
  <si>
    <t>CSIII DCC.SCHELINI-HERCULANDIA</t>
  </si>
  <si>
    <t>HERCULANDIA</t>
  </si>
  <si>
    <t>CENTRO DE SAUDE III-IACRI</t>
  </si>
  <si>
    <t>IACRI</t>
  </si>
  <si>
    <t>CENTRO SAUDE III-IBIRAREMA</t>
  </si>
  <si>
    <t>IBIRAREMA</t>
  </si>
  <si>
    <t>CENTRO SAUDE III-IPAUCU</t>
  </si>
  <si>
    <t>IPAUCU</t>
  </si>
  <si>
    <t>C.S.III DR.A.F.COSTA-LUPERCIO</t>
  </si>
  <si>
    <t>LUPERCIO</t>
  </si>
  <si>
    <t>C.SAUDE ALDINO FIORI-LUTECIA</t>
  </si>
  <si>
    <t>LUTECIA</t>
  </si>
  <si>
    <t>C.S.III DR.A.H.ALMEIDA-MANDURI</t>
  </si>
  <si>
    <t>MANDURI</t>
  </si>
  <si>
    <t>C.S.II DR.J.NAZARIO-INDAIATUBA</t>
  </si>
  <si>
    <t>INDAIATUBA</t>
  </si>
  <si>
    <t>C.S.III DEPUT.L.CORTE-CONCHAL</t>
  </si>
  <si>
    <t>CONCHAL</t>
  </si>
  <si>
    <t>CSIII-MARTIM FRANCISCO-M.MIRIM</t>
  </si>
  <si>
    <t>CS.III D.M.S.CALZA-S.ERNESTINA</t>
  </si>
  <si>
    <t>SANTA ERNESTINA</t>
  </si>
  <si>
    <t>CENTRO DE SAUDE III-NARANDIBA</t>
  </si>
  <si>
    <t>NARANDIBA</t>
  </si>
  <si>
    <t>DEPTO DE SAUDE DA GDE SPAULO-2</t>
  </si>
  <si>
    <t>DEPTO DE SAUDE DA GDE SPAULO-3</t>
  </si>
  <si>
    <t>DIST SAN DE GUARULHOS</t>
  </si>
  <si>
    <t>ARUJA</t>
  </si>
  <si>
    <t>DIST SAN DE PENHA DE FRANCA</t>
  </si>
  <si>
    <t>C.SAUDE III-CHAC.STO.ANTONIO</t>
  </si>
  <si>
    <t>C.S.II-ENGENHEIRO GOULART</t>
  </si>
  <si>
    <t>C.S.III-VILA SANTA IZABEL</t>
  </si>
  <si>
    <t>CSII D.P.D.ALBUQUERQUE-VN.MANC</t>
  </si>
  <si>
    <t>CENTRO SAUDE I-PENHA DE FRANCA</t>
  </si>
  <si>
    <t>DEPTO DE SAUDE DA GDE SPAULO-4</t>
  </si>
  <si>
    <t>DIST SAN DE SANTO ANDRE</t>
  </si>
  <si>
    <t>C.SAUDE III-JARDIM SONIA MARIA</t>
  </si>
  <si>
    <t>DIST SAN DE S BERN DO CAMPO</t>
  </si>
  <si>
    <t>SAO BERNARDO DO CAMPO</t>
  </si>
  <si>
    <t>DEPTO DE SAUDE DA GDE SPAULO-5</t>
  </si>
  <si>
    <t>DIST SAN DE ITAPECERI DA SERRA</t>
  </si>
  <si>
    <t>EMBU-GUACU</t>
  </si>
  <si>
    <t>TABOAO DA SERRA</t>
  </si>
  <si>
    <t>C.S.II-JARDIM D ABRIL-OSASCO</t>
  </si>
  <si>
    <t>C.S.II-JD.HELENA MARIA-OSASCO</t>
  </si>
  <si>
    <t>CS.II-DR.EDSON J.GARCIA-OSASCO</t>
  </si>
  <si>
    <t>CS.II-PRESIDENTE ALTINO-OSASCO</t>
  </si>
  <si>
    <t>SANTANA DO PARNAIBA</t>
  </si>
  <si>
    <t>C.S.I-DR.JOAO D.CORREA-OSASCO</t>
  </si>
  <si>
    <t>CSIII-B.Z.SILVA-PIR.BOM JESUS</t>
  </si>
  <si>
    <t>PIRAPORA DO BOM JESUS</t>
  </si>
  <si>
    <t>DIST SAN DE SANTO AMARO</t>
  </si>
  <si>
    <t>C.S.II-DR.C.PARENTE-C.SOCORRO</t>
  </si>
  <si>
    <t>C.S.II-DR.C.B.COMENALE-C.DUTRA</t>
  </si>
  <si>
    <t>CSI-DR.RUBENS M.ARRUDA-S.AMARO</t>
  </si>
  <si>
    <t>CSII-DR.M.J.PAROLARI-PARELHEIR</t>
  </si>
  <si>
    <t>C.S.III-SANTANA PONTE PENSA</t>
  </si>
  <si>
    <r>
      <t xml:space="preserve">PARA LAUDO MÉDICO COM DATA DE APOSENTADORIA </t>
    </r>
    <r>
      <rPr>
        <b/>
        <sz val="14"/>
        <color indexed="8"/>
        <rFont val="Arial"/>
        <family val="2"/>
      </rPr>
      <t>A PARTIR DE 01/01/2004</t>
    </r>
  </si>
  <si>
    <t>artigo 2º, incisos I, II e III, alíneas "a" e "b", parágrafo 1º, II da EC 41/03, c/c LCF 51/85</t>
  </si>
  <si>
    <t>artigo 2º, incisos I, II e III, alíneas "a" e "b", parágrafo 1º, II da EC 41/03, c/c LCF 51/85, com o artigo 201, parágrafo 9º, da CF/88 e LC 269/81.</t>
  </si>
  <si>
    <t>VENC.</t>
  </si>
  <si>
    <t>ART.</t>
  </si>
  <si>
    <t>ASSINATURA DO DIRIGENTE</t>
  </si>
  <si>
    <t>ASSINATURA DO RESPONSÁVEL</t>
  </si>
  <si>
    <t>equi-</t>
  </si>
  <si>
    <r>
      <t xml:space="preserve">APLICAR A MÉDIA PREVISTA NA LEI Nº 10.887/04 - </t>
    </r>
    <r>
      <rPr>
        <b/>
        <sz val="10"/>
        <color indexed="8"/>
        <rFont val="Arial"/>
        <family val="2"/>
      </rPr>
      <t>NÃO FAZ JUS AO ABONO PERMANÊNCIA</t>
    </r>
  </si>
  <si>
    <t>TEMPO DE SERVIÇO PÚBLICO</t>
  </si>
  <si>
    <r>
      <t>Homem</t>
    </r>
    <r>
      <rPr>
        <sz val="7.95"/>
        <color indexed="8"/>
        <rFont val="Arial"/>
        <family val="2"/>
      </rPr>
      <t xml:space="preserve">- </t>
    </r>
    <r>
      <rPr>
        <sz val="9"/>
        <color indexed="8"/>
        <rFont val="Arial"/>
        <family val="2"/>
      </rPr>
      <t xml:space="preserve">53 anos </t>
    </r>
    <r>
      <rPr>
        <sz val="7.95"/>
        <color indexed="8"/>
        <rFont val="Arial"/>
        <family val="2"/>
      </rPr>
      <t xml:space="preserve">de idade, </t>
    </r>
    <r>
      <rPr>
        <sz val="9"/>
        <color indexed="8"/>
        <rFont val="Arial"/>
        <family val="2"/>
      </rPr>
      <t>35 anos</t>
    </r>
    <r>
      <rPr>
        <sz val="7.95"/>
        <color indexed="8"/>
        <rFont val="Arial"/>
        <family val="2"/>
      </rPr>
      <t xml:space="preserve"> de contribuição, </t>
    </r>
    <r>
      <rPr>
        <b/>
        <sz val="10"/>
        <color indexed="16"/>
        <rFont val="Arial"/>
        <family val="2"/>
      </rPr>
      <t>+</t>
    </r>
    <r>
      <rPr>
        <b/>
        <sz val="7.95"/>
        <color indexed="16"/>
        <rFont val="Arial"/>
        <family val="2"/>
      </rPr>
      <t xml:space="preserve"> o pedágio 20%</t>
    </r>
    <r>
      <rPr>
        <sz val="7.95"/>
        <color indexed="8"/>
        <rFont val="Arial"/>
        <family val="2"/>
      </rPr>
      <t xml:space="preserve"> e </t>
    </r>
    <r>
      <rPr>
        <sz val="9"/>
        <color indexed="8"/>
        <rFont val="Arial"/>
        <family val="2"/>
      </rPr>
      <t>5 anos no cargo</t>
    </r>
    <r>
      <rPr>
        <sz val="7.95"/>
        <color indexed="8"/>
        <rFont val="Arial"/>
        <family val="2"/>
      </rPr>
      <t xml:space="preserve"> que se dará  a aposentadoria </t>
    </r>
  </si>
  <si>
    <t>Forma de reajuste</t>
  </si>
  <si>
    <t>Proventos</t>
  </si>
  <si>
    <t>Serão revistos na mesma proporção e data dos servidores ativos.</t>
  </si>
  <si>
    <t>Tempo apurado posterior a 31/12/2003, transporte para a 1ª linha da Certidão, entretanto,deverá preencher a quantidade de dias paurado em 31/12/2003 na parte superior frontal da Certidão.</t>
  </si>
  <si>
    <t xml:space="preserve">art. 40, parágrafo 1º, inciso I, da CF/88, alterado pela EC 20/98, c/c a Lei 500/74 e art. 201, parágrafo 9º da CF/88 e LC 269/81. </t>
  </si>
  <si>
    <t>ST.CAD.FR-UGA.IV-HM.L.M.BARROS</t>
  </si>
  <si>
    <t>UN.G.ASSIST.V-HOSP.BRIGADEIRO</t>
  </si>
  <si>
    <t>COORD.PLANEJAMENTO SAUDE-CPS</t>
  </si>
  <si>
    <t>SECAO DE DOCUMENTACAO</t>
  </si>
  <si>
    <t>DIVISAO CLINICA</t>
  </si>
  <si>
    <t>SEC.MED.HIPERTENSAO NEFROLOGIA</t>
  </si>
  <si>
    <t>SECAO MEDICA ECOCARDIOGRAFIA</t>
  </si>
  <si>
    <t>SECAO MEDICA MEDICINA NUCLEAR</t>
  </si>
  <si>
    <t>SERV.DIAGNOSTICO COMPLEMENTAR</t>
  </si>
  <si>
    <t>SECAO MEDICA DE RADIOLOGIA</t>
  </si>
  <si>
    <t>SEC.MEDICA LABORATORIO CLINICO</t>
  </si>
  <si>
    <t>SEC.MEDICA ANATOMIA PATOLOGICA</t>
  </si>
  <si>
    <t>SEC.MED.CONDICIONAMENTO FISICO</t>
  </si>
  <si>
    <t>SECAO MEDICA PROVAS FUNCIONAIS</t>
  </si>
  <si>
    <t>DIVISAO DE CIRURGIA</t>
  </si>
  <si>
    <t>GABINETE DO COORDENADOR-CGCSS</t>
  </si>
  <si>
    <t>UNIDADE EXPERIMENTAL DE SAUDE</t>
  </si>
  <si>
    <t>COD UO</t>
  </si>
  <si>
    <t>UO DESCRIÇÃO</t>
  </si>
  <si>
    <t>COD UD</t>
  </si>
  <si>
    <t>UD DESCRIÇÃO</t>
  </si>
  <si>
    <t>COORDENADORIA DE SERVICOS DE SAUDE</t>
  </si>
  <si>
    <t>HOSPITAL CLINICAS "LUZIA DE PINHO MELO"</t>
  </si>
  <si>
    <t>SANTANA DA PONTE PENSA</t>
  </si>
  <si>
    <t>C.SAUDE III-UNIAO PAULISTA</t>
  </si>
  <si>
    <t>UNIAO PAULISTA</t>
  </si>
  <si>
    <t>CS.I DR.VITOR A.H.MELLO-PINH.</t>
  </si>
  <si>
    <t>C.S.II XISTO A.RANGEL-URUPES</t>
  </si>
  <si>
    <t>URUPES</t>
  </si>
  <si>
    <t>CS.III-V.MARCONDES-PR.PRUDENTE</t>
  </si>
  <si>
    <t>C.SAUDE III-BONFIM PAULISTA</t>
  </si>
  <si>
    <t>CSIII-D.A.AZEVEDO-VCARD.-BAURU</t>
  </si>
  <si>
    <t>CSIII-D.M.P.A.F-V.FALCAO-BAURU</t>
  </si>
  <si>
    <t>CENTRO DE SAUDE III-ORINDIUVA</t>
  </si>
  <si>
    <t>ORINDIUVA</t>
  </si>
  <si>
    <t>CSIII DR.C.CENTOLA-S.J.R.PRETO</t>
  </si>
  <si>
    <t>CENTRO DE SAUDE III-TURMALINA</t>
  </si>
  <si>
    <t>TURMALINA</t>
  </si>
  <si>
    <t>C.S.III-MIRALUZ-NEVES PAULISTA</t>
  </si>
  <si>
    <t>CENTRO SAUDE III-BORA</t>
  </si>
  <si>
    <t>BORA</t>
  </si>
  <si>
    <t>CENTRO DE SAUDE III-MONCOES</t>
  </si>
  <si>
    <t>MONCOES</t>
  </si>
  <si>
    <t>SERVICO CARDIOLOGIA INVASIVA</t>
  </si>
  <si>
    <t>SC.MED.CARDIOPATIAS CONGENITAS</t>
  </si>
  <si>
    <t>SECAO MEDICA DE VALVOPATIAS</t>
  </si>
  <si>
    <t>SECAO MEDICA DE PNEUMOLOGIA</t>
  </si>
  <si>
    <t>SEC.MED.EMERG.TERAP.INTENSIVA</t>
  </si>
  <si>
    <t>SC.MEDICA CARDIOPATIA GRAVIDEZ</t>
  </si>
  <si>
    <t>SECAO MEDICA DE GERIATRIA</t>
  </si>
  <si>
    <t>SECAO MEDICA CORONARIOPATIAS</t>
  </si>
  <si>
    <t>SECAO MEDICA DE ENDOCARDITE</t>
  </si>
  <si>
    <t>SECAO MEDICA DE INTERNACAO</t>
  </si>
  <si>
    <t>SECAO MEDICA DE DISLIPIDEMIAS</t>
  </si>
  <si>
    <t>SEC.MED.INFECCAO E AUTO-IMUNES</t>
  </si>
  <si>
    <t>SECAO MEDICA DE HEMODINAMICA</t>
  </si>
  <si>
    <t>SECAO MEDICA DE ANGIOPLASTIA</t>
  </si>
  <si>
    <t>SECAO MEDICA ELETROFISIOLOGIA</t>
  </si>
  <si>
    <t>SERV.CARDIOLOGIA NAO INVASIVA</t>
  </si>
  <si>
    <t>SECAO DE ARQUIVO</t>
  </si>
  <si>
    <t>SECAO DE PREPARO E CONTROLE</t>
  </si>
  <si>
    <t>SEC.ENFER.TERAPIA INTENSIVA II</t>
  </si>
  <si>
    <t>SEC.ENFERM.CENTRO CIRURGICO I</t>
  </si>
  <si>
    <t>SEC.ENFERM.CENTRO CIRURGICO II</t>
  </si>
  <si>
    <t>SECAO DE ENFERMAGEM ADULTO II</t>
  </si>
  <si>
    <t>FOM.ED.SAN.IMUN.M.CD.TR-FESIMA</t>
  </si>
  <si>
    <t>DEPTO REG DE SAUDE DO V DO RIB</t>
  </si>
  <si>
    <t>HOSP.RG.VALE RIBEIRA-PARIQ.ACU</t>
  </si>
  <si>
    <t>PARIQUERA ACU</t>
  </si>
  <si>
    <t>CS.E.J.D.MACHADO-F.MED-R.PRETO</t>
  </si>
  <si>
    <t>CSII-DR.A.D.NOGUEIRA-VIRGIN-RP</t>
  </si>
  <si>
    <t>C.S.II-ROSANA-TEODORO SAMPAIO</t>
  </si>
  <si>
    <t>ROSANA</t>
  </si>
  <si>
    <t>C.SAUDE III-E.CUNHA-T.SAMPAIO</t>
  </si>
  <si>
    <t>EUCLIDES DA CUNHA PAULISTA</t>
  </si>
  <si>
    <t>C.S.III-B.CAMPINAL-PR.EPITACIO</t>
  </si>
  <si>
    <t>CS.III D.O.P.A-J.B.VISTA-BAURU</t>
  </si>
  <si>
    <t>ADMS DO DEPART ASSIS ESCOLAR</t>
  </si>
  <si>
    <t>NUC.REC.HUM.-DRS XII REGISTRO</t>
  </si>
  <si>
    <t>CTRO SAU II - JUQUIA</t>
  </si>
  <si>
    <t>JUQUIA</t>
  </si>
  <si>
    <t>CENTRO SAUDE II - MIRACATU</t>
  </si>
  <si>
    <t>MIRACATU</t>
  </si>
  <si>
    <t>CENTRO SAUDE II-PARIQUERA-ACU</t>
  </si>
  <si>
    <t>CENTRO DE SAUDE II - PERUIBE</t>
  </si>
  <si>
    <t>PERUIBE</t>
  </si>
  <si>
    <t>C.S.I -"DR.A.G.SILVA"-REGISTRO</t>
  </si>
  <si>
    <t>CENTRO SAUDE II - SETE BARRAS</t>
  </si>
  <si>
    <t>SETE BARRAS</t>
  </si>
  <si>
    <t>CENTRO SAUDE III- PEDRO TOLEDO</t>
  </si>
  <si>
    <t>PEDRO DE TOLEDO</t>
  </si>
  <si>
    <t>C.S.I ABRAAO C.VIEIRA-APIAI</t>
  </si>
  <si>
    <t>APIAI</t>
  </si>
  <si>
    <t>CENTRO SAUDE III-B.TURVO</t>
  </si>
  <si>
    <t>BARRA DE TURVO</t>
  </si>
  <si>
    <t>CS.III LAURO T.LIMA-IPORANGA</t>
  </si>
  <si>
    <t>IPORANGA</t>
  </si>
  <si>
    <t>CTRO SAU III - RIBEIRA</t>
  </si>
  <si>
    <t>RIBEIRA</t>
  </si>
  <si>
    <t>CSII"DR.D.A.V.MEDEIROS"CARDOSO</t>
  </si>
  <si>
    <t>CANANEIA</t>
  </si>
  <si>
    <t>CSII DR.J.H.M.LACERDA-ELDORADO</t>
  </si>
  <si>
    <t>ELDORADO</t>
  </si>
  <si>
    <t>C.S.II"DR.PAULO A.GOMES"IGUAPE</t>
  </si>
  <si>
    <t>IGUAPE</t>
  </si>
  <si>
    <t>CENTRO SAUDE III - ITARIRI</t>
  </si>
  <si>
    <t>ITARIRI</t>
  </si>
  <si>
    <t>CENTRO SAUDE II - JACUPIRANGA</t>
  </si>
  <si>
    <t>JACUPIRANGA</t>
  </si>
  <si>
    <t>CONJUNTO HOSPITALAR-SOROCABA</t>
  </si>
  <si>
    <t>C.S.II-DR.D.R.PICERNI-J.ANGELA</t>
  </si>
  <si>
    <t>GR.TECN.INFORMACOES SAUDE-CPS</t>
  </si>
  <si>
    <t>DIST SAN DE ITUVERAVA</t>
  </si>
  <si>
    <t>DIV.AMBULATORIOS SAUDE MENTAL</t>
  </si>
  <si>
    <t>AMBULATOR.SAUDE MENTAL-CENTRO</t>
  </si>
  <si>
    <t>AMBUL.SAUDE MENTAL-BELENZINHO</t>
  </si>
  <si>
    <t>AMBUL.SAUDE MENTAL-S.B.CAMPO</t>
  </si>
  <si>
    <t>C.DISTR.LOGISTICA PF.E.JUAREZ</t>
  </si>
  <si>
    <t>SECAO DE COMPRAS</t>
  </si>
  <si>
    <t>SECAO DE SUPRIMENTO</t>
  </si>
  <si>
    <t>AMBULAT REG. S. MENTAL-SANTOS</t>
  </si>
  <si>
    <t>AMBUL.RG.SAUDE MENTAL-SJCAMPOS</t>
  </si>
  <si>
    <t>AMBULAT REG S MENT-SOROCABA</t>
  </si>
  <si>
    <t>AMB.REG.SAUDE MENTAL-CAMPINAS</t>
  </si>
  <si>
    <t>AMBULAT.REG.S.MENTAL-RIB.PRETO</t>
  </si>
  <si>
    <t>AMBULAT.REG.SAUDE MENTAL-BAURU</t>
  </si>
  <si>
    <t>AMB.REG.SAUDE MENTAL-SJR.PRETO</t>
  </si>
  <si>
    <t>AMB.REG.SAUDE MENTAL-ARACATUBA</t>
  </si>
  <si>
    <t>AMB.RG.SAUDE MENTAL P.PRUDENTE</t>
  </si>
  <si>
    <t>AMBULAT REG S MENT - REGISTRO</t>
  </si>
  <si>
    <t>C.S II J.L.CEMBRANELLI-TAUBATE</t>
  </si>
  <si>
    <t>CS.III SANTANA-SAO JOSE CAMPOS</t>
  </si>
  <si>
    <t>CAIS CLEMENTE FERREIRA,LINS</t>
  </si>
  <si>
    <t>CENTRO SAUDE II-BARAO GERALDO</t>
  </si>
  <si>
    <t>CENTRO DE SAUDE II-TAQUARAL</t>
  </si>
  <si>
    <t>CENTRO SAUDE II-JARDIM AURELIA</t>
  </si>
  <si>
    <t>CENTRO DE SAUDE II-SANTA ODILA</t>
  </si>
  <si>
    <t>CTRO SAU II DE VILA BARCELONA</t>
  </si>
  <si>
    <t>CTRO SAU II DE VILA ANGELICA</t>
  </si>
  <si>
    <t>C.S.II BAIRRO ESTACAO-FRANCA</t>
  </si>
  <si>
    <r>
      <t xml:space="preserve">3- </t>
    </r>
    <r>
      <rPr>
        <b/>
        <sz val="13.95"/>
        <color indexed="8"/>
        <rFont val="Arial"/>
        <family val="2"/>
      </rPr>
      <t>Na</t>
    </r>
    <r>
      <rPr>
        <b/>
        <sz val="13.95"/>
        <color indexed="16"/>
        <rFont val="Arial"/>
        <family val="2"/>
      </rPr>
      <t xml:space="preserve"> </t>
    </r>
    <r>
      <rPr>
        <b/>
        <sz val="13.95"/>
        <color indexed="8"/>
        <rFont val="Arial"/>
        <family val="2"/>
      </rPr>
      <t xml:space="preserve">Certidão Mod. 101, a 1ª linha (nº 26), onde se inicia o lançamento da contagem está livre, para transporte do tempo apurado em outra Certidão ou para quando o Func/Serv assumir exercício no decorrer do ano. Obs.: digitar a palavra Transp. Quando for o caso, Tempo Bruto, os afastamentos e Tempo Líquido Acumulado para fins de A.T.S., 6ª PARTE e APOS. </t>
    </r>
  </si>
  <si>
    <t>VENC. PM</t>
  </si>
  <si>
    <t>10</t>
  </si>
  <si>
    <t>carre</t>
  </si>
  <si>
    <t>nivel</t>
  </si>
  <si>
    <t>cargo</t>
  </si>
  <si>
    <t>ser.pu</t>
  </si>
  <si>
    <t>GOVERNO DO ESTADO DE SÃO PAULO</t>
  </si>
  <si>
    <t>idade em 16/12/1998</t>
  </si>
  <si>
    <t>idade em 31/12/2003</t>
  </si>
  <si>
    <t>IDADE EM 16/12/1998</t>
  </si>
  <si>
    <t xml:space="preserve">PEDÁGIO </t>
  </si>
  <si>
    <t>F</t>
  </si>
  <si>
    <t>faltas a p/ 17/12/98</t>
  </si>
  <si>
    <t>falta a p/23/09/03</t>
  </si>
  <si>
    <t>faltas a p/17/12/98</t>
  </si>
  <si>
    <t>NÃO APLICAR A MÉDIA PREVISTA NA LEI Nº 10.887/04</t>
  </si>
  <si>
    <t>que cumpriu um Pedágio de:</t>
  </si>
  <si>
    <t>artigo 126, inc. III, alínea c da CE/89, c/c art. 3º, da EC 20/98 e da EC 41/03, art. 201, § 9º, da CF/88, LC 269/81 e Lei 500/74.</t>
  </si>
  <si>
    <t>HOMEM25</t>
  </si>
  <si>
    <t>HOMEM</t>
  </si>
  <si>
    <t>HOMEM25</t>
  </si>
  <si>
    <t>HOMEM</t>
  </si>
  <si>
    <t>HOMEM25</t>
  </si>
  <si>
    <t>HOMEM</t>
  </si>
  <si>
    <t>HOMEM25</t>
  </si>
  <si>
    <t>HOMEM</t>
  </si>
  <si>
    <t>HOMEM26</t>
  </si>
  <si>
    <t>HOMEM</t>
  </si>
  <si>
    <t>HOMEM27</t>
  </si>
  <si>
    <t>HOMEM</t>
  </si>
  <si>
    <t>ANOS BISSEXTOS</t>
  </si>
  <si>
    <t>CÁLCULO DOS PROVENTOS EM AVOS = X/30 p/ Mulher ou X/35 p/ Homem</t>
  </si>
  <si>
    <t>PROPORCIONAL AO TEMPO DE CONTRIBUIÇÃO</t>
  </si>
  <si>
    <r>
      <t>EFETIVO</t>
    </r>
    <r>
      <rPr>
        <sz val="8.9499999999999993"/>
        <color indexed="8"/>
        <rFont val="Arial"/>
        <family val="2"/>
      </rPr>
      <t xml:space="preserve"> e </t>
    </r>
    <r>
      <rPr>
        <b/>
        <sz val="8.9499999999999993"/>
        <color indexed="8"/>
        <rFont val="Arial"/>
        <family val="2"/>
      </rPr>
      <t xml:space="preserve"> EXTRANUMERÁRIO</t>
    </r>
  </si>
  <si>
    <r>
      <t>POR IDADE</t>
    </r>
    <r>
      <rPr>
        <b/>
        <sz val="10"/>
        <color indexed="8"/>
        <rFont val="Arial"/>
        <family val="2"/>
      </rPr>
      <t xml:space="preserve"> -  VOLUNTÁRIA PROPORCIONAL </t>
    </r>
    <r>
      <rPr>
        <b/>
        <sz val="11"/>
        <color indexed="16"/>
        <rFont val="Arial"/>
        <family val="2"/>
      </rPr>
      <t>CONDIÇÕES ATENDIDAS ATÉ 31/12/2003</t>
    </r>
  </si>
  <si>
    <t xml:space="preserve">1º QQ </t>
  </si>
  <si>
    <t xml:space="preserve">2º QQ </t>
  </si>
  <si>
    <t xml:space="preserve">3º QQ </t>
  </si>
  <si>
    <t xml:space="preserve">4º QQ </t>
  </si>
  <si>
    <t xml:space="preserve">5º QQ </t>
  </si>
  <si>
    <t xml:space="preserve">6º QQ </t>
  </si>
  <si>
    <t xml:space="preserve">7º QQ </t>
  </si>
  <si>
    <t>artigo 6º, incisos I, II, III e IV da EC 41/03, alterado pelo artigo 2º, da EC 47/05, c/c o art. 201, parágrafo 9º, da CF/88 e LC 269/81.</t>
  </si>
  <si>
    <t>CONTAGEM DE TEMPO</t>
  </si>
  <si>
    <t>MULHER06</t>
  </si>
  <si>
    <t>MULHER</t>
  </si>
  <si>
    <t>2190</t>
  </si>
  <si>
    <t>MULHER07</t>
  </si>
  <si>
    <t>inclusão</t>
  </si>
  <si>
    <t>art. 40, parágrafo 1º, inc. II, e parágrafo 4º da CF/88, alterado pela EC. 20/98, c/c LCF 51/85.</t>
  </si>
  <si>
    <t>NÃO FAZ JUS AO ABONO PERMANÊNCIA</t>
  </si>
  <si>
    <t>art. 40, parágrafo 1º, inc. II, da CF/88, alterado pela EC. 20/98, c/c o art. 201, parágrafo 9º da CF/88, LC 269/81 e a Lei 500/74.</t>
  </si>
  <si>
    <t>art. 40, parágrafo 1º, inc. II, da CF/88, alterado pelas EC's. 20/98 e 41/03, c/c a Lei 500/74.</t>
  </si>
  <si>
    <t>TEMPO COMPLETADO A PARTIR DE 01/01/2004</t>
  </si>
  <si>
    <t>dias, ou seja</t>
  </si>
  <si>
    <t>anos</t>
  </si>
  <si>
    <t>CENTRO DE CONVIVENCIA INFANTIL</t>
  </si>
  <si>
    <t>C.S.I-DR.J.MALZONI-V.JOANIZA</t>
  </si>
  <si>
    <t>C.S.I DR.H.PASCALE-S.CECILIA</t>
  </si>
  <si>
    <t>CS.II-DR.O.A.RODOVALHO-B.VISTA</t>
  </si>
  <si>
    <t>CS II-DR.ITALO D.LE VOCI-MOOCA</t>
  </si>
  <si>
    <t>DIST SAN DE VILA MARIANA</t>
  </si>
  <si>
    <t>C.S.I-DR.LIVIO AMATO-V.MARIANA</t>
  </si>
  <si>
    <t>DIST SAN DE JABAQUARA</t>
  </si>
  <si>
    <t>CSI-DR.ALEXANDRE K.Y-JABAQUARA</t>
  </si>
  <si>
    <t>DIST SAN DE VILA PRUDENTE</t>
  </si>
  <si>
    <t>CSI-DR.J.F.S.ARAUJO-IPIRANGA</t>
  </si>
  <si>
    <t>CTRO SAU I - VILA PRUDENTE</t>
  </si>
  <si>
    <t>CENTRO SAUDE II-PQ.S.MADALENA</t>
  </si>
  <si>
    <t>CENTRO SAUDE III-JARDIM MELLO</t>
  </si>
  <si>
    <t>DIST SAN DO BUTANTA</t>
  </si>
  <si>
    <t>CS.III-DR.JOAO N.PACHECO-V.MAD</t>
  </si>
  <si>
    <t>CENTRO SAUDE III-VILA SAO LUIZ</t>
  </si>
  <si>
    <t>DIST SAN DE NOSSA SENHORA DO O</t>
  </si>
  <si>
    <t>UBS.DR.E.MANTOANELLI-N.SRA.O</t>
  </si>
  <si>
    <t>UBS-UNIAO DAS VILAS DE TAIPAS</t>
  </si>
  <si>
    <t>C.SAUDE I-P.D.A.A.PUPO-TUC.</t>
  </si>
  <si>
    <t>CSII MARCOS LOTTENBERG-SANTANA</t>
  </si>
  <si>
    <t>CENTRO DE SAUDE III-SANTANA</t>
  </si>
  <si>
    <t>DIST SAN DA LAPA</t>
  </si>
  <si>
    <t>CENTRO DE SAUDE I - PERUS</t>
  </si>
  <si>
    <t>CENTRO SAUDE II-VILA PIRITUBA</t>
  </si>
  <si>
    <t>CENTRO SAUDE III-V. BONILHA</t>
  </si>
  <si>
    <t>CENTRO SAUDE III-VILA MANGALOT</t>
  </si>
  <si>
    <t>CENTRO DE SAUDE II-CAIEIRAS</t>
  </si>
  <si>
    <t>CENTRO SAUDE II-FRANCO ROCHA</t>
  </si>
  <si>
    <t>CSI-CEL.M.PM.SYLVIO E.J.MARINO</t>
  </si>
  <si>
    <t>DIST SAN DE MOGI DAS CRUZES</t>
  </si>
  <si>
    <t>CENTRO SAUDE I-MOGI DAS CRUZES</t>
  </si>
  <si>
    <t>C.S.II-DR.R.A.BRITTO-M.CRUZES</t>
  </si>
  <si>
    <t>CS.III-V.ST.ANTONIO-F.VASCONC.</t>
  </si>
  <si>
    <t>POA</t>
  </si>
  <si>
    <t>C.S.III-VL.GENI-PRES.PRUDENTE</t>
  </si>
  <si>
    <t>CENTRO SAUDE III-ASSIS</t>
  </si>
  <si>
    <t>CSIII DR.J.B.RODRIGUES-V.PAVAN</t>
  </si>
  <si>
    <t>CENTRO DE SAUDE III-ELISIARIO</t>
  </si>
  <si>
    <t>ELISIARIO</t>
  </si>
  <si>
    <t>CENTRO DE SAUDE III-NOVAIS</t>
  </si>
  <si>
    <t>NOVAIS</t>
  </si>
  <si>
    <t>CENTRO SAUDE III-PONTES GESTAL</t>
  </si>
  <si>
    <t>PONTES GESTAL</t>
  </si>
  <si>
    <t>CS.III-C.HB.B.B.MIRANDA-P.PRUD</t>
  </si>
  <si>
    <t>C.S.III-VILA ODILON-OURINHOS</t>
  </si>
  <si>
    <t>CENTRO DE SAUDE III-CAJATI</t>
  </si>
  <si>
    <t>CAJATI</t>
  </si>
  <si>
    <t>C.SAUDE III-VILA RIBEIRO-LINS</t>
  </si>
  <si>
    <t>C.S.II-CID.ARISTON-CARAPICUIBA</t>
  </si>
  <si>
    <t>C.S.II-ITAPEVI (CENTRO)</t>
  </si>
  <si>
    <t>CENTRO SAUDE II-JARDIM SOUZA</t>
  </si>
  <si>
    <t>UNID.HOSP"DR.PAULO A.G."IGUAPE</t>
  </si>
  <si>
    <t>GABINETE DO COORDENADOR-CRS</t>
  </si>
  <si>
    <t>UNIDADE HOSPITALAR DE PERUIBE</t>
  </si>
  <si>
    <t>UNIDADE HOSPITALAR DE MIRACATU</t>
  </si>
  <si>
    <t>CS.III "DR.S.G.G.CAVALI"-BAURU</t>
  </si>
  <si>
    <t>CENTRO INFORMAC.CARDIOVASCULAR</t>
  </si>
  <si>
    <t>CENTRO TECNICO DE EXPERIMENTOS</t>
  </si>
  <si>
    <t>SECAO DE BIOMECANICA</t>
  </si>
  <si>
    <t>SECAO DE ELETRONICA</t>
  </si>
  <si>
    <t>C. SAUDE II - J.PIRATININGA</t>
  </si>
  <si>
    <t>C.S.III-JD.SAO PEDRO-PRES.PRUD</t>
  </si>
  <si>
    <t>C.S.III N.HB.PR.E.GEISEL-BAURU</t>
  </si>
  <si>
    <t>C.S.III DR.J.J.RODRIGUES-TIETE</t>
  </si>
  <si>
    <t>C.S.II-B.TAIACUPEBA-M.CRUZES</t>
  </si>
  <si>
    <t>VARGEM GRANDE PAULISTA</t>
  </si>
  <si>
    <t>C.S.I DR.ALLY ALAHMAR-BARRETOS</t>
  </si>
  <si>
    <t>CS.II-D.J.L.P.JR.D.NENE-GUAIRA</t>
  </si>
  <si>
    <t>GUAIRA</t>
  </si>
  <si>
    <t>C.S.II DR.NILSON F.SILVA-IPUA</t>
  </si>
  <si>
    <t>IPUA</t>
  </si>
  <si>
    <t>CENTRO SAUDE II-MIGUELOPOLIS</t>
  </si>
  <si>
    <t>MIGUELOPOLIS</t>
  </si>
  <si>
    <t>C.S.II EGIDIO BRONHARA-M.AGUDO</t>
  </si>
  <si>
    <t>MORRO AGUDO</t>
  </si>
  <si>
    <t>CENTRO DE SAUDE III-COLINA</t>
  </si>
  <si>
    <t>COLINA</t>
  </si>
  <si>
    <t>CENTRO DE SAUDE III-COLOMBIA</t>
  </si>
  <si>
    <t>COLOMBIA</t>
  </si>
  <si>
    <t>C.S.III D.A.PAGLIUSO-JABORANDI</t>
  </si>
  <si>
    <t>JABORANDI</t>
  </si>
  <si>
    <t>C.S.III L.VAL CERVI-TERRA ROXA</t>
  </si>
  <si>
    <t>TERRA ROXA</t>
  </si>
  <si>
    <t>C.S.II DEP.W.L.FERRAZ-OLIMPIA</t>
  </si>
  <si>
    <t>CENTRO DE SAUDE III-ALTAIR</t>
  </si>
  <si>
    <t>ALTAIR</t>
  </si>
  <si>
    <t>CENTRO DE SAUDE III-CAJOBI</t>
  </si>
  <si>
    <t>CAJOBI</t>
  </si>
  <si>
    <t>C.S.III-J.F.OLIVEIRA-GUARACI</t>
  </si>
  <si>
    <t>GUARACI</t>
  </si>
  <si>
    <t>CENTRO DE SAUDE III-ICEM</t>
  </si>
  <si>
    <t>ICEM</t>
  </si>
  <si>
    <t>CS.III D.S.G.TANNURI-SEVERINIA</t>
  </si>
  <si>
    <t>SEVERINIA</t>
  </si>
  <si>
    <t>CENTRO DE SAUDE I-BEBEDOURO</t>
  </si>
  <si>
    <t>BEBEDOURO</t>
  </si>
  <si>
    <t>CS.II N.P.RIBEIRO-M.A.PAULISTA</t>
  </si>
  <si>
    <t>MONTE AZUL PAULISTA</t>
  </si>
  <si>
    <t>CENTRO SAUDE II-PITANGUEIRAS</t>
  </si>
  <si>
    <t>PITANGUEIRAS</t>
  </si>
  <si>
    <t>CENTRO DE SAUDE III-PIRANGI</t>
  </si>
  <si>
    <t>PIRANGI</t>
  </si>
  <si>
    <t>CENTRO DE SAUDE III-TAIACU</t>
  </si>
  <si>
    <t>TAIACU</t>
  </si>
  <si>
    <t>C.S.III DR.ABEL SADER-TAIUVA</t>
  </si>
  <si>
    <t>TAIUVA</t>
  </si>
  <si>
    <t>CSIII D.P.O.R.FERREIRA-VIRADOU</t>
  </si>
  <si>
    <t>VIRADOURO</t>
  </si>
  <si>
    <t>C.S.III-VISTA ALEGRE DO ALTO</t>
  </si>
  <si>
    <t>VISTA ALEGRE DO ALTO</t>
  </si>
  <si>
    <t>NUC.REC.HUMANOS-DRS V-BARRETOS</t>
  </si>
  <si>
    <t>TEMPO PARA O CRITÉRIO DE 5 ANOS NO NÍVEL</t>
  </si>
  <si>
    <t>proventos</t>
  </si>
  <si>
    <t>atingiu a condição da contribuição na data final da contagem com:</t>
  </si>
  <si>
    <t>GABINETE DO COORDENADOR</t>
  </si>
  <si>
    <t xml:space="preserve">PROCESSO Nº </t>
  </si>
  <si>
    <t>:</t>
  </si>
  <si>
    <t>PUCT</t>
  </si>
  <si>
    <t>INTERESSADO(A)</t>
  </si>
  <si>
    <t xml:space="preserve">ASSUNTO      </t>
  </si>
  <si>
    <t>1º DESPACHO</t>
  </si>
  <si>
    <t>CLASSIFICADO(A)</t>
  </si>
  <si>
    <t>MULHER17</t>
  </si>
  <si>
    <t>A Sexta-Parte quando o servidor temporário ou celetista ganharem esta vantagem por ação judicial, preencher o campo da categoria da seguinte forma: para Lei 500/74: digite TEMPORARIO SEM O ACENTO e para o CLT: digite C.L.T. separado por pontos.</t>
  </si>
  <si>
    <t>Data de ingresso no Cargo efetivo ou função-atividade - Digitar a data de exercício no serviço público, que poderá ser igual a doserviço público estadual, do cargo ou da carreira;</t>
  </si>
  <si>
    <t>b) - CONTAR COM 5 ANOS DE EFETIVO EXERCÍCIO NO CARGO QUE SE DARÁ A APOSENTADORIA, DESDE QUE CONTE COM 20 ANOS DE EXERCÍCIO EM CARGO DE NATUREZA ESTRITAMENTE POLICIAL.</t>
  </si>
  <si>
    <t xml:space="preserve">d) - 53 ANOS DE IDADE e 30 ANOS DE CONTRIBUIÇÃO </t>
  </si>
  <si>
    <t>OCORREÊNCIAS/OBSERVAÇÕES</t>
  </si>
  <si>
    <t>D. NASC</t>
  </si>
  <si>
    <t>NÃO PAGA PEDÁGIO - NÃO FAZ JUS AO ABONO PERMANÊNCIA</t>
  </si>
  <si>
    <t>TER</t>
  </si>
  <si>
    <t>art. 40, parágrafo 1º, inc. II, da CF/88, alterado pela EC. 20/98, c/c a Lei 500/74.</t>
  </si>
  <si>
    <t>encerram.</t>
  </si>
  <si>
    <t>pedágio</t>
  </si>
  <si>
    <t>cumprim.</t>
  </si>
  <si>
    <t>dta.term.</t>
  </si>
  <si>
    <t>pedag.</t>
  </si>
  <si>
    <t>p/ano</t>
  </si>
  <si>
    <t>antec.</t>
  </si>
  <si>
    <t xml:space="preserve">aos limites </t>
  </si>
  <si>
    <t>artigo 40, parágrafo 1º, inciso III, alínea "b", CF/88, alterado pelas EC's 20/98 e EC 41/03, c/c o art. 201, parágrafo 9º, da CF/88 e LC 269/81.</t>
  </si>
  <si>
    <t>artigo 40, parágrafo 1º, inciso III, alínea "b", da CF/88, alterado pelas EC's 20/98 e EC 41/03, c/c a Lei 500/74.</t>
  </si>
  <si>
    <t>10 ANOS DE EFETIVO EXERCÍCIO NO SERVIÇO PÚBLICO E 5 ANOS NO CARGO QUE VAI APOSENTAR</t>
  </si>
  <si>
    <t>ART.8º PROP.</t>
  </si>
  <si>
    <t>MAIS 5% P/ANO</t>
  </si>
  <si>
    <t>além</t>
  </si>
  <si>
    <t>dos</t>
  </si>
  <si>
    <t>POLÍCIA MILITAR DIGITE: PM</t>
  </si>
  <si>
    <t>EFETIVO e EXTRANUMERÁRIO</t>
  </si>
  <si>
    <t>NA CONDIÇÃO DE IDADE ESTABELECIDA NO:</t>
  </si>
  <si>
    <r>
      <t>MULHER</t>
    </r>
    <r>
      <rPr>
        <sz val="12"/>
        <color indexed="8"/>
        <rFont val="Arial"/>
        <family val="2"/>
      </rPr>
      <t>: 60 ANOS DE IDADE, 10 ANOS DE EFETIVO EXERCÍCIO NO SERVIÇO PÚBLICO E 5 ANOS NO CARGO QUE SE DERÁ A APOSENTADORIA</t>
    </r>
  </si>
  <si>
    <r>
      <t>HOMEM</t>
    </r>
    <r>
      <rPr>
        <sz val="12"/>
        <color indexed="8"/>
        <rFont val="Arial"/>
        <family val="2"/>
      </rPr>
      <t>: 65 ANOS DE IDADE, 10 ANOS DE EFETIVO EXERCÍCIO NO SERVIÇO PÚBLICO E 5 ANOS NO CARGO QUE SE DERÁ A APOSENTADORIA</t>
    </r>
  </si>
  <si>
    <r>
      <t>OBS.:</t>
    </r>
    <r>
      <rPr>
        <sz val="14"/>
        <color indexed="8"/>
        <rFont val="Arial"/>
        <family val="2"/>
      </rPr>
      <t xml:space="preserve"> </t>
    </r>
    <r>
      <rPr>
        <b/>
        <sz val="14"/>
        <color indexed="16"/>
        <rFont val="Arial"/>
        <family val="2"/>
      </rPr>
      <t xml:space="preserve">TODAS ESTAS CONDIÇÕES DEVERÃO SER ATENDIDAS </t>
    </r>
    <r>
      <rPr>
        <b/>
        <sz val="14"/>
        <color indexed="8"/>
        <rFont val="Arial"/>
        <family val="2"/>
      </rPr>
      <t>ATÉ 31/13/2003</t>
    </r>
  </si>
  <si>
    <t>LEMBRETE IMPORTANTE!!!</t>
  </si>
  <si>
    <t>CRITÉRIO ESTABELECIDO TAMBÉM NA EC 20/98</t>
  </si>
  <si>
    <r>
      <t xml:space="preserve">Não há necessidade de simulação na Certidão para verificar se o servidor enquadra-se neste critério, não percamos tempo, </t>
    </r>
    <r>
      <rPr>
        <b/>
        <sz val="14"/>
        <color indexed="16"/>
        <rFont val="Arial"/>
        <family val="2"/>
      </rPr>
      <t xml:space="preserve">basta verificar o seguinte: </t>
    </r>
  </si>
  <si>
    <r>
      <t xml:space="preserve">ALÉM DE: 10 ANOS NO SERVIÇO PÚBLICO E 5 ANOS NO CARGO QUE SE DARÁ A APOSENTADORIA, COMPLETADOS ATÉ 31/12/2003, </t>
    </r>
    <r>
      <rPr>
        <b/>
        <sz val="12"/>
        <color indexed="16"/>
        <rFont val="Arial"/>
        <family val="2"/>
      </rPr>
      <t>TERÁ QUE:</t>
    </r>
  </si>
  <si>
    <r>
      <t>HOMEM:</t>
    </r>
    <r>
      <rPr>
        <sz val="14"/>
        <color indexed="8"/>
        <rFont val="Arial"/>
        <family val="2"/>
      </rPr>
      <t xml:space="preserve"> TER NASCIDO </t>
    </r>
    <r>
      <rPr>
        <b/>
        <sz val="14"/>
        <color indexed="16"/>
        <rFont val="Arial"/>
        <family val="2"/>
      </rPr>
      <t>ATÉ 31/12/1938</t>
    </r>
  </si>
  <si>
    <r>
      <t>MULHER:</t>
    </r>
    <r>
      <rPr>
        <sz val="14"/>
        <color indexed="8"/>
        <rFont val="Arial"/>
        <family val="2"/>
      </rPr>
      <t xml:space="preserve"> TER NASCIDO </t>
    </r>
    <r>
      <rPr>
        <b/>
        <sz val="14"/>
        <color indexed="16"/>
        <rFont val="Arial"/>
        <family val="2"/>
      </rPr>
      <t>ATÉ 31/12/1943</t>
    </r>
  </si>
  <si>
    <t xml:space="preserve">           1944 - 1948 - 1952 - 1956 - 1960 - 1964 - 1968 - 1972 - 1976 </t>
  </si>
  <si>
    <t xml:space="preserve"> 1980 - 1984 - 1988 - 1992 - 1996 - 2000 - 2004 - 2008 - 2012</t>
  </si>
  <si>
    <t xml:space="preserve">TABELA PARA CONVERSÃO DE ANOS E MESES EM DIAS </t>
  </si>
  <si>
    <t>CENTRO SAUDE III-ILHA SOLTEIRA</t>
  </si>
  <si>
    <t>ILHA SOLTEIRA</t>
  </si>
  <si>
    <t>CETRO SAU II BAIRRO CERRADO</t>
  </si>
  <si>
    <t>CS II DO BAIRRO VILA FIORI</t>
  </si>
  <si>
    <t>SECAO ADMINISTRACAO SUBFROTA</t>
  </si>
  <si>
    <t>C.C.I-DRS-XI-PRES.PRUDENTE</t>
  </si>
  <si>
    <t>LABORATORIO II DA PENHA</t>
  </si>
  <si>
    <t>UNID.BAS.SAUDE DE CIDADE LIDER</t>
  </si>
  <si>
    <t>U.B.S.-SAO MATEUS</t>
  </si>
  <si>
    <t>U.B.S-DR.ORA ROSEN-PQ.S.RAFAEL</t>
  </si>
  <si>
    <t>C.C.INFANTIL-DRS-II-ARACATUBA</t>
  </si>
  <si>
    <t>CENTRO CONV. INFANTIL-REGISTRO</t>
  </si>
  <si>
    <t>NUCL.FREQU.EXP.PESSOAL-CRH</t>
  </si>
  <si>
    <t>SECAO DE EXPEDIENTE-CSS</t>
  </si>
  <si>
    <t>C.C.I.-DRS.XV-SAO JOSE R.PRETO</t>
  </si>
  <si>
    <t>LABORATOR.LOCAL CARAGUATATUBA</t>
  </si>
  <si>
    <t>LABORATOR.LOCAL GUARATINGUETA</t>
  </si>
  <si>
    <t>LABORATORIO LOCAL DE LORENA</t>
  </si>
  <si>
    <t>LABORATORIO LOCAL ITAPEVA</t>
  </si>
  <si>
    <t>LABORATORIO REGIONAL DE TATUI</t>
  </si>
  <si>
    <t>LABORATORIO LOCAL DE AVARE</t>
  </si>
  <si>
    <t>LABORATORIO LOCAL DE APIAI</t>
  </si>
  <si>
    <t>LABORATORIO LOCAL PIRACICABA</t>
  </si>
  <si>
    <t>LABORATORIO LOCAL CASA BRANCA</t>
  </si>
  <si>
    <t>LABORATORIO LOCAL MOGI MIRIM</t>
  </si>
  <si>
    <t>LAB.L.L.H.VALDAMBRINI-SJBVISTA</t>
  </si>
  <si>
    <t>LABORATORIO LOCAL DE JUNDIAI</t>
  </si>
  <si>
    <t>LABORATORIO LOCAL DE RIO CLARO</t>
  </si>
  <si>
    <t>LABORATORIO LOCAL PIRASSUNUNGA</t>
  </si>
  <si>
    <t>LABORATORIO LOCAL DE BARRETOS</t>
  </si>
  <si>
    <t>LABOR.LOCAL SAO JOAQUIM BARRA</t>
  </si>
  <si>
    <t>LABORATORIO LOCAL JABOTICABAL</t>
  </si>
  <si>
    <t>LABORATORIO LOCAL DE LINS</t>
  </si>
  <si>
    <t>LABORATORIO LOCAL DE JAU</t>
  </si>
  <si>
    <t>LABORATOR.LOCAL FERNANDOPOLIS</t>
  </si>
  <si>
    <t>LABORATORIO LOCAL DE CATANDUVA</t>
  </si>
  <si>
    <t>LABORATORIO LOCAL DE JALES</t>
  </si>
  <si>
    <t>LABORATORIO LOCAL VOTUPORANGA</t>
  </si>
  <si>
    <t>LABORATORIO LOCAL DE PENAPOLIS</t>
  </si>
  <si>
    <t>LABORATORIO LOCAL DE ANDRADINA</t>
  </si>
  <si>
    <t>LABORATORIO LOCAL PR.VENCESLAU</t>
  </si>
  <si>
    <t>LABORATORIO LOCAL ADAMANTINA</t>
  </si>
  <si>
    <t>LABORATORIO LOCAL DE DRACENA</t>
  </si>
  <si>
    <t>LABORATORIO LOCAL DE TUPA</t>
  </si>
  <si>
    <t>LABORATORIO LOCAL DE OURINHOS</t>
  </si>
  <si>
    <t>UNIDADE BASICA DE SAUDE-MAUA</t>
  </si>
  <si>
    <t>MAUA</t>
  </si>
  <si>
    <t>UNI.BAS.SAUDE JDIM.SONIA MARIA</t>
  </si>
  <si>
    <t>UBS.PF.DR.A.D.ALMEIDA-O.F.PAUL</t>
  </si>
  <si>
    <t>RIO GRANDE DA SERRA</t>
  </si>
  <si>
    <t>UNID.BAS.SAUDE-JARDIM MAUA</t>
  </si>
  <si>
    <t>UNID.BAS.SAUDE DE CAPUAVA</t>
  </si>
  <si>
    <t>SERVICO DE ADMINISTRACAO-MSVII</t>
  </si>
  <si>
    <t>C.C.I.-C.S.II-VILA MEDEIROS</t>
  </si>
  <si>
    <t>C.V.EPID.PRF.ALEXANDRE VRANJAC</t>
  </si>
  <si>
    <t>G.VIGIL.EPIDEMIOLOGICA CAPITAL</t>
  </si>
  <si>
    <t>GVE- SANTO ANDRE - GVE VII</t>
  </si>
  <si>
    <t>GVE-OSASCO-GVE X</t>
  </si>
  <si>
    <t>GVE-SANTOS-GVE XXV</t>
  </si>
  <si>
    <t>GVE-SAO JOSE CAMPOS-GVE XXVII</t>
  </si>
  <si>
    <t>GVE-SOROCABA-GVE XXXI</t>
  </si>
  <si>
    <t>G.V.E.CAMPINAS-GVE XVII</t>
  </si>
  <si>
    <t>G.V.E.-RIB.PRETO-GVE XXIV</t>
  </si>
  <si>
    <t>GVE-BAURU-GVE XV</t>
  </si>
  <si>
    <t>GVE-S.J.RIO PRETO-GVE XXIX</t>
  </si>
  <si>
    <t>G.V.E.-ARACATUBA-GVE XI</t>
  </si>
  <si>
    <t>GVE-PRES. PRUDENTE-GVE XXI</t>
  </si>
  <si>
    <t>GVE-MARILIA-GVE XIX</t>
  </si>
  <si>
    <t>GVE-REGISTRO-GVE-XXIII</t>
  </si>
  <si>
    <t>G.V.E.-BARRETOS-GVE XIV</t>
  </si>
  <si>
    <t>SUBG.VIG.SAN.ARACATUBA-SGVS-XI</t>
  </si>
  <si>
    <t>CENTRO GERENC.ADMINISTRATIVO</t>
  </si>
  <si>
    <t>SC.PESSOAL-U.I.S.-MIRANDOPOLIS</t>
  </si>
  <si>
    <t>GR.VIGIL.SANIT.ASSIS-GVS-XIII</t>
  </si>
  <si>
    <t>SEC.EXP.PESSOAL-DIR VIII-ASSIS</t>
  </si>
  <si>
    <t>SUBGR.VIGILANC.SANITARIA-AVARE</t>
  </si>
  <si>
    <t>SERVICO DE PESSOAL</t>
  </si>
  <si>
    <t>SUBG.V.SAN.SJR.PRETO-SGVS-XXIX</t>
  </si>
  <si>
    <t>SECAO DE CONTROLE</t>
  </si>
  <si>
    <t>GR.TECN.VIGILANCIA SANITARIA</t>
  </si>
  <si>
    <t>NUCLEO ASSIST.FARMAC.O.INSUMOS</t>
  </si>
  <si>
    <t>GR.VIG.SANIT.FRANCA-GVS-XVIII</t>
  </si>
  <si>
    <t>N.REC.HUMANOS-DRS.VIII-FRANCA</t>
  </si>
  <si>
    <t>C.C.INFANTIL-DIR XXIV TAUBATE</t>
  </si>
  <si>
    <t>GRUPO TECNICO VIG.SANITARIA</t>
  </si>
  <si>
    <t>NUCLEO REGIONAL SAUDE JALES</t>
  </si>
  <si>
    <t>SEC.ADMINISTRACAO PATRIMONIAL</t>
  </si>
  <si>
    <t>SERVICO ATIVIDADES AUXILIARES</t>
  </si>
  <si>
    <t>SECAO DE PROTOCOLO E ARQUIVO</t>
  </si>
  <si>
    <t>GRUPO TECN.OBRAS EQUIPAMENTOS</t>
  </si>
  <si>
    <t>SECAO CARDIOLOGIA DO ESPORTE</t>
  </si>
  <si>
    <t>SECAO DE PROGRAMACAO CONTROLE</t>
  </si>
  <si>
    <t>HOSPITAL REGIONAL DE ASSIS</t>
  </si>
  <si>
    <t>ASSIS</t>
  </si>
  <si>
    <t>HR.DR.O.F.COELHO-F.VASCONCELOS</t>
  </si>
  <si>
    <t>FERRAZ DE VASCONCELOS</t>
  </si>
  <si>
    <t>SEC.PESSOAL-H.CL."LUZIA P.MELO</t>
  </si>
  <si>
    <t>H.R.DR.VIVALDO M.SIMOES-OSASCO</t>
  </si>
  <si>
    <t>CADI 14-JANDIRA I</t>
  </si>
  <si>
    <t>NUCLEO HEMAT.HEMOTERAPIA-BAURU</t>
  </si>
  <si>
    <t>BAURU</t>
  </si>
  <si>
    <t>NUCLEO HEMATOL.HEMOTERAPIA-JAU</t>
  </si>
  <si>
    <t>JAU</t>
  </si>
  <si>
    <t>N.HEMAT.HEMOTERAPIA-ARARAQUARA</t>
  </si>
  <si>
    <t>ARARAQUARA</t>
  </si>
  <si>
    <t>NHH.M.R.S.R.ALVARENGA-C.BRANCA</t>
  </si>
  <si>
    <t>CASA BRANCA</t>
  </si>
  <si>
    <t>NUCL.HEMAT.HEMOT.BRAG.PAULISTA</t>
  </si>
  <si>
    <t>BRAGANCA PAULISTA</t>
  </si>
  <si>
    <t>NUCL.HEMAT.HEMOTERAPIA-JUNDIAI</t>
  </si>
  <si>
    <t>JUNDIAI</t>
  </si>
  <si>
    <t>N.HEMAT.HEMOTERAPIA-PIRACICABA</t>
  </si>
  <si>
    <t>PIRACICABA</t>
  </si>
  <si>
    <t>NUCLEO HEMATOL.HEMOTER-TAUBATE</t>
  </si>
  <si>
    <t>TAUBATE</t>
  </si>
  <si>
    <t>NUCLEO HEMAT.HEMOT.-SANTOS</t>
  </si>
  <si>
    <t>SANTOS</t>
  </si>
  <si>
    <t>AMBULATORIO SAUDE MENTAL-ASSIS</t>
  </si>
  <si>
    <t xml:space="preserve">    ADICIONAL POR TEMPO DE SERVIÇO (VIGÊNCIA/RETIFICAÇÃO)</t>
  </si>
  <si>
    <t>EXERC.S.PÚB.</t>
  </si>
  <si>
    <t>TEMPO EFET.</t>
  </si>
  <si>
    <t>Não é necessário digitar data de início da contagem no campo amarelo situano na linha 4 coluna S, ela assumirá automaticamente;</t>
  </si>
  <si>
    <t>5110</t>
  </si>
  <si>
    <t>ANOS TRAB. ALÉM DO PEDÁGIO ?</t>
  </si>
  <si>
    <t>ANO(S)</t>
  </si>
  <si>
    <t>artigo 2º, incisos I, II e III, alíneas "a" e "b", parágrafo 1º, II da EC 41/03, c/c Lei 500/74.</t>
  </si>
  <si>
    <t>artigo 2º, incisos I, II e III, alíneas "a" e "b", parágrafo 1º, II da EC 41/03</t>
  </si>
  <si>
    <t>artigo 3º, incisos I, II e III, da EC nº 47/05, c/c art. 201, parágrafo 9º, da CF/88 e LC 269/81.</t>
  </si>
  <si>
    <t>artigo 3º, incisos I, II e III, da EC nº 47/05, c/c art. 201, parágrafo 9º, da CF/88, LC 269/81 e a Lei 500/74.</t>
  </si>
  <si>
    <t>IDADE NO FIM DA CONTAGEM</t>
  </si>
  <si>
    <r>
      <t xml:space="preserve">Preenchimento de Contagem de Tempo Modelo </t>
    </r>
    <r>
      <rPr>
        <b/>
        <sz val="13.95"/>
        <color indexed="8"/>
        <rFont val="Arial"/>
        <family val="2"/>
      </rPr>
      <t>101</t>
    </r>
    <r>
      <rPr>
        <b/>
        <sz val="13.95"/>
        <color indexed="16"/>
        <rFont val="Arial"/>
        <family val="2"/>
      </rPr>
      <t xml:space="preserve"> e </t>
    </r>
    <r>
      <rPr>
        <b/>
        <sz val="13.95"/>
        <color indexed="8"/>
        <rFont val="Arial"/>
        <family val="2"/>
      </rPr>
      <t>102</t>
    </r>
  </si>
  <si>
    <t xml:space="preserve"> Carreira</t>
  </si>
  <si>
    <t>fim ano</t>
  </si>
  <si>
    <t>ano nível</t>
  </si>
  <si>
    <t>ano cargo</t>
  </si>
  <si>
    <t>ano carr</t>
  </si>
  <si>
    <t>ano s.p.</t>
  </si>
  <si>
    <t>art. 40, parágrafo 1º, inc. II, da CF/88, alterado pelas EC's. 20/98 e 41/03, c/c o art. 201, parágrafo 9º da CF/88, LC 269/81 e a Lei 500/74.</t>
  </si>
  <si>
    <r>
      <t>TEMPORÁRIO</t>
    </r>
    <r>
      <rPr>
        <sz val="9.9499999999999993"/>
        <color indexed="8"/>
        <rFont val="Arial"/>
        <family val="2"/>
      </rPr>
      <t xml:space="preserve"> </t>
    </r>
  </si>
  <si>
    <t xml:space="preserve"> POR IDADE -  VOLUNTÁRIA  PROVENTOS INTEGRAIS</t>
  </si>
  <si>
    <r>
      <t>6-</t>
    </r>
    <r>
      <rPr>
        <b/>
        <sz val="13.95"/>
        <color indexed="8"/>
        <rFont val="Arial"/>
        <family val="2"/>
      </rPr>
      <t xml:space="preserve">Quando for incluir Tempo de Serviço prestado em outros órgãos, lançar na </t>
    </r>
    <r>
      <rPr>
        <b/>
        <sz val="13.95"/>
        <color indexed="16"/>
        <rFont val="Arial"/>
        <family val="2"/>
      </rPr>
      <t>coluna "B" (zero)</t>
    </r>
    <r>
      <rPr>
        <b/>
        <sz val="13.95"/>
        <color indexed="8"/>
        <rFont val="Arial"/>
        <family val="2"/>
      </rPr>
      <t xml:space="preserve">, na </t>
    </r>
    <r>
      <rPr>
        <b/>
        <sz val="13.95"/>
        <color indexed="16"/>
        <rFont val="Arial"/>
        <family val="2"/>
      </rPr>
      <t>coluna "L"</t>
    </r>
    <r>
      <rPr>
        <b/>
        <sz val="13.95"/>
        <color indexed="8"/>
        <rFont val="Arial"/>
        <family val="2"/>
      </rPr>
      <t xml:space="preserve"> o </t>
    </r>
    <r>
      <rPr>
        <b/>
        <sz val="13.95"/>
        <color indexed="16"/>
        <rFont val="Arial"/>
        <family val="2"/>
      </rPr>
      <t>código 1</t>
    </r>
    <r>
      <rPr>
        <b/>
        <sz val="13.95"/>
        <color indexed="8"/>
        <rFont val="Arial"/>
        <family val="2"/>
      </rPr>
      <t xml:space="preserve"> que só entra na contagem de </t>
    </r>
    <r>
      <rPr>
        <b/>
        <sz val="13.95"/>
        <color indexed="16"/>
        <rFont val="Arial"/>
        <family val="2"/>
      </rPr>
      <t>A</t>
    </r>
    <r>
      <rPr>
        <b/>
        <sz val="13.95"/>
        <color indexed="8"/>
        <rFont val="Arial"/>
        <family val="2"/>
      </rPr>
      <t xml:space="preserve">posentadoria   ou o </t>
    </r>
    <r>
      <rPr>
        <b/>
        <sz val="13.95"/>
        <color indexed="16"/>
        <rFont val="Arial"/>
        <family val="2"/>
      </rPr>
      <t>código 2</t>
    </r>
    <r>
      <rPr>
        <b/>
        <sz val="13.95"/>
        <color indexed="8"/>
        <rFont val="Arial"/>
        <family val="2"/>
      </rPr>
      <t xml:space="preserve"> que entra para todos os fins e na </t>
    </r>
    <r>
      <rPr>
        <b/>
        <sz val="13.95"/>
        <color indexed="16"/>
        <rFont val="Arial"/>
        <family val="2"/>
      </rPr>
      <t xml:space="preserve">coluna "M" </t>
    </r>
    <r>
      <rPr>
        <b/>
        <sz val="13.95"/>
        <color indexed="8"/>
        <rFont val="Arial"/>
        <family val="2"/>
      </rPr>
      <t>a</t>
    </r>
    <r>
      <rPr>
        <b/>
        <sz val="13.95"/>
        <color indexed="16"/>
        <rFont val="Arial"/>
        <family val="2"/>
      </rPr>
      <t xml:space="preserve"> qtde.</t>
    </r>
  </si>
  <si>
    <t>art. 40, parágrafo 1º, inc. II, e parágrafo 4º da CF/88, alterado pelas EC's. 20/98 e 41/03, c/c LCF 51/85.</t>
  </si>
  <si>
    <t>art. 40, parágrafo 1º, inc. II, e parágrafo 4º da CF/88, alterado pelas EC's. 20/98 e 41/03, c/c a LCF 51/85, art. 201, parágrafo 9º da CF/88 e LC 269/81.</t>
  </si>
  <si>
    <t>1825</t>
  </si>
  <si>
    <t>HOMEM</t>
  </si>
  <si>
    <t>34/35</t>
  </si>
  <si>
    <r>
      <t>65 ANOS PARA HOMEM</t>
    </r>
    <r>
      <rPr>
        <b/>
        <sz val="11"/>
        <color indexed="8"/>
        <rFont val="Arial"/>
        <family val="2"/>
      </rPr>
      <t xml:space="preserve"> e </t>
    </r>
    <r>
      <rPr>
        <b/>
        <sz val="11"/>
        <color indexed="16"/>
        <rFont val="Arial"/>
        <family val="2"/>
      </rPr>
      <t>60 ANOS PARA MULHER</t>
    </r>
    <r>
      <rPr>
        <b/>
        <sz val="11"/>
        <color indexed="8"/>
        <rFont val="Arial"/>
        <family val="2"/>
      </rPr>
      <t xml:space="preserve"> </t>
    </r>
  </si>
  <si>
    <r>
      <t>10 ANOS</t>
    </r>
    <r>
      <rPr>
        <b/>
        <sz val="10"/>
        <color indexed="8"/>
        <rFont val="Arial"/>
        <family val="2"/>
      </rPr>
      <t xml:space="preserve"> DE EFETIVO EXERCÍCIO E </t>
    </r>
    <r>
      <rPr>
        <b/>
        <sz val="10"/>
        <color indexed="16"/>
        <rFont val="Arial"/>
        <family val="2"/>
      </rPr>
      <t>5 ANOS</t>
    </r>
    <r>
      <rPr>
        <b/>
        <sz val="10"/>
        <color indexed="8"/>
        <rFont val="Arial"/>
        <family val="2"/>
      </rPr>
      <t xml:space="preserve"> NO CARGO QUE VAI APOSENTAR</t>
    </r>
  </si>
  <si>
    <r>
      <t xml:space="preserve"> FARÁ JUS AO ABONO PERMANÊNCIA </t>
    </r>
    <r>
      <rPr>
        <b/>
        <sz val="9"/>
        <color indexed="8"/>
        <rFont val="Arial"/>
        <family val="2"/>
      </rPr>
      <t>SE EM 31/12/2003</t>
    </r>
    <r>
      <rPr>
        <b/>
        <sz val="9"/>
        <color indexed="16"/>
        <rFont val="Arial"/>
        <family val="2"/>
      </rPr>
      <t xml:space="preserve"> TIVER O TEMPO PARA A PROPORCIONAL</t>
    </r>
  </si>
  <si>
    <t>PREENCHER OS CAMPOS VERDES DE ACORDO COM A TABELA HELP 1</t>
  </si>
  <si>
    <t>TEMPO APURADO</t>
  </si>
  <si>
    <t>ANOS</t>
  </si>
  <si>
    <t>MESES</t>
  </si>
  <si>
    <t>DIAS</t>
  </si>
  <si>
    <t>Cargo</t>
  </si>
  <si>
    <t>Ef.E.S.Pu</t>
  </si>
  <si>
    <t>vazio</t>
  </si>
  <si>
    <t>Contribuição 1998</t>
  </si>
  <si>
    <t>IDADE EM 2003</t>
  </si>
  <si>
    <t>Contibuição 2003</t>
  </si>
  <si>
    <t>IDADE FIM CONTAG.</t>
  </si>
  <si>
    <t>IDADE EM 16/12/98</t>
  </si>
  <si>
    <t>POR CENTO</t>
  </si>
  <si>
    <t>AVOS</t>
  </si>
  <si>
    <t>Proporcional</t>
  </si>
  <si>
    <t>5475 ds.</t>
  </si>
  <si>
    <t>Ef. Ex. Carreira</t>
  </si>
  <si>
    <t>artigo 2º, incisos I, II e III, alíneas "a" e "b", parágrafo 1º, I da EC 41/03, c/c com o artigo 201, parágrafo 9º, da CF/88 e LC 269/81.</t>
  </si>
  <si>
    <t>C.S.II"DR.L.E.E.AVILA"-CUBATAO</t>
  </si>
  <si>
    <t>CUBATAO</t>
  </si>
  <si>
    <t>C.S.II "DR.E.G.NEVES"-GUARUJA</t>
  </si>
  <si>
    <t>GUARUJA</t>
  </si>
  <si>
    <t>CSII"DR.TANCREDO A.NEVES"ITANH</t>
  </si>
  <si>
    <t>ITANHAEM</t>
  </si>
  <si>
    <t>CENTRO DE SAUDE I - SANTOS</t>
  </si>
  <si>
    <t>CS.I DR.F.LA SCALA-SAO VICENTE</t>
  </si>
  <si>
    <t>SAO VICENTE</t>
  </si>
  <si>
    <t>C.S.I"DR.O.F.SILVA"-V.CARVALHO</t>
  </si>
  <si>
    <t>C.S.III DR.D.BRUZA-BERTIOGA</t>
  </si>
  <si>
    <t>CENTRO SAUDE II-PRAIA GRANDE</t>
  </si>
  <si>
    <t>PRAIA GRANDE</t>
  </si>
  <si>
    <t>C.S.III DR.H.S.SILVA-MONGAGUA</t>
  </si>
  <si>
    <t>MONGAGUA</t>
  </si>
  <si>
    <t>CSII DR.C.A.C.L.OLIVEIRA-S.SEB</t>
  </si>
  <si>
    <t>SAO SEBASTIAO</t>
  </si>
  <si>
    <t>CS.II J.M.BORGES-CARAGUATATUBA</t>
  </si>
  <si>
    <t>CSII-D.AFFONSO F.FRAGA-UBATUBA</t>
  </si>
  <si>
    <t>UBATUBA</t>
  </si>
  <si>
    <t>CS III DR.E.C.BARROS-ILHA BELA</t>
  </si>
  <si>
    <t>ILHA BELA</t>
  </si>
  <si>
    <t>DEP REG SAUDE DO V DO PARAIBA</t>
  </si>
  <si>
    <t>SEC.EXPED.PESSOAL-S.J.CAMPOS</t>
  </si>
  <si>
    <t>C.S.II DR.S.RIBEIRO-C.JORDAO</t>
  </si>
  <si>
    <t>CAMPOS DO JORDAO</t>
  </si>
  <si>
    <t>CS.I DR.F.NAVARRO CRUZ-JACAREI</t>
  </si>
  <si>
    <t>JACAREI</t>
  </si>
  <si>
    <t>CS.II DR.O.FINCK-PARAIBUNA</t>
  </si>
  <si>
    <t>PARAIBUNA</t>
  </si>
  <si>
    <t>CENTRO SAUDE I-SAO JOSE CAMPOS</t>
  </si>
  <si>
    <t>CENTRO DE SAUDE III-IGARATA</t>
  </si>
  <si>
    <t>IGARATA</t>
  </si>
  <si>
    <t>CSIII DR.LUIZ A.BOTTO-JAMBEIRO</t>
  </si>
  <si>
    <t>JAMBEIRO</t>
  </si>
  <si>
    <t>CS.III DR.J.AURICCHIO-M.LOBATO</t>
  </si>
  <si>
    <t>MONTEIRO LOBATO</t>
  </si>
  <si>
    <t>CS.II-B.MARCONDES-SANTA BRANCA</t>
  </si>
  <si>
    <t>SANTA BRANCA</t>
  </si>
  <si>
    <t>C.S.III-SANTO ANTONIO PINHAL</t>
  </si>
  <si>
    <t>SANTO ANTONIO DO PINHAL</t>
  </si>
  <si>
    <t>CSIII DR.V.MONTEIRO-SB.SAPUCAI</t>
  </si>
  <si>
    <t>SAO BENTO DO SAPUCAI</t>
  </si>
  <si>
    <t>DIST SAN DE TAUBATE</t>
  </si>
  <si>
    <t>C.S.II DR.O.S.MIRANDA-CACAPAVA</t>
  </si>
  <si>
    <t>CACAPAVA</t>
  </si>
  <si>
    <t>C.S.I-PINDAMONHANGABA</t>
  </si>
  <si>
    <t>PINDAMONHANGABA</t>
  </si>
  <si>
    <t>C.S.III-NATIVIDADE DA SERRA</t>
  </si>
  <si>
    <t>NATIVIDADE DA SERRA</t>
  </si>
  <si>
    <t>C.S.II-SAO LUIZ DO PARAITINGA</t>
  </si>
  <si>
    <t>SAO LUIZ DO PARAITINGA</t>
  </si>
  <si>
    <t>C.S.I DR.RENE RACHOU-TAUBATE</t>
  </si>
  <si>
    <t>C.S.III-REDENCAO DA SERRA</t>
  </si>
  <si>
    <t>REDENCAO DA SERRA</t>
  </si>
  <si>
    <t>DIST SAN DE GUARATINGUETA</t>
  </si>
  <si>
    <t>GUARATINGUETA</t>
  </si>
  <si>
    <t>C.S.II DR.J.M.AMARAL-AP.NORTE</t>
  </si>
  <si>
    <t>APARECIDA</t>
  </si>
  <si>
    <t>CENTRO DE SAUDE II DE CUNHA</t>
  </si>
  <si>
    <t>CUNHA</t>
  </si>
  <si>
    <t>C.S.III "ALDO FORTES"-BANANAL</t>
  </si>
  <si>
    <t>BANANAL</t>
  </si>
  <si>
    <t>C.S.II-CACHOEIRA PAULISTA</t>
  </si>
  <si>
    <t>CACHOEIRA PAULISTA</t>
  </si>
  <si>
    <t>CENTRO DE SAUDE III DE PIQUETE</t>
  </si>
  <si>
    <t>PIQUETE</t>
  </si>
  <si>
    <t>C.S.I "IRMA LUIZA"-CRUZEIRO</t>
  </si>
  <si>
    <t>CRUZEIRO</t>
  </si>
  <si>
    <t>C.S.II DR G.M.C.CASTRO-LORENA</t>
  </si>
  <si>
    <t>LORENA</t>
  </si>
  <si>
    <t>CSI-D.FJ.A.MILEO-GUARATINGUETA</t>
  </si>
  <si>
    <t>CENTRO SAU III - AREIAS</t>
  </si>
  <si>
    <t>AREIAS</t>
  </si>
  <si>
    <t>CSIII EUGENIO A.LEITE-LAGOINHA</t>
  </si>
  <si>
    <t>LAGOINHA</t>
  </si>
  <si>
    <t>CENTRO DE SAUDE III- LAVRINHAS</t>
  </si>
  <si>
    <t>LAVRINHAS</t>
  </si>
  <si>
    <r>
      <t xml:space="preserve">EFETIVO, EXTRANUMERÁRIO </t>
    </r>
    <r>
      <rPr>
        <sz val="8.9499999999999993"/>
        <color indexed="8"/>
        <rFont val="Arial"/>
        <family val="2"/>
      </rPr>
      <t>.</t>
    </r>
    <r>
      <rPr>
        <b/>
        <sz val="8.9499999999999993"/>
        <color indexed="8"/>
        <rFont val="Arial"/>
        <family val="2"/>
      </rPr>
      <t xml:space="preserve"> </t>
    </r>
  </si>
  <si>
    <t>artigo 40, parágrafo 1º, inciso III, alínea "b", da CF/88, alterado pela EC 20/98 , c/c art. 3º da EC 41/03.</t>
  </si>
  <si>
    <t>artigo 40, parágrafo 1º, inciso III, alínea "b", CF/88, alterado pela EC 20/98, c/c art. 3º da EC 41/03, art. 201, parágrafo 9º, da CF/88 e LC 269/81.</t>
  </si>
  <si>
    <t>art. 40, parágrafo 1º, inc. II, da CF/88, alterado pelas EC's. 20/98 e 41/03.</t>
  </si>
  <si>
    <r>
      <t xml:space="preserve"> </t>
    </r>
    <r>
      <rPr>
        <b/>
        <sz val="8.9499999999999993"/>
        <color indexed="8"/>
        <rFont val="Arial"/>
        <family val="2"/>
      </rPr>
      <t>EFETIVO e EXTRANUMERÁRIO</t>
    </r>
  </si>
  <si>
    <t>art. 40, parágrafo 1º, inciso III, alínea "a", parágrafo 4º da CF/88, alterado pela EC 20/98, c/c art. 3º da EC 41/03 e LCF 51/85.</t>
  </si>
  <si>
    <t>GR.VIGIL.SANITAR.JALES-GVS-XXX</t>
  </si>
  <si>
    <t>GRUPO PLANEJ.AVAL.DESENVOLV.3</t>
  </si>
  <si>
    <t>NUCL.PLAN.AV.DESENVOLVIMENTO 5</t>
  </si>
  <si>
    <t>NUCLEO PLANEJ.AVAL.DESENVOLV.5</t>
  </si>
  <si>
    <t>SEC.PES-ERSA 62-VOTUPORANGA</t>
  </si>
  <si>
    <t>G.VIG.SANIT.ARARAQUARA-GVS-XII</t>
  </si>
  <si>
    <t>N.R.HUMANOS-DRS III-ARARAQUARA</t>
  </si>
  <si>
    <t>G.VIGIL.SANIT.BOTUCATU-GVS-XVI</t>
  </si>
  <si>
    <t>SECAO DE EXPEDIENTE DE PESSOAL</t>
  </si>
  <si>
    <t>SUBGR.V.SAN.CAMPINAS-SGVS-XVII</t>
  </si>
  <si>
    <t>SECAO PESSOAL-ERSA 28-M.MIRIM</t>
  </si>
  <si>
    <t>G.V.S.CARAGUATATUBA-GVS-XXVIII</t>
  </si>
  <si>
    <t>NUCLEO REG.SAUDE CARAGUATATUBA</t>
  </si>
  <si>
    <t>NUCLEO REG.SAUDE ITAPEVA</t>
  </si>
  <si>
    <t>GR.VIG.SANIT.ITAPEVA-GVS-XXXII</t>
  </si>
  <si>
    <t>SUBG.VIGIL.SANIT.BAURU-SGVS-XV</t>
  </si>
  <si>
    <t>SECAO CADASTRO E FREQUENCIA</t>
  </si>
  <si>
    <t>G.TECNICO VIGILANCIA SANITARIA</t>
  </si>
  <si>
    <t>SUBGR.VIG.SAN.MARILIA-SGVS-XIX</t>
  </si>
  <si>
    <t>DEP.REG.SAUDE PIRACICABA-DRS X</t>
  </si>
  <si>
    <t>GR.VIG.SANIT.PIRACICABA-GVS-XX</t>
  </si>
  <si>
    <t>N.REC.HUMANOS-DRS X-PIRACICABA</t>
  </si>
  <si>
    <t>SECAO PESSOAL-ERSA 51-R.CLARO</t>
  </si>
  <si>
    <t>G.VIG.SAN.S.J.B.VISTA-GVS-XXVI</t>
  </si>
  <si>
    <t>N.R.HUMANOS-DRS XIV-SJB.VISTA</t>
  </si>
  <si>
    <t>G.VIG.SANIT.TAUBATE-GVS-XXXIII</t>
  </si>
  <si>
    <t>N.REC.HUMANOS-DRS-XVII-TAUBATE</t>
  </si>
  <si>
    <t>GR.VIGIL.SANIT.ARACTUBA-GVS-XI</t>
  </si>
  <si>
    <t>GR.VIGIL.ANIT.BARRETOS-GVS-XIV</t>
  </si>
  <si>
    <t>G.VIGIL.SANITARIA BAURU-GVS-XV</t>
  </si>
  <si>
    <t>GR.VIG.SANIT.CAMPINAS-GVS-XVII</t>
  </si>
  <si>
    <t>GR.VIG.SANITAR.MARILIA-GVS-XIX</t>
  </si>
  <si>
    <t>GR.VIG.SAN.PR.PRUDENTE-GVS-XXI</t>
  </si>
  <si>
    <t>G.VIG.SANIT.REGISTRO-GVS-XXIII</t>
  </si>
  <si>
    <t>G.VIG.SANIT.RIB.PRETO-GVS-XXIV</t>
  </si>
  <si>
    <t>GR.VIGIL.SANIT.SANTOS-GVS-XXV</t>
  </si>
  <si>
    <t>CERQUEIRA CESAR</t>
  </si>
  <si>
    <t>C.S.II DR.DURVAL GARCIA-ITAI</t>
  </si>
  <si>
    <t>ITAI</t>
  </si>
  <si>
    <t>CENTRO DE SAUDE II-TAQUARITUBA</t>
  </si>
  <si>
    <t>TAQUARITUBA</t>
  </si>
  <si>
    <t>CENTRO DE SAUDE I-AVARE</t>
  </si>
  <si>
    <t>CENTRO DE SAUDE III-ARANDU</t>
  </si>
  <si>
    <t>ARANDU</t>
  </si>
  <si>
    <t>C.S.III-CORONEL MACEDO</t>
  </si>
  <si>
    <t>CORONEL MACEDO</t>
  </si>
  <si>
    <t>CENTRO SAUDE III-PARANAPANEMA</t>
  </si>
  <si>
    <t>PARANAPANEMA</t>
  </si>
  <si>
    <t>C.S.III-AGUAS SANTA BARBARA</t>
  </si>
  <si>
    <t>SANTA BARBARA  (AGUAS DE)</t>
  </si>
  <si>
    <t>C.S.II DEP.G.P.BARROS-S.MANOEL</t>
  </si>
  <si>
    <t>SAO MANUEL</t>
  </si>
  <si>
    <t>C.S.I DR.E.OLIVEIRA-BOTUCATU</t>
  </si>
  <si>
    <t>CENTRO DE SAUDE III-ANHEMBI</t>
  </si>
  <si>
    <t>ANHEMBI</t>
  </si>
  <si>
    <t>C.S.III-BRUNO NOVAES-BOFETE</t>
  </si>
  <si>
    <t>BOFETE</t>
  </si>
  <si>
    <t>CENTRO DE SAUDE II-CONCHAS</t>
  </si>
  <si>
    <t>CONCHAS</t>
  </si>
  <si>
    <t>CENTRO DE SAUDE III-ITATINGA</t>
  </si>
  <si>
    <t>ITATINGA</t>
  </si>
  <si>
    <t>CENTRO DE SAUDE III-PARDINHO</t>
  </si>
  <si>
    <t>PARDINHO</t>
  </si>
  <si>
    <t>CSIII D.C.M.ABUD-PIRAMBOIA-ANH</t>
  </si>
  <si>
    <t>DEPTO REG DE SAUDE DE CAMPINAS</t>
  </si>
  <si>
    <t>NRH-DRS-VII-D.L.S.QUEIROZ-CAMP</t>
  </si>
  <si>
    <t>DIST SAN DE CAMPINAS</t>
  </si>
  <si>
    <t>C.S.I DR.B.CASTRO FO.-CAMPINAS</t>
  </si>
  <si>
    <t>MONTE MOR</t>
  </si>
  <si>
    <t>CENTRO DE SAUDE II-VINHEDO</t>
  </si>
  <si>
    <t>VINHEDO</t>
  </si>
  <si>
    <t>DIST SAN DE AMERICANA</t>
  </si>
  <si>
    <t>AMERICANA</t>
  </si>
  <si>
    <t>CENTRO DE SAUDE I-AMERICANA</t>
  </si>
  <si>
    <t>CSII DR.M.DIAS AGUIAR-CAPIVARI</t>
  </si>
  <si>
    <t>CAPIVARI</t>
  </si>
  <si>
    <t>CENTRO SAUDE III-ELIAS FAUSTO</t>
  </si>
  <si>
    <t>NOVIDADE!</t>
  </si>
  <si>
    <t>ELIAS FAUSTO</t>
  </si>
  <si>
    <t>CENTRO DE SAUDE III-MONTE MOR</t>
  </si>
  <si>
    <t>Data de nascimento</t>
  </si>
  <si>
    <t>CENTRO DE SAUDE II-NOVA ODESSA</t>
  </si>
  <si>
    <t>NOVA ODESSA</t>
  </si>
  <si>
    <t>CENTRO DE SAUDE III-RAFARD</t>
  </si>
  <si>
    <t>RAFARD</t>
  </si>
  <si>
    <t>C.S.II DR.A.V.M.REZENDE-SUMARE</t>
  </si>
  <si>
    <t>SUMARE</t>
  </si>
  <si>
    <t>C.S.I DR.C.A.M.BURGOS-AMPARO</t>
  </si>
  <si>
    <t>C.S.III-DR.H.V.TOZZI-A.LINDOIA</t>
  </si>
  <si>
    <t>AGUAS DE LINDOIA</t>
  </si>
  <si>
    <t>C.S.II DR.JOSE SECCHI-ITAPIRA</t>
  </si>
  <si>
    <t>ITAPIRA</t>
  </si>
  <si>
    <t>CENTRO DE SAUDE III-LINDOIA</t>
  </si>
  <si>
    <t>LINDOIA</t>
  </si>
  <si>
    <t>CS.III I.T.C.GERALDINO-M.A.SUL</t>
  </si>
  <si>
    <t>MONTE ALEGRE DO SUL</t>
  </si>
  <si>
    <t>C.S.II A.APAR.LOPES-PEDREIRA</t>
  </si>
  <si>
    <t>PEDREIRA</t>
  </si>
  <si>
    <t>C.S.III-DR.F.CAVENAGHI-S.NEGRA</t>
  </si>
  <si>
    <t>SERRA NEGRA</t>
  </si>
  <si>
    <t>C.S.II PROF.F.VITA JR.-SOCORRO</t>
  </si>
  <si>
    <t>SOCORRO</t>
  </si>
  <si>
    <t>DIST SAN DE BRAGANCA PAULISTA</t>
  </si>
  <si>
    <t>CSI D.L.QUILLICI-BRAG.PAULISTA</t>
  </si>
  <si>
    <t>C.S.II DR.O.PACCINI-ATIBAIA</t>
  </si>
  <si>
    <r>
      <t>POR IDADE</t>
    </r>
    <r>
      <rPr>
        <b/>
        <sz val="11"/>
        <color indexed="8"/>
        <rFont val="Arial"/>
        <family val="2"/>
      </rPr>
      <t xml:space="preserve"> - VOLUNTÁRIA PROPORCIONAL - CONDIÇÕES </t>
    </r>
    <r>
      <rPr>
        <b/>
        <sz val="11"/>
        <color indexed="16"/>
        <rFont val="Arial"/>
        <family val="2"/>
      </rPr>
      <t xml:space="preserve">A PARTIR 01/01/2004  </t>
    </r>
  </si>
  <si>
    <t>F/PM</t>
  </si>
  <si>
    <t xml:space="preserve"> NÃO FAZ JUS AO ABONO PERMANÊNCIA</t>
  </si>
  <si>
    <t>Não há</t>
  </si>
  <si>
    <t xml:space="preserve">Não há </t>
  </si>
  <si>
    <t xml:space="preserve">TEMPO NECESSÁRIO </t>
  </si>
  <si>
    <t>Pedágio %</t>
  </si>
  <si>
    <t>LAVREI A CERTIDÃO QUE NÃO CONTEM EMENDAS E NEM RASURAS.</t>
  </si>
  <si>
    <t xml:space="preserve"> CÁLCULO DOS PROVENTOS INTEGRAIS EM AVOS = 30/30 MULHER ou 35/35 HOMEM</t>
  </si>
  <si>
    <r>
      <t xml:space="preserve">COMPULSÓRIA AOS 70 ANOS - </t>
    </r>
    <r>
      <rPr>
        <b/>
        <sz val="12"/>
        <color indexed="16"/>
        <rFont val="Arial"/>
        <family val="2"/>
      </rPr>
      <t>POLICIAL -</t>
    </r>
    <r>
      <rPr>
        <b/>
        <sz val="12"/>
        <color indexed="8"/>
        <rFont val="Arial"/>
        <family val="2"/>
      </rPr>
      <t xml:space="preserve"> INTEGRAL</t>
    </r>
  </si>
  <si>
    <t>20 ANOS DE EXERCÍCIO EM CARGO DE NATUREZA ESTRITAMENTE POLICIAL</t>
  </si>
  <si>
    <t>vavente a:</t>
  </si>
  <si>
    <t>percen-</t>
  </si>
  <si>
    <t>tual</t>
  </si>
  <si>
    <t>vencimento</t>
  </si>
  <si>
    <t>da aposent.</t>
  </si>
  <si>
    <t>faltas no período</t>
  </si>
  <si>
    <t>faltas p/contrib.</t>
  </si>
  <si>
    <t>falta geral</t>
  </si>
  <si>
    <t>AMBULAT.SAUDE MENTAL-STO.AMARO</t>
  </si>
  <si>
    <t>A.S.M."DR.M.MUNHOZ"-PERDIZES</t>
  </si>
  <si>
    <t>CENTRO DE SAUDE III-IPEUNA</t>
  </si>
  <si>
    <t>IPEUNA</t>
  </si>
  <si>
    <t>CENTRO DE SAUDE III-ITIRAPINA</t>
  </si>
  <si>
    <t>ITIRAPINA</t>
  </si>
  <si>
    <t>C.SAUDE III-SANTA GERTRUDES</t>
  </si>
  <si>
    <t>SANTA GERTRUDES</t>
  </si>
  <si>
    <t>CSI DR.J.B.F.COSTA-S.J.B.VISTA</t>
  </si>
  <si>
    <t>C.S.III E.MARIA JESUS-AGUAI</t>
  </si>
  <si>
    <t>AGUAI</t>
  </si>
  <si>
    <t>CENTRO SAUDE III-AGUAS PRATA</t>
  </si>
  <si>
    <t>AGUAS DA PRATA</t>
  </si>
  <si>
    <t>CENTRO SAUDE III-DIVINOLANDIA</t>
  </si>
  <si>
    <t>DIVINOLANDIA</t>
  </si>
  <si>
    <t>C.S.II-ESPIRITO SANTO PINHAL</t>
  </si>
  <si>
    <t>ESPIRITO SANTO DO PINHAL</t>
  </si>
  <si>
    <t>C.S.III-SANTO ANTONIO JARDIM</t>
  </si>
  <si>
    <t>SANTO ANTONIO DO JARDIM</t>
  </si>
  <si>
    <t>C.S.III DR.A.ANADAO-S.S.GRAMA</t>
  </si>
  <si>
    <t>SAO SEBASTIAO DA GRAMA</t>
  </si>
  <si>
    <t>C.S.II DR.G.MESQUITA-V.G.SUL</t>
  </si>
  <si>
    <t>VARGEM GRANDE DO SUL</t>
  </si>
  <si>
    <t>N.R.HUMANOS-DRS.XIII-RIB.PRETO</t>
  </si>
  <si>
    <t>RIBEIRAO PRETO</t>
  </si>
  <si>
    <t>CS.I DR.J.MELLO SILVA-BATATAIS</t>
  </si>
  <si>
    <t>BATATAIS</t>
  </si>
  <si>
    <t>C.S.II-SANTA RITA PASSA QUATRO</t>
  </si>
  <si>
    <t>SANTA RITA DO PASSA QUATRO</t>
  </si>
  <si>
    <t>CENTRO SAUDE I-RIBEIRAO PRETO</t>
  </si>
  <si>
    <t>CSII A.M.G.MARTINS-SERTAOZINHO</t>
  </si>
  <si>
    <t>SERTAOZINHO</t>
  </si>
  <si>
    <t>CSII D.E.D.BARROSO-ALTINOPOLIS</t>
  </si>
  <si>
    <t>ALTINOPOLIS</t>
  </si>
  <si>
    <t>C.S.II DR.HOFEZ Z.BEIHY-CAJURU</t>
  </si>
  <si>
    <t>CAJURU</t>
  </si>
  <si>
    <t>CENTRO DE SAUDE II-CRAVINHOS</t>
  </si>
  <si>
    <t>CRAVINHOS</t>
  </si>
  <si>
    <t>CS.II DR.A.COSTACURTA-JARDINOP</t>
  </si>
  <si>
    <t>JARDINOPOLIS</t>
  </si>
  <si>
    <t>C.S.II LIDIA ROBIN ROSA-PONTAL</t>
  </si>
  <si>
    <t>PONTAL</t>
  </si>
  <si>
    <t>CSIII DR.R.P.ROCHA-S.R.VITERBO</t>
  </si>
  <si>
    <t>SANTA ROSA DO VITERBO</t>
  </si>
  <si>
    <t>CENTRO DE SAUDE II-SAO SIMAO</t>
  </si>
  <si>
    <t>SAO SIMAO</t>
  </si>
  <si>
    <t>CENTRO DE SAUDE III-BARRINHA</t>
  </si>
  <si>
    <t>BARRINHA</t>
  </si>
  <si>
    <t>CSIII D.FM.SANT ANNA FO-BRODOS</t>
  </si>
  <si>
    <t>BRODOSQUI</t>
  </si>
  <si>
    <t>C.S.III-CASSIA DOS COQUEIROS</t>
  </si>
  <si>
    <t>CASSIA DOS COQUEIROS</t>
  </si>
  <si>
    <t>C.SAUDE III DINO DONEGA-DUMONT</t>
  </si>
  <si>
    <t>DUMONT</t>
  </si>
  <si>
    <t>CS.III DR.F.SILVEIRA-L.ANTONIO</t>
  </si>
  <si>
    <t>LUIZ ANTONIO</t>
  </si>
  <si>
    <t>CS.III DR.J.SADALLA-PRADOPOLIS</t>
  </si>
  <si>
    <t>PRADOPOLIS</t>
  </si>
  <si>
    <t>CSIII ANTONIO JOAO-S.A.ALEGRIA</t>
  </si>
  <si>
    <t>SANTO ANTONIO DA ALEGRIA</t>
  </si>
  <si>
    <t>C.S.III DR.P.M.ASSIS-SERRANA</t>
  </si>
  <si>
    <t>SERRANA</t>
  </si>
  <si>
    <t>CS.III L.NASCIMENTO-SERRA AZUL</t>
  </si>
  <si>
    <t>SERRA AZUL</t>
  </si>
  <si>
    <t>DIST SAN DE FRANCA</t>
  </si>
  <si>
    <t>C.S.III-PATROCINIO PAULISTA</t>
  </si>
  <si>
    <t>PATROCINIO PAULISTA</t>
  </si>
  <si>
    <t>CENTRO DE SAUDE II-PEDREGULHO</t>
  </si>
  <si>
    <t>PEDREGULHO</t>
  </si>
  <si>
    <t>C.S.I D.E.GRAMANI GOMES-FRANCA</t>
  </si>
  <si>
    <t>C.SAUDE III-CRISTAIS PAULISTA</t>
  </si>
  <si>
    <t>CRISTAIS PAULISTA</t>
  </si>
  <si>
    <t>CENTRO DE SAUDE III-ITIRAPUA</t>
  </si>
  <si>
    <t>ITIRAPUA</t>
  </si>
  <si>
    <t>CENTRO DE SAUDE III-JERIQUARA</t>
  </si>
  <si>
    <t>JERIQUARA</t>
  </si>
  <si>
    <t>CENTRO DE SAUDE III-RESTINGA</t>
  </si>
  <si>
    <t>RESTINGA</t>
  </si>
  <si>
    <t>CS.III DR.A.R.SOUZA-R.CORRENTE</t>
  </si>
  <si>
    <t>RIBEIRAO CORRENTE</t>
  </si>
  <si>
    <t>CENTRO DE SAUDE III-RIFAINA</t>
  </si>
  <si>
    <t>RIFAINA</t>
  </si>
  <si>
    <t>C.S.III-SAO JOSE BELA VISTA</t>
  </si>
  <si>
    <t>SAO JOSE DA BELA VISTA</t>
  </si>
  <si>
    <t>C.S.II DR.A.A.MACIEL-IGARAPAVA</t>
  </si>
  <si>
    <t>IGARAPAVA</t>
  </si>
  <si>
    <t>C.S.II JOSE F.TELLES-ITUVERAVA</t>
  </si>
  <si>
    <t>ITUVERAVA</t>
  </si>
  <si>
    <t>CS.II DR.J.PAULA RIBEIRO-GUARA</t>
  </si>
  <si>
    <t>GUARA</t>
  </si>
  <si>
    <t>CENTRO DE SAUDE III-ARAMINA</t>
  </si>
  <si>
    <t>ARAMINA</t>
  </si>
  <si>
    <t>C.S.III LUIZ FIOD-BURITIZAL</t>
  </si>
  <si>
    <t>BURITIZAL</t>
  </si>
  <si>
    <t>C.SAUDE II-SAO JOAQUIM BARRA</t>
  </si>
  <si>
    <t>C.S.II DR.M.VITALIANO-ORLANDIA</t>
  </si>
  <si>
    <t>ORLANDIA</t>
  </si>
  <si>
    <t>CENTRO DE SAUDE III-NUPORANGA</t>
  </si>
  <si>
    <t>NUPORANGA</t>
  </si>
  <si>
    <t>C.SAUDE III-SALES OLIVEIRA</t>
  </si>
  <si>
    <t>SALES OLIVEIRA</t>
  </si>
  <si>
    <t>CSII D.E.PAGLIUSO-TAQUARITINGA</t>
  </si>
  <si>
    <t>TAQUARITINGA</t>
  </si>
  <si>
    <t>C.S.III DR.A.LANDGRAF-GUARIBA</t>
  </si>
  <si>
    <t>GUARIBA</t>
  </si>
  <si>
    <t>CENTRO DE SAUDE II-MONTE ALTO</t>
  </si>
  <si>
    <t>MONTE ALTO</t>
  </si>
  <si>
    <t>C.S.I DR.A.AFFONSO-JABOTICABAL</t>
  </si>
  <si>
    <t>JABOTICABAL</t>
  </si>
  <si>
    <t>Data de ingresso no Nível - Obs.: Só preencher a data da vigência do nível que o servidor acha-se enquadrado, se o cargo ou função-atividade for de carreira;</t>
  </si>
  <si>
    <t>Data de ingresso no Cargo em que se dará a aposentadoria - Obs.: Só preencher se o cargo ou função-atividade não for de carreira;</t>
  </si>
  <si>
    <t>30 sem pedágio=95%</t>
  </si>
  <si>
    <t>35 sem pedágio=95%</t>
  </si>
  <si>
    <t>MULHER</t>
  </si>
  <si>
    <t>2555</t>
  </si>
  <si>
    <t>MULHER08</t>
  </si>
  <si>
    <t>MULHER</t>
  </si>
  <si>
    <t>2920</t>
  </si>
  <si>
    <t>MULHER09</t>
  </si>
  <si>
    <t>MULHER</t>
  </si>
  <si>
    <t>3285</t>
  </si>
  <si>
    <t>MULHER10</t>
  </si>
  <si>
    <t>MULHER</t>
  </si>
  <si>
    <t>3650</t>
  </si>
  <si>
    <t>MULHER11</t>
  </si>
  <si>
    <t>MULHER</t>
  </si>
  <si>
    <t>4015</t>
  </si>
  <si>
    <t>MULHER12</t>
  </si>
  <si>
    <t>MULHER</t>
  </si>
  <si>
    <t>artigo 8º, incisos I, II e III, alíneas "a" e "b", da EC 20/98, c/c o artigo 3º, da EC 41/03.</t>
  </si>
  <si>
    <t>INICIO</t>
  </si>
  <si>
    <t>UNIDADE BASICA SAUDE - ITAPEVA</t>
  </si>
  <si>
    <t>P</t>
  </si>
  <si>
    <t>A</t>
  </si>
  <si>
    <t>X</t>
  </si>
  <si>
    <t>UNIDADE BASICA SAUDE-V.SONIA</t>
  </si>
  <si>
    <t>NEVES PAULISTA</t>
  </si>
  <si>
    <t>GUARANTA</t>
  </si>
  <si>
    <t>C.S.III S.PAULA XAVIER-IACANGA</t>
  </si>
  <si>
    <t>IACANGA</t>
  </si>
  <si>
    <t>C.S.III-DR.M.MORETTO-MACATUBA</t>
  </si>
  <si>
    <t>MACATUBA</t>
  </si>
  <si>
    <t>C.SAUDE III-PRESIDENTE ALVES</t>
  </si>
  <si>
    <t>PRESIDENTE ALVES</t>
  </si>
  <si>
    <t>CS.III B.A.TEIXEIRA-C.PAULISTA</t>
  </si>
  <si>
    <t>CABRALIA PAULISTA</t>
  </si>
  <si>
    <t>CENTRO DE SAUDE III - PONGAI</t>
  </si>
  <si>
    <t>PONGAI</t>
  </si>
  <si>
    <t>CENTRO SAUDE III-REGINOPOLIS</t>
  </si>
  <si>
    <t>REGINOPOLIS</t>
  </si>
  <si>
    <t>CENTRO DE SAUDE III-UBIRAJARA</t>
  </si>
  <si>
    <t>UBIRAJARA</t>
  </si>
  <si>
    <t>CENTRO SAUDE III - BALBINOS</t>
  </si>
  <si>
    <t>BALBINOS</t>
  </si>
  <si>
    <t>CENTRO DE SAUDE III - URU</t>
  </si>
  <si>
    <t>URU</t>
  </si>
  <si>
    <t>DIST SAN DE LINS</t>
  </si>
  <si>
    <t>LINS</t>
  </si>
  <si>
    <t>CENTRO DE SAUDE III-CAFELANDIA</t>
  </si>
  <si>
    <t>CAFELANDIA</t>
  </si>
  <si>
    <t>CS.III DR.ARCH.B.NASI-GETULINA</t>
  </si>
  <si>
    <t>GETULINA</t>
  </si>
  <si>
    <t>CENTRO DE SAUDE II-PROMISSAO</t>
  </si>
  <si>
    <t>PROMISSAO</t>
  </si>
  <si>
    <t>C.S.I DR.MOHANNA ADAS-LINS</t>
  </si>
  <si>
    <t>CENTRO DE SAUDE III-GUAIMBE</t>
  </si>
  <si>
    <t>GUAIMBE</t>
  </si>
  <si>
    <t>CSIII-MARTINIANO CRUZ-GUAICARA</t>
  </si>
  <si>
    <t>GUAICARA</t>
  </si>
  <si>
    <t>C.S.III-JULIO MESQUITA</t>
  </si>
  <si>
    <t>JULIO MESQUITA</t>
  </si>
  <si>
    <t>CENTRO DE SAUDE III-SABINO</t>
  </si>
  <si>
    <t>SABINO</t>
  </si>
  <si>
    <t>CENTRO SAUDE II-BARRA BONITA</t>
  </si>
  <si>
    <t>BARRA BONITA</t>
  </si>
  <si>
    <t>C.S.II DR.C.GALIZIA-BARIRI</t>
  </si>
  <si>
    <t>BARIRI</t>
  </si>
  <si>
    <t>UNIDADE BASICA SAUDE-PQ.S.RITA</t>
  </si>
  <si>
    <t>U.B.S.-JARDIM LARANJEIRAS</t>
  </si>
  <si>
    <t>CSII PRF.O.CARDOSO F-NHANDEARA</t>
  </si>
  <si>
    <t>NHANDEARA</t>
  </si>
  <si>
    <t>CS.II DR.ADIB D.SAAD-N.GRANADA</t>
  </si>
  <si>
    <t>NOVA GRANADA</t>
  </si>
  <si>
    <t>CENTRO DE SAUDE III-PALESTINA</t>
  </si>
  <si>
    <t>PALESTINA</t>
  </si>
  <si>
    <t>C.S.II M.S.PEREIRA-PAULO FARIA</t>
  </si>
  <si>
    <t>PAULO DE FARIA</t>
  </si>
  <si>
    <t>C.S.II C.BENFATTI-POTIRENDABA</t>
  </si>
  <si>
    <t>POTIRENDABA</t>
  </si>
  <si>
    <t>CSI DR.O.V.ERVEN FO.-S.J.R.P.</t>
  </si>
  <si>
    <t>CSII DR.JOAO D.CARDOSO-N.HORIZ</t>
  </si>
  <si>
    <t>NOVO HORIZONTE</t>
  </si>
  <si>
    <t>UNIDADE BASICA SAUDE-JD.AURORA</t>
  </si>
  <si>
    <r>
      <t>TEMPO DE SERVIÇO PÚBLICO</t>
    </r>
    <r>
      <rPr>
        <sz val="14"/>
        <color indexed="8"/>
        <rFont val="Arial"/>
        <family val="2"/>
      </rPr>
      <t xml:space="preserve"> prestado á União, outros Estados, Distrito Federal e Municípios  até 20/12/1984, no caso de servidores EFETIVO E EXTRANUMERÁRIO, será contado para todos os efeitos, para tanto, </t>
    </r>
    <r>
      <rPr>
        <b/>
        <sz val="14"/>
        <color indexed="16"/>
        <rFont val="Arial"/>
        <family val="2"/>
      </rPr>
      <t>digite código 2</t>
    </r>
    <r>
      <rPr>
        <sz val="14"/>
        <color indexed="8"/>
        <rFont val="Arial"/>
        <family val="2"/>
      </rPr>
      <t xml:space="preserve">. </t>
    </r>
    <r>
      <rPr>
        <b/>
        <sz val="14"/>
        <color indexed="16"/>
        <rFont val="Arial"/>
        <family val="2"/>
      </rPr>
      <t xml:space="preserve"> </t>
    </r>
  </si>
  <si>
    <r>
      <t>TEMPO DE SERVIÇO PÚBLICO</t>
    </r>
    <r>
      <rPr>
        <sz val="14"/>
        <color indexed="8"/>
        <rFont val="Arial"/>
        <family val="2"/>
      </rPr>
      <t xml:space="preserve"> prestado á União, outros Estados, Distrito Federal e Municípios  a partir de 21/12/1984, independente do Regime Jurídico será contado para Efetivo Exercício no Serviço Público e Aposentadoria, para tanto </t>
    </r>
    <r>
      <rPr>
        <b/>
        <sz val="14"/>
        <color indexed="16"/>
        <rFont val="Arial"/>
        <family val="2"/>
      </rPr>
      <t>digite código 3.</t>
    </r>
  </si>
  <si>
    <t xml:space="preserve">POLICIAL COM NO MÍNIMO 30 ANOS DE SERVIÇO, DESDE QUE CONTE PELO MENOS COM </t>
  </si>
  <si>
    <t>JUL</t>
  </si>
  <si>
    <t>AGO</t>
  </si>
  <si>
    <t>SET</t>
  </si>
  <si>
    <t>POR INVALIDÊZ</t>
  </si>
  <si>
    <t xml:space="preserve">DATA </t>
  </si>
  <si>
    <t>ABOMO F</t>
  </si>
  <si>
    <t>ABONO M</t>
  </si>
  <si>
    <t>ABONO F</t>
  </si>
  <si>
    <t>Voluntária Proporcional</t>
  </si>
  <si>
    <t>Voluntária Integral</t>
  </si>
  <si>
    <t>Não há aplicação da MÉDIA.</t>
  </si>
  <si>
    <t>Aplicar a MÉDIA - Lei nº 10.887/04.</t>
  </si>
  <si>
    <t xml:space="preserve">b) - CONTAR COM 5 ANOS DE EFETIVO EXERCÍCIO NO CARGO QUE SE DARÁ A APOSENTADORIA </t>
  </si>
  <si>
    <t>c) - MAIS UM PERÍODO ADICIONAL DE CONTRIBUIÇÃO DE 20% DO TEMPO QUE NA DATA DA PUBLICAÇÃO DA EC 20/98, FALTARIA PARA ATINGIR O LIMITE DO TEMPO.</t>
  </si>
  <si>
    <t>ingresso</t>
  </si>
  <si>
    <t xml:space="preserve">48 ou 55 </t>
  </si>
  <si>
    <t>HOMEM23</t>
  </si>
  <si>
    <t>HOMEM</t>
  </si>
  <si>
    <t>TEMPO PEDÁGIO</t>
  </si>
  <si>
    <t>ANOS</t>
  </si>
  <si>
    <t>MESES</t>
  </si>
  <si>
    <t>DIAS</t>
  </si>
  <si>
    <t>Na linha seguinte a data 22092003, digite a data 23092003 (SEM BARRAS), surgirá na coluna do tempo bruto os 100 dias restantes do exercício de 2003, que corresponde ao período de 23/09 a 31/12. Inicia-se o parâmetro para não abater os afastamentos na coluna de aposentadoria.</t>
  </si>
  <si>
    <t>PARA ACHAR DATA FIM DA CONTAGEM E Nº DE DIAS DO CAMPO TEMPO BRUTO DO ULTIMO ANO, DIGITE ESTE Nº NA COLUNA "A"</t>
  </si>
  <si>
    <t>FALTAS</t>
  </si>
  <si>
    <t>HOMEM15</t>
  </si>
  <si>
    <t>HOMEM</t>
  </si>
  <si>
    <t>5475</t>
  </si>
  <si>
    <t>VEJA NA TABELA TÉRMINO QUANTOS DIAS TEM ATÉ A DATA DE ENCERRAMENTO DA CONTAGEM E DIGITE-O NO CAMPO INDICADO.</t>
  </si>
  <si>
    <t>HOMEM16</t>
  </si>
  <si>
    <t>HOMEM</t>
  </si>
  <si>
    <t>5840</t>
  </si>
  <si>
    <t>DIGITE A DATA DO 1º DIA DE CONTAGEM = 00/00/0000</t>
  </si>
  <si>
    <t>RUBIACEA</t>
  </si>
  <si>
    <t>C.SAUDE III-GASTAO VIDIGAL</t>
  </si>
  <si>
    <t>GASTAO VIDIGAL</t>
  </si>
  <si>
    <t>CENTRO DE SAUDE III-GUZOLANDIA</t>
  </si>
  <si>
    <t>GUZOLANDIA</t>
  </si>
  <si>
    <t>CENTRO DE SAUDE III-TURIUBA</t>
  </si>
  <si>
    <t>TURIUBA</t>
  </si>
  <si>
    <t>CENTRO DE SAUDE III-CASTILHO</t>
  </si>
  <si>
    <t>CASTILHO</t>
  </si>
  <si>
    <t>CENTRO DE SAUDE III-GUARACAI</t>
  </si>
  <si>
    <t>GUARACAI</t>
  </si>
  <si>
    <t>CSII DR.D.FRANCESCHI-P.BARRETO</t>
  </si>
  <si>
    <t>PEREIRA BARRETO</t>
  </si>
  <si>
    <t>C.S.I DR.E.RAMALHO-ANDRADINA</t>
  </si>
  <si>
    <t>ANDRADINA</t>
  </si>
  <si>
    <t>C.S.III-NOVA INDEPENDENCIA</t>
  </si>
  <si>
    <t>NOVA INDEPENDENCIA</t>
  </si>
  <si>
    <t>C.SAUDE III-MURUTINGA DO SUL</t>
  </si>
  <si>
    <t>MURUTINGA DO SUL</t>
  </si>
  <si>
    <t>CENTRO DE SAUDE III-ITAPURA</t>
  </si>
  <si>
    <t>ITAPURA</t>
  </si>
  <si>
    <t>CENTRO SAUDE III-SUD MENUCCI</t>
  </si>
  <si>
    <t>SUD MENUCCI</t>
  </si>
  <si>
    <t>CENTRO DE SAUDE III-BARBOSA</t>
  </si>
  <si>
    <t>BARBOSA</t>
  </si>
  <si>
    <t>CENTRO DE SAUDE III-GLICERIO</t>
  </si>
  <si>
    <t>GLICERIO</t>
  </si>
  <si>
    <t>C.S.III-OLAVO O.SPINOLA-BRAUNA</t>
  </si>
  <si>
    <t>BRAUNA</t>
  </si>
  <si>
    <t>CENTRO DE SAUDE III-CLEMENTINA</t>
  </si>
  <si>
    <t>CLEMENTINA</t>
  </si>
  <si>
    <t>CENTRO DE SAUDE III-COROADOS</t>
  </si>
  <si>
    <t>COROADOS</t>
  </si>
  <si>
    <t>CENTRO DE SAUDE III-LUIZIANIA</t>
  </si>
  <si>
    <t>LUIZIANIA</t>
  </si>
  <si>
    <t>CENTRO DE SAUDE III-PIACATU</t>
  </si>
  <si>
    <t>PIACATU</t>
  </si>
  <si>
    <t>C.S.III-SANTOPOLIS DO AGUAPEI</t>
  </si>
  <si>
    <t>SANTOPOLIS DO AGUAPEI</t>
  </si>
  <si>
    <t>CENTRO SAUDE III-ALTO ALEGRE</t>
  </si>
  <si>
    <t>ALTO ALEGRE</t>
  </si>
  <si>
    <t>CENTRO SAUDE III-AVANHANDAVA</t>
  </si>
  <si>
    <t>AVANHANDAVA</t>
  </si>
  <si>
    <t>CENTRO DE SAUDE I-PENAPOLIS</t>
  </si>
  <si>
    <t>PENAPOLIS</t>
  </si>
  <si>
    <t>DEPART REG SAUDE PRES PRUDENTE</t>
  </si>
  <si>
    <t>NUCL.REC.HUMANOS-DRS XI-P.PRUD</t>
  </si>
  <si>
    <t>CSII DR.J.S.GUERRA-P.BERNARDES</t>
  </si>
  <si>
    <t>PRESIDENTE BERNARDES</t>
  </si>
  <si>
    <t>C.SAUDE III-ALVARES MACHADO</t>
  </si>
  <si>
    <t>ALVARES MACHADO</t>
  </si>
  <si>
    <t>CENTRO DE SAUDE II-IEPE</t>
  </si>
  <si>
    <t>IEPE</t>
  </si>
  <si>
    <t>CENTRO SAUDE II-MARTINOPOLIS</t>
  </si>
  <si>
    <t>MARTINOPOLIS</t>
  </si>
  <si>
    <t>CENTRO SAUDE II-PIRAPOZINHO</t>
  </si>
  <si>
    <t>PIRAPOZINHO</t>
  </si>
  <si>
    <t>CS.II DR.B.M.BARBOSA-RANCHARIA</t>
  </si>
  <si>
    <t>RANCHARIA</t>
  </si>
  <si>
    <t>CENTRO SAUDE III-REGENTE FEIJO</t>
  </si>
  <si>
    <t>REGENTE FEIJO</t>
  </si>
  <si>
    <t>CENTRO SAUDE I-PRESID.PRUDENTE</t>
  </si>
  <si>
    <t>C.SAUDE III-ALFREDO MARCONDES</t>
  </si>
  <si>
    <t>ALFREDO MARCONDES</t>
  </si>
  <si>
    <t>CENTRO DE SAUDE III-ANHUMAS</t>
  </si>
  <si>
    <t>ANHUMAS</t>
  </si>
  <si>
    <t>CENTRO DE SAUDE III-CAIABU</t>
  </si>
  <si>
    <t>CAIABU</t>
  </si>
  <si>
    <t>CENTRO DE SAUDE III-INDIANA</t>
  </si>
  <si>
    <t>INDIANA</t>
  </si>
  <si>
    <t>CENTRO SAUDE III-JOAO RAMALHO</t>
  </si>
  <si>
    <t>JOAO RAMALHO</t>
  </si>
  <si>
    <t>CENTRO SAUDE III-SANDOVALINA</t>
  </si>
  <si>
    <t>SANDOVALINA</t>
  </si>
  <si>
    <t>CENTRO DE SAUDE III-TACIBA</t>
  </si>
  <si>
    <t>TACIBA</t>
  </si>
  <si>
    <t>CENTRO DE SAUDE III-TARABAI</t>
  </si>
  <si>
    <t>TARABAI</t>
  </si>
  <si>
    <t>CSII-DR.E.S.KUROCE-M.PARANAPAN</t>
  </si>
  <si>
    <t>MIRANTE DO PARANAPANEMA</t>
  </si>
  <si>
    <t>CSI D.TACITO LC.SILVA-P.VENCES</t>
  </si>
  <si>
    <t>C.SAUDE II-SANTO ANASTACIO</t>
  </si>
  <si>
    <t>SANTO ANASTACIO</t>
  </si>
  <si>
    <t>C.SAUDE II-TEODORO SAMPAIO</t>
  </si>
  <si>
    <t>TEODORO SAMPAIO</t>
  </si>
  <si>
    <t>C.S.II D.ANDREUCCI-PR.EPITACIO</t>
  </si>
  <si>
    <t>PRESIDENTE EPITACIO</t>
  </si>
  <si>
    <t>CENTRO DE SAUDE III-CAIUA</t>
  </si>
  <si>
    <t>CAIUA</t>
  </si>
  <si>
    <t>C.SAUDE III-MARABA PAULISTA</t>
  </si>
  <si>
    <r>
      <t>7-</t>
    </r>
    <r>
      <rPr>
        <b/>
        <sz val="12.95"/>
        <color indexed="8"/>
        <rFont val="Arial"/>
        <family val="2"/>
      </rPr>
      <t xml:space="preserve">Indique na LINHA 33, CAMPO VERDE a data que você quer encerrar a contagem, veja na tabela término os dias correspondentes e digite-o na LINHA 30 CAMPO VERDE, o NÚMERO que aparece na LINHA 28 CAMPO VERDE, deverá ser digitado na COLUNA "A"(CERTIDÃO) do ULTIMO ANO DA CONTAGEM. </t>
    </r>
  </si>
  <si>
    <t>DADOS FUNCIONAIS E PESSOAIS DO CAMPO 2</t>
  </si>
  <si>
    <t>DATA ANOS</t>
  </si>
  <si>
    <t>ALÉM PED</t>
  </si>
  <si>
    <r>
      <t>11</t>
    </r>
    <r>
      <rPr>
        <b/>
        <sz val="12.95"/>
        <color indexed="8"/>
        <rFont val="Arial"/>
        <family val="2"/>
      </rPr>
      <t xml:space="preserve">- Se em </t>
    </r>
    <r>
      <rPr>
        <b/>
        <sz val="12.95"/>
        <color indexed="16"/>
        <rFont val="Arial"/>
        <family val="2"/>
      </rPr>
      <t>16/12/98</t>
    </r>
    <r>
      <rPr>
        <b/>
        <sz val="12.95"/>
        <color indexed="8"/>
        <rFont val="Arial"/>
        <family val="2"/>
      </rPr>
      <t>, o Servidor contar com 25 ou 30 anos só paga pedágio de 20% aos 30 anos se mulher e aos 35 anos se homem.</t>
    </r>
  </si>
  <si>
    <r>
      <t xml:space="preserve">O campo amarelo na linha </t>
    </r>
    <r>
      <rPr>
        <sz val="14"/>
        <color indexed="16"/>
        <rFont val="Arial"/>
        <family val="2"/>
      </rPr>
      <t>5</t>
    </r>
    <r>
      <rPr>
        <sz val="14"/>
        <color indexed="8"/>
        <rFont val="Arial"/>
        <family val="2"/>
      </rPr>
      <t xml:space="preserve"> coluna </t>
    </r>
    <r>
      <rPr>
        <sz val="14"/>
        <color indexed="16"/>
        <rFont val="Arial"/>
        <family val="2"/>
      </rPr>
      <t>M</t>
    </r>
    <r>
      <rPr>
        <sz val="14"/>
        <color indexed="8"/>
        <rFont val="Arial"/>
        <family val="2"/>
      </rPr>
      <t xml:space="preserve"> (M5), só deverá ser preenchido com o tempo apurado em 16/12/1998, se o campo solicitar automaticamente. Obs.: No caso de transportar tempo de outra certidão que</t>
    </r>
    <r>
      <rPr>
        <sz val="14"/>
        <color indexed="16"/>
        <rFont val="Arial"/>
        <family val="2"/>
      </rPr>
      <t xml:space="preserve"> já tenha</t>
    </r>
    <r>
      <rPr>
        <sz val="14"/>
        <color indexed="8"/>
        <rFont val="Arial"/>
        <family val="2"/>
      </rPr>
      <t xml:space="preserve"> </t>
    </r>
    <r>
      <rPr>
        <sz val="14"/>
        <color indexed="16"/>
        <rFont val="Arial"/>
        <family val="2"/>
      </rPr>
      <t>cumputado o ano de 1998</t>
    </r>
    <r>
      <rPr>
        <sz val="14"/>
        <color indexed="8"/>
        <rFont val="Arial"/>
        <family val="2"/>
      </rPr>
      <t xml:space="preserve"> e </t>
    </r>
    <r>
      <rPr>
        <sz val="14"/>
        <color indexed="9"/>
        <rFont val="Arial"/>
        <family val="2"/>
      </rPr>
      <t>iniciar a contagem com o ano de 1999</t>
    </r>
    <r>
      <rPr>
        <sz val="14"/>
        <color indexed="8"/>
        <rFont val="Arial"/>
        <family val="2"/>
      </rPr>
      <t xml:space="preserve">.  </t>
    </r>
  </si>
  <si>
    <r>
      <t>O campo amarelo na linha</t>
    </r>
    <r>
      <rPr>
        <sz val="14"/>
        <color indexed="16"/>
        <rFont val="Arial"/>
        <family val="2"/>
      </rPr>
      <t xml:space="preserve"> 5</t>
    </r>
    <r>
      <rPr>
        <sz val="14"/>
        <color indexed="8"/>
        <rFont val="Arial"/>
        <family val="2"/>
      </rPr>
      <t xml:space="preserve"> coluna </t>
    </r>
    <r>
      <rPr>
        <sz val="14"/>
        <color indexed="16"/>
        <rFont val="Arial"/>
        <family val="2"/>
      </rPr>
      <t>U</t>
    </r>
    <r>
      <rPr>
        <sz val="14"/>
        <color indexed="8"/>
        <rFont val="Arial"/>
        <family val="2"/>
      </rPr>
      <t xml:space="preserve"> (U5), só deverá ser preenchido com o tempo apurado em 31/12/2003, se o campo solicitar automaticamente. Obs.: No caso de transportar tempo de outra certidão que </t>
    </r>
    <r>
      <rPr>
        <sz val="14"/>
        <color indexed="16"/>
        <rFont val="Arial"/>
        <family val="2"/>
      </rPr>
      <t xml:space="preserve">já tenha cumputado o ano de 2003 </t>
    </r>
    <r>
      <rPr>
        <sz val="14"/>
        <color indexed="8"/>
        <rFont val="Arial"/>
        <family val="2"/>
      </rPr>
      <t xml:space="preserve">e </t>
    </r>
    <r>
      <rPr>
        <sz val="14"/>
        <color indexed="9"/>
        <rFont val="Arial"/>
        <family val="2"/>
      </rPr>
      <t>iniciar a contagem com ano de 2004.</t>
    </r>
    <r>
      <rPr>
        <sz val="14"/>
        <color indexed="8"/>
        <rFont val="Arial"/>
        <family val="2"/>
      </rPr>
      <t xml:space="preserve">  </t>
    </r>
  </si>
  <si>
    <t>OBS.:</t>
  </si>
  <si>
    <t>Se o tempo a transportar já tiver contemplado o ano de 1998 e 2003, preencer os 2(dois) campos com seus respectivos tempos</t>
  </si>
  <si>
    <t xml:space="preserve">A vigência do ATS deverá ser preenchido de acordo com o tempo líquido apurado. Obs. Informar no campo 11(ocorrências/observações), o DOE da concessão de cada Adicional. </t>
  </si>
  <si>
    <t>Se você acha que o tempo a ser apurado não comporta em uma única certidão, salve 2(duas) cópias após preencher os dados Pessoais e Funcionais. Ex.: Paulo1 e Paulo2. Inicie a contagem no Paulo1 e em seguida transporte para o arquivo Paulo2.</t>
  </si>
  <si>
    <t>UNID.BAS.SAUDE-SITIO MANDAQUI</t>
  </si>
  <si>
    <r>
      <t>5-</t>
    </r>
    <r>
      <rPr>
        <b/>
        <sz val="12.95"/>
        <color indexed="8"/>
        <rFont val="Arial"/>
        <family val="2"/>
      </rPr>
      <t>Repetir o tempo apurado da</t>
    </r>
    <r>
      <rPr>
        <b/>
        <sz val="12.95"/>
        <color indexed="16"/>
        <rFont val="Arial"/>
        <family val="2"/>
      </rPr>
      <t xml:space="preserve"> linha 12</t>
    </r>
    <r>
      <rPr>
        <b/>
        <sz val="12.95"/>
        <color indexed="8"/>
        <rFont val="Arial"/>
        <family val="2"/>
      </rPr>
      <t xml:space="preserve"> na </t>
    </r>
    <r>
      <rPr>
        <b/>
        <sz val="12.95"/>
        <color indexed="16"/>
        <rFont val="Arial"/>
        <family val="2"/>
      </rPr>
      <t>linha 14,</t>
    </r>
    <r>
      <rPr>
        <b/>
        <sz val="12.95"/>
        <color indexed="8"/>
        <rFont val="Arial"/>
        <family val="2"/>
      </rPr>
      <t xml:space="preserve"> o cálculo do pedágio aparecerá na LINHA "24" COLUNA "H". </t>
    </r>
  </si>
  <si>
    <t>Redutor</t>
  </si>
  <si>
    <t>ou</t>
  </si>
  <si>
    <t>seja</t>
  </si>
  <si>
    <t>% do</t>
  </si>
  <si>
    <t>redução</t>
  </si>
  <si>
    <r>
      <t xml:space="preserve">NÃO Excluir (deletar) as fórmulas. Campo: </t>
    </r>
    <r>
      <rPr>
        <b/>
        <sz val="13.95"/>
        <color indexed="8"/>
        <rFont val="Arial"/>
        <family val="2"/>
      </rPr>
      <t>7</t>
    </r>
    <r>
      <rPr>
        <b/>
        <sz val="13.95"/>
        <color indexed="16"/>
        <rFont val="Arial"/>
        <family val="2"/>
      </rPr>
      <t xml:space="preserve"> </t>
    </r>
    <r>
      <rPr>
        <b/>
        <sz val="13.95"/>
        <color indexed="8"/>
        <rFont val="Arial"/>
        <family val="2"/>
      </rPr>
      <t>(LINHAS 29 a 50 COLUNA C);</t>
    </r>
    <r>
      <rPr>
        <b/>
        <sz val="13.95"/>
        <color indexed="16"/>
        <rFont val="Arial"/>
        <family val="2"/>
      </rPr>
      <t xml:space="preserve"> Campo: </t>
    </r>
    <r>
      <rPr>
        <b/>
        <sz val="13.95"/>
        <color indexed="8"/>
        <rFont val="Arial"/>
        <family val="2"/>
      </rPr>
      <t>10 (LINHAS 29 a 50 COLUNAS N, O e P) e (LINHAS 49,a 51 COLUNA M)</t>
    </r>
  </si>
  <si>
    <t>MODELO 101 - VERSO</t>
  </si>
  <si>
    <t xml:space="preserve"> DATA DE CONDIÇÃO DE CONTRIB. </t>
  </si>
  <si>
    <t>HOMEM / MULHER</t>
  </si>
  <si>
    <t>DATA DE CONDIÇÃO IDADE</t>
  </si>
  <si>
    <t>0</t>
  </si>
  <si>
    <t>M/F</t>
  </si>
  <si>
    <t>PM</t>
  </si>
  <si>
    <t>meses</t>
  </si>
  <si>
    <t>ano</t>
  </si>
  <si>
    <t>dias</t>
  </si>
  <si>
    <r>
      <t xml:space="preserve">VAI PAGAR PEDÁGIO </t>
    </r>
    <r>
      <rPr>
        <b/>
        <sz val="12"/>
        <color indexed="16"/>
        <rFont val="Arial"/>
        <family val="2"/>
      </rPr>
      <t>?</t>
    </r>
    <r>
      <rPr>
        <sz val="12"/>
        <color indexed="8"/>
        <rFont val="Arial"/>
        <family val="2"/>
      </rPr>
      <t xml:space="preserve"> </t>
    </r>
    <r>
      <rPr>
        <b/>
        <sz val="12"/>
        <color indexed="16"/>
        <rFont val="Arial"/>
        <family val="2"/>
      </rPr>
      <t>S</t>
    </r>
    <r>
      <rPr>
        <sz val="12"/>
        <color indexed="8"/>
        <rFont val="Arial"/>
        <family val="2"/>
      </rPr>
      <t xml:space="preserve"> PARA SIM OU </t>
    </r>
    <r>
      <rPr>
        <b/>
        <sz val="12"/>
        <color indexed="16"/>
        <rFont val="Arial"/>
        <family val="2"/>
      </rPr>
      <t>N</t>
    </r>
    <r>
      <rPr>
        <sz val="12"/>
        <color indexed="8"/>
        <rFont val="Arial"/>
        <family val="2"/>
      </rPr>
      <t xml:space="preserve"> PARA NÃO</t>
    </r>
  </si>
  <si>
    <t xml:space="preserve"> FAZ JUS AO ABONO PERMANÊNCIA</t>
  </si>
  <si>
    <t>ABRANGERÁ TRANSFORMAÇÃO/RECLASSIFICAÇÃO DO CARGO OU FUNÇÃO QUE SE DEU A APOSENTADORIA</t>
  </si>
  <si>
    <t>6205</t>
  </si>
  <si>
    <t>MULHER18</t>
  </si>
  <si>
    <t>MULHER</t>
  </si>
  <si>
    <t>6570</t>
  </si>
  <si>
    <t>MULHER19</t>
  </si>
  <si>
    <t>MULHER</t>
  </si>
  <si>
    <t>6935</t>
  </si>
  <si>
    <t>MULHER20</t>
  </si>
  <si>
    <t>MULHER</t>
  </si>
  <si>
    <t>7300</t>
  </si>
  <si>
    <t>MULHER21</t>
  </si>
  <si>
    <t>MULHER</t>
  </si>
  <si>
    <t>7665</t>
  </si>
  <si>
    <t>MULHER22</t>
  </si>
  <si>
    <t>MULHER</t>
  </si>
  <si>
    <t>8030</t>
  </si>
  <si>
    <t>17/35</t>
  </si>
  <si>
    <t>18/35</t>
  </si>
  <si>
    <t>19/35</t>
  </si>
  <si>
    <t>20/35</t>
  </si>
  <si>
    <t>21/35</t>
  </si>
  <si>
    <t>22/35</t>
  </si>
  <si>
    <t>23/35</t>
  </si>
  <si>
    <t>24/35</t>
  </si>
  <si>
    <t>25/35</t>
  </si>
  <si>
    <t>26/35</t>
  </si>
  <si>
    <t>27/35</t>
  </si>
  <si>
    <t>tempo p/aposent+tempo que faltava +pedágio</t>
  </si>
  <si>
    <t>SALMOURAO</t>
  </si>
  <si>
    <t>DEP ADMINIST COORD COMUNIDADE</t>
  </si>
  <si>
    <t>DEPART REG DE SAUDE DE MARILIA</t>
  </si>
  <si>
    <t>MARILIA</t>
  </si>
  <si>
    <t>DIST SAN DE MARILIA</t>
  </si>
  <si>
    <t>DIST SAN DE ASSIS</t>
  </si>
  <si>
    <t>NUC.REC.HUMANOS-DRS-IX-MARILIA</t>
  </si>
  <si>
    <t>DEP TECNICA HOSPITALAR</t>
  </si>
  <si>
    <t>ESCOLA AUXIL.ENFERMAGEM ASSIS</t>
  </si>
  <si>
    <t>HOSPITAL DE MARILIA</t>
  </si>
  <si>
    <t>INST.INFECTOLOGIA EMILIO RIBAS</t>
  </si>
  <si>
    <t>I.DANTE PAZZANESE-CARDIOLOGIA</t>
  </si>
  <si>
    <t>DIRETORIA</t>
  </si>
  <si>
    <t>SECAO DE EXPEDIENTE</t>
  </si>
  <si>
    <t>ASSISTENCIA TECNICA</t>
  </si>
  <si>
    <t>SERVICO MEDICO HOSPITALAR</t>
  </si>
  <si>
    <t>DIV.DIAGNOSTICO E TERAPEUTICA</t>
  </si>
  <si>
    <t>SERV.REABILITAC.CARDIOVASCULAR</t>
  </si>
  <si>
    <t>DIVISAO TECNICA AUXILIAR</t>
  </si>
  <si>
    <t>SERVICO DE ARQUIVO MEDICO</t>
  </si>
  <si>
    <t>SECAO DE BIBLIOTECA</t>
  </si>
  <si>
    <t>SECAO DE ENFERMAGEM ADULTO I</t>
  </si>
  <si>
    <t>SECAO ENFERMAGEM AMBULATORIAL</t>
  </si>
  <si>
    <t>SEC.ENFERM.TERAPIA INTENSIVA I</t>
  </si>
  <si>
    <t>DIVISAO DE ADMINISTRACAO</t>
  </si>
  <si>
    <t>GRUPO TECNICO RECURSOS HUMANOS</t>
  </si>
  <si>
    <t>SERVICO MATERIAL E PATRIMONIO</t>
  </si>
  <si>
    <t>SECAO DE ZELADORIA</t>
  </si>
  <si>
    <t>SECAO DE LAVANDERIA</t>
  </si>
  <si>
    <t>DIVISAO CIENTIFICA</t>
  </si>
  <si>
    <t>SECAO DE CONSERVACAO E LIMPEZA</t>
  </si>
  <si>
    <t>SERVICO DE  FINANCAS</t>
  </si>
  <si>
    <t>SECAO DESPESA</t>
  </si>
  <si>
    <t>HOSP.INFANTIL CANDIDO FONTOURA</t>
  </si>
  <si>
    <t>HOSPITAL MIRANDOPOLIS</t>
  </si>
  <si>
    <t>MIRANDOPOLIS</t>
  </si>
  <si>
    <t>HOSPITAL GERAL DE PROMISSAO</t>
  </si>
  <si>
    <t>HOSPITAL A.BARROS-DIVINOLANDIA</t>
  </si>
  <si>
    <t>HOSPITAL MANOEL DE ABREU-BAURU</t>
  </si>
  <si>
    <t>HOSP."GUILHERME ALVARO"-SANTOS</t>
  </si>
  <si>
    <t>HOSP.EST."NESTOR G.REIS"-A.B.</t>
  </si>
  <si>
    <t>PARQUE HOSPITALAR MANDAQUI</t>
  </si>
  <si>
    <t>SEC.CAD.FREQ.-ERSA 6-MANDAQUI</t>
  </si>
  <si>
    <t>DEP HOSPITAIS DERMATOL SANITAR</t>
  </si>
  <si>
    <t>HOSP DR LAURO DE SOUZA LIMA</t>
  </si>
  <si>
    <t>HOSPIT DR ARNALDO P CAVALCANTI</t>
  </si>
  <si>
    <t>HOSPITAL PADRE BENTO</t>
  </si>
  <si>
    <t>HOSPITAL DR.F.R.ARANTES-ITU</t>
  </si>
  <si>
    <t>HOSPITAL A BARROS GUARULHOS</t>
  </si>
  <si>
    <t>DEP ADMINISTRACAO ASSIST HOSP</t>
  </si>
  <si>
    <t>Idade qdo atender condições sem Pedágio</t>
  </si>
  <si>
    <r>
      <t>5-</t>
    </r>
    <r>
      <rPr>
        <b/>
        <sz val="13.95"/>
        <color indexed="8"/>
        <rFont val="Arial"/>
        <family val="2"/>
      </rPr>
      <t xml:space="preserve">Se o func/serv. for exonerado/dispensado no decorrer do ano, lançar na coluna  </t>
    </r>
    <r>
      <rPr>
        <b/>
        <sz val="13.95"/>
        <color indexed="16"/>
        <rFont val="Arial"/>
        <family val="2"/>
      </rPr>
      <t>"A"</t>
    </r>
    <r>
      <rPr>
        <b/>
        <sz val="13.95"/>
        <color indexed="8"/>
        <rFont val="Arial"/>
        <family val="2"/>
      </rPr>
      <t xml:space="preserve"> na direção do </t>
    </r>
    <r>
      <rPr>
        <b/>
        <sz val="13.95"/>
        <color indexed="16"/>
        <rFont val="Arial"/>
        <family val="2"/>
      </rPr>
      <t xml:space="preserve">ano </t>
    </r>
    <r>
      <rPr>
        <b/>
        <sz val="13.95"/>
        <color indexed="8"/>
        <rFont val="Arial"/>
        <family val="2"/>
      </rPr>
      <t>a</t>
    </r>
    <r>
      <rPr>
        <b/>
        <sz val="13.95"/>
        <color indexed="16"/>
        <rFont val="Arial"/>
        <family val="2"/>
      </rPr>
      <t xml:space="preserve"> qtde </t>
    </r>
    <r>
      <rPr>
        <b/>
        <sz val="13.95"/>
        <color indexed="8"/>
        <rFont val="Arial"/>
        <family val="2"/>
      </rPr>
      <t xml:space="preserve">de dias </t>
    </r>
    <r>
      <rPr>
        <b/>
        <sz val="13.95"/>
        <color indexed="16"/>
        <rFont val="Arial"/>
        <family val="2"/>
      </rPr>
      <t>que nao</t>
    </r>
    <r>
      <rPr>
        <b/>
        <sz val="13.95"/>
        <color indexed="8"/>
        <rFont val="Arial"/>
        <family val="2"/>
      </rPr>
      <t xml:space="preserve"> entra na contagem, com base na Tabelas Inicio de Exercicio</t>
    </r>
  </si>
  <si>
    <t>70 Anos</t>
  </si>
  <si>
    <t>Digitar S no campo amarelo situado na linha 4 coluna AE, se aposentadoria por invalidêz</t>
  </si>
  <si>
    <t xml:space="preserve">        Com as ediçoes das Emendas Constitucionais 41/03 e 47/05, a contagem de tempo para aposentadoria ficou complicada,diante das regras e condições aserem cumpridas pelo servidor. Pensando nisto, foi desenvolvido em planilha de Excela Certidão de Contagem de Tempo,que facilitará sua lavratura, isto é, se quem a utilizar cumprir fielmente as regras de seu preenchimento.          </t>
  </si>
  <si>
    <r>
      <t>8-</t>
    </r>
    <r>
      <rPr>
        <b/>
        <sz val="12.95"/>
        <color indexed="8"/>
        <rFont val="Arial"/>
        <family val="2"/>
      </rPr>
      <t xml:space="preserve">Delete o nº </t>
    </r>
    <r>
      <rPr>
        <b/>
        <sz val="12.95"/>
        <color indexed="16"/>
        <rFont val="Arial"/>
        <family val="2"/>
      </rPr>
      <t>15</t>
    </r>
    <r>
      <rPr>
        <b/>
        <sz val="12.95"/>
        <color indexed="8"/>
        <rFont val="Arial"/>
        <family val="2"/>
      </rPr>
      <t xml:space="preserve"> que você colocou na coluna </t>
    </r>
    <r>
      <rPr>
        <b/>
        <sz val="12.95"/>
        <color indexed="16"/>
        <rFont val="Arial"/>
        <family val="2"/>
      </rPr>
      <t>A</t>
    </r>
    <r>
      <rPr>
        <b/>
        <sz val="12.95"/>
        <color indexed="8"/>
        <rFont val="Arial"/>
        <family val="2"/>
      </rPr>
      <t xml:space="preserve">, do ano de 1998, surgirá </t>
    </r>
    <r>
      <rPr>
        <b/>
        <sz val="12.95"/>
        <color indexed="16"/>
        <rFont val="Arial"/>
        <family val="2"/>
      </rPr>
      <t>365</t>
    </r>
    <r>
      <rPr>
        <b/>
        <sz val="12.95"/>
        <color indexed="8"/>
        <rFont val="Arial"/>
        <family val="2"/>
      </rPr>
      <t xml:space="preserve"> no tempo bruto. continue a contagem até o ano que você indicou para encerrar a contagem. </t>
    </r>
  </si>
  <si>
    <t>Vinculado ao regime geral da Previdência Social</t>
  </si>
  <si>
    <t>tempo necessário</t>
  </si>
  <si>
    <t>ANO</t>
  </si>
  <si>
    <t xml:space="preserve">DATA DE CONDIÇÃO CONTRIBUIÇÃO </t>
  </si>
  <si>
    <t xml:space="preserve">Não Há </t>
  </si>
  <si>
    <t>artigo 2º, incisos I, II e III, alíneas "a" e "b", parágrafo 1º, I e 4º da EC 41/03, c/c LCF 51/85, com o artigo 201, parágrafo 9º, da CF/88 e LC 269/81.</t>
  </si>
  <si>
    <t>TABELA % MULHER</t>
  </si>
  <si>
    <t>TABELA % HOMEM</t>
  </si>
  <si>
    <t>AMB.ESPECIALIDADES-ANHANGUERA</t>
  </si>
  <si>
    <t>AMBULATORIO ESPECIAL-JD.CLIPER</t>
  </si>
  <si>
    <t xml:space="preserve">  CÁLCULO DOS PROVENTOS EM % </t>
  </si>
  <si>
    <t>Mulher</t>
  </si>
  <si>
    <t>Homem</t>
  </si>
  <si>
    <t>25=70%</t>
  </si>
  <si>
    <t>art. 40, parágrafo 1º, inc. II, da CF/88, alterado pela EC. 20/98.</t>
  </si>
  <si>
    <t>art. 40, parágrafo 1º, inc. II, da CF/88, alterado pela EC. 20/98, c/c o art. 201, parágrafo 9º da CF/88 e LC 269/81.</t>
  </si>
  <si>
    <t>Ter</t>
  </si>
  <si>
    <t>Ter ingressado em cargo efetivo ou FA até 16/12/1998</t>
  </si>
  <si>
    <r>
      <t>Mulher</t>
    </r>
    <r>
      <rPr>
        <sz val="7.95"/>
        <color indexed="8"/>
        <rFont val="Arial"/>
        <family val="2"/>
      </rPr>
      <t xml:space="preserve">- </t>
    </r>
    <r>
      <rPr>
        <sz val="9"/>
        <color indexed="8"/>
        <rFont val="Arial"/>
        <family val="2"/>
      </rPr>
      <t>48 anos de idade, 30 anos de contribuição</t>
    </r>
    <r>
      <rPr>
        <sz val="7.95"/>
        <color indexed="8"/>
        <rFont val="Arial"/>
        <family val="2"/>
      </rPr>
      <t xml:space="preserve">, </t>
    </r>
    <r>
      <rPr>
        <b/>
        <sz val="10"/>
        <color indexed="16"/>
        <rFont val="Arial"/>
        <family val="2"/>
      </rPr>
      <t>+</t>
    </r>
    <r>
      <rPr>
        <b/>
        <sz val="7.95"/>
        <color indexed="16"/>
        <rFont val="Arial"/>
        <family val="2"/>
      </rPr>
      <t xml:space="preserve"> o pedágio 20%</t>
    </r>
    <r>
      <rPr>
        <sz val="7.95"/>
        <color indexed="8"/>
        <rFont val="Arial"/>
        <family val="2"/>
      </rPr>
      <t xml:space="preserve"> e </t>
    </r>
    <r>
      <rPr>
        <sz val="9"/>
        <color indexed="8"/>
        <rFont val="Arial"/>
        <family val="2"/>
      </rPr>
      <t>5 anos no cargo</t>
    </r>
    <r>
      <rPr>
        <sz val="7.95"/>
        <color indexed="8"/>
        <rFont val="Arial"/>
        <family val="2"/>
      </rPr>
      <t xml:space="preserve"> que se dará a aposentadoria </t>
    </r>
  </si>
  <si>
    <r>
      <t>Homem</t>
    </r>
    <r>
      <rPr>
        <sz val="7.95"/>
        <color indexed="8"/>
        <rFont val="Arial"/>
        <family val="2"/>
      </rPr>
      <t xml:space="preserve">- </t>
    </r>
    <r>
      <rPr>
        <sz val="9"/>
        <color indexed="8"/>
        <rFont val="Arial"/>
        <family val="2"/>
      </rPr>
      <t xml:space="preserve">53 anos </t>
    </r>
    <r>
      <rPr>
        <sz val="7.95"/>
        <color indexed="8"/>
        <rFont val="Arial"/>
        <family val="2"/>
      </rPr>
      <t xml:space="preserve">de idade, </t>
    </r>
    <r>
      <rPr>
        <sz val="9"/>
        <color indexed="8"/>
        <rFont val="Arial"/>
        <family val="2"/>
      </rPr>
      <t>30 anos</t>
    </r>
    <r>
      <rPr>
        <sz val="7.95"/>
        <color indexed="8"/>
        <rFont val="Arial"/>
        <family val="2"/>
      </rPr>
      <t xml:space="preserve"> de contribuição, </t>
    </r>
    <r>
      <rPr>
        <b/>
        <sz val="10"/>
        <color indexed="16"/>
        <rFont val="Arial"/>
        <family val="2"/>
      </rPr>
      <t>+</t>
    </r>
    <r>
      <rPr>
        <b/>
        <sz val="7.95"/>
        <color indexed="16"/>
        <rFont val="Arial"/>
        <family val="2"/>
      </rPr>
      <t xml:space="preserve"> o pedágio 40%</t>
    </r>
    <r>
      <rPr>
        <sz val="7.95"/>
        <color indexed="8"/>
        <rFont val="Arial"/>
        <family val="2"/>
      </rPr>
      <t xml:space="preserve"> e </t>
    </r>
    <r>
      <rPr>
        <sz val="9"/>
        <color indexed="8"/>
        <rFont val="Arial"/>
        <family val="2"/>
      </rPr>
      <t>5 anos no cargo</t>
    </r>
    <r>
      <rPr>
        <sz val="7.95"/>
        <color indexed="8"/>
        <rFont val="Arial"/>
        <family val="2"/>
      </rPr>
      <t xml:space="preserve"> que se dará  a aposentadoria </t>
    </r>
  </si>
  <si>
    <t>Reduror idad</t>
  </si>
  <si>
    <r>
      <t>Mulher</t>
    </r>
    <r>
      <rPr>
        <sz val="7.95"/>
        <color indexed="8"/>
        <rFont val="Arial"/>
        <family val="2"/>
      </rPr>
      <t xml:space="preserve">- </t>
    </r>
    <r>
      <rPr>
        <sz val="9"/>
        <color indexed="8"/>
        <rFont val="Arial"/>
        <family val="2"/>
      </rPr>
      <t>48 anos de idade, 25 anos de contribuição</t>
    </r>
    <r>
      <rPr>
        <sz val="7.95"/>
        <color indexed="8"/>
        <rFont val="Arial"/>
        <family val="2"/>
      </rPr>
      <t xml:space="preserve">, </t>
    </r>
    <r>
      <rPr>
        <b/>
        <sz val="10"/>
        <color indexed="16"/>
        <rFont val="Arial"/>
        <family val="2"/>
      </rPr>
      <t>+</t>
    </r>
    <r>
      <rPr>
        <b/>
        <sz val="7.95"/>
        <color indexed="16"/>
        <rFont val="Arial"/>
        <family val="2"/>
      </rPr>
      <t xml:space="preserve"> o pedágio 40%</t>
    </r>
    <r>
      <rPr>
        <sz val="7.95"/>
        <color indexed="8"/>
        <rFont val="Arial"/>
        <family val="2"/>
      </rPr>
      <t xml:space="preserve"> e </t>
    </r>
    <r>
      <rPr>
        <sz val="9"/>
        <color indexed="8"/>
        <rFont val="Arial"/>
        <family val="2"/>
      </rPr>
      <t>5 anos no cargo</t>
    </r>
    <r>
      <rPr>
        <sz val="7.95"/>
        <color indexed="8"/>
        <rFont val="Arial"/>
        <family val="2"/>
      </rPr>
      <t xml:space="preserve"> que se dará a aposentadoria </t>
    </r>
  </si>
  <si>
    <t>EMENDA CONSTITUCIONAL Nº 47, DE 05 - DOU 06/07/2005</t>
  </si>
  <si>
    <t>APOSENTADORIA INTEGRAL - CONDIÇÕES ATENDIDAS A PARTIR DE 01/01/2004</t>
  </si>
  <si>
    <t>CAMPO 1 Processo - PUCT: Digitar a sigla da Secretaria ou PGE e no campo adiante o númerodo Processo.</t>
  </si>
  <si>
    <t>Preencher todos os dados pessoais e funcionais solicitados quando for o caso.</t>
  </si>
  <si>
    <t>CAMPO 3 - ADICIONAL POR TEMPO DE SERVIÇO</t>
  </si>
  <si>
    <t>CAMPO 5 - CARGO/FUNÇÃO-ATIVIDADE/ACUMULAÇÃO</t>
  </si>
  <si>
    <t>Preencher com a denominação do cargo ou função-atividade que acumula.</t>
  </si>
  <si>
    <r>
      <t>1-</t>
    </r>
    <r>
      <rPr>
        <b/>
        <sz val="12.95"/>
        <color indexed="8"/>
        <rFont val="Arial"/>
        <family val="2"/>
      </rPr>
      <t xml:space="preserve">O preenchimento da </t>
    </r>
    <r>
      <rPr>
        <b/>
        <sz val="12.95"/>
        <color indexed="16"/>
        <rFont val="Arial"/>
        <family val="2"/>
      </rPr>
      <t>data de nascimento</t>
    </r>
    <r>
      <rPr>
        <b/>
        <sz val="12.95"/>
        <color indexed="8"/>
        <rFont val="Arial"/>
        <family val="2"/>
      </rPr>
      <t xml:space="preserve"> é muito importante, pois ela vai dar a </t>
    </r>
    <r>
      <rPr>
        <b/>
        <sz val="12.95"/>
        <color indexed="16"/>
        <rFont val="Arial"/>
        <family val="2"/>
      </rPr>
      <t>idade do servidor</t>
    </r>
    <r>
      <rPr>
        <b/>
        <sz val="12.95"/>
        <color indexed="8"/>
        <rFont val="Arial"/>
        <family val="2"/>
      </rPr>
      <t xml:space="preserve"> no dia final da contagem. </t>
    </r>
    <r>
      <rPr>
        <b/>
        <sz val="12.95"/>
        <color indexed="16"/>
        <rFont val="Arial"/>
        <family val="2"/>
      </rPr>
      <t>Condição indispensável</t>
    </r>
    <r>
      <rPr>
        <b/>
        <sz val="12.95"/>
        <color indexed="8"/>
        <rFont val="Arial"/>
        <family val="2"/>
      </rPr>
      <t xml:space="preserve"> para aposentadoria. </t>
    </r>
  </si>
  <si>
    <t>Contibuição 16/12/1998</t>
  </si>
  <si>
    <t>Modelo Oficial da Certidão de Contagem de Tempo</t>
  </si>
  <si>
    <t>Certidão e parâmetros de cálculos criados por ALBERTO SINÉSIO FREIRE - CRH/SS - Fone 3066-8004</t>
  </si>
  <si>
    <t xml:space="preserve"> ARTIGO 65/66 OU 15 AFAST. COM PREJ. VENC.</t>
  </si>
  <si>
    <t>HOMEM11</t>
  </si>
  <si>
    <t>HOMEM</t>
  </si>
  <si>
    <t>4015</t>
  </si>
  <si>
    <t>MULHER</t>
  </si>
  <si>
    <t>29/30</t>
  </si>
  <si>
    <t>POR CENTO</t>
  </si>
  <si>
    <t>AVOS</t>
  </si>
  <si>
    <t>DIGITE A DATA QUE VOCÊ QUER ENCERRAR A CONTAGEM = 00/00/0000</t>
  </si>
  <si>
    <t>APOSENTARÁ  INCLUÍDO  0  PEDAGIO, SE FOR O CASO,  A  PARTIR DE</t>
  </si>
  <si>
    <r>
      <t>NÃODigitar</t>
    </r>
    <r>
      <rPr>
        <b/>
        <sz val="13.95"/>
        <color indexed="8"/>
        <rFont val="Arial"/>
        <family val="2"/>
      </rPr>
      <t xml:space="preserve"> a quantidade de dias nos versos dos Mod. 101(Certidão de Tempo de Serviço), nos campos:  Adic. Tempo, Sexta Parte e Aposentadoria (LINHAS: 39 A 41 COLUNA C), pois o transporte é automático, devendo-se ACRESCENTAR a quantidade nominalmente em seus campos.   </t>
    </r>
  </si>
  <si>
    <t>TEMPO EM 16/12/1998</t>
  </si>
  <si>
    <t>6ª parte</t>
  </si>
  <si>
    <t>temp.em 16/12/98</t>
  </si>
  <si>
    <t>temp.em 31/12/03</t>
  </si>
  <si>
    <t>temp. em 16/12/98</t>
  </si>
  <si>
    <t>temp. em 31/12/03</t>
  </si>
  <si>
    <t>ACHAR ANO</t>
  </si>
  <si>
    <t>LABORATORIO II-SAO CAETANO SUL</t>
  </si>
  <si>
    <t>R</t>
  </si>
  <si>
    <t>NUCL.GESTAO ASSIST.65- S.AMARO</t>
  </si>
  <si>
    <t>N.H.HEM.DR.J.J.T.SOARES-SC.SUL</t>
  </si>
  <si>
    <t>CENTRO DE SAUDE II-ARUJA</t>
  </si>
  <si>
    <t>AMARRAÇÃO</t>
  </si>
  <si>
    <t xml:space="preserve">IDADE MÍNIMA 60 ANOS PARA HOMEM E 55 ANOS PARA MULHER. A REDUÇÃO DA IDADE DE QUE TRATA O ARTIGO 40, § 1º, INC. III, ALÍNEA "a", DA CF/88, SERÁ DE 1 ANO PARA CADA ANO DE CONTRIBUIÇÃO QUE EXCEDER O LIMITE PREVISTO NO INCISO I DO CAPUT DESTE ARTIGO. </t>
  </si>
  <si>
    <t>ALERTA:</t>
  </si>
  <si>
    <t xml:space="preserve"> PENA SUSPENSÃO</t>
  </si>
  <si>
    <t>HOMEM12</t>
  </si>
  <si>
    <t>HOMEM</t>
  </si>
  <si>
    <t>4380</t>
  </si>
  <si>
    <t>MULHER</t>
  </si>
  <si>
    <t>30/30/</t>
  </si>
  <si>
    <t>POR CENTO</t>
  </si>
  <si>
    <t>AVOS</t>
  </si>
  <si>
    <t>DIAS</t>
  </si>
  <si>
    <t>HOMEM14</t>
  </si>
  <si>
    <t>HOMEM</t>
  </si>
  <si>
    <r>
      <t>HOMEM -</t>
    </r>
    <r>
      <rPr>
        <sz val="8.9499999999999993"/>
        <color indexed="8"/>
        <rFont val="Arial"/>
        <family val="2"/>
      </rPr>
      <t xml:space="preserve">30, 31, 32, 33, 34 anos de serviço completados até a data da Emenda 20/98 - </t>
    </r>
    <r>
      <rPr>
        <b/>
        <sz val="8.9499999999999993"/>
        <color indexed="8"/>
        <rFont val="Arial"/>
        <family val="2"/>
      </rPr>
      <t>NÃO HÁ LIMITE DE IDADE</t>
    </r>
  </si>
  <si>
    <t>artigo 2º, incisos I, II e III, alíneas "a" e "b", parágrafo 1º, I  e 4º da EC 41/03, c/c LCF 51/85.</t>
  </si>
  <si>
    <t xml:space="preserve">art. 40, parágrafo 1º, inciso I, da CF/88, alterado pelas EC 41/03 e 47/05, c/c a Lei 500/74 e art. 201, parágrafo 9º da CF/88 e LC 269/81. </t>
  </si>
  <si>
    <t>INSTRUÇÃO DE PREENCHIMENTO DA CERTIDÃO</t>
  </si>
  <si>
    <t>M</t>
  </si>
  <si>
    <t>AVOS</t>
  </si>
  <si>
    <t>30/35</t>
  </si>
  <si>
    <t>31/35</t>
  </si>
  <si>
    <t>32/35</t>
  </si>
  <si>
    <t>33/35</t>
  </si>
  <si>
    <t>34/35</t>
  </si>
  <si>
    <t>35/35</t>
  </si>
  <si>
    <t xml:space="preserve">1908 - 1912 - 1916 - 1920 - 1924 - 1928 - 1932 - 1936 - 1940 - </t>
  </si>
  <si>
    <t>QUANTO A IDADE</t>
  </si>
  <si>
    <t xml:space="preserve">QUANTO AO TEMPO </t>
  </si>
  <si>
    <r>
      <t>HOMEM: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TER 30 ANOS DE CONTRIBUIÇÃO EM 31/12/2003</t>
    </r>
  </si>
  <si>
    <r>
      <t>MULHER: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TER 25 ANOS DE CONTRIBUIÇÃO EM 31/12/2003</t>
    </r>
  </si>
  <si>
    <t>C.S.I"Z.BRUSCAGIN"V.CALIFORNIA</t>
  </si>
  <si>
    <t>CENTRO SAUDE III-VILA EMA</t>
  </si>
  <si>
    <t>CTRO.SAUDE II - VILA REUNIDAS</t>
  </si>
  <si>
    <t>CS.III D.M.UDIHARA-J.AEROPORTO</t>
  </si>
  <si>
    <t>D</t>
  </si>
  <si>
    <t>CENTRO SAUDE III - VILA ARAPUA</t>
  </si>
  <si>
    <t>Parâmetro para proporcional</t>
  </si>
  <si>
    <t>COMPLETARÁ</t>
  </si>
  <si>
    <t>ANOS</t>
  </si>
  <si>
    <t>SEM O PEDÁGIO EM</t>
  </si>
  <si>
    <t>IDADE DO SERVIDOR EM</t>
  </si>
  <si>
    <t>ANOS</t>
  </si>
  <si>
    <t/>
  </si>
  <si>
    <t>DT. ENCE. CONT.</t>
  </si>
  <si>
    <t>artigo 2º, incisos I, II e III, alíneas "a" e "b", parágrafo 1º, item I da EC 41/03, c/c art. 201, parágrafo 9º, da CF/88, LC 269/81 e Lei 500/74.</t>
  </si>
  <si>
    <t>artigo 2º, incisos I, II e III, alíneas "a" e "b", parágrafo 1º, II da EC 41/03, c/c art. 201, parágrafo 9º, da CF/88, LC 269/81 e Lei 500/74.</t>
  </si>
  <si>
    <t>T</t>
  </si>
  <si>
    <t>I 17</t>
  </si>
  <si>
    <r>
      <t>4-</t>
    </r>
    <r>
      <rPr>
        <b/>
        <sz val="13.95"/>
        <color indexed="8"/>
        <rFont val="Arial"/>
        <family val="2"/>
      </rPr>
      <t xml:space="preserve">Da 2ª linha (nº 27) em diante, preencher apenas os campos com: </t>
    </r>
    <r>
      <rPr>
        <b/>
        <sz val="13.95"/>
        <color indexed="16"/>
        <rFont val="Arial"/>
        <family val="2"/>
      </rPr>
      <t>A</t>
    </r>
    <r>
      <rPr>
        <b/>
        <sz val="13.95"/>
        <color indexed="8"/>
        <rFont val="Arial"/>
        <family val="2"/>
      </rPr>
      <t xml:space="preserve">no, </t>
    </r>
    <r>
      <rPr>
        <b/>
        <sz val="13.95"/>
        <color indexed="16"/>
        <rFont val="Arial"/>
        <family val="2"/>
      </rPr>
      <t>I</t>
    </r>
    <r>
      <rPr>
        <b/>
        <sz val="13.95"/>
        <color indexed="8"/>
        <rFont val="Arial"/>
        <family val="2"/>
      </rPr>
      <t xml:space="preserve">amspe, </t>
    </r>
    <r>
      <rPr>
        <b/>
        <sz val="13.95"/>
        <color indexed="16"/>
        <rFont val="Arial"/>
        <family val="2"/>
      </rPr>
      <t>J</t>
    </r>
    <r>
      <rPr>
        <b/>
        <sz val="13.95"/>
        <color indexed="8"/>
        <rFont val="Arial"/>
        <family val="2"/>
      </rPr>
      <t xml:space="preserve">ustificada, </t>
    </r>
    <r>
      <rPr>
        <b/>
        <sz val="13.95"/>
        <color indexed="16"/>
        <rFont val="Arial"/>
        <family val="2"/>
      </rPr>
      <t>I</t>
    </r>
    <r>
      <rPr>
        <b/>
        <sz val="13.95"/>
        <color indexed="8"/>
        <rFont val="Arial"/>
        <family val="2"/>
      </rPr>
      <t xml:space="preserve">njustificada. </t>
    </r>
    <r>
      <rPr>
        <b/>
        <sz val="13.95"/>
        <color indexed="16"/>
        <rFont val="Arial"/>
        <family val="2"/>
      </rPr>
      <t>L.</t>
    </r>
    <r>
      <rPr>
        <b/>
        <sz val="13.95"/>
        <color indexed="8"/>
        <rFont val="Arial"/>
        <family val="2"/>
      </rPr>
      <t xml:space="preserve"> saúde, </t>
    </r>
    <r>
      <rPr>
        <b/>
        <sz val="13.95"/>
        <color indexed="16"/>
        <rFont val="Arial"/>
        <family val="2"/>
      </rPr>
      <t>P</t>
    </r>
    <r>
      <rPr>
        <b/>
        <sz val="13.95"/>
        <color indexed="8"/>
        <rFont val="Arial"/>
        <family val="2"/>
      </rPr>
      <t xml:space="preserve">essoa da Familia, </t>
    </r>
    <r>
      <rPr>
        <b/>
        <sz val="13.95"/>
        <color indexed="16"/>
        <rFont val="Arial"/>
        <family val="2"/>
      </rPr>
      <t>A</t>
    </r>
    <r>
      <rPr>
        <b/>
        <sz val="13.95"/>
        <color indexed="8"/>
        <rFont val="Arial"/>
        <family val="2"/>
      </rPr>
      <t>rt.(Afast.c/prej.venc.),</t>
    </r>
    <r>
      <rPr>
        <b/>
        <sz val="13.95"/>
        <color indexed="16"/>
        <rFont val="Arial"/>
        <family val="2"/>
      </rPr>
      <t>T</t>
    </r>
    <r>
      <rPr>
        <b/>
        <sz val="13.95"/>
        <color indexed="8"/>
        <rFont val="Arial"/>
        <family val="2"/>
      </rPr>
      <t>ipo de inclusão (tipo 1 ou 2) e a Quantidade.</t>
    </r>
  </si>
  <si>
    <t>serv.púb.</t>
  </si>
  <si>
    <t>dos vencimentos percebidos na data da publicação do ato que formalizar sua aposentadoria.</t>
  </si>
  <si>
    <t xml:space="preserve">Considerando </t>
  </si>
  <si>
    <t>TEMPO DE CONTRIBUIÇÃO TOTAL</t>
  </si>
  <si>
    <t>tempo no fim da contagem</t>
  </si>
  <si>
    <t>artigo 8º, incisos I, II e III, alíneas "a" e "b" da EC 20/98, c/c o artigo 3º, da EC 41/03, LCF 51/85, art. 201, parágrafo 9º, da CF/88 e LC 269/81.</t>
  </si>
  <si>
    <t>anos</t>
  </si>
  <si>
    <t>F</t>
  </si>
  <si>
    <t>30/30</t>
  </si>
  <si>
    <t>anos</t>
  </si>
  <si>
    <t>C.S.III-VILA GUILHERMINA</t>
  </si>
  <si>
    <t>C.S.II-VILA MATILDE</t>
  </si>
  <si>
    <t>C.S.II-VILA NOVA YORK</t>
  </si>
  <si>
    <t>C.S.II-VILA OLINDA</t>
  </si>
  <si>
    <t>C.S.II-VILA SANTO ESTEVAO</t>
  </si>
  <si>
    <t>C.S.II-C.J.GONZALEZ-V.FORMOSA</t>
  </si>
  <si>
    <t>COORDENADORIA DE REGIOES DE SAUDE</t>
  </si>
  <si>
    <t>DEPTO.GERENC.AMBULATORIAL CAPITAL-DGAC</t>
  </si>
  <si>
    <t>HOSP.EST.DR.O.A.SIQUEIRA-PRES.PRUDENTE</t>
  </si>
  <si>
    <t>COORDENADORIA DE CONTROLE DE DOENCAS</t>
  </si>
  <si>
    <t>ADMINISTRACAO SUPERIOR SECRETARIA SEDE</t>
  </si>
  <si>
    <t>GABINETE SECRETARIO ASSESSORIAS</t>
  </si>
  <si>
    <t>COORDENADORIA GERAL DE ADMINISTRACAO-CGA</t>
  </si>
  <si>
    <t>INSTITUTO DE INFECTOLOGIA "EMILIO RIBAS"</t>
  </si>
  <si>
    <t>HOSPITAL INFANTIL CANDIDO FONTOURA</t>
  </si>
  <si>
    <t>HOSPITAL "MANOEL DE ABREU", EM BAURU</t>
  </si>
  <si>
    <t>HOSPITAL "GUILHERME ALVARO", EM SANTOS</t>
  </si>
  <si>
    <t>HOSPITAL DA AGUA FUNDA</t>
  </si>
  <si>
    <t>HOSPITAL PSIQUIATRICO PINEL</t>
  </si>
  <si>
    <t>HOSPITAL SANTA TEREZA DE RIBEIRAO PRETO</t>
  </si>
  <si>
    <t>HOSPITAL PSIQU.PF.CANTIDIO MOURA CAMPOS</t>
  </si>
  <si>
    <t>CENTRO DE REABILITACAO DE CASA BRANCA</t>
  </si>
  <si>
    <t>COMPLEXO HOSPITALAR JUQUERY,FRANCO ROCHA</t>
  </si>
  <si>
    <t>COORD.CIENCIA,TECN.INSUMOS ESTRAT.SAUDE</t>
  </si>
  <si>
    <t>INSTITUTO CLEMENTE FERREIRA</t>
  </si>
  <si>
    <t>CONJUNTO HOSPITALAR DE SOROCABA</t>
  </si>
  <si>
    <t>CENTRO DE VIGILANCIA SANITARIA</t>
  </si>
  <si>
    <t>REQUISITOS ATENDIDOS ATÉ 31/12/2003 + PEDÁGIO DE 20% - INTEGRAL</t>
  </si>
  <si>
    <t>artigo 2º, incisos I, II e III, alíneas "a" e "b", § 1º, II da EC 41/03, c/c LCF 51/85</t>
  </si>
  <si>
    <t>artigo 2º, incisos I, II e III, alíneas "a" e "b", § 1º, II da EC 41/03, c/c LCF 51/85, com o artigo 201, § 9º, da CF/88 e LC 269/81.</t>
  </si>
  <si>
    <t>Não Há Condição</t>
  </si>
  <si>
    <t>Não há Condição</t>
  </si>
  <si>
    <t>limite</t>
  </si>
  <si>
    <t>idad. M</t>
  </si>
  <si>
    <t>idad. F</t>
  </si>
  <si>
    <t xml:space="preserve">ano a </t>
  </si>
  <si>
    <t>menos</t>
  </si>
  <si>
    <t xml:space="preserve">ing. cargo </t>
  </si>
  <si>
    <t>CONTRIBUIÇÃO EM 1998</t>
  </si>
  <si>
    <t>antes de 16/12/98</t>
  </si>
  <si>
    <t>art. 40, parágrafo 1º, inc. II, da CF/88, alterado pelas EC's. 20/98 e 41/03, c/c o art. 201, parágrafo 9º da CF/88 e LC 269/81.</t>
  </si>
  <si>
    <t>Não faz jus ao Abono Permanência.</t>
  </si>
  <si>
    <t>Faz jus ao Abono Permanência.</t>
  </si>
  <si>
    <t>CENTRO DE SAUDE I-VILA CARRAO</t>
  </si>
  <si>
    <t>CSII-DR.H.MORBIN JR.-C.PATR.</t>
  </si>
  <si>
    <t>U.B.S.-VILA PALMEIRAS</t>
  </si>
  <si>
    <t>CSII-DR.C.BITTENCOURT F.-V.ESP</t>
  </si>
  <si>
    <t>C.S.II-VILA SANTANA</t>
  </si>
  <si>
    <t>art. 40, parágrafo 1º, inc. II, e parágrafo 5º da CF/88, alterado pela EC 41/03, c/c a Lei 500/74,art. 201, parágrafo 9º da CF/88 e LC 269/81.</t>
  </si>
  <si>
    <t>CARREIRA POLICIAL</t>
  </si>
  <si>
    <t xml:space="preserve"> IDADE EM 13/12/03</t>
  </si>
  <si>
    <t xml:space="preserve"> IDADE EM 16/12/1998</t>
  </si>
  <si>
    <r>
      <t xml:space="preserve">PARA LAUDO MÉDICO COM DATA DE APOSENTADORIA </t>
    </r>
    <r>
      <rPr>
        <b/>
        <sz val="14"/>
        <color indexed="8"/>
        <rFont val="Arial"/>
        <family val="2"/>
      </rPr>
      <t>ATÉ 31/12/2003</t>
    </r>
  </si>
  <si>
    <t>COMPULSÓRIA</t>
  </si>
  <si>
    <t>Idade reduzida para:</t>
  </si>
  <si>
    <t>HOMEM28</t>
  </si>
  <si>
    <t>HOMEM</t>
  </si>
  <si>
    <t>HOMEM29</t>
  </si>
  <si>
    <t>HOMEM</t>
  </si>
  <si>
    <t>HOMEM</t>
  </si>
  <si>
    <t>HOMEM</t>
  </si>
  <si>
    <t>HOMEM</t>
  </si>
  <si>
    <t>HOMEM</t>
  </si>
  <si>
    <t>HOMEM</t>
  </si>
  <si>
    <t>HOMEM</t>
  </si>
  <si>
    <t>MULHER01</t>
  </si>
  <si>
    <t>MULHER</t>
  </si>
  <si>
    <t>365</t>
  </si>
  <si>
    <t>MULHER02</t>
  </si>
  <si>
    <t>MULHER</t>
  </si>
  <si>
    <t>730</t>
  </si>
  <si>
    <t>MULHER03</t>
  </si>
  <si>
    <t>MULHER</t>
  </si>
  <si>
    <t>1095</t>
  </si>
  <si>
    <t>MULHER04</t>
  </si>
  <si>
    <t>MULHER</t>
  </si>
  <si>
    <t>1460</t>
  </si>
  <si>
    <t>MULHER05</t>
  </si>
  <si>
    <t>MULHER</t>
  </si>
  <si>
    <t>1825</t>
  </si>
  <si>
    <t>PRISÃO</t>
  </si>
  <si>
    <t>Ef. Exercício no Cargo</t>
  </si>
  <si>
    <t>Ef. Exerc.Serv. Público</t>
  </si>
  <si>
    <t>LOCAL:</t>
  </si>
  <si>
    <t>VISTO DO DIRIGENTE DO ÓRGÃO</t>
  </si>
  <si>
    <t>EM:</t>
  </si>
  <si>
    <t>LOCAL:</t>
  </si>
  <si>
    <t>EM:</t>
  </si>
  <si>
    <t>TEMPO PARA</t>
  </si>
  <si>
    <t>ATS</t>
  </si>
  <si>
    <t xml:space="preserve">TEMPO PARA </t>
  </si>
  <si>
    <t>SEXTA PARTE</t>
  </si>
  <si>
    <t>TEMPO NA CARREIRA</t>
  </si>
  <si>
    <t>TEMPO NO NÍVEL</t>
  </si>
  <si>
    <t>Efetivo Exercício</t>
  </si>
  <si>
    <t>no Cargo</t>
  </si>
  <si>
    <t>ef. Exerc. Serv. Púb.</t>
  </si>
  <si>
    <r>
      <t>6-</t>
    </r>
    <r>
      <rPr>
        <b/>
        <sz val="12.95"/>
        <color indexed="8"/>
        <rFont val="Arial"/>
        <family val="2"/>
      </rPr>
      <t xml:space="preserve">Agora repetir no campo </t>
    </r>
    <r>
      <rPr>
        <b/>
        <sz val="12.95"/>
        <color indexed="16"/>
        <rFont val="Arial"/>
        <family val="2"/>
      </rPr>
      <t>1 VERDE</t>
    </r>
    <r>
      <rPr>
        <b/>
        <sz val="12.95"/>
        <color indexed="8"/>
        <rFont val="Arial"/>
        <family val="2"/>
      </rPr>
      <t xml:space="preserve"> da linha 38 da planilha pedágio, o total das faltas apuradas até 16/12/98. Parabens! Você encontrou o período do pedágio. Volte na certidão e:      </t>
    </r>
  </si>
  <si>
    <t xml:space="preserve">PARTE SUPERIOR FRONTAL DA CERTIDÃO </t>
  </si>
  <si>
    <t>CABEÇALHO</t>
  </si>
  <si>
    <t>Digitar a denominação da Secretaria de Estado ou ProcuradoriaGeral do Estado;</t>
  </si>
  <si>
    <t>Digitar a denominação do Órgão que emitirá a Certidão;</t>
  </si>
  <si>
    <r>
      <t>NÃO Digitar</t>
    </r>
    <r>
      <rPr>
        <b/>
        <sz val="13.95"/>
        <color indexed="8"/>
        <rFont val="Arial"/>
        <family val="2"/>
      </rPr>
      <t xml:space="preserve">a quantidade de dias nos versos dos Mod. 102(Certidão de Tempo de Serviço), nos campos:  Adic. Tempo, Sexta Parte e Aposentadoria (LINHAS: 30 A 32 COLUNA C), pois o transporte é automático, devendo-se ACRESCENTAR a quantidade nominalmente em seus campos.   </t>
    </r>
  </si>
  <si>
    <t>artigo 126, inc. III, alínea c da CE/89, c/c art. 3º, da EC 20/98 e da EC 41/03.</t>
  </si>
  <si>
    <t>O MESMO CUIDADO DEVE-SE TER COM AS FÓRMULAS DO MODELO 102-FRENTE e VERSO</t>
  </si>
  <si>
    <r>
      <t>10 ANOS DE EFETIVO EXERCÍCIO NO SERVIÇO PÚBLICO</t>
    </r>
    <r>
      <rPr>
        <b/>
        <sz val="9"/>
        <color indexed="8"/>
        <rFont val="Arial"/>
        <family val="2"/>
      </rPr>
      <t xml:space="preserve"> E </t>
    </r>
    <r>
      <rPr>
        <b/>
        <sz val="9"/>
        <color indexed="16"/>
        <rFont val="Arial"/>
        <family val="2"/>
      </rPr>
      <t>5 NO CARGO QUE VAI APOSENTAR</t>
    </r>
  </si>
  <si>
    <r>
      <t xml:space="preserve">HOMEM: </t>
    </r>
    <r>
      <rPr>
        <b/>
        <sz val="10"/>
        <color indexed="16"/>
        <rFont val="Arial"/>
        <family val="2"/>
      </rPr>
      <t>60</t>
    </r>
    <r>
      <rPr>
        <b/>
        <sz val="10"/>
        <color indexed="8"/>
        <rFont val="Arial"/>
        <family val="2"/>
      </rPr>
      <t xml:space="preserve"> ANOS DE IDADE E </t>
    </r>
    <r>
      <rPr>
        <b/>
        <sz val="10"/>
        <color indexed="16"/>
        <rFont val="Arial"/>
        <family val="2"/>
      </rPr>
      <t>35</t>
    </r>
    <r>
      <rPr>
        <b/>
        <sz val="10"/>
        <color indexed="8"/>
        <rFont val="Arial"/>
        <family val="2"/>
      </rPr>
      <t xml:space="preserve"> DE CONTRIBUIÇÃO</t>
    </r>
  </si>
  <si>
    <t>5º</t>
  </si>
  <si>
    <t>9º</t>
  </si>
  <si>
    <t>2º</t>
  </si>
  <si>
    <t>4º</t>
  </si>
  <si>
    <t>6º</t>
  </si>
  <si>
    <t>10º</t>
  </si>
  <si>
    <t xml:space="preserve">  CARGO/FUNÇ.ATIV./ACUMULAÇÃO</t>
  </si>
  <si>
    <t>LICENÇAS</t>
  </si>
  <si>
    <t>EFETIVO</t>
  </si>
  <si>
    <t>FALTA</t>
  </si>
  <si>
    <t>artigo 40, parágrafo 1º, inciso III, alínea "b", CF/88, alterado pelas EC's 20/98 e EC 41/03, c/c o art. 201, parágrafo 9º, da CF/88, LC 269/81 e a Lei 500/74.</t>
  </si>
  <si>
    <t>ASSEGURADO O DIREITO À APOSENTADORIA A QUALQUER TEMPO - DIREITO ADQUIRIDO</t>
  </si>
  <si>
    <t>NÃO HÁ LIMITE DE IDADE</t>
  </si>
  <si>
    <t xml:space="preserve">ABONO </t>
  </si>
  <si>
    <t>PERMANÊNCIA</t>
  </si>
  <si>
    <t>N.AP.OP.REG-NAOR-TAUBATE</t>
  </si>
  <si>
    <t>C.S.III ANTONIO SACCHS-MOMBUCA</t>
  </si>
  <si>
    <t>MOMBUCA</t>
  </si>
  <si>
    <t>CENTRO DE SAUDEI III-ADOLFO</t>
  </si>
  <si>
    <t>ADOLFO</t>
  </si>
  <si>
    <t>C.SAUDE III-AMERICO CAMPOS</t>
  </si>
  <si>
    <t>AMERICO DE CAMPOS</t>
  </si>
  <si>
    <r>
      <t>MULHER</t>
    </r>
    <r>
      <rPr>
        <sz val="8.9499999999999993"/>
        <color indexed="8"/>
        <rFont val="Arial"/>
        <family val="2"/>
      </rPr>
      <t xml:space="preserve">- 25, 26, 27, 28, 29 anos de serviço completados até a data da Emenda 20/98 - </t>
    </r>
    <r>
      <rPr>
        <b/>
        <sz val="8.9499999999999993"/>
        <color indexed="8"/>
        <rFont val="Arial"/>
        <family val="2"/>
      </rPr>
      <t>NÃO HÁ LIMITE DE IDADE</t>
    </r>
  </si>
  <si>
    <t>abono</t>
  </si>
  <si>
    <t>valente a:</t>
  </si>
  <si>
    <r>
      <t>1-</t>
    </r>
    <r>
      <rPr>
        <b/>
        <sz val="13.95"/>
        <color indexed="8"/>
        <rFont val="Arial"/>
        <family val="2"/>
      </rPr>
      <t xml:space="preserve">Na Contagem de Tempo de Servidor </t>
    </r>
    <r>
      <rPr>
        <b/>
        <sz val="13.95"/>
        <color indexed="16"/>
        <rFont val="Arial"/>
        <family val="2"/>
      </rPr>
      <t>Lei 500</t>
    </r>
    <r>
      <rPr>
        <b/>
        <sz val="13.95"/>
        <color indexed="8"/>
        <rFont val="Arial"/>
        <family val="2"/>
      </rPr>
      <t>, o campo da categoria deverá ser preenchido com assento  = TEMPOR</t>
    </r>
    <r>
      <rPr>
        <b/>
        <sz val="13.95"/>
        <color indexed="16"/>
        <rFont val="Arial"/>
        <family val="2"/>
      </rPr>
      <t>Á</t>
    </r>
    <r>
      <rPr>
        <b/>
        <sz val="13.95"/>
        <color indexed="8"/>
        <rFont val="Arial"/>
        <family val="2"/>
      </rPr>
      <t>RIO -</t>
    </r>
  </si>
  <si>
    <t>SUBQUADRO</t>
  </si>
  <si>
    <t>TEMPORARIO</t>
  </si>
  <si>
    <t>CLT</t>
  </si>
  <si>
    <t>C.L.T.</t>
  </si>
  <si>
    <t>COMISSÃO</t>
  </si>
  <si>
    <t>EXTRANUMERÁRIO</t>
  </si>
  <si>
    <t>SQF-II-QSS</t>
  </si>
  <si>
    <t>SQC-I-QSS</t>
  </si>
  <si>
    <t>SQC-III-QSS</t>
  </si>
  <si>
    <t>OBSERVAÇÕES</t>
  </si>
  <si>
    <r>
      <t xml:space="preserve"> TEMPO APURADO </t>
    </r>
    <r>
      <rPr>
        <b/>
        <sz val="12"/>
        <color indexed="16"/>
        <rFont val="Arial"/>
        <family val="2"/>
      </rPr>
      <t>ATÉ</t>
    </r>
    <r>
      <rPr>
        <sz val="12"/>
        <color indexed="8"/>
        <rFont val="Arial"/>
        <family val="2"/>
      </rPr>
      <t xml:space="preserve"> </t>
    </r>
    <r>
      <rPr>
        <b/>
        <sz val="12"/>
        <color indexed="16"/>
        <rFont val="Arial"/>
        <family val="2"/>
      </rPr>
      <t>16/12/1998</t>
    </r>
    <r>
      <rPr>
        <sz val="12"/>
        <color indexed="8"/>
        <rFont val="Arial"/>
        <family val="2"/>
      </rPr>
      <t xml:space="preserve"> </t>
    </r>
  </si>
  <si>
    <t>art. 40, parágrafo 1º, III, "a", da CF/88, alterado pela EC. 20/98, c/c art. 3º da 41/03, a Lei 500/74, art. 201, parágrafo 9º da CF/88 e LC 269/81.</t>
  </si>
  <si>
    <t>TRANSP.</t>
  </si>
  <si>
    <t>TOTAL</t>
  </si>
  <si>
    <r>
      <t xml:space="preserve">3- a)- </t>
    </r>
    <r>
      <rPr>
        <b/>
        <sz val="12.95"/>
        <color indexed="8"/>
        <rFont val="Arial"/>
        <family val="2"/>
      </rPr>
      <t xml:space="preserve">Quando reencher a Certidão até o ano de 98, digite o nº 15 na coluna </t>
    </r>
    <r>
      <rPr>
        <b/>
        <sz val="12.95"/>
        <color indexed="16"/>
        <rFont val="Arial"/>
        <family val="2"/>
      </rPr>
      <t>"A"</t>
    </r>
    <r>
      <rPr>
        <b/>
        <sz val="12.95"/>
        <color indexed="8"/>
        <rFont val="Arial"/>
        <family val="2"/>
      </rPr>
      <t xml:space="preserve"> para ter 350 dias de tempo bruto; </t>
    </r>
    <r>
      <rPr>
        <b/>
        <sz val="12.95"/>
        <color indexed="16"/>
        <rFont val="Arial"/>
        <family val="2"/>
      </rPr>
      <t>b)-</t>
    </r>
    <r>
      <rPr>
        <b/>
        <sz val="12.95"/>
        <color indexed="8"/>
        <rFont val="Arial"/>
        <family val="2"/>
      </rPr>
      <t xml:space="preserve"> Se tiver tempo a Incluir de empresa Privada ou outro, inclua na linha seguinte: digite </t>
    </r>
    <r>
      <rPr>
        <b/>
        <sz val="12.95"/>
        <color indexed="16"/>
        <rFont val="Arial"/>
        <family val="2"/>
      </rPr>
      <t>"0"</t>
    </r>
    <r>
      <rPr>
        <b/>
        <sz val="12.95"/>
        <color indexed="8"/>
        <rFont val="Arial"/>
        <family val="2"/>
      </rPr>
      <t xml:space="preserve"> no campo do Ano, e o tempo no campo de inclusão, se para todos os fins digite </t>
    </r>
    <r>
      <rPr>
        <b/>
        <sz val="12.95"/>
        <color indexed="16"/>
        <rFont val="Arial"/>
        <family val="2"/>
      </rPr>
      <t>"2"</t>
    </r>
    <r>
      <rPr>
        <b/>
        <sz val="12.95"/>
        <color indexed="8"/>
        <rFont val="Arial"/>
        <family val="2"/>
      </rPr>
      <t xml:space="preserve"> na coluna </t>
    </r>
    <r>
      <rPr>
        <b/>
        <sz val="12.95"/>
        <color indexed="16"/>
        <rFont val="Arial"/>
        <family val="2"/>
      </rPr>
      <t>"L"</t>
    </r>
    <r>
      <rPr>
        <b/>
        <sz val="12.95"/>
        <color indexed="8"/>
        <rFont val="Arial"/>
        <family val="2"/>
      </rPr>
      <t xml:space="preserve">, se apenas para aposentadoria digite </t>
    </r>
    <r>
      <rPr>
        <b/>
        <sz val="12.95"/>
        <color indexed="16"/>
        <rFont val="Arial"/>
        <family val="2"/>
      </rPr>
      <t>"1"</t>
    </r>
    <r>
      <rPr>
        <b/>
        <sz val="12.95"/>
        <color indexed="8"/>
        <rFont val="Arial"/>
        <family val="2"/>
      </rPr>
      <t>.  AGORA VÁ NO PEDÁGIO E:</t>
    </r>
  </si>
  <si>
    <t>CENTRO SAUDE III-BADY BASSIT</t>
  </si>
  <si>
    <t>BADY BASSIT</t>
  </si>
  <si>
    <t>CSIII DR.J.MANSO VIERA-BALSAMO</t>
  </si>
  <si>
    <t>BALSAMO</t>
  </si>
  <si>
    <t>CENTRO DE SAUDE III-CATIGUA</t>
  </si>
  <si>
    <t>CATIGUA</t>
  </si>
  <si>
    <t>CSIII-DR.BENITO MALZONE-CEDRAL</t>
  </si>
  <si>
    <t>CEDRAL</t>
  </si>
  <si>
    <t>DIA</t>
  </si>
  <si>
    <t>TABELA DE ANO BI-SEXTO</t>
  </si>
  <si>
    <t>SENHA=CRHss</t>
  </si>
  <si>
    <t>Qde.Dias Do Ano</t>
  </si>
  <si>
    <t>ACRESCENTOU-SE O DECRETO Nº 56386, DE 09/11/2010 - SOBRE VIGÊNCIA DO ABONO PERMANÊNCIA</t>
  </si>
  <si>
    <r>
      <t xml:space="preserve">Se o servidor ocupante de cargo ou Função-Atividade disposto em </t>
    </r>
    <r>
      <rPr>
        <sz val="14"/>
        <color indexed="16"/>
        <rFont val="Arial"/>
        <family val="2"/>
      </rPr>
      <t xml:space="preserve">Nível de Classes </t>
    </r>
    <r>
      <rPr>
        <sz val="14"/>
        <color indexed="8"/>
        <rFont val="Arial"/>
        <family val="2"/>
      </rPr>
      <t>e que no momento da contagem não tenha o requisito de 5 anos no nível atual deverá considerar na coluna correspondente a contagem o tempo do nível anterior. Obs.: na denominação do cargo ou função atividade deverá constar a denominação com o nível atual.</t>
    </r>
  </si>
  <si>
    <t>Esta Certidão aceitará tempo apurado por outras Secretarias, PGE e Autarquias mantidas pelo Estado de São Paulo, devendo para tanto, transportar para a 1ª linha da Certidão o resultado da Certidão recebida.</t>
  </si>
  <si>
    <t>INFORMAÇÃO IMPORTANTE</t>
  </si>
  <si>
    <t>ABONO PERMANÊNCIA</t>
  </si>
  <si>
    <t>Artigo 40, parágrafo 1º, inciso III, alìnea "b", da CF/88, alterado pela EC 20/98 combinado com o artigo 3º da EC 41/03</t>
  </si>
  <si>
    <t xml:space="preserve"> nº de anos </t>
  </si>
  <si>
    <t>meses</t>
  </si>
  <si>
    <t xml:space="preserve">DIAS </t>
  </si>
  <si>
    <t xml:space="preserve"> nº de anos </t>
  </si>
  <si>
    <r>
      <t xml:space="preserve">7 - </t>
    </r>
    <r>
      <rPr>
        <b/>
        <sz val="13.95"/>
        <color indexed="8"/>
        <rFont val="Arial"/>
        <family val="2"/>
      </rPr>
      <t>Quando for incluir  tempo prestado à União, outros Estados, Municípios e suas Autarquias, poderá ser contado para todos os fins, desde que prestados pelo func. Efetivo ou servidor extranumerário até 20/12/84 e desde que tenha ingressado no Serviço Publíco Estadual, nesta data, após isto somente para aposentadoria</t>
    </r>
  </si>
  <si>
    <t>PROVENTOS PROPORCIONAL -  PEDÁGIO SE EM 16/12/98</t>
  </si>
  <si>
    <t>fazendo jus</t>
  </si>
  <si>
    <t>percentual</t>
  </si>
  <si>
    <t>ou seja, fazendo jus a:</t>
  </si>
  <si>
    <t>NESTA SITUAÇÃO O SERVIDOR TERÁ QUE ATENDER A SEGUINTE CONDIÇÃO:</t>
  </si>
  <si>
    <t>MÉDIA</t>
  </si>
  <si>
    <r>
      <t xml:space="preserve">Se o tempo a incluir for sonsiderado somente para </t>
    </r>
    <r>
      <rPr>
        <b/>
        <sz val="14"/>
        <color indexed="16"/>
        <rFont val="Arial"/>
        <family val="2"/>
      </rPr>
      <t>ATS, SEXTA-PARTE e EFETIVO EXERCÍCIO NO SERVIÇO PÚBLICO</t>
    </r>
    <r>
      <rPr>
        <sz val="14"/>
        <color indexed="8"/>
        <rFont val="Arial"/>
        <family val="2"/>
      </rPr>
      <t xml:space="preserve">, (Tempo Parcial de Contribuição que é levado para o INSS, a mesma quantidade dias deve ser incluido, pois trata-se de tempo se serviço), para tanto, digite a quantidade de dias na coluna M do campo(9) o código </t>
    </r>
    <r>
      <rPr>
        <b/>
        <sz val="14"/>
        <color indexed="16"/>
        <rFont val="Arial"/>
        <family val="2"/>
      </rPr>
      <t>1,</t>
    </r>
    <r>
      <rPr>
        <sz val="14"/>
        <color indexed="8"/>
        <rFont val="Arial"/>
        <family val="2"/>
      </rPr>
      <t xml:space="preserve"> na coluna N a quantidade de dias, ocorrerá a somatória nas colunas correspondentes;</t>
    </r>
  </si>
  <si>
    <t xml:space="preserve">HOMEM 35 ANOS DE SERVIÇO - MULHER 30 ANOS DE SERVIÇO </t>
  </si>
  <si>
    <t>CENTRO SAUDE II-VILA JARAGUA</t>
  </si>
  <si>
    <t>COD UA</t>
  </si>
  <si>
    <t>UA DESCRIÇÃO</t>
  </si>
  <si>
    <t>COD MUN</t>
  </si>
  <si>
    <t>MUN DESCRIÇÃO</t>
  </si>
  <si>
    <t>SECAO MEDICA CIRURGIA VASCULAR</t>
  </si>
  <si>
    <t>SAO PAULO</t>
  </si>
  <si>
    <t>SECAO MEDICA DE TRANSPLANTES</t>
  </si>
  <si>
    <t>SERV.MED.ESTIM.CARD.ARTIFICIAL</t>
  </si>
  <si>
    <t>SC.MD.DIAGNOST.COMPUTADORIZADO</t>
  </si>
  <si>
    <t>DIVISAO DE PESQUISAS</t>
  </si>
  <si>
    <t>SEC.PESQU.VETERINARIA BIOTERIO</t>
  </si>
  <si>
    <t>SECAO DE COLETA DE DADOS</t>
  </si>
  <si>
    <t>DIVISAO DE ENFERMAGEM</t>
  </si>
  <si>
    <t>SEC.ENFERMAGEM PRONTO SOCORRO</t>
  </si>
  <si>
    <t>SECAO ESTERILIZACAO MATERIAIS</t>
  </si>
  <si>
    <t>SEC.ENFERM.CARDIOLOG.INVASIVA</t>
  </si>
  <si>
    <t>SV.EDUC.CONTINUADA ENFERMAGEM</t>
  </si>
  <si>
    <t>SECAO ENFERMAGEM PEDIATRICA</t>
  </si>
  <si>
    <t>SECAO DE SERVICO SOCIAL</t>
  </si>
  <si>
    <t>SECAO AVALIACAO DE PRONTUARIOS</t>
  </si>
  <si>
    <t>SECAO DE EDUCACAO NUTRICIONAL</t>
  </si>
  <si>
    <t>SECAO DE PSICOLOGIA</t>
  </si>
  <si>
    <t>SERVICO DE FARMACIA</t>
  </si>
  <si>
    <t xml:space="preserve">REAJUSTE SALARIAL VINCULADO AO SERVIDOR  ATIVO  </t>
  </si>
  <si>
    <r>
      <t xml:space="preserve">        Com as edições das Emendas Constitucionais 41/03 e 47/05, a contagem de tempo de contribuição para fins aposentadoria ficou complicada, diante das regras e condições a serem cumpridas pelo servidor. Pensando nisto, foi desenvolvido em planilha de Excel a Certidão de Contagem de Tempo, que facilitará sua lavratura, </t>
    </r>
    <r>
      <rPr>
        <sz val="14"/>
        <color indexed="16"/>
        <rFont val="Arial"/>
        <family val="2"/>
      </rPr>
      <t xml:space="preserve">isto é, se quem a utilizar cumprir fielmente as regras de seu preenchimento. </t>
    </r>
    <r>
      <rPr>
        <sz val="14"/>
        <color indexed="8"/>
        <rFont val="Arial"/>
        <family val="2"/>
      </rPr>
      <t xml:space="preserve">         </t>
    </r>
  </si>
  <si>
    <r>
      <t xml:space="preserve">Ao encerrar a contagem, veja na TAB FUNDAMENTO o dispositivo identificado e Digite o número correspondente no campo amarelo, situado na linha 2 coluna W, ou seja </t>
    </r>
    <r>
      <rPr>
        <sz val="14"/>
        <color indexed="16"/>
        <rFont val="Arial"/>
        <family val="2"/>
      </rPr>
      <t>W2</t>
    </r>
    <r>
      <rPr>
        <sz val="14"/>
        <color indexed="8"/>
        <rFont val="Arial"/>
        <family val="2"/>
      </rPr>
      <t>;</t>
    </r>
  </si>
  <si>
    <t>EFETIVO E EXTRANUMERÁRIO</t>
  </si>
  <si>
    <t>Compulsória Proporcional</t>
  </si>
  <si>
    <t>TEMPO EM 31/12/03</t>
  </si>
  <si>
    <t>IDADE EM 31/12/03</t>
  </si>
  <si>
    <t>UBS.SALVADOR LEONE-ITAP.SERRA</t>
  </si>
  <si>
    <t>UNIDADE BASICA SAUDE DE COTIA</t>
  </si>
  <si>
    <t>COTIA</t>
  </si>
  <si>
    <t>UNID.BASICA SAUDE TABOAO SERRA</t>
  </si>
  <si>
    <t>Antes de preencher totalmente cada face da Certidão, clique em visualizar impressão para verificar se estrapolou a área de impressão, se afirmativo, oculte quantas linha forem necessárias.</t>
  </si>
  <si>
    <t>artigo 6º, incisos I, II, III e IV da EC 41/03, alterado pelo artigo 2º, da EC47/05.</t>
  </si>
  <si>
    <t>tempo tot.</t>
  </si>
  <si>
    <t>CARREIRA</t>
  </si>
  <si>
    <t xml:space="preserve">TEMPO NA </t>
  </si>
  <si>
    <t>CARGO</t>
  </si>
  <si>
    <t>TEMPO NO</t>
  </si>
  <si>
    <t>Não Há</t>
  </si>
  <si>
    <t>10 Anos</t>
  </si>
  <si>
    <t>20 Anos</t>
  </si>
  <si>
    <t>I</t>
  </si>
  <si>
    <t>Idade qdo atender condições no Pedágio</t>
  </si>
  <si>
    <t>a) - TER INGRESSADO NO CARGO QUE SE DARÁ A APOSENTADORIA ATÉ A DATA DA PUBLICAÇÃO DA EC 20/98.</t>
  </si>
  <si>
    <t>art. 40, parágrafo 1º, inc. II, e parágrafo 5º da CF/88, alterado pela EC 41/03.</t>
  </si>
  <si>
    <t>art. 40, parágrafo 1º, inc. II, e parágrafo 5º da CF/88, alterado pela EC 41/03, c/c art. 201, parágrafo 9º da CF/88 e LC 269/81.</t>
  </si>
  <si>
    <t>art. 40, parágrafo 1º, inc. II, e parágrafo 5º da CF/88, alterado pela EC 41/03, c/c a Lei 500/74.</t>
  </si>
  <si>
    <t>Ef. Ex.Serv.Púb.</t>
  </si>
  <si>
    <t>5 anos</t>
  </si>
  <si>
    <t>no nível</t>
  </si>
  <si>
    <t>no cargo</t>
  </si>
  <si>
    <t>10 anos de</t>
  </si>
  <si>
    <t>15 anos de</t>
  </si>
  <si>
    <t>27=80%</t>
  </si>
  <si>
    <t>32=80%</t>
  </si>
  <si>
    <t>28=85%</t>
  </si>
  <si>
    <t>encerrado a partir de:</t>
  </si>
  <si>
    <r>
      <t xml:space="preserve">NÃO APLICAR A MÉDIA PREVISTA NA LEI Nº 10.887/04 - </t>
    </r>
    <r>
      <rPr>
        <b/>
        <sz val="9"/>
        <color indexed="8"/>
        <rFont val="Arial"/>
        <family val="2"/>
      </rPr>
      <t>NÃO FAZ JUS AO ABONO PERMANÊNCIA</t>
    </r>
  </si>
  <si>
    <t>art. 40, parágrafo 1º, inc. II, e parágrafo 4º da CF/88, alterado pela EC. 20/98, c/c a LCF 51/85, art. 201, parágrafo 9º da CF/88 e LC 269/81.</t>
  </si>
  <si>
    <t>artigo 8º, incisos I e II, parágrafo 1º, item I, alíneas "a" e "b" e item II, da EC 20/98, c/c art. 3º da EC 41/03 e art. 201, parágrafo 9º, da CF/88 e LC 269/81.</t>
  </si>
  <si>
    <t>artigo 8º, incisos I e II, parágrafo 1º, item I, alíneas "a" e "b" e item II, da EC 20/98, c/c art. 3º da EC 41/03,  Lei 500/74 e  art. 201, parágrafo 9º, da CF/88 e LC 269/81.</t>
  </si>
  <si>
    <t>APOSENTADORIA PROPORCIONAL - CONTIÇÕES ATENDIDAS EM 16/12/1998</t>
  </si>
  <si>
    <t>faltas</t>
  </si>
  <si>
    <t>MULHER</t>
  </si>
  <si>
    <t>31=75%</t>
  </si>
  <si>
    <t>NÃO TINHA TEMPO PARA APOSENTAR PROPORCIONAL</t>
  </si>
  <si>
    <t>65 Anos</t>
  </si>
  <si>
    <t>48 Anos</t>
  </si>
  <si>
    <t>JUST.</t>
  </si>
  <si>
    <t>INJ.</t>
  </si>
  <si>
    <t>FAM.</t>
  </si>
  <si>
    <t>PENA</t>
  </si>
  <si>
    <t>33=85%</t>
  </si>
  <si>
    <t>29=90%</t>
  </si>
  <si>
    <t>34=90%</t>
  </si>
  <si>
    <t>TRANSPORTE DE TEMPO APURADO EM OUTRA CERTIDÃO</t>
  </si>
  <si>
    <t>CSIII-DR.VO.GUIDA-V.CONSTANCIA</t>
  </si>
  <si>
    <t>C.S.II DR.A.AMBROSIO-V.BELEZAS</t>
  </si>
  <si>
    <t>CS.II-C.HB.Z.M.PRADO-GUARULHOS</t>
  </si>
  <si>
    <r>
      <t xml:space="preserve">53 ANOS DE IDADE E 30 DE CONTRIBUIÇÃO - </t>
    </r>
    <r>
      <rPr>
        <b/>
        <sz val="10"/>
        <color indexed="16"/>
        <rFont val="Arial"/>
        <family val="2"/>
      </rPr>
      <t>FAZ JUS AO ABONO PERMANÊNCIA</t>
    </r>
  </si>
  <si>
    <t>APOSENTADORIA INTEGRAL - CONTIÇÕES ATENDIDAS EM 16/12/1998</t>
  </si>
  <si>
    <t>FAZ JUS AO ABONO PERMANÊNCIA DESDE QUE CONTE COM 30 ANOS HOMEM E 25 ANOS A MULHER</t>
  </si>
  <si>
    <t xml:space="preserve">EFETIVO </t>
  </si>
  <si>
    <t>DT. NASC.</t>
  </si>
  <si>
    <r>
      <t xml:space="preserve">2- </t>
    </r>
    <r>
      <rPr>
        <b/>
        <sz val="13.95"/>
        <color indexed="8"/>
        <rFont val="Arial"/>
        <family val="2"/>
      </rPr>
      <t xml:space="preserve">Na Contagem de Tempo de Servidor Lei 500 que, por Ação Judicial adquirir o direito a </t>
    </r>
    <r>
      <rPr>
        <b/>
        <sz val="13.95"/>
        <color indexed="16"/>
        <rFont val="Arial"/>
        <family val="2"/>
      </rPr>
      <t>SEXTA-PARTE</t>
    </r>
    <r>
      <rPr>
        <b/>
        <sz val="13.95"/>
        <color indexed="8"/>
        <rFont val="Arial"/>
        <family val="2"/>
      </rPr>
      <t>, o campo da categoria deverá ser preenchido sem assento = TEMPOR</t>
    </r>
    <r>
      <rPr>
        <b/>
        <sz val="13.95"/>
        <color indexed="16"/>
        <rFont val="Arial"/>
        <family val="2"/>
      </rPr>
      <t>A</t>
    </r>
    <r>
      <rPr>
        <b/>
        <sz val="13.95"/>
        <color indexed="8"/>
        <rFont val="Arial"/>
        <family val="2"/>
      </rPr>
      <t>RIO -</t>
    </r>
  </si>
  <si>
    <t>INVALIDEZ GERAL</t>
  </si>
  <si>
    <t>APLICAR A MÉDIA PREVISTA NA LEI Nº 10.887/04</t>
  </si>
  <si>
    <t>artigo 8º, incisos I e II, parágrafo 1º, I, alíneas "a" e "b" e II, da EC 20/98, c/c art. 3º da EC 41/03 e Lei 500/74</t>
  </si>
  <si>
    <r>
      <t xml:space="preserve">65 ANOS PARA HOMEM e 60 ANOS PARA MULHER  -   </t>
    </r>
    <r>
      <rPr>
        <b/>
        <sz val="10.95"/>
        <color indexed="8"/>
        <rFont val="Arial"/>
        <family val="2"/>
      </rPr>
      <t>NÃO PAGA PEDÁGIO</t>
    </r>
  </si>
  <si>
    <t>artigo 126, inc. III, alínea a da CE/89, c/c art. 3º, da EC 20/98 e da EC 41/03 e art. 201, § 9º, da CF/88 e LC 269/81.</t>
  </si>
  <si>
    <t>artigo 126, inc. III, alínea a da CE/89, c/c art. 3º, da EC 20/98 e da EC 41/03, c/c a Lei 500/74.</t>
  </si>
  <si>
    <t>artigo 126, inc. III, alínea a da CE/89, c/c art. 3º, da EC 20/98 e da EC 41/03 e art. 201, § 9º, da CF/88, LC 269/81 e a Lei 500/74.</t>
  </si>
  <si>
    <t>TEMPO APURADO EM 16/12/1998</t>
  </si>
  <si>
    <t>30 com pedágio=100%</t>
  </si>
  <si>
    <t>35 com pedágio=100%</t>
  </si>
  <si>
    <t>artigo 8º, incisos I e II, parágrafo 1º, I, alíneas "a" e "b" e II, da EC 20/98, c/c art. 3º da EC 41/03.</t>
  </si>
  <si>
    <t>MULHER23</t>
  </si>
  <si>
    <t>MULHER</t>
  </si>
  <si>
    <t>MULHER24</t>
  </si>
  <si>
    <t>MULHER</t>
  </si>
  <si>
    <t>MULHER</t>
  </si>
  <si>
    <t>MULHER</t>
  </si>
  <si>
    <t>MULHER</t>
  </si>
  <si>
    <t>MULHER</t>
  </si>
  <si>
    <t>MULHER</t>
  </si>
  <si>
    <t>MULHER</t>
  </si>
  <si>
    <t>SECRETARIA DE ESTADO DA SAÚDE</t>
  </si>
  <si>
    <t>COORDENADORIA DE RECURSOS HUMANOS</t>
  </si>
  <si>
    <t xml:space="preserve">     PUCT</t>
  </si>
  <si>
    <t>SEXO</t>
  </si>
  <si>
    <t>C.P.F.</t>
  </si>
  <si>
    <t>PADRÃO</t>
  </si>
  <si>
    <t>SQC./SQF.</t>
  </si>
  <si>
    <t>PIS/PASEP</t>
  </si>
  <si>
    <t>N.I.</t>
  </si>
  <si>
    <t>forma de</t>
  </si>
  <si>
    <r>
      <t xml:space="preserve">OBS. Aplicação da Lei 10.887/04 MP nº 167/04. PARA CADA ANO ANTECIPADO, O SERVIDOR TERÁ OS PROVENTOS REDUZIDOS EM 3,5% EM RELAÇÃO AOS LIMITES DE 60 ANOS P/ HOMEM e 55 ANOS PARA MULHER </t>
    </r>
    <r>
      <rPr>
        <b/>
        <sz val="9"/>
        <color indexed="16"/>
        <rFont val="Arial"/>
        <family val="2"/>
      </rPr>
      <t>PARA QUEM COMPLETAR TODAS AS CONDIÇÕES ATÉ 31/12/2005.</t>
    </r>
  </si>
  <si>
    <t>CENTRO SAUDE III - VILA EDE</t>
  </si>
  <si>
    <t>C.S.III-DR.M.L.MACCA-GUARULHOS</t>
  </si>
  <si>
    <t>CS.II-DR.L.F.BELLINO-V.T-GUARU</t>
  </si>
  <si>
    <t>C.S.II-C.HB.H.VELOSO-GUARULHOS</t>
  </si>
  <si>
    <t>C.S. III - V.VERDE-ITAQUERA</t>
  </si>
  <si>
    <t>CENTRO.SAUDE III- JD. HELENA</t>
  </si>
  <si>
    <t>CENTRO SAUDE II-JD.NORDESTE</t>
  </si>
  <si>
    <t>CS.II-PREF.A.N.MARTINS-SUZANO</t>
  </si>
  <si>
    <t>SUZANO</t>
  </si>
  <si>
    <t>AMBULAT.SAUDE MENTAL-GUARULHOS</t>
  </si>
  <si>
    <t>AMBULAT.SAUDE MENTAL-MANDAQUI</t>
  </si>
  <si>
    <t>AMBULAT.SAUDE MENTAL-PIRITUBA</t>
  </si>
  <si>
    <r>
      <t xml:space="preserve">OBS. Aplicação da Lei 10.887/04 MP nº 167/04. PARA CADA ANO ANTECIPADO, O SERVIDOR TERÁ OS </t>
    </r>
    <r>
      <rPr>
        <b/>
        <sz val="9"/>
        <color indexed="16"/>
        <rFont val="Arial"/>
        <family val="2"/>
      </rPr>
      <t>PROVENTOS REDUZIDOS EM 3,5%</t>
    </r>
    <r>
      <rPr>
        <b/>
        <sz val="9"/>
        <color indexed="8"/>
        <rFont val="Arial"/>
        <family val="2"/>
      </rPr>
      <t xml:space="preserve"> EM RELAÇÃO AOS LIMITES DE 60 ANOS P/ HOMEM e 55 ANOS PARA MULHER </t>
    </r>
    <r>
      <rPr>
        <b/>
        <sz val="9"/>
        <color indexed="16"/>
        <rFont val="Arial"/>
        <family val="2"/>
      </rPr>
      <t xml:space="preserve">PARA QUEM COMPLETAR AS EXIGÊNCIAS DO PEDÁGIO </t>
    </r>
    <r>
      <rPr>
        <b/>
        <sz val="9"/>
        <color indexed="8"/>
        <rFont val="Arial"/>
        <family val="2"/>
      </rPr>
      <t>ATÉ 31/12/2005.</t>
    </r>
  </si>
  <si>
    <t>PROCEDIMENTOS PARA PREENCHER A CERTIDÃO E O PEDÁGIO</t>
  </si>
  <si>
    <t>Aposentadoria</t>
  </si>
  <si>
    <t>EM  NOME  DE :</t>
  </si>
  <si>
    <t>RG. Nº</t>
  </si>
  <si>
    <t>que no período de:</t>
  </si>
  <si>
    <t>totalizando um tempo de:</t>
  </si>
  <si>
    <t>dias,  ou seja</t>
  </si>
  <si>
    <t>LOCAL OU MUNICÍPIO DA UNIDADE QUE LAVROU A CERTIDÃO</t>
  </si>
  <si>
    <t>4380</t>
  </si>
  <si>
    <t>MULHER13</t>
  </si>
  <si>
    <t>MULHER</t>
  </si>
  <si>
    <t>4745</t>
  </si>
  <si>
    <t>MULHER14</t>
  </si>
  <si>
    <t>MULHER</t>
  </si>
  <si>
    <t>5110</t>
  </si>
  <si>
    <t>MULHER15</t>
  </si>
  <si>
    <t>MULHER</t>
  </si>
  <si>
    <t>5475</t>
  </si>
  <si>
    <t>MULHER16</t>
  </si>
  <si>
    <t>MULHER</t>
  </si>
  <si>
    <t>5840</t>
  </si>
  <si>
    <r>
      <t xml:space="preserve">COMPULSÓRIA AOS 70 ANOS </t>
    </r>
    <r>
      <rPr>
        <b/>
        <sz val="12"/>
        <color indexed="8"/>
        <rFont val="Arial"/>
        <family val="2"/>
      </rPr>
      <t>COMPLETADOS</t>
    </r>
    <r>
      <rPr>
        <b/>
        <sz val="12"/>
        <color indexed="16"/>
        <rFont val="Arial"/>
        <family val="2"/>
      </rPr>
      <t xml:space="preserve"> ATÉ 31/12/2003</t>
    </r>
  </si>
  <si>
    <r>
      <t xml:space="preserve">CARREIRA POLICIAL - </t>
    </r>
    <r>
      <rPr>
        <b/>
        <sz val="11"/>
        <color indexed="8"/>
        <rFont val="Arial"/>
        <family val="2"/>
      </rPr>
      <t xml:space="preserve">INTEGRAL </t>
    </r>
    <r>
      <rPr>
        <b/>
        <sz val="11"/>
        <color indexed="16"/>
        <rFont val="Arial"/>
        <family val="2"/>
      </rPr>
      <t>A PARTIR DE 01/01/2004</t>
    </r>
  </si>
  <si>
    <r>
      <t xml:space="preserve">CARREIRA POLICIAL - INTEGRAL - </t>
    </r>
    <r>
      <rPr>
        <b/>
        <sz val="11"/>
        <color indexed="8"/>
        <rFont val="Arial"/>
        <family val="2"/>
      </rPr>
      <t>CONDIÇÕES ATÉ 31/12/2003</t>
    </r>
  </si>
  <si>
    <t>N</t>
  </si>
  <si>
    <t>Idade no fim da contagem</t>
  </si>
  <si>
    <r>
      <t xml:space="preserve">PARA O SERVIDOR QUE ATENDER OS REQUISITOS </t>
    </r>
    <r>
      <rPr>
        <b/>
        <sz val="11"/>
        <color indexed="16"/>
        <rFont val="Arial"/>
        <family val="2"/>
      </rPr>
      <t>A PARTIR DE 01/01/2004</t>
    </r>
    <r>
      <rPr>
        <b/>
        <sz val="11"/>
        <color indexed="8"/>
        <rFont val="Arial"/>
        <family val="2"/>
      </rPr>
      <t>:</t>
    </r>
  </si>
  <si>
    <t>Reduziu a idade para:</t>
  </si>
  <si>
    <t>HOMEM: 60 ANOS DE IDADE E 30 DE CONTRIBUIÇÃO</t>
  </si>
  <si>
    <r>
      <t xml:space="preserve">O SERVIDOR QUE ATENDER A SEGUINTE CONDIÇÃO </t>
    </r>
    <r>
      <rPr>
        <b/>
        <sz val="11"/>
        <color indexed="16"/>
        <rFont val="Arial"/>
        <family val="2"/>
      </rPr>
      <t>ATÉ 31/12//2003</t>
    </r>
  </si>
  <si>
    <t>PARA LAUDO MÉDICO COM DATA DE APOSENTADORIA ATÉ 31/12/2003</t>
  </si>
  <si>
    <t>CSII DR.ALFREDO F.P.F.-V.GRANA</t>
  </si>
  <si>
    <t>C.S.III-BURGO PAULISTA</t>
  </si>
  <si>
    <t>C.S.II- JD.SILVEIRA-BARUERI</t>
  </si>
  <si>
    <t>C.S.II-VILA ANTONIETA</t>
  </si>
  <si>
    <t>UNIDADE BASICA SAUDE-JD.CAMPOS</t>
  </si>
  <si>
    <t>UNIDADE BASICA SAUDE-JD.ESTER</t>
  </si>
  <si>
    <t>CENTRO DE SAUDE III-BORBOREMA</t>
  </si>
  <si>
    <t>BORBOREMA</t>
  </si>
  <si>
    <t>C.S.III D.B.SUFFREDINI-B.E.SUL</t>
  </si>
  <si>
    <t>BOA ESPERANCA DO SUL</t>
  </si>
  <si>
    <t>C.S.III F.SCABELLO-DOBRADA</t>
  </si>
  <si>
    <t>DOBRADA</t>
  </si>
  <si>
    <t>C.S.III DR.A.B.MALLIO-N.EUROPA</t>
  </si>
  <si>
    <t>NOVA EUROPA</t>
  </si>
  <si>
    <t>CENTRO DE SAUDE III-RINCAO</t>
  </si>
  <si>
    <t>RINCAO</t>
  </si>
  <si>
    <t>CENTRO SAUDE III-SANTA LUCIA</t>
  </si>
  <si>
    <t>SANTA LUCIA</t>
  </si>
  <si>
    <t>CS.III DR.M.CARVALHO-TABATINGA</t>
  </si>
  <si>
    <t>TABATINGA</t>
  </si>
  <si>
    <t>CENTRO DE SAUDE II-DESCALVADO</t>
  </si>
  <si>
    <t>DESCALVADO</t>
  </si>
  <si>
    <t>CS.I DR.S.V.ALMEIDA-SAO CARLOS</t>
  </si>
  <si>
    <t>SAO CARLOS</t>
  </si>
  <si>
    <t>C.S.III DR.H.A.CRUZ-DOURADO</t>
  </si>
  <si>
    <t>DOURADO</t>
  </si>
  <si>
    <t>C.S.III DR.WILSON POZZI-IBATE</t>
  </si>
  <si>
    <t>IBATE</t>
  </si>
  <si>
    <t>CS.III D.L.C.M.NOVO-RIB.BONITO</t>
  </si>
  <si>
    <t>RIBEIRAO BONITO</t>
  </si>
  <si>
    <t>DEPART REG SAUDE DE BAURU</t>
  </si>
  <si>
    <t>NUCL.REC.HUMANOS-DRS-VI-BAURU</t>
  </si>
  <si>
    <t>CS.II DR.A.TEDESCO-LENCOIS PTA</t>
  </si>
  <si>
    <t>LENCOIS PAULISTA</t>
  </si>
  <si>
    <t>CSII D.J.CORTEGOSO-PEDERNEIRAS</t>
  </si>
  <si>
    <t>PEDERNEIRAS</t>
  </si>
  <si>
    <t>CS.II DR.JORGE M.ROCHA-PIRAJUI</t>
  </si>
  <si>
    <t>PIRAJUI</t>
  </si>
  <si>
    <t>C.S.II DR.JACOB CASSEB-AGUDOS</t>
  </si>
  <si>
    <t>AGUDOS</t>
  </si>
  <si>
    <t>CENTRO DE SAUDE II-DUARTINA</t>
  </si>
  <si>
    <t>DUARTINA</t>
  </si>
  <si>
    <t>CSIII DR.A.N.ABREU-PIRATININGA</t>
  </si>
  <si>
    <t>PIRATININGA</t>
  </si>
  <si>
    <t>CS.I DR.ALPHEU V.SAMPAIO-BAURU</t>
  </si>
  <si>
    <t>CS.III DR.A.TANGANELLI-AREALVA</t>
  </si>
  <si>
    <t>AREALVA</t>
  </si>
  <si>
    <t>CENTRO DE SAUDE III - AVAI</t>
  </si>
  <si>
    <t>AVAI</t>
  </si>
  <si>
    <t>CSIII-D.M.C.JUNQUEIRA-GUARANTA</t>
  </si>
  <si>
    <t>UNIDADE BAS.SAUDE-D.JOAO NERI</t>
  </si>
  <si>
    <t>U.B.S.-V.N.SENHORA APARECIDA</t>
  </si>
  <si>
    <t>C.S.II-PARQUE DOROTEIA</t>
  </si>
  <si>
    <t>C.S.II-ARTHUR ALVIM</t>
  </si>
  <si>
    <t>U.B.S.-SITIO DA CASA PINTADA</t>
  </si>
  <si>
    <t>C.S.II-BRAS</t>
  </si>
  <si>
    <t>UNIDADE BASICA SAUDE-JD.NELIA</t>
  </si>
  <si>
    <r>
      <t xml:space="preserve">8- </t>
    </r>
    <r>
      <rPr>
        <b/>
        <sz val="13.95"/>
        <color indexed="8"/>
        <rFont val="Arial"/>
        <family val="2"/>
      </rPr>
      <t>Quando o servidor solicitar inclusão de tempo nas confições apontado no item "7" e este é igual a 01/02/1980 a 30/05/1985, deve-se fazer 2(duas) inclusões, convertendo em dias os períodos: 01.01.1980 a 20.12/84 e 21.12.1984 a 30.05.1985 e poroceder de acordo com o item "</t>
    </r>
    <r>
      <rPr>
        <b/>
        <sz val="13.95"/>
        <color indexed="16"/>
        <rFont val="Arial"/>
        <family val="2"/>
      </rPr>
      <t>6</t>
    </r>
    <r>
      <rPr>
        <b/>
        <sz val="13.95"/>
        <color indexed="8"/>
        <rFont val="Arial"/>
        <family val="2"/>
      </rPr>
      <t xml:space="preserve">".  </t>
    </r>
  </si>
  <si>
    <r>
      <t>NÃOexcluir (deletar</t>
    </r>
    <r>
      <rPr>
        <b/>
        <sz val="13.95"/>
        <color indexed="8"/>
        <rFont val="Arial"/>
        <family val="2"/>
      </rPr>
      <t>) as formulas. Campo 7 (LINHAS 9 a 33 COLUNA C); Campo: 10 (LINHAS 9 a 33 COLUNAS N), , bem como no campo da CONTAGEM DE TEMPO DE SERVIRÇO, destinado ao ATS, Sexta-Parte, Aposentadoria e ainda os campos correspondentes aos dias, bem como no campo da CONTAGEM DE TEMPO DE SERVIRÇO, destinado ao ATS, Sexta-Parte, Aposentadoria e ainda os campos correspondentes aos dias.</t>
    </r>
  </si>
  <si>
    <r>
      <t>2-</t>
    </r>
    <r>
      <rPr>
        <b/>
        <sz val="12.95"/>
        <color indexed="8"/>
        <rFont val="Arial"/>
        <family val="2"/>
      </rPr>
      <t xml:space="preserve">Na Certião 101 preencher o campo do Sexo com: </t>
    </r>
    <r>
      <rPr>
        <b/>
        <sz val="12.95"/>
        <color indexed="16"/>
        <rFont val="Arial"/>
        <family val="2"/>
      </rPr>
      <t>M</t>
    </r>
    <r>
      <rPr>
        <b/>
        <sz val="12.95"/>
        <color indexed="8"/>
        <rFont val="Arial"/>
        <family val="2"/>
      </rPr>
      <t xml:space="preserve"> para Masculino e </t>
    </r>
    <r>
      <rPr>
        <b/>
        <sz val="12.95"/>
        <color indexed="16"/>
        <rFont val="Arial"/>
        <family val="2"/>
      </rPr>
      <t>F</t>
    </r>
    <r>
      <rPr>
        <b/>
        <sz val="12.95"/>
        <color indexed="8"/>
        <rFont val="Arial"/>
        <family val="2"/>
      </rPr>
      <t xml:space="preserve"> para Feminino, pois este dado preencherá o 1º campo da planilha de pedágio, com a indicação de: </t>
    </r>
    <r>
      <rPr>
        <b/>
        <sz val="12.95"/>
        <color indexed="16"/>
        <rFont val="Arial"/>
        <family val="2"/>
      </rPr>
      <t>Homem</t>
    </r>
    <r>
      <rPr>
        <b/>
        <sz val="12.95"/>
        <color indexed="8"/>
        <rFont val="Arial"/>
        <family val="2"/>
      </rPr>
      <t xml:space="preserve"> ou </t>
    </r>
    <r>
      <rPr>
        <b/>
        <sz val="12.95"/>
        <color indexed="16"/>
        <rFont val="Arial"/>
        <family val="2"/>
      </rPr>
      <t>Mulher</t>
    </r>
    <r>
      <rPr>
        <b/>
        <sz val="12.95"/>
        <color indexed="8"/>
        <rFont val="Arial"/>
        <family val="2"/>
      </rPr>
      <t xml:space="preserve">. </t>
    </r>
  </si>
  <si>
    <r>
      <t xml:space="preserve">PREENCHER O PEDÁGIO SÓ APÓS 16/12/98 - </t>
    </r>
    <r>
      <rPr>
        <b/>
        <sz val="12.95"/>
        <color indexed="8"/>
        <rFont val="Arial"/>
        <family val="2"/>
      </rPr>
      <t>SEGUIR A ORIENTAÇÃO :</t>
    </r>
  </si>
  <si>
    <t>UNIDADE BASICA SAUDE-VILA EDE</t>
  </si>
  <si>
    <t>C.S.II-S.FREUD -INDIANOPOLIS</t>
  </si>
  <si>
    <t>CSII-MARIO F.NAPOLITANO-V.MENI</t>
  </si>
  <si>
    <t>CS.III-A.F.B.LEFEVRE-I.BIBI</t>
  </si>
  <si>
    <t>UNID.BAS.SAUDE - PQ.ANHANGUERA</t>
  </si>
  <si>
    <t>DATA DE INÍCIO DA CONTAGEM:</t>
  </si>
  <si>
    <t>DATA FINAL DA CONTAGEM:</t>
  </si>
  <si>
    <t>tempo necessário p/ aposentadoria</t>
  </si>
  <si>
    <r>
      <t>COMPULSÓRIA</t>
    </r>
    <r>
      <rPr>
        <b/>
        <sz val="12"/>
        <color indexed="8"/>
        <rFont val="Arial"/>
        <family val="2"/>
      </rPr>
      <t xml:space="preserve"> </t>
    </r>
    <r>
      <rPr>
        <b/>
        <sz val="12"/>
        <color indexed="16"/>
        <rFont val="Arial"/>
        <family val="2"/>
      </rPr>
      <t>AOS 70 ANOS</t>
    </r>
    <r>
      <rPr>
        <b/>
        <sz val="12"/>
        <color indexed="8"/>
        <rFont val="Arial"/>
        <family val="2"/>
      </rPr>
      <t xml:space="preserve"> COMPLETADOS</t>
    </r>
    <r>
      <rPr>
        <b/>
        <sz val="12"/>
        <color indexed="16"/>
        <rFont val="Arial"/>
        <family val="2"/>
      </rPr>
      <t xml:space="preserve"> A PARTIR DE 01/01/2004</t>
    </r>
  </si>
  <si>
    <t xml:space="preserve">FINALIDADE DA INCLUSÃO DE TEMPO </t>
  </si>
  <si>
    <t>Idade no tempo necessário</t>
  </si>
  <si>
    <t>Tempo apurado posterior a 16/12/1998, transporte para a 1ª linha da Certidão, entretanto,deverá preencher a quantidade de dias paurado em 16/12/1998 na parte superior frontal da Certidão;</t>
  </si>
  <si>
    <t xml:space="preserve">REAJUSTE SALARIAL DESVINCULADO DO SERVIDOR ATIVO  </t>
  </si>
  <si>
    <t>JUST.</t>
  </si>
  <si>
    <t>nível</t>
  </si>
  <si>
    <t>FAM.</t>
  </si>
  <si>
    <t>COM</t>
  </si>
  <si>
    <t>PENA</t>
  </si>
  <si>
    <t>OCORRÊNCIAS/OBSERVAÇÕES</t>
  </si>
  <si>
    <t>AFAST.</t>
  </si>
  <si>
    <t>EFETIVO</t>
  </si>
  <si>
    <t xml:space="preserve">ASSINATURA DO DIRIGENTE </t>
  </si>
  <si>
    <t xml:space="preserve"> ASSINATURA DO RESPONSÁVEL</t>
  </si>
  <si>
    <t>60 Anos</t>
  </si>
  <si>
    <t>55 Anos</t>
  </si>
  <si>
    <t>53 Anos</t>
  </si>
  <si>
    <t>50 Anos</t>
  </si>
  <si>
    <t>artigo 2º, incisos I, II e III, alíneas "a" e "b", parágrafo 1º, II da EC 41/03, c/c com o artigo 201, parágrafo 9º, da CF/88 e LC 269/81.</t>
  </si>
  <si>
    <t>U.B.S.-RODRIGO BARRETO</t>
  </si>
  <si>
    <t>GUARULHOS</t>
  </si>
  <si>
    <t>AMBULATORIO ESPEC.-GUAIANAZES</t>
  </si>
  <si>
    <t>CENTRO SAUDE III-PQ.IMPERIAL</t>
  </si>
  <si>
    <t>CENTRO SAUDE I-AMERICANOPOLIS</t>
  </si>
  <si>
    <t>AMB.ESPECIALIDADES-INTERLAGOS</t>
  </si>
  <si>
    <t>AMB.ESPEC.-PARQUE STO.ANTONIO</t>
  </si>
  <si>
    <t>AMBULATORIO ESPECIAL-JD.PRADOS</t>
  </si>
  <si>
    <t>AMB.ESPECIALIDADES-JD.D.LUIZA</t>
  </si>
  <si>
    <t>CENTRO SAUDE III-MOINHO VELHO</t>
  </si>
  <si>
    <t>CENTRO DE SAUDE I-SACOMA</t>
  </si>
  <si>
    <t>CSIII DR.JOAO CANDELLA-GOPOUVA</t>
  </si>
  <si>
    <t>C.S.I DR.F.P.RIBEIRO-GUARULHOS</t>
  </si>
  <si>
    <t>CENTRO SAUDE II-SANTA ISABEL</t>
  </si>
  <si>
    <t>SANTA ISABEL</t>
  </si>
  <si>
    <t>C.SAUDE II-ERMELINO MATARAZZO</t>
  </si>
  <si>
    <t>CSI-DR.JULIO GOUVEIA-I.PTA.</t>
  </si>
  <si>
    <t>UNID.BAS.SAUDE-JARDIM COLONIAL</t>
  </si>
  <si>
    <t>UND.BAS.SAU-JARDIM CARRAOZINHO</t>
  </si>
  <si>
    <t>CENTRO SAUDE II- VILA RENATO</t>
  </si>
  <si>
    <t>C.S.III-ENGENHEIRO TRINDADE</t>
  </si>
  <si>
    <t>CSIII DR.A.L.VIVIANI-P.S.JORGE</t>
  </si>
  <si>
    <t>C.S.III DR.C.ZAIDAN - TATUAPE</t>
  </si>
  <si>
    <t>C.S.III-VILA ARICANDUVA</t>
  </si>
  <si>
    <t>CENTRO SAUDE II-VILA DALILA</t>
  </si>
  <si>
    <t>CS.II-NANCI ABRANCHES-CAXINGUI</t>
  </si>
  <si>
    <t>CENTRO SAUDE III-MONTE KEMEL</t>
  </si>
  <si>
    <t>CS.II.D.P.B.FRANCA-RIO PEQUENO</t>
  </si>
  <si>
    <t>CSIII PROF.DR.A.AMARAL-SP.CRUZ</t>
  </si>
  <si>
    <t>U.B.S-BAIRRO JD.VISTA ALEGRE</t>
  </si>
  <si>
    <t>U.B.S.DR.W.ELIAS-CASA VERDE</t>
  </si>
  <si>
    <t>CSI-DR.CARLOS G.MELLO-CANGAIBA</t>
  </si>
  <si>
    <t>artigo 6º, incisos I, II, III e IV da EC 41/03, alterado pelo artigo 2º, da EC 47/05, c/c o art. 201, parágrafo 9º, da CF/88, LC 269/81 e Lei 500/74.</t>
  </si>
  <si>
    <t>artigo 6º, incisos I, II, III e IV da EC 41/03, alterado pelo artigo 2º, da EC 47/05, c/c a LCF 51/85.</t>
  </si>
  <si>
    <t>de idade</t>
  </si>
  <si>
    <t>neste</t>
  </si>
  <si>
    <t>momento</t>
  </si>
  <si>
    <t>ADQUIRIU</t>
  </si>
  <si>
    <t>A COND.</t>
  </si>
  <si>
    <t>1º</t>
  </si>
  <si>
    <t>3º</t>
  </si>
  <si>
    <t>artigo 6º, incisos I, II, III e IV da EC 41/03, alterado pelo artigo 2º, da EC 47/05, c/c art. 201, parágrafo 9º, da CF/88, LC 269/81 e LCF 51/85.</t>
  </si>
  <si>
    <t>artigo 3º, incisos I, II e III, da EC nº 47/05, c/c a Lei 500/74.</t>
  </si>
  <si>
    <t>UBS-D.ADELAIDE LOPES-V.CAROLIN</t>
  </si>
  <si>
    <t>UNID.BAS.SAUDE-VILA PENTEADO</t>
  </si>
  <si>
    <t>SEC.EXP.PES-DIR II SANTO ANDRE</t>
  </si>
  <si>
    <t>UNID.BAS.SAUDE CRUZ DAS ALMAS</t>
  </si>
  <si>
    <t>UBS-DRA.I.W.H-V.N.CACHOEIRINHA</t>
  </si>
  <si>
    <t>UNID.BAS.SAUDE-VILA PROGRESSO</t>
  </si>
  <si>
    <t>Digitar a denominação da Unidade que lavrará a Certidão.</t>
  </si>
  <si>
    <t xml:space="preserve">                                  Lavrada a Certidão de Liqüidação de Tempo para fins de aposentadoria, onde é demonstrado que todas as regras e condições da Emenda Constitucional nº 41/2003, foram atendidas pelo(a) interessado(a), remeta-se, agora, ao Órgão Setorial de Recursos Humanos,  propondo que o tempo consolidado seja ratificado, cujo dirigente detem a competência para este feito.</t>
  </si>
  <si>
    <t>artigo 8º, incisos I, II e III, alíneas "a" e "b", da EC 20/98, c/c o artigo 3º, da EC 41/03, art. 201, parágrafo 9º, da CF/88 e LC 269/81.</t>
  </si>
  <si>
    <t>idade</t>
  </si>
  <si>
    <t>CS.I-DR.JOSE P.ALVES-STO.ANDRE</t>
  </si>
  <si>
    <t>C.S.III-HORTO FLORESTAL</t>
  </si>
  <si>
    <t>CENTRO DE SAUDE III-IMIRIM</t>
  </si>
  <si>
    <t>CENTRO SAUDE II-JARDIM BRASIL</t>
  </si>
  <si>
    <t>C.S.II-DR.M.SANTALUCIA-DIADEMA</t>
  </si>
  <si>
    <t>CSII-DR.ERNANI GIANNINI-UTINGA</t>
  </si>
  <si>
    <t>C.S.I-DR G.NICOLAU-S.B.CAMPO</t>
  </si>
  <si>
    <r>
      <t>9</t>
    </r>
    <r>
      <rPr>
        <b/>
        <sz val="13.95"/>
        <color indexed="8"/>
        <rFont val="Arial"/>
        <family val="2"/>
      </rPr>
      <t xml:space="preserve">- No verso </t>
    </r>
    <r>
      <rPr>
        <b/>
        <sz val="13.95"/>
        <color indexed="16"/>
        <rFont val="Arial"/>
        <family val="2"/>
      </rPr>
      <t>(rodapé)</t>
    </r>
    <r>
      <rPr>
        <b/>
        <sz val="13.95"/>
        <color indexed="8"/>
        <rFont val="Arial"/>
        <family val="2"/>
      </rPr>
      <t xml:space="preserve"> de cada Mod. (101 e 102), tem uma </t>
    </r>
    <r>
      <rPr>
        <b/>
        <sz val="13.95"/>
        <color indexed="16"/>
        <rFont val="Arial"/>
        <family val="2"/>
      </rPr>
      <t>CALCULADORA</t>
    </r>
    <r>
      <rPr>
        <b/>
        <sz val="13.95"/>
        <color indexed="8"/>
        <rFont val="Arial"/>
        <family val="2"/>
      </rPr>
      <t xml:space="preserve"> para encontrar a data do vencimento do QUINQUENIO, SEXTA-PARTE, os DIAS EXATOS da conversão, OS ANOS E MESES acha-se pela TABELA constante desta pasta de trabalho. (vide Rodapé).   </t>
    </r>
  </si>
  <si>
    <t>REDUTOR</t>
  </si>
  <si>
    <t>Parâmetro para avos ou %</t>
  </si>
  <si>
    <t>70 anos</t>
  </si>
  <si>
    <t>Vigência do Abono</t>
  </si>
  <si>
    <t>AGO</t>
  </si>
  <si>
    <t>SET</t>
  </si>
  <si>
    <t>OUT</t>
  </si>
  <si>
    <t>NOV</t>
  </si>
  <si>
    <t>DEZ</t>
  </si>
  <si>
    <t xml:space="preserve"> </t>
  </si>
  <si>
    <t>JAN</t>
  </si>
  <si>
    <t xml:space="preserve"> TEMPO  PARA  APOSENTADORIA</t>
  </si>
  <si>
    <t>HOMEM</t>
  </si>
  <si>
    <t>HOMEM03</t>
  </si>
  <si>
    <t>HOMEM</t>
  </si>
  <si>
    <t>1095</t>
  </si>
  <si>
    <t>HOMEM</t>
  </si>
  <si>
    <t>32/35</t>
  </si>
  <si>
    <t>POR CENTO</t>
  </si>
  <si>
    <t>AVOS</t>
  </si>
  <si>
    <t>HOMEM04</t>
  </si>
  <si>
    <t>HOMEM</t>
  </si>
  <si>
    <t>1460</t>
  </si>
  <si>
    <t>HOMEM</t>
  </si>
  <si>
    <t>33/35</t>
  </si>
  <si>
    <t>POR CENTO</t>
  </si>
  <si>
    <t>AVOS</t>
  </si>
  <si>
    <t xml:space="preserve"> CÁLCULO DE</t>
  </si>
  <si>
    <t>DO TEMPO EM 16/12/1998</t>
  </si>
  <si>
    <t>HOMEM05</t>
  </si>
  <si>
    <t>HOMEM</t>
  </si>
  <si>
    <t>10 ANOS DE EFETIVO EXERCÍCIO E 5 ANOS NO CARGO QUE VAI APOSENTAR</t>
  </si>
  <si>
    <t>artigo 40, parágrafo 1º, inciso III, alínea "b", da CF/88, alterado pelas EC's 20/98 e EC 41/03.</t>
  </si>
  <si>
    <t>HOMEM23</t>
  </si>
  <si>
    <t>HOMEM</t>
  </si>
  <si>
    <t>HOMEM23</t>
  </si>
  <si>
    <t>HOMEM</t>
  </si>
  <si>
    <t>HOMEM23</t>
  </si>
  <si>
    <t>HOMEM</t>
  </si>
  <si>
    <t>artigo 8º, incisos I, II e III, alíneas "a" e "b", da EC 20/98, c/c o artigo 3º, da EC 41/03 e a Lei 500/74.</t>
  </si>
  <si>
    <t>artigo 8º, incisos I, II e III, alíneas "a" e "b"da EC 20/98, c/c o artigo 3º, da EC 41/03 E LCF 51/85.</t>
  </si>
  <si>
    <t>art. 40, parágrafo 1º, inciso I, da CF/88, alterado pelas EC 41/03 e 47/05, c/c o art. 201, parágrafo 9º da CF/88 e LC 269/81.</t>
  </si>
  <si>
    <t>art. 40, parágrafo 1º, inciso I, da CF/88, alterado pelas EC 41/03 e 47/05, c/c a Lei 500/74.</t>
  </si>
  <si>
    <t>ISTO LEVA P/FUNDAMENTO</t>
  </si>
  <si>
    <t>MAI</t>
  </si>
  <si>
    <t>JUN</t>
  </si>
  <si>
    <t>JUL</t>
  </si>
  <si>
    <t>CENTRO DE SAUDE I-LAPA</t>
  </si>
  <si>
    <t>C.S.II-VILA PEREIRA BARRETO</t>
  </si>
  <si>
    <t>CENTRO SAUDE II-VILA MANGALOT</t>
  </si>
  <si>
    <t>C.S.II-V.LOURDES-CARAPICUIBA</t>
  </si>
  <si>
    <t>CARAPICUIBA</t>
  </si>
  <si>
    <t>C.S.II DR.A.RIBEIRO-S.PARNAIBA</t>
  </si>
  <si>
    <t>CSII F.P.CARVALHO-V.D.-CARAPIC</t>
  </si>
  <si>
    <t>CENTRO SAUDE I-CARAPICUIBA</t>
  </si>
  <si>
    <t>CENTRO DE SAUDE II-JANDIRA</t>
  </si>
  <si>
    <t>JANDIRA</t>
  </si>
  <si>
    <t>CENTRO DE SAUDE II-ITAPEVI</t>
  </si>
  <si>
    <t>ITAPEVI</t>
  </si>
  <si>
    <t>CENTRO DE SAUDE I-BARUERI</t>
  </si>
  <si>
    <t>BARUERI</t>
  </si>
  <si>
    <t>CSII-DR.F.SCALAMANDRE S.-C.LPO</t>
  </si>
  <si>
    <t>CS.II-DR.D.P.PEDROSO-V.ARRIETE</t>
  </si>
  <si>
    <t>CENTRO DE SAUDE II-CARANDIRU</t>
  </si>
  <si>
    <t>CENTRO SAUDE III-JARDIM JAPAO</t>
  </si>
  <si>
    <t>CENTRO SAUDE III-V. GUILHERME</t>
  </si>
  <si>
    <t>CENTRO SAUDE II-JIV CENTENARIO</t>
  </si>
  <si>
    <t>AMBUL.SAUD.MENTAL-VILA GUARANI</t>
  </si>
  <si>
    <t>CENTRO SAUDE III-VILA LEONOR</t>
  </si>
  <si>
    <t>C.S.II-FERRAZ DE VASCONCELOS</t>
  </si>
  <si>
    <t>AMBULATOR.SAUDE MENTAL-OSASCO</t>
  </si>
  <si>
    <t>OSASCO</t>
  </si>
  <si>
    <t>AMB.SAUDE MENTAL-S.M.PAULISTA</t>
  </si>
  <si>
    <t>C.S.II-JARDIM DAS OLIVEIRAS</t>
  </si>
  <si>
    <t>C.SAUDE II-VILA MISSIONARIA</t>
  </si>
  <si>
    <t>CENTRO SAUDE II-B.JD.SIL.TELES</t>
  </si>
  <si>
    <t>C.S.I-DR.M.Z-JARD.TRES MARIAS</t>
  </si>
  <si>
    <t>UNIDADE BAS.SAUDE-JD.ETELVINA</t>
  </si>
  <si>
    <t>CENTRO SAUDE II-VILA MAGGI</t>
  </si>
  <si>
    <t>UNID.BAS.SAU.PARQUE PERUCHE</t>
  </si>
  <si>
    <t>U.B.S-VILA BARBOSA</t>
  </si>
  <si>
    <t>C.S.III-JARDIM SAO NICOLAU</t>
  </si>
  <si>
    <t>C.S.III.A.DARIENZO-N.S.BRASIL</t>
  </si>
  <si>
    <t>CSI-PROF.M.WOLOSKER-BELENZINHO</t>
  </si>
  <si>
    <t>CENTRO.SAUDE II JD. STA.MARIA</t>
  </si>
  <si>
    <t>C.S.II- JARDIM D.CAMELIAS</t>
  </si>
  <si>
    <t>C.S.II-PARI</t>
  </si>
  <si>
    <t>CS.III-DR.MIGUEL DORGAN-A.RASA</t>
  </si>
  <si>
    <t>CS.II-TITO P.MASCELANI-V.ORATO</t>
  </si>
  <si>
    <t>UNIDADE BAS.SAUDE-V.CARMOSINA</t>
  </si>
  <si>
    <t>UNIDADE BAS.SAUDE-V.BERTIOGA</t>
  </si>
  <si>
    <t>C.SAUDE II-JARDIM UMUARAMA</t>
  </si>
  <si>
    <t>C.S.II "MAX PERLMAN"-V.OLIMPIA</t>
  </si>
  <si>
    <t>CS II_DR.W.PREGNOLATTO-CUPECE</t>
  </si>
  <si>
    <t>UNID.BASICA SAUDE-JD.REPUBLICA</t>
  </si>
  <si>
    <t>UNID.BAS.SAUDE-P.N.SANTO AMARO</t>
  </si>
  <si>
    <t>artigo 2º, incisos I, II e III, alíneas "a" e "b", parágrafo 1º, I da EC 41/03.</t>
  </si>
  <si>
    <t>ITEM</t>
  </si>
  <si>
    <t>FUNDAMENTO</t>
  </si>
  <si>
    <t>FORMA</t>
  </si>
  <si>
    <t>PROVENTOS</t>
  </si>
  <si>
    <t>CÁLCULO</t>
  </si>
  <si>
    <t>VENC.M</t>
  </si>
  <si>
    <t>VENC.F</t>
  </si>
  <si>
    <t>Na parte frontal superior da certidão, acima do seu cabeçalho, deverão ser respondidas sempre nos campos amarelos, as seguintes questões:</t>
  </si>
  <si>
    <t xml:space="preserve"> LICENÇA SEM  VENCIMENTOS ART. 202</t>
  </si>
  <si>
    <t>HOMEM10</t>
  </si>
  <si>
    <t>HOMEM</t>
  </si>
  <si>
    <t>3650</t>
  </si>
  <si>
    <t>MULHER</t>
  </si>
  <si>
    <t>28/30</t>
  </si>
  <si>
    <t>POR CENTO</t>
  </si>
  <si>
    <t>AVOS</t>
  </si>
  <si>
    <t>ABONO PARA ARTIGO 40 PROPORCIONAL</t>
  </si>
  <si>
    <t>TEMPO EM 31/12/2003</t>
  </si>
  <si>
    <t xml:space="preserve">   TEMPO LIQUIDO ACUMULADO PARA EFEITO DE</t>
  </si>
  <si>
    <t>APO-</t>
  </si>
  <si>
    <t>SEN-</t>
  </si>
  <si>
    <t>Atender</t>
  </si>
  <si>
    <t>Carreira</t>
  </si>
  <si>
    <t>TABAVOS</t>
  </si>
  <si>
    <t>25 Anos</t>
  </si>
  <si>
    <t>U.B.S.-VILA SANTO ANTONIO</t>
  </si>
  <si>
    <t>MOGI DAS CRUZES</t>
  </si>
  <si>
    <t>U.B.S.-JARDIM SAO PAULO</t>
  </si>
  <si>
    <t>LABORATORIO II DE OSASCO</t>
  </si>
  <si>
    <t>C.S.II-P.J.MASSUR-V.GUMERCINDO</t>
  </si>
  <si>
    <t>CSII-DR.J.P.B.VIEIRA-VL.MORAES</t>
  </si>
  <si>
    <t>CTRO.SAUDE II - VILA MERCES</t>
  </si>
  <si>
    <t>C.S.II DR.H.MOREIRA - V.ALPINA</t>
  </si>
  <si>
    <t>UNID.BAS.SAUDE - ITAQUERA</t>
  </si>
  <si>
    <t>CENTRO.SAUDE II-S.JOAO CLIMACO</t>
  </si>
  <si>
    <t>CENTRO.SAUDE III-S.V. PAULA</t>
  </si>
  <si>
    <t>CENTRO SAUDE III-SAPOPEMBA</t>
  </si>
  <si>
    <t>UNID.BAS.S.-CID.A.E.CARVALHO</t>
  </si>
  <si>
    <t>UND.BAS.SAU-PARADA XV NOVEMBRO</t>
  </si>
  <si>
    <t>SEC.ADMIN.-N.G.A.18-GUARULHOS</t>
  </si>
  <si>
    <t>N. GESTAO ASSISTENCIAL-NGA 56</t>
  </si>
  <si>
    <t>UNID.BAS.SAUDE - JARDIM TIETE</t>
  </si>
  <si>
    <t>B</t>
  </si>
  <si>
    <t>UNID.BAS.SAUDE-JDIM.STO.ANDRE</t>
  </si>
  <si>
    <t>U.B.S-CID.SATELITE STA.BARBARA</t>
  </si>
  <si>
    <t>CSII-DR.G.F.ALVES-JD.PARAGUACU</t>
  </si>
  <si>
    <t>CS.II DR.S.B.PESSOA-BUTANTA</t>
  </si>
  <si>
    <t>CS.II-D.P.M.ALBERNAZ FO.-R.PQ.</t>
  </si>
  <si>
    <t>AMBUL.SAUDE MENT.V.BRASILANDIA</t>
  </si>
  <si>
    <t>AMBUL.SAUDE MENTAL M.CRUZES</t>
  </si>
  <si>
    <t>CENTRO SAUDE II-PQ. FERNANDA</t>
  </si>
  <si>
    <t>CSII-JARDIM VERA CRUZ-PERDIZES</t>
  </si>
  <si>
    <t>U.B.S.-VARGEM GRANDE PAULISTA</t>
  </si>
  <si>
    <t>CSII-C.H.PRES.C.BRANCO-CARAPIC</t>
  </si>
  <si>
    <t>CSII-MANOEL S.OLIVEIRA-J.MIRIA</t>
  </si>
  <si>
    <t>AMB.SAUDE MENTAL TABOAO SERRA</t>
  </si>
  <si>
    <t>CENTRO SAUDE II-PARQUE REGINA</t>
  </si>
  <si>
    <t>UNID.BAS.SAUDE JD.GUANABARA</t>
  </si>
  <si>
    <t>UNID.BAS.SAU.DE VILA ESPANHOLA</t>
  </si>
  <si>
    <t>UNID.BAS.SAU-VILA BRASILANDIA</t>
  </si>
  <si>
    <t>UNID.BAS.SAU.VILA SANTA MARIA</t>
  </si>
  <si>
    <t>C.S.III-JARDIM CAMILOPOLIS</t>
  </si>
  <si>
    <t>C.S.II-PARQUE EDU CHAVES</t>
  </si>
  <si>
    <t>LABORATORIO LOCAL DO JABAQUARA</t>
  </si>
  <si>
    <t>NUCLEO REGION.SAUDE CAPITAL 4</t>
  </si>
  <si>
    <t>NUCLEO REGION.SAUDE CAPITAL 3</t>
  </si>
  <si>
    <t>LABORATORIO LOCAL ITAPEC.SERRA</t>
  </si>
  <si>
    <t>DIADEMA</t>
  </si>
  <si>
    <t>Cargo/Nível</t>
  </si>
  <si>
    <t>HOMEM: 60 ANOS DE IDADE E 35 DE CONTRIBUIÇÃO</t>
  </si>
  <si>
    <t>MULHER: 55 ANOS DE IDADE E 30 DE CONTRIBUIÇÃO</t>
  </si>
  <si>
    <t>Em 2003 no campo destinado ao ano, digite a data 22092003 (SEM BARRAS), surgirá na coluna do tempo bruto 265 dias, que corresponde ao período de 01/01 a 22/09. Fim do parâmetro para os descontos dos afastamentos na coluna de aposentadoria.</t>
  </si>
  <si>
    <t xml:space="preserve">10/15 anos </t>
  </si>
  <si>
    <t xml:space="preserve">10/20/25 anos </t>
  </si>
  <si>
    <t>artigo 2º, incisos I, II e III, alíneas "a" e "b", parágrafo 1º, I da EC 41/03, c/c a Lei 500/74.</t>
  </si>
  <si>
    <t xml:space="preserve">TEMPORÁRIO </t>
  </si>
  <si>
    <t>MÁXIMO</t>
  </si>
  <si>
    <t>OBS. Aplicação da Lei 10.887/04 MP nº 167/04. PARA CADA ANO ANTECIPADO, O SERVIDOR TERÁ OS PROVENTOS REDUZIDOS EM 5% EM RELAÇÃO AOS LIMITES DE 60 ANOS P/ HOMEM e 55 ANOS PARA MULHER PARA QUEM COMPLETAR TODAS AS CONDIÕES A PARTIR DE 01/01/2006.</t>
  </si>
  <si>
    <r>
      <t>12</t>
    </r>
    <r>
      <rPr>
        <b/>
        <sz val="12.95"/>
        <color indexed="8"/>
        <rFont val="Arial"/>
        <family val="2"/>
      </rPr>
      <t xml:space="preserve">- Se em </t>
    </r>
    <r>
      <rPr>
        <b/>
        <sz val="12.95"/>
        <color indexed="16"/>
        <rFont val="Arial"/>
        <family val="2"/>
      </rPr>
      <t>16/12/98</t>
    </r>
    <r>
      <rPr>
        <b/>
        <sz val="12.95"/>
        <color indexed="8"/>
        <rFont val="Arial"/>
        <family val="2"/>
      </rPr>
      <t xml:space="preserve">, o Servidor contar com tempo para aposentar proporcional, vai aparecer na linha 12 do pedágio um número </t>
    </r>
    <r>
      <rPr>
        <b/>
        <sz val="12.95"/>
        <color indexed="16"/>
        <rFont val="Arial"/>
        <family val="2"/>
      </rPr>
      <t>NEGATIVO.</t>
    </r>
    <r>
      <rPr>
        <b/>
        <sz val="12.95"/>
        <color indexed="8"/>
        <rFont val="Arial"/>
        <family val="2"/>
      </rPr>
      <t xml:space="preserve">  QUER DIZER QUE NÃO PAGA PEDÁGIO. ENTÃO DIGITE O </t>
    </r>
    <r>
      <rPr>
        <b/>
        <sz val="12.95"/>
        <color indexed="16"/>
        <rFont val="Arial"/>
        <family val="2"/>
      </rPr>
      <t>Nº 1</t>
    </r>
    <r>
      <rPr>
        <b/>
        <sz val="12.95"/>
        <color indexed="8"/>
        <rFont val="Arial"/>
        <family val="2"/>
      </rPr>
      <t xml:space="preserve"> NA LINHA 37, COLUNA B DA CERTIDÃO 102(VERSO) PARA APARECER ISENTO NA CERTIDÃO. </t>
    </r>
  </si>
  <si>
    <t>DEZ</t>
  </si>
  <si>
    <t>NOV</t>
  </si>
  <si>
    <t>OUT</t>
  </si>
  <si>
    <t>SET</t>
  </si>
  <si>
    <t>AGO</t>
  </si>
  <si>
    <t>JUL</t>
  </si>
  <si>
    <t>JUN</t>
  </si>
  <si>
    <t>MAI</t>
  </si>
  <si>
    <t>ABR</t>
  </si>
  <si>
    <t>MAR</t>
  </si>
  <si>
    <t>FEV</t>
  </si>
  <si>
    <t>JAN</t>
  </si>
  <si>
    <t>*</t>
  </si>
  <si>
    <t>*</t>
  </si>
  <si>
    <t>*</t>
  </si>
  <si>
    <t>*</t>
  </si>
  <si>
    <t>*</t>
  </si>
  <si>
    <t>*</t>
  </si>
  <si>
    <t>DEZ</t>
  </si>
  <si>
    <t>NOV</t>
  </si>
  <si>
    <t>OUT</t>
  </si>
  <si>
    <t>SET</t>
  </si>
  <si>
    <t>AGO</t>
  </si>
  <si>
    <t>JUL</t>
  </si>
  <si>
    <t>JUN</t>
  </si>
  <si>
    <t>MAI</t>
  </si>
  <si>
    <t>ABR</t>
  </si>
  <si>
    <t>MAR</t>
  </si>
  <si>
    <t>FEV</t>
  </si>
  <si>
    <t>JAN</t>
  </si>
  <si>
    <t>JAN</t>
  </si>
  <si>
    <t>FEV</t>
  </si>
  <si>
    <t>MAR</t>
  </si>
  <si>
    <t>ABR</t>
  </si>
  <si>
    <t>UBS.FAR.E.MATSUMURA-EMBU-GUACU</t>
  </si>
  <si>
    <t>C.S.II JD.CASTRO ALVES-GRAJAU</t>
  </si>
  <si>
    <t>TOT. DIAS</t>
  </si>
  <si>
    <t>DATADIA</t>
  </si>
  <si>
    <t>DATA</t>
  </si>
  <si>
    <t>TERMINO</t>
  </si>
  <si>
    <t>TABELA PARA FIM DE PRERÍODO</t>
  </si>
  <si>
    <t>FIM</t>
  </si>
  <si>
    <t>CS.III-DR.JOSE T.PIZA-TREMEMBE</t>
  </si>
  <si>
    <t>CENTRO SAUDE II-VILA REMEDIOS</t>
  </si>
  <si>
    <t>C.S.II DOMINGOS MANTELLI-LAGOA</t>
  </si>
  <si>
    <t>C.SAUDE III-CHACARA INGLESA</t>
  </si>
  <si>
    <t>CENTRO SAUDE I-VILA ANASTACIO</t>
  </si>
  <si>
    <t>CENTRO SAUDE II-VILA IPOJUCA</t>
  </si>
  <si>
    <t>CTRO.SAUDE III - VILA PIAUI</t>
  </si>
  <si>
    <t>CENTRO SAUDE II-V.DOM PEDRO II</t>
  </si>
  <si>
    <t>CENTRO SAUDE II-VILA MEDEIROS</t>
  </si>
  <si>
    <t>CENTRO DE SAUDE II-JARDIM PERI</t>
  </si>
  <si>
    <t>C.S.III-V. IZOLINA MAZZEI</t>
  </si>
  <si>
    <t>CSII DR.D.M.CILO-V.AURORA</t>
  </si>
  <si>
    <t>LABORATORIO LOCAL DO TUCURUVI</t>
  </si>
  <si>
    <t>NUCLEO REGION.SAUDE CAPITAL 1</t>
  </si>
  <si>
    <t>DEP.REG.SAUDE GDE.S.PAULO-DRS1</t>
  </si>
  <si>
    <t>CS.III-PREF.J.R.COELHO-B.MIRIM</t>
  </si>
  <si>
    <t>BIRITIBA MIRIM</t>
  </si>
  <si>
    <t>CENTRO DE SAUDE II-POA</t>
  </si>
  <si>
    <t>CENTRO DE SAUDE II-GUARAREMA</t>
  </si>
  <si>
    <t>GUARAREMA</t>
  </si>
  <si>
    <t>C.S.II-ITAQUAQUECETUBA</t>
  </si>
  <si>
    <t>ITAQUAQUECETUBA</t>
  </si>
  <si>
    <t>CSII-VER.J.F.ALMEIDA-SALESOPOL</t>
  </si>
  <si>
    <t>SALESOPOLIS</t>
  </si>
  <si>
    <t>UNIDADE BASICA SAUDE-JUQUITIBA</t>
  </si>
  <si>
    <t>JUQUITIBA</t>
  </si>
  <si>
    <t>CSII-PF.DR.A.B.OLIVEIRA-V.PREL</t>
  </si>
  <si>
    <t>CENTRO SAUDE II-J.PANAMERICANO</t>
  </si>
  <si>
    <t>UNIDADE BASICA SAUDE-VL.RAMOS</t>
  </si>
  <si>
    <t>UNID.BAS.SAUDE DE VILA ZATTI</t>
  </si>
  <si>
    <t>CENTRO SAUDE II-JARDIM JOAMAR</t>
  </si>
  <si>
    <t>CTRO SAU III-JARDIM FERNANDES</t>
  </si>
  <si>
    <t>C.S.II-DR.J.S.RIBEIRO-V.A.BRAS</t>
  </si>
  <si>
    <t>UNID.BAS.SAUDE RIBEIRAO PIRES</t>
  </si>
  <si>
    <t>RIBEIRAO PIRES</t>
  </si>
  <si>
    <t>CENTRO SAU II JARDIM ROMANO</t>
  </si>
  <si>
    <t>U.B.S.-RIO GRANDE DA SERRA</t>
  </si>
  <si>
    <t>UNIDADE BASICA SAUDE-CAIEIRAS</t>
  </si>
  <si>
    <t>CAIEIRAS</t>
  </si>
  <si>
    <t>UNI.BAS.SAUDE-FRANCISCO MORATO</t>
  </si>
  <si>
    <t>FRANCISCO MORATO</t>
  </si>
  <si>
    <t>UNID.BASICA SAUDE-FRANCO ROCHA</t>
  </si>
  <si>
    <t>FRANCO DA ROCHA</t>
  </si>
  <si>
    <t>U.B.S.DR.E.L.LATTARI-MAIRIPORA</t>
  </si>
  <si>
    <t>MAIRIPORA</t>
  </si>
  <si>
    <t>UNID.BASICA SAUDE-JD.ALFREDO</t>
  </si>
  <si>
    <t>LABOR II DE S.MIGUEL PAULISTA</t>
  </si>
  <si>
    <t>AMBULATORIO SAUDE MENTAL-LAPA</t>
  </si>
  <si>
    <t>U.B.S.A.P.OLIVEIRA-CAJAMAR</t>
  </si>
  <si>
    <t>CAJAMAR</t>
  </si>
  <si>
    <t>AMBULAT.SAUDE MENTAL-S.MATEUS</t>
  </si>
  <si>
    <t>AMBULAT.SAUDE MENTAL-V.MATILDE</t>
  </si>
  <si>
    <t>C.C.I.-CSII-DR.FSS-CAMPO LIMPO</t>
  </si>
  <si>
    <t>DS.P.INTERNADOS-DIR II-S.ANDRE</t>
  </si>
  <si>
    <t>DEPTO. REG. SAÚDE DE PIRACICABA - DRS X - PIRACICABA</t>
  </si>
  <si>
    <t>DEPTO. REGIONAL SAÚDE DE TAUBATE - DRS XVII - TAUBBATÉ</t>
  </si>
  <si>
    <t>DEPTO. REG. SAÚDE DE BARRETOS - DRS V - BARRETOS</t>
  </si>
  <si>
    <t>DEPTO. REG. SAÚDE DE  FRANCA - DRS VIII - FRANCA</t>
  </si>
  <si>
    <t>DEPTO. REG. SAÚDE  SÃO J. RIO PRETO - DRS XV - SJR. PRETO</t>
  </si>
  <si>
    <t>DETOP. REG. SAÚDE DE SOROCABA - DRS XVI-SOROCABA</t>
  </si>
  <si>
    <t>HOSPITAL E MATERNID. INTERLAGOS W.SEYSSEL-ARRELIA</t>
  </si>
  <si>
    <t>DEPTP. REG. SAÚDE DE  RIB. PRETO - DRS XIII - RIB. PRETO</t>
  </si>
  <si>
    <t>DEPTO. REG. SAÚDE DE MARILIA - DRS IX - MARILIA</t>
  </si>
  <si>
    <t>DEPTO. REG. SAÚDE DE ARAÇATUBA - DRS II- ARAÇATUBA</t>
  </si>
  <si>
    <t>DEPTO. REG. SAÚDE DE  PRES. PRUDENTE - DRS XI - PR. PRUDENTE</t>
  </si>
  <si>
    <t>HOSPITAL NESTOR G. REIS - AMERICO BRASILIENSE</t>
  </si>
  <si>
    <t>HOSPITAL "DR.FRANCISCO RIBEIRO ARANTES" - EM ITU</t>
  </si>
  <si>
    <t>COMPLEXO HOSPITALAR JUQUERY - FRANCO ROCHA</t>
  </si>
  <si>
    <t>DEPTO. REG. SAÚDE  REGISTRO - DRS XII - REGISTRO</t>
  </si>
  <si>
    <t>CENTRO DE ATENÇÃO INTEGRAL À SAUDE SANTA  - RITA-CAIS-STA.RITA</t>
  </si>
  <si>
    <t>CENTRO REFERENCIA ALCOOL - TABACO O.DROGAS</t>
  </si>
  <si>
    <t>HOSPITAL "DR.FRANCISCO RIBEIRO ARANTES" EM ITU</t>
  </si>
  <si>
    <t>DEPTO. DE GERENCIAMENTO AMBULATORIAL DA CAPITAL - DGAC</t>
  </si>
  <si>
    <t>CENTRO DE AT. INTEGRAL À SAUDE "CLEMENTE FERREIRA" EM LINS</t>
  </si>
  <si>
    <t>DEPTO. REG. SAÚDE "DR. L. S. QUEIROZ" - DRS VII - CAMPINAS</t>
  </si>
  <si>
    <t>DATA NASC.</t>
  </si>
  <si>
    <t xml:space="preserve"> EXTRANUMERARIO                      </t>
  </si>
  <si>
    <t xml:space="preserve">COMISSAO                 </t>
  </si>
  <si>
    <t xml:space="preserve">NOMEADO - ARTIGO 92 </t>
  </si>
  <si>
    <t xml:space="preserve">C.L.T.                    </t>
  </si>
  <si>
    <t xml:space="preserve">LC 733                    </t>
  </si>
  <si>
    <t xml:space="preserve">LC 733 </t>
  </si>
  <si>
    <t xml:space="preserve">ADM. LEI 500/74      </t>
  </si>
  <si>
    <t xml:space="preserve">C.L.T.                   </t>
  </si>
  <si>
    <t>NUCLEO REGION.SAUDE CAPITAL 5</t>
  </si>
  <si>
    <t>OBS.: A INCLUSÃO DE TEMPO PODERÁ SER FEITA A PARTIR DA LINHA 37 ATÉ A LINHA ONDE CONSTA O ANO DE 1998, POIS ELE INTERFERE NO CRITÉRIO DO PEDÁGIO A QUE SE REFERE OS ARTIGOS 8º DA EC 20/98 e 2º DA EC 41/03.</t>
  </si>
  <si>
    <t>ANO DE 1998 - MUITA ATENÇÃO</t>
  </si>
  <si>
    <t xml:space="preserve">RESTRIÇÃO APENAS PARA O ANOS DE 2003, SE ESTES AINDA NÃO FOI COMPUTADOS: </t>
  </si>
  <si>
    <t>C.S.II-LAUZANE PAULISTA</t>
  </si>
  <si>
    <t>CENTRO SAUDE II-JD.MARILIA</t>
  </si>
  <si>
    <t>C.S.II-PQUE.STA.TEREZA-JANDIRA</t>
  </si>
  <si>
    <t>C.SAUDE II-JARDIM NAKAMURA</t>
  </si>
  <si>
    <t>C.SAUDE II-JARDIM UMARIZAL</t>
  </si>
  <si>
    <t>CTRO.SAUDE III-BOSQUE DA SAUDE</t>
  </si>
  <si>
    <t>CTRO.SAUDE II - CIDADE VARGAS</t>
  </si>
  <si>
    <t>CENTRO DE SAUDE II-PQ. BRISTOL</t>
  </si>
  <si>
    <t>UNID.BAS.SAUDE-GUAIANAZES</t>
  </si>
  <si>
    <t>UNID.BAS.SAUDE-V.CHABILANDIA</t>
  </si>
  <si>
    <t>UNID.BAS.SAUDE-JARDIM ROBRU</t>
  </si>
  <si>
    <t>CS II-JARDIM SINHA I-SAPOPEMBA</t>
  </si>
  <si>
    <t>CS.II BAIRRO PARAISOPOLIS</t>
  </si>
  <si>
    <t>SECAO ADMIN-N.G.A.1-AGUA RASA</t>
  </si>
  <si>
    <t>D. NASC.</t>
  </si>
  <si>
    <t>U.B.S-PQUE.BOA ESPERANCA</t>
  </si>
  <si>
    <t>UNID.BAS.SAUDE - JD ROSELI</t>
  </si>
  <si>
    <t>AMBULAT.SAUDE MENTAL-JACANA</t>
  </si>
  <si>
    <r>
      <t xml:space="preserve">Em 1998 no campo destinado ao ano, </t>
    </r>
    <r>
      <rPr>
        <sz val="14"/>
        <color indexed="16"/>
        <rFont val="Arial"/>
        <family val="2"/>
      </rPr>
      <t xml:space="preserve">DIGITAR a data 16121998 (SEM BARRAS), </t>
    </r>
    <r>
      <rPr>
        <sz val="14"/>
        <color indexed="8"/>
        <rFont val="Arial"/>
        <family val="2"/>
      </rPr>
      <t xml:space="preserve">com este procedimento o tempo apurado até esta data travará automaticamente, servindo de base para o cálculo do pedágio de (20% ou 40%) do tempo que faltava para aposentadoria integral ou proporcional. </t>
    </r>
  </si>
  <si>
    <t>AMBUL.SAUDE MENTAL-ITAQUERA</t>
  </si>
  <si>
    <t>LABORATORIO II-SANTA CECILIA</t>
  </si>
  <si>
    <t>LABORATORIO II DE SANTO AMARO</t>
  </si>
  <si>
    <t>UNID.BAS.SAU.CASA VERDE ALTA</t>
  </si>
  <si>
    <r>
      <t>Tempo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apurado até</t>
    </r>
    <r>
      <rPr>
        <sz val="7"/>
        <color indexed="8"/>
        <rFont val="Arial"/>
        <family val="2"/>
      </rPr>
      <t xml:space="preserve"> </t>
    </r>
    <r>
      <rPr>
        <b/>
        <sz val="7"/>
        <color indexed="8"/>
        <rFont val="Arial"/>
        <family val="2"/>
      </rPr>
      <t>16/12/1998</t>
    </r>
  </si>
  <si>
    <r>
      <t>Tempo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apurado até</t>
    </r>
    <r>
      <rPr>
        <b/>
        <sz val="7"/>
        <color indexed="8"/>
        <rFont val="Arial"/>
        <family val="2"/>
      </rPr>
      <t xml:space="preserve"> 31/12/2003</t>
    </r>
  </si>
  <si>
    <t xml:space="preserve">conta com o TEMPO LÍQUIDO para fins de: </t>
  </si>
  <si>
    <t>NUCLEO REGION.SAUDE CAPITAL 2</t>
  </si>
  <si>
    <t>UBS-DR.AUGUSTO L.A.GALVAO-V.S.</t>
  </si>
  <si>
    <t>UNID.BAS.SAU.-VILA TEREZINHA</t>
  </si>
  <si>
    <t>CENTRO DE SAUDE II-JACANA</t>
  </si>
  <si>
    <t>DATA INIC. CARGO</t>
  </si>
  <si>
    <t>ANO INÍCIO CARGO</t>
  </si>
  <si>
    <t>CERTIDÃO ÚNICA CRH - SS</t>
  </si>
  <si>
    <t>CSI-DR.MANUEL A.P.SILVA-SC.SUL</t>
  </si>
  <si>
    <t>U.B.S.-CAUCAIA DO ALTO</t>
  </si>
  <si>
    <t>ITAPECERICA DA SERRA</t>
  </si>
  <si>
    <t>UNIDADE BASICA SAUDE DO EMBU</t>
  </si>
  <si>
    <t>EMBU</t>
  </si>
  <si>
    <r>
      <t>APLICAR A MÉDIA PREVISTA NA LEI Nº 10.887/04 -</t>
    </r>
    <r>
      <rPr>
        <b/>
        <sz val="10"/>
        <color indexed="8"/>
        <rFont val="Arial"/>
        <family val="2"/>
      </rPr>
      <t xml:space="preserve"> FAZ JUS AO ABONO PERMANÊNCIA</t>
    </r>
  </si>
  <si>
    <t>FAZ JUS AO ABONO PERMANÊMCIA</t>
  </si>
  <si>
    <t>FAZ JUS AO ABONO PERMANÊNCIA</t>
  </si>
  <si>
    <t>OUT</t>
  </si>
  <si>
    <t>NOV</t>
  </si>
  <si>
    <t>DEZ</t>
  </si>
  <si>
    <t xml:space="preserve">CERTIFICO com fundamento nos dados constantes deste documento que o(a) interessado(a) </t>
  </si>
  <si>
    <t>RG</t>
  </si>
  <si>
    <t>no período de</t>
  </si>
  <si>
    <t>a</t>
  </si>
  <si>
    <t>anos</t>
  </si>
  <si>
    <t>ART. 2º EC 41</t>
  </si>
  <si>
    <t>artigo 40, parágrafo 1º, inciso III, alínea "b", CF/88, alterado pelas EC 20/98 c/c art. 3º da EC 41/03, art. 201, parágrafo 9º, da CF/88, LC 269/81 e a Lei 500/74.</t>
  </si>
  <si>
    <r>
      <t>COMPULSÓRIA</t>
    </r>
    <r>
      <rPr>
        <b/>
        <sz val="12"/>
        <color indexed="8"/>
        <rFont val="Arial"/>
        <family val="2"/>
      </rPr>
      <t xml:space="preserve"> </t>
    </r>
    <r>
      <rPr>
        <b/>
        <sz val="12"/>
        <color indexed="16"/>
        <rFont val="Arial"/>
        <family val="2"/>
      </rPr>
      <t>AOS 70 ANOS</t>
    </r>
    <r>
      <rPr>
        <b/>
        <sz val="12"/>
        <color indexed="8"/>
        <rFont val="Arial"/>
        <family val="2"/>
      </rPr>
      <t xml:space="preserve"> COMPLETADOS</t>
    </r>
    <r>
      <rPr>
        <b/>
        <sz val="12"/>
        <color indexed="16"/>
        <rFont val="Arial"/>
        <family val="2"/>
      </rPr>
      <t xml:space="preserve"> ATÉ 31/12/2003</t>
    </r>
  </si>
  <si>
    <r>
      <t xml:space="preserve"> </t>
    </r>
    <r>
      <rPr>
        <b/>
        <sz val="12"/>
        <color indexed="16"/>
        <rFont val="Arial"/>
        <family val="2"/>
      </rPr>
      <t>POLICIAL -</t>
    </r>
    <r>
      <rPr>
        <b/>
        <sz val="12"/>
        <color indexed="8"/>
        <rFont val="Arial"/>
        <family val="2"/>
      </rPr>
      <t xml:space="preserve"> INTEGRAL</t>
    </r>
  </si>
  <si>
    <t>art. 40, parágrafo 1º, inciso I, da CF/88, alterado pelas ECs 41/03 e 47/05.</t>
  </si>
  <si>
    <t>C.SAUDE III-BARAO ANTONINA</t>
  </si>
  <si>
    <t>BARAO DE ANTONINA</t>
  </si>
  <si>
    <t>CTRO SAU III - BURI</t>
  </si>
  <si>
    <t>BURI</t>
  </si>
  <si>
    <t>C.S.III M.R.CARDOSO-RIB.BRANCO</t>
  </si>
  <si>
    <t>RIBEIRAO BRANCO</t>
  </si>
  <si>
    <t>CTRO SAU III - RIVERSUL</t>
  </si>
  <si>
    <t>RIVERSUL</t>
  </si>
  <si>
    <t>DIST SAN DE AVARE</t>
  </si>
  <si>
    <t>C.S.II DR.A.P.PICANCO-C.CESAR</t>
  </si>
  <si>
    <t>CENTRO SAUDE ESCOLA PAULINIA</t>
  </si>
  <si>
    <t>PAULINIA</t>
  </si>
  <si>
    <t>CENTRO DE SAUDE II-VALINHOS</t>
  </si>
  <si>
    <t>VALINHOS</t>
  </si>
  <si>
    <t>MÊS</t>
  </si>
  <si>
    <t>CONCATENADA=</t>
  </si>
  <si>
    <t>13;13</t>
  </si>
  <si>
    <t>12;12</t>
  </si>
  <si>
    <t>11;12</t>
  </si>
  <si>
    <t>13;14</t>
  </si>
  <si>
    <t>14;14</t>
  </si>
  <si>
    <t>15;15</t>
  </si>
  <si>
    <t>14;15</t>
  </si>
  <si>
    <t>15;16</t>
  </si>
  <si>
    <t>16;16</t>
  </si>
  <si>
    <t>17;17</t>
  </si>
  <si>
    <t>19;18</t>
  </si>
  <si>
    <t>18;18</t>
  </si>
  <si>
    <t>19;19</t>
  </si>
  <si>
    <t>20;20</t>
  </si>
  <si>
    <t>21;21</t>
  </si>
  <si>
    <t>NOVO</t>
  </si>
  <si>
    <r>
      <t>Idade</t>
    </r>
    <r>
      <rPr>
        <sz val="8"/>
        <color indexed="8"/>
        <rFont val="Arial"/>
        <family val="2"/>
      </rPr>
      <t xml:space="preserve"> em </t>
    </r>
    <r>
      <rPr>
        <b/>
        <sz val="8"/>
        <color indexed="8"/>
        <rFont val="Arial"/>
        <family val="2"/>
      </rPr>
      <t>16/12/1998</t>
    </r>
  </si>
  <si>
    <t>DATA INIC. NÍVEL</t>
  </si>
  <si>
    <t>ANO INÍCIO NÍVEL</t>
  </si>
  <si>
    <t>DATA INIC. CARREIRA</t>
  </si>
  <si>
    <t>ANO INÍCIO CARREIRA</t>
  </si>
  <si>
    <t xml:space="preserve">DEDUÇÕES DE: </t>
  </si>
  <si>
    <t>dias carre.</t>
  </si>
  <si>
    <t>dias nível</t>
  </si>
  <si>
    <t>dias cargo</t>
  </si>
  <si>
    <t>FALTA NA</t>
  </si>
  <si>
    <t>carre.</t>
  </si>
  <si>
    <t>data nasc</t>
  </si>
  <si>
    <t>Sexo</t>
  </si>
  <si>
    <t>data fim</t>
  </si>
  <si>
    <t>idadade</t>
  </si>
  <si>
    <t>fundam</t>
  </si>
  <si>
    <t>TEMPO BRUTO</t>
  </si>
  <si>
    <t>É APENAS UM LEMBRETE !</t>
  </si>
  <si>
    <t>tempo 16/12</t>
  </si>
  <si>
    <t>t 31/12/03</t>
  </si>
  <si>
    <t>PERCENTUAL DE ACERTOS:</t>
  </si>
  <si>
    <t>ESTA TABELA IDENTIFICARÁ OS PRINCIPAIS DADOS QUE NÃO FORAM PREENCHIDOS NA CERTIDÃO, OS QUAIS INTERFEREM NA HABILITAÇÃO DOS FUNDAMENTOS.</t>
  </si>
  <si>
    <t>DATA DE NASCIMENTO</t>
  </si>
  <si>
    <t>SEXO DO SERVIDOR</t>
  </si>
  <si>
    <t>DATA FIM DA CONTAGEM</t>
  </si>
  <si>
    <t>CÓDIGO DO FUNDAMENTO</t>
  </si>
  <si>
    <t>LANCAMENTO DAS FALTAS ANTES DO INGRESSO NA CARREIRA, NÍVEL ou CARGO</t>
  </si>
  <si>
    <r>
      <t xml:space="preserve">1 - OS TEMPOS BRUTOS </t>
    </r>
    <r>
      <rPr>
        <b/>
        <sz val="16"/>
        <color indexed="9"/>
        <rFont val="Arial"/>
        <family val="2"/>
      </rPr>
      <t>INICIAL E FINAL</t>
    </r>
    <r>
      <rPr>
        <b/>
        <sz val="16"/>
        <color indexed="16"/>
        <rFont val="Arial"/>
        <family val="2"/>
      </rPr>
      <t xml:space="preserve"> SÃO AUTOMATICAMENTE INSERIDOS NA CERTIDÃO.</t>
    </r>
  </si>
  <si>
    <t>NOVIDADES NESTA CERTIDÃO. SÃO QUENTES !</t>
  </si>
  <si>
    <r>
      <t xml:space="preserve">3 - OS TEMPOS BRUTOS NAS COLUNAS DE: CARREIRA - NÍVEL E CARGO EM QUE SE DARÁ A APOSENTADORIA SURGEM AUTOMATICAMENTE, </t>
    </r>
    <r>
      <rPr>
        <b/>
        <sz val="16"/>
        <color indexed="9"/>
        <rFont val="Arial"/>
        <family val="2"/>
      </rPr>
      <t>CONTUDO,</t>
    </r>
    <r>
      <rPr>
        <b/>
        <sz val="16"/>
        <color indexed="16"/>
        <rFont val="Arial"/>
        <family val="2"/>
      </rPr>
      <t xml:space="preserve"> OBSERVEM A PLANILHA DE TAB FALTAS QUE FOI CRIADA.</t>
    </r>
  </si>
  <si>
    <t>QUER SABER ?</t>
  </si>
  <si>
    <t xml:space="preserve">NOVIDADES NESTA CERTIDÃO. </t>
  </si>
  <si>
    <t>QUER SABER MAIS AINDA ?</t>
  </si>
  <si>
    <t>ultimo ano da cer-f</t>
  </si>
  <si>
    <t>data fim da contag.</t>
  </si>
  <si>
    <t>DATA DO CARGO EM QUE SE APOSENTARÁ</t>
  </si>
  <si>
    <t>cargo/Nível</t>
  </si>
  <si>
    <t>vai transp.t</t>
  </si>
  <si>
    <t>VAI INICIAR NOVA CONTAGEM ? QUAL A DATA?</t>
  </si>
  <si>
    <t>CENCERRA CONTAGEM NA FRENTE</t>
  </si>
  <si>
    <t>NOME</t>
  </si>
  <si>
    <t>CARGO/FUNÇÃO ATIVIDADE</t>
  </si>
  <si>
    <t>CONVERSÃO PARA</t>
  </si>
  <si>
    <t>ANEXO II</t>
  </si>
  <si>
    <t>A que se refere a Instrução UCRH nº 002, de 29 de outubro de 2004</t>
  </si>
  <si>
    <t>FORMULÁRIO PARA O ABONO DE PERMANÊNCIA, INSTITUÍDO PELA EMENDA CONSTITUCIONAL Nº 41, DE 19, PUBLICADA EM 31 DE DEZEMBRO DE 2003</t>
  </si>
  <si>
    <t>IDENTIFICAÇÃO DO SERVIDOR</t>
  </si>
  <si>
    <t>REGISTRO GERAL</t>
  </si>
  <si>
    <t>RS/PV/EX</t>
  </si>
  <si>
    <t>FAIXA-NÍVEL/REF-GRAU/PADRÃO</t>
  </si>
  <si>
    <t>U.A.:</t>
  </si>
  <si>
    <t>DENOMINAÇÃO</t>
  </si>
  <si>
    <t>CATEGORIA</t>
  </si>
  <si>
    <t>U.C.D.:</t>
  </si>
  <si>
    <t>MUNICÍPIO</t>
  </si>
  <si>
    <t>FIM DA FRENTE</t>
  </si>
  <si>
    <t>CERTIDÃO Nº</t>
  </si>
  <si>
    <t>EM</t>
  </si>
  <si>
    <t>COMPLETOU AS EXIGÊNCIAS PARA APOSENTADORIA VOLUTÁRIA, NOS TERMOS DO</t>
  </si>
  <si>
    <t>FAZENDO JUS AO ABONO DE PERMANÊNCIA DE QUE TRATA O § 5º do artigo 2º da Emenda Constitucional nº 41, de 19, publicada no D.O.U. de 31/ de dezembro de 2003.</t>
  </si>
  <si>
    <t>UNIDADE CENTRAL DE RECURSOS HUMANOS - UCRH</t>
  </si>
  <si>
    <t>* § 19 do Artigo 40 da Constituição Federal/88, modificada pela Emenda Constitucional nº 41, de 19, publicada no D.O.U. de 31 de dezembro de 2003.</t>
  </si>
  <si>
    <t>** § 5º do Artigo 2º da Emenda Constitucional nº 41, de 19, publicada no D.O.U. de 31 de dezembro de 2003.</t>
  </si>
  <si>
    <t>*** § 1º do Artigo 3º da Emenda Constitucional nº 41, de 19, publicada no D.O.U. de 31 de dezembro de 2003.</t>
  </si>
  <si>
    <t>PREENCHIDO POR:</t>
  </si>
  <si>
    <t>DATA:</t>
  </si>
  <si>
    <t>ASSINATURA E CARIMBO DO RESPONSÁVEL</t>
  </si>
  <si>
    <t>CÓDIGO DA U.C.D.</t>
  </si>
  <si>
    <t>1º ano fim</t>
  </si>
  <si>
    <t>2º ano fim</t>
  </si>
  <si>
    <t>DOCUMENTO PREENCHIDO POR:</t>
  </si>
  <si>
    <t>ABONO INICIAL</t>
  </si>
  <si>
    <t xml:space="preserve">REVISÃO DE ABONO </t>
  </si>
  <si>
    <t>SIGA AS MENSAGENS QUANTO AOS TEMPOS NA CARREIRA, NO NÍVEL OU NO CARGO, CASO CONTRÁRIO NÃO VAI FUNCIONAR.</t>
  </si>
  <si>
    <t xml:space="preserve"> término cont.</t>
  </si>
  <si>
    <t>INGRESSO SERV. PÚB. ESTADUAL</t>
  </si>
  <si>
    <t>DATA DE ANIVERSÁRIO QUE COMPLETOU A IDADE MÍNIMA</t>
  </si>
  <si>
    <r>
      <t>Idade</t>
    </r>
    <r>
      <rPr>
        <sz val="8"/>
        <color indexed="8"/>
        <rFont val="Arial"/>
        <family val="2"/>
      </rPr>
      <t xml:space="preserve"> em </t>
    </r>
    <r>
      <rPr>
        <b/>
        <sz val="8"/>
        <color indexed="8"/>
        <rFont val="Arial"/>
        <family val="2"/>
      </rPr>
      <t>31/12/2003</t>
    </r>
  </si>
  <si>
    <t>FALTAS INÍCIO</t>
  </si>
  <si>
    <t>faltas após a vigência de:</t>
  </si>
  <si>
    <t>tempo de efet. Exercício no:</t>
  </si>
  <si>
    <t>Serv.Púb.</t>
  </si>
  <si>
    <t>CRITÉRIO DE FALTAS P/O FIM DO TEMPO NO:</t>
  </si>
  <si>
    <t>Aposent.</t>
  </si>
  <si>
    <t>Faltas</t>
  </si>
  <si>
    <t>art. 3º da EC/47</t>
  </si>
  <si>
    <r>
      <rPr>
        <b/>
        <sz val="10"/>
        <color indexed="9"/>
        <rFont val="Arial"/>
        <family val="2"/>
      </rPr>
      <t>tempo</t>
    </r>
    <r>
      <rPr>
        <sz val="10"/>
        <color indexed="8"/>
        <rFont val="Arial"/>
        <family val="2"/>
      </rPr>
      <t xml:space="preserve"> no ano que completa para:</t>
    </r>
  </si>
  <si>
    <t xml:space="preserve">ano </t>
  </si>
  <si>
    <t>ano Efet. Exerc.</t>
  </si>
  <si>
    <t>Tempo</t>
  </si>
  <si>
    <r>
      <t xml:space="preserve">CRITÉRIO DE </t>
    </r>
    <r>
      <rPr>
        <b/>
        <sz val="9"/>
        <color indexed="9"/>
        <rFont val="Arial"/>
        <family val="2"/>
      </rPr>
      <t>FALTAS</t>
    </r>
    <r>
      <rPr>
        <sz val="9"/>
        <color indexed="8"/>
        <rFont val="Arial"/>
        <family val="2"/>
      </rPr>
      <t xml:space="preserve"> P/O FIM DO TEMPO NO:</t>
    </r>
  </si>
  <si>
    <t>TEMPO PARA APOSENTADORIA</t>
  </si>
  <si>
    <t>Tempo 5 ANOS NO NÍVEL</t>
  </si>
  <si>
    <t>Tempo 5 ANOS NO CARGO</t>
  </si>
  <si>
    <t>SERVIÇO PÚBLICO</t>
  </si>
  <si>
    <t>APOSENTADORIA</t>
  </si>
  <si>
    <t>INCLUSÃO</t>
  </si>
  <si>
    <t>COLUNAS</t>
  </si>
  <si>
    <t>ESPECIAIS</t>
  </si>
  <si>
    <t>colunas especiais</t>
  </si>
  <si>
    <t>inclusa t. ef.e.ser.púb.</t>
  </si>
  <si>
    <t>faltas no início da(o):</t>
  </si>
  <si>
    <t>2 - TODO FUNDAMENTO QUANDO HABILITADO DARÁ DIREITO AO ABONO PERMANÊNCIA - Parecer PA nº 115/2007.</t>
  </si>
  <si>
    <t>TOT. ERROS</t>
  </si>
  <si>
    <t>FALTAS NO FINAL</t>
  </si>
  <si>
    <t>FALTAS NO NÍVEL</t>
  </si>
  <si>
    <t>FALTAS NO CARGO</t>
  </si>
  <si>
    <t>CÓDIGO SOMA DE TEMPO INSS/AUTARQUI. CÓDIGOS 1 OU 4 P/FINS DE QUE O ARTIGO COMBINE C/ A LC 269/81 .</t>
  </si>
  <si>
    <t>Faltas no cargo</t>
  </si>
  <si>
    <t>Faltas no nível</t>
  </si>
  <si>
    <t>faltas carreira</t>
  </si>
  <si>
    <t>Faltas no fim do tempo para:</t>
  </si>
  <si>
    <t>Aposentad.</t>
  </si>
  <si>
    <t>data aposentadoria</t>
  </si>
  <si>
    <t>APOSENTAD.</t>
  </si>
  <si>
    <t>FALTAS NO TEMPO DE APOSENTADORIA</t>
  </si>
  <si>
    <t>FALTAS NO SERVIÇO PÚBLICO</t>
  </si>
  <si>
    <t>FALTAS NA CARREIRA</t>
  </si>
  <si>
    <t>CÓDIGO</t>
  </si>
  <si>
    <t>Este código deverá ser utilizado para incluir tempo de Empresa Privada (INSS), sofrerá efeito apenas para aposentadoria. Comprovar com Certidão daquele Instituto Previdenciário. LC. Nº 269/81.</t>
  </si>
  <si>
    <r>
      <t xml:space="preserve">Este código deverá ser utilizado para o Servidor </t>
    </r>
    <r>
      <rPr>
        <b/>
        <sz val="11"/>
        <color indexed="16"/>
        <rFont val="Arial"/>
        <family val="2"/>
      </rPr>
      <t>EFETIVO e EXTRANUMERÁRIO</t>
    </r>
    <r>
      <rPr>
        <sz val="10"/>
        <rFont val="Arial"/>
        <family val="2"/>
      </rPr>
      <t xml:space="preserve"> incluir tempo público prestado a </t>
    </r>
    <r>
      <rPr>
        <sz val="12"/>
        <rFont val="Arial"/>
        <family val="2"/>
      </rPr>
      <t xml:space="preserve">PARTIR DE de </t>
    </r>
    <r>
      <rPr>
        <b/>
        <sz val="12"/>
        <color indexed="16"/>
        <rFont val="Arial"/>
        <family val="2"/>
      </rPr>
      <t>21/12/1984</t>
    </r>
    <r>
      <rPr>
        <sz val="10"/>
        <rFont val="Arial"/>
        <family val="2"/>
      </rPr>
      <t xml:space="preserve"> à União, </t>
    </r>
    <r>
      <rPr>
        <sz val="12"/>
        <rFont val="Arial"/>
        <family val="2"/>
      </rPr>
      <t>OUTROS ESTADOS</t>
    </r>
    <r>
      <rPr>
        <sz val="10"/>
        <rFont val="Arial"/>
        <family val="2"/>
      </rPr>
      <t xml:space="preserve">, Distrito Federal, Municípios e Autarquias destes. </t>
    </r>
    <r>
      <rPr>
        <b/>
        <sz val="11"/>
        <color indexed="16"/>
        <rFont val="Arial"/>
        <family val="2"/>
      </rPr>
      <t>OBS.:</t>
    </r>
    <r>
      <rPr>
        <sz val="10"/>
        <rFont val="Arial"/>
        <family val="2"/>
      </rPr>
      <t xml:space="preserve"> </t>
    </r>
    <r>
      <rPr>
        <sz val="12"/>
        <rFont val="Arial"/>
        <family val="2"/>
      </rPr>
      <t>Usar este Código</t>
    </r>
    <r>
      <rPr>
        <sz val="10"/>
        <rFont val="Arial"/>
        <family val="2"/>
      </rPr>
      <t xml:space="preserve"> para o </t>
    </r>
    <r>
      <rPr>
        <sz val="12"/>
        <rFont val="Arial"/>
        <family val="2"/>
      </rPr>
      <t>SERVIDOR TEMPORÁRIO</t>
    </r>
    <r>
      <rPr>
        <sz val="10"/>
        <rFont val="Arial"/>
        <family val="2"/>
      </rPr>
      <t xml:space="preserve">, </t>
    </r>
    <r>
      <rPr>
        <sz val="12"/>
        <rFont val="Arial"/>
        <family val="2"/>
      </rPr>
      <t>INDEPENDENTE DO PERÍODO</t>
    </r>
    <r>
      <rPr>
        <sz val="10"/>
        <rFont val="Arial"/>
        <family val="2"/>
      </rPr>
      <t>, sofrerá efeito para o tempo de Serviço Público e Aposentadoria. Artigo 1º, da Lei Complementar nº 437, de 23/12/1985.</t>
    </r>
  </si>
  <si>
    <r>
      <t xml:space="preserve">Este código deverá ser utilizado para o </t>
    </r>
    <r>
      <rPr>
        <b/>
        <sz val="12"/>
        <color indexed="16"/>
        <rFont val="Arial"/>
        <family val="2"/>
      </rPr>
      <t>SERVIDOR EFETIVO E EXTRANUMERÁRIO</t>
    </r>
    <r>
      <rPr>
        <sz val="10"/>
        <rFont val="Arial"/>
        <family val="2"/>
      </rPr>
      <t xml:space="preserve"> incluir tempo público prestado </t>
    </r>
    <r>
      <rPr>
        <sz val="12"/>
        <rFont val="Arial"/>
        <family val="2"/>
      </rPr>
      <t xml:space="preserve">até </t>
    </r>
    <r>
      <rPr>
        <b/>
        <sz val="12"/>
        <color indexed="16"/>
        <rFont val="Arial"/>
        <family val="2"/>
      </rPr>
      <t>20/12/1984</t>
    </r>
    <r>
      <rPr>
        <sz val="10"/>
        <rFont val="Arial"/>
        <family val="2"/>
      </rPr>
      <t xml:space="preserve"> à União, </t>
    </r>
    <r>
      <rPr>
        <b/>
        <sz val="12"/>
        <color indexed="16"/>
        <rFont val="Arial"/>
        <family val="2"/>
      </rPr>
      <t>OUTROS ESTADOS</t>
    </r>
    <r>
      <rPr>
        <sz val="10"/>
        <rFont val="Arial"/>
        <family val="2"/>
      </rPr>
      <t>, Distrito Federal, Municípios e Autarquias destes, Ofrerá efeito para o ATS, Sexta-Parte, Serviço Público e Aposentadoria. § único, do artigo 1º, da Lei Complementar nº 437, de 23/12/1985.</t>
    </r>
  </si>
  <si>
    <t>Fica proibido incluir tempo da Administração Direta (Secretarias) do Estado de São Paulo e PGE. Recomendo o transporte. Havendo mais de uma Certidão some os tempos brutos e as ocorrências e transporte para sua Certidão.</t>
  </si>
  <si>
    <t>VEJA ABAIXO</t>
  </si>
  <si>
    <t>VAMOS RACIONALIZAR AS OBSERVAÇÕES DO CAMPO 11. INFORMAR SOMENTE O NECESSÁRIO.</t>
  </si>
  <si>
    <t>Ex.:</t>
  </si>
  <si>
    <r>
      <t>Por Resolução de ??, publicado em ??/??/????, foi admitido para exercer a função de Oficial Operacional. Exercício em ??/??/????.</t>
    </r>
    <r>
      <rPr>
        <b/>
        <sz val="10"/>
        <color indexed="16"/>
        <rFont val="Arial"/>
        <family val="2"/>
      </rPr>
      <t xml:space="preserve"> Título às fls. </t>
    </r>
    <r>
      <rPr>
        <sz val="10"/>
        <rFont val="Arial"/>
        <family val="2"/>
      </rPr>
      <t>??.</t>
    </r>
  </si>
  <si>
    <r>
      <t>Por Ato de ??, publicado em ??/??/????, foi admitido para exercer a função de Oficial Operacional. Exercício em ??/??/????.</t>
    </r>
    <r>
      <rPr>
        <b/>
        <sz val="10"/>
        <color indexed="16"/>
        <rFont val="Arial"/>
        <family val="2"/>
      </rPr>
      <t xml:space="preserve"> Título às fls. </t>
    </r>
    <r>
      <rPr>
        <sz val="10"/>
        <rFont val="Arial"/>
        <family val="2"/>
      </rPr>
      <t>??.</t>
    </r>
  </si>
  <si>
    <r>
      <t xml:space="preserve">Por Ato=cite de ??, publicado em ??/??/????, foi dispensado a pedido e a partir de ??/??/????, </t>
    </r>
    <r>
      <rPr>
        <b/>
        <sz val="10"/>
        <color indexed="16"/>
        <rFont val="Arial"/>
        <family val="2"/>
      </rPr>
      <t>Título às fls.</t>
    </r>
    <r>
      <rPr>
        <sz val="10"/>
        <rFont val="Arial"/>
        <family val="2"/>
      </rPr>
      <t xml:space="preserve"> ??.</t>
    </r>
  </si>
  <si>
    <r>
      <t xml:space="preserve">Por Apostila de ??, publicada em ??/??/????, a denominação do seu cargo/função-atividade alterada de .... Para.... conforme </t>
    </r>
    <r>
      <rPr>
        <b/>
        <sz val="10"/>
        <color indexed="16"/>
        <rFont val="Arial"/>
        <family val="2"/>
      </rPr>
      <t>Apostila às fls.</t>
    </r>
    <r>
      <rPr>
        <sz val="10"/>
        <rFont val="Arial"/>
        <family val="2"/>
      </rPr>
      <t xml:space="preserve"> ??.</t>
    </r>
  </si>
  <si>
    <r>
      <t xml:space="preserve">No ano que venceu anote: 1º ATS concedido no DOE de ??/??/????. </t>
    </r>
    <r>
      <rPr>
        <b/>
        <sz val="10"/>
        <color indexed="16"/>
        <rFont val="Arial"/>
        <family val="2"/>
      </rPr>
      <t>Aportaria às fls.</t>
    </r>
    <r>
      <rPr>
        <sz val="10"/>
        <rFont val="Arial"/>
        <family val="2"/>
      </rPr>
      <t xml:space="preserve"> ??. Os demais, siga este critério.</t>
    </r>
  </si>
  <si>
    <r>
      <t xml:space="preserve">OBS.: </t>
    </r>
    <r>
      <rPr>
        <b/>
        <sz val="12"/>
        <color indexed="60"/>
        <rFont val="Arial"/>
        <family val="2"/>
      </rPr>
      <t xml:space="preserve">Vigência do ATS: </t>
    </r>
    <r>
      <rPr>
        <sz val="12"/>
        <rFont val="Arial"/>
        <family val="2"/>
      </rPr>
      <t>deverá ser concedido com vigência no dia seguinte à data que completar o tempo de serviço necessário (1825) dias</t>
    </r>
    <r>
      <rPr>
        <sz val="10"/>
        <rFont val="Arial"/>
        <family val="2"/>
      </rPr>
      <t xml:space="preserve">. </t>
    </r>
    <r>
      <rPr>
        <sz val="10"/>
        <rFont val="Arial"/>
        <family val="2"/>
      </rPr>
      <t xml:space="preserve">Ex.: completou o </t>
    </r>
    <r>
      <rPr>
        <b/>
        <sz val="12"/>
        <color indexed="16"/>
        <rFont val="Arial"/>
        <family val="2"/>
      </rPr>
      <t>tempo em 10/10/1990</t>
    </r>
    <r>
      <rPr>
        <sz val="10"/>
        <rFont val="Arial"/>
        <family val="2"/>
      </rPr>
      <t xml:space="preserve">, </t>
    </r>
    <r>
      <rPr>
        <b/>
        <sz val="12"/>
        <rFont val="Arial"/>
        <family val="2"/>
      </rPr>
      <t xml:space="preserve">a </t>
    </r>
    <r>
      <rPr>
        <b/>
        <sz val="12"/>
        <color indexed="56"/>
        <rFont val="Arial"/>
        <family val="2"/>
      </rPr>
      <t xml:space="preserve">vigência: 11/10/1990. </t>
    </r>
    <r>
      <rPr>
        <b/>
        <sz val="12"/>
        <rFont val="Arial"/>
        <family val="2"/>
      </rPr>
      <t>Comunicado CRHE - 3, de 08, publicado no DOE de 09/12/1999, Seção I, pg. 02. Não há dispositivo legal que regule contrariamente.</t>
    </r>
  </si>
  <si>
    <r>
      <t xml:space="preserve">OBS.: </t>
    </r>
    <r>
      <rPr>
        <sz val="10"/>
        <rFont val="Arial"/>
        <family val="2"/>
      </rPr>
      <t xml:space="preserve">A vigência da </t>
    </r>
    <r>
      <rPr>
        <b/>
        <sz val="12"/>
        <color indexed="60"/>
        <rFont val="Arial"/>
        <family val="2"/>
      </rPr>
      <t>Sexta-Parte</t>
    </r>
    <r>
      <rPr>
        <sz val="10"/>
        <rFont val="Arial"/>
        <family val="2"/>
      </rPr>
      <t xml:space="preserve"> segue o mesmo critério do ATS, sua vigência é a data do 4º ATS, concedido ao completar o tempo de serviço de (7300) dias. </t>
    </r>
    <r>
      <rPr>
        <b/>
        <sz val="12"/>
        <color indexed="60"/>
        <rFont val="Arial"/>
        <family val="2"/>
      </rPr>
      <t>Esclarecimento</t>
    </r>
    <r>
      <rPr>
        <sz val="10"/>
        <rFont val="Arial"/>
        <family val="2"/>
      </rPr>
      <t xml:space="preserve">: Se a vigência do ATS é um dia após completar o tempo, está correto conceder a Sexta-Parte na mesma data do 4º ATS. </t>
    </r>
    <r>
      <rPr>
        <b/>
        <sz val="10"/>
        <color indexed="60"/>
        <rFont val="Arial"/>
        <family val="2"/>
      </rPr>
      <t xml:space="preserve">Amparo legal: o mesmo Comunicado que regula a concessão do ATS </t>
    </r>
    <r>
      <rPr>
        <b/>
        <sz val="10"/>
        <rFont val="Arial"/>
        <family val="2"/>
      </rPr>
      <t>item 7.</t>
    </r>
    <r>
      <rPr>
        <sz val="10"/>
        <rFont val="Arial"/>
        <family val="2"/>
      </rPr>
      <t xml:space="preserve"> </t>
    </r>
  </si>
  <si>
    <t>INFORMAÇÃO QUANTO AOS CÓDIGOS DE INCLUSÃO DE TEMPO:</t>
  </si>
  <si>
    <r>
      <t>CÓDIGOS DE INCLUSÃO DE TEMPO: VAI DE</t>
    </r>
    <r>
      <rPr>
        <b/>
        <sz val="14"/>
        <color indexed="16"/>
        <rFont val="Arial"/>
        <family val="2"/>
      </rPr>
      <t xml:space="preserve"> </t>
    </r>
    <r>
      <rPr>
        <b/>
        <sz val="16"/>
        <color indexed="16"/>
        <rFont val="Arial"/>
        <family val="2"/>
      </rPr>
      <t>1 a 4</t>
    </r>
    <r>
      <rPr>
        <b/>
        <sz val="14"/>
        <rFont val="Arial"/>
        <family val="2"/>
      </rPr>
      <t>, QUER SABER DIGITE NO LOCAL INDICADO.</t>
    </r>
  </si>
  <si>
    <r>
      <rPr>
        <b/>
        <sz val="14"/>
        <color indexed="9"/>
        <rFont val="Arial"/>
        <family val="2"/>
      </rPr>
      <t xml:space="preserve">SE HOUVE FALTAS </t>
    </r>
    <r>
      <rPr>
        <b/>
        <sz val="12"/>
        <color indexed="16"/>
        <rFont val="Arial"/>
        <family val="2"/>
      </rPr>
      <t xml:space="preserve">COMETIDAS NO PERÍODO INDICADO ABAIXO, NO ANO QUE </t>
    </r>
    <r>
      <rPr>
        <b/>
        <sz val="14"/>
        <rFont val="Arial"/>
        <family val="2"/>
      </rPr>
      <t>COMPLETAR O TEMPO</t>
    </r>
    <r>
      <rPr>
        <b/>
        <sz val="12"/>
        <color indexed="16"/>
        <rFont val="Arial"/>
        <family val="2"/>
      </rPr>
      <t xml:space="preserve"> PARA A CARREIRA, NÍVEL , CARGO; SERVIÇO PÚBLICO E APOSENTADORIA, </t>
    </r>
    <r>
      <rPr>
        <b/>
        <sz val="12"/>
        <color indexed="9"/>
        <rFont val="Arial"/>
        <family val="2"/>
      </rPr>
      <t xml:space="preserve">DIGITE AS FALTAS NO CAMPO EM SEGUIDA DO PERÍODO INDICADO, </t>
    </r>
    <r>
      <rPr>
        <b/>
        <sz val="14"/>
        <color indexed="16"/>
        <rFont val="Arial"/>
        <family val="2"/>
      </rPr>
      <t>SE NÃO HOUVE DIGITE ZERO</t>
    </r>
    <r>
      <rPr>
        <b/>
        <sz val="12"/>
        <color indexed="9"/>
        <rFont val="Arial"/>
        <family val="2"/>
      </rPr>
      <t>. NUNCA DEIXE EM BRANCO.</t>
    </r>
  </si>
  <si>
    <t>ano quando 98 ou 03</t>
  </si>
  <si>
    <t>tab. ano 89 e 03</t>
  </si>
  <si>
    <t>máximo f</t>
  </si>
  <si>
    <t>ano fim</t>
  </si>
  <si>
    <t>TABT</t>
  </si>
  <si>
    <t>CONTAR NA FRENTE ATÉ 31/12/????</t>
  </si>
  <si>
    <r>
      <t xml:space="preserve">ABAIXO SERÁ IDENTIFICADO O PROCEDIMENTO QUE VOCÊ NÃO PODE DEIXAR DE FAZER.   </t>
    </r>
    <r>
      <rPr>
        <b/>
        <sz val="14"/>
        <color indexed="36"/>
        <rFont val="Arial"/>
        <family val="2"/>
      </rPr>
      <t>SIGA O QUE DIZ A TAB FALTAS.</t>
    </r>
  </si>
  <si>
    <t>FALTAS COMETIDAS NO(S) PERÍODO(S) ABAIXO INDICADO(S) NO INICIO DE EXERCÍCIO NA CARREIRA, NÍVEL ou NO CARGO.</t>
  </si>
  <si>
    <t>CÓDIGOS DE INCLUSÃO, VEJA ABAIXO.</t>
  </si>
  <si>
    <t>VEJA OUTROS PROCEDIMENTOS e SEU % DE ACERTOS</t>
  </si>
  <si>
    <t>cod. 1</t>
  </si>
  <si>
    <t>cod. 4</t>
  </si>
  <si>
    <t>CÓDIGO 1 INSS EMPRESA PRIVADA.</t>
  </si>
  <si>
    <t>CÓDIGO 4 AUTARQUIA DE SÃO PAULO TEMPO DE CONTRIB. P/INSS.</t>
  </si>
  <si>
    <t>SOMA CÓDIGOS 1 e 4 = combina com LC 269/81.</t>
  </si>
  <si>
    <t>Inclusão Temp. Frente</t>
  </si>
  <si>
    <t>inclusão de tempo sem código. Vai identificar erro</t>
  </si>
  <si>
    <t>SOMA</t>
  </si>
  <si>
    <t>Inclusão Temp. Frente Sem código</t>
  </si>
  <si>
    <t>Soma frente e verso</t>
  </si>
  <si>
    <t>Este nº vai identificar que o fundamento combina c/a LC 269/81</t>
  </si>
  <si>
    <t>CÓDIGO 1 P/APOSENT. COMB. 269/81</t>
  </si>
  <si>
    <t>Incluiu tempo c/código 1 INSS</t>
  </si>
  <si>
    <t>Tempo Aposent.</t>
  </si>
  <si>
    <t>Tempo Serv. Púb.</t>
  </si>
  <si>
    <t>PEDAG.</t>
  </si>
  <si>
    <t>verif. Se a formula é esta</t>
  </si>
  <si>
    <t>do pedagio</t>
  </si>
  <si>
    <t>SUA OPINIÃO É MUITO IMPORTANTE!   Mande um e-mail para: ggp@saude.sp.gov.br falando sobre a nova Certidão. Espero que esta versão atenda as necessidades dos dispositivos legais.</t>
  </si>
  <si>
    <t>cod. 3</t>
  </si>
  <si>
    <t>cod. 2</t>
  </si>
  <si>
    <t>TOTAL CÓD. 2,3 E 4</t>
  </si>
  <si>
    <r>
      <t xml:space="preserve">Este número vai identificar erro, </t>
    </r>
    <r>
      <rPr>
        <b/>
        <sz val="10"/>
        <color indexed="60"/>
        <rFont val="Arial"/>
        <family val="2"/>
      </rPr>
      <t>falta de código.</t>
    </r>
  </si>
  <si>
    <t>ANO EM QUE COMPLETOU TEMPO:</t>
  </si>
  <si>
    <t xml:space="preserve">Cargo </t>
  </si>
  <si>
    <t>Serv. Púb.</t>
  </si>
  <si>
    <t>Serv. Púb</t>
  </si>
  <si>
    <t>DATA DO CARGO</t>
  </si>
  <si>
    <t>DATA DO SERV. PÚBLICO</t>
  </si>
  <si>
    <t>DATA DA APOSENTADORIA</t>
  </si>
  <si>
    <t>QUANDO HOUVER TRANSPORTE DE TEMPO</t>
  </si>
  <si>
    <r>
      <t>Por Decreto de ??, publiccado em ??/??/????, foi nomeado para exercer o cargo de Oficial Administrativo. Exercício em ??/??/????.</t>
    </r>
    <r>
      <rPr>
        <b/>
        <sz val="10"/>
        <color indexed="16"/>
        <rFont val="Arial"/>
        <family val="2"/>
      </rPr>
      <t xml:space="preserve"> Título às fls. </t>
    </r>
    <r>
      <rPr>
        <sz val="10"/>
        <rFont val="Arial"/>
        <family val="2"/>
      </rPr>
      <t>??.</t>
    </r>
  </si>
  <si>
    <r>
      <t xml:space="preserve">Este código deverá ser utilizado para incluir tempo prestado às Autarquias do Estado de São Paulo, cujo recolhimento previdenciário foi para o INSS, com efeito para ATS, Sexta-Parte, Serviço Público e Aposentadoria e o artigo da aposentadoria combinará com o § 9º, do artigo 201 da CF/88 e LC 269(com Certidão do INSS e da Autarquia). OBS.: Se contribuiu para o Regime Póprio Previdenciário(SPPREV), </t>
    </r>
    <r>
      <rPr>
        <sz val="12"/>
        <rFont val="Arial"/>
        <family val="2"/>
      </rPr>
      <t>UTILIZAR CÓDIGO 2</t>
    </r>
    <r>
      <rPr>
        <sz val="10"/>
        <rFont val="Arial"/>
        <family val="2"/>
      </rPr>
      <t>, que sofrerá efeitos também no ATS, Sexta-Parte, Serviço Público e Aposentadoria, porém, não vai combinar c/.o § 9º, do artigo 201 da CF/88 e LC 269(com Certidão da Autarquia). Amparo legal Artigo 76, da LC nº 10.261/68 (Estatuto).</t>
    </r>
  </si>
  <si>
    <t>QUADRO DE ANO E DATAS A SEREM TRANSPORTADAS PARA A 2ª CERTIDÃO - QUANDO FOR SOLICITADO</t>
  </si>
  <si>
    <t>T 16/12/98</t>
  </si>
  <si>
    <t>ID 31/12/03</t>
  </si>
  <si>
    <t>T 31/12/03</t>
  </si>
  <si>
    <t>TAB1622</t>
  </si>
  <si>
    <t>ALTERAÇÃO - 04/05/2011</t>
  </si>
  <si>
    <t xml:space="preserve">DIGITE A DATA DE EXERCÍCIO DO VÍNCULO CLT NA ADM. DIRETA E AUTARQUIAS DO ESTADO/SP </t>
  </si>
  <si>
    <t>NIVEL ATUAL</t>
  </si>
  <si>
    <t>CONCORRER</t>
  </si>
  <si>
    <t>ELEIÇÕES</t>
  </si>
  <si>
    <r>
      <t>Tempo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apurado até</t>
    </r>
    <r>
      <rPr>
        <sz val="7"/>
        <color indexed="8"/>
        <rFont val="Arial"/>
        <family val="2"/>
      </rPr>
      <t xml:space="preserve"> </t>
    </r>
    <r>
      <rPr>
        <b/>
        <sz val="7"/>
        <color indexed="8"/>
        <rFont val="Arial"/>
        <family val="2"/>
      </rPr>
      <t>07/03/2020</t>
    </r>
  </si>
  <si>
    <t>REFORMA DE</t>
  </si>
  <si>
    <t>NOVA</t>
  </si>
  <si>
    <t>REFORMA</t>
  </si>
  <si>
    <t>CP-CRH-SS-06/04/2020</t>
  </si>
  <si>
    <t>mês</t>
  </si>
  <si>
    <t>f</t>
  </si>
  <si>
    <t>m</t>
  </si>
  <si>
    <t>GRAU</t>
  </si>
  <si>
    <t>GRAU DE DEFICIÊNCIA</t>
  </si>
  <si>
    <t>Voluntária - PCD Grave</t>
  </si>
  <si>
    <t>Voluntária - PCD Moderada</t>
  </si>
  <si>
    <t>Voluntária - PCD Leve</t>
  </si>
  <si>
    <t>Voluntária - PCD Idade</t>
  </si>
  <si>
    <t>FUNDAMENTOS</t>
  </si>
  <si>
    <t xml:space="preserve">Art. 40, §§ 1º, III, 3º e 4º-A da CF/88 c.c CE/89 c.c Art. 3º, I da LCE nº 1.354/2020 </t>
  </si>
  <si>
    <t xml:space="preserve">Art. 40, §§ 1º, III, 3º e 4º-A da CF/88 c.c CE/89 c.c Art. 3º, II da LCE nº 1.354/2020 </t>
  </si>
  <si>
    <t xml:space="preserve">Art. 40, §§ 1º, III, 3º e 4º-A da CF/88 c.c CE/89 c.c Art. 3º, III da LCE nº 1.354/2020 </t>
  </si>
  <si>
    <t xml:space="preserve">Art. 40, §§ 1º, III, 3º e 4º-A da CF/88 c.c CE/89 c.c Art. 3º, IV da LCE nº 1.354/2020 </t>
  </si>
  <si>
    <r>
      <t xml:space="preserve">Novas regras com vigência a partir de </t>
    </r>
    <r>
      <rPr>
        <b/>
        <sz val="16"/>
        <color rgb="FFFF0000"/>
        <rFont val="Arial"/>
        <family val="2"/>
      </rPr>
      <t>07/03/2020</t>
    </r>
  </si>
  <si>
    <t>Grau de Deficiência</t>
  </si>
  <si>
    <t>IDADE</t>
  </si>
  <si>
    <t>CONTRIBUIÇÃO</t>
  </si>
  <si>
    <t>20 anos, MULHER / 25 anos, HOMEM</t>
  </si>
  <si>
    <t>10 anos de efetivo serviço público</t>
  </si>
  <si>
    <t>5 anos no cargo efetivo, nível ou classe em que se der a aposentadoria.</t>
  </si>
  <si>
    <t>24 anos, MULHER / 29 anos, HOMEM</t>
  </si>
  <si>
    <t>28 anos, MULHER / 33 anos, HOMEM</t>
  </si>
  <si>
    <t>55 anos, MULHER / 60 anos, HOMEM</t>
  </si>
  <si>
    <t>15 anos</t>
  </si>
  <si>
    <t>Período a ser convertido</t>
  </si>
  <si>
    <t>Data de inicio</t>
  </si>
  <si>
    <t>Data de termino</t>
  </si>
  <si>
    <t>Coeficiente de conversão:</t>
  </si>
  <si>
    <t>TEMPO</t>
  </si>
  <si>
    <t>CONVERTIDO</t>
  </si>
  <si>
    <t>VERIFICA ANO</t>
  </si>
  <si>
    <t>DIAS CONVERTIDO</t>
  </si>
  <si>
    <t>ESTÁ NO PERIODO</t>
  </si>
  <si>
    <t>anos,</t>
  </si>
  <si>
    <t>meses e</t>
  </si>
  <si>
    <t>c/c o artigo 201, parágrafo 9º da CF/88, L.C. 269/81.</t>
  </si>
  <si>
    <t xml:space="preserve">CONDIÇÕES, EXIGÊNCIAS E REGRAS A SEREM ATENDIDAS </t>
  </si>
  <si>
    <t>PARA O FUNDAMENTO INDICADO:</t>
  </si>
  <si>
    <t>10 anos</t>
  </si>
  <si>
    <t>Anos de contribuição:</t>
  </si>
  <si>
    <t>Cumpriu todas as condições para Abono de Permanencia em:</t>
  </si>
  <si>
    <t>Forma de reajuste dos proventos na inatividade</t>
  </si>
  <si>
    <r>
      <t xml:space="preserve">para fins de </t>
    </r>
    <r>
      <rPr>
        <b/>
        <sz val="10"/>
        <color rgb="FF000000"/>
        <rFont val="Arial"/>
        <family val="2"/>
      </rPr>
      <t>ABONO DE PERMANÊNCIA</t>
    </r>
    <r>
      <rPr>
        <sz val="10"/>
        <color indexed="8"/>
        <rFont val="Arial"/>
        <family val="2"/>
      </rPr>
      <t xml:space="preserve"> </t>
    </r>
    <r>
      <rPr>
        <b/>
        <sz val="10"/>
        <color rgb="FF000000"/>
        <rFont val="Arial"/>
        <family val="2"/>
      </rPr>
      <t>DEFICIÊNCIA</t>
    </r>
  </si>
  <si>
    <t>Publicado no D.O.E. de:</t>
  </si>
  <si>
    <t>__/__/___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</si>
</sst>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/m/yy"/>
    <numFmt numFmtId="165" formatCode="dd/mm"/>
    <numFmt numFmtId="166" formatCode="yyyy"/>
    <numFmt numFmtId="167" formatCode="dd/mmm/yyyy"/>
    <numFmt numFmtId="168" formatCode="dd/mmmm/yyyy"/>
    <numFmt numFmtId="169" formatCode="dd\ mm\,\ yyyy"/>
    <numFmt numFmtId="170" formatCode="#"/>
    <numFmt numFmtId="171" formatCode="dd/mm/yy;@"/>
    <numFmt numFmtId="172" formatCode="0.0%"/>
    <numFmt numFmtId="173" formatCode="dd"/>
  </numFmts>
  <fonts count="192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8"/>
      <color indexed="8"/>
      <name val="Arial"/>
      <family val="2"/>
    </font>
    <font>
      <b/>
      <sz val="12"/>
      <color indexed="16"/>
      <name val="Arial"/>
      <family val="2"/>
    </font>
    <font>
      <sz val="12"/>
      <color indexed="19"/>
      <name val="Arial"/>
      <family val="2"/>
    </font>
    <font>
      <sz val="14"/>
      <color indexed="8"/>
      <name val="Arial"/>
      <family val="2"/>
    </font>
    <font>
      <b/>
      <sz val="10"/>
      <color indexed="19"/>
      <name val="Arial"/>
      <family val="2"/>
    </font>
    <font>
      <b/>
      <sz val="14"/>
      <color indexed="8"/>
      <name val="Arial"/>
      <family val="2"/>
    </font>
    <font>
      <sz val="10"/>
      <color indexed="19"/>
      <name val="Arial"/>
      <family val="2"/>
    </font>
    <font>
      <sz val="12"/>
      <color indexed="16"/>
      <name val="Arial"/>
      <family val="2"/>
    </font>
    <font>
      <sz val="7"/>
      <color indexed="8"/>
      <name val="Arial"/>
      <family val="2"/>
    </font>
    <font>
      <b/>
      <sz val="8"/>
      <color indexed="8"/>
      <name val="Arial"/>
      <family val="2"/>
    </font>
    <font>
      <sz val="6"/>
      <color indexed="8"/>
      <name val="Arial"/>
      <family val="2"/>
    </font>
    <font>
      <sz val="7"/>
      <color indexed="8"/>
      <name val="Arial"/>
      <family val="2"/>
    </font>
    <font>
      <b/>
      <sz val="9"/>
      <color indexed="8"/>
      <name val="Arial"/>
      <family val="2"/>
    </font>
    <font>
      <b/>
      <sz val="7"/>
      <color indexed="8"/>
      <name val="Arial"/>
      <family val="2"/>
    </font>
    <font>
      <sz val="8"/>
      <color indexed="19"/>
      <name val="Arial"/>
      <family val="2"/>
    </font>
    <font>
      <b/>
      <sz val="10"/>
      <color indexed="16"/>
      <name val="Arial"/>
      <family val="2"/>
    </font>
    <font>
      <sz val="5"/>
      <color indexed="8"/>
      <name val="Arial"/>
      <family val="2"/>
    </font>
    <font>
      <sz val="9"/>
      <color indexed="16"/>
      <name val="Arial"/>
      <family val="2"/>
    </font>
    <font>
      <sz val="14"/>
      <color indexed="16"/>
      <name val="Arial"/>
      <family val="2"/>
    </font>
    <font>
      <b/>
      <sz val="14"/>
      <color indexed="16"/>
      <name val="Arial"/>
      <family val="2"/>
    </font>
    <font>
      <b/>
      <sz val="7"/>
      <color indexed="8"/>
      <name val="Arial"/>
      <family val="2"/>
    </font>
    <font>
      <b/>
      <sz val="6"/>
      <color indexed="19"/>
      <name val="Arial"/>
      <family val="2"/>
    </font>
    <font>
      <b/>
      <sz val="9"/>
      <color indexed="16"/>
      <name val="Arial"/>
      <family val="2"/>
    </font>
    <font>
      <b/>
      <sz val="8"/>
      <color indexed="16"/>
      <name val="Arial"/>
      <family val="2"/>
    </font>
    <font>
      <sz val="5"/>
      <color indexed="19"/>
      <name val="Arial"/>
      <family val="2"/>
    </font>
    <font>
      <b/>
      <sz val="16"/>
      <color indexed="16"/>
      <name val="Arial"/>
      <family val="2"/>
    </font>
    <font>
      <b/>
      <sz val="10"/>
      <color indexed="10"/>
      <name val="Arial"/>
      <family val="2"/>
    </font>
    <font>
      <b/>
      <sz val="13.95"/>
      <color indexed="8"/>
      <name val="Arial"/>
      <family val="2"/>
    </font>
    <font>
      <b/>
      <sz val="13.95"/>
      <color indexed="16"/>
      <name val="Arial"/>
      <family val="2"/>
    </font>
    <font>
      <b/>
      <sz val="20"/>
      <color indexed="9"/>
      <name val="Arial"/>
      <family val="2"/>
    </font>
    <font>
      <b/>
      <sz val="20"/>
      <color indexed="16"/>
      <name val="Arial"/>
      <family val="2"/>
    </font>
    <font>
      <sz val="9.9499999999999993"/>
      <color indexed="8"/>
      <name val="Arial"/>
      <family val="2"/>
    </font>
    <font>
      <b/>
      <sz val="8.9499999999999993"/>
      <color indexed="8"/>
      <name val="Arial"/>
      <family val="2"/>
    </font>
    <font>
      <sz val="8.9499999999999993"/>
      <color indexed="8"/>
      <name val="Arial"/>
      <family val="2"/>
    </font>
    <font>
      <sz val="7.95"/>
      <color indexed="8"/>
      <name val="Arial"/>
      <family val="2"/>
    </font>
    <font>
      <b/>
      <sz val="10.95"/>
      <color indexed="8"/>
      <name val="Arial"/>
      <family val="2"/>
    </font>
    <font>
      <sz val="10"/>
      <color indexed="8"/>
      <name val="Albany"/>
      <family val="2"/>
    </font>
    <font>
      <b/>
      <sz val="13"/>
      <color indexed="16"/>
      <name val="Arial"/>
      <family val="2"/>
    </font>
    <font>
      <b/>
      <sz val="12.95"/>
      <color indexed="8"/>
      <name val="Arial"/>
      <family val="2"/>
    </font>
    <font>
      <b/>
      <sz val="12.95"/>
      <color indexed="16"/>
      <name val="Arial"/>
      <family val="2"/>
    </font>
    <font>
      <b/>
      <sz val="13"/>
      <color indexed="8"/>
      <name val="Arial"/>
      <family val="2"/>
    </font>
    <font>
      <b/>
      <i/>
      <sz val="12"/>
      <color indexed="8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i/>
      <sz val="11"/>
      <color indexed="8"/>
      <name val="Arial"/>
      <family val="2"/>
    </font>
    <font>
      <u/>
      <sz val="10"/>
      <color indexed="8"/>
      <name val="Arial"/>
      <family val="2"/>
    </font>
    <font>
      <sz val="8"/>
      <name val="Arial"/>
      <family val="2"/>
    </font>
    <font>
      <b/>
      <sz val="11"/>
      <color indexed="16"/>
      <name val="Arial"/>
      <family val="2"/>
    </font>
    <font>
      <b/>
      <sz val="7.95"/>
      <color indexed="16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6"/>
      <color indexed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8"/>
      <color indexed="8"/>
      <name val="Arial"/>
      <family val="2"/>
    </font>
    <font>
      <sz val="14"/>
      <color indexed="19"/>
      <name val="Arial"/>
      <family val="2"/>
    </font>
    <font>
      <sz val="10"/>
      <name val="Arial"/>
      <family val="2"/>
    </font>
    <font>
      <sz val="8.5"/>
      <color indexed="8"/>
      <name val="Arial"/>
      <family val="2"/>
    </font>
    <font>
      <b/>
      <sz val="7"/>
      <color indexed="16"/>
      <name val="Arial"/>
      <family val="2"/>
    </font>
    <font>
      <sz val="10"/>
      <color indexed="19"/>
      <name val="Arial"/>
      <family val="2"/>
    </font>
    <font>
      <b/>
      <sz val="8"/>
      <color indexed="19"/>
      <name val="Arial"/>
      <family val="2"/>
    </font>
    <font>
      <b/>
      <sz val="9"/>
      <color indexed="81"/>
      <name val="Tahoma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16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sz val="14"/>
      <name val="Arial"/>
      <family val="2"/>
    </font>
    <font>
      <b/>
      <sz val="14"/>
      <name val="Algerian"/>
      <family val="5"/>
    </font>
    <font>
      <b/>
      <sz val="11"/>
      <color indexed="22"/>
      <name val="Arial"/>
      <family val="2"/>
    </font>
    <font>
      <b/>
      <sz val="7"/>
      <color indexed="19"/>
      <name val="Arial"/>
      <family val="2"/>
    </font>
    <font>
      <b/>
      <sz val="14"/>
      <color indexed="16"/>
      <name val="Arial"/>
      <family val="2"/>
    </font>
    <font>
      <sz val="14"/>
      <color indexed="9"/>
      <name val="Arial"/>
      <family val="2"/>
    </font>
    <font>
      <sz val="16"/>
      <color indexed="8"/>
      <name val="Arial"/>
      <family val="2"/>
    </font>
    <font>
      <b/>
      <sz val="12"/>
      <name val="Castellar"/>
      <family val="1"/>
    </font>
    <font>
      <b/>
      <sz val="15"/>
      <name val="Castellar"/>
      <family val="1"/>
    </font>
    <font>
      <sz val="15"/>
      <color indexed="16"/>
      <name val="Arial Black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  <font>
      <sz val="12"/>
      <name val="Arial"/>
      <family val="2"/>
    </font>
    <font>
      <sz val="15"/>
      <color indexed="9"/>
      <name val="Arial Black"/>
      <family val="2"/>
    </font>
    <font>
      <b/>
      <sz val="16"/>
      <color indexed="9"/>
      <name val="Arial"/>
      <family val="2"/>
    </font>
    <font>
      <b/>
      <sz val="24"/>
      <color indexed="16"/>
      <name val="Arial"/>
      <family val="2"/>
    </font>
    <font>
      <sz val="10"/>
      <color indexed="19"/>
      <name val="Arial"/>
      <family val="2"/>
    </font>
    <font>
      <sz val="8"/>
      <color indexed="19"/>
      <name val="Arial"/>
      <family val="2"/>
    </font>
    <font>
      <b/>
      <sz val="10"/>
      <color indexed="19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i/>
      <sz val="13"/>
      <name val="Arial"/>
      <family val="2"/>
    </font>
    <font>
      <b/>
      <sz val="13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6"/>
      <name val="Arial"/>
      <family val="2"/>
    </font>
    <font>
      <b/>
      <sz val="12"/>
      <color indexed="81"/>
      <name val="Tahoma"/>
      <family val="2"/>
    </font>
    <font>
      <b/>
      <i/>
      <sz val="12"/>
      <name val="Arial"/>
      <family val="2"/>
    </font>
    <font>
      <b/>
      <sz val="9"/>
      <color indexed="9"/>
      <name val="Arial"/>
      <family val="2"/>
    </font>
    <font>
      <b/>
      <sz val="12"/>
      <color indexed="9"/>
      <name val="Arial"/>
      <family val="2"/>
    </font>
    <font>
      <sz val="7.5"/>
      <color indexed="8"/>
      <name val="Arial"/>
      <family val="2"/>
    </font>
    <font>
      <b/>
      <sz val="14"/>
      <color indexed="9"/>
      <name val="Arial"/>
      <family val="2"/>
    </font>
    <font>
      <b/>
      <sz val="12"/>
      <color indexed="60"/>
      <name val="Arial"/>
      <family val="2"/>
    </font>
    <font>
      <b/>
      <sz val="10"/>
      <color indexed="60"/>
      <name val="Arial"/>
      <family val="2"/>
    </font>
    <font>
      <b/>
      <sz val="12"/>
      <color indexed="56"/>
      <name val="Arial"/>
      <family val="2"/>
    </font>
    <font>
      <b/>
      <sz val="14"/>
      <color indexed="36"/>
      <name val="Arial"/>
      <family val="2"/>
    </font>
    <font>
      <b/>
      <sz val="12"/>
      <color indexed="16"/>
      <name val="Arial"/>
      <family val="2"/>
    </font>
    <font>
      <sz val="10"/>
      <color indexed="19"/>
      <name val="Arial"/>
      <family val="2"/>
    </font>
    <font>
      <sz val="10"/>
      <color indexed="29"/>
      <name val="Arial"/>
      <family val="2"/>
    </font>
    <font>
      <sz val="12"/>
      <color indexed="29"/>
      <name val="Arial"/>
      <family val="2"/>
    </font>
    <font>
      <b/>
      <sz val="12"/>
      <color indexed="19"/>
      <name val="Arial"/>
      <family val="2"/>
    </font>
    <font>
      <sz val="12"/>
      <color indexed="19"/>
      <name val="Arial"/>
      <family val="2"/>
    </font>
    <font>
      <b/>
      <sz val="10"/>
      <color indexed="19"/>
      <name val="Arial"/>
      <family val="2"/>
    </font>
    <font>
      <b/>
      <sz val="14"/>
      <color indexed="9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4"/>
      <color indexed="16"/>
      <name val="Arial"/>
      <family val="2"/>
    </font>
    <font>
      <b/>
      <sz val="8"/>
      <color indexed="19"/>
      <name val="Arial"/>
      <family val="2"/>
    </font>
    <font>
      <sz val="8"/>
      <color indexed="19"/>
      <name val="Arial"/>
      <family val="2"/>
    </font>
    <font>
      <b/>
      <sz val="10"/>
      <color indexed="9"/>
      <name val="Arial"/>
      <family val="2"/>
    </font>
    <font>
      <b/>
      <sz val="12"/>
      <color indexed="44"/>
      <name val="Arial"/>
      <family val="2"/>
    </font>
    <font>
      <b/>
      <sz val="12"/>
      <color indexed="32"/>
      <name val="Arial"/>
      <family val="2"/>
    </font>
    <font>
      <b/>
      <sz val="12"/>
      <color indexed="9"/>
      <name val="Arial"/>
      <family val="2"/>
    </font>
    <font>
      <sz val="10"/>
      <color indexed="16"/>
      <name val="Arial"/>
      <family val="2"/>
    </font>
    <font>
      <b/>
      <sz val="12"/>
      <color indexed="9"/>
      <name val="Arial"/>
      <family val="2"/>
    </font>
    <font>
      <b/>
      <sz val="12"/>
      <color indexed="44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7"/>
      <color indexed="23"/>
      <name val="Arial"/>
      <family val="2"/>
    </font>
    <font>
      <sz val="8"/>
      <color indexed="23"/>
      <name val="Arial"/>
      <family val="2"/>
    </font>
    <font>
      <sz val="12"/>
      <color indexed="23"/>
      <name val="Arial"/>
      <family val="2"/>
    </font>
    <font>
      <b/>
      <sz val="10"/>
      <color indexed="16"/>
      <name val="Arial"/>
      <family val="2"/>
    </font>
    <font>
      <b/>
      <sz val="9"/>
      <color indexed="19"/>
      <name val="Arial"/>
      <family val="2"/>
    </font>
    <font>
      <sz val="9"/>
      <color indexed="19"/>
      <name val="Arial"/>
      <family val="2"/>
    </font>
    <font>
      <b/>
      <sz val="18"/>
      <color indexed="19"/>
      <name val="Arial"/>
      <family val="2"/>
    </font>
    <font>
      <sz val="7"/>
      <color indexed="19"/>
      <name val="Arial"/>
      <family val="2"/>
    </font>
    <font>
      <sz val="10"/>
      <color indexed="13"/>
      <name val="Arial"/>
      <family val="2"/>
    </font>
    <font>
      <b/>
      <sz val="10"/>
      <color indexed="12"/>
      <name val="Arial"/>
      <family val="2"/>
    </font>
    <font>
      <b/>
      <sz val="11"/>
      <color indexed="32"/>
      <name val="Arial"/>
      <family val="2"/>
    </font>
    <font>
      <b/>
      <sz val="11"/>
      <color indexed="16"/>
      <name val="Arial"/>
      <family val="2"/>
    </font>
    <font>
      <b/>
      <sz val="13"/>
      <color indexed="9"/>
      <name val="Arial"/>
      <family val="2"/>
    </font>
    <font>
      <b/>
      <sz val="12"/>
      <color indexed="32"/>
      <name val="Arial"/>
      <family val="2"/>
    </font>
    <font>
      <sz val="11"/>
      <color indexed="19"/>
      <name val="Arial"/>
      <family val="2"/>
    </font>
    <font>
      <b/>
      <sz val="11"/>
      <color indexed="19"/>
      <name val="Arial"/>
      <family val="2"/>
    </font>
    <font>
      <b/>
      <sz val="11"/>
      <color indexed="32"/>
      <name val="Arial"/>
      <family val="2"/>
    </font>
    <font>
      <b/>
      <i/>
      <sz val="12"/>
      <color indexed="9"/>
      <name val="Arial"/>
      <family val="2"/>
    </font>
    <font>
      <b/>
      <sz val="12"/>
      <color indexed="23"/>
      <name val="Arial"/>
      <family val="2"/>
    </font>
    <font>
      <b/>
      <sz val="16"/>
      <color indexed="9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8"/>
      <color rgb="FFFF0000"/>
      <name val="Arial"/>
      <family val="2"/>
    </font>
    <font>
      <b/>
      <sz val="12"/>
      <color theme="0"/>
      <name val="Arial"/>
      <family val="2"/>
    </font>
    <font>
      <b/>
      <sz val="16"/>
      <color indexed="8"/>
      <name val="Calibri"/>
      <family val="2"/>
    </font>
    <font>
      <b/>
      <sz val="11"/>
      <color rgb="FFFF0000"/>
      <name val="Calibri"/>
      <family val="2"/>
    </font>
    <font>
      <sz val="10"/>
      <color theme="0"/>
      <name val="Arial"/>
      <family val="2"/>
    </font>
    <font>
      <b/>
      <sz val="16"/>
      <color rgb="FFFF0000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9"/>
      <color rgb="FFFF0000"/>
      <name val="Arial"/>
      <family val="2"/>
    </font>
    <font>
      <sz val="16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19"/>
        <bgColor indexed="20"/>
      </patternFill>
    </fill>
    <fill>
      <patternFill patternType="solid">
        <fgColor indexed="17"/>
        <bgColor indexed="18"/>
      </patternFill>
    </fill>
    <fill>
      <patternFill patternType="solid">
        <fgColor indexed="18"/>
        <bgColor indexed="14"/>
      </patternFill>
    </fill>
    <fill>
      <patternFill patternType="solid">
        <fgColor indexed="14"/>
        <bgColor indexed="15"/>
      </patternFill>
    </fill>
    <fill>
      <patternFill patternType="solid">
        <fgColor indexed="13"/>
        <bgColor indexed="12"/>
      </patternFill>
    </fill>
    <fill>
      <patternFill patternType="solid">
        <fgColor indexed="13"/>
        <bgColor indexed="20"/>
      </patternFill>
    </fill>
    <fill>
      <patternFill patternType="solid">
        <fgColor indexed="43"/>
        <bgColor indexed="20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20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20"/>
      </patternFill>
    </fill>
    <fill>
      <patternFill patternType="solid">
        <fgColor indexed="41"/>
        <bgColor indexed="20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20"/>
      </patternFill>
    </fill>
    <fill>
      <patternFill patternType="solid">
        <fgColor indexed="17"/>
        <bgColor indexed="20"/>
      </patternFill>
    </fill>
    <fill>
      <patternFill patternType="solid">
        <fgColor indexed="42"/>
        <bgColor indexed="20"/>
      </patternFill>
    </fill>
    <fill>
      <patternFill patternType="solid">
        <fgColor indexed="11"/>
        <b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8"/>
        <bgColor indexed="20"/>
      </patternFill>
    </fill>
    <fill>
      <patternFill patternType="solid">
        <fgColor indexed="2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14"/>
      </patternFill>
    </fill>
    <fill>
      <patternFill patternType="solid">
        <fgColor indexed="12"/>
        <bgColor indexed="13"/>
      </patternFill>
    </fill>
    <fill>
      <patternFill patternType="solid">
        <fgColor indexed="19"/>
        <bgColor indexed="15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0"/>
      </patternFill>
    </fill>
    <fill>
      <patternFill patternType="solid">
        <fgColor rgb="FFFFFF00"/>
        <bgColor indexed="20"/>
      </patternFill>
    </fill>
    <fill>
      <patternFill patternType="solid">
        <fgColor theme="0"/>
        <bgColor indexed="64"/>
      </patternFill>
    </fill>
  </fills>
  <borders count="181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9"/>
      </left>
      <right/>
      <top style="double">
        <color indexed="9"/>
      </top>
      <bottom style="double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16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double">
        <color indexed="9"/>
      </bottom>
      <diagonal/>
    </border>
    <border>
      <left/>
      <right/>
      <top style="double">
        <color indexed="9"/>
      </top>
      <bottom style="double">
        <color indexed="9"/>
      </bottom>
      <diagonal/>
    </border>
    <border>
      <left/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double">
        <color indexed="9"/>
      </left>
      <right/>
      <top/>
      <bottom style="double">
        <color indexed="9"/>
      </bottom>
      <diagonal/>
    </border>
    <border>
      <left/>
      <right style="double">
        <color indexed="9"/>
      </right>
      <top/>
      <bottom style="double">
        <color indexed="9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double">
        <color indexed="16"/>
      </left>
      <right/>
      <top style="double">
        <color indexed="16"/>
      </top>
      <bottom style="double">
        <color indexed="16"/>
      </bottom>
      <diagonal/>
    </border>
    <border>
      <left/>
      <right/>
      <top style="double">
        <color indexed="16"/>
      </top>
      <bottom style="double">
        <color indexed="16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double">
        <color indexed="16"/>
      </left>
      <right/>
      <top style="double">
        <color indexed="16"/>
      </top>
      <bottom/>
      <diagonal/>
    </border>
    <border>
      <left/>
      <right/>
      <top style="double">
        <color indexed="16"/>
      </top>
      <bottom/>
      <diagonal/>
    </border>
    <border>
      <left/>
      <right style="double">
        <color indexed="16"/>
      </right>
      <top style="double">
        <color indexed="16"/>
      </top>
      <bottom/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medium">
        <color indexed="8"/>
      </left>
      <right style="medium">
        <color indexed="8"/>
      </right>
      <top style="double">
        <color indexed="16"/>
      </top>
      <bottom style="double">
        <color indexed="16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9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double">
        <color indexed="9"/>
      </left>
      <right style="double">
        <color indexed="9"/>
      </right>
      <top/>
      <bottom style="double">
        <color indexed="9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double">
        <color indexed="16"/>
      </left>
      <right style="double">
        <color indexed="16"/>
      </right>
      <top style="double">
        <color indexed="16"/>
      </top>
      <bottom/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thin">
        <color indexed="8"/>
      </bottom>
      <diagonal/>
    </border>
    <border>
      <left style="double">
        <color indexed="16"/>
      </left>
      <right style="double">
        <color indexed="16"/>
      </right>
      <top style="thin">
        <color indexed="8"/>
      </top>
      <bottom style="thin">
        <color indexed="8"/>
      </bottom>
      <diagonal/>
    </border>
    <border>
      <left style="double">
        <color indexed="16"/>
      </left>
      <right style="double">
        <color indexed="16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uble">
        <color indexed="16"/>
      </left>
      <right style="double">
        <color indexed="16"/>
      </right>
      <top style="thin">
        <color indexed="8"/>
      </top>
      <bottom style="double">
        <color indexed="16"/>
      </bottom>
      <diagonal/>
    </border>
    <border>
      <left style="double">
        <color indexed="16"/>
      </left>
      <right style="double">
        <color indexed="16"/>
      </right>
      <top/>
      <bottom/>
      <diagonal/>
    </border>
    <border>
      <left style="double">
        <color indexed="16"/>
      </left>
      <right/>
      <top/>
      <bottom style="thin">
        <color indexed="8"/>
      </bottom>
      <diagonal/>
    </border>
    <border>
      <left style="double">
        <color indexed="16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double">
        <color indexed="16"/>
      </right>
      <top style="thin">
        <color indexed="8"/>
      </top>
      <bottom style="thin">
        <color indexed="8"/>
      </bottom>
      <diagonal/>
    </border>
    <border>
      <left style="double">
        <color indexed="16"/>
      </left>
      <right/>
      <top style="thin">
        <color indexed="8"/>
      </top>
      <bottom/>
      <diagonal/>
    </border>
    <border>
      <left style="double">
        <color indexed="16"/>
      </left>
      <right style="double">
        <color indexed="16"/>
      </right>
      <top/>
      <bottom style="double">
        <color indexed="16"/>
      </bottom>
      <diagonal/>
    </border>
    <border>
      <left style="double">
        <color indexed="16"/>
      </left>
      <right/>
      <top/>
      <bottom style="double">
        <color indexed="16"/>
      </bottom>
      <diagonal/>
    </border>
    <border>
      <left/>
      <right/>
      <top/>
      <bottom style="double">
        <color indexed="16"/>
      </bottom>
      <diagonal/>
    </border>
    <border>
      <left/>
      <right style="double">
        <color indexed="16"/>
      </right>
      <top/>
      <bottom style="thin">
        <color indexed="8"/>
      </bottom>
      <diagonal/>
    </border>
    <border>
      <left/>
      <right style="double">
        <color indexed="16"/>
      </right>
      <top/>
      <bottom style="double">
        <color indexed="1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5" fillId="0" borderId="0"/>
    <xf numFmtId="9" fontId="1" fillId="0" borderId="0" applyFont="0" applyFill="0" applyBorder="0" applyAlignment="0" applyProtection="0"/>
    <xf numFmtId="0" fontId="1" fillId="0" borderId="0"/>
  </cellStyleXfs>
  <cellXfs count="2736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9" fontId="2" fillId="0" borderId="0" xfId="0" applyNumberFormat="1" applyFont="1" applyAlignment="1">
      <alignment horizontal="center"/>
    </xf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3" fontId="11" fillId="0" borderId="0" xfId="0" applyNumberFormat="1" applyFont="1" applyAlignment="1">
      <alignment horizontal="right"/>
    </xf>
    <xf numFmtId="49" fontId="11" fillId="0" borderId="0" xfId="0" applyNumberFormat="1" applyFont="1" applyAlignment="1">
      <alignment horizontal="right"/>
    </xf>
    <xf numFmtId="9" fontId="2" fillId="0" borderId="2" xfId="0" applyNumberFormat="1" applyFont="1" applyBorder="1"/>
    <xf numFmtId="9" fontId="2" fillId="0" borderId="0" xfId="0" applyNumberFormat="1" applyFont="1"/>
    <xf numFmtId="49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" fontId="2" fillId="0" borderId="0" xfId="0" applyNumberFormat="1" applyFont="1"/>
    <xf numFmtId="0" fontId="2" fillId="0" borderId="0" xfId="0" applyFont="1" applyAlignment="1">
      <alignment horizontal="right"/>
    </xf>
    <xf numFmtId="0" fontId="3" fillId="0" borderId="0" xfId="0" applyFont="1" applyAlignment="1" applyProtection="1">
      <alignment horizontal="justify" vertical="center"/>
      <protection hidden="1"/>
    </xf>
    <xf numFmtId="0" fontId="2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horizontal="center"/>
      <protection hidden="1"/>
    </xf>
    <xf numFmtId="49" fontId="2" fillId="0" borderId="1" xfId="0" applyNumberFormat="1" applyFont="1" applyBorder="1"/>
    <xf numFmtId="49" fontId="2" fillId="0" borderId="3" xfId="0" applyNumberFormat="1" applyFont="1" applyBorder="1"/>
    <xf numFmtId="0" fontId="2" fillId="0" borderId="4" xfId="0" applyFont="1" applyBorder="1"/>
    <xf numFmtId="9" fontId="2" fillId="0" borderId="5" xfId="0" applyNumberFormat="1" applyFont="1" applyBorder="1"/>
    <xf numFmtId="0" fontId="2" fillId="0" borderId="0" xfId="0" applyFont="1" applyProtection="1">
      <protection locked="0"/>
    </xf>
    <xf numFmtId="0" fontId="11" fillId="0" borderId="0" xfId="0" applyFont="1"/>
    <xf numFmtId="0" fontId="2" fillId="0" borderId="0" xfId="0" applyFont="1" applyAlignment="1">
      <alignment horizontal="left"/>
    </xf>
    <xf numFmtId="0" fontId="20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49" fillId="0" borderId="6" xfId="0" applyFont="1" applyBorder="1" applyAlignment="1" applyProtection="1">
      <alignment horizontal="justify" vertical="top" wrapText="1"/>
      <protection hidden="1"/>
    </xf>
    <xf numFmtId="0" fontId="48" fillId="0" borderId="0" xfId="0" applyFont="1"/>
    <xf numFmtId="0" fontId="6" fillId="0" borderId="0" xfId="0" applyFont="1"/>
    <xf numFmtId="0" fontId="18" fillId="0" borderId="0" xfId="0" applyFont="1"/>
    <xf numFmtId="14" fontId="20" fillId="0" borderId="0" xfId="0" applyNumberFormat="1" applyFont="1" applyAlignment="1" applyProtection="1">
      <alignment horizont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0" fontId="37" fillId="0" borderId="0" xfId="0" applyFont="1" applyAlignment="1">
      <alignment horizontal="center"/>
    </xf>
    <xf numFmtId="0" fontId="11" fillId="0" borderId="7" xfId="0" applyFont="1" applyBorder="1" applyAlignment="1" applyProtection="1">
      <alignment horizontal="left"/>
      <protection hidden="1"/>
    </xf>
    <xf numFmtId="1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 applyProtection="1">
      <alignment horizontal="center"/>
      <protection locked="0"/>
    </xf>
    <xf numFmtId="0" fontId="18" fillId="2" borderId="0" xfId="0" applyFont="1" applyFill="1"/>
    <xf numFmtId="0" fontId="18" fillId="2" borderId="0" xfId="0" applyFont="1" applyFill="1" applyProtection="1">
      <protection locked="0"/>
    </xf>
    <xf numFmtId="0" fontId="11" fillId="0" borderId="7" xfId="0" applyFont="1" applyBorder="1" applyProtection="1">
      <protection hidden="1"/>
    </xf>
    <xf numFmtId="1" fontId="11" fillId="0" borderId="7" xfId="0" applyNumberFormat="1" applyFont="1" applyBorder="1" applyAlignment="1" applyProtection="1">
      <alignment horizontal="center"/>
      <protection hidden="1"/>
    </xf>
    <xf numFmtId="1" fontId="5" fillId="0" borderId="7" xfId="0" applyNumberFormat="1" applyFont="1" applyBorder="1" applyAlignment="1" applyProtection="1">
      <alignment horizontal="center"/>
      <protection hidden="1"/>
    </xf>
    <xf numFmtId="0" fontId="11" fillId="0" borderId="7" xfId="0" applyFont="1" applyBorder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1" fontId="5" fillId="3" borderId="7" xfId="0" applyNumberFormat="1" applyFont="1" applyFill="1" applyBorder="1" applyAlignment="1" applyProtection="1">
      <alignment horizontal="center"/>
      <protection hidden="1"/>
    </xf>
    <xf numFmtId="14" fontId="3" fillId="0" borderId="0" xfId="0" applyNumberFormat="1" applyFont="1"/>
    <xf numFmtId="9" fontId="3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169" fontId="2" fillId="0" borderId="0" xfId="0" applyNumberFormat="1" applyFont="1"/>
    <xf numFmtId="1" fontId="27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1" fillId="0" borderId="8" xfId="0" applyNumberFormat="1" applyFont="1" applyBorder="1" applyAlignment="1" applyProtection="1">
      <alignment horizontal="center"/>
      <protection hidden="1"/>
    </xf>
    <xf numFmtId="14" fontId="16" fillId="0" borderId="0" xfId="0" applyNumberFormat="1" applyFont="1" applyAlignment="1">
      <alignment horizontal="center"/>
    </xf>
    <xf numFmtId="14" fontId="27" fillId="0" borderId="0" xfId="0" applyNumberFormat="1" applyFont="1" applyAlignment="1">
      <alignment horizontal="center"/>
    </xf>
    <xf numFmtId="0" fontId="11" fillId="0" borderId="9" xfId="0" applyFont="1" applyBorder="1" applyProtection="1">
      <protection hidden="1"/>
    </xf>
    <xf numFmtId="1" fontId="5" fillId="0" borderId="10" xfId="0" applyNumberFormat="1" applyFont="1" applyBorder="1" applyAlignment="1" applyProtection="1">
      <alignment horizontal="center"/>
      <protection hidden="1"/>
    </xf>
    <xf numFmtId="0" fontId="11" fillId="0" borderId="11" xfId="0" applyFont="1" applyBorder="1" applyProtection="1">
      <protection hidden="1"/>
    </xf>
    <xf numFmtId="0" fontId="27" fillId="0" borderId="0" xfId="0" applyFont="1" applyAlignment="1">
      <alignment horizontal="left"/>
    </xf>
    <xf numFmtId="3" fontId="5" fillId="0" borderId="12" xfId="0" applyNumberFormat="1" applyFont="1" applyBorder="1" applyAlignment="1" applyProtection="1">
      <alignment horizontal="center"/>
      <protection hidden="1"/>
    </xf>
    <xf numFmtId="3" fontId="5" fillId="0" borderId="7" xfId="0" applyNumberFormat="1" applyFont="1" applyBorder="1" applyAlignment="1" applyProtection="1">
      <alignment horizontal="center"/>
      <protection hidden="1"/>
    </xf>
    <xf numFmtId="0" fontId="18" fillId="0" borderId="0" xfId="0" applyFont="1" applyAlignment="1">
      <alignment horizontal="left"/>
    </xf>
    <xf numFmtId="9" fontId="1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0" fontId="11" fillId="0" borderId="8" xfId="0" applyFont="1" applyBorder="1" applyProtection="1">
      <protection hidden="1"/>
    </xf>
    <xf numFmtId="1" fontId="11" fillId="0" borderId="12" xfId="0" applyNumberFormat="1" applyFont="1" applyBorder="1" applyAlignment="1" applyProtection="1">
      <alignment horizontal="center"/>
      <protection hidden="1"/>
    </xf>
    <xf numFmtId="0" fontId="11" fillId="0" borderId="12" xfId="0" applyFont="1" applyBorder="1" applyProtection="1">
      <protection hidden="1"/>
    </xf>
    <xf numFmtId="4" fontId="2" fillId="0" borderId="0" xfId="0" applyNumberFormat="1" applyFont="1"/>
    <xf numFmtId="0" fontId="31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31" fillId="0" borderId="6" xfId="0" applyFont="1" applyBorder="1" applyAlignment="1">
      <alignment horizontal="justify" wrapText="1"/>
    </xf>
    <xf numFmtId="0" fontId="17" fillId="0" borderId="14" xfId="0" applyFont="1" applyBorder="1" applyAlignment="1">
      <alignment horizontal="justify"/>
    </xf>
    <xf numFmtId="0" fontId="17" fillId="0" borderId="15" xfId="0" applyFont="1" applyBorder="1" applyAlignment="1">
      <alignment horizontal="justify"/>
    </xf>
    <xf numFmtId="0" fontId="31" fillId="0" borderId="14" xfId="0" applyFont="1" applyBorder="1" applyAlignment="1">
      <alignment horizontal="justify" wrapText="1"/>
    </xf>
    <xf numFmtId="0" fontId="31" fillId="0" borderId="15" xfId="0" applyFont="1" applyBorder="1" applyAlignment="1">
      <alignment horizontal="justify" wrapText="1"/>
    </xf>
    <xf numFmtId="0" fontId="17" fillId="0" borderId="14" xfId="0" applyFont="1" applyBorder="1" applyAlignment="1">
      <alignment horizontal="justify" wrapText="1"/>
    </xf>
    <xf numFmtId="0" fontId="17" fillId="0" borderId="15" xfId="0" applyFont="1" applyBorder="1" applyAlignment="1">
      <alignment horizontal="justify" wrapText="1"/>
    </xf>
    <xf numFmtId="0" fontId="41" fillId="0" borderId="6" xfId="0" applyFont="1" applyBorder="1" applyAlignment="1">
      <alignment horizontal="center" wrapText="1"/>
    </xf>
    <xf numFmtId="0" fontId="41" fillId="0" borderId="14" xfId="0" applyFont="1" applyBorder="1" applyAlignment="1">
      <alignment horizontal="center" wrapText="1"/>
    </xf>
    <xf numFmtId="0" fontId="41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42" fillId="0" borderId="13" xfId="0" applyFont="1" applyBorder="1" applyAlignment="1">
      <alignment horizontal="center" wrapText="1"/>
    </xf>
    <xf numFmtId="0" fontId="42" fillId="0" borderId="17" xfId="0" applyFont="1" applyBorder="1" applyAlignment="1">
      <alignment horizontal="center" wrapText="1"/>
    </xf>
    <xf numFmtId="0" fontId="42" fillId="0" borderId="6" xfId="0" applyFont="1" applyBorder="1" applyAlignment="1">
      <alignment horizontal="center" wrapText="1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" fillId="0" borderId="7" xfId="0" applyFont="1" applyBorder="1" applyAlignment="1" applyProtection="1">
      <alignment horizontal="center"/>
      <protection hidden="1"/>
    </xf>
    <xf numFmtId="0" fontId="49" fillId="0" borderId="6" xfId="0" applyFont="1" applyBorder="1" applyAlignment="1" applyProtection="1">
      <alignment horizontal="justify" wrapText="1"/>
      <protection hidden="1"/>
    </xf>
    <xf numFmtId="0" fontId="52" fillId="0" borderId="14" xfId="0" applyFont="1" applyBorder="1" applyAlignment="1" applyProtection="1">
      <alignment horizontal="justify"/>
      <protection hidden="1"/>
    </xf>
    <xf numFmtId="0" fontId="52" fillId="0" borderId="15" xfId="0" applyFont="1" applyBorder="1" applyAlignment="1" applyProtection="1">
      <alignment horizontal="justify"/>
      <protection hidden="1"/>
    </xf>
    <xf numFmtId="0" fontId="52" fillId="0" borderId="14" xfId="0" applyFont="1" applyBorder="1" applyAlignment="1" applyProtection="1">
      <alignment horizontal="justify" vertical="top"/>
      <protection hidden="1"/>
    </xf>
    <xf numFmtId="0" fontId="52" fillId="0" borderId="15" xfId="0" applyFont="1" applyBorder="1" applyAlignment="1" applyProtection="1">
      <alignment horizontal="justify" vertical="top"/>
      <protection hidden="1"/>
    </xf>
    <xf numFmtId="0" fontId="49" fillId="0" borderId="15" xfId="0" applyFont="1" applyBorder="1" applyAlignment="1" applyProtection="1">
      <alignment horizontal="center" vertical="center" wrapText="1"/>
      <protection hidden="1"/>
    </xf>
    <xf numFmtId="0" fontId="49" fillId="0" borderId="14" xfId="0" applyFont="1" applyBorder="1" applyAlignment="1" applyProtection="1">
      <alignment horizontal="justify" vertical="top" wrapText="1"/>
      <protection hidden="1"/>
    </xf>
    <xf numFmtId="0" fontId="49" fillId="0" borderId="14" xfId="0" applyFont="1" applyBorder="1" applyAlignment="1" applyProtection="1">
      <alignment horizontal="justify" wrapText="1"/>
      <protection hidden="1"/>
    </xf>
    <xf numFmtId="0" fontId="49" fillId="0" borderId="15" xfId="0" applyFont="1" applyBorder="1" applyAlignment="1" applyProtection="1">
      <alignment horizontal="justify" wrapText="1"/>
      <protection hidden="1"/>
    </xf>
    <xf numFmtId="0" fontId="49" fillId="0" borderId="15" xfId="0" applyFont="1" applyBorder="1" applyAlignment="1" applyProtection="1">
      <alignment horizontal="justify" vertical="top" wrapText="1"/>
      <protection hidden="1"/>
    </xf>
    <xf numFmtId="0" fontId="52" fillId="0" borderId="14" xfId="0" applyFont="1" applyBorder="1" applyAlignment="1" applyProtection="1">
      <alignment horizontal="justify" wrapText="1"/>
      <protection hidden="1"/>
    </xf>
    <xf numFmtId="0" fontId="52" fillId="0" borderId="15" xfId="0" applyFont="1" applyBorder="1" applyAlignment="1" applyProtection="1">
      <alignment horizontal="justify" wrapText="1"/>
      <protection hidden="1"/>
    </xf>
    <xf numFmtId="0" fontId="54" fillId="2" borderId="7" xfId="0" applyFont="1" applyFill="1" applyBorder="1"/>
    <xf numFmtId="0" fontId="10" fillId="2" borderId="7" xfId="0" applyFont="1" applyFill="1" applyBorder="1"/>
    <xf numFmtId="0" fontId="10" fillId="4" borderId="7" xfId="0" applyFont="1" applyFill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5" borderId="7" xfId="0" applyFont="1" applyFill="1" applyBorder="1" applyAlignment="1">
      <alignment horizontal="center"/>
    </xf>
    <xf numFmtId="0" fontId="10" fillId="4" borderId="7" xfId="0" applyFont="1" applyFill="1" applyBorder="1"/>
    <xf numFmtId="0" fontId="4" fillId="6" borderId="7" xfId="0" applyFont="1" applyFill="1" applyBorder="1" applyAlignment="1" applyProtection="1">
      <alignment horizontal="center"/>
      <protection hidden="1"/>
    </xf>
    <xf numFmtId="0" fontId="4" fillId="4" borderId="7" xfId="0" applyFont="1" applyFill="1" applyBorder="1" applyAlignment="1" applyProtection="1">
      <alignment horizontal="center"/>
      <protection hidden="1"/>
    </xf>
    <xf numFmtId="0" fontId="4" fillId="5" borderId="7" xfId="0" applyFont="1" applyFill="1" applyBorder="1" applyAlignment="1" applyProtection="1">
      <alignment horizontal="center"/>
      <protection hidden="1"/>
    </xf>
    <xf numFmtId="0" fontId="54" fillId="0" borderId="7" xfId="0" applyFont="1" applyBorder="1" applyProtection="1">
      <protection hidden="1"/>
    </xf>
    <xf numFmtId="0" fontId="55" fillId="6" borderId="7" xfId="0" applyFont="1" applyFill="1" applyBorder="1" applyProtection="1">
      <protection hidden="1"/>
    </xf>
    <xf numFmtId="0" fontId="54" fillId="5" borderId="7" xfId="0" applyFont="1" applyFill="1" applyBorder="1" applyProtection="1">
      <protection hidden="1"/>
    </xf>
    <xf numFmtId="0" fontId="56" fillId="0" borderId="7" xfId="0" applyFont="1" applyBorder="1" applyProtection="1">
      <protection hidden="1"/>
    </xf>
    <xf numFmtId="0" fontId="4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27" fillId="0" borderId="0" xfId="0" applyFont="1"/>
    <xf numFmtId="0" fontId="29" fillId="0" borderId="0" xfId="0" applyFont="1" applyAlignment="1">
      <alignment horizontal="center"/>
    </xf>
    <xf numFmtId="0" fontId="36" fillId="2" borderId="0" xfId="0" applyFont="1" applyFill="1" applyProtection="1">
      <protection locked="0"/>
    </xf>
    <xf numFmtId="0" fontId="28" fillId="2" borderId="0" xfId="0" applyFont="1" applyFill="1" applyProtection="1">
      <protection locked="0"/>
    </xf>
    <xf numFmtId="0" fontId="11" fillId="0" borderId="18" xfId="0" applyFont="1" applyBorder="1" applyProtection="1">
      <protection hidden="1"/>
    </xf>
    <xf numFmtId="0" fontId="11" fillId="0" borderId="19" xfId="0" applyFont="1" applyBorder="1" applyProtection="1">
      <protection hidden="1"/>
    </xf>
    <xf numFmtId="1" fontId="11" fillId="0" borderId="19" xfId="0" applyNumberFormat="1" applyFont="1" applyBorder="1" applyAlignment="1" applyProtection="1">
      <alignment horizontal="center"/>
      <protection hidden="1"/>
    </xf>
    <xf numFmtId="1" fontId="11" fillId="0" borderId="20" xfId="0" applyNumberFormat="1" applyFont="1" applyBorder="1" applyAlignment="1" applyProtection="1">
      <alignment horizontal="center"/>
      <protection hidden="1"/>
    </xf>
    <xf numFmtId="0" fontId="11" fillId="0" borderId="21" xfId="0" applyFont="1" applyBorder="1" applyAlignment="1" applyProtection="1">
      <alignment horizontal="left"/>
      <protection hidden="1"/>
    </xf>
    <xf numFmtId="1" fontId="11" fillId="0" borderId="22" xfId="0" applyNumberFormat="1" applyFont="1" applyBorder="1" applyAlignment="1" applyProtection="1">
      <alignment horizontal="center"/>
      <protection hidden="1"/>
    </xf>
    <xf numFmtId="0" fontId="11" fillId="0" borderId="23" xfId="0" applyFont="1" applyBorder="1" applyProtection="1">
      <protection hidden="1"/>
    </xf>
    <xf numFmtId="0" fontId="11" fillId="0" borderId="22" xfId="0" applyFont="1" applyBorder="1" applyAlignment="1" applyProtection="1">
      <alignment horizontal="center"/>
      <protection hidden="1"/>
    </xf>
    <xf numFmtId="0" fontId="11" fillId="0" borderId="21" xfId="0" applyFont="1" applyBorder="1" applyProtection="1">
      <protection hidden="1"/>
    </xf>
    <xf numFmtId="0" fontId="11" fillId="0" borderId="24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0" fontId="11" fillId="0" borderId="25" xfId="0" applyFont="1" applyBorder="1" applyAlignment="1" applyProtection="1">
      <alignment horizontal="center"/>
      <protection hidden="1"/>
    </xf>
    <xf numFmtId="0" fontId="11" fillId="0" borderId="26" xfId="0" applyFont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" fillId="0" borderId="27" xfId="0" applyFont="1" applyBorder="1"/>
    <xf numFmtId="0" fontId="2" fillId="0" borderId="27" xfId="0" applyFont="1" applyBorder="1" applyAlignment="1">
      <alignment horizontal="center"/>
    </xf>
    <xf numFmtId="9" fontId="2" fillId="0" borderId="7" xfId="0" applyNumberFormat="1" applyFont="1" applyBorder="1" applyAlignment="1">
      <alignment horizontal="center"/>
    </xf>
    <xf numFmtId="9" fontId="2" fillId="0" borderId="25" xfId="0" applyNumberFormat="1" applyFont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9" fontId="2" fillId="0" borderId="27" xfId="0" applyNumberFormat="1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3" fontId="2" fillId="0" borderId="0" xfId="0" applyNumberFormat="1" applyFont="1"/>
    <xf numFmtId="1" fontId="20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6" fillId="0" borderId="28" xfId="0" applyFont="1" applyBorder="1" applyProtection="1">
      <protection hidden="1"/>
    </xf>
    <xf numFmtId="14" fontId="2" fillId="0" borderId="0" xfId="0" applyNumberFormat="1" applyFont="1"/>
    <xf numFmtId="0" fontId="5" fillId="0" borderId="27" xfId="0" applyFont="1" applyBorder="1" applyAlignment="1">
      <alignment horizontal="center"/>
    </xf>
    <xf numFmtId="0" fontId="20" fillId="0" borderId="27" xfId="0" applyFont="1" applyBorder="1" applyAlignment="1">
      <alignment horizontal="center"/>
    </xf>
    <xf numFmtId="0" fontId="22" fillId="0" borderId="27" xfId="0" applyFont="1" applyBorder="1"/>
    <xf numFmtId="1" fontId="2" fillId="7" borderId="0" xfId="0" applyNumberFormat="1" applyFont="1" applyFill="1" applyAlignment="1">
      <alignment horizontal="center"/>
    </xf>
    <xf numFmtId="49" fontId="2" fillId="0" borderId="27" xfId="0" applyNumberFormat="1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Protection="1">
      <protection locked="0" hidden="1"/>
    </xf>
    <xf numFmtId="0" fontId="5" fillId="0" borderId="30" xfId="0" applyFont="1" applyBorder="1" applyAlignment="1">
      <alignment horizontal="center"/>
    </xf>
    <xf numFmtId="0" fontId="73" fillId="0" borderId="27" xfId="0" applyFont="1" applyBorder="1" applyAlignment="1">
      <alignment horizontal="center"/>
    </xf>
    <xf numFmtId="3" fontId="5" fillId="0" borderId="27" xfId="0" applyNumberFormat="1" applyFont="1" applyBorder="1" applyAlignment="1" applyProtection="1">
      <alignment horizontal="center" vertical="center"/>
      <protection hidden="1"/>
    </xf>
    <xf numFmtId="0" fontId="23" fillId="0" borderId="0" xfId="0" applyFont="1"/>
    <xf numFmtId="0" fontId="23" fillId="0" borderId="27" xfId="0" applyFont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1" fontId="73" fillId="0" borderId="0" xfId="0" applyNumberFormat="1" applyFont="1"/>
    <xf numFmtId="1" fontId="23" fillId="0" borderId="27" xfId="0" applyNumberFormat="1" applyFont="1" applyBorder="1"/>
    <xf numFmtId="14" fontId="5" fillId="0" borderId="0" xfId="0" applyNumberFormat="1" applyFont="1"/>
    <xf numFmtId="0" fontId="29" fillId="0" borderId="0" xfId="0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74" fillId="0" borderId="0" xfId="0" applyFont="1" applyProtection="1">
      <protection hidden="1"/>
    </xf>
    <xf numFmtId="0" fontId="30" fillId="0" borderId="0" xfId="0" applyFont="1"/>
    <xf numFmtId="0" fontId="15" fillId="0" borderId="0" xfId="0" applyFont="1" applyAlignment="1" applyProtection="1">
      <alignment horizontal="center"/>
      <protection locked="0"/>
    </xf>
    <xf numFmtId="171" fontId="2" fillId="0" borderId="0" xfId="0" applyNumberFormat="1" applyFont="1" applyAlignment="1" applyProtection="1">
      <alignment horizontal="center"/>
      <protection hidden="1"/>
    </xf>
    <xf numFmtId="171" fontId="2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20" fillId="8" borderId="0" xfId="0" applyFont="1" applyFill="1" applyAlignment="1" applyProtection="1">
      <alignment horizontal="center"/>
      <protection hidden="1"/>
    </xf>
    <xf numFmtId="1" fontId="21" fillId="8" borderId="0" xfId="0" applyNumberFormat="1" applyFont="1" applyFill="1" applyAlignment="1" applyProtection="1">
      <alignment horizontal="center"/>
      <protection hidden="1"/>
    </xf>
    <xf numFmtId="1" fontId="66" fillId="9" borderId="0" xfId="0" applyNumberFormat="1" applyFont="1" applyFill="1" applyAlignment="1">
      <alignment horizontal="center"/>
    </xf>
    <xf numFmtId="0" fontId="11" fillId="0" borderId="0" xfId="0" applyFont="1" applyAlignment="1" applyProtection="1">
      <alignment horizontal="left"/>
      <protection hidden="1"/>
    </xf>
    <xf numFmtId="0" fontId="2" fillId="0" borderId="31" xfId="0" applyFont="1" applyBorder="1" applyProtection="1">
      <protection hidden="1"/>
    </xf>
    <xf numFmtId="0" fontId="11" fillId="0" borderId="0" xfId="0" applyFont="1" applyAlignment="1" applyProtection="1">
      <alignment horizontal="right"/>
      <protection hidden="1"/>
    </xf>
    <xf numFmtId="0" fontId="22" fillId="0" borderId="28" xfId="0" applyFont="1" applyBorder="1" applyAlignment="1" applyProtection="1">
      <alignment horizontal="center"/>
      <protection hidden="1"/>
    </xf>
    <xf numFmtId="0" fontId="2" fillId="0" borderId="28" xfId="0" applyFont="1" applyBorder="1" applyProtection="1">
      <protection hidden="1"/>
    </xf>
    <xf numFmtId="0" fontId="22" fillId="0" borderId="32" xfId="0" applyFont="1" applyBorder="1" applyAlignment="1" applyProtection="1">
      <alignment horizontal="center"/>
      <protection hidden="1"/>
    </xf>
    <xf numFmtId="0" fontId="22" fillId="0" borderId="33" xfId="0" applyFont="1" applyBorder="1" applyAlignment="1" applyProtection="1">
      <alignment horizontal="center"/>
      <protection hidden="1"/>
    </xf>
    <xf numFmtId="0" fontId="22" fillId="0" borderId="34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22" fillId="0" borderId="35" xfId="0" applyFont="1" applyBorder="1" applyAlignment="1" applyProtection="1">
      <alignment horizontal="center"/>
      <protection hidden="1"/>
    </xf>
    <xf numFmtId="0" fontId="22" fillId="0" borderId="2" xfId="0" applyFont="1" applyBorder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5" fillId="0" borderId="28" xfId="0" applyFont="1" applyBorder="1" applyProtection="1">
      <protection hidden="1"/>
    </xf>
    <xf numFmtId="0" fontId="20" fillId="0" borderId="34" xfId="0" applyFont="1" applyBorder="1" applyAlignment="1" applyProtection="1">
      <alignment horizontal="center"/>
      <protection hidden="1"/>
    </xf>
    <xf numFmtId="0" fontId="2" fillId="0" borderId="34" xfId="0" applyFont="1" applyBorder="1" applyProtection="1">
      <protection hidden="1"/>
    </xf>
    <xf numFmtId="0" fontId="78" fillId="0" borderId="0" xfId="0" applyFont="1" applyProtection="1">
      <protection hidden="1"/>
    </xf>
    <xf numFmtId="0" fontId="78" fillId="0" borderId="0" xfId="0" applyFont="1" applyAlignment="1" applyProtection="1">
      <alignment vertical="center"/>
      <protection hidden="1"/>
    </xf>
    <xf numFmtId="14" fontId="6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3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9" fontId="61" fillId="0" borderId="0" xfId="0" applyNumberFormat="1" applyFont="1" applyAlignment="1" applyProtection="1">
      <alignment horizontal="center"/>
      <protection hidden="1"/>
    </xf>
    <xf numFmtId="0" fontId="24" fillId="0" borderId="0" xfId="0" applyFont="1" applyAlignment="1" applyProtection="1">
      <alignment vertical="center"/>
      <protection hidden="1"/>
    </xf>
    <xf numFmtId="167" fontId="20" fillId="0" borderId="0" xfId="0" applyNumberFormat="1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34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" fontId="5" fillId="0" borderId="0" xfId="0" applyNumberFormat="1" applyFont="1" applyAlignment="1" applyProtection="1">
      <alignment horizontal="left"/>
      <protection hidden="1"/>
    </xf>
    <xf numFmtId="1" fontId="21" fillId="0" borderId="0" xfId="0" applyNumberFormat="1" applyFont="1" applyAlignment="1" applyProtection="1">
      <alignment horizontal="center"/>
      <protection hidden="1"/>
    </xf>
    <xf numFmtId="1" fontId="32" fillId="0" borderId="0" xfId="0" applyNumberFormat="1" applyFont="1" applyAlignment="1" applyProtection="1">
      <alignment horizontal="center"/>
      <protection hidden="1"/>
    </xf>
    <xf numFmtId="1" fontId="35" fillId="0" borderId="0" xfId="0" applyNumberFormat="1" applyFont="1" applyAlignment="1" applyProtection="1">
      <alignment horizontal="left"/>
      <protection hidden="1"/>
    </xf>
    <xf numFmtId="168" fontId="32" fillId="0" borderId="0" xfId="0" applyNumberFormat="1" applyFont="1" applyAlignment="1" applyProtection="1">
      <alignment horizontal="center"/>
      <protection hidden="1"/>
    </xf>
    <xf numFmtId="14" fontId="5" fillId="0" borderId="0" xfId="0" applyNumberFormat="1" applyFont="1" applyAlignment="1" applyProtection="1">
      <alignment horizontal="left"/>
      <protection hidden="1"/>
    </xf>
    <xf numFmtId="9" fontId="6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center"/>
    </xf>
    <xf numFmtId="0" fontId="2" fillId="7" borderId="27" xfId="0" applyFont="1" applyFill="1" applyBorder="1" applyAlignment="1">
      <alignment horizontal="center"/>
    </xf>
    <xf numFmtId="1" fontId="2" fillId="7" borderId="27" xfId="0" applyNumberFormat="1" applyFont="1" applyFill="1" applyBorder="1" applyAlignment="1">
      <alignment horizontal="center"/>
    </xf>
    <xf numFmtId="1" fontId="73" fillId="0" borderId="0" xfId="0" applyNumberFormat="1" applyFont="1" applyAlignment="1">
      <alignment horizontal="center"/>
    </xf>
    <xf numFmtId="14" fontId="5" fillId="7" borderId="36" xfId="0" applyNumberFormat="1" applyFont="1" applyFill="1" applyBorder="1" applyAlignment="1">
      <alignment horizontal="center"/>
    </xf>
    <xf numFmtId="14" fontId="5" fillId="7" borderId="37" xfId="0" applyNumberFormat="1" applyFont="1" applyFill="1" applyBorder="1" applyAlignment="1">
      <alignment horizontal="center"/>
    </xf>
    <xf numFmtId="0" fontId="6" fillId="7" borderId="27" xfId="0" applyFont="1" applyFill="1" applyBorder="1" applyAlignment="1">
      <alignment horizontal="center"/>
    </xf>
    <xf numFmtId="0" fontId="11" fillId="7" borderId="27" xfId="0" applyFont="1" applyFill="1" applyBorder="1" applyAlignment="1">
      <alignment horizontal="center"/>
    </xf>
    <xf numFmtId="1" fontId="11" fillId="7" borderId="27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61" fillId="10" borderId="27" xfId="0" applyFont="1" applyFill="1" applyBorder="1" applyAlignment="1">
      <alignment horizontal="center"/>
    </xf>
    <xf numFmtId="9" fontId="61" fillId="10" borderId="27" xfId="0" applyNumberFormat="1" applyFont="1" applyFill="1" applyBorder="1" applyAlignment="1">
      <alignment horizontal="center"/>
    </xf>
    <xf numFmtId="0" fontId="3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" fillId="7" borderId="0" xfId="0" applyFont="1" applyFill="1"/>
    <xf numFmtId="0" fontId="2" fillId="8" borderId="0" xfId="0" applyFont="1" applyFill="1"/>
    <xf numFmtId="0" fontId="3" fillId="2" borderId="0" xfId="0" applyFont="1" applyFill="1" applyProtection="1">
      <protection hidden="1"/>
    </xf>
    <xf numFmtId="0" fontId="27" fillId="0" borderId="0" xfId="0" applyFont="1" applyAlignment="1" applyProtection="1">
      <alignment horizontal="left"/>
      <protection hidden="1"/>
    </xf>
    <xf numFmtId="0" fontId="3" fillId="2" borderId="0" xfId="0" applyFont="1" applyFill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21" fillId="2" borderId="0" xfId="0" applyFont="1" applyFill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59" fillId="0" borderId="0" xfId="0" applyFont="1" applyAlignment="1" applyProtection="1">
      <alignment horizontal="center"/>
      <protection hidden="1"/>
    </xf>
    <xf numFmtId="0" fontId="59" fillId="0" borderId="0" xfId="0" applyFont="1" applyAlignment="1" applyProtection="1">
      <alignment horizontal="left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2" fillId="8" borderId="0" xfId="0" applyFont="1" applyFill="1" applyProtection="1"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5" fillId="11" borderId="0" xfId="0" applyFont="1" applyFill="1" applyAlignment="1" applyProtection="1">
      <alignment horizontal="left"/>
      <protection hidden="1"/>
    </xf>
    <xf numFmtId="0" fontId="2" fillId="11" borderId="0" xfId="0" applyFont="1" applyFill="1" applyProtection="1">
      <protection hidden="1"/>
    </xf>
    <xf numFmtId="0" fontId="2" fillId="0" borderId="0" xfId="0" quotePrefix="1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3" fontId="3" fillId="2" borderId="0" xfId="0" applyNumberFormat="1" applyFont="1" applyFill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0" fontId="5" fillId="11" borderId="0" xfId="0" applyFont="1" applyFill="1" applyProtection="1">
      <protection hidden="1"/>
    </xf>
    <xf numFmtId="0" fontId="27" fillId="0" borderId="0" xfId="0" applyFont="1" applyProtection="1">
      <protection hidden="1"/>
    </xf>
    <xf numFmtId="0" fontId="3" fillId="0" borderId="27" xfId="0" applyFont="1" applyBorder="1" applyAlignment="1" applyProtection="1">
      <alignment horizontal="center"/>
      <protection hidden="1"/>
    </xf>
    <xf numFmtId="0" fontId="11" fillId="8" borderId="27" xfId="0" applyFont="1" applyFill="1" applyBorder="1" applyAlignment="1" applyProtection="1">
      <alignment horizontal="center"/>
      <protection hidden="1"/>
    </xf>
    <xf numFmtId="0" fontId="5" fillId="2" borderId="0" xfId="0" applyFont="1" applyFill="1" applyProtection="1">
      <protection hidden="1"/>
    </xf>
    <xf numFmtId="3" fontId="3" fillId="2" borderId="0" xfId="0" applyNumberFormat="1" applyFont="1" applyFill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right"/>
      <protection hidden="1"/>
    </xf>
    <xf numFmtId="0" fontId="16" fillId="0" borderId="0" xfId="0" applyFont="1" applyProtection="1">
      <protection hidden="1"/>
    </xf>
    <xf numFmtId="0" fontId="3" fillId="2" borderId="0" xfId="0" applyFont="1" applyFill="1" applyAlignment="1" applyProtection="1">
      <alignment horizontal="right"/>
      <protection hidden="1"/>
    </xf>
    <xf numFmtId="0" fontId="4" fillId="0" borderId="0" xfId="0" applyFont="1" applyAlignment="1" applyProtection="1">
      <alignment horizontal="left"/>
      <protection hidden="1"/>
    </xf>
    <xf numFmtId="3" fontId="2" fillId="0" borderId="0" xfId="0" applyNumberFormat="1" applyFont="1" applyProtection="1">
      <protection hidden="1"/>
    </xf>
    <xf numFmtId="0" fontId="75" fillId="0" borderId="0" xfId="0" applyFont="1" applyAlignment="1" applyProtection="1">
      <alignment horizontal="right"/>
      <protection hidden="1"/>
    </xf>
    <xf numFmtId="0" fontId="11" fillId="11" borderId="0" xfId="0" applyFont="1" applyFill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0" fontId="3" fillId="11" borderId="0" xfId="0" applyFont="1" applyFill="1" applyProtection="1">
      <protection hidden="1"/>
    </xf>
    <xf numFmtId="0" fontId="24" fillId="0" borderId="0" xfId="0" applyFont="1" applyAlignment="1" applyProtection="1">
      <alignment horizontal="justify"/>
      <protection hidden="1"/>
    </xf>
    <xf numFmtId="0" fontId="21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center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21" fillId="0" borderId="0" xfId="0" applyFont="1" applyAlignment="1" applyProtection="1">
      <alignment horizontal="justify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0" fontId="13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horizontal="justify"/>
      <protection hidden="1"/>
    </xf>
    <xf numFmtId="0" fontId="24" fillId="0" borderId="0" xfId="0" applyFont="1" applyAlignment="1" applyProtection="1">
      <alignment vertical="top"/>
      <protection hidden="1"/>
    </xf>
    <xf numFmtId="0" fontId="34" fillId="0" borderId="0" xfId="0" applyFont="1" applyProtection="1">
      <protection hidden="1"/>
    </xf>
    <xf numFmtId="0" fontId="6" fillId="11" borderId="0" xfId="0" applyFont="1" applyFill="1" applyAlignment="1" applyProtection="1">
      <alignment horizontal="left"/>
      <protection hidden="1"/>
    </xf>
    <xf numFmtId="0" fontId="6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justify" vertical="top"/>
      <protection hidden="1"/>
    </xf>
    <xf numFmtId="0" fontId="34" fillId="0" borderId="0" xfId="0" applyFont="1" applyAlignment="1" applyProtection="1">
      <alignment horizontal="justify"/>
      <protection hidden="1"/>
    </xf>
    <xf numFmtId="0" fontId="3" fillId="2" borderId="27" xfId="0" applyFont="1" applyFill="1" applyBorder="1" applyProtection="1">
      <protection hidden="1"/>
    </xf>
    <xf numFmtId="0" fontId="2" fillId="0" borderId="32" xfId="0" applyFont="1" applyBorder="1" applyProtection="1">
      <protection hidden="1"/>
    </xf>
    <xf numFmtId="0" fontId="48" fillId="0" borderId="0" xfId="0" applyFont="1" applyProtection="1">
      <protection hidden="1"/>
    </xf>
    <xf numFmtId="14" fontId="2" fillId="0" borderId="0" xfId="0" applyNumberFormat="1" applyFont="1" applyProtection="1">
      <protection hidden="1"/>
    </xf>
    <xf numFmtId="3" fontId="0" fillId="0" borderId="0" xfId="0" applyNumberFormat="1" applyProtection="1"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>
      <alignment horizontal="center" vertical="center"/>
    </xf>
    <xf numFmtId="0" fontId="22" fillId="0" borderId="0" xfId="0" applyFont="1" applyProtection="1">
      <protection locked="0"/>
    </xf>
    <xf numFmtId="0" fontId="0" fillId="0" borderId="0" xfId="0" applyAlignment="1" applyProtection="1">
      <alignment horizontal="center"/>
      <protection hidden="1"/>
    </xf>
    <xf numFmtId="0" fontId="0" fillId="12" borderId="32" xfId="0" applyFill="1" applyBorder="1" applyAlignment="1" applyProtection="1">
      <alignment horizontal="center" vertical="center"/>
      <protection hidden="1"/>
    </xf>
    <xf numFmtId="0" fontId="0" fillId="12" borderId="32" xfId="0" applyFill="1" applyBorder="1" applyAlignment="1" applyProtection="1">
      <alignment horizontal="center"/>
      <protection hidden="1"/>
    </xf>
    <xf numFmtId="0" fontId="58" fillId="13" borderId="37" xfId="0" applyFont="1" applyFill="1" applyBorder="1" applyAlignment="1" applyProtection="1">
      <alignment horizontal="center"/>
      <protection hidden="1"/>
    </xf>
    <xf numFmtId="0" fontId="0" fillId="13" borderId="32" xfId="0" applyFill="1" applyBorder="1" applyAlignment="1" applyProtection="1">
      <alignment horizontal="center"/>
      <protection hidden="1"/>
    </xf>
    <xf numFmtId="0" fontId="0" fillId="12" borderId="32" xfId="0" applyFill="1" applyBorder="1" applyProtection="1">
      <protection hidden="1"/>
    </xf>
    <xf numFmtId="0" fontId="0" fillId="12" borderId="33" xfId="0" applyFill="1" applyBorder="1" applyAlignment="1" applyProtection="1">
      <alignment horizontal="center"/>
      <protection hidden="1"/>
    </xf>
    <xf numFmtId="0" fontId="68" fillId="13" borderId="32" xfId="0" applyFont="1" applyFill="1" applyBorder="1" applyAlignment="1" applyProtection="1">
      <alignment horizontal="center"/>
      <protection hidden="1"/>
    </xf>
    <xf numFmtId="0" fontId="2" fillId="14" borderId="38" xfId="0" applyFont="1" applyFill="1" applyBorder="1" applyAlignment="1" applyProtection="1">
      <alignment vertical="center"/>
      <protection hidden="1"/>
    </xf>
    <xf numFmtId="0" fontId="5" fillId="15" borderId="37" xfId="0" applyFont="1" applyFill="1" applyBorder="1" applyAlignment="1" applyProtection="1">
      <alignment horizontal="center"/>
      <protection hidden="1"/>
    </xf>
    <xf numFmtId="0" fontId="0" fillId="0" borderId="27" xfId="0" applyBorder="1" applyAlignment="1" applyProtection="1">
      <alignment horizontal="center"/>
      <protection hidden="1"/>
    </xf>
    <xf numFmtId="0" fontId="0" fillId="0" borderId="33" xfId="0" applyBorder="1" applyAlignment="1" applyProtection="1">
      <alignment horizontal="center"/>
      <protection hidden="1"/>
    </xf>
    <xf numFmtId="0" fontId="0" fillId="0" borderId="39" xfId="0" applyBorder="1" applyProtection="1"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32" xfId="0" applyBorder="1" applyAlignment="1" applyProtection="1">
      <alignment horizontal="center"/>
      <protection hidden="1"/>
    </xf>
    <xf numFmtId="0" fontId="0" fillId="0" borderId="38" xfId="0" applyBorder="1" applyProtection="1">
      <protection hidden="1"/>
    </xf>
    <xf numFmtId="0" fontId="58" fillId="12" borderId="33" xfId="0" applyFont="1" applyFill="1" applyBorder="1" applyProtection="1">
      <protection hidden="1"/>
    </xf>
    <xf numFmtId="0" fontId="58" fillId="13" borderId="40" xfId="0" applyFont="1" applyFill="1" applyBorder="1" applyAlignment="1" applyProtection="1">
      <alignment horizontal="center"/>
      <protection hidden="1"/>
    </xf>
    <xf numFmtId="0" fontId="58" fillId="13" borderId="37" xfId="0" applyFont="1" applyFill="1" applyBorder="1" applyProtection="1">
      <protection hidden="1"/>
    </xf>
    <xf numFmtId="0" fontId="0" fillId="12" borderId="34" xfId="0" applyFill="1" applyBorder="1" applyAlignment="1" applyProtection="1">
      <alignment horizontal="center"/>
      <protection hidden="1"/>
    </xf>
    <xf numFmtId="0" fontId="0" fillId="12" borderId="41" xfId="0" applyFill="1" applyBorder="1" applyAlignment="1" applyProtection="1">
      <alignment horizontal="center"/>
      <protection hidden="1"/>
    </xf>
    <xf numFmtId="0" fontId="0" fillId="12" borderId="30" xfId="0" applyFill="1" applyBorder="1" applyAlignment="1" applyProtection="1">
      <alignment horizontal="center"/>
      <protection hidden="1"/>
    </xf>
    <xf numFmtId="0" fontId="0" fillId="13" borderId="41" xfId="0" applyFill="1" applyBorder="1" applyAlignment="1" applyProtection="1">
      <alignment horizontal="center"/>
      <protection hidden="1"/>
    </xf>
    <xf numFmtId="0" fontId="0" fillId="13" borderId="30" xfId="0" applyFill="1" applyBorder="1" applyAlignment="1" applyProtection="1">
      <alignment horizontal="center"/>
      <protection hidden="1"/>
    </xf>
    <xf numFmtId="0" fontId="0" fillId="12" borderId="34" xfId="0" applyFill="1" applyBorder="1" applyAlignment="1" applyProtection="1">
      <alignment horizontal="center" vertical="center"/>
      <protection hidden="1"/>
    </xf>
    <xf numFmtId="0" fontId="0" fillId="13" borderId="34" xfId="0" applyFill="1" applyBorder="1" applyProtection="1">
      <protection hidden="1"/>
    </xf>
    <xf numFmtId="0" fontId="0" fillId="13" borderId="34" xfId="0" applyFill="1" applyBorder="1" applyAlignment="1" applyProtection="1">
      <alignment horizontal="center"/>
      <protection hidden="1"/>
    </xf>
    <xf numFmtId="0" fontId="0" fillId="13" borderId="41" xfId="0" applyFill="1" applyBorder="1" applyProtection="1">
      <protection hidden="1"/>
    </xf>
    <xf numFmtId="0" fontId="0" fillId="13" borderId="30" xfId="0" applyFill="1" applyBorder="1" applyProtection="1">
      <protection hidden="1"/>
    </xf>
    <xf numFmtId="0" fontId="0" fillId="12" borderId="42" xfId="0" applyFill="1" applyBorder="1" applyAlignment="1" applyProtection="1">
      <alignment horizontal="center"/>
      <protection hidden="1"/>
    </xf>
    <xf numFmtId="0" fontId="0" fillId="12" borderId="28" xfId="0" applyFill="1" applyBorder="1" applyAlignment="1" applyProtection="1">
      <alignment horizontal="center"/>
      <protection hidden="1"/>
    </xf>
    <xf numFmtId="0" fontId="68" fillId="13" borderId="30" xfId="0" applyFont="1" applyFill="1" applyBorder="1" applyAlignment="1" applyProtection="1">
      <alignment horizontal="center"/>
      <protection hidden="1"/>
    </xf>
    <xf numFmtId="0" fontId="2" fillId="14" borderId="43" xfId="0" applyFont="1" applyFill="1" applyBorder="1" applyAlignment="1" applyProtection="1">
      <alignment vertical="center"/>
      <protection hidden="1"/>
    </xf>
    <xf numFmtId="0" fontId="2" fillId="15" borderId="41" xfId="0" applyFont="1" applyFill="1" applyBorder="1" applyAlignment="1" applyProtection="1">
      <alignment horizontal="center"/>
      <protection hidden="1"/>
    </xf>
    <xf numFmtId="0" fontId="2" fillId="15" borderId="27" xfId="0" applyFont="1" applyFill="1" applyBorder="1" applyAlignment="1" applyProtection="1">
      <alignment horizontal="center"/>
      <protection hidden="1"/>
    </xf>
    <xf numFmtId="0" fontId="5" fillId="15" borderId="27" xfId="0" applyFont="1" applyFill="1" applyBorder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0" fillId="0" borderId="42" xfId="0" applyBorder="1" applyProtection="1"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43" xfId="0" applyBorder="1" applyProtection="1">
      <protection hidden="1"/>
    </xf>
    <xf numFmtId="0" fontId="58" fillId="12" borderId="41" xfId="0" applyFont="1" applyFill="1" applyBorder="1" applyAlignment="1" applyProtection="1">
      <alignment horizontal="center"/>
      <protection hidden="1"/>
    </xf>
    <xf numFmtId="0" fontId="5" fillId="2" borderId="27" xfId="0" applyFont="1" applyFill="1" applyBorder="1" applyAlignment="1" applyProtection="1">
      <alignment horizontal="left"/>
      <protection hidden="1"/>
    </xf>
    <xf numFmtId="0" fontId="2" fillId="0" borderId="27" xfId="0" applyFont="1" applyBorder="1" applyAlignment="1" applyProtection="1">
      <alignment horizontal="center"/>
      <protection hidden="1"/>
    </xf>
    <xf numFmtId="1" fontId="2" fillId="0" borderId="30" xfId="0" applyNumberFormat="1" applyFont="1" applyBorder="1" applyAlignment="1" applyProtection="1">
      <alignment horizontal="center"/>
      <protection hidden="1"/>
    </xf>
    <xf numFmtId="0" fontId="2" fillId="0" borderId="30" xfId="0" applyFont="1" applyBorder="1" applyAlignment="1" applyProtection="1">
      <alignment horizontal="center"/>
      <protection hidden="1"/>
    </xf>
    <xf numFmtId="9" fontId="2" fillId="0" borderId="27" xfId="0" applyNumberFormat="1" applyFont="1" applyBorder="1" applyAlignment="1" applyProtection="1">
      <alignment horizontal="center"/>
      <protection hidden="1"/>
    </xf>
    <xf numFmtId="9" fontId="61" fillId="0" borderId="27" xfId="0" applyNumberFormat="1" applyFont="1" applyBorder="1" applyAlignment="1" applyProtection="1">
      <alignment horizontal="center"/>
      <protection hidden="1"/>
    </xf>
    <xf numFmtId="0" fontId="68" fillId="0" borderId="27" xfId="0" applyFont="1" applyBorder="1" applyAlignment="1" applyProtection="1">
      <alignment horizontal="center"/>
      <protection hidden="1"/>
    </xf>
    <xf numFmtId="0" fontId="73" fillId="0" borderId="27" xfId="0" applyFont="1" applyBorder="1" applyProtection="1">
      <protection hidden="1"/>
    </xf>
    <xf numFmtId="49" fontId="2" fillId="0" borderId="30" xfId="0" applyNumberFormat="1" applyFont="1" applyBorder="1" applyAlignment="1" applyProtection="1">
      <alignment horizontal="center"/>
      <protection hidden="1"/>
    </xf>
    <xf numFmtId="1" fontId="2" fillId="0" borderId="27" xfId="0" applyNumberFormat="1" applyFont="1" applyBorder="1" applyAlignment="1" applyProtection="1">
      <alignment horizontal="center"/>
      <protection hidden="1"/>
    </xf>
    <xf numFmtId="0" fontId="5" fillId="2" borderId="27" xfId="0" applyFont="1" applyFill="1" applyBorder="1" applyAlignment="1" applyProtection="1">
      <alignment horizontal="justify"/>
      <protection hidden="1"/>
    </xf>
    <xf numFmtId="14" fontId="2" fillId="2" borderId="27" xfId="0" applyNumberFormat="1" applyFont="1" applyFill="1" applyBorder="1" applyAlignment="1" applyProtection="1">
      <alignment horizontal="center"/>
      <protection hidden="1"/>
    </xf>
    <xf numFmtId="0" fontId="3" fillId="2" borderId="27" xfId="0" applyFont="1" applyFill="1" applyBorder="1" applyAlignment="1" applyProtection="1">
      <alignment vertical="center"/>
      <protection hidden="1"/>
    </xf>
    <xf numFmtId="0" fontId="5" fillId="2" borderId="27" xfId="0" applyFont="1" applyFill="1" applyBorder="1" applyProtection="1">
      <protection hidden="1"/>
    </xf>
    <xf numFmtId="0" fontId="3" fillId="8" borderId="27" xfId="0" applyFont="1" applyFill="1" applyBorder="1" applyProtection="1">
      <protection hidden="1"/>
    </xf>
    <xf numFmtId="0" fontId="5" fillId="8" borderId="27" xfId="0" applyFont="1" applyFill="1" applyBorder="1" applyProtection="1">
      <protection hidden="1"/>
    </xf>
    <xf numFmtId="0" fontId="2" fillId="8" borderId="27" xfId="0" applyFont="1" applyFill="1" applyBorder="1" applyAlignment="1" applyProtection="1">
      <alignment horizontal="center"/>
      <protection hidden="1"/>
    </xf>
    <xf numFmtId="9" fontId="2" fillId="8" borderId="27" xfId="0" applyNumberFormat="1" applyFont="1" applyFill="1" applyBorder="1" applyAlignment="1" applyProtection="1">
      <alignment horizontal="center"/>
      <protection hidden="1"/>
    </xf>
    <xf numFmtId="14" fontId="2" fillId="8" borderId="27" xfId="0" applyNumberFormat="1" applyFont="1" applyFill="1" applyBorder="1" applyAlignment="1" applyProtection="1">
      <alignment horizontal="center"/>
      <protection hidden="1"/>
    </xf>
    <xf numFmtId="0" fontId="2" fillId="2" borderId="27" xfId="0" applyFont="1" applyFill="1" applyBorder="1" applyAlignment="1" applyProtection="1">
      <alignment horizontal="center"/>
      <protection hidden="1"/>
    </xf>
    <xf numFmtId="49" fontId="2" fillId="0" borderId="27" xfId="0" applyNumberFormat="1" applyFont="1" applyBorder="1" applyAlignment="1" applyProtection="1">
      <alignment horizontal="center"/>
      <protection hidden="1"/>
    </xf>
    <xf numFmtId="14" fontId="2" fillId="0" borderId="27" xfId="0" applyNumberFormat="1" applyFont="1" applyBorder="1" applyAlignment="1" applyProtection="1">
      <alignment horizontal="center"/>
      <protection hidden="1"/>
    </xf>
    <xf numFmtId="49" fontId="2" fillId="8" borderId="27" xfId="0" applyNumberFormat="1" applyFont="1" applyFill="1" applyBorder="1" applyAlignment="1" applyProtection="1">
      <alignment horizontal="center"/>
      <protection hidden="1"/>
    </xf>
    <xf numFmtId="1" fontId="2" fillId="8" borderId="27" xfId="0" applyNumberFormat="1" applyFont="1" applyFill="1" applyBorder="1" applyAlignment="1" applyProtection="1">
      <alignment horizontal="center"/>
      <protection hidden="1"/>
    </xf>
    <xf numFmtId="0" fontId="66" fillId="0" borderId="27" xfId="0" applyFont="1" applyBorder="1" applyAlignment="1" applyProtection="1">
      <alignment horizontal="center"/>
      <protection hidden="1"/>
    </xf>
    <xf numFmtId="0" fontId="32" fillId="0" borderId="27" xfId="0" applyFont="1" applyBorder="1" applyAlignment="1" applyProtection="1">
      <alignment horizontal="center" vertical="center"/>
      <protection hidden="1"/>
    </xf>
    <xf numFmtId="14" fontId="21" fillId="0" borderId="27" xfId="0" applyNumberFormat="1" applyFont="1" applyBorder="1" applyAlignment="1" applyProtection="1">
      <alignment horizontal="center" vertical="center"/>
      <protection hidden="1"/>
    </xf>
    <xf numFmtId="1" fontId="2" fillId="2" borderId="27" xfId="0" applyNumberFormat="1" applyFont="1" applyFill="1" applyBorder="1" applyAlignment="1" applyProtection="1">
      <alignment horizontal="center"/>
      <protection hidden="1"/>
    </xf>
    <xf numFmtId="9" fontId="3" fillId="8" borderId="27" xfId="0" applyNumberFormat="1" applyFont="1" applyFill="1" applyBorder="1" applyAlignment="1" applyProtection="1">
      <alignment horizontal="center"/>
      <protection hidden="1"/>
    </xf>
    <xf numFmtId="14" fontId="21" fillId="8" borderId="27" xfId="0" applyNumberFormat="1" applyFont="1" applyFill="1" applyBorder="1" applyAlignment="1" applyProtection="1">
      <alignment horizontal="center"/>
      <protection hidden="1"/>
    </xf>
    <xf numFmtId="0" fontId="11" fillId="8" borderId="27" xfId="0" applyFont="1" applyFill="1" applyBorder="1" applyProtection="1">
      <protection hidden="1"/>
    </xf>
    <xf numFmtId="0" fontId="7" fillId="2" borderId="27" xfId="0" applyFont="1" applyFill="1" applyBorder="1" applyProtection="1">
      <protection hidden="1"/>
    </xf>
    <xf numFmtId="0" fontId="0" fillId="16" borderId="27" xfId="0" applyFill="1" applyBorder="1" applyAlignment="1" applyProtection="1">
      <alignment horizontal="center"/>
      <protection hidden="1"/>
    </xf>
    <xf numFmtId="0" fontId="7" fillId="8" borderId="27" xfId="0" applyFont="1" applyFill="1" applyBorder="1" applyProtection="1">
      <protection hidden="1"/>
    </xf>
    <xf numFmtId="0" fontId="2" fillId="8" borderId="27" xfId="0" applyFont="1" applyFill="1" applyBorder="1" applyProtection="1">
      <protection hidden="1"/>
    </xf>
    <xf numFmtId="0" fontId="0" fillId="17" borderId="27" xfId="0" applyFill="1" applyBorder="1" applyAlignment="1" applyProtection="1">
      <alignment horizontal="center"/>
      <protection hidden="1"/>
    </xf>
    <xf numFmtId="0" fontId="73" fillId="8" borderId="27" xfId="0" applyFont="1" applyFill="1" applyBorder="1" applyProtection="1">
      <protection hidden="1"/>
    </xf>
    <xf numFmtId="1" fontId="0" fillId="17" borderId="27" xfId="0" applyNumberFormat="1" applyFill="1" applyBorder="1" applyAlignment="1" applyProtection="1">
      <alignment horizontal="center"/>
      <protection hidden="1"/>
    </xf>
    <xf numFmtId="14" fontId="2" fillId="0" borderId="0" xfId="0" applyNumberFormat="1" applyFont="1" applyAlignment="1" applyProtection="1">
      <alignment horizontal="center"/>
      <protection hidden="1"/>
    </xf>
    <xf numFmtId="49" fontId="2" fillId="0" borderId="0" xfId="0" applyNumberFormat="1" applyFont="1" applyProtection="1">
      <protection hidden="1"/>
    </xf>
    <xf numFmtId="3" fontId="2" fillId="0" borderId="0" xfId="0" applyNumberFormat="1" applyFont="1" applyAlignment="1" applyProtection="1">
      <alignment horizontal="center"/>
      <protection hidden="1"/>
    </xf>
    <xf numFmtId="1" fontId="2" fillId="0" borderId="0" xfId="0" applyNumberFormat="1" applyFont="1" applyAlignment="1" applyProtection="1">
      <alignment horizontal="center"/>
      <protection hidden="1"/>
    </xf>
    <xf numFmtId="9" fontId="2" fillId="0" borderId="0" xfId="0" applyNumberFormat="1" applyFont="1" applyAlignment="1" applyProtection="1">
      <alignment horizontal="center"/>
      <protection hidden="1"/>
    </xf>
    <xf numFmtId="0" fontId="2" fillId="0" borderId="33" xfId="0" applyFont="1" applyBorder="1" applyProtection="1">
      <protection hidden="1"/>
    </xf>
    <xf numFmtId="0" fontId="2" fillId="0" borderId="39" xfId="0" applyFont="1" applyBorder="1" applyProtection="1">
      <protection hidden="1"/>
    </xf>
    <xf numFmtId="0" fontId="2" fillId="0" borderId="38" xfId="0" applyFont="1" applyBorder="1" applyProtection="1">
      <protection hidden="1"/>
    </xf>
    <xf numFmtId="1" fontId="9" fillId="2" borderId="0" xfId="0" applyNumberFormat="1" applyFont="1" applyFill="1" applyAlignment="1" applyProtection="1">
      <alignment horizontal="center" vertical="center"/>
      <protection hidden="1"/>
    </xf>
    <xf numFmtId="14" fontId="10" fillId="0" borderId="28" xfId="0" applyNumberFormat="1" applyFont="1" applyBorder="1" applyAlignment="1" applyProtection="1">
      <alignment horizontal="center" vertical="center"/>
      <protection hidden="1"/>
    </xf>
    <xf numFmtId="0" fontId="2" fillId="0" borderId="44" xfId="0" applyFont="1" applyBorder="1" applyProtection="1">
      <protection hidden="1"/>
    </xf>
    <xf numFmtId="1" fontId="9" fillId="0" borderId="45" xfId="0" applyNumberFormat="1" applyFont="1" applyBorder="1" applyAlignment="1" applyProtection="1">
      <alignment horizontal="center" vertical="center"/>
      <protection hidden="1"/>
    </xf>
    <xf numFmtId="1" fontId="10" fillId="0" borderId="28" xfId="0" applyNumberFormat="1" applyFont="1" applyBorder="1" applyAlignment="1" applyProtection="1">
      <alignment horizontal="center" vertical="center"/>
      <protection hidden="1"/>
    </xf>
    <xf numFmtId="1" fontId="2" fillId="0" borderId="0" xfId="0" applyNumberFormat="1" applyFont="1" applyProtection="1">
      <protection hidden="1"/>
    </xf>
    <xf numFmtId="0" fontId="9" fillId="0" borderId="45" xfId="0" applyFont="1" applyBorder="1" applyAlignment="1" applyProtection="1">
      <alignment horizontal="center" vertical="center"/>
      <protection hidden="1"/>
    </xf>
    <xf numFmtId="1" fontId="9" fillId="0" borderId="46" xfId="0" applyNumberFormat="1" applyFont="1" applyBorder="1" applyAlignment="1" applyProtection="1">
      <alignment horizontal="center" vertical="center"/>
      <protection hidden="1"/>
    </xf>
    <xf numFmtId="1" fontId="9" fillId="0" borderId="47" xfId="0" applyNumberFormat="1" applyFont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0" fontId="10" fillId="0" borderId="28" xfId="0" applyFont="1" applyBorder="1" applyAlignment="1" applyProtection="1">
      <alignment horizontal="justify" vertical="center"/>
      <protection hidden="1"/>
    </xf>
    <xf numFmtId="1" fontId="10" fillId="0" borderId="28" xfId="0" applyNumberFormat="1" applyFont="1" applyBorder="1" applyAlignment="1" applyProtection="1">
      <alignment horizontal="center" vertical="top"/>
      <protection hidden="1"/>
    </xf>
    <xf numFmtId="0" fontId="2" fillId="0" borderId="28" xfId="0" applyFont="1" applyBorder="1" applyAlignment="1" applyProtection="1">
      <alignment horizontal="center"/>
      <protection hidden="1"/>
    </xf>
    <xf numFmtId="0" fontId="2" fillId="0" borderId="48" xfId="0" applyFont="1" applyBorder="1" applyProtection="1">
      <protection hidden="1"/>
    </xf>
    <xf numFmtId="0" fontId="3" fillId="7" borderId="0" xfId="0" applyFont="1" applyFill="1" applyProtection="1">
      <protection hidden="1"/>
    </xf>
    <xf numFmtId="9" fontId="2" fillId="0" borderId="42" xfId="0" applyNumberFormat="1" applyFont="1" applyBorder="1" applyProtection="1">
      <protection hidden="1"/>
    </xf>
    <xf numFmtId="9" fontId="2" fillId="0" borderId="43" xfId="0" applyNumberFormat="1" applyFont="1" applyBorder="1" applyProtection="1"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top"/>
      <protection hidden="1"/>
    </xf>
    <xf numFmtId="0" fontId="11" fillId="0" borderId="1" xfId="0" applyFont="1" applyBorder="1" applyProtection="1"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49" fontId="11" fillId="0" borderId="0" xfId="0" applyNumberFormat="1" applyFont="1" applyAlignment="1" applyProtection="1">
      <alignment horizontal="right"/>
      <protection hidden="1"/>
    </xf>
    <xf numFmtId="9" fontId="2" fillId="0" borderId="2" xfId="0" applyNumberFormat="1" applyFont="1" applyBorder="1" applyProtection="1">
      <protection hidden="1"/>
    </xf>
    <xf numFmtId="9" fontId="2" fillId="0" borderId="0" xfId="0" applyNumberFormat="1" applyFont="1" applyProtection="1">
      <protection hidden="1"/>
    </xf>
    <xf numFmtId="49" fontId="2" fillId="0" borderId="7" xfId="0" applyNumberFormat="1" applyFont="1" applyBorder="1" applyProtection="1">
      <protection hidden="1"/>
    </xf>
    <xf numFmtId="0" fontId="2" fillId="0" borderId="7" xfId="0" applyFont="1" applyBorder="1" applyProtection="1">
      <protection hidden="1"/>
    </xf>
    <xf numFmtId="49" fontId="2" fillId="0" borderId="7" xfId="0" applyNumberFormat="1" applyFont="1" applyBorder="1" applyAlignment="1" applyProtection="1">
      <alignment horizontal="center"/>
      <protection hidden="1"/>
    </xf>
    <xf numFmtId="9" fontId="2" fillId="0" borderId="7" xfId="0" applyNumberFormat="1" applyFont="1" applyBorder="1" applyProtection="1">
      <protection hidden="1"/>
    </xf>
    <xf numFmtId="1" fontId="4" fillId="0" borderId="0" xfId="0" applyNumberFormat="1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3" fontId="3" fillId="0" borderId="0" xfId="0" applyNumberFormat="1" applyFont="1" applyAlignment="1" applyProtection="1">
      <alignment horizontal="center"/>
      <protection hidden="1"/>
    </xf>
    <xf numFmtId="0" fontId="11" fillId="0" borderId="7" xfId="0" applyFont="1" applyBorder="1" applyAlignment="1" applyProtection="1">
      <alignment horizontal="right"/>
      <protection hidden="1"/>
    </xf>
    <xf numFmtId="49" fontId="11" fillId="0" borderId="7" xfId="0" applyNumberFormat="1" applyFont="1" applyBorder="1" applyAlignment="1" applyProtection="1">
      <alignment horizontal="center"/>
      <protection hidden="1"/>
    </xf>
    <xf numFmtId="3" fontId="5" fillId="0" borderId="0" xfId="0" applyNumberFormat="1" applyFont="1" applyProtection="1">
      <protection hidden="1"/>
    </xf>
    <xf numFmtId="1" fontId="2" fillId="0" borderId="0" xfId="0" applyNumberFormat="1" applyFont="1" applyAlignment="1" applyProtection="1">
      <alignment horizontal="right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3" fontId="12" fillId="0" borderId="0" xfId="0" applyNumberFormat="1" applyFont="1" applyProtection="1">
      <protection hidden="1"/>
    </xf>
    <xf numFmtId="0" fontId="9" fillId="0" borderId="46" xfId="0" applyFont="1" applyBorder="1" applyAlignment="1" applyProtection="1">
      <alignment horizontal="left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right"/>
      <protection hidden="1"/>
    </xf>
    <xf numFmtId="1" fontId="3" fillId="0" borderId="0" xfId="0" applyNumberFormat="1" applyFont="1" applyProtection="1">
      <protection hidden="1"/>
    </xf>
    <xf numFmtId="0" fontId="4" fillId="0" borderId="0" xfId="0" applyFont="1" applyAlignment="1" applyProtection="1">
      <alignment horizontal="justify" vertical="center"/>
      <protection hidden="1"/>
    </xf>
    <xf numFmtId="1" fontId="9" fillId="0" borderId="0" xfId="0" applyNumberFormat="1" applyFont="1" applyProtection="1">
      <protection hidden="1"/>
    </xf>
    <xf numFmtId="0" fontId="9" fillId="18" borderId="46" xfId="0" applyFont="1" applyFill="1" applyBorder="1" applyAlignment="1" applyProtection="1">
      <alignment horizontal="center"/>
      <protection hidden="1"/>
    </xf>
    <xf numFmtId="0" fontId="9" fillId="0" borderId="46" xfId="0" applyFont="1" applyBorder="1" applyAlignment="1" applyProtection="1">
      <alignment horizontal="center"/>
      <protection hidden="1"/>
    </xf>
    <xf numFmtId="14" fontId="4" fillId="0" borderId="34" xfId="0" applyNumberFormat="1" applyFont="1" applyBorder="1" applyAlignment="1" applyProtection="1">
      <alignment horizontal="justify" vertical="center"/>
      <protection hidden="1"/>
    </xf>
    <xf numFmtId="9" fontId="9" fillId="0" borderId="49" xfId="0" applyNumberFormat="1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4" fillId="0" borderId="34" xfId="0" applyNumberFormat="1" applyFont="1" applyBorder="1" applyAlignment="1" applyProtection="1">
      <alignment horizontal="center"/>
      <protection hidden="1"/>
    </xf>
    <xf numFmtId="171" fontId="4" fillId="7" borderId="27" xfId="0" applyNumberFormat="1" applyFont="1" applyFill="1" applyBorder="1" applyAlignment="1" applyProtection="1">
      <alignment horizontal="center"/>
      <protection hidden="1"/>
    </xf>
    <xf numFmtId="14" fontId="9" fillId="0" borderId="0" xfId="0" applyNumberFormat="1" applyFont="1" applyProtection="1">
      <protection hidden="1"/>
    </xf>
    <xf numFmtId="0" fontId="2" fillId="0" borderId="2" xfId="0" applyFont="1" applyBorder="1" applyProtection="1">
      <protection hidden="1"/>
    </xf>
    <xf numFmtId="49" fontId="2" fillId="0" borderId="0" xfId="0" applyNumberFormat="1" applyFont="1" applyAlignment="1" applyProtection="1">
      <alignment horizontal="center"/>
      <protection hidden="1"/>
    </xf>
    <xf numFmtId="1" fontId="19" fillId="0" borderId="45" xfId="0" applyNumberFormat="1" applyFont="1" applyBorder="1" applyAlignment="1" applyProtection="1">
      <alignment horizontal="center" vertical="center"/>
      <protection hidden="1"/>
    </xf>
    <xf numFmtId="49" fontId="9" fillId="0" borderId="47" xfId="0" applyNumberFormat="1" applyFont="1" applyBorder="1" applyAlignment="1" applyProtection="1">
      <alignment horizontal="center" vertical="center"/>
      <protection hidden="1"/>
    </xf>
    <xf numFmtId="3" fontId="9" fillId="0" borderId="45" xfId="0" applyNumberFormat="1" applyFont="1" applyBorder="1" applyAlignment="1" applyProtection="1">
      <alignment horizontal="center" vertical="center"/>
      <protection hidden="1"/>
    </xf>
    <xf numFmtId="49" fontId="9" fillId="2" borderId="0" xfId="0" applyNumberFormat="1" applyFont="1" applyFill="1" applyAlignment="1" applyProtection="1">
      <alignment horizontal="left" vertical="center"/>
      <protection hidden="1"/>
    </xf>
    <xf numFmtId="2" fontId="2" fillId="0" borderId="0" xfId="0" applyNumberFormat="1" applyFont="1" applyProtection="1">
      <protection hidden="1"/>
    </xf>
    <xf numFmtId="9" fontId="9" fillId="0" borderId="50" xfId="0" applyNumberFormat="1" applyFont="1" applyBorder="1" applyAlignment="1" applyProtection="1">
      <alignment horizontal="center" vertical="center"/>
      <protection hidden="1"/>
    </xf>
    <xf numFmtId="9" fontId="9" fillId="0" borderId="51" xfId="0" applyNumberFormat="1" applyFont="1" applyBorder="1" applyAlignment="1" applyProtection="1">
      <alignment horizontal="center" vertical="center"/>
      <protection hidden="1"/>
    </xf>
    <xf numFmtId="9" fontId="9" fillId="0" borderId="52" xfId="0" applyNumberFormat="1" applyFont="1" applyBorder="1" applyAlignment="1" applyProtection="1">
      <alignment horizontal="center" vertical="center"/>
      <protection hidden="1"/>
    </xf>
    <xf numFmtId="0" fontId="4" fillId="0" borderId="34" xfId="0" applyFont="1" applyBorder="1" applyAlignment="1" applyProtection="1">
      <alignment horizontal="justify" vertical="center"/>
      <protection hidden="1"/>
    </xf>
    <xf numFmtId="0" fontId="13" fillId="5" borderId="53" xfId="0" applyFont="1" applyFill="1" applyBorder="1" applyAlignment="1" applyProtection="1">
      <alignment horizontal="center" vertical="center"/>
      <protection hidden="1"/>
    </xf>
    <xf numFmtId="1" fontId="14" fillId="0" borderId="47" xfId="0" applyNumberFormat="1" applyFont="1" applyBorder="1" applyAlignment="1" applyProtection="1">
      <alignment horizontal="center" vertical="center"/>
      <protection hidden="1"/>
    </xf>
    <xf numFmtId="1" fontId="13" fillId="0" borderId="46" xfId="0" applyNumberFormat="1" applyFont="1" applyBorder="1" applyAlignment="1" applyProtection="1">
      <alignment horizontal="center" vertical="center"/>
      <protection hidden="1"/>
    </xf>
    <xf numFmtId="1" fontId="9" fillId="5" borderId="54" xfId="0" applyNumberFormat="1" applyFont="1" applyFill="1" applyBorder="1" applyAlignment="1" applyProtection="1">
      <alignment horizontal="center" vertical="center"/>
      <protection hidden="1"/>
    </xf>
    <xf numFmtId="14" fontId="4" fillId="0" borderId="34" xfId="0" applyNumberFormat="1" applyFont="1" applyBorder="1" applyAlignment="1" applyProtection="1">
      <alignment horizontal="center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1" fontId="9" fillId="5" borderId="53" xfId="0" applyNumberFormat="1" applyFont="1" applyFill="1" applyBorder="1" applyAlignment="1" applyProtection="1">
      <alignment horizontal="center" vertical="center"/>
      <protection hidden="1"/>
    </xf>
    <xf numFmtId="1" fontId="9" fillId="0" borderId="45" xfId="0" applyNumberFormat="1" applyFont="1" applyBorder="1" applyAlignment="1" applyProtection="1">
      <alignment horizontal="left"/>
      <protection hidden="1"/>
    </xf>
    <xf numFmtId="1" fontId="2" fillId="0" borderId="34" xfId="0" applyNumberFormat="1" applyFont="1" applyBorder="1" applyAlignment="1" applyProtection="1">
      <alignment horizontal="center"/>
      <protection hidden="1"/>
    </xf>
    <xf numFmtId="1" fontId="4" fillId="0" borderId="34" xfId="0" applyNumberFormat="1" applyFont="1" applyBorder="1" applyAlignment="1" applyProtection="1">
      <alignment horizontal="center" vertical="center"/>
      <protection hidden="1"/>
    </xf>
    <xf numFmtId="164" fontId="2" fillId="0" borderId="0" xfId="0" applyNumberFormat="1" applyFont="1" applyProtection="1">
      <protection hidden="1"/>
    </xf>
    <xf numFmtId="0" fontId="9" fillId="0" borderId="53" xfId="0" applyFont="1" applyBorder="1" applyAlignment="1" applyProtection="1">
      <alignment horizontal="center" vertical="center"/>
      <protection hidden="1"/>
    </xf>
    <xf numFmtId="13" fontId="4" fillId="0" borderId="34" xfId="0" applyNumberFormat="1" applyFont="1" applyBorder="1" applyAlignment="1" applyProtection="1">
      <alignment horizontal="center" vertical="center"/>
      <protection hidden="1"/>
    </xf>
    <xf numFmtId="13" fontId="4" fillId="0" borderId="0" xfId="0" applyNumberFormat="1" applyFont="1" applyAlignment="1" applyProtection="1">
      <alignment horizontal="center" vertical="center"/>
      <protection hidden="1"/>
    </xf>
    <xf numFmtId="14" fontId="4" fillId="0" borderId="46" xfId="0" applyNumberFormat="1" applyFont="1" applyBorder="1" applyAlignment="1" applyProtection="1">
      <alignment horizontal="center" vertical="center"/>
      <protection hidden="1"/>
    </xf>
    <xf numFmtId="16" fontId="2" fillId="0" borderId="0" xfId="0" applyNumberFormat="1" applyFont="1" applyProtection="1">
      <protection hidden="1"/>
    </xf>
    <xf numFmtId="0" fontId="9" fillId="0" borderId="47" xfId="0" applyFont="1" applyBorder="1" applyAlignment="1" applyProtection="1">
      <alignment horizontal="left" vertical="center"/>
      <protection hidden="1"/>
    </xf>
    <xf numFmtId="171" fontId="70" fillId="18" borderId="30" xfId="0" applyNumberFormat="1" applyFont="1" applyFill="1" applyBorder="1" applyAlignment="1" applyProtection="1">
      <alignment horizontal="center" vertical="center"/>
      <protection hidden="1"/>
    </xf>
    <xf numFmtId="1" fontId="71" fillId="2" borderId="0" xfId="0" applyNumberFormat="1" applyFont="1" applyFill="1" applyAlignment="1" applyProtection="1">
      <alignment horizontal="center" vertical="center"/>
      <protection hidden="1"/>
    </xf>
    <xf numFmtId="165" fontId="70" fillId="0" borderId="0" xfId="0" applyNumberFormat="1" applyFont="1" applyAlignment="1" applyProtection="1">
      <alignment horizontal="center" vertical="center"/>
      <protection hidden="1"/>
    </xf>
    <xf numFmtId="165" fontId="2" fillId="0" borderId="0" xfId="0" applyNumberFormat="1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14" fontId="9" fillId="0" borderId="53" xfId="0" applyNumberFormat="1" applyFont="1" applyBorder="1" applyAlignment="1" applyProtection="1">
      <alignment horizontal="center" vertical="center"/>
      <protection hidden="1"/>
    </xf>
    <xf numFmtId="1" fontId="9" fillId="0" borderId="53" xfId="0" applyNumberFormat="1" applyFont="1" applyBorder="1" applyAlignment="1" applyProtection="1">
      <alignment horizontal="center" vertical="center"/>
      <protection hidden="1"/>
    </xf>
    <xf numFmtId="1" fontId="71" fillId="0" borderId="0" xfId="0" applyNumberFormat="1" applyFont="1" applyAlignment="1" applyProtection="1">
      <alignment horizontal="center" vertical="center"/>
      <protection hidden="1"/>
    </xf>
    <xf numFmtId="1" fontId="72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right"/>
      <protection hidden="1"/>
    </xf>
    <xf numFmtId="166" fontId="2" fillId="0" borderId="0" xfId="0" applyNumberFormat="1" applyFont="1" applyProtection="1">
      <protection hidden="1"/>
    </xf>
    <xf numFmtId="0" fontId="2" fillId="19" borderId="0" xfId="0" applyFont="1" applyFill="1" applyProtection="1">
      <protection hidden="1"/>
    </xf>
    <xf numFmtId="1" fontId="69" fillId="0" borderId="0" xfId="0" applyNumberFormat="1" applyFont="1" applyAlignment="1" applyProtection="1">
      <alignment horizontal="center"/>
      <protection hidden="1"/>
    </xf>
    <xf numFmtId="1" fontId="15" fillId="0" borderId="0" xfId="0" applyNumberFormat="1" applyFont="1" applyProtection="1">
      <protection hidden="1"/>
    </xf>
    <xf numFmtId="1" fontId="71" fillId="0" borderId="0" xfId="0" applyNumberFormat="1" applyFont="1" applyAlignment="1" applyProtection="1">
      <alignment horizontal="center"/>
      <protection hidden="1"/>
    </xf>
    <xf numFmtId="1" fontId="69" fillId="0" borderId="0" xfId="0" applyNumberFormat="1" applyFont="1" applyProtection="1">
      <protection hidden="1"/>
    </xf>
    <xf numFmtId="0" fontId="2" fillId="15" borderId="0" xfId="0" applyFont="1" applyFill="1" applyProtection="1">
      <protection hidden="1"/>
    </xf>
    <xf numFmtId="1" fontId="7" fillId="0" borderId="0" xfId="0" applyNumberFormat="1" applyFont="1" applyAlignment="1" applyProtection="1">
      <alignment horizontal="center"/>
      <protection hidden="1"/>
    </xf>
    <xf numFmtId="0" fontId="17" fillId="0" borderId="46" xfId="0" applyFont="1" applyBorder="1" applyAlignment="1" applyProtection="1">
      <alignment horizontal="right" vertical="center"/>
      <protection hidden="1"/>
    </xf>
    <xf numFmtId="0" fontId="17" fillId="0" borderId="45" xfId="0" applyFont="1" applyBorder="1" applyAlignment="1" applyProtection="1">
      <alignment horizontal="left" vertical="center"/>
      <protection hidden="1"/>
    </xf>
    <xf numFmtId="1" fontId="17" fillId="0" borderId="46" xfId="0" applyNumberFormat="1" applyFont="1" applyBorder="1" applyAlignment="1" applyProtection="1">
      <alignment horizontal="right" vertical="center"/>
      <protection hidden="1"/>
    </xf>
    <xf numFmtId="14" fontId="71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justify" vertical="center"/>
      <protection hidden="1"/>
    </xf>
    <xf numFmtId="14" fontId="18" fillId="0" borderId="0" xfId="0" applyNumberFormat="1" applyFont="1" applyProtection="1"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14" fontId="13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Protection="1">
      <protection hidden="1"/>
    </xf>
    <xf numFmtId="0" fontId="5" fillId="0" borderId="33" xfId="0" applyFont="1" applyBorder="1" applyProtection="1">
      <protection hidden="1"/>
    </xf>
    <xf numFmtId="0" fontId="11" fillId="0" borderId="38" xfId="0" applyFont="1" applyBorder="1" applyAlignment="1" applyProtection="1">
      <alignment horizontal="center"/>
      <protection hidden="1"/>
    </xf>
    <xf numFmtId="14" fontId="11" fillId="0" borderId="28" xfId="0" applyNumberFormat="1" applyFont="1" applyBorder="1" applyAlignment="1" applyProtection="1">
      <alignment horizontal="center"/>
      <protection hidden="1"/>
    </xf>
    <xf numFmtId="1" fontId="11" fillId="8" borderId="27" xfId="0" applyNumberFormat="1" applyFont="1" applyFill="1" applyBorder="1" applyAlignment="1" applyProtection="1">
      <alignment horizontal="center"/>
      <protection hidden="1"/>
    </xf>
    <xf numFmtId="14" fontId="11" fillId="0" borderId="41" xfId="0" applyNumberFormat="1" applyFont="1" applyBorder="1" applyAlignment="1" applyProtection="1">
      <alignment horizontal="center"/>
      <protection hidden="1"/>
    </xf>
    <xf numFmtId="0" fontId="11" fillId="0" borderId="43" xfId="0" applyFont="1" applyBorder="1" applyAlignment="1" applyProtection="1">
      <alignment horizontal="center"/>
      <protection hidden="1"/>
    </xf>
    <xf numFmtId="1" fontId="11" fillId="7" borderId="0" xfId="0" applyNumberFormat="1" applyFont="1" applyFill="1" applyAlignment="1" applyProtection="1">
      <alignment horizontal="center"/>
      <protection hidden="1"/>
    </xf>
    <xf numFmtId="14" fontId="5" fillId="8" borderId="27" xfId="0" applyNumberFormat="1" applyFont="1" applyFill="1" applyBorder="1" applyAlignment="1" applyProtection="1">
      <alignment horizontal="center"/>
      <protection hidden="1"/>
    </xf>
    <xf numFmtId="0" fontId="11" fillId="20" borderId="27" xfId="0" applyFont="1" applyFill="1" applyBorder="1" applyProtection="1">
      <protection hidden="1"/>
    </xf>
    <xf numFmtId="14" fontId="5" fillId="20" borderId="27" xfId="0" applyNumberFormat="1" applyFont="1" applyFill="1" applyBorder="1" applyAlignment="1" applyProtection="1">
      <alignment horizontal="center"/>
      <protection hidden="1"/>
    </xf>
    <xf numFmtId="14" fontId="11" fillId="7" borderId="0" xfId="0" applyNumberFormat="1" applyFont="1" applyFill="1" applyAlignment="1" applyProtection="1">
      <alignment horizontal="center"/>
      <protection hidden="1"/>
    </xf>
    <xf numFmtId="14" fontId="11" fillId="8" borderId="27" xfId="0" applyNumberFormat="1" applyFont="1" applyFill="1" applyBorder="1" applyProtection="1">
      <protection hidden="1"/>
    </xf>
    <xf numFmtId="1" fontId="11" fillId="20" borderId="27" xfId="0" applyNumberFormat="1" applyFont="1" applyFill="1" applyBorder="1" applyAlignment="1" applyProtection="1">
      <alignment horizontal="center"/>
      <protection hidden="1"/>
    </xf>
    <xf numFmtId="1" fontId="11" fillId="0" borderId="33" xfId="0" applyNumberFormat="1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3" fillId="0" borderId="38" xfId="0" applyFont="1" applyBorder="1" applyAlignment="1" applyProtection="1">
      <alignment horizontal="justify" vertical="center"/>
      <protection hidden="1"/>
    </xf>
    <xf numFmtId="1" fontId="11" fillId="0" borderId="28" xfId="0" applyNumberFormat="1" applyFont="1" applyBorder="1" applyAlignment="1" applyProtection="1">
      <alignment horizontal="center"/>
      <protection hidden="1"/>
    </xf>
    <xf numFmtId="0" fontId="3" fillId="0" borderId="44" xfId="0" applyFont="1" applyBorder="1" applyAlignment="1" applyProtection="1">
      <alignment horizontal="justify" vertical="center"/>
      <protection hidden="1"/>
    </xf>
    <xf numFmtId="14" fontId="11" fillId="7" borderId="27" xfId="0" applyNumberFormat="1" applyFont="1" applyFill="1" applyBorder="1" applyAlignment="1" applyProtection="1">
      <alignment horizontal="center"/>
      <protection hidden="1"/>
    </xf>
    <xf numFmtId="0" fontId="2" fillId="0" borderId="42" xfId="0" applyFont="1" applyBorder="1" applyProtection="1">
      <protection hidden="1"/>
    </xf>
    <xf numFmtId="0" fontId="3" fillId="0" borderId="43" xfId="0" applyFont="1" applyBorder="1" applyAlignment="1" applyProtection="1">
      <alignment horizontal="justify" vertical="center"/>
      <protection hidden="1"/>
    </xf>
    <xf numFmtId="0" fontId="18" fillId="0" borderId="0" xfId="0" applyFo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49" fontId="2" fillId="0" borderId="1" xfId="0" applyNumberFormat="1" applyFont="1" applyBorder="1" applyProtection="1">
      <protection hidden="1"/>
    </xf>
    <xf numFmtId="14" fontId="11" fillId="18" borderId="28" xfId="0" applyNumberFormat="1" applyFont="1" applyFill="1" applyBorder="1" applyAlignment="1" applyProtection="1">
      <alignment horizontal="center"/>
      <protection hidden="1"/>
    </xf>
    <xf numFmtId="9" fontId="62" fillId="0" borderId="27" xfId="0" applyNumberFormat="1" applyFont="1" applyBorder="1" applyAlignment="1" applyProtection="1">
      <alignment horizontal="center"/>
      <protection hidden="1"/>
    </xf>
    <xf numFmtId="0" fontId="81" fillId="8" borderId="0" xfId="0" applyFont="1" applyFill="1" applyAlignment="1">
      <alignment horizontal="center" vertical="center"/>
    </xf>
    <xf numFmtId="0" fontId="28" fillId="0" borderId="0" xfId="0" applyFont="1" applyProtection="1">
      <protection hidden="1"/>
    </xf>
    <xf numFmtId="14" fontId="73" fillId="0" borderId="0" xfId="0" applyNumberFormat="1" applyFont="1"/>
    <xf numFmtId="0" fontId="73" fillId="0" borderId="0" xfId="0" applyFont="1"/>
    <xf numFmtId="14" fontId="21" fillId="0" borderId="0" xfId="0" applyNumberFormat="1" applyFont="1" applyAlignment="1" applyProtection="1">
      <alignment horizontal="left" vertical="center"/>
      <protection hidden="1"/>
    </xf>
    <xf numFmtId="14" fontId="81" fillId="0" borderId="27" xfId="0" applyNumberFormat="1" applyFont="1" applyBorder="1" applyAlignment="1" applyProtection="1">
      <alignment horizontal="center"/>
      <protection hidden="1"/>
    </xf>
    <xf numFmtId="14" fontId="73" fillId="0" borderId="0" xfId="0" applyNumberFormat="1" applyFont="1" applyAlignment="1">
      <alignment horizontal="center"/>
    </xf>
    <xf numFmtId="0" fontId="2" fillId="7" borderId="0" xfId="0" applyFont="1" applyFill="1" applyProtection="1">
      <protection hidden="1"/>
    </xf>
    <xf numFmtId="0" fontId="2" fillId="7" borderId="0" xfId="0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84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3" fontId="85" fillId="0" borderId="0" xfId="0" applyNumberFormat="1" applyFont="1" applyAlignment="1" applyProtection="1">
      <alignment horizontal="justify"/>
      <protection hidden="1"/>
    </xf>
    <xf numFmtId="0" fontId="84" fillId="0" borderId="0" xfId="0" applyFont="1" applyAlignment="1" applyProtection="1">
      <alignment horizontal="justify"/>
      <protection hidden="1"/>
    </xf>
    <xf numFmtId="0" fontId="85" fillId="0" borderId="0" xfId="0" applyFont="1" applyAlignment="1" applyProtection="1">
      <alignment horizontal="right"/>
      <protection hidden="1"/>
    </xf>
    <xf numFmtId="1" fontId="85" fillId="0" borderId="0" xfId="0" applyNumberFormat="1" applyFont="1" applyAlignment="1" applyProtection="1">
      <alignment horizontal="right"/>
      <protection hidden="1"/>
    </xf>
    <xf numFmtId="3" fontId="84" fillId="0" borderId="0" xfId="0" applyNumberFormat="1" applyFont="1" applyAlignment="1" applyProtection="1">
      <alignment horizontal="justify"/>
      <protection hidden="1"/>
    </xf>
    <xf numFmtId="14" fontId="0" fillId="0" borderId="0" xfId="0" applyNumberFormat="1" applyAlignment="1" applyProtection="1">
      <alignment horizontal="left"/>
      <protection hidden="1"/>
    </xf>
    <xf numFmtId="1" fontId="66" fillId="0" borderId="0" xfId="0" applyNumberFormat="1" applyFont="1" applyAlignment="1" applyProtection="1">
      <alignment horizontal="center"/>
      <protection hidden="1"/>
    </xf>
    <xf numFmtId="1" fontId="75" fillId="0" borderId="0" xfId="0" applyNumberFormat="1" applyFont="1" applyAlignment="1" applyProtection="1">
      <alignment horizontal="center"/>
      <protection hidden="1"/>
    </xf>
    <xf numFmtId="1" fontId="75" fillId="0" borderId="55" xfId="0" applyNumberFormat="1" applyFont="1" applyBorder="1" applyAlignment="1" applyProtection="1">
      <alignment horizontal="center"/>
      <protection hidden="1"/>
    </xf>
    <xf numFmtId="1" fontId="64" fillId="0" borderId="0" xfId="0" applyNumberFormat="1" applyFont="1" applyAlignment="1" applyProtection="1">
      <alignment horizontal="center"/>
      <protection hidden="1"/>
    </xf>
    <xf numFmtId="0" fontId="75" fillId="0" borderId="0" xfId="0" applyFont="1" applyAlignment="1" applyProtection="1">
      <alignment horizontal="centerContinuous"/>
      <protection hidden="1"/>
    </xf>
    <xf numFmtId="0" fontId="75" fillId="0" borderId="55" xfId="0" applyFont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center"/>
      <protection hidden="1"/>
    </xf>
    <xf numFmtId="0" fontId="75" fillId="0" borderId="56" xfId="0" applyFont="1" applyBorder="1" applyAlignment="1" applyProtection="1">
      <alignment horizontal="center"/>
      <protection hidden="1"/>
    </xf>
    <xf numFmtId="0" fontId="75" fillId="0" borderId="57" xfId="0" applyFont="1" applyBorder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right"/>
      <protection hidden="1"/>
    </xf>
    <xf numFmtId="1" fontId="4" fillId="0" borderId="0" xfId="0" applyNumberFormat="1" applyFont="1" applyAlignment="1" applyProtection="1">
      <alignment horizontal="justify" vertical="center"/>
      <protection hidden="1"/>
    </xf>
    <xf numFmtId="1" fontId="4" fillId="0" borderId="0" xfId="0" applyNumberFormat="1" applyFont="1" applyProtection="1"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0" fontId="73" fillId="0" borderId="27" xfId="0" applyFont="1" applyBorder="1" applyAlignment="1" applyProtection="1">
      <alignment horizontal="center"/>
      <protection hidden="1"/>
    </xf>
    <xf numFmtId="0" fontId="73" fillId="8" borderId="27" xfId="0" applyFont="1" applyFill="1" applyBorder="1" applyAlignment="1" applyProtection="1">
      <alignment horizontal="center"/>
      <protection hidden="1"/>
    </xf>
    <xf numFmtId="0" fontId="2" fillId="8" borderId="30" xfId="0" applyFont="1" applyFill="1" applyBorder="1" applyAlignment="1" applyProtection="1">
      <alignment horizontal="center"/>
      <protection hidden="1"/>
    </xf>
    <xf numFmtId="14" fontId="81" fillId="0" borderId="0" xfId="0" applyNumberFormat="1" applyFont="1"/>
    <xf numFmtId="1" fontId="6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 vertical="center" wrapText="1"/>
    </xf>
    <xf numFmtId="0" fontId="20" fillId="0" borderId="27" xfId="0" applyFont="1" applyBorder="1"/>
    <xf numFmtId="0" fontId="0" fillId="0" borderId="0" xfId="0" applyAlignment="1">
      <alignment horizontal="center"/>
    </xf>
    <xf numFmtId="0" fontId="61" fillId="0" borderId="0" xfId="0" applyFont="1" applyProtection="1">
      <protection hidden="1"/>
    </xf>
    <xf numFmtId="14" fontId="9" fillId="2" borderId="0" xfId="0" applyNumberFormat="1" applyFont="1" applyFill="1" applyAlignment="1" applyProtection="1">
      <alignment horizontal="center" vertical="center"/>
      <protection hidden="1"/>
    </xf>
    <xf numFmtId="14" fontId="6" fillId="0" borderId="27" xfId="0" applyNumberFormat="1" applyFont="1" applyBorder="1" applyAlignment="1" applyProtection="1">
      <alignment horizontal="center" vertical="center"/>
      <protection hidden="1"/>
    </xf>
    <xf numFmtId="0" fontId="0" fillId="9" borderId="41" xfId="0" applyFill="1" applyBorder="1" applyAlignment="1" applyProtection="1">
      <alignment horizontal="center"/>
      <protection hidden="1"/>
    </xf>
    <xf numFmtId="0" fontId="0" fillId="9" borderId="30" xfId="0" applyFill="1" applyBorder="1" applyAlignment="1" applyProtection="1">
      <alignment horizontal="center"/>
      <protection hidden="1"/>
    </xf>
    <xf numFmtId="0" fontId="7" fillId="8" borderId="32" xfId="0" applyFont="1" applyFill="1" applyBorder="1" applyProtection="1">
      <protection hidden="1"/>
    </xf>
    <xf numFmtId="0" fontId="2" fillId="8" borderId="32" xfId="0" applyFont="1" applyFill="1" applyBorder="1" applyAlignment="1" applyProtection="1">
      <alignment horizontal="center"/>
      <protection hidden="1"/>
    </xf>
    <xf numFmtId="0" fontId="73" fillId="8" borderId="32" xfId="0" applyFont="1" applyFill="1" applyBorder="1" applyAlignment="1" applyProtection="1">
      <alignment horizontal="center"/>
      <protection hidden="1"/>
    </xf>
    <xf numFmtId="0" fontId="0" fillId="17" borderId="32" xfId="0" applyFill="1" applyBorder="1" applyAlignment="1" applyProtection="1">
      <alignment horizontal="center"/>
      <protection hidden="1"/>
    </xf>
    <xf numFmtId="9" fontId="2" fillId="8" borderId="32" xfId="0" applyNumberFormat="1" applyFont="1" applyFill="1" applyBorder="1" applyAlignment="1" applyProtection="1">
      <alignment horizontal="center"/>
      <protection hidden="1"/>
    </xf>
    <xf numFmtId="1" fontId="2" fillId="8" borderId="32" xfId="0" applyNumberFormat="1" applyFont="1" applyFill="1" applyBorder="1" applyAlignment="1" applyProtection="1">
      <alignment horizontal="center"/>
      <protection hidden="1"/>
    </xf>
    <xf numFmtId="1" fontId="0" fillId="17" borderId="32" xfId="0" applyNumberFormat="1" applyFill="1" applyBorder="1" applyAlignment="1" applyProtection="1">
      <alignment horizontal="center"/>
      <protection hidden="1"/>
    </xf>
    <xf numFmtId="14" fontId="6" fillId="8" borderId="27" xfId="0" applyNumberFormat="1" applyFont="1" applyFill="1" applyBorder="1" applyAlignment="1" applyProtection="1">
      <alignment horizontal="center" vertical="center"/>
      <protection hidden="1"/>
    </xf>
    <xf numFmtId="0" fontId="68" fillId="17" borderId="27" xfId="0" applyFont="1" applyFill="1" applyBorder="1" applyAlignment="1" applyProtection="1">
      <alignment horizontal="center"/>
      <protection hidden="1"/>
    </xf>
    <xf numFmtId="14" fontId="21" fillId="0" borderId="0" xfId="0" applyNumberFormat="1" applyFont="1" applyAlignment="1" applyProtection="1">
      <alignment horizontal="left"/>
      <protection hidden="1"/>
    </xf>
    <xf numFmtId="3" fontId="0" fillId="0" borderId="0" xfId="0" applyNumberFormat="1" applyAlignment="1">
      <alignment horizontal="center"/>
    </xf>
    <xf numFmtId="1" fontId="81" fillId="0" borderId="0" xfId="0" applyNumberFormat="1" applyFont="1" applyAlignment="1">
      <alignment horizontal="center"/>
    </xf>
    <xf numFmtId="0" fontId="81" fillId="0" borderId="0" xfId="0" applyFont="1" applyAlignment="1">
      <alignment horizontal="center"/>
    </xf>
    <xf numFmtId="0" fontId="17" fillId="0" borderId="0" xfId="0" applyFont="1" applyProtection="1">
      <protection hidden="1"/>
    </xf>
    <xf numFmtId="3" fontId="2" fillId="0" borderId="0" xfId="0" applyNumberFormat="1" applyFont="1" applyAlignment="1">
      <alignment horizontal="center"/>
    </xf>
    <xf numFmtId="1" fontId="6" fillId="0" borderId="0" xfId="0" applyNumberFormat="1" applyFont="1" applyAlignment="1" applyProtection="1">
      <alignment horizontal="center"/>
      <protection hidden="1"/>
    </xf>
    <xf numFmtId="0" fontId="62" fillId="0" borderId="0" xfId="0" applyFont="1" applyAlignment="1" applyProtection="1">
      <alignment horizontal="center"/>
      <protection hidden="1"/>
    </xf>
    <xf numFmtId="1" fontId="78" fillId="0" borderId="0" xfId="0" applyNumberFormat="1" applyFont="1" applyAlignment="1" applyProtection="1">
      <alignment horizontal="center"/>
      <protection hidden="1"/>
    </xf>
    <xf numFmtId="0" fontId="5" fillId="0" borderId="36" xfId="0" applyFont="1" applyBorder="1" applyAlignment="1" applyProtection="1">
      <alignment horizontal="right"/>
      <protection hidden="1"/>
    </xf>
    <xf numFmtId="0" fontId="20" fillId="0" borderId="58" xfId="0" applyFont="1" applyBorder="1" applyAlignment="1" applyProtection="1">
      <alignment horizontal="center"/>
      <protection hidden="1"/>
    </xf>
    <xf numFmtId="0" fontId="11" fillId="0" borderId="39" xfId="0" applyFont="1" applyBorder="1" applyAlignment="1" applyProtection="1">
      <alignment horizontal="left"/>
      <protection hidden="1"/>
    </xf>
    <xf numFmtId="0" fontId="11" fillId="0" borderId="39" xfId="0" applyFont="1" applyBorder="1" applyProtection="1">
      <protection hidden="1"/>
    </xf>
    <xf numFmtId="0" fontId="20" fillId="0" borderId="38" xfId="0" applyFont="1" applyBorder="1" applyProtection="1">
      <protection hidden="1"/>
    </xf>
    <xf numFmtId="0" fontId="20" fillId="0" borderId="59" xfId="0" applyFont="1" applyBorder="1" applyAlignment="1" applyProtection="1">
      <alignment horizontal="left"/>
      <protection hidden="1"/>
    </xf>
    <xf numFmtId="0" fontId="20" fillId="0" borderId="31" xfId="0" applyFont="1" applyBorder="1" applyAlignment="1" applyProtection="1">
      <alignment horizontal="left"/>
      <protection hidden="1"/>
    </xf>
    <xf numFmtId="0" fontId="2" fillId="0" borderId="31" xfId="0" applyFont="1" applyBorder="1" applyAlignment="1" applyProtection="1">
      <alignment horizontal="left"/>
      <protection hidden="1"/>
    </xf>
    <xf numFmtId="0" fontId="20" fillId="0" borderId="31" xfId="0" applyFont="1" applyBorder="1" applyAlignment="1" applyProtection="1">
      <alignment horizontal="center"/>
      <protection hidden="1"/>
    </xf>
    <xf numFmtId="0" fontId="23" fillId="0" borderId="31" xfId="0" applyFont="1" applyBorder="1" applyAlignment="1" applyProtection="1">
      <alignment horizontal="left"/>
      <protection hidden="1"/>
    </xf>
    <xf numFmtId="0" fontId="2" fillId="0" borderId="44" xfId="0" applyFont="1" applyBorder="1" applyProtection="1">
      <protection locked="0"/>
    </xf>
    <xf numFmtId="1" fontId="5" fillId="0" borderId="41" xfId="0" applyNumberFormat="1" applyFont="1" applyBorder="1" applyAlignment="1" applyProtection="1">
      <alignment horizontal="center"/>
      <protection hidden="1"/>
    </xf>
    <xf numFmtId="0" fontId="2" fillId="0" borderId="41" xfId="0" applyFont="1" applyBorder="1" applyProtection="1">
      <protection hidden="1"/>
    </xf>
    <xf numFmtId="0" fontId="22" fillId="0" borderId="60" xfId="0" applyFont="1" applyBorder="1" applyAlignment="1" applyProtection="1">
      <alignment horizontal="center"/>
      <protection hidden="1"/>
    </xf>
    <xf numFmtId="0" fontId="22" fillId="0" borderId="60" xfId="0" applyFont="1" applyBorder="1" applyProtection="1">
      <protection hidden="1"/>
    </xf>
    <xf numFmtId="0" fontId="22" fillId="0" borderId="61" xfId="0" applyFont="1" applyBorder="1" applyProtection="1">
      <protection hidden="1"/>
    </xf>
    <xf numFmtId="0" fontId="22" fillId="0" borderId="42" xfId="0" applyFont="1" applyBorder="1" applyAlignment="1" applyProtection="1">
      <alignment horizontal="center"/>
      <protection hidden="1"/>
    </xf>
    <xf numFmtId="0" fontId="22" fillId="0" borderId="41" xfId="0" applyFont="1" applyBorder="1" applyAlignment="1" applyProtection="1">
      <alignment horizontal="center"/>
      <protection hidden="1"/>
    </xf>
    <xf numFmtId="0" fontId="22" fillId="0" borderId="30" xfId="0" applyFont="1" applyBorder="1" applyAlignment="1" applyProtection="1">
      <alignment horizontal="center"/>
      <protection hidden="1"/>
    </xf>
    <xf numFmtId="0" fontId="25" fillId="0" borderId="33" xfId="0" applyFont="1" applyBorder="1" applyAlignment="1" applyProtection="1">
      <alignment horizontal="center"/>
      <protection hidden="1"/>
    </xf>
    <xf numFmtId="0" fontId="22" fillId="0" borderId="62" xfId="0" applyFont="1" applyBorder="1" applyAlignment="1" applyProtection="1">
      <alignment horizontal="center"/>
      <protection hidden="1"/>
    </xf>
    <xf numFmtId="0" fontId="21" fillId="0" borderId="63" xfId="0" applyFont="1" applyBorder="1" applyAlignment="1" applyProtection="1">
      <alignment horizontal="center" vertical="center"/>
      <protection hidden="1"/>
    </xf>
    <xf numFmtId="0" fontId="21" fillId="0" borderId="64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/>
      <protection hidden="1"/>
    </xf>
    <xf numFmtId="1" fontId="24" fillId="0" borderId="44" xfId="0" applyNumberFormat="1" applyFont="1" applyBorder="1" applyAlignment="1" applyProtection="1">
      <alignment horizontal="left" vertical="center"/>
      <protection hidden="1"/>
    </xf>
    <xf numFmtId="0" fontId="33" fillId="0" borderId="38" xfId="0" applyFont="1" applyBorder="1" applyAlignment="1" applyProtection="1">
      <alignment horizontal="center"/>
      <protection hidden="1"/>
    </xf>
    <xf numFmtId="0" fontId="21" fillId="0" borderId="44" xfId="0" applyFont="1" applyBorder="1" applyAlignment="1" applyProtection="1">
      <alignment horizontal="left"/>
      <protection hidden="1"/>
    </xf>
    <xf numFmtId="0" fontId="20" fillId="0" borderId="44" xfId="0" applyFont="1" applyBorder="1" applyAlignment="1" applyProtection="1">
      <alignment horizontal="center"/>
      <protection hidden="1"/>
    </xf>
    <xf numFmtId="0" fontId="20" fillId="0" borderId="44" xfId="0" applyFont="1" applyBorder="1" applyAlignment="1" applyProtection="1">
      <alignment horizontal="center" vertical="center"/>
      <protection hidden="1"/>
    </xf>
    <xf numFmtId="0" fontId="22" fillId="0" borderId="44" xfId="0" applyFont="1" applyBorder="1" applyAlignment="1" applyProtection="1">
      <alignment horizontal="left" vertical="center"/>
      <protection hidden="1"/>
    </xf>
    <xf numFmtId="0" fontId="0" fillId="0" borderId="44" xfId="0" applyBorder="1" applyProtection="1">
      <protection hidden="1"/>
    </xf>
    <xf numFmtId="14" fontId="6" fillId="0" borderId="28" xfId="0" applyNumberFormat="1" applyFont="1" applyBorder="1" applyAlignment="1" applyProtection="1">
      <alignment vertical="center"/>
      <protection hidden="1"/>
    </xf>
    <xf numFmtId="0" fontId="68" fillId="0" borderId="28" xfId="0" applyFont="1" applyBorder="1" applyAlignment="1" applyProtection="1">
      <alignment horizontal="left"/>
      <protection hidden="1"/>
    </xf>
    <xf numFmtId="14" fontId="5" fillId="0" borderId="28" xfId="0" applyNumberFormat="1" applyFont="1" applyBorder="1" applyAlignment="1" applyProtection="1">
      <alignment vertical="center"/>
      <protection hidden="1"/>
    </xf>
    <xf numFmtId="0" fontId="5" fillId="0" borderId="28" xfId="0" applyFont="1" applyBorder="1" applyAlignment="1" applyProtection="1">
      <alignment vertical="center"/>
      <protection hidden="1"/>
    </xf>
    <xf numFmtId="0" fontId="20" fillId="0" borderId="28" xfId="0" applyFont="1" applyBorder="1" applyAlignment="1" applyProtection="1">
      <alignment vertical="center"/>
      <protection hidden="1"/>
    </xf>
    <xf numFmtId="0" fontId="24" fillId="0" borderId="28" xfId="0" applyFont="1" applyBorder="1" applyAlignment="1" applyProtection="1">
      <alignment vertical="center"/>
      <protection hidden="1"/>
    </xf>
    <xf numFmtId="0" fontId="35" fillId="0" borderId="28" xfId="0" applyFont="1" applyBorder="1" applyAlignment="1" applyProtection="1">
      <alignment vertical="center"/>
      <protection hidden="1"/>
    </xf>
    <xf numFmtId="0" fontId="6" fillId="0" borderId="28" xfId="0" applyFont="1" applyBorder="1" applyAlignment="1" applyProtection="1">
      <alignment vertical="center"/>
      <protection hidden="1"/>
    </xf>
    <xf numFmtId="0" fontId="5" fillId="0" borderId="44" xfId="0" applyFont="1" applyBorder="1" applyAlignment="1" applyProtection="1">
      <alignment horizontal="left"/>
      <protection hidden="1"/>
    </xf>
    <xf numFmtId="0" fontId="79" fillId="0" borderId="28" xfId="0" applyFont="1" applyBorder="1" applyAlignment="1" applyProtection="1">
      <alignment horizontal="center" vertical="center"/>
      <protection hidden="1"/>
    </xf>
    <xf numFmtId="1" fontId="26" fillId="0" borderId="41" xfId="0" applyNumberFormat="1" applyFont="1" applyBorder="1" applyAlignment="1" applyProtection="1">
      <alignment horizontal="center"/>
      <protection hidden="1"/>
    </xf>
    <xf numFmtId="0" fontId="28" fillId="0" borderId="43" xfId="0" applyFont="1" applyBorder="1" applyProtection="1">
      <protection hidden="1"/>
    </xf>
    <xf numFmtId="0" fontId="78" fillId="0" borderId="0" xfId="0" applyFont="1" applyAlignment="1">
      <alignment horizontal="center"/>
    </xf>
    <xf numFmtId="168" fontId="32" fillId="0" borderId="42" xfId="0" applyNumberFormat="1" applyFont="1" applyBorder="1" applyAlignment="1" applyProtection="1">
      <alignment horizontal="center"/>
      <protection hidden="1"/>
    </xf>
    <xf numFmtId="1" fontId="21" fillId="0" borderId="42" xfId="0" applyNumberFormat="1" applyFont="1" applyBorder="1" applyAlignment="1" applyProtection="1">
      <alignment horizontal="center"/>
      <protection hidden="1"/>
    </xf>
    <xf numFmtId="1" fontId="32" fillId="0" borderId="42" xfId="0" applyNumberFormat="1" applyFont="1" applyBorder="1" applyAlignment="1" applyProtection="1">
      <alignment horizontal="center"/>
      <protection hidden="1"/>
    </xf>
    <xf numFmtId="1" fontId="5" fillId="0" borderId="42" xfId="0" applyNumberFormat="1" applyFont="1" applyBorder="1" applyAlignment="1" applyProtection="1">
      <alignment horizontal="left"/>
      <protection hidden="1"/>
    </xf>
    <xf numFmtId="0" fontId="5" fillId="0" borderId="42" xfId="0" applyFont="1" applyBorder="1" applyAlignment="1" applyProtection="1">
      <alignment horizontal="left"/>
      <protection hidden="1"/>
    </xf>
    <xf numFmtId="0" fontId="65" fillId="0" borderId="42" xfId="0" applyFont="1" applyBorder="1" applyProtection="1"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6" fillId="0" borderId="42" xfId="0" applyFont="1" applyBorder="1" applyProtection="1">
      <protection hidden="1"/>
    </xf>
    <xf numFmtId="0" fontId="0" fillId="10" borderId="27" xfId="0" applyFill="1" applyBorder="1"/>
    <xf numFmtId="0" fontId="61" fillId="10" borderId="27" xfId="0" applyFont="1" applyFill="1" applyBorder="1"/>
    <xf numFmtId="2" fontId="61" fillId="10" borderId="27" xfId="0" applyNumberFormat="1" applyFont="1" applyFill="1" applyBorder="1" applyAlignment="1">
      <alignment horizontal="center"/>
    </xf>
    <xf numFmtId="0" fontId="61" fillId="0" borderId="0" xfId="0" applyFont="1" applyAlignment="1" applyProtection="1">
      <alignment horizontal="center"/>
      <protection hidden="1"/>
    </xf>
    <xf numFmtId="0" fontId="61" fillId="0" borderId="0" xfId="0" applyFont="1" applyAlignment="1" applyProtection="1">
      <alignment horizontal="right"/>
      <protection hidden="1"/>
    </xf>
    <xf numFmtId="0" fontId="0" fillId="17" borderId="0" xfId="0" applyFill="1" applyProtection="1">
      <protection hidden="1"/>
    </xf>
    <xf numFmtId="0" fontId="61" fillId="0" borderId="0" xfId="0" applyFont="1" applyAlignment="1" applyProtection="1">
      <alignment horizontal="center" vertical="center"/>
      <protection hidden="1"/>
    </xf>
    <xf numFmtId="0" fontId="86" fillId="0" borderId="0" xfId="0" applyFont="1" applyProtection="1">
      <protection hidden="1"/>
    </xf>
    <xf numFmtId="0" fontId="0" fillId="0" borderId="0" xfId="0" applyAlignment="1" applyProtection="1">
      <alignment vertical="top"/>
      <protection hidden="1"/>
    </xf>
    <xf numFmtId="0" fontId="24" fillId="0" borderId="0" xfId="0" applyFont="1" applyAlignment="1" applyProtection="1">
      <alignment horizontal="center" wrapText="1"/>
      <protection hidden="1"/>
    </xf>
    <xf numFmtId="0" fontId="3" fillId="0" borderId="0" xfId="0" applyFont="1" applyAlignment="1" applyProtection="1">
      <alignment horizontal="center" wrapText="1"/>
      <protection hidden="1"/>
    </xf>
    <xf numFmtId="0" fontId="24" fillId="0" borderId="27" xfId="0" applyFont="1" applyBorder="1" applyAlignment="1" applyProtection="1">
      <alignment horizontal="center"/>
      <protection hidden="1"/>
    </xf>
    <xf numFmtId="0" fontId="24" fillId="0" borderId="27" xfId="0" applyFont="1" applyBorder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center" vertical="top" wrapText="1"/>
      <protection hidden="1"/>
    </xf>
    <xf numFmtId="0" fontId="21" fillId="0" borderId="27" xfId="0" applyFont="1" applyBorder="1" applyAlignment="1" applyProtection="1">
      <alignment horizontal="center" vertical="top" wrapText="1"/>
      <protection hidden="1"/>
    </xf>
    <xf numFmtId="0" fontId="59" fillId="0" borderId="0" xfId="0" applyFont="1" applyProtection="1">
      <protection hidden="1"/>
    </xf>
    <xf numFmtId="10" fontId="2" fillId="0" borderId="0" xfId="2" applyNumberFormat="1" applyFont="1"/>
    <xf numFmtId="0" fontId="2" fillId="0" borderId="27" xfId="0" applyFont="1" applyBorder="1" applyProtection="1">
      <protection hidden="1"/>
    </xf>
    <xf numFmtId="1" fontId="73" fillId="0" borderId="30" xfId="0" applyNumberFormat="1" applyFont="1" applyBorder="1" applyAlignment="1" applyProtection="1">
      <alignment horizontal="center"/>
      <protection hidden="1"/>
    </xf>
    <xf numFmtId="1" fontId="2" fillId="0" borderId="27" xfId="0" applyNumberFormat="1" applyFont="1" applyBorder="1" applyProtection="1">
      <protection hidden="1"/>
    </xf>
    <xf numFmtId="1" fontId="2" fillId="8" borderId="27" xfId="0" applyNumberFormat="1" applyFont="1" applyFill="1" applyBorder="1" applyProtection="1">
      <protection hidden="1"/>
    </xf>
    <xf numFmtId="1" fontId="0" fillId="16" borderId="27" xfId="0" applyNumberFormat="1" applyFill="1" applyBorder="1" applyAlignment="1" applyProtection="1">
      <alignment horizontal="center"/>
      <protection hidden="1"/>
    </xf>
    <xf numFmtId="0" fontId="0" fillId="0" borderId="27" xfId="0" applyBorder="1" applyProtection="1">
      <protection hidden="1"/>
    </xf>
    <xf numFmtId="0" fontId="2" fillId="8" borderId="32" xfId="0" applyFont="1" applyFill="1" applyBorder="1" applyProtection="1">
      <protection hidden="1"/>
    </xf>
    <xf numFmtId="0" fontId="0" fillId="17" borderId="27" xfId="0" applyFill="1" applyBorder="1" applyProtection="1">
      <protection hidden="1"/>
    </xf>
    <xf numFmtId="14" fontId="0" fillId="17" borderId="27" xfId="0" applyNumberFormat="1" applyFill="1" applyBorder="1" applyAlignment="1" applyProtection="1">
      <alignment horizontal="center"/>
      <protection hidden="1"/>
    </xf>
    <xf numFmtId="0" fontId="0" fillId="9" borderId="32" xfId="0" applyFill="1" applyBorder="1" applyAlignment="1" applyProtection="1">
      <alignment horizontal="center"/>
      <protection hidden="1"/>
    </xf>
    <xf numFmtId="0" fontId="0" fillId="9" borderId="38" xfId="0" applyFill="1" applyBorder="1" applyAlignment="1" applyProtection="1">
      <alignment horizontal="center"/>
      <protection hidden="1"/>
    </xf>
    <xf numFmtId="0" fontId="0" fillId="9" borderId="43" xfId="0" applyFill="1" applyBorder="1" applyAlignment="1" applyProtection="1">
      <alignment horizontal="center"/>
      <protection hidden="1"/>
    </xf>
    <xf numFmtId="1" fontId="2" fillId="20" borderId="27" xfId="0" applyNumberFormat="1" applyFont="1" applyFill="1" applyBorder="1" applyAlignment="1">
      <alignment horizontal="center"/>
    </xf>
    <xf numFmtId="0" fontId="2" fillId="20" borderId="27" xfId="0" applyFont="1" applyFill="1" applyBorder="1"/>
    <xf numFmtId="0" fontId="2" fillId="20" borderId="27" xfId="0" applyFont="1" applyFill="1" applyBorder="1" applyAlignment="1">
      <alignment horizontal="center"/>
    </xf>
    <xf numFmtId="3" fontId="2" fillId="0" borderId="27" xfId="0" applyNumberFormat="1" applyFont="1" applyBorder="1" applyAlignment="1" applyProtection="1">
      <alignment horizontal="center"/>
      <protection hidden="1"/>
    </xf>
    <xf numFmtId="0" fontId="2" fillId="0" borderId="38" xfId="0" applyFont="1" applyBorder="1"/>
    <xf numFmtId="1" fontId="3" fillId="0" borderId="0" xfId="0" applyNumberFormat="1" applyFont="1" applyAlignment="1" applyProtection="1">
      <alignment horizontal="justify" vertical="center"/>
      <protection hidden="1"/>
    </xf>
    <xf numFmtId="0" fontId="68" fillId="0" borderId="0" xfId="0" applyFont="1" applyProtection="1">
      <protection hidden="1"/>
    </xf>
    <xf numFmtId="0" fontId="66" fillId="17" borderId="27" xfId="0" applyFont="1" applyFill="1" applyBorder="1" applyAlignment="1" applyProtection="1">
      <alignment horizontal="center"/>
      <protection hidden="1"/>
    </xf>
    <xf numFmtId="0" fontId="88" fillId="0" borderId="28" xfId="0" applyFont="1" applyBorder="1" applyProtection="1">
      <protection hidden="1"/>
    </xf>
    <xf numFmtId="14" fontId="2" fillId="0" borderId="27" xfId="0" applyNumberFormat="1" applyFont="1" applyBorder="1" applyProtection="1">
      <protection hidden="1"/>
    </xf>
    <xf numFmtId="14" fontId="2" fillId="8" borderId="27" xfId="0" applyNumberFormat="1" applyFont="1" applyFill="1" applyBorder="1" applyProtection="1">
      <protection hidden="1"/>
    </xf>
    <xf numFmtId="1" fontId="2" fillId="8" borderId="30" xfId="0" applyNumberFormat="1" applyFont="1" applyFill="1" applyBorder="1" applyAlignment="1" applyProtection="1">
      <alignment horizontal="center"/>
      <protection hidden="1"/>
    </xf>
    <xf numFmtId="0" fontId="66" fillId="10" borderId="27" xfId="0" applyFont="1" applyFill="1" applyBorder="1" applyAlignment="1">
      <alignment horizontal="center"/>
    </xf>
    <xf numFmtId="0" fontId="9" fillId="2" borderId="46" xfId="0" applyFont="1" applyFill="1" applyBorder="1" applyAlignment="1" applyProtection="1">
      <alignment horizontal="center"/>
      <protection hidden="1"/>
    </xf>
    <xf numFmtId="171" fontId="0" fillId="0" borderId="0" xfId="0" applyNumberFormat="1"/>
    <xf numFmtId="0" fontId="73" fillId="0" borderId="0" xfId="0" applyFont="1" applyProtection="1">
      <protection hidden="1"/>
    </xf>
    <xf numFmtId="9" fontId="81" fillId="0" borderId="0" xfId="0" applyNumberFormat="1" applyFont="1" applyAlignment="1">
      <alignment horizontal="center"/>
    </xf>
    <xf numFmtId="1" fontId="81" fillId="0" borderId="0" xfId="0" applyNumberFormat="1" applyFont="1" applyAlignment="1" applyProtection="1">
      <alignment horizontal="right"/>
      <protection hidden="1"/>
    </xf>
    <xf numFmtId="3" fontId="81" fillId="0" borderId="0" xfId="0" applyNumberFormat="1" applyFont="1" applyAlignment="1">
      <alignment horizontal="right"/>
    </xf>
    <xf numFmtId="0" fontId="20" fillId="0" borderId="38" xfId="0" applyFont="1" applyBorder="1" applyAlignment="1" applyProtection="1">
      <alignment horizontal="center"/>
      <protection hidden="1"/>
    </xf>
    <xf numFmtId="0" fontId="21" fillId="0" borderId="65" xfId="0" applyFont="1" applyBorder="1" applyAlignment="1" applyProtection="1">
      <alignment horizontal="center"/>
      <protection locked="0"/>
    </xf>
    <xf numFmtId="0" fontId="89" fillId="0" borderId="0" xfId="0" applyFont="1"/>
    <xf numFmtId="0" fontId="90" fillId="10" borderId="27" xfId="0" applyFont="1" applyFill="1" applyBorder="1" applyAlignment="1" applyProtection="1">
      <alignment horizontal="center"/>
      <protection hidden="1"/>
    </xf>
    <xf numFmtId="0" fontId="61" fillId="0" borderId="27" xfId="0" applyFont="1" applyBorder="1" applyAlignment="1" applyProtection="1">
      <alignment horizontal="center"/>
      <protection hidden="1"/>
    </xf>
    <xf numFmtId="164" fontId="2" fillId="0" borderId="27" xfId="0" applyNumberFormat="1" applyFont="1" applyBorder="1"/>
    <xf numFmtId="0" fontId="0" fillId="17" borderId="27" xfId="0" applyFill="1" applyBorder="1"/>
    <xf numFmtId="0" fontId="69" fillId="0" borderId="0" xfId="0" applyFont="1" applyAlignment="1" applyProtection="1">
      <alignment horizontal="justify"/>
      <protection hidden="1"/>
    </xf>
    <xf numFmtId="0" fontId="72" fillId="0" borderId="0" xfId="0" applyFont="1" applyAlignment="1" applyProtection="1">
      <alignment horizontal="center"/>
      <protection hidden="1"/>
    </xf>
    <xf numFmtId="0" fontId="70" fillId="0" borderId="0" xfId="0" applyFont="1" applyAlignment="1" applyProtection="1">
      <alignment horizontal="right" vertical="center"/>
      <protection hidden="1"/>
    </xf>
    <xf numFmtId="0" fontId="69" fillId="0" borderId="0" xfId="0" applyFont="1" applyAlignment="1" applyProtection="1">
      <alignment horizontal="center"/>
      <protection hidden="1"/>
    </xf>
    <xf numFmtId="0" fontId="69" fillId="0" borderId="0" xfId="0" applyFont="1" applyAlignment="1" applyProtection="1">
      <alignment horizontal="left"/>
      <protection hidden="1"/>
    </xf>
    <xf numFmtId="0" fontId="70" fillId="0" borderId="0" xfId="0" applyFont="1" applyAlignment="1" applyProtection="1">
      <alignment horizontal="right"/>
      <protection hidden="1"/>
    </xf>
    <xf numFmtId="14" fontId="2" fillId="18" borderId="27" xfId="0" applyNumberFormat="1" applyFont="1" applyFill="1" applyBorder="1" applyAlignment="1" applyProtection="1">
      <alignment horizontal="center"/>
      <protection hidden="1"/>
    </xf>
    <xf numFmtId="14" fontId="0" fillId="0" borderId="0" xfId="0" applyNumberFormat="1"/>
    <xf numFmtId="1" fontId="26" fillId="0" borderId="0" xfId="0" applyNumberFormat="1" applyFont="1" applyAlignment="1" applyProtection="1">
      <alignment horizontal="center"/>
      <protection hidden="1"/>
    </xf>
    <xf numFmtId="0" fontId="58" fillId="9" borderId="32" xfId="0" applyFont="1" applyFill="1" applyBorder="1" applyAlignment="1" applyProtection="1">
      <alignment horizontal="center"/>
      <protection hidden="1"/>
    </xf>
    <xf numFmtId="0" fontId="58" fillId="9" borderId="30" xfId="0" applyFont="1" applyFill="1" applyBorder="1" applyAlignment="1">
      <alignment horizontal="center"/>
    </xf>
    <xf numFmtId="0" fontId="17" fillId="0" borderId="0" xfId="0" applyFont="1" applyAlignment="1" applyProtection="1">
      <alignment horizontal="center"/>
      <protection hidden="1"/>
    </xf>
    <xf numFmtId="0" fontId="78" fillId="0" borderId="0" xfId="0" applyFont="1"/>
    <xf numFmtId="14" fontId="21" fillId="0" borderId="0" xfId="0" applyNumberFormat="1" applyFont="1" applyAlignment="1" applyProtection="1">
      <alignment horizontal="center"/>
      <protection hidden="1"/>
    </xf>
    <xf numFmtId="14" fontId="73" fillId="0" borderId="0" xfId="0" applyNumberFormat="1" applyFont="1" applyProtection="1">
      <protection hidden="1"/>
    </xf>
    <xf numFmtId="0" fontId="81" fillId="0" borderId="0" xfId="0" applyFont="1" applyAlignment="1" applyProtection="1">
      <alignment horizontal="right"/>
      <protection hidden="1"/>
    </xf>
    <xf numFmtId="1" fontId="2" fillId="21" borderId="27" xfId="0" applyNumberFormat="1" applyFont="1" applyFill="1" applyBorder="1" applyAlignment="1" applyProtection="1">
      <alignment horizontal="center"/>
      <protection hidden="1"/>
    </xf>
    <xf numFmtId="0" fontId="2" fillId="0" borderId="28" xfId="0" applyFont="1" applyBorder="1"/>
    <xf numFmtId="0" fontId="2" fillId="8" borderId="27" xfId="0" applyFont="1" applyFill="1" applyBorder="1"/>
    <xf numFmtId="0" fontId="81" fillId="2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0" fillId="0" borderId="27" xfId="0" applyBorder="1"/>
    <xf numFmtId="14" fontId="2" fillId="0" borderId="27" xfId="0" applyNumberFormat="1" applyFont="1" applyBorder="1" applyAlignment="1">
      <alignment horizontal="center"/>
    </xf>
    <xf numFmtId="14" fontId="2" fillId="8" borderId="27" xfId="0" applyNumberFormat="1" applyFont="1" applyFill="1" applyBorder="1" applyAlignment="1">
      <alignment horizontal="center"/>
    </xf>
    <xf numFmtId="3" fontId="73" fillId="0" borderId="0" xfId="0" applyNumberFormat="1" applyFont="1" applyAlignment="1">
      <alignment horizontal="center"/>
    </xf>
    <xf numFmtId="14" fontId="26" fillId="0" borderId="28" xfId="0" applyNumberFormat="1" applyFont="1" applyBorder="1" applyProtection="1">
      <protection locked="0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/>
      <protection locked="0"/>
    </xf>
    <xf numFmtId="14" fontId="21" fillId="7" borderId="0" xfId="0" applyNumberFormat="1" applyFont="1" applyFill="1" applyAlignment="1" applyProtection="1">
      <alignment horizontal="center"/>
      <protection hidden="1"/>
    </xf>
    <xf numFmtId="14" fontId="21" fillId="20" borderId="0" xfId="0" applyNumberFormat="1" applyFont="1" applyFill="1" applyAlignment="1" applyProtection="1">
      <alignment horizontal="center"/>
      <protection hidden="1"/>
    </xf>
    <xf numFmtId="0" fontId="73" fillId="0" borderId="36" xfId="0" applyFont="1" applyBorder="1" applyAlignment="1" applyProtection="1">
      <alignment horizontal="center"/>
      <protection hidden="1"/>
    </xf>
    <xf numFmtId="0" fontId="73" fillId="8" borderId="36" xfId="0" applyFont="1" applyFill="1" applyBorder="1" applyAlignment="1" applyProtection="1">
      <alignment horizontal="center"/>
      <protection hidden="1"/>
    </xf>
    <xf numFmtId="0" fontId="2" fillId="7" borderId="0" xfId="0" applyFont="1" applyFill="1" applyAlignment="1">
      <alignment horizontal="center"/>
    </xf>
    <xf numFmtId="3" fontId="2" fillId="8" borderId="27" xfId="0" applyNumberFormat="1" applyFont="1" applyFill="1" applyBorder="1" applyAlignment="1" applyProtection="1">
      <alignment horizontal="center"/>
      <protection hidden="1"/>
    </xf>
    <xf numFmtId="14" fontId="5" fillId="0" borderId="27" xfId="0" applyNumberFormat="1" applyFont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14" fontId="5" fillId="8" borderId="27" xfId="0" applyNumberFormat="1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1" fontId="5" fillId="0" borderId="27" xfId="0" applyNumberFormat="1" applyFont="1" applyBorder="1" applyAlignment="1">
      <alignment horizontal="center"/>
    </xf>
    <xf numFmtId="0" fontId="0" fillId="0" borderId="42" xfId="0" applyBorder="1" applyAlignment="1">
      <alignment horizontal="center"/>
    </xf>
    <xf numFmtId="166" fontId="91" fillId="7" borderId="36" xfId="0" applyNumberFormat="1" applyFont="1" applyFill="1" applyBorder="1" applyAlignment="1" applyProtection="1">
      <alignment horizontal="center"/>
      <protection hidden="1"/>
    </xf>
    <xf numFmtId="13" fontId="62" fillId="0" borderId="27" xfId="0" applyNumberFormat="1" applyFont="1" applyBorder="1" applyAlignment="1" applyProtection="1">
      <alignment horizontal="center"/>
      <protection hidden="1"/>
    </xf>
    <xf numFmtId="3" fontId="26" fillId="0" borderId="66" xfId="0" applyNumberFormat="1" applyFont="1" applyBorder="1" applyAlignment="1" applyProtection="1">
      <alignment horizontal="center" vertical="center"/>
      <protection locked="0"/>
    </xf>
    <xf numFmtId="3" fontId="26" fillId="0" borderId="36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>
      <alignment horizontal="center"/>
    </xf>
    <xf numFmtId="3" fontId="26" fillId="0" borderId="67" xfId="0" applyNumberFormat="1" applyFont="1" applyBorder="1" applyAlignment="1" applyProtection="1">
      <alignment horizontal="center" vertical="center"/>
      <protection hidden="1"/>
    </xf>
    <xf numFmtId="0" fontId="93" fillId="0" borderId="0" xfId="0" applyFont="1" applyAlignment="1" applyProtection="1">
      <alignment horizontal="justify" vertical="center"/>
      <protection hidden="1"/>
    </xf>
    <xf numFmtId="1" fontId="26" fillId="0" borderId="39" xfId="0" applyNumberFormat="1" applyFont="1" applyBorder="1" applyAlignment="1" applyProtection="1">
      <alignment horizontal="center"/>
      <protection hidden="1"/>
    </xf>
    <xf numFmtId="3" fontId="26" fillId="0" borderId="68" xfId="0" applyNumberFormat="1" applyFont="1" applyBorder="1" applyAlignment="1" applyProtection="1">
      <alignment horizontal="center" vertical="center"/>
      <protection locked="0"/>
    </xf>
    <xf numFmtId="0" fontId="69" fillId="0" borderId="0" xfId="0" applyFont="1" applyAlignment="1" applyProtection="1">
      <alignment horizontal="justify" vertical="center"/>
      <protection hidden="1"/>
    </xf>
    <xf numFmtId="0" fontId="31" fillId="0" borderId="0" xfId="0" applyFont="1" applyAlignment="1" applyProtection="1">
      <alignment horizontal="justify"/>
      <protection hidden="1"/>
    </xf>
    <xf numFmtId="0" fontId="11" fillId="0" borderId="27" xfId="0" applyFont="1" applyBorder="1" applyAlignment="1" applyProtection="1">
      <alignment horizontal="center" vertical="center" wrapText="1"/>
      <protection locked="0"/>
    </xf>
    <xf numFmtId="3" fontId="11" fillId="0" borderId="27" xfId="0" applyNumberFormat="1" applyFont="1" applyBorder="1" applyAlignment="1" applyProtection="1">
      <alignment horizontal="center" vertical="center"/>
      <protection locked="0"/>
    </xf>
    <xf numFmtId="3" fontId="11" fillId="0" borderId="69" xfId="0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Alignment="1" applyProtection="1">
      <alignment horizontal="center"/>
      <protection hidden="1"/>
    </xf>
    <xf numFmtId="3" fontId="11" fillId="0" borderId="28" xfId="0" applyNumberFormat="1" applyFont="1" applyBorder="1" applyAlignment="1" applyProtection="1">
      <alignment horizontal="center"/>
      <protection hidden="1"/>
    </xf>
    <xf numFmtId="3" fontId="11" fillId="0" borderId="34" xfId="0" applyNumberFormat="1" applyFont="1" applyBorder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0" fillId="9" borderId="32" xfId="0" applyFill="1" applyBorder="1"/>
    <xf numFmtId="0" fontId="0" fillId="9" borderId="30" xfId="0" applyFill="1" applyBorder="1"/>
    <xf numFmtId="1" fontId="0" fillId="0" borderId="0" xfId="0" applyNumberFormat="1"/>
    <xf numFmtId="0" fontId="72" fillId="0" borderId="70" xfId="0" applyFont="1" applyBorder="1" applyAlignment="1" applyProtection="1">
      <alignment horizontal="center"/>
      <protection hidden="1"/>
    </xf>
    <xf numFmtId="0" fontId="69" fillId="0" borderId="71" xfId="0" applyFont="1" applyBorder="1" applyAlignment="1" applyProtection="1">
      <alignment horizontal="justify"/>
      <protection hidden="1"/>
    </xf>
    <xf numFmtId="0" fontId="2" fillId="0" borderId="71" xfId="0" applyFont="1" applyBorder="1" applyProtection="1">
      <protection hidden="1"/>
    </xf>
    <xf numFmtId="0" fontId="69" fillId="0" borderId="72" xfId="0" applyFont="1" applyBorder="1" applyAlignment="1" applyProtection="1">
      <alignment horizontal="justify"/>
      <protection hidden="1"/>
    </xf>
    <xf numFmtId="0" fontId="69" fillId="0" borderId="71" xfId="0" applyFont="1" applyBorder="1" applyAlignment="1" applyProtection="1">
      <alignment horizontal="left" vertical="center"/>
      <protection hidden="1"/>
    </xf>
    <xf numFmtId="0" fontId="72" fillId="0" borderId="71" xfId="0" applyFont="1" applyBorder="1" applyAlignment="1" applyProtection="1">
      <alignment horizontal="center"/>
      <protection hidden="1"/>
    </xf>
    <xf numFmtId="0" fontId="17" fillId="0" borderId="70" xfId="0" applyFont="1" applyBorder="1" applyAlignment="1" applyProtection="1">
      <alignment horizontal="center"/>
      <protection hidden="1"/>
    </xf>
    <xf numFmtId="0" fontId="15" fillId="0" borderId="72" xfId="0" applyFont="1" applyBorder="1" applyAlignment="1" applyProtection="1">
      <alignment horizontal="justify"/>
      <protection hidden="1"/>
    </xf>
    <xf numFmtId="0" fontId="93" fillId="0" borderId="73" xfId="0" applyFont="1" applyBorder="1" applyAlignment="1" applyProtection="1">
      <alignment horizontal="justify" vertical="center"/>
      <protection hidden="1"/>
    </xf>
    <xf numFmtId="0" fontId="69" fillId="0" borderId="71" xfId="0" applyFont="1" applyBorder="1" applyAlignment="1" applyProtection="1">
      <alignment horizontal="justify" vertical="center"/>
      <protection hidden="1"/>
    </xf>
    <xf numFmtId="0" fontId="93" fillId="0" borderId="70" xfId="0" applyFont="1" applyBorder="1" applyAlignment="1" applyProtection="1">
      <alignment horizontal="left"/>
      <protection hidden="1"/>
    </xf>
    <xf numFmtId="0" fontId="95" fillId="0" borderId="71" xfId="0" applyFont="1" applyBorder="1" applyAlignment="1" applyProtection="1">
      <alignment horizontal="center"/>
      <protection hidden="1"/>
    </xf>
    <xf numFmtId="0" fontId="95" fillId="0" borderId="71" xfId="0" applyFont="1" applyBorder="1" applyAlignment="1" applyProtection="1">
      <alignment horizontal="left"/>
      <protection hidden="1"/>
    </xf>
    <xf numFmtId="0" fontId="13" fillId="0" borderId="71" xfId="0" applyFont="1" applyBorder="1" applyAlignment="1" applyProtection="1">
      <alignment horizontal="justify"/>
      <protection hidden="1"/>
    </xf>
    <xf numFmtId="0" fontId="69" fillId="0" borderId="71" xfId="0" applyFont="1" applyBorder="1" applyAlignment="1" applyProtection="1">
      <alignment horizontal="left"/>
      <protection hidden="1"/>
    </xf>
    <xf numFmtId="0" fontId="17" fillId="0" borderId="71" xfId="0" applyFont="1" applyBorder="1" applyProtection="1">
      <protection hidden="1"/>
    </xf>
    <xf numFmtId="0" fontId="31" fillId="0" borderId="71" xfId="0" applyFont="1" applyBorder="1" applyAlignment="1" applyProtection="1">
      <alignment horizontal="center"/>
      <protection hidden="1"/>
    </xf>
    <xf numFmtId="0" fontId="71" fillId="0" borderId="71" xfId="0" applyFont="1" applyBorder="1" applyAlignment="1" applyProtection="1">
      <alignment horizontal="justify"/>
      <protection hidden="1"/>
    </xf>
    <xf numFmtId="0" fontId="31" fillId="0" borderId="71" xfId="0" applyFont="1" applyBorder="1" applyAlignment="1" applyProtection="1">
      <alignment horizontal="left"/>
      <protection hidden="1"/>
    </xf>
    <xf numFmtId="0" fontId="31" fillId="0" borderId="72" xfId="0" applyFont="1" applyBorder="1" applyAlignment="1" applyProtection="1">
      <alignment horizontal="left"/>
      <protection hidden="1"/>
    </xf>
    <xf numFmtId="0" fontId="17" fillId="0" borderId="71" xfId="0" applyFont="1" applyBorder="1" applyAlignment="1" applyProtection="1">
      <alignment horizontal="center"/>
      <protection hidden="1"/>
    </xf>
    <xf numFmtId="0" fontId="31" fillId="0" borderId="70" xfId="0" applyFont="1" applyBorder="1" applyAlignment="1" applyProtection="1">
      <alignment horizontal="justify"/>
      <protection hidden="1"/>
    </xf>
    <xf numFmtId="0" fontId="31" fillId="0" borderId="71" xfId="0" applyFont="1" applyBorder="1" applyAlignment="1" applyProtection="1">
      <alignment horizontal="justify" vertical="center"/>
      <protection hidden="1"/>
    </xf>
    <xf numFmtId="0" fontId="31" fillId="0" borderId="72" xfId="0" applyFont="1" applyBorder="1" applyAlignment="1" applyProtection="1">
      <alignment horizontal="justify" vertical="center"/>
      <protection hidden="1"/>
    </xf>
    <xf numFmtId="0" fontId="31" fillId="0" borderId="73" xfId="0" applyFont="1" applyBorder="1" applyAlignment="1" applyProtection="1">
      <alignment horizontal="justify"/>
      <protection hidden="1"/>
    </xf>
    <xf numFmtId="0" fontId="0" fillId="22" borderId="0" xfId="0" applyFill="1"/>
    <xf numFmtId="0" fontId="96" fillId="22" borderId="0" xfId="0" applyFont="1" applyFill="1" applyAlignment="1">
      <alignment horizontal="center"/>
    </xf>
    <xf numFmtId="0" fontId="97" fillId="22" borderId="0" xfId="0" applyFont="1" applyFill="1" applyAlignment="1">
      <alignment horizontal="center"/>
    </xf>
    <xf numFmtId="0" fontId="98" fillId="22" borderId="0" xfId="0" applyFont="1" applyFill="1" applyAlignment="1">
      <alignment horizontal="center"/>
    </xf>
    <xf numFmtId="0" fontId="2" fillId="0" borderId="42" xfId="0" applyFont="1" applyBorder="1" applyAlignment="1">
      <alignment horizontal="center"/>
    </xf>
    <xf numFmtId="0" fontId="0" fillId="0" borderId="33" xfId="0" applyBorder="1" applyProtection="1">
      <protection hidden="1"/>
    </xf>
    <xf numFmtId="0" fontId="0" fillId="0" borderId="28" xfId="0" applyBorder="1" applyAlignment="1" applyProtection="1">
      <alignment horizontal="left"/>
      <protection hidden="1"/>
    </xf>
    <xf numFmtId="0" fontId="0" fillId="0" borderId="28" xfId="0" applyBorder="1" applyProtection="1">
      <protection hidden="1"/>
    </xf>
    <xf numFmtId="14" fontId="73" fillId="0" borderId="28" xfId="0" applyNumberFormat="1" applyFont="1" applyBorder="1" applyAlignment="1">
      <alignment horizontal="center"/>
    </xf>
    <xf numFmtId="0" fontId="73" fillId="0" borderId="44" xfId="0" applyFont="1" applyBorder="1" applyAlignment="1">
      <alignment horizontal="center"/>
    </xf>
    <xf numFmtId="0" fontId="73" fillId="0" borderId="43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14" fontId="2" fillId="0" borderId="28" xfId="0" applyNumberFormat="1" applyFont="1" applyBorder="1" applyAlignment="1">
      <alignment horizontal="center"/>
    </xf>
    <xf numFmtId="1" fontId="2" fillId="0" borderId="44" xfId="0" applyNumberFormat="1" applyFont="1" applyBorder="1" applyAlignment="1">
      <alignment horizontal="center"/>
    </xf>
    <xf numFmtId="0" fontId="61" fillId="9" borderId="27" xfId="0" applyFont="1" applyFill="1" applyBorder="1" applyAlignment="1">
      <alignment horizontal="center"/>
    </xf>
    <xf numFmtId="0" fontId="0" fillId="9" borderId="27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0" fillId="0" borderId="27" xfId="0" applyBorder="1" applyAlignment="1">
      <alignment horizontal="center"/>
    </xf>
    <xf numFmtId="14" fontId="0" fillId="0" borderId="27" xfId="0" applyNumberFormat="1" applyBorder="1" applyAlignment="1">
      <alignment horizontal="center"/>
    </xf>
    <xf numFmtId="14" fontId="0" fillId="0" borderId="27" xfId="0" applyNumberFormat="1" applyBorder="1"/>
    <xf numFmtId="14" fontId="0" fillId="0" borderId="27" xfId="0" applyNumberFormat="1" applyBorder="1" applyAlignment="1" applyProtection="1">
      <alignment horizontal="center"/>
      <protection hidden="1"/>
    </xf>
    <xf numFmtId="0" fontId="61" fillId="0" borderId="0" xfId="0" applyFont="1"/>
    <xf numFmtId="0" fontId="61" fillId="0" borderId="0" xfId="0" applyFont="1" applyAlignment="1">
      <alignment horizontal="center"/>
    </xf>
    <xf numFmtId="0" fontId="83" fillId="0" borderId="0" xfId="0" applyFont="1"/>
    <xf numFmtId="0" fontId="0" fillId="13" borderId="27" xfId="0" applyFill="1" applyBorder="1" applyAlignment="1">
      <alignment horizontal="center"/>
    </xf>
    <xf numFmtId="0" fontId="61" fillId="12" borderId="27" xfId="0" applyFont="1" applyFill="1" applyBorder="1"/>
    <xf numFmtId="0" fontId="0" fillId="12" borderId="27" xfId="0" applyFill="1" applyBorder="1"/>
    <xf numFmtId="0" fontId="5" fillId="0" borderId="27" xfId="0" applyFont="1" applyBorder="1"/>
    <xf numFmtId="3" fontId="5" fillId="0" borderId="3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Protection="1">
      <protection locked="0"/>
    </xf>
    <xf numFmtId="14" fontId="2" fillId="0" borderId="0" xfId="0" applyNumberFormat="1" applyFont="1" applyProtection="1">
      <protection locked="0"/>
    </xf>
    <xf numFmtId="1" fontId="2" fillId="0" borderId="0" xfId="0" applyNumberFormat="1" applyFont="1" applyProtection="1">
      <protection locked="0"/>
    </xf>
    <xf numFmtId="0" fontId="0" fillId="23" borderId="30" xfId="0" applyFill="1" applyBorder="1" applyAlignment="1">
      <alignment horizontal="center" vertical="distributed"/>
    </xf>
    <xf numFmtId="14" fontId="0" fillId="9" borderId="27" xfId="0" applyNumberFormat="1" applyFill="1" applyBorder="1" applyAlignment="1">
      <alignment horizontal="center"/>
    </xf>
    <xf numFmtId="14" fontId="58" fillId="0" borderId="33" xfId="0" applyNumberFormat="1" applyFont="1" applyBorder="1" applyAlignment="1">
      <alignment horizontal="center"/>
    </xf>
    <xf numFmtId="0" fontId="0" fillId="0" borderId="38" xfId="0" applyBorder="1" applyAlignment="1">
      <alignment horizontal="center"/>
    </xf>
    <xf numFmtId="14" fontId="58" fillId="0" borderId="28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1" fontId="0" fillId="0" borderId="41" xfId="0" applyNumberForma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23" borderId="43" xfId="0" applyFill="1" applyBorder="1" applyAlignment="1">
      <alignment horizontal="center" vertical="distributed"/>
    </xf>
    <xf numFmtId="0" fontId="5" fillId="0" borderId="0" xfId="0" applyFont="1" applyAlignment="1" applyProtection="1">
      <alignment horizontal="center" vertical="center"/>
      <protection hidden="1"/>
    </xf>
    <xf numFmtId="14" fontId="58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10" borderId="0" xfId="0" applyFill="1"/>
    <xf numFmtId="0" fontId="2" fillId="0" borderId="32" xfId="0" applyFont="1" applyBorder="1"/>
    <xf numFmtId="0" fontId="2" fillId="0" borderId="34" xfId="0" applyFont="1" applyBorder="1"/>
    <xf numFmtId="14" fontId="0" fillId="0" borderId="0" xfId="0" applyNumberFormat="1" applyAlignment="1">
      <alignment horizontal="center"/>
    </xf>
    <xf numFmtId="0" fontId="2" fillId="17" borderId="27" xfId="0" applyFont="1" applyFill="1" applyBorder="1" applyAlignment="1">
      <alignment horizontal="center"/>
    </xf>
    <xf numFmtId="0" fontId="13" fillId="5" borderId="7" xfId="0" applyFont="1" applyFill="1" applyBorder="1" applyAlignment="1" applyProtection="1">
      <alignment horizontal="center"/>
      <protection hidden="1"/>
    </xf>
    <xf numFmtId="0" fontId="59" fillId="0" borderId="7" xfId="0" applyFont="1" applyBorder="1" applyAlignment="1">
      <alignment horizontal="center"/>
    </xf>
    <xf numFmtId="0" fontId="0" fillId="17" borderId="27" xfId="0" applyFill="1" applyBorder="1" applyAlignment="1">
      <alignment horizontal="center"/>
    </xf>
    <xf numFmtId="14" fontId="0" fillId="17" borderId="27" xfId="0" applyNumberFormat="1" applyFill="1" applyBorder="1" applyAlignment="1">
      <alignment horizontal="center"/>
    </xf>
    <xf numFmtId="0" fontId="5" fillId="0" borderId="28" xfId="0" applyFont="1" applyBorder="1" applyAlignment="1" applyProtection="1">
      <alignment horizontal="left"/>
      <protection hidden="1"/>
    </xf>
    <xf numFmtId="0" fontId="5" fillId="0" borderId="28" xfId="0" applyFont="1" applyBorder="1" applyAlignment="1" applyProtection="1">
      <alignment horizontal="left" vertical="distributed"/>
      <protection hidden="1"/>
    </xf>
    <xf numFmtId="14" fontId="101" fillId="0" borderId="0" xfId="0" applyNumberFormat="1" applyFont="1" applyAlignment="1" applyProtection="1">
      <alignment horizontal="center" vertical="distributed"/>
      <protection hidden="1"/>
    </xf>
    <xf numFmtId="0" fontId="37" fillId="0" borderId="0" xfId="0" applyFont="1" applyAlignment="1" applyProtection="1">
      <alignment horizontal="left" vertical="distributed"/>
      <protection hidden="1"/>
    </xf>
    <xf numFmtId="0" fontId="0" fillId="0" borderId="36" xfId="0" applyBorder="1" applyAlignment="1">
      <alignment horizontal="center"/>
    </xf>
    <xf numFmtId="14" fontId="75" fillId="0" borderId="0" xfId="0" applyNumberFormat="1" applyFont="1" applyProtection="1">
      <protection hidden="1"/>
    </xf>
    <xf numFmtId="14" fontId="64" fillId="0" borderId="28" xfId="0" applyNumberFormat="1" applyFont="1" applyBorder="1" applyProtection="1">
      <protection hidden="1"/>
    </xf>
    <xf numFmtId="0" fontId="18" fillId="0" borderId="39" xfId="0" applyFont="1" applyBorder="1" applyProtection="1">
      <protection hidden="1"/>
    </xf>
    <xf numFmtId="3" fontId="18" fillId="0" borderId="39" xfId="0" applyNumberFormat="1" applyFont="1" applyBorder="1" applyAlignment="1" applyProtection="1">
      <alignment horizontal="center"/>
      <protection hidden="1"/>
    </xf>
    <xf numFmtId="0" fontId="28" fillId="0" borderId="0" xfId="0" applyFont="1" applyProtection="1">
      <protection locked="0" hidden="1"/>
    </xf>
    <xf numFmtId="0" fontId="107" fillId="0" borderId="0" xfId="0" applyFont="1"/>
    <xf numFmtId="0" fontId="107" fillId="0" borderId="0" xfId="0" applyFont="1" applyProtection="1">
      <protection hidden="1"/>
    </xf>
    <xf numFmtId="0" fontId="108" fillId="0" borderId="0" xfId="0" applyFont="1"/>
    <xf numFmtId="1" fontId="107" fillId="0" borderId="0" xfId="0" applyNumberFormat="1" applyFont="1" applyAlignment="1" applyProtection="1">
      <alignment horizontal="center"/>
      <protection hidden="1"/>
    </xf>
    <xf numFmtId="0" fontId="109" fillId="0" borderId="0" xfId="0" applyFont="1"/>
    <xf numFmtId="0" fontId="2" fillId="0" borderId="30" xfId="0" applyFont="1" applyBorder="1"/>
    <xf numFmtId="0" fontId="0" fillId="0" borderId="32" xfId="0" applyBorder="1"/>
    <xf numFmtId="0" fontId="0" fillId="22" borderId="0" xfId="0" applyFill="1" applyAlignment="1">
      <alignment horizontal="center"/>
    </xf>
    <xf numFmtId="14" fontId="24" fillId="0" borderId="0" xfId="0" applyNumberFormat="1" applyFont="1" applyAlignment="1" applyProtection="1">
      <alignment vertical="center"/>
      <protection hidden="1"/>
    </xf>
    <xf numFmtId="0" fontId="75" fillId="0" borderId="0" xfId="0" applyFont="1" applyAlignment="1">
      <alignment horizontal="center"/>
    </xf>
    <xf numFmtId="173" fontId="0" fillId="0" borderId="0" xfId="0" applyNumberFormat="1" applyAlignment="1">
      <alignment horizontal="center"/>
    </xf>
    <xf numFmtId="0" fontId="75" fillId="10" borderId="0" xfId="0" applyFont="1" applyFill="1" applyAlignment="1">
      <alignment horizontal="center"/>
    </xf>
    <xf numFmtId="0" fontId="75" fillId="10" borderId="27" xfId="0" applyFont="1" applyFill="1" applyBorder="1" applyAlignment="1">
      <alignment horizontal="center"/>
    </xf>
    <xf numFmtId="14" fontId="75" fillId="0" borderId="0" xfId="0" applyNumberFormat="1" applyFont="1" applyAlignment="1">
      <alignment horizontal="center"/>
    </xf>
    <xf numFmtId="0" fontId="0" fillId="24" borderId="0" xfId="0" applyFill="1"/>
    <xf numFmtId="14" fontId="11" fillId="9" borderId="27" xfId="0" applyNumberFormat="1" applyFont="1" applyFill="1" applyBorder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75" fillId="0" borderId="27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30" fillId="0" borderId="0" xfId="0" applyFont="1"/>
    <xf numFmtId="0" fontId="0" fillId="0" borderId="0" xfId="0" applyAlignment="1">
      <alignment horizontal="center" vertical="center"/>
    </xf>
    <xf numFmtId="0" fontId="75" fillId="0" borderId="0" xfId="0" applyFont="1"/>
    <xf numFmtId="0" fontId="130" fillId="0" borderId="0" xfId="0" applyFont="1" applyAlignment="1">
      <alignment horizontal="center"/>
    </xf>
    <xf numFmtId="0" fontId="11" fillId="0" borderId="37" xfId="0" applyFont="1" applyBorder="1" applyAlignment="1">
      <alignment horizontal="center"/>
    </xf>
    <xf numFmtId="0" fontId="0" fillId="25" borderId="74" xfId="0" applyFill="1" applyBorder="1" applyProtection="1">
      <protection hidden="1"/>
    </xf>
    <xf numFmtId="0" fontId="131" fillId="25" borderId="74" xfId="0" applyFont="1" applyFill="1" applyBorder="1" applyAlignment="1" applyProtection="1">
      <alignment horizontal="center"/>
      <protection hidden="1"/>
    </xf>
    <xf numFmtId="0" fontId="84" fillId="25" borderId="75" xfId="0" applyFont="1" applyFill="1" applyBorder="1" applyProtection="1">
      <protection hidden="1"/>
    </xf>
    <xf numFmtId="0" fontId="84" fillId="25" borderId="56" xfId="0" applyFont="1" applyFill="1" applyBorder="1" applyProtection="1">
      <protection hidden="1"/>
    </xf>
    <xf numFmtId="14" fontId="61" fillId="24" borderId="40" xfId="0" applyNumberFormat="1" applyFont="1" applyFill="1" applyBorder="1" applyProtection="1">
      <protection hidden="1"/>
    </xf>
    <xf numFmtId="0" fontId="75" fillId="24" borderId="40" xfId="0" applyFont="1" applyFill="1" applyBorder="1" applyAlignment="1" applyProtection="1">
      <alignment horizontal="center"/>
      <protection hidden="1"/>
    </xf>
    <xf numFmtId="14" fontId="61" fillId="24" borderId="37" xfId="0" applyNumberFormat="1" applyFont="1" applyFill="1" applyBorder="1" applyProtection="1">
      <protection hidden="1"/>
    </xf>
    <xf numFmtId="0" fontId="131" fillId="25" borderId="74" xfId="0" applyFont="1" applyFill="1" applyBorder="1" applyProtection="1">
      <protection hidden="1"/>
    </xf>
    <xf numFmtId="0" fontId="132" fillId="25" borderId="74" xfId="0" applyFont="1" applyFill="1" applyBorder="1" applyAlignment="1" applyProtection="1">
      <alignment horizontal="center"/>
      <protection hidden="1"/>
    </xf>
    <xf numFmtId="0" fontId="0" fillId="26" borderId="0" xfId="0" applyFill="1" applyAlignment="1">
      <alignment horizontal="center"/>
    </xf>
    <xf numFmtId="0" fontId="83" fillId="27" borderId="76" xfId="0" applyFont="1" applyFill="1" applyBorder="1" applyAlignment="1" applyProtection="1">
      <alignment horizontal="center"/>
      <protection locked="0"/>
    </xf>
    <xf numFmtId="1" fontId="83" fillId="27" borderId="76" xfId="0" applyNumberFormat="1" applyFont="1" applyFill="1" applyBorder="1" applyAlignment="1" applyProtection="1">
      <alignment horizontal="center"/>
      <protection locked="0"/>
    </xf>
    <xf numFmtId="3" fontId="2" fillId="24" borderId="0" xfId="0" applyNumberFormat="1" applyFont="1" applyFill="1"/>
    <xf numFmtId="0" fontId="83" fillId="12" borderId="77" xfId="0" applyFont="1" applyFill="1" applyBorder="1" applyAlignment="1" applyProtection="1">
      <alignment horizontal="center"/>
      <protection hidden="1"/>
    </xf>
    <xf numFmtId="0" fontId="75" fillId="12" borderId="78" xfId="0" applyFont="1" applyFill="1" applyBorder="1" applyAlignment="1" applyProtection="1">
      <alignment horizontal="center"/>
      <protection hidden="1"/>
    </xf>
    <xf numFmtId="14" fontId="61" fillId="24" borderId="77" xfId="0" applyNumberFormat="1" applyFont="1" applyFill="1" applyBorder="1" applyProtection="1">
      <protection hidden="1"/>
    </xf>
    <xf numFmtId="14" fontId="61" fillId="24" borderId="78" xfId="0" applyNumberFormat="1" applyFont="1" applyFill="1" applyBorder="1" applyProtection="1">
      <protection hidden="1"/>
    </xf>
    <xf numFmtId="0" fontId="75" fillId="12" borderId="57" xfId="0" applyFont="1" applyFill="1" applyBorder="1" applyAlignment="1" applyProtection="1">
      <alignment horizontal="center"/>
      <protection hidden="1"/>
    </xf>
    <xf numFmtId="0" fontId="83" fillId="12" borderId="56" xfId="0" applyFont="1" applyFill="1" applyBorder="1" applyAlignment="1" applyProtection="1">
      <alignment horizontal="center"/>
      <protection hidden="1"/>
    </xf>
    <xf numFmtId="0" fontId="131" fillId="25" borderId="79" xfId="0" applyFont="1" applyFill="1" applyBorder="1" applyAlignment="1" applyProtection="1">
      <alignment horizontal="center"/>
      <protection hidden="1"/>
    </xf>
    <xf numFmtId="0" fontId="75" fillId="22" borderId="0" xfId="0" applyFont="1" applyFill="1"/>
    <xf numFmtId="0" fontId="85" fillId="22" borderId="0" xfId="0" applyFont="1" applyFill="1"/>
    <xf numFmtId="0" fontId="2" fillId="0" borderId="39" xfId="0" applyFont="1" applyBorder="1"/>
    <xf numFmtId="0" fontId="0" fillId="10" borderId="28" xfId="0" applyFill="1" applyBorder="1"/>
    <xf numFmtId="0" fontId="0" fillId="10" borderId="44" xfId="0" applyFill="1" applyBorder="1"/>
    <xf numFmtId="0" fontId="0" fillId="10" borderId="41" xfId="0" applyFill="1" applyBorder="1"/>
    <xf numFmtId="0" fontId="0" fillId="10" borderId="43" xfId="0" applyFill="1" applyBorder="1"/>
    <xf numFmtId="14" fontId="2" fillId="10" borderId="27" xfId="0" applyNumberFormat="1" applyFont="1" applyFill="1" applyBorder="1"/>
    <xf numFmtId="0" fontId="75" fillId="0" borderId="0" xfId="1"/>
    <xf numFmtId="0" fontId="75" fillId="0" borderId="0" xfId="1" applyAlignment="1">
      <alignment vertical="distributed"/>
    </xf>
    <xf numFmtId="0" fontId="61" fillId="0" borderId="0" xfId="1" applyFont="1" applyAlignment="1" applyProtection="1">
      <alignment horizontal="center"/>
      <protection hidden="1"/>
    </xf>
    <xf numFmtId="0" fontId="75" fillId="0" borderId="0" xfId="1" applyAlignment="1" applyProtection="1">
      <alignment horizontal="center"/>
      <protection hidden="1"/>
    </xf>
    <xf numFmtId="0" fontId="75" fillId="0" borderId="33" xfId="1" applyBorder="1" applyProtection="1">
      <protection hidden="1"/>
    </xf>
    <xf numFmtId="0" fontId="75" fillId="0" borderId="39" xfId="1" applyBorder="1" applyProtection="1">
      <protection hidden="1"/>
    </xf>
    <xf numFmtId="0" fontId="75" fillId="0" borderId="38" xfId="1" applyBorder="1" applyProtection="1">
      <protection hidden="1"/>
    </xf>
    <xf numFmtId="0" fontId="75" fillId="0" borderId="28" xfId="1" applyBorder="1" applyAlignment="1" applyProtection="1">
      <alignment horizontal="center"/>
      <protection hidden="1"/>
    </xf>
    <xf numFmtId="0" fontId="75" fillId="0" borderId="44" xfId="1" applyBorder="1" applyAlignment="1" applyProtection="1">
      <alignment horizontal="center"/>
      <protection hidden="1"/>
    </xf>
    <xf numFmtId="14" fontId="68" fillId="0" borderId="0" xfId="1" applyNumberFormat="1" applyFont="1" applyAlignment="1" applyProtection="1">
      <alignment horizontal="center"/>
      <protection hidden="1"/>
    </xf>
    <xf numFmtId="22" fontId="68" fillId="0" borderId="44" xfId="1" applyNumberFormat="1" applyFont="1" applyBorder="1" applyAlignment="1" applyProtection="1">
      <alignment horizontal="center"/>
      <protection hidden="1"/>
    </xf>
    <xf numFmtId="0" fontId="68" fillId="0" borderId="28" xfId="1" applyFont="1" applyBorder="1" applyAlignment="1" applyProtection="1">
      <alignment horizontal="left"/>
      <protection locked="0" hidden="1"/>
    </xf>
    <xf numFmtId="0" fontId="68" fillId="0" borderId="0" xfId="1" applyFont="1" applyAlignment="1" applyProtection="1">
      <alignment horizontal="left"/>
      <protection locked="0" hidden="1"/>
    </xf>
    <xf numFmtId="0" fontId="75" fillId="0" borderId="0" xfId="1" applyProtection="1">
      <protection hidden="1"/>
    </xf>
    <xf numFmtId="0" fontId="115" fillId="0" borderId="0" xfId="1" applyFont="1"/>
    <xf numFmtId="0" fontId="115" fillId="0" borderId="80" xfId="1" applyFont="1" applyBorder="1" applyProtection="1">
      <protection hidden="1"/>
    </xf>
    <xf numFmtId="0" fontId="115" fillId="0" borderId="74" xfId="1" applyFont="1" applyBorder="1" applyProtection="1">
      <protection hidden="1"/>
    </xf>
    <xf numFmtId="1" fontId="115" fillId="0" borderId="74" xfId="1" applyNumberFormat="1" applyFont="1" applyBorder="1" applyAlignment="1" applyProtection="1">
      <alignment horizontal="center"/>
      <protection hidden="1"/>
    </xf>
    <xf numFmtId="1" fontId="115" fillId="0" borderId="81" xfId="1" applyNumberFormat="1" applyFont="1" applyBorder="1" applyAlignment="1" applyProtection="1">
      <alignment horizontal="center"/>
      <protection hidden="1"/>
    </xf>
    <xf numFmtId="0" fontId="116" fillId="0" borderId="82" xfId="1" applyFont="1" applyBorder="1" applyAlignment="1" applyProtection="1">
      <alignment horizontal="left"/>
      <protection hidden="1"/>
    </xf>
    <xf numFmtId="0" fontId="116" fillId="0" borderId="0" xfId="1" applyFont="1" applyProtection="1">
      <protection hidden="1"/>
    </xf>
    <xf numFmtId="1" fontId="116" fillId="0" borderId="0" xfId="1" applyNumberFormat="1" applyFont="1" applyAlignment="1" applyProtection="1">
      <alignment horizontal="center"/>
      <protection hidden="1"/>
    </xf>
    <xf numFmtId="1" fontId="116" fillId="0" borderId="55" xfId="1" applyNumberFormat="1" applyFont="1" applyBorder="1" applyAlignment="1" applyProtection="1">
      <alignment horizontal="center"/>
      <protection hidden="1"/>
    </xf>
    <xf numFmtId="0" fontId="116" fillId="0" borderId="82" xfId="1" applyFont="1" applyBorder="1" applyProtection="1">
      <protection hidden="1"/>
    </xf>
    <xf numFmtId="1" fontId="117" fillId="0" borderId="0" xfId="1" applyNumberFormat="1" applyFont="1" applyAlignment="1" applyProtection="1">
      <alignment horizontal="center"/>
      <protection hidden="1"/>
    </xf>
    <xf numFmtId="0" fontId="116" fillId="28" borderId="0" xfId="1" applyFont="1" applyFill="1" applyAlignment="1" applyProtection="1">
      <alignment horizontal="centerContinuous"/>
      <protection hidden="1"/>
    </xf>
    <xf numFmtId="0" fontId="116" fillId="28" borderId="55" xfId="1" applyFont="1" applyFill="1" applyBorder="1" applyAlignment="1" applyProtection="1">
      <alignment horizontal="center"/>
      <protection hidden="1"/>
    </xf>
    <xf numFmtId="0" fontId="116" fillId="0" borderId="0" xfId="1" applyFont="1" applyAlignment="1" applyProtection="1">
      <alignment horizontal="centerContinuous"/>
      <protection hidden="1"/>
    </xf>
    <xf numFmtId="0" fontId="116" fillId="0" borderId="55" xfId="1" applyFont="1" applyBorder="1" applyAlignment="1" applyProtection="1">
      <alignment horizontal="center"/>
      <protection hidden="1"/>
    </xf>
    <xf numFmtId="0" fontId="117" fillId="0" borderId="0" xfId="1" applyFont="1" applyAlignment="1" applyProtection="1">
      <alignment horizontal="center"/>
      <protection hidden="1"/>
    </xf>
    <xf numFmtId="0" fontId="116" fillId="0" borderId="0" xfId="1" applyFont="1" applyAlignment="1" applyProtection="1">
      <alignment horizontal="center"/>
      <protection hidden="1"/>
    </xf>
    <xf numFmtId="0" fontId="116" fillId="0" borderId="75" xfId="1" applyFont="1" applyBorder="1" applyProtection="1">
      <protection hidden="1"/>
    </xf>
    <xf numFmtId="0" fontId="116" fillId="0" borderId="56" xfId="1" applyFont="1" applyBorder="1" applyProtection="1">
      <protection hidden="1"/>
    </xf>
    <xf numFmtId="0" fontId="116" fillId="0" borderId="56" xfId="1" applyFont="1" applyBorder="1" applyAlignment="1" applyProtection="1">
      <alignment horizontal="center"/>
      <protection hidden="1"/>
    </xf>
    <xf numFmtId="0" fontId="116" fillId="0" borderId="57" xfId="1" applyFont="1" applyBorder="1" applyAlignment="1" applyProtection="1">
      <alignment horizontal="center"/>
      <protection hidden="1"/>
    </xf>
    <xf numFmtId="0" fontId="84" fillId="0" borderId="0" xfId="1" applyFont="1" applyAlignment="1" applyProtection="1">
      <alignment horizontal="center"/>
      <protection locked="0" hidden="1"/>
    </xf>
    <xf numFmtId="0" fontId="61" fillId="0" borderId="0" xfId="1" applyFont="1" applyProtection="1">
      <protection hidden="1"/>
    </xf>
    <xf numFmtId="49" fontId="61" fillId="0" borderId="0" xfId="1" applyNumberFormat="1" applyFont="1" applyAlignment="1" applyProtection="1">
      <alignment horizontal="left" vertical="distributed"/>
      <protection locked="0" hidden="1"/>
    </xf>
    <xf numFmtId="0" fontId="83" fillId="0" borderId="0" xfId="1" applyFont="1" applyAlignment="1">
      <alignment horizontal="center"/>
    </xf>
    <xf numFmtId="0" fontId="111" fillId="0" borderId="43" xfId="1" applyFont="1" applyBorder="1" applyAlignment="1" applyProtection="1">
      <alignment horizontal="center" vertical="distributed"/>
      <protection hidden="1"/>
    </xf>
    <xf numFmtId="0" fontId="111" fillId="0" borderId="28" xfId="1" applyFont="1" applyBorder="1" applyAlignment="1" applyProtection="1">
      <alignment horizontal="center" vertical="distributed"/>
      <protection hidden="1"/>
    </xf>
    <xf numFmtId="0" fontId="111" fillId="0" borderId="44" xfId="1" applyFont="1" applyBorder="1" applyAlignment="1" applyProtection="1">
      <alignment horizontal="center" vertical="distributed"/>
      <protection hidden="1"/>
    </xf>
    <xf numFmtId="0" fontId="111" fillId="0" borderId="0" xfId="1" applyFont="1" applyAlignment="1" applyProtection="1">
      <alignment horizontal="center" vertical="distributed"/>
      <protection hidden="1"/>
    </xf>
    <xf numFmtId="0" fontId="2" fillId="26" borderId="0" xfId="0" applyFont="1" applyFill="1"/>
    <xf numFmtId="0" fontId="2" fillId="26" borderId="39" xfId="0" applyFont="1" applyFill="1" applyBorder="1"/>
    <xf numFmtId="0" fontId="111" fillId="26" borderId="27" xfId="1" applyFont="1" applyFill="1" applyBorder="1" applyAlignment="1" applyProtection="1">
      <alignment horizontal="center" vertical="center"/>
      <protection locked="0"/>
    </xf>
    <xf numFmtId="0" fontId="111" fillId="0" borderId="0" xfId="1" applyFont="1" applyAlignment="1" applyProtection="1">
      <alignment vertical="center"/>
      <protection hidden="1"/>
    </xf>
    <xf numFmtId="0" fontId="85" fillId="0" borderId="33" xfId="1" applyFont="1" applyBorder="1" applyAlignment="1" applyProtection="1">
      <alignment horizontal="right"/>
      <protection hidden="1"/>
    </xf>
    <xf numFmtId="0" fontId="111" fillId="0" borderId="28" xfId="1" applyFont="1" applyBorder="1" applyAlignment="1" applyProtection="1">
      <alignment vertical="center"/>
      <protection hidden="1"/>
    </xf>
    <xf numFmtId="0" fontId="111" fillId="0" borderId="44" xfId="1" applyFont="1" applyBorder="1" applyAlignment="1" applyProtection="1">
      <alignment vertical="center"/>
      <protection hidden="1"/>
    </xf>
    <xf numFmtId="0" fontId="85" fillId="0" borderId="41" xfId="1" applyFont="1" applyBorder="1" applyAlignment="1" applyProtection="1">
      <alignment horizontal="right" vertical="distributed"/>
      <protection hidden="1"/>
    </xf>
    <xf numFmtId="0" fontId="84" fillId="0" borderId="0" xfId="1" applyFont="1" applyProtection="1">
      <protection hidden="1"/>
    </xf>
    <xf numFmtId="0" fontId="133" fillId="0" borderId="0" xfId="1" applyFont="1" applyAlignment="1">
      <alignment horizontal="center" vertical="center"/>
    </xf>
    <xf numFmtId="14" fontId="111" fillId="26" borderId="27" xfId="1" applyNumberFormat="1" applyFont="1" applyFill="1" applyBorder="1" applyAlignment="1" applyProtection="1">
      <alignment horizontal="center"/>
      <protection locked="0"/>
    </xf>
    <xf numFmtId="0" fontId="61" fillId="0" borderId="28" xfId="1" applyFont="1" applyBorder="1" applyProtection="1">
      <protection hidden="1"/>
    </xf>
    <xf numFmtId="0" fontId="61" fillId="0" borderId="44" xfId="1" applyFont="1" applyBorder="1" applyProtection="1">
      <protection hidden="1"/>
    </xf>
    <xf numFmtId="0" fontId="68" fillId="0" borderId="28" xfId="1" applyFont="1" applyBorder="1" applyProtection="1">
      <protection locked="0" hidden="1"/>
    </xf>
    <xf numFmtId="0" fontId="68" fillId="0" borderId="0" xfId="1" applyFont="1" applyProtection="1">
      <protection locked="0" hidden="1"/>
    </xf>
    <xf numFmtId="49" fontId="134" fillId="0" borderId="0" xfId="1" applyNumberFormat="1" applyFont="1" applyAlignment="1">
      <alignment horizontal="center" vertical="center"/>
    </xf>
    <xf numFmtId="0" fontId="111" fillId="26" borderId="27" xfId="1" applyFont="1" applyFill="1" applyBorder="1" applyAlignment="1" applyProtection="1">
      <alignment horizontal="center"/>
      <protection locked="0"/>
    </xf>
    <xf numFmtId="0" fontId="5" fillId="0" borderId="28" xfId="0" applyFont="1" applyBorder="1" applyAlignment="1" applyProtection="1">
      <alignment horizontal="center" vertical="center"/>
      <protection hidden="1"/>
    </xf>
    <xf numFmtId="0" fontId="0" fillId="10" borderId="0" xfId="0" applyFill="1" applyProtection="1">
      <protection hidden="1"/>
    </xf>
    <xf numFmtId="0" fontId="130" fillId="0" borderId="0" xfId="0" applyFont="1" applyAlignment="1" applyProtection="1">
      <alignment horizontal="center"/>
      <protection hidden="1"/>
    </xf>
    <xf numFmtId="14" fontId="131" fillId="25" borderId="74" xfId="0" applyNumberFormat="1" applyFont="1" applyFill="1" applyBorder="1" applyProtection="1">
      <protection hidden="1"/>
    </xf>
    <xf numFmtId="14" fontId="85" fillId="29" borderId="36" xfId="0" applyNumberFormat="1" applyFont="1" applyFill="1" applyBorder="1" applyAlignment="1" applyProtection="1">
      <alignment horizontal="center"/>
      <protection hidden="1"/>
    </xf>
    <xf numFmtId="1" fontId="4" fillId="8" borderId="38" xfId="0" applyNumberFormat="1" applyFont="1" applyFill="1" applyBorder="1" applyAlignment="1" applyProtection="1">
      <alignment horizontal="center"/>
      <protection locked="0"/>
    </xf>
    <xf numFmtId="0" fontId="114" fillId="0" borderId="42" xfId="1" applyFont="1" applyBorder="1" applyAlignment="1" applyProtection="1">
      <alignment vertical="distributed"/>
      <protection hidden="1"/>
    </xf>
    <xf numFmtId="0" fontId="11" fillId="0" borderId="28" xfId="0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8" fillId="0" borderId="28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locked="0"/>
    </xf>
    <xf numFmtId="0" fontId="2" fillId="0" borderId="44" xfId="0" applyFont="1" applyBorder="1" applyAlignment="1" applyProtection="1">
      <alignment vertical="center"/>
      <protection locked="0"/>
    </xf>
    <xf numFmtId="1" fontId="130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3" fontId="11" fillId="0" borderId="28" xfId="0" applyNumberFormat="1" applyFont="1" applyBorder="1" applyAlignment="1" applyProtection="1">
      <alignment horizontal="center" vertical="center"/>
      <protection hidden="1"/>
    </xf>
    <xf numFmtId="3" fontId="18" fillId="0" borderId="28" xfId="0" applyNumberFormat="1" applyFont="1" applyBorder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8" xfId="0" applyNumberFormat="1" applyFont="1" applyBorder="1" applyAlignment="1" applyProtection="1">
      <alignment horizontal="center" vertical="center"/>
      <protection locked="0" hidden="1"/>
    </xf>
    <xf numFmtId="0" fontId="2" fillId="0" borderId="42" xfId="0" applyFont="1" applyBorder="1" applyAlignment="1" applyProtection="1">
      <alignment vertical="center"/>
      <protection hidden="1"/>
    </xf>
    <xf numFmtId="0" fontId="2" fillId="0" borderId="44" xfId="0" applyFont="1" applyBorder="1" applyAlignment="1" applyProtection="1">
      <alignment vertical="center"/>
      <protection hidden="1"/>
    </xf>
    <xf numFmtId="14" fontId="2" fillId="26" borderId="0" xfId="0" applyNumberFormat="1" applyFont="1" applyFill="1"/>
    <xf numFmtId="14" fontId="0" fillId="26" borderId="27" xfId="0" applyNumberFormat="1" applyFill="1" applyBorder="1" applyAlignment="1">
      <alignment horizontal="center"/>
    </xf>
    <xf numFmtId="1" fontId="2" fillId="21" borderId="27" xfId="0" applyNumberFormat="1" applyFont="1" applyFill="1" applyBorder="1" applyAlignment="1" applyProtection="1">
      <alignment horizontal="center" vertical="center"/>
      <protection hidden="1"/>
    </xf>
    <xf numFmtId="0" fontId="84" fillId="0" borderId="28" xfId="1" applyFont="1" applyBorder="1" applyProtection="1">
      <protection hidden="1"/>
    </xf>
    <xf numFmtId="0" fontId="84" fillId="0" borderId="28" xfId="1" applyFont="1" applyBorder="1" applyAlignment="1" applyProtection="1">
      <alignment horizontal="left"/>
      <protection locked="0" hidden="1"/>
    </xf>
    <xf numFmtId="0" fontId="98" fillId="22" borderId="0" xfId="0" applyFont="1" applyFill="1" applyAlignment="1">
      <alignment horizontal="center" vertical="center"/>
    </xf>
    <xf numFmtId="0" fontId="104" fillId="22" borderId="0" xfId="0" applyFont="1" applyFill="1" applyAlignment="1">
      <alignment horizontal="center" vertical="center"/>
    </xf>
    <xf numFmtId="0" fontId="110" fillId="22" borderId="0" xfId="0" applyFont="1" applyFill="1"/>
    <xf numFmtId="0" fontId="110" fillId="22" borderId="0" xfId="0" applyFont="1" applyFill="1" applyAlignment="1">
      <alignment vertical="center"/>
    </xf>
    <xf numFmtId="0" fontId="110" fillId="22" borderId="0" xfId="0" applyFont="1" applyFill="1" applyAlignment="1">
      <alignment horizontal="right" vertical="center"/>
    </xf>
    <xf numFmtId="0" fontId="130" fillId="0" borderId="0" xfId="0" applyFont="1" applyAlignment="1">
      <alignment horizontal="center" vertical="center"/>
    </xf>
    <xf numFmtId="0" fontId="73" fillId="0" borderId="44" xfId="0" applyFont="1" applyBorder="1" applyProtection="1">
      <protection hidden="1"/>
    </xf>
    <xf numFmtId="0" fontId="5" fillId="0" borderId="69" xfId="0" applyFont="1" applyBorder="1" applyAlignment="1" applyProtection="1">
      <alignment horizontal="center"/>
      <protection hidden="1"/>
    </xf>
    <xf numFmtId="0" fontId="75" fillId="0" borderId="0" xfId="1" applyProtection="1">
      <protection locked="0"/>
    </xf>
    <xf numFmtId="0" fontId="130" fillId="0" borderId="0" xfId="1" applyFont="1" applyAlignment="1" applyProtection="1">
      <alignment horizontal="center" vertical="center"/>
      <protection locked="0"/>
    </xf>
    <xf numFmtId="0" fontId="130" fillId="0" borderId="0" xfId="1" applyFont="1" applyProtection="1">
      <protection locked="0"/>
    </xf>
    <xf numFmtId="0" fontId="130" fillId="0" borderId="0" xfId="1" applyFont="1" applyAlignment="1" applyProtection="1">
      <alignment horizontal="center"/>
      <protection locked="0"/>
    </xf>
    <xf numFmtId="0" fontId="129" fillId="24" borderId="83" xfId="0" applyFont="1" applyFill="1" applyBorder="1" applyAlignment="1" applyProtection="1">
      <alignment horizontal="center"/>
      <protection hidden="1"/>
    </xf>
    <xf numFmtId="0" fontId="131" fillId="25" borderId="84" xfId="0" applyFont="1" applyFill="1" applyBorder="1" applyAlignment="1" applyProtection="1">
      <alignment horizontal="center"/>
      <protection hidden="1"/>
    </xf>
    <xf numFmtId="9" fontId="110" fillId="24" borderId="30" xfId="0" applyNumberFormat="1" applyFont="1" applyFill="1" applyBorder="1" applyAlignment="1">
      <alignment horizontal="center"/>
    </xf>
    <xf numFmtId="9" fontId="136" fillId="25" borderId="85" xfId="0" applyNumberFormat="1" applyFont="1" applyFill="1" applyBorder="1" applyAlignment="1">
      <alignment horizontal="center"/>
    </xf>
    <xf numFmtId="0" fontId="75" fillId="0" borderId="30" xfId="0" applyFont="1" applyBorder="1" applyAlignment="1">
      <alignment horizontal="center" vertical="center"/>
    </xf>
    <xf numFmtId="0" fontId="20" fillId="0" borderId="1" xfId="0" applyFont="1" applyBorder="1" applyAlignment="1" applyProtection="1">
      <alignment horizontal="center"/>
      <protection hidden="1"/>
    </xf>
    <xf numFmtId="0" fontId="20" fillId="0" borderId="30" xfId="0" applyFont="1" applyBorder="1" applyAlignment="1" applyProtection="1">
      <alignment horizontal="center"/>
      <protection hidden="1"/>
    </xf>
    <xf numFmtId="49" fontId="20" fillId="0" borderId="34" xfId="0" applyNumberFormat="1" applyFont="1" applyBorder="1" applyAlignment="1" applyProtection="1">
      <alignment horizontal="center"/>
      <protection hidden="1"/>
    </xf>
    <xf numFmtId="49" fontId="20" fillId="0" borderId="30" xfId="0" applyNumberFormat="1" applyFont="1" applyBorder="1" applyAlignment="1" applyProtection="1">
      <alignment horizontal="center"/>
      <protection hidden="1"/>
    </xf>
    <xf numFmtId="0" fontId="20" fillId="0" borderId="35" xfId="0" applyFont="1" applyBorder="1" applyAlignment="1" applyProtection="1">
      <alignment horizontal="center"/>
      <protection hidden="1"/>
    </xf>
    <xf numFmtId="0" fontId="20" fillId="0" borderId="60" xfId="0" applyFont="1" applyBorder="1" applyAlignment="1" applyProtection="1">
      <alignment horizontal="center"/>
      <protection hidden="1"/>
    </xf>
    <xf numFmtId="0" fontId="20" fillId="0" borderId="2" xfId="0" applyFont="1" applyBorder="1" applyAlignment="1" applyProtection="1">
      <alignment horizontal="center"/>
      <protection hidden="1"/>
    </xf>
    <xf numFmtId="0" fontId="20" fillId="0" borderId="43" xfId="0" applyFont="1" applyBorder="1" applyAlignment="1" applyProtection="1">
      <alignment horizontal="center"/>
      <protection hidden="1"/>
    </xf>
    <xf numFmtId="0" fontId="75" fillId="22" borderId="0" xfId="0" applyFont="1" applyFill="1" applyAlignment="1">
      <alignment horizontal="left"/>
    </xf>
    <xf numFmtId="0" fontId="111" fillId="12" borderId="86" xfId="0" applyFont="1" applyFill="1" applyBorder="1" applyAlignment="1" applyProtection="1">
      <alignment horizontal="center"/>
      <protection locked="0"/>
    </xf>
    <xf numFmtId="0" fontId="111" fillId="12" borderId="86" xfId="0" applyFont="1" applyFill="1" applyBorder="1" applyAlignment="1" applyProtection="1">
      <alignment horizontal="center" vertical="center"/>
      <protection locked="0"/>
    </xf>
    <xf numFmtId="0" fontId="75" fillId="24" borderId="77" xfId="0" applyFont="1" applyFill="1" applyBorder="1" applyAlignment="1" applyProtection="1">
      <alignment horizontal="center"/>
      <protection hidden="1"/>
    </xf>
    <xf numFmtId="1" fontId="99" fillId="0" borderId="39" xfId="0" applyNumberFormat="1" applyFont="1" applyBorder="1" applyAlignment="1" applyProtection="1">
      <alignment horizontal="center"/>
      <protection hidden="1"/>
    </xf>
    <xf numFmtId="14" fontId="137" fillId="0" borderId="44" xfId="0" applyNumberFormat="1" applyFont="1" applyBorder="1" applyAlignment="1" applyProtection="1">
      <alignment horizontal="left" vertical="center"/>
      <protection hidden="1"/>
    </xf>
    <xf numFmtId="0" fontId="138" fillId="0" borderId="0" xfId="0" applyFont="1"/>
    <xf numFmtId="14" fontId="138" fillId="0" borderId="0" xfId="0" applyNumberFormat="1" applyFont="1"/>
    <xf numFmtId="1" fontId="138" fillId="0" borderId="0" xfId="0" applyNumberFormat="1" applyFont="1"/>
    <xf numFmtId="3" fontId="5" fillId="7" borderId="27" xfId="0" applyNumberFormat="1" applyFont="1" applyFill="1" applyBorder="1"/>
    <xf numFmtId="1" fontId="2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1" fontId="2" fillId="10" borderId="27" xfId="0" applyNumberFormat="1" applyFont="1" applyFill="1" applyBorder="1" applyAlignment="1">
      <alignment horizontal="center"/>
    </xf>
    <xf numFmtId="0" fontId="11" fillId="0" borderId="42" xfId="0" applyFont="1" applyBorder="1" applyAlignment="1">
      <alignment horizontal="center"/>
    </xf>
    <xf numFmtId="3" fontId="2" fillId="7" borderId="27" xfId="0" applyNumberFormat="1" applyFont="1" applyFill="1" applyBorder="1" applyAlignment="1">
      <alignment horizontal="center"/>
    </xf>
    <xf numFmtId="0" fontId="2" fillId="0" borderId="37" xfId="0" applyFont="1" applyBorder="1" applyAlignment="1">
      <alignment horizontal="center"/>
    </xf>
    <xf numFmtId="1" fontId="11" fillId="0" borderId="0" xfId="0" applyNumberFormat="1" applyFont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1" fontId="6" fillId="0" borderId="2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3" fontId="6" fillId="0" borderId="27" xfId="0" applyNumberFormat="1" applyFont="1" applyBorder="1" applyAlignment="1" applyProtection="1">
      <alignment horizontal="center" vertical="center"/>
      <protection hidden="1"/>
    </xf>
    <xf numFmtId="3" fontId="6" fillId="0" borderId="27" xfId="0" applyNumberFormat="1" applyFont="1" applyBorder="1" applyAlignment="1">
      <alignment horizontal="center"/>
    </xf>
    <xf numFmtId="0" fontId="6" fillId="0" borderId="27" xfId="0" applyFont="1" applyBorder="1"/>
    <xf numFmtId="1" fontId="11" fillId="10" borderId="27" xfId="0" applyNumberFormat="1" applyFont="1" applyFill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6" fillId="0" borderId="30" xfId="0" applyFont="1" applyBorder="1" applyAlignment="1">
      <alignment horizontal="center" vertical="center"/>
    </xf>
    <xf numFmtId="0" fontId="11" fillId="0" borderId="42" xfId="0" applyFont="1" applyBorder="1"/>
    <xf numFmtId="0" fontId="11" fillId="0" borderId="34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139" fillId="25" borderId="74" xfId="0" applyFont="1" applyFill="1" applyBorder="1" applyProtection="1">
      <protection hidden="1"/>
    </xf>
    <xf numFmtId="14" fontId="139" fillId="25" borderId="74" xfId="0" applyNumberFormat="1" applyFont="1" applyFill="1" applyBorder="1" applyProtection="1">
      <protection hidden="1"/>
    </xf>
    <xf numFmtId="0" fontId="139" fillId="25" borderId="74" xfId="0" applyFont="1" applyFill="1" applyBorder="1" applyAlignment="1" applyProtection="1">
      <alignment horizontal="center"/>
      <protection hidden="1"/>
    </xf>
    <xf numFmtId="0" fontId="139" fillId="25" borderId="79" xfId="0" applyFont="1" applyFill="1" applyBorder="1" applyAlignment="1" applyProtection="1">
      <alignment horizontal="center"/>
      <protection hidden="1"/>
    </xf>
    <xf numFmtId="0" fontId="139" fillId="25" borderId="84" xfId="0" applyFont="1" applyFill="1" applyBorder="1" applyAlignment="1" applyProtection="1">
      <alignment horizontal="center"/>
      <protection hidden="1"/>
    </xf>
    <xf numFmtId="0" fontId="5" fillId="0" borderId="36" xfId="0" applyFont="1" applyBorder="1" applyAlignment="1">
      <alignment horizontal="center"/>
    </xf>
    <xf numFmtId="0" fontId="5" fillId="0" borderId="87" xfId="0" applyFont="1" applyBorder="1" applyAlignment="1">
      <alignment horizontal="center" vertical="center"/>
    </xf>
    <xf numFmtId="1" fontId="5" fillId="0" borderId="88" xfId="0" applyNumberFormat="1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1" fontId="11" fillId="0" borderId="74" xfId="0" applyNumberFormat="1" applyFont="1" applyBorder="1" applyAlignment="1">
      <alignment horizontal="center" vertical="center"/>
    </xf>
    <xf numFmtId="0" fontId="2" fillId="0" borderId="89" xfId="0" applyFont="1" applyBorder="1" applyAlignment="1">
      <alignment horizontal="center"/>
    </xf>
    <xf numFmtId="0" fontId="6" fillId="0" borderId="9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2" fillId="10" borderId="37" xfId="0" applyNumberFormat="1" applyFont="1" applyFill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44" xfId="0" applyFont="1" applyBorder="1"/>
    <xf numFmtId="3" fontId="5" fillId="0" borderId="0" xfId="0" applyNumberFormat="1" applyFont="1" applyAlignment="1" applyProtection="1">
      <alignment horizontal="center" vertical="center"/>
      <protection hidden="1"/>
    </xf>
    <xf numFmtId="14" fontId="6" fillId="0" borderId="0" xfId="0" applyNumberFormat="1" applyFont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6" xfId="0" applyFont="1" applyBorder="1"/>
    <xf numFmtId="0" fontId="2" fillId="10" borderId="73" xfId="0" applyFont="1" applyFill="1" applyBorder="1" applyAlignment="1">
      <alignment horizontal="center"/>
    </xf>
    <xf numFmtId="14" fontId="6" fillId="0" borderId="41" xfId="0" applyNumberFormat="1" applyFont="1" applyBorder="1"/>
    <xf numFmtId="14" fontId="6" fillId="0" borderId="42" xfId="0" applyNumberFormat="1" applyFont="1" applyBorder="1"/>
    <xf numFmtId="1" fontId="11" fillId="26" borderId="27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2" fillId="2" borderId="27" xfId="0" applyFont="1" applyFill="1" applyBorder="1" applyAlignment="1">
      <alignment horizontal="center"/>
    </xf>
    <xf numFmtId="3" fontId="2" fillId="11" borderId="27" xfId="0" applyNumberFormat="1" applyFont="1" applyFill="1" applyBorder="1" applyAlignment="1">
      <alignment horizontal="center"/>
    </xf>
    <xf numFmtId="3" fontId="11" fillId="24" borderId="27" xfId="0" applyNumberFormat="1" applyFont="1" applyFill="1" applyBorder="1" applyAlignment="1" applyProtection="1">
      <alignment horizontal="center" vertical="center"/>
      <protection hidden="1"/>
    </xf>
    <xf numFmtId="3" fontId="5" fillId="24" borderId="27" xfId="0" applyNumberFormat="1" applyFont="1" applyFill="1" applyBorder="1" applyAlignment="1" applyProtection="1">
      <alignment horizontal="center" vertical="center"/>
      <protection hidden="1"/>
    </xf>
    <xf numFmtId="3" fontId="11" fillId="7" borderId="27" xfId="0" applyNumberFormat="1" applyFont="1" applyFill="1" applyBorder="1" applyAlignment="1">
      <alignment horizontal="center" vertical="center"/>
    </xf>
    <xf numFmtId="1" fontId="11" fillId="7" borderId="27" xfId="0" applyNumberFormat="1" applyFont="1" applyFill="1" applyBorder="1" applyAlignment="1">
      <alignment horizontal="center" vertical="center"/>
    </xf>
    <xf numFmtId="0" fontId="2" fillId="7" borderId="27" xfId="0" applyFont="1" applyFill="1" applyBorder="1" applyAlignment="1">
      <alignment horizontal="center" vertical="center"/>
    </xf>
    <xf numFmtId="3" fontId="2" fillId="7" borderId="27" xfId="0" applyNumberFormat="1" applyFont="1" applyFill="1" applyBorder="1" applyAlignment="1">
      <alignment horizontal="center" vertical="center"/>
    </xf>
    <xf numFmtId="1" fontId="2" fillId="7" borderId="91" xfId="0" applyNumberFormat="1" applyFont="1" applyFill="1" applyBorder="1" applyAlignment="1">
      <alignment horizontal="center" vertical="center"/>
    </xf>
    <xf numFmtId="1" fontId="2" fillId="7" borderId="76" xfId="0" applyNumberFormat="1" applyFont="1" applyFill="1" applyBorder="1" applyAlignment="1">
      <alignment horizontal="center" vertical="center"/>
    </xf>
    <xf numFmtId="1" fontId="2" fillId="7" borderId="92" xfId="0" applyNumberFormat="1" applyFont="1" applyFill="1" applyBorder="1" applyAlignment="1">
      <alignment horizontal="center" vertical="center"/>
    </xf>
    <xf numFmtId="3" fontId="11" fillId="12" borderId="93" xfId="0" applyNumberFormat="1" applyFont="1" applyFill="1" applyBorder="1" applyAlignment="1" applyProtection="1">
      <alignment horizontal="center" vertical="center"/>
      <protection hidden="1"/>
    </xf>
    <xf numFmtId="3" fontId="11" fillId="12" borderId="27" xfId="0" applyNumberFormat="1" applyFont="1" applyFill="1" applyBorder="1" applyAlignment="1" applyProtection="1">
      <alignment horizontal="center" vertical="center"/>
      <protection hidden="1"/>
    </xf>
    <xf numFmtId="3" fontId="5" fillId="12" borderId="27" xfId="0" applyNumberFormat="1" applyFont="1" applyFill="1" applyBorder="1" applyAlignment="1" applyProtection="1">
      <alignment horizontal="center" vertical="center"/>
      <protection hidden="1"/>
    </xf>
    <xf numFmtId="0" fontId="2" fillId="12" borderId="27" xfId="0" applyFont="1" applyFill="1" applyBorder="1" applyAlignment="1">
      <alignment horizontal="center"/>
    </xf>
    <xf numFmtId="3" fontId="5" fillId="16" borderId="27" xfId="0" applyNumberFormat="1" applyFont="1" applyFill="1" applyBorder="1" applyAlignment="1" applyProtection="1">
      <alignment horizontal="center" vertical="center"/>
      <protection hidden="1"/>
    </xf>
    <xf numFmtId="3" fontId="11" fillId="16" borderId="27" xfId="0" applyNumberFormat="1" applyFont="1" applyFill="1" applyBorder="1" applyAlignment="1" applyProtection="1">
      <alignment horizontal="center" vertical="center"/>
      <protection hidden="1"/>
    </xf>
    <xf numFmtId="0" fontId="6" fillId="0" borderId="27" xfId="0" applyFont="1" applyBorder="1" applyAlignment="1">
      <alignment horizontal="center" vertical="center"/>
    </xf>
    <xf numFmtId="1" fontId="6" fillId="10" borderId="27" xfId="0" applyNumberFormat="1" applyFont="1" applyFill="1" applyBorder="1" applyAlignment="1">
      <alignment horizontal="center"/>
    </xf>
    <xf numFmtId="1" fontId="6" fillId="10" borderId="27" xfId="0" applyNumberFormat="1" applyFont="1" applyFill="1" applyBorder="1" applyAlignment="1">
      <alignment horizontal="center" vertical="center"/>
    </xf>
    <xf numFmtId="14" fontId="6" fillId="0" borderId="27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14" fontId="6" fillId="12" borderId="27" xfId="0" applyNumberFormat="1" applyFont="1" applyFill="1" applyBorder="1" applyAlignment="1">
      <alignment horizontal="center" vertical="center"/>
    </xf>
    <xf numFmtId="1" fontId="73" fillId="0" borderId="27" xfId="0" applyNumberFormat="1" applyFont="1" applyBorder="1" applyAlignment="1">
      <alignment horizontal="center"/>
    </xf>
    <xf numFmtId="14" fontId="6" fillId="10" borderId="0" xfId="0" applyNumberFormat="1" applyFont="1" applyFill="1" applyAlignment="1">
      <alignment horizontal="center" vertical="center"/>
    </xf>
    <xf numFmtId="14" fontId="6" fillId="0" borderId="28" xfId="0" applyNumberFormat="1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14" fontId="6" fillId="0" borderId="41" xfId="0" applyNumberFormat="1" applyFont="1" applyBorder="1" applyAlignment="1">
      <alignment horizontal="center"/>
    </xf>
    <xf numFmtId="1" fontId="2" fillId="26" borderId="27" xfId="0" applyNumberFormat="1" applyFont="1" applyFill="1" applyBorder="1" applyAlignment="1">
      <alignment horizontal="center" vertical="center"/>
    </xf>
    <xf numFmtId="1" fontId="2" fillId="26" borderId="27" xfId="0" applyNumberFormat="1" applyFont="1" applyFill="1" applyBorder="1" applyAlignment="1">
      <alignment horizontal="center"/>
    </xf>
    <xf numFmtId="3" fontId="75" fillId="0" borderId="0" xfId="0" applyNumberFormat="1" applyFont="1" applyAlignment="1">
      <alignment horizontal="center"/>
    </xf>
    <xf numFmtId="1" fontId="75" fillId="0" borderId="0" xfId="0" applyNumberFormat="1" applyFont="1" applyAlignment="1">
      <alignment horizontal="center"/>
    </xf>
    <xf numFmtId="1" fontId="132" fillId="25" borderId="74" xfId="0" applyNumberFormat="1" applyFont="1" applyFill="1" applyBorder="1" applyAlignment="1" applyProtection="1">
      <alignment horizontal="center"/>
      <protection hidden="1"/>
    </xf>
    <xf numFmtId="170" fontId="131" fillId="25" borderId="74" xfId="0" applyNumberFormat="1" applyFont="1" applyFill="1" applyBorder="1" applyAlignment="1" applyProtection="1">
      <alignment horizontal="center"/>
      <protection hidden="1"/>
    </xf>
    <xf numFmtId="0" fontId="131" fillId="25" borderId="81" xfId="0" applyFont="1" applyFill="1" applyBorder="1" applyAlignment="1" applyProtection="1">
      <alignment horizontal="center"/>
      <protection hidden="1"/>
    </xf>
    <xf numFmtId="1" fontId="5" fillId="10" borderId="27" xfId="0" applyNumberFormat="1" applyFont="1" applyFill="1" applyBorder="1" applyAlignment="1">
      <alignment horizontal="center"/>
    </xf>
    <xf numFmtId="3" fontId="73" fillId="10" borderId="27" xfId="0" applyNumberFormat="1" applyFont="1" applyFill="1" applyBorder="1" applyAlignment="1">
      <alignment horizontal="center"/>
    </xf>
    <xf numFmtId="3" fontId="11" fillId="0" borderId="34" xfId="0" applyNumberFormat="1" applyFont="1" applyBorder="1" applyAlignment="1" applyProtection="1">
      <alignment horizontal="center" vertical="center"/>
      <protection hidden="1"/>
    </xf>
    <xf numFmtId="0" fontId="68" fillId="0" borderId="0" xfId="0" applyFont="1" applyAlignment="1">
      <alignment horizontal="center" vertical="center"/>
    </xf>
    <xf numFmtId="3" fontId="5" fillId="12" borderId="36" xfId="0" applyNumberFormat="1" applyFont="1" applyFill="1" applyBorder="1" applyAlignment="1" applyProtection="1">
      <alignment horizontal="center" vertical="center"/>
      <protection hidden="1"/>
    </xf>
    <xf numFmtId="0" fontId="5" fillId="0" borderId="28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2" fillId="0" borderId="41" xfId="0" applyFont="1" applyBorder="1"/>
    <xf numFmtId="1" fontId="2" fillId="10" borderId="40" xfId="0" applyNumberFormat="1" applyFont="1" applyFill="1" applyBorder="1" applyAlignment="1">
      <alignment horizontal="center"/>
    </xf>
    <xf numFmtId="0" fontId="11" fillId="0" borderId="33" xfId="0" applyFont="1" applyBorder="1"/>
    <xf numFmtId="0" fontId="11" fillId="0" borderId="44" xfId="0" applyFont="1" applyBorder="1"/>
    <xf numFmtId="0" fontId="11" fillId="0" borderId="28" xfId="0" applyFont="1" applyBorder="1"/>
    <xf numFmtId="0" fontId="11" fillId="10" borderId="27" xfId="0" applyFont="1" applyFill="1" applyBorder="1" applyAlignment="1">
      <alignment horizontal="center"/>
    </xf>
    <xf numFmtId="0" fontId="75" fillId="24" borderId="0" xfId="0" applyFont="1" applyFill="1" applyAlignment="1">
      <alignment horizontal="center"/>
    </xf>
    <xf numFmtId="1" fontId="75" fillId="0" borderId="74" xfId="0" applyNumberFormat="1" applyFont="1" applyBorder="1" applyAlignment="1">
      <alignment horizontal="center" vertical="center"/>
    </xf>
    <xf numFmtId="1" fontId="2" fillId="30" borderId="0" xfId="0" applyNumberFormat="1" applyFont="1" applyFill="1"/>
    <xf numFmtId="3" fontId="11" fillId="31" borderId="27" xfId="0" applyNumberFormat="1" applyFont="1" applyFill="1" applyBorder="1" applyAlignment="1">
      <alignment horizontal="center" vertical="center"/>
    </xf>
    <xf numFmtId="1" fontId="11" fillId="31" borderId="27" xfId="0" applyNumberFormat="1" applyFont="1" applyFill="1" applyBorder="1" applyAlignment="1">
      <alignment horizontal="center" vertical="center"/>
    </xf>
    <xf numFmtId="0" fontId="130" fillId="0" borderId="0" xfId="0" applyFont="1" applyAlignment="1" applyProtection="1">
      <alignment horizontal="center"/>
      <protection locked="0"/>
    </xf>
    <xf numFmtId="0" fontId="142" fillId="0" borderId="39" xfId="0" applyFont="1" applyBorder="1" applyAlignment="1">
      <alignment horizontal="center"/>
    </xf>
    <xf numFmtId="1" fontId="141" fillId="0" borderId="39" xfId="0" applyNumberFormat="1" applyFont="1" applyBorder="1" applyAlignment="1">
      <alignment horizontal="center"/>
    </xf>
    <xf numFmtId="1" fontId="142" fillId="0" borderId="39" xfId="0" applyNumberFormat="1" applyFont="1" applyBorder="1" applyAlignment="1">
      <alignment horizontal="center"/>
    </xf>
    <xf numFmtId="0" fontId="141" fillId="0" borderId="39" xfId="0" applyFont="1" applyBorder="1" applyAlignment="1">
      <alignment horizontal="center"/>
    </xf>
    <xf numFmtId="0" fontId="142" fillId="0" borderId="0" xfId="0" applyFont="1" applyAlignment="1" applyProtection="1">
      <alignment horizontal="center"/>
      <protection locked="0"/>
    </xf>
    <xf numFmtId="3" fontId="142" fillId="0" borderId="32" xfId="0" applyNumberFormat="1" applyFont="1" applyBorder="1" applyAlignment="1" applyProtection="1">
      <alignment horizontal="center"/>
      <protection hidden="1"/>
    </xf>
    <xf numFmtId="3" fontId="142" fillId="0" borderId="30" xfId="0" applyNumberFormat="1" applyFont="1" applyBorder="1" applyAlignment="1" applyProtection="1">
      <alignment horizontal="center"/>
      <protection hidden="1"/>
    </xf>
    <xf numFmtId="0" fontId="130" fillId="0" borderId="32" xfId="0" applyFont="1" applyBorder="1" applyAlignment="1" applyProtection="1">
      <alignment horizontal="center"/>
      <protection hidden="1"/>
    </xf>
    <xf numFmtId="0" fontId="130" fillId="0" borderId="30" xfId="0" applyFont="1" applyBorder="1" applyAlignment="1" applyProtection="1">
      <alignment horizontal="center"/>
      <protection hidden="1"/>
    </xf>
    <xf numFmtId="1" fontId="58" fillId="0" borderId="27" xfId="0" applyNumberFormat="1" applyFont="1" applyBorder="1" applyAlignment="1">
      <alignment horizontal="center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18" borderId="27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/>
    </xf>
    <xf numFmtId="0" fontId="143" fillId="25" borderId="79" xfId="0" applyFont="1" applyFill="1" applyBorder="1" applyProtection="1">
      <protection hidden="1"/>
    </xf>
    <xf numFmtId="0" fontId="144" fillId="24" borderId="36" xfId="0" applyFont="1" applyFill="1" applyBorder="1" applyAlignment="1" applyProtection="1">
      <alignment horizontal="center"/>
      <protection hidden="1"/>
    </xf>
    <xf numFmtId="0" fontId="145" fillId="25" borderId="74" xfId="0" applyFont="1" applyFill="1" applyBorder="1" applyAlignment="1" applyProtection="1">
      <alignment horizontal="center"/>
      <protection hidden="1"/>
    </xf>
    <xf numFmtId="0" fontId="146" fillId="25" borderId="79" xfId="0" applyFont="1" applyFill="1" applyBorder="1" applyAlignment="1" applyProtection="1">
      <alignment horizontal="left"/>
      <protection hidden="1"/>
    </xf>
    <xf numFmtId="1" fontId="145" fillId="25" borderId="74" xfId="0" applyNumberFormat="1" applyFont="1" applyFill="1" applyBorder="1" applyAlignment="1" applyProtection="1">
      <alignment horizontal="center"/>
      <protection hidden="1"/>
    </xf>
    <xf numFmtId="3" fontId="11" fillId="0" borderId="5" xfId="0" applyNumberFormat="1" applyFont="1" applyBorder="1" applyAlignment="1" applyProtection="1">
      <alignment horizontal="center" vertical="center"/>
      <protection locked="0"/>
    </xf>
    <xf numFmtId="0" fontId="147" fillId="0" borderId="0" xfId="0" applyFont="1" applyAlignment="1" applyProtection="1">
      <alignment horizontal="center" vertical="center"/>
      <protection locked="0"/>
    </xf>
    <xf numFmtId="0" fontId="130" fillId="0" borderId="0" xfId="0" applyFont="1" applyProtection="1">
      <protection locked="0" hidden="1"/>
    </xf>
    <xf numFmtId="3" fontId="141" fillId="0" borderId="39" xfId="0" applyNumberFormat="1" applyFont="1" applyBorder="1" applyAlignment="1" applyProtection="1">
      <alignment horizontal="center"/>
      <protection hidden="1"/>
    </xf>
    <xf numFmtId="0" fontId="130" fillId="0" borderId="39" xfId="0" applyFont="1" applyBorder="1" applyAlignment="1" applyProtection="1">
      <alignment horizontal="center"/>
      <protection hidden="1"/>
    </xf>
    <xf numFmtId="0" fontId="130" fillId="0" borderId="33" xfId="0" applyFont="1" applyBorder="1" applyAlignment="1" applyProtection="1">
      <alignment horizontal="center"/>
      <protection hidden="1"/>
    </xf>
    <xf numFmtId="0" fontId="130" fillId="0" borderId="33" xfId="0" applyFont="1" applyBorder="1" applyProtection="1">
      <protection hidden="1"/>
    </xf>
    <xf numFmtId="3" fontId="142" fillId="0" borderId="39" xfId="0" applyNumberFormat="1" applyFont="1" applyBorder="1" applyAlignment="1" applyProtection="1">
      <alignment horizontal="center"/>
      <protection hidden="1"/>
    </xf>
    <xf numFmtId="3" fontId="135" fillId="0" borderId="33" xfId="0" applyNumberFormat="1" applyFont="1" applyBorder="1" applyAlignment="1" applyProtection="1">
      <alignment horizontal="center"/>
      <protection hidden="1"/>
    </xf>
    <xf numFmtId="3" fontId="142" fillId="0" borderId="33" xfId="0" applyNumberFormat="1" applyFont="1" applyBorder="1" applyAlignment="1" applyProtection="1">
      <alignment horizontal="center"/>
      <protection hidden="1"/>
    </xf>
    <xf numFmtId="3" fontId="130" fillId="0" borderId="32" xfId="0" applyNumberFormat="1" applyFont="1" applyBorder="1" applyProtection="1">
      <protection hidden="1"/>
    </xf>
    <xf numFmtId="0" fontId="130" fillId="0" borderId="30" xfId="0" applyFont="1" applyBorder="1" applyAlignment="1">
      <alignment horizontal="center"/>
    </xf>
    <xf numFmtId="0" fontId="142" fillId="0" borderId="30" xfId="0" applyFont="1" applyBorder="1" applyAlignment="1" applyProtection="1">
      <alignment horizontal="center"/>
      <protection hidden="1"/>
    </xf>
    <xf numFmtId="0" fontId="130" fillId="0" borderId="41" xfId="0" applyFont="1" applyBorder="1" applyAlignment="1" applyProtection="1">
      <alignment horizontal="center"/>
      <protection hidden="1"/>
    </xf>
    <xf numFmtId="0" fontId="130" fillId="0" borderId="41" xfId="0" applyFont="1" applyBorder="1" applyProtection="1">
      <protection hidden="1"/>
    </xf>
    <xf numFmtId="3" fontId="142" fillId="0" borderId="42" xfId="0" applyNumberFormat="1" applyFont="1" applyBorder="1" applyAlignment="1" applyProtection="1">
      <alignment horizontal="center"/>
      <protection hidden="1"/>
    </xf>
    <xf numFmtId="3" fontId="130" fillId="0" borderId="41" xfId="0" applyNumberFormat="1" applyFont="1" applyBorder="1" applyAlignment="1" applyProtection="1">
      <alignment horizontal="center"/>
      <protection hidden="1"/>
    </xf>
    <xf numFmtId="3" fontId="142" fillId="0" borderId="41" xfId="0" applyNumberFormat="1" applyFont="1" applyBorder="1" applyAlignment="1" applyProtection="1">
      <alignment horizontal="center"/>
      <protection hidden="1"/>
    </xf>
    <xf numFmtId="0" fontId="144" fillId="24" borderId="83" xfId="0" applyFont="1" applyFill="1" applyBorder="1" applyAlignment="1" applyProtection="1">
      <alignment horizontal="center"/>
      <protection hidden="1"/>
    </xf>
    <xf numFmtId="0" fontId="148" fillId="25" borderId="79" xfId="0" applyFont="1" applyFill="1" applyBorder="1" applyAlignment="1" applyProtection="1">
      <alignment horizontal="left"/>
      <protection hidden="1"/>
    </xf>
    <xf numFmtId="1" fontId="145" fillId="25" borderId="74" xfId="0" applyNumberFormat="1" applyFont="1" applyFill="1" applyBorder="1" applyAlignment="1" applyProtection="1">
      <alignment horizontal="left"/>
      <protection hidden="1"/>
    </xf>
    <xf numFmtId="0" fontId="142" fillId="0" borderId="44" xfId="0" applyFont="1" applyBorder="1" applyAlignment="1" applyProtection="1">
      <alignment horizontal="center"/>
      <protection locked="0"/>
    </xf>
    <xf numFmtId="0" fontId="58" fillId="0" borderId="39" xfId="0" applyFont="1" applyBorder="1" applyProtection="1">
      <protection locked="0"/>
    </xf>
    <xf numFmtId="0" fontId="58" fillId="0" borderId="27" xfId="0" applyFont="1" applyBorder="1" applyAlignment="1">
      <alignment horizontal="center"/>
    </xf>
    <xf numFmtId="0" fontId="58" fillId="0" borderId="0" xfId="0" applyFont="1"/>
    <xf numFmtId="0" fontId="0" fillId="26" borderId="27" xfId="0" applyFill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0" fontId="0" fillId="12" borderId="27" xfId="0" applyFill="1" applyBorder="1" applyAlignment="1">
      <alignment horizontal="center"/>
    </xf>
    <xf numFmtId="1" fontId="6" fillId="7" borderId="27" xfId="0" applyNumberFormat="1" applyFont="1" applyFill="1" applyBorder="1" applyAlignment="1">
      <alignment horizontal="center" vertical="center"/>
    </xf>
    <xf numFmtId="0" fontId="6" fillId="7" borderId="27" xfId="0" applyFont="1" applyFill="1" applyBorder="1" applyAlignment="1">
      <alignment horizontal="center" vertical="center"/>
    </xf>
    <xf numFmtId="0" fontId="5" fillId="7" borderId="27" xfId="0" applyFont="1" applyFill="1" applyBorder="1" applyAlignment="1">
      <alignment horizontal="center" vertical="center"/>
    </xf>
    <xf numFmtId="3" fontId="0" fillId="12" borderId="27" xfId="0" applyNumberFormat="1" applyFill="1" applyBorder="1" applyAlignment="1">
      <alignment horizontal="center"/>
    </xf>
    <xf numFmtId="3" fontId="5" fillId="12" borderId="27" xfId="0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75" fillId="25" borderId="74" xfId="0" applyFont="1" applyFill="1" applyBorder="1" applyAlignment="1" applyProtection="1">
      <alignment horizontal="center"/>
      <protection hidden="1"/>
    </xf>
    <xf numFmtId="1" fontId="83" fillId="25" borderId="74" xfId="0" applyNumberFormat="1" applyFont="1" applyFill="1" applyBorder="1" applyAlignment="1" applyProtection="1">
      <alignment horizontal="center"/>
      <protection hidden="1"/>
    </xf>
    <xf numFmtId="0" fontId="75" fillId="25" borderId="74" xfId="0" applyFont="1" applyFill="1" applyBorder="1" applyProtection="1">
      <protection hidden="1"/>
    </xf>
    <xf numFmtId="0" fontId="75" fillId="0" borderId="42" xfId="0" applyFont="1" applyBorder="1"/>
    <xf numFmtId="0" fontId="11" fillId="0" borderId="30" xfId="0" applyFont="1" applyBorder="1" applyAlignment="1">
      <alignment vertical="center" wrapText="1"/>
    </xf>
    <xf numFmtId="0" fontId="2" fillId="0" borderId="30" xfId="0" applyFont="1" applyBorder="1" applyAlignment="1">
      <alignment vertical="center" wrapText="1"/>
    </xf>
    <xf numFmtId="3" fontId="5" fillId="30" borderId="27" xfId="0" applyNumberFormat="1" applyFont="1" applyFill="1" applyBorder="1" applyAlignment="1" applyProtection="1">
      <alignment horizontal="center" vertical="center"/>
      <protection hidden="1"/>
    </xf>
    <xf numFmtId="0" fontId="11" fillId="24" borderId="27" xfId="0" applyFont="1" applyFill="1" applyBorder="1" applyAlignment="1">
      <alignment horizontal="center"/>
    </xf>
    <xf numFmtId="0" fontId="2" fillId="24" borderId="27" xfId="0" applyFont="1" applyFill="1" applyBorder="1"/>
    <xf numFmtId="0" fontId="75" fillId="0" borderId="40" xfId="0" applyFont="1" applyBorder="1"/>
    <xf numFmtId="0" fontId="2" fillId="30" borderId="40" xfId="0" applyFont="1" applyFill="1" applyBorder="1" applyAlignment="1">
      <alignment horizontal="center"/>
    </xf>
    <xf numFmtId="0" fontId="2" fillId="30" borderId="37" xfId="0" applyFont="1" applyFill="1" applyBorder="1"/>
    <xf numFmtId="1" fontId="0" fillId="26" borderId="0" xfId="0" applyNumberFormat="1" applyFill="1" applyAlignment="1">
      <alignment horizontal="center"/>
    </xf>
    <xf numFmtId="1" fontId="68" fillId="27" borderId="76" xfId="0" applyNumberFormat="1" applyFont="1" applyFill="1" applyBorder="1" applyAlignment="1" applyProtection="1">
      <alignment horizontal="center" vertical="center"/>
      <protection locked="0"/>
    </xf>
    <xf numFmtId="0" fontId="5" fillId="0" borderId="32" xfId="0" applyFont="1" applyBorder="1" applyAlignment="1">
      <alignment horizontal="center" vertical="center"/>
    </xf>
    <xf numFmtId="0" fontId="68" fillId="0" borderId="42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1" fontId="2" fillId="26" borderId="0" xfId="0" applyNumberFormat="1" applyFont="1" applyFill="1" applyAlignment="1">
      <alignment horizontal="center" vertical="center"/>
    </xf>
    <xf numFmtId="14" fontId="5" fillId="0" borderId="28" xfId="0" applyNumberFormat="1" applyFont="1" applyBorder="1" applyAlignment="1">
      <alignment horizontal="center" vertical="center"/>
    </xf>
    <xf numFmtId="14" fontId="6" fillId="26" borderId="36" xfId="0" applyNumberFormat="1" applyFont="1" applyFill="1" applyBorder="1" applyAlignment="1">
      <alignment horizontal="center" vertical="center"/>
    </xf>
    <xf numFmtId="14" fontId="66" fillId="0" borderId="44" xfId="0" applyNumberFormat="1" applyFont="1" applyBorder="1" applyAlignment="1" applyProtection="1">
      <alignment horizontal="left"/>
      <protection locked="0" hidden="1"/>
    </xf>
    <xf numFmtId="0" fontId="111" fillId="25" borderId="74" xfId="0" applyFont="1" applyFill="1" applyBorder="1" applyAlignment="1" applyProtection="1">
      <alignment horizontal="left"/>
      <protection hidden="1"/>
    </xf>
    <xf numFmtId="0" fontId="61" fillId="25" borderId="79" xfId="0" applyFont="1" applyFill="1" applyBorder="1" applyAlignment="1" applyProtection="1">
      <alignment horizontal="center" vertical="center"/>
      <protection hidden="1"/>
    </xf>
    <xf numFmtId="14" fontId="6" fillId="30" borderId="27" xfId="0" applyNumberFormat="1" applyFont="1" applyFill="1" applyBorder="1" applyAlignment="1">
      <alignment horizontal="center" vertical="center"/>
    </xf>
    <xf numFmtId="14" fontId="6" fillId="26" borderId="27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" fillId="0" borderId="36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1" fontId="2" fillId="0" borderId="0" xfId="0" applyNumberFormat="1" applyFont="1" applyAlignment="1">
      <alignment horizontal="left"/>
    </xf>
    <xf numFmtId="0" fontId="11" fillId="0" borderId="33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1" fontId="11" fillId="0" borderId="34" xfId="0" applyNumberFormat="1" applyFont="1" applyBorder="1" applyAlignment="1">
      <alignment horizontal="center"/>
    </xf>
    <xf numFmtId="0" fontId="5" fillId="0" borderId="34" xfId="0" applyFont="1" applyBorder="1" applyAlignment="1">
      <alignment horizontal="center" vertical="center" wrapText="1"/>
    </xf>
    <xf numFmtId="0" fontId="75" fillId="30" borderId="36" xfId="0" applyFont="1" applyFill="1" applyBorder="1" applyAlignment="1">
      <alignment horizontal="center"/>
    </xf>
    <xf numFmtId="0" fontId="75" fillId="30" borderId="40" xfId="0" applyFont="1" applyFill="1" applyBorder="1" applyAlignment="1">
      <alignment horizontal="center"/>
    </xf>
    <xf numFmtId="0" fontId="149" fillId="24" borderId="94" xfId="0" applyFont="1" applyFill="1" applyBorder="1" applyAlignment="1" applyProtection="1">
      <alignment horizontal="center"/>
      <protection hidden="1"/>
    </xf>
    <xf numFmtId="0" fontId="129" fillId="25" borderId="79" xfId="0" applyFont="1" applyFill="1" applyBorder="1" applyAlignment="1" applyProtection="1">
      <alignment horizontal="center"/>
      <protection hidden="1"/>
    </xf>
    <xf numFmtId="1" fontId="5" fillId="0" borderId="27" xfId="0" applyNumberFormat="1" applyFont="1" applyBorder="1" applyAlignment="1">
      <alignment horizontal="center" vertical="center"/>
    </xf>
    <xf numFmtId="0" fontId="20" fillId="0" borderId="34" xfId="0" applyFont="1" applyBorder="1" applyAlignment="1" applyProtection="1">
      <alignment horizontal="center" vertical="center"/>
      <protection hidden="1"/>
    </xf>
    <xf numFmtId="0" fontId="20" fillId="0" borderId="96" xfId="0" applyFont="1" applyBorder="1" applyAlignment="1" applyProtection="1">
      <alignment horizontal="center" vertical="center"/>
      <protection hidden="1"/>
    </xf>
    <xf numFmtId="0" fontId="20" fillId="0" borderId="32" xfId="0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" fontId="11" fillId="0" borderId="32" xfId="0" applyNumberFormat="1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138" fillId="32" borderId="0" xfId="0" applyFont="1" applyFill="1"/>
    <xf numFmtId="0" fontId="147" fillId="32" borderId="0" xfId="0" applyFont="1" applyFill="1" applyAlignment="1" applyProtection="1">
      <alignment horizontal="center"/>
      <protection hidden="1"/>
    </xf>
    <xf numFmtId="0" fontId="138" fillId="32" borderId="0" xfId="0" applyFont="1" applyFill="1" applyAlignment="1" applyProtection="1">
      <alignment horizontal="center"/>
      <protection hidden="1"/>
    </xf>
    <xf numFmtId="0" fontId="138" fillId="32" borderId="0" xfId="0" applyFont="1" applyFill="1" applyProtection="1">
      <protection hidden="1"/>
    </xf>
    <xf numFmtId="0" fontId="0" fillId="32" borderId="0" xfId="0" applyFill="1" applyProtection="1">
      <protection hidden="1"/>
    </xf>
    <xf numFmtId="0" fontId="0" fillId="32" borderId="0" xfId="0" applyFill="1"/>
    <xf numFmtId="0" fontId="150" fillId="32" borderId="0" xfId="0" applyFont="1" applyFill="1"/>
    <xf numFmtId="0" fontId="134" fillId="32" borderId="0" xfId="0" applyFont="1" applyFill="1" applyAlignment="1">
      <alignment horizontal="center"/>
    </xf>
    <xf numFmtId="0" fontId="130" fillId="32" borderId="0" xfId="0" applyFont="1" applyFill="1"/>
    <xf numFmtId="0" fontId="75" fillId="32" borderId="0" xfId="0" applyFont="1" applyFill="1" applyProtection="1">
      <protection hidden="1"/>
    </xf>
    <xf numFmtId="0" fontId="147" fillId="32" borderId="0" xfId="0" applyFont="1" applyFill="1" applyProtection="1">
      <protection hidden="1"/>
    </xf>
    <xf numFmtId="0" fontId="130" fillId="32" borderId="0" xfId="0" applyFont="1" applyFill="1" applyProtection="1">
      <protection hidden="1"/>
    </xf>
    <xf numFmtId="0" fontId="83" fillId="32" borderId="0" xfId="0" applyFont="1" applyFill="1" applyAlignment="1" applyProtection="1">
      <alignment horizontal="center"/>
      <protection hidden="1"/>
    </xf>
    <xf numFmtId="0" fontId="75" fillId="32" borderId="0" xfId="0" applyFont="1" applyFill="1" applyAlignment="1" applyProtection="1">
      <alignment horizontal="center"/>
      <protection hidden="1"/>
    </xf>
    <xf numFmtId="14" fontId="0" fillId="32" borderId="0" xfId="0" applyNumberFormat="1" applyFill="1" applyProtection="1">
      <protection hidden="1"/>
    </xf>
    <xf numFmtId="0" fontId="0" fillId="32" borderId="0" xfId="0" applyFill="1" applyAlignment="1" applyProtection="1">
      <alignment horizontal="center"/>
      <protection hidden="1"/>
    </xf>
    <xf numFmtId="0" fontId="83" fillId="32" borderId="0" xfId="0" applyFont="1" applyFill="1" applyAlignment="1">
      <alignment horizontal="center"/>
    </xf>
    <xf numFmtId="0" fontId="0" fillId="32" borderId="0" xfId="0" applyFill="1" applyAlignment="1">
      <alignment horizontal="center"/>
    </xf>
    <xf numFmtId="14" fontId="75" fillId="32" borderId="0" xfId="0" applyNumberFormat="1" applyFont="1" applyFill="1" applyProtection="1">
      <protection hidden="1"/>
    </xf>
    <xf numFmtId="3" fontId="0" fillId="32" borderId="0" xfId="0" applyNumberFormat="1" applyFill="1" applyAlignment="1">
      <alignment horizontal="center"/>
    </xf>
    <xf numFmtId="0" fontId="129" fillId="32" borderId="0" xfId="0" applyFont="1" applyFill="1" applyAlignment="1" applyProtection="1">
      <alignment horizontal="center" wrapText="1"/>
      <protection hidden="1"/>
    </xf>
    <xf numFmtId="1" fontId="75" fillId="32" borderId="0" xfId="0" applyNumberFormat="1" applyFont="1" applyFill="1" applyProtection="1">
      <protection hidden="1"/>
    </xf>
    <xf numFmtId="1" fontId="0" fillId="32" borderId="0" xfId="0" applyNumberFormat="1" applyFill="1"/>
    <xf numFmtId="0" fontId="151" fillId="32" borderId="0" xfId="0" applyFont="1" applyFill="1" applyProtection="1">
      <protection hidden="1"/>
    </xf>
    <xf numFmtId="0" fontId="151" fillId="32" borderId="0" xfId="0" applyFont="1" applyFill="1"/>
    <xf numFmtId="0" fontId="151" fillId="32" borderId="74" xfId="0" applyFont="1" applyFill="1" applyBorder="1"/>
    <xf numFmtId="14" fontId="130" fillId="32" borderId="0" xfId="0" applyNumberFormat="1" applyFont="1" applyFill="1" applyProtection="1">
      <protection hidden="1"/>
    </xf>
    <xf numFmtId="0" fontId="130" fillId="0" borderId="97" xfId="0" applyFont="1" applyBorder="1" applyAlignment="1" applyProtection="1">
      <alignment horizontal="center"/>
      <protection hidden="1"/>
    </xf>
    <xf numFmtId="0" fontId="75" fillId="0" borderId="98" xfId="0" applyFont="1" applyBorder="1" applyProtection="1">
      <protection hidden="1"/>
    </xf>
    <xf numFmtId="0" fontId="152" fillId="32" borderId="0" xfId="0" applyFont="1" applyFill="1" applyAlignment="1" applyProtection="1">
      <alignment horizontal="center"/>
      <protection hidden="1"/>
    </xf>
    <xf numFmtId="0" fontId="144" fillId="24" borderId="94" xfId="0" applyFont="1" applyFill="1" applyBorder="1" applyAlignment="1" applyProtection="1">
      <alignment horizontal="center"/>
      <protection hidden="1"/>
    </xf>
    <xf numFmtId="0" fontId="111" fillId="25" borderId="99" xfId="0" applyFont="1" applyFill="1" applyBorder="1" applyAlignment="1" applyProtection="1">
      <alignment horizontal="center"/>
      <protection hidden="1"/>
    </xf>
    <xf numFmtId="0" fontId="129" fillId="25" borderId="42" xfId="0" applyFont="1" applyFill="1" applyBorder="1" applyAlignment="1" applyProtection="1">
      <alignment horizontal="center"/>
      <protection hidden="1"/>
    </xf>
    <xf numFmtId="0" fontId="145" fillId="25" borderId="42" xfId="0" applyFont="1" applyFill="1" applyBorder="1" applyProtection="1">
      <protection hidden="1"/>
    </xf>
    <xf numFmtId="0" fontId="85" fillId="25" borderId="99" xfId="0" applyFont="1" applyFill="1" applyBorder="1" applyAlignment="1" applyProtection="1">
      <alignment horizontal="center"/>
      <protection hidden="1"/>
    </xf>
    <xf numFmtId="0" fontId="0" fillId="32" borderId="75" xfId="0" applyFill="1" applyBorder="1"/>
    <xf numFmtId="0" fontId="0" fillId="32" borderId="56" xfId="0" applyFill="1" applyBorder="1"/>
    <xf numFmtId="0" fontId="130" fillId="32" borderId="0" xfId="0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75" fillId="32" borderId="0" xfId="0" applyFont="1" applyFill="1" applyAlignment="1">
      <alignment horizontal="center" vertical="center"/>
    </xf>
    <xf numFmtId="1" fontId="0" fillId="32" borderId="0" xfId="0" applyNumberFormat="1" applyFill="1" applyAlignment="1">
      <alignment horizontal="center"/>
    </xf>
    <xf numFmtId="0" fontId="146" fillId="32" borderId="0" xfId="0" applyFont="1" applyFill="1"/>
    <xf numFmtId="0" fontId="75" fillId="32" borderId="0" xfId="0" applyFont="1" applyFill="1"/>
    <xf numFmtId="0" fontId="75" fillId="32" borderId="0" xfId="0" applyFont="1" applyFill="1" applyAlignment="1">
      <alignment horizontal="center"/>
    </xf>
    <xf numFmtId="0" fontId="0" fillId="32" borderId="86" xfId="0" applyFill="1" applyBorder="1"/>
    <xf numFmtId="0" fontId="0" fillId="32" borderId="100" xfId="0" applyFill="1" applyBorder="1"/>
    <xf numFmtId="0" fontId="153" fillId="32" borderId="97" xfId="0" applyFont="1" applyFill="1" applyBorder="1"/>
    <xf numFmtId="0" fontId="111" fillId="32" borderId="0" xfId="0" applyFont="1" applyFill="1" applyAlignment="1">
      <alignment horizontal="left" vertical="center" wrapText="1"/>
    </xf>
    <xf numFmtId="0" fontId="152" fillId="32" borderId="0" xfId="0" applyFont="1" applyFill="1"/>
    <xf numFmtId="14" fontId="152" fillId="32" borderId="0" xfId="0" applyNumberFormat="1" applyFont="1" applyFill="1" applyAlignment="1">
      <alignment horizontal="center" vertical="center"/>
    </xf>
    <xf numFmtId="0" fontId="152" fillId="32" borderId="0" xfId="0" applyFont="1" applyFill="1" applyAlignment="1">
      <alignment horizontal="center" vertical="center"/>
    </xf>
    <xf numFmtId="1" fontId="152" fillId="32" borderId="0" xfId="0" applyNumberFormat="1" applyFont="1" applyFill="1" applyAlignment="1">
      <alignment horizontal="center" vertical="center"/>
    </xf>
    <xf numFmtId="3" fontId="152" fillId="32" borderId="0" xfId="0" applyNumberFormat="1" applyFont="1" applyFill="1" applyAlignment="1">
      <alignment horizontal="center" vertical="center"/>
    </xf>
    <xf numFmtId="0" fontId="152" fillId="32" borderId="0" xfId="0" applyFont="1" applyFill="1" applyAlignment="1">
      <alignment horizontal="center"/>
    </xf>
    <xf numFmtId="1" fontId="152" fillId="32" borderId="0" xfId="0" applyNumberFormat="1" applyFont="1" applyFill="1" applyAlignment="1">
      <alignment horizontal="center"/>
    </xf>
    <xf numFmtId="0" fontId="152" fillId="32" borderId="0" xfId="0" applyFont="1" applyFill="1" applyAlignment="1">
      <alignment vertical="center"/>
    </xf>
    <xf numFmtId="0" fontId="152" fillId="32" borderId="100" xfId="0" applyFont="1" applyFill="1" applyBorder="1" applyAlignment="1">
      <alignment horizontal="center"/>
    </xf>
    <xf numFmtId="0" fontId="152" fillId="32" borderId="86" xfId="0" applyFont="1" applyFill="1" applyBorder="1"/>
    <xf numFmtId="0" fontId="152" fillId="32" borderId="100" xfId="0" applyFont="1" applyFill="1" applyBorder="1"/>
    <xf numFmtId="1" fontId="152" fillId="32" borderId="100" xfId="0" applyNumberFormat="1" applyFont="1" applyFill="1" applyBorder="1" applyAlignment="1">
      <alignment horizontal="center" vertical="center"/>
    </xf>
    <xf numFmtId="9" fontId="152" fillId="32" borderId="0" xfId="0" applyNumberFormat="1" applyFont="1" applyFill="1"/>
    <xf numFmtId="0" fontId="154" fillId="32" borderId="0" xfId="0" applyFont="1" applyFill="1" applyAlignment="1">
      <alignment horizontal="center"/>
    </xf>
    <xf numFmtId="0" fontId="155" fillId="32" borderId="0" xfId="0" applyFont="1" applyFill="1" applyAlignment="1">
      <alignment horizontal="center"/>
    </xf>
    <xf numFmtId="14" fontId="0" fillId="32" borderId="0" xfId="0" applyNumberFormat="1" applyFill="1" applyAlignment="1">
      <alignment horizontal="center"/>
    </xf>
    <xf numFmtId="14" fontId="75" fillId="32" borderId="0" xfId="0" applyNumberFormat="1" applyFont="1" applyFill="1" applyAlignment="1">
      <alignment horizontal="center"/>
    </xf>
    <xf numFmtId="0" fontId="111" fillId="0" borderId="0" xfId="0" applyFont="1" applyAlignment="1">
      <alignment horizontal="center"/>
    </xf>
    <xf numFmtId="0" fontId="112" fillId="0" borderId="0" xfId="0" applyFont="1" applyAlignment="1">
      <alignment horizontal="center" wrapText="1"/>
    </xf>
    <xf numFmtId="0" fontId="75" fillId="22" borderId="0" xfId="0" applyFont="1" applyFill="1" applyAlignment="1">
      <alignment horizontal="center"/>
    </xf>
    <xf numFmtId="0" fontId="0" fillId="0" borderId="27" xfId="0" applyBorder="1" applyAlignment="1">
      <alignment horizontal="center" vertical="center"/>
    </xf>
    <xf numFmtId="0" fontId="140" fillId="0" borderId="0" xfId="0" applyFont="1" applyAlignment="1">
      <alignment horizontal="center" wrapText="1"/>
    </xf>
    <xf numFmtId="0" fontId="111" fillId="0" borderId="0" xfId="0" applyFont="1"/>
    <xf numFmtId="0" fontId="111" fillId="10" borderId="0" xfId="0" applyFont="1" applyFill="1" applyAlignment="1">
      <alignment horizontal="center"/>
    </xf>
    <xf numFmtId="0" fontId="83" fillId="10" borderId="0" xfId="0" applyFont="1" applyFill="1" applyAlignment="1">
      <alignment horizontal="center"/>
    </xf>
    <xf numFmtId="0" fontId="83" fillId="0" borderId="0" xfId="0" applyFont="1" applyAlignment="1">
      <alignment horizontal="center"/>
    </xf>
    <xf numFmtId="0" fontId="111" fillId="10" borderId="0" xfId="0" applyFont="1" applyFill="1" applyAlignment="1">
      <alignment horizontal="center" vertical="center"/>
    </xf>
    <xf numFmtId="3" fontId="156" fillId="32" borderId="0" xfId="0" applyNumberFormat="1" applyFont="1" applyFill="1" applyAlignment="1">
      <alignment horizontal="center"/>
    </xf>
    <xf numFmtId="0" fontId="156" fillId="32" borderId="0" xfId="0" applyFont="1" applyFill="1" applyAlignment="1">
      <alignment horizontal="center"/>
    </xf>
    <xf numFmtId="1" fontId="156" fillId="32" borderId="0" xfId="0" applyNumberFormat="1" applyFont="1" applyFill="1" applyAlignment="1">
      <alignment horizontal="center"/>
    </xf>
    <xf numFmtId="0" fontId="130" fillId="0" borderId="0" xfId="0" applyFont="1" applyProtection="1">
      <protection locked="0"/>
    </xf>
    <xf numFmtId="0" fontId="142" fillId="0" borderId="39" xfId="0" applyFont="1" applyBorder="1"/>
    <xf numFmtId="0" fontId="142" fillId="0" borderId="38" xfId="0" applyFont="1" applyBorder="1"/>
    <xf numFmtId="3" fontId="0" fillId="24" borderId="27" xfId="0" applyNumberFormat="1" applyFill="1" applyBorder="1" applyAlignment="1">
      <alignment horizontal="center"/>
    </xf>
    <xf numFmtId="3" fontId="130" fillId="0" borderId="41" xfId="0" applyNumberFormat="1" applyFont="1" applyBorder="1" applyAlignment="1" applyProtection="1">
      <alignment horizontal="center"/>
      <protection locked="0" hidden="1"/>
    </xf>
    <xf numFmtId="3" fontId="130" fillId="0" borderId="33" xfId="0" applyNumberFormat="1" applyFont="1" applyBorder="1" applyProtection="1">
      <protection hidden="1"/>
    </xf>
    <xf numFmtId="3" fontId="135" fillId="0" borderId="33" xfId="0" applyNumberFormat="1" applyFont="1" applyBorder="1" applyAlignment="1" applyProtection="1">
      <alignment horizontal="center"/>
      <protection locked="0" hidden="1"/>
    </xf>
    <xf numFmtId="0" fontId="130" fillId="0" borderId="32" xfId="0" applyFont="1" applyBorder="1" applyProtection="1">
      <protection hidden="1"/>
    </xf>
    <xf numFmtId="0" fontId="142" fillId="0" borderId="0" xfId="0" applyFont="1" applyAlignment="1">
      <alignment horizontal="center"/>
    </xf>
    <xf numFmtId="0" fontId="142" fillId="0" borderId="0" xfId="0" applyFont="1"/>
    <xf numFmtId="14" fontId="2" fillId="9" borderId="27" xfId="0" applyNumberFormat="1" applyFont="1" applyFill="1" applyBorder="1"/>
    <xf numFmtId="0" fontId="103" fillId="9" borderId="27" xfId="0" applyFont="1" applyFill="1" applyBorder="1" applyAlignment="1">
      <alignment horizontal="center" vertical="center"/>
    </xf>
    <xf numFmtId="0" fontId="2" fillId="0" borderId="36" xfId="0" applyFont="1" applyBorder="1"/>
    <xf numFmtId="0" fontId="2" fillId="0" borderId="37" xfId="0" applyFont="1" applyBorder="1"/>
    <xf numFmtId="14" fontId="2" fillId="0" borderId="27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30" borderId="27" xfId="0" applyFont="1" applyFill="1" applyBorder="1" applyAlignment="1">
      <alignment horizontal="center"/>
    </xf>
    <xf numFmtId="0" fontId="6" fillId="0" borderId="0" xfId="0" applyFont="1" applyAlignment="1" applyProtection="1">
      <alignment horizontal="center"/>
      <protection locked="0"/>
    </xf>
    <xf numFmtId="14" fontId="0" fillId="30" borderId="27" xfId="0" applyNumberFormat="1" applyFill="1" applyBorder="1" applyAlignment="1">
      <alignment horizontal="center"/>
    </xf>
    <xf numFmtId="0" fontId="0" fillId="30" borderId="32" xfId="0" applyFill="1" applyBorder="1" applyAlignment="1">
      <alignment horizontal="center"/>
    </xf>
    <xf numFmtId="0" fontId="2" fillId="30" borderId="30" xfId="0" applyFont="1" applyFill="1" applyBorder="1" applyAlignment="1">
      <alignment horizontal="center"/>
    </xf>
    <xf numFmtId="0" fontId="0" fillId="25" borderId="27" xfId="0" applyFill="1" applyBorder="1" applyAlignment="1">
      <alignment horizontal="center"/>
    </xf>
    <xf numFmtId="0" fontId="2" fillId="25" borderId="27" xfId="0" applyFont="1" applyFill="1" applyBorder="1" applyAlignment="1">
      <alignment horizontal="center"/>
    </xf>
    <xf numFmtId="0" fontId="2" fillId="0" borderId="43" xfId="0" applyFont="1" applyBorder="1" applyAlignment="1">
      <alignment horizontal="center" vertical="center"/>
    </xf>
    <xf numFmtId="14" fontId="11" fillId="9" borderId="27" xfId="0" applyNumberFormat="1" applyFont="1" applyFill="1" applyBorder="1" applyAlignment="1">
      <alignment horizontal="center"/>
    </xf>
    <xf numFmtId="0" fontId="2" fillId="26" borderId="27" xfId="0" applyFont="1" applyFill="1" applyBorder="1" applyAlignment="1">
      <alignment horizontal="center"/>
    </xf>
    <xf numFmtId="0" fontId="61" fillId="25" borderId="27" xfId="0" applyFont="1" applyFill="1" applyBorder="1" applyAlignment="1">
      <alignment horizontal="center"/>
    </xf>
    <xf numFmtId="3" fontId="157" fillId="26" borderId="27" xfId="0" applyNumberFormat="1" applyFont="1" applyFill="1" applyBorder="1" applyAlignment="1" applyProtection="1">
      <alignment horizontal="center"/>
      <protection hidden="1"/>
    </xf>
    <xf numFmtId="3" fontId="75" fillId="24" borderId="27" xfId="0" applyNumberFormat="1" applyFont="1" applyFill="1" applyBorder="1" applyAlignment="1" applyProtection="1">
      <alignment horizontal="center"/>
      <protection hidden="1"/>
    </xf>
    <xf numFmtId="3" fontId="75" fillId="33" borderId="27" xfId="0" applyNumberFormat="1" applyFont="1" applyFill="1" applyBorder="1" applyAlignment="1">
      <alignment horizontal="center"/>
    </xf>
    <xf numFmtId="3" fontId="0" fillId="26" borderId="27" xfId="0" applyNumberFormat="1" applyFill="1" applyBorder="1" applyAlignment="1">
      <alignment horizontal="center"/>
    </xf>
    <xf numFmtId="3" fontId="0" fillId="0" borderId="0" xfId="0" applyNumberFormat="1"/>
    <xf numFmtId="3" fontId="75" fillId="24" borderId="27" xfId="0" applyNumberFormat="1" applyFont="1" applyFill="1" applyBorder="1" applyAlignment="1">
      <alignment horizontal="center"/>
    </xf>
    <xf numFmtId="3" fontId="0" fillId="25" borderId="27" xfId="0" applyNumberFormat="1" applyFill="1" applyBorder="1" applyAlignment="1">
      <alignment horizontal="center"/>
    </xf>
    <xf numFmtId="1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2" fillId="34" borderId="27" xfId="0" applyNumberFormat="1" applyFont="1" applyFill="1" applyBorder="1" applyAlignment="1">
      <alignment horizontal="center"/>
    </xf>
    <xf numFmtId="3" fontId="5" fillId="34" borderId="27" xfId="0" applyNumberFormat="1" applyFont="1" applyFill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/>
    </xf>
    <xf numFmtId="0" fontId="111" fillId="22" borderId="0" xfId="0" applyFont="1" applyFill="1" applyAlignment="1">
      <alignment horizontal="left"/>
    </xf>
    <xf numFmtId="0" fontId="130" fillId="0" borderId="28" xfId="0" applyFont="1" applyBorder="1" applyAlignment="1" applyProtection="1">
      <alignment vertical="center"/>
      <protection hidden="1"/>
    </xf>
    <xf numFmtId="1" fontId="130" fillId="0" borderId="0" xfId="0" applyNumberFormat="1" applyFont="1" applyAlignment="1">
      <alignment horizontal="center"/>
    </xf>
    <xf numFmtId="1" fontId="159" fillId="0" borderId="0" xfId="0" applyNumberFormat="1" applyFont="1" applyAlignment="1" applyProtection="1">
      <alignment horizontal="center"/>
      <protection hidden="1"/>
    </xf>
    <xf numFmtId="0" fontId="159" fillId="0" borderId="0" xfId="0" applyFont="1"/>
    <xf numFmtId="1" fontId="130" fillId="0" borderId="0" xfId="0" applyNumberFormat="1" applyFont="1"/>
    <xf numFmtId="0" fontId="2" fillId="0" borderId="66" xfId="0" applyFont="1" applyBorder="1" applyAlignment="1" applyProtection="1">
      <alignment horizontal="left" vertical="top" wrapText="1"/>
      <protection locked="0"/>
    </xf>
    <xf numFmtId="0" fontId="6" fillId="0" borderId="23" xfId="0" applyFont="1" applyBorder="1" applyAlignment="1" applyProtection="1">
      <alignment horizontal="left" vertical="top" wrapText="1"/>
      <protection locked="0"/>
    </xf>
    <xf numFmtId="3" fontId="11" fillId="0" borderId="69" xfId="0" applyNumberFormat="1" applyFont="1" applyBorder="1" applyAlignment="1" applyProtection="1">
      <alignment horizontal="center" vertical="center"/>
      <protection locked="0"/>
    </xf>
    <xf numFmtId="3" fontId="159" fillId="0" borderId="39" xfId="0" applyNumberFormat="1" applyFont="1" applyBorder="1" applyAlignment="1" applyProtection="1">
      <alignment horizontal="center"/>
      <protection hidden="1"/>
    </xf>
    <xf numFmtId="3" fontId="135" fillId="0" borderId="42" xfId="0" applyNumberFormat="1" applyFont="1" applyBorder="1" applyAlignment="1" applyProtection="1">
      <alignment horizontal="center"/>
      <protection hidden="1"/>
    </xf>
    <xf numFmtId="0" fontId="31" fillId="0" borderId="0" xfId="0" applyFont="1" applyAlignment="1" applyProtection="1">
      <alignment vertical="distributed"/>
      <protection hidden="1"/>
    </xf>
    <xf numFmtId="3" fontId="61" fillId="35" borderId="27" xfId="0" applyNumberFormat="1" applyFont="1" applyFill="1" applyBorder="1" applyAlignment="1" applyProtection="1">
      <alignment horizontal="center"/>
      <protection hidden="1"/>
    </xf>
    <xf numFmtId="3" fontId="61" fillId="33" borderId="27" xfId="0" applyNumberFormat="1" applyFont="1" applyFill="1" applyBorder="1" applyAlignment="1" applyProtection="1">
      <alignment horizontal="center"/>
      <protection hidden="1"/>
    </xf>
    <xf numFmtId="3" fontId="0" fillId="36" borderId="27" xfId="0" applyNumberFormat="1" applyFill="1" applyBorder="1" applyAlignment="1">
      <alignment horizontal="center"/>
    </xf>
    <xf numFmtId="3" fontId="61" fillId="26" borderId="27" xfId="0" applyNumberFormat="1" applyFont="1" applyFill="1" applyBorder="1" applyAlignment="1" applyProtection="1">
      <alignment horizontal="center"/>
      <protection hidden="1"/>
    </xf>
    <xf numFmtId="1" fontId="2" fillId="26" borderId="36" xfId="0" applyNumberFormat="1" applyFont="1" applyFill="1" applyBorder="1" applyAlignment="1">
      <alignment horizontal="center"/>
    </xf>
    <xf numFmtId="0" fontId="138" fillId="0" borderId="27" xfId="0" applyFont="1" applyBorder="1" applyAlignment="1">
      <alignment horizontal="center"/>
    </xf>
    <xf numFmtId="0" fontId="138" fillId="0" borderId="27" xfId="0" applyFont="1" applyBorder="1"/>
    <xf numFmtId="0" fontId="2" fillId="0" borderId="42" xfId="0" applyFont="1" applyBorder="1"/>
    <xf numFmtId="0" fontId="11" fillId="10" borderId="36" xfId="0" applyFont="1" applyFill="1" applyBorder="1" applyAlignment="1">
      <alignment horizontal="center"/>
    </xf>
    <xf numFmtId="1" fontId="2" fillId="7" borderId="83" xfId="0" applyNumberFormat="1" applyFont="1" applyFill="1" applyBorder="1" applyAlignment="1">
      <alignment horizontal="center" vertical="center"/>
    </xf>
    <xf numFmtId="14" fontId="75" fillId="0" borderId="27" xfId="0" applyNumberFormat="1" applyFont="1" applyBorder="1" applyAlignment="1">
      <alignment horizontal="center"/>
    </xf>
    <xf numFmtId="0" fontId="2" fillId="26" borderId="27" xfId="0" applyFont="1" applyFill="1" applyBorder="1" applyAlignment="1">
      <alignment horizontal="center" vertical="center"/>
    </xf>
    <xf numFmtId="14" fontId="58" fillId="0" borderId="0" xfId="0" applyNumberFormat="1" applyFont="1" applyAlignment="1">
      <alignment vertical="center"/>
    </xf>
    <xf numFmtId="0" fontId="160" fillId="32" borderId="97" xfId="0" applyFont="1" applyFill="1" applyBorder="1"/>
    <xf numFmtId="14" fontId="142" fillId="16" borderId="0" xfId="0" applyNumberFormat="1" applyFont="1" applyFill="1" applyAlignment="1">
      <alignment vertical="center"/>
    </xf>
    <xf numFmtId="3" fontId="9" fillId="27" borderId="43" xfId="0" applyNumberFormat="1" applyFont="1" applyFill="1" applyBorder="1" applyAlignment="1" applyProtection="1">
      <alignment horizontal="center" vertical="center"/>
      <protection locked="0" hidden="1"/>
    </xf>
    <xf numFmtId="0" fontId="54" fillId="10" borderId="37" xfId="0" applyFont="1" applyFill="1" applyBorder="1" applyAlignment="1" applyProtection="1">
      <alignment horizontal="center" vertical="center"/>
      <protection hidden="1"/>
    </xf>
    <xf numFmtId="0" fontId="140" fillId="25" borderId="101" xfId="0" applyFont="1" applyFill="1" applyBorder="1" applyAlignment="1">
      <alignment horizontal="center"/>
    </xf>
    <xf numFmtId="1" fontId="130" fillId="0" borderId="0" xfId="0" applyNumberFormat="1" applyFont="1" applyProtection="1">
      <protection hidden="1"/>
    </xf>
    <xf numFmtId="14" fontId="75" fillId="32" borderId="0" xfId="0" applyNumberFormat="1" applyFont="1" applyFill="1" applyAlignment="1">
      <alignment horizontal="center" vertical="center"/>
    </xf>
    <xf numFmtId="1" fontId="75" fillId="0" borderId="0" xfId="0" applyNumberFormat="1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14" fontId="142" fillId="0" borderId="0" xfId="0" applyNumberFormat="1" applyFont="1" applyAlignment="1">
      <alignment vertical="center"/>
    </xf>
    <xf numFmtId="3" fontId="0" fillId="32" borderId="0" xfId="0" applyNumberFormat="1" applyFill="1" applyAlignment="1">
      <alignment horizontal="center" vertical="center"/>
    </xf>
    <xf numFmtId="0" fontId="0" fillId="26" borderId="0" xfId="0" applyFill="1"/>
    <xf numFmtId="3" fontId="152" fillId="32" borderId="0" xfId="0" applyNumberFormat="1" applyFont="1" applyFill="1" applyAlignment="1">
      <alignment horizontal="center"/>
    </xf>
    <xf numFmtId="1" fontId="75" fillId="26" borderId="27" xfId="0" applyNumberFormat="1" applyFont="1" applyFill="1" applyBorder="1" applyAlignment="1">
      <alignment horizontal="center" vertical="center"/>
    </xf>
    <xf numFmtId="1" fontId="130" fillId="0" borderId="0" xfId="0" applyNumberFormat="1" applyFont="1" applyAlignment="1">
      <alignment horizontal="center" vertical="center"/>
    </xf>
    <xf numFmtId="3" fontId="142" fillId="10" borderId="27" xfId="0" applyNumberFormat="1" applyFont="1" applyFill="1" applyBorder="1" applyAlignment="1">
      <alignment horizontal="center"/>
    </xf>
    <xf numFmtId="14" fontId="130" fillId="0" borderId="0" xfId="0" applyNumberFormat="1" applyFont="1"/>
    <xf numFmtId="0" fontId="130" fillId="26" borderId="27" xfId="0" applyFont="1" applyFill="1" applyBorder="1" applyAlignment="1">
      <alignment horizontal="center"/>
    </xf>
    <xf numFmtId="14" fontId="130" fillId="9" borderId="27" xfId="0" applyNumberFormat="1" applyFont="1" applyFill="1" applyBorder="1" applyAlignment="1">
      <alignment horizontal="center"/>
    </xf>
    <xf numFmtId="14" fontId="142" fillId="10" borderId="27" xfId="0" applyNumberFormat="1" applyFont="1" applyFill="1" applyBorder="1" applyAlignment="1">
      <alignment horizontal="center"/>
    </xf>
    <xf numFmtId="14" fontId="142" fillId="0" borderId="28" xfId="0" applyNumberFormat="1" applyFont="1" applyBorder="1" applyAlignment="1">
      <alignment horizontal="center"/>
    </xf>
    <xf numFmtId="1" fontId="142" fillId="0" borderId="27" xfId="0" applyNumberFormat="1" applyFont="1" applyBorder="1" applyAlignment="1">
      <alignment horizontal="center"/>
    </xf>
    <xf numFmtId="14" fontId="142" fillId="12" borderId="27" xfId="0" applyNumberFormat="1" applyFont="1" applyFill="1" applyBorder="1" applyAlignment="1">
      <alignment horizontal="center"/>
    </xf>
    <xf numFmtId="1" fontId="161" fillId="0" borderId="0" xfId="0" applyNumberFormat="1" applyFont="1" applyAlignment="1" applyProtection="1">
      <alignment horizontal="center"/>
      <protection hidden="1"/>
    </xf>
    <xf numFmtId="1" fontId="158" fillId="0" borderId="0" xfId="0" applyNumberFormat="1" applyFont="1" applyAlignment="1" applyProtection="1">
      <alignment horizontal="center"/>
      <protection hidden="1"/>
    </xf>
    <xf numFmtId="1" fontId="161" fillId="0" borderId="0" xfId="0" applyNumberFormat="1" applyFont="1" applyAlignment="1" applyProtection="1">
      <alignment horizontal="center" vertical="center"/>
      <protection hidden="1"/>
    </xf>
    <xf numFmtId="1" fontId="141" fillId="0" borderId="0" xfId="0" applyNumberFormat="1" applyFont="1" applyAlignment="1" applyProtection="1">
      <alignment horizontal="center" vertical="center"/>
      <protection hidden="1"/>
    </xf>
    <xf numFmtId="1" fontId="158" fillId="0" borderId="0" xfId="0" applyNumberFormat="1" applyFont="1" applyAlignment="1" applyProtection="1">
      <alignment horizontal="center" vertical="center"/>
      <protection hidden="1"/>
    </xf>
    <xf numFmtId="14" fontId="130" fillId="0" borderId="44" xfId="0" applyNumberFormat="1" applyFont="1" applyBorder="1"/>
    <xf numFmtId="1" fontId="159" fillId="0" borderId="0" xfId="0" applyNumberFormat="1" applyFont="1" applyAlignment="1" applyProtection="1">
      <alignment horizontal="center" vertical="center"/>
      <protection hidden="1"/>
    </xf>
    <xf numFmtId="0" fontId="162" fillId="32" borderId="0" xfId="0" applyFont="1" applyFill="1"/>
    <xf numFmtId="14" fontId="66" fillId="0" borderId="0" xfId="0" applyNumberFormat="1" applyFont="1" applyAlignment="1" applyProtection="1">
      <alignment horizontal="center" vertical="center"/>
      <protection hidden="1"/>
    </xf>
    <xf numFmtId="3" fontId="75" fillId="0" borderId="0" xfId="0" applyNumberFormat="1" applyFont="1"/>
    <xf numFmtId="0" fontId="61" fillId="18" borderId="36" xfId="0" applyFont="1" applyFill="1" applyBorder="1" applyProtection="1">
      <protection hidden="1"/>
    </xf>
    <xf numFmtId="0" fontId="75" fillId="18" borderId="40" xfId="0" applyFont="1" applyFill="1" applyBorder="1" applyProtection="1">
      <protection hidden="1"/>
    </xf>
    <xf numFmtId="0" fontId="75" fillId="18" borderId="37" xfId="0" applyFont="1" applyFill="1" applyBorder="1" applyProtection="1">
      <protection hidden="1"/>
    </xf>
    <xf numFmtId="14" fontId="5" fillId="0" borderId="28" xfId="0" applyNumberFormat="1" applyFont="1" applyBorder="1" applyAlignment="1">
      <alignment horizontal="center"/>
    </xf>
    <xf numFmtId="1" fontId="68" fillId="10" borderId="27" xfId="0" applyNumberFormat="1" applyFont="1" applyFill="1" applyBorder="1" applyAlignment="1">
      <alignment horizontal="center" vertical="center"/>
    </xf>
    <xf numFmtId="14" fontId="68" fillId="10" borderId="0" xfId="0" applyNumberFormat="1" applyFont="1" applyFill="1" applyAlignment="1">
      <alignment horizontal="center" vertical="center"/>
    </xf>
    <xf numFmtId="0" fontId="138" fillId="27" borderId="27" xfId="0" applyFont="1" applyFill="1" applyBorder="1" applyAlignment="1">
      <alignment horizontal="center"/>
    </xf>
    <xf numFmtId="14" fontId="58" fillId="16" borderId="0" xfId="0" applyNumberFormat="1" applyFont="1" applyFill="1" applyAlignment="1">
      <alignment vertical="center"/>
    </xf>
    <xf numFmtId="14" fontId="68" fillId="0" borderId="41" xfId="0" applyNumberFormat="1" applyFont="1" applyBorder="1" applyAlignment="1">
      <alignment horizontal="center"/>
    </xf>
    <xf numFmtId="0" fontId="68" fillId="0" borderId="42" xfId="0" applyFont="1" applyBorder="1" applyAlignment="1">
      <alignment horizontal="center" vertical="center"/>
    </xf>
    <xf numFmtId="1" fontId="163" fillId="18" borderId="3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29" fillId="0" borderId="0" xfId="0" applyFont="1" applyAlignment="1" applyProtection="1">
      <alignment horizontal="center"/>
      <protection hidden="1"/>
    </xf>
    <xf numFmtId="0" fontId="129" fillId="0" borderId="44" xfId="0" applyFont="1" applyBorder="1" applyAlignment="1" applyProtection="1">
      <alignment horizontal="center"/>
      <protection hidden="1"/>
    </xf>
    <xf numFmtId="1" fontId="17" fillId="14" borderId="0" xfId="0" applyNumberFormat="1" applyFont="1" applyFill="1" applyAlignment="1" applyProtection="1">
      <alignment horizontal="center" vertical="center"/>
      <protection locked="0"/>
    </xf>
    <xf numFmtId="0" fontId="7" fillId="19" borderId="27" xfId="0" applyFont="1" applyFill="1" applyBorder="1" applyProtection="1">
      <protection hidden="1"/>
    </xf>
    <xf numFmtId="0" fontId="2" fillId="26" borderId="27" xfId="0" applyFont="1" applyFill="1" applyBorder="1" applyAlignment="1" applyProtection="1">
      <alignment horizontal="center"/>
      <protection hidden="1"/>
    </xf>
    <xf numFmtId="0" fontId="73" fillId="26" borderId="27" xfId="0" applyFont="1" applyFill="1" applyBorder="1" applyAlignment="1" applyProtection="1">
      <alignment horizontal="center"/>
      <protection hidden="1"/>
    </xf>
    <xf numFmtId="0" fontId="0" fillId="26" borderId="27" xfId="0" applyFill="1" applyBorder="1" applyAlignment="1" applyProtection="1">
      <alignment horizontal="center"/>
      <protection hidden="1"/>
    </xf>
    <xf numFmtId="0" fontId="2" fillId="19" borderId="27" xfId="0" applyFont="1" applyFill="1" applyBorder="1" applyAlignment="1" applyProtection="1">
      <alignment horizontal="center"/>
      <protection hidden="1"/>
    </xf>
    <xf numFmtId="1" fontId="2" fillId="26" borderId="27" xfId="0" applyNumberFormat="1" applyFont="1" applyFill="1" applyBorder="1" applyAlignment="1" applyProtection="1">
      <alignment horizontal="center"/>
      <protection hidden="1"/>
    </xf>
    <xf numFmtId="0" fontId="0" fillId="26" borderId="27" xfId="0" applyFill="1" applyBorder="1" applyProtection="1">
      <protection hidden="1"/>
    </xf>
    <xf numFmtId="9" fontId="2" fillId="26" borderId="27" xfId="0" applyNumberFormat="1" applyFont="1" applyFill="1" applyBorder="1" applyAlignment="1" applyProtection="1">
      <alignment horizontal="center"/>
      <protection hidden="1"/>
    </xf>
    <xf numFmtId="14" fontId="6" fillId="26" borderId="27" xfId="0" applyNumberFormat="1" applyFont="1" applyFill="1" applyBorder="1" applyAlignment="1" applyProtection="1">
      <alignment horizontal="center" vertical="center"/>
      <protection hidden="1"/>
    </xf>
    <xf numFmtId="0" fontId="61" fillId="26" borderId="27" xfId="0" applyFont="1" applyFill="1" applyBorder="1" applyAlignment="1" applyProtection="1">
      <alignment horizontal="center"/>
      <protection hidden="1"/>
    </xf>
    <xf numFmtId="0" fontId="68" fillId="26" borderId="27" xfId="0" applyFont="1" applyFill="1" applyBorder="1" applyAlignment="1" applyProtection="1">
      <alignment horizontal="center"/>
      <protection hidden="1"/>
    </xf>
    <xf numFmtId="0" fontId="73" fillId="26" borderId="27" xfId="0" applyFont="1" applyFill="1" applyBorder="1" applyProtection="1">
      <protection hidden="1"/>
    </xf>
    <xf numFmtId="14" fontId="2" fillId="26" borderId="27" xfId="0" applyNumberFormat="1" applyFont="1" applyFill="1" applyBorder="1" applyAlignment="1" applyProtection="1">
      <alignment horizontal="center"/>
      <protection hidden="1"/>
    </xf>
    <xf numFmtId="1" fontId="2" fillId="19" borderId="27" xfId="0" applyNumberFormat="1" applyFont="1" applyFill="1" applyBorder="1" applyAlignment="1" applyProtection="1">
      <alignment horizontal="center"/>
      <protection hidden="1"/>
    </xf>
    <xf numFmtId="1" fontId="0" fillId="26" borderId="27" xfId="0" applyNumberFormat="1" applyFill="1" applyBorder="1" applyAlignment="1" applyProtection="1">
      <alignment horizontal="center"/>
      <protection hidden="1"/>
    </xf>
    <xf numFmtId="14" fontId="2" fillId="26" borderId="27" xfId="0" applyNumberFormat="1" applyFont="1" applyFill="1" applyBorder="1" applyProtection="1">
      <protection hidden="1"/>
    </xf>
    <xf numFmtId="1" fontId="2" fillId="26" borderId="30" xfId="0" applyNumberFormat="1" applyFont="1" applyFill="1" applyBorder="1" applyAlignment="1" applyProtection="1">
      <alignment horizontal="center"/>
      <protection hidden="1"/>
    </xf>
    <xf numFmtId="0" fontId="2" fillId="26" borderId="27" xfId="0" applyFont="1" applyFill="1" applyBorder="1"/>
    <xf numFmtId="0" fontId="0" fillId="26" borderId="27" xfId="0" applyFill="1" applyBorder="1"/>
    <xf numFmtId="0" fontId="73" fillId="26" borderId="36" xfId="0" applyFont="1" applyFill="1" applyBorder="1" applyAlignment="1" applyProtection="1">
      <alignment horizontal="center"/>
      <protection hidden="1"/>
    </xf>
    <xf numFmtId="14" fontId="5" fillId="26" borderId="27" xfId="0" applyNumberFormat="1" applyFont="1" applyFill="1" applyBorder="1" applyAlignment="1">
      <alignment horizontal="center"/>
    </xf>
    <xf numFmtId="1" fontId="2" fillId="26" borderId="0" xfId="0" applyNumberFormat="1" applyFont="1" applyFill="1" applyAlignment="1">
      <alignment horizontal="center"/>
    </xf>
    <xf numFmtId="0" fontId="3" fillId="19" borderId="27" xfId="0" applyFont="1" applyFill="1" applyBorder="1" applyProtection="1">
      <protection hidden="1"/>
    </xf>
    <xf numFmtId="0" fontId="5" fillId="19" borderId="27" xfId="0" applyFont="1" applyFill="1" applyBorder="1" applyAlignment="1" applyProtection="1">
      <alignment horizontal="left"/>
      <protection hidden="1"/>
    </xf>
    <xf numFmtId="0" fontId="0" fillId="26" borderId="0" xfId="0" applyFill="1" applyAlignment="1" applyProtection="1">
      <alignment horizontal="center"/>
      <protection hidden="1"/>
    </xf>
    <xf numFmtId="14" fontId="6" fillId="26" borderId="0" xfId="0" applyNumberFormat="1" applyFont="1" applyFill="1" applyAlignment="1" applyProtection="1">
      <alignment horizontal="center" vertical="center"/>
      <protection hidden="1"/>
    </xf>
    <xf numFmtId="0" fontId="66" fillId="26" borderId="27" xfId="0" applyFont="1" applyFill="1" applyBorder="1" applyAlignment="1" applyProtection="1">
      <alignment horizontal="center"/>
      <protection hidden="1"/>
    </xf>
    <xf numFmtId="0" fontId="32" fillId="26" borderId="27" xfId="0" applyFont="1" applyFill="1" applyBorder="1" applyAlignment="1" applyProtection="1">
      <alignment horizontal="center" vertical="center"/>
      <protection hidden="1"/>
    </xf>
    <xf numFmtId="14" fontId="21" fillId="26" borderId="27" xfId="0" applyNumberFormat="1" applyFont="1" applyFill="1" applyBorder="1" applyAlignment="1" applyProtection="1">
      <alignment horizontal="center" vertical="center"/>
      <protection hidden="1"/>
    </xf>
    <xf numFmtId="0" fontId="76" fillId="26" borderId="27" xfId="0" applyFont="1" applyFill="1" applyBorder="1" applyAlignment="1" applyProtection="1">
      <alignment horizontal="center" vertical="center"/>
      <protection hidden="1"/>
    </xf>
    <xf numFmtId="0" fontId="5" fillId="26" borderId="27" xfId="0" applyFont="1" applyFill="1" applyBorder="1" applyAlignment="1" applyProtection="1">
      <alignment horizontal="center" vertical="center"/>
      <protection hidden="1"/>
    </xf>
    <xf numFmtId="172" fontId="2" fillId="26" borderId="27" xfId="0" applyNumberFormat="1" applyFont="1" applyFill="1" applyBorder="1" applyAlignment="1" applyProtection="1">
      <alignment horizontal="center"/>
      <protection hidden="1"/>
    </xf>
    <xf numFmtId="0" fontId="2" fillId="26" borderId="0" xfId="0" applyFont="1" applyFill="1" applyProtection="1">
      <protection hidden="1"/>
    </xf>
    <xf numFmtId="0" fontId="2" fillId="26" borderId="27" xfId="0" applyFont="1" applyFill="1" applyBorder="1" applyProtection="1">
      <protection hidden="1"/>
    </xf>
    <xf numFmtId="14" fontId="2" fillId="26" borderId="27" xfId="0" applyNumberFormat="1" applyFont="1" applyFill="1" applyBorder="1" applyAlignment="1">
      <alignment horizontal="center"/>
    </xf>
    <xf numFmtId="0" fontId="5" fillId="26" borderId="27" xfId="0" applyFont="1" applyFill="1" applyBorder="1" applyAlignment="1">
      <alignment horizontal="center"/>
    </xf>
    <xf numFmtId="0" fontId="5" fillId="19" borderId="27" xfId="0" applyFont="1" applyFill="1" applyBorder="1" applyProtection="1">
      <protection hidden="1"/>
    </xf>
    <xf numFmtId="0" fontId="73" fillId="19" borderId="27" xfId="0" applyFont="1" applyFill="1" applyBorder="1" applyAlignment="1" applyProtection="1">
      <alignment horizontal="center"/>
      <protection hidden="1"/>
    </xf>
    <xf numFmtId="9" fontId="2" fillId="19" borderId="27" xfId="0" applyNumberFormat="1" applyFont="1" applyFill="1" applyBorder="1" applyAlignment="1" applyProtection="1">
      <alignment horizontal="center"/>
      <protection hidden="1"/>
    </xf>
    <xf numFmtId="9" fontId="3" fillId="19" borderId="27" xfId="0" applyNumberFormat="1" applyFont="1" applyFill="1" applyBorder="1" applyAlignment="1" applyProtection="1">
      <alignment horizontal="center"/>
      <protection hidden="1"/>
    </xf>
    <xf numFmtId="14" fontId="21" fillId="19" borderId="27" xfId="0" applyNumberFormat="1" applyFont="1" applyFill="1" applyBorder="1" applyAlignment="1" applyProtection="1">
      <alignment horizontal="center"/>
      <protection hidden="1"/>
    </xf>
    <xf numFmtId="172" fontId="2" fillId="19" borderId="27" xfId="0" applyNumberFormat="1" applyFont="1" applyFill="1" applyBorder="1" applyAlignment="1" applyProtection="1">
      <alignment horizontal="center"/>
      <protection hidden="1"/>
    </xf>
    <xf numFmtId="0" fontId="73" fillId="19" borderId="27" xfId="0" applyFont="1" applyFill="1" applyBorder="1" applyProtection="1">
      <protection hidden="1"/>
    </xf>
    <xf numFmtId="14" fontId="2" fillId="19" borderId="27" xfId="0" applyNumberFormat="1" applyFont="1" applyFill="1" applyBorder="1" applyAlignment="1" applyProtection="1">
      <alignment horizontal="center"/>
      <protection hidden="1"/>
    </xf>
    <xf numFmtId="0" fontId="2" fillId="19" borderId="27" xfId="0" applyFont="1" applyFill="1" applyBorder="1" applyProtection="1">
      <protection hidden="1"/>
    </xf>
    <xf numFmtId="14" fontId="2" fillId="19" borderId="27" xfId="0" applyNumberFormat="1" applyFont="1" applyFill="1" applyBorder="1" applyProtection="1">
      <protection hidden="1"/>
    </xf>
    <xf numFmtId="1" fontId="2" fillId="19" borderId="30" xfId="0" applyNumberFormat="1" applyFont="1" applyFill="1" applyBorder="1" applyAlignment="1" applyProtection="1">
      <alignment horizontal="center"/>
      <protection hidden="1"/>
    </xf>
    <xf numFmtId="14" fontId="2" fillId="19" borderId="27" xfId="0" applyNumberFormat="1" applyFont="1" applyFill="1" applyBorder="1" applyAlignment="1">
      <alignment horizontal="center"/>
    </xf>
    <xf numFmtId="0" fontId="2" fillId="19" borderId="27" xfId="0" applyFont="1" applyFill="1" applyBorder="1"/>
    <xf numFmtId="0" fontId="73" fillId="19" borderId="36" xfId="0" applyFont="1" applyFill="1" applyBorder="1" applyAlignment="1" applyProtection="1">
      <alignment horizontal="center"/>
      <protection hidden="1"/>
    </xf>
    <xf numFmtId="0" fontId="5" fillId="19" borderId="27" xfId="0" applyFont="1" applyFill="1" applyBorder="1" applyAlignment="1">
      <alignment horizontal="center"/>
    </xf>
    <xf numFmtId="0" fontId="3" fillId="19" borderId="27" xfId="0" applyFont="1" applyFill="1" applyBorder="1" applyAlignment="1" applyProtection="1">
      <alignment vertical="center"/>
      <protection hidden="1"/>
    </xf>
    <xf numFmtId="0" fontId="142" fillId="16" borderId="39" xfId="0" applyFont="1" applyFill="1" applyBorder="1" applyAlignment="1">
      <alignment horizontal="center"/>
    </xf>
    <xf numFmtId="0" fontId="22" fillId="0" borderId="102" xfId="0" applyFont="1" applyBorder="1" applyAlignment="1" applyProtection="1">
      <alignment horizontal="center"/>
      <protection hidden="1"/>
    </xf>
    <xf numFmtId="0" fontId="22" fillId="0" borderId="103" xfId="0" applyFont="1" applyBorder="1" applyAlignment="1" applyProtection="1">
      <alignment horizontal="center"/>
      <protection hidden="1"/>
    </xf>
    <xf numFmtId="1" fontId="11" fillId="0" borderId="27" xfId="0" applyNumberFormat="1" applyFont="1" applyBorder="1" applyAlignment="1" applyProtection="1">
      <alignment horizontal="center" vertical="center" wrapText="1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1" fontId="24" fillId="0" borderId="0" xfId="0" applyNumberFormat="1" applyFont="1" applyAlignment="1" applyProtection="1">
      <alignment horizontal="center" vertical="center"/>
      <protection locked="0"/>
    </xf>
    <xf numFmtId="14" fontId="16" fillId="0" borderId="44" xfId="0" applyNumberFormat="1" applyFont="1" applyBorder="1" applyAlignment="1" applyProtection="1">
      <alignment horizontal="left" vertical="center"/>
      <protection locked="0" hidden="1"/>
    </xf>
    <xf numFmtId="0" fontId="2" fillId="0" borderId="27" xfId="0" applyFont="1" applyBorder="1" applyAlignment="1" applyProtection="1">
      <alignment horizontal="center" vertical="center" wrapText="1"/>
      <protection locked="0" hidden="1"/>
    </xf>
    <xf numFmtId="49" fontId="114" fillId="0" borderId="0" xfId="1" applyNumberFormat="1" applyFont="1" applyAlignment="1" applyProtection="1">
      <alignment horizontal="center" vertical="center"/>
      <protection locked="0" hidden="1"/>
    </xf>
    <xf numFmtId="14" fontId="114" fillId="0" borderId="39" xfId="1" applyNumberFormat="1" applyFont="1" applyBorder="1" applyAlignment="1" applyProtection="1">
      <alignment horizontal="center"/>
      <protection locked="0" hidden="1"/>
    </xf>
    <xf numFmtId="0" fontId="174" fillId="0" borderId="0" xfId="0" applyFont="1" applyProtection="1">
      <protection hidden="1"/>
    </xf>
    <xf numFmtId="0" fontId="174" fillId="0" borderId="0" xfId="0" applyFont="1" applyAlignment="1" applyProtection="1">
      <alignment horizontal="center"/>
      <protection hidden="1"/>
    </xf>
    <xf numFmtId="0" fontId="174" fillId="0" borderId="0" xfId="0" applyFont="1" applyAlignment="1" applyProtection="1">
      <alignment horizontal="left"/>
      <protection hidden="1"/>
    </xf>
    <xf numFmtId="14" fontId="174" fillId="0" borderId="0" xfId="0" applyNumberFormat="1" applyFont="1" applyAlignment="1" applyProtection="1">
      <alignment horizontal="left"/>
      <protection hidden="1"/>
    </xf>
    <xf numFmtId="3" fontId="174" fillId="0" borderId="0" xfId="0" applyNumberFormat="1" applyFont="1" applyProtection="1">
      <protection hidden="1"/>
    </xf>
    <xf numFmtId="3" fontId="174" fillId="0" borderId="0" xfId="0" applyNumberFormat="1" applyFont="1" applyAlignment="1" applyProtection="1">
      <alignment horizontal="right"/>
      <protection hidden="1"/>
    </xf>
    <xf numFmtId="1" fontId="174" fillId="0" borderId="0" xfId="0" applyNumberFormat="1" applyFont="1" applyAlignment="1" applyProtection="1">
      <alignment horizontal="center"/>
      <protection hidden="1"/>
    </xf>
    <xf numFmtId="1" fontId="174" fillId="0" borderId="55" xfId="0" applyNumberFormat="1" applyFont="1" applyBorder="1" applyAlignment="1" applyProtection="1">
      <alignment horizontal="center"/>
      <protection hidden="1"/>
    </xf>
    <xf numFmtId="0" fontId="174" fillId="0" borderId="0" xfId="0" applyFont="1" applyAlignment="1" applyProtection="1">
      <alignment horizontal="centerContinuous"/>
      <protection hidden="1"/>
    </xf>
    <xf numFmtId="0" fontId="174" fillId="0" borderId="55" xfId="0" applyFont="1" applyBorder="1" applyAlignment="1" applyProtection="1">
      <alignment horizontal="center"/>
      <protection hidden="1"/>
    </xf>
    <xf numFmtId="0" fontId="174" fillId="0" borderId="56" xfId="0" applyFont="1" applyBorder="1" applyAlignment="1" applyProtection="1">
      <alignment horizontal="center"/>
      <protection hidden="1"/>
    </xf>
    <xf numFmtId="0" fontId="174" fillId="0" borderId="57" xfId="0" applyFont="1" applyBorder="1" applyAlignment="1" applyProtection="1">
      <alignment horizontal="center"/>
      <protection hidden="1"/>
    </xf>
    <xf numFmtId="3" fontId="174" fillId="0" borderId="0" xfId="0" applyNumberFormat="1" applyFont="1" applyAlignment="1" applyProtection="1">
      <alignment horizontal="justify"/>
      <protection hidden="1"/>
    </xf>
    <xf numFmtId="0" fontId="174" fillId="0" borderId="0" xfId="0" applyFont="1" applyAlignment="1" applyProtection="1">
      <alignment horizontal="justify"/>
      <protection hidden="1"/>
    </xf>
    <xf numFmtId="1" fontId="175" fillId="0" borderId="0" xfId="0" applyNumberFormat="1" applyFont="1" applyAlignment="1" applyProtection="1">
      <alignment horizontal="center"/>
      <protection hidden="1"/>
    </xf>
    <xf numFmtId="14" fontId="158" fillId="0" borderId="0" xfId="0" applyNumberFormat="1" applyFont="1" applyAlignment="1" applyProtection="1">
      <alignment horizontal="center" vertical="center"/>
      <protection hidden="1"/>
    </xf>
    <xf numFmtId="0" fontId="73" fillId="20" borderId="33" xfId="0" applyFont="1" applyFill="1" applyBorder="1" applyAlignment="1">
      <alignment horizontal="center"/>
    </xf>
    <xf numFmtId="0" fontId="73" fillId="20" borderId="38" xfId="0" applyFont="1" applyFill="1" applyBorder="1" applyAlignment="1">
      <alignment horizontal="center"/>
    </xf>
    <xf numFmtId="1" fontId="20" fillId="20" borderId="0" xfId="0" applyNumberFormat="1" applyFont="1" applyFill="1" applyAlignment="1" applyProtection="1">
      <alignment horizontal="center"/>
      <protection hidden="1"/>
    </xf>
    <xf numFmtId="0" fontId="141" fillId="0" borderId="38" xfId="0" applyFont="1" applyBorder="1" applyAlignment="1">
      <alignment horizontal="center"/>
    </xf>
    <xf numFmtId="0" fontId="141" fillId="0" borderId="28" xfId="0" applyFont="1" applyBorder="1" applyAlignment="1">
      <alignment horizontal="center"/>
    </xf>
    <xf numFmtId="0" fontId="168" fillId="9" borderId="0" xfId="0" applyFont="1" applyFill="1" applyAlignment="1">
      <alignment horizontal="center" vertical="distributed"/>
    </xf>
    <xf numFmtId="0" fontId="142" fillId="9" borderId="0" xfId="0" applyFont="1" applyFill="1" applyAlignment="1">
      <alignment horizontal="left" vertical="distributed"/>
    </xf>
    <xf numFmtId="1" fontId="176" fillId="0" borderId="42" xfId="0" applyNumberFormat="1" applyFont="1" applyBorder="1" applyAlignment="1" applyProtection="1">
      <alignment horizontal="center"/>
      <protection hidden="1"/>
    </xf>
    <xf numFmtId="0" fontId="3" fillId="42" borderId="27" xfId="0" applyFont="1" applyFill="1" applyBorder="1" applyProtection="1">
      <protection hidden="1"/>
    </xf>
    <xf numFmtId="0" fontId="3" fillId="43" borderId="27" xfId="0" applyFont="1" applyFill="1" applyBorder="1" applyProtection="1">
      <protection hidden="1"/>
    </xf>
    <xf numFmtId="1" fontId="17" fillId="8" borderId="70" xfId="0" applyNumberFormat="1" applyFont="1" applyFill="1" applyBorder="1" applyAlignment="1" applyProtection="1">
      <alignment vertical="center"/>
      <protection locked="0"/>
    </xf>
    <xf numFmtId="0" fontId="3" fillId="14" borderId="42" xfId="0" applyFont="1" applyFill="1" applyBorder="1" applyAlignment="1" applyProtection="1">
      <alignment horizontal="justify" vertical="center"/>
      <protection hidden="1"/>
    </xf>
    <xf numFmtId="3" fontId="102" fillId="0" borderId="0" xfId="0" applyNumberFormat="1" applyFont="1" applyAlignment="1" applyProtection="1">
      <alignment horizontal="center"/>
      <protection locked="0" hidden="1"/>
    </xf>
    <xf numFmtId="3" fontId="21" fillId="0" borderId="0" xfId="0" applyNumberFormat="1" applyFont="1" applyAlignment="1" applyProtection="1">
      <alignment horizontal="center"/>
      <protection locked="0" hidden="1"/>
    </xf>
    <xf numFmtId="3" fontId="21" fillId="0" borderId="0" xfId="0" applyNumberFormat="1" applyFont="1" applyAlignment="1" applyProtection="1">
      <alignment horizontal="center" vertical="center"/>
      <protection locked="0" hidden="1"/>
    </xf>
    <xf numFmtId="1" fontId="24" fillId="0" borderId="0" xfId="0" applyNumberFormat="1" applyFont="1" applyAlignment="1" applyProtection="1">
      <alignment horizontal="center" vertical="center"/>
      <protection locked="0" hidden="1"/>
    </xf>
    <xf numFmtId="1" fontId="100" fillId="0" borderId="0" xfId="0" applyNumberFormat="1" applyFont="1" applyAlignment="1" applyProtection="1">
      <alignment horizontal="center" vertical="center"/>
      <protection locked="0" hidden="1"/>
    </xf>
    <xf numFmtId="0" fontId="178" fillId="0" borderId="0" xfId="0" applyFont="1" applyAlignment="1">
      <alignment vertical="center"/>
    </xf>
    <xf numFmtId="0" fontId="1" fillId="0" borderId="0" xfId="0" applyFont="1"/>
    <xf numFmtId="0" fontId="180" fillId="0" borderId="0" xfId="0" applyFont="1"/>
    <xf numFmtId="1" fontId="180" fillId="0" borderId="0" xfId="0" applyNumberFormat="1" applyFont="1"/>
    <xf numFmtId="14" fontId="180" fillId="0" borderId="0" xfId="0" applyNumberFormat="1" applyFont="1"/>
    <xf numFmtId="0" fontId="68" fillId="46" borderId="27" xfId="3" applyFont="1" applyFill="1" applyBorder="1" applyAlignment="1">
      <alignment horizontal="center" vertical="center"/>
    </xf>
    <xf numFmtId="0" fontId="68" fillId="46" borderId="27" xfId="3" applyFont="1" applyFill="1" applyBorder="1" applyAlignment="1">
      <alignment horizontal="center" vertical="center" wrapText="1"/>
    </xf>
    <xf numFmtId="0" fontId="68" fillId="46" borderId="37" xfId="3" applyFont="1" applyFill="1" applyBorder="1" applyAlignment="1">
      <alignment horizontal="center" vertical="center"/>
    </xf>
    <xf numFmtId="14" fontId="177" fillId="44" borderId="0" xfId="0" applyNumberFormat="1" applyFont="1" applyFill="1" applyAlignment="1" applyProtection="1">
      <alignment horizontal="center"/>
      <protection locked="0"/>
    </xf>
    <xf numFmtId="0" fontId="3" fillId="0" borderId="0" xfId="0" applyFont="1" applyAlignment="1" applyProtection="1">
      <alignment vertical="center"/>
      <protection hidden="1"/>
    </xf>
    <xf numFmtId="0" fontId="13" fillId="0" borderId="27" xfId="0" applyFont="1" applyBorder="1" applyProtection="1">
      <protection hidden="1"/>
    </xf>
    <xf numFmtId="0" fontId="1" fillId="0" borderId="28" xfId="0" applyFont="1" applyBorder="1" applyAlignment="1" applyProtection="1">
      <alignment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14" fontId="62" fillId="0" borderId="44" xfId="0" applyNumberFormat="1" applyFont="1" applyBorder="1" applyAlignment="1" applyProtection="1">
      <alignment horizontal="left"/>
      <protection locked="0" hidden="1"/>
    </xf>
    <xf numFmtId="1" fontId="68" fillId="0" borderId="0" xfId="0" applyNumberFormat="1" applyFont="1" applyAlignment="1" applyProtection="1">
      <alignment horizontal="center"/>
      <protection locked="0" hidden="1"/>
    </xf>
    <xf numFmtId="0" fontId="58" fillId="0" borderId="28" xfId="0" applyFont="1" applyBorder="1" applyAlignment="1" applyProtection="1">
      <alignment vertical="top"/>
      <protection locked="0" hidden="1"/>
    </xf>
    <xf numFmtId="0" fontId="66" fillId="0" borderId="0" xfId="0" applyFont="1" applyAlignment="1" applyProtection="1">
      <alignment vertical="top"/>
      <protection locked="0" hidden="1"/>
    </xf>
    <xf numFmtId="0" fontId="68" fillId="0" borderId="0" xfId="0" applyFont="1" applyAlignment="1" applyProtection="1">
      <alignment horizontal="center"/>
      <protection locked="0" hidden="1"/>
    </xf>
    <xf numFmtId="0" fontId="1" fillId="0" borderId="28" xfId="0" applyFont="1" applyBorder="1" applyAlignment="1" applyProtection="1">
      <alignment vertical="top"/>
      <protection locked="0" hidden="1"/>
    </xf>
    <xf numFmtId="0" fontId="63" fillId="0" borderId="0" xfId="0" applyFont="1" applyProtection="1">
      <protection locked="0" hidden="1"/>
    </xf>
    <xf numFmtId="0" fontId="58" fillId="0" borderId="0" xfId="0" applyFont="1" applyAlignment="1" applyProtection="1">
      <alignment horizontal="center"/>
      <protection locked="0" hidden="1"/>
    </xf>
    <xf numFmtId="14" fontId="62" fillId="0" borderId="44" xfId="0" applyNumberFormat="1" applyFont="1" applyBorder="1" applyAlignment="1" applyProtection="1">
      <alignment horizontal="left" vertical="center"/>
      <protection locked="0" hidden="1"/>
    </xf>
    <xf numFmtId="0" fontId="66" fillId="0" borderId="0" xfId="0" applyFont="1" applyAlignment="1" applyProtection="1">
      <alignment horizontal="left" vertical="top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1" fontId="62" fillId="0" borderId="44" xfId="0" applyNumberFormat="1" applyFont="1" applyBorder="1" applyAlignment="1" applyProtection="1">
      <alignment horizontal="left" vertical="center"/>
      <protection locked="0" hidden="1"/>
    </xf>
    <xf numFmtId="0" fontId="17" fillId="0" borderId="28" xfId="0" applyFont="1" applyBorder="1" applyAlignment="1" applyProtection="1">
      <alignment vertical="center"/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17" fillId="0" borderId="44" xfId="0" applyFont="1" applyBorder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28" xfId="0" applyFont="1" applyBorder="1" applyAlignment="1" applyProtection="1">
      <alignment vertical="center"/>
      <protection locked="0" hidden="1"/>
    </xf>
    <xf numFmtId="0" fontId="8" fillId="0" borderId="44" xfId="0" applyFont="1" applyBorder="1" applyAlignment="1" applyProtection="1">
      <alignment vertical="center"/>
      <protection locked="0" hidden="1"/>
    </xf>
    <xf numFmtId="0" fontId="22" fillId="43" borderId="28" xfId="0" applyFont="1" applyFill="1" applyBorder="1" applyAlignment="1" applyProtection="1">
      <alignment horizontal="center"/>
      <protection hidden="1"/>
    </xf>
    <xf numFmtId="3" fontId="5" fillId="43" borderId="28" xfId="0" applyNumberFormat="1" applyFont="1" applyFill="1" applyBorder="1" applyAlignment="1" applyProtection="1">
      <alignment horizontal="center"/>
      <protection hidden="1"/>
    </xf>
    <xf numFmtId="3" fontId="11" fillId="43" borderId="27" xfId="0" applyNumberFormat="1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Alignment="1" applyProtection="1">
      <alignment horizontal="center"/>
      <protection locked="0"/>
    </xf>
    <xf numFmtId="14" fontId="3" fillId="0" borderId="0" xfId="0" applyNumberFormat="1" applyFont="1" applyAlignment="1" applyProtection="1">
      <alignment horizontal="center" vertical="center"/>
      <protection locked="0"/>
    </xf>
    <xf numFmtId="0" fontId="24" fillId="0" borderId="0" xfId="0" applyFont="1" applyProtection="1">
      <protection locked="0"/>
    </xf>
    <xf numFmtId="14" fontId="85" fillId="29" borderId="40" xfId="0" applyNumberFormat="1" applyFont="1" applyFill="1" applyBorder="1" applyAlignment="1" applyProtection="1">
      <alignment horizontal="center"/>
      <protection hidden="1"/>
    </xf>
    <xf numFmtId="0" fontId="182" fillId="0" borderId="42" xfId="0" applyFont="1" applyBorder="1" applyAlignment="1" applyProtection="1">
      <alignment horizontal="center" vertical="center"/>
      <protection locked="0"/>
    </xf>
    <xf numFmtId="0" fontId="182" fillId="0" borderId="42" xfId="0" applyFont="1" applyBorder="1" applyAlignment="1" applyProtection="1">
      <alignment vertical="center"/>
      <protection locked="0"/>
    </xf>
    <xf numFmtId="1" fontId="183" fillId="0" borderId="42" xfId="0" applyNumberFormat="1" applyFont="1" applyBorder="1" applyAlignment="1" applyProtection="1">
      <alignment horizontal="center" vertical="center"/>
      <protection locked="0"/>
    </xf>
    <xf numFmtId="0" fontId="182" fillId="0" borderId="42" xfId="0" applyFont="1" applyBorder="1" applyProtection="1">
      <protection locked="0"/>
    </xf>
    <xf numFmtId="0" fontId="182" fillId="0" borderId="43" xfId="0" applyFont="1" applyBorder="1" applyProtection="1">
      <protection locked="0"/>
    </xf>
    <xf numFmtId="0" fontId="183" fillId="0" borderId="40" xfId="0" applyFont="1" applyBorder="1" applyAlignment="1" applyProtection="1">
      <alignment horizontal="center" vertical="center"/>
      <protection locked="0"/>
    </xf>
    <xf numFmtId="0" fontId="183" fillId="0" borderId="37" xfId="0" applyFont="1" applyBorder="1" applyAlignment="1" applyProtection="1">
      <alignment horizontal="center" vertical="center"/>
      <protection locked="0"/>
    </xf>
    <xf numFmtId="3" fontId="66" fillId="0" borderId="0" xfId="0" applyNumberFormat="1" applyFont="1" applyAlignment="1" applyProtection="1">
      <alignment horizontal="center" vertical="center"/>
      <protection locked="0" hidden="1"/>
    </xf>
    <xf numFmtId="0" fontId="142" fillId="0" borderId="0" xfId="0" applyFont="1" applyAlignment="1">
      <alignment horizontal="center" vertical="distributed"/>
    </xf>
    <xf numFmtId="1" fontId="142" fillId="0" borderId="32" xfId="0" applyNumberFormat="1" applyFont="1" applyBorder="1" applyAlignment="1">
      <alignment horizontal="center"/>
    </xf>
    <xf numFmtId="14" fontId="142" fillId="12" borderId="0" xfId="0" applyNumberFormat="1" applyFont="1" applyFill="1" applyAlignment="1">
      <alignment horizontal="center"/>
    </xf>
    <xf numFmtId="0" fontId="3" fillId="0" borderId="0" xfId="0" applyFont="1" applyAlignment="1" applyProtection="1">
      <alignment wrapText="1"/>
      <protection hidden="1"/>
    </xf>
    <xf numFmtId="14" fontId="0" fillId="0" borderId="27" xfId="0" applyNumberFormat="1" applyBorder="1" applyProtection="1">
      <protection locked="0"/>
    </xf>
    <xf numFmtId="0" fontId="0" fillId="0" borderId="27" xfId="0" applyBorder="1" applyProtection="1">
      <protection locked="0"/>
    </xf>
    <xf numFmtId="3" fontId="11" fillId="0" borderId="27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3" fontId="130" fillId="0" borderId="42" xfId="0" applyNumberFormat="1" applyFont="1" applyBorder="1" applyAlignment="1" applyProtection="1">
      <alignment horizontal="center"/>
      <protection hidden="1"/>
    </xf>
    <xf numFmtId="14" fontId="6" fillId="26" borderId="0" xfId="0" applyNumberFormat="1" applyFont="1" applyFill="1" applyAlignment="1">
      <alignment horizontal="center" vertical="center"/>
    </xf>
    <xf numFmtId="3" fontId="5" fillId="34" borderId="0" xfId="0" applyNumberFormat="1" applyFont="1" applyFill="1" applyAlignment="1">
      <alignment horizontal="center" vertical="center"/>
    </xf>
    <xf numFmtId="0" fontId="2" fillId="0" borderId="28" xfId="0" applyFont="1" applyBorder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1" fontId="25" fillId="0" borderId="0" xfId="0" applyNumberFormat="1" applyFont="1" applyProtection="1">
      <protection locked="0" hidden="1"/>
    </xf>
    <xf numFmtId="1" fontId="5" fillId="0" borderId="0" xfId="0" applyNumberFormat="1" applyFont="1" applyAlignment="1" applyProtection="1">
      <alignment horizontal="center"/>
      <protection locked="0" hidden="1"/>
    </xf>
    <xf numFmtId="14" fontId="24" fillId="0" borderId="44" xfId="0" applyNumberFormat="1" applyFont="1" applyBorder="1" applyAlignment="1" applyProtection="1">
      <alignment horizontal="left"/>
      <protection locked="0" hidden="1"/>
    </xf>
    <xf numFmtId="49" fontId="92" fillId="0" borderId="0" xfId="0" applyNumberFormat="1" applyFont="1" applyAlignment="1" applyProtection="1">
      <alignment horizontal="center"/>
      <protection locked="0" hidden="1"/>
    </xf>
    <xf numFmtId="1" fontId="185" fillId="0" borderId="0" xfId="0" applyNumberFormat="1" applyFont="1" applyAlignment="1" applyProtection="1">
      <alignment horizontal="center"/>
      <protection locked="0" hidden="1"/>
    </xf>
    <xf numFmtId="0" fontId="186" fillId="0" borderId="0" xfId="0" applyFont="1" applyAlignment="1" applyProtection="1">
      <alignment horizontal="center"/>
      <protection locked="0" hidden="1"/>
    </xf>
    <xf numFmtId="1" fontId="185" fillId="0" borderId="0" xfId="0" applyNumberFormat="1" applyFont="1" applyAlignment="1" applyProtection="1">
      <alignment horizontal="left"/>
      <protection locked="0" hidden="1"/>
    </xf>
    <xf numFmtId="0" fontId="187" fillId="0" borderId="0" xfId="0" applyFont="1" applyAlignment="1" applyProtection="1">
      <alignment horizontal="center" vertical="center"/>
      <protection locked="0" hidden="1"/>
    </xf>
    <xf numFmtId="0" fontId="18" fillId="0" borderId="0" xfId="0" applyFont="1" applyAlignment="1" applyProtection="1">
      <alignment vertical="center"/>
      <protection locked="0" hidden="1"/>
    </xf>
    <xf numFmtId="9" fontId="3" fillId="0" borderId="0" xfId="0" applyNumberFormat="1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9" fontId="24" fillId="0" borderId="44" xfId="0" applyNumberFormat="1" applyFont="1" applyBorder="1" applyAlignment="1" applyProtection="1">
      <alignment horizontal="left" vertical="center"/>
      <protection locked="0" hidden="1"/>
    </xf>
    <xf numFmtId="14" fontId="189" fillId="0" borderId="0" xfId="0" applyNumberFormat="1" applyFont="1" applyAlignment="1" applyProtection="1">
      <alignment horizontal="center" vertical="center"/>
      <protection hidden="1"/>
    </xf>
    <xf numFmtId="0" fontId="188" fillId="0" borderId="0" xfId="0" applyFont="1" applyAlignment="1">
      <alignment horizontal="center" vertical="center"/>
    </xf>
    <xf numFmtId="1" fontId="188" fillId="0" borderId="0" xfId="0" applyNumberFormat="1" applyFont="1" applyAlignment="1">
      <alignment horizontal="center" vertical="center"/>
    </xf>
    <xf numFmtId="0" fontId="13" fillId="0" borderId="34" xfId="0" applyFont="1" applyBorder="1" applyProtection="1">
      <protection hidden="1"/>
    </xf>
    <xf numFmtId="0" fontId="13" fillId="0" borderId="36" xfId="0" applyFont="1" applyBorder="1" applyProtection="1">
      <protection hidden="1"/>
    </xf>
    <xf numFmtId="0" fontId="13" fillId="0" borderId="40" xfId="0" applyFont="1" applyBorder="1" applyProtection="1">
      <protection hidden="1"/>
    </xf>
    <xf numFmtId="0" fontId="13" fillId="0" borderId="37" xfId="0" applyFont="1" applyBorder="1" applyProtection="1">
      <protection hidden="1"/>
    </xf>
    <xf numFmtId="14" fontId="21" fillId="0" borderId="44" xfId="0" applyNumberFormat="1" applyFont="1" applyBorder="1" applyAlignment="1" applyProtection="1">
      <alignment horizontal="left"/>
      <protection locked="0" hidden="1"/>
    </xf>
    <xf numFmtId="14" fontId="61" fillId="0" borderId="44" xfId="0" applyNumberFormat="1" applyFont="1" applyBorder="1" applyAlignment="1" applyProtection="1">
      <alignment horizontal="left" vertical="center"/>
      <protection locked="0" hidden="1"/>
    </xf>
    <xf numFmtId="14" fontId="24" fillId="0" borderId="0" xfId="0" applyNumberFormat="1" applyFont="1" applyAlignment="1" applyProtection="1">
      <alignment horizontal="left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3" fontId="24" fillId="0" borderId="0" xfId="0" applyNumberFormat="1" applyFont="1" applyAlignment="1" applyProtection="1">
      <alignment vertical="center"/>
      <protection locked="0"/>
    </xf>
    <xf numFmtId="14" fontId="24" fillId="0" borderId="0" xfId="0" applyNumberFormat="1" applyFont="1" applyAlignment="1" applyProtection="1">
      <alignment horizontal="center" vertical="center"/>
      <protection locked="0"/>
    </xf>
    <xf numFmtId="14" fontId="24" fillId="0" borderId="0" xfId="0" applyNumberFormat="1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vertical="center"/>
      <protection hidden="1"/>
    </xf>
    <xf numFmtId="13" fontId="62" fillId="0" borderId="0" xfId="0" applyNumberFormat="1" applyFont="1" applyAlignment="1" applyProtection="1">
      <alignment horizontal="center"/>
      <protection hidden="1"/>
    </xf>
    <xf numFmtId="0" fontId="66" fillId="0" borderId="0" xfId="0" applyFont="1" applyProtection="1">
      <protection hidden="1"/>
    </xf>
    <xf numFmtId="9" fontId="35" fillId="0" borderId="0" xfId="0" applyNumberFormat="1" applyFont="1" applyAlignment="1" applyProtection="1">
      <alignment horizontal="center" vertical="center"/>
      <protection hidden="1"/>
    </xf>
    <xf numFmtId="14" fontId="21" fillId="0" borderId="0" xfId="0" applyNumberFormat="1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172" fontId="77" fillId="0" borderId="0" xfId="0" applyNumberFormat="1" applyFont="1" applyAlignment="1" applyProtection="1">
      <alignment horizontal="center"/>
      <protection hidden="1"/>
    </xf>
    <xf numFmtId="10" fontId="21" fillId="0" borderId="0" xfId="0" applyNumberFormat="1" applyFont="1" applyAlignment="1" applyProtection="1">
      <alignment vertical="center"/>
      <protection hidden="1"/>
    </xf>
    <xf numFmtId="0" fontId="2" fillId="0" borderId="4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10" borderId="28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36" xfId="0" applyBorder="1" applyAlignment="1" applyProtection="1">
      <alignment horizontal="center"/>
      <protection hidden="1"/>
    </xf>
    <xf numFmtId="0" fontId="0" fillId="0" borderId="37" xfId="0" applyBorder="1" applyAlignment="1" applyProtection="1">
      <alignment horizontal="center"/>
      <protection hidden="1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14" fontId="177" fillId="44" borderId="0" xfId="0" applyNumberFormat="1" applyFont="1" applyFill="1" applyAlignment="1" applyProtection="1">
      <alignment horizontal="center"/>
      <protection locked="0"/>
    </xf>
    <xf numFmtId="0" fontId="164" fillId="45" borderId="36" xfId="0" applyFont="1" applyFill="1" applyBorder="1" applyAlignment="1" applyProtection="1">
      <alignment horizontal="center" vertical="center" wrapText="1"/>
      <protection locked="0" hidden="1"/>
    </xf>
    <xf numFmtId="0" fontId="164" fillId="45" borderId="40" xfId="0" applyFont="1" applyFill="1" applyBorder="1" applyAlignment="1" applyProtection="1">
      <alignment horizontal="center" vertical="center" wrapText="1"/>
      <protection locked="0" hidden="1"/>
    </xf>
    <xf numFmtId="0" fontId="164" fillId="45" borderId="37" xfId="0" applyFont="1" applyFill="1" applyBorder="1" applyAlignment="1" applyProtection="1">
      <alignment horizontal="center" vertical="center" wrapText="1"/>
      <protection locked="0" hidden="1"/>
    </xf>
    <xf numFmtId="0" fontId="20" fillId="0" borderId="33" xfId="0" applyFont="1" applyBorder="1" applyAlignment="1" applyProtection="1">
      <alignment horizontal="left"/>
      <protection hidden="1"/>
    </xf>
    <xf numFmtId="0" fontId="20" fillId="0" borderId="106" xfId="0" applyFont="1" applyBorder="1" applyAlignment="1" applyProtection="1">
      <alignment horizontal="left"/>
      <protection hidden="1"/>
    </xf>
    <xf numFmtId="0" fontId="129" fillId="0" borderId="0" xfId="0" applyFont="1" applyAlignment="1" applyProtection="1">
      <alignment horizontal="center"/>
      <protection hidden="1"/>
    </xf>
    <xf numFmtId="0" fontId="129" fillId="0" borderId="44" xfId="0" applyFont="1" applyBorder="1" applyAlignment="1" applyProtection="1">
      <alignment horizontal="center"/>
      <protection hidden="1"/>
    </xf>
    <xf numFmtId="0" fontId="20" fillId="0" borderId="116" xfId="0" applyFont="1" applyBorder="1" applyAlignment="1" applyProtection="1">
      <alignment horizontal="center"/>
      <protection hidden="1"/>
    </xf>
    <xf numFmtId="0" fontId="20" fillId="0" borderId="124" xfId="0" applyFont="1" applyBorder="1" applyAlignment="1" applyProtection="1">
      <alignment horizontal="center"/>
      <protection hidden="1"/>
    </xf>
    <xf numFmtId="0" fontId="20" fillId="0" borderId="106" xfId="0" applyFont="1" applyBorder="1" applyAlignment="1" applyProtection="1">
      <alignment horizontal="center"/>
      <protection hidden="1"/>
    </xf>
    <xf numFmtId="0" fontId="10" fillId="8" borderId="36" xfId="0" applyFont="1" applyFill="1" applyBorder="1" applyAlignment="1" applyProtection="1">
      <alignment horizontal="center"/>
      <protection locked="0"/>
    </xf>
    <xf numFmtId="0" fontId="10" fillId="8" borderId="40" xfId="0" applyFont="1" applyFill="1" applyBorder="1" applyAlignment="1" applyProtection="1">
      <alignment horizontal="center"/>
      <protection locked="0"/>
    </xf>
    <xf numFmtId="0" fontId="10" fillId="8" borderId="37" xfId="0" applyFont="1" applyFill="1" applyBorder="1" applyAlignment="1" applyProtection="1">
      <alignment horizontal="center"/>
      <protection locked="0"/>
    </xf>
    <xf numFmtId="0" fontId="3" fillId="0" borderId="33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18" borderId="36" xfId="0" applyFont="1" applyFill="1" applyBorder="1" applyAlignment="1" applyProtection="1">
      <alignment horizontal="center" vertical="center"/>
      <protection hidden="1"/>
    </xf>
    <xf numFmtId="0" fontId="3" fillId="18" borderId="40" xfId="0" applyFont="1" applyFill="1" applyBorder="1" applyAlignment="1" applyProtection="1">
      <alignment horizontal="center" vertical="center"/>
      <protection hidden="1"/>
    </xf>
    <xf numFmtId="0" fontId="3" fillId="18" borderId="37" xfId="0" applyFont="1" applyFill="1" applyBorder="1" applyAlignment="1" applyProtection="1">
      <alignment horizontal="center" vertical="center"/>
      <protection hidden="1"/>
    </xf>
    <xf numFmtId="0" fontId="3" fillId="18" borderId="36" xfId="0" applyFont="1" applyFill="1" applyBorder="1" applyAlignment="1" applyProtection="1">
      <alignment horizontal="left" vertical="center"/>
      <protection hidden="1"/>
    </xf>
    <xf numFmtId="0" fontId="3" fillId="18" borderId="40" xfId="0" applyFont="1" applyFill="1" applyBorder="1" applyAlignment="1" applyProtection="1">
      <alignment horizontal="left" vertical="center"/>
      <protection hidden="1"/>
    </xf>
    <xf numFmtId="0" fontId="3" fillId="18" borderId="37" xfId="0" applyFont="1" applyFill="1" applyBorder="1" applyAlignment="1" applyProtection="1">
      <alignment horizontal="left" vertical="center"/>
      <protection hidden="1"/>
    </xf>
    <xf numFmtId="0" fontId="3" fillId="18" borderId="33" xfId="0" applyFont="1" applyFill="1" applyBorder="1" applyAlignment="1" applyProtection="1">
      <alignment horizontal="left"/>
      <protection hidden="1"/>
    </xf>
    <xf numFmtId="0" fontId="3" fillId="18" borderId="39" xfId="0" applyFont="1" applyFill="1" applyBorder="1" applyAlignment="1" applyProtection="1">
      <alignment horizontal="left"/>
      <protection hidden="1"/>
    </xf>
    <xf numFmtId="0" fontId="3" fillId="18" borderId="38" xfId="0" applyFont="1" applyFill="1" applyBorder="1" applyAlignment="1" applyProtection="1">
      <alignment horizontal="left"/>
      <protection hidden="1"/>
    </xf>
    <xf numFmtId="0" fontId="3" fillId="7" borderId="36" xfId="0" applyFont="1" applyFill="1" applyBorder="1" applyAlignment="1" applyProtection="1">
      <alignment horizontal="left" wrapText="1"/>
      <protection hidden="1"/>
    </xf>
    <xf numFmtId="0" fontId="3" fillId="7" borderId="40" xfId="0" applyFont="1" applyFill="1" applyBorder="1" applyAlignment="1" applyProtection="1">
      <alignment horizontal="left" wrapText="1"/>
      <protection hidden="1"/>
    </xf>
    <xf numFmtId="14" fontId="10" fillId="31" borderId="36" xfId="0" applyNumberFormat="1" applyFont="1" applyFill="1" applyBorder="1" applyAlignment="1" applyProtection="1">
      <alignment horizontal="center"/>
      <protection locked="0"/>
    </xf>
    <xf numFmtId="14" fontId="10" fillId="31" borderId="37" xfId="0" applyNumberFormat="1" applyFont="1" applyFill="1" applyBorder="1" applyAlignment="1" applyProtection="1">
      <alignment horizontal="center"/>
      <protection locked="0"/>
    </xf>
    <xf numFmtId="0" fontId="85" fillId="18" borderId="36" xfId="0" applyFont="1" applyFill="1" applyBorder="1" applyAlignment="1" applyProtection="1">
      <alignment horizontal="center"/>
      <protection locked="0"/>
    </xf>
    <xf numFmtId="0" fontId="85" fillId="18" borderId="37" xfId="0" applyFont="1" applyFill="1" applyBorder="1" applyAlignment="1" applyProtection="1">
      <alignment horizontal="center"/>
      <protection locked="0"/>
    </xf>
    <xf numFmtId="0" fontId="3" fillId="15" borderId="36" xfId="0" applyFont="1" applyFill="1" applyBorder="1" applyAlignment="1" applyProtection="1">
      <alignment horizontal="left"/>
      <protection hidden="1"/>
    </xf>
    <xf numFmtId="0" fontId="3" fillId="15" borderId="40" xfId="0" applyFont="1" applyFill="1" applyBorder="1" applyAlignment="1" applyProtection="1">
      <alignment horizontal="left"/>
      <protection hidden="1"/>
    </xf>
    <xf numFmtId="0" fontId="3" fillId="15" borderId="37" xfId="0" applyFont="1" applyFill="1" applyBorder="1" applyAlignment="1" applyProtection="1">
      <alignment horizontal="left"/>
      <protection hidden="1"/>
    </xf>
    <xf numFmtId="0" fontId="24" fillId="0" borderId="0" xfId="0" applyFont="1" applyAlignment="1">
      <alignment horizontal="right"/>
    </xf>
    <xf numFmtId="0" fontId="1" fillId="0" borderId="27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14" fontId="4" fillId="8" borderId="75" xfId="0" applyNumberFormat="1" applyFont="1" applyFill="1" applyBorder="1" applyAlignment="1" applyProtection="1">
      <alignment horizontal="center" vertical="center"/>
      <protection locked="0"/>
    </xf>
    <xf numFmtId="0" fontId="4" fillId="8" borderId="57" xfId="0" applyFont="1" applyFill="1" applyBorder="1" applyAlignment="1" applyProtection="1">
      <alignment horizontal="center" vertical="center"/>
      <protection locked="0"/>
    </xf>
    <xf numFmtId="14" fontId="4" fillId="8" borderId="40" xfId="0" applyNumberFormat="1" applyFont="1" applyFill="1" applyBorder="1" applyAlignment="1" applyProtection="1">
      <alignment horizontal="center"/>
      <protection locked="0"/>
    </xf>
    <xf numFmtId="14" fontId="4" fillId="8" borderId="37" xfId="0" applyNumberFormat="1" applyFont="1" applyFill="1" applyBorder="1" applyAlignment="1" applyProtection="1">
      <alignment horizontal="center"/>
      <protection locked="0"/>
    </xf>
    <xf numFmtId="0" fontId="21" fillId="0" borderId="117" xfId="0" applyFont="1" applyBorder="1" applyAlignment="1" applyProtection="1">
      <alignment horizontal="center"/>
      <protection locked="0"/>
    </xf>
    <xf numFmtId="0" fontId="21" fillId="0" borderId="118" xfId="0" applyFont="1" applyBorder="1" applyAlignment="1" applyProtection="1">
      <alignment horizontal="center"/>
      <protection locked="0"/>
    </xf>
    <xf numFmtId="0" fontId="21" fillId="0" borderId="119" xfId="0" applyFont="1" applyBorder="1" applyAlignment="1" applyProtection="1">
      <alignment horizontal="center"/>
      <protection locked="0"/>
    </xf>
    <xf numFmtId="0" fontId="17" fillId="8" borderId="32" xfId="0" applyFont="1" applyFill="1" applyBorder="1" applyAlignment="1" applyProtection="1">
      <alignment horizontal="center"/>
      <protection locked="0"/>
    </xf>
    <xf numFmtId="0" fontId="17" fillId="8" borderId="30" xfId="0" applyFont="1" applyFill="1" applyBorder="1" applyAlignment="1" applyProtection="1">
      <alignment horizontal="center"/>
      <protection locked="0"/>
    </xf>
    <xf numFmtId="0" fontId="20" fillId="0" borderId="33" xfId="0" applyFont="1" applyBorder="1" applyAlignment="1" applyProtection="1">
      <alignment horizontal="center"/>
      <protection hidden="1"/>
    </xf>
    <xf numFmtId="0" fontId="20" fillId="0" borderId="39" xfId="0" applyFont="1" applyBorder="1" applyAlignment="1" applyProtection="1">
      <alignment horizontal="center"/>
      <protection hidden="1"/>
    </xf>
    <xf numFmtId="14" fontId="3" fillId="0" borderId="0" xfId="0" applyNumberFormat="1" applyFont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39" xfId="0" applyFont="1" applyBorder="1" applyAlignment="1" applyProtection="1">
      <alignment horizontal="center" vertical="center"/>
      <protection hidden="1"/>
    </xf>
    <xf numFmtId="0" fontId="5" fillId="0" borderId="38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182" fillId="0" borderId="41" xfId="0" applyFont="1" applyBorder="1" applyAlignment="1" applyProtection="1">
      <alignment horizontal="left" vertical="center"/>
      <protection locked="0"/>
    </xf>
    <xf numFmtId="0" fontId="182" fillId="0" borderId="42" xfId="0" applyFont="1" applyBorder="1" applyAlignment="1" applyProtection="1">
      <alignment horizontal="left" vertical="center"/>
      <protection locked="0"/>
    </xf>
    <xf numFmtId="0" fontId="182" fillId="0" borderId="42" xfId="0" applyFont="1" applyBorder="1" applyAlignment="1" applyProtection="1">
      <alignment horizontal="center" vertical="center"/>
      <protection locked="0"/>
    </xf>
    <xf numFmtId="0" fontId="6" fillId="0" borderId="42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" fillId="0" borderId="39" xfId="0" applyFont="1" applyBorder="1" applyAlignment="1">
      <alignment horizontal="center"/>
    </xf>
    <xf numFmtId="0" fontId="20" fillId="0" borderId="41" xfId="0" applyFont="1" applyBorder="1" applyAlignment="1" applyProtection="1">
      <alignment horizontal="center"/>
      <protection hidden="1"/>
    </xf>
    <xf numFmtId="0" fontId="20" fillId="0" borderId="128" xfId="0" applyFont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center"/>
      <protection hidden="1"/>
    </xf>
    <xf numFmtId="0" fontId="3" fillId="0" borderId="0" xfId="0" applyFont="1" applyAlignment="1">
      <alignment horizontal="center"/>
    </xf>
    <xf numFmtId="14" fontId="2" fillId="25" borderId="33" xfId="0" applyNumberFormat="1" applyFont="1" applyFill="1" applyBorder="1" applyAlignment="1">
      <alignment horizontal="center"/>
    </xf>
    <xf numFmtId="0" fontId="0" fillId="25" borderId="38" xfId="0" applyFill="1" applyBorder="1"/>
    <xf numFmtId="0" fontId="20" fillId="0" borderId="117" xfId="0" applyFont="1" applyBorder="1" applyAlignment="1" applyProtection="1">
      <alignment horizontal="center"/>
      <protection hidden="1"/>
    </xf>
    <xf numFmtId="0" fontId="20" fillId="0" borderId="118" xfId="0" applyFont="1" applyBorder="1" applyAlignment="1" applyProtection="1">
      <alignment horizontal="center"/>
      <protection hidden="1"/>
    </xf>
    <xf numFmtId="0" fontId="58" fillId="0" borderId="32" xfId="0" applyFont="1" applyBorder="1" applyAlignment="1" applyProtection="1">
      <alignment horizontal="center" vertical="center" wrapText="1"/>
      <protection hidden="1"/>
    </xf>
    <xf numFmtId="0" fontId="58" fillId="0" borderId="34" xfId="0" applyFont="1" applyBorder="1" applyAlignment="1" applyProtection="1">
      <alignment horizontal="center" vertical="center" wrapText="1"/>
      <protection hidden="1"/>
    </xf>
    <xf numFmtId="0" fontId="58" fillId="0" borderId="30" xfId="0" applyFont="1" applyBorder="1" applyAlignment="1" applyProtection="1">
      <alignment horizontal="center" vertical="center" wrapText="1"/>
      <protection hidden="1"/>
    </xf>
    <xf numFmtId="0" fontId="103" fillId="9" borderId="27" xfId="0" applyFont="1" applyFill="1" applyBorder="1" applyAlignment="1">
      <alignment horizontal="center" vertical="distributed"/>
    </xf>
    <xf numFmtId="0" fontId="0" fillId="23" borderId="33" xfId="0" applyFill="1" applyBorder="1" applyAlignment="1">
      <alignment horizontal="center"/>
    </xf>
    <xf numFmtId="0" fontId="0" fillId="23" borderId="38" xfId="0" applyFill="1" applyBorder="1" applyAlignment="1">
      <alignment horizontal="center"/>
    </xf>
    <xf numFmtId="0" fontId="0" fillId="23" borderId="28" xfId="0" applyFill="1" applyBorder="1" applyAlignment="1">
      <alignment horizontal="center"/>
    </xf>
    <xf numFmtId="0" fontId="0" fillId="23" borderId="44" xfId="0" applyFill="1" applyBorder="1" applyAlignment="1">
      <alignment horizontal="center"/>
    </xf>
    <xf numFmtId="0" fontId="0" fillId="23" borderId="41" xfId="0" applyFill="1" applyBorder="1" applyAlignment="1">
      <alignment horizontal="center"/>
    </xf>
    <xf numFmtId="0" fontId="0" fillId="23" borderId="43" xfId="0" applyFill="1" applyBorder="1" applyAlignment="1">
      <alignment horizontal="center"/>
    </xf>
    <xf numFmtId="0" fontId="0" fillId="23" borderId="32" xfId="0" applyFill="1" applyBorder="1" applyAlignment="1">
      <alignment horizontal="center" vertical="distributed"/>
    </xf>
    <xf numFmtId="0" fontId="0" fillId="23" borderId="30" xfId="0" applyFill="1" applyBorder="1" applyAlignment="1">
      <alignment horizontal="center" vertical="distributed"/>
    </xf>
    <xf numFmtId="0" fontId="0" fillId="9" borderId="27" xfId="0" applyFill="1" applyBorder="1" applyAlignment="1">
      <alignment horizontal="left"/>
    </xf>
    <xf numFmtId="0" fontId="0" fillId="9" borderId="33" xfId="0" applyFill="1" applyBorder="1" applyAlignment="1">
      <alignment horizontal="left" vertical="distributed"/>
    </xf>
    <xf numFmtId="0" fontId="0" fillId="9" borderId="38" xfId="0" applyFill="1" applyBorder="1" applyAlignment="1">
      <alignment horizontal="left" vertical="distributed"/>
    </xf>
    <xf numFmtId="0" fontId="0" fillId="9" borderId="41" xfId="0" applyFill="1" applyBorder="1" applyAlignment="1">
      <alignment horizontal="left" vertical="distributed"/>
    </xf>
    <xf numFmtId="0" fontId="0" fillId="9" borderId="43" xfId="0" applyFill="1" applyBorder="1" applyAlignment="1">
      <alignment horizontal="left" vertical="distributed"/>
    </xf>
    <xf numFmtId="0" fontId="103" fillId="9" borderId="32" xfId="0" applyFont="1" applyFill="1" applyBorder="1" applyAlignment="1">
      <alignment horizontal="center" vertical="distributed"/>
    </xf>
    <xf numFmtId="0" fontId="103" fillId="9" borderId="30" xfId="0" applyFont="1" applyFill="1" applyBorder="1" applyAlignment="1">
      <alignment horizontal="center" vertical="distributed"/>
    </xf>
    <xf numFmtId="0" fontId="0" fillId="9" borderId="27" xfId="0" applyFill="1" applyBorder="1" applyAlignment="1">
      <alignment horizontal="left" vertical="distributed"/>
    </xf>
    <xf numFmtId="0" fontId="0" fillId="23" borderId="33" xfId="0" applyFill="1" applyBorder="1" applyAlignment="1">
      <alignment vertical="distributed"/>
    </xf>
    <xf numFmtId="0" fontId="0" fillId="23" borderId="38" xfId="0" applyFill="1" applyBorder="1" applyAlignment="1">
      <alignment vertical="distributed"/>
    </xf>
    <xf numFmtId="0" fontId="0" fillId="23" borderId="28" xfId="0" applyFill="1" applyBorder="1" applyAlignment="1">
      <alignment vertical="distributed"/>
    </xf>
    <xf numFmtId="0" fontId="0" fillId="23" borderId="44" xfId="0" applyFill="1" applyBorder="1" applyAlignment="1">
      <alignment vertical="distributed"/>
    </xf>
    <xf numFmtId="0" fontId="0" fillId="23" borderId="41" xfId="0" applyFill="1" applyBorder="1" applyAlignment="1">
      <alignment vertical="distributed"/>
    </xf>
    <xf numFmtId="0" fontId="0" fillId="23" borderId="43" xfId="0" applyFill="1" applyBorder="1" applyAlignment="1">
      <alignment vertical="distributed"/>
    </xf>
    <xf numFmtId="0" fontId="6" fillId="0" borderId="36" xfId="0" applyFont="1" applyBorder="1" applyAlignment="1" applyProtection="1">
      <alignment horizontal="justify" vertical="top" wrapText="1"/>
      <protection locked="0"/>
    </xf>
    <xf numFmtId="0" fontId="6" fillId="0" borderId="40" xfId="0" applyFont="1" applyBorder="1" applyAlignment="1" applyProtection="1">
      <alignment horizontal="justify" vertical="top" wrapText="1"/>
      <protection locked="0"/>
    </xf>
    <xf numFmtId="0" fontId="6" fillId="0" borderId="37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>
      <alignment horizontal="center"/>
    </xf>
    <xf numFmtId="0" fontId="11" fillId="0" borderId="27" xfId="0" applyFont="1" applyBorder="1" applyAlignment="1">
      <alignment horizontal="center"/>
    </xf>
    <xf numFmtId="0" fontId="143" fillId="0" borderId="126" xfId="0" applyFont="1" applyBorder="1" applyAlignment="1">
      <alignment horizontal="center" vertical="center"/>
    </xf>
    <xf numFmtId="0" fontId="143" fillId="0" borderId="127" xfId="0" applyFont="1" applyBorder="1" applyAlignment="1">
      <alignment horizontal="center" vertical="center"/>
    </xf>
    <xf numFmtId="0" fontId="75" fillId="26" borderId="36" xfId="0" applyFont="1" applyFill="1" applyBorder="1" applyAlignment="1">
      <alignment horizontal="center"/>
    </xf>
    <xf numFmtId="0" fontId="75" fillId="26" borderId="37" xfId="0" applyFont="1" applyFill="1" applyBorder="1" applyAlignment="1">
      <alignment horizontal="center"/>
    </xf>
    <xf numFmtId="0" fontId="2" fillId="0" borderId="0" xfId="0" applyFont="1"/>
    <xf numFmtId="0" fontId="0" fillId="0" borderId="0" xfId="0"/>
    <xf numFmtId="0" fontId="31" fillId="0" borderId="0" xfId="0" applyFont="1" applyAlignment="1" applyProtection="1">
      <alignment horizontal="center"/>
      <protection locked="0"/>
    </xf>
    <xf numFmtId="0" fontId="27" fillId="0" borderId="0" xfId="0" applyFont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5" fillId="0" borderId="39" xfId="0" applyFont="1" applyBorder="1" applyAlignment="1" applyProtection="1">
      <alignment horizontal="left" vertical="top"/>
      <protection hidden="1"/>
    </xf>
    <xf numFmtId="0" fontId="6" fillId="0" borderId="27" xfId="0" applyFont="1" applyBorder="1" applyAlignment="1" applyProtection="1">
      <alignment horizontal="justify" vertical="top" wrapText="1"/>
      <protection locked="0"/>
    </xf>
    <xf numFmtId="0" fontId="0" fillId="23" borderId="38" xfId="0" applyFill="1" applyBorder="1" applyAlignment="1">
      <alignment horizontal="center" vertical="distributed"/>
    </xf>
    <xf numFmtId="0" fontId="0" fillId="23" borderId="43" xfId="0" applyFill="1" applyBorder="1" applyAlignment="1">
      <alignment horizontal="center" vertical="distributed"/>
    </xf>
    <xf numFmtId="14" fontId="6" fillId="0" borderId="36" xfId="0" applyNumberFormat="1" applyFont="1" applyBorder="1" applyAlignment="1" applyProtection="1">
      <alignment horizontal="justify" vertical="top" wrapText="1"/>
      <protection locked="0"/>
    </xf>
    <xf numFmtId="1" fontId="2" fillId="0" borderId="0" xfId="0" applyNumberFormat="1" applyFont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11" fillId="0" borderId="99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0" fillId="9" borderId="33" xfId="0" applyFill="1" applyBorder="1" applyAlignment="1">
      <alignment horizontal="center" vertical="distributed"/>
    </xf>
    <xf numFmtId="0" fontId="0" fillId="9" borderId="41" xfId="0" applyFill="1" applyBorder="1" applyAlignment="1">
      <alignment horizontal="center" vertical="distributed"/>
    </xf>
    <xf numFmtId="14" fontId="2" fillId="8" borderId="32" xfId="0" applyNumberFormat="1" applyFont="1" applyFill="1" applyBorder="1" applyAlignment="1" applyProtection="1">
      <alignment horizontal="center"/>
      <protection locked="0"/>
    </xf>
    <xf numFmtId="14" fontId="2" fillId="8" borderId="30" xfId="0" applyNumberFormat="1" applyFont="1" applyFill="1" applyBorder="1" applyAlignment="1" applyProtection="1">
      <alignment horizontal="center"/>
      <protection locked="0"/>
    </xf>
    <xf numFmtId="0" fontId="3" fillId="8" borderId="33" xfId="0" applyFont="1" applyFill="1" applyBorder="1" applyAlignment="1" applyProtection="1">
      <alignment horizontal="center"/>
      <protection locked="0"/>
    </xf>
    <xf numFmtId="0" fontId="3" fillId="8" borderId="39" xfId="0" applyFont="1" applyFill="1" applyBorder="1" applyAlignment="1" applyProtection="1">
      <alignment horizontal="center"/>
      <protection locked="0"/>
    </xf>
    <xf numFmtId="0" fontId="21" fillId="0" borderId="41" xfId="0" applyFont="1" applyBorder="1" applyAlignment="1" applyProtection="1">
      <alignment horizontal="center"/>
      <protection locked="0"/>
    </xf>
    <xf numFmtId="0" fontId="21" fillId="0" borderId="43" xfId="0" applyFont="1" applyBorder="1" applyAlignment="1" applyProtection="1">
      <alignment horizontal="center"/>
      <protection locked="0"/>
    </xf>
    <xf numFmtId="0" fontId="20" fillId="0" borderId="125" xfId="0" applyFont="1" applyBorder="1" applyAlignment="1" applyProtection="1">
      <alignment horizontal="center"/>
      <protection hidden="1"/>
    </xf>
    <xf numFmtId="0" fontId="22" fillId="0" borderId="95" xfId="0" applyFont="1" applyBorder="1" applyAlignment="1" applyProtection="1">
      <alignment horizontal="center"/>
      <protection hidden="1"/>
    </xf>
    <xf numFmtId="0" fontId="22" fillId="0" borderId="106" xfId="0" applyFont="1" applyBorder="1" applyAlignment="1" applyProtection="1">
      <alignment horizontal="center"/>
      <protection hidden="1"/>
    </xf>
    <xf numFmtId="0" fontId="32" fillId="0" borderId="109" xfId="0" applyFont="1" applyBorder="1" applyAlignment="1" applyProtection="1">
      <alignment horizontal="center"/>
      <protection locked="0"/>
    </xf>
    <xf numFmtId="0" fontId="32" fillId="0" borderId="110" xfId="0" applyFont="1" applyBorder="1" applyAlignment="1" applyProtection="1">
      <alignment horizontal="center"/>
      <protection locked="0"/>
    </xf>
    <xf numFmtId="0" fontId="20" fillId="0" borderId="104" xfId="0" applyFont="1" applyBorder="1" applyAlignment="1" applyProtection="1">
      <alignment horizontal="center"/>
      <protection hidden="1"/>
    </xf>
    <xf numFmtId="0" fontId="20" fillId="0" borderId="111" xfId="0" applyFont="1" applyBorder="1" applyAlignment="1" applyProtection="1">
      <alignment horizontal="center"/>
      <protection hidden="1"/>
    </xf>
    <xf numFmtId="0" fontId="20" fillId="0" borderId="112" xfId="0" applyFont="1" applyBorder="1" applyAlignment="1" applyProtection="1">
      <alignment horizontal="center"/>
      <protection hidden="1"/>
    </xf>
    <xf numFmtId="3" fontId="21" fillId="0" borderId="113" xfId="0" applyNumberFormat="1" applyFont="1" applyBorder="1" applyAlignment="1" applyProtection="1">
      <alignment horizontal="center"/>
      <protection locked="0"/>
    </xf>
    <xf numFmtId="3" fontId="21" fillId="0" borderId="4" xfId="0" applyNumberFormat="1" applyFont="1" applyBorder="1" applyAlignment="1" applyProtection="1">
      <alignment horizontal="center"/>
      <protection locked="0"/>
    </xf>
    <xf numFmtId="3" fontId="21" fillId="0" borderId="65" xfId="0" applyNumberFormat="1" applyFont="1" applyBorder="1" applyAlignment="1" applyProtection="1">
      <alignment horizontal="center"/>
      <protection locked="0"/>
    </xf>
    <xf numFmtId="0" fontId="20" fillId="0" borderId="105" xfId="0" applyFont="1" applyBorder="1" applyAlignment="1" applyProtection="1">
      <alignment horizontal="center"/>
      <protection hidden="1"/>
    </xf>
    <xf numFmtId="0" fontId="21" fillId="0" borderId="107" xfId="0" applyFont="1" applyBorder="1" applyAlignment="1" applyProtection="1">
      <alignment horizontal="center"/>
      <protection locked="0"/>
    </xf>
    <xf numFmtId="0" fontId="21" fillId="0" borderId="108" xfId="0" applyFont="1" applyBorder="1" applyAlignment="1" applyProtection="1">
      <alignment horizontal="center"/>
      <protection locked="0"/>
    </xf>
    <xf numFmtId="0" fontId="21" fillId="0" borderId="107" xfId="0" applyFont="1" applyBorder="1" applyAlignment="1" applyProtection="1">
      <alignment horizontal="center"/>
      <protection hidden="1"/>
    </xf>
    <xf numFmtId="0" fontId="21" fillId="0" borderId="114" xfId="0" applyFont="1" applyBorder="1" applyAlignment="1" applyProtection="1">
      <alignment horizontal="center"/>
      <protection hidden="1"/>
    </xf>
    <xf numFmtId="0" fontId="21" fillId="0" borderId="115" xfId="0" applyFont="1" applyBorder="1" applyAlignment="1" applyProtection="1">
      <alignment horizontal="center"/>
      <protection hidden="1"/>
    </xf>
    <xf numFmtId="0" fontId="2" fillId="0" borderId="27" xfId="0" applyFont="1" applyBorder="1" applyAlignment="1" applyProtection="1">
      <alignment horizontal="center"/>
      <protection hidden="1"/>
    </xf>
    <xf numFmtId="3" fontId="21" fillId="0" borderId="117" xfId="0" applyNumberFormat="1" applyFont="1" applyBorder="1" applyAlignment="1" applyProtection="1">
      <alignment horizontal="center"/>
      <protection locked="0"/>
    </xf>
    <xf numFmtId="0" fontId="20" fillId="0" borderId="59" xfId="0" applyFont="1" applyBorder="1" applyAlignment="1" applyProtection="1">
      <alignment horizontal="left"/>
      <protection hidden="1"/>
    </xf>
    <xf numFmtId="0" fontId="20" fillId="0" borderId="105" xfId="0" applyFont="1" applyBorder="1" applyAlignment="1" applyProtection="1">
      <alignment horizontal="left"/>
      <protection hidden="1"/>
    </xf>
    <xf numFmtId="49" fontId="66" fillId="0" borderId="41" xfId="0" applyNumberFormat="1" applyFont="1" applyBorder="1" applyAlignment="1" applyProtection="1">
      <alignment horizontal="center"/>
      <protection locked="0" hidden="1"/>
    </xf>
    <xf numFmtId="49" fontId="66" fillId="0" borderId="43" xfId="0" applyNumberFormat="1" applyFont="1" applyBorder="1" applyAlignment="1" applyProtection="1">
      <alignment horizontal="center"/>
      <protection locked="0" hidden="1"/>
    </xf>
    <xf numFmtId="0" fontId="6" fillId="0" borderId="0" xfId="0" applyFont="1" applyAlignment="1" applyProtection="1">
      <alignment horizontal="center"/>
      <protection locked="0"/>
    </xf>
    <xf numFmtId="0" fontId="133" fillId="0" borderId="0" xfId="0" applyFont="1" applyAlignment="1">
      <alignment horizontal="center"/>
    </xf>
    <xf numFmtId="0" fontId="11" fillId="10" borderId="33" xfId="0" applyFont="1" applyFill="1" applyBorder="1" applyAlignment="1">
      <alignment horizontal="center"/>
    </xf>
    <xf numFmtId="0" fontId="11" fillId="10" borderId="39" xfId="0" applyFont="1" applyFill="1" applyBorder="1" applyAlignment="1">
      <alignment horizontal="center"/>
    </xf>
    <xf numFmtId="0" fontId="11" fillId="10" borderId="38" xfId="0" applyFont="1" applyFill="1" applyBorder="1" applyAlignment="1">
      <alignment horizontal="center"/>
    </xf>
    <xf numFmtId="0" fontId="21" fillId="0" borderId="107" xfId="0" applyFont="1" applyBorder="1" applyAlignment="1" applyProtection="1">
      <alignment horizontal="center"/>
      <protection locked="0" hidden="1"/>
    </xf>
    <xf numFmtId="0" fontId="21" fillId="0" borderId="114" xfId="0" applyFont="1" applyBorder="1" applyAlignment="1" applyProtection="1">
      <alignment horizontal="center"/>
      <protection locked="0" hidden="1"/>
    </xf>
    <xf numFmtId="0" fontId="21" fillId="0" borderId="115" xfId="0" applyFont="1" applyBorder="1" applyAlignment="1" applyProtection="1">
      <alignment horizontal="center"/>
      <protection locked="0" hidden="1"/>
    </xf>
    <xf numFmtId="0" fontId="20" fillId="0" borderId="121" xfId="0" applyFont="1" applyBorder="1" applyAlignment="1" applyProtection="1">
      <alignment horizontal="center"/>
      <protection hidden="1"/>
    </xf>
    <xf numFmtId="0" fontId="20" fillId="0" borderId="38" xfId="0" applyFont="1" applyBorder="1" applyAlignment="1" applyProtection="1">
      <alignment horizontal="center"/>
      <protection hidden="1"/>
    </xf>
    <xf numFmtId="0" fontId="0" fillId="9" borderId="36" xfId="0" applyFill="1" applyBorder="1" applyAlignment="1">
      <alignment horizontal="center"/>
    </xf>
    <xf numFmtId="0" fontId="0" fillId="9" borderId="40" xfId="0" applyFill="1" applyBorder="1" applyAlignment="1">
      <alignment horizontal="center"/>
    </xf>
    <xf numFmtId="0" fontId="0" fillId="9" borderId="37" xfId="0" applyFill="1" applyBorder="1" applyAlignment="1">
      <alignment horizontal="center"/>
    </xf>
    <xf numFmtId="14" fontId="1" fillId="0" borderId="28" xfId="0" applyNumberFormat="1" applyFont="1" applyBorder="1" applyAlignment="1">
      <alignment horizontal="center"/>
    </xf>
    <xf numFmtId="14" fontId="1" fillId="0" borderId="44" xfId="0" applyNumberFormat="1" applyFont="1" applyBorder="1" applyAlignment="1">
      <alignment horizontal="center"/>
    </xf>
    <xf numFmtId="14" fontId="0" fillId="0" borderId="28" xfId="0" applyNumberFormat="1" applyBorder="1" applyAlignment="1">
      <alignment horizontal="center"/>
    </xf>
    <xf numFmtId="14" fontId="0" fillId="0" borderId="44" xfId="0" applyNumberFormat="1" applyBorder="1" applyAlignment="1">
      <alignment horizontal="center"/>
    </xf>
    <xf numFmtId="14" fontId="3" fillId="0" borderId="122" xfId="0" applyNumberFormat="1" applyFont="1" applyBorder="1" applyAlignment="1" applyProtection="1">
      <alignment horizontal="center" vertical="center"/>
      <protection locked="0"/>
    </xf>
    <xf numFmtId="14" fontId="3" fillId="0" borderId="44" xfId="0" applyNumberFormat="1" applyFont="1" applyBorder="1" applyAlignment="1" applyProtection="1">
      <alignment horizontal="center" vertical="center"/>
      <protection locked="0"/>
    </xf>
    <xf numFmtId="1" fontId="6" fillId="0" borderId="36" xfId="0" applyNumberFormat="1" applyFont="1" applyBorder="1" applyAlignment="1" applyProtection="1">
      <alignment horizontal="justify" vertical="top" wrapText="1"/>
      <protection locked="0"/>
    </xf>
    <xf numFmtId="1" fontId="0" fillId="0" borderId="28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0" fontId="11" fillId="10" borderId="36" xfId="0" applyFont="1" applyFill="1" applyBorder="1" applyAlignment="1">
      <alignment horizontal="center"/>
    </xf>
    <xf numFmtId="0" fontId="11" fillId="10" borderId="40" xfId="0" applyFont="1" applyFill="1" applyBorder="1" applyAlignment="1">
      <alignment horizontal="center"/>
    </xf>
    <xf numFmtId="0" fontId="11" fillId="10" borderId="37" xfId="0" applyFont="1" applyFill="1" applyBorder="1" applyAlignment="1">
      <alignment horizontal="center"/>
    </xf>
    <xf numFmtId="0" fontId="21" fillId="0" borderId="33" xfId="0" applyFont="1" applyBorder="1" applyAlignment="1" applyProtection="1">
      <alignment horizontal="center" vertical="center"/>
      <protection hidden="1"/>
    </xf>
    <xf numFmtId="0" fontId="21" fillId="0" borderId="39" xfId="0" applyFont="1" applyBorder="1" applyAlignment="1" applyProtection="1">
      <alignment horizontal="center" vertical="center"/>
      <protection hidden="1"/>
    </xf>
    <xf numFmtId="0" fontId="21" fillId="0" borderId="38" xfId="0" applyFont="1" applyBorder="1" applyAlignment="1" applyProtection="1">
      <alignment horizontal="center" vertical="center"/>
      <protection hidden="1"/>
    </xf>
    <xf numFmtId="0" fontId="21" fillId="0" borderId="28" xfId="0" applyFont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0" borderId="44" xfId="0" applyFont="1" applyBorder="1" applyAlignment="1" applyProtection="1">
      <alignment horizontal="center" vertical="center"/>
      <protection hidden="1"/>
    </xf>
    <xf numFmtId="0" fontId="21" fillId="0" borderId="41" xfId="0" applyFont="1" applyBorder="1" applyAlignment="1" applyProtection="1">
      <alignment horizontal="center" vertical="center"/>
      <protection hidden="1"/>
    </xf>
    <xf numFmtId="0" fontId="21" fillId="0" borderId="42" xfId="0" applyFont="1" applyBorder="1" applyAlignment="1" applyProtection="1">
      <alignment horizontal="center" vertical="center"/>
      <protection hidden="1"/>
    </xf>
    <xf numFmtId="0" fontId="21" fillId="0" borderId="43" xfId="0" applyFont="1" applyBorder="1" applyAlignment="1" applyProtection="1">
      <alignment horizontal="center" vertical="center"/>
      <protection hidden="1"/>
    </xf>
    <xf numFmtId="0" fontId="75" fillId="0" borderId="33" xfId="0" applyFont="1" applyBorder="1" applyAlignment="1">
      <alignment horizontal="center" vertical="center" wrapText="1" readingOrder="1"/>
    </xf>
    <xf numFmtId="0" fontId="75" fillId="0" borderId="39" xfId="0" applyFont="1" applyBorder="1" applyAlignment="1">
      <alignment horizontal="center" vertical="center" wrapText="1" readingOrder="1"/>
    </xf>
    <xf numFmtId="0" fontId="75" fillId="0" borderId="38" xfId="0" applyFont="1" applyBorder="1" applyAlignment="1">
      <alignment horizontal="center" vertical="center" wrapText="1" readingOrder="1"/>
    </xf>
    <xf numFmtId="0" fontId="75" fillId="0" borderId="28" xfId="0" applyFont="1" applyBorder="1" applyAlignment="1">
      <alignment horizontal="center" vertical="center" wrapText="1" readingOrder="1"/>
    </xf>
    <xf numFmtId="0" fontId="75" fillId="0" borderId="0" xfId="0" applyFont="1" applyAlignment="1">
      <alignment horizontal="center" vertical="center" wrapText="1" readingOrder="1"/>
    </xf>
    <xf numFmtId="0" fontId="75" fillId="0" borderId="44" xfId="0" applyFont="1" applyBorder="1" applyAlignment="1">
      <alignment horizontal="center" vertical="center" wrapText="1" readingOrder="1"/>
    </xf>
    <xf numFmtId="0" fontId="75" fillId="0" borderId="41" xfId="0" applyFont="1" applyBorder="1" applyAlignment="1">
      <alignment horizontal="center" vertical="center" wrapText="1" readingOrder="1"/>
    </xf>
    <xf numFmtId="0" fontId="75" fillId="0" borderId="42" xfId="0" applyFont="1" applyBorder="1" applyAlignment="1">
      <alignment horizontal="center" vertical="center" wrapText="1" readingOrder="1"/>
    </xf>
    <xf numFmtId="0" fontId="75" fillId="0" borderId="43" xfId="0" applyFont="1" applyBorder="1" applyAlignment="1">
      <alignment horizontal="center" vertical="center" wrapText="1" readingOrder="1"/>
    </xf>
    <xf numFmtId="0" fontId="6" fillId="24" borderId="0" xfId="0" applyFont="1" applyFill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21" fillId="0" borderId="28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0" fillId="0" borderId="44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75" fillId="0" borderId="0" xfId="0" applyFont="1" applyAlignment="1">
      <alignment horizontal="center"/>
    </xf>
    <xf numFmtId="0" fontId="75" fillId="0" borderId="44" xfId="0" applyFont="1" applyBorder="1" applyAlignment="1">
      <alignment horizontal="center"/>
    </xf>
    <xf numFmtId="3" fontId="6" fillId="0" borderId="36" xfId="0" applyNumberFormat="1" applyFont="1" applyBorder="1" applyAlignment="1" applyProtection="1">
      <alignment horizontal="justify" vertical="top" wrapText="1"/>
      <protection locked="0"/>
    </xf>
    <xf numFmtId="0" fontId="65" fillId="0" borderId="42" xfId="0" applyFont="1" applyBorder="1" applyAlignment="1" applyProtection="1">
      <alignment horizontal="center"/>
      <protection hidden="1"/>
    </xf>
    <xf numFmtId="0" fontId="65" fillId="0" borderId="43" xfId="0" applyFont="1" applyBorder="1" applyAlignment="1" applyProtection="1">
      <alignment horizontal="center"/>
      <protection hidden="1"/>
    </xf>
    <xf numFmtId="0" fontId="68" fillId="0" borderId="36" xfId="0" applyFont="1" applyBorder="1" applyAlignment="1" applyProtection="1">
      <alignment horizontal="justify" vertical="top" wrapText="1"/>
      <protection locked="0"/>
    </xf>
    <xf numFmtId="0" fontId="68" fillId="0" borderId="40" xfId="0" applyFont="1" applyBorder="1" applyAlignment="1" applyProtection="1">
      <alignment horizontal="justify" vertical="top" wrapText="1"/>
      <protection locked="0"/>
    </xf>
    <xf numFmtId="0" fontId="68" fillId="0" borderId="37" xfId="0" applyFont="1" applyBorder="1" applyAlignment="1" applyProtection="1">
      <alignment horizontal="justify" vertical="top" wrapText="1"/>
      <protection locked="0"/>
    </xf>
    <xf numFmtId="14" fontId="4" fillId="8" borderId="42" xfId="0" applyNumberFormat="1" applyFont="1" applyFill="1" applyBorder="1" applyAlignment="1" applyProtection="1">
      <alignment horizontal="center"/>
      <protection locked="0"/>
    </xf>
    <xf numFmtId="14" fontId="4" fillId="8" borderId="43" xfId="0" applyNumberFormat="1" applyFont="1" applyFill="1" applyBorder="1" applyAlignment="1" applyProtection="1">
      <alignment horizontal="center"/>
      <protection locked="0"/>
    </xf>
    <xf numFmtId="0" fontId="85" fillId="18" borderId="36" xfId="0" applyFont="1" applyFill="1" applyBorder="1" applyAlignment="1" applyProtection="1">
      <alignment horizontal="center" vertical="center" wrapText="1"/>
      <protection hidden="1"/>
    </xf>
    <xf numFmtId="0" fontId="85" fillId="18" borderId="40" xfId="0" applyFont="1" applyFill="1" applyBorder="1" applyAlignment="1" applyProtection="1">
      <alignment horizontal="center" vertical="center" wrapText="1"/>
      <protection hidden="1"/>
    </xf>
    <xf numFmtId="0" fontId="85" fillId="18" borderId="37" xfId="0" applyFont="1" applyFill="1" applyBorder="1" applyAlignment="1" applyProtection="1">
      <alignment horizontal="center" vertical="center" wrapText="1"/>
      <protection hidden="1"/>
    </xf>
    <xf numFmtId="0" fontId="164" fillId="18" borderId="36" xfId="0" applyFont="1" applyFill="1" applyBorder="1" applyAlignment="1" applyProtection="1">
      <alignment horizontal="center" vertical="center" wrapText="1"/>
      <protection hidden="1"/>
    </xf>
    <xf numFmtId="0" fontId="164" fillId="18" borderId="40" xfId="0" applyFont="1" applyFill="1" applyBorder="1" applyAlignment="1" applyProtection="1">
      <alignment horizontal="center" vertical="center" wrapText="1"/>
      <protection hidden="1"/>
    </xf>
    <xf numFmtId="0" fontId="164" fillId="18" borderId="37" xfId="0" applyFont="1" applyFill="1" applyBorder="1" applyAlignment="1" applyProtection="1">
      <alignment horizontal="center" vertical="center" wrapText="1"/>
      <protection hidden="1"/>
    </xf>
    <xf numFmtId="0" fontId="67" fillId="0" borderId="33" xfId="0" applyFont="1" applyBorder="1" applyAlignment="1" applyProtection="1">
      <alignment horizontal="center"/>
      <protection hidden="1"/>
    </xf>
    <xf numFmtId="0" fontId="67" fillId="0" borderId="39" xfId="0" applyFont="1" applyBorder="1" applyAlignment="1" applyProtection="1">
      <alignment horizontal="center"/>
      <protection hidden="1"/>
    </xf>
    <xf numFmtId="0" fontId="21" fillId="0" borderId="107" xfId="0" applyFont="1" applyBorder="1" applyAlignment="1" applyProtection="1">
      <alignment horizontal="left"/>
      <protection locked="0"/>
    </xf>
    <xf numFmtId="0" fontId="21" fillId="0" borderId="114" xfId="0" applyFont="1" applyBorder="1" applyAlignment="1" applyProtection="1">
      <alignment horizontal="left"/>
      <protection locked="0"/>
    </xf>
    <xf numFmtId="0" fontId="21" fillId="0" borderId="115" xfId="0" applyFont="1" applyBorder="1" applyAlignment="1" applyProtection="1">
      <alignment horizontal="left"/>
      <protection locked="0"/>
    </xf>
    <xf numFmtId="0" fontId="10" fillId="14" borderId="42" xfId="0" applyFont="1" applyFill="1" applyBorder="1" applyAlignment="1" applyProtection="1">
      <alignment horizontal="left" vertical="center" wrapText="1"/>
      <protection locked="0" hidden="1"/>
    </xf>
    <xf numFmtId="0" fontId="21" fillId="0" borderId="108" xfId="0" applyFont="1" applyBorder="1" applyAlignment="1" applyProtection="1">
      <alignment horizontal="left"/>
      <protection locked="0"/>
    </xf>
    <xf numFmtId="14" fontId="130" fillId="0" borderId="0" xfId="0" applyNumberFormat="1" applyFont="1" applyAlignment="1" applyProtection="1">
      <alignment horizontal="center"/>
      <protection hidden="1"/>
    </xf>
    <xf numFmtId="14" fontId="130" fillId="0" borderId="44" xfId="0" applyNumberFormat="1" applyFont="1" applyBorder="1" applyAlignment="1" applyProtection="1">
      <alignment horizontal="center"/>
      <protection hidden="1"/>
    </xf>
    <xf numFmtId="14" fontId="24" fillId="0" borderId="41" xfId="0" applyNumberFormat="1" applyFont="1" applyBorder="1" applyAlignment="1" applyProtection="1">
      <alignment horizontal="center"/>
      <protection locked="0" hidden="1"/>
    </xf>
    <xf numFmtId="14" fontId="24" fillId="0" borderId="42" xfId="0" applyNumberFormat="1" applyFont="1" applyBorder="1" applyAlignment="1" applyProtection="1">
      <alignment horizontal="center"/>
      <protection locked="0" hidden="1"/>
    </xf>
    <xf numFmtId="14" fontId="24" fillId="0" borderId="43" xfId="0" applyNumberFormat="1" applyFont="1" applyBorder="1" applyAlignment="1" applyProtection="1">
      <alignment horizontal="center"/>
      <protection locked="0" hidden="1"/>
    </xf>
    <xf numFmtId="14" fontId="24" fillId="0" borderId="41" xfId="0" applyNumberFormat="1" applyFont="1" applyBorder="1" applyAlignment="1" applyProtection="1">
      <alignment horizontal="center" vertical="center"/>
      <protection locked="0"/>
    </xf>
    <xf numFmtId="14" fontId="24" fillId="0" borderId="42" xfId="0" applyNumberFormat="1" applyFont="1" applyBorder="1" applyAlignment="1" applyProtection="1">
      <alignment horizontal="center" vertical="center"/>
      <protection locked="0"/>
    </xf>
    <xf numFmtId="14" fontId="24" fillId="0" borderId="43" xfId="0" applyNumberFormat="1" applyFont="1" applyBorder="1" applyAlignment="1" applyProtection="1">
      <alignment horizontal="center" vertical="center"/>
      <protection locked="0"/>
    </xf>
    <xf numFmtId="14" fontId="24" fillId="0" borderId="117" xfId="0" applyNumberFormat="1" applyFont="1" applyBorder="1" applyAlignment="1" applyProtection="1">
      <alignment horizontal="center" vertical="center"/>
      <protection locked="0"/>
    </xf>
    <xf numFmtId="14" fontId="24" fillId="0" borderId="118" xfId="0" applyNumberFormat="1" applyFont="1" applyBorder="1" applyAlignment="1" applyProtection="1">
      <alignment horizontal="center" vertical="center"/>
      <protection locked="0"/>
    </xf>
    <xf numFmtId="14" fontId="24" fillId="0" borderId="119" xfId="0" applyNumberFormat="1" applyFont="1" applyBorder="1" applyAlignment="1" applyProtection="1">
      <alignment horizontal="center" vertical="center"/>
      <protection locked="0"/>
    </xf>
    <xf numFmtId="0" fontId="65" fillId="0" borderId="41" xfId="0" applyFont="1" applyBorder="1" applyAlignment="1" applyProtection="1">
      <alignment horizontal="center"/>
      <protection hidden="1"/>
    </xf>
    <xf numFmtId="0" fontId="21" fillId="0" borderId="117" xfId="0" applyFont="1" applyBorder="1" applyAlignment="1" applyProtection="1">
      <alignment horizontal="left"/>
      <protection locked="0"/>
    </xf>
    <xf numFmtId="0" fontId="21" fillId="0" borderId="118" xfId="0" applyFont="1" applyBorder="1" applyAlignment="1" applyProtection="1">
      <alignment horizontal="left"/>
      <protection locked="0"/>
    </xf>
    <xf numFmtId="0" fontId="21" fillId="0" borderId="119" xfId="0" applyFont="1" applyBorder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5" fillId="0" borderId="0" xfId="0" applyFont="1" applyAlignment="1" applyProtection="1">
      <alignment horizontal="right"/>
      <protection hidden="1"/>
    </xf>
    <xf numFmtId="0" fontId="2" fillId="0" borderId="116" xfId="0" applyFont="1" applyBorder="1" applyAlignment="1" applyProtection="1">
      <alignment horizontal="center"/>
      <protection hidden="1"/>
    </xf>
    <xf numFmtId="0" fontId="2" fillId="0" borderId="121" xfId="0" applyFont="1" applyBorder="1" applyAlignment="1" applyProtection="1">
      <alignment horizontal="center"/>
      <protection hidden="1"/>
    </xf>
    <xf numFmtId="0" fontId="2" fillId="0" borderId="38" xfId="0" applyFont="1" applyBorder="1" applyAlignment="1" applyProtection="1">
      <alignment horizontal="center"/>
      <protection hidden="1"/>
    </xf>
    <xf numFmtId="14" fontId="3" fillId="0" borderId="123" xfId="0" applyNumberFormat="1" applyFont="1" applyBorder="1" applyAlignment="1" applyProtection="1">
      <alignment horizontal="center"/>
      <protection locked="0" hidden="1"/>
    </xf>
    <xf numFmtId="14" fontId="3" fillId="0" borderId="43" xfId="0" applyNumberFormat="1" applyFont="1" applyBorder="1" applyAlignment="1" applyProtection="1">
      <alignment horizontal="center"/>
      <protection locked="0" hidden="1"/>
    </xf>
    <xf numFmtId="0" fontId="20" fillId="0" borderId="38" xfId="0" applyFont="1" applyBorder="1" applyAlignment="1" applyProtection="1">
      <alignment horizontal="center" vertical="center" textRotation="90"/>
      <protection hidden="1"/>
    </xf>
    <xf numFmtId="0" fontId="20" fillId="0" borderId="44" xfId="0" applyFont="1" applyBorder="1" applyAlignment="1" applyProtection="1">
      <alignment horizontal="center" vertical="center" textRotation="90"/>
      <protection hidden="1"/>
    </xf>
    <xf numFmtId="0" fontId="20" fillId="0" borderId="43" xfId="0" applyFont="1" applyBorder="1" applyAlignment="1" applyProtection="1">
      <alignment horizontal="center" vertical="center" textRotation="90"/>
      <protection hidden="1"/>
    </xf>
    <xf numFmtId="0" fontId="177" fillId="0" borderId="36" xfId="0" applyFont="1" applyBorder="1" applyAlignment="1" applyProtection="1">
      <alignment horizontal="left" vertical="center"/>
      <protection locked="0"/>
    </xf>
    <xf numFmtId="0" fontId="177" fillId="0" borderId="40" xfId="0" applyFont="1" applyBorder="1" applyAlignment="1" applyProtection="1">
      <alignment horizontal="left" vertical="center"/>
      <protection locked="0"/>
    </xf>
    <xf numFmtId="0" fontId="6" fillId="0" borderId="129" xfId="0" applyFont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5" fillId="0" borderId="36" xfId="0" applyFont="1" applyBorder="1" applyAlignment="1" applyProtection="1">
      <alignment horizontal="center" vertical="center"/>
      <protection hidden="1"/>
    </xf>
    <xf numFmtId="0" fontId="5" fillId="0" borderId="40" xfId="0" applyFont="1" applyBorder="1" applyAlignment="1" applyProtection="1">
      <alignment horizontal="center" vertical="center"/>
      <protection hidden="1"/>
    </xf>
    <xf numFmtId="0" fontId="5" fillId="0" borderId="37" xfId="0" applyFont="1" applyBorder="1" applyAlignment="1" applyProtection="1">
      <alignment horizontal="center" vertical="center"/>
      <protection hidden="1"/>
    </xf>
    <xf numFmtId="0" fontId="20" fillId="0" borderId="39" xfId="0" applyFont="1" applyBorder="1" applyAlignment="1" applyProtection="1">
      <alignment horizontal="left"/>
      <protection hidden="1"/>
    </xf>
    <xf numFmtId="0" fontId="20" fillId="0" borderId="38" xfId="0" applyFont="1" applyBorder="1" applyAlignment="1" applyProtection="1">
      <alignment horizontal="left"/>
      <protection hidden="1"/>
    </xf>
    <xf numFmtId="0" fontId="2" fillId="0" borderId="0" xfId="0" applyFont="1" applyAlignment="1">
      <alignment horizontal="left" vertical="center"/>
    </xf>
    <xf numFmtId="49" fontId="24" fillId="0" borderId="0" xfId="0" applyNumberFormat="1" applyFont="1" applyAlignment="1" applyProtection="1">
      <alignment horizontal="left"/>
      <protection locked="0"/>
    </xf>
    <xf numFmtId="0" fontId="20" fillId="0" borderId="109" xfId="0" applyFont="1" applyBorder="1" applyAlignment="1" applyProtection="1">
      <alignment horizontal="center"/>
      <protection hidden="1"/>
    </xf>
    <xf numFmtId="0" fontId="20" fillId="0" borderId="120" xfId="0" applyFont="1" applyBorder="1" applyAlignment="1" applyProtection="1">
      <alignment horizontal="center"/>
      <protection hidden="1"/>
    </xf>
    <xf numFmtId="0" fontId="136" fillId="18" borderId="36" xfId="0" applyFont="1" applyFill="1" applyBorder="1" applyAlignment="1" applyProtection="1">
      <alignment horizontal="left" vertical="center"/>
      <protection hidden="1"/>
    </xf>
    <xf numFmtId="0" fontId="136" fillId="18" borderId="40" xfId="0" applyFont="1" applyFill="1" applyBorder="1" applyAlignment="1" applyProtection="1">
      <alignment horizontal="left" vertical="center"/>
      <protection hidden="1"/>
    </xf>
    <xf numFmtId="14" fontId="24" fillId="0" borderId="117" xfId="0" applyNumberFormat="1" applyFont="1" applyBorder="1" applyAlignment="1" applyProtection="1">
      <alignment horizontal="center"/>
      <protection locked="0"/>
    </xf>
    <xf numFmtId="14" fontId="24" fillId="0" borderId="118" xfId="0" applyNumberFormat="1" applyFont="1" applyBorder="1" applyAlignment="1" applyProtection="1">
      <alignment horizontal="center"/>
      <protection locked="0"/>
    </xf>
    <xf numFmtId="14" fontId="24" fillId="0" borderId="119" xfId="0" applyNumberFormat="1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hidden="1"/>
    </xf>
    <xf numFmtId="0" fontId="10" fillId="7" borderId="28" xfId="0" applyFont="1" applyFill="1" applyBorder="1" applyAlignment="1" applyProtection="1">
      <alignment horizontal="center"/>
      <protection hidden="1"/>
    </xf>
    <xf numFmtId="0" fontId="10" fillId="7" borderId="0" xfId="0" applyFont="1" applyFill="1" applyAlignment="1" applyProtection="1">
      <alignment horizontal="center"/>
      <protection hidden="1"/>
    </xf>
    <xf numFmtId="0" fontId="10" fillId="7" borderId="44" xfId="0" applyFont="1" applyFill="1" applyBorder="1" applyAlignment="1" applyProtection="1">
      <alignment horizontal="center"/>
      <protection hidden="1"/>
    </xf>
    <xf numFmtId="166" fontId="91" fillId="7" borderId="36" xfId="0" applyNumberFormat="1" applyFont="1" applyFill="1" applyBorder="1" applyAlignment="1" applyProtection="1">
      <alignment horizontal="center"/>
      <protection hidden="1"/>
    </xf>
    <xf numFmtId="166" fontId="91" fillId="7" borderId="40" xfId="0" applyNumberFormat="1" applyFont="1" applyFill="1" applyBorder="1" applyAlignment="1" applyProtection="1">
      <alignment horizontal="center"/>
      <protection hidden="1"/>
    </xf>
    <xf numFmtId="166" fontId="91" fillId="7" borderId="37" xfId="0" applyNumberFormat="1" applyFont="1" applyFill="1" applyBorder="1" applyAlignment="1" applyProtection="1">
      <alignment horizontal="center"/>
      <protection hidden="1"/>
    </xf>
    <xf numFmtId="14" fontId="4" fillId="31" borderId="36" xfId="0" applyNumberFormat="1" applyFont="1" applyFill="1" applyBorder="1" applyAlignment="1" applyProtection="1">
      <alignment horizontal="center"/>
      <protection locked="0"/>
    </xf>
    <xf numFmtId="14" fontId="4" fillId="31" borderId="40" xfId="0" applyNumberFormat="1" applyFont="1" applyFill="1" applyBorder="1" applyAlignment="1" applyProtection="1">
      <alignment horizontal="center"/>
      <protection locked="0"/>
    </xf>
    <xf numFmtId="0" fontId="85" fillId="18" borderId="36" xfId="0" applyFont="1" applyFill="1" applyBorder="1" applyAlignment="1" applyProtection="1">
      <alignment horizontal="left" vertical="center"/>
      <protection hidden="1"/>
    </xf>
    <xf numFmtId="0" fontId="85" fillId="18" borderId="40" xfId="0" applyFont="1" applyFill="1" applyBorder="1" applyAlignment="1" applyProtection="1">
      <alignment horizontal="left" vertical="center"/>
      <protection hidden="1"/>
    </xf>
    <xf numFmtId="0" fontId="85" fillId="18" borderId="37" xfId="0" applyFont="1" applyFill="1" applyBorder="1" applyAlignment="1" applyProtection="1">
      <alignment horizontal="left" vertical="center"/>
      <protection hidden="1"/>
    </xf>
    <xf numFmtId="0" fontId="3" fillId="20" borderId="28" xfId="0" applyFont="1" applyFill="1" applyBorder="1" applyAlignment="1" applyProtection="1">
      <alignment horizontal="justify" vertical="center"/>
      <protection hidden="1"/>
    </xf>
    <xf numFmtId="0" fontId="3" fillId="20" borderId="0" xfId="0" applyFont="1" applyFill="1" applyAlignment="1" applyProtection="1">
      <alignment horizontal="justify" vertical="center"/>
      <protection hidden="1"/>
    </xf>
    <xf numFmtId="0" fontId="3" fillId="20" borderId="44" xfId="0" applyFont="1" applyFill="1" applyBorder="1" applyAlignment="1" applyProtection="1">
      <alignment horizontal="justify" vertical="center"/>
      <protection hidden="1"/>
    </xf>
    <xf numFmtId="0" fontId="3" fillId="20" borderId="41" xfId="0" applyFont="1" applyFill="1" applyBorder="1" applyAlignment="1" applyProtection="1">
      <alignment horizontal="justify" vertical="center"/>
      <protection hidden="1"/>
    </xf>
    <xf numFmtId="0" fontId="3" fillId="20" borderId="42" xfId="0" applyFont="1" applyFill="1" applyBorder="1" applyAlignment="1" applyProtection="1">
      <alignment horizontal="justify" vertical="center"/>
      <protection hidden="1"/>
    </xf>
    <xf numFmtId="0" fontId="3" fillId="20" borderId="43" xfId="0" applyFont="1" applyFill="1" applyBorder="1" applyAlignment="1" applyProtection="1">
      <alignment horizontal="justify" vertical="center"/>
      <protection hidden="1"/>
    </xf>
    <xf numFmtId="0" fontId="3" fillId="0" borderId="0" xfId="0" applyFont="1" applyAlignment="1" applyProtection="1">
      <alignment horizontal="left"/>
      <protection locked="0"/>
    </xf>
    <xf numFmtId="14" fontId="10" fillId="29" borderId="40" xfId="0" applyNumberFormat="1" applyFont="1" applyFill="1" applyBorder="1" applyAlignment="1" applyProtection="1">
      <alignment horizontal="center"/>
      <protection locked="0"/>
    </xf>
    <xf numFmtId="14" fontId="10" fillId="29" borderId="37" xfId="0" applyNumberFormat="1" applyFont="1" applyFill="1" applyBorder="1" applyAlignment="1" applyProtection="1">
      <alignment horizontal="center"/>
      <protection locked="0"/>
    </xf>
    <xf numFmtId="0" fontId="10" fillId="29" borderId="40" xfId="0" applyFont="1" applyFill="1" applyBorder="1" applyAlignment="1" applyProtection="1">
      <alignment horizontal="center"/>
      <protection locked="0"/>
    </xf>
    <xf numFmtId="0" fontId="10" fillId="29" borderId="37" xfId="0" applyFont="1" applyFill="1" applyBorder="1" applyAlignment="1" applyProtection="1">
      <alignment horizontal="center"/>
      <protection locked="0"/>
    </xf>
    <xf numFmtId="0" fontId="130" fillId="0" borderId="0" xfId="0" applyFont="1" applyAlignment="1" applyProtection="1">
      <alignment horizontal="center"/>
      <protection hidden="1"/>
    </xf>
    <xf numFmtId="0" fontId="3" fillId="7" borderId="36" xfId="0" applyFont="1" applyFill="1" applyBorder="1" applyAlignment="1" applyProtection="1">
      <alignment horizontal="center" vertical="center" wrapText="1"/>
      <protection hidden="1"/>
    </xf>
    <xf numFmtId="0" fontId="3" fillId="7" borderId="40" xfId="0" applyFont="1" applyFill="1" applyBorder="1" applyAlignment="1" applyProtection="1">
      <alignment horizontal="center" vertical="center" wrapText="1"/>
      <protection hidden="1"/>
    </xf>
    <xf numFmtId="0" fontId="3" fillId="7" borderId="180" xfId="0" applyFont="1" applyFill="1" applyBorder="1" applyAlignment="1" applyProtection="1">
      <alignment horizontal="center" vertical="center" wrapText="1"/>
      <protection hidden="1"/>
    </xf>
    <xf numFmtId="0" fontId="2" fillId="20" borderId="27" xfId="0" applyFont="1" applyFill="1" applyBorder="1" applyAlignment="1" applyProtection="1">
      <alignment horizontal="center" vertical="center" wrapText="1"/>
      <protection locked="0" hidden="1"/>
    </xf>
    <xf numFmtId="0" fontId="3" fillId="18" borderId="36" xfId="0" applyFont="1" applyFill="1" applyBorder="1" applyAlignment="1" applyProtection="1">
      <alignment horizontal="left"/>
      <protection hidden="1"/>
    </xf>
    <xf numFmtId="0" fontId="3" fillId="18" borderId="40" xfId="0" applyFont="1" applyFill="1" applyBorder="1" applyAlignment="1" applyProtection="1">
      <alignment horizontal="left"/>
      <protection hidden="1"/>
    </xf>
    <xf numFmtId="0" fontId="3" fillId="18" borderId="37" xfId="0" applyFont="1" applyFill="1" applyBorder="1" applyAlignment="1" applyProtection="1">
      <alignment horizontal="left"/>
      <protection hidden="1"/>
    </xf>
    <xf numFmtId="14" fontId="130" fillId="26" borderId="0" xfId="0" applyNumberFormat="1" applyFont="1" applyFill="1" applyAlignment="1">
      <alignment horizontal="center"/>
    </xf>
    <xf numFmtId="0" fontId="142" fillId="0" borderId="0" xfId="0" applyFont="1" applyAlignment="1">
      <alignment horizontal="center" vertical="distributed"/>
    </xf>
    <xf numFmtId="0" fontId="142" fillId="9" borderId="33" xfId="0" applyFont="1" applyFill="1" applyBorder="1" applyAlignment="1">
      <alignment horizontal="left" vertical="distributed"/>
    </xf>
    <xf numFmtId="0" fontId="142" fillId="9" borderId="38" xfId="0" applyFont="1" applyFill="1" applyBorder="1" applyAlignment="1">
      <alignment horizontal="left" vertical="distributed"/>
    </xf>
    <xf numFmtId="0" fontId="142" fillId="9" borderId="41" xfId="0" applyFont="1" applyFill="1" applyBorder="1" applyAlignment="1">
      <alignment horizontal="left" vertical="distributed"/>
    </xf>
    <xf numFmtId="0" fontId="142" fillId="9" borderId="43" xfId="0" applyFont="1" applyFill="1" applyBorder="1" applyAlignment="1">
      <alignment horizontal="left" vertical="distributed"/>
    </xf>
    <xf numFmtId="0" fontId="142" fillId="9" borderId="27" xfId="0" applyFont="1" applyFill="1" applyBorder="1" applyAlignment="1">
      <alignment horizontal="left"/>
    </xf>
    <xf numFmtId="0" fontId="168" fillId="9" borderId="32" xfId="0" applyFont="1" applyFill="1" applyBorder="1" applyAlignment="1">
      <alignment horizontal="center" vertical="distributed"/>
    </xf>
    <xf numFmtId="0" fontId="168" fillId="9" borderId="30" xfId="0" applyFont="1" applyFill="1" applyBorder="1" applyAlignment="1">
      <alignment horizontal="center" vertical="distributed"/>
    </xf>
    <xf numFmtId="0" fontId="141" fillId="0" borderId="33" xfId="0" applyFont="1" applyBorder="1" applyAlignment="1">
      <alignment horizontal="center"/>
    </xf>
    <xf numFmtId="0" fontId="141" fillId="0" borderId="39" xfId="0" applyFont="1" applyBorder="1" applyAlignment="1">
      <alignment horizontal="center"/>
    </xf>
    <xf numFmtId="0" fontId="141" fillId="0" borderId="38" xfId="0" applyFont="1" applyBorder="1" applyAlignment="1">
      <alignment horizontal="center"/>
    </xf>
    <xf numFmtId="0" fontId="2" fillId="10" borderId="33" xfId="0" applyFont="1" applyFill="1" applyBorder="1" applyAlignment="1" applyProtection="1">
      <alignment horizontal="center" vertical="center"/>
      <protection hidden="1"/>
    </xf>
    <xf numFmtId="0" fontId="2" fillId="10" borderId="41" xfId="0" applyFont="1" applyFill="1" applyBorder="1" applyAlignment="1" applyProtection="1">
      <alignment horizontal="center" vertical="center"/>
      <protection hidden="1"/>
    </xf>
    <xf numFmtId="0" fontId="2" fillId="10" borderId="39" xfId="0" applyFont="1" applyFill="1" applyBorder="1" applyAlignment="1" applyProtection="1">
      <alignment horizontal="center" vertical="center"/>
      <protection hidden="1"/>
    </xf>
    <xf numFmtId="0" fontId="2" fillId="10" borderId="42" xfId="0" applyFont="1" applyFill="1" applyBorder="1" applyAlignment="1" applyProtection="1">
      <alignment horizontal="center" vertical="center"/>
      <protection hidden="1"/>
    </xf>
    <xf numFmtId="1" fontId="2" fillId="10" borderId="39" xfId="0" applyNumberFormat="1" applyFont="1" applyFill="1" applyBorder="1" applyAlignment="1" applyProtection="1">
      <alignment horizontal="center" vertical="center"/>
      <protection hidden="1"/>
    </xf>
    <xf numFmtId="1" fontId="2" fillId="10" borderId="42" xfId="0" applyNumberFormat="1" applyFont="1" applyFill="1" applyBorder="1" applyAlignment="1" applyProtection="1">
      <alignment horizontal="center" vertical="center"/>
      <protection hidden="1"/>
    </xf>
    <xf numFmtId="0" fontId="2" fillId="10" borderId="38" xfId="0" applyFont="1" applyFill="1" applyBorder="1" applyAlignment="1" applyProtection="1">
      <alignment horizontal="center" vertical="center"/>
      <protection hidden="1"/>
    </xf>
    <xf numFmtId="0" fontId="2" fillId="10" borderId="43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0" fontId="58" fillId="0" borderId="44" xfId="0" applyFont="1" applyBorder="1" applyAlignment="1">
      <alignment horizontal="center"/>
    </xf>
    <xf numFmtId="0" fontId="58" fillId="0" borderId="0" xfId="0" applyFont="1" applyAlignment="1">
      <alignment horizontal="right" vertical="center"/>
    </xf>
    <xf numFmtId="0" fontId="58" fillId="0" borderId="44" xfId="0" applyFont="1" applyBorder="1" applyAlignment="1">
      <alignment horizontal="right" vertical="center"/>
    </xf>
    <xf numFmtId="0" fontId="75" fillId="0" borderId="0" xfId="0" applyFont="1" applyAlignment="1">
      <alignment horizontal="right"/>
    </xf>
    <xf numFmtId="0" fontId="75" fillId="0" borderId="44" xfId="0" applyFont="1" applyBorder="1" applyAlignment="1">
      <alignment horizontal="right"/>
    </xf>
    <xf numFmtId="0" fontId="75" fillId="0" borderId="28" xfId="0" applyFont="1" applyBorder="1" applyAlignment="1">
      <alignment horizontal="left"/>
    </xf>
    <xf numFmtId="0" fontId="75" fillId="0" borderId="0" xfId="0" applyFont="1" applyAlignment="1">
      <alignment horizontal="left"/>
    </xf>
    <xf numFmtId="14" fontId="167" fillId="24" borderId="36" xfId="0" applyNumberFormat="1" applyFont="1" applyFill="1" applyBorder="1" applyAlignment="1" applyProtection="1">
      <alignment horizontal="center" vertical="center"/>
      <protection hidden="1"/>
    </xf>
    <xf numFmtId="0" fontId="167" fillId="24" borderId="40" xfId="0" applyFont="1" applyFill="1" applyBorder="1" applyAlignment="1" applyProtection="1">
      <alignment horizontal="center" vertical="center"/>
      <protection hidden="1"/>
    </xf>
    <xf numFmtId="0" fontId="167" fillId="24" borderId="37" xfId="0" applyFont="1" applyFill="1" applyBorder="1" applyAlignment="1" applyProtection="1">
      <alignment horizontal="center" vertical="center"/>
      <protection hidden="1"/>
    </xf>
    <xf numFmtId="0" fontId="21" fillId="0" borderId="33" xfId="0" applyFont="1" applyBorder="1" applyAlignment="1">
      <alignment horizontal="center"/>
    </xf>
    <xf numFmtId="0" fontId="21" fillId="0" borderId="39" xfId="0" applyFont="1" applyBorder="1" applyAlignment="1">
      <alignment horizontal="center"/>
    </xf>
    <xf numFmtId="0" fontId="21" fillId="0" borderId="38" xfId="0" applyFont="1" applyBorder="1" applyAlignment="1">
      <alignment horizontal="center"/>
    </xf>
    <xf numFmtId="0" fontId="64" fillId="9" borderId="33" xfId="0" applyFont="1" applyFill="1" applyBorder="1" applyAlignment="1">
      <alignment horizontal="left" vertical="distributed"/>
    </xf>
    <xf numFmtId="0" fontId="64" fillId="9" borderId="38" xfId="0" applyFont="1" applyFill="1" applyBorder="1" applyAlignment="1">
      <alignment horizontal="left" vertical="distributed"/>
    </xf>
    <xf numFmtId="0" fontId="64" fillId="9" borderId="41" xfId="0" applyFont="1" applyFill="1" applyBorder="1" applyAlignment="1">
      <alignment horizontal="left" vertical="distributed"/>
    </xf>
    <xf numFmtId="0" fontId="64" fillId="9" borderId="43" xfId="0" applyFont="1" applyFill="1" applyBorder="1" applyAlignment="1">
      <alignment horizontal="left" vertical="distributed"/>
    </xf>
    <xf numFmtId="0" fontId="64" fillId="9" borderId="27" xfId="0" applyFont="1" applyFill="1" applyBorder="1" applyAlignment="1">
      <alignment horizontal="left"/>
    </xf>
    <xf numFmtId="14" fontId="2" fillId="0" borderId="41" xfId="0" applyNumberFormat="1" applyFont="1" applyBorder="1" applyAlignment="1">
      <alignment horizontal="center"/>
    </xf>
    <xf numFmtId="0" fontId="0" fillId="17" borderId="32" xfId="0" applyFill="1" applyBorder="1" applyAlignment="1">
      <alignment horizontal="center" vertical="distributed"/>
    </xf>
    <xf numFmtId="0" fontId="0" fillId="17" borderId="30" xfId="0" applyFill="1" applyBorder="1" applyAlignment="1">
      <alignment horizontal="center" vertical="distributed"/>
    </xf>
    <xf numFmtId="14" fontId="2" fillId="0" borderId="36" xfId="0" applyNumberFormat="1" applyFont="1" applyBorder="1" applyAlignment="1">
      <alignment horizontal="center"/>
    </xf>
    <xf numFmtId="14" fontId="2" fillId="0" borderId="37" xfId="0" applyNumberFormat="1" applyFont="1" applyBorder="1" applyAlignment="1">
      <alignment horizontal="center"/>
    </xf>
    <xf numFmtId="0" fontId="66" fillId="0" borderId="28" xfId="0" applyFont="1" applyBorder="1" applyAlignment="1" applyProtection="1">
      <alignment horizontal="left" vertical="top"/>
      <protection locked="0" hidden="1"/>
    </xf>
    <xf numFmtId="0" fontId="66" fillId="0" borderId="0" xfId="0" applyFont="1" applyAlignment="1" applyProtection="1">
      <alignment horizontal="left" vertical="top"/>
      <protection locked="0" hidden="1"/>
    </xf>
    <xf numFmtId="14" fontId="20" fillId="0" borderId="28" xfId="0" applyNumberFormat="1" applyFont="1" applyBorder="1" applyAlignment="1" applyProtection="1">
      <alignment horizontal="center"/>
      <protection locked="0" hidden="1"/>
    </xf>
    <xf numFmtId="14" fontId="20" fillId="0" borderId="0" xfId="0" applyNumberFormat="1" applyFont="1" applyAlignment="1" applyProtection="1">
      <alignment horizontal="center"/>
      <protection locked="0" hidden="1"/>
    </xf>
    <xf numFmtId="14" fontId="20" fillId="0" borderId="44" xfId="0" applyNumberFormat="1" applyFont="1" applyBorder="1" applyAlignment="1" applyProtection="1">
      <alignment horizontal="center"/>
      <protection locked="0" hidden="1"/>
    </xf>
    <xf numFmtId="0" fontId="58" fillId="0" borderId="28" xfId="0" applyFont="1" applyBorder="1" applyAlignment="1" applyProtection="1">
      <alignment horizontal="left" vertical="top"/>
      <protection locked="0" hidden="1"/>
    </xf>
    <xf numFmtId="0" fontId="58" fillId="0" borderId="0" xfId="0" applyFont="1" applyAlignment="1" applyProtection="1">
      <alignment horizontal="left" vertical="top"/>
      <protection locked="0" hidden="1"/>
    </xf>
    <xf numFmtId="0" fontId="66" fillId="0" borderId="39" xfId="0" applyFont="1" applyBorder="1"/>
    <xf numFmtId="0" fontId="66" fillId="0" borderId="38" xfId="0" applyFont="1" applyBorder="1"/>
    <xf numFmtId="0" fontId="20" fillId="0" borderId="33" xfId="0" applyFont="1" applyBorder="1" applyAlignment="1" applyProtection="1">
      <alignment horizontal="center"/>
      <protection locked="0" hidden="1"/>
    </xf>
    <xf numFmtId="0" fontId="20" fillId="0" borderId="39" xfId="0" applyFont="1" applyBorder="1" applyAlignment="1" applyProtection="1">
      <alignment horizontal="center"/>
      <protection locked="0" hidden="1"/>
    </xf>
    <xf numFmtId="0" fontId="20" fillId="0" borderId="38" xfId="0" applyFont="1" applyBorder="1" applyAlignment="1" applyProtection="1">
      <alignment horizontal="center"/>
      <protection locked="0" hidden="1"/>
    </xf>
    <xf numFmtId="14" fontId="20" fillId="0" borderId="0" xfId="0" applyNumberFormat="1" applyFont="1" applyAlignment="1" applyProtection="1">
      <alignment horizontal="center"/>
      <protection hidden="1"/>
    </xf>
    <xf numFmtId="0" fontId="123" fillId="0" borderId="28" xfId="0" applyFont="1" applyBorder="1" applyAlignment="1" applyProtection="1">
      <alignment horizontal="left"/>
      <protection hidden="1"/>
    </xf>
    <xf numFmtId="0" fontId="123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3" fontId="100" fillId="0" borderId="0" xfId="0" applyNumberFormat="1" applyFont="1" applyAlignment="1" applyProtection="1">
      <alignment horizontal="center" vertical="distributed"/>
      <protection hidden="1"/>
    </xf>
    <xf numFmtId="14" fontId="186" fillId="0" borderId="0" xfId="0" applyNumberFormat="1" applyFont="1" applyAlignment="1" applyProtection="1">
      <alignment horizontal="center"/>
      <protection locked="0" hidden="1"/>
    </xf>
    <xf numFmtId="0" fontId="2" fillId="25" borderId="36" xfId="0" applyFont="1" applyFill="1" applyBorder="1" applyAlignment="1" applyProtection="1">
      <alignment horizontal="center"/>
      <protection hidden="1"/>
    </xf>
    <xf numFmtId="0" fontId="2" fillId="25" borderId="40" xfId="0" applyFont="1" applyFill="1" applyBorder="1" applyAlignment="1" applyProtection="1">
      <alignment horizontal="center"/>
      <protection hidden="1"/>
    </xf>
    <xf numFmtId="0" fontId="2" fillId="25" borderId="37" xfId="0" applyFont="1" applyFill="1" applyBorder="1" applyAlignment="1" applyProtection="1">
      <alignment horizontal="center"/>
      <protection hidden="1"/>
    </xf>
    <xf numFmtId="0" fontId="9" fillId="27" borderId="33" xfId="0" applyFont="1" applyFill="1" applyBorder="1" applyAlignment="1" applyProtection="1">
      <alignment horizontal="center" vertical="center"/>
      <protection locked="0" hidden="1"/>
    </xf>
    <xf numFmtId="0" fontId="9" fillId="27" borderId="41" xfId="0" applyFont="1" applyFill="1" applyBorder="1" applyAlignment="1" applyProtection="1">
      <alignment horizontal="center" vertical="center"/>
      <protection locked="0" hidden="1"/>
    </xf>
    <xf numFmtId="14" fontId="188" fillId="0" borderId="39" xfId="0" applyNumberFormat="1" applyFont="1" applyBorder="1" applyAlignment="1">
      <alignment horizontal="center" vertical="center"/>
    </xf>
    <xf numFmtId="14" fontId="188" fillId="0" borderId="42" xfId="0" applyNumberFormat="1" applyFont="1" applyBorder="1" applyAlignment="1">
      <alignment horizontal="center" vertical="center"/>
    </xf>
    <xf numFmtId="0" fontId="2" fillId="25" borderId="33" xfId="0" applyFont="1" applyFill="1" applyBorder="1" applyAlignment="1" applyProtection="1">
      <alignment horizontal="center" wrapText="1"/>
      <protection hidden="1"/>
    </xf>
    <xf numFmtId="0" fontId="2" fillId="25" borderId="38" xfId="0" applyFont="1" applyFill="1" applyBorder="1" applyAlignment="1" applyProtection="1">
      <alignment horizontal="center" wrapText="1"/>
      <protection hidden="1"/>
    </xf>
    <xf numFmtId="0" fontId="2" fillId="25" borderId="41" xfId="0" applyFont="1" applyFill="1" applyBorder="1" applyAlignment="1" applyProtection="1">
      <alignment horizontal="center" wrapText="1"/>
      <protection hidden="1"/>
    </xf>
    <xf numFmtId="0" fontId="2" fillId="25" borderId="43" xfId="0" applyFont="1" applyFill="1" applyBorder="1" applyAlignment="1" applyProtection="1">
      <alignment horizontal="center" wrapText="1"/>
      <protection hidden="1"/>
    </xf>
    <xf numFmtId="0" fontId="9" fillId="27" borderId="32" xfId="0" applyFont="1" applyFill="1" applyBorder="1" applyAlignment="1" applyProtection="1">
      <alignment horizontal="center" vertical="center"/>
      <protection locked="0" hidden="1"/>
    </xf>
    <xf numFmtId="0" fontId="9" fillId="27" borderId="30" xfId="0" applyFont="1" applyFill="1" applyBorder="1" applyAlignment="1" applyProtection="1">
      <alignment horizontal="center" vertical="center"/>
      <protection locked="0" hidden="1"/>
    </xf>
    <xf numFmtId="14" fontId="68" fillId="0" borderId="39" xfId="0" applyNumberFormat="1" applyFont="1" applyBorder="1" applyAlignment="1">
      <alignment horizontal="center" vertical="center"/>
    </xf>
    <xf numFmtId="0" fontId="21" fillId="2" borderId="33" xfId="0" applyFont="1" applyFill="1" applyBorder="1" applyAlignment="1" applyProtection="1">
      <alignment horizontal="right"/>
      <protection hidden="1"/>
    </xf>
    <xf numFmtId="0" fontId="21" fillId="2" borderId="39" xfId="0" applyFont="1" applyFill="1" applyBorder="1" applyAlignment="1" applyProtection="1">
      <alignment horizontal="right"/>
      <protection hidden="1"/>
    </xf>
    <xf numFmtId="0" fontId="5" fillId="0" borderId="0" xfId="0" applyFont="1" applyAlignment="1" applyProtection="1">
      <alignment horizontal="center"/>
      <protection locked="0" hidden="1"/>
    </xf>
    <xf numFmtId="0" fontId="5" fillId="0" borderId="28" xfId="0" applyFont="1" applyBorder="1" applyAlignment="1" applyProtection="1">
      <alignment horizontal="left" vertical="center"/>
      <protection hidden="1"/>
    </xf>
    <xf numFmtId="0" fontId="5" fillId="0" borderId="136" xfId="0" applyFont="1" applyBorder="1" applyAlignment="1" applyProtection="1">
      <alignment horizontal="left" vertical="center"/>
      <protection hidden="1"/>
    </xf>
    <xf numFmtId="14" fontId="21" fillId="0" borderId="0" xfId="0" applyNumberFormat="1" applyFont="1" applyAlignment="1" applyProtection="1">
      <alignment horizontal="center" vertical="distributed"/>
      <protection hidden="1"/>
    </xf>
    <xf numFmtId="0" fontId="5" fillId="0" borderId="28" xfId="0" applyFont="1" applyBorder="1" applyAlignment="1" applyProtection="1">
      <alignment horizontal="left"/>
      <protection hidden="1"/>
    </xf>
    <xf numFmtId="0" fontId="5" fillId="0" borderId="136" xfId="0" applyFont="1" applyBorder="1" applyAlignment="1" applyProtection="1">
      <alignment horizontal="left"/>
      <protection hidden="1"/>
    </xf>
    <xf numFmtId="14" fontId="167" fillId="24" borderId="33" xfId="0" applyNumberFormat="1" applyFont="1" applyFill="1" applyBorder="1" applyAlignment="1" applyProtection="1">
      <alignment horizontal="center" vertical="center"/>
      <protection hidden="1"/>
    </xf>
    <xf numFmtId="14" fontId="167" fillId="24" borderId="39" xfId="0" applyNumberFormat="1" applyFont="1" applyFill="1" applyBorder="1" applyAlignment="1" applyProtection="1">
      <alignment horizontal="center" vertical="center"/>
      <protection hidden="1"/>
    </xf>
    <xf numFmtId="14" fontId="167" fillId="24" borderId="38" xfId="0" applyNumberFormat="1" applyFont="1" applyFill="1" applyBorder="1" applyAlignment="1" applyProtection="1">
      <alignment horizontal="center" vertical="center"/>
      <protection hidden="1"/>
    </xf>
    <xf numFmtId="14" fontId="167" fillId="24" borderId="41" xfId="0" applyNumberFormat="1" applyFont="1" applyFill="1" applyBorder="1" applyAlignment="1" applyProtection="1">
      <alignment horizontal="center" vertical="center"/>
      <protection hidden="1"/>
    </xf>
    <xf numFmtId="14" fontId="167" fillId="24" borderId="42" xfId="0" applyNumberFormat="1" applyFont="1" applyFill="1" applyBorder="1" applyAlignment="1" applyProtection="1">
      <alignment horizontal="center" vertical="center"/>
      <protection hidden="1"/>
    </xf>
    <xf numFmtId="14" fontId="167" fillId="24" borderId="43" xfId="0" applyNumberFormat="1" applyFont="1" applyFill="1" applyBorder="1" applyAlignment="1" applyProtection="1">
      <alignment horizontal="center" vertical="center"/>
      <protection hidden="1"/>
    </xf>
    <xf numFmtId="0" fontId="66" fillId="0" borderId="33" xfId="0" applyFont="1" applyBorder="1" applyAlignment="1">
      <alignment horizontal="center"/>
    </xf>
    <xf numFmtId="0" fontId="66" fillId="0" borderId="39" xfId="0" applyFont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6" fillId="0" borderId="28" xfId="0" applyFont="1" applyBorder="1" applyAlignment="1" applyProtection="1">
      <alignment horizontal="left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3" fillId="0" borderId="28" xfId="0" applyFont="1" applyBorder="1" applyAlignment="1" applyProtection="1">
      <alignment horizontal="center" vertical="center"/>
      <protection locked="0"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3" fillId="0" borderId="44" xfId="0" applyFont="1" applyBorder="1" applyAlignment="1" applyProtection="1">
      <alignment horizontal="center" vertical="center"/>
      <protection locked="0" hidden="1"/>
    </xf>
    <xf numFmtId="0" fontId="61" fillId="0" borderId="28" xfId="0" applyFont="1" applyBorder="1" applyAlignment="1" applyProtection="1">
      <alignment horizontal="center" vertical="center"/>
      <protection locked="0" hidden="1"/>
    </xf>
    <xf numFmtId="0" fontId="61" fillId="0" borderId="0" xfId="0" applyFont="1" applyAlignment="1" applyProtection="1">
      <alignment horizontal="center" vertical="center"/>
      <protection locked="0" hidden="1"/>
    </xf>
    <xf numFmtId="0" fontId="61" fillId="0" borderId="44" xfId="0" applyFont="1" applyBorder="1" applyAlignment="1" applyProtection="1">
      <alignment horizontal="center" vertical="center"/>
      <protection locked="0" hidden="1"/>
    </xf>
    <xf numFmtId="0" fontId="63" fillId="0" borderId="28" xfId="0" applyFont="1" applyBorder="1" applyAlignment="1" applyProtection="1">
      <alignment horizontal="right" vertical="center"/>
      <protection locked="0" hidden="1"/>
    </xf>
    <xf numFmtId="0" fontId="63" fillId="0" borderId="0" xfId="0" applyFont="1" applyAlignment="1" applyProtection="1">
      <alignment horizontal="right" vertical="center"/>
      <protection locked="0" hidden="1"/>
    </xf>
    <xf numFmtId="0" fontId="21" fillId="0" borderId="28" xfId="0" applyFont="1" applyBorder="1" applyAlignment="1" applyProtection="1">
      <alignment horizontal="left" vertical="distributed"/>
      <protection hidden="1"/>
    </xf>
    <xf numFmtId="0" fontId="5" fillId="0" borderId="0" xfId="0" applyFont="1" applyAlignment="1" applyProtection="1">
      <alignment horizontal="left" vertical="distributed"/>
      <protection hidden="1"/>
    </xf>
    <xf numFmtId="9" fontId="6" fillId="0" borderId="0" xfId="0" applyNumberFormat="1" applyFont="1" applyAlignment="1" applyProtection="1">
      <alignment horizontal="center" vertical="center"/>
      <protection hidden="1"/>
    </xf>
    <xf numFmtId="0" fontId="84" fillId="9" borderId="32" xfId="0" applyFont="1" applyFill="1" applyBorder="1" applyAlignment="1">
      <alignment horizontal="center" vertical="distributed"/>
    </xf>
    <xf numFmtId="0" fontId="84" fillId="9" borderId="30" xfId="0" applyFont="1" applyFill="1" applyBorder="1" applyAlignment="1">
      <alignment horizontal="center" vertical="distributed"/>
    </xf>
    <xf numFmtId="3" fontId="21" fillId="0" borderId="0" xfId="0" applyNumberFormat="1" applyFont="1" applyAlignment="1" applyProtection="1">
      <alignment horizontal="center" vertical="center"/>
      <protection locked="0" hidden="1"/>
    </xf>
    <xf numFmtId="0" fontId="1" fillId="0" borderId="28" xfId="0" applyFont="1" applyBorder="1" applyAlignment="1" applyProtection="1">
      <alignment horizontal="left" vertical="center"/>
      <protection locked="0" hidden="1"/>
    </xf>
    <xf numFmtId="0" fontId="1" fillId="0" borderId="0" xfId="0" applyFont="1" applyAlignment="1" applyProtection="1">
      <alignment horizontal="left" vertical="center"/>
      <protection locked="0" hidden="1"/>
    </xf>
    <xf numFmtId="14" fontId="158" fillId="0" borderId="0" xfId="0" applyNumberFormat="1" applyFont="1" applyAlignment="1" applyProtection="1">
      <alignment horizontal="center" vertical="center"/>
      <protection hidden="1"/>
    </xf>
    <xf numFmtId="1" fontId="159" fillId="0" borderId="0" xfId="0" applyNumberFormat="1" applyFont="1" applyAlignment="1" applyProtection="1">
      <alignment horizontal="center" vertical="center"/>
      <protection hidden="1"/>
    </xf>
    <xf numFmtId="3" fontId="66" fillId="0" borderId="0" xfId="0" applyNumberFormat="1" applyFont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/>
      <protection hidden="1"/>
    </xf>
    <xf numFmtId="170" fontId="62" fillId="0" borderId="0" xfId="0" applyNumberFormat="1" applyFont="1" applyAlignment="1" applyProtection="1">
      <alignment horizontal="center"/>
      <protection locked="0" hidden="1"/>
    </xf>
    <xf numFmtId="1" fontId="20" fillId="8" borderId="0" xfId="0" applyNumberFormat="1" applyFont="1" applyFill="1" applyAlignment="1" applyProtection="1">
      <alignment horizontal="center"/>
      <protection hidden="1"/>
    </xf>
    <xf numFmtId="1" fontId="0" fillId="0" borderId="0" xfId="0" applyNumberFormat="1" applyAlignment="1">
      <alignment horizontal="center"/>
    </xf>
    <xf numFmtId="0" fontId="11" fillId="0" borderId="8" xfId="0" applyFont="1" applyBorder="1" applyAlignment="1" applyProtection="1">
      <alignment horizontal="center"/>
      <protection hidden="1"/>
    </xf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14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7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1" fillId="0" borderId="7" xfId="0" applyFont="1" applyBorder="1" applyAlignment="1" applyProtection="1">
      <alignment horizontal="left"/>
      <protection hidden="1"/>
    </xf>
    <xf numFmtId="3" fontId="21" fillId="0" borderId="0" xfId="0" applyNumberFormat="1" applyFont="1" applyAlignment="1" applyProtection="1">
      <alignment horizontal="center" vertical="center"/>
      <protection hidden="1"/>
    </xf>
    <xf numFmtId="3" fontId="2" fillId="0" borderId="0" xfId="0" applyNumberFormat="1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17" fillId="0" borderId="0" xfId="0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62" fillId="0" borderId="0" xfId="0" applyFont="1" applyAlignment="1" applyProtection="1">
      <alignment horizontal="center"/>
      <protection hidden="1"/>
    </xf>
    <xf numFmtId="0" fontId="64" fillId="0" borderId="0" xfId="0" applyFont="1" applyAlignment="1" applyProtection="1">
      <alignment horizontal="center"/>
      <protection hidden="1"/>
    </xf>
    <xf numFmtId="0" fontId="2" fillId="0" borderId="142" xfId="0" applyFont="1" applyBorder="1" applyAlignment="1" applyProtection="1">
      <alignment horizontal="center"/>
      <protection locked="0"/>
    </xf>
    <xf numFmtId="0" fontId="2" fillId="0" borderId="143" xfId="0" applyFont="1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/>
      <protection hidden="1"/>
    </xf>
    <xf numFmtId="14" fontId="18" fillId="0" borderId="0" xfId="0" applyNumberFormat="1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22" fillId="0" borderId="42" xfId="0" applyFont="1" applyBorder="1" applyAlignment="1" applyProtection="1">
      <alignment horizont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167" fontId="5" fillId="0" borderId="0" xfId="0" applyNumberFormat="1" applyFont="1" applyAlignment="1" applyProtection="1">
      <alignment horizontal="left" vertical="center"/>
      <protection locked="0"/>
    </xf>
    <xf numFmtId="0" fontId="54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2" fillId="0" borderId="28" xfId="0" applyFont="1" applyBorder="1" applyAlignment="1" applyProtection="1">
      <alignment horizontal="left" vertical="distributed"/>
      <protection hidden="1"/>
    </xf>
    <xf numFmtId="0" fontId="20" fillId="0" borderId="0" xfId="0" applyFont="1" applyAlignment="1" applyProtection="1">
      <alignment horizontal="left" vertical="distributed"/>
      <protection hidden="1"/>
    </xf>
    <xf numFmtId="0" fontId="5" fillId="0" borderId="0" xfId="0" applyFont="1" applyAlignment="1" applyProtection="1">
      <alignment horizontal="center" vertical="center"/>
      <protection locked="0" hidden="1"/>
    </xf>
    <xf numFmtId="0" fontId="25" fillId="0" borderId="28" xfId="0" applyFont="1" applyBorder="1" applyAlignment="1" applyProtection="1">
      <alignment horizontal="left" vertical="distributed"/>
      <protection hidden="1"/>
    </xf>
    <xf numFmtId="0" fontId="31" fillId="0" borderId="80" xfId="0" applyFont="1" applyBorder="1" applyAlignment="1" applyProtection="1">
      <alignment horizontal="center" vertical="center"/>
      <protection hidden="1"/>
    </xf>
    <xf numFmtId="0" fontId="31" fillId="0" borderId="81" xfId="0" applyFont="1" applyBorder="1" applyAlignment="1" applyProtection="1">
      <alignment horizontal="center" vertical="center"/>
      <protection hidden="1"/>
    </xf>
    <xf numFmtId="0" fontId="31" fillId="0" borderId="75" xfId="0" applyFont="1" applyBorder="1" applyAlignment="1" applyProtection="1">
      <alignment horizontal="center" vertical="center"/>
      <protection hidden="1"/>
    </xf>
    <xf numFmtId="0" fontId="31" fillId="0" borderId="57" xfId="0" applyFont="1" applyBorder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center"/>
      <protection locked="0"/>
    </xf>
    <xf numFmtId="14" fontId="3" fillId="0" borderId="80" xfId="0" applyNumberFormat="1" applyFont="1" applyBorder="1" applyAlignment="1" applyProtection="1">
      <alignment horizontal="center" vertical="center"/>
      <protection locked="0"/>
    </xf>
    <xf numFmtId="14" fontId="3" fillId="0" borderId="74" xfId="0" applyNumberFormat="1" applyFont="1" applyBorder="1" applyAlignment="1" applyProtection="1">
      <alignment horizontal="center" vertical="center"/>
      <protection locked="0"/>
    </xf>
    <xf numFmtId="14" fontId="3" fillId="0" borderId="81" xfId="0" applyNumberFormat="1" applyFont="1" applyBorder="1" applyAlignment="1" applyProtection="1">
      <alignment horizontal="center" vertical="center"/>
      <protection locked="0"/>
    </xf>
    <xf numFmtId="14" fontId="3" fillId="0" borderId="75" xfId="0" applyNumberFormat="1" applyFont="1" applyBorder="1" applyAlignment="1" applyProtection="1">
      <alignment horizontal="center" vertical="center"/>
      <protection locked="0"/>
    </xf>
    <xf numFmtId="14" fontId="3" fillId="0" borderId="56" xfId="0" applyNumberFormat="1" applyFont="1" applyBorder="1" applyAlignment="1" applyProtection="1">
      <alignment horizontal="center" vertical="center"/>
      <protection locked="0"/>
    </xf>
    <xf numFmtId="14" fontId="3" fillId="0" borderId="57" xfId="0" applyNumberFormat="1" applyFont="1" applyBorder="1" applyAlignment="1" applyProtection="1">
      <alignment horizontal="center" vertical="center"/>
      <protection locked="0"/>
    </xf>
    <xf numFmtId="0" fontId="66" fillId="0" borderId="0" xfId="0" applyFont="1" applyAlignment="1" applyProtection="1">
      <alignment horizontal="left"/>
      <protection hidden="1"/>
    </xf>
    <xf numFmtId="168" fontId="32" fillId="0" borderId="0" xfId="0" applyNumberFormat="1" applyFont="1" applyProtection="1">
      <protection hidden="1"/>
    </xf>
    <xf numFmtId="9" fontId="61" fillId="0" borderId="0" xfId="0" applyNumberFormat="1" applyFont="1" applyAlignment="1" applyProtection="1">
      <alignment horizontal="center"/>
      <protection hidden="1"/>
    </xf>
    <xf numFmtId="1" fontId="3" fillId="0" borderId="75" xfId="0" applyNumberFormat="1" applyFont="1" applyBorder="1" applyAlignment="1" applyProtection="1">
      <alignment horizontal="center" vertical="center"/>
      <protection locked="0"/>
    </xf>
    <xf numFmtId="1" fontId="3" fillId="0" borderId="56" xfId="0" applyNumberFormat="1" applyFont="1" applyBorder="1" applyAlignment="1" applyProtection="1">
      <alignment horizontal="center" vertical="center"/>
      <protection locked="0"/>
    </xf>
    <xf numFmtId="1" fontId="3" fillId="0" borderId="57" xfId="0" applyNumberFormat="1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left" vertical="center"/>
      <protection hidden="1"/>
    </xf>
    <xf numFmtId="9" fontId="75" fillId="0" borderId="0" xfId="0" applyNumberFormat="1" applyFont="1" applyAlignment="1" applyProtection="1">
      <alignment horizontal="center"/>
      <protection hidden="1"/>
    </xf>
    <xf numFmtId="1" fontId="17" fillId="37" borderId="80" xfId="0" applyNumberFormat="1" applyFont="1" applyFill="1" applyBorder="1" applyAlignment="1" applyProtection="1">
      <alignment horizontal="center" vertical="center"/>
      <protection hidden="1"/>
    </xf>
    <xf numFmtId="1" fontId="17" fillId="37" borderId="74" xfId="0" applyNumberFormat="1" applyFont="1" applyFill="1" applyBorder="1" applyAlignment="1" applyProtection="1">
      <alignment horizontal="center" vertical="center"/>
      <protection hidden="1"/>
    </xf>
    <xf numFmtId="1" fontId="17" fillId="37" borderId="81" xfId="0" applyNumberFormat="1" applyFont="1" applyFill="1" applyBorder="1" applyAlignment="1" applyProtection="1">
      <alignment horizontal="center" vertical="center"/>
      <protection hidden="1"/>
    </xf>
    <xf numFmtId="1" fontId="17" fillId="37" borderId="75" xfId="0" applyNumberFormat="1" applyFont="1" applyFill="1" applyBorder="1" applyAlignment="1" applyProtection="1">
      <alignment horizontal="center" vertical="center"/>
      <protection hidden="1"/>
    </xf>
    <xf numFmtId="1" fontId="17" fillId="37" borderId="56" xfId="0" applyNumberFormat="1" applyFont="1" applyFill="1" applyBorder="1" applyAlignment="1" applyProtection="1">
      <alignment horizontal="center" vertical="center"/>
      <protection hidden="1"/>
    </xf>
    <xf numFmtId="1" fontId="17" fillId="37" borderId="57" xfId="0" applyNumberFormat="1" applyFont="1" applyFill="1" applyBorder="1" applyAlignment="1" applyProtection="1">
      <alignment horizontal="center" vertical="center"/>
      <protection hidden="1"/>
    </xf>
    <xf numFmtId="1" fontId="18" fillId="0" borderId="141" xfId="0" applyNumberFormat="1" applyFont="1" applyBorder="1" applyAlignment="1" applyProtection="1">
      <alignment horizontal="center"/>
      <protection hidden="1"/>
    </xf>
    <xf numFmtId="1" fontId="18" fillId="0" borderId="74" xfId="0" applyNumberFormat="1" applyFont="1" applyBorder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14" fontId="54" fillId="0" borderId="0" xfId="0" applyNumberFormat="1" applyFont="1" applyAlignment="1" applyProtection="1">
      <alignment horizontal="center"/>
      <protection locked="0"/>
    </xf>
    <xf numFmtId="0" fontId="61" fillId="0" borderId="0" xfId="0" applyFont="1" applyAlignment="1" applyProtection="1">
      <alignment horizontal="center"/>
      <protection locked="0"/>
    </xf>
    <xf numFmtId="14" fontId="24" fillId="0" borderId="28" xfId="0" applyNumberFormat="1" applyFont="1" applyBorder="1" applyAlignment="1" applyProtection="1">
      <alignment horizontal="center" vertical="center"/>
      <protection locked="0"/>
    </xf>
    <xf numFmtId="14" fontId="24" fillId="0" borderId="0" xfId="0" applyNumberFormat="1" applyFont="1" applyAlignment="1" applyProtection="1">
      <alignment horizontal="center" vertical="center"/>
      <protection locked="0"/>
    </xf>
    <xf numFmtId="3" fontId="24" fillId="0" borderId="0" xfId="0" applyNumberFormat="1" applyFont="1" applyAlignment="1" applyProtection="1">
      <alignment horizontal="center" vertical="center"/>
      <protection locked="0"/>
    </xf>
    <xf numFmtId="0" fontId="25" fillId="0" borderId="28" xfId="0" applyFont="1" applyBorder="1" applyAlignment="1" applyProtection="1">
      <alignment horizontal="center" vertical="distributed"/>
      <protection hidden="1"/>
    </xf>
    <xf numFmtId="0" fontId="25" fillId="0" borderId="0" xfId="0" applyFont="1" applyAlignment="1" applyProtection="1">
      <alignment horizontal="center" vertical="distributed"/>
      <protection hidden="1"/>
    </xf>
    <xf numFmtId="0" fontId="5" fillId="0" borderId="109" xfId="0" applyFont="1" applyBorder="1" applyAlignment="1" applyProtection="1">
      <alignment horizontal="left" vertical="center"/>
      <protection hidden="1"/>
    </xf>
    <xf numFmtId="0" fontId="5" fillId="0" borderId="120" xfId="0" applyFont="1" applyBorder="1" applyAlignment="1" applyProtection="1">
      <alignment horizontal="left" vertical="center"/>
      <protection hidden="1"/>
    </xf>
    <xf numFmtId="0" fontId="5" fillId="0" borderId="110" xfId="0" applyFont="1" applyBorder="1" applyAlignment="1" applyProtection="1">
      <alignment horizontal="left" vertical="center"/>
      <protection hidden="1"/>
    </xf>
    <xf numFmtId="0" fontId="20" fillId="0" borderId="41" xfId="0" applyFont="1" applyBorder="1" applyAlignment="1" applyProtection="1">
      <alignment horizontal="center"/>
      <protection locked="0" hidden="1"/>
    </xf>
    <xf numFmtId="0" fontId="0" fillId="0" borderId="42" xfId="0" applyBorder="1" applyProtection="1">
      <protection locked="0" hidden="1"/>
    </xf>
    <xf numFmtId="0" fontId="0" fillId="0" borderId="43" xfId="0" applyBorder="1" applyProtection="1">
      <protection locked="0" hidden="1"/>
    </xf>
    <xf numFmtId="14" fontId="24" fillId="0" borderId="0" xfId="0" applyNumberFormat="1" applyFont="1" applyAlignment="1" applyProtection="1">
      <alignment horizontal="left" vertical="center"/>
      <protection hidden="1"/>
    </xf>
    <xf numFmtId="0" fontId="82" fillId="0" borderId="28" xfId="0" applyFont="1" applyBorder="1" applyAlignment="1" applyProtection="1">
      <alignment horizontal="justify" vertical="center" wrapText="1"/>
      <protection locked="0"/>
    </xf>
    <xf numFmtId="0" fontId="82" fillId="0" borderId="0" xfId="0" applyFont="1" applyAlignment="1" applyProtection="1">
      <alignment horizontal="justify" vertical="center" wrapText="1"/>
      <protection locked="0"/>
    </xf>
    <xf numFmtId="1" fontId="32" fillId="0" borderId="0" xfId="0" applyNumberFormat="1" applyFont="1" applyProtection="1"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20" fillId="0" borderId="28" xfId="0" applyFont="1" applyBorder="1" applyAlignment="1" applyProtection="1">
      <alignment horizontal="left" vertical="center"/>
      <protection hidden="1"/>
    </xf>
    <xf numFmtId="167" fontId="5" fillId="0" borderId="0" xfId="0" applyNumberFormat="1" applyFont="1" applyAlignment="1" applyProtection="1">
      <alignment horizontal="left" vertical="center"/>
      <protection hidden="1"/>
    </xf>
    <xf numFmtId="0" fontId="66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center" vertical="center"/>
      <protection hidden="1"/>
    </xf>
    <xf numFmtId="14" fontId="24" fillId="0" borderId="0" xfId="0" applyNumberFormat="1" applyFont="1" applyAlignment="1" applyProtection="1">
      <alignment horizontal="center" vertical="center"/>
      <protection hidden="1"/>
    </xf>
    <xf numFmtId="0" fontId="5" fillId="0" borderId="33" xfId="0" applyFont="1" applyBorder="1" applyAlignment="1" applyProtection="1">
      <alignment horizontal="center" vertical="center" textRotation="90"/>
      <protection hidden="1"/>
    </xf>
    <xf numFmtId="0" fontId="5" fillId="0" borderId="38" xfId="0" applyFont="1" applyBorder="1" applyAlignment="1" applyProtection="1">
      <alignment horizontal="center" vertical="center" textRotation="90"/>
      <protection hidden="1"/>
    </xf>
    <xf numFmtId="0" fontId="5" fillId="0" borderId="28" xfId="0" applyFont="1" applyBorder="1" applyAlignment="1" applyProtection="1">
      <alignment horizontal="center" vertical="center" textRotation="90"/>
      <protection hidden="1"/>
    </xf>
    <xf numFmtId="0" fontId="5" fillId="0" borderId="44" xfId="0" applyFont="1" applyBorder="1" applyAlignment="1" applyProtection="1">
      <alignment horizontal="center" vertical="center" textRotation="90"/>
      <protection hidden="1"/>
    </xf>
    <xf numFmtId="0" fontId="5" fillId="0" borderId="41" xfId="0" applyFont="1" applyBorder="1" applyAlignment="1" applyProtection="1">
      <alignment horizontal="center" vertical="center" textRotation="90"/>
      <protection hidden="1"/>
    </xf>
    <xf numFmtId="0" fontId="5" fillId="0" borderId="43" xfId="0" applyFont="1" applyBorder="1" applyAlignment="1" applyProtection="1">
      <alignment horizontal="center" vertical="center" textRotation="90"/>
      <protection hidden="1"/>
    </xf>
    <xf numFmtId="0" fontId="20" fillId="0" borderId="36" xfId="0" applyFont="1" applyBorder="1" applyAlignment="1" applyProtection="1">
      <alignment horizontal="center" vertical="center"/>
      <protection hidden="1"/>
    </xf>
    <xf numFmtId="0" fontId="20" fillId="0" borderId="140" xfId="0" applyFont="1" applyBorder="1" applyAlignment="1" applyProtection="1">
      <alignment horizontal="center"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0" fontId="190" fillId="0" borderId="28" xfId="0" applyFont="1" applyBorder="1" applyAlignment="1" applyProtection="1">
      <alignment horizontal="center" vertical="center"/>
      <protection locked="0" hidden="1"/>
    </xf>
    <xf numFmtId="0" fontId="190" fillId="0" borderId="0" xfId="0" applyFont="1" applyAlignment="1" applyProtection="1">
      <alignment horizontal="center" vertical="center"/>
      <protection locked="0" hidden="1"/>
    </xf>
    <xf numFmtId="0" fontId="190" fillId="0" borderId="44" xfId="0" applyFont="1" applyBorder="1" applyAlignment="1" applyProtection="1">
      <alignment horizontal="center" vertical="center"/>
      <protection locked="0"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68" fillId="0" borderId="0" xfId="0" applyFont="1" applyAlignment="1" applyProtection="1">
      <alignment horizontal="center"/>
      <protection hidden="1"/>
    </xf>
    <xf numFmtId="0" fontId="5" fillId="0" borderId="33" xfId="0" applyFont="1" applyBorder="1" applyAlignment="1" applyProtection="1">
      <alignment horizontal="center" vertical="center"/>
      <protection locked="0" hidden="1"/>
    </xf>
    <xf numFmtId="0" fontId="5" fillId="0" borderId="39" xfId="0" applyFont="1" applyBorder="1" applyAlignment="1" applyProtection="1">
      <alignment horizontal="center" vertical="center"/>
      <protection locked="0" hidden="1"/>
    </xf>
    <xf numFmtId="0" fontId="5" fillId="0" borderId="38" xfId="0" applyFont="1" applyBorder="1" applyAlignment="1" applyProtection="1">
      <alignment horizontal="center" vertical="center"/>
      <protection locked="0" hidden="1"/>
    </xf>
    <xf numFmtId="0" fontId="92" fillId="0" borderId="28" xfId="0" applyFont="1" applyBorder="1" applyAlignment="1" applyProtection="1">
      <alignment horizontal="right" vertical="center"/>
      <protection locked="0" hidden="1"/>
    </xf>
    <xf numFmtId="0" fontId="92" fillId="0" borderId="0" xfId="0" applyFont="1" applyAlignment="1" applyProtection="1">
      <alignment horizontal="right" vertical="center"/>
      <protection locked="0" hidden="1"/>
    </xf>
    <xf numFmtId="0" fontId="20" fillId="7" borderId="41" xfId="0" applyFont="1" applyFill="1" applyBorder="1" applyAlignment="1">
      <alignment horizontal="center"/>
    </xf>
    <xf numFmtId="0" fontId="20" fillId="7" borderId="43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5" fillId="0" borderId="28" xfId="0" applyFont="1" applyBorder="1" applyAlignment="1" applyProtection="1">
      <alignment horizontal="center" vertical="center"/>
      <protection hidden="1"/>
    </xf>
    <xf numFmtId="0" fontId="5" fillId="0" borderId="44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0" fontId="5" fillId="0" borderId="42" xfId="0" applyFont="1" applyBorder="1" applyAlignment="1" applyProtection="1">
      <alignment horizontal="center" vertical="center"/>
      <protection hidden="1"/>
    </xf>
    <xf numFmtId="0" fontId="5" fillId="0" borderId="43" xfId="0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left" vertical="top" wrapText="1"/>
      <protection locked="0"/>
    </xf>
    <xf numFmtId="0" fontId="6" fillId="0" borderId="133" xfId="0" applyFont="1" applyBorder="1" applyAlignment="1" applyProtection="1">
      <alignment horizontal="left" vertical="top" wrapText="1"/>
      <protection locked="0"/>
    </xf>
    <xf numFmtId="0" fontId="6" fillId="0" borderId="134" xfId="0" applyFont="1" applyBorder="1" applyAlignment="1" applyProtection="1">
      <alignment horizontal="left" vertical="top" wrapText="1"/>
      <protection locked="0"/>
    </xf>
    <xf numFmtId="0" fontId="6" fillId="25" borderId="36" xfId="0" applyFont="1" applyFill="1" applyBorder="1" applyAlignment="1" applyProtection="1">
      <alignment horizontal="center" vertical="center"/>
      <protection hidden="1"/>
    </xf>
    <xf numFmtId="0" fontId="6" fillId="25" borderId="40" xfId="0" applyFont="1" applyFill="1" applyBorder="1" applyAlignment="1" applyProtection="1">
      <alignment horizontal="center" vertical="center"/>
      <protection hidden="1"/>
    </xf>
    <xf numFmtId="1" fontId="20" fillId="20" borderId="0" xfId="0" applyNumberFormat="1" applyFont="1" applyFill="1" applyAlignment="1" applyProtection="1">
      <alignment horizont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0" fontId="2" fillId="25" borderId="33" xfId="0" applyFont="1" applyFill="1" applyBorder="1" applyAlignment="1" applyProtection="1">
      <alignment horizontal="center" vertical="center" wrapText="1"/>
      <protection hidden="1"/>
    </xf>
    <xf numFmtId="0" fontId="75" fillId="25" borderId="38" xfId="0" applyFont="1" applyFill="1" applyBorder="1" applyAlignment="1" applyProtection="1">
      <alignment vertical="center"/>
      <protection hidden="1"/>
    </xf>
    <xf numFmtId="0" fontId="75" fillId="25" borderId="41" xfId="0" applyFont="1" applyFill="1" applyBorder="1" applyAlignment="1" applyProtection="1">
      <alignment vertical="center"/>
      <protection hidden="1"/>
    </xf>
    <xf numFmtId="0" fontId="75" fillId="25" borderId="43" xfId="0" applyFont="1" applyFill="1" applyBorder="1" applyAlignment="1" applyProtection="1">
      <alignment vertical="center"/>
      <protection hidden="1"/>
    </xf>
    <xf numFmtId="0" fontId="73" fillId="20" borderId="36" xfId="0" applyFont="1" applyFill="1" applyBorder="1" applyAlignment="1">
      <alignment horizontal="center"/>
    </xf>
    <xf numFmtId="0" fontId="73" fillId="20" borderId="37" xfId="0" applyFont="1" applyFill="1" applyBorder="1" applyAlignment="1">
      <alignment horizontal="center"/>
    </xf>
    <xf numFmtId="0" fontId="73" fillId="20" borderId="33" xfId="0" applyFont="1" applyFill="1" applyBorder="1" applyAlignment="1">
      <alignment horizontal="center"/>
    </xf>
    <xf numFmtId="0" fontId="73" fillId="20" borderId="38" xfId="0" applyFont="1" applyFill="1" applyBorder="1" applyAlignment="1">
      <alignment horizontal="center"/>
    </xf>
    <xf numFmtId="0" fontId="73" fillId="20" borderId="28" xfId="0" applyFont="1" applyFill="1" applyBorder="1" applyAlignment="1">
      <alignment horizontal="center"/>
    </xf>
    <xf numFmtId="0" fontId="73" fillId="20" borderId="44" xfId="0" applyFont="1" applyFill="1" applyBorder="1" applyAlignment="1">
      <alignment horizontal="center"/>
    </xf>
    <xf numFmtId="0" fontId="73" fillId="20" borderId="41" xfId="0" applyFont="1" applyFill="1" applyBorder="1" applyAlignment="1">
      <alignment horizontal="center"/>
    </xf>
    <xf numFmtId="0" fontId="73" fillId="20" borderId="43" xfId="0" applyFont="1" applyFill="1" applyBorder="1" applyAlignment="1">
      <alignment horizontal="center"/>
    </xf>
    <xf numFmtId="14" fontId="2" fillId="26" borderId="40" xfId="0" applyNumberFormat="1" applyFont="1" applyFill="1" applyBorder="1" applyAlignment="1">
      <alignment horizontal="center" vertical="center"/>
    </xf>
    <xf numFmtId="14" fontId="2" fillId="26" borderId="37" xfId="0" applyNumberFormat="1" applyFont="1" applyFill="1" applyBorder="1" applyAlignment="1">
      <alignment horizontal="center" vertical="center"/>
    </xf>
    <xf numFmtId="0" fontId="2" fillId="10" borderId="36" xfId="0" applyFont="1" applyFill="1" applyBorder="1" applyAlignment="1" applyProtection="1">
      <alignment horizontal="center"/>
      <protection hidden="1"/>
    </xf>
    <xf numFmtId="0" fontId="2" fillId="10" borderId="40" xfId="0" applyFont="1" applyFill="1" applyBorder="1" applyAlignment="1" applyProtection="1">
      <alignment horizontal="center"/>
      <protection hidden="1"/>
    </xf>
    <xf numFmtId="14" fontId="190" fillId="0" borderId="39" xfId="0" applyNumberFormat="1" applyFont="1" applyBorder="1" applyAlignment="1">
      <alignment horizontal="center" vertical="center"/>
    </xf>
    <xf numFmtId="0" fontId="2" fillId="0" borderId="137" xfId="0" applyFont="1" applyBorder="1" applyAlignment="1" applyProtection="1">
      <alignment horizontal="left" vertical="top" wrapText="1"/>
      <protection locked="0"/>
    </xf>
    <xf numFmtId="0" fontId="2" fillId="0" borderId="138" xfId="0" applyFont="1" applyBorder="1" applyAlignment="1" applyProtection="1">
      <alignment horizontal="left" vertical="top" wrapText="1"/>
      <protection locked="0"/>
    </xf>
    <xf numFmtId="0" fontId="21" fillId="0" borderId="117" xfId="0" applyFont="1" applyBorder="1" applyAlignment="1" applyProtection="1">
      <alignment horizontal="center"/>
      <protection hidden="1"/>
    </xf>
    <xf numFmtId="0" fontId="21" fillId="0" borderId="119" xfId="0" applyFont="1" applyBorder="1" applyAlignment="1" applyProtection="1">
      <alignment horizontal="center"/>
      <protection hidden="1"/>
    </xf>
    <xf numFmtId="3" fontId="6" fillId="0" borderId="132" xfId="0" applyNumberFormat="1" applyFont="1" applyBorder="1" applyAlignment="1" applyProtection="1">
      <alignment horizontal="left" vertical="top" wrapText="1"/>
      <protection locked="0"/>
    </xf>
    <xf numFmtId="0" fontId="179" fillId="0" borderId="0" xfId="0" applyFont="1" applyAlignment="1">
      <alignment horizontal="left" wrapText="1"/>
    </xf>
    <xf numFmtId="0" fontId="6" fillId="0" borderId="135" xfId="0" applyFont="1" applyBorder="1" applyAlignment="1" applyProtection="1">
      <alignment horizontal="left" vertical="top" wrapText="1"/>
      <protection locked="0"/>
    </xf>
    <xf numFmtId="0" fontId="6" fillId="0" borderId="58" xfId="0" applyFont="1" applyBorder="1" applyAlignment="1" applyProtection="1">
      <alignment horizontal="left" vertical="top" wrapText="1"/>
      <protection locked="0"/>
    </xf>
    <xf numFmtId="0" fontId="20" fillId="0" borderId="139" xfId="0" applyFont="1" applyBorder="1" applyAlignment="1" applyProtection="1">
      <alignment horizontal="center" vertical="center"/>
      <protection hidden="1"/>
    </xf>
    <xf numFmtId="0" fontId="20" fillId="0" borderId="40" xfId="0" applyFont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distributed"/>
      <protection hidden="1"/>
    </xf>
    <xf numFmtId="0" fontId="5" fillId="0" borderId="0" xfId="0" applyFont="1" applyAlignment="1" applyProtection="1">
      <alignment horizontal="center" vertical="distributed"/>
      <protection hidden="1"/>
    </xf>
    <xf numFmtId="3" fontId="21" fillId="0" borderId="0" xfId="0" applyNumberFormat="1" applyFont="1" applyAlignment="1" applyProtection="1">
      <alignment horizontal="center"/>
      <protection locked="0"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21" fillId="0" borderId="28" xfId="0" applyFont="1" applyBorder="1" applyAlignment="1" applyProtection="1">
      <alignment horizontal="left" vertical="center"/>
      <protection hidden="1"/>
    </xf>
    <xf numFmtId="0" fontId="32" fillId="0" borderId="136" xfId="0" applyFont="1" applyBorder="1" applyAlignment="1" applyProtection="1">
      <alignment horizontal="left" vertical="center"/>
      <protection hidden="1"/>
    </xf>
    <xf numFmtId="49" fontId="24" fillId="0" borderId="39" xfId="0" applyNumberFormat="1" applyFont="1" applyBorder="1" applyAlignment="1" applyProtection="1">
      <alignment horizontal="left"/>
      <protection hidden="1"/>
    </xf>
    <xf numFmtId="0" fontId="24" fillId="0" borderId="39" xfId="0" applyFont="1" applyBorder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0" fontId="130" fillId="0" borderId="109" xfId="0" applyFont="1" applyBorder="1" applyAlignment="1" applyProtection="1">
      <alignment horizontal="center"/>
      <protection hidden="1"/>
    </xf>
    <xf numFmtId="0" fontId="130" fillId="0" borderId="120" xfId="0" applyFont="1" applyBorder="1" applyAlignment="1" applyProtection="1">
      <alignment horizontal="center"/>
      <protection hidden="1"/>
    </xf>
    <xf numFmtId="0" fontId="130" fillId="0" borderId="110" xfId="0" applyFont="1" applyBorder="1" applyAlignment="1" applyProtection="1">
      <alignment horizontal="center"/>
      <protection hidden="1"/>
    </xf>
    <xf numFmtId="14" fontId="102" fillId="0" borderId="0" xfId="0" applyNumberFormat="1" applyFont="1" applyAlignment="1" applyProtection="1">
      <alignment horizontal="center" vertical="distributed"/>
      <protection hidden="1"/>
    </xf>
    <xf numFmtId="0" fontId="6" fillId="0" borderId="36" xfId="0" applyFont="1" applyBorder="1" applyAlignment="1" applyProtection="1">
      <alignment horizontal="left" vertical="top" wrapText="1"/>
      <protection locked="0"/>
    </xf>
    <xf numFmtId="0" fontId="6" fillId="0" borderId="40" xfId="0" applyFont="1" applyBorder="1" applyAlignment="1" applyProtection="1">
      <alignment horizontal="left" vertical="top" wrapText="1"/>
      <protection locked="0"/>
    </xf>
    <xf numFmtId="0" fontId="6" fillId="0" borderId="37" xfId="0" applyFont="1" applyBorder="1" applyAlignment="1" applyProtection="1">
      <alignment horizontal="left" vertical="top" wrapText="1"/>
      <protection locked="0"/>
    </xf>
    <xf numFmtId="0" fontId="1" fillId="0" borderId="44" xfId="0" applyFont="1" applyBorder="1" applyAlignment="1" applyProtection="1">
      <alignment horizontal="left" vertical="center"/>
      <protection locked="0" hidden="1"/>
    </xf>
    <xf numFmtId="0" fontId="1" fillId="0" borderId="41" xfId="0" applyFont="1" applyBorder="1" applyAlignment="1" applyProtection="1">
      <alignment horizontal="left" vertical="center"/>
      <protection locked="0" hidden="1"/>
    </xf>
    <xf numFmtId="0" fontId="1" fillId="0" borderId="42" xfId="0" applyFont="1" applyBorder="1" applyAlignment="1" applyProtection="1">
      <alignment horizontal="left" vertical="center"/>
      <protection locked="0" hidden="1"/>
    </xf>
    <xf numFmtId="0" fontId="1" fillId="0" borderId="43" xfId="0" applyFont="1" applyBorder="1" applyAlignment="1" applyProtection="1">
      <alignment horizontal="left" vertical="center"/>
      <protection locked="0" hidden="1"/>
    </xf>
    <xf numFmtId="14" fontId="142" fillId="0" borderId="42" xfId="0" applyNumberFormat="1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66" fillId="30" borderId="36" xfId="0" applyFont="1" applyFill="1" applyBorder="1" applyAlignment="1">
      <alignment horizontal="center" vertical="center" wrapText="1"/>
    </xf>
    <xf numFmtId="0" fontId="166" fillId="30" borderId="40" xfId="0" applyFont="1" applyFill="1" applyBorder="1" applyAlignment="1">
      <alignment horizontal="center" vertical="center" wrapText="1"/>
    </xf>
    <xf numFmtId="0" fontId="166" fillId="30" borderId="37" xfId="0" applyFont="1" applyFill="1" applyBorder="1" applyAlignment="1">
      <alignment horizontal="center" vertical="center" wrapText="1"/>
    </xf>
    <xf numFmtId="0" fontId="166" fillId="30" borderId="33" xfId="0" applyFont="1" applyFill="1" applyBorder="1" applyAlignment="1">
      <alignment horizontal="center" vertical="center" wrapText="1"/>
    </xf>
    <xf numFmtId="0" fontId="166" fillId="30" borderId="39" xfId="0" applyFont="1" applyFill="1" applyBorder="1" applyAlignment="1">
      <alignment horizontal="center" vertical="center" wrapText="1"/>
    </xf>
    <xf numFmtId="0" fontId="166" fillId="30" borderId="38" xfId="0" applyFont="1" applyFill="1" applyBorder="1" applyAlignment="1">
      <alignment horizontal="center" vertical="center" wrapText="1"/>
    </xf>
    <xf numFmtId="0" fontId="166" fillId="30" borderId="28" xfId="0" applyFont="1" applyFill="1" applyBorder="1" applyAlignment="1">
      <alignment horizontal="center" vertical="center" wrapText="1"/>
    </xf>
    <xf numFmtId="0" fontId="166" fillId="30" borderId="0" xfId="0" applyFont="1" applyFill="1" applyAlignment="1">
      <alignment horizontal="center" vertical="center" wrapText="1"/>
    </xf>
    <xf numFmtId="0" fontId="166" fillId="30" borderId="44" xfId="0" applyFont="1" applyFill="1" applyBorder="1" applyAlignment="1">
      <alignment horizontal="center" vertical="center" wrapText="1"/>
    </xf>
    <xf numFmtId="0" fontId="166" fillId="30" borderId="41" xfId="0" applyFont="1" applyFill="1" applyBorder="1" applyAlignment="1">
      <alignment horizontal="center" vertical="center" wrapText="1"/>
    </xf>
    <xf numFmtId="0" fontId="166" fillId="30" borderId="42" xfId="0" applyFont="1" applyFill="1" applyBorder="1" applyAlignment="1">
      <alignment horizontal="center" vertical="center" wrapText="1"/>
    </xf>
    <xf numFmtId="0" fontId="166" fillId="30" borderId="43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2" fillId="25" borderId="28" xfId="0" applyFont="1" applyFill="1" applyBorder="1" applyAlignment="1" applyProtection="1">
      <alignment horizontal="center" wrapText="1"/>
      <protection hidden="1"/>
    </xf>
    <xf numFmtId="0" fontId="2" fillId="25" borderId="44" xfId="0" applyFont="1" applyFill="1" applyBorder="1" applyAlignment="1" applyProtection="1">
      <alignment horizontal="center" wrapText="1"/>
      <protection hidden="1"/>
    </xf>
    <xf numFmtId="14" fontId="189" fillId="0" borderId="39" xfId="0" applyNumberFormat="1" applyFont="1" applyBorder="1" applyAlignment="1" applyProtection="1">
      <alignment horizontal="center" vertical="center"/>
      <protection hidden="1"/>
    </xf>
    <xf numFmtId="14" fontId="189" fillId="0" borderId="42" xfId="0" applyNumberFormat="1" applyFont="1" applyBorder="1" applyAlignment="1" applyProtection="1">
      <alignment horizontal="center" vertical="center"/>
      <protection hidden="1"/>
    </xf>
    <xf numFmtId="0" fontId="62" fillId="0" borderId="39" xfId="0" applyFont="1" applyBorder="1" applyAlignment="1" applyProtection="1">
      <alignment horizontal="left" vertical="center"/>
      <protection hidden="1"/>
    </xf>
    <xf numFmtId="0" fontId="62" fillId="0" borderId="38" xfId="0" applyFont="1" applyBorder="1" applyAlignment="1" applyProtection="1">
      <alignment horizontal="left" vertical="center"/>
      <protection hidden="1"/>
    </xf>
    <xf numFmtId="0" fontId="62" fillId="0" borderId="42" xfId="0" applyFont="1" applyBorder="1" applyAlignment="1" applyProtection="1">
      <alignment horizontal="left" vertical="center"/>
      <protection hidden="1"/>
    </xf>
    <xf numFmtId="0" fontId="62" fillId="0" borderId="43" xfId="0" applyFont="1" applyBorder="1" applyAlignment="1" applyProtection="1">
      <alignment horizontal="left" vertical="center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5" fillId="0" borderId="30" xfId="0" applyFont="1" applyBorder="1" applyAlignment="1" applyProtection="1">
      <alignment horizontal="center" vertical="center" wrapText="1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41" fillId="38" borderId="145" xfId="0" applyFont="1" applyFill="1" applyBorder="1" applyAlignment="1">
      <alignment horizontal="center" wrapText="1"/>
    </xf>
    <xf numFmtId="0" fontId="42" fillId="0" borderId="146" xfId="0" applyFont="1" applyBorder="1" applyAlignment="1">
      <alignment horizontal="center" wrapText="1"/>
    </xf>
    <xf numFmtId="0" fontId="31" fillId="0" borderId="144" xfId="0" applyFont="1" applyBorder="1" applyAlignment="1">
      <alignment horizontal="justify" wrapText="1"/>
    </xf>
    <xf numFmtId="0" fontId="31" fillId="0" borderId="144" xfId="0" applyFont="1" applyBorder="1" applyAlignment="1">
      <alignment horizontal="center" wrapText="1"/>
    </xf>
    <xf numFmtId="0" fontId="42" fillId="0" borderId="144" xfId="0" applyFont="1" applyBorder="1" applyAlignment="1">
      <alignment horizontal="center" wrapText="1"/>
    </xf>
    <xf numFmtId="0" fontId="31" fillId="0" borderId="0" xfId="0" applyFont="1" applyAlignment="1">
      <alignment horizontal="center" wrapText="1"/>
    </xf>
    <xf numFmtId="14" fontId="19" fillId="0" borderId="0" xfId="0" applyNumberFormat="1" applyFont="1" applyAlignment="1" applyProtection="1">
      <alignment horizontal="center"/>
      <protection hidden="1"/>
    </xf>
    <xf numFmtId="0" fontId="9" fillId="0" borderId="155" xfId="0" applyFont="1" applyBorder="1" applyAlignment="1" applyProtection="1">
      <alignment horizontal="left" vertical="center"/>
      <protection hidden="1"/>
    </xf>
    <xf numFmtId="0" fontId="9" fillId="0" borderId="4" xfId="0" applyFont="1" applyBorder="1" applyAlignment="1" applyProtection="1">
      <alignment horizontal="left" vertical="center"/>
      <protection hidden="1"/>
    </xf>
    <xf numFmtId="0" fontId="9" fillId="0" borderId="163" xfId="0" applyFont="1" applyBorder="1" applyAlignment="1" applyProtection="1">
      <alignment horizontal="left" vertical="center"/>
      <protection hidden="1"/>
    </xf>
    <xf numFmtId="0" fontId="9" fillId="0" borderId="46" xfId="0" applyFont="1" applyBorder="1" applyAlignment="1" applyProtection="1">
      <alignment horizontal="center" vertical="center"/>
      <protection hidden="1"/>
    </xf>
    <xf numFmtId="0" fontId="9" fillId="0" borderId="47" xfId="0" applyFont="1" applyBorder="1" applyAlignment="1" applyProtection="1">
      <alignment horizontal="center" vertical="center"/>
      <protection hidden="1"/>
    </xf>
    <xf numFmtId="0" fontId="9" fillId="0" borderId="45" xfId="0" applyFont="1" applyBorder="1" applyAlignment="1" applyProtection="1">
      <alignment horizontal="center" vertical="center"/>
      <protection hidden="1"/>
    </xf>
    <xf numFmtId="0" fontId="9" fillId="0" borderId="46" xfId="0" applyFont="1" applyBorder="1" applyAlignment="1" applyProtection="1">
      <alignment horizontal="left" vertical="center"/>
      <protection hidden="1"/>
    </xf>
    <xf numFmtId="0" fontId="9" fillId="0" borderId="47" xfId="0" applyFont="1" applyBorder="1" applyAlignment="1" applyProtection="1">
      <alignment horizontal="left" vertical="center"/>
      <protection hidden="1"/>
    </xf>
    <xf numFmtId="0" fontId="9" fillId="0" borderId="45" xfId="0" applyFont="1" applyBorder="1" applyAlignment="1" applyProtection="1">
      <alignment horizontal="left" vertical="center"/>
      <protection hidden="1"/>
    </xf>
    <xf numFmtId="0" fontId="4" fillId="0" borderId="46" xfId="0" applyFont="1" applyBorder="1" applyAlignment="1" applyProtection="1">
      <alignment horizontal="left" vertical="center"/>
      <protection hidden="1"/>
    </xf>
    <xf numFmtId="0" fontId="4" fillId="0" borderId="45" xfId="0" applyFont="1" applyBorder="1" applyAlignment="1" applyProtection="1">
      <alignment horizontal="left" vertical="center"/>
      <protection hidden="1"/>
    </xf>
    <xf numFmtId="0" fontId="9" fillId="0" borderId="51" xfId="0" applyFont="1" applyBorder="1" applyAlignment="1" applyProtection="1">
      <alignment horizontal="center" vertical="center"/>
      <protection hidden="1"/>
    </xf>
    <xf numFmtId="0" fontId="9" fillId="0" borderId="52" xfId="0" applyFont="1" applyBorder="1" applyAlignment="1" applyProtection="1">
      <alignment horizontal="center" vertical="center"/>
      <protection hidden="1"/>
    </xf>
    <xf numFmtId="0" fontId="9" fillId="0" borderId="162" xfId="0" applyFont="1" applyBorder="1" applyAlignment="1" applyProtection="1">
      <alignment horizontal="center" vertical="center"/>
      <protection hidden="1"/>
    </xf>
    <xf numFmtId="0" fontId="9" fillId="0" borderId="164" xfId="0" applyFont="1" applyBorder="1" applyAlignment="1" applyProtection="1">
      <alignment horizontal="center" vertical="center"/>
      <protection hidden="1"/>
    </xf>
    <xf numFmtId="9" fontId="9" fillId="0" borderId="46" xfId="0" applyNumberFormat="1" applyFont="1" applyBorder="1" applyAlignment="1" applyProtection="1">
      <alignment horizontal="left" vertical="center"/>
      <protection hidden="1"/>
    </xf>
    <xf numFmtId="1" fontId="9" fillId="0" borderId="45" xfId="0" applyNumberFormat="1" applyFont="1" applyBorder="1" applyAlignment="1" applyProtection="1">
      <alignment horizontal="left" vertical="center"/>
      <protection hidden="1"/>
    </xf>
    <xf numFmtId="14" fontId="9" fillId="0" borderId="53" xfId="0" applyNumberFormat="1" applyFont="1" applyBorder="1" applyAlignment="1" applyProtection="1">
      <alignment horizontal="center" vertical="center"/>
      <protection hidden="1"/>
    </xf>
    <xf numFmtId="9" fontId="9" fillId="0" borderId="160" xfId="0" applyNumberFormat="1" applyFont="1" applyBorder="1" applyAlignment="1" applyProtection="1">
      <alignment horizontal="center" vertical="center"/>
      <protection hidden="1"/>
    </xf>
    <xf numFmtId="0" fontId="9" fillId="0" borderId="50" xfId="0" applyFont="1" applyBorder="1" applyAlignment="1" applyProtection="1">
      <alignment horizontal="left" vertical="center"/>
      <protection hidden="1"/>
    </xf>
    <xf numFmtId="0" fontId="9" fillId="0" borderId="51" xfId="0" applyFont="1" applyBorder="1" applyAlignment="1" applyProtection="1">
      <alignment horizontal="left" vertical="center"/>
      <protection hidden="1"/>
    </xf>
    <xf numFmtId="0" fontId="9" fillId="0" borderId="161" xfId="0" applyFont="1" applyBorder="1" applyAlignment="1" applyProtection="1">
      <alignment horizontal="left" vertical="center"/>
      <protection hidden="1"/>
    </xf>
    <xf numFmtId="0" fontId="9" fillId="0" borderId="162" xfId="0" applyFont="1" applyBorder="1" applyAlignment="1" applyProtection="1">
      <alignment horizontal="left" vertical="center"/>
      <protection hidden="1"/>
    </xf>
    <xf numFmtId="49" fontId="9" fillId="0" borderId="53" xfId="0" applyNumberFormat="1" applyFont="1" applyBorder="1" applyAlignment="1" applyProtection="1">
      <alignment horizontal="left" vertical="center"/>
      <protection hidden="1"/>
    </xf>
    <xf numFmtId="14" fontId="4" fillId="0" borderId="53" xfId="0" applyNumberFormat="1" applyFont="1" applyBorder="1" applyAlignment="1" applyProtection="1">
      <alignment horizontal="center" vertical="center"/>
      <protection hidden="1"/>
    </xf>
    <xf numFmtId="0" fontId="9" fillId="0" borderId="53" xfId="0" applyFont="1" applyBorder="1" applyAlignment="1" applyProtection="1">
      <alignment horizontal="center" vertical="center"/>
      <protection hidden="1"/>
    </xf>
    <xf numFmtId="0" fontId="9" fillId="0" borderId="148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/>
      <protection hidden="1"/>
    </xf>
    <xf numFmtId="0" fontId="2" fillId="0" borderId="0" xfId="0" applyFont="1" applyAlignment="1" applyProtection="1">
      <alignment horizontal="right"/>
      <protection hidden="1"/>
    </xf>
    <xf numFmtId="9" fontId="9" fillId="0" borderId="154" xfId="0" applyNumberFormat="1" applyFont="1" applyBorder="1" applyAlignment="1" applyProtection="1">
      <alignment horizontal="center" vertical="center"/>
      <protection hidden="1"/>
    </xf>
    <xf numFmtId="14" fontId="9" fillId="2" borderId="53" xfId="0" applyNumberFormat="1" applyFont="1" applyFill="1" applyBorder="1" applyAlignment="1" applyProtection="1">
      <alignment horizontal="center" vertical="center"/>
      <protection hidden="1"/>
    </xf>
    <xf numFmtId="14" fontId="9" fillId="5" borderId="53" xfId="0" applyNumberFormat="1" applyFont="1" applyFill="1" applyBorder="1" applyAlignment="1" applyProtection="1">
      <alignment horizontal="center" vertical="center"/>
      <protection hidden="1"/>
    </xf>
    <xf numFmtId="14" fontId="9" fillId="0" borderId="148" xfId="0" applyNumberFormat="1" applyFont="1" applyBorder="1" applyAlignment="1" applyProtection="1">
      <alignment horizontal="center" vertical="center"/>
      <protection hidden="1"/>
    </xf>
    <xf numFmtId="1" fontId="9" fillId="0" borderId="46" xfId="0" applyNumberFormat="1" applyFont="1" applyBorder="1" applyAlignment="1" applyProtection="1">
      <alignment vertical="center"/>
      <protection hidden="1"/>
    </xf>
    <xf numFmtId="1" fontId="9" fillId="0" borderId="47" xfId="0" applyNumberFormat="1" applyFont="1" applyBorder="1" applyAlignment="1" applyProtection="1">
      <alignment vertical="center"/>
      <protection hidden="1"/>
    </xf>
    <xf numFmtId="1" fontId="9" fillId="0" borderId="45" xfId="0" applyNumberFormat="1" applyFont="1" applyBorder="1" applyAlignment="1" applyProtection="1">
      <alignment horizontal="center" vertical="center"/>
      <protection hidden="1"/>
    </xf>
    <xf numFmtId="9" fontId="9" fillId="0" borderId="46" xfId="0" applyNumberFormat="1" applyFont="1" applyBorder="1" applyAlignment="1" applyProtection="1">
      <alignment horizontal="justify" vertical="center"/>
      <protection hidden="1"/>
    </xf>
    <xf numFmtId="9" fontId="9" fillId="0" borderId="47" xfId="0" applyNumberFormat="1" applyFont="1" applyBorder="1" applyAlignment="1" applyProtection="1">
      <alignment horizontal="left" vertical="center"/>
      <protection hidden="1"/>
    </xf>
    <xf numFmtId="9" fontId="9" fillId="0" borderId="45" xfId="0" applyNumberFormat="1" applyFont="1" applyBorder="1" applyAlignment="1" applyProtection="1">
      <alignment horizontal="left" vertical="center"/>
      <protection hidden="1"/>
    </xf>
    <xf numFmtId="9" fontId="9" fillId="0" borderId="53" xfId="0" applyNumberFormat="1" applyFont="1" applyBorder="1" applyAlignment="1" applyProtection="1">
      <alignment horizontal="justify" vertical="center"/>
      <protection hidden="1"/>
    </xf>
    <xf numFmtId="1" fontId="9" fillId="0" borderId="151" xfId="0" applyNumberFormat="1" applyFont="1" applyBorder="1" applyAlignment="1" applyProtection="1">
      <alignment horizontal="center"/>
      <protection hidden="1"/>
    </xf>
    <xf numFmtId="0" fontId="9" fillId="0" borderId="154" xfId="0" applyFont="1" applyBorder="1" applyAlignment="1" applyProtection="1">
      <alignment horizontal="center"/>
      <protection hidden="1"/>
    </xf>
    <xf numFmtId="0" fontId="9" fillId="0" borderId="155" xfId="0" applyFont="1" applyBorder="1" applyAlignment="1" applyProtection="1">
      <alignment horizontal="left"/>
      <protection hidden="1"/>
    </xf>
    <xf numFmtId="0" fontId="9" fillId="0" borderId="156" xfId="0" applyFont="1" applyBorder="1" applyAlignment="1" applyProtection="1">
      <alignment horizontal="left"/>
      <protection hidden="1"/>
    </xf>
    <xf numFmtId="0" fontId="9" fillId="0" borderId="157" xfId="0" applyFont="1" applyBorder="1" applyAlignment="1" applyProtection="1">
      <alignment horizontal="left"/>
      <protection hidden="1"/>
    </xf>
    <xf numFmtId="0" fontId="9" fillId="0" borderId="158" xfId="0" applyFont="1" applyBorder="1" applyAlignment="1" applyProtection="1">
      <alignment horizontal="left"/>
      <protection hidden="1"/>
    </xf>
    <xf numFmtId="0" fontId="9" fillId="0" borderId="159" xfId="0" applyFont="1" applyBorder="1" applyAlignment="1" applyProtection="1">
      <alignment horizontal="left"/>
      <protection hidden="1"/>
    </xf>
    <xf numFmtId="0" fontId="9" fillId="0" borderId="153" xfId="0" applyFont="1" applyBorder="1" applyAlignment="1" applyProtection="1">
      <alignment horizontal="center"/>
      <protection hidden="1"/>
    </xf>
    <xf numFmtId="1" fontId="9" fillId="39" borderId="46" xfId="0" applyNumberFormat="1" applyFont="1" applyFill="1" applyBorder="1" applyAlignment="1" applyProtection="1">
      <alignment horizontal="center"/>
      <protection hidden="1"/>
    </xf>
    <xf numFmtId="1" fontId="9" fillId="39" borderId="47" xfId="0" applyNumberFormat="1" applyFont="1" applyFill="1" applyBorder="1" applyAlignment="1" applyProtection="1">
      <alignment horizontal="center"/>
      <protection hidden="1"/>
    </xf>
    <xf numFmtId="1" fontId="9" fillId="39" borderId="45" xfId="0" applyNumberFormat="1" applyFont="1" applyFill="1" applyBorder="1" applyAlignment="1" applyProtection="1">
      <alignment horizontal="center"/>
      <protection hidden="1"/>
    </xf>
    <xf numFmtId="0" fontId="9" fillId="0" borderId="46" xfId="0" applyFont="1" applyBorder="1" applyAlignment="1" applyProtection="1">
      <alignment horizontal="left"/>
      <protection hidden="1"/>
    </xf>
    <xf numFmtId="0" fontId="9" fillId="0" borderId="47" xfId="0" applyFont="1" applyBorder="1" applyAlignment="1" applyProtection="1">
      <alignment horizontal="left"/>
      <protection hidden="1"/>
    </xf>
    <xf numFmtId="0" fontId="9" fillId="0" borderId="45" xfId="0" applyFont="1" applyBorder="1" applyAlignment="1" applyProtection="1">
      <alignment horizontal="left"/>
      <protection hidden="1"/>
    </xf>
    <xf numFmtId="1" fontId="9" fillId="39" borderId="53" xfId="0" applyNumberFormat="1" applyFont="1" applyFill="1" applyBorder="1" applyAlignment="1" applyProtection="1">
      <alignment horizontal="center"/>
      <protection hidden="1"/>
    </xf>
    <xf numFmtId="1" fontId="9" fillId="0" borderId="53" xfId="0" applyNumberFormat="1" applyFont="1" applyBorder="1" applyAlignment="1" applyProtection="1">
      <alignment horizontal="center"/>
      <protection hidden="1"/>
    </xf>
    <xf numFmtId="0" fontId="2" fillId="0" borderId="152" xfId="0" applyFont="1" applyBorder="1" applyAlignment="1" applyProtection="1">
      <alignment horizontal="center"/>
      <protection hidden="1"/>
    </xf>
    <xf numFmtId="0" fontId="9" fillId="0" borderId="150" xfId="0" applyFont="1" applyBorder="1" applyAlignment="1" applyProtection="1">
      <alignment horizontal="left"/>
      <protection hidden="1"/>
    </xf>
    <xf numFmtId="0" fontId="9" fillId="0" borderId="150" xfId="0" applyFont="1" applyBorder="1" applyAlignment="1" applyProtection="1">
      <alignment horizontal="center"/>
      <protection hidden="1"/>
    </xf>
    <xf numFmtId="14" fontId="9" fillId="7" borderId="36" xfId="0" applyNumberFormat="1" applyFont="1" applyFill="1" applyBorder="1" applyAlignment="1" applyProtection="1">
      <alignment horizontal="center"/>
      <protection hidden="1"/>
    </xf>
    <xf numFmtId="9" fontId="9" fillId="7" borderId="40" xfId="0" applyNumberFormat="1" applyFont="1" applyFill="1" applyBorder="1" applyAlignment="1" applyProtection="1">
      <alignment horizontal="center"/>
      <protection hidden="1"/>
    </xf>
    <xf numFmtId="9" fontId="9" fillId="7" borderId="37" xfId="0" applyNumberFormat="1" applyFont="1" applyFill="1" applyBorder="1" applyAlignment="1" applyProtection="1">
      <alignment horizontal="center"/>
      <protection hidden="1"/>
    </xf>
    <xf numFmtId="9" fontId="9" fillId="0" borderId="149" xfId="0" applyNumberFormat="1" applyFont="1" applyBorder="1" applyAlignment="1" applyProtection="1">
      <alignment horizontal="center"/>
      <protection hidden="1"/>
    </xf>
    <xf numFmtId="14" fontId="11" fillId="0" borderId="28" xfId="0" applyNumberFormat="1" applyFont="1" applyBorder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center"/>
      <protection hidden="1"/>
    </xf>
    <xf numFmtId="0" fontId="9" fillId="39" borderId="53" xfId="0" applyFont="1" applyFill="1" applyBorder="1" applyAlignment="1" applyProtection="1">
      <alignment horizontal="center" vertical="center"/>
      <protection hidden="1"/>
    </xf>
    <xf numFmtId="0" fontId="9" fillId="0" borderId="149" xfId="0" applyFont="1" applyBorder="1" applyAlignment="1" applyProtection="1">
      <alignment horizontal="left"/>
      <protection hidden="1"/>
    </xf>
    <xf numFmtId="14" fontId="2" fillId="0" borderId="0" xfId="0" applyNumberFormat="1" applyFont="1" applyAlignment="1" applyProtection="1">
      <alignment horizontal="center"/>
      <protection hidden="1"/>
    </xf>
    <xf numFmtId="14" fontId="2" fillId="0" borderId="0" xfId="0" applyNumberFormat="1" applyFont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 vertical="center"/>
      <protection hidden="1"/>
    </xf>
    <xf numFmtId="0" fontId="8" fillId="0" borderId="53" xfId="0" applyFont="1" applyBorder="1" applyAlignment="1" applyProtection="1">
      <alignment horizontal="center"/>
      <protection hidden="1"/>
    </xf>
    <xf numFmtId="9" fontId="9" fillId="0" borderId="53" xfId="0" applyNumberFormat="1" applyFont="1" applyBorder="1" applyAlignment="1" applyProtection="1">
      <alignment horizontal="center" vertical="center"/>
      <protection hidden="1"/>
    </xf>
    <xf numFmtId="49" fontId="9" fillId="0" borderId="45" xfId="0" applyNumberFormat="1" applyFont="1" applyBorder="1" applyAlignment="1" applyProtection="1">
      <alignment horizontal="center" vertical="center"/>
      <protection hidden="1"/>
    </xf>
    <xf numFmtId="9" fontId="2" fillId="0" borderId="8" xfId="0" applyNumberFormat="1" applyFont="1" applyBorder="1" applyAlignment="1" applyProtection="1">
      <alignment horizontal="center"/>
      <protection hidden="1"/>
    </xf>
    <xf numFmtId="9" fontId="2" fillId="0" borderId="147" xfId="0" applyNumberFormat="1" applyFont="1" applyBorder="1" applyAlignment="1" applyProtection="1">
      <alignment horizontal="center"/>
      <protection hidden="1"/>
    </xf>
    <xf numFmtId="1" fontId="9" fillId="0" borderId="148" xfId="0" applyNumberFormat="1" applyFont="1" applyBorder="1" applyAlignment="1" applyProtection="1">
      <alignment horizontal="center" vertical="center"/>
      <protection hidden="1"/>
    </xf>
    <xf numFmtId="1" fontId="9" fillId="0" borderId="46" xfId="0" applyNumberFormat="1" applyFont="1" applyBorder="1" applyAlignment="1" applyProtection="1">
      <alignment horizontal="center"/>
      <protection hidden="1"/>
    </xf>
    <xf numFmtId="1" fontId="9" fillId="0" borderId="47" xfId="0" applyNumberFormat="1" applyFont="1" applyBorder="1" applyAlignment="1" applyProtection="1">
      <alignment horizontal="center"/>
      <protection hidden="1"/>
    </xf>
    <xf numFmtId="0" fontId="49" fillId="0" borderId="144" xfId="0" applyFont="1" applyBorder="1" applyAlignment="1" applyProtection="1">
      <alignment horizontal="justify" vertical="top" wrapText="1"/>
      <protection hidden="1"/>
    </xf>
    <xf numFmtId="0" fontId="52" fillId="0" borderId="14" xfId="0" applyFont="1" applyBorder="1" applyAlignment="1" applyProtection="1">
      <alignment horizontal="center" wrapText="1"/>
      <protection hidden="1"/>
    </xf>
    <xf numFmtId="0" fontId="49" fillId="0" borderId="6" xfId="0" applyFont="1" applyBorder="1" applyAlignment="1" applyProtection="1">
      <alignment horizontal="justify" vertical="top" wrapText="1"/>
      <protection hidden="1"/>
    </xf>
    <xf numFmtId="0" fontId="13" fillId="0" borderId="13" xfId="0" applyFont="1" applyBorder="1" applyAlignment="1">
      <alignment horizontal="center" vertical="center"/>
    </xf>
    <xf numFmtId="0" fontId="49" fillId="0" borderId="144" xfId="0" applyFont="1" applyBorder="1" applyAlignment="1" applyProtection="1">
      <alignment vertical="top" wrapText="1"/>
      <protection hidden="1"/>
    </xf>
    <xf numFmtId="0" fontId="49" fillId="0" borderId="144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locked="0"/>
    </xf>
    <xf numFmtId="0" fontId="6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justify"/>
      <protection hidden="1"/>
    </xf>
    <xf numFmtId="1" fontId="8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justify" vertical="top"/>
      <protection hidden="1"/>
    </xf>
    <xf numFmtId="0" fontId="84" fillId="0" borderId="0" xfId="0" applyFont="1" applyAlignment="1" applyProtection="1">
      <alignment horizontal="center"/>
      <protection hidden="1"/>
    </xf>
    <xf numFmtId="0" fontId="84" fillId="0" borderId="0" xfId="0" applyFont="1" applyAlignment="1" applyProtection="1">
      <alignment horizontal="left"/>
      <protection locked="0"/>
    </xf>
    <xf numFmtId="14" fontId="84" fillId="0" borderId="0" xfId="0" applyNumberFormat="1" applyFont="1" applyAlignment="1" applyProtection="1">
      <alignment horizontal="left"/>
      <protection hidden="1"/>
    </xf>
    <xf numFmtId="0" fontId="0" fillId="0" borderId="0" xfId="0" applyAlignment="1" applyProtection="1">
      <alignment horizontal="justify" vertical="center"/>
      <protection hidden="1"/>
    </xf>
    <xf numFmtId="0" fontId="83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8" fillId="13" borderId="36" xfId="0" applyFont="1" applyFill="1" applyBorder="1" applyAlignment="1" applyProtection="1">
      <alignment horizontal="center"/>
      <protection hidden="1"/>
    </xf>
    <xf numFmtId="0" fontId="58" fillId="13" borderId="37" xfId="0" applyFont="1" applyFill="1" applyBorder="1" applyAlignment="1" applyProtection="1">
      <alignment horizontal="center"/>
      <protection hidden="1"/>
    </xf>
    <xf numFmtId="0" fontId="2" fillId="0" borderId="36" xfId="0" applyFont="1" applyBorder="1" applyAlignment="1" applyProtection="1">
      <alignment horizontal="center"/>
      <protection hidden="1"/>
    </xf>
    <xf numFmtId="0" fontId="2" fillId="0" borderId="40" xfId="0" applyFont="1" applyBorder="1" applyAlignment="1" applyProtection="1">
      <alignment horizontal="center"/>
      <protection hidden="1"/>
    </xf>
    <xf numFmtId="0" fontId="2" fillId="0" borderId="37" xfId="0" applyFont="1" applyBorder="1" applyAlignment="1" applyProtection="1">
      <alignment horizontal="center"/>
      <protection hidden="1"/>
    </xf>
    <xf numFmtId="0" fontId="0" fillId="13" borderId="36" xfId="0" applyFill="1" applyBorder="1" applyAlignment="1" applyProtection="1">
      <alignment horizontal="center"/>
      <protection hidden="1"/>
    </xf>
    <xf numFmtId="0" fontId="0" fillId="13" borderId="37" xfId="0" applyFill="1" applyBorder="1" applyAlignment="1" applyProtection="1">
      <alignment horizontal="center"/>
      <protection hidden="1"/>
    </xf>
    <xf numFmtId="0" fontId="5" fillId="15" borderId="36" xfId="0" applyFont="1" applyFill="1" applyBorder="1" applyAlignment="1" applyProtection="1">
      <alignment horizontal="center"/>
      <protection hidden="1"/>
    </xf>
    <xf numFmtId="0" fontId="5" fillId="15" borderId="37" xfId="0" applyFont="1" applyFill="1" applyBorder="1" applyAlignment="1" applyProtection="1">
      <alignment horizontal="center"/>
      <protection hidden="1"/>
    </xf>
    <xf numFmtId="0" fontId="0" fillId="12" borderId="27" xfId="0" applyFill="1" applyBorder="1" applyAlignment="1" applyProtection="1">
      <alignment horizontal="center"/>
      <protection hidden="1"/>
    </xf>
    <xf numFmtId="0" fontId="0" fillId="12" borderId="36" xfId="0" applyFill="1" applyBorder="1" applyAlignment="1" applyProtection="1">
      <alignment horizontal="center"/>
      <protection hidden="1"/>
    </xf>
    <xf numFmtId="0" fontId="1" fillId="12" borderId="36" xfId="0" applyFont="1" applyFill="1" applyBorder="1" applyAlignment="1" applyProtection="1">
      <alignment horizontal="center"/>
      <protection hidden="1"/>
    </xf>
    <xf numFmtId="0" fontId="1" fillId="12" borderId="37" xfId="0" applyFont="1" applyFill="1" applyBorder="1" applyAlignment="1" applyProtection="1">
      <alignment horizontal="center"/>
      <protection hidden="1"/>
    </xf>
    <xf numFmtId="0" fontId="68" fillId="13" borderId="36" xfId="0" applyFont="1" applyFill="1" applyBorder="1" applyAlignment="1" applyProtection="1">
      <alignment horizontal="center"/>
      <protection hidden="1"/>
    </xf>
    <xf numFmtId="0" fontId="68" fillId="13" borderId="37" xfId="0" applyFont="1" applyFill="1" applyBorder="1" applyAlignment="1" applyProtection="1">
      <alignment horizontal="center"/>
      <protection hidden="1"/>
    </xf>
    <xf numFmtId="0" fontId="0" fillId="12" borderId="37" xfId="0" applyFill="1" applyBorder="1" applyAlignment="1" applyProtection="1">
      <alignment horizontal="center"/>
      <protection hidden="1"/>
    </xf>
    <xf numFmtId="0" fontId="0" fillId="12" borderId="33" xfId="0" applyFill="1" applyBorder="1" applyAlignment="1" applyProtection="1">
      <alignment horizontal="center"/>
      <protection hidden="1"/>
    </xf>
    <xf numFmtId="0" fontId="0" fillId="12" borderId="39" xfId="0" applyFill="1" applyBorder="1" applyAlignment="1" applyProtection="1">
      <alignment horizontal="center"/>
      <protection hidden="1"/>
    </xf>
    <xf numFmtId="0" fontId="0" fillId="12" borderId="38" xfId="0" applyFill="1" applyBorder="1" applyAlignment="1" applyProtection="1">
      <alignment horizontal="center"/>
      <protection hidden="1"/>
    </xf>
    <xf numFmtId="0" fontId="64" fillId="13" borderId="36" xfId="0" applyFont="1" applyFill="1" applyBorder="1" applyAlignment="1" applyProtection="1">
      <alignment horizontal="center"/>
      <protection hidden="1"/>
    </xf>
    <xf numFmtId="0" fontId="64" fillId="13" borderId="37" xfId="0" applyFont="1" applyFill="1" applyBorder="1" applyAlignment="1" applyProtection="1">
      <alignment horizontal="center"/>
      <protection hidden="1"/>
    </xf>
    <xf numFmtId="0" fontId="0" fillId="12" borderId="41" xfId="0" applyFill="1" applyBorder="1" applyAlignment="1" applyProtection="1">
      <alignment horizontal="center"/>
      <protection hidden="1"/>
    </xf>
    <xf numFmtId="0" fontId="0" fillId="12" borderId="42" xfId="0" applyFill="1" applyBorder="1" applyAlignment="1" applyProtection="1">
      <alignment horizontal="center"/>
      <protection hidden="1"/>
    </xf>
    <xf numFmtId="0" fontId="0" fillId="12" borderId="43" xfId="0" applyFill="1" applyBorder="1" applyAlignment="1" applyProtection="1">
      <alignment horizontal="center"/>
      <protection hidden="1"/>
    </xf>
    <xf numFmtId="0" fontId="0" fillId="12" borderId="32" xfId="0" applyFill="1" applyBorder="1" applyAlignment="1" applyProtection="1">
      <alignment horizontal="center" vertical="center"/>
      <protection hidden="1"/>
    </xf>
    <xf numFmtId="0" fontId="0" fillId="12" borderId="30" xfId="0" applyFill="1" applyBorder="1" applyAlignment="1" applyProtection="1">
      <alignment horizontal="center" vertical="center"/>
      <protection hidden="1"/>
    </xf>
    <xf numFmtId="0" fontId="0" fillId="13" borderId="32" xfId="0" applyFill="1" applyBorder="1" applyAlignment="1" applyProtection="1">
      <alignment horizontal="center" vertical="center"/>
      <protection hidden="1"/>
    </xf>
    <xf numFmtId="0" fontId="0" fillId="13" borderId="34" xfId="0" applyFill="1" applyBorder="1" applyAlignment="1" applyProtection="1">
      <alignment horizontal="center" vertical="center"/>
      <protection hidden="1"/>
    </xf>
    <xf numFmtId="0" fontId="0" fillId="13" borderId="33" xfId="0" applyFill="1" applyBorder="1" applyAlignment="1" applyProtection="1">
      <alignment horizontal="center" vertical="center"/>
      <protection hidden="1"/>
    </xf>
    <xf numFmtId="0" fontId="0" fillId="13" borderId="28" xfId="0" applyFill="1" applyBorder="1" applyAlignment="1" applyProtection="1">
      <alignment horizontal="center" vertical="center"/>
      <protection hidden="1"/>
    </xf>
    <xf numFmtId="0" fontId="0" fillId="12" borderId="39" xfId="0" applyFill="1" applyBorder="1" applyAlignment="1" applyProtection="1">
      <alignment horizontal="center" vertical="center"/>
      <protection hidden="1"/>
    </xf>
    <xf numFmtId="0" fontId="0" fillId="12" borderId="0" xfId="0" applyFill="1" applyAlignment="1" applyProtection="1">
      <alignment horizontal="center" vertical="center"/>
      <protection hidden="1"/>
    </xf>
    <xf numFmtId="0" fontId="0" fillId="13" borderId="30" xfId="0" applyFill="1" applyBorder="1" applyAlignment="1" applyProtection="1">
      <alignment horizontal="center" vertical="center"/>
      <protection hidden="1"/>
    </xf>
    <xf numFmtId="0" fontId="58" fillId="13" borderId="40" xfId="0" applyFont="1" applyFill="1" applyBorder="1" applyAlignment="1" applyProtection="1">
      <alignment horizontal="center"/>
      <protection hidden="1"/>
    </xf>
    <xf numFmtId="0" fontId="0" fillId="9" borderId="36" xfId="0" applyFill="1" applyBorder="1" applyAlignment="1" applyProtection="1">
      <alignment horizontal="center"/>
      <protection hidden="1"/>
    </xf>
    <xf numFmtId="0" fontId="0" fillId="9" borderId="37" xfId="0" applyFill="1" applyBorder="1" applyAlignment="1" applyProtection="1">
      <alignment horizontal="center"/>
      <protection hidden="1"/>
    </xf>
    <xf numFmtId="0" fontId="0" fillId="9" borderId="40" xfId="0" applyFill="1" applyBorder="1" applyAlignment="1" applyProtection="1">
      <alignment horizontal="center"/>
      <protection hidden="1"/>
    </xf>
    <xf numFmtId="0" fontId="82" fillId="12" borderId="36" xfId="0" applyFont="1" applyFill="1" applyBorder="1" applyAlignment="1" applyProtection="1">
      <alignment horizontal="center"/>
      <protection hidden="1"/>
    </xf>
    <xf numFmtId="0" fontId="82" fillId="12" borderId="37" xfId="0" applyFont="1" applyFill="1" applyBorder="1" applyAlignment="1" applyProtection="1">
      <alignment horizontal="center"/>
      <protection hidden="1"/>
    </xf>
    <xf numFmtId="0" fontId="0" fillId="17" borderId="32" xfId="0" applyFill="1" applyBorder="1" applyAlignment="1">
      <alignment horizontal="center" vertical="center" wrapText="1"/>
    </xf>
    <xf numFmtId="0" fontId="0" fillId="17" borderId="30" xfId="0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10" borderId="33" xfId="0" applyFill="1" applyBorder="1" applyAlignment="1">
      <alignment horizontal="center"/>
    </xf>
    <xf numFmtId="0" fontId="0" fillId="10" borderId="38" xfId="0" applyFill="1" applyBorder="1" applyAlignment="1">
      <alignment horizontal="center"/>
    </xf>
    <xf numFmtId="0" fontId="17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" fillId="11" borderId="0" xfId="0" applyFont="1" applyFill="1" applyAlignment="1" applyProtection="1">
      <alignment horizontal="center"/>
      <protection hidden="1"/>
    </xf>
    <xf numFmtId="0" fontId="5" fillId="11" borderId="0" xfId="0" applyFont="1" applyFill="1" applyAlignment="1" applyProtection="1">
      <alignment horizontal="justify"/>
      <protection hidden="1"/>
    </xf>
    <xf numFmtId="0" fontId="13" fillId="0" borderId="0" xfId="0" applyFont="1" applyAlignment="1" applyProtection="1">
      <alignment horizontal="center"/>
      <protection hidden="1"/>
    </xf>
    <xf numFmtId="0" fontId="34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justify"/>
      <protection hidden="1"/>
    </xf>
    <xf numFmtId="0" fontId="34" fillId="0" borderId="0" xfId="0" applyFont="1" applyAlignment="1" applyProtection="1">
      <alignment horizontal="center" vertical="top"/>
      <protection hidden="1"/>
    </xf>
    <xf numFmtId="0" fontId="24" fillId="0" borderId="0" xfId="0" applyFont="1" applyAlignment="1" applyProtection="1">
      <alignment horizontal="center"/>
      <protection hidden="1"/>
    </xf>
    <xf numFmtId="0" fontId="5" fillId="11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justify" vertical="center"/>
      <protection hidden="1"/>
    </xf>
    <xf numFmtId="0" fontId="24" fillId="0" borderId="0" xfId="0" applyFont="1" applyAlignment="1" applyProtection="1">
      <alignment horizontal="justify" vertical="center"/>
      <protection hidden="1"/>
    </xf>
    <xf numFmtId="0" fontId="27" fillId="0" borderId="0" xfId="0" applyFont="1" applyAlignment="1" applyProtection="1">
      <alignment horizontal="justify"/>
      <protection hidden="1"/>
    </xf>
    <xf numFmtId="0" fontId="21" fillId="0" borderId="0" xfId="0" applyFont="1" applyAlignment="1" applyProtection="1">
      <alignment horizontal="justify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5" fillId="11" borderId="0" xfId="0" applyFont="1" applyFill="1" applyProtection="1">
      <protection hidden="1"/>
    </xf>
    <xf numFmtId="0" fontId="48" fillId="0" borderId="0" xfId="0" applyFont="1" applyAlignment="1" applyProtection="1">
      <alignment horizontal="justify"/>
      <protection hidden="1"/>
    </xf>
    <xf numFmtId="0" fontId="6" fillId="11" borderId="0" xfId="0" applyFont="1" applyFill="1" applyAlignment="1" applyProtection="1">
      <alignment horizontal="justify" vertical="top"/>
      <protection hidden="1"/>
    </xf>
    <xf numFmtId="0" fontId="6" fillId="11" borderId="0" xfId="0" applyFont="1" applyFill="1" applyAlignment="1" applyProtection="1">
      <alignment horizontal="justify"/>
      <protection hidden="1"/>
    </xf>
    <xf numFmtId="0" fontId="24" fillId="0" borderId="0" xfId="0" applyFont="1" applyAlignment="1" applyProtection="1">
      <alignment horizontal="justify" vertical="top"/>
      <protection hidden="1"/>
    </xf>
    <xf numFmtId="0" fontId="2" fillId="8" borderId="0" xfId="0" applyFont="1" applyFill="1" applyAlignment="1" applyProtection="1">
      <alignment horizontal="justify"/>
      <protection hidden="1"/>
    </xf>
    <xf numFmtId="0" fontId="2" fillId="11" borderId="0" xfId="0" applyFont="1" applyFill="1" applyAlignment="1" applyProtection="1">
      <alignment horizontal="justify"/>
      <protection hidden="1"/>
    </xf>
    <xf numFmtId="0" fontId="34" fillId="0" borderId="0" xfId="0" applyFont="1" applyAlignment="1" applyProtection="1">
      <alignment horizontal="left"/>
      <protection hidden="1"/>
    </xf>
    <xf numFmtId="0" fontId="34" fillId="0" borderId="0" xfId="0" applyFont="1" applyAlignment="1" applyProtection="1">
      <alignment horizontal="justify"/>
      <protection hidden="1"/>
    </xf>
    <xf numFmtId="0" fontId="3" fillId="0" borderId="0" xfId="0" applyFont="1" applyAlignment="1" applyProtection="1">
      <alignment horizontal="justify"/>
      <protection hidden="1"/>
    </xf>
    <xf numFmtId="0" fontId="0" fillId="24" borderId="0" xfId="0" applyFill="1" applyAlignment="1" applyProtection="1">
      <alignment horizontal="justify"/>
      <protection hidden="1"/>
    </xf>
    <xf numFmtId="0" fontId="86" fillId="0" borderId="0" xfId="0" applyFont="1" applyAlignment="1" applyProtection="1">
      <alignment horizontal="left"/>
      <protection hidden="1"/>
    </xf>
    <xf numFmtId="0" fontId="2" fillId="11" borderId="0" xfId="0" applyFont="1" applyFill="1" applyAlignment="1" applyProtection="1">
      <alignment horizontal="left"/>
      <protection hidden="1"/>
    </xf>
    <xf numFmtId="0" fontId="0" fillId="24" borderId="0" xfId="0" applyFill="1" applyProtection="1">
      <protection hidden="1"/>
    </xf>
    <xf numFmtId="0" fontId="0" fillId="0" borderId="42" xfId="0" applyBorder="1" applyAlignment="1">
      <alignment horizontal="center"/>
    </xf>
    <xf numFmtId="0" fontId="3" fillId="0" borderId="27" xfId="0" applyFont="1" applyBorder="1" applyAlignment="1" applyProtection="1">
      <alignment horizontal="right" wrapText="1"/>
      <protection hidden="1"/>
    </xf>
    <xf numFmtId="0" fontId="3" fillId="0" borderId="27" xfId="0" applyFont="1" applyBorder="1" applyAlignment="1" applyProtection="1">
      <alignment horizontal="center" wrapText="1"/>
      <protection hidden="1"/>
    </xf>
    <xf numFmtId="0" fontId="8" fillId="43" borderId="41" xfId="0" applyFont="1" applyFill="1" applyBorder="1" applyAlignment="1" applyProtection="1">
      <alignment horizontal="center"/>
      <protection hidden="1"/>
    </xf>
    <xf numFmtId="0" fontId="8" fillId="43" borderId="42" xfId="0" applyFont="1" applyFill="1" applyBorder="1" applyAlignment="1" applyProtection="1">
      <alignment horizontal="center"/>
      <protection hidden="1"/>
    </xf>
    <xf numFmtId="0" fontId="11" fillId="8" borderId="36" xfId="0" applyFont="1" applyFill="1" applyBorder="1" applyAlignment="1" applyProtection="1">
      <alignment horizontal="left"/>
      <protection hidden="1"/>
    </xf>
    <xf numFmtId="0" fontId="11" fillId="8" borderId="40" xfId="0" applyFont="1" applyFill="1" applyBorder="1" applyAlignment="1" applyProtection="1">
      <alignment horizontal="left"/>
      <protection hidden="1"/>
    </xf>
    <xf numFmtId="0" fontId="6" fillId="8" borderId="36" xfId="0" applyFont="1" applyFill="1" applyBorder="1" applyAlignment="1" applyProtection="1">
      <alignment horizontal="left"/>
      <protection hidden="1"/>
    </xf>
    <xf numFmtId="0" fontId="6" fillId="8" borderId="40" xfId="0" applyFont="1" applyFill="1" applyBorder="1" applyAlignment="1" applyProtection="1">
      <alignment horizontal="left"/>
      <protection hidden="1"/>
    </xf>
    <xf numFmtId="0" fontId="11" fillId="11" borderId="36" xfId="0" applyFont="1" applyFill="1" applyBorder="1" applyAlignment="1" applyProtection="1">
      <alignment horizontal="left"/>
      <protection hidden="1"/>
    </xf>
    <xf numFmtId="0" fontId="11" fillId="11" borderId="40" xfId="0" applyFont="1" applyFill="1" applyBorder="1" applyAlignment="1" applyProtection="1">
      <alignment horizontal="left"/>
      <protection hidden="1"/>
    </xf>
    <xf numFmtId="0" fontId="6" fillId="11" borderId="36" xfId="0" applyFont="1" applyFill="1" applyBorder="1" applyAlignment="1" applyProtection="1">
      <alignment horizontal="justify"/>
      <protection hidden="1"/>
    </xf>
    <xf numFmtId="0" fontId="6" fillId="11" borderId="40" xfId="0" applyFont="1" applyFill="1" applyBorder="1" applyAlignment="1" applyProtection="1">
      <alignment horizontal="justify"/>
      <protection hidden="1"/>
    </xf>
    <xf numFmtId="0" fontId="6" fillId="11" borderId="36" xfId="0" applyFont="1" applyFill="1" applyBorder="1" applyAlignment="1" applyProtection="1">
      <alignment horizontal="left"/>
      <protection hidden="1"/>
    </xf>
    <xf numFmtId="0" fontId="6" fillId="11" borderId="40" xfId="0" applyFont="1" applyFill="1" applyBorder="1" applyAlignment="1" applyProtection="1">
      <alignment horizontal="left"/>
      <protection hidden="1"/>
    </xf>
    <xf numFmtId="0" fontId="157" fillId="24" borderId="40" xfId="0" applyFont="1" applyFill="1" applyBorder="1" applyAlignment="1" applyProtection="1">
      <alignment horizontal="center"/>
      <protection hidden="1"/>
    </xf>
    <xf numFmtId="0" fontId="157" fillId="24" borderId="37" xfId="0" applyFont="1" applyFill="1" applyBorder="1" applyAlignment="1" applyProtection="1">
      <alignment horizontal="center"/>
      <protection hidden="1"/>
    </xf>
    <xf numFmtId="0" fontId="157" fillId="24" borderId="36" xfId="0" applyFont="1" applyFill="1" applyBorder="1" applyAlignment="1" applyProtection="1">
      <alignment horizontal="left"/>
      <protection hidden="1"/>
    </xf>
    <xf numFmtId="0" fontId="157" fillId="24" borderId="40" xfId="0" applyFont="1" applyFill="1" applyBorder="1" applyAlignment="1" applyProtection="1">
      <alignment horizontal="left"/>
      <protection hidden="1"/>
    </xf>
    <xf numFmtId="0" fontId="157" fillId="24" borderId="37" xfId="0" applyFont="1" applyFill="1" applyBorder="1" applyAlignment="1" applyProtection="1">
      <alignment horizontal="left"/>
      <protection hidden="1"/>
    </xf>
    <xf numFmtId="0" fontId="157" fillId="24" borderId="174" xfId="0" applyFont="1" applyFill="1" applyBorder="1" applyAlignment="1" applyProtection="1">
      <alignment horizontal="left"/>
      <protection hidden="1"/>
    </xf>
    <xf numFmtId="0" fontId="145" fillId="25" borderId="80" xfId="0" applyFont="1" applyFill="1" applyBorder="1" applyAlignment="1" applyProtection="1">
      <alignment horizontal="center"/>
      <protection hidden="1"/>
    </xf>
    <xf numFmtId="0" fontId="145" fillId="25" borderId="74" xfId="0" applyFont="1" applyFill="1" applyBorder="1" applyAlignment="1" applyProtection="1">
      <alignment horizontal="center"/>
      <protection hidden="1"/>
    </xf>
    <xf numFmtId="0" fontId="75" fillId="24" borderId="77" xfId="0" applyFont="1" applyFill="1" applyBorder="1" applyAlignment="1" applyProtection="1">
      <alignment horizontal="center"/>
      <protection hidden="1"/>
    </xf>
    <xf numFmtId="0" fontId="169" fillId="32" borderId="172" xfId="0" applyFont="1" applyFill="1" applyBorder="1" applyAlignment="1" applyProtection="1">
      <alignment horizontal="left"/>
      <protection hidden="1"/>
    </xf>
    <xf numFmtId="0" fontId="157" fillId="12" borderId="83" xfId="0" applyFont="1" applyFill="1" applyBorder="1" applyAlignment="1" applyProtection="1">
      <alignment horizontal="center"/>
      <protection hidden="1"/>
    </xf>
    <xf numFmtId="0" fontId="157" fillId="12" borderId="77" xfId="0" applyFont="1" applyFill="1" applyBorder="1" applyAlignment="1" applyProtection="1">
      <alignment horizontal="center"/>
      <protection hidden="1"/>
    </xf>
    <xf numFmtId="0" fontId="85" fillId="25" borderId="75" xfId="0" applyFont="1" applyFill="1" applyBorder="1" applyAlignment="1" applyProtection="1">
      <alignment horizontal="right"/>
      <protection hidden="1"/>
    </xf>
    <xf numFmtId="0" fontId="85" fillId="25" borderId="56" xfId="0" applyFont="1" applyFill="1" applyBorder="1" applyAlignment="1" applyProtection="1">
      <alignment horizontal="right"/>
      <protection hidden="1"/>
    </xf>
    <xf numFmtId="0" fontId="85" fillId="25" borderId="168" xfId="0" applyFont="1" applyFill="1" applyBorder="1" applyAlignment="1" applyProtection="1">
      <alignment horizontal="right"/>
      <protection hidden="1"/>
    </xf>
    <xf numFmtId="0" fontId="111" fillId="25" borderId="80" xfId="0" applyFont="1" applyFill="1" applyBorder="1" applyAlignment="1" applyProtection="1">
      <alignment horizontal="left"/>
      <protection hidden="1"/>
    </xf>
    <xf numFmtId="0" fontId="111" fillId="25" borderId="81" xfId="0" applyFont="1" applyFill="1" applyBorder="1" applyAlignment="1" applyProtection="1">
      <alignment horizontal="left"/>
      <protection hidden="1"/>
    </xf>
    <xf numFmtId="0" fontId="85" fillId="32" borderId="0" xfId="0" applyFont="1" applyFill="1" applyAlignment="1" applyProtection="1">
      <alignment horizontal="left"/>
      <protection hidden="1"/>
    </xf>
    <xf numFmtId="0" fontId="170" fillId="12" borderId="83" xfId="0" applyFont="1" applyFill="1" applyBorder="1" applyAlignment="1" applyProtection="1">
      <alignment horizontal="center"/>
      <protection hidden="1"/>
    </xf>
    <xf numFmtId="0" fontId="170" fillId="12" borderId="77" xfId="0" applyFont="1" applyFill="1" applyBorder="1" applyAlignment="1" applyProtection="1">
      <alignment horizontal="center"/>
      <protection hidden="1"/>
    </xf>
    <xf numFmtId="0" fontId="170" fillId="12" borderId="173" xfId="0" applyFont="1" applyFill="1" applyBorder="1" applyAlignment="1" applyProtection="1">
      <alignment horizontal="center"/>
      <protection hidden="1"/>
    </xf>
    <xf numFmtId="14" fontId="131" fillId="25" borderId="79" xfId="0" applyNumberFormat="1" applyFont="1" applyFill="1" applyBorder="1" applyAlignment="1" applyProtection="1">
      <alignment horizontal="center"/>
      <protection hidden="1"/>
    </xf>
    <xf numFmtId="0" fontId="145" fillId="25" borderId="79" xfId="0" applyFont="1" applyFill="1" applyBorder="1" applyAlignment="1" applyProtection="1">
      <alignment horizontal="right"/>
      <protection hidden="1"/>
    </xf>
    <xf numFmtId="0" fontId="111" fillId="25" borderId="75" xfId="0" applyFont="1" applyFill="1" applyBorder="1" applyAlignment="1" applyProtection="1">
      <alignment horizontal="right"/>
      <protection hidden="1"/>
    </xf>
    <xf numFmtId="0" fontId="111" fillId="25" borderId="56" xfId="0" applyFont="1" applyFill="1" applyBorder="1" applyAlignment="1" applyProtection="1">
      <alignment horizontal="right"/>
      <protection hidden="1"/>
    </xf>
    <xf numFmtId="0" fontId="111" fillId="25" borderId="168" xfId="0" applyFont="1" applyFill="1" applyBorder="1" applyAlignment="1" applyProtection="1">
      <alignment horizontal="right"/>
      <protection hidden="1"/>
    </xf>
    <xf numFmtId="0" fontId="145" fillId="25" borderId="42" xfId="0" applyFont="1" applyFill="1" applyBorder="1" applyAlignment="1" applyProtection="1">
      <alignment horizontal="right"/>
      <protection hidden="1"/>
    </xf>
    <xf numFmtId="0" fontId="75" fillId="0" borderId="36" xfId="0" applyFont="1" applyBorder="1" applyAlignment="1">
      <alignment horizontal="center"/>
    </xf>
    <xf numFmtId="0" fontId="75" fillId="0" borderId="40" xfId="0" applyFont="1" applyBorder="1" applyAlignment="1">
      <alignment horizontal="center"/>
    </xf>
    <xf numFmtId="0" fontId="75" fillId="0" borderId="37" xfId="0" applyFont="1" applyBorder="1" applyAlignment="1">
      <alignment horizontal="center"/>
    </xf>
    <xf numFmtId="0" fontId="61" fillId="25" borderId="79" xfId="0" applyFont="1" applyFill="1" applyBorder="1" applyAlignment="1" applyProtection="1">
      <alignment horizontal="center" vertical="center"/>
      <protection hidden="1"/>
    </xf>
    <xf numFmtId="0" fontId="62" fillId="25" borderId="79" xfId="0" applyFont="1" applyFill="1" applyBorder="1" applyAlignment="1" applyProtection="1">
      <alignment horizontal="center" vertical="center"/>
      <protection hidden="1"/>
    </xf>
    <xf numFmtId="0" fontId="170" fillId="12" borderId="83" xfId="0" applyFont="1" applyFill="1" applyBorder="1" applyAlignment="1" applyProtection="1">
      <alignment horizontal="left"/>
      <protection hidden="1"/>
    </xf>
    <xf numFmtId="0" fontId="170" fillId="12" borderId="77" xfId="0" applyFont="1" applyFill="1" applyBorder="1" applyAlignment="1" applyProtection="1">
      <alignment horizontal="left"/>
      <protection hidden="1"/>
    </xf>
    <xf numFmtId="0" fontId="170" fillId="12" borderId="173" xfId="0" applyFont="1" applyFill="1" applyBorder="1" applyAlignment="1" applyProtection="1">
      <alignment horizontal="left"/>
      <protection hidden="1"/>
    </xf>
    <xf numFmtId="0" fontId="0" fillId="25" borderId="80" xfId="0" applyFill="1" applyBorder="1" applyAlignment="1" applyProtection="1">
      <alignment horizontal="left"/>
      <protection hidden="1"/>
    </xf>
    <xf numFmtId="0" fontId="0" fillId="25" borderId="74" xfId="0" applyFill="1" applyBorder="1" applyAlignment="1" applyProtection="1">
      <alignment horizontal="left"/>
      <protection hidden="1"/>
    </xf>
    <xf numFmtId="0" fontId="111" fillId="25" borderId="74" xfId="0" applyFont="1" applyFill="1" applyBorder="1" applyAlignment="1" applyProtection="1">
      <alignment horizontal="left"/>
      <protection hidden="1"/>
    </xf>
    <xf numFmtId="0" fontId="75" fillId="32" borderId="27" xfId="0" applyFont="1" applyFill="1" applyBorder="1" applyAlignment="1" applyProtection="1">
      <alignment horizontal="center"/>
      <protection hidden="1"/>
    </xf>
    <xf numFmtId="0" fontId="111" fillId="12" borderId="169" xfId="0" applyFont="1" applyFill="1" applyBorder="1" applyAlignment="1" applyProtection="1">
      <alignment horizontal="center" vertical="center"/>
      <protection hidden="1"/>
    </xf>
    <xf numFmtId="0" fontId="111" fillId="12" borderId="170" xfId="0" applyFont="1" applyFill="1" applyBorder="1" applyAlignment="1" applyProtection="1">
      <alignment horizontal="center" vertical="center"/>
      <protection hidden="1"/>
    </xf>
    <xf numFmtId="0" fontId="111" fillId="12" borderId="171" xfId="0" applyFont="1" applyFill="1" applyBorder="1" applyAlignment="1" applyProtection="1">
      <alignment horizontal="center" vertical="center"/>
      <protection hidden="1"/>
    </xf>
    <xf numFmtId="0" fontId="75" fillId="24" borderId="40" xfId="0" applyFont="1" applyFill="1" applyBorder="1" applyAlignment="1" applyProtection="1">
      <alignment horizontal="center"/>
      <protection hidden="1"/>
    </xf>
    <xf numFmtId="0" fontId="157" fillId="12" borderId="56" xfId="0" applyFont="1" applyFill="1" applyBorder="1" applyAlignment="1" applyProtection="1">
      <alignment horizontal="center"/>
      <protection hidden="1"/>
    </xf>
    <xf numFmtId="0" fontId="165" fillId="0" borderId="165" xfId="0" applyFont="1" applyBorder="1" applyAlignment="1" applyProtection="1">
      <alignment horizontal="center" vertical="center"/>
      <protection hidden="1"/>
    </xf>
    <xf numFmtId="0" fontId="165" fillId="0" borderId="97" xfId="0" applyFont="1" applyBorder="1" applyAlignment="1" applyProtection="1">
      <alignment horizontal="center" vertical="center"/>
      <protection hidden="1"/>
    </xf>
    <xf numFmtId="0" fontId="169" fillId="32" borderId="56" xfId="0" applyFont="1" applyFill="1" applyBorder="1" applyAlignment="1" applyProtection="1">
      <alignment horizontal="left"/>
      <protection hidden="1"/>
    </xf>
    <xf numFmtId="0" fontId="129" fillId="0" borderId="165" xfId="0" applyFont="1" applyBorder="1" applyAlignment="1" applyProtection="1">
      <alignment horizontal="center" wrapText="1"/>
      <protection hidden="1"/>
    </xf>
    <xf numFmtId="0" fontId="129" fillId="0" borderId="97" xfId="0" applyFont="1" applyBorder="1" applyAlignment="1" applyProtection="1">
      <alignment horizontal="center" wrapText="1"/>
      <protection hidden="1"/>
    </xf>
    <xf numFmtId="0" fontId="129" fillId="0" borderId="98" xfId="0" applyFont="1" applyBorder="1" applyAlignment="1" applyProtection="1">
      <alignment horizontal="center" wrapText="1"/>
      <protection hidden="1"/>
    </xf>
    <xf numFmtId="0" fontId="129" fillId="0" borderId="166" xfId="0" applyFont="1" applyBorder="1" applyAlignment="1" applyProtection="1">
      <alignment horizontal="center" wrapText="1"/>
      <protection hidden="1"/>
    </xf>
    <xf numFmtId="0" fontId="129" fillId="0" borderId="0" xfId="0" applyFont="1" applyAlignment="1" applyProtection="1">
      <alignment horizontal="center" wrapText="1"/>
      <protection hidden="1"/>
    </xf>
    <xf numFmtId="0" fontId="129" fillId="0" borderId="167" xfId="0" applyFont="1" applyBorder="1" applyAlignment="1" applyProtection="1">
      <alignment horizontal="center" wrapText="1"/>
      <protection hidden="1"/>
    </xf>
    <xf numFmtId="0" fontId="146" fillId="30" borderId="166" xfId="0" applyFont="1" applyFill="1" applyBorder="1" applyAlignment="1">
      <alignment horizontal="center" vertical="center" wrapText="1"/>
    </xf>
    <xf numFmtId="0" fontId="146" fillId="30" borderId="0" xfId="0" applyFont="1" applyFill="1" applyAlignment="1">
      <alignment horizontal="center" vertical="center" wrapText="1"/>
    </xf>
    <xf numFmtId="0" fontId="146" fillId="30" borderId="167" xfId="0" applyFont="1" applyFill="1" applyBorder="1" applyAlignment="1">
      <alignment horizontal="center" vertical="center" wrapText="1"/>
    </xf>
    <xf numFmtId="0" fontId="146" fillId="30" borderId="86" xfId="0" applyFont="1" applyFill="1" applyBorder="1" applyAlignment="1">
      <alignment horizontal="center" vertical="center" wrapText="1"/>
    </xf>
    <xf numFmtId="0" fontId="146" fillId="30" borderId="100" xfId="0" applyFont="1" applyFill="1" applyBorder="1" applyAlignment="1">
      <alignment horizontal="center" vertical="center" wrapText="1"/>
    </xf>
    <xf numFmtId="0" fontId="146" fillId="30" borderId="175" xfId="0" applyFont="1" applyFill="1" applyBorder="1" applyAlignment="1">
      <alignment horizontal="center" vertical="center" wrapText="1"/>
    </xf>
    <xf numFmtId="0" fontId="61" fillId="24" borderId="86" xfId="0" applyFont="1" applyFill="1" applyBorder="1" applyAlignment="1" applyProtection="1">
      <alignment horizontal="left" vertical="center"/>
      <protection hidden="1"/>
    </xf>
    <xf numFmtId="0" fontId="61" fillId="24" borderId="100" xfId="0" applyFont="1" applyFill="1" applyBorder="1" applyAlignment="1" applyProtection="1">
      <alignment horizontal="left" vertical="center"/>
      <protection hidden="1"/>
    </xf>
    <xf numFmtId="0" fontId="61" fillId="24" borderId="175" xfId="0" applyFont="1" applyFill="1" applyBorder="1" applyAlignment="1" applyProtection="1">
      <alignment horizontal="left" vertical="center"/>
      <protection hidden="1"/>
    </xf>
    <xf numFmtId="0" fontId="61" fillId="12" borderId="86" xfId="0" applyFont="1" applyFill="1" applyBorder="1" applyAlignment="1" applyProtection="1">
      <alignment horizontal="left" vertical="center"/>
      <protection hidden="1"/>
    </xf>
    <xf numFmtId="0" fontId="61" fillId="12" borderId="100" xfId="0" applyFont="1" applyFill="1" applyBorder="1" applyAlignment="1" applyProtection="1">
      <alignment horizontal="left" vertical="center"/>
      <protection hidden="1"/>
    </xf>
    <xf numFmtId="0" fontId="61" fillId="12" borderId="175" xfId="0" applyFont="1" applyFill="1" applyBorder="1" applyAlignment="1" applyProtection="1">
      <alignment horizontal="left" vertical="center"/>
      <protection hidden="1"/>
    </xf>
    <xf numFmtId="0" fontId="152" fillId="32" borderId="166" xfId="0" applyFont="1" applyFill="1" applyBorder="1"/>
    <xf numFmtId="0" fontId="61" fillId="12" borderId="166" xfId="0" applyFont="1" applyFill="1" applyBorder="1" applyAlignment="1" applyProtection="1">
      <alignment horizontal="left" vertical="center" wrapText="1"/>
      <protection hidden="1"/>
    </xf>
    <xf numFmtId="0" fontId="61" fillId="12" borderId="0" xfId="0" applyFont="1" applyFill="1" applyAlignment="1" applyProtection="1">
      <alignment horizontal="left" vertical="center" wrapText="1"/>
      <protection hidden="1"/>
    </xf>
    <xf numFmtId="0" fontId="61" fillId="12" borderId="167" xfId="0" applyFont="1" applyFill="1" applyBorder="1" applyAlignment="1" applyProtection="1">
      <alignment horizontal="left" vertical="center" wrapText="1"/>
      <protection hidden="1"/>
    </xf>
    <xf numFmtId="0" fontId="61" fillId="12" borderId="86" xfId="0" applyFont="1" applyFill="1" applyBorder="1" applyAlignment="1" applyProtection="1">
      <alignment horizontal="left" vertical="center" wrapText="1"/>
      <protection hidden="1"/>
    </xf>
    <xf numFmtId="0" fontId="61" fillId="12" borderId="100" xfId="0" applyFont="1" applyFill="1" applyBorder="1" applyAlignment="1" applyProtection="1">
      <alignment horizontal="left" vertical="center" wrapText="1"/>
      <protection hidden="1"/>
    </xf>
    <xf numFmtId="0" fontId="61" fillId="12" borderId="175" xfId="0" applyFont="1" applyFill="1" applyBorder="1" applyAlignment="1" applyProtection="1">
      <alignment horizontal="left" vertical="center" wrapText="1"/>
      <protection hidden="1"/>
    </xf>
    <xf numFmtId="0" fontId="153" fillId="0" borderId="0" xfId="0" applyFont="1" applyAlignment="1">
      <alignment horizontal="left"/>
    </xf>
    <xf numFmtId="0" fontId="61" fillId="10" borderId="86" xfId="0" applyFont="1" applyFill="1" applyBorder="1" applyAlignment="1" applyProtection="1">
      <alignment horizontal="left" vertical="center"/>
      <protection hidden="1"/>
    </xf>
    <xf numFmtId="0" fontId="61" fillId="10" borderId="100" xfId="0" applyFont="1" applyFill="1" applyBorder="1" applyAlignment="1" applyProtection="1">
      <alignment horizontal="left" vertical="center"/>
      <protection hidden="1"/>
    </xf>
    <xf numFmtId="0" fontId="61" fillId="10" borderId="175" xfId="0" applyFont="1" applyFill="1" applyBorder="1" applyAlignment="1" applyProtection="1">
      <alignment horizontal="left" vertical="center"/>
      <protection hidden="1"/>
    </xf>
    <xf numFmtId="0" fontId="61" fillId="24" borderId="86" xfId="0" applyFont="1" applyFill="1" applyBorder="1" applyAlignment="1" applyProtection="1">
      <alignment horizontal="left" vertical="center" wrapText="1"/>
      <protection hidden="1"/>
    </xf>
    <xf numFmtId="0" fontId="61" fillId="24" borderId="100" xfId="0" applyFont="1" applyFill="1" applyBorder="1" applyAlignment="1" applyProtection="1">
      <alignment horizontal="left" vertical="center" wrapText="1"/>
      <protection hidden="1"/>
    </xf>
    <xf numFmtId="0" fontId="61" fillId="24" borderId="175" xfId="0" applyFont="1" applyFill="1" applyBorder="1" applyAlignment="1" applyProtection="1">
      <alignment horizontal="left" vertical="center" wrapText="1"/>
      <protection hidden="1"/>
    </xf>
    <xf numFmtId="0" fontId="61" fillId="12" borderId="86" xfId="0" applyFont="1" applyFill="1" applyBorder="1" applyAlignment="1" applyProtection="1">
      <alignment vertical="center" wrapText="1"/>
      <protection hidden="1"/>
    </xf>
    <xf numFmtId="0" fontId="61" fillId="12" borderId="100" xfId="0" applyFont="1" applyFill="1" applyBorder="1" applyAlignment="1" applyProtection="1">
      <alignment vertical="center" wrapText="1"/>
      <protection hidden="1"/>
    </xf>
    <xf numFmtId="0" fontId="61" fillId="12" borderId="175" xfId="0" applyFont="1" applyFill="1" applyBorder="1" applyAlignment="1" applyProtection="1">
      <alignment vertical="center" wrapText="1"/>
      <protection hidden="1"/>
    </xf>
    <xf numFmtId="0" fontId="61" fillId="10" borderId="86" xfId="0" applyFont="1" applyFill="1" applyBorder="1" applyAlignment="1" applyProtection="1">
      <alignment vertical="center" wrapText="1"/>
      <protection hidden="1"/>
    </xf>
    <xf numFmtId="0" fontId="61" fillId="10" borderId="100" xfId="0" applyFont="1" applyFill="1" applyBorder="1" applyAlignment="1" applyProtection="1">
      <alignment vertical="center" wrapText="1"/>
      <protection hidden="1"/>
    </xf>
    <xf numFmtId="0" fontId="61" fillId="10" borderId="175" xfId="0" applyFont="1" applyFill="1" applyBorder="1" applyAlignment="1" applyProtection="1">
      <alignment vertical="center" wrapText="1"/>
      <protection hidden="1"/>
    </xf>
    <xf numFmtId="0" fontId="61" fillId="10" borderId="86" xfId="0" applyFont="1" applyFill="1" applyBorder="1" applyAlignment="1" applyProtection="1">
      <alignment horizontal="left" vertical="center" wrapText="1"/>
      <protection hidden="1"/>
    </xf>
    <xf numFmtId="0" fontId="61" fillId="10" borderId="100" xfId="0" applyFont="1" applyFill="1" applyBorder="1" applyAlignment="1" applyProtection="1">
      <alignment horizontal="left" vertical="center" wrapText="1"/>
      <protection hidden="1"/>
    </xf>
    <xf numFmtId="0" fontId="61" fillId="10" borderId="175" xfId="0" applyFont="1" applyFill="1" applyBorder="1" applyAlignment="1" applyProtection="1">
      <alignment horizontal="left" vertical="center" wrapText="1"/>
      <protection hidden="1"/>
    </xf>
    <xf numFmtId="0" fontId="171" fillId="40" borderId="165" xfId="0" applyFont="1" applyFill="1" applyBorder="1" applyAlignment="1">
      <alignment horizontal="center" vertical="center" wrapText="1"/>
    </xf>
    <xf numFmtId="0" fontId="171" fillId="40" borderId="97" xfId="0" applyFont="1" applyFill="1" applyBorder="1" applyAlignment="1">
      <alignment horizontal="center" vertical="center" wrapText="1"/>
    </xf>
    <xf numFmtId="0" fontId="171" fillId="40" borderId="98" xfId="0" applyFont="1" applyFill="1" applyBorder="1" applyAlignment="1">
      <alignment horizontal="center" vertical="center" wrapText="1"/>
    </xf>
    <xf numFmtId="0" fontId="111" fillId="40" borderId="86" xfId="0" applyFont="1" applyFill="1" applyBorder="1" applyAlignment="1">
      <alignment horizontal="center" vertical="center" wrapText="1"/>
    </xf>
    <xf numFmtId="0" fontId="111" fillId="40" borderId="100" xfId="0" applyFont="1" applyFill="1" applyBorder="1" applyAlignment="1">
      <alignment horizontal="center" vertical="center" wrapText="1"/>
    </xf>
    <xf numFmtId="0" fontId="111" fillId="40" borderId="176" xfId="0" applyFont="1" applyFill="1" applyBorder="1" applyAlignment="1">
      <alignment horizontal="center" vertical="center" wrapText="1"/>
    </xf>
    <xf numFmtId="0" fontId="111" fillId="40" borderId="177" xfId="0" applyFont="1" applyFill="1" applyBorder="1" applyAlignment="1">
      <alignment horizontal="center" vertical="center" wrapText="1"/>
    </xf>
    <xf numFmtId="0" fontId="160" fillId="32" borderId="0" xfId="0" applyFont="1" applyFill="1" applyAlignment="1">
      <alignment horizontal="center"/>
    </xf>
    <xf numFmtId="0" fontId="153" fillId="32" borderId="0" xfId="0" applyFont="1" applyFill="1" applyAlignment="1">
      <alignment horizontal="left"/>
    </xf>
    <xf numFmtId="0" fontId="112" fillId="40" borderId="165" xfId="0" applyFont="1" applyFill="1" applyBorder="1" applyAlignment="1">
      <alignment horizontal="center" vertical="center" wrapText="1"/>
    </xf>
    <xf numFmtId="0" fontId="112" fillId="40" borderId="97" xfId="0" applyFont="1" applyFill="1" applyBorder="1" applyAlignment="1">
      <alignment horizontal="center" vertical="center" wrapText="1"/>
    </xf>
    <xf numFmtId="0" fontId="112" fillId="40" borderId="98" xfId="0" applyFont="1" applyFill="1" applyBorder="1" applyAlignment="1">
      <alignment horizontal="center" vertical="center" wrapText="1"/>
    </xf>
    <xf numFmtId="0" fontId="61" fillId="32" borderId="86" xfId="0" applyFont="1" applyFill="1" applyBorder="1" applyAlignment="1">
      <alignment horizontal="left" vertical="center" wrapText="1"/>
    </xf>
    <xf numFmtId="0" fontId="61" fillId="32" borderId="100" xfId="0" applyFont="1" applyFill="1" applyBorder="1" applyAlignment="1">
      <alignment horizontal="left" vertical="center" wrapText="1"/>
    </xf>
    <xf numFmtId="0" fontId="61" fillId="32" borderId="175" xfId="0" applyFont="1" applyFill="1" applyBorder="1" applyAlignment="1">
      <alignment horizontal="left" vertical="center" wrapText="1"/>
    </xf>
    <xf numFmtId="0" fontId="61" fillId="12" borderId="86" xfId="0" applyFont="1" applyFill="1" applyBorder="1" applyAlignment="1">
      <alignment horizontal="left" vertical="center" wrapText="1"/>
    </xf>
    <xf numFmtId="0" fontId="61" fillId="12" borderId="100" xfId="0" applyFont="1" applyFill="1" applyBorder="1" applyAlignment="1">
      <alignment horizontal="left" vertical="center" wrapText="1"/>
    </xf>
    <xf numFmtId="0" fontId="61" fillId="12" borderId="175" xfId="0" applyFont="1" applyFill="1" applyBorder="1" applyAlignment="1">
      <alignment horizontal="left" vertical="center" wrapText="1"/>
    </xf>
    <xf numFmtId="0" fontId="146" fillId="32" borderId="166" xfId="0" applyFont="1" applyFill="1" applyBorder="1" applyAlignment="1">
      <alignment horizontal="center" vertical="center"/>
    </xf>
    <xf numFmtId="0" fontId="146" fillId="32" borderId="0" xfId="0" applyFont="1" applyFill="1" applyAlignment="1">
      <alignment horizontal="center" vertical="center"/>
    </xf>
    <xf numFmtId="0" fontId="133" fillId="32" borderId="0" xfId="0" applyFont="1" applyFill="1" applyAlignment="1">
      <alignment horizontal="center"/>
    </xf>
    <xf numFmtId="0" fontId="172" fillId="32" borderId="166" xfId="0" applyFont="1" applyFill="1" applyBorder="1" applyAlignment="1">
      <alignment horizontal="center" vertical="center"/>
    </xf>
    <xf numFmtId="0" fontId="172" fillId="32" borderId="0" xfId="0" applyFont="1" applyFill="1" applyAlignment="1">
      <alignment horizontal="center" vertical="center"/>
    </xf>
    <xf numFmtId="0" fontId="111" fillId="40" borderId="175" xfId="0" applyFont="1" applyFill="1" applyBorder="1" applyAlignment="1">
      <alignment horizontal="center" vertical="center" wrapText="1"/>
    </xf>
    <xf numFmtId="0" fontId="152" fillId="32" borderId="0" xfId="0" applyFont="1" applyFill="1" applyAlignment="1">
      <alignment horizontal="right"/>
    </xf>
    <xf numFmtId="0" fontId="152" fillId="32" borderId="0" xfId="0" applyFont="1" applyFill="1" applyAlignment="1">
      <alignment horizontal="center"/>
    </xf>
    <xf numFmtId="0" fontId="136" fillId="30" borderId="86" xfId="0" applyFont="1" applyFill="1" applyBorder="1" applyAlignment="1">
      <alignment horizontal="center"/>
    </xf>
    <xf numFmtId="0" fontId="136" fillId="30" borderId="100" xfId="0" applyFont="1" applyFill="1" applyBorder="1" applyAlignment="1">
      <alignment horizontal="center"/>
    </xf>
    <xf numFmtId="0" fontId="136" fillId="30" borderId="175" xfId="0" applyFont="1" applyFill="1" applyBorder="1" applyAlignment="1">
      <alignment horizontal="center"/>
    </xf>
    <xf numFmtId="0" fontId="110" fillId="24" borderId="41" xfId="0" applyFont="1" applyFill="1" applyBorder="1" applyAlignment="1">
      <alignment horizontal="center"/>
    </xf>
    <xf numFmtId="0" fontId="110" fillId="24" borderId="42" xfId="0" applyFont="1" applyFill="1" applyBorder="1" applyAlignment="1">
      <alignment horizontal="center"/>
    </xf>
    <xf numFmtId="0" fontId="110" fillId="24" borderId="43" xfId="0" applyFont="1" applyFill="1" applyBorder="1" applyAlignment="1">
      <alignment horizontal="center"/>
    </xf>
    <xf numFmtId="0" fontId="75" fillId="26" borderId="36" xfId="1" applyFill="1" applyBorder="1" applyAlignment="1" applyProtection="1">
      <alignment horizontal="left"/>
      <protection locked="0"/>
    </xf>
    <xf numFmtId="0" fontId="75" fillId="26" borderId="40" xfId="1" applyFill="1" applyBorder="1" applyAlignment="1" applyProtection="1">
      <alignment horizontal="left"/>
      <protection locked="0"/>
    </xf>
    <xf numFmtId="0" fontId="75" fillId="26" borderId="37" xfId="1" applyFill="1" applyBorder="1" applyAlignment="1" applyProtection="1">
      <alignment horizontal="left"/>
      <protection locked="0"/>
    </xf>
    <xf numFmtId="0" fontId="83" fillId="12" borderId="36" xfId="1" applyFont="1" applyFill="1" applyBorder="1" applyAlignment="1">
      <alignment horizontal="left"/>
    </xf>
    <xf numFmtId="0" fontId="83" fillId="12" borderId="40" xfId="1" applyFont="1" applyFill="1" applyBorder="1" applyAlignment="1">
      <alignment horizontal="left"/>
    </xf>
    <xf numFmtId="0" fontId="83" fillId="12" borderId="37" xfId="1" applyFont="1" applyFill="1" applyBorder="1" applyAlignment="1">
      <alignment horizontal="left"/>
    </xf>
    <xf numFmtId="0" fontId="75" fillId="0" borderId="0" xfId="1" applyAlignment="1">
      <alignment horizontal="left"/>
    </xf>
    <xf numFmtId="0" fontId="84" fillId="0" borderId="42" xfId="1" applyFont="1" applyBorder="1" applyAlignment="1" applyProtection="1">
      <alignment horizontal="center"/>
      <protection locked="0"/>
    </xf>
    <xf numFmtId="0" fontId="84" fillId="0" borderId="43" xfId="1" applyFont="1" applyBorder="1" applyAlignment="1" applyProtection="1">
      <alignment horizontal="center"/>
      <protection locked="0"/>
    </xf>
    <xf numFmtId="0" fontId="112" fillId="0" borderId="36" xfId="1" applyFont="1" applyBorder="1" applyAlignment="1" applyProtection="1">
      <alignment horizontal="center" vertical="center" wrapText="1"/>
      <protection hidden="1"/>
    </xf>
    <xf numFmtId="0" fontId="112" fillId="0" borderId="40" xfId="1" applyFont="1" applyBorder="1" applyAlignment="1" applyProtection="1">
      <alignment horizontal="center" vertical="center" wrapText="1"/>
      <protection hidden="1"/>
    </xf>
    <xf numFmtId="0" fontId="112" fillId="0" borderId="37" xfId="1" applyFont="1" applyBorder="1" applyAlignment="1" applyProtection="1">
      <alignment horizontal="center" vertical="center" wrapText="1"/>
      <protection hidden="1"/>
    </xf>
    <xf numFmtId="0" fontId="112" fillId="16" borderId="41" xfId="1" applyFont="1" applyFill="1" applyBorder="1" applyAlignment="1" applyProtection="1">
      <alignment horizontal="center" vertical="distributed"/>
      <protection locked="0" hidden="1"/>
    </xf>
    <xf numFmtId="0" fontId="112" fillId="16" borderId="42" xfId="1" applyFont="1" applyFill="1" applyBorder="1" applyAlignment="1" applyProtection="1">
      <alignment horizontal="center" vertical="distributed"/>
      <protection locked="0" hidden="1"/>
    </xf>
    <xf numFmtId="0" fontId="112" fillId="16" borderId="43" xfId="1" applyFont="1" applyFill="1" applyBorder="1" applyAlignment="1" applyProtection="1">
      <alignment horizontal="center" vertical="distributed"/>
      <protection locked="0" hidden="1"/>
    </xf>
    <xf numFmtId="0" fontId="112" fillId="0" borderId="42" xfId="1" applyFont="1" applyBorder="1" applyAlignment="1" applyProtection="1">
      <alignment horizontal="center" vertical="distributed"/>
      <protection locked="0" hidden="1"/>
    </xf>
    <xf numFmtId="0" fontId="112" fillId="0" borderId="43" xfId="1" applyFont="1" applyBorder="1" applyAlignment="1" applyProtection="1">
      <alignment horizontal="center" vertical="distributed"/>
      <protection locked="0" hidden="1"/>
    </xf>
    <xf numFmtId="0" fontId="84" fillId="0" borderId="0" xfId="1" applyFont="1" applyAlignment="1" applyProtection="1">
      <alignment horizontal="left"/>
      <protection locked="0" hidden="1"/>
    </xf>
    <xf numFmtId="0" fontId="84" fillId="0" borderId="28" xfId="1" applyFont="1" applyBorder="1" applyAlignment="1" applyProtection="1">
      <alignment horizontal="center" vertical="distributed"/>
      <protection hidden="1"/>
    </xf>
    <xf numFmtId="0" fontId="84" fillId="0" borderId="44" xfId="1" applyFont="1" applyBorder="1" applyAlignment="1" applyProtection="1">
      <alignment horizontal="center" vertical="distributed"/>
      <protection hidden="1"/>
    </xf>
    <xf numFmtId="0" fontId="84" fillId="0" borderId="0" xfId="1" applyFont="1" applyAlignment="1" applyProtection="1">
      <alignment horizontal="center" vertical="distributed"/>
      <protection hidden="1"/>
    </xf>
    <xf numFmtId="0" fontId="85" fillId="0" borderId="39" xfId="1" applyFont="1" applyBorder="1" applyAlignment="1" applyProtection="1">
      <alignment horizontal="center"/>
      <protection hidden="1"/>
    </xf>
    <xf numFmtId="0" fontId="85" fillId="0" borderId="38" xfId="1" applyFont="1" applyBorder="1" applyAlignment="1" applyProtection="1">
      <alignment horizontal="center"/>
      <protection hidden="1"/>
    </xf>
    <xf numFmtId="0" fontId="135" fillId="0" borderId="0" xfId="1" applyFont="1" applyAlignment="1">
      <alignment horizontal="center" vertical="center"/>
    </xf>
    <xf numFmtId="0" fontId="111" fillId="0" borderId="39" xfId="1" applyFont="1" applyBorder="1" applyAlignment="1" applyProtection="1">
      <alignment horizontal="left" vertical="center"/>
      <protection hidden="1"/>
    </xf>
    <xf numFmtId="0" fontId="111" fillId="0" borderId="41" xfId="1" applyFont="1" applyBorder="1" applyAlignment="1" applyProtection="1">
      <alignment horizontal="center" vertical="distributed"/>
      <protection locked="0" hidden="1"/>
    </xf>
    <xf numFmtId="0" fontId="111" fillId="0" borderId="42" xfId="1" applyFont="1" applyBorder="1" applyAlignment="1" applyProtection="1">
      <alignment horizontal="center" vertical="distributed"/>
      <protection locked="0" hidden="1"/>
    </xf>
    <xf numFmtId="0" fontId="111" fillId="0" borderId="43" xfId="1" applyFont="1" applyBorder="1" applyAlignment="1" applyProtection="1">
      <alignment horizontal="center" vertical="distributed"/>
      <protection locked="0" hidden="1"/>
    </xf>
    <xf numFmtId="0" fontId="136" fillId="12" borderId="36" xfId="1" applyFont="1" applyFill="1" applyBorder="1" applyAlignment="1">
      <alignment horizontal="left" vertical="center"/>
    </xf>
    <xf numFmtId="0" fontId="136" fillId="12" borderId="40" xfId="1" applyFont="1" applyFill="1" applyBorder="1" applyAlignment="1">
      <alignment horizontal="left" vertical="center"/>
    </xf>
    <xf numFmtId="0" fontId="136" fillId="12" borderId="37" xfId="1" applyFont="1" applyFill="1" applyBorder="1" applyAlignment="1">
      <alignment horizontal="left" vertical="center"/>
    </xf>
    <xf numFmtId="0" fontId="112" fillId="0" borderId="41" xfId="1" applyFont="1" applyBorder="1" applyAlignment="1" applyProtection="1">
      <alignment horizontal="center" vertical="distributed"/>
      <protection hidden="1"/>
    </xf>
    <xf numFmtId="0" fontId="112" fillId="0" borderId="43" xfId="1" applyFont="1" applyBorder="1" applyAlignment="1" applyProtection="1">
      <alignment horizontal="center" vertical="distributed"/>
      <protection hidden="1"/>
    </xf>
    <xf numFmtId="3" fontId="112" fillId="0" borderId="41" xfId="1" applyNumberFormat="1" applyFont="1" applyBorder="1" applyAlignment="1" applyProtection="1">
      <alignment horizontal="center" vertical="distributed"/>
      <protection locked="0" hidden="1"/>
    </xf>
    <xf numFmtId="0" fontId="146" fillId="12" borderId="40" xfId="1" applyFont="1" applyFill="1" applyBorder="1" applyAlignment="1">
      <alignment horizontal="left"/>
    </xf>
    <xf numFmtId="0" fontId="118" fillId="0" borderId="0" xfId="1" applyFont="1" applyAlignment="1">
      <alignment horizontal="center"/>
    </xf>
    <xf numFmtId="0" fontId="111" fillId="0" borderId="0" xfId="1" applyFont="1" applyAlignment="1">
      <alignment horizontal="center"/>
    </xf>
    <xf numFmtId="0" fontId="83" fillId="0" borderId="0" xfId="1" applyFont="1" applyAlignment="1" applyProtection="1">
      <alignment horizontal="center"/>
      <protection locked="0"/>
    </xf>
    <xf numFmtId="0" fontId="83" fillId="0" borderId="44" xfId="1" applyFont="1" applyBorder="1" applyAlignment="1" applyProtection="1">
      <alignment horizontal="center"/>
      <protection locked="0"/>
    </xf>
    <xf numFmtId="0" fontId="114" fillId="0" borderId="39" xfId="1" applyFont="1" applyBorder="1" applyAlignment="1" applyProtection="1">
      <alignment horizontal="center"/>
      <protection hidden="1"/>
    </xf>
    <xf numFmtId="0" fontId="114" fillId="0" borderId="38" xfId="1" applyFont="1" applyBorder="1" applyAlignment="1" applyProtection="1">
      <alignment horizontal="center"/>
      <protection hidden="1"/>
    </xf>
    <xf numFmtId="0" fontId="114" fillId="0" borderId="0" xfId="1" applyFont="1" applyAlignment="1" applyProtection="1">
      <alignment horizontal="center"/>
      <protection hidden="1"/>
    </xf>
    <xf numFmtId="0" fontId="114" fillId="0" borderId="44" xfId="1" applyFont="1" applyBorder="1" applyAlignment="1" applyProtection="1">
      <alignment horizontal="center"/>
      <protection hidden="1"/>
    </xf>
    <xf numFmtId="0" fontId="113" fillId="0" borderId="33" xfId="1" applyFont="1" applyBorder="1" applyAlignment="1" applyProtection="1">
      <alignment horizontal="center"/>
      <protection hidden="1"/>
    </xf>
    <xf numFmtId="0" fontId="113" fillId="0" borderId="28" xfId="1" applyFont="1" applyBorder="1" applyAlignment="1" applyProtection="1">
      <alignment horizontal="center"/>
      <protection hidden="1"/>
    </xf>
    <xf numFmtId="0" fontId="113" fillId="0" borderId="41" xfId="1" applyFont="1" applyBorder="1" applyAlignment="1" applyProtection="1">
      <alignment horizontal="center"/>
      <protection hidden="1"/>
    </xf>
    <xf numFmtId="0" fontId="61" fillId="0" borderId="36" xfId="1" applyFont="1" applyBorder="1" applyAlignment="1" applyProtection="1">
      <alignment horizontal="center"/>
      <protection hidden="1"/>
    </xf>
    <xf numFmtId="0" fontId="61" fillId="0" borderId="40" xfId="1" applyFont="1" applyBorder="1" applyAlignment="1" applyProtection="1">
      <alignment horizontal="center"/>
      <protection hidden="1"/>
    </xf>
    <xf numFmtId="0" fontId="61" fillId="0" borderId="37" xfId="1" applyFont="1" applyBorder="1" applyAlignment="1" applyProtection="1">
      <alignment horizontal="center"/>
      <protection hidden="1"/>
    </xf>
    <xf numFmtId="0" fontId="84" fillId="0" borderId="0" xfId="1" applyFont="1" applyAlignment="1" applyProtection="1">
      <alignment horizontal="left" vertical="distributed"/>
      <protection hidden="1"/>
    </xf>
    <xf numFmtId="0" fontId="146" fillId="12" borderId="36" xfId="1" applyFont="1" applyFill="1" applyBorder="1" applyAlignment="1">
      <alignment horizontal="left"/>
    </xf>
    <xf numFmtId="0" fontId="146" fillId="12" borderId="37" xfId="1" applyFont="1" applyFill="1" applyBorder="1" applyAlignment="1">
      <alignment horizontal="left"/>
    </xf>
    <xf numFmtId="0" fontId="84" fillId="0" borderId="0" xfId="1" applyFont="1" applyAlignment="1" applyProtection="1">
      <alignment horizontal="left"/>
      <protection hidden="1"/>
    </xf>
    <xf numFmtId="0" fontId="84" fillId="0" borderId="44" xfId="1" applyFont="1" applyBorder="1" applyAlignment="1" applyProtection="1">
      <alignment horizontal="left"/>
      <protection hidden="1"/>
    </xf>
    <xf numFmtId="0" fontId="84" fillId="0" borderId="33" xfId="1" applyFont="1" applyBorder="1" applyAlignment="1" applyProtection="1">
      <alignment horizontal="center" vertical="distributed"/>
      <protection hidden="1"/>
    </xf>
    <xf numFmtId="0" fontId="84" fillId="0" borderId="39" xfId="1" applyFont="1" applyBorder="1" applyAlignment="1" applyProtection="1">
      <alignment horizontal="center" vertical="distributed"/>
      <protection hidden="1"/>
    </xf>
    <xf numFmtId="0" fontId="84" fillId="0" borderId="38" xfId="1" applyFont="1" applyBorder="1" applyAlignment="1" applyProtection="1">
      <alignment horizontal="center" vertical="distributed"/>
      <protection hidden="1"/>
    </xf>
    <xf numFmtId="0" fontId="120" fillId="0" borderId="28" xfId="1" applyFont="1" applyBorder="1" applyAlignment="1" applyProtection="1">
      <alignment horizontal="left" vertical="distributed"/>
      <protection locked="0" hidden="1"/>
    </xf>
    <xf numFmtId="0" fontId="120" fillId="0" borderId="0" xfId="1" applyFont="1" applyAlignment="1" applyProtection="1">
      <alignment horizontal="left" vertical="distributed"/>
      <protection locked="0" hidden="1"/>
    </xf>
    <xf numFmtId="0" fontId="120" fillId="0" borderId="44" xfId="1" applyFont="1" applyBorder="1" applyAlignment="1" applyProtection="1">
      <alignment horizontal="left" vertical="distributed"/>
      <protection locked="0" hidden="1"/>
    </xf>
    <xf numFmtId="0" fontId="75" fillId="0" borderId="28" xfId="1" applyBorder="1" applyAlignment="1" applyProtection="1">
      <alignment horizontal="center"/>
      <protection hidden="1"/>
    </xf>
    <xf numFmtId="0" fontId="75" fillId="0" borderId="0" xfId="1" applyAlignment="1" applyProtection="1">
      <alignment horizontal="center"/>
      <protection hidden="1"/>
    </xf>
    <xf numFmtId="0" fontId="75" fillId="0" borderId="44" xfId="1" applyBorder="1" applyAlignment="1" applyProtection="1">
      <alignment horizontal="center"/>
      <protection hidden="1"/>
    </xf>
    <xf numFmtId="0" fontId="68" fillId="0" borderId="41" xfId="1" applyFont="1" applyBorder="1" applyAlignment="1" applyProtection="1">
      <alignment horizontal="center"/>
      <protection hidden="1"/>
    </xf>
    <xf numFmtId="0" fontId="68" fillId="0" borderId="42" xfId="1" applyFont="1" applyBorder="1" applyAlignment="1" applyProtection="1">
      <alignment horizontal="center"/>
      <protection hidden="1"/>
    </xf>
    <xf numFmtId="0" fontId="68" fillId="0" borderId="43" xfId="1" applyFont="1" applyBorder="1" applyAlignment="1" applyProtection="1">
      <alignment horizontal="center"/>
      <protection hidden="1"/>
    </xf>
    <xf numFmtId="0" fontId="112" fillId="0" borderId="41" xfId="1" applyFont="1" applyBorder="1" applyAlignment="1" applyProtection="1">
      <alignment horizontal="center" vertical="distributed"/>
      <protection locked="0" hidden="1"/>
    </xf>
    <xf numFmtId="0" fontId="85" fillId="0" borderId="28" xfId="1" applyFont="1" applyBorder="1" applyAlignment="1" applyProtection="1">
      <alignment horizontal="left"/>
      <protection hidden="1"/>
    </xf>
    <xf numFmtId="0" fontId="85" fillId="0" borderId="0" xfId="1" applyFont="1" applyAlignment="1" applyProtection="1">
      <alignment horizontal="left"/>
      <protection hidden="1"/>
    </xf>
    <xf numFmtId="0" fontId="67" fillId="0" borderId="33" xfId="1" applyFont="1" applyBorder="1" applyAlignment="1" applyProtection="1">
      <alignment horizontal="center"/>
      <protection hidden="1"/>
    </xf>
    <xf numFmtId="0" fontId="67" fillId="0" borderId="39" xfId="1" applyFont="1" applyBorder="1" applyAlignment="1" applyProtection="1">
      <alignment horizontal="center"/>
      <protection hidden="1"/>
    </xf>
    <xf numFmtId="0" fontId="67" fillId="0" borderId="38" xfId="1" applyFont="1" applyBorder="1" applyAlignment="1" applyProtection="1">
      <alignment horizontal="center"/>
      <protection hidden="1"/>
    </xf>
    <xf numFmtId="14" fontId="84" fillId="0" borderId="0" xfId="1" applyNumberFormat="1" applyFont="1" applyAlignment="1" applyProtection="1">
      <alignment horizontal="left"/>
      <protection locked="0" hidden="1"/>
    </xf>
    <xf numFmtId="0" fontId="111" fillId="0" borderId="42" xfId="1" applyFont="1" applyBorder="1" applyAlignment="1" applyProtection="1">
      <alignment horizontal="left" vertical="distributed"/>
      <protection hidden="1"/>
    </xf>
    <xf numFmtId="0" fontId="111" fillId="0" borderId="43" xfId="1" applyFont="1" applyBorder="1" applyAlignment="1" applyProtection="1">
      <alignment horizontal="left" vertical="distributed"/>
      <protection hidden="1"/>
    </xf>
    <xf numFmtId="0" fontId="111" fillId="0" borderId="28" xfId="1" applyFont="1" applyBorder="1" applyAlignment="1" applyProtection="1">
      <alignment horizontal="center" vertical="distributed"/>
      <protection locked="0" hidden="1"/>
    </xf>
    <xf numFmtId="0" fontId="111" fillId="0" borderId="44" xfId="1" applyFont="1" applyBorder="1" applyAlignment="1" applyProtection="1">
      <alignment horizontal="center" vertical="distributed"/>
      <protection locked="0" hidden="1"/>
    </xf>
    <xf numFmtId="0" fontId="112" fillId="0" borderId="42" xfId="1" applyFont="1" applyBorder="1" applyAlignment="1" applyProtection="1">
      <alignment horizontal="center" vertical="distributed"/>
      <protection hidden="1"/>
    </xf>
    <xf numFmtId="0" fontId="114" fillId="0" borderId="36" xfId="1" applyFont="1" applyBorder="1" applyAlignment="1" applyProtection="1">
      <alignment horizontal="center" vertical="distributed"/>
      <protection hidden="1"/>
    </xf>
    <xf numFmtId="0" fontId="114" fillId="0" borderId="40" xfId="1" applyFont="1" applyBorder="1" applyAlignment="1" applyProtection="1">
      <alignment horizontal="center" vertical="distributed"/>
      <protection hidden="1"/>
    </xf>
    <xf numFmtId="0" fontId="114" fillId="0" borderId="37" xfId="1" applyFont="1" applyBorder="1" applyAlignment="1" applyProtection="1">
      <alignment horizontal="center" vertical="distributed"/>
      <protection hidden="1"/>
    </xf>
    <xf numFmtId="14" fontId="114" fillId="0" borderId="39" xfId="1" applyNumberFormat="1" applyFont="1" applyBorder="1" applyAlignment="1" applyProtection="1">
      <alignment horizontal="left" vertical="center"/>
      <protection hidden="1"/>
    </xf>
    <xf numFmtId="0" fontId="114" fillId="0" borderId="39" xfId="1" applyFont="1" applyBorder="1" applyAlignment="1" applyProtection="1">
      <alignment horizontal="left" vertical="center"/>
      <protection hidden="1"/>
    </xf>
    <xf numFmtId="0" fontId="85" fillId="0" borderId="0" xfId="1" applyFont="1" applyAlignment="1" applyProtection="1">
      <alignment horizontal="left"/>
      <protection locked="0"/>
    </xf>
    <xf numFmtId="0" fontId="85" fillId="0" borderId="44" xfId="1" applyFont="1" applyBorder="1" applyAlignment="1" applyProtection="1">
      <alignment horizontal="left"/>
      <protection locked="0"/>
    </xf>
    <xf numFmtId="0" fontId="111" fillId="0" borderId="28" xfId="1" applyFont="1" applyBorder="1" applyAlignment="1" applyProtection="1">
      <alignment horizontal="left" vertical="distributed"/>
      <protection hidden="1"/>
    </xf>
    <xf numFmtId="0" fontId="111" fillId="0" borderId="0" xfId="1" applyFont="1" applyAlignment="1" applyProtection="1">
      <alignment horizontal="left" vertical="distributed"/>
      <protection hidden="1"/>
    </xf>
    <xf numFmtId="0" fontId="111" fillId="0" borderId="44" xfId="1" applyFont="1" applyBorder="1" applyAlignment="1" applyProtection="1">
      <alignment horizontal="left" vertical="distributed"/>
      <protection hidden="1"/>
    </xf>
    <xf numFmtId="0" fontId="61" fillId="0" borderId="41" xfId="1" applyFont="1" applyBorder="1" applyAlignment="1" applyProtection="1">
      <alignment horizontal="center"/>
      <protection hidden="1"/>
    </xf>
    <xf numFmtId="0" fontId="61" fillId="0" borderId="42" xfId="1" applyFont="1" applyBorder="1" applyAlignment="1" applyProtection="1">
      <alignment horizontal="center"/>
      <protection hidden="1"/>
    </xf>
    <xf numFmtId="0" fontId="61" fillId="0" borderId="43" xfId="1" applyFont="1" applyBorder="1" applyAlignment="1" applyProtection="1">
      <alignment horizontal="center"/>
      <protection hidden="1"/>
    </xf>
    <xf numFmtId="0" fontId="111" fillId="0" borderId="41" xfId="1" applyFont="1" applyBorder="1" applyAlignment="1" applyProtection="1">
      <alignment horizontal="left" vertical="distributed"/>
      <protection hidden="1"/>
    </xf>
    <xf numFmtId="14" fontId="114" fillId="0" borderId="42" xfId="1" applyNumberFormat="1" applyFont="1" applyBorder="1" applyAlignment="1" applyProtection="1">
      <alignment horizontal="center" vertical="distributed"/>
      <protection locked="0" hidden="1"/>
    </xf>
    <xf numFmtId="0" fontId="75" fillId="10" borderId="0" xfId="0" applyFont="1" applyFill="1" applyAlignment="1">
      <alignment horizontal="left" vertical="center" wrapText="1"/>
    </xf>
    <xf numFmtId="0" fontId="75" fillId="10" borderId="0" xfId="0" applyFont="1" applyFill="1" applyAlignment="1">
      <alignment horizontal="left"/>
    </xf>
    <xf numFmtId="0" fontId="106" fillId="0" borderId="0" xfId="0" applyFont="1" applyAlignment="1" applyProtection="1">
      <alignment horizontal="center" vertical="distributed"/>
      <protection hidden="1"/>
    </xf>
    <xf numFmtId="0" fontId="41" fillId="0" borderId="0" xfId="0" applyFont="1" applyAlignment="1" applyProtection="1">
      <alignment horizontal="center" vertical="distributed"/>
      <protection hidden="1"/>
    </xf>
    <xf numFmtId="0" fontId="42" fillId="0" borderId="0" xfId="0" applyFont="1" applyAlignment="1" applyProtection="1">
      <alignment horizontal="center" vertical="distributed"/>
      <protection hidden="1"/>
    </xf>
    <xf numFmtId="0" fontId="37" fillId="0" borderId="0" xfId="0" applyFont="1" applyAlignment="1" applyProtection="1">
      <alignment horizontal="center" vertical="distributed"/>
      <protection hidden="1"/>
    </xf>
    <xf numFmtId="0" fontId="140" fillId="0" borderId="165" xfId="0" applyFont="1" applyBorder="1" applyAlignment="1">
      <alignment horizontal="center"/>
    </xf>
    <xf numFmtId="0" fontId="140" fillId="0" borderId="97" xfId="0" applyFont="1" applyBorder="1" applyAlignment="1">
      <alignment horizontal="center"/>
    </xf>
    <xf numFmtId="0" fontId="140" fillId="0" borderId="98" xfId="0" applyFont="1" applyBorder="1" applyAlignment="1">
      <alignment horizontal="center"/>
    </xf>
    <xf numFmtId="0" fontId="75" fillId="0" borderId="36" xfId="0" applyFont="1" applyBorder="1" applyAlignment="1">
      <alignment vertical="center" wrapText="1"/>
    </xf>
    <xf numFmtId="0" fontId="75" fillId="0" borderId="40" xfId="0" applyFont="1" applyBorder="1" applyAlignment="1">
      <alignment vertical="center" wrapText="1"/>
    </xf>
    <xf numFmtId="0" fontId="75" fillId="0" borderId="37" xfId="0" applyFont="1" applyBorder="1" applyAlignment="1">
      <alignment vertical="center" wrapText="1"/>
    </xf>
    <xf numFmtId="0" fontId="75" fillId="0" borderId="39" xfId="0" applyFont="1" applyBorder="1" applyAlignment="1">
      <alignment vertical="center" wrapText="1"/>
    </xf>
    <xf numFmtId="0" fontId="75" fillId="0" borderId="38" xfId="0" applyFont="1" applyBorder="1" applyAlignment="1">
      <alignment vertical="center" wrapText="1"/>
    </xf>
    <xf numFmtId="0" fontId="112" fillId="0" borderId="0" xfId="0" applyFont="1" applyAlignment="1">
      <alignment horizontal="center" vertical="center" wrapText="1"/>
    </xf>
    <xf numFmtId="0" fontId="89" fillId="10" borderId="80" xfId="0" applyFont="1" applyFill="1" applyBorder="1" applyAlignment="1">
      <alignment horizontal="center"/>
    </xf>
    <xf numFmtId="0" fontId="89" fillId="10" borderId="74" xfId="0" applyFont="1" applyFill="1" applyBorder="1" applyAlignment="1">
      <alignment horizontal="center"/>
    </xf>
    <xf numFmtId="0" fontId="89" fillId="10" borderId="81" xfId="0" applyFont="1" applyFill="1" applyBorder="1" applyAlignment="1">
      <alignment horizontal="center"/>
    </xf>
    <xf numFmtId="0" fontId="89" fillId="41" borderId="178" xfId="0" applyFont="1" applyFill="1" applyBorder="1" applyAlignment="1" applyProtection="1">
      <alignment horizontal="center" vertical="center"/>
      <protection locked="0"/>
    </xf>
    <xf numFmtId="0" fontId="89" fillId="41" borderId="176" xfId="0" applyFont="1" applyFill="1" applyBorder="1" applyAlignment="1" applyProtection="1">
      <alignment horizontal="center" vertical="center"/>
      <protection locked="0"/>
    </xf>
    <xf numFmtId="0" fontId="83" fillId="41" borderId="179" xfId="0" applyFont="1" applyFill="1" applyBorder="1" applyAlignment="1">
      <alignment horizontal="left" vertical="center" wrapText="1"/>
    </xf>
    <xf numFmtId="0" fontId="83" fillId="41" borderId="176" xfId="0" applyFont="1" applyFill="1" applyBorder="1" applyAlignment="1">
      <alignment horizontal="left" vertical="center" wrapText="1"/>
    </xf>
    <xf numFmtId="0" fontId="83" fillId="41" borderId="177" xfId="0" applyFont="1" applyFill="1" applyBorder="1" applyAlignment="1">
      <alignment horizontal="left" vertical="center" wrapText="1"/>
    </xf>
    <xf numFmtId="0" fontId="31" fillId="0" borderId="0" xfId="0" applyFont="1" applyAlignment="1" applyProtection="1">
      <alignment horizontal="center" vertical="distributed"/>
      <protection hidden="1"/>
    </xf>
    <xf numFmtId="0" fontId="174" fillId="0" borderId="0" xfId="0" applyFont="1" applyAlignment="1" applyProtection="1">
      <alignment horizontal="justify" vertical="center"/>
      <protection hidden="1"/>
    </xf>
    <xf numFmtId="0" fontId="174" fillId="0" borderId="0" xfId="0" applyFont="1" applyAlignment="1" applyProtection="1">
      <alignment horizontal="left"/>
      <protection hidden="1"/>
    </xf>
    <xf numFmtId="0" fontId="174" fillId="0" borderId="0" xfId="0" applyFont="1" applyAlignment="1" applyProtection="1">
      <alignment horizontal="center"/>
      <protection hidden="1"/>
    </xf>
    <xf numFmtId="0" fontId="175" fillId="0" borderId="0" xfId="0" applyFont="1" applyAlignment="1" applyProtection="1">
      <alignment horizontal="left"/>
      <protection hidden="1"/>
    </xf>
    <xf numFmtId="0" fontId="174" fillId="0" borderId="0" xfId="0" applyFont="1" applyAlignment="1" applyProtection="1">
      <alignment horizontal="justify" vertical="top"/>
      <protection hidden="1"/>
    </xf>
    <xf numFmtId="14" fontId="174" fillId="0" borderId="0" xfId="0" applyNumberFormat="1" applyFont="1" applyAlignment="1" applyProtection="1">
      <alignment horizontal="left"/>
      <protection hidden="1"/>
    </xf>
    <xf numFmtId="1" fontId="175" fillId="0" borderId="0" xfId="0" applyNumberFormat="1" applyFont="1" applyAlignment="1" applyProtection="1">
      <alignment horizontal="center"/>
      <protection hidden="1"/>
    </xf>
    <xf numFmtId="0" fontId="53" fillId="0" borderId="7" xfId="0" applyFont="1" applyBorder="1" applyAlignment="1">
      <alignment horizontal="center"/>
    </xf>
    <xf numFmtId="0" fontId="57" fillId="0" borderId="7" xfId="0" applyFont="1" applyBorder="1" applyAlignment="1">
      <alignment horizontal="center"/>
    </xf>
    <xf numFmtId="0" fontId="111" fillId="12" borderId="86" xfId="0" applyFont="1" applyFill="1" applyBorder="1" applyAlignment="1">
      <alignment horizontal="center" vertical="center" wrapText="1"/>
    </xf>
    <xf numFmtId="0" fontId="111" fillId="12" borderId="175" xfId="0" applyFont="1" applyFill="1" applyBorder="1" applyAlignment="1">
      <alignment horizontal="center" vertical="center" wrapText="1"/>
    </xf>
    <xf numFmtId="0" fontId="111" fillId="12" borderId="86" xfId="0" applyFont="1" applyFill="1" applyBorder="1" applyAlignment="1">
      <alignment horizontal="center" wrapText="1"/>
    </xf>
    <xf numFmtId="0" fontId="111" fillId="12" borderId="175" xfId="0" applyFont="1" applyFill="1" applyBorder="1" applyAlignment="1">
      <alignment horizontal="center" wrapText="1"/>
    </xf>
    <xf numFmtId="0" fontId="129" fillId="26" borderId="86" xfId="0" applyFont="1" applyFill="1" applyBorder="1" applyAlignment="1">
      <alignment horizontal="center" vertical="top" wrapText="1"/>
    </xf>
    <xf numFmtId="0" fontId="129" fillId="26" borderId="175" xfId="0" applyFont="1" applyFill="1" applyBorder="1" applyAlignment="1">
      <alignment horizontal="center" vertical="top" wrapText="1"/>
    </xf>
    <xf numFmtId="0" fontId="75" fillId="22" borderId="0" xfId="0" applyFont="1" applyFill="1" applyAlignment="1">
      <alignment horizontal="center"/>
    </xf>
    <xf numFmtId="0" fontId="111" fillId="10" borderId="166" xfId="0" applyFont="1" applyFill="1" applyBorder="1" applyAlignment="1">
      <alignment horizontal="center" vertical="center"/>
    </xf>
    <xf numFmtId="0" fontId="111" fillId="10" borderId="0" xfId="0" applyFont="1" applyFill="1" applyAlignment="1">
      <alignment horizontal="center" vertical="center"/>
    </xf>
    <xf numFmtId="0" fontId="85" fillId="12" borderId="86" xfId="0" applyFont="1" applyFill="1" applyBorder="1" applyAlignment="1">
      <alignment horizontal="center"/>
    </xf>
    <xf numFmtId="0" fontId="85" fillId="12" borderId="175" xfId="0" applyFont="1" applyFill="1" applyBorder="1" applyAlignment="1">
      <alignment horizontal="center"/>
    </xf>
    <xf numFmtId="0" fontId="136" fillId="12" borderId="166" xfId="0" applyFont="1" applyFill="1" applyBorder="1" applyAlignment="1">
      <alignment horizontal="center" vertical="center" wrapText="1"/>
    </xf>
    <xf numFmtId="0" fontId="136" fillId="12" borderId="167" xfId="0" applyFont="1" applyFill="1" applyBorder="1" applyAlignment="1">
      <alignment horizontal="center" vertical="center" wrapText="1"/>
    </xf>
    <xf numFmtId="0" fontId="136" fillId="12" borderId="86" xfId="0" applyFont="1" applyFill="1" applyBorder="1" applyAlignment="1">
      <alignment horizontal="center" vertical="center" wrapText="1"/>
    </xf>
    <xf numFmtId="0" fontId="136" fillId="12" borderId="175" xfId="0" applyFont="1" applyFill="1" applyBorder="1" applyAlignment="1">
      <alignment horizontal="center" vertical="center" wrapText="1"/>
    </xf>
    <xf numFmtId="0" fontId="173" fillId="12" borderId="86" xfId="0" applyFont="1" applyFill="1" applyBorder="1" applyAlignment="1">
      <alignment horizontal="center"/>
    </xf>
    <xf numFmtId="0" fontId="173" fillId="12" borderId="175" xfId="0" applyFont="1" applyFill="1" applyBorder="1" applyAlignment="1">
      <alignment horizontal="center"/>
    </xf>
    <xf numFmtId="0" fontId="75" fillId="22" borderId="97" xfId="0" applyFont="1" applyFill="1" applyBorder="1" applyAlignment="1">
      <alignment horizontal="center"/>
    </xf>
    <xf numFmtId="0" fontId="181" fillId="0" borderId="0" xfId="0" applyFont="1" applyAlignment="1" applyProtection="1">
      <alignment vertical="center"/>
      <protection locked="0" hidden="1"/>
    </xf>
    <xf numFmtId="49" fontId="181" fillId="0" borderId="44" xfId="0" applyNumberFormat="1" applyFont="1" applyBorder="1" applyAlignment="1" applyProtection="1">
      <alignment vertical="center"/>
      <protection locked="0" hidden="1"/>
    </xf>
    <xf numFmtId="0" fontId="181" fillId="0" borderId="28" xfId="0" applyFont="1" applyBorder="1" applyAlignment="1" applyProtection="1">
      <alignment vertical="center"/>
      <protection locked="0" hidden="1"/>
    </xf>
    <xf numFmtId="0" fontId="181" fillId="0" borderId="44" xfId="0" applyFont="1" applyBorder="1" applyAlignment="1" applyProtection="1">
      <alignment vertical="center"/>
      <protection locked="0" hidden="1"/>
    </xf>
    <xf numFmtId="0" fontId="1" fillId="0" borderId="28" xfId="0" applyFont="1" applyFill="1" applyBorder="1" applyAlignment="1" applyProtection="1">
      <alignment horizontal="justify" vertical="center"/>
      <protection locked="0" hidden="1"/>
    </xf>
    <xf numFmtId="0" fontId="1" fillId="0" borderId="0" xfId="0" applyFont="1" applyFill="1" applyAlignment="1" applyProtection="1">
      <alignment horizontal="justify" vertical="center"/>
      <protection locked="0" hidden="1"/>
    </xf>
    <xf numFmtId="0" fontId="1" fillId="0" borderId="44" xfId="0" applyFont="1" applyFill="1" applyBorder="1" applyAlignment="1" applyProtection="1">
      <alignment horizontal="justify" vertical="center"/>
      <protection locked="0" hidden="1"/>
    </xf>
    <xf numFmtId="0" fontId="1" fillId="0" borderId="28" xfId="0" applyFont="1" applyBorder="1" applyAlignment="1" applyProtection="1">
      <alignment horizontal="right" vertical="center"/>
      <protection locked="0" hidden="1"/>
    </xf>
    <xf numFmtId="0" fontId="1" fillId="0" borderId="0" xfId="0" applyFont="1" applyBorder="1" applyAlignment="1" applyProtection="1">
      <alignment horizontal="right" vertical="center"/>
      <protection locked="0" hidden="1"/>
    </xf>
    <xf numFmtId="0" fontId="191" fillId="0" borderId="42" xfId="0" applyFont="1" applyBorder="1" applyAlignment="1" applyProtection="1">
      <alignment horizontal="center" vertical="center"/>
      <protection locked="0" hidden="1"/>
    </xf>
  </cellXfs>
  <cellStyles count="4">
    <cellStyle name="Normal" xfId="0" builtinId="0"/>
    <cellStyle name="Normal 2" xfId="1" xr:uid="{00000000-0005-0000-0000-000001000000}"/>
    <cellStyle name="Normal 21 2" xfId="3" xr:uid="{00000000-0005-0000-0000-000002000000}"/>
    <cellStyle name="Porcentagem" xfId="2" builtinId="5"/>
  </cellStyles>
  <dxfs count="12"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6"/>
      </font>
    </dxf>
    <dxf>
      <font>
        <condense val="0"/>
        <extend val="0"/>
        <color indexed="16"/>
      </font>
    </dxf>
    <dxf>
      <font>
        <condense val="0"/>
        <extend val="0"/>
        <color indexed="57"/>
      </font>
    </dxf>
    <dxf>
      <font>
        <condense val="0"/>
        <extend val="0"/>
        <color indexed="16"/>
      </font>
    </dxf>
    <dxf>
      <font>
        <condense val="0"/>
        <extend val="0"/>
        <color indexed="57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FF"/>
      <rgbColor rgb="00008000"/>
      <rgbColor rgb="0000FFFF"/>
      <rgbColor rgb="00A8A8A8"/>
      <rgbColor rgb="00C0C0C0"/>
      <rgbColor rgb="00CCFFCC"/>
      <rgbColor rgb="00CCFFFF"/>
      <rgbColor rgb="00FF0000"/>
      <rgbColor rgb="00FFFF00"/>
      <rgbColor rgb="00FFFF99"/>
      <rgbColor rgb="00FFFFFF"/>
      <rgbColor rgb="00FFFF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8F8F8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17</xdr:row>
      <xdr:rowOff>0</xdr:rowOff>
    </xdr:from>
    <xdr:to>
      <xdr:col>3</xdr:col>
      <xdr:colOff>152400</xdr:colOff>
      <xdr:row>18</xdr:row>
      <xdr:rowOff>104775</xdr:rowOff>
    </xdr:to>
    <xdr:grpSp>
      <xdr:nvGrpSpPr>
        <xdr:cNvPr id="1147" name="Group 13">
          <a:extLst>
            <a:ext uri="{FF2B5EF4-FFF2-40B4-BE49-F238E27FC236}">
              <a16:creationId xmlns:a16="http://schemas.microsoft.com/office/drawing/2014/main" id="{00000000-0008-0000-1000-00007B040000}"/>
            </a:ext>
          </a:extLst>
        </xdr:cNvPr>
        <xdr:cNvGrpSpPr>
          <a:grpSpLocks/>
        </xdr:cNvGrpSpPr>
      </xdr:nvGrpSpPr>
      <xdr:grpSpPr bwMode="auto">
        <a:xfrm>
          <a:off x="161925" y="4276725"/>
          <a:ext cx="152400" cy="228600"/>
          <a:chOff x="566" y="1483"/>
          <a:chExt cx="163" cy="272"/>
        </a:xfrm>
      </xdr:grpSpPr>
      <xdr:sp macro="" textlink="">
        <xdr:nvSpPr>
          <xdr:cNvPr id="1206" name="Rectangle 14">
            <a:extLst>
              <a:ext uri="{FF2B5EF4-FFF2-40B4-BE49-F238E27FC236}">
                <a16:creationId xmlns:a16="http://schemas.microsoft.com/office/drawing/2014/main" id="{00000000-0008-0000-1000-0000B6040000}"/>
              </a:ext>
            </a:extLst>
          </xdr:cNvPr>
          <xdr:cNvSpPr>
            <a:spLocks noChangeArrowheads="1"/>
          </xdr:cNvSpPr>
        </xdr:nvSpPr>
        <xdr:spPr bwMode="auto">
          <a:xfrm>
            <a:off x="566" y="1483"/>
            <a:ext cx="163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35" name="Text Box 15">
            <a:extLst>
              <a:ext uri="{FF2B5EF4-FFF2-40B4-BE49-F238E27FC236}">
                <a16:creationId xmlns:a16="http://schemas.microsoft.com/office/drawing/2014/main" id="{00000000-0008-0000-1000-00000F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6" y="1483"/>
            <a:ext cx="163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171450</xdr:colOff>
      <xdr:row>27</xdr:row>
      <xdr:rowOff>104775</xdr:rowOff>
    </xdr:to>
    <xdr:grpSp>
      <xdr:nvGrpSpPr>
        <xdr:cNvPr id="1148" name="Group 16">
          <a:extLst>
            <a:ext uri="{FF2B5EF4-FFF2-40B4-BE49-F238E27FC236}">
              <a16:creationId xmlns:a16="http://schemas.microsoft.com/office/drawing/2014/main" id="{00000000-0008-0000-1000-00007C040000}"/>
            </a:ext>
          </a:extLst>
        </xdr:cNvPr>
        <xdr:cNvGrpSpPr>
          <a:grpSpLocks/>
        </xdr:cNvGrpSpPr>
      </xdr:nvGrpSpPr>
      <xdr:grpSpPr bwMode="auto">
        <a:xfrm>
          <a:off x="161925" y="5353050"/>
          <a:ext cx="171450" cy="228600"/>
          <a:chOff x="579" y="3243"/>
          <a:chExt cx="164" cy="272"/>
        </a:xfrm>
      </xdr:grpSpPr>
      <xdr:sp macro="" textlink="">
        <xdr:nvSpPr>
          <xdr:cNvPr id="1204" name="Rectangle 17">
            <a:extLst>
              <a:ext uri="{FF2B5EF4-FFF2-40B4-BE49-F238E27FC236}">
                <a16:creationId xmlns:a16="http://schemas.microsoft.com/office/drawing/2014/main" id="{00000000-0008-0000-1000-0000B4040000}"/>
              </a:ext>
            </a:extLst>
          </xdr:cNvPr>
          <xdr:cNvSpPr>
            <a:spLocks noChangeArrowheads="1"/>
          </xdr:cNvSpPr>
        </xdr:nvSpPr>
        <xdr:spPr bwMode="auto">
          <a:xfrm>
            <a:off x="579" y="3243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38" name="Text Box 18">
            <a:extLst>
              <a:ext uri="{FF2B5EF4-FFF2-40B4-BE49-F238E27FC236}">
                <a16:creationId xmlns:a16="http://schemas.microsoft.com/office/drawing/2014/main" id="{00000000-0008-0000-1000-000012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79" y="3243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3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26</xdr:col>
      <xdr:colOff>0</xdr:colOff>
      <xdr:row>15</xdr:row>
      <xdr:rowOff>9525</xdr:rowOff>
    </xdr:from>
    <xdr:to>
      <xdr:col>26</xdr:col>
      <xdr:colOff>161925</xdr:colOff>
      <xdr:row>18</xdr:row>
      <xdr:rowOff>0</xdr:rowOff>
    </xdr:to>
    <xdr:grpSp>
      <xdr:nvGrpSpPr>
        <xdr:cNvPr id="1149" name="Group 19">
          <a:extLst>
            <a:ext uri="{FF2B5EF4-FFF2-40B4-BE49-F238E27FC236}">
              <a16:creationId xmlns:a16="http://schemas.microsoft.com/office/drawing/2014/main" id="{00000000-0008-0000-1000-00007D040000}"/>
            </a:ext>
          </a:extLst>
        </xdr:cNvPr>
        <xdr:cNvGrpSpPr>
          <a:grpSpLocks/>
        </xdr:cNvGrpSpPr>
      </xdr:nvGrpSpPr>
      <xdr:grpSpPr bwMode="auto">
        <a:xfrm>
          <a:off x="9353550" y="4010025"/>
          <a:ext cx="161925" cy="390525"/>
          <a:chOff x="13835" y="1130"/>
          <a:chExt cx="164" cy="280"/>
        </a:xfrm>
      </xdr:grpSpPr>
      <xdr:sp macro="" textlink="">
        <xdr:nvSpPr>
          <xdr:cNvPr id="1202" name="Rectangle 20">
            <a:extLst>
              <a:ext uri="{FF2B5EF4-FFF2-40B4-BE49-F238E27FC236}">
                <a16:creationId xmlns:a16="http://schemas.microsoft.com/office/drawing/2014/main" id="{00000000-0008-0000-1000-0000B2040000}"/>
              </a:ext>
            </a:extLst>
          </xdr:cNvPr>
          <xdr:cNvSpPr>
            <a:spLocks noChangeArrowheads="1"/>
          </xdr:cNvSpPr>
        </xdr:nvSpPr>
        <xdr:spPr bwMode="auto">
          <a:xfrm>
            <a:off x="13845" y="1130"/>
            <a:ext cx="144" cy="142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41" name="Text Box 21">
            <a:extLst>
              <a:ext uri="{FF2B5EF4-FFF2-40B4-BE49-F238E27FC236}">
                <a16:creationId xmlns:a16="http://schemas.microsoft.com/office/drawing/2014/main" id="{00000000-0008-0000-1000-000015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835" y="1137"/>
            <a:ext cx="164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ctr" upright="1"/>
          <a:lstStyle/>
          <a:p>
            <a:pPr algn="ctr" rtl="0">
              <a:defRPr sz="1000"/>
            </a:pPr>
            <a:r>
              <a:rPr lang="pt-BR" sz="900" b="0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0</xdr:colOff>
      <xdr:row>33</xdr:row>
      <xdr:rowOff>0</xdr:rowOff>
    </xdr:from>
    <xdr:to>
      <xdr:col>3</xdr:col>
      <xdr:colOff>190500</xdr:colOff>
      <xdr:row>34</xdr:row>
      <xdr:rowOff>114300</xdr:rowOff>
    </xdr:to>
    <xdr:grpSp>
      <xdr:nvGrpSpPr>
        <xdr:cNvPr id="1150" name="Group 22">
          <a:extLst>
            <a:ext uri="{FF2B5EF4-FFF2-40B4-BE49-F238E27FC236}">
              <a16:creationId xmlns:a16="http://schemas.microsoft.com/office/drawing/2014/main" id="{00000000-0008-0000-1000-00007E040000}"/>
            </a:ext>
          </a:extLst>
        </xdr:cNvPr>
        <xdr:cNvGrpSpPr>
          <a:grpSpLocks/>
        </xdr:cNvGrpSpPr>
      </xdr:nvGrpSpPr>
      <xdr:grpSpPr bwMode="auto">
        <a:xfrm>
          <a:off x="161925" y="6238875"/>
          <a:ext cx="190500" cy="285750"/>
          <a:chOff x="579" y="4409"/>
          <a:chExt cx="164" cy="272"/>
        </a:xfrm>
      </xdr:grpSpPr>
      <xdr:sp macro="" textlink="">
        <xdr:nvSpPr>
          <xdr:cNvPr id="1200" name="Rectangle 23">
            <a:extLst>
              <a:ext uri="{FF2B5EF4-FFF2-40B4-BE49-F238E27FC236}">
                <a16:creationId xmlns:a16="http://schemas.microsoft.com/office/drawing/2014/main" id="{00000000-0008-0000-1000-0000B0040000}"/>
              </a:ext>
            </a:extLst>
          </xdr:cNvPr>
          <xdr:cNvSpPr>
            <a:spLocks noChangeArrowheads="1"/>
          </xdr:cNvSpPr>
        </xdr:nvSpPr>
        <xdr:spPr bwMode="auto">
          <a:xfrm>
            <a:off x="579" y="4409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44" name="Text Box 24">
            <a:extLst>
              <a:ext uri="{FF2B5EF4-FFF2-40B4-BE49-F238E27FC236}">
                <a16:creationId xmlns:a16="http://schemas.microsoft.com/office/drawing/2014/main" id="{00000000-0008-0000-1000-000018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79" y="4409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</xdr:col>
      <xdr:colOff>0</xdr:colOff>
      <xdr:row>32</xdr:row>
      <xdr:rowOff>152400</xdr:rowOff>
    </xdr:from>
    <xdr:to>
      <xdr:col>4</xdr:col>
      <xdr:colOff>180975</xdr:colOff>
      <xdr:row>34</xdr:row>
      <xdr:rowOff>95250</xdr:rowOff>
    </xdr:to>
    <xdr:grpSp>
      <xdr:nvGrpSpPr>
        <xdr:cNvPr id="1151" name="Group 25">
          <a:extLst>
            <a:ext uri="{FF2B5EF4-FFF2-40B4-BE49-F238E27FC236}">
              <a16:creationId xmlns:a16="http://schemas.microsoft.com/office/drawing/2014/main" id="{00000000-0008-0000-1000-00007F040000}"/>
            </a:ext>
          </a:extLst>
        </xdr:cNvPr>
        <xdr:cNvGrpSpPr>
          <a:grpSpLocks/>
        </xdr:cNvGrpSpPr>
      </xdr:nvGrpSpPr>
      <xdr:grpSpPr bwMode="auto">
        <a:xfrm>
          <a:off x="809625" y="6229350"/>
          <a:ext cx="180975" cy="276225"/>
          <a:chOff x="1449" y="4409"/>
          <a:chExt cx="164" cy="272"/>
        </a:xfrm>
      </xdr:grpSpPr>
      <xdr:sp macro="" textlink="">
        <xdr:nvSpPr>
          <xdr:cNvPr id="1198" name="Rectangle 26">
            <a:extLst>
              <a:ext uri="{FF2B5EF4-FFF2-40B4-BE49-F238E27FC236}">
                <a16:creationId xmlns:a16="http://schemas.microsoft.com/office/drawing/2014/main" id="{00000000-0008-0000-1000-0000AE040000}"/>
              </a:ext>
            </a:extLst>
          </xdr:cNvPr>
          <xdr:cNvSpPr>
            <a:spLocks noChangeArrowheads="1"/>
          </xdr:cNvSpPr>
        </xdr:nvSpPr>
        <xdr:spPr bwMode="auto">
          <a:xfrm>
            <a:off x="1449" y="4409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47" name="Text Box 27">
            <a:extLst>
              <a:ext uri="{FF2B5EF4-FFF2-40B4-BE49-F238E27FC236}">
                <a16:creationId xmlns:a16="http://schemas.microsoft.com/office/drawing/2014/main" id="{00000000-0008-0000-1000-00001B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9" y="4409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190500</xdr:colOff>
      <xdr:row>34</xdr:row>
      <xdr:rowOff>123825</xdr:rowOff>
    </xdr:to>
    <xdr:grpSp>
      <xdr:nvGrpSpPr>
        <xdr:cNvPr id="1152" name="Group 28">
          <a:extLst>
            <a:ext uri="{FF2B5EF4-FFF2-40B4-BE49-F238E27FC236}">
              <a16:creationId xmlns:a16="http://schemas.microsoft.com/office/drawing/2014/main" id="{00000000-0008-0000-1000-000080040000}"/>
            </a:ext>
          </a:extLst>
        </xdr:cNvPr>
        <xdr:cNvGrpSpPr>
          <a:grpSpLocks/>
        </xdr:cNvGrpSpPr>
      </xdr:nvGrpSpPr>
      <xdr:grpSpPr bwMode="auto">
        <a:xfrm>
          <a:off x="1466850" y="6238875"/>
          <a:ext cx="190500" cy="295275"/>
          <a:chOff x="2045" y="4409"/>
          <a:chExt cx="164" cy="272"/>
        </a:xfrm>
      </xdr:grpSpPr>
      <xdr:sp macro="" textlink="">
        <xdr:nvSpPr>
          <xdr:cNvPr id="1196" name="Rectangle 29">
            <a:extLst>
              <a:ext uri="{FF2B5EF4-FFF2-40B4-BE49-F238E27FC236}">
                <a16:creationId xmlns:a16="http://schemas.microsoft.com/office/drawing/2014/main" id="{00000000-0008-0000-1000-0000AC040000}"/>
              </a:ext>
            </a:extLst>
          </xdr:cNvPr>
          <xdr:cNvSpPr>
            <a:spLocks noChangeArrowheads="1"/>
          </xdr:cNvSpPr>
        </xdr:nvSpPr>
        <xdr:spPr bwMode="auto">
          <a:xfrm>
            <a:off x="2045" y="4409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50" name="Text Box 30">
            <a:extLst>
              <a:ext uri="{FF2B5EF4-FFF2-40B4-BE49-F238E27FC236}">
                <a16:creationId xmlns:a16="http://schemas.microsoft.com/office/drawing/2014/main" id="{00000000-0008-0000-1000-00001E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45" y="4409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8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13</xdr:col>
      <xdr:colOff>0</xdr:colOff>
      <xdr:row>33</xdr:row>
      <xdr:rowOff>0</xdr:rowOff>
    </xdr:from>
    <xdr:to>
      <xdr:col>14</xdr:col>
      <xdr:colOff>38100</xdr:colOff>
      <xdr:row>34</xdr:row>
      <xdr:rowOff>123825</xdr:rowOff>
    </xdr:to>
    <xdr:grpSp>
      <xdr:nvGrpSpPr>
        <xdr:cNvPr id="1153" name="Group 31">
          <a:extLst>
            <a:ext uri="{FF2B5EF4-FFF2-40B4-BE49-F238E27FC236}">
              <a16:creationId xmlns:a16="http://schemas.microsoft.com/office/drawing/2014/main" id="{00000000-0008-0000-1000-000081040000}"/>
            </a:ext>
          </a:extLst>
        </xdr:cNvPr>
        <xdr:cNvGrpSpPr>
          <a:grpSpLocks/>
        </xdr:cNvGrpSpPr>
      </xdr:nvGrpSpPr>
      <xdr:grpSpPr bwMode="auto">
        <a:xfrm>
          <a:off x="4486275" y="6238875"/>
          <a:ext cx="190500" cy="295275"/>
          <a:chOff x="6168" y="4409"/>
          <a:chExt cx="148" cy="272"/>
        </a:xfrm>
      </xdr:grpSpPr>
      <xdr:sp macro="" textlink="">
        <xdr:nvSpPr>
          <xdr:cNvPr id="1194" name="Rectangle 32">
            <a:extLst>
              <a:ext uri="{FF2B5EF4-FFF2-40B4-BE49-F238E27FC236}">
                <a16:creationId xmlns:a16="http://schemas.microsoft.com/office/drawing/2014/main" id="{00000000-0008-0000-1000-0000AA040000}"/>
              </a:ext>
            </a:extLst>
          </xdr:cNvPr>
          <xdr:cNvSpPr>
            <a:spLocks noChangeArrowheads="1"/>
          </xdr:cNvSpPr>
        </xdr:nvSpPr>
        <xdr:spPr bwMode="auto">
          <a:xfrm>
            <a:off x="6168" y="4409"/>
            <a:ext cx="148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53" name="Text Box 33">
            <a:extLst>
              <a:ext uri="{FF2B5EF4-FFF2-40B4-BE49-F238E27FC236}">
                <a16:creationId xmlns:a16="http://schemas.microsoft.com/office/drawing/2014/main" id="{00000000-0008-0000-1000-000021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68" y="4409"/>
            <a:ext cx="148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15</xdr:col>
      <xdr:colOff>0</xdr:colOff>
      <xdr:row>33</xdr:row>
      <xdr:rowOff>0</xdr:rowOff>
    </xdr:from>
    <xdr:to>
      <xdr:col>15</xdr:col>
      <xdr:colOff>209550</xdr:colOff>
      <xdr:row>34</xdr:row>
      <xdr:rowOff>123825</xdr:rowOff>
    </xdr:to>
    <xdr:grpSp>
      <xdr:nvGrpSpPr>
        <xdr:cNvPr id="1154" name="Group 34">
          <a:extLst>
            <a:ext uri="{FF2B5EF4-FFF2-40B4-BE49-F238E27FC236}">
              <a16:creationId xmlns:a16="http://schemas.microsoft.com/office/drawing/2014/main" id="{00000000-0008-0000-1000-000082040000}"/>
            </a:ext>
          </a:extLst>
        </xdr:cNvPr>
        <xdr:cNvGrpSpPr>
          <a:grpSpLocks/>
        </xdr:cNvGrpSpPr>
      </xdr:nvGrpSpPr>
      <xdr:grpSpPr bwMode="auto">
        <a:xfrm>
          <a:off x="5133975" y="6238875"/>
          <a:ext cx="209550" cy="295275"/>
          <a:chOff x="6943" y="4409"/>
          <a:chExt cx="164" cy="272"/>
        </a:xfrm>
      </xdr:grpSpPr>
      <xdr:sp macro="" textlink="">
        <xdr:nvSpPr>
          <xdr:cNvPr id="1192" name="Rectangle 35">
            <a:extLst>
              <a:ext uri="{FF2B5EF4-FFF2-40B4-BE49-F238E27FC236}">
                <a16:creationId xmlns:a16="http://schemas.microsoft.com/office/drawing/2014/main" id="{00000000-0008-0000-1000-0000A8040000}"/>
              </a:ext>
            </a:extLst>
          </xdr:cNvPr>
          <xdr:cNvSpPr>
            <a:spLocks noChangeArrowheads="1"/>
          </xdr:cNvSpPr>
        </xdr:nvSpPr>
        <xdr:spPr bwMode="auto">
          <a:xfrm>
            <a:off x="6943" y="4409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56" name="Text Box 36">
            <a:extLst>
              <a:ext uri="{FF2B5EF4-FFF2-40B4-BE49-F238E27FC236}">
                <a16:creationId xmlns:a16="http://schemas.microsoft.com/office/drawing/2014/main" id="{00000000-0008-0000-1000-000024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43" y="4409"/>
            <a:ext cx="164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10</a:t>
            </a:r>
          </a:p>
        </xdr:txBody>
      </xdr:sp>
    </xdr:grpSp>
    <xdr:clientData/>
  </xdr:twoCellAnchor>
  <xdr:twoCellAnchor>
    <xdr:from>
      <xdr:col>3</xdr:col>
      <xdr:colOff>0</xdr:colOff>
      <xdr:row>67</xdr:row>
      <xdr:rowOff>0</xdr:rowOff>
    </xdr:from>
    <xdr:to>
      <xdr:col>3</xdr:col>
      <xdr:colOff>171450</xdr:colOff>
      <xdr:row>68</xdr:row>
      <xdr:rowOff>133350</xdr:rowOff>
    </xdr:to>
    <xdr:grpSp>
      <xdr:nvGrpSpPr>
        <xdr:cNvPr id="1155" name="Group 37">
          <a:extLst>
            <a:ext uri="{FF2B5EF4-FFF2-40B4-BE49-F238E27FC236}">
              <a16:creationId xmlns:a16="http://schemas.microsoft.com/office/drawing/2014/main" id="{00000000-0008-0000-1000-000083040000}"/>
            </a:ext>
          </a:extLst>
        </xdr:cNvPr>
        <xdr:cNvGrpSpPr>
          <a:grpSpLocks/>
        </xdr:cNvGrpSpPr>
      </xdr:nvGrpSpPr>
      <xdr:grpSpPr bwMode="auto">
        <a:xfrm>
          <a:off x="161925" y="11706225"/>
          <a:ext cx="171450" cy="209550"/>
          <a:chOff x="594" y="9875"/>
          <a:chExt cx="164" cy="274"/>
        </a:xfrm>
      </xdr:grpSpPr>
      <xdr:sp macro="" textlink="">
        <xdr:nvSpPr>
          <xdr:cNvPr id="1190" name="Rectangle 38">
            <a:extLst>
              <a:ext uri="{FF2B5EF4-FFF2-40B4-BE49-F238E27FC236}">
                <a16:creationId xmlns:a16="http://schemas.microsoft.com/office/drawing/2014/main" id="{00000000-0008-0000-1000-0000A6040000}"/>
              </a:ext>
            </a:extLst>
          </xdr:cNvPr>
          <xdr:cNvSpPr>
            <a:spLocks noChangeArrowheads="1"/>
          </xdr:cNvSpPr>
        </xdr:nvSpPr>
        <xdr:spPr bwMode="auto">
          <a:xfrm>
            <a:off x="594" y="9875"/>
            <a:ext cx="164" cy="149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59" name="Text Box 39">
            <a:extLst>
              <a:ext uri="{FF2B5EF4-FFF2-40B4-BE49-F238E27FC236}">
                <a16:creationId xmlns:a16="http://schemas.microsoft.com/office/drawing/2014/main" id="{00000000-0008-0000-1000-000027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4" y="9875"/>
            <a:ext cx="164" cy="2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22</xdr:col>
      <xdr:colOff>0</xdr:colOff>
      <xdr:row>33</xdr:row>
      <xdr:rowOff>0</xdr:rowOff>
    </xdr:from>
    <xdr:to>
      <xdr:col>22</xdr:col>
      <xdr:colOff>190500</xdr:colOff>
      <xdr:row>34</xdr:row>
      <xdr:rowOff>114300</xdr:rowOff>
    </xdr:to>
    <xdr:grpSp>
      <xdr:nvGrpSpPr>
        <xdr:cNvPr id="1156" name="Group 40">
          <a:extLst>
            <a:ext uri="{FF2B5EF4-FFF2-40B4-BE49-F238E27FC236}">
              <a16:creationId xmlns:a16="http://schemas.microsoft.com/office/drawing/2014/main" id="{00000000-0008-0000-1000-000084040000}"/>
            </a:ext>
          </a:extLst>
        </xdr:cNvPr>
        <xdr:cNvGrpSpPr>
          <a:grpSpLocks/>
        </xdr:cNvGrpSpPr>
      </xdr:nvGrpSpPr>
      <xdr:grpSpPr bwMode="auto">
        <a:xfrm>
          <a:off x="7924800" y="6238875"/>
          <a:ext cx="190500" cy="285750"/>
          <a:chOff x="11534" y="4394"/>
          <a:chExt cx="163" cy="272"/>
        </a:xfrm>
      </xdr:grpSpPr>
      <xdr:sp macro="" textlink="">
        <xdr:nvSpPr>
          <xdr:cNvPr id="1188" name="Rectangle 41">
            <a:extLst>
              <a:ext uri="{FF2B5EF4-FFF2-40B4-BE49-F238E27FC236}">
                <a16:creationId xmlns:a16="http://schemas.microsoft.com/office/drawing/2014/main" id="{00000000-0008-0000-1000-0000A4040000}"/>
              </a:ext>
            </a:extLst>
          </xdr:cNvPr>
          <xdr:cNvSpPr>
            <a:spLocks noChangeArrowheads="1"/>
          </xdr:cNvSpPr>
        </xdr:nvSpPr>
        <xdr:spPr bwMode="auto">
          <a:xfrm>
            <a:off x="11534" y="4394"/>
            <a:ext cx="163" cy="147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62" name="Text Box 42">
            <a:extLst>
              <a:ext uri="{FF2B5EF4-FFF2-40B4-BE49-F238E27FC236}">
                <a16:creationId xmlns:a16="http://schemas.microsoft.com/office/drawing/2014/main" id="{00000000-0008-0000-1000-00002A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534" y="4394"/>
            <a:ext cx="163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</xdr:txBody>
      </xdr:sp>
    </xdr:grpSp>
    <xdr:clientData/>
  </xdr:twoCellAnchor>
  <xdr:twoCellAnchor>
    <xdr:from>
      <xdr:col>22</xdr:col>
      <xdr:colOff>38100</xdr:colOff>
      <xdr:row>67</xdr:row>
      <xdr:rowOff>29987</xdr:rowOff>
    </xdr:from>
    <xdr:to>
      <xdr:col>23</xdr:col>
      <xdr:colOff>85725</xdr:colOff>
      <xdr:row>69</xdr:row>
      <xdr:rowOff>19082</xdr:rowOff>
    </xdr:to>
    <xdr:grpSp>
      <xdr:nvGrpSpPr>
        <xdr:cNvPr id="1157" name="Group 43">
          <a:extLst>
            <a:ext uri="{FF2B5EF4-FFF2-40B4-BE49-F238E27FC236}">
              <a16:creationId xmlns:a16="http://schemas.microsoft.com/office/drawing/2014/main" id="{00000000-0008-0000-1000-000085040000}"/>
            </a:ext>
          </a:extLst>
        </xdr:cNvPr>
        <xdr:cNvGrpSpPr>
          <a:grpSpLocks/>
        </xdr:cNvGrpSpPr>
      </xdr:nvGrpSpPr>
      <xdr:grpSpPr bwMode="auto">
        <a:xfrm>
          <a:off x="7962900" y="11736212"/>
          <a:ext cx="304800" cy="198645"/>
          <a:chOff x="11498" y="9859"/>
          <a:chExt cx="323" cy="304"/>
        </a:xfrm>
      </xdr:grpSpPr>
      <xdr:sp macro="" textlink="">
        <xdr:nvSpPr>
          <xdr:cNvPr id="1186" name="Rectangle 44">
            <a:extLst>
              <a:ext uri="{FF2B5EF4-FFF2-40B4-BE49-F238E27FC236}">
                <a16:creationId xmlns:a16="http://schemas.microsoft.com/office/drawing/2014/main" id="{00000000-0008-0000-1000-0000A2040000}"/>
              </a:ext>
            </a:extLst>
          </xdr:cNvPr>
          <xdr:cNvSpPr>
            <a:spLocks noChangeArrowheads="1"/>
          </xdr:cNvSpPr>
        </xdr:nvSpPr>
        <xdr:spPr bwMode="auto">
          <a:xfrm>
            <a:off x="11498" y="9859"/>
            <a:ext cx="323" cy="205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65" name="Text Box 45">
            <a:extLst>
              <a:ext uri="{FF2B5EF4-FFF2-40B4-BE49-F238E27FC236}">
                <a16:creationId xmlns:a16="http://schemas.microsoft.com/office/drawing/2014/main" id="{00000000-0008-0000-1000-00002D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578" y="9880"/>
            <a:ext cx="212" cy="2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13</a:t>
            </a:r>
          </a:p>
        </xdr:txBody>
      </xdr:sp>
    </xdr:grpSp>
    <xdr:clientData/>
  </xdr:twoCellAnchor>
  <xdr:twoCellAnchor>
    <xdr:from>
      <xdr:col>25</xdr:col>
      <xdr:colOff>0</xdr:colOff>
      <xdr:row>67</xdr:row>
      <xdr:rowOff>114300</xdr:rowOff>
    </xdr:from>
    <xdr:to>
      <xdr:col>25</xdr:col>
      <xdr:colOff>0</xdr:colOff>
      <xdr:row>67</xdr:row>
      <xdr:rowOff>114300</xdr:rowOff>
    </xdr:to>
    <xdr:sp macro="" textlink="">
      <xdr:nvSpPr>
        <xdr:cNvPr id="1158" name="Line 46">
          <a:extLst>
            <a:ext uri="{FF2B5EF4-FFF2-40B4-BE49-F238E27FC236}">
              <a16:creationId xmlns:a16="http://schemas.microsoft.com/office/drawing/2014/main" id="{00000000-0008-0000-1000-000086040000}"/>
            </a:ext>
          </a:extLst>
        </xdr:cNvPr>
        <xdr:cNvSpPr>
          <a:spLocks noChangeShapeType="1"/>
        </xdr:cNvSpPr>
      </xdr:nvSpPr>
      <xdr:spPr bwMode="auto">
        <a:xfrm>
          <a:off x="9210675" y="1135380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26</xdr:row>
      <xdr:rowOff>0</xdr:rowOff>
    </xdr:from>
    <xdr:to>
      <xdr:col>27</xdr:col>
      <xdr:colOff>200025</xdr:colOff>
      <xdr:row>27</xdr:row>
      <xdr:rowOff>95250</xdr:rowOff>
    </xdr:to>
    <xdr:grpSp>
      <xdr:nvGrpSpPr>
        <xdr:cNvPr id="1159" name="Group 47">
          <a:extLst>
            <a:ext uri="{FF2B5EF4-FFF2-40B4-BE49-F238E27FC236}">
              <a16:creationId xmlns:a16="http://schemas.microsoft.com/office/drawing/2014/main" id="{00000000-0008-0000-1000-000087040000}"/>
            </a:ext>
          </a:extLst>
        </xdr:cNvPr>
        <xdr:cNvGrpSpPr>
          <a:grpSpLocks/>
        </xdr:cNvGrpSpPr>
      </xdr:nvGrpSpPr>
      <xdr:grpSpPr bwMode="auto">
        <a:xfrm>
          <a:off x="9867900" y="5353050"/>
          <a:ext cx="200025" cy="219075"/>
          <a:chOff x="14676" y="3243"/>
          <a:chExt cx="179" cy="272"/>
        </a:xfrm>
      </xdr:grpSpPr>
      <xdr:sp macro="" textlink="">
        <xdr:nvSpPr>
          <xdr:cNvPr id="1184" name="Rectangle 48">
            <a:extLst>
              <a:ext uri="{FF2B5EF4-FFF2-40B4-BE49-F238E27FC236}">
                <a16:creationId xmlns:a16="http://schemas.microsoft.com/office/drawing/2014/main" id="{00000000-0008-0000-1000-0000A0040000}"/>
              </a:ext>
            </a:extLst>
          </xdr:cNvPr>
          <xdr:cNvSpPr>
            <a:spLocks noChangeArrowheads="1"/>
          </xdr:cNvSpPr>
        </xdr:nvSpPr>
        <xdr:spPr bwMode="auto">
          <a:xfrm>
            <a:off x="14676" y="3243"/>
            <a:ext cx="179" cy="176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69" name="Text Box 49">
            <a:extLst>
              <a:ext uri="{FF2B5EF4-FFF2-40B4-BE49-F238E27FC236}">
                <a16:creationId xmlns:a16="http://schemas.microsoft.com/office/drawing/2014/main" id="{00000000-0008-0000-1000-000031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676" y="3243"/>
            <a:ext cx="179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4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27</xdr:col>
      <xdr:colOff>0</xdr:colOff>
      <xdr:row>29</xdr:row>
      <xdr:rowOff>0</xdr:rowOff>
    </xdr:from>
    <xdr:to>
      <xdr:col>27</xdr:col>
      <xdr:colOff>190500</xdr:colOff>
      <xdr:row>30</xdr:row>
      <xdr:rowOff>85725</xdr:rowOff>
    </xdr:to>
    <xdr:grpSp>
      <xdr:nvGrpSpPr>
        <xdr:cNvPr id="1160" name="Group 50">
          <a:extLst>
            <a:ext uri="{FF2B5EF4-FFF2-40B4-BE49-F238E27FC236}">
              <a16:creationId xmlns:a16="http://schemas.microsoft.com/office/drawing/2014/main" id="{00000000-0008-0000-1000-000088040000}"/>
            </a:ext>
          </a:extLst>
        </xdr:cNvPr>
        <xdr:cNvGrpSpPr>
          <a:grpSpLocks/>
        </xdr:cNvGrpSpPr>
      </xdr:nvGrpSpPr>
      <xdr:grpSpPr bwMode="auto">
        <a:xfrm>
          <a:off x="9867900" y="5657850"/>
          <a:ext cx="190500" cy="219075"/>
          <a:chOff x="14676" y="3781"/>
          <a:chExt cx="179" cy="273"/>
        </a:xfrm>
      </xdr:grpSpPr>
      <xdr:sp macro="" textlink="">
        <xdr:nvSpPr>
          <xdr:cNvPr id="1182" name="Rectangle 51">
            <a:extLst>
              <a:ext uri="{FF2B5EF4-FFF2-40B4-BE49-F238E27FC236}">
                <a16:creationId xmlns:a16="http://schemas.microsoft.com/office/drawing/2014/main" id="{00000000-0008-0000-1000-00009E040000}"/>
              </a:ext>
            </a:extLst>
          </xdr:cNvPr>
          <xdr:cNvSpPr>
            <a:spLocks noChangeArrowheads="1"/>
          </xdr:cNvSpPr>
        </xdr:nvSpPr>
        <xdr:spPr bwMode="auto">
          <a:xfrm>
            <a:off x="14676" y="3781"/>
            <a:ext cx="179" cy="179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172" name="Text Box 52">
            <a:extLst>
              <a:ext uri="{FF2B5EF4-FFF2-40B4-BE49-F238E27FC236}">
                <a16:creationId xmlns:a16="http://schemas.microsoft.com/office/drawing/2014/main" id="{00000000-0008-0000-1000-0000341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676" y="3781"/>
            <a:ext cx="179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5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171450</xdr:colOff>
      <xdr:row>11</xdr:row>
      <xdr:rowOff>38100</xdr:rowOff>
    </xdr:from>
    <xdr:to>
      <xdr:col>4</xdr:col>
      <xdr:colOff>352425</xdr:colOff>
      <xdr:row>15</xdr:row>
      <xdr:rowOff>171450</xdr:rowOff>
    </xdr:to>
    <xdr:pic>
      <xdr:nvPicPr>
        <xdr:cNvPr id="1161" name="Picture 53">
          <a:extLst>
            <a:ext uri="{FF2B5EF4-FFF2-40B4-BE49-F238E27FC236}">
              <a16:creationId xmlns:a16="http://schemas.microsoft.com/office/drawing/2014/main" id="{00000000-0008-0000-1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790825"/>
          <a:ext cx="828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123825</xdr:colOff>
      <xdr:row>68</xdr:row>
      <xdr:rowOff>114300</xdr:rowOff>
    </xdr:from>
    <xdr:to>
      <xdr:col>25</xdr:col>
      <xdr:colOff>123825</xdr:colOff>
      <xdr:row>68</xdr:row>
      <xdr:rowOff>114300</xdr:rowOff>
    </xdr:to>
    <xdr:sp macro="" textlink="">
      <xdr:nvSpPr>
        <xdr:cNvPr id="1162" name="Line 55">
          <a:extLst>
            <a:ext uri="{FF2B5EF4-FFF2-40B4-BE49-F238E27FC236}">
              <a16:creationId xmlns:a16="http://schemas.microsoft.com/office/drawing/2014/main" id="{00000000-0008-0000-1000-00008A040000}"/>
            </a:ext>
          </a:extLst>
        </xdr:cNvPr>
        <xdr:cNvSpPr>
          <a:spLocks noChangeShapeType="1"/>
        </xdr:cNvSpPr>
      </xdr:nvSpPr>
      <xdr:spPr bwMode="auto">
        <a:xfrm>
          <a:off x="9334500" y="1148715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123825</xdr:colOff>
      <xdr:row>69</xdr:row>
      <xdr:rowOff>85725</xdr:rowOff>
    </xdr:from>
    <xdr:to>
      <xdr:col>25</xdr:col>
      <xdr:colOff>123825</xdr:colOff>
      <xdr:row>69</xdr:row>
      <xdr:rowOff>85725</xdr:rowOff>
    </xdr:to>
    <xdr:sp macro="" textlink="">
      <xdr:nvSpPr>
        <xdr:cNvPr id="1163" name="Line 56">
          <a:extLst>
            <a:ext uri="{FF2B5EF4-FFF2-40B4-BE49-F238E27FC236}">
              <a16:creationId xmlns:a16="http://schemas.microsoft.com/office/drawing/2014/main" id="{00000000-0008-0000-1000-00008B040000}"/>
            </a:ext>
          </a:extLst>
        </xdr:cNvPr>
        <xdr:cNvSpPr>
          <a:spLocks noChangeShapeType="1"/>
        </xdr:cNvSpPr>
      </xdr:nvSpPr>
      <xdr:spPr bwMode="auto">
        <a:xfrm>
          <a:off x="9334500" y="115919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123825</xdr:colOff>
      <xdr:row>70</xdr:row>
      <xdr:rowOff>104775</xdr:rowOff>
    </xdr:from>
    <xdr:to>
      <xdr:col>25</xdr:col>
      <xdr:colOff>123825</xdr:colOff>
      <xdr:row>70</xdr:row>
      <xdr:rowOff>104775</xdr:rowOff>
    </xdr:to>
    <xdr:sp macro="" textlink="">
      <xdr:nvSpPr>
        <xdr:cNvPr id="1164" name="Line 62">
          <a:extLst>
            <a:ext uri="{FF2B5EF4-FFF2-40B4-BE49-F238E27FC236}">
              <a16:creationId xmlns:a16="http://schemas.microsoft.com/office/drawing/2014/main" id="{00000000-0008-0000-1000-00008C040000}"/>
            </a:ext>
          </a:extLst>
        </xdr:cNvPr>
        <xdr:cNvSpPr>
          <a:spLocks noChangeShapeType="1"/>
        </xdr:cNvSpPr>
      </xdr:nvSpPr>
      <xdr:spPr bwMode="auto">
        <a:xfrm>
          <a:off x="9334500" y="117443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123825</xdr:colOff>
      <xdr:row>70</xdr:row>
      <xdr:rowOff>104775</xdr:rowOff>
    </xdr:from>
    <xdr:to>
      <xdr:col>25</xdr:col>
      <xdr:colOff>123825</xdr:colOff>
      <xdr:row>70</xdr:row>
      <xdr:rowOff>104775</xdr:rowOff>
    </xdr:to>
    <xdr:sp macro="" textlink="">
      <xdr:nvSpPr>
        <xdr:cNvPr id="1165" name="Line 63">
          <a:extLst>
            <a:ext uri="{FF2B5EF4-FFF2-40B4-BE49-F238E27FC236}">
              <a16:creationId xmlns:a16="http://schemas.microsoft.com/office/drawing/2014/main" id="{00000000-0008-0000-1000-00008D040000}"/>
            </a:ext>
          </a:extLst>
        </xdr:cNvPr>
        <xdr:cNvSpPr>
          <a:spLocks noChangeShapeType="1"/>
        </xdr:cNvSpPr>
      </xdr:nvSpPr>
      <xdr:spPr bwMode="auto">
        <a:xfrm>
          <a:off x="9334500" y="117443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209550</xdr:colOff>
      <xdr:row>5</xdr:row>
      <xdr:rowOff>95250</xdr:rowOff>
    </xdr:from>
    <xdr:to>
      <xdr:col>12</xdr:col>
      <xdr:colOff>219075</xdr:colOff>
      <xdr:row>5</xdr:row>
      <xdr:rowOff>95250</xdr:rowOff>
    </xdr:to>
    <xdr:sp macro="" textlink="">
      <xdr:nvSpPr>
        <xdr:cNvPr id="1166" name="Line 95">
          <a:extLst>
            <a:ext uri="{FF2B5EF4-FFF2-40B4-BE49-F238E27FC236}">
              <a16:creationId xmlns:a16="http://schemas.microsoft.com/office/drawing/2014/main" id="{00000000-0008-0000-1000-00008E040000}"/>
            </a:ext>
          </a:extLst>
        </xdr:cNvPr>
        <xdr:cNvSpPr>
          <a:spLocks noChangeShapeType="1"/>
        </xdr:cNvSpPr>
      </xdr:nvSpPr>
      <xdr:spPr bwMode="auto">
        <a:xfrm>
          <a:off x="3990975" y="1657350"/>
          <a:ext cx="409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171450</xdr:colOff>
      <xdr:row>5</xdr:row>
      <xdr:rowOff>95250</xdr:rowOff>
    </xdr:from>
    <xdr:to>
      <xdr:col>18</xdr:col>
      <xdr:colOff>438150</xdr:colOff>
      <xdr:row>5</xdr:row>
      <xdr:rowOff>95250</xdr:rowOff>
    </xdr:to>
    <xdr:sp macro="" textlink="">
      <xdr:nvSpPr>
        <xdr:cNvPr id="1167" name="Line 96">
          <a:extLst>
            <a:ext uri="{FF2B5EF4-FFF2-40B4-BE49-F238E27FC236}">
              <a16:creationId xmlns:a16="http://schemas.microsoft.com/office/drawing/2014/main" id="{00000000-0008-0000-1000-00008F040000}"/>
            </a:ext>
          </a:extLst>
        </xdr:cNvPr>
        <xdr:cNvSpPr>
          <a:spLocks noChangeShapeType="1"/>
        </xdr:cNvSpPr>
      </xdr:nvSpPr>
      <xdr:spPr bwMode="auto">
        <a:xfrm>
          <a:off x="7696200" y="16573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9525</xdr:colOff>
      <xdr:row>69</xdr:row>
      <xdr:rowOff>0</xdr:rowOff>
    </xdr:from>
    <xdr:to>
      <xdr:col>31</xdr:col>
      <xdr:colOff>914400</xdr:colOff>
      <xdr:row>69</xdr:row>
      <xdr:rowOff>0</xdr:rowOff>
    </xdr:to>
    <xdr:sp macro="" textlink="">
      <xdr:nvSpPr>
        <xdr:cNvPr id="1168" name="Line 97">
          <a:extLst>
            <a:ext uri="{FF2B5EF4-FFF2-40B4-BE49-F238E27FC236}">
              <a16:creationId xmlns:a16="http://schemas.microsoft.com/office/drawing/2014/main" id="{00000000-0008-0000-1000-000090040000}"/>
            </a:ext>
          </a:extLst>
        </xdr:cNvPr>
        <xdr:cNvSpPr>
          <a:spLocks noChangeShapeType="1"/>
        </xdr:cNvSpPr>
      </xdr:nvSpPr>
      <xdr:spPr bwMode="auto">
        <a:xfrm>
          <a:off x="11020425" y="11506200"/>
          <a:ext cx="1733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552450</xdr:colOff>
      <xdr:row>4</xdr:row>
      <xdr:rowOff>104775</xdr:rowOff>
    </xdr:from>
    <xdr:to>
      <xdr:col>25</xdr:col>
      <xdr:colOff>685800</xdr:colOff>
      <xdr:row>4</xdr:row>
      <xdr:rowOff>104775</xdr:rowOff>
    </xdr:to>
    <xdr:sp macro="" textlink="">
      <xdr:nvSpPr>
        <xdr:cNvPr id="1169" name="Line 101">
          <a:extLst>
            <a:ext uri="{FF2B5EF4-FFF2-40B4-BE49-F238E27FC236}">
              <a16:creationId xmlns:a16="http://schemas.microsoft.com/office/drawing/2014/main" id="{00000000-0008-0000-1000-000091040000}"/>
            </a:ext>
          </a:extLst>
        </xdr:cNvPr>
        <xdr:cNvSpPr>
          <a:spLocks noChangeShapeType="1"/>
        </xdr:cNvSpPr>
      </xdr:nvSpPr>
      <xdr:spPr bwMode="auto">
        <a:xfrm>
          <a:off x="9763125" y="1438275"/>
          <a:ext cx="133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200025</xdr:colOff>
      <xdr:row>4</xdr:row>
      <xdr:rowOff>95250</xdr:rowOff>
    </xdr:from>
    <xdr:to>
      <xdr:col>10</xdr:col>
      <xdr:colOff>371475</xdr:colOff>
      <xdr:row>4</xdr:row>
      <xdr:rowOff>95250</xdr:rowOff>
    </xdr:to>
    <xdr:sp macro="" textlink="">
      <xdr:nvSpPr>
        <xdr:cNvPr id="1171" name="Line 105">
          <a:extLst>
            <a:ext uri="{FF2B5EF4-FFF2-40B4-BE49-F238E27FC236}">
              <a16:creationId xmlns:a16="http://schemas.microsoft.com/office/drawing/2014/main" id="{00000000-0008-0000-1000-000093040000}"/>
            </a:ext>
          </a:extLst>
        </xdr:cNvPr>
        <xdr:cNvSpPr>
          <a:spLocks noChangeShapeType="1"/>
        </xdr:cNvSpPr>
      </xdr:nvSpPr>
      <xdr:spPr bwMode="auto">
        <a:xfrm>
          <a:off x="3590925" y="142875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76200</xdr:colOff>
      <xdr:row>9</xdr:row>
      <xdr:rowOff>76200</xdr:rowOff>
    </xdr:from>
    <xdr:to>
      <xdr:col>31</xdr:col>
      <xdr:colOff>66675</xdr:colOff>
      <xdr:row>9</xdr:row>
      <xdr:rowOff>76200</xdr:rowOff>
    </xdr:to>
    <xdr:sp macro="" textlink="">
      <xdr:nvSpPr>
        <xdr:cNvPr id="1172" name="Line 110">
          <a:extLst>
            <a:ext uri="{FF2B5EF4-FFF2-40B4-BE49-F238E27FC236}">
              <a16:creationId xmlns:a16="http://schemas.microsoft.com/office/drawing/2014/main" id="{00000000-0008-0000-1000-000094040000}"/>
            </a:ext>
          </a:extLst>
        </xdr:cNvPr>
        <xdr:cNvSpPr>
          <a:spLocks noChangeShapeType="1"/>
        </xdr:cNvSpPr>
      </xdr:nvSpPr>
      <xdr:spPr bwMode="auto">
        <a:xfrm>
          <a:off x="11753850" y="2552700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571500</xdr:colOff>
      <xdr:row>15</xdr:row>
      <xdr:rowOff>0</xdr:rowOff>
    </xdr:from>
    <xdr:to>
      <xdr:col>32</xdr:col>
      <xdr:colOff>1675</xdr:colOff>
      <xdr:row>15</xdr:row>
      <xdr:rowOff>0</xdr:rowOff>
    </xdr:to>
    <xdr:sp macro="" textlink="">
      <xdr:nvSpPr>
        <xdr:cNvPr id="1173" name="Line 131">
          <a:extLst>
            <a:ext uri="{FF2B5EF4-FFF2-40B4-BE49-F238E27FC236}">
              <a16:creationId xmlns:a16="http://schemas.microsoft.com/office/drawing/2014/main" id="{00000000-0008-0000-1000-000095040000}"/>
            </a:ext>
          </a:extLst>
        </xdr:cNvPr>
        <xdr:cNvSpPr>
          <a:spLocks noChangeShapeType="1"/>
        </xdr:cNvSpPr>
      </xdr:nvSpPr>
      <xdr:spPr bwMode="auto">
        <a:xfrm>
          <a:off x="11007132" y="3391319"/>
          <a:ext cx="176432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6</xdr:row>
      <xdr:rowOff>95250</xdr:rowOff>
    </xdr:from>
    <xdr:to>
      <xdr:col>4</xdr:col>
      <xdr:colOff>590550</xdr:colOff>
      <xdr:row>6</xdr:row>
      <xdr:rowOff>95250</xdr:rowOff>
    </xdr:to>
    <xdr:sp macro="" textlink="">
      <xdr:nvSpPr>
        <xdr:cNvPr id="1174" name="Line 95">
          <a:extLst>
            <a:ext uri="{FF2B5EF4-FFF2-40B4-BE49-F238E27FC236}">
              <a16:creationId xmlns:a16="http://schemas.microsoft.com/office/drawing/2014/main" id="{00000000-0008-0000-1000-000096040000}"/>
            </a:ext>
          </a:extLst>
        </xdr:cNvPr>
        <xdr:cNvSpPr>
          <a:spLocks noChangeShapeType="1"/>
        </xdr:cNvSpPr>
      </xdr:nvSpPr>
      <xdr:spPr bwMode="auto">
        <a:xfrm>
          <a:off x="1190625" y="1885950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7</xdr:row>
      <xdr:rowOff>104775</xdr:rowOff>
    </xdr:from>
    <xdr:to>
      <xdr:col>4</xdr:col>
      <xdr:colOff>590550</xdr:colOff>
      <xdr:row>7</xdr:row>
      <xdr:rowOff>104775</xdr:rowOff>
    </xdr:to>
    <xdr:sp macro="" textlink="">
      <xdr:nvSpPr>
        <xdr:cNvPr id="1175" name="Line 95">
          <a:extLst>
            <a:ext uri="{FF2B5EF4-FFF2-40B4-BE49-F238E27FC236}">
              <a16:creationId xmlns:a16="http://schemas.microsoft.com/office/drawing/2014/main" id="{00000000-0008-0000-1000-000097040000}"/>
            </a:ext>
          </a:extLst>
        </xdr:cNvPr>
        <xdr:cNvSpPr>
          <a:spLocks noChangeShapeType="1"/>
        </xdr:cNvSpPr>
      </xdr:nvSpPr>
      <xdr:spPr bwMode="auto">
        <a:xfrm>
          <a:off x="1190625" y="21240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257175</xdr:colOff>
      <xdr:row>7</xdr:row>
      <xdr:rowOff>133350</xdr:rowOff>
    </xdr:from>
    <xdr:to>
      <xdr:col>14</xdr:col>
      <xdr:colOff>476250</xdr:colOff>
      <xdr:row>7</xdr:row>
      <xdr:rowOff>133350</xdr:rowOff>
    </xdr:to>
    <xdr:sp macro="" textlink="">
      <xdr:nvSpPr>
        <xdr:cNvPr id="1176" name="Line 2452">
          <a:extLst>
            <a:ext uri="{FF2B5EF4-FFF2-40B4-BE49-F238E27FC236}">
              <a16:creationId xmlns:a16="http://schemas.microsoft.com/office/drawing/2014/main" id="{00000000-0008-0000-1000-000098040000}"/>
            </a:ext>
          </a:extLst>
        </xdr:cNvPr>
        <xdr:cNvSpPr>
          <a:spLocks noChangeShapeType="1"/>
        </xdr:cNvSpPr>
      </xdr:nvSpPr>
      <xdr:spPr bwMode="auto">
        <a:xfrm>
          <a:off x="4972050" y="2152650"/>
          <a:ext cx="219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76200</xdr:colOff>
      <xdr:row>7</xdr:row>
      <xdr:rowOff>95250</xdr:rowOff>
    </xdr:from>
    <xdr:to>
      <xdr:col>30</xdr:col>
      <xdr:colOff>285750</xdr:colOff>
      <xdr:row>7</xdr:row>
      <xdr:rowOff>95250</xdr:rowOff>
    </xdr:to>
    <xdr:sp macro="" textlink="">
      <xdr:nvSpPr>
        <xdr:cNvPr id="1177" name="Line 2453">
          <a:extLst>
            <a:ext uri="{FF2B5EF4-FFF2-40B4-BE49-F238E27FC236}">
              <a16:creationId xmlns:a16="http://schemas.microsoft.com/office/drawing/2014/main" id="{00000000-0008-0000-1000-000099040000}"/>
            </a:ext>
          </a:extLst>
        </xdr:cNvPr>
        <xdr:cNvSpPr>
          <a:spLocks noChangeShapeType="1"/>
        </xdr:cNvSpPr>
      </xdr:nvSpPr>
      <xdr:spPr bwMode="auto">
        <a:xfrm>
          <a:off x="11753850" y="2114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323850</xdr:colOff>
      <xdr:row>5</xdr:row>
      <xdr:rowOff>123825</xdr:rowOff>
    </xdr:from>
    <xdr:to>
      <xdr:col>29</xdr:col>
      <xdr:colOff>209550</xdr:colOff>
      <xdr:row>5</xdr:row>
      <xdr:rowOff>123825</xdr:rowOff>
    </xdr:to>
    <xdr:sp macro="" textlink="">
      <xdr:nvSpPr>
        <xdr:cNvPr id="1178" name="Line 104">
          <a:extLst>
            <a:ext uri="{FF2B5EF4-FFF2-40B4-BE49-F238E27FC236}">
              <a16:creationId xmlns:a16="http://schemas.microsoft.com/office/drawing/2014/main" id="{00000000-0008-0000-1000-00009A040000}"/>
            </a:ext>
          </a:extLst>
        </xdr:cNvPr>
        <xdr:cNvSpPr>
          <a:spLocks noChangeShapeType="1"/>
        </xdr:cNvSpPr>
      </xdr:nvSpPr>
      <xdr:spPr bwMode="auto">
        <a:xfrm>
          <a:off x="11334750" y="16859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314325</xdr:colOff>
      <xdr:row>5</xdr:row>
      <xdr:rowOff>104775</xdr:rowOff>
    </xdr:from>
    <xdr:to>
      <xdr:col>4</xdr:col>
      <xdr:colOff>600075</xdr:colOff>
      <xdr:row>5</xdr:row>
      <xdr:rowOff>104775</xdr:rowOff>
    </xdr:to>
    <xdr:sp macro="" textlink="">
      <xdr:nvSpPr>
        <xdr:cNvPr id="1179" name="Line 95">
          <a:extLst>
            <a:ext uri="{FF2B5EF4-FFF2-40B4-BE49-F238E27FC236}">
              <a16:creationId xmlns:a16="http://schemas.microsoft.com/office/drawing/2014/main" id="{00000000-0008-0000-1000-00009B040000}"/>
            </a:ext>
          </a:extLst>
        </xdr:cNvPr>
        <xdr:cNvSpPr>
          <a:spLocks noChangeShapeType="1"/>
        </xdr:cNvSpPr>
      </xdr:nvSpPr>
      <xdr:spPr bwMode="auto">
        <a:xfrm>
          <a:off x="1200150" y="16668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295275</xdr:colOff>
      <xdr:row>3</xdr:row>
      <xdr:rowOff>171450</xdr:rowOff>
    </xdr:from>
    <xdr:to>
      <xdr:col>7</xdr:col>
      <xdr:colOff>266700</xdr:colOff>
      <xdr:row>3</xdr:row>
      <xdr:rowOff>171450</xdr:rowOff>
    </xdr:to>
    <xdr:sp macro="" textlink="">
      <xdr:nvSpPr>
        <xdr:cNvPr id="1180" name="Line 96">
          <a:extLst>
            <a:ext uri="{FF2B5EF4-FFF2-40B4-BE49-F238E27FC236}">
              <a16:creationId xmlns:a16="http://schemas.microsoft.com/office/drawing/2014/main" id="{00000000-0008-0000-1000-00009C040000}"/>
            </a:ext>
          </a:extLst>
        </xdr:cNvPr>
        <xdr:cNvSpPr>
          <a:spLocks noChangeShapeType="1"/>
        </xdr:cNvSpPr>
      </xdr:nvSpPr>
      <xdr:spPr bwMode="auto">
        <a:xfrm>
          <a:off x="2219325" y="12668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</xdr:row>
      <xdr:rowOff>133350</xdr:rowOff>
    </xdr:from>
    <xdr:to>
      <xdr:col>2</xdr:col>
      <xdr:colOff>104775</xdr:colOff>
      <xdr:row>3</xdr:row>
      <xdr:rowOff>19050</xdr:rowOff>
    </xdr:to>
    <xdr:grpSp>
      <xdr:nvGrpSpPr>
        <xdr:cNvPr id="2153" name="Group 19">
          <a:extLst>
            <a:ext uri="{FF2B5EF4-FFF2-40B4-BE49-F238E27FC236}">
              <a16:creationId xmlns:a16="http://schemas.microsoft.com/office/drawing/2014/main" id="{00000000-0008-0000-1100-000069080000}"/>
            </a:ext>
          </a:extLst>
        </xdr:cNvPr>
        <xdr:cNvGrpSpPr>
          <a:grpSpLocks/>
        </xdr:cNvGrpSpPr>
      </xdr:nvGrpSpPr>
      <xdr:grpSpPr bwMode="auto">
        <a:xfrm>
          <a:off x="227806" y="321866"/>
          <a:ext cx="95250" cy="14684"/>
          <a:chOff x="834" y="209"/>
          <a:chExt cx="164" cy="30"/>
        </a:xfrm>
      </xdr:grpSpPr>
      <xdr:sp macro="" textlink="">
        <xdr:nvSpPr>
          <xdr:cNvPr id="2203" name="Rectangle 20">
            <a:extLst>
              <a:ext uri="{FF2B5EF4-FFF2-40B4-BE49-F238E27FC236}">
                <a16:creationId xmlns:a16="http://schemas.microsoft.com/office/drawing/2014/main" id="{00000000-0008-0000-1100-00009B080000}"/>
              </a:ext>
            </a:extLst>
          </xdr:cNvPr>
          <xdr:cNvSpPr>
            <a:spLocks noChangeArrowheads="1"/>
          </xdr:cNvSpPr>
        </xdr:nvSpPr>
        <xdr:spPr bwMode="auto">
          <a:xfrm>
            <a:off x="834" y="213"/>
            <a:ext cx="164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165" name="Text Box 21">
            <a:extLst>
              <a:ext uri="{FF2B5EF4-FFF2-40B4-BE49-F238E27FC236}">
                <a16:creationId xmlns:a16="http://schemas.microsoft.com/office/drawing/2014/main" id="{00000000-0008-0000-1100-000015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" y="209"/>
            <a:ext cx="164" cy="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20</xdr:col>
      <xdr:colOff>390525</xdr:colOff>
      <xdr:row>2</xdr:row>
      <xdr:rowOff>133350</xdr:rowOff>
    </xdr:from>
    <xdr:to>
      <xdr:col>20</xdr:col>
      <xdr:colOff>390525</xdr:colOff>
      <xdr:row>3</xdr:row>
      <xdr:rowOff>19050</xdr:rowOff>
    </xdr:to>
    <xdr:grpSp>
      <xdr:nvGrpSpPr>
        <xdr:cNvPr id="2154" name="Group 44">
          <a:extLst>
            <a:ext uri="{FF2B5EF4-FFF2-40B4-BE49-F238E27FC236}">
              <a16:creationId xmlns:a16="http://schemas.microsoft.com/office/drawing/2014/main" id="{00000000-0008-0000-1100-00006A080000}"/>
            </a:ext>
          </a:extLst>
        </xdr:cNvPr>
        <xdr:cNvGrpSpPr>
          <a:grpSpLocks/>
        </xdr:cNvGrpSpPr>
      </xdr:nvGrpSpPr>
      <xdr:grpSpPr bwMode="auto">
        <a:xfrm>
          <a:off x="8155781" y="321866"/>
          <a:ext cx="0" cy="14684"/>
          <a:chOff x="8201025" y="323850"/>
          <a:chExt cx="0" cy="19050"/>
        </a:xfrm>
      </xdr:grpSpPr>
      <xdr:sp macro="" textlink="">
        <xdr:nvSpPr>
          <xdr:cNvPr id="2201" name="Rectangle 45">
            <a:extLst>
              <a:ext uri="{FF2B5EF4-FFF2-40B4-BE49-F238E27FC236}">
                <a16:creationId xmlns:a16="http://schemas.microsoft.com/office/drawing/2014/main" id="{00000000-0008-0000-1100-000099080000}"/>
              </a:ext>
            </a:extLst>
          </xdr:cNvPr>
          <xdr:cNvSpPr>
            <a:spLocks noChangeArrowheads="1"/>
          </xdr:cNvSpPr>
        </xdr:nvSpPr>
        <xdr:spPr bwMode="auto">
          <a:xfrm>
            <a:off x="12191" y="21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190" name="Text Box 46">
            <a:extLst>
              <a:ext uri="{FF2B5EF4-FFF2-40B4-BE49-F238E27FC236}">
                <a16:creationId xmlns:a16="http://schemas.microsoft.com/office/drawing/2014/main" id="{00000000-0008-0000-1100-00002E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7217258368350" y="0"/>
            <a:ext cx="0" cy="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</xdr:txBody>
      </xdr:sp>
    </xdr:grpSp>
    <xdr:clientData/>
  </xdr:twoCellAnchor>
  <xdr:twoCellAnchor>
    <xdr:from>
      <xdr:col>20</xdr:col>
      <xdr:colOff>390525</xdr:colOff>
      <xdr:row>2</xdr:row>
      <xdr:rowOff>133350</xdr:rowOff>
    </xdr:from>
    <xdr:to>
      <xdr:col>20</xdr:col>
      <xdr:colOff>390525</xdr:colOff>
      <xdr:row>3</xdr:row>
      <xdr:rowOff>19050</xdr:rowOff>
    </xdr:to>
    <xdr:grpSp>
      <xdr:nvGrpSpPr>
        <xdr:cNvPr id="2155" name="Group 47">
          <a:extLst>
            <a:ext uri="{FF2B5EF4-FFF2-40B4-BE49-F238E27FC236}">
              <a16:creationId xmlns:a16="http://schemas.microsoft.com/office/drawing/2014/main" id="{00000000-0008-0000-1100-00006B080000}"/>
            </a:ext>
          </a:extLst>
        </xdr:cNvPr>
        <xdr:cNvGrpSpPr>
          <a:grpSpLocks/>
        </xdr:cNvGrpSpPr>
      </xdr:nvGrpSpPr>
      <xdr:grpSpPr bwMode="auto">
        <a:xfrm>
          <a:off x="8155781" y="321866"/>
          <a:ext cx="0" cy="14684"/>
          <a:chOff x="8201025" y="323850"/>
          <a:chExt cx="0" cy="19050"/>
        </a:xfrm>
      </xdr:grpSpPr>
      <xdr:sp macro="" textlink="">
        <xdr:nvSpPr>
          <xdr:cNvPr id="2199" name="Rectangle 48">
            <a:extLst>
              <a:ext uri="{FF2B5EF4-FFF2-40B4-BE49-F238E27FC236}">
                <a16:creationId xmlns:a16="http://schemas.microsoft.com/office/drawing/2014/main" id="{00000000-0008-0000-1100-000097080000}"/>
              </a:ext>
            </a:extLst>
          </xdr:cNvPr>
          <xdr:cNvSpPr>
            <a:spLocks noChangeArrowheads="1"/>
          </xdr:cNvSpPr>
        </xdr:nvSpPr>
        <xdr:spPr bwMode="auto">
          <a:xfrm>
            <a:off x="12191" y="21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193" name="Text Box 49">
            <a:extLst>
              <a:ext uri="{FF2B5EF4-FFF2-40B4-BE49-F238E27FC236}">
                <a16:creationId xmlns:a16="http://schemas.microsoft.com/office/drawing/2014/main" id="{00000000-0008-0000-1100-000031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7217258368350" y="0"/>
            <a:ext cx="0" cy="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</xdr:txBody>
      </xdr:sp>
    </xdr:grpSp>
    <xdr:clientData/>
  </xdr:twoCellAnchor>
  <xdr:twoCellAnchor>
    <xdr:from>
      <xdr:col>23</xdr:col>
      <xdr:colOff>123825</xdr:colOff>
      <xdr:row>0</xdr:row>
      <xdr:rowOff>0</xdr:rowOff>
    </xdr:from>
    <xdr:to>
      <xdr:col>23</xdr:col>
      <xdr:colOff>123825</xdr:colOff>
      <xdr:row>0</xdr:row>
      <xdr:rowOff>0</xdr:rowOff>
    </xdr:to>
    <xdr:sp macro="" textlink="">
      <xdr:nvSpPr>
        <xdr:cNvPr id="2156" name="Line 50">
          <a:extLst>
            <a:ext uri="{FF2B5EF4-FFF2-40B4-BE49-F238E27FC236}">
              <a16:creationId xmlns:a16="http://schemas.microsoft.com/office/drawing/2014/main" id="{00000000-0008-0000-1100-00006C080000}"/>
            </a:ext>
          </a:extLst>
        </xdr:cNvPr>
        <xdr:cNvSpPr>
          <a:spLocks noChangeShapeType="1"/>
        </xdr:cNvSpPr>
      </xdr:nvSpPr>
      <xdr:spPr bwMode="auto">
        <a:xfrm>
          <a:off x="940117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0</xdr:row>
      <xdr:rowOff>0</xdr:rowOff>
    </xdr:from>
    <xdr:to>
      <xdr:col>23</xdr:col>
      <xdr:colOff>123825</xdr:colOff>
      <xdr:row>0</xdr:row>
      <xdr:rowOff>0</xdr:rowOff>
    </xdr:to>
    <xdr:sp macro="" textlink="">
      <xdr:nvSpPr>
        <xdr:cNvPr id="2157" name="Line 57">
          <a:extLst>
            <a:ext uri="{FF2B5EF4-FFF2-40B4-BE49-F238E27FC236}">
              <a16:creationId xmlns:a16="http://schemas.microsoft.com/office/drawing/2014/main" id="{00000000-0008-0000-1100-00006D080000}"/>
            </a:ext>
          </a:extLst>
        </xdr:cNvPr>
        <xdr:cNvSpPr>
          <a:spLocks noChangeShapeType="1"/>
        </xdr:cNvSpPr>
      </xdr:nvSpPr>
      <xdr:spPr bwMode="auto">
        <a:xfrm>
          <a:off x="940117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0</xdr:row>
      <xdr:rowOff>0</xdr:rowOff>
    </xdr:from>
    <xdr:to>
      <xdr:col>23</xdr:col>
      <xdr:colOff>123825</xdr:colOff>
      <xdr:row>0</xdr:row>
      <xdr:rowOff>0</xdr:rowOff>
    </xdr:to>
    <xdr:sp macro="" textlink="">
      <xdr:nvSpPr>
        <xdr:cNvPr id="2158" name="Line 58">
          <a:extLst>
            <a:ext uri="{FF2B5EF4-FFF2-40B4-BE49-F238E27FC236}">
              <a16:creationId xmlns:a16="http://schemas.microsoft.com/office/drawing/2014/main" id="{00000000-0008-0000-1100-00006E080000}"/>
            </a:ext>
          </a:extLst>
        </xdr:cNvPr>
        <xdr:cNvSpPr>
          <a:spLocks noChangeShapeType="1"/>
        </xdr:cNvSpPr>
      </xdr:nvSpPr>
      <xdr:spPr bwMode="auto">
        <a:xfrm>
          <a:off x="940117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228600</xdr:colOff>
      <xdr:row>0</xdr:row>
      <xdr:rowOff>0</xdr:rowOff>
    </xdr:from>
    <xdr:to>
      <xdr:col>25</xdr:col>
      <xdr:colOff>190500</xdr:colOff>
      <xdr:row>0</xdr:row>
      <xdr:rowOff>0</xdr:rowOff>
    </xdr:to>
    <xdr:sp macro="" textlink="">
      <xdr:nvSpPr>
        <xdr:cNvPr id="2159" name="Line 59">
          <a:extLst>
            <a:ext uri="{FF2B5EF4-FFF2-40B4-BE49-F238E27FC236}">
              <a16:creationId xmlns:a16="http://schemas.microsoft.com/office/drawing/2014/main" id="{00000000-0008-0000-1100-00006F080000}"/>
            </a:ext>
          </a:extLst>
        </xdr:cNvPr>
        <xdr:cNvSpPr>
          <a:spLocks noChangeShapeType="1"/>
        </xdr:cNvSpPr>
      </xdr:nvSpPr>
      <xdr:spPr bwMode="auto">
        <a:xfrm>
          <a:off x="9220200" y="0"/>
          <a:ext cx="163830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514350</xdr:colOff>
      <xdr:row>0</xdr:row>
      <xdr:rowOff>0</xdr:rowOff>
    </xdr:from>
    <xdr:to>
      <xdr:col>27</xdr:col>
      <xdr:colOff>733425</xdr:colOff>
      <xdr:row>0</xdr:row>
      <xdr:rowOff>0</xdr:rowOff>
    </xdr:to>
    <xdr:sp macro="" textlink="">
      <xdr:nvSpPr>
        <xdr:cNvPr id="2160" name="Line 61">
          <a:extLst>
            <a:ext uri="{FF2B5EF4-FFF2-40B4-BE49-F238E27FC236}">
              <a16:creationId xmlns:a16="http://schemas.microsoft.com/office/drawing/2014/main" id="{00000000-0008-0000-1100-000070080000}"/>
            </a:ext>
          </a:extLst>
        </xdr:cNvPr>
        <xdr:cNvSpPr>
          <a:spLocks noChangeShapeType="1"/>
        </xdr:cNvSpPr>
      </xdr:nvSpPr>
      <xdr:spPr bwMode="auto">
        <a:xfrm>
          <a:off x="11182350" y="0"/>
          <a:ext cx="196215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4</xdr:row>
      <xdr:rowOff>47625</xdr:rowOff>
    </xdr:from>
    <xdr:to>
      <xdr:col>2</xdr:col>
      <xdr:colOff>104775</xdr:colOff>
      <xdr:row>6</xdr:row>
      <xdr:rowOff>19050</xdr:rowOff>
    </xdr:to>
    <xdr:grpSp>
      <xdr:nvGrpSpPr>
        <xdr:cNvPr id="2161" name="Group 63">
          <a:extLst>
            <a:ext uri="{FF2B5EF4-FFF2-40B4-BE49-F238E27FC236}">
              <a16:creationId xmlns:a16="http://schemas.microsoft.com/office/drawing/2014/main" id="{00000000-0008-0000-1100-000071080000}"/>
            </a:ext>
          </a:extLst>
        </xdr:cNvPr>
        <xdr:cNvGrpSpPr>
          <a:grpSpLocks/>
        </xdr:cNvGrpSpPr>
      </xdr:nvGrpSpPr>
      <xdr:grpSpPr bwMode="auto">
        <a:xfrm>
          <a:off x="227806" y="593328"/>
          <a:ext cx="95250" cy="219472"/>
          <a:chOff x="834" y="473"/>
          <a:chExt cx="164" cy="273"/>
        </a:xfrm>
      </xdr:grpSpPr>
      <xdr:sp macro="" textlink="">
        <xdr:nvSpPr>
          <xdr:cNvPr id="2197" name="Rectangle 64">
            <a:extLst>
              <a:ext uri="{FF2B5EF4-FFF2-40B4-BE49-F238E27FC236}">
                <a16:creationId xmlns:a16="http://schemas.microsoft.com/office/drawing/2014/main" id="{00000000-0008-0000-1100-000095080000}"/>
              </a:ext>
            </a:extLst>
          </xdr:cNvPr>
          <xdr:cNvSpPr>
            <a:spLocks noChangeArrowheads="1"/>
          </xdr:cNvSpPr>
        </xdr:nvSpPr>
        <xdr:spPr bwMode="auto">
          <a:xfrm>
            <a:off x="834" y="505"/>
            <a:ext cx="164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09" name="Text Box 65">
            <a:extLst>
              <a:ext uri="{FF2B5EF4-FFF2-40B4-BE49-F238E27FC236}">
                <a16:creationId xmlns:a16="http://schemas.microsoft.com/office/drawing/2014/main" id="{00000000-0008-0000-1100-000041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" y="473"/>
            <a:ext cx="164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219075</xdr:colOff>
      <xdr:row>6</xdr:row>
      <xdr:rowOff>114300</xdr:rowOff>
    </xdr:to>
    <xdr:grpSp>
      <xdr:nvGrpSpPr>
        <xdr:cNvPr id="2162" name="Group 69">
          <a:extLst>
            <a:ext uri="{FF2B5EF4-FFF2-40B4-BE49-F238E27FC236}">
              <a16:creationId xmlns:a16="http://schemas.microsoft.com/office/drawing/2014/main" id="{00000000-0008-0000-1100-000072080000}"/>
            </a:ext>
          </a:extLst>
        </xdr:cNvPr>
        <xdr:cNvGrpSpPr>
          <a:grpSpLocks/>
        </xdr:cNvGrpSpPr>
      </xdr:nvGrpSpPr>
      <xdr:grpSpPr bwMode="auto">
        <a:xfrm>
          <a:off x="218281" y="605234"/>
          <a:ext cx="219075" cy="302816"/>
          <a:chOff x="834" y="520"/>
          <a:chExt cx="164" cy="273"/>
        </a:xfrm>
      </xdr:grpSpPr>
      <xdr:sp macro="" textlink="">
        <xdr:nvSpPr>
          <xdr:cNvPr id="2195" name="Rectangle 70">
            <a:extLst>
              <a:ext uri="{FF2B5EF4-FFF2-40B4-BE49-F238E27FC236}">
                <a16:creationId xmlns:a16="http://schemas.microsoft.com/office/drawing/2014/main" id="{00000000-0008-0000-1100-000093080000}"/>
              </a:ext>
            </a:extLst>
          </xdr:cNvPr>
          <xdr:cNvSpPr>
            <a:spLocks noChangeArrowheads="1"/>
          </xdr:cNvSpPr>
        </xdr:nvSpPr>
        <xdr:spPr bwMode="auto">
          <a:xfrm>
            <a:off x="834" y="520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15" name="Text Box 71">
            <a:extLst>
              <a:ext uri="{FF2B5EF4-FFF2-40B4-BE49-F238E27FC236}">
                <a16:creationId xmlns:a16="http://schemas.microsoft.com/office/drawing/2014/main" id="{00000000-0008-0000-1100-000047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" y="520"/>
            <a:ext cx="164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</xdr:col>
      <xdr:colOff>638175</xdr:colOff>
      <xdr:row>4</xdr:row>
      <xdr:rowOff>47625</xdr:rowOff>
    </xdr:from>
    <xdr:to>
      <xdr:col>3</xdr:col>
      <xdr:colOff>200025</xdr:colOff>
      <xdr:row>6</xdr:row>
      <xdr:rowOff>47625</xdr:rowOff>
    </xdr:to>
    <xdr:grpSp>
      <xdr:nvGrpSpPr>
        <xdr:cNvPr id="2163" name="Group 72">
          <a:extLst>
            <a:ext uri="{FF2B5EF4-FFF2-40B4-BE49-F238E27FC236}">
              <a16:creationId xmlns:a16="http://schemas.microsoft.com/office/drawing/2014/main" id="{00000000-0008-0000-1100-000073080000}"/>
            </a:ext>
          </a:extLst>
        </xdr:cNvPr>
        <xdr:cNvGrpSpPr>
          <a:grpSpLocks/>
        </xdr:cNvGrpSpPr>
      </xdr:nvGrpSpPr>
      <xdr:grpSpPr bwMode="auto">
        <a:xfrm>
          <a:off x="856456" y="593328"/>
          <a:ext cx="286147" cy="248047"/>
          <a:chOff x="1562" y="463"/>
          <a:chExt cx="209" cy="271"/>
        </a:xfrm>
      </xdr:grpSpPr>
      <xdr:sp macro="" textlink="">
        <xdr:nvSpPr>
          <xdr:cNvPr id="71831" name="Rectangle 73">
            <a:extLst>
              <a:ext uri="{FF2B5EF4-FFF2-40B4-BE49-F238E27FC236}">
                <a16:creationId xmlns:a16="http://schemas.microsoft.com/office/drawing/2014/main" id="{00000000-0008-0000-1100-000097180100}"/>
              </a:ext>
            </a:extLst>
          </xdr:cNvPr>
          <xdr:cNvSpPr>
            <a:spLocks noChangeArrowheads="1"/>
          </xdr:cNvSpPr>
        </xdr:nvSpPr>
        <xdr:spPr bwMode="auto">
          <a:xfrm>
            <a:off x="1597" y="484"/>
            <a:ext cx="174" cy="20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  <xdr:txBody>
          <a:bodyPr anchor="ctr"/>
          <a:lstStyle/>
          <a:p>
            <a:pPr algn="ctr"/>
            <a:r>
              <a:rPr lang="pt-BR"/>
              <a:t>7</a:t>
            </a:r>
          </a:p>
        </xdr:txBody>
      </xdr:sp>
      <xdr:sp macro="" textlink="" fLocksText="0">
        <xdr:nvSpPr>
          <xdr:cNvPr id="6218" name="Text Box 74">
            <a:extLst>
              <a:ext uri="{FF2B5EF4-FFF2-40B4-BE49-F238E27FC236}">
                <a16:creationId xmlns:a16="http://schemas.microsoft.com/office/drawing/2014/main" id="{00000000-0008-0000-1100-00004A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62" y="463"/>
            <a:ext cx="209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ctr" upright="1"/>
          <a:lstStyle/>
          <a:p>
            <a:pPr algn="ctr" rtl="0">
              <a:defRPr sz="1000"/>
            </a:pP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495300</xdr:colOff>
      <xdr:row>5</xdr:row>
      <xdr:rowOff>0</xdr:rowOff>
    </xdr:from>
    <xdr:to>
      <xdr:col>4</xdr:col>
      <xdr:colOff>228600</xdr:colOff>
      <xdr:row>7</xdr:row>
      <xdr:rowOff>104775</xdr:rowOff>
    </xdr:to>
    <xdr:grpSp>
      <xdr:nvGrpSpPr>
        <xdr:cNvPr id="2164" name="Group 75">
          <a:extLst>
            <a:ext uri="{FF2B5EF4-FFF2-40B4-BE49-F238E27FC236}">
              <a16:creationId xmlns:a16="http://schemas.microsoft.com/office/drawing/2014/main" id="{00000000-0008-0000-1100-000074080000}"/>
            </a:ext>
          </a:extLst>
        </xdr:cNvPr>
        <xdr:cNvGrpSpPr>
          <a:grpSpLocks/>
        </xdr:cNvGrpSpPr>
      </xdr:nvGrpSpPr>
      <xdr:grpSpPr bwMode="auto">
        <a:xfrm>
          <a:off x="1437878" y="605234"/>
          <a:ext cx="229394" cy="422275"/>
          <a:chOff x="2094" y="392"/>
          <a:chExt cx="188" cy="315"/>
        </a:xfrm>
      </xdr:grpSpPr>
      <xdr:sp macro="" textlink="">
        <xdr:nvSpPr>
          <xdr:cNvPr id="2191" name="Rectangle 76">
            <a:extLst>
              <a:ext uri="{FF2B5EF4-FFF2-40B4-BE49-F238E27FC236}">
                <a16:creationId xmlns:a16="http://schemas.microsoft.com/office/drawing/2014/main" id="{00000000-0008-0000-1100-00008F080000}"/>
              </a:ext>
            </a:extLst>
          </xdr:cNvPr>
          <xdr:cNvSpPr>
            <a:spLocks noChangeArrowheads="1"/>
          </xdr:cNvSpPr>
        </xdr:nvSpPr>
        <xdr:spPr bwMode="auto">
          <a:xfrm>
            <a:off x="2094" y="392"/>
            <a:ext cx="126" cy="139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21" name="Text Box 77">
            <a:extLst>
              <a:ext uri="{FF2B5EF4-FFF2-40B4-BE49-F238E27FC236}">
                <a16:creationId xmlns:a16="http://schemas.microsoft.com/office/drawing/2014/main" id="{00000000-0008-0000-1100-00004D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94" y="427"/>
            <a:ext cx="188" cy="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l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8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11</xdr:col>
      <xdr:colOff>400050</xdr:colOff>
      <xdr:row>4</xdr:row>
      <xdr:rowOff>47625</xdr:rowOff>
    </xdr:from>
    <xdr:to>
      <xdr:col>13</xdr:col>
      <xdr:colOff>19050</xdr:colOff>
      <xdr:row>7</xdr:row>
      <xdr:rowOff>47625</xdr:rowOff>
    </xdr:to>
    <xdr:grpSp>
      <xdr:nvGrpSpPr>
        <xdr:cNvPr id="2165" name="Group 78">
          <a:extLst>
            <a:ext uri="{FF2B5EF4-FFF2-40B4-BE49-F238E27FC236}">
              <a16:creationId xmlns:a16="http://schemas.microsoft.com/office/drawing/2014/main" id="{00000000-0008-0000-1100-000075080000}"/>
            </a:ext>
          </a:extLst>
        </xdr:cNvPr>
        <xdr:cNvGrpSpPr>
          <a:grpSpLocks/>
        </xdr:cNvGrpSpPr>
      </xdr:nvGrpSpPr>
      <xdr:grpSpPr bwMode="auto">
        <a:xfrm>
          <a:off x="4904581" y="593328"/>
          <a:ext cx="313532" cy="377031"/>
          <a:chOff x="6113" y="419"/>
          <a:chExt cx="133" cy="273"/>
        </a:xfrm>
      </xdr:grpSpPr>
      <xdr:sp macro="" textlink="">
        <xdr:nvSpPr>
          <xdr:cNvPr id="2189" name="Rectangle 79">
            <a:extLst>
              <a:ext uri="{FF2B5EF4-FFF2-40B4-BE49-F238E27FC236}">
                <a16:creationId xmlns:a16="http://schemas.microsoft.com/office/drawing/2014/main" id="{00000000-0008-0000-1100-00008D080000}"/>
              </a:ext>
            </a:extLst>
          </xdr:cNvPr>
          <xdr:cNvSpPr>
            <a:spLocks noChangeArrowheads="1"/>
          </xdr:cNvSpPr>
        </xdr:nvSpPr>
        <xdr:spPr bwMode="auto">
          <a:xfrm>
            <a:off x="6113" y="430"/>
            <a:ext cx="133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24" name="Text Box 80">
            <a:extLst>
              <a:ext uri="{FF2B5EF4-FFF2-40B4-BE49-F238E27FC236}">
                <a16:creationId xmlns:a16="http://schemas.microsoft.com/office/drawing/2014/main" id="{00000000-0008-0000-1100-00005018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6113" y="419"/>
            <a:ext cx="113" cy="2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ctr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14</xdr:col>
      <xdr:colOff>0</xdr:colOff>
      <xdr:row>4</xdr:row>
      <xdr:rowOff>57150</xdr:rowOff>
    </xdr:from>
    <xdr:to>
      <xdr:col>14</xdr:col>
      <xdr:colOff>228600</xdr:colOff>
      <xdr:row>6</xdr:row>
      <xdr:rowOff>123825</xdr:rowOff>
    </xdr:to>
    <xdr:grpSp>
      <xdr:nvGrpSpPr>
        <xdr:cNvPr id="2166" name="Group 81">
          <a:extLst>
            <a:ext uri="{FF2B5EF4-FFF2-40B4-BE49-F238E27FC236}">
              <a16:creationId xmlns:a16="http://schemas.microsoft.com/office/drawing/2014/main" id="{00000000-0008-0000-1100-000076080000}"/>
            </a:ext>
          </a:extLst>
        </xdr:cNvPr>
        <xdr:cNvGrpSpPr>
          <a:grpSpLocks/>
        </xdr:cNvGrpSpPr>
      </xdr:nvGrpSpPr>
      <xdr:grpSpPr bwMode="auto">
        <a:xfrm>
          <a:off x="5675313" y="602853"/>
          <a:ext cx="228600" cy="314722"/>
          <a:chOff x="7601" y="510"/>
          <a:chExt cx="193" cy="258"/>
        </a:xfrm>
      </xdr:grpSpPr>
      <xdr:sp macro="" textlink="">
        <xdr:nvSpPr>
          <xdr:cNvPr id="2187" name="Rectangle 82">
            <a:extLst>
              <a:ext uri="{FF2B5EF4-FFF2-40B4-BE49-F238E27FC236}">
                <a16:creationId xmlns:a16="http://schemas.microsoft.com/office/drawing/2014/main" id="{00000000-0008-0000-1100-00008B080000}"/>
              </a:ext>
            </a:extLst>
          </xdr:cNvPr>
          <xdr:cNvSpPr>
            <a:spLocks noChangeArrowheads="1"/>
          </xdr:cNvSpPr>
        </xdr:nvSpPr>
        <xdr:spPr bwMode="auto">
          <a:xfrm>
            <a:off x="7611" y="522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27" name="Text Box 83">
            <a:extLst>
              <a:ext uri="{FF2B5EF4-FFF2-40B4-BE49-F238E27FC236}">
                <a16:creationId xmlns:a16="http://schemas.microsoft.com/office/drawing/2014/main" id="{00000000-0008-0000-1100-000053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601" y="510"/>
            <a:ext cx="193" cy="2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ctr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10</a:t>
            </a:r>
          </a:p>
        </xdr:txBody>
      </xdr:sp>
    </xdr:grp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209550</xdr:colOff>
      <xdr:row>23</xdr:row>
      <xdr:rowOff>85725</xdr:rowOff>
    </xdr:to>
    <xdr:grpSp>
      <xdr:nvGrpSpPr>
        <xdr:cNvPr id="2167" name="Group 84">
          <a:extLst>
            <a:ext uri="{FF2B5EF4-FFF2-40B4-BE49-F238E27FC236}">
              <a16:creationId xmlns:a16="http://schemas.microsoft.com/office/drawing/2014/main" id="{00000000-0008-0000-1100-000077080000}"/>
            </a:ext>
          </a:extLst>
        </xdr:cNvPr>
        <xdr:cNvGrpSpPr>
          <a:grpSpLocks/>
        </xdr:cNvGrpSpPr>
      </xdr:nvGrpSpPr>
      <xdr:grpSpPr bwMode="auto">
        <a:xfrm>
          <a:off x="218281" y="3125391"/>
          <a:ext cx="209550" cy="383381"/>
          <a:chOff x="799" y="3385"/>
          <a:chExt cx="209" cy="309"/>
        </a:xfrm>
      </xdr:grpSpPr>
      <xdr:sp macro="" textlink="">
        <xdr:nvSpPr>
          <xdr:cNvPr id="2185" name="Rectangle 85">
            <a:extLst>
              <a:ext uri="{FF2B5EF4-FFF2-40B4-BE49-F238E27FC236}">
                <a16:creationId xmlns:a16="http://schemas.microsoft.com/office/drawing/2014/main" id="{00000000-0008-0000-1100-000089080000}"/>
              </a:ext>
            </a:extLst>
          </xdr:cNvPr>
          <xdr:cNvSpPr>
            <a:spLocks noChangeArrowheads="1"/>
          </xdr:cNvSpPr>
        </xdr:nvSpPr>
        <xdr:spPr bwMode="auto">
          <a:xfrm>
            <a:off x="799" y="3385"/>
            <a:ext cx="209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30" name="Text Box 86">
            <a:extLst>
              <a:ext uri="{FF2B5EF4-FFF2-40B4-BE49-F238E27FC236}">
                <a16:creationId xmlns:a16="http://schemas.microsoft.com/office/drawing/2014/main" id="{00000000-0008-0000-1100-000056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" y="3415"/>
            <a:ext cx="209" cy="2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17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23</xdr:col>
      <xdr:colOff>123825</xdr:colOff>
      <xdr:row>21</xdr:row>
      <xdr:rowOff>104775</xdr:rowOff>
    </xdr:from>
    <xdr:to>
      <xdr:col>23</xdr:col>
      <xdr:colOff>123825</xdr:colOff>
      <xdr:row>21</xdr:row>
      <xdr:rowOff>104775</xdr:rowOff>
    </xdr:to>
    <xdr:sp macro="" textlink="">
      <xdr:nvSpPr>
        <xdr:cNvPr id="2168" name="Line 87">
          <a:extLst>
            <a:ext uri="{FF2B5EF4-FFF2-40B4-BE49-F238E27FC236}">
              <a16:creationId xmlns:a16="http://schemas.microsoft.com/office/drawing/2014/main" id="{00000000-0008-0000-1100-000078080000}"/>
            </a:ext>
          </a:extLst>
        </xdr:cNvPr>
        <xdr:cNvSpPr>
          <a:spLocks noChangeShapeType="1"/>
        </xdr:cNvSpPr>
      </xdr:nvSpPr>
      <xdr:spPr bwMode="auto">
        <a:xfrm>
          <a:off x="9401175" y="32861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23</xdr:row>
      <xdr:rowOff>76200</xdr:rowOff>
    </xdr:from>
    <xdr:to>
      <xdr:col>23</xdr:col>
      <xdr:colOff>123825</xdr:colOff>
      <xdr:row>23</xdr:row>
      <xdr:rowOff>76200</xdr:rowOff>
    </xdr:to>
    <xdr:sp macro="" textlink="">
      <xdr:nvSpPr>
        <xdr:cNvPr id="2169" name="Line 93">
          <a:extLst>
            <a:ext uri="{FF2B5EF4-FFF2-40B4-BE49-F238E27FC236}">
              <a16:creationId xmlns:a16="http://schemas.microsoft.com/office/drawing/2014/main" id="{00000000-0008-0000-1100-000079080000}"/>
            </a:ext>
          </a:extLst>
        </xdr:cNvPr>
        <xdr:cNvSpPr>
          <a:spLocks noChangeShapeType="1"/>
        </xdr:cNvSpPr>
      </xdr:nvSpPr>
      <xdr:spPr bwMode="auto">
        <a:xfrm>
          <a:off x="9401175" y="356235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</xdr:row>
      <xdr:rowOff>0</xdr:rowOff>
    </xdr:from>
    <xdr:to>
      <xdr:col>2</xdr:col>
      <xdr:colOff>247650</xdr:colOff>
      <xdr:row>3</xdr:row>
      <xdr:rowOff>152400</xdr:rowOff>
    </xdr:to>
    <xdr:grpSp>
      <xdr:nvGrpSpPr>
        <xdr:cNvPr id="2170" name="Group 101">
          <a:extLst>
            <a:ext uri="{FF2B5EF4-FFF2-40B4-BE49-F238E27FC236}">
              <a16:creationId xmlns:a16="http://schemas.microsoft.com/office/drawing/2014/main" id="{00000000-0008-0000-1100-00007A080000}"/>
            </a:ext>
          </a:extLst>
        </xdr:cNvPr>
        <xdr:cNvGrpSpPr>
          <a:grpSpLocks/>
        </xdr:cNvGrpSpPr>
      </xdr:nvGrpSpPr>
      <xdr:grpSpPr bwMode="auto">
        <a:xfrm>
          <a:off x="218281" y="188516"/>
          <a:ext cx="247650" cy="281384"/>
          <a:chOff x="834" y="14"/>
          <a:chExt cx="376" cy="326"/>
        </a:xfrm>
      </xdr:grpSpPr>
      <xdr:sp macro="" textlink="">
        <xdr:nvSpPr>
          <xdr:cNvPr id="2183" name="Rectangle 102">
            <a:extLst>
              <a:ext uri="{FF2B5EF4-FFF2-40B4-BE49-F238E27FC236}">
                <a16:creationId xmlns:a16="http://schemas.microsoft.com/office/drawing/2014/main" id="{00000000-0008-0000-1100-000087080000}"/>
              </a:ext>
            </a:extLst>
          </xdr:cNvPr>
          <xdr:cNvSpPr>
            <a:spLocks noChangeArrowheads="1"/>
          </xdr:cNvSpPr>
        </xdr:nvSpPr>
        <xdr:spPr bwMode="auto">
          <a:xfrm>
            <a:off x="834" y="14"/>
            <a:ext cx="239" cy="162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47" name="Text Box 103">
            <a:extLst>
              <a:ext uri="{FF2B5EF4-FFF2-40B4-BE49-F238E27FC236}">
                <a16:creationId xmlns:a16="http://schemas.microsoft.com/office/drawing/2014/main" id="{00000000-0008-0000-1100-000067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3" y="36"/>
            <a:ext cx="347" cy="3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14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3</xdr:col>
      <xdr:colOff>47625</xdr:colOff>
      <xdr:row>60</xdr:row>
      <xdr:rowOff>38100</xdr:rowOff>
    </xdr:from>
    <xdr:to>
      <xdr:col>3</xdr:col>
      <xdr:colOff>47625</xdr:colOff>
      <xdr:row>60</xdr:row>
      <xdr:rowOff>38100</xdr:rowOff>
    </xdr:to>
    <xdr:sp macro="" textlink="">
      <xdr:nvSpPr>
        <xdr:cNvPr id="2171" name="Line 107">
          <a:extLst>
            <a:ext uri="{FF2B5EF4-FFF2-40B4-BE49-F238E27FC236}">
              <a16:creationId xmlns:a16="http://schemas.microsoft.com/office/drawing/2014/main" id="{00000000-0008-0000-1100-00007B080000}"/>
            </a:ext>
          </a:extLst>
        </xdr:cNvPr>
        <xdr:cNvSpPr>
          <a:spLocks noChangeShapeType="1"/>
        </xdr:cNvSpPr>
      </xdr:nvSpPr>
      <xdr:spPr bwMode="auto">
        <a:xfrm>
          <a:off x="933450" y="880110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23</xdr:row>
      <xdr:rowOff>76200</xdr:rowOff>
    </xdr:from>
    <xdr:to>
      <xdr:col>23</xdr:col>
      <xdr:colOff>123825</xdr:colOff>
      <xdr:row>23</xdr:row>
      <xdr:rowOff>76200</xdr:rowOff>
    </xdr:to>
    <xdr:sp macro="" textlink="">
      <xdr:nvSpPr>
        <xdr:cNvPr id="2172" name="Line 128">
          <a:extLst>
            <a:ext uri="{FF2B5EF4-FFF2-40B4-BE49-F238E27FC236}">
              <a16:creationId xmlns:a16="http://schemas.microsoft.com/office/drawing/2014/main" id="{00000000-0008-0000-1100-00007C080000}"/>
            </a:ext>
          </a:extLst>
        </xdr:cNvPr>
        <xdr:cNvSpPr>
          <a:spLocks noChangeShapeType="1"/>
        </xdr:cNvSpPr>
      </xdr:nvSpPr>
      <xdr:spPr bwMode="auto">
        <a:xfrm>
          <a:off x="9401175" y="356235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47625</xdr:colOff>
      <xdr:row>64</xdr:row>
      <xdr:rowOff>38100</xdr:rowOff>
    </xdr:from>
    <xdr:to>
      <xdr:col>3</xdr:col>
      <xdr:colOff>47625</xdr:colOff>
      <xdr:row>64</xdr:row>
      <xdr:rowOff>38100</xdr:rowOff>
    </xdr:to>
    <xdr:sp macro="" textlink="">
      <xdr:nvSpPr>
        <xdr:cNvPr id="2173" name="Line 133">
          <a:extLst>
            <a:ext uri="{FF2B5EF4-FFF2-40B4-BE49-F238E27FC236}">
              <a16:creationId xmlns:a16="http://schemas.microsoft.com/office/drawing/2014/main" id="{00000000-0008-0000-1100-00007D080000}"/>
            </a:ext>
          </a:extLst>
        </xdr:cNvPr>
        <xdr:cNvSpPr>
          <a:spLocks noChangeShapeType="1"/>
        </xdr:cNvSpPr>
      </xdr:nvSpPr>
      <xdr:spPr bwMode="auto">
        <a:xfrm>
          <a:off x="933450" y="9344025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20</xdr:row>
      <xdr:rowOff>152400</xdr:rowOff>
    </xdr:from>
    <xdr:to>
      <xdr:col>22</xdr:col>
      <xdr:colOff>180975</xdr:colOff>
      <xdr:row>22</xdr:row>
      <xdr:rowOff>152400</xdr:rowOff>
    </xdr:to>
    <xdr:grpSp>
      <xdr:nvGrpSpPr>
        <xdr:cNvPr id="2174" name="Group 158">
          <a:extLst>
            <a:ext uri="{FF2B5EF4-FFF2-40B4-BE49-F238E27FC236}">
              <a16:creationId xmlns:a16="http://schemas.microsoft.com/office/drawing/2014/main" id="{00000000-0008-0000-1100-00007E080000}"/>
            </a:ext>
          </a:extLst>
        </xdr:cNvPr>
        <xdr:cNvGrpSpPr>
          <a:grpSpLocks/>
        </xdr:cNvGrpSpPr>
      </xdr:nvGrpSpPr>
      <xdr:grpSpPr bwMode="auto">
        <a:xfrm>
          <a:off x="8155781" y="3119041"/>
          <a:ext cx="180975" cy="307578"/>
          <a:chOff x="-1193" y="3384"/>
          <a:chExt cx="209" cy="272"/>
        </a:xfrm>
      </xdr:grpSpPr>
      <xdr:sp macro="" textlink="">
        <xdr:nvSpPr>
          <xdr:cNvPr id="2181" name="Rectangle 159">
            <a:extLst>
              <a:ext uri="{FF2B5EF4-FFF2-40B4-BE49-F238E27FC236}">
                <a16:creationId xmlns:a16="http://schemas.microsoft.com/office/drawing/2014/main" id="{00000000-0008-0000-1100-000085080000}"/>
              </a:ext>
            </a:extLst>
          </xdr:cNvPr>
          <xdr:cNvSpPr>
            <a:spLocks noChangeArrowheads="1"/>
          </xdr:cNvSpPr>
        </xdr:nvSpPr>
        <xdr:spPr bwMode="auto">
          <a:xfrm>
            <a:off x="-1193" y="3393"/>
            <a:ext cx="209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304" name="Text Box 160">
            <a:extLst>
              <a:ext uri="{FF2B5EF4-FFF2-40B4-BE49-F238E27FC236}">
                <a16:creationId xmlns:a16="http://schemas.microsoft.com/office/drawing/2014/main" id="{00000000-0008-0000-1100-0000A0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3" y="3384"/>
            <a:ext cx="209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18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20</xdr:col>
      <xdr:colOff>581025</xdr:colOff>
      <xdr:row>5</xdr:row>
      <xdr:rowOff>0</xdr:rowOff>
    </xdr:from>
    <xdr:to>
      <xdr:col>22</xdr:col>
      <xdr:colOff>276225</xdr:colOff>
      <xdr:row>7</xdr:row>
      <xdr:rowOff>47625</xdr:rowOff>
    </xdr:to>
    <xdr:grpSp>
      <xdr:nvGrpSpPr>
        <xdr:cNvPr id="2175" name="Group 161">
          <a:extLst>
            <a:ext uri="{FF2B5EF4-FFF2-40B4-BE49-F238E27FC236}">
              <a16:creationId xmlns:a16="http://schemas.microsoft.com/office/drawing/2014/main" id="{00000000-0008-0000-1100-00007F080000}"/>
            </a:ext>
          </a:extLst>
        </xdr:cNvPr>
        <xdr:cNvGrpSpPr>
          <a:grpSpLocks/>
        </xdr:cNvGrpSpPr>
      </xdr:nvGrpSpPr>
      <xdr:grpSpPr bwMode="auto">
        <a:xfrm>
          <a:off x="8155781" y="605234"/>
          <a:ext cx="276225" cy="365125"/>
          <a:chOff x="7572" y="530"/>
          <a:chExt cx="214" cy="263"/>
        </a:xfrm>
      </xdr:grpSpPr>
      <xdr:sp macro="" textlink="">
        <xdr:nvSpPr>
          <xdr:cNvPr id="2179" name="Rectangle 162">
            <a:extLst>
              <a:ext uri="{FF2B5EF4-FFF2-40B4-BE49-F238E27FC236}">
                <a16:creationId xmlns:a16="http://schemas.microsoft.com/office/drawing/2014/main" id="{00000000-0008-0000-1100-000083080000}"/>
              </a:ext>
            </a:extLst>
          </xdr:cNvPr>
          <xdr:cNvSpPr>
            <a:spLocks noChangeArrowheads="1"/>
          </xdr:cNvSpPr>
        </xdr:nvSpPr>
        <xdr:spPr bwMode="auto">
          <a:xfrm>
            <a:off x="7594" y="530"/>
            <a:ext cx="164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307" name="Text Box 163">
            <a:extLst>
              <a:ext uri="{FF2B5EF4-FFF2-40B4-BE49-F238E27FC236}">
                <a16:creationId xmlns:a16="http://schemas.microsoft.com/office/drawing/2014/main" id="{00000000-0008-0000-1100-0000A31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72" y="550"/>
            <a:ext cx="214" cy="2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  11</a:t>
            </a:r>
          </a:p>
        </xdr:txBody>
      </xdr:sp>
    </xdr:grpSp>
    <xdr:clientData/>
  </xdr:twoCellAnchor>
  <xdr:twoCellAnchor>
    <xdr:from>
      <xdr:col>26</xdr:col>
      <xdr:colOff>0</xdr:colOff>
      <xdr:row>1</xdr:row>
      <xdr:rowOff>180975</xdr:rowOff>
    </xdr:from>
    <xdr:to>
      <xdr:col>26</xdr:col>
      <xdr:colOff>180975</xdr:colOff>
      <xdr:row>3</xdr:row>
      <xdr:rowOff>152400</xdr:rowOff>
    </xdr:to>
    <xdr:grpSp>
      <xdr:nvGrpSpPr>
        <xdr:cNvPr id="2176" name="Group 158">
          <a:extLst>
            <a:ext uri="{FF2B5EF4-FFF2-40B4-BE49-F238E27FC236}">
              <a16:creationId xmlns:a16="http://schemas.microsoft.com/office/drawing/2014/main" id="{00000000-0008-0000-1100-000080080000}"/>
            </a:ext>
          </a:extLst>
        </xdr:cNvPr>
        <xdr:cNvGrpSpPr>
          <a:grpSpLocks/>
        </xdr:cNvGrpSpPr>
      </xdr:nvGrpSpPr>
      <xdr:grpSpPr bwMode="auto">
        <a:xfrm>
          <a:off x="11132344" y="180975"/>
          <a:ext cx="180975" cy="288925"/>
          <a:chOff x="-1193" y="3384"/>
          <a:chExt cx="209" cy="272"/>
        </a:xfrm>
      </xdr:grpSpPr>
      <xdr:sp macro="" textlink="">
        <xdr:nvSpPr>
          <xdr:cNvPr id="2177" name="Rectangle 159">
            <a:extLst>
              <a:ext uri="{FF2B5EF4-FFF2-40B4-BE49-F238E27FC236}">
                <a16:creationId xmlns:a16="http://schemas.microsoft.com/office/drawing/2014/main" id="{00000000-0008-0000-1100-000081080000}"/>
              </a:ext>
            </a:extLst>
          </xdr:cNvPr>
          <xdr:cNvSpPr>
            <a:spLocks noChangeArrowheads="1"/>
          </xdr:cNvSpPr>
        </xdr:nvSpPr>
        <xdr:spPr bwMode="auto">
          <a:xfrm>
            <a:off x="-1193" y="3393"/>
            <a:ext cx="209" cy="148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2" name="Text Box 160">
            <a:extLst>
              <a:ext uri="{FF2B5EF4-FFF2-40B4-BE49-F238E27FC236}">
                <a16:creationId xmlns:a16="http://schemas.microsoft.com/office/drawing/2014/main" id="{00000000-0008-0000-1100-00003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3" y="3384"/>
            <a:ext cx="209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ctr" rtl="0">
              <a:defRPr sz="1000"/>
            </a:pP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 1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5" name="Group 6">
          <a:extLst>
            <a:ext uri="{FF2B5EF4-FFF2-40B4-BE49-F238E27FC236}">
              <a16:creationId xmlns:a16="http://schemas.microsoft.com/office/drawing/2014/main" id="{00000000-0008-0000-1300-0000A3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14" name="Rectangle 7">
            <a:extLst>
              <a:ext uri="{FF2B5EF4-FFF2-40B4-BE49-F238E27FC236}">
                <a16:creationId xmlns:a16="http://schemas.microsoft.com/office/drawing/2014/main" id="{00000000-0008-0000-1300-0000F2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6" name="Text Box 8">
            <a:extLst>
              <a:ext uri="{FF2B5EF4-FFF2-40B4-BE49-F238E27FC236}">
                <a16:creationId xmlns:a16="http://schemas.microsoft.com/office/drawing/2014/main" id="{00000000-0008-0000-13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6" name="Group 9">
          <a:extLst>
            <a:ext uri="{FF2B5EF4-FFF2-40B4-BE49-F238E27FC236}">
              <a16:creationId xmlns:a16="http://schemas.microsoft.com/office/drawing/2014/main" id="{00000000-0008-0000-1300-0000A4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12" name="Rectangle 10">
            <a:extLst>
              <a:ext uri="{FF2B5EF4-FFF2-40B4-BE49-F238E27FC236}">
                <a16:creationId xmlns:a16="http://schemas.microsoft.com/office/drawing/2014/main" id="{00000000-0008-0000-1300-0000F0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4" name="Text Box 11">
            <a:extLst>
              <a:ext uri="{FF2B5EF4-FFF2-40B4-BE49-F238E27FC236}">
                <a16:creationId xmlns:a16="http://schemas.microsoft.com/office/drawing/2014/main" id="{00000000-0008-0000-13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7" name="Group 15">
          <a:extLst>
            <a:ext uri="{FF2B5EF4-FFF2-40B4-BE49-F238E27FC236}">
              <a16:creationId xmlns:a16="http://schemas.microsoft.com/office/drawing/2014/main" id="{00000000-0008-0000-1300-0000A5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10" name="Rectangle 16">
            <a:extLst>
              <a:ext uri="{FF2B5EF4-FFF2-40B4-BE49-F238E27FC236}">
                <a16:creationId xmlns:a16="http://schemas.microsoft.com/office/drawing/2014/main" id="{00000000-0008-0000-1300-0000EE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3" name="Text Box 17">
            <a:extLst>
              <a:ext uri="{FF2B5EF4-FFF2-40B4-BE49-F238E27FC236}">
                <a16:creationId xmlns:a16="http://schemas.microsoft.com/office/drawing/2014/main" id="{00000000-0008-0000-13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8" name="Group 18">
          <a:extLst>
            <a:ext uri="{FF2B5EF4-FFF2-40B4-BE49-F238E27FC236}">
              <a16:creationId xmlns:a16="http://schemas.microsoft.com/office/drawing/2014/main" id="{00000000-0008-0000-1300-0000A6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8" name="Rectangle 19">
            <a:extLst>
              <a:ext uri="{FF2B5EF4-FFF2-40B4-BE49-F238E27FC236}">
                <a16:creationId xmlns:a16="http://schemas.microsoft.com/office/drawing/2014/main" id="{00000000-0008-0000-1300-0000EC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2" name="Text Box 20">
            <a:extLst>
              <a:ext uri="{FF2B5EF4-FFF2-40B4-BE49-F238E27FC236}">
                <a16:creationId xmlns:a16="http://schemas.microsoft.com/office/drawing/2014/main" id="{00000000-0008-0000-13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39" name="Group 21">
          <a:extLst>
            <a:ext uri="{FF2B5EF4-FFF2-40B4-BE49-F238E27FC236}">
              <a16:creationId xmlns:a16="http://schemas.microsoft.com/office/drawing/2014/main" id="{00000000-0008-0000-1300-0000A7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6" name="Rectangle 22">
            <a:extLst>
              <a:ext uri="{FF2B5EF4-FFF2-40B4-BE49-F238E27FC236}">
                <a16:creationId xmlns:a16="http://schemas.microsoft.com/office/drawing/2014/main" id="{00000000-0008-0000-1300-0000EA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10" name="Text Box 23">
            <a:extLst>
              <a:ext uri="{FF2B5EF4-FFF2-40B4-BE49-F238E27FC236}">
                <a16:creationId xmlns:a16="http://schemas.microsoft.com/office/drawing/2014/main" id="{00000000-0008-0000-13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0" name="Group 24">
          <a:extLst>
            <a:ext uri="{FF2B5EF4-FFF2-40B4-BE49-F238E27FC236}">
              <a16:creationId xmlns:a16="http://schemas.microsoft.com/office/drawing/2014/main" id="{00000000-0008-0000-1300-0000A8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4" name="Rectangle 25">
            <a:extLst>
              <a:ext uri="{FF2B5EF4-FFF2-40B4-BE49-F238E27FC236}">
                <a16:creationId xmlns:a16="http://schemas.microsoft.com/office/drawing/2014/main" id="{00000000-0008-0000-1300-0000E8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9" name="Text Box 26"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9525</xdr:colOff>
      <xdr:row>0</xdr:row>
      <xdr:rowOff>152400</xdr:rowOff>
    </xdr:from>
    <xdr:to>
      <xdr:col>0</xdr:col>
      <xdr:colOff>9525</xdr:colOff>
      <xdr:row>1</xdr:row>
      <xdr:rowOff>152400</xdr:rowOff>
    </xdr:to>
    <xdr:sp macro="" textlink="" fLocksText="0">
      <xdr:nvSpPr>
        <xdr:cNvPr id="4123" name="Text Box 27">
          <a:extLst>
            <a:ext uri="{FF2B5EF4-FFF2-40B4-BE49-F238E27FC236}">
              <a16:creationId xmlns:a16="http://schemas.microsoft.com/office/drawing/2014/main" id="{00000000-0008-0000-1300-00001B100000}"/>
            </a:ext>
          </a:extLst>
        </xdr:cNvPr>
        <xdr:cNvSpPr txBox="1">
          <a:spLocks noChangeArrowheads="1"/>
        </xdr:cNvSpPr>
      </xdr:nvSpPr>
      <xdr:spPr bwMode="auto">
        <a:xfrm>
          <a:off x="9525" y="142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0160" tIns="10080" rIns="20160" bIns="10080" anchor="t" upright="1"/>
        <a:lstStyle/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INCLUSÃO</a:t>
          </a:r>
        </a:p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OU</a:t>
          </a:r>
        </a:p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ACRESC.</a:t>
          </a:r>
        </a:p>
      </xdr:txBody>
    </xdr: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2" name="Group 28">
          <a:extLst>
            <a:ext uri="{FF2B5EF4-FFF2-40B4-BE49-F238E27FC236}">
              <a16:creationId xmlns:a16="http://schemas.microsoft.com/office/drawing/2014/main" id="{00000000-0008-0000-1300-0000AA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2" name="Rectangle 29">
            <a:extLst>
              <a:ext uri="{FF2B5EF4-FFF2-40B4-BE49-F238E27FC236}">
                <a16:creationId xmlns:a16="http://schemas.microsoft.com/office/drawing/2014/main" id="{00000000-0008-0000-1300-0000E6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7" name="Text Box 30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3" name="Group 31">
          <a:extLst>
            <a:ext uri="{FF2B5EF4-FFF2-40B4-BE49-F238E27FC236}">
              <a16:creationId xmlns:a16="http://schemas.microsoft.com/office/drawing/2014/main" id="{00000000-0008-0000-1300-0000AB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300" name="Rectangle 32">
            <a:extLst>
              <a:ext uri="{FF2B5EF4-FFF2-40B4-BE49-F238E27FC236}">
                <a16:creationId xmlns:a16="http://schemas.microsoft.com/office/drawing/2014/main" id="{00000000-0008-0000-1300-0000E4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6" name="Text Box 33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4" name="Group 34">
          <a:extLst>
            <a:ext uri="{FF2B5EF4-FFF2-40B4-BE49-F238E27FC236}">
              <a16:creationId xmlns:a16="http://schemas.microsoft.com/office/drawing/2014/main" id="{00000000-0008-0000-1300-0000AC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8" name="Rectangle 35">
            <a:extLst>
              <a:ext uri="{FF2B5EF4-FFF2-40B4-BE49-F238E27FC236}">
                <a16:creationId xmlns:a16="http://schemas.microsoft.com/office/drawing/2014/main" id="{00000000-0008-0000-1300-0000E2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5" name="Text Box 36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45" name="Group 37">
          <a:extLst>
            <a:ext uri="{FF2B5EF4-FFF2-40B4-BE49-F238E27FC236}">
              <a16:creationId xmlns:a16="http://schemas.microsoft.com/office/drawing/2014/main" id="{00000000-0008-0000-1300-0000AD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6" name="Rectangle 38">
            <a:extLst>
              <a:ext uri="{FF2B5EF4-FFF2-40B4-BE49-F238E27FC236}">
                <a16:creationId xmlns:a16="http://schemas.microsoft.com/office/drawing/2014/main" id="{00000000-0008-0000-1300-0000E0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" name="Text Box 39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</xdr:txBody>
      </xdr:sp>
    </xdr:grp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46" name="Line 40">
          <a:extLst>
            <a:ext uri="{FF2B5EF4-FFF2-40B4-BE49-F238E27FC236}">
              <a16:creationId xmlns:a16="http://schemas.microsoft.com/office/drawing/2014/main" id="{00000000-0008-0000-1300-0000AE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47" name="Line 47">
          <a:extLst>
            <a:ext uri="{FF2B5EF4-FFF2-40B4-BE49-F238E27FC236}">
              <a16:creationId xmlns:a16="http://schemas.microsoft.com/office/drawing/2014/main" id="{00000000-0008-0000-1300-0000AF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48" name="Line 48">
          <a:extLst>
            <a:ext uri="{FF2B5EF4-FFF2-40B4-BE49-F238E27FC236}">
              <a16:creationId xmlns:a16="http://schemas.microsoft.com/office/drawing/2014/main" id="{00000000-0008-0000-1300-0000B0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285750</xdr:colOff>
      <xdr:row>0</xdr:row>
      <xdr:rowOff>0</xdr:rowOff>
    </xdr:from>
    <xdr:to>
      <xdr:col>3</xdr:col>
      <xdr:colOff>238125</xdr:colOff>
      <xdr:row>0</xdr:row>
      <xdr:rowOff>0</xdr:rowOff>
    </xdr:to>
    <xdr:sp macro="" textlink="">
      <xdr:nvSpPr>
        <xdr:cNvPr id="3249" name="Line 49">
          <a:extLst>
            <a:ext uri="{FF2B5EF4-FFF2-40B4-BE49-F238E27FC236}">
              <a16:creationId xmlns:a16="http://schemas.microsoft.com/office/drawing/2014/main" id="{00000000-0008-0000-1300-0000B10C0000}"/>
            </a:ext>
          </a:extLst>
        </xdr:cNvPr>
        <xdr:cNvSpPr>
          <a:spLocks noChangeShapeType="1"/>
        </xdr:cNvSpPr>
      </xdr:nvSpPr>
      <xdr:spPr bwMode="auto">
        <a:xfrm>
          <a:off x="285750" y="0"/>
          <a:ext cx="191452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5</xdr:col>
      <xdr:colOff>771525</xdr:colOff>
      <xdr:row>0</xdr:row>
      <xdr:rowOff>0</xdr:rowOff>
    </xdr:to>
    <xdr:sp macro="" textlink="">
      <xdr:nvSpPr>
        <xdr:cNvPr id="3250" name="Line 51">
          <a:extLst>
            <a:ext uri="{FF2B5EF4-FFF2-40B4-BE49-F238E27FC236}">
              <a16:creationId xmlns:a16="http://schemas.microsoft.com/office/drawing/2014/main" id="{00000000-0008-0000-1300-0000B20C0000}"/>
            </a:ext>
          </a:extLst>
        </xdr:cNvPr>
        <xdr:cNvSpPr>
          <a:spLocks noChangeShapeType="1"/>
        </xdr:cNvSpPr>
      </xdr:nvSpPr>
      <xdr:spPr bwMode="auto">
        <a:xfrm>
          <a:off x="2886075" y="0"/>
          <a:ext cx="269557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1" name="Group 53">
          <a:extLst>
            <a:ext uri="{FF2B5EF4-FFF2-40B4-BE49-F238E27FC236}">
              <a16:creationId xmlns:a16="http://schemas.microsoft.com/office/drawing/2014/main" id="{00000000-0008-0000-1300-0000B3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4" name="Rectangle 54">
            <a:extLst>
              <a:ext uri="{FF2B5EF4-FFF2-40B4-BE49-F238E27FC236}">
                <a16:creationId xmlns:a16="http://schemas.microsoft.com/office/drawing/2014/main" id="{00000000-0008-0000-1300-0000DE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51" name="Text Box 55">
            <a:extLst>
              <a:ext uri="{FF2B5EF4-FFF2-40B4-BE49-F238E27FC236}">
                <a16:creationId xmlns:a16="http://schemas.microsoft.com/office/drawing/2014/main" id="{00000000-0008-0000-1300-000037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2" name="Group 59">
          <a:extLst>
            <a:ext uri="{FF2B5EF4-FFF2-40B4-BE49-F238E27FC236}">
              <a16:creationId xmlns:a16="http://schemas.microsoft.com/office/drawing/2014/main" id="{00000000-0008-0000-1300-0000B4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2" name="Rectangle 60">
            <a:extLst>
              <a:ext uri="{FF2B5EF4-FFF2-40B4-BE49-F238E27FC236}">
                <a16:creationId xmlns:a16="http://schemas.microsoft.com/office/drawing/2014/main" id="{00000000-0008-0000-1300-0000DC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57" name="Text Box 61">
            <a:extLst>
              <a:ext uri="{FF2B5EF4-FFF2-40B4-BE49-F238E27FC236}">
                <a16:creationId xmlns:a16="http://schemas.microsoft.com/office/drawing/2014/main" id="{00000000-0008-0000-1300-00003D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3" name="Group 62">
          <a:extLst>
            <a:ext uri="{FF2B5EF4-FFF2-40B4-BE49-F238E27FC236}">
              <a16:creationId xmlns:a16="http://schemas.microsoft.com/office/drawing/2014/main" id="{00000000-0008-0000-1300-0000B5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90" name="Rectangle 63">
            <a:extLst>
              <a:ext uri="{FF2B5EF4-FFF2-40B4-BE49-F238E27FC236}">
                <a16:creationId xmlns:a16="http://schemas.microsoft.com/office/drawing/2014/main" id="{00000000-0008-0000-1300-0000DA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60" name="Text Box 64">
            <a:extLst>
              <a:ext uri="{FF2B5EF4-FFF2-40B4-BE49-F238E27FC236}">
                <a16:creationId xmlns:a16="http://schemas.microsoft.com/office/drawing/2014/main" id="{00000000-0008-0000-1300-000040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4" name="Group 65">
          <a:extLst>
            <a:ext uri="{FF2B5EF4-FFF2-40B4-BE49-F238E27FC236}">
              <a16:creationId xmlns:a16="http://schemas.microsoft.com/office/drawing/2014/main" id="{00000000-0008-0000-1300-0000B6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8" name="Rectangle 66">
            <a:extLst>
              <a:ext uri="{FF2B5EF4-FFF2-40B4-BE49-F238E27FC236}">
                <a16:creationId xmlns:a16="http://schemas.microsoft.com/office/drawing/2014/main" id="{00000000-0008-0000-1300-0000D8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63" name="Text Box 67">
            <a:extLst>
              <a:ext uri="{FF2B5EF4-FFF2-40B4-BE49-F238E27FC236}">
                <a16:creationId xmlns:a16="http://schemas.microsoft.com/office/drawing/2014/main" id="{00000000-0008-0000-1300-000043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5" name="Group 68">
          <a:extLst>
            <a:ext uri="{FF2B5EF4-FFF2-40B4-BE49-F238E27FC236}">
              <a16:creationId xmlns:a16="http://schemas.microsoft.com/office/drawing/2014/main" id="{00000000-0008-0000-1300-0000B7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6" name="Rectangle 69">
            <a:extLst>
              <a:ext uri="{FF2B5EF4-FFF2-40B4-BE49-F238E27FC236}">
                <a16:creationId xmlns:a16="http://schemas.microsoft.com/office/drawing/2014/main" id="{00000000-0008-0000-1300-0000D6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66" name="Text Box 70">
            <a:extLst>
              <a:ext uri="{FF2B5EF4-FFF2-40B4-BE49-F238E27FC236}">
                <a16:creationId xmlns:a16="http://schemas.microsoft.com/office/drawing/2014/main" id="{00000000-0008-0000-1300-000046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9525</xdr:colOff>
      <xdr:row>0</xdr:row>
      <xdr:rowOff>152400</xdr:rowOff>
    </xdr:from>
    <xdr:to>
      <xdr:col>0</xdr:col>
      <xdr:colOff>9525</xdr:colOff>
      <xdr:row>1</xdr:row>
      <xdr:rowOff>152400</xdr:rowOff>
    </xdr:to>
    <xdr:sp macro="" textlink="" fLocksText="0">
      <xdr:nvSpPr>
        <xdr:cNvPr id="4167" name="Text Box 71">
          <a:extLst>
            <a:ext uri="{FF2B5EF4-FFF2-40B4-BE49-F238E27FC236}">
              <a16:creationId xmlns:a16="http://schemas.microsoft.com/office/drawing/2014/main" id="{00000000-0008-0000-1300-000047100000}"/>
            </a:ext>
          </a:extLst>
        </xdr:cNvPr>
        <xdr:cNvSpPr txBox="1">
          <a:spLocks noChangeArrowheads="1"/>
        </xdr:cNvSpPr>
      </xdr:nvSpPr>
      <xdr:spPr bwMode="auto">
        <a:xfrm>
          <a:off x="9525" y="142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0160" tIns="10080" rIns="20160" bIns="10080" anchor="t" upright="1"/>
        <a:lstStyle/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INCLUSÃO</a:t>
          </a:r>
        </a:p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OU</a:t>
          </a:r>
        </a:p>
        <a:p>
          <a:pPr algn="just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ACRESC.</a:t>
          </a:r>
        </a:p>
      </xdr:txBody>
    </xdr: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7" name="Group 72">
          <a:extLst>
            <a:ext uri="{FF2B5EF4-FFF2-40B4-BE49-F238E27FC236}">
              <a16:creationId xmlns:a16="http://schemas.microsoft.com/office/drawing/2014/main" id="{00000000-0008-0000-1300-0000B9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4" name="Rectangle 73">
            <a:extLst>
              <a:ext uri="{FF2B5EF4-FFF2-40B4-BE49-F238E27FC236}">
                <a16:creationId xmlns:a16="http://schemas.microsoft.com/office/drawing/2014/main" id="{00000000-0008-0000-1300-0000D4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70" name="Text Box 74">
            <a:extLst>
              <a:ext uri="{FF2B5EF4-FFF2-40B4-BE49-F238E27FC236}">
                <a16:creationId xmlns:a16="http://schemas.microsoft.com/office/drawing/2014/main" id="{00000000-0008-0000-1300-00004A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8" name="Group 75">
          <a:extLst>
            <a:ext uri="{FF2B5EF4-FFF2-40B4-BE49-F238E27FC236}">
              <a16:creationId xmlns:a16="http://schemas.microsoft.com/office/drawing/2014/main" id="{00000000-0008-0000-1300-0000BA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2" name="Rectangle 76">
            <a:extLst>
              <a:ext uri="{FF2B5EF4-FFF2-40B4-BE49-F238E27FC236}">
                <a16:creationId xmlns:a16="http://schemas.microsoft.com/office/drawing/2014/main" id="{00000000-0008-0000-1300-0000D2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73" name="Text Box 77">
            <a:extLst>
              <a:ext uri="{FF2B5EF4-FFF2-40B4-BE49-F238E27FC236}">
                <a16:creationId xmlns:a16="http://schemas.microsoft.com/office/drawing/2014/main" id="{00000000-0008-0000-1300-00004D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17</a:t>
            </a:r>
          </a:p>
          <a:p>
            <a:pPr algn="just" rtl="0">
              <a:defRPr sz="1000"/>
            </a:pP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59" name="Group 78">
          <a:extLst>
            <a:ext uri="{FF2B5EF4-FFF2-40B4-BE49-F238E27FC236}">
              <a16:creationId xmlns:a16="http://schemas.microsoft.com/office/drawing/2014/main" id="{00000000-0008-0000-1300-0000BB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80" name="Rectangle 79">
            <a:extLst>
              <a:ext uri="{FF2B5EF4-FFF2-40B4-BE49-F238E27FC236}">
                <a16:creationId xmlns:a16="http://schemas.microsoft.com/office/drawing/2014/main" id="{00000000-0008-0000-1300-0000D0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76" name="Text Box 80">
            <a:extLst>
              <a:ext uri="{FF2B5EF4-FFF2-40B4-BE49-F238E27FC236}">
                <a16:creationId xmlns:a16="http://schemas.microsoft.com/office/drawing/2014/main" id="{00000000-0008-0000-1300-000050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60" name="Group 81">
          <a:extLst>
            <a:ext uri="{FF2B5EF4-FFF2-40B4-BE49-F238E27FC236}">
              <a16:creationId xmlns:a16="http://schemas.microsoft.com/office/drawing/2014/main" id="{00000000-0008-0000-1300-0000BC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78" name="Rectangle 82">
            <a:extLst>
              <a:ext uri="{FF2B5EF4-FFF2-40B4-BE49-F238E27FC236}">
                <a16:creationId xmlns:a16="http://schemas.microsoft.com/office/drawing/2014/main" id="{00000000-0008-0000-1300-0000CE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3" name="Text Box 83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18</a:t>
            </a:r>
          </a:p>
        </xdr:txBody>
      </xdr:sp>
    </xdr:grp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61" name="Line 84">
          <a:extLst>
            <a:ext uri="{FF2B5EF4-FFF2-40B4-BE49-F238E27FC236}">
              <a16:creationId xmlns:a16="http://schemas.microsoft.com/office/drawing/2014/main" id="{00000000-0008-0000-1300-0000BD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3262" name="Line 90">
          <a:extLst>
            <a:ext uri="{FF2B5EF4-FFF2-40B4-BE49-F238E27FC236}">
              <a16:creationId xmlns:a16="http://schemas.microsoft.com/office/drawing/2014/main" id="{00000000-0008-0000-1300-0000BE0C0000}"/>
            </a:ext>
          </a:extLst>
        </xdr:cNvPr>
        <xdr:cNvSpPr>
          <a:spLocks noChangeShapeType="1"/>
        </xdr:cNvSpPr>
      </xdr:nvSpPr>
      <xdr:spPr bwMode="auto">
        <a:xfrm>
          <a:off x="504825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285750</xdr:colOff>
      <xdr:row>0</xdr:row>
      <xdr:rowOff>0</xdr:rowOff>
    </xdr:from>
    <xdr:to>
      <xdr:col>3</xdr:col>
      <xdr:colOff>238125</xdr:colOff>
      <xdr:row>0</xdr:row>
      <xdr:rowOff>0</xdr:rowOff>
    </xdr:to>
    <xdr:sp macro="" textlink="">
      <xdr:nvSpPr>
        <xdr:cNvPr id="3263" name="Line 91">
          <a:extLst>
            <a:ext uri="{FF2B5EF4-FFF2-40B4-BE49-F238E27FC236}">
              <a16:creationId xmlns:a16="http://schemas.microsoft.com/office/drawing/2014/main" id="{00000000-0008-0000-1300-0000BF0C0000}"/>
            </a:ext>
          </a:extLst>
        </xdr:cNvPr>
        <xdr:cNvSpPr>
          <a:spLocks noChangeShapeType="1"/>
        </xdr:cNvSpPr>
      </xdr:nvSpPr>
      <xdr:spPr bwMode="auto">
        <a:xfrm>
          <a:off x="285750" y="0"/>
          <a:ext cx="191452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5</xdr:col>
      <xdr:colOff>771525</xdr:colOff>
      <xdr:row>0</xdr:row>
      <xdr:rowOff>0</xdr:rowOff>
    </xdr:to>
    <xdr:sp macro="" textlink="">
      <xdr:nvSpPr>
        <xdr:cNvPr id="3264" name="Line 93">
          <a:extLst>
            <a:ext uri="{FF2B5EF4-FFF2-40B4-BE49-F238E27FC236}">
              <a16:creationId xmlns:a16="http://schemas.microsoft.com/office/drawing/2014/main" id="{00000000-0008-0000-1300-0000C00C0000}"/>
            </a:ext>
          </a:extLst>
        </xdr:cNvPr>
        <xdr:cNvSpPr>
          <a:spLocks noChangeShapeType="1"/>
        </xdr:cNvSpPr>
      </xdr:nvSpPr>
      <xdr:spPr bwMode="auto">
        <a:xfrm>
          <a:off x="2886075" y="0"/>
          <a:ext cx="269557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65" name="Group 98">
          <a:extLst>
            <a:ext uri="{FF2B5EF4-FFF2-40B4-BE49-F238E27FC236}">
              <a16:creationId xmlns:a16="http://schemas.microsoft.com/office/drawing/2014/main" id="{00000000-0008-0000-1300-0000C1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76" name="Rectangle 99">
            <a:extLst>
              <a:ext uri="{FF2B5EF4-FFF2-40B4-BE49-F238E27FC236}">
                <a16:creationId xmlns:a16="http://schemas.microsoft.com/office/drawing/2014/main" id="{00000000-0008-0000-1300-0000CC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2" name="Text Box 100">
            <a:extLst>
              <a:ext uri="{FF2B5EF4-FFF2-40B4-BE49-F238E27FC236}">
                <a16:creationId xmlns:a16="http://schemas.microsoft.com/office/drawing/2014/main" id="{00000000-0008-0000-1300-00000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14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152400</xdr:rowOff>
    </xdr:from>
    <xdr:to>
      <xdr:col>0</xdr:col>
      <xdr:colOff>0</xdr:colOff>
      <xdr:row>0</xdr:row>
      <xdr:rowOff>171450</xdr:rowOff>
    </xdr:to>
    <xdr:grpSp>
      <xdr:nvGrpSpPr>
        <xdr:cNvPr id="3266" name="Group 101">
          <a:extLst>
            <a:ext uri="{FF2B5EF4-FFF2-40B4-BE49-F238E27FC236}">
              <a16:creationId xmlns:a16="http://schemas.microsoft.com/office/drawing/2014/main" id="{00000000-0008-0000-1300-0000C20C0000}"/>
            </a:ext>
          </a:extLst>
        </xdr:cNvPr>
        <xdr:cNvGrpSpPr>
          <a:grpSpLocks/>
        </xdr:cNvGrpSpPr>
      </xdr:nvGrpSpPr>
      <xdr:grpSpPr bwMode="auto">
        <a:xfrm>
          <a:off x="0" y="152400"/>
          <a:ext cx="0" cy="19050"/>
          <a:chOff x="0" y="239"/>
          <a:chExt cx="0" cy="29"/>
        </a:xfrm>
      </xdr:grpSpPr>
      <xdr:sp macro="" textlink="">
        <xdr:nvSpPr>
          <xdr:cNvPr id="3274" name="Rectangle 102">
            <a:extLst>
              <a:ext uri="{FF2B5EF4-FFF2-40B4-BE49-F238E27FC236}">
                <a16:creationId xmlns:a16="http://schemas.microsoft.com/office/drawing/2014/main" id="{00000000-0008-0000-1300-0000CA0C0000}"/>
              </a:ext>
            </a:extLst>
          </xdr:cNvPr>
          <xdr:cNvSpPr>
            <a:spLocks noChangeArrowheads="1"/>
          </xdr:cNvSpPr>
        </xdr:nvSpPr>
        <xdr:spPr bwMode="auto">
          <a:xfrm>
            <a:off x="0" y="243"/>
            <a:ext cx="0" cy="0"/>
          </a:xfrm>
          <a:prstGeom prst="rect">
            <a:avLst/>
          </a:prstGeom>
          <a:solidFill>
            <a:srgbClr val="FFFFFF"/>
          </a:solidFill>
          <a:ln w="9360">
            <a:solidFill>
              <a:srgbClr val="000000"/>
            </a:solidFill>
            <a:miter lim="800000"/>
            <a:headEnd/>
            <a:tailEnd/>
          </a:ln>
        </xdr:spPr>
      </xdr:sp>
      <xdr:sp macro="" textlink="" fLocksText="0">
        <xdr:nvSpPr>
          <xdr:cNvPr id="4199" name="Text Box 103">
            <a:extLst>
              <a:ext uri="{FF2B5EF4-FFF2-40B4-BE49-F238E27FC236}">
                <a16:creationId xmlns:a16="http://schemas.microsoft.com/office/drawing/2014/main" id="{00000000-0008-0000-1300-0000671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239"/>
            <a:ext cx="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0160" tIns="10080" rIns="20160" bIns="10080" anchor="t" upright="1"/>
          <a:lstStyle/>
          <a:p>
            <a:pPr algn="just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16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7" name="Line 104">
          <a:extLst>
            <a:ext uri="{FF2B5EF4-FFF2-40B4-BE49-F238E27FC236}">
              <a16:creationId xmlns:a16="http://schemas.microsoft.com/office/drawing/2014/main" id="{00000000-0008-0000-1300-0000C3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8" name="Line 105">
          <a:extLst>
            <a:ext uri="{FF2B5EF4-FFF2-40B4-BE49-F238E27FC236}">
              <a16:creationId xmlns:a16="http://schemas.microsoft.com/office/drawing/2014/main" id="{00000000-0008-0000-1300-0000C4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9" name="Line 106">
          <a:extLst>
            <a:ext uri="{FF2B5EF4-FFF2-40B4-BE49-F238E27FC236}">
              <a16:creationId xmlns:a16="http://schemas.microsoft.com/office/drawing/2014/main" id="{00000000-0008-0000-1300-0000C5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0" name="Line 107">
          <a:extLst>
            <a:ext uri="{FF2B5EF4-FFF2-40B4-BE49-F238E27FC236}">
              <a16:creationId xmlns:a16="http://schemas.microsoft.com/office/drawing/2014/main" id="{00000000-0008-0000-1300-0000C6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1" name="Line 108">
          <a:extLst>
            <a:ext uri="{FF2B5EF4-FFF2-40B4-BE49-F238E27FC236}">
              <a16:creationId xmlns:a16="http://schemas.microsoft.com/office/drawing/2014/main" id="{00000000-0008-0000-1300-0000C70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981075</xdr:colOff>
      <xdr:row>11</xdr:row>
      <xdr:rowOff>104775</xdr:rowOff>
    </xdr:from>
    <xdr:to>
      <xdr:col>4</xdr:col>
      <xdr:colOff>1800225</xdr:colOff>
      <xdr:row>11</xdr:row>
      <xdr:rowOff>104775</xdr:rowOff>
    </xdr:to>
    <xdr:sp macro="" textlink="">
      <xdr:nvSpPr>
        <xdr:cNvPr id="3272" name="Line 110">
          <a:extLst>
            <a:ext uri="{FF2B5EF4-FFF2-40B4-BE49-F238E27FC236}">
              <a16:creationId xmlns:a16="http://schemas.microsoft.com/office/drawing/2014/main" id="{00000000-0008-0000-1300-0000C80C0000}"/>
            </a:ext>
          </a:extLst>
        </xdr:cNvPr>
        <xdr:cNvSpPr>
          <a:spLocks noChangeShapeType="1"/>
        </xdr:cNvSpPr>
      </xdr:nvSpPr>
      <xdr:spPr bwMode="auto">
        <a:xfrm>
          <a:off x="3867150" y="1952625"/>
          <a:ext cx="81915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1323975</xdr:colOff>
      <xdr:row>6</xdr:row>
      <xdr:rowOff>123825</xdr:rowOff>
    </xdr:from>
    <xdr:to>
      <xdr:col>4</xdr:col>
      <xdr:colOff>1819275</xdr:colOff>
      <xdr:row>6</xdr:row>
      <xdr:rowOff>123825</xdr:rowOff>
    </xdr:to>
    <xdr:sp macro="" textlink="">
      <xdr:nvSpPr>
        <xdr:cNvPr id="3273" name="Line 111">
          <a:extLst>
            <a:ext uri="{FF2B5EF4-FFF2-40B4-BE49-F238E27FC236}">
              <a16:creationId xmlns:a16="http://schemas.microsoft.com/office/drawing/2014/main" id="{00000000-0008-0000-1300-0000C90C0000}"/>
            </a:ext>
          </a:extLst>
        </xdr:cNvPr>
        <xdr:cNvSpPr>
          <a:spLocks noChangeShapeType="1"/>
        </xdr:cNvSpPr>
      </xdr:nvSpPr>
      <xdr:spPr bwMode="auto">
        <a:xfrm>
          <a:off x="4210050" y="1038225"/>
          <a:ext cx="495300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28575</xdr:rowOff>
    </xdr:from>
    <xdr:to>
      <xdr:col>2</xdr:col>
      <xdr:colOff>942975</xdr:colOff>
      <xdr:row>4</xdr:row>
      <xdr:rowOff>95250</xdr:rowOff>
    </xdr:to>
    <xdr:pic>
      <xdr:nvPicPr>
        <xdr:cNvPr id="4099" name="Picture 1">
          <a:extLst>
            <a:ext uri="{FF2B5EF4-FFF2-40B4-BE49-F238E27FC236}">
              <a16:creationId xmlns:a16="http://schemas.microsoft.com/office/drawing/2014/main" id="{00000000-0008-0000-16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8575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Text Box 8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18288" rIns="27432" bIns="18288" anchor="ctr" upright="1"/>
        <a:lstStyle/>
        <a:p>
          <a:pPr algn="ctr" rtl="0">
            <a:defRPr sz="1000"/>
          </a:pPr>
          <a:r>
            <a:rPr lang="pt-BR" sz="600" b="1" i="0" strike="noStrike">
              <a:solidFill>
                <a:srgbClr val="000000"/>
              </a:solidFill>
              <a:latin typeface="Arial"/>
              <a:cs typeface="Arial"/>
            </a:rPr>
            <a:t>INCLUSÃO</a:t>
          </a:r>
        </a:p>
        <a:p>
          <a:pPr algn="ctr" rtl="0">
            <a:defRPr sz="1000"/>
          </a:pPr>
          <a:r>
            <a:rPr lang="pt-BR" sz="600" b="1" i="0" strike="noStrike">
              <a:solidFill>
                <a:srgbClr val="000000"/>
              </a:solidFill>
              <a:latin typeface="Arial"/>
              <a:cs typeface="Arial"/>
            </a:rPr>
            <a:t>OU</a:t>
          </a:r>
        </a:p>
        <a:p>
          <a:pPr algn="ctr" rtl="0">
            <a:defRPr sz="1000"/>
          </a:pPr>
          <a:r>
            <a:rPr lang="pt-BR" sz="600" b="1" i="0" strike="noStrike">
              <a:solidFill>
                <a:srgbClr val="000000"/>
              </a:solidFill>
              <a:latin typeface="Arial"/>
              <a:cs typeface="Arial"/>
            </a:rPr>
            <a:t>ACRESC.</a:t>
          </a:r>
        </a:p>
      </xdr:txBody>
    </xdr:sp>
    <xdr:clientData/>
  </xdr:twoCellAnchor>
  <xdr:twoCellAnchor editAs="oneCell">
    <xdr:from>
      <xdr:col>6</xdr:col>
      <xdr:colOff>47625</xdr:colOff>
      <xdr:row>61</xdr:row>
      <xdr:rowOff>0</xdr:rowOff>
    </xdr:from>
    <xdr:to>
      <xdr:col>6</xdr:col>
      <xdr:colOff>152400</xdr:colOff>
      <xdr:row>62</xdr:row>
      <xdr:rowOff>38100</xdr:rowOff>
    </xdr:to>
    <xdr:sp macro="" textlink="">
      <xdr:nvSpPr>
        <xdr:cNvPr id="82974" name="Text Box 93">
          <a:extLst>
            <a:ext uri="{FF2B5EF4-FFF2-40B4-BE49-F238E27FC236}">
              <a16:creationId xmlns:a16="http://schemas.microsoft.com/office/drawing/2014/main" id="{00000000-0008-0000-1D00-00001E440100}"/>
            </a:ext>
          </a:extLst>
        </xdr:cNvPr>
        <xdr:cNvSpPr txBox="1">
          <a:spLocks noChangeArrowheads="1"/>
        </xdr:cNvSpPr>
      </xdr:nvSpPr>
      <xdr:spPr bwMode="auto">
        <a:xfrm>
          <a:off x="5229225" y="1111567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Text Box 98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Arial"/>
              <a:cs typeface="Arial"/>
            </a:rPr>
            <a:t>RESPONSÁVEL</a:t>
          </a:r>
        </a:p>
        <a:p>
          <a:pPr algn="ctr" rtl="0">
            <a:defRPr sz="1000"/>
          </a:pPr>
          <a:endParaRPr lang="pt-BR" sz="6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Text Box 100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Arial"/>
              <a:cs typeface="Arial"/>
            </a:rPr>
            <a:t>DIRIGENTE</a:t>
          </a:r>
        </a:p>
      </xdr:txBody>
    </xdr:sp>
    <xdr:clientData/>
  </xdr:twoCellAnchor>
  <xdr:twoCellAnchor>
    <xdr:from>
      <xdr:col>3</xdr:col>
      <xdr:colOff>9525</xdr:colOff>
      <xdr:row>42</xdr:row>
      <xdr:rowOff>0</xdr:rowOff>
    </xdr:from>
    <xdr:to>
      <xdr:col>5</xdr:col>
      <xdr:colOff>323004</xdr:colOff>
      <xdr:row>42</xdr:row>
      <xdr:rowOff>0</xdr:rowOff>
    </xdr:to>
    <xdr:sp macro="" textlink="">
      <xdr:nvSpPr>
        <xdr:cNvPr id="8" name="Text Box 10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>
          <a:spLocks noChangeArrowheads="1"/>
        </xdr:cNvSpPr>
      </xdr:nvSpPr>
      <xdr:spPr bwMode="auto">
        <a:xfrm>
          <a:off x="2124075" y="11210925"/>
          <a:ext cx="2028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t-BR" sz="500" b="0" i="0" strike="noStrike">
              <a:solidFill>
                <a:srgbClr val="000000"/>
              </a:solidFill>
              <a:latin typeface="Arial"/>
              <a:cs typeface="Arial"/>
            </a:rPr>
            <a:t>RESPONSÁVEL</a:t>
          </a:r>
        </a:p>
      </xdr:txBody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Text Box 109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t-BR" sz="500" b="0" i="0" strike="noStrike">
              <a:solidFill>
                <a:srgbClr val="000000"/>
              </a:solidFill>
              <a:latin typeface="Arial"/>
              <a:cs typeface="Arial"/>
            </a:rPr>
            <a:t>DIRIGENTE</a:t>
          </a:r>
        </a:p>
      </xdr:txBody>
    </xdr:sp>
    <xdr:clientData/>
  </xdr:twoCellAnchor>
  <xdr:twoCellAnchor>
    <xdr:from>
      <xdr:col>2</xdr:col>
      <xdr:colOff>342001</xdr:colOff>
      <xdr:row>42</xdr:row>
      <xdr:rowOff>0</xdr:rowOff>
    </xdr:from>
    <xdr:to>
      <xdr:col>5</xdr:col>
      <xdr:colOff>180076</xdr:colOff>
      <xdr:row>42</xdr:row>
      <xdr:rowOff>0</xdr:rowOff>
    </xdr:to>
    <xdr:sp macro="" textlink="">
      <xdr:nvSpPr>
        <xdr:cNvPr id="10" name="Text Box 112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>
          <a:spLocks noChangeArrowheads="1"/>
        </xdr:cNvSpPr>
      </xdr:nvSpPr>
      <xdr:spPr bwMode="auto">
        <a:xfrm>
          <a:off x="1514475" y="11210925"/>
          <a:ext cx="2486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t-BR" sz="500" b="0" i="0" strike="noStrike">
              <a:solidFill>
                <a:srgbClr val="000000"/>
              </a:solidFill>
              <a:latin typeface="Arial"/>
              <a:cs typeface="Arial"/>
            </a:rPr>
            <a:t>RESPONSÁVEL</a:t>
          </a:r>
        </a:p>
      </xdr:txBody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Text Box 113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>
          <a:spLocks noChangeArrowheads="1"/>
        </xdr:cNvSpPr>
      </xdr:nvSpPr>
      <xdr:spPr bwMode="auto">
        <a:xfrm>
          <a:off x="7096125" y="11210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r>
            <a:rPr lang="pt-BR" sz="500" b="0" i="0" strike="noStrike">
              <a:solidFill>
                <a:srgbClr val="000000"/>
              </a:solidFill>
              <a:latin typeface="Arial"/>
              <a:cs typeface="Arial"/>
            </a:rPr>
            <a:t>DIRIGENTE</a:t>
          </a:r>
        </a:p>
      </xdr:txBody>
    </xdr:sp>
    <xdr:clientData/>
  </xdr:twoCellAnchor>
  <xdr:twoCellAnchor editAs="oneCell">
    <xdr:from>
      <xdr:col>6</xdr:col>
      <xdr:colOff>47625</xdr:colOff>
      <xdr:row>61</xdr:row>
      <xdr:rowOff>0</xdr:rowOff>
    </xdr:from>
    <xdr:to>
      <xdr:col>6</xdr:col>
      <xdr:colOff>152400</xdr:colOff>
      <xdr:row>62</xdr:row>
      <xdr:rowOff>38100</xdr:rowOff>
    </xdr:to>
    <xdr:sp macro="" textlink="">
      <xdr:nvSpPr>
        <xdr:cNvPr id="82981" name="Text Box 134">
          <a:extLst>
            <a:ext uri="{FF2B5EF4-FFF2-40B4-BE49-F238E27FC236}">
              <a16:creationId xmlns:a16="http://schemas.microsoft.com/office/drawing/2014/main" id="{00000000-0008-0000-1D00-000025440100}"/>
            </a:ext>
          </a:extLst>
        </xdr:cNvPr>
        <xdr:cNvSpPr txBox="1">
          <a:spLocks noChangeArrowheads="1"/>
        </xdr:cNvSpPr>
      </xdr:nvSpPr>
      <xdr:spPr bwMode="auto">
        <a:xfrm>
          <a:off x="5229225" y="11115675"/>
          <a:ext cx="1047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714375</xdr:colOff>
      <xdr:row>0</xdr:row>
      <xdr:rowOff>228600</xdr:rowOff>
    </xdr:from>
    <xdr:to>
      <xdr:col>8</xdr:col>
      <xdr:colOff>847725</xdr:colOff>
      <xdr:row>1</xdr:row>
      <xdr:rowOff>66675</xdr:rowOff>
    </xdr:to>
    <xdr:sp macro="" textlink="">
      <xdr:nvSpPr>
        <xdr:cNvPr id="82982" name="AutoShape 117">
          <a:extLst>
            <a:ext uri="{FF2B5EF4-FFF2-40B4-BE49-F238E27FC236}">
              <a16:creationId xmlns:a16="http://schemas.microsoft.com/office/drawing/2014/main" id="{00000000-0008-0000-1D00-000026440100}"/>
            </a:ext>
          </a:extLst>
        </xdr:cNvPr>
        <xdr:cNvSpPr>
          <a:spLocks noChangeArrowheads="1"/>
        </xdr:cNvSpPr>
      </xdr:nvSpPr>
      <xdr:spPr bwMode="auto">
        <a:xfrm>
          <a:off x="7820025" y="228600"/>
          <a:ext cx="133350" cy="85725"/>
        </a:xfrm>
        <a:prstGeom prst="rightArrow">
          <a:avLst>
            <a:gd name="adj1" fmla="val 50000"/>
            <a:gd name="adj2" fmla="val 40833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714375</xdr:colOff>
      <xdr:row>3</xdr:row>
      <xdr:rowOff>28575</xdr:rowOff>
    </xdr:from>
    <xdr:to>
      <xdr:col>8</xdr:col>
      <xdr:colOff>847725</xdr:colOff>
      <xdr:row>3</xdr:row>
      <xdr:rowOff>123825</xdr:rowOff>
    </xdr:to>
    <xdr:sp macro="" textlink="">
      <xdr:nvSpPr>
        <xdr:cNvPr id="82983" name="AutoShape 117">
          <a:extLst>
            <a:ext uri="{FF2B5EF4-FFF2-40B4-BE49-F238E27FC236}">
              <a16:creationId xmlns:a16="http://schemas.microsoft.com/office/drawing/2014/main" id="{00000000-0008-0000-1D00-000027440100}"/>
            </a:ext>
          </a:extLst>
        </xdr:cNvPr>
        <xdr:cNvSpPr>
          <a:spLocks noChangeArrowheads="1"/>
        </xdr:cNvSpPr>
      </xdr:nvSpPr>
      <xdr:spPr bwMode="auto">
        <a:xfrm>
          <a:off x="7820025" y="685800"/>
          <a:ext cx="133350" cy="95250"/>
        </a:xfrm>
        <a:prstGeom prst="rightArrow">
          <a:avLst>
            <a:gd name="adj1" fmla="val 50000"/>
            <a:gd name="adj2" fmla="val 36750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714375</xdr:colOff>
      <xdr:row>0</xdr:row>
      <xdr:rowOff>57150</xdr:rowOff>
    </xdr:from>
    <xdr:to>
      <xdr:col>8</xdr:col>
      <xdr:colOff>847725</xdr:colOff>
      <xdr:row>0</xdr:row>
      <xdr:rowOff>152400</xdr:rowOff>
    </xdr:to>
    <xdr:sp macro="" textlink="">
      <xdr:nvSpPr>
        <xdr:cNvPr id="82984" name="AutoShape 117">
          <a:extLst>
            <a:ext uri="{FF2B5EF4-FFF2-40B4-BE49-F238E27FC236}">
              <a16:creationId xmlns:a16="http://schemas.microsoft.com/office/drawing/2014/main" id="{00000000-0008-0000-1D00-000028440100}"/>
            </a:ext>
          </a:extLst>
        </xdr:cNvPr>
        <xdr:cNvSpPr>
          <a:spLocks noChangeArrowheads="1"/>
        </xdr:cNvSpPr>
      </xdr:nvSpPr>
      <xdr:spPr bwMode="auto">
        <a:xfrm>
          <a:off x="7820025" y="57150"/>
          <a:ext cx="133350" cy="95250"/>
        </a:xfrm>
        <a:prstGeom prst="rightArrow">
          <a:avLst>
            <a:gd name="adj1" fmla="val 50000"/>
            <a:gd name="adj2" fmla="val 36750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876300</xdr:colOff>
          <xdr:row>8</xdr:row>
          <xdr:rowOff>28575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1D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0</xdr:rowOff>
    </xdr:from>
    <xdr:to>
      <xdr:col>9</xdr:col>
      <xdr:colOff>581025</xdr:colOff>
      <xdr:row>6</xdr:row>
      <xdr:rowOff>57150</xdr:rowOff>
    </xdr:to>
    <xdr:pic>
      <xdr:nvPicPr>
        <xdr:cNvPr id="83971" name="Imagem 2">
          <a:extLst>
            <a:ext uri="{FF2B5EF4-FFF2-40B4-BE49-F238E27FC236}">
              <a16:creationId xmlns:a16="http://schemas.microsoft.com/office/drawing/2014/main" id="{00000000-0008-0000-1F00-0000034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0"/>
          <a:ext cx="19812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28575</xdr:rowOff>
    </xdr:from>
    <xdr:to>
      <xdr:col>1</xdr:col>
      <xdr:colOff>38100</xdr:colOff>
      <xdr:row>1</xdr:row>
      <xdr:rowOff>390525</xdr:rowOff>
    </xdr:to>
    <xdr:sp macro="" textlink="">
      <xdr:nvSpPr>
        <xdr:cNvPr id="85001" name="Line 1">
          <a:extLst>
            <a:ext uri="{FF2B5EF4-FFF2-40B4-BE49-F238E27FC236}">
              <a16:creationId xmlns:a16="http://schemas.microsoft.com/office/drawing/2014/main" id="{00000000-0008-0000-2200-0000094C0100}"/>
            </a:ext>
          </a:extLst>
        </xdr:cNvPr>
        <xdr:cNvSpPr>
          <a:spLocks noChangeShapeType="1"/>
        </xdr:cNvSpPr>
      </xdr:nvSpPr>
      <xdr:spPr bwMode="auto">
        <a:xfrm>
          <a:off x="400050" y="190500"/>
          <a:ext cx="0" cy="36195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1</xdr:row>
      <xdr:rowOff>76200</xdr:rowOff>
    </xdr:from>
    <xdr:to>
      <xdr:col>2</xdr:col>
      <xdr:colOff>419100</xdr:colOff>
      <xdr:row>1</xdr:row>
      <xdr:rowOff>76200</xdr:rowOff>
    </xdr:to>
    <xdr:sp macro="" textlink="">
      <xdr:nvSpPr>
        <xdr:cNvPr id="85002" name="Line 2">
          <a:extLst>
            <a:ext uri="{FF2B5EF4-FFF2-40B4-BE49-F238E27FC236}">
              <a16:creationId xmlns:a16="http://schemas.microsoft.com/office/drawing/2014/main" id="{00000000-0008-0000-2200-00000A4C0100}"/>
            </a:ext>
          </a:extLst>
        </xdr:cNvPr>
        <xdr:cNvSpPr>
          <a:spLocks noChangeShapeType="1"/>
        </xdr:cNvSpPr>
      </xdr:nvSpPr>
      <xdr:spPr bwMode="auto">
        <a:xfrm>
          <a:off x="990600" y="238125"/>
          <a:ext cx="31432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18</xdr:row>
      <xdr:rowOff>200025</xdr:rowOff>
    </xdr:from>
    <xdr:to>
      <xdr:col>1</xdr:col>
      <xdr:colOff>38100</xdr:colOff>
      <xdr:row>19</xdr:row>
      <xdr:rowOff>361950</xdr:rowOff>
    </xdr:to>
    <xdr:sp macro="" textlink="">
      <xdr:nvSpPr>
        <xdr:cNvPr id="85003" name="Line 3">
          <a:extLst>
            <a:ext uri="{FF2B5EF4-FFF2-40B4-BE49-F238E27FC236}">
              <a16:creationId xmlns:a16="http://schemas.microsoft.com/office/drawing/2014/main" id="{00000000-0008-0000-2200-00000B4C0100}"/>
            </a:ext>
          </a:extLst>
        </xdr:cNvPr>
        <xdr:cNvSpPr>
          <a:spLocks noChangeShapeType="1"/>
        </xdr:cNvSpPr>
      </xdr:nvSpPr>
      <xdr:spPr bwMode="auto">
        <a:xfrm>
          <a:off x="400050" y="3962400"/>
          <a:ext cx="0" cy="36195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19</xdr:row>
      <xdr:rowOff>38100</xdr:rowOff>
    </xdr:from>
    <xdr:to>
      <xdr:col>2</xdr:col>
      <xdr:colOff>419100</xdr:colOff>
      <xdr:row>19</xdr:row>
      <xdr:rowOff>38100</xdr:rowOff>
    </xdr:to>
    <xdr:sp macro="" textlink="">
      <xdr:nvSpPr>
        <xdr:cNvPr id="85004" name="Line 4">
          <a:extLst>
            <a:ext uri="{FF2B5EF4-FFF2-40B4-BE49-F238E27FC236}">
              <a16:creationId xmlns:a16="http://schemas.microsoft.com/office/drawing/2014/main" id="{00000000-0008-0000-2200-00000C4C0100}"/>
            </a:ext>
          </a:extLst>
        </xdr:cNvPr>
        <xdr:cNvSpPr>
          <a:spLocks noChangeShapeType="1"/>
        </xdr:cNvSpPr>
      </xdr:nvSpPr>
      <xdr:spPr bwMode="auto">
        <a:xfrm>
          <a:off x="990600" y="4000500"/>
          <a:ext cx="314325" cy="0"/>
        </a:xfrm>
        <a:prstGeom prst="line">
          <a:avLst/>
        </a:prstGeom>
        <a:noFill/>
        <a:ln w="9360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161925</xdr:rowOff>
    </xdr:from>
    <xdr:to>
      <xdr:col>0</xdr:col>
      <xdr:colOff>923925</xdr:colOff>
      <xdr:row>3</xdr:row>
      <xdr:rowOff>200025</xdr:rowOff>
    </xdr:to>
    <xdr:pic>
      <xdr:nvPicPr>
        <xdr:cNvPr id="86019" name="Picture 1">
          <a:extLst>
            <a:ext uri="{FF2B5EF4-FFF2-40B4-BE49-F238E27FC236}">
              <a16:creationId xmlns:a16="http://schemas.microsoft.com/office/drawing/2014/main" id="{00000000-0008-0000-2300-000003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6858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Relationship Id="rId6" Type="http://schemas.openxmlformats.org/officeDocument/2006/relationships/comments" Target="../comments1.xml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.doc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43"/>
  <sheetViews>
    <sheetView showZeros="0" workbookViewId="0">
      <selection activeCell="C28" sqref="C28"/>
    </sheetView>
  </sheetViews>
  <sheetFormatPr defaultRowHeight="12.75"/>
  <cols>
    <col min="5" max="5" width="10.28515625" customWidth="1"/>
    <col min="6" max="6" width="10" customWidth="1"/>
  </cols>
  <sheetData>
    <row r="1" spans="1:6">
      <c r="E1" t="s">
        <v>143</v>
      </c>
      <c r="F1" t="s">
        <v>146</v>
      </c>
    </row>
    <row r="2" spans="1:6" s="1" customFormat="1">
      <c r="A2" s="1633" t="s">
        <v>2327</v>
      </c>
      <c r="B2" s="1633"/>
      <c r="C2" s="1633"/>
      <c r="D2" s="4">
        <f>'CERT-F'!P19</f>
        <v>0</v>
      </c>
      <c r="E2" s="600" t="str">
        <f>'CERT-V'!E35</f>
        <v/>
      </c>
      <c r="F2" s="600">
        <f ca="1">PEDAG!F15</f>
        <v>1</v>
      </c>
    </row>
    <row r="3" spans="1:6" s="1" customFormat="1">
      <c r="A3" s="146" t="s">
        <v>2433</v>
      </c>
      <c r="B3" s="146" t="s">
        <v>2434</v>
      </c>
      <c r="C3" s="146" t="s">
        <v>218</v>
      </c>
      <c r="D3" s="4"/>
      <c r="F3" s="6"/>
    </row>
    <row r="4" spans="1:6" s="1" customFormat="1" hidden="1">
      <c r="A4" s="146">
        <v>1</v>
      </c>
      <c r="B4" s="146"/>
      <c r="C4" s="167" t="s">
        <v>814</v>
      </c>
      <c r="D4" s="4"/>
      <c r="F4" s="6"/>
    </row>
    <row r="5" spans="1:6" s="1" customFormat="1" hidden="1">
      <c r="A5" s="146">
        <v>2</v>
      </c>
      <c r="B5" s="146"/>
      <c r="C5" s="167" t="s">
        <v>815</v>
      </c>
      <c r="D5" s="4"/>
      <c r="F5" s="6"/>
    </row>
    <row r="6" spans="1:6" s="1" customFormat="1" hidden="1">
      <c r="A6" s="146">
        <v>3</v>
      </c>
      <c r="B6" s="146"/>
      <c r="C6" s="167" t="s">
        <v>816</v>
      </c>
      <c r="D6" s="4"/>
      <c r="F6" s="6"/>
    </row>
    <row r="7" spans="1:6" s="1" customFormat="1" hidden="1">
      <c r="A7" s="146">
        <v>4</v>
      </c>
      <c r="B7" s="146"/>
      <c r="C7" s="167" t="s">
        <v>817</v>
      </c>
      <c r="D7" s="4"/>
      <c r="F7" s="6"/>
    </row>
    <row r="8" spans="1:6" s="1" customFormat="1" hidden="1">
      <c r="A8" s="146">
        <v>5</v>
      </c>
      <c r="B8" s="146"/>
      <c r="C8" s="167" t="s">
        <v>818</v>
      </c>
      <c r="D8" s="4"/>
      <c r="F8" s="6"/>
    </row>
    <row r="9" spans="1:6" s="1" customFormat="1" hidden="1">
      <c r="A9" s="146">
        <v>6</v>
      </c>
      <c r="B9" s="146"/>
      <c r="C9" s="167" t="s">
        <v>819</v>
      </c>
      <c r="D9" s="4"/>
      <c r="F9" s="6"/>
    </row>
    <row r="10" spans="1:6" s="1" customFormat="1" hidden="1">
      <c r="A10" s="146">
        <v>7</v>
      </c>
      <c r="B10" s="146"/>
      <c r="C10" s="167" t="s">
        <v>820</v>
      </c>
      <c r="D10" s="4"/>
      <c r="F10" s="6"/>
    </row>
    <row r="11" spans="1:6" s="1" customFormat="1" hidden="1">
      <c r="A11" s="146">
        <v>8</v>
      </c>
      <c r="B11" s="146"/>
      <c r="C11" s="167" t="s">
        <v>821</v>
      </c>
      <c r="D11" s="4"/>
      <c r="F11" s="6"/>
    </row>
    <row r="12" spans="1:6" s="1" customFormat="1" hidden="1">
      <c r="A12" s="146">
        <v>9</v>
      </c>
      <c r="B12" s="146"/>
      <c r="C12" s="167" t="s">
        <v>822</v>
      </c>
      <c r="D12" s="4"/>
      <c r="F12" s="6"/>
    </row>
    <row r="13" spans="1:6" s="1" customFormat="1" hidden="1">
      <c r="A13" s="146">
        <v>10</v>
      </c>
      <c r="B13" s="146"/>
      <c r="C13" s="167" t="s">
        <v>823</v>
      </c>
      <c r="D13" s="4"/>
      <c r="F13" s="6"/>
    </row>
    <row r="14" spans="1:6" s="1" customFormat="1" hidden="1">
      <c r="A14" s="146">
        <v>11</v>
      </c>
      <c r="B14" s="146"/>
      <c r="C14" s="167" t="s">
        <v>824</v>
      </c>
      <c r="D14" s="4"/>
      <c r="F14" s="6"/>
    </row>
    <row r="15" spans="1:6" s="1" customFormat="1" hidden="1">
      <c r="A15" s="146">
        <v>12</v>
      </c>
      <c r="B15" s="146"/>
      <c r="C15" s="167" t="s">
        <v>825</v>
      </c>
      <c r="D15" s="4"/>
      <c r="F15" s="6"/>
    </row>
    <row r="16" spans="1:6" s="1" customFormat="1" hidden="1">
      <c r="A16" s="146">
        <v>13</v>
      </c>
      <c r="B16" s="146"/>
      <c r="C16" s="167" t="s">
        <v>826</v>
      </c>
      <c r="D16" s="4"/>
      <c r="F16" s="6"/>
    </row>
    <row r="17" spans="1:6" s="1" customFormat="1" hidden="1">
      <c r="A17" s="146">
        <v>14</v>
      </c>
      <c r="B17" s="146"/>
      <c r="C17" s="167" t="s">
        <v>827</v>
      </c>
      <c r="D17" s="4"/>
      <c r="F17" s="6"/>
    </row>
    <row r="18" spans="1:6" s="1" customFormat="1" hidden="1">
      <c r="A18" s="146">
        <v>15</v>
      </c>
      <c r="B18" s="146"/>
      <c r="C18" s="167" t="s">
        <v>828</v>
      </c>
      <c r="D18" s="4"/>
      <c r="F18" s="6"/>
    </row>
    <row r="19" spans="1:6" s="1" customFormat="1" hidden="1">
      <c r="A19" s="146">
        <v>16</v>
      </c>
      <c r="B19" s="146"/>
      <c r="C19" s="167" t="s">
        <v>829</v>
      </c>
      <c r="D19" s="4"/>
      <c r="F19" s="6"/>
    </row>
    <row r="20" spans="1:6" s="1" customFormat="1" hidden="1">
      <c r="A20" s="146">
        <v>17</v>
      </c>
      <c r="B20" s="146"/>
      <c r="C20" s="167" t="s">
        <v>830</v>
      </c>
      <c r="D20" s="4"/>
      <c r="F20" s="6"/>
    </row>
    <row r="21" spans="1:6" s="1" customFormat="1" hidden="1">
      <c r="A21" s="146">
        <v>18</v>
      </c>
      <c r="B21" s="146"/>
      <c r="C21" s="167" t="s">
        <v>831</v>
      </c>
      <c r="D21" s="4"/>
      <c r="F21" s="6"/>
    </row>
    <row r="22" spans="1:6" s="1" customFormat="1" hidden="1">
      <c r="A22" s="146">
        <v>19</v>
      </c>
      <c r="B22" s="146"/>
      <c r="C22" s="167" t="s">
        <v>832</v>
      </c>
      <c r="D22" s="4"/>
      <c r="F22" s="6"/>
    </row>
    <row r="23" spans="1:6" s="1" customFormat="1" hidden="1">
      <c r="A23" s="146">
        <v>20</v>
      </c>
      <c r="B23" s="146"/>
      <c r="C23" s="167" t="s">
        <v>833</v>
      </c>
      <c r="D23" s="4"/>
      <c r="F23" s="6"/>
    </row>
    <row r="24" spans="1:6" s="1" customFormat="1" hidden="1">
      <c r="A24" s="146">
        <v>21</v>
      </c>
      <c r="B24" s="146"/>
      <c r="C24" s="167" t="s">
        <v>834</v>
      </c>
      <c r="D24" s="4"/>
      <c r="F24" s="6"/>
    </row>
    <row r="25" spans="1:6" s="1" customFormat="1" hidden="1">
      <c r="A25" s="146">
        <v>22</v>
      </c>
      <c r="B25" s="146"/>
      <c r="C25" s="167" t="s">
        <v>835</v>
      </c>
      <c r="D25" s="4"/>
      <c r="F25" s="6"/>
    </row>
    <row r="26" spans="1:6" s="1" customFormat="1" hidden="1">
      <c r="A26" s="146">
        <v>23</v>
      </c>
      <c r="B26" s="146"/>
      <c r="C26" s="167" t="s">
        <v>813</v>
      </c>
      <c r="D26" s="4"/>
      <c r="F26" s="6"/>
    </row>
    <row r="27" spans="1:6" s="1" customFormat="1" hidden="1">
      <c r="A27" s="146">
        <v>24</v>
      </c>
      <c r="B27" s="146"/>
      <c r="C27" s="167" t="s">
        <v>812</v>
      </c>
      <c r="D27" s="4"/>
      <c r="F27" s="6"/>
    </row>
    <row r="28" spans="1:6" s="1" customFormat="1">
      <c r="A28" s="149">
        <v>25</v>
      </c>
      <c r="B28" s="150">
        <v>0.7</v>
      </c>
      <c r="C28" s="146" t="s">
        <v>219</v>
      </c>
      <c r="D28" s="6"/>
    </row>
    <row r="29" spans="1:6" s="1" customFormat="1">
      <c r="A29" s="149">
        <v>26</v>
      </c>
      <c r="B29" s="150">
        <v>0.75</v>
      </c>
      <c r="C29" s="146" t="s">
        <v>220</v>
      </c>
      <c r="D29" s="6"/>
    </row>
    <row r="30" spans="1:6" s="1" customFormat="1">
      <c r="A30" s="149">
        <v>27</v>
      </c>
      <c r="B30" s="150">
        <v>0.8</v>
      </c>
      <c r="C30" s="146" t="s">
        <v>221</v>
      </c>
      <c r="D30" s="6"/>
    </row>
    <row r="31" spans="1:6" s="1" customFormat="1">
      <c r="A31" s="149">
        <v>28</v>
      </c>
      <c r="B31" s="150">
        <v>0.85</v>
      </c>
      <c r="C31" s="146" t="s">
        <v>222</v>
      </c>
      <c r="D31" s="6"/>
    </row>
    <row r="32" spans="1:6" s="1" customFormat="1">
      <c r="A32" s="149">
        <v>29</v>
      </c>
      <c r="B32" s="150">
        <v>0.9</v>
      </c>
      <c r="C32" s="146" t="s">
        <v>223</v>
      </c>
      <c r="D32" s="6"/>
    </row>
    <row r="33" spans="1:4" s="1" customFormat="1">
      <c r="A33" s="149">
        <v>30</v>
      </c>
      <c r="B33" s="148">
        <f ca="1">IF(E2&gt;=F2,100%,95%)</f>
        <v>1</v>
      </c>
      <c r="C33" s="146" t="s">
        <v>2435</v>
      </c>
      <c r="D33" s="6"/>
    </row>
    <row r="34" spans="1:4" s="1" customFormat="1">
      <c r="A34" s="42"/>
      <c r="B34" s="6"/>
      <c r="C34" s="4"/>
    </row>
    <row r="35" spans="1:4" s="1" customFormat="1">
      <c r="A35" s="42"/>
      <c r="B35" s="6"/>
      <c r="C35" s="4"/>
    </row>
    <row r="36" spans="1:4" s="1" customFormat="1">
      <c r="A36" s="42"/>
      <c r="B36" s="6"/>
      <c r="C36" s="4"/>
    </row>
    <row r="37" spans="1:4" s="1" customFormat="1">
      <c r="A37" s="42"/>
      <c r="B37" s="6"/>
      <c r="C37" s="4"/>
    </row>
    <row r="38" spans="1:4" s="1" customFormat="1">
      <c r="A38" s="42"/>
      <c r="B38" s="6"/>
      <c r="C38" s="4"/>
    </row>
    <row r="39" spans="1:4" s="1" customFormat="1">
      <c r="A39" s="42"/>
      <c r="B39" s="6"/>
      <c r="C39" s="4"/>
    </row>
    <row r="40" spans="1:4" s="1" customFormat="1">
      <c r="A40" s="42"/>
      <c r="B40" s="6"/>
      <c r="C40" s="4"/>
    </row>
    <row r="41" spans="1:4" s="1" customFormat="1">
      <c r="A41" s="42"/>
      <c r="B41" s="6"/>
      <c r="C41" s="4"/>
    </row>
    <row r="42" spans="1:4" s="1" customFormat="1">
      <c r="A42" s="42"/>
      <c r="B42" s="6"/>
      <c r="C42" s="4"/>
    </row>
    <row r="43" spans="1:4" s="1" customFormat="1">
      <c r="A43" s="42"/>
      <c r="B43" s="6"/>
      <c r="C43" s="4"/>
    </row>
  </sheetData>
  <mergeCells count="1">
    <mergeCell ref="A2:C2"/>
  </mergeCells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8"/>
  <dimension ref="A1:B435"/>
  <sheetViews>
    <sheetView topLeftCell="A22" workbookViewId="0">
      <selection activeCell="B36" sqref="B36"/>
    </sheetView>
  </sheetViews>
  <sheetFormatPr defaultRowHeight="12.75"/>
  <cols>
    <col min="2" max="2" width="22.5703125" customWidth="1"/>
  </cols>
  <sheetData>
    <row r="1" spans="1:2">
      <c r="A1" s="1638" t="s">
        <v>3147</v>
      </c>
      <c r="B1" s="1639"/>
    </row>
    <row r="2" spans="1:2">
      <c r="A2" s="327" t="s">
        <v>2323</v>
      </c>
      <c r="B2" s="327" t="s">
        <v>3148</v>
      </c>
    </row>
    <row r="3" spans="1:2">
      <c r="A3" s="327">
        <v>1960</v>
      </c>
      <c r="B3" s="818">
        <v>22281</v>
      </c>
    </row>
    <row r="4" spans="1:2">
      <c r="A4" s="327">
        <f t="shared" ref="A4:A35" si="0">A3+1</f>
        <v>1961</v>
      </c>
      <c r="B4" s="818">
        <f>B3+365</f>
        <v>22646</v>
      </c>
    </row>
    <row r="5" spans="1:2">
      <c r="A5" s="327">
        <f t="shared" si="0"/>
        <v>1962</v>
      </c>
      <c r="B5" s="818">
        <f>B4+365</f>
        <v>23011</v>
      </c>
    </row>
    <row r="6" spans="1:2">
      <c r="A6" s="327">
        <f t="shared" si="0"/>
        <v>1963</v>
      </c>
      <c r="B6" s="818">
        <f>B5+365</f>
        <v>23376</v>
      </c>
    </row>
    <row r="7" spans="1:2">
      <c r="A7" s="327">
        <f t="shared" si="0"/>
        <v>1964</v>
      </c>
      <c r="B7" s="818">
        <f>B6+365</f>
        <v>23741</v>
      </c>
    </row>
    <row r="8" spans="1:2">
      <c r="A8" s="327">
        <f t="shared" si="0"/>
        <v>1965</v>
      </c>
      <c r="B8" s="818">
        <f>B7+365+1</f>
        <v>24107</v>
      </c>
    </row>
    <row r="9" spans="1:2">
      <c r="A9" s="327">
        <f t="shared" si="0"/>
        <v>1966</v>
      </c>
      <c r="B9" s="818">
        <f>B8+365</f>
        <v>24472</v>
      </c>
    </row>
    <row r="10" spans="1:2">
      <c r="A10" s="327">
        <f t="shared" si="0"/>
        <v>1967</v>
      </c>
      <c r="B10" s="818">
        <f>B9+365</f>
        <v>24837</v>
      </c>
    </row>
    <row r="11" spans="1:2">
      <c r="A11" s="327">
        <f t="shared" si="0"/>
        <v>1968</v>
      </c>
      <c r="B11" s="818">
        <f>B10+365+1</f>
        <v>25203</v>
      </c>
    </row>
    <row r="12" spans="1:2">
      <c r="A12" s="327">
        <f t="shared" si="0"/>
        <v>1969</v>
      </c>
      <c r="B12" s="818">
        <f>B11+365</f>
        <v>25568</v>
      </c>
    </row>
    <row r="13" spans="1:2">
      <c r="A13" s="327">
        <f t="shared" si="0"/>
        <v>1970</v>
      </c>
      <c r="B13" s="818">
        <f>B12+365</f>
        <v>25933</v>
      </c>
    </row>
    <row r="14" spans="1:2">
      <c r="A14" s="327">
        <f t="shared" si="0"/>
        <v>1971</v>
      </c>
      <c r="B14" s="818">
        <f>B13+365</f>
        <v>26298</v>
      </c>
    </row>
    <row r="15" spans="1:2">
      <c r="A15" s="327">
        <f t="shared" si="0"/>
        <v>1972</v>
      </c>
      <c r="B15" s="818">
        <f>B14+365+1</f>
        <v>26664</v>
      </c>
    </row>
    <row r="16" spans="1:2">
      <c r="A16" s="327">
        <f t="shared" si="0"/>
        <v>1973</v>
      </c>
      <c r="B16" s="818">
        <f>B15+365</f>
        <v>27029</v>
      </c>
    </row>
    <row r="17" spans="1:2">
      <c r="A17" s="327">
        <f t="shared" si="0"/>
        <v>1974</v>
      </c>
      <c r="B17" s="818">
        <f>B16+365</f>
        <v>27394</v>
      </c>
    </row>
    <row r="18" spans="1:2">
      <c r="A18" s="327">
        <f t="shared" si="0"/>
        <v>1975</v>
      </c>
      <c r="B18" s="818">
        <f>B17+365</f>
        <v>27759</v>
      </c>
    </row>
    <row r="19" spans="1:2">
      <c r="A19" s="327">
        <f t="shared" si="0"/>
        <v>1976</v>
      </c>
      <c r="B19" s="818">
        <f>B18+365+1</f>
        <v>28125</v>
      </c>
    </row>
    <row r="20" spans="1:2">
      <c r="A20" s="327">
        <f t="shared" si="0"/>
        <v>1977</v>
      </c>
      <c r="B20" s="818">
        <f>B19+365</f>
        <v>28490</v>
      </c>
    </row>
    <row r="21" spans="1:2">
      <c r="A21" s="327">
        <f t="shared" si="0"/>
        <v>1978</v>
      </c>
      <c r="B21" s="818">
        <f>B20+365</f>
        <v>28855</v>
      </c>
    </row>
    <row r="22" spans="1:2">
      <c r="A22" s="327">
        <f t="shared" si="0"/>
        <v>1979</v>
      </c>
      <c r="B22" s="818">
        <f>B21+365</f>
        <v>29220</v>
      </c>
    </row>
    <row r="23" spans="1:2">
      <c r="A23" s="327">
        <f t="shared" si="0"/>
        <v>1980</v>
      </c>
      <c r="B23" s="818">
        <f>B22+365+1</f>
        <v>29586</v>
      </c>
    </row>
    <row r="24" spans="1:2">
      <c r="A24" s="327">
        <f t="shared" si="0"/>
        <v>1981</v>
      </c>
      <c r="B24" s="818">
        <f>B23+365</f>
        <v>29951</v>
      </c>
    </row>
    <row r="25" spans="1:2">
      <c r="A25" s="327">
        <f t="shared" si="0"/>
        <v>1982</v>
      </c>
      <c r="B25" s="818">
        <f>B24+365</f>
        <v>30316</v>
      </c>
    </row>
    <row r="26" spans="1:2">
      <c r="A26" s="327">
        <f t="shared" si="0"/>
        <v>1983</v>
      </c>
      <c r="B26" s="818">
        <f>B25+365</f>
        <v>30681</v>
      </c>
    </row>
    <row r="27" spans="1:2">
      <c r="A27" s="327">
        <f t="shared" si="0"/>
        <v>1984</v>
      </c>
      <c r="B27" s="818">
        <f>B26+365+1</f>
        <v>31047</v>
      </c>
    </row>
    <row r="28" spans="1:2">
      <c r="A28" s="327">
        <f t="shared" si="0"/>
        <v>1985</v>
      </c>
      <c r="B28" s="818">
        <f>B27+365</f>
        <v>31412</v>
      </c>
    </row>
    <row r="29" spans="1:2">
      <c r="A29" s="327">
        <f t="shared" si="0"/>
        <v>1986</v>
      </c>
      <c r="B29" s="818">
        <f>B28+365</f>
        <v>31777</v>
      </c>
    </row>
    <row r="30" spans="1:2">
      <c r="A30" s="327">
        <f t="shared" si="0"/>
        <v>1987</v>
      </c>
      <c r="B30" s="818">
        <f>B29+365</f>
        <v>32142</v>
      </c>
    </row>
    <row r="31" spans="1:2">
      <c r="A31" s="327">
        <f t="shared" si="0"/>
        <v>1988</v>
      </c>
      <c r="B31" s="818">
        <f>B30+365+1</f>
        <v>32508</v>
      </c>
    </row>
    <row r="32" spans="1:2">
      <c r="A32" s="327">
        <f t="shared" si="0"/>
        <v>1989</v>
      </c>
      <c r="B32" s="818">
        <f>B31+365</f>
        <v>32873</v>
      </c>
    </row>
    <row r="33" spans="1:2">
      <c r="A33" s="327">
        <f t="shared" si="0"/>
        <v>1990</v>
      </c>
      <c r="B33" s="818">
        <f>B32+365</f>
        <v>33238</v>
      </c>
    </row>
    <row r="34" spans="1:2">
      <c r="A34" s="327">
        <f t="shared" si="0"/>
        <v>1991</v>
      </c>
      <c r="B34" s="818">
        <f>B33+365</f>
        <v>33603</v>
      </c>
    </row>
    <row r="35" spans="1:2">
      <c r="A35" s="327">
        <f t="shared" si="0"/>
        <v>1992</v>
      </c>
      <c r="B35" s="818">
        <f>B34+365+1</f>
        <v>33969</v>
      </c>
    </row>
    <row r="36" spans="1:2">
      <c r="A36" s="327">
        <f t="shared" ref="A36:A67" si="1">A35+1</f>
        <v>1993</v>
      </c>
      <c r="B36" s="818">
        <f>B35+365</f>
        <v>34334</v>
      </c>
    </row>
    <row r="37" spans="1:2">
      <c r="A37" s="327">
        <f t="shared" si="1"/>
        <v>1994</v>
      </c>
      <c r="B37" s="818">
        <f>B36+365</f>
        <v>34699</v>
      </c>
    </row>
    <row r="38" spans="1:2">
      <c r="A38" s="327">
        <f t="shared" si="1"/>
        <v>1995</v>
      </c>
      <c r="B38" s="818">
        <f>B37+365</f>
        <v>35064</v>
      </c>
    </row>
    <row r="39" spans="1:2">
      <c r="A39" s="327">
        <f t="shared" si="1"/>
        <v>1996</v>
      </c>
      <c r="B39" s="818">
        <f>B38+365+1</f>
        <v>35430</v>
      </c>
    </row>
    <row r="40" spans="1:2">
      <c r="A40" s="327">
        <f t="shared" si="1"/>
        <v>1997</v>
      </c>
      <c r="B40" s="818">
        <f>B39+365</f>
        <v>35795</v>
      </c>
    </row>
    <row r="41" spans="1:2">
      <c r="A41" s="327">
        <f t="shared" si="1"/>
        <v>1998</v>
      </c>
      <c r="B41" s="818">
        <f>B40+365</f>
        <v>36160</v>
      </c>
    </row>
    <row r="42" spans="1:2">
      <c r="A42" s="327">
        <f t="shared" si="1"/>
        <v>1999</v>
      </c>
      <c r="B42" s="818">
        <f>B41+365</f>
        <v>36525</v>
      </c>
    </row>
    <row r="43" spans="1:2">
      <c r="A43" s="327">
        <f t="shared" si="1"/>
        <v>2000</v>
      </c>
      <c r="B43" s="818">
        <f>B42+365+1</f>
        <v>36891</v>
      </c>
    </row>
    <row r="44" spans="1:2">
      <c r="A44" s="327">
        <f t="shared" si="1"/>
        <v>2001</v>
      </c>
      <c r="B44" s="818">
        <f>B43+365</f>
        <v>37256</v>
      </c>
    </row>
    <row r="45" spans="1:2">
      <c r="A45" s="327">
        <f t="shared" si="1"/>
        <v>2002</v>
      </c>
      <c r="B45" s="818">
        <f>B44+365</f>
        <v>37621</v>
      </c>
    </row>
    <row r="46" spans="1:2">
      <c r="A46" s="327">
        <f t="shared" si="1"/>
        <v>2003</v>
      </c>
      <c r="B46" s="818">
        <f>B45+365</f>
        <v>37986</v>
      </c>
    </row>
    <row r="47" spans="1:2">
      <c r="A47" s="327">
        <f t="shared" si="1"/>
        <v>2004</v>
      </c>
      <c r="B47" s="818">
        <f>B46+365+1</f>
        <v>38352</v>
      </c>
    </row>
    <row r="48" spans="1:2">
      <c r="A48" s="327">
        <f t="shared" si="1"/>
        <v>2005</v>
      </c>
      <c r="B48" s="818">
        <f>B47+365</f>
        <v>38717</v>
      </c>
    </row>
    <row r="49" spans="1:2">
      <c r="A49" s="327">
        <f t="shared" si="1"/>
        <v>2006</v>
      </c>
      <c r="B49" s="818">
        <f>B48+365</f>
        <v>39082</v>
      </c>
    </row>
    <row r="50" spans="1:2">
      <c r="A50" s="327">
        <f t="shared" si="1"/>
        <v>2007</v>
      </c>
      <c r="B50" s="818">
        <f>B49+365</f>
        <v>39447</v>
      </c>
    </row>
    <row r="51" spans="1:2">
      <c r="A51" s="327">
        <f t="shared" si="1"/>
        <v>2008</v>
      </c>
      <c r="B51" s="818">
        <f>B50+365+1</f>
        <v>39813</v>
      </c>
    </row>
    <row r="52" spans="1:2">
      <c r="A52" s="327">
        <f t="shared" si="1"/>
        <v>2009</v>
      </c>
      <c r="B52" s="818">
        <f>B51+365</f>
        <v>40178</v>
      </c>
    </row>
    <row r="53" spans="1:2">
      <c r="A53" s="327">
        <f t="shared" si="1"/>
        <v>2010</v>
      </c>
      <c r="B53" s="818">
        <f>B52+365</f>
        <v>40543</v>
      </c>
    </row>
    <row r="54" spans="1:2">
      <c r="A54" s="327">
        <f t="shared" si="1"/>
        <v>2011</v>
      </c>
      <c r="B54" s="818">
        <f>B53+365</f>
        <v>40908</v>
      </c>
    </row>
    <row r="55" spans="1:2">
      <c r="A55" s="327">
        <f t="shared" si="1"/>
        <v>2012</v>
      </c>
      <c r="B55" s="818">
        <f>B54+365+1</f>
        <v>41274</v>
      </c>
    </row>
    <row r="56" spans="1:2">
      <c r="A56" s="327">
        <f t="shared" si="1"/>
        <v>2013</v>
      </c>
      <c r="B56" s="818">
        <f>B55+365</f>
        <v>41639</v>
      </c>
    </row>
    <row r="57" spans="1:2">
      <c r="A57" s="327">
        <f t="shared" si="1"/>
        <v>2014</v>
      </c>
      <c r="B57" s="818">
        <f>B56+365</f>
        <v>42004</v>
      </c>
    </row>
    <row r="58" spans="1:2">
      <c r="A58" s="327">
        <f t="shared" si="1"/>
        <v>2015</v>
      </c>
      <c r="B58" s="818">
        <f>B57+365</f>
        <v>42369</v>
      </c>
    </row>
    <row r="59" spans="1:2">
      <c r="A59" s="327">
        <f t="shared" si="1"/>
        <v>2016</v>
      </c>
      <c r="B59" s="818">
        <f>B58+365+1</f>
        <v>42735</v>
      </c>
    </row>
    <row r="60" spans="1:2">
      <c r="A60" s="327">
        <f t="shared" si="1"/>
        <v>2017</v>
      </c>
      <c r="B60" s="818">
        <f>B59+365</f>
        <v>43100</v>
      </c>
    </row>
    <row r="61" spans="1:2">
      <c r="A61" s="327">
        <f t="shared" si="1"/>
        <v>2018</v>
      </c>
      <c r="B61" s="818">
        <f>B60+365</f>
        <v>43465</v>
      </c>
    </row>
    <row r="62" spans="1:2">
      <c r="A62" s="327">
        <f t="shared" si="1"/>
        <v>2019</v>
      </c>
      <c r="B62" s="818">
        <f>B61+365</f>
        <v>43830</v>
      </c>
    </row>
    <row r="63" spans="1:2">
      <c r="A63" s="327">
        <f t="shared" si="1"/>
        <v>2020</v>
      </c>
      <c r="B63" s="818">
        <f>B62+365+1</f>
        <v>44196</v>
      </c>
    </row>
    <row r="64" spans="1:2">
      <c r="A64" s="327">
        <f t="shared" si="1"/>
        <v>2021</v>
      </c>
      <c r="B64" s="818">
        <f>B63+365</f>
        <v>44561</v>
      </c>
    </row>
    <row r="65" spans="1:2">
      <c r="A65" s="327">
        <f t="shared" si="1"/>
        <v>2022</v>
      </c>
      <c r="B65" s="818">
        <f>B64+365</f>
        <v>44926</v>
      </c>
    </row>
    <row r="66" spans="1:2">
      <c r="A66" s="327">
        <f t="shared" si="1"/>
        <v>2023</v>
      </c>
      <c r="B66" s="818">
        <f>B65+365</f>
        <v>45291</v>
      </c>
    </row>
    <row r="67" spans="1:2">
      <c r="A67" s="327">
        <f t="shared" si="1"/>
        <v>2024</v>
      </c>
      <c r="B67" s="818">
        <f>B66+365+1</f>
        <v>45657</v>
      </c>
    </row>
    <row r="68" spans="1:2">
      <c r="A68" s="327">
        <f t="shared" ref="A68:A99" si="2">A67+1</f>
        <v>2025</v>
      </c>
      <c r="B68" s="818">
        <f>B67+365</f>
        <v>46022</v>
      </c>
    </row>
    <row r="69" spans="1:2">
      <c r="A69" s="327">
        <f t="shared" si="2"/>
        <v>2026</v>
      </c>
      <c r="B69" s="818">
        <f>B68+365</f>
        <v>46387</v>
      </c>
    </row>
    <row r="70" spans="1:2">
      <c r="A70" s="327">
        <f t="shared" si="2"/>
        <v>2027</v>
      </c>
      <c r="B70" s="818">
        <f>B69+365</f>
        <v>46752</v>
      </c>
    </row>
    <row r="71" spans="1:2">
      <c r="A71" s="327">
        <f t="shared" si="2"/>
        <v>2028</v>
      </c>
      <c r="B71" s="818">
        <f>B70+365+1</f>
        <v>47118</v>
      </c>
    </row>
    <row r="72" spans="1:2">
      <c r="A72" s="327">
        <f t="shared" si="2"/>
        <v>2029</v>
      </c>
      <c r="B72" s="818">
        <f>B71+365</f>
        <v>47483</v>
      </c>
    </row>
    <row r="73" spans="1:2">
      <c r="A73" s="327">
        <f t="shared" si="2"/>
        <v>2030</v>
      </c>
      <c r="B73" s="818">
        <f>B72+365</f>
        <v>47848</v>
      </c>
    </row>
    <row r="74" spans="1:2">
      <c r="A74" s="327">
        <f t="shared" si="2"/>
        <v>2031</v>
      </c>
      <c r="B74" s="818">
        <f>B73+365</f>
        <v>48213</v>
      </c>
    </row>
    <row r="75" spans="1:2">
      <c r="A75" s="327">
        <f t="shared" si="2"/>
        <v>2032</v>
      </c>
      <c r="B75" s="818">
        <f>B74+365+1</f>
        <v>48579</v>
      </c>
    </row>
    <row r="76" spans="1:2">
      <c r="A76" s="327">
        <f t="shared" si="2"/>
        <v>2033</v>
      </c>
      <c r="B76" s="818">
        <f>B75+365</f>
        <v>48944</v>
      </c>
    </row>
    <row r="77" spans="1:2">
      <c r="A77" s="327">
        <f t="shared" si="2"/>
        <v>2034</v>
      </c>
      <c r="B77" s="818">
        <f>B76+365</f>
        <v>49309</v>
      </c>
    </row>
    <row r="78" spans="1:2">
      <c r="A78" s="327">
        <f t="shared" si="2"/>
        <v>2035</v>
      </c>
      <c r="B78" s="818">
        <f>B77+365</f>
        <v>49674</v>
      </c>
    </row>
    <row r="79" spans="1:2">
      <c r="A79" s="327">
        <f t="shared" si="2"/>
        <v>2036</v>
      </c>
      <c r="B79" s="818">
        <f>B78+365+1</f>
        <v>50040</v>
      </c>
    </row>
    <row r="80" spans="1:2">
      <c r="A80" s="327">
        <f t="shared" si="2"/>
        <v>2037</v>
      </c>
      <c r="B80" s="818">
        <f>B79+365</f>
        <v>50405</v>
      </c>
    </row>
    <row r="81" spans="1:2">
      <c r="A81" s="327">
        <f t="shared" si="2"/>
        <v>2038</v>
      </c>
      <c r="B81" s="818">
        <f>B80+365</f>
        <v>50770</v>
      </c>
    </row>
    <row r="82" spans="1:2">
      <c r="A82" s="327">
        <f t="shared" si="2"/>
        <v>2039</v>
      </c>
      <c r="B82" s="818">
        <f>B81+365</f>
        <v>51135</v>
      </c>
    </row>
    <row r="83" spans="1:2">
      <c r="A83" s="327">
        <f t="shared" si="2"/>
        <v>2040</v>
      </c>
      <c r="B83" s="818">
        <f>B82+365+1</f>
        <v>51501</v>
      </c>
    </row>
    <row r="84" spans="1:2">
      <c r="A84" s="327">
        <f t="shared" si="2"/>
        <v>2041</v>
      </c>
      <c r="B84" s="818">
        <f>B83+365</f>
        <v>51866</v>
      </c>
    </row>
    <row r="85" spans="1:2">
      <c r="A85" s="327">
        <f t="shared" si="2"/>
        <v>2042</v>
      </c>
      <c r="B85" s="818">
        <f>B84+365</f>
        <v>52231</v>
      </c>
    </row>
    <row r="86" spans="1:2">
      <c r="A86" s="327">
        <f t="shared" si="2"/>
        <v>2043</v>
      </c>
      <c r="B86" s="818">
        <f>B85+365</f>
        <v>52596</v>
      </c>
    </row>
    <row r="87" spans="1:2">
      <c r="A87" s="327">
        <f t="shared" si="2"/>
        <v>2044</v>
      </c>
      <c r="B87" s="818">
        <f>B86+365+1</f>
        <v>52962</v>
      </c>
    </row>
    <row r="88" spans="1:2">
      <c r="A88" s="327">
        <f t="shared" si="2"/>
        <v>2045</v>
      </c>
      <c r="B88" s="818">
        <f>B87+365</f>
        <v>53327</v>
      </c>
    </row>
    <row r="89" spans="1:2">
      <c r="A89" s="327">
        <f t="shared" si="2"/>
        <v>2046</v>
      </c>
      <c r="B89" s="818">
        <f>B88+365</f>
        <v>53692</v>
      </c>
    </row>
    <row r="90" spans="1:2">
      <c r="A90" s="327">
        <f t="shared" si="2"/>
        <v>2047</v>
      </c>
      <c r="B90" s="818">
        <f>B89+365</f>
        <v>54057</v>
      </c>
    </row>
    <row r="91" spans="1:2">
      <c r="A91" s="327">
        <f t="shared" si="2"/>
        <v>2048</v>
      </c>
      <c r="B91" s="818">
        <f>B90+365+1</f>
        <v>54423</v>
      </c>
    </row>
    <row r="92" spans="1:2">
      <c r="A92" s="327">
        <f t="shared" si="2"/>
        <v>2049</v>
      </c>
      <c r="B92" s="818">
        <f>B91+365</f>
        <v>54788</v>
      </c>
    </row>
    <row r="93" spans="1:2">
      <c r="A93" s="327">
        <f t="shared" si="2"/>
        <v>2050</v>
      </c>
      <c r="B93" s="818">
        <f>B92+365</f>
        <v>55153</v>
      </c>
    </row>
    <row r="94" spans="1:2">
      <c r="A94" s="327">
        <f t="shared" si="2"/>
        <v>2051</v>
      </c>
      <c r="B94" s="818">
        <f>B93+365</f>
        <v>55518</v>
      </c>
    </row>
    <row r="95" spans="1:2">
      <c r="A95" s="327">
        <f t="shared" si="2"/>
        <v>2052</v>
      </c>
      <c r="B95" s="818">
        <f>B94+365+1</f>
        <v>55884</v>
      </c>
    </row>
    <row r="96" spans="1:2">
      <c r="A96" s="327">
        <f t="shared" si="2"/>
        <v>2053</v>
      </c>
      <c r="B96" s="818">
        <f>B95+365</f>
        <v>56249</v>
      </c>
    </row>
    <row r="97" spans="1:2">
      <c r="A97" s="327">
        <f t="shared" si="2"/>
        <v>2054</v>
      </c>
      <c r="B97" s="818">
        <f>B96+365</f>
        <v>56614</v>
      </c>
    </row>
    <row r="98" spans="1:2">
      <c r="A98" s="327">
        <f t="shared" si="2"/>
        <v>2055</v>
      </c>
      <c r="B98" s="818">
        <f>B97+365</f>
        <v>56979</v>
      </c>
    </row>
    <row r="99" spans="1:2">
      <c r="A99" s="327">
        <f t="shared" si="2"/>
        <v>2056</v>
      </c>
      <c r="B99" s="818">
        <f>B98+365+1</f>
        <v>57345</v>
      </c>
    </row>
    <row r="100" spans="1:2">
      <c r="A100" s="327">
        <f t="shared" ref="A100:A113" si="3">A99+1</f>
        <v>2057</v>
      </c>
      <c r="B100" s="818">
        <f>B99+365</f>
        <v>57710</v>
      </c>
    </row>
    <row r="101" spans="1:2">
      <c r="A101" s="327">
        <f t="shared" si="3"/>
        <v>2058</v>
      </c>
      <c r="B101" s="818">
        <f>B100+365</f>
        <v>58075</v>
      </c>
    </row>
    <row r="102" spans="1:2">
      <c r="A102" s="327">
        <f t="shared" si="3"/>
        <v>2059</v>
      </c>
      <c r="B102" s="818">
        <f>B101+365</f>
        <v>58440</v>
      </c>
    </row>
    <row r="103" spans="1:2">
      <c r="A103" s="327">
        <f t="shared" si="3"/>
        <v>2060</v>
      </c>
      <c r="B103" s="818">
        <f>B102+365+1</f>
        <v>58806</v>
      </c>
    </row>
    <row r="104" spans="1:2">
      <c r="A104" s="327">
        <f t="shared" si="3"/>
        <v>2061</v>
      </c>
      <c r="B104" s="818">
        <f>B103+365</f>
        <v>59171</v>
      </c>
    </row>
    <row r="105" spans="1:2">
      <c r="A105" s="327">
        <f t="shared" si="3"/>
        <v>2062</v>
      </c>
      <c r="B105" s="818">
        <f>B104+365</f>
        <v>59536</v>
      </c>
    </row>
    <row r="106" spans="1:2">
      <c r="A106" s="327">
        <f t="shared" si="3"/>
        <v>2063</v>
      </c>
      <c r="B106" s="818">
        <f>B105+365</f>
        <v>59901</v>
      </c>
    </row>
    <row r="107" spans="1:2">
      <c r="A107" s="327">
        <f t="shared" si="3"/>
        <v>2064</v>
      </c>
      <c r="B107" s="818">
        <f>B106+365+1</f>
        <v>60267</v>
      </c>
    </row>
    <row r="108" spans="1:2">
      <c r="A108" s="327">
        <f t="shared" si="3"/>
        <v>2065</v>
      </c>
      <c r="B108" s="818">
        <f>B107+365</f>
        <v>60632</v>
      </c>
    </row>
    <row r="109" spans="1:2">
      <c r="A109" s="327">
        <f t="shared" si="3"/>
        <v>2066</v>
      </c>
      <c r="B109" s="818">
        <f>B108+365</f>
        <v>60997</v>
      </c>
    </row>
    <row r="110" spans="1:2">
      <c r="A110" s="327">
        <f t="shared" si="3"/>
        <v>2067</v>
      </c>
      <c r="B110" s="818">
        <f>B109+365</f>
        <v>61362</v>
      </c>
    </row>
    <row r="111" spans="1:2">
      <c r="A111" s="327">
        <f t="shared" si="3"/>
        <v>2068</v>
      </c>
      <c r="B111" s="818">
        <f>B110+365+1</f>
        <v>61728</v>
      </c>
    </row>
    <row r="112" spans="1:2">
      <c r="A112" s="327">
        <f t="shared" si="3"/>
        <v>2069</v>
      </c>
      <c r="B112" s="818">
        <f>B111+365</f>
        <v>62093</v>
      </c>
    </row>
    <row r="113" spans="1:2">
      <c r="A113" s="327">
        <f t="shared" si="3"/>
        <v>2070</v>
      </c>
      <c r="B113" s="818">
        <f>B112+365</f>
        <v>62458</v>
      </c>
    </row>
    <row r="114" spans="1:2">
      <c r="A114" s="580"/>
      <c r="B114" s="580"/>
    </row>
    <row r="115" spans="1:2">
      <c r="A115" s="580"/>
      <c r="B115" s="580"/>
    </row>
    <row r="116" spans="1:2">
      <c r="A116" s="580"/>
      <c r="B116" s="580"/>
    </row>
    <row r="117" spans="1:2">
      <c r="A117" s="580"/>
      <c r="B117" s="580"/>
    </row>
    <row r="118" spans="1:2">
      <c r="A118" s="580"/>
      <c r="B118" s="580"/>
    </row>
    <row r="119" spans="1:2">
      <c r="A119" s="580"/>
      <c r="B119" s="580"/>
    </row>
    <row r="120" spans="1:2">
      <c r="A120" s="580"/>
      <c r="B120" s="580"/>
    </row>
    <row r="121" spans="1:2">
      <c r="A121" s="580"/>
      <c r="B121" s="580"/>
    </row>
    <row r="122" spans="1:2">
      <c r="A122" s="580"/>
      <c r="B122" s="580"/>
    </row>
    <row r="123" spans="1:2">
      <c r="A123" s="580"/>
      <c r="B123" s="580"/>
    </row>
    <row r="124" spans="1:2">
      <c r="A124" s="580"/>
      <c r="B124" s="580"/>
    </row>
    <row r="125" spans="1:2">
      <c r="A125" s="580"/>
      <c r="B125" s="580"/>
    </row>
    <row r="126" spans="1:2">
      <c r="A126" s="580"/>
      <c r="B126" s="580"/>
    </row>
    <row r="127" spans="1:2">
      <c r="A127" s="580"/>
      <c r="B127" s="580"/>
    </row>
    <row r="128" spans="1:2">
      <c r="A128" s="580"/>
      <c r="B128" s="580"/>
    </row>
    <row r="129" spans="1:2">
      <c r="A129" s="580"/>
      <c r="B129" s="580"/>
    </row>
    <row r="130" spans="1:2">
      <c r="A130" s="580"/>
      <c r="B130" s="580"/>
    </row>
    <row r="131" spans="1:2">
      <c r="A131" s="580"/>
      <c r="B131" s="580"/>
    </row>
    <row r="132" spans="1:2">
      <c r="A132" s="580"/>
      <c r="B132" s="580"/>
    </row>
    <row r="133" spans="1:2">
      <c r="A133" s="580"/>
      <c r="B133" s="580"/>
    </row>
    <row r="134" spans="1:2">
      <c r="A134" s="580"/>
      <c r="B134" s="580"/>
    </row>
    <row r="135" spans="1:2">
      <c r="A135" s="580"/>
      <c r="B135" s="580"/>
    </row>
    <row r="136" spans="1:2">
      <c r="A136" s="580"/>
      <c r="B136" s="580"/>
    </row>
    <row r="137" spans="1:2">
      <c r="A137" s="580"/>
      <c r="B137" s="580"/>
    </row>
    <row r="138" spans="1:2">
      <c r="A138" s="580"/>
      <c r="B138" s="580"/>
    </row>
    <row r="139" spans="1:2">
      <c r="A139" s="580"/>
      <c r="B139" s="580"/>
    </row>
    <row r="140" spans="1:2">
      <c r="A140" s="580"/>
      <c r="B140" s="580"/>
    </row>
    <row r="141" spans="1:2">
      <c r="A141" s="580"/>
      <c r="B141" s="580"/>
    </row>
    <row r="142" spans="1:2">
      <c r="A142" s="580"/>
      <c r="B142" s="580"/>
    </row>
    <row r="143" spans="1:2">
      <c r="A143" s="580"/>
      <c r="B143" s="580"/>
    </row>
    <row r="144" spans="1:2">
      <c r="A144" s="580"/>
      <c r="B144" s="580"/>
    </row>
    <row r="145" spans="1:2">
      <c r="A145" s="580"/>
      <c r="B145" s="580"/>
    </row>
    <row r="146" spans="1:2">
      <c r="A146" s="580"/>
      <c r="B146" s="580"/>
    </row>
    <row r="147" spans="1:2">
      <c r="A147" s="580"/>
      <c r="B147" s="580"/>
    </row>
    <row r="148" spans="1:2">
      <c r="A148" s="580"/>
      <c r="B148" s="580"/>
    </row>
    <row r="149" spans="1:2">
      <c r="A149" s="580"/>
      <c r="B149" s="580"/>
    </row>
    <row r="150" spans="1:2">
      <c r="A150" s="580"/>
      <c r="B150" s="580"/>
    </row>
    <row r="151" spans="1:2">
      <c r="A151" s="580"/>
      <c r="B151" s="580"/>
    </row>
    <row r="152" spans="1:2">
      <c r="A152" s="580"/>
      <c r="B152" s="580"/>
    </row>
    <row r="153" spans="1:2">
      <c r="A153" s="580"/>
      <c r="B153" s="580"/>
    </row>
    <row r="154" spans="1:2">
      <c r="A154" s="580"/>
      <c r="B154" s="580"/>
    </row>
    <row r="155" spans="1:2">
      <c r="A155" s="580"/>
      <c r="B155" s="580"/>
    </row>
    <row r="156" spans="1:2">
      <c r="A156" s="580"/>
      <c r="B156" s="580"/>
    </row>
    <row r="157" spans="1:2">
      <c r="A157" s="580"/>
      <c r="B157" s="580"/>
    </row>
    <row r="158" spans="1:2">
      <c r="A158" s="580"/>
      <c r="B158" s="580"/>
    </row>
    <row r="159" spans="1:2">
      <c r="A159" s="580"/>
      <c r="B159" s="580"/>
    </row>
    <row r="160" spans="1:2">
      <c r="A160" s="580"/>
      <c r="B160" s="580"/>
    </row>
    <row r="161" spans="1:2">
      <c r="A161" s="580"/>
      <c r="B161" s="580"/>
    </row>
    <row r="162" spans="1:2">
      <c r="A162" s="580"/>
      <c r="B162" s="580"/>
    </row>
    <row r="163" spans="1:2">
      <c r="A163" s="580"/>
      <c r="B163" s="580"/>
    </row>
    <row r="164" spans="1:2">
      <c r="A164" s="580"/>
      <c r="B164" s="580"/>
    </row>
    <row r="165" spans="1:2">
      <c r="A165" s="580"/>
      <c r="B165" s="580"/>
    </row>
    <row r="166" spans="1:2">
      <c r="A166" s="580"/>
      <c r="B166" s="580"/>
    </row>
    <row r="167" spans="1:2">
      <c r="A167" s="580"/>
      <c r="B167" s="580"/>
    </row>
    <row r="168" spans="1:2">
      <c r="A168" s="580"/>
      <c r="B168" s="580"/>
    </row>
    <row r="169" spans="1:2">
      <c r="A169" s="580"/>
      <c r="B169" s="580"/>
    </row>
    <row r="170" spans="1:2">
      <c r="A170" s="580"/>
      <c r="B170" s="580"/>
    </row>
    <row r="171" spans="1:2">
      <c r="A171" s="580"/>
      <c r="B171" s="580"/>
    </row>
    <row r="172" spans="1:2">
      <c r="A172" s="580"/>
      <c r="B172" s="580"/>
    </row>
    <row r="173" spans="1:2">
      <c r="A173" s="580"/>
      <c r="B173" s="580"/>
    </row>
    <row r="174" spans="1:2">
      <c r="A174" s="580"/>
      <c r="B174" s="580"/>
    </row>
    <row r="175" spans="1:2">
      <c r="A175" s="580"/>
      <c r="B175" s="580"/>
    </row>
    <row r="176" spans="1:2">
      <c r="A176" s="580"/>
      <c r="B176" s="580"/>
    </row>
    <row r="177" spans="1:2">
      <c r="A177" s="580"/>
      <c r="B177" s="580"/>
    </row>
    <row r="178" spans="1:2">
      <c r="A178" s="580"/>
      <c r="B178" s="580"/>
    </row>
    <row r="179" spans="1:2">
      <c r="A179" s="580"/>
      <c r="B179" s="580"/>
    </row>
    <row r="180" spans="1:2">
      <c r="A180" s="580"/>
      <c r="B180" s="580"/>
    </row>
    <row r="181" spans="1:2">
      <c r="A181" s="580"/>
      <c r="B181" s="580"/>
    </row>
    <row r="182" spans="1:2">
      <c r="A182" s="580"/>
      <c r="B182" s="580"/>
    </row>
    <row r="183" spans="1:2">
      <c r="A183" s="580"/>
      <c r="B183" s="580"/>
    </row>
    <row r="184" spans="1:2">
      <c r="A184" s="580"/>
      <c r="B184" s="580"/>
    </row>
    <row r="185" spans="1:2">
      <c r="A185" s="580"/>
      <c r="B185" s="580"/>
    </row>
    <row r="186" spans="1:2">
      <c r="A186" s="580"/>
      <c r="B186" s="580"/>
    </row>
    <row r="187" spans="1:2">
      <c r="A187" s="580"/>
      <c r="B187" s="580"/>
    </row>
    <row r="188" spans="1:2">
      <c r="A188" s="580"/>
      <c r="B188" s="580"/>
    </row>
    <row r="189" spans="1:2">
      <c r="A189" s="580"/>
      <c r="B189" s="580"/>
    </row>
    <row r="190" spans="1:2">
      <c r="A190" s="580"/>
      <c r="B190" s="580"/>
    </row>
    <row r="191" spans="1:2">
      <c r="A191" s="580"/>
      <c r="B191" s="580"/>
    </row>
    <row r="192" spans="1:2">
      <c r="A192" s="580"/>
      <c r="B192" s="580"/>
    </row>
    <row r="193" spans="1:2">
      <c r="A193" s="580"/>
      <c r="B193" s="580"/>
    </row>
    <row r="194" spans="1:2">
      <c r="A194" s="580"/>
      <c r="B194" s="580"/>
    </row>
    <row r="195" spans="1:2">
      <c r="A195" s="580"/>
      <c r="B195" s="580"/>
    </row>
    <row r="196" spans="1:2">
      <c r="A196" s="580"/>
      <c r="B196" s="580"/>
    </row>
    <row r="197" spans="1:2">
      <c r="A197" s="580"/>
      <c r="B197" s="580"/>
    </row>
    <row r="198" spans="1:2">
      <c r="A198" s="580"/>
      <c r="B198" s="580"/>
    </row>
    <row r="199" spans="1:2">
      <c r="A199" s="580"/>
      <c r="B199" s="580"/>
    </row>
    <row r="200" spans="1:2">
      <c r="A200" s="580"/>
      <c r="B200" s="580"/>
    </row>
    <row r="201" spans="1:2">
      <c r="A201" s="580"/>
      <c r="B201" s="580"/>
    </row>
    <row r="202" spans="1:2">
      <c r="A202" s="580"/>
      <c r="B202" s="580"/>
    </row>
    <row r="203" spans="1:2">
      <c r="A203" s="580"/>
      <c r="B203" s="580"/>
    </row>
    <row r="204" spans="1:2">
      <c r="A204" s="580"/>
      <c r="B204" s="580"/>
    </row>
    <row r="205" spans="1:2">
      <c r="A205" s="580"/>
      <c r="B205" s="580"/>
    </row>
    <row r="206" spans="1:2">
      <c r="A206" s="580"/>
      <c r="B206" s="580"/>
    </row>
    <row r="207" spans="1:2">
      <c r="A207" s="580"/>
      <c r="B207" s="580"/>
    </row>
    <row r="208" spans="1:2">
      <c r="A208" s="580"/>
      <c r="B208" s="580"/>
    </row>
    <row r="209" spans="1:2">
      <c r="A209" s="580"/>
      <c r="B209" s="580"/>
    </row>
    <row r="210" spans="1:2">
      <c r="A210" s="580"/>
      <c r="B210" s="580"/>
    </row>
    <row r="211" spans="1:2">
      <c r="A211" s="580"/>
      <c r="B211" s="580"/>
    </row>
    <row r="212" spans="1:2">
      <c r="A212" s="580"/>
      <c r="B212" s="580"/>
    </row>
    <row r="213" spans="1:2">
      <c r="A213" s="580"/>
      <c r="B213" s="580"/>
    </row>
    <row r="214" spans="1:2">
      <c r="A214" s="580"/>
      <c r="B214" s="580"/>
    </row>
    <row r="215" spans="1:2">
      <c r="A215" s="580"/>
      <c r="B215" s="580"/>
    </row>
    <row r="216" spans="1:2">
      <c r="A216" s="580"/>
      <c r="B216" s="580"/>
    </row>
    <row r="217" spans="1:2">
      <c r="A217" s="580"/>
      <c r="B217" s="580"/>
    </row>
    <row r="218" spans="1:2">
      <c r="A218" s="580"/>
      <c r="B218" s="580"/>
    </row>
    <row r="219" spans="1:2">
      <c r="A219" s="580"/>
      <c r="B219" s="580"/>
    </row>
    <row r="220" spans="1:2">
      <c r="A220" s="580"/>
      <c r="B220" s="580"/>
    </row>
    <row r="221" spans="1:2">
      <c r="A221" s="580"/>
      <c r="B221" s="580"/>
    </row>
    <row r="222" spans="1:2">
      <c r="A222" s="580"/>
      <c r="B222" s="580"/>
    </row>
    <row r="223" spans="1:2">
      <c r="A223" s="580"/>
      <c r="B223" s="580"/>
    </row>
    <row r="224" spans="1:2">
      <c r="A224" s="580"/>
      <c r="B224" s="580"/>
    </row>
    <row r="225" spans="1:2">
      <c r="A225" s="580"/>
      <c r="B225" s="580"/>
    </row>
    <row r="226" spans="1:2">
      <c r="A226" s="580"/>
      <c r="B226" s="580"/>
    </row>
    <row r="227" spans="1:2">
      <c r="A227" s="580"/>
      <c r="B227" s="580"/>
    </row>
    <row r="228" spans="1:2">
      <c r="A228" s="580"/>
      <c r="B228" s="580"/>
    </row>
    <row r="229" spans="1:2">
      <c r="A229" s="580"/>
      <c r="B229" s="580"/>
    </row>
    <row r="230" spans="1:2">
      <c r="A230" s="580"/>
      <c r="B230" s="580"/>
    </row>
    <row r="231" spans="1:2">
      <c r="A231" s="580"/>
      <c r="B231" s="580"/>
    </row>
    <row r="232" spans="1:2">
      <c r="A232" s="580"/>
      <c r="B232" s="580"/>
    </row>
    <row r="233" spans="1:2">
      <c r="A233" s="580"/>
      <c r="B233" s="580"/>
    </row>
    <row r="234" spans="1:2">
      <c r="A234" s="580"/>
      <c r="B234" s="580"/>
    </row>
    <row r="235" spans="1:2">
      <c r="A235" s="580"/>
      <c r="B235" s="580"/>
    </row>
    <row r="236" spans="1:2">
      <c r="A236" s="580"/>
      <c r="B236" s="580"/>
    </row>
    <row r="237" spans="1:2">
      <c r="A237" s="580"/>
      <c r="B237" s="580"/>
    </row>
    <row r="238" spans="1:2">
      <c r="A238" s="580"/>
      <c r="B238" s="580"/>
    </row>
    <row r="239" spans="1:2">
      <c r="A239" s="580"/>
      <c r="B239" s="580"/>
    </row>
    <row r="240" spans="1:2">
      <c r="A240" s="580"/>
      <c r="B240" s="580"/>
    </row>
    <row r="241" spans="1:2">
      <c r="A241" s="580"/>
      <c r="B241" s="580"/>
    </row>
    <row r="242" spans="1:2">
      <c r="A242" s="580"/>
      <c r="B242" s="580"/>
    </row>
    <row r="243" spans="1:2">
      <c r="A243" s="580"/>
      <c r="B243" s="580"/>
    </row>
    <row r="244" spans="1:2">
      <c r="A244" s="580"/>
      <c r="B244" s="580"/>
    </row>
    <row r="245" spans="1:2">
      <c r="A245" s="580"/>
      <c r="B245" s="580"/>
    </row>
    <row r="246" spans="1:2">
      <c r="A246" s="580"/>
      <c r="B246" s="580"/>
    </row>
    <row r="247" spans="1:2">
      <c r="A247" s="580"/>
      <c r="B247" s="580"/>
    </row>
    <row r="248" spans="1:2">
      <c r="A248" s="580"/>
      <c r="B248" s="580"/>
    </row>
    <row r="249" spans="1:2">
      <c r="A249" s="580"/>
      <c r="B249" s="580"/>
    </row>
    <row r="250" spans="1:2">
      <c r="A250" s="580"/>
      <c r="B250" s="580"/>
    </row>
    <row r="251" spans="1:2">
      <c r="A251" s="580"/>
      <c r="B251" s="580"/>
    </row>
    <row r="252" spans="1:2">
      <c r="A252" s="580"/>
      <c r="B252" s="580"/>
    </row>
    <row r="253" spans="1:2">
      <c r="A253" s="580"/>
      <c r="B253" s="580"/>
    </row>
    <row r="254" spans="1:2">
      <c r="A254" s="580"/>
      <c r="B254" s="580"/>
    </row>
    <row r="255" spans="1:2">
      <c r="A255" s="580"/>
      <c r="B255" s="580"/>
    </row>
    <row r="256" spans="1:2">
      <c r="A256" s="580"/>
      <c r="B256" s="580"/>
    </row>
    <row r="257" spans="1:2">
      <c r="A257" s="580"/>
      <c r="B257" s="580"/>
    </row>
    <row r="258" spans="1:2">
      <c r="A258" s="580"/>
      <c r="B258" s="580"/>
    </row>
    <row r="259" spans="1:2">
      <c r="A259" s="580"/>
      <c r="B259" s="580"/>
    </row>
    <row r="260" spans="1:2">
      <c r="A260" s="580"/>
      <c r="B260" s="580"/>
    </row>
    <row r="261" spans="1:2">
      <c r="A261" s="580"/>
      <c r="B261" s="580"/>
    </row>
    <row r="262" spans="1:2">
      <c r="A262" s="580"/>
      <c r="B262" s="580"/>
    </row>
    <row r="263" spans="1:2">
      <c r="A263" s="580"/>
      <c r="B263" s="580"/>
    </row>
    <row r="264" spans="1:2">
      <c r="A264" s="580"/>
      <c r="B264" s="580"/>
    </row>
    <row r="265" spans="1:2">
      <c r="A265" s="580"/>
      <c r="B265" s="580"/>
    </row>
    <row r="266" spans="1:2">
      <c r="A266" s="580"/>
      <c r="B266" s="580"/>
    </row>
    <row r="267" spans="1:2">
      <c r="A267" s="580"/>
      <c r="B267" s="580"/>
    </row>
    <row r="268" spans="1:2">
      <c r="A268" s="580"/>
      <c r="B268" s="580"/>
    </row>
    <row r="269" spans="1:2">
      <c r="A269" s="580"/>
      <c r="B269" s="580"/>
    </row>
    <row r="270" spans="1:2">
      <c r="A270" s="580"/>
      <c r="B270" s="580"/>
    </row>
    <row r="271" spans="1:2">
      <c r="A271" s="580"/>
      <c r="B271" s="580"/>
    </row>
    <row r="272" spans="1:2">
      <c r="A272" s="580"/>
      <c r="B272" s="580"/>
    </row>
    <row r="273" spans="1:2">
      <c r="A273" s="580"/>
      <c r="B273" s="580"/>
    </row>
    <row r="274" spans="1:2">
      <c r="A274" s="580"/>
      <c r="B274" s="580"/>
    </row>
    <row r="275" spans="1:2">
      <c r="A275" s="580"/>
      <c r="B275" s="580"/>
    </row>
    <row r="276" spans="1:2">
      <c r="A276" s="580"/>
      <c r="B276" s="580"/>
    </row>
    <row r="277" spans="1:2">
      <c r="A277" s="580"/>
      <c r="B277" s="580"/>
    </row>
    <row r="278" spans="1:2">
      <c r="A278" s="580"/>
      <c r="B278" s="580"/>
    </row>
    <row r="279" spans="1:2">
      <c r="A279" s="580"/>
      <c r="B279" s="580"/>
    </row>
    <row r="280" spans="1:2">
      <c r="A280" s="580"/>
      <c r="B280" s="580"/>
    </row>
    <row r="281" spans="1:2">
      <c r="A281" s="580"/>
      <c r="B281" s="580"/>
    </row>
    <row r="282" spans="1:2">
      <c r="A282" s="580"/>
      <c r="B282" s="580"/>
    </row>
    <row r="283" spans="1:2">
      <c r="A283" s="580"/>
      <c r="B283" s="580"/>
    </row>
    <row r="284" spans="1:2">
      <c r="A284" s="580"/>
      <c r="B284" s="580"/>
    </row>
    <row r="285" spans="1:2">
      <c r="A285" s="580"/>
      <c r="B285" s="580"/>
    </row>
    <row r="286" spans="1:2">
      <c r="A286" s="580"/>
      <c r="B286" s="580"/>
    </row>
    <row r="287" spans="1:2">
      <c r="A287" s="580"/>
      <c r="B287" s="580"/>
    </row>
    <row r="288" spans="1:2">
      <c r="A288" s="580"/>
      <c r="B288" s="580"/>
    </row>
    <row r="289" spans="1:2">
      <c r="A289" s="580"/>
      <c r="B289" s="580"/>
    </row>
    <row r="290" spans="1:2">
      <c r="A290" s="580"/>
      <c r="B290" s="580"/>
    </row>
    <row r="291" spans="1:2">
      <c r="A291" s="580"/>
      <c r="B291" s="580"/>
    </row>
    <row r="292" spans="1:2">
      <c r="A292" s="580"/>
      <c r="B292" s="580"/>
    </row>
    <row r="293" spans="1:2">
      <c r="A293" s="580"/>
      <c r="B293" s="580"/>
    </row>
    <row r="294" spans="1:2">
      <c r="A294" s="580"/>
      <c r="B294" s="580"/>
    </row>
    <row r="295" spans="1:2">
      <c r="A295" s="580"/>
      <c r="B295" s="580"/>
    </row>
    <row r="296" spans="1:2">
      <c r="A296" s="580"/>
      <c r="B296" s="580"/>
    </row>
    <row r="297" spans="1:2">
      <c r="A297" s="580"/>
      <c r="B297" s="580"/>
    </row>
    <row r="298" spans="1:2">
      <c r="A298" s="580"/>
      <c r="B298" s="580"/>
    </row>
    <row r="299" spans="1:2">
      <c r="A299" s="580"/>
      <c r="B299" s="580"/>
    </row>
    <row r="300" spans="1:2">
      <c r="A300" s="580"/>
      <c r="B300" s="580"/>
    </row>
    <row r="301" spans="1:2">
      <c r="A301" s="580"/>
      <c r="B301" s="580"/>
    </row>
    <row r="302" spans="1:2">
      <c r="A302" s="580"/>
      <c r="B302" s="580"/>
    </row>
    <row r="303" spans="1:2">
      <c r="A303" s="580"/>
      <c r="B303" s="580"/>
    </row>
    <row r="304" spans="1:2">
      <c r="A304" s="580"/>
      <c r="B304" s="580"/>
    </row>
    <row r="305" spans="1:2">
      <c r="A305" s="580"/>
      <c r="B305" s="580"/>
    </row>
    <row r="306" spans="1:2">
      <c r="A306" s="580"/>
      <c r="B306" s="580"/>
    </row>
    <row r="307" spans="1:2">
      <c r="A307" s="580"/>
      <c r="B307" s="580"/>
    </row>
    <row r="308" spans="1:2">
      <c r="A308" s="580"/>
      <c r="B308" s="580"/>
    </row>
    <row r="309" spans="1:2">
      <c r="A309" s="580"/>
      <c r="B309" s="580"/>
    </row>
    <row r="310" spans="1:2">
      <c r="A310" s="580"/>
      <c r="B310" s="580"/>
    </row>
    <row r="311" spans="1:2">
      <c r="A311" s="580"/>
      <c r="B311" s="580"/>
    </row>
    <row r="312" spans="1:2">
      <c r="A312" s="580"/>
      <c r="B312" s="580"/>
    </row>
    <row r="313" spans="1:2">
      <c r="A313" s="580"/>
      <c r="B313" s="580"/>
    </row>
    <row r="314" spans="1:2">
      <c r="A314" s="580"/>
      <c r="B314" s="580"/>
    </row>
    <row r="315" spans="1:2">
      <c r="A315" s="580"/>
      <c r="B315" s="580"/>
    </row>
    <row r="316" spans="1:2">
      <c r="A316" s="580"/>
      <c r="B316" s="580"/>
    </row>
    <row r="317" spans="1:2">
      <c r="A317" s="580"/>
      <c r="B317" s="580"/>
    </row>
    <row r="318" spans="1:2">
      <c r="A318" s="580"/>
      <c r="B318" s="580"/>
    </row>
    <row r="319" spans="1:2">
      <c r="A319" s="580"/>
      <c r="B319" s="580"/>
    </row>
    <row r="320" spans="1:2">
      <c r="A320" s="580"/>
      <c r="B320" s="580"/>
    </row>
    <row r="321" spans="1:2">
      <c r="A321" s="580"/>
      <c r="B321" s="580"/>
    </row>
    <row r="322" spans="1:2">
      <c r="A322" s="580"/>
      <c r="B322" s="580"/>
    </row>
    <row r="323" spans="1:2">
      <c r="A323" s="580"/>
      <c r="B323" s="580"/>
    </row>
    <row r="324" spans="1:2">
      <c r="A324" s="580"/>
      <c r="B324" s="580"/>
    </row>
    <row r="325" spans="1:2">
      <c r="A325" s="580"/>
      <c r="B325" s="580"/>
    </row>
    <row r="326" spans="1:2">
      <c r="A326" s="580"/>
      <c r="B326" s="580"/>
    </row>
    <row r="327" spans="1:2">
      <c r="A327" s="580"/>
      <c r="B327" s="580"/>
    </row>
    <row r="328" spans="1:2">
      <c r="A328" s="580"/>
      <c r="B328" s="580"/>
    </row>
    <row r="329" spans="1:2">
      <c r="A329" s="580"/>
      <c r="B329" s="580"/>
    </row>
    <row r="330" spans="1:2">
      <c r="A330" s="580"/>
      <c r="B330" s="580"/>
    </row>
    <row r="331" spans="1:2">
      <c r="A331" s="580"/>
      <c r="B331" s="580"/>
    </row>
    <row r="332" spans="1:2">
      <c r="A332" s="580"/>
      <c r="B332" s="580"/>
    </row>
    <row r="333" spans="1:2">
      <c r="A333" s="580"/>
      <c r="B333" s="580"/>
    </row>
    <row r="334" spans="1:2">
      <c r="A334" s="580"/>
      <c r="B334" s="580"/>
    </row>
    <row r="335" spans="1:2">
      <c r="A335" s="580"/>
      <c r="B335" s="580"/>
    </row>
    <row r="336" spans="1:2">
      <c r="A336" s="580"/>
      <c r="B336" s="580"/>
    </row>
    <row r="337" spans="1:2">
      <c r="A337" s="580"/>
      <c r="B337" s="580"/>
    </row>
    <row r="338" spans="1:2">
      <c r="A338" s="580"/>
      <c r="B338" s="580"/>
    </row>
    <row r="339" spans="1:2">
      <c r="A339" s="580"/>
      <c r="B339" s="580"/>
    </row>
    <row r="340" spans="1:2">
      <c r="A340" s="580"/>
      <c r="B340" s="580"/>
    </row>
    <row r="341" spans="1:2">
      <c r="A341" s="580"/>
      <c r="B341" s="580"/>
    </row>
    <row r="342" spans="1:2">
      <c r="A342" s="580"/>
      <c r="B342" s="580"/>
    </row>
    <row r="343" spans="1:2">
      <c r="A343" s="580"/>
      <c r="B343" s="580"/>
    </row>
    <row r="344" spans="1:2">
      <c r="A344" s="580"/>
      <c r="B344" s="580"/>
    </row>
    <row r="345" spans="1:2">
      <c r="A345" s="580"/>
      <c r="B345" s="580"/>
    </row>
    <row r="346" spans="1:2">
      <c r="A346" s="580"/>
      <c r="B346" s="580"/>
    </row>
    <row r="347" spans="1:2">
      <c r="A347" s="580"/>
      <c r="B347" s="580"/>
    </row>
    <row r="348" spans="1:2">
      <c r="A348" s="580"/>
      <c r="B348" s="580"/>
    </row>
    <row r="349" spans="1:2">
      <c r="A349" s="580"/>
      <c r="B349" s="580"/>
    </row>
    <row r="350" spans="1:2">
      <c r="A350" s="580"/>
      <c r="B350" s="580"/>
    </row>
    <row r="351" spans="1:2">
      <c r="A351" s="580"/>
      <c r="B351" s="580"/>
    </row>
    <row r="352" spans="1:2">
      <c r="A352" s="580"/>
      <c r="B352" s="580"/>
    </row>
    <row r="353" spans="1:2">
      <c r="A353" s="580"/>
      <c r="B353" s="580"/>
    </row>
    <row r="354" spans="1:2">
      <c r="A354" s="580"/>
      <c r="B354" s="580"/>
    </row>
    <row r="355" spans="1:2">
      <c r="A355" s="580"/>
      <c r="B355" s="580"/>
    </row>
    <row r="356" spans="1:2">
      <c r="A356" s="580"/>
      <c r="B356" s="580"/>
    </row>
    <row r="357" spans="1:2">
      <c r="A357" s="580"/>
      <c r="B357" s="580"/>
    </row>
    <row r="358" spans="1:2">
      <c r="A358" s="580"/>
      <c r="B358" s="580"/>
    </row>
    <row r="359" spans="1:2">
      <c r="A359" s="580"/>
      <c r="B359" s="580"/>
    </row>
    <row r="360" spans="1:2">
      <c r="A360" s="580"/>
      <c r="B360" s="580"/>
    </row>
    <row r="361" spans="1:2">
      <c r="A361" s="580"/>
      <c r="B361" s="580"/>
    </row>
    <row r="362" spans="1:2">
      <c r="A362" s="580"/>
      <c r="B362" s="580"/>
    </row>
    <row r="363" spans="1:2">
      <c r="A363" s="580"/>
      <c r="B363" s="580"/>
    </row>
    <row r="364" spans="1:2">
      <c r="A364" s="580"/>
      <c r="B364" s="580"/>
    </row>
    <row r="365" spans="1:2">
      <c r="A365" s="580"/>
      <c r="B365" s="580"/>
    </row>
    <row r="366" spans="1:2">
      <c r="A366" s="580"/>
      <c r="B366" s="580"/>
    </row>
    <row r="367" spans="1:2">
      <c r="A367" s="580"/>
      <c r="B367" s="580"/>
    </row>
    <row r="368" spans="1:2">
      <c r="A368" s="580"/>
      <c r="B368" s="580"/>
    </row>
    <row r="369" spans="1:2">
      <c r="A369" s="580"/>
      <c r="B369" s="580"/>
    </row>
    <row r="370" spans="1:2">
      <c r="A370" s="580"/>
      <c r="B370" s="580"/>
    </row>
    <row r="371" spans="1:2">
      <c r="A371" s="580"/>
      <c r="B371" s="580"/>
    </row>
    <row r="372" spans="1:2">
      <c r="A372" s="580"/>
      <c r="B372" s="580"/>
    </row>
    <row r="373" spans="1:2">
      <c r="A373" s="580"/>
      <c r="B373" s="580"/>
    </row>
    <row r="374" spans="1:2">
      <c r="A374" s="580"/>
      <c r="B374" s="580"/>
    </row>
    <row r="375" spans="1:2">
      <c r="A375" s="580"/>
      <c r="B375" s="580"/>
    </row>
    <row r="376" spans="1:2">
      <c r="A376" s="580"/>
      <c r="B376" s="580"/>
    </row>
    <row r="377" spans="1:2">
      <c r="A377" s="580"/>
      <c r="B377" s="580"/>
    </row>
    <row r="378" spans="1:2">
      <c r="A378" s="580"/>
      <c r="B378" s="580"/>
    </row>
    <row r="379" spans="1:2">
      <c r="A379" s="580"/>
      <c r="B379" s="580"/>
    </row>
    <row r="380" spans="1:2">
      <c r="A380" s="580"/>
      <c r="B380" s="580"/>
    </row>
    <row r="381" spans="1:2">
      <c r="A381" s="580"/>
      <c r="B381" s="580"/>
    </row>
    <row r="382" spans="1:2">
      <c r="A382" s="580"/>
      <c r="B382" s="580"/>
    </row>
    <row r="383" spans="1:2">
      <c r="A383" s="580"/>
      <c r="B383" s="580"/>
    </row>
    <row r="384" spans="1:2">
      <c r="A384" s="580"/>
      <c r="B384" s="580"/>
    </row>
    <row r="385" spans="1:2">
      <c r="A385" s="580"/>
      <c r="B385" s="580"/>
    </row>
    <row r="386" spans="1:2">
      <c r="A386" s="580"/>
      <c r="B386" s="580"/>
    </row>
    <row r="387" spans="1:2">
      <c r="A387" s="580"/>
      <c r="B387" s="580"/>
    </row>
    <row r="388" spans="1:2">
      <c r="A388" s="580"/>
      <c r="B388" s="580"/>
    </row>
    <row r="389" spans="1:2">
      <c r="A389" s="580"/>
      <c r="B389" s="580"/>
    </row>
    <row r="390" spans="1:2">
      <c r="A390" s="580"/>
      <c r="B390" s="580"/>
    </row>
    <row r="391" spans="1:2">
      <c r="A391" s="580"/>
      <c r="B391" s="580"/>
    </row>
    <row r="392" spans="1:2">
      <c r="A392" s="580"/>
      <c r="B392" s="580"/>
    </row>
    <row r="393" spans="1:2">
      <c r="A393" s="580"/>
      <c r="B393" s="580"/>
    </row>
    <row r="394" spans="1:2">
      <c r="A394" s="580"/>
      <c r="B394" s="580"/>
    </row>
    <row r="395" spans="1:2">
      <c r="A395" s="580"/>
      <c r="B395" s="580"/>
    </row>
    <row r="396" spans="1:2">
      <c r="A396" s="580"/>
      <c r="B396" s="580"/>
    </row>
    <row r="397" spans="1:2">
      <c r="A397" s="580"/>
      <c r="B397" s="580"/>
    </row>
    <row r="398" spans="1:2">
      <c r="A398" s="580"/>
      <c r="B398" s="580"/>
    </row>
    <row r="399" spans="1:2">
      <c r="A399" s="580"/>
      <c r="B399" s="580"/>
    </row>
    <row r="400" spans="1:2">
      <c r="A400" s="580"/>
      <c r="B400" s="580"/>
    </row>
    <row r="401" spans="1:2">
      <c r="A401" s="580"/>
      <c r="B401" s="580"/>
    </row>
    <row r="402" spans="1:2">
      <c r="A402" s="580"/>
      <c r="B402" s="580"/>
    </row>
    <row r="403" spans="1:2">
      <c r="A403" s="580"/>
      <c r="B403" s="580"/>
    </row>
    <row r="404" spans="1:2">
      <c r="A404" s="580"/>
      <c r="B404" s="580"/>
    </row>
    <row r="405" spans="1:2">
      <c r="A405" s="580"/>
      <c r="B405" s="580"/>
    </row>
    <row r="406" spans="1:2">
      <c r="A406" s="580"/>
      <c r="B406" s="580"/>
    </row>
    <row r="407" spans="1:2">
      <c r="A407" s="580"/>
      <c r="B407" s="580"/>
    </row>
    <row r="408" spans="1:2">
      <c r="A408" s="580"/>
      <c r="B408" s="580"/>
    </row>
    <row r="409" spans="1:2">
      <c r="A409" s="580"/>
      <c r="B409" s="580"/>
    </row>
    <row r="410" spans="1:2">
      <c r="A410" s="580"/>
      <c r="B410" s="580"/>
    </row>
    <row r="411" spans="1:2">
      <c r="A411" s="580"/>
      <c r="B411" s="580"/>
    </row>
    <row r="412" spans="1:2">
      <c r="A412" s="580"/>
      <c r="B412" s="580"/>
    </row>
    <row r="413" spans="1:2">
      <c r="A413" s="580"/>
      <c r="B413" s="580"/>
    </row>
    <row r="414" spans="1:2">
      <c r="A414" s="580"/>
      <c r="B414" s="580"/>
    </row>
    <row r="415" spans="1:2">
      <c r="A415" s="580"/>
      <c r="B415" s="580"/>
    </row>
    <row r="416" spans="1:2">
      <c r="A416" s="580"/>
      <c r="B416" s="580"/>
    </row>
    <row r="417" spans="1:2">
      <c r="A417" s="580"/>
      <c r="B417" s="580"/>
    </row>
    <row r="418" spans="1:2">
      <c r="A418" s="580"/>
      <c r="B418" s="580"/>
    </row>
    <row r="419" spans="1:2">
      <c r="A419" s="580"/>
      <c r="B419" s="580"/>
    </row>
    <row r="420" spans="1:2">
      <c r="A420" s="580"/>
      <c r="B420" s="580"/>
    </row>
    <row r="421" spans="1:2">
      <c r="A421" s="580"/>
      <c r="B421" s="580"/>
    </row>
    <row r="422" spans="1:2">
      <c r="A422" s="580"/>
      <c r="B422" s="580"/>
    </row>
    <row r="423" spans="1:2">
      <c r="A423" s="580"/>
      <c r="B423" s="580"/>
    </row>
    <row r="424" spans="1:2">
      <c r="A424" s="580"/>
      <c r="B424" s="580"/>
    </row>
    <row r="425" spans="1:2">
      <c r="A425" s="580"/>
      <c r="B425" s="580"/>
    </row>
    <row r="426" spans="1:2">
      <c r="A426" s="580"/>
      <c r="B426" s="580"/>
    </row>
    <row r="427" spans="1:2">
      <c r="A427" s="580"/>
      <c r="B427" s="580"/>
    </row>
    <row r="428" spans="1:2">
      <c r="A428" s="580"/>
      <c r="B428" s="580"/>
    </row>
    <row r="429" spans="1:2">
      <c r="A429" s="580"/>
      <c r="B429" s="580"/>
    </row>
    <row r="430" spans="1:2">
      <c r="A430" s="580"/>
      <c r="B430" s="580"/>
    </row>
    <row r="431" spans="1:2">
      <c r="A431" s="580"/>
      <c r="B431" s="580"/>
    </row>
    <row r="432" spans="1:2">
      <c r="A432" s="580"/>
      <c r="B432" s="580"/>
    </row>
    <row r="433" spans="1:2">
      <c r="A433" s="580"/>
      <c r="B433" s="580"/>
    </row>
    <row r="434" spans="1:2">
      <c r="A434" s="580"/>
      <c r="B434" s="580"/>
    </row>
    <row r="435" spans="1:2">
      <c r="A435" s="580"/>
      <c r="B435" s="580"/>
    </row>
  </sheetData>
  <mergeCells count="1">
    <mergeCell ref="A1:B1"/>
  </mergeCells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9"/>
  <dimension ref="A1:C123"/>
  <sheetViews>
    <sheetView workbookViewId="0">
      <selection activeCell="C2" sqref="C2"/>
    </sheetView>
  </sheetViews>
  <sheetFormatPr defaultRowHeight="12.75"/>
  <cols>
    <col min="1" max="1" width="12.140625" style="841" customWidth="1"/>
    <col min="2" max="2" width="14.28515625" style="580" customWidth="1"/>
  </cols>
  <sheetData>
    <row r="1" spans="1:3">
      <c r="A1" t="s">
        <v>2594</v>
      </c>
      <c r="B1"/>
      <c r="C1" t="s">
        <v>2595</v>
      </c>
    </row>
    <row r="2" spans="1:3" s="580" customFormat="1">
      <c r="A2" s="841">
        <v>1</v>
      </c>
      <c r="B2" s="580">
        <f>A2+1</f>
        <v>2</v>
      </c>
    </row>
    <row r="3" spans="1:3">
      <c r="A3" s="841">
        <v>1930</v>
      </c>
      <c r="B3" s="580">
        <v>365</v>
      </c>
    </row>
    <row r="4" spans="1:3">
      <c r="A4" s="841">
        <f t="shared" ref="A4:A35" si="0">A3+1</f>
        <v>1931</v>
      </c>
      <c r="B4" s="580">
        <v>365</v>
      </c>
    </row>
    <row r="5" spans="1:3">
      <c r="A5" s="841">
        <f t="shared" si="0"/>
        <v>1932</v>
      </c>
      <c r="B5" s="580">
        <v>366</v>
      </c>
    </row>
    <row r="6" spans="1:3">
      <c r="A6" s="841">
        <f t="shared" si="0"/>
        <v>1933</v>
      </c>
      <c r="B6" s="580">
        <v>365</v>
      </c>
    </row>
    <row r="7" spans="1:3">
      <c r="A7" s="841">
        <f t="shared" si="0"/>
        <v>1934</v>
      </c>
      <c r="B7" s="580">
        <v>365</v>
      </c>
    </row>
    <row r="8" spans="1:3">
      <c r="A8" s="841">
        <f t="shared" si="0"/>
        <v>1935</v>
      </c>
      <c r="B8" s="580">
        <v>365</v>
      </c>
    </row>
    <row r="9" spans="1:3">
      <c r="A9" s="841">
        <f t="shared" si="0"/>
        <v>1936</v>
      </c>
      <c r="B9" s="580">
        <v>366</v>
      </c>
    </row>
    <row r="10" spans="1:3">
      <c r="A10" s="841">
        <f t="shared" si="0"/>
        <v>1937</v>
      </c>
      <c r="B10" s="580">
        <v>365</v>
      </c>
    </row>
    <row r="11" spans="1:3">
      <c r="A11" s="841">
        <f t="shared" si="0"/>
        <v>1938</v>
      </c>
      <c r="B11" s="580">
        <v>365</v>
      </c>
    </row>
    <row r="12" spans="1:3">
      <c r="A12" s="841">
        <f t="shared" si="0"/>
        <v>1939</v>
      </c>
      <c r="B12" s="580">
        <v>365</v>
      </c>
    </row>
    <row r="13" spans="1:3">
      <c r="A13" s="841">
        <f t="shared" si="0"/>
        <v>1940</v>
      </c>
      <c r="B13" s="580">
        <v>366</v>
      </c>
    </row>
    <row r="14" spans="1:3">
      <c r="A14" s="841">
        <f t="shared" si="0"/>
        <v>1941</v>
      </c>
      <c r="B14" s="580">
        <v>365</v>
      </c>
    </row>
    <row r="15" spans="1:3">
      <c r="A15" s="841">
        <f t="shared" si="0"/>
        <v>1942</v>
      </c>
      <c r="B15" s="580">
        <v>365</v>
      </c>
    </row>
    <row r="16" spans="1:3">
      <c r="A16" s="841">
        <f t="shared" si="0"/>
        <v>1943</v>
      </c>
      <c r="B16" s="580">
        <v>365</v>
      </c>
    </row>
    <row r="17" spans="1:2">
      <c r="A17" s="841">
        <f t="shared" si="0"/>
        <v>1944</v>
      </c>
      <c r="B17" s="580">
        <v>366</v>
      </c>
    </row>
    <row r="18" spans="1:2">
      <c r="A18" s="841">
        <f t="shared" si="0"/>
        <v>1945</v>
      </c>
      <c r="B18" s="580">
        <v>365</v>
      </c>
    </row>
    <row r="19" spans="1:2">
      <c r="A19" s="841">
        <f t="shared" si="0"/>
        <v>1946</v>
      </c>
      <c r="B19" s="580">
        <v>365</v>
      </c>
    </row>
    <row r="20" spans="1:2">
      <c r="A20" s="841">
        <f t="shared" si="0"/>
        <v>1947</v>
      </c>
      <c r="B20" s="580">
        <v>365</v>
      </c>
    </row>
    <row r="21" spans="1:2">
      <c r="A21" s="841">
        <f t="shared" si="0"/>
        <v>1948</v>
      </c>
      <c r="B21" s="580">
        <v>366</v>
      </c>
    </row>
    <row r="22" spans="1:2">
      <c r="A22" s="841">
        <f t="shared" si="0"/>
        <v>1949</v>
      </c>
      <c r="B22" s="580">
        <v>365</v>
      </c>
    </row>
    <row r="23" spans="1:2">
      <c r="A23" s="841">
        <f t="shared" si="0"/>
        <v>1950</v>
      </c>
      <c r="B23" s="580">
        <v>365</v>
      </c>
    </row>
    <row r="24" spans="1:2">
      <c r="A24" s="841">
        <f t="shared" si="0"/>
        <v>1951</v>
      </c>
      <c r="B24" s="580">
        <v>365</v>
      </c>
    </row>
    <row r="25" spans="1:2">
      <c r="A25" s="841">
        <f t="shared" si="0"/>
        <v>1952</v>
      </c>
      <c r="B25" s="580">
        <v>366</v>
      </c>
    </row>
    <row r="26" spans="1:2">
      <c r="A26" s="841">
        <f t="shared" si="0"/>
        <v>1953</v>
      </c>
      <c r="B26" s="580">
        <v>365</v>
      </c>
    </row>
    <row r="27" spans="1:2">
      <c r="A27" s="841">
        <f t="shared" si="0"/>
        <v>1954</v>
      </c>
      <c r="B27" s="580">
        <v>365</v>
      </c>
    </row>
    <row r="28" spans="1:2">
      <c r="A28" s="841">
        <f t="shared" si="0"/>
        <v>1955</v>
      </c>
      <c r="B28" s="580">
        <v>365</v>
      </c>
    </row>
    <row r="29" spans="1:2">
      <c r="A29" s="841">
        <f t="shared" si="0"/>
        <v>1956</v>
      </c>
      <c r="B29" s="580">
        <v>366</v>
      </c>
    </row>
    <row r="30" spans="1:2">
      <c r="A30" s="841">
        <f t="shared" si="0"/>
        <v>1957</v>
      </c>
      <c r="B30" s="580">
        <v>365</v>
      </c>
    </row>
    <row r="31" spans="1:2">
      <c r="A31" s="841">
        <f t="shared" si="0"/>
        <v>1958</v>
      </c>
      <c r="B31" s="580">
        <v>365</v>
      </c>
    </row>
    <row r="32" spans="1:2">
      <c r="A32" s="841">
        <f t="shared" si="0"/>
        <v>1959</v>
      </c>
      <c r="B32" s="580">
        <v>365</v>
      </c>
    </row>
    <row r="33" spans="1:2">
      <c r="A33" s="841">
        <f t="shared" si="0"/>
        <v>1960</v>
      </c>
      <c r="B33" s="580">
        <v>366</v>
      </c>
    </row>
    <row r="34" spans="1:2">
      <c r="A34" s="841">
        <f t="shared" si="0"/>
        <v>1961</v>
      </c>
      <c r="B34" s="580">
        <v>365</v>
      </c>
    </row>
    <row r="35" spans="1:2">
      <c r="A35" s="841">
        <f t="shared" si="0"/>
        <v>1962</v>
      </c>
      <c r="B35" s="580">
        <v>365</v>
      </c>
    </row>
    <row r="36" spans="1:2">
      <c r="A36" s="841">
        <f t="shared" ref="A36:A67" si="1">A35+1</f>
        <v>1963</v>
      </c>
      <c r="B36" s="580">
        <v>365</v>
      </c>
    </row>
    <row r="37" spans="1:2">
      <c r="A37" s="841">
        <f t="shared" si="1"/>
        <v>1964</v>
      </c>
      <c r="B37" s="580">
        <v>366</v>
      </c>
    </row>
    <row r="38" spans="1:2">
      <c r="A38" s="841">
        <f t="shared" si="1"/>
        <v>1965</v>
      </c>
      <c r="B38" s="580">
        <v>365</v>
      </c>
    </row>
    <row r="39" spans="1:2">
      <c r="A39" s="841">
        <f t="shared" si="1"/>
        <v>1966</v>
      </c>
      <c r="B39" s="580">
        <v>365</v>
      </c>
    </row>
    <row r="40" spans="1:2">
      <c r="A40" s="841">
        <f t="shared" si="1"/>
        <v>1967</v>
      </c>
      <c r="B40" s="580">
        <v>365</v>
      </c>
    </row>
    <row r="41" spans="1:2">
      <c r="A41" s="841">
        <f t="shared" si="1"/>
        <v>1968</v>
      </c>
      <c r="B41" s="580">
        <v>366</v>
      </c>
    </row>
    <row r="42" spans="1:2">
      <c r="A42" s="841">
        <f t="shared" si="1"/>
        <v>1969</v>
      </c>
      <c r="B42" s="580">
        <v>365</v>
      </c>
    </row>
    <row r="43" spans="1:2">
      <c r="A43" s="841">
        <f t="shared" si="1"/>
        <v>1970</v>
      </c>
      <c r="B43" s="580">
        <v>365</v>
      </c>
    </row>
    <row r="44" spans="1:2">
      <c r="A44" s="841">
        <f t="shared" si="1"/>
        <v>1971</v>
      </c>
      <c r="B44" s="580">
        <v>365</v>
      </c>
    </row>
    <row r="45" spans="1:2">
      <c r="A45" s="841">
        <f t="shared" si="1"/>
        <v>1972</v>
      </c>
      <c r="B45" s="580">
        <v>366</v>
      </c>
    </row>
    <row r="46" spans="1:2">
      <c r="A46" s="841">
        <f t="shared" si="1"/>
        <v>1973</v>
      </c>
      <c r="B46" s="580">
        <v>365</v>
      </c>
    </row>
    <row r="47" spans="1:2">
      <c r="A47" s="841">
        <f t="shared" si="1"/>
        <v>1974</v>
      </c>
      <c r="B47" s="580">
        <v>365</v>
      </c>
    </row>
    <row r="48" spans="1:2">
      <c r="A48" s="841">
        <f t="shared" si="1"/>
        <v>1975</v>
      </c>
      <c r="B48" s="580">
        <v>365</v>
      </c>
    </row>
    <row r="49" spans="1:2">
      <c r="A49" s="841">
        <f t="shared" si="1"/>
        <v>1976</v>
      </c>
      <c r="B49" s="580">
        <v>366</v>
      </c>
    </row>
    <row r="50" spans="1:2">
      <c r="A50" s="841">
        <f t="shared" si="1"/>
        <v>1977</v>
      </c>
      <c r="B50" s="580">
        <v>365</v>
      </c>
    </row>
    <row r="51" spans="1:2">
      <c r="A51" s="841">
        <f t="shared" si="1"/>
        <v>1978</v>
      </c>
      <c r="B51" s="580">
        <v>365</v>
      </c>
    </row>
    <row r="52" spans="1:2">
      <c r="A52" s="841">
        <f t="shared" si="1"/>
        <v>1979</v>
      </c>
      <c r="B52" s="580">
        <v>365</v>
      </c>
    </row>
    <row r="53" spans="1:2">
      <c r="A53" s="841">
        <f t="shared" si="1"/>
        <v>1980</v>
      </c>
      <c r="B53" s="580">
        <v>366</v>
      </c>
    </row>
    <row r="54" spans="1:2">
      <c r="A54" s="841">
        <f t="shared" si="1"/>
        <v>1981</v>
      </c>
      <c r="B54" s="580">
        <v>365</v>
      </c>
    </row>
    <row r="55" spans="1:2">
      <c r="A55" s="841">
        <f t="shared" si="1"/>
        <v>1982</v>
      </c>
      <c r="B55" s="580">
        <v>365</v>
      </c>
    </row>
    <row r="56" spans="1:2">
      <c r="A56" s="841">
        <f t="shared" si="1"/>
        <v>1983</v>
      </c>
      <c r="B56" s="580">
        <v>365</v>
      </c>
    </row>
    <row r="57" spans="1:2">
      <c r="A57" s="841">
        <f t="shared" si="1"/>
        <v>1984</v>
      </c>
      <c r="B57" s="580">
        <v>366</v>
      </c>
    </row>
    <row r="58" spans="1:2">
      <c r="A58" s="841">
        <f t="shared" si="1"/>
        <v>1985</v>
      </c>
      <c r="B58" s="580">
        <v>365</v>
      </c>
    </row>
    <row r="59" spans="1:2">
      <c r="A59" s="841">
        <f t="shared" si="1"/>
        <v>1986</v>
      </c>
      <c r="B59" s="580">
        <v>365</v>
      </c>
    </row>
    <row r="60" spans="1:2">
      <c r="A60" s="841">
        <f t="shared" si="1"/>
        <v>1987</v>
      </c>
      <c r="B60" s="580">
        <v>365</v>
      </c>
    </row>
    <row r="61" spans="1:2">
      <c r="A61" s="841">
        <f t="shared" si="1"/>
        <v>1988</v>
      </c>
      <c r="B61" s="580">
        <v>366</v>
      </c>
    </row>
    <row r="62" spans="1:2">
      <c r="A62" s="841">
        <f t="shared" si="1"/>
        <v>1989</v>
      </c>
      <c r="B62" s="580">
        <v>365</v>
      </c>
    </row>
    <row r="63" spans="1:2">
      <c r="A63" s="841">
        <f t="shared" si="1"/>
        <v>1990</v>
      </c>
      <c r="B63" s="580">
        <v>365</v>
      </c>
    </row>
    <row r="64" spans="1:2">
      <c r="A64" s="841">
        <f t="shared" si="1"/>
        <v>1991</v>
      </c>
      <c r="B64" s="580">
        <v>365</v>
      </c>
    </row>
    <row r="65" spans="1:2">
      <c r="A65" s="841">
        <f t="shared" si="1"/>
        <v>1992</v>
      </c>
      <c r="B65" s="580">
        <v>366</v>
      </c>
    </row>
    <row r="66" spans="1:2">
      <c r="A66" s="841">
        <f t="shared" si="1"/>
        <v>1993</v>
      </c>
      <c r="B66" s="580">
        <v>365</v>
      </c>
    </row>
    <row r="67" spans="1:2">
      <c r="A67" s="841">
        <f t="shared" si="1"/>
        <v>1994</v>
      </c>
      <c r="B67" s="580">
        <v>365</v>
      </c>
    </row>
    <row r="68" spans="1:2">
      <c r="A68" s="841">
        <f t="shared" ref="A68:A99" si="2">A67+1</f>
        <v>1995</v>
      </c>
      <c r="B68" s="580">
        <v>365</v>
      </c>
    </row>
    <row r="69" spans="1:2">
      <c r="A69" s="841">
        <f t="shared" si="2"/>
        <v>1996</v>
      </c>
      <c r="B69" s="580">
        <v>366</v>
      </c>
    </row>
    <row r="70" spans="1:2">
      <c r="A70" s="841">
        <f t="shared" si="2"/>
        <v>1997</v>
      </c>
      <c r="B70" s="580">
        <v>365</v>
      </c>
    </row>
    <row r="71" spans="1:2">
      <c r="A71" s="841">
        <f t="shared" si="2"/>
        <v>1998</v>
      </c>
      <c r="B71" s="580">
        <v>365</v>
      </c>
    </row>
    <row r="72" spans="1:2">
      <c r="A72" s="841">
        <f t="shared" si="2"/>
        <v>1999</v>
      </c>
      <c r="B72" s="580">
        <v>365</v>
      </c>
    </row>
    <row r="73" spans="1:2">
      <c r="A73" s="841">
        <f t="shared" si="2"/>
        <v>2000</v>
      </c>
      <c r="B73" s="580">
        <v>366</v>
      </c>
    </row>
    <row r="74" spans="1:2">
      <c r="A74" s="841">
        <f t="shared" si="2"/>
        <v>2001</v>
      </c>
      <c r="B74" s="580">
        <v>365</v>
      </c>
    </row>
    <row r="75" spans="1:2">
      <c r="A75" s="841">
        <f t="shared" si="2"/>
        <v>2002</v>
      </c>
      <c r="B75" s="580">
        <v>365</v>
      </c>
    </row>
    <row r="76" spans="1:2">
      <c r="A76" s="841">
        <f t="shared" si="2"/>
        <v>2003</v>
      </c>
      <c r="B76" s="580">
        <v>365</v>
      </c>
    </row>
    <row r="77" spans="1:2">
      <c r="A77" s="841">
        <f t="shared" si="2"/>
        <v>2004</v>
      </c>
      <c r="B77" s="580">
        <v>366</v>
      </c>
    </row>
    <row r="78" spans="1:2">
      <c r="A78" s="841">
        <f t="shared" si="2"/>
        <v>2005</v>
      </c>
      <c r="B78" s="580">
        <v>365</v>
      </c>
    </row>
    <row r="79" spans="1:2">
      <c r="A79" s="841">
        <f t="shared" si="2"/>
        <v>2006</v>
      </c>
      <c r="B79" s="580">
        <v>365</v>
      </c>
    </row>
    <row r="80" spans="1:2">
      <c r="A80" s="841">
        <f t="shared" si="2"/>
        <v>2007</v>
      </c>
      <c r="B80" s="580">
        <v>365</v>
      </c>
    </row>
    <row r="81" spans="1:2">
      <c r="A81" s="841">
        <f t="shared" si="2"/>
        <v>2008</v>
      </c>
      <c r="B81" s="580">
        <v>366</v>
      </c>
    </row>
    <row r="82" spans="1:2">
      <c r="A82" s="841">
        <f t="shared" si="2"/>
        <v>2009</v>
      </c>
      <c r="B82" s="580">
        <v>365</v>
      </c>
    </row>
    <row r="83" spans="1:2">
      <c r="A83" s="841">
        <f t="shared" si="2"/>
        <v>2010</v>
      </c>
      <c r="B83" s="580">
        <v>365</v>
      </c>
    </row>
    <row r="84" spans="1:2">
      <c r="A84" s="841">
        <f t="shared" si="2"/>
        <v>2011</v>
      </c>
      <c r="B84" s="580">
        <v>365</v>
      </c>
    </row>
    <row r="85" spans="1:2">
      <c r="A85" s="841">
        <f t="shared" si="2"/>
        <v>2012</v>
      </c>
      <c r="B85" s="580">
        <v>366</v>
      </c>
    </row>
    <row r="86" spans="1:2">
      <c r="A86" s="841">
        <f t="shared" si="2"/>
        <v>2013</v>
      </c>
      <c r="B86" s="580">
        <v>365</v>
      </c>
    </row>
    <row r="87" spans="1:2">
      <c r="A87" s="841">
        <f t="shared" si="2"/>
        <v>2014</v>
      </c>
      <c r="B87" s="580">
        <v>365</v>
      </c>
    </row>
    <row r="88" spans="1:2">
      <c r="A88" s="841">
        <f t="shared" si="2"/>
        <v>2015</v>
      </c>
      <c r="B88" s="580">
        <v>365</v>
      </c>
    </row>
    <row r="89" spans="1:2">
      <c r="A89" s="841">
        <f t="shared" si="2"/>
        <v>2016</v>
      </c>
      <c r="B89" s="580">
        <v>366</v>
      </c>
    </row>
    <row r="90" spans="1:2">
      <c r="A90" s="841">
        <f t="shared" si="2"/>
        <v>2017</v>
      </c>
      <c r="B90" s="580">
        <v>365</v>
      </c>
    </row>
    <row r="91" spans="1:2">
      <c r="A91" s="841">
        <f t="shared" si="2"/>
        <v>2018</v>
      </c>
      <c r="B91" s="580">
        <v>365</v>
      </c>
    </row>
    <row r="92" spans="1:2">
      <c r="A92" s="841">
        <f t="shared" si="2"/>
        <v>2019</v>
      </c>
      <c r="B92" s="580">
        <v>365</v>
      </c>
    </row>
    <row r="93" spans="1:2">
      <c r="A93" s="841">
        <f t="shared" si="2"/>
        <v>2020</v>
      </c>
      <c r="B93" s="580">
        <v>366</v>
      </c>
    </row>
    <row r="94" spans="1:2">
      <c r="A94" s="841">
        <f t="shared" si="2"/>
        <v>2021</v>
      </c>
      <c r="B94" s="580">
        <v>365</v>
      </c>
    </row>
    <row r="95" spans="1:2">
      <c r="A95" s="841">
        <f t="shared" si="2"/>
        <v>2022</v>
      </c>
      <c r="B95" s="580">
        <v>365</v>
      </c>
    </row>
    <row r="96" spans="1:2">
      <c r="A96" s="841">
        <f t="shared" si="2"/>
        <v>2023</v>
      </c>
      <c r="B96" s="580">
        <v>365</v>
      </c>
    </row>
    <row r="97" spans="1:2">
      <c r="A97" s="841">
        <f t="shared" si="2"/>
        <v>2024</v>
      </c>
      <c r="B97" s="580">
        <v>366</v>
      </c>
    </row>
    <row r="98" spans="1:2">
      <c r="A98" s="841">
        <f t="shared" si="2"/>
        <v>2025</v>
      </c>
      <c r="B98" s="580">
        <v>365</v>
      </c>
    </row>
    <row r="99" spans="1:2">
      <c r="A99" s="841">
        <f t="shared" si="2"/>
        <v>2026</v>
      </c>
      <c r="B99" s="580">
        <v>365</v>
      </c>
    </row>
    <row r="100" spans="1:2">
      <c r="A100" s="841">
        <f t="shared" ref="A100:A123" si="3">A99+1</f>
        <v>2027</v>
      </c>
      <c r="B100" s="580">
        <v>365</v>
      </c>
    </row>
    <row r="101" spans="1:2">
      <c r="A101" s="841">
        <f t="shared" si="3"/>
        <v>2028</v>
      </c>
      <c r="B101" s="580">
        <v>366</v>
      </c>
    </row>
    <row r="102" spans="1:2">
      <c r="A102" s="841">
        <f t="shared" si="3"/>
        <v>2029</v>
      </c>
      <c r="B102" s="580">
        <v>365</v>
      </c>
    </row>
    <row r="103" spans="1:2">
      <c r="A103" s="841">
        <f t="shared" si="3"/>
        <v>2030</v>
      </c>
      <c r="B103" s="580">
        <v>365</v>
      </c>
    </row>
    <row r="104" spans="1:2">
      <c r="A104" s="841">
        <f t="shared" si="3"/>
        <v>2031</v>
      </c>
      <c r="B104" s="580">
        <v>365</v>
      </c>
    </row>
    <row r="105" spans="1:2">
      <c r="A105" s="841">
        <f t="shared" si="3"/>
        <v>2032</v>
      </c>
      <c r="B105" s="580">
        <v>366</v>
      </c>
    </row>
    <row r="106" spans="1:2">
      <c r="A106" s="841">
        <f t="shared" si="3"/>
        <v>2033</v>
      </c>
      <c r="B106" s="580">
        <v>365</v>
      </c>
    </row>
    <row r="107" spans="1:2">
      <c r="A107" s="841">
        <f t="shared" si="3"/>
        <v>2034</v>
      </c>
      <c r="B107" s="580">
        <v>365</v>
      </c>
    </row>
    <row r="108" spans="1:2">
      <c r="A108" s="841">
        <f t="shared" si="3"/>
        <v>2035</v>
      </c>
      <c r="B108" s="580">
        <v>365</v>
      </c>
    </row>
    <row r="109" spans="1:2">
      <c r="A109" s="841">
        <f t="shared" si="3"/>
        <v>2036</v>
      </c>
      <c r="B109" s="580">
        <v>366</v>
      </c>
    </row>
    <row r="110" spans="1:2">
      <c r="A110" s="841">
        <f t="shared" si="3"/>
        <v>2037</v>
      </c>
      <c r="B110" s="580">
        <v>365</v>
      </c>
    </row>
    <row r="111" spans="1:2">
      <c r="A111" s="841">
        <f t="shared" si="3"/>
        <v>2038</v>
      </c>
      <c r="B111" s="580">
        <v>365</v>
      </c>
    </row>
    <row r="112" spans="1:2">
      <c r="A112" s="841">
        <f t="shared" si="3"/>
        <v>2039</v>
      </c>
      <c r="B112" s="580">
        <v>365</v>
      </c>
    </row>
    <row r="113" spans="1:2">
      <c r="A113" s="841">
        <f t="shared" si="3"/>
        <v>2040</v>
      </c>
      <c r="B113" s="580">
        <v>366</v>
      </c>
    </row>
    <row r="114" spans="1:2">
      <c r="A114" s="841">
        <f t="shared" si="3"/>
        <v>2041</v>
      </c>
      <c r="B114" s="580">
        <v>365</v>
      </c>
    </row>
    <row r="115" spans="1:2">
      <c r="A115" s="841">
        <f t="shared" si="3"/>
        <v>2042</v>
      </c>
      <c r="B115" s="580">
        <v>365</v>
      </c>
    </row>
    <row r="116" spans="1:2">
      <c r="A116" s="841">
        <f t="shared" si="3"/>
        <v>2043</v>
      </c>
      <c r="B116" s="580">
        <v>365</v>
      </c>
    </row>
    <row r="117" spans="1:2">
      <c r="A117" s="841">
        <f t="shared" si="3"/>
        <v>2044</v>
      </c>
      <c r="B117" s="580">
        <v>366</v>
      </c>
    </row>
    <row r="118" spans="1:2">
      <c r="A118" s="841">
        <f t="shared" si="3"/>
        <v>2045</v>
      </c>
      <c r="B118" s="580">
        <v>365</v>
      </c>
    </row>
    <row r="119" spans="1:2">
      <c r="A119" s="841">
        <f t="shared" si="3"/>
        <v>2046</v>
      </c>
      <c r="B119" s="580">
        <v>365</v>
      </c>
    </row>
    <row r="120" spans="1:2">
      <c r="A120" s="841">
        <f t="shared" si="3"/>
        <v>2047</v>
      </c>
      <c r="B120" s="580">
        <v>365</v>
      </c>
    </row>
    <row r="121" spans="1:2">
      <c r="A121" s="841">
        <f t="shared" si="3"/>
        <v>2048</v>
      </c>
      <c r="B121" s="580">
        <v>366</v>
      </c>
    </row>
    <row r="122" spans="1:2">
      <c r="A122" s="841">
        <f t="shared" si="3"/>
        <v>2049</v>
      </c>
      <c r="B122" s="580">
        <v>365</v>
      </c>
    </row>
    <row r="123" spans="1:2">
      <c r="A123" s="841">
        <f t="shared" si="3"/>
        <v>2050</v>
      </c>
      <c r="B123" s="580">
        <v>365</v>
      </c>
    </row>
  </sheetData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0"/>
  <dimension ref="A1:E35063"/>
  <sheetViews>
    <sheetView workbookViewId="0">
      <selection activeCell="B18" sqref="B18"/>
    </sheetView>
  </sheetViews>
  <sheetFormatPr defaultRowHeight="12.75"/>
  <cols>
    <col min="1" max="1" width="17.140625" style="580" customWidth="1"/>
    <col min="2" max="2" width="9.140625" style="580" customWidth="1"/>
    <col min="3" max="3" width="9.85546875" style="580" customWidth="1"/>
    <col min="4" max="4" width="9.85546875" style="580" hidden="1" customWidth="1"/>
  </cols>
  <sheetData>
    <row r="1" spans="1:5">
      <c r="A1" s="1637" t="s">
        <v>3144</v>
      </c>
      <c r="B1" s="1637"/>
      <c r="C1" s="1637"/>
    </row>
    <row r="2" spans="1:5">
      <c r="A2" s="814" t="s">
        <v>3145</v>
      </c>
      <c r="B2" s="814" t="s">
        <v>3146</v>
      </c>
      <c r="C2" s="814" t="s">
        <v>2016</v>
      </c>
      <c r="D2" s="814" t="s">
        <v>3143</v>
      </c>
      <c r="E2" s="814" t="s">
        <v>2323</v>
      </c>
    </row>
    <row r="3" spans="1:5">
      <c r="A3" s="812">
        <v>1</v>
      </c>
      <c r="B3" s="812">
        <v>2</v>
      </c>
      <c r="C3" s="812">
        <v>3</v>
      </c>
      <c r="D3" s="813">
        <v>4</v>
      </c>
      <c r="E3" s="812">
        <v>5</v>
      </c>
    </row>
    <row r="4" spans="1:5">
      <c r="A4" s="816">
        <v>21916</v>
      </c>
      <c r="B4" s="815">
        <v>1</v>
      </c>
      <c r="C4" s="815">
        <v>366</v>
      </c>
      <c r="D4" s="815">
        <v>364</v>
      </c>
      <c r="E4" s="815">
        <v>1960</v>
      </c>
    </row>
    <row r="5" spans="1:5">
      <c r="A5" s="816">
        <f t="shared" ref="A5:A68" si="0">A4+1</f>
        <v>21917</v>
      </c>
      <c r="B5" s="815">
        <f t="shared" ref="B5:B68" si="1">B4+1</f>
        <v>2</v>
      </c>
      <c r="C5" s="815">
        <f t="shared" ref="C5:C68" si="2">C4-1</f>
        <v>365</v>
      </c>
      <c r="D5" s="815">
        <f t="shared" ref="D5:D68" si="3">D4-1</f>
        <v>363</v>
      </c>
      <c r="E5" s="815">
        <v>1960</v>
      </c>
    </row>
    <row r="6" spans="1:5">
      <c r="A6" s="816">
        <f t="shared" si="0"/>
        <v>21918</v>
      </c>
      <c r="B6" s="815">
        <f t="shared" si="1"/>
        <v>3</v>
      </c>
      <c r="C6" s="815">
        <f t="shared" si="2"/>
        <v>364</v>
      </c>
      <c r="D6" s="815">
        <f t="shared" si="3"/>
        <v>362</v>
      </c>
      <c r="E6" s="815">
        <v>1960</v>
      </c>
    </row>
    <row r="7" spans="1:5">
      <c r="A7" s="816">
        <f t="shared" si="0"/>
        <v>21919</v>
      </c>
      <c r="B7" s="815">
        <f t="shared" si="1"/>
        <v>4</v>
      </c>
      <c r="C7" s="815">
        <f t="shared" si="2"/>
        <v>363</v>
      </c>
      <c r="D7" s="815">
        <f t="shared" si="3"/>
        <v>361</v>
      </c>
      <c r="E7" s="815">
        <v>1960</v>
      </c>
    </row>
    <row r="8" spans="1:5">
      <c r="A8" s="816">
        <f t="shared" si="0"/>
        <v>21920</v>
      </c>
      <c r="B8" s="815">
        <f t="shared" si="1"/>
        <v>5</v>
      </c>
      <c r="C8" s="815">
        <f t="shared" si="2"/>
        <v>362</v>
      </c>
      <c r="D8" s="815">
        <f t="shared" si="3"/>
        <v>360</v>
      </c>
      <c r="E8" s="815">
        <v>1960</v>
      </c>
    </row>
    <row r="9" spans="1:5">
      <c r="A9" s="816">
        <f t="shared" si="0"/>
        <v>21921</v>
      </c>
      <c r="B9" s="815">
        <f t="shared" si="1"/>
        <v>6</v>
      </c>
      <c r="C9" s="815">
        <f t="shared" si="2"/>
        <v>361</v>
      </c>
      <c r="D9" s="815">
        <f t="shared" si="3"/>
        <v>359</v>
      </c>
      <c r="E9" s="815">
        <v>1960</v>
      </c>
    </row>
    <row r="10" spans="1:5">
      <c r="A10" s="816">
        <f t="shared" si="0"/>
        <v>21922</v>
      </c>
      <c r="B10" s="815">
        <f t="shared" si="1"/>
        <v>7</v>
      </c>
      <c r="C10" s="815">
        <f t="shared" si="2"/>
        <v>360</v>
      </c>
      <c r="D10" s="815">
        <f t="shared" si="3"/>
        <v>358</v>
      </c>
      <c r="E10" s="815">
        <v>1960</v>
      </c>
    </row>
    <row r="11" spans="1:5">
      <c r="A11" s="816">
        <f t="shared" si="0"/>
        <v>21923</v>
      </c>
      <c r="B11" s="815">
        <f t="shared" si="1"/>
        <v>8</v>
      </c>
      <c r="C11" s="815">
        <f t="shared" si="2"/>
        <v>359</v>
      </c>
      <c r="D11" s="815">
        <f t="shared" si="3"/>
        <v>357</v>
      </c>
      <c r="E11" s="815">
        <v>1960</v>
      </c>
    </row>
    <row r="12" spans="1:5">
      <c r="A12" s="816">
        <f t="shared" si="0"/>
        <v>21924</v>
      </c>
      <c r="B12" s="815">
        <f t="shared" si="1"/>
        <v>9</v>
      </c>
      <c r="C12" s="815">
        <f t="shared" si="2"/>
        <v>358</v>
      </c>
      <c r="D12" s="815">
        <f t="shared" si="3"/>
        <v>356</v>
      </c>
      <c r="E12" s="815">
        <v>1960</v>
      </c>
    </row>
    <row r="13" spans="1:5">
      <c r="A13" s="816">
        <f t="shared" si="0"/>
        <v>21925</v>
      </c>
      <c r="B13" s="815">
        <f t="shared" si="1"/>
        <v>10</v>
      </c>
      <c r="C13" s="815">
        <f t="shared" si="2"/>
        <v>357</v>
      </c>
      <c r="D13" s="815">
        <f t="shared" si="3"/>
        <v>355</v>
      </c>
      <c r="E13" s="815">
        <v>1960</v>
      </c>
    </row>
    <row r="14" spans="1:5">
      <c r="A14" s="816">
        <f t="shared" si="0"/>
        <v>21926</v>
      </c>
      <c r="B14" s="815">
        <f t="shared" si="1"/>
        <v>11</v>
      </c>
      <c r="C14" s="815">
        <f t="shared" si="2"/>
        <v>356</v>
      </c>
      <c r="D14" s="815">
        <f t="shared" si="3"/>
        <v>354</v>
      </c>
      <c r="E14" s="815">
        <v>1960</v>
      </c>
    </row>
    <row r="15" spans="1:5">
      <c r="A15" s="816">
        <f t="shared" si="0"/>
        <v>21927</v>
      </c>
      <c r="B15" s="815">
        <f t="shared" si="1"/>
        <v>12</v>
      </c>
      <c r="C15" s="815">
        <f t="shared" si="2"/>
        <v>355</v>
      </c>
      <c r="D15" s="815">
        <f t="shared" si="3"/>
        <v>353</v>
      </c>
      <c r="E15" s="815">
        <v>1960</v>
      </c>
    </row>
    <row r="16" spans="1:5">
      <c r="A16" s="816">
        <f t="shared" si="0"/>
        <v>21928</v>
      </c>
      <c r="B16" s="815">
        <f t="shared" si="1"/>
        <v>13</v>
      </c>
      <c r="C16" s="815">
        <f t="shared" si="2"/>
        <v>354</v>
      </c>
      <c r="D16" s="815">
        <f t="shared" si="3"/>
        <v>352</v>
      </c>
      <c r="E16" s="815">
        <v>1960</v>
      </c>
    </row>
    <row r="17" spans="1:5">
      <c r="A17" s="816">
        <f t="shared" si="0"/>
        <v>21929</v>
      </c>
      <c r="B17" s="815">
        <f t="shared" si="1"/>
        <v>14</v>
      </c>
      <c r="C17" s="815">
        <f t="shared" si="2"/>
        <v>353</v>
      </c>
      <c r="D17" s="815">
        <f t="shared" si="3"/>
        <v>351</v>
      </c>
      <c r="E17" s="815">
        <v>1960</v>
      </c>
    </row>
    <row r="18" spans="1:5">
      <c r="A18" s="816">
        <f t="shared" si="0"/>
        <v>21930</v>
      </c>
      <c r="B18" s="815">
        <f t="shared" si="1"/>
        <v>15</v>
      </c>
      <c r="C18" s="815">
        <f t="shared" si="2"/>
        <v>352</v>
      </c>
      <c r="D18" s="815">
        <f t="shared" si="3"/>
        <v>350</v>
      </c>
      <c r="E18" s="815">
        <v>1960</v>
      </c>
    </row>
    <row r="19" spans="1:5">
      <c r="A19" s="816">
        <f t="shared" si="0"/>
        <v>21931</v>
      </c>
      <c r="B19" s="815">
        <f t="shared" si="1"/>
        <v>16</v>
      </c>
      <c r="C19" s="815">
        <f t="shared" si="2"/>
        <v>351</v>
      </c>
      <c r="D19" s="815">
        <f t="shared" si="3"/>
        <v>349</v>
      </c>
      <c r="E19" s="815">
        <v>1960</v>
      </c>
    </row>
    <row r="20" spans="1:5">
      <c r="A20" s="816">
        <f t="shared" si="0"/>
        <v>21932</v>
      </c>
      <c r="B20" s="815">
        <f t="shared" si="1"/>
        <v>17</v>
      </c>
      <c r="C20" s="815">
        <f t="shared" si="2"/>
        <v>350</v>
      </c>
      <c r="D20" s="815">
        <f t="shared" si="3"/>
        <v>348</v>
      </c>
      <c r="E20" s="815">
        <v>1960</v>
      </c>
    </row>
    <row r="21" spans="1:5">
      <c r="A21" s="816">
        <f t="shared" si="0"/>
        <v>21933</v>
      </c>
      <c r="B21" s="815">
        <f t="shared" si="1"/>
        <v>18</v>
      </c>
      <c r="C21" s="815">
        <f t="shared" si="2"/>
        <v>349</v>
      </c>
      <c r="D21" s="815">
        <f t="shared" si="3"/>
        <v>347</v>
      </c>
      <c r="E21" s="815">
        <v>1960</v>
      </c>
    </row>
    <row r="22" spans="1:5">
      <c r="A22" s="816">
        <f t="shared" si="0"/>
        <v>21934</v>
      </c>
      <c r="B22" s="815">
        <f t="shared" si="1"/>
        <v>19</v>
      </c>
      <c r="C22" s="815">
        <f t="shared" si="2"/>
        <v>348</v>
      </c>
      <c r="D22" s="815">
        <f t="shared" si="3"/>
        <v>346</v>
      </c>
      <c r="E22" s="815">
        <v>1960</v>
      </c>
    </row>
    <row r="23" spans="1:5">
      <c r="A23" s="816">
        <f t="shared" si="0"/>
        <v>21935</v>
      </c>
      <c r="B23" s="815">
        <f t="shared" si="1"/>
        <v>20</v>
      </c>
      <c r="C23" s="815">
        <f t="shared" si="2"/>
        <v>347</v>
      </c>
      <c r="D23" s="815">
        <f t="shared" si="3"/>
        <v>345</v>
      </c>
      <c r="E23" s="815">
        <v>1960</v>
      </c>
    </row>
    <row r="24" spans="1:5">
      <c r="A24" s="816">
        <f t="shared" si="0"/>
        <v>21936</v>
      </c>
      <c r="B24" s="815">
        <f t="shared" si="1"/>
        <v>21</v>
      </c>
      <c r="C24" s="815">
        <f t="shared" si="2"/>
        <v>346</v>
      </c>
      <c r="D24" s="815">
        <f t="shared" si="3"/>
        <v>344</v>
      </c>
      <c r="E24" s="815">
        <v>1960</v>
      </c>
    </row>
    <row r="25" spans="1:5">
      <c r="A25" s="816">
        <f t="shared" si="0"/>
        <v>21937</v>
      </c>
      <c r="B25" s="815">
        <f t="shared" si="1"/>
        <v>22</v>
      </c>
      <c r="C25" s="815">
        <f t="shared" si="2"/>
        <v>345</v>
      </c>
      <c r="D25" s="815">
        <f t="shared" si="3"/>
        <v>343</v>
      </c>
      <c r="E25" s="815">
        <v>1960</v>
      </c>
    </row>
    <row r="26" spans="1:5">
      <c r="A26" s="816">
        <f t="shared" si="0"/>
        <v>21938</v>
      </c>
      <c r="B26" s="815">
        <f t="shared" si="1"/>
        <v>23</v>
      </c>
      <c r="C26" s="815">
        <f t="shared" si="2"/>
        <v>344</v>
      </c>
      <c r="D26" s="815">
        <f t="shared" si="3"/>
        <v>342</v>
      </c>
      <c r="E26" s="815">
        <v>1960</v>
      </c>
    </row>
    <row r="27" spans="1:5">
      <c r="A27" s="816">
        <f t="shared" si="0"/>
        <v>21939</v>
      </c>
      <c r="B27" s="815">
        <f t="shared" si="1"/>
        <v>24</v>
      </c>
      <c r="C27" s="815">
        <f t="shared" si="2"/>
        <v>343</v>
      </c>
      <c r="D27" s="815">
        <f t="shared" si="3"/>
        <v>341</v>
      </c>
      <c r="E27" s="815">
        <v>1960</v>
      </c>
    </row>
    <row r="28" spans="1:5">
      <c r="A28" s="816">
        <f t="shared" si="0"/>
        <v>21940</v>
      </c>
      <c r="B28" s="815">
        <f t="shared" si="1"/>
        <v>25</v>
      </c>
      <c r="C28" s="815">
        <f t="shared" si="2"/>
        <v>342</v>
      </c>
      <c r="D28" s="815">
        <f t="shared" si="3"/>
        <v>340</v>
      </c>
      <c r="E28" s="815">
        <v>1960</v>
      </c>
    </row>
    <row r="29" spans="1:5">
      <c r="A29" s="816">
        <f t="shared" si="0"/>
        <v>21941</v>
      </c>
      <c r="B29" s="815">
        <f t="shared" si="1"/>
        <v>26</v>
      </c>
      <c r="C29" s="815">
        <f t="shared" si="2"/>
        <v>341</v>
      </c>
      <c r="D29" s="815">
        <f t="shared" si="3"/>
        <v>339</v>
      </c>
      <c r="E29" s="815">
        <v>1960</v>
      </c>
    </row>
    <row r="30" spans="1:5">
      <c r="A30" s="816">
        <f t="shared" si="0"/>
        <v>21942</v>
      </c>
      <c r="B30" s="815">
        <f t="shared" si="1"/>
        <v>27</v>
      </c>
      <c r="C30" s="815">
        <f t="shared" si="2"/>
        <v>340</v>
      </c>
      <c r="D30" s="815">
        <f t="shared" si="3"/>
        <v>338</v>
      </c>
      <c r="E30" s="815">
        <v>1960</v>
      </c>
    </row>
    <row r="31" spans="1:5">
      <c r="A31" s="816">
        <f t="shared" si="0"/>
        <v>21943</v>
      </c>
      <c r="B31" s="815">
        <f t="shared" si="1"/>
        <v>28</v>
      </c>
      <c r="C31" s="815">
        <f t="shared" si="2"/>
        <v>339</v>
      </c>
      <c r="D31" s="815">
        <f t="shared" si="3"/>
        <v>337</v>
      </c>
      <c r="E31" s="815">
        <v>1960</v>
      </c>
    </row>
    <row r="32" spans="1:5">
      <c r="A32" s="816">
        <f t="shared" si="0"/>
        <v>21944</v>
      </c>
      <c r="B32" s="815">
        <f t="shared" si="1"/>
        <v>29</v>
      </c>
      <c r="C32" s="815">
        <f t="shared" si="2"/>
        <v>338</v>
      </c>
      <c r="D32" s="815">
        <f t="shared" si="3"/>
        <v>336</v>
      </c>
      <c r="E32" s="815">
        <v>1960</v>
      </c>
    </row>
    <row r="33" spans="1:5">
      <c r="A33" s="816">
        <f t="shared" si="0"/>
        <v>21945</v>
      </c>
      <c r="B33" s="815">
        <f t="shared" si="1"/>
        <v>30</v>
      </c>
      <c r="C33" s="815">
        <f t="shared" si="2"/>
        <v>337</v>
      </c>
      <c r="D33" s="815">
        <f t="shared" si="3"/>
        <v>335</v>
      </c>
      <c r="E33" s="815">
        <v>1960</v>
      </c>
    </row>
    <row r="34" spans="1:5">
      <c r="A34" s="816">
        <f t="shared" si="0"/>
        <v>21946</v>
      </c>
      <c r="B34" s="815">
        <f t="shared" si="1"/>
        <v>31</v>
      </c>
      <c r="C34" s="815">
        <f t="shared" si="2"/>
        <v>336</v>
      </c>
      <c r="D34" s="815">
        <f t="shared" si="3"/>
        <v>334</v>
      </c>
      <c r="E34" s="815">
        <v>1960</v>
      </c>
    </row>
    <row r="35" spans="1:5">
      <c r="A35" s="816">
        <f t="shared" si="0"/>
        <v>21947</v>
      </c>
      <c r="B35" s="815">
        <f t="shared" si="1"/>
        <v>32</v>
      </c>
      <c r="C35" s="815">
        <f t="shared" si="2"/>
        <v>335</v>
      </c>
      <c r="D35" s="815">
        <f t="shared" si="3"/>
        <v>333</v>
      </c>
      <c r="E35" s="815">
        <v>1960</v>
      </c>
    </row>
    <row r="36" spans="1:5">
      <c r="A36" s="816">
        <f t="shared" si="0"/>
        <v>21948</v>
      </c>
      <c r="B36" s="815">
        <f t="shared" si="1"/>
        <v>33</v>
      </c>
      <c r="C36" s="815">
        <f t="shared" si="2"/>
        <v>334</v>
      </c>
      <c r="D36" s="815">
        <f t="shared" si="3"/>
        <v>332</v>
      </c>
      <c r="E36" s="815">
        <v>1960</v>
      </c>
    </row>
    <row r="37" spans="1:5">
      <c r="A37" s="816">
        <f t="shared" si="0"/>
        <v>21949</v>
      </c>
      <c r="B37" s="815">
        <f t="shared" si="1"/>
        <v>34</v>
      </c>
      <c r="C37" s="815">
        <f t="shared" si="2"/>
        <v>333</v>
      </c>
      <c r="D37" s="815">
        <f t="shared" si="3"/>
        <v>331</v>
      </c>
      <c r="E37" s="815">
        <v>1960</v>
      </c>
    </row>
    <row r="38" spans="1:5">
      <c r="A38" s="816">
        <f t="shared" si="0"/>
        <v>21950</v>
      </c>
      <c r="B38" s="815">
        <f t="shared" si="1"/>
        <v>35</v>
      </c>
      <c r="C38" s="815">
        <f t="shared" si="2"/>
        <v>332</v>
      </c>
      <c r="D38" s="815">
        <f t="shared" si="3"/>
        <v>330</v>
      </c>
      <c r="E38" s="815">
        <v>1960</v>
      </c>
    </row>
    <row r="39" spans="1:5">
      <c r="A39" s="816">
        <f t="shared" si="0"/>
        <v>21951</v>
      </c>
      <c r="B39" s="815">
        <f t="shared" si="1"/>
        <v>36</v>
      </c>
      <c r="C39" s="815">
        <f t="shared" si="2"/>
        <v>331</v>
      </c>
      <c r="D39" s="815">
        <f t="shared" si="3"/>
        <v>329</v>
      </c>
      <c r="E39" s="815">
        <v>1960</v>
      </c>
    </row>
    <row r="40" spans="1:5">
      <c r="A40" s="816">
        <f t="shared" si="0"/>
        <v>21952</v>
      </c>
      <c r="B40" s="815">
        <f t="shared" si="1"/>
        <v>37</v>
      </c>
      <c r="C40" s="815">
        <f t="shared" si="2"/>
        <v>330</v>
      </c>
      <c r="D40" s="815">
        <f t="shared" si="3"/>
        <v>328</v>
      </c>
      <c r="E40" s="815">
        <v>1960</v>
      </c>
    </row>
    <row r="41" spans="1:5">
      <c r="A41" s="816">
        <f t="shared" si="0"/>
        <v>21953</v>
      </c>
      <c r="B41" s="815">
        <f t="shared" si="1"/>
        <v>38</v>
      </c>
      <c r="C41" s="815">
        <f t="shared" si="2"/>
        <v>329</v>
      </c>
      <c r="D41" s="815">
        <f t="shared" si="3"/>
        <v>327</v>
      </c>
      <c r="E41" s="815">
        <v>1960</v>
      </c>
    </row>
    <row r="42" spans="1:5">
      <c r="A42" s="816">
        <f t="shared" si="0"/>
        <v>21954</v>
      </c>
      <c r="B42" s="815">
        <f t="shared" si="1"/>
        <v>39</v>
      </c>
      <c r="C42" s="815">
        <f t="shared" si="2"/>
        <v>328</v>
      </c>
      <c r="D42" s="815">
        <f t="shared" si="3"/>
        <v>326</v>
      </c>
      <c r="E42" s="815">
        <v>1960</v>
      </c>
    </row>
    <row r="43" spans="1:5">
      <c r="A43" s="816">
        <f t="shared" si="0"/>
        <v>21955</v>
      </c>
      <c r="B43" s="815">
        <f t="shared" si="1"/>
        <v>40</v>
      </c>
      <c r="C43" s="815">
        <f t="shared" si="2"/>
        <v>327</v>
      </c>
      <c r="D43" s="815">
        <f t="shared" si="3"/>
        <v>325</v>
      </c>
      <c r="E43" s="815">
        <v>1960</v>
      </c>
    </row>
    <row r="44" spans="1:5">
      <c r="A44" s="816">
        <f t="shared" si="0"/>
        <v>21956</v>
      </c>
      <c r="B44" s="815">
        <f t="shared" si="1"/>
        <v>41</v>
      </c>
      <c r="C44" s="815">
        <f t="shared" si="2"/>
        <v>326</v>
      </c>
      <c r="D44" s="815">
        <f t="shared" si="3"/>
        <v>324</v>
      </c>
      <c r="E44" s="815">
        <v>1960</v>
      </c>
    </row>
    <row r="45" spans="1:5">
      <c r="A45" s="816">
        <f t="shared" si="0"/>
        <v>21957</v>
      </c>
      <c r="B45" s="815">
        <f t="shared" si="1"/>
        <v>42</v>
      </c>
      <c r="C45" s="815">
        <f t="shared" si="2"/>
        <v>325</v>
      </c>
      <c r="D45" s="815">
        <f t="shared" si="3"/>
        <v>323</v>
      </c>
      <c r="E45" s="815">
        <v>1960</v>
      </c>
    </row>
    <row r="46" spans="1:5">
      <c r="A46" s="816">
        <f t="shared" si="0"/>
        <v>21958</v>
      </c>
      <c r="B46" s="815">
        <f t="shared" si="1"/>
        <v>43</v>
      </c>
      <c r="C46" s="815">
        <f t="shared" si="2"/>
        <v>324</v>
      </c>
      <c r="D46" s="815">
        <f t="shared" si="3"/>
        <v>322</v>
      </c>
      <c r="E46" s="815">
        <v>1960</v>
      </c>
    </row>
    <row r="47" spans="1:5">
      <c r="A47" s="816">
        <f t="shared" si="0"/>
        <v>21959</v>
      </c>
      <c r="B47" s="815">
        <f t="shared" si="1"/>
        <v>44</v>
      </c>
      <c r="C47" s="815">
        <f t="shared" si="2"/>
        <v>323</v>
      </c>
      <c r="D47" s="815">
        <f t="shared" si="3"/>
        <v>321</v>
      </c>
      <c r="E47" s="815">
        <v>1960</v>
      </c>
    </row>
    <row r="48" spans="1:5">
      <c r="A48" s="816">
        <f t="shared" si="0"/>
        <v>21960</v>
      </c>
      <c r="B48" s="815">
        <f t="shared" si="1"/>
        <v>45</v>
      </c>
      <c r="C48" s="815">
        <f t="shared" si="2"/>
        <v>322</v>
      </c>
      <c r="D48" s="815">
        <f t="shared" si="3"/>
        <v>320</v>
      </c>
      <c r="E48" s="815">
        <v>1960</v>
      </c>
    </row>
    <row r="49" spans="1:5">
      <c r="A49" s="816">
        <f t="shared" si="0"/>
        <v>21961</v>
      </c>
      <c r="B49" s="815">
        <f t="shared" si="1"/>
        <v>46</v>
      </c>
      <c r="C49" s="815">
        <f t="shared" si="2"/>
        <v>321</v>
      </c>
      <c r="D49" s="815">
        <f t="shared" si="3"/>
        <v>319</v>
      </c>
      <c r="E49" s="815">
        <v>1960</v>
      </c>
    </row>
    <row r="50" spans="1:5">
      <c r="A50" s="816">
        <f t="shared" si="0"/>
        <v>21962</v>
      </c>
      <c r="B50" s="815">
        <f t="shared" si="1"/>
        <v>47</v>
      </c>
      <c r="C50" s="815">
        <f t="shared" si="2"/>
        <v>320</v>
      </c>
      <c r="D50" s="815">
        <f t="shared" si="3"/>
        <v>318</v>
      </c>
      <c r="E50" s="815">
        <v>1960</v>
      </c>
    </row>
    <row r="51" spans="1:5">
      <c r="A51" s="816">
        <f t="shared" si="0"/>
        <v>21963</v>
      </c>
      <c r="B51" s="815">
        <f t="shared" si="1"/>
        <v>48</v>
      </c>
      <c r="C51" s="815">
        <f t="shared" si="2"/>
        <v>319</v>
      </c>
      <c r="D51" s="815">
        <f t="shared" si="3"/>
        <v>317</v>
      </c>
      <c r="E51" s="815">
        <v>1960</v>
      </c>
    </row>
    <row r="52" spans="1:5">
      <c r="A52" s="816">
        <f t="shared" si="0"/>
        <v>21964</v>
      </c>
      <c r="B52" s="815">
        <f t="shared" si="1"/>
        <v>49</v>
      </c>
      <c r="C52" s="815">
        <f t="shared" si="2"/>
        <v>318</v>
      </c>
      <c r="D52" s="815">
        <f t="shared" si="3"/>
        <v>316</v>
      </c>
      <c r="E52" s="815">
        <v>1960</v>
      </c>
    </row>
    <row r="53" spans="1:5">
      <c r="A53" s="816">
        <f t="shared" si="0"/>
        <v>21965</v>
      </c>
      <c r="B53" s="815">
        <f t="shared" si="1"/>
        <v>50</v>
      </c>
      <c r="C53" s="815">
        <f t="shared" si="2"/>
        <v>317</v>
      </c>
      <c r="D53" s="815">
        <f t="shared" si="3"/>
        <v>315</v>
      </c>
      <c r="E53" s="815">
        <v>1960</v>
      </c>
    </row>
    <row r="54" spans="1:5">
      <c r="A54" s="816">
        <f t="shared" si="0"/>
        <v>21966</v>
      </c>
      <c r="B54" s="815">
        <f t="shared" si="1"/>
        <v>51</v>
      </c>
      <c r="C54" s="815">
        <f t="shared" si="2"/>
        <v>316</v>
      </c>
      <c r="D54" s="815">
        <f t="shared" si="3"/>
        <v>314</v>
      </c>
      <c r="E54" s="815">
        <v>1960</v>
      </c>
    </row>
    <row r="55" spans="1:5">
      <c r="A55" s="816">
        <f t="shared" si="0"/>
        <v>21967</v>
      </c>
      <c r="B55" s="815">
        <f t="shared" si="1"/>
        <v>52</v>
      </c>
      <c r="C55" s="815">
        <f t="shared" si="2"/>
        <v>315</v>
      </c>
      <c r="D55" s="815">
        <f t="shared" si="3"/>
        <v>313</v>
      </c>
      <c r="E55" s="815">
        <v>1960</v>
      </c>
    </row>
    <row r="56" spans="1:5">
      <c r="A56" s="816">
        <f t="shared" si="0"/>
        <v>21968</v>
      </c>
      <c r="B56" s="815">
        <f t="shared" si="1"/>
        <v>53</v>
      </c>
      <c r="C56" s="815">
        <f t="shared" si="2"/>
        <v>314</v>
      </c>
      <c r="D56" s="815">
        <f t="shared" si="3"/>
        <v>312</v>
      </c>
      <c r="E56" s="815">
        <v>1960</v>
      </c>
    </row>
    <row r="57" spans="1:5">
      <c r="A57" s="816">
        <f t="shared" si="0"/>
        <v>21969</v>
      </c>
      <c r="B57" s="815">
        <f t="shared" si="1"/>
        <v>54</v>
      </c>
      <c r="C57" s="815">
        <f t="shared" si="2"/>
        <v>313</v>
      </c>
      <c r="D57" s="815">
        <f t="shared" si="3"/>
        <v>311</v>
      </c>
      <c r="E57" s="815">
        <v>1960</v>
      </c>
    </row>
    <row r="58" spans="1:5">
      <c r="A58" s="816">
        <f t="shared" si="0"/>
        <v>21970</v>
      </c>
      <c r="B58" s="815">
        <f t="shared" si="1"/>
        <v>55</v>
      </c>
      <c r="C58" s="815">
        <f t="shared" si="2"/>
        <v>312</v>
      </c>
      <c r="D58" s="815">
        <f t="shared" si="3"/>
        <v>310</v>
      </c>
      <c r="E58" s="815">
        <v>1960</v>
      </c>
    </row>
    <row r="59" spans="1:5">
      <c r="A59" s="816">
        <f t="shared" si="0"/>
        <v>21971</v>
      </c>
      <c r="B59" s="815">
        <f t="shared" si="1"/>
        <v>56</v>
      </c>
      <c r="C59" s="815">
        <f t="shared" si="2"/>
        <v>311</v>
      </c>
      <c r="D59" s="815">
        <f t="shared" si="3"/>
        <v>309</v>
      </c>
      <c r="E59" s="815">
        <v>1960</v>
      </c>
    </row>
    <row r="60" spans="1:5">
      <c r="A60" s="816">
        <f t="shared" si="0"/>
        <v>21972</v>
      </c>
      <c r="B60" s="815">
        <f t="shared" si="1"/>
        <v>57</v>
      </c>
      <c r="C60" s="815">
        <f t="shared" si="2"/>
        <v>310</v>
      </c>
      <c r="D60" s="815">
        <f t="shared" si="3"/>
        <v>308</v>
      </c>
      <c r="E60" s="815">
        <v>1960</v>
      </c>
    </row>
    <row r="61" spans="1:5">
      <c r="A61" s="816">
        <f t="shared" si="0"/>
        <v>21973</v>
      </c>
      <c r="B61" s="815">
        <f t="shared" si="1"/>
        <v>58</v>
      </c>
      <c r="C61" s="815">
        <f t="shared" si="2"/>
        <v>309</v>
      </c>
      <c r="D61" s="815">
        <f t="shared" si="3"/>
        <v>307</v>
      </c>
      <c r="E61" s="815">
        <v>1960</v>
      </c>
    </row>
    <row r="62" spans="1:5">
      <c r="A62" s="816">
        <f t="shared" si="0"/>
        <v>21974</v>
      </c>
      <c r="B62" s="815">
        <v>59</v>
      </c>
      <c r="C62" s="815">
        <f t="shared" si="2"/>
        <v>308</v>
      </c>
      <c r="D62" s="815">
        <f t="shared" si="3"/>
        <v>306</v>
      </c>
      <c r="E62" s="815">
        <v>1960</v>
      </c>
    </row>
    <row r="63" spans="1:5">
      <c r="A63" s="816">
        <f t="shared" si="0"/>
        <v>21975</v>
      </c>
      <c r="B63" s="815">
        <f t="shared" si="1"/>
        <v>60</v>
      </c>
      <c r="C63" s="815">
        <f t="shared" si="2"/>
        <v>307</v>
      </c>
      <c r="D63" s="815">
        <f t="shared" si="3"/>
        <v>305</v>
      </c>
      <c r="E63" s="815">
        <v>1960</v>
      </c>
    </row>
    <row r="64" spans="1:5">
      <c r="A64" s="816">
        <f t="shared" si="0"/>
        <v>21976</v>
      </c>
      <c r="B64" s="815">
        <f t="shared" si="1"/>
        <v>61</v>
      </c>
      <c r="C64" s="815">
        <f t="shared" si="2"/>
        <v>306</v>
      </c>
      <c r="D64" s="815">
        <f t="shared" si="3"/>
        <v>304</v>
      </c>
      <c r="E64" s="815">
        <v>1960</v>
      </c>
    </row>
    <row r="65" spans="1:5">
      <c r="A65" s="816">
        <f t="shared" si="0"/>
        <v>21977</v>
      </c>
      <c r="B65" s="815">
        <f t="shared" si="1"/>
        <v>62</v>
      </c>
      <c r="C65" s="815">
        <f t="shared" si="2"/>
        <v>305</v>
      </c>
      <c r="D65" s="815">
        <f t="shared" si="3"/>
        <v>303</v>
      </c>
      <c r="E65" s="815">
        <v>1960</v>
      </c>
    </row>
    <row r="66" spans="1:5">
      <c r="A66" s="816">
        <f t="shared" si="0"/>
        <v>21978</v>
      </c>
      <c r="B66" s="815">
        <f t="shared" si="1"/>
        <v>63</v>
      </c>
      <c r="C66" s="815">
        <f t="shared" si="2"/>
        <v>304</v>
      </c>
      <c r="D66" s="815">
        <f t="shared" si="3"/>
        <v>302</v>
      </c>
      <c r="E66" s="815">
        <v>1960</v>
      </c>
    </row>
    <row r="67" spans="1:5">
      <c r="A67" s="816">
        <f t="shared" si="0"/>
        <v>21979</v>
      </c>
      <c r="B67" s="815">
        <f t="shared" si="1"/>
        <v>64</v>
      </c>
      <c r="C67" s="815">
        <f t="shared" si="2"/>
        <v>303</v>
      </c>
      <c r="D67" s="815">
        <f t="shared" si="3"/>
        <v>301</v>
      </c>
      <c r="E67" s="815">
        <v>1960</v>
      </c>
    </row>
    <row r="68" spans="1:5">
      <c r="A68" s="816">
        <f t="shared" si="0"/>
        <v>21980</v>
      </c>
      <c r="B68" s="815">
        <f t="shared" si="1"/>
        <v>65</v>
      </c>
      <c r="C68" s="815">
        <f t="shared" si="2"/>
        <v>302</v>
      </c>
      <c r="D68" s="815">
        <f t="shared" si="3"/>
        <v>300</v>
      </c>
      <c r="E68" s="815">
        <v>1960</v>
      </c>
    </row>
    <row r="69" spans="1:5">
      <c r="A69" s="816">
        <f t="shared" ref="A69:A132" si="4">A68+1</f>
        <v>21981</v>
      </c>
      <c r="B69" s="815">
        <f t="shared" ref="B69:B132" si="5">B68+1</f>
        <v>66</v>
      </c>
      <c r="C69" s="815">
        <f t="shared" ref="C69:C132" si="6">C68-1</f>
        <v>301</v>
      </c>
      <c r="D69" s="815">
        <f t="shared" ref="D69:D132" si="7">D68-1</f>
        <v>299</v>
      </c>
      <c r="E69" s="815">
        <v>1960</v>
      </c>
    </row>
    <row r="70" spans="1:5">
      <c r="A70" s="816">
        <f t="shared" si="4"/>
        <v>21982</v>
      </c>
      <c r="B70" s="815">
        <f t="shared" si="5"/>
        <v>67</v>
      </c>
      <c r="C70" s="815">
        <f t="shared" si="6"/>
        <v>300</v>
      </c>
      <c r="D70" s="815">
        <f t="shared" si="7"/>
        <v>298</v>
      </c>
      <c r="E70" s="815">
        <v>1960</v>
      </c>
    </row>
    <row r="71" spans="1:5">
      <c r="A71" s="816">
        <f t="shared" si="4"/>
        <v>21983</v>
      </c>
      <c r="B71" s="815">
        <f t="shared" si="5"/>
        <v>68</v>
      </c>
      <c r="C71" s="815">
        <f t="shared" si="6"/>
        <v>299</v>
      </c>
      <c r="D71" s="815">
        <f t="shared" si="7"/>
        <v>297</v>
      </c>
      <c r="E71" s="815">
        <v>1960</v>
      </c>
    </row>
    <row r="72" spans="1:5">
      <c r="A72" s="816">
        <f t="shared" si="4"/>
        <v>21984</v>
      </c>
      <c r="B72" s="815">
        <f t="shared" si="5"/>
        <v>69</v>
      </c>
      <c r="C72" s="815">
        <f t="shared" si="6"/>
        <v>298</v>
      </c>
      <c r="D72" s="815">
        <f t="shared" si="7"/>
        <v>296</v>
      </c>
      <c r="E72" s="815">
        <v>1960</v>
      </c>
    </row>
    <row r="73" spans="1:5">
      <c r="A73" s="816">
        <f t="shared" si="4"/>
        <v>21985</v>
      </c>
      <c r="B73" s="815">
        <f t="shared" si="5"/>
        <v>70</v>
      </c>
      <c r="C73" s="815">
        <f t="shared" si="6"/>
        <v>297</v>
      </c>
      <c r="D73" s="815">
        <f t="shared" si="7"/>
        <v>295</v>
      </c>
      <c r="E73" s="815">
        <v>1960</v>
      </c>
    </row>
    <row r="74" spans="1:5">
      <c r="A74" s="816">
        <f t="shared" si="4"/>
        <v>21986</v>
      </c>
      <c r="B74" s="815">
        <f t="shared" si="5"/>
        <v>71</v>
      </c>
      <c r="C74" s="815">
        <f t="shared" si="6"/>
        <v>296</v>
      </c>
      <c r="D74" s="815">
        <f t="shared" si="7"/>
        <v>294</v>
      </c>
      <c r="E74" s="815">
        <v>1960</v>
      </c>
    </row>
    <row r="75" spans="1:5">
      <c r="A75" s="816">
        <f t="shared" si="4"/>
        <v>21987</v>
      </c>
      <c r="B75" s="815">
        <f t="shared" si="5"/>
        <v>72</v>
      </c>
      <c r="C75" s="815">
        <f t="shared" si="6"/>
        <v>295</v>
      </c>
      <c r="D75" s="815">
        <f t="shared" si="7"/>
        <v>293</v>
      </c>
      <c r="E75" s="815">
        <v>1960</v>
      </c>
    </row>
    <row r="76" spans="1:5">
      <c r="A76" s="816">
        <f t="shared" si="4"/>
        <v>21988</v>
      </c>
      <c r="B76" s="815">
        <f t="shared" si="5"/>
        <v>73</v>
      </c>
      <c r="C76" s="815">
        <f t="shared" si="6"/>
        <v>294</v>
      </c>
      <c r="D76" s="815">
        <f t="shared" si="7"/>
        <v>292</v>
      </c>
      <c r="E76" s="815">
        <v>1960</v>
      </c>
    </row>
    <row r="77" spans="1:5">
      <c r="A77" s="816">
        <f t="shared" si="4"/>
        <v>21989</v>
      </c>
      <c r="B77" s="815">
        <f t="shared" si="5"/>
        <v>74</v>
      </c>
      <c r="C77" s="815">
        <f t="shared" si="6"/>
        <v>293</v>
      </c>
      <c r="D77" s="815">
        <f t="shared" si="7"/>
        <v>291</v>
      </c>
      <c r="E77" s="815">
        <v>1960</v>
      </c>
    </row>
    <row r="78" spans="1:5">
      <c r="A78" s="816">
        <f t="shared" si="4"/>
        <v>21990</v>
      </c>
      <c r="B78" s="815">
        <f t="shared" si="5"/>
        <v>75</v>
      </c>
      <c r="C78" s="815">
        <f t="shared" si="6"/>
        <v>292</v>
      </c>
      <c r="D78" s="815">
        <f t="shared" si="7"/>
        <v>290</v>
      </c>
      <c r="E78" s="815">
        <v>1960</v>
      </c>
    </row>
    <row r="79" spans="1:5">
      <c r="A79" s="816">
        <f t="shared" si="4"/>
        <v>21991</v>
      </c>
      <c r="B79" s="815">
        <f t="shared" si="5"/>
        <v>76</v>
      </c>
      <c r="C79" s="815">
        <f t="shared" si="6"/>
        <v>291</v>
      </c>
      <c r="D79" s="815">
        <f t="shared" si="7"/>
        <v>289</v>
      </c>
      <c r="E79" s="815">
        <v>1960</v>
      </c>
    </row>
    <row r="80" spans="1:5">
      <c r="A80" s="816">
        <f t="shared" si="4"/>
        <v>21992</v>
      </c>
      <c r="B80" s="815">
        <f t="shared" si="5"/>
        <v>77</v>
      </c>
      <c r="C80" s="815">
        <f t="shared" si="6"/>
        <v>290</v>
      </c>
      <c r="D80" s="815">
        <f t="shared" si="7"/>
        <v>288</v>
      </c>
      <c r="E80" s="815">
        <v>1960</v>
      </c>
    </row>
    <row r="81" spans="1:5">
      <c r="A81" s="816">
        <f t="shared" si="4"/>
        <v>21993</v>
      </c>
      <c r="B81" s="815">
        <f t="shared" si="5"/>
        <v>78</v>
      </c>
      <c r="C81" s="815">
        <f t="shared" si="6"/>
        <v>289</v>
      </c>
      <c r="D81" s="815">
        <f t="shared" si="7"/>
        <v>287</v>
      </c>
      <c r="E81" s="815">
        <v>1960</v>
      </c>
    </row>
    <row r="82" spans="1:5">
      <c r="A82" s="816">
        <f t="shared" si="4"/>
        <v>21994</v>
      </c>
      <c r="B82" s="815">
        <f t="shared" si="5"/>
        <v>79</v>
      </c>
      <c r="C82" s="815">
        <f t="shared" si="6"/>
        <v>288</v>
      </c>
      <c r="D82" s="815">
        <f t="shared" si="7"/>
        <v>286</v>
      </c>
      <c r="E82" s="815">
        <v>1960</v>
      </c>
    </row>
    <row r="83" spans="1:5">
      <c r="A83" s="816">
        <f t="shared" si="4"/>
        <v>21995</v>
      </c>
      <c r="B83" s="815">
        <f t="shared" si="5"/>
        <v>80</v>
      </c>
      <c r="C83" s="815">
        <f t="shared" si="6"/>
        <v>287</v>
      </c>
      <c r="D83" s="815">
        <f t="shared" si="7"/>
        <v>285</v>
      </c>
      <c r="E83" s="815">
        <v>1960</v>
      </c>
    </row>
    <row r="84" spans="1:5">
      <c r="A84" s="816">
        <f t="shared" si="4"/>
        <v>21996</v>
      </c>
      <c r="B84" s="815">
        <f t="shared" si="5"/>
        <v>81</v>
      </c>
      <c r="C84" s="815">
        <f t="shared" si="6"/>
        <v>286</v>
      </c>
      <c r="D84" s="815">
        <f t="shared" si="7"/>
        <v>284</v>
      </c>
      <c r="E84" s="815">
        <v>1960</v>
      </c>
    </row>
    <row r="85" spans="1:5">
      <c r="A85" s="816">
        <f t="shared" si="4"/>
        <v>21997</v>
      </c>
      <c r="B85" s="815">
        <f t="shared" si="5"/>
        <v>82</v>
      </c>
      <c r="C85" s="815">
        <f t="shared" si="6"/>
        <v>285</v>
      </c>
      <c r="D85" s="815">
        <f t="shared" si="7"/>
        <v>283</v>
      </c>
      <c r="E85" s="815">
        <v>1960</v>
      </c>
    </row>
    <row r="86" spans="1:5">
      <c r="A86" s="816">
        <f t="shared" si="4"/>
        <v>21998</v>
      </c>
      <c r="B86" s="815">
        <f t="shared" si="5"/>
        <v>83</v>
      </c>
      <c r="C86" s="815">
        <f t="shared" si="6"/>
        <v>284</v>
      </c>
      <c r="D86" s="815">
        <f t="shared" si="7"/>
        <v>282</v>
      </c>
      <c r="E86" s="815">
        <v>1960</v>
      </c>
    </row>
    <row r="87" spans="1:5">
      <c r="A87" s="816">
        <f t="shared" si="4"/>
        <v>21999</v>
      </c>
      <c r="B87" s="815">
        <f t="shared" si="5"/>
        <v>84</v>
      </c>
      <c r="C87" s="815">
        <f t="shared" si="6"/>
        <v>283</v>
      </c>
      <c r="D87" s="815">
        <f t="shared" si="7"/>
        <v>281</v>
      </c>
      <c r="E87" s="815">
        <v>1960</v>
      </c>
    </row>
    <row r="88" spans="1:5">
      <c r="A88" s="816">
        <f t="shared" si="4"/>
        <v>22000</v>
      </c>
      <c r="B88" s="815">
        <f t="shared" si="5"/>
        <v>85</v>
      </c>
      <c r="C88" s="815">
        <f t="shared" si="6"/>
        <v>282</v>
      </c>
      <c r="D88" s="815">
        <f t="shared" si="7"/>
        <v>280</v>
      </c>
      <c r="E88" s="815">
        <v>1960</v>
      </c>
    </row>
    <row r="89" spans="1:5">
      <c r="A89" s="816">
        <f t="shared" si="4"/>
        <v>22001</v>
      </c>
      <c r="B89" s="815">
        <f t="shared" si="5"/>
        <v>86</v>
      </c>
      <c r="C89" s="815">
        <f t="shared" si="6"/>
        <v>281</v>
      </c>
      <c r="D89" s="815">
        <f t="shared" si="7"/>
        <v>279</v>
      </c>
      <c r="E89" s="815">
        <v>1960</v>
      </c>
    </row>
    <row r="90" spans="1:5">
      <c r="A90" s="816">
        <f t="shared" si="4"/>
        <v>22002</v>
      </c>
      <c r="B90" s="815">
        <f t="shared" si="5"/>
        <v>87</v>
      </c>
      <c r="C90" s="815">
        <f t="shared" si="6"/>
        <v>280</v>
      </c>
      <c r="D90" s="815">
        <f t="shared" si="7"/>
        <v>278</v>
      </c>
      <c r="E90" s="815">
        <v>1960</v>
      </c>
    </row>
    <row r="91" spans="1:5">
      <c r="A91" s="816">
        <f t="shared" si="4"/>
        <v>22003</v>
      </c>
      <c r="B91" s="815">
        <f t="shared" si="5"/>
        <v>88</v>
      </c>
      <c r="C91" s="815">
        <f t="shared" si="6"/>
        <v>279</v>
      </c>
      <c r="D91" s="815">
        <f t="shared" si="7"/>
        <v>277</v>
      </c>
      <c r="E91" s="815">
        <v>1960</v>
      </c>
    </row>
    <row r="92" spans="1:5">
      <c r="A92" s="816">
        <f t="shared" si="4"/>
        <v>22004</v>
      </c>
      <c r="B92" s="815">
        <f t="shared" si="5"/>
        <v>89</v>
      </c>
      <c r="C92" s="815">
        <f t="shared" si="6"/>
        <v>278</v>
      </c>
      <c r="D92" s="815">
        <f t="shared" si="7"/>
        <v>276</v>
      </c>
      <c r="E92" s="815">
        <v>1960</v>
      </c>
    </row>
    <row r="93" spans="1:5">
      <c r="A93" s="816">
        <f t="shared" si="4"/>
        <v>22005</v>
      </c>
      <c r="B93" s="815">
        <f t="shared" si="5"/>
        <v>90</v>
      </c>
      <c r="C93" s="815">
        <f t="shared" si="6"/>
        <v>277</v>
      </c>
      <c r="D93" s="815">
        <f t="shared" si="7"/>
        <v>275</v>
      </c>
      <c r="E93" s="815">
        <v>1960</v>
      </c>
    </row>
    <row r="94" spans="1:5">
      <c r="A94" s="816">
        <f t="shared" si="4"/>
        <v>22006</v>
      </c>
      <c r="B94" s="815">
        <f t="shared" si="5"/>
        <v>91</v>
      </c>
      <c r="C94" s="815">
        <f t="shared" si="6"/>
        <v>276</v>
      </c>
      <c r="D94" s="815">
        <f t="shared" si="7"/>
        <v>274</v>
      </c>
      <c r="E94" s="815">
        <v>1960</v>
      </c>
    </row>
    <row r="95" spans="1:5">
      <c r="A95" s="816">
        <f t="shared" si="4"/>
        <v>22007</v>
      </c>
      <c r="B95" s="815">
        <f t="shared" si="5"/>
        <v>92</v>
      </c>
      <c r="C95" s="815">
        <f t="shared" si="6"/>
        <v>275</v>
      </c>
      <c r="D95" s="815">
        <f t="shared" si="7"/>
        <v>273</v>
      </c>
      <c r="E95" s="815">
        <v>1960</v>
      </c>
    </row>
    <row r="96" spans="1:5">
      <c r="A96" s="816">
        <f t="shared" si="4"/>
        <v>22008</v>
      </c>
      <c r="B96" s="815">
        <f t="shared" si="5"/>
        <v>93</v>
      </c>
      <c r="C96" s="815">
        <f t="shared" si="6"/>
        <v>274</v>
      </c>
      <c r="D96" s="815">
        <f t="shared" si="7"/>
        <v>272</v>
      </c>
      <c r="E96" s="815">
        <v>1960</v>
      </c>
    </row>
    <row r="97" spans="1:5">
      <c r="A97" s="816">
        <f t="shared" si="4"/>
        <v>22009</v>
      </c>
      <c r="B97" s="815">
        <f t="shared" si="5"/>
        <v>94</v>
      </c>
      <c r="C97" s="815">
        <f t="shared" si="6"/>
        <v>273</v>
      </c>
      <c r="D97" s="815">
        <f t="shared" si="7"/>
        <v>271</v>
      </c>
      <c r="E97" s="815">
        <v>1960</v>
      </c>
    </row>
    <row r="98" spans="1:5">
      <c r="A98" s="816">
        <f t="shared" si="4"/>
        <v>22010</v>
      </c>
      <c r="B98" s="815">
        <f t="shared" si="5"/>
        <v>95</v>
      </c>
      <c r="C98" s="815">
        <f t="shared" si="6"/>
        <v>272</v>
      </c>
      <c r="D98" s="815">
        <f t="shared" si="7"/>
        <v>270</v>
      </c>
      <c r="E98" s="815">
        <v>1960</v>
      </c>
    </row>
    <row r="99" spans="1:5">
      <c r="A99" s="816">
        <f t="shared" si="4"/>
        <v>22011</v>
      </c>
      <c r="B99" s="815">
        <f t="shared" si="5"/>
        <v>96</v>
      </c>
      <c r="C99" s="815">
        <f t="shared" si="6"/>
        <v>271</v>
      </c>
      <c r="D99" s="815">
        <f t="shared" si="7"/>
        <v>269</v>
      </c>
      <c r="E99" s="815">
        <v>1960</v>
      </c>
    </row>
    <row r="100" spans="1:5">
      <c r="A100" s="816">
        <f t="shared" si="4"/>
        <v>22012</v>
      </c>
      <c r="B100" s="815">
        <f t="shared" si="5"/>
        <v>97</v>
      </c>
      <c r="C100" s="815">
        <f t="shared" si="6"/>
        <v>270</v>
      </c>
      <c r="D100" s="815">
        <f t="shared" si="7"/>
        <v>268</v>
      </c>
      <c r="E100" s="815">
        <v>1960</v>
      </c>
    </row>
    <row r="101" spans="1:5">
      <c r="A101" s="816">
        <f t="shared" si="4"/>
        <v>22013</v>
      </c>
      <c r="B101" s="815">
        <f t="shared" si="5"/>
        <v>98</v>
      </c>
      <c r="C101" s="815">
        <f t="shared" si="6"/>
        <v>269</v>
      </c>
      <c r="D101" s="815">
        <f t="shared" si="7"/>
        <v>267</v>
      </c>
      <c r="E101" s="815">
        <v>1960</v>
      </c>
    </row>
    <row r="102" spans="1:5">
      <c r="A102" s="816">
        <f t="shared" si="4"/>
        <v>22014</v>
      </c>
      <c r="B102" s="815">
        <f t="shared" si="5"/>
        <v>99</v>
      </c>
      <c r="C102" s="815">
        <f t="shared" si="6"/>
        <v>268</v>
      </c>
      <c r="D102" s="815">
        <f t="shared" si="7"/>
        <v>266</v>
      </c>
      <c r="E102" s="815">
        <v>1960</v>
      </c>
    </row>
    <row r="103" spans="1:5">
      <c r="A103" s="816">
        <f t="shared" si="4"/>
        <v>22015</v>
      </c>
      <c r="B103" s="815">
        <f t="shared" si="5"/>
        <v>100</v>
      </c>
      <c r="C103" s="815">
        <f t="shared" si="6"/>
        <v>267</v>
      </c>
      <c r="D103" s="815">
        <f t="shared" si="7"/>
        <v>265</v>
      </c>
      <c r="E103" s="815">
        <v>1960</v>
      </c>
    </row>
    <row r="104" spans="1:5">
      <c r="A104" s="816">
        <f t="shared" si="4"/>
        <v>22016</v>
      </c>
      <c r="B104" s="815">
        <f t="shared" si="5"/>
        <v>101</v>
      </c>
      <c r="C104" s="815">
        <f t="shared" si="6"/>
        <v>266</v>
      </c>
      <c r="D104" s="815">
        <f t="shared" si="7"/>
        <v>264</v>
      </c>
      <c r="E104" s="815">
        <v>1960</v>
      </c>
    </row>
    <row r="105" spans="1:5">
      <c r="A105" s="816">
        <f t="shared" si="4"/>
        <v>22017</v>
      </c>
      <c r="B105" s="815">
        <f t="shared" si="5"/>
        <v>102</v>
      </c>
      <c r="C105" s="815">
        <f t="shared" si="6"/>
        <v>265</v>
      </c>
      <c r="D105" s="815">
        <f t="shared" si="7"/>
        <v>263</v>
      </c>
      <c r="E105" s="815">
        <v>1960</v>
      </c>
    </row>
    <row r="106" spans="1:5">
      <c r="A106" s="816">
        <f t="shared" si="4"/>
        <v>22018</v>
      </c>
      <c r="B106" s="815">
        <f t="shared" si="5"/>
        <v>103</v>
      </c>
      <c r="C106" s="815">
        <f t="shared" si="6"/>
        <v>264</v>
      </c>
      <c r="D106" s="815">
        <f t="shared" si="7"/>
        <v>262</v>
      </c>
      <c r="E106" s="815">
        <v>1960</v>
      </c>
    </row>
    <row r="107" spans="1:5">
      <c r="A107" s="816">
        <f t="shared" si="4"/>
        <v>22019</v>
      </c>
      <c r="B107" s="815">
        <f t="shared" si="5"/>
        <v>104</v>
      </c>
      <c r="C107" s="815">
        <f t="shared" si="6"/>
        <v>263</v>
      </c>
      <c r="D107" s="815">
        <f t="shared" si="7"/>
        <v>261</v>
      </c>
      <c r="E107" s="815">
        <v>1960</v>
      </c>
    </row>
    <row r="108" spans="1:5">
      <c r="A108" s="816">
        <f t="shared" si="4"/>
        <v>22020</v>
      </c>
      <c r="B108" s="815">
        <f t="shared" si="5"/>
        <v>105</v>
      </c>
      <c r="C108" s="815">
        <f t="shared" si="6"/>
        <v>262</v>
      </c>
      <c r="D108" s="815">
        <f t="shared" si="7"/>
        <v>260</v>
      </c>
      <c r="E108" s="815">
        <v>1960</v>
      </c>
    </row>
    <row r="109" spans="1:5">
      <c r="A109" s="816">
        <f t="shared" si="4"/>
        <v>22021</v>
      </c>
      <c r="B109" s="815">
        <f t="shared" si="5"/>
        <v>106</v>
      </c>
      <c r="C109" s="815">
        <f t="shared" si="6"/>
        <v>261</v>
      </c>
      <c r="D109" s="815">
        <f t="shared" si="7"/>
        <v>259</v>
      </c>
      <c r="E109" s="815">
        <v>1960</v>
      </c>
    </row>
    <row r="110" spans="1:5">
      <c r="A110" s="816">
        <f t="shared" si="4"/>
        <v>22022</v>
      </c>
      <c r="B110" s="815">
        <f t="shared" si="5"/>
        <v>107</v>
      </c>
      <c r="C110" s="815">
        <f t="shared" si="6"/>
        <v>260</v>
      </c>
      <c r="D110" s="815">
        <f t="shared" si="7"/>
        <v>258</v>
      </c>
      <c r="E110" s="815">
        <v>1960</v>
      </c>
    </row>
    <row r="111" spans="1:5">
      <c r="A111" s="816">
        <f t="shared" si="4"/>
        <v>22023</v>
      </c>
      <c r="B111" s="815">
        <f t="shared" si="5"/>
        <v>108</v>
      </c>
      <c r="C111" s="815">
        <f t="shared" si="6"/>
        <v>259</v>
      </c>
      <c r="D111" s="815">
        <f t="shared" si="7"/>
        <v>257</v>
      </c>
      <c r="E111" s="815">
        <v>1960</v>
      </c>
    </row>
    <row r="112" spans="1:5">
      <c r="A112" s="816">
        <f t="shared" si="4"/>
        <v>22024</v>
      </c>
      <c r="B112" s="815">
        <f t="shared" si="5"/>
        <v>109</v>
      </c>
      <c r="C112" s="815">
        <f t="shared" si="6"/>
        <v>258</v>
      </c>
      <c r="D112" s="815">
        <f t="shared" si="7"/>
        <v>256</v>
      </c>
      <c r="E112" s="815">
        <v>1960</v>
      </c>
    </row>
    <row r="113" spans="1:5">
      <c r="A113" s="816">
        <f t="shared" si="4"/>
        <v>22025</v>
      </c>
      <c r="B113" s="815">
        <f t="shared" si="5"/>
        <v>110</v>
      </c>
      <c r="C113" s="815">
        <f t="shared" si="6"/>
        <v>257</v>
      </c>
      <c r="D113" s="815">
        <f t="shared" si="7"/>
        <v>255</v>
      </c>
      <c r="E113" s="815">
        <v>1960</v>
      </c>
    </row>
    <row r="114" spans="1:5">
      <c r="A114" s="816">
        <f t="shared" si="4"/>
        <v>22026</v>
      </c>
      <c r="B114" s="815">
        <f t="shared" si="5"/>
        <v>111</v>
      </c>
      <c r="C114" s="815">
        <f t="shared" si="6"/>
        <v>256</v>
      </c>
      <c r="D114" s="815">
        <f t="shared" si="7"/>
        <v>254</v>
      </c>
      <c r="E114" s="815">
        <v>1960</v>
      </c>
    </row>
    <row r="115" spans="1:5">
      <c r="A115" s="816">
        <f t="shared" si="4"/>
        <v>22027</v>
      </c>
      <c r="B115" s="815">
        <f t="shared" si="5"/>
        <v>112</v>
      </c>
      <c r="C115" s="815">
        <f t="shared" si="6"/>
        <v>255</v>
      </c>
      <c r="D115" s="815">
        <f t="shared" si="7"/>
        <v>253</v>
      </c>
      <c r="E115" s="815">
        <v>1960</v>
      </c>
    </row>
    <row r="116" spans="1:5">
      <c r="A116" s="816">
        <f t="shared" si="4"/>
        <v>22028</v>
      </c>
      <c r="B116" s="815">
        <f t="shared" si="5"/>
        <v>113</v>
      </c>
      <c r="C116" s="815">
        <f t="shared" si="6"/>
        <v>254</v>
      </c>
      <c r="D116" s="815">
        <f t="shared" si="7"/>
        <v>252</v>
      </c>
      <c r="E116" s="815">
        <v>1960</v>
      </c>
    </row>
    <row r="117" spans="1:5">
      <c r="A117" s="816">
        <f t="shared" si="4"/>
        <v>22029</v>
      </c>
      <c r="B117" s="815">
        <f t="shared" si="5"/>
        <v>114</v>
      </c>
      <c r="C117" s="815">
        <f t="shared" si="6"/>
        <v>253</v>
      </c>
      <c r="D117" s="815">
        <f t="shared" si="7"/>
        <v>251</v>
      </c>
      <c r="E117" s="815">
        <v>1960</v>
      </c>
    </row>
    <row r="118" spans="1:5">
      <c r="A118" s="816">
        <f t="shared" si="4"/>
        <v>22030</v>
      </c>
      <c r="B118" s="815">
        <f t="shared" si="5"/>
        <v>115</v>
      </c>
      <c r="C118" s="815">
        <f t="shared" si="6"/>
        <v>252</v>
      </c>
      <c r="D118" s="815">
        <f t="shared" si="7"/>
        <v>250</v>
      </c>
      <c r="E118" s="815">
        <v>1960</v>
      </c>
    </row>
    <row r="119" spans="1:5">
      <c r="A119" s="816">
        <f t="shared" si="4"/>
        <v>22031</v>
      </c>
      <c r="B119" s="815">
        <f t="shared" si="5"/>
        <v>116</v>
      </c>
      <c r="C119" s="815">
        <f t="shared" si="6"/>
        <v>251</v>
      </c>
      <c r="D119" s="815">
        <f t="shared" si="7"/>
        <v>249</v>
      </c>
      <c r="E119" s="815">
        <v>1960</v>
      </c>
    </row>
    <row r="120" spans="1:5">
      <c r="A120" s="816">
        <f t="shared" si="4"/>
        <v>22032</v>
      </c>
      <c r="B120" s="815">
        <f t="shared" si="5"/>
        <v>117</v>
      </c>
      <c r="C120" s="815">
        <f t="shared" si="6"/>
        <v>250</v>
      </c>
      <c r="D120" s="815">
        <f t="shared" si="7"/>
        <v>248</v>
      </c>
      <c r="E120" s="815">
        <v>1960</v>
      </c>
    </row>
    <row r="121" spans="1:5">
      <c r="A121" s="816">
        <f t="shared" si="4"/>
        <v>22033</v>
      </c>
      <c r="B121" s="815">
        <f t="shared" si="5"/>
        <v>118</v>
      </c>
      <c r="C121" s="815">
        <f t="shared" si="6"/>
        <v>249</v>
      </c>
      <c r="D121" s="815">
        <f t="shared" si="7"/>
        <v>247</v>
      </c>
      <c r="E121" s="815">
        <v>1960</v>
      </c>
    </row>
    <row r="122" spans="1:5">
      <c r="A122" s="816">
        <f t="shared" si="4"/>
        <v>22034</v>
      </c>
      <c r="B122" s="815">
        <f t="shared" si="5"/>
        <v>119</v>
      </c>
      <c r="C122" s="815">
        <f t="shared" si="6"/>
        <v>248</v>
      </c>
      <c r="D122" s="815">
        <f t="shared" si="7"/>
        <v>246</v>
      </c>
      <c r="E122" s="815">
        <v>1960</v>
      </c>
    </row>
    <row r="123" spans="1:5">
      <c r="A123" s="816">
        <f t="shared" si="4"/>
        <v>22035</v>
      </c>
      <c r="B123" s="815">
        <f t="shared" si="5"/>
        <v>120</v>
      </c>
      <c r="C123" s="815">
        <f t="shared" si="6"/>
        <v>247</v>
      </c>
      <c r="D123" s="815">
        <f t="shared" si="7"/>
        <v>245</v>
      </c>
      <c r="E123" s="815">
        <v>1960</v>
      </c>
    </row>
    <row r="124" spans="1:5">
      <c r="A124" s="816">
        <f t="shared" si="4"/>
        <v>22036</v>
      </c>
      <c r="B124" s="815">
        <f t="shared" si="5"/>
        <v>121</v>
      </c>
      <c r="C124" s="815">
        <f t="shared" si="6"/>
        <v>246</v>
      </c>
      <c r="D124" s="815">
        <f t="shared" si="7"/>
        <v>244</v>
      </c>
      <c r="E124" s="815">
        <v>1960</v>
      </c>
    </row>
    <row r="125" spans="1:5">
      <c r="A125" s="816">
        <f t="shared" si="4"/>
        <v>22037</v>
      </c>
      <c r="B125" s="815">
        <f t="shared" si="5"/>
        <v>122</v>
      </c>
      <c r="C125" s="815">
        <f t="shared" si="6"/>
        <v>245</v>
      </c>
      <c r="D125" s="815">
        <f t="shared" si="7"/>
        <v>243</v>
      </c>
      <c r="E125" s="815">
        <v>1960</v>
      </c>
    </row>
    <row r="126" spans="1:5">
      <c r="A126" s="816">
        <f t="shared" si="4"/>
        <v>22038</v>
      </c>
      <c r="B126" s="815">
        <f t="shared" si="5"/>
        <v>123</v>
      </c>
      <c r="C126" s="815">
        <f t="shared" si="6"/>
        <v>244</v>
      </c>
      <c r="D126" s="815">
        <f t="shared" si="7"/>
        <v>242</v>
      </c>
      <c r="E126" s="815">
        <v>1960</v>
      </c>
    </row>
    <row r="127" spans="1:5">
      <c r="A127" s="816">
        <f t="shared" si="4"/>
        <v>22039</v>
      </c>
      <c r="B127" s="815">
        <f t="shared" si="5"/>
        <v>124</v>
      </c>
      <c r="C127" s="815">
        <f t="shared" si="6"/>
        <v>243</v>
      </c>
      <c r="D127" s="815">
        <f t="shared" si="7"/>
        <v>241</v>
      </c>
      <c r="E127" s="815">
        <v>1960</v>
      </c>
    </row>
    <row r="128" spans="1:5">
      <c r="A128" s="816">
        <f t="shared" si="4"/>
        <v>22040</v>
      </c>
      <c r="B128" s="815">
        <f t="shared" si="5"/>
        <v>125</v>
      </c>
      <c r="C128" s="815">
        <f t="shared" si="6"/>
        <v>242</v>
      </c>
      <c r="D128" s="815">
        <f t="shared" si="7"/>
        <v>240</v>
      </c>
      <c r="E128" s="815">
        <v>1960</v>
      </c>
    </row>
    <row r="129" spans="1:5">
      <c r="A129" s="816">
        <f t="shared" si="4"/>
        <v>22041</v>
      </c>
      <c r="B129" s="815">
        <f t="shared" si="5"/>
        <v>126</v>
      </c>
      <c r="C129" s="815">
        <f t="shared" si="6"/>
        <v>241</v>
      </c>
      <c r="D129" s="815">
        <f t="shared" si="7"/>
        <v>239</v>
      </c>
      <c r="E129" s="815">
        <v>1960</v>
      </c>
    </row>
    <row r="130" spans="1:5">
      <c r="A130" s="816">
        <f t="shared" si="4"/>
        <v>22042</v>
      </c>
      <c r="B130" s="815">
        <f t="shared" si="5"/>
        <v>127</v>
      </c>
      <c r="C130" s="815">
        <f t="shared" si="6"/>
        <v>240</v>
      </c>
      <c r="D130" s="815">
        <f t="shared" si="7"/>
        <v>238</v>
      </c>
      <c r="E130" s="815">
        <v>1960</v>
      </c>
    </row>
    <row r="131" spans="1:5">
      <c r="A131" s="816">
        <f t="shared" si="4"/>
        <v>22043</v>
      </c>
      <c r="B131" s="815">
        <f t="shared" si="5"/>
        <v>128</v>
      </c>
      <c r="C131" s="815">
        <f t="shared" si="6"/>
        <v>239</v>
      </c>
      <c r="D131" s="815">
        <f t="shared" si="7"/>
        <v>237</v>
      </c>
      <c r="E131" s="815">
        <v>1960</v>
      </c>
    </row>
    <row r="132" spans="1:5">
      <c r="A132" s="816">
        <f t="shared" si="4"/>
        <v>22044</v>
      </c>
      <c r="B132" s="815">
        <f t="shared" si="5"/>
        <v>129</v>
      </c>
      <c r="C132" s="815">
        <f t="shared" si="6"/>
        <v>238</v>
      </c>
      <c r="D132" s="815">
        <f t="shared" si="7"/>
        <v>236</v>
      </c>
      <c r="E132" s="815">
        <v>1960</v>
      </c>
    </row>
    <row r="133" spans="1:5">
      <c r="A133" s="816">
        <f t="shared" ref="A133:A196" si="8">A132+1</f>
        <v>22045</v>
      </c>
      <c r="B133" s="815">
        <f t="shared" ref="B133:B196" si="9">B132+1</f>
        <v>130</v>
      </c>
      <c r="C133" s="815">
        <f t="shared" ref="C133:C196" si="10">C132-1</f>
        <v>237</v>
      </c>
      <c r="D133" s="815">
        <f t="shared" ref="D133:D196" si="11">D132-1</f>
        <v>235</v>
      </c>
      <c r="E133" s="815">
        <v>1960</v>
      </c>
    </row>
    <row r="134" spans="1:5">
      <c r="A134" s="816">
        <f t="shared" si="8"/>
        <v>22046</v>
      </c>
      <c r="B134" s="815">
        <f t="shared" si="9"/>
        <v>131</v>
      </c>
      <c r="C134" s="815">
        <f t="shared" si="10"/>
        <v>236</v>
      </c>
      <c r="D134" s="815">
        <f t="shared" si="11"/>
        <v>234</v>
      </c>
      <c r="E134" s="815">
        <v>1960</v>
      </c>
    </row>
    <row r="135" spans="1:5">
      <c r="A135" s="816">
        <f t="shared" si="8"/>
        <v>22047</v>
      </c>
      <c r="B135" s="815">
        <f t="shared" si="9"/>
        <v>132</v>
      </c>
      <c r="C135" s="815">
        <f t="shared" si="10"/>
        <v>235</v>
      </c>
      <c r="D135" s="815">
        <f t="shared" si="11"/>
        <v>233</v>
      </c>
      <c r="E135" s="815">
        <v>1960</v>
      </c>
    </row>
    <row r="136" spans="1:5">
      <c r="A136" s="816">
        <f t="shared" si="8"/>
        <v>22048</v>
      </c>
      <c r="B136" s="815">
        <f t="shared" si="9"/>
        <v>133</v>
      </c>
      <c r="C136" s="815">
        <f t="shared" si="10"/>
        <v>234</v>
      </c>
      <c r="D136" s="815">
        <f t="shared" si="11"/>
        <v>232</v>
      </c>
      <c r="E136" s="815">
        <v>1960</v>
      </c>
    </row>
    <row r="137" spans="1:5">
      <c r="A137" s="816">
        <f t="shared" si="8"/>
        <v>22049</v>
      </c>
      <c r="B137" s="815">
        <f t="shared" si="9"/>
        <v>134</v>
      </c>
      <c r="C137" s="815">
        <f t="shared" si="10"/>
        <v>233</v>
      </c>
      <c r="D137" s="815">
        <f t="shared" si="11"/>
        <v>231</v>
      </c>
      <c r="E137" s="815">
        <v>1960</v>
      </c>
    </row>
    <row r="138" spans="1:5">
      <c r="A138" s="816">
        <f t="shared" si="8"/>
        <v>22050</v>
      </c>
      <c r="B138" s="815">
        <f t="shared" si="9"/>
        <v>135</v>
      </c>
      <c r="C138" s="815">
        <f t="shared" si="10"/>
        <v>232</v>
      </c>
      <c r="D138" s="815">
        <f t="shared" si="11"/>
        <v>230</v>
      </c>
      <c r="E138" s="815">
        <v>1960</v>
      </c>
    </row>
    <row r="139" spans="1:5">
      <c r="A139" s="816">
        <f t="shared" si="8"/>
        <v>22051</v>
      </c>
      <c r="B139" s="815">
        <f t="shared" si="9"/>
        <v>136</v>
      </c>
      <c r="C139" s="815">
        <f t="shared" si="10"/>
        <v>231</v>
      </c>
      <c r="D139" s="815">
        <f t="shared" si="11"/>
        <v>229</v>
      </c>
      <c r="E139" s="815">
        <v>1960</v>
      </c>
    </row>
    <row r="140" spans="1:5">
      <c r="A140" s="816">
        <f t="shared" si="8"/>
        <v>22052</v>
      </c>
      <c r="B140" s="815">
        <f t="shared" si="9"/>
        <v>137</v>
      </c>
      <c r="C140" s="815">
        <f t="shared" si="10"/>
        <v>230</v>
      </c>
      <c r="D140" s="815">
        <f t="shared" si="11"/>
        <v>228</v>
      </c>
      <c r="E140" s="815">
        <v>1960</v>
      </c>
    </row>
    <row r="141" spans="1:5">
      <c r="A141" s="816">
        <f t="shared" si="8"/>
        <v>22053</v>
      </c>
      <c r="B141" s="815">
        <f t="shared" si="9"/>
        <v>138</v>
      </c>
      <c r="C141" s="815">
        <f t="shared" si="10"/>
        <v>229</v>
      </c>
      <c r="D141" s="815">
        <f t="shared" si="11"/>
        <v>227</v>
      </c>
      <c r="E141" s="815">
        <v>1960</v>
      </c>
    </row>
    <row r="142" spans="1:5">
      <c r="A142" s="816">
        <f t="shared" si="8"/>
        <v>22054</v>
      </c>
      <c r="B142" s="815">
        <f t="shared" si="9"/>
        <v>139</v>
      </c>
      <c r="C142" s="815">
        <f t="shared" si="10"/>
        <v>228</v>
      </c>
      <c r="D142" s="815">
        <f t="shared" si="11"/>
        <v>226</v>
      </c>
      <c r="E142" s="815">
        <v>1960</v>
      </c>
    </row>
    <row r="143" spans="1:5">
      <c r="A143" s="816">
        <f t="shared" si="8"/>
        <v>22055</v>
      </c>
      <c r="B143" s="815">
        <f t="shared" si="9"/>
        <v>140</v>
      </c>
      <c r="C143" s="815">
        <f t="shared" si="10"/>
        <v>227</v>
      </c>
      <c r="D143" s="815">
        <f t="shared" si="11"/>
        <v>225</v>
      </c>
      <c r="E143" s="815">
        <v>1960</v>
      </c>
    </row>
    <row r="144" spans="1:5">
      <c r="A144" s="816">
        <f t="shared" si="8"/>
        <v>22056</v>
      </c>
      <c r="B144" s="815">
        <f t="shared" si="9"/>
        <v>141</v>
      </c>
      <c r="C144" s="815">
        <f t="shared" si="10"/>
        <v>226</v>
      </c>
      <c r="D144" s="815">
        <f t="shared" si="11"/>
        <v>224</v>
      </c>
      <c r="E144" s="815">
        <v>1960</v>
      </c>
    </row>
    <row r="145" spans="1:5">
      <c r="A145" s="816">
        <f t="shared" si="8"/>
        <v>22057</v>
      </c>
      <c r="B145" s="815">
        <f t="shared" si="9"/>
        <v>142</v>
      </c>
      <c r="C145" s="815">
        <f t="shared" si="10"/>
        <v>225</v>
      </c>
      <c r="D145" s="815">
        <f t="shared" si="11"/>
        <v>223</v>
      </c>
      <c r="E145" s="815">
        <v>1960</v>
      </c>
    </row>
    <row r="146" spans="1:5">
      <c r="A146" s="816">
        <f t="shared" si="8"/>
        <v>22058</v>
      </c>
      <c r="B146" s="815">
        <f t="shared" si="9"/>
        <v>143</v>
      </c>
      <c r="C146" s="815">
        <f t="shared" si="10"/>
        <v>224</v>
      </c>
      <c r="D146" s="815">
        <f t="shared" si="11"/>
        <v>222</v>
      </c>
      <c r="E146" s="815">
        <v>1960</v>
      </c>
    </row>
    <row r="147" spans="1:5">
      <c r="A147" s="816">
        <f t="shared" si="8"/>
        <v>22059</v>
      </c>
      <c r="B147" s="815">
        <f t="shared" si="9"/>
        <v>144</v>
      </c>
      <c r="C147" s="815">
        <f t="shared" si="10"/>
        <v>223</v>
      </c>
      <c r="D147" s="815">
        <f t="shared" si="11"/>
        <v>221</v>
      </c>
      <c r="E147" s="815">
        <v>1960</v>
      </c>
    </row>
    <row r="148" spans="1:5">
      <c r="A148" s="816">
        <f t="shared" si="8"/>
        <v>22060</v>
      </c>
      <c r="B148" s="815">
        <f t="shared" si="9"/>
        <v>145</v>
      </c>
      <c r="C148" s="815">
        <f t="shared" si="10"/>
        <v>222</v>
      </c>
      <c r="D148" s="815">
        <f t="shared" si="11"/>
        <v>220</v>
      </c>
      <c r="E148" s="815">
        <v>1960</v>
      </c>
    </row>
    <row r="149" spans="1:5">
      <c r="A149" s="816">
        <f t="shared" si="8"/>
        <v>22061</v>
      </c>
      <c r="B149" s="815">
        <f t="shared" si="9"/>
        <v>146</v>
      </c>
      <c r="C149" s="815">
        <f t="shared" si="10"/>
        <v>221</v>
      </c>
      <c r="D149" s="815">
        <f t="shared" si="11"/>
        <v>219</v>
      </c>
      <c r="E149" s="815">
        <v>1960</v>
      </c>
    </row>
    <row r="150" spans="1:5">
      <c r="A150" s="816">
        <f t="shared" si="8"/>
        <v>22062</v>
      </c>
      <c r="B150" s="815">
        <f t="shared" si="9"/>
        <v>147</v>
      </c>
      <c r="C150" s="815">
        <f t="shared" si="10"/>
        <v>220</v>
      </c>
      <c r="D150" s="815">
        <f t="shared" si="11"/>
        <v>218</v>
      </c>
      <c r="E150" s="815">
        <v>1960</v>
      </c>
    </row>
    <row r="151" spans="1:5">
      <c r="A151" s="816">
        <f t="shared" si="8"/>
        <v>22063</v>
      </c>
      <c r="B151" s="815">
        <f t="shared" si="9"/>
        <v>148</v>
      </c>
      <c r="C151" s="815">
        <f t="shared" si="10"/>
        <v>219</v>
      </c>
      <c r="D151" s="815">
        <f t="shared" si="11"/>
        <v>217</v>
      </c>
      <c r="E151" s="815">
        <v>1960</v>
      </c>
    </row>
    <row r="152" spans="1:5">
      <c r="A152" s="816">
        <f t="shared" si="8"/>
        <v>22064</v>
      </c>
      <c r="B152" s="815">
        <f t="shared" si="9"/>
        <v>149</v>
      </c>
      <c r="C152" s="815">
        <f t="shared" si="10"/>
        <v>218</v>
      </c>
      <c r="D152" s="815">
        <f t="shared" si="11"/>
        <v>216</v>
      </c>
      <c r="E152" s="815">
        <v>1960</v>
      </c>
    </row>
    <row r="153" spans="1:5">
      <c r="A153" s="816">
        <f t="shared" si="8"/>
        <v>22065</v>
      </c>
      <c r="B153" s="815">
        <f t="shared" si="9"/>
        <v>150</v>
      </c>
      <c r="C153" s="815">
        <f t="shared" si="10"/>
        <v>217</v>
      </c>
      <c r="D153" s="815">
        <f t="shared" si="11"/>
        <v>215</v>
      </c>
      <c r="E153" s="815">
        <v>1960</v>
      </c>
    </row>
    <row r="154" spans="1:5">
      <c r="A154" s="816">
        <f t="shared" si="8"/>
        <v>22066</v>
      </c>
      <c r="B154" s="815">
        <f t="shared" si="9"/>
        <v>151</v>
      </c>
      <c r="C154" s="815">
        <f t="shared" si="10"/>
        <v>216</v>
      </c>
      <c r="D154" s="815">
        <f t="shared" si="11"/>
        <v>214</v>
      </c>
      <c r="E154" s="815">
        <v>1960</v>
      </c>
    </row>
    <row r="155" spans="1:5">
      <c r="A155" s="816">
        <f t="shared" si="8"/>
        <v>22067</v>
      </c>
      <c r="B155" s="815">
        <f t="shared" si="9"/>
        <v>152</v>
      </c>
      <c r="C155" s="815">
        <f t="shared" si="10"/>
        <v>215</v>
      </c>
      <c r="D155" s="815">
        <f t="shared" si="11"/>
        <v>213</v>
      </c>
      <c r="E155" s="815">
        <v>1960</v>
      </c>
    </row>
    <row r="156" spans="1:5">
      <c r="A156" s="816">
        <f t="shared" si="8"/>
        <v>22068</v>
      </c>
      <c r="B156" s="815">
        <f t="shared" si="9"/>
        <v>153</v>
      </c>
      <c r="C156" s="815">
        <f t="shared" si="10"/>
        <v>214</v>
      </c>
      <c r="D156" s="815">
        <f t="shared" si="11"/>
        <v>212</v>
      </c>
      <c r="E156" s="815">
        <v>1960</v>
      </c>
    </row>
    <row r="157" spans="1:5">
      <c r="A157" s="816">
        <f t="shared" si="8"/>
        <v>22069</v>
      </c>
      <c r="B157" s="815">
        <f t="shared" si="9"/>
        <v>154</v>
      </c>
      <c r="C157" s="815">
        <f t="shared" si="10"/>
        <v>213</v>
      </c>
      <c r="D157" s="815">
        <f t="shared" si="11"/>
        <v>211</v>
      </c>
      <c r="E157" s="815">
        <v>1960</v>
      </c>
    </row>
    <row r="158" spans="1:5">
      <c r="A158" s="816">
        <f t="shared" si="8"/>
        <v>22070</v>
      </c>
      <c r="B158" s="815">
        <f t="shared" si="9"/>
        <v>155</v>
      </c>
      <c r="C158" s="815">
        <f t="shared" si="10"/>
        <v>212</v>
      </c>
      <c r="D158" s="815">
        <f t="shared" si="11"/>
        <v>210</v>
      </c>
      <c r="E158" s="815">
        <v>1960</v>
      </c>
    </row>
    <row r="159" spans="1:5">
      <c r="A159" s="816">
        <f t="shared" si="8"/>
        <v>22071</v>
      </c>
      <c r="B159" s="815">
        <f t="shared" si="9"/>
        <v>156</v>
      </c>
      <c r="C159" s="815">
        <f t="shared" si="10"/>
        <v>211</v>
      </c>
      <c r="D159" s="815">
        <f t="shared" si="11"/>
        <v>209</v>
      </c>
      <c r="E159" s="815">
        <v>1960</v>
      </c>
    </row>
    <row r="160" spans="1:5">
      <c r="A160" s="816">
        <f t="shared" si="8"/>
        <v>22072</v>
      </c>
      <c r="B160" s="815">
        <f t="shared" si="9"/>
        <v>157</v>
      </c>
      <c r="C160" s="815">
        <f t="shared" si="10"/>
        <v>210</v>
      </c>
      <c r="D160" s="815">
        <f t="shared" si="11"/>
        <v>208</v>
      </c>
      <c r="E160" s="815">
        <v>1960</v>
      </c>
    </row>
    <row r="161" spans="1:5">
      <c r="A161" s="816">
        <f t="shared" si="8"/>
        <v>22073</v>
      </c>
      <c r="B161" s="815">
        <f t="shared" si="9"/>
        <v>158</v>
      </c>
      <c r="C161" s="815">
        <f t="shared" si="10"/>
        <v>209</v>
      </c>
      <c r="D161" s="815">
        <f t="shared" si="11"/>
        <v>207</v>
      </c>
      <c r="E161" s="815">
        <v>1960</v>
      </c>
    </row>
    <row r="162" spans="1:5">
      <c r="A162" s="816">
        <f t="shared" si="8"/>
        <v>22074</v>
      </c>
      <c r="B162" s="815">
        <f t="shared" si="9"/>
        <v>159</v>
      </c>
      <c r="C162" s="815">
        <f t="shared" si="10"/>
        <v>208</v>
      </c>
      <c r="D162" s="815">
        <f t="shared" si="11"/>
        <v>206</v>
      </c>
      <c r="E162" s="815">
        <v>1960</v>
      </c>
    </row>
    <row r="163" spans="1:5">
      <c r="A163" s="816">
        <f t="shared" si="8"/>
        <v>22075</v>
      </c>
      <c r="B163" s="815">
        <f t="shared" si="9"/>
        <v>160</v>
      </c>
      <c r="C163" s="815">
        <f t="shared" si="10"/>
        <v>207</v>
      </c>
      <c r="D163" s="815">
        <f t="shared" si="11"/>
        <v>205</v>
      </c>
      <c r="E163" s="815">
        <v>1960</v>
      </c>
    </row>
    <row r="164" spans="1:5">
      <c r="A164" s="816">
        <f t="shared" si="8"/>
        <v>22076</v>
      </c>
      <c r="B164" s="815">
        <f t="shared" si="9"/>
        <v>161</v>
      </c>
      <c r="C164" s="815">
        <f t="shared" si="10"/>
        <v>206</v>
      </c>
      <c r="D164" s="815">
        <f t="shared" si="11"/>
        <v>204</v>
      </c>
      <c r="E164" s="815">
        <v>1960</v>
      </c>
    </row>
    <row r="165" spans="1:5">
      <c r="A165" s="816">
        <f t="shared" si="8"/>
        <v>22077</v>
      </c>
      <c r="B165" s="815">
        <f t="shared" si="9"/>
        <v>162</v>
      </c>
      <c r="C165" s="815">
        <f t="shared" si="10"/>
        <v>205</v>
      </c>
      <c r="D165" s="815">
        <f t="shared" si="11"/>
        <v>203</v>
      </c>
      <c r="E165" s="815">
        <v>1960</v>
      </c>
    </row>
    <row r="166" spans="1:5">
      <c r="A166" s="816">
        <f t="shared" si="8"/>
        <v>22078</v>
      </c>
      <c r="B166" s="815">
        <f t="shared" si="9"/>
        <v>163</v>
      </c>
      <c r="C166" s="815">
        <f t="shared" si="10"/>
        <v>204</v>
      </c>
      <c r="D166" s="815">
        <f t="shared" si="11"/>
        <v>202</v>
      </c>
      <c r="E166" s="815">
        <v>1960</v>
      </c>
    </row>
    <row r="167" spans="1:5">
      <c r="A167" s="816">
        <f t="shared" si="8"/>
        <v>22079</v>
      </c>
      <c r="B167" s="815">
        <f t="shared" si="9"/>
        <v>164</v>
      </c>
      <c r="C167" s="815">
        <f t="shared" si="10"/>
        <v>203</v>
      </c>
      <c r="D167" s="815">
        <f t="shared" si="11"/>
        <v>201</v>
      </c>
      <c r="E167" s="815">
        <v>1960</v>
      </c>
    </row>
    <row r="168" spans="1:5">
      <c r="A168" s="816">
        <f t="shared" si="8"/>
        <v>22080</v>
      </c>
      <c r="B168" s="815">
        <f t="shared" si="9"/>
        <v>165</v>
      </c>
      <c r="C168" s="815">
        <f t="shared" si="10"/>
        <v>202</v>
      </c>
      <c r="D168" s="815">
        <f t="shared" si="11"/>
        <v>200</v>
      </c>
      <c r="E168" s="815">
        <v>1960</v>
      </c>
    </row>
    <row r="169" spans="1:5">
      <c r="A169" s="816">
        <f t="shared" si="8"/>
        <v>22081</v>
      </c>
      <c r="B169" s="815">
        <f t="shared" si="9"/>
        <v>166</v>
      </c>
      <c r="C169" s="815">
        <f t="shared" si="10"/>
        <v>201</v>
      </c>
      <c r="D169" s="815">
        <f t="shared" si="11"/>
        <v>199</v>
      </c>
      <c r="E169" s="815">
        <v>1960</v>
      </c>
    </row>
    <row r="170" spans="1:5">
      <c r="A170" s="816">
        <f t="shared" si="8"/>
        <v>22082</v>
      </c>
      <c r="B170" s="815">
        <f t="shared" si="9"/>
        <v>167</v>
      </c>
      <c r="C170" s="815">
        <f t="shared" si="10"/>
        <v>200</v>
      </c>
      <c r="D170" s="815">
        <f t="shared" si="11"/>
        <v>198</v>
      </c>
      <c r="E170" s="815">
        <v>1960</v>
      </c>
    </row>
    <row r="171" spans="1:5">
      <c r="A171" s="816">
        <f t="shared" si="8"/>
        <v>22083</v>
      </c>
      <c r="B171" s="815">
        <f t="shared" si="9"/>
        <v>168</v>
      </c>
      <c r="C171" s="815">
        <f t="shared" si="10"/>
        <v>199</v>
      </c>
      <c r="D171" s="815">
        <f t="shared" si="11"/>
        <v>197</v>
      </c>
      <c r="E171" s="815">
        <v>1960</v>
      </c>
    </row>
    <row r="172" spans="1:5">
      <c r="A172" s="816">
        <f t="shared" si="8"/>
        <v>22084</v>
      </c>
      <c r="B172" s="815">
        <f t="shared" si="9"/>
        <v>169</v>
      </c>
      <c r="C172" s="815">
        <f t="shared" si="10"/>
        <v>198</v>
      </c>
      <c r="D172" s="815">
        <f t="shared" si="11"/>
        <v>196</v>
      </c>
      <c r="E172" s="815">
        <v>1960</v>
      </c>
    </row>
    <row r="173" spans="1:5">
      <c r="A173" s="816">
        <f t="shared" si="8"/>
        <v>22085</v>
      </c>
      <c r="B173" s="815">
        <f t="shared" si="9"/>
        <v>170</v>
      </c>
      <c r="C173" s="815">
        <f t="shared" si="10"/>
        <v>197</v>
      </c>
      <c r="D173" s="815">
        <f t="shared" si="11"/>
        <v>195</v>
      </c>
      <c r="E173" s="815">
        <v>1960</v>
      </c>
    </row>
    <row r="174" spans="1:5">
      <c r="A174" s="816">
        <f t="shared" si="8"/>
        <v>22086</v>
      </c>
      <c r="B174" s="815">
        <f t="shared" si="9"/>
        <v>171</v>
      </c>
      <c r="C174" s="815">
        <f t="shared" si="10"/>
        <v>196</v>
      </c>
      <c r="D174" s="815">
        <f t="shared" si="11"/>
        <v>194</v>
      </c>
      <c r="E174" s="815">
        <v>1960</v>
      </c>
    </row>
    <row r="175" spans="1:5">
      <c r="A175" s="816">
        <f t="shared" si="8"/>
        <v>22087</v>
      </c>
      <c r="B175" s="815">
        <f t="shared" si="9"/>
        <v>172</v>
      </c>
      <c r="C175" s="815">
        <f t="shared" si="10"/>
        <v>195</v>
      </c>
      <c r="D175" s="815">
        <f t="shared" si="11"/>
        <v>193</v>
      </c>
      <c r="E175" s="815">
        <v>1960</v>
      </c>
    </row>
    <row r="176" spans="1:5">
      <c r="A176" s="816">
        <f t="shared" si="8"/>
        <v>22088</v>
      </c>
      <c r="B176" s="815">
        <f t="shared" si="9"/>
        <v>173</v>
      </c>
      <c r="C176" s="815">
        <f t="shared" si="10"/>
        <v>194</v>
      </c>
      <c r="D176" s="815">
        <f t="shared" si="11"/>
        <v>192</v>
      </c>
      <c r="E176" s="815">
        <v>1960</v>
      </c>
    </row>
    <row r="177" spans="1:5">
      <c r="A177" s="816">
        <f t="shared" si="8"/>
        <v>22089</v>
      </c>
      <c r="B177" s="815">
        <f t="shared" si="9"/>
        <v>174</v>
      </c>
      <c r="C177" s="815">
        <f t="shared" si="10"/>
        <v>193</v>
      </c>
      <c r="D177" s="815">
        <f t="shared" si="11"/>
        <v>191</v>
      </c>
      <c r="E177" s="815">
        <v>1960</v>
      </c>
    </row>
    <row r="178" spans="1:5">
      <c r="A178" s="816">
        <f t="shared" si="8"/>
        <v>22090</v>
      </c>
      <c r="B178" s="815">
        <f t="shared" si="9"/>
        <v>175</v>
      </c>
      <c r="C178" s="815">
        <f t="shared" si="10"/>
        <v>192</v>
      </c>
      <c r="D178" s="815">
        <f t="shared" si="11"/>
        <v>190</v>
      </c>
      <c r="E178" s="815">
        <v>1960</v>
      </c>
    </row>
    <row r="179" spans="1:5">
      <c r="A179" s="816">
        <f t="shared" si="8"/>
        <v>22091</v>
      </c>
      <c r="B179" s="815">
        <f t="shared" si="9"/>
        <v>176</v>
      </c>
      <c r="C179" s="815">
        <f t="shared" si="10"/>
        <v>191</v>
      </c>
      <c r="D179" s="815">
        <f t="shared" si="11"/>
        <v>189</v>
      </c>
      <c r="E179" s="815">
        <v>1960</v>
      </c>
    </row>
    <row r="180" spans="1:5">
      <c r="A180" s="816">
        <f t="shared" si="8"/>
        <v>22092</v>
      </c>
      <c r="B180" s="815">
        <f t="shared" si="9"/>
        <v>177</v>
      </c>
      <c r="C180" s="815">
        <f t="shared" si="10"/>
        <v>190</v>
      </c>
      <c r="D180" s="815">
        <f t="shared" si="11"/>
        <v>188</v>
      </c>
      <c r="E180" s="815">
        <v>1960</v>
      </c>
    </row>
    <row r="181" spans="1:5">
      <c r="A181" s="816">
        <f t="shared" si="8"/>
        <v>22093</v>
      </c>
      <c r="B181" s="815">
        <f t="shared" si="9"/>
        <v>178</v>
      </c>
      <c r="C181" s="815">
        <f t="shared" si="10"/>
        <v>189</v>
      </c>
      <c r="D181" s="815">
        <f t="shared" si="11"/>
        <v>187</v>
      </c>
      <c r="E181" s="815">
        <v>1960</v>
      </c>
    </row>
    <row r="182" spans="1:5">
      <c r="A182" s="816">
        <f t="shared" si="8"/>
        <v>22094</v>
      </c>
      <c r="B182" s="815">
        <f t="shared" si="9"/>
        <v>179</v>
      </c>
      <c r="C182" s="815">
        <f t="shared" si="10"/>
        <v>188</v>
      </c>
      <c r="D182" s="815">
        <f t="shared" si="11"/>
        <v>186</v>
      </c>
      <c r="E182" s="815">
        <v>1960</v>
      </c>
    </row>
    <row r="183" spans="1:5">
      <c r="A183" s="816">
        <f t="shared" si="8"/>
        <v>22095</v>
      </c>
      <c r="B183" s="815">
        <f t="shared" si="9"/>
        <v>180</v>
      </c>
      <c r="C183" s="815">
        <f t="shared" si="10"/>
        <v>187</v>
      </c>
      <c r="D183" s="815">
        <f t="shared" si="11"/>
        <v>185</v>
      </c>
      <c r="E183" s="815">
        <v>1960</v>
      </c>
    </row>
    <row r="184" spans="1:5">
      <c r="A184" s="816">
        <f t="shared" si="8"/>
        <v>22096</v>
      </c>
      <c r="B184" s="815">
        <f t="shared" si="9"/>
        <v>181</v>
      </c>
      <c r="C184" s="815">
        <f t="shared" si="10"/>
        <v>186</v>
      </c>
      <c r="D184" s="815">
        <f t="shared" si="11"/>
        <v>184</v>
      </c>
      <c r="E184" s="815">
        <v>1960</v>
      </c>
    </row>
    <row r="185" spans="1:5">
      <c r="A185" s="816">
        <f t="shared" si="8"/>
        <v>22097</v>
      </c>
      <c r="B185" s="815">
        <f t="shared" si="9"/>
        <v>182</v>
      </c>
      <c r="C185" s="815">
        <f t="shared" si="10"/>
        <v>185</v>
      </c>
      <c r="D185" s="815">
        <f t="shared" si="11"/>
        <v>183</v>
      </c>
      <c r="E185" s="815">
        <v>1960</v>
      </c>
    </row>
    <row r="186" spans="1:5">
      <c r="A186" s="816">
        <f t="shared" si="8"/>
        <v>22098</v>
      </c>
      <c r="B186" s="815">
        <f t="shared" si="9"/>
        <v>183</v>
      </c>
      <c r="C186" s="815">
        <f t="shared" si="10"/>
        <v>184</v>
      </c>
      <c r="D186" s="815">
        <f t="shared" si="11"/>
        <v>182</v>
      </c>
      <c r="E186" s="815">
        <v>1960</v>
      </c>
    </row>
    <row r="187" spans="1:5">
      <c r="A187" s="816">
        <f t="shared" si="8"/>
        <v>22099</v>
      </c>
      <c r="B187" s="815">
        <f t="shared" si="9"/>
        <v>184</v>
      </c>
      <c r="C187" s="815">
        <f t="shared" si="10"/>
        <v>183</v>
      </c>
      <c r="D187" s="815">
        <f t="shared" si="11"/>
        <v>181</v>
      </c>
      <c r="E187" s="815">
        <v>1960</v>
      </c>
    </row>
    <row r="188" spans="1:5">
      <c r="A188" s="816">
        <f t="shared" si="8"/>
        <v>22100</v>
      </c>
      <c r="B188" s="815">
        <f t="shared" si="9"/>
        <v>185</v>
      </c>
      <c r="C188" s="815">
        <f t="shared" si="10"/>
        <v>182</v>
      </c>
      <c r="D188" s="815">
        <f t="shared" si="11"/>
        <v>180</v>
      </c>
      <c r="E188" s="815">
        <v>1960</v>
      </c>
    </row>
    <row r="189" spans="1:5">
      <c r="A189" s="816">
        <f t="shared" si="8"/>
        <v>22101</v>
      </c>
      <c r="B189" s="815">
        <f t="shared" si="9"/>
        <v>186</v>
      </c>
      <c r="C189" s="815">
        <f t="shared" si="10"/>
        <v>181</v>
      </c>
      <c r="D189" s="815">
        <f t="shared" si="11"/>
        <v>179</v>
      </c>
      <c r="E189" s="815">
        <v>1960</v>
      </c>
    </row>
    <row r="190" spans="1:5">
      <c r="A190" s="816">
        <f t="shared" si="8"/>
        <v>22102</v>
      </c>
      <c r="B190" s="815">
        <f t="shared" si="9"/>
        <v>187</v>
      </c>
      <c r="C190" s="815">
        <f t="shared" si="10"/>
        <v>180</v>
      </c>
      <c r="D190" s="815">
        <f t="shared" si="11"/>
        <v>178</v>
      </c>
      <c r="E190" s="815">
        <v>1960</v>
      </c>
    </row>
    <row r="191" spans="1:5">
      <c r="A191" s="816">
        <f t="shared" si="8"/>
        <v>22103</v>
      </c>
      <c r="B191" s="815">
        <f t="shared" si="9"/>
        <v>188</v>
      </c>
      <c r="C191" s="815">
        <f t="shared" si="10"/>
        <v>179</v>
      </c>
      <c r="D191" s="815">
        <f t="shared" si="11"/>
        <v>177</v>
      </c>
      <c r="E191" s="815">
        <v>1960</v>
      </c>
    </row>
    <row r="192" spans="1:5">
      <c r="A192" s="816">
        <f t="shared" si="8"/>
        <v>22104</v>
      </c>
      <c r="B192" s="815">
        <f t="shared" si="9"/>
        <v>189</v>
      </c>
      <c r="C192" s="815">
        <f t="shared" si="10"/>
        <v>178</v>
      </c>
      <c r="D192" s="815">
        <f t="shared" si="11"/>
        <v>176</v>
      </c>
      <c r="E192" s="815">
        <v>1960</v>
      </c>
    </row>
    <row r="193" spans="1:5">
      <c r="A193" s="816">
        <f t="shared" si="8"/>
        <v>22105</v>
      </c>
      <c r="B193" s="815">
        <f t="shared" si="9"/>
        <v>190</v>
      </c>
      <c r="C193" s="815">
        <f t="shared" si="10"/>
        <v>177</v>
      </c>
      <c r="D193" s="815">
        <f t="shared" si="11"/>
        <v>175</v>
      </c>
      <c r="E193" s="815">
        <v>1960</v>
      </c>
    </row>
    <row r="194" spans="1:5">
      <c r="A194" s="816">
        <f t="shared" si="8"/>
        <v>22106</v>
      </c>
      <c r="B194" s="815">
        <f t="shared" si="9"/>
        <v>191</v>
      </c>
      <c r="C194" s="815">
        <f t="shared" si="10"/>
        <v>176</v>
      </c>
      <c r="D194" s="815">
        <f t="shared" si="11"/>
        <v>174</v>
      </c>
      <c r="E194" s="815">
        <v>1960</v>
      </c>
    </row>
    <row r="195" spans="1:5">
      <c r="A195" s="816">
        <f t="shared" si="8"/>
        <v>22107</v>
      </c>
      <c r="B195" s="815">
        <f t="shared" si="9"/>
        <v>192</v>
      </c>
      <c r="C195" s="815">
        <f t="shared" si="10"/>
        <v>175</v>
      </c>
      <c r="D195" s="815">
        <f t="shared" si="11"/>
        <v>173</v>
      </c>
      <c r="E195" s="815">
        <v>1960</v>
      </c>
    </row>
    <row r="196" spans="1:5">
      <c r="A196" s="816">
        <f t="shared" si="8"/>
        <v>22108</v>
      </c>
      <c r="B196" s="815">
        <f t="shared" si="9"/>
        <v>193</v>
      </c>
      <c r="C196" s="815">
        <f t="shared" si="10"/>
        <v>174</v>
      </c>
      <c r="D196" s="815">
        <f t="shared" si="11"/>
        <v>172</v>
      </c>
      <c r="E196" s="815">
        <v>1960</v>
      </c>
    </row>
    <row r="197" spans="1:5">
      <c r="A197" s="816">
        <f t="shared" ref="A197:A260" si="12">A196+1</f>
        <v>22109</v>
      </c>
      <c r="B197" s="815">
        <f t="shared" ref="B197:B260" si="13">B196+1</f>
        <v>194</v>
      </c>
      <c r="C197" s="815">
        <f t="shared" ref="C197:C260" si="14">C196-1</f>
        <v>173</v>
      </c>
      <c r="D197" s="815">
        <f t="shared" ref="D197:D260" si="15">D196-1</f>
        <v>171</v>
      </c>
      <c r="E197" s="815">
        <v>1960</v>
      </c>
    </row>
    <row r="198" spans="1:5">
      <c r="A198" s="816">
        <f t="shared" si="12"/>
        <v>22110</v>
      </c>
      <c r="B198" s="815">
        <f t="shared" si="13"/>
        <v>195</v>
      </c>
      <c r="C198" s="815">
        <f t="shared" si="14"/>
        <v>172</v>
      </c>
      <c r="D198" s="815">
        <f t="shared" si="15"/>
        <v>170</v>
      </c>
      <c r="E198" s="815">
        <v>1960</v>
      </c>
    </row>
    <row r="199" spans="1:5">
      <c r="A199" s="816">
        <f t="shared" si="12"/>
        <v>22111</v>
      </c>
      <c r="B199" s="815">
        <f t="shared" si="13"/>
        <v>196</v>
      </c>
      <c r="C199" s="815">
        <f t="shared" si="14"/>
        <v>171</v>
      </c>
      <c r="D199" s="815">
        <f t="shared" si="15"/>
        <v>169</v>
      </c>
      <c r="E199" s="815">
        <v>1960</v>
      </c>
    </row>
    <row r="200" spans="1:5">
      <c r="A200" s="816">
        <f t="shared" si="12"/>
        <v>22112</v>
      </c>
      <c r="B200" s="815">
        <f t="shared" si="13"/>
        <v>197</v>
      </c>
      <c r="C200" s="815">
        <f t="shared" si="14"/>
        <v>170</v>
      </c>
      <c r="D200" s="815">
        <f t="shared" si="15"/>
        <v>168</v>
      </c>
      <c r="E200" s="815">
        <v>1960</v>
      </c>
    </row>
    <row r="201" spans="1:5">
      <c r="A201" s="816">
        <f t="shared" si="12"/>
        <v>22113</v>
      </c>
      <c r="B201" s="815">
        <f t="shared" si="13"/>
        <v>198</v>
      </c>
      <c r="C201" s="815">
        <f t="shared" si="14"/>
        <v>169</v>
      </c>
      <c r="D201" s="815">
        <f t="shared" si="15"/>
        <v>167</v>
      </c>
      <c r="E201" s="815">
        <v>1960</v>
      </c>
    </row>
    <row r="202" spans="1:5">
      <c r="A202" s="816">
        <f t="shared" si="12"/>
        <v>22114</v>
      </c>
      <c r="B202" s="815">
        <f t="shared" si="13"/>
        <v>199</v>
      </c>
      <c r="C202" s="815">
        <f t="shared" si="14"/>
        <v>168</v>
      </c>
      <c r="D202" s="815">
        <f t="shared" si="15"/>
        <v>166</v>
      </c>
      <c r="E202" s="815">
        <v>1960</v>
      </c>
    </row>
    <row r="203" spans="1:5">
      <c r="A203" s="816">
        <f t="shared" si="12"/>
        <v>22115</v>
      </c>
      <c r="B203" s="815">
        <f t="shared" si="13"/>
        <v>200</v>
      </c>
      <c r="C203" s="815">
        <f t="shared" si="14"/>
        <v>167</v>
      </c>
      <c r="D203" s="815">
        <f t="shared" si="15"/>
        <v>165</v>
      </c>
      <c r="E203" s="815">
        <v>1960</v>
      </c>
    </row>
    <row r="204" spans="1:5">
      <c r="A204" s="816">
        <f t="shared" si="12"/>
        <v>22116</v>
      </c>
      <c r="B204" s="815">
        <f t="shared" si="13"/>
        <v>201</v>
      </c>
      <c r="C204" s="815">
        <f t="shared" si="14"/>
        <v>166</v>
      </c>
      <c r="D204" s="815">
        <f t="shared" si="15"/>
        <v>164</v>
      </c>
      <c r="E204" s="815">
        <v>1960</v>
      </c>
    </row>
    <row r="205" spans="1:5">
      <c r="A205" s="816">
        <f t="shared" si="12"/>
        <v>22117</v>
      </c>
      <c r="B205" s="815">
        <f t="shared" si="13"/>
        <v>202</v>
      </c>
      <c r="C205" s="815">
        <f t="shared" si="14"/>
        <v>165</v>
      </c>
      <c r="D205" s="815">
        <f t="shared" si="15"/>
        <v>163</v>
      </c>
      <c r="E205" s="815">
        <v>1960</v>
      </c>
    </row>
    <row r="206" spans="1:5">
      <c r="A206" s="816">
        <f t="shared" si="12"/>
        <v>22118</v>
      </c>
      <c r="B206" s="815">
        <f t="shared" si="13"/>
        <v>203</v>
      </c>
      <c r="C206" s="815">
        <f t="shared" si="14"/>
        <v>164</v>
      </c>
      <c r="D206" s="815">
        <f t="shared" si="15"/>
        <v>162</v>
      </c>
      <c r="E206" s="815">
        <v>1960</v>
      </c>
    </row>
    <row r="207" spans="1:5">
      <c r="A207" s="816">
        <f t="shared" si="12"/>
        <v>22119</v>
      </c>
      <c r="B207" s="815">
        <f t="shared" si="13"/>
        <v>204</v>
      </c>
      <c r="C207" s="815">
        <f t="shared" si="14"/>
        <v>163</v>
      </c>
      <c r="D207" s="815">
        <f t="shared" si="15"/>
        <v>161</v>
      </c>
      <c r="E207" s="815">
        <v>1960</v>
      </c>
    </row>
    <row r="208" spans="1:5">
      <c r="A208" s="816">
        <f t="shared" si="12"/>
        <v>22120</v>
      </c>
      <c r="B208" s="815">
        <f t="shared" si="13"/>
        <v>205</v>
      </c>
      <c r="C208" s="815">
        <f t="shared" si="14"/>
        <v>162</v>
      </c>
      <c r="D208" s="815">
        <f t="shared" si="15"/>
        <v>160</v>
      </c>
      <c r="E208" s="815">
        <v>1960</v>
      </c>
    </row>
    <row r="209" spans="1:5">
      <c r="A209" s="816">
        <f t="shared" si="12"/>
        <v>22121</v>
      </c>
      <c r="B209" s="815">
        <f t="shared" si="13"/>
        <v>206</v>
      </c>
      <c r="C209" s="815">
        <f t="shared" si="14"/>
        <v>161</v>
      </c>
      <c r="D209" s="815">
        <f t="shared" si="15"/>
        <v>159</v>
      </c>
      <c r="E209" s="815">
        <v>1960</v>
      </c>
    </row>
    <row r="210" spans="1:5">
      <c r="A210" s="816">
        <f t="shared" si="12"/>
        <v>22122</v>
      </c>
      <c r="B210" s="815">
        <f t="shared" si="13"/>
        <v>207</v>
      </c>
      <c r="C210" s="815">
        <f t="shared" si="14"/>
        <v>160</v>
      </c>
      <c r="D210" s="815">
        <f t="shared" si="15"/>
        <v>158</v>
      </c>
      <c r="E210" s="815">
        <v>1960</v>
      </c>
    </row>
    <row r="211" spans="1:5">
      <c r="A211" s="816">
        <f t="shared" si="12"/>
        <v>22123</v>
      </c>
      <c r="B211" s="815">
        <f t="shared" si="13"/>
        <v>208</v>
      </c>
      <c r="C211" s="815">
        <f t="shared" si="14"/>
        <v>159</v>
      </c>
      <c r="D211" s="815">
        <f t="shared" si="15"/>
        <v>157</v>
      </c>
      <c r="E211" s="815">
        <v>1960</v>
      </c>
    </row>
    <row r="212" spans="1:5">
      <c r="A212" s="816">
        <f t="shared" si="12"/>
        <v>22124</v>
      </c>
      <c r="B212" s="815">
        <f t="shared" si="13"/>
        <v>209</v>
      </c>
      <c r="C212" s="815">
        <f t="shared" si="14"/>
        <v>158</v>
      </c>
      <c r="D212" s="815">
        <f t="shared" si="15"/>
        <v>156</v>
      </c>
      <c r="E212" s="815">
        <v>1960</v>
      </c>
    </row>
    <row r="213" spans="1:5">
      <c r="A213" s="816">
        <f t="shared" si="12"/>
        <v>22125</v>
      </c>
      <c r="B213" s="815">
        <f t="shared" si="13"/>
        <v>210</v>
      </c>
      <c r="C213" s="815">
        <f t="shared" si="14"/>
        <v>157</v>
      </c>
      <c r="D213" s="815">
        <f t="shared" si="15"/>
        <v>155</v>
      </c>
      <c r="E213" s="815">
        <v>1960</v>
      </c>
    </row>
    <row r="214" spans="1:5">
      <c r="A214" s="816">
        <f t="shared" si="12"/>
        <v>22126</v>
      </c>
      <c r="B214" s="815">
        <f t="shared" si="13"/>
        <v>211</v>
      </c>
      <c r="C214" s="815">
        <f t="shared" si="14"/>
        <v>156</v>
      </c>
      <c r="D214" s="815">
        <f t="shared" si="15"/>
        <v>154</v>
      </c>
      <c r="E214" s="815">
        <v>1960</v>
      </c>
    </row>
    <row r="215" spans="1:5">
      <c r="A215" s="816">
        <f t="shared" si="12"/>
        <v>22127</v>
      </c>
      <c r="B215" s="815">
        <f t="shared" si="13"/>
        <v>212</v>
      </c>
      <c r="C215" s="815">
        <f t="shared" si="14"/>
        <v>155</v>
      </c>
      <c r="D215" s="815">
        <f t="shared" si="15"/>
        <v>153</v>
      </c>
      <c r="E215" s="815">
        <v>1960</v>
      </c>
    </row>
    <row r="216" spans="1:5">
      <c r="A216" s="816">
        <f t="shared" si="12"/>
        <v>22128</v>
      </c>
      <c r="B216" s="815">
        <f t="shared" si="13"/>
        <v>213</v>
      </c>
      <c r="C216" s="815">
        <f t="shared" si="14"/>
        <v>154</v>
      </c>
      <c r="D216" s="815">
        <f t="shared" si="15"/>
        <v>152</v>
      </c>
      <c r="E216" s="815">
        <v>1960</v>
      </c>
    </row>
    <row r="217" spans="1:5">
      <c r="A217" s="816">
        <f t="shared" si="12"/>
        <v>22129</v>
      </c>
      <c r="B217" s="815">
        <f t="shared" si="13"/>
        <v>214</v>
      </c>
      <c r="C217" s="815">
        <f t="shared" si="14"/>
        <v>153</v>
      </c>
      <c r="D217" s="815">
        <f t="shared" si="15"/>
        <v>151</v>
      </c>
      <c r="E217" s="815">
        <v>1960</v>
      </c>
    </row>
    <row r="218" spans="1:5">
      <c r="A218" s="816">
        <f t="shared" si="12"/>
        <v>22130</v>
      </c>
      <c r="B218" s="815">
        <f t="shared" si="13"/>
        <v>215</v>
      </c>
      <c r="C218" s="815">
        <f t="shared" si="14"/>
        <v>152</v>
      </c>
      <c r="D218" s="815">
        <f t="shared" si="15"/>
        <v>150</v>
      </c>
      <c r="E218" s="815">
        <v>1960</v>
      </c>
    </row>
    <row r="219" spans="1:5">
      <c r="A219" s="816">
        <f t="shared" si="12"/>
        <v>22131</v>
      </c>
      <c r="B219" s="815">
        <f t="shared" si="13"/>
        <v>216</v>
      </c>
      <c r="C219" s="815">
        <f t="shared" si="14"/>
        <v>151</v>
      </c>
      <c r="D219" s="815">
        <f t="shared" si="15"/>
        <v>149</v>
      </c>
      <c r="E219" s="815">
        <v>1960</v>
      </c>
    </row>
    <row r="220" spans="1:5">
      <c r="A220" s="816">
        <f t="shared" si="12"/>
        <v>22132</v>
      </c>
      <c r="B220" s="815">
        <f t="shared" si="13"/>
        <v>217</v>
      </c>
      <c r="C220" s="815">
        <f t="shared" si="14"/>
        <v>150</v>
      </c>
      <c r="D220" s="815">
        <f t="shared" si="15"/>
        <v>148</v>
      </c>
      <c r="E220" s="815">
        <v>1960</v>
      </c>
    </row>
    <row r="221" spans="1:5">
      <c r="A221" s="816">
        <f t="shared" si="12"/>
        <v>22133</v>
      </c>
      <c r="B221" s="815">
        <f t="shared" si="13"/>
        <v>218</v>
      </c>
      <c r="C221" s="815">
        <f t="shared" si="14"/>
        <v>149</v>
      </c>
      <c r="D221" s="815">
        <f t="shared" si="15"/>
        <v>147</v>
      </c>
      <c r="E221" s="815">
        <v>1960</v>
      </c>
    </row>
    <row r="222" spans="1:5">
      <c r="A222" s="816">
        <f t="shared" si="12"/>
        <v>22134</v>
      </c>
      <c r="B222" s="815">
        <f t="shared" si="13"/>
        <v>219</v>
      </c>
      <c r="C222" s="815">
        <f t="shared" si="14"/>
        <v>148</v>
      </c>
      <c r="D222" s="815">
        <f t="shared" si="15"/>
        <v>146</v>
      </c>
      <c r="E222" s="815">
        <v>1960</v>
      </c>
    </row>
    <row r="223" spans="1:5">
      <c r="A223" s="816">
        <f t="shared" si="12"/>
        <v>22135</v>
      </c>
      <c r="B223" s="815">
        <f t="shared" si="13"/>
        <v>220</v>
      </c>
      <c r="C223" s="815">
        <f t="shared" si="14"/>
        <v>147</v>
      </c>
      <c r="D223" s="815">
        <f t="shared" si="15"/>
        <v>145</v>
      </c>
      <c r="E223" s="815">
        <v>1960</v>
      </c>
    </row>
    <row r="224" spans="1:5">
      <c r="A224" s="816">
        <f t="shared" si="12"/>
        <v>22136</v>
      </c>
      <c r="B224" s="815">
        <f t="shared" si="13"/>
        <v>221</v>
      </c>
      <c r="C224" s="815">
        <f t="shared" si="14"/>
        <v>146</v>
      </c>
      <c r="D224" s="815">
        <f t="shared" si="15"/>
        <v>144</v>
      </c>
      <c r="E224" s="815">
        <v>1960</v>
      </c>
    </row>
    <row r="225" spans="1:5">
      <c r="A225" s="816">
        <f t="shared" si="12"/>
        <v>22137</v>
      </c>
      <c r="B225" s="815">
        <f t="shared" si="13"/>
        <v>222</v>
      </c>
      <c r="C225" s="815">
        <f t="shared" si="14"/>
        <v>145</v>
      </c>
      <c r="D225" s="815">
        <f t="shared" si="15"/>
        <v>143</v>
      </c>
      <c r="E225" s="815">
        <v>1960</v>
      </c>
    </row>
    <row r="226" spans="1:5">
      <c r="A226" s="816">
        <f t="shared" si="12"/>
        <v>22138</v>
      </c>
      <c r="B226" s="815">
        <f t="shared" si="13"/>
        <v>223</v>
      </c>
      <c r="C226" s="815">
        <f t="shared" si="14"/>
        <v>144</v>
      </c>
      <c r="D226" s="815">
        <f t="shared" si="15"/>
        <v>142</v>
      </c>
      <c r="E226" s="815">
        <v>1960</v>
      </c>
    </row>
    <row r="227" spans="1:5">
      <c r="A227" s="816">
        <f t="shared" si="12"/>
        <v>22139</v>
      </c>
      <c r="B227" s="815">
        <f t="shared" si="13"/>
        <v>224</v>
      </c>
      <c r="C227" s="815">
        <f t="shared" si="14"/>
        <v>143</v>
      </c>
      <c r="D227" s="815">
        <f t="shared" si="15"/>
        <v>141</v>
      </c>
      <c r="E227" s="815">
        <v>1960</v>
      </c>
    </row>
    <row r="228" spans="1:5">
      <c r="A228" s="816">
        <f t="shared" si="12"/>
        <v>22140</v>
      </c>
      <c r="B228" s="815">
        <f t="shared" si="13"/>
        <v>225</v>
      </c>
      <c r="C228" s="815">
        <f t="shared" si="14"/>
        <v>142</v>
      </c>
      <c r="D228" s="815">
        <f t="shared" si="15"/>
        <v>140</v>
      </c>
      <c r="E228" s="815">
        <v>1960</v>
      </c>
    </row>
    <row r="229" spans="1:5">
      <c r="A229" s="816">
        <f t="shared" si="12"/>
        <v>22141</v>
      </c>
      <c r="B229" s="815">
        <f t="shared" si="13"/>
        <v>226</v>
      </c>
      <c r="C229" s="815">
        <f t="shared" si="14"/>
        <v>141</v>
      </c>
      <c r="D229" s="815">
        <f t="shared" si="15"/>
        <v>139</v>
      </c>
      <c r="E229" s="815">
        <v>1960</v>
      </c>
    </row>
    <row r="230" spans="1:5">
      <c r="A230" s="816">
        <f t="shared" si="12"/>
        <v>22142</v>
      </c>
      <c r="B230" s="815">
        <f t="shared" si="13"/>
        <v>227</v>
      </c>
      <c r="C230" s="815">
        <f t="shared" si="14"/>
        <v>140</v>
      </c>
      <c r="D230" s="815">
        <f t="shared" si="15"/>
        <v>138</v>
      </c>
      <c r="E230" s="815">
        <v>1960</v>
      </c>
    </row>
    <row r="231" spans="1:5">
      <c r="A231" s="816">
        <f t="shared" si="12"/>
        <v>22143</v>
      </c>
      <c r="B231" s="815">
        <f t="shared" si="13"/>
        <v>228</v>
      </c>
      <c r="C231" s="815">
        <f t="shared" si="14"/>
        <v>139</v>
      </c>
      <c r="D231" s="815">
        <f t="shared" si="15"/>
        <v>137</v>
      </c>
      <c r="E231" s="815">
        <v>1960</v>
      </c>
    </row>
    <row r="232" spans="1:5">
      <c r="A232" s="816">
        <f t="shared" si="12"/>
        <v>22144</v>
      </c>
      <c r="B232" s="815">
        <f t="shared" si="13"/>
        <v>229</v>
      </c>
      <c r="C232" s="815">
        <f t="shared" si="14"/>
        <v>138</v>
      </c>
      <c r="D232" s="815">
        <f t="shared" si="15"/>
        <v>136</v>
      </c>
      <c r="E232" s="815">
        <v>1960</v>
      </c>
    </row>
    <row r="233" spans="1:5">
      <c r="A233" s="816">
        <f t="shared" si="12"/>
        <v>22145</v>
      </c>
      <c r="B233" s="815">
        <f t="shared" si="13"/>
        <v>230</v>
      </c>
      <c r="C233" s="815">
        <f t="shared" si="14"/>
        <v>137</v>
      </c>
      <c r="D233" s="815">
        <f t="shared" si="15"/>
        <v>135</v>
      </c>
      <c r="E233" s="815">
        <v>1960</v>
      </c>
    </row>
    <row r="234" spans="1:5">
      <c r="A234" s="816">
        <f t="shared" si="12"/>
        <v>22146</v>
      </c>
      <c r="B234" s="815">
        <f t="shared" si="13"/>
        <v>231</v>
      </c>
      <c r="C234" s="815">
        <f t="shared" si="14"/>
        <v>136</v>
      </c>
      <c r="D234" s="815">
        <f t="shared" si="15"/>
        <v>134</v>
      </c>
      <c r="E234" s="815">
        <v>1960</v>
      </c>
    </row>
    <row r="235" spans="1:5">
      <c r="A235" s="816">
        <f t="shared" si="12"/>
        <v>22147</v>
      </c>
      <c r="B235" s="815">
        <f t="shared" si="13"/>
        <v>232</v>
      </c>
      <c r="C235" s="815">
        <f t="shared" si="14"/>
        <v>135</v>
      </c>
      <c r="D235" s="815">
        <f t="shared" si="15"/>
        <v>133</v>
      </c>
      <c r="E235" s="815">
        <v>1960</v>
      </c>
    </row>
    <row r="236" spans="1:5">
      <c r="A236" s="816">
        <f t="shared" si="12"/>
        <v>22148</v>
      </c>
      <c r="B236" s="815">
        <f t="shared" si="13"/>
        <v>233</v>
      </c>
      <c r="C236" s="815">
        <f t="shared" si="14"/>
        <v>134</v>
      </c>
      <c r="D236" s="815">
        <f t="shared" si="15"/>
        <v>132</v>
      </c>
      <c r="E236" s="815">
        <v>1960</v>
      </c>
    </row>
    <row r="237" spans="1:5">
      <c r="A237" s="816">
        <f t="shared" si="12"/>
        <v>22149</v>
      </c>
      <c r="B237" s="815">
        <f t="shared" si="13"/>
        <v>234</v>
      </c>
      <c r="C237" s="815">
        <f t="shared" si="14"/>
        <v>133</v>
      </c>
      <c r="D237" s="815">
        <f t="shared" si="15"/>
        <v>131</v>
      </c>
      <c r="E237" s="815">
        <v>1960</v>
      </c>
    </row>
    <row r="238" spans="1:5">
      <c r="A238" s="816">
        <f t="shared" si="12"/>
        <v>22150</v>
      </c>
      <c r="B238" s="815">
        <f t="shared" si="13"/>
        <v>235</v>
      </c>
      <c r="C238" s="815">
        <f t="shared" si="14"/>
        <v>132</v>
      </c>
      <c r="D238" s="815">
        <f t="shared" si="15"/>
        <v>130</v>
      </c>
      <c r="E238" s="815">
        <v>1960</v>
      </c>
    </row>
    <row r="239" spans="1:5">
      <c r="A239" s="816">
        <f t="shared" si="12"/>
        <v>22151</v>
      </c>
      <c r="B239" s="815">
        <f t="shared" si="13"/>
        <v>236</v>
      </c>
      <c r="C239" s="815">
        <f t="shared" si="14"/>
        <v>131</v>
      </c>
      <c r="D239" s="815">
        <f t="shared" si="15"/>
        <v>129</v>
      </c>
      <c r="E239" s="815">
        <v>1960</v>
      </c>
    </row>
    <row r="240" spans="1:5">
      <c r="A240" s="816">
        <f t="shared" si="12"/>
        <v>22152</v>
      </c>
      <c r="B240" s="815">
        <f t="shared" si="13"/>
        <v>237</v>
      </c>
      <c r="C240" s="815">
        <f t="shared" si="14"/>
        <v>130</v>
      </c>
      <c r="D240" s="815">
        <f t="shared" si="15"/>
        <v>128</v>
      </c>
      <c r="E240" s="815">
        <v>1960</v>
      </c>
    </row>
    <row r="241" spans="1:5">
      <c r="A241" s="816">
        <f t="shared" si="12"/>
        <v>22153</v>
      </c>
      <c r="B241" s="815">
        <f t="shared" si="13"/>
        <v>238</v>
      </c>
      <c r="C241" s="815">
        <f t="shared" si="14"/>
        <v>129</v>
      </c>
      <c r="D241" s="815">
        <f t="shared" si="15"/>
        <v>127</v>
      </c>
      <c r="E241" s="815">
        <v>1960</v>
      </c>
    </row>
    <row r="242" spans="1:5">
      <c r="A242" s="816">
        <f t="shared" si="12"/>
        <v>22154</v>
      </c>
      <c r="B242" s="815">
        <f t="shared" si="13"/>
        <v>239</v>
      </c>
      <c r="C242" s="815">
        <f t="shared" si="14"/>
        <v>128</v>
      </c>
      <c r="D242" s="815">
        <f t="shared" si="15"/>
        <v>126</v>
      </c>
      <c r="E242" s="815">
        <v>1960</v>
      </c>
    </row>
    <row r="243" spans="1:5">
      <c r="A243" s="816">
        <f t="shared" si="12"/>
        <v>22155</v>
      </c>
      <c r="B243" s="815">
        <f t="shared" si="13"/>
        <v>240</v>
      </c>
      <c r="C243" s="815">
        <f t="shared" si="14"/>
        <v>127</v>
      </c>
      <c r="D243" s="815">
        <f t="shared" si="15"/>
        <v>125</v>
      </c>
      <c r="E243" s="815">
        <v>1960</v>
      </c>
    </row>
    <row r="244" spans="1:5">
      <c r="A244" s="816">
        <f t="shared" si="12"/>
        <v>22156</v>
      </c>
      <c r="B244" s="815">
        <f t="shared" si="13"/>
        <v>241</v>
      </c>
      <c r="C244" s="815">
        <f t="shared" si="14"/>
        <v>126</v>
      </c>
      <c r="D244" s="815">
        <f t="shared" si="15"/>
        <v>124</v>
      </c>
      <c r="E244" s="815">
        <v>1960</v>
      </c>
    </row>
    <row r="245" spans="1:5">
      <c r="A245" s="816">
        <f t="shared" si="12"/>
        <v>22157</v>
      </c>
      <c r="B245" s="815">
        <f t="shared" si="13"/>
        <v>242</v>
      </c>
      <c r="C245" s="815">
        <f t="shared" si="14"/>
        <v>125</v>
      </c>
      <c r="D245" s="815">
        <f t="shared" si="15"/>
        <v>123</v>
      </c>
      <c r="E245" s="815">
        <v>1960</v>
      </c>
    </row>
    <row r="246" spans="1:5">
      <c r="A246" s="816">
        <f t="shared" si="12"/>
        <v>22158</v>
      </c>
      <c r="B246" s="815">
        <f t="shared" si="13"/>
        <v>243</v>
      </c>
      <c r="C246" s="815">
        <f t="shared" si="14"/>
        <v>124</v>
      </c>
      <c r="D246" s="815">
        <f t="shared" si="15"/>
        <v>122</v>
      </c>
      <c r="E246" s="815">
        <v>1960</v>
      </c>
    </row>
    <row r="247" spans="1:5">
      <c r="A247" s="816">
        <f t="shared" si="12"/>
        <v>22159</v>
      </c>
      <c r="B247" s="815">
        <f t="shared" si="13"/>
        <v>244</v>
      </c>
      <c r="C247" s="815">
        <f t="shared" si="14"/>
        <v>123</v>
      </c>
      <c r="D247" s="815">
        <f t="shared" si="15"/>
        <v>121</v>
      </c>
      <c r="E247" s="815">
        <v>1960</v>
      </c>
    </row>
    <row r="248" spans="1:5">
      <c r="A248" s="816">
        <f t="shared" si="12"/>
        <v>22160</v>
      </c>
      <c r="B248" s="815">
        <f t="shared" si="13"/>
        <v>245</v>
      </c>
      <c r="C248" s="815">
        <f t="shared" si="14"/>
        <v>122</v>
      </c>
      <c r="D248" s="815">
        <f t="shared" si="15"/>
        <v>120</v>
      </c>
      <c r="E248" s="815">
        <v>1960</v>
      </c>
    </row>
    <row r="249" spans="1:5">
      <c r="A249" s="816">
        <f t="shared" si="12"/>
        <v>22161</v>
      </c>
      <c r="B249" s="815">
        <f t="shared" si="13"/>
        <v>246</v>
      </c>
      <c r="C249" s="815">
        <f t="shared" si="14"/>
        <v>121</v>
      </c>
      <c r="D249" s="815">
        <f t="shared" si="15"/>
        <v>119</v>
      </c>
      <c r="E249" s="815">
        <v>1960</v>
      </c>
    </row>
    <row r="250" spans="1:5">
      <c r="A250" s="816">
        <f t="shared" si="12"/>
        <v>22162</v>
      </c>
      <c r="B250" s="815">
        <f t="shared" si="13"/>
        <v>247</v>
      </c>
      <c r="C250" s="815">
        <f t="shared" si="14"/>
        <v>120</v>
      </c>
      <c r="D250" s="815">
        <f t="shared" si="15"/>
        <v>118</v>
      </c>
      <c r="E250" s="815">
        <v>1960</v>
      </c>
    </row>
    <row r="251" spans="1:5">
      <c r="A251" s="816">
        <f t="shared" si="12"/>
        <v>22163</v>
      </c>
      <c r="B251" s="815">
        <f t="shared" si="13"/>
        <v>248</v>
      </c>
      <c r="C251" s="815">
        <f t="shared" si="14"/>
        <v>119</v>
      </c>
      <c r="D251" s="815">
        <f t="shared" si="15"/>
        <v>117</v>
      </c>
      <c r="E251" s="815">
        <v>1960</v>
      </c>
    </row>
    <row r="252" spans="1:5">
      <c r="A252" s="816">
        <f t="shared" si="12"/>
        <v>22164</v>
      </c>
      <c r="B252" s="815">
        <f t="shared" si="13"/>
        <v>249</v>
      </c>
      <c r="C252" s="815">
        <f t="shared" si="14"/>
        <v>118</v>
      </c>
      <c r="D252" s="815">
        <f t="shared" si="15"/>
        <v>116</v>
      </c>
      <c r="E252" s="815">
        <v>1960</v>
      </c>
    </row>
    <row r="253" spans="1:5">
      <c r="A253" s="816">
        <f t="shared" si="12"/>
        <v>22165</v>
      </c>
      <c r="B253" s="815">
        <f t="shared" si="13"/>
        <v>250</v>
      </c>
      <c r="C253" s="815">
        <f t="shared" si="14"/>
        <v>117</v>
      </c>
      <c r="D253" s="815">
        <f t="shared" si="15"/>
        <v>115</v>
      </c>
      <c r="E253" s="815">
        <v>1960</v>
      </c>
    </row>
    <row r="254" spans="1:5">
      <c r="A254" s="816">
        <f t="shared" si="12"/>
        <v>22166</v>
      </c>
      <c r="B254" s="815">
        <f t="shared" si="13"/>
        <v>251</v>
      </c>
      <c r="C254" s="815">
        <f t="shared" si="14"/>
        <v>116</v>
      </c>
      <c r="D254" s="815">
        <f t="shared" si="15"/>
        <v>114</v>
      </c>
      <c r="E254" s="815">
        <v>1960</v>
      </c>
    </row>
    <row r="255" spans="1:5">
      <c r="A255" s="816">
        <f t="shared" si="12"/>
        <v>22167</v>
      </c>
      <c r="B255" s="815">
        <f t="shared" si="13"/>
        <v>252</v>
      </c>
      <c r="C255" s="815">
        <f t="shared" si="14"/>
        <v>115</v>
      </c>
      <c r="D255" s="815">
        <f t="shared" si="15"/>
        <v>113</v>
      </c>
      <c r="E255" s="815">
        <v>1960</v>
      </c>
    </row>
    <row r="256" spans="1:5">
      <c r="A256" s="816">
        <f t="shared" si="12"/>
        <v>22168</v>
      </c>
      <c r="B256" s="815">
        <f t="shared" si="13"/>
        <v>253</v>
      </c>
      <c r="C256" s="815">
        <f t="shared" si="14"/>
        <v>114</v>
      </c>
      <c r="D256" s="815">
        <f t="shared" si="15"/>
        <v>112</v>
      </c>
      <c r="E256" s="815">
        <v>1960</v>
      </c>
    </row>
    <row r="257" spans="1:5">
      <c r="A257" s="816">
        <f t="shared" si="12"/>
        <v>22169</v>
      </c>
      <c r="B257" s="815">
        <f t="shared" si="13"/>
        <v>254</v>
      </c>
      <c r="C257" s="815">
        <f t="shared" si="14"/>
        <v>113</v>
      </c>
      <c r="D257" s="815">
        <f t="shared" si="15"/>
        <v>111</v>
      </c>
      <c r="E257" s="815">
        <v>1960</v>
      </c>
    </row>
    <row r="258" spans="1:5">
      <c r="A258" s="816">
        <f t="shared" si="12"/>
        <v>22170</v>
      </c>
      <c r="B258" s="815">
        <f t="shared" si="13"/>
        <v>255</v>
      </c>
      <c r="C258" s="815">
        <f t="shared" si="14"/>
        <v>112</v>
      </c>
      <c r="D258" s="815">
        <f t="shared" si="15"/>
        <v>110</v>
      </c>
      <c r="E258" s="815">
        <v>1960</v>
      </c>
    </row>
    <row r="259" spans="1:5">
      <c r="A259" s="816">
        <f t="shared" si="12"/>
        <v>22171</v>
      </c>
      <c r="B259" s="815">
        <f t="shared" si="13"/>
        <v>256</v>
      </c>
      <c r="C259" s="815">
        <f t="shared" si="14"/>
        <v>111</v>
      </c>
      <c r="D259" s="815">
        <f t="shared" si="15"/>
        <v>109</v>
      </c>
      <c r="E259" s="815">
        <v>1960</v>
      </c>
    </row>
    <row r="260" spans="1:5">
      <c r="A260" s="816">
        <f t="shared" si="12"/>
        <v>22172</v>
      </c>
      <c r="B260" s="815">
        <f t="shared" si="13"/>
        <v>257</v>
      </c>
      <c r="C260" s="815">
        <f t="shared" si="14"/>
        <v>110</v>
      </c>
      <c r="D260" s="815">
        <f t="shared" si="15"/>
        <v>108</v>
      </c>
      <c r="E260" s="815">
        <v>1960</v>
      </c>
    </row>
    <row r="261" spans="1:5">
      <c r="A261" s="816">
        <f t="shared" ref="A261:A324" si="16">A260+1</f>
        <v>22173</v>
      </c>
      <c r="B261" s="815">
        <f t="shared" ref="B261:B324" si="17">B260+1</f>
        <v>258</v>
      </c>
      <c r="C261" s="815">
        <f t="shared" ref="C261:C324" si="18">C260-1</f>
        <v>109</v>
      </c>
      <c r="D261" s="815">
        <f t="shared" ref="D261:D324" si="19">D260-1</f>
        <v>107</v>
      </c>
      <c r="E261" s="815">
        <v>1960</v>
      </c>
    </row>
    <row r="262" spans="1:5">
      <c r="A262" s="816">
        <f t="shared" si="16"/>
        <v>22174</v>
      </c>
      <c r="B262" s="815">
        <f t="shared" si="17"/>
        <v>259</v>
      </c>
      <c r="C262" s="815">
        <f t="shared" si="18"/>
        <v>108</v>
      </c>
      <c r="D262" s="815">
        <f t="shared" si="19"/>
        <v>106</v>
      </c>
      <c r="E262" s="815">
        <v>1960</v>
      </c>
    </row>
    <row r="263" spans="1:5">
      <c r="A263" s="816">
        <f t="shared" si="16"/>
        <v>22175</v>
      </c>
      <c r="B263" s="815">
        <f t="shared" si="17"/>
        <v>260</v>
      </c>
      <c r="C263" s="815">
        <f t="shared" si="18"/>
        <v>107</v>
      </c>
      <c r="D263" s="815">
        <f t="shared" si="19"/>
        <v>105</v>
      </c>
      <c r="E263" s="815">
        <v>1960</v>
      </c>
    </row>
    <row r="264" spans="1:5">
      <c r="A264" s="816">
        <f t="shared" si="16"/>
        <v>22176</v>
      </c>
      <c r="B264" s="815">
        <f t="shared" si="17"/>
        <v>261</v>
      </c>
      <c r="C264" s="815">
        <f t="shared" si="18"/>
        <v>106</v>
      </c>
      <c r="D264" s="815">
        <f t="shared" si="19"/>
        <v>104</v>
      </c>
      <c r="E264" s="815">
        <v>1960</v>
      </c>
    </row>
    <row r="265" spans="1:5">
      <c r="A265" s="816">
        <f t="shared" si="16"/>
        <v>22177</v>
      </c>
      <c r="B265" s="815">
        <f t="shared" si="17"/>
        <v>262</v>
      </c>
      <c r="C265" s="815">
        <f t="shared" si="18"/>
        <v>105</v>
      </c>
      <c r="D265" s="815">
        <f t="shared" si="19"/>
        <v>103</v>
      </c>
      <c r="E265" s="815">
        <v>1960</v>
      </c>
    </row>
    <row r="266" spans="1:5">
      <c r="A266" s="816">
        <f t="shared" si="16"/>
        <v>22178</v>
      </c>
      <c r="B266" s="815">
        <f t="shared" si="17"/>
        <v>263</v>
      </c>
      <c r="C266" s="815">
        <f t="shared" si="18"/>
        <v>104</v>
      </c>
      <c r="D266" s="815">
        <f t="shared" si="19"/>
        <v>102</v>
      </c>
      <c r="E266" s="815">
        <v>1960</v>
      </c>
    </row>
    <row r="267" spans="1:5">
      <c r="A267" s="816">
        <f t="shared" si="16"/>
        <v>22179</v>
      </c>
      <c r="B267" s="815">
        <f t="shared" si="17"/>
        <v>264</v>
      </c>
      <c r="C267" s="815">
        <f t="shared" si="18"/>
        <v>103</v>
      </c>
      <c r="D267" s="815">
        <f t="shared" si="19"/>
        <v>101</v>
      </c>
      <c r="E267" s="815">
        <v>1960</v>
      </c>
    </row>
    <row r="268" spans="1:5">
      <c r="A268" s="816">
        <f t="shared" si="16"/>
        <v>22180</v>
      </c>
      <c r="B268" s="815">
        <f t="shared" si="17"/>
        <v>265</v>
      </c>
      <c r="C268" s="815">
        <f t="shared" si="18"/>
        <v>102</v>
      </c>
      <c r="D268" s="815">
        <f t="shared" si="19"/>
        <v>100</v>
      </c>
      <c r="E268" s="815">
        <v>1960</v>
      </c>
    </row>
    <row r="269" spans="1:5">
      <c r="A269" s="816">
        <f t="shared" si="16"/>
        <v>22181</v>
      </c>
      <c r="B269" s="815">
        <f t="shared" si="17"/>
        <v>266</v>
      </c>
      <c r="C269" s="815">
        <f t="shared" si="18"/>
        <v>101</v>
      </c>
      <c r="D269" s="815">
        <f t="shared" si="19"/>
        <v>99</v>
      </c>
      <c r="E269" s="815">
        <v>1960</v>
      </c>
    </row>
    <row r="270" spans="1:5">
      <c r="A270" s="816">
        <f t="shared" si="16"/>
        <v>22182</v>
      </c>
      <c r="B270" s="815">
        <f t="shared" si="17"/>
        <v>267</v>
      </c>
      <c r="C270" s="815">
        <f t="shared" si="18"/>
        <v>100</v>
      </c>
      <c r="D270" s="815">
        <f t="shared" si="19"/>
        <v>98</v>
      </c>
      <c r="E270" s="815">
        <v>1960</v>
      </c>
    </row>
    <row r="271" spans="1:5">
      <c r="A271" s="816">
        <f t="shared" si="16"/>
        <v>22183</v>
      </c>
      <c r="B271" s="815">
        <f t="shared" si="17"/>
        <v>268</v>
      </c>
      <c r="C271" s="815">
        <f t="shared" si="18"/>
        <v>99</v>
      </c>
      <c r="D271" s="815">
        <f t="shared" si="19"/>
        <v>97</v>
      </c>
      <c r="E271" s="815">
        <v>1960</v>
      </c>
    </row>
    <row r="272" spans="1:5">
      <c r="A272" s="816">
        <f t="shared" si="16"/>
        <v>22184</v>
      </c>
      <c r="B272" s="815">
        <f t="shared" si="17"/>
        <v>269</v>
      </c>
      <c r="C272" s="815">
        <f t="shared" si="18"/>
        <v>98</v>
      </c>
      <c r="D272" s="815">
        <f t="shared" si="19"/>
        <v>96</v>
      </c>
      <c r="E272" s="815">
        <v>1960</v>
      </c>
    </row>
    <row r="273" spans="1:5">
      <c r="A273" s="816">
        <f t="shared" si="16"/>
        <v>22185</v>
      </c>
      <c r="B273" s="815">
        <f t="shared" si="17"/>
        <v>270</v>
      </c>
      <c r="C273" s="815">
        <f t="shared" si="18"/>
        <v>97</v>
      </c>
      <c r="D273" s="815">
        <f t="shared" si="19"/>
        <v>95</v>
      </c>
      <c r="E273" s="815">
        <v>1960</v>
      </c>
    </row>
    <row r="274" spans="1:5">
      <c r="A274" s="816">
        <f t="shared" si="16"/>
        <v>22186</v>
      </c>
      <c r="B274" s="815">
        <f t="shared" si="17"/>
        <v>271</v>
      </c>
      <c r="C274" s="815">
        <f t="shared" si="18"/>
        <v>96</v>
      </c>
      <c r="D274" s="815">
        <f t="shared" si="19"/>
        <v>94</v>
      </c>
      <c r="E274" s="815">
        <v>1960</v>
      </c>
    </row>
    <row r="275" spans="1:5">
      <c r="A275" s="816">
        <f t="shared" si="16"/>
        <v>22187</v>
      </c>
      <c r="B275" s="815">
        <f t="shared" si="17"/>
        <v>272</v>
      </c>
      <c r="C275" s="815">
        <f t="shared" si="18"/>
        <v>95</v>
      </c>
      <c r="D275" s="815">
        <f t="shared" si="19"/>
        <v>93</v>
      </c>
      <c r="E275" s="815">
        <v>1960</v>
      </c>
    </row>
    <row r="276" spans="1:5">
      <c r="A276" s="816">
        <f t="shared" si="16"/>
        <v>22188</v>
      </c>
      <c r="B276" s="815">
        <f t="shared" si="17"/>
        <v>273</v>
      </c>
      <c r="C276" s="815">
        <f t="shared" si="18"/>
        <v>94</v>
      </c>
      <c r="D276" s="815">
        <f t="shared" si="19"/>
        <v>92</v>
      </c>
      <c r="E276" s="815">
        <v>1960</v>
      </c>
    </row>
    <row r="277" spans="1:5">
      <c r="A277" s="816">
        <f t="shared" si="16"/>
        <v>22189</v>
      </c>
      <c r="B277" s="815">
        <f t="shared" si="17"/>
        <v>274</v>
      </c>
      <c r="C277" s="815">
        <f t="shared" si="18"/>
        <v>93</v>
      </c>
      <c r="D277" s="815">
        <f t="shared" si="19"/>
        <v>91</v>
      </c>
      <c r="E277" s="815">
        <v>1960</v>
      </c>
    </row>
    <row r="278" spans="1:5">
      <c r="A278" s="816">
        <f t="shared" si="16"/>
        <v>22190</v>
      </c>
      <c r="B278" s="815">
        <f t="shared" si="17"/>
        <v>275</v>
      </c>
      <c r="C278" s="815">
        <f t="shared" si="18"/>
        <v>92</v>
      </c>
      <c r="D278" s="815">
        <f t="shared" si="19"/>
        <v>90</v>
      </c>
      <c r="E278" s="815">
        <v>1960</v>
      </c>
    </row>
    <row r="279" spans="1:5">
      <c r="A279" s="816">
        <f t="shared" si="16"/>
        <v>22191</v>
      </c>
      <c r="B279" s="815">
        <f t="shared" si="17"/>
        <v>276</v>
      </c>
      <c r="C279" s="815">
        <f t="shared" si="18"/>
        <v>91</v>
      </c>
      <c r="D279" s="815">
        <f t="shared" si="19"/>
        <v>89</v>
      </c>
      <c r="E279" s="815">
        <v>1960</v>
      </c>
    </row>
    <row r="280" spans="1:5">
      <c r="A280" s="816">
        <f t="shared" si="16"/>
        <v>22192</v>
      </c>
      <c r="B280" s="815">
        <f t="shared" si="17"/>
        <v>277</v>
      </c>
      <c r="C280" s="815">
        <f t="shared" si="18"/>
        <v>90</v>
      </c>
      <c r="D280" s="815">
        <f t="shared" si="19"/>
        <v>88</v>
      </c>
      <c r="E280" s="815">
        <v>1960</v>
      </c>
    </row>
    <row r="281" spans="1:5">
      <c r="A281" s="816">
        <f t="shared" si="16"/>
        <v>22193</v>
      </c>
      <c r="B281" s="815">
        <f t="shared" si="17"/>
        <v>278</v>
      </c>
      <c r="C281" s="815">
        <f t="shared" si="18"/>
        <v>89</v>
      </c>
      <c r="D281" s="815">
        <f t="shared" si="19"/>
        <v>87</v>
      </c>
      <c r="E281" s="815">
        <v>1960</v>
      </c>
    </row>
    <row r="282" spans="1:5">
      <c r="A282" s="816">
        <f t="shared" si="16"/>
        <v>22194</v>
      </c>
      <c r="B282" s="815">
        <f t="shared" si="17"/>
        <v>279</v>
      </c>
      <c r="C282" s="815">
        <f t="shared" si="18"/>
        <v>88</v>
      </c>
      <c r="D282" s="815">
        <f t="shared" si="19"/>
        <v>86</v>
      </c>
      <c r="E282" s="815">
        <v>1960</v>
      </c>
    </row>
    <row r="283" spans="1:5">
      <c r="A283" s="816">
        <f t="shared" si="16"/>
        <v>22195</v>
      </c>
      <c r="B283" s="815">
        <f t="shared" si="17"/>
        <v>280</v>
      </c>
      <c r="C283" s="815">
        <f t="shared" si="18"/>
        <v>87</v>
      </c>
      <c r="D283" s="815">
        <f t="shared" si="19"/>
        <v>85</v>
      </c>
      <c r="E283" s="815">
        <v>1960</v>
      </c>
    </row>
    <row r="284" spans="1:5">
      <c r="A284" s="816">
        <f t="shared" si="16"/>
        <v>22196</v>
      </c>
      <c r="B284" s="815">
        <f t="shared" si="17"/>
        <v>281</v>
      </c>
      <c r="C284" s="815">
        <f t="shared" si="18"/>
        <v>86</v>
      </c>
      <c r="D284" s="815">
        <f t="shared" si="19"/>
        <v>84</v>
      </c>
      <c r="E284" s="815">
        <v>1960</v>
      </c>
    </row>
    <row r="285" spans="1:5">
      <c r="A285" s="816">
        <f t="shared" si="16"/>
        <v>22197</v>
      </c>
      <c r="B285" s="815">
        <f t="shared" si="17"/>
        <v>282</v>
      </c>
      <c r="C285" s="815">
        <f t="shared" si="18"/>
        <v>85</v>
      </c>
      <c r="D285" s="815">
        <f t="shared" si="19"/>
        <v>83</v>
      </c>
      <c r="E285" s="815">
        <v>1960</v>
      </c>
    </row>
    <row r="286" spans="1:5">
      <c r="A286" s="816">
        <f t="shared" si="16"/>
        <v>22198</v>
      </c>
      <c r="B286" s="815">
        <f t="shared" si="17"/>
        <v>283</v>
      </c>
      <c r="C286" s="815">
        <f t="shared" si="18"/>
        <v>84</v>
      </c>
      <c r="D286" s="815">
        <f t="shared" si="19"/>
        <v>82</v>
      </c>
      <c r="E286" s="815">
        <v>1960</v>
      </c>
    </row>
    <row r="287" spans="1:5">
      <c r="A287" s="816">
        <f t="shared" si="16"/>
        <v>22199</v>
      </c>
      <c r="B287" s="815">
        <f t="shared" si="17"/>
        <v>284</v>
      </c>
      <c r="C287" s="815">
        <f t="shared" si="18"/>
        <v>83</v>
      </c>
      <c r="D287" s="815">
        <f t="shared" si="19"/>
        <v>81</v>
      </c>
      <c r="E287" s="815">
        <v>1960</v>
      </c>
    </row>
    <row r="288" spans="1:5">
      <c r="A288" s="816">
        <f t="shared" si="16"/>
        <v>22200</v>
      </c>
      <c r="B288" s="815">
        <f t="shared" si="17"/>
        <v>285</v>
      </c>
      <c r="C288" s="815">
        <f t="shared" si="18"/>
        <v>82</v>
      </c>
      <c r="D288" s="815">
        <f t="shared" si="19"/>
        <v>80</v>
      </c>
      <c r="E288" s="815">
        <v>1960</v>
      </c>
    </row>
    <row r="289" spans="1:5">
      <c r="A289" s="816">
        <f t="shared" si="16"/>
        <v>22201</v>
      </c>
      <c r="B289" s="815">
        <f t="shared" si="17"/>
        <v>286</v>
      </c>
      <c r="C289" s="815">
        <f t="shared" si="18"/>
        <v>81</v>
      </c>
      <c r="D289" s="815">
        <f t="shared" si="19"/>
        <v>79</v>
      </c>
      <c r="E289" s="815">
        <v>1960</v>
      </c>
    </row>
    <row r="290" spans="1:5">
      <c r="A290" s="816">
        <f t="shared" si="16"/>
        <v>22202</v>
      </c>
      <c r="B290" s="815">
        <f t="shared" si="17"/>
        <v>287</v>
      </c>
      <c r="C290" s="815">
        <f t="shared" si="18"/>
        <v>80</v>
      </c>
      <c r="D290" s="815">
        <f t="shared" si="19"/>
        <v>78</v>
      </c>
      <c r="E290" s="815">
        <v>1960</v>
      </c>
    </row>
    <row r="291" spans="1:5">
      <c r="A291" s="816">
        <f t="shared" si="16"/>
        <v>22203</v>
      </c>
      <c r="B291" s="815">
        <f t="shared" si="17"/>
        <v>288</v>
      </c>
      <c r="C291" s="815">
        <f t="shared" si="18"/>
        <v>79</v>
      </c>
      <c r="D291" s="815">
        <f t="shared" si="19"/>
        <v>77</v>
      </c>
      <c r="E291" s="815">
        <v>1960</v>
      </c>
    </row>
    <row r="292" spans="1:5">
      <c r="A292" s="816">
        <f t="shared" si="16"/>
        <v>22204</v>
      </c>
      <c r="B292" s="815">
        <f t="shared" si="17"/>
        <v>289</v>
      </c>
      <c r="C292" s="815">
        <f t="shared" si="18"/>
        <v>78</v>
      </c>
      <c r="D292" s="815">
        <f t="shared" si="19"/>
        <v>76</v>
      </c>
      <c r="E292" s="815">
        <v>1960</v>
      </c>
    </row>
    <row r="293" spans="1:5">
      <c r="A293" s="816">
        <f t="shared" si="16"/>
        <v>22205</v>
      </c>
      <c r="B293" s="815">
        <f t="shared" si="17"/>
        <v>290</v>
      </c>
      <c r="C293" s="815">
        <f t="shared" si="18"/>
        <v>77</v>
      </c>
      <c r="D293" s="815">
        <f t="shared" si="19"/>
        <v>75</v>
      </c>
      <c r="E293" s="815">
        <v>1960</v>
      </c>
    </row>
    <row r="294" spans="1:5">
      <c r="A294" s="816">
        <f t="shared" si="16"/>
        <v>22206</v>
      </c>
      <c r="B294" s="815">
        <f t="shared" si="17"/>
        <v>291</v>
      </c>
      <c r="C294" s="815">
        <f t="shared" si="18"/>
        <v>76</v>
      </c>
      <c r="D294" s="815">
        <f t="shared" si="19"/>
        <v>74</v>
      </c>
      <c r="E294" s="815">
        <v>1960</v>
      </c>
    </row>
    <row r="295" spans="1:5">
      <c r="A295" s="816">
        <f t="shared" si="16"/>
        <v>22207</v>
      </c>
      <c r="B295" s="815">
        <f t="shared" si="17"/>
        <v>292</v>
      </c>
      <c r="C295" s="815">
        <f t="shared" si="18"/>
        <v>75</v>
      </c>
      <c r="D295" s="815">
        <f t="shared" si="19"/>
        <v>73</v>
      </c>
      <c r="E295" s="815">
        <v>1960</v>
      </c>
    </row>
    <row r="296" spans="1:5">
      <c r="A296" s="816">
        <f t="shared" si="16"/>
        <v>22208</v>
      </c>
      <c r="B296" s="815">
        <f t="shared" si="17"/>
        <v>293</v>
      </c>
      <c r="C296" s="815">
        <f t="shared" si="18"/>
        <v>74</v>
      </c>
      <c r="D296" s="815">
        <f t="shared" si="19"/>
        <v>72</v>
      </c>
      <c r="E296" s="815">
        <v>1960</v>
      </c>
    </row>
    <row r="297" spans="1:5">
      <c r="A297" s="816">
        <f t="shared" si="16"/>
        <v>22209</v>
      </c>
      <c r="B297" s="815">
        <f t="shared" si="17"/>
        <v>294</v>
      </c>
      <c r="C297" s="815">
        <f t="shared" si="18"/>
        <v>73</v>
      </c>
      <c r="D297" s="815">
        <f t="shared" si="19"/>
        <v>71</v>
      </c>
      <c r="E297" s="815">
        <v>1960</v>
      </c>
    </row>
    <row r="298" spans="1:5">
      <c r="A298" s="816">
        <f t="shared" si="16"/>
        <v>22210</v>
      </c>
      <c r="B298" s="815">
        <f t="shared" si="17"/>
        <v>295</v>
      </c>
      <c r="C298" s="815">
        <f t="shared" si="18"/>
        <v>72</v>
      </c>
      <c r="D298" s="815">
        <f t="shared" si="19"/>
        <v>70</v>
      </c>
      <c r="E298" s="815">
        <v>1960</v>
      </c>
    </row>
    <row r="299" spans="1:5">
      <c r="A299" s="816">
        <f t="shared" si="16"/>
        <v>22211</v>
      </c>
      <c r="B299" s="815">
        <f t="shared" si="17"/>
        <v>296</v>
      </c>
      <c r="C299" s="815">
        <f t="shared" si="18"/>
        <v>71</v>
      </c>
      <c r="D299" s="815">
        <f t="shared" si="19"/>
        <v>69</v>
      </c>
      <c r="E299" s="815">
        <v>1960</v>
      </c>
    </row>
    <row r="300" spans="1:5">
      <c r="A300" s="816">
        <f t="shared" si="16"/>
        <v>22212</v>
      </c>
      <c r="B300" s="815">
        <f t="shared" si="17"/>
        <v>297</v>
      </c>
      <c r="C300" s="815">
        <f t="shared" si="18"/>
        <v>70</v>
      </c>
      <c r="D300" s="815">
        <f t="shared" si="19"/>
        <v>68</v>
      </c>
      <c r="E300" s="815">
        <v>1960</v>
      </c>
    </row>
    <row r="301" spans="1:5">
      <c r="A301" s="816">
        <f t="shared" si="16"/>
        <v>22213</v>
      </c>
      <c r="B301" s="815">
        <f t="shared" si="17"/>
        <v>298</v>
      </c>
      <c r="C301" s="815">
        <f t="shared" si="18"/>
        <v>69</v>
      </c>
      <c r="D301" s="815">
        <f t="shared" si="19"/>
        <v>67</v>
      </c>
      <c r="E301" s="815">
        <v>1960</v>
      </c>
    </row>
    <row r="302" spans="1:5">
      <c r="A302" s="816">
        <f t="shared" si="16"/>
        <v>22214</v>
      </c>
      <c r="B302" s="815">
        <f t="shared" si="17"/>
        <v>299</v>
      </c>
      <c r="C302" s="815">
        <f t="shared" si="18"/>
        <v>68</v>
      </c>
      <c r="D302" s="815">
        <f t="shared" si="19"/>
        <v>66</v>
      </c>
      <c r="E302" s="815">
        <v>1960</v>
      </c>
    </row>
    <row r="303" spans="1:5">
      <c r="A303" s="816">
        <f t="shared" si="16"/>
        <v>22215</v>
      </c>
      <c r="B303" s="815">
        <f t="shared" si="17"/>
        <v>300</v>
      </c>
      <c r="C303" s="815">
        <f t="shared" si="18"/>
        <v>67</v>
      </c>
      <c r="D303" s="815">
        <f t="shared" si="19"/>
        <v>65</v>
      </c>
      <c r="E303" s="815">
        <v>1960</v>
      </c>
    </row>
    <row r="304" spans="1:5">
      <c r="A304" s="816">
        <f t="shared" si="16"/>
        <v>22216</v>
      </c>
      <c r="B304" s="815">
        <f t="shared" si="17"/>
        <v>301</v>
      </c>
      <c r="C304" s="815">
        <f t="shared" si="18"/>
        <v>66</v>
      </c>
      <c r="D304" s="815">
        <f t="shared" si="19"/>
        <v>64</v>
      </c>
      <c r="E304" s="815">
        <v>1960</v>
      </c>
    </row>
    <row r="305" spans="1:5">
      <c r="A305" s="816">
        <f t="shared" si="16"/>
        <v>22217</v>
      </c>
      <c r="B305" s="815">
        <f t="shared" si="17"/>
        <v>302</v>
      </c>
      <c r="C305" s="815">
        <f t="shared" si="18"/>
        <v>65</v>
      </c>
      <c r="D305" s="815">
        <f t="shared" si="19"/>
        <v>63</v>
      </c>
      <c r="E305" s="815">
        <v>1960</v>
      </c>
    </row>
    <row r="306" spans="1:5">
      <c r="A306" s="816">
        <f t="shared" si="16"/>
        <v>22218</v>
      </c>
      <c r="B306" s="815">
        <f t="shared" si="17"/>
        <v>303</v>
      </c>
      <c r="C306" s="815">
        <f t="shared" si="18"/>
        <v>64</v>
      </c>
      <c r="D306" s="815">
        <f t="shared" si="19"/>
        <v>62</v>
      </c>
      <c r="E306" s="815">
        <v>1960</v>
      </c>
    </row>
    <row r="307" spans="1:5">
      <c r="A307" s="816">
        <f t="shared" si="16"/>
        <v>22219</v>
      </c>
      <c r="B307" s="815">
        <f t="shared" si="17"/>
        <v>304</v>
      </c>
      <c r="C307" s="815">
        <f t="shared" si="18"/>
        <v>63</v>
      </c>
      <c r="D307" s="815">
        <f t="shared" si="19"/>
        <v>61</v>
      </c>
      <c r="E307" s="815">
        <v>1960</v>
      </c>
    </row>
    <row r="308" spans="1:5">
      <c r="A308" s="816">
        <f t="shared" si="16"/>
        <v>22220</v>
      </c>
      <c r="B308" s="815">
        <f t="shared" si="17"/>
        <v>305</v>
      </c>
      <c r="C308" s="815">
        <f t="shared" si="18"/>
        <v>62</v>
      </c>
      <c r="D308" s="815">
        <f t="shared" si="19"/>
        <v>60</v>
      </c>
      <c r="E308" s="815">
        <v>1960</v>
      </c>
    </row>
    <row r="309" spans="1:5">
      <c r="A309" s="816">
        <f t="shared" si="16"/>
        <v>22221</v>
      </c>
      <c r="B309" s="815">
        <f t="shared" si="17"/>
        <v>306</v>
      </c>
      <c r="C309" s="815">
        <f t="shared" si="18"/>
        <v>61</v>
      </c>
      <c r="D309" s="815">
        <f t="shared" si="19"/>
        <v>59</v>
      </c>
      <c r="E309" s="815">
        <v>1960</v>
      </c>
    </row>
    <row r="310" spans="1:5">
      <c r="A310" s="816">
        <f t="shared" si="16"/>
        <v>22222</v>
      </c>
      <c r="B310" s="815">
        <f t="shared" si="17"/>
        <v>307</v>
      </c>
      <c r="C310" s="815">
        <f t="shared" si="18"/>
        <v>60</v>
      </c>
      <c r="D310" s="815">
        <f t="shared" si="19"/>
        <v>58</v>
      </c>
      <c r="E310" s="815">
        <v>1960</v>
      </c>
    </row>
    <row r="311" spans="1:5">
      <c r="A311" s="816">
        <f t="shared" si="16"/>
        <v>22223</v>
      </c>
      <c r="B311" s="815">
        <f t="shared" si="17"/>
        <v>308</v>
      </c>
      <c r="C311" s="815">
        <f t="shared" si="18"/>
        <v>59</v>
      </c>
      <c r="D311" s="815">
        <f t="shared" si="19"/>
        <v>57</v>
      </c>
      <c r="E311" s="815">
        <v>1960</v>
      </c>
    </row>
    <row r="312" spans="1:5">
      <c r="A312" s="816">
        <f t="shared" si="16"/>
        <v>22224</v>
      </c>
      <c r="B312" s="815">
        <f t="shared" si="17"/>
        <v>309</v>
      </c>
      <c r="C312" s="815">
        <f t="shared" si="18"/>
        <v>58</v>
      </c>
      <c r="D312" s="815">
        <f t="shared" si="19"/>
        <v>56</v>
      </c>
      <c r="E312" s="815">
        <v>1960</v>
      </c>
    </row>
    <row r="313" spans="1:5">
      <c r="A313" s="816">
        <f t="shared" si="16"/>
        <v>22225</v>
      </c>
      <c r="B313" s="815">
        <f t="shared" si="17"/>
        <v>310</v>
      </c>
      <c r="C313" s="815">
        <f t="shared" si="18"/>
        <v>57</v>
      </c>
      <c r="D313" s="815">
        <f t="shared" si="19"/>
        <v>55</v>
      </c>
      <c r="E313" s="815">
        <v>1960</v>
      </c>
    </row>
    <row r="314" spans="1:5">
      <c r="A314" s="816">
        <f t="shared" si="16"/>
        <v>22226</v>
      </c>
      <c r="B314" s="815">
        <f t="shared" si="17"/>
        <v>311</v>
      </c>
      <c r="C314" s="815">
        <f t="shared" si="18"/>
        <v>56</v>
      </c>
      <c r="D314" s="815">
        <f t="shared" si="19"/>
        <v>54</v>
      </c>
      <c r="E314" s="815">
        <v>1960</v>
      </c>
    </row>
    <row r="315" spans="1:5">
      <c r="A315" s="816">
        <f t="shared" si="16"/>
        <v>22227</v>
      </c>
      <c r="B315" s="815">
        <f t="shared" si="17"/>
        <v>312</v>
      </c>
      <c r="C315" s="815">
        <f t="shared" si="18"/>
        <v>55</v>
      </c>
      <c r="D315" s="815">
        <f t="shared" si="19"/>
        <v>53</v>
      </c>
      <c r="E315" s="815">
        <v>1960</v>
      </c>
    </row>
    <row r="316" spans="1:5">
      <c r="A316" s="816">
        <f t="shared" si="16"/>
        <v>22228</v>
      </c>
      <c r="B316" s="815">
        <f t="shared" si="17"/>
        <v>313</v>
      </c>
      <c r="C316" s="815">
        <f t="shared" si="18"/>
        <v>54</v>
      </c>
      <c r="D316" s="815">
        <f t="shared" si="19"/>
        <v>52</v>
      </c>
      <c r="E316" s="815">
        <v>1960</v>
      </c>
    </row>
    <row r="317" spans="1:5">
      <c r="A317" s="816">
        <f t="shared" si="16"/>
        <v>22229</v>
      </c>
      <c r="B317" s="815">
        <f t="shared" si="17"/>
        <v>314</v>
      </c>
      <c r="C317" s="815">
        <f t="shared" si="18"/>
        <v>53</v>
      </c>
      <c r="D317" s="815">
        <f t="shared" si="19"/>
        <v>51</v>
      </c>
      <c r="E317" s="815">
        <v>1960</v>
      </c>
    </row>
    <row r="318" spans="1:5">
      <c r="A318" s="816">
        <f t="shared" si="16"/>
        <v>22230</v>
      </c>
      <c r="B318" s="815">
        <f t="shared" si="17"/>
        <v>315</v>
      </c>
      <c r="C318" s="815">
        <f t="shared" si="18"/>
        <v>52</v>
      </c>
      <c r="D318" s="815">
        <f t="shared" si="19"/>
        <v>50</v>
      </c>
      <c r="E318" s="815">
        <v>1960</v>
      </c>
    </row>
    <row r="319" spans="1:5">
      <c r="A319" s="816">
        <f t="shared" si="16"/>
        <v>22231</v>
      </c>
      <c r="B319" s="815">
        <f t="shared" si="17"/>
        <v>316</v>
      </c>
      <c r="C319" s="815">
        <f t="shared" si="18"/>
        <v>51</v>
      </c>
      <c r="D319" s="815">
        <f t="shared" si="19"/>
        <v>49</v>
      </c>
      <c r="E319" s="815">
        <v>1960</v>
      </c>
    </row>
    <row r="320" spans="1:5">
      <c r="A320" s="816">
        <f t="shared" si="16"/>
        <v>22232</v>
      </c>
      <c r="B320" s="815">
        <f t="shared" si="17"/>
        <v>317</v>
      </c>
      <c r="C320" s="815">
        <f t="shared" si="18"/>
        <v>50</v>
      </c>
      <c r="D320" s="815">
        <f t="shared" si="19"/>
        <v>48</v>
      </c>
      <c r="E320" s="815">
        <v>1960</v>
      </c>
    </row>
    <row r="321" spans="1:5">
      <c r="A321" s="816">
        <f t="shared" si="16"/>
        <v>22233</v>
      </c>
      <c r="B321" s="815">
        <f t="shared" si="17"/>
        <v>318</v>
      </c>
      <c r="C321" s="815">
        <f t="shared" si="18"/>
        <v>49</v>
      </c>
      <c r="D321" s="815">
        <f t="shared" si="19"/>
        <v>47</v>
      </c>
      <c r="E321" s="815">
        <v>1960</v>
      </c>
    </row>
    <row r="322" spans="1:5">
      <c r="A322" s="816">
        <f t="shared" si="16"/>
        <v>22234</v>
      </c>
      <c r="B322" s="815">
        <f t="shared" si="17"/>
        <v>319</v>
      </c>
      <c r="C322" s="815">
        <f t="shared" si="18"/>
        <v>48</v>
      </c>
      <c r="D322" s="815">
        <f t="shared" si="19"/>
        <v>46</v>
      </c>
      <c r="E322" s="815">
        <v>1960</v>
      </c>
    </row>
    <row r="323" spans="1:5">
      <c r="A323" s="816">
        <f t="shared" si="16"/>
        <v>22235</v>
      </c>
      <c r="B323" s="815">
        <f t="shared" si="17"/>
        <v>320</v>
      </c>
      <c r="C323" s="815">
        <f t="shared" si="18"/>
        <v>47</v>
      </c>
      <c r="D323" s="815">
        <f t="shared" si="19"/>
        <v>45</v>
      </c>
      <c r="E323" s="815">
        <v>1960</v>
      </c>
    </row>
    <row r="324" spans="1:5">
      <c r="A324" s="816">
        <f t="shared" si="16"/>
        <v>22236</v>
      </c>
      <c r="B324" s="815">
        <f t="shared" si="17"/>
        <v>321</v>
      </c>
      <c r="C324" s="815">
        <f t="shared" si="18"/>
        <v>46</v>
      </c>
      <c r="D324" s="815">
        <f t="shared" si="19"/>
        <v>44</v>
      </c>
      <c r="E324" s="815">
        <v>1960</v>
      </c>
    </row>
    <row r="325" spans="1:5">
      <c r="A325" s="816">
        <f t="shared" ref="A325:A369" si="20">A324+1</f>
        <v>22237</v>
      </c>
      <c r="B325" s="815">
        <f t="shared" ref="B325:B369" si="21">B324+1</f>
        <v>322</v>
      </c>
      <c r="C325" s="815">
        <f t="shared" ref="C325:C369" si="22">C324-1</f>
        <v>45</v>
      </c>
      <c r="D325" s="815">
        <f t="shared" ref="D325:D369" si="23">D324-1</f>
        <v>43</v>
      </c>
      <c r="E325" s="815">
        <v>1960</v>
      </c>
    </row>
    <row r="326" spans="1:5">
      <c r="A326" s="816">
        <f t="shared" si="20"/>
        <v>22238</v>
      </c>
      <c r="B326" s="815">
        <f t="shared" si="21"/>
        <v>323</v>
      </c>
      <c r="C326" s="815">
        <f t="shared" si="22"/>
        <v>44</v>
      </c>
      <c r="D326" s="815">
        <f t="shared" si="23"/>
        <v>42</v>
      </c>
      <c r="E326" s="815">
        <v>1960</v>
      </c>
    </row>
    <row r="327" spans="1:5">
      <c r="A327" s="816">
        <f t="shared" si="20"/>
        <v>22239</v>
      </c>
      <c r="B327" s="815">
        <f t="shared" si="21"/>
        <v>324</v>
      </c>
      <c r="C327" s="815">
        <f t="shared" si="22"/>
        <v>43</v>
      </c>
      <c r="D327" s="815">
        <f t="shared" si="23"/>
        <v>41</v>
      </c>
      <c r="E327" s="815">
        <v>1960</v>
      </c>
    </row>
    <row r="328" spans="1:5">
      <c r="A328" s="816">
        <f t="shared" si="20"/>
        <v>22240</v>
      </c>
      <c r="B328" s="815">
        <f t="shared" si="21"/>
        <v>325</v>
      </c>
      <c r="C328" s="815">
        <f t="shared" si="22"/>
        <v>42</v>
      </c>
      <c r="D328" s="815">
        <f t="shared" si="23"/>
        <v>40</v>
      </c>
      <c r="E328" s="815">
        <v>1960</v>
      </c>
    </row>
    <row r="329" spans="1:5">
      <c r="A329" s="816">
        <f t="shared" si="20"/>
        <v>22241</v>
      </c>
      <c r="B329" s="815">
        <f t="shared" si="21"/>
        <v>326</v>
      </c>
      <c r="C329" s="815">
        <f t="shared" si="22"/>
        <v>41</v>
      </c>
      <c r="D329" s="815">
        <f t="shared" si="23"/>
        <v>39</v>
      </c>
      <c r="E329" s="815">
        <v>1960</v>
      </c>
    </row>
    <row r="330" spans="1:5">
      <c r="A330" s="816">
        <f t="shared" si="20"/>
        <v>22242</v>
      </c>
      <c r="B330" s="815">
        <f t="shared" si="21"/>
        <v>327</v>
      </c>
      <c r="C330" s="815">
        <f t="shared" si="22"/>
        <v>40</v>
      </c>
      <c r="D330" s="815">
        <f t="shared" si="23"/>
        <v>38</v>
      </c>
      <c r="E330" s="815">
        <v>1960</v>
      </c>
    </row>
    <row r="331" spans="1:5">
      <c r="A331" s="816">
        <f t="shared" si="20"/>
        <v>22243</v>
      </c>
      <c r="B331" s="815">
        <f t="shared" si="21"/>
        <v>328</v>
      </c>
      <c r="C331" s="815">
        <f t="shared" si="22"/>
        <v>39</v>
      </c>
      <c r="D331" s="815">
        <f t="shared" si="23"/>
        <v>37</v>
      </c>
      <c r="E331" s="815">
        <v>1960</v>
      </c>
    </row>
    <row r="332" spans="1:5">
      <c r="A332" s="816">
        <f t="shared" si="20"/>
        <v>22244</v>
      </c>
      <c r="B332" s="815">
        <f t="shared" si="21"/>
        <v>329</v>
      </c>
      <c r="C332" s="815">
        <f t="shared" si="22"/>
        <v>38</v>
      </c>
      <c r="D332" s="815">
        <f t="shared" si="23"/>
        <v>36</v>
      </c>
      <c r="E332" s="815">
        <v>1960</v>
      </c>
    </row>
    <row r="333" spans="1:5">
      <c r="A333" s="816">
        <f t="shared" si="20"/>
        <v>22245</v>
      </c>
      <c r="B333" s="815">
        <f t="shared" si="21"/>
        <v>330</v>
      </c>
      <c r="C333" s="815">
        <f t="shared" si="22"/>
        <v>37</v>
      </c>
      <c r="D333" s="815">
        <f t="shared" si="23"/>
        <v>35</v>
      </c>
      <c r="E333" s="815">
        <v>1960</v>
      </c>
    </row>
    <row r="334" spans="1:5">
      <c r="A334" s="816">
        <f t="shared" si="20"/>
        <v>22246</v>
      </c>
      <c r="B334" s="815">
        <f t="shared" si="21"/>
        <v>331</v>
      </c>
      <c r="C334" s="815">
        <f t="shared" si="22"/>
        <v>36</v>
      </c>
      <c r="D334" s="815">
        <f t="shared" si="23"/>
        <v>34</v>
      </c>
      <c r="E334" s="815">
        <v>1960</v>
      </c>
    </row>
    <row r="335" spans="1:5">
      <c r="A335" s="816">
        <f t="shared" si="20"/>
        <v>22247</v>
      </c>
      <c r="B335" s="815">
        <f t="shared" si="21"/>
        <v>332</v>
      </c>
      <c r="C335" s="815">
        <f t="shared" si="22"/>
        <v>35</v>
      </c>
      <c r="D335" s="815">
        <f t="shared" si="23"/>
        <v>33</v>
      </c>
      <c r="E335" s="815">
        <v>1960</v>
      </c>
    </row>
    <row r="336" spans="1:5">
      <c r="A336" s="816">
        <f t="shared" si="20"/>
        <v>22248</v>
      </c>
      <c r="B336" s="815">
        <f t="shared" si="21"/>
        <v>333</v>
      </c>
      <c r="C336" s="815">
        <f t="shared" si="22"/>
        <v>34</v>
      </c>
      <c r="D336" s="815">
        <f t="shared" si="23"/>
        <v>32</v>
      </c>
      <c r="E336" s="815">
        <v>1960</v>
      </c>
    </row>
    <row r="337" spans="1:5">
      <c r="A337" s="816">
        <f t="shared" si="20"/>
        <v>22249</v>
      </c>
      <c r="B337" s="815">
        <f t="shared" si="21"/>
        <v>334</v>
      </c>
      <c r="C337" s="815">
        <f t="shared" si="22"/>
        <v>33</v>
      </c>
      <c r="D337" s="815">
        <f t="shared" si="23"/>
        <v>31</v>
      </c>
      <c r="E337" s="815">
        <v>1960</v>
      </c>
    </row>
    <row r="338" spans="1:5">
      <c r="A338" s="816">
        <f t="shared" si="20"/>
        <v>22250</v>
      </c>
      <c r="B338" s="815">
        <f t="shared" si="21"/>
        <v>335</v>
      </c>
      <c r="C338" s="815">
        <f t="shared" si="22"/>
        <v>32</v>
      </c>
      <c r="D338" s="815">
        <f t="shared" si="23"/>
        <v>30</v>
      </c>
      <c r="E338" s="815">
        <v>1960</v>
      </c>
    </row>
    <row r="339" spans="1:5">
      <c r="A339" s="816">
        <f t="shared" si="20"/>
        <v>22251</v>
      </c>
      <c r="B339" s="815">
        <f t="shared" si="21"/>
        <v>336</v>
      </c>
      <c r="C339" s="815">
        <f t="shared" si="22"/>
        <v>31</v>
      </c>
      <c r="D339" s="815">
        <f t="shared" si="23"/>
        <v>29</v>
      </c>
      <c r="E339" s="815">
        <v>1960</v>
      </c>
    </row>
    <row r="340" spans="1:5">
      <c r="A340" s="816">
        <f t="shared" si="20"/>
        <v>22252</v>
      </c>
      <c r="B340" s="815">
        <f t="shared" si="21"/>
        <v>337</v>
      </c>
      <c r="C340" s="815">
        <f t="shared" si="22"/>
        <v>30</v>
      </c>
      <c r="D340" s="815">
        <f t="shared" si="23"/>
        <v>28</v>
      </c>
      <c r="E340" s="815">
        <v>1960</v>
      </c>
    </row>
    <row r="341" spans="1:5">
      <c r="A341" s="816">
        <f t="shared" si="20"/>
        <v>22253</v>
      </c>
      <c r="B341" s="815">
        <f t="shared" si="21"/>
        <v>338</v>
      </c>
      <c r="C341" s="815">
        <f t="shared" si="22"/>
        <v>29</v>
      </c>
      <c r="D341" s="815">
        <f t="shared" si="23"/>
        <v>27</v>
      </c>
      <c r="E341" s="815">
        <v>1960</v>
      </c>
    </row>
    <row r="342" spans="1:5">
      <c r="A342" s="816">
        <f t="shared" si="20"/>
        <v>22254</v>
      </c>
      <c r="B342" s="815">
        <f t="shared" si="21"/>
        <v>339</v>
      </c>
      <c r="C342" s="815">
        <f t="shared" si="22"/>
        <v>28</v>
      </c>
      <c r="D342" s="815">
        <f t="shared" si="23"/>
        <v>26</v>
      </c>
      <c r="E342" s="815">
        <v>1960</v>
      </c>
    </row>
    <row r="343" spans="1:5">
      <c r="A343" s="816">
        <f t="shared" si="20"/>
        <v>22255</v>
      </c>
      <c r="B343" s="815">
        <f t="shared" si="21"/>
        <v>340</v>
      </c>
      <c r="C343" s="815">
        <f t="shared" si="22"/>
        <v>27</v>
      </c>
      <c r="D343" s="815">
        <f t="shared" si="23"/>
        <v>25</v>
      </c>
      <c r="E343" s="815">
        <v>1960</v>
      </c>
    </row>
    <row r="344" spans="1:5">
      <c r="A344" s="816">
        <f t="shared" si="20"/>
        <v>22256</v>
      </c>
      <c r="B344" s="815">
        <f t="shared" si="21"/>
        <v>341</v>
      </c>
      <c r="C344" s="815">
        <f t="shared" si="22"/>
        <v>26</v>
      </c>
      <c r="D344" s="815">
        <f t="shared" si="23"/>
        <v>24</v>
      </c>
      <c r="E344" s="815">
        <v>1960</v>
      </c>
    </row>
    <row r="345" spans="1:5">
      <c r="A345" s="816">
        <f t="shared" si="20"/>
        <v>22257</v>
      </c>
      <c r="B345" s="815">
        <f t="shared" si="21"/>
        <v>342</v>
      </c>
      <c r="C345" s="815">
        <f t="shared" si="22"/>
        <v>25</v>
      </c>
      <c r="D345" s="815">
        <f t="shared" si="23"/>
        <v>23</v>
      </c>
      <c r="E345" s="815">
        <v>1960</v>
      </c>
    </row>
    <row r="346" spans="1:5">
      <c r="A346" s="816">
        <f t="shared" si="20"/>
        <v>22258</v>
      </c>
      <c r="B346" s="815">
        <f t="shared" si="21"/>
        <v>343</v>
      </c>
      <c r="C346" s="815">
        <f t="shared" si="22"/>
        <v>24</v>
      </c>
      <c r="D346" s="815">
        <f t="shared" si="23"/>
        <v>22</v>
      </c>
      <c r="E346" s="815">
        <v>1960</v>
      </c>
    </row>
    <row r="347" spans="1:5">
      <c r="A347" s="816">
        <f t="shared" si="20"/>
        <v>22259</v>
      </c>
      <c r="B347" s="815">
        <f t="shared" si="21"/>
        <v>344</v>
      </c>
      <c r="C347" s="815">
        <f t="shared" si="22"/>
        <v>23</v>
      </c>
      <c r="D347" s="815">
        <f t="shared" si="23"/>
        <v>21</v>
      </c>
      <c r="E347" s="815">
        <v>1960</v>
      </c>
    </row>
    <row r="348" spans="1:5">
      <c r="A348" s="816">
        <f t="shared" si="20"/>
        <v>22260</v>
      </c>
      <c r="B348" s="815">
        <f t="shared" si="21"/>
        <v>345</v>
      </c>
      <c r="C348" s="815">
        <f t="shared" si="22"/>
        <v>22</v>
      </c>
      <c r="D348" s="815">
        <f t="shared" si="23"/>
        <v>20</v>
      </c>
      <c r="E348" s="815">
        <v>1960</v>
      </c>
    </row>
    <row r="349" spans="1:5">
      <c r="A349" s="816">
        <f t="shared" si="20"/>
        <v>22261</v>
      </c>
      <c r="B349" s="815">
        <f t="shared" si="21"/>
        <v>346</v>
      </c>
      <c r="C349" s="815">
        <f t="shared" si="22"/>
        <v>21</v>
      </c>
      <c r="D349" s="815">
        <f t="shared" si="23"/>
        <v>19</v>
      </c>
      <c r="E349" s="815">
        <v>1960</v>
      </c>
    </row>
    <row r="350" spans="1:5">
      <c r="A350" s="816">
        <f t="shared" si="20"/>
        <v>22262</v>
      </c>
      <c r="B350" s="815">
        <f t="shared" si="21"/>
        <v>347</v>
      </c>
      <c r="C350" s="815">
        <f t="shared" si="22"/>
        <v>20</v>
      </c>
      <c r="D350" s="815">
        <f t="shared" si="23"/>
        <v>18</v>
      </c>
      <c r="E350" s="815">
        <v>1960</v>
      </c>
    </row>
    <row r="351" spans="1:5">
      <c r="A351" s="816">
        <f t="shared" si="20"/>
        <v>22263</v>
      </c>
      <c r="B351" s="815">
        <f t="shared" si="21"/>
        <v>348</v>
      </c>
      <c r="C351" s="815">
        <f t="shared" si="22"/>
        <v>19</v>
      </c>
      <c r="D351" s="815">
        <f t="shared" si="23"/>
        <v>17</v>
      </c>
      <c r="E351" s="815">
        <v>1960</v>
      </c>
    </row>
    <row r="352" spans="1:5">
      <c r="A352" s="816">
        <f t="shared" si="20"/>
        <v>22264</v>
      </c>
      <c r="B352" s="815">
        <f t="shared" si="21"/>
        <v>349</v>
      </c>
      <c r="C352" s="815">
        <f t="shared" si="22"/>
        <v>18</v>
      </c>
      <c r="D352" s="815">
        <f t="shared" si="23"/>
        <v>16</v>
      </c>
      <c r="E352" s="815">
        <v>1960</v>
      </c>
    </row>
    <row r="353" spans="1:5">
      <c r="A353" s="816">
        <f t="shared" si="20"/>
        <v>22265</v>
      </c>
      <c r="B353" s="815">
        <f t="shared" si="21"/>
        <v>350</v>
      </c>
      <c r="C353" s="815">
        <f t="shared" si="22"/>
        <v>17</v>
      </c>
      <c r="D353" s="815">
        <f t="shared" si="23"/>
        <v>15</v>
      </c>
      <c r="E353" s="815">
        <v>1960</v>
      </c>
    </row>
    <row r="354" spans="1:5">
      <c r="A354" s="816">
        <f t="shared" si="20"/>
        <v>22266</v>
      </c>
      <c r="B354" s="815">
        <f t="shared" si="21"/>
        <v>351</v>
      </c>
      <c r="C354" s="815">
        <f t="shared" si="22"/>
        <v>16</v>
      </c>
      <c r="D354" s="815">
        <f t="shared" si="23"/>
        <v>14</v>
      </c>
      <c r="E354" s="815">
        <v>1960</v>
      </c>
    </row>
    <row r="355" spans="1:5">
      <c r="A355" s="816">
        <f t="shared" si="20"/>
        <v>22267</v>
      </c>
      <c r="B355" s="815">
        <f t="shared" si="21"/>
        <v>352</v>
      </c>
      <c r="C355" s="815">
        <f t="shared" si="22"/>
        <v>15</v>
      </c>
      <c r="D355" s="815">
        <f t="shared" si="23"/>
        <v>13</v>
      </c>
      <c r="E355" s="815">
        <v>1960</v>
      </c>
    </row>
    <row r="356" spans="1:5">
      <c r="A356" s="816">
        <f t="shared" si="20"/>
        <v>22268</v>
      </c>
      <c r="B356" s="815">
        <f t="shared" si="21"/>
        <v>353</v>
      </c>
      <c r="C356" s="815">
        <f t="shared" si="22"/>
        <v>14</v>
      </c>
      <c r="D356" s="815">
        <f t="shared" si="23"/>
        <v>12</v>
      </c>
      <c r="E356" s="815">
        <v>1960</v>
      </c>
    </row>
    <row r="357" spans="1:5">
      <c r="A357" s="816">
        <f t="shared" si="20"/>
        <v>22269</v>
      </c>
      <c r="B357" s="815">
        <f t="shared" si="21"/>
        <v>354</v>
      </c>
      <c r="C357" s="815">
        <f t="shared" si="22"/>
        <v>13</v>
      </c>
      <c r="D357" s="815">
        <f t="shared" si="23"/>
        <v>11</v>
      </c>
      <c r="E357" s="815">
        <v>1960</v>
      </c>
    </row>
    <row r="358" spans="1:5">
      <c r="A358" s="816">
        <f t="shared" si="20"/>
        <v>22270</v>
      </c>
      <c r="B358" s="815">
        <f t="shared" si="21"/>
        <v>355</v>
      </c>
      <c r="C358" s="815">
        <f t="shared" si="22"/>
        <v>12</v>
      </c>
      <c r="D358" s="815">
        <f t="shared" si="23"/>
        <v>10</v>
      </c>
      <c r="E358" s="815">
        <v>1960</v>
      </c>
    </row>
    <row r="359" spans="1:5">
      <c r="A359" s="816">
        <f t="shared" si="20"/>
        <v>22271</v>
      </c>
      <c r="B359" s="815">
        <f t="shared" si="21"/>
        <v>356</v>
      </c>
      <c r="C359" s="815">
        <f t="shared" si="22"/>
        <v>11</v>
      </c>
      <c r="D359" s="815">
        <f t="shared" si="23"/>
        <v>9</v>
      </c>
      <c r="E359" s="815">
        <v>1960</v>
      </c>
    </row>
    <row r="360" spans="1:5">
      <c r="A360" s="816">
        <f t="shared" si="20"/>
        <v>22272</v>
      </c>
      <c r="B360" s="815">
        <f t="shared" si="21"/>
        <v>357</v>
      </c>
      <c r="C360" s="815">
        <f t="shared" si="22"/>
        <v>10</v>
      </c>
      <c r="D360" s="815">
        <f t="shared" si="23"/>
        <v>8</v>
      </c>
      <c r="E360" s="815">
        <v>1960</v>
      </c>
    </row>
    <row r="361" spans="1:5">
      <c r="A361" s="816">
        <f t="shared" si="20"/>
        <v>22273</v>
      </c>
      <c r="B361" s="815">
        <f t="shared" si="21"/>
        <v>358</v>
      </c>
      <c r="C361" s="815">
        <f t="shared" si="22"/>
        <v>9</v>
      </c>
      <c r="D361" s="815">
        <f t="shared" si="23"/>
        <v>7</v>
      </c>
      <c r="E361" s="815">
        <v>1960</v>
      </c>
    </row>
    <row r="362" spans="1:5">
      <c r="A362" s="816">
        <f t="shared" si="20"/>
        <v>22274</v>
      </c>
      <c r="B362" s="815">
        <f t="shared" si="21"/>
        <v>359</v>
      </c>
      <c r="C362" s="815">
        <f t="shared" si="22"/>
        <v>8</v>
      </c>
      <c r="D362" s="815">
        <f t="shared" si="23"/>
        <v>6</v>
      </c>
      <c r="E362" s="815">
        <v>1960</v>
      </c>
    </row>
    <row r="363" spans="1:5">
      <c r="A363" s="816">
        <f t="shared" si="20"/>
        <v>22275</v>
      </c>
      <c r="B363" s="815">
        <f t="shared" si="21"/>
        <v>360</v>
      </c>
      <c r="C363" s="815">
        <f t="shared" si="22"/>
        <v>7</v>
      </c>
      <c r="D363" s="815">
        <f t="shared" si="23"/>
        <v>5</v>
      </c>
      <c r="E363" s="815">
        <v>1960</v>
      </c>
    </row>
    <row r="364" spans="1:5">
      <c r="A364" s="816">
        <f t="shared" si="20"/>
        <v>22276</v>
      </c>
      <c r="B364" s="815">
        <f t="shared" si="21"/>
        <v>361</v>
      </c>
      <c r="C364" s="815">
        <f t="shared" si="22"/>
        <v>6</v>
      </c>
      <c r="D364" s="815">
        <f t="shared" si="23"/>
        <v>4</v>
      </c>
      <c r="E364" s="815">
        <v>1960</v>
      </c>
    </row>
    <row r="365" spans="1:5">
      <c r="A365" s="816">
        <f t="shared" si="20"/>
        <v>22277</v>
      </c>
      <c r="B365" s="815">
        <f t="shared" si="21"/>
        <v>362</v>
      </c>
      <c r="C365" s="815">
        <f t="shared" si="22"/>
        <v>5</v>
      </c>
      <c r="D365" s="815">
        <f t="shared" si="23"/>
        <v>3</v>
      </c>
      <c r="E365" s="815">
        <v>1960</v>
      </c>
    </row>
    <row r="366" spans="1:5">
      <c r="A366" s="816">
        <f t="shared" si="20"/>
        <v>22278</v>
      </c>
      <c r="B366" s="815">
        <f t="shared" si="21"/>
        <v>363</v>
      </c>
      <c r="C366" s="815">
        <f t="shared" si="22"/>
        <v>4</v>
      </c>
      <c r="D366" s="815">
        <f t="shared" si="23"/>
        <v>2</v>
      </c>
      <c r="E366" s="815">
        <v>1960</v>
      </c>
    </row>
    <row r="367" spans="1:5">
      <c r="A367" s="816">
        <f>A366+1</f>
        <v>22279</v>
      </c>
      <c r="B367" s="815">
        <f>B366+1</f>
        <v>364</v>
      </c>
      <c r="C367" s="815">
        <f t="shared" si="22"/>
        <v>3</v>
      </c>
      <c r="D367" s="815">
        <f>D365-1</f>
        <v>2</v>
      </c>
      <c r="E367" s="815">
        <v>1960</v>
      </c>
    </row>
    <row r="368" spans="1:5">
      <c r="A368" s="816">
        <f t="shared" si="20"/>
        <v>22280</v>
      </c>
      <c r="B368" s="815">
        <f t="shared" si="21"/>
        <v>365</v>
      </c>
      <c r="C368" s="815">
        <f t="shared" si="22"/>
        <v>2</v>
      </c>
      <c r="D368" s="815">
        <f t="shared" si="23"/>
        <v>1</v>
      </c>
      <c r="E368" s="815">
        <v>1960</v>
      </c>
    </row>
    <row r="369" spans="1:5">
      <c r="A369" s="816">
        <f t="shared" si="20"/>
        <v>22281</v>
      </c>
      <c r="B369" s="815">
        <f t="shared" si="21"/>
        <v>366</v>
      </c>
      <c r="C369" s="815">
        <f t="shared" si="22"/>
        <v>1</v>
      </c>
      <c r="D369" s="815">
        <f t="shared" si="23"/>
        <v>0</v>
      </c>
      <c r="E369" s="815">
        <v>1960</v>
      </c>
    </row>
    <row r="370" spans="1:5">
      <c r="A370" s="816">
        <v>22282</v>
      </c>
      <c r="B370" s="815">
        <v>1</v>
      </c>
      <c r="C370" s="815">
        <v>365</v>
      </c>
      <c r="D370" s="815"/>
      <c r="E370" s="815">
        <v>1961</v>
      </c>
    </row>
    <row r="371" spans="1:5">
      <c r="A371" s="816">
        <f t="shared" ref="A371:A434" si="24">A370+1</f>
        <v>22283</v>
      </c>
      <c r="B371" s="815">
        <f t="shared" ref="B371:B435" si="25">B370+1</f>
        <v>2</v>
      </c>
      <c r="C371" s="815">
        <f t="shared" ref="C371:C435" si="26">C370-1</f>
        <v>364</v>
      </c>
      <c r="D371" s="815">
        <v>365</v>
      </c>
      <c r="E371" s="815">
        <v>1961</v>
      </c>
    </row>
    <row r="372" spans="1:5">
      <c r="A372" s="816">
        <f t="shared" si="24"/>
        <v>22284</v>
      </c>
      <c r="B372" s="815">
        <f t="shared" si="25"/>
        <v>3</v>
      </c>
      <c r="C372" s="815">
        <f t="shared" si="26"/>
        <v>363</v>
      </c>
      <c r="D372" s="815">
        <f t="shared" ref="D372:D435" si="27">D371-1</f>
        <v>364</v>
      </c>
      <c r="E372" s="815">
        <v>1961</v>
      </c>
    </row>
    <row r="373" spans="1:5">
      <c r="A373" s="816">
        <f t="shared" si="24"/>
        <v>22285</v>
      </c>
      <c r="B373" s="815">
        <f t="shared" si="25"/>
        <v>4</v>
      </c>
      <c r="C373" s="815">
        <f t="shared" si="26"/>
        <v>362</v>
      </c>
      <c r="D373" s="815">
        <f t="shared" si="27"/>
        <v>363</v>
      </c>
      <c r="E373" s="815">
        <v>1961</v>
      </c>
    </row>
    <row r="374" spans="1:5">
      <c r="A374" s="816">
        <f t="shared" si="24"/>
        <v>22286</v>
      </c>
      <c r="B374" s="815">
        <f t="shared" si="25"/>
        <v>5</v>
      </c>
      <c r="C374" s="815">
        <f t="shared" si="26"/>
        <v>361</v>
      </c>
      <c r="D374" s="815">
        <f t="shared" si="27"/>
        <v>362</v>
      </c>
      <c r="E374" s="815">
        <v>1961</v>
      </c>
    </row>
    <row r="375" spans="1:5">
      <c r="A375" s="816">
        <f t="shared" si="24"/>
        <v>22287</v>
      </c>
      <c r="B375" s="815">
        <f t="shared" si="25"/>
        <v>6</v>
      </c>
      <c r="C375" s="815">
        <f t="shared" si="26"/>
        <v>360</v>
      </c>
      <c r="D375" s="815">
        <f t="shared" si="27"/>
        <v>361</v>
      </c>
      <c r="E375" s="815">
        <v>1961</v>
      </c>
    </row>
    <row r="376" spans="1:5">
      <c r="A376" s="816">
        <f t="shared" si="24"/>
        <v>22288</v>
      </c>
      <c r="B376" s="815">
        <f t="shared" si="25"/>
        <v>7</v>
      </c>
      <c r="C376" s="815">
        <f t="shared" si="26"/>
        <v>359</v>
      </c>
      <c r="D376" s="815">
        <f t="shared" si="27"/>
        <v>360</v>
      </c>
      <c r="E376" s="815">
        <v>1961</v>
      </c>
    </row>
    <row r="377" spans="1:5">
      <c r="A377" s="816">
        <f t="shared" si="24"/>
        <v>22289</v>
      </c>
      <c r="B377" s="815">
        <f t="shared" si="25"/>
        <v>8</v>
      </c>
      <c r="C377" s="815">
        <f t="shared" si="26"/>
        <v>358</v>
      </c>
      <c r="D377" s="815">
        <f t="shared" si="27"/>
        <v>359</v>
      </c>
      <c r="E377" s="815">
        <v>1961</v>
      </c>
    </row>
    <row r="378" spans="1:5">
      <c r="A378" s="816">
        <f t="shared" si="24"/>
        <v>22290</v>
      </c>
      <c r="B378" s="815">
        <f t="shared" si="25"/>
        <v>9</v>
      </c>
      <c r="C378" s="815">
        <f t="shared" si="26"/>
        <v>357</v>
      </c>
      <c r="D378" s="815">
        <f t="shared" si="27"/>
        <v>358</v>
      </c>
      <c r="E378" s="815">
        <v>1961</v>
      </c>
    </row>
    <row r="379" spans="1:5">
      <c r="A379" s="816">
        <f t="shared" si="24"/>
        <v>22291</v>
      </c>
      <c r="B379" s="815">
        <f t="shared" si="25"/>
        <v>10</v>
      </c>
      <c r="C379" s="815">
        <f t="shared" si="26"/>
        <v>356</v>
      </c>
      <c r="D379" s="815">
        <f t="shared" si="27"/>
        <v>357</v>
      </c>
      <c r="E379" s="815">
        <v>1961</v>
      </c>
    </row>
    <row r="380" spans="1:5">
      <c r="A380" s="816">
        <f t="shared" si="24"/>
        <v>22292</v>
      </c>
      <c r="B380" s="815">
        <f t="shared" si="25"/>
        <v>11</v>
      </c>
      <c r="C380" s="815">
        <f t="shared" si="26"/>
        <v>355</v>
      </c>
      <c r="D380" s="815">
        <f t="shared" si="27"/>
        <v>356</v>
      </c>
      <c r="E380" s="815">
        <v>1961</v>
      </c>
    </row>
    <row r="381" spans="1:5">
      <c r="A381" s="816">
        <f t="shared" si="24"/>
        <v>22293</v>
      </c>
      <c r="B381" s="815">
        <f t="shared" si="25"/>
        <v>12</v>
      </c>
      <c r="C381" s="815">
        <f t="shared" si="26"/>
        <v>354</v>
      </c>
      <c r="D381" s="815">
        <f t="shared" si="27"/>
        <v>355</v>
      </c>
      <c r="E381" s="815">
        <v>1961</v>
      </c>
    </row>
    <row r="382" spans="1:5">
      <c r="A382" s="816">
        <f t="shared" si="24"/>
        <v>22294</v>
      </c>
      <c r="B382" s="815">
        <f t="shared" si="25"/>
        <v>13</v>
      </c>
      <c r="C382" s="815">
        <f t="shared" si="26"/>
        <v>353</v>
      </c>
      <c r="D382" s="815">
        <f t="shared" si="27"/>
        <v>354</v>
      </c>
      <c r="E382" s="815">
        <v>1961</v>
      </c>
    </row>
    <row r="383" spans="1:5">
      <c r="A383" s="816">
        <f t="shared" si="24"/>
        <v>22295</v>
      </c>
      <c r="B383" s="815">
        <f t="shared" si="25"/>
        <v>14</v>
      </c>
      <c r="C383" s="815">
        <f t="shared" si="26"/>
        <v>352</v>
      </c>
      <c r="D383" s="815">
        <f t="shared" si="27"/>
        <v>353</v>
      </c>
      <c r="E383" s="815">
        <v>1961</v>
      </c>
    </row>
    <row r="384" spans="1:5">
      <c r="A384" s="816">
        <f t="shared" si="24"/>
        <v>22296</v>
      </c>
      <c r="B384" s="815">
        <f t="shared" si="25"/>
        <v>15</v>
      </c>
      <c r="C384" s="815">
        <f t="shared" si="26"/>
        <v>351</v>
      </c>
      <c r="D384" s="815">
        <f t="shared" si="27"/>
        <v>352</v>
      </c>
      <c r="E384" s="815">
        <v>1961</v>
      </c>
    </row>
    <row r="385" spans="1:5">
      <c r="A385" s="816">
        <f t="shared" si="24"/>
        <v>22297</v>
      </c>
      <c r="B385" s="815">
        <f t="shared" si="25"/>
        <v>16</v>
      </c>
      <c r="C385" s="815">
        <f t="shared" si="26"/>
        <v>350</v>
      </c>
      <c r="D385" s="815">
        <f t="shared" si="27"/>
        <v>351</v>
      </c>
      <c r="E385" s="815">
        <v>1961</v>
      </c>
    </row>
    <row r="386" spans="1:5">
      <c r="A386" s="816">
        <f t="shared" si="24"/>
        <v>22298</v>
      </c>
      <c r="B386" s="815">
        <f t="shared" si="25"/>
        <v>17</v>
      </c>
      <c r="C386" s="815">
        <f t="shared" si="26"/>
        <v>349</v>
      </c>
      <c r="D386" s="815">
        <f t="shared" si="27"/>
        <v>350</v>
      </c>
      <c r="E386" s="815">
        <v>1961</v>
      </c>
    </row>
    <row r="387" spans="1:5">
      <c r="A387" s="816">
        <f t="shared" si="24"/>
        <v>22299</v>
      </c>
      <c r="B387" s="815">
        <f t="shared" si="25"/>
        <v>18</v>
      </c>
      <c r="C387" s="815">
        <f t="shared" si="26"/>
        <v>348</v>
      </c>
      <c r="D387" s="815">
        <f t="shared" si="27"/>
        <v>349</v>
      </c>
      <c r="E387" s="815">
        <v>1961</v>
      </c>
    </row>
    <row r="388" spans="1:5">
      <c r="A388" s="816">
        <f t="shared" si="24"/>
        <v>22300</v>
      </c>
      <c r="B388" s="815">
        <f t="shared" si="25"/>
        <v>19</v>
      </c>
      <c r="C388" s="815">
        <f t="shared" si="26"/>
        <v>347</v>
      </c>
      <c r="D388" s="815">
        <f t="shared" si="27"/>
        <v>348</v>
      </c>
      <c r="E388" s="815">
        <v>1961</v>
      </c>
    </row>
    <row r="389" spans="1:5">
      <c r="A389" s="816">
        <f t="shared" si="24"/>
        <v>22301</v>
      </c>
      <c r="B389" s="815">
        <f t="shared" si="25"/>
        <v>20</v>
      </c>
      <c r="C389" s="815">
        <f t="shared" si="26"/>
        <v>346</v>
      </c>
      <c r="D389" s="815">
        <f t="shared" si="27"/>
        <v>347</v>
      </c>
      <c r="E389" s="815">
        <v>1961</v>
      </c>
    </row>
    <row r="390" spans="1:5">
      <c r="A390" s="816">
        <f t="shared" si="24"/>
        <v>22302</v>
      </c>
      <c r="B390" s="815">
        <f t="shared" si="25"/>
        <v>21</v>
      </c>
      <c r="C390" s="815">
        <f t="shared" si="26"/>
        <v>345</v>
      </c>
      <c r="D390" s="815">
        <f t="shared" si="27"/>
        <v>346</v>
      </c>
      <c r="E390" s="815">
        <v>1961</v>
      </c>
    </row>
    <row r="391" spans="1:5">
      <c r="A391" s="816">
        <f t="shared" si="24"/>
        <v>22303</v>
      </c>
      <c r="B391" s="815">
        <f t="shared" si="25"/>
        <v>22</v>
      </c>
      <c r="C391" s="815">
        <f t="shared" si="26"/>
        <v>344</v>
      </c>
      <c r="D391" s="815">
        <f t="shared" si="27"/>
        <v>345</v>
      </c>
      <c r="E391" s="815">
        <v>1961</v>
      </c>
    </row>
    <row r="392" spans="1:5">
      <c r="A392" s="816">
        <f t="shared" si="24"/>
        <v>22304</v>
      </c>
      <c r="B392" s="815">
        <f t="shared" si="25"/>
        <v>23</v>
      </c>
      <c r="C392" s="815">
        <f t="shared" si="26"/>
        <v>343</v>
      </c>
      <c r="D392" s="815">
        <f t="shared" si="27"/>
        <v>344</v>
      </c>
      <c r="E392" s="815">
        <v>1961</v>
      </c>
    </row>
    <row r="393" spans="1:5">
      <c r="A393" s="816">
        <f t="shared" si="24"/>
        <v>22305</v>
      </c>
      <c r="B393" s="815">
        <f t="shared" si="25"/>
        <v>24</v>
      </c>
      <c r="C393" s="815">
        <f t="shared" si="26"/>
        <v>342</v>
      </c>
      <c r="D393" s="815">
        <f t="shared" si="27"/>
        <v>343</v>
      </c>
      <c r="E393" s="815">
        <v>1961</v>
      </c>
    </row>
    <row r="394" spans="1:5">
      <c r="A394" s="816">
        <f t="shared" si="24"/>
        <v>22306</v>
      </c>
      <c r="B394" s="815">
        <f t="shared" si="25"/>
        <v>25</v>
      </c>
      <c r="C394" s="815">
        <f t="shared" si="26"/>
        <v>341</v>
      </c>
      <c r="D394" s="815">
        <f t="shared" si="27"/>
        <v>342</v>
      </c>
      <c r="E394" s="815">
        <v>1961</v>
      </c>
    </row>
    <row r="395" spans="1:5">
      <c r="A395" s="816">
        <f t="shared" si="24"/>
        <v>22307</v>
      </c>
      <c r="B395" s="815">
        <f t="shared" si="25"/>
        <v>26</v>
      </c>
      <c r="C395" s="815">
        <f t="shared" si="26"/>
        <v>340</v>
      </c>
      <c r="D395" s="815">
        <f t="shared" si="27"/>
        <v>341</v>
      </c>
      <c r="E395" s="815">
        <v>1961</v>
      </c>
    </row>
    <row r="396" spans="1:5">
      <c r="A396" s="816">
        <f t="shared" si="24"/>
        <v>22308</v>
      </c>
      <c r="B396" s="815">
        <f t="shared" si="25"/>
        <v>27</v>
      </c>
      <c r="C396" s="815">
        <f t="shared" si="26"/>
        <v>339</v>
      </c>
      <c r="D396" s="815">
        <f t="shared" si="27"/>
        <v>340</v>
      </c>
      <c r="E396" s="815">
        <v>1961</v>
      </c>
    </row>
    <row r="397" spans="1:5">
      <c r="A397" s="816">
        <f t="shared" si="24"/>
        <v>22309</v>
      </c>
      <c r="B397" s="815">
        <f t="shared" si="25"/>
        <v>28</v>
      </c>
      <c r="C397" s="815">
        <f t="shared" si="26"/>
        <v>338</v>
      </c>
      <c r="D397" s="815">
        <f t="shared" si="27"/>
        <v>339</v>
      </c>
      <c r="E397" s="815">
        <v>1961</v>
      </c>
    </row>
    <row r="398" spans="1:5">
      <c r="A398" s="816">
        <f t="shared" si="24"/>
        <v>22310</v>
      </c>
      <c r="B398" s="815">
        <f t="shared" si="25"/>
        <v>29</v>
      </c>
      <c r="C398" s="815">
        <f t="shared" si="26"/>
        <v>337</v>
      </c>
      <c r="D398" s="815">
        <f t="shared" si="27"/>
        <v>338</v>
      </c>
      <c r="E398" s="815">
        <v>1961</v>
      </c>
    </row>
    <row r="399" spans="1:5">
      <c r="A399" s="816">
        <f t="shared" si="24"/>
        <v>22311</v>
      </c>
      <c r="B399" s="815">
        <f t="shared" si="25"/>
        <v>30</v>
      </c>
      <c r="C399" s="815">
        <f t="shared" si="26"/>
        <v>336</v>
      </c>
      <c r="D399" s="815">
        <f t="shared" si="27"/>
        <v>337</v>
      </c>
      <c r="E399" s="815">
        <v>1961</v>
      </c>
    </row>
    <row r="400" spans="1:5">
      <c r="A400" s="816">
        <f t="shared" si="24"/>
        <v>22312</v>
      </c>
      <c r="B400" s="815">
        <f t="shared" si="25"/>
        <v>31</v>
      </c>
      <c r="C400" s="815">
        <f t="shared" si="26"/>
        <v>335</v>
      </c>
      <c r="D400" s="815">
        <f t="shared" si="27"/>
        <v>336</v>
      </c>
      <c r="E400" s="815">
        <v>1961</v>
      </c>
    </row>
    <row r="401" spans="1:5">
      <c r="A401" s="816">
        <f t="shared" si="24"/>
        <v>22313</v>
      </c>
      <c r="B401" s="815">
        <f t="shared" si="25"/>
        <v>32</v>
      </c>
      <c r="C401" s="815">
        <f t="shared" si="26"/>
        <v>334</v>
      </c>
      <c r="D401" s="815">
        <f t="shared" si="27"/>
        <v>335</v>
      </c>
      <c r="E401" s="815">
        <v>1961</v>
      </c>
    </row>
    <row r="402" spans="1:5">
      <c r="A402" s="816">
        <f t="shared" si="24"/>
        <v>22314</v>
      </c>
      <c r="B402" s="815">
        <f t="shared" si="25"/>
        <v>33</v>
      </c>
      <c r="C402" s="815">
        <f t="shared" si="26"/>
        <v>333</v>
      </c>
      <c r="D402" s="815">
        <f t="shared" si="27"/>
        <v>334</v>
      </c>
      <c r="E402" s="815">
        <v>1961</v>
      </c>
    </row>
    <row r="403" spans="1:5">
      <c r="A403" s="816">
        <f t="shared" si="24"/>
        <v>22315</v>
      </c>
      <c r="B403" s="815">
        <f t="shared" si="25"/>
        <v>34</v>
      </c>
      <c r="C403" s="815">
        <f t="shared" si="26"/>
        <v>332</v>
      </c>
      <c r="D403" s="815">
        <f t="shared" si="27"/>
        <v>333</v>
      </c>
      <c r="E403" s="815">
        <v>1961</v>
      </c>
    </row>
    <row r="404" spans="1:5">
      <c r="A404" s="816">
        <f t="shared" si="24"/>
        <v>22316</v>
      </c>
      <c r="B404" s="815">
        <f t="shared" si="25"/>
        <v>35</v>
      </c>
      <c r="C404" s="815">
        <f t="shared" si="26"/>
        <v>331</v>
      </c>
      <c r="D404" s="815">
        <f t="shared" si="27"/>
        <v>332</v>
      </c>
      <c r="E404" s="815">
        <v>1961</v>
      </c>
    </row>
    <row r="405" spans="1:5">
      <c r="A405" s="816">
        <f t="shared" si="24"/>
        <v>22317</v>
      </c>
      <c r="B405" s="815">
        <f t="shared" si="25"/>
        <v>36</v>
      </c>
      <c r="C405" s="815">
        <f t="shared" si="26"/>
        <v>330</v>
      </c>
      <c r="D405" s="815">
        <f t="shared" si="27"/>
        <v>331</v>
      </c>
      <c r="E405" s="815">
        <v>1961</v>
      </c>
    </row>
    <row r="406" spans="1:5">
      <c r="A406" s="816">
        <f t="shared" si="24"/>
        <v>22318</v>
      </c>
      <c r="B406" s="815">
        <f t="shared" si="25"/>
        <v>37</v>
      </c>
      <c r="C406" s="815">
        <f t="shared" si="26"/>
        <v>329</v>
      </c>
      <c r="D406" s="815">
        <f t="shared" si="27"/>
        <v>330</v>
      </c>
      <c r="E406" s="815">
        <v>1961</v>
      </c>
    </row>
    <row r="407" spans="1:5">
      <c r="A407" s="816">
        <f t="shared" si="24"/>
        <v>22319</v>
      </c>
      <c r="B407" s="815">
        <f t="shared" si="25"/>
        <v>38</v>
      </c>
      <c r="C407" s="815">
        <f t="shared" si="26"/>
        <v>328</v>
      </c>
      <c r="D407" s="815">
        <f t="shared" si="27"/>
        <v>329</v>
      </c>
      <c r="E407" s="815">
        <v>1961</v>
      </c>
    </row>
    <row r="408" spans="1:5">
      <c r="A408" s="816">
        <f t="shared" si="24"/>
        <v>22320</v>
      </c>
      <c r="B408" s="815">
        <f t="shared" si="25"/>
        <v>39</v>
      </c>
      <c r="C408" s="815">
        <f t="shared" si="26"/>
        <v>327</v>
      </c>
      <c r="D408" s="815">
        <f t="shared" si="27"/>
        <v>328</v>
      </c>
      <c r="E408" s="815">
        <v>1961</v>
      </c>
    </row>
    <row r="409" spans="1:5">
      <c r="A409" s="816">
        <f t="shared" si="24"/>
        <v>22321</v>
      </c>
      <c r="B409" s="815">
        <f t="shared" si="25"/>
        <v>40</v>
      </c>
      <c r="C409" s="815">
        <f t="shared" si="26"/>
        <v>326</v>
      </c>
      <c r="D409" s="815">
        <f t="shared" si="27"/>
        <v>327</v>
      </c>
      <c r="E409" s="815">
        <v>1961</v>
      </c>
    </row>
    <row r="410" spans="1:5">
      <c r="A410" s="816">
        <f t="shared" si="24"/>
        <v>22322</v>
      </c>
      <c r="B410" s="815">
        <f t="shared" si="25"/>
        <v>41</v>
      </c>
      <c r="C410" s="815">
        <f t="shared" si="26"/>
        <v>325</v>
      </c>
      <c r="D410" s="815">
        <f t="shared" si="27"/>
        <v>326</v>
      </c>
      <c r="E410" s="815">
        <v>1961</v>
      </c>
    </row>
    <row r="411" spans="1:5">
      <c r="A411" s="816">
        <f t="shared" si="24"/>
        <v>22323</v>
      </c>
      <c r="B411" s="815">
        <f t="shared" si="25"/>
        <v>42</v>
      </c>
      <c r="C411" s="815">
        <f t="shared" si="26"/>
        <v>324</v>
      </c>
      <c r="D411" s="815">
        <f t="shared" si="27"/>
        <v>325</v>
      </c>
      <c r="E411" s="815">
        <v>1961</v>
      </c>
    </row>
    <row r="412" spans="1:5">
      <c r="A412" s="816">
        <f t="shared" si="24"/>
        <v>22324</v>
      </c>
      <c r="B412" s="815">
        <f t="shared" si="25"/>
        <v>43</v>
      </c>
      <c r="C412" s="815">
        <f t="shared" si="26"/>
        <v>323</v>
      </c>
      <c r="D412" s="815">
        <f t="shared" si="27"/>
        <v>324</v>
      </c>
      <c r="E412" s="815">
        <v>1961</v>
      </c>
    </row>
    <row r="413" spans="1:5">
      <c r="A413" s="816">
        <f t="shared" si="24"/>
        <v>22325</v>
      </c>
      <c r="B413" s="815">
        <f t="shared" si="25"/>
        <v>44</v>
      </c>
      <c r="C413" s="815">
        <f t="shared" si="26"/>
        <v>322</v>
      </c>
      <c r="D413" s="815">
        <f t="shared" si="27"/>
        <v>323</v>
      </c>
      <c r="E413" s="815">
        <v>1961</v>
      </c>
    </row>
    <row r="414" spans="1:5">
      <c r="A414" s="816">
        <f t="shared" si="24"/>
        <v>22326</v>
      </c>
      <c r="B414" s="815">
        <f t="shared" si="25"/>
        <v>45</v>
      </c>
      <c r="C414" s="815">
        <f t="shared" si="26"/>
        <v>321</v>
      </c>
      <c r="D414" s="815">
        <f t="shared" si="27"/>
        <v>322</v>
      </c>
      <c r="E414" s="815">
        <v>1961</v>
      </c>
    </row>
    <row r="415" spans="1:5">
      <c r="A415" s="816">
        <f t="shared" si="24"/>
        <v>22327</v>
      </c>
      <c r="B415" s="815">
        <f t="shared" si="25"/>
        <v>46</v>
      </c>
      <c r="C415" s="815">
        <f t="shared" si="26"/>
        <v>320</v>
      </c>
      <c r="D415" s="815">
        <f t="shared" si="27"/>
        <v>321</v>
      </c>
      <c r="E415" s="815">
        <v>1961</v>
      </c>
    </row>
    <row r="416" spans="1:5">
      <c r="A416" s="816">
        <f t="shared" si="24"/>
        <v>22328</v>
      </c>
      <c r="B416" s="815">
        <f t="shared" si="25"/>
        <v>47</v>
      </c>
      <c r="C416" s="815">
        <f t="shared" si="26"/>
        <v>319</v>
      </c>
      <c r="D416" s="815">
        <f t="shared" si="27"/>
        <v>320</v>
      </c>
      <c r="E416" s="815">
        <v>1961</v>
      </c>
    </row>
    <row r="417" spans="1:5">
      <c r="A417" s="816">
        <f t="shared" si="24"/>
        <v>22329</v>
      </c>
      <c r="B417" s="815">
        <f t="shared" si="25"/>
        <v>48</v>
      </c>
      <c r="C417" s="815">
        <f t="shared" si="26"/>
        <v>318</v>
      </c>
      <c r="D417" s="815">
        <f t="shared" si="27"/>
        <v>319</v>
      </c>
      <c r="E417" s="815">
        <v>1961</v>
      </c>
    </row>
    <row r="418" spans="1:5">
      <c r="A418" s="816">
        <f t="shared" si="24"/>
        <v>22330</v>
      </c>
      <c r="B418" s="815">
        <f t="shared" si="25"/>
        <v>49</v>
      </c>
      <c r="C418" s="815">
        <f t="shared" si="26"/>
        <v>317</v>
      </c>
      <c r="D418" s="815">
        <f t="shared" si="27"/>
        <v>318</v>
      </c>
      <c r="E418" s="815">
        <v>1961</v>
      </c>
    </row>
    <row r="419" spans="1:5">
      <c r="A419" s="816">
        <f t="shared" si="24"/>
        <v>22331</v>
      </c>
      <c r="B419" s="815">
        <f t="shared" si="25"/>
        <v>50</v>
      </c>
      <c r="C419" s="815">
        <f t="shared" si="26"/>
        <v>316</v>
      </c>
      <c r="D419" s="815">
        <f t="shared" si="27"/>
        <v>317</v>
      </c>
      <c r="E419" s="815">
        <v>1961</v>
      </c>
    </row>
    <row r="420" spans="1:5">
      <c r="A420" s="816">
        <f t="shared" si="24"/>
        <v>22332</v>
      </c>
      <c r="B420" s="815">
        <f t="shared" si="25"/>
        <v>51</v>
      </c>
      <c r="C420" s="815">
        <f t="shared" si="26"/>
        <v>315</v>
      </c>
      <c r="D420" s="815">
        <f t="shared" si="27"/>
        <v>316</v>
      </c>
      <c r="E420" s="815">
        <v>1961</v>
      </c>
    </row>
    <row r="421" spans="1:5">
      <c r="A421" s="816">
        <f t="shared" si="24"/>
        <v>22333</v>
      </c>
      <c r="B421" s="815">
        <f t="shared" si="25"/>
        <v>52</v>
      </c>
      <c r="C421" s="815">
        <f t="shared" si="26"/>
        <v>314</v>
      </c>
      <c r="D421" s="815">
        <f t="shared" si="27"/>
        <v>315</v>
      </c>
      <c r="E421" s="815">
        <v>1961</v>
      </c>
    </row>
    <row r="422" spans="1:5">
      <c r="A422" s="816">
        <f t="shared" si="24"/>
        <v>22334</v>
      </c>
      <c r="B422" s="815">
        <f t="shared" si="25"/>
        <v>53</v>
      </c>
      <c r="C422" s="815">
        <f t="shared" si="26"/>
        <v>313</v>
      </c>
      <c r="D422" s="815">
        <f t="shared" si="27"/>
        <v>314</v>
      </c>
      <c r="E422" s="815">
        <v>1961</v>
      </c>
    </row>
    <row r="423" spans="1:5">
      <c r="A423" s="816">
        <f t="shared" si="24"/>
        <v>22335</v>
      </c>
      <c r="B423" s="815">
        <f t="shared" si="25"/>
        <v>54</v>
      </c>
      <c r="C423" s="815">
        <f t="shared" si="26"/>
        <v>312</v>
      </c>
      <c r="D423" s="815">
        <f t="shared" si="27"/>
        <v>313</v>
      </c>
      <c r="E423" s="815">
        <v>1961</v>
      </c>
    </row>
    <row r="424" spans="1:5">
      <c r="A424" s="816">
        <f t="shared" si="24"/>
        <v>22336</v>
      </c>
      <c r="B424" s="815">
        <f t="shared" si="25"/>
        <v>55</v>
      </c>
      <c r="C424" s="815">
        <f t="shared" si="26"/>
        <v>311</v>
      </c>
      <c r="D424" s="815">
        <f t="shared" si="27"/>
        <v>312</v>
      </c>
      <c r="E424" s="815">
        <v>1961</v>
      </c>
    </row>
    <row r="425" spans="1:5">
      <c r="A425" s="816">
        <f t="shared" si="24"/>
        <v>22337</v>
      </c>
      <c r="B425" s="815">
        <f t="shared" si="25"/>
        <v>56</v>
      </c>
      <c r="C425" s="815">
        <f t="shared" si="26"/>
        <v>310</v>
      </c>
      <c r="D425" s="815">
        <f t="shared" si="27"/>
        <v>311</v>
      </c>
      <c r="E425" s="815">
        <v>1961</v>
      </c>
    </row>
    <row r="426" spans="1:5">
      <c r="A426" s="816">
        <f t="shared" si="24"/>
        <v>22338</v>
      </c>
      <c r="B426" s="815">
        <f t="shared" si="25"/>
        <v>57</v>
      </c>
      <c r="C426" s="815">
        <f t="shared" si="26"/>
        <v>309</v>
      </c>
      <c r="D426" s="815">
        <f t="shared" si="27"/>
        <v>310</v>
      </c>
      <c r="E426" s="815">
        <v>1961</v>
      </c>
    </row>
    <row r="427" spans="1:5">
      <c r="A427" s="816">
        <f t="shared" si="24"/>
        <v>22339</v>
      </c>
      <c r="B427" s="815">
        <f t="shared" si="25"/>
        <v>58</v>
      </c>
      <c r="C427" s="815">
        <f t="shared" si="26"/>
        <v>308</v>
      </c>
      <c r="D427" s="815">
        <f t="shared" si="27"/>
        <v>309</v>
      </c>
      <c r="E427" s="815">
        <v>1961</v>
      </c>
    </row>
    <row r="428" spans="1:5">
      <c r="A428" s="816">
        <f t="shared" si="24"/>
        <v>22340</v>
      </c>
      <c r="B428" s="815">
        <f t="shared" si="25"/>
        <v>59</v>
      </c>
      <c r="C428" s="815">
        <f t="shared" si="26"/>
        <v>307</v>
      </c>
      <c r="D428" s="815">
        <f t="shared" si="27"/>
        <v>308</v>
      </c>
      <c r="E428" s="815">
        <v>1961</v>
      </c>
    </row>
    <row r="429" spans="1:5">
      <c r="A429" s="816">
        <f t="shared" si="24"/>
        <v>22341</v>
      </c>
      <c r="B429" s="815">
        <f t="shared" si="25"/>
        <v>60</v>
      </c>
      <c r="C429" s="815">
        <f t="shared" si="26"/>
        <v>306</v>
      </c>
      <c r="D429" s="815">
        <f t="shared" si="27"/>
        <v>307</v>
      </c>
      <c r="E429" s="815">
        <v>1961</v>
      </c>
    </row>
    <row r="430" spans="1:5">
      <c r="A430" s="816">
        <f t="shared" si="24"/>
        <v>22342</v>
      </c>
      <c r="B430" s="815">
        <f t="shared" si="25"/>
        <v>61</v>
      </c>
      <c r="C430" s="815">
        <f t="shared" si="26"/>
        <v>305</v>
      </c>
      <c r="D430" s="815">
        <f t="shared" si="27"/>
        <v>306</v>
      </c>
      <c r="E430" s="815">
        <v>1961</v>
      </c>
    </row>
    <row r="431" spans="1:5">
      <c r="A431" s="816">
        <f t="shared" si="24"/>
        <v>22343</v>
      </c>
      <c r="B431" s="815">
        <f t="shared" si="25"/>
        <v>62</v>
      </c>
      <c r="C431" s="815">
        <f t="shared" si="26"/>
        <v>304</v>
      </c>
      <c r="D431" s="815">
        <f t="shared" si="27"/>
        <v>305</v>
      </c>
      <c r="E431" s="815">
        <v>1961</v>
      </c>
    </row>
    <row r="432" spans="1:5">
      <c r="A432" s="816">
        <f t="shared" si="24"/>
        <v>22344</v>
      </c>
      <c r="B432" s="815">
        <f t="shared" si="25"/>
        <v>63</v>
      </c>
      <c r="C432" s="815">
        <f t="shared" si="26"/>
        <v>303</v>
      </c>
      <c r="D432" s="815">
        <f t="shared" si="27"/>
        <v>304</v>
      </c>
      <c r="E432" s="815">
        <v>1961</v>
      </c>
    </row>
    <row r="433" spans="1:5">
      <c r="A433" s="816">
        <f t="shared" si="24"/>
        <v>22345</v>
      </c>
      <c r="B433" s="815">
        <f t="shared" si="25"/>
        <v>64</v>
      </c>
      <c r="C433" s="815">
        <f t="shared" si="26"/>
        <v>302</v>
      </c>
      <c r="D433" s="815">
        <f t="shared" si="27"/>
        <v>303</v>
      </c>
      <c r="E433" s="815">
        <v>1961</v>
      </c>
    </row>
    <row r="434" spans="1:5">
      <c r="A434" s="816">
        <f t="shared" si="24"/>
        <v>22346</v>
      </c>
      <c r="B434" s="815">
        <f t="shared" si="25"/>
        <v>65</v>
      </c>
      <c r="C434" s="815">
        <f t="shared" si="26"/>
        <v>301</v>
      </c>
      <c r="D434" s="815">
        <f t="shared" si="27"/>
        <v>302</v>
      </c>
      <c r="E434" s="815">
        <v>1961</v>
      </c>
    </row>
    <row r="435" spans="1:5">
      <c r="A435" s="816">
        <f t="shared" ref="A435:A498" si="28">A434+1</f>
        <v>22347</v>
      </c>
      <c r="B435" s="815">
        <f t="shared" si="25"/>
        <v>66</v>
      </c>
      <c r="C435" s="815">
        <f t="shared" si="26"/>
        <v>300</v>
      </c>
      <c r="D435" s="815">
        <f t="shared" si="27"/>
        <v>301</v>
      </c>
      <c r="E435" s="815">
        <v>1961</v>
      </c>
    </row>
    <row r="436" spans="1:5">
      <c r="A436" s="816">
        <f t="shared" si="28"/>
        <v>22348</v>
      </c>
      <c r="B436" s="815">
        <f t="shared" ref="B436:B499" si="29">B435+1</f>
        <v>67</v>
      </c>
      <c r="C436" s="815">
        <f t="shared" ref="C436:C499" si="30">C435-1</f>
        <v>299</v>
      </c>
      <c r="D436" s="815">
        <f t="shared" ref="D436:D499" si="31">D435-1</f>
        <v>300</v>
      </c>
      <c r="E436" s="815">
        <v>1961</v>
      </c>
    </row>
    <row r="437" spans="1:5">
      <c r="A437" s="816">
        <f t="shared" si="28"/>
        <v>22349</v>
      </c>
      <c r="B437" s="815">
        <f t="shared" si="29"/>
        <v>68</v>
      </c>
      <c r="C437" s="815">
        <f t="shared" si="30"/>
        <v>298</v>
      </c>
      <c r="D437" s="815">
        <f t="shared" si="31"/>
        <v>299</v>
      </c>
      <c r="E437" s="815">
        <v>1961</v>
      </c>
    </row>
    <row r="438" spans="1:5">
      <c r="A438" s="816">
        <f t="shared" si="28"/>
        <v>22350</v>
      </c>
      <c r="B438" s="815">
        <f t="shared" si="29"/>
        <v>69</v>
      </c>
      <c r="C438" s="815">
        <f t="shared" si="30"/>
        <v>297</v>
      </c>
      <c r="D438" s="815">
        <f t="shared" si="31"/>
        <v>298</v>
      </c>
      <c r="E438" s="815">
        <v>1961</v>
      </c>
    </row>
    <row r="439" spans="1:5">
      <c r="A439" s="816">
        <f t="shared" si="28"/>
        <v>22351</v>
      </c>
      <c r="B439" s="815">
        <f t="shared" si="29"/>
        <v>70</v>
      </c>
      <c r="C439" s="815">
        <f t="shared" si="30"/>
        <v>296</v>
      </c>
      <c r="D439" s="815">
        <f t="shared" si="31"/>
        <v>297</v>
      </c>
      <c r="E439" s="815">
        <v>1961</v>
      </c>
    </row>
    <row r="440" spans="1:5">
      <c r="A440" s="816">
        <f t="shared" si="28"/>
        <v>22352</v>
      </c>
      <c r="B440" s="815">
        <f t="shared" si="29"/>
        <v>71</v>
      </c>
      <c r="C440" s="815">
        <f t="shared" si="30"/>
        <v>295</v>
      </c>
      <c r="D440" s="815">
        <f t="shared" si="31"/>
        <v>296</v>
      </c>
      <c r="E440" s="815">
        <v>1961</v>
      </c>
    </row>
    <row r="441" spans="1:5">
      <c r="A441" s="816">
        <f t="shared" si="28"/>
        <v>22353</v>
      </c>
      <c r="B441" s="815">
        <f t="shared" si="29"/>
        <v>72</v>
      </c>
      <c r="C441" s="815">
        <f t="shared" si="30"/>
        <v>294</v>
      </c>
      <c r="D441" s="815">
        <f t="shared" si="31"/>
        <v>295</v>
      </c>
      <c r="E441" s="815">
        <v>1961</v>
      </c>
    </row>
    <row r="442" spans="1:5">
      <c r="A442" s="816">
        <f t="shared" si="28"/>
        <v>22354</v>
      </c>
      <c r="B442" s="815">
        <f t="shared" si="29"/>
        <v>73</v>
      </c>
      <c r="C442" s="815">
        <f t="shared" si="30"/>
        <v>293</v>
      </c>
      <c r="D442" s="815">
        <f t="shared" si="31"/>
        <v>294</v>
      </c>
      <c r="E442" s="815">
        <v>1961</v>
      </c>
    </row>
    <row r="443" spans="1:5">
      <c r="A443" s="816">
        <f t="shared" si="28"/>
        <v>22355</v>
      </c>
      <c r="B443" s="815">
        <f t="shared" si="29"/>
        <v>74</v>
      </c>
      <c r="C443" s="815">
        <f t="shared" si="30"/>
        <v>292</v>
      </c>
      <c r="D443" s="815">
        <f t="shared" si="31"/>
        <v>293</v>
      </c>
      <c r="E443" s="815">
        <v>1961</v>
      </c>
    </row>
    <row r="444" spans="1:5">
      <c r="A444" s="816">
        <f t="shared" si="28"/>
        <v>22356</v>
      </c>
      <c r="B444" s="815">
        <f t="shared" si="29"/>
        <v>75</v>
      </c>
      <c r="C444" s="815">
        <f t="shared" si="30"/>
        <v>291</v>
      </c>
      <c r="D444" s="815">
        <f t="shared" si="31"/>
        <v>292</v>
      </c>
      <c r="E444" s="815">
        <v>1961</v>
      </c>
    </row>
    <row r="445" spans="1:5">
      <c r="A445" s="816">
        <f t="shared" si="28"/>
        <v>22357</v>
      </c>
      <c r="B445" s="815">
        <f t="shared" si="29"/>
        <v>76</v>
      </c>
      <c r="C445" s="815">
        <f t="shared" si="30"/>
        <v>290</v>
      </c>
      <c r="D445" s="815">
        <f t="shared" si="31"/>
        <v>291</v>
      </c>
      <c r="E445" s="815">
        <v>1961</v>
      </c>
    </row>
    <row r="446" spans="1:5">
      <c r="A446" s="816">
        <f t="shared" si="28"/>
        <v>22358</v>
      </c>
      <c r="B446" s="815">
        <f t="shared" si="29"/>
        <v>77</v>
      </c>
      <c r="C446" s="815">
        <f t="shared" si="30"/>
        <v>289</v>
      </c>
      <c r="D446" s="815">
        <f t="shared" si="31"/>
        <v>290</v>
      </c>
      <c r="E446" s="815">
        <v>1961</v>
      </c>
    </row>
    <row r="447" spans="1:5">
      <c r="A447" s="816">
        <f t="shared" si="28"/>
        <v>22359</v>
      </c>
      <c r="B447" s="815">
        <f t="shared" si="29"/>
        <v>78</v>
      </c>
      <c r="C447" s="815">
        <f t="shared" si="30"/>
        <v>288</v>
      </c>
      <c r="D447" s="815">
        <f t="shared" si="31"/>
        <v>289</v>
      </c>
      <c r="E447" s="815">
        <v>1961</v>
      </c>
    </row>
    <row r="448" spans="1:5">
      <c r="A448" s="816">
        <f t="shared" si="28"/>
        <v>22360</v>
      </c>
      <c r="B448" s="815">
        <f t="shared" si="29"/>
        <v>79</v>
      </c>
      <c r="C448" s="815">
        <f t="shared" si="30"/>
        <v>287</v>
      </c>
      <c r="D448" s="815">
        <f t="shared" si="31"/>
        <v>288</v>
      </c>
      <c r="E448" s="815">
        <v>1961</v>
      </c>
    </row>
    <row r="449" spans="1:5">
      <c r="A449" s="816">
        <f t="shared" si="28"/>
        <v>22361</v>
      </c>
      <c r="B449" s="815">
        <f t="shared" si="29"/>
        <v>80</v>
      </c>
      <c r="C449" s="815">
        <f t="shared" si="30"/>
        <v>286</v>
      </c>
      <c r="D449" s="815">
        <f t="shared" si="31"/>
        <v>287</v>
      </c>
      <c r="E449" s="815">
        <v>1961</v>
      </c>
    </row>
    <row r="450" spans="1:5">
      <c r="A450" s="816">
        <f t="shared" si="28"/>
        <v>22362</v>
      </c>
      <c r="B450" s="815">
        <f t="shared" si="29"/>
        <v>81</v>
      </c>
      <c r="C450" s="815">
        <f t="shared" si="30"/>
        <v>285</v>
      </c>
      <c r="D450" s="815">
        <f t="shared" si="31"/>
        <v>286</v>
      </c>
      <c r="E450" s="815">
        <v>1961</v>
      </c>
    </row>
    <row r="451" spans="1:5">
      <c r="A451" s="816">
        <f t="shared" si="28"/>
        <v>22363</v>
      </c>
      <c r="B451" s="815">
        <f t="shared" si="29"/>
        <v>82</v>
      </c>
      <c r="C451" s="815">
        <f t="shared" si="30"/>
        <v>284</v>
      </c>
      <c r="D451" s="815">
        <f t="shared" si="31"/>
        <v>285</v>
      </c>
      <c r="E451" s="815">
        <v>1961</v>
      </c>
    </row>
    <row r="452" spans="1:5">
      <c r="A452" s="816">
        <f t="shared" si="28"/>
        <v>22364</v>
      </c>
      <c r="B452" s="815">
        <f t="shared" si="29"/>
        <v>83</v>
      </c>
      <c r="C452" s="815">
        <f t="shared" si="30"/>
        <v>283</v>
      </c>
      <c r="D452" s="815">
        <f t="shared" si="31"/>
        <v>284</v>
      </c>
      <c r="E452" s="815">
        <v>1961</v>
      </c>
    </row>
    <row r="453" spans="1:5">
      <c r="A453" s="816">
        <f t="shared" si="28"/>
        <v>22365</v>
      </c>
      <c r="B453" s="815">
        <f t="shared" si="29"/>
        <v>84</v>
      </c>
      <c r="C453" s="815">
        <f t="shared" si="30"/>
        <v>282</v>
      </c>
      <c r="D453" s="815">
        <f t="shared" si="31"/>
        <v>283</v>
      </c>
      <c r="E453" s="815">
        <v>1961</v>
      </c>
    </row>
    <row r="454" spans="1:5">
      <c r="A454" s="816">
        <f t="shared" si="28"/>
        <v>22366</v>
      </c>
      <c r="B454" s="815">
        <f t="shared" si="29"/>
        <v>85</v>
      </c>
      <c r="C454" s="815">
        <f t="shared" si="30"/>
        <v>281</v>
      </c>
      <c r="D454" s="815">
        <f t="shared" si="31"/>
        <v>282</v>
      </c>
      <c r="E454" s="815">
        <v>1961</v>
      </c>
    </row>
    <row r="455" spans="1:5">
      <c r="A455" s="816">
        <f t="shared" si="28"/>
        <v>22367</v>
      </c>
      <c r="B455" s="815">
        <f t="shared" si="29"/>
        <v>86</v>
      </c>
      <c r="C455" s="815">
        <f t="shared" si="30"/>
        <v>280</v>
      </c>
      <c r="D455" s="815">
        <f t="shared" si="31"/>
        <v>281</v>
      </c>
      <c r="E455" s="815">
        <v>1961</v>
      </c>
    </row>
    <row r="456" spans="1:5">
      <c r="A456" s="816">
        <f t="shared" si="28"/>
        <v>22368</v>
      </c>
      <c r="B456" s="815">
        <f t="shared" si="29"/>
        <v>87</v>
      </c>
      <c r="C456" s="815">
        <f t="shared" si="30"/>
        <v>279</v>
      </c>
      <c r="D456" s="815">
        <f t="shared" si="31"/>
        <v>280</v>
      </c>
      <c r="E456" s="815">
        <v>1961</v>
      </c>
    </row>
    <row r="457" spans="1:5">
      <c r="A457" s="816">
        <f t="shared" si="28"/>
        <v>22369</v>
      </c>
      <c r="B457" s="815">
        <f t="shared" si="29"/>
        <v>88</v>
      </c>
      <c r="C457" s="815">
        <f t="shared" si="30"/>
        <v>278</v>
      </c>
      <c r="D457" s="815">
        <f t="shared" si="31"/>
        <v>279</v>
      </c>
      <c r="E457" s="815">
        <v>1961</v>
      </c>
    </row>
    <row r="458" spans="1:5">
      <c r="A458" s="816">
        <f t="shared" si="28"/>
        <v>22370</v>
      </c>
      <c r="B458" s="815">
        <f t="shared" si="29"/>
        <v>89</v>
      </c>
      <c r="C458" s="815">
        <f t="shared" si="30"/>
        <v>277</v>
      </c>
      <c r="D458" s="815">
        <f t="shared" si="31"/>
        <v>278</v>
      </c>
      <c r="E458" s="815">
        <v>1961</v>
      </c>
    </row>
    <row r="459" spans="1:5">
      <c r="A459" s="816">
        <f t="shared" si="28"/>
        <v>22371</v>
      </c>
      <c r="B459" s="815">
        <f t="shared" si="29"/>
        <v>90</v>
      </c>
      <c r="C459" s="815">
        <f t="shared" si="30"/>
        <v>276</v>
      </c>
      <c r="D459" s="815">
        <f t="shared" si="31"/>
        <v>277</v>
      </c>
      <c r="E459" s="815">
        <v>1961</v>
      </c>
    </row>
    <row r="460" spans="1:5">
      <c r="A460" s="816">
        <f t="shared" si="28"/>
        <v>22372</v>
      </c>
      <c r="B460" s="815">
        <f t="shared" si="29"/>
        <v>91</v>
      </c>
      <c r="C460" s="815">
        <f t="shared" si="30"/>
        <v>275</v>
      </c>
      <c r="D460" s="815">
        <f t="shared" si="31"/>
        <v>276</v>
      </c>
      <c r="E460" s="815">
        <v>1961</v>
      </c>
    </row>
    <row r="461" spans="1:5">
      <c r="A461" s="816">
        <f t="shared" si="28"/>
        <v>22373</v>
      </c>
      <c r="B461" s="815">
        <f t="shared" si="29"/>
        <v>92</v>
      </c>
      <c r="C461" s="815">
        <f t="shared" si="30"/>
        <v>274</v>
      </c>
      <c r="D461" s="815">
        <f t="shared" si="31"/>
        <v>275</v>
      </c>
      <c r="E461" s="815">
        <v>1961</v>
      </c>
    </row>
    <row r="462" spans="1:5">
      <c r="A462" s="816">
        <f t="shared" si="28"/>
        <v>22374</v>
      </c>
      <c r="B462" s="815">
        <f t="shared" si="29"/>
        <v>93</v>
      </c>
      <c r="C462" s="815">
        <f t="shared" si="30"/>
        <v>273</v>
      </c>
      <c r="D462" s="815">
        <f t="shared" si="31"/>
        <v>274</v>
      </c>
      <c r="E462" s="815">
        <v>1961</v>
      </c>
    </row>
    <row r="463" spans="1:5">
      <c r="A463" s="816">
        <f t="shared" si="28"/>
        <v>22375</v>
      </c>
      <c r="B463" s="815">
        <f t="shared" si="29"/>
        <v>94</v>
      </c>
      <c r="C463" s="815">
        <f t="shared" si="30"/>
        <v>272</v>
      </c>
      <c r="D463" s="815">
        <f t="shared" si="31"/>
        <v>273</v>
      </c>
      <c r="E463" s="815">
        <v>1961</v>
      </c>
    </row>
    <row r="464" spans="1:5">
      <c r="A464" s="816">
        <f t="shared" si="28"/>
        <v>22376</v>
      </c>
      <c r="B464" s="815">
        <f t="shared" si="29"/>
        <v>95</v>
      </c>
      <c r="C464" s="815">
        <f t="shared" si="30"/>
        <v>271</v>
      </c>
      <c r="D464" s="815">
        <f t="shared" si="31"/>
        <v>272</v>
      </c>
      <c r="E464" s="815">
        <v>1961</v>
      </c>
    </row>
    <row r="465" spans="1:5">
      <c r="A465" s="816">
        <f t="shared" si="28"/>
        <v>22377</v>
      </c>
      <c r="B465" s="815">
        <f t="shared" si="29"/>
        <v>96</v>
      </c>
      <c r="C465" s="815">
        <f t="shared" si="30"/>
        <v>270</v>
      </c>
      <c r="D465" s="815">
        <f t="shared" si="31"/>
        <v>271</v>
      </c>
      <c r="E465" s="815">
        <v>1961</v>
      </c>
    </row>
    <row r="466" spans="1:5">
      <c r="A466" s="816">
        <f t="shared" si="28"/>
        <v>22378</v>
      </c>
      <c r="B466" s="815">
        <f t="shared" si="29"/>
        <v>97</v>
      </c>
      <c r="C466" s="815">
        <f t="shared" si="30"/>
        <v>269</v>
      </c>
      <c r="D466" s="815">
        <f t="shared" si="31"/>
        <v>270</v>
      </c>
      <c r="E466" s="815">
        <v>1961</v>
      </c>
    </row>
    <row r="467" spans="1:5">
      <c r="A467" s="816">
        <f t="shared" si="28"/>
        <v>22379</v>
      </c>
      <c r="B467" s="815">
        <f t="shared" si="29"/>
        <v>98</v>
      </c>
      <c r="C467" s="815">
        <f t="shared" si="30"/>
        <v>268</v>
      </c>
      <c r="D467" s="815">
        <f t="shared" si="31"/>
        <v>269</v>
      </c>
      <c r="E467" s="815">
        <v>1961</v>
      </c>
    </row>
    <row r="468" spans="1:5">
      <c r="A468" s="816">
        <f t="shared" si="28"/>
        <v>22380</v>
      </c>
      <c r="B468" s="815">
        <f t="shared" si="29"/>
        <v>99</v>
      </c>
      <c r="C468" s="815">
        <f t="shared" si="30"/>
        <v>267</v>
      </c>
      <c r="D468" s="815">
        <f t="shared" si="31"/>
        <v>268</v>
      </c>
      <c r="E468" s="815">
        <v>1961</v>
      </c>
    </row>
    <row r="469" spans="1:5">
      <c r="A469" s="816">
        <f t="shared" si="28"/>
        <v>22381</v>
      </c>
      <c r="B469" s="815">
        <f t="shared" si="29"/>
        <v>100</v>
      </c>
      <c r="C469" s="815">
        <f t="shared" si="30"/>
        <v>266</v>
      </c>
      <c r="D469" s="815">
        <f t="shared" si="31"/>
        <v>267</v>
      </c>
      <c r="E469" s="815">
        <v>1961</v>
      </c>
    </row>
    <row r="470" spans="1:5">
      <c r="A470" s="816">
        <f t="shared" si="28"/>
        <v>22382</v>
      </c>
      <c r="B470" s="815">
        <f t="shared" si="29"/>
        <v>101</v>
      </c>
      <c r="C470" s="815">
        <f t="shared" si="30"/>
        <v>265</v>
      </c>
      <c r="D470" s="815">
        <f t="shared" si="31"/>
        <v>266</v>
      </c>
      <c r="E470" s="815">
        <v>1961</v>
      </c>
    </row>
    <row r="471" spans="1:5">
      <c r="A471" s="816">
        <f t="shared" si="28"/>
        <v>22383</v>
      </c>
      <c r="B471" s="815">
        <f t="shared" si="29"/>
        <v>102</v>
      </c>
      <c r="C471" s="815">
        <f t="shared" si="30"/>
        <v>264</v>
      </c>
      <c r="D471" s="815">
        <f t="shared" si="31"/>
        <v>265</v>
      </c>
      <c r="E471" s="815">
        <v>1961</v>
      </c>
    </row>
    <row r="472" spans="1:5">
      <c r="A472" s="816">
        <f t="shared" si="28"/>
        <v>22384</v>
      </c>
      <c r="B472" s="815">
        <f t="shared" si="29"/>
        <v>103</v>
      </c>
      <c r="C472" s="815">
        <f t="shared" si="30"/>
        <v>263</v>
      </c>
      <c r="D472" s="815">
        <f t="shared" si="31"/>
        <v>264</v>
      </c>
      <c r="E472" s="815">
        <v>1961</v>
      </c>
    </row>
    <row r="473" spans="1:5">
      <c r="A473" s="816">
        <f t="shared" si="28"/>
        <v>22385</v>
      </c>
      <c r="B473" s="815">
        <f t="shared" si="29"/>
        <v>104</v>
      </c>
      <c r="C473" s="815">
        <f t="shared" si="30"/>
        <v>262</v>
      </c>
      <c r="D473" s="815">
        <f t="shared" si="31"/>
        <v>263</v>
      </c>
      <c r="E473" s="815">
        <v>1961</v>
      </c>
    </row>
    <row r="474" spans="1:5">
      <c r="A474" s="816">
        <f t="shared" si="28"/>
        <v>22386</v>
      </c>
      <c r="B474" s="815">
        <f t="shared" si="29"/>
        <v>105</v>
      </c>
      <c r="C474" s="815">
        <f t="shared" si="30"/>
        <v>261</v>
      </c>
      <c r="D474" s="815">
        <f t="shared" si="31"/>
        <v>262</v>
      </c>
      <c r="E474" s="815">
        <v>1961</v>
      </c>
    </row>
    <row r="475" spans="1:5">
      <c r="A475" s="816">
        <f t="shared" si="28"/>
        <v>22387</v>
      </c>
      <c r="B475" s="815">
        <f t="shared" si="29"/>
        <v>106</v>
      </c>
      <c r="C475" s="815">
        <f t="shared" si="30"/>
        <v>260</v>
      </c>
      <c r="D475" s="815">
        <f t="shared" si="31"/>
        <v>261</v>
      </c>
      <c r="E475" s="815">
        <v>1961</v>
      </c>
    </row>
    <row r="476" spans="1:5">
      <c r="A476" s="816">
        <f t="shared" si="28"/>
        <v>22388</v>
      </c>
      <c r="B476" s="815">
        <f t="shared" si="29"/>
        <v>107</v>
      </c>
      <c r="C476" s="815">
        <f t="shared" si="30"/>
        <v>259</v>
      </c>
      <c r="D476" s="815">
        <f t="shared" si="31"/>
        <v>260</v>
      </c>
      <c r="E476" s="815">
        <v>1961</v>
      </c>
    </row>
    <row r="477" spans="1:5">
      <c r="A477" s="816">
        <f t="shared" si="28"/>
        <v>22389</v>
      </c>
      <c r="B477" s="815">
        <f t="shared" si="29"/>
        <v>108</v>
      </c>
      <c r="C477" s="815">
        <f t="shared" si="30"/>
        <v>258</v>
      </c>
      <c r="D477" s="815">
        <f t="shared" si="31"/>
        <v>259</v>
      </c>
      <c r="E477" s="815">
        <v>1961</v>
      </c>
    </row>
    <row r="478" spans="1:5">
      <c r="A478" s="816">
        <f t="shared" si="28"/>
        <v>22390</v>
      </c>
      <c r="B478" s="815">
        <f t="shared" si="29"/>
        <v>109</v>
      </c>
      <c r="C478" s="815">
        <f t="shared" si="30"/>
        <v>257</v>
      </c>
      <c r="D478" s="815">
        <f t="shared" si="31"/>
        <v>258</v>
      </c>
      <c r="E478" s="815">
        <v>1961</v>
      </c>
    </row>
    <row r="479" spans="1:5">
      <c r="A479" s="816">
        <f t="shared" si="28"/>
        <v>22391</v>
      </c>
      <c r="B479" s="815">
        <f t="shared" si="29"/>
        <v>110</v>
      </c>
      <c r="C479" s="815">
        <f t="shared" si="30"/>
        <v>256</v>
      </c>
      <c r="D479" s="815">
        <f t="shared" si="31"/>
        <v>257</v>
      </c>
      <c r="E479" s="815">
        <v>1961</v>
      </c>
    </row>
    <row r="480" spans="1:5">
      <c r="A480" s="816">
        <f t="shared" si="28"/>
        <v>22392</v>
      </c>
      <c r="B480" s="815">
        <f t="shared" si="29"/>
        <v>111</v>
      </c>
      <c r="C480" s="815">
        <f t="shared" si="30"/>
        <v>255</v>
      </c>
      <c r="D480" s="815">
        <f t="shared" si="31"/>
        <v>256</v>
      </c>
      <c r="E480" s="815">
        <v>1961</v>
      </c>
    </row>
    <row r="481" spans="1:5">
      <c r="A481" s="816">
        <f t="shared" si="28"/>
        <v>22393</v>
      </c>
      <c r="B481" s="815">
        <f t="shared" si="29"/>
        <v>112</v>
      </c>
      <c r="C481" s="815">
        <f t="shared" si="30"/>
        <v>254</v>
      </c>
      <c r="D481" s="815">
        <f t="shared" si="31"/>
        <v>255</v>
      </c>
      <c r="E481" s="815">
        <v>1961</v>
      </c>
    </row>
    <row r="482" spans="1:5">
      <c r="A482" s="816">
        <f t="shared" si="28"/>
        <v>22394</v>
      </c>
      <c r="B482" s="815">
        <f t="shared" si="29"/>
        <v>113</v>
      </c>
      <c r="C482" s="815">
        <f t="shared" si="30"/>
        <v>253</v>
      </c>
      <c r="D482" s="815">
        <f t="shared" si="31"/>
        <v>254</v>
      </c>
      <c r="E482" s="815">
        <v>1961</v>
      </c>
    </row>
    <row r="483" spans="1:5">
      <c r="A483" s="816">
        <f t="shared" si="28"/>
        <v>22395</v>
      </c>
      <c r="B483" s="815">
        <f t="shared" si="29"/>
        <v>114</v>
      </c>
      <c r="C483" s="815">
        <f t="shared" si="30"/>
        <v>252</v>
      </c>
      <c r="D483" s="815">
        <f t="shared" si="31"/>
        <v>253</v>
      </c>
      <c r="E483" s="815">
        <v>1961</v>
      </c>
    </row>
    <row r="484" spans="1:5">
      <c r="A484" s="816">
        <f t="shared" si="28"/>
        <v>22396</v>
      </c>
      <c r="B484" s="815">
        <f t="shared" si="29"/>
        <v>115</v>
      </c>
      <c r="C484" s="815">
        <f t="shared" si="30"/>
        <v>251</v>
      </c>
      <c r="D484" s="815">
        <f t="shared" si="31"/>
        <v>252</v>
      </c>
      <c r="E484" s="815">
        <v>1961</v>
      </c>
    </row>
    <row r="485" spans="1:5">
      <c r="A485" s="816">
        <f t="shared" si="28"/>
        <v>22397</v>
      </c>
      <c r="B485" s="815">
        <f t="shared" si="29"/>
        <v>116</v>
      </c>
      <c r="C485" s="815">
        <f t="shared" si="30"/>
        <v>250</v>
      </c>
      <c r="D485" s="815">
        <f t="shared" si="31"/>
        <v>251</v>
      </c>
      <c r="E485" s="815">
        <v>1961</v>
      </c>
    </row>
    <row r="486" spans="1:5">
      <c r="A486" s="816">
        <f t="shared" si="28"/>
        <v>22398</v>
      </c>
      <c r="B486" s="815">
        <f t="shared" si="29"/>
        <v>117</v>
      </c>
      <c r="C486" s="815">
        <f t="shared" si="30"/>
        <v>249</v>
      </c>
      <c r="D486" s="815">
        <f t="shared" si="31"/>
        <v>250</v>
      </c>
      <c r="E486" s="815">
        <v>1961</v>
      </c>
    </row>
    <row r="487" spans="1:5">
      <c r="A487" s="816">
        <f t="shared" si="28"/>
        <v>22399</v>
      </c>
      <c r="B487" s="815">
        <f t="shared" si="29"/>
        <v>118</v>
      </c>
      <c r="C487" s="815">
        <f t="shared" si="30"/>
        <v>248</v>
      </c>
      <c r="D487" s="815">
        <f t="shared" si="31"/>
        <v>249</v>
      </c>
      <c r="E487" s="815">
        <v>1961</v>
      </c>
    </row>
    <row r="488" spans="1:5">
      <c r="A488" s="816">
        <f t="shared" si="28"/>
        <v>22400</v>
      </c>
      <c r="B488" s="815">
        <f t="shared" si="29"/>
        <v>119</v>
      </c>
      <c r="C488" s="815">
        <f t="shared" si="30"/>
        <v>247</v>
      </c>
      <c r="D488" s="815">
        <f t="shared" si="31"/>
        <v>248</v>
      </c>
      <c r="E488" s="815">
        <v>1961</v>
      </c>
    </row>
    <row r="489" spans="1:5">
      <c r="A489" s="816">
        <f t="shared" si="28"/>
        <v>22401</v>
      </c>
      <c r="B489" s="815">
        <f t="shared" si="29"/>
        <v>120</v>
      </c>
      <c r="C489" s="815">
        <f t="shared" si="30"/>
        <v>246</v>
      </c>
      <c r="D489" s="815">
        <f t="shared" si="31"/>
        <v>247</v>
      </c>
      <c r="E489" s="815">
        <v>1961</v>
      </c>
    </row>
    <row r="490" spans="1:5">
      <c r="A490" s="816">
        <f t="shared" si="28"/>
        <v>22402</v>
      </c>
      <c r="B490" s="815">
        <f t="shared" si="29"/>
        <v>121</v>
      </c>
      <c r="C490" s="815">
        <f t="shared" si="30"/>
        <v>245</v>
      </c>
      <c r="D490" s="815">
        <f t="shared" si="31"/>
        <v>246</v>
      </c>
      <c r="E490" s="815">
        <v>1961</v>
      </c>
    </row>
    <row r="491" spans="1:5">
      <c r="A491" s="816">
        <f t="shared" si="28"/>
        <v>22403</v>
      </c>
      <c r="B491" s="815">
        <f t="shared" si="29"/>
        <v>122</v>
      </c>
      <c r="C491" s="815">
        <f t="shared" si="30"/>
        <v>244</v>
      </c>
      <c r="D491" s="815">
        <f t="shared" si="31"/>
        <v>245</v>
      </c>
      <c r="E491" s="815">
        <v>1961</v>
      </c>
    </row>
    <row r="492" spans="1:5">
      <c r="A492" s="816">
        <f t="shared" si="28"/>
        <v>22404</v>
      </c>
      <c r="B492" s="815">
        <f t="shared" si="29"/>
        <v>123</v>
      </c>
      <c r="C492" s="815">
        <f t="shared" si="30"/>
        <v>243</v>
      </c>
      <c r="D492" s="815">
        <f t="shared" si="31"/>
        <v>244</v>
      </c>
      <c r="E492" s="815">
        <v>1961</v>
      </c>
    </row>
    <row r="493" spans="1:5">
      <c r="A493" s="816">
        <f t="shared" si="28"/>
        <v>22405</v>
      </c>
      <c r="B493" s="815">
        <f t="shared" si="29"/>
        <v>124</v>
      </c>
      <c r="C493" s="815">
        <f t="shared" si="30"/>
        <v>242</v>
      </c>
      <c r="D493" s="815">
        <f t="shared" si="31"/>
        <v>243</v>
      </c>
      <c r="E493" s="815">
        <v>1961</v>
      </c>
    </row>
    <row r="494" spans="1:5">
      <c r="A494" s="816">
        <f t="shared" si="28"/>
        <v>22406</v>
      </c>
      <c r="B494" s="815">
        <f t="shared" si="29"/>
        <v>125</v>
      </c>
      <c r="C494" s="815">
        <f t="shared" si="30"/>
        <v>241</v>
      </c>
      <c r="D494" s="815">
        <f t="shared" si="31"/>
        <v>242</v>
      </c>
      <c r="E494" s="815">
        <v>1961</v>
      </c>
    </row>
    <row r="495" spans="1:5">
      <c r="A495" s="816">
        <f t="shared" si="28"/>
        <v>22407</v>
      </c>
      <c r="B495" s="815">
        <f t="shared" si="29"/>
        <v>126</v>
      </c>
      <c r="C495" s="815">
        <f t="shared" si="30"/>
        <v>240</v>
      </c>
      <c r="D495" s="815">
        <f t="shared" si="31"/>
        <v>241</v>
      </c>
      <c r="E495" s="815">
        <v>1961</v>
      </c>
    </row>
    <row r="496" spans="1:5">
      <c r="A496" s="816">
        <f t="shared" si="28"/>
        <v>22408</v>
      </c>
      <c r="B496" s="815">
        <f t="shared" si="29"/>
        <v>127</v>
      </c>
      <c r="C496" s="815">
        <f t="shared" si="30"/>
        <v>239</v>
      </c>
      <c r="D496" s="815">
        <f t="shared" si="31"/>
        <v>240</v>
      </c>
      <c r="E496" s="815">
        <v>1961</v>
      </c>
    </row>
    <row r="497" spans="1:5">
      <c r="A497" s="816">
        <f t="shared" si="28"/>
        <v>22409</v>
      </c>
      <c r="B497" s="815">
        <f t="shared" si="29"/>
        <v>128</v>
      </c>
      <c r="C497" s="815">
        <f t="shared" si="30"/>
        <v>238</v>
      </c>
      <c r="D497" s="815">
        <f t="shared" si="31"/>
        <v>239</v>
      </c>
      <c r="E497" s="815">
        <v>1961</v>
      </c>
    </row>
    <row r="498" spans="1:5">
      <c r="A498" s="816">
        <f t="shared" si="28"/>
        <v>22410</v>
      </c>
      <c r="B498" s="815">
        <f t="shared" si="29"/>
        <v>129</v>
      </c>
      <c r="C498" s="815">
        <f t="shared" si="30"/>
        <v>237</v>
      </c>
      <c r="D498" s="815">
        <f t="shared" si="31"/>
        <v>238</v>
      </c>
      <c r="E498" s="815">
        <v>1961</v>
      </c>
    </row>
    <row r="499" spans="1:5">
      <c r="A499" s="816">
        <f t="shared" ref="A499:A562" si="32">A498+1</f>
        <v>22411</v>
      </c>
      <c r="B499" s="815">
        <f t="shared" si="29"/>
        <v>130</v>
      </c>
      <c r="C499" s="815">
        <f t="shared" si="30"/>
        <v>236</v>
      </c>
      <c r="D499" s="815">
        <f t="shared" si="31"/>
        <v>237</v>
      </c>
      <c r="E499" s="815">
        <v>1961</v>
      </c>
    </row>
    <row r="500" spans="1:5">
      <c r="A500" s="816">
        <f t="shared" si="32"/>
        <v>22412</v>
      </c>
      <c r="B500" s="815">
        <f t="shared" ref="B500:B563" si="33">B499+1</f>
        <v>131</v>
      </c>
      <c r="C500" s="815">
        <f t="shared" ref="C500:C563" si="34">C499-1</f>
        <v>235</v>
      </c>
      <c r="D500" s="815">
        <f t="shared" ref="D500:D563" si="35">D499-1</f>
        <v>236</v>
      </c>
      <c r="E500" s="815">
        <v>1961</v>
      </c>
    </row>
    <row r="501" spans="1:5">
      <c r="A501" s="816">
        <f t="shared" si="32"/>
        <v>22413</v>
      </c>
      <c r="B501" s="815">
        <f t="shared" si="33"/>
        <v>132</v>
      </c>
      <c r="C501" s="815">
        <f t="shared" si="34"/>
        <v>234</v>
      </c>
      <c r="D501" s="815">
        <f t="shared" si="35"/>
        <v>235</v>
      </c>
      <c r="E501" s="815">
        <v>1961</v>
      </c>
    </row>
    <row r="502" spans="1:5">
      <c r="A502" s="816">
        <f t="shared" si="32"/>
        <v>22414</v>
      </c>
      <c r="B502" s="815">
        <f t="shared" si="33"/>
        <v>133</v>
      </c>
      <c r="C502" s="815">
        <f t="shared" si="34"/>
        <v>233</v>
      </c>
      <c r="D502" s="815">
        <f t="shared" si="35"/>
        <v>234</v>
      </c>
      <c r="E502" s="815">
        <v>1961</v>
      </c>
    </row>
    <row r="503" spans="1:5">
      <c r="A503" s="816">
        <f t="shared" si="32"/>
        <v>22415</v>
      </c>
      <c r="B503" s="815">
        <f t="shared" si="33"/>
        <v>134</v>
      </c>
      <c r="C503" s="815">
        <f t="shared" si="34"/>
        <v>232</v>
      </c>
      <c r="D503" s="815">
        <f t="shared" si="35"/>
        <v>233</v>
      </c>
      <c r="E503" s="815">
        <v>1961</v>
      </c>
    </row>
    <row r="504" spans="1:5">
      <c r="A504" s="816">
        <f t="shared" si="32"/>
        <v>22416</v>
      </c>
      <c r="B504" s="815">
        <f t="shared" si="33"/>
        <v>135</v>
      </c>
      <c r="C504" s="815">
        <f t="shared" si="34"/>
        <v>231</v>
      </c>
      <c r="D504" s="815">
        <f t="shared" si="35"/>
        <v>232</v>
      </c>
      <c r="E504" s="815">
        <v>1961</v>
      </c>
    </row>
    <row r="505" spans="1:5">
      <c r="A505" s="816">
        <f t="shared" si="32"/>
        <v>22417</v>
      </c>
      <c r="B505" s="815">
        <f t="shared" si="33"/>
        <v>136</v>
      </c>
      <c r="C505" s="815">
        <f t="shared" si="34"/>
        <v>230</v>
      </c>
      <c r="D505" s="815">
        <f t="shared" si="35"/>
        <v>231</v>
      </c>
      <c r="E505" s="815">
        <v>1961</v>
      </c>
    </row>
    <row r="506" spans="1:5">
      <c r="A506" s="816">
        <f t="shared" si="32"/>
        <v>22418</v>
      </c>
      <c r="B506" s="815">
        <f t="shared" si="33"/>
        <v>137</v>
      </c>
      <c r="C506" s="815">
        <f t="shared" si="34"/>
        <v>229</v>
      </c>
      <c r="D506" s="815">
        <f t="shared" si="35"/>
        <v>230</v>
      </c>
      <c r="E506" s="815">
        <v>1961</v>
      </c>
    </row>
    <row r="507" spans="1:5">
      <c r="A507" s="816">
        <f t="shared" si="32"/>
        <v>22419</v>
      </c>
      <c r="B507" s="815">
        <f t="shared" si="33"/>
        <v>138</v>
      </c>
      <c r="C507" s="815">
        <f t="shared" si="34"/>
        <v>228</v>
      </c>
      <c r="D507" s="815">
        <f t="shared" si="35"/>
        <v>229</v>
      </c>
      <c r="E507" s="815">
        <v>1961</v>
      </c>
    </row>
    <row r="508" spans="1:5">
      <c r="A508" s="816">
        <f t="shared" si="32"/>
        <v>22420</v>
      </c>
      <c r="B508" s="815">
        <f t="shared" si="33"/>
        <v>139</v>
      </c>
      <c r="C508" s="815">
        <f t="shared" si="34"/>
        <v>227</v>
      </c>
      <c r="D508" s="815">
        <f t="shared" si="35"/>
        <v>228</v>
      </c>
      <c r="E508" s="815">
        <v>1961</v>
      </c>
    </row>
    <row r="509" spans="1:5">
      <c r="A509" s="816">
        <f t="shared" si="32"/>
        <v>22421</v>
      </c>
      <c r="B509" s="815">
        <f t="shared" si="33"/>
        <v>140</v>
      </c>
      <c r="C509" s="815">
        <f t="shared" si="34"/>
        <v>226</v>
      </c>
      <c r="D509" s="815">
        <f t="shared" si="35"/>
        <v>227</v>
      </c>
      <c r="E509" s="815">
        <v>1961</v>
      </c>
    </row>
    <row r="510" spans="1:5">
      <c r="A510" s="816">
        <f t="shared" si="32"/>
        <v>22422</v>
      </c>
      <c r="B510" s="815">
        <f t="shared" si="33"/>
        <v>141</v>
      </c>
      <c r="C510" s="815">
        <f t="shared" si="34"/>
        <v>225</v>
      </c>
      <c r="D510" s="815">
        <f t="shared" si="35"/>
        <v>226</v>
      </c>
      <c r="E510" s="815">
        <v>1961</v>
      </c>
    </row>
    <row r="511" spans="1:5">
      <c r="A511" s="816">
        <f t="shared" si="32"/>
        <v>22423</v>
      </c>
      <c r="B511" s="815">
        <f t="shared" si="33"/>
        <v>142</v>
      </c>
      <c r="C511" s="815">
        <f t="shared" si="34"/>
        <v>224</v>
      </c>
      <c r="D511" s="815">
        <f t="shared" si="35"/>
        <v>225</v>
      </c>
      <c r="E511" s="815">
        <v>1961</v>
      </c>
    </row>
    <row r="512" spans="1:5">
      <c r="A512" s="816">
        <f t="shared" si="32"/>
        <v>22424</v>
      </c>
      <c r="B512" s="815">
        <f t="shared" si="33"/>
        <v>143</v>
      </c>
      <c r="C512" s="815">
        <f t="shared" si="34"/>
        <v>223</v>
      </c>
      <c r="D512" s="815">
        <f t="shared" si="35"/>
        <v>224</v>
      </c>
      <c r="E512" s="815">
        <v>1961</v>
      </c>
    </row>
    <row r="513" spans="1:5">
      <c r="A513" s="816">
        <f t="shared" si="32"/>
        <v>22425</v>
      </c>
      <c r="B513" s="815">
        <f t="shared" si="33"/>
        <v>144</v>
      </c>
      <c r="C513" s="815">
        <f t="shared" si="34"/>
        <v>222</v>
      </c>
      <c r="D513" s="815">
        <f t="shared" si="35"/>
        <v>223</v>
      </c>
      <c r="E513" s="815">
        <v>1961</v>
      </c>
    </row>
    <row r="514" spans="1:5">
      <c r="A514" s="816">
        <f t="shared" si="32"/>
        <v>22426</v>
      </c>
      <c r="B514" s="815">
        <f t="shared" si="33"/>
        <v>145</v>
      </c>
      <c r="C514" s="815">
        <f t="shared" si="34"/>
        <v>221</v>
      </c>
      <c r="D514" s="815">
        <f t="shared" si="35"/>
        <v>222</v>
      </c>
      <c r="E514" s="815">
        <v>1961</v>
      </c>
    </row>
    <row r="515" spans="1:5">
      <c r="A515" s="816">
        <f t="shared" si="32"/>
        <v>22427</v>
      </c>
      <c r="B515" s="815">
        <f t="shared" si="33"/>
        <v>146</v>
      </c>
      <c r="C515" s="815">
        <f t="shared" si="34"/>
        <v>220</v>
      </c>
      <c r="D515" s="815">
        <f t="shared" si="35"/>
        <v>221</v>
      </c>
      <c r="E515" s="815">
        <v>1961</v>
      </c>
    </row>
    <row r="516" spans="1:5">
      <c r="A516" s="816">
        <f t="shared" si="32"/>
        <v>22428</v>
      </c>
      <c r="B516" s="815">
        <f t="shared" si="33"/>
        <v>147</v>
      </c>
      <c r="C516" s="815">
        <f t="shared" si="34"/>
        <v>219</v>
      </c>
      <c r="D516" s="815">
        <f t="shared" si="35"/>
        <v>220</v>
      </c>
      <c r="E516" s="815">
        <v>1961</v>
      </c>
    </row>
    <row r="517" spans="1:5">
      <c r="A517" s="816">
        <f t="shared" si="32"/>
        <v>22429</v>
      </c>
      <c r="B517" s="815">
        <f t="shared" si="33"/>
        <v>148</v>
      </c>
      <c r="C517" s="815">
        <f t="shared" si="34"/>
        <v>218</v>
      </c>
      <c r="D517" s="815">
        <f t="shared" si="35"/>
        <v>219</v>
      </c>
      <c r="E517" s="815">
        <v>1961</v>
      </c>
    </row>
    <row r="518" spans="1:5">
      <c r="A518" s="816">
        <f t="shared" si="32"/>
        <v>22430</v>
      </c>
      <c r="B518" s="815">
        <f t="shared" si="33"/>
        <v>149</v>
      </c>
      <c r="C518" s="815">
        <f t="shared" si="34"/>
        <v>217</v>
      </c>
      <c r="D518" s="815">
        <f t="shared" si="35"/>
        <v>218</v>
      </c>
      <c r="E518" s="815">
        <v>1961</v>
      </c>
    </row>
    <row r="519" spans="1:5">
      <c r="A519" s="816">
        <f t="shared" si="32"/>
        <v>22431</v>
      </c>
      <c r="B519" s="815">
        <f t="shared" si="33"/>
        <v>150</v>
      </c>
      <c r="C519" s="815">
        <f t="shared" si="34"/>
        <v>216</v>
      </c>
      <c r="D519" s="815">
        <f t="shared" si="35"/>
        <v>217</v>
      </c>
      <c r="E519" s="815">
        <v>1961</v>
      </c>
    </row>
    <row r="520" spans="1:5">
      <c r="A520" s="816">
        <f t="shared" si="32"/>
        <v>22432</v>
      </c>
      <c r="B520" s="815">
        <f t="shared" si="33"/>
        <v>151</v>
      </c>
      <c r="C520" s="815">
        <f t="shared" si="34"/>
        <v>215</v>
      </c>
      <c r="D520" s="815">
        <f t="shared" si="35"/>
        <v>216</v>
      </c>
      <c r="E520" s="815">
        <v>1961</v>
      </c>
    </row>
    <row r="521" spans="1:5">
      <c r="A521" s="816">
        <f t="shared" si="32"/>
        <v>22433</v>
      </c>
      <c r="B521" s="815">
        <f t="shared" si="33"/>
        <v>152</v>
      </c>
      <c r="C521" s="815">
        <f t="shared" si="34"/>
        <v>214</v>
      </c>
      <c r="D521" s="815">
        <f t="shared" si="35"/>
        <v>215</v>
      </c>
      <c r="E521" s="815">
        <v>1961</v>
      </c>
    </row>
    <row r="522" spans="1:5">
      <c r="A522" s="816">
        <f t="shared" si="32"/>
        <v>22434</v>
      </c>
      <c r="B522" s="815">
        <f t="shared" si="33"/>
        <v>153</v>
      </c>
      <c r="C522" s="815">
        <f t="shared" si="34"/>
        <v>213</v>
      </c>
      <c r="D522" s="815">
        <f t="shared" si="35"/>
        <v>214</v>
      </c>
      <c r="E522" s="815">
        <v>1961</v>
      </c>
    </row>
    <row r="523" spans="1:5">
      <c r="A523" s="816">
        <f t="shared" si="32"/>
        <v>22435</v>
      </c>
      <c r="B523" s="815">
        <f t="shared" si="33"/>
        <v>154</v>
      </c>
      <c r="C523" s="815">
        <f t="shared" si="34"/>
        <v>212</v>
      </c>
      <c r="D523" s="815">
        <f t="shared" si="35"/>
        <v>213</v>
      </c>
      <c r="E523" s="815">
        <v>1961</v>
      </c>
    </row>
    <row r="524" spans="1:5">
      <c r="A524" s="816">
        <f t="shared" si="32"/>
        <v>22436</v>
      </c>
      <c r="B524" s="815">
        <f t="shared" si="33"/>
        <v>155</v>
      </c>
      <c r="C524" s="815">
        <f t="shared" si="34"/>
        <v>211</v>
      </c>
      <c r="D524" s="815">
        <f t="shared" si="35"/>
        <v>212</v>
      </c>
      <c r="E524" s="815">
        <v>1961</v>
      </c>
    </row>
    <row r="525" spans="1:5">
      <c r="A525" s="816">
        <f t="shared" si="32"/>
        <v>22437</v>
      </c>
      <c r="B525" s="815">
        <f t="shared" si="33"/>
        <v>156</v>
      </c>
      <c r="C525" s="815">
        <f t="shared" si="34"/>
        <v>210</v>
      </c>
      <c r="D525" s="815">
        <f t="shared" si="35"/>
        <v>211</v>
      </c>
      <c r="E525" s="815">
        <v>1961</v>
      </c>
    </row>
    <row r="526" spans="1:5">
      <c r="A526" s="816">
        <f t="shared" si="32"/>
        <v>22438</v>
      </c>
      <c r="B526" s="815">
        <f t="shared" si="33"/>
        <v>157</v>
      </c>
      <c r="C526" s="815">
        <f t="shared" si="34"/>
        <v>209</v>
      </c>
      <c r="D526" s="815">
        <f t="shared" si="35"/>
        <v>210</v>
      </c>
      <c r="E526" s="815">
        <v>1961</v>
      </c>
    </row>
    <row r="527" spans="1:5">
      <c r="A527" s="816">
        <f t="shared" si="32"/>
        <v>22439</v>
      </c>
      <c r="B527" s="815">
        <f t="shared" si="33"/>
        <v>158</v>
      </c>
      <c r="C527" s="815">
        <f t="shared" si="34"/>
        <v>208</v>
      </c>
      <c r="D527" s="815">
        <f t="shared" si="35"/>
        <v>209</v>
      </c>
      <c r="E527" s="815">
        <v>1961</v>
      </c>
    </row>
    <row r="528" spans="1:5">
      <c r="A528" s="816">
        <f t="shared" si="32"/>
        <v>22440</v>
      </c>
      <c r="B528" s="815">
        <f t="shared" si="33"/>
        <v>159</v>
      </c>
      <c r="C528" s="815">
        <f t="shared" si="34"/>
        <v>207</v>
      </c>
      <c r="D528" s="815">
        <f t="shared" si="35"/>
        <v>208</v>
      </c>
      <c r="E528" s="815">
        <v>1961</v>
      </c>
    </row>
    <row r="529" spans="1:5">
      <c r="A529" s="816">
        <f t="shared" si="32"/>
        <v>22441</v>
      </c>
      <c r="B529" s="815">
        <f t="shared" si="33"/>
        <v>160</v>
      </c>
      <c r="C529" s="815">
        <f t="shared" si="34"/>
        <v>206</v>
      </c>
      <c r="D529" s="815">
        <f t="shared" si="35"/>
        <v>207</v>
      </c>
      <c r="E529" s="815">
        <v>1961</v>
      </c>
    </row>
    <row r="530" spans="1:5">
      <c r="A530" s="816">
        <f t="shared" si="32"/>
        <v>22442</v>
      </c>
      <c r="B530" s="815">
        <f t="shared" si="33"/>
        <v>161</v>
      </c>
      <c r="C530" s="815">
        <f t="shared" si="34"/>
        <v>205</v>
      </c>
      <c r="D530" s="815">
        <f t="shared" si="35"/>
        <v>206</v>
      </c>
      <c r="E530" s="815">
        <v>1961</v>
      </c>
    </row>
    <row r="531" spans="1:5">
      <c r="A531" s="816">
        <f t="shared" si="32"/>
        <v>22443</v>
      </c>
      <c r="B531" s="815">
        <f t="shared" si="33"/>
        <v>162</v>
      </c>
      <c r="C531" s="815">
        <f t="shared" si="34"/>
        <v>204</v>
      </c>
      <c r="D531" s="815">
        <f t="shared" si="35"/>
        <v>205</v>
      </c>
      <c r="E531" s="815">
        <v>1961</v>
      </c>
    </row>
    <row r="532" spans="1:5">
      <c r="A532" s="816">
        <f t="shared" si="32"/>
        <v>22444</v>
      </c>
      <c r="B532" s="815">
        <f t="shared" si="33"/>
        <v>163</v>
      </c>
      <c r="C532" s="815">
        <f t="shared" si="34"/>
        <v>203</v>
      </c>
      <c r="D532" s="815">
        <f t="shared" si="35"/>
        <v>204</v>
      </c>
      <c r="E532" s="815">
        <v>1961</v>
      </c>
    </row>
    <row r="533" spans="1:5">
      <c r="A533" s="816">
        <f t="shared" si="32"/>
        <v>22445</v>
      </c>
      <c r="B533" s="815">
        <f t="shared" si="33"/>
        <v>164</v>
      </c>
      <c r="C533" s="815">
        <f t="shared" si="34"/>
        <v>202</v>
      </c>
      <c r="D533" s="815">
        <f t="shared" si="35"/>
        <v>203</v>
      </c>
      <c r="E533" s="815">
        <v>1961</v>
      </c>
    </row>
    <row r="534" spans="1:5">
      <c r="A534" s="816">
        <f t="shared" si="32"/>
        <v>22446</v>
      </c>
      <c r="B534" s="815">
        <f t="shared" si="33"/>
        <v>165</v>
      </c>
      <c r="C534" s="815">
        <f t="shared" si="34"/>
        <v>201</v>
      </c>
      <c r="D534" s="815">
        <f t="shared" si="35"/>
        <v>202</v>
      </c>
      <c r="E534" s="815">
        <v>1961</v>
      </c>
    </row>
    <row r="535" spans="1:5">
      <c r="A535" s="816">
        <f t="shared" si="32"/>
        <v>22447</v>
      </c>
      <c r="B535" s="815">
        <f t="shared" si="33"/>
        <v>166</v>
      </c>
      <c r="C535" s="815">
        <f t="shared" si="34"/>
        <v>200</v>
      </c>
      <c r="D535" s="815">
        <f t="shared" si="35"/>
        <v>201</v>
      </c>
      <c r="E535" s="815">
        <v>1961</v>
      </c>
    </row>
    <row r="536" spans="1:5">
      <c r="A536" s="816">
        <f t="shared" si="32"/>
        <v>22448</v>
      </c>
      <c r="B536" s="815">
        <f t="shared" si="33"/>
        <v>167</v>
      </c>
      <c r="C536" s="815">
        <f t="shared" si="34"/>
        <v>199</v>
      </c>
      <c r="D536" s="815">
        <f t="shared" si="35"/>
        <v>200</v>
      </c>
      <c r="E536" s="815">
        <v>1961</v>
      </c>
    </row>
    <row r="537" spans="1:5">
      <c r="A537" s="816">
        <f t="shared" si="32"/>
        <v>22449</v>
      </c>
      <c r="B537" s="815">
        <f t="shared" si="33"/>
        <v>168</v>
      </c>
      <c r="C537" s="815">
        <f t="shared" si="34"/>
        <v>198</v>
      </c>
      <c r="D537" s="815">
        <f t="shared" si="35"/>
        <v>199</v>
      </c>
      <c r="E537" s="815">
        <v>1961</v>
      </c>
    </row>
    <row r="538" spans="1:5">
      <c r="A538" s="816">
        <f t="shared" si="32"/>
        <v>22450</v>
      </c>
      <c r="B538" s="815">
        <f t="shared" si="33"/>
        <v>169</v>
      </c>
      <c r="C538" s="815">
        <f t="shared" si="34"/>
        <v>197</v>
      </c>
      <c r="D538" s="815">
        <f t="shared" si="35"/>
        <v>198</v>
      </c>
      <c r="E538" s="815">
        <v>1961</v>
      </c>
    </row>
    <row r="539" spans="1:5">
      <c r="A539" s="816">
        <f t="shared" si="32"/>
        <v>22451</v>
      </c>
      <c r="B539" s="815">
        <f t="shared" si="33"/>
        <v>170</v>
      </c>
      <c r="C539" s="815">
        <f t="shared" si="34"/>
        <v>196</v>
      </c>
      <c r="D539" s="815">
        <f t="shared" si="35"/>
        <v>197</v>
      </c>
      <c r="E539" s="815">
        <v>1961</v>
      </c>
    </row>
    <row r="540" spans="1:5">
      <c r="A540" s="816">
        <f t="shared" si="32"/>
        <v>22452</v>
      </c>
      <c r="B540" s="815">
        <f t="shared" si="33"/>
        <v>171</v>
      </c>
      <c r="C540" s="815">
        <f t="shared" si="34"/>
        <v>195</v>
      </c>
      <c r="D540" s="815">
        <f t="shared" si="35"/>
        <v>196</v>
      </c>
      <c r="E540" s="815">
        <v>1961</v>
      </c>
    </row>
    <row r="541" spans="1:5">
      <c r="A541" s="816">
        <f t="shared" si="32"/>
        <v>22453</v>
      </c>
      <c r="B541" s="815">
        <f t="shared" si="33"/>
        <v>172</v>
      </c>
      <c r="C541" s="815">
        <f t="shared" si="34"/>
        <v>194</v>
      </c>
      <c r="D541" s="815">
        <f t="shared" si="35"/>
        <v>195</v>
      </c>
      <c r="E541" s="815">
        <v>1961</v>
      </c>
    </row>
    <row r="542" spans="1:5">
      <c r="A542" s="816">
        <f t="shared" si="32"/>
        <v>22454</v>
      </c>
      <c r="B542" s="815">
        <f t="shared" si="33"/>
        <v>173</v>
      </c>
      <c r="C542" s="815">
        <f t="shared" si="34"/>
        <v>193</v>
      </c>
      <c r="D542" s="815">
        <f t="shared" si="35"/>
        <v>194</v>
      </c>
      <c r="E542" s="815">
        <v>1961</v>
      </c>
    </row>
    <row r="543" spans="1:5">
      <c r="A543" s="816">
        <f t="shared" si="32"/>
        <v>22455</v>
      </c>
      <c r="B543" s="815">
        <f t="shared" si="33"/>
        <v>174</v>
      </c>
      <c r="C543" s="815">
        <f t="shared" si="34"/>
        <v>192</v>
      </c>
      <c r="D543" s="815">
        <f t="shared" si="35"/>
        <v>193</v>
      </c>
      <c r="E543" s="815">
        <v>1961</v>
      </c>
    </row>
    <row r="544" spans="1:5">
      <c r="A544" s="816">
        <f t="shared" si="32"/>
        <v>22456</v>
      </c>
      <c r="B544" s="815">
        <f t="shared" si="33"/>
        <v>175</v>
      </c>
      <c r="C544" s="815">
        <f t="shared" si="34"/>
        <v>191</v>
      </c>
      <c r="D544" s="815">
        <f t="shared" si="35"/>
        <v>192</v>
      </c>
      <c r="E544" s="815">
        <v>1961</v>
      </c>
    </row>
    <row r="545" spans="1:5">
      <c r="A545" s="816">
        <f t="shared" si="32"/>
        <v>22457</v>
      </c>
      <c r="B545" s="815">
        <f t="shared" si="33"/>
        <v>176</v>
      </c>
      <c r="C545" s="815">
        <f t="shared" si="34"/>
        <v>190</v>
      </c>
      <c r="D545" s="815">
        <f t="shared" si="35"/>
        <v>191</v>
      </c>
      <c r="E545" s="815">
        <v>1961</v>
      </c>
    </row>
    <row r="546" spans="1:5">
      <c r="A546" s="816">
        <f t="shared" si="32"/>
        <v>22458</v>
      </c>
      <c r="B546" s="815">
        <f t="shared" si="33"/>
        <v>177</v>
      </c>
      <c r="C546" s="815">
        <f t="shared" si="34"/>
        <v>189</v>
      </c>
      <c r="D546" s="815">
        <f t="shared" si="35"/>
        <v>190</v>
      </c>
      <c r="E546" s="815">
        <v>1961</v>
      </c>
    </row>
    <row r="547" spans="1:5">
      <c r="A547" s="816">
        <f t="shared" si="32"/>
        <v>22459</v>
      </c>
      <c r="B547" s="815">
        <f t="shared" si="33"/>
        <v>178</v>
      </c>
      <c r="C547" s="815">
        <f t="shared" si="34"/>
        <v>188</v>
      </c>
      <c r="D547" s="815">
        <f t="shared" si="35"/>
        <v>189</v>
      </c>
      <c r="E547" s="815">
        <v>1961</v>
      </c>
    </row>
    <row r="548" spans="1:5">
      <c r="A548" s="816">
        <f t="shared" si="32"/>
        <v>22460</v>
      </c>
      <c r="B548" s="815">
        <f t="shared" si="33"/>
        <v>179</v>
      </c>
      <c r="C548" s="815">
        <f t="shared" si="34"/>
        <v>187</v>
      </c>
      <c r="D548" s="815">
        <f t="shared" si="35"/>
        <v>188</v>
      </c>
      <c r="E548" s="815">
        <v>1961</v>
      </c>
    </row>
    <row r="549" spans="1:5">
      <c r="A549" s="816">
        <f t="shared" si="32"/>
        <v>22461</v>
      </c>
      <c r="B549" s="815">
        <f t="shared" si="33"/>
        <v>180</v>
      </c>
      <c r="C549" s="815">
        <f t="shared" si="34"/>
        <v>186</v>
      </c>
      <c r="D549" s="815">
        <f t="shared" si="35"/>
        <v>187</v>
      </c>
      <c r="E549" s="815">
        <v>1961</v>
      </c>
    </row>
    <row r="550" spans="1:5">
      <c r="A550" s="816">
        <f t="shared" si="32"/>
        <v>22462</v>
      </c>
      <c r="B550" s="815">
        <f t="shared" si="33"/>
        <v>181</v>
      </c>
      <c r="C550" s="815">
        <f t="shared" si="34"/>
        <v>185</v>
      </c>
      <c r="D550" s="815">
        <f t="shared" si="35"/>
        <v>186</v>
      </c>
      <c r="E550" s="815">
        <v>1961</v>
      </c>
    </row>
    <row r="551" spans="1:5">
      <c r="A551" s="816">
        <f t="shared" si="32"/>
        <v>22463</v>
      </c>
      <c r="B551" s="815">
        <f t="shared" si="33"/>
        <v>182</v>
      </c>
      <c r="C551" s="815">
        <f t="shared" si="34"/>
        <v>184</v>
      </c>
      <c r="D551" s="815">
        <f t="shared" si="35"/>
        <v>185</v>
      </c>
      <c r="E551" s="815">
        <v>1961</v>
      </c>
    </row>
    <row r="552" spans="1:5">
      <c r="A552" s="816">
        <f t="shared" si="32"/>
        <v>22464</v>
      </c>
      <c r="B552" s="815">
        <f t="shared" si="33"/>
        <v>183</v>
      </c>
      <c r="C552" s="815">
        <f t="shared" si="34"/>
        <v>183</v>
      </c>
      <c r="D552" s="815">
        <f t="shared" si="35"/>
        <v>184</v>
      </c>
      <c r="E552" s="815">
        <v>1961</v>
      </c>
    </row>
    <row r="553" spans="1:5">
      <c r="A553" s="816">
        <f t="shared" si="32"/>
        <v>22465</v>
      </c>
      <c r="B553" s="815">
        <f t="shared" si="33"/>
        <v>184</v>
      </c>
      <c r="C553" s="815">
        <f t="shared" si="34"/>
        <v>182</v>
      </c>
      <c r="D553" s="815">
        <f t="shared" si="35"/>
        <v>183</v>
      </c>
      <c r="E553" s="815">
        <v>1961</v>
      </c>
    </row>
    <row r="554" spans="1:5">
      <c r="A554" s="816">
        <f t="shared" si="32"/>
        <v>22466</v>
      </c>
      <c r="B554" s="815">
        <f t="shared" si="33"/>
        <v>185</v>
      </c>
      <c r="C554" s="815">
        <f t="shared" si="34"/>
        <v>181</v>
      </c>
      <c r="D554" s="815">
        <f t="shared" si="35"/>
        <v>182</v>
      </c>
      <c r="E554" s="815">
        <v>1961</v>
      </c>
    </row>
    <row r="555" spans="1:5">
      <c r="A555" s="816">
        <f t="shared" si="32"/>
        <v>22467</v>
      </c>
      <c r="B555" s="815">
        <f t="shared" si="33"/>
        <v>186</v>
      </c>
      <c r="C555" s="815">
        <f t="shared" si="34"/>
        <v>180</v>
      </c>
      <c r="D555" s="815">
        <f t="shared" si="35"/>
        <v>181</v>
      </c>
      <c r="E555" s="815">
        <v>1961</v>
      </c>
    </row>
    <row r="556" spans="1:5">
      <c r="A556" s="816">
        <f t="shared" si="32"/>
        <v>22468</v>
      </c>
      <c r="B556" s="815">
        <f t="shared" si="33"/>
        <v>187</v>
      </c>
      <c r="C556" s="815">
        <f t="shared" si="34"/>
        <v>179</v>
      </c>
      <c r="D556" s="815">
        <f t="shared" si="35"/>
        <v>180</v>
      </c>
      <c r="E556" s="815">
        <v>1961</v>
      </c>
    </row>
    <row r="557" spans="1:5">
      <c r="A557" s="816">
        <f t="shared" si="32"/>
        <v>22469</v>
      </c>
      <c r="B557" s="815">
        <f t="shared" si="33"/>
        <v>188</v>
      </c>
      <c r="C557" s="815">
        <f t="shared" si="34"/>
        <v>178</v>
      </c>
      <c r="D557" s="815">
        <f t="shared" si="35"/>
        <v>179</v>
      </c>
      <c r="E557" s="815">
        <v>1961</v>
      </c>
    </row>
    <row r="558" spans="1:5">
      <c r="A558" s="816">
        <f t="shared" si="32"/>
        <v>22470</v>
      </c>
      <c r="B558" s="815">
        <f t="shared" si="33"/>
        <v>189</v>
      </c>
      <c r="C558" s="815">
        <f t="shared" si="34"/>
        <v>177</v>
      </c>
      <c r="D558" s="815">
        <f t="shared" si="35"/>
        <v>178</v>
      </c>
      <c r="E558" s="815">
        <v>1961</v>
      </c>
    </row>
    <row r="559" spans="1:5">
      <c r="A559" s="816">
        <f t="shared" si="32"/>
        <v>22471</v>
      </c>
      <c r="B559" s="815">
        <f t="shared" si="33"/>
        <v>190</v>
      </c>
      <c r="C559" s="815">
        <f t="shared" si="34"/>
        <v>176</v>
      </c>
      <c r="D559" s="815">
        <f t="shared" si="35"/>
        <v>177</v>
      </c>
      <c r="E559" s="815">
        <v>1961</v>
      </c>
    </row>
    <row r="560" spans="1:5">
      <c r="A560" s="816">
        <f t="shared" si="32"/>
        <v>22472</v>
      </c>
      <c r="B560" s="815">
        <f t="shared" si="33"/>
        <v>191</v>
      </c>
      <c r="C560" s="815">
        <f t="shared" si="34"/>
        <v>175</v>
      </c>
      <c r="D560" s="815">
        <f t="shared" si="35"/>
        <v>176</v>
      </c>
      <c r="E560" s="815">
        <v>1961</v>
      </c>
    </row>
    <row r="561" spans="1:5">
      <c r="A561" s="816">
        <f t="shared" si="32"/>
        <v>22473</v>
      </c>
      <c r="B561" s="815">
        <f t="shared" si="33"/>
        <v>192</v>
      </c>
      <c r="C561" s="815">
        <f t="shared" si="34"/>
        <v>174</v>
      </c>
      <c r="D561" s="815">
        <f t="shared" si="35"/>
        <v>175</v>
      </c>
      <c r="E561" s="815">
        <v>1961</v>
      </c>
    </row>
    <row r="562" spans="1:5">
      <c r="A562" s="816">
        <f t="shared" si="32"/>
        <v>22474</v>
      </c>
      <c r="B562" s="815">
        <f t="shared" si="33"/>
        <v>193</v>
      </c>
      <c r="C562" s="815">
        <f t="shared" si="34"/>
        <v>173</v>
      </c>
      <c r="D562" s="815">
        <f t="shared" si="35"/>
        <v>174</v>
      </c>
      <c r="E562" s="815">
        <v>1961</v>
      </c>
    </row>
    <row r="563" spans="1:5">
      <c r="A563" s="816">
        <f t="shared" ref="A563:A626" si="36">A562+1</f>
        <v>22475</v>
      </c>
      <c r="B563" s="815">
        <f t="shared" si="33"/>
        <v>194</v>
      </c>
      <c r="C563" s="815">
        <f t="shared" si="34"/>
        <v>172</v>
      </c>
      <c r="D563" s="815">
        <f t="shared" si="35"/>
        <v>173</v>
      </c>
      <c r="E563" s="815">
        <v>1961</v>
      </c>
    </row>
    <row r="564" spans="1:5">
      <c r="A564" s="816">
        <f t="shared" si="36"/>
        <v>22476</v>
      </c>
      <c r="B564" s="815">
        <f t="shared" ref="B564:B627" si="37">B563+1</f>
        <v>195</v>
      </c>
      <c r="C564" s="815">
        <f t="shared" ref="C564:C627" si="38">C563-1</f>
        <v>171</v>
      </c>
      <c r="D564" s="815">
        <f t="shared" ref="D564:D627" si="39">D563-1</f>
        <v>172</v>
      </c>
      <c r="E564" s="815">
        <v>1961</v>
      </c>
    </row>
    <row r="565" spans="1:5">
      <c r="A565" s="816">
        <f t="shared" si="36"/>
        <v>22477</v>
      </c>
      <c r="B565" s="815">
        <f t="shared" si="37"/>
        <v>196</v>
      </c>
      <c r="C565" s="815">
        <f t="shared" si="38"/>
        <v>170</v>
      </c>
      <c r="D565" s="815">
        <f t="shared" si="39"/>
        <v>171</v>
      </c>
      <c r="E565" s="815">
        <v>1961</v>
      </c>
    </row>
    <row r="566" spans="1:5">
      <c r="A566" s="816">
        <f t="shared" si="36"/>
        <v>22478</v>
      </c>
      <c r="B566" s="815">
        <f t="shared" si="37"/>
        <v>197</v>
      </c>
      <c r="C566" s="815">
        <f t="shared" si="38"/>
        <v>169</v>
      </c>
      <c r="D566" s="815">
        <f t="shared" si="39"/>
        <v>170</v>
      </c>
      <c r="E566" s="815">
        <v>1961</v>
      </c>
    </row>
    <row r="567" spans="1:5">
      <c r="A567" s="816">
        <f t="shared" si="36"/>
        <v>22479</v>
      </c>
      <c r="B567" s="815">
        <f t="shared" si="37"/>
        <v>198</v>
      </c>
      <c r="C567" s="815">
        <f t="shared" si="38"/>
        <v>168</v>
      </c>
      <c r="D567" s="815">
        <f t="shared" si="39"/>
        <v>169</v>
      </c>
      <c r="E567" s="815">
        <v>1961</v>
      </c>
    </row>
    <row r="568" spans="1:5">
      <c r="A568" s="816">
        <f t="shared" si="36"/>
        <v>22480</v>
      </c>
      <c r="B568" s="815">
        <f t="shared" si="37"/>
        <v>199</v>
      </c>
      <c r="C568" s="815">
        <f t="shared" si="38"/>
        <v>167</v>
      </c>
      <c r="D568" s="815">
        <f t="shared" si="39"/>
        <v>168</v>
      </c>
      <c r="E568" s="815">
        <v>1961</v>
      </c>
    </row>
    <row r="569" spans="1:5">
      <c r="A569" s="816">
        <f t="shared" si="36"/>
        <v>22481</v>
      </c>
      <c r="B569" s="815">
        <f t="shared" si="37"/>
        <v>200</v>
      </c>
      <c r="C569" s="815">
        <f t="shared" si="38"/>
        <v>166</v>
      </c>
      <c r="D569" s="815">
        <f t="shared" si="39"/>
        <v>167</v>
      </c>
      <c r="E569" s="815">
        <v>1961</v>
      </c>
    </row>
    <row r="570" spans="1:5">
      <c r="A570" s="816">
        <f t="shared" si="36"/>
        <v>22482</v>
      </c>
      <c r="B570" s="815">
        <f t="shared" si="37"/>
        <v>201</v>
      </c>
      <c r="C570" s="815">
        <f t="shared" si="38"/>
        <v>165</v>
      </c>
      <c r="D570" s="815">
        <f t="shared" si="39"/>
        <v>166</v>
      </c>
      <c r="E570" s="815">
        <v>1961</v>
      </c>
    </row>
    <row r="571" spans="1:5">
      <c r="A571" s="816">
        <f t="shared" si="36"/>
        <v>22483</v>
      </c>
      <c r="B571" s="815">
        <f t="shared" si="37"/>
        <v>202</v>
      </c>
      <c r="C571" s="815">
        <f t="shared" si="38"/>
        <v>164</v>
      </c>
      <c r="D571" s="815">
        <f t="shared" si="39"/>
        <v>165</v>
      </c>
      <c r="E571" s="815">
        <v>1961</v>
      </c>
    </row>
    <row r="572" spans="1:5">
      <c r="A572" s="816">
        <f t="shared" si="36"/>
        <v>22484</v>
      </c>
      <c r="B572" s="815">
        <f t="shared" si="37"/>
        <v>203</v>
      </c>
      <c r="C572" s="815">
        <f t="shared" si="38"/>
        <v>163</v>
      </c>
      <c r="D572" s="815">
        <f t="shared" si="39"/>
        <v>164</v>
      </c>
      <c r="E572" s="815">
        <v>1961</v>
      </c>
    </row>
    <row r="573" spans="1:5">
      <c r="A573" s="816">
        <f t="shared" si="36"/>
        <v>22485</v>
      </c>
      <c r="B573" s="815">
        <f t="shared" si="37"/>
        <v>204</v>
      </c>
      <c r="C573" s="815">
        <f t="shared" si="38"/>
        <v>162</v>
      </c>
      <c r="D573" s="815">
        <f t="shared" si="39"/>
        <v>163</v>
      </c>
      <c r="E573" s="815">
        <v>1961</v>
      </c>
    </row>
    <row r="574" spans="1:5">
      <c r="A574" s="816">
        <f t="shared" si="36"/>
        <v>22486</v>
      </c>
      <c r="B574" s="815">
        <f t="shared" si="37"/>
        <v>205</v>
      </c>
      <c r="C574" s="815">
        <f t="shared" si="38"/>
        <v>161</v>
      </c>
      <c r="D574" s="815">
        <f t="shared" si="39"/>
        <v>162</v>
      </c>
      <c r="E574" s="815">
        <v>1961</v>
      </c>
    </row>
    <row r="575" spans="1:5">
      <c r="A575" s="816">
        <f t="shared" si="36"/>
        <v>22487</v>
      </c>
      <c r="B575" s="815">
        <f t="shared" si="37"/>
        <v>206</v>
      </c>
      <c r="C575" s="815">
        <f t="shared" si="38"/>
        <v>160</v>
      </c>
      <c r="D575" s="815">
        <f t="shared" si="39"/>
        <v>161</v>
      </c>
      <c r="E575" s="815">
        <v>1961</v>
      </c>
    </row>
    <row r="576" spans="1:5">
      <c r="A576" s="816">
        <f t="shared" si="36"/>
        <v>22488</v>
      </c>
      <c r="B576" s="815">
        <f t="shared" si="37"/>
        <v>207</v>
      </c>
      <c r="C576" s="815">
        <f t="shared" si="38"/>
        <v>159</v>
      </c>
      <c r="D576" s="815">
        <f t="shared" si="39"/>
        <v>160</v>
      </c>
      <c r="E576" s="815">
        <v>1961</v>
      </c>
    </row>
    <row r="577" spans="1:5">
      <c r="A577" s="816">
        <f t="shared" si="36"/>
        <v>22489</v>
      </c>
      <c r="B577" s="815">
        <f t="shared" si="37"/>
        <v>208</v>
      </c>
      <c r="C577" s="815">
        <f t="shared" si="38"/>
        <v>158</v>
      </c>
      <c r="D577" s="815">
        <f t="shared" si="39"/>
        <v>159</v>
      </c>
      <c r="E577" s="815">
        <v>1961</v>
      </c>
    </row>
    <row r="578" spans="1:5">
      <c r="A578" s="816">
        <f t="shared" si="36"/>
        <v>22490</v>
      </c>
      <c r="B578" s="815">
        <f t="shared" si="37"/>
        <v>209</v>
      </c>
      <c r="C578" s="815">
        <f t="shared" si="38"/>
        <v>157</v>
      </c>
      <c r="D578" s="815">
        <f t="shared" si="39"/>
        <v>158</v>
      </c>
      <c r="E578" s="815">
        <v>1961</v>
      </c>
    </row>
    <row r="579" spans="1:5">
      <c r="A579" s="816">
        <f t="shared" si="36"/>
        <v>22491</v>
      </c>
      <c r="B579" s="815">
        <f t="shared" si="37"/>
        <v>210</v>
      </c>
      <c r="C579" s="815">
        <f t="shared" si="38"/>
        <v>156</v>
      </c>
      <c r="D579" s="815">
        <f t="shared" si="39"/>
        <v>157</v>
      </c>
      <c r="E579" s="815">
        <v>1961</v>
      </c>
    </row>
    <row r="580" spans="1:5">
      <c r="A580" s="816">
        <f t="shared" si="36"/>
        <v>22492</v>
      </c>
      <c r="B580" s="815">
        <f t="shared" si="37"/>
        <v>211</v>
      </c>
      <c r="C580" s="815">
        <f t="shared" si="38"/>
        <v>155</v>
      </c>
      <c r="D580" s="815">
        <f t="shared" si="39"/>
        <v>156</v>
      </c>
      <c r="E580" s="815">
        <v>1961</v>
      </c>
    </row>
    <row r="581" spans="1:5">
      <c r="A581" s="816">
        <f t="shared" si="36"/>
        <v>22493</v>
      </c>
      <c r="B581" s="815">
        <f t="shared" si="37"/>
        <v>212</v>
      </c>
      <c r="C581" s="815">
        <f t="shared" si="38"/>
        <v>154</v>
      </c>
      <c r="D581" s="815">
        <f t="shared" si="39"/>
        <v>155</v>
      </c>
      <c r="E581" s="815">
        <v>1961</v>
      </c>
    </row>
    <row r="582" spans="1:5">
      <c r="A582" s="816">
        <f t="shared" si="36"/>
        <v>22494</v>
      </c>
      <c r="B582" s="815">
        <f t="shared" si="37"/>
        <v>213</v>
      </c>
      <c r="C582" s="815">
        <f t="shared" si="38"/>
        <v>153</v>
      </c>
      <c r="D582" s="815">
        <f t="shared" si="39"/>
        <v>154</v>
      </c>
      <c r="E582" s="815">
        <v>1961</v>
      </c>
    </row>
    <row r="583" spans="1:5">
      <c r="A583" s="816">
        <f t="shared" si="36"/>
        <v>22495</v>
      </c>
      <c r="B583" s="815">
        <f t="shared" si="37"/>
        <v>214</v>
      </c>
      <c r="C583" s="815">
        <f t="shared" si="38"/>
        <v>152</v>
      </c>
      <c r="D583" s="815">
        <f t="shared" si="39"/>
        <v>153</v>
      </c>
      <c r="E583" s="815">
        <v>1961</v>
      </c>
    </row>
    <row r="584" spans="1:5">
      <c r="A584" s="816">
        <f t="shared" si="36"/>
        <v>22496</v>
      </c>
      <c r="B584" s="815">
        <f t="shared" si="37"/>
        <v>215</v>
      </c>
      <c r="C584" s="815">
        <f t="shared" si="38"/>
        <v>151</v>
      </c>
      <c r="D584" s="815">
        <f t="shared" si="39"/>
        <v>152</v>
      </c>
      <c r="E584" s="815">
        <v>1961</v>
      </c>
    </row>
    <row r="585" spans="1:5">
      <c r="A585" s="816">
        <f t="shared" si="36"/>
        <v>22497</v>
      </c>
      <c r="B585" s="815">
        <f t="shared" si="37"/>
        <v>216</v>
      </c>
      <c r="C585" s="815">
        <f t="shared" si="38"/>
        <v>150</v>
      </c>
      <c r="D585" s="815">
        <f t="shared" si="39"/>
        <v>151</v>
      </c>
      <c r="E585" s="815">
        <v>1961</v>
      </c>
    </row>
    <row r="586" spans="1:5">
      <c r="A586" s="816">
        <f t="shared" si="36"/>
        <v>22498</v>
      </c>
      <c r="B586" s="815">
        <f t="shared" si="37"/>
        <v>217</v>
      </c>
      <c r="C586" s="815">
        <f t="shared" si="38"/>
        <v>149</v>
      </c>
      <c r="D586" s="815">
        <f t="shared" si="39"/>
        <v>150</v>
      </c>
      <c r="E586" s="815">
        <v>1961</v>
      </c>
    </row>
    <row r="587" spans="1:5">
      <c r="A587" s="816">
        <f t="shared" si="36"/>
        <v>22499</v>
      </c>
      <c r="B587" s="815">
        <f t="shared" si="37"/>
        <v>218</v>
      </c>
      <c r="C587" s="815">
        <f t="shared" si="38"/>
        <v>148</v>
      </c>
      <c r="D587" s="815">
        <f t="shared" si="39"/>
        <v>149</v>
      </c>
      <c r="E587" s="815">
        <v>1961</v>
      </c>
    </row>
    <row r="588" spans="1:5">
      <c r="A588" s="816">
        <f t="shared" si="36"/>
        <v>22500</v>
      </c>
      <c r="B588" s="815">
        <f t="shared" si="37"/>
        <v>219</v>
      </c>
      <c r="C588" s="815">
        <f t="shared" si="38"/>
        <v>147</v>
      </c>
      <c r="D588" s="815">
        <f t="shared" si="39"/>
        <v>148</v>
      </c>
      <c r="E588" s="815">
        <v>1961</v>
      </c>
    </row>
    <row r="589" spans="1:5">
      <c r="A589" s="816">
        <f t="shared" si="36"/>
        <v>22501</v>
      </c>
      <c r="B589" s="815">
        <f t="shared" si="37"/>
        <v>220</v>
      </c>
      <c r="C589" s="815">
        <f t="shared" si="38"/>
        <v>146</v>
      </c>
      <c r="D589" s="815">
        <f t="shared" si="39"/>
        <v>147</v>
      </c>
      <c r="E589" s="815">
        <v>1961</v>
      </c>
    </row>
    <row r="590" spans="1:5">
      <c r="A590" s="816">
        <f t="shared" si="36"/>
        <v>22502</v>
      </c>
      <c r="B590" s="815">
        <f t="shared" si="37"/>
        <v>221</v>
      </c>
      <c r="C590" s="815">
        <f t="shared" si="38"/>
        <v>145</v>
      </c>
      <c r="D590" s="815">
        <f t="shared" si="39"/>
        <v>146</v>
      </c>
      <c r="E590" s="815">
        <v>1961</v>
      </c>
    </row>
    <row r="591" spans="1:5">
      <c r="A591" s="816">
        <f t="shared" si="36"/>
        <v>22503</v>
      </c>
      <c r="B591" s="815">
        <f t="shared" si="37"/>
        <v>222</v>
      </c>
      <c r="C591" s="815">
        <f t="shared" si="38"/>
        <v>144</v>
      </c>
      <c r="D591" s="815">
        <f t="shared" si="39"/>
        <v>145</v>
      </c>
      <c r="E591" s="815">
        <v>1961</v>
      </c>
    </row>
    <row r="592" spans="1:5">
      <c r="A592" s="816">
        <f t="shared" si="36"/>
        <v>22504</v>
      </c>
      <c r="B592" s="815">
        <f t="shared" si="37"/>
        <v>223</v>
      </c>
      <c r="C592" s="815">
        <f t="shared" si="38"/>
        <v>143</v>
      </c>
      <c r="D592" s="815">
        <f t="shared" si="39"/>
        <v>144</v>
      </c>
      <c r="E592" s="815">
        <v>1961</v>
      </c>
    </row>
    <row r="593" spans="1:5">
      <c r="A593" s="816">
        <f t="shared" si="36"/>
        <v>22505</v>
      </c>
      <c r="B593" s="815">
        <f t="shared" si="37"/>
        <v>224</v>
      </c>
      <c r="C593" s="815">
        <f t="shared" si="38"/>
        <v>142</v>
      </c>
      <c r="D593" s="815">
        <f t="shared" si="39"/>
        <v>143</v>
      </c>
      <c r="E593" s="815">
        <v>1961</v>
      </c>
    </row>
    <row r="594" spans="1:5">
      <c r="A594" s="816">
        <f t="shared" si="36"/>
        <v>22506</v>
      </c>
      <c r="B594" s="815">
        <f t="shared" si="37"/>
        <v>225</v>
      </c>
      <c r="C594" s="815">
        <f t="shared" si="38"/>
        <v>141</v>
      </c>
      <c r="D594" s="815">
        <f t="shared" si="39"/>
        <v>142</v>
      </c>
      <c r="E594" s="815">
        <v>1961</v>
      </c>
    </row>
    <row r="595" spans="1:5">
      <c r="A595" s="816">
        <f t="shared" si="36"/>
        <v>22507</v>
      </c>
      <c r="B595" s="815">
        <f t="shared" si="37"/>
        <v>226</v>
      </c>
      <c r="C595" s="815">
        <f t="shared" si="38"/>
        <v>140</v>
      </c>
      <c r="D595" s="815">
        <f t="shared" si="39"/>
        <v>141</v>
      </c>
      <c r="E595" s="815">
        <v>1961</v>
      </c>
    </row>
    <row r="596" spans="1:5">
      <c r="A596" s="816">
        <f t="shared" si="36"/>
        <v>22508</v>
      </c>
      <c r="B596" s="815">
        <f t="shared" si="37"/>
        <v>227</v>
      </c>
      <c r="C596" s="815">
        <f t="shared" si="38"/>
        <v>139</v>
      </c>
      <c r="D596" s="815">
        <f t="shared" si="39"/>
        <v>140</v>
      </c>
      <c r="E596" s="815">
        <v>1961</v>
      </c>
    </row>
    <row r="597" spans="1:5">
      <c r="A597" s="816">
        <f t="shared" si="36"/>
        <v>22509</v>
      </c>
      <c r="B597" s="815">
        <f t="shared" si="37"/>
        <v>228</v>
      </c>
      <c r="C597" s="815">
        <f t="shared" si="38"/>
        <v>138</v>
      </c>
      <c r="D597" s="815">
        <f t="shared" si="39"/>
        <v>139</v>
      </c>
      <c r="E597" s="815">
        <v>1961</v>
      </c>
    </row>
    <row r="598" spans="1:5">
      <c r="A598" s="816">
        <f t="shared" si="36"/>
        <v>22510</v>
      </c>
      <c r="B598" s="815">
        <f t="shared" si="37"/>
        <v>229</v>
      </c>
      <c r="C598" s="815">
        <f t="shared" si="38"/>
        <v>137</v>
      </c>
      <c r="D598" s="815">
        <f t="shared" si="39"/>
        <v>138</v>
      </c>
      <c r="E598" s="815">
        <v>1961</v>
      </c>
    </row>
    <row r="599" spans="1:5">
      <c r="A599" s="816">
        <f t="shared" si="36"/>
        <v>22511</v>
      </c>
      <c r="B599" s="815">
        <f t="shared" si="37"/>
        <v>230</v>
      </c>
      <c r="C599" s="815">
        <f t="shared" si="38"/>
        <v>136</v>
      </c>
      <c r="D599" s="815">
        <f t="shared" si="39"/>
        <v>137</v>
      </c>
      <c r="E599" s="815">
        <v>1961</v>
      </c>
    </row>
    <row r="600" spans="1:5">
      <c r="A600" s="816">
        <f t="shared" si="36"/>
        <v>22512</v>
      </c>
      <c r="B600" s="815">
        <f t="shared" si="37"/>
        <v>231</v>
      </c>
      <c r="C600" s="815">
        <f t="shared" si="38"/>
        <v>135</v>
      </c>
      <c r="D600" s="815">
        <f t="shared" si="39"/>
        <v>136</v>
      </c>
      <c r="E600" s="815">
        <v>1961</v>
      </c>
    </row>
    <row r="601" spans="1:5">
      <c r="A601" s="816">
        <f t="shared" si="36"/>
        <v>22513</v>
      </c>
      <c r="B601" s="815">
        <f t="shared" si="37"/>
        <v>232</v>
      </c>
      <c r="C601" s="815">
        <f t="shared" si="38"/>
        <v>134</v>
      </c>
      <c r="D601" s="815">
        <f t="shared" si="39"/>
        <v>135</v>
      </c>
      <c r="E601" s="815">
        <v>1961</v>
      </c>
    </row>
    <row r="602" spans="1:5">
      <c r="A602" s="816">
        <f t="shared" si="36"/>
        <v>22514</v>
      </c>
      <c r="B602" s="815">
        <f t="shared" si="37"/>
        <v>233</v>
      </c>
      <c r="C602" s="815">
        <f t="shared" si="38"/>
        <v>133</v>
      </c>
      <c r="D602" s="815">
        <f t="shared" si="39"/>
        <v>134</v>
      </c>
      <c r="E602" s="815">
        <v>1961</v>
      </c>
    </row>
    <row r="603" spans="1:5">
      <c r="A603" s="816">
        <f t="shared" si="36"/>
        <v>22515</v>
      </c>
      <c r="B603" s="815">
        <f t="shared" si="37"/>
        <v>234</v>
      </c>
      <c r="C603" s="815">
        <f t="shared" si="38"/>
        <v>132</v>
      </c>
      <c r="D603" s="815">
        <f t="shared" si="39"/>
        <v>133</v>
      </c>
      <c r="E603" s="815">
        <v>1961</v>
      </c>
    </row>
    <row r="604" spans="1:5">
      <c r="A604" s="816">
        <f t="shared" si="36"/>
        <v>22516</v>
      </c>
      <c r="B604" s="815">
        <f t="shared" si="37"/>
        <v>235</v>
      </c>
      <c r="C604" s="815">
        <f t="shared" si="38"/>
        <v>131</v>
      </c>
      <c r="D604" s="815">
        <f t="shared" si="39"/>
        <v>132</v>
      </c>
      <c r="E604" s="815">
        <v>1961</v>
      </c>
    </row>
    <row r="605" spans="1:5">
      <c r="A605" s="816">
        <f t="shared" si="36"/>
        <v>22517</v>
      </c>
      <c r="B605" s="815">
        <f t="shared" si="37"/>
        <v>236</v>
      </c>
      <c r="C605" s="815">
        <f t="shared" si="38"/>
        <v>130</v>
      </c>
      <c r="D605" s="815">
        <f t="shared" si="39"/>
        <v>131</v>
      </c>
      <c r="E605" s="815">
        <v>1961</v>
      </c>
    </row>
    <row r="606" spans="1:5">
      <c r="A606" s="816">
        <f t="shared" si="36"/>
        <v>22518</v>
      </c>
      <c r="B606" s="815">
        <f t="shared" si="37"/>
        <v>237</v>
      </c>
      <c r="C606" s="815">
        <f t="shared" si="38"/>
        <v>129</v>
      </c>
      <c r="D606" s="815">
        <f t="shared" si="39"/>
        <v>130</v>
      </c>
      <c r="E606" s="815">
        <v>1961</v>
      </c>
    </row>
    <row r="607" spans="1:5">
      <c r="A607" s="816">
        <f t="shared" si="36"/>
        <v>22519</v>
      </c>
      <c r="B607" s="815">
        <f t="shared" si="37"/>
        <v>238</v>
      </c>
      <c r="C607" s="815">
        <f t="shared" si="38"/>
        <v>128</v>
      </c>
      <c r="D607" s="815">
        <f t="shared" si="39"/>
        <v>129</v>
      </c>
      <c r="E607" s="815">
        <v>1961</v>
      </c>
    </row>
    <row r="608" spans="1:5">
      <c r="A608" s="816">
        <f t="shared" si="36"/>
        <v>22520</v>
      </c>
      <c r="B608" s="815">
        <f t="shared" si="37"/>
        <v>239</v>
      </c>
      <c r="C608" s="815">
        <f t="shared" si="38"/>
        <v>127</v>
      </c>
      <c r="D608" s="815">
        <f t="shared" si="39"/>
        <v>128</v>
      </c>
      <c r="E608" s="815">
        <v>1961</v>
      </c>
    </row>
    <row r="609" spans="1:5">
      <c r="A609" s="816">
        <f t="shared" si="36"/>
        <v>22521</v>
      </c>
      <c r="B609" s="815">
        <f t="shared" si="37"/>
        <v>240</v>
      </c>
      <c r="C609" s="815">
        <f t="shared" si="38"/>
        <v>126</v>
      </c>
      <c r="D609" s="815">
        <f t="shared" si="39"/>
        <v>127</v>
      </c>
      <c r="E609" s="815">
        <v>1961</v>
      </c>
    </row>
    <row r="610" spans="1:5">
      <c r="A610" s="816">
        <f t="shared" si="36"/>
        <v>22522</v>
      </c>
      <c r="B610" s="815">
        <f t="shared" si="37"/>
        <v>241</v>
      </c>
      <c r="C610" s="815">
        <f t="shared" si="38"/>
        <v>125</v>
      </c>
      <c r="D610" s="815">
        <f t="shared" si="39"/>
        <v>126</v>
      </c>
      <c r="E610" s="815">
        <v>1961</v>
      </c>
    </row>
    <row r="611" spans="1:5">
      <c r="A611" s="816">
        <f t="shared" si="36"/>
        <v>22523</v>
      </c>
      <c r="B611" s="815">
        <f t="shared" si="37"/>
        <v>242</v>
      </c>
      <c r="C611" s="815">
        <f t="shared" si="38"/>
        <v>124</v>
      </c>
      <c r="D611" s="815">
        <f t="shared" si="39"/>
        <v>125</v>
      </c>
      <c r="E611" s="815">
        <v>1961</v>
      </c>
    </row>
    <row r="612" spans="1:5">
      <c r="A612" s="816">
        <f t="shared" si="36"/>
        <v>22524</v>
      </c>
      <c r="B612" s="815">
        <f t="shared" si="37"/>
        <v>243</v>
      </c>
      <c r="C612" s="815">
        <f t="shared" si="38"/>
        <v>123</v>
      </c>
      <c r="D612" s="815">
        <f t="shared" si="39"/>
        <v>124</v>
      </c>
      <c r="E612" s="815">
        <v>1961</v>
      </c>
    </row>
    <row r="613" spans="1:5">
      <c r="A613" s="816">
        <f t="shared" si="36"/>
        <v>22525</v>
      </c>
      <c r="B613" s="815">
        <f t="shared" si="37"/>
        <v>244</v>
      </c>
      <c r="C613" s="815">
        <f t="shared" si="38"/>
        <v>122</v>
      </c>
      <c r="D613" s="815">
        <f t="shared" si="39"/>
        <v>123</v>
      </c>
      <c r="E613" s="815">
        <v>1961</v>
      </c>
    </row>
    <row r="614" spans="1:5">
      <c r="A614" s="816">
        <f t="shared" si="36"/>
        <v>22526</v>
      </c>
      <c r="B614" s="815">
        <f t="shared" si="37"/>
        <v>245</v>
      </c>
      <c r="C614" s="815">
        <f t="shared" si="38"/>
        <v>121</v>
      </c>
      <c r="D614" s="815">
        <f t="shared" si="39"/>
        <v>122</v>
      </c>
      <c r="E614" s="815">
        <v>1961</v>
      </c>
    </row>
    <row r="615" spans="1:5">
      <c r="A615" s="816">
        <f t="shared" si="36"/>
        <v>22527</v>
      </c>
      <c r="B615" s="815">
        <f t="shared" si="37"/>
        <v>246</v>
      </c>
      <c r="C615" s="815">
        <f t="shared" si="38"/>
        <v>120</v>
      </c>
      <c r="D615" s="815">
        <f t="shared" si="39"/>
        <v>121</v>
      </c>
      <c r="E615" s="815">
        <v>1961</v>
      </c>
    </row>
    <row r="616" spans="1:5">
      <c r="A616" s="816">
        <f t="shared" si="36"/>
        <v>22528</v>
      </c>
      <c r="B616" s="815">
        <f t="shared" si="37"/>
        <v>247</v>
      </c>
      <c r="C616" s="815">
        <f t="shared" si="38"/>
        <v>119</v>
      </c>
      <c r="D616" s="815">
        <f t="shared" si="39"/>
        <v>120</v>
      </c>
      <c r="E616" s="815">
        <v>1961</v>
      </c>
    </row>
    <row r="617" spans="1:5">
      <c r="A617" s="816">
        <f t="shared" si="36"/>
        <v>22529</v>
      </c>
      <c r="B617" s="815">
        <f t="shared" si="37"/>
        <v>248</v>
      </c>
      <c r="C617" s="815">
        <f t="shared" si="38"/>
        <v>118</v>
      </c>
      <c r="D617" s="815">
        <f t="shared" si="39"/>
        <v>119</v>
      </c>
      <c r="E617" s="815">
        <v>1961</v>
      </c>
    </row>
    <row r="618" spans="1:5">
      <c r="A618" s="816">
        <f t="shared" si="36"/>
        <v>22530</v>
      </c>
      <c r="B618" s="815">
        <f t="shared" si="37"/>
        <v>249</v>
      </c>
      <c r="C618" s="815">
        <f t="shared" si="38"/>
        <v>117</v>
      </c>
      <c r="D618" s="815">
        <f t="shared" si="39"/>
        <v>118</v>
      </c>
      <c r="E618" s="815">
        <v>1961</v>
      </c>
    </row>
    <row r="619" spans="1:5">
      <c r="A619" s="816">
        <f t="shared" si="36"/>
        <v>22531</v>
      </c>
      <c r="B619" s="815">
        <f t="shared" si="37"/>
        <v>250</v>
      </c>
      <c r="C619" s="815">
        <f t="shared" si="38"/>
        <v>116</v>
      </c>
      <c r="D619" s="815">
        <f t="shared" si="39"/>
        <v>117</v>
      </c>
      <c r="E619" s="815">
        <v>1961</v>
      </c>
    </row>
    <row r="620" spans="1:5">
      <c r="A620" s="816">
        <f t="shared" si="36"/>
        <v>22532</v>
      </c>
      <c r="B620" s="815">
        <f t="shared" si="37"/>
        <v>251</v>
      </c>
      <c r="C620" s="815">
        <f t="shared" si="38"/>
        <v>115</v>
      </c>
      <c r="D620" s="815">
        <f t="shared" si="39"/>
        <v>116</v>
      </c>
      <c r="E620" s="815">
        <v>1961</v>
      </c>
    </row>
    <row r="621" spans="1:5">
      <c r="A621" s="816">
        <f t="shared" si="36"/>
        <v>22533</v>
      </c>
      <c r="B621" s="815">
        <f t="shared" si="37"/>
        <v>252</v>
      </c>
      <c r="C621" s="815">
        <f t="shared" si="38"/>
        <v>114</v>
      </c>
      <c r="D621" s="815">
        <f t="shared" si="39"/>
        <v>115</v>
      </c>
      <c r="E621" s="815">
        <v>1961</v>
      </c>
    </row>
    <row r="622" spans="1:5">
      <c r="A622" s="816">
        <f t="shared" si="36"/>
        <v>22534</v>
      </c>
      <c r="B622" s="815">
        <f t="shared" si="37"/>
        <v>253</v>
      </c>
      <c r="C622" s="815">
        <f t="shared" si="38"/>
        <v>113</v>
      </c>
      <c r="D622" s="815">
        <f t="shared" si="39"/>
        <v>114</v>
      </c>
      <c r="E622" s="815">
        <v>1961</v>
      </c>
    </row>
    <row r="623" spans="1:5">
      <c r="A623" s="816">
        <f t="shared" si="36"/>
        <v>22535</v>
      </c>
      <c r="B623" s="815">
        <f t="shared" si="37"/>
        <v>254</v>
      </c>
      <c r="C623" s="815">
        <f t="shared" si="38"/>
        <v>112</v>
      </c>
      <c r="D623" s="815">
        <f t="shared" si="39"/>
        <v>113</v>
      </c>
      <c r="E623" s="815">
        <v>1961</v>
      </c>
    </row>
    <row r="624" spans="1:5">
      <c r="A624" s="816">
        <f t="shared" si="36"/>
        <v>22536</v>
      </c>
      <c r="B624" s="815">
        <f t="shared" si="37"/>
        <v>255</v>
      </c>
      <c r="C624" s="815">
        <f t="shared" si="38"/>
        <v>111</v>
      </c>
      <c r="D624" s="815">
        <f t="shared" si="39"/>
        <v>112</v>
      </c>
      <c r="E624" s="815">
        <v>1961</v>
      </c>
    </row>
    <row r="625" spans="1:5">
      <c r="A625" s="816">
        <f t="shared" si="36"/>
        <v>22537</v>
      </c>
      <c r="B625" s="815">
        <f t="shared" si="37"/>
        <v>256</v>
      </c>
      <c r="C625" s="815">
        <f t="shared" si="38"/>
        <v>110</v>
      </c>
      <c r="D625" s="815">
        <f t="shared" si="39"/>
        <v>111</v>
      </c>
      <c r="E625" s="815">
        <v>1961</v>
      </c>
    </row>
    <row r="626" spans="1:5">
      <c r="A626" s="816">
        <f t="shared" si="36"/>
        <v>22538</v>
      </c>
      <c r="B626" s="815">
        <f t="shared" si="37"/>
        <v>257</v>
      </c>
      <c r="C626" s="815">
        <f t="shared" si="38"/>
        <v>109</v>
      </c>
      <c r="D626" s="815">
        <f t="shared" si="39"/>
        <v>110</v>
      </c>
      <c r="E626" s="815">
        <v>1961</v>
      </c>
    </row>
    <row r="627" spans="1:5">
      <c r="A627" s="816">
        <f t="shared" ref="A627:A690" si="40">A626+1</f>
        <v>22539</v>
      </c>
      <c r="B627" s="815">
        <f t="shared" si="37"/>
        <v>258</v>
      </c>
      <c r="C627" s="815">
        <f t="shared" si="38"/>
        <v>108</v>
      </c>
      <c r="D627" s="815">
        <f t="shared" si="39"/>
        <v>109</v>
      </c>
      <c r="E627" s="815">
        <v>1961</v>
      </c>
    </row>
    <row r="628" spans="1:5">
      <c r="A628" s="816">
        <f t="shared" si="40"/>
        <v>22540</v>
      </c>
      <c r="B628" s="815">
        <f t="shared" ref="B628:B691" si="41">B627+1</f>
        <v>259</v>
      </c>
      <c r="C628" s="815">
        <f t="shared" ref="C628:C691" si="42">C627-1</f>
        <v>107</v>
      </c>
      <c r="D628" s="815">
        <f t="shared" ref="D628:D691" si="43">D627-1</f>
        <v>108</v>
      </c>
      <c r="E628" s="815">
        <v>1961</v>
      </c>
    </row>
    <row r="629" spans="1:5">
      <c r="A629" s="816">
        <f t="shared" si="40"/>
        <v>22541</v>
      </c>
      <c r="B629" s="815">
        <f t="shared" si="41"/>
        <v>260</v>
      </c>
      <c r="C629" s="815">
        <f t="shared" si="42"/>
        <v>106</v>
      </c>
      <c r="D629" s="815">
        <f t="shared" si="43"/>
        <v>107</v>
      </c>
      <c r="E629" s="815">
        <v>1961</v>
      </c>
    </row>
    <row r="630" spans="1:5">
      <c r="A630" s="816">
        <f t="shared" si="40"/>
        <v>22542</v>
      </c>
      <c r="B630" s="815">
        <f t="shared" si="41"/>
        <v>261</v>
      </c>
      <c r="C630" s="815">
        <f t="shared" si="42"/>
        <v>105</v>
      </c>
      <c r="D630" s="815">
        <f t="shared" si="43"/>
        <v>106</v>
      </c>
      <c r="E630" s="815">
        <v>1961</v>
      </c>
    </row>
    <row r="631" spans="1:5">
      <c r="A631" s="816">
        <f t="shared" si="40"/>
        <v>22543</v>
      </c>
      <c r="B631" s="815">
        <f t="shared" si="41"/>
        <v>262</v>
      </c>
      <c r="C631" s="815">
        <f t="shared" si="42"/>
        <v>104</v>
      </c>
      <c r="D631" s="815">
        <f t="shared" si="43"/>
        <v>105</v>
      </c>
      <c r="E631" s="815">
        <v>1961</v>
      </c>
    </row>
    <row r="632" spans="1:5">
      <c r="A632" s="816">
        <f t="shared" si="40"/>
        <v>22544</v>
      </c>
      <c r="B632" s="815">
        <f t="shared" si="41"/>
        <v>263</v>
      </c>
      <c r="C632" s="815">
        <f t="shared" si="42"/>
        <v>103</v>
      </c>
      <c r="D632" s="815">
        <f t="shared" si="43"/>
        <v>104</v>
      </c>
      <c r="E632" s="815">
        <v>1961</v>
      </c>
    </row>
    <row r="633" spans="1:5">
      <c r="A633" s="816">
        <f t="shared" si="40"/>
        <v>22545</v>
      </c>
      <c r="B633" s="815">
        <f t="shared" si="41"/>
        <v>264</v>
      </c>
      <c r="C633" s="815">
        <f t="shared" si="42"/>
        <v>102</v>
      </c>
      <c r="D633" s="815">
        <f t="shared" si="43"/>
        <v>103</v>
      </c>
      <c r="E633" s="815">
        <v>1961</v>
      </c>
    </row>
    <row r="634" spans="1:5">
      <c r="A634" s="816">
        <f t="shared" si="40"/>
        <v>22546</v>
      </c>
      <c r="B634" s="815">
        <f t="shared" si="41"/>
        <v>265</v>
      </c>
      <c r="C634" s="815">
        <f t="shared" si="42"/>
        <v>101</v>
      </c>
      <c r="D634" s="815">
        <f t="shared" si="43"/>
        <v>102</v>
      </c>
      <c r="E634" s="815">
        <v>1961</v>
      </c>
    </row>
    <row r="635" spans="1:5">
      <c r="A635" s="816">
        <f t="shared" si="40"/>
        <v>22547</v>
      </c>
      <c r="B635" s="815">
        <f t="shared" si="41"/>
        <v>266</v>
      </c>
      <c r="C635" s="815">
        <f t="shared" si="42"/>
        <v>100</v>
      </c>
      <c r="D635" s="815">
        <f t="shared" si="43"/>
        <v>101</v>
      </c>
      <c r="E635" s="815">
        <v>1961</v>
      </c>
    </row>
    <row r="636" spans="1:5">
      <c r="A636" s="816">
        <f t="shared" si="40"/>
        <v>22548</v>
      </c>
      <c r="B636" s="815">
        <f t="shared" si="41"/>
        <v>267</v>
      </c>
      <c r="C636" s="815">
        <f t="shared" si="42"/>
        <v>99</v>
      </c>
      <c r="D636" s="815">
        <f t="shared" si="43"/>
        <v>100</v>
      </c>
      <c r="E636" s="815">
        <v>1961</v>
      </c>
    </row>
    <row r="637" spans="1:5">
      <c r="A637" s="816">
        <f t="shared" si="40"/>
        <v>22549</v>
      </c>
      <c r="B637" s="815">
        <f t="shared" si="41"/>
        <v>268</v>
      </c>
      <c r="C637" s="815">
        <f t="shared" si="42"/>
        <v>98</v>
      </c>
      <c r="D637" s="815">
        <f t="shared" si="43"/>
        <v>99</v>
      </c>
      <c r="E637" s="815">
        <v>1961</v>
      </c>
    </row>
    <row r="638" spans="1:5">
      <c r="A638" s="816">
        <f t="shared" si="40"/>
        <v>22550</v>
      </c>
      <c r="B638" s="815">
        <f t="shared" si="41"/>
        <v>269</v>
      </c>
      <c r="C638" s="815">
        <f t="shared" si="42"/>
        <v>97</v>
      </c>
      <c r="D638" s="815">
        <f t="shared" si="43"/>
        <v>98</v>
      </c>
      <c r="E638" s="815">
        <v>1961</v>
      </c>
    </row>
    <row r="639" spans="1:5">
      <c r="A639" s="816">
        <f t="shared" si="40"/>
        <v>22551</v>
      </c>
      <c r="B639" s="815">
        <f t="shared" si="41"/>
        <v>270</v>
      </c>
      <c r="C639" s="815">
        <f t="shared" si="42"/>
        <v>96</v>
      </c>
      <c r="D639" s="815">
        <f t="shared" si="43"/>
        <v>97</v>
      </c>
      <c r="E639" s="815">
        <v>1961</v>
      </c>
    </row>
    <row r="640" spans="1:5">
      <c r="A640" s="816">
        <f t="shared" si="40"/>
        <v>22552</v>
      </c>
      <c r="B640" s="815">
        <f t="shared" si="41"/>
        <v>271</v>
      </c>
      <c r="C640" s="815">
        <f t="shared" si="42"/>
        <v>95</v>
      </c>
      <c r="D640" s="815">
        <f t="shared" si="43"/>
        <v>96</v>
      </c>
      <c r="E640" s="815">
        <v>1961</v>
      </c>
    </row>
    <row r="641" spans="1:5">
      <c r="A641" s="816">
        <f t="shared" si="40"/>
        <v>22553</v>
      </c>
      <c r="B641" s="815">
        <f t="shared" si="41"/>
        <v>272</v>
      </c>
      <c r="C641" s="815">
        <f t="shared" si="42"/>
        <v>94</v>
      </c>
      <c r="D641" s="815">
        <f t="shared" si="43"/>
        <v>95</v>
      </c>
      <c r="E641" s="815">
        <v>1961</v>
      </c>
    </row>
    <row r="642" spans="1:5">
      <c r="A642" s="816">
        <f t="shared" si="40"/>
        <v>22554</v>
      </c>
      <c r="B642" s="815">
        <f t="shared" si="41"/>
        <v>273</v>
      </c>
      <c r="C642" s="815">
        <f t="shared" si="42"/>
        <v>93</v>
      </c>
      <c r="D642" s="815">
        <f t="shared" si="43"/>
        <v>94</v>
      </c>
      <c r="E642" s="815">
        <v>1961</v>
      </c>
    </row>
    <row r="643" spans="1:5">
      <c r="A643" s="816">
        <f t="shared" si="40"/>
        <v>22555</v>
      </c>
      <c r="B643" s="815">
        <f t="shared" si="41"/>
        <v>274</v>
      </c>
      <c r="C643" s="815">
        <f t="shared" si="42"/>
        <v>92</v>
      </c>
      <c r="D643" s="815">
        <f t="shared" si="43"/>
        <v>93</v>
      </c>
      <c r="E643" s="815">
        <v>1961</v>
      </c>
    </row>
    <row r="644" spans="1:5">
      <c r="A644" s="816">
        <f t="shared" si="40"/>
        <v>22556</v>
      </c>
      <c r="B644" s="815">
        <f t="shared" si="41"/>
        <v>275</v>
      </c>
      <c r="C644" s="815">
        <f t="shared" si="42"/>
        <v>91</v>
      </c>
      <c r="D644" s="815">
        <f t="shared" si="43"/>
        <v>92</v>
      </c>
      <c r="E644" s="815">
        <v>1961</v>
      </c>
    </row>
    <row r="645" spans="1:5">
      <c r="A645" s="816">
        <f t="shared" si="40"/>
        <v>22557</v>
      </c>
      <c r="B645" s="815">
        <f t="shared" si="41"/>
        <v>276</v>
      </c>
      <c r="C645" s="815">
        <f t="shared" si="42"/>
        <v>90</v>
      </c>
      <c r="D645" s="815">
        <f t="shared" si="43"/>
        <v>91</v>
      </c>
      <c r="E645" s="815">
        <v>1961</v>
      </c>
    </row>
    <row r="646" spans="1:5">
      <c r="A646" s="816">
        <f t="shared" si="40"/>
        <v>22558</v>
      </c>
      <c r="B646" s="815">
        <f t="shared" si="41"/>
        <v>277</v>
      </c>
      <c r="C646" s="815">
        <f t="shared" si="42"/>
        <v>89</v>
      </c>
      <c r="D646" s="815">
        <f t="shared" si="43"/>
        <v>90</v>
      </c>
      <c r="E646" s="815">
        <v>1961</v>
      </c>
    </row>
    <row r="647" spans="1:5">
      <c r="A647" s="816">
        <f t="shared" si="40"/>
        <v>22559</v>
      </c>
      <c r="B647" s="815">
        <f t="shared" si="41"/>
        <v>278</v>
      </c>
      <c r="C647" s="815">
        <f t="shared" si="42"/>
        <v>88</v>
      </c>
      <c r="D647" s="815">
        <f t="shared" si="43"/>
        <v>89</v>
      </c>
      <c r="E647" s="815">
        <v>1961</v>
      </c>
    </row>
    <row r="648" spans="1:5">
      <c r="A648" s="816">
        <f t="shared" si="40"/>
        <v>22560</v>
      </c>
      <c r="B648" s="815">
        <f t="shared" si="41"/>
        <v>279</v>
      </c>
      <c r="C648" s="815">
        <f t="shared" si="42"/>
        <v>87</v>
      </c>
      <c r="D648" s="815">
        <f t="shared" si="43"/>
        <v>88</v>
      </c>
      <c r="E648" s="815">
        <v>1961</v>
      </c>
    </row>
    <row r="649" spans="1:5">
      <c r="A649" s="816">
        <f t="shared" si="40"/>
        <v>22561</v>
      </c>
      <c r="B649" s="815">
        <f t="shared" si="41"/>
        <v>280</v>
      </c>
      <c r="C649" s="815">
        <f t="shared" si="42"/>
        <v>86</v>
      </c>
      <c r="D649" s="815">
        <f t="shared" si="43"/>
        <v>87</v>
      </c>
      <c r="E649" s="815">
        <v>1961</v>
      </c>
    </row>
    <row r="650" spans="1:5">
      <c r="A650" s="816">
        <f t="shared" si="40"/>
        <v>22562</v>
      </c>
      <c r="B650" s="815">
        <f t="shared" si="41"/>
        <v>281</v>
      </c>
      <c r="C650" s="815">
        <f t="shared" si="42"/>
        <v>85</v>
      </c>
      <c r="D650" s="815">
        <f t="shared" si="43"/>
        <v>86</v>
      </c>
      <c r="E650" s="815">
        <v>1961</v>
      </c>
    </row>
    <row r="651" spans="1:5">
      <c r="A651" s="816">
        <f t="shared" si="40"/>
        <v>22563</v>
      </c>
      <c r="B651" s="815">
        <f t="shared" si="41"/>
        <v>282</v>
      </c>
      <c r="C651" s="815">
        <f t="shared" si="42"/>
        <v>84</v>
      </c>
      <c r="D651" s="815">
        <f t="shared" si="43"/>
        <v>85</v>
      </c>
      <c r="E651" s="815">
        <v>1961</v>
      </c>
    </row>
    <row r="652" spans="1:5">
      <c r="A652" s="816">
        <f t="shared" si="40"/>
        <v>22564</v>
      </c>
      <c r="B652" s="815">
        <f t="shared" si="41"/>
        <v>283</v>
      </c>
      <c r="C652" s="815">
        <f t="shared" si="42"/>
        <v>83</v>
      </c>
      <c r="D652" s="815">
        <f t="shared" si="43"/>
        <v>84</v>
      </c>
      <c r="E652" s="815">
        <v>1961</v>
      </c>
    </row>
    <row r="653" spans="1:5">
      <c r="A653" s="816">
        <f t="shared" si="40"/>
        <v>22565</v>
      </c>
      <c r="B653" s="815">
        <f t="shared" si="41"/>
        <v>284</v>
      </c>
      <c r="C653" s="815">
        <f t="shared" si="42"/>
        <v>82</v>
      </c>
      <c r="D653" s="815">
        <f t="shared" si="43"/>
        <v>83</v>
      </c>
      <c r="E653" s="815">
        <v>1961</v>
      </c>
    </row>
    <row r="654" spans="1:5">
      <c r="A654" s="816">
        <f t="shared" si="40"/>
        <v>22566</v>
      </c>
      <c r="B654" s="815">
        <f t="shared" si="41"/>
        <v>285</v>
      </c>
      <c r="C654" s="815">
        <f t="shared" si="42"/>
        <v>81</v>
      </c>
      <c r="D654" s="815">
        <f t="shared" si="43"/>
        <v>82</v>
      </c>
      <c r="E654" s="815">
        <v>1961</v>
      </c>
    </row>
    <row r="655" spans="1:5">
      <c r="A655" s="816">
        <f t="shared" si="40"/>
        <v>22567</v>
      </c>
      <c r="B655" s="815">
        <f t="shared" si="41"/>
        <v>286</v>
      </c>
      <c r="C655" s="815">
        <f t="shared" si="42"/>
        <v>80</v>
      </c>
      <c r="D655" s="815">
        <f t="shared" si="43"/>
        <v>81</v>
      </c>
      <c r="E655" s="815">
        <v>1961</v>
      </c>
    </row>
    <row r="656" spans="1:5">
      <c r="A656" s="816">
        <f t="shared" si="40"/>
        <v>22568</v>
      </c>
      <c r="B656" s="815">
        <f t="shared" si="41"/>
        <v>287</v>
      </c>
      <c r="C656" s="815">
        <f t="shared" si="42"/>
        <v>79</v>
      </c>
      <c r="D656" s="815">
        <f t="shared" si="43"/>
        <v>80</v>
      </c>
      <c r="E656" s="815">
        <v>1961</v>
      </c>
    </row>
    <row r="657" spans="1:5">
      <c r="A657" s="816">
        <f t="shared" si="40"/>
        <v>22569</v>
      </c>
      <c r="B657" s="815">
        <f t="shared" si="41"/>
        <v>288</v>
      </c>
      <c r="C657" s="815">
        <f t="shared" si="42"/>
        <v>78</v>
      </c>
      <c r="D657" s="815">
        <f t="shared" si="43"/>
        <v>79</v>
      </c>
      <c r="E657" s="815">
        <v>1961</v>
      </c>
    </row>
    <row r="658" spans="1:5">
      <c r="A658" s="816">
        <f t="shared" si="40"/>
        <v>22570</v>
      </c>
      <c r="B658" s="815">
        <f t="shared" si="41"/>
        <v>289</v>
      </c>
      <c r="C658" s="815">
        <f t="shared" si="42"/>
        <v>77</v>
      </c>
      <c r="D658" s="815">
        <f t="shared" si="43"/>
        <v>78</v>
      </c>
      <c r="E658" s="815">
        <v>1961</v>
      </c>
    </row>
    <row r="659" spans="1:5">
      <c r="A659" s="816">
        <f t="shared" si="40"/>
        <v>22571</v>
      </c>
      <c r="B659" s="815">
        <f t="shared" si="41"/>
        <v>290</v>
      </c>
      <c r="C659" s="815">
        <f t="shared" si="42"/>
        <v>76</v>
      </c>
      <c r="D659" s="815">
        <f t="shared" si="43"/>
        <v>77</v>
      </c>
      <c r="E659" s="815">
        <v>1961</v>
      </c>
    </row>
    <row r="660" spans="1:5">
      <c r="A660" s="816">
        <f t="shared" si="40"/>
        <v>22572</v>
      </c>
      <c r="B660" s="815">
        <f t="shared" si="41"/>
        <v>291</v>
      </c>
      <c r="C660" s="815">
        <f t="shared" si="42"/>
        <v>75</v>
      </c>
      <c r="D660" s="815">
        <f t="shared" si="43"/>
        <v>76</v>
      </c>
      <c r="E660" s="815">
        <v>1961</v>
      </c>
    </row>
    <row r="661" spans="1:5">
      <c r="A661" s="816">
        <f t="shared" si="40"/>
        <v>22573</v>
      </c>
      <c r="B661" s="815">
        <f t="shared" si="41"/>
        <v>292</v>
      </c>
      <c r="C661" s="815">
        <f t="shared" si="42"/>
        <v>74</v>
      </c>
      <c r="D661" s="815">
        <f t="shared" si="43"/>
        <v>75</v>
      </c>
      <c r="E661" s="815">
        <v>1961</v>
      </c>
    </row>
    <row r="662" spans="1:5">
      <c r="A662" s="816">
        <f t="shared" si="40"/>
        <v>22574</v>
      </c>
      <c r="B662" s="815">
        <f t="shared" si="41"/>
        <v>293</v>
      </c>
      <c r="C662" s="815">
        <f t="shared" si="42"/>
        <v>73</v>
      </c>
      <c r="D662" s="815">
        <f t="shared" si="43"/>
        <v>74</v>
      </c>
      <c r="E662" s="815">
        <v>1961</v>
      </c>
    </row>
    <row r="663" spans="1:5">
      <c r="A663" s="816">
        <f t="shared" si="40"/>
        <v>22575</v>
      </c>
      <c r="B663" s="815">
        <f t="shared" si="41"/>
        <v>294</v>
      </c>
      <c r="C663" s="815">
        <f t="shared" si="42"/>
        <v>72</v>
      </c>
      <c r="D663" s="815">
        <f t="shared" si="43"/>
        <v>73</v>
      </c>
      <c r="E663" s="815">
        <v>1961</v>
      </c>
    </row>
    <row r="664" spans="1:5">
      <c r="A664" s="816">
        <f t="shared" si="40"/>
        <v>22576</v>
      </c>
      <c r="B664" s="815">
        <f t="shared" si="41"/>
        <v>295</v>
      </c>
      <c r="C664" s="815">
        <f t="shared" si="42"/>
        <v>71</v>
      </c>
      <c r="D664" s="815">
        <f t="shared" si="43"/>
        <v>72</v>
      </c>
      <c r="E664" s="815">
        <v>1961</v>
      </c>
    </row>
    <row r="665" spans="1:5">
      <c r="A665" s="816">
        <f t="shared" si="40"/>
        <v>22577</v>
      </c>
      <c r="B665" s="815">
        <f t="shared" si="41"/>
        <v>296</v>
      </c>
      <c r="C665" s="815">
        <f t="shared" si="42"/>
        <v>70</v>
      </c>
      <c r="D665" s="815">
        <f t="shared" si="43"/>
        <v>71</v>
      </c>
      <c r="E665" s="815">
        <v>1961</v>
      </c>
    </row>
    <row r="666" spans="1:5">
      <c r="A666" s="816">
        <f t="shared" si="40"/>
        <v>22578</v>
      </c>
      <c r="B666" s="815">
        <f t="shared" si="41"/>
        <v>297</v>
      </c>
      <c r="C666" s="815">
        <f t="shared" si="42"/>
        <v>69</v>
      </c>
      <c r="D666" s="815">
        <f t="shared" si="43"/>
        <v>70</v>
      </c>
      <c r="E666" s="815">
        <v>1961</v>
      </c>
    </row>
    <row r="667" spans="1:5">
      <c r="A667" s="816">
        <f t="shared" si="40"/>
        <v>22579</v>
      </c>
      <c r="B667" s="815">
        <f t="shared" si="41"/>
        <v>298</v>
      </c>
      <c r="C667" s="815">
        <f t="shared" si="42"/>
        <v>68</v>
      </c>
      <c r="D667" s="815">
        <f t="shared" si="43"/>
        <v>69</v>
      </c>
      <c r="E667" s="815">
        <v>1961</v>
      </c>
    </row>
    <row r="668" spans="1:5">
      <c r="A668" s="816">
        <f t="shared" si="40"/>
        <v>22580</v>
      </c>
      <c r="B668" s="815">
        <f t="shared" si="41"/>
        <v>299</v>
      </c>
      <c r="C668" s="815">
        <f t="shared" si="42"/>
        <v>67</v>
      </c>
      <c r="D668" s="815">
        <f t="shared" si="43"/>
        <v>68</v>
      </c>
      <c r="E668" s="815">
        <v>1961</v>
      </c>
    </row>
    <row r="669" spans="1:5">
      <c r="A669" s="816">
        <f t="shared" si="40"/>
        <v>22581</v>
      </c>
      <c r="B669" s="815">
        <f t="shared" si="41"/>
        <v>300</v>
      </c>
      <c r="C669" s="815">
        <f t="shared" si="42"/>
        <v>66</v>
      </c>
      <c r="D669" s="815">
        <f t="shared" si="43"/>
        <v>67</v>
      </c>
      <c r="E669" s="815">
        <v>1961</v>
      </c>
    </row>
    <row r="670" spans="1:5">
      <c r="A670" s="816">
        <f t="shared" si="40"/>
        <v>22582</v>
      </c>
      <c r="B670" s="815">
        <f t="shared" si="41"/>
        <v>301</v>
      </c>
      <c r="C670" s="815">
        <f t="shared" si="42"/>
        <v>65</v>
      </c>
      <c r="D670" s="815">
        <f t="shared" si="43"/>
        <v>66</v>
      </c>
      <c r="E670" s="815">
        <v>1961</v>
      </c>
    </row>
    <row r="671" spans="1:5">
      <c r="A671" s="816">
        <f t="shared" si="40"/>
        <v>22583</v>
      </c>
      <c r="B671" s="815">
        <f t="shared" si="41"/>
        <v>302</v>
      </c>
      <c r="C671" s="815">
        <f t="shared" si="42"/>
        <v>64</v>
      </c>
      <c r="D671" s="815">
        <f t="shared" si="43"/>
        <v>65</v>
      </c>
      <c r="E671" s="815">
        <v>1961</v>
      </c>
    </row>
    <row r="672" spans="1:5">
      <c r="A672" s="816">
        <f t="shared" si="40"/>
        <v>22584</v>
      </c>
      <c r="B672" s="815">
        <f t="shared" si="41"/>
        <v>303</v>
      </c>
      <c r="C672" s="815">
        <f t="shared" si="42"/>
        <v>63</v>
      </c>
      <c r="D672" s="815">
        <f t="shared" si="43"/>
        <v>64</v>
      </c>
      <c r="E672" s="815">
        <v>1961</v>
      </c>
    </row>
    <row r="673" spans="1:5">
      <c r="A673" s="816">
        <f t="shared" si="40"/>
        <v>22585</v>
      </c>
      <c r="B673" s="815">
        <f t="shared" si="41"/>
        <v>304</v>
      </c>
      <c r="C673" s="815">
        <f t="shared" si="42"/>
        <v>62</v>
      </c>
      <c r="D673" s="815">
        <f t="shared" si="43"/>
        <v>63</v>
      </c>
      <c r="E673" s="815">
        <v>1961</v>
      </c>
    </row>
    <row r="674" spans="1:5">
      <c r="A674" s="816">
        <f t="shared" si="40"/>
        <v>22586</v>
      </c>
      <c r="B674" s="815">
        <f t="shared" si="41"/>
        <v>305</v>
      </c>
      <c r="C674" s="815">
        <f t="shared" si="42"/>
        <v>61</v>
      </c>
      <c r="D674" s="815">
        <f t="shared" si="43"/>
        <v>62</v>
      </c>
      <c r="E674" s="815">
        <v>1961</v>
      </c>
    </row>
    <row r="675" spans="1:5">
      <c r="A675" s="816">
        <f t="shared" si="40"/>
        <v>22587</v>
      </c>
      <c r="B675" s="815">
        <f t="shared" si="41"/>
        <v>306</v>
      </c>
      <c r="C675" s="815">
        <f t="shared" si="42"/>
        <v>60</v>
      </c>
      <c r="D675" s="815">
        <f t="shared" si="43"/>
        <v>61</v>
      </c>
      <c r="E675" s="815">
        <v>1961</v>
      </c>
    </row>
    <row r="676" spans="1:5">
      <c r="A676" s="816">
        <f t="shared" si="40"/>
        <v>22588</v>
      </c>
      <c r="B676" s="815">
        <f t="shared" si="41"/>
        <v>307</v>
      </c>
      <c r="C676" s="815">
        <f t="shared" si="42"/>
        <v>59</v>
      </c>
      <c r="D676" s="815">
        <f t="shared" si="43"/>
        <v>60</v>
      </c>
      <c r="E676" s="815">
        <v>1961</v>
      </c>
    </row>
    <row r="677" spans="1:5">
      <c r="A677" s="816">
        <f t="shared" si="40"/>
        <v>22589</v>
      </c>
      <c r="B677" s="815">
        <f t="shared" si="41"/>
        <v>308</v>
      </c>
      <c r="C677" s="815">
        <f t="shared" si="42"/>
        <v>58</v>
      </c>
      <c r="D677" s="815">
        <f t="shared" si="43"/>
        <v>59</v>
      </c>
      <c r="E677" s="815">
        <v>1961</v>
      </c>
    </row>
    <row r="678" spans="1:5">
      <c r="A678" s="816">
        <f t="shared" si="40"/>
        <v>22590</v>
      </c>
      <c r="B678" s="815">
        <f t="shared" si="41"/>
        <v>309</v>
      </c>
      <c r="C678" s="815">
        <f t="shared" si="42"/>
        <v>57</v>
      </c>
      <c r="D678" s="815">
        <f t="shared" si="43"/>
        <v>58</v>
      </c>
      <c r="E678" s="815">
        <v>1961</v>
      </c>
    </row>
    <row r="679" spans="1:5">
      <c r="A679" s="816">
        <f t="shared" si="40"/>
        <v>22591</v>
      </c>
      <c r="B679" s="815">
        <f t="shared" si="41"/>
        <v>310</v>
      </c>
      <c r="C679" s="815">
        <f t="shared" si="42"/>
        <v>56</v>
      </c>
      <c r="D679" s="815">
        <f t="shared" si="43"/>
        <v>57</v>
      </c>
      <c r="E679" s="815">
        <v>1961</v>
      </c>
    </row>
    <row r="680" spans="1:5">
      <c r="A680" s="816">
        <f t="shared" si="40"/>
        <v>22592</v>
      </c>
      <c r="B680" s="815">
        <f t="shared" si="41"/>
        <v>311</v>
      </c>
      <c r="C680" s="815">
        <f t="shared" si="42"/>
        <v>55</v>
      </c>
      <c r="D680" s="815">
        <f t="shared" si="43"/>
        <v>56</v>
      </c>
      <c r="E680" s="815">
        <v>1961</v>
      </c>
    </row>
    <row r="681" spans="1:5">
      <c r="A681" s="816">
        <f t="shared" si="40"/>
        <v>22593</v>
      </c>
      <c r="B681" s="815">
        <f t="shared" si="41"/>
        <v>312</v>
      </c>
      <c r="C681" s="815">
        <f t="shared" si="42"/>
        <v>54</v>
      </c>
      <c r="D681" s="815">
        <f t="shared" si="43"/>
        <v>55</v>
      </c>
      <c r="E681" s="815">
        <v>1961</v>
      </c>
    </row>
    <row r="682" spans="1:5">
      <c r="A682" s="816">
        <f t="shared" si="40"/>
        <v>22594</v>
      </c>
      <c r="B682" s="815">
        <f t="shared" si="41"/>
        <v>313</v>
      </c>
      <c r="C682" s="815">
        <f t="shared" si="42"/>
        <v>53</v>
      </c>
      <c r="D682" s="815">
        <f t="shared" si="43"/>
        <v>54</v>
      </c>
      <c r="E682" s="815">
        <v>1961</v>
      </c>
    </row>
    <row r="683" spans="1:5">
      <c r="A683" s="816">
        <f t="shared" si="40"/>
        <v>22595</v>
      </c>
      <c r="B683" s="815">
        <f t="shared" si="41"/>
        <v>314</v>
      </c>
      <c r="C683" s="815">
        <f t="shared" si="42"/>
        <v>52</v>
      </c>
      <c r="D683" s="815">
        <f t="shared" si="43"/>
        <v>53</v>
      </c>
      <c r="E683" s="815">
        <v>1961</v>
      </c>
    </row>
    <row r="684" spans="1:5">
      <c r="A684" s="816">
        <f t="shared" si="40"/>
        <v>22596</v>
      </c>
      <c r="B684" s="815">
        <f t="shared" si="41"/>
        <v>315</v>
      </c>
      <c r="C684" s="815">
        <f t="shared" si="42"/>
        <v>51</v>
      </c>
      <c r="D684" s="815">
        <f t="shared" si="43"/>
        <v>52</v>
      </c>
      <c r="E684" s="815">
        <v>1961</v>
      </c>
    </row>
    <row r="685" spans="1:5">
      <c r="A685" s="816">
        <f t="shared" si="40"/>
        <v>22597</v>
      </c>
      <c r="B685" s="815">
        <f t="shared" si="41"/>
        <v>316</v>
      </c>
      <c r="C685" s="815">
        <f t="shared" si="42"/>
        <v>50</v>
      </c>
      <c r="D685" s="815">
        <f t="shared" si="43"/>
        <v>51</v>
      </c>
      <c r="E685" s="815">
        <v>1961</v>
      </c>
    </row>
    <row r="686" spans="1:5">
      <c r="A686" s="816">
        <f t="shared" si="40"/>
        <v>22598</v>
      </c>
      <c r="B686" s="815">
        <f t="shared" si="41"/>
        <v>317</v>
      </c>
      <c r="C686" s="815">
        <f t="shared" si="42"/>
        <v>49</v>
      </c>
      <c r="D686" s="815">
        <f t="shared" si="43"/>
        <v>50</v>
      </c>
      <c r="E686" s="815">
        <v>1961</v>
      </c>
    </row>
    <row r="687" spans="1:5">
      <c r="A687" s="816">
        <f t="shared" si="40"/>
        <v>22599</v>
      </c>
      <c r="B687" s="815">
        <f t="shared" si="41"/>
        <v>318</v>
      </c>
      <c r="C687" s="815">
        <f t="shared" si="42"/>
        <v>48</v>
      </c>
      <c r="D687" s="815">
        <f t="shared" si="43"/>
        <v>49</v>
      </c>
      <c r="E687" s="815">
        <v>1961</v>
      </c>
    </row>
    <row r="688" spans="1:5">
      <c r="A688" s="816">
        <f t="shared" si="40"/>
        <v>22600</v>
      </c>
      <c r="B688" s="815">
        <f t="shared" si="41"/>
        <v>319</v>
      </c>
      <c r="C688" s="815">
        <f t="shared" si="42"/>
        <v>47</v>
      </c>
      <c r="D688" s="815">
        <f t="shared" si="43"/>
        <v>48</v>
      </c>
      <c r="E688" s="815">
        <v>1961</v>
      </c>
    </row>
    <row r="689" spans="1:5">
      <c r="A689" s="816">
        <f t="shared" si="40"/>
        <v>22601</v>
      </c>
      <c r="B689" s="815">
        <f t="shared" si="41"/>
        <v>320</v>
      </c>
      <c r="C689" s="815">
        <f t="shared" si="42"/>
        <v>46</v>
      </c>
      <c r="D689" s="815">
        <f t="shared" si="43"/>
        <v>47</v>
      </c>
      <c r="E689" s="815">
        <v>1961</v>
      </c>
    </row>
    <row r="690" spans="1:5">
      <c r="A690" s="816">
        <f t="shared" si="40"/>
        <v>22602</v>
      </c>
      <c r="B690" s="815">
        <f t="shared" si="41"/>
        <v>321</v>
      </c>
      <c r="C690" s="815">
        <f t="shared" si="42"/>
        <v>45</v>
      </c>
      <c r="D690" s="815">
        <f t="shared" si="43"/>
        <v>46</v>
      </c>
      <c r="E690" s="815">
        <v>1961</v>
      </c>
    </row>
    <row r="691" spans="1:5">
      <c r="A691" s="816">
        <f t="shared" ref="A691:A754" si="44">A690+1</f>
        <v>22603</v>
      </c>
      <c r="B691" s="815">
        <f t="shared" si="41"/>
        <v>322</v>
      </c>
      <c r="C691" s="815">
        <f t="shared" si="42"/>
        <v>44</v>
      </c>
      <c r="D691" s="815">
        <f t="shared" si="43"/>
        <v>45</v>
      </c>
      <c r="E691" s="815">
        <v>1961</v>
      </c>
    </row>
    <row r="692" spans="1:5">
      <c r="A692" s="816">
        <f t="shared" si="44"/>
        <v>22604</v>
      </c>
      <c r="B692" s="815">
        <f t="shared" ref="B692:B734" si="45">B691+1</f>
        <v>323</v>
      </c>
      <c r="C692" s="815">
        <f t="shared" ref="C692:C734" si="46">C691-1</f>
        <v>43</v>
      </c>
      <c r="D692" s="815">
        <f t="shared" ref="D692:D735" si="47">D691-1</f>
        <v>44</v>
      </c>
      <c r="E692" s="815">
        <v>1961</v>
      </c>
    </row>
    <row r="693" spans="1:5">
      <c r="A693" s="816">
        <f t="shared" si="44"/>
        <v>22605</v>
      </c>
      <c r="B693" s="815">
        <f t="shared" si="45"/>
        <v>324</v>
      </c>
      <c r="C693" s="815">
        <f t="shared" si="46"/>
        <v>42</v>
      </c>
      <c r="D693" s="815">
        <f t="shared" si="47"/>
        <v>43</v>
      </c>
      <c r="E693" s="815">
        <v>1961</v>
      </c>
    </row>
    <row r="694" spans="1:5">
      <c r="A694" s="816">
        <f t="shared" si="44"/>
        <v>22606</v>
      </c>
      <c r="B694" s="815">
        <f t="shared" si="45"/>
        <v>325</v>
      </c>
      <c r="C694" s="815">
        <f t="shared" si="46"/>
        <v>41</v>
      </c>
      <c r="D694" s="815">
        <f t="shared" si="47"/>
        <v>42</v>
      </c>
      <c r="E694" s="815">
        <v>1961</v>
      </c>
    </row>
    <row r="695" spans="1:5">
      <c r="A695" s="816">
        <f t="shared" si="44"/>
        <v>22607</v>
      </c>
      <c r="B695" s="815">
        <f t="shared" si="45"/>
        <v>326</v>
      </c>
      <c r="C695" s="815">
        <f t="shared" si="46"/>
        <v>40</v>
      </c>
      <c r="D695" s="815">
        <f t="shared" si="47"/>
        <v>41</v>
      </c>
      <c r="E695" s="815">
        <v>1961</v>
      </c>
    </row>
    <row r="696" spans="1:5">
      <c r="A696" s="816">
        <f t="shared" si="44"/>
        <v>22608</v>
      </c>
      <c r="B696" s="815">
        <f t="shared" si="45"/>
        <v>327</v>
      </c>
      <c r="C696" s="815">
        <f t="shared" si="46"/>
        <v>39</v>
      </c>
      <c r="D696" s="815">
        <f t="shared" si="47"/>
        <v>40</v>
      </c>
      <c r="E696" s="815">
        <v>1961</v>
      </c>
    </row>
    <row r="697" spans="1:5">
      <c r="A697" s="816">
        <f t="shared" si="44"/>
        <v>22609</v>
      </c>
      <c r="B697" s="815">
        <f t="shared" si="45"/>
        <v>328</v>
      </c>
      <c r="C697" s="815">
        <f t="shared" si="46"/>
        <v>38</v>
      </c>
      <c r="D697" s="815">
        <f t="shared" si="47"/>
        <v>39</v>
      </c>
      <c r="E697" s="815">
        <v>1961</v>
      </c>
    </row>
    <row r="698" spans="1:5">
      <c r="A698" s="816">
        <f t="shared" si="44"/>
        <v>22610</v>
      </c>
      <c r="B698" s="815">
        <f t="shared" si="45"/>
        <v>329</v>
      </c>
      <c r="C698" s="815">
        <f t="shared" si="46"/>
        <v>37</v>
      </c>
      <c r="D698" s="815">
        <f t="shared" si="47"/>
        <v>38</v>
      </c>
      <c r="E698" s="815">
        <v>1961</v>
      </c>
    </row>
    <row r="699" spans="1:5">
      <c r="A699" s="816">
        <f t="shared" si="44"/>
        <v>22611</v>
      </c>
      <c r="B699" s="815">
        <f t="shared" si="45"/>
        <v>330</v>
      </c>
      <c r="C699" s="815">
        <f t="shared" si="46"/>
        <v>36</v>
      </c>
      <c r="D699" s="815">
        <f t="shared" si="47"/>
        <v>37</v>
      </c>
      <c r="E699" s="815">
        <v>1961</v>
      </c>
    </row>
    <row r="700" spans="1:5">
      <c r="A700" s="816">
        <f t="shared" si="44"/>
        <v>22612</v>
      </c>
      <c r="B700" s="815">
        <f t="shared" si="45"/>
        <v>331</v>
      </c>
      <c r="C700" s="815">
        <f t="shared" si="46"/>
        <v>35</v>
      </c>
      <c r="D700" s="815">
        <f t="shared" si="47"/>
        <v>36</v>
      </c>
      <c r="E700" s="815">
        <v>1961</v>
      </c>
    </row>
    <row r="701" spans="1:5">
      <c r="A701" s="816">
        <f t="shared" si="44"/>
        <v>22613</v>
      </c>
      <c r="B701" s="815">
        <f t="shared" si="45"/>
        <v>332</v>
      </c>
      <c r="C701" s="815">
        <f t="shared" si="46"/>
        <v>34</v>
      </c>
      <c r="D701" s="815">
        <f t="shared" si="47"/>
        <v>35</v>
      </c>
      <c r="E701" s="815">
        <v>1961</v>
      </c>
    </row>
    <row r="702" spans="1:5">
      <c r="A702" s="816">
        <f t="shared" si="44"/>
        <v>22614</v>
      </c>
      <c r="B702" s="815">
        <f t="shared" si="45"/>
        <v>333</v>
      </c>
      <c r="C702" s="815">
        <f t="shared" si="46"/>
        <v>33</v>
      </c>
      <c r="D702" s="815">
        <f t="shared" si="47"/>
        <v>34</v>
      </c>
      <c r="E702" s="815">
        <v>1961</v>
      </c>
    </row>
    <row r="703" spans="1:5">
      <c r="A703" s="816">
        <f t="shared" si="44"/>
        <v>22615</v>
      </c>
      <c r="B703" s="815">
        <f t="shared" si="45"/>
        <v>334</v>
      </c>
      <c r="C703" s="815">
        <f t="shared" si="46"/>
        <v>32</v>
      </c>
      <c r="D703" s="815">
        <f t="shared" si="47"/>
        <v>33</v>
      </c>
      <c r="E703" s="815">
        <v>1961</v>
      </c>
    </row>
    <row r="704" spans="1:5">
      <c r="A704" s="816">
        <f t="shared" si="44"/>
        <v>22616</v>
      </c>
      <c r="B704" s="815">
        <f t="shared" si="45"/>
        <v>335</v>
      </c>
      <c r="C704" s="815">
        <f t="shared" si="46"/>
        <v>31</v>
      </c>
      <c r="D704" s="815">
        <f t="shared" si="47"/>
        <v>32</v>
      </c>
      <c r="E704" s="815">
        <v>1961</v>
      </c>
    </row>
    <row r="705" spans="1:5">
      <c r="A705" s="816">
        <f t="shared" si="44"/>
        <v>22617</v>
      </c>
      <c r="B705" s="815">
        <f t="shared" si="45"/>
        <v>336</v>
      </c>
      <c r="C705" s="815">
        <f t="shared" si="46"/>
        <v>30</v>
      </c>
      <c r="D705" s="815">
        <f t="shared" si="47"/>
        <v>31</v>
      </c>
      <c r="E705" s="815">
        <v>1961</v>
      </c>
    </row>
    <row r="706" spans="1:5">
      <c r="A706" s="816">
        <f t="shared" si="44"/>
        <v>22618</v>
      </c>
      <c r="B706" s="815">
        <f t="shared" si="45"/>
        <v>337</v>
      </c>
      <c r="C706" s="815">
        <f t="shared" si="46"/>
        <v>29</v>
      </c>
      <c r="D706" s="815">
        <f t="shared" si="47"/>
        <v>30</v>
      </c>
      <c r="E706" s="815">
        <v>1961</v>
      </c>
    </row>
    <row r="707" spans="1:5">
      <c r="A707" s="816">
        <f t="shared" si="44"/>
        <v>22619</v>
      </c>
      <c r="B707" s="815">
        <f t="shared" si="45"/>
        <v>338</v>
      </c>
      <c r="C707" s="815">
        <f t="shared" si="46"/>
        <v>28</v>
      </c>
      <c r="D707" s="815">
        <f t="shared" si="47"/>
        <v>29</v>
      </c>
      <c r="E707" s="815">
        <v>1961</v>
      </c>
    </row>
    <row r="708" spans="1:5">
      <c r="A708" s="816">
        <f t="shared" si="44"/>
        <v>22620</v>
      </c>
      <c r="B708" s="815">
        <f t="shared" si="45"/>
        <v>339</v>
      </c>
      <c r="C708" s="815">
        <f t="shared" si="46"/>
        <v>27</v>
      </c>
      <c r="D708" s="815">
        <f t="shared" si="47"/>
        <v>28</v>
      </c>
      <c r="E708" s="815">
        <v>1961</v>
      </c>
    </row>
    <row r="709" spans="1:5">
      <c r="A709" s="816">
        <f t="shared" si="44"/>
        <v>22621</v>
      </c>
      <c r="B709" s="815">
        <f t="shared" si="45"/>
        <v>340</v>
      </c>
      <c r="C709" s="815">
        <f t="shared" si="46"/>
        <v>26</v>
      </c>
      <c r="D709" s="815">
        <f t="shared" si="47"/>
        <v>27</v>
      </c>
      <c r="E709" s="815">
        <v>1961</v>
      </c>
    </row>
    <row r="710" spans="1:5">
      <c r="A710" s="816">
        <f t="shared" si="44"/>
        <v>22622</v>
      </c>
      <c r="B710" s="815">
        <f t="shared" si="45"/>
        <v>341</v>
      </c>
      <c r="C710" s="815">
        <f t="shared" si="46"/>
        <v>25</v>
      </c>
      <c r="D710" s="815">
        <f t="shared" si="47"/>
        <v>26</v>
      </c>
      <c r="E710" s="815">
        <v>1961</v>
      </c>
    </row>
    <row r="711" spans="1:5">
      <c r="A711" s="816">
        <f t="shared" si="44"/>
        <v>22623</v>
      </c>
      <c r="B711" s="815">
        <f t="shared" si="45"/>
        <v>342</v>
      </c>
      <c r="C711" s="815">
        <f t="shared" si="46"/>
        <v>24</v>
      </c>
      <c r="D711" s="815">
        <f t="shared" si="47"/>
        <v>25</v>
      </c>
      <c r="E711" s="815">
        <v>1961</v>
      </c>
    </row>
    <row r="712" spans="1:5">
      <c r="A712" s="816">
        <f t="shared" si="44"/>
        <v>22624</v>
      </c>
      <c r="B712" s="815">
        <f t="shared" si="45"/>
        <v>343</v>
      </c>
      <c r="C712" s="815">
        <f t="shared" si="46"/>
        <v>23</v>
      </c>
      <c r="D712" s="815">
        <f t="shared" si="47"/>
        <v>24</v>
      </c>
      <c r="E712" s="815">
        <v>1961</v>
      </c>
    </row>
    <row r="713" spans="1:5">
      <c r="A713" s="816">
        <f t="shared" si="44"/>
        <v>22625</v>
      </c>
      <c r="B713" s="815">
        <f t="shared" si="45"/>
        <v>344</v>
      </c>
      <c r="C713" s="815">
        <f t="shared" si="46"/>
        <v>22</v>
      </c>
      <c r="D713" s="815">
        <f t="shared" si="47"/>
        <v>23</v>
      </c>
      <c r="E713" s="815">
        <v>1961</v>
      </c>
    </row>
    <row r="714" spans="1:5">
      <c r="A714" s="816">
        <f t="shared" si="44"/>
        <v>22626</v>
      </c>
      <c r="B714" s="815">
        <f t="shared" si="45"/>
        <v>345</v>
      </c>
      <c r="C714" s="815">
        <f t="shared" si="46"/>
        <v>21</v>
      </c>
      <c r="D714" s="815">
        <f t="shared" si="47"/>
        <v>22</v>
      </c>
      <c r="E714" s="815">
        <v>1961</v>
      </c>
    </row>
    <row r="715" spans="1:5">
      <c r="A715" s="816">
        <f t="shared" si="44"/>
        <v>22627</v>
      </c>
      <c r="B715" s="815">
        <f t="shared" si="45"/>
        <v>346</v>
      </c>
      <c r="C715" s="815">
        <f t="shared" si="46"/>
        <v>20</v>
      </c>
      <c r="D715" s="815">
        <f t="shared" si="47"/>
        <v>21</v>
      </c>
      <c r="E715" s="815">
        <v>1961</v>
      </c>
    </row>
    <row r="716" spans="1:5">
      <c r="A716" s="816">
        <f t="shared" si="44"/>
        <v>22628</v>
      </c>
      <c r="B716" s="815">
        <f t="shared" si="45"/>
        <v>347</v>
      </c>
      <c r="C716" s="815">
        <f t="shared" si="46"/>
        <v>19</v>
      </c>
      <c r="D716" s="815">
        <f t="shared" si="47"/>
        <v>20</v>
      </c>
      <c r="E716" s="815">
        <v>1961</v>
      </c>
    </row>
    <row r="717" spans="1:5">
      <c r="A717" s="816">
        <f t="shared" si="44"/>
        <v>22629</v>
      </c>
      <c r="B717" s="815">
        <f t="shared" si="45"/>
        <v>348</v>
      </c>
      <c r="C717" s="815">
        <f t="shared" si="46"/>
        <v>18</v>
      </c>
      <c r="D717" s="815">
        <f t="shared" si="47"/>
        <v>19</v>
      </c>
      <c r="E717" s="815">
        <v>1961</v>
      </c>
    </row>
    <row r="718" spans="1:5">
      <c r="A718" s="816">
        <f t="shared" si="44"/>
        <v>22630</v>
      </c>
      <c r="B718" s="815">
        <f t="shared" si="45"/>
        <v>349</v>
      </c>
      <c r="C718" s="815">
        <f t="shared" si="46"/>
        <v>17</v>
      </c>
      <c r="D718" s="815">
        <f t="shared" si="47"/>
        <v>18</v>
      </c>
      <c r="E718" s="815">
        <v>1961</v>
      </c>
    </row>
    <row r="719" spans="1:5">
      <c r="A719" s="816">
        <f t="shared" si="44"/>
        <v>22631</v>
      </c>
      <c r="B719" s="815">
        <f t="shared" si="45"/>
        <v>350</v>
      </c>
      <c r="C719" s="815">
        <f t="shared" si="46"/>
        <v>16</v>
      </c>
      <c r="D719" s="815">
        <f t="shared" si="47"/>
        <v>17</v>
      </c>
      <c r="E719" s="815">
        <v>1961</v>
      </c>
    </row>
    <row r="720" spans="1:5">
      <c r="A720" s="816">
        <f t="shared" si="44"/>
        <v>22632</v>
      </c>
      <c r="B720" s="815">
        <f t="shared" si="45"/>
        <v>351</v>
      </c>
      <c r="C720" s="815">
        <f t="shared" si="46"/>
        <v>15</v>
      </c>
      <c r="D720" s="815">
        <f t="shared" si="47"/>
        <v>16</v>
      </c>
      <c r="E720" s="815">
        <v>1961</v>
      </c>
    </row>
    <row r="721" spans="1:5">
      <c r="A721" s="816">
        <f t="shared" si="44"/>
        <v>22633</v>
      </c>
      <c r="B721" s="815">
        <f t="shared" si="45"/>
        <v>352</v>
      </c>
      <c r="C721" s="815">
        <f t="shared" si="46"/>
        <v>14</v>
      </c>
      <c r="D721" s="815">
        <f t="shared" si="47"/>
        <v>15</v>
      </c>
      <c r="E721" s="815">
        <v>1961</v>
      </c>
    </row>
    <row r="722" spans="1:5">
      <c r="A722" s="816">
        <f t="shared" si="44"/>
        <v>22634</v>
      </c>
      <c r="B722" s="815">
        <f t="shared" si="45"/>
        <v>353</v>
      </c>
      <c r="C722" s="815">
        <f t="shared" si="46"/>
        <v>13</v>
      </c>
      <c r="D722" s="815">
        <f t="shared" si="47"/>
        <v>14</v>
      </c>
      <c r="E722" s="815">
        <v>1961</v>
      </c>
    </row>
    <row r="723" spans="1:5">
      <c r="A723" s="816">
        <f t="shared" si="44"/>
        <v>22635</v>
      </c>
      <c r="B723" s="815">
        <f t="shared" si="45"/>
        <v>354</v>
      </c>
      <c r="C723" s="815">
        <f t="shared" si="46"/>
        <v>12</v>
      </c>
      <c r="D723" s="815">
        <f t="shared" si="47"/>
        <v>13</v>
      </c>
      <c r="E723" s="815">
        <v>1961</v>
      </c>
    </row>
    <row r="724" spans="1:5">
      <c r="A724" s="816">
        <f t="shared" si="44"/>
        <v>22636</v>
      </c>
      <c r="B724" s="815">
        <f t="shared" si="45"/>
        <v>355</v>
      </c>
      <c r="C724" s="815">
        <f t="shared" si="46"/>
        <v>11</v>
      </c>
      <c r="D724" s="815">
        <f t="shared" si="47"/>
        <v>12</v>
      </c>
      <c r="E724" s="815">
        <v>1961</v>
      </c>
    </row>
    <row r="725" spans="1:5">
      <c r="A725" s="816">
        <f t="shared" si="44"/>
        <v>22637</v>
      </c>
      <c r="B725" s="815">
        <f t="shared" si="45"/>
        <v>356</v>
      </c>
      <c r="C725" s="815">
        <f t="shared" si="46"/>
        <v>10</v>
      </c>
      <c r="D725" s="815">
        <f t="shared" si="47"/>
        <v>11</v>
      </c>
      <c r="E725" s="815">
        <v>1961</v>
      </c>
    </row>
    <row r="726" spans="1:5">
      <c r="A726" s="816">
        <f t="shared" si="44"/>
        <v>22638</v>
      </c>
      <c r="B726" s="815">
        <f t="shared" si="45"/>
        <v>357</v>
      </c>
      <c r="C726" s="815">
        <f t="shared" si="46"/>
        <v>9</v>
      </c>
      <c r="D726" s="815">
        <f t="shared" si="47"/>
        <v>10</v>
      </c>
      <c r="E726" s="815">
        <v>1961</v>
      </c>
    </row>
    <row r="727" spans="1:5">
      <c r="A727" s="816">
        <f t="shared" si="44"/>
        <v>22639</v>
      </c>
      <c r="B727" s="815">
        <f t="shared" si="45"/>
        <v>358</v>
      </c>
      <c r="C727" s="815">
        <f t="shared" si="46"/>
        <v>8</v>
      </c>
      <c r="D727" s="815">
        <f t="shared" si="47"/>
        <v>9</v>
      </c>
      <c r="E727" s="815">
        <v>1961</v>
      </c>
    </row>
    <row r="728" spans="1:5">
      <c r="A728" s="816">
        <f t="shared" si="44"/>
        <v>22640</v>
      </c>
      <c r="B728" s="815">
        <f t="shared" si="45"/>
        <v>359</v>
      </c>
      <c r="C728" s="815">
        <f t="shared" si="46"/>
        <v>7</v>
      </c>
      <c r="D728" s="815">
        <f t="shared" si="47"/>
        <v>8</v>
      </c>
      <c r="E728" s="815">
        <v>1961</v>
      </c>
    </row>
    <row r="729" spans="1:5">
      <c r="A729" s="816">
        <f t="shared" si="44"/>
        <v>22641</v>
      </c>
      <c r="B729" s="815">
        <f t="shared" si="45"/>
        <v>360</v>
      </c>
      <c r="C729" s="815">
        <f t="shared" si="46"/>
        <v>6</v>
      </c>
      <c r="D729" s="815">
        <f t="shared" si="47"/>
        <v>7</v>
      </c>
      <c r="E729" s="815">
        <v>1961</v>
      </c>
    </row>
    <row r="730" spans="1:5">
      <c r="A730" s="816">
        <f t="shared" si="44"/>
        <v>22642</v>
      </c>
      <c r="B730" s="815">
        <f t="shared" si="45"/>
        <v>361</v>
      </c>
      <c r="C730" s="815">
        <f t="shared" si="46"/>
        <v>5</v>
      </c>
      <c r="D730" s="815">
        <f t="shared" si="47"/>
        <v>6</v>
      </c>
      <c r="E730" s="815">
        <v>1961</v>
      </c>
    </row>
    <row r="731" spans="1:5">
      <c r="A731" s="816">
        <f t="shared" si="44"/>
        <v>22643</v>
      </c>
      <c r="B731" s="815">
        <f t="shared" si="45"/>
        <v>362</v>
      </c>
      <c r="C731" s="815">
        <f t="shared" si="46"/>
        <v>4</v>
      </c>
      <c r="D731" s="815">
        <f t="shared" si="47"/>
        <v>5</v>
      </c>
      <c r="E731" s="815">
        <v>1961</v>
      </c>
    </row>
    <row r="732" spans="1:5">
      <c r="A732" s="816">
        <f t="shared" si="44"/>
        <v>22644</v>
      </c>
      <c r="B732" s="815">
        <f t="shared" si="45"/>
        <v>363</v>
      </c>
      <c r="C732" s="815">
        <f t="shared" si="46"/>
        <v>3</v>
      </c>
      <c r="D732" s="815">
        <f t="shared" si="47"/>
        <v>4</v>
      </c>
      <c r="E732" s="815">
        <v>1961</v>
      </c>
    </row>
    <row r="733" spans="1:5">
      <c r="A733" s="816">
        <f t="shared" si="44"/>
        <v>22645</v>
      </c>
      <c r="B733" s="815">
        <f t="shared" si="45"/>
        <v>364</v>
      </c>
      <c r="C733" s="815">
        <f t="shared" si="46"/>
        <v>2</v>
      </c>
      <c r="D733" s="815">
        <f t="shared" si="47"/>
        <v>3</v>
      </c>
      <c r="E733" s="815">
        <v>1961</v>
      </c>
    </row>
    <row r="734" spans="1:5">
      <c r="A734" s="816">
        <f t="shared" si="44"/>
        <v>22646</v>
      </c>
      <c r="B734" s="815">
        <f t="shared" si="45"/>
        <v>365</v>
      </c>
      <c r="C734" s="815">
        <f t="shared" si="46"/>
        <v>1</v>
      </c>
      <c r="D734" s="815">
        <f t="shared" si="47"/>
        <v>2</v>
      </c>
      <c r="E734" s="815">
        <v>1961</v>
      </c>
    </row>
    <row r="735" spans="1:5">
      <c r="A735" s="816">
        <f t="shared" si="44"/>
        <v>22647</v>
      </c>
      <c r="B735" s="815">
        <v>1</v>
      </c>
      <c r="C735" s="815">
        <v>365</v>
      </c>
      <c r="D735" s="815">
        <f t="shared" si="47"/>
        <v>1</v>
      </c>
      <c r="E735" s="815">
        <v>1962</v>
      </c>
    </row>
    <row r="736" spans="1:5">
      <c r="A736" s="816">
        <f t="shared" si="44"/>
        <v>22648</v>
      </c>
      <c r="B736" s="815">
        <f t="shared" ref="B736:B800" si="48">B735+1</f>
        <v>2</v>
      </c>
      <c r="C736" s="815">
        <f t="shared" ref="C736:C800" si="49">C735-1</f>
        <v>364</v>
      </c>
      <c r="D736" s="815">
        <v>365</v>
      </c>
      <c r="E736" s="815">
        <v>1962</v>
      </c>
    </row>
    <row r="737" spans="1:5">
      <c r="A737" s="816">
        <f t="shared" si="44"/>
        <v>22649</v>
      </c>
      <c r="B737" s="815">
        <f t="shared" si="48"/>
        <v>3</v>
      </c>
      <c r="C737" s="815">
        <f t="shared" si="49"/>
        <v>363</v>
      </c>
      <c r="D737" s="815">
        <f t="shared" ref="D737:D800" si="50">D736-1</f>
        <v>364</v>
      </c>
      <c r="E737" s="815">
        <v>1962</v>
      </c>
    </row>
    <row r="738" spans="1:5">
      <c r="A738" s="816">
        <f t="shared" si="44"/>
        <v>22650</v>
      </c>
      <c r="B738" s="815">
        <f t="shared" si="48"/>
        <v>4</v>
      </c>
      <c r="C738" s="815">
        <f t="shared" si="49"/>
        <v>362</v>
      </c>
      <c r="D738" s="815">
        <f t="shared" si="50"/>
        <v>363</v>
      </c>
      <c r="E738" s="815">
        <v>1962</v>
      </c>
    </row>
    <row r="739" spans="1:5">
      <c r="A739" s="816">
        <f t="shared" si="44"/>
        <v>22651</v>
      </c>
      <c r="B739" s="815">
        <f t="shared" si="48"/>
        <v>5</v>
      </c>
      <c r="C739" s="815">
        <f t="shared" si="49"/>
        <v>361</v>
      </c>
      <c r="D739" s="815">
        <f t="shared" si="50"/>
        <v>362</v>
      </c>
      <c r="E739" s="815">
        <v>1962</v>
      </c>
    </row>
    <row r="740" spans="1:5">
      <c r="A740" s="816">
        <f t="shared" si="44"/>
        <v>22652</v>
      </c>
      <c r="B740" s="815">
        <f t="shared" si="48"/>
        <v>6</v>
      </c>
      <c r="C740" s="815">
        <f t="shared" si="49"/>
        <v>360</v>
      </c>
      <c r="D740" s="815">
        <f t="shared" si="50"/>
        <v>361</v>
      </c>
      <c r="E740" s="815">
        <v>1962</v>
      </c>
    </row>
    <row r="741" spans="1:5">
      <c r="A741" s="816">
        <f t="shared" si="44"/>
        <v>22653</v>
      </c>
      <c r="B741" s="815">
        <f t="shared" si="48"/>
        <v>7</v>
      </c>
      <c r="C741" s="815">
        <f t="shared" si="49"/>
        <v>359</v>
      </c>
      <c r="D741" s="815">
        <f t="shared" si="50"/>
        <v>360</v>
      </c>
      <c r="E741" s="815">
        <v>1962</v>
      </c>
    </row>
    <row r="742" spans="1:5">
      <c r="A742" s="816">
        <f t="shared" si="44"/>
        <v>22654</v>
      </c>
      <c r="B742" s="815">
        <f t="shared" si="48"/>
        <v>8</v>
      </c>
      <c r="C742" s="815">
        <f t="shared" si="49"/>
        <v>358</v>
      </c>
      <c r="D742" s="815">
        <f t="shared" si="50"/>
        <v>359</v>
      </c>
      <c r="E742" s="815">
        <v>1962</v>
      </c>
    </row>
    <row r="743" spans="1:5">
      <c r="A743" s="816">
        <f t="shared" si="44"/>
        <v>22655</v>
      </c>
      <c r="B743" s="815">
        <f t="shared" si="48"/>
        <v>9</v>
      </c>
      <c r="C743" s="815">
        <f t="shared" si="49"/>
        <v>357</v>
      </c>
      <c r="D743" s="815">
        <f t="shared" si="50"/>
        <v>358</v>
      </c>
      <c r="E743" s="815">
        <v>1962</v>
      </c>
    </row>
    <row r="744" spans="1:5">
      <c r="A744" s="816">
        <f t="shared" si="44"/>
        <v>22656</v>
      </c>
      <c r="B744" s="815">
        <f t="shared" si="48"/>
        <v>10</v>
      </c>
      <c r="C744" s="815">
        <f t="shared" si="49"/>
        <v>356</v>
      </c>
      <c r="D744" s="815">
        <f t="shared" si="50"/>
        <v>357</v>
      </c>
      <c r="E744" s="815">
        <v>1962</v>
      </c>
    </row>
    <row r="745" spans="1:5">
      <c r="A745" s="816">
        <f t="shared" si="44"/>
        <v>22657</v>
      </c>
      <c r="B745" s="815">
        <f t="shared" si="48"/>
        <v>11</v>
      </c>
      <c r="C745" s="815">
        <f t="shared" si="49"/>
        <v>355</v>
      </c>
      <c r="D745" s="815">
        <f t="shared" si="50"/>
        <v>356</v>
      </c>
      <c r="E745" s="815">
        <v>1962</v>
      </c>
    </row>
    <row r="746" spans="1:5">
      <c r="A746" s="816">
        <f t="shared" si="44"/>
        <v>22658</v>
      </c>
      <c r="B746" s="815">
        <f t="shared" si="48"/>
        <v>12</v>
      </c>
      <c r="C746" s="815">
        <f t="shared" si="49"/>
        <v>354</v>
      </c>
      <c r="D746" s="815">
        <f t="shared" si="50"/>
        <v>355</v>
      </c>
      <c r="E746" s="815">
        <v>1962</v>
      </c>
    </row>
    <row r="747" spans="1:5">
      <c r="A747" s="816">
        <f t="shared" si="44"/>
        <v>22659</v>
      </c>
      <c r="B747" s="815">
        <f t="shared" si="48"/>
        <v>13</v>
      </c>
      <c r="C747" s="815">
        <f t="shared" si="49"/>
        <v>353</v>
      </c>
      <c r="D747" s="815">
        <f t="shared" si="50"/>
        <v>354</v>
      </c>
      <c r="E747" s="815">
        <v>1962</v>
      </c>
    </row>
    <row r="748" spans="1:5">
      <c r="A748" s="816">
        <f t="shared" si="44"/>
        <v>22660</v>
      </c>
      <c r="B748" s="815">
        <f t="shared" si="48"/>
        <v>14</v>
      </c>
      <c r="C748" s="815">
        <f t="shared" si="49"/>
        <v>352</v>
      </c>
      <c r="D748" s="815">
        <f t="shared" si="50"/>
        <v>353</v>
      </c>
      <c r="E748" s="815">
        <v>1962</v>
      </c>
    </row>
    <row r="749" spans="1:5">
      <c r="A749" s="816">
        <f t="shared" si="44"/>
        <v>22661</v>
      </c>
      <c r="B749" s="815">
        <f t="shared" si="48"/>
        <v>15</v>
      </c>
      <c r="C749" s="815">
        <f t="shared" si="49"/>
        <v>351</v>
      </c>
      <c r="D749" s="815">
        <f t="shared" si="50"/>
        <v>352</v>
      </c>
      <c r="E749" s="815">
        <v>1962</v>
      </c>
    </row>
    <row r="750" spans="1:5">
      <c r="A750" s="816">
        <f t="shared" si="44"/>
        <v>22662</v>
      </c>
      <c r="B750" s="815">
        <f t="shared" si="48"/>
        <v>16</v>
      </c>
      <c r="C750" s="815">
        <f t="shared" si="49"/>
        <v>350</v>
      </c>
      <c r="D750" s="815">
        <f t="shared" si="50"/>
        <v>351</v>
      </c>
      <c r="E750" s="815">
        <v>1962</v>
      </c>
    </row>
    <row r="751" spans="1:5">
      <c r="A751" s="816">
        <f t="shared" si="44"/>
        <v>22663</v>
      </c>
      <c r="B751" s="815">
        <f t="shared" si="48"/>
        <v>17</v>
      </c>
      <c r="C751" s="815">
        <f t="shared" si="49"/>
        <v>349</v>
      </c>
      <c r="D751" s="815">
        <f t="shared" si="50"/>
        <v>350</v>
      </c>
      <c r="E751" s="815">
        <v>1962</v>
      </c>
    </row>
    <row r="752" spans="1:5">
      <c r="A752" s="816">
        <f t="shared" si="44"/>
        <v>22664</v>
      </c>
      <c r="B752" s="815">
        <f t="shared" si="48"/>
        <v>18</v>
      </c>
      <c r="C752" s="815">
        <f t="shared" si="49"/>
        <v>348</v>
      </c>
      <c r="D752" s="815">
        <f t="shared" si="50"/>
        <v>349</v>
      </c>
      <c r="E752" s="815">
        <v>1962</v>
      </c>
    </row>
    <row r="753" spans="1:5">
      <c r="A753" s="816">
        <f t="shared" si="44"/>
        <v>22665</v>
      </c>
      <c r="B753" s="815">
        <f t="shared" si="48"/>
        <v>19</v>
      </c>
      <c r="C753" s="815">
        <f t="shared" si="49"/>
        <v>347</v>
      </c>
      <c r="D753" s="815">
        <f t="shared" si="50"/>
        <v>348</v>
      </c>
      <c r="E753" s="815">
        <v>1962</v>
      </c>
    </row>
    <row r="754" spans="1:5">
      <c r="A754" s="816">
        <f t="shared" si="44"/>
        <v>22666</v>
      </c>
      <c r="B754" s="815">
        <f t="shared" si="48"/>
        <v>20</v>
      </c>
      <c r="C754" s="815">
        <f t="shared" si="49"/>
        <v>346</v>
      </c>
      <c r="D754" s="815">
        <f t="shared" si="50"/>
        <v>347</v>
      </c>
      <c r="E754" s="815">
        <v>1962</v>
      </c>
    </row>
    <row r="755" spans="1:5">
      <c r="A755" s="816">
        <f t="shared" ref="A755:A818" si="51">A754+1</f>
        <v>22667</v>
      </c>
      <c r="B755" s="815">
        <f t="shared" si="48"/>
        <v>21</v>
      </c>
      <c r="C755" s="815">
        <f t="shared" si="49"/>
        <v>345</v>
      </c>
      <c r="D755" s="815">
        <f t="shared" si="50"/>
        <v>346</v>
      </c>
      <c r="E755" s="815">
        <v>1962</v>
      </c>
    </row>
    <row r="756" spans="1:5">
      <c r="A756" s="816">
        <f t="shared" si="51"/>
        <v>22668</v>
      </c>
      <c r="B756" s="815">
        <f t="shared" si="48"/>
        <v>22</v>
      </c>
      <c r="C756" s="815">
        <f t="shared" si="49"/>
        <v>344</v>
      </c>
      <c r="D756" s="815">
        <f t="shared" si="50"/>
        <v>345</v>
      </c>
      <c r="E756" s="815">
        <v>1962</v>
      </c>
    </row>
    <row r="757" spans="1:5">
      <c r="A757" s="816">
        <f t="shared" si="51"/>
        <v>22669</v>
      </c>
      <c r="B757" s="815">
        <f t="shared" si="48"/>
        <v>23</v>
      </c>
      <c r="C757" s="815">
        <f t="shared" si="49"/>
        <v>343</v>
      </c>
      <c r="D757" s="815">
        <f t="shared" si="50"/>
        <v>344</v>
      </c>
      <c r="E757" s="815">
        <v>1962</v>
      </c>
    </row>
    <row r="758" spans="1:5">
      <c r="A758" s="816">
        <f t="shared" si="51"/>
        <v>22670</v>
      </c>
      <c r="B758" s="815">
        <f t="shared" si="48"/>
        <v>24</v>
      </c>
      <c r="C758" s="815">
        <f t="shared" si="49"/>
        <v>342</v>
      </c>
      <c r="D758" s="815">
        <f t="shared" si="50"/>
        <v>343</v>
      </c>
      <c r="E758" s="815">
        <v>1962</v>
      </c>
    </row>
    <row r="759" spans="1:5">
      <c r="A759" s="816">
        <f t="shared" si="51"/>
        <v>22671</v>
      </c>
      <c r="B759" s="815">
        <f t="shared" si="48"/>
        <v>25</v>
      </c>
      <c r="C759" s="815">
        <f t="shared" si="49"/>
        <v>341</v>
      </c>
      <c r="D759" s="815">
        <f t="shared" si="50"/>
        <v>342</v>
      </c>
      <c r="E759" s="815">
        <v>1962</v>
      </c>
    </row>
    <row r="760" spans="1:5">
      <c r="A760" s="816">
        <f t="shared" si="51"/>
        <v>22672</v>
      </c>
      <c r="B760" s="815">
        <f t="shared" si="48"/>
        <v>26</v>
      </c>
      <c r="C760" s="815">
        <f t="shared" si="49"/>
        <v>340</v>
      </c>
      <c r="D760" s="815">
        <f t="shared" si="50"/>
        <v>341</v>
      </c>
      <c r="E760" s="815">
        <v>1962</v>
      </c>
    </row>
    <row r="761" spans="1:5">
      <c r="A761" s="816">
        <f t="shared" si="51"/>
        <v>22673</v>
      </c>
      <c r="B761" s="815">
        <f t="shared" si="48"/>
        <v>27</v>
      </c>
      <c r="C761" s="815">
        <f t="shared" si="49"/>
        <v>339</v>
      </c>
      <c r="D761" s="815">
        <f t="shared" si="50"/>
        <v>340</v>
      </c>
      <c r="E761" s="815">
        <v>1962</v>
      </c>
    </row>
    <row r="762" spans="1:5">
      <c r="A762" s="816">
        <f t="shared" si="51"/>
        <v>22674</v>
      </c>
      <c r="B762" s="815">
        <f t="shared" si="48"/>
        <v>28</v>
      </c>
      <c r="C762" s="815">
        <f t="shared" si="49"/>
        <v>338</v>
      </c>
      <c r="D762" s="815">
        <f t="shared" si="50"/>
        <v>339</v>
      </c>
      <c r="E762" s="815">
        <v>1962</v>
      </c>
    </row>
    <row r="763" spans="1:5">
      <c r="A763" s="816">
        <f t="shared" si="51"/>
        <v>22675</v>
      </c>
      <c r="B763" s="815">
        <f t="shared" si="48"/>
        <v>29</v>
      </c>
      <c r="C763" s="815">
        <f t="shared" si="49"/>
        <v>337</v>
      </c>
      <c r="D763" s="815">
        <f t="shared" si="50"/>
        <v>338</v>
      </c>
      <c r="E763" s="815">
        <v>1962</v>
      </c>
    </row>
    <row r="764" spans="1:5">
      <c r="A764" s="816">
        <f t="shared" si="51"/>
        <v>22676</v>
      </c>
      <c r="B764" s="815">
        <f t="shared" si="48"/>
        <v>30</v>
      </c>
      <c r="C764" s="815">
        <f t="shared" si="49"/>
        <v>336</v>
      </c>
      <c r="D764" s="815">
        <f t="shared" si="50"/>
        <v>337</v>
      </c>
      <c r="E764" s="815">
        <v>1962</v>
      </c>
    </row>
    <row r="765" spans="1:5">
      <c r="A765" s="816">
        <f t="shared" si="51"/>
        <v>22677</v>
      </c>
      <c r="B765" s="815">
        <f t="shared" si="48"/>
        <v>31</v>
      </c>
      <c r="C765" s="815">
        <f t="shared" si="49"/>
        <v>335</v>
      </c>
      <c r="D765" s="815">
        <f t="shared" si="50"/>
        <v>336</v>
      </c>
      <c r="E765" s="815">
        <v>1962</v>
      </c>
    </row>
    <row r="766" spans="1:5">
      <c r="A766" s="816">
        <f t="shared" si="51"/>
        <v>22678</v>
      </c>
      <c r="B766" s="815">
        <f t="shared" si="48"/>
        <v>32</v>
      </c>
      <c r="C766" s="815">
        <f t="shared" si="49"/>
        <v>334</v>
      </c>
      <c r="D766" s="815">
        <f t="shared" si="50"/>
        <v>335</v>
      </c>
      <c r="E766" s="815">
        <v>1962</v>
      </c>
    </row>
    <row r="767" spans="1:5">
      <c r="A767" s="816">
        <f t="shared" si="51"/>
        <v>22679</v>
      </c>
      <c r="B767" s="815">
        <f t="shared" si="48"/>
        <v>33</v>
      </c>
      <c r="C767" s="815">
        <f t="shared" si="49"/>
        <v>333</v>
      </c>
      <c r="D767" s="815">
        <f t="shared" si="50"/>
        <v>334</v>
      </c>
      <c r="E767" s="815">
        <v>1962</v>
      </c>
    </row>
    <row r="768" spans="1:5">
      <c r="A768" s="816">
        <f t="shared" si="51"/>
        <v>22680</v>
      </c>
      <c r="B768" s="815">
        <f t="shared" si="48"/>
        <v>34</v>
      </c>
      <c r="C768" s="815">
        <f t="shared" si="49"/>
        <v>332</v>
      </c>
      <c r="D768" s="815">
        <f t="shared" si="50"/>
        <v>333</v>
      </c>
      <c r="E768" s="815">
        <v>1962</v>
      </c>
    </row>
    <row r="769" spans="1:5">
      <c r="A769" s="816">
        <f t="shared" si="51"/>
        <v>22681</v>
      </c>
      <c r="B769" s="815">
        <f t="shared" si="48"/>
        <v>35</v>
      </c>
      <c r="C769" s="815">
        <f t="shared" si="49"/>
        <v>331</v>
      </c>
      <c r="D769" s="815">
        <f t="shared" si="50"/>
        <v>332</v>
      </c>
      <c r="E769" s="815">
        <v>1962</v>
      </c>
    </row>
    <row r="770" spans="1:5">
      <c r="A770" s="816">
        <f t="shared" si="51"/>
        <v>22682</v>
      </c>
      <c r="B770" s="815">
        <f t="shared" si="48"/>
        <v>36</v>
      </c>
      <c r="C770" s="815">
        <f t="shared" si="49"/>
        <v>330</v>
      </c>
      <c r="D770" s="815">
        <f t="shared" si="50"/>
        <v>331</v>
      </c>
      <c r="E770" s="815">
        <v>1962</v>
      </c>
    </row>
    <row r="771" spans="1:5">
      <c r="A771" s="816">
        <f t="shared" si="51"/>
        <v>22683</v>
      </c>
      <c r="B771" s="815">
        <f t="shared" si="48"/>
        <v>37</v>
      </c>
      <c r="C771" s="815">
        <f t="shared" si="49"/>
        <v>329</v>
      </c>
      <c r="D771" s="815">
        <f t="shared" si="50"/>
        <v>330</v>
      </c>
      <c r="E771" s="815">
        <v>1962</v>
      </c>
    </row>
    <row r="772" spans="1:5">
      <c r="A772" s="816">
        <f t="shared" si="51"/>
        <v>22684</v>
      </c>
      <c r="B772" s="815">
        <f t="shared" si="48"/>
        <v>38</v>
      </c>
      <c r="C772" s="815">
        <f t="shared" si="49"/>
        <v>328</v>
      </c>
      <c r="D772" s="815">
        <f t="shared" si="50"/>
        <v>329</v>
      </c>
      <c r="E772" s="815">
        <v>1962</v>
      </c>
    </row>
    <row r="773" spans="1:5">
      <c r="A773" s="816">
        <f t="shared" si="51"/>
        <v>22685</v>
      </c>
      <c r="B773" s="815">
        <f t="shared" si="48"/>
        <v>39</v>
      </c>
      <c r="C773" s="815">
        <f t="shared" si="49"/>
        <v>327</v>
      </c>
      <c r="D773" s="815">
        <f t="shared" si="50"/>
        <v>328</v>
      </c>
      <c r="E773" s="815">
        <v>1962</v>
      </c>
    </row>
    <row r="774" spans="1:5">
      <c r="A774" s="816">
        <f t="shared" si="51"/>
        <v>22686</v>
      </c>
      <c r="B774" s="815">
        <f t="shared" si="48"/>
        <v>40</v>
      </c>
      <c r="C774" s="815">
        <f t="shared" si="49"/>
        <v>326</v>
      </c>
      <c r="D774" s="815">
        <f t="shared" si="50"/>
        <v>327</v>
      </c>
      <c r="E774" s="815">
        <v>1962</v>
      </c>
    </row>
    <row r="775" spans="1:5">
      <c r="A775" s="816">
        <f t="shared" si="51"/>
        <v>22687</v>
      </c>
      <c r="B775" s="815">
        <f t="shared" si="48"/>
        <v>41</v>
      </c>
      <c r="C775" s="815">
        <f t="shared" si="49"/>
        <v>325</v>
      </c>
      <c r="D775" s="815">
        <f t="shared" si="50"/>
        <v>326</v>
      </c>
      <c r="E775" s="815">
        <v>1962</v>
      </c>
    </row>
    <row r="776" spans="1:5">
      <c r="A776" s="816">
        <f t="shared" si="51"/>
        <v>22688</v>
      </c>
      <c r="B776" s="815">
        <f t="shared" si="48"/>
        <v>42</v>
      </c>
      <c r="C776" s="815">
        <f t="shared" si="49"/>
        <v>324</v>
      </c>
      <c r="D776" s="815">
        <f t="shared" si="50"/>
        <v>325</v>
      </c>
      <c r="E776" s="815">
        <v>1962</v>
      </c>
    </row>
    <row r="777" spans="1:5">
      <c r="A777" s="816">
        <f t="shared" si="51"/>
        <v>22689</v>
      </c>
      <c r="B777" s="815">
        <f t="shared" si="48"/>
        <v>43</v>
      </c>
      <c r="C777" s="815">
        <f t="shared" si="49"/>
        <v>323</v>
      </c>
      <c r="D777" s="815">
        <f t="shared" si="50"/>
        <v>324</v>
      </c>
      <c r="E777" s="815">
        <v>1962</v>
      </c>
    </row>
    <row r="778" spans="1:5">
      <c r="A778" s="816">
        <f t="shared" si="51"/>
        <v>22690</v>
      </c>
      <c r="B778" s="815">
        <f t="shared" si="48"/>
        <v>44</v>
      </c>
      <c r="C778" s="815">
        <f t="shared" si="49"/>
        <v>322</v>
      </c>
      <c r="D778" s="815">
        <f t="shared" si="50"/>
        <v>323</v>
      </c>
      <c r="E778" s="815">
        <v>1962</v>
      </c>
    </row>
    <row r="779" spans="1:5">
      <c r="A779" s="816">
        <f t="shared" si="51"/>
        <v>22691</v>
      </c>
      <c r="B779" s="815">
        <f t="shared" si="48"/>
        <v>45</v>
      </c>
      <c r="C779" s="815">
        <f t="shared" si="49"/>
        <v>321</v>
      </c>
      <c r="D779" s="815">
        <f t="shared" si="50"/>
        <v>322</v>
      </c>
      <c r="E779" s="815">
        <v>1962</v>
      </c>
    </row>
    <row r="780" spans="1:5">
      <c r="A780" s="816">
        <f t="shared" si="51"/>
        <v>22692</v>
      </c>
      <c r="B780" s="815">
        <f t="shared" si="48"/>
        <v>46</v>
      </c>
      <c r="C780" s="815">
        <f t="shared" si="49"/>
        <v>320</v>
      </c>
      <c r="D780" s="815">
        <f t="shared" si="50"/>
        <v>321</v>
      </c>
      <c r="E780" s="815">
        <v>1962</v>
      </c>
    </row>
    <row r="781" spans="1:5">
      <c r="A781" s="816">
        <f t="shared" si="51"/>
        <v>22693</v>
      </c>
      <c r="B781" s="815">
        <f t="shared" si="48"/>
        <v>47</v>
      </c>
      <c r="C781" s="815">
        <f t="shared" si="49"/>
        <v>319</v>
      </c>
      <c r="D781" s="815">
        <f t="shared" si="50"/>
        <v>320</v>
      </c>
      <c r="E781" s="815">
        <v>1962</v>
      </c>
    </row>
    <row r="782" spans="1:5">
      <c r="A782" s="816">
        <f t="shared" si="51"/>
        <v>22694</v>
      </c>
      <c r="B782" s="815">
        <f t="shared" si="48"/>
        <v>48</v>
      </c>
      <c r="C782" s="815">
        <f t="shared" si="49"/>
        <v>318</v>
      </c>
      <c r="D782" s="815">
        <f t="shared" si="50"/>
        <v>319</v>
      </c>
      <c r="E782" s="815">
        <v>1962</v>
      </c>
    </row>
    <row r="783" spans="1:5">
      <c r="A783" s="816">
        <f t="shared" si="51"/>
        <v>22695</v>
      </c>
      <c r="B783" s="815">
        <f t="shared" si="48"/>
        <v>49</v>
      </c>
      <c r="C783" s="815">
        <f t="shared" si="49"/>
        <v>317</v>
      </c>
      <c r="D783" s="815">
        <f t="shared" si="50"/>
        <v>318</v>
      </c>
      <c r="E783" s="815">
        <v>1962</v>
      </c>
    </row>
    <row r="784" spans="1:5">
      <c r="A784" s="816">
        <f t="shared" si="51"/>
        <v>22696</v>
      </c>
      <c r="B784" s="815">
        <f t="shared" si="48"/>
        <v>50</v>
      </c>
      <c r="C784" s="815">
        <f t="shared" si="49"/>
        <v>316</v>
      </c>
      <c r="D784" s="815">
        <f t="shared" si="50"/>
        <v>317</v>
      </c>
      <c r="E784" s="815">
        <v>1962</v>
      </c>
    </row>
    <row r="785" spans="1:5">
      <c r="A785" s="816">
        <f t="shared" si="51"/>
        <v>22697</v>
      </c>
      <c r="B785" s="815">
        <f t="shared" si="48"/>
        <v>51</v>
      </c>
      <c r="C785" s="815">
        <f t="shared" si="49"/>
        <v>315</v>
      </c>
      <c r="D785" s="815">
        <f t="shared" si="50"/>
        <v>316</v>
      </c>
      <c r="E785" s="815">
        <v>1962</v>
      </c>
    </row>
    <row r="786" spans="1:5">
      <c r="A786" s="816">
        <f t="shared" si="51"/>
        <v>22698</v>
      </c>
      <c r="B786" s="815">
        <f t="shared" si="48"/>
        <v>52</v>
      </c>
      <c r="C786" s="815">
        <f t="shared" si="49"/>
        <v>314</v>
      </c>
      <c r="D786" s="815">
        <f t="shared" si="50"/>
        <v>315</v>
      </c>
      <c r="E786" s="815">
        <v>1962</v>
      </c>
    </row>
    <row r="787" spans="1:5">
      <c r="A787" s="816">
        <f t="shared" si="51"/>
        <v>22699</v>
      </c>
      <c r="B787" s="815">
        <f t="shared" si="48"/>
        <v>53</v>
      </c>
      <c r="C787" s="815">
        <f t="shared" si="49"/>
        <v>313</v>
      </c>
      <c r="D787" s="815">
        <f t="shared" si="50"/>
        <v>314</v>
      </c>
      <c r="E787" s="815">
        <v>1962</v>
      </c>
    </row>
    <row r="788" spans="1:5">
      <c r="A788" s="816">
        <f t="shared" si="51"/>
        <v>22700</v>
      </c>
      <c r="B788" s="815">
        <f t="shared" si="48"/>
        <v>54</v>
      </c>
      <c r="C788" s="815">
        <f t="shared" si="49"/>
        <v>312</v>
      </c>
      <c r="D788" s="815">
        <f t="shared" si="50"/>
        <v>313</v>
      </c>
      <c r="E788" s="815">
        <v>1962</v>
      </c>
    </row>
    <row r="789" spans="1:5">
      <c r="A789" s="816">
        <f t="shared" si="51"/>
        <v>22701</v>
      </c>
      <c r="B789" s="815">
        <f t="shared" si="48"/>
        <v>55</v>
      </c>
      <c r="C789" s="815">
        <f t="shared" si="49"/>
        <v>311</v>
      </c>
      <c r="D789" s="815">
        <f t="shared" si="50"/>
        <v>312</v>
      </c>
      <c r="E789" s="815">
        <v>1962</v>
      </c>
    </row>
    <row r="790" spans="1:5">
      <c r="A790" s="816">
        <f t="shared" si="51"/>
        <v>22702</v>
      </c>
      <c r="B790" s="815">
        <f t="shared" si="48"/>
        <v>56</v>
      </c>
      <c r="C790" s="815">
        <f t="shared" si="49"/>
        <v>310</v>
      </c>
      <c r="D790" s="815">
        <f t="shared" si="50"/>
        <v>311</v>
      </c>
      <c r="E790" s="815">
        <v>1962</v>
      </c>
    </row>
    <row r="791" spans="1:5">
      <c r="A791" s="816">
        <f t="shared" si="51"/>
        <v>22703</v>
      </c>
      <c r="B791" s="815">
        <f t="shared" si="48"/>
        <v>57</v>
      </c>
      <c r="C791" s="815">
        <f t="shared" si="49"/>
        <v>309</v>
      </c>
      <c r="D791" s="815">
        <f t="shared" si="50"/>
        <v>310</v>
      </c>
      <c r="E791" s="815">
        <v>1962</v>
      </c>
    </row>
    <row r="792" spans="1:5">
      <c r="A792" s="816">
        <f t="shared" si="51"/>
        <v>22704</v>
      </c>
      <c r="B792" s="815">
        <f t="shared" si="48"/>
        <v>58</v>
      </c>
      <c r="C792" s="815">
        <f t="shared" si="49"/>
        <v>308</v>
      </c>
      <c r="D792" s="815">
        <f t="shared" si="50"/>
        <v>309</v>
      </c>
      <c r="E792" s="815">
        <v>1962</v>
      </c>
    </row>
    <row r="793" spans="1:5">
      <c r="A793" s="816">
        <f t="shared" si="51"/>
        <v>22705</v>
      </c>
      <c r="B793" s="815">
        <f t="shared" si="48"/>
        <v>59</v>
      </c>
      <c r="C793" s="815">
        <f t="shared" si="49"/>
        <v>307</v>
      </c>
      <c r="D793" s="815">
        <f t="shared" si="50"/>
        <v>308</v>
      </c>
      <c r="E793" s="815">
        <v>1962</v>
      </c>
    </row>
    <row r="794" spans="1:5">
      <c r="A794" s="816">
        <f t="shared" si="51"/>
        <v>22706</v>
      </c>
      <c r="B794" s="815">
        <f t="shared" si="48"/>
        <v>60</v>
      </c>
      <c r="C794" s="815">
        <f t="shared" si="49"/>
        <v>306</v>
      </c>
      <c r="D794" s="815">
        <f t="shared" si="50"/>
        <v>307</v>
      </c>
      <c r="E794" s="815">
        <v>1962</v>
      </c>
    </row>
    <row r="795" spans="1:5">
      <c r="A795" s="816">
        <f t="shared" si="51"/>
        <v>22707</v>
      </c>
      <c r="B795" s="815">
        <f t="shared" si="48"/>
        <v>61</v>
      </c>
      <c r="C795" s="815">
        <f t="shared" si="49"/>
        <v>305</v>
      </c>
      <c r="D795" s="815">
        <f t="shared" si="50"/>
        <v>306</v>
      </c>
      <c r="E795" s="815">
        <v>1962</v>
      </c>
    </row>
    <row r="796" spans="1:5">
      <c r="A796" s="816">
        <f t="shared" si="51"/>
        <v>22708</v>
      </c>
      <c r="B796" s="815">
        <f t="shared" si="48"/>
        <v>62</v>
      </c>
      <c r="C796" s="815">
        <f t="shared" si="49"/>
        <v>304</v>
      </c>
      <c r="D796" s="815">
        <f t="shared" si="50"/>
        <v>305</v>
      </c>
      <c r="E796" s="815">
        <v>1962</v>
      </c>
    </row>
    <row r="797" spans="1:5">
      <c r="A797" s="816">
        <f t="shared" si="51"/>
        <v>22709</v>
      </c>
      <c r="B797" s="815">
        <f t="shared" si="48"/>
        <v>63</v>
      </c>
      <c r="C797" s="815">
        <f t="shared" si="49"/>
        <v>303</v>
      </c>
      <c r="D797" s="815">
        <f t="shared" si="50"/>
        <v>304</v>
      </c>
      <c r="E797" s="815">
        <v>1962</v>
      </c>
    </row>
    <row r="798" spans="1:5">
      <c r="A798" s="816">
        <f t="shared" si="51"/>
        <v>22710</v>
      </c>
      <c r="B798" s="815">
        <f t="shared" si="48"/>
        <v>64</v>
      </c>
      <c r="C798" s="815">
        <f t="shared" si="49"/>
        <v>302</v>
      </c>
      <c r="D798" s="815">
        <f t="shared" si="50"/>
        <v>303</v>
      </c>
      <c r="E798" s="815">
        <v>1962</v>
      </c>
    </row>
    <row r="799" spans="1:5">
      <c r="A799" s="816">
        <f t="shared" si="51"/>
        <v>22711</v>
      </c>
      <c r="B799" s="815">
        <f t="shared" si="48"/>
        <v>65</v>
      </c>
      <c r="C799" s="815">
        <f t="shared" si="49"/>
        <v>301</v>
      </c>
      <c r="D799" s="815">
        <f t="shared" si="50"/>
        <v>302</v>
      </c>
      <c r="E799" s="815">
        <v>1962</v>
      </c>
    </row>
    <row r="800" spans="1:5">
      <c r="A800" s="816">
        <f t="shared" si="51"/>
        <v>22712</v>
      </c>
      <c r="B800" s="815">
        <f t="shared" si="48"/>
        <v>66</v>
      </c>
      <c r="C800" s="815">
        <f t="shared" si="49"/>
        <v>300</v>
      </c>
      <c r="D800" s="815">
        <f t="shared" si="50"/>
        <v>301</v>
      </c>
      <c r="E800" s="815">
        <v>1962</v>
      </c>
    </row>
    <row r="801" spans="1:5">
      <c r="A801" s="816">
        <f t="shared" si="51"/>
        <v>22713</v>
      </c>
      <c r="B801" s="815">
        <f t="shared" ref="B801:B864" si="52">B800+1</f>
        <v>67</v>
      </c>
      <c r="C801" s="815">
        <f t="shared" ref="C801:C864" si="53">C800-1</f>
        <v>299</v>
      </c>
      <c r="D801" s="815">
        <f t="shared" ref="D801:D864" si="54">D800-1</f>
        <v>300</v>
      </c>
      <c r="E801" s="815">
        <v>1962</v>
      </c>
    </row>
    <row r="802" spans="1:5">
      <c r="A802" s="816">
        <f t="shared" si="51"/>
        <v>22714</v>
      </c>
      <c r="B802" s="815">
        <f t="shared" si="52"/>
        <v>68</v>
      </c>
      <c r="C802" s="815">
        <f t="shared" si="53"/>
        <v>298</v>
      </c>
      <c r="D802" s="815">
        <f t="shared" si="54"/>
        <v>299</v>
      </c>
      <c r="E802" s="815">
        <v>1962</v>
      </c>
    </row>
    <row r="803" spans="1:5">
      <c r="A803" s="816">
        <f t="shared" si="51"/>
        <v>22715</v>
      </c>
      <c r="B803" s="815">
        <f t="shared" si="52"/>
        <v>69</v>
      </c>
      <c r="C803" s="815">
        <f t="shared" si="53"/>
        <v>297</v>
      </c>
      <c r="D803" s="815">
        <f t="shared" si="54"/>
        <v>298</v>
      </c>
      <c r="E803" s="815">
        <v>1962</v>
      </c>
    </row>
    <row r="804" spans="1:5">
      <c r="A804" s="816">
        <f t="shared" si="51"/>
        <v>22716</v>
      </c>
      <c r="B804" s="815">
        <f t="shared" si="52"/>
        <v>70</v>
      </c>
      <c r="C804" s="815">
        <f t="shared" si="53"/>
        <v>296</v>
      </c>
      <c r="D804" s="815">
        <f t="shared" si="54"/>
        <v>297</v>
      </c>
      <c r="E804" s="815">
        <v>1962</v>
      </c>
    </row>
    <row r="805" spans="1:5">
      <c r="A805" s="816">
        <f t="shared" si="51"/>
        <v>22717</v>
      </c>
      <c r="B805" s="815">
        <f t="shared" si="52"/>
        <v>71</v>
      </c>
      <c r="C805" s="815">
        <f t="shared" si="53"/>
        <v>295</v>
      </c>
      <c r="D805" s="815">
        <f t="shared" si="54"/>
        <v>296</v>
      </c>
      <c r="E805" s="815">
        <v>1962</v>
      </c>
    </row>
    <row r="806" spans="1:5">
      <c r="A806" s="816">
        <f t="shared" si="51"/>
        <v>22718</v>
      </c>
      <c r="B806" s="815">
        <f t="shared" si="52"/>
        <v>72</v>
      </c>
      <c r="C806" s="815">
        <f t="shared" si="53"/>
        <v>294</v>
      </c>
      <c r="D806" s="815">
        <f t="shared" si="54"/>
        <v>295</v>
      </c>
      <c r="E806" s="815">
        <v>1962</v>
      </c>
    </row>
    <row r="807" spans="1:5">
      <c r="A807" s="816">
        <f t="shared" si="51"/>
        <v>22719</v>
      </c>
      <c r="B807" s="815">
        <f t="shared" si="52"/>
        <v>73</v>
      </c>
      <c r="C807" s="815">
        <f t="shared" si="53"/>
        <v>293</v>
      </c>
      <c r="D807" s="815">
        <f t="shared" si="54"/>
        <v>294</v>
      </c>
      <c r="E807" s="815">
        <v>1962</v>
      </c>
    </row>
    <row r="808" spans="1:5">
      <c r="A808" s="816">
        <f t="shared" si="51"/>
        <v>22720</v>
      </c>
      <c r="B808" s="815">
        <f t="shared" si="52"/>
        <v>74</v>
      </c>
      <c r="C808" s="815">
        <f t="shared" si="53"/>
        <v>292</v>
      </c>
      <c r="D808" s="815">
        <f t="shared" si="54"/>
        <v>293</v>
      </c>
      <c r="E808" s="815">
        <v>1962</v>
      </c>
    </row>
    <row r="809" spans="1:5">
      <c r="A809" s="816">
        <f t="shared" si="51"/>
        <v>22721</v>
      </c>
      <c r="B809" s="815">
        <f t="shared" si="52"/>
        <v>75</v>
      </c>
      <c r="C809" s="815">
        <f t="shared" si="53"/>
        <v>291</v>
      </c>
      <c r="D809" s="815">
        <f t="shared" si="54"/>
        <v>292</v>
      </c>
      <c r="E809" s="815">
        <v>1962</v>
      </c>
    </row>
    <row r="810" spans="1:5">
      <c r="A810" s="816">
        <f t="shared" si="51"/>
        <v>22722</v>
      </c>
      <c r="B810" s="815">
        <f t="shared" si="52"/>
        <v>76</v>
      </c>
      <c r="C810" s="815">
        <f t="shared" si="53"/>
        <v>290</v>
      </c>
      <c r="D810" s="815">
        <f t="shared" si="54"/>
        <v>291</v>
      </c>
      <c r="E810" s="815">
        <v>1962</v>
      </c>
    </row>
    <row r="811" spans="1:5">
      <c r="A811" s="816">
        <f t="shared" si="51"/>
        <v>22723</v>
      </c>
      <c r="B811" s="815">
        <f t="shared" si="52"/>
        <v>77</v>
      </c>
      <c r="C811" s="815">
        <f t="shared" si="53"/>
        <v>289</v>
      </c>
      <c r="D811" s="815">
        <f t="shared" si="54"/>
        <v>290</v>
      </c>
      <c r="E811" s="815">
        <v>1962</v>
      </c>
    </row>
    <row r="812" spans="1:5">
      <c r="A812" s="816">
        <f t="shared" si="51"/>
        <v>22724</v>
      </c>
      <c r="B812" s="815">
        <f t="shared" si="52"/>
        <v>78</v>
      </c>
      <c r="C812" s="815">
        <f t="shared" si="53"/>
        <v>288</v>
      </c>
      <c r="D812" s="815">
        <f t="shared" si="54"/>
        <v>289</v>
      </c>
      <c r="E812" s="815">
        <v>1962</v>
      </c>
    </row>
    <row r="813" spans="1:5">
      <c r="A813" s="816">
        <f t="shared" si="51"/>
        <v>22725</v>
      </c>
      <c r="B813" s="815">
        <f t="shared" si="52"/>
        <v>79</v>
      </c>
      <c r="C813" s="815">
        <f t="shared" si="53"/>
        <v>287</v>
      </c>
      <c r="D813" s="815">
        <f t="shared" si="54"/>
        <v>288</v>
      </c>
      <c r="E813" s="815">
        <v>1962</v>
      </c>
    </row>
    <row r="814" spans="1:5">
      <c r="A814" s="816">
        <f t="shared" si="51"/>
        <v>22726</v>
      </c>
      <c r="B814" s="815">
        <f t="shared" si="52"/>
        <v>80</v>
      </c>
      <c r="C814" s="815">
        <f t="shared" si="53"/>
        <v>286</v>
      </c>
      <c r="D814" s="815">
        <f t="shared" si="54"/>
        <v>287</v>
      </c>
      <c r="E814" s="815">
        <v>1962</v>
      </c>
    </row>
    <row r="815" spans="1:5">
      <c r="A815" s="816">
        <f t="shared" si="51"/>
        <v>22727</v>
      </c>
      <c r="B815" s="815">
        <f t="shared" si="52"/>
        <v>81</v>
      </c>
      <c r="C815" s="815">
        <f t="shared" si="53"/>
        <v>285</v>
      </c>
      <c r="D815" s="815">
        <f t="shared" si="54"/>
        <v>286</v>
      </c>
      <c r="E815" s="815">
        <v>1962</v>
      </c>
    </row>
    <row r="816" spans="1:5">
      <c r="A816" s="816">
        <f t="shared" si="51"/>
        <v>22728</v>
      </c>
      <c r="B816" s="815">
        <f t="shared" si="52"/>
        <v>82</v>
      </c>
      <c r="C816" s="815">
        <f t="shared" si="53"/>
        <v>284</v>
      </c>
      <c r="D816" s="815">
        <f t="shared" si="54"/>
        <v>285</v>
      </c>
      <c r="E816" s="815">
        <v>1962</v>
      </c>
    </row>
    <row r="817" spans="1:5">
      <c r="A817" s="816">
        <f t="shared" si="51"/>
        <v>22729</v>
      </c>
      <c r="B817" s="815">
        <f t="shared" si="52"/>
        <v>83</v>
      </c>
      <c r="C817" s="815">
        <f t="shared" si="53"/>
        <v>283</v>
      </c>
      <c r="D817" s="815">
        <f t="shared" si="54"/>
        <v>284</v>
      </c>
      <c r="E817" s="815">
        <v>1962</v>
      </c>
    </row>
    <row r="818" spans="1:5">
      <c r="A818" s="816">
        <f t="shared" si="51"/>
        <v>22730</v>
      </c>
      <c r="B818" s="815">
        <f t="shared" si="52"/>
        <v>84</v>
      </c>
      <c r="C818" s="815">
        <f t="shared" si="53"/>
        <v>282</v>
      </c>
      <c r="D818" s="815">
        <f t="shared" si="54"/>
        <v>283</v>
      </c>
      <c r="E818" s="815">
        <v>1962</v>
      </c>
    </row>
    <row r="819" spans="1:5">
      <c r="A819" s="816">
        <f t="shared" ref="A819:A882" si="55">A818+1</f>
        <v>22731</v>
      </c>
      <c r="B819" s="815">
        <f t="shared" si="52"/>
        <v>85</v>
      </c>
      <c r="C819" s="815">
        <f t="shared" si="53"/>
        <v>281</v>
      </c>
      <c r="D819" s="815">
        <f t="shared" si="54"/>
        <v>282</v>
      </c>
      <c r="E819" s="815">
        <v>1962</v>
      </c>
    </row>
    <row r="820" spans="1:5">
      <c r="A820" s="816">
        <f t="shared" si="55"/>
        <v>22732</v>
      </c>
      <c r="B820" s="815">
        <f t="shared" si="52"/>
        <v>86</v>
      </c>
      <c r="C820" s="815">
        <f t="shared" si="53"/>
        <v>280</v>
      </c>
      <c r="D820" s="815">
        <f t="shared" si="54"/>
        <v>281</v>
      </c>
      <c r="E820" s="815">
        <v>1962</v>
      </c>
    </row>
    <row r="821" spans="1:5">
      <c r="A821" s="816">
        <f t="shared" si="55"/>
        <v>22733</v>
      </c>
      <c r="B821" s="815">
        <f t="shared" si="52"/>
        <v>87</v>
      </c>
      <c r="C821" s="815">
        <f t="shared" si="53"/>
        <v>279</v>
      </c>
      <c r="D821" s="815">
        <f t="shared" si="54"/>
        <v>280</v>
      </c>
      <c r="E821" s="815">
        <v>1962</v>
      </c>
    </row>
    <row r="822" spans="1:5">
      <c r="A822" s="816">
        <f t="shared" si="55"/>
        <v>22734</v>
      </c>
      <c r="B822" s="815">
        <f t="shared" si="52"/>
        <v>88</v>
      </c>
      <c r="C822" s="815">
        <f t="shared" si="53"/>
        <v>278</v>
      </c>
      <c r="D822" s="815">
        <f t="shared" si="54"/>
        <v>279</v>
      </c>
      <c r="E822" s="815">
        <v>1962</v>
      </c>
    </row>
    <row r="823" spans="1:5">
      <c r="A823" s="816">
        <f t="shared" si="55"/>
        <v>22735</v>
      </c>
      <c r="B823" s="815">
        <f t="shared" si="52"/>
        <v>89</v>
      </c>
      <c r="C823" s="815">
        <f t="shared" si="53"/>
        <v>277</v>
      </c>
      <c r="D823" s="815">
        <f t="shared" si="54"/>
        <v>278</v>
      </c>
      <c r="E823" s="815">
        <v>1962</v>
      </c>
    </row>
    <row r="824" spans="1:5">
      <c r="A824" s="816">
        <f t="shared" si="55"/>
        <v>22736</v>
      </c>
      <c r="B824" s="815">
        <f t="shared" si="52"/>
        <v>90</v>
      </c>
      <c r="C824" s="815">
        <f t="shared" si="53"/>
        <v>276</v>
      </c>
      <c r="D824" s="815">
        <f t="shared" si="54"/>
        <v>277</v>
      </c>
      <c r="E824" s="815">
        <v>1962</v>
      </c>
    </row>
    <row r="825" spans="1:5">
      <c r="A825" s="816">
        <f t="shared" si="55"/>
        <v>22737</v>
      </c>
      <c r="B825" s="815">
        <f t="shared" si="52"/>
        <v>91</v>
      </c>
      <c r="C825" s="815">
        <f t="shared" si="53"/>
        <v>275</v>
      </c>
      <c r="D825" s="815">
        <f t="shared" si="54"/>
        <v>276</v>
      </c>
      <c r="E825" s="815">
        <v>1962</v>
      </c>
    </row>
    <row r="826" spans="1:5">
      <c r="A826" s="816">
        <f t="shared" si="55"/>
        <v>22738</v>
      </c>
      <c r="B826" s="815">
        <f t="shared" si="52"/>
        <v>92</v>
      </c>
      <c r="C826" s="815">
        <f t="shared" si="53"/>
        <v>274</v>
      </c>
      <c r="D826" s="815">
        <f t="shared" si="54"/>
        <v>275</v>
      </c>
      <c r="E826" s="815">
        <v>1962</v>
      </c>
    </row>
    <row r="827" spans="1:5">
      <c r="A827" s="816">
        <f t="shared" si="55"/>
        <v>22739</v>
      </c>
      <c r="B827" s="815">
        <f t="shared" si="52"/>
        <v>93</v>
      </c>
      <c r="C827" s="815">
        <f t="shared" si="53"/>
        <v>273</v>
      </c>
      <c r="D827" s="815">
        <f t="shared" si="54"/>
        <v>274</v>
      </c>
      <c r="E827" s="815">
        <v>1962</v>
      </c>
    </row>
    <row r="828" spans="1:5">
      <c r="A828" s="816">
        <f t="shared" si="55"/>
        <v>22740</v>
      </c>
      <c r="B828" s="815">
        <f t="shared" si="52"/>
        <v>94</v>
      </c>
      <c r="C828" s="815">
        <f t="shared" si="53"/>
        <v>272</v>
      </c>
      <c r="D828" s="815">
        <f t="shared" si="54"/>
        <v>273</v>
      </c>
      <c r="E828" s="815">
        <v>1962</v>
      </c>
    </row>
    <row r="829" spans="1:5">
      <c r="A829" s="816">
        <f t="shared" si="55"/>
        <v>22741</v>
      </c>
      <c r="B829" s="815">
        <f t="shared" si="52"/>
        <v>95</v>
      </c>
      <c r="C829" s="815">
        <f t="shared" si="53"/>
        <v>271</v>
      </c>
      <c r="D829" s="815">
        <f t="shared" si="54"/>
        <v>272</v>
      </c>
      <c r="E829" s="815">
        <v>1962</v>
      </c>
    </row>
    <row r="830" spans="1:5">
      <c r="A830" s="816">
        <f t="shared" si="55"/>
        <v>22742</v>
      </c>
      <c r="B830" s="815">
        <f t="shared" si="52"/>
        <v>96</v>
      </c>
      <c r="C830" s="815">
        <f t="shared" si="53"/>
        <v>270</v>
      </c>
      <c r="D830" s="815">
        <f t="shared" si="54"/>
        <v>271</v>
      </c>
      <c r="E830" s="815">
        <v>1962</v>
      </c>
    </row>
    <row r="831" spans="1:5">
      <c r="A831" s="816">
        <f t="shared" si="55"/>
        <v>22743</v>
      </c>
      <c r="B831" s="815">
        <f t="shared" si="52"/>
        <v>97</v>
      </c>
      <c r="C831" s="815">
        <f t="shared" si="53"/>
        <v>269</v>
      </c>
      <c r="D831" s="815">
        <f t="shared" si="54"/>
        <v>270</v>
      </c>
      <c r="E831" s="815">
        <v>1962</v>
      </c>
    </row>
    <row r="832" spans="1:5">
      <c r="A832" s="816">
        <f t="shared" si="55"/>
        <v>22744</v>
      </c>
      <c r="B832" s="815">
        <f t="shared" si="52"/>
        <v>98</v>
      </c>
      <c r="C832" s="815">
        <f t="shared" si="53"/>
        <v>268</v>
      </c>
      <c r="D832" s="815">
        <f t="shared" si="54"/>
        <v>269</v>
      </c>
      <c r="E832" s="815">
        <v>1962</v>
      </c>
    </row>
    <row r="833" spans="1:5">
      <c r="A833" s="816">
        <f t="shared" si="55"/>
        <v>22745</v>
      </c>
      <c r="B833" s="815">
        <f t="shared" si="52"/>
        <v>99</v>
      </c>
      <c r="C833" s="815">
        <f t="shared" si="53"/>
        <v>267</v>
      </c>
      <c r="D833" s="815">
        <f t="shared" si="54"/>
        <v>268</v>
      </c>
      <c r="E833" s="815">
        <v>1962</v>
      </c>
    </row>
    <row r="834" spans="1:5">
      <c r="A834" s="816">
        <f t="shared" si="55"/>
        <v>22746</v>
      </c>
      <c r="B834" s="815">
        <f t="shared" si="52"/>
        <v>100</v>
      </c>
      <c r="C834" s="815">
        <f t="shared" si="53"/>
        <v>266</v>
      </c>
      <c r="D834" s="815">
        <f t="shared" si="54"/>
        <v>267</v>
      </c>
      <c r="E834" s="815">
        <v>1962</v>
      </c>
    </row>
    <row r="835" spans="1:5">
      <c r="A835" s="816">
        <f t="shared" si="55"/>
        <v>22747</v>
      </c>
      <c r="B835" s="815">
        <f t="shared" si="52"/>
        <v>101</v>
      </c>
      <c r="C835" s="815">
        <f t="shared" si="53"/>
        <v>265</v>
      </c>
      <c r="D835" s="815">
        <f t="shared" si="54"/>
        <v>266</v>
      </c>
      <c r="E835" s="815">
        <v>1962</v>
      </c>
    </row>
    <row r="836" spans="1:5">
      <c r="A836" s="816">
        <f t="shared" si="55"/>
        <v>22748</v>
      </c>
      <c r="B836" s="815">
        <f t="shared" si="52"/>
        <v>102</v>
      </c>
      <c r="C836" s="815">
        <f t="shared" si="53"/>
        <v>264</v>
      </c>
      <c r="D836" s="815">
        <f t="shared" si="54"/>
        <v>265</v>
      </c>
      <c r="E836" s="815">
        <v>1962</v>
      </c>
    </row>
    <row r="837" spans="1:5">
      <c r="A837" s="816">
        <f t="shared" si="55"/>
        <v>22749</v>
      </c>
      <c r="B837" s="815">
        <f t="shared" si="52"/>
        <v>103</v>
      </c>
      <c r="C837" s="815">
        <f t="shared" si="53"/>
        <v>263</v>
      </c>
      <c r="D837" s="815">
        <f t="shared" si="54"/>
        <v>264</v>
      </c>
      <c r="E837" s="815">
        <v>1962</v>
      </c>
    </row>
    <row r="838" spans="1:5">
      <c r="A838" s="816">
        <f t="shared" si="55"/>
        <v>22750</v>
      </c>
      <c r="B838" s="815">
        <f t="shared" si="52"/>
        <v>104</v>
      </c>
      <c r="C838" s="815">
        <f t="shared" si="53"/>
        <v>262</v>
      </c>
      <c r="D838" s="815">
        <f t="shared" si="54"/>
        <v>263</v>
      </c>
      <c r="E838" s="815">
        <v>1962</v>
      </c>
    </row>
    <row r="839" spans="1:5">
      <c r="A839" s="816">
        <f t="shared" si="55"/>
        <v>22751</v>
      </c>
      <c r="B839" s="815">
        <f t="shared" si="52"/>
        <v>105</v>
      </c>
      <c r="C839" s="815">
        <f t="shared" si="53"/>
        <v>261</v>
      </c>
      <c r="D839" s="815">
        <f t="shared" si="54"/>
        <v>262</v>
      </c>
      <c r="E839" s="815">
        <v>1962</v>
      </c>
    </row>
    <row r="840" spans="1:5">
      <c r="A840" s="816">
        <f t="shared" si="55"/>
        <v>22752</v>
      </c>
      <c r="B840" s="815">
        <f t="shared" si="52"/>
        <v>106</v>
      </c>
      <c r="C840" s="815">
        <f t="shared" si="53"/>
        <v>260</v>
      </c>
      <c r="D840" s="815">
        <f t="shared" si="54"/>
        <v>261</v>
      </c>
      <c r="E840" s="815">
        <v>1962</v>
      </c>
    </row>
    <row r="841" spans="1:5">
      <c r="A841" s="816">
        <f t="shared" si="55"/>
        <v>22753</v>
      </c>
      <c r="B841" s="815">
        <f t="shared" si="52"/>
        <v>107</v>
      </c>
      <c r="C841" s="815">
        <f t="shared" si="53"/>
        <v>259</v>
      </c>
      <c r="D841" s="815">
        <f t="shared" si="54"/>
        <v>260</v>
      </c>
      <c r="E841" s="815">
        <v>1962</v>
      </c>
    </row>
    <row r="842" spans="1:5">
      <c r="A842" s="816">
        <f t="shared" si="55"/>
        <v>22754</v>
      </c>
      <c r="B842" s="815">
        <f t="shared" si="52"/>
        <v>108</v>
      </c>
      <c r="C842" s="815">
        <f t="shared" si="53"/>
        <v>258</v>
      </c>
      <c r="D842" s="815">
        <f t="shared" si="54"/>
        <v>259</v>
      </c>
      <c r="E842" s="815">
        <v>1962</v>
      </c>
    </row>
    <row r="843" spans="1:5">
      <c r="A843" s="816">
        <f t="shared" si="55"/>
        <v>22755</v>
      </c>
      <c r="B843" s="815">
        <f t="shared" si="52"/>
        <v>109</v>
      </c>
      <c r="C843" s="815">
        <f t="shared" si="53"/>
        <v>257</v>
      </c>
      <c r="D843" s="815">
        <f t="shared" si="54"/>
        <v>258</v>
      </c>
      <c r="E843" s="815">
        <v>1962</v>
      </c>
    </row>
    <row r="844" spans="1:5">
      <c r="A844" s="816">
        <f t="shared" si="55"/>
        <v>22756</v>
      </c>
      <c r="B844" s="815">
        <f t="shared" si="52"/>
        <v>110</v>
      </c>
      <c r="C844" s="815">
        <f t="shared" si="53"/>
        <v>256</v>
      </c>
      <c r="D844" s="815">
        <f t="shared" si="54"/>
        <v>257</v>
      </c>
      <c r="E844" s="815">
        <v>1962</v>
      </c>
    </row>
    <row r="845" spans="1:5">
      <c r="A845" s="816">
        <f t="shared" si="55"/>
        <v>22757</v>
      </c>
      <c r="B845" s="815">
        <f t="shared" si="52"/>
        <v>111</v>
      </c>
      <c r="C845" s="815">
        <f t="shared" si="53"/>
        <v>255</v>
      </c>
      <c r="D845" s="815">
        <f t="shared" si="54"/>
        <v>256</v>
      </c>
      <c r="E845" s="815">
        <v>1962</v>
      </c>
    </row>
    <row r="846" spans="1:5">
      <c r="A846" s="816">
        <f t="shared" si="55"/>
        <v>22758</v>
      </c>
      <c r="B846" s="815">
        <f t="shared" si="52"/>
        <v>112</v>
      </c>
      <c r="C846" s="815">
        <f t="shared" si="53"/>
        <v>254</v>
      </c>
      <c r="D846" s="815">
        <f t="shared" si="54"/>
        <v>255</v>
      </c>
      <c r="E846" s="815">
        <v>1962</v>
      </c>
    </row>
    <row r="847" spans="1:5">
      <c r="A847" s="816">
        <f t="shared" si="55"/>
        <v>22759</v>
      </c>
      <c r="B847" s="815">
        <f t="shared" si="52"/>
        <v>113</v>
      </c>
      <c r="C847" s="815">
        <f t="shared" si="53"/>
        <v>253</v>
      </c>
      <c r="D847" s="815">
        <f t="shared" si="54"/>
        <v>254</v>
      </c>
      <c r="E847" s="815">
        <v>1962</v>
      </c>
    </row>
    <row r="848" spans="1:5">
      <c r="A848" s="816">
        <f t="shared" si="55"/>
        <v>22760</v>
      </c>
      <c r="B848" s="815">
        <f t="shared" si="52"/>
        <v>114</v>
      </c>
      <c r="C848" s="815">
        <f t="shared" si="53"/>
        <v>252</v>
      </c>
      <c r="D848" s="815">
        <f t="shared" si="54"/>
        <v>253</v>
      </c>
      <c r="E848" s="815">
        <v>1962</v>
      </c>
    </row>
    <row r="849" spans="1:5">
      <c r="A849" s="816">
        <f t="shared" si="55"/>
        <v>22761</v>
      </c>
      <c r="B849" s="815">
        <f t="shared" si="52"/>
        <v>115</v>
      </c>
      <c r="C849" s="815">
        <f t="shared" si="53"/>
        <v>251</v>
      </c>
      <c r="D849" s="815">
        <f t="shared" si="54"/>
        <v>252</v>
      </c>
      <c r="E849" s="815">
        <v>1962</v>
      </c>
    </row>
    <row r="850" spans="1:5">
      <c r="A850" s="816">
        <f t="shared" si="55"/>
        <v>22762</v>
      </c>
      <c r="B850" s="815">
        <f t="shared" si="52"/>
        <v>116</v>
      </c>
      <c r="C850" s="815">
        <f t="shared" si="53"/>
        <v>250</v>
      </c>
      <c r="D850" s="815">
        <f t="shared" si="54"/>
        <v>251</v>
      </c>
      <c r="E850" s="815">
        <v>1962</v>
      </c>
    </row>
    <row r="851" spans="1:5">
      <c r="A851" s="816">
        <f t="shared" si="55"/>
        <v>22763</v>
      </c>
      <c r="B851" s="815">
        <f t="shared" si="52"/>
        <v>117</v>
      </c>
      <c r="C851" s="815">
        <f t="shared" si="53"/>
        <v>249</v>
      </c>
      <c r="D851" s="815">
        <f t="shared" si="54"/>
        <v>250</v>
      </c>
      <c r="E851" s="815">
        <v>1962</v>
      </c>
    </row>
    <row r="852" spans="1:5">
      <c r="A852" s="816">
        <f t="shared" si="55"/>
        <v>22764</v>
      </c>
      <c r="B852" s="815">
        <f t="shared" si="52"/>
        <v>118</v>
      </c>
      <c r="C852" s="815">
        <f t="shared" si="53"/>
        <v>248</v>
      </c>
      <c r="D852" s="815">
        <f t="shared" si="54"/>
        <v>249</v>
      </c>
      <c r="E852" s="815">
        <v>1962</v>
      </c>
    </row>
    <row r="853" spans="1:5">
      <c r="A853" s="816">
        <f t="shared" si="55"/>
        <v>22765</v>
      </c>
      <c r="B853" s="815">
        <f t="shared" si="52"/>
        <v>119</v>
      </c>
      <c r="C853" s="815">
        <f t="shared" si="53"/>
        <v>247</v>
      </c>
      <c r="D853" s="815">
        <f t="shared" si="54"/>
        <v>248</v>
      </c>
      <c r="E853" s="815">
        <v>1962</v>
      </c>
    </row>
    <row r="854" spans="1:5">
      <c r="A854" s="816">
        <f t="shared" si="55"/>
        <v>22766</v>
      </c>
      <c r="B854" s="815">
        <f t="shared" si="52"/>
        <v>120</v>
      </c>
      <c r="C854" s="815">
        <f t="shared" si="53"/>
        <v>246</v>
      </c>
      <c r="D854" s="815">
        <f t="shared" si="54"/>
        <v>247</v>
      </c>
      <c r="E854" s="815">
        <v>1962</v>
      </c>
    </row>
    <row r="855" spans="1:5">
      <c r="A855" s="816">
        <f t="shared" si="55"/>
        <v>22767</v>
      </c>
      <c r="B855" s="815">
        <f t="shared" si="52"/>
        <v>121</v>
      </c>
      <c r="C855" s="815">
        <f t="shared" si="53"/>
        <v>245</v>
      </c>
      <c r="D855" s="815">
        <f t="shared" si="54"/>
        <v>246</v>
      </c>
      <c r="E855" s="815">
        <v>1962</v>
      </c>
    </row>
    <row r="856" spans="1:5">
      <c r="A856" s="816">
        <f t="shared" si="55"/>
        <v>22768</v>
      </c>
      <c r="B856" s="815">
        <f t="shared" si="52"/>
        <v>122</v>
      </c>
      <c r="C856" s="815">
        <f t="shared" si="53"/>
        <v>244</v>
      </c>
      <c r="D856" s="815">
        <f t="shared" si="54"/>
        <v>245</v>
      </c>
      <c r="E856" s="815">
        <v>1962</v>
      </c>
    </row>
    <row r="857" spans="1:5">
      <c r="A857" s="816">
        <f t="shared" si="55"/>
        <v>22769</v>
      </c>
      <c r="B857" s="815">
        <f t="shared" si="52"/>
        <v>123</v>
      </c>
      <c r="C857" s="815">
        <f t="shared" si="53"/>
        <v>243</v>
      </c>
      <c r="D857" s="815">
        <f t="shared" si="54"/>
        <v>244</v>
      </c>
      <c r="E857" s="815">
        <v>1962</v>
      </c>
    </row>
    <row r="858" spans="1:5">
      <c r="A858" s="816">
        <f t="shared" si="55"/>
        <v>22770</v>
      </c>
      <c r="B858" s="815">
        <f t="shared" si="52"/>
        <v>124</v>
      </c>
      <c r="C858" s="815">
        <f t="shared" si="53"/>
        <v>242</v>
      </c>
      <c r="D858" s="815">
        <f t="shared" si="54"/>
        <v>243</v>
      </c>
      <c r="E858" s="815">
        <v>1962</v>
      </c>
    </row>
    <row r="859" spans="1:5">
      <c r="A859" s="816">
        <f t="shared" si="55"/>
        <v>22771</v>
      </c>
      <c r="B859" s="815">
        <f t="shared" si="52"/>
        <v>125</v>
      </c>
      <c r="C859" s="815">
        <f t="shared" si="53"/>
        <v>241</v>
      </c>
      <c r="D859" s="815">
        <f t="shared" si="54"/>
        <v>242</v>
      </c>
      <c r="E859" s="815">
        <v>1962</v>
      </c>
    </row>
    <row r="860" spans="1:5">
      <c r="A860" s="816">
        <f t="shared" si="55"/>
        <v>22772</v>
      </c>
      <c r="B860" s="815">
        <f t="shared" si="52"/>
        <v>126</v>
      </c>
      <c r="C860" s="815">
        <f t="shared" si="53"/>
        <v>240</v>
      </c>
      <c r="D860" s="815">
        <f t="shared" si="54"/>
        <v>241</v>
      </c>
      <c r="E860" s="815">
        <v>1962</v>
      </c>
    </row>
    <row r="861" spans="1:5">
      <c r="A861" s="816">
        <f t="shared" si="55"/>
        <v>22773</v>
      </c>
      <c r="B861" s="815">
        <f t="shared" si="52"/>
        <v>127</v>
      </c>
      <c r="C861" s="815">
        <f t="shared" si="53"/>
        <v>239</v>
      </c>
      <c r="D861" s="815">
        <f t="shared" si="54"/>
        <v>240</v>
      </c>
      <c r="E861" s="815">
        <v>1962</v>
      </c>
    </row>
    <row r="862" spans="1:5">
      <c r="A862" s="816">
        <f t="shared" si="55"/>
        <v>22774</v>
      </c>
      <c r="B862" s="815">
        <f t="shared" si="52"/>
        <v>128</v>
      </c>
      <c r="C862" s="815">
        <f t="shared" si="53"/>
        <v>238</v>
      </c>
      <c r="D862" s="815">
        <f t="shared" si="54"/>
        <v>239</v>
      </c>
      <c r="E862" s="815">
        <v>1962</v>
      </c>
    </row>
    <row r="863" spans="1:5">
      <c r="A863" s="816">
        <f t="shared" si="55"/>
        <v>22775</v>
      </c>
      <c r="B863" s="815">
        <f t="shared" si="52"/>
        <v>129</v>
      </c>
      <c r="C863" s="815">
        <f t="shared" si="53"/>
        <v>237</v>
      </c>
      <c r="D863" s="815">
        <f t="shared" si="54"/>
        <v>238</v>
      </c>
      <c r="E863" s="815">
        <v>1962</v>
      </c>
    </row>
    <row r="864" spans="1:5">
      <c r="A864" s="816">
        <f t="shared" si="55"/>
        <v>22776</v>
      </c>
      <c r="B864" s="815">
        <f t="shared" si="52"/>
        <v>130</v>
      </c>
      <c r="C864" s="815">
        <f t="shared" si="53"/>
        <v>236</v>
      </c>
      <c r="D864" s="815">
        <f t="shared" si="54"/>
        <v>237</v>
      </c>
      <c r="E864" s="815">
        <v>1962</v>
      </c>
    </row>
    <row r="865" spans="1:5">
      <c r="A865" s="816">
        <f t="shared" si="55"/>
        <v>22777</v>
      </c>
      <c r="B865" s="815">
        <f t="shared" ref="B865:B928" si="56">B864+1</f>
        <v>131</v>
      </c>
      <c r="C865" s="815">
        <f t="shared" ref="C865:C928" si="57">C864-1</f>
        <v>235</v>
      </c>
      <c r="D865" s="815">
        <f t="shared" ref="D865:D928" si="58">D864-1</f>
        <v>236</v>
      </c>
      <c r="E865" s="815">
        <v>1962</v>
      </c>
    </row>
    <row r="866" spans="1:5">
      <c r="A866" s="816">
        <f t="shared" si="55"/>
        <v>22778</v>
      </c>
      <c r="B866" s="815">
        <f t="shared" si="56"/>
        <v>132</v>
      </c>
      <c r="C866" s="815">
        <f t="shared" si="57"/>
        <v>234</v>
      </c>
      <c r="D866" s="815">
        <f t="shared" si="58"/>
        <v>235</v>
      </c>
      <c r="E866" s="815">
        <v>1962</v>
      </c>
    </row>
    <row r="867" spans="1:5">
      <c r="A867" s="816">
        <f t="shared" si="55"/>
        <v>22779</v>
      </c>
      <c r="B867" s="815">
        <f t="shared" si="56"/>
        <v>133</v>
      </c>
      <c r="C867" s="815">
        <f t="shared" si="57"/>
        <v>233</v>
      </c>
      <c r="D867" s="815">
        <f t="shared" si="58"/>
        <v>234</v>
      </c>
      <c r="E867" s="815">
        <v>1962</v>
      </c>
    </row>
    <row r="868" spans="1:5">
      <c r="A868" s="816">
        <f t="shared" si="55"/>
        <v>22780</v>
      </c>
      <c r="B868" s="815">
        <f t="shared" si="56"/>
        <v>134</v>
      </c>
      <c r="C868" s="815">
        <f t="shared" si="57"/>
        <v>232</v>
      </c>
      <c r="D868" s="815">
        <f t="shared" si="58"/>
        <v>233</v>
      </c>
      <c r="E868" s="815">
        <v>1962</v>
      </c>
    </row>
    <row r="869" spans="1:5">
      <c r="A869" s="816">
        <f t="shared" si="55"/>
        <v>22781</v>
      </c>
      <c r="B869" s="815">
        <f t="shared" si="56"/>
        <v>135</v>
      </c>
      <c r="C869" s="815">
        <f t="shared" si="57"/>
        <v>231</v>
      </c>
      <c r="D869" s="815">
        <f t="shared" si="58"/>
        <v>232</v>
      </c>
      <c r="E869" s="815">
        <v>1962</v>
      </c>
    </row>
    <row r="870" spans="1:5">
      <c r="A870" s="816">
        <f t="shared" si="55"/>
        <v>22782</v>
      </c>
      <c r="B870" s="815">
        <f t="shared" si="56"/>
        <v>136</v>
      </c>
      <c r="C870" s="815">
        <f t="shared" si="57"/>
        <v>230</v>
      </c>
      <c r="D870" s="815">
        <f t="shared" si="58"/>
        <v>231</v>
      </c>
      <c r="E870" s="815">
        <v>1962</v>
      </c>
    </row>
    <row r="871" spans="1:5">
      <c r="A871" s="816">
        <f t="shared" si="55"/>
        <v>22783</v>
      </c>
      <c r="B871" s="815">
        <f t="shared" si="56"/>
        <v>137</v>
      </c>
      <c r="C871" s="815">
        <f t="shared" si="57"/>
        <v>229</v>
      </c>
      <c r="D871" s="815">
        <f t="shared" si="58"/>
        <v>230</v>
      </c>
      <c r="E871" s="815">
        <v>1962</v>
      </c>
    </row>
    <row r="872" spans="1:5">
      <c r="A872" s="816">
        <f t="shared" si="55"/>
        <v>22784</v>
      </c>
      <c r="B872" s="815">
        <f t="shared" si="56"/>
        <v>138</v>
      </c>
      <c r="C872" s="815">
        <f t="shared" si="57"/>
        <v>228</v>
      </c>
      <c r="D872" s="815">
        <f t="shared" si="58"/>
        <v>229</v>
      </c>
      <c r="E872" s="815">
        <v>1962</v>
      </c>
    </row>
    <row r="873" spans="1:5">
      <c r="A873" s="816">
        <f t="shared" si="55"/>
        <v>22785</v>
      </c>
      <c r="B873" s="815">
        <f t="shared" si="56"/>
        <v>139</v>
      </c>
      <c r="C873" s="815">
        <f t="shared" si="57"/>
        <v>227</v>
      </c>
      <c r="D873" s="815">
        <f t="shared" si="58"/>
        <v>228</v>
      </c>
      <c r="E873" s="815">
        <v>1962</v>
      </c>
    </row>
    <row r="874" spans="1:5">
      <c r="A874" s="816">
        <f t="shared" si="55"/>
        <v>22786</v>
      </c>
      <c r="B874" s="815">
        <f t="shared" si="56"/>
        <v>140</v>
      </c>
      <c r="C874" s="815">
        <f t="shared" si="57"/>
        <v>226</v>
      </c>
      <c r="D874" s="815">
        <f t="shared" si="58"/>
        <v>227</v>
      </c>
      <c r="E874" s="815">
        <v>1962</v>
      </c>
    </row>
    <row r="875" spans="1:5">
      <c r="A875" s="816">
        <f t="shared" si="55"/>
        <v>22787</v>
      </c>
      <c r="B875" s="815">
        <f t="shared" si="56"/>
        <v>141</v>
      </c>
      <c r="C875" s="815">
        <f t="shared" si="57"/>
        <v>225</v>
      </c>
      <c r="D875" s="815">
        <f t="shared" si="58"/>
        <v>226</v>
      </c>
      <c r="E875" s="815">
        <v>1962</v>
      </c>
    </row>
    <row r="876" spans="1:5">
      <c r="A876" s="816">
        <f t="shared" si="55"/>
        <v>22788</v>
      </c>
      <c r="B876" s="815">
        <f t="shared" si="56"/>
        <v>142</v>
      </c>
      <c r="C876" s="815">
        <f t="shared" si="57"/>
        <v>224</v>
      </c>
      <c r="D876" s="815">
        <f t="shared" si="58"/>
        <v>225</v>
      </c>
      <c r="E876" s="815">
        <v>1962</v>
      </c>
    </row>
    <row r="877" spans="1:5">
      <c r="A877" s="816">
        <f t="shared" si="55"/>
        <v>22789</v>
      </c>
      <c r="B877" s="815">
        <f t="shared" si="56"/>
        <v>143</v>
      </c>
      <c r="C877" s="815">
        <f t="shared" si="57"/>
        <v>223</v>
      </c>
      <c r="D877" s="815">
        <f t="shared" si="58"/>
        <v>224</v>
      </c>
      <c r="E877" s="815">
        <v>1962</v>
      </c>
    </row>
    <row r="878" spans="1:5">
      <c r="A878" s="816">
        <f t="shared" si="55"/>
        <v>22790</v>
      </c>
      <c r="B878" s="815">
        <f t="shared" si="56"/>
        <v>144</v>
      </c>
      <c r="C878" s="815">
        <f t="shared" si="57"/>
        <v>222</v>
      </c>
      <c r="D878" s="815">
        <f t="shared" si="58"/>
        <v>223</v>
      </c>
      <c r="E878" s="815">
        <v>1962</v>
      </c>
    </row>
    <row r="879" spans="1:5">
      <c r="A879" s="816">
        <f t="shared" si="55"/>
        <v>22791</v>
      </c>
      <c r="B879" s="815">
        <f t="shared" si="56"/>
        <v>145</v>
      </c>
      <c r="C879" s="815">
        <f t="shared" si="57"/>
        <v>221</v>
      </c>
      <c r="D879" s="815">
        <f t="shared" si="58"/>
        <v>222</v>
      </c>
      <c r="E879" s="815">
        <v>1962</v>
      </c>
    </row>
    <row r="880" spans="1:5">
      <c r="A880" s="816">
        <f t="shared" si="55"/>
        <v>22792</v>
      </c>
      <c r="B880" s="815">
        <f t="shared" si="56"/>
        <v>146</v>
      </c>
      <c r="C880" s="815">
        <f t="shared" si="57"/>
        <v>220</v>
      </c>
      <c r="D880" s="815">
        <f t="shared" si="58"/>
        <v>221</v>
      </c>
      <c r="E880" s="815">
        <v>1962</v>
      </c>
    </row>
    <row r="881" spans="1:5">
      <c r="A881" s="816">
        <f t="shared" si="55"/>
        <v>22793</v>
      </c>
      <c r="B881" s="815">
        <f t="shared" si="56"/>
        <v>147</v>
      </c>
      <c r="C881" s="815">
        <f t="shared" si="57"/>
        <v>219</v>
      </c>
      <c r="D881" s="815">
        <f t="shared" si="58"/>
        <v>220</v>
      </c>
      <c r="E881" s="815">
        <v>1962</v>
      </c>
    </row>
    <row r="882" spans="1:5">
      <c r="A882" s="816">
        <f t="shared" si="55"/>
        <v>22794</v>
      </c>
      <c r="B882" s="815">
        <f t="shared" si="56"/>
        <v>148</v>
      </c>
      <c r="C882" s="815">
        <f t="shared" si="57"/>
        <v>218</v>
      </c>
      <c r="D882" s="815">
        <f t="shared" si="58"/>
        <v>219</v>
      </c>
      <c r="E882" s="815">
        <v>1962</v>
      </c>
    </row>
    <row r="883" spans="1:5">
      <c r="A883" s="816">
        <f t="shared" ref="A883:A946" si="59">A882+1</f>
        <v>22795</v>
      </c>
      <c r="B883" s="815">
        <f t="shared" si="56"/>
        <v>149</v>
      </c>
      <c r="C883" s="815">
        <f t="shared" si="57"/>
        <v>217</v>
      </c>
      <c r="D883" s="815">
        <f t="shared" si="58"/>
        <v>218</v>
      </c>
      <c r="E883" s="815">
        <v>1962</v>
      </c>
    </row>
    <row r="884" spans="1:5">
      <c r="A884" s="816">
        <f t="shared" si="59"/>
        <v>22796</v>
      </c>
      <c r="B884" s="815">
        <f t="shared" si="56"/>
        <v>150</v>
      </c>
      <c r="C884" s="815">
        <f t="shared" si="57"/>
        <v>216</v>
      </c>
      <c r="D884" s="815">
        <f t="shared" si="58"/>
        <v>217</v>
      </c>
      <c r="E884" s="815">
        <v>1962</v>
      </c>
    </row>
    <row r="885" spans="1:5">
      <c r="A885" s="816">
        <f t="shared" si="59"/>
        <v>22797</v>
      </c>
      <c r="B885" s="815">
        <f t="shared" si="56"/>
        <v>151</v>
      </c>
      <c r="C885" s="815">
        <f t="shared" si="57"/>
        <v>215</v>
      </c>
      <c r="D885" s="815">
        <f t="shared" si="58"/>
        <v>216</v>
      </c>
      <c r="E885" s="815">
        <v>1962</v>
      </c>
    </row>
    <row r="886" spans="1:5">
      <c r="A886" s="816">
        <f t="shared" si="59"/>
        <v>22798</v>
      </c>
      <c r="B886" s="815">
        <f t="shared" si="56"/>
        <v>152</v>
      </c>
      <c r="C886" s="815">
        <f t="shared" si="57"/>
        <v>214</v>
      </c>
      <c r="D886" s="815">
        <f t="shared" si="58"/>
        <v>215</v>
      </c>
      <c r="E886" s="815">
        <v>1962</v>
      </c>
    </row>
    <row r="887" spans="1:5">
      <c r="A887" s="816">
        <f t="shared" si="59"/>
        <v>22799</v>
      </c>
      <c r="B887" s="815">
        <f t="shared" si="56"/>
        <v>153</v>
      </c>
      <c r="C887" s="815">
        <f t="shared" si="57"/>
        <v>213</v>
      </c>
      <c r="D887" s="815">
        <f t="shared" si="58"/>
        <v>214</v>
      </c>
      <c r="E887" s="815">
        <v>1962</v>
      </c>
    </row>
    <row r="888" spans="1:5">
      <c r="A888" s="816">
        <f t="shared" si="59"/>
        <v>22800</v>
      </c>
      <c r="B888" s="815">
        <f t="shared" si="56"/>
        <v>154</v>
      </c>
      <c r="C888" s="815">
        <f t="shared" si="57"/>
        <v>212</v>
      </c>
      <c r="D888" s="815">
        <f t="shared" si="58"/>
        <v>213</v>
      </c>
      <c r="E888" s="815">
        <v>1962</v>
      </c>
    </row>
    <row r="889" spans="1:5">
      <c r="A889" s="816">
        <f t="shared" si="59"/>
        <v>22801</v>
      </c>
      <c r="B889" s="815">
        <f t="shared" si="56"/>
        <v>155</v>
      </c>
      <c r="C889" s="815">
        <f t="shared" si="57"/>
        <v>211</v>
      </c>
      <c r="D889" s="815">
        <f t="shared" si="58"/>
        <v>212</v>
      </c>
      <c r="E889" s="815">
        <v>1962</v>
      </c>
    </row>
    <row r="890" spans="1:5">
      <c r="A890" s="816">
        <f t="shared" si="59"/>
        <v>22802</v>
      </c>
      <c r="B890" s="815">
        <f t="shared" si="56"/>
        <v>156</v>
      </c>
      <c r="C890" s="815">
        <f t="shared" si="57"/>
        <v>210</v>
      </c>
      <c r="D890" s="815">
        <f t="shared" si="58"/>
        <v>211</v>
      </c>
      <c r="E890" s="815">
        <v>1962</v>
      </c>
    </row>
    <row r="891" spans="1:5">
      <c r="A891" s="816">
        <f t="shared" si="59"/>
        <v>22803</v>
      </c>
      <c r="B891" s="815">
        <f t="shared" si="56"/>
        <v>157</v>
      </c>
      <c r="C891" s="815">
        <f t="shared" si="57"/>
        <v>209</v>
      </c>
      <c r="D891" s="815">
        <f t="shared" si="58"/>
        <v>210</v>
      </c>
      <c r="E891" s="815">
        <v>1962</v>
      </c>
    </row>
    <row r="892" spans="1:5">
      <c r="A892" s="816">
        <f t="shared" si="59"/>
        <v>22804</v>
      </c>
      <c r="B892" s="815">
        <f t="shared" si="56"/>
        <v>158</v>
      </c>
      <c r="C892" s="815">
        <f t="shared" si="57"/>
        <v>208</v>
      </c>
      <c r="D892" s="815">
        <f t="shared" si="58"/>
        <v>209</v>
      </c>
      <c r="E892" s="815">
        <v>1962</v>
      </c>
    </row>
    <row r="893" spans="1:5">
      <c r="A893" s="816">
        <f t="shared" si="59"/>
        <v>22805</v>
      </c>
      <c r="B893" s="815">
        <f t="shared" si="56"/>
        <v>159</v>
      </c>
      <c r="C893" s="815">
        <f t="shared" si="57"/>
        <v>207</v>
      </c>
      <c r="D893" s="815">
        <f t="shared" si="58"/>
        <v>208</v>
      </c>
      <c r="E893" s="815">
        <v>1962</v>
      </c>
    </row>
    <row r="894" spans="1:5">
      <c r="A894" s="816">
        <f t="shared" si="59"/>
        <v>22806</v>
      </c>
      <c r="B894" s="815">
        <f t="shared" si="56"/>
        <v>160</v>
      </c>
      <c r="C894" s="815">
        <f t="shared" si="57"/>
        <v>206</v>
      </c>
      <c r="D894" s="815">
        <f t="shared" si="58"/>
        <v>207</v>
      </c>
      <c r="E894" s="815">
        <v>1962</v>
      </c>
    </row>
    <row r="895" spans="1:5">
      <c r="A895" s="816">
        <f t="shared" si="59"/>
        <v>22807</v>
      </c>
      <c r="B895" s="815">
        <f t="shared" si="56"/>
        <v>161</v>
      </c>
      <c r="C895" s="815">
        <f t="shared" si="57"/>
        <v>205</v>
      </c>
      <c r="D895" s="815">
        <f t="shared" si="58"/>
        <v>206</v>
      </c>
      <c r="E895" s="815">
        <v>1962</v>
      </c>
    </row>
    <row r="896" spans="1:5">
      <c r="A896" s="816">
        <f t="shared" si="59"/>
        <v>22808</v>
      </c>
      <c r="B896" s="815">
        <f t="shared" si="56"/>
        <v>162</v>
      </c>
      <c r="C896" s="815">
        <f t="shared" si="57"/>
        <v>204</v>
      </c>
      <c r="D896" s="815">
        <f t="shared" si="58"/>
        <v>205</v>
      </c>
      <c r="E896" s="815">
        <v>1962</v>
      </c>
    </row>
    <row r="897" spans="1:5">
      <c r="A897" s="816">
        <f t="shared" si="59"/>
        <v>22809</v>
      </c>
      <c r="B897" s="815">
        <f t="shared" si="56"/>
        <v>163</v>
      </c>
      <c r="C897" s="815">
        <f t="shared" si="57"/>
        <v>203</v>
      </c>
      <c r="D897" s="815">
        <f t="shared" si="58"/>
        <v>204</v>
      </c>
      <c r="E897" s="815">
        <v>1962</v>
      </c>
    </row>
    <row r="898" spans="1:5">
      <c r="A898" s="816">
        <f t="shared" si="59"/>
        <v>22810</v>
      </c>
      <c r="B898" s="815">
        <f t="shared" si="56"/>
        <v>164</v>
      </c>
      <c r="C898" s="815">
        <f t="shared" si="57"/>
        <v>202</v>
      </c>
      <c r="D898" s="815">
        <f t="shared" si="58"/>
        <v>203</v>
      </c>
      <c r="E898" s="815">
        <v>1962</v>
      </c>
    </row>
    <row r="899" spans="1:5">
      <c r="A899" s="816">
        <f t="shared" si="59"/>
        <v>22811</v>
      </c>
      <c r="B899" s="815">
        <f t="shared" si="56"/>
        <v>165</v>
      </c>
      <c r="C899" s="815">
        <f t="shared" si="57"/>
        <v>201</v>
      </c>
      <c r="D899" s="815">
        <f t="shared" si="58"/>
        <v>202</v>
      </c>
      <c r="E899" s="815">
        <v>1962</v>
      </c>
    </row>
    <row r="900" spans="1:5">
      <c r="A900" s="816">
        <f t="shared" si="59"/>
        <v>22812</v>
      </c>
      <c r="B900" s="815">
        <f t="shared" si="56"/>
        <v>166</v>
      </c>
      <c r="C900" s="815">
        <f t="shared" si="57"/>
        <v>200</v>
      </c>
      <c r="D900" s="815">
        <f t="shared" si="58"/>
        <v>201</v>
      </c>
      <c r="E900" s="815">
        <v>1962</v>
      </c>
    </row>
    <row r="901" spans="1:5">
      <c r="A901" s="816">
        <f t="shared" si="59"/>
        <v>22813</v>
      </c>
      <c r="B901" s="815">
        <f t="shared" si="56"/>
        <v>167</v>
      </c>
      <c r="C901" s="815">
        <f t="shared" si="57"/>
        <v>199</v>
      </c>
      <c r="D901" s="815">
        <f t="shared" si="58"/>
        <v>200</v>
      </c>
      <c r="E901" s="815">
        <v>1962</v>
      </c>
    </row>
    <row r="902" spans="1:5">
      <c r="A902" s="816">
        <f t="shared" si="59"/>
        <v>22814</v>
      </c>
      <c r="B902" s="815">
        <f t="shared" si="56"/>
        <v>168</v>
      </c>
      <c r="C902" s="815">
        <f t="shared" si="57"/>
        <v>198</v>
      </c>
      <c r="D902" s="815">
        <f t="shared" si="58"/>
        <v>199</v>
      </c>
      <c r="E902" s="815">
        <v>1962</v>
      </c>
    </row>
    <row r="903" spans="1:5">
      <c r="A903" s="816">
        <f t="shared" si="59"/>
        <v>22815</v>
      </c>
      <c r="B903" s="815">
        <f t="shared" si="56"/>
        <v>169</v>
      </c>
      <c r="C903" s="815">
        <f t="shared" si="57"/>
        <v>197</v>
      </c>
      <c r="D903" s="815">
        <f t="shared" si="58"/>
        <v>198</v>
      </c>
      <c r="E903" s="815">
        <v>1962</v>
      </c>
    </row>
    <row r="904" spans="1:5">
      <c r="A904" s="816">
        <f t="shared" si="59"/>
        <v>22816</v>
      </c>
      <c r="B904" s="815">
        <f t="shared" si="56"/>
        <v>170</v>
      </c>
      <c r="C904" s="815">
        <f t="shared" si="57"/>
        <v>196</v>
      </c>
      <c r="D904" s="815">
        <f t="shared" si="58"/>
        <v>197</v>
      </c>
      <c r="E904" s="815">
        <v>1962</v>
      </c>
    </row>
    <row r="905" spans="1:5">
      <c r="A905" s="816">
        <f t="shared" si="59"/>
        <v>22817</v>
      </c>
      <c r="B905" s="815">
        <f t="shared" si="56"/>
        <v>171</v>
      </c>
      <c r="C905" s="815">
        <f t="shared" si="57"/>
        <v>195</v>
      </c>
      <c r="D905" s="815">
        <f t="shared" si="58"/>
        <v>196</v>
      </c>
      <c r="E905" s="815">
        <v>1962</v>
      </c>
    </row>
    <row r="906" spans="1:5">
      <c r="A906" s="816">
        <f t="shared" si="59"/>
        <v>22818</v>
      </c>
      <c r="B906" s="815">
        <f t="shared" si="56"/>
        <v>172</v>
      </c>
      <c r="C906" s="815">
        <f t="shared" si="57"/>
        <v>194</v>
      </c>
      <c r="D906" s="815">
        <f t="shared" si="58"/>
        <v>195</v>
      </c>
      <c r="E906" s="815">
        <v>1962</v>
      </c>
    </row>
    <row r="907" spans="1:5">
      <c r="A907" s="816">
        <f t="shared" si="59"/>
        <v>22819</v>
      </c>
      <c r="B907" s="815">
        <f t="shared" si="56"/>
        <v>173</v>
      </c>
      <c r="C907" s="815">
        <f t="shared" si="57"/>
        <v>193</v>
      </c>
      <c r="D907" s="815">
        <f t="shared" si="58"/>
        <v>194</v>
      </c>
      <c r="E907" s="815">
        <v>1962</v>
      </c>
    </row>
    <row r="908" spans="1:5">
      <c r="A908" s="816">
        <f t="shared" si="59"/>
        <v>22820</v>
      </c>
      <c r="B908" s="815">
        <f t="shared" si="56"/>
        <v>174</v>
      </c>
      <c r="C908" s="815">
        <f t="shared" si="57"/>
        <v>192</v>
      </c>
      <c r="D908" s="815">
        <f t="shared" si="58"/>
        <v>193</v>
      </c>
      <c r="E908" s="815">
        <v>1962</v>
      </c>
    </row>
    <row r="909" spans="1:5">
      <c r="A909" s="816">
        <f t="shared" si="59"/>
        <v>22821</v>
      </c>
      <c r="B909" s="815">
        <f t="shared" si="56"/>
        <v>175</v>
      </c>
      <c r="C909" s="815">
        <f t="shared" si="57"/>
        <v>191</v>
      </c>
      <c r="D909" s="815">
        <f t="shared" si="58"/>
        <v>192</v>
      </c>
      <c r="E909" s="815">
        <v>1962</v>
      </c>
    </row>
    <row r="910" spans="1:5">
      <c r="A910" s="816">
        <f t="shared" si="59"/>
        <v>22822</v>
      </c>
      <c r="B910" s="815">
        <f t="shared" si="56"/>
        <v>176</v>
      </c>
      <c r="C910" s="815">
        <f t="shared" si="57"/>
        <v>190</v>
      </c>
      <c r="D910" s="815">
        <f t="shared" si="58"/>
        <v>191</v>
      </c>
      <c r="E910" s="815">
        <v>1962</v>
      </c>
    </row>
    <row r="911" spans="1:5">
      <c r="A911" s="816">
        <f t="shared" si="59"/>
        <v>22823</v>
      </c>
      <c r="B911" s="815">
        <f t="shared" si="56"/>
        <v>177</v>
      </c>
      <c r="C911" s="815">
        <f t="shared" si="57"/>
        <v>189</v>
      </c>
      <c r="D911" s="815">
        <f t="shared" si="58"/>
        <v>190</v>
      </c>
      <c r="E911" s="815">
        <v>1962</v>
      </c>
    </row>
    <row r="912" spans="1:5">
      <c r="A912" s="816">
        <f t="shared" si="59"/>
        <v>22824</v>
      </c>
      <c r="B912" s="815">
        <f t="shared" si="56"/>
        <v>178</v>
      </c>
      <c r="C912" s="815">
        <f t="shared" si="57"/>
        <v>188</v>
      </c>
      <c r="D912" s="815">
        <f t="shared" si="58"/>
        <v>189</v>
      </c>
      <c r="E912" s="815">
        <v>1962</v>
      </c>
    </row>
    <row r="913" spans="1:5">
      <c r="A913" s="816">
        <f t="shared" si="59"/>
        <v>22825</v>
      </c>
      <c r="B913" s="815">
        <f t="shared" si="56"/>
        <v>179</v>
      </c>
      <c r="C913" s="815">
        <f t="shared" si="57"/>
        <v>187</v>
      </c>
      <c r="D913" s="815">
        <f t="shared" si="58"/>
        <v>188</v>
      </c>
      <c r="E913" s="815">
        <v>1962</v>
      </c>
    </row>
    <row r="914" spans="1:5">
      <c r="A914" s="816">
        <f t="shared" si="59"/>
        <v>22826</v>
      </c>
      <c r="B914" s="815">
        <f t="shared" si="56"/>
        <v>180</v>
      </c>
      <c r="C914" s="815">
        <f t="shared" si="57"/>
        <v>186</v>
      </c>
      <c r="D914" s="815">
        <f t="shared" si="58"/>
        <v>187</v>
      </c>
      <c r="E914" s="815">
        <v>1962</v>
      </c>
    </row>
    <row r="915" spans="1:5">
      <c r="A915" s="816">
        <f t="shared" si="59"/>
        <v>22827</v>
      </c>
      <c r="B915" s="815">
        <f t="shared" si="56"/>
        <v>181</v>
      </c>
      <c r="C915" s="815">
        <f t="shared" si="57"/>
        <v>185</v>
      </c>
      <c r="D915" s="815">
        <f t="shared" si="58"/>
        <v>186</v>
      </c>
      <c r="E915" s="815">
        <v>1962</v>
      </c>
    </row>
    <row r="916" spans="1:5">
      <c r="A916" s="816">
        <f t="shared" si="59"/>
        <v>22828</v>
      </c>
      <c r="B916" s="815">
        <f t="shared" si="56"/>
        <v>182</v>
      </c>
      <c r="C916" s="815">
        <f t="shared" si="57"/>
        <v>184</v>
      </c>
      <c r="D916" s="815">
        <f t="shared" si="58"/>
        <v>185</v>
      </c>
      <c r="E916" s="815">
        <v>1962</v>
      </c>
    </row>
    <row r="917" spans="1:5">
      <c r="A917" s="816">
        <f t="shared" si="59"/>
        <v>22829</v>
      </c>
      <c r="B917" s="815">
        <f t="shared" si="56"/>
        <v>183</v>
      </c>
      <c r="C917" s="815">
        <f t="shared" si="57"/>
        <v>183</v>
      </c>
      <c r="D917" s="815">
        <f t="shared" si="58"/>
        <v>184</v>
      </c>
      <c r="E917" s="815">
        <v>1962</v>
      </c>
    </row>
    <row r="918" spans="1:5">
      <c r="A918" s="816">
        <f t="shared" si="59"/>
        <v>22830</v>
      </c>
      <c r="B918" s="815">
        <f t="shared" si="56"/>
        <v>184</v>
      </c>
      <c r="C918" s="815">
        <f t="shared" si="57"/>
        <v>182</v>
      </c>
      <c r="D918" s="815">
        <f t="shared" si="58"/>
        <v>183</v>
      </c>
      <c r="E918" s="815">
        <v>1962</v>
      </c>
    </row>
    <row r="919" spans="1:5">
      <c r="A919" s="816">
        <f t="shared" si="59"/>
        <v>22831</v>
      </c>
      <c r="B919" s="815">
        <f t="shared" si="56"/>
        <v>185</v>
      </c>
      <c r="C919" s="815">
        <f t="shared" si="57"/>
        <v>181</v>
      </c>
      <c r="D919" s="815">
        <f t="shared" si="58"/>
        <v>182</v>
      </c>
      <c r="E919" s="815">
        <v>1962</v>
      </c>
    </row>
    <row r="920" spans="1:5">
      <c r="A920" s="816">
        <f t="shared" si="59"/>
        <v>22832</v>
      </c>
      <c r="B920" s="815">
        <f t="shared" si="56"/>
        <v>186</v>
      </c>
      <c r="C920" s="815">
        <f t="shared" si="57"/>
        <v>180</v>
      </c>
      <c r="D920" s="815">
        <f t="shared" si="58"/>
        <v>181</v>
      </c>
      <c r="E920" s="815">
        <v>1962</v>
      </c>
    </row>
    <row r="921" spans="1:5">
      <c r="A921" s="816">
        <f t="shared" si="59"/>
        <v>22833</v>
      </c>
      <c r="B921" s="815">
        <f t="shared" si="56"/>
        <v>187</v>
      </c>
      <c r="C921" s="815">
        <f t="shared" si="57"/>
        <v>179</v>
      </c>
      <c r="D921" s="815">
        <f t="shared" si="58"/>
        <v>180</v>
      </c>
      <c r="E921" s="815">
        <v>1962</v>
      </c>
    </row>
    <row r="922" spans="1:5">
      <c r="A922" s="816">
        <f t="shared" si="59"/>
        <v>22834</v>
      </c>
      <c r="B922" s="815">
        <f t="shared" si="56"/>
        <v>188</v>
      </c>
      <c r="C922" s="815">
        <f t="shared" si="57"/>
        <v>178</v>
      </c>
      <c r="D922" s="815">
        <f t="shared" si="58"/>
        <v>179</v>
      </c>
      <c r="E922" s="815">
        <v>1962</v>
      </c>
    </row>
    <row r="923" spans="1:5">
      <c r="A923" s="816">
        <f t="shared" si="59"/>
        <v>22835</v>
      </c>
      <c r="B923" s="815">
        <f t="shared" si="56"/>
        <v>189</v>
      </c>
      <c r="C923" s="815">
        <f t="shared" si="57"/>
        <v>177</v>
      </c>
      <c r="D923" s="815">
        <f t="shared" si="58"/>
        <v>178</v>
      </c>
      <c r="E923" s="815">
        <v>1962</v>
      </c>
    </row>
    <row r="924" spans="1:5">
      <c r="A924" s="816">
        <f t="shared" si="59"/>
        <v>22836</v>
      </c>
      <c r="B924" s="815">
        <f t="shared" si="56"/>
        <v>190</v>
      </c>
      <c r="C924" s="815">
        <f t="shared" si="57"/>
        <v>176</v>
      </c>
      <c r="D924" s="815">
        <f t="shared" si="58"/>
        <v>177</v>
      </c>
      <c r="E924" s="815">
        <v>1962</v>
      </c>
    </row>
    <row r="925" spans="1:5">
      <c r="A925" s="816">
        <f t="shared" si="59"/>
        <v>22837</v>
      </c>
      <c r="B925" s="815">
        <f t="shared" si="56"/>
        <v>191</v>
      </c>
      <c r="C925" s="815">
        <f t="shared" si="57"/>
        <v>175</v>
      </c>
      <c r="D925" s="815">
        <f t="shared" si="58"/>
        <v>176</v>
      </c>
      <c r="E925" s="815">
        <v>1962</v>
      </c>
    </row>
    <row r="926" spans="1:5">
      <c r="A926" s="816">
        <f t="shared" si="59"/>
        <v>22838</v>
      </c>
      <c r="B926" s="815">
        <f t="shared" si="56"/>
        <v>192</v>
      </c>
      <c r="C926" s="815">
        <f t="shared" si="57"/>
        <v>174</v>
      </c>
      <c r="D926" s="815">
        <f t="shared" si="58"/>
        <v>175</v>
      </c>
      <c r="E926" s="815">
        <v>1962</v>
      </c>
    </row>
    <row r="927" spans="1:5">
      <c r="A927" s="816">
        <f t="shared" si="59"/>
        <v>22839</v>
      </c>
      <c r="B927" s="815">
        <f t="shared" si="56"/>
        <v>193</v>
      </c>
      <c r="C927" s="815">
        <f t="shared" si="57"/>
        <v>173</v>
      </c>
      <c r="D927" s="815">
        <f t="shared" si="58"/>
        <v>174</v>
      </c>
      <c r="E927" s="815">
        <v>1962</v>
      </c>
    </row>
    <row r="928" spans="1:5">
      <c r="A928" s="816">
        <f t="shared" si="59"/>
        <v>22840</v>
      </c>
      <c r="B928" s="815">
        <f t="shared" si="56"/>
        <v>194</v>
      </c>
      <c r="C928" s="815">
        <f t="shared" si="57"/>
        <v>172</v>
      </c>
      <c r="D928" s="815">
        <f t="shared" si="58"/>
        <v>173</v>
      </c>
      <c r="E928" s="815">
        <v>1962</v>
      </c>
    </row>
    <row r="929" spans="1:5">
      <c r="A929" s="816">
        <f t="shared" si="59"/>
        <v>22841</v>
      </c>
      <c r="B929" s="815">
        <f t="shared" ref="B929:B992" si="60">B928+1</f>
        <v>195</v>
      </c>
      <c r="C929" s="815">
        <f t="shared" ref="C929:C992" si="61">C928-1</f>
        <v>171</v>
      </c>
      <c r="D929" s="815">
        <f t="shared" ref="D929:D992" si="62">D928-1</f>
        <v>172</v>
      </c>
      <c r="E929" s="815">
        <v>1962</v>
      </c>
    </row>
    <row r="930" spans="1:5">
      <c r="A930" s="816">
        <f t="shared" si="59"/>
        <v>22842</v>
      </c>
      <c r="B930" s="815">
        <f t="shared" si="60"/>
        <v>196</v>
      </c>
      <c r="C930" s="815">
        <f t="shared" si="61"/>
        <v>170</v>
      </c>
      <c r="D930" s="815">
        <f t="shared" si="62"/>
        <v>171</v>
      </c>
      <c r="E930" s="815">
        <v>1962</v>
      </c>
    </row>
    <row r="931" spans="1:5">
      <c r="A931" s="816">
        <f t="shared" si="59"/>
        <v>22843</v>
      </c>
      <c r="B931" s="815">
        <f t="shared" si="60"/>
        <v>197</v>
      </c>
      <c r="C931" s="815">
        <f t="shared" si="61"/>
        <v>169</v>
      </c>
      <c r="D931" s="815">
        <f t="shared" si="62"/>
        <v>170</v>
      </c>
      <c r="E931" s="815">
        <v>1962</v>
      </c>
    </row>
    <row r="932" spans="1:5">
      <c r="A932" s="816">
        <f t="shared" si="59"/>
        <v>22844</v>
      </c>
      <c r="B932" s="815">
        <f t="shared" si="60"/>
        <v>198</v>
      </c>
      <c r="C932" s="815">
        <f t="shared" si="61"/>
        <v>168</v>
      </c>
      <c r="D932" s="815">
        <f t="shared" si="62"/>
        <v>169</v>
      </c>
      <c r="E932" s="815">
        <v>1962</v>
      </c>
    </row>
    <row r="933" spans="1:5">
      <c r="A933" s="816">
        <f t="shared" si="59"/>
        <v>22845</v>
      </c>
      <c r="B933" s="815">
        <f t="shared" si="60"/>
        <v>199</v>
      </c>
      <c r="C933" s="815">
        <f t="shared" si="61"/>
        <v>167</v>
      </c>
      <c r="D933" s="815">
        <f t="shared" si="62"/>
        <v>168</v>
      </c>
      <c r="E933" s="815">
        <v>1962</v>
      </c>
    </row>
    <row r="934" spans="1:5">
      <c r="A934" s="816">
        <f t="shared" si="59"/>
        <v>22846</v>
      </c>
      <c r="B934" s="815">
        <f t="shared" si="60"/>
        <v>200</v>
      </c>
      <c r="C934" s="815">
        <f t="shared" si="61"/>
        <v>166</v>
      </c>
      <c r="D934" s="815">
        <f t="shared" si="62"/>
        <v>167</v>
      </c>
      <c r="E934" s="815">
        <v>1962</v>
      </c>
    </row>
    <row r="935" spans="1:5">
      <c r="A935" s="816">
        <f t="shared" si="59"/>
        <v>22847</v>
      </c>
      <c r="B935" s="815">
        <f t="shared" si="60"/>
        <v>201</v>
      </c>
      <c r="C935" s="815">
        <f t="shared" si="61"/>
        <v>165</v>
      </c>
      <c r="D935" s="815">
        <f t="shared" si="62"/>
        <v>166</v>
      </c>
      <c r="E935" s="815">
        <v>1962</v>
      </c>
    </row>
    <row r="936" spans="1:5">
      <c r="A936" s="816">
        <f t="shared" si="59"/>
        <v>22848</v>
      </c>
      <c r="B936" s="815">
        <f t="shared" si="60"/>
        <v>202</v>
      </c>
      <c r="C936" s="815">
        <f t="shared" si="61"/>
        <v>164</v>
      </c>
      <c r="D936" s="815">
        <f t="shared" si="62"/>
        <v>165</v>
      </c>
      <c r="E936" s="815">
        <v>1962</v>
      </c>
    </row>
    <row r="937" spans="1:5">
      <c r="A937" s="816">
        <f t="shared" si="59"/>
        <v>22849</v>
      </c>
      <c r="B937" s="815">
        <f t="shared" si="60"/>
        <v>203</v>
      </c>
      <c r="C937" s="815">
        <f t="shared" si="61"/>
        <v>163</v>
      </c>
      <c r="D937" s="815">
        <f t="shared" si="62"/>
        <v>164</v>
      </c>
      <c r="E937" s="815">
        <v>1962</v>
      </c>
    </row>
    <row r="938" spans="1:5">
      <c r="A938" s="816">
        <f t="shared" si="59"/>
        <v>22850</v>
      </c>
      <c r="B938" s="815">
        <f t="shared" si="60"/>
        <v>204</v>
      </c>
      <c r="C938" s="815">
        <f t="shared" si="61"/>
        <v>162</v>
      </c>
      <c r="D938" s="815">
        <f t="shared" si="62"/>
        <v>163</v>
      </c>
      <c r="E938" s="815">
        <v>1962</v>
      </c>
    </row>
    <row r="939" spans="1:5">
      <c r="A939" s="816">
        <f t="shared" si="59"/>
        <v>22851</v>
      </c>
      <c r="B939" s="815">
        <f t="shared" si="60"/>
        <v>205</v>
      </c>
      <c r="C939" s="815">
        <f t="shared" si="61"/>
        <v>161</v>
      </c>
      <c r="D939" s="815">
        <f t="shared" si="62"/>
        <v>162</v>
      </c>
      <c r="E939" s="815">
        <v>1962</v>
      </c>
    </row>
    <row r="940" spans="1:5">
      <c r="A940" s="816">
        <f t="shared" si="59"/>
        <v>22852</v>
      </c>
      <c r="B940" s="815">
        <f t="shared" si="60"/>
        <v>206</v>
      </c>
      <c r="C940" s="815">
        <f t="shared" si="61"/>
        <v>160</v>
      </c>
      <c r="D940" s="815">
        <f t="shared" si="62"/>
        <v>161</v>
      </c>
      <c r="E940" s="815">
        <v>1962</v>
      </c>
    </row>
    <row r="941" spans="1:5">
      <c r="A941" s="816">
        <f t="shared" si="59"/>
        <v>22853</v>
      </c>
      <c r="B941" s="815">
        <f t="shared" si="60"/>
        <v>207</v>
      </c>
      <c r="C941" s="815">
        <f t="shared" si="61"/>
        <v>159</v>
      </c>
      <c r="D941" s="815">
        <f t="shared" si="62"/>
        <v>160</v>
      </c>
      <c r="E941" s="815">
        <v>1962</v>
      </c>
    </row>
    <row r="942" spans="1:5">
      <c r="A942" s="816">
        <f t="shared" si="59"/>
        <v>22854</v>
      </c>
      <c r="B942" s="815">
        <f t="shared" si="60"/>
        <v>208</v>
      </c>
      <c r="C942" s="815">
        <f t="shared" si="61"/>
        <v>158</v>
      </c>
      <c r="D942" s="815">
        <f t="shared" si="62"/>
        <v>159</v>
      </c>
      <c r="E942" s="815">
        <v>1962</v>
      </c>
    </row>
    <row r="943" spans="1:5">
      <c r="A943" s="816">
        <f t="shared" si="59"/>
        <v>22855</v>
      </c>
      <c r="B943" s="815">
        <f t="shared" si="60"/>
        <v>209</v>
      </c>
      <c r="C943" s="815">
        <f t="shared" si="61"/>
        <v>157</v>
      </c>
      <c r="D943" s="815">
        <f t="shared" si="62"/>
        <v>158</v>
      </c>
      <c r="E943" s="815">
        <v>1962</v>
      </c>
    </row>
    <row r="944" spans="1:5">
      <c r="A944" s="816">
        <f t="shared" si="59"/>
        <v>22856</v>
      </c>
      <c r="B944" s="815">
        <f t="shared" si="60"/>
        <v>210</v>
      </c>
      <c r="C944" s="815">
        <f t="shared" si="61"/>
        <v>156</v>
      </c>
      <c r="D944" s="815">
        <f t="shared" si="62"/>
        <v>157</v>
      </c>
      <c r="E944" s="815">
        <v>1962</v>
      </c>
    </row>
    <row r="945" spans="1:5">
      <c r="A945" s="816">
        <f t="shared" si="59"/>
        <v>22857</v>
      </c>
      <c r="B945" s="815">
        <f t="shared" si="60"/>
        <v>211</v>
      </c>
      <c r="C945" s="815">
        <f t="shared" si="61"/>
        <v>155</v>
      </c>
      <c r="D945" s="815">
        <f t="shared" si="62"/>
        <v>156</v>
      </c>
      <c r="E945" s="815">
        <v>1962</v>
      </c>
    </row>
    <row r="946" spans="1:5">
      <c r="A946" s="816">
        <f t="shared" si="59"/>
        <v>22858</v>
      </c>
      <c r="B946" s="815">
        <f t="shared" si="60"/>
        <v>212</v>
      </c>
      <c r="C946" s="815">
        <f t="shared" si="61"/>
        <v>154</v>
      </c>
      <c r="D946" s="815">
        <f t="shared" si="62"/>
        <v>155</v>
      </c>
      <c r="E946" s="815">
        <v>1962</v>
      </c>
    </row>
    <row r="947" spans="1:5">
      <c r="A947" s="816">
        <f t="shared" ref="A947:A1010" si="63">A946+1</f>
        <v>22859</v>
      </c>
      <c r="B947" s="815">
        <f t="shared" si="60"/>
        <v>213</v>
      </c>
      <c r="C947" s="815">
        <f t="shared" si="61"/>
        <v>153</v>
      </c>
      <c r="D947" s="815">
        <f t="shared" si="62"/>
        <v>154</v>
      </c>
      <c r="E947" s="815">
        <v>1962</v>
      </c>
    </row>
    <row r="948" spans="1:5">
      <c r="A948" s="816">
        <f t="shared" si="63"/>
        <v>22860</v>
      </c>
      <c r="B948" s="815">
        <f t="shared" si="60"/>
        <v>214</v>
      </c>
      <c r="C948" s="815">
        <f t="shared" si="61"/>
        <v>152</v>
      </c>
      <c r="D948" s="815">
        <f t="shared" si="62"/>
        <v>153</v>
      </c>
      <c r="E948" s="815">
        <v>1962</v>
      </c>
    </row>
    <row r="949" spans="1:5">
      <c r="A949" s="816">
        <f t="shared" si="63"/>
        <v>22861</v>
      </c>
      <c r="B949" s="815">
        <f t="shared" si="60"/>
        <v>215</v>
      </c>
      <c r="C949" s="815">
        <f t="shared" si="61"/>
        <v>151</v>
      </c>
      <c r="D949" s="815">
        <f t="shared" si="62"/>
        <v>152</v>
      </c>
      <c r="E949" s="815">
        <v>1962</v>
      </c>
    </row>
    <row r="950" spans="1:5">
      <c r="A950" s="816">
        <f t="shared" si="63"/>
        <v>22862</v>
      </c>
      <c r="B950" s="815">
        <f t="shared" si="60"/>
        <v>216</v>
      </c>
      <c r="C950" s="815">
        <f t="shared" si="61"/>
        <v>150</v>
      </c>
      <c r="D950" s="815">
        <f t="shared" si="62"/>
        <v>151</v>
      </c>
      <c r="E950" s="815">
        <v>1962</v>
      </c>
    </row>
    <row r="951" spans="1:5">
      <c r="A951" s="816">
        <f t="shared" si="63"/>
        <v>22863</v>
      </c>
      <c r="B951" s="815">
        <f t="shared" si="60"/>
        <v>217</v>
      </c>
      <c r="C951" s="815">
        <f t="shared" si="61"/>
        <v>149</v>
      </c>
      <c r="D951" s="815">
        <f t="shared" si="62"/>
        <v>150</v>
      </c>
      <c r="E951" s="815">
        <v>1962</v>
      </c>
    </row>
    <row r="952" spans="1:5">
      <c r="A952" s="816">
        <f t="shared" si="63"/>
        <v>22864</v>
      </c>
      <c r="B952" s="815">
        <f t="shared" si="60"/>
        <v>218</v>
      </c>
      <c r="C952" s="815">
        <f t="shared" si="61"/>
        <v>148</v>
      </c>
      <c r="D952" s="815">
        <f t="shared" si="62"/>
        <v>149</v>
      </c>
      <c r="E952" s="815">
        <v>1962</v>
      </c>
    </row>
    <row r="953" spans="1:5">
      <c r="A953" s="816">
        <f t="shared" si="63"/>
        <v>22865</v>
      </c>
      <c r="B953" s="815">
        <f t="shared" si="60"/>
        <v>219</v>
      </c>
      <c r="C953" s="815">
        <f t="shared" si="61"/>
        <v>147</v>
      </c>
      <c r="D953" s="815">
        <f t="shared" si="62"/>
        <v>148</v>
      </c>
      <c r="E953" s="815">
        <v>1962</v>
      </c>
    </row>
    <row r="954" spans="1:5">
      <c r="A954" s="816">
        <f t="shared" si="63"/>
        <v>22866</v>
      </c>
      <c r="B954" s="815">
        <f t="shared" si="60"/>
        <v>220</v>
      </c>
      <c r="C954" s="815">
        <f t="shared" si="61"/>
        <v>146</v>
      </c>
      <c r="D954" s="815">
        <f t="shared" si="62"/>
        <v>147</v>
      </c>
      <c r="E954" s="815">
        <v>1962</v>
      </c>
    </row>
    <row r="955" spans="1:5">
      <c r="A955" s="816">
        <f t="shared" si="63"/>
        <v>22867</v>
      </c>
      <c r="B955" s="815">
        <f t="shared" si="60"/>
        <v>221</v>
      </c>
      <c r="C955" s="815">
        <f t="shared" si="61"/>
        <v>145</v>
      </c>
      <c r="D955" s="815">
        <f t="shared" si="62"/>
        <v>146</v>
      </c>
      <c r="E955" s="815">
        <v>1962</v>
      </c>
    </row>
    <row r="956" spans="1:5">
      <c r="A956" s="816">
        <f t="shared" si="63"/>
        <v>22868</v>
      </c>
      <c r="B956" s="815">
        <f t="shared" si="60"/>
        <v>222</v>
      </c>
      <c r="C956" s="815">
        <f t="shared" si="61"/>
        <v>144</v>
      </c>
      <c r="D956" s="815">
        <f t="shared" si="62"/>
        <v>145</v>
      </c>
      <c r="E956" s="815">
        <v>1962</v>
      </c>
    </row>
    <row r="957" spans="1:5">
      <c r="A957" s="816">
        <f t="shared" si="63"/>
        <v>22869</v>
      </c>
      <c r="B957" s="815">
        <f t="shared" si="60"/>
        <v>223</v>
      </c>
      <c r="C957" s="815">
        <f t="shared" si="61"/>
        <v>143</v>
      </c>
      <c r="D957" s="815">
        <f t="shared" si="62"/>
        <v>144</v>
      </c>
      <c r="E957" s="815">
        <v>1962</v>
      </c>
    </row>
    <row r="958" spans="1:5">
      <c r="A958" s="816">
        <f t="shared" si="63"/>
        <v>22870</v>
      </c>
      <c r="B958" s="815">
        <f t="shared" si="60"/>
        <v>224</v>
      </c>
      <c r="C958" s="815">
        <f t="shared" si="61"/>
        <v>142</v>
      </c>
      <c r="D958" s="815">
        <f t="shared" si="62"/>
        <v>143</v>
      </c>
      <c r="E958" s="815">
        <v>1962</v>
      </c>
    </row>
    <row r="959" spans="1:5">
      <c r="A959" s="816">
        <f t="shared" si="63"/>
        <v>22871</v>
      </c>
      <c r="B959" s="815">
        <f t="shared" si="60"/>
        <v>225</v>
      </c>
      <c r="C959" s="815">
        <f t="shared" si="61"/>
        <v>141</v>
      </c>
      <c r="D959" s="815">
        <f t="shared" si="62"/>
        <v>142</v>
      </c>
      <c r="E959" s="815">
        <v>1962</v>
      </c>
    </row>
    <row r="960" spans="1:5">
      <c r="A960" s="816">
        <f t="shared" si="63"/>
        <v>22872</v>
      </c>
      <c r="B960" s="815">
        <f t="shared" si="60"/>
        <v>226</v>
      </c>
      <c r="C960" s="815">
        <f t="shared" si="61"/>
        <v>140</v>
      </c>
      <c r="D960" s="815">
        <f t="shared" si="62"/>
        <v>141</v>
      </c>
      <c r="E960" s="815">
        <v>1962</v>
      </c>
    </row>
    <row r="961" spans="1:5">
      <c r="A961" s="816">
        <f t="shared" si="63"/>
        <v>22873</v>
      </c>
      <c r="B961" s="815">
        <f t="shared" si="60"/>
        <v>227</v>
      </c>
      <c r="C961" s="815">
        <f t="shared" si="61"/>
        <v>139</v>
      </c>
      <c r="D961" s="815">
        <f t="shared" si="62"/>
        <v>140</v>
      </c>
      <c r="E961" s="815">
        <v>1962</v>
      </c>
    </row>
    <row r="962" spans="1:5">
      <c r="A962" s="816">
        <f t="shared" si="63"/>
        <v>22874</v>
      </c>
      <c r="B962" s="815">
        <f t="shared" si="60"/>
        <v>228</v>
      </c>
      <c r="C962" s="815">
        <f t="shared" si="61"/>
        <v>138</v>
      </c>
      <c r="D962" s="815">
        <f t="shared" si="62"/>
        <v>139</v>
      </c>
      <c r="E962" s="815">
        <v>1962</v>
      </c>
    </row>
    <row r="963" spans="1:5">
      <c r="A963" s="816">
        <f t="shared" si="63"/>
        <v>22875</v>
      </c>
      <c r="B963" s="815">
        <f t="shared" si="60"/>
        <v>229</v>
      </c>
      <c r="C963" s="815">
        <f t="shared" si="61"/>
        <v>137</v>
      </c>
      <c r="D963" s="815">
        <f t="shared" si="62"/>
        <v>138</v>
      </c>
      <c r="E963" s="815">
        <v>1962</v>
      </c>
    </row>
    <row r="964" spans="1:5">
      <c r="A964" s="816">
        <f t="shared" si="63"/>
        <v>22876</v>
      </c>
      <c r="B964" s="815">
        <f t="shared" si="60"/>
        <v>230</v>
      </c>
      <c r="C964" s="815">
        <f t="shared" si="61"/>
        <v>136</v>
      </c>
      <c r="D964" s="815">
        <f t="shared" si="62"/>
        <v>137</v>
      </c>
      <c r="E964" s="815">
        <v>1962</v>
      </c>
    </row>
    <row r="965" spans="1:5">
      <c r="A965" s="816">
        <f t="shared" si="63"/>
        <v>22877</v>
      </c>
      <c r="B965" s="815">
        <f t="shared" si="60"/>
        <v>231</v>
      </c>
      <c r="C965" s="815">
        <f t="shared" si="61"/>
        <v>135</v>
      </c>
      <c r="D965" s="815">
        <f t="shared" si="62"/>
        <v>136</v>
      </c>
      <c r="E965" s="815">
        <v>1962</v>
      </c>
    </row>
    <row r="966" spans="1:5">
      <c r="A966" s="816">
        <f t="shared" si="63"/>
        <v>22878</v>
      </c>
      <c r="B966" s="815">
        <f t="shared" si="60"/>
        <v>232</v>
      </c>
      <c r="C966" s="815">
        <f t="shared" si="61"/>
        <v>134</v>
      </c>
      <c r="D966" s="815">
        <f t="shared" si="62"/>
        <v>135</v>
      </c>
      <c r="E966" s="815">
        <v>1962</v>
      </c>
    </row>
    <row r="967" spans="1:5">
      <c r="A967" s="816">
        <f t="shared" si="63"/>
        <v>22879</v>
      </c>
      <c r="B967" s="815">
        <f t="shared" si="60"/>
        <v>233</v>
      </c>
      <c r="C967" s="815">
        <f t="shared" si="61"/>
        <v>133</v>
      </c>
      <c r="D967" s="815">
        <f t="shared" si="62"/>
        <v>134</v>
      </c>
      <c r="E967" s="815">
        <v>1962</v>
      </c>
    </row>
    <row r="968" spans="1:5">
      <c r="A968" s="816">
        <f t="shared" si="63"/>
        <v>22880</v>
      </c>
      <c r="B968" s="815">
        <f t="shared" si="60"/>
        <v>234</v>
      </c>
      <c r="C968" s="815">
        <f t="shared" si="61"/>
        <v>132</v>
      </c>
      <c r="D968" s="815">
        <f t="shared" si="62"/>
        <v>133</v>
      </c>
      <c r="E968" s="815">
        <v>1962</v>
      </c>
    </row>
    <row r="969" spans="1:5">
      <c r="A969" s="816">
        <f t="shared" si="63"/>
        <v>22881</v>
      </c>
      <c r="B969" s="815">
        <f t="shared" si="60"/>
        <v>235</v>
      </c>
      <c r="C969" s="815">
        <f t="shared" si="61"/>
        <v>131</v>
      </c>
      <c r="D969" s="815">
        <f t="shared" si="62"/>
        <v>132</v>
      </c>
      <c r="E969" s="815">
        <v>1962</v>
      </c>
    </row>
    <row r="970" spans="1:5">
      <c r="A970" s="816">
        <f t="shared" si="63"/>
        <v>22882</v>
      </c>
      <c r="B970" s="815">
        <f t="shared" si="60"/>
        <v>236</v>
      </c>
      <c r="C970" s="815">
        <f t="shared" si="61"/>
        <v>130</v>
      </c>
      <c r="D970" s="815">
        <f t="shared" si="62"/>
        <v>131</v>
      </c>
      <c r="E970" s="815">
        <v>1962</v>
      </c>
    </row>
    <row r="971" spans="1:5">
      <c r="A971" s="816">
        <f t="shared" si="63"/>
        <v>22883</v>
      </c>
      <c r="B971" s="815">
        <f t="shared" si="60"/>
        <v>237</v>
      </c>
      <c r="C971" s="815">
        <f t="shared" si="61"/>
        <v>129</v>
      </c>
      <c r="D971" s="815">
        <f t="shared" si="62"/>
        <v>130</v>
      </c>
      <c r="E971" s="815">
        <v>1962</v>
      </c>
    </row>
    <row r="972" spans="1:5">
      <c r="A972" s="816">
        <f t="shared" si="63"/>
        <v>22884</v>
      </c>
      <c r="B972" s="815">
        <f t="shared" si="60"/>
        <v>238</v>
      </c>
      <c r="C972" s="815">
        <f t="shared" si="61"/>
        <v>128</v>
      </c>
      <c r="D972" s="815">
        <f t="shared" si="62"/>
        <v>129</v>
      </c>
      <c r="E972" s="815">
        <v>1962</v>
      </c>
    </row>
    <row r="973" spans="1:5">
      <c r="A973" s="816">
        <f t="shared" si="63"/>
        <v>22885</v>
      </c>
      <c r="B973" s="815">
        <f t="shared" si="60"/>
        <v>239</v>
      </c>
      <c r="C973" s="815">
        <f t="shared" si="61"/>
        <v>127</v>
      </c>
      <c r="D973" s="815">
        <f t="shared" si="62"/>
        <v>128</v>
      </c>
      <c r="E973" s="815">
        <v>1962</v>
      </c>
    </row>
    <row r="974" spans="1:5">
      <c r="A974" s="816">
        <f t="shared" si="63"/>
        <v>22886</v>
      </c>
      <c r="B974" s="815">
        <f t="shared" si="60"/>
        <v>240</v>
      </c>
      <c r="C974" s="815">
        <f t="shared" si="61"/>
        <v>126</v>
      </c>
      <c r="D974" s="815">
        <f t="shared" si="62"/>
        <v>127</v>
      </c>
      <c r="E974" s="815">
        <v>1962</v>
      </c>
    </row>
    <row r="975" spans="1:5">
      <c r="A975" s="816">
        <f t="shared" si="63"/>
        <v>22887</v>
      </c>
      <c r="B975" s="815">
        <f t="shared" si="60"/>
        <v>241</v>
      </c>
      <c r="C975" s="815">
        <f t="shared" si="61"/>
        <v>125</v>
      </c>
      <c r="D975" s="815">
        <f t="shared" si="62"/>
        <v>126</v>
      </c>
      <c r="E975" s="815">
        <v>1962</v>
      </c>
    </row>
    <row r="976" spans="1:5">
      <c r="A976" s="816">
        <f t="shared" si="63"/>
        <v>22888</v>
      </c>
      <c r="B976" s="815">
        <f t="shared" si="60"/>
        <v>242</v>
      </c>
      <c r="C976" s="815">
        <f t="shared" si="61"/>
        <v>124</v>
      </c>
      <c r="D976" s="815">
        <f t="shared" si="62"/>
        <v>125</v>
      </c>
      <c r="E976" s="815">
        <v>1962</v>
      </c>
    </row>
    <row r="977" spans="1:5">
      <c r="A977" s="816">
        <f t="shared" si="63"/>
        <v>22889</v>
      </c>
      <c r="B977" s="815">
        <f t="shared" si="60"/>
        <v>243</v>
      </c>
      <c r="C977" s="815">
        <f t="shared" si="61"/>
        <v>123</v>
      </c>
      <c r="D977" s="815">
        <f t="shared" si="62"/>
        <v>124</v>
      </c>
      <c r="E977" s="815">
        <v>1962</v>
      </c>
    </row>
    <row r="978" spans="1:5">
      <c r="A978" s="816">
        <f t="shared" si="63"/>
        <v>22890</v>
      </c>
      <c r="B978" s="815">
        <f t="shared" si="60"/>
        <v>244</v>
      </c>
      <c r="C978" s="815">
        <f t="shared" si="61"/>
        <v>122</v>
      </c>
      <c r="D978" s="815">
        <f t="shared" si="62"/>
        <v>123</v>
      </c>
      <c r="E978" s="815">
        <v>1962</v>
      </c>
    </row>
    <row r="979" spans="1:5">
      <c r="A979" s="816">
        <f t="shared" si="63"/>
        <v>22891</v>
      </c>
      <c r="B979" s="815">
        <f t="shared" si="60"/>
        <v>245</v>
      </c>
      <c r="C979" s="815">
        <f t="shared" si="61"/>
        <v>121</v>
      </c>
      <c r="D979" s="815">
        <f t="shared" si="62"/>
        <v>122</v>
      </c>
      <c r="E979" s="815">
        <v>1962</v>
      </c>
    </row>
    <row r="980" spans="1:5">
      <c r="A980" s="816">
        <f t="shared" si="63"/>
        <v>22892</v>
      </c>
      <c r="B980" s="815">
        <f t="shared" si="60"/>
        <v>246</v>
      </c>
      <c r="C980" s="815">
        <f t="shared" si="61"/>
        <v>120</v>
      </c>
      <c r="D980" s="815">
        <f t="shared" si="62"/>
        <v>121</v>
      </c>
      <c r="E980" s="815">
        <v>1962</v>
      </c>
    </row>
    <row r="981" spans="1:5">
      <c r="A981" s="816">
        <f t="shared" si="63"/>
        <v>22893</v>
      </c>
      <c r="B981" s="815">
        <f t="shared" si="60"/>
        <v>247</v>
      </c>
      <c r="C981" s="815">
        <f t="shared" si="61"/>
        <v>119</v>
      </c>
      <c r="D981" s="815">
        <f t="shared" si="62"/>
        <v>120</v>
      </c>
      <c r="E981" s="815">
        <v>1962</v>
      </c>
    </row>
    <row r="982" spans="1:5">
      <c r="A982" s="816">
        <f t="shared" si="63"/>
        <v>22894</v>
      </c>
      <c r="B982" s="815">
        <f t="shared" si="60"/>
        <v>248</v>
      </c>
      <c r="C982" s="815">
        <f t="shared" si="61"/>
        <v>118</v>
      </c>
      <c r="D982" s="815">
        <f t="shared" si="62"/>
        <v>119</v>
      </c>
      <c r="E982" s="815">
        <v>1962</v>
      </c>
    </row>
    <row r="983" spans="1:5">
      <c r="A983" s="816">
        <f t="shared" si="63"/>
        <v>22895</v>
      </c>
      <c r="B983" s="815">
        <f t="shared" si="60"/>
        <v>249</v>
      </c>
      <c r="C983" s="815">
        <f t="shared" si="61"/>
        <v>117</v>
      </c>
      <c r="D983" s="815">
        <f t="shared" si="62"/>
        <v>118</v>
      </c>
      <c r="E983" s="815">
        <v>1962</v>
      </c>
    </row>
    <row r="984" spans="1:5">
      <c r="A984" s="816">
        <f t="shared" si="63"/>
        <v>22896</v>
      </c>
      <c r="B984" s="815">
        <f t="shared" si="60"/>
        <v>250</v>
      </c>
      <c r="C984" s="815">
        <f t="shared" si="61"/>
        <v>116</v>
      </c>
      <c r="D984" s="815">
        <f t="shared" si="62"/>
        <v>117</v>
      </c>
      <c r="E984" s="815">
        <v>1962</v>
      </c>
    </row>
    <row r="985" spans="1:5">
      <c r="A985" s="816">
        <f t="shared" si="63"/>
        <v>22897</v>
      </c>
      <c r="B985" s="815">
        <f t="shared" si="60"/>
        <v>251</v>
      </c>
      <c r="C985" s="815">
        <f t="shared" si="61"/>
        <v>115</v>
      </c>
      <c r="D985" s="815">
        <f t="shared" si="62"/>
        <v>116</v>
      </c>
      <c r="E985" s="815">
        <v>1962</v>
      </c>
    </row>
    <row r="986" spans="1:5">
      <c r="A986" s="816">
        <f t="shared" si="63"/>
        <v>22898</v>
      </c>
      <c r="B986" s="815">
        <f t="shared" si="60"/>
        <v>252</v>
      </c>
      <c r="C986" s="815">
        <f t="shared" si="61"/>
        <v>114</v>
      </c>
      <c r="D986" s="815">
        <f t="shared" si="62"/>
        <v>115</v>
      </c>
      <c r="E986" s="815">
        <v>1962</v>
      </c>
    </row>
    <row r="987" spans="1:5">
      <c r="A987" s="816">
        <f t="shared" si="63"/>
        <v>22899</v>
      </c>
      <c r="B987" s="815">
        <f t="shared" si="60"/>
        <v>253</v>
      </c>
      <c r="C987" s="815">
        <f t="shared" si="61"/>
        <v>113</v>
      </c>
      <c r="D987" s="815">
        <f t="shared" si="62"/>
        <v>114</v>
      </c>
      <c r="E987" s="815">
        <v>1962</v>
      </c>
    </row>
    <row r="988" spans="1:5">
      <c r="A988" s="816">
        <f t="shared" si="63"/>
        <v>22900</v>
      </c>
      <c r="B988" s="815">
        <f t="shared" si="60"/>
        <v>254</v>
      </c>
      <c r="C988" s="815">
        <f t="shared" si="61"/>
        <v>112</v>
      </c>
      <c r="D988" s="815">
        <f t="shared" si="62"/>
        <v>113</v>
      </c>
      <c r="E988" s="815">
        <v>1962</v>
      </c>
    </row>
    <row r="989" spans="1:5">
      <c r="A989" s="816">
        <f t="shared" si="63"/>
        <v>22901</v>
      </c>
      <c r="B989" s="815">
        <f t="shared" si="60"/>
        <v>255</v>
      </c>
      <c r="C989" s="815">
        <f t="shared" si="61"/>
        <v>111</v>
      </c>
      <c r="D989" s="815">
        <f t="shared" si="62"/>
        <v>112</v>
      </c>
      <c r="E989" s="815">
        <v>1962</v>
      </c>
    </row>
    <row r="990" spans="1:5">
      <c r="A990" s="816">
        <f t="shared" si="63"/>
        <v>22902</v>
      </c>
      <c r="B990" s="815">
        <f t="shared" si="60"/>
        <v>256</v>
      </c>
      <c r="C990" s="815">
        <f t="shared" si="61"/>
        <v>110</v>
      </c>
      <c r="D990" s="815">
        <f t="shared" si="62"/>
        <v>111</v>
      </c>
      <c r="E990" s="815">
        <v>1962</v>
      </c>
    </row>
    <row r="991" spans="1:5">
      <c r="A991" s="816">
        <f t="shared" si="63"/>
        <v>22903</v>
      </c>
      <c r="B991" s="815">
        <f t="shared" si="60"/>
        <v>257</v>
      </c>
      <c r="C991" s="815">
        <f t="shared" si="61"/>
        <v>109</v>
      </c>
      <c r="D991" s="815">
        <f t="shared" si="62"/>
        <v>110</v>
      </c>
      <c r="E991" s="815">
        <v>1962</v>
      </c>
    </row>
    <row r="992" spans="1:5">
      <c r="A992" s="816">
        <f t="shared" si="63"/>
        <v>22904</v>
      </c>
      <c r="B992" s="815">
        <f t="shared" si="60"/>
        <v>258</v>
      </c>
      <c r="C992" s="815">
        <f t="shared" si="61"/>
        <v>108</v>
      </c>
      <c r="D992" s="815">
        <f t="shared" si="62"/>
        <v>109</v>
      </c>
      <c r="E992" s="815">
        <v>1962</v>
      </c>
    </row>
    <row r="993" spans="1:5">
      <c r="A993" s="816">
        <f t="shared" si="63"/>
        <v>22905</v>
      </c>
      <c r="B993" s="815">
        <f t="shared" ref="B993:B1056" si="64">B992+1</f>
        <v>259</v>
      </c>
      <c r="C993" s="815">
        <f t="shared" ref="C993:C1056" si="65">C992-1</f>
        <v>107</v>
      </c>
      <c r="D993" s="815">
        <f t="shared" ref="D993:D1056" si="66">D992-1</f>
        <v>108</v>
      </c>
      <c r="E993" s="815">
        <v>1962</v>
      </c>
    </row>
    <row r="994" spans="1:5">
      <c r="A994" s="816">
        <f t="shared" si="63"/>
        <v>22906</v>
      </c>
      <c r="B994" s="815">
        <f t="shared" si="64"/>
        <v>260</v>
      </c>
      <c r="C994" s="815">
        <f t="shared" si="65"/>
        <v>106</v>
      </c>
      <c r="D994" s="815">
        <f t="shared" si="66"/>
        <v>107</v>
      </c>
      <c r="E994" s="815">
        <v>1962</v>
      </c>
    </row>
    <row r="995" spans="1:5">
      <c r="A995" s="816">
        <f t="shared" si="63"/>
        <v>22907</v>
      </c>
      <c r="B995" s="815">
        <f t="shared" si="64"/>
        <v>261</v>
      </c>
      <c r="C995" s="815">
        <f t="shared" si="65"/>
        <v>105</v>
      </c>
      <c r="D995" s="815">
        <f t="shared" si="66"/>
        <v>106</v>
      </c>
      <c r="E995" s="815">
        <v>1962</v>
      </c>
    </row>
    <row r="996" spans="1:5">
      <c r="A996" s="816">
        <f t="shared" si="63"/>
        <v>22908</v>
      </c>
      <c r="B996" s="815">
        <f t="shared" si="64"/>
        <v>262</v>
      </c>
      <c r="C996" s="815">
        <f t="shared" si="65"/>
        <v>104</v>
      </c>
      <c r="D996" s="815">
        <f t="shared" si="66"/>
        <v>105</v>
      </c>
      <c r="E996" s="815">
        <v>1962</v>
      </c>
    </row>
    <row r="997" spans="1:5">
      <c r="A997" s="816">
        <f t="shared" si="63"/>
        <v>22909</v>
      </c>
      <c r="B997" s="815">
        <f t="shared" si="64"/>
        <v>263</v>
      </c>
      <c r="C997" s="815">
        <f t="shared" si="65"/>
        <v>103</v>
      </c>
      <c r="D997" s="815">
        <f t="shared" si="66"/>
        <v>104</v>
      </c>
      <c r="E997" s="815">
        <v>1962</v>
      </c>
    </row>
    <row r="998" spans="1:5">
      <c r="A998" s="816">
        <f t="shared" si="63"/>
        <v>22910</v>
      </c>
      <c r="B998" s="815">
        <f t="shared" si="64"/>
        <v>264</v>
      </c>
      <c r="C998" s="815">
        <f t="shared" si="65"/>
        <v>102</v>
      </c>
      <c r="D998" s="815">
        <f t="shared" si="66"/>
        <v>103</v>
      </c>
      <c r="E998" s="815">
        <v>1962</v>
      </c>
    </row>
    <row r="999" spans="1:5">
      <c r="A999" s="816">
        <f t="shared" si="63"/>
        <v>22911</v>
      </c>
      <c r="B999" s="815">
        <f t="shared" si="64"/>
        <v>265</v>
      </c>
      <c r="C999" s="815">
        <f t="shared" si="65"/>
        <v>101</v>
      </c>
      <c r="D999" s="815">
        <f t="shared" si="66"/>
        <v>102</v>
      </c>
      <c r="E999" s="815">
        <v>1962</v>
      </c>
    </row>
    <row r="1000" spans="1:5">
      <c r="A1000" s="816">
        <f t="shared" si="63"/>
        <v>22912</v>
      </c>
      <c r="B1000" s="815">
        <f t="shared" si="64"/>
        <v>266</v>
      </c>
      <c r="C1000" s="815">
        <f t="shared" si="65"/>
        <v>100</v>
      </c>
      <c r="D1000" s="815">
        <f t="shared" si="66"/>
        <v>101</v>
      </c>
      <c r="E1000" s="815">
        <v>1962</v>
      </c>
    </row>
    <row r="1001" spans="1:5">
      <c r="A1001" s="816">
        <f t="shared" si="63"/>
        <v>22913</v>
      </c>
      <c r="B1001" s="815">
        <f t="shared" si="64"/>
        <v>267</v>
      </c>
      <c r="C1001" s="815">
        <f t="shared" si="65"/>
        <v>99</v>
      </c>
      <c r="D1001" s="815">
        <f t="shared" si="66"/>
        <v>100</v>
      </c>
      <c r="E1001" s="815">
        <v>1962</v>
      </c>
    </row>
    <row r="1002" spans="1:5">
      <c r="A1002" s="816">
        <f t="shared" si="63"/>
        <v>22914</v>
      </c>
      <c r="B1002" s="815">
        <f t="shared" si="64"/>
        <v>268</v>
      </c>
      <c r="C1002" s="815">
        <f t="shared" si="65"/>
        <v>98</v>
      </c>
      <c r="D1002" s="815">
        <f t="shared" si="66"/>
        <v>99</v>
      </c>
      <c r="E1002" s="815">
        <v>1962</v>
      </c>
    </row>
    <row r="1003" spans="1:5">
      <c r="A1003" s="816">
        <f t="shared" si="63"/>
        <v>22915</v>
      </c>
      <c r="B1003" s="815">
        <f t="shared" si="64"/>
        <v>269</v>
      </c>
      <c r="C1003" s="815">
        <f t="shared" si="65"/>
        <v>97</v>
      </c>
      <c r="D1003" s="815">
        <f t="shared" si="66"/>
        <v>98</v>
      </c>
      <c r="E1003" s="815">
        <v>1962</v>
      </c>
    </row>
    <row r="1004" spans="1:5">
      <c r="A1004" s="816">
        <f t="shared" si="63"/>
        <v>22916</v>
      </c>
      <c r="B1004" s="815">
        <f t="shared" si="64"/>
        <v>270</v>
      </c>
      <c r="C1004" s="815">
        <f t="shared" si="65"/>
        <v>96</v>
      </c>
      <c r="D1004" s="815">
        <f t="shared" si="66"/>
        <v>97</v>
      </c>
      <c r="E1004" s="815">
        <v>1962</v>
      </c>
    </row>
    <row r="1005" spans="1:5">
      <c r="A1005" s="816">
        <f t="shared" si="63"/>
        <v>22917</v>
      </c>
      <c r="B1005" s="815">
        <f t="shared" si="64"/>
        <v>271</v>
      </c>
      <c r="C1005" s="815">
        <f t="shared" si="65"/>
        <v>95</v>
      </c>
      <c r="D1005" s="815">
        <f t="shared" si="66"/>
        <v>96</v>
      </c>
      <c r="E1005" s="815">
        <v>1962</v>
      </c>
    </row>
    <row r="1006" spans="1:5">
      <c r="A1006" s="816">
        <f t="shared" si="63"/>
        <v>22918</v>
      </c>
      <c r="B1006" s="815">
        <f t="shared" si="64"/>
        <v>272</v>
      </c>
      <c r="C1006" s="815">
        <f t="shared" si="65"/>
        <v>94</v>
      </c>
      <c r="D1006" s="815">
        <f t="shared" si="66"/>
        <v>95</v>
      </c>
      <c r="E1006" s="815">
        <v>1962</v>
      </c>
    </row>
    <row r="1007" spans="1:5">
      <c r="A1007" s="816">
        <f t="shared" si="63"/>
        <v>22919</v>
      </c>
      <c r="B1007" s="815">
        <f t="shared" si="64"/>
        <v>273</v>
      </c>
      <c r="C1007" s="815">
        <f t="shared" si="65"/>
        <v>93</v>
      </c>
      <c r="D1007" s="815">
        <f t="shared" si="66"/>
        <v>94</v>
      </c>
      <c r="E1007" s="815">
        <v>1962</v>
      </c>
    </row>
    <row r="1008" spans="1:5">
      <c r="A1008" s="816">
        <f t="shared" si="63"/>
        <v>22920</v>
      </c>
      <c r="B1008" s="815">
        <f t="shared" si="64"/>
        <v>274</v>
      </c>
      <c r="C1008" s="815">
        <f t="shared" si="65"/>
        <v>92</v>
      </c>
      <c r="D1008" s="815">
        <f t="shared" si="66"/>
        <v>93</v>
      </c>
      <c r="E1008" s="815">
        <v>1962</v>
      </c>
    </row>
    <row r="1009" spans="1:5">
      <c r="A1009" s="816">
        <f t="shared" si="63"/>
        <v>22921</v>
      </c>
      <c r="B1009" s="815">
        <f t="shared" si="64"/>
        <v>275</v>
      </c>
      <c r="C1009" s="815">
        <f t="shared" si="65"/>
        <v>91</v>
      </c>
      <c r="D1009" s="815">
        <f t="shared" si="66"/>
        <v>92</v>
      </c>
      <c r="E1009" s="815">
        <v>1962</v>
      </c>
    </row>
    <row r="1010" spans="1:5">
      <c r="A1010" s="816">
        <f t="shared" si="63"/>
        <v>22922</v>
      </c>
      <c r="B1010" s="815">
        <f t="shared" si="64"/>
        <v>276</v>
      </c>
      <c r="C1010" s="815">
        <f t="shared" si="65"/>
        <v>90</v>
      </c>
      <c r="D1010" s="815">
        <f t="shared" si="66"/>
        <v>91</v>
      </c>
      <c r="E1010" s="815">
        <v>1962</v>
      </c>
    </row>
    <row r="1011" spans="1:5">
      <c r="A1011" s="816">
        <f t="shared" ref="A1011:A1074" si="67">A1010+1</f>
        <v>22923</v>
      </c>
      <c r="B1011" s="815">
        <f t="shared" si="64"/>
        <v>277</v>
      </c>
      <c r="C1011" s="815">
        <f t="shared" si="65"/>
        <v>89</v>
      </c>
      <c r="D1011" s="815">
        <f t="shared" si="66"/>
        <v>90</v>
      </c>
      <c r="E1011" s="815">
        <v>1962</v>
      </c>
    </row>
    <row r="1012" spans="1:5">
      <c r="A1012" s="816">
        <f t="shared" si="67"/>
        <v>22924</v>
      </c>
      <c r="B1012" s="815">
        <f t="shared" si="64"/>
        <v>278</v>
      </c>
      <c r="C1012" s="815">
        <f t="shared" si="65"/>
        <v>88</v>
      </c>
      <c r="D1012" s="815">
        <f t="shared" si="66"/>
        <v>89</v>
      </c>
      <c r="E1012" s="815">
        <v>1962</v>
      </c>
    </row>
    <row r="1013" spans="1:5">
      <c r="A1013" s="816">
        <f t="shared" si="67"/>
        <v>22925</v>
      </c>
      <c r="B1013" s="815">
        <f t="shared" si="64"/>
        <v>279</v>
      </c>
      <c r="C1013" s="815">
        <f t="shared" si="65"/>
        <v>87</v>
      </c>
      <c r="D1013" s="815">
        <f t="shared" si="66"/>
        <v>88</v>
      </c>
      <c r="E1013" s="815">
        <v>1962</v>
      </c>
    </row>
    <row r="1014" spans="1:5">
      <c r="A1014" s="816">
        <f t="shared" si="67"/>
        <v>22926</v>
      </c>
      <c r="B1014" s="815">
        <f t="shared" si="64"/>
        <v>280</v>
      </c>
      <c r="C1014" s="815">
        <f t="shared" si="65"/>
        <v>86</v>
      </c>
      <c r="D1014" s="815">
        <f t="shared" si="66"/>
        <v>87</v>
      </c>
      <c r="E1014" s="815">
        <v>1962</v>
      </c>
    </row>
    <row r="1015" spans="1:5">
      <c r="A1015" s="816">
        <f t="shared" si="67"/>
        <v>22927</v>
      </c>
      <c r="B1015" s="815">
        <f t="shared" si="64"/>
        <v>281</v>
      </c>
      <c r="C1015" s="815">
        <f t="shared" si="65"/>
        <v>85</v>
      </c>
      <c r="D1015" s="815">
        <f t="shared" si="66"/>
        <v>86</v>
      </c>
      <c r="E1015" s="815">
        <v>1962</v>
      </c>
    </row>
    <row r="1016" spans="1:5">
      <c r="A1016" s="816">
        <f t="shared" si="67"/>
        <v>22928</v>
      </c>
      <c r="B1016" s="815">
        <f t="shared" si="64"/>
        <v>282</v>
      </c>
      <c r="C1016" s="815">
        <f t="shared" si="65"/>
        <v>84</v>
      </c>
      <c r="D1016" s="815">
        <f t="shared" si="66"/>
        <v>85</v>
      </c>
      <c r="E1016" s="815">
        <v>1962</v>
      </c>
    </row>
    <row r="1017" spans="1:5">
      <c r="A1017" s="816">
        <f t="shared" si="67"/>
        <v>22929</v>
      </c>
      <c r="B1017" s="815">
        <f t="shared" si="64"/>
        <v>283</v>
      </c>
      <c r="C1017" s="815">
        <f t="shared" si="65"/>
        <v>83</v>
      </c>
      <c r="D1017" s="815">
        <f t="shared" si="66"/>
        <v>84</v>
      </c>
      <c r="E1017" s="815">
        <v>1962</v>
      </c>
    </row>
    <row r="1018" spans="1:5">
      <c r="A1018" s="816">
        <f t="shared" si="67"/>
        <v>22930</v>
      </c>
      <c r="B1018" s="815">
        <f t="shared" si="64"/>
        <v>284</v>
      </c>
      <c r="C1018" s="815">
        <f t="shared" si="65"/>
        <v>82</v>
      </c>
      <c r="D1018" s="815">
        <f t="shared" si="66"/>
        <v>83</v>
      </c>
      <c r="E1018" s="815">
        <v>1962</v>
      </c>
    </row>
    <row r="1019" spans="1:5">
      <c r="A1019" s="816">
        <f t="shared" si="67"/>
        <v>22931</v>
      </c>
      <c r="B1019" s="815">
        <f t="shared" si="64"/>
        <v>285</v>
      </c>
      <c r="C1019" s="815">
        <f t="shared" si="65"/>
        <v>81</v>
      </c>
      <c r="D1019" s="815">
        <f t="shared" si="66"/>
        <v>82</v>
      </c>
      <c r="E1019" s="815">
        <v>1962</v>
      </c>
    </row>
    <row r="1020" spans="1:5">
      <c r="A1020" s="816">
        <f t="shared" si="67"/>
        <v>22932</v>
      </c>
      <c r="B1020" s="815">
        <f t="shared" si="64"/>
        <v>286</v>
      </c>
      <c r="C1020" s="815">
        <f t="shared" si="65"/>
        <v>80</v>
      </c>
      <c r="D1020" s="815">
        <f t="shared" si="66"/>
        <v>81</v>
      </c>
      <c r="E1020" s="815">
        <v>1962</v>
      </c>
    </row>
    <row r="1021" spans="1:5">
      <c r="A1021" s="816">
        <f t="shared" si="67"/>
        <v>22933</v>
      </c>
      <c r="B1021" s="815">
        <f t="shared" si="64"/>
        <v>287</v>
      </c>
      <c r="C1021" s="815">
        <f t="shared" si="65"/>
        <v>79</v>
      </c>
      <c r="D1021" s="815">
        <f t="shared" si="66"/>
        <v>80</v>
      </c>
      <c r="E1021" s="815">
        <v>1962</v>
      </c>
    </row>
    <row r="1022" spans="1:5">
      <c r="A1022" s="816">
        <f t="shared" si="67"/>
        <v>22934</v>
      </c>
      <c r="B1022" s="815">
        <f t="shared" si="64"/>
        <v>288</v>
      </c>
      <c r="C1022" s="815">
        <f t="shared" si="65"/>
        <v>78</v>
      </c>
      <c r="D1022" s="815">
        <f t="shared" si="66"/>
        <v>79</v>
      </c>
      <c r="E1022" s="815">
        <v>1962</v>
      </c>
    </row>
    <row r="1023" spans="1:5">
      <c r="A1023" s="816">
        <f t="shared" si="67"/>
        <v>22935</v>
      </c>
      <c r="B1023" s="815">
        <f t="shared" si="64"/>
        <v>289</v>
      </c>
      <c r="C1023" s="815">
        <f t="shared" si="65"/>
        <v>77</v>
      </c>
      <c r="D1023" s="815">
        <f t="shared" si="66"/>
        <v>78</v>
      </c>
      <c r="E1023" s="815">
        <v>1962</v>
      </c>
    </row>
    <row r="1024" spans="1:5">
      <c r="A1024" s="816">
        <f t="shared" si="67"/>
        <v>22936</v>
      </c>
      <c r="B1024" s="815">
        <f t="shared" si="64"/>
        <v>290</v>
      </c>
      <c r="C1024" s="815">
        <f t="shared" si="65"/>
        <v>76</v>
      </c>
      <c r="D1024" s="815">
        <f t="shared" si="66"/>
        <v>77</v>
      </c>
      <c r="E1024" s="815">
        <v>1962</v>
      </c>
    </row>
    <row r="1025" spans="1:5">
      <c r="A1025" s="816">
        <f t="shared" si="67"/>
        <v>22937</v>
      </c>
      <c r="B1025" s="815">
        <f t="shared" si="64"/>
        <v>291</v>
      </c>
      <c r="C1025" s="815">
        <f t="shared" si="65"/>
        <v>75</v>
      </c>
      <c r="D1025" s="815">
        <f t="shared" si="66"/>
        <v>76</v>
      </c>
      <c r="E1025" s="815">
        <v>1962</v>
      </c>
    </row>
    <row r="1026" spans="1:5">
      <c r="A1026" s="816">
        <f t="shared" si="67"/>
        <v>22938</v>
      </c>
      <c r="B1026" s="815">
        <f t="shared" si="64"/>
        <v>292</v>
      </c>
      <c r="C1026" s="815">
        <f t="shared" si="65"/>
        <v>74</v>
      </c>
      <c r="D1026" s="815">
        <f t="shared" si="66"/>
        <v>75</v>
      </c>
      <c r="E1026" s="815">
        <v>1962</v>
      </c>
    </row>
    <row r="1027" spans="1:5">
      <c r="A1027" s="816">
        <f t="shared" si="67"/>
        <v>22939</v>
      </c>
      <c r="B1027" s="815">
        <f t="shared" si="64"/>
        <v>293</v>
      </c>
      <c r="C1027" s="815">
        <f t="shared" si="65"/>
        <v>73</v>
      </c>
      <c r="D1027" s="815">
        <f t="shared" si="66"/>
        <v>74</v>
      </c>
      <c r="E1027" s="815">
        <v>1962</v>
      </c>
    </row>
    <row r="1028" spans="1:5">
      <c r="A1028" s="816">
        <f t="shared" si="67"/>
        <v>22940</v>
      </c>
      <c r="B1028" s="815">
        <f t="shared" si="64"/>
        <v>294</v>
      </c>
      <c r="C1028" s="815">
        <f t="shared" si="65"/>
        <v>72</v>
      </c>
      <c r="D1028" s="815">
        <f t="shared" si="66"/>
        <v>73</v>
      </c>
      <c r="E1028" s="815">
        <v>1962</v>
      </c>
    </row>
    <row r="1029" spans="1:5">
      <c r="A1029" s="816">
        <f t="shared" si="67"/>
        <v>22941</v>
      </c>
      <c r="B1029" s="815">
        <f t="shared" si="64"/>
        <v>295</v>
      </c>
      <c r="C1029" s="815">
        <f t="shared" si="65"/>
        <v>71</v>
      </c>
      <c r="D1029" s="815">
        <f t="shared" si="66"/>
        <v>72</v>
      </c>
      <c r="E1029" s="815">
        <v>1962</v>
      </c>
    </row>
    <row r="1030" spans="1:5">
      <c r="A1030" s="816">
        <f t="shared" si="67"/>
        <v>22942</v>
      </c>
      <c r="B1030" s="815">
        <f t="shared" si="64"/>
        <v>296</v>
      </c>
      <c r="C1030" s="815">
        <f t="shared" si="65"/>
        <v>70</v>
      </c>
      <c r="D1030" s="815">
        <f t="shared" si="66"/>
        <v>71</v>
      </c>
      <c r="E1030" s="815">
        <v>1962</v>
      </c>
    </row>
    <row r="1031" spans="1:5">
      <c r="A1031" s="816">
        <f t="shared" si="67"/>
        <v>22943</v>
      </c>
      <c r="B1031" s="815">
        <f t="shared" si="64"/>
        <v>297</v>
      </c>
      <c r="C1031" s="815">
        <f t="shared" si="65"/>
        <v>69</v>
      </c>
      <c r="D1031" s="815">
        <f t="shared" si="66"/>
        <v>70</v>
      </c>
      <c r="E1031" s="815">
        <v>1962</v>
      </c>
    </row>
    <row r="1032" spans="1:5">
      <c r="A1032" s="816">
        <f t="shared" si="67"/>
        <v>22944</v>
      </c>
      <c r="B1032" s="815">
        <f t="shared" si="64"/>
        <v>298</v>
      </c>
      <c r="C1032" s="815">
        <f t="shared" si="65"/>
        <v>68</v>
      </c>
      <c r="D1032" s="815">
        <f t="shared" si="66"/>
        <v>69</v>
      </c>
      <c r="E1032" s="815">
        <v>1962</v>
      </c>
    </row>
    <row r="1033" spans="1:5">
      <c r="A1033" s="816">
        <f t="shared" si="67"/>
        <v>22945</v>
      </c>
      <c r="B1033" s="815">
        <f t="shared" si="64"/>
        <v>299</v>
      </c>
      <c r="C1033" s="815">
        <f t="shared" si="65"/>
        <v>67</v>
      </c>
      <c r="D1033" s="815">
        <f t="shared" si="66"/>
        <v>68</v>
      </c>
      <c r="E1033" s="815">
        <v>1962</v>
      </c>
    </row>
    <row r="1034" spans="1:5">
      <c r="A1034" s="816">
        <f t="shared" si="67"/>
        <v>22946</v>
      </c>
      <c r="B1034" s="815">
        <f t="shared" si="64"/>
        <v>300</v>
      </c>
      <c r="C1034" s="815">
        <f t="shared" si="65"/>
        <v>66</v>
      </c>
      <c r="D1034" s="815">
        <f t="shared" si="66"/>
        <v>67</v>
      </c>
      <c r="E1034" s="815">
        <v>1962</v>
      </c>
    </row>
    <row r="1035" spans="1:5">
      <c r="A1035" s="816">
        <f t="shared" si="67"/>
        <v>22947</v>
      </c>
      <c r="B1035" s="815">
        <f t="shared" si="64"/>
        <v>301</v>
      </c>
      <c r="C1035" s="815">
        <f t="shared" si="65"/>
        <v>65</v>
      </c>
      <c r="D1035" s="815">
        <f t="shared" si="66"/>
        <v>66</v>
      </c>
      <c r="E1035" s="815">
        <v>1962</v>
      </c>
    </row>
    <row r="1036" spans="1:5">
      <c r="A1036" s="816">
        <f t="shared" si="67"/>
        <v>22948</v>
      </c>
      <c r="B1036" s="815">
        <f t="shared" si="64"/>
        <v>302</v>
      </c>
      <c r="C1036" s="815">
        <f t="shared" si="65"/>
        <v>64</v>
      </c>
      <c r="D1036" s="815">
        <f t="shared" si="66"/>
        <v>65</v>
      </c>
      <c r="E1036" s="815">
        <v>1962</v>
      </c>
    </row>
    <row r="1037" spans="1:5">
      <c r="A1037" s="816">
        <f t="shared" si="67"/>
        <v>22949</v>
      </c>
      <c r="B1037" s="815">
        <f t="shared" si="64"/>
        <v>303</v>
      </c>
      <c r="C1037" s="815">
        <f t="shared" si="65"/>
        <v>63</v>
      </c>
      <c r="D1037" s="815">
        <f t="shared" si="66"/>
        <v>64</v>
      </c>
      <c r="E1037" s="815">
        <v>1962</v>
      </c>
    </row>
    <row r="1038" spans="1:5">
      <c r="A1038" s="816">
        <f t="shared" si="67"/>
        <v>22950</v>
      </c>
      <c r="B1038" s="815">
        <f t="shared" si="64"/>
        <v>304</v>
      </c>
      <c r="C1038" s="815">
        <f t="shared" si="65"/>
        <v>62</v>
      </c>
      <c r="D1038" s="815">
        <f t="shared" si="66"/>
        <v>63</v>
      </c>
      <c r="E1038" s="815">
        <v>1962</v>
      </c>
    </row>
    <row r="1039" spans="1:5">
      <c r="A1039" s="816">
        <f t="shared" si="67"/>
        <v>22951</v>
      </c>
      <c r="B1039" s="815">
        <f t="shared" si="64"/>
        <v>305</v>
      </c>
      <c r="C1039" s="815">
        <f t="shared" si="65"/>
        <v>61</v>
      </c>
      <c r="D1039" s="815">
        <f t="shared" si="66"/>
        <v>62</v>
      </c>
      <c r="E1039" s="815">
        <v>1962</v>
      </c>
    </row>
    <row r="1040" spans="1:5">
      <c r="A1040" s="816">
        <f t="shared" si="67"/>
        <v>22952</v>
      </c>
      <c r="B1040" s="815">
        <f t="shared" si="64"/>
        <v>306</v>
      </c>
      <c r="C1040" s="815">
        <f t="shared" si="65"/>
        <v>60</v>
      </c>
      <c r="D1040" s="815">
        <f t="shared" si="66"/>
        <v>61</v>
      </c>
      <c r="E1040" s="815">
        <v>1962</v>
      </c>
    </row>
    <row r="1041" spans="1:5">
      <c r="A1041" s="816">
        <f t="shared" si="67"/>
        <v>22953</v>
      </c>
      <c r="B1041" s="815">
        <f t="shared" si="64"/>
        <v>307</v>
      </c>
      <c r="C1041" s="815">
        <f t="shared" si="65"/>
        <v>59</v>
      </c>
      <c r="D1041" s="815">
        <f t="shared" si="66"/>
        <v>60</v>
      </c>
      <c r="E1041" s="815">
        <v>1962</v>
      </c>
    </row>
    <row r="1042" spans="1:5">
      <c r="A1042" s="816">
        <f t="shared" si="67"/>
        <v>22954</v>
      </c>
      <c r="B1042" s="815">
        <f t="shared" si="64"/>
        <v>308</v>
      </c>
      <c r="C1042" s="815">
        <f t="shared" si="65"/>
        <v>58</v>
      </c>
      <c r="D1042" s="815">
        <f t="shared" si="66"/>
        <v>59</v>
      </c>
      <c r="E1042" s="815">
        <v>1962</v>
      </c>
    </row>
    <row r="1043" spans="1:5">
      <c r="A1043" s="816">
        <f t="shared" si="67"/>
        <v>22955</v>
      </c>
      <c r="B1043" s="815">
        <f t="shared" si="64"/>
        <v>309</v>
      </c>
      <c r="C1043" s="815">
        <f t="shared" si="65"/>
        <v>57</v>
      </c>
      <c r="D1043" s="815">
        <f t="shared" si="66"/>
        <v>58</v>
      </c>
      <c r="E1043" s="815">
        <v>1962</v>
      </c>
    </row>
    <row r="1044" spans="1:5">
      <c r="A1044" s="816">
        <f t="shared" si="67"/>
        <v>22956</v>
      </c>
      <c r="B1044" s="815">
        <f t="shared" si="64"/>
        <v>310</v>
      </c>
      <c r="C1044" s="815">
        <f t="shared" si="65"/>
        <v>56</v>
      </c>
      <c r="D1044" s="815">
        <f t="shared" si="66"/>
        <v>57</v>
      </c>
      <c r="E1044" s="815">
        <v>1962</v>
      </c>
    </row>
    <row r="1045" spans="1:5">
      <c r="A1045" s="816">
        <f t="shared" si="67"/>
        <v>22957</v>
      </c>
      <c r="B1045" s="815">
        <f t="shared" si="64"/>
        <v>311</v>
      </c>
      <c r="C1045" s="815">
        <f t="shared" si="65"/>
        <v>55</v>
      </c>
      <c r="D1045" s="815">
        <f t="shared" si="66"/>
        <v>56</v>
      </c>
      <c r="E1045" s="815">
        <v>1962</v>
      </c>
    </row>
    <row r="1046" spans="1:5">
      <c r="A1046" s="816">
        <f t="shared" si="67"/>
        <v>22958</v>
      </c>
      <c r="B1046" s="815">
        <f t="shared" si="64"/>
        <v>312</v>
      </c>
      <c r="C1046" s="815">
        <f t="shared" si="65"/>
        <v>54</v>
      </c>
      <c r="D1046" s="815">
        <f t="shared" si="66"/>
        <v>55</v>
      </c>
      <c r="E1046" s="815">
        <v>1962</v>
      </c>
    </row>
    <row r="1047" spans="1:5">
      <c r="A1047" s="816">
        <f t="shared" si="67"/>
        <v>22959</v>
      </c>
      <c r="B1047" s="815">
        <f t="shared" si="64"/>
        <v>313</v>
      </c>
      <c r="C1047" s="815">
        <f t="shared" si="65"/>
        <v>53</v>
      </c>
      <c r="D1047" s="815">
        <f t="shared" si="66"/>
        <v>54</v>
      </c>
      <c r="E1047" s="815">
        <v>1962</v>
      </c>
    </row>
    <row r="1048" spans="1:5">
      <c r="A1048" s="816">
        <f t="shared" si="67"/>
        <v>22960</v>
      </c>
      <c r="B1048" s="815">
        <f t="shared" si="64"/>
        <v>314</v>
      </c>
      <c r="C1048" s="815">
        <f t="shared" si="65"/>
        <v>52</v>
      </c>
      <c r="D1048" s="815">
        <f t="shared" si="66"/>
        <v>53</v>
      </c>
      <c r="E1048" s="815">
        <v>1962</v>
      </c>
    </row>
    <row r="1049" spans="1:5">
      <c r="A1049" s="816">
        <f t="shared" si="67"/>
        <v>22961</v>
      </c>
      <c r="B1049" s="815">
        <f t="shared" si="64"/>
        <v>315</v>
      </c>
      <c r="C1049" s="815">
        <f t="shared" si="65"/>
        <v>51</v>
      </c>
      <c r="D1049" s="815">
        <f t="shared" si="66"/>
        <v>52</v>
      </c>
      <c r="E1049" s="815">
        <v>1962</v>
      </c>
    </row>
    <row r="1050" spans="1:5">
      <c r="A1050" s="816">
        <f t="shared" si="67"/>
        <v>22962</v>
      </c>
      <c r="B1050" s="815">
        <f t="shared" si="64"/>
        <v>316</v>
      </c>
      <c r="C1050" s="815">
        <f t="shared" si="65"/>
        <v>50</v>
      </c>
      <c r="D1050" s="815">
        <f t="shared" si="66"/>
        <v>51</v>
      </c>
      <c r="E1050" s="815">
        <v>1962</v>
      </c>
    </row>
    <row r="1051" spans="1:5">
      <c r="A1051" s="816">
        <f t="shared" si="67"/>
        <v>22963</v>
      </c>
      <c r="B1051" s="815">
        <f t="shared" si="64"/>
        <v>317</v>
      </c>
      <c r="C1051" s="815">
        <f t="shared" si="65"/>
        <v>49</v>
      </c>
      <c r="D1051" s="815">
        <f t="shared" si="66"/>
        <v>50</v>
      </c>
      <c r="E1051" s="815">
        <v>1962</v>
      </c>
    </row>
    <row r="1052" spans="1:5">
      <c r="A1052" s="816">
        <f t="shared" si="67"/>
        <v>22964</v>
      </c>
      <c r="B1052" s="815">
        <f t="shared" si="64"/>
        <v>318</v>
      </c>
      <c r="C1052" s="815">
        <f t="shared" si="65"/>
        <v>48</v>
      </c>
      <c r="D1052" s="815">
        <f t="shared" si="66"/>
        <v>49</v>
      </c>
      <c r="E1052" s="815">
        <v>1962</v>
      </c>
    </row>
    <row r="1053" spans="1:5">
      <c r="A1053" s="816">
        <f t="shared" si="67"/>
        <v>22965</v>
      </c>
      <c r="B1053" s="815">
        <f t="shared" si="64"/>
        <v>319</v>
      </c>
      <c r="C1053" s="815">
        <f t="shared" si="65"/>
        <v>47</v>
      </c>
      <c r="D1053" s="815">
        <f t="shared" si="66"/>
        <v>48</v>
      </c>
      <c r="E1053" s="815">
        <v>1962</v>
      </c>
    </row>
    <row r="1054" spans="1:5">
      <c r="A1054" s="816">
        <f t="shared" si="67"/>
        <v>22966</v>
      </c>
      <c r="B1054" s="815">
        <f t="shared" si="64"/>
        <v>320</v>
      </c>
      <c r="C1054" s="815">
        <f t="shared" si="65"/>
        <v>46</v>
      </c>
      <c r="D1054" s="815">
        <f t="shared" si="66"/>
        <v>47</v>
      </c>
      <c r="E1054" s="815">
        <v>1962</v>
      </c>
    </row>
    <row r="1055" spans="1:5">
      <c r="A1055" s="816">
        <f t="shared" si="67"/>
        <v>22967</v>
      </c>
      <c r="B1055" s="815">
        <f t="shared" si="64"/>
        <v>321</v>
      </c>
      <c r="C1055" s="815">
        <f t="shared" si="65"/>
        <v>45</v>
      </c>
      <c r="D1055" s="815">
        <f t="shared" si="66"/>
        <v>46</v>
      </c>
      <c r="E1055" s="815">
        <v>1962</v>
      </c>
    </row>
    <row r="1056" spans="1:5">
      <c r="A1056" s="816">
        <f t="shared" si="67"/>
        <v>22968</v>
      </c>
      <c r="B1056" s="815">
        <f t="shared" si="64"/>
        <v>322</v>
      </c>
      <c r="C1056" s="815">
        <f t="shared" si="65"/>
        <v>44</v>
      </c>
      <c r="D1056" s="815">
        <f t="shared" si="66"/>
        <v>45</v>
      </c>
      <c r="E1056" s="815">
        <v>1962</v>
      </c>
    </row>
    <row r="1057" spans="1:5">
      <c r="A1057" s="816">
        <f t="shared" si="67"/>
        <v>22969</v>
      </c>
      <c r="B1057" s="815">
        <f t="shared" ref="B1057:B1099" si="68">B1056+1</f>
        <v>323</v>
      </c>
      <c r="C1057" s="815">
        <f t="shared" ref="C1057:C1099" si="69">C1056-1</f>
        <v>43</v>
      </c>
      <c r="D1057" s="815">
        <f t="shared" ref="D1057:D1100" si="70">D1056-1</f>
        <v>44</v>
      </c>
      <c r="E1057" s="815">
        <v>1962</v>
      </c>
    </row>
    <row r="1058" spans="1:5">
      <c r="A1058" s="816">
        <f t="shared" si="67"/>
        <v>22970</v>
      </c>
      <c r="B1058" s="815">
        <f t="shared" si="68"/>
        <v>324</v>
      </c>
      <c r="C1058" s="815">
        <f t="shared" si="69"/>
        <v>42</v>
      </c>
      <c r="D1058" s="815">
        <f t="shared" si="70"/>
        <v>43</v>
      </c>
      <c r="E1058" s="815">
        <v>1962</v>
      </c>
    </row>
    <row r="1059" spans="1:5">
      <c r="A1059" s="816">
        <f t="shared" si="67"/>
        <v>22971</v>
      </c>
      <c r="B1059" s="815">
        <f t="shared" si="68"/>
        <v>325</v>
      </c>
      <c r="C1059" s="815">
        <f t="shared" si="69"/>
        <v>41</v>
      </c>
      <c r="D1059" s="815">
        <f t="shared" si="70"/>
        <v>42</v>
      </c>
      <c r="E1059" s="815">
        <v>1962</v>
      </c>
    </row>
    <row r="1060" spans="1:5">
      <c r="A1060" s="816">
        <f t="shared" si="67"/>
        <v>22972</v>
      </c>
      <c r="B1060" s="815">
        <f t="shared" si="68"/>
        <v>326</v>
      </c>
      <c r="C1060" s="815">
        <f t="shared" si="69"/>
        <v>40</v>
      </c>
      <c r="D1060" s="815">
        <f t="shared" si="70"/>
        <v>41</v>
      </c>
      <c r="E1060" s="815">
        <v>1962</v>
      </c>
    </row>
    <row r="1061" spans="1:5">
      <c r="A1061" s="816">
        <f t="shared" si="67"/>
        <v>22973</v>
      </c>
      <c r="B1061" s="815">
        <f t="shared" si="68"/>
        <v>327</v>
      </c>
      <c r="C1061" s="815">
        <f t="shared" si="69"/>
        <v>39</v>
      </c>
      <c r="D1061" s="815">
        <f t="shared" si="70"/>
        <v>40</v>
      </c>
      <c r="E1061" s="815">
        <v>1962</v>
      </c>
    </row>
    <row r="1062" spans="1:5">
      <c r="A1062" s="816">
        <f t="shared" si="67"/>
        <v>22974</v>
      </c>
      <c r="B1062" s="815">
        <f t="shared" si="68"/>
        <v>328</v>
      </c>
      <c r="C1062" s="815">
        <f t="shared" si="69"/>
        <v>38</v>
      </c>
      <c r="D1062" s="815">
        <f t="shared" si="70"/>
        <v>39</v>
      </c>
      <c r="E1062" s="815">
        <v>1962</v>
      </c>
    </row>
    <row r="1063" spans="1:5">
      <c r="A1063" s="816">
        <f t="shared" si="67"/>
        <v>22975</v>
      </c>
      <c r="B1063" s="815">
        <f t="shared" si="68"/>
        <v>329</v>
      </c>
      <c r="C1063" s="815">
        <f t="shared" si="69"/>
        <v>37</v>
      </c>
      <c r="D1063" s="815">
        <f t="shared" si="70"/>
        <v>38</v>
      </c>
      <c r="E1063" s="815">
        <v>1962</v>
      </c>
    </row>
    <row r="1064" spans="1:5">
      <c r="A1064" s="816">
        <f t="shared" si="67"/>
        <v>22976</v>
      </c>
      <c r="B1064" s="815">
        <f t="shared" si="68"/>
        <v>330</v>
      </c>
      <c r="C1064" s="815">
        <f t="shared" si="69"/>
        <v>36</v>
      </c>
      <c r="D1064" s="815">
        <f t="shared" si="70"/>
        <v>37</v>
      </c>
      <c r="E1064" s="815">
        <v>1962</v>
      </c>
    </row>
    <row r="1065" spans="1:5">
      <c r="A1065" s="816">
        <f t="shared" si="67"/>
        <v>22977</v>
      </c>
      <c r="B1065" s="815">
        <f t="shared" si="68"/>
        <v>331</v>
      </c>
      <c r="C1065" s="815">
        <f t="shared" si="69"/>
        <v>35</v>
      </c>
      <c r="D1065" s="815">
        <f t="shared" si="70"/>
        <v>36</v>
      </c>
      <c r="E1065" s="815">
        <v>1962</v>
      </c>
    </row>
    <row r="1066" spans="1:5">
      <c r="A1066" s="816">
        <f t="shared" si="67"/>
        <v>22978</v>
      </c>
      <c r="B1066" s="815">
        <f t="shared" si="68"/>
        <v>332</v>
      </c>
      <c r="C1066" s="815">
        <f t="shared" si="69"/>
        <v>34</v>
      </c>
      <c r="D1066" s="815">
        <f t="shared" si="70"/>
        <v>35</v>
      </c>
      <c r="E1066" s="815">
        <v>1962</v>
      </c>
    </row>
    <row r="1067" spans="1:5">
      <c r="A1067" s="816">
        <f t="shared" si="67"/>
        <v>22979</v>
      </c>
      <c r="B1067" s="815">
        <f t="shared" si="68"/>
        <v>333</v>
      </c>
      <c r="C1067" s="815">
        <f t="shared" si="69"/>
        <v>33</v>
      </c>
      <c r="D1067" s="815">
        <f t="shared" si="70"/>
        <v>34</v>
      </c>
      <c r="E1067" s="815">
        <v>1962</v>
      </c>
    </row>
    <row r="1068" spans="1:5">
      <c r="A1068" s="816">
        <f t="shared" si="67"/>
        <v>22980</v>
      </c>
      <c r="B1068" s="815">
        <f t="shared" si="68"/>
        <v>334</v>
      </c>
      <c r="C1068" s="815">
        <f t="shared" si="69"/>
        <v>32</v>
      </c>
      <c r="D1068" s="815">
        <f t="shared" si="70"/>
        <v>33</v>
      </c>
      <c r="E1068" s="815">
        <v>1962</v>
      </c>
    </row>
    <row r="1069" spans="1:5">
      <c r="A1069" s="816">
        <f t="shared" si="67"/>
        <v>22981</v>
      </c>
      <c r="B1069" s="815">
        <f t="shared" si="68"/>
        <v>335</v>
      </c>
      <c r="C1069" s="815">
        <f t="shared" si="69"/>
        <v>31</v>
      </c>
      <c r="D1069" s="815">
        <f t="shared" si="70"/>
        <v>32</v>
      </c>
      <c r="E1069" s="815">
        <v>1962</v>
      </c>
    </row>
    <row r="1070" spans="1:5">
      <c r="A1070" s="816">
        <f t="shared" si="67"/>
        <v>22982</v>
      </c>
      <c r="B1070" s="815">
        <f t="shared" si="68"/>
        <v>336</v>
      </c>
      <c r="C1070" s="815">
        <f t="shared" si="69"/>
        <v>30</v>
      </c>
      <c r="D1070" s="815">
        <f t="shared" si="70"/>
        <v>31</v>
      </c>
      <c r="E1070" s="815">
        <v>1962</v>
      </c>
    </row>
    <row r="1071" spans="1:5">
      <c r="A1071" s="816">
        <f t="shared" si="67"/>
        <v>22983</v>
      </c>
      <c r="B1071" s="815">
        <f t="shared" si="68"/>
        <v>337</v>
      </c>
      <c r="C1071" s="815">
        <f t="shared" si="69"/>
        <v>29</v>
      </c>
      <c r="D1071" s="815">
        <f t="shared" si="70"/>
        <v>30</v>
      </c>
      <c r="E1071" s="815">
        <v>1962</v>
      </c>
    </row>
    <row r="1072" spans="1:5">
      <c r="A1072" s="816">
        <f t="shared" si="67"/>
        <v>22984</v>
      </c>
      <c r="B1072" s="815">
        <f t="shared" si="68"/>
        <v>338</v>
      </c>
      <c r="C1072" s="815">
        <f t="shared" si="69"/>
        <v>28</v>
      </c>
      <c r="D1072" s="815">
        <f t="shared" si="70"/>
        <v>29</v>
      </c>
      <c r="E1072" s="815">
        <v>1962</v>
      </c>
    </row>
    <row r="1073" spans="1:5">
      <c r="A1073" s="816">
        <f t="shared" si="67"/>
        <v>22985</v>
      </c>
      <c r="B1073" s="815">
        <f t="shared" si="68"/>
        <v>339</v>
      </c>
      <c r="C1073" s="815">
        <f t="shared" si="69"/>
        <v>27</v>
      </c>
      <c r="D1073" s="815">
        <f t="shared" si="70"/>
        <v>28</v>
      </c>
      <c r="E1073" s="815">
        <v>1962</v>
      </c>
    </row>
    <row r="1074" spans="1:5">
      <c r="A1074" s="816">
        <f t="shared" si="67"/>
        <v>22986</v>
      </c>
      <c r="B1074" s="815">
        <f t="shared" si="68"/>
        <v>340</v>
      </c>
      <c r="C1074" s="815">
        <f t="shared" si="69"/>
        <v>26</v>
      </c>
      <c r="D1074" s="815">
        <f t="shared" si="70"/>
        <v>27</v>
      </c>
      <c r="E1074" s="815">
        <v>1962</v>
      </c>
    </row>
    <row r="1075" spans="1:5">
      <c r="A1075" s="816">
        <f t="shared" ref="A1075:A1138" si="71">A1074+1</f>
        <v>22987</v>
      </c>
      <c r="B1075" s="815">
        <f t="shared" si="68"/>
        <v>341</v>
      </c>
      <c r="C1075" s="815">
        <f t="shared" si="69"/>
        <v>25</v>
      </c>
      <c r="D1075" s="815">
        <f t="shared" si="70"/>
        <v>26</v>
      </c>
      <c r="E1075" s="815">
        <v>1962</v>
      </c>
    </row>
    <row r="1076" spans="1:5">
      <c r="A1076" s="816">
        <f t="shared" si="71"/>
        <v>22988</v>
      </c>
      <c r="B1076" s="815">
        <f t="shared" si="68"/>
        <v>342</v>
      </c>
      <c r="C1076" s="815">
        <f t="shared" si="69"/>
        <v>24</v>
      </c>
      <c r="D1076" s="815">
        <f t="shared" si="70"/>
        <v>25</v>
      </c>
      <c r="E1076" s="815">
        <v>1962</v>
      </c>
    </row>
    <row r="1077" spans="1:5">
      <c r="A1077" s="816">
        <f t="shared" si="71"/>
        <v>22989</v>
      </c>
      <c r="B1077" s="815">
        <f t="shared" si="68"/>
        <v>343</v>
      </c>
      <c r="C1077" s="815">
        <f t="shared" si="69"/>
        <v>23</v>
      </c>
      <c r="D1077" s="815">
        <f t="shared" si="70"/>
        <v>24</v>
      </c>
      <c r="E1077" s="815">
        <v>1962</v>
      </c>
    </row>
    <row r="1078" spans="1:5">
      <c r="A1078" s="816">
        <f t="shared" si="71"/>
        <v>22990</v>
      </c>
      <c r="B1078" s="815">
        <f t="shared" si="68"/>
        <v>344</v>
      </c>
      <c r="C1078" s="815">
        <f t="shared" si="69"/>
        <v>22</v>
      </c>
      <c r="D1078" s="815">
        <f t="shared" si="70"/>
        <v>23</v>
      </c>
      <c r="E1078" s="815">
        <v>1962</v>
      </c>
    </row>
    <row r="1079" spans="1:5">
      <c r="A1079" s="816">
        <f t="shared" si="71"/>
        <v>22991</v>
      </c>
      <c r="B1079" s="815">
        <f t="shared" si="68"/>
        <v>345</v>
      </c>
      <c r="C1079" s="815">
        <f t="shared" si="69"/>
        <v>21</v>
      </c>
      <c r="D1079" s="815">
        <f t="shared" si="70"/>
        <v>22</v>
      </c>
      <c r="E1079" s="815">
        <v>1962</v>
      </c>
    </row>
    <row r="1080" spans="1:5">
      <c r="A1080" s="816">
        <f t="shared" si="71"/>
        <v>22992</v>
      </c>
      <c r="B1080" s="815">
        <f t="shared" si="68"/>
        <v>346</v>
      </c>
      <c r="C1080" s="815">
        <f t="shared" si="69"/>
        <v>20</v>
      </c>
      <c r="D1080" s="815">
        <f t="shared" si="70"/>
        <v>21</v>
      </c>
      <c r="E1080" s="815">
        <v>1962</v>
      </c>
    </row>
    <row r="1081" spans="1:5">
      <c r="A1081" s="816">
        <f t="shared" si="71"/>
        <v>22993</v>
      </c>
      <c r="B1081" s="815">
        <f t="shared" si="68"/>
        <v>347</v>
      </c>
      <c r="C1081" s="815">
        <f t="shared" si="69"/>
        <v>19</v>
      </c>
      <c r="D1081" s="815">
        <f t="shared" si="70"/>
        <v>20</v>
      </c>
      <c r="E1081" s="815">
        <v>1962</v>
      </c>
    </row>
    <row r="1082" spans="1:5">
      <c r="A1082" s="816">
        <f t="shared" si="71"/>
        <v>22994</v>
      </c>
      <c r="B1082" s="815">
        <f t="shared" si="68"/>
        <v>348</v>
      </c>
      <c r="C1082" s="815">
        <f t="shared" si="69"/>
        <v>18</v>
      </c>
      <c r="D1082" s="815">
        <f t="shared" si="70"/>
        <v>19</v>
      </c>
      <c r="E1082" s="815">
        <v>1962</v>
      </c>
    </row>
    <row r="1083" spans="1:5">
      <c r="A1083" s="816">
        <f t="shared" si="71"/>
        <v>22995</v>
      </c>
      <c r="B1083" s="815">
        <f t="shared" si="68"/>
        <v>349</v>
      </c>
      <c r="C1083" s="815">
        <f t="shared" si="69"/>
        <v>17</v>
      </c>
      <c r="D1083" s="815">
        <f t="shared" si="70"/>
        <v>18</v>
      </c>
      <c r="E1083" s="815">
        <v>1962</v>
      </c>
    </row>
    <row r="1084" spans="1:5">
      <c r="A1084" s="816">
        <f t="shared" si="71"/>
        <v>22996</v>
      </c>
      <c r="B1084" s="815">
        <f t="shared" si="68"/>
        <v>350</v>
      </c>
      <c r="C1084" s="815">
        <f t="shared" si="69"/>
        <v>16</v>
      </c>
      <c r="D1084" s="815">
        <f t="shared" si="70"/>
        <v>17</v>
      </c>
      <c r="E1084" s="815">
        <v>1962</v>
      </c>
    </row>
    <row r="1085" spans="1:5">
      <c r="A1085" s="816">
        <f t="shared" si="71"/>
        <v>22997</v>
      </c>
      <c r="B1085" s="815">
        <f t="shared" si="68"/>
        <v>351</v>
      </c>
      <c r="C1085" s="815">
        <f t="shared" si="69"/>
        <v>15</v>
      </c>
      <c r="D1085" s="815">
        <f t="shared" si="70"/>
        <v>16</v>
      </c>
      <c r="E1085" s="815">
        <v>1962</v>
      </c>
    </row>
    <row r="1086" spans="1:5">
      <c r="A1086" s="816">
        <f t="shared" si="71"/>
        <v>22998</v>
      </c>
      <c r="B1086" s="815">
        <f t="shared" si="68"/>
        <v>352</v>
      </c>
      <c r="C1086" s="815">
        <f t="shared" si="69"/>
        <v>14</v>
      </c>
      <c r="D1086" s="815">
        <f t="shared" si="70"/>
        <v>15</v>
      </c>
      <c r="E1086" s="815">
        <v>1962</v>
      </c>
    </row>
    <row r="1087" spans="1:5">
      <c r="A1087" s="816">
        <f t="shared" si="71"/>
        <v>22999</v>
      </c>
      <c r="B1087" s="815">
        <f t="shared" si="68"/>
        <v>353</v>
      </c>
      <c r="C1087" s="815">
        <f t="shared" si="69"/>
        <v>13</v>
      </c>
      <c r="D1087" s="815">
        <f t="shared" si="70"/>
        <v>14</v>
      </c>
      <c r="E1087" s="815">
        <v>1962</v>
      </c>
    </row>
    <row r="1088" spans="1:5">
      <c r="A1088" s="816">
        <f t="shared" si="71"/>
        <v>23000</v>
      </c>
      <c r="B1088" s="815">
        <f t="shared" si="68"/>
        <v>354</v>
      </c>
      <c r="C1088" s="815">
        <f t="shared" si="69"/>
        <v>12</v>
      </c>
      <c r="D1088" s="815">
        <f t="shared" si="70"/>
        <v>13</v>
      </c>
      <c r="E1088" s="815">
        <v>1962</v>
      </c>
    </row>
    <row r="1089" spans="1:5">
      <c r="A1089" s="816">
        <f t="shared" si="71"/>
        <v>23001</v>
      </c>
      <c r="B1089" s="815">
        <f t="shared" si="68"/>
        <v>355</v>
      </c>
      <c r="C1089" s="815">
        <f t="shared" si="69"/>
        <v>11</v>
      </c>
      <c r="D1089" s="815">
        <f t="shared" si="70"/>
        <v>12</v>
      </c>
      <c r="E1089" s="815">
        <v>1962</v>
      </c>
    </row>
    <row r="1090" spans="1:5">
      <c r="A1090" s="816">
        <f t="shared" si="71"/>
        <v>23002</v>
      </c>
      <c r="B1090" s="815">
        <f t="shared" si="68"/>
        <v>356</v>
      </c>
      <c r="C1090" s="815">
        <f t="shared" si="69"/>
        <v>10</v>
      </c>
      <c r="D1090" s="815">
        <f t="shared" si="70"/>
        <v>11</v>
      </c>
      <c r="E1090" s="815">
        <v>1962</v>
      </c>
    </row>
    <row r="1091" spans="1:5">
      <c r="A1091" s="816">
        <f t="shared" si="71"/>
        <v>23003</v>
      </c>
      <c r="B1091" s="815">
        <f t="shared" si="68"/>
        <v>357</v>
      </c>
      <c r="C1091" s="815">
        <f t="shared" si="69"/>
        <v>9</v>
      </c>
      <c r="D1091" s="815">
        <f t="shared" si="70"/>
        <v>10</v>
      </c>
      <c r="E1091" s="815">
        <v>1962</v>
      </c>
    </row>
    <row r="1092" spans="1:5">
      <c r="A1092" s="816">
        <f t="shared" si="71"/>
        <v>23004</v>
      </c>
      <c r="B1092" s="815">
        <f t="shared" si="68"/>
        <v>358</v>
      </c>
      <c r="C1092" s="815">
        <f t="shared" si="69"/>
        <v>8</v>
      </c>
      <c r="D1092" s="815">
        <f t="shared" si="70"/>
        <v>9</v>
      </c>
      <c r="E1092" s="815">
        <v>1962</v>
      </c>
    </row>
    <row r="1093" spans="1:5">
      <c r="A1093" s="816">
        <f t="shared" si="71"/>
        <v>23005</v>
      </c>
      <c r="B1093" s="815">
        <f t="shared" si="68"/>
        <v>359</v>
      </c>
      <c r="C1093" s="815">
        <f t="shared" si="69"/>
        <v>7</v>
      </c>
      <c r="D1093" s="815">
        <f t="shared" si="70"/>
        <v>8</v>
      </c>
      <c r="E1093" s="815">
        <v>1962</v>
      </c>
    </row>
    <row r="1094" spans="1:5">
      <c r="A1094" s="816">
        <f t="shared" si="71"/>
        <v>23006</v>
      </c>
      <c r="B1094" s="815">
        <f t="shared" si="68"/>
        <v>360</v>
      </c>
      <c r="C1094" s="815">
        <f t="shared" si="69"/>
        <v>6</v>
      </c>
      <c r="D1094" s="815">
        <f t="shared" si="70"/>
        <v>7</v>
      </c>
      <c r="E1094" s="815">
        <v>1962</v>
      </c>
    </row>
    <row r="1095" spans="1:5">
      <c r="A1095" s="816">
        <f t="shared" si="71"/>
        <v>23007</v>
      </c>
      <c r="B1095" s="815">
        <f t="shared" si="68"/>
        <v>361</v>
      </c>
      <c r="C1095" s="815">
        <f t="shared" si="69"/>
        <v>5</v>
      </c>
      <c r="D1095" s="815">
        <f t="shared" si="70"/>
        <v>6</v>
      </c>
      <c r="E1095" s="815">
        <v>1962</v>
      </c>
    </row>
    <row r="1096" spans="1:5">
      <c r="A1096" s="816">
        <f t="shared" si="71"/>
        <v>23008</v>
      </c>
      <c r="B1096" s="815">
        <f t="shared" si="68"/>
        <v>362</v>
      </c>
      <c r="C1096" s="815">
        <f t="shared" si="69"/>
        <v>4</v>
      </c>
      <c r="D1096" s="815">
        <f t="shared" si="70"/>
        <v>5</v>
      </c>
      <c r="E1096" s="815">
        <v>1962</v>
      </c>
    </row>
    <row r="1097" spans="1:5">
      <c r="A1097" s="816">
        <f t="shared" si="71"/>
        <v>23009</v>
      </c>
      <c r="B1097" s="815">
        <f t="shared" si="68"/>
        <v>363</v>
      </c>
      <c r="C1097" s="815">
        <f t="shared" si="69"/>
        <v>3</v>
      </c>
      <c r="D1097" s="815">
        <f t="shared" si="70"/>
        <v>4</v>
      </c>
      <c r="E1097" s="815">
        <v>1962</v>
      </c>
    </row>
    <row r="1098" spans="1:5">
      <c r="A1098" s="816">
        <f t="shared" si="71"/>
        <v>23010</v>
      </c>
      <c r="B1098" s="815">
        <f t="shared" si="68"/>
        <v>364</v>
      </c>
      <c r="C1098" s="815">
        <f t="shared" si="69"/>
        <v>2</v>
      </c>
      <c r="D1098" s="815">
        <f t="shared" si="70"/>
        <v>3</v>
      </c>
      <c r="E1098" s="815">
        <v>1962</v>
      </c>
    </row>
    <row r="1099" spans="1:5">
      <c r="A1099" s="816">
        <f t="shared" si="71"/>
        <v>23011</v>
      </c>
      <c r="B1099" s="815">
        <f t="shared" si="68"/>
        <v>365</v>
      </c>
      <c r="C1099" s="815">
        <f t="shared" si="69"/>
        <v>1</v>
      </c>
      <c r="D1099" s="815">
        <f t="shared" si="70"/>
        <v>2</v>
      </c>
      <c r="E1099" s="815">
        <v>1962</v>
      </c>
    </row>
    <row r="1100" spans="1:5">
      <c r="A1100" s="816">
        <f t="shared" si="71"/>
        <v>23012</v>
      </c>
      <c r="B1100" s="815">
        <v>1</v>
      </c>
      <c r="C1100" s="815">
        <v>365</v>
      </c>
      <c r="D1100" s="815">
        <f t="shared" si="70"/>
        <v>1</v>
      </c>
      <c r="E1100" s="815">
        <v>1963</v>
      </c>
    </row>
    <row r="1101" spans="1:5">
      <c r="A1101" s="816">
        <f t="shared" si="71"/>
        <v>23013</v>
      </c>
      <c r="B1101" s="815">
        <f t="shared" ref="B1101:B1165" si="72">B1100+1</f>
        <v>2</v>
      </c>
      <c r="C1101" s="815">
        <f t="shared" ref="C1101:C1165" si="73">C1100-1</f>
        <v>364</v>
      </c>
      <c r="D1101" s="815">
        <v>365</v>
      </c>
      <c r="E1101" s="815">
        <v>1963</v>
      </c>
    </row>
    <row r="1102" spans="1:5">
      <c r="A1102" s="816">
        <f t="shared" si="71"/>
        <v>23014</v>
      </c>
      <c r="B1102" s="815">
        <f t="shared" si="72"/>
        <v>3</v>
      </c>
      <c r="C1102" s="815">
        <f t="shared" si="73"/>
        <v>363</v>
      </c>
      <c r="D1102" s="815">
        <f t="shared" ref="D1102:D1165" si="74">D1101-1</f>
        <v>364</v>
      </c>
      <c r="E1102" s="815">
        <v>1963</v>
      </c>
    </row>
    <row r="1103" spans="1:5">
      <c r="A1103" s="816">
        <f t="shared" si="71"/>
        <v>23015</v>
      </c>
      <c r="B1103" s="815">
        <f t="shared" si="72"/>
        <v>4</v>
      </c>
      <c r="C1103" s="815">
        <f t="shared" si="73"/>
        <v>362</v>
      </c>
      <c r="D1103" s="815">
        <f t="shared" si="74"/>
        <v>363</v>
      </c>
      <c r="E1103" s="815">
        <v>1963</v>
      </c>
    </row>
    <row r="1104" spans="1:5">
      <c r="A1104" s="816">
        <f t="shared" si="71"/>
        <v>23016</v>
      </c>
      <c r="B1104" s="815">
        <f t="shared" si="72"/>
        <v>5</v>
      </c>
      <c r="C1104" s="815">
        <f t="shared" si="73"/>
        <v>361</v>
      </c>
      <c r="D1104" s="815">
        <f t="shared" si="74"/>
        <v>362</v>
      </c>
      <c r="E1104" s="815">
        <v>1963</v>
      </c>
    </row>
    <row r="1105" spans="1:5">
      <c r="A1105" s="816">
        <f t="shared" si="71"/>
        <v>23017</v>
      </c>
      <c r="B1105" s="815">
        <f t="shared" si="72"/>
        <v>6</v>
      </c>
      <c r="C1105" s="815">
        <f t="shared" si="73"/>
        <v>360</v>
      </c>
      <c r="D1105" s="815">
        <f t="shared" si="74"/>
        <v>361</v>
      </c>
      <c r="E1105" s="815">
        <v>1963</v>
      </c>
    </row>
    <row r="1106" spans="1:5">
      <c r="A1106" s="816">
        <f t="shared" si="71"/>
        <v>23018</v>
      </c>
      <c r="B1106" s="815">
        <f t="shared" si="72"/>
        <v>7</v>
      </c>
      <c r="C1106" s="815">
        <f t="shared" si="73"/>
        <v>359</v>
      </c>
      <c r="D1106" s="815">
        <f t="shared" si="74"/>
        <v>360</v>
      </c>
      <c r="E1106" s="815">
        <v>1963</v>
      </c>
    </row>
    <row r="1107" spans="1:5">
      <c r="A1107" s="816">
        <f t="shared" si="71"/>
        <v>23019</v>
      </c>
      <c r="B1107" s="815">
        <f t="shared" si="72"/>
        <v>8</v>
      </c>
      <c r="C1107" s="815">
        <f t="shared" si="73"/>
        <v>358</v>
      </c>
      <c r="D1107" s="815">
        <f t="shared" si="74"/>
        <v>359</v>
      </c>
      <c r="E1107" s="815">
        <v>1963</v>
      </c>
    </row>
    <row r="1108" spans="1:5">
      <c r="A1108" s="816">
        <f t="shared" si="71"/>
        <v>23020</v>
      </c>
      <c r="B1108" s="815">
        <f t="shared" si="72"/>
        <v>9</v>
      </c>
      <c r="C1108" s="815">
        <f t="shared" si="73"/>
        <v>357</v>
      </c>
      <c r="D1108" s="815">
        <f t="shared" si="74"/>
        <v>358</v>
      </c>
      <c r="E1108" s="815">
        <v>1963</v>
      </c>
    </row>
    <row r="1109" spans="1:5">
      <c r="A1109" s="816">
        <f t="shared" si="71"/>
        <v>23021</v>
      </c>
      <c r="B1109" s="815">
        <f t="shared" si="72"/>
        <v>10</v>
      </c>
      <c r="C1109" s="815">
        <f t="shared" si="73"/>
        <v>356</v>
      </c>
      <c r="D1109" s="815">
        <f t="shared" si="74"/>
        <v>357</v>
      </c>
      <c r="E1109" s="815">
        <v>1963</v>
      </c>
    </row>
    <row r="1110" spans="1:5">
      <c r="A1110" s="816">
        <f t="shared" si="71"/>
        <v>23022</v>
      </c>
      <c r="B1110" s="815">
        <f t="shared" si="72"/>
        <v>11</v>
      </c>
      <c r="C1110" s="815">
        <f t="shared" si="73"/>
        <v>355</v>
      </c>
      <c r="D1110" s="815">
        <f t="shared" si="74"/>
        <v>356</v>
      </c>
      <c r="E1110" s="815">
        <v>1963</v>
      </c>
    </row>
    <row r="1111" spans="1:5">
      <c r="A1111" s="816">
        <f t="shared" si="71"/>
        <v>23023</v>
      </c>
      <c r="B1111" s="815">
        <f t="shared" si="72"/>
        <v>12</v>
      </c>
      <c r="C1111" s="815">
        <f t="shared" si="73"/>
        <v>354</v>
      </c>
      <c r="D1111" s="815">
        <f t="shared" si="74"/>
        <v>355</v>
      </c>
      <c r="E1111" s="815">
        <v>1963</v>
      </c>
    </row>
    <row r="1112" spans="1:5">
      <c r="A1112" s="816">
        <f t="shared" si="71"/>
        <v>23024</v>
      </c>
      <c r="B1112" s="815">
        <f t="shared" si="72"/>
        <v>13</v>
      </c>
      <c r="C1112" s="815">
        <f t="shared" si="73"/>
        <v>353</v>
      </c>
      <c r="D1112" s="815">
        <f t="shared" si="74"/>
        <v>354</v>
      </c>
      <c r="E1112" s="815">
        <v>1963</v>
      </c>
    </row>
    <row r="1113" spans="1:5">
      <c r="A1113" s="816">
        <f t="shared" si="71"/>
        <v>23025</v>
      </c>
      <c r="B1113" s="815">
        <f t="shared" si="72"/>
        <v>14</v>
      </c>
      <c r="C1113" s="815">
        <f t="shared" si="73"/>
        <v>352</v>
      </c>
      <c r="D1113" s="815">
        <f t="shared" si="74"/>
        <v>353</v>
      </c>
      <c r="E1113" s="815">
        <v>1963</v>
      </c>
    </row>
    <row r="1114" spans="1:5">
      <c r="A1114" s="816">
        <f t="shared" si="71"/>
        <v>23026</v>
      </c>
      <c r="B1114" s="815">
        <f t="shared" si="72"/>
        <v>15</v>
      </c>
      <c r="C1114" s="815">
        <f t="shared" si="73"/>
        <v>351</v>
      </c>
      <c r="D1114" s="815">
        <f t="shared" si="74"/>
        <v>352</v>
      </c>
      <c r="E1114" s="815">
        <v>1963</v>
      </c>
    </row>
    <row r="1115" spans="1:5">
      <c r="A1115" s="816">
        <f t="shared" si="71"/>
        <v>23027</v>
      </c>
      <c r="B1115" s="815">
        <f t="shared" si="72"/>
        <v>16</v>
      </c>
      <c r="C1115" s="815">
        <f t="shared" si="73"/>
        <v>350</v>
      </c>
      <c r="D1115" s="815">
        <f t="shared" si="74"/>
        <v>351</v>
      </c>
      <c r="E1115" s="815">
        <v>1963</v>
      </c>
    </row>
    <row r="1116" spans="1:5">
      <c r="A1116" s="816">
        <f t="shared" si="71"/>
        <v>23028</v>
      </c>
      <c r="B1116" s="815">
        <f t="shared" si="72"/>
        <v>17</v>
      </c>
      <c r="C1116" s="815">
        <f t="shared" si="73"/>
        <v>349</v>
      </c>
      <c r="D1116" s="815">
        <f t="shared" si="74"/>
        <v>350</v>
      </c>
      <c r="E1116" s="815">
        <v>1963</v>
      </c>
    </row>
    <row r="1117" spans="1:5">
      <c r="A1117" s="816">
        <f t="shared" si="71"/>
        <v>23029</v>
      </c>
      <c r="B1117" s="815">
        <f t="shared" si="72"/>
        <v>18</v>
      </c>
      <c r="C1117" s="815">
        <f t="shared" si="73"/>
        <v>348</v>
      </c>
      <c r="D1117" s="815">
        <f t="shared" si="74"/>
        <v>349</v>
      </c>
      <c r="E1117" s="815">
        <v>1963</v>
      </c>
    </row>
    <row r="1118" spans="1:5">
      <c r="A1118" s="816">
        <f t="shared" si="71"/>
        <v>23030</v>
      </c>
      <c r="B1118" s="815">
        <f t="shared" si="72"/>
        <v>19</v>
      </c>
      <c r="C1118" s="815">
        <f t="shared" si="73"/>
        <v>347</v>
      </c>
      <c r="D1118" s="815">
        <f t="shared" si="74"/>
        <v>348</v>
      </c>
      <c r="E1118" s="815">
        <v>1963</v>
      </c>
    </row>
    <row r="1119" spans="1:5">
      <c r="A1119" s="816">
        <f t="shared" si="71"/>
        <v>23031</v>
      </c>
      <c r="B1119" s="815">
        <f t="shared" si="72"/>
        <v>20</v>
      </c>
      <c r="C1119" s="815">
        <f t="shared" si="73"/>
        <v>346</v>
      </c>
      <c r="D1119" s="815">
        <f t="shared" si="74"/>
        <v>347</v>
      </c>
      <c r="E1119" s="815">
        <v>1963</v>
      </c>
    </row>
    <row r="1120" spans="1:5">
      <c r="A1120" s="816">
        <f t="shared" si="71"/>
        <v>23032</v>
      </c>
      <c r="B1120" s="815">
        <f t="shared" si="72"/>
        <v>21</v>
      </c>
      <c r="C1120" s="815">
        <f t="shared" si="73"/>
        <v>345</v>
      </c>
      <c r="D1120" s="815">
        <f t="shared" si="74"/>
        <v>346</v>
      </c>
      <c r="E1120" s="815">
        <v>1963</v>
      </c>
    </row>
    <row r="1121" spans="1:5">
      <c r="A1121" s="816">
        <f t="shared" si="71"/>
        <v>23033</v>
      </c>
      <c r="B1121" s="815">
        <f t="shared" si="72"/>
        <v>22</v>
      </c>
      <c r="C1121" s="815">
        <f t="shared" si="73"/>
        <v>344</v>
      </c>
      <c r="D1121" s="815">
        <f t="shared" si="74"/>
        <v>345</v>
      </c>
      <c r="E1121" s="815">
        <v>1963</v>
      </c>
    </row>
    <row r="1122" spans="1:5">
      <c r="A1122" s="816">
        <f t="shared" si="71"/>
        <v>23034</v>
      </c>
      <c r="B1122" s="815">
        <f t="shared" si="72"/>
        <v>23</v>
      </c>
      <c r="C1122" s="815">
        <f t="shared" si="73"/>
        <v>343</v>
      </c>
      <c r="D1122" s="815">
        <f t="shared" si="74"/>
        <v>344</v>
      </c>
      <c r="E1122" s="815">
        <v>1963</v>
      </c>
    </row>
    <row r="1123" spans="1:5">
      <c r="A1123" s="816">
        <f t="shared" si="71"/>
        <v>23035</v>
      </c>
      <c r="B1123" s="815">
        <f t="shared" si="72"/>
        <v>24</v>
      </c>
      <c r="C1123" s="815">
        <f t="shared" si="73"/>
        <v>342</v>
      </c>
      <c r="D1123" s="815">
        <f t="shared" si="74"/>
        <v>343</v>
      </c>
      <c r="E1123" s="815">
        <v>1963</v>
      </c>
    </row>
    <row r="1124" spans="1:5">
      <c r="A1124" s="816">
        <f t="shared" si="71"/>
        <v>23036</v>
      </c>
      <c r="B1124" s="815">
        <f t="shared" si="72"/>
        <v>25</v>
      </c>
      <c r="C1124" s="815">
        <f t="shared" si="73"/>
        <v>341</v>
      </c>
      <c r="D1124" s="815">
        <f t="shared" si="74"/>
        <v>342</v>
      </c>
      <c r="E1124" s="815">
        <v>1963</v>
      </c>
    </row>
    <row r="1125" spans="1:5">
      <c r="A1125" s="816">
        <f t="shared" si="71"/>
        <v>23037</v>
      </c>
      <c r="B1125" s="815">
        <f t="shared" si="72"/>
        <v>26</v>
      </c>
      <c r="C1125" s="815">
        <f t="shared" si="73"/>
        <v>340</v>
      </c>
      <c r="D1125" s="815">
        <f t="shared" si="74"/>
        <v>341</v>
      </c>
      <c r="E1125" s="815">
        <v>1963</v>
      </c>
    </row>
    <row r="1126" spans="1:5">
      <c r="A1126" s="816">
        <f t="shared" si="71"/>
        <v>23038</v>
      </c>
      <c r="B1126" s="815">
        <f t="shared" si="72"/>
        <v>27</v>
      </c>
      <c r="C1126" s="815">
        <f t="shared" si="73"/>
        <v>339</v>
      </c>
      <c r="D1126" s="815">
        <f t="shared" si="74"/>
        <v>340</v>
      </c>
      <c r="E1126" s="815">
        <v>1963</v>
      </c>
    </row>
    <row r="1127" spans="1:5">
      <c r="A1127" s="816">
        <f t="shared" si="71"/>
        <v>23039</v>
      </c>
      <c r="B1127" s="815">
        <f t="shared" si="72"/>
        <v>28</v>
      </c>
      <c r="C1127" s="815">
        <f t="shared" si="73"/>
        <v>338</v>
      </c>
      <c r="D1127" s="815">
        <f t="shared" si="74"/>
        <v>339</v>
      </c>
      <c r="E1127" s="815">
        <v>1963</v>
      </c>
    </row>
    <row r="1128" spans="1:5">
      <c r="A1128" s="816">
        <f t="shared" si="71"/>
        <v>23040</v>
      </c>
      <c r="B1128" s="815">
        <f t="shared" si="72"/>
        <v>29</v>
      </c>
      <c r="C1128" s="815">
        <f t="shared" si="73"/>
        <v>337</v>
      </c>
      <c r="D1128" s="815">
        <f t="shared" si="74"/>
        <v>338</v>
      </c>
      <c r="E1128" s="815">
        <v>1963</v>
      </c>
    </row>
    <row r="1129" spans="1:5">
      <c r="A1129" s="816">
        <f t="shared" si="71"/>
        <v>23041</v>
      </c>
      <c r="B1129" s="815">
        <f t="shared" si="72"/>
        <v>30</v>
      </c>
      <c r="C1129" s="815">
        <f t="shared" si="73"/>
        <v>336</v>
      </c>
      <c r="D1129" s="815">
        <f t="shared" si="74"/>
        <v>337</v>
      </c>
      <c r="E1129" s="815">
        <v>1963</v>
      </c>
    </row>
    <row r="1130" spans="1:5">
      <c r="A1130" s="816">
        <f t="shared" si="71"/>
        <v>23042</v>
      </c>
      <c r="B1130" s="815">
        <f t="shared" si="72"/>
        <v>31</v>
      </c>
      <c r="C1130" s="815">
        <f t="shared" si="73"/>
        <v>335</v>
      </c>
      <c r="D1130" s="815">
        <f t="shared" si="74"/>
        <v>336</v>
      </c>
      <c r="E1130" s="815">
        <v>1963</v>
      </c>
    </row>
    <row r="1131" spans="1:5">
      <c r="A1131" s="816">
        <f t="shared" si="71"/>
        <v>23043</v>
      </c>
      <c r="B1131" s="815">
        <f t="shared" si="72"/>
        <v>32</v>
      </c>
      <c r="C1131" s="815">
        <f t="shared" si="73"/>
        <v>334</v>
      </c>
      <c r="D1131" s="815">
        <f t="shared" si="74"/>
        <v>335</v>
      </c>
      <c r="E1131" s="815">
        <v>1963</v>
      </c>
    </row>
    <row r="1132" spans="1:5">
      <c r="A1132" s="816">
        <f t="shared" si="71"/>
        <v>23044</v>
      </c>
      <c r="B1132" s="815">
        <f t="shared" si="72"/>
        <v>33</v>
      </c>
      <c r="C1132" s="815">
        <f t="shared" si="73"/>
        <v>333</v>
      </c>
      <c r="D1132" s="815">
        <f t="shared" si="74"/>
        <v>334</v>
      </c>
      <c r="E1132" s="815">
        <v>1963</v>
      </c>
    </row>
    <row r="1133" spans="1:5">
      <c r="A1133" s="816">
        <f t="shared" si="71"/>
        <v>23045</v>
      </c>
      <c r="B1133" s="815">
        <f t="shared" si="72"/>
        <v>34</v>
      </c>
      <c r="C1133" s="815">
        <f t="shared" si="73"/>
        <v>332</v>
      </c>
      <c r="D1133" s="815">
        <f t="shared" si="74"/>
        <v>333</v>
      </c>
      <c r="E1133" s="815">
        <v>1963</v>
      </c>
    </row>
    <row r="1134" spans="1:5">
      <c r="A1134" s="816">
        <f t="shared" si="71"/>
        <v>23046</v>
      </c>
      <c r="B1134" s="815">
        <f t="shared" si="72"/>
        <v>35</v>
      </c>
      <c r="C1134" s="815">
        <f t="shared" si="73"/>
        <v>331</v>
      </c>
      <c r="D1134" s="815">
        <f t="shared" si="74"/>
        <v>332</v>
      </c>
      <c r="E1134" s="815">
        <v>1963</v>
      </c>
    </row>
    <row r="1135" spans="1:5">
      <c r="A1135" s="816">
        <f t="shared" si="71"/>
        <v>23047</v>
      </c>
      <c r="B1135" s="815">
        <f t="shared" si="72"/>
        <v>36</v>
      </c>
      <c r="C1135" s="815">
        <f t="shared" si="73"/>
        <v>330</v>
      </c>
      <c r="D1135" s="815">
        <f t="shared" si="74"/>
        <v>331</v>
      </c>
      <c r="E1135" s="815">
        <v>1963</v>
      </c>
    </row>
    <row r="1136" spans="1:5">
      <c r="A1136" s="816">
        <f t="shared" si="71"/>
        <v>23048</v>
      </c>
      <c r="B1136" s="815">
        <f t="shared" si="72"/>
        <v>37</v>
      </c>
      <c r="C1136" s="815">
        <f t="shared" si="73"/>
        <v>329</v>
      </c>
      <c r="D1136" s="815">
        <f t="shared" si="74"/>
        <v>330</v>
      </c>
      <c r="E1136" s="815">
        <v>1963</v>
      </c>
    </row>
    <row r="1137" spans="1:5">
      <c r="A1137" s="816">
        <f t="shared" si="71"/>
        <v>23049</v>
      </c>
      <c r="B1137" s="815">
        <f t="shared" si="72"/>
        <v>38</v>
      </c>
      <c r="C1137" s="815">
        <f t="shared" si="73"/>
        <v>328</v>
      </c>
      <c r="D1137" s="815">
        <f t="shared" si="74"/>
        <v>329</v>
      </c>
      <c r="E1137" s="815">
        <v>1963</v>
      </c>
    </row>
    <row r="1138" spans="1:5">
      <c r="A1138" s="816">
        <f t="shared" si="71"/>
        <v>23050</v>
      </c>
      <c r="B1138" s="815">
        <f t="shared" si="72"/>
        <v>39</v>
      </c>
      <c r="C1138" s="815">
        <f t="shared" si="73"/>
        <v>327</v>
      </c>
      <c r="D1138" s="815">
        <f t="shared" si="74"/>
        <v>328</v>
      </c>
      <c r="E1138" s="815">
        <v>1963</v>
      </c>
    </row>
    <row r="1139" spans="1:5">
      <c r="A1139" s="816">
        <f t="shared" ref="A1139:A1202" si="75">A1138+1</f>
        <v>23051</v>
      </c>
      <c r="B1139" s="815">
        <f t="shared" si="72"/>
        <v>40</v>
      </c>
      <c r="C1139" s="815">
        <f t="shared" si="73"/>
        <v>326</v>
      </c>
      <c r="D1139" s="815">
        <f t="shared" si="74"/>
        <v>327</v>
      </c>
      <c r="E1139" s="815">
        <v>1963</v>
      </c>
    </row>
    <row r="1140" spans="1:5">
      <c r="A1140" s="816">
        <f t="shared" si="75"/>
        <v>23052</v>
      </c>
      <c r="B1140" s="815">
        <f t="shared" si="72"/>
        <v>41</v>
      </c>
      <c r="C1140" s="815">
        <f t="shared" si="73"/>
        <v>325</v>
      </c>
      <c r="D1140" s="815">
        <f t="shared" si="74"/>
        <v>326</v>
      </c>
      <c r="E1140" s="815">
        <v>1963</v>
      </c>
    </row>
    <row r="1141" spans="1:5">
      <c r="A1141" s="816">
        <f t="shared" si="75"/>
        <v>23053</v>
      </c>
      <c r="B1141" s="815">
        <f t="shared" si="72"/>
        <v>42</v>
      </c>
      <c r="C1141" s="815">
        <f t="shared" si="73"/>
        <v>324</v>
      </c>
      <c r="D1141" s="815">
        <f t="shared" si="74"/>
        <v>325</v>
      </c>
      <c r="E1141" s="815">
        <v>1963</v>
      </c>
    </row>
    <row r="1142" spans="1:5">
      <c r="A1142" s="816">
        <f t="shared" si="75"/>
        <v>23054</v>
      </c>
      <c r="B1142" s="815">
        <f t="shared" si="72"/>
        <v>43</v>
      </c>
      <c r="C1142" s="815">
        <f t="shared" si="73"/>
        <v>323</v>
      </c>
      <c r="D1142" s="815">
        <f t="shared" si="74"/>
        <v>324</v>
      </c>
      <c r="E1142" s="815">
        <v>1963</v>
      </c>
    </row>
    <row r="1143" spans="1:5">
      <c r="A1143" s="816">
        <f t="shared" si="75"/>
        <v>23055</v>
      </c>
      <c r="B1143" s="815">
        <f t="shared" si="72"/>
        <v>44</v>
      </c>
      <c r="C1143" s="815">
        <f t="shared" si="73"/>
        <v>322</v>
      </c>
      <c r="D1143" s="815">
        <f t="shared" si="74"/>
        <v>323</v>
      </c>
      <c r="E1143" s="815">
        <v>1963</v>
      </c>
    </row>
    <row r="1144" spans="1:5">
      <c r="A1144" s="816">
        <f t="shared" si="75"/>
        <v>23056</v>
      </c>
      <c r="B1144" s="815">
        <f t="shared" si="72"/>
        <v>45</v>
      </c>
      <c r="C1144" s="815">
        <f t="shared" si="73"/>
        <v>321</v>
      </c>
      <c r="D1144" s="815">
        <f t="shared" si="74"/>
        <v>322</v>
      </c>
      <c r="E1144" s="815">
        <v>1963</v>
      </c>
    </row>
    <row r="1145" spans="1:5">
      <c r="A1145" s="816">
        <f t="shared" si="75"/>
        <v>23057</v>
      </c>
      <c r="B1145" s="815">
        <f t="shared" si="72"/>
        <v>46</v>
      </c>
      <c r="C1145" s="815">
        <f t="shared" si="73"/>
        <v>320</v>
      </c>
      <c r="D1145" s="815">
        <f t="shared" si="74"/>
        <v>321</v>
      </c>
      <c r="E1145" s="815">
        <v>1963</v>
      </c>
    </row>
    <row r="1146" spans="1:5">
      <c r="A1146" s="816">
        <f t="shared" si="75"/>
        <v>23058</v>
      </c>
      <c r="B1146" s="815">
        <f t="shared" si="72"/>
        <v>47</v>
      </c>
      <c r="C1146" s="815">
        <f t="shared" si="73"/>
        <v>319</v>
      </c>
      <c r="D1146" s="815">
        <f t="shared" si="74"/>
        <v>320</v>
      </c>
      <c r="E1146" s="815">
        <v>1963</v>
      </c>
    </row>
    <row r="1147" spans="1:5">
      <c r="A1147" s="816">
        <f t="shared" si="75"/>
        <v>23059</v>
      </c>
      <c r="B1147" s="815">
        <f t="shared" si="72"/>
        <v>48</v>
      </c>
      <c r="C1147" s="815">
        <f t="shared" si="73"/>
        <v>318</v>
      </c>
      <c r="D1147" s="815">
        <f t="shared" si="74"/>
        <v>319</v>
      </c>
      <c r="E1147" s="815">
        <v>1963</v>
      </c>
    </row>
    <row r="1148" spans="1:5">
      <c r="A1148" s="816">
        <f t="shared" si="75"/>
        <v>23060</v>
      </c>
      <c r="B1148" s="815">
        <f t="shared" si="72"/>
        <v>49</v>
      </c>
      <c r="C1148" s="815">
        <f t="shared" si="73"/>
        <v>317</v>
      </c>
      <c r="D1148" s="815">
        <f t="shared" si="74"/>
        <v>318</v>
      </c>
      <c r="E1148" s="815">
        <v>1963</v>
      </c>
    </row>
    <row r="1149" spans="1:5">
      <c r="A1149" s="816">
        <f t="shared" si="75"/>
        <v>23061</v>
      </c>
      <c r="B1149" s="815">
        <f t="shared" si="72"/>
        <v>50</v>
      </c>
      <c r="C1149" s="815">
        <f t="shared" si="73"/>
        <v>316</v>
      </c>
      <c r="D1149" s="815">
        <f t="shared" si="74"/>
        <v>317</v>
      </c>
      <c r="E1149" s="815">
        <v>1963</v>
      </c>
    </row>
    <row r="1150" spans="1:5">
      <c r="A1150" s="816">
        <f t="shared" si="75"/>
        <v>23062</v>
      </c>
      <c r="B1150" s="815">
        <f t="shared" si="72"/>
        <v>51</v>
      </c>
      <c r="C1150" s="815">
        <f t="shared" si="73"/>
        <v>315</v>
      </c>
      <c r="D1150" s="815">
        <f t="shared" si="74"/>
        <v>316</v>
      </c>
      <c r="E1150" s="815">
        <v>1963</v>
      </c>
    </row>
    <row r="1151" spans="1:5">
      <c r="A1151" s="816">
        <f t="shared" si="75"/>
        <v>23063</v>
      </c>
      <c r="B1151" s="815">
        <f t="shared" si="72"/>
        <v>52</v>
      </c>
      <c r="C1151" s="815">
        <f t="shared" si="73"/>
        <v>314</v>
      </c>
      <c r="D1151" s="815">
        <f t="shared" si="74"/>
        <v>315</v>
      </c>
      <c r="E1151" s="815">
        <v>1963</v>
      </c>
    </row>
    <row r="1152" spans="1:5">
      <c r="A1152" s="816">
        <f t="shared" si="75"/>
        <v>23064</v>
      </c>
      <c r="B1152" s="815">
        <f t="shared" si="72"/>
        <v>53</v>
      </c>
      <c r="C1152" s="815">
        <f t="shared" si="73"/>
        <v>313</v>
      </c>
      <c r="D1152" s="815">
        <f t="shared" si="74"/>
        <v>314</v>
      </c>
      <c r="E1152" s="815">
        <v>1963</v>
      </c>
    </row>
    <row r="1153" spans="1:5">
      <c r="A1153" s="816">
        <f t="shared" si="75"/>
        <v>23065</v>
      </c>
      <c r="B1153" s="815">
        <f t="shared" si="72"/>
        <v>54</v>
      </c>
      <c r="C1153" s="815">
        <f t="shared" si="73"/>
        <v>312</v>
      </c>
      <c r="D1153" s="815">
        <f t="shared" si="74"/>
        <v>313</v>
      </c>
      <c r="E1153" s="815">
        <v>1963</v>
      </c>
    </row>
    <row r="1154" spans="1:5">
      <c r="A1154" s="816">
        <f t="shared" si="75"/>
        <v>23066</v>
      </c>
      <c r="B1154" s="815">
        <f t="shared" si="72"/>
        <v>55</v>
      </c>
      <c r="C1154" s="815">
        <f t="shared" si="73"/>
        <v>311</v>
      </c>
      <c r="D1154" s="815">
        <f t="shared" si="74"/>
        <v>312</v>
      </c>
      <c r="E1154" s="815">
        <v>1963</v>
      </c>
    </row>
    <row r="1155" spans="1:5">
      <c r="A1155" s="816">
        <f t="shared" si="75"/>
        <v>23067</v>
      </c>
      <c r="B1155" s="815">
        <f t="shared" si="72"/>
        <v>56</v>
      </c>
      <c r="C1155" s="815">
        <f t="shared" si="73"/>
        <v>310</v>
      </c>
      <c r="D1155" s="815">
        <f t="shared" si="74"/>
        <v>311</v>
      </c>
      <c r="E1155" s="815">
        <v>1963</v>
      </c>
    </row>
    <row r="1156" spans="1:5">
      <c r="A1156" s="816">
        <f t="shared" si="75"/>
        <v>23068</v>
      </c>
      <c r="B1156" s="815">
        <f t="shared" si="72"/>
        <v>57</v>
      </c>
      <c r="C1156" s="815">
        <f t="shared" si="73"/>
        <v>309</v>
      </c>
      <c r="D1156" s="815">
        <f t="shared" si="74"/>
        <v>310</v>
      </c>
      <c r="E1156" s="815">
        <v>1963</v>
      </c>
    </row>
    <row r="1157" spans="1:5">
      <c r="A1157" s="816">
        <f t="shared" si="75"/>
        <v>23069</v>
      </c>
      <c r="B1157" s="815">
        <f t="shared" si="72"/>
        <v>58</v>
      </c>
      <c r="C1157" s="815">
        <f t="shared" si="73"/>
        <v>308</v>
      </c>
      <c r="D1157" s="815">
        <f t="shared" si="74"/>
        <v>309</v>
      </c>
      <c r="E1157" s="815">
        <v>1963</v>
      </c>
    </row>
    <row r="1158" spans="1:5">
      <c r="A1158" s="816">
        <f t="shared" si="75"/>
        <v>23070</v>
      </c>
      <c r="B1158" s="815">
        <f t="shared" si="72"/>
        <v>59</v>
      </c>
      <c r="C1158" s="815">
        <f t="shared" si="73"/>
        <v>307</v>
      </c>
      <c r="D1158" s="815">
        <f t="shared" si="74"/>
        <v>308</v>
      </c>
      <c r="E1158" s="815">
        <v>1963</v>
      </c>
    </row>
    <row r="1159" spans="1:5">
      <c r="A1159" s="816">
        <f t="shared" si="75"/>
        <v>23071</v>
      </c>
      <c r="B1159" s="815">
        <f t="shared" si="72"/>
        <v>60</v>
      </c>
      <c r="C1159" s="815">
        <f t="shared" si="73"/>
        <v>306</v>
      </c>
      <c r="D1159" s="815">
        <f t="shared" si="74"/>
        <v>307</v>
      </c>
      <c r="E1159" s="815">
        <v>1963</v>
      </c>
    </row>
    <row r="1160" spans="1:5">
      <c r="A1160" s="816">
        <f t="shared" si="75"/>
        <v>23072</v>
      </c>
      <c r="B1160" s="815">
        <f t="shared" si="72"/>
        <v>61</v>
      </c>
      <c r="C1160" s="815">
        <f t="shared" si="73"/>
        <v>305</v>
      </c>
      <c r="D1160" s="815">
        <f t="shared" si="74"/>
        <v>306</v>
      </c>
      <c r="E1160" s="815">
        <v>1963</v>
      </c>
    </row>
    <row r="1161" spans="1:5">
      <c r="A1161" s="816">
        <f t="shared" si="75"/>
        <v>23073</v>
      </c>
      <c r="B1161" s="815">
        <f t="shared" si="72"/>
        <v>62</v>
      </c>
      <c r="C1161" s="815">
        <f t="shared" si="73"/>
        <v>304</v>
      </c>
      <c r="D1161" s="815">
        <f t="shared" si="74"/>
        <v>305</v>
      </c>
      <c r="E1161" s="815">
        <v>1963</v>
      </c>
    </row>
    <row r="1162" spans="1:5">
      <c r="A1162" s="816">
        <f t="shared" si="75"/>
        <v>23074</v>
      </c>
      <c r="B1162" s="815">
        <f t="shared" si="72"/>
        <v>63</v>
      </c>
      <c r="C1162" s="815">
        <f t="shared" si="73"/>
        <v>303</v>
      </c>
      <c r="D1162" s="815">
        <f t="shared" si="74"/>
        <v>304</v>
      </c>
      <c r="E1162" s="815">
        <v>1963</v>
      </c>
    </row>
    <row r="1163" spans="1:5">
      <c r="A1163" s="816">
        <f t="shared" si="75"/>
        <v>23075</v>
      </c>
      <c r="B1163" s="815">
        <f t="shared" si="72"/>
        <v>64</v>
      </c>
      <c r="C1163" s="815">
        <f t="shared" si="73"/>
        <v>302</v>
      </c>
      <c r="D1163" s="815">
        <f t="shared" si="74"/>
        <v>303</v>
      </c>
      <c r="E1163" s="815">
        <v>1963</v>
      </c>
    </row>
    <row r="1164" spans="1:5">
      <c r="A1164" s="816">
        <f t="shared" si="75"/>
        <v>23076</v>
      </c>
      <c r="B1164" s="815">
        <f t="shared" si="72"/>
        <v>65</v>
      </c>
      <c r="C1164" s="815">
        <f t="shared" si="73"/>
        <v>301</v>
      </c>
      <c r="D1164" s="815">
        <f t="shared" si="74"/>
        <v>302</v>
      </c>
      <c r="E1164" s="815">
        <v>1963</v>
      </c>
    </row>
    <row r="1165" spans="1:5">
      <c r="A1165" s="816">
        <f t="shared" si="75"/>
        <v>23077</v>
      </c>
      <c r="B1165" s="815">
        <f t="shared" si="72"/>
        <v>66</v>
      </c>
      <c r="C1165" s="815">
        <f t="shared" si="73"/>
        <v>300</v>
      </c>
      <c r="D1165" s="815">
        <f t="shared" si="74"/>
        <v>301</v>
      </c>
      <c r="E1165" s="815">
        <v>1963</v>
      </c>
    </row>
    <row r="1166" spans="1:5">
      <c r="A1166" s="816">
        <f t="shared" si="75"/>
        <v>23078</v>
      </c>
      <c r="B1166" s="815">
        <f t="shared" ref="B1166:B1229" si="76">B1165+1</f>
        <v>67</v>
      </c>
      <c r="C1166" s="815">
        <f t="shared" ref="C1166:C1229" si="77">C1165-1</f>
        <v>299</v>
      </c>
      <c r="D1166" s="815">
        <f t="shared" ref="D1166:D1229" si="78">D1165-1</f>
        <v>300</v>
      </c>
      <c r="E1166" s="815">
        <v>1963</v>
      </c>
    </row>
    <row r="1167" spans="1:5">
      <c r="A1167" s="816">
        <f t="shared" si="75"/>
        <v>23079</v>
      </c>
      <c r="B1167" s="815">
        <f t="shared" si="76"/>
        <v>68</v>
      </c>
      <c r="C1167" s="815">
        <f t="shared" si="77"/>
        <v>298</v>
      </c>
      <c r="D1167" s="815">
        <f t="shared" si="78"/>
        <v>299</v>
      </c>
      <c r="E1167" s="815">
        <v>1963</v>
      </c>
    </row>
    <row r="1168" spans="1:5">
      <c r="A1168" s="816">
        <f t="shared" si="75"/>
        <v>23080</v>
      </c>
      <c r="B1168" s="815">
        <f t="shared" si="76"/>
        <v>69</v>
      </c>
      <c r="C1168" s="815">
        <f t="shared" si="77"/>
        <v>297</v>
      </c>
      <c r="D1168" s="815">
        <f t="shared" si="78"/>
        <v>298</v>
      </c>
      <c r="E1168" s="815">
        <v>1963</v>
      </c>
    </row>
    <row r="1169" spans="1:5">
      <c r="A1169" s="816">
        <f t="shared" si="75"/>
        <v>23081</v>
      </c>
      <c r="B1169" s="815">
        <f t="shared" si="76"/>
        <v>70</v>
      </c>
      <c r="C1169" s="815">
        <f t="shared" si="77"/>
        <v>296</v>
      </c>
      <c r="D1169" s="815">
        <f t="shared" si="78"/>
        <v>297</v>
      </c>
      <c r="E1169" s="815">
        <v>1963</v>
      </c>
    </row>
    <row r="1170" spans="1:5">
      <c r="A1170" s="816">
        <f t="shared" si="75"/>
        <v>23082</v>
      </c>
      <c r="B1170" s="815">
        <f t="shared" si="76"/>
        <v>71</v>
      </c>
      <c r="C1170" s="815">
        <f t="shared" si="77"/>
        <v>295</v>
      </c>
      <c r="D1170" s="815">
        <f t="shared" si="78"/>
        <v>296</v>
      </c>
      <c r="E1170" s="815">
        <v>1963</v>
      </c>
    </row>
    <row r="1171" spans="1:5">
      <c r="A1171" s="816">
        <f t="shared" si="75"/>
        <v>23083</v>
      </c>
      <c r="B1171" s="815">
        <f t="shared" si="76"/>
        <v>72</v>
      </c>
      <c r="C1171" s="815">
        <f t="shared" si="77"/>
        <v>294</v>
      </c>
      <c r="D1171" s="815">
        <f t="shared" si="78"/>
        <v>295</v>
      </c>
      <c r="E1171" s="815">
        <v>1963</v>
      </c>
    </row>
    <row r="1172" spans="1:5">
      <c r="A1172" s="816">
        <f t="shared" si="75"/>
        <v>23084</v>
      </c>
      <c r="B1172" s="815">
        <f t="shared" si="76"/>
        <v>73</v>
      </c>
      <c r="C1172" s="815">
        <f t="shared" si="77"/>
        <v>293</v>
      </c>
      <c r="D1172" s="815">
        <f t="shared" si="78"/>
        <v>294</v>
      </c>
      <c r="E1172" s="815">
        <v>1963</v>
      </c>
    </row>
    <row r="1173" spans="1:5">
      <c r="A1173" s="816">
        <f t="shared" si="75"/>
        <v>23085</v>
      </c>
      <c r="B1173" s="815">
        <f t="shared" si="76"/>
        <v>74</v>
      </c>
      <c r="C1173" s="815">
        <f t="shared" si="77"/>
        <v>292</v>
      </c>
      <c r="D1173" s="815">
        <f t="shared" si="78"/>
        <v>293</v>
      </c>
      <c r="E1173" s="815">
        <v>1963</v>
      </c>
    </row>
    <row r="1174" spans="1:5">
      <c r="A1174" s="816">
        <f t="shared" si="75"/>
        <v>23086</v>
      </c>
      <c r="B1174" s="815">
        <f t="shared" si="76"/>
        <v>75</v>
      </c>
      <c r="C1174" s="815">
        <f t="shared" si="77"/>
        <v>291</v>
      </c>
      <c r="D1174" s="815">
        <f t="shared" si="78"/>
        <v>292</v>
      </c>
      <c r="E1174" s="815">
        <v>1963</v>
      </c>
    </row>
    <row r="1175" spans="1:5">
      <c r="A1175" s="816">
        <f t="shared" si="75"/>
        <v>23087</v>
      </c>
      <c r="B1175" s="815">
        <f t="shared" si="76"/>
        <v>76</v>
      </c>
      <c r="C1175" s="815">
        <f t="shared" si="77"/>
        <v>290</v>
      </c>
      <c r="D1175" s="815">
        <f t="shared" si="78"/>
        <v>291</v>
      </c>
      <c r="E1175" s="815">
        <v>1963</v>
      </c>
    </row>
    <row r="1176" spans="1:5">
      <c r="A1176" s="816">
        <f t="shared" si="75"/>
        <v>23088</v>
      </c>
      <c r="B1176" s="815">
        <f t="shared" si="76"/>
        <v>77</v>
      </c>
      <c r="C1176" s="815">
        <f t="shared" si="77"/>
        <v>289</v>
      </c>
      <c r="D1176" s="815">
        <f t="shared" si="78"/>
        <v>290</v>
      </c>
      <c r="E1176" s="815">
        <v>1963</v>
      </c>
    </row>
    <row r="1177" spans="1:5">
      <c r="A1177" s="816">
        <f t="shared" si="75"/>
        <v>23089</v>
      </c>
      <c r="B1177" s="815">
        <f t="shared" si="76"/>
        <v>78</v>
      </c>
      <c r="C1177" s="815">
        <f t="shared" si="77"/>
        <v>288</v>
      </c>
      <c r="D1177" s="815">
        <f t="shared" si="78"/>
        <v>289</v>
      </c>
      <c r="E1177" s="815">
        <v>1963</v>
      </c>
    </row>
    <row r="1178" spans="1:5">
      <c r="A1178" s="816">
        <f t="shared" si="75"/>
        <v>23090</v>
      </c>
      <c r="B1178" s="815">
        <f t="shared" si="76"/>
        <v>79</v>
      </c>
      <c r="C1178" s="815">
        <f t="shared" si="77"/>
        <v>287</v>
      </c>
      <c r="D1178" s="815">
        <f t="shared" si="78"/>
        <v>288</v>
      </c>
      <c r="E1178" s="815">
        <v>1963</v>
      </c>
    </row>
    <row r="1179" spans="1:5">
      <c r="A1179" s="816">
        <f t="shared" si="75"/>
        <v>23091</v>
      </c>
      <c r="B1179" s="815">
        <f t="shared" si="76"/>
        <v>80</v>
      </c>
      <c r="C1179" s="815">
        <f t="shared" si="77"/>
        <v>286</v>
      </c>
      <c r="D1179" s="815">
        <f t="shared" si="78"/>
        <v>287</v>
      </c>
      <c r="E1179" s="815">
        <v>1963</v>
      </c>
    </row>
    <row r="1180" spans="1:5">
      <c r="A1180" s="816">
        <f t="shared" si="75"/>
        <v>23092</v>
      </c>
      <c r="B1180" s="815">
        <f t="shared" si="76"/>
        <v>81</v>
      </c>
      <c r="C1180" s="815">
        <f t="shared" si="77"/>
        <v>285</v>
      </c>
      <c r="D1180" s="815">
        <f t="shared" si="78"/>
        <v>286</v>
      </c>
      <c r="E1180" s="815">
        <v>1963</v>
      </c>
    </row>
    <row r="1181" spans="1:5">
      <c r="A1181" s="816">
        <f t="shared" si="75"/>
        <v>23093</v>
      </c>
      <c r="B1181" s="815">
        <f t="shared" si="76"/>
        <v>82</v>
      </c>
      <c r="C1181" s="815">
        <f t="shared" si="77"/>
        <v>284</v>
      </c>
      <c r="D1181" s="815">
        <f t="shared" si="78"/>
        <v>285</v>
      </c>
      <c r="E1181" s="815">
        <v>1963</v>
      </c>
    </row>
    <row r="1182" spans="1:5">
      <c r="A1182" s="816">
        <f t="shared" si="75"/>
        <v>23094</v>
      </c>
      <c r="B1182" s="815">
        <f t="shared" si="76"/>
        <v>83</v>
      </c>
      <c r="C1182" s="815">
        <f t="shared" si="77"/>
        <v>283</v>
      </c>
      <c r="D1182" s="815">
        <f t="shared" si="78"/>
        <v>284</v>
      </c>
      <c r="E1182" s="815">
        <v>1963</v>
      </c>
    </row>
    <row r="1183" spans="1:5">
      <c r="A1183" s="816">
        <f t="shared" si="75"/>
        <v>23095</v>
      </c>
      <c r="B1183" s="815">
        <f t="shared" si="76"/>
        <v>84</v>
      </c>
      <c r="C1183" s="815">
        <f t="shared" si="77"/>
        <v>282</v>
      </c>
      <c r="D1183" s="815">
        <f t="shared" si="78"/>
        <v>283</v>
      </c>
      <c r="E1183" s="815">
        <v>1963</v>
      </c>
    </row>
    <row r="1184" spans="1:5">
      <c r="A1184" s="816">
        <f t="shared" si="75"/>
        <v>23096</v>
      </c>
      <c r="B1184" s="815">
        <f t="shared" si="76"/>
        <v>85</v>
      </c>
      <c r="C1184" s="815">
        <f t="shared" si="77"/>
        <v>281</v>
      </c>
      <c r="D1184" s="815">
        <f t="shared" si="78"/>
        <v>282</v>
      </c>
      <c r="E1184" s="815">
        <v>1963</v>
      </c>
    </row>
    <row r="1185" spans="1:5">
      <c r="A1185" s="816">
        <f t="shared" si="75"/>
        <v>23097</v>
      </c>
      <c r="B1185" s="815">
        <f t="shared" si="76"/>
        <v>86</v>
      </c>
      <c r="C1185" s="815">
        <f t="shared" si="77"/>
        <v>280</v>
      </c>
      <c r="D1185" s="815">
        <f t="shared" si="78"/>
        <v>281</v>
      </c>
      <c r="E1185" s="815">
        <v>1963</v>
      </c>
    </row>
    <row r="1186" spans="1:5">
      <c r="A1186" s="816">
        <f t="shared" si="75"/>
        <v>23098</v>
      </c>
      <c r="B1186" s="815">
        <f t="shared" si="76"/>
        <v>87</v>
      </c>
      <c r="C1186" s="815">
        <f t="shared" si="77"/>
        <v>279</v>
      </c>
      <c r="D1186" s="815">
        <f t="shared" si="78"/>
        <v>280</v>
      </c>
      <c r="E1186" s="815">
        <v>1963</v>
      </c>
    </row>
    <row r="1187" spans="1:5">
      <c r="A1187" s="816">
        <f t="shared" si="75"/>
        <v>23099</v>
      </c>
      <c r="B1187" s="815">
        <f t="shared" si="76"/>
        <v>88</v>
      </c>
      <c r="C1187" s="815">
        <f t="shared" si="77"/>
        <v>278</v>
      </c>
      <c r="D1187" s="815">
        <f t="shared" si="78"/>
        <v>279</v>
      </c>
      <c r="E1187" s="815">
        <v>1963</v>
      </c>
    </row>
    <row r="1188" spans="1:5">
      <c r="A1188" s="816">
        <f t="shared" si="75"/>
        <v>23100</v>
      </c>
      <c r="B1188" s="815">
        <f t="shared" si="76"/>
        <v>89</v>
      </c>
      <c r="C1188" s="815">
        <f t="shared" si="77"/>
        <v>277</v>
      </c>
      <c r="D1188" s="815">
        <f t="shared" si="78"/>
        <v>278</v>
      </c>
      <c r="E1188" s="815">
        <v>1963</v>
      </c>
    </row>
    <row r="1189" spans="1:5">
      <c r="A1189" s="816">
        <f t="shared" si="75"/>
        <v>23101</v>
      </c>
      <c r="B1189" s="815">
        <f t="shared" si="76"/>
        <v>90</v>
      </c>
      <c r="C1189" s="815">
        <f t="shared" si="77"/>
        <v>276</v>
      </c>
      <c r="D1189" s="815">
        <f t="shared" si="78"/>
        <v>277</v>
      </c>
      <c r="E1189" s="815">
        <v>1963</v>
      </c>
    </row>
    <row r="1190" spans="1:5">
      <c r="A1190" s="816">
        <f t="shared" si="75"/>
        <v>23102</v>
      </c>
      <c r="B1190" s="815">
        <f t="shared" si="76"/>
        <v>91</v>
      </c>
      <c r="C1190" s="815">
        <f t="shared" si="77"/>
        <v>275</v>
      </c>
      <c r="D1190" s="815">
        <f t="shared" si="78"/>
        <v>276</v>
      </c>
      <c r="E1190" s="815">
        <v>1963</v>
      </c>
    </row>
    <row r="1191" spans="1:5">
      <c r="A1191" s="816">
        <f t="shared" si="75"/>
        <v>23103</v>
      </c>
      <c r="B1191" s="815">
        <f t="shared" si="76"/>
        <v>92</v>
      </c>
      <c r="C1191" s="815">
        <f t="shared" si="77"/>
        <v>274</v>
      </c>
      <c r="D1191" s="815">
        <f t="shared" si="78"/>
        <v>275</v>
      </c>
      <c r="E1191" s="815">
        <v>1963</v>
      </c>
    </row>
    <row r="1192" spans="1:5">
      <c r="A1192" s="816">
        <f t="shared" si="75"/>
        <v>23104</v>
      </c>
      <c r="B1192" s="815">
        <f t="shared" si="76"/>
        <v>93</v>
      </c>
      <c r="C1192" s="815">
        <f t="shared" si="77"/>
        <v>273</v>
      </c>
      <c r="D1192" s="815">
        <f t="shared" si="78"/>
        <v>274</v>
      </c>
      <c r="E1192" s="815">
        <v>1963</v>
      </c>
    </row>
    <row r="1193" spans="1:5">
      <c r="A1193" s="816">
        <f t="shared" si="75"/>
        <v>23105</v>
      </c>
      <c r="B1193" s="815">
        <f t="shared" si="76"/>
        <v>94</v>
      </c>
      <c r="C1193" s="815">
        <f t="shared" si="77"/>
        <v>272</v>
      </c>
      <c r="D1193" s="815">
        <f t="shared" si="78"/>
        <v>273</v>
      </c>
      <c r="E1193" s="815">
        <v>1963</v>
      </c>
    </row>
    <row r="1194" spans="1:5">
      <c r="A1194" s="816">
        <f t="shared" si="75"/>
        <v>23106</v>
      </c>
      <c r="B1194" s="815">
        <f t="shared" si="76"/>
        <v>95</v>
      </c>
      <c r="C1194" s="815">
        <f t="shared" si="77"/>
        <v>271</v>
      </c>
      <c r="D1194" s="815">
        <f t="shared" si="78"/>
        <v>272</v>
      </c>
      <c r="E1194" s="815">
        <v>1963</v>
      </c>
    </row>
    <row r="1195" spans="1:5">
      <c r="A1195" s="816">
        <f t="shared" si="75"/>
        <v>23107</v>
      </c>
      <c r="B1195" s="815">
        <f t="shared" si="76"/>
        <v>96</v>
      </c>
      <c r="C1195" s="815">
        <f t="shared" si="77"/>
        <v>270</v>
      </c>
      <c r="D1195" s="815">
        <f t="shared" si="78"/>
        <v>271</v>
      </c>
      <c r="E1195" s="815">
        <v>1963</v>
      </c>
    </row>
    <row r="1196" spans="1:5">
      <c r="A1196" s="816">
        <f t="shared" si="75"/>
        <v>23108</v>
      </c>
      <c r="B1196" s="815">
        <f t="shared" si="76"/>
        <v>97</v>
      </c>
      <c r="C1196" s="815">
        <f t="shared" si="77"/>
        <v>269</v>
      </c>
      <c r="D1196" s="815">
        <f t="shared" si="78"/>
        <v>270</v>
      </c>
      <c r="E1196" s="815">
        <v>1963</v>
      </c>
    </row>
    <row r="1197" spans="1:5">
      <c r="A1197" s="816">
        <f t="shared" si="75"/>
        <v>23109</v>
      </c>
      <c r="B1197" s="815">
        <f t="shared" si="76"/>
        <v>98</v>
      </c>
      <c r="C1197" s="815">
        <f t="shared" si="77"/>
        <v>268</v>
      </c>
      <c r="D1197" s="815">
        <f t="shared" si="78"/>
        <v>269</v>
      </c>
      <c r="E1197" s="815">
        <v>1963</v>
      </c>
    </row>
    <row r="1198" spans="1:5">
      <c r="A1198" s="816">
        <f t="shared" si="75"/>
        <v>23110</v>
      </c>
      <c r="B1198" s="815">
        <f t="shared" si="76"/>
        <v>99</v>
      </c>
      <c r="C1198" s="815">
        <f t="shared" si="77"/>
        <v>267</v>
      </c>
      <c r="D1198" s="815">
        <f t="shared" si="78"/>
        <v>268</v>
      </c>
      <c r="E1198" s="815">
        <v>1963</v>
      </c>
    </row>
    <row r="1199" spans="1:5">
      <c r="A1199" s="816">
        <f t="shared" si="75"/>
        <v>23111</v>
      </c>
      <c r="B1199" s="815">
        <f t="shared" si="76"/>
        <v>100</v>
      </c>
      <c r="C1199" s="815">
        <f t="shared" si="77"/>
        <v>266</v>
      </c>
      <c r="D1199" s="815">
        <f t="shared" si="78"/>
        <v>267</v>
      </c>
      <c r="E1199" s="815">
        <v>1963</v>
      </c>
    </row>
    <row r="1200" spans="1:5">
      <c r="A1200" s="816">
        <f t="shared" si="75"/>
        <v>23112</v>
      </c>
      <c r="B1200" s="815">
        <f t="shared" si="76"/>
        <v>101</v>
      </c>
      <c r="C1200" s="815">
        <f t="shared" si="77"/>
        <v>265</v>
      </c>
      <c r="D1200" s="815">
        <f t="shared" si="78"/>
        <v>266</v>
      </c>
      <c r="E1200" s="815">
        <v>1963</v>
      </c>
    </row>
    <row r="1201" spans="1:5">
      <c r="A1201" s="816">
        <f t="shared" si="75"/>
        <v>23113</v>
      </c>
      <c r="B1201" s="815">
        <f t="shared" si="76"/>
        <v>102</v>
      </c>
      <c r="C1201" s="815">
        <f t="shared" si="77"/>
        <v>264</v>
      </c>
      <c r="D1201" s="815">
        <f t="shared" si="78"/>
        <v>265</v>
      </c>
      <c r="E1201" s="815">
        <v>1963</v>
      </c>
    </row>
    <row r="1202" spans="1:5">
      <c r="A1202" s="816">
        <f t="shared" si="75"/>
        <v>23114</v>
      </c>
      <c r="B1202" s="815">
        <f t="shared" si="76"/>
        <v>103</v>
      </c>
      <c r="C1202" s="815">
        <f t="shared" si="77"/>
        <v>263</v>
      </c>
      <c r="D1202" s="815">
        <f t="shared" si="78"/>
        <v>264</v>
      </c>
      <c r="E1202" s="815">
        <v>1963</v>
      </c>
    </row>
    <row r="1203" spans="1:5">
      <c r="A1203" s="816">
        <f t="shared" ref="A1203:A1266" si="79">A1202+1</f>
        <v>23115</v>
      </c>
      <c r="B1203" s="815">
        <f t="shared" si="76"/>
        <v>104</v>
      </c>
      <c r="C1203" s="815">
        <f t="shared" si="77"/>
        <v>262</v>
      </c>
      <c r="D1203" s="815">
        <f t="shared" si="78"/>
        <v>263</v>
      </c>
      <c r="E1203" s="815">
        <v>1963</v>
      </c>
    </row>
    <row r="1204" spans="1:5">
      <c r="A1204" s="816">
        <f t="shared" si="79"/>
        <v>23116</v>
      </c>
      <c r="B1204" s="815">
        <f t="shared" si="76"/>
        <v>105</v>
      </c>
      <c r="C1204" s="815">
        <f t="shared" si="77"/>
        <v>261</v>
      </c>
      <c r="D1204" s="815">
        <f t="shared" si="78"/>
        <v>262</v>
      </c>
      <c r="E1204" s="815">
        <v>1963</v>
      </c>
    </row>
    <row r="1205" spans="1:5">
      <c r="A1205" s="816">
        <f t="shared" si="79"/>
        <v>23117</v>
      </c>
      <c r="B1205" s="815">
        <f t="shared" si="76"/>
        <v>106</v>
      </c>
      <c r="C1205" s="815">
        <f t="shared" si="77"/>
        <v>260</v>
      </c>
      <c r="D1205" s="815">
        <f t="shared" si="78"/>
        <v>261</v>
      </c>
      <c r="E1205" s="815">
        <v>1963</v>
      </c>
    </row>
    <row r="1206" spans="1:5">
      <c r="A1206" s="816">
        <f t="shared" si="79"/>
        <v>23118</v>
      </c>
      <c r="B1206" s="815">
        <f t="shared" si="76"/>
        <v>107</v>
      </c>
      <c r="C1206" s="815">
        <f t="shared" si="77"/>
        <v>259</v>
      </c>
      <c r="D1206" s="815">
        <f t="shared" si="78"/>
        <v>260</v>
      </c>
      <c r="E1206" s="815">
        <v>1963</v>
      </c>
    </row>
    <row r="1207" spans="1:5">
      <c r="A1207" s="816">
        <f t="shared" si="79"/>
        <v>23119</v>
      </c>
      <c r="B1207" s="815">
        <f t="shared" si="76"/>
        <v>108</v>
      </c>
      <c r="C1207" s="815">
        <f t="shared" si="77"/>
        <v>258</v>
      </c>
      <c r="D1207" s="815">
        <f t="shared" si="78"/>
        <v>259</v>
      </c>
      <c r="E1207" s="815">
        <v>1963</v>
      </c>
    </row>
    <row r="1208" spans="1:5">
      <c r="A1208" s="816">
        <f t="shared" si="79"/>
        <v>23120</v>
      </c>
      <c r="B1208" s="815">
        <f t="shared" si="76"/>
        <v>109</v>
      </c>
      <c r="C1208" s="815">
        <f t="shared" si="77"/>
        <v>257</v>
      </c>
      <c r="D1208" s="815">
        <f t="shared" si="78"/>
        <v>258</v>
      </c>
      <c r="E1208" s="815">
        <v>1963</v>
      </c>
    </row>
    <row r="1209" spans="1:5">
      <c r="A1209" s="816">
        <f t="shared" si="79"/>
        <v>23121</v>
      </c>
      <c r="B1209" s="815">
        <f t="shared" si="76"/>
        <v>110</v>
      </c>
      <c r="C1209" s="815">
        <f t="shared" si="77"/>
        <v>256</v>
      </c>
      <c r="D1209" s="815">
        <f t="shared" si="78"/>
        <v>257</v>
      </c>
      <c r="E1209" s="815">
        <v>1963</v>
      </c>
    </row>
    <row r="1210" spans="1:5">
      <c r="A1210" s="816">
        <f t="shared" si="79"/>
        <v>23122</v>
      </c>
      <c r="B1210" s="815">
        <f t="shared" si="76"/>
        <v>111</v>
      </c>
      <c r="C1210" s="815">
        <f t="shared" si="77"/>
        <v>255</v>
      </c>
      <c r="D1210" s="815">
        <f t="shared" si="78"/>
        <v>256</v>
      </c>
      <c r="E1210" s="815">
        <v>1963</v>
      </c>
    </row>
    <row r="1211" spans="1:5">
      <c r="A1211" s="816">
        <f t="shared" si="79"/>
        <v>23123</v>
      </c>
      <c r="B1211" s="815">
        <f t="shared" si="76"/>
        <v>112</v>
      </c>
      <c r="C1211" s="815">
        <f t="shared" si="77"/>
        <v>254</v>
      </c>
      <c r="D1211" s="815">
        <f t="shared" si="78"/>
        <v>255</v>
      </c>
      <c r="E1211" s="815">
        <v>1963</v>
      </c>
    </row>
    <row r="1212" spans="1:5">
      <c r="A1212" s="816">
        <f t="shared" si="79"/>
        <v>23124</v>
      </c>
      <c r="B1212" s="815">
        <f t="shared" si="76"/>
        <v>113</v>
      </c>
      <c r="C1212" s="815">
        <f t="shared" si="77"/>
        <v>253</v>
      </c>
      <c r="D1212" s="815">
        <f t="shared" si="78"/>
        <v>254</v>
      </c>
      <c r="E1212" s="815">
        <v>1963</v>
      </c>
    </row>
    <row r="1213" spans="1:5">
      <c r="A1213" s="816">
        <f t="shared" si="79"/>
        <v>23125</v>
      </c>
      <c r="B1213" s="815">
        <f t="shared" si="76"/>
        <v>114</v>
      </c>
      <c r="C1213" s="815">
        <f t="shared" si="77"/>
        <v>252</v>
      </c>
      <c r="D1213" s="815">
        <f t="shared" si="78"/>
        <v>253</v>
      </c>
      <c r="E1213" s="815">
        <v>1963</v>
      </c>
    </row>
    <row r="1214" spans="1:5">
      <c r="A1214" s="816">
        <f t="shared" si="79"/>
        <v>23126</v>
      </c>
      <c r="B1214" s="815">
        <f t="shared" si="76"/>
        <v>115</v>
      </c>
      <c r="C1214" s="815">
        <f t="shared" si="77"/>
        <v>251</v>
      </c>
      <c r="D1214" s="815">
        <f t="shared" si="78"/>
        <v>252</v>
      </c>
      <c r="E1214" s="815">
        <v>1963</v>
      </c>
    </row>
    <row r="1215" spans="1:5">
      <c r="A1215" s="816">
        <f t="shared" si="79"/>
        <v>23127</v>
      </c>
      <c r="B1215" s="815">
        <f t="shared" si="76"/>
        <v>116</v>
      </c>
      <c r="C1215" s="815">
        <f t="shared" si="77"/>
        <v>250</v>
      </c>
      <c r="D1215" s="815">
        <f t="shared" si="78"/>
        <v>251</v>
      </c>
      <c r="E1215" s="815">
        <v>1963</v>
      </c>
    </row>
    <row r="1216" spans="1:5">
      <c r="A1216" s="816">
        <f t="shared" si="79"/>
        <v>23128</v>
      </c>
      <c r="B1216" s="815">
        <f t="shared" si="76"/>
        <v>117</v>
      </c>
      <c r="C1216" s="815">
        <f t="shared" si="77"/>
        <v>249</v>
      </c>
      <c r="D1216" s="815">
        <f t="shared" si="78"/>
        <v>250</v>
      </c>
      <c r="E1216" s="815">
        <v>1963</v>
      </c>
    </row>
    <row r="1217" spans="1:5">
      <c r="A1217" s="816">
        <f t="shared" si="79"/>
        <v>23129</v>
      </c>
      <c r="B1217" s="815">
        <f t="shared" si="76"/>
        <v>118</v>
      </c>
      <c r="C1217" s="815">
        <f t="shared" si="77"/>
        <v>248</v>
      </c>
      <c r="D1217" s="815">
        <f t="shared" si="78"/>
        <v>249</v>
      </c>
      <c r="E1217" s="815">
        <v>1963</v>
      </c>
    </row>
    <row r="1218" spans="1:5">
      <c r="A1218" s="816">
        <f t="shared" si="79"/>
        <v>23130</v>
      </c>
      <c r="B1218" s="815">
        <f t="shared" si="76"/>
        <v>119</v>
      </c>
      <c r="C1218" s="815">
        <f t="shared" si="77"/>
        <v>247</v>
      </c>
      <c r="D1218" s="815">
        <f t="shared" si="78"/>
        <v>248</v>
      </c>
      <c r="E1218" s="815">
        <v>1963</v>
      </c>
    </row>
    <row r="1219" spans="1:5">
      <c r="A1219" s="816">
        <f t="shared" si="79"/>
        <v>23131</v>
      </c>
      <c r="B1219" s="815">
        <f t="shared" si="76"/>
        <v>120</v>
      </c>
      <c r="C1219" s="815">
        <f t="shared" si="77"/>
        <v>246</v>
      </c>
      <c r="D1219" s="815">
        <f t="shared" si="78"/>
        <v>247</v>
      </c>
      <c r="E1219" s="815">
        <v>1963</v>
      </c>
    </row>
    <row r="1220" spans="1:5">
      <c r="A1220" s="816">
        <f t="shared" si="79"/>
        <v>23132</v>
      </c>
      <c r="B1220" s="815">
        <f t="shared" si="76"/>
        <v>121</v>
      </c>
      <c r="C1220" s="815">
        <f t="shared" si="77"/>
        <v>245</v>
      </c>
      <c r="D1220" s="815">
        <f t="shared" si="78"/>
        <v>246</v>
      </c>
      <c r="E1220" s="815">
        <v>1963</v>
      </c>
    </row>
    <row r="1221" spans="1:5">
      <c r="A1221" s="816">
        <f t="shared" si="79"/>
        <v>23133</v>
      </c>
      <c r="B1221" s="815">
        <f t="shared" si="76"/>
        <v>122</v>
      </c>
      <c r="C1221" s="815">
        <f t="shared" si="77"/>
        <v>244</v>
      </c>
      <c r="D1221" s="815">
        <f t="shared" si="78"/>
        <v>245</v>
      </c>
      <c r="E1221" s="815">
        <v>1963</v>
      </c>
    </row>
    <row r="1222" spans="1:5">
      <c r="A1222" s="816">
        <f t="shared" si="79"/>
        <v>23134</v>
      </c>
      <c r="B1222" s="815">
        <f t="shared" si="76"/>
        <v>123</v>
      </c>
      <c r="C1222" s="815">
        <f t="shared" si="77"/>
        <v>243</v>
      </c>
      <c r="D1222" s="815">
        <f t="shared" si="78"/>
        <v>244</v>
      </c>
      <c r="E1222" s="815">
        <v>1963</v>
      </c>
    </row>
    <row r="1223" spans="1:5">
      <c r="A1223" s="816">
        <f t="shared" si="79"/>
        <v>23135</v>
      </c>
      <c r="B1223" s="815">
        <f t="shared" si="76"/>
        <v>124</v>
      </c>
      <c r="C1223" s="815">
        <f t="shared" si="77"/>
        <v>242</v>
      </c>
      <c r="D1223" s="815">
        <f t="shared" si="78"/>
        <v>243</v>
      </c>
      <c r="E1223" s="815">
        <v>1963</v>
      </c>
    </row>
    <row r="1224" spans="1:5">
      <c r="A1224" s="816">
        <f t="shared" si="79"/>
        <v>23136</v>
      </c>
      <c r="B1224" s="815">
        <f t="shared" si="76"/>
        <v>125</v>
      </c>
      <c r="C1224" s="815">
        <f t="shared" si="77"/>
        <v>241</v>
      </c>
      <c r="D1224" s="815">
        <f t="shared" si="78"/>
        <v>242</v>
      </c>
      <c r="E1224" s="815">
        <v>1963</v>
      </c>
    </row>
    <row r="1225" spans="1:5">
      <c r="A1225" s="816">
        <f t="shared" si="79"/>
        <v>23137</v>
      </c>
      <c r="B1225" s="815">
        <f t="shared" si="76"/>
        <v>126</v>
      </c>
      <c r="C1225" s="815">
        <f t="shared" si="77"/>
        <v>240</v>
      </c>
      <c r="D1225" s="815">
        <f t="shared" si="78"/>
        <v>241</v>
      </c>
      <c r="E1225" s="815">
        <v>1963</v>
      </c>
    </row>
    <row r="1226" spans="1:5">
      <c r="A1226" s="816">
        <f t="shared" si="79"/>
        <v>23138</v>
      </c>
      <c r="B1226" s="815">
        <f t="shared" si="76"/>
        <v>127</v>
      </c>
      <c r="C1226" s="815">
        <f t="shared" si="77"/>
        <v>239</v>
      </c>
      <c r="D1226" s="815">
        <f t="shared" si="78"/>
        <v>240</v>
      </c>
      <c r="E1226" s="815">
        <v>1963</v>
      </c>
    </row>
    <row r="1227" spans="1:5">
      <c r="A1227" s="816">
        <f t="shared" si="79"/>
        <v>23139</v>
      </c>
      <c r="B1227" s="815">
        <f t="shared" si="76"/>
        <v>128</v>
      </c>
      <c r="C1227" s="815">
        <f t="shared" si="77"/>
        <v>238</v>
      </c>
      <c r="D1227" s="815">
        <f t="shared" si="78"/>
        <v>239</v>
      </c>
      <c r="E1227" s="815">
        <v>1963</v>
      </c>
    </row>
    <row r="1228" spans="1:5">
      <c r="A1228" s="816">
        <f t="shared" si="79"/>
        <v>23140</v>
      </c>
      <c r="B1228" s="815">
        <f t="shared" si="76"/>
        <v>129</v>
      </c>
      <c r="C1228" s="815">
        <f t="shared" si="77"/>
        <v>237</v>
      </c>
      <c r="D1228" s="815">
        <f t="shared" si="78"/>
        <v>238</v>
      </c>
      <c r="E1228" s="815">
        <v>1963</v>
      </c>
    </row>
    <row r="1229" spans="1:5">
      <c r="A1229" s="816">
        <f t="shared" si="79"/>
        <v>23141</v>
      </c>
      <c r="B1229" s="815">
        <f t="shared" si="76"/>
        <v>130</v>
      </c>
      <c r="C1229" s="815">
        <f t="shared" si="77"/>
        <v>236</v>
      </c>
      <c r="D1229" s="815">
        <f t="shared" si="78"/>
        <v>237</v>
      </c>
      <c r="E1229" s="815">
        <v>1963</v>
      </c>
    </row>
    <row r="1230" spans="1:5">
      <c r="A1230" s="816">
        <f t="shared" si="79"/>
        <v>23142</v>
      </c>
      <c r="B1230" s="815">
        <f t="shared" ref="B1230:B1293" si="80">B1229+1</f>
        <v>131</v>
      </c>
      <c r="C1230" s="815">
        <f t="shared" ref="C1230:C1293" si="81">C1229-1</f>
        <v>235</v>
      </c>
      <c r="D1230" s="815">
        <f t="shared" ref="D1230:D1293" si="82">D1229-1</f>
        <v>236</v>
      </c>
      <c r="E1230" s="815">
        <v>1963</v>
      </c>
    </row>
    <row r="1231" spans="1:5">
      <c r="A1231" s="816">
        <f t="shared" si="79"/>
        <v>23143</v>
      </c>
      <c r="B1231" s="815">
        <f t="shared" si="80"/>
        <v>132</v>
      </c>
      <c r="C1231" s="815">
        <f t="shared" si="81"/>
        <v>234</v>
      </c>
      <c r="D1231" s="815">
        <f t="shared" si="82"/>
        <v>235</v>
      </c>
      <c r="E1231" s="815">
        <v>1963</v>
      </c>
    </row>
    <row r="1232" spans="1:5">
      <c r="A1232" s="816">
        <f t="shared" si="79"/>
        <v>23144</v>
      </c>
      <c r="B1232" s="815">
        <f t="shared" si="80"/>
        <v>133</v>
      </c>
      <c r="C1232" s="815">
        <f t="shared" si="81"/>
        <v>233</v>
      </c>
      <c r="D1232" s="815">
        <f t="shared" si="82"/>
        <v>234</v>
      </c>
      <c r="E1232" s="815">
        <v>1963</v>
      </c>
    </row>
    <row r="1233" spans="1:5">
      <c r="A1233" s="816">
        <f t="shared" si="79"/>
        <v>23145</v>
      </c>
      <c r="B1233" s="815">
        <f t="shared" si="80"/>
        <v>134</v>
      </c>
      <c r="C1233" s="815">
        <f t="shared" si="81"/>
        <v>232</v>
      </c>
      <c r="D1233" s="815">
        <f t="shared" si="82"/>
        <v>233</v>
      </c>
      <c r="E1233" s="815">
        <v>1963</v>
      </c>
    </row>
    <row r="1234" spans="1:5">
      <c r="A1234" s="816">
        <f t="shared" si="79"/>
        <v>23146</v>
      </c>
      <c r="B1234" s="815">
        <f t="shared" si="80"/>
        <v>135</v>
      </c>
      <c r="C1234" s="815">
        <f t="shared" si="81"/>
        <v>231</v>
      </c>
      <c r="D1234" s="815">
        <f t="shared" si="82"/>
        <v>232</v>
      </c>
      <c r="E1234" s="815">
        <v>1963</v>
      </c>
    </row>
    <row r="1235" spans="1:5">
      <c r="A1235" s="816">
        <f t="shared" si="79"/>
        <v>23147</v>
      </c>
      <c r="B1235" s="815">
        <f t="shared" si="80"/>
        <v>136</v>
      </c>
      <c r="C1235" s="815">
        <f t="shared" si="81"/>
        <v>230</v>
      </c>
      <c r="D1235" s="815">
        <f t="shared" si="82"/>
        <v>231</v>
      </c>
      <c r="E1235" s="815">
        <v>1963</v>
      </c>
    </row>
    <row r="1236" spans="1:5">
      <c r="A1236" s="816">
        <f t="shared" si="79"/>
        <v>23148</v>
      </c>
      <c r="B1236" s="815">
        <f t="shared" si="80"/>
        <v>137</v>
      </c>
      <c r="C1236" s="815">
        <f t="shared" si="81"/>
        <v>229</v>
      </c>
      <c r="D1236" s="815">
        <f t="shared" si="82"/>
        <v>230</v>
      </c>
      <c r="E1236" s="815">
        <v>1963</v>
      </c>
    </row>
    <row r="1237" spans="1:5">
      <c r="A1237" s="816">
        <f t="shared" si="79"/>
        <v>23149</v>
      </c>
      <c r="B1237" s="815">
        <f t="shared" si="80"/>
        <v>138</v>
      </c>
      <c r="C1237" s="815">
        <f t="shared" si="81"/>
        <v>228</v>
      </c>
      <c r="D1237" s="815">
        <f t="shared" si="82"/>
        <v>229</v>
      </c>
      <c r="E1237" s="815">
        <v>1963</v>
      </c>
    </row>
    <row r="1238" spans="1:5">
      <c r="A1238" s="816">
        <f t="shared" si="79"/>
        <v>23150</v>
      </c>
      <c r="B1238" s="815">
        <f t="shared" si="80"/>
        <v>139</v>
      </c>
      <c r="C1238" s="815">
        <f t="shared" si="81"/>
        <v>227</v>
      </c>
      <c r="D1238" s="815">
        <f t="shared" si="82"/>
        <v>228</v>
      </c>
      <c r="E1238" s="815">
        <v>1963</v>
      </c>
    </row>
    <row r="1239" spans="1:5">
      <c r="A1239" s="816">
        <f t="shared" si="79"/>
        <v>23151</v>
      </c>
      <c r="B1239" s="815">
        <f t="shared" si="80"/>
        <v>140</v>
      </c>
      <c r="C1239" s="815">
        <f t="shared" si="81"/>
        <v>226</v>
      </c>
      <c r="D1239" s="815">
        <f t="shared" si="82"/>
        <v>227</v>
      </c>
      <c r="E1239" s="815">
        <v>1963</v>
      </c>
    </row>
    <row r="1240" spans="1:5">
      <c r="A1240" s="816">
        <f t="shared" si="79"/>
        <v>23152</v>
      </c>
      <c r="B1240" s="815">
        <f t="shared" si="80"/>
        <v>141</v>
      </c>
      <c r="C1240" s="815">
        <f t="shared" si="81"/>
        <v>225</v>
      </c>
      <c r="D1240" s="815">
        <f t="shared" si="82"/>
        <v>226</v>
      </c>
      <c r="E1240" s="815">
        <v>1963</v>
      </c>
    </row>
    <row r="1241" spans="1:5">
      <c r="A1241" s="816">
        <f t="shared" si="79"/>
        <v>23153</v>
      </c>
      <c r="B1241" s="815">
        <f t="shared" si="80"/>
        <v>142</v>
      </c>
      <c r="C1241" s="815">
        <f t="shared" si="81"/>
        <v>224</v>
      </c>
      <c r="D1241" s="815">
        <f t="shared" si="82"/>
        <v>225</v>
      </c>
      <c r="E1241" s="815">
        <v>1963</v>
      </c>
    </row>
    <row r="1242" spans="1:5">
      <c r="A1242" s="816">
        <f t="shared" si="79"/>
        <v>23154</v>
      </c>
      <c r="B1242" s="815">
        <f t="shared" si="80"/>
        <v>143</v>
      </c>
      <c r="C1242" s="815">
        <f t="shared" si="81"/>
        <v>223</v>
      </c>
      <c r="D1242" s="815">
        <f t="shared" si="82"/>
        <v>224</v>
      </c>
      <c r="E1242" s="815">
        <v>1963</v>
      </c>
    </row>
    <row r="1243" spans="1:5">
      <c r="A1243" s="816">
        <f t="shared" si="79"/>
        <v>23155</v>
      </c>
      <c r="B1243" s="815">
        <f t="shared" si="80"/>
        <v>144</v>
      </c>
      <c r="C1243" s="815">
        <f t="shared" si="81"/>
        <v>222</v>
      </c>
      <c r="D1243" s="815">
        <f t="shared" si="82"/>
        <v>223</v>
      </c>
      <c r="E1243" s="815">
        <v>1963</v>
      </c>
    </row>
    <row r="1244" spans="1:5">
      <c r="A1244" s="816">
        <f t="shared" si="79"/>
        <v>23156</v>
      </c>
      <c r="B1244" s="815">
        <f t="shared" si="80"/>
        <v>145</v>
      </c>
      <c r="C1244" s="815">
        <f t="shared" si="81"/>
        <v>221</v>
      </c>
      <c r="D1244" s="815">
        <f t="shared" si="82"/>
        <v>222</v>
      </c>
      <c r="E1244" s="815">
        <v>1963</v>
      </c>
    </row>
    <row r="1245" spans="1:5">
      <c r="A1245" s="816">
        <f t="shared" si="79"/>
        <v>23157</v>
      </c>
      <c r="B1245" s="815">
        <f t="shared" si="80"/>
        <v>146</v>
      </c>
      <c r="C1245" s="815">
        <f t="shared" si="81"/>
        <v>220</v>
      </c>
      <c r="D1245" s="815">
        <f t="shared" si="82"/>
        <v>221</v>
      </c>
      <c r="E1245" s="815">
        <v>1963</v>
      </c>
    </row>
    <row r="1246" spans="1:5">
      <c r="A1246" s="816">
        <f t="shared" si="79"/>
        <v>23158</v>
      </c>
      <c r="B1246" s="815">
        <f t="shared" si="80"/>
        <v>147</v>
      </c>
      <c r="C1246" s="815">
        <f t="shared" si="81"/>
        <v>219</v>
      </c>
      <c r="D1246" s="815">
        <f t="shared" si="82"/>
        <v>220</v>
      </c>
      <c r="E1246" s="815">
        <v>1963</v>
      </c>
    </row>
    <row r="1247" spans="1:5">
      <c r="A1247" s="816">
        <f t="shared" si="79"/>
        <v>23159</v>
      </c>
      <c r="B1247" s="815">
        <f t="shared" si="80"/>
        <v>148</v>
      </c>
      <c r="C1247" s="815">
        <f t="shared" si="81"/>
        <v>218</v>
      </c>
      <c r="D1247" s="815">
        <f t="shared" si="82"/>
        <v>219</v>
      </c>
      <c r="E1247" s="815">
        <v>1963</v>
      </c>
    </row>
    <row r="1248" spans="1:5">
      <c r="A1248" s="816">
        <f t="shared" si="79"/>
        <v>23160</v>
      </c>
      <c r="B1248" s="815">
        <f t="shared" si="80"/>
        <v>149</v>
      </c>
      <c r="C1248" s="815">
        <f t="shared" si="81"/>
        <v>217</v>
      </c>
      <c r="D1248" s="815">
        <f t="shared" si="82"/>
        <v>218</v>
      </c>
      <c r="E1248" s="815">
        <v>1963</v>
      </c>
    </row>
    <row r="1249" spans="1:5">
      <c r="A1249" s="816">
        <f t="shared" si="79"/>
        <v>23161</v>
      </c>
      <c r="B1249" s="815">
        <f t="shared" si="80"/>
        <v>150</v>
      </c>
      <c r="C1249" s="815">
        <f t="shared" si="81"/>
        <v>216</v>
      </c>
      <c r="D1249" s="815">
        <f t="shared" si="82"/>
        <v>217</v>
      </c>
      <c r="E1249" s="815">
        <v>1963</v>
      </c>
    </row>
    <row r="1250" spans="1:5">
      <c r="A1250" s="816">
        <f t="shared" si="79"/>
        <v>23162</v>
      </c>
      <c r="B1250" s="815">
        <f t="shared" si="80"/>
        <v>151</v>
      </c>
      <c r="C1250" s="815">
        <f t="shared" si="81"/>
        <v>215</v>
      </c>
      <c r="D1250" s="815">
        <f t="shared" si="82"/>
        <v>216</v>
      </c>
      <c r="E1250" s="815">
        <v>1963</v>
      </c>
    </row>
    <row r="1251" spans="1:5">
      <c r="A1251" s="816">
        <f t="shared" si="79"/>
        <v>23163</v>
      </c>
      <c r="B1251" s="815">
        <f t="shared" si="80"/>
        <v>152</v>
      </c>
      <c r="C1251" s="815">
        <f t="shared" si="81"/>
        <v>214</v>
      </c>
      <c r="D1251" s="815">
        <f t="shared" si="82"/>
        <v>215</v>
      </c>
      <c r="E1251" s="815">
        <v>1963</v>
      </c>
    </row>
    <row r="1252" spans="1:5">
      <c r="A1252" s="816">
        <f t="shared" si="79"/>
        <v>23164</v>
      </c>
      <c r="B1252" s="815">
        <f t="shared" si="80"/>
        <v>153</v>
      </c>
      <c r="C1252" s="815">
        <f t="shared" si="81"/>
        <v>213</v>
      </c>
      <c r="D1252" s="815">
        <f t="shared" si="82"/>
        <v>214</v>
      </c>
      <c r="E1252" s="815">
        <v>1963</v>
      </c>
    </row>
    <row r="1253" spans="1:5">
      <c r="A1253" s="816">
        <f t="shared" si="79"/>
        <v>23165</v>
      </c>
      <c r="B1253" s="815">
        <f t="shared" si="80"/>
        <v>154</v>
      </c>
      <c r="C1253" s="815">
        <f t="shared" si="81"/>
        <v>212</v>
      </c>
      <c r="D1253" s="815">
        <f t="shared" si="82"/>
        <v>213</v>
      </c>
      <c r="E1253" s="815">
        <v>1963</v>
      </c>
    </row>
    <row r="1254" spans="1:5">
      <c r="A1254" s="816">
        <f t="shared" si="79"/>
        <v>23166</v>
      </c>
      <c r="B1254" s="815">
        <f t="shared" si="80"/>
        <v>155</v>
      </c>
      <c r="C1254" s="815">
        <f t="shared" si="81"/>
        <v>211</v>
      </c>
      <c r="D1254" s="815">
        <f t="shared" si="82"/>
        <v>212</v>
      </c>
      <c r="E1254" s="815">
        <v>1963</v>
      </c>
    </row>
    <row r="1255" spans="1:5">
      <c r="A1255" s="816">
        <f t="shared" si="79"/>
        <v>23167</v>
      </c>
      <c r="B1255" s="815">
        <f t="shared" si="80"/>
        <v>156</v>
      </c>
      <c r="C1255" s="815">
        <f t="shared" si="81"/>
        <v>210</v>
      </c>
      <c r="D1255" s="815">
        <f t="shared" si="82"/>
        <v>211</v>
      </c>
      <c r="E1255" s="815">
        <v>1963</v>
      </c>
    </row>
    <row r="1256" spans="1:5">
      <c r="A1256" s="816">
        <f t="shared" si="79"/>
        <v>23168</v>
      </c>
      <c r="B1256" s="815">
        <f t="shared" si="80"/>
        <v>157</v>
      </c>
      <c r="C1256" s="815">
        <f t="shared" si="81"/>
        <v>209</v>
      </c>
      <c r="D1256" s="815">
        <f t="shared" si="82"/>
        <v>210</v>
      </c>
      <c r="E1256" s="815">
        <v>1963</v>
      </c>
    </row>
    <row r="1257" spans="1:5">
      <c r="A1257" s="816">
        <f t="shared" si="79"/>
        <v>23169</v>
      </c>
      <c r="B1257" s="815">
        <f t="shared" si="80"/>
        <v>158</v>
      </c>
      <c r="C1257" s="815">
        <f t="shared" si="81"/>
        <v>208</v>
      </c>
      <c r="D1257" s="815">
        <f t="shared" si="82"/>
        <v>209</v>
      </c>
      <c r="E1257" s="815">
        <v>1963</v>
      </c>
    </row>
    <row r="1258" spans="1:5">
      <c r="A1258" s="816">
        <f t="shared" si="79"/>
        <v>23170</v>
      </c>
      <c r="B1258" s="815">
        <f t="shared" si="80"/>
        <v>159</v>
      </c>
      <c r="C1258" s="815">
        <f t="shared" si="81"/>
        <v>207</v>
      </c>
      <c r="D1258" s="815">
        <f t="shared" si="82"/>
        <v>208</v>
      </c>
      <c r="E1258" s="815">
        <v>1963</v>
      </c>
    </row>
    <row r="1259" spans="1:5">
      <c r="A1259" s="816">
        <f t="shared" si="79"/>
        <v>23171</v>
      </c>
      <c r="B1259" s="815">
        <f t="shared" si="80"/>
        <v>160</v>
      </c>
      <c r="C1259" s="815">
        <f t="shared" si="81"/>
        <v>206</v>
      </c>
      <c r="D1259" s="815">
        <f t="shared" si="82"/>
        <v>207</v>
      </c>
      <c r="E1259" s="815">
        <v>1963</v>
      </c>
    </row>
    <row r="1260" spans="1:5">
      <c r="A1260" s="816">
        <f t="shared" si="79"/>
        <v>23172</v>
      </c>
      <c r="B1260" s="815">
        <f t="shared" si="80"/>
        <v>161</v>
      </c>
      <c r="C1260" s="815">
        <f t="shared" si="81"/>
        <v>205</v>
      </c>
      <c r="D1260" s="815">
        <f t="shared" si="82"/>
        <v>206</v>
      </c>
      <c r="E1260" s="815">
        <v>1963</v>
      </c>
    </row>
    <row r="1261" spans="1:5">
      <c r="A1261" s="816">
        <f t="shared" si="79"/>
        <v>23173</v>
      </c>
      <c r="B1261" s="815">
        <f t="shared" si="80"/>
        <v>162</v>
      </c>
      <c r="C1261" s="815">
        <f t="shared" si="81"/>
        <v>204</v>
      </c>
      <c r="D1261" s="815">
        <f t="shared" si="82"/>
        <v>205</v>
      </c>
      <c r="E1261" s="815">
        <v>1963</v>
      </c>
    </row>
    <row r="1262" spans="1:5">
      <c r="A1262" s="816">
        <f t="shared" si="79"/>
        <v>23174</v>
      </c>
      <c r="B1262" s="815">
        <f t="shared" si="80"/>
        <v>163</v>
      </c>
      <c r="C1262" s="815">
        <f t="shared" si="81"/>
        <v>203</v>
      </c>
      <c r="D1262" s="815">
        <f t="shared" si="82"/>
        <v>204</v>
      </c>
      <c r="E1262" s="815">
        <v>1963</v>
      </c>
    </row>
    <row r="1263" spans="1:5">
      <c r="A1263" s="816">
        <f t="shared" si="79"/>
        <v>23175</v>
      </c>
      <c r="B1263" s="815">
        <f t="shared" si="80"/>
        <v>164</v>
      </c>
      <c r="C1263" s="815">
        <f t="shared" si="81"/>
        <v>202</v>
      </c>
      <c r="D1263" s="815">
        <f t="shared" si="82"/>
        <v>203</v>
      </c>
      <c r="E1263" s="815">
        <v>1963</v>
      </c>
    </row>
    <row r="1264" spans="1:5">
      <c r="A1264" s="816">
        <f t="shared" si="79"/>
        <v>23176</v>
      </c>
      <c r="B1264" s="815">
        <f t="shared" si="80"/>
        <v>165</v>
      </c>
      <c r="C1264" s="815">
        <f t="shared" si="81"/>
        <v>201</v>
      </c>
      <c r="D1264" s="815">
        <f t="shared" si="82"/>
        <v>202</v>
      </c>
      <c r="E1264" s="815">
        <v>1963</v>
      </c>
    </row>
    <row r="1265" spans="1:5">
      <c r="A1265" s="816">
        <f t="shared" si="79"/>
        <v>23177</v>
      </c>
      <c r="B1265" s="815">
        <f t="shared" si="80"/>
        <v>166</v>
      </c>
      <c r="C1265" s="815">
        <f t="shared" si="81"/>
        <v>200</v>
      </c>
      <c r="D1265" s="815">
        <f t="shared" si="82"/>
        <v>201</v>
      </c>
      <c r="E1265" s="815">
        <v>1963</v>
      </c>
    </row>
    <row r="1266" spans="1:5">
      <c r="A1266" s="816">
        <f t="shared" si="79"/>
        <v>23178</v>
      </c>
      <c r="B1266" s="815">
        <f t="shared" si="80"/>
        <v>167</v>
      </c>
      <c r="C1266" s="815">
        <f t="shared" si="81"/>
        <v>199</v>
      </c>
      <c r="D1266" s="815">
        <f t="shared" si="82"/>
        <v>200</v>
      </c>
      <c r="E1266" s="815">
        <v>1963</v>
      </c>
    </row>
    <row r="1267" spans="1:5">
      <c r="A1267" s="816">
        <f t="shared" ref="A1267:A1330" si="83">A1266+1</f>
        <v>23179</v>
      </c>
      <c r="B1267" s="815">
        <f t="shared" si="80"/>
        <v>168</v>
      </c>
      <c r="C1267" s="815">
        <f t="shared" si="81"/>
        <v>198</v>
      </c>
      <c r="D1267" s="815">
        <f t="shared" si="82"/>
        <v>199</v>
      </c>
      <c r="E1267" s="815">
        <v>1963</v>
      </c>
    </row>
    <row r="1268" spans="1:5">
      <c r="A1268" s="816">
        <f t="shared" si="83"/>
        <v>23180</v>
      </c>
      <c r="B1268" s="815">
        <f t="shared" si="80"/>
        <v>169</v>
      </c>
      <c r="C1268" s="815">
        <f t="shared" si="81"/>
        <v>197</v>
      </c>
      <c r="D1268" s="815">
        <f t="shared" si="82"/>
        <v>198</v>
      </c>
      <c r="E1268" s="815">
        <v>1963</v>
      </c>
    </row>
    <row r="1269" spans="1:5">
      <c r="A1269" s="816">
        <f t="shared" si="83"/>
        <v>23181</v>
      </c>
      <c r="B1269" s="815">
        <f t="shared" si="80"/>
        <v>170</v>
      </c>
      <c r="C1269" s="815">
        <f t="shared" si="81"/>
        <v>196</v>
      </c>
      <c r="D1269" s="815">
        <f t="shared" si="82"/>
        <v>197</v>
      </c>
      <c r="E1269" s="815">
        <v>1963</v>
      </c>
    </row>
    <row r="1270" spans="1:5">
      <c r="A1270" s="816">
        <f t="shared" si="83"/>
        <v>23182</v>
      </c>
      <c r="B1270" s="815">
        <f t="shared" si="80"/>
        <v>171</v>
      </c>
      <c r="C1270" s="815">
        <f t="shared" si="81"/>
        <v>195</v>
      </c>
      <c r="D1270" s="815">
        <f t="shared" si="82"/>
        <v>196</v>
      </c>
      <c r="E1270" s="815">
        <v>1963</v>
      </c>
    </row>
    <row r="1271" spans="1:5">
      <c r="A1271" s="816">
        <f t="shared" si="83"/>
        <v>23183</v>
      </c>
      <c r="B1271" s="815">
        <f t="shared" si="80"/>
        <v>172</v>
      </c>
      <c r="C1271" s="815">
        <f t="shared" si="81"/>
        <v>194</v>
      </c>
      <c r="D1271" s="815">
        <f t="shared" si="82"/>
        <v>195</v>
      </c>
      <c r="E1271" s="815">
        <v>1963</v>
      </c>
    </row>
    <row r="1272" spans="1:5">
      <c r="A1272" s="816">
        <f t="shared" si="83"/>
        <v>23184</v>
      </c>
      <c r="B1272" s="815">
        <f t="shared" si="80"/>
        <v>173</v>
      </c>
      <c r="C1272" s="815">
        <f t="shared" si="81"/>
        <v>193</v>
      </c>
      <c r="D1272" s="815">
        <f t="shared" si="82"/>
        <v>194</v>
      </c>
      <c r="E1272" s="815">
        <v>1963</v>
      </c>
    </row>
    <row r="1273" spans="1:5">
      <c r="A1273" s="816">
        <f t="shared" si="83"/>
        <v>23185</v>
      </c>
      <c r="B1273" s="815">
        <f t="shared" si="80"/>
        <v>174</v>
      </c>
      <c r="C1273" s="815">
        <f t="shared" si="81"/>
        <v>192</v>
      </c>
      <c r="D1273" s="815">
        <f t="shared" si="82"/>
        <v>193</v>
      </c>
      <c r="E1273" s="815">
        <v>1963</v>
      </c>
    </row>
    <row r="1274" spans="1:5">
      <c r="A1274" s="816">
        <f t="shared" si="83"/>
        <v>23186</v>
      </c>
      <c r="B1274" s="815">
        <f t="shared" si="80"/>
        <v>175</v>
      </c>
      <c r="C1274" s="815">
        <f t="shared" si="81"/>
        <v>191</v>
      </c>
      <c r="D1274" s="815">
        <f t="shared" si="82"/>
        <v>192</v>
      </c>
      <c r="E1274" s="815">
        <v>1963</v>
      </c>
    </row>
    <row r="1275" spans="1:5">
      <c r="A1275" s="816">
        <f t="shared" si="83"/>
        <v>23187</v>
      </c>
      <c r="B1275" s="815">
        <f t="shared" si="80"/>
        <v>176</v>
      </c>
      <c r="C1275" s="815">
        <f t="shared" si="81"/>
        <v>190</v>
      </c>
      <c r="D1275" s="815">
        <f t="shared" si="82"/>
        <v>191</v>
      </c>
      <c r="E1275" s="815">
        <v>1963</v>
      </c>
    </row>
    <row r="1276" spans="1:5">
      <c r="A1276" s="816">
        <f t="shared" si="83"/>
        <v>23188</v>
      </c>
      <c r="B1276" s="815">
        <f t="shared" si="80"/>
        <v>177</v>
      </c>
      <c r="C1276" s="815">
        <f t="shared" si="81"/>
        <v>189</v>
      </c>
      <c r="D1276" s="815">
        <f t="shared" si="82"/>
        <v>190</v>
      </c>
      <c r="E1276" s="815">
        <v>1963</v>
      </c>
    </row>
    <row r="1277" spans="1:5">
      <c r="A1277" s="816">
        <f t="shared" si="83"/>
        <v>23189</v>
      </c>
      <c r="B1277" s="815">
        <f t="shared" si="80"/>
        <v>178</v>
      </c>
      <c r="C1277" s="815">
        <f t="shared" si="81"/>
        <v>188</v>
      </c>
      <c r="D1277" s="815">
        <f t="shared" si="82"/>
        <v>189</v>
      </c>
      <c r="E1277" s="815">
        <v>1963</v>
      </c>
    </row>
    <row r="1278" spans="1:5">
      <c r="A1278" s="816">
        <f t="shared" si="83"/>
        <v>23190</v>
      </c>
      <c r="B1278" s="815">
        <f t="shared" si="80"/>
        <v>179</v>
      </c>
      <c r="C1278" s="815">
        <f t="shared" si="81"/>
        <v>187</v>
      </c>
      <c r="D1278" s="815">
        <f t="shared" si="82"/>
        <v>188</v>
      </c>
      <c r="E1278" s="815">
        <v>1963</v>
      </c>
    </row>
    <row r="1279" spans="1:5">
      <c r="A1279" s="816">
        <f t="shared" si="83"/>
        <v>23191</v>
      </c>
      <c r="B1279" s="815">
        <f t="shared" si="80"/>
        <v>180</v>
      </c>
      <c r="C1279" s="815">
        <f t="shared" si="81"/>
        <v>186</v>
      </c>
      <c r="D1279" s="815">
        <f t="shared" si="82"/>
        <v>187</v>
      </c>
      <c r="E1279" s="815">
        <v>1963</v>
      </c>
    </row>
    <row r="1280" spans="1:5">
      <c r="A1280" s="816">
        <f t="shared" si="83"/>
        <v>23192</v>
      </c>
      <c r="B1280" s="815">
        <f t="shared" si="80"/>
        <v>181</v>
      </c>
      <c r="C1280" s="815">
        <f t="shared" si="81"/>
        <v>185</v>
      </c>
      <c r="D1280" s="815">
        <f t="shared" si="82"/>
        <v>186</v>
      </c>
      <c r="E1280" s="815">
        <v>1963</v>
      </c>
    </row>
    <row r="1281" spans="1:5">
      <c r="A1281" s="816">
        <f t="shared" si="83"/>
        <v>23193</v>
      </c>
      <c r="B1281" s="815">
        <f t="shared" si="80"/>
        <v>182</v>
      </c>
      <c r="C1281" s="815">
        <f t="shared" si="81"/>
        <v>184</v>
      </c>
      <c r="D1281" s="815">
        <f t="shared" si="82"/>
        <v>185</v>
      </c>
      <c r="E1281" s="815">
        <v>1963</v>
      </c>
    </row>
    <row r="1282" spans="1:5">
      <c r="A1282" s="816">
        <f t="shared" si="83"/>
        <v>23194</v>
      </c>
      <c r="B1282" s="815">
        <f t="shared" si="80"/>
        <v>183</v>
      </c>
      <c r="C1282" s="815">
        <f t="shared" si="81"/>
        <v>183</v>
      </c>
      <c r="D1282" s="815">
        <f t="shared" si="82"/>
        <v>184</v>
      </c>
      <c r="E1282" s="815">
        <v>1963</v>
      </c>
    </row>
    <row r="1283" spans="1:5">
      <c r="A1283" s="816">
        <f t="shared" si="83"/>
        <v>23195</v>
      </c>
      <c r="B1283" s="815">
        <f t="shared" si="80"/>
        <v>184</v>
      </c>
      <c r="C1283" s="815">
        <f t="shared" si="81"/>
        <v>182</v>
      </c>
      <c r="D1283" s="815">
        <f t="shared" si="82"/>
        <v>183</v>
      </c>
      <c r="E1283" s="815">
        <v>1963</v>
      </c>
    </row>
    <row r="1284" spans="1:5">
      <c r="A1284" s="816">
        <f t="shared" si="83"/>
        <v>23196</v>
      </c>
      <c r="B1284" s="815">
        <f t="shared" si="80"/>
        <v>185</v>
      </c>
      <c r="C1284" s="815">
        <f t="shared" si="81"/>
        <v>181</v>
      </c>
      <c r="D1284" s="815">
        <f t="shared" si="82"/>
        <v>182</v>
      </c>
      <c r="E1284" s="815">
        <v>1963</v>
      </c>
    </row>
    <row r="1285" spans="1:5">
      <c r="A1285" s="816">
        <f t="shared" si="83"/>
        <v>23197</v>
      </c>
      <c r="B1285" s="815">
        <f t="shared" si="80"/>
        <v>186</v>
      </c>
      <c r="C1285" s="815">
        <f t="shared" si="81"/>
        <v>180</v>
      </c>
      <c r="D1285" s="815">
        <f t="shared" si="82"/>
        <v>181</v>
      </c>
      <c r="E1285" s="815">
        <v>1963</v>
      </c>
    </row>
    <row r="1286" spans="1:5">
      <c r="A1286" s="816">
        <f t="shared" si="83"/>
        <v>23198</v>
      </c>
      <c r="B1286" s="815">
        <f t="shared" si="80"/>
        <v>187</v>
      </c>
      <c r="C1286" s="815">
        <f t="shared" si="81"/>
        <v>179</v>
      </c>
      <c r="D1286" s="815">
        <f t="shared" si="82"/>
        <v>180</v>
      </c>
      <c r="E1286" s="815">
        <v>1963</v>
      </c>
    </row>
    <row r="1287" spans="1:5">
      <c r="A1287" s="816">
        <f t="shared" si="83"/>
        <v>23199</v>
      </c>
      <c r="B1287" s="815">
        <f t="shared" si="80"/>
        <v>188</v>
      </c>
      <c r="C1287" s="815">
        <f t="shared" si="81"/>
        <v>178</v>
      </c>
      <c r="D1287" s="815">
        <f t="shared" si="82"/>
        <v>179</v>
      </c>
      <c r="E1287" s="815">
        <v>1963</v>
      </c>
    </row>
    <row r="1288" spans="1:5">
      <c r="A1288" s="816">
        <f t="shared" si="83"/>
        <v>23200</v>
      </c>
      <c r="B1288" s="815">
        <f t="shared" si="80"/>
        <v>189</v>
      </c>
      <c r="C1288" s="815">
        <f t="shared" si="81"/>
        <v>177</v>
      </c>
      <c r="D1288" s="815">
        <f t="shared" si="82"/>
        <v>178</v>
      </c>
      <c r="E1288" s="815">
        <v>1963</v>
      </c>
    </row>
    <row r="1289" spans="1:5">
      <c r="A1289" s="816">
        <f t="shared" si="83"/>
        <v>23201</v>
      </c>
      <c r="B1289" s="815">
        <f t="shared" si="80"/>
        <v>190</v>
      </c>
      <c r="C1289" s="815">
        <f t="shared" si="81"/>
        <v>176</v>
      </c>
      <c r="D1289" s="815">
        <f t="shared" si="82"/>
        <v>177</v>
      </c>
      <c r="E1289" s="815">
        <v>1963</v>
      </c>
    </row>
    <row r="1290" spans="1:5">
      <c r="A1290" s="816">
        <f t="shared" si="83"/>
        <v>23202</v>
      </c>
      <c r="B1290" s="815">
        <f t="shared" si="80"/>
        <v>191</v>
      </c>
      <c r="C1290" s="815">
        <f t="shared" si="81"/>
        <v>175</v>
      </c>
      <c r="D1290" s="815">
        <f t="shared" si="82"/>
        <v>176</v>
      </c>
      <c r="E1290" s="815">
        <v>1963</v>
      </c>
    </row>
    <row r="1291" spans="1:5">
      <c r="A1291" s="816">
        <f t="shared" si="83"/>
        <v>23203</v>
      </c>
      <c r="B1291" s="815">
        <f t="shared" si="80"/>
        <v>192</v>
      </c>
      <c r="C1291" s="815">
        <f t="shared" si="81"/>
        <v>174</v>
      </c>
      <c r="D1291" s="815">
        <f t="shared" si="82"/>
        <v>175</v>
      </c>
      <c r="E1291" s="815">
        <v>1963</v>
      </c>
    </row>
    <row r="1292" spans="1:5">
      <c r="A1292" s="816">
        <f t="shared" si="83"/>
        <v>23204</v>
      </c>
      <c r="B1292" s="815">
        <f t="shared" si="80"/>
        <v>193</v>
      </c>
      <c r="C1292" s="815">
        <f t="shared" si="81"/>
        <v>173</v>
      </c>
      <c r="D1292" s="815">
        <f t="shared" si="82"/>
        <v>174</v>
      </c>
      <c r="E1292" s="815">
        <v>1963</v>
      </c>
    </row>
    <row r="1293" spans="1:5">
      <c r="A1293" s="816">
        <f t="shared" si="83"/>
        <v>23205</v>
      </c>
      <c r="B1293" s="815">
        <f t="shared" si="80"/>
        <v>194</v>
      </c>
      <c r="C1293" s="815">
        <f t="shared" si="81"/>
        <v>172</v>
      </c>
      <c r="D1293" s="815">
        <f t="shared" si="82"/>
        <v>173</v>
      </c>
      <c r="E1293" s="815">
        <v>1963</v>
      </c>
    </row>
    <row r="1294" spans="1:5">
      <c r="A1294" s="816">
        <f t="shared" si="83"/>
        <v>23206</v>
      </c>
      <c r="B1294" s="815">
        <f t="shared" ref="B1294:B1357" si="84">B1293+1</f>
        <v>195</v>
      </c>
      <c r="C1294" s="815">
        <f t="shared" ref="C1294:C1357" si="85">C1293-1</f>
        <v>171</v>
      </c>
      <c r="D1294" s="815">
        <f t="shared" ref="D1294:D1357" si="86">D1293-1</f>
        <v>172</v>
      </c>
      <c r="E1294" s="815">
        <v>1963</v>
      </c>
    </row>
    <row r="1295" spans="1:5">
      <c r="A1295" s="816">
        <f t="shared" si="83"/>
        <v>23207</v>
      </c>
      <c r="B1295" s="815">
        <f t="shared" si="84"/>
        <v>196</v>
      </c>
      <c r="C1295" s="815">
        <f t="shared" si="85"/>
        <v>170</v>
      </c>
      <c r="D1295" s="815">
        <f t="shared" si="86"/>
        <v>171</v>
      </c>
      <c r="E1295" s="815">
        <v>1963</v>
      </c>
    </row>
    <row r="1296" spans="1:5">
      <c r="A1296" s="816">
        <f t="shared" si="83"/>
        <v>23208</v>
      </c>
      <c r="B1296" s="815">
        <f t="shared" si="84"/>
        <v>197</v>
      </c>
      <c r="C1296" s="815">
        <f t="shared" si="85"/>
        <v>169</v>
      </c>
      <c r="D1296" s="815">
        <f t="shared" si="86"/>
        <v>170</v>
      </c>
      <c r="E1296" s="815">
        <v>1963</v>
      </c>
    </row>
    <row r="1297" spans="1:5">
      <c r="A1297" s="816">
        <f t="shared" si="83"/>
        <v>23209</v>
      </c>
      <c r="B1297" s="815">
        <f t="shared" si="84"/>
        <v>198</v>
      </c>
      <c r="C1297" s="815">
        <f t="shared" si="85"/>
        <v>168</v>
      </c>
      <c r="D1297" s="815">
        <f t="shared" si="86"/>
        <v>169</v>
      </c>
      <c r="E1297" s="815">
        <v>1963</v>
      </c>
    </row>
    <row r="1298" spans="1:5">
      <c r="A1298" s="816">
        <f t="shared" si="83"/>
        <v>23210</v>
      </c>
      <c r="B1298" s="815">
        <f t="shared" si="84"/>
        <v>199</v>
      </c>
      <c r="C1298" s="815">
        <f t="shared" si="85"/>
        <v>167</v>
      </c>
      <c r="D1298" s="815">
        <f t="shared" si="86"/>
        <v>168</v>
      </c>
      <c r="E1298" s="815">
        <v>1963</v>
      </c>
    </row>
    <row r="1299" spans="1:5">
      <c r="A1299" s="816">
        <f t="shared" si="83"/>
        <v>23211</v>
      </c>
      <c r="B1299" s="815">
        <f t="shared" si="84"/>
        <v>200</v>
      </c>
      <c r="C1299" s="815">
        <f t="shared" si="85"/>
        <v>166</v>
      </c>
      <c r="D1299" s="815">
        <f t="shared" si="86"/>
        <v>167</v>
      </c>
      <c r="E1299" s="815">
        <v>1963</v>
      </c>
    </row>
    <row r="1300" spans="1:5">
      <c r="A1300" s="816">
        <f t="shared" si="83"/>
        <v>23212</v>
      </c>
      <c r="B1300" s="815">
        <f t="shared" si="84"/>
        <v>201</v>
      </c>
      <c r="C1300" s="815">
        <f t="shared" si="85"/>
        <v>165</v>
      </c>
      <c r="D1300" s="815">
        <f t="shared" si="86"/>
        <v>166</v>
      </c>
      <c r="E1300" s="815">
        <v>1963</v>
      </c>
    </row>
    <row r="1301" spans="1:5">
      <c r="A1301" s="816">
        <f t="shared" si="83"/>
        <v>23213</v>
      </c>
      <c r="B1301" s="815">
        <f t="shared" si="84"/>
        <v>202</v>
      </c>
      <c r="C1301" s="815">
        <f t="shared" si="85"/>
        <v>164</v>
      </c>
      <c r="D1301" s="815">
        <f t="shared" si="86"/>
        <v>165</v>
      </c>
      <c r="E1301" s="815">
        <v>1963</v>
      </c>
    </row>
    <row r="1302" spans="1:5">
      <c r="A1302" s="816">
        <f t="shared" si="83"/>
        <v>23214</v>
      </c>
      <c r="B1302" s="815">
        <f t="shared" si="84"/>
        <v>203</v>
      </c>
      <c r="C1302" s="815">
        <f t="shared" si="85"/>
        <v>163</v>
      </c>
      <c r="D1302" s="815">
        <f t="shared" si="86"/>
        <v>164</v>
      </c>
      <c r="E1302" s="815">
        <v>1963</v>
      </c>
    </row>
    <row r="1303" spans="1:5">
      <c r="A1303" s="816">
        <f t="shared" si="83"/>
        <v>23215</v>
      </c>
      <c r="B1303" s="815">
        <f t="shared" si="84"/>
        <v>204</v>
      </c>
      <c r="C1303" s="815">
        <f t="shared" si="85"/>
        <v>162</v>
      </c>
      <c r="D1303" s="815">
        <f t="shared" si="86"/>
        <v>163</v>
      </c>
      <c r="E1303" s="815">
        <v>1963</v>
      </c>
    </row>
    <row r="1304" spans="1:5">
      <c r="A1304" s="816">
        <f t="shared" si="83"/>
        <v>23216</v>
      </c>
      <c r="B1304" s="815">
        <f t="shared" si="84"/>
        <v>205</v>
      </c>
      <c r="C1304" s="815">
        <f t="shared" si="85"/>
        <v>161</v>
      </c>
      <c r="D1304" s="815">
        <f t="shared" si="86"/>
        <v>162</v>
      </c>
      <c r="E1304" s="815">
        <v>1963</v>
      </c>
    </row>
    <row r="1305" spans="1:5">
      <c r="A1305" s="816">
        <f t="shared" si="83"/>
        <v>23217</v>
      </c>
      <c r="B1305" s="815">
        <f t="shared" si="84"/>
        <v>206</v>
      </c>
      <c r="C1305" s="815">
        <f t="shared" si="85"/>
        <v>160</v>
      </c>
      <c r="D1305" s="815">
        <f t="shared" si="86"/>
        <v>161</v>
      </c>
      <c r="E1305" s="815">
        <v>1963</v>
      </c>
    </row>
    <row r="1306" spans="1:5">
      <c r="A1306" s="816">
        <f t="shared" si="83"/>
        <v>23218</v>
      </c>
      <c r="B1306" s="815">
        <f t="shared" si="84"/>
        <v>207</v>
      </c>
      <c r="C1306" s="815">
        <f t="shared" si="85"/>
        <v>159</v>
      </c>
      <c r="D1306" s="815">
        <f t="shared" si="86"/>
        <v>160</v>
      </c>
      <c r="E1306" s="815">
        <v>1963</v>
      </c>
    </row>
    <row r="1307" spans="1:5">
      <c r="A1307" s="816">
        <f t="shared" si="83"/>
        <v>23219</v>
      </c>
      <c r="B1307" s="815">
        <f t="shared" si="84"/>
        <v>208</v>
      </c>
      <c r="C1307" s="815">
        <f t="shared" si="85"/>
        <v>158</v>
      </c>
      <c r="D1307" s="815">
        <f t="shared" si="86"/>
        <v>159</v>
      </c>
      <c r="E1307" s="815">
        <v>1963</v>
      </c>
    </row>
    <row r="1308" spans="1:5">
      <c r="A1308" s="816">
        <f t="shared" si="83"/>
        <v>23220</v>
      </c>
      <c r="B1308" s="815">
        <f t="shared" si="84"/>
        <v>209</v>
      </c>
      <c r="C1308" s="815">
        <f t="shared" si="85"/>
        <v>157</v>
      </c>
      <c r="D1308" s="815">
        <f t="shared" si="86"/>
        <v>158</v>
      </c>
      <c r="E1308" s="815">
        <v>1963</v>
      </c>
    </row>
    <row r="1309" spans="1:5">
      <c r="A1309" s="816">
        <f t="shared" si="83"/>
        <v>23221</v>
      </c>
      <c r="B1309" s="815">
        <f t="shared" si="84"/>
        <v>210</v>
      </c>
      <c r="C1309" s="815">
        <f t="shared" si="85"/>
        <v>156</v>
      </c>
      <c r="D1309" s="815">
        <f t="shared" si="86"/>
        <v>157</v>
      </c>
      <c r="E1309" s="815">
        <v>1963</v>
      </c>
    </row>
    <row r="1310" spans="1:5">
      <c r="A1310" s="816">
        <f t="shared" si="83"/>
        <v>23222</v>
      </c>
      <c r="B1310" s="815">
        <f t="shared" si="84"/>
        <v>211</v>
      </c>
      <c r="C1310" s="815">
        <f t="shared" si="85"/>
        <v>155</v>
      </c>
      <c r="D1310" s="815">
        <f t="shared" si="86"/>
        <v>156</v>
      </c>
      <c r="E1310" s="815">
        <v>1963</v>
      </c>
    </row>
    <row r="1311" spans="1:5">
      <c r="A1311" s="816">
        <f t="shared" si="83"/>
        <v>23223</v>
      </c>
      <c r="B1311" s="815">
        <f t="shared" si="84"/>
        <v>212</v>
      </c>
      <c r="C1311" s="815">
        <f t="shared" si="85"/>
        <v>154</v>
      </c>
      <c r="D1311" s="815">
        <f t="shared" si="86"/>
        <v>155</v>
      </c>
      <c r="E1311" s="815">
        <v>1963</v>
      </c>
    </row>
    <row r="1312" spans="1:5">
      <c r="A1312" s="816">
        <f t="shared" si="83"/>
        <v>23224</v>
      </c>
      <c r="B1312" s="815">
        <f t="shared" si="84"/>
        <v>213</v>
      </c>
      <c r="C1312" s="815">
        <f t="shared" si="85"/>
        <v>153</v>
      </c>
      <c r="D1312" s="815">
        <f t="shared" si="86"/>
        <v>154</v>
      </c>
      <c r="E1312" s="815">
        <v>1963</v>
      </c>
    </row>
    <row r="1313" spans="1:5">
      <c r="A1313" s="816">
        <f t="shared" si="83"/>
        <v>23225</v>
      </c>
      <c r="B1313" s="815">
        <f t="shared" si="84"/>
        <v>214</v>
      </c>
      <c r="C1313" s="815">
        <f t="shared" si="85"/>
        <v>152</v>
      </c>
      <c r="D1313" s="815">
        <f t="shared" si="86"/>
        <v>153</v>
      </c>
      <c r="E1313" s="815">
        <v>1963</v>
      </c>
    </row>
    <row r="1314" spans="1:5">
      <c r="A1314" s="816">
        <f t="shared" si="83"/>
        <v>23226</v>
      </c>
      <c r="B1314" s="815">
        <f t="shared" si="84"/>
        <v>215</v>
      </c>
      <c r="C1314" s="815">
        <f t="shared" si="85"/>
        <v>151</v>
      </c>
      <c r="D1314" s="815">
        <f t="shared" si="86"/>
        <v>152</v>
      </c>
      <c r="E1314" s="815">
        <v>1963</v>
      </c>
    </row>
    <row r="1315" spans="1:5">
      <c r="A1315" s="816">
        <f t="shared" si="83"/>
        <v>23227</v>
      </c>
      <c r="B1315" s="815">
        <f t="shared" si="84"/>
        <v>216</v>
      </c>
      <c r="C1315" s="815">
        <f t="shared" si="85"/>
        <v>150</v>
      </c>
      <c r="D1315" s="815">
        <f t="shared" si="86"/>
        <v>151</v>
      </c>
      <c r="E1315" s="815">
        <v>1963</v>
      </c>
    </row>
    <row r="1316" spans="1:5">
      <c r="A1316" s="816">
        <f t="shared" si="83"/>
        <v>23228</v>
      </c>
      <c r="B1316" s="815">
        <f t="shared" si="84"/>
        <v>217</v>
      </c>
      <c r="C1316" s="815">
        <f t="shared" si="85"/>
        <v>149</v>
      </c>
      <c r="D1316" s="815">
        <f t="shared" si="86"/>
        <v>150</v>
      </c>
      <c r="E1316" s="815">
        <v>1963</v>
      </c>
    </row>
    <row r="1317" spans="1:5">
      <c r="A1317" s="816">
        <f t="shared" si="83"/>
        <v>23229</v>
      </c>
      <c r="B1317" s="815">
        <f t="shared" si="84"/>
        <v>218</v>
      </c>
      <c r="C1317" s="815">
        <f t="shared" si="85"/>
        <v>148</v>
      </c>
      <c r="D1317" s="815">
        <f t="shared" si="86"/>
        <v>149</v>
      </c>
      <c r="E1317" s="815">
        <v>1963</v>
      </c>
    </row>
    <row r="1318" spans="1:5">
      <c r="A1318" s="816">
        <f t="shared" si="83"/>
        <v>23230</v>
      </c>
      <c r="B1318" s="815">
        <f t="shared" si="84"/>
        <v>219</v>
      </c>
      <c r="C1318" s="815">
        <f t="shared" si="85"/>
        <v>147</v>
      </c>
      <c r="D1318" s="815">
        <f t="shared" si="86"/>
        <v>148</v>
      </c>
      <c r="E1318" s="815">
        <v>1963</v>
      </c>
    </row>
    <row r="1319" spans="1:5">
      <c r="A1319" s="816">
        <f t="shared" si="83"/>
        <v>23231</v>
      </c>
      <c r="B1319" s="815">
        <f t="shared" si="84"/>
        <v>220</v>
      </c>
      <c r="C1319" s="815">
        <f t="shared" si="85"/>
        <v>146</v>
      </c>
      <c r="D1319" s="815">
        <f t="shared" si="86"/>
        <v>147</v>
      </c>
      <c r="E1319" s="815">
        <v>1963</v>
      </c>
    </row>
    <row r="1320" spans="1:5">
      <c r="A1320" s="816">
        <f t="shared" si="83"/>
        <v>23232</v>
      </c>
      <c r="B1320" s="815">
        <f t="shared" si="84"/>
        <v>221</v>
      </c>
      <c r="C1320" s="815">
        <f t="shared" si="85"/>
        <v>145</v>
      </c>
      <c r="D1320" s="815">
        <f t="shared" si="86"/>
        <v>146</v>
      </c>
      <c r="E1320" s="815">
        <v>1963</v>
      </c>
    </row>
    <row r="1321" spans="1:5">
      <c r="A1321" s="816">
        <f t="shared" si="83"/>
        <v>23233</v>
      </c>
      <c r="B1321" s="815">
        <f t="shared" si="84"/>
        <v>222</v>
      </c>
      <c r="C1321" s="815">
        <f t="shared" si="85"/>
        <v>144</v>
      </c>
      <c r="D1321" s="815">
        <f t="shared" si="86"/>
        <v>145</v>
      </c>
      <c r="E1321" s="815">
        <v>1963</v>
      </c>
    </row>
    <row r="1322" spans="1:5">
      <c r="A1322" s="816">
        <f t="shared" si="83"/>
        <v>23234</v>
      </c>
      <c r="B1322" s="815">
        <f t="shared" si="84"/>
        <v>223</v>
      </c>
      <c r="C1322" s="815">
        <f t="shared" si="85"/>
        <v>143</v>
      </c>
      <c r="D1322" s="815">
        <f t="shared" si="86"/>
        <v>144</v>
      </c>
      <c r="E1322" s="815">
        <v>1963</v>
      </c>
    </row>
    <row r="1323" spans="1:5">
      <c r="A1323" s="816">
        <f t="shared" si="83"/>
        <v>23235</v>
      </c>
      <c r="B1323" s="815">
        <f t="shared" si="84"/>
        <v>224</v>
      </c>
      <c r="C1323" s="815">
        <f t="shared" si="85"/>
        <v>142</v>
      </c>
      <c r="D1323" s="815">
        <f t="shared" si="86"/>
        <v>143</v>
      </c>
      <c r="E1323" s="815">
        <v>1963</v>
      </c>
    </row>
    <row r="1324" spans="1:5">
      <c r="A1324" s="816">
        <f t="shared" si="83"/>
        <v>23236</v>
      </c>
      <c r="B1324" s="815">
        <f t="shared" si="84"/>
        <v>225</v>
      </c>
      <c r="C1324" s="815">
        <f t="shared" si="85"/>
        <v>141</v>
      </c>
      <c r="D1324" s="815">
        <f t="shared" si="86"/>
        <v>142</v>
      </c>
      <c r="E1324" s="815">
        <v>1963</v>
      </c>
    </row>
    <row r="1325" spans="1:5">
      <c r="A1325" s="816">
        <f t="shared" si="83"/>
        <v>23237</v>
      </c>
      <c r="B1325" s="815">
        <f t="shared" si="84"/>
        <v>226</v>
      </c>
      <c r="C1325" s="815">
        <f t="shared" si="85"/>
        <v>140</v>
      </c>
      <c r="D1325" s="815">
        <f t="shared" si="86"/>
        <v>141</v>
      </c>
      <c r="E1325" s="815">
        <v>1963</v>
      </c>
    </row>
    <row r="1326" spans="1:5">
      <c r="A1326" s="816">
        <f t="shared" si="83"/>
        <v>23238</v>
      </c>
      <c r="B1326" s="815">
        <f t="shared" si="84"/>
        <v>227</v>
      </c>
      <c r="C1326" s="815">
        <f t="shared" si="85"/>
        <v>139</v>
      </c>
      <c r="D1326" s="815">
        <f t="shared" si="86"/>
        <v>140</v>
      </c>
      <c r="E1326" s="815">
        <v>1963</v>
      </c>
    </row>
    <row r="1327" spans="1:5">
      <c r="A1327" s="816">
        <f t="shared" si="83"/>
        <v>23239</v>
      </c>
      <c r="B1327" s="815">
        <f t="shared" si="84"/>
        <v>228</v>
      </c>
      <c r="C1327" s="815">
        <f t="shared" si="85"/>
        <v>138</v>
      </c>
      <c r="D1327" s="815">
        <f t="shared" si="86"/>
        <v>139</v>
      </c>
      <c r="E1327" s="815">
        <v>1963</v>
      </c>
    </row>
    <row r="1328" spans="1:5">
      <c r="A1328" s="816">
        <f t="shared" si="83"/>
        <v>23240</v>
      </c>
      <c r="B1328" s="815">
        <f t="shared" si="84"/>
        <v>229</v>
      </c>
      <c r="C1328" s="815">
        <f t="shared" si="85"/>
        <v>137</v>
      </c>
      <c r="D1328" s="815">
        <f t="shared" si="86"/>
        <v>138</v>
      </c>
      <c r="E1328" s="815">
        <v>1963</v>
      </c>
    </row>
    <row r="1329" spans="1:5">
      <c r="A1329" s="816">
        <f t="shared" si="83"/>
        <v>23241</v>
      </c>
      <c r="B1329" s="815">
        <f t="shared" si="84"/>
        <v>230</v>
      </c>
      <c r="C1329" s="815">
        <f t="shared" si="85"/>
        <v>136</v>
      </c>
      <c r="D1329" s="815">
        <f t="shared" si="86"/>
        <v>137</v>
      </c>
      <c r="E1329" s="815">
        <v>1963</v>
      </c>
    </row>
    <row r="1330" spans="1:5">
      <c r="A1330" s="816">
        <f t="shared" si="83"/>
        <v>23242</v>
      </c>
      <c r="B1330" s="815">
        <f t="shared" si="84"/>
        <v>231</v>
      </c>
      <c r="C1330" s="815">
        <f t="shared" si="85"/>
        <v>135</v>
      </c>
      <c r="D1330" s="815">
        <f t="shared" si="86"/>
        <v>136</v>
      </c>
      <c r="E1330" s="815">
        <v>1963</v>
      </c>
    </row>
    <row r="1331" spans="1:5">
      <c r="A1331" s="816">
        <f t="shared" ref="A1331:A1394" si="87">A1330+1</f>
        <v>23243</v>
      </c>
      <c r="B1331" s="815">
        <f t="shared" si="84"/>
        <v>232</v>
      </c>
      <c r="C1331" s="815">
        <f t="shared" si="85"/>
        <v>134</v>
      </c>
      <c r="D1331" s="815">
        <f t="shared" si="86"/>
        <v>135</v>
      </c>
      <c r="E1331" s="815">
        <v>1963</v>
      </c>
    </row>
    <row r="1332" spans="1:5">
      <c r="A1332" s="816">
        <f t="shared" si="87"/>
        <v>23244</v>
      </c>
      <c r="B1332" s="815">
        <f t="shared" si="84"/>
        <v>233</v>
      </c>
      <c r="C1332" s="815">
        <f t="shared" si="85"/>
        <v>133</v>
      </c>
      <c r="D1332" s="815">
        <f t="shared" si="86"/>
        <v>134</v>
      </c>
      <c r="E1332" s="815">
        <v>1963</v>
      </c>
    </row>
    <row r="1333" spans="1:5">
      <c r="A1333" s="816">
        <f t="shared" si="87"/>
        <v>23245</v>
      </c>
      <c r="B1333" s="815">
        <f t="shared" si="84"/>
        <v>234</v>
      </c>
      <c r="C1333" s="815">
        <f t="shared" si="85"/>
        <v>132</v>
      </c>
      <c r="D1333" s="815">
        <f t="shared" si="86"/>
        <v>133</v>
      </c>
      <c r="E1333" s="815">
        <v>1963</v>
      </c>
    </row>
    <row r="1334" spans="1:5">
      <c r="A1334" s="816">
        <f t="shared" si="87"/>
        <v>23246</v>
      </c>
      <c r="B1334" s="815">
        <f t="shared" si="84"/>
        <v>235</v>
      </c>
      <c r="C1334" s="815">
        <f t="shared" si="85"/>
        <v>131</v>
      </c>
      <c r="D1334" s="815">
        <f t="shared" si="86"/>
        <v>132</v>
      </c>
      <c r="E1334" s="815">
        <v>1963</v>
      </c>
    </row>
    <row r="1335" spans="1:5">
      <c r="A1335" s="816">
        <f t="shared" si="87"/>
        <v>23247</v>
      </c>
      <c r="B1335" s="815">
        <f t="shared" si="84"/>
        <v>236</v>
      </c>
      <c r="C1335" s="815">
        <f t="shared" si="85"/>
        <v>130</v>
      </c>
      <c r="D1335" s="815">
        <f t="shared" si="86"/>
        <v>131</v>
      </c>
      <c r="E1335" s="815">
        <v>1963</v>
      </c>
    </row>
    <row r="1336" spans="1:5">
      <c r="A1336" s="816">
        <f t="shared" si="87"/>
        <v>23248</v>
      </c>
      <c r="B1336" s="815">
        <f t="shared" si="84"/>
        <v>237</v>
      </c>
      <c r="C1336" s="815">
        <f t="shared" si="85"/>
        <v>129</v>
      </c>
      <c r="D1336" s="815">
        <f t="shared" si="86"/>
        <v>130</v>
      </c>
      <c r="E1336" s="815">
        <v>1963</v>
      </c>
    </row>
    <row r="1337" spans="1:5">
      <c r="A1337" s="816">
        <f t="shared" si="87"/>
        <v>23249</v>
      </c>
      <c r="B1337" s="815">
        <f t="shared" si="84"/>
        <v>238</v>
      </c>
      <c r="C1337" s="815">
        <f t="shared" si="85"/>
        <v>128</v>
      </c>
      <c r="D1337" s="815">
        <f t="shared" si="86"/>
        <v>129</v>
      </c>
      <c r="E1337" s="815">
        <v>1963</v>
      </c>
    </row>
    <row r="1338" spans="1:5">
      <c r="A1338" s="816">
        <f t="shared" si="87"/>
        <v>23250</v>
      </c>
      <c r="B1338" s="815">
        <f t="shared" si="84"/>
        <v>239</v>
      </c>
      <c r="C1338" s="815">
        <f t="shared" si="85"/>
        <v>127</v>
      </c>
      <c r="D1338" s="815">
        <f t="shared" si="86"/>
        <v>128</v>
      </c>
      <c r="E1338" s="815">
        <v>1963</v>
      </c>
    </row>
    <row r="1339" spans="1:5">
      <c r="A1339" s="816">
        <f t="shared" si="87"/>
        <v>23251</v>
      </c>
      <c r="B1339" s="815">
        <f t="shared" si="84"/>
        <v>240</v>
      </c>
      <c r="C1339" s="815">
        <f t="shared" si="85"/>
        <v>126</v>
      </c>
      <c r="D1339" s="815">
        <f t="shared" si="86"/>
        <v>127</v>
      </c>
      <c r="E1339" s="815">
        <v>1963</v>
      </c>
    </row>
    <row r="1340" spans="1:5">
      <c r="A1340" s="816">
        <f t="shared" si="87"/>
        <v>23252</v>
      </c>
      <c r="B1340" s="815">
        <f t="shared" si="84"/>
        <v>241</v>
      </c>
      <c r="C1340" s="815">
        <f t="shared" si="85"/>
        <v>125</v>
      </c>
      <c r="D1340" s="815">
        <f t="shared" si="86"/>
        <v>126</v>
      </c>
      <c r="E1340" s="815">
        <v>1963</v>
      </c>
    </row>
    <row r="1341" spans="1:5">
      <c r="A1341" s="816">
        <f t="shared" si="87"/>
        <v>23253</v>
      </c>
      <c r="B1341" s="815">
        <f t="shared" si="84"/>
        <v>242</v>
      </c>
      <c r="C1341" s="815">
        <f t="shared" si="85"/>
        <v>124</v>
      </c>
      <c r="D1341" s="815">
        <f t="shared" si="86"/>
        <v>125</v>
      </c>
      <c r="E1341" s="815">
        <v>1963</v>
      </c>
    </row>
    <row r="1342" spans="1:5">
      <c r="A1342" s="816">
        <f t="shared" si="87"/>
        <v>23254</v>
      </c>
      <c r="B1342" s="815">
        <f t="shared" si="84"/>
        <v>243</v>
      </c>
      <c r="C1342" s="815">
        <f t="shared" si="85"/>
        <v>123</v>
      </c>
      <c r="D1342" s="815">
        <f t="shared" si="86"/>
        <v>124</v>
      </c>
      <c r="E1342" s="815">
        <v>1963</v>
      </c>
    </row>
    <row r="1343" spans="1:5">
      <c r="A1343" s="816">
        <f t="shared" si="87"/>
        <v>23255</v>
      </c>
      <c r="B1343" s="815">
        <f t="shared" si="84"/>
        <v>244</v>
      </c>
      <c r="C1343" s="815">
        <f t="shared" si="85"/>
        <v>122</v>
      </c>
      <c r="D1343" s="815">
        <f t="shared" si="86"/>
        <v>123</v>
      </c>
      <c r="E1343" s="815">
        <v>1963</v>
      </c>
    </row>
    <row r="1344" spans="1:5">
      <c r="A1344" s="816">
        <f t="shared" si="87"/>
        <v>23256</v>
      </c>
      <c r="B1344" s="815">
        <f t="shared" si="84"/>
        <v>245</v>
      </c>
      <c r="C1344" s="815">
        <f t="shared" si="85"/>
        <v>121</v>
      </c>
      <c r="D1344" s="815">
        <f t="shared" si="86"/>
        <v>122</v>
      </c>
      <c r="E1344" s="815">
        <v>1963</v>
      </c>
    </row>
    <row r="1345" spans="1:5">
      <c r="A1345" s="816">
        <f t="shared" si="87"/>
        <v>23257</v>
      </c>
      <c r="B1345" s="815">
        <f t="shared" si="84"/>
        <v>246</v>
      </c>
      <c r="C1345" s="815">
        <f t="shared" si="85"/>
        <v>120</v>
      </c>
      <c r="D1345" s="815">
        <f t="shared" si="86"/>
        <v>121</v>
      </c>
      <c r="E1345" s="815">
        <v>1963</v>
      </c>
    </row>
    <row r="1346" spans="1:5">
      <c r="A1346" s="816">
        <f t="shared" si="87"/>
        <v>23258</v>
      </c>
      <c r="B1346" s="815">
        <f t="shared" si="84"/>
        <v>247</v>
      </c>
      <c r="C1346" s="815">
        <f t="shared" si="85"/>
        <v>119</v>
      </c>
      <c r="D1346" s="815">
        <f t="shared" si="86"/>
        <v>120</v>
      </c>
      <c r="E1346" s="815">
        <v>1963</v>
      </c>
    </row>
    <row r="1347" spans="1:5">
      <c r="A1347" s="816">
        <f t="shared" si="87"/>
        <v>23259</v>
      </c>
      <c r="B1347" s="815">
        <f t="shared" si="84"/>
        <v>248</v>
      </c>
      <c r="C1347" s="815">
        <f t="shared" si="85"/>
        <v>118</v>
      </c>
      <c r="D1347" s="815">
        <f t="shared" si="86"/>
        <v>119</v>
      </c>
      <c r="E1347" s="815">
        <v>1963</v>
      </c>
    </row>
    <row r="1348" spans="1:5">
      <c r="A1348" s="816">
        <f t="shared" si="87"/>
        <v>23260</v>
      </c>
      <c r="B1348" s="815">
        <f t="shared" si="84"/>
        <v>249</v>
      </c>
      <c r="C1348" s="815">
        <f t="shared" si="85"/>
        <v>117</v>
      </c>
      <c r="D1348" s="815">
        <f t="shared" si="86"/>
        <v>118</v>
      </c>
      <c r="E1348" s="815">
        <v>1963</v>
      </c>
    </row>
    <row r="1349" spans="1:5">
      <c r="A1349" s="816">
        <f t="shared" si="87"/>
        <v>23261</v>
      </c>
      <c r="B1349" s="815">
        <f t="shared" si="84"/>
        <v>250</v>
      </c>
      <c r="C1349" s="815">
        <f t="shared" si="85"/>
        <v>116</v>
      </c>
      <c r="D1349" s="815">
        <f t="shared" si="86"/>
        <v>117</v>
      </c>
      <c r="E1349" s="815">
        <v>1963</v>
      </c>
    </row>
    <row r="1350" spans="1:5">
      <c r="A1350" s="816">
        <f t="shared" si="87"/>
        <v>23262</v>
      </c>
      <c r="B1350" s="815">
        <f t="shared" si="84"/>
        <v>251</v>
      </c>
      <c r="C1350" s="815">
        <f t="shared" si="85"/>
        <v>115</v>
      </c>
      <c r="D1350" s="815">
        <f t="shared" si="86"/>
        <v>116</v>
      </c>
      <c r="E1350" s="815">
        <v>1963</v>
      </c>
    </row>
    <row r="1351" spans="1:5">
      <c r="A1351" s="816">
        <f t="shared" si="87"/>
        <v>23263</v>
      </c>
      <c r="B1351" s="815">
        <f t="shared" si="84"/>
        <v>252</v>
      </c>
      <c r="C1351" s="815">
        <f t="shared" si="85"/>
        <v>114</v>
      </c>
      <c r="D1351" s="815">
        <f t="shared" si="86"/>
        <v>115</v>
      </c>
      <c r="E1351" s="815">
        <v>1963</v>
      </c>
    </row>
    <row r="1352" spans="1:5">
      <c r="A1352" s="816">
        <f t="shared" si="87"/>
        <v>23264</v>
      </c>
      <c r="B1352" s="815">
        <f t="shared" si="84"/>
        <v>253</v>
      </c>
      <c r="C1352" s="815">
        <f t="shared" si="85"/>
        <v>113</v>
      </c>
      <c r="D1352" s="815">
        <f t="shared" si="86"/>
        <v>114</v>
      </c>
      <c r="E1352" s="815">
        <v>1963</v>
      </c>
    </row>
    <row r="1353" spans="1:5">
      <c r="A1353" s="816">
        <f t="shared" si="87"/>
        <v>23265</v>
      </c>
      <c r="B1353" s="815">
        <f t="shared" si="84"/>
        <v>254</v>
      </c>
      <c r="C1353" s="815">
        <f t="shared" si="85"/>
        <v>112</v>
      </c>
      <c r="D1353" s="815">
        <f t="shared" si="86"/>
        <v>113</v>
      </c>
      <c r="E1353" s="815">
        <v>1963</v>
      </c>
    </row>
    <row r="1354" spans="1:5">
      <c r="A1354" s="816">
        <f t="shared" si="87"/>
        <v>23266</v>
      </c>
      <c r="B1354" s="815">
        <f t="shared" si="84"/>
        <v>255</v>
      </c>
      <c r="C1354" s="815">
        <f t="shared" si="85"/>
        <v>111</v>
      </c>
      <c r="D1354" s="815">
        <f t="shared" si="86"/>
        <v>112</v>
      </c>
      <c r="E1354" s="815">
        <v>1963</v>
      </c>
    </row>
    <row r="1355" spans="1:5">
      <c r="A1355" s="816">
        <f t="shared" si="87"/>
        <v>23267</v>
      </c>
      <c r="B1355" s="815">
        <f t="shared" si="84"/>
        <v>256</v>
      </c>
      <c r="C1355" s="815">
        <f t="shared" si="85"/>
        <v>110</v>
      </c>
      <c r="D1355" s="815">
        <f t="shared" si="86"/>
        <v>111</v>
      </c>
      <c r="E1355" s="815">
        <v>1963</v>
      </c>
    </row>
    <row r="1356" spans="1:5">
      <c r="A1356" s="816">
        <f t="shared" si="87"/>
        <v>23268</v>
      </c>
      <c r="B1356" s="815">
        <f t="shared" si="84"/>
        <v>257</v>
      </c>
      <c r="C1356" s="815">
        <f t="shared" si="85"/>
        <v>109</v>
      </c>
      <c r="D1356" s="815">
        <f t="shared" si="86"/>
        <v>110</v>
      </c>
      <c r="E1356" s="815">
        <v>1963</v>
      </c>
    </row>
    <row r="1357" spans="1:5">
      <c r="A1357" s="816">
        <f t="shared" si="87"/>
        <v>23269</v>
      </c>
      <c r="B1357" s="815">
        <f t="shared" si="84"/>
        <v>258</v>
      </c>
      <c r="C1357" s="815">
        <f t="shared" si="85"/>
        <v>108</v>
      </c>
      <c r="D1357" s="815">
        <f t="shared" si="86"/>
        <v>109</v>
      </c>
      <c r="E1357" s="815">
        <v>1963</v>
      </c>
    </row>
    <row r="1358" spans="1:5">
      <c r="A1358" s="816">
        <f t="shared" si="87"/>
        <v>23270</v>
      </c>
      <c r="B1358" s="815">
        <f t="shared" ref="B1358:B1421" si="88">B1357+1</f>
        <v>259</v>
      </c>
      <c r="C1358" s="815">
        <f t="shared" ref="C1358:C1421" si="89">C1357-1</f>
        <v>107</v>
      </c>
      <c r="D1358" s="815">
        <f t="shared" ref="D1358:D1421" si="90">D1357-1</f>
        <v>108</v>
      </c>
      <c r="E1358" s="815">
        <v>1963</v>
      </c>
    </row>
    <row r="1359" spans="1:5">
      <c r="A1359" s="816">
        <f t="shared" si="87"/>
        <v>23271</v>
      </c>
      <c r="B1359" s="815">
        <f t="shared" si="88"/>
        <v>260</v>
      </c>
      <c r="C1359" s="815">
        <f t="shared" si="89"/>
        <v>106</v>
      </c>
      <c r="D1359" s="815">
        <f t="shared" si="90"/>
        <v>107</v>
      </c>
      <c r="E1359" s="815">
        <v>1963</v>
      </c>
    </row>
    <row r="1360" spans="1:5">
      <c r="A1360" s="816">
        <f t="shared" si="87"/>
        <v>23272</v>
      </c>
      <c r="B1360" s="815">
        <f t="shared" si="88"/>
        <v>261</v>
      </c>
      <c r="C1360" s="815">
        <f t="shared" si="89"/>
        <v>105</v>
      </c>
      <c r="D1360" s="815">
        <f t="shared" si="90"/>
        <v>106</v>
      </c>
      <c r="E1360" s="815">
        <v>1963</v>
      </c>
    </row>
    <row r="1361" spans="1:5">
      <c r="A1361" s="816">
        <f t="shared" si="87"/>
        <v>23273</v>
      </c>
      <c r="B1361" s="815">
        <f t="shared" si="88"/>
        <v>262</v>
      </c>
      <c r="C1361" s="815">
        <f t="shared" si="89"/>
        <v>104</v>
      </c>
      <c r="D1361" s="815">
        <f t="shared" si="90"/>
        <v>105</v>
      </c>
      <c r="E1361" s="815">
        <v>1963</v>
      </c>
    </row>
    <row r="1362" spans="1:5">
      <c r="A1362" s="816">
        <f t="shared" si="87"/>
        <v>23274</v>
      </c>
      <c r="B1362" s="815">
        <f t="shared" si="88"/>
        <v>263</v>
      </c>
      <c r="C1362" s="815">
        <f t="shared" si="89"/>
        <v>103</v>
      </c>
      <c r="D1362" s="815">
        <f t="shared" si="90"/>
        <v>104</v>
      </c>
      <c r="E1362" s="815">
        <v>1963</v>
      </c>
    </row>
    <row r="1363" spans="1:5">
      <c r="A1363" s="816">
        <f t="shared" si="87"/>
        <v>23275</v>
      </c>
      <c r="B1363" s="815">
        <f t="shared" si="88"/>
        <v>264</v>
      </c>
      <c r="C1363" s="815">
        <f t="shared" si="89"/>
        <v>102</v>
      </c>
      <c r="D1363" s="815">
        <f t="shared" si="90"/>
        <v>103</v>
      </c>
      <c r="E1363" s="815">
        <v>1963</v>
      </c>
    </row>
    <row r="1364" spans="1:5">
      <c r="A1364" s="816">
        <f t="shared" si="87"/>
        <v>23276</v>
      </c>
      <c r="B1364" s="815">
        <f t="shared" si="88"/>
        <v>265</v>
      </c>
      <c r="C1364" s="815">
        <f t="shared" si="89"/>
        <v>101</v>
      </c>
      <c r="D1364" s="815">
        <f t="shared" si="90"/>
        <v>102</v>
      </c>
      <c r="E1364" s="815">
        <v>1963</v>
      </c>
    </row>
    <row r="1365" spans="1:5">
      <c r="A1365" s="816">
        <f t="shared" si="87"/>
        <v>23277</v>
      </c>
      <c r="B1365" s="815">
        <f t="shared" si="88"/>
        <v>266</v>
      </c>
      <c r="C1365" s="815">
        <f t="shared" si="89"/>
        <v>100</v>
      </c>
      <c r="D1365" s="815">
        <f t="shared" si="90"/>
        <v>101</v>
      </c>
      <c r="E1365" s="815">
        <v>1963</v>
      </c>
    </row>
    <row r="1366" spans="1:5">
      <c r="A1366" s="816">
        <f t="shared" si="87"/>
        <v>23278</v>
      </c>
      <c r="B1366" s="815">
        <f t="shared" si="88"/>
        <v>267</v>
      </c>
      <c r="C1366" s="815">
        <f t="shared" si="89"/>
        <v>99</v>
      </c>
      <c r="D1366" s="815">
        <f t="shared" si="90"/>
        <v>100</v>
      </c>
      <c r="E1366" s="815">
        <v>1963</v>
      </c>
    </row>
    <row r="1367" spans="1:5">
      <c r="A1367" s="816">
        <f t="shared" si="87"/>
        <v>23279</v>
      </c>
      <c r="B1367" s="815">
        <f t="shared" si="88"/>
        <v>268</v>
      </c>
      <c r="C1367" s="815">
        <f t="shared" si="89"/>
        <v>98</v>
      </c>
      <c r="D1367" s="815">
        <f t="shared" si="90"/>
        <v>99</v>
      </c>
      <c r="E1367" s="815">
        <v>1963</v>
      </c>
    </row>
    <row r="1368" spans="1:5">
      <c r="A1368" s="816">
        <f>A1367+1</f>
        <v>23280</v>
      </c>
      <c r="B1368" s="815">
        <f>B1367+1</f>
        <v>269</v>
      </c>
      <c r="C1368" s="815">
        <f>C1367-1</f>
        <v>97</v>
      </c>
      <c r="D1368" s="815">
        <f>D1366-1</f>
        <v>99</v>
      </c>
      <c r="E1368" s="815">
        <v>1963</v>
      </c>
    </row>
    <row r="1369" spans="1:5">
      <c r="A1369" s="816">
        <f t="shared" si="87"/>
        <v>23281</v>
      </c>
      <c r="B1369" s="815">
        <f t="shared" si="88"/>
        <v>270</v>
      </c>
      <c r="C1369" s="815">
        <f t="shared" si="89"/>
        <v>96</v>
      </c>
      <c r="D1369" s="815">
        <f t="shared" si="90"/>
        <v>98</v>
      </c>
      <c r="E1369" s="815">
        <v>1963</v>
      </c>
    </row>
    <row r="1370" spans="1:5">
      <c r="A1370" s="816">
        <f t="shared" si="87"/>
        <v>23282</v>
      </c>
      <c r="B1370" s="815">
        <f t="shared" si="88"/>
        <v>271</v>
      </c>
      <c r="C1370" s="815">
        <f t="shared" si="89"/>
        <v>95</v>
      </c>
      <c r="D1370" s="815">
        <f t="shared" si="90"/>
        <v>97</v>
      </c>
      <c r="E1370" s="815">
        <v>1963</v>
      </c>
    </row>
    <row r="1371" spans="1:5">
      <c r="A1371" s="816">
        <f t="shared" si="87"/>
        <v>23283</v>
      </c>
      <c r="B1371" s="815">
        <f t="shared" si="88"/>
        <v>272</v>
      </c>
      <c r="C1371" s="815">
        <f t="shared" si="89"/>
        <v>94</v>
      </c>
      <c r="D1371" s="815">
        <f t="shared" si="90"/>
        <v>96</v>
      </c>
      <c r="E1371" s="815">
        <v>1963</v>
      </c>
    </row>
    <row r="1372" spans="1:5">
      <c r="A1372" s="816">
        <f t="shared" si="87"/>
        <v>23284</v>
      </c>
      <c r="B1372" s="815">
        <f t="shared" si="88"/>
        <v>273</v>
      </c>
      <c r="C1372" s="815">
        <f t="shared" si="89"/>
        <v>93</v>
      </c>
      <c r="D1372" s="815">
        <f t="shared" si="90"/>
        <v>95</v>
      </c>
      <c r="E1372" s="815">
        <v>1963</v>
      </c>
    </row>
    <row r="1373" spans="1:5">
      <c r="A1373" s="816">
        <f t="shared" si="87"/>
        <v>23285</v>
      </c>
      <c r="B1373" s="815">
        <f t="shared" si="88"/>
        <v>274</v>
      </c>
      <c r="C1373" s="815">
        <f t="shared" si="89"/>
        <v>92</v>
      </c>
      <c r="D1373" s="815">
        <f t="shared" si="90"/>
        <v>94</v>
      </c>
      <c r="E1373" s="815">
        <v>1963</v>
      </c>
    </row>
    <row r="1374" spans="1:5">
      <c r="A1374" s="816">
        <f t="shared" si="87"/>
        <v>23286</v>
      </c>
      <c r="B1374" s="815">
        <f t="shared" si="88"/>
        <v>275</v>
      </c>
      <c r="C1374" s="815">
        <f t="shared" si="89"/>
        <v>91</v>
      </c>
      <c r="D1374" s="815">
        <f t="shared" si="90"/>
        <v>93</v>
      </c>
      <c r="E1374" s="815">
        <v>1963</v>
      </c>
    </row>
    <row r="1375" spans="1:5">
      <c r="A1375" s="816">
        <f t="shared" si="87"/>
        <v>23287</v>
      </c>
      <c r="B1375" s="815">
        <f t="shared" si="88"/>
        <v>276</v>
      </c>
      <c r="C1375" s="815">
        <f t="shared" si="89"/>
        <v>90</v>
      </c>
      <c r="D1375" s="815">
        <f t="shared" si="90"/>
        <v>92</v>
      </c>
      <c r="E1375" s="815">
        <v>1963</v>
      </c>
    </row>
    <row r="1376" spans="1:5">
      <c r="A1376" s="816">
        <f t="shared" si="87"/>
        <v>23288</v>
      </c>
      <c r="B1376" s="815">
        <f t="shared" si="88"/>
        <v>277</v>
      </c>
      <c r="C1376" s="815">
        <f t="shared" si="89"/>
        <v>89</v>
      </c>
      <c r="D1376" s="815">
        <f t="shared" si="90"/>
        <v>91</v>
      </c>
      <c r="E1376" s="815">
        <v>1963</v>
      </c>
    </row>
    <row r="1377" spans="1:5">
      <c r="A1377" s="816">
        <f t="shared" si="87"/>
        <v>23289</v>
      </c>
      <c r="B1377" s="815">
        <f t="shared" si="88"/>
        <v>278</v>
      </c>
      <c r="C1377" s="815">
        <f t="shared" si="89"/>
        <v>88</v>
      </c>
      <c r="D1377" s="815">
        <f t="shared" si="90"/>
        <v>90</v>
      </c>
      <c r="E1377" s="815">
        <v>1963</v>
      </c>
    </row>
    <row r="1378" spans="1:5">
      <c r="A1378" s="816">
        <f t="shared" si="87"/>
        <v>23290</v>
      </c>
      <c r="B1378" s="815">
        <f t="shared" si="88"/>
        <v>279</v>
      </c>
      <c r="C1378" s="815">
        <f t="shared" si="89"/>
        <v>87</v>
      </c>
      <c r="D1378" s="815">
        <f t="shared" si="90"/>
        <v>89</v>
      </c>
      <c r="E1378" s="815">
        <v>1963</v>
      </c>
    </row>
    <row r="1379" spans="1:5">
      <c r="A1379" s="816">
        <f t="shared" si="87"/>
        <v>23291</v>
      </c>
      <c r="B1379" s="815">
        <f t="shared" si="88"/>
        <v>280</v>
      </c>
      <c r="C1379" s="815">
        <f t="shared" si="89"/>
        <v>86</v>
      </c>
      <c r="D1379" s="815">
        <f t="shared" si="90"/>
        <v>88</v>
      </c>
      <c r="E1379" s="815">
        <v>1963</v>
      </c>
    </row>
    <row r="1380" spans="1:5">
      <c r="A1380" s="816">
        <f t="shared" si="87"/>
        <v>23292</v>
      </c>
      <c r="B1380" s="815">
        <f t="shared" si="88"/>
        <v>281</v>
      </c>
      <c r="C1380" s="815">
        <f t="shared" si="89"/>
        <v>85</v>
      </c>
      <c r="D1380" s="815">
        <f t="shared" si="90"/>
        <v>87</v>
      </c>
      <c r="E1380" s="815">
        <v>1963</v>
      </c>
    </row>
    <row r="1381" spans="1:5">
      <c r="A1381" s="816">
        <f t="shared" si="87"/>
        <v>23293</v>
      </c>
      <c r="B1381" s="815">
        <f t="shared" si="88"/>
        <v>282</v>
      </c>
      <c r="C1381" s="815">
        <f t="shared" si="89"/>
        <v>84</v>
      </c>
      <c r="D1381" s="815">
        <f t="shared" si="90"/>
        <v>86</v>
      </c>
      <c r="E1381" s="815">
        <v>1963</v>
      </c>
    </row>
    <row r="1382" spans="1:5">
      <c r="A1382" s="816">
        <f t="shared" si="87"/>
        <v>23294</v>
      </c>
      <c r="B1382" s="815">
        <f t="shared" si="88"/>
        <v>283</v>
      </c>
      <c r="C1382" s="815">
        <f t="shared" si="89"/>
        <v>83</v>
      </c>
      <c r="D1382" s="815">
        <f t="shared" si="90"/>
        <v>85</v>
      </c>
      <c r="E1382" s="815">
        <v>1963</v>
      </c>
    </row>
    <row r="1383" spans="1:5">
      <c r="A1383" s="816">
        <f t="shared" si="87"/>
        <v>23295</v>
      </c>
      <c r="B1383" s="815">
        <f t="shared" si="88"/>
        <v>284</v>
      </c>
      <c r="C1383" s="815">
        <f t="shared" si="89"/>
        <v>82</v>
      </c>
      <c r="D1383" s="815">
        <f t="shared" si="90"/>
        <v>84</v>
      </c>
      <c r="E1383" s="815">
        <v>1963</v>
      </c>
    </row>
    <row r="1384" spans="1:5">
      <c r="A1384" s="816">
        <f t="shared" si="87"/>
        <v>23296</v>
      </c>
      <c r="B1384" s="815">
        <f t="shared" si="88"/>
        <v>285</v>
      </c>
      <c r="C1384" s="815">
        <f t="shared" si="89"/>
        <v>81</v>
      </c>
      <c r="D1384" s="815">
        <f t="shared" si="90"/>
        <v>83</v>
      </c>
      <c r="E1384" s="815">
        <v>1963</v>
      </c>
    </row>
    <row r="1385" spans="1:5">
      <c r="A1385" s="816">
        <f t="shared" si="87"/>
        <v>23297</v>
      </c>
      <c r="B1385" s="815">
        <f t="shared" si="88"/>
        <v>286</v>
      </c>
      <c r="C1385" s="815">
        <f t="shared" si="89"/>
        <v>80</v>
      </c>
      <c r="D1385" s="815">
        <f t="shared" si="90"/>
        <v>82</v>
      </c>
      <c r="E1385" s="815">
        <v>1963</v>
      </c>
    </row>
    <row r="1386" spans="1:5">
      <c r="A1386" s="816">
        <f t="shared" si="87"/>
        <v>23298</v>
      </c>
      <c r="B1386" s="815">
        <f t="shared" si="88"/>
        <v>287</v>
      </c>
      <c r="C1386" s="815">
        <f t="shared" si="89"/>
        <v>79</v>
      </c>
      <c r="D1386" s="815">
        <f t="shared" si="90"/>
        <v>81</v>
      </c>
      <c r="E1386" s="815">
        <v>1963</v>
      </c>
    </row>
    <row r="1387" spans="1:5">
      <c r="A1387" s="816">
        <f t="shared" si="87"/>
        <v>23299</v>
      </c>
      <c r="B1387" s="815">
        <f t="shared" si="88"/>
        <v>288</v>
      </c>
      <c r="C1387" s="815">
        <f t="shared" si="89"/>
        <v>78</v>
      </c>
      <c r="D1387" s="815">
        <f t="shared" si="90"/>
        <v>80</v>
      </c>
      <c r="E1387" s="815">
        <v>1963</v>
      </c>
    </row>
    <row r="1388" spans="1:5">
      <c r="A1388" s="816">
        <f t="shared" si="87"/>
        <v>23300</v>
      </c>
      <c r="B1388" s="815">
        <f t="shared" si="88"/>
        <v>289</v>
      </c>
      <c r="C1388" s="815">
        <f t="shared" si="89"/>
        <v>77</v>
      </c>
      <c r="D1388" s="815">
        <f t="shared" si="90"/>
        <v>79</v>
      </c>
      <c r="E1388" s="815">
        <v>1963</v>
      </c>
    </row>
    <row r="1389" spans="1:5">
      <c r="A1389" s="816">
        <f t="shared" si="87"/>
        <v>23301</v>
      </c>
      <c r="B1389" s="815">
        <f t="shared" si="88"/>
        <v>290</v>
      </c>
      <c r="C1389" s="815">
        <f t="shared" si="89"/>
        <v>76</v>
      </c>
      <c r="D1389" s="815">
        <f t="shared" si="90"/>
        <v>78</v>
      </c>
      <c r="E1389" s="815">
        <v>1963</v>
      </c>
    </row>
    <row r="1390" spans="1:5">
      <c r="A1390" s="816">
        <f t="shared" si="87"/>
        <v>23302</v>
      </c>
      <c r="B1390" s="815">
        <f t="shared" si="88"/>
        <v>291</v>
      </c>
      <c r="C1390" s="815">
        <f t="shared" si="89"/>
        <v>75</v>
      </c>
      <c r="D1390" s="815">
        <f t="shared" si="90"/>
        <v>77</v>
      </c>
      <c r="E1390" s="815">
        <v>1963</v>
      </c>
    </row>
    <row r="1391" spans="1:5">
      <c r="A1391" s="816">
        <f t="shared" si="87"/>
        <v>23303</v>
      </c>
      <c r="B1391" s="815">
        <f t="shared" si="88"/>
        <v>292</v>
      </c>
      <c r="C1391" s="815">
        <f t="shared" si="89"/>
        <v>74</v>
      </c>
      <c r="D1391" s="815">
        <f t="shared" si="90"/>
        <v>76</v>
      </c>
      <c r="E1391" s="815">
        <v>1963</v>
      </c>
    </row>
    <row r="1392" spans="1:5">
      <c r="A1392" s="816">
        <f t="shared" si="87"/>
        <v>23304</v>
      </c>
      <c r="B1392" s="815">
        <f t="shared" si="88"/>
        <v>293</v>
      </c>
      <c r="C1392" s="815">
        <f t="shared" si="89"/>
        <v>73</v>
      </c>
      <c r="D1392" s="815">
        <f t="shared" si="90"/>
        <v>75</v>
      </c>
      <c r="E1392" s="815">
        <v>1963</v>
      </c>
    </row>
    <row r="1393" spans="1:5">
      <c r="A1393" s="816">
        <f t="shared" si="87"/>
        <v>23305</v>
      </c>
      <c r="B1393" s="815">
        <f t="shared" si="88"/>
        <v>294</v>
      </c>
      <c r="C1393" s="815">
        <f t="shared" si="89"/>
        <v>72</v>
      </c>
      <c r="D1393" s="815">
        <f t="shared" si="90"/>
        <v>74</v>
      </c>
      <c r="E1393" s="815">
        <v>1963</v>
      </c>
    </row>
    <row r="1394" spans="1:5">
      <c r="A1394" s="816">
        <f t="shared" si="87"/>
        <v>23306</v>
      </c>
      <c r="B1394" s="815">
        <f t="shared" si="88"/>
        <v>295</v>
      </c>
      <c r="C1394" s="815">
        <f t="shared" si="89"/>
        <v>71</v>
      </c>
      <c r="D1394" s="815">
        <f t="shared" si="90"/>
        <v>73</v>
      </c>
      <c r="E1394" s="815">
        <v>1963</v>
      </c>
    </row>
    <row r="1395" spans="1:5">
      <c r="A1395" s="816">
        <f t="shared" ref="A1395:A1458" si="91">A1394+1</f>
        <v>23307</v>
      </c>
      <c r="B1395" s="815">
        <f t="shared" si="88"/>
        <v>296</v>
      </c>
      <c r="C1395" s="815">
        <f t="shared" si="89"/>
        <v>70</v>
      </c>
      <c r="D1395" s="815">
        <f t="shared" si="90"/>
        <v>72</v>
      </c>
      <c r="E1395" s="815">
        <v>1963</v>
      </c>
    </row>
    <row r="1396" spans="1:5">
      <c r="A1396" s="816">
        <f t="shared" si="91"/>
        <v>23308</v>
      </c>
      <c r="B1396" s="815">
        <f t="shared" si="88"/>
        <v>297</v>
      </c>
      <c r="C1396" s="815">
        <f t="shared" si="89"/>
        <v>69</v>
      </c>
      <c r="D1396" s="815">
        <f t="shared" si="90"/>
        <v>71</v>
      </c>
      <c r="E1396" s="815">
        <v>1963</v>
      </c>
    </row>
    <row r="1397" spans="1:5">
      <c r="A1397" s="816">
        <f t="shared" si="91"/>
        <v>23309</v>
      </c>
      <c r="B1397" s="815">
        <f t="shared" si="88"/>
        <v>298</v>
      </c>
      <c r="C1397" s="815">
        <f t="shared" si="89"/>
        <v>68</v>
      </c>
      <c r="D1397" s="815">
        <f t="shared" si="90"/>
        <v>70</v>
      </c>
      <c r="E1397" s="815">
        <v>1963</v>
      </c>
    </row>
    <row r="1398" spans="1:5">
      <c r="A1398" s="816">
        <f t="shared" si="91"/>
        <v>23310</v>
      </c>
      <c r="B1398" s="815">
        <f t="shared" si="88"/>
        <v>299</v>
      </c>
      <c r="C1398" s="815">
        <f t="shared" si="89"/>
        <v>67</v>
      </c>
      <c r="D1398" s="815">
        <f t="shared" si="90"/>
        <v>69</v>
      </c>
      <c r="E1398" s="815">
        <v>1963</v>
      </c>
    </row>
    <row r="1399" spans="1:5">
      <c r="A1399" s="816">
        <f t="shared" si="91"/>
        <v>23311</v>
      </c>
      <c r="B1399" s="815">
        <f t="shared" si="88"/>
        <v>300</v>
      </c>
      <c r="C1399" s="815">
        <f t="shared" si="89"/>
        <v>66</v>
      </c>
      <c r="D1399" s="815">
        <f t="shared" si="90"/>
        <v>68</v>
      </c>
      <c r="E1399" s="815">
        <v>1963</v>
      </c>
    </row>
    <row r="1400" spans="1:5">
      <c r="A1400" s="816">
        <f t="shared" si="91"/>
        <v>23312</v>
      </c>
      <c r="B1400" s="815">
        <f t="shared" si="88"/>
        <v>301</v>
      </c>
      <c r="C1400" s="815">
        <f t="shared" si="89"/>
        <v>65</v>
      </c>
      <c r="D1400" s="815">
        <f t="shared" si="90"/>
        <v>67</v>
      </c>
      <c r="E1400" s="815">
        <v>1963</v>
      </c>
    </row>
    <row r="1401" spans="1:5">
      <c r="A1401" s="816">
        <f t="shared" si="91"/>
        <v>23313</v>
      </c>
      <c r="B1401" s="815">
        <f t="shared" si="88"/>
        <v>302</v>
      </c>
      <c r="C1401" s="815">
        <f t="shared" si="89"/>
        <v>64</v>
      </c>
      <c r="D1401" s="815">
        <f t="shared" si="90"/>
        <v>66</v>
      </c>
      <c r="E1401" s="815">
        <v>1963</v>
      </c>
    </row>
    <row r="1402" spans="1:5">
      <c r="A1402" s="816">
        <f t="shared" si="91"/>
        <v>23314</v>
      </c>
      <c r="B1402" s="815">
        <f t="shared" si="88"/>
        <v>303</v>
      </c>
      <c r="C1402" s="815">
        <f t="shared" si="89"/>
        <v>63</v>
      </c>
      <c r="D1402" s="815">
        <f t="shared" si="90"/>
        <v>65</v>
      </c>
      <c r="E1402" s="815">
        <v>1963</v>
      </c>
    </row>
    <row r="1403" spans="1:5">
      <c r="A1403" s="816">
        <f t="shared" si="91"/>
        <v>23315</v>
      </c>
      <c r="B1403" s="815">
        <f t="shared" si="88"/>
        <v>304</v>
      </c>
      <c r="C1403" s="815">
        <f t="shared" si="89"/>
        <v>62</v>
      </c>
      <c r="D1403" s="815">
        <f t="shared" si="90"/>
        <v>64</v>
      </c>
      <c r="E1403" s="815">
        <v>1963</v>
      </c>
    </row>
    <row r="1404" spans="1:5">
      <c r="A1404" s="816">
        <f t="shared" si="91"/>
        <v>23316</v>
      </c>
      <c r="B1404" s="815">
        <f t="shared" si="88"/>
        <v>305</v>
      </c>
      <c r="C1404" s="815">
        <f t="shared" si="89"/>
        <v>61</v>
      </c>
      <c r="D1404" s="815">
        <f t="shared" si="90"/>
        <v>63</v>
      </c>
      <c r="E1404" s="815">
        <v>1963</v>
      </c>
    </row>
    <row r="1405" spans="1:5">
      <c r="A1405" s="816">
        <f t="shared" si="91"/>
        <v>23317</v>
      </c>
      <c r="B1405" s="815">
        <f t="shared" si="88"/>
        <v>306</v>
      </c>
      <c r="C1405" s="815">
        <f t="shared" si="89"/>
        <v>60</v>
      </c>
      <c r="D1405" s="815">
        <f t="shared" si="90"/>
        <v>62</v>
      </c>
      <c r="E1405" s="815">
        <v>1963</v>
      </c>
    </row>
    <row r="1406" spans="1:5">
      <c r="A1406" s="816">
        <f t="shared" si="91"/>
        <v>23318</v>
      </c>
      <c r="B1406" s="815">
        <f t="shared" si="88"/>
        <v>307</v>
      </c>
      <c r="C1406" s="815">
        <f t="shared" si="89"/>
        <v>59</v>
      </c>
      <c r="D1406" s="815">
        <f t="shared" si="90"/>
        <v>61</v>
      </c>
      <c r="E1406" s="815">
        <v>1963</v>
      </c>
    </row>
    <row r="1407" spans="1:5">
      <c r="A1407" s="816">
        <f t="shared" si="91"/>
        <v>23319</v>
      </c>
      <c r="B1407" s="815">
        <f t="shared" si="88"/>
        <v>308</v>
      </c>
      <c r="C1407" s="815">
        <f t="shared" si="89"/>
        <v>58</v>
      </c>
      <c r="D1407" s="815">
        <f t="shared" si="90"/>
        <v>60</v>
      </c>
      <c r="E1407" s="815">
        <v>1963</v>
      </c>
    </row>
    <row r="1408" spans="1:5">
      <c r="A1408" s="816">
        <f t="shared" si="91"/>
        <v>23320</v>
      </c>
      <c r="B1408" s="815">
        <f t="shared" si="88"/>
        <v>309</v>
      </c>
      <c r="C1408" s="815">
        <f t="shared" si="89"/>
        <v>57</v>
      </c>
      <c r="D1408" s="815">
        <f t="shared" si="90"/>
        <v>59</v>
      </c>
      <c r="E1408" s="815">
        <v>1963</v>
      </c>
    </row>
    <row r="1409" spans="1:5">
      <c r="A1409" s="816">
        <f t="shared" si="91"/>
        <v>23321</v>
      </c>
      <c r="B1409" s="815">
        <f t="shared" si="88"/>
        <v>310</v>
      </c>
      <c r="C1409" s="815">
        <f t="shared" si="89"/>
        <v>56</v>
      </c>
      <c r="D1409" s="815">
        <f t="shared" si="90"/>
        <v>58</v>
      </c>
      <c r="E1409" s="815">
        <v>1963</v>
      </c>
    </row>
    <row r="1410" spans="1:5">
      <c r="A1410" s="816">
        <f t="shared" si="91"/>
        <v>23322</v>
      </c>
      <c r="B1410" s="815">
        <f t="shared" si="88"/>
        <v>311</v>
      </c>
      <c r="C1410" s="815">
        <f t="shared" si="89"/>
        <v>55</v>
      </c>
      <c r="D1410" s="815">
        <f t="shared" si="90"/>
        <v>57</v>
      </c>
      <c r="E1410" s="815">
        <v>1963</v>
      </c>
    </row>
    <row r="1411" spans="1:5">
      <c r="A1411" s="816">
        <f t="shared" si="91"/>
        <v>23323</v>
      </c>
      <c r="B1411" s="815">
        <f t="shared" si="88"/>
        <v>312</v>
      </c>
      <c r="C1411" s="815">
        <f t="shared" si="89"/>
        <v>54</v>
      </c>
      <c r="D1411" s="815">
        <f t="shared" si="90"/>
        <v>56</v>
      </c>
      <c r="E1411" s="815">
        <v>1963</v>
      </c>
    </row>
    <row r="1412" spans="1:5">
      <c r="A1412" s="816">
        <f t="shared" si="91"/>
        <v>23324</v>
      </c>
      <c r="B1412" s="815">
        <f t="shared" si="88"/>
        <v>313</v>
      </c>
      <c r="C1412" s="815">
        <f t="shared" si="89"/>
        <v>53</v>
      </c>
      <c r="D1412" s="815">
        <f t="shared" si="90"/>
        <v>55</v>
      </c>
      <c r="E1412" s="815">
        <v>1963</v>
      </c>
    </row>
    <row r="1413" spans="1:5">
      <c r="A1413" s="816">
        <f t="shared" si="91"/>
        <v>23325</v>
      </c>
      <c r="B1413" s="815">
        <f t="shared" si="88"/>
        <v>314</v>
      </c>
      <c r="C1413" s="815">
        <f t="shared" si="89"/>
        <v>52</v>
      </c>
      <c r="D1413" s="815">
        <f t="shared" si="90"/>
        <v>54</v>
      </c>
      <c r="E1413" s="815">
        <v>1963</v>
      </c>
    </row>
    <row r="1414" spans="1:5">
      <c r="A1414" s="816">
        <f t="shared" si="91"/>
        <v>23326</v>
      </c>
      <c r="B1414" s="815">
        <f t="shared" si="88"/>
        <v>315</v>
      </c>
      <c r="C1414" s="815">
        <f t="shared" si="89"/>
        <v>51</v>
      </c>
      <c r="D1414" s="815">
        <f t="shared" si="90"/>
        <v>53</v>
      </c>
      <c r="E1414" s="815">
        <v>1963</v>
      </c>
    </row>
    <row r="1415" spans="1:5">
      <c r="A1415" s="816">
        <f t="shared" si="91"/>
        <v>23327</v>
      </c>
      <c r="B1415" s="815">
        <f t="shared" si="88"/>
        <v>316</v>
      </c>
      <c r="C1415" s="815">
        <f t="shared" si="89"/>
        <v>50</v>
      </c>
      <c r="D1415" s="815">
        <f t="shared" si="90"/>
        <v>52</v>
      </c>
      <c r="E1415" s="815">
        <v>1963</v>
      </c>
    </row>
    <row r="1416" spans="1:5">
      <c r="A1416" s="816">
        <f t="shared" si="91"/>
        <v>23328</v>
      </c>
      <c r="B1416" s="815">
        <f t="shared" si="88"/>
        <v>317</v>
      </c>
      <c r="C1416" s="815">
        <f t="shared" si="89"/>
        <v>49</v>
      </c>
      <c r="D1416" s="815">
        <f t="shared" si="90"/>
        <v>51</v>
      </c>
      <c r="E1416" s="815">
        <v>1963</v>
      </c>
    </row>
    <row r="1417" spans="1:5">
      <c r="A1417" s="816">
        <f t="shared" si="91"/>
        <v>23329</v>
      </c>
      <c r="B1417" s="815">
        <f t="shared" si="88"/>
        <v>318</v>
      </c>
      <c r="C1417" s="815">
        <f t="shared" si="89"/>
        <v>48</v>
      </c>
      <c r="D1417" s="815">
        <f t="shared" si="90"/>
        <v>50</v>
      </c>
      <c r="E1417" s="815">
        <v>1963</v>
      </c>
    </row>
    <row r="1418" spans="1:5">
      <c r="A1418" s="816">
        <f t="shared" si="91"/>
        <v>23330</v>
      </c>
      <c r="B1418" s="815">
        <f t="shared" si="88"/>
        <v>319</v>
      </c>
      <c r="C1418" s="815">
        <f t="shared" si="89"/>
        <v>47</v>
      </c>
      <c r="D1418" s="815">
        <f t="shared" si="90"/>
        <v>49</v>
      </c>
      <c r="E1418" s="815">
        <v>1963</v>
      </c>
    </row>
    <row r="1419" spans="1:5">
      <c r="A1419" s="816">
        <f t="shared" si="91"/>
        <v>23331</v>
      </c>
      <c r="B1419" s="815">
        <f t="shared" si="88"/>
        <v>320</v>
      </c>
      <c r="C1419" s="815">
        <f t="shared" si="89"/>
        <v>46</v>
      </c>
      <c r="D1419" s="815">
        <f t="shared" si="90"/>
        <v>48</v>
      </c>
      <c r="E1419" s="815">
        <v>1963</v>
      </c>
    </row>
    <row r="1420" spans="1:5">
      <c r="A1420" s="816">
        <f t="shared" si="91"/>
        <v>23332</v>
      </c>
      <c r="B1420" s="815">
        <f t="shared" si="88"/>
        <v>321</v>
      </c>
      <c r="C1420" s="815">
        <f t="shared" si="89"/>
        <v>45</v>
      </c>
      <c r="D1420" s="815">
        <f t="shared" si="90"/>
        <v>47</v>
      </c>
      <c r="E1420" s="815">
        <v>1963</v>
      </c>
    </row>
    <row r="1421" spans="1:5">
      <c r="A1421" s="816">
        <f t="shared" si="91"/>
        <v>23333</v>
      </c>
      <c r="B1421" s="815">
        <f t="shared" si="88"/>
        <v>322</v>
      </c>
      <c r="C1421" s="815">
        <f t="shared" si="89"/>
        <v>44</v>
      </c>
      <c r="D1421" s="815">
        <f t="shared" si="90"/>
        <v>46</v>
      </c>
      <c r="E1421" s="815">
        <v>1963</v>
      </c>
    </row>
    <row r="1422" spans="1:5">
      <c r="A1422" s="816">
        <f t="shared" si="91"/>
        <v>23334</v>
      </c>
      <c r="B1422" s="815">
        <f t="shared" ref="B1422:B1466" si="92">B1421+1</f>
        <v>323</v>
      </c>
      <c r="C1422" s="815">
        <f t="shared" ref="C1422:C1464" si="93">C1421-1</f>
        <v>43</v>
      </c>
      <c r="D1422" s="815">
        <f t="shared" ref="D1422:D1465" si="94">D1421-1</f>
        <v>45</v>
      </c>
      <c r="E1422" s="815">
        <v>1963</v>
      </c>
    </row>
    <row r="1423" spans="1:5">
      <c r="A1423" s="816">
        <f t="shared" si="91"/>
        <v>23335</v>
      </c>
      <c r="B1423" s="815">
        <f t="shared" si="92"/>
        <v>324</v>
      </c>
      <c r="C1423" s="815">
        <f t="shared" si="93"/>
        <v>42</v>
      </c>
      <c r="D1423" s="815">
        <f t="shared" si="94"/>
        <v>44</v>
      </c>
      <c r="E1423" s="815">
        <v>1963</v>
      </c>
    </row>
    <row r="1424" spans="1:5">
      <c r="A1424" s="816">
        <f t="shared" si="91"/>
        <v>23336</v>
      </c>
      <c r="B1424" s="815">
        <f t="shared" si="92"/>
        <v>325</v>
      </c>
      <c r="C1424" s="815">
        <f t="shared" si="93"/>
        <v>41</v>
      </c>
      <c r="D1424" s="815">
        <f t="shared" si="94"/>
        <v>43</v>
      </c>
      <c r="E1424" s="815">
        <v>1963</v>
      </c>
    </row>
    <row r="1425" spans="1:5">
      <c r="A1425" s="816">
        <f t="shared" si="91"/>
        <v>23337</v>
      </c>
      <c r="B1425" s="815">
        <f t="shared" si="92"/>
        <v>326</v>
      </c>
      <c r="C1425" s="815">
        <f t="shared" si="93"/>
        <v>40</v>
      </c>
      <c r="D1425" s="815">
        <f t="shared" si="94"/>
        <v>42</v>
      </c>
      <c r="E1425" s="815">
        <v>1963</v>
      </c>
    </row>
    <row r="1426" spans="1:5">
      <c r="A1426" s="816">
        <f t="shared" si="91"/>
        <v>23338</v>
      </c>
      <c r="B1426" s="815">
        <f t="shared" si="92"/>
        <v>327</v>
      </c>
      <c r="C1426" s="815">
        <f t="shared" si="93"/>
        <v>39</v>
      </c>
      <c r="D1426" s="815">
        <f t="shared" si="94"/>
        <v>41</v>
      </c>
      <c r="E1426" s="815">
        <v>1963</v>
      </c>
    </row>
    <row r="1427" spans="1:5">
      <c r="A1427" s="816">
        <f t="shared" si="91"/>
        <v>23339</v>
      </c>
      <c r="B1427" s="815">
        <f t="shared" si="92"/>
        <v>328</v>
      </c>
      <c r="C1427" s="815">
        <f t="shared" si="93"/>
        <v>38</v>
      </c>
      <c r="D1427" s="815">
        <f t="shared" si="94"/>
        <v>40</v>
      </c>
      <c r="E1427" s="815">
        <v>1963</v>
      </c>
    </row>
    <row r="1428" spans="1:5">
      <c r="A1428" s="816">
        <f t="shared" si="91"/>
        <v>23340</v>
      </c>
      <c r="B1428" s="815">
        <f t="shared" si="92"/>
        <v>329</v>
      </c>
      <c r="C1428" s="815">
        <f t="shared" si="93"/>
        <v>37</v>
      </c>
      <c r="D1428" s="815">
        <f t="shared" si="94"/>
        <v>39</v>
      </c>
      <c r="E1428" s="815">
        <v>1963</v>
      </c>
    </row>
    <row r="1429" spans="1:5">
      <c r="A1429" s="816">
        <f t="shared" si="91"/>
        <v>23341</v>
      </c>
      <c r="B1429" s="815">
        <f t="shared" si="92"/>
        <v>330</v>
      </c>
      <c r="C1429" s="815">
        <f t="shared" si="93"/>
        <v>36</v>
      </c>
      <c r="D1429" s="815">
        <f t="shared" si="94"/>
        <v>38</v>
      </c>
      <c r="E1429" s="815">
        <v>1963</v>
      </c>
    </row>
    <row r="1430" spans="1:5">
      <c r="A1430" s="816">
        <f t="shared" si="91"/>
        <v>23342</v>
      </c>
      <c r="B1430" s="815">
        <f t="shared" si="92"/>
        <v>331</v>
      </c>
      <c r="C1430" s="815">
        <f t="shared" si="93"/>
        <v>35</v>
      </c>
      <c r="D1430" s="815">
        <f t="shared" si="94"/>
        <v>37</v>
      </c>
      <c r="E1430" s="815">
        <v>1963</v>
      </c>
    </row>
    <row r="1431" spans="1:5">
      <c r="A1431" s="816">
        <f t="shared" si="91"/>
        <v>23343</v>
      </c>
      <c r="B1431" s="815">
        <f t="shared" si="92"/>
        <v>332</v>
      </c>
      <c r="C1431" s="815">
        <f t="shared" si="93"/>
        <v>34</v>
      </c>
      <c r="D1431" s="815">
        <f t="shared" si="94"/>
        <v>36</v>
      </c>
      <c r="E1431" s="815">
        <v>1963</v>
      </c>
    </row>
    <row r="1432" spans="1:5">
      <c r="A1432" s="816">
        <f t="shared" si="91"/>
        <v>23344</v>
      </c>
      <c r="B1432" s="815">
        <f t="shared" si="92"/>
        <v>333</v>
      </c>
      <c r="C1432" s="815">
        <f t="shared" si="93"/>
        <v>33</v>
      </c>
      <c r="D1432" s="815">
        <f t="shared" si="94"/>
        <v>35</v>
      </c>
      <c r="E1432" s="815">
        <v>1963</v>
      </c>
    </row>
    <row r="1433" spans="1:5">
      <c r="A1433" s="816">
        <f t="shared" si="91"/>
        <v>23345</v>
      </c>
      <c r="B1433" s="815">
        <f t="shared" si="92"/>
        <v>334</v>
      </c>
      <c r="C1433" s="815">
        <f t="shared" si="93"/>
        <v>32</v>
      </c>
      <c r="D1433" s="815">
        <f t="shared" si="94"/>
        <v>34</v>
      </c>
      <c r="E1433" s="815">
        <v>1963</v>
      </c>
    </row>
    <row r="1434" spans="1:5">
      <c r="A1434" s="816">
        <f t="shared" si="91"/>
        <v>23346</v>
      </c>
      <c r="B1434" s="815">
        <f t="shared" si="92"/>
        <v>335</v>
      </c>
      <c r="C1434" s="815">
        <f t="shared" si="93"/>
        <v>31</v>
      </c>
      <c r="D1434" s="815">
        <f t="shared" si="94"/>
        <v>33</v>
      </c>
      <c r="E1434" s="815">
        <v>1963</v>
      </c>
    </row>
    <row r="1435" spans="1:5">
      <c r="A1435" s="816">
        <f t="shared" si="91"/>
        <v>23347</v>
      </c>
      <c r="B1435" s="815">
        <f t="shared" si="92"/>
        <v>336</v>
      </c>
      <c r="C1435" s="815">
        <f t="shared" si="93"/>
        <v>30</v>
      </c>
      <c r="D1435" s="815">
        <f t="shared" si="94"/>
        <v>32</v>
      </c>
      <c r="E1435" s="815">
        <v>1963</v>
      </c>
    </row>
    <row r="1436" spans="1:5">
      <c r="A1436" s="816">
        <f t="shared" si="91"/>
        <v>23348</v>
      </c>
      <c r="B1436" s="815">
        <f t="shared" si="92"/>
        <v>337</v>
      </c>
      <c r="C1436" s="815">
        <f t="shared" si="93"/>
        <v>29</v>
      </c>
      <c r="D1436" s="815">
        <f t="shared" si="94"/>
        <v>31</v>
      </c>
      <c r="E1436" s="815">
        <v>1963</v>
      </c>
    </row>
    <row r="1437" spans="1:5">
      <c r="A1437" s="816">
        <f t="shared" si="91"/>
        <v>23349</v>
      </c>
      <c r="B1437" s="815">
        <f t="shared" si="92"/>
        <v>338</v>
      </c>
      <c r="C1437" s="815">
        <f t="shared" si="93"/>
        <v>28</v>
      </c>
      <c r="D1437" s="815">
        <f t="shared" si="94"/>
        <v>30</v>
      </c>
      <c r="E1437" s="815">
        <v>1963</v>
      </c>
    </row>
    <row r="1438" spans="1:5">
      <c r="A1438" s="816">
        <f t="shared" si="91"/>
        <v>23350</v>
      </c>
      <c r="B1438" s="815">
        <f t="shared" si="92"/>
        <v>339</v>
      </c>
      <c r="C1438" s="815">
        <f t="shared" si="93"/>
        <v>27</v>
      </c>
      <c r="D1438" s="815">
        <f t="shared" si="94"/>
        <v>29</v>
      </c>
      <c r="E1438" s="815">
        <v>1963</v>
      </c>
    </row>
    <row r="1439" spans="1:5">
      <c r="A1439" s="816">
        <f t="shared" si="91"/>
        <v>23351</v>
      </c>
      <c r="B1439" s="815">
        <f t="shared" si="92"/>
        <v>340</v>
      </c>
      <c r="C1439" s="815">
        <f t="shared" si="93"/>
        <v>26</v>
      </c>
      <c r="D1439" s="815">
        <f t="shared" si="94"/>
        <v>28</v>
      </c>
      <c r="E1439" s="815">
        <v>1963</v>
      </c>
    </row>
    <row r="1440" spans="1:5">
      <c r="A1440" s="816">
        <f t="shared" si="91"/>
        <v>23352</v>
      </c>
      <c r="B1440" s="815">
        <f t="shared" si="92"/>
        <v>341</v>
      </c>
      <c r="C1440" s="815">
        <f t="shared" si="93"/>
        <v>25</v>
      </c>
      <c r="D1440" s="815">
        <f t="shared" si="94"/>
        <v>27</v>
      </c>
      <c r="E1440" s="815">
        <v>1963</v>
      </c>
    </row>
    <row r="1441" spans="1:5">
      <c r="A1441" s="816">
        <f t="shared" si="91"/>
        <v>23353</v>
      </c>
      <c r="B1441" s="815">
        <f t="shared" si="92"/>
        <v>342</v>
      </c>
      <c r="C1441" s="815">
        <f t="shared" si="93"/>
        <v>24</v>
      </c>
      <c r="D1441" s="815">
        <f t="shared" si="94"/>
        <v>26</v>
      </c>
      <c r="E1441" s="815">
        <v>1963</v>
      </c>
    </row>
    <row r="1442" spans="1:5">
      <c r="A1442" s="816">
        <f t="shared" si="91"/>
        <v>23354</v>
      </c>
      <c r="B1442" s="815">
        <f t="shared" si="92"/>
        <v>343</v>
      </c>
      <c r="C1442" s="815">
        <f t="shared" si="93"/>
        <v>23</v>
      </c>
      <c r="D1442" s="815">
        <f t="shared" si="94"/>
        <v>25</v>
      </c>
      <c r="E1442" s="815">
        <v>1963</v>
      </c>
    </row>
    <row r="1443" spans="1:5">
      <c r="A1443" s="816">
        <f t="shared" si="91"/>
        <v>23355</v>
      </c>
      <c r="B1443" s="815">
        <f t="shared" si="92"/>
        <v>344</v>
      </c>
      <c r="C1443" s="815">
        <f t="shared" si="93"/>
        <v>22</v>
      </c>
      <c r="D1443" s="815">
        <f t="shared" si="94"/>
        <v>24</v>
      </c>
      <c r="E1443" s="815">
        <v>1963</v>
      </c>
    </row>
    <row r="1444" spans="1:5">
      <c r="A1444" s="816">
        <f t="shared" si="91"/>
        <v>23356</v>
      </c>
      <c r="B1444" s="815">
        <f t="shared" si="92"/>
        <v>345</v>
      </c>
      <c r="C1444" s="815">
        <f t="shared" si="93"/>
        <v>21</v>
      </c>
      <c r="D1444" s="815">
        <f t="shared" si="94"/>
        <v>23</v>
      </c>
      <c r="E1444" s="815">
        <v>1963</v>
      </c>
    </row>
    <row r="1445" spans="1:5">
      <c r="A1445" s="816">
        <f t="shared" si="91"/>
        <v>23357</v>
      </c>
      <c r="B1445" s="815">
        <f t="shared" si="92"/>
        <v>346</v>
      </c>
      <c r="C1445" s="815">
        <f t="shared" si="93"/>
        <v>20</v>
      </c>
      <c r="D1445" s="815">
        <f t="shared" si="94"/>
        <v>22</v>
      </c>
      <c r="E1445" s="815">
        <v>1963</v>
      </c>
    </row>
    <row r="1446" spans="1:5">
      <c r="A1446" s="816">
        <f t="shared" si="91"/>
        <v>23358</v>
      </c>
      <c r="B1446" s="815">
        <f t="shared" si="92"/>
        <v>347</v>
      </c>
      <c r="C1446" s="815">
        <f t="shared" si="93"/>
        <v>19</v>
      </c>
      <c r="D1446" s="815">
        <f t="shared" si="94"/>
        <v>21</v>
      </c>
      <c r="E1446" s="815">
        <v>1963</v>
      </c>
    </row>
    <row r="1447" spans="1:5">
      <c r="A1447" s="816">
        <f t="shared" si="91"/>
        <v>23359</v>
      </c>
      <c r="B1447" s="815">
        <f t="shared" si="92"/>
        <v>348</v>
      </c>
      <c r="C1447" s="815">
        <f t="shared" si="93"/>
        <v>18</v>
      </c>
      <c r="D1447" s="815">
        <f t="shared" si="94"/>
        <v>20</v>
      </c>
      <c r="E1447" s="815">
        <v>1963</v>
      </c>
    </row>
    <row r="1448" spans="1:5">
      <c r="A1448" s="816">
        <f t="shared" si="91"/>
        <v>23360</v>
      </c>
      <c r="B1448" s="815">
        <f t="shared" si="92"/>
        <v>349</v>
      </c>
      <c r="C1448" s="815">
        <f t="shared" si="93"/>
        <v>17</v>
      </c>
      <c r="D1448" s="815">
        <f t="shared" si="94"/>
        <v>19</v>
      </c>
      <c r="E1448" s="815">
        <v>1963</v>
      </c>
    </row>
    <row r="1449" spans="1:5">
      <c r="A1449" s="816">
        <f t="shared" si="91"/>
        <v>23361</v>
      </c>
      <c r="B1449" s="815">
        <f t="shared" si="92"/>
        <v>350</v>
      </c>
      <c r="C1449" s="815">
        <f t="shared" si="93"/>
        <v>16</v>
      </c>
      <c r="D1449" s="815">
        <f t="shared" si="94"/>
        <v>18</v>
      </c>
      <c r="E1449" s="815">
        <v>1963</v>
      </c>
    </row>
    <row r="1450" spans="1:5">
      <c r="A1450" s="816">
        <f t="shared" si="91"/>
        <v>23362</v>
      </c>
      <c r="B1450" s="815">
        <f t="shared" si="92"/>
        <v>351</v>
      </c>
      <c r="C1450" s="815">
        <f t="shared" si="93"/>
        <v>15</v>
      </c>
      <c r="D1450" s="815">
        <f t="shared" si="94"/>
        <v>17</v>
      </c>
      <c r="E1450" s="815">
        <v>1963</v>
      </c>
    </row>
    <row r="1451" spans="1:5">
      <c r="A1451" s="816">
        <f t="shared" si="91"/>
        <v>23363</v>
      </c>
      <c r="B1451" s="815">
        <f t="shared" si="92"/>
        <v>352</v>
      </c>
      <c r="C1451" s="815">
        <f t="shared" si="93"/>
        <v>14</v>
      </c>
      <c r="D1451" s="815">
        <f t="shared" si="94"/>
        <v>16</v>
      </c>
      <c r="E1451" s="815">
        <v>1963</v>
      </c>
    </row>
    <row r="1452" spans="1:5">
      <c r="A1452" s="816">
        <f t="shared" si="91"/>
        <v>23364</v>
      </c>
      <c r="B1452" s="815">
        <f t="shared" si="92"/>
        <v>353</v>
      </c>
      <c r="C1452" s="815">
        <f t="shared" si="93"/>
        <v>13</v>
      </c>
      <c r="D1452" s="815">
        <f t="shared" si="94"/>
        <v>15</v>
      </c>
      <c r="E1452" s="815">
        <v>1963</v>
      </c>
    </row>
    <row r="1453" spans="1:5">
      <c r="A1453" s="816">
        <f t="shared" si="91"/>
        <v>23365</v>
      </c>
      <c r="B1453" s="815">
        <f t="shared" si="92"/>
        <v>354</v>
      </c>
      <c r="C1453" s="815">
        <f t="shared" si="93"/>
        <v>12</v>
      </c>
      <c r="D1453" s="815">
        <f t="shared" si="94"/>
        <v>14</v>
      </c>
      <c r="E1453" s="815">
        <v>1963</v>
      </c>
    </row>
    <row r="1454" spans="1:5">
      <c r="A1454" s="816">
        <f t="shared" si="91"/>
        <v>23366</v>
      </c>
      <c r="B1454" s="815">
        <f t="shared" si="92"/>
        <v>355</v>
      </c>
      <c r="C1454" s="815">
        <f t="shared" si="93"/>
        <v>11</v>
      </c>
      <c r="D1454" s="815">
        <f t="shared" si="94"/>
        <v>13</v>
      </c>
      <c r="E1454" s="815">
        <v>1963</v>
      </c>
    </row>
    <row r="1455" spans="1:5">
      <c r="A1455" s="816">
        <f t="shared" si="91"/>
        <v>23367</v>
      </c>
      <c r="B1455" s="815">
        <f t="shared" si="92"/>
        <v>356</v>
      </c>
      <c r="C1455" s="815">
        <f t="shared" si="93"/>
        <v>10</v>
      </c>
      <c r="D1455" s="815">
        <f t="shared" si="94"/>
        <v>12</v>
      </c>
      <c r="E1455" s="815">
        <v>1963</v>
      </c>
    </row>
    <row r="1456" spans="1:5">
      <c r="A1456" s="816">
        <f t="shared" si="91"/>
        <v>23368</v>
      </c>
      <c r="B1456" s="815">
        <f t="shared" si="92"/>
        <v>357</v>
      </c>
      <c r="C1456" s="815">
        <f t="shared" si="93"/>
        <v>9</v>
      </c>
      <c r="D1456" s="815">
        <f t="shared" si="94"/>
        <v>11</v>
      </c>
      <c r="E1456" s="815">
        <v>1963</v>
      </c>
    </row>
    <row r="1457" spans="1:5">
      <c r="A1457" s="816">
        <f t="shared" si="91"/>
        <v>23369</v>
      </c>
      <c r="B1457" s="815">
        <f t="shared" si="92"/>
        <v>358</v>
      </c>
      <c r="C1457" s="815">
        <f t="shared" si="93"/>
        <v>8</v>
      </c>
      <c r="D1457" s="815">
        <f t="shared" si="94"/>
        <v>10</v>
      </c>
      <c r="E1457" s="815">
        <v>1963</v>
      </c>
    </row>
    <row r="1458" spans="1:5">
      <c r="A1458" s="816">
        <f t="shared" si="91"/>
        <v>23370</v>
      </c>
      <c r="B1458" s="815">
        <f t="shared" si="92"/>
        <v>359</v>
      </c>
      <c r="C1458" s="815">
        <f t="shared" si="93"/>
        <v>7</v>
      </c>
      <c r="D1458" s="815">
        <f t="shared" si="94"/>
        <v>9</v>
      </c>
      <c r="E1458" s="815">
        <v>1963</v>
      </c>
    </row>
    <row r="1459" spans="1:5">
      <c r="A1459" s="816">
        <f t="shared" ref="A1459:A1522" si="95">A1458+1</f>
        <v>23371</v>
      </c>
      <c r="B1459" s="815">
        <f t="shared" si="92"/>
        <v>360</v>
      </c>
      <c r="C1459" s="815">
        <f t="shared" si="93"/>
        <v>6</v>
      </c>
      <c r="D1459" s="815">
        <f t="shared" si="94"/>
        <v>8</v>
      </c>
      <c r="E1459" s="815">
        <v>1963</v>
      </c>
    </row>
    <row r="1460" spans="1:5">
      <c r="A1460" s="816">
        <f t="shared" si="95"/>
        <v>23372</v>
      </c>
      <c r="B1460" s="815">
        <f t="shared" si="92"/>
        <v>361</v>
      </c>
      <c r="C1460" s="815">
        <f t="shared" si="93"/>
        <v>5</v>
      </c>
      <c r="D1460" s="815">
        <f t="shared" si="94"/>
        <v>7</v>
      </c>
      <c r="E1460" s="815">
        <v>1963</v>
      </c>
    </row>
    <row r="1461" spans="1:5">
      <c r="A1461" s="816">
        <f t="shared" si="95"/>
        <v>23373</v>
      </c>
      <c r="B1461" s="815">
        <f t="shared" si="92"/>
        <v>362</v>
      </c>
      <c r="C1461" s="815">
        <f t="shared" si="93"/>
        <v>4</v>
      </c>
      <c r="D1461" s="815">
        <f t="shared" si="94"/>
        <v>6</v>
      </c>
      <c r="E1461" s="815">
        <v>1963</v>
      </c>
    </row>
    <row r="1462" spans="1:5">
      <c r="A1462" s="816">
        <f t="shared" si="95"/>
        <v>23374</v>
      </c>
      <c r="B1462" s="815">
        <f t="shared" si="92"/>
        <v>363</v>
      </c>
      <c r="C1462" s="815">
        <f t="shared" si="93"/>
        <v>3</v>
      </c>
      <c r="D1462" s="815">
        <f t="shared" si="94"/>
        <v>5</v>
      </c>
      <c r="E1462" s="815">
        <v>1963</v>
      </c>
    </row>
    <row r="1463" spans="1:5">
      <c r="A1463" s="816">
        <f t="shared" si="95"/>
        <v>23375</v>
      </c>
      <c r="B1463" s="815">
        <f t="shared" si="92"/>
        <v>364</v>
      </c>
      <c r="C1463" s="815">
        <f t="shared" si="93"/>
        <v>2</v>
      </c>
      <c r="D1463" s="815">
        <f t="shared" si="94"/>
        <v>4</v>
      </c>
      <c r="E1463" s="815">
        <v>1963</v>
      </c>
    </row>
    <row r="1464" spans="1:5">
      <c r="A1464" s="816">
        <f t="shared" si="95"/>
        <v>23376</v>
      </c>
      <c r="B1464" s="815">
        <f t="shared" si="92"/>
        <v>365</v>
      </c>
      <c r="C1464" s="815">
        <f t="shared" si="93"/>
        <v>1</v>
      </c>
      <c r="D1464" s="815">
        <f t="shared" si="94"/>
        <v>3</v>
      </c>
      <c r="E1464" s="815">
        <v>1963</v>
      </c>
    </row>
    <row r="1465" spans="1:5">
      <c r="A1465" s="816">
        <f t="shared" si="95"/>
        <v>23377</v>
      </c>
      <c r="B1465" s="815">
        <v>1</v>
      </c>
      <c r="C1465" s="815">
        <v>366</v>
      </c>
      <c r="D1465" s="815">
        <f t="shared" si="94"/>
        <v>2</v>
      </c>
      <c r="E1465" s="815">
        <v>1964</v>
      </c>
    </row>
    <row r="1466" spans="1:5">
      <c r="A1466" s="816">
        <f t="shared" si="95"/>
        <v>23378</v>
      </c>
      <c r="B1466" s="815">
        <f t="shared" si="92"/>
        <v>2</v>
      </c>
      <c r="C1466" s="815">
        <v>365</v>
      </c>
      <c r="D1466" s="815">
        <v>365</v>
      </c>
      <c r="E1466" s="815">
        <v>1964</v>
      </c>
    </row>
    <row r="1467" spans="1:5">
      <c r="A1467" s="816">
        <f t="shared" si="95"/>
        <v>23379</v>
      </c>
      <c r="B1467" s="815">
        <f t="shared" ref="B1467:B1530" si="96">B1466+1</f>
        <v>3</v>
      </c>
      <c r="C1467" s="815">
        <f t="shared" ref="C1467:C1530" si="97">C1466-1</f>
        <v>364</v>
      </c>
      <c r="D1467" s="815">
        <f t="shared" ref="D1467:D1530" si="98">D1466-1</f>
        <v>364</v>
      </c>
      <c r="E1467" s="815">
        <v>1964</v>
      </c>
    </row>
    <row r="1468" spans="1:5">
      <c r="A1468" s="816">
        <f t="shared" si="95"/>
        <v>23380</v>
      </c>
      <c r="B1468" s="815">
        <f t="shared" si="96"/>
        <v>4</v>
      </c>
      <c r="C1468" s="815">
        <f t="shared" si="97"/>
        <v>363</v>
      </c>
      <c r="D1468" s="815">
        <f t="shared" si="98"/>
        <v>363</v>
      </c>
      <c r="E1468" s="815">
        <v>1964</v>
      </c>
    </row>
    <row r="1469" spans="1:5">
      <c r="A1469" s="816">
        <f t="shared" si="95"/>
        <v>23381</v>
      </c>
      <c r="B1469" s="815">
        <f t="shared" si="96"/>
        <v>5</v>
      </c>
      <c r="C1469" s="815">
        <f t="shared" si="97"/>
        <v>362</v>
      </c>
      <c r="D1469" s="815">
        <f t="shared" si="98"/>
        <v>362</v>
      </c>
      <c r="E1469" s="815">
        <v>1964</v>
      </c>
    </row>
    <row r="1470" spans="1:5">
      <c r="A1470" s="816">
        <f t="shared" si="95"/>
        <v>23382</v>
      </c>
      <c r="B1470" s="815">
        <f t="shared" si="96"/>
        <v>6</v>
      </c>
      <c r="C1470" s="815">
        <f t="shared" si="97"/>
        <v>361</v>
      </c>
      <c r="D1470" s="815">
        <f t="shared" si="98"/>
        <v>361</v>
      </c>
      <c r="E1470" s="815">
        <v>1964</v>
      </c>
    </row>
    <row r="1471" spans="1:5">
      <c r="A1471" s="816">
        <f t="shared" si="95"/>
        <v>23383</v>
      </c>
      <c r="B1471" s="815">
        <f t="shared" si="96"/>
        <v>7</v>
      </c>
      <c r="C1471" s="815">
        <f t="shared" si="97"/>
        <v>360</v>
      </c>
      <c r="D1471" s="815">
        <f t="shared" si="98"/>
        <v>360</v>
      </c>
      <c r="E1471" s="815">
        <v>1964</v>
      </c>
    </row>
    <row r="1472" spans="1:5">
      <c r="A1472" s="816">
        <f t="shared" si="95"/>
        <v>23384</v>
      </c>
      <c r="B1472" s="815">
        <f t="shared" si="96"/>
        <v>8</v>
      </c>
      <c r="C1472" s="815">
        <f t="shared" si="97"/>
        <v>359</v>
      </c>
      <c r="D1472" s="815">
        <f t="shared" si="98"/>
        <v>359</v>
      </c>
      <c r="E1472" s="815">
        <v>1964</v>
      </c>
    </row>
    <row r="1473" spans="1:5">
      <c r="A1473" s="816">
        <f t="shared" si="95"/>
        <v>23385</v>
      </c>
      <c r="B1473" s="815">
        <f t="shared" si="96"/>
        <v>9</v>
      </c>
      <c r="C1473" s="815">
        <f t="shared" si="97"/>
        <v>358</v>
      </c>
      <c r="D1473" s="815">
        <f t="shared" si="98"/>
        <v>358</v>
      </c>
      <c r="E1473" s="815">
        <v>1964</v>
      </c>
    </row>
    <row r="1474" spans="1:5">
      <c r="A1474" s="816">
        <f t="shared" si="95"/>
        <v>23386</v>
      </c>
      <c r="B1474" s="815">
        <f t="shared" si="96"/>
        <v>10</v>
      </c>
      <c r="C1474" s="815">
        <f t="shared" si="97"/>
        <v>357</v>
      </c>
      <c r="D1474" s="815">
        <f t="shared" si="98"/>
        <v>357</v>
      </c>
      <c r="E1474" s="815">
        <v>1964</v>
      </c>
    </row>
    <row r="1475" spans="1:5">
      <c r="A1475" s="816">
        <f t="shared" si="95"/>
        <v>23387</v>
      </c>
      <c r="B1475" s="815">
        <f t="shared" si="96"/>
        <v>11</v>
      </c>
      <c r="C1475" s="815">
        <f t="shared" si="97"/>
        <v>356</v>
      </c>
      <c r="D1475" s="815">
        <f t="shared" si="98"/>
        <v>356</v>
      </c>
      <c r="E1475" s="815">
        <v>1964</v>
      </c>
    </row>
    <row r="1476" spans="1:5">
      <c r="A1476" s="816">
        <f t="shared" si="95"/>
        <v>23388</v>
      </c>
      <c r="B1476" s="815">
        <f t="shared" si="96"/>
        <v>12</v>
      </c>
      <c r="C1476" s="815">
        <f t="shared" si="97"/>
        <v>355</v>
      </c>
      <c r="D1476" s="815">
        <f t="shared" si="98"/>
        <v>355</v>
      </c>
      <c r="E1476" s="815">
        <v>1964</v>
      </c>
    </row>
    <row r="1477" spans="1:5">
      <c r="A1477" s="816">
        <f t="shared" si="95"/>
        <v>23389</v>
      </c>
      <c r="B1477" s="815">
        <f t="shared" si="96"/>
        <v>13</v>
      </c>
      <c r="C1477" s="815">
        <f t="shared" si="97"/>
        <v>354</v>
      </c>
      <c r="D1477" s="815">
        <f t="shared" si="98"/>
        <v>354</v>
      </c>
      <c r="E1477" s="815">
        <v>1964</v>
      </c>
    </row>
    <row r="1478" spans="1:5">
      <c r="A1478" s="816">
        <f t="shared" si="95"/>
        <v>23390</v>
      </c>
      <c r="B1478" s="815">
        <f t="shared" si="96"/>
        <v>14</v>
      </c>
      <c r="C1478" s="815">
        <f t="shared" si="97"/>
        <v>353</v>
      </c>
      <c r="D1478" s="815">
        <f t="shared" si="98"/>
        <v>353</v>
      </c>
      <c r="E1478" s="815">
        <v>1964</v>
      </c>
    </row>
    <row r="1479" spans="1:5">
      <c r="A1479" s="816">
        <f t="shared" si="95"/>
        <v>23391</v>
      </c>
      <c r="B1479" s="815">
        <f t="shared" si="96"/>
        <v>15</v>
      </c>
      <c r="C1479" s="815">
        <f t="shared" si="97"/>
        <v>352</v>
      </c>
      <c r="D1479" s="815">
        <f t="shared" si="98"/>
        <v>352</v>
      </c>
      <c r="E1479" s="815">
        <v>1964</v>
      </c>
    </row>
    <row r="1480" spans="1:5">
      <c r="A1480" s="816">
        <f t="shared" si="95"/>
        <v>23392</v>
      </c>
      <c r="B1480" s="815">
        <f t="shared" si="96"/>
        <v>16</v>
      </c>
      <c r="C1480" s="815">
        <f t="shared" si="97"/>
        <v>351</v>
      </c>
      <c r="D1480" s="815">
        <f t="shared" si="98"/>
        <v>351</v>
      </c>
      <c r="E1480" s="815">
        <v>1964</v>
      </c>
    </row>
    <row r="1481" spans="1:5">
      <c r="A1481" s="816">
        <f t="shared" si="95"/>
        <v>23393</v>
      </c>
      <c r="B1481" s="815">
        <f t="shared" si="96"/>
        <v>17</v>
      </c>
      <c r="C1481" s="815">
        <f t="shared" si="97"/>
        <v>350</v>
      </c>
      <c r="D1481" s="815">
        <f t="shared" si="98"/>
        <v>350</v>
      </c>
      <c r="E1481" s="815">
        <v>1964</v>
      </c>
    </row>
    <row r="1482" spans="1:5">
      <c r="A1482" s="816">
        <f t="shared" si="95"/>
        <v>23394</v>
      </c>
      <c r="B1482" s="815">
        <f t="shared" si="96"/>
        <v>18</v>
      </c>
      <c r="C1482" s="815">
        <f t="shared" si="97"/>
        <v>349</v>
      </c>
      <c r="D1482" s="815">
        <f t="shared" si="98"/>
        <v>349</v>
      </c>
      <c r="E1482" s="815">
        <v>1964</v>
      </c>
    </row>
    <row r="1483" spans="1:5">
      <c r="A1483" s="816">
        <f t="shared" si="95"/>
        <v>23395</v>
      </c>
      <c r="B1483" s="815">
        <f t="shared" si="96"/>
        <v>19</v>
      </c>
      <c r="C1483" s="815">
        <f t="shared" si="97"/>
        <v>348</v>
      </c>
      <c r="D1483" s="815">
        <f t="shared" si="98"/>
        <v>348</v>
      </c>
      <c r="E1483" s="815">
        <v>1964</v>
      </c>
    </row>
    <row r="1484" spans="1:5">
      <c r="A1484" s="816">
        <f t="shared" si="95"/>
        <v>23396</v>
      </c>
      <c r="B1484" s="815">
        <f t="shared" si="96"/>
        <v>20</v>
      </c>
      <c r="C1484" s="815">
        <f t="shared" si="97"/>
        <v>347</v>
      </c>
      <c r="D1484" s="815">
        <f t="shared" si="98"/>
        <v>347</v>
      </c>
      <c r="E1484" s="815">
        <v>1964</v>
      </c>
    </row>
    <row r="1485" spans="1:5">
      <c r="A1485" s="816">
        <f t="shared" si="95"/>
        <v>23397</v>
      </c>
      <c r="B1485" s="815">
        <f t="shared" si="96"/>
        <v>21</v>
      </c>
      <c r="C1485" s="815">
        <f t="shared" si="97"/>
        <v>346</v>
      </c>
      <c r="D1485" s="815">
        <f t="shared" si="98"/>
        <v>346</v>
      </c>
      <c r="E1485" s="815">
        <v>1964</v>
      </c>
    </row>
    <row r="1486" spans="1:5">
      <c r="A1486" s="816">
        <f t="shared" si="95"/>
        <v>23398</v>
      </c>
      <c r="B1486" s="815">
        <f t="shared" si="96"/>
        <v>22</v>
      </c>
      <c r="C1486" s="815">
        <f t="shared" si="97"/>
        <v>345</v>
      </c>
      <c r="D1486" s="815">
        <f t="shared" si="98"/>
        <v>345</v>
      </c>
      <c r="E1486" s="815">
        <v>1964</v>
      </c>
    </row>
    <row r="1487" spans="1:5">
      <c r="A1487" s="816">
        <f t="shared" si="95"/>
        <v>23399</v>
      </c>
      <c r="B1487" s="815">
        <f t="shared" si="96"/>
        <v>23</v>
      </c>
      <c r="C1487" s="815">
        <f t="shared" si="97"/>
        <v>344</v>
      </c>
      <c r="D1487" s="815">
        <f t="shared" si="98"/>
        <v>344</v>
      </c>
      <c r="E1487" s="815">
        <v>1964</v>
      </c>
    </row>
    <row r="1488" spans="1:5">
      <c r="A1488" s="816">
        <f t="shared" si="95"/>
        <v>23400</v>
      </c>
      <c r="B1488" s="815">
        <f t="shared" si="96"/>
        <v>24</v>
      </c>
      <c r="C1488" s="815">
        <f t="shared" si="97"/>
        <v>343</v>
      </c>
      <c r="D1488" s="815">
        <f t="shared" si="98"/>
        <v>343</v>
      </c>
      <c r="E1488" s="815">
        <v>1964</v>
      </c>
    </row>
    <row r="1489" spans="1:5">
      <c r="A1489" s="816">
        <f t="shared" si="95"/>
        <v>23401</v>
      </c>
      <c r="B1489" s="815">
        <f t="shared" si="96"/>
        <v>25</v>
      </c>
      <c r="C1489" s="815">
        <f t="shared" si="97"/>
        <v>342</v>
      </c>
      <c r="D1489" s="815">
        <f t="shared" si="98"/>
        <v>342</v>
      </c>
      <c r="E1489" s="815">
        <v>1964</v>
      </c>
    </row>
    <row r="1490" spans="1:5">
      <c r="A1490" s="816">
        <f t="shared" si="95"/>
        <v>23402</v>
      </c>
      <c r="B1490" s="815">
        <f t="shared" si="96"/>
        <v>26</v>
      </c>
      <c r="C1490" s="815">
        <f t="shared" si="97"/>
        <v>341</v>
      </c>
      <c r="D1490" s="815">
        <f t="shared" si="98"/>
        <v>341</v>
      </c>
      <c r="E1490" s="815">
        <v>1964</v>
      </c>
    </row>
    <row r="1491" spans="1:5">
      <c r="A1491" s="816">
        <f t="shared" si="95"/>
        <v>23403</v>
      </c>
      <c r="B1491" s="815">
        <f t="shared" si="96"/>
        <v>27</v>
      </c>
      <c r="C1491" s="815">
        <f t="shared" si="97"/>
        <v>340</v>
      </c>
      <c r="D1491" s="815">
        <f t="shared" si="98"/>
        <v>340</v>
      </c>
      <c r="E1491" s="815">
        <v>1964</v>
      </c>
    </row>
    <row r="1492" spans="1:5">
      <c r="A1492" s="816">
        <f t="shared" si="95"/>
        <v>23404</v>
      </c>
      <c r="B1492" s="815">
        <f t="shared" si="96"/>
        <v>28</v>
      </c>
      <c r="C1492" s="815">
        <f t="shared" si="97"/>
        <v>339</v>
      </c>
      <c r="D1492" s="815">
        <f t="shared" si="98"/>
        <v>339</v>
      </c>
      <c r="E1492" s="815">
        <v>1964</v>
      </c>
    </row>
    <row r="1493" spans="1:5">
      <c r="A1493" s="816">
        <f t="shared" si="95"/>
        <v>23405</v>
      </c>
      <c r="B1493" s="815">
        <f t="shared" si="96"/>
        <v>29</v>
      </c>
      <c r="C1493" s="815">
        <f t="shared" si="97"/>
        <v>338</v>
      </c>
      <c r="D1493" s="815">
        <f t="shared" si="98"/>
        <v>338</v>
      </c>
      <c r="E1493" s="815">
        <v>1964</v>
      </c>
    </row>
    <row r="1494" spans="1:5">
      <c r="A1494" s="816">
        <f t="shared" si="95"/>
        <v>23406</v>
      </c>
      <c r="B1494" s="815">
        <f t="shared" si="96"/>
        <v>30</v>
      </c>
      <c r="C1494" s="815">
        <f t="shared" si="97"/>
        <v>337</v>
      </c>
      <c r="D1494" s="815">
        <f t="shared" si="98"/>
        <v>337</v>
      </c>
      <c r="E1494" s="815">
        <v>1964</v>
      </c>
    </row>
    <row r="1495" spans="1:5">
      <c r="A1495" s="816">
        <f t="shared" si="95"/>
        <v>23407</v>
      </c>
      <c r="B1495" s="815">
        <f t="shared" si="96"/>
        <v>31</v>
      </c>
      <c r="C1495" s="815">
        <f t="shared" si="97"/>
        <v>336</v>
      </c>
      <c r="D1495" s="815">
        <f t="shared" si="98"/>
        <v>336</v>
      </c>
      <c r="E1495" s="815">
        <v>1964</v>
      </c>
    </row>
    <row r="1496" spans="1:5">
      <c r="A1496" s="816">
        <f t="shared" si="95"/>
        <v>23408</v>
      </c>
      <c r="B1496" s="815">
        <f t="shared" si="96"/>
        <v>32</v>
      </c>
      <c r="C1496" s="815">
        <f t="shared" si="97"/>
        <v>335</v>
      </c>
      <c r="D1496" s="815">
        <f t="shared" si="98"/>
        <v>335</v>
      </c>
      <c r="E1496" s="815">
        <v>1964</v>
      </c>
    </row>
    <row r="1497" spans="1:5">
      <c r="A1497" s="816">
        <f t="shared" si="95"/>
        <v>23409</v>
      </c>
      <c r="B1497" s="815">
        <f t="shared" si="96"/>
        <v>33</v>
      </c>
      <c r="C1497" s="815">
        <f t="shared" si="97"/>
        <v>334</v>
      </c>
      <c r="D1497" s="815">
        <f t="shared" si="98"/>
        <v>334</v>
      </c>
      <c r="E1497" s="815">
        <v>1964</v>
      </c>
    </row>
    <row r="1498" spans="1:5">
      <c r="A1498" s="816">
        <f t="shared" si="95"/>
        <v>23410</v>
      </c>
      <c r="B1498" s="815">
        <f t="shared" si="96"/>
        <v>34</v>
      </c>
      <c r="C1498" s="815">
        <f t="shared" si="97"/>
        <v>333</v>
      </c>
      <c r="D1498" s="815">
        <f t="shared" si="98"/>
        <v>333</v>
      </c>
      <c r="E1498" s="815">
        <v>1964</v>
      </c>
    </row>
    <row r="1499" spans="1:5">
      <c r="A1499" s="816">
        <f t="shared" si="95"/>
        <v>23411</v>
      </c>
      <c r="B1499" s="815">
        <f t="shared" si="96"/>
        <v>35</v>
      </c>
      <c r="C1499" s="815">
        <f t="shared" si="97"/>
        <v>332</v>
      </c>
      <c r="D1499" s="815">
        <f t="shared" si="98"/>
        <v>332</v>
      </c>
      <c r="E1499" s="815">
        <v>1964</v>
      </c>
    </row>
    <row r="1500" spans="1:5">
      <c r="A1500" s="816">
        <f t="shared" si="95"/>
        <v>23412</v>
      </c>
      <c r="B1500" s="815">
        <f t="shared" si="96"/>
        <v>36</v>
      </c>
      <c r="C1500" s="815">
        <f t="shared" si="97"/>
        <v>331</v>
      </c>
      <c r="D1500" s="815">
        <f t="shared" si="98"/>
        <v>331</v>
      </c>
      <c r="E1500" s="815">
        <v>1964</v>
      </c>
    </row>
    <row r="1501" spans="1:5">
      <c r="A1501" s="816">
        <f t="shared" si="95"/>
        <v>23413</v>
      </c>
      <c r="B1501" s="815">
        <f t="shared" si="96"/>
        <v>37</v>
      </c>
      <c r="C1501" s="815">
        <f t="shared" si="97"/>
        <v>330</v>
      </c>
      <c r="D1501" s="815">
        <f t="shared" si="98"/>
        <v>330</v>
      </c>
      <c r="E1501" s="815">
        <v>1964</v>
      </c>
    </row>
    <row r="1502" spans="1:5">
      <c r="A1502" s="816">
        <f t="shared" si="95"/>
        <v>23414</v>
      </c>
      <c r="B1502" s="815">
        <f t="shared" si="96"/>
        <v>38</v>
      </c>
      <c r="C1502" s="815">
        <f t="shared" si="97"/>
        <v>329</v>
      </c>
      <c r="D1502" s="815">
        <f t="shared" si="98"/>
        <v>329</v>
      </c>
      <c r="E1502" s="815">
        <v>1964</v>
      </c>
    </row>
    <row r="1503" spans="1:5">
      <c r="A1503" s="816">
        <f t="shared" si="95"/>
        <v>23415</v>
      </c>
      <c r="B1503" s="815">
        <f t="shared" si="96"/>
        <v>39</v>
      </c>
      <c r="C1503" s="815">
        <f t="shared" si="97"/>
        <v>328</v>
      </c>
      <c r="D1503" s="815">
        <f t="shared" si="98"/>
        <v>328</v>
      </c>
      <c r="E1503" s="815">
        <v>1964</v>
      </c>
    </row>
    <row r="1504" spans="1:5">
      <c r="A1504" s="816">
        <f t="shared" si="95"/>
        <v>23416</v>
      </c>
      <c r="B1504" s="815">
        <f t="shared" si="96"/>
        <v>40</v>
      </c>
      <c r="C1504" s="815">
        <f t="shared" si="97"/>
        <v>327</v>
      </c>
      <c r="D1504" s="815">
        <f t="shared" si="98"/>
        <v>327</v>
      </c>
      <c r="E1504" s="815">
        <v>1964</v>
      </c>
    </row>
    <row r="1505" spans="1:5">
      <c r="A1505" s="816">
        <f t="shared" si="95"/>
        <v>23417</v>
      </c>
      <c r="B1505" s="815">
        <f t="shared" si="96"/>
        <v>41</v>
      </c>
      <c r="C1505" s="815">
        <f t="shared" si="97"/>
        <v>326</v>
      </c>
      <c r="D1505" s="815">
        <f t="shared" si="98"/>
        <v>326</v>
      </c>
      <c r="E1505" s="815">
        <v>1964</v>
      </c>
    </row>
    <row r="1506" spans="1:5">
      <c r="A1506" s="816">
        <f t="shared" si="95"/>
        <v>23418</v>
      </c>
      <c r="B1506" s="815">
        <f t="shared" si="96"/>
        <v>42</v>
      </c>
      <c r="C1506" s="815">
        <f t="shared" si="97"/>
        <v>325</v>
      </c>
      <c r="D1506" s="815">
        <f t="shared" si="98"/>
        <v>325</v>
      </c>
      <c r="E1506" s="815">
        <v>1964</v>
      </c>
    </row>
    <row r="1507" spans="1:5">
      <c r="A1507" s="816">
        <f t="shared" si="95"/>
        <v>23419</v>
      </c>
      <c r="B1507" s="815">
        <f t="shared" si="96"/>
        <v>43</v>
      </c>
      <c r="C1507" s="815">
        <f t="shared" si="97"/>
        <v>324</v>
      </c>
      <c r="D1507" s="815">
        <f t="shared" si="98"/>
        <v>324</v>
      </c>
      <c r="E1507" s="815">
        <v>1964</v>
      </c>
    </row>
    <row r="1508" spans="1:5">
      <c r="A1508" s="816">
        <f t="shared" si="95"/>
        <v>23420</v>
      </c>
      <c r="B1508" s="815">
        <f t="shared" si="96"/>
        <v>44</v>
      </c>
      <c r="C1508" s="815">
        <f t="shared" si="97"/>
        <v>323</v>
      </c>
      <c r="D1508" s="815">
        <f t="shared" si="98"/>
        <v>323</v>
      </c>
      <c r="E1508" s="815">
        <v>1964</v>
      </c>
    </row>
    <row r="1509" spans="1:5">
      <c r="A1509" s="816">
        <f t="shared" si="95"/>
        <v>23421</v>
      </c>
      <c r="B1509" s="815">
        <f t="shared" si="96"/>
        <v>45</v>
      </c>
      <c r="C1509" s="815">
        <f t="shared" si="97"/>
        <v>322</v>
      </c>
      <c r="D1509" s="815">
        <f t="shared" si="98"/>
        <v>322</v>
      </c>
      <c r="E1509" s="815">
        <v>1964</v>
      </c>
    </row>
    <row r="1510" spans="1:5">
      <c r="A1510" s="816">
        <f t="shared" si="95"/>
        <v>23422</v>
      </c>
      <c r="B1510" s="815">
        <f t="shared" si="96"/>
        <v>46</v>
      </c>
      <c r="C1510" s="815">
        <f t="shared" si="97"/>
        <v>321</v>
      </c>
      <c r="D1510" s="815">
        <f t="shared" si="98"/>
        <v>321</v>
      </c>
      <c r="E1510" s="815">
        <v>1964</v>
      </c>
    </row>
    <row r="1511" spans="1:5">
      <c r="A1511" s="816">
        <f t="shared" si="95"/>
        <v>23423</v>
      </c>
      <c r="B1511" s="815">
        <f t="shared" si="96"/>
        <v>47</v>
      </c>
      <c r="C1511" s="815">
        <f t="shared" si="97"/>
        <v>320</v>
      </c>
      <c r="D1511" s="815">
        <f t="shared" si="98"/>
        <v>320</v>
      </c>
      <c r="E1511" s="815">
        <v>1964</v>
      </c>
    </row>
    <row r="1512" spans="1:5">
      <c r="A1512" s="816">
        <f t="shared" si="95"/>
        <v>23424</v>
      </c>
      <c r="B1512" s="815">
        <f t="shared" si="96"/>
        <v>48</v>
      </c>
      <c r="C1512" s="815">
        <f t="shared" si="97"/>
        <v>319</v>
      </c>
      <c r="D1512" s="815">
        <f t="shared" si="98"/>
        <v>319</v>
      </c>
      <c r="E1512" s="815">
        <v>1964</v>
      </c>
    </row>
    <row r="1513" spans="1:5">
      <c r="A1513" s="816">
        <f t="shared" si="95"/>
        <v>23425</v>
      </c>
      <c r="B1513" s="815">
        <f t="shared" si="96"/>
        <v>49</v>
      </c>
      <c r="C1513" s="815">
        <f t="shared" si="97"/>
        <v>318</v>
      </c>
      <c r="D1513" s="815">
        <f t="shared" si="98"/>
        <v>318</v>
      </c>
      <c r="E1513" s="815">
        <v>1964</v>
      </c>
    </row>
    <row r="1514" spans="1:5">
      <c r="A1514" s="816">
        <f t="shared" si="95"/>
        <v>23426</v>
      </c>
      <c r="B1514" s="815">
        <f t="shared" si="96"/>
        <v>50</v>
      </c>
      <c r="C1514" s="815">
        <f t="shared" si="97"/>
        <v>317</v>
      </c>
      <c r="D1514" s="815">
        <f t="shared" si="98"/>
        <v>317</v>
      </c>
      <c r="E1514" s="815">
        <v>1964</v>
      </c>
    </row>
    <row r="1515" spans="1:5">
      <c r="A1515" s="816">
        <f t="shared" si="95"/>
        <v>23427</v>
      </c>
      <c r="B1515" s="815">
        <f t="shared" si="96"/>
        <v>51</v>
      </c>
      <c r="C1515" s="815">
        <f t="shared" si="97"/>
        <v>316</v>
      </c>
      <c r="D1515" s="815">
        <f t="shared" si="98"/>
        <v>316</v>
      </c>
      <c r="E1515" s="815">
        <v>1964</v>
      </c>
    </row>
    <row r="1516" spans="1:5">
      <c r="A1516" s="816">
        <f t="shared" si="95"/>
        <v>23428</v>
      </c>
      <c r="B1516" s="815">
        <f t="shared" si="96"/>
        <v>52</v>
      </c>
      <c r="C1516" s="815">
        <f t="shared" si="97"/>
        <v>315</v>
      </c>
      <c r="D1516" s="815">
        <f t="shared" si="98"/>
        <v>315</v>
      </c>
      <c r="E1516" s="815">
        <v>1964</v>
      </c>
    </row>
    <row r="1517" spans="1:5">
      <c r="A1517" s="816">
        <f t="shared" si="95"/>
        <v>23429</v>
      </c>
      <c r="B1517" s="815">
        <f t="shared" si="96"/>
        <v>53</v>
      </c>
      <c r="C1517" s="815">
        <f t="shared" si="97"/>
        <v>314</v>
      </c>
      <c r="D1517" s="815">
        <f t="shared" si="98"/>
        <v>314</v>
      </c>
      <c r="E1517" s="815">
        <v>1964</v>
      </c>
    </row>
    <row r="1518" spans="1:5">
      <c r="A1518" s="816">
        <f t="shared" si="95"/>
        <v>23430</v>
      </c>
      <c r="B1518" s="815">
        <f t="shared" si="96"/>
        <v>54</v>
      </c>
      <c r="C1518" s="815">
        <f t="shared" si="97"/>
        <v>313</v>
      </c>
      <c r="D1518" s="815">
        <f t="shared" si="98"/>
        <v>313</v>
      </c>
      <c r="E1518" s="815">
        <v>1964</v>
      </c>
    </row>
    <row r="1519" spans="1:5">
      <c r="A1519" s="816">
        <f t="shared" si="95"/>
        <v>23431</v>
      </c>
      <c r="B1519" s="815">
        <f t="shared" si="96"/>
        <v>55</v>
      </c>
      <c r="C1519" s="815">
        <f t="shared" si="97"/>
        <v>312</v>
      </c>
      <c r="D1519" s="815">
        <f t="shared" si="98"/>
        <v>312</v>
      </c>
      <c r="E1519" s="815">
        <v>1964</v>
      </c>
    </row>
    <row r="1520" spans="1:5">
      <c r="A1520" s="816">
        <f t="shared" si="95"/>
        <v>23432</v>
      </c>
      <c r="B1520" s="815">
        <f t="shared" si="96"/>
        <v>56</v>
      </c>
      <c r="C1520" s="815">
        <f t="shared" si="97"/>
        <v>311</v>
      </c>
      <c r="D1520" s="815">
        <f t="shared" si="98"/>
        <v>311</v>
      </c>
      <c r="E1520" s="815">
        <v>1964</v>
      </c>
    </row>
    <row r="1521" spans="1:5">
      <c r="A1521" s="816">
        <f t="shared" si="95"/>
        <v>23433</v>
      </c>
      <c r="B1521" s="815">
        <f t="shared" si="96"/>
        <v>57</v>
      </c>
      <c r="C1521" s="815">
        <f t="shared" si="97"/>
        <v>310</v>
      </c>
      <c r="D1521" s="815">
        <f t="shared" si="98"/>
        <v>310</v>
      </c>
      <c r="E1521" s="815">
        <v>1964</v>
      </c>
    </row>
    <row r="1522" spans="1:5">
      <c r="A1522" s="816">
        <f t="shared" si="95"/>
        <v>23434</v>
      </c>
      <c r="B1522" s="815">
        <f t="shared" si="96"/>
        <v>58</v>
      </c>
      <c r="C1522" s="815">
        <f t="shared" si="97"/>
        <v>309</v>
      </c>
      <c r="D1522" s="815">
        <f t="shared" si="98"/>
        <v>309</v>
      </c>
      <c r="E1522" s="815">
        <v>1964</v>
      </c>
    </row>
    <row r="1523" spans="1:5">
      <c r="A1523" s="816">
        <f t="shared" ref="A1523:A1586" si="99">A1522+1</f>
        <v>23435</v>
      </c>
      <c r="B1523" s="815">
        <f t="shared" si="96"/>
        <v>59</v>
      </c>
      <c r="C1523" s="815">
        <f t="shared" si="97"/>
        <v>308</v>
      </c>
      <c r="D1523" s="815">
        <f t="shared" si="98"/>
        <v>308</v>
      </c>
      <c r="E1523" s="815">
        <v>1964</v>
      </c>
    </row>
    <row r="1524" spans="1:5">
      <c r="A1524" s="816">
        <f t="shared" si="99"/>
        <v>23436</v>
      </c>
      <c r="B1524" s="815">
        <f t="shared" si="96"/>
        <v>60</v>
      </c>
      <c r="C1524" s="815">
        <f t="shared" si="97"/>
        <v>307</v>
      </c>
      <c r="D1524" s="815">
        <f t="shared" si="98"/>
        <v>307</v>
      </c>
      <c r="E1524" s="815">
        <v>1964</v>
      </c>
    </row>
    <row r="1525" spans="1:5">
      <c r="A1525" s="816">
        <f t="shared" si="99"/>
        <v>23437</v>
      </c>
      <c r="B1525" s="815">
        <f t="shared" si="96"/>
        <v>61</v>
      </c>
      <c r="C1525" s="815">
        <f t="shared" si="97"/>
        <v>306</v>
      </c>
      <c r="D1525" s="815">
        <f t="shared" si="98"/>
        <v>306</v>
      </c>
      <c r="E1525" s="815">
        <v>1964</v>
      </c>
    </row>
    <row r="1526" spans="1:5">
      <c r="A1526" s="816">
        <f t="shared" si="99"/>
        <v>23438</v>
      </c>
      <c r="B1526" s="815">
        <f t="shared" si="96"/>
        <v>62</v>
      </c>
      <c r="C1526" s="815">
        <f t="shared" si="97"/>
        <v>305</v>
      </c>
      <c r="D1526" s="815">
        <f t="shared" si="98"/>
        <v>305</v>
      </c>
      <c r="E1526" s="815">
        <v>1964</v>
      </c>
    </row>
    <row r="1527" spans="1:5">
      <c r="A1527" s="816">
        <f t="shared" si="99"/>
        <v>23439</v>
      </c>
      <c r="B1527" s="815">
        <f t="shared" si="96"/>
        <v>63</v>
      </c>
      <c r="C1527" s="815">
        <f t="shared" si="97"/>
        <v>304</v>
      </c>
      <c r="D1527" s="815">
        <f t="shared" si="98"/>
        <v>304</v>
      </c>
      <c r="E1527" s="815">
        <v>1964</v>
      </c>
    </row>
    <row r="1528" spans="1:5">
      <c r="A1528" s="816">
        <f t="shared" si="99"/>
        <v>23440</v>
      </c>
      <c r="B1528" s="815">
        <f t="shared" si="96"/>
        <v>64</v>
      </c>
      <c r="C1528" s="815">
        <f t="shared" si="97"/>
        <v>303</v>
      </c>
      <c r="D1528" s="815">
        <f t="shared" si="98"/>
        <v>303</v>
      </c>
      <c r="E1528" s="815">
        <v>1964</v>
      </c>
    </row>
    <row r="1529" spans="1:5">
      <c r="A1529" s="816">
        <f t="shared" si="99"/>
        <v>23441</v>
      </c>
      <c r="B1529" s="815">
        <f t="shared" si="96"/>
        <v>65</v>
      </c>
      <c r="C1529" s="815">
        <f t="shared" si="97"/>
        <v>302</v>
      </c>
      <c r="D1529" s="815">
        <f t="shared" si="98"/>
        <v>302</v>
      </c>
      <c r="E1529" s="815">
        <v>1964</v>
      </c>
    </row>
    <row r="1530" spans="1:5">
      <c r="A1530" s="816">
        <f t="shared" si="99"/>
        <v>23442</v>
      </c>
      <c r="B1530" s="815">
        <f t="shared" si="96"/>
        <v>66</v>
      </c>
      <c r="C1530" s="815">
        <f t="shared" si="97"/>
        <v>301</v>
      </c>
      <c r="D1530" s="815">
        <f t="shared" si="98"/>
        <v>301</v>
      </c>
      <c r="E1530" s="815">
        <v>1964</v>
      </c>
    </row>
    <row r="1531" spans="1:5">
      <c r="A1531" s="816">
        <f t="shared" si="99"/>
        <v>23443</v>
      </c>
      <c r="B1531" s="815">
        <f t="shared" ref="B1531:B1594" si="100">B1530+1</f>
        <v>67</v>
      </c>
      <c r="C1531" s="815">
        <f t="shared" ref="C1531:C1594" si="101">C1530-1</f>
        <v>300</v>
      </c>
      <c r="D1531" s="815">
        <f t="shared" ref="D1531:D1594" si="102">D1530-1</f>
        <v>300</v>
      </c>
      <c r="E1531" s="815">
        <v>1964</v>
      </c>
    </row>
    <row r="1532" spans="1:5">
      <c r="A1532" s="816">
        <f t="shared" si="99"/>
        <v>23444</v>
      </c>
      <c r="B1532" s="815">
        <f t="shared" si="100"/>
        <v>68</v>
      </c>
      <c r="C1532" s="815">
        <f t="shared" si="101"/>
        <v>299</v>
      </c>
      <c r="D1532" s="815">
        <f t="shared" si="102"/>
        <v>299</v>
      </c>
      <c r="E1532" s="815">
        <v>1964</v>
      </c>
    </row>
    <row r="1533" spans="1:5">
      <c r="A1533" s="816">
        <f t="shared" si="99"/>
        <v>23445</v>
      </c>
      <c r="B1533" s="815">
        <f t="shared" si="100"/>
        <v>69</v>
      </c>
      <c r="C1533" s="815">
        <f t="shared" si="101"/>
        <v>298</v>
      </c>
      <c r="D1533" s="815">
        <f t="shared" si="102"/>
        <v>298</v>
      </c>
      <c r="E1533" s="815">
        <v>1964</v>
      </c>
    </row>
    <row r="1534" spans="1:5">
      <c r="A1534" s="816">
        <f t="shared" si="99"/>
        <v>23446</v>
      </c>
      <c r="B1534" s="815">
        <f t="shared" si="100"/>
        <v>70</v>
      </c>
      <c r="C1534" s="815">
        <f t="shared" si="101"/>
        <v>297</v>
      </c>
      <c r="D1534" s="815">
        <f t="shared" si="102"/>
        <v>297</v>
      </c>
      <c r="E1534" s="815">
        <v>1964</v>
      </c>
    </row>
    <row r="1535" spans="1:5">
      <c r="A1535" s="816">
        <f t="shared" si="99"/>
        <v>23447</v>
      </c>
      <c r="B1535" s="815">
        <f t="shared" si="100"/>
        <v>71</v>
      </c>
      <c r="C1535" s="815">
        <f t="shared" si="101"/>
        <v>296</v>
      </c>
      <c r="D1535" s="815">
        <f t="shared" si="102"/>
        <v>296</v>
      </c>
      <c r="E1535" s="815">
        <v>1964</v>
      </c>
    </row>
    <row r="1536" spans="1:5">
      <c r="A1536" s="816">
        <f t="shared" si="99"/>
        <v>23448</v>
      </c>
      <c r="B1536" s="815">
        <f t="shared" si="100"/>
        <v>72</v>
      </c>
      <c r="C1536" s="815">
        <f t="shared" si="101"/>
        <v>295</v>
      </c>
      <c r="D1536" s="815">
        <f t="shared" si="102"/>
        <v>295</v>
      </c>
      <c r="E1536" s="815">
        <v>1964</v>
      </c>
    </row>
    <row r="1537" spans="1:5">
      <c r="A1537" s="816">
        <f t="shared" si="99"/>
        <v>23449</v>
      </c>
      <c r="B1537" s="815">
        <f t="shared" si="100"/>
        <v>73</v>
      </c>
      <c r="C1537" s="815">
        <f t="shared" si="101"/>
        <v>294</v>
      </c>
      <c r="D1537" s="815">
        <f t="shared" si="102"/>
        <v>294</v>
      </c>
      <c r="E1537" s="815">
        <v>1964</v>
      </c>
    </row>
    <row r="1538" spans="1:5">
      <c r="A1538" s="816">
        <f t="shared" si="99"/>
        <v>23450</v>
      </c>
      <c r="B1538" s="815">
        <f t="shared" si="100"/>
        <v>74</v>
      </c>
      <c r="C1538" s="815">
        <f t="shared" si="101"/>
        <v>293</v>
      </c>
      <c r="D1538" s="815">
        <f t="shared" si="102"/>
        <v>293</v>
      </c>
      <c r="E1538" s="815">
        <v>1964</v>
      </c>
    </row>
    <row r="1539" spans="1:5">
      <c r="A1539" s="816">
        <f t="shared" si="99"/>
        <v>23451</v>
      </c>
      <c r="B1539" s="815">
        <f t="shared" si="100"/>
        <v>75</v>
      </c>
      <c r="C1539" s="815">
        <f t="shared" si="101"/>
        <v>292</v>
      </c>
      <c r="D1539" s="815">
        <f t="shared" si="102"/>
        <v>292</v>
      </c>
      <c r="E1539" s="815">
        <v>1964</v>
      </c>
    </row>
    <row r="1540" spans="1:5">
      <c r="A1540" s="816">
        <f t="shared" si="99"/>
        <v>23452</v>
      </c>
      <c r="B1540" s="815">
        <f t="shared" si="100"/>
        <v>76</v>
      </c>
      <c r="C1540" s="815">
        <f t="shared" si="101"/>
        <v>291</v>
      </c>
      <c r="D1540" s="815">
        <f t="shared" si="102"/>
        <v>291</v>
      </c>
      <c r="E1540" s="815">
        <v>1964</v>
      </c>
    </row>
    <row r="1541" spans="1:5">
      <c r="A1541" s="816">
        <f t="shared" si="99"/>
        <v>23453</v>
      </c>
      <c r="B1541" s="815">
        <f t="shared" si="100"/>
        <v>77</v>
      </c>
      <c r="C1541" s="815">
        <f t="shared" si="101"/>
        <v>290</v>
      </c>
      <c r="D1541" s="815">
        <f t="shared" si="102"/>
        <v>290</v>
      </c>
      <c r="E1541" s="815">
        <v>1964</v>
      </c>
    </row>
    <row r="1542" spans="1:5">
      <c r="A1542" s="816">
        <f t="shared" si="99"/>
        <v>23454</v>
      </c>
      <c r="B1542" s="815">
        <f t="shared" si="100"/>
        <v>78</v>
      </c>
      <c r="C1542" s="815">
        <f t="shared" si="101"/>
        <v>289</v>
      </c>
      <c r="D1542" s="815">
        <f t="shared" si="102"/>
        <v>289</v>
      </c>
      <c r="E1542" s="815">
        <v>1964</v>
      </c>
    </row>
    <row r="1543" spans="1:5">
      <c r="A1543" s="816">
        <f t="shared" si="99"/>
        <v>23455</v>
      </c>
      <c r="B1543" s="815">
        <f t="shared" si="100"/>
        <v>79</v>
      </c>
      <c r="C1543" s="815">
        <f t="shared" si="101"/>
        <v>288</v>
      </c>
      <c r="D1543" s="815">
        <f t="shared" si="102"/>
        <v>288</v>
      </c>
      <c r="E1543" s="815">
        <v>1964</v>
      </c>
    </row>
    <row r="1544" spans="1:5">
      <c r="A1544" s="816">
        <f t="shared" si="99"/>
        <v>23456</v>
      </c>
      <c r="B1544" s="815">
        <f t="shared" si="100"/>
        <v>80</v>
      </c>
      <c r="C1544" s="815">
        <f t="shared" si="101"/>
        <v>287</v>
      </c>
      <c r="D1544" s="815">
        <f t="shared" si="102"/>
        <v>287</v>
      </c>
      <c r="E1544" s="815">
        <v>1964</v>
      </c>
    </row>
    <row r="1545" spans="1:5">
      <c r="A1545" s="816">
        <f t="shared" si="99"/>
        <v>23457</v>
      </c>
      <c r="B1545" s="815">
        <f t="shared" si="100"/>
        <v>81</v>
      </c>
      <c r="C1545" s="815">
        <f t="shared" si="101"/>
        <v>286</v>
      </c>
      <c r="D1545" s="815">
        <f t="shared" si="102"/>
        <v>286</v>
      </c>
      <c r="E1545" s="815">
        <v>1964</v>
      </c>
    </row>
    <row r="1546" spans="1:5">
      <c r="A1546" s="816">
        <f t="shared" si="99"/>
        <v>23458</v>
      </c>
      <c r="B1546" s="815">
        <f t="shared" si="100"/>
        <v>82</v>
      </c>
      <c r="C1546" s="815">
        <f t="shared" si="101"/>
        <v>285</v>
      </c>
      <c r="D1546" s="815">
        <f t="shared" si="102"/>
        <v>285</v>
      </c>
      <c r="E1546" s="815">
        <v>1964</v>
      </c>
    </row>
    <row r="1547" spans="1:5">
      <c r="A1547" s="816">
        <f t="shared" si="99"/>
        <v>23459</v>
      </c>
      <c r="B1547" s="815">
        <f t="shared" si="100"/>
        <v>83</v>
      </c>
      <c r="C1547" s="815">
        <f t="shared" si="101"/>
        <v>284</v>
      </c>
      <c r="D1547" s="815">
        <f t="shared" si="102"/>
        <v>284</v>
      </c>
      <c r="E1547" s="815">
        <v>1964</v>
      </c>
    </row>
    <row r="1548" spans="1:5">
      <c r="A1548" s="816">
        <f t="shared" si="99"/>
        <v>23460</v>
      </c>
      <c r="B1548" s="815">
        <f t="shared" si="100"/>
        <v>84</v>
      </c>
      <c r="C1548" s="815">
        <f t="shared" si="101"/>
        <v>283</v>
      </c>
      <c r="D1548" s="815">
        <f t="shared" si="102"/>
        <v>283</v>
      </c>
      <c r="E1548" s="815">
        <v>1964</v>
      </c>
    </row>
    <row r="1549" spans="1:5">
      <c r="A1549" s="816">
        <f t="shared" si="99"/>
        <v>23461</v>
      </c>
      <c r="B1549" s="815">
        <f t="shared" si="100"/>
        <v>85</v>
      </c>
      <c r="C1549" s="815">
        <f t="shared" si="101"/>
        <v>282</v>
      </c>
      <c r="D1549" s="815">
        <f t="shared" si="102"/>
        <v>282</v>
      </c>
      <c r="E1549" s="815">
        <v>1964</v>
      </c>
    </row>
    <row r="1550" spans="1:5">
      <c r="A1550" s="816">
        <f t="shared" si="99"/>
        <v>23462</v>
      </c>
      <c r="B1550" s="815">
        <f t="shared" si="100"/>
        <v>86</v>
      </c>
      <c r="C1550" s="815">
        <f t="shared" si="101"/>
        <v>281</v>
      </c>
      <c r="D1550" s="815">
        <f t="shared" si="102"/>
        <v>281</v>
      </c>
      <c r="E1550" s="815">
        <v>1964</v>
      </c>
    </row>
    <row r="1551" spans="1:5">
      <c r="A1551" s="816">
        <f t="shared" si="99"/>
        <v>23463</v>
      </c>
      <c r="B1551" s="815">
        <f t="shared" si="100"/>
        <v>87</v>
      </c>
      <c r="C1551" s="815">
        <f t="shared" si="101"/>
        <v>280</v>
      </c>
      <c r="D1551" s="815">
        <f t="shared" si="102"/>
        <v>280</v>
      </c>
      <c r="E1551" s="815">
        <v>1964</v>
      </c>
    </row>
    <row r="1552" spans="1:5">
      <c r="A1552" s="816">
        <f t="shared" si="99"/>
        <v>23464</v>
      </c>
      <c r="B1552" s="815">
        <f t="shared" si="100"/>
        <v>88</v>
      </c>
      <c r="C1552" s="815">
        <f t="shared" si="101"/>
        <v>279</v>
      </c>
      <c r="D1552" s="815">
        <f t="shared" si="102"/>
        <v>279</v>
      </c>
      <c r="E1552" s="815">
        <v>1964</v>
      </c>
    </row>
    <row r="1553" spans="1:5">
      <c r="A1553" s="816">
        <f t="shared" si="99"/>
        <v>23465</v>
      </c>
      <c r="B1553" s="815">
        <f t="shared" si="100"/>
        <v>89</v>
      </c>
      <c r="C1553" s="815">
        <f t="shared" si="101"/>
        <v>278</v>
      </c>
      <c r="D1553" s="815">
        <f t="shared" si="102"/>
        <v>278</v>
      </c>
      <c r="E1553" s="815">
        <v>1964</v>
      </c>
    </row>
    <row r="1554" spans="1:5">
      <c r="A1554" s="816">
        <f t="shared" si="99"/>
        <v>23466</v>
      </c>
      <c r="B1554" s="815">
        <f t="shared" si="100"/>
        <v>90</v>
      </c>
      <c r="C1554" s="815">
        <f t="shared" si="101"/>
        <v>277</v>
      </c>
      <c r="D1554" s="815">
        <f t="shared" si="102"/>
        <v>277</v>
      </c>
      <c r="E1554" s="815">
        <v>1964</v>
      </c>
    </row>
    <row r="1555" spans="1:5">
      <c r="A1555" s="816">
        <f t="shared" si="99"/>
        <v>23467</v>
      </c>
      <c r="B1555" s="815">
        <f t="shared" si="100"/>
        <v>91</v>
      </c>
      <c r="C1555" s="815">
        <f t="shared" si="101"/>
        <v>276</v>
      </c>
      <c r="D1555" s="815">
        <f t="shared" si="102"/>
        <v>276</v>
      </c>
      <c r="E1555" s="815">
        <v>1964</v>
      </c>
    </row>
    <row r="1556" spans="1:5">
      <c r="A1556" s="816">
        <f t="shared" si="99"/>
        <v>23468</v>
      </c>
      <c r="B1556" s="815">
        <f t="shared" si="100"/>
        <v>92</v>
      </c>
      <c r="C1556" s="815">
        <f t="shared" si="101"/>
        <v>275</v>
      </c>
      <c r="D1556" s="815">
        <f t="shared" si="102"/>
        <v>275</v>
      </c>
      <c r="E1556" s="815">
        <v>1964</v>
      </c>
    </row>
    <row r="1557" spans="1:5">
      <c r="A1557" s="816">
        <f t="shared" si="99"/>
        <v>23469</v>
      </c>
      <c r="B1557" s="815">
        <f t="shared" si="100"/>
        <v>93</v>
      </c>
      <c r="C1557" s="815">
        <f t="shared" si="101"/>
        <v>274</v>
      </c>
      <c r="D1557" s="815">
        <f t="shared" si="102"/>
        <v>274</v>
      </c>
      <c r="E1557" s="815">
        <v>1964</v>
      </c>
    </row>
    <row r="1558" spans="1:5">
      <c r="A1558" s="816">
        <f t="shared" si="99"/>
        <v>23470</v>
      </c>
      <c r="B1558" s="815">
        <f t="shared" si="100"/>
        <v>94</v>
      </c>
      <c r="C1558" s="815">
        <f t="shared" si="101"/>
        <v>273</v>
      </c>
      <c r="D1558" s="815">
        <f t="shared" si="102"/>
        <v>273</v>
      </c>
      <c r="E1558" s="815">
        <v>1964</v>
      </c>
    </row>
    <row r="1559" spans="1:5">
      <c r="A1559" s="816">
        <f t="shared" si="99"/>
        <v>23471</v>
      </c>
      <c r="B1559" s="815">
        <f t="shared" si="100"/>
        <v>95</v>
      </c>
      <c r="C1559" s="815">
        <f t="shared" si="101"/>
        <v>272</v>
      </c>
      <c r="D1559" s="815">
        <f t="shared" si="102"/>
        <v>272</v>
      </c>
      <c r="E1559" s="815">
        <v>1964</v>
      </c>
    </row>
    <row r="1560" spans="1:5">
      <c r="A1560" s="816">
        <f t="shared" si="99"/>
        <v>23472</v>
      </c>
      <c r="B1560" s="815">
        <f t="shared" si="100"/>
        <v>96</v>
      </c>
      <c r="C1560" s="815">
        <f t="shared" si="101"/>
        <v>271</v>
      </c>
      <c r="D1560" s="815">
        <f t="shared" si="102"/>
        <v>271</v>
      </c>
      <c r="E1560" s="815">
        <v>1964</v>
      </c>
    </row>
    <row r="1561" spans="1:5">
      <c r="A1561" s="816">
        <f t="shared" si="99"/>
        <v>23473</v>
      </c>
      <c r="B1561" s="815">
        <f t="shared" si="100"/>
        <v>97</v>
      </c>
      <c r="C1561" s="815">
        <f t="shared" si="101"/>
        <v>270</v>
      </c>
      <c r="D1561" s="815">
        <f t="shared" si="102"/>
        <v>270</v>
      </c>
      <c r="E1561" s="815">
        <v>1964</v>
      </c>
    </row>
    <row r="1562" spans="1:5">
      <c r="A1562" s="816">
        <f t="shared" si="99"/>
        <v>23474</v>
      </c>
      <c r="B1562" s="815">
        <f t="shared" si="100"/>
        <v>98</v>
      </c>
      <c r="C1562" s="815">
        <f t="shared" si="101"/>
        <v>269</v>
      </c>
      <c r="D1562" s="815">
        <f t="shared" si="102"/>
        <v>269</v>
      </c>
      <c r="E1562" s="815">
        <v>1964</v>
      </c>
    </row>
    <row r="1563" spans="1:5">
      <c r="A1563" s="816">
        <f t="shared" si="99"/>
        <v>23475</v>
      </c>
      <c r="B1563" s="815">
        <f t="shared" si="100"/>
        <v>99</v>
      </c>
      <c r="C1563" s="815">
        <f t="shared" si="101"/>
        <v>268</v>
      </c>
      <c r="D1563" s="815">
        <f t="shared" si="102"/>
        <v>268</v>
      </c>
      <c r="E1563" s="815">
        <v>1964</v>
      </c>
    </row>
    <row r="1564" spans="1:5">
      <c r="A1564" s="816">
        <f t="shared" si="99"/>
        <v>23476</v>
      </c>
      <c r="B1564" s="815">
        <f t="shared" si="100"/>
        <v>100</v>
      </c>
      <c r="C1564" s="815">
        <f t="shared" si="101"/>
        <v>267</v>
      </c>
      <c r="D1564" s="815">
        <f t="shared" si="102"/>
        <v>267</v>
      </c>
      <c r="E1564" s="815">
        <v>1964</v>
      </c>
    </row>
    <row r="1565" spans="1:5">
      <c r="A1565" s="816">
        <f t="shared" si="99"/>
        <v>23477</v>
      </c>
      <c r="B1565" s="815">
        <f t="shared" si="100"/>
        <v>101</v>
      </c>
      <c r="C1565" s="815">
        <f t="shared" si="101"/>
        <v>266</v>
      </c>
      <c r="D1565" s="815">
        <f t="shared" si="102"/>
        <v>266</v>
      </c>
      <c r="E1565" s="815">
        <v>1964</v>
      </c>
    </row>
    <row r="1566" spans="1:5">
      <c r="A1566" s="816">
        <f t="shared" si="99"/>
        <v>23478</v>
      </c>
      <c r="B1566" s="815">
        <f t="shared" si="100"/>
        <v>102</v>
      </c>
      <c r="C1566" s="815">
        <f t="shared" si="101"/>
        <v>265</v>
      </c>
      <c r="D1566" s="815">
        <f t="shared" si="102"/>
        <v>265</v>
      </c>
      <c r="E1566" s="815">
        <v>1964</v>
      </c>
    </row>
    <row r="1567" spans="1:5">
      <c r="A1567" s="816">
        <f t="shared" si="99"/>
        <v>23479</v>
      </c>
      <c r="B1567" s="815">
        <f t="shared" si="100"/>
        <v>103</v>
      </c>
      <c r="C1567" s="815">
        <f t="shared" si="101"/>
        <v>264</v>
      </c>
      <c r="D1567" s="815">
        <f t="shared" si="102"/>
        <v>264</v>
      </c>
      <c r="E1567" s="815">
        <v>1964</v>
      </c>
    </row>
    <row r="1568" spans="1:5">
      <c r="A1568" s="816">
        <f t="shared" si="99"/>
        <v>23480</v>
      </c>
      <c r="B1568" s="815">
        <f t="shared" si="100"/>
        <v>104</v>
      </c>
      <c r="C1568" s="815">
        <f t="shared" si="101"/>
        <v>263</v>
      </c>
      <c r="D1568" s="815">
        <f t="shared" si="102"/>
        <v>263</v>
      </c>
      <c r="E1568" s="815">
        <v>1964</v>
      </c>
    </row>
    <row r="1569" spans="1:5">
      <c r="A1569" s="816">
        <f t="shared" si="99"/>
        <v>23481</v>
      </c>
      <c r="B1569" s="815">
        <f t="shared" si="100"/>
        <v>105</v>
      </c>
      <c r="C1569" s="815">
        <f t="shared" si="101"/>
        <v>262</v>
      </c>
      <c r="D1569" s="815">
        <f t="shared" si="102"/>
        <v>262</v>
      </c>
      <c r="E1569" s="815">
        <v>1964</v>
      </c>
    </row>
    <row r="1570" spans="1:5">
      <c r="A1570" s="816">
        <f t="shared" si="99"/>
        <v>23482</v>
      </c>
      <c r="B1570" s="815">
        <f t="shared" si="100"/>
        <v>106</v>
      </c>
      <c r="C1570" s="815">
        <f t="shared" si="101"/>
        <v>261</v>
      </c>
      <c r="D1570" s="815">
        <f t="shared" si="102"/>
        <v>261</v>
      </c>
      <c r="E1570" s="815">
        <v>1964</v>
      </c>
    </row>
    <row r="1571" spans="1:5">
      <c r="A1571" s="816">
        <f t="shared" si="99"/>
        <v>23483</v>
      </c>
      <c r="B1571" s="815">
        <f t="shared" si="100"/>
        <v>107</v>
      </c>
      <c r="C1571" s="815">
        <f t="shared" si="101"/>
        <v>260</v>
      </c>
      <c r="D1571" s="815">
        <f t="shared" si="102"/>
        <v>260</v>
      </c>
      <c r="E1571" s="815">
        <v>1964</v>
      </c>
    </row>
    <row r="1572" spans="1:5">
      <c r="A1572" s="816">
        <f t="shared" si="99"/>
        <v>23484</v>
      </c>
      <c r="B1572" s="815">
        <f t="shared" si="100"/>
        <v>108</v>
      </c>
      <c r="C1572" s="815">
        <f t="shared" si="101"/>
        <v>259</v>
      </c>
      <c r="D1572" s="815">
        <f t="shared" si="102"/>
        <v>259</v>
      </c>
      <c r="E1572" s="815">
        <v>1964</v>
      </c>
    </row>
    <row r="1573" spans="1:5">
      <c r="A1573" s="816">
        <f t="shared" si="99"/>
        <v>23485</v>
      </c>
      <c r="B1573" s="815">
        <f t="shared" si="100"/>
        <v>109</v>
      </c>
      <c r="C1573" s="815">
        <f t="shared" si="101"/>
        <v>258</v>
      </c>
      <c r="D1573" s="815">
        <f t="shared" si="102"/>
        <v>258</v>
      </c>
      <c r="E1573" s="815">
        <v>1964</v>
      </c>
    </row>
    <row r="1574" spans="1:5">
      <c r="A1574" s="816">
        <f t="shared" si="99"/>
        <v>23486</v>
      </c>
      <c r="B1574" s="815">
        <f t="shared" si="100"/>
        <v>110</v>
      </c>
      <c r="C1574" s="815">
        <f t="shared" si="101"/>
        <v>257</v>
      </c>
      <c r="D1574" s="815">
        <f t="shared" si="102"/>
        <v>257</v>
      </c>
      <c r="E1574" s="815">
        <v>1964</v>
      </c>
    </row>
    <row r="1575" spans="1:5">
      <c r="A1575" s="816">
        <f t="shared" si="99"/>
        <v>23487</v>
      </c>
      <c r="B1575" s="815">
        <f t="shared" si="100"/>
        <v>111</v>
      </c>
      <c r="C1575" s="815">
        <f t="shared" si="101"/>
        <v>256</v>
      </c>
      <c r="D1575" s="815">
        <f t="shared" si="102"/>
        <v>256</v>
      </c>
      <c r="E1575" s="815">
        <v>1964</v>
      </c>
    </row>
    <row r="1576" spans="1:5">
      <c r="A1576" s="816">
        <f t="shared" si="99"/>
        <v>23488</v>
      </c>
      <c r="B1576" s="815">
        <f t="shared" si="100"/>
        <v>112</v>
      </c>
      <c r="C1576" s="815">
        <f t="shared" si="101"/>
        <v>255</v>
      </c>
      <c r="D1576" s="815">
        <f t="shared" si="102"/>
        <v>255</v>
      </c>
      <c r="E1576" s="815">
        <v>1964</v>
      </c>
    </row>
    <row r="1577" spans="1:5">
      <c r="A1577" s="816">
        <f t="shared" si="99"/>
        <v>23489</v>
      </c>
      <c r="B1577" s="815">
        <f t="shared" si="100"/>
        <v>113</v>
      </c>
      <c r="C1577" s="815">
        <f t="shared" si="101"/>
        <v>254</v>
      </c>
      <c r="D1577" s="815">
        <f t="shared" si="102"/>
        <v>254</v>
      </c>
      <c r="E1577" s="815">
        <v>1964</v>
      </c>
    </row>
    <row r="1578" spans="1:5">
      <c r="A1578" s="816">
        <f t="shared" si="99"/>
        <v>23490</v>
      </c>
      <c r="B1578" s="815">
        <f t="shared" si="100"/>
        <v>114</v>
      </c>
      <c r="C1578" s="815">
        <f t="shared" si="101"/>
        <v>253</v>
      </c>
      <c r="D1578" s="815">
        <f t="shared" si="102"/>
        <v>253</v>
      </c>
      <c r="E1578" s="815">
        <v>1964</v>
      </c>
    </row>
    <row r="1579" spans="1:5">
      <c r="A1579" s="816">
        <f t="shared" si="99"/>
        <v>23491</v>
      </c>
      <c r="B1579" s="815">
        <f t="shared" si="100"/>
        <v>115</v>
      </c>
      <c r="C1579" s="815">
        <f t="shared" si="101"/>
        <v>252</v>
      </c>
      <c r="D1579" s="815">
        <f t="shared" si="102"/>
        <v>252</v>
      </c>
      <c r="E1579" s="815">
        <v>1964</v>
      </c>
    </row>
    <row r="1580" spans="1:5">
      <c r="A1580" s="816">
        <f t="shared" si="99"/>
        <v>23492</v>
      </c>
      <c r="B1580" s="815">
        <f t="shared" si="100"/>
        <v>116</v>
      </c>
      <c r="C1580" s="815">
        <f t="shared" si="101"/>
        <v>251</v>
      </c>
      <c r="D1580" s="815">
        <f t="shared" si="102"/>
        <v>251</v>
      </c>
      <c r="E1580" s="815">
        <v>1964</v>
      </c>
    </row>
    <row r="1581" spans="1:5">
      <c r="A1581" s="816">
        <f t="shared" si="99"/>
        <v>23493</v>
      </c>
      <c r="B1581" s="815">
        <f t="shared" si="100"/>
        <v>117</v>
      </c>
      <c r="C1581" s="815">
        <f t="shared" si="101"/>
        <v>250</v>
      </c>
      <c r="D1581" s="815">
        <f t="shared" si="102"/>
        <v>250</v>
      </c>
      <c r="E1581" s="815">
        <v>1964</v>
      </c>
    </row>
    <row r="1582" spans="1:5">
      <c r="A1582" s="816">
        <f t="shared" si="99"/>
        <v>23494</v>
      </c>
      <c r="B1582" s="815">
        <f t="shared" si="100"/>
        <v>118</v>
      </c>
      <c r="C1582" s="815">
        <f t="shared" si="101"/>
        <v>249</v>
      </c>
      <c r="D1582" s="815">
        <f t="shared" si="102"/>
        <v>249</v>
      </c>
      <c r="E1582" s="815">
        <v>1964</v>
      </c>
    </row>
    <row r="1583" spans="1:5">
      <c r="A1583" s="816">
        <f t="shared" si="99"/>
        <v>23495</v>
      </c>
      <c r="B1583" s="815">
        <f t="shared" si="100"/>
        <v>119</v>
      </c>
      <c r="C1583" s="815">
        <f t="shared" si="101"/>
        <v>248</v>
      </c>
      <c r="D1583" s="815">
        <f t="shared" si="102"/>
        <v>248</v>
      </c>
      <c r="E1583" s="815">
        <v>1964</v>
      </c>
    </row>
    <row r="1584" spans="1:5">
      <c r="A1584" s="816">
        <f t="shared" si="99"/>
        <v>23496</v>
      </c>
      <c r="B1584" s="815">
        <f t="shared" si="100"/>
        <v>120</v>
      </c>
      <c r="C1584" s="815">
        <f t="shared" si="101"/>
        <v>247</v>
      </c>
      <c r="D1584" s="815">
        <f t="shared" si="102"/>
        <v>247</v>
      </c>
      <c r="E1584" s="815">
        <v>1964</v>
      </c>
    </row>
    <row r="1585" spans="1:5">
      <c r="A1585" s="816">
        <f t="shared" si="99"/>
        <v>23497</v>
      </c>
      <c r="B1585" s="815">
        <f t="shared" si="100"/>
        <v>121</v>
      </c>
      <c r="C1585" s="815">
        <f t="shared" si="101"/>
        <v>246</v>
      </c>
      <c r="D1585" s="815">
        <f t="shared" si="102"/>
        <v>246</v>
      </c>
      <c r="E1585" s="815">
        <v>1964</v>
      </c>
    </row>
    <row r="1586" spans="1:5">
      <c r="A1586" s="816">
        <f t="shared" si="99"/>
        <v>23498</v>
      </c>
      <c r="B1586" s="815">
        <f t="shared" si="100"/>
        <v>122</v>
      </c>
      <c r="C1586" s="815">
        <f t="shared" si="101"/>
        <v>245</v>
      </c>
      <c r="D1586" s="815">
        <f t="shared" si="102"/>
        <v>245</v>
      </c>
      <c r="E1586" s="815">
        <v>1964</v>
      </c>
    </row>
    <row r="1587" spans="1:5">
      <c r="A1587" s="816">
        <f t="shared" ref="A1587:A1650" si="103">A1586+1</f>
        <v>23499</v>
      </c>
      <c r="B1587" s="815">
        <f t="shared" si="100"/>
        <v>123</v>
      </c>
      <c r="C1587" s="815">
        <f t="shared" si="101"/>
        <v>244</v>
      </c>
      <c r="D1587" s="815">
        <f t="shared" si="102"/>
        <v>244</v>
      </c>
      <c r="E1587" s="815">
        <v>1964</v>
      </c>
    </row>
    <row r="1588" spans="1:5">
      <c r="A1588" s="816">
        <f t="shared" si="103"/>
        <v>23500</v>
      </c>
      <c r="B1588" s="815">
        <f t="shared" si="100"/>
        <v>124</v>
      </c>
      <c r="C1588" s="815">
        <f t="shared" si="101"/>
        <v>243</v>
      </c>
      <c r="D1588" s="815">
        <f t="shared" si="102"/>
        <v>243</v>
      </c>
      <c r="E1588" s="815">
        <v>1964</v>
      </c>
    </row>
    <row r="1589" spans="1:5">
      <c r="A1589" s="816">
        <f t="shared" si="103"/>
        <v>23501</v>
      </c>
      <c r="B1589" s="815">
        <f t="shared" si="100"/>
        <v>125</v>
      </c>
      <c r="C1589" s="815">
        <f t="shared" si="101"/>
        <v>242</v>
      </c>
      <c r="D1589" s="815">
        <f t="shared" si="102"/>
        <v>242</v>
      </c>
      <c r="E1589" s="815">
        <v>1964</v>
      </c>
    </row>
    <row r="1590" spans="1:5">
      <c r="A1590" s="816">
        <f t="shared" si="103"/>
        <v>23502</v>
      </c>
      <c r="B1590" s="815">
        <f t="shared" si="100"/>
        <v>126</v>
      </c>
      <c r="C1590" s="815">
        <f t="shared" si="101"/>
        <v>241</v>
      </c>
      <c r="D1590" s="815">
        <f t="shared" si="102"/>
        <v>241</v>
      </c>
      <c r="E1590" s="815">
        <v>1964</v>
      </c>
    </row>
    <row r="1591" spans="1:5">
      <c r="A1591" s="816">
        <f t="shared" si="103"/>
        <v>23503</v>
      </c>
      <c r="B1591" s="815">
        <f t="shared" si="100"/>
        <v>127</v>
      </c>
      <c r="C1591" s="815">
        <f t="shared" si="101"/>
        <v>240</v>
      </c>
      <c r="D1591" s="815">
        <f t="shared" si="102"/>
        <v>240</v>
      </c>
      <c r="E1591" s="815">
        <v>1964</v>
      </c>
    </row>
    <row r="1592" spans="1:5">
      <c r="A1592" s="816">
        <f t="shared" si="103"/>
        <v>23504</v>
      </c>
      <c r="B1592" s="815">
        <f t="shared" si="100"/>
        <v>128</v>
      </c>
      <c r="C1592" s="815">
        <f t="shared" si="101"/>
        <v>239</v>
      </c>
      <c r="D1592" s="815">
        <f t="shared" si="102"/>
        <v>239</v>
      </c>
      <c r="E1592" s="815">
        <v>1964</v>
      </c>
    </row>
    <row r="1593" spans="1:5">
      <c r="A1593" s="816">
        <f t="shared" si="103"/>
        <v>23505</v>
      </c>
      <c r="B1593" s="815">
        <f t="shared" si="100"/>
        <v>129</v>
      </c>
      <c r="C1593" s="815">
        <f t="shared" si="101"/>
        <v>238</v>
      </c>
      <c r="D1593" s="815">
        <f t="shared" si="102"/>
        <v>238</v>
      </c>
      <c r="E1593" s="815">
        <v>1964</v>
      </c>
    </row>
    <row r="1594" spans="1:5">
      <c r="A1594" s="816">
        <f t="shared" si="103"/>
        <v>23506</v>
      </c>
      <c r="B1594" s="815">
        <f t="shared" si="100"/>
        <v>130</v>
      </c>
      <c r="C1594" s="815">
        <f t="shared" si="101"/>
        <v>237</v>
      </c>
      <c r="D1594" s="815">
        <f t="shared" si="102"/>
        <v>237</v>
      </c>
      <c r="E1594" s="815">
        <v>1964</v>
      </c>
    </row>
    <row r="1595" spans="1:5">
      <c r="A1595" s="816">
        <f t="shared" si="103"/>
        <v>23507</v>
      </c>
      <c r="B1595" s="815">
        <f t="shared" ref="B1595:B1658" si="104">B1594+1</f>
        <v>131</v>
      </c>
      <c r="C1595" s="815">
        <f t="shared" ref="C1595:C1658" si="105">C1594-1</f>
        <v>236</v>
      </c>
      <c r="D1595" s="815">
        <f t="shared" ref="D1595:D1658" si="106">D1594-1</f>
        <v>236</v>
      </c>
      <c r="E1595" s="815">
        <v>1964</v>
      </c>
    </row>
    <row r="1596" spans="1:5">
      <c r="A1596" s="816">
        <f t="shared" si="103"/>
        <v>23508</v>
      </c>
      <c r="B1596" s="815">
        <f t="shared" si="104"/>
        <v>132</v>
      </c>
      <c r="C1596" s="815">
        <f t="shared" si="105"/>
        <v>235</v>
      </c>
      <c r="D1596" s="815">
        <f t="shared" si="106"/>
        <v>235</v>
      </c>
      <c r="E1596" s="815">
        <v>1964</v>
      </c>
    </row>
    <row r="1597" spans="1:5">
      <c r="A1597" s="816">
        <f t="shared" si="103"/>
        <v>23509</v>
      </c>
      <c r="B1597" s="815">
        <f t="shared" si="104"/>
        <v>133</v>
      </c>
      <c r="C1597" s="815">
        <f t="shared" si="105"/>
        <v>234</v>
      </c>
      <c r="D1597" s="815">
        <f t="shared" si="106"/>
        <v>234</v>
      </c>
      <c r="E1597" s="815">
        <v>1964</v>
      </c>
    </row>
    <row r="1598" spans="1:5">
      <c r="A1598" s="816">
        <f t="shared" si="103"/>
        <v>23510</v>
      </c>
      <c r="B1598" s="815">
        <f t="shared" si="104"/>
        <v>134</v>
      </c>
      <c r="C1598" s="815">
        <f t="shared" si="105"/>
        <v>233</v>
      </c>
      <c r="D1598" s="815">
        <f t="shared" si="106"/>
        <v>233</v>
      </c>
      <c r="E1598" s="815">
        <v>1964</v>
      </c>
    </row>
    <row r="1599" spans="1:5">
      <c r="A1599" s="816">
        <f t="shared" si="103"/>
        <v>23511</v>
      </c>
      <c r="B1599" s="815">
        <f t="shared" si="104"/>
        <v>135</v>
      </c>
      <c r="C1599" s="815">
        <f t="shared" si="105"/>
        <v>232</v>
      </c>
      <c r="D1599" s="815">
        <f t="shared" si="106"/>
        <v>232</v>
      </c>
      <c r="E1599" s="815">
        <v>1964</v>
      </c>
    </row>
    <row r="1600" spans="1:5">
      <c r="A1600" s="816">
        <f t="shared" si="103"/>
        <v>23512</v>
      </c>
      <c r="B1600" s="815">
        <f t="shared" si="104"/>
        <v>136</v>
      </c>
      <c r="C1600" s="815">
        <f t="shared" si="105"/>
        <v>231</v>
      </c>
      <c r="D1600" s="815">
        <f t="shared" si="106"/>
        <v>231</v>
      </c>
      <c r="E1600" s="815">
        <v>1964</v>
      </c>
    </row>
    <row r="1601" spans="1:5">
      <c r="A1601" s="816">
        <f t="shared" si="103"/>
        <v>23513</v>
      </c>
      <c r="B1601" s="815">
        <f t="shared" si="104"/>
        <v>137</v>
      </c>
      <c r="C1601" s="815">
        <f t="shared" si="105"/>
        <v>230</v>
      </c>
      <c r="D1601" s="815">
        <f t="shared" si="106"/>
        <v>230</v>
      </c>
      <c r="E1601" s="815">
        <v>1964</v>
      </c>
    </row>
    <row r="1602" spans="1:5">
      <c r="A1602" s="816">
        <f t="shared" si="103"/>
        <v>23514</v>
      </c>
      <c r="B1602" s="815">
        <f t="shared" si="104"/>
        <v>138</v>
      </c>
      <c r="C1602" s="815">
        <f t="shared" si="105"/>
        <v>229</v>
      </c>
      <c r="D1602" s="815">
        <f t="shared" si="106"/>
        <v>229</v>
      </c>
      <c r="E1602" s="815">
        <v>1964</v>
      </c>
    </row>
    <row r="1603" spans="1:5">
      <c r="A1603" s="816">
        <f t="shared" si="103"/>
        <v>23515</v>
      </c>
      <c r="B1603" s="815">
        <f t="shared" si="104"/>
        <v>139</v>
      </c>
      <c r="C1603" s="815">
        <f t="shared" si="105"/>
        <v>228</v>
      </c>
      <c r="D1603" s="815">
        <f t="shared" si="106"/>
        <v>228</v>
      </c>
      <c r="E1603" s="815">
        <v>1964</v>
      </c>
    </row>
    <row r="1604" spans="1:5">
      <c r="A1604" s="816">
        <f t="shared" si="103"/>
        <v>23516</v>
      </c>
      <c r="B1604" s="815">
        <f t="shared" si="104"/>
        <v>140</v>
      </c>
      <c r="C1604" s="815">
        <f t="shared" si="105"/>
        <v>227</v>
      </c>
      <c r="D1604" s="815">
        <f t="shared" si="106"/>
        <v>227</v>
      </c>
      <c r="E1604" s="815">
        <v>1964</v>
      </c>
    </row>
    <row r="1605" spans="1:5">
      <c r="A1605" s="816">
        <f t="shared" si="103"/>
        <v>23517</v>
      </c>
      <c r="B1605" s="815">
        <f t="shared" si="104"/>
        <v>141</v>
      </c>
      <c r="C1605" s="815">
        <f t="shared" si="105"/>
        <v>226</v>
      </c>
      <c r="D1605" s="815">
        <f t="shared" si="106"/>
        <v>226</v>
      </c>
      <c r="E1605" s="815">
        <v>1964</v>
      </c>
    </row>
    <row r="1606" spans="1:5">
      <c r="A1606" s="816">
        <f t="shared" si="103"/>
        <v>23518</v>
      </c>
      <c r="B1606" s="815">
        <f t="shared" si="104"/>
        <v>142</v>
      </c>
      <c r="C1606" s="815">
        <f t="shared" si="105"/>
        <v>225</v>
      </c>
      <c r="D1606" s="815">
        <f t="shared" si="106"/>
        <v>225</v>
      </c>
      <c r="E1606" s="815">
        <v>1964</v>
      </c>
    </row>
    <row r="1607" spans="1:5">
      <c r="A1607" s="816">
        <f t="shared" si="103"/>
        <v>23519</v>
      </c>
      <c r="B1607" s="815">
        <f t="shared" si="104"/>
        <v>143</v>
      </c>
      <c r="C1607" s="815">
        <f t="shared" si="105"/>
        <v>224</v>
      </c>
      <c r="D1607" s="815">
        <f t="shared" si="106"/>
        <v>224</v>
      </c>
      <c r="E1607" s="815">
        <v>1964</v>
      </c>
    </row>
    <row r="1608" spans="1:5">
      <c r="A1608" s="816">
        <f t="shared" si="103"/>
        <v>23520</v>
      </c>
      <c r="B1608" s="815">
        <f t="shared" si="104"/>
        <v>144</v>
      </c>
      <c r="C1608" s="815">
        <f t="shared" si="105"/>
        <v>223</v>
      </c>
      <c r="D1608" s="815">
        <f t="shared" si="106"/>
        <v>223</v>
      </c>
      <c r="E1608" s="815">
        <v>1964</v>
      </c>
    </row>
    <row r="1609" spans="1:5">
      <c r="A1609" s="816">
        <f t="shared" si="103"/>
        <v>23521</v>
      </c>
      <c r="B1609" s="815">
        <f t="shared" si="104"/>
        <v>145</v>
      </c>
      <c r="C1609" s="815">
        <f t="shared" si="105"/>
        <v>222</v>
      </c>
      <c r="D1609" s="815">
        <f t="shared" si="106"/>
        <v>222</v>
      </c>
      <c r="E1609" s="815">
        <v>1964</v>
      </c>
    </row>
    <row r="1610" spans="1:5">
      <c r="A1610" s="816">
        <f t="shared" si="103"/>
        <v>23522</v>
      </c>
      <c r="B1610" s="815">
        <f t="shared" si="104"/>
        <v>146</v>
      </c>
      <c r="C1610" s="815">
        <f t="shared" si="105"/>
        <v>221</v>
      </c>
      <c r="D1610" s="815">
        <f t="shared" si="106"/>
        <v>221</v>
      </c>
      <c r="E1610" s="815">
        <v>1964</v>
      </c>
    </row>
    <row r="1611" spans="1:5">
      <c r="A1611" s="816">
        <f t="shared" si="103"/>
        <v>23523</v>
      </c>
      <c r="B1611" s="815">
        <f t="shared" si="104"/>
        <v>147</v>
      </c>
      <c r="C1611" s="815">
        <f t="shared" si="105"/>
        <v>220</v>
      </c>
      <c r="D1611" s="815">
        <f t="shared" si="106"/>
        <v>220</v>
      </c>
      <c r="E1611" s="815">
        <v>1964</v>
      </c>
    </row>
    <row r="1612" spans="1:5">
      <c r="A1612" s="816">
        <f t="shared" si="103"/>
        <v>23524</v>
      </c>
      <c r="B1612" s="815">
        <f t="shared" si="104"/>
        <v>148</v>
      </c>
      <c r="C1612" s="815">
        <f t="shared" si="105"/>
        <v>219</v>
      </c>
      <c r="D1612" s="815">
        <f t="shared" si="106"/>
        <v>219</v>
      </c>
      <c r="E1612" s="815">
        <v>1964</v>
      </c>
    </row>
    <row r="1613" spans="1:5">
      <c r="A1613" s="816">
        <f t="shared" si="103"/>
        <v>23525</v>
      </c>
      <c r="B1613" s="815">
        <f t="shared" si="104"/>
        <v>149</v>
      </c>
      <c r="C1613" s="815">
        <f t="shared" si="105"/>
        <v>218</v>
      </c>
      <c r="D1613" s="815">
        <f t="shared" si="106"/>
        <v>218</v>
      </c>
      <c r="E1613" s="815">
        <v>1964</v>
      </c>
    </row>
    <row r="1614" spans="1:5">
      <c r="A1614" s="816">
        <f t="shared" si="103"/>
        <v>23526</v>
      </c>
      <c r="B1614" s="815">
        <f t="shared" si="104"/>
        <v>150</v>
      </c>
      <c r="C1614" s="815">
        <f t="shared" si="105"/>
        <v>217</v>
      </c>
      <c r="D1614" s="815">
        <f t="shared" si="106"/>
        <v>217</v>
      </c>
      <c r="E1614" s="815">
        <v>1964</v>
      </c>
    </row>
    <row r="1615" spans="1:5">
      <c r="A1615" s="816">
        <f t="shared" si="103"/>
        <v>23527</v>
      </c>
      <c r="B1615" s="815">
        <f t="shared" si="104"/>
        <v>151</v>
      </c>
      <c r="C1615" s="815">
        <f t="shared" si="105"/>
        <v>216</v>
      </c>
      <c r="D1615" s="815">
        <f t="shared" si="106"/>
        <v>216</v>
      </c>
      <c r="E1615" s="815">
        <v>1964</v>
      </c>
    </row>
    <row r="1616" spans="1:5">
      <c r="A1616" s="816">
        <f t="shared" si="103"/>
        <v>23528</v>
      </c>
      <c r="B1616" s="815">
        <f t="shared" si="104"/>
        <v>152</v>
      </c>
      <c r="C1616" s="815">
        <f t="shared" si="105"/>
        <v>215</v>
      </c>
      <c r="D1616" s="815">
        <f t="shared" si="106"/>
        <v>215</v>
      </c>
      <c r="E1616" s="815">
        <v>1964</v>
      </c>
    </row>
    <row r="1617" spans="1:5">
      <c r="A1617" s="816">
        <f t="shared" si="103"/>
        <v>23529</v>
      </c>
      <c r="B1617" s="815">
        <f t="shared" si="104"/>
        <v>153</v>
      </c>
      <c r="C1617" s="815">
        <f t="shared" si="105"/>
        <v>214</v>
      </c>
      <c r="D1617" s="815">
        <f t="shared" si="106"/>
        <v>214</v>
      </c>
      <c r="E1617" s="815">
        <v>1964</v>
      </c>
    </row>
    <row r="1618" spans="1:5">
      <c r="A1618" s="816">
        <f t="shared" si="103"/>
        <v>23530</v>
      </c>
      <c r="B1618" s="815">
        <f t="shared" si="104"/>
        <v>154</v>
      </c>
      <c r="C1618" s="815">
        <f t="shared" si="105"/>
        <v>213</v>
      </c>
      <c r="D1618" s="815">
        <f t="shared" si="106"/>
        <v>213</v>
      </c>
      <c r="E1618" s="815">
        <v>1964</v>
      </c>
    </row>
    <row r="1619" spans="1:5">
      <c r="A1619" s="816">
        <f t="shared" si="103"/>
        <v>23531</v>
      </c>
      <c r="B1619" s="815">
        <f t="shared" si="104"/>
        <v>155</v>
      </c>
      <c r="C1619" s="815">
        <f t="shared" si="105"/>
        <v>212</v>
      </c>
      <c r="D1619" s="815">
        <f t="shared" si="106"/>
        <v>212</v>
      </c>
      <c r="E1619" s="815">
        <v>1964</v>
      </c>
    </row>
    <row r="1620" spans="1:5">
      <c r="A1620" s="816">
        <f t="shared" si="103"/>
        <v>23532</v>
      </c>
      <c r="B1620" s="815">
        <f t="shared" si="104"/>
        <v>156</v>
      </c>
      <c r="C1620" s="815">
        <f t="shared" si="105"/>
        <v>211</v>
      </c>
      <c r="D1620" s="815">
        <f t="shared" si="106"/>
        <v>211</v>
      </c>
      <c r="E1620" s="815">
        <v>1964</v>
      </c>
    </row>
    <row r="1621" spans="1:5">
      <c r="A1621" s="816">
        <f t="shared" si="103"/>
        <v>23533</v>
      </c>
      <c r="B1621" s="815">
        <f t="shared" si="104"/>
        <v>157</v>
      </c>
      <c r="C1621" s="815">
        <f t="shared" si="105"/>
        <v>210</v>
      </c>
      <c r="D1621" s="815">
        <f t="shared" si="106"/>
        <v>210</v>
      </c>
      <c r="E1621" s="815">
        <v>1964</v>
      </c>
    </row>
    <row r="1622" spans="1:5">
      <c r="A1622" s="816">
        <f t="shared" si="103"/>
        <v>23534</v>
      </c>
      <c r="B1622" s="815">
        <f t="shared" si="104"/>
        <v>158</v>
      </c>
      <c r="C1622" s="815">
        <f t="shared" si="105"/>
        <v>209</v>
      </c>
      <c r="D1622" s="815">
        <f t="shared" si="106"/>
        <v>209</v>
      </c>
      <c r="E1622" s="815">
        <v>1964</v>
      </c>
    </row>
    <row r="1623" spans="1:5">
      <c r="A1623" s="816">
        <f t="shared" si="103"/>
        <v>23535</v>
      </c>
      <c r="B1623" s="815">
        <f t="shared" si="104"/>
        <v>159</v>
      </c>
      <c r="C1623" s="815">
        <f t="shared" si="105"/>
        <v>208</v>
      </c>
      <c r="D1623" s="815">
        <f t="shared" si="106"/>
        <v>208</v>
      </c>
      <c r="E1623" s="815">
        <v>1964</v>
      </c>
    </row>
    <row r="1624" spans="1:5">
      <c r="A1624" s="816">
        <f t="shared" si="103"/>
        <v>23536</v>
      </c>
      <c r="B1624" s="815">
        <f t="shared" si="104"/>
        <v>160</v>
      </c>
      <c r="C1624" s="815">
        <f t="shared" si="105"/>
        <v>207</v>
      </c>
      <c r="D1624" s="815">
        <f t="shared" si="106"/>
        <v>207</v>
      </c>
      <c r="E1624" s="815">
        <v>1964</v>
      </c>
    </row>
    <row r="1625" spans="1:5">
      <c r="A1625" s="816">
        <f t="shared" si="103"/>
        <v>23537</v>
      </c>
      <c r="B1625" s="815">
        <f t="shared" si="104"/>
        <v>161</v>
      </c>
      <c r="C1625" s="815">
        <f t="shared" si="105"/>
        <v>206</v>
      </c>
      <c r="D1625" s="815">
        <f t="shared" si="106"/>
        <v>206</v>
      </c>
      <c r="E1625" s="815">
        <v>1964</v>
      </c>
    </row>
    <row r="1626" spans="1:5">
      <c r="A1626" s="816">
        <f t="shared" si="103"/>
        <v>23538</v>
      </c>
      <c r="B1626" s="815">
        <f t="shared" si="104"/>
        <v>162</v>
      </c>
      <c r="C1626" s="815">
        <f t="shared" si="105"/>
        <v>205</v>
      </c>
      <c r="D1626" s="815">
        <f t="shared" si="106"/>
        <v>205</v>
      </c>
      <c r="E1626" s="815">
        <v>1964</v>
      </c>
    </row>
    <row r="1627" spans="1:5">
      <c r="A1627" s="816">
        <f t="shared" si="103"/>
        <v>23539</v>
      </c>
      <c r="B1627" s="815">
        <f t="shared" si="104"/>
        <v>163</v>
      </c>
      <c r="C1627" s="815">
        <f t="shared" si="105"/>
        <v>204</v>
      </c>
      <c r="D1627" s="815">
        <f t="shared" si="106"/>
        <v>204</v>
      </c>
      <c r="E1627" s="815">
        <v>1964</v>
      </c>
    </row>
    <row r="1628" spans="1:5">
      <c r="A1628" s="816">
        <f t="shared" si="103"/>
        <v>23540</v>
      </c>
      <c r="B1628" s="815">
        <f t="shared" si="104"/>
        <v>164</v>
      </c>
      <c r="C1628" s="815">
        <f t="shared" si="105"/>
        <v>203</v>
      </c>
      <c r="D1628" s="815">
        <f t="shared" si="106"/>
        <v>203</v>
      </c>
      <c r="E1628" s="815">
        <v>1964</v>
      </c>
    </row>
    <row r="1629" spans="1:5">
      <c r="A1629" s="816">
        <f t="shared" si="103"/>
        <v>23541</v>
      </c>
      <c r="B1629" s="815">
        <f t="shared" si="104"/>
        <v>165</v>
      </c>
      <c r="C1629" s="815">
        <f t="shared" si="105"/>
        <v>202</v>
      </c>
      <c r="D1629" s="815">
        <f t="shared" si="106"/>
        <v>202</v>
      </c>
      <c r="E1629" s="815">
        <v>1964</v>
      </c>
    </row>
    <row r="1630" spans="1:5">
      <c r="A1630" s="816">
        <f t="shared" si="103"/>
        <v>23542</v>
      </c>
      <c r="B1630" s="815">
        <f t="shared" si="104"/>
        <v>166</v>
      </c>
      <c r="C1630" s="815">
        <f t="shared" si="105"/>
        <v>201</v>
      </c>
      <c r="D1630" s="815">
        <f t="shared" si="106"/>
        <v>201</v>
      </c>
      <c r="E1630" s="815">
        <v>1964</v>
      </c>
    </row>
    <row r="1631" spans="1:5">
      <c r="A1631" s="816">
        <f t="shared" si="103"/>
        <v>23543</v>
      </c>
      <c r="B1631" s="815">
        <f t="shared" si="104"/>
        <v>167</v>
      </c>
      <c r="C1631" s="815">
        <f t="shared" si="105"/>
        <v>200</v>
      </c>
      <c r="D1631" s="815">
        <f t="shared" si="106"/>
        <v>200</v>
      </c>
      <c r="E1631" s="815">
        <v>1964</v>
      </c>
    </row>
    <row r="1632" spans="1:5">
      <c r="A1632" s="816">
        <f t="shared" si="103"/>
        <v>23544</v>
      </c>
      <c r="B1632" s="815">
        <f t="shared" si="104"/>
        <v>168</v>
      </c>
      <c r="C1632" s="815">
        <f t="shared" si="105"/>
        <v>199</v>
      </c>
      <c r="D1632" s="815">
        <f t="shared" si="106"/>
        <v>199</v>
      </c>
      <c r="E1632" s="815">
        <v>1964</v>
      </c>
    </row>
    <row r="1633" spans="1:5">
      <c r="A1633" s="816">
        <f t="shared" si="103"/>
        <v>23545</v>
      </c>
      <c r="B1633" s="815">
        <f t="shared" si="104"/>
        <v>169</v>
      </c>
      <c r="C1633" s="815">
        <f t="shared" si="105"/>
        <v>198</v>
      </c>
      <c r="D1633" s="815">
        <f t="shared" si="106"/>
        <v>198</v>
      </c>
      <c r="E1633" s="815">
        <v>1964</v>
      </c>
    </row>
    <row r="1634" spans="1:5">
      <c r="A1634" s="816">
        <f t="shared" si="103"/>
        <v>23546</v>
      </c>
      <c r="B1634" s="815">
        <f t="shared" si="104"/>
        <v>170</v>
      </c>
      <c r="C1634" s="815">
        <f t="shared" si="105"/>
        <v>197</v>
      </c>
      <c r="D1634" s="815">
        <f t="shared" si="106"/>
        <v>197</v>
      </c>
      <c r="E1634" s="815">
        <v>1964</v>
      </c>
    </row>
    <row r="1635" spans="1:5">
      <c r="A1635" s="816">
        <f t="shared" si="103"/>
        <v>23547</v>
      </c>
      <c r="B1635" s="815">
        <f t="shared" si="104"/>
        <v>171</v>
      </c>
      <c r="C1635" s="815">
        <f t="shared" si="105"/>
        <v>196</v>
      </c>
      <c r="D1635" s="815">
        <f t="shared" si="106"/>
        <v>196</v>
      </c>
      <c r="E1635" s="815">
        <v>1964</v>
      </c>
    </row>
    <row r="1636" spans="1:5">
      <c r="A1636" s="816">
        <f t="shared" si="103"/>
        <v>23548</v>
      </c>
      <c r="B1636" s="815">
        <f t="shared" si="104"/>
        <v>172</v>
      </c>
      <c r="C1636" s="815">
        <f t="shared" si="105"/>
        <v>195</v>
      </c>
      <c r="D1636" s="815">
        <f t="shared" si="106"/>
        <v>195</v>
      </c>
      <c r="E1636" s="815">
        <v>1964</v>
      </c>
    </row>
    <row r="1637" spans="1:5">
      <c r="A1637" s="816">
        <f t="shared" si="103"/>
        <v>23549</v>
      </c>
      <c r="B1637" s="815">
        <f t="shared" si="104"/>
        <v>173</v>
      </c>
      <c r="C1637" s="815">
        <f t="shared" si="105"/>
        <v>194</v>
      </c>
      <c r="D1637" s="815">
        <f t="shared" si="106"/>
        <v>194</v>
      </c>
      <c r="E1637" s="815">
        <v>1964</v>
      </c>
    </row>
    <row r="1638" spans="1:5">
      <c r="A1638" s="816">
        <f t="shared" si="103"/>
        <v>23550</v>
      </c>
      <c r="B1638" s="815">
        <f t="shared" si="104"/>
        <v>174</v>
      </c>
      <c r="C1638" s="815">
        <f t="shared" si="105"/>
        <v>193</v>
      </c>
      <c r="D1638" s="815">
        <f t="shared" si="106"/>
        <v>193</v>
      </c>
      <c r="E1638" s="815">
        <v>1964</v>
      </c>
    </row>
    <row r="1639" spans="1:5">
      <c r="A1639" s="816">
        <f t="shared" si="103"/>
        <v>23551</v>
      </c>
      <c r="B1639" s="815">
        <f t="shared" si="104"/>
        <v>175</v>
      </c>
      <c r="C1639" s="815">
        <f t="shared" si="105"/>
        <v>192</v>
      </c>
      <c r="D1639" s="815">
        <f t="shared" si="106"/>
        <v>192</v>
      </c>
      <c r="E1639" s="815">
        <v>1964</v>
      </c>
    </row>
    <row r="1640" spans="1:5">
      <c r="A1640" s="816">
        <f t="shared" si="103"/>
        <v>23552</v>
      </c>
      <c r="B1640" s="815">
        <f t="shared" si="104"/>
        <v>176</v>
      </c>
      <c r="C1640" s="815">
        <f t="shared" si="105"/>
        <v>191</v>
      </c>
      <c r="D1640" s="815">
        <f t="shared" si="106"/>
        <v>191</v>
      </c>
      <c r="E1640" s="815">
        <v>1964</v>
      </c>
    </row>
    <row r="1641" spans="1:5">
      <c r="A1641" s="816">
        <f t="shared" si="103"/>
        <v>23553</v>
      </c>
      <c r="B1641" s="815">
        <f t="shared" si="104"/>
        <v>177</v>
      </c>
      <c r="C1641" s="815">
        <f t="shared" si="105"/>
        <v>190</v>
      </c>
      <c r="D1641" s="815">
        <f t="shared" si="106"/>
        <v>190</v>
      </c>
      <c r="E1641" s="815">
        <v>1964</v>
      </c>
    </row>
    <row r="1642" spans="1:5">
      <c r="A1642" s="816">
        <f t="shared" si="103"/>
        <v>23554</v>
      </c>
      <c r="B1642" s="815">
        <f t="shared" si="104"/>
        <v>178</v>
      </c>
      <c r="C1642" s="815">
        <f t="shared" si="105"/>
        <v>189</v>
      </c>
      <c r="D1642" s="815">
        <f t="shared" si="106"/>
        <v>189</v>
      </c>
      <c r="E1642" s="815">
        <v>1964</v>
      </c>
    </row>
    <row r="1643" spans="1:5">
      <c r="A1643" s="816">
        <f t="shared" si="103"/>
        <v>23555</v>
      </c>
      <c r="B1643" s="815">
        <f t="shared" si="104"/>
        <v>179</v>
      </c>
      <c r="C1643" s="815">
        <f t="shared" si="105"/>
        <v>188</v>
      </c>
      <c r="D1643" s="815">
        <f t="shared" si="106"/>
        <v>188</v>
      </c>
      <c r="E1643" s="815">
        <v>1964</v>
      </c>
    </row>
    <row r="1644" spans="1:5">
      <c r="A1644" s="816">
        <f t="shared" si="103"/>
        <v>23556</v>
      </c>
      <c r="B1644" s="815">
        <f t="shared" si="104"/>
        <v>180</v>
      </c>
      <c r="C1644" s="815">
        <f t="shared" si="105"/>
        <v>187</v>
      </c>
      <c r="D1644" s="815">
        <f t="shared" si="106"/>
        <v>187</v>
      </c>
      <c r="E1644" s="815">
        <v>1964</v>
      </c>
    </row>
    <row r="1645" spans="1:5">
      <c r="A1645" s="816">
        <f t="shared" si="103"/>
        <v>23557</v>
      </c>
      <c r="B1645" s="815">
        <f t="shared" si="104"/>
        <v>181</v>
      </c>
      <c r="C1645" s="815">
        <f t="shared" si="105"/>
        <v>186</v>
      </c>
      <c r="D1645" s="815">
        <f t="shared" si="106"/>
        <v>186</v>
      </c>
      <c r="E1645" s="815">
        <v>1964</v>
      </c>
    </row>
    <row r="1646" spans="1:5">
      <c r="A1646" s="816">
        <f t="shared" si="103"/>
        <v>23558</v>
      </c>
      <c r="B1646" s="815">
        <f t="shared" si="104"/>
        <v>182</v>
      </c>
      <c r="C1646" s="815">
        <f t="shared" si="105"/>
        <v>185</v>
      </c>
      <c r="D1646" s="815">
        <f t="shared" si="106"/>
        <v>185</v>
      </c>
      <c r="E1646" s="815">
        <v>1964</v>
      </c>
    </row>
    <row r="1647" spans="1:5">
      <c r="A1647" s="816">
        <f t="shared" si="103"/>
        <v>23559</v>
      </c>
      <c r="B1647" s="815">
        <f t="shared" si="104"/>
        <v>183</v>
      </c>
      <c r="C1647" s="815">
        <f t="shared" si="105"/>
        <v>184</v>
      </c>
      <c r="D1647" s="815">
        <f t="shared" si="106"/>
        <v>184</v>
      </c>
      <c r="E1647" s="815">
        <v>1964</v>
      </c>
    </row>
    <row r="1648" spans="1:5">
      <c r="A1648" s="816">
        <f t="shared" si="103"/>
        <v>23560</v>
      </c>
      <c r="B1648" s="815">
        <f t="shared" si="104"/>
        <v>184</v>
      </c>
      <c r="C1648" s="815">
        <f t="shared" si="105"/>
        <v>183</v>
      </c>
      <c r="D1648" s="815">
        <f t="shared" si="106"/>
        <v>183</v>
      </c>
      <c r="E1648" s="815">
        <v>1964</v>
      </c>
    </row>
    <row r="1649" spans="1:5">
      <c r="A1649" s="816">
        <f t="shared" si="103"/>
        <v>23561</v>
      </c>
      <c r="B1649" s="815">
        <f t="shared" si="104"/>
        <v>185</v>
      </c>
      <c r="C1649" s="815">
        <f t="shared" si="105"/>
        <v>182</v>
      </c>
      <c r="D1649" s="815">
        <f t="shared" si="106"/>
        <v>182</v>
      </c>
      <c r="E1649" s="815">
        <v>1964</v>
      </c>
    </row>
    <row r="1650" spans="1:5">
      <c r="A1650" s="816">
        <f t="shared" si="103"/>
        <v>23562</v>
      </c>
      <c r="B1650" s="815">
        <f t="shared" si="104"/>
        <v>186</v>
      </c>
      <c r="C1650" s="815">
        <f t="shared" si="105"/>
        <v>181</v>
      </c>
      <c r="D1650" s="815">
        <f t="shared" si="106"/>
        <v>181</v>
      </c>
      <c r="E1650" s="815">
        <v>1964</v>
      </c>
    </row>
    <row r="1651" spans="1:5">
      <c r="A1651" s="816">
        <f t="shared" ref="A1651:A1714" si="107">A1650+1</f>
        <v>23563</v>
      </c>
      <c r="B1651" s="815">
        <f t="shared" si="104"/>
        <v>187</v>
      </c>
      <c r="C1651" s="815">
        <f t="shared" si="105"/>
        <v>180</v>
      </c>
      <c r="D1651" s="815">
        <f t="shared" si="106"/>
        <v>180</v>
      </c>
      <c r="E1651" s="815">
        <v>1964</v>
      </c>
    </row>
    <row r="1652" spans="1:5">
      <c r="A1652" s="816">
        <f t="shared" si="107"/>
        <v>23564</v>
      </c>
      <c r="B1652" s="815">
        <f t="shared" si="104"/>
        <v>188</v>
      </c>
      <c r="C1652" s="815">
        <f t="shared" si="105"/>
        <v>179</v>
      </c>
      <c r="D1652" s="815">
        <f t="shared" si="106"/>
        <v>179</v>
      </c>
      <c r="E1652" s="815">
        <v>1964</v>
      </c>
    </row>
    <row r="1653" spans="1:5">
      <c r="A1653" s="816">
        <f t="shared" si="107"/>
        <v>23565</v>
      </c>
      <c r="B1653" s="815">
        <f t="shared" si="104"/>
        <v>189</v>
      </c>
      <c r="C1653" s="815">
        <f t="shared" si="105"/>
        <v>178</v>
      </c>
      <c r="D1653" s="815">
        <f t="shared" si="106"/>
        <v>178</v>
      </c>
      <c r="E1653" s="815">
        <v>1964</v>
      </c>
    </row>
    <row r="1654" spans="1:5">
      <c r="A1654" s="816">
        <f t="shared" si="107"/>
        <v>23566</v>
      </c>
      <c r="B1654" s="815">
        <f t="shared" si="104"/>
        <v>190</v>
      </c>
      <c r="C1654" s="815">
        <f t="shared" si="105"/>
        <v>177</v>
      </c>
      <c r="D1654" s="815">
        <f t="shared" si="106"/>
        <v>177</v>
      </c>
      <c r="E1654" s="815">
        <v>1964</v>
      </c>
    </row>
    <row r="1655" spans="1:5">
      <c r="A1655" s="816">
        <f t="shared" si="107"/>
        <v>23567</v>
      </c>
      <c r="B1655" s="815">
        <f t="shared" si="104"/>
        <v>191</v>
      </c>
      <c r="C1655" s="815">
        <f t="shared" si="105"/>
        <v>176</v>
      </c>
      <c r="D1655" s="815">
        <f t="shared" si="106"/>
        <v>176</v>
      </c>
      <c r="E1655" s="815">
        <v>1964</v>
      </c>
    </row>
    <row r="1656" spans="1:5">
      <c r="A1656" s="816">
        <f t="shared" si="107"/>
        <v>23568</v>
      </c>
      <c r="B1656" s="815">
        <f t="shared" si="104"/>
        <v>192</v>
      </c>
      <c r="C1656" s="815">
        <f t="shared" si="105"/>
        <v>175</v>
      </c>
      <c r="D1656" s="815">
        <f t="shared" si="106"/>
        <v>175</v>
      </c>
      <c r="E1656" s="815">
        <v>1964</v>
      </c>
    </row>
    <row r="1657" spans="1:5">
      <c r="A1657" s="816">
        <f t="shared" si="107"/>
        <v>23569</v>
      </c>
      <c r="B1657" s="815">
        <f t="shared" si="104"/>
        <v>193</v>
      </c>
      <c r="C1657" s="815">
        <f t="shared" si="105"/>
        <v>174</v>
      </c>
      <c r="D1657" s="815">
        <f t="shared" si="106"/>
        <v>174</v>
      </c>
      <c r="E1657" s="815">
        <v>1964</v>
      </c>
    </row>
    <row r="1658" spans="1:5">
      <c r="A1658" s="816">
        <f t="shared" si="107"/>
        <v>23570</v>
      </c>
      <c r="B1658" s="815">
        <f t="shared" si="104"/>
        <v>194</v>
      </c>
      <c r="C1658" s="815">
        <f t="shared" si="105"/>
        <v>173</v>
      </c>
      <c r="D1658" s="815">
        <f t="shared" si="106"/>
        <v>173</v>
      </c>
      <c r="E1658" s="815">
        <v>1964</v>
      </c>
    </row>
    <row r="1659" spans="1:5">
      <c r="A1659" s="816">
        <f t="shared" si="107"/>
        <v>23571</v>
      </c>
      <c r="B1659" s="815">
        <f t="shared" ref="B1659:B1722" si="108">B1658+1</f>
        <v>195</v>
      </c>
      <c r="C1659" s="815">
        <f t="shared" ref="C1659:C1722" si="109">C1658-1</f>
        <v>172</v>
      </c>
      <c r="D1659" s="815">
        <f t="shared" ref="D1659:D1722" si="110">D1658-1</f>
        <v>172</v>
      </c>
      <c r="E1659" s="815">
        <v>1964</v>
      </c>
    </row>
    <row r="1660" spans="1:5">
      <c r="A1660" s="816">
        <f t="shared" si="107"/>
        <v>23572</v>
      </c>
      <c r="B1660" s="815">
        <f t="shared" si="108"/>
        <v>196</v>
      </c>
      <c r="C1660" s="815">
        <f t="shared" si="109"/>
        <v>171</v>
      </c>
      <c r="D1660" s="815">
        <f t="shared" si="110"/>
        <v>171</v>
      </c>
      <c r="E1660" s="815">
        <v>1964</v>
      </c>
    </row>
    <row r="1661" spans="1:5">
      <c r="A1661" s="816">
        <f t="shared" si="107"/>
        <v>23573</v>
      </c>
      <c r="B1661" s="815">
        <f t="shared" si="108"/>
        <v>197</v>
      </c>
      <c r="C1661" s="815">
        <f t="shared" si="109"/>
        <v>170</v>
      </c>
      <c r="D1661" s="815">
        <f t="shared" si="110"/>
        <v>170</v>
      </c>
      <c r="E1661" s="815">
        <v>1964</v>
      </c>
    </row>
    <row r="1662" spans="1:5">
      <c r="A1662" s="816">
        <f t="shared" si="107"/>
        <v>23574</v>
      </c>
      <c r="B1662" s="815">
        <f t="shared" si="108"/>
        <v>198</v>
      </c>
      <c r="C1662" s="815">
        <f t="shared" si="109"/>
        <v>169</v>
      </c>
      <c r="D1662" s="815">
        <f t="shared" si="110"/>
        <v>169</v>
      </c>
      <c r="E1662" s="815">
        <v>1964</v>
      </c>
    </row>
    <row r="1663" spans="1:5">
      <c r="A1663" s="816">
        <f t="shared" si="107"/>
        <v>23575</v>
      </c>
      <c r="B1663" s="815">
        <f t="shared" si="108"/>
        <v>199</v>
      </c>
      <c r="C1663" s="815">
        <f t="shared" si="109"/>
        <v>168</v>
      </c>
      <c r="D1663" s="815">
        <f t="shared" si="110"/>
        <v>168</v>
      </c>
      <c r="E1663" s="815">
        <v>1964</v>
      </c>
    </row>
    <row r="1664" spans="1:5">
      <c r="A1664" s="816">
        <f t="shared" si="107"/>
        <v>23576</v>
      </c>
      <c r="B1664" s="815">
        <f t="shared" si="108"/>
        <v>200</v>
      </c>
      <c r="C1664" s="815">
        <f t="shared" si="109"/>
        <v>167</v>
      </c>
      <c r="D1664" s="815">
        <f t="shared" si="110"/>
        <v>167</v>
      </c>
      <c r="E1664" s="815">
        <v>1964</v>
      </c>
    </row>
    <row r="1665" spans="1:5">
      <c r="A1665" s="816">
        <f t="shared" si="107"/>
        <v>23577</v>
      </c>
      <c r="B1665" s="815">
        <f t="shared" si="108"/>
        <v>201</v>
      </c>
      <c r="C1665" s="815">
        <f t="shared" si="109"/>
        <v>166</v>
      </c>
      <c r="D1665" s="815">
        <f t="shared" si="110"/>
        <v>166</v>
      </c>
      <c r="E1665" s="815">
        <v>1964</v>
      </c>
    </row>
    <row r="1666" spans="1:5">
      <c r="A1666" s="816">
        <f t="shared" si="107"/>
        <v>23578</v>
      </c>
      <c r="B1666" s="815">
        <f t="shared" si="108"/>
        <v>202</v>
      </c>
      <c r="C1666" s="815">
        <f t="shared" si="109"/>
        <v>165</v>
      </c>
      <c r="D1666" s="815">
        <f t="shared" si="110"/>
        <v>165</v>
      </c>
      <c r="E1666" s="815">
        <v>1964</v>
      </c>
    </row>
    <row r="1667" spans="1:5">
      <c r="A1667" s="816">
        <f t="shared" si="107"/>
        <v>23579</v>
      </c>
      <c r="B1667" s="815">
        <f t="shared" si="108"/>
        <v>203</v>
      </c>
      <c r="C1667" s="815">
        <f t="shared" si="109"/>
        <v>164</v>
      </c>
      <c r="D1667" s="815">
        <f t="shared" si="110"/>
        <v>164</v>
      </c>
      <c r="E1667" s="815">
        <v>1964</v>
      </c>
    </row>
    <row r="1668" spans="1:5">
      <c r="A1668" s="816">
        <f t="shared" si="107"/>
        <v>23580</v>
      </c>
      <c r="B1668" s="815">
        <f t="shared" si="108"/>
        <v>204</v>
      </c>
      <c r="C1668" s="815">
        <f t="shared" si="109"/>
        <v>163</v>
      </c>
      <c r="D1668" s="815">
        <f t="shared" si="110"/>
        <v>163</v>
      </c>
      <c r="E1668" s="815">
        <v>1964</v>
      </c>
    </row>
    <row r="1669" spans="1:5">
      <c r="A1669" s="816">
        <f t="shared" si="107"/>
        <v>23581</v>
      </c>
      <c r="B1669" s="815">
        <f t="shared" si="108"/>
        <v>205</v>
      </c>
      <c r="C1669" s="815">
        <f t="shared" si="109"/>
        <v>162</v>
      </c>
      <c r="D1669" s="815">
        <f t="shared" si="110"/>
        <v>162</v>
      </c>
      <c r="E1669" s="815">
        <v>1964</v>
      </c>
    </row>
    <row r="1670" spans="1:5">
      <c r="A1670" s="816">
        <f t="shared" si="107"/>
        <v>23582</v>
      </c>
      <c r="B1670" s="815">
        <f t="shared" si="108"/>
        <v>206</v>
      </c>
      <c r="C1670" s="815">
        <f t="shared" si="109"/>
        <v>161</v>
      </c>
      <c r="D1670" s="815">
        <f t="shared" si="110"/>
        <v>161</v>
      </c>
      <c r="E1670" s="815">
        <v>1964</v>
      </c>
    </row>
    <row r="1671" spans="1:5">
      <c r="A1671" s="816">
        <f t="shared" si="107"/>
        <v>23583</v>
      </c>
      <c r="B1671" s="815">
        <f t="shared" si="108"/>
        <v>207</v>
      </c>
      <c r="C1671" s="815">
        <f t="shared" si="109"/>
        <v>160</v>
      </c>
      <c r="D1671" s="815">
        <f t="shared" si="110"/>
        <v>160</v>
      </c>
      <c r="E1671" s="815">
        <v>1964</v>
      </c>
    </row>
    <row r="1672" spans="1:5">
      <c r="A1672" s="816">
        <f t="shared" si="107"/>
        <v>23584</v>
      </c>
      <c r="B1672" s="815">
        <f t="shared" si="108"/>
        <v>208</v>
      </c>
      <c r="C1672" s="815">
        <f t="shared" si="109"/>
        <v>159</v>
      </c>
      <c r="D1672" s="815">
        <f t="shared" si="110"/>
        <v>159</v>
      </c>
      <c r="E1672" s="815">
        <v>1964</v>
      </c>
    </row>
    <row r="1673" spans="1:5">
      <c r="A1673" s="816">
        <f t="shared" si="107"/>
        <v>23585</v>
      </c>
      <c r="B1673" s="815">
        <f t="shared" si="108"/>
        <v>209</v>
      </c>
      <c r="C1673" s="815">
        <f t="shared" si="109"/>
        <v>158</v>
      </c>
      <c r="D1673" s="815">
        <f t="shared" si="110"/>
        <v>158</v>
      </c>
      <c r="E1673" s="815">
        <v>1964</v>
      </c>
    </row>
    <row r="1674" spans="1:5">
      <c r="A1674" s="816">
        <f t="shared" si="107"/>
        <v>23586</v>
      </c>
      <c r="B1674" s="815">
        <f t="shared" si="108"/>
        <v>210</v>
      </c>
      <c r="C1674" s="815">
        <f t="shared" si="109"/>
        <v>157</v>
      </c>
      <c r="D1674" s="815">
        <f t="shared" si="110"/>
        <v>157</v>
      </c>
      <c r="E1674" s="815">
        <v>1964</v>
      </c>
    </row>
    <row r="1675" spans="1:5">
      <c r="A1675" s="816">
        <f t="shared" si="107"/>
        <v>23587</v>
      </c>
      <c r="B1675" s="815">
        <f t="shared" si="108"/>
        <v>211</v>
      </c>
      <c r="C1675" s="815">
        <f t="shared" si="109"/>
        <v>156</v>
      </c>
      <c r="D1675" s="815">
        <f t="shared" si="110"/>
        <v>156</v>
      </c>
      <c r="E1675" s="815">
        <v>1964</v>
      </c>
    </row>
    <row r="1676" spans="1:5">
      <c r="A1676" s="816">
        <f t="shared" si="107"/>
        <v>23588</v>
      </c>
      <c r="B1676" s="815">
        <f t="shared" si="108"/>
        <v>212</v>
      </c>
      <c r="C1676" s="815">
        <f t="shared" si="109"/>
        <v>155</v>
      </c>
      <c r="D1676" s="815">
        <f t="shared" si="110"/>
        <v>155</v>
      </c>
      <c r="E1676" s="815">
        <v>1964</v>
      </c>
    </row>
    <row r="1677" spans="1:5">
      <c r="A1677" s="816">
        <f t="shared" si="107"/>
        <v>23589</v>
      </c>
      <c r="B1677" s="815">
        <f t="shared" si="108"/>
        <v>213</v>
      </c>
      <c r="C1677" s="815">
        <f t="shared" si="109"/>
        <v>154</v>
      </c>
      <c r="D1677" s="815">
        <f t="shared" si="110"/>
        <v>154</v>
      </c>
      <c r="E1677" s="815">
        <v>1964</v>
      </c>
    </row>
    <row r="1678" spans="1:5">
      <c r="A1678" s="816">
        <f t="shared" si="107"/>
        <v>23590</v>
      </c>
      <c r="B1678" s="815">
        <f t="shared" si="108"/>
        <v>214</v>
      </c>
      <c r="C1678" s="815">
        <f t="shared" si="109"/>
        <v>153</v>
      </c>
      <c r="D1678" s="815">
        <f t="shared" si="110"/>
        <v>153</v>
      </c>
      <c r="E1678" s="815">
        <v>1964</v>
      </c>
    </row>
    <row r="1679" spans="1:5">
      <c r="A1679" s="816">
        <f t="shared" si="107"/>
        <v>23591</v>
      </c>
      <c r="B1679" s="815">
        <f t="shared" si="108"/>
        <v>215</v>
      </c>
      <c r="C1679" s="815">
        <f t="shared" si="109"/>
        <v>152</v>
      </c>
      <c r="D1679" s="815">
        <f t="shared" si="110"/>
        <v>152</v>
      </c>
      <c r="E1679" s="815">
        <v>1964</v>
      </c>
    </row>
    <row r="1680" spans="1:5">
      <c r="A1680" s="816">
        <f t="shared" si="107"/>
        <v>23592</v>
      </c>
      <c r="B1680" s="815">
        <f t="shared" si="108"/>
        <v>216</v>
      </c>
      <c r="C1680" s="815">
        <f t="shared" si="109"/>
        <v>151</v>
      </c>
      <c r="D1680" s="815">
        <f t="shared" si="110"/>
        <v>151</v>
      </c>
      <c r="E1680" s="815">
        <v>1964</v>
      </c>
    </row>
    <row r="1681" spans="1:5">
      <c r="A1681" s="816">
        <f t="shared" si="107"/>
        <v>23593</v>
      </c>
      <c r="B1681" s="815">
        <f t="shared" si="108"/>
        <v>217</v>
      </c>
      <c r="C1681" s="815">
        <f t="shared" si="109"/>
        <v>150</v>
      </c>
      <c r="D1681" s="815">
        <f t="shared" si="110"/>
        <v>150</v>
      </c>
      <c r="E1681" s="815">
        <v>1964</v>
      </c>
    </row>
    <row r="1682" spans="1:5">
      <c r="A1682" s="816">
        <f t="shared" si="107"/>
        <v>23594</v>
      </c>
      <c r="B1682" s="815">
        <f t="shared" si="108"/>
        <v>218</v>
      </c>
      <c r="C1682" s="815">
        <f t="shared" si="109"/>
        <v>149</v>
      </c>
      <c r="D1682" s="815">
        <f t="shared" si="110"/>
        <v>149</v>
      </c>
      <c r="E1682" s="815">
        <v>1964</v>
      </c>
    </row>
    <row r="1683" spans="1:5">
      <c r="A1683" s="816">
        <f t="shared" si="107"/>
        <v>23595</v>
      </c>
      <c r="B1683" s="815">
        <f t="shared" si="108"/>
        <v>219</v>
      </c>
      <c r="C1683" s="815">
        <f t="shared" si="109"/>
        <v>148</v>
      </c>
      <c r="D1683" s="815">
        <f t="shared" si="110"/>
        <v>148</v>
      </c>
      <c r="E1683" s="815">
        <v>1964</v>
      </c>
    </row>
    <row r="1684" spans="1:5">
      <c r="A1684" s="816">
        <f t="shared" si="107"/>
        <v>23596</v>
      </c>
      <c r="B1684" s="815">
        <f t="shared" si="108"/>
        <v>220</v>
      </c>
      <c r="C1684" s="815">
        <f t="shared" si="109"/>
        <v>147</v>
      </c>
      <c r="D1684" s="815">
        <f t="shared" si="110"/>
        <v>147</v>
      </c>
      <c r="E1684" s="815">
        <v>1964</v>
      </c>
    </row>
    <row r="1685" spans="1:5">
      <c r="A1685" s="816">
        <f t="shared" si="107"/>
        <v>23597</v>
      </c>
      <c r="B1685" s="815">
        <f t="shared" si="108"/>
        <v>221</v>
      </c>
      <c r="C1685" s="815">
        <f t="shared" si="109"/>
        <v>146</v>
      </c>
      <c r="D1685" s="815">
        <f t="shared" si="110"/>
        <v>146</v>
      </c>
      <c r="E1685" s="815">
        <v>1964</v>
      </c>
    </row>
    <row r="1686" spans="1:5">
      <c r="A1686" s="816">
        <f t="shared" si="107"/>
        <v>23598</v>
      </c>
      <c r="B1686" s="815">
        <f t="shared" si="108"/>
        <v>222</v>
      </c>
      <c r="C1686" s="815">
        <f t="shared" si="109"/>
        <v>145</v>
      </c>
      <c r="D1686" s="815">
        <f t="shared" si="110"/>
        <v>145</v>
      </c>
      <c r="E1686" s="815">
        <v>1964</v>
      </c>
    </row>
    <row r="1687" spans="1:5">
      <c r="A1687" s="816">
        <f t="shared" si="107"/>
        <v>23599</v>
      </c>
      <c r="B1687" s="815">
        <f t="shared" si="108"/>
        <v>223</v>
      </c>
      <c r="C1687" s="815">
        <f t="shared" si="109"/>
        <v>144</v>
      </c>
      <c r="D1687" s="815">
        <f t="shared" si="110"/>
        <v>144</v>
      </c>
      <c r="E1687" s="815">
        <v>1964</v>
      </c>
    </row>
    <row r="1688" spans="1:5">
      <c r="A1688" s="816">
        <f t="shared" si="107"/>
        <v>23600</v>
      </c>
      <c r="B1688" s="815">
        <f t="shared" si="108"/>
        <v>224</v>
      </c>
      <c r="C1688" s="815">
        <f t="shared" si="109"/>
        <v>143</v>
      </c>
      <c r="D1688" s="815">
        <f t="shared" si="110"/>
        <v>143</v>
      </c>
      <c r="E1688" s="815">
        <v>1964</v>
      </c>
    </row>
    <row r="1689" spans="1:5">
      <c r="A1689" s="816">
        <f t="shared" si="107"/>
        <v>23601</v>
      </c>
      <c r="B1689" s="815">
        <f t="shared" si="108"/>
        <v>225</v>
      </c>
      <c r="C1689" s="815">
        <f t="shared" si="109"/>
        <v>142</v>
      </c>
      <c r="D1689" s="815">
        <f t="shared" si="110"/>
        <v>142</v>
      </c>
      <c r="E1689" s="815">
        <v>1964</v>
      </c>
    </row>
    <row r="1690" spans="1:5">
      <c r="A1690" s="816">
        <f t="shared" si="107"/>
        <v>23602</v>
      </c>
      <c r="B1690" s="815">
        <f t="shared" si="108"/>
        <v>226</v>
      </c>
      <c r="C1690" s="815">
        <f t="shared" si="109"/>
        <v>141</v>
      </c>
      <c r="D1690" s="815">
        <f t="shared" si="110"/>
        <v>141</v>
      </c>
      <c r="E1690" s="815">
        <v>1964</v>
      </c>
    </row>
    <row r="1691" spans="1:5">
      <c r="A1691" s="816">
        <f t="shared" si="107"/>
        <v>23603</v>
      </c>
      <c r="B1691" s="815">
        <f t="shared" si="108"/>
        <v>227</v>
      </c>
      <c r="C1691" s="815">
        <f t="shared" si="109"/>
        <v>140</v>
      </c>
      <c r="D1691" s="815">
        <f t="shared" si="110"/>
        <v>140</v>
      </c>
      <c r="E1691" s="815">
        <v>1964</v>
      </c>
    </row>
    <row r="1692" spans="1:5">
      <c r="A1692" s="816">
        <f t="shared" si="107"/>
        <v>23604</v>
      </c>
      <c r="B1692" s="815">
        <f t="shared" si="108"/>
        <v>228</v>
      </c>
      <c r="C1692" s="815">
        <f t="shared" si="109"/>
        <v>139</v>
      </c>
      <c r="D1692" s="815">
        <f t="shared" si="110"/>
        <v>139</v>
      </c>
      <c r="E1692" s="815">
        <v>1964</v>
      </c>
    </row>
    <row r="1693" spans="1:5">
      <c r="A1693" s="816">
        <f t="shared" si="107"/>
        <v>23605</v>
      </c>
      <c r="B1693" s="815">
        <f t="shared" si="108"/>
        <v>229</v>
      </c>
      <c r="C1693" s="815">
        <f t="shared" si="109"/>
        <v>138</v>
      </c>
      <c r="D1693" s="815">
        <f t="shared" si="110"/>
        <v>138</v>
      </c>
      <c r="E1693" s="815">
        <v>1964</v>
      </c>
    </row>
    <row r="1694" spans="1:5">
      <c r="A1694" s="816">
        <f t="shared" si="107"/>
        <v>23606</v>
      </c>
      <c r="B1694" s="815">
        <f t="shared" si="108"/>
        <v>230</v>
      </c>
      <c r="C1694" s="815">
        <f t="shared" si="109"/>
        <v>137</v>
      </c>
      <c r="D1694" s="815">
        <f t="shared" si="110"/>
        <v>137</v>
      </c>
      <c r="E1694" s="815">
        <v>1964</v>
      </c>
    </row>
    <row r="1695" spans="1:5">
      <c r="A1695" s="816">
        <f t="shared" si="107"/>
        <v>23607</v>
      </c>
      <c r="B1695" s="815">
        <f t="shared" si="108"/>
        <v>231</v>
      </c>
      <c r="C1695" s="815">
        <f t="shared" si="109"/>
        <v>136</v>
      </c>
      <c r="D1695" s="815">
        <f t="shared" si="110"/>
        <v>136</v>
      </c>
      <c r="E1695" s="815">
        <v>1964</v>
      </c>
    </row>
    <row r="1696" spans="1:5">
      <c r="A1696" s="816">
        <f t="shared" si="107"/>
        <v>23608</v>
      </c>
      <c r="B1696" s="815">
        <f t="shared" si="108"/>
        <v>232</v>
      </c>
      <c r="C1696" s="815">
        <f t="shared" si="109"/>
        <v>135</v>
      </c>
      <c r="D1696" s="815">
        <f t="shared" si="110"/>
        <v>135</v>
      </c>
      <c r="E1696" s="815">
        <v>1964</v>
      </c>
    </row>
    <row r="1697" spans="1:5">
      <c r="A1697" s="816">
        <f t="shared" si="107"/>
        <v>23609</v>
      </c>
      <c r="B1697" s="815">
        <f t="shared" si="108"/>
        <v>233</v>
      </c>
      <c r="C1697" s="815">
        <f t="shared" si="109"/>
        <v>134</v>
      </c>
      <c r="D1697" s="815">
        <f t="shared" si="110"/>
        <v>134</v>
      </c>
      <c r="E1697" s="815">
        <v>1964</v>
      </c>
    </row>
    <row r="1698" spans="1:5">
      <c r="A1698" s="816">
        <f t="shared" si="107"/>
        <v>23610</v>
      </c>
      <c r="B1698" s="815">
        <f t="shared" si="108"/>
        <v>234</v>
      </c>
      <c r="C1698" s="815">
        <f t="shared" si="109"/>
        <v>133</v>
      </c>
      <c r="D1698" s="815">
        <f t="shared" si="110"/>
        <v>133</v>
      </c>
      <c r="E1698" s="815">
        <v>1964</v>
      </c>
    </row>
    <row r="1699" spans="1:5">
      <c r="A1699" s="816">
        <f t="shared" si="107"/>
        <v>23611</v>
      </c>
      <c r="B1699" s="815">
        <f t="shared" si="108"/>
        <v>235</v>
      </c>
      <c r="C1699" s="815">
        <f t="shared" si="109"/>
        <v>132</v>
      </c>
      <c r="D1699" s="815">
        <f t="shared" si="110"/>
        <v>132</v>
      </c>
      <c r="E1699" s="815">
        <v>1964</v>
      </c>
    </row>
    <row r="1700" spans="1:5">
      <c r="A1700" s="816">
        <f t="shared" si="107"/>
        <v>23612</v>
      </c>
      <c r="B1700" s="815">
        <f t="shared" si="108"/>
        <v>236</v>
      </c>
      <c r="C1700" s="815">
        <f t="shared" si="109"/>
        <v>131</v>
      </c>
      <c r="D1700" s="815">
        <f t="shared" si="110"/>
        <v>131</v>
      </c>
      <c r="E1700" s="815">
        <v>1964</v>
      </c>
    </row>
    <row r="1701" spans="1:5">
      <c r="A1701" s="816">
        <f t="shared" si="107"/>
        <v>23613</v>
      </c>
      <c r="B1701" s="815">
        <f t="shared" si="108"/>
        <v>237</v>
      </c>
      <c r="C1701" s="815">
        <f t="shared" si="109"/>
        <v>130</v>
      </c>
      <c r="D1701" s="815">
        <f t="shared" si="110"/>
        <v>130</v>
      </c>
      <c r="E1701" s="815">
        <v>1964</v>
      </c>
    </row>
    <row r="1702" spans="1:5">
      <c r="A1702" s="816">
        <f t="shared" si="107"/>
        <v>23614</v>
      </c>
      <c r="B1702" s="815">
        <f t="shared" si="108"/>
        <v>238</v>
      </c>
      <c r="C1702" s="815">
        <f t="shared" si="109"/>
        <v>129</v>
      </c>
      <c r="D1702" s="815">
        <f t="shared" si="110"/>
        <v>129</v>
      </c>
      <c r="E1702" s="815">
        <v>1964</v>
      </c>
    </row>
    <row r="1703" spans="1:5">
      <c r="A1703" s="816">
        <f t="shared" si="107"/>
        <v>23615</v>
      </c>
      <c r="B1703" s="815">
        <f t="shared" si="108"/>
        <v>239</v>
      </c>
      <c r="C1703" s="815">
        <f t="shared" si="109"/>
        <v>128</v>
      </c>
      <c r="D1703" s="815">
        <f t="shared" si="110"/>
        <v>128</v>
      </c>
      <c r="E1703" s="815">
        <v>1964</v>
      </c>
    </row>
    <row r="1704" spans="1:5">
      <c r="A1704" s="816">
        <f t="shared" si="107"/>
        <v>23616</v>
      </c>
      <c r="B1704" s="815">
        <f t="shared" si="108"/>
        <v>240</v>
      </c>
      <c r="C1704" s="815">
        <f t="shared" si="109"/>
        <v>127</v>
      </c>
      <c r="D1704" s="815">
        <f t="shared" si="110"/>
        <v>127</v>
      </c>
      <c r="E1704" s="815">
        <v>1964</v>
      </c>
    </row>
    <row r="1705" spans="1:5">
      <c r="A1705" s="816">
        <f t="shared" si="107"/>
        <v>23617</v>
      </c>
      <c r="B1705" s="815">
        <f t="shared" si="108"/>
        <v>241</v>
      </c>
      <c r="C1705" s="815">
        <f t="shared" si="109"/>
        <v>126</v>
      </c>
      <c r="D1705" s="815">
        <f t="shared" si="110"/>
        <v>126</v>
      </c>
      <c r="E1705" s="815">
        <v>1964</v>
      </c>
    </row>
    <row r="1706" spans="1:5">
      <c r="A1706" s="816">
        <f t="shared" si="107"/>
        <v>23618</v>
      </c>
      <c r="B1706" s="815">
        <f t="shared" si="108"/>
        <v>242</v>
      </c>
      <c r="C1706" s="815">
        <f t="shared" si="109"/>
        <v>125</v>
      </c>
      <c r="D1706" s="815">
        <f t="shared" si="110"/>
        <v>125</v>
      </c>
      <c r="E1706" s="815">
        <v>1964</v>
      </c>
    </row>
    <row r="1707" spans="1:5">
      <c r="A1707" s="816">
        <f t="shared" si="107"/>
        <v>23619</v>
      </c>
      <c r="B1707" s="815">
        <f t="shared" si="108"/>
        <v>243</v>
      </c>
      <c r="C1707" s="815">
        <f t="shared" si="109"/>
        <v>124</v>
      </c>
      <c r="D1707" s="815">
        <f t="shared" si="110"/>
        <v>124</v>
      </c>
      <c r="E1707" s="815">
        <v>1964</v>
      </c>
    </row>
    <row r="1708" spans="1:5">
      <c r="A1708" s="816">
        <f t="shared" si="107"/>
        <v>23620</v>
      </c>
      <c r="B1708" s="815">
        <f t="shared" si="108"/>
        <v>244</v>
      </c>
      <c r="C1708" s="815">
        <f t="shared" si="109"/>
        <v>123</v>
      </c>
      <c r="D1708" s="815">
        <f t="shared" si="110"/>
        <v>123</v>
      </c>
      <c r="E1708" s="815">
        <v>1964</v>
      </c>
    </row>
    <row r="1709" spans="1:5">
      <c r="A1709" s="816">
        <f t="shared" si="107"/>
        <v>23621</v>
      </c>
      <c r="B1709" s="815">
        <f t="shared" si="108"/>
        <v>245</v>
      </c>
      <c r="C1709" s="815">
        <f t="shared" si="109"/>
        <v>122</v>
      </c>
      <c r="D1709" s="815">
        <f t="shared" si="110"/>
        <v>122</v>
      </c>
      <c r="E1709" s="815">
        <v>1964</v>
      </c>
    </row>
    <row r="1710" spans="1:5">
      <c r="A1710" s="816">
        <f t="shared" si="107"/>
        <v>23622</v>
      </c>
      <c r="B1710" s="815">
        <f t="shared" si="108"/>
        <v>246</v>
      </c>
      <c r="C1710" s="815">
        <f t="shared" si="109"/>
        <v>121</v>
      </c>
      <c r="D1710" s="815">
        <f t="shared" si="110"/>
        <v>121</v>
      </c>
      <c r="E1710" s="815">
        <v>1964</v>
      </c>
    </row>
    <row r="1711" spans="1:5">
      <c r="A1711" s="816">
        <f t="shared" si="107"/>
        <v>23623</v>
      </c>
      <c r="B1711" s="815">
        <f t="shared" si="108"/>
        <v>247</v>
      </c>
      <c r="C1711" s="815">
        <f t="shared" si="109"/>
        <v>120</v>
      </c>
      <c r="D1711" s="815">
        <f t="shared" si="110"/>
        <v>120</v>
      </c>
      <c r="E1711" s="815">
        <v>1964</v>
      </c>
    </row>
    <row r="1712" spans="1:5">
      <c r="A1712" s="816">
        <f t="shared" si="107"/>
        <v>23624</v>
      </c>
      <c r="B1712" s="815">
        <f t="shared" si="108"/>
        <v>248</v>
      </c>
      <c r="C1712" s="815">
        <f t="shared" si="109"/>
        <v>119</v>
      </c>
      <c r="D1712" s="815">
        <f t="shared" si="110"/>
        <v>119</v>
      </c>
      <c r="E1712" s="815">
        <v>1964</v>
      </c>
    </row>
    <row r="1713" spans="1:5">
      <c r="A1713" s="816">
        <f t="shared" si="107"/>
        <v>23625</v>
      </c>
      <c r="B1713" s="815">
        <f t="shared" si="108"/>
        <v>249</v>
      </c>
      <c r="C1713" s="815">
        <f t="shared" si="109"/>
        <v>118</v>
      </c>
      <c r="D1713" s="815">
        <f t="shared" si="110"/>
        <v>118</v>
      </c>
      <c r="E1713" s="815">
        <v>1964</v>
      </c>
    </row>
    <row r="1714" spans="1:5">
      <c r="A1714" s="816">
        <f t="shared" si="107"/>
        <v>23626</v>
      </c>
      <c r="B1714" s="815">
        <f t="shared" si="108"/>
        <v>250</v>
      </c>
      <c r="C1714" s="815">
        <f t="shared" si="109"/>
        <v>117</v>
      </c>
      <c r="D1714" s="815">
        <f t="shared" si="110"/>
        <v>117</v>
      </c>
      <c r="E1714" s="815">
        <v>1964</v>
      </c>
    </row>
    <row r="1715" spans="1:5">
      <c r="A1715" s="816">
        <f t="shared" ref="A1715:A1778" si="111">A1714+1</f>
        <v>23627</v>
      </c>
      <c r="B1715" s="815">
        <f t="shared" si="108"/>
        <v>251</v>
      </c>
      <c r="C1715" s="815">
        <f t="shared" si="109"/>
        <v>116</v>
      </c>
      <c r="D1715" s="815">
        <f t="shared" si="110"/>
        <v>116</v>
      </c>
      <c r="E1715" s="815">
        <v>1964</v>
      </c>
    </row>
    <row r="1716" spans="1:5">
      <c r="A1716" s="816">
        <f t="shared" si="111"/>
        <v>23628</v>
      </c>
      <c r="B1716" s="815">
        <f t="shared" si="108"/>
        <v>252</v>
      </c>
      <c r="C1716" s="815">
        <f t="shared" si="109"/>
        <v>115</v>
      </c>
      <c r="D1716" s="815">
        <f t="shared" si="110"/>
        <v>115</v>
      </c>
      <c r="E1716" s="815">
        <v>1964</v>
      </c>
    </row>
    <row r="1717" spans="1:5">
      <c r="A1717" s="816">
        <f t="shared" si="111"/>
        <v>23629</v>
      </c>
      <c r="B1717" s="815">
        <f t="shared" si="108"/>
        <v>253</v>
      </c>
      <c r="C1717" s="815">
        <f t="shared" si="109"/>
        <v>114</v>
      </c>
      <c r="D1717" s="815">
        <f t="shared" si="110"/>
        <v>114</v>
      </c>
      <c r="E1717" s="815">
        <v>1964</v>
      </c>
    </row>
    <row r="1718" spans="1:5">
      <c r="A1718" s="816">
        <f t="shared" si="111"/>
        <v>23630</v>
      </c>
      <c r="B1718" s="815">
        <f t="shared" si="108"/>
        <v>254</v>
      </c>
      <c r="C1718" s="815">
        <f t="shared" si="109"/>
        <v>113</v>
      </c>
      <c r="D1718" s="815">
        <f t="shared" si="110"/>
        <v>113</v>
      </c>
      <c r="E1718" s="815">
        <v>1964</v>
      </c>
    </row>
    <row r="1719" spans="1:5">
      <c r="A1719" s="816">
        <f t="shared" si="111"/>
        <v>23631</v>
      </c>
      <c r="B1719" s="815">
        <f t="shared" si="108"/>
        <v>255</v>
      </c>
      <c r="C1719" s="815">
        <f t="shared" si="109"/>
        <v>112</v>
      </c>
      <c r="D1719" s="815">
        <f t="shared" si="110"/>
        <v>112</v>
      </c>
      <c r="E1719" s="815">
        <v>1964</v>
      </c>
    </row>
    <row r="1720" spans="1:5">
      <c r="A1720" s="816">
        <f t="shared" si="111"/>
        <v>23632</v>
      </c>
      <c r="B1720" s="815">
        <f t="shared" si="108"/>
        <v>256</v>
      </c>
      <c r="C1720" s="815">
        <f t="shared" si="109"/>
        <v>111</v>
      </c>
      <c r="D1720" s="815">
        <f t="shared" si="110"/>
        <v>111</v>
      </c>
      <c r="E1720" s="815">
        <v>1964</v>
      </c>
    </row>
    <row r="1721" spans="1:5">
      <c r="A1721" s="816">
        <f t="shared" si="111"/>
        <v>23633</v>
      </c>
      <c r="B1721" s="815">
        <f t="shared" si="108"/>
        <v>257</v>
      </c>
      <c r="C1721" s="815">
        <f t="shared" si="109"/>
        <v>110</v>
      </c>
      <c r="D1721" s="815">
        <f t="shared" si="110"/>
        <v>110</v>
      </c>
      <c r="E1721" s="815">
        <v>1964</v>
      </c>
    </row>
    <row r="1722" spans="1:5">
      <c r="A1722" s="816">
        <f t="shared" si="111"/>
        <v>23634</v>
      </c>
      <c r="B1722" s="815">
        <f t="shared" si="108"/>
        <v>258</v>
      </c>
      <c r="C1722" s="815">
        <f t="shared" si="109"/>
        <v>109</v>
      </c>
      <c r="D1722" s="815">
        <f t="shared" si="110"/>
        <v>109</v>
      </c>
      <c r="E1722" s="815">
        <v>1964</v>
      </c>
    </row>
    <row r="1723" spans="1:5">
      <c r="A1723" s="816">
        <f t="shared" si="111"/>
        <v>23635</v>
      </c>
      <c r="B1723" s="815">
        <f t="shared" ref="B1723:B1786" si="112">B1722+1</f>
        <v>259</v>
      </c>
      <c r="C1723" s="815">
        <f t="shared" ref="C1723:C1786" si="113">C1722-1</f>
        <v>108</v>
      </c>
      <c r="D1723" s="815">
        <f t="shared" ref="D1723:D1786" si="114">D1722-1</f>
        <v>108</v>
      </c>
      <c r="E1723" s="815">
        <v>1964</v>
      </c>
    </row>
    <row r="1724" spans="1:5">
      <c r="A1724" s="816">
        <f t="shared" si="111"/>
        <v>23636</v>
      </c>
      <c r="B1724" s="815">
        <f t="shared" si="112"/>
        <v>260</v>
      </c>
      <c r="C1724" s="815">
        <f t="shared" si="113"/>
        <v>107</v>
      </c>
      <c r="D1724" s="815">
        <f t="shared" si="114"/>
        <v>107</v>
      </c>
      <c r="E1724" s="815">
        <v>1964</v>
      </c>
    </row>
    <row r="1725" spans="1:5">
      <c r="A1725" s="816">
        <f t="shared" si="111"/>
        <v>23637</v>
      </c>
      <c r="B1725" s="815">
        <f t="shared" si="112"/>
        <v>261</v>
      </c>
      <c r="C1725" s="815">
        <f t="shared" si="113"/>
        <v>106</v>
      </c>
      <c r="D1725" s="815">
        <f t="shared" si="114"/>
        <v>106</v>
      </c>
      <c r="E1725" s="815">
        <v>1964</v>
      </c>
    </row>
    <row r="1726" spans="1:5">
      <c r="A1726" s="816">
        <f t="shared" si="111"/>
        <v>23638</v>
      </c>
      <c r="B1726" s="815">
        <f t="shared" si="112"/>
        <v>262</v>
      </c>
      <c r="C1726" s="815">
        <f t="shared" si="113"/>
        <v>105</v>
      </c>
      <c r="D1726" s="815">
        <f t="shared" si="114"/>
        <v>105</v>
      </c>
      <c r="E1726" s="815">
        <v>1964</v>
      </c>
    </row>
    <row r="1727" spans="1:5">
      <c r="A1727" s="816">
        <f t="shared" si="111"/>
        <v>23639</v>
      </c>
      <c r="B1727" s="815">
        <f t="shared" si="112"/>
        <v>263</v>
      </c>
      <c r="C1727" s="815">
        <f t="shared" si="113"/>
        <v>104</v>
      </c>
      <c r="D1727" s="815">
        <f t="shared" si="114"/>
        <v>104</v>
      </c>
      <c r="E1727" s="815">
        <v>1964</v>
      </c>
    </row>
    <row r="1728" spans="1:5">
      <c r="A1728" s="816">
        <f t="shared" si="111"/>
        <v>23640</v>
      </c>
      <c r="B1728" s="815">
        <f t="shared" si="112"/>
        <v>264</v>
      </c>
      <c r="C1728" s="815">
        <f t="shared" si="113"/>
        <v>103</v>
      </c>
      <c r="D1728" s="815">
        <f t="shared" si="114"/>
        <v>103</v>
      </c>
      <c r="E1728" s="815">
        <v>1964</v>
      </c>
    </row>
    <row r="1729" spans="1:5">
      <c r="A1729" s="816">
        <f t="shared" si="111"/>
        <v>23641</v>
      </c>
      <c r="B1729" s="815">
        <f t="shared" si="112"/>
        <v>265</v>
      </c>
      <c r="C1729" s="815">
        <f t="shared" si="113"/>
        <v>102</v>
      </c>
      <c r="D1729" s="815">
        <f t="shared" si="114"/>
        <v>102</v>
      </c>
      <c r="E1729" s="815">
        <v>1964</v>
      </c>
    </row>
    <row r="1730" spans="1:5">
      <c r="A1730" s="816">
        <f t="shared" si="111"/>
        <v>23642</v>
      </c>
      <c r="B1730" s="815">
        <f t="shared" si="112"/>
        <v>266</v>
      </c>
      <c r="C1730" s="815">
        <f t="shared" si="113"/>
        <v>101</v>
      </c>
      <c r="D1730" s="815">
        <f t="shared" si="114"/>
        <v>101</v>
      </c>
      <c r="E1730" s="815">
        <v>1964</v>
      </c>
    </row>
    <row r="1731" spans="1:5">
      <c r="A1731" s="816">
        <f t="shared" si="111"/>
        <v>23643</v>
      </c>
      <c r="B1731" s="815">
        <f t="shared" si="112"/>
        <v>267</v>
      </c>
      <c r="C1731" s="815">
        <f t="shared" si="113"/>
        <v>100</v>
      </c>
      <c r="D1731" s="815">
        <f t="shared" si="114"/>
        <v>100</v>
      </c>
      <c r="E1731" s="815">
        <v>1964</v>
      </c>
    </row>
    <row r="1732" spans="1:5">
      <c r="A1732" s="816">
        <f t="shared" si="111"/>
        <v>23644</v>
      </c>
      <c r="B1732" s="815">
        <f t="shared" si="112"/>
        <v>268</v>
      </c>
      <c r="C1732" s="815">
        <f t="shared" si="113"/>
        <v>99</v>
      </c>
      <c r="D1732" s="815">
        <f t="shared" si="114"/>
        <v>99</v>
      </c>
      <c r="E1732" s="815">
        <v>1964</v>
      </c>
    </row>
    <row r="1733" spans="1:5">
      <c r="A1733" s="816">
        <f t="shared" si="111"/>
        <v>23645</v>
      </c>
      <c r="B1733" s="815">
        <f t="shared" si="112"/>
        <v>269</v>
      </c>
      <c r="C1733" s="815">
        <f t="shared" si="113"/>
        <v>98</v>
      </c>
      <c r="D1733" s="815">
        <f t="shared" si="114"/>
        <v>98</v>
      </c>
      <c r="E1733" s="815">
        <v>1964</v>
      </c>
    </row>
    <row r="1734" spans="1:5">
      <c r="A1734" s="816">
        <f t="shared" si="111"/>
        <v>23646</v>
      </c>
      <c r="B1734" s="815">
        <f t="shared" si="112"/>
        <v>270</v>
      </c>
      <c r="C1734" s="815">
        <f t="shared" si="113"/>
        <v>97</v>
      </c>
      <c r="D1734" s="815">
        <f t="shared" si="114"/>
        <v>97</v>
      </c>
      <c r="E1734" s="815">
        <v>1964</v>
      </c>
    </row>
    <row r="1735" spans="1:5">
      <c r="A1735" s="816">
        <f t="shared" si="111"/>
        <v>23647</v>
      </c>
      <c r="B1735" s="815">
        <f t="shared" si="112"/>
        <v>271</v>
      </c>
      <c r="C1735" s="815">
        <f t="shared" si="113"/>
        <v>96</v>
      </c>
      <c r="D1735" s="815">
        <f t="shared" si="114"/>
        <v>96</v>
      </c>
      <c r="E1735" s="815">
        <v>1964</v>
      </c>
    </row>
    <row r="1736" spans="1:5">
      <c r="A1736" s="816">
        <f t="shared" si="111"/>
        <v>23648</v>
      </c>
      <c r="B1736" s="815">
        <f t="shared" si="112"/>
        <v>272</v>
      </c>
      <c r="C1736" s="815">
        <f t="shared" si="113"/>
        <v>95</v>
      </c>
      <c r="D1736" s="815">
        <f t="shared" si="114"/>
        <v>95</v>
      </c>
      <c r="E1736" s="815">
        <v>1964</v>
      </c>
    </row>
    <row r="1737" spans="1:5">
      <c r="A1737" s="816">
        <f t="shared" si="111"/>
        <v>23649</v>
      </c>
      <c r="B1737" s="815">
        <f t="shared" si="112"/>
        <v>273</v>
      </c>
      <c r="C1737" s="815">
        <f t="shared" si="113"/>
        <v>94</v>
      </c>
      <c r="D1737" s="815">
        <f t="shared" si="114"/>
        <v>94</v>
      </c>
      <c r="E1737" s="815">
        <v>1964</v>
      </c>
    </row>
    <row r="1738" spans="1:5">
      <c r="A1738" s="816">
        <f t="shared" si="111"/>
        <v>23650</v>
      </c>
      <c r="B1738" s="815">
        <f t="shared" si="112"/>
        <v>274</v>
      </c>
      <c r="C1738" s="815">
        <f t="shared" si="113"/>
        <v>93</v>
      </c>
      <c r="D1738" s="815">
        <f t="shared" si="114"/>
        <v>93</v>
      </c>
      <c r="E1738" s="815">
        <v>1964</v>
      </c>
    </row>
    <row r="1739" spans="1:5">
      <c r="A1739" s="816">
        <f t="shared" si="111"/>
        <v>23651</v>
      </c>
      <c r="B1739" s="815">
        <f t="shared" si="112"/>
        <v>275</v>
      </c>
      <c r="C1739" s="815">
        <f t="shared" si="113"/>
        <v>92</v>
      </c>
      <c r="D1739" s="815">
        <f t="shared" si="114"/>
        <v>92</v>
      </c>
      <c r="E1739" s="815">
        <v>1964</v>
      </c>
    </row>
    <row r="1740" spans="1:5">
      <c r="A1740" s="816">
        <f t="shared" si="111"/>
        <v>23652</v>
      </c>
      <c r="B1740" s="815">
        <f t="shared" si="112"/>
        <v>276</v>
      </c>
      <c r="C1740" s="815">
        <f t="shared" si="113"/>
        <v>91</v>
      </c>
      <c r="D1740" s="815">
        <f t="shared" si="114"/>
        <v>91</v>
      </c>
      <c r="E1740" s="815">
        <v>1964</v>
      </c>
    </row>
    <row r="1741" spans="1:5">
      <c r="A1741" s="816">
        <f t="shared" si="111"/>
        <v>23653</v>
      </c>
      <c r="B1741" s="815">
        <f t="shared" si="112"/>
        <v>277</v>
      </c>
      <c r="C1741" s="815">
        <f t="shared" si="113"/>
        <v>90</v>
      </c>
      <c r="D1741" s="815">
        <f t="shared" si="114"/>
        <v>90</v>
      </c>
      <c r="E1741" s="815">
        <v>1964</v>
      </c>
    </row>
    <row r="1742" spans="1:5">
      <c r="A1742" s="816">
        <f t="shared" si="111"/>
        <v>23654</v>
      </c>
      <c r="B1742" s="815">
        <f t="shared" si="112"/>
        <v>278</v>
      </c>
      <c r="C1742" s="815">
        <f t="shared" si="113"/>
        <v>89</v>
      </c>
      <c r="D1742" s="815">
        <f t="shared" si="114"/>
        <v>89</v>
      </c>
      <c r="E1742" s="815">
        <v>1964</v>
      </c>
    </row>
    <row r="1743" spans="1:5">
      <c r="A1743" s="816">
        <f t="shared" si="111"/>
        <v>23655</v>
      </c>
      <c r="B1743" s="815">
        <f t="shared" si="112"/>
        <v>279</v>
      </c>
      <c r="C1743" s="815">
        <f t="shared" si="113"/>
        <v>88</v>
      </c>
      <c r="D1743" s="815">
        <f t="shared" si="114"/>
        <v>88</v>
      </c>
      <c r="E1743" s="815">
        <v>1964</v>
      </c>
    </row>
    <row r="1744" spans="1:5">
      <c r="A1744" s="816">
        <f t="shared" si="111"/>
        <v>23656</v>
      </c>
      <c r="B1744" s="815">
        <f t="shared" si="112"/>
        <v>280</v>
      </c>
      <c r="C1744" s="815">
        <f t="shared" si="113"/>
        <v>87</v>
      </c>
      <c r="D1744" s="815">
        <f t="shared" si="114"/>
        <v>87</v>
      </c>
      <c r="E1744" s="815">
        <v>1964</v>
      </c>
    </row>
    <row r="1745" spans="1:5">
      <c r="A1745" s="816">
        <f t="shared" si="111"/>
        <v>23657</v>
      </c>
      <c r="B1745" s="815">
        <f t="shared" si="112"/>
        <v>281</v>
      </c>
      <c r="C1745" s="815">
        <f t="shared" si="113"/>
        <v>86</v>
      </c>
      <c r="D1745" s="815">
        <f t="shared" si="114"/>
        <v>86</v>
      </c>
      <c r="E1745" s="815">
        <v>1964</v>
      </c>
    </row>
    <row r="1746" spans="1:5">
      <c r="A1746" s="816">
        <f t="shared" si="111"/>
        <v>23658</v>
      </c>
      <c r="B1746" s="815">
        <f t="shared" si="112"/>
        <v>282</v>
      </c>
      <c r="C1746" s="815">
        <f t="shared" si="113"/>
        <v>85</v>
      </c>
      <c r="D1746" s="815">
        <f t="shared" si="114"/>
        <v>85</v>
      </c>
      <c r="E1746" s="815">
        <v>1964</v>
      </c>
    </row>
    <row r="1747" spans="1:5">
      <c r="A1747" s="816">
        <f t="shared" si="111"/>
        <v>23659</v>
      </c>
      <c r="B1747" s="815">
        <f t="shared" si="112"/>
        <v>283</v>
      </c>
      <c r="C1747" s="815">
        <f t="shared" si="113"/>
        <v>84</v>
      </c>
      <c r="D1747" s="815">
        <f t="shared" si="114"/>
        <v>84</v>
      </c>
      <c r="E1747" s="815">
        <v>1964</v>
      </c>
    </row>
    <row r="1748" spans="1:5">
      <c r="A1748" s="816">
        <f t="shared" si="111"/>
        <v>23660</v>
      </c>
      <c r="B1748" s="815">
        <f t="shared" si="112"/>
        <v>284</v>
      </c>
      <c r="C1748" s="815">
        <f t="shared" si="113"/>
        <v>83</v>
      </c>
      <c r="D1748" s="815">
        <f t="shared" si="114"/>
        <v>83</v>
      </c>
      <c r="E1748" s="815">
        <v>1964</v>
      </c>
    </row>
    <row r="1749" spans="1:5">
      <c r="A1749" s="816">
        <f t="shared" si="111"/>
        <v>23661</v>
      </c>
      <c r="B1749" s="815">
        <f t="shared" si="112"/>
        <v>285</v>
      </c>
      <c r="C1749" s="815">
        <f t="shared" si="113"/>
        <v>82</v>
      </c>
      <c r="D1749" s="815">
        <f t="shared" si="114"/>
        <v>82</v>
      </c>
      <c r="E1749" s="815">
        <v>1964</v>
      </c>
    </row>
    <row r="1750" spans="1:5">
      <c r="A1750" s="816">
        <f t="shared" si="111"/>
        <v>23662</v>
      </c>
      <c r="B1750" s="815">
        <f t="shared" si="112"/>
        <v>286</v>
      </c>
      <c r="C1750" s="815">
        <f t="shared" si="113"/>
        <v>81</v>
      </c>
      <c r="D1750" s="815">
        <f t="shared" si="114"/>
        <v>81</v>
      </c>
      <c r="E1750" s="815">
        <v>1964</v>
      </c>
    </row>
    <row r="1751" spans="1:5">
      <c r="A1751" s="816">
        <f t="shared" si="111"/>
        <v>23663</v>
      </c>
      <c r="B1751" s="815">
        <f t="shared" si="112"/>
        <v>287</v>
      </c>
      <c r="C1751" s="815">
        <f t="shared" si="113"/>
        <v>80</v>
      </c>
      <c r="D1751" s="815">
        <f t="shared" si="114"/>
        <v>80</v>
      </c>
      <c r="E1751" s="815">
        <v>1964</v>
      </c>
    </row>
    <row r="1752" spans="1:5">
      <c r="A1752" s="816">
        <f t="shared" si="111"/>
        <v>23664</v>
      </c>
      <c r="B1752" s="815">
        <f t="shared" si="112"/>
        <v>288</v>
      </c>
      <c r="C1752" s="815">
        <f t="shared" si="113"/>
        <v>79</v>
      </c>
      <c r="D1752" s="815">
        <f t="shared" si="114"/>
        <v>79</v>
      </c>
      <c r="E1752" s="815">
        <v>1964</v>
      </c>
    </row>
    <row r="1753" spans="1:5">
      <c r="A1753" s="816">
        <f t="shared" si="111"/>
        <v>23665</v>
      </c>
      <c r="B1753" s="815">
        <f t="shared" si="112"/>
        <v>289</v>
      </c>
      <c r="C1753" s="815">
        <f t="shared" si="113"/>
        <v>78</v>
      </c>
      <c r="D1753" s="815">
        <f t="shared" si="114"/>
        <v>78</v>
      </c>
      <c r="E1753" s="815">
        <v>1964</v>
      </c>
    </row>
    <row r="1754" spans="1:5">
      <c r="A1754" s="816">
        <f t="shared" si="111"/>
        <v>23666</v>
      </c>
      <c r="B1754" s="815">
        <f t="shared" si="112"/>
        <v>290</v>
      </c>
      <c r="C1754" s="815">
        <f t="shared" si="113"/>
        <v>77</v>
      </c>
      <c r="D1754" s="815">
        <f t="shared" si="114"/>
        <v>77</v>
      </c>
      <c r="E1754" s="815">
        <v>1964</v>
      </c>
    </row>
    <row r="1755" spans="1:5">
      <c r="A1755" s="816">
        <f t="shared" si="111"/>
        <v>23667</v>
      </c>
      <c r="B1755" s="815">
        <f t="shared" si="112"/>
        <v>291</v>
      </c>
      <c r="C1755" s="815">
        <f t="shared" si="113"/>
        <v>76</v>
      </c>
      <c r="D1755" s="815">
        <f t="shared" si="114"/>
        <v>76</v>
      </c>
      <c r="E1755" s="815">
        <v>1964</v>
      </c>
    </row>
    <row r="1756" spans="1:5">
      <c r="A1756" s="816">
        <f t="shared" si="111"/>
        <v>23668</v>
      </c>
      <c r="B1756" s="815">
        <f t="shared" si="112"/>
        <v>292</v>
      </c>
      <c r="C1756" s="815">
        <f t="shared" si="113"/>
        <v>75</v>
      </c>
      <c r="D1756" s="815">
        <f t="shared" si="114"/>
        <v>75</v>
      </c>
      <c r="E1756" s="815">
        <v>1964</v>
      </c>
    </row>
    <row r="1757" spans="1:5">
      <c r="A1757" s="816">
        <f t="shared" si="111"/>
        <v>23669</v>
      </c>
      <c r="B1757" s="815">
        <f t="shared" si="112"/>
        <v>293</v>
      </c>
      <c r="C1757" s="815">
        <f t="shared" si="113"/>
        <v>74</v>
      </c>
      <c r="D1757" s="815">
        <f t="shared" si="114"/>
        <v>74</v>
      </c>
      <c r="E1757" s="815">
        <v>1964</v>
      </c>
    </row>
    <row r="1758" spans="1:5">
      <c r="A1758" s="816">
        <f t="shared" si="111"/>
        <v>23670</v>
      </c>
      <c r="B1758" s="815">
        <f t="shared" si="112"/>
        <v>294</v>
      </c>
      <c r="C1758" s="815">
        <f t="shared" si="113"/>
        <v>73</v>
      </c>
      <c r="D1758" s="815">
        <f t="shared" si="114"/>
        <v>73</v>
      </c>
      <c r="E1758" s="815">
        <v>1964</v>
      </c>
    </row>
    <row r="1759" spans="1:5">
      <c r="A1759" s="816">
        <f t="shared" si="111"/>
        <v>23671</v>
      </c>
      <c r="B1759" s="815">
        <f t="shared" si="112"/>
        <v>295</v>
      </c>
      <c r="C1759" s="815">
        <f t="shared" si="113"/>
        <v>72</v>
      </c>
      <c r="D1759" s="815">
        <f t="shared" si="114"/>
        <v>72</v>
      </c>
      <c r="E1759" s="815">
        <v>1964</v>
      </c>
    </row>
    <row r="1760" spans="1:5">
      <c r="A1760" s="816">
        <f t="shared" si="111"/>
        <v>23672</v>
      </c>
      <c r="B1760" s="815">
        <f t="shared" si="112"/>
        <v>296</v>
      </c>
      <c r="C1760" s="815">
        <f t="shared" si="113"/>
        <v>71</v>
      </c>
      <c r="D1760" s="815">
        <f t="shared" si="114"/>
        <v>71</v>
      </c>
      <c r="E1760" s="815">
        <v>1964</v>
      </c>
    </row>
    <row r="1761" spans="1:5">
      <c r="A1761" s="816">
        <f t="shared" si="111"/>
        <v>23673</v>
      </c>
      <c r="B1761" s="815">
        <f t="shared" si="112"/>
        <v>297</v>
      </c>
      <c r="C1761" s="815">
        <f t="shared" si="113"/>
        <v>70</v>
      </c>
      <c r="D1761" s="815">
        <f t="shared" si="114"/>
        <v>70</v>
      </c>
      <c r="E1761" s="815">
        <v>1964</v>
      </c>
    </row>
    <row r="1762" spans="1:5">
      <c r="A1762" s="816">
        <f t="shared" si="111"/>
        <v>23674</v>
      </c>
      <c r="B1762" s="815">
        <f t="shared" si="112"/>
        <v>298</v>
      </c>
      <c r="C1762" s="815">
        <f t="shared" si="113"/>
        <v>69</v>
      </c>
      <c r="D1762" s="815">
        <f t="shared" si="114"/>
        <v>69</v>
      </c>
      <c r="E1762" s="815">
        <v>1964</v>
      </c>
    </row>
    <row r="1763" spans="1:5">
      <c r="A1763" s="816">
        <f t="shared" si="111"/>
        <v>23675</v>
      </c>
      <c r="B1763" s="815">
        <f t="shared" si="112"/>
        <v>299</v>
      </c>
      <c r="C1763" s="815">
        <f t="shared" si="113"/>
        <v>68</v>
      </c>
      <c r="D1763" s="815">
        <f t="shared" si="114"/>
        <v>68</v>
      </c>
      <c r="E1763" s="815">
        <v>1964</v>
      </c>
    </row>
    <row r="1764" spans="1:5">
      <c r="A1764" s="816">
        <f t="shared" si="111"/>
        <v>23676</v>
      </c>
      <c r="B1764" s="815">
        <f t="shared" si="112"/>
        <v>300</v>
      </c>
      <c r="C1764" s="815">
        <f t="shared" si="113"/>
        <v>67</v>
      </c>
      <c r="D1764" s="815">
        <f t="shared" si="114"/>
        <v>67</v>
      </c>
      <c r="E1764" s="815">
        <v>1964</v>
      </c>
    </row>
    <row r="1765" spans="1:5">
      <c r="A1765" s="816">
        <f t="shared" si="111"/>
        <v>23677</v>
      </c>
      <c r="B1765" s="815">
        <f t="shared" si="112"/>
        <v>301</v>
      </c>
      <c r="C1765" s="815">
        <f t="shared" si="113"/>
        <v>66</v>
      </c>
      <c r="D1765" s="815">
        <f t="shared" si="114"/>
        <v>66</v>
      </c>
      <c r="E1765" s="815">
        <v>1964</v>
      </c>
    </row>
    <row r="1766" spans="1:5">
      <c r="A1766" s="816">
        <f t="shared" si="111"/>
        <v>23678</v>
      </c>
      <c r="B1766" s="815">
        <f t="shared" si="112"/>
        <v>302</v>
      </c>
      <c r="C1766" s="815">
        <f t="shared" si="113"/>
        <v>65</v>
      </c>
      <c r="D1766" s="815">
        <f t="shared" si="114"/>
        <v>65</v>
      </c>
      <c r="E1766" s="815">
        <v>1964</v>
      </c>
    </row>
    <row r="1767" spans="1:5">
      <c r="A1767" s="816">
        <f t="shared" si="111"/>
        <v>23679</v>
      </c>
      <c r="B1767" s="815">
        <f t="shared" si="112"/>
        <v>303</v>
      </c>
      <c r="C1767" s="815">
        <f t="shared" si="113"/>
        <v>64</v>
      </c>
      <c r="D1767" s="815">
        <f t="shared" si="114"/>
        <v>64</v>
      </c>
      <c r="E1767" s="815">
        <v>1964</v>
      </c>
    </row>
    <row r="1768" spans="1:5">
      <c r="A1768" s="816">
        <f t="shared" si="111"/>
        <v>23680</v>
      </c>
      <c r="B1768" s="815">
        <f t="shared" si="112"/>
        <v>304</v>
      </c>
      <c r="C1768" s="815">
        <f t="shared" si="113"/>
        <v>63</v>
      </c>
      <c r="D1768" s="815">
        <f t="shared" si="114"/>
        <v>63</v>
      </c>
      <c r="E1768" s="815">
        <v>1964</v>
      </c>
    </row>
    <row r="1769" spans="1:5">
      <c r="A1769" s="816">
        <f t="shared" si="111"/>
        <v>23681</v>
      </c>
      <c r="B1769" s="815">
        <f t="shared" si="112"/>
        <v>305</v>
      </c>
      <c r="C1769" s="815">
        <f t="shared" si="113"/>
        <v>62</v>
      </c>
      <c r="D1769" s="815">
        <f t="shared" si="114"/>
        <v>62</v>
      </c>
      <c r="E1769" s="815">
        <v>1964</v>
      </c>
    </row>
    <row r="1770" spans="1:5">
      <c r="A1770" s="816">
        <f t="shared" si="111"/>
        <v>23682</v>
      </c>
      <c r="B1770" s="815">
        <f t="shared" si="112"/>
        <v>306</v>
      </c>
      <c r="C1770" s="815">
        <f t="shared" si="113"/>
        <v>61</v>
      </c>
      <c r="D1770" s="815">
        <f t="shared" si="114"/>
        <v>61</v>
      </c>
      <c r="E1770" s="815">
        <v>1964</v>
      </c>
    </row>
    <row r="1771" spans="1:5">
      <c r="A1771" s="816">
        <f t="shared" si="111"/>
        <v>23683</v>
      </c>
      <c r="B1771" s="815">
        <f t="shared" si="112"/>
        <v>307</v>
      </c>
      <c r="C1771" s="815">
        <f t="shared" si="113"/>
        <v>60</v>
      </c>
      <c r="D1771" s="815">
        <f t="shared" si="114"/>
        <v>60</v>
      </c>
      <c r="E1771" s="815">
        <v>1964</v>
      </c>
    </row>
    <row r="1772" spans="1:5">
      <c r="A1772" s="816">
        <f t="shared" si="111"/>
        <v>23684</v>
      </c>
      <c r="B1772" s="815">
        <f t="shared" si="112"/>
        <v>308</v>
      </c>
      <c r="C1772" s="815">
        <f t="shared" si="113"/>
        <v>59</v>
      </c>
      <c r="D1772" s="815">
        <f t="shared" si="114"/>
        <v>59</v>
      </c>
      <c r="E1772" s="815">
        <v>1964</v>
      </c>
    </row>
    <row r="1773" spans="1:5">
      <c r="A1773" s="816">
        <f t="shared" si="111"/>
        <v>23685</v>
      </c>
      <c r="B1773" s="815">
        <f t="shared" si="112"/>
        <v>309</v>
      </c>
      <c r="C1773" s="815">
        <f t="shared" si="113"/>
        <v>58</v>
      </c>
      <c r="D1773" s="815">
        <f t="shared" si="114"/>
        <v>58</v>
      </c>
      <c r="E1773" s="815">
        <v>1964</v>
      </c>
    </row>
    <row r="1774" spans="1:5">
      <c r="A1774" s="816">
        <f t="shared" si="111"/>
        <v>23686</v>
      </c>
      <c r="B1774" s="815">
        <f t="shared" si="112"/>
        <v>310</v>
      </c>
      <c r="C1774" s="815">
        <f t="shared" si="113"/>
        <v>57</v>
      </c>
      <c r="D1774" s="815">
        <f t="shared" si="114"/>
        <v>57</v>
      </c>
      <c r="E1774" s="815">
        <v>1964</v>
      </c>
    </row>
    <row r="1775" spans="1:5">
      <c r="A1775" s="816">
        <f t="shared" si="111"/>
        <v>23687</v>
      </c>
      <c r="B1775" s="815">
        <f t="shared" si="112"/>
        <v>311</v>
      </c>
      <c r="C1775" s="815">
        <f t="shared" si="113"/>
        <v>56</v>
      </c>
      <c r="D1775" s="815">
        <f t="shared" si="114"/>
        <v>56</v>
      </c>
      <c r="E1775" s="815">
        <v>1964</v>
      </c>
    </row>
    <row r="1776" spans="1:5">
      <c r="A1776" s="816">
        <f t="shared" si="111"/>
        <v>23688</v>
      </c>
      <c r="B1776" s="815">
        <f t="shared" si="112"/>
        <v>312</v>
      </c>
      <c r="C1776" s="815">
        <f t="shared" si="113"/>
        <v>55</v>
      </c>
      <c r="D1776" s="815">
        <f t="shared" si="114"/>
        <v>55</v>
      </c>
      <c r="E1776" s="815">
        <v>1964</v>
      </c>
    </row>
    <row r="1777" spans="1:5">
      <c r="A1777" s="816">
        <f t="shared" si="111"/>
        <v>23689</v>
      </c>
      <c r="B1777" s="815">
        <f t="shared" si="112"/>
        <v>313</v>
      </c>
      <c r="C1777" s="815">
        <f t="shared" si="113"/>
        <v>54</v>
      </c>
      <c r="D1777" s="815">
        <f t="shared" si="114"/>
        <v>54</v>
      </c>
      <c r="E1777" s="815">
        <v>1964</v>
      </c>
    </row>
    <row r="1778" spans="1:5">
      <c r="A1778" s="816">
        <f t="shared" si="111"/>
        <v>23690</v>
      </c>
      <c r="B1778" s="815">
        <f t="shared" si="112"/>
        <v>314</v>
      </c>
      <c r="C1778" s="815">
        <f t="shared" si="113"/>
        <v>53</v>
      </c>
      <c r="D1778" s="815">
        <f t="shared" si="114"/>
        <v>53</v>
      </c>
      <c r="E1778" s="815">
        <v>1964</v>
      </c>
    </row>
    <row r="1779" spans="1:5">
      <c r="A1779" s="816">
        <f t="shared" ref="A1779:A1842" si="115">A1778+1</f>
        <v>23691</v>
      </c>
      <c r="B1779" s="815">
        <f t="shared" si="112"/>
        <v>315</v>
      </c>
      <c r="C1779" s="815">
        <f t="shared" si="113"/>
        <v>52</v>
      </c>
      <c r="D1779" s="815">
        <f t="shared" si="114"/>
        <v>52</v>
      </c>
      <c r="E1779" s="815">
        <v>1964</v>
      </c>
    </row>
    <row r="1780" spans="1:5">
      <c r="A1780" s="816">
        <f t="shared" si="115"/>
        <v>23692</v>
      </c>
      <c r="B1780" s="815">
        <f t="shared" si="112"/>
        <v>316</v>
      </c>
      <c r="C1780" s="815">
        <f t="shared" si="113"/>
        <v>51</v>
      </c>
      <c r="D1780" s="815">
        <f t="shared" si="114"/>
        <v>51</v>
      </c>
      <c r="E1780" s="815">
        <v>1964</v>
      </c>
    </row>
    <row r="1781" spans="1:5">
      <c r="A1781" s="816">
        <f t="shared" si="115"/>
        <v>23693</v>
      </c>
      <c r="B1781" s="815">
        <f t="shared" si="112"/>
        <v>317</v>
      </c>
      <c r="C1781" s="815">
        <f t="shared" si="113"/>
        <v>50</v>
      </c>
      <c r="D1781" s="815">
        <f t="shared" si="114"/>
        <v>50</v>
      </c>
      <c r="E1781" s="815">
        <v>1964</v>
      </c>
    </row>
    <row r="1782" spans="1:5">
      <c r="A1782" s="816">
        <f t="shared" si="115"/>
        <v>23694</v>
      </c>
      <c r="B1782" s="815">
        <f t="shared" si="112"/>
        <v>318</v>
      </c>
      <c r="C1782" s="815">
        <f t="shared" si="113"/>
        <v>49</v>
      </c>
      <c r="D1782" s="815">
        <f t="shared" si="114"/>
        <v>49</v>
      </c>
      <c r="E1782" s="815">
        <v>1964</v>
      </c>
    </row>
    <row r="1783" spans="1:5">
      <c r="A1783" s="816">
        <f t="shared" si="115"/>
        <v>23695</v>
      </c>
      <c r="B1783" s="815">
        <f t="shared" si="112"/>
        <v>319</v>
      </c>
      <c r="C1783" s="815">
        <f t="shared" si="113"/>
        <v>48</v>
      </c>
      <c r="D1783" s="815">
        <f t="shared" si="114"/>
        <v>48</v>
      </c>
      <c r="E1783" s="815">
        <v>1964</v>
      </c>
    </row>
    <row r="1784" spans="1:5">
      <c r="A1784" s="816">
        <f t="shared" si="115"/>
        <v>23696</v>
      </c>
      <c r="B1784" s="815">
        <f t="shared" si="112"/>
        <v>320</v>
      </c>
      <c r="C1784" s="815">
        <f t="shared" si="113"/>
        <v>47</v>
      </c>
      <c r="D1784" s="815">
        <f t="shared" si="114"/>
        <v>47</v>
      </c>
      <c r="E1784" s="815">
        <v>1964</v>
      </c>
    </row>
    <row r="1785" spans="1:5">
      <c r="A1785" s="816">
        <f t="shared" si="115"/>
        <v>23697</v>
      </c>
      <c r="B1785" s="815">
        <f t="shared" si="112"/>
        <v>321</v>
      </c>
      <c r="C1785" s="815">
        <f t="shared" si="113"/>
        <v>46</v>
      </c>
      <c r="D1785" s="815">
        <f t="shared" si="114"/>
        <v>46</v>
      </c>
      <c r="E1785" s="815">
        <v>1964</v>
      </c>
    </row>
    <row r="1786" spans="1:5">
      <c r="A1786" s="816">
        <f t="shared" si="115"/>
        <v>23698</v>
      </c>
      <c r="B1786" s="815">
        <f t="shared" si="112"/>
        <v>322</v>
      </c>
      <c r="C1786" s="815">
        <f t="shared" si="113"/>
        <v>45</v>
      </c>
      <c r="D1786" s="815">
        <f t="shared" si="114"/>
        <v>45</v>
      </c>
      <c r="E1786" s="815">
        <v>1964</v>
      </c>
    </row>
    <row r="1787" spans="1:5">
      <c r="A1787" s="816">
        <f t="shared" si="115"/>
        <v>23699</v>
      </c>
      <c r="B1787" s="815">
        <f t="shared" ref="B1787:B1832" si="116">B1786+1</f>
        <v>323</v>
      </c>
      <c r="C1787" s="815">
        <f t="shared" ref="C1787:C1830" si="117">C1786-1</f>
        <v>44</v>
      </c>
      <c r="D1787" s="815">
        <f t="shared" ref="D1787:D1831" si="118">D1786-1</f>
        <v>44</v>
      </c>
      <c r="E1787" s="815">
        <v>1964</v>
      </c>
    </row>
    <row r="1788" spans="1:5">
      <c r="A1788" s="816">
        <f t="shared" si="115"/>
        <v>23700</v>
      </c>
      <c r="B1788" s="815">
        <f t="shared" si="116"/>
        <v>324</v>
      </c>
      <c r="C1788" s="815">
        <f t="shared" si="117"/>
        <v>43</v>
      </c>
      <c r="D1788" s="815">
        <f t="shared" si="118"/>
        <v>43</v>
      </c>
      <c r="E1788" s="815">
        <v>1964</v>
      </c>
    </row>
    <row r="1789" spans="1:5">
      <c r="A1789" s="816">
        <f t="shared" si="115"/>
        <v>23701</v>
      </c>
      <c r="B1789" s="815">
        <f t="shared" si="116"/>
        <v>325</v>
      </c>
      <c r="C1789" s="815">
        <f t="shared" si="117"/>
        <v>42</v>
      </c>
      <c r="D1789" s="815">
        <f t="shared" si="118"/>
        <v>42</v>
      </c>
      <c r="E1789" s="815">
        <v>1964</v>
      </c>
    </row>
    <row r="1790" spans="1:5">
      <c r="A1790" s="816">
        <f t="shared" si="115"/>
        <v>23702</v>
      </c>
      <c r="B1790" s="815">
        <f t="shared" si="116"/>
        <v>326</v>
      </c>
      <c r="C1790" s="815">
        <f t="shared" si="117"/>
        <v>41</v>
      </c>
      <c r="D1790" s="815">
        <f t="shared" si="118"/>
        <v>41</v>
      </c>
      <c r="E1790" s="815">
        <v>1964</v>
      </c>
    </row>
    <row r="1791" spans="1:5">
      <c r="A1791" s="816">
        <f t="shared" si="115"/>
        <v>23703</v>
      </c>
      <c r="B1791" s="815">
        <f t="shared" si="116"/>
        <v>327</v>
      </c>
      <c r="C1791" s="815">
        <f t="shared" si="117"/>
        <v>40</v>
      </c>
      <c r="D1791" s="815">
        <f t="shared" si="118"/>
        <v>40</v>
      </c>
      <c r="E1791" s="815">
        <v>1964</v>
      </c>
    </row>
    <row r="1792" spans="1:5">
      <c r="A1792" s="816">
        <f t="shared" si="115"/>
        <v>23704</v>
      </c>
      <c r="B1792" s="815">
        <f t="shared" si="116"/>
        <v>328</v>
      </c>
      <c r="C1792" s="815">
        <f t="shared" si="117"/>
        <v>39</v>
      </c>
      <c r="D1792" s="815">
        <f t="shared" si="118"/>
        <v>39</v>
      </c>
      <c r="E1792" s="815">
        <v>1964</v>
      </c>
    </row>
    <row r="1793" spans="1:5">
      <c r="A1793" s="816">
        <f t="shared" si="115"/>
        <v>23705</v>
      </c>
      <c r="B1793" s="815">
        <f t="shared" si="116"/>
        <v>329</v>
      </c>
      <c r="C1793" s="815">
        <f t="shared" si="117"/>
        <v>38</v>
      </c>
      <c r="D1793" s="815">
        <f t="shared" si="118"/>
        <v>38</v>
      </c>
      <c r="E1793" s="815">
        <v>1964</v>
      </c>
    </row>
    <row r="1794" spans="1:5">
      <c r="A1794" s="816">
        <f t="shared" si="115"/>
        <v>23706</v>
      </c>
      <c r="B1794" s="815">
        <f t="shared" si="116"/>
        <v>330</v>
      </c>
      <c r="C1794" s="815">
        <f t="shared" si="117"/>
        <v>37</v>
      </c>
      <c r="D1794" s="815">
        <f t="shared" si="118"/>
        <v>37</v>
      </c>
      <c r="E1794" s="815">
        <v>1964</v>
      </c>
    </row>
    <row r="1795" spans="1:5">
      <c r="A1795" s="816">
        <f t="shared" si="115"/>
        <v>23707</v>
      </c>
      <c r="B1795" s="815">
        <f t="shared" si="116"/>
        <v>331</v>
      </c>
      <c r="C1795" s="815">
        <f t="shared" si="117"/>
        <v>36</v>
      </c>
      <c r="D1795" s="815">
        <f t="shared" si="118"/>
        <v>36</v>
      </c>
      <c r="E1795" s="815">
        <v>1964</v>
      </c>
    </row>
    <row r="1796" spans="1:5">
      <c r="A1796" s="816">
        <f t="shared" si="115"/>
        <v>23708</v>
      </c>
      <c r="B1796" s="815">
        <f t="shared" si="116"/>
        <v>332</v>
      </c>
      <c r="C1796" s="815">
        <f t="shared" si="117"/>
        <v>35</v>
      </c>
      <c r="D1796" s="815">
        <f t="shared" si="118"/>
        <v>35</v>
      </c>
      <c r="E1796" s="815">
        <v>1964</v>
      </c>
    </row>
    <row r="1797" spans="1:5">
      <c r="A1797" s="816">
        <f t="shared" si="115"/>
        <v>23709</v>
      </c>
      <c r="B1797" s="815">
        <f t="shared" si="116"/>
        <v>333</v>
      </c>
      <c r="C1797" s="815">
        <f t="shared" si="117"/>
        <v>34</v>
      </c>
      <c r="D1797" s="815">
        <f t="shared" si="118"/>
        <v>34</v>
      </c>
      <c r="E1797" s="815">
        <v>1964</v>
      </c>
    </row>
    <row r="1798" spans="1:5">
      <c r="A1798" s="816">
        <f t="shared" si="115"/>
        <v>23710</v>
      </c>
      <c r="B1798" s="815">
        <f t="shared" si="116"/>
        <v>334</v>
      </c>
      <c r="C1798" s="815">
        <f t="shared" si="117"/>
        <v>33</v>
      </c>
      <c r="D1798" s="815">
        <f t="shared" si="118"/>
        <v>33</v>
      </c>
      <c r="E1798" s="815">
        <v>1964</v>
      </c>
    </row>
    <row r="1799" spans="1:5">
      <c r="A1799" s="816">
        <f t="shared" si="115"/>
        <v>23711</v>
      </c>
      <c r="B1799" s="815">
        <f t="shared" si="116"/>
        <v>335</v>
      </c>
      <c r="C1799" s="815">
        <f t="shared" si="117"/>
        <v>32</v>
      </c>
      <c r="D1799" s="815">
        <f t="shared" si="118"/>
        <v>32</v>
      </c>
      <c r="E1799" s="815">
        <v>1964</v>
      </c>
    </row>
    <row r="1800" spans="1:5">
      <c r="A1800" s="816">
        <f t="shared" si="115"/>
        <v>23712</v>
      </c>
      <c r="B1800" s="815">
        <f t="shared" si="116"/>
        <v>336</v>
      </c>
      <c r="C1800" s="815">
        <f t="shared" si="117"/>
        <v>31</v>
      </c>
      <c r="D1800" s="815">
        <f t="shared" si="118"/>
        <v>31</v>
      </c>
      <c r="E1800" s="815">
        <v>1964</v>
      </c>
    </row>
    <row r="1801" spans="1:5">
      <c r="A1801" s="816">
        <f t="shared" si="115"/>
        <v>23713</v>
      </c>
      <c r="B1801" s="815">
        <f t="shared" si="116"/>
        <v>337</v>
      </c>
      <c r="C1801" s="815">
        <f t="shared" si="117"/>
        <v>30</v>
      </c>
      <c r="D1801" s="815">
        <f t="shared" si="118"/>
        <v>30</v>
      </c>
      <c r="E1801" s="815">
        <v>1964</v>
      </c>
    </row>
    <row r="1802" spans="1:5">
      <c r="A1802" s="816">
        <f t="shared" si="115"/>
        <v>23714</v>
      </c>
      <c r="B1802" s="815">
        <f t="shared" si="116"/>
        <v>338</v>
      </c>
      <c r="C1802" s="815">
        <f t="shared" si="117"/>
        <v>29</v>
      </c>
      <c r="D1802" s="815">
        <f t="shared" si="118"/>
        <v>29</v>
      </c>
      <c r="E1802" s="815">
        <v>1964</v>
      </c>
    </row>
    <row r="1803" spans="1:5">
      <c r="A1803" s="816">
        <f t="shared" si="115"/>
        <v>23715</v>
      </c>
      <c r="B1803" s="815">
        <f t="shared" si="116"/>
        <v>339</v>
      </c>
      <c r="C1803" s="815">
        <f t="shared" si="117"/>
        <v>28</v>
      </c>
      <c r="D1803" s="815">
        <f t="shared" si="118"/>
        <v>28</v>
      </c>
      <c r="E1803" s="815">
        <v>1964</v>
      </c>
    </row>
    <row r="1804" spans="1:5">
      <c r="A1804" s="816">
        <f t="shared" si="115"/>
        <v>23716</v>
      </c>
      <c r="B1804" s="815">
        <f t="shared" si="116"/>
        <v>340</v>
      </c>
      <c r="C1804" s="815">
        <f t="shared" si="117"/>
        <v>27</v>
      </c>
      <c r="D1804" s="815">
        <f t="shared" si="118"/>
        <v>27</v>
      </c>
      <c r="E1804" s="815">
        <v>1964</v>
      </c>
    </row>
    <row r="1805" spans="1:5">
      <c r="A1805" s="816">
        <f t="shared" si="115"/>
        <v>23717</v>
      </c>
      <c r="B1805" s="815">
        <f t="shared" si="116"/>
        <v>341</v>
      </c>
      <c r="C1805" s="815">
        <f t="shared" si="117"/>
        <v>26</v>
      </c>
      <c r="D1805" s="815">
        <f t="shared" si="118"/>
        <v>26</v>
      </c>
      <c r="E1805" s="815">
        <v>1964</v>
      </c>
    </row>
    <row r="1806" spans="1:5">
      <c r="A1806" s="816">
        <f t="shared" si="115"/>
        <v>23718</v>
      </c>
      <c r="B1806" s="815">
        <f t="shared" si="116"/>
        <v>342</v>
      </c>
      <c r="C1806" s="815">
        <f t="shared" si="117"/>
        <v>25</v>
      </c>
      <c r="D1806" s="815">
        <f t="shared" si="118"/>
        <v>25</v>
      </c>
      <c r="E1806" s="815">
        <v>1964</v>
      </c>
    </row>
    <row r="1807" spans="1:5">
      <c r="A1807" s="816">
        <f t="shared" si="115"/>
        <v>23719</v>
      </c>
      <c r="B1807" s="815">
        <f t="shared" si="116"/>
        <v>343</v>
      </c>
      <c r="C1807" s="815">
        <f t="shared" si="117"/>
        <v>24</v>
      </c>
      <c r="D1807" s="815">
        <f t="shared" si="118"/>
        <v>24</v>
      </c>
      <c r="E1807" s="815">
        <v>1964</v>
      </c>
    </row>
    <row r="1808" spans="1:5">
      <c r="A1808" s="816">
        <f t="shared" si="115"/>
        <v>23720</v>
      </c>
      <c r="B1808" s="815">
        <f t="shared" si="116"/>
        <v>344</v>
      </c>
      <c r="C1808" s="815">
        <f t="shared" si="117"/>
        <v>23</v>
      </c>
      <c r="D1808" s="815">
        <f t="shared" si="118"/>
        <v>23</v>
      </c>
      <c r="E1808" s="815">
        <v>1964</v>
      </c>
    </row>
    <row r="1809" spans="1:5">
      <c r="A1809" s="816">
        <f t="shared" si="115"/>
        <v>23721</v>
      </c>
      <c r="B1809" s="815">
        <f t="shared" si="116"/>
        <v>345</v>
      </c>
      <c r="C1809" s="815">
        <f t="shared" si="117"/>
        <v>22</v>
      </c>
      <c r="D1809" s="815">
        <f t="shared" si="118"/>
        <v>22</v>
      </c>
      <c r="E1809" s="815">
        <v>1964</v>
      </c>
    </row>
    <row r="1810" spans="1:5">
      <c r="A1810" s="816">
        <f t="shared" si="115"/>
        <v>23722</v>
      </c>
      <c r="B1810" s="815">
        <f t="shared" si="116"/>
        <v>346</v>
      </c>
      <c r="C1810" s="815">
        <f t="shared" si="117"/>
        <v>21</v>
      </c>
      <c r="D1810" s="815">
        <f t="shared" si="118"/>
        <v>21</v>
      </c>
      <c r="E1810" s="815">
        <v>1964</v>
      </c>
    </row>
    <row r="1811" spans="1:5">
      <c r="A1811" s="816">
        <f t="shared" si="115"/>
        <v>23723</v>
      </c>
      <c r="B1811" s="815">
        <f t="shared" si="116"/>
        <v>347</v>
      </c>
      <c r="C1811" s="815">
        <f t="shared" si="117"/>
        <v>20</v>
      </c>
      <c r="D1811" s="815">
        <f t="shared" si="118"/>
        <v>20</v>
      </c>
      <c r="E1811" s="815">
        <v>1964</v>
      </c>
    </row>
    <row r="1812" spans="1:5">
      <c r="A1812" s="816">
        <f t="shared" si="115"/>
        <v>23724</v>
      </c>
      <c r="B1812" s="815">
        <f t="shared" si="116"/>
        <v>348</v>
      </c>
      <c r="C1812" s="815">
        <f t="shared" si="117"/>
        <v>19</v>
      </c>
      <c r="D1812" s="815">
        <f t="shared" si="118"/>
        <v>19</v>
      </c>
      <c r="E1812" s="815">
        <v>1964</v>
      </c>
    </row>
    <row r="1813" spans="1:5">
      <c r="A1813" s="816">
        <f t="shared" si="115"/>
        <v>23725</v>
      </c>
      <c r="B1813" s="815">
        <f t="shared" si="116"/>
        <v>349</v>
      </c>
      <c r="C1813" s="815">
        <f t="shared" si="117"/>
        <v>18</v>
      </c>
      <c r="D1813" s="815">
        <f t="shared" si="118"/>
        <v>18</v>
      </c>
      <c r="E1813" s="815">
        <v>1964</v>
      </c>
    </row>
    <row r="1814" spans="1:5">
      <c r="A1814" s="816">
        <f t="shared" si="115"/>
        <v>23726</v>
      </c>
      <c r="B1814" s="815">
        <f t="shared" si="116"/>
        <v>350</v>
      </c>
      <c r="C1814" s="815">
        <f t="shared" si="117"/>
        <v>17</v>
      </c>
      <c r="D1814" s="815">
        <f t="shared" si="118"/>
        <v>17</v>
      </c>
      <c r="E1814" s="815">
        <v>1964</v>
      </c>
    </row>
    <row r="1815" spans="1:5">
      <c r="A1815" s="816">
        <f t="shared" si="115"/>
        <v>23727</v>
      </c>
      <c r="B1815" s="815">
        <f t="shared" si="116"/>
        <v>351</v>
      </c>
      <c r="C1815" s="815">
        <f t="shared" si="117"/>
        <v>16</v>
      </c>
      <c r="D1815" s="815">
        <f t="shared" si="118"/>
        <v>16</v>
      </c>
      <c r="E1815" s="815">
        <v>1964</v>
      </c>
    </row>
    <row r="1816" spans="1:5">
      <c r="A1816" s="816">
        <f t="shared" si="115"/>
        <v>23728</v>
      </c>
      <c r="B1816" s="815">
        <f t="shared" si="116"/>
        <v>352</v>
      </c>
      <c r="C1816" s="815">
        <f t="shared" si="117"/>
        <v>15</v>
      </c>
      <c r="D1816" s="815">
        <f t="shared" si="118"/>
        <v>15</v>
      </c>
      <c r="E1816" s="815">
        <v>1964</v>
      </c>
    </row>
    <row r="1817" spans="1:5">
      <c r="A1817" s="816">
        <f t="shared" si="115"/>
        <v>23729</v>
      </c>
      <c r="B1817" s="815">
        <f t="shared" si="116"/>
        <v>353</v>
      </c>
      <c r="C1817" s="815">
        <f t="shared" si="117"/>
        <v>14</v>
      </c>
      <c r="D1817" s="815">
        <f t="shared" si="118"/>
        <v>14</v>
      </c>
      <c r="E1817" s="815">
        <v>1964</v>
      </c>
    </row>
    <row r="1818" spans="1:5">
      <c r="A1818" s="816">
        <f t="shared" si="115"/>
        <v>23730</v>
      </c>
      <c r="B1818" s="815">
        <f t="shared" si="116"/>
        <v>354</v>
      </c>
      <c r="C1818" s="815">
        <f t="shared" si="117"/>
        <v>13</v>
      </c>
      <c r="D1818" s="815">
        <f t="shared" si="118"/>
        <v>13</v>
      </c>
      <c r="E1818" s="815">
        <v>1964</v>
      </c>
    </row>
    <row r="1819" spans="1:5">
      <c r="A1819" s="816">
        <f t="shared" si="115"/>
        <v>23731</v>
      </c>
      <c r="B1819" s="815">
        <f t="shared" si="116"/>
        <v>355</v>
      </c>
      <c r="C1819" s="815">
        <f t="shared" si="117"/>
        <v>12</v>
      </c>
      <c r="D1819" s="815">
        <f t="shared" si="118"/>
        <v>12</v>
      </c>
      <c r="E1819" s="815">
        <v>1964</v>
      </c>
    </row>
    <row r="1820" spans="1:5">
      <c r="A1820" s="816">
        <f t="shared" si="115"/>
        <v>23732</v>
      </c>
      <c r="B1820" s="815">
        <f t="shared" si="116"/>
        <v>356</v>
      </c>
      <c r="C1820" s="815">
        <f t="shared" si="117"/>
        <v>11</v>
      </c>
      <c r="D1820" s="815">
        <f t="shared" si="118"/>
        <v>11</v>
      </c>
      <c r="E1820" s="815">
        <v>1964</v>
      </c>
    </row>
    <row r="1821" spans="1:5">
      <c r="A1821" s="816">
        <f t="shared" si="115"/>
        <v>23733</v>
      </c>
      <c r="B1821" s="815">
        <f t="shared" si="116"/>
        <v>357</v>
      </c>
      <c r="C1821" s="815">
        <f t="shared" si="117"/>
        <v>10</v>
      </c>
      <c r="D1821" s="815">
        <f t="shared" si="118"/>
        <v>10</v>
      </c>
      <c r="E1821" s="815">
        <v>1964</v>
      </c>
    </row>
    <row r="1822" spans="1:5">
      <c r="A1822" s="816">
        <f t="shared" si="115"/>
        <v>23734</v>
      </c>
      <c r="B1822" s="815">
        <f t="shared" si="116"/>
        <v>358</v>
      </c>
      <c r="C1822" s="815">
        <f t="shared" si="117"/>
        <v>9</v>
      </c>
      <c r="D1822" s="815">
        <f t="shared" si="118"/>
        <v>9</v>
      </c>
      <c r="E1822" s="815">
        <v>1964</v>
      </c>
    </row>
    <row r="1823" spans="1:5">
      <c r="A1823" s="816">
        <f t="shared" si="115"/>
        <v>23735</v>
      </c>
      <c r="B1823" s="815">
        <f t="shared" si="116"/>
        <v>359</v>
      </c>
      <c r="C1823" s="815">
        <f t="shared" si="117"/>
        <v>8</v>
      </c>
      <c r="D1823" s="815">
        <f t="shared" si="118"/>
        <v>8</v>
      </c>
      <c r="E1823" s="815">
        <v>1964</v>
      </c>
    </row>
    <row r="1824" spans="1:5">
      <c r="A1824" s="816">
        <f t="shared" si="115"/>
        <v>23736</v>
      </c>
      <c r="B1824" s="815">
        <f t="shared" si="116"/>
        <v>360</v>
      </c>
      <c r="C1824" s="815">
        <f t="shared" si="117"/>
        <v>7</v>
      </c>
      <c r="D1824" s="815">
        <f t="shared" si="118"/>
        <v>7</v>
      </c>
      <c r="E1824" s="815">
        <v>1964</v>
      </c>
    </row>
    <row r="1825" spans="1:5">
      <c r="A1825" s="816">
        <f t="shared" si="115"/>
        <v>23737</v>
      </c>
      <c r="B1825" s="815">
        <f t="shared" si="116"/>
        <v>361</v>
      </c>
      <c r="C1825" s="815">
        <f t="shared" si="117"/>
        <v>6</v>
      </c>
      <c r="D1825" s="815">
        <f t="shared" si="118"/>
        <v>6</v>
      </c>
      <c r="E1825" s="815">
        <v>1964</v>
      </c>
    </row>
    <row r="1826" spans="1:5">
      <c r="A1826" s="816">
        <f t="shared" si="115"/>
        <v>23738</v>
      </c>
      <c r="B1826" s="815">
        <f t="shared" si="116"/>
        <v>362</v>
      </c>
      <c r="C1826" s="815">
        <f t="shared" si="117"/>
        <v>5</v>
      </c>
      <c r="D1826" s="815">
        <f t="shared" si="118"/>
        <v>5</v>
      </c>
      <c r="E1826" s="815">
        <v>1964</v>
      </c>
    </row>
    <row r="1827" spans="1:5">
      <c r="A1827" s="816">
        <f t="shared" si="115"/>
        <v>23739</v>
      </c>
      <c r="B1827" s="815">
        <f t="shared" si="116"/>
        <v>363</v>
      </c>
      <c r="C1827" s="815">
        <f t="shared" si="117"/>
        <v>4</v>
      </c>
      <c r="D1827" s="815">
        <f t="shared" si="118"/>
        <v>4</v>
      </c>
      <c r="E1827" s="815">
        <v>1964</v>
      </c>
    </row>
    <row r="1828" spans="1:5">
      <c r="A1828" s="816">
        <f t="shared" si="115"/>
        <v>23740</v>
      </c>
      <c r="B1828" s="815">
        <f t="shared" si="116"/>
        <v>364</v>
      </c>
      <c r="C1828" s="815">
        <f t="shared" si="117"/>
        <v>3</v>
      </c>
      <c r="D1828" s="815">
        <f t="shared" si="118"/>
        <v>3</v>
      </c>
      <c r="E1828" s="815">
        <v>1964</v>
      </c>
    </row>
    <row r="1829" spans="1:5">
      <c r="A1829" s="816">
        <f t="shared" si="115"/>
        <v>23741</v>
      </c>
      <c r="B1829" s="815">
        <f t="shared" si="116"/>
        <v>365</v>
      </c>
      <c r="C1829" s="815">
        <f t="shared" si="117"/>
        <v>2</v>
      </c>
      <c r="D1829" s="815">
        <f t="shared" si="118"/>
        <v>2</v>
      </c>
      <c r="E1829" s="815">
        <v>1964</v>
      </c>
    </row>
    <row r="1830" spans="1:5">
      <c r="A1830" s="816">
        <f t="shared" si="115"/>
        <v>23742</v>
      </c>
      <c r="B1830" s="815">
        <f t="shared" si="116"/>
        <v>366</v>
      </c>
      <c r="C1830" s="815">
        <f t="shared" si="117"/>
        <v>1</v>
      </c>
      <c r="D1830" s="815">
        <f t="shared" si="118"/>
        <v>1</v>
      </c>
      <c r="E1830" s="815">
        <v>1964</v>
      </c>
    </row>
    <row r="1831" spans="1:5">
      <c r="A1831" s="816">
        <f t="shared" si="115"/>
        <v>23743</v>
      </c>
      <c r="B1831" s="815">
        <v>1</v>
      </c>
      <c r="C1831" s="815">
        <v>365</v>
      </c>
      <c r="D1831" s="815">
        <f t="shared" si="118"/>
        <v>0</v>
      </c>
      <c r="E1831" s="815">
        <v>1965</v>
      </c>
    </row>
    <row r="1832" spans="1:5">
      <c r="A1832" s="816">
        <f t="shared" si="115"/>
        <v>23744</v>
      </c>
      <c r="B1832" s="815">
        <f t="shared" si="116"/>
        <v>2</v>
      </c>
      <c r="C1832" s="815">
        <f t="shared" ref="C1832:C1896" si="119">C1831-1</f>
        <v>364</v>
      </c>
      <c r="D1832" s="815">
        <v>365</v>
      </c>
      <c r="E1832" s="815">
        <v>1965</v>
      </c>
    </row>
    <row r="1833" spans="1:5">
      <c r="A1833" s="816">
        <f t="shared" si="115"/>
        <v>23745</v>
      </c>
      <c r="B1833" s="815">
        <f t="shared" ref="B1833:B1896" si="120">B1832+1</f>
        <v>3</v>
      </c>
      <c r="C1833" s="815">
        <f t="shared" si="119"/>
        <v>363</v>
      </c>
      <c r="D1833" s="815">
        <f t="shared" ref="D1833:D1896" si="121">D1832-1</f>
        <v>364</v>
      </c>
      <c r="E1833" s="815">
        <v>1965</v>
      </c>
    </row>
    <row r="1834" spans="1:5">
      <c r="A1834" s="816">
        <f t="shared" si="115"/>
        <v>23746</v>
      </c>
      <c r="B1834" s="815">
        <f t="shared" si="120"/>
        <v>4</v>
      </c>
      <c r="C1834" s="815">
        <f t="shared" si="119"/>
        <v>362</v>
      </c>
      <c r="D1834" s="815">
        <f t="shared" si="121"/>
        <v>363</v>
      </c>
      <c r="E1834" s="815">
        <v>1965</v>
      </c>
    </row>
    <row r="1835" spans="1:5">
      <c r="A1835" s="816">
        <f t="shared" si="115"/>
        <v>23747</v>
      </c>
      <c r="B1835" s="815">
        <f t="shared" si="120"/>
        <v>5</v>
      </c>
      <c r="C1835" s="815">
        <f t="shared" si="119"/>
        <v>361</v>
      </c>
      <c r="D1835" s="815">
        <f t="shared" si="121"/>
        <v>362</v>
      </c>
      <c r="E1835" s="815">
        <v>1965</v>
      </c>
    </row>
    <row r="1836" spans="1:5">
      <c r="A1836" s="816">
        <f t="shared" si="115"/>
        <v>23748</v>
      </c>
      <c r="B1836" s="815">
        <f t="shared" si="120"/>
        <v>6</v>
      </c>
      <c r="C1836" s="815">
        <f t="shared" si="119"/>
        <v>360</v>
      </c>
      <c r="D1836" s="815">
        <f t="shared" si="121"/>
        <v>361</v>
      </c>
      <c r="E1836" s="815">
        <v>1965</v>
      </c>
    </row>
    <row r="1837" spans="1:5">
      <c r="A1837" s="816">
        <f t="shared" si="115"/>
        <v>23749</v>
      </c>
      <c r="B1837" s="815">
        <f t="shared" si="120"/>
        <v>7</v>
      </c>
      <c r="C1837" s="815">
        <f t="shared" si="119"/>
        <v>359</v>
      </c>
      <c r="D1837" s="815">
        <f t="shared" si="121"/>
        <v>360</v>
      </c>
      <c r="E1837" s="815">
        <v>1965</v>
      </c>
    </row>
    <row r="1838" spans="1:5">
      <c r="A1838" s="816">
        <f t="shared" si="115"/>
        <v>23750</v>
      </c>
      <c r="B1838" s="815">
        <f t="shared" si="120"/>
        <v>8</v>
      </c>
      <c r="C1838" s="815">
        <f t="shared" si="119"/>
        <v>358</v>
      </c>
      <c r="D1838" s="815">
        <f t="shared" si="121"/>
        <v>359</v>
      </c>
      <c r="E1838" s="815">
        <v>1965</v>
      </c>
    </row>
    <row r="1839" spans="1:5">
      <c r="A1839" s="816">
        <f t="shared" si="115"/>
        <v>23751</v>
      </c>
      <c r="B1839" s="815">
        <f t="shared" si="120"/>
        <v>9</v>
      </c>
      <c r="C1839" s="815">
        <f t="shared" si="119"/>
        <v>357</v>
      </c>
      <c r="D1839" s="815">
        <f t="shared" si="121"/>
        <v>358</v>
      </c>
      <c r="E1839" s="815">
        <v>1965</v>
      </c>
    </row>
    <row r="1840" spans="1:5">
      <c r="A1840" s="816">
        <f t="shared" si="115"/>
        <v>23752</v>
      </c>
      <c r="B1840" s="815">
        <f t="shared" si="120"/>
        <v>10</v>
      </c>
      <c r="C1840" s="815">
        <f t="shared" si="119"/>
        <v>356</v>
      </c>
      <c r="D1840" s="815">
        <f t="shared" si="121"/>
        <v>357</v>
      </c>
      <c r="E1840" s="815">
        <v>1965</v>
      </c>
    </row>
    <row r="1841" spans="1:5">
      <c r="A1841" s="816">
        <f t="shared" si="115"/>
        <v>23753</v>
      </c>
      <c r="B1841" s="815">
        <f t="shared" si="120"/>
        <v>11</v>
      </c>
      <c r="C1841" s="815">
        <f t="shared" si="119"/>
        <v>355</v>
      </c>
      <c r="D1841" s="815">
        <f t="shared" si="121"/>
        <v>356</v>
      </c>
      <c r="E1841" s="815">
        <v>1965</v>
      </c>
    </row>
    <row r="1842" spans="1:5">
      <c r="A1842" s="816">
        <f t="shared" si="115"/>
        <v>23754</v>
      </c>
      <c r="B1842" s="815">
        <f t="shared" si="120"/>
        <v>12</v>
      </c>
      <c r="C1842" s="815">
        <f t="shared" si="119"/>
        <v>354</v>
      </c>
      <c r="D1842" s="815">
        <f t="shared" si="121"/>
        <v>355</v>
      </c>
      <c r="E1842" s="815">
        <v>1965</v>
      </c>
    </row>
    <row r="1843" spans="1:5">
      <c r="A1843" s="816">
        <f t="shared" ref="A1843:A1906" si="122">A1842+1</f>
        <v>23755</v>
      </c>
      <c r="B1843" s="815">
        <f t="shared" si="120"/>
        <v>13</v>
      </c>
      <c r="C1843" s="815">
        <f t="shared" si="119"/>
        <v>353</v>
      </c>
      <c r="D1843" s="815">
        <f t="shared" si="121"/>
        <v>354</v>
      </c>
      <c r="E1843" s="815">
        <v>1965</v>
      </c>
    </row>
    <row r="1844" spans="1:5">
      <c r="A1844" s="816">
        <f t="shared" si="122"/>
        <v>23756</v>
      </c>
      <c r="B1844" s="815">
        <f t="shared" si="120"/>
        <v>14</v>
      </c>
      <c r="C1844" s="815">
        <f t="shared" si="119"/>
        <v>352</v>
      </c>
      <c r="D1844" s="815">
        <f t="shared" si="121"/>
        <v>353</v>
      </c>
      <c r="E1844" s="815">
        <v>1965</v>
      </c>
    </row>
    <row r="1845" spans="1:5">
      <c r="A1845" s="816">
        <f t="shared" si="122"/>
        <v>23757</v>
      </c>
      <c r="B1845" s="815">
        <f t="shared" si="120"/>
        <v>15</v>
      </c>
      <c r="C1845" s="815">
        <f t="shared" si="119"/>
        <v>351</v>
      </c>
      <c r="D1845" s="815">
        <f t="shared" si="121"/>
        <v>352</v>
      </c>
      <c r="E1845" s="815">
        <v>1965</v>
      </c>
    </row>
    <row r="1846" spans="1:5">
      <c r="A1846" s="816">
        <f t="shared" si="122"/>
        <v>23758</v>
      </c>
      <c r="B1846" s="815">
        <f t="shared" si="120"/>
        <v>16</v>
      </c>
      <c r="C1846" s="815">
        <f t="shared" si="119"/>
        <v>350</v>
      </c>
      <c r="D1846" s="815">
        <f t="shared" si="121"/>
        <v>351</v>
      </c>
      <c r="E1846" s="815">
        <v>1965</v>
      </c>
    </row>
    <row r="1847" spans="1:5">
      <c r="A1847" s="816">
        <f t="shared" si="122"/>
        <v>23759</v>
      </c>
      <c r="B1847" s="815">
        <f t="shared" si="120"/>
        <v>17</v>
      </c>
      <c r="C1847" s="815">
        <f t="shared" si="119"/>
        <v>349</v>
      </c>
      <c r="D1847" s="815">
        <f t="shared" si="121"/>
        <v>350</v>
      </c>
      <c r="E1847" s="815">
        <v>1965</v>
      </c>
    </row>
    <row r="1848" spans="1:5">
      <c r="A1848" s="816">
        <f t="shared" si="122"/>
        <v>23760</v>
      </c>
      <c r="B1848" s="815">
        <f t="shared" si="120"/>
        <v>18</v>
      </c>
      <c r="C1848" s="815">
        <f t="shared" si="119"/>
        <v>348</v>
      </c>
      <c r="D1848" s="815">
        <f t="shared" si="121"/>
        <v>349</v>
      </c>
      <c r="E1848" s="815">
        <v>1965</v>
      </c>
    </row>
    <row r="1849" spans="1:5">
      <c r="A1849" s="816">
        <f t="shared" si="122"/>
        <v>23761</v>
      </c>
      <c r="B1849" s="815">
        <f t="shared" si="120"/>
        <v>19</v>
      </c>
      <c r="C1849" s="815">
        <f t="shared" si="119"/>
        <v>347</v>
      </c>
      <c r="D1849" s="815">
        <f t="shared" si="121"/>
        <v>348</v>
      </c>
      <c r="E1849" s="815">
        <v>1965</v>
      </c>
    </row>
    <row r="1850" spans="1:5">
      <c r="A1850" s="816">
        <f t="shared" si="122"/>
        <v>23762</v>
      </c>
      <c r="B1850" s="815">
        <f t="shared" si="120"/>
        <v>20</v>
      </c>
      <c r="C1850" s="815">
        <f t="shared" si="119"/>
        <v>346</v>
      </c>
      <c r="D1850" s="815">
        <f t="shared" si="121"/>
        <v>347</v>
      </c>
      <c r="E1850" s="815">
        <v>1965</v>
      </c>
    </row>
    <row r="1851" spans="1:5">
      <c r="A1851" s="816">
        <f t="shared" si="122"/>
        <v>23763</v>
      </c>
      <c r="B1851" s="815">
        <f t="shared" si="120"/>
        <v>21</v>
      </c>
      <c r="C1851" s="815">
        <f t="shared" si="119"/>
        <v>345</v>
      </c>
      <c r="D1851" s="815">
        <f t="shared" si="121"/>
        <v>346</v>
      </c>
      <c r="E1851" s="815">
        <v>1965</v>
      </c>
    </row>
    <row r="1852" spans="1:5">
      <c r="A1852" s="816">
        <f t="shared" si="122"/>
        <v>23764</v>
      </c>
      <c r="B1852" s="815">
        <f t="shared" si="120"/>
        <v>22</v>
      </c>
      <c r="C1852" s="815">
        <f t="shared" si="119"/>
        <v>344</v>
      </c>
      <c r="D1852" s="815">
        <f t="shared" si="121"/>
        <v>345</v>
      </c>
      <c r="E1852" s="815">
        <v>1965</v>
      </c>
    </row>
    <row r="1853" spans="1:5">
      <c r="A1853" s="816">
        <f t="shared" si="122"/>
        <v>23765</v>
      </c>
      <c r="B1853" s="815">
        <f t="shared" si="120"/>
        <v>23</v>
      </c>
      <c r="C1853" s="815">
        <f t="shared" si="119"/>
        <v>343</v>
      </c>
      <c r="D1853" s="815">
        <f t="shared" si="121"/>
        <v>344</v>
      </c>
      <c r="E1853" s="815">
        <v>1965</v>
      </c>
    </row>
    <row r="1854" spans="1:5">
      <c r="A1854" s="816">
        <f t="shared" si="122"/>
        <v>23766</v>
      </c>
      <c r="B1854" s="815">
        <f t="shared" si="120"/>
        <v>24</v>
      </c>
      <c r="C1854" s="815">
        <f t="shared" si="119"/>
        <v>342</v>
      </c>
      <c r="D1854" s="815">
        <f t="shared" si="121"/>
        <v>343</v>
      </c>
      <c r="E1854" s="815">
        <v>1965</v>
      </c>
    </row>
    <row r="1855" spans="1:5">
      <c r="A1855" s="816">
        <f t="shared" si="122"/>
        <v>23767</v>
      </c>
      <c r="B1855" s="815">
        <f t="shared" si="120"/>
        <v>25</v>
      </c>
      <c r="C1855" s="815">
        <f t="shared" si="119"/>
        <v>341</v>
      </c>
      <c r="D1855" s="815">
        <f t="shared" si="121"/>
        <v>342</v>
      </c>
      <c r="E1855" s="815">
        <v>1965</v>
      </c>
    </row>
    <row r="1856" spans="1:5">
      <c r="A1856" s="816">
        <f t="shared" si="122"/>
        <v>23768</v>
      </c>
      <c r="B1856" s="815">
        <f t="shared" si="120"/>
        <v>26</v>
      </c>
      <c r="C1856" s="815">
        <f t="shared" si="119"/>
        <v>340</v>
      </c>
      <c r="D1856" s="815">
        <f t="shared" si="121"/>
        <v>341</v>
      </c>
      <c r="E1856" s="815">
        <v>1965</v>
      </c>
    </row>
    <row r="1857" spans="1:5">
      <c r="A1857" s="816">
        <f t="shared" si="122"/>
        <v>23769</v>
      </c>
      <c r="B1857" s="815">
        <f t="shared" si="120"/>
        <v>27</v>
      </c>
      <c r="C1857" s="815">
        <f t="shared" si="119"/>
        <v>339</v>
      </c>
      <c r="D1857" s="815">
        <f t="shared" si="121"/>
        <v>340</v>
      </c>
      <c r="E1857" s="815">
        <v>1965</v>
      </c>
    </row>
    <row r="1858" spans="1:5">
      <c r="A1858" s="816">
        <f t="shared" si="122"/>
        <v>23770</v>
      </c>
      <c r="B1858" s="815">
        <f t="shared" si="120"/>
        <v>28</v>
      </c>
      <c r="C1858" s="815">
        <f t="shared" si="119"/>
        <v>338</v>
      </c>
      <c r="D1858" s="815">
        <f t="shared" si="121"/>
        <v>339</v>
      </c>
      <c r="E1858" s="815">
        <v>1965</v>
      </c>
    </row>
    <row r="1859" spans="1:5">
      <c r="A1859" s="816">
        <f t="shared" si="122"/>
        <v>23771</v>
      </c>
      <c r="B1859" s="815">
        <f t="shared" si="120"/>
        <v>29</v>
      </c>
      <c r="C1859" s="815">
        <f t="shared" si="119"/>
        <v>337</v>
      </c>
      <c r="D1859" s="815">
        <f t="shared" si="121"/>
        <v>338</v>
      </c>
      <c r="E1859" s="815">
        <v>1965</v>
      </c>
    </row>
    <row r="1860" spans="1:5">
      <c r="A1860" s="816">
        <f t="shared" si="122"/>
        <v>23772</v>
      </c>
      <c r="B1860" s="815">
        <f t="shared" si="120"/>
        <v>30</v>
      </c>
      <c r="C1860" s="815">
        <f t="shared" si="119"/>
        <v>336</v>
      </c>
      <c r="D1860" s="815">
        <f t="shared" si="121"/>
        <v>337</v>
      </c>
      <c r="E1860" s="815">
        <v>1965</v>
      </c>
    </row>
    <row r="1861" spans="1:5">
      <c r="A1861" s="816">
        <f t="shared" si="122"/>
        <v>23773</v>
      </c>
      <c r="B1861" s="815">
        <f t="shared" si="120"/>
        <v>31</v>
      </c>
      <c r="C1861" s="815">
        <f t="shared" si="119"/>
        <v>335</v>
      </c>
      <c r="D1861" s="815">
        <f t="shared" si="121"/>
        <v>336</v>
      </c>
      <c r="E1861" s="815">
        <v>1965</v>
      </c>
    </row>
    <row r="1862" spans="1:5">
      <c r="A1862" s="816">
        <f t="shared" si="122"/>
        <v>23774</v>
      </c>
      <c r="B1862" s="815">
        <f t="shared" si="120"/>
        <v>32</v>
      </c>
      <c r="C1862" s="815">
        <f t="shared" si="119"/>
        <v>334</v>
      </c>
      <c r="D1862" s="815">
        <f t="shared" si="121"/>
        <v>335</v>
      </c>
      <c r="E1862" s="815">
        <v>1965</v>
      </c>
    </row>
    <row r="1863" spans="1:5">
      <c r="A1863" s="816">
        <f t="shared" si="122"/>
        <v>23775</v>
      </c>
      <c r="B1863" s="815">
        <f t="shared" si="120"/>
        <v>33</v>
      </c>
      <c r="C1863" s="815">
        <f t="shared" si="119"/>
        <v>333</v>
      </c>
      <c r="D1863" s="815">
        <f t="shared" si="121"/>
        <v>334</v>
      </c>
      <c r="E1863" s="815">
        <v>1965</v>
      </c>
    </row>
    <row r="1864" spans="1:5">
      <c r="A1864" s="816">
        <f t="shared" si="122"/>
        <v>23776</v>
      </c>
      <c r="B1864" s="815">
        <f t="shared" si="120"/>
        <v>34</v>
      </c>
      <c r="C1864" s="815">
        <f t="shared" si="119"/>
        <v>332</v>
      </c>
      <c r="D1864" s="815">
        <f t="shared" si="121"/>
        <v>333</v>
      </c>
      <c r="E1864" s="815">
        <v>1965</v>
      </c>
    </row>
    <row r="1865" spans="1:5">
      <c r="A1865" s="816">
        <f t="shared" si="122"/>
        <v>23777</v>
      </c>
      <c r="B1865" s="815">
        <f t="shared" si="120"/>
        <v>35</v>
      </c>
      <c r="C1865" s="815">
        <f t="shared" si="119"/>
        <v>331</v>
      </c>
      <c r="D1865" s="815">
        <f t="shared" si="121"/>
        <v>332</v>
      </c>
      <c r="E1865" s="815">
        <v>1965</v>
      </c>
    </row>
    <row r="1866" spans="1:5">
      <c r="A1866" s="816">
        <f t="shared" si="122"/>
        <v>23778</v>
      </c>
      <c r="B1866" s="815">
        <f t="shared" si="120"/>
        <v>36</v>
      </c>
      <c r="C1866" s="815">
        <f t="shared" si="119"/>
        <v>330</v>
      </c>
      <c r="D1866" s="815">
        <f t="shared" si="121"/>
        <v>331</v>
      </c>
      <c r="E1866" s="815">
        <v>1965</v>
      </c>
    </row>
    <row r="1867" spans="1:5">
      <c r="A1867" s="816">
        <f t="shared" si="122"/>
        <v>23779</v>
      </c>
      <c r="B1867" s="815">
        <f t="shared" si="120"/>
        <v>37</v>
      </c>
      <c r="C1867" s="815">
        <f t="shared" si="119"/>
        <v>329</v>
      </c>
      <c r="D1867" s="815">
        <f t="shared" si="121"/>
        <v>330</v>
      </c>
      <c r="E1867" s="815">
        <v>1965</v>
      </c>
    </row>
    <row r="1868" spans="1:5">
      <c r="A1868" s="816">
        <f t="shared" si="122"/>
        <v>23780</v>
      </c>
      <c r="B1868" s="815">
        <f t="shared" si="120"/>
        <v>38</v>
      </c>
      <c r="C1868" s="815">
        <f t="shared" si="119"/>
        <v>328</v>
      </c>
      <c r="D1868" s="815">
        <f t="shared" si="121"/>
        <v>329</v>
      </c>
      <c r="E1868" s="815">
        <v>1965</v>
      </c>
    </row>
    <row r="1869" spans="1:5">
      <c r="A1869" s="816">
        <f t="shared" si="122"/>
        <v>23781</v>
      </c>
      <c r="B1869" s="815">
        <f t="shared" si="120"/>
        <v>39</v>
      </c>
      <c r="C1869" s="815">
        <f t="shared" si="119"/>
        <v>327</v>
      </c>
      <c r="D1869" s="815">
        <f t="shared" si="121"/>
        <v>328</v>
      </c>
      <c r="E1869" s="815">
        <v>1965</v>
      </c>
    </row>
    <row r="1870" spans="1:5">
      <c r="A1870" s="816">
        <f t="shared" si="122"/>
        <v>23782</v>
      </c>
      <c r="B1870" s="815">
        <f t="shared" si="120"/>
        <v>40</v>
      </c>
      <c r="C1870" s="815">
        <f t="shared" si="119"/>
        <v>326</v>
      </c>
      <c r="D1870" s="815">
        <f t="shared" si="121"/>
        <v>327</v>
      </c>
      <c r="E1870" s="815">
        <v>1965</v>
      </c>
    </row>
    <row r="1871" spans="1:5">
      <c r="A1871" s="816">
        <f t="shared" si="122"/>
        <v>23783</v>
      </c>
      <c r="B1871" s="815">
        <f t="shared" si="120"/>
        <v>41</v>
      </c>
      <c r="C1871" s="815">
        <f t="shared" si="119"/>
        <v>325</v>
      </c>
      <c r="D1871" s="815">
        <f t="shared" si="121"/>
        <v>326</v>
      </c>
      <c r="E1871" s="815">
        <v>1965</v>
      </c>
    </row>
    <row r="1872" spans="1:5">
      <c r="A1872" s="816">
        <f t="shared" si="122"/>
        <v>23784</v>
      </c>
      <c r="B1872" s="815">
        <f t="shared" si="120"/>
        <v>42</v>
      </c>
      <c r="C1872" s="815">
        <f t="shared" si="119"/>
        <v>324</v>
      </c>
      <c r="D1872" s="815">
        <f t="shared" si="121"/>
        <v>325</v>
      </c>
      <c r="E1872" s="815">
        <v>1965</v>
      </c>
    </row>
    <row r="1873" spans="1:5">
      <c r="A1873" s="816">
        <f t="shared" si="122"/>
        <v>23785</v>
      </c>
      <c r="B1873" s="815">
        <f t="shared" si="120"/>
        <v>43</v>
      </c>
      <c r="C1873" s="815">
        <f t="shared" si="119"/>
        <v>323</v>
      </c>
      <c r="D1873" s="815">
        <f t="shared" si="121"/>
        <v>324</v>
      </c>
      <c r="E1873" s="815">
        <v>1965</v>
      </c>
    </row>
    <row r="1874" spans="1:5">
      <c r="A1874" s="816">
        <f t="shared" si="122"/>
        <v>23786</v>
      </c>
      <c r="B1874" s="815">
        <f t="shared" si="120"/>
        <v>44</v>
      </c>
      <c r="C1874" s="815">
        <f t="shared" si="119"/>
        <v>322</v>
      </c>
      <c r="D1874" s="815">
        <f t="shared" si="121"/>
        <v>323</v>
      </c>
      <c r="E1874" s="815">
        <v>1965</v>
      </c>
    </row>
    <row r="1875" spans="1:5">
      <c r="A1875" s="816">
        <f t="shared" si="122"/>
        <v>23787</v>
      </c>
      <c r="B1875" s="815">
        <f t="shared" si="120"/>
        <v>45</v>
      </c>
      <c r="C1875" s="815">
        <f t="shared" si="119"/>
        <v>321</v>
      </c>
      <c r="D1875" s="815">
        <f t="shared" si="121"/>
        <v>322</v>
      </c>
      <c r="E1875" s="815">
        <v>1965</v>
      </c>
    </row>
    <row r="1876" spans="1:5">
      <c r="A1876" s="816">
        <f t="shared" si="122"/>
        <v>23788</v>
      </c>
      <c r="B1876" s="815">
        <f t="shared" si="120"/>
        <v>46</v>
      </c>
      <c r="C1876" s="815">
        <f t="shared" si="119"/>
        <v>320</v>
      </c>
      <c r="D1876" s="815">
        <f t="shared" si="121"/>
        <v>321</v>
      </c>
      <c r="E1876" s="815">
        <v>1965</v>
      </c>
    </row>
    <row r="1877" spans="1:5">
      <c r="A1877" s="816">
        <f t="shared" si="122"/>
        <v>23789</v>
      </c>
      <c r="B1877" s="815">
        <f t="shared" si="120"/>
        <v>47</v>
      </c>
      <c r="C1877" s="815">
        <f t="shared" si="119"/>
        <v>319</v>
      </c>
      <c r="D1877" s="815">
        <f t="shared" si="121"/>
        <v>320</v>
      </c>
      <c r="E1877" s="815">
        <v>1965</v>
      </c>
    </row>
    <row r="1878" spans="1:5">
      <c r="A1878" s="816">
        <f t="shared" si="122"/>
        <v>23790</v>
      </c>
      <c r="B1878" s="815">
        <f t="shared" si="120"/>
        <v>48</v>
      </c>
      <c r="C1878" s="815">
        <f t="shared" si="119"/>
        <v>318</v>
      </c>
      <c r="D1878" s="815">
        <f t="shared" si="121"/>
        <v>319</v>
      </c>
      <c r="E1878" s="815">
        <v>1965</v>
      </c>
    </row>
    <row r="1879" spans="1:5">
      <c r="A1879" s="816">
        <f t="shared" si="122"/>
        <v>23791</v>
      </c>
      <c r="B1879" s="815">
        <f t="shared" si="120"/>
        <v>49</v>
      </c>
      <c r="C1879" s="815">
        <f t="shared" si="119"/>
        <v>317</v>
      </c>
      <c r="D1879" s="815">
        <f t="shared" si="121"/>
        <v>318</v>
      </c>
      <c r="E1879" s="815">
        <v>1965</v>
      </c>
    </row>
    <row r="1880" spans="1:5">
      <c r="A1880" s="816">
        <f t="shared" si="122"/>
        <v>23792</v>
      </c>
      <c r="B1880" s="815">
        <f t="shared" si="120"/>
        <v>50</v>
      </c>
      <c r="C1880" s="815">
        <f t="shared" si="119"/>
        <v>316</v>
      </c>
      <c r="D1880" s="815">
        <f t="shared" si="121"/>
        <v>317</v>
      </c>
      <c r="E1880" s="815">
        <v>1965</v>
      </c>
    </row>
    <row r="1881" spans="1:5">
      <c r="A1881" s="816">
        <f t="shared" si="122"/>
        <v>23793</v>
      </c>
      <c r="B1881" s="815">
        <f t="shared" si="120"/>
        <v>51</v>
      </c>
      <c r="C1881" s="815">
        <f t="shared" si="119"/>
        <v>315</v>
      </c>
      <c r="D1881" s="815">
        <f t="shared" si="121"/>
        <v>316</v>
      </c>
      <c r="E1881" s="815">
        <v>1965</v>
      </c>
    </row>
    <row r="1882" spans="1:5">
      <c r="A1882" s="816">
        <f t="shared" si="122"/>
        <v>23794</v>
      </c>
      <c r="B1882" s="815">
        <f t="shared" si="120"/>
        <v>52</v>
      </c>
      <c r="C1882" s="815">
        <f t="shared" si="119"/>
        <v>314</v>
      </c>
      <c r="D1882" s="815">
        <f t="shared" si="121"/>
        <v>315</v>
      </c>
      <c r="E1882" s="815">
        <v>1965</v>
      </c>
    </row>
    <row r="1883" spans="1:5">
      <c r="A1883" s="816">
        <f t="shared" si="122"/>
        <v>23795</v>
      </c>
      <c r="B1883" s="815">
        <f t="shared" si="120"/>
        <v>53</v>
      </c>
      <c r="C1883" s="815">
        <f t="shared" si="119"/>
        <v>313</v>
      </c>
      <c r="D1883" s="815">
        <f t="shared" si="121"/>
        <v>314</v>
      </c>
      <c r="E1883" s="815">
        <v>1965</v>
      </c>
    </row>
    <row r="1884" spans="1:5">
      <c r="A1884" s="816">
        <f t="shared" si="122"/>
        <v>23796</v>
      </c>
      <c r="B1884" s="815">
        <f t="shared" si="120"/>
        <v>54</v>
      </c>
      <c r="C1884" s="815">
        <f t="shared" si="119"/>
        <v>312</v>
      </c>
      <c r="D1884" s="815">
        <f t="shared" si="121"/>
        <v>313</v>
      </c>
      <c r="E1884" s="815">
        <v>1965</v>
      </c>
    </row>
    <row r="1885" spans="1:5">
      <c r="A1885" s="816">
        <f t="shared" si="122"/>
        <v>23797</v>
      </c>
      <c r="B1885" s="815">
        <f t="shared" si="120"/>
        <v>55</v>
      </c>
      <c r="C1885" s="815">
        <f t="shared" si="119"/>
        <v>311</v>
      </c>
      <c r="D1885" s="815">
        <f t="shared" si="121"/>
        <v>312</v>
      </c>
      <c r="E1885" s="815">
        <v>1965</v>
      </c>
    </row>
    <row r="1886" spans="1:5">
      <c r="A1886" s="816">
        <f t="shared" si="122"/>
        <v>23798</v>
      </c>
      <c r="B1886" s="815">
        <f t="shared" si="120"/>
        <v>56</v>
      </c>
      <c r="C1886" s="815">
        <f t="shared" si="119"/>
        <v>310</v>
      </c>
      <c r="D1886" s="815">
        <f t="shared" si="121"/>
        <v>311</v>
      </c>
      <c r="E1886" s="815">
        <v>1965</v>
      </c>
    </row>
    <row r="1887" spans="1:5">
      <c r="A1887" s="816">
        <f t="shared" si="122"/>
        <v>23799</v>
      </c>
      <c r="B1887" s="815">
        <f t="shared" si="120"/>
        <v>57</v>
      </c>
      <c r="C1887" s="815">
        <f t="shared" si="119"/>
        <v>309</v>
      </c>
      <c r="D1887" s="815">
        <f t="shared" si="121"/>
        <v>310</v>
      </c>
      <c r="E1887" s="815">
        <v>1965</v>
      </c>
    </row>
    <row r="1888" spans="1:5">
      <c r="A1888" s="816">
        <f t="shared" si="122"/>
        <v>23800</v>
      </c>
      <c r="B1888" s="815">
        <f t="shared" si="120"/>
        <v>58</v>
      </c>
      <c r="C1888" s="815">
        <f t="shared" si="119"/>
        <v>308</v>
      </c>
      <c r="D1888" s="815">
        <f t="shared" si="121"/>
        <v>309</v>
      </c>
      <c r="E1888" s="815">
        <v>1965</v>
      </c>
    </row>
    <row r="1889" spans="1:5">
      <c r="A1889" s="816">
        <f t="shared" si="122"/>
        <v>23801</v>
      </c>
      <c r="B1889" s="815">
        <f t="shared" si="120"/>
        <v>59</v>
      </c>
      <c r="C1889" s="815">
        <f t="shared" si="119"/>
        <v>307</v>
      </c>
      <c r="D1889" s="815">
        <f t="shared" si="121"/>
        <v>308</v>
      </c>
      <c r="E1889" s="815">
        <v>1965</v>
      </c>
    </row>
    <row r="1890" spans="1:5">
      <c r="A1890" s="816">
        <f t="shared" si="122"/>
        <v>23802</v>
      </c>
      <c r="B1890" s="815">
        <f t="shared" si="120"/>
        <v>60</v>
      </c>
      <c r="C1890" s="815">
        <f t="shared" si="119"/>
        <v>306</v>
      </c>
      <c r="D1890" s="815">
        <f t="shared" si="121"/>
        <v>307</v>
      </c>
      <c r="E1890" s="815">
        <v>1965</v>
      </c>
    </row>
    <row r="1891" spans="1:5">
      <c r="A1891" s="816">
        <f t="shared" si="122"/>
        <v>23803</v>
      </c>
      <c r="B1891" s="815">
        <f t="shared" si="120"/>
        <v>61</v>
      </c>
      <c r="C1891" s="815">
        <f t="shared" si="119"/>
        <v>305</v>
      </c>
      <c r="D1891" s="815">
        <f t="shared" si="121"/>
        <v>306</v>
      </c>
      <c r="E1891" s="815">
        <v>1965</v>
      </c>
    </row>
    <row r="1892" spans="1:5">
      <c r="A1892" s="816">
        <f t="shared" si="122"/>
        <v>23804</v>
      </c>
      <c r="B1892" s="815">
        <f t="shared" si="120"/>
        <v>62</v>
      </c>
      <c r="C1892" s="815">
        <f t="shared" si="119"/>
        <v>304</v>
      </c>
      <c r="D1892" s="815">
        <f t="shared" si="121"/>
        <v>305</v>
      </c>
      <c r="E1892" s="815">
        <v>1965</v>
      </c>
    </row>
    <row r="1893" spans="1:5">
      <c r="A1893" s="816">
        <f t="shared" si="122"/>
        <v>23805</v>
      </c>
      <c r="B1893" s="815">
        <f t="shared" si="120"/>
        <v>63</v>
      </c>
      <c r="C1893" s="815">
        <f t="shared" si="119"/>
        <v>303</v>
      </c>
      <c r="D1893" s="815">
        <f t="shared" si="121"/>
        <v>304</v>
      </c>
      <c r="E1893" s="815">
        <v>1965</v>
      </c>
    </row>
    <row r="1894" spans="1:5">
      <c r="A1894" s="816">
        <f t="shared" si="122"/>
        <v>23806</v>
      </c>
      <c r="B1894" s="815">
        <f t="shared" si="120"/>
        <v>64</v>
      </c>
      <c r="C1894" s="815">
        <f t="shared" si="119"/>
        <v>302</v>
      </c>
      <c r="D1894" s="815">
        <f t="shared" si="121"/>
        <v>303</v>
      </c>
      <c r="E1894" s="815">
        <v>1965</v>
      </c>
    </row>
    <row r="1895" spans="1:5">
      <c r="A1895" s="816">
        <f t="shared" si="122"/>
        <v>23807</v>
      </c>
      <c r="B1895" s="815">
        <f t="shared" si="120"/>
        <v>65</v>
      </c>
      <c r="C1895" s="815">
        <f t="shared" si="119"/>
        <v>301</v>
      </c>
      <c r="D1895" s="815">
        <f t="shared" si="121"/>
        <v>302</v>
      </c>
      <c r="E1895" s="815">
        <v>1965</v>
      </c>
    </row>
    <row r="1896" spans="1:5">
      <c r="A1896" s="816">
        <f t="shared" si="122"/>
        <v>23808</v>
      </c>
      <c r="B1896" s="815">
        <f t="shared" si="120"/>
        <v>66</v>
      </c>
      <c r="C1896" s="815">
        <f t="shared" si="119"/>
        <v>300</v>
      </c>
      <c r="D1896" s="815">
        <f t="shared" si="121"/>
        <v>301</v>
      </c>
      <c r="E1896" s="815">
        <v>1965</v>
      </c>
    </row>
    <row r="1897" spans="1:5">
      <c r="A1897" s="816">
        <f t="shared" si="122"/>
        <v>23809</v>
      </c>
      <c r="B1897" s="815">
        <f t="shared" ref="B1897:B1960" si="123">B1896+1</f>
        <v>67</v>
      </c>
      <c r="C1897" s="815">
        <f t="shared" ref="C1897:C1960" si="124">C1896-1</f>
        <v>299</v>
      </c>
      <c r="D1897" s="815">
        <f t="shared" ref="D1897:D1960" si="125">D1896-1</f>
        <v>300</v>
      </c>
      <c r="E1897" s="815">
        <v>1965</v>
      </c>
    </row>
    <row r="1898" spans="1:5">
      <c r="A1898" s="816">
        <f t="shared" si="122"/>
        <v>23810</v>
      </c>
      <c r="B1898" s="815">
        <f t="shared" si="123"/>
        <v>68</v>
      </c>
      <c r="C1898" s="815">
        <f t="shared" si="124"/>
        <v>298</v>
      </c>
      <c r="D1898" s="815">
        <f t="shared" si="125"/>
        <v>299</v>
      </c>
      <c r="E1898" s="815">
        <v>1965</v>
      </c>
    </row>
    <row r="1899" spans="1:5">
      <c r="A1899" s="816">
        <f t="shared" si="122"/>
        <v>23811</v>
      </c>
      <c r="B1899" s="815">
        <f t="shared" si="123"/>
        <v>69</v>
      </c>
      <c r="C1899" s="815">
        <f t="shared" si="124"/>
        <v>297</v>
      </c>
      <c r="D1899" s="815">
        <f t="shared" si="125"/>
        <v>298</v>
      </c>
      <c r="E1899" s="815">
        <v>1965</v>
      </c>
    </row>
    <row r="1900" spans="1:5">
      <c r="A1900" s="816">
        <f t="shared" si="122"/>
        <v>23812</v>
      </c>
      <c r="B1900" s="815">
        <f t="shared" si="123"/>
        <v>70</v>
      </c>
      <c r="C1900" s="815">
        <f t="shared" si="124"/>
        <v>296</v>
      </c>
      <c r="D1900" s="815">
        <f t="shared" si="125"/>
        <v>297</v>
      </c>
      <c r="E1900" s="815">
        <v>1965</v>
      </c>
    </row>
    <row r="1901" spans="1:5">
      <c r="A1901" s="816">
        <f t="shared" si="122"/>
        <v>23813</v>
      </c>
      <c r="B1901" s="815">
        <f t="shared" si="123"/>
        <v>71</v>
      </c>
      <c r="C1901" s="815">
        <f t="shared" si="124"/>
        <v>295</v>
      </c>
      <c r="D1901" s="815">
        <f t="shared" si="125"/>
        <v>296</v>
      </c>
      <c r="E1901" s="815">
        <v>1965</v>
      </c>
    </row>
    <row r="1902" spans="1:5">
      <c r="A1902" s="816">
        <f t="shared" si="122"/>
        <v>23814</v>
      </c>
      <c r="B1902" s="815">
        <f t="shared" si="123"/>
        <v>72</v>
      </c>
      <c r="C1902" s="815">
        <f t="shared" si="124"/>
        <v>294</v>
      </c>
      <c r="D1902" s="815">
        <f t="shared" si="125"/>
        <v>295</v>
      </c>
      <c r="E1902" s="815">
        <v>1965</v>
      </c>
    </row>
    <row r="1903" spans="1:5">
      <c r="A1903" s="816">
        <f t="shared" si="122"/>
        <v>23815</v>
      </c>
      <c r="B1903" s="815">
        <f t="shared" si="123"/>
        <v>73</v>
      </c>
      <c r="C1903" s="815">
        <f t="shared" si="124"/>
        <v>293</v>
      </c>
      <c r="D1903" s="815">
        <f t="shared" si="125"/>
        <v>294</v>
      </c>
      <c r="E1903" s="815">
        <v>1965</v>
      </c>
    </row>
    <row r="1904" spans="1:5">
      <c r="A1904" s="816">
        <f t="shared" si="122"/>
        <v>23816</v>
      </c>
      <c r="B1904" s="815">
        <f t="shared" si="123"/>
        <v>74</v>
      </c>
      <c r="C1904" s="815">
        <f t="shared" si="124"/>
        <v>292</v>
      </c>
      <c r="D1904" s="815">
        <f t="shared" si="125"/>
        <v>293</v>
      </c>
      <c r="E1904" s="815">
        <v>1965</v>
      </c>
    </row>
    <row r="1905" spans="1:5">
      <c r="A1905" s="816">
        <f t="shared" si="122"/>
        <v>23817</v>
      </c>
      <c r="B1905" s="815">
        <f t="shared" si="123"/>
        <v>75</v>
      </c>
      <c r="C1905" s="815">
        <f t="shared" si="124"/>
        <v>291</v>
      </c>
      <c r="D1905" s="815">
        <f t="shared" si="125"/>
        <v>292</v>
      </c>
      <c r="E1905" s="815">
        <v>1965</v>
      </c>
    </row>
    <row r="1906" spans="1:5">
      <c r="A1906" s="816">
        <f t="shared" si="122"/>
        <v>23818</v>
      </c>
      <c r="B1906" s="815">
        <f t="shared" si="123"/>
        <v>76</v>
      </c>
      <c r="C1906" s="815">
        <f t="shared" si="124"/>
        <v>290</v>
      </c>
      <c r="D1906" s="815">
        <f t="shared" si="125"/>
        <v>291</v>
      </c>
      <c r="E1906" s="815">
        <v>1965</v>
      </c>
    </row>
    <row r="1907" spans="1:5">
      <c r="A1907" s="816">
        <f t="shared" ref="A1907:A1970" si="126">A1906+1</f>
        <v>23819</v>
      </c>
      <c r="B1907" s="815">
        <f t="shared" si="123"/>
        <v>77</v>
      </c>
      <c r="C1907" s="815">
        <f t="shared" si="124"/>
        <v>289</v>
      </c>
      <c r="D1907" s="815">
        <f t="shared" si="125"/>
        <v>290</v>
      </c>
      <c r="E1907" s="815">
        <v>1965</v>
      </c>
    </row>
    <row r="1908" spans="1:5">
      <c r="A1908" s="816">
        <f t="shared" si="126"/>
        <v>23820</v>
      </c>
      <c r="B1908" s="815">
        <f t="shared" si="123"/>
        <v>78</v>
      </c>
      <c r="C1908" s="815">
        <f t="shared" si="124"/>
        <v>288</v>
      </c>
      <c r="D1908" s="815">
        <f t="shared" si="125"/>
        <v>289</v>
      </c>
      <c r="E1908" s="815">
        <v>1965</v>
      </c>
    </row>
    <row r="1909" spans="1:5">
      <c r="A1909" s="816">
        <f t="shared" si="126"/>
        <v>23821</v>
      </c>
      <c r="B1909" s="815">
        <f t="shared" si="123"/>
        <v>79</v>
      </c>
      <c r="C1909" s="815">
        <f t="shared" si="124"/>
        <v>287</v>
      </c>
      <c r="D1909" s="815">
        <f t="shared" si="125"/>
        <v>288</v>
      </c>
      <c r="E1909" s="815">
        <v>1965</v>
      </c>
    </row>
    <row r="1910" spans="1:5">
      <c r="A1910" s="816">
        <f t="shared" si="126"/>
        <v>23822</v>
      </c>
      <c r="B1910" s="815">
        <f t="shared" si="123"/>
        <v>80</v>
      </c>
      <c r="C1910" s="815">
        <f t="shared" si="124"/>
        <v>286</v>
      </c>
      <c r="D1910" s="815">
        <f t="shared" si="125"/>
        <v>287</v>
      </c>
      <c r="E1910" s="815">
        <v>1965</v>
      </c>
    </row>
    <row r="1911" spans="1:5">
      <c r="A1911" s="816">
        <f t="shared" si="126"/>
        <v>23823</v>
      </c>
      <c r="B1911" s="815">
        <f t="shared" si="123"/>
        <v>81</v>
      </c>
      <c r="C1911" s="815">
        <f t="shared" si="124"/>
        <v>285</v>
      </c>
      <c r="D1911" s="815">
        <f t="shared" si="125"/>
        <v>286</v>
      </c>
      <c r="E1911" s="815">
        <v>1965</v>
      </c>
    </row>
    <row r="1912" spans="1:5">
      <c r="A1912" s="816">
        <f t="shared" si="126"/>
        <v>23824</v>
      </c>
      <c r="B1912" s="815">
        <f t="shared" si="123"/>
        <v>82</v>
      </c>
      <c r="C1912" s="815">
        <f t="shared" si="124"/>
        <v>284</v>
      </c>
      <c r="D1912" s="815">
        <f t="shared" si="125"/>
        <v>285</v>
      </c>
      <c r="E1912" s="815">
        <v>1965</v>
      </c>
    </row>
    <row r="1913" spans="1:5">
      <c r="A1913" s="816">
        <f t="shared" si="126"/>
        <v>23825</v>
      </c>
      <c r="B1913" s="815">
        <f t="shared" si="123"/>
        <v>83</v>
      </c>
      <c r="C1913" s="815">
        <f t="shared" si="124"/>
        <v>283</v>
      </c>
      <c r="D1913" s="815">
        <f t="shared" si="125"/>
        <v>284</v>
      </c>
      <c r="E1913" s="815">
        <v>1965</v>
      </c>
    </row>
    <row r="1914" spans="1:5">
      <c r="A1914" s="816">
        <f t="shared" si="126"/>
        <v>23826</v>
      </c>
      <c r="B1914" s="815">
        <f t="shared" si="123"/>
        <v>84</v>
      </c>
      <c r="C1914" s="815">
        <f t="shared" si="124"/>
        <v>282</v>
      </c>
      <c r="D1914" s="815">
        <f t="shared" si="125"/>
        <v>283</v>
      </c>
      <c r="E1914" s="815">
        <v>1965</v>
      </c>
    </row>
    <row r="1915" spans="1:5">
      <c r="A1915" s="816">
        <f t="shared" si="126"/>
        <v>23827</v>
      </c>
      <c r="B1915" s="815">
        <f t="shared" si="123"/>
        <v>85</v>
      </c>
      <c r="C1915" s="815">
        <f t="shared" si="124"/>
        <v>281</v>
      </c>
      <c r="D1915" s="815">
        <f t="shared" si="125"/>
        <v>282</v>
      </c>
      <c r="E1915" s="815">
        <v>1965</v>
      </c>
    </row>
    <row r="1916" spans="1:5">
      <c r="A1916" s="816">
        <f t="shared" si="126"/>
        <v>23828</v>
      </c>
      <c r="B1916" s="815">
        <f t="shared" si="123"/>
        <v>86</v>
      </c>
      <c r="C1916" s="815">
        <f t="shared" si="124"/>
        <v>280</v>
      </c>
      <c r="D1916" s="815">
        <f t="shared" si="125"/>
        <v>281</v>
      </c>
      <c r="E1916" s="815">
        <v>1965</v>
      </c>
    </row>
    <row r="1917" spans="1:5">
      <c r="A1917" s="816">
        <f t="shared" si="126"/>
        <v>23829</v>
      </c>
      <c r="B1917" s="815">
        <f t="shared" si="123"/>
        <v>87</v>
      </c>
      <c r="C1917" s="815">
        <f t="shared" si="124"/>
        <v>279</v>
      </c>
      <c r="D1917" s="815">
        <f t="shared" si="125"/>
        <v>280</v>
      </c>
      <c r="E1917" s="815">
        <v>1965</v>
      </c>
    </row>
    <row r="1918" spans="1:5">
      <c r="A1918" s="816">
        <f t="shared" si="126"/>
        <v>23830</v>
      </c>
      <c r="B1918" s="815">
        <f t="shared" si="123"/>
        <v>88</v>
      </c>
      <c r="C1918" s="815">
        <f t="shared" si="124"/>
        <v>278</v>
      </c>
      <c r="D1918" s="815">
        <f t="shared" si="125"/>
        <v>279</v>
      </c>
      <c r="E1918" s="815">
        <v>1965</v>
      </c>
    </row>
    <row r="1919" spans="1:5">
      <c r="A1919" s="816">
        <f t="shared" si="126"/>
        <v>23831</v>
      </c>
      <c r="B1919" s="815">
        <f t="shared" si="123"/>
        <v>89</v>
      </c>
      <c r="C1919" s="815">
        <f t="shared" si="124"/>
        <v>277</v>
      </c>
      <c r="D1919" s="815">
        <f t="shared" si="125"/>
        <v>278</v>
      </c>
      <c r="E1919" s="815">
        <v>1965</v>
      </c>
    </row>
    <row r="1920" spans="1:5">
      <c r="A1920" s="816">
        <f t="shared" si="126"/>
        <v>23832</v>
      </c>
      <c r="B1920" s="815">
        <f t="shared" si="123"/>
        <v>90</v>
      </c>
      <c r="C1920" s="815">
        <f t="shared" si="124"/>
        <v>276</v>
      </c>
      <c r="D1920" s="815">
        <f t="shared" si="125"/>
        <v>277</v>
      </c>
      <c r="E1920" s="815">
        <v>1965</v>
      </c>
    </row>
    <row r="1921" spans="1:5">
      <c r="A1921" s="816">
        <f t="shared" si="126"/>
        <v>23833</v>
      </c>
      <c r="B1921" s="815">
        <f t="shared" si="123"/>
        <v>91</v>
      </c>
      <c r="C1921" s="815">
        <f t="shared" si="124"/>
        <v>275</v>
      </c>
      <c r="D1921" s="815">
        <f t="shared" si="125"/>
        <v>276</v>
      </c>
      <c r="E1921" s="815">
        <v>1965</v>
      </c>
    </row>
    <row r="1922" spans="1:5">
      <c r="A1922" s="816">
        <f t="shared" si="126"/>
        <v>23834</v>
      </c>
      <c r="B1922" s="815">
        <f t="shared" si="123"/>
        <v>92</v>
      </c>
      <c r="C1922" s="815">
        <f t="shared" si="124"/>
        <v>274</v>
      </c>
      <c r="D1922" s="815">
        <f t="shared" si="125"/>
        <v>275</v>
      </c>
      <c r="E1922" s="815">
        <v>1965</v>
      </c>
    </row>
    <row r="1923" spans="1:5">
      <c r="A1923" s="816">
        <f t="shared" si="126"/>
        <v>23835</v>
      </c>
      <c r="B1923" s="815">
        <f t="shared" si="123"/>
        <v>93</v>
      </c>
      <c r="C1923" s="815">
        <f t="shared" si="124"/>
        <v>273</v>
      </c>
      <c r="D1923" s="815">
        <f t="shared" si="125"/>
        <v>274</v>
      </c>
      <c r="E1923" s="815">
        <v>1965</v>
      </c>
    </row>
    <row r="1924" spans="1:5">
      <c r="A1924" s="816">
        <f t="shared" si="126"/>
        <v>23836</v>
      </c>
      <c r="B1924" s="815">
        <f t="shared" si="123"/>
        <v>94</v>
      </c>
      <c r="C1924" s="815">
        <f t="shared" si="124"/>
        <v>272</v>
      </c>
      <c r="D1924" s="815">
        <f t="shared" si="125"/>
        <v>273</v>
      </c>
      <c r="E1924" s="815">
        <v>1965</v>
      </c>
    </row>
    <row r="1925" spans="1:5">
      <c r="A1925" s="816">
        <f t="shared" si="126"/>
        <v>23837</v>
      </c>
      <c r="B1925" s="815">
        <f t="shared" si="123"/>
        <v>95</v>
      </c>
      <c r="C1925" s="815">
        <f t="shared" si="124"/>
        <v>271</v>
      </c>
      <c r="D1925" s="815">
        <f t="shared" si="125"/>
        <v>272</v>
      </c>
      <c r="E1925" s="815">
        <v>1965</v>
      </c>
    </row>
    <row r="1926" spans="1:5">
      <c r="A1926" s="816">
        <f t="shared" si="126"/>
        <v>23838</v>
      </c>
      <c r="B1926" s="815">
        <f t="shared" si="123"/>
        <v>96</v>
      </c>
      <c r="C1926" s="815">
        <f t="shared" si="124"/>
        <v>270</v>
      </c>
      <c r="D1926" s="815">
        <f t="shared" si="125"/>
        <v>271</v>
      </c>
      <c r="E1926" s="815">
        <v>1965</v>
      </c>
    </row>
    <row r="1927" spans="1:5">
      <c r="A1927" s="816">
        <f t="shared" si="126"/>
        <v>23839</v>
      </c>
      <c r="B1927" s="815">
        <f t="shared" si="123"/>
        <v>97</v>
      </c>
      <c r="C1927" s="815">
        <f t="shared" si="124"/>
        <v>269</v>
      </c>
      <c r="D1927" s="815">
        <f t="shared" si="125"/>
        <v>270</v>
      </c>
      <c r="E1927" s="815">
        <v>1965</v>
      </c>
    </row>
    <row r="1928" spans="1:5">
      <c r="A1928" s="816">
        <f t="shared" si="126"/>
        <v>23840</v>
      </c>
      <c r="B1928" s="815">
        <f t="shared" si="123"/>
        <v>98</v>
      </c>
      <c r="C1928" s="815">
        <f t="shared" si="124"/>
        <v>268</v>
      </c>
      <c r="D1928" s="815">
        <f t="shared" si="125"/>
        <v>269</v>
      </c>
      <c r="E1928" s="815">
        <v>1965</v>
      </c>
    </row>
    <row r="1929" spans="1:5">
      <c r="A1929" s="816">
        <f t="shared" si="126"/>
        <v>23841</v>
      </c>
      <c r="B1929" s="815">
        <f t="shared" si="123"/>
        <v>99</v>
      </c>
      <c r="C1929" s="815">
        <f t="shared" si="124"/>
        <v>267</v>
      </c>
      <c r="D1929" s="815">
        <f t="shared" si="125"/>
        <v>268</v>
      </c>
      <c r="E1929" s="815">
        <v>1965</v>
      </c>
    </row>
    <row r="1930" spans="1:5">
      <c r="A1930" s="816">
        <f t="shared" si="126"/>
        <v>23842</v>
      </c>
      <c r="B1930" s="815">
        <f t="shared" si="123"/>
        <v>100</v>
      </c>
      <c r="C1930" s="815">
        <f t="shared" si="124"/>
        <v>266</v>
      </c>
      <c r="D1930" s="815">
        <f t="shared" si="125"/>
        <v>267</v>
      </c>
      <c r="E1930" s="815">
        <v>1965</v>
      </c>
    </row>
    <row r="1931" spans="1:5">
      <c r="A1931" s="816">
        <f t="shared" si="126"/>
        <v>23843</v>
      </c>
      <c r="B1931" s="815">
        <f t="shared" si="123"/>
        <v>101</v>
      </c>
      <c r="C1931" s="815">
        <f t="shared" si="124"/>
        <v>265</v>
      </c>
      <c r="D1931" s="815">
        <f t="shared" si="125"/>
        <v>266</v>
      </c>
      <c r="E1931" s="815">
        <v>1965</v>
      </c>
    </row>
    <row r="1932" spans="1:5">
      <c r="A1932" s="816">
        <f t="shared" si="126"/>
        <v>23844</v>
      </c>
      <c r="B1932" s="815">
        <f t="shared" si="123"/>
        <v>102</v>
      </c>
      <c r="C1932" s="815">
        <f t="shared" si="124"/>
        <v>264</v>
      </c>
      <c r="D1932" s="815">
        <f t="shared" si="125"/>
        <v>265</v>
      </c>
      <c r="E1932" s="815">
        <v>1965</v>
      </c>
    </row>
    <row r="1933" spans="1:5">
      <c r="A1933" s="816">
        <f t="shared" si="126"/>
        <v>23845</v>
      </c>
      <c r="B1933" s="815">
        <f t="shared" si="123"/>
        <v>103</v>
      </c>
      <c r="C1933" s="815">
        <f t="shared" si="124"/>
        <v>263</v>
      </c>
      <c r="D1933" s="815">
        <f t="shared" si="125"/>
        <v>264</v>
      </c>
      <c r="E1933" s="815">
        <v>1965</v>
      </c>
    </row>
    <row r="1934" spans="1:5">
      <c r="A1934" s="816">
        <f t="shared" si="126"/>
        <v>23846</v>
      </c>
      <c r="B1934" s="815">
        <f t="shared" si="123"/>
        <v>104</v>
      </c>
      <c r="C1934" s="815">
        <f t="shared" si="124"/>
        <v>262</v>
      </c>
      <c r="D1934" s="815">
        <f t="shared" si="125"/>
        <v>263</v>
      </c>
      <c r="E1934" s="815">
        <v>1965</v>
      </c>
    </row>
    <row r="1935" spans="1:5">
      <c r="A1935" s="816">
        <f t="shared" si="126"/>
        <v>23847</v>
      </c>
      <c r="B1935" s="815">
        <f t="shared" si="123"/>
        <v>105</v>
      </c>
      <c r="C1935" s="815">
        <f t="shared" si="124"/>
        <v>261</v>
      </c>
      <c r="D1935" s="815">
        <f t="shared" si="125"/>
        <v>262</v>
      </c>
      <c r="E1935" s="815">
        <v>1965</v>
      </c>
    </row>
    <row r="1936" spans="1:5">
      <c r="A1936" s="816">
        <f t="shared" si="126"/>
        <v>23848</v>
      </c>
      <c r="B1936" s="815">
        <f t="shared" si="123"/>
        <v>106</v>
      </c>
      <c r="C1936" s="815">
        <f t="shared" si="124"/>
        <v>260</v>
      </c>
      <c r="D1936" s="815">
        <f t="shared" si="125"/>
        <v>261</v>
      </c>
      <c r="E1936" s="815">
        <v>1965</v>
      </c>
    </row>
    <row r="1937" spans="1:5">
      <c r="A1937" s="816">
        <f t="shared" si="126"/>
        <v>23849</v>
      </c>
      <c r="B1937" s="815">
        <f t="shared" si="123"/>
        <v>107</v>
      </c>
      <c r="C1937" s="815">
        <f t="shared" si="124"/>
        <v>259</v>
      </c>
      <c r="D1937" s="815">
        <f t="shared" si="125"/>
        <v>260</v>
      </c>
      <c r="E1937" s="815">
        <v>1965</v>
      </c>
    </row>
    <row r="1938" spans="1:5">
      <c r="A1938" s="816">
        <f t="shared" si="126"/>
        <v>23850</v>
      </c>
      <c r="B1938" s="815">
        <f t="shared" si="123"/>
        <v>108</v>
      </c>
      <c r="C1938" s="815">
        <f t="shared" si="124"/>
        <v>258</v>
      </c>
      <c r="D1938" s="815">
        <f t="shared" si="125"/>
        <v>259</v>
      </c>
      <c r="E1938" s="815">
        <v>1965</v>
      </c>
    </row>
    <row r="1939" spans="1:5">
      <c r="A1939" s="816">
        <f t="shared" si="126"/>
        <v>23851</v>
      </c>
      <c r="B1939" s="815">
        <f t="shared" si="123"/>
        <v>109</v>
      </c>
      <c r="C1939" s="815">
        <f t="shared" si="124"/>
        <v>257</v>
      </c>
      <c r="D1939" s="815">
        <f t="shared" si="125"/>
        <v>258</v>
      </c>
      <c r="E1939" s="815">
        <v>1965</v>
      </c>
    </row>
    <row r="1940" spans="1:5">
      <c r="A1940" s="816">
        <f t="shared" si="126"/>
        <v>23852</v>
      </c>
      <c r="B1940" s="815">
        <f t="shared" si="123"/>
        <v>110</v>
      </c>
      <c r="C1940" s="815">
        <f t="shared" si="124"/>
        <v>256</v>
      </c>
      <c r="D1940" s="815">
        <f t="shared" si="125"/>
        <v>257</v>
      </c>
      <c r="E1940" s="815">
        <v>1965</v>
      </c>
    </row>
    <row r="1941" spans="1:5">
      <c r="A1941" s="816">
        <f t="shared" si="126"/>
        <v>23853</v>
      </c>
      <c r="B1941" s="815">
        <f t="shared" si="123"/>
        <v>111</v>
      </c>
      <c r="C1941" s="815">
        <f t="shared" si="124"/>
        <v>255</v>
      </c>
      <c r="D1941" s="815">
        <f t="shared" si="125"/>
        <v>256</v>
      </c>
      <c r="E1941" s="815">
        <v>1965</v>
      </c>
    </row>
    <row r="1942" spans="1:5">
      <c r="A1942" s="816">
        <f t="shared" si="126"/>
        <v>23854</v>
      </c>
      <c r="B1942" s="815">
        <f t="shared" si="123"/>
        <v>112</v>
      </c>
      <c r="C1942" s="815">
        <f t="shared" si="124"/>
        <v>254</v>
      </c>
      <c r="D1942" s="815">
        <f t="shared" si="125"/>
        <v>255</v>
      </c>
      <c r="E1942" s="815">
        <v>1965</v>
      </c>
    </row>
    <row r="1943" spans="1:5">
      <c r="A1943" s="816">
        <f t="shared" si="126"/>
        <v>23855</v>
      </c>
      <c r="B1943" s="815">
        <f t="shared" si="123"/>
        <v>113</v>
      </c>
      <c r="C1943" s="815">
        <f t="shared" si="124"/>
        <v>253</v>
      </c>
      <c r="D1943" s="815">
        <f t="shared" si="125"/>
        <v>254</v>
      </c>
      <c r="E1943" s="815">
        <v>1965</v>
      </c>
    </row>
    <row r="1944" spans="1:5">
      <c r="A1944" s="816">
        <f t="shared" si="126"/>
        <v>23856</v>
      </c>
      <c r="B1944" s="815">
        <f t="shared" si="123"/>
        <v>114</v>
      </c>
      <c r="C1944" s="815">
        <f t="shared" si="124"/>
        <v>252</v>
      </c>
      <c r="D1944" s="815">
        <f t="shared" si="125"/>
        <v>253</v>
      </c>
      <c r="E1944" s="815">
        <v>1965</v>
      </c>
    </row>
    <row r="1945" spans="1:5">
      <c r="A1945" s="816">
        <f t="shared" si="126"/>
        <v>23857</v>
      </c>
      <c r="B1945" s="815">
        <f t="shared" si="123"/>
        <v>115</v>
      </c>
      <c r="C1945" s="815">
        <f t="shared" si="124"/>
        <v>251</v>
      </c>
      <c r="D1945" s="815">
        <f t="shared" si="125"/>
        <v>252</v>
      </c>
      <c r="E1945" s="815">
        <v>1965</v>
      </c>
    </row>
    <row r="1946" spans="1:5">
      <c r="A1946" s="816">
        <f t="shared" si="126"/>
        <v>23858</v>
      </c>
      <c r="B1946" s="815">
        <f t="shared" si="123"/>
        <v>116</v>
      </c>
      <c r="C1946" s="815">
        <f t="shared" si="124"/>
        <v>250</v>
      </c>
      <c r="D1946" s="815">
        <f t="shared" si="125"/>
        <v>251</v>
      </c>
      <c r="E1946" s="815">
        <v>1965</v>
      </c>
    </row>
    <row r="1947" spans="1:5">
      <c r="A1947" s="816">
        <f t="shared" si="126"/>
        <v>23859</v>
      </c>
      <c r="B1947" s="815">
        <f t="shared" si="123"/>
        <v>117</v>
      </c>
      <c r="C1947" s="815">
        <f t="shared" si="124"/>
        <v>249</v>
      </c>
      <c r="D1947" s="815">
        <f t="shared" si="125"/>
        <v>250</v>
      </c>
      <c r="E1947" s="815">
        <v>1965</v>
      </c>
    </row>
    <row r="1948" spans="1:5">
      <c r="A1948" s="816">
        <f t="shared" si="126"/>
        <v>23860</v>
      </c>
      <c r="B1948" s="815">
        <f t="shared" si="123"/>
        <v>118</v>
      </c>
      <c r="C1948" s="815">
        <f t="shared" si="124"/>
        <v>248</v>
      </c>
      <c r="D1948" s="815">
        <f t="shared" si="125"/>
        <v>249</v>
      </c>
      <c r="E1948" s="815">
        <v>1965</v>
      </c>
    </row>
    <row r="1949" spans="1:5">
      <c r="A1949" s="816">
        <f t="shared" si="126"/>
        <v>23861</v>
      </c>
      <c r="B1949" s="815">
        <f t="shared" si="123"/>
        <v>119</v>
      </c>
      <c r="C1949" s="815">
        <f t="shared" si="124"/>
        <v>247</v>
      </c>
      <c r="D1949" s="815">
        <f t="shared" si="125"/>
        <v>248</v>
      </c>
      <c r="E1949" s="815">
        <v>1965</v>
      </c>
    </row>
    <row r="1950" spans="1:5">
      <c r="A1950" s="816">
        <f t="shared" si="126"/>
        <v>23862</v>
      </c>
      <c r="B1950" s="815">
        <f t="shared" si="123"/>
        <v>120</v>
      </c>
      <c r="C1950" s="815">
        <f t="shared" si="124"/>
        <v>246</v>
      </c>
      <c r="D1950" s="815">
        <f t="shared" si="125"/>
        <v>247</v>
      </c>
      <c r="E1950" s="815">
        <v>1965</v>
      </c>
    </row>
    <row r="1951" spans="1:5">
      <c r="A1951" s="816">
        <f t="shared" si="126"/>
        <v>23863</v>
      </c>
      <c r="B1951" s="815">
        <f t="shared" si="123"/>
        <v>121</v>
      </c>
      <c r="C1951" s="815">
        <f t="shared" si="124"/>
        <v>245</v>
      </c>
      <c r="D1951" s="815">
        <f t="shared" si="125"/>
        <v>246</v>
      </c>
      <c r="E1951" s="815">
        <v>1965</v>
      </c>
    </row>
    <row r="1952" spans="1:5">
      <c r="A1952" s="816">
        <f t="shared" si="126"/>
        <v>23864</v>
      </c>
      <c r="B1952" s="815">
        <f t="shared" si="123"/>
        <v>122</v>
      </c>
      <c r="C1952" s="815">
        <f t="shared" si="124"/>
        <v>244</v>
      </c>
      <c r="D1952" s="815">
        <f t="shared" si="125"/>
        <v>245</v>
      </c>
      <c r="E1952" s="815">
        <v>1965</v>
      </c>
    </row>
    <row r="1953" spans="1:5">
      <c r="A1953" s="816">
        <f t="shared" si="126"/>
        <v>23865</v>
      </c>
      <c r="B1953" s="815">
        <f t="shared" si="123"/>
        <v>123</v>
      </c>
      <c r="C1953" s="815">
        <f t="shared" si="124"/>
        <v>243</v>
      </c>
      <c r="D1953" s="815">
        <f t="shared" si="125"/>
        <v>244</v>
      </c>
      <c r="E1953" s="815">
        <v>1965</v>
      </c>
    </row>
    <row r="1954" spans="1:5">
      <c r="A1954" s="816">
        <f t="shared" si="126"/>
        <v>23866</v>
      </c>
      <c r="B1954" s="815">
        <f t="shared" si="123"/>
        <v>124</v>
      </c>
      <c r="C1954" s="815">
        <f t="shared" si="124"/>
        <v>242</v>
      </c>
      <c r="D1954" s="815">
        <f t="shared" si="125"/>
        <v>243</v>
      </c>
      <c r="E1954" s="815">
        <v>1965</v>
      </c>
    </row>
    <row r="1955" spans="1:5">
      <c r="A1955" s="816">
        <f t="shared" si="126"/>
        <v>23867</v>
      </c>
      <c r="B1955" s="815">
        <f t="shared" si="123"/>
        <v>125</v>
      </c>
      <c r="C1955" s="815">
        <f t="shared" si="124"/>
        <v>241</v>
      </c>
      <c r="D1955" s="815">
        <f t="shared" si="125"/>
        <v>242</v>
      </c>
      <c r="E1955" s="815">
        <v>1965</v>
      </c>
    </row>
    <row r="1956" spans="1:5">
      <c r="A1956" s="816">
        <f t="shared" si="126"/>
        <v>23868</v>
      </c>
      <c r="B1956" s="815">
        <f t="shared" si="123"/>
        <v>126</v>
      </c>
      <c r="C1956" s="815">
        <f t="shared" si="124"/>
        <v>240</v>
      </c>
      <c r="D1956" s="815">
        <f t="shared" si="125"/>
        <v>241</v>
      </c>
      <c r="E1956" s="815">
        <v>1965</v>
      </c>
    </row>
    <row r="1957" spans="1:5">
      <c r="A1957" s="816">
        <f t="shared" si="126"/>
        <v>23869</v>
      </c>
      <c r="B1957" s="815">
        <f t="shared" si="123"/>
        <v>127</v>
      </c>
      <c r="C1957" s="815">
        <f t="shared" si="124"/>
        <v>239</v>
      </c>
      <c r="D1957" s="815">
        <f t="shared" si="125"/>
        <v>240</v>
      </c>
      <c r="E1957" s="815">
        <v>1965</v>
      </c>
    </row>
    <row r="1958" spans="1:5">
      <c r="A1958" s="816">
        <f t="shared" si="126"/>
        <v>23870</v>
      </c>
      <c r="B1958" s="815">
        <f t="shared" si="123"/>
        <v>128</v>
      </c>
      <c r="C1958" s="815">
        <f t="shared" si="124"/>
        <v>238</v>
      </c>
      <c r="D1958" s="815">
        <f t="shared" si="125"/>
        <v>239</v>
      </c>
      <c r="E1958" s="815">
        <v>1965</v>
      </c>
    </row>
    <row r="1959" spans="1:5">
      <c r="A1959" s="816">
        <f t="shared" si="126"/>
        <v>23871</v>
      </c>
      <c r="B1959" s="815">
        <f t="shared" si="123"/>
        <v>129</v>
      </c>
      <c r="C1959" s="815">
        <f t="shared" si="124"/>
        <v>237</v>
      </c>
      <c r="D1959" s="815">
        <f t="shared" si="125"/>
        <v>238</v>
      </c>
      <c r="E1959" s="815">
        <v>1965</v>
      </c>
    </row>
    <row r="1960" spans="1:5">
      <c r="A1960" s="816">
        <f t="shared" si="126"/>
        <v>23872</v>
      </c>
      <c r="B1960" s="815">
        <f t="shared" si="123"/>
        <v>130</v>
      </c>
      <c r="C1960" s="815">
        <f t="shared" si="124"/>
        <v>236</v>
      </c>
      <c r="D1960" s="815">
        <f t="shared" si="125"/>
        <v>237</v>
      </c>
      <c r="E1960" s="815">
        <v>1965</v>
      </c>
    </row>
    <row r="1961" spans="1:5">
      <c r="A1961" s="816">
        <f t="shared" si="126"/>
        <v>23873</v>
      </c>
      <c r="B1961" s="815">
        <f t="shared" ref="B1961:B2024" si="127">B1960+1</f>
        <v>131</v>
      </c>
      <c r="C1961" s="815">
        <f t="shared" ref="C1961:C2024" si="128">C1960-1</f>
        <v>235</v>
      </c>
      <c r="D1961" s="815">
        <f t="shared" ref="D1961:D2024" si="129">D1960-1</f>
        <v>236</v>
      </c>
      <c r="E1961" s="815">
        <v>1965</v>
      </c>
    </row>
    <row r="1962" spans="1:5">
      <c r="A1962" s="816">
        <f t="shared" si="126"/>
        <v>23874</v>
      </c>
      <c r="B1962" s="815">
        <f t="shared" si="127"/>
        <v>132</v>
      </c>
      <c r="C1962" s="815">
        <f t="shared" si="128"/>
        <v>234</v>
      </c>
      <c r="D1962" s="815">
        <f t="shared" si="129"/>
        <v>235</v>
      </c>
      <c r="E1962" s="815">
        <v>1965</v>
      </c>
    </row>
    <row r="1963" spans="1:5">
      <c r="A1963" s="816">
        <f t="shared" si="126"/>
        <v>23875</v>
      </c>
      <c r="B1963" s="815">
        <f t="shared" si="127"/>
        <v>133</v>
      </c>
      <c r="C1963" s="815">
        <f t="shared" si="128"/>
        <v>233</v>
      </c>
      <c r="D1963" s="815">
        <f t="shared" si="129"/>
        <v>234</v>
      </c>
      <c r="E1963" s="815">
        <v>1965</v>
      </c>
    </row>
    <row r="1964" spans="1:5">
      <c r="A1964" s="816">
        <f t="shared" si="126"/>
        <v>23876</v>
      </c>
      <c r="B1964" s="815">
        <f t="shared" si="127"/>
        <v>134</v>
      </c>
      <c r="C1964" s="815">
        <f t="shared" si="128"/>
        <v>232</v>
      </c>
      <c r="D1964" s="815">
        <f t="shared" si="129"/>
        <v>233</v>
      </c>
      <c r="E1964" s="815">
        <v>1965</v>
      </c>
    </row>
    <row r="1965" spans="1:5">
      <c r="A1965" s="816">
        <f t="shared" si="126"/>
        <v>23877</v>
      </c>
      <c r="B1965" s="815">
        <f t="shared" si="127"/>
        <v>135</v>
      </c>
      <c r="C1965" s="815">
        <f t="shared" si="128"/>
        <v>231</v>
      </c>
      <c r="D1965" s="815">
        <f t="shared" si="129"/>
        <v>232</v>
      </c>
      <c r="E1965" s="815">
        <v>1965</v>
      </c>
    </row>
    <row r="1966" spans="1:5">
      <c r="A1966" s="816">
        <f t="shared" si="126"/>
        <v>23878</v>
      </c>
      <c r="B1966" s="815">
        <f t="shared" si="127"/>
        <v>136</v>
      </c>
      <c r="C1966" s="815">
        <f t="shared" si="128"/>
        <v>230</v>
      </c>
      <c r="D1966" s="815">
        <f t="shared" si="129"/>
        <v>231</v>
      </c>
      <c r="E1966" s="815">
        <v>1965</v>
      </c>
    </row>
    <row r="1967" spans="1:5">
      <c r="A1967" s="816">
        <f t="shared" si="126"/>
        <v>23879</v>
      </c>
      <c r="B1967" s="815">
        <f t="shared" si="127"/>
        <v>137</v>
      </c>
      <c r="C1967" s="815">
        <f t="shared" si="128"/>
        <v>229</v>
      </c>
      <c r="D1967" s="815">
        <f t="shared" si="129"/>
        <v>230</v>
      </c>
      <c r="E1967" s="815">
        <v>1965</v>
      </c>
    </row>
    <row r="1968" spans="1:5">
      <c r="A1968" s="816">
        <f t="shared" si="126"/>
        <v>23880</v>
      </c>
      <c r="B1968" s="815">
        <f t="shared" si="127"/>
        <v>138</v>
      </c>
      <c r="C1968" s="815">
        <f t="shared" si="128"/>
        <v>228</v>
      </c>
      <c r="D1968" s="815">
        <f t="shared" si="129"/>
        <v>229</v>
      </c>
      <c r="E1968" s="815">
        <v>1965</v>
      </c>
    </row>
    <row r="1969" spans="1:5">
      <c r="A1969" s="816">
        <f t="shared" si="126"/>
        <v>23881</v>
      </c>
      <c r="B1969" s="815">
        <f t="shared" si="127"/>
        <v>139</v>
      </c>
      <c r="C1969" s="815">
        <f t="shared" si="128"/>
        <v>227</v>
      </c>
      <c r="D1969" s="815">
        <f t="shared" si="129"/>
        <v>228</v>
      </c>
      <c r="E1969" s="815">
        <v>1965</v>
      </c>
    </row>
    <row r="1970" spans="1:5">
      <c r="A1970" s="816">
        <f t="shared" si="126"/>
        <v>23882</v>
      </c>
      <c r="B1970" s="815">
        <f t="shared" si="127"/>
        <v>140</v>
      </c>
      <c r="C1970" s="815">
        <f t="shared" si="128"/>
        <v>226</v>
      </c>
      <c r="D1970" s="815">
        <f t="shared" si="129"/>
        <v>227</v>
      </c>
      <c r="E1970" s="815">
        <v>1965</v>
      </c>
    </row>
    <row r="1971" spans="1:5">
      <c r="A1971" s="816">
        <f t="shared" ref="A1971:A2034" si="130">A1970+1</f>
        <v>23883</v>
      </c>
      <c r="B1971" s="815">
        <f t="shared" si="127"/>
        <v>141</v>
      </c>
      <c r="C1971" s="815">
        <f t="shared" si="128"/>
        <v>225</v>
      </c>
      <c r="D1971" s="815">
        <f t="shared" si="129"/>
        <v>226</v>
      </c>
      <c r="E1971" s="815">
        <v>1965</v>
      </c>
    </row>
    <row r="1972" spans="1:5">
      <c r="A1972" s="816">
        <f t="shared" si="130"/>
        <v>23884</v>
      </c>
      <c r="B1972" s="815">
        <f t="shared" si="127"/>
        <v>142</v>
      </c>
      <c r="C1972" s="815">
        <f t="shared" si="128"/>
        <v>224</v>
      </c>
      <c r="D1972" s="815">
        <f t="shared" si="129"/>
        <v>225</v>
      </c>
      <c r="E1972" s="815">
        <v>1965</v>
      </c>
    </row>
    <row r="1973" spans="1:5">
      <c r="A1973" s="816">
        <f t="shared" si="130"/>
        <v>23885</v>
      </c>
      <c r="B1973" s="815">
        <f t="shared" si="127"/>
        <v>143</v>
      </c>
      <c r="C1973" s="815">
        <f t="shared" si="128"/>
        <v>223</v>
      </c>
      <c r="D1973" s="815">
        <f t="shared" si="129"/>
        <v>224</v>
      </c>
      <c r="E1973" s="815">
        <v>1965</v>
      </c>
    </row>
    <row r="1974" spans="1:5">
      <c r="A1974" s="816">
        <f t="shared" si="130"/>
        <v>23886</v>
      </c>
      <c r="B1974" s="815">
        <f t="shared" si="127"/>
        <v>144</v>
      </c>
      <c r="C1974" s="815">
        <f t="shared" si="128"/>
        <v>222</v>
      </c>
      <c r="D1974" s="815">
        <f t="shared" si="129"/>
        <v>223</v>
      </c>
      <c r="E1974" s="815">
        <v>1965</v>
      </c>
    </row>
    <row r="1975" spans="1:5">
      <c r="A1975" s="816">
        <f t="shared" si="130"/>
        <v>23887</v>
      </c>
      <c r="B1975" s="815">
        <f t="shared" si="127"/>
        <v>145</v>
      </c>
      <c r="C1975" s="815">
        <f t="shared" si="128"/>
        <v>221</v>
      </c>
      <c r="D1975" s="815">
        <f t="shared" si="129"/>
        <v>222</v>
      </c>
      <c r="E1975" s="815">
        <v>1965</v>
      </c>
    </row>
    <row r="1976" spans="1:5">
      <c r="A1976" s="816">
        <f t="shared" si="130"/>
        <v>23888</v>
      </c>
      <c r="B1976" s="815">
        <f t="shared" si="127"/>
        <v>146</v>
      </c>
      <c r="C1976" s="815">
        <f t="shared" si="128"/>
        <v>220</v>
      </c>
      <c r="D1976" s="815">
        <f t="shared" si="129"/>
        <v>221</v>
      </c>
      <c r="E1976" s="815">
        <v>1965</v>
      </c>
    </row>
    <row r="1977" spans="1:5">
      <c r="A1977" s="816">
        <f t="shared" si="130"/>
        <v>23889</v>
      </c>
      <c r="B1977" s="815">
        <f t="shared" si="127"/>
        <v>147</v>
      </c>
      <c r="C1977" s="815">
        <f t="shared" si="128"/>
        <v>219</v>
      </c>
      <c r="D1977" s="815">
        <f t="shared" si="129"/>
        <v>220</v>
      </c>
      <c r="E1977" s="815">
        <v>1965</v>
      </c>
    </row>
    <row r="1978" spans="1:5">
      <c r="A1978" s="816">
        <f t="shared" si="130"/>
        <v>23890</v>
      </c>
      <c r="B1978" s="815">
        <f t="shared" si="127"/>
        <v>148</v>
      </c>
      <c r="C1978" s="815">
        <f t="shared" si="128"/>
        <v>218</v>
      </c>
      <c r="D1978" s="815">
        <f t="shared" si="129"/>
        <v>219</v>
      </c>
      <c r="E1978" s="815">
        <v>1965</v>
      </c>
    </row>
    <row r="1979" spans="1:5">
      <c r="A1979" s="816">
        <f t="shared" si="130"/>
        <v>23891</v>
      </c>
      <c r="B1979" s="815">
        <f t="shared" si="127"/>
        <v>149</v>
      </c>
      <c r="C1979" s="815">
        <f t="shared" si="128"/>
        <v>217</v>
      </c>
      <c r="D1979" s="815">
        <f t="shared" si="129"/>
        <v>218</v>
      </c>
      <c r="E1979" s="815">
        <v>1965</v>
      </c>
    </row>
    <row r="1980" spans="1:5">
      <c r="A1980" s="816">
        <f t="shared" si="130"/>
        <v>23892</v>
      </c>
      <c r="B1980" s="815">
        <f t="shared" si="127"/>
        <v>150</v>
      </c>
      <c r="C1980" s="815">
        <f t="shared" si="128"/>
        <v>216</v>
      </c>
      <c r="D1980" s="815">
        <f t="shared" si="129"/>
        <v>217</v>
      </c>
      <c r="E1980" s="815">
        <v>1965</v>
      </c>
    </row>
    <row r="1981" spans="1:5">
      <c r="A1981" s="816">
        <f t="shared" si="130"/>
        <v>23893</v>
      </c>
      <c r="B1981" s="815">
        <f t="shared" si="127"/>
        <v>151</v>
      </c>
      <c r="C1981" s="815">
        <f t="shared" si="128"/>
        <v>215</v>
      </c>
      <c r="D1981" s="815">
        <f t="shared" si="129"/>
        <v>216</v>
      </c>
      <c r="E1981" s="815">
        <v>1965</v>
      </c>
    </row>
    <row r="1982" spans="1:5">
      <c r="A1982" s="816">
        <f t="shared" si="130"/>
        <v>23894</v>
      </c>
      <c r="B1982" s="815">
        <f t="shared" si="127"/>
        <v>152</v>
      </c>
      <c r="C1982" s="815">
        <f t="shared" si="128"/>
        <v>214</v>
      </c>
      <c r="D1982" s="815">
        <f t="shared" si="129"/>
        <v>215</v>
      </c>
      <c r="E1982" s="815">
        <v>1965</v>
      </c>
    </row>
    <row r="1983" spans="1:5">
      <c r="A1983" s="816">
        <f t="shared" si="130"/>
        <v>23895</v>
      </c>
      <c r="B1983" s="815">
        <f t="shared" si="127"/>
        <v>153</v>
      </c>
      <c r="C1983" s="815">
        <f t="shared" si="128"/>
        <v>213</v>
      </c>
      <c r="D1983" s="815">
        <f t="shared" si="129"/>
        <v>214</v>
      </c>
      <c r="E1983" s="815">
        <v>1965</v>
      </c>
    </row>
    <row r="1984" spans="1:5">
      <c r="A1984" s="816">
        <f t="shared" si="130"/>
        <v>23896</v>
      </c>
      <c r="B1984" s="815">
        <f t="shared" si="127"/>
        <v>154</v>
      </c>
      <c r="C1984" s="815">
        <f t="shared" si="128"/>
        <v>212</v>
      </c>
      <c r="D1984" s="815">
        <f t="shared" si="129"/>
        <v>213</v>
      </c>
      <c r="E1984" s="815">
        <v>1965</v>
      </c>
    </row>
    <row r="1985" spans="1:5">
      <c r="A1985" s="816">
        <f t="shared" si="130"/>
        <v>23897</v>
      </c>
      <c r="B1985" s="815">
        <f t="shared" si="127"/>
        <v>155</v>
      </c>
      <c r="C1985" s="815">
        <f t="shared" si="128"/>
        <v>211</v>
      </c>
      <c r="D1985" s="815">
        <f t="shared" si="129"/>
        <v>212</v>
      </c>
      <c r="E1985" s="815">
        <v>1965</v>
      </c>
    </row>
    <row r="1986" spans="1:5">
      <c r="A1986" s="816">
        <f t="shared" si="130"/>
        <v>23898</v>
      </c>
      <c r="B1986" s="815">
        <f t="shared" si="127"/>
        <v>156</v>
      </c>
      <c r="C1986" s="815">
        <f t="shared" si="128"/>
        <v>210</v>
      </c>
      <c r="D1986" s="815">
        <f t="shared" si="129"/>
        <v>211</v>
      </c>
      <c r="E1986" s="815">
        <v>1965</v>
      </c>
    </row>
    <row r="1987" spans="1:5">
      <c r="A1987" s="816">
        <f t="shared" si="130"/>
        <v>23899</v>
      </c>
      <c r="B1987" s="815">
        <f t="shared" si="127"/>
        <v>157</v>
      </c>
      <c r="C1987" s="815">
        <f t="shared" si="128"/>
        <v>209</v>
      </c>
      <c r="D1987" s="815">
        <f t="shared" si="129"/>
        <v>210</v>
      </c>
      <c r="E1987" s="815">
        <v>1965</v>
      </c>
    </row>
    <row r="1988" spans="1:5">
      <c r="A1988" s="816">
        <f t="shared" si="130"/>
        <v>23900</v>
      </c>
      <c r="B1988" s="815">
        <f t="shared" si="127"/>
        <v>158</v>
      </c>
      <c r="C1988" s="815">
        <f t="shared" si="128"/>
        <v>208</v>
      </c>
      <c r="D1988" s="815">
        <f t="shared" si="129"/>
        <v>209</v>
      </c>
      <c r="E1988" s="815">
        <v>1965</v>
      </c>
    </row>
    <row r="1989" spans="1:5">
      <c r="A1989" s="816">
        <f t="shared" si="130"/>
        <v>23901</v>
      </c>
      <c r="B1989" s="815">
        <f t="shared" si="127"/>
        <v>159</v>
      </c>
      <c r="C1989" s="815">
        <f t="shared" si="128"/>
        <v>207</v>
      </c>
      <c r="D1989" s="815">
        <f t="shared" si="129"/>
        <v>208</v>
      </c>
      <c r="E1989" s="815">
        <v>1965</v>
      </c>
    </row>
    <row r="1990" spans="1:5">
      <c r="A1990" s="816">
        <f t="shared" si="130"/>
        <v>23902</v>
      </c>
      <c r="B1990" s="815">
        <f t="shared" si="127"/>
        <v>160</v>
      </c>
      <c r="C1990" s="815">
        <f t="shared" si="128"/>
        <v>206</v>
      </c>
      <c r="D1990" s="815">
        <f t="shared" si="129"/>
        <v>207</v>
      </c>
      <c r="E1990" s="815">
        <v>1965</v>
      </c>
    </row>
    <row r="1991" spans="1:5">
      <c r="A1991" s="816">
        <f t="shared" si="130"/>
        <v>23903</v>
      </c>
      <c r="B1991" s="815">
        <f t="shared" si="127"/>
        <v>161</v>
      </c>
      <c r="C1991" s="815">
        <f t="shared" si="128"/>
        <v>205</v>
      </c>
      <c r="D1991" s="815">
        <f t="shared" si="129"/>
        <v>206</v>
      </c>
      <c r="E1991" s="815">
        <v>1965</v>
      </c>
    </row>
    <row r="1992" spans="1:5">
      <c r="A1992" s="816">
        <f t="shared" si="130"/>
        <v>23904</v>
      </c>
      <c r="B1992" s="815">
        <f t="shared" si="127"/>
        <v>162</v>
      </c>
      <c r="C1992" s="815">
        <f t="shared" si="128"/>
        <v>204</v>
      </c>
      <c r="D1992" s="815">
        <f t="shared" si="129"/>
        <v>205</v>
      </c>
      <c r="E1992" s="815">
        <v>1965</v>
      </c>
    </row>
    <row r="1993" spans="1:5">
      <c r="A1993" s="816">
        <f t="shared" si="130"/>
        <v>23905</v>
      </c>
      <c r="B1993" s="815">
        <f t="shared" si="127"/>
        <v>163</v>
      </c>
      <c r="C1993" s="815">
        <f t="shared" si="128"/>
        <v>203</v>
      </c>
      <c r="D1993" s="815">
        <f t="shared" si="129"/>
        <v>204</v>
      </c>
      <c r="E1993" s="815">
        <v>1965</v>
      </c>
    </row>
    <row r="1994" spans="1:5">
      <c r="A1994" s="816">
        <f t="shared" si="130"/>
        <v>23906</v>
      </c>
      <c r="B1994" s="815">
        <f t="shared" si="127"/>
        <v>164</v>
      </c>
      <c r="C1994" s="815">
        <f t="shared" si="128"/>
        <v>202</v>
      </c>
      <c r="D1994" s="815">
        <f t="shared" si="129"/>
        <v>203</v>
      </c>
      <c r="E1994" s="815">
        <v>1965</v>
      </c>
    </row>
    <row r="1995" spans="1:5">
      <c r="A1995" s="816">
        <f t="shared" si="130"/>
        <v>23907</v>
      </c>
      <c r="B1995" s="815">
        <f t="shared" si="127"/>
        <v>165</v>
      </c>
      <c r="C1995" s="815">
        <f t="shared" si="128"/>
        <v>201</v>
      </c>
      <c r="D1995" s="815">
        <f t="shared" si="129"/>
        <v>202</v>
      </c>
      <c r="E1995" s="815">
        <v>1965</v>
      </c>
    </row>
    <row r="1996" spans="1:5">
      <c r="A1996" s="816">
        <f t="shared" si="130"/>
        <v>23908</v>
      </c>
      <c r="B1996" s="815">
        <f t="shared" si="127"/>
        <v>166</v>
      </c>
      <c r="C1996" s="815">
        <f t="shared" si="128"/>
        <v>200</v>
      </c>
      <c r="D1996" s="815">
        <f t="shared" si="129"/>
        <v>201</v>
      </c>
      <c r="E1996" s="815">
        <v>1965</v>
      </c>
    </row>
    <row r="1997" spans="1:5">
      <c r="A1997" s="816">
        <f t="shared" si="130"/>
        <v>23909</v>
      </c>
      <c r="B1997" s="815">
        <f t="shared" si="127"/>
        <v>167</v>
      </c>
      <c r="C1997" s="815">
        <f t="shared" si="128"/>
        <v>199</v>
      </c>
      <c r="D1997" s="815">
        <f t="shared" si="129"/>
        <v>200</v>
      </c>
      <c r="E1997" s="815">
        <v>1965</v>
      </c>
    </row>
    <row r="1998" spans="1:5">
      <c r="A1998" s="816">
        <f t="shared" si="130"/>
        <v>23910</v>
      </c>
      <c r="B1998" s="815">
        <f t="shared" si="127"/>
        <v>168</v>
      </c>
      <c r="C1998" s="815">
        <f t="shared" si="128"/>
        <v>198</v>
      </c>
      <c r="D1998" s="815">
        <f t="shared" si="129"/>
        <v>199</v>
      </c>
      <c r="E1998" s="815">
        <v>1965</v>
      </c>
    </row>
    <row r="1999" spans="1:5">
      <c r="A1999" s="816">
        <f t="shared" si="130"/>
        <v>23911</v>
      </c>
      <c r="B1999" s="815">
        <f t="shared" si="127"/>
        <v>169</v>
      </c>
      <c r="C1999" s="815">
        <f t="shared" si="128"/>
        <v>197</v>
      </c>
      <c r="D1999" s="815">
        <f t="shared" si="129"/>
        <v>198</v>
      </c>
      <c r="E1999" s="815">
        <v>1965</v>
      </c>
    </row>
    <row r="2000" spans="1:5">
      <c r="A2000" s="816">
        <f t="shared" si="130"/>
        <v>23912</v>
      </c>
      <c r="B2000" s="815">
        <f t="shared" si="127"/>
        <v>170</v>
      </c>
      <c r="C2000" s="815">
        <f t="shared" si="128"/>
        <v>196</v>
      </c>
      <c r="D2000" s="815">
        <f t="shared" si="129"/>
        <v>197</v>
      </c>
      <c r="E2000" s="815">
        <v>1965</v>
      </c>
    </row>
    <row r="2001" spans="1:5">
      <c r="A2001" s="816">
        <f t="shared" si="130"/>
        <v>23913</v>
      </c>
      <c r="B2001" s="815">
        <f t="shared" si="127"/>
        <v>171</v>
      </c>
      <c r="C2001" s="815">
        <f t="shared" si="128"/>
        <v>195</v>
      </c>
      <c r="D2001" s="815">
        <f t="shared" si="129"/>
        <v>196</v>
      </c>
      <c r="E2001" s="815">
        <v>1965</v>
      </c>
    </row>
    <row r="2002" spans="1:5">
      <c r="A2002" s="816">
        <f t="shared" si="130"/>
        <v>23914</v>
      </c>
      <c r="B2002" s="815">
        <f t="shared" si="127"/>
        <v>172</v>
      </c>
      <c r="C2002" s="815">
        <f t="shared" si="128"/>
        <v>194</v>
      </c>
      <c r="D2002" s="815">
        <f t="shared" si="129"/>
        <v>195</v>
      </c>
      <c r="E2002" s="815">
        <v>1965</v>
      </c>
    </row>
    <row r="2003" spans="1:5">
      <c r="A2003" s="816">
        <f t="shared" si="130"/>
        <v>23915</v>
      </c>
      <c r="B2003" s="815">
        <f t="shared" si="127"/>
        <v>173</v>
      </c>
      <c r="C2003" s="815">
        <f t="shared" si="128"/>
        <v>193</v>
      </c>
      <c r="D2003" s="815">
        <f t="shared" si="129"/>
        <v>194</v>
      </c>
      <c r="E2003" s="815">
        <v>1965</v>
      </c>
    </row>
    <row r="2004" spans="1:5">
      <c r="A2004" s="816">
        <f t="shared" si="130"/>
        <v>23916</v>
      </c>
      <c r="B2004" s="815">
        <f t="shared" si="127"/>
        <v>174</v>
      </c>
      <c r="C2004" s="815">
        <f t="shared" si="128"/>
        <v>192</v>
      </c>
      <c r="D2004" s="815">
        <f t="shared" si="129"/>
        <v>193</v>
      </c>
      <c r="E2004" s="815">
        <v>1965</v>
      </c>
    </row>
    <row r="2005" spans="1:5">
      <c r="A2005" s="816">
        <f t="shared" si="130"/>
        <v>23917</v>
      </c>
      <c r="B2005" s="815">
        <f t="shared" si="127"/>
        <v>175</v>
      </c>
      <c r="C2005" s="815">
        <f t="shared" si="128"/>
        <v>191</v>
      </c>
      <c r="D2005" s="815">
        <f t="shared" si="129"/>
        <v>192</v>
      </c>
      <c r="E2005" s="815">
        <v>1965</v>
      </c>
    </row>
    <row r="2006" spans="1:5">
      <c r="A2006" s="816">
        <f t="shared" si="130"/>
        <v>23918</v>
      </c>
      <c r="B2006" s="815">
        <f t="shared" si="127"/>
        <v>176</v>
      </c>
      <c r="C2006" s="815">
        <f t="shared" si="128"/>
        <v>190</v>
      </c>
      <c r="D2006" s="815">
        <f t="shared" si="129"/>
        <v>191</v>
      </c>
      <c r="E2006" s="815">
        <v>1965</v>
      </c>
    </row>
    <row r="2007" spans="1:5">
      <c r="A2007" s="816">
        <f t="shared" si="130"/>
        <v>23919</v>
      </c>
      <c r="B2007" s="815">
        <f t="shared" si="127"/>
        <v>177</v>
      </c>
      <c r="C2007" s="815">
        <f t="shared" si="128"/>
        <v>189</v>
      </c>
      <c r="D2007" s="815">
        <f t="shared" si="129"/>
        <v>190</v>
      </c>
      <c r="E2007" s="815">
        <v>1965</v>
      </c>
    </row>
    <row r="2008" spans="1:5">
      <c r="A2008" s="816">
        <f t="shared" si="130"/>
        <v>23920</v>
      </c>
      <c r="B2008" s="815">
        <f t="shared" si="127"/>
        <v>178</v>
      </c>
      <c r="C2008" s="815">
        <f t="shared" si="128"/>
        <v>188</v>
      </c>
      <c r="D2008" s="815">
        <f t="shared" si="129"/>
        <v>189</v>
      </c>
      <c r="E2008" s="815">
        <v>1965</v>
      </c>
    </row>
    <row r="2009" spans="1:5">
      <c r="A2009" s="816">
        <f t="shared" si="130"/>
        <v>23921</v>
      </c>
      <c r="B2009" s="815">
        <f t="shared" si="127"/>
        <v>179</v>
      </c>
      <c r="C2009" s="815">
        <f t="shared" si="128"/>
        <v>187</v>
      </c>
      <c r="D2009" s="815">
        <f t="shared" si="129"/>
        <v>188</v>
      </c>
      <c r="E2009" s="815">
        <v>1965</v>
      </c>
    </row>
    <row r="2010" spans="1:5">
      <c r="A2010" s="816">
        <f t="shared" si="130"/>
        <v>23922</v>
      </c>
      <c r="B2010" s="815">
        <f t="shared" si="127"/>
        <v>180</v>
      </c>
      <c r="C2010" s="815">
        <f t="shared" si="128"/>
        <v>186</v>
      </c>
      <c r="D2010" s="815">
        <f t="shared" si="129"/>
        <v>187</v>
      </c>
      <c r="E2010" s="815">
        <v>1965</v>
      </c>
    </row>
    <row r="2011" spans="1:5">
      <c r="A2011" s="816">
        <f t="shared" si="130"/>
        <v>23923</v>
      </c>
      <c r="B2011" s="815">
        <f t="shared" si="127"/>
        <v>181</v>
      </c>
      <c r="C2011" s="815">
        <f t="shared" si="128"/>
        <v>185</v>
      </c>
      <c r="D2011" s="815">
        <f t="shared" si="129"/>
        <v>186</v>
      </c>
      <c r="E2011" s="815">
        <v>1965</v>
      </c>
    </row>
    <row r="2012" spans="1:5">
      <c r="A2012" s="816">
        <f t="shared" si="130"/>
        <v>23924</v>
      </c>
      <c r="B2012" s="815">
        <f t="shared" si="127"/>
        <v>182</v>
      </c>
      <c r="C2012" s="815">
        <f t="shared" si="128"/>
        <v>184</v>
      </c>
      <c r="D2012" s="815">
        <f t="shared" si="129"/>
        <v>185</v>
      </c>
      <c r="E2012" s="815">
        <v>1965</v>
      </c>
    </row>
    <row r="2013" spans="1:5">
      <c r="A2013" s="816">
        <f t="shared" si="130"/>
        <v>23925</v>
      </c>
      <c r="B2013" s="815">
        <f t="shared" si="127"/>
        <v>183</v>
      </c>
      <c r="C2013" s="815">
        <f t="shared" si="128"/>
        <v>183</v>
      </c>
      <c r="D2013" s="815">
        <f t="shared" si="129"/>
        <v>184</v>
      </c>
      <c r="E2013" s="815">
        <v>1965</v>
      </c>
    </row>
    <row r="2014" spans="1:5">
      <c r="A2014" s="816">
        <f t="shared" si="130"/>
        <v>23926</v>
      </c>
      <c r="B2014" s="815">
        <f t="shared" si="127"/>
        <v>184</v>
      </c>
      <c r="C2014" s="815">
        <f t="shared" si="128"/>
        <v>182</v>
      </c>
      <c r="D2014" s="815">
        <f t="shared" si="129"/>
        <v>183</v>
      </c>
      <c r="E2014" s="815">
        <v>1965</v>
      </c>
    </row>
    <row r="2015" spans="1:5">
      <c r="A2015" s="816">
        <f t="shared" si="130"/>
        <v>23927</v>
      </c>
      <c r="B2015" s="815">
        <f t="shared" si="127"/>
        <v>185</v>
      </c>
      <c r="C2015" s="815">
        <f t="shared" si="128"/>
        <v>181</v>
      </c>
      <c r="D2015" s="815">
        <f t="shared" si="129"/>
        <v>182</v>
      </c>
      <c r="E2015" s="815">
        <v>1965</v>
      </c>
    </row>
    <row r="2016" spans="1:5">
      <c r="A2016" s="816">
        <f t="shared" si="130"/>
        <v>23928</v>
      </c>
      <c r="B2016" s="815">
        <f t="shared" si="127"/>
        <v>186</v>
      </c>
      <c r="C2016" s="815">
        <f t="shared" si="128"/>
        <v>180</v>
      </c>
      <c r="D2016" s="815">
        <f t="shared" si="129"/>
        <v>181</v>
      </c>
      <c r="E2016" s="815">
        <v>1965</v>
      </c>
    </row>
    <row r="2017" spans="1:5">
      <c r="A2017" s="816">
        <f t="shared" si="130"/>
        <v>23929</v>
      </c>
      <c r="B2017" s="815">
        <f t="shared" si="127"/>
        <v>187</v>
      </c>
      <c r="C2017" s="815">
        <f t="shared" si="128"/>
        <v>179</v>
      </c>
      <c r="D2017" s="815">
        <f t="shared" si="129"/>
        <v>180</v>
      </c>
      <c r="E2017" s="815">
        <v>1965</v>
      </c>
    </row>
    <row r="2018" spans="1:5">
      <c r="A2018" s="816">
        <f t="shared" si="130"/>
        <v>23930</v>
      </c>
      <c r="B2018" s="815">
        <f t="shared" si="127"/>
        <v>188</v>
      </c>
      <c r="C2018" s="815">
        <f t="shared" si="128"/>
        <v>178</v>
      </c>
      <c r="D2018" s="815">
        <f t="shared" si="129"/>
        <v>179</v>
      </c>
      <c r="E2018" s="815">
        <v>1965</v>
      </c>
    </row>
    <row r="2019" spans="1:5">
      <c r="A2019" s="816">
        <f t="shared" si="130"/>
        <v>23931</v>
      </c>
      <c r="B2019" s="815">
        <f t="shared" si="127"/>
        <v>189</v>
      </c>
      <c r="C2019" s="815">
        <f t="shared" si="128"/>
        <v>177</v>
      </c>
      <c r="D2019" s="815">
        <f t="shared" si="129"/>
        <v>178</v>
      </c>
      <c r="E2019" s="815">
        <v>1965</v>
      </c>
    </row>
    <row r="2020" spans="1:5">
      <c r="A2020" s="816">
        <f t="shared" si="130"/>
        <v>23932</v>
      </c>
      <c r="B2020" s="815">
        <f t="shared" si="127"/>
        <v>190</v>
      </c>
      <c r="C2020" s="815">
        <f t="shared" si="128"/>
        <v>176</v>
      </c>
      <c r="D2020" s="815">
        <f t="shared" si="129"/>
        <v>177</v>
      </c>
      <c r="E2020" s="815">
        <v>1965</v>
      </c>
    </row>
    <row r="2021" spans="1:5">
      <c r="A2021" s="816">
        <f t="shared" si="130"/>
        <v>23933</v>
      </c>
      <c r="B2021" s="815">
        <f t="shared" si="127"/>
        <v>191</v>
      </c>
      <c r="C2021" s="815">
        <f t="shared" si="128"/>
        <v>175</v>
      </c>
      <c r="D2021" s="815">
        <f t="shared" si="129"/>
        <v>176</v>
      </c>
      <c r="E2021" s="815">
        <v>1965</v>
      </c>
    </row>
    <row r="2022" spans="1:5">
      <c r="A2022" s="816">
        <f t="shared" si="130"/>
        <v>23934</v>
      </c>
      <c r="B2022" s="815">
        <f t="shared" si="127"/>
        <v>192</v>
      </c>
      <c r="C2022" s="815">
        <f t="shared" si="128"/>
        <v>174</v>
      </c>
      <c r="D2022" s="815">
        <f t="shared" si="129"/>
        <v>175</v>
      </c>
      <c r="E2022" s="815">
        <v>1965</v>
      </c>
    </row>
    <row r="2023" spans="1:5">
      <c r="A2023" s="816">
        <f t="shared" si="130"/>
        <v>23935</v>
      </c>
      <c r="B2023" s="815">
        <f t="shared" si="127"/>
        <v>193</v>
      </c>
      <c r="C2023" s="815">
        <f t="shared" si="128"/>
        <v>173</v>
      </c>
      <c r="D2023" s="815">
        <f t="shared" si="129"/>
        <v>174</v>
      </c>
      <c r="E2023" s="815">
        <v>1965</v>
      </c>
    </row>
    <row r="2024" spans="1:5">
      <c r="A2024" s="816">
        <f t="shared" si="130"/>
        <v>23936</v>
      </c>
      <c r="B2024" s="815">
        <f t="shared" si="127"/>
        <v>194</v>
      </c>
      <c r="C2024" s="815">
        <f t="shared" si="128"/>
        <v>172</v>
      </c>
      <c r="D2024" s="815">
        <f t="shared" si="129"/>
        <v>173</v>
      </c>
      <c r="E2024" s="815">
        <v>1965</v>
      </c>
    </row>
    <row r="2025" spans="1:5">
      <c r="A2025" s="816">
        <f t="shared" si="130"/>
        <v>23937</v>
      </c>
      <c r="B2025" s="815">
        <f t="shared" ref="B2025:B2088" si="131">B2024+1</f>
        <v>195</v>
      </c>
      <c r="C2025" s="815">
        <f t="shared" ref="C2025:C2088" si="132">C2024-1</f>
        <v>171</v>
      </c>
      <c r="D2025" s="815">
        <f t="shared" ref="D2025:D2088" si="133">D2024-1</f>
        <v>172</v>
      </c>
      <c r="E2025" s="815">
        <v>1965</v>
      </c>
    </row>
    <row r="2026" spans="1:5">
      <c r="A2026" s="816">
        <f t="shared" si="130"/>
        <v>23938</v>
      </c>
      <c r="B2026" s="815">
        <f t="shared" si="131"/>
        <v>196</v>
      </c>
      <c r="C2026" s="815">
        <f t="shared" si="132"/>
        <v>170</v>
      </c>
      <c r="D2026" s="815">
        <f t="shared" si="133"/>
        <v>171</v>
      </c>
      <c r="E2026" s="815">
        <v>1965</v>
      </c>
    </row>
    <row r="2027" spans="1:5">
      <c r="A2027" s="816">
        <f t="shared" si="130"/>
        <v>23939</v>
      </c>
      <c r="B2027" s="815">
        <f t="shared" si="131"/>
        <v>197</v>
      </c>
      <c r="C2027" s="815">
        <f t="shared" si="132"/>
        <v>169</v>
      </c>
      <c r="D2027" s="815">
        <f t="shared" si="133"/>
        <v>170</v>
      </c>
      <c r="E2027" s="815">
        <v>1965</v>
      </c>
    </row>
    <row r="2028" spans="1:5">
      <c r="A2028" s="816">
        <f t="shared" si="130"/>
        <v>23940</v>
      </c>
      <c r="B2028" s="815">
        <f t="shared" si="131"/>
        <v>198</v>
      </c>
      <c r="C2028" s="815">
        <f t="shared" si="132"/>
        <v>168</v>
      </c>
      <c r="D2028" s="815">
        <f t="shared" si="133"/>
        <v>169</v>
      </c>
      <c r="E2028" s="815">
        <v>1965</v>
      </c>
    </row>
    <row r="2029" spans="1:5">
      <c r="A2029" s="816">
        <f t="shared" si="130"/>
        <v>23941</v>
      </c>
      <c r="B2029" s="815">
        <f t="shared" si="131"/>
        <v>199</v>
      </c>
      <c r="C2029" s="815">
        <f t="shared" si="132"/>
        <v>167</v>
      </c>
      <c r="D2029" s="815">
        <f t="shared" si="133"/>
        <v>168</v>
      </c>
      <c r="E2029" s="815">
        <v>1965</v>
      </c>
    </row>
    <row r="2030" spans="1:5">
      <c r="A2030" s="816">
        <f t="shared" si="130"/>
        <v>23942</v>
      </c>
      <c r="B2030" s="815">
        <f t="shared" si="131"/>
        <v>200</v>
      </c>
      <c r="C2030" s="815">
        <f t="shared" si="132"/>
        <v>166</v>
      </c>
      <c r="D2030" s="815">
        <f t="shared" si="133"/>
        <v>167</v>
      </c>
      <c r="E2030" s="815">
        <v>1965</v>
      </c>
    </row>
    <row r="2031" spans="1:5">
      <c r="A2031" s="816">
        <f t="shared" si="130"/>
        <v>23943</v>
      </c>
      <c r="B2031" s="815">
        <f t="shared" si="131"/>
        <v>201</v>
      </c>
      <c r="C2031" s="815">
        <f t="shared" si="132"/>
        <v>165</v>
      </c>
      <c r="D2031" s="815">
        <f t="shared" si="133"/>
        <v>166</v>
      </c>
      <c r="E2031" s="815">
        <v>1965</v>
      </c>
    </row>
    <row r="2032" spans="1:5">
      <c r="A2032" s="816">
        <f t="shared" si="130"/>
        <v>23944</v>
      </c>
      <c r="B2032" s="815">
        <f t="shared" si="131"/>
        <v>202</v>
      </c>
      <c r="C2032" s="815">
        <f t="shared" si="132"/>
        <v>164</v>
      </c>
      <c r="D2032" s="815">
        <f t="shared" si="133"/>
        <v>165</v>
      </c>
      <c r="E2032" s="815">
        <v>1965</v>
      </c>
    </row>
    <row r="2033" spans="1:5">
      <c r="A2033" s="816">
        <f t="shared" si="130"/>
        <v>23945</v>
      </c>
      <c r="B2033" s="815">
        <f t="shared" si="131"/>
        <v>203</v>
      </c>
      <c r="C2033" s="815">
        <f t="shared" si="132"/>
        <v>163</v>
      </c>
      <c r="D2033" s="815">
        <f t="shared" si="133"/>
        <v>164</v>
      </c>
      <c r="E2033" s="815">
        <v>1965</v>
      </c>
    </row>
    <row r="2034" spans="1:5">
      <c r="A2034" s="816">
        <f t="shared" si="130"/>
        <v>23946</v>
      </c>
      <c r="B2034" s="815">
        <f t="shared" si="131"/>
        <v>204</v>
      </c>
      <c r="C2034" s="815">
        <f t="shared" si="132"/>
        <v>162</v>
      </c>
      <c r="D2034" s="815">
        <f t="shared" si="133"/>
        <v>163</v>
      </c>
      <c r="E2034" s="815">
        <v>1965</v>
      </c>
    </row>
    <row r="2035" spans="1:5">
      <c r="A2035" s="816">
        <f t="shared" ref="A2035:A2098" si="134">A2034+1</f>
        <v>23947</v>
      </c>
      <c r="B2035" s="815">
        <f t="shared" si="131"/>
        <v>205</v>
      </c>
      <c r="C2035" s="815">
        <f t="shared" si="132"/>
        <v>161</v>
      </c>
      <c r="D2035" s="815">
        <f t="shared" si="133"/>
        <v>162</v>
      </c>
      <c r="E2035" s="815">
        <v>1965</v>
      </c>
    </row>
    <row r="2036" spans="1:5">
      <c r="A2036" s="816">
        <f t="shared" si="134"/>
        <v>23948</v>
      </c>
      <c r="B2036" s="815">
        <f t="shared" si="131"/>
        <v>206</v>
      </c>
      <c r="C2036" s="815">
        <f t="shared" si="132"/>
        <v>160</v>
      </c>
      <c r="D2036" s="815">
        <f t="shared" si="133"/>
        <v>161</v>
      </c>
      <c r="E2036" s="815">
        <v>1965</v>
      </c>
    </row>
    <row r="2037" spans="1:5">
      <c r="A2037" s="816">
        <f t="shared" si="134"/>
        <v>23949</v>
      </c>
      <c r="B2037" s="815">
        <f t="shared" si="131"/>
        <v>207</v>
      </c>
      <c r="C2037" s="815">
        <f t="shared" si="132"/>
        <v>159</v>
      </c>
      <c r="D2037" s="815">
        <f t="shared" si="133"/>
        <v>160</v>
      </c>
      <c r="E2037" s="815">
        <v>1965</v>
      </c>
    </row>
    <row r="2038" spans="1:5">
      <c r="A2038" s="816">
        <f t="shared" si="134"/>
        <v>23950</v>
      </c>
      <c r="B2038" s="815">
        <f t="shared" si="131"/>
        <v>208</v>
      </c>
      <c r="C2038" s="815">
        <f t="shared" si="132"/>
        <v>158</v>
      </c>
      <c r="D2038" s="815">
        <f t="shared" si="133"/>
        <v>159</v>
      </c>
      <c r="E2038" s="815">
        <v>1965</v>
      </c>
    </row>
    <row r="2039" spans="1:5">
      <c r="A2039" s="816">
        <f t="shared" si="134"/>
        <v>23951</v>
      </c>
      <c r="B2039" s="815">
        <f t="shared" si="131"/>
        <v>209</v>
      </c>
      <c r="C2039" s="815">
        <f t="shared" si="132"/>
        <v>157</v>
      </c>
      <c r="D2039" s="815">
        <f t="shared" si="133"/>
        <v>158</v>
      </c>
      <c r="E2039" s="815">
        <v>1965</v>
      </c>
    </row>
    <row r="2040" spans="1:5">
      <c r="A2040" s="816">
        <f t="shared" si="134"/>
        <v>23952</v>
      </c>
      <c r="B2040" s="815">
        <f t="shared" si="131"/>
        <v>210</v>
      </c>
      <c r="C2040" s="815">
        <f t="shared" si="132"/>
        <v>156</v>
      </c>
      <c r="D2040" s="815">
        <f t="shared" si="133"/>
        <v>157</v>
      </c>
      <c r="E2040" s="815">
        <v>1965</v>
      </c>
    </row>
    <row r="2041" spans="1:5">
      <c r="A2041" s="816">
        <f t="shared" si="134"/>
        <v>23953</v>
      </c>
      <c r="B2041" s="815">
        <f t="shared" si="131"/>
        <v>211</v>
      </c>
      <c r="C2041" s="815">
        <f t="shared" si="132"/>
        <v>155</v>
      </c>
      <c r="D2041" s="815">
        <f t="shared" si="133"/>
        <v>156</v>
      </c>
      <c r="E2041" s="815">
        <v>1965</v>
      </c>
    </row>
    <row r="2042" spans="1:5">
      <c r="A2042" s="816">
        <f t="shared" si="134"/>
        <v>23954</v>
      </c>
      <c r="B2042" s="815">
        <f t="shared" si="131"/>
        <v>212</v>
      </c>
      <c r="C2042" s="815">
        <f t="shared" si="132"/>
        <v>154</v>
      </c>
      <c r="D2042" s="815">
        <f t="shared" si="133"/>
        <v>155</v>
      </c>
      <c r="E2042" s="815">
        <v>1965</v>
      </c>
    </row>
    <row r="2043" spans="1:5">
      <c r="A2043" s="816">
        <f t="shared" si="134"/>
        <v>23955</v>
      </c>
      <c r="B2043" s="815">
        <f t="shared" si="131"/>
        <v>213</v>
      </c>
      <c r="C2043" s="815">
        <f t="shared" si="132"/>
        <v>153</v>
      </c>
      <c r="D2043" s="815">
        <f t="shared" si="133"/>
        <v>154</v>
      </c>
      <c r="E2043" s="815">
        <v>1965</v>
      </c>
    </row>
    <row r="2044" spans="1:5">
      <c r="A2044" s="816">
        <f t="shared" si="134"/>
        <v>23956</v>
      </c>
      <c r="B2044" s="815">
        <f t="shared" si="131"/>
        <v>214</v>
      </c>
      <c r="C2044" s="815">
        <f t="shared" si="132"/>
        <v>152</v>
      </c>
      <c r="D2044" s="815">
        <f t="shared" si="133"/>
        <v>153</v>
      </c>
      <c r="E2044" s="815">
        <v>1965</v>
      </c>
    </row>
    <row r="2045" spans="1:5">
      <c r="A2045" s="816">
        <f t="shared" si="134"/>
        <v>23957</v>
      </c>
      <c r="B2045" s="815">
        <f t="shared" si="131"/>
        <v>215</v>
      </c>
      <c r="C2045" s="815">
        <f t="shared" si="132"/>
        <v>151</v>
      </c>
      <c r="D2045" s="815">
        <f t="shared" si="133"/>
        <v>152</v>
      </c>
      <c r="E2045" s="815">
        <v>1965</v>
      </c>
    </row>
    <row r="2046" spans="1:5">
      <c r="A2046" s="816">
        <f t="shared" si="134"/>
        <v>23958</v>
      </c>
      <c r="B2046" s="815">
        <f t="shared" si="131"/>
        <v>216</v>
      </c>
      <c r="C2046" s="815">
        <f t="shared" si="132"/>
        <v>150</v>
      </c>
      <c r="D2046" s="815">
        <f t="shared" si="133"/>
        <v>151</v>
      </c>
      <c r="E2046" s="815">
        <v>1965</v>
      </c>
    </row>
    <row r="2047" spans="1:5">
      <c r="A2047" s="816">
        <f t="shared" si="134"/>
        <v>23959</v>
      </c>
      <c r="B2047" s="815">
        <f t="shared" si="131"/>
        <v>217</v>
      </c>
      <c r="C2047" s="815">
        <f t="shared" si="132"/>
        <v>149</v>
      </c>
      <c r="D2047" s="815">
        <f t="shared" si="133"/>
        <v>150</v>
      </c>
      <c r="E2047" s="815">
        <v>1965</v>
      </c>
    </row>
    <row r="2048" spans="1:5">
      <c r="A2048" s="816">
        <f t="shared" si="134"/>
        <v>23960</v>
      </c>
      <c r="B2048" s="815">
        <f t="shared" si="131"/>
        <v>218</v>
      </c>
      <c r="C2048" s="815">
        <f t="shared" si="132"/>
        <v>148</v>
      </c>
      <c r="D2048" s="815">
        <f t="shared" si="133"/>
        <v>149</v>
      </c>
      <c r="E2048" s="815">
        <v>1965</v>
      </c>
    </row>
    <row r="2049" spans="1:5">
      <c r="A2049" s="816">
        <f t="shared" si="134"/>
        <v>23961</v>
      </c>
      <c r="B2049" s="815">
        <f t="shared" si="131"/>
        <v>219</v>
      </c>
      <c r="C2049" s="815">
        <f t="shared" si="132"/>
        <v>147</v>
      </c>
      <c r="D2049" s="815">
        <f t="shared" si="133"/>
        <v>148</v>
      </c>
      <c r="E2049" s="815">
        <v>1965</v>
      </c>
    </row>
    <row r="2050" spans="1:5">
      <c r="A2050" s="816">
        <f t="shared" si="134"/>
        <v>23962</v>
      </c>
      <c r="B2050" s="815">
        <f t="shared" si="131"/>
        <v>220</v>
      </c>
      <c r="C2050" s="815">
        <f t="shared" si="132"/>
        <v>146</v>
      </c>
      <c r="D2050" s="815">
        <f t="shared" si="133"/>
        <v>147</v>
      </c>
      <c r="E2050" s="815">
        <v>1965</v>
      </c>
    </row>
    <row r="2051" spans="1:5">
      <c r="A2051" s="816">
        <f t="shared" si="134"/>
        <v>23963</v>
      </c>
      <c r="B2051" s="815">
        <f t="shared" si="131"/>
        <v>221</v>
      </c>
      <c r="C2051" s="815">
        <f t="shared" si="132"/>
        <v>145</v>
      </c>
      <c r="D2051" s="815">
        <f t="shared" si="133"/>
        <v>146</v>
      </c>
      <c r="E2051" s="815">
        <v>1965</v>
      </c>
    </row>
    <row r="2052" spans="1:5">
      <c r="A2052" s="816">
        <f t="shared" si="134"/>
        <v>23964</v>
      </c>
      <c r="B2052" s="815">
        <f t="shared" si="131"/>
        <v>222</v>
      </c>
      <c r="C2052" s="815">
        <f t="shared" si="132"/>
        <v>144</v>
      </c>
      <c r="D2052" s="815">
        <f t="shared" si="133"/>
        <v>145</v>
      </c>
      <c r="E2052" s="815">
        <v>1965</v>
      </c>
    </row>
    <row r="2053" spans="1:5">
      <c r="A2053" s="816">
        <f t="shared" si="134"/>
        <v>23965</v>
      </c>
      <c r="B2053" s="815">
        <f t="shared" si="131"/>
        <v>223</v>
      </c>
      <c r="C2053" s="815">
        <f t="shared" si="132"/>
        <v>143</v>
      </c>
      <c r="D2053" s="815">
        <f t="shared" si="133"/>
        <v>144</v>
      </c>
      <c r="E2053" s="815">
        <v>1965</v>
      </c>
    </row>
    <row r="2054" spans="1:5">
      <c r="A2054" s="816">
        <f t="shared" si="134"/>
        <v>23966</v>
      </c>
      <c r="B2054" s="815">
        <f t="shared" si="131"/>
        <v>224</v>
      </c>
      <c r="C2054" s="815">
        <f t="shared" si="132"/>
        <v>142</v>
      </c>
      <c r="D2054" s="815">
        <f t="shared" si="133"/>
        <v>143</v>
      </c>
      <c r="E2054" s="815">
        <v>1965</v>
      </c>
    </row>
    <row r="2055" spans="1:5">
      <c r="A2055" s="816">
        <f t="shared" si="134"/>
        <v>23967</v>
      </c>
      <c r="B2055" s="815">
        <f t="shared" si="131"/>
        <v>225</v>
      </c>
      <c r="C2055" s="815">
        <f t="shared" si="132"/>
        <v>141</v>
      </c>
      <c r="D2055" s="815">
        <f t="shared" si="133"/>
        <v>142</v>
      </c>
      <c r="E2055" s="815">
        <v>1965</v>
      </c>
    </row>
    <row r="2056" spans="1:5">
      <c r="A2056" s="816">
        <f t="shared" si="134"/>
        <v>23968</v>
      </c>
      <c r="B2056" s="815">
        <f t="shared" si="131"/>
        <v>226</v>
      </c>
      <c r="C2056" s="815">
        <f t="shared" si="132"/>
        <v>140</v>
      </c>
      <c r="D2056" s="815">
        <f t="shared" si="133"/>
        <v>141</v>
      </c>
      <c r="E2056" s="815">
        <v>1965</v>
      </c>
    </row>
    <row r="2057" spans="1:5">
      <c r="A2057" s="816">
        <f t="shared" si="134"/>
        <v>23969</v>
      </c>
      <c r="B2057" s="815">
        <f t="shared" si="131"/>
        <v>227</v>
      </c>
      <c r="C2057" s="815">
        <f t="shared" si="132"/>
        <v>139</v>
      </c>
      <c r="D2057" s="815">
        <f t="shared" si="133"/>
        <v>140</v>
      </c>
      <c r="E2057" s="815">
        <v>1965</v>
      </c>
    </row>
    <row r="2058" spans="1:5">
      <c r="A2058" s="816">
        <f t="shared" si="134"/>
        <v>23970</v>
      </c>
      <c r="B2058" s="815">
        <f t="shared" si="131"/>
        <v>228</v>
      </c>
      <c r="C2058" s="815">
        <f t="shared" si="132"/>
        <v>138</v>
      </c>
      <c r="D2058" s="815">
        <f t="shared" si="133"/>
        <v>139</v>
      </c>
      <c r="E2058" s="815">
        <v>1965</v>
      </c>
    </row>
    <row r="2059" spans="1:5">
      <c r="A2059" s="816">
        <f t="shared" si="134"/>
        <v>23971</v>
      </c>
      <c r="B2059" s="815">
        <f t="shared" si="131"/>
        <v>229</v>
      </c>
      <c r="C2059" s="815">
        <f t="shared" si="132"/>
        <v>137</v>
      </c>
      <c r="D2059" s="815">
        <f t="shared" si="133"/>
        <v>138</v>
      </c>
      <c r="E2059" s="815">
        <v>1965</v>
      </c>
    </row>
    <row r="2060" spans="1:5">
      <c r="A2060" s="816">
        <f t="shared" si="134"/>
        <v>23972</v>
      </c>
      <c r="B2060" s="815">
        <f t="shared" si="131"/>
        <v>230</v>
      </c>
      <c r="C2060" s="815">
        <f t="shared" si="132"/>
        <v>136</v>
      </c>
      <c r="D2060" s="815">
        <f t="shared" si="133"/>
        <v>137</v>
      </c>
      <c r="E2060" s="815">
        <v>1965</v>
      </c>
    </row>
    <row r="2061" spans="1:5">
      <c r="A2061" s="816">
        <f t="shared" si="134"/>
        <v>23973</v>
      </c>
      <c r="B2061" s="815">
        <f t="shared" si="131"/>
        <v>231</v>
      </c>
      <c r="C2061" s="815">
        <f t="shared" si="132"/>
        <v>135</v>
      </c>
      <c r="D2061" s="815">
        <f t="shared" si="133"/>
        <v>136</v>
      </c>
      <c r="E2061" s="815">
        <v>1965</v>
      </c>
    </row>
    <row r="2062" spans="1:5">
      <c r="A2062" s="816">
        <f t="shared" si="134"/>
        <v>23974</v>
      </c>
      <c r="B2062" s="815">
        <f t="shared" si="131"/>
        <v>232</v>
      </c>
      <c r="C2062" s="815">
        <f t="shared" si="132"/>
        <v>134</v>
      </c>
      <c r="D2062" s="815">
        <f t="shared" si="133"/>
        <v>135</v>
      </c>
      <c r="E2062" s="815">
        <v>1965</v>
      </c>
    </row>
    <row r="2063" spans="1:5">
      <c r="A2063" s="816">
        <f t="shared" si="134"/>
        <v>23975</v>
      </c>
      <c r="B2063" s="815">
        <f t="shared" si="131"/>
        <v>233</v>
      </c>
      <c r="C2063" s="815">
        <f t="shared" si="132"/>
        <v>133</v>
      </c>
      <c r="D2063" s="815">
        <f t="shared" si="133"/>
        <v>134</v>
      </c>
      <c r="E2063" s="815">
        <v>1965</v>
      </c>
    </row>
    <row r="2064" spans="1:5">
      <c r="A2064" s="816">
        <f t="shared" si="134"/>
        <v>23976</v>
      </c>
      <c r="B2064" s="815">
        <f t="shared" si="131"/>
        <v>234</v>
      </c>
      <c r="C2064" s="815">
        <f t="shared" si="132"/>
        <v>132</v>
      </c>
      <c r="D2064" s="815">
        <f t="shared" si="133"/>
        <v>133</v>
      </c>
      <c r="E2064" s="815">
        <v>1965</v>
      </c>
    </row>
    <row r="2065" spans="1:5">
      <c r="A2065" s="816">
        <f t="shared" si="134"/>
        <v>23977</v>
      </c>
      <c r="B2065" s="815">
        <f t="shared" si="131"/>
        <v>235</v>
      </c>
      <c r="C2065" s="815">
        <f t="shared" si="132"/>
        <v>131</v>
      </c>
      <c r="D2065" s="815">
        <f t="shared" si="133"/>
        <v>132</v>
      </c>
      <c r="E2065" s="815">
        <v>1965</v>
      </c>
    </row>
    <row r="2066" spans="1:5">
      <c r="A2066" s="816">
        <f t="shared" si="134"/>
        <v>23978</v>
      </c>
      <c r="B2066" s="815">
        <f t="shared" si="131"/>
        <v>236</v>
      </c>
      <c r="C2066" s="815">
        <f t="shared" si="132"/>
        <v>130</v>
      </c>
      <c r="D2066" s="815">
        <f t="shared" si="133"/>
        <v>131</v>
      </c>
      <c r="E2066" s="815">
        <v>1965</v>
      </c>
    </row>
    <row r="2067" spans="1:5">
      <c r="A2067" s="816">
        <f t="shared" si="134"/>
        <v>23979</v>
      </c>
      <c r="B2067" s="815">
        <f t="shared" si="131"/>
        <v>237</v>
      </c>
      <c r="C2067" s="815">
        <f t="shared" si="132"/>
        <v>129</v>
      </c>
      <c r="D2067" s="815">
        <f t="shared" si="133"/>
        <v>130</v>
      </c>
      <c r="E2067" s="815">
        <v>1965</v>
      </c>
    </row>
    <row r="2068" spans="1:5">
      <c r="A2068" s="816">
        <f t="shared" si="134"/>
        <v>23980</v>
      </c>
      <c r="B2068" s="815">
        <f t="shared" si="131"/>
        <v>238</v>
      </c>
      <c r="C2068" s="815">
        <f t="shared" si="132"/>
        <v>128</v>
      </c>
      <c r="D2068" s="815">
        <f t="shared" si="133"/>
        <v>129</v>
      </c>
      <c r="E2068" s="815">
        <v>1965</v>
      </c>
    </row>
    <row r="2069" spans="1:5">
      <c r="A2069" s="816">
        <f t="shared" si="134"/>
        <v>23981</v>
      </c>
      <c r="B2069" s="815">
        <f t="shared" si="131"/>
        <v>239</v>
      </c>
      <c r="C2069" s="815">
        <f t="shared" si="132"/>
        <v>127</v>
      </c>
      <c r="D2069" s="815">
        <f t="shared" si="133"/>
        <v>128</v>
      </c>
      <c r="E2069" s="815">
        <v>1965</v>
      </c>
    </row>
    <row r="2070" spans="1:5">
      <c r="A2070" s="816">
        <f t="shared" si="134"/>
        <v>23982</v>
      </c>
      <c r="B2070" s="815">
        <f t="shared" si="131"/>
        <v>240</v>
      </c>
      <c r="C2070" s="815">
        <f t="shared" si="132"/>
        <v>126</v>
      </c>
      <c r="D2070" s="815">
        <f t="shared" si="133"/>
        <v>127</v>
      </c>
      <c r="E2070" s="815">
        <v>1965</v>
      </c>
    </row>
    <row r="2071" spans="1:5">
      <c r="A2071" s="816">
        <f t="shared" si="134"/>
        <v>23983</v>
      </c>
      <c r="B2071" s="815">
        <f t="shared" si="131"/>
        <v>241</v>
      </c>
      <c r="C2071" s="815">
        <f t="shared" si="132"/>
        <v>125</v>
      </c>
      <c r="D2071" s="815">
        <f t="shared" si="133"/>
        <v>126</v>
      </c>
      <c r="E2071" s="815">
        <v>1965</v>
      </c>
    </row>
    <row r="2072" spans="1:5">
      <c r="A2072" s="816">
        <f t="shared" si="134"/>
        <v>23984</v>
      </c>
      <c r="B2072" s="815">
        <f t="shared" si="131"/>
        <v>242</v>
      </c>
      <c r="C2072" s="815">
        <f t="shared" si="132"/>
        <v>124</v>
      </c>
      <c r="D2072" s="815">
        <f t="shared" si="133"/>
        <v>125</v>
      </c>
      <c r="E2072" s="815">
        <v>1965</v>
      </c>
    </row>
    <row r="2073" spans="1:5">
      <c r="A2073" s="816">
        <f t="shared" si="134"/>
        <v>23985</v>
      </c>
      <c r="B2073" s="815">
        <f t="shared" si="131"/>
        <v>243</v>
      </c>
      <c r="C2073" s="815">
        <f t="shared" si="132"/>
        <v>123</v>
      </c>
      <c r="D2073" s="815">
        <f t="shared" si="133"/>
        <v>124</v>
      </c>
      <c r="E2073" s="815">
        <v>1965</v>
      </c>
    </row>
    <row r="2074" spans="1:5">
      <c r="A2074" s="816">
        <f t="shared" si="134"/>
        <v>23986</v>
      </c>
      <c r="B2074" s="815">
        <f t="shared" si="131"/>
        <v>244</v>
      </c>
      <c r="C2074" s="815">
        <f t="shared" si="132"/>
        <v>122</v>
      </c>
      <c r="D2074" s="815">
        <f t="shared" si="133"/>
        <v>123</v>
      </c>
      <c r="E2074" s="815">
        <v>1965</v>
      </c>
    </row>
    <row r="2075" spans="1:5">
      <c r="A2075" s="816">
        <f t="shared" si="134"/>
        <v>23987</v>
      </c>
      <c r="B2075" s="815">
        <f t="shared" si="131"/>
        <v>245</v>
      </c>
      <c r="C2075" s="815">
        <f t="shared" si="132"/>
        <v>121</v>
      </c>
      <c r="D2075" s="815">
        <f t="shared" si="133"/>
        <v>122</v>
      </c>
      <c r="E2075" s="815">
        <v>1965</v>
      </c>
    </row>
    <row r="2076" spans="1:5">
      <c r="A2076" s="816">
        <f t="shared" si="134"/>
        <v>23988</v>
      </c>
      <c r="B2076" s="815">
        <f t="shared" si="131"/>
        <v>246</v>
      </c>
      <c r="C2076" s="815">
        <f t="shared" si="132"/>
        <v>120</v>
      </c>
      <c r="D2076" s="815">
        <f t="shared" si="133"/>
        <v>121</v>
      </c>
      <c r="E2076" s="815">
        <v>1965</v>
      </c>
    </row>
    <row r="2077" spans="1:5">
      <c r="A2077" s="816">
        <f t="shared" si="134"/>
        <v>23989</v>
      </c>
      <c r="B2077" s="815">
        <f t="shared" si="131"/>
        <v>247</v>
      </c>
      <c r="C2077" s="815">
        <f t="shared" si="132"/>
        <v>119</v>
      </c>
      <c r="D2077" s="815">
        <f t="shared" si="133"/>
        <v>120</v>
      </c>
      <c r="E2077" s="815">
        <v>1965</v>
      </c>
    </row>
    <row r="2078" spans="1:5">
      <c r="A2078" s="816">
        <f t="shared" si="134"/>
        <v>23990</v>
      </c>
      <c r="B2078" s="815">
        <f t="shared" si="131"/>
        <v>248</v>
      </c>
      <c r="C2078" s="815">
        <f t="shared" si="132"/>
        <v>118</v>
      </c>
      <c r="D2078" s="815">
        <f t="shared" si="133"/>
        <v>119</v>
      </c>
      <c r="E2078" s="815">
        <v>1965</v>
      </c>
    </row>
    <row r="2079" spans="1:5">
      <c r="A2079" s="816">
        <f t="shared" si="134"/>
        <v>23991</v>
      </c>
      <c r="B2079" s="815">
        <f t="shared" si="131"/>
        <v>249</v>
      </c>
      <c r="C2079" s="815">
        <f t="shared" si="132"/>
        <v>117</v>
      </c>
      <c r="D2079" s="815">
        <f t="shared" si="133"/>
        <v>118</v>
      </c>
      <c r="E2079" s="815">
        <v>1965</v>
      </c>
    </row>
    <row r="2080" spans="1:5">
      <c r="A2080" s="816">
        <f t="shared" si="134"/>
        <v>23992</v>
      </c>
      <c r="B2080" s="815">
        <f t="shared" si="131"/>
        <v>250</v>
      </c>
      <c r="C2080" s="815">
        <f t="shared" si="132"/>
        <v>116</v>
      </c>
      <c r="D2080" s="815">
        <f t="shared" si="133"/>
        <v>117</v>
      </c>
      <c r="E2080" s="815">
        <v>1965</v>
      </c>
    </row>
    <row r="2081" spans="1:5">
      <c r="A2081" s="816">
        <f t="shared" si="134"/>
        <v>23993</v>
      </c>
      <c r="B2081" s="815">
        <f t="shared" si="131"/>
        <v>251</v>
      </c>
      <c r="C2081" s="815">
        <f t="shared" si="132"/>
        <v>115</v>
      </c>
      <c r="D2081" s="815">
        <f t="shared" si="133"/>
        <v>116</v>
      </c>
      <c r="E2081" s="815">
        <v>1965</v>
      </c>
    </row>
    <row r="2082" spans="1:5">
      <c r="A2082" s="816">
        <f t="shared" si="134"/>
        <v>23994</v>
      </c>
      <c r="B2082" s="815">
        <f t="shared" si="131"/>
        <v>252</v>
      </c>
      <c r="C2082" s="815">
        <f t="shared" si="132"/>
        <v>114</v>
      </c>
      <c r="D2082" s="815">
        <f t="shared" si="133"/>
        <v>115</v>
      </c>
      <c r="E2082" s="815">
        <v>1965</v>
      </c>
    </row>
    <row r="2083" spans="1:5">
      <c r="A2083" s="816">
        <f t="shared" si="134"/>
        <v>23995</v>
      </c>
      <c r="B2083" s="815">
        <f t="shared" si="131"/>
        <v>253</v>
      </c>
      <c r="C2083" s="815">
        <f t="shared" si="132"/>
        <v>113</v>
      </c>
      <c r="D2083" s="815">
        <f t="shared" si="133"/>
        <v>114</v>
      </c>
      <c r="E2083" s="815">
        <v>1965</v>
      </c>
    </row>
    <row r="2084" spans="1:5">
      <c r="A2084" s="816">
        <f t="shared" si="134"/>
        <v>23996</v>
      </c>
      <c r="B2084" s="815">
        <f t="shared" si="131"/>
        <v>254</v>
      </c>
      <c r="C2084" s="815">
        <f t="shared" si="132"/>
        <v>112</v>
      </c>
      <c r="D2084" s="815">
        <f t="shared" si="133"/>
        <v>113</v>
      </c>
      <c r="E2084" s="815">
        <v>1965</v>
      </c>
    </row>
    <row r="2085" spans="1:5">
      <c r="A2085" s="816">
        <f t="shared" si="134"/>
        <v>23997</v>
      </c>
      <c r="B2085" s="815">
        <f t="shared" si="131"/>
        <v>255</v>
      </c>
      <c r="C2085" s="815">
        <f t="shared" si="132"/>
        <v>111</v>
      </c>
      <c r="D2085" s="815">
        <f t="shared" si="133"/>
        <v>112</v>
      </c>
      <c r="E2085" s="815">
        <v>1965</v>
      </c>
    </row>
    <row r="2086" spans="1:5">
      <c r="A2086" s="816">
        <f t="shared" si="134"/>
        <v>23998</v>
      </c>
      <c r="B2086" s="815">
        <f t="shared" si="131"/>
        <v>256</v>
      </c>
      <c r="C2086" s="815">
        <f t="shared" si="132"/>
        <v>110</v>
      </c>
      <c r="D2086" s="815">
        <f t="shared" si="133"/>
        <v>111</v>
      </c>
      <c r="E2086" s="815">
        <v>1965</v>
      </c>
    </row>
    <row r="2087" spans="1:5">
      <c r="A2087" s="816">
        <f t="shared" si="134"/>
        <v>23999</v>
      </c>
      <c r="B2087" s="815">
        <f t="shared" si="131"/>
        <v>257</v>
      </c>
      <c r="C2087" s="815">
        <f t="shared" si="132"/>
        <v>109</v>
      </c>
      <c r="D2087" s="815">
        <f t="shared" si="133"/>
        <v>110</v>
      </c>
      <c r="E2087" s="815">
        <v>1965</v>
      </c>
    </row>
    <row r="2088" spans="1:5">
      <c r="A2088" s="816">
        <f t="shared" si="134"/>
        <v>24000</v>
      </c>
      <c r="B2088" s="815">
        <f t="shared" si="131"/>
        <v>258</v>
      </c>
      <c r="C2088" s="815">
        <f t="shared" si="132"/>
        <v>108</v>
      </c>
      <c r="D2088" s="815">
        <f t="shared" si="133"/>
        <v>109</v>
      </c>
      <c r="E2088" s="815">
        <v>1965</v>
      </c>
    </row>
    <row r="2089" spans="1:5">
      <c r="A2089" s="816">
        <f t="shared" si="134"/>
        <v>24001</v>
      </c>
      <c r="B2089" s="815">
        <f t="shared" ref="B2089:B2152" si="135">B2088+1</f>
        <v>259</v>
      </c>
      <c r="C2089" s="815">
        <f t="shared" ref="C2089:C2152" si="136">C2088-1</f>
        <v>107</v>
      </c>
      <c r="D2089" s="815">
        <f t="shared" ref="D2089:D2152" si="137">D2088-1</f>
        <v>108</v>
      </c>
      <c r="E2089" s="815">
        <v>1965</v>
      </c>
    </row>
    <row r="2090" spans="1:5">
      <c r="A2090" s="816">
        <f t="shared" si="134"/>
        <v>24002</v>
      </c>
      <c r="B2090" s="815">
        <f t="shared" si="135"/>
        <v>260</v>
      </c>
      <c r="C2090" s="815">
        <f t="shared" si="136"/>
        <v>106</v>
      </c>
      <c r="D2090" s="815">
        <f t="shared" si="137"/>
        <v>107</v>
      </c>
      <c r="E2090" s="815">
        <v>1965</v>
      </c>
    </row>
    <row r="2091" spans="1:5">
      <c r="A2091" s="816">
        <f t="shared" si="134"/>
        <v>24003</v>
      </c>
      <c r="B2091" s="815">
        <f t="shared" si="135"/>
        <v>261</v>
      </c>
      <c r="C2091" s="815">
        <f t="shared" si="136"/>
        <v>105</v>
      </c>
      <c r="D2091" s="815">
        <f t="shared" si="137"/>
        <v>106</v>
      </c>
      <c r="E2091" s="815">
        <v>1965</v>
      </c>
    </row>
    <row r="2092" spans="1:5">
      <c r="A2092" s="816">
        <f t="shared" si="134"/>
        <v>24004</v>
      </c>
      <c r="B2092" s="815">
        <f t="shared" si="135"/>
        <v>262</v>
      </c>
      <c r="C2092" s="815">
        <f t="shared" si="136"/>
        <v>104</v>
      </c>
      <c r="D2092" s="815">
        <f t="shared" si="137"/>
        <v>105</v>
      </c>
      <c r="E2092" s="815">
        <v>1965</v>
      </c>
    </row>
    <row r="2093" spans="1:5">
      <c r="A2093" s="816">
        <f t="shared" si="134"/>
        <v>24005</v>
      </c>
      <c r="B2093" s="815">
        <f t="shared" si="135"/>
        <v>263</v>
      </c>
      <c r="C2093" s="815">
        <f t="shared" si="136"/>
        <v>103</v>
      </c>
      <c r="D2093" s="815">
        <f t="shared" si="137"/>
        <v>104</v>
      </c>
      <c r="E2093" s="815">
        <v>1965</v>
      </c>
    </row>
    <row r="2094" spans="1:5">
      <c r="A2094" s="816">
        <f t="shared" si="134"/>
        <v>24006</v>
      </c>
      <c r="B2094" s="815">
        <f t="shared" si="135"/>
        <v>264</v>
      </c>
      <c r="C2094" s="815">
        <f t="shared" si="136"/>
        <v>102</v>
      </c>
      <c r="D2094" s="815">
        <f t="shared" si="137"/>
        <v>103</v>
      </c>
      <c r="E2094" s="815">
        <v>1965</v>
      </c>
    </row>
    <row r="2095" spans="1:5">
      <c r="A2095" s="816">
        <f t="shared" si="134"/>
        <v>24007</v>
      </c>
      <c r="B2095" s="815">
        <f t="shared" si="135"/>
        <v>265</v>
      </c>
      <c r="C2095" s="815">
        <f t="shared" si="136"/>
        <v>101</v>
      </c>
      <c r="D2095" s="815">
        <f t="shared" si="137"/>
        <v>102</v>
      </c>
      <c r="E2095" s="815">
        <v>1965</v>
      </c>
    </row>
    <row r="2096" spans="1:5">
      <c r="A2096" s="816">
        <f t="shared" si="134"/>
        <v>24008</v>
      </c>
      <c r="B2096" s="815">
        <f t="shared" si="135"/>
        <v>266</v>
      </c>
      <c r="C2096" s="815">
        <f t="shared" si="136"/>
        <v>100</v>
      </c>
      <c r="D2096" s="815">
        <f t="shared" si="137"/>
        <v>101</v>
      </c>
      <c r="E2096" s="815">
        <v>1965</v>
      </c>
    </row>
    <row r="2097" spans="1:5">
      <c r="A2097" s="816">
        <f t="shared" si="134"/>
        <v>24009</v>
      </c>
      <c r="B2097" s="815">
        <f t="shared" si="135"/>
        <v>267</v>
      </c>
      <c r="C2097" s="815">
        <f t="shared" si="136"/>
        <v>99</v>
      </c>
      <c r="D2097" s="815">
        <f t="shared" si="137"/>
        <v>100</v>
      </c>
      <c r="E2097" s="815">
        <v>1965</v>
      </c>
    </row>
    <row r="2098" spans="1:5">
      <c r="A2098" s="816">
        <f t="shared" si="134"/>
        <v>24010</v>
      </c>
      <c r="B2098" s="815">
        <f t="shared" si="135"/>
        <v>268</v>
      </c>
      <c r="C2098" s="815">
        <f t="shared" si="136"/>
        <v>98</v>
      </c>
      <c r="D2098" s="815">
        <f t="shared" si="137"/>
        <v>99</v>
      </c>
      <c r="E2098" s="815">
        <v>1965</v>
      </c>
    </row>
    <row r="2099" spans="1:5">
      <c r="A2099" s="816">
        <f t="shared" ref="A2099:A2162" si="138">A2098+1</f>
        <v>24011</v>
      </c>
      <c r="B2099" s="815">
        <f t="shared" si="135"/>
        <v>269</v>
      </c>
      <c r="C2099" s="815">
        <f t="shared" si="136"/>
        <v>97</v>
      </c>
      <c r="D2099" s="815">
        <f t="shared" si="137"/>
        <v>98</v>
      </c>
      <c r="E2099" s="815">
        <v>1965</v>
      </c>
    </row>
    <row r="2100" spans="1:5">
      <c r="A2100" s="816">
        <f t="shared" si="138"/>
        <v>24012</v>
      </c>
      <c r="B2100" s="815">
        <f t="shared" si="135"/>
        <v>270</v>
      </c>
      <c r="C2100" s="815">
        <f t="shared" si="136"/>
        <v>96</v>
      </c>
      <c r="D2100" s="815">
        <f t="shared" si="137"/>
        <v>97</v>
      </c>
      <c r="E2100" s="815">
        <v>1965</v>
      </c>
    </row>
    <row r="2101" spans="1:5">
      <c r="A2101" s="816">
        <f t="shared" si="138"/>
        <v>24013</v>
      </c>
      <c r="B2101" s="815">
        <f t="shared" si="135"/>
        <v>271</v>
      </c>
      <c r="C2101" s="815">
        <f t="shared" si="136"/>
        <v>95</v>
      </c>
      <c r="D2101" s="815">
        <f t="shared" si="137"/>
        <v>96</v>
      </c>
      <c r="E2101" s="815">
        <v>1965</v>
      </c>
    </row>
    <row r="2102" spans="1:5">
      <c r="A2102" s="816">
        <f t="shared" si="138"/>
        <v>24014</v>
      </c>
      <c r="B2102" s="815">
        <f t="shared" si="135"/>
        <v>272</v>
      </c>
      <c r="C2102" s="815">
        <f t="shared" si="136"/>
        <v>94</v>
      </c>
      <c r="D2102" s="815">
        <f t="shared" si="137"/>
        <v>95</v>
      </c>
      <c r="E2102" s="815">
        <v>1965</v>
      </c>
    </row>
    <row r="2103" spans="1:5">
      <c r="A2103" s="816">
        <f t="shared" si="138"/>
        <v>24015</v>
      </c>
      <c r="B2103" s="815">
        <f t="shared" si="135"/>
        <v>273</v>
      </c>
      <c r="C2103" s="815">
        <f t="shared" si="136"/>
        <v>93</v>
      </c>
      <c r="D2103" s="815">
        <f t="shared" si="137"/>
        <v>94</v>
      </c>
      <c r="E2103" s="815">
        <v>1965</v>
      </c>
    </row>
    <row r="2104" spans="1:5">
      <c r="A2104" s="816">
        <f t="shared" si="138"/>
        <v>24016</v>
      </c>
      <c r="B2104" s="815">
        <f t="shared" si="135"/>
        <v>274</v>
      </c>
      <c r="C2104" s="815">
        <f t="shared" si="136"/>
        <v>92</v>
      </c>
      <c r="D2104" s="815">
        <f t="shared" si="137"/>
        <v>93</v>
      </c>
      <c r="E2104" s="815">
        <v>1965</v>
      </c>
    </row>
    <row r="2105" spans="1:5">
      <c r="A2105" s="816">
        <f t="shared" si="138"/>
        <v>24017</v>
      </c>
      <c r="B2105" s="815">
        <f t="shared" si="135"/>
        <v>275</v>
      </c>
      <c r="C2105" s="815">
        <f t="shared" si="136"/>
        <v>91</v>
      </c>
      <c r="D2105" s="815">
        <f t="shared" si="137"/>
        <v>92</v>
      </c>
      <c r="E2105" s="815">
        <v>1965</v>
      </c>
    </row>
    <row r="2106" spans="1:5">
      <c r="A2106" s="816">
        <f t="shared" si="138"/>
        <v>24018</v>
      </c>
      <c r="B2106" s="815">
        <f t="shared" si="135"/>
        <v>276</v>
      </c>
      <c r="C2106" s="815">
        <f t="shared" si="136"/>
        <v>90</v>
      </c>
      <c r="D2106" s="815">
        <f t="shared" si="137"/>
        <v>91</v>
      </c>
      <c r="E2106" s="815">
        <v>1965</v>
      </c>
    </row>
    <row r="2107" spans="1:5">
      <c r="A2107" s="816">
        <f t="shared" si="138"/>
        <v>24019</v>
      </c>
      <c r="B2107" s="815">
        <f t="shared" si="135"/>
        <v>277</v>
      </c>
      <c r="C2107" s="815">
        <f t="shared" si="136"/>
        <v>89</v>
      </c>
      <c r="D2107" s="815">
        <f t="shared" si="137"/>
        <v>90</v>
      </c>
      <c r="E2107" s="815">
        <v>1965</v>
      </c>
    </row>
    <row r="2108" spans="1:5">
      <c r="A2108" s="816">
        <f t="shared" si="138"/>
        <v>24020</v>
      </c>
      <c r="B2108" s="815">
        <f t="shared" si="135"/>
        <v>278</v>
      </c>
      <c r="C2108" s="815">
        <f t="shared" si="136"/>
        <v>88</v>
      </c>
      <c r="D2108" s="815">
        <f t="shared" si="137"/>
        <v>89</v>
      </c>
      <c r="E2108" s="815">
        <v>1965</v>
      </c>
    </row>
    <row r="2109" spans="1:5">
      <c r="A2109" s="816">
        <f t="shared" si="138"/>
        <v>24021</v>
      </c>
      <c r="B2109" s="815">
        <f t="shared" si="135"/>
        <v>279</v>
      </c>
      <c r="C2109" s="815">
        <f t="shared" si="136"/>
        <v>87</v>
      </c>
      <c r="D2109" s="815">
        <f t="shared" si="137"/>
        <v>88</v>
      </c>
      <c r="E2109" s="815">
        <v>1965</v>
      </c>
    </row>
    <row r="2110" spans="1:5">
      <c r="A2110" s="816">
        <f t="shared" si="138"/>
        <v>24022</v>
      </c>
      <c r="B2110" s="815">
        <f t="shared" si="135"/>
        <v>280</v>
      </c>
      <c r="C2110" s="815">
        <f t="shared" si="136"/>
        <v>86</v>
      </c>
      <c r="D2110" s="815">
        <f t="shared" si="137"/>
        <v>87</v>
      </c>
      <c r="E2110" s="815">
        <v>1965</v>
      </c>
    </row>
    <row r="2111" spans="1:5">
      <c r="A2111" s="816">
        <f t="shared" si="138"/>
        <v>24023</v>
      </c>
      <c r="B2111" s="815">
        <f t="shared" si="135"/>
        <v>281</v>
      </c>
      <c r="C2111" s="815">
        <f t="shared" si="136"/>
        <v>85</v>
      </c>
      <c r="D2111" s="815">
        <f t="shared" si="137"/>
        <v>86</v>
      </c>
      <c r="E2111" s="815">
        <v>1965</v>
      </c>
    </row>
    <row r="2112" spans="1:5">
      <c r="A2112" s="816">
        <f t="shared" si="138"/>
        <v>24024</v>
      </c>
      <c r="B2112" s="815">
        <f t="shared" si="135"/>
        <v>282</v>
      </c>
      <c r="C2112" s="815">
        <f t="shared" si="136"/>
        <v>84</v>
      </c>
      <c r="D2112" s="815">
        <f t="shared" si="137"/>
        <v>85</v>
      </c>
      <c r="E2112" s="815">
        <v>1965</v>
      </c>
    </row>
    <row r="2113" spans="1:5">
      <c r="A2113" s="816">
        <f t="shared" si="138"/>
        <v>24025</v>
      </c>
      <c r="B2113" s="815">
        <f t="shared" si="135"/>
        <v>283</v>
      </c>
      <c r="C2113" s="815">
        <f t="shared" si="136"/>
        <v>83</v>
      </c>
      <c r="D2113" s="815">
        <f t="shared" si="137"/>
        <v>84</v>
      </c>
      <c r="E2113" s="815">
        <v>1965</v>
      </c>
    </row>
    <row r="2114" spans="1:5">
      <c r="A2114" s="816">
        <f t="shared" si="138"/>
        <v>24026</v>
      </c>
      <c r="B2114" s="815">
        <f t="shared" si="135"/>
        <v>284</v>
      </c>
      <c r="C2114" s="815">
        <f t="shared" si="136"/>
        <v>82</v>
      </c>
      <c r="D2114" s="815">
        <f t="shared" si="137"/>
        <v>83</v>
      </c>
      <c r="E2114" s="815">
        <v>1965</v>
      </c>
    </row>
    <row r="2115" spans="1:5">
      <c r="A2115" s="816">
        <f t="shared" si="138"/>
        <v>24027</v>
      </c>
      <c r="B2115" s="815">
        <f t="shared" si="135"/>
        <v>285</v>
      </c>
      <c r="C2115" s="815">
        <f t="shared" si="136"/>
        <v>81</v>
      </c>
      <c r="D2115" s="815">
        <f t="shared" si="137"/>
        <v>82</v>
      </c>
      <c r="E2115" s="815">
        <v>1965</v>
      </c>
    </row>
    <row r="2116" spans="1:5">
      <c r="A2116" s="816">
        <f t="shared" si="138"/>
        <v>24028</v>
      </c>
      <c r="B2116" s="815">
        <f t="shared" si="135"/>
        <v>286</v>
      </c>
      <c r="C2116" s="815">
        <f t="shared" si="136"/>
        <v>80</v>
      </c>
      <c r="D2116" s="815">
        <f t="shared" si="137"/>
        <v>81</v>
      </c>
      <c r="E2116" s="815">
        <v>1965</v>
      </c>
    </row>
    <row r="2117" spans="1:5">
      <c r="A2117" s="816">
        <f t="shared" si="138"/>
        <v>24029</v>
      </c>
      <c r="B2117" s="815">
        <f t="shared" si="135"/>
        <v>287</v>
      </c>
      <c r="C2117" s="815">
        <f t="shared" si="136"/>
        <v>79</v>
      </c>
      <c r="D2117" s="815">
        <f t="shared" si="137"/>
        <v>80</v>
      </c>
      <c r="E2117" s="815">
        <v>1965</v>
      </c>
    </row>
    <row r="2118" spans="1:5">
      <c r="A2118" s="816">
        <f t="shared" si="138"/>
        <v>24030</v>
      </c>
      <c r="B2118" s="815">
        <f t="shared" si="135"/>
        <v>288</v>
      </c>
      <c r="C2118" s="815">
        <f t="shared" si="136"/>
        <v>78</v>
      </c>
      <c r="D2118" s="815">
        <f t="shared" si="137"/>
        <v>79</v>
      </c>
      <c r="E2118" s="815">
        <v>1965</v>
      </c>
    </row>
    <row r="2119" spans="1:5">
      <c r="A2119" s="816">
        <f t="shared" si="138"/>
        <v>24031</v>
      </c>
      <c r="B2119" s="815">
        <f t="shared" si="135"/>
        <v>289</v>
      </c>
      <c r="C2119" s="815">
        <f t="shared" si="136"/>
        <v>77</v>
      </c>
      <c r="D2119" s="815">
        <f t="shared" si="137"/>
        <v>78</v>
      </c>
      <c r="E2119" s="815">
        <v>1965</v>
      </c>
    </row>
    <row r="2120" spans="1:5">
      <c r="A2120" s="816">
        <f t="shared" si="138"/>
        <v>24032</v>
      </c>
      <c r="B2120" s="815">
        <f t="shared" si="135"/>
        <v>290</v>
      </c>
      <c r="C2120" s="815">
        <f t="shared" si="136"/>
        <v>76</v>
      </c>
      <c r="D2120" s="815">
        <f t="shared" si="137"/>
        <v>77</v>
      </c>
      <c r="E2120" s="815">
        <v>1965</v>
      </c>
    </row>
    <row r="2121" spans="1:5">
      <c r="A2121" s="816">
        <f t="shared" si="138"/>
        <v>24033</v>
      </c>
      <c r="B2121" s="815">
        <f t="shared" si="135"/>
        <v>291</v>
      </c>
      <c r="C2121" s="815">
        <f t="shared" si="136"/>
        <v>75</v>
      </c>
      <c r="D2121" s="815">
        <f t="shared" si="137"/>
        <v>76</v>
      </c>
      <c r="E2121" s="815">
        <v>1965</v>
      </c>
    </row>
    <row r="2122" spans="1:5">
      <c r="A2122" s="816">
        <f t="shared" si="138"/>
        <v>24034</v>
      </c>
      <c r="B2122" s="815">
        <f t="shared" si="135"/>
        <v>292</v>
      </c>
      <c r="C2122" s="815">
        <f t="shared" si="136"/>
        <v>74</v>
      </c>
      <c r="D2122" s="815">
        <f t="shared" si="137"/>
        <v>75</v>
      </c>
      <c r="E2122" s="815">
        <v>1965</v>
      </c>
    </row>
    <row r="2123" spans="1:5">
      <c r="A2123" s="816">
        <f t="shared" si="138"/>
        <v>24035</v>
      </c>
      <c r="B2123" s="815">
        <f t="shared" si="135"/>
        <v>293</v>
      </c>
      <c r="C2123" s="815">
        <f t="shared" si="136"/>
        <v>73</v>
      </c>
      <c r="D2123" s="815">
        <f t="shared" si="137"/>
        <v>74</v>
      </c>
      <c r="E2123" s="815">
        <v>1965</v>
      </c>
    </row>
    <row r="2124" spans="1:5">
      <c r="A2124" s="816">
        <f t="shared" si="138"/>
        <v>24036</v>
      </c>
      <c r="B2124" s="815">
        <f t="shared" si="135"/>
        <v>294</v>
      </c>
      <c r="C2124" s="815">
        <f t="shared" si="136"/>
        <v>72</v>
      </c>
      <c r="D2124" s="815">
        <f t="shared" si="137"/>
        <v>73</v>
      </c>
      <c r="E2124" s="815">
        <v>1965</v>
      </c>
    </row>
    <row r="2125" spans="1:5">
      <c r="A2125" s="816">
        <f t="shared" si="138"/>
        <v>24037</v>
      </c>
      <c r="B2125" s="815">
        <f t="shared" si="135"/>
        <v>295</v>
      </c>
      <c r="C2125" s="815">
        <f t="shared" si="136"/>
        <v>71</v>
      </c>
      <c r="D2125" s="815">
        <f t="shared" si="137"/>
        <v>72</v>
      </c>
      <c r="E2125" s="815">
        <v>1965</v>
      </c>
    </row>
    <row r="2126" spans="1:5">
      <c r="A2126" s="816">
        <f t="shared" si="138"/>
        <v>24038</v>
      </c>
      <c r="B2126" s="815">
        <f t="shared" si="135"/>
        <v>296</v>
      </c>
      <c r="C2126" s="815">
        <f t="shared" si="136"/>
        <v>70</v>
      </c>
      <c r="D2126" s="815">
        <f t="shared" si="137"/>
        <v>71</v>
      </c>
      <c r="E2126" s="815">
        <v>1965</v>
      </c>
    </row>
    <row r="2127" spans="1:5">
      <c r="A2127" s="816">
        <f t="shared" si="138"/>
        <v>24039</v>
      </c>
      <c r="B2127" s="815">
        <f t="shared" si="135"/>
        <v>297</v>
      </c>
      <c r="C2127" s="815">
        <f t="shared" si="136"/>
        <v>69</v>
      </c>
      <c r="D2127" s="815">
        <f t="shared" si="137"/>
        <v>70</v>
      </c>
      <c r="E2127" s="815">
        <v>1965</v>
      </c>
    </row>
    <row r="2128" spans="1:5">
      <c r="A2128" s="816">
        <f t="shared" si="138"/>
        <v>24040</v>
      </c>
      <c r="B2128" s="815">
        <f t="shared" si="135"/>
        <v>298</v>
      </c>
      <c r="C2128" s="815">
        <f t="shared" si="136"/>
        <v>68</v>
      </c>
      <c r="D2128" s="815">
        <f t="shared" si="137"/>
        <v>69</v>
      </c>
      <c r="E2128" s="815">
        <v>1965</v>
      </c>
    </row>
    <row r="2129" spans="1:5">
      <c r="A2129" s="816">
        <f t="shared" si="138"/>
        <v>24041</v>
      </c>
      <c r="B2129" s="815">
        <f t="shared" si="135"/>
        <v>299</v>
      </c>
      <c r="C2129" s="815">
        <f t="shared" si="136"/>
        <v>67</v>
      </c>
      <c r="D2129" s="815">
        <f t="shared" si="137"/>
        <v>68</v>
      </c>
      <c r="E2129" s="815">
        <v>1965</v>
      </c>
    </row>
    <row r="2130" spans="1:5">
      <c r="A2130" s="816">
        <f t="shared" si="138"/>
        <v>24042</v>
      </c>
      <c r="B2130" s="815">
        <f t="shared" si="135"/>
        <v>300</v>
      </c>
      <c r="C2130" s="815">
        <f t="shared" si="136"/>
        <v>66</v>
      </c>
      <c r="D2130" s="815">
        <f t="shared" si="137"/>
        <v>67</v>
      </c>
      <c r="E2130" s="815">
        <v>1965</v>
      </c>
    </row>
    <row r="2131" spans="1:5">
      <c r="A2131" s="816">
        <f t="shared" si="138"/>
        <v>24043</v>
      </c>
      <c r="B2131" s="815">
        <f t="shared" si="135"/>
        <v>301</v>
      </c>
      <c r="C2131" s="815">
        <f t="shared" si="136"/>
        <v>65</v>
      </c>
      <c r="D2131" s="815">
        <f t="shared" si="137"/>
        <v>66</v>
      </c>
      <c r="E2131" s="815">
        <v>1965</v>
      </c>
    </row>
    <row r="2132" spans="1:5">
      <c r="A2132" s="816">
        <f t="shared" si="138"/>
        <v>24044</v>
      </c>
      <c r="B2132" s="815">
        <f t="shared" si="135"/>
        <v>302</v>
      </c>
      <c r="C2132" s="815">
        <f t="shared" si="136"/>
        <v>64</v>
      </c>
      <c r="D2132" s="815">
        <f t="shared" si="137"/>
        <v>65</v>
      </c>
      <c r="E2132" s="815">
        <v>1965</v>
      </c>
    </row>
    <row r="2133" spans="1:5">
      <c r="A2133" s="816">
        <f t="shared" si="138"/>
        <v>24045</v>
      </c>
      <c r="B2133" s="815">
        <f t="shared" si="135"/>
        <v>303</v>
      </c>
      <c r="C2133" s="815">
        <f t="shared" si="136"/>
        <v>63</v>
      </c>
      <c r="D2133" s="815">
        <f t="shared" si="137"/>
        <v>64</v>
      </c>
      <c r="E2133" s="815">
        <v>1965</v>
      </c>
    </row>
    <row r="2134" spans="1:5">
      <c r="A2134" s="816">
        <f t="shared" si="138"/>
        <v>24046</v>
      </c>
      <c r="B2134" s="815">
        <f t="shared" si="135"/>
        <v>304</v>
      </c>
      <c r="C2134" s="815">
        <f t="shared" si="136"/>
        <v>62</v>
      </c>
      <c r="D2134" s="815">
        <f t="shared" si="137"/>
        <v>63</v>
      </c>
      <c r="E2134" s="815">
        <v>1965</v>
      </c>
    </row>
    <row r="2135" spans="1:5">
      <c r="A2135" s="816">
        <f t="shared" si="138"/>
        <v>24047</v>
      </c>
      <c r="B2135" s="815">
        <f t="shared" si="135"/>
        <v>305</v>
      </c>
      <c r="C2135" s="815">
        <f t="shared" si="136"/>
        <v>61</v>
      </c>
      <c r="D2135" s="815">
        <f t="shared" si="137"/>
        <v>62</v>
      </c>
      <c r="E2135" s="815">
        <v>1965</v>
      </c>
    </row>
    <row r="2136" spans="1:5">
      <c r="A2136" s="816">
        <f t="shared" si="138"/>
        <v>24048</v>
      </c>
      <c r="B2136" s="815">
        <f t="shared" si="135"/>
        <v>306</v>
      </c>
      <c r="C2136" s="815">
        <f t="shared" si="136"/>
        <v>60</v>
      </c>
      <c r="D2136" s="815">
        <f t="shared" si="137"/>
        <v>61</v>
      </c>
      <c r="E2136" s="815">
        <v>1965</v>
      </c>
    </row>
    <row r="2137" spans="1:5">
      <c r="A2137" s="816">
        <f t="shared" si="138"/>
        <v>24049</v>
      </c>
      <c r="B2137" s="815">
        <f t="shared" si="135"/>
        <v>307</v>
      </c>
      <c r="C2137" s="815">
        <f t="shared" si="136"/>
        <v>59</v>
      </c>
      <c r="D2137" s="815">
        <f t="shared" si="137"/>
        <v>60</v>
      </c>
      <c r="E2137" s="815">
        <v>1965</v>
      </c>
    </row>
    <row r="2138" spans="1:5">
      <c r="A2138" s="816">
        <f t="shared" si="138"/>
        <v>24050</v>
      </c>
      <c r="B2138" s="815">
        <f t="shared" si="135"/>
        <v>308</v>
      </c>
      <c r="C2138" s="815">
        <f t="shared" si="136"/>
        <v>58</v>
      </c>
      <c r="D2138" s="815">
        <f t="shared" si="137"/>
        <v>59</v>
      </c>
      <c r="E2138" s="815">
        <v>1965</v>
      </c>
    </row>
    <row r="2139" spans="1:5">
      <c r="A2139" s="816">
        <f t="shared" si="138"/>
        <v>24051</v>
      </c>
      <c r="B2139" s="815">
        <f t="shared" si="135"/>
        <v>309</v>
      </c>
      <c r="C2139" s="815">
        <f t="shared" si="136"/>
        <v>57</v>
      </c>
      <c r="D2139" s="815">
        <f t="shared" si="137"/>
        <v>58</v>
      </c>
      <c r="E2139" s="815">
        <v>1965</v>
      </c>
    </row>
    <row r="2140" spans="1:5">
      <c r="A2140" s="816">
        <f t="shared" si="138"/>
        <v>24052</v>
      </c>
      <c r="B2140" s="815">
        <f t="shared" si="135"/>
        <v>310</v>
      </c>
      <c r="C2140" s="815">
        <f t="shared" si="136"/>
        <v>56</v>
      </c>
      <c r="D2140" s="815">
        <f t="shared" si="137"/>
        <v>57</v>
      </c>
      <c r="E2140" s="815">
        <v>1965</v>
      </c>
    </row>
    <row r="2141" spans="1:5">
      <c r="A2141" s="816">
        <f t="shared" si="138"/>
        <v>24053</v>
      </c>
      <c r="B2141" s="815">
        <f t="shared" si="135"/>
        <v>311</v>
      </c>
      <c r="C2141" s="815">
        <f t="shared" si="136"/>
        <v>55</v>
      </c>
      <c r="D2141" s="815">
        <f t="shared" si="137"/>
        <v>56</v>
      </c>
      <c r="E2141" s="815">
        <v>1965</v>
      </c>
    </row>
    <row r="2142" spans="1:5">
      <c r="A2142" s="816">
        <f t="shared" si="138"/>
        <v>24054</v>
      </c>
      <c r="B2142" s="815">
        <f t="shared" si="135"/>
        <v>312</v>
      </c>
      <c r="C2142" s="815">
        <f t="shared" si="136"/>
        <v>54</v>
      </c>
      <c r="D2142" s="815">
        <f t="shared" si="137"/>
        <v>55</v>
      </c>
      <c r="E2142" s="815">
        <v>1965</v>
      </c>
    </row>
    <row r="2143" spans="1:5">
      <c r="A2143" s="816">
        <f t="shared" si="138"/>
        <v>24055</v>
      </c>
      <c r="B2143" s="815">
        <f t="shared" si="135"/>
        <v>313</v>
      </c>
      <c r="C2143" s="815">
        <f t="shared" si="136"/>
        <v>53</v>
      </c>
      <c r="D2143" s="815">
        <f t="shared" si="137"/>
        <v>54</v>
      </c>
      <c r="E2143" s="815">
        <v>1965</v>
      </c>
    </row>
    <row r="2144" spans="1:5">
      <c r="A2144" s="816">
        <f t="shared" si="138"/>
        <v>24056</v>
      </c>
      <c r="B2144" s="815">
        <f t="shared" si="135"/>
        <v>314</v>
      </c>
      <c r="C2144" s="815">
        <f t="shared" si="136"/>
        <v>52</v>
      </c>
      <c r="D2144" s="815">
        <f t="shared" si="137"/>
        <v>53</v>
      </c>
      <c r="E2144" s="815">
        <v>1965</v>
      </c>
    </row>
    <row r="2145" spans="1:5">
      <c r="A2145" s="816">
        <f t="shared" si="138"/>
        <v>24057</v>
      </c>
      <c r="B2145" s="815">
        <f t="shared" si="135"/>
        <v>315</v>
      </c>
      <c r="C2145" s="815">
        <f t="shared" si="136"/>
        <v>51</v>
      </c>
      <c r="D2145" s="815">
        <f t="shared" si="137"/>
        <v>52</v>
      </c>
      <c r="E2145" s="815">
        <v>1965</v>
      </c>
    </row>
    <row r="2146" spans="1:5">
      <c r="A2146" s="816">
        <f t="shared" si="138"/>
        <v>24058</v>
      </c>
      <c r="B2146" s="815">
        <f t="shared" si="135"/>
        <v>316</v>
      </c>
      <c r="C2146" s="815">
        <f t="shared" si="136"/>
        <v>50</v>
      </c>
      <c r="D2146" s="815">
        <f t="shared" si="137"/>
        <v>51</v>
      </c>
      <c r="E2146" s="815">
        <v>1965</v>
      </c>
    </row>
    <row r="2147" spans="1:5">
      <c r="A2147" s="816">
        <f t="shared" si="138"/>
        <v>24059</v>
      </c>
      <c r="B2147" s="815">
        <f t="shared" si="135"/>
        <v>317</v>
      </c>
      <c r="C2147" s="815">
        <f t="shared" si="136"/>
        <v>49</v>
      </c>
      <c r="D2147" s="815">
        <f t="shared" si="137"/>
        <v>50</v>
      </c>
      <c r="E2147" s="815">
        <v>1965</v>
      </c>
    </row>
    <row r="2148" spans="1:5">
      <c r="A2148" s="816">
        <f t="shared" si="138"/>
        <v>24060</v>
      </c>
      <c r="B2148" s="815">
        <f t="shared" si="135"/>
        <v>318</v>
      </c>
      <c r="C2148" s="815">
        <f t="shared" si="136"/>
        <v>48</v>
      </c>
      <c r="D2148" s="815">
        <f t="shared" si="137"/>
        <v>49</v>
      </c>
      <c r="E2148" s="815">
        <v>1965</v>
      </c>
    </row>
    <row r="2149" spans="1:5">
      <c r="A2149" s="816">
        <f t="shared" si="138"/>
        <v>24061</v>
      </c>
      <c r="B2149" s="815">
        <f t="shared" si="135"/>
        <v>319</v>
      </c>
      <c r="C2149" s="815">
        <f t="shared" si="136"/>
        <v>47</v>
      </c>
      <c r="D2149" s="815">
        <f t="shared" si="137"/>
        <v>48</v>
      </c>
      <c r="E2149" s="815">
        <v>1965</v>
      </c>
    </row>
    <row r="2150" spans="1:5">
      <c r="A2150" s="816">
        <f t="shared" si="138"/>
        <v>24062</v>
      </c>
      <c r="B2150" s="815">
        <f t="shared" si="135"/>
        <v>320</v>
      </c>
      <c r="C2150" s="815">
        <f t="shared" si="136"/>
        <v>46</v>
      </c>
      <c r="D2150" s="815">
        <f t="shared" si="137"/>
        <v>47</v>
      </c>
      <c r="E2150" s="815">
        <v>1965</v>
      </c>
    </row>
    <row r="2151" spans="1:5">
      <c r="A2151" s="816">
        <f t="shared" si="138"/>
        <v>24063</v>
      </c>
      <c r="B2151" s="815">
        <f t="shared" si="135"/>
        <v>321</v>
      </c>
      <c r="C2151" s="815">
        <f t="shared" si="136"/>
        <v>45</v>
      </c>
      <c r="D2151" s="815">
        <f t="shared" si="137"/>
        <v>46</v>
      </c>
      <c r="E2151" s="815">
        <v>1965</v>
      </c>
    </row>
    <row r="2152" spans="1:5">
      <c r="A2152" s="816">
        <f t="shared" si="138"/>
        <v>24064</v>
      </c>
      <c r="B2152" s="815">
        <f t="shared" si="135"/>
        <v>322</v>
      </c>
      <c r="C2152" s="815">
        <f t="shared" si="136"/>
        <v>44</v>
      </c>
      <c r="D2152" s="815">
        <f t="shared" si="137"/>
        <v>45</v>
      </c>
      <c r="E2152" s="815">
        <v>1965</v>
      </c>
    </row>
    <row r="2153" spans="1:5">
      <c r="A2153" s="816">
        <f t="shared" si="138"/>
        <v>24065</v>
      </c>
      <c r="B2153" s="815">
        <f t="shared" ref="B2153:B2197" si="139">B2152+1</f>
        <v>323</v>
      </c>
      <c r="C2153" s="815">
        <f t="shared" ref="C2153:C2195" si="140">C2152-1</f>
        <v>43</v>
      </c>
      <c r="D2153" s="815">
        <f t="shared" ref="D2153:D2196" si="141">D2152-1</f>
        <v>44</v>
      </c>
      <c r="E2153" s="815">
        <v>1965</v>
      </c>
    </row>
    <row r="2154" spans="1:5">
      <c r="A2154" s="816">
        <f t="shared" si="138"/>
        <v>24066</v>
      </c>
      <c r="B2154" s="815">
        <f t="shared" si="139"/>
        <v>324</v>
      </c>
      <c r="C2154" s="815">
        <f t="shared" si="140"/>
        <v>42</v>
      </c>
      <c r="D2154" s="815">
        <f t="shared" si="141"/>
        <v>43</v>
      </c>
      <c r="E2154" s="815">
        <v>1965</v>
      </c>
    </row>
    <row r="2155" spans="1:5">
      <c r="A2155" s="816">
        <f t="shared" si="138"/>
        <v>24067</v>
      </c>
      <c r="B2155" s="815">
        <f t="shared" si="139"/>
        <v>325</v>
      </c>
      <c r="C2155" s="815">
        <f t="shared" si="140"/>
        <v>41</v>
      </c>
      <c r="D2155" s="815">
        <f t="shared" si="141"/>
        <v>42</v>
      </c>
      <c r="E2155" s="815">
        <v>1965</v>
      </c>
    </row>
    <row r="2156" spans="1:5">
      <c r="A2156" s="816">
        <f t="shared" si="138"/>
        <v>24068</v>
      </c>
      <c r="B2156" s="815">
        <f t="shared" si="139"/>
        <v>326</v>
      </c>
      <c r="C2156" s="815">
        <f t="shared" si="140"/>
        <v>40</v>
      </c>
      <c r="D2156" s="815">
        <f t="shared" si="141"/>
        <v>41</v>
      </c>
      <c r="E2156" s="815">
        <v>1965</v>
      </c>
    </row>
    <row r="2157" spans="1:5">
      <c r="A2157" s="816">
        <f t="shared" si="138"/>
        <v>24069</v>
      </c>
      <c r="B2157" s="815">
        <f t="shared" si="139"/>
        <v>327</v>
      </c>
      <c r="C2157" s="815">
        <f t="shared" si="140"/>
        <v>39</v>
      </c>
      <c r="D2157" s="815">
        <f t="shared" si="141"/>
        <v>40</v>
      </c>
      <c r="E2157" s="815">
        <v>1965</v>
      </c>
    </row>
    <row r="2158" spans="1:5">
      <c r="A2158" s="816">
        <f t="shared" si="138"/>
        <v>24070</v>
      </c>
      <c r="B2158" s="815">
        <f t="shared" si="139"/>
        <v>328</v>
      </c>
      <c r="C2158" s="815">
        <f t="shared" si="140"/>
        <v>38</v>
      </c>
      <c r="D2158" s="815">
        <f t="shared" si="141"/>
        <v>39</v>
      </c>
      <c r="E2158" s="815">
        <v>1965</v>
      </c>
    </row>
    <row r="2159" spans="1:5">
      <c r="A2159" s="816">
        <f t="shared" si="138"/>
        <v>24071</v>
      </c>
      <c r="B2159" s="815">
        <f t="shared" si="139"/>
        <v>329</v>
      </c>
      <c r="C2159" s="815">
        <f t="shared" si="140"/>
        <v>37</v>
      </c>
      <c r="D2159" s="815">
        <f t="shared" si="141"/>
        <v>38</v>
      </c>
      <c r="E2159" s="815">
        <v>1965</v>
      </c>
    </row>
    <row r="2160" spans="1:5">
      <c r="A2160" s="816">
        <f t="shared" si="138"/>
        <v>24072</v>
      </c>
      <c r="B2160" s="815">
        <f t="shared" si="139"/>
        <v>330</v>
      </c>
      <c r="C2160" s="815">
        <f t="shared" si="140"/>
        <v>36</v>
      </c>
      <c r="D2160" s="815">
        <f t="shared" si="141"/>
        <v>37</v>
      </c>
      <c r="E2160" s="815">
        <v>1965</v>
      </c>
    </row>
    <row r="2161" spans="1:5">
      <c r="A2161" s="816">
        <f t="shared" si="138"/>
        <v>24073</v>
      </c>
      <c r="B2161" s="815">
        <f t="shared" si="139"/>
        <v>331</v>
      </c>
      <c r="C2161" s="815">
        <f t="shared" si="140"/>
        <v>35</v>
      </c>
      <c r="D2161" s="815">
        <f t="shared" si="141"/>
        <v>36</v>
      </c>
      <c r="E2161" s="815">
        <v>1965</v>
      </c>
    </row>
    <row r="2162" spans="1:5">
      <c r="A2162" s="816">
        <f t="shared" si="138"/>
        <v>24074</v>
      </c>
      <c r="B2162" s="815">
        <f t="shared" si="139"/>
        <v>332</v>
      </c>
      <c r="C2162" s="815">
        <f t="shared" si="140"/>
        <v>34</v>
      </c>
      <c r="D2162" s="815">
        <f t="shared" si="141"/>
        <v>35</v>
      </c>
      <c r="E2162" s="815">
        <v>1965</v>
      </c>
    </row>
    <row r="2163" spans="1:5">
      <c r="A2163" s="816">
        <f t="shared" ref="A2163:A2226" si="142">A2162+1</f>
        <v>24075</v>
      </c>
      <c r="B2163" s="815">
        <f t="shared" si="139"/>
        <v>333</v>
      </c>
      <c r="C2163" s="815">
        <f t="shared" si="140"/>
        <v>33</v>
      </c>
      <c r="D2163" s="815">
        <f t="shared" si="141"/>
        <v>34</v>
      </c>
      <c r="E2163" s="815">
        <v>1965</v>
      </c>
    </row>
    <row r="2164" spans="1:5">
      <c r="A2164" s="816">
        <f t="shared" si="142"/>
        <v>24076</v>
      </c>
      <c r="B2164" s="815">
        <f t="shared" si="139"/>
        <v>334</v>
      </c>
      <c r="C2164" s="815">
        <f t="shared" si="140"/>
        <v>32</v>
      </c>
      <c r="D2164" s="815">
        <f t="shared" si="141"/>
        <v>33</v>
      </c>
      <c r="E2164" s="815">
        <v>1965</v>
      </c>
    </row>
    <row r="2165" spans="1:5">
      <c r="A2165" s="816">
        <f t="shared" si="142"/>
        <v>24077</v>
      </c>
      <c r="B2165" s="815">
        <f t="shared" si="139"/>
        <v>335</v>
      </c>
      <c r="C2165" s="815">
        <f t="shared" si="140"/>
        <v>31</v>
      </c>
      <c r="D2165" s="815">
        <f t="shared" si="141"/>
        <v>32</v>
      </c>
      <c r="E2165" s="815">
        <v>1965</v>
      </c>
    </row>
    <row r="2166" spans="1:5">
      <c r="A2166" s="816">
        <f t="shared" si="142"/>
        <v>24078</v>
      </c>
      <c r="B2166" s="815">
        <f t="shared" si="139"/>
        <v>336</v>
      </c>
      <c r="C2166" s="815">
        <f t="shared" si="140"/>
        <v>30</v>
      </c>
      <c r="D2166" s="815">
        <f t="shared" si="141"/>
        <v>31</v>
      </c>
      <c r="E2166" s="815">
        <v>1965</v>
      </c>
    </row>
    <row r="2167" spans="1:5">
      <c r="A2167" s="816">
        <f t="shared" si="142"/>
        <v>24079</v>
      </c>
      <c r="B2167" s="815">
        <f t="shared" si="139"/>
        <v>337</v>
      </c>
      <c r="C2167" s="815">
        <f t="shared" si="140"/>
        <v>29</v>
      </c>
      <c r="D2167" s="815">
        <f t="shared" si="141"/>
        <v>30</v>
      </c>
      <c r="E2167" s="815">
        <v>1965</v>
      </c>
    </row>
    <row r="2168" spans="1:5">
      <c r="A2168" s="816">
        <f t="shared" si="142"/>
        <v>24080</v>
      </c>
      <c r="B2168" s="815">
        <f t="shared" si="139"/>
        <v>338</v>
      </c>
      <c r="C2168" s="815">
        <f t="shared" si="140"/>
        <v>28</v>
      </c>
      <c r="D2168" s="815">
        <f t="shared" si="141"/>
        <v>29</v>
      </c>
      <c r="E2168" s="815">
        <v>1965</v>
      </c>
    </row>
    <row r="2169" spans="1:5">
      <c r="A2169" s="816">
        <f t="shared" si="142"/>
        <v>24081</v>
      </c>
      <c r="B2169" s="815">
        <f t="shared" si="139"/>
        <v>339</v>
      </c>
      <c r="C2169" s="815">
        <f t="shared" si="140"/>
        <v>27</v>
      </c>
      <c r="D2169" s="815">
        <f t="shared" si="141"/>
        <v>28</v>
      </c>
      <c r="E2169" s="815">
        <v>1965</v>
      </c>
    </row>
    <row r="2170" spans="1:5">
      <c r="A2170" s="816">
        <f t="shared" si="142"/>
        <v>24082</v>
      </c>
      <c r="B2170" s="815">
        <f t="shared" si="139"/>
        <v>340</v>
      </c>
      <c r="C2170" s="815">
        <f t="shared" si="140"/>
        <v>26</v>
      </c>
      <c r="D2170" s="815">
        <f t="shared" si="141"/>
        <v>27</v>
      </c>
      <c r="E2170" s="815">
        <v>1965</v>
      </c>
    </row>
    <row r="2171" spans="1:5">
      <c r="A2171" s="816">
        <f t="shared" si="142"/>
        <v>24083</v>
      </c>
      <c r="B2171" s="815">
        <f t="shared" si="139"/>
        <v>341</v>
      </c>
      <c r="C2171" s="815">
        <f t="shared" si="140"/>
        <v>25</v>
      </c>
      <c r="D2171" s="815">
        <f t="shared" si="141"/>
        <v>26</v>
      </c>
      <c r="E2171" s="815">
        <v>1965</v>
      </c>
    </row>
    <row r="2172" spans="1:5">
      <c r="A2172" s="816">
        <f t="shared" si="142"/>
        <v>24084</v>
      </c>
      <c r="B2172" s="815">
        <f t="shared" si="139"/>
        <v>342</v>
      </c>
      <c r="C2172" s="815">
        <f t="shared" si="140"/>
        <v>24</v>
      </c>
      <c r="D2172" s="815">
        <f t="shared" si="141"/>
        <v>25</v>
      </c>
      <c r="E2172" s="815">
        <v>1965</v>
      </c>
    </row>
    <row r="2173" spans="1:5">
      <c r="A2173" s="816">
        <f t="shared" si="142"/>
        <v>24085</v>
      </c>
      <c r="B2173" s="815">
        <f t="shared" si="139"/>
        <v>343</v>
      </c>
      <c r="C2173" s="815">
        <f t="shared" si="140"/>
        <v>23</v>
      </c>
      <c r="D2173" s="815">
        <f t="shared" si="141"/>
        <v>24</v>
      </c>
      <c r="E2173" s="815">
        <v>1965</v>
      </c>
    </row>
    <row r="2174" spans="1:5">
      <c r="A2174" s="816">
        <f t="shared" si="142"/>
        <v>24086</v>
      </c>
      <c r="B2174" s="815">
        <f t="shared" si="139"/>
        <v>344</v>
      </c>
      <c r="C2174" s="815">
        <f t="shared" si="140"/>
        <v>22</v>
      </c>
      <c r="D2174" s="815">
        <f t="shared" si="141"/>
        <v>23</v>
      </c>
      <c r="E2174" s="815">
        <v>1965</v>
      </c>
    </row>
    <row r="2175" spans="1:5">
      <c r="A2175" s="816">
        <f t="shared" si="142"/>
        <v>24087</v>
      </c>
      <c r="B2175" s="815">
        <f t="shared" si="139"/>
        <v>345</v>
      </c>
      <c r="C2175" s="815">
        <f t="shared" si="140"/>
        <v>21</v>
      </c>
      <c r="D2175" s="815">
        <f t="shared" si="141"/>
        <v>22</v>
      </c>
      <c r="E2175" s="815">
        <v>1965</v>
      </c>
    </row>
    <row r="2176" spans="1:5">
      <c r="A2176" s="816">
        <f t="shared" si="142"/>
        <v>24088</v>
      </c>
      <c r="B2176" s="815">
        <f t="shared" si="139"/>
        <v>346</v>
      </c>
      <c r="C2176" s="815">
        <f t="shared" si="140"/>
        <v>20</v>
      </c>
      <c r="D2176" s="815">
        <f t="shared" si="141"/>
        <v>21</v>
      </c>
      <c r="E2176" s="815">
        <v>1965</v>
      </c>
    </row>
    <row r="2177" spans="1:5">
      <c r="A2177" s="816">
        <f t="shared" si="142"/>
        <v>24089</v>
      </c>
      <c r="B2177" s="815">
        <f t="shared" si="139"/>
        <v>347</v>
      </c>
      <c r="C2177" s="815">
        <f t="shared" si="140"/>
        <v>19</v>
      </c>
      <c r="D2177" s="815">
        <f t="shared" si="141"/>
        <v>20</v>
      </c>
      <c r="E2177" s="815">
        <v>1965</v>
      </c>
    </row>
    <row r="2178" spans="1:5">
      <c r="A2178" s="816">
        <f t="shared" si="142"/>
        <v>24090</v>
      </c>
      <c r="B2178" s="815">
        <f t="shared" si="139"/>
        <v>348</v>
      </c>
      <c r="C2178" s="815">
        <f t="shared" si="140"/>
        <v>18</v>
      </c>
      <c r="D2178" s="815">
        <f t="shared" si="141"/>
        <v>19</v>
      </c>
      <c r="E2178" s="815">
        <v>1965</v>
      </c>
    </row>
    <row r="2179" spans="1:5">
      <c r="A2179" s="816">
        <f t="shared" si="142"/>
        <v>24091</v>
      </c>
      <c r="B2179" s="815">
        <f t="shared" si="139"/>
        <v>349</v>
      </c>
      <c r="C2179" s="815">
        <f t="shared" si="140"/>
        <v>17</v>
      </c>
      <c r="D2179" s="815">
        <f t="shared" si="141"/>
        <v>18</v>
      </c>
      <c r="E2179" s="815">
        <v>1965</v>
      </c>
    </row>
    <row r="2180" spans="1:5">
      <c r="A2180" s="816">
        <f t="shared" si="142"/>
        <v>24092</v>
      </c>
      <c r="B2180" s="815">
        <f t="shared" si="139"/>
        <v>350</v>
      </c>
      <c r="C2180" s="815">
        <f t="shared" si="140"/>
        <v>16</v>
      </c>
      <c r="D2180" s="815">
        <f t="shared" si="141"/>
        <v>17</v>
      </c>
      <c r="E2180" s="815">
        <v>1965</v>
      </c>
    </row>
    <row r="2181" spans="1:5">
      <c r="A2181" s="816">
        <f t="shared" si="142"/>
        <v>24093</v>
      </c>
      <c r="B2181" s="815">
        <f t="shared" si="139"/>
        <v>351</v>
      </c>
      <c r="C2181" s="815">
        <f t="shared" si="140"/>
        <v>15</v>
      </c>
      <c r="D2181" s="815">
        <f t="shared" si="141"/>
        <v>16</v>
      </c>
      <c r="E2181" s="815">
        <v>1965</v>
      </c>
    </row>
    <row r="2182" spans="1:5">
      <c r="A2182" s="816">
        <f t="shared" si="142"/>
        <v>24094</v>
      </c>
      <c r="B2182" s="815">
        <f t="shared" si="139"/>
        <v>352</v>
      </c>
      <c r="C2182" s="815">
        <f t="shared" si="140"/>
        <v>14</v>
      </c>
      <c r="D2182" s="815">
        <f t="shared" si="141"/>
        <v>15</v>
      </c>
      <c r="E2182" s="815">
        <v>1965</v>
      </c>
    </row>
    <row r="2183" spans="1:5">
      <c r="A2183" s="816">
        <f t="shared" si="142"/>
        <v>24095</v>
      </c>
      <c r="B2183" s="815">
        <f t="shared" si="139"/>
        <v>353</v>
      </c>
      <c r="C2183" s="815">
        <f t="shared" si="140"/>
        <v>13</v>
      </c>
      <c r="D2183" s="815">
        <f t="shared" si="141"/>
        <v>14</v>
      </c>
      <c r="E2183" s="815">
        <v>1965</v>
      </c>
    </row>
    <row r="2184" spans="1:5">
      <c r="A2184" s="816">
        <f t="shared" si="142"/>
        <v>24096</v>
      </c>
      <c r="B2184" s="815">
        <f t="shared" si="139"/>
        <v>354</v>
      </c>
      <c r="C2184" s="815">
        <f t="shared" si="140"/>
        <v>12</v>
      </c>
      <c r="D2184" s="815">
        <f t="shared" si="141"/>
        <v>13</v>
      </c>
      <c r="E2184" s="815">
        <v>1965</v>
      </c>
    </row>
    <row r="2185" spans="1:5">
      <c r="A2185" s="816">
        <f t="shared" si="142"/>
        <v>24097</v>
      </c>
      <c r="B2185" s="815">
        <f t="shared" si="139"/>
        <v>355</v>
      </c>
      <c r="C2185" s="815">
        <f t="shared" si="140"/>
        <v>11</v>
      </c>
      <c r="D2185" s="815">
        <f t="shared" si="141"/>
        <v>12</v>
      </c>
      <c r="E2185" s="815">
        <v>1965</v>
      </c>
    </row>
    <row r="2186" spans="1:5">
      <c r="A2186" s="816">
        <f t="shared" si="142"/>
        <v>24098</v>
      </c>
      <c r="B2186" s="815">
        <f t="shared" si="139"/>
        <v>356</v>
      </c>
      <c r="C2186" s="815">
        <f t="shared" si="140"/>
        <v>10</v>
      </c>
      <c r="D2186" s="815">
        <f t="shared" si="141"/>
        <v>11</v>
      </c>
      <c r="E2186" s="815">
        <v>1965</v>
      </c>
    </row>
    <row r="2187" spans="1:5">
      <c r="A2187" s="816">
        <f t="shared" si="142"/>
        <v>24099</v>
      </c>
      <c r="B2187" s="815">
        <f t="shared" si="139"/>
        <v>357</v>
      </c>
      <c r="C2187" s="815">
        <f t="shared" si="140"/>
        <v>9</v>
      </c>
      <c r="D2187" s="815">
        <f t="shared" si="141"/>
        <v>10</v>
      </c>
      <c r="E2187" s="815">
        <v>1965</v>
      </c>
    </row>
    <row r="2188" spans="1:5">
      <c r="A2188" s="816">
        <f t="shared" si="142"/>
        <v>24100</v>
      </c>
      <c r="B2188" s="815">
        <f t="shared" si="139"/>
        <v>358</v>
      </c>
      <c r="C2188" s="815">
        <f t="shared" si="140"/>
        <v>8</v>
      </c>
      <c r="D2188" s="815">
        <f t="shared" si="141"/>
        <v>9</v>
      </c>
      <c r="E2188" s="815">
        <v>1965</v>
      </c>
    </row>
    <row r="2189" spans="1:5">
      <c r="A2189" s="816">
        <f t="shared" si="142"/>
        <v>24101</v>
      </c>
      <c r="B2189" s="815">
        <f t="shared" si="139"/>
        <v>359</v>
      </c>
      <c r="C2189" s="815">
        <f t="shared" si="140"/>
        <v>7</v>
      </c>
      <c r="D2189" s="815">
        <f t="shared" si="141"/>
        <v>8</v>
      </c>
      <c r="E2189" s="815">
        <v>1965</v>
      </c>
    </row>
    <row r="2190" spans="1:5">
      <c r="A2190" s="816">
        <f t="shared" si="142"/>
        <v>24102</v>
      </c>
      <c r="B2190" s="815">
        <f t="shared" si="139"/>
        <v>360</v>
      </c>
      <c r="C2190" s="815">
        <f t="shared" si="140"/>
        <v>6</v>
      </c>
      <c r="D2190" s="815">
        <f t="shared" si="141"/>
        <v>7</v>
      </c>
      <c r="E2190" s="815">
        <v>1965</v>
      </c>
    </row>
    <row r="2191" spans="1:5">
      <c r="A2191" s="816">
        <f t="shared" si="142"/>
        <v>24103</v>
      </c>
      <c r="B2191" s="815">
        <f t="shared" si="139"/>
        <v>361</v>
      </c>
      <c r="C2191" s="815">
        <f t="shared" si="140"/>
        <v>5</v>
      </c>
      <c r="D2191" s="815">
        <f t="shared" si="141"/>
        <v>6</v>
      </c>
      <c r="E2191" s="815">
        <v>1965</v>
      </c>
    </row>
    <row r="2192" spans="1:5">
      <c r="A2192" s="816">
        <f t="shared" si="142"/>
        <v>24104</v>
      </c>
      <c r="B2192" s="815">
        <f t="shared" si="139"/>
        <v>362</v>
      </c>
      <c r="C2192" s="815">
        <f t="shared" si="140"/>
        <v>4</v>
      </c>
      <c r="D2192" s="815">
        <f t="shared" si="141"/>
        <v>5</v>
      </c>
      <c r="E2192" s="815">
        <v>1965</v>
      </c>
    </row>
    <row r="2193" spans="1:5">
      <c r="A2193" s="816">
        <f t="shared" si="142"/>
        <v>24105</v>
      </c>
      <c r="B2193" s="815">
        <f t="shared" si="139"/>
        <v>363</v>
      </c>
      <c r="C2193" s="815">
        <f t="shared" si="140"/>
        <v>3</v>
      </c>
      <c r="D2193" s="815">
        <f t="shared" si="141"/>
        <v>4</v>
      </c>
      <c r="E2193" s="815">
        <v>1965</v>
      </c>
    </row>
    <row r="2194" spans="1:5">
      <c r="A2194" s="816">
        <f t="shared" si="142"/>
        <v>24106</v>
      </c>
      <c r="B2194" s="815">
        <f t="shared" si="139"/>
        <v>364</v>
      </c>
      <c r="C2194" s="815">
        <f t="shared" si="140"/>
        <v>2</v>
      </c>
      <c r="D2194" s="815">
        <f t="shared" si="141"/>
        <v>3</v>
      </c>
      <c r="E2194" s="815">
        <v>1965</v>
      </c>
    </row>
    <row r="2195" spans="1:5">
      <c r="A2195" s="816">
        <f t="shared" si="142"/>
        <v>24107</v>
      </c>
      <c r="B2195" s="815">
        <f t="shared" si="139"/>
        <v>365</v>
      </c>
      <c r="C2195" s="815">
        <f t="shared" si="140"/>
        <v>1</v>
      </c>
      <c r="D2195" s="815">
        <f t="shared" si="141"/>
        <v>2</v>
      </c>
      <c r="E2195" s="815">
        <v>1965</v>
      </c>
    </row>
    <row r="2196" spans="1:5">
      <c r="A2196" s="816">
        <f t="shared" si="142"/>
        <v>24108</v>
      </c>
      <c r="B2196" s="815">
        <v>1</v>
      </c>
      <c r="C2196" s="815">
        <v>365</v>
      </c>
      <c r="D2196" s="815">
        <f t="shared" si="141"/>
        <v>1</v>
      </c>
      <c r="E2196" s="815">
        <v>1966</v>
      </c>
    </row>
    <row r="2197" spans="1:5">
      <c r="A2197" s="816">
        <f t="shared" si="142"/>
        <v>24109</v>
      </c>
      <c r="B2197" s="815">
        <f t="shared" si="139"/>
        <v>2</v>
      </c>
      <c r="C2197" s="815">
        <f t="shared" ref="C2197:C2261" si="143">C2196-1</f>
        <v>364</v>
      </c>
      <c r="D2197" s="815">
        <v>365</v>
      </c>
      <c r="E2197" s="815">
        <v>1966</v>
      </c>
    </row>
    <row r="2198" spans="1:5">
      <c r="A2198" s="816">
        <f t="shared" si="142"/>
        <v>24110</v>
      </c>
      <c r="B2198" s="815">
        <f t="shared" ref="B2198:B2261" si="144">B2197+1</f>
        <v>3</v>
      </c>
      <c r="C2198" s="815">
        <f t="shared" si="143"/>
        <v>363</v>
      </c>
      <c r="D2198" s="815">
        <f t="shared" ref="D2198:D2261" si="145">D2197-1</f>
        <v>364</v>
      </c>
      <c r="E2198" s="815">
        <v>1966</v>
      </c>
    </row>
    <row r="2199" spans="1:5">
      <c r="A2199" s="816">
        <f t="shared" si="142"/>
        <v>24111</v>
      </c>
      <c r="B2199" s="815">
        <f t="shared" si="144"/>
        <v>4</v>
      </c>
      <c r="C2199" s="815">
        <f t="shared" si="143"/>
        <v>362</v>
      </c>
      <c r="D2199" s="815">
        <f t="shared" si="145"/>
        <v>363</v>
      </c>
      <c r="E2199" s="815">
        <v>1966</v>
      </c>
    </row>
    <row r="2200" spans="1:5">
      <c r="A2200" s="816">
        <f t="shared" si="142"/>
        <v>24112</v>
      </c>
      <c r="B2200" s="815">
        <f t="shared" si="144"/>
        <v>5</v>
      </c>
      <c r="C2200" s="815">
        <f t="shared" si="143"/>
        <v>361</v>
      </c>
      <c r="D2200" s="815">
        <f t="shared" si="145"/>
        <v>362</v>
      </c>
      <c r="E2200" s="815">
        <v>1966</v>
      </c>
    </row>
    <row r="2201" spans="1:5">
      <c r="A2201" s="816">
        <f t="shared" si="142"/>
        <v>24113</v>
      </c>
      <c r="B2201" s="815">
        <f t="shared" si="144"/>
        <v>6</v>
      </c>
      <c r="C2201" s="815">
        <f t="shared" si="143"/>
        <v>360</v>
      </c>
      <c r="D2201" s="815">
        <f t="shared" si="145"/>
        <v>361</v>
      </c>
      <c r="E2201" s="815">
        <v>1966</v>
      </c>
    </row>
    <row r="2202" spans="1:5">
      <c r="A2202" s="816">
        <f t="shared" si="142"/>
        <v>24114</v>
      </c>
      <c r="B2202" s="815">
        <f t="shared" si="144"/>
        <v>7</v>
      </c>
      <c r="C2202" s="815">
        <f t="shared" si="143"/>
        <v>359</v>
      </c>
      <c r="D2202" s="815">
        <f t="shared" si="145"/>
        <v>360</v>
      </c>
      <c r="E2202" s="815">
        <v>1966</v>
      </c>
    </row>
    <row r="2203" spans="1:5">
      <c r="A2203" s="816">
        <f t="shared" si="142"/>
        <v>24115</v>
      </c>
      <c r="B2203" s="815">
        <f t="shared" si="144"/>
        <v>8</v>
      </c>
      <c r="C2203" s="815">
        <f t="shared" si="143"/>
        <v>358</v>
      </c>
      <c r="D2203" s="815">
        <f t="shared" si="145"/>
        <v>359</v>
      </c>
      <c r="E2203" s="815">
        <v>1966</v>
      </c>
    </row>
    <row r="2204" spans="1:5">
      <c r="A2204" s="816">
        <f t="shared" si="142"/>
        <v>24116</v>
      </c>
      <c r="B2204" s="815">
        <f t="shared" si="144"/>
        <v>9</v>
      </c>
      <c r="C2204" s="815">
        <f t="shared" si="143"/>
        <v>357</v>
      </c>
      <c r="D2204" s="815">
        <f t="shared" si="145"/>
        <v>358</v>
      </c>
      <c r="E2204" s="815">
        <v>1966</v>
      </c>
    </row>
    <row r="2205" spans="1:5">
      <c r="A2205" s="816">
        <f t="shared" si="142"/>
        <v>24117</v>
      </c>
      <c r="B2205" s="815">
        <f t="shared" si="144"/>
        <v>10</v>
      </c>
      <c r="C2205" s="815">
        <f t="shared" si="143"/>
        <v>356</v>
      </c>
      <c r="D2205" s="815">
        <f t="shared" si="145"/>
        <v>357</v>
      </c>
      <c r="E2205" s="815">
        <v>1966</v>
      </c>
    </row>
    <row r="2206" spans="1:5">
      <c r="A2206" s="816">
        <f t="shared" si="142"/>
        <v>24118</v>
      </c>
      <c r="B2206" s="815">
        <f t="shared" si="144"/>
        <v>11</v>
      </c>
      <c r="C2206" s="815">
        <f t="shared" si="143"/>
        <v>355</v>
      </c>
      <c r="D2206" s="815">
        <f t="shared" si="145"/>
        <v>356</v>
      </c>
      <c r="E2206" s="815">
        <v>1966</v>
      </c>
    </row>
    <row r="2207" spans="1:5">
      <c r="A2207" s="816">
        <f t="shared" si="142"/>
        <v>24119</v>
      </c>
      <c r="B2207" s="815">
        <f t="shared" si="144"/>
        <v>12</v>
      </c>
      <c r="C2207" s="815">
        <f t="shared" si="143"/>
        <v>354</v>
      </c>
      <c r="D2207" s="815">
        <f t="shared" si="145"/>
        <v>355</v>
      </c>
      <c r="E2207" s="815">
        <v>1966</v>
      </c>
    </row>
    <row r="2208" spans="1:5">
      <c r="A2208" s="816">
        <f t="shared" si="142"/>
        <v>24120</v>
      </c>
      <c r="B2208" s="815">
        <f t="shared" si="144"/>
        <v>13</v>
      </c>
      <c r="C2208" s="815">
        <f t="shared" si="143"/>
        <v>353</v>
      </c>
      <c r="D2208" s="815">
        <f t="shared" si="145"/>
        <v>354</v>
      </c>
      <c r="E2208" s="815">
        <v>1966</v>
      </c>
    </row>
    <row r="2209" spans="1:5">
      <c r="A2209" s="816">
        <f t="shared" si="142"/>
        <v>24121</v>
      </c>
      <c r="B2209" s="815">
        <f t="shared" si="144"/>
        <v>14</v>
      </c>
      <c r="C2209" s="815">
        <f t="shared" si="143"/>
        <v>352</v>
      </c>
      <c r="D2209" s="815">
        <f t="shared" si="145"/>
        <v>353</v>
      </c>
      <c r="E2209" s="815">
        <v>1966</v>
      </c>
    </row>
    <row r="2210" spans="1:5">
      <c r="A2210" s="816">
        <f t="shared" si="142"/>
        <v>24122</v>
      </c>
      <c r="B2210" s="815">
        <f t="shared" si="144"/>
        <v>15</v>
      </c>
      <c r="C2210" s="815">
        <f t="shared" si="143"/>
        <v>351</v>
      </c>
      <c r="D2210" s="815">
        <f t="shared" si="145"/>
        <v>352</v>
      </c>
      <c r="E2210" s="815">
        <v>1966</v>
      </c>
    </row>
    <row r="2211" spans="1:5">
      <c r="A2211" s="816">
        <f t="shared" si="142"/>
        <v>24123</v>
      </c>
      <c r="B2211" s="815">
        <f t="shared" si="144"/>
        <v>16</v>
      </c>
      <c r="C2211" s="815">
        <f t="shared" si="143"/>
        <v>350</v>
      </c>
      <c r="D2211" s="815">
        <f t="shared" si="145"/>
        <v>351</v>
      </c>
      <c r="E2211" s="815">
        <v>1966</v>
      </c>
    </row>
    <row r="2212" spans="1:5">
      <c r="A2212" s="816">
        <f t="shared" si="142"/>
        <v>24124</v>
      </c>
      <c r="B2212" s="815">
        <f t="shared" si="144"/>
        <v>17</v>
      </c>
      <c r="C2212" s="815">
        <f t="shared" si="143"/>
        <v>349</v>
      </c>
      <c r="D2212" s="815">
        <f t="shared" si="145"/>
        <v>350</v>
      </c>
      <c r="E2212" s="815">
        <v>1966</v>
      </c>
    </row>
    <row r="2213" spans="1:5">
      <c r="A2213" s="816">
        <f t="shared" si="142"/>
        <v>24125</v>
      </c>
      <c r="B2213" s="815">
        <f t="shared" si="144"/>
        <v>18</v>
      </c>
      <c r="C2213" s="815">
        <f t="shared" si="143"/>
        <v>348</v>
      </c>
      <c r="D2213" s="815">
        <f t="shared" si="145"/>
        <v>349</v>
      </c>
      <c r="E2213" s="815">
        <v>1966</v>
      </c>
    </row>
    <row r="2214" spans="1:5">
      <c r="A2214" s="816">
        <f t="shared" si="142"/>
        <v>24126</v>
      </c>
      <c r="B2214" s="815">
        <f t="shared" si="144"/>
        <v>19</v>
      </c>
      <c r="C2214" s="815">
        <f t="shared" si="143"/>
        <v>347</v>
      </c>
      <c r="D2214" s="815">
        <f t="shared" si="145"/>
        <v>348</v>
      </c>
      <c r="E2214" s="815">
        <v>1966</v>
      </c>
    </row>
    <row r="2215" spans="1:5">
      <c r="A2215" s="816">
        <f t="shared" si="142"/>
        <v>24127</v>
      </c>
      <c r="B2215" s="815">
        <f t="shared" si="144"/>
        <v>20</v>
      </c>
      <c r="C2215" s="815">
        <f t="shared" si="143"/>
        <v>346</v>
      </c>
      <c r="D2215" s="815">
        <f t="shared" si="145"/>
        <v>347</v>
      </c>
      <c r="E2215" s="815">
        <v>1966</v>
      </c>
    </row>
    <row r="2216" spans="1:5">
      <c r="A2216" s="816">
        <f t="shared" si="142"/>
        <v>24128</v>
      </c>
      <c r="B2216" s="815">
        <f t="shared" si="144"/>
        <v>21</v>
      </c>
      <c r="C2216" s="815">
        <f t="shared" si="143"/>
        <v>345</v>
      </c>
      <c r="D2216" s="815">
        <f t="shared" si="145"/>
        <v>346</v>
      </c>
      <c r="E2216" s="815">
        <v>1966</v>
      </c>
    </row>
    <row r="2217" spans="1:5">
      <c r="A2217" s="816">
        <f t="shared" si="142"/>
        <v>24129</v>
      </c>
      <c r="B2217" s="815">
        <f t="shared" si="144"/>
        <v>22</v>
      </c>
      <c r="C2217" s="815">
        <f t="shared" si="143"/>
        <v>344</v>
      </c>
      <c r="D2217" s="815">
        <f t="shared" si="145"/>
        <v>345</v>
      </c>
      <c r="E2217" s="815">
        <v>1966</v>
      </c>
    </row>
    <row r="2218" spans="1:5">
      <c r="A2218" s="816">
        <f t="shared" si="142"/>
        <v>24130</v>
      </c>
      <c r="B2218" s="815">
        <f t="shared" si="144"/>
        <v>23</v>
      </c>
      <c r="C2218" s="815">
        <f t="shared" si="143"/>
        <v>343</v>
      </c>
      <c r="D2218" s="815">
        <f t="shared" si="145"/>
        <v>344</v>
      </c>
      <c r="E2218" s="815">
        <v>1966</v>
      </c>
    </row>
    <row r="2219" spans="1:5">
      <c r="A2219" s="816">
        <f t="shared" si="142"/>
        <v>24131</v>
      </c>
      <c r="B2219" s="815">
        <f t="shared" si="144"/>
        <v>24</v>
      </c>
      <c r="C2219" s="815">
        <f t="shared" si="143"/>
        <v>342</v>
      </c>
      <c r="D2219" s="815">
        <f t="shared" si="145"/>
        <v>343</v>
      </c>
      <c r="E2219" s="815">
        <v>1966</v>
      </c>
    </row>
    <row r="2220" spans="1:5">
      <c r="A2220" s="816">
        <f t="shared" si="142"/>
        <v>24132</v>
      </c>
      <c r="B2220" s="815">
        <f t="shared" si="144"/>
        <v>25</v>
      </c>
      <c r="C2220" s="815">
        <f t="shared" si="143"/>
        <v>341</v>
      </c>
      <c r="D2220" s="815">
        <f t="shared" si="145"/>
        <v>342</v>
      </c>
      <c r="E2220" s="815">
        <v>1966</v>
      </c>
    </row>
    <row r="2221" spans="1:5">
      <c r="A2221" s="816">
        <f t="shared" si="142"/>
        <v>24133</v>
      </c>
      <c r="B2221" s="815">
        <f t="shared" si="144"/>
        <v>26</v>
      </c>
      <c r="C2221" s="815">
        <f t="shared" si="143"/>
        <v>340</v>
      </c>
      <c r="D2221" s="815">
        <f t="shared" si="145"/>
        <v>341</v>
      </c>
      <c r="E2221" s="815">
        <v>1966</v>
      </c>
    </row>
    <row r="2222" spans="1:5">
      <c r="A2222" s="816">
        <f t="shared" si="142"/>
        <v>24134</v>
      </c>
      <c r="B2222" s="815">
        <f t="shared" si="144"/>
        <v>27</v>
      </c>
      <c r="C2222" s="815">
        <f t="shared" si="143"/>
        <v>339</v>
      </c>
      <c r="D2222" s="815">
        <f t="shared" si="145"/>
        <v>340</v>
      </c>
      <c r="E2222" s="815">
        <v>1966</v>
      </c>
    </row>
    <row r="2223" spans="1:5">
      <c r="A2223" s="816">
        <f t="shared" si="142"/>
        <v>24135</v>
      </c>
      <c r="B2223" s="815">
        <f t="shared" si="144"/>
        <v>28</v>
      </c>
      <c r="C2223" s="815">
        <f t="shared" si="143"/>
        <v>338</v>
      </c>
      <c r="D2223" s="815">
        <f t="shared" si="145"/>
        <v>339</v>
      </c>
      <c r="E2223" s="815">
        <v>1966</v>
      </c>
    </row>
    <row r="2224" spans="1:5">
      <c r="A2224" s="816">
        <f t="shared" si="142"/>
        <v>24136</v>
      </c>
      <c r="B2224" s="815">
        <f t="shared" si="144"/>
        <v>29</v>
      </c>
      <c r="C2224" s="815">
        <f t="shared" si="143"/>
        <v>337</v>
      </c>
      <c r="D2224" s="815">
        <f t="shared" si="145"/>
        <v>338</v>
      </c>
      <c r="E2224" s="815">
        <v>1966</v>
      </c>
    </row>
    <row r="2225" spans="1:5">
      <c r="A2225" s="816">
        <f t="shared" si="142"/>
        <v>24137</v>
      </c>
      <c r="B2225" s="815">
        <f t="shared" si="144"/>
        <v>30</v>
      </c>
      <c r="C2225" s="815">
        <f t="shared" si="143"/>
        <v>336</v>
      </c>
      <c r="D2225" s="815">
        <f t="shared" si="145"/>
        <v>337</v>
      </c>
      <c r="E2225" s="815">
        <v>1966</v>
      </c>
    </row>
    <row r="2226" spans="1:5">
      <c r="A2226" s="816">
        <f t="shared" si="142"/>
        <v>24138</v>
      </c>
      <c r="B2226" s="815">
        <f t="shared" si="144"/>
        <v>31</v>
      </c>
      <c r="C2226" s="815">
        <f t="shared" si="143"/>
        <v>335</v>
      </c>
      <c r="D2226" s="815">
        <f t="shared" si="145"/>
        <v>336</v>
      </c>
      <c r="E2226" s="815">
        <v>1966</v>
      </c>
    </row>
    <row r="2227" spans="1:5">
      <c r="A2227" s="816">
        <f t="shared" ref="A2227:A2290" si="146">A2226+1</f>
        <v>24139</v>
      </c>
      <c r="B2227" s="815">
        <f t="shared" si="144"/>
        <v>32</v>
      </c>
      <c r="C2227" s="815">
        <f t="shared" si="143"/>
        <v>334</v>
      </c>
      <c r="D2227" s="815">
        <f t="shared" si="145"/>
        <v>335</v>
      </c>
      <c r="E2227" s="815">
        <v>1966</v>
      </c>
    </row>
    <row r="2228" spans="1:5">
      <c r="A2228" s="816">
        <f t="shared" si="146"/>
        <v>24140</v>
      </c>
      <c r="B2228" s="815">
        <f t="shared" si="144"/>
        <v>33</v>
      </c>
      <c r="C2228" s="815">
        <f t="shared" si="143"/>
        <v>333</v>
      </c>
      <c r="D2228" s="815">
        <f t="shared" si="145"/>
        <v>334</v>
      </c>
      <c r="E2228" s="815">
        <v>1966</v>
      </c>
    </row>
    <row r="2229" spans="1:5">
      <c r="A2229" s="816">
        <f t="shared" si="146"/>
        <v>24141</v>
      </c>
      <c r="B2229" s="815">
        <f t="shared" si="144"/>
        <v>34</v>
      </c>
      <c r="C2229" s="815">
        <f t="shared" si="143"/>
        <v>332</v>
      </c>
      <c r="D2229" s="815">
        <f t="shared" si="145"/>
        <v>333</v>
      </c>
      <c r="E2229" s="815">
        <v>1966</v>
      </c>
    </row>
    <row r="2230" spans="1:5">
      <c r="A2230" s="816">
        <f t="shared" si="146"/>
        <v>24142</v>
      </c>
      <c r="B2230" s="815">
        <f t="shared" si="144"/>
        <v>35</v>
      </c>
      <c r="C2230" s="815">
        <f t="shared" si="143"/>
        <v>331</v>
      </c>
      <c r="D2230" s="815">
        <f t="shared" si="145"/>
        <v>332</v>
      </c>
      <c r="E2230" s="815">
        <v>1966</v>
      </c>
    </row>
    <row r="2231" spans="1:5">
      <c r="A2231" s="816">
        <f t="shared" si="146"/>
        <v>24143</v>
      </c>
      <c r="B2231" s="815">
        <f t="shared" si="144"/>
        <v>36</v>
      </c>
      <c r="C2231" s="815">
        <f t="shared" si="143"/>
        <v>330</v>
      </c>
      <c r="D2231" s="815">
        <f t="shared" si="145"/>
        <v>331</v>
      </c>
      <c r="E2231" s="815">
        <v>1966</v>
      </c>
    </row>
    <row r="2232" spans="1:5">
      <c r="A2232" s="816">
        <f t="shared" si="146"/>
        <v>24144</v>
      </c>
      <c r="B2232" s="815">
        <f t="shared" si="144"/>
        <v>37</v>
      </c>
      <c r="C2232" s="815">
        <f t="shared" si="143"/>
        <v>329</v>
      </c>
      <c r="D2232" s="815">
        <f t="shared" si="145"/>
        <v>330</v>
      </c>
      <c r="E2232" s="815">
        <v>1966</v>
      </c>
    </row>
    <row r="2233" spans="1:5">
      <c r="A2233" s="816">
        <f t="shared" si="146"/>
        <v>24145</v>
      </c>
      <c r="B2233" s="815">
        <f t="shared" si="144"/>
        <v>38</v>
      </c>
      <c r="C2233" s="815">
        <f t="shared" si="143"/>
        <v>328</v>
      </c>
      <c r="D2233" s="815">
        <f t="shared" si="145"/>
        <v>329</v>
      </c>
      <c r="E2233" s="815">
        <v>1966</v>
      </c>
    </row>
    <row r="2234" spans="1:5">
      <c r="A2234" s="816">
        <f t="shared" si="146"/>
        <v>24146</v>
      </c>
      <c r="B2234" s="815">
        <f t="shared" si="144"/>
        <v>39</v>
      </c>
      <c r="C2234" s="815">
        <f t="shared" si="143"/>
        <v>327</v>
      </c>
      <c r="D2234" s="815">
        <f t="shared" si="145"/>
        <v>328</v>
      </c>
      <c r="E2234" s="815">
        <v>1966</v>
      </c>
    </row>
    <row r="2235" spans="1:5">
      <c r="A2235" s="816">
        <f t="shared" si="146"/>
        <v>24147</v>
      </c>
      <c r="B2235" s="815">
        <f t="shared" si="144"/>
        <v>40</v>
      </c>
      <c r="C2235" s="815">
        <f t="shared" si="143"/>
        <v>326</v>
      </c>
      <c r="D2235" s="815">
        <f t="shared" si="145"/>
        <v>327</v>
      </c>
      <c r="E2235" s="815">
        <v>1966</v>
      </c>
    </row>
    <row r="2236" spans="1:5">
      <c r="A2236" s="816">
        <f t="shared" si="146"/>
        <v>24148</v>
      </c>
      <c r="B2236" s="815">
        <f t="shared" si="144"/>
        <v>41</v>
      </c>
      <c r="C2236" s="815">
        <f t="shared" si="143"/>
        <v>325</v>
      </c>
      <c r="D2236" s="815">
        <f t="shared" si="145"/>
        <v>326</v>
      </c>
      <c r="E2236" s="815">
        <v>1966</v>
      </c>
    </row>
    <row r="2237" spans="1:5">
      <c r="A2237" s="816">
        <f t="shared" si="146"/>
        <v>24149</v>
      </c>
      <c r="B2237" s="815">
        <f t="shared" si="144"/>
        <v>42</v>
      </c>
      <c r="C2237" s="815">
        <f t="shared" si="143"/>
        <v>324</v>
      </c>
      <c r="D2237" s="815">
        <f t="shared" si="145"/>
        <v>325</v>
      </c>
      <c r="E2237" s="815">
        <v>1966</v>
      </c>
    </row>
    <row r="2238" spans="1:5">
      <c r="A2238" s="816">
        <f t="shared" si="146"/>
        <v>24150</v>
      </c>
      <c r="B2238" s="815">
        <f t="shared" si="144"/>
        <v>43</v>
      </c>
      <c r="C2238" s="815">
        <f t="shared" si="143"/>
        <v>323</v>
      </c>
      <c r="D2238" s="815">
        <f t="shared" si="145"/>
        <v>324</v>
      </c>
      <c r="E2238" s="815">
        <v>1966</v>
      </c>
    </row>
    <row r="2239" spans="1:5">
      <c r="A2239" s="816">
        <f t="shared" si="146"/>
        <v>24151</v>
      </c>
      <c r="B2239" s="815">
        <f t="shared" si="144"/>
        <v>44</v>
      </c>
      <c r="C2239" s="815">
        <f t="shared" si="143"/>
        <v>322</v>
      </c>
      <c r="D2239" s="815">
        <f t="shared" si="145"/>
        <v>323</v>
      </c>
      <c r="E2239" s="815">
        <v>1966</v>
      </c>
    </row>
    <row r="2240" spans="1:5">
      <c r="A2240" s="816">
        <f t="shared" si="146"/>
        <v>24152</v>
      </c>
      <c r="B2240" s="815">
        <f t="shared" si="144"/>
        <v>45</v>
      </c>
      <c r="C2240" s="815">
        <f t="shared" si="143"/>
        <v>321</v>
      </c>
      <c r="D2240" s="815">
        <f t="shared" si="145"/>
        <v>322</v>
      </c>
      <c r="E2240" s="815">
        <v>1966</v>
      </c>
    </row>
    <row r="2241" spans="1:5">
      <c r="A2241" s="816">
        <f t="shared" si="146"/>
        <v>24153</v>
      </c>
      <c r="B2241" s="815">
        <f t="shared" si="144"/>
        <v>46</v>
      </c>
      <c r="C2241" s="815">
        <f t="shared" si="143"/>
        <v>320</v>
      </c>
      <c r="D2241" s="815">
        <f t="shared" si="145"/>
        <v>321</v>
      </c>
      <c r="E2241" s="815">
        <v>1966</v>
      </c>
    </row>
    <row r="2242" spans="1:5">
      <c r="A2242" s="816">
        <f t="shared" si="146"/>
        <v>24154</v>
      </c>
      <c r="B2242" s="815">
        <f t="shared" si="144"/>
        <v>47</v>
      </c>
      <c r="C2242" s="815">
        <f t="shared" si="143"/>
        <v>319</v>
      </c>
      <c r="D2242" s="815">
        <f t="shared" si="145"/>
        <v>320</v>
      </c>
      <c r="E2242" s="815">
        <v>1966</v>
      </c>
    </row>
    <row r="2243" spans="1:5">
      <c r="A2243" s="816">
        <f t="shared" si="146"/>
        <v>24155</v>
      </c>
      <c r="B2243" s="815">
        <f t="shared" si="144"/>
        <v>48</v>
      </c>
      <c r="C2243" s="815">
        <f t="shared" si="143"/>
        <v>318</v>
      </c>
      <c r="D2243" s="815">
        <f t="shared" si="145"/>
        <v>319</v>
      </c>
      <c r="E2243" s="815">
        <v>1966</v>
      </c>
    </row>
    <row r="2244" spans="1:5">
      <c r="A2244" s="816">
        <f t="shared" si="146"/>
        <v>24156</v>
      </c>
      <c r="B2244" s="815">
        <f t="shared" si="144"/>
        <v>49</v>
      </c>
      <c r="C2244" s="815">
        <f t="shared" si="143"/>
        <v>317</v>
      </c>
      <c r="D2244" s="815">
        <f t="shared" si="145"/>
        <v>318</v>
      </c>
      <c r="E2244" s="815">
        <v>1966</v>
      </c>
    </row>
    <row r="2245" spans="1:5">
      <c r="A2245" s="816">
        <f t="shared" si="146"/>
        <v>24157</v>
      </c>
      <c r="B2245" s="815">
        <f t="shared" si="144"/>
        <v>50</v>
      </c>
      <c r="C2245" s="815">
        <f t="shared" si="143"/>
        <v>316</v>
      </c>
      <c r="D2245" s="815">
        <f t="shared" si="145"/>
        <v>317</v>
      </c>
      <c r="E2245" s="815">
        <v>1966</v>
      </c>
    </row>
    <row r="2246" spans="1:5">
      <c r="A2246" s="816">
        <f t="shared" si="146"/>
        <v>24158</v>
      </c>
      <c r="B2246" s="815">
        <f t="shared" si="144"/>
        <v>51</v>
      </c>
      <c r="C2246" s="815">
        <f t="shared" si="143"/>
        <v>315</v>
      </c>
      <c r="D2246" s="815">
        <f t="shared" si="145"/>
        <v>316</v>
      </c>
      <c r="E2246" s="815">
        <v>1966</v>
      </c>
    </row>
    <row r="2247" spans="1:5">
      <c r="A2247" s="816">
        <f t="shared" si="146"/>
        <v>24159</v>
      </c>
      <c r="B2247" s="815">
        <f t="shared" si="144"/>
        <v>52</v>
      </c>
      <c r="C2247" s="815">
        <f t="shared" si="143"/>
        <v>314</v>
      </c>
      <c r="D2247" s="815">
        <f t="shared" si="145"/>
        <v>315</v>
      </c>
      <c r="E2247" s="815">
        <v>1966</v>
      </c>
    </row>
    <row r="2248" spans="1:5">
      <c r="A2248" s="816">
        <f t="shared" si="146"/>
        <v>24160</v>
      </c>
      <c r="B2248" s="815">
        <f t="shared" si="144"/>
        <v>53</v>
      </c>
      <c r="C2248" s="815">
        <f t="shared" si="143"/>
        <v>313</v>
      </c>
      <c r="D2248" s="815">
        <f t="shared" si="145"/>
        <v>314</v>
      </c>
      <c r="E2248" s="815">
        <v>1966</v>
      </c>
    </row>
    <row r="2249" spans="1:5">
      <c r="A2249" s="816">
        <f t="shared" si="146"/>
        <v>24161</v>
      </c>
      <c r="B2249" s="815">
        <f t="shared" si="144"/>
        <v>54</v>
      </c>
      <c r="C2249" s="815">
        <f t="shared" si="143"/>
        <v>312</v>
      </c>
      <c r="D2249" s="815">
        <f t="shared" si="145"/>
        <v>313</v>
      </c>
      <c r="E2249" s="815">
        <v>1966</v>
      </c>
    </row>
    <row r="2250" spans="1:5">
      <c r="A2250" s="816">
        <f t="shared" si="146"/>
        <v>24162</v>
      </c>
      <c r="B2250" s="815">
        <f t="shared" si="144"/>
        <v>55</v>
      </c>
      <c r="C2250" s="815">
        <f t="shared" si="143"/>
        <v>311</v>
      </c>
      <c r="D2250" s="815">
        <f t="shared" si="145"/>
        <v>312</v>
      </c>
      <c r="E2250" s="815">
        <v>1966</v>
      </c>
    </row>
    <row r="2251" spans="1:5">
      <c r="A2251" s="816">
        <f t="shared" si="146"/>
        <v>24163</v>
      </c>
      <c r="B2251" s="815">
        <f t="shared" si="144"/>
        <v>56</v>
      </c>
      <c r="C2251" s="815">
        <f t="shared" si="143"/>
        <v>310</v>
      </c>
      <c r="D2251" s="815">
        <f t="shared" si="145"/>
        <v>311</v>
      </c>
      <c r="E2251" s="815">
        <v>1966</v>
      </c>
    </row>
    <row r="2252" spans="1:5">
      <c r="A2252" s="816">
        <f t="shared" si="146"/>
        <v>24164</v>
      </c>
      <c r="B2252" s="815">
        <f t="shared" si="144"/>
        <v>57</v>
      </c>
      <c r="C2252" s="815">
        <f t="shared" si="143"/>
        <v>309</v>
      </c>
      <c r="D2252" s="815">
        <f t="shared" si="145"/>
        <v>310</v>
      </c>
      <c r="E2252" s="815">
        <v>1966</v>
      </c>
    </row>
    <row r="2253" spans="1:5">
      <c r="A2253" s="816">
        <f t="shared" si="146"/>
        <v>24165</v>
      </c>
      <c r="B2253" s="815">
        <f t="shared" si="144"/>
        <v>58</v>
      </c>
      <c r="C2253" s="815">
        <f t="shared" si="143"/>
        <v>308</v>
      </c>
      <c r="D2253" s="815">
        <f t="shared" si="145"/>
        <v>309</v>
      </c>
      <c r="E2253" s="815">
        <v>1966</v>
      </c>
    </row>
    <row r="2254" spans="1:5">
      <c r="A2254" s="816">
        <f t="shared" si="146"/>
        <v>24166</v>
      </c>
      <c r="B2254" s="815">
        <f t="shared" si="144"/>
        <v>59</v>
      </c>
      <c r="C2254" s="815">
        <f t="shared" si="143"/>
        <v>307</v>
      </c>
      <c r="D2254" s="815">
        <f t="shared" si="145"/>
        <v>308</v>
      </c>
      <c r="E2254" s="815">
        <v>1966</v>
      </c>
    </row>
    <row r="2255" spans="1:5">
      <c r="A2255" s="816">
        <f t="shared" si="146"/>
        <v>24167</v>
      </c>
      <c r="B2255" s="815">
        <f t="shared" si="144"/>
        <v>60</v>
      </c>
      <c r="C2255" s="815">
        <f t="shared" si="143"/>
        <v>306</v>
      </c>
      <c r="D2255" s="815">
        <f t="shared" si="145"/>
        <v>307</v>
      </c>
      <c r="E2255" s="815">
        <v>1966</v>
      </c>
    </row>
    <row r="2256" spans="1:5">
      <c r="A2256" s="816">
        <f t="shared" si="146"/>
        <v>24168</v>
      </c>
      <c r="B2256" s="815">
        <f t="shared" si="144"/>
        <v>61</v>
      </c>
      <c r="C2256" s="815">
        <f t="shared" si="143"/>
        <v>305</v>
      </c>
      <c r="D2256" s="815">
        <f t="shared" si="145"/>
        <v>306</v>
      </c>
      <c r="E2256" s="815">
        <v>1966</v>
      </c>
    </row>
    <row r="2257" spans="1:5">
      <c r="A2257" s="816">
        <f t="shared" si="146"/>
        <v>24169</v>
      </c>
      <c r="B2257" s="815">
        <f t="shared" si="144"/>
        <v>62</v>
      </c>
      <c r="C2257" s="815">
        <f t="shared" si="143"/>
        <v>304</v>
      </c>
      <c r="D2257" s="815">
        <f t="shared" si="145"/>
        <v>305</v>
      </c>
      <c r="E2257" s="815">
        <v>1966</v>
      </c>
    </row>
    <row r="2258" spans="1:5">
      <c r="A2258" s="816">
        <f t="shared" si="146"/>
        <v>24170</v>
      </c>
      <c r="B2258" s="815">
        <f t="shared" si="144"/>
        <v>63</v>
      </c>
      <c r="C2258" s="815">
        <f t="shared" si="143"/>
        <v>303</v>
      </c>
      <c r="D2258" s="815">
        <f t="shared" si="145"/>
        <v>304</v>
      </c>
      <c r="E2258" s="815">
        <v>1966</v>
      </c>
    </row>
    <row r="2259" spans="1:5">
      <c r="A2259" s="816">
        <f t="shared" si="146"/>
        <v>24171</v>
      </c>
      <c r="B2259" s="815">
        <f t="shared" si="144"/>
        <v>64</v>
      </c>
      <c r="C2259" s="815">
        <f t="shared" si="143"/>
        <v>302</v>
      </c>
      <c r="D2259" s="815">
        <f t="shared" si="145"/>
        <v>303</v>
      </c>
      <c r="E2259" s="815">
        <v>1966</v>
      </c>
    </row>
    <row r="2260" spans="1:5">
      <c r="A2260" s="816">
        <f t="shared" si="146"/>
        <v>24172</v>
      </c>
      <c r="B2260" s="815">
        <f t="shared" si="144"/>
        <v>65</v>
      </c>
      <c r="C2260" s="815">
        <f t="shared" si="143"/>
        <v>301</v>
      </c>
      <c r="D2260" s="815">
        <f t="shared" si="145"/>
        <v>302</v>
      </c>
      <c r="E2260" s="815">
        <v>1966</v>
      </c>
    </row>
    <row r="2261" spans="1:5">
      <c r="A2261" s="816">
        <f t="shared" si="146"/>
        <v>24173</v>
      </c>
      <c r="B2261" s="815">
        <f t="shared" si="144"/>
        <v>66</v>
      </c>
      <c r="C2261" s="815">
        <f t="shared" si="143"/>
        <v>300</v>
      </c>
      <c r="D2261" s="815">
        <f t="shared" si="145"/>
        <v>301</v>
      </c>
      <c r="E2261" s="815">
        <v>1966</v>
      </c>
    </row>
    <row r="2262" spans="1:5">
      <c r="A2262" s="816">
        <f t="shared" si="146"/>
        <v>24174</v>
      </c>
      <c r="B2262" s="815">
        <f t="shared" ref="B2262:B2325" si="147">B2261+1</f>
        <v>67</v>
      </c>
      <c r="C2262" s="815">
        <f t="shared" ref="C2262:C2325" si="148">C2261-1</f>
        <v>299</v>
      </c>
      <c r="D2262" s="815">
        <f t="shared" ref="D2262:D2325" si="149">D2261-1</f>
        <v>300</v>
      </c>
      <c r="E2262" s="815">
        <v>1966</v>
      </c>
    </row>
    <row r="2263" spans="1:5">
      <c r="A2263" s="816">
        <f t="shared" si="146"/>
        <v>24175</v>
      </c>
      <c r="B2263" s="815">
        <f t="shared" si="147"/>
        <v>68</v>
      </c>
      <c r="C2263" s="815">
        <f t="shared" si="148"/>
        <v>298</v>
      </c>
      <c r="D2263" s="815">
        <f t="shared" si="149"/>
        <v>299</v>
      </c>
      <c r="E2263" s="815">
        <v>1966</v>
      </c>
    </row>
    <row r="2264" spans="1:5">
      <c r="A2264" s="816">
        <f t="shared" si="146"/>
        <v>24176</v>
      </c>
      <c r="B2264" s="815">
        <f t="shared" si="147"/>
        <v>69</v>
      </c>
      <c r="C2264" s="815">
        <f t="shared" si="148"/>
        <v>297</v>
      </c>
      <c r="D2264" s="815">
        <f t="shared" si="149"/>
        <v>298</v>
      </c>
      <c r="E2264" s="815">
        <v>1966</v>
      </c>
    </row>
    <row r="2265" spans="1:5">
      <c r="A2265" s="816">
        <f t="shared" si="146"/>
        <v>24177</v>
      </c>
      <c r="B2265" s="815">
        <f t="shared" si="147"/>
        <v>70</v>
      </c>
      <c r="C2265" s="815">
        <f t="shared" si="148"/>
        <v>296</v>
      </c>
      <c r="D2265" s="815">
        <f t="shared" si="149"/>
        <v>297</v>
      </c>
      <c r="E2265" s="815">
        <v>1966</v>
      </c>
    </row>
    <row r="2266" spans="1:5">
      <c r="A2266" s="816">
        <f t="shared" si="146"/>
        <v>24178</v>
      </c>
      <c r="B2266" s="815">
        <f t="shared" si="147"/>
        <v>71</v>
      </c>
      <c r="C2266" s="815">
        <f t="shared" si="148"/>
        <v>295</v>
      </c>
      <c r="D2266" s="815">
        <f t="shared" si="149"/>
        <v>296</v>
      </c>
      <c r="E2266" s="815">
        <v>1966</v>
      </c>
    </row>
    <row r="2267" spans="1:5">
      <c r="A2267" s="816">
        <f t="shared" si="146"/>
        <v>24179</v>
      </c>
      <c r="B2267" s="815">
        <f t="shared" si="147"/>
        <v>72</v>
      </c>
      <c r="C2267" s="815">
        <f t="shared" si="148"/>
        <v>294</v>
      </c>
      <c r="D2267" s="815">
        <f t="shared" si="149"/>
        <v>295</v>
      </c>
      <c r="E2267" s="815">
        <v>1966</v>
      </c>
    </row>
    <row r="2268" spans="1:5">
      <c r="A2268" s="816">
        <f t="shared" si="146"/>
        <v>24180</v>
      </c>
      <c r="B2268" s="815">
        <f t="shared" si="147"/>
        <v>73</v>
      </c>
      <c r="C2268" s="815">
        <f t="shared" si="148"/>
        <v>293</v>
      </c>
      <c r="D2268" s="815">
        <f t="shared" si="149"/>
        <v>294</v>
      </c>
      <c r="E2268" s="815">
        <v>1966</v>
      </c>
    </row>
    <row r="2269" spans="1:5">
      <c r="A2269" s="816">
        <f t="shared" si="146"/>
        <v>24181</v>
      </c>
      <c r="B2269" s="815">
        <f t="shared" si="147"/>
        <v>74</v>
      </c>
      <c r="C2269" s="815">
        <f t="shared" si="148"/>
        <v>292</v>
      </c>
      <c r="D2269" s="815">
        <f t="shared" si="149"/>
        <v>293</v>
      </c>
      <c r="E2269" s="815">
        <v>1966</v>
      </c>
    </row>
    <row r="2270" spans="1:5">
      <c r="A2270" s="816">
        <f t="shared" si="146"/>
        <v>24182</v>
      </c>
      <c r="B2270" s="815">
        <f t="shared" si="147"/>
        <v>75</v>
      </c>
      <c r="C2270" s="815">
        <f t="shared" si="148"/>
        <v>291</v>
      </c>
      <c r="D2270" s="815">
        <f t="shared" si="149"/>
        <v>292</v>
      </c>
      <c r="E2270" s="815">
        <v>1966</v>
      </c>
    </row>
    <row r="2271" spans="1:5">
      <c r="A2271" s="816">
        <f t="shared" si="146"/>
        <v>24183</v>
      </c>
      <c r="B2271" s="815">
        <f t="shared" si="147"/>
        <v>76</v>
      </c>
      <c r="C2271" s="815">
        <f t="shared" si="148"/>
        <v>290</v>
      </c>
      <c r="D2271" s="815">
        <f t="shared" si="149"/>
        <v>291</v>
      </c>
      <c r="E2271" s="815">
        <v>1966</v>
      </c>
    </row>
    <row r="2272" spans="1:5">
      <c r="A2272" s="816">
        <f t="shared" si="146"/>
        <v>24184</v>
      </c>
      <c r="B2272" s="815">
        <f t="shared" si="147"/>
        <v>77</v>
      </c>
      <c r="C2272" s="815">
        <f t="shared" si="148"/>
        <v>289</v>
      </c>
      <c r="D2272" s="815">
        <f t="shared" si="149"/>
        <v>290</v>
      </c>
      <c r="E2272" s="815">
        <v>1966</v>
      </c>
    </row>
    <row r="2273" spans="1:5">
      <c r="A2273" s="816">
        <f t="shared" si="146"/>
        <v>24185</v>
      </c>
      <c r="B2273" s="815">
        <f t="shared" si="147"/>
        <v>78</v>
      </c>
      <c r="C2273" s="815">
        <f t="shared" si="148"/>
        <v>288</v>
      </c>
      <c r="D2273" s="815">
        <f t="shared" si="149"/>
        <v>289</v>
      </c>
      <c r="E2273" s="815">
        <v>1966</v>
      </c>
    </row>
    <row r="2274" spans="1:5">
      <c r="A2274" s="816">
        <f t="shared" si="146"/>
        <v>24186</v>
      </c>
      <c r="B2274" s="815">
        <f t="shared" si="147"/>
        <v>79</v>
      </c>
      <c r="C2274" s="815">
        <f t="shared" si="148"/>
        <v>287</v>
      </c>
      <c r="D2274" s="815">
        <f t="shared" si="149"/>
        <v>288</v>
      </c>
      <c r="E2274" s="815">
        <v>1966</v>
      </c>
    </row>
    <row r="2275" spans="1:5">
      <c r="A2275" s="816">
        <f t="shared" si="146"/>
        <v>24187</v>
      </c>
      <c r="B2275" s="815">
        <f t="shared" si="147"/>
        <v>80</v>
      </c>
      <c r="C2275" s="815">
        <f t="shared" si="148"/>
        <v>286</v>
      </c>
      <c r="D2275" s="815">
        <f t="shared" si="149"/>
        <v>287</v>
      </c>
      <c r="E2275" s="815">
        <v>1966</v>
      </c>
    </row>
    <row r="2276" spans="1:5">
      <c r="A2276" s="816">
        <f t="shared" si="146"/>
        <v>24188</v>
      </c>
      <c r="B2276" s="815">
        <f t="shared" si="147"/>
        <v>81</v>
      </c>
      <c r="C2276" s="815">
        <f t="shared" si="148"/>
        <v>285</v>
      </c>
      <c r="D2276" s="815">
        <f t="shared" si="149"/>
        <v>286</v>
      </c>
      <c r="E2276" s="815">
        <v>1966</v>
      </c>
    </row>
    <row r="2277" spans="1:5">
      <c r="A2277" s="816">
        <f t="shared" si="146"/>
        <v>24189</v>
      </c>
      <c r="B2277" s="815">
        <f t="shared" si="147"/>
        <v>82</v>
      </c>
      <c r="C2277" s="815">
        <f t="shared" si="148"/>
        <v>284</v>
      </c>
      <c r="D2277" s="815">
        <f t="shared" si="149"/>
        <v>285</v>
      </c>
      <c r="E2277" s="815">
        <v>1966</v>
      </c>
    </row>
    <row r="2278" spans="1:5">
      <c r="A2278" s="816">
        <f t="shared" si="146"/>
        <v>24190</v>
      </c>
      <c r="B2278" s="815">
        <f t="shared" si="147"/>
        <v>83</v>
      </c>
      <c r="C2278" s="815">
        <f t="shared" si="148"/>
        <v>283</v>
      </c>
      <c r="D2278" s="815">
        <f t="shared" si="149"/>
        <v>284</v>
      </c>
      <c r="E2278" s="815">
        <v>1966</v>
      </c>
    </row>
    <row r="2279" spans="1:5">
      <c r="A2279" s="816">
        <f t="shared" si="146"/>
        <v>24191</v>
      </c>
      <c r="B2279" s="815">
        <f t="shared" si="147"/>
        <v>84</v>
      </c>
      <c r="C2279" s="815">
        <f t="shared" si="148"/>
        <v>282</v>
      </c>
      <c r="D2279" s="815">
        <f t="shared" si="149"/>
        <v>283</v>
      </c>
      <c r="E2279" s="815">
        <v>1966</v>
      </c>
    </row>
    <row r="2280" spans="1:5">
      <c r="A2280" s="816">
        <f t="shared" si="146"/>
        <v>24192</v>
      </c>
      <c r="B2280" s="815">
        <f t="shared" si="147"/>
        <v>85</v>
      </c>
      <c r="C2280" s="815">
        <f t="shared" si="148"/>
        <v>281</v>
      </c>
      <c r="D2280" s="815">
        <f t="shared" si="149"/>
        <v>282</v>
      </c>
      <c r="E2280" s="815">
        <v>1966</v>
      </c>
    </row>
    <row r="2281" spans="1:5">
      <c r="A2281" s="816">
        <f t="shared" si="146"/>
        <v>24193</v>
      </c>
      <c r="B2281" s="815">
        <f t="shared" si="147"/>
        <v>86</v>
      </c>
      <c r="C2281" s="815">
        <f t="shared" si="148"/>
        <v>280</v>
      </c>
      <c r="D2281" s="815">
        <f t="shared" si="149"/>
        <v>281</v>
      </c>
      <c r="E2281" s="815">
        <v>1966</v>
      </c>
    </row>
    <row r="2282" spans="1:5">
      <c r="A2282" s="816">
        <f t="shared" si="146"/>
        <v>24194</v>
      </c>
      <c r="B2282" s="815">
        <f t="shared" si="147"/>
        <v>87</v>
      </c>
      <c r="C2282" s="815">
        <f t="shared" si="148"/>
        <v>279</v>
      </c>
      <c r="D2282" s="815">
        <f t="shared" si="149"/>
        <v>280</v>
      </c>
      <c r="E2282" s="815">
        <v>1966</v>
      </c>
    </row>
    <row r="2283" spans="1:5">
      <c r="A2283" s="816">
        <f t="shared" si="146"/>
        <v>24195</v>
      </c>
      <c r="B2283" s="815">
        <f t="shared" si="147"/>
        <v>88</v>
      </c>
      <c r="C2283" s="815">
        <f t="shared" si="148"/>
        <v>278</v>
      </c>
      <c r="D2283" s="815">
        <f t="shared" si="149"/>
        <v>279</v>
      </c>
      <c r="E2283" s="815">
        <v>1966</v>
      </c>
    </row>
    <row r="2284" spans="1:5">
      <c r="A2284" s="816">
        <f t="shared" si="146"/>
        <v>24196</v>
      </c>
      <c r="B2284" s="815">
        <f t="shared" si="147"/>
        <v>89</v>
      </c>
      <c r="C2284" s="815">
        <f t="shared" si="148"/>
        <v>277</v>
      </c>
      <c r="D2284" s="815">
        <f t="shared" si="149"/>
        <v>278</v>
      </c>
      <c r="E2284" s="815">
        <v>1966</v>
      </c>
    </row>
    <row r="2285" spans="1:5">
      <c r="A2285" s="816">
        <f t="shared" si="146"/>
        <v>24197</v>
      </c>
      <c r="B2285" s="815">
        <f t="shared" si="147"/>
        <v>90</v>
      </c>
      <c r="C2285" s="815">
        <f t="shared" si="148"/>
        <v>276</v>
      </c>
      <c r="D2285" s="815">
        <f t="shared" si="149"/>
        <v>277</v>
      </c>
      <c r="E2285" s="815">
        <v>1966</v>
      </c>
    </row>
    <row r="2286" spans="1:5">
      <c r="A2286" s="816">
        <f t="shared" si="146"/>
        <v>24198</v>
      </c>
      <c r="B2286" s="815">
        <f t="shared" si="147"/>
        <v>91</v>
      </c>
      <c r="C2286" s="815">
        <f t="shared" si="148"/>
        <v>275</v>
      </c>
      <c r="D2286" s="815">
        <f t="shared" si="149"/>
        <v>276</v>
      </c>
      <c r="E2286" s="815">
        <v>1966</v>
      </c>
    </row>
    <row r="2287" spans="1:5">
      <c r="A2287" s="816">
        <f t="shared" si="146"/>
        <v>24199</v>
      </c>
      <c r="B2287" s="815">
        <f t="shared" si="147"/>
        <v>92</v>
      </c>
      <c r="C2287" s="815">
        <f t="shared" si="148"/>
        <v>274</v>
      </c>
      <c r="D2287" s="815">
        <f t="shared" si="149"/>
        <v>275</v>
      </c>
      <c r="E2287" s="815">
        <v>1966</v>
      </c>
    </row>
    <row r="2288" spans="1:5">
      <c r="A2288" s="816">
        <f t="shared" si="146"/>
        <v>24200</v>
      </c>
      <c r="B2288" s="815">
        <f t="shared" si="147"/>
        <v>93</v>
      </c>
      <c r="C2288" s="815">
        <f t="shared" si="148"/>
        <v>273</v>
      </c>
      <c r="D2288" s="815">
        <f t="shared" si="149"/>
        <v>274</v>
      </c>
      <c r="E2288" s="815">
        <v>1966</v>
      </c>
    </row>
    <row r="2289" spans="1:5">
      <c r="A2289" s="816">
        <f t="shared" si="146"/>
        <v>24201</v>
      </c>
      <c r="B2289" s="815">
        <f t="shared" si="147"/>
        <v>94</v>
      </c>
      <c r="C2289" s="815">
        <f t="shared" si="148"/>
        <v>272</v>
      </c>
      <c r="D2289" s="815">
        <f t="shared" si="149"/>
        <v>273</v>
      </c>
      <c r="E2289" s="815">
        <v>1966</v>
      </c>
    </row>
    <row r="2290" spans="1:5">
      <c r="A2290" s="816">
        <f t="shared" si="146"/>
        <v>24202</v>
      </c>
      <c r="B2290" s="815">
        <f t="shared" si="147"/>
        <v>95</v>
      </c>
      <c r="C2290" s="815">
        <f t="shared" si="148"/>
        <v>271</v>
      </c>
      <c r="D2290" s="815">
        <f t="shared" si="149"/>
        <v>272</v>
      </c>
      <c r="E2290" s="815">
        <v>1966</v>
      </c>
    </row>
    <row r="2291" spans="1:5">
      <c r="A2291" s="816">
        <f t="shared" ref="A2291:A2354" si="150">A2290+1</f>
        <v>24203</v>
      </c>
      <c r="B2291" s="815">
        <f t="shared" si="147"/>
        <v>96</v>
      </c>
      <c r="C2291" s="815">
        <f t="shared" si="148"/>
        <v>270</v>
      </c>
      <c r="D2291" s="815">
        <f t="shared" si="149"/>
        <v>271</v>
      </c>
      <c r="E2291" s="815">
        <v>1966</v>
      </c>
    </row>
    <row r="2292" spans="1:5">
      <c r="A2292" s="816">
        <f t="shared" si="150"/>
        <v>24204</v>
      </c>
      <c r="B2292" s="815">
        <f t="shared" si="147"/>
        <v>97</v>
      </c>
      <c r="C2292" s="815">
        <f t="shared" si="148"/>
        <v>269</v>
      </c>
      <c r="D2292" s="815">
        <f t="shared" si="149"/>
        <v>270</v>
      </c>
      <c r="E2292" s="815">
        <v>1966</v>
      </c>
    </row>
    <row r="2293" spans="1:5">
      <c r="A2293" s="816">
        <f t="shared" si="150"/>
        <v>24205</v>
      </c>
      <c r="B2293" s="815">
        <f t="shared" si="147"/>
        <v>98</v>
      </c>
      <c r="C2293" s="815">
        <f t="shared" si="148"/>
        <v>268</v>
      </c>
      <c r="D2293" s="815">
        <f t="shared" si="149"/>
        <v>269</v>
      </c>
      <c r="E2293" s="815">
        <v>1966</v>
      </c>
    </row>
    <row r="2294" spans="1:5">
      <c r="A2294" s="816">
        <f t="shared" si="150"/>
        <v>24206</v>
      </c>
      <c r="B2294" s="815">
        <f t="shared" si="147"/>
        <v>99</v>
      </c>
      <c r="C2294" s="815">
        <f t="shared" si="148"/>
        <v>267</v>
      </c>
      <c r="D2294" s="815">
        <f t="shared" si="149"/>
        <v>268</v>
      </c>
      <c r="E2294" s="815">
        <v>1966</v>
      </c>
    </row>
    <row r="2295" spans="1:5">
      <c r="A2295" s="816">
        <f t="shared" si="150"/>
        <v>24207</v>
      </c>
      <c r="B2295" s="815">
        <f t="shared" si="147"/>
        <v>100</v>
      </c>
      <c r="C2295" s="815">
        <f t="shared" si="148"/>
        <v>266</v>
      </c>
      <c r="D2295" s="815">
        <f t="shared" si="149"/>
        <v>267</v>
      </c>
      <c r="E2295" s="815">
        <v>1966</v>
      </c>
    </row>
    <row r="2296" spans="1:5">
      <c r="A2296" s="816">
        <f t="shared" si="150"/>
        <v>24208</v>
      </c>
      <c r="B2296" s="815">
        <f t="shared" si="147"/>
        <v>101</v>
      </c>
      <c r="C2296" s="815">
        <f t="shared" si="148"/>
        <v>265</v>
      </c>
      <c r="D2296" s="815">
        <f t="shared" si="149"/>
        <v>266</v>
      </c>
      <c r="E2296" s="815">
        <v>1966</v>
      </c>
    </row>
    <row r="2297" spans="1:5">
      <c r="A2297" s="816">
        <f t="shared" si="150"/>
        <v>24209</v>
      </c>
      <c r="B2297" s="815">
        <f t="shared" si="147"/>
        <v>102</v>
      </c>
      <c r="C2297" s="815">
        <f t="shared" si="148"/>
        <v>264</v>
      </c>
      <c r="D2297" s="815">
        <f t="shared" si="149"/>
        <v>265</v>
      </c>
      <c r="E2297" s="815">
        <v>1966</v>
      </c>
    </row>
    <row r="2298" spans="1:5">
      <c r="A2298" s="816">
        <f t="shared" si="150"/>
        <v>24210</v>
      </c>
      <c r="B2298" s="815">
        <f t="shared" si="147"/>
        <v>103</v>
      </c>
      <c r="C2298" s="815">
        <f t="shared" si="148"/>
        <v>263</v>
      </c>
      <c r="D2298" s="815">
        <f t="shared" si="149"/>
        <v>264</v>
      </c>
      <c r="E2298" s="815">
        <v>1966</v>
      </c>
    </row>
    <row r="2299" spans="1:5">
      <c r="A2299" s="816">
        <f t="shared" si="150"/>
        <v>24211</v>
      </c>
      <c r="B2299" s="815">
        <f t="shared" si="147"/>
        <v>104</v>
      </c>
      <c r="C2299" s="815">
        <f t="shared" si="148"/>
        <v>262</v>
      </c>
      <c r="D2299" s="815">
        <f t="shared" si="149"/>
        <v>263</v>
      </c>
      <c r="E2299" s="815">
        <v>1966</v>
      </c>
    </row>
    <row r="2300" spans="1:5">
      <c r="A2300" s="816">
        <f t="shared" si="150"/>
        <v>24212</v>
      </c>
      <c r="B2300" s="815">
        <f t="shared" si="147"/>
        <v>105</v>
      </c>
      <c r="C2300" s="815">
        <f t="shared" si="148"/>
        <v>261</v>
      </c>
      <c r="D2300" s="815">
        <f t="shared" si="149"/>
        <v>262</v>
      </c>
      <c r="E2300" s="815">
        <v>1966</v>
      </c>
    </row>
    <row r="2301" spans="1:5">
      <c r="A2301" s="816">
        <f t="shared" si="150"/>
        <v>24213</v>
      </c>
      <c r="B2301" s="815">
        <f t="shared" si="147"/>
        <v>106</v>
      </c>
      <c r="C2301" s="815">
        <f t="shared" si="148"/>
        <v>260</v>
      </c>
      <c r="D2301" s="815">
        <f t="shared" si="149"/>
        <v>261</v>
      </c>
      <c r="E2301" s="815">
        <v>1966</v>
      </c>
    </row>
    <row r="2302" spans="1:5">
      <c r="A2302" s="816">
        <f t="shared" si="150"/>
        <v>24214</v>
      </c>
      <c r="B2302" s="815">
        <f t="shared" si="147"/>
        <v>107</v>
      </c>
      <c r="C2302" s="815">
        <f t="shared" si="148"/>
        <v>259</v>
      </c>
      <c r="D2302" s="815">
        <f t="shared" si="149"/>
        <v>260</v>
      </c>
      <c r="E2302" s="815">
        <v>1966</v>
      </c>
    </row>
    <row r="2303" spans="1:5">
      <c r="A2303" s="816">
        <f t="shared" si="150"/>
        <v>24215</v>
      </c>
      <c r="B2303" s="815">
        <f t="shared" si="147"/>
        <v>108</v>
      </c>
      <c r="C2303" s="815">
        <f t="shared" si="148"/>
        <v>258</v>
      </c>
      <c r="D2303" s="815">
        <f t="shared" si="149"/>
        <v>259</v>
      </c>
      <c r="E2303" s="815">
        <v>1966</v>
      </c>
    </row>
    <row r="2304" spans="1:5">
      <c r="A2304" s="816">
        <f t="shared" si="150"/>
        <v>24216</v>
      </c>
      <c r="B2304" s="815">
        <f t="shared" si="147"/>
        <v>109</v>
      </c>
      <c r="C2304" s="815">
        <f t="shared" si="148"/>
        <v>257</v>
      </c>
      <c r="D2304" s="815">
        <f t="shared" si="149"/>
        <v>258</v>
      </c>
      <c r="E2304" s="815">
        <v>1966</v>
      </c>
    </row>
    <row r="2305" spans="1:5">
      <c r="A2305" s="816">
        <f t="shared" si="150"/>
        <v>24217</v>
      </c>
      <c r="B2305" s="815">
        <f t="shared" si="147"/>
        <v>110</v>
      </c>
      <c r="C2305" s="815">
        <f t="shared" si="148"/>
        <v>256</v>
      </c>
      <c r="D2305" s="815">
        <f t="shared" si="149"/>
        <v>257</v>
      </c>
      <c r="E2305" s="815">
        <v>1966</v>
      </c>
    </row>
    <row r="2306" spans="1:5">
      <c r="A2306" s="816">
        <f t="shared" si="150"/>
        <v>24218</v>
      </c>
      <c r="B2306" s="815">
        <f t="shared" si="147"/>
        <v>111</v>
      </c>
      <c r="C2306" s="815">
        <f t="shared" si="148"/>
        <v>255</v>
      </c>
      <c r="D2306" s="815">
        <f t="shared" si="149"/>
        <v>256</v>
      </c>
      <c r="E2306" s="815">
        <v>1966</v>
      </c>
    </row>
    <row r="2307" spans="1:5">
      <c r="A2307" s="816">
        <f t="shared" si="150"/>
        <v>24219</v>
      </c>
      <c r="B2307" s="815">
        <f t="shared" si="147"/>
        <v>112</v>
      </c>
      <c r="C2307" s="815">
        <f t="shared" si="148"/>
        <v>254</v>
      </c>
      <c r="D2307" s="815">
        <f t="shared" si="149"/>
        <v>255</v>
      </c>
      <c r="E2307" s="815">
        <v>1966</v>
      </c>
    </row>
    <row r="2308" spans="1:5">
      <c r="A2308" s="816">
        <f t="shared" si="150"/>
        <v>24220</v>
      </c>
      <c r="B2308" s="815">
        <f t="shared" si="147"/>
        <v>113</v>
      </c>
      <c r="C2308" s="815">
        <f t="shared" si="148"/>
        <v>253</v>
      </c>
      <c r="D2308" s="815">
        <f t="shared" si="149"/>
        <v>254</v>
      </c>
      <c r="E2308" s="815">
        <v>1966</v>
      </c>
    </row>
    <row r="2309" spans="1:5">
      <c r="A2309" s="816">
        <f t="shared" si="150"/>
        <v>24221</v>
      </c>
      <c r="B2309" s="815">
        <f t="shared" si="147"/>
        <v>114</v>
      </c>
      <c r="C2309" s="815">
        <f t="shared" si="148"/>
        <v>252</v>
      </c>
      <c r="D2309" s="815">
        <f t="shared" si="149"/>
        <v>253</v>
      </c>
      <c r="E2309" s="815">
        <v>1966</v>
      </c>
    </row>
    <row r="2310" spans="1:5">
      <c r="A2310" s="816">
        <f t="shared" si="150"/>
        <v>24222</v>
      </c>
      <c r="B2310" s="815">
        <f t="shared" si="147"/>
        <v>115</v>
      </c>
      <c r="C2310" s="815">
        <f t="shared" si="148"/>
        <v>251</v>
      </c>
      <c r="D2310" s="815">
        <f t="shared" si="149"/>
        <v>252</v>
      </c>
      <c r="E2310" s="815">
        <v>1966</v>
      </c>
    </row>
    <row r="2311" spans="1:5">
      <c r="A2311" s="816">
        <f t="shared" si="150"/>
        <v>24223</v>
      </c>
      <c r="B2311" s="815">
        <f t="shared" si="147"/>
        <v>116</v>
      </c>
      <c r="C2311" s="815">
        <f t="shared" si="148"/>
        <v>250</v>
      </c>
      <c r="D2311" s="815">
        <f t="shared" si="149"/>
        <v>251</v>
      </c>
      <c r="E2311" s="815">
        <v>1966</v>
      </c>
    </row>
    <row r="2312" spans="1:5">
      <c r="A2312" s="816">
        <f t="shared" si="150"/>
        <v>24224</v>
      </c>
      <c r="B2312" s="815">
        <f t="shared" si="147"/>
        <v>117</v>
      </c>
      <c r="C2312" s="815">
        <f t="shared" si="148"/>
        <v>249</v>
      </c>
      <c r="D2312" s="815">
        <f t="shared" si="149"/>
        <v>250</v>
      </c>
      <c r="E2312" s="815">
        <v>1966</v>
      </c>
    </row>
    <row r="2313" spans="1:5">
      <c r="A2313" s="816">
        <f t="shared" si="150"/>
        <v>24225</v>
      </c>
      <c r="B2313" s="815">
        <f t="shared" si="147"/>
        <v>118</v>
      </c>
      <c r="C2313" s="815">
        <f t="shared" si="148"/>
        <v>248</v>
      </c>
      <c r="D2313" s="815">
        <f t="shared" si="149"/>
        <v>249</v>
      </c>
      <c r="E2313" s="815">
        <v>1966</v>
      </c>
    </row>
    <row r="2314" spans="1:5">
      <c r="A2314" s="816">
        <f t="shared" si="150"/>
        <v>24226</v>
      </c>
      <c r="B2314" s="815">
        <f t="shared" si="147"/>
        <v>119</v>
      </c>
      <c r="C2314" s="815">
        <f t="shared" si="148"/>
        <v>247</v>
      </c>
      <c r="D2314" s="815">
        <f t="shared" si="149"/>
        <v>248</v>
      </c>
      <c r="E2314" s="815">
        <v>1966</v>
      </c>
    </row>
    <row r="2315" spans="1:5">
      <c r="A2315" s="816">
        <f t="shared" si="150"/>
        <v>24227</v>
      </c>
      <c r="B2315" s="815">
        <f t="shared" si="147"/>
        <v>120</v>
      </c>
      <c r="C2315" s="815">
        <f t="shared" si="148"/>
        <v>246</v>
      </c>
      <c r="D2315" s="815">
        <f t="shared" si="149"/>
        <v>247</v>
      </c>
      <c r="E2315" s="815">
        <v>1966</v>
      </c>
    </row>
    <row r="2316" spans="1:5">
      <c r="A2316" s="816">
        <f t="shared" si="150"/>
        <v>24228</v>
      </c>
      <c r="B2316" s="815">
        <f t="shared" si="147"/>
        <v>121</v>
      </c>
      <c r="C2316" s="815">
        <f t="shared" si="148"/>
        <v>245</v>
      </c>
      <c r="D2316" s="815">
        <f t="shared" si="149"/>
        <v>246</v>
      </c>
      <c r="E2316" s="815">
        <v>1966</v>
      </c>
    </row>
    <row r="2317" spans="1:5">
      <c r="A2317" s="816">
        <f t="shared" si="150"/>
        <v>24229</v>
      </c>
      <c r="B2317" s="815">
        <f t="shared" si="147"/>
        <v>122</v>
      </c>
      <c r="C2317" s="815">
        <f t="shared" si="148"/>
        <v>244</v>
      </c>
      <c r="D2317" s="815">
        <f t="shared" si="149"/>
        <v>245</v>
      </c>
      <c r="E2317" s="815">
        <v>1966</v>
      </c>
    </row>
    <row r="2318" spans="1:5">
      <c r="A2318" s="816">
        <f t="shared" si="150"/>
        <v>24230</v>
      </c>
      <c r="B2318" s="815">
        <f t="shared" si="147"/>
        <v>123</v>
      </c>
      <c r="C2318" s="815">
        <f t="shared" si="148"/>
        <v>243</v>
      </c>
      <c r="D2318" s="815">
        <f t="shared" si="149"/>
        <v>244</v>
      </c>
      <c r="E2318" s="815">
        <v>1966</v>
      </c>
    </row>
    <row r="2319" spans="1:5">
      <c r="A2319" s="816">
        <f t="shared" si="150"/>
        <v>24231</v>
      </c>
      <c r="B2319" s="815">
        <f t="shared" si="147"/>
        <v>124</v>
      </c>
      <c r="C2319" s="815">
        <f t="shared" si="148"/>
        <v>242</v>
      </c>
      <c r="D2319" s="815">
        <f t="shared" si="149"/>
        <v>243</v>
      </c>
      <c r="E2319" s="815">
        <v>1966</v>
      </c>
    </row>
    <row r="2320" spans="1:5">
      <c r="A2320" s="816">
        <f t="shared" si="150"/>
        <v>24232</v>
      </c>
      <c r="B2320" s="815">
        <f t="shared" si="147"/>
        <v>125</v>
      </c>
      <c r="C2320" s="815">
        <f t="shared" si="148"/>
        <v>241</v>
      </c>
      <c r="D2320" s="815">
        <f t="shared" si="149"/>
        <v>242</v>
      </c>
      <c r="E2320" s="815">
        <v>1966</v>
      </c>
    </row>
    <row r="2321" spans="1:5">
      <c r="A2321" s="816">
        <f t="shared" si="150"/>
        <v>24233</v>
      </c>
      <c r="B2321" s="815">
        <f t="shared" si="147"/>
        <v>126</v>
      </c>
      <c r="C2321" s="815">
        <f t="shared" si="148"/>
        <v>240</v>
      </c>
      <c r="D2321" s="815">
        <f t="shared" si="149"/>
        <v>241</v>
      </c>
      <c r="E2321" s="815">
        <v>1966</v>
      </c>
    </row>
    <row r="2322" spans="1:5">
      <c r="A2322" s="816">
        <f t="shared" si="150"/>
        <v>24234</v>
      </c>
      <c r="B2322" s="815">
        <f t="shared" si="147"/>
        <v>127</v>
      </c>
      <c r="C2322" s="815">
        <f t="shared" si="148"/>
        <v>239</v>
      </c>
      <c r="D2322" s="815">
        <f t="shared" si="149"/>
        <v>240</v>
      </c>
      <c r="E2322" s="815">
        <v>1966</v>
      </c>
    </row>
    <row r="2323" spans="1:5">
      <c r="A2323" s="816">
        <f t="shared" si="150"/>
        <v>24235</v>
      </c>
      <c r="B2323" s="815">
        <f t="shared" si="147"/>
        <v>128</v>
      </c>
      <c r="C2323" s="815">
        <f t="shared" si="148"/>
        <v>238</v>
      </c>
      <c r="D2323" s="815">
        <f t="shared" si="149"/>
        <v>239</v>
      </c>
      <c r="E2323" s="815">
        <v>1966</v>
      </c>
    </row>
    <row r="2324" spans="1:5">
      <c r="A2324" s="816">
        <f t="shared" si="150"/>
        <v>24236</v>
      </c>
      <c r="B2324" s="815">
        <f t="shared" si="147"/>
        <v>129</v>
      </c>
      <c r="C2324" s="815">
        <f t="shared" si="148"/>
        <v>237</v>
      </c>
      <c r="D2324" s="815">
        <f t="shared" si="149"/>
        <v>238</v>
      </c>
      <c r="E2324" s="815">
        <v>1966</v>
      </c>
    </row>
    <row r="2325" spans="1:5">
      <c r="A2325" s="816">
        <f t="shared" si="150"/>
        <v>24237</v>
      </c>
      <c r="B2325" s="815">
        <f t="shared" si="147"/>
        <v>130</v>
      </c>
      <c r="C2325" s="815">
        <f t="shared" si="148"/>
        <v>236</v>
      </c>
      <c r="D2325" s="815">
        <f t="shared" si="149"/>
        <v>237</v>
      </c>
      <c r="E2325" s="815">
        <v>1966</v>
      </c>
    </row>
    <row r="2326" spans="1:5">
      <c r="A2326" s="816">
        <f t="shared" si="150"/>
        <v>24238</v>
      </c>
      <c r="B2326" s="815">
        <f t="shared" ref="B2326:B2389" si="151">B2325+1</f>
        <v>131</v>
      </c>
      <c r="C2326" s="815">
        <f t="shared" ref="C2326:C2389" si="152">C2325-1</f>
        <v>235</v>
      </c>
      <c r="D2326" s="815">
        <f t="shared" ref="D2326:D2389" si="153">D2325-1</f>
        <v>236</v>
      </c>
      <c r="E2326" s="815">
        <v>1966</v>
      </c>
    </row>
    <row r="2327" spans="1:5">
      <c r="A2327" s="816">
        <f t="shared" si="150"/>
        <v>24239</v>
      </c>
      <c r="B2327" s="815">
        <f t="shared" si="151"/>
        <v>132</v>
      </c>
      <c r="C2327" s="815">
        <f t="shared" si="152"/>
        <v>234</v>
      </c>
      <c r="D2327" s="815">
        <f t="shared" si="153"/>
        <v>235</v>
      </c>
      <c r="E2327" s="815">
        <v>1966</v>
      </c>
    </row>
    <row r="2328" spans="1:5">
      <c r="A2328" s="816">
        <f t="shared" si="150"/>
        <v>24240</v>
      </c>
      <c r="B2328" s="815">
        <f t="shared" si="151"/>
        <v>133</v>
      </c>
      <c r="C2328" s="815">
        <f t="shared" si="152"/>
        <v>233</v>
      </c>
      <c r="D2328" s="815">
        <f t="shared" si="153"/>
        <v>234</v>
      </c>
      <c r="E2328" s="815">
        <v>1966</v>
      </c>
    </row>
    <row r="2329" spans="1:5">
      <c r="A2329" s="816">
        <f t="shared" si="150"/>
        <v>24241</v>
      </c>
      <c r="B2329" s="815">
        <f t="shared" si="151"/>
        <v>134</v>
      </c>
      <c r="C2329" s="815">
        <f t="shared" si="152"/>
        <v>232</v>
      </c>
      <c r="D2329" s="815">
        <f t="shared" si="153"/>
        <v>233</v>
      </c>
      <c r="E2329" s="815">
        <v>1966</v>
      </c>
    </row>
    <row r="2330" spans="1:5">
      <c r="A2330" s="816">
        <f t="shared" si="150"/>
        <v>24242</v>
      </c>
      <c r="B2330" s="815">
        <f t="shared" si="151"/>
        <v>135</v>
      </c>
      <c r="C2330" s="815">
        <f t="shared" si="152"/>
        <v>231</v>
      </c>
      <c r="D2330" s="815">
        <f t="shared" si="153"/>
        <v>232</v>
      </c>
      <c r="E2330" s="815">
        <v>1966</v>
      </c>
    </row>
    <row r="2331" spans="1:5">
      <c r="A2331" s="816">
        <f t="shared" si="150"/>
        <v>24243</v>
      </c>
      <c r="B2331" s="815">
        <f t="shared" si="151"/>
        <v>136</v>
      </c>
      <c r="C2331" s="815">
        <f t="shared" si="152"/>
        <v>230</v>
      </c>
      <c r="D2331" s="815">
        <f t="shared" si="153"/>
        <v>231</v>
      </c>
      <c r="E2331" s="815">
        <v>1966</v>
      </c>
    </row>
    <row r="2332" spans="1:5">
      <c r="A2332" s="816">
        <f t="shared" si="150"/>
        <v>24244</v>
      </c>
      <c r="B2332" s="815">
        <f t="shared" si="151"/>
        <v>137</v>
      </c>
      <c r="C2332" s="815">
        <f t="shared" si="152"/>
        <v>229</v>
      </c>
      <c r="D2332" s="815">
        <f t="shared" si="153"/>
        <v>230</v>
      </c>
      <c r="E2332" s="815">
        <v>1966</v>
      </c>
    </row>
    <row r="2333" spans="1:5">
      <c r="A2333" s="816">
        <f t="shared" si="150"/>
        <v>24245</v>
      </c>
      <c r="B2333" s="815">
        <f t="shared" si="151"/>
        <v>138</v>
      </c>
      <c r="C2333" s="815">
        <f t="shared" si="152"/>
        <v>228</v>
      </c>
      <c r="D2333" s="815">
        <f t="shared" si="153"/>
        <v>229</v>
      </c>
      <c r="E2333" s="815">
        <v>1966</v>
      </c>
    </row>
    <row r="2334" spans="1:5">
      <c r="A2334" s="816">
        <f t="shared" si="150"/>
        <v>24246</v>
      </c>
      <c r="B2334" s="815">
        <f t="shared" si="151"/>
        <v>139</v>
      </c>
      <c r="C2334" s="815">
        <f t="shared" si="152"/>
        <v>227</v>
      </c>
      <c r="D2334" s="815">
        <f t="shared" si="153"/>
        <v>228</v>
      </c>
      <c r="E2334" s="815">
        <v>1966</v>
      </c>
    </row>
    <row r="2335" spans="1:5">
      <c r="A2335" s="816">
        <f t="shared" si="150"/>
        <v>24247</v>
      </c>
      <c r="B2335" s="815">
        <f t="shared" si="151"/>
        <v>140</v>
      </c>
      <c r="C2335" s="815">
        <f t="shared" si="152"/>
        <v>226</v>
      </c>
      <c r="D2335" s="815">
        <f t="shared" si="153"/>
        <v>227</v>
      </c>
      <c r="E2335" s="815">
        <v>1966</v>
      </c>
    </row>
    <row r="2336" spans="1:5">
      <c r="A2336" s="816">
        <f t="shared" si="150"/>
        <v>24248</v>
      </c>
      <c r="B2336" s="815">
        <f t="shared" si="151"/>
        <v>141</v>
      </c>
      <c r="C2336" s="815">
        <f t="shared" si="152"/>
        <v>225</v>
      </c>
      <c r="D2336" s="815">
        <f t="shared" si="153"/>
        <v>226</v>
      </c>
      <c r="E2336" s="815">
        <v>1966</v>
      </c>
    </row>
    <row r="2337" spans="1:5">
      <c r="A2337" s="816">
        <f t="shared" si="150"/>
        <v>24249</v>
      </c>
      <c r="B2337" s="815">
        <f t="shared" si="151"/>
        <v>142</v>
      </c>
      <c r="C2337" s="815">
        <f t="shared" si="152"/>
        <v>224</v>
      </c>
      <c r="D2337" s="815">
        <f t="shared" si="153"/>
        <v>225</v>
      </c>
      <c r="E2337" s="815">
        <v>1966</v>
      </c>
    </row>
    <row r="2338" spans="1:5">
      <c r="A2338" s="816">
        <f t="shared" si="150"/>
        <v>24250</v>
      </c>
      <c r="B2338" s="815">
        <f t="shared" si="151"/>
        <v>143</v>
      </c>
      <c r="C2338" s="815">
        <f t="shared" si="152"/>
        <v>223</v>
      </c>
      <c r="D2338" s="815">
        <f t="shared" si="153"/>
        <v>224</v>
      </c>
      <c r="E2338" s="815">
        <v>1966</v>
      </c>
    </row>
    <row r="2339" spans="1:5">
      <c r="A2339" s="816">
        <f t="shared" si="150"/>
        <v>24251</v>
      </c>
      <c r="B2339" s="815">
        <f t="shared" si="151"/>
        <v>144</v>
      </c>
      <c r="C2339" s="815">
        <f t="shared" si="152"/>
        <v>222</v>
      </c>
      <c r="D2339" s="815">
        <f t="shared" si="153"/>
        <v>223</v>
      </c>
      <c r="E2339" s="815">
        <v>1966</v>
      </c>
    </row>
    <row r="2340" spans="1:5">
      <c r="A2340" s="816">
        <f t="shared" si="150"/>
        <v>24252</v>
      </c>
      <c r="B2340" s="815">
        <f t="shared" si="151"/>
        <v>145</v>
      </c>
      <c r="C2340" s="815">
        <f t="shared" si="152"/>
        <v>221</v>
      </c>
      <c r="D2340" s="815">
        <f t="shared" si="153"/>
        <v>222</v>
      </c>
      <c r="E2340" s="815">
        <v>1966</v>
      </c>
    </row>
    <row r="2341" spans="1:5">
      <c r="A2341" s="816">
        <f t="shared" si="150"/>
        <v>24253</v>
      </c>
      <c r="B2341" s="815">
        <f t="shared" si="151"/>
        <v>146</v>
      </c>
      <c r="C2341" s="815">
        <f t="shared" si="152"/>
        <v>220</v>
      </c>
      <c r="D2341" s="815">
        <f t="shared" si="153"/>
        <v>221</v>
      </c>
      <c r="E2341" s="815">
        <v>1966</v>
      </c>
    </row>
    <row r="2342" spans="1:5">
      <c r="A2342" s="816">
        <f t="shared" si="150"/>
        <v>24254</v>
      </c>
      <c r="B2342" s="815">
        <f t="shared" si="151"/>
        <v>147</v>
      </c>
      <c r="C2342" s="815">
        <f t="shared" si="152"/>
        <v>219</v>
      </c>
      <c r="D2342" s="815">
        <f t="shared" si="153"/>
        <v>220</v>
      </c>
      <c r="E2342" s="815">
        <v>1966</v>
      </c>
    </row>
    <row r="2343" spans="1:5">
      <c r="A2343" s="816">
        <f t="shared" si="150"/>
        <v>24255</v>
      </c>
      <c r="B2343" s="815">
        <f t="shared" si="151"/>
        <v>148</v>
      </c>
      <c r="C2343" s="815">
        <f t="shared" si="152"/>
        <v>218</v>
      </c>
      <c r="D2343" s="815">
        <f t="shared" si="153"/>
        <v>219</v>
      </c>
      <c r="E2343" s="815">
        <v>1966</v>
      </c>
    </row>
    <row r="2344" spans="1:5">
      <c r="A2344" s="816">
        <f t="shared" si="150"/>
        <v>24256</v>
      </c>
      <c r="B2344" s="815">
        <f t="shared" si="151"/>
        <v>149</v>
      </c>
      <c r="C2344" s="815">
        <f t="shared" si="152"/>
        <v>217</v>
      </c>
      <c r="D2344" s="815">
        <f t="shared" si="153"/>
        <v>218</v>
      </c>
      <c r="E2344" s="815">
        <v>1966</v>
      </c>
    </row>
    <row r="2345" spans="1:5">
      <c r="A2345" s="816">
        <f t="shared" si="150"/>
        <v>24257</v>
      </c>
      <c r="B2345" s="815">
        <f t="shared" si="151"/>
        <v>150</v>
      </c>
      <c r="C2345" s="815">
        <f t="shared" si="152"/>
        <v>216</v>
      </c>
      <c r="D2345" s="815">
        <f t="shared" si="153"/>
        <v>217</v>
      </c>
      <c r="E2345" s="815">
        <v>1966</v>
      </c>
    </row>
    <row r="2346" spans="1:5">
      <c r="A2346" s="816">
        <f t="shared" si="150"/>
        <v>24258</v>
      </c>
      <c r="B2346" s="815">
        <f t="shared" si="151"/>
        <v>151</v>
      </c>
      <c r="C2346" s="815">
        <f t="shared" si="152"/>
        <v>215</v>
      </c>
      <c r="D2346" s="815">
        <f t="shared" si="153"/>
        <v>216</v>
      </c>
      <c r="E2346" s="815">
        <v>1966</v>
      </c>
    </row>
    <row r="2347" spans="1:5">
      <c r="A2347" s="816">
        <f t="shared" si="150"/>
        <v>24259</v>
      </c>
      <c r="B2347" s="815">
        <f t="shared" si="151"/>
        <v>152</v>
      </c>
      <c r="C2347" s="815">
        <f t="shared" si="152"/>
        <v>214</v>
      </c>
      <c r="D2347" s="815">
        <f t="shared" si="153"/>
        <v>215</v>
      </c>
      <c r="E2347" s="815">
        <v>1966</v>
      </c>
    </row>
    <row r="2348" spans="1:5">
      <c r="A2348" s="816">
        <f t="shared" si="150"/>
        <v>24260</v>
      </c>
      <c r="B2348" s="815">
        <f t="shared" si="151"/>
        <v>153</v>
      </c>
      <c r="C2348" s="815">
        <f t="shared" si="152"/>
        <v>213</v>
      </c>
      <c r="D2348" s="815">
        <f t="shared" si="153"/>
        <v>214</v>
      </c>
      <c r="E2348" s="815">
        <v>1966</v>
      </c>
    </row>
    <row r="2349" spans="1:5">
      <c r="A2349" s="816">
        <f t="shared" si="150"/>
        <v>24261</v>
      </c>
      <c r="B2349" s="815">
        <f t="shared" si="151"/>
        <v>154</v>
      </c>
      <c r="C2349" s="815">
        <f t="shared" si="152"/>
        <v>212</v>
      </c>
      <c r="D2349" s="815">
        <f t="shared" si="153"/>
        <v>213</v>
      </c>
      <c r="E2349" s="815">
        <v>1966</v>
      </c>
    </row>
    <row r="2350" spans="1:5">
      <c r="A2350" s="816">
        <f t="shared" si="150"/>
        <v>24262</v>
      </c>
      <c r="B2350" s="815">
        <f t="shared" si="151"/>
        <v>155</v>
      </c>
      <c r="C2350" s="815">
        <f t="shared" si="152"/>
        <v>211</v>
      </c>
      <c r="D2350" s="815">
        <f t="shared" si="153"/>
        <v>212</v>
      </c>
      <c r="E2350" s="815">
        <v>1966</v>
      </c>
    </row>
    <row r="2351" spans="1:5">
      <c r="A2351" s="816">
        <f t="shared" si="150"/>
        <v>24263</v>
      </c>
      <c r="B2351" s="815">
        <f t="shared" si="151"/>
        <v>156</v>
      </c>
      <c r="C2351" s="815">
        <f t="shared" si="152"/>
        <v>210</v>
      </c>
      <c r="D2351" s="815">
        <f t="shared" si="153"/>
        <v>211</v>
      </c>
      <c r="E2351" s="815">
        <v>1966</v>
      </c>
    </row>
    <row r="2352" spans="1:5">
      <c r="A2352" s="816">
        <f t="shared" si="150"/>
        <v>24264</v>
      </c>
      <c r="B2352" s="815">
        <f t="shared" si="151"/>
        <v>157</v>
      </c>
      <c r="C2352" s="815">
        <f t="shared" si="152"/>
        <v>209</v>
      </c>
      <c r="D2352" s="815">
        <f t="shared" si="153"/>
        <v>210</v>
      </c>
      <c r="E2352" s="815">
        <v>1966</v>
      </c>
    </row>
    <row r="2353" spans="1:5">
      <c r="A2353" s="816">
        <f t="shared" si="150"/>
        <v>24265</v>
      </c>
      <c r="B2353" s="815">
        <f t="shared" si="151"/>
        <v>158</v>
      </c>
      <c r="C2353" s="815">
        <f t="shared" si="152"/>
        <v>208</v>
      </c>
      <c r="D2353" s="815">
        <f t="shared" si="153"/>
        <v>209</v>
      </c>
      <c r="E2353" s="815">
        <v>1966</v>
      </c>
    </row>
    <row r="2354" spans="1:5">
      <c r="A2354" s="816">
        <f t="shared" si="150"/>
        <v>24266</v>
      </c>
      <c r="B2354" s="815">
        <f t="shared" si="151"/>
        <v>159</v>
      </c>
      <c r="C2354" s="815">
        <f t="shared" si="152"/>
        <v>207</v>
      </c>
      <c r="D2354" s="815">
        <f t="shared" si="153"/>
        <v>208</v>
      </c>
      <c r="E2354" s="815">
        <v>1966</v>
      </c>
    </row>
    <row r="2355" spans="1:5">
      <c r="A2355" s="816">
        <f t="shared" ref="A2355:A2418" si="154">A2354+1</f>
        <v>24267</v>
      </c>
      <c r="B2355" s="815">
        <f t="shared" si="151"/>
        <v>160</v>
      </c>
      <c r="C2355" s="815">
        <f t="shared" si="152"/>
        <v>206</v>
      </c>
      <c r="D2355" s="815">
        <f t="shared" si="153"/>
        <v>207</v>
      </c>
      <c r="E2355" s="815">
        <v>1966</v>
      </c>
    </row>
    <row r="2356" spans="1:5">
      <c r="A2356" s="816">
        <f t="shared" si="154"/>
        <v>24268</v>
      </c>
      <c r="B2356" s="815">
        <f t="shared" si="151"/>
        <v>161</v>
      </c>
      <c r="C2356" s="815">
        <f t="shared" si="152"/>
        <v>205</v>
      </c>
      <c r="D2356" s="815">
        <f t="shared" si="153"/>
        <v>206</v>
      </c>
      <c r="E2356" s="815">
        <v>1966</v>
      </c>
    </row>
    <row r="2357" spans="1:5">
      <c r="A2357" s="816">
        <f t="shared" si="154"/>
        <v>24269</v>
      </c>
      <c r="B2357" s="815">
        <f t="shared" si="151"/>
        <v>162</v>
      </c>
      <c r="C2357" s="815">
        <f t="shared" si="152"/>
        <v>204</v>
      </c>
      <c r="D2357" s="815">
        <f t="shared" si="153"/>
        <v>205</v>
      </c>
      <c r="E2357" s="815">
        <v>1966</v>
      </c>
    </row>
    <row r="2358" spans="1:5">
      <c r="A2358" s="816">
        <f t="shared" si="154"/>
        <v>24270</v>
      </c>
      <c r="B2358" s="815">
        <f t="shared" si="151"/>
        <v>163</v>
      </c>
      <c r="C2358" s="815">
        <f t="shared" si="152"/>
        <v>203</v>
      </c>
      <c r="D2358" s="815">
        <f t="shared" si="153"/>
        <v>204</v>
      </c>
      <c r="E2358" s="815">
        <v>1966</v>
      </c>
    </row>
    <row r="2359" spans="1:5">
      <c r="A2359" s="816">
        <f t="shared" si="154"/>
        <v>24271</v>
      </c>
      <c r="B2359" s="815">
        <f t="shared" si="151"/>
        <v>164</v>
      </c>
      <c r="C2359" s="815">
        <f t="shared" si="152"/>
        <v>202</v>
      </c>
      <c r="D2359" s="815">
        <f t="shared" si="153"/>
        <v>203</v>
      </c>
      <c r="E2359" s="815">
        <v>1966</v>
      </c>
    </row>
    <row r="2360" spans="1:5">
      <c r="A2360" s="816">
        <f t="shared" si="154"/>
        <v>24272</v>
      </c>
      <c r="B2360" s="815">
        <f t="shared" si="151"/>
        <v>165</v>
      </c>
      <c r="C2360" s="815">
        <f t="shared" si="152"/>
        <v>201</v>
      </c>
      <c r="D2360" s="815">
        <f t="shared" si="153"/>
        <v>202</v>
      </c>
      <c r="E2360" s="815">
        <v>1966</v>
      </c>
    </row>
    <row r="2361" spans="1:5">
      <c r="A2361" s="816">
        <f t="shared" si="154"/>
        <v>24273</v>
      </c>
      <c r="B2361" s="815">
        <f t="shared" si="151"/>
        <v>166</v>
      </c>
      <c r="C2361" s="815">
        <f t="shared" si="152"/>
        <v>200</v>
      </c>
      <c r="D2361" s="815">
        <f t="shared" si="153"/>
        <v>201</v>
      </c>
      <c r="E2361" s="815">
        <v>1966</v>
      </c>
    </row>
    <row r="2362" spans="1:5">
      <c r="A2362" s="816">
        <f t="shared" si="154"/>
        <v>24274</v>
      </c>
      <c r="B2362" s="815">
        <f t="shared" si="151"/>
        <v>167</v>
      </c>
      <c r="C2362" s="815">
        <f t="shared" si="152"/>
        <v>199</v>
      </c>
      <c r="D2362" s="815">
        <f t="shared" si="153"/>
        <v>200</v>
      </c>
      <c r="E2362" s="815">
        <v>1966</v>
      </c>
    </row>
    <row r="2363" spans="1:5">
      <c r="A2363" s="816">
        <f t="shared" si="154"/>
        <v>24275</v>
      </c>
      <c r="B2363" s="815">
        <f t="shared" si="151"/>
        <v>168</v>
      </c>
      <c r="C2363" s="815">
        <f t="shared" si="152"/>
        <v>198</v>
      </c>
      <c r="D2363" s="815">
        <f t="shared" si="153"/>
        <v>199</v>
      </c>
      <c r="E2363" s="815">
        <v>1966</v>
      </c>
    </row>
    <row r="2364" spans="1:5">
      <c r="A2364" s="816">
        <f t="shared" si="154"/>
        <v>24276</v>
      </c>
      <c r="B2364" s="815">
        <f t="shared" si="151"/>
        <v>169</v>
      </c>
      <c r="C2364" s="815">
        <f t="shared" si="152"/>
        <v>197</v>
      </c>
      <c r="D2364" s="815">
        <f t="shared" si="153"/>
        <v>198</v>
      </c>
      <c r="E2364" s="815">
        <v>1966</v>
      </c>
    </row>
    <row r="2365" spans="1:5">
      <c r="A2365" s="816">
        <f t="shared" si="154"/>
        <v>24277</v>
      </c>
      <c r="B2365" s="815">
        <f t="shared" si="151"/>
        <v>170</v>
      </c>
      <c r="C2365" s="815">
        <f t="shared" si="152"/>
        <v>196</v>
      </c>
      <c r="D2365" s="815">
        <f t="shared" si="153"/>
        <v>197</v>
      </c>
      <c r="E2365" s="815">
        <v>1966</v>
      </c>
    </row>
    <row r="2366" spans="1:5">
      <c r="A2366" s="816">
        <f t="shared" si="154"/>
        <v>24278</v>
      </c>
      <c r="B2366" s="815">
        <f t="shared" si="151"/>
        <v>171</v>
      </c>
      <c r="C2366" s="815">
        <f t="shared" si="152"/>
        <v>195</v>
      </c>
      <c r="D2366" s="815">
        <f t="shared" si="153"/>
        <v>196</v>
      </c>
      <c r="E2366" s="815">
        <v>1966</v>
      </c>
    </row>
    <row r="2367" spans="1:5">
      <c r="A2367" s="816">
        <f t="shared" si="154"/>
        <v>24279</v>
      </c>
      <c r="B2367" s="815">
        <f t="shared" si="151"/>
        <v>172</v>
      </c>
      <c r="C2367" s="815">
        <f t="shared" si="152"/>
        <v>194</v>
      </c>
      <c r="D2367" s="815">
        <f t="shared" si="153"/>
        <v>195</v>
      </c>
      <c r="E2367" s="815">
        <v>1966</v>
      </c>
    </row>
    <row r="2368" spans="1:5">
      <c r="A2368" s="816">
        <f>A2367+1</f>
        <v>24280</v>
      </c>
      <c r="B2368" s="815">
        <f>B2367+1</f>
        <v>173</v>
      </c>
      <c r="C2368" s="815">
        <f>C2367-1</f>
        <v>193</v>
      </c>
      <c r="D2368" s="815">
        <f>D2366-1</f>
        <v>195</v>
      </c>
      <c r="E2368" s="815">
        <v>1966</v>
      </c>
    </row>
    <row r="2369" spans="1:5">
      <c r="A2369" s="816">
        <f t="shared" si="154"/>
        <v>24281</v>
      </c>
      <c r="B2369" s="815">
        <f t="shared" si="151"/>
        <v>174</v>
      </c>
      <c r="C2369" s="815">
        <f t="shared" si="152"/>
        <v>192</v>
      </c>
      <c r="D2369" s="815">
        <f t="shared" si="153"/>
        <v>194</v>
      </c>
      <c r="E2369" s="815">
        <v>1966</v>
      </c>
    </row>
    <row r="2370" spans="1:5">
      <c r="A2370" s="816">
        <f t="shared" si="154"/>
        <v>24282</v>
      </c>
      <c r="B2370" s="815">
        <f t="shared" si="151"/>
        <v>175</v>
      </c>
      <c r="C2370" s="815">
        <f t="shared" si="152"/>
        <v>191</v>
      </c>
      <c r="D2370" s="815">
        <f t="shared" si="153"/>
        <v>193</v>
      </c>
      <c r="E2370" s="815">
        <v>1966</v>
      </c>
    </row>
    <row r="2371" spans="1:5">
      <c r="A2371" s="816">
        <f t="shared" si="154"/>
        <v>24283</v>
      </c>
      <c r="B2371" s="815">
        <f t="shared" si="151"/>
        <v>176</v>
      </c>
      <c r="C2371" s="815">
        <f t="shared" si="152"/>
        <v>190</v>
      </c>
      <c r="D2371" s="815">
        <f t="shared" si="153"/>
        <v>192</v>
      </c>
      <c r="E2371" s="815">
        <v>1966</v>
      </c>
    </row>
    <row r="2372" spans="1:5">
      <c r="A2372" s="816">
        <f t="shared" si="154"/>
        <v>24284</v>
      </c>
      <c r="B2372" s="815">
        <f t="shared" si="151"/>
        <v>177</v>
      </c>
      <c r="C2372" s="815">
        <f t="shared" si="152"/>
        <v>189</v>
      </c>
      <c r="D2372" s="815">
        <f t="shared" si="153"/>
        <v>191</v>
      </c>
      <c r="E2372" s="815">
        <v>1966</v>
      </c>
    </row>
    <row r="2373" spans="1:5">
      <c r="A2373" s="816">
        <f t="shared" si="154"/>
        <v>24285</v>
      </c>
      <c r="B2373" s="815">
        <f t="shared" si="151"/>
        <v>178</v>
      </c>
      <c r="C2373" s="815">
        <f t="shared" si="152"/>
        <v>188</v>
      </c>
      <c r="D2373" s="815">
        <f t="shared" si="153"/>
        <v>190</v>
      </c>
      <c r="E2373" s="815">
        <v>1966</v>
      </c>
    </row>
    <row r="2374" spans="1:5">
      <c r="A2374" s="816">
        <f t="shared" si="154"/>
        <v>24286</v>
      </c>
      <c r="B2374" s="815">
        <f t="shared" si="151"/>
        <v>179</v>
      </c>
      <c r="C2374" s="815">
        <f t="shared" si="152"/>
        <v>187</v>
      </c>
      <c r="D2374" s="815">
        <f t="shared" si="153"/>
        <v>189</v>
      </c>
      <c r="E2374" s="815">
        <v>1966</v>
      </c>
    </row>
    <row r="2375" spans="1:5">
      <c r="A2375" s="816">
        <f t="shared" si="154"/>
        <v>24287</v>
      </c>
      <c r="B2375" s="815">
        <f t="shared" si="151"/>
        <v>180</v>
      </c>
      <c r="C2375" s="815">
        <f t="shared" si="152"/>
        <v>186</v>
      </c>
      <c r="D2375" s="815">
        <f t="shared" si="153"/>
        <v>188</v>
      </c>
      <c r="E2375" s="815">
        <v>1966</v>
      </c>
    </row>
    <row r="2376" spans="1:5">
      <c r="A2376" s="816">
        <f t="shared" si="154"/>
        <v>24288</v>
      </c>
      <c r="B2376" s="815">
        <f t="shared" si="151"/>
        <v>181</v>
      </c>
      <c r="C2376" s="815">
        <f t="shared" si="152"/>
        <v>185</v>
      </c>
      <c r="D2376" s="815">
        <f t="shared" si="153"/>
        <v>187</v>
      </c>
      <c r="E2376" s="815">
        <v>1966</v>
      </c>
    </row>
    <row r="2377" spans="1:5">
      <c r="A2377" s="816">
        <f t="shared" si="154"/>
        <v>24289</v>
      </c>
      <c r="B2377" s="815">
        <f t="shared" si="151"/>
        <v>182</v>
      </c>
      <c r="C2377" s="815">
        <f t="shared" si="152"/>
        <v>184</v>
      </c>
      <c r="D2377" s="815">
        <f t="shared" si="153"/>
        <v>186</v>
      </c>
      <c r="E2377" s="815">
        <v>1966</v>
      </c>
    </row>
    <row r="2378" spans="1:5">
      <c r="A2378" s="816">
        <f t="shared" si="154"/>
        <v>24290</v>
      </c>
      <c r="B2378" s="815">
        <f t="shared" si="151"/>
        <v>183</v>
      </c>
      <c r="C2378" s="815">
        <f t="shared" si="152"/>
        <v>183</v>
      </c>
      <c r="D2378" s="815">
        <f t="shared" si="153"/>
        <v>185</v>
      </c>
      <c r="E2378" s="815">
        <v>1966</v>
      </c>
    </row>
    <row r="2379" spans="1:5">
      <c r="A2379" s="816">
        <f t="shared" si="154"/>
        <v>24291</v>
      </c>
      <c r="B2379" s="815">
        <f t="shared" si="151"/>
        <v>184</v>
      </c>
      <c r="C2379" s="815">
        <f t="shared" si="152"/>
        <v>182</v>
      </c>
      <c r="D2379" s="815">
        <f t="shared" si="153"/>
        <v>184</v>
      </c>
      <c r="E2379" s="815">
        <v>1966</v>
      </c>
    </row>
    <row r="2380" spans="1:5">
      <c r="A2380" s="816">
        <f t="shared" si="154"/>
        <v>24292</v>
      </c>
      <c r="B2380" s="815">
        <f t="shared" si="151"/>
        <v>185</v>
      </c>
      <c r="C2380" s="815">
        <f t="shared" si="152"/>
        <v>181</v>
      </c>
      <c r="D2380" s="815">
        <f t="shared" si="153"/>
        <v>183</v>
      </c>
      <c r="E2380" s="815">
        <v>1966</v>
      </c>
    </row>
    <row r="2381" spans="1:5">
      <c r="A2381" s="816">
        <f t="shared" si="154"/>
        <v>24293</v>
      </c>
      <c r="B2381" s="815">
        <f t="shared" si="151"/>
        <v>186</v>
      </c>
      <c r="C2381" s="815">
        <f t="shared" si="152"/>
        <v>180</v>
      </c>
      <c r="D2381" s="815">
        <f t="shared" si="153"/>
        <v>182</v>
      </c>
      <c r="E2381" s="815">
        <v>1966</v>
      </c>
    </row>
    <row r="2382" spans="1:5">
      <c r="A2382" s="816">
        <f t="shared" si="154"/>
        <v>24294</v>
      </c>
      <c r="B2382" s="815">
        <f t="shared" si="151"/>
        <v>187</v>
      </c>
      <c r="C2382" s="815">
        <f t="shared" si="152"/>
        <v>179</v>
      </c>
      <c r="D2382" s="815">
        <f t="shared" si="153"/>
        <v>181</v>
      </c>
      <c r="E2382" s="815">
        <v>1966</v>
      </c>
    </row>
    <row r="2383" spans="1:5">
      <c r="A2383" s="816">
        <f t="shared" si="154"/>
        <v>24295</v>
      </c>
      <c r="B2383" s="815">
        <f t="shared" si="151"/>
        <v>188</v>
      </c>
      <c r="C2383" s="815">
        <f t="shared" si="152"/>
        <v>178</v>
      </c>
      <c r="D2383" s="815">
        <f t="shared" si="153"/>
        <v>180</v>
      </c>
      <c r="E2383" s="815">
        <v>1966</v>
      </c>
    </row>
    <row r="2384" spans="1:5">
      <c r="A2384" s="816">
        <f t="shared" si="154"/>
        <v>24296</v>
      </c>
      <c r="B2384" s="815">
        <f t="shared" si="151"/>
        <v>189</v>
      </c>
      <c r="C2384" s="815">
        <f t="shared" si="152"/>
        <v>177</v>
      </c>
      <c r="D2384" s="815">
        <f t="shared" si="153"/>
        <v>179</v>
      </c>
      <c r="E2384" s="815">
        <v>1966</v>
      </c>
    </row>
    <row r="2385" spans="1:5">
      <c r="A2385" s="816">
        <f t="shared" si="154"/>
        <v>24297</v>
      </c>
      <c r="B2385" s="815">
        <f t="shared" si="151"/>
        <v>190</v>
      </c>
      <c r="C2385" s="815">
        <f t="shared" si="152"/>
        <v>176</v>
      </c>
      <c r="D2385" s="815">
        <f t="shared" si="153"/>
        <v>178</v>
      </c>
      <c r="E2385" s="815">
        <v>1966</v>
      </c>
    </row>
    <row r="2386" spans="1:5">
      <c r="A2386" s="816">
        <f t="shared" si="154"/>
        <v>24298</v>
      </c>
      <c r="B2386" s="815">
        <f t="shared" si="151"/>
        <v>191</v>
      </c>
      <c r="C2386" s="815">
        <f t="shared" si="152"/>
        <v>175</v>
      </c>
      <c r="D2386" s="815">
        <f t="shared" si="153"/>
        <v>177</v>
      </c>
      <c r="E2386" s="815">
        <v>1966</v>
      </c>
    </row>
    <row r="2387" spans="1:5">
      <c r="A2387" s="816">
        <f t="shared" si="154"/>
        <v>24299</v>
      </c>
      <c r="B2387" s="815">
        <f t="shared" si="151"/>
        <v>192</v>
      </c>
      <c r="C2387" s="815">
        <f t="shared" si="152"/>
        <v>174</v>
      </c>
      <c r="D2387" s="815">
        <f t="shared" si="153"/>
        <v>176</v>
      </c>
      <c r="E2387" s="815">
        <v>1966</v>
      </c>
    </row>
    <row r="2388" spans="1:5">
      <c r="A2388" s="816">
        <f t="shared" si="154"/>
        <v>24300</v>
      </c>
      <c r="B2388" s="815">
        <f t="shared" si="151"/>
        <v>193</v>
      </c>
      <c r="C2388" s="815">
        <f t="shared" si="152"/>
        <v>173</v>
      </c>
      <c r="D2388" s="815">
        <f t="shared" si="153"/>
        <v>175</v>
      </c>
      <c r="E2388" s="815">
        <v>1966</v>
      </c>
    </row>
    <row r="2389" spans="1:5">
      <c r="A2389" s="816">
        <f t="shared" si="154"/>
        <v>24301</v>
      </c>
      <c r="B2389" s="815">
        <f t="shared" si="151"/>
        <v>194</v>
      </c>
      <c r="C2389" s="815">
        <f t="shared" si="152"/>
        <v>172</v>
      </c>
      <c r="D2389" s="815">
        <f t="shared" si="153"/>
        <v>174</v>
      </c>
      <c r="E2389" s="815">
        <v>1966</v>
      </c>
    </row>
    <row r="2390" spans="1:5">
      <c r="A2390" s="816">
        <f t="shared" si="154"/>
        <v>24302</v>
      </c>
      <c r="B2390" s="815">
        <f t="shared" ref="B2390:B2453" si="155">B2389+1</f>
        <v>195</v>
      </c>
      <c r="C2390" s="815">
        <f t="shared" ref="C2390:C2453" si="156">C2389-1</f>
        <v>171</v>
      </c>
      <c r="D2390" s="815">
        <f t="shared" ref="D2390:D2453" si="157">D2389-1</f>
        <v>173</v>
      </c>
      <c r="E2390" s="815">
        <v>1966</v>
      </c>
    </row>
    <row r="2391" spans="1:5">
      <c r="A2391" s="816">
        <f t="shared" si="154"/>
        <v>24303</v>
      </c>
      <c r="B2391" s="815">
        <f t="shared" si="155"/>
        <v>196</v>
      </c>
      <c r="C2391" s="815">
        <f t="shared" si="156"/>
        <v>170</v>
      </c>
      <c r="D2391" s="815">
        <f t="shared" si="157"/>
        <v>172</v>
      </c>
      <c r="E2391" s="815">
        <v>1966</v>
      </c>
    </row>
    <row r="2392" spans="1:5">
      <c r="A2392" s="816">
        <f t="shared" si="154"/>
        <v>24304</v>
      </c>
      <c r="B2392" s="815">
        <f t="shared" si="155"/>
        <v>197</v>
      </c>
      <c r="C2392" s="815">
        <f t="shared" si="156"/>
        <v>169</v>
      </c>
      <c r="D2392" s="815">
        <f t="shared" si="157"/>
        <v>171</v>
      </c>
      <c r="E2392" s="815">
        <v>1966</v>
      </c>
    </row>
    <row r="2393" spans="1:5">
      <c r="A2393" s="816">
        <f t="shared" si="154"/>
        <v>24305</v>
      </c>
      <c r="B2393" s="815">
        <f t="shared" si="155"/>
        <v>198</v>
      </c>
      <c r="C2393" s="815">
        <f t="shared" si="156"/>
        <v>168</v>
      </c>
      <c r="D2393" s="815">
        <f t="shared" si="157"/>
        <v>170</v>
      </c>
      <c r="E2393" s="815">
        <v>1966</v>
      </c>
    </row>
    <row r="2394" spans="1:5">
      <c r="A2394" s="816">
        <f t="shared" si="154"/>
        <v>24306</v>
      </c>
      <c r="B2394" s="815">
        <f t="shared" si="155"/>
        <v>199</v>
      </c>
      <c r="C2394" s="815">
        <f t="shared" si="156"/>
        <v>167</v>
      </c>
      <c r="D2394" s="815">
        <f t="shared" si="157"/>
        <v>169</v>
      </c>
      <c r="E2394" s="815">
        <v>1966</v>
      </c>
    </row>
    <row r="2395" spans="1:5">
      <c r="A2395" s="816">
        <f t="shared" si="154"/>
        <v>24307</v>
      </c>
      <c r="B2395" s="815">
        <f t="shared" si="155"/>
        <v>200</v>
      </c>
      <c r="C2395" s="815">
        <f t="shared" si="156"/>
        <v>166</v>
      </c>
      <c r="D2395" s="815">
        <f t="shared" si="157"/>
        <v>168</v>
      </c>
      <c r="E2395" s="815">
        <v>1966</v>
      </c>
    </row>
    <row r="2396" spans="1:5">
      <c r="A2396" s="816">
        <f t="shared" si="154"/>
        <v>24308</v>
      </c>
      <c r="B2396" s="815">
        <f t="shared" si="155"/>
        <v>201</v>
      </c>
      <c r="C2396" s="815">
        <f t="shared" si="156"/>
        <v>165</v>
      </c>
      <c r="D2396" s="815">
        <f t="shared" si="157"/>
        <v>167</v>
      </c>
      <c r="E2396" s="815">
        <v>1966</v>
      </c>
    </row>
    <row r="2397" spans="1:5">
      <c r="A2397" s="816">
        <f t="shared" si="154"/>
        <v>24309</v>
      </c>
      <c r="B2397" s="815">
        <f t="shared" si="155"/>
        <v>202</v>
      </c>
      <c r="C2397" s="815">
        <f t="shared" si="156"/>
        <v>164</v>
      </c>
      <c r="D2397" s="815">
        <f t="shared" si="157"/>
        <v>166</v>
      </c>
      <c r="E2397" s="815">
        <v>1966</v>
      </c>
    </row>
    <row r="2398" spans="1:5">
      <c r="A2398" s="816">
        <f t="shared" si="154"/>
        <v>24310</v>
      </c>
      <c r="B2398" s="815">
        <f t="shared" si="155"/>
        <v>203</v>
      </c>
      <c r="C2398" s="815">
        <f t="shared" si="156"/>
        <v>163</v>
      </c>
      <c r="D2398" s="815">
        <f t="shared" si="157"/>
        <v>165</v>
      </c>
      <c r="E2398" s="815">
        <v>1966</v>
      </c>
    </row>
    <row r="2399" spans="1:5">
      <c r="A2399" s="816">
        <f t="shared" si="154"/>
        <v>24311</v>
      </c>
      <c r="B2399" s="815">
        <f t="shared" si="155"/>
        <v>204</v>
      </c>
      <c r="C2399" s="815">
        <f t="shared" si="156"/>
        <v>162</v>
      </c>
      <c r="D2399" s="815">
        <f t="shared" si="157"/>
        <v>164</v>
      </c>
      <c r="E2399" s="815">
        <v>1966</v>
      </c>
    </row>
    <row r="2400" spans="1:5">
      <c r="A2400" s="816">
        <f t="shared" si="154"/>
        <v>24312</v>
      </c>
      <c r="B2400" s="815">
        <f t="shared" si="155"/>
        <v>205</v>
      </c>
      <c r="C2400" s="815">
        <f t="shared" si="156"/>
        <v>161</v>
      </c>
      <c r="D2400" s="815">
        <f t="shared" si="157"/>
        <v>163</v>
      </c>
      <c r="E2400" s="815">
        <v>1966</v>
      </c>
    </row>
    <row r="2401" spans="1:5">
      <c r="A2401" s="816">
        <f t="shared" si="154"/>
        <v>24313</v>
      </c>
      <c r="B2401" s="815">
        <f t="shared" si="155"/>
        <v>206</v>
      </c>
      <c r="C2401" s="815">
        <f t="shared" si="156"/>
        <v>160</v>
      </c>
      <c r="D2401" s="815">
        <f t="shared" si="157"/>
        <v>162</v>
      </c>
      <c r="E2401" s="815">
        <v>1966</v>
      </c>
    </row>
    <row r="2402" spans="1:5">
      <c r="A2402" s="816">
        <f t="shared" si="154"/>
        <v>24314</v>
      </c>
      <c r="B2402" s="815">
        <f t="shared" si="155"/>
        <v>207</v>
      </c>
      <c r="C2402" s="815">
        <f t="shared" si="156"/>
        <v>159</v>
      </c>
      <c r="D2402" s="815">
        <f t="shared" si="157"/>
        <v>161</v>
      </c>
      <c r="E2402" s="815">
        <v>1966</v>
      </c>
    </row>
    <row r="2403" spans="1:5">
      <c r="A2403" s="816">
        <f t="shared" si="154"/>
        <v>24315</v>
      </c>
      <c r="B2403" s="815">
        <f t="shared" si="155"/>
        <v>208</v>
      </c>
      <c r="C2403" s="815">
        <f t="shared" si="156"/>
        <v>158</v>
      </c>
      <c r="D2403" s="815">
        <f t="shared" si="157"/>
        <v>160</v>
      </c>
      <c r="E2403" s="815">
        <v>1966</v>
      </c>
    </row>
    <row r="2404" spans="1:5">
      <c r="A2404" s="816">
        <f t="shared" si="154"/>
        <v>24316</v>
      </c>
      <c r="B2404" s="815">
        <f t="shared" si="155"/>
        <v>209</v>
      </c>
      <c r="C2404" s="815">
        <f t="shared" si="156"/>
        <v>157</v>
      </c>
      <c r="D2404" s="815">
        <f t="shared" si="157"/>
        <v>159</v>
      </c>
      <c r="E2404" s="815">
        <v>1966</v>
      </c>
    </row>
    <row r="2405" spans="1:5">
      <c r="A2405" s="816">
        <f t="shared" si="154"/>
        <v>24317</v>
      </c>
      <c r="B2405" s="815">
        <f t="shared" si="155"/>
        <v>210</v>
      </c>
      <c r="C2405" s="815">
        <f t="shared" si="156"/>
        <v>156</v>
      </c>
      <c r="D2405" s="815">
        <f t="shared" si="157"/>
        <v>158</v>
      </c>
      <c r="E2405" s="815">
        <v>1966</v>
      </c>
    </row>
    <row r="2406" spans="1:5">
      <c r="A2406" s="816">
        <f t="shared" si="154"/>
        <v>24318</v>
      </c>
      <c r="B2406" s="815">
        <f t="shared" si="155"/>
        <v>211</v>
      </c>
      <c r="C2406" s="815">
        <f t="shared" si="156"/>
        <v>155</v>
      </c>
      <c r="D2406" s="815">
        <f t="shared" si="157"/>
        <v>157</v>
      </c>
      <c r="E2406" s="815">
        <v>1966</v>
      </c>
    </row>
    <row r="2407" spans="1:5">
      <c r="A2407" s="816">
        <f t="shared" si="154"/>
        <v>24319</v>
      </c>
      <c r="B2407" s="815">
        <f t="shared" si="155"/>
        <v>212</v>
      </c>
      <c r="C2407" s="815">
        <f t="shared" si="156"/>
        <v>154</v>
      </c>
      <c r="D2407" s="815">
        <f t="shared" si="157"/>
        <v>156</v>
      </c>
      <c r="E2407" s="815">
        <v>1966</v>
      </c>
    </row>
    <row r="2408" spans="1:5">
      <c r="A2408" s="816">
        <f t="shared" si="154"/>
        <v>24320</v>
      </c>
      <c r="B2408" s="815">
        <f t="shared" si="155"/>
        <v>213</v>
      </c>
      <c r="C2408" s="815">
        <f t="shared" si="156"/>
        <v>153</v>
      </c>
      <c r="D2408" s="815">
        <f t="shared" si="157"/>
        <v>155</v>
      </c>
      <c r="E2408" s="815">
        <v>1966</v>
      </c>
    </row>
    <row r="2409" spans="1:5">
      <c r="A2409" s="816">
        <f t="shared" si="154"/>
        <v>24321</v>
      </c>
      <c r="B2409" s="815">
        <f t="shared" si="155"/>
        <v>214</v>
      </c>
      <c r="C2409" s="815">
        <f t="shared" si="156"/>
        <v>152</v>
      </c>
      <c r="D2409" s="815">
        <f t="shared" si="157"/>
        <v>154</v>
      </c>
      <c r="E2409" s="815">
        <v>1966</v>
      </c>
    </row>
    <row r="2410" spans="1:5">
      <c r="A2410" s="816">
        <f t="shared" si="154"/>
        <v>24322</v>
      </c>
      <c r="B2410" s="815">
        <f t="shared" si="155"/>
        <v>215</v>
      </c>
      <c r="C2410" s="815">
        <f t="shared" si="156"/>
        <v>151</v>
      </c>
      <c r="D2410" s="815">
        <f t="shared" si="157"/>
        <v>153</v>
      </c>
      <c r="E2410" s="815">
        <v>1966</v>
      </c>
    </row>
    <row r="2411" spans="1:5">
      <c r="A2411" s="816">
        <f t="shared" si="154"/>
        <v>24323</v>
      </c>
      <c r="B2411" s="815">
        <f t="shared" si="155"/>
        <v>216</v>
      </c>
      <c r="C2411" s="815">
        <f t="shared" si="156"/>
        <v>150</v>
      </c>
      <c r="D2411" s="815">
        <f t="shared" si="157"/>
        <v>152</v>
      </c>
      <c r="E2411" s="815">
        <v>1966</v>
      </c>
    </row>
    <row r="2412" spans="1:5">
      <c r="A2412" s="816">
        <f t="shared" si="154"/>
        <v>24324</v>
      </c>
      <c r="B2412" s="815">
        <f t="shared" si="155"/>
        <v>217</v>
      </c>
      <c r="C2412" s="815">
        <f t="shared" si="156"/>
        <v>149</v>
      </c>
      <c r="D2412" s="815">
        <f t="shared" si="157"/>
        <v>151</v>
      </c>
      <c r="E2412" s="815">
        <v>1966</v>
      </c>
    </row>
    <row r="2413" spans="1:5">
      <c r="A2413" s="816">
        <f t="shared" si="154"/>
        <v>24325</v>
      </c>
      <c r="B2413" s="815">
        <f t="shared" si="155"/>
        <v>218</v>
      </c>
      <c r="C2413" s="815">
        <f t="shared" si="156"/>
        <v>148</v>
      </c>
      <c r="D2413" s="815">
        <f t="shared" si="157"/>
        <v>150</v>
      </c>
      <c r="E2413" s="815">
        <v>1966</v>
      </c>
    </row>
    <row r="2414" spans="1:5">
      <c r="A2414" s="816">
        <f t="shared" si="154"/>
        <v>24326</v>
      </c>
      <c r="B2414" s="815">
        <f t="shared" si="155"/>
        <v>219</v>
      </c>
      <c r="C2414" s="815">
        <f t="shared" si="156"/>
        <v>147</v>
      </c>
      <c r="D2414" s="815">
        <f t="shared" si="157"/>
        <v>149</v>
      </c>
      <c r="E2414" s="815">
        <v>1966</v>
      </c>
    </row>
    <row r="2415" spans="1:5">
      <c r="A2415" s="816">
        <f t="shared" si="154"/>
        <v>24327</v>
      </c>
      <c r="B2415" s="815">
        <f t="shared" si="155"/>
        <v>220</v>
      </c>
      <c r="C2415" s="815">
        <f t="shared" si="156"/>
        <v>146</v>
      </c>
      <c r="D2415" s="815">
        <f t="shared" si="157"/>
        <v>148</v>
      </c>
      <c r="E2415" s="815">
        <v>1966</v>
      </c>
    </row>
    <row r="2416" spans="1:5">
      <c r="A2416" s="816">
        <f t="shared" si="154"/>
        <v>24328</v>
      </c>
      <c r="B2416" s="815">
        <f t="shared" si="155"/>
        <v>221</v>
      </c>
      <c r="C2416" s="815">
        <f t="shared" si="156"/>
        <v>145</v>
      </c>
      <c r="D2416" s="815">
        <f t="shared" si="157"/>
        <v>147</v>
      </c>
      <c r="E2416" s="815">
        <v>1966</v>
      </c>
    </row>
    <row r="2417" spans="1:5">
      <c r="A2417" s="816">
        <f t="shared" si="154"/>
        <v>24329</v>
      </c>
      <c r="B2417" s="815">
        <f t="shared" si="155"/>
        <v>222</v>
      </c>
      <c r="C2417" s="815">
        <f t="shared" si="156"/>
        <v>144</v>
      </c>
      <c r="D2417" s="815">
        <f t="shared" si="157"/>
        <v>146</v>
      </c>
      <c r="E2417" s="815">
        <v>1966</v>
      </c>
    </row>
    <row r="2418" spans="1:5">
      <c r="A2418" s="816">
        <f t="shared" si="154"/>
        <v>24330</v>
      </c>
      <c r="B2418" s="815">
        <f t="shared" si="155"/>
        <v>223</v>
      </c>
      <c r="C2418" s="815">
        <f t="shared" si="156"/>
        <v>143</v>
      </c>
      <c r="D2418" s="815">
        <f t="shared" si="157"/>
        <v>145</v>
      </c>
      <c r="E2418" s="815">
        <v>1966</v>
      </c>
    </row>
    <row r="2419" spans="1:5">
      <c r="A2419" s="816">
        <f t="shared" ref="A2419:A2482" si="158">A2418+1</f>
        <v>24331</v>
      </c>
      <c r="B2419" s="815">
        <f t="shared" si="155"/>
        <v>224</v>
      </c>
      <c r="C2419" s="815">
        <f t="shared" si="156"/>
        <v>142</v>
      </c>
      <c r="D2419" s="815">
        <f t="shared" si="157"/>
        <v>144</v>
      </c>
      <c r="E2419" s="815">
        <v>1966</v>
      </c>
    </row>
    <row r="2420" spans="1:5">
      <c r="A2420" s="816">
        <f t="shared" si="158"/>
        <v>24332</v>
      </c>
      <c r="B2420" s="815">
        <f t="shared" si="155"/>
        <v>225</v>
      </c>
      <c r="C2420" s="815">
        <f t="shared" si="156"/>
        <v>141</v>
      </c>
      <c r="D2420" s="815">
        <f t="shared" si="157"/>
        <v>143</v>
      </c>
      <c r="E2420" s="815">
        <v>1966</v>
      </c>
    </row>
    <row r="2421" spans="1:5">
      <c r="A2421" s="816">
        <f t="shared" si="158"/>
        <v>24333</v>
      </c>
      <c r="B2421" s="815">
        <f t="shared" si="155"/>
        <v>226</v>
      </c>
      <c r="C2421" s="815">
        <f t="shared" si="156"/>
        <v>140</v>
      </c>
      <c r="D2421" s="815">
        <f t="shared" si="157"/>
        <v>142</v>
      </c>
      <c r="E2421" s="815">
        <v>1966</v>
      </c>
    </row>
    <row r="2422" spans="1:5">
      <c r="A2422" s="816">
        <f t="shared" si="158"/>
        <v>24334</v>
      </c>
      <c r="B2422" s="815">
        <f t="shared" si="155"/>
        <v>227</v>
      </c>
      <c r="C2422" s="815">
        <f t="shared" si="156"/>
        <v>139</v>
      </c>
      <c r="D2422" s="815">
        <f t="shared" si="157"/>
        <v>141</v>
      </c>
      <c r="E2422" s="815">
        <v>1966</v>
      </c>
    </row>
    <row r="2423" spans="1:5">
      <c r="A2423" s="816">
        <f t="shared" si="158"/>
        <v>24335</v>
      </c>
      <c r="B2423" s="815">
        <f t="shared" si="155"/>
        <v>228</v>
      </c>
      <c r="C2423" s="815">
        <f t="shared" si="156"/>
        <v>138</v>
      </c>
      <c r="D2423" s="815">
        <f t="shared" si="157"/>
        <v>140</v>
      </c>
      <c r="E2423" s="815">
        <v>1966</v>
      </c>
    </row>
    <row r="2424" spans="1:5">
      <c r="A2424" s="816">
        <f t="shared" si="158"/>
        <v>24336</v>
      </c>
      <c r="B2424" s="815">
        <f t="shared" si="155"/>
        <v>229</v>
      </c>
      <c r="C2424" s="815">
        <f t="shared" si="156"/>
        <v>137</v>
      </c>
      <c r="D2424" s="815">
        <f t="shared" si="157"/>
        <v>139</v>
      </c>
      <c r="E2424" s="815">
        <v>1966</v>
      </c>
    </row>
    <row r="2425" spans="1:5">
      <c r="A2425" s="816">
        <f t="shared" si="158"/>
        <v>24337</v>
      </c>
      <c r="B2425" s="815">
        <f t="shared" si="155"/>
        <v>230</v>
      </c>
      <c r="C2425" s="815">
        <f t="shared" si="156"/>
        <v>136</v>
      </c>
      <c r="D2425" s="815">
        <f t="shared" si="157"/>
        <v>138</v>
      </c>
      <c r="E2425" s="815">
        <v>1966</v>
      </c>
    </row>
    <row r="2426" spans="1:5">
      <c r="A2426" s="816">
        <f t="shared" si="158"/>
        <v>24338</v>
      </c>
      <c r="B2426" s="815">
        <f t="shared" si="155"/>
        <v>231</v>
      </c>
      <c r="C2426" s="815">
        <f t="shared" si="156"/>
        <v>135</v>
      </c>
      <c r="D2426" s="815">
        <f t="shared" si="157"/>
        <v>137</v>
      </c>
      <c r="E2426" s="815">
        <v>1966</v>
      </c>
    </row>
    <row r="2427" spans="1:5">
      <c r="A2427" s="816">
        <f t="shared" si="158"/>
        <v>24339</v>
      </c>
      <c r="B2427" s="815">
        <f t="shared" si="155"/>
        <v>232</v>
      </c>
      <c r="C2427" s="815">
        <f t="shared" si="156"/>
        <v>134</v>
      </c>
      <c r="D2427" s="815">
        <f t="shared" si="157"/>
        <v>136</v>
      </c>
      <c r="E2427" s="815">
        <v>1966</v>
      </c>
    </row>
    <row r="2428" spans="1:5">
      <c r="A2428" s="816">
        <f t="shared" si="158"/>
        <v>24340</v>
      </c>
      <c r="B2428" s="815">
        <f t="shared" si="155"/>
        <v>233</v>
      </c>
      <c r="C2428" s="815">
        <f t="shared" si="156"/>
        <v>133</v>
      </c>
      <c r="D2428" s="815">
        <f t="shared" si="157"/>
        <v>135</v>
      </c>
      <c r="E2428" s="815">
        <v>1966</v>
      </c>
    </row>
    <row r="2429" spans="1:5">
      <c r="A2429" s="816">
        <f t="shared" si="158"/>
        <v>24341</v>
      </c>
      <c r="B2429" s="815">
        <f t="shared" si="155"/>
        <v>234</v>
      </c>
      <c r="C2429" s="815">
        <f t="shared" si="156"/>
        <v>132</v>
      </c>
      <c r="D2429" s="815">
        <f t="shared" si="157"/>
        <v>134</v>
      </c>
      <c r="E2429" s="815">
        <v>1966</v>
      </c>
    </row>
    <row r="2430" spans="1:5">
      <c r="A2430" s="816">
        <f t="shared" si="158"/>
        <v>24342</v>
      </c>
      <c r="B2430" s="815">
        <f t="shared" si="155"/>
        <v>235</v>
      </c>
      <c r="C2430" s="815">
        <f t="shared" si="156"/>
        <v>131</v>
      </c>
      <c r="D2430" s="815">
        <f t="shared" si="157"/>
        <v>133</v>
      </c>
      <c r="E2430" s="815">
        <v>1966</v>
      </c>
    </row>
    <row r="2431" spans="1:5">
      <c r="A2431" s="816">
        <f t="shared" si="158"/>
        <v>24343</v>
      </c>
      <c r="B2431" s="815">
        <f t="shared" si="155"/>
        <v>236</v>
      </c>
      <c r="C2431" s="815">
        <f t="shared" si="156"/>
        <v>130</v>
      </c>
      <c r="D2431" s="815">
        <f t="shared" si="157"/>
        <v>132</v>
      </c>
      <c r="E2431" s="815">
        <v>1966</v>
      </c>
    </row>
    <row r="2432" spans="1:5">
      <c r="A2432" s="816">
        <f t="shared" si="158"/>
        <v>24344</v>
      </c>
      <c r="B2432" s="815">
        <f t="shared" si="155"/>
        <v>237</v>
      </c>
      <c r="C2432" s="815">
        <f t="shared" si="156"/>
        <v>129</v>
      </c>
      <c r="D2432" s="815">
        <f t="shared" si="157"/>
        <v>131</v>
      </c>
      <c r="E2432" s="815">
        <v>1966</v>
      </c>
    </row>
    <row r="2433" spans="1:5">
      <c r="A2433" s="816">
        <f t="shared" si="158"/>
        <v>24345</v>
      </c>
      <c r="B2433" s="815">
        <f t="shared" si="155"/>
        <v>238</v>
      </c>
      <c r="C2433" s="815">
        <f t="shared" si="156"/>
        <v>128</v>
      </c>
      <c r="D2433" s="815">
        <f t="shared" si="157"/>
        <v>130</v>
      </c>
      <c r="E2433" s="815">
        <v>1966</v>
      </c>
    </row>
    <row r="2434" spans="1:5">
      <c r="A2434" s="816">
        <f t="shared" si="158"/>
        <v>24346</v>
      </c>
      <c r="B2434" s="815">
        <f t="shared" si="155"/>
        <v>239</v>
      </c>
      <c r="C2434" s="815">
        <f t="shared" si="156"/>
        <v>127</v>
      </c>
      <c r="D2434" s="815">
        <f t="shared" si="157"/>
        <v>129</v>
      </c>
      <c r="E2434" s="815">
        <v>1966</v>
      </c>
    </row>
    <row r="2435" spans="1:5">
      <c r="A2435" s="816">
        <f t="shared" si="158"/>
        <v>24347</v>
      </c>
      <c r="B2435" s="815">
        <f t="shared" si="155"/>
        <v>240</v>
      </c>
      <c r="C2435" s="815">
        <f t="shared" si="156"/>
        <v>126</v>
      </c>
      <c r="D2435" s="815">
        <f t="shared" si="157"/>
        <v>128</v>
      </c>
      <c r="E2435" s="815">
        <v>1966</v>
      </c>
    </row>
    <row r="2436" spans="1:5">
      <c r="A2436" s="816">
        <f t="shared" si="158"/>
        <v>24348</v>
      </c>
      <c r="B2436" s="815">
        <f t="shared" si="155"/>
        <v>241</v>
      </c>
      <c r="C2436" s="815">
        <f t="shared" si="156"/>
        <v>125</v>
      </c>
      <c r="D2436" s="815">
        <f t="shared" si="157"/>
        <v>127</v>
      </c>
      <c r="E2436" s="815">
        <v>1966</v>
      </c>
    </row>
    <row r="2437" spans="1:5">
      <c r="A2437" s="816">
        <f t="shared" si="158"/>
        <v>24349</v>
      </c>
      <c r="B2437" s="815">
        <f t="shared" si="155"/>
        <v>242</v>
      </c>
      <c r="C2437" s="815">
        <f t="shared" si="156"/>
        <v>124</v>
      </c>
      <c r="D2437" s="815">
        <f t="shared" si="157"/>
        <v>126</v>
      </c>
      <c r="E2437" s="815">
        <v>1966</v>
      </c>
    </row>
    <row r="2438" spans="1:5">
      <c r="A2438" s="816">
        <f t="shared" si="158"/>
        <v>24350</v>
      </c>
      <c r="B2438" s="815">
        <f t="shared" si="155"/>
        <v>243</v>
      </c>
      <c r="C2438" s="815">
        <f t="shared" si="156"/>
        <v>123</v>
      </c>
      <c r="D2438" s="815">
        <f t="shared" si="157"/>
        <v>125</v>
      </c>
      <c r="E2438" s="815">
        <v>1966</v>
      </c>
    </row>
    <row r="2439" spans="1:5">
      <c r="A2439" s="816">
        <f t="shared" si="158"/>
        <v>24351</v>
      </c>
      <c r="B2439" s="815">
        <f t="shared" si="155"/>
        <v>244</v>
      </c>
      <c r="C2439" s="815">
        <f t="shared" si="156"/>
        <v>122</v>
      </c>
      <c r="D2439" s="815">
        <f t="shared" si="157"/>
        <v>124</v>
      </c>
      <c r="E2439" s="815">
        <v>1966</v>
      </c>
    </row>
    <row r="2440" spans="1:5">
      <c r="A2440" s="816">
        <f t="shared" si="158"/>
        <v>24352</v>
      </c>
      <c r="B2440" s="815">
        <f t="shared" si="155"/>
        <v>245</v>
      </c>
      <c r="C2440" s="815">
        <f t="shared" si="156"/>
        <v>121</v>
      </c>
      <c r="D2440" s="815">
        <f t="shared" si="157"/>
        <v>123</v>
      </c>
      <c r="E2440" s="815">
        <v>1966</v>
      </c>
    </row>
    <row r="2441" spans="1:5">
      <c r="A2441" s="816">
        <f t="shared" si="158"/>
        <v>24353</v>
      </c>
      <c r="B2441" s="815">
        <f t="shared" si="155"/>
        <v>246</v>
      </c>
      <c r="C2441" s="815">
        <f t="shared" si="156"/>
        <v>120</v>
      </c>
      <c r="D2441" s="815">
        <f t="shared" si="157"/>
        <v>122</v>
      </c>
      <c r="E2441" s="815">
        <v>1966</v>
      </c>
    </row>
    <row r="2442" spans="1:5">
      <c r="A2442" s="816">
        <f t="shared" si="158"/>
        <v>24354</v>
      </c>
      <c r="B2442" s="815">
        <f t="shared" si="155"/>
        <v>247</v>
      </c>
      <c r="C2442" s="815">
        <f t="shared" si="156"/>
        <v>119</v>
      </c>
      <c r="D2442" s="815">
        <f t="shared" si="157"/>
        <v>121</v>
      </c>
      <c r="E2442" s="815">
        <v>1966</v>
      </c>
    </row>
    <row r="2443" spans="1:5">
      <c r="A2443" s="816">
        <f t="shared" si="158"/>
        <v>24355</v>
      </c>
      <c r="B2443" s="815">
        <f t="shared" si="155"/>
        <v>248</v>
      </c>
      <c r="C2443" s="815">
        <f t="shared" si="156"/>
        <v>118</v>
      </c>
      <c r="D2443" s="815">
        <f t="shared" si="157"/>
        <v>120</v>
      </c>
      <c r="E2443" s="815">
        <v>1966</v>
      </c>
    </row>
    <row r="2444" spans="1:5">
      <c r="A2444" s="816">
        <f t="shared" si="158"/>
        <v>24356</v>
      </c>
      <c r="B2444" s="815">
        <f t="shared" si="155"/>
        <v>249</v>
      </c>
      <c r="C2444" s="815">
        <f t="shared" si="156"/>
        <v>117</v>
      </c>
      <c r="D2444" s="815">
        <f t="shared" si="157"/>
        <v>119</v>
      </c>
      <c r="E2444" s="815">
        <v>1966</v>
      </c>
    </row>
    <row r="2445" spans="1:5">
      <c r="A2445" s="816">
        <f t="shared" si="158"/>
        <v>24357</v>
      </c>
      <c r="B2445" s="815">
        <f t="shared" si="155"/>
        <v>250</v>
      </c>
      <c r="C2445" s="815">
        <f t="shared" si="156"/>
        <v>116</v>
      </c>
      <c r="D2445" s="815">
        <f t="shared" si="157"/>
        <v>118</v>
      </c>
      <c r="E2445" s="815">
        <v>1966</v>
      </c>
    </row>
    <row r="2446" spans="1:5">
      <c r="A2446" s="816">
        <f t="shared" si="158"/>
        <v>24358</v>
      </c>
      <c r="B2446" s="815">
        <f t="shared" si="155"/>
        <v>251</v>
      </c>
      <c r="C2446" s="815">
        <f t="shared" si="156"/>
        <v>115</v>
      </c>
      <c r="D2446" s="815">
        <f t="shared" si="157"/>
        <v>117</v>
      </c>
      <c r="E2446" s="815">
        <v>1966</v>
      </c>
    </row>
    <row r="2447" spans="1:5">
      <c r="A2447" s="816">
        <f t="shared" si="158"/>
        <v>24359</v>
      </c>
      <c r="B2447" s="815">
        <f t="shared" si="155"/>
        <v>252</v>
      </c>
      <c r="C2447" s="815">
        <f t="shared" si="156"/>
        <v>114</v>
      </c>
      <c r="D2447" s="815">
        <f t="shared" si="157"/>
        <v>116</v>
      </c>
      <c r="E2447" s="815">
        <v>1966</v>
      </c>
    </row>
    <row r="2448" spans="1:5">
      <c r="A2448" s="816">
        <f t="shared" si="158"/>
        <v>24360</v>
      </c>
      <c r="B2448" s="815">
        <f t="shared" si="155"/>
        <v>253</v>
      </c>
      <c r="C2448" s="815">
        <f t="shared" si="156"/>
        <v>113</v>
      </c>
      <c r="D2448" s="815">
        <f t="shared" si="157"/>
        <v>115</v>
      </c>
      <c r="E2448" s="815">
        <v>1966</v>
      </c>
    </row>
    <row r="2449" spans="1:5">
      <c r="A2449" s="816">
        <f t="shared" si="158"/>
        <v>24361</v>
      </c>
      <c r="B2449" s="815">
        <f t="shared" si="155"/>
        <v>254</v>
      </c>
      <c r="C2449" s="815">
        <f t="shared" si="156"/>
        <v>112</v>
      </c>
      <c r="D2449" s="815">
        <f t="shared" si="157"/>
        <v>114</v>
      </c>
      <c r="E2449" s="815">
        <v>1966</v>
      </c>
    </row>
    <row r="2450" spans="1:5">
      <c r="A2450" s="816">
        <f t="shared" si="158"/>
        <v>24362</v>
      </c>
      <c r="B2450" s="815">
        <f t="shared" si="155"/>
        <v>255</v>
      </c>
      <c r="C2450" s="815">
        <f t="shared" si="156"/>
        <v>111</v>
      </c>
      <c r="D2450" s="815">
        <f t="shared" si="157"/>
        <v>113</v>
      </c>
      <c r="E2450" s="815">
        <v>1966</v>
      </c>
    </row>
    <row r="2451" spans="1:5">
      <c r="A2451" s="816">
        <f t="shared" si="158"/>
        <v>24363</v>
      </c>
      <c r="B2451" s="815">
        <f t="shared" si="155"/>
        <v>256</v>
      </c>
      <c r="C2451" s="815">
        <f t="shared" si="156"/>
        <v>110</v>
      </c>
      <c r="D2451" s="815">
        <f t="shared" si="157"/>
        <v>112</v>
      </c>
      <c r="E2451" s="815">
        <v>1966</v>
      </c>
    </row>
    <row r="2452" spans="1:5">
      <c r="A2452" s="816">
        <f t="shared" si="158"/>
        <v>24364</v>
      </c>
      <c r="B2452" s="815">
        <f t="shared" si="155"/>
        <v>257</v>
      </c>
      <c r="C2452" s="815">
        <f t="shared" si="156"/>
        <v>109</v>
      </c>
      <c r="D2452" s="815">
        <f t="shared" si="157"/>
        <v>111</v>
      </c>
      <c r="E2452" s="815">
        <v>1966</v>
      </c>
    </row>
    <row r="2453" spans="1:5">
      <c r="A2453" s="816">
        <f t="shared" si="158"/>
        <v>24365</v>
      </c>
      <c r="B2453" s="815">
        <f t="shared" si="155"/>
        <v>258</v>
      </c>
      <c r="C2453" s="815">
        <f t="shared" si="156"/>
        <v>108</v>
      </c>
      <c r="D2453" s="815">
        <f t="shared" si="157"/>
        <v>110</v>
      </c>
      <c r="E2453" s="815">
        <v>1966</v>
      </c>
    </row>
    <row r="2454" spans="1:5">
      <c r="A2454" s="816">
        <f t="shared" si="158"/>
        <v>24366</v>
      </c>
      <c r="B2454" s="815">
        <f t="shared" ref="B2454:B2517" si="159">B2453+1</f>
        <v>259</v>
      </c>
      <c r="C2454" s="815">
        <f t="shared" ref="C2454:C2517" si="160">C2453-1</f>
        <v>107</v>
      </c>
      <c r="D2454" s="815">
        <f t="shared" ref="D2454:D2517" si="161">D2453-1</f>
        <v>109</v>
      </c>
      <c r="E2454" s="815">
        <v>1966</v>
      </c>
    </row>
    <row r="2455" spans="1:5">
      <c r="A2455" s="816">
        <f t="shared" si="158"/>
        <v>24367</v>
      </c>
      <c r="B2455" s="815">
        <f t="shared" si="159"/>
        <v>260</v>
      </c>
      <c r="C2455" s="815">
        <f t="shared" si="160"/>
        <v>106</v>
      </c>
      <c r="D2455" s="815">
        <f t="shared" si="161"/>
        <v>108</v>
      </c>
      <c r="E2455" s="815">
        <v>1966</v>
      </c>
    </row>
    <row r="2456" spans="1:5">
      <c r="A2456" s="816">
        <f t="shared" si="158"/>
        <v>24368</v>
      </c>
      <c r="B2456" s="815">
        <f t="shared" si="159"/>
        <v>261</v>
      </c>
      <c r="C2456" s="815">
        <f t="shared" si="160"/>
        <v>105</v>
      </c>
      <c r="D2456" s="815">
        <f t="shared" si="161"/>
        <v>107</v>
      </c>
      <c r="E2456" s="815">
        <v>1966</v>
      </c>
    </row>
    <row r="2457" spans="1:5">
      <c r="A2457" s="816">
        <f t="shared" si="158"/>
        <v>24369</v>
      </c>
      <c r="B2457" s="815">
        <f t="shared" si="159"/>
        <v>262</v>
      </c>
      <c r="C2457" s="815">
        <f t="shared" si="160"/>
        <v>104</v>
      </c>
      <c r="D2457" s="815">
        <f t="shared" si="161"/>
        <v>106</v>
      </c>
      <c r="E2457" s="815">
        <v>1966</v>
      </c>
    </row>
    <row r="2458" spans="1:5">
      <c r="A2458" s="816">
        <f t="shared" si="158"/>
        <v>24370</v>
      </c>
      <c r="B2458" s="815">
        <f t="shared" si="159"/>
        <v>263</v>
      </c>
      <c r="C2458" s="815">
        <f t="shared" si="160"/>
        <v>103</v>
      </c>
      <c r="D2458" s="815">
        <f t="shared" si="161"/>
        <v>105</v>
      </c>
      <c r="E2458" s="815">
        <v>1966</v>
      </c>
    </row>
    <row r="2459" spans="1:5">
      <c r="A2459" s="816">
        <f t="shared" si="158"/>
        <v>24371</v>
      </c>
      <c r="B2459" s="815">
        <f t="shared" si="159"/>
        <v>264</v>
      </c>
      <c r="C2459" s="815">
        <f t="shared" si="160"/>
        <v>102</v>
      </c>
      <c r="D2459" s="815">
        <f t="shared" si="161"/>
        <v>104</v>
      </c>
      <c r="E2459" s="815">
        <v>1966</v>
      </c>
    </row>
    <row r="2460" spans="1:5">
      <c r="A2460" s="816">
        <f t="shared" si="158"/>
        <v>24372</v>
      </c>
      <c r="B2460" s="815">
        <f t="shared" si="159"/>
        <v>265</v>
      </c>
      <c r="C2460" s="815">
        <f t="shared" si="160"/>
        <v>101</v>
      </c>
      <c r="D2460" s="815">
        <f t="shared" si="161"/>
        <v>103</v>
      </c>
      <c r="E2460" s="815">
        <v>1966</v>
      </c>
    </row>
    <row r="2461" spans="1:5">
      <c r="A2461" s="816">
        <f t="shared" si="158"/>
        <v>24373</v>
      </c>
      <c r="B2461" s="815">
        <f t="shared" si="159"/>
        <v>266</v>
      </c>
      <c r="C2461" s="815">
        <f t="shared" si="160"/>
        <v>100</v>
      </c>
      <c r="D2461" s="815">
        <f t="shared" si="161"/>
        <v>102</v>
      </c>
      <c r="E2461" s="815">
        <v>1966</v>
      </c>
    </row>
    <row r="2462" spans="1:5">
      <c r="A2462" s="816">
        <f t="shared" si="158"/>
        <v>24374</v>
      </c>
      <c r="B2462" s="815">
        <f t="shared" si="159"/>
        <v>267</v>
      </c>
      <c r="C2462" s="815">
        <f t="shared" si="160"/>
        <v>99</v>
      </c>
      <c r="D2462" s="815">
        <f t="shared" si="161"/>
        <v>101</v>
      </c>
      <c r="E2462" s="815">
        <v>1966</v>
      </c>
    </row>
    <row r="2463" spans="1:5">
      <c r="A2463" s="816">
        <f t="shared" si="158"/>
        <v>24375</v>
      </c>
      <c r="B2463" s="815">
        <f t="shared" si="159"/>
        <v>268</v>
      </c>
      <c r="C2463" s="815">
        <f t="shared" si="160"/>
        <v>98</v>
      </c>
      <c r="D2463" s="815">
        <f t="shared" si="161"/>
        <v>100</v>
      </c>
      <c r="E2463" s="815">
        <v>1966</v>
      </c>
    </row>
    <row r="2464" spans="1:5">
      <c r="A2464" s="816">
        <f t="shared" si="158"/>
        <v>24376</v>
      </c>
      <c r="B2464" s="815">
        <f t="shared" si="159"/>
        <v>269</v>
      </c>
      <c r="C2464" s="815">
        <f t="shared" si="160"/>
        <v>97</v>
      </c>
      <c r="D2464" s="815">
        <f t="shared" si="161"/>
        <v>99</v>
      </c>
      <c r="E2464" s="815">
        <v>1966</v>
      </c>
    </row>
    <row r="2465" spans="1:5">
      <c r="A2465" s="816">
        <f t="shared" si="158"/>
        <v>24377</v>
      </c>
      <c r="B2465" s="815">
        <f t="shared" si="159"/>
        <v>270</v>
      </c>
      <c r="C2465" s="815">
        <f t="shared" si="160"/>
        <v>96</v>
      </c>
      <c r="D2465" s="815">
        <f t="shared" si="161"/>
        <v>98</v>
      </c>
      <c r="E2465" s="815">
        <v>1966</v>
      </c>
    </row>
    <row r="2466" spans="1:5">
      <c r="A2466" s="816">
        <f t="shared" si="158"/>
        <v>24378</v>
      </c>
      <c r="B2466" s="815">
        <f t="shared" si="159"/>
        <v>271</v>
      </c>
      <c r="C2466" s="815">
        <f t="shared" si="160"/>
        <v>95</v>
      </c>
      <c r="D2466" s="815">
        <f t="shared" si="161"/>
        <v>97</v>
      </c>
      <c r="E2466" s="815">
        <v>1966</v>
      </c>
    </row>
    <row r="2467" spans="1:5">
      <c r="A2467" s="816">
        <f t="shared" si="158"/>
        <v>24379</v>
      </c>
      <c r="B2467" s="815">
        <f t="shared" si="159"/>
        <v>272</v>
      </c>
      <c r="C2467" s="815">
        <f t="shared" si="160"/>
        <v>94</v>
      </c>
      <c r="D2467" s="815">
        <f t="shared" si="161"/>
        <v>96</v>
      </c>
      <c r="E2467" s="815">
        <v>1966</v>
      </c>
    </row>
    <row r="2468" spans="1:5">
      <c r="A2468" s="816">
        <f t="shared" si="158"/>
        <v>24380</v>
      </c>
      <c r="B2468" s="815">
        <f t="shared" si="159"/>
        <v>273</v>
      </c>
      <c r="C2468" s="815">
        <f t="shared" si="160"/>
        <v>93</v>
      </c>
      <c r="D2468" s="815">
        <f t="shared" si="161"/>
        <v>95</v>
      </c>
      <c r="E2468" s="815">
        <v>1966</v>
      </c>
    </row>
    <row r="2469" spans="1:5">
      <c r="A2469" s="816">
        <f t="shared" si="158"/>
        <v>24381</v>
      </c>
      <c r="B2469" s="815">
        <f t="shared" si="159"/>
        <v>274</v>
      </c>
      <c r="C2469" s="815">
        <f t="shared" si="160"/>
        <v>92</v>
      </c>
      <c r="D2469" s="815">
        <f t="shared" si="161"/>
        <v>94</v>
      </c>
      <c r="E2469" s="815">
        <v>1966</v>
      </c>
    </row>
    <row r="2470" spans="1:5">
      <c r="A2470" s="816">
        <f t="shared" si="158"/>
        <v>24382</v>
      </c>
      <c r="B2470" s="815">
        <f t="shared" si="159"/>
        <v>275</v>
      </c>
      <c r="C2470" s="815">
        <f t="shared" si="160"/>
        <v>91</v>
      </c>
      <c r="D2470" s="815">
        <f t="shared" si="161"/>
        <v>93</v>
      </c>
      <c r="E2470" s="815">
        <v>1966</v>
      </c>
    </row>
    <row r="2471" spans="1:5">
      <c r="A2471" s="816">
        <f t="shared" si="158"/>
        <v>24383</v>
      </c>
      <c r="B2471" s="815">
        <f t="shared" si="159"/>
        <v>276</v>
      </c>
      <c r="C2471" s="815">
        <f t="shared" si="160"/>
        <v>90</v>
      </c>
      <c r="D2471" s="815">
        <f t="shared" si="161"/>
        <v>92</v>
      </c>
      <c r="E2471" s="815">
        <v>1966</v>
      </c>
    </row>
    <row r="2472" spans="1:5">
      <c r="A2472" s="816">
        <f t="shared" si="158"/>
        <v>24384</v>
      </c>
      <c r="B2472" s="815">
        <f t="shared" si="159"/>
        <v>277</v>
      </c>
      <c r="C2472" s="815">
        <f t="shared" si="160"/>
        <v>89</v>
      </c>
      <c r="D2472" s="815">
        <f t="shared" si="161"/>
        <v>91</v>
      </c>
      <c r="E2472" s="815">
        <v>1966</v>
      </c>
    </row>
    <row r="2473" spans="1:5">
      <c r="A2473" s="816">
        <f t="shared" si="158"/>
        <v>24385</v>
      </c>
      <c r="B2473" s="815">
        <f t="shared" si="159"/>
        <v>278</v>
      </c>
      <c r="C2473" s="815">
        <f t="shared" si="160"/>
        <v>88</v>
      </c>
      <c r="D2473" s="815">
        <f t="shared" si="161"/>
        <v>90</v>
      </c>
      <c r="E2473" s="815">
        <v>1966</v>
      </c>
    </row>
    <row r="2474" spans="1:5">
      <c r="A2474" s="816">
        <f t="shared" si="158"/>
        <v>24386</v>
      </c>
      <c r="B2474" s="815">
        <f t="shared" si="159"/>
        <v>279</v>
      </c>
      <c r="C2474" s="815">
        <f t="shared" si="160"/>
        <v>87</v>
      </c>
      <c r="D2474" s="815">
        <f t="shared" si="161"/>
        <v>89</v>
      </c>
      <c r="E2474" s="815">
        <v>1966</v>
      </c>
    </row>
    <row r="2475" spans="1:5">
      <c r="A2475" s="816">
        <f t="shared" si="158"/>
        <v>24387</v>
      </c>
      <c r="B2475" s="815">
        <f t="shared" si="159"/>
        <v>280</v>
      </c>
      <c r="C2475" s="815">
        <f t="shared" si="160"/>
        <v>86</v>
      </c>
      <c r="D2475" s="815">
        <f t="shared" si="161"/>
        <v>88</v>
      </c>
      <c r="E2475" s="815">
        <v>1966</v>
      </c>
    </row>
    <row r="2476" spans="1:5">
      <c r="A2476" s="816">
        <f t="shared" si="158"/>
        <v>24388</v>
      </c>
      <c r="B2476" s="815">
        <f t="shared" si="159"/>
        <v>281</v>
      </c>
      <c r="C2476" s="815">
        <f t="shared" si="160"/>
        <v>85</v>
      </c>
      <c r="D2476" s="815">
        <f t="shared" si="161"/>
        <v>87</v>
      </c>
      <c r="E2476" s="815">
        <v>1966</v>
      </c>
    </row>
    <row r="2477" spans="1:5">
      <c r="A2477" s="816">
        <f t="shared" si="158"/>
        <v>24389</v>
      </c>
      <c r="B2477" s="815">
        <f t="shared" si="159"/>
        <v>282</v>
      </c>
      <c r="C2477" s="815">
        <f t="shared" si="160"/>
        <v>84</v>
      </c>
      <c r="D2477" s="815">
        <f t="shared" si="161"/>
        <v>86</v>
      </c>
      <c r="E2477" s="815">
        <v>1966</v>
      </c>
    </row>
    <row r="2478" spans="1:5">
      <c r="A2478" s="816">
        <f t="shared" si="158"/>
        <v>24390</v>
      </c>
      <c r="B2478" s="815">
        <f t="shared" si="159"/>
        <v>283</v>
      </c>
      <c r="C2478" s="815">
        <f t="shared" si="160"/>
        <v>83</v>
      </c>
      <c r="D2478" s="815">
        <f t="shared" si="161"/>
        <v>85</v>
      </c>
      <c r="E2478" s="815">
        <v>1966</v>
      </c>
    </row>
    <row r="2479" spans="1:5">
      <c r="A2479" s="816">
        <f t="shared" si="158"/>
        <v>24391</v>
      </c>
      <c r="B2479" s="815">
        <f t="shared" si="159"/>
        <v>284</v>
      </c>
      <c r="C2479" s="815">
        <f t="shared" si="160"/>
        <v>82</v>
      </c>
      <c r="D2479" s="815">
        <f t="shared" si="161"/>
        <v>84</v>
      </c>
      <c r="E2479" s="815">
        <v>1966</v>
      </c>
    </row>
    <row r="2480" spans="1:5">
      <c r="A2480" s="816">
        <f t="shared" si="158"/>
        <v>24392</v>
      </c>
      <c r="B2480" s="815">
        <f t="shared" si="159"/>
        <v>285</v>
      </c>
      <c r="C2480" s="815">
        <f t="shared" si="160"/>
        <v>81</v>
      </c>
      <c r="D2480" s="815">
        <f t="shared" si="161"/>
        <v>83</v>
      </c>
      <c r="E2480" s="815">
        <v>1966</v>
      </c>
    </row>
    <row r="2481" spans="1:5">
      <c r="A2481" s="816">
        <f t="shared" si="158"/>
        <v>24393</v>
      </c>
      <c r="B2481" s="815">
        <f t="shared" si="159"/>
        <v>286</v>
      </c>
      <c r="C2481" s="815">
        <f t="shared" si="160"/>
        <v>80</v>
      </c>
      <c r="D2481" s="815">
        <f t="shared" si="161"/>
        <v>82</v>
      </c>
      <c r="E2481" s="815">
        <v>1966</v>
      </c>
    </row>
    <row r="2482" spans="1:5">
      <c r="A2482" s="816">
        <f t="shared" si="158"/>
        <v>24394</v>
      </c>
      <c r="B2482" s="815">
        <f t="shared" si="159"/>
        <v>287</v>
      </c>
      <c r="C2482" s="815">
        <f t="shared" si="160"/>
        <v>79</v>
      </c>
      <c r="D2482" s="815">
        <f t="shared" si="161"/>
        <v>81</v>
      </c>
      <c r="E2482" s="815">
        <v>1966</v>
      </c>
    </row>
    <row r="2483" spans="1:5">
      <c r="A2483" s="816">
        <f t="shared" ref="A2483:A2546" si="162">A2482+1</f>
        <v>24395</v>
      </c>
      <c r="B2483" s="815">
        <f t="shared" si="159"/>
        <v>288</v>
      </c>
      <c r="C2483" s="815">
        <f t="shared" si="160"/>
        <v>78</v>
      </c>
      <c r="D2483" s="815">
        <f t="shared" si="161"/>
        <v>80</v>
      </c>
      <c r="E2483" s="815">
        <v>1966</v>
      </c>
    </row>
    <row r="2484" spans="1:5">
      <c r="A2484" s="816">
        <f t="shared" si="162"/>
        <v>24396</v>
      </c>
      <c r="B2484" s="815">
        <f t="shared" si="159"/>
        <v>289</v>
      </c>
      <c r="C2484" s="815">
        <f t="shared" si="160"/>
        <v>77</v>
      </c>
      <c r="D2484" s="815">
        <f t="shared" si="161"/>
        <v>79</v>
      </c>
      <c r="E2484" s="815">
        <v>1966</v>
      </c>
    </row>
    <row r="2485" spans="1:5">
      <c r="A2485" s="816">
        <f t="shared" si="162"/>
        <v>24397</v>
      </c>
      <c r="B2485" s="815">
        <f t="shared" si="159"/>
        <v>290</v>
      </c>
      <c r="C2485" s="815">
        <f t="shared" si="160"/>
        <v>76</v>
      </c>
      <c r="D2485" s="815">
        <f t="shared" si="161"/>
        <v>78</v>
      </c>
      <c r="E2485" s="815">
        <v>1966</v>
      </c>
    </row>
    <row r="2486" spans="1:5">
      <c r="A2486" s="816">
        <f t="shared" si="162"/>
        <v>24398</v>
      </c>
      <c r="B2486" s="815">
        <f t="shared" si="159"/>
        <v>291</v>
      </c>
      <c r="C2486" s="815">
        <f t="shared" si="160"/>
        <v>75</v>
      </c>
      <c r="D2486" s="815">
        <f t="shared" si="161"/>
        <v>77</v>
      </c>
      <c r="E2486" s="815">
        <v>1966</v>
      </c>
    </row>
    <row r="2487" spans="1:5">
      <c r="A2487" s="816">
        <f t="shared" si="162"/>
        <v>24399</v>
      </c>
      <c r="B2487" s="815">
        <f t="shared" si="159"/>
        <v>292</v>
      </c>
      <c r="C2487" s="815">
        <f t="shared" si="160"/>
        <v>74</v>
      </c>
      <c r="D2487" s="815">
        <f t="shared" si="161"/>
        <v>76</v>
      </c>
      <c r="E2487" s="815">
        <v>1966</v>
      </c>
    </row>
    <row r="2488" spans="1:5">
      <c r="A2488" s="816">
        <f t="shared" si="162"/>
        <v>24400</v>
      </c>
      <c r="B2488" s="815">
        <f t="shared" si="159"/>
        <v>293</v>
      </c>
      <c r="C2488" s="815">
        <f t="shared" si="160"/>
        <v>73</v>
      </c>
      <c r="D2488" s="815">
        <f t="shared" si="161"/>
        <v>75</v>
      </c>
      <c r="E2488" s="815">
        <v>1966</v>
      </c>
    </row>
    <row r="2489" spans="1:5">
      <c r="A2489" s="816">
        <f t="shared" si="162"/>
        <v>24401</v>
      </c>
      <c r="B2489" s="815">
        <f t="shared" si="159"/>
        <v>294</v>
      </c>
      <c r="C2489" s="815">
        <f t="shared" si="160"/>
        <v>72</v>
      </c>
      <c r="D2489" s="815">
        <f t="shared" si="161"/>
        <v>74</v>
      </c>
      <c r="E2489" s="815">
        <v>1966</v>
      </c>
    </row>
    <row r="2490" spans="1:5">
      <c r="A2490" s="816">
        <f t="shared" si="162"/>
        <v>24402</v>
      </c>
      <c r="B2490" s="815">
        <f t="shared" si="159"/>
        <v>295</v>
      </c>
      <c r="C2490" s="815">
        <f t="shared" si="160"/>
        <v>71</v>
      </c>
      <c r="D2490" s="815">
        <f t="shared" si="161"/>
        <v>73</v>
      </c>
      <c r="E2490" s="815">
        <v>1966</v>
      </c>
    </row>
    <row r="2491" spans="1:5">
      <c r="A2491" s="816">
        <f t="shared" si="162"/>
        <v>24403</v>
      </c>
      <c r="B2491" s="815">
        <f t="shared" si="159"/>
        <v>296</v>
      </c>
      <c r="C2491" s="815">
        <f t="shared" si="160"/>
        <v>70</v>
      </c>
      <c r="D2491" s="815">
        <f t="shared" si="161"/>
        <v>72</v>
      </c>
      <c r="E2491" s="815">
        <v>1966</v>
      </c>
    </row>
    <row r="2492" spans="1:5">
      <c r="A2492" s="816">
        <f t="shared" si="162"/>
        <v>24404</v>
      </c>
      <c r="B2492" s="815">
        <f t="shared" si="159"/>
        <v>297</v>
      </c>
      <c r="C2492" s="815">
        <f t="shared" si="160"/>
        <v>69</v>
      </c>
      <c r="D2492" s="815">
        <f t="shared" si="161"/>
        <v>71</v>
      </c>
      <c r="E2492" s="815">
        <v>1966</v>
      </c>
    </row>
    <row r="2493" spans="1:5">
      <c r="A2493" s="816">
        <f t="shared" si="162"/>
        <v>24405</v>
      </c>
      <c r="B2493" s="815">
        <f t="shared" si="159"/>
        <v>298</v>
      </c>
      <c r="C2493" s="815">
        <f t="shared" si="160"/>
        <v>68</v>
      </c>
      <c r="D2493" s="815">
        <f t="shared" si="161"/>
        <v>70</v>
      </c>
      <c r="E2493" s="815">
        <v>1966</v>
      </c>
    </row>
    <row r="2494" spans="1:5">
      <c r="A2494" s="816">
        <f t="shared" si="162"/>
        <v>24406</v>
      </c>
      <c r="B2494" s="815">
        <f t="shared" si="159"/>
        <v>299</v>
      </c>
      <c r="C2494" s="815">
        <f t="shared" si="160"/>
        <v>67</v>
      </c>
      <c r="D2494" s="815">
        <f t="shared" si="161"/>
        <v>69</v>
      </c>
      <c r="E2494" s="815">
        <v>1966</v>
      </c>
    </row>
    <row r="2495" spans="1:5">
      <c r="A2495" s="816">
        <f t="shared" si="162"/>
        <v>24407</v>
      </c>
      <c r="B2495" s="815">
        <f t="shared" si="159"/>
        <v>300</v>
      </c>
      <c r="C2495" s="815">
        <f t="shared" si="160"/>
        <v>66</v>
      </c>
      <c r="D2495" s="815">
        <f t="shared" si="161"/>
        <v>68</v>
      </c>
      <c r="E2495" s="815">
        <v>1966</v>
      </c>
    </row>
    <row r="2496" spans="1:5">
      <c r="A2496" s="816">
        <f t="shared" si="162"/>
        <v>24408</v>
      </c>
      <c r="B2496" s="815">
        <f t="shared" si="159"/>
        <v>301</v>
      </c>
      <c r="C2496" s="815">
        <f t="shared" si="160"/>
        <v>65</v>
      </c>
      <c r="D2496" s="815">
        <f t="shared" si="161"/>
        <v>67</v>
      </c>
      <c r="E2496" s="815">
        <v>1966</v>
      </c>
    </row>
    <row r="2497" spans="1:5">
      <c r="A2497" s="816">
        <f t="shared" si="162"/>
        <v>24409</v>
      </c>
      <c r="B2497" s="815">
        <f t="shared" si="159"/>
        <v>302</v>
      </c>
      <c r="C2497" s="815">
        <f t="shared" si="160"/>
        <v>64</v>
      </c>
      <c r="D2497" s="815">
        <f t="shared" si="161"/>
        <v>66</v>
      </c>
      <c r="E2497" s="815">
        <v>1966</v>
      </c>
    </row>
    <row r="2498" spans="1:5">
      <c r="A2498" s="816">
        <f t="shared" si="162"/>
        <v>24410</v>
      </c>
      <c r="B2498" s="815">
        <f t="shared" si="159"/>
        <v>303</v>
      </c>
      <c r="C2498" s="815">
        <f t="shared" si="160"/>
        <v>63</v>
      </c>
      <c r="D2498" s="815">
        <f t="shared" si="161"/>
        <v>65</v>
      </c>
      <c r="E2498" s="815">
        <v>1966</v>
      </c>
    </row>
    <row r="2499" spans="1:5">
      <c r="A2499" s="816">
        <f t="shared" si="162"/>
        <v>24411</v>
      </c>
      <c r="B2499" s="815">
        <f t="shared" si="159"/>
        <v>304</v>
      </c>
      <c r="C2499" s="815">
        <f t="shared" si="160"/>
        <v>62</v>
      </c>
      <c r="D2499" s="815">
        <f t="shared" si="161"/>
        <v>64</v>
      </c>
      <c r="E2499" s="815">
        <v>1966</v>
      </c>
    </row>
    <row r="2500" spans="1:5">
      <c r="A2500" s="816">
        <f t="shared" si="162"/>
        <v>24412</v>
      </c>
      <c r="B2500" s="815">
        <f t="shared" si="159"/>
        <v>305</v>
      </c>
      <c r="C2500" s="815">
        <f t="shared" si="160"/>
        <v>61</v>
      </c>
      <c r="D2500" s="815">
        <f t="shared" si="161"/>
        <v>63</v>
      </c>
      <c r="E2500" s="815">
        <v>1966</v>
      </c>
    </row>
    <row r="2501" spans="1:5">
      <c r="A2501" s="816">
        <f t="shared" si="162"/>
        <v>24413</v>
      </c>
      <c r="B2501" s="815">
        <f t="shared" si="159"/>
        <v>306</v>
      </c>
      <c r="C2501" s="815">
        <f t="shared" si="160"/>
        <v>60</v>
      </c>
      <c r="D2501" s="815">
        <f t="shared" si="161"/>
        <v>62</v>
      </c>
      <c r="E2501" s="815">
        <v>1966</v>
      </c>
    </row>
    <row r="2502" spans="1:5">
      <c r="A2502" s="816">
        <f t="shared" si="162"/>
        <v>24414</v>
      </c>
      <c r="B2502" s="815">
        <f t="shared" si="159"/>
        <v>307</v>
      </c>
      <c r="C2502" s="815">
        <f t="shared" si="160"/>
        <v>59</v>
      </c>
      <c r="D2502" s="815">
        <f t="shared" si="161"/>
        <v>61</v>
      </c>
      <c r="E2502" s="815">
        <v>1966</v>
      </c>
    </row>
    <row r="2503" spans="1:5">
      <c r="A2503" s="816">
        <f t="shared" si="162"/>
        <v>24415</v>
      </c>
      <c r="B2503" s="815">
        <f t="shared" si="159"/>
        <v>308</v>
      </c>
      <c r="C2503" s="815">
        <f t="shared" si="160"/>
        <v>58</v>
      </c>
      <c r="D2503" s="815">
        <f t="shared" si="161"/>
        <v>60</v>
      </c>
      <c r="E2503" s="815">
        <v>1966</v>
      </c>
    </row>
    <row r="2504" spans="1:5">
      <c r="A2504" s="816">
        <f t="shared" si="162"/>
        <v>24416</v>
      </c>
      <c r="B2504" s="815">
        <f t="shared" si="159"/>
        <v>309</v>
      </c>
      <c r="C2504" s="815">
        <f t="shared" si="160"/>
        <v>57</v>
      </c>
      <c r="D2504" s="815">
        <f t="shared" si="161"/>
        <v>59</v>
      </c>
      <c r="E2504" s="815">
        <v>1966</v>
      </c>
    </row>
    <row r="2505" spans="1:5">
      <c r="A2505" s="816">
        <f t="shared" si="162"/>
        <v>24417</v>
      </c>
      <c r="B2505" s="815">
        <f t="shared" si="159"/>
        <v>310</v>
      </c>
      <c r="C2505" s="815">
        <f t="shared" si="160"/>
        <v>56</v>
      </c>
      <c r="D2505" s="815">
        <f t="shared" si="161"/>
        <v>58</v>
      </c>
      <c r="E2505" s="815">
        <v>1966</v>
      </c>
    </row>
    <row r="2506" spans="1:5">
      <c r="A2506" s="816">
        <f t="shared" si="162"/>
        <v>24418</v>
      </c>
      <c r="B2506" s="815">
        <f t="shared" si="159"/>
        <v>311</v>
      </c>
      <c r="C2506" s="815">
        <f t="shared" si="160"/>
        <v>55</v>
      </c>
      <c r="D2506" s="815">
        <f t="shared" si="161"/>
        <v>57</v>
      </c>
      <c r="E2506" s="815">
        <v>1966</v>
      </c>
    </row>
    <row r="2507" spans="1:5">
      <c r="A2507" s="816">
        <f t="shared" si="162"/>
        <v>24419</v>
      </c>
      <c r="B2507" s="815">
        <f t="shared" si="159"/>
        <v>312</v>
      </c>
      <c r="C2507" s="815">
        <f t="shared" si="160"/>
        <v>54</v>
      </c>
      <c r="D2507" s="815">
        <f t="shared" si="161"/>
        <v>56</v>
      </c>
      <c r="E2507" s="815">
        <v>1966</v>
      </c>
    </row>
    <row r="2508" spans="1:5">
      <c r="A2508" s="816">
        <f t="shared" si="162"/>
        <v>24420</v>
      </c>
      <c r="B2508" s="815">
        <f t="shared" si="159"/>
        <v>313</v>
      </c>
      <c r="C2508" s="815">
        <f t="shared" si="160"/>
        <v>53</v>
      </c>
      <c r="D2508" s="815">
        <f t="shared" si="161"/>
        <v>55</v>
      </c>
      <c r="E2508" s="815">
        <v>1966</v>
      </c>
    </row>
    <row r="2509" spans="1:5">
      <c r="A2509" s="816">
        <f t="shared" si="162"/>
        <v>24421</v>
      </c>
      <c r="B2509" s="815">
        <f t="shared" si="159"/>
        <v>314</v>
      </c>
      <c r="C2509" s="815">
        <f t="shared" si="160"/>
        <v>52</v>
      </c>
      <c r="D2509" s="815">
        <f t="shared" si="161"/>
        <v>54</v>
      </c>
      <c r="E2509" s="815">
        <v>1966</v>
      </c>
    </row>
    <row r="2510" spans="1:5">
      <c r="A2510" s="816">
        <f t="shared" si="162"/>
        <v>24422</v>
      </c>
      <c r="B2510" s="815">
        <f t="shared" si="159"/>
        <v>315</v>
      </c>
      <c r="C2510" s="815">
        <f t="shared" si="160"/>
        <v>51</v>
      </c>
      <c r="D2510" s="815">
        <f t="shared" si="161"/>
        <v>53</v>
      </c>
      <c r="E2510" s="815">
        <v>1966</v>
      </c>
    </row>
    <row r="2511" spans="1:5">
      <c r="A2511" s="816">
        <f t="shared" si="162"/>
        <v>24423</v>
      </c>
      <c r="B2511" s="815">
        <f t="shared" si="159"/>
        <v>316</v>
      </c>
      <c r="C2511" s="815">
        <f t="shared" si="160"/>
        <v>50</v>
      </c>
      <c r="D2511" s="815">
        <f t="shared" si="161"/>
        <v>52</v>
      </c>
      <c r="E2511" s="815">
        <v>1966</v>
      </c>
    </row>
    <row r="2512" spans="1:5">
      <c r="A2512" s="816">
        <f t="shared" si="162"/>
        <v>24424</v>
      </c>
      <c r="B2512" s="815">
        <f t="shared" si="159"/>
        <v>317</v>
      </c>
      <c r="C2512" s="815">
        <f t="shared" si="160"/>
        <v>49</v>
      </c>
      <c r="D2512" s="815">
        <f t="shared" si="161"/>
        <v>51</v>
      </c>
      <c r="E2512" s="815">
        <v>1966</v>
      </c>
    </row>
    <row r="2513" spans="1:5">
      <c r="A2513" s="816">
        <f t="shared" si="162"/>
        <v>24425</v>
      </c>
      <c r="B2513" s="815">
        <f t="shared" si="159"/>
        <v>318</v>
      </c>
      <c r="C2513" s="815">
        <f t="shared" si="160"/>
        <v>48</v>
      </c>
      <c r="D2513" s="815">
        <f t="shared" si="161"/>
        <v>50</v>
      </c>
      <c r="E2513" s="815">
        <v>1966</v>
      </c>
    </row>
    <row r="2514" spans="1:5">
      <c r="A2514" s="816">
        <f t="shared" si="162"/>
        <v>24426</v>
      </c>
      <c r="B2514" s="815">
        <f t="shared" si="159"/>
        <v>319</v>
      </c>
      <c r="C2514" s="815">
        <f t="shared" si="160"/>
        <v>47</v>
      </c>
      <c r="D2514" s="815">
        <f t="shared" si="161"/>
        <v>49</v>
      </c>
      <c r="E2514" s="815">
        <v>1966</v>
      </c>
    </row>
    <row r="2515" spans="1:5">
      <c r="A2515" s="816">
        <f t="shared" si="162"/>
        <v>24427</v>
      </c>
      <c r="B2515" s="815">
        <f t="shared" si="159"/>
        <v>320</v>
      </c>
      <c r="C2515" s="815">
        <f t="shared" si="160"/>
        <v>46</v>
      </c>
      <c r="D2515" s="815">
        <f t="shared" si="161"/>
        <v>48</v>
      </c>
      <c r="E2515" s="815">
        <v>1966</v>
      </c>
    </row>
    <row r="2516" spans="1:5">
      <c r="A2516" s="816">
        <f t="shared" si="162"/>
        <v>24428</v>
      </c>
      <c r="B2516" s="815">
        <f t="shared" si="159"/>
        <v>321</v>
      </c>
      <c r="C2516" s="815">
        <f t="shared" si="160"/>
        <v>45</v>
      </c>
      <c r="D2516" s="815">
        <f t="shared" si="161"/>
        <v>47</v>
      </c>
      <c r="E2516" s="815">
        <v>1966</v>
      </c>
    </row>
    <row r="2517" spans="1:5">
      <c r="A2517" s="816">
        <f t="shared" si="162"/>
        <v>24429</v>
      </c>
      <c r="B2517" s="815">
        <f t="shared" si="159"/>
        <v>322</v>
      </c>
      <c r="C2517" s="815">
        <f t="shared" si="160"/>
        <v>44</v>
      </c>
      <c r="D2517" s="815">
        <f t="shared" si="161"/>
        <v>46</v>
      </c>
      <c r="E2517" s="815">
        <v>1966</v>
      </c>
    </row>
    <row r="2518" spans="1:5">
      <c r="A2518" s="816">
        <f t="shared" si="162"/>
        <v>24430</v>
      </c>
      <c r="B2518" s="815">
        <f t="shared" ref="B2518:B2563" si="163">B2517+1</f>
        <v>323</v>
      </c>
      <c r="C2518" s="815">
        <f t="shared" ref="C2518:C2560" si="164">C2517-1</f>
        <v>43</v>
      </c>
      <c r="D2518" s="815">
        <f t="shared" ref="D2518:D2561" si="165">D2517-1</f>
        <v>45</v>
      </c>
      <c r="E2518" s="815">
        <v>1966</v>
      </c>
    </row>
    <row r="2519" spans="1:5">
      <c r="A2519" s="816">
        <f t="shared" si="162"/>
        <v>24431</v>
      </c>
      <c r="B2519" s="815">
        <f t="shared" si="163"/>
        <v>324</v>
      </c>
      <c r="C2519" s="815">
        <f t="shared" si="164"/>
        <v>42</v>
      </c>
      <c r="D2519" s="815">
        <f t="shared" si="165"/>
        <v>44</v>
      </c>
      <c r="E2519" s="815">
        <v>1966</v>
      </c>
    </row>
    <row r="2520" spans="1:5">
      <c r="A2520" s="816">
        <f t="shared" si="162"/>
        <v>24432</v>
      </c>
      <c r="B2520" s="815">
        <f t="shared" si="163"/>
        <v>325</v>
      </c>
      <c r="C2520" s="815">
        <f t="shared" si="164"/>
        <v>41</v>
      </c>
      <c r="D2520" s="815">
        <f t="shared" si="165"/>
        <v>43</v>
      </c>
      <c r="E2520" s="815">
        <v>1966</v>
      </c>
    </row>
    <row r="2521" spans="1:5">
      <c r="A2521" s="816">
        <f t="shared" si="162"/>
        <v>24433</v>
      </c>
      <c r="B2521" s="815">
        <f t="shared" si="163"/>
        <v>326</v>
      </c>
      <c r="C2521" s="815">
        <f t="shared" si="164"/>
        <v>40</v>
      </c>
      <c r="D2521" s="815">
        <f t="shared" si="165"/>
        <v>42</v>
      </c>
      <c r="E2521" s="815">
        <v>1966</v>
      </c>
    </row>
    <row r="2522" spans="1:5">
      <c r="A2522" s="816">
        <f t="shared" si="162"/>
        <v>24434</v>
      </c>
      <c r="B2522" s="815">
        <f t="shared" si="163"/>
        <v>327</v>
      </c>
      <c r="C2522" s="815">
        <f t="shared" si="164"/>
        <v>39</v>
      </c>
      <c r="D2522" s="815">
        <f t="shared" si="165"/>
        <v>41</v>
      </c>
      <c r="E2522" s="815">
        <v>1966</v>
      </c>
    </row>
    <row r="2523" spans="1:5">
      <c r="A2523" s="816">
        <f t="shared" si="162"/>
        <v>24435</v>
      </c>
      <c r="B2523" s="815">
        <f t="shared" si="163"/>
        <v>328</v>
      </c>
      <c r="C2523" s="815">
        <f t="shared" si="164"/>
        <v>38</v>
      </c>
      <c r="D2523" s="815">
        <f t="shared" si="165"/>
        <v>40</v>
      </c>
      <c r="E2523" s="815">
        <v>1966</v>
      </c>
    </row>
    <row r="2524" spans="1:5">
      <c r="A2524" s="816">
        <f t="shared" si="162"/>
        <v>24436</v>
      </c>
      <c r="B2524" s="815">
        <f t="shared" si="163"/>
        <v>329</v>
      </c>
      <c r="C2524" s="815">
        <f t="shared" si="164"/>
        <v>37</v>
      </c>
      <c r="D2524" s="815">
        <f t="shared" si="165"/>
        <v>39</v>
      </c>
      <c r="E2524" s="815">
        <v>1966</v>
      </c>
    </row>
    <row r="2525" spans="1:5">
      <c r="A2525" s="816">
        <f t="shared" si="162"/>
        <v>24437</v>
      </c>
      <c r="B2525" s="815">
        <f t="shared" si="163"/>
        <v>330</v>
      </c>
      <c r="C2525" s="815">
        <f t="shared" si="164"/>
        <v>36</v>
      </c>
      <c r="D2525" s="815">
        <f t="shared" si="165"/>
        <v>38</v>
      </c>
      <c r="E2525" s="815">
        <v>1966</v>
      </c>
    </row>
    <row r="2526" spans="1:5">
      <c r="A2526" s="816">
        <f t="shared" si="162"/>
        <v>24438</v>
      </c>
      <c r="B2526" s="815">
        <f t="shared" si="163"/>
        <v>331</v>
      </c>
      <c r="C2526" s="815">
        <f t="shared" si="164"/>
        <v>35</v>
      </c>
      <c r="D2526" s="815">
        <f t="shared" si="165"/>
        <v>37</v>
      </c>
      <c r="E2526" s="815">
        <v>1966</v>
      </c>
    </row>
    <row r="2527" spans="1:5">
      <c r="A2527" s="816">
        <f t="shared" si="162"/>
        <v>24439</v>
      </c>
      <c r="B2527" s="815">
        <f t="shared" si="163"/>
        <v>332</v>
      </c>
      <c r="C2527" s="815">
        <f t="shared" si="164"/>
        <v>34</v>
      </c>
      <c r="D2527" s="815">
        <f t="shared" si="165"/>
        <v>36</v>
      </c>
      <c r="E2527" s="815">
        <v>1966</v>
      </c>
    </row>
    <row r="2528" spans="1:5">
      <c r="A2528" s="816">
        <f t="shared" si="162"/>
        <v>24440</v>
      </c>
      <c r="B2528" s="815">
        <f t="shared" si="163"/>
        <v>333</v>
      </c>
      <c r="C2528" s="815">
        <f t="shared" si="164"/>
        <v>33</v>
      </c>
      <c r="D2528" s="815">
        <f t="shared" si="165"/>
        <v>35</v>
      </c>
      <c r="E2528" s="815">
        <v>1966</v>
      </c>
    </row>
    <row r="2529" spans="1:5">
      <c r="A2529" s="816">
        <f t="shared" si="162"/>
        <v>24441</v>
      </c>
      <c r="B2529" s="815">
        <f t="shared" si="163"/>
        <v>334</v>
      </c>
      <c r="C2529" s="815">
        <f t="shared" si="164"/>
        <v>32</v>
      </c>
      <c r="D2529" s="815">
        <f t="shared" si="165"/>
        <v>34</v>
      </c>
      <c r="E2529" s="815">
        <v>1966</v>
      </c>
    </row>
    <row r="2530" spans="1:5">
      <c r="A2530" s="816">
        <f t="shared" si="162"/>
        <v>24442</v>
      </c>
      <c r="B2530" s="815">
        <f t="shared" si="163"/>
        <v>335</v>
      </c>
      <c r="C2530" s="815">
        <f t="shared" si="164"/>
        <v>31</v>
      </c>
      <c r="D2530" s="815">
        <f t="shared" si="165"/>
        <v>33</v>
      </c>
      <c r="E2530" s="815">
        <v>1966</v>
      </c>
    </row>
    <row r="2531" spans="1:5">
      <c r="A2531" s="816">
        <f t="shared" si="162"/>
        <v>24443</v>
      </c>
      <c r="B2531" s="815">
        <f t="shared" si="163"/>
        <v>336</v>
      </c>
      <c r="C2531" s="815">
        <f t="shared" si="164"/>
        <v>30</v>
      </c>
      <c r="D2531" s="815">
        <f t="shared" si="165"/>
        <v>32</v>
      </c>
      <c r="E2531" s="815">
        <v>1966</v>
      </c>
    </row>
    <row r="2532" spans="1:5">
      <c r="A2532" s="816">
        <f t="shared" si="162"/>
        <v>24444</v>
      </c>
      <c r="B2532" s="815">
        <f t="shared" si="163"/>
        <v>337</v>
      </c>
      <c r="C2532" s="815">
        <f t="shared" si="164"/>
        <v>29</v>
      </c>
      <c r="D2532" s="815">
        <f t="shared" si="165"/>
        <v>31</v>
      </c>
      <c r="E2532" s="815">
        <v>1966</v>
      </c>
    </row>
    <row r="2533" spans="1:5">
      <c r="A2533" s="816">
        <f t="shared" si="162"/>
        <v>24445</v>
      </c>
      <c r="B2533" s="815">
        <f t="shared" si="163"/>
        <v>338</v>
      </c>
      <c r="C2533" s="815">
        <f t="shared" si="164"/>
        <v>28</v>
      </c>
      <c r="D2533" s="815">
        <f t="shared" si="165"/>
        <v>30</v>
      </c>
      <c r="E2533" s="815">
        <v>1966</v>
      </c>
    </row>
    <row r="2534" spans="1:5">
      <c r="A2534" s="816">
        <f t="shared" si="162"/>
        <v>24446</v>
      </c>
      <c r="B2534" s="815">
        <f t="shared" si="163"/>
        <v>339</v>
      </c>
      <c r="C2534" s="815">
        <f t="shared" si="164"/>
        <v>27</v>
      </c>
      <c r="D2534" s="815">
        <f t="shared" si="165"/>
        <v>29</v>
      </c>
      <c r="E2534" s="815">
        <v>1966</v>
      </c>
    </row>
    <row r="2535" spans="1:5">
      <c r="A2535" s="816">
        <f t="shared" si="162"/>
        <v>24447</v>
      </c>
      <c r="B2535" s="815">
        <f t="shared" si="163"/>
        <v>340</v>
      </c>
      <c r="C2535" s="815">
        <f t="shared" si="164"/>
        <v>26</v>
      </c>
      <c r="D2535" s="815">
        <f t="shared" si="165"/>
        <v>28</v>
      </c>
      <c r="E2535" s="815">
        <v>1966</v>
      </c>
    </row>
    <row r="2536" spans="1:5">
      <c r="A2536" s="816">
        <f t="shared" si="162"/>
        <v>24448</v>
      </c>
      <c r="B2536" s="815">
        <f t="shared" si="163"/>
        <v>341</v>
      </c>
      <c r="C2536" s="815">
        <f t="shared" si="164"/>
        <v>25</v>
      </c>
      <c r="D2536" s="815">
        <f t="shared" si="165"/>
        <v>27</v>
      </c>
      <c r="E2536" s="815">
        <v>1966</v>
      </c>
    </row>
    <row r="2537" spans="1:5">
      <c r="A2537" s="816">
        <f t="shared" si="162"/>
        <v>24449</v>
      </c>
      <c r="B2537" s="815">
        <f t="shared" si="163"/>
        <v>342</v>
      </c>
      <c r="C2537" s="815">
        <f t="shared" si="164"/>
        <v>24</v>
      </c>
      <c r="D2537" s="815">
        <f t="shared" si="165"/>
        <v>26</v>
      </c>
      <c r="E2537" s="815">
        <v>1966</v>
      </c>
    </row>
    <row r="2538" spans="1:5">
      <c r="A2538" s="816">
        <f t="shared" si="162"/>
        <v>24450</v>
      </c>
      <c r="B2538" s="815">
        <f t="shared" si="163"/>
        <v>343</v>
      </c>
      <c r="C2538" s="815">
        <f t="shared" si="164"/>
        <v>23</v>
      </c>
      <c r="D2538" s="815">
        <f t="shared" si="165"/>
        <v>25</v>
      </c>
      <c r="E2538" s="815">
        <v>1966</v>
      </c>
    </row>
    <row r="2539" spans="1:5">
      <c r="A2539" s="816">
        <f t="shared" si="162"/>
        <v>24451</v>
      </c>
      <c r="B2539" s="815">
        <f t="shared" si="163"/>
        <v>344</v>
      </c>
      <c r="C2539" s="815">
        <f t="shared" si="164"/>
        <v>22</v>
      </c>
      <c r="D2539" s="815">
        <f t="shared" si="165"/>
        <v>24</v>
      </c>
      <c r="E2539" s="815">
        <v>1966</v>
      </c>
    </row>
    <row r="2540" spans="1:5">
      <c r="A2540" s="816">
        <f t="shared" si="162"/>
        <v>24452</v>
      </c>
      <c r="B2540" s="815">
        <f t="shared" si="163"/>
        <v>345</v>
      </c>
      <c r="C2540" s="815">
        <f t="shared" si="164"/>
        <v>21</v>
      </c>
      <c r="D2540" s="815">
        <f t="shared" si="165"/>
        <v>23</v>
      </c>
      <c r="E2540" s="815">
        <v>1966</v>
      </c>
    </row>
    <row r="2541" spans="1:5">
      <c r="A2541" s="816">
        <f t="shared" si="162"/>
        <v>24453</v>
      </c>
      <c r="B2541" s="815">
        <f t="shared" si="163"/>
        <v>346</v>
      </c>
      <c r="C2541" s="815">
        <f t="shared" si="164"/>
        <v>20</v>
      </c>
      <c r="D2541" s="815">
        <f t="shared" si="165"/>
        <v>22</v>
      </c>
      <c r="E2541" s="815">
        <v>1966</v>
      </c>
    </row>
    <row r="2542" spans="1:5">
      <c r="A2542" s="816">
        <f t="shared" si="162"/>
        <v>24454</v>
      </c>
      <c r="B2542" s="815">
        <f t="shared" si="163"/>
        <v>347</v>
      </c>
      <c r="C2542" s="815">
        <f t="shared" si="164"/>
        <v>19</v>
      </c>
      <c r="D2542" s="815">
        <f t="shared" si="165"/>
        <v>21</v>
      </c>
      <c r="E2542" s="815">
        <v>1966</v>
      </c>
    </row>
    <row r="2543" spans="1:5">
      <c r="A2543" s="816">
        <f t="shared" si="162"/>
        <v>24455</v>
      </c>
      <c r="B2543" s="815">
        <f t="shared" si="163"/>
        <v>348</v>
      </c>
      <c r="C2543" s="815">
        <f t="shared" si="164"/>
        <v>18</v>
      </c>
      <c r="D2543" s="815">
        <f t="shared" si="165"/>
        <v>20</v>
      </c>
      <c r="E2543" s="815">
        <v>1966</v>
      </c>
    </row>
    <row r="2544" spans="1:5">
      <c r="A2544" s="816">
        <f t="shared" si="162"/>
        <v>24456</v>
      </c>
      <c r="B2544" s="815">
        <f t="shared" si="163"/>
        <v>349</v>
      </c>
      <c r="C2544" s="815">
        <f t="shared" si="164"/>
        <v>17</v>
      </c>
      <c r="D2544" s="815">
        <f t="shared" si="165"/>
        <v>19</v>
      </c>
      <c r="E2544" s="815">
        <v>1966</v>
      </c>
    </row>
    <row r="2545" spans="1:5">
      <c r="A2545" s="816">
        <f t="shared" si="162"/>
        <v>24457</v>
      </c>
      <c r="B2545" s="815">
        <f t="shared" si="163"/>
        <v>350</v>
      </c>
      <c r="C2545" s="815">
        <f t="shared" si="164"/>
        <v>16</v>
      </c>
      <c r="D2545" s="815">
        <f t="shared" si="165"/>
        <v>18</v>
      </c>
      <c r="E2545" s="815">
        <v>1966</v>
      </c>
    </row>
    <row r="2546" spans="1:5">
      <c r="A2546" s="816">
        <f t="shared" si="162"/>
        <v>24458</v>
      </c>
      <c r="B2546" s="815">
        <f t="shared" si="163"/>
        <v>351</v>
      </c>
      <c r="C2546" s="815">
        <f t="shared" si="164"/>
        <v>15</v>
      </c>
      <c r="D2546" s="815">
        <f t="shared" si="165"/>
        <v>17</v>
      </c>
      <c r="E2546" s="815">
        <v>1966</v>
      </c>
    </row>
    <row r="2547" spans="1:5">
      <c r="A2547" s="816">
        <f t="shared" ref="A2547:A2610" si="166">A2546+1</f>
        <v>24459</v>
      </c>
      <c r="B2547" s="815">
        <f t="shared" si="163"/>
        <v>352</v>
      </c>
      <c r="C2547" s="815">
        <f t="shared" si="164"/>
        <v>14</v>
      </c>
      <c r="D2547" s="815">
        <f t="shared" si="165"/>
        <v>16</v>
      </c>
      <c r="E2547" s="815">
        <v>1966</v>
      </c>
    </row>
    <row r="2548" spans="1:5">
      <c r="A2548" s="816">
        <f t="shared" si="166"/>
        <v>24460</v>
      </c>
      <c r="B2548" s="815">
        <f t="shared" si="163"/>
        <v>353</v>
      </c>
      <c r="C2548" s="815">
        <f t="shared" si="164"/>
        <v>13</v>
      </c>
      <c r="D2548" s="815">
        <f t="shared" si="165"/>
        <v>15</v>
      </c>
      <c r="E2548" s="815">
        <v>1966</v>
      </c>
    </row>
    <row r="2549" spans="1:5">
      <c r="A2549" s="816">
        <f t="shared" si="166"/>
        <v>24461</v>
      </c>
      <c r="B2549" s="815">
        <f t="shared" si="163"/>
        <v>354</v>
      </c>
      <c r="C2549" s="815">
        <f t="shared" si="164"/>
        <v>12</v>
      </c>
      <c r="D2549" s="815">
        <f t="shared" si="165"/>
        <v>14</v>
      </c>
      <c r="E2549" s="815">
        <v>1966</v>
      </c>
    </row>
    <row r="2550" spans="1:5">
      <c r="A2550" s="816">
        <f t="shared" si="166"/>
        <v>24462</v>
      </c>
      <c r="B2550" s="815">
        <f t="shared" si="163"/>
        <v>355</v>
      </c>
      <c r="C2550" s="815">
        <f t="shared" si="164"/>
        <v>11</v>
      </c>
      <c r="D2550" s="815">
        <f t="shared" si="165"/>
        <v>13</v>
      </c>
      <c r="E2550" s="815">
        <v>1966</v>
      </c>
    </row>
    <row r="2551" spans="1:5">
      <c r="A2551" s="816">
        <f t="shared" si="166"/>
        <v>24463</v>
      </c>
      <c r="B2551" s="815">
        <f t="shared" si="163"/>
        <v>356</v>
      </c>
      <c r="C2551" s="815">
        <f t="shared" si="164"/>
        <v>10</v>
      </c>
      <c r="D2551" s="815">
        <f t="shared" si="165"/>
        <v>12</v>
      </c>
      <c r="E2551" s="815">
        <v>1966</v>
      </c>
    </row>
    <row r="2552" spans="1:5">
      <c r="A2552" s="816">
        <f t="shared" si="166"/>
        <v>24464</v>
      </c>
      <c r="B2552" s="815">
        <f t="shared" si="163"/>
        <v>357</v>
      </c>
      <c r="C2552" s="815">
        <f t="shared" si="164"/>
        <v>9</v>
      </c>
      <c r="D2552" s="815">
        <f t="shared" si="165"/>
        <v>11</v>
      </c>
      <c r="E2552" s="815">
        <v>1966</v>
      </c>
    </row>
    <row r="2553" spans="1:5">
      <c r="A2553" s="816">
        <f t="shared" si="166"/>
        <v>24465</v>
      </c>
      <c r="B2553" s="815">
        <f t="shared" si="163"/>
        <v>358</v>
      </c>
      <c r="C2553" s="815">
        <f t="shared" si="164"/>
        <v>8</v>
      </c>
      <c r="D2553" s="815">
        <f t="shared" si="165"/>
        <v>10</v>
      </c>
      <c r="E2553" s="815">
        <v>1966</v>
      </c>
    </row>
    <row r="2554" spans="1:5">
      <c r="A2554" s="816">
        <f t="shared" si="166"/>
        <v>24466</v>
      </c>
      <c r="B2554" s="815">
        <f t="shared" si="163"/>
        <v>359</v>
      </c>
      <c r="C2554" s="815">
        <f t="shared" si="164"/>
        <v>7</v>
      </c>
      <c r="D2554" s="815">
        <f t="shared" si="165"/>
        <v>9</v>
      </c>
      <c r="E2554" s="815">
        <v>1966</v>
      </c>
    </row>
    <row r="2555" spans="1:5">
      <c r="A2555" s="816">
        <f t="shared" si="166"/>
        <v>24467</v>
      </c>
      <c r="B2555" s="815">
        <f t="shared" si="163"/>
        <v>360</v>
      </c>
      <c r="C2555" s="815">
        <f t="shared" si="164"/>
        <v>6</v>
      </c>
      <c r="D2555" s="815">
        <f t="shared" si="165"/>
        <v>8</v>
      </c>
      <c r="E2555" s="815">
        <v>1966</v>
      </c>
    </row>
    <row r="2556" spans="1:5">
      <c r="A2556" s="816">
        <f t="shared" si="166"/>
        <v>24468</v>
      </c>
      <c r="B2556" s="815">
        <f t="shared" si="163"/>
        <v>361</v>
      </c>
      <c r="C2556" s="815">
        <f t="shared" si="164"/>
        <v>5</v>
      </c>
      <c r="D2556" s="815">
        <f t="shared" si="165"/>
        <v>7</v>
      </c>
      <c r="E2556" s="815">
        <v>1966</v>
      </c>
    </row>
    <row r="2557" spans="1:5">
      <c r="A2557" s="816">
        <f t="shared" si="166"/>
        <v>24469</v>
      </c>
      <c r="B2557" s="815">
        <f t="shared" si="163"/>
        <v>362</v>
      </c>
      <c r="C2557" s="815">
        <f t="shared" si="164"/>
        <v>4</v>
      </c>
      <c r="D2557" s="815">
        <f t="shared" si="165"/>
        <v>6</v>
      </c>
      <c r="E2557" s="815">
        <v>1966</v>
      </c>
    </row>
    <row r="2558" spans="1:5">
      <c r="A2558" s="816">
        <f t="shared" si="166"/>
        <v>24470</v>
      </c>
      <c r="B2558" s="815">
        <f t="shared" si="163"/>
        <v>363</v>
      </c>
      <c r="C2558" s="815">
        <f t="shared" si="164"/>
        <v>3</v>
      </c>
      <c r="D2558" s="815">
        <f t="shared" si="165"/>
        <v>5</v>
      </c>
      <c r="E2558" s="815">
        <v>1966</v>
      </c>
    </row>
    <row r="2559" spans="1:5">
      <c r="A2559" s="816">
        <f t="shared" si="166"/>
        <v>24471</v>
      </c>
      <c r="B2559" s="815">
        <f t="shared" si="163"/>
        <v>364</v>
      </c>
      <c r="C2559" s="815">
        <f t="shared" si="164"/>
        <v>2</v>
      </c>
      <c r="D2559" s="815">
        <f t="shared" si="165"/>
        <v>4</v>
      </c>
      <c r="E2559" s="815">
        <v>1966</v>
      </c>
    </row>
    <row r="2560" spans="1:5">
      <c r="A2560" s="816">
        <f t="shared" si="166"/>
        <v>24472</v>
      </c>
      <c r="B2560" s="815">
        <f t="shared" si="163"/>
        <v>365</v>
      </c>
      <c r="C2560" s="815">
        <f t="shared" si="164"/>
        <v>1</v>
      </c>
      <c r="D2560" s="815">
        <f t="shared" si="165"/>
        <v>3</v>
      </c>
      <c r="E2560" s="815">
        <v>1966</v>
      </c>
    </row>
    <row r="2561" spans="1:5">
      <c r="A2561" s="816">
        <f t="shared" si="166"/>
        <v>24473</v>
      </c>
      <c r="B2561" s="815">
        <v>1</v>
      </c>
      <c r="C2561" s="815">
        <v>365</v>
      </c>
      <c r="D2561" s="815">
        <f t="shared" si="165"/>
        <v>2</v>
      </c>
      <c r="E2561" s="815">
        <v>1967</v>
      </c>
    </row>
    <row r="2562" spans="1:5">
      <c r="A2562" s="816">
        <f t="shared" si="166"/>
        <v>24474</v>
      </c>
      <c r="B2562" s="815">
        <f t="shared" si="163"/>
        <v>2</v>
      </c>
      <c r="C2562" s="815">
        <f t="shared" ref="C2562:C2626" si="167">C2561-1</f>
        <v>364</v>
      </c>
      <c r="D2562" s="815">
        <v>365</v>
      </c>
      <c r="E2562" s="815">
        <v>1967</v>
      </c>
    </row>
    <row r="2563" spans="1:5">
      <c r="A2563" s="816">
        <f t="shared" si="166"/>
        <v>24475</v>
      </c>
      <c r="B2563" s="815">
        <f t="shared" si="163"/>
        <v>3</v>
      </c>
      <c r="C2563" s="815">
        <f t="shared" si="167"/>
        <v>363</v>
      </c>
      <c r="D2563" s="815">
        <f t="shared" ref="D2563:D2626" si="168">D2562-1</f>
        <v>364</v>
      </c>
      <c r="E2563" s="815">
        <v>1967</v>
      </c>
    </row>
    <row r="2564" spans="1:5">
      <c r="A2564" s="816">
        <f t="shared" si="166"/>
        <v>24476</v>
      </c>
      <c r="B2564" s="815">
        <f t="shared" ref="B2564:B2626" si="169">B2563+1</f>
        <v>4</v>
      </c>
      <c r="C2564" s="815">
        <f t="shared" si="167"/>
        <v>362</v>
      </c>
      <c r="D2564" s="815">
        <f t="shared" si="168"/>
        <v>363</v>
      </c>
      <c r="E2564" s="815">
        <v>1967</v>
      </c>
    </row>
    <row r="2565" spans="1:5">
      <c r="A2565" s="816">
        <f t="shared" si="166"/>
        <v>24477</v>
      </c>
      <c r="B2565" s="815">
        <f t="shared" si="169"/>
        <v>5</v>
      </c>
      <c r="C2565" s="815">
        <f t="shared" si="167"/>
        <v>361</v>
      </c>
      <c r="D2565" s="815">
        <f t="shared" si="168"/>
        <v>362</v>
      </c>
      <c r="E2565" s="815">
        <v>1967</v>
      </c>
    </row>
    <row r="2566" spans="1:5">
      <c r="A2566" s="816">
        <f t="shared" si="166"/>
        <v>24478</v>
      </c>
      <c r="B2566" s="815">
        <f t="shared" si="169"/>
        <v>6</v>
      </c>
      <c r="C2566" s="815">
        <f t="shared" si="167"/>
        <v>360</v>
      </c>
      <c r="D2566" s="815">
        <f t="shared" si="168"/>
        <v>361</v>
      </c>
      <c r="E2566" s="815">
        <v>1967</v>
      </c>
    </row>
    <row r="2567" spans="1:5">
      <c r="A2567" s="816">
        <f t="shared" si="166"/>
        <v>24479</v>
      </c>
      <c r="B2567" s="815">
        <f t="shared" si="169"/>
        <v>7</v>
      </c>
      <c r="C2567" s="815">
        <f t="shared" si="167"/>
        <v>359</v>
      </c>
      <c r="D2567" s="815">
        <f t="shared" si="168"/>
        <v>360</v>
      </c>
      <c r="E2567" s="815">
        <v>1967</v>
      </c>
    </row>
    <row r="2568" spans="1:5">
      <c r="A2568" s="816">
        <f t="shared" si="166"/>
        <v>24480</v>
      </c>
      <c r="B2568" s="815">
        <f t="shared" si="169"/>
        <v>8</v>
      </c>
      <c r="C2568" s="815">
        <f t="shared" si="167"/>
        <v>358</v>
      </c>
      <c r="D2568" s="815">
        <f t="shared" si="168"/>
        <v>359</v>
      </c>
      <c r="E2568" s="815">
        <v>1967</v>
      </c>
    </row>
    <row r="2569" spans="1:5">
      <c r="A2569" s="816">
        <f t="shared" si="166"/>
        <v>24481</v>
      </c>
      <c r="B2569" s="815">
        <f t="shared" si="169"/>
        <v>9</v>
      </c>
      <c r="C2569" s="815">
        <f t="shared" si="167"/>
        <v>357</v>
      </c>
      <c r="D2569" s="815">
        <f t="shared" si="168"/>
        <v>358</v>
      </c>
      <c r="E2569" s="815">
        <v>1967</v>
      </c>
    </row>
    <row r="2570" spans="1:5">
      <c r="A2570" s="816">
        <f t="shared" si="166"/>
        <v>24482</v>
      </c>
      <c r="B2570" s="815">
        <f t="shared" si="169"/>
        <v>10</v>
      </c>
      <c r="C2570" s="815">
        <f t="shared" si="167"/>
        <v>356</v>
      </c>
      <c r="D2570" s="815">
        <f t="shared" si="168"/>
        <v>357</v>
      </c>
      <c r="E2570" s="815">
        <v>1967</v>
      </c>
    </row>
    <row r="2571" spans="1:5">
      <c r="A2571" s="816">
        <f t="shared" si="166"/>
        <v>24483</v>
      </c>
      <c r="B2571" s="815">
        <f t="shared" si="169"/>
        <v>11</v>
      </c>
      <c r="C2571" s="815">
        <f t="shared" si="167"/>
        <v>355</v>
      </c>
      <c r="D2571" s="815">
        <f t="shared" si="168"/>
        <v>356</v>
      </c>
      <c r="E2571" s="815">
        <v>1967</v>
      </c>
    </row>
    <row r="2572" spans="1:5">
      <c r="A2572" s="816">
        <f t="shared" si="166"/>
        <v>24484</v>
      </c>
      <c r="B2572" s="815">
        <f t="shared" si="169"/>
        <v>12</v>
      </c>
      <c r="C2572" s="815">
        <f t="shared" si="167"/>
        <v>354</v>
      </c>
      <c r="D2572" s="815">
        <f t="shared" si="168"/>
        <v>355</v>
      </c>
      <c r="E2572" s="815">
        <v>1967</v>
      </c>
    </row>
    <row r="2573" spans="1:5">
      <c r="A2573" s="816">
        <f t="shared" si="166"/>
        <v>24485</v>
      </c>
      <c r="B2573" s="815">
        <f t="shared" si="169"/>
        <v>13</v>
      </c>
      <c r="C2573" s="815">
        <f t="shared" si="167"/>
        <v>353</v>
      </c>
      <c r="D2573" s="815">
        <f t="shared" si="168"/>
        <v>354</v>
      </c>
      <c r="E2573" s="815">
        <v>1967</v>
      </c>
    </row>
    <row r="2574" spans="1:5">
      <c r="A2574" s="816">
        <f t="shared" si="166"/>
        <v>24486</v>
      </c>
      <c r="B2574" s="815">
        <f t="shared" si="169"/>
        <v>14</v>
      </c>
      <c r="C2574" s="815">
        <f t="shared" si="167"/>
        <v>352</v>
      </c>
      <c r="D2574" s="815">
        <f t="shared" si="168"/>
        <v>353</v>
      </c>
      <c r="E2574" s="815">
        <v>1967</v>
      </c>
    </row>
    <row r="2575" spans="1:5">
      <c r="A2575" s="816">
        <f t="shared" si="166"/>
        <v>24487</v>
      </c>
      <c r="B2575" s="815">
        <f t="shared" si="169"/>
        <v>15</v>
      </c>
      <c r="C2575" s="815">
        <f t="shared" si="167"/>
        <v>351</v>
      </c>
      <c r="D2575" s="815">
        <f t="shared" si="168"/>
        <v>352</v>
      </c>
      <c r="E2575" s="815">
        <v>1967</v>
      </c>
    </row>
    <row r="2576" spans="1:5">
      <c r="A2576" s="816">
        <f t="shared" si="166"/>
        <v>24488</v>
      </c>
      <c r="B2576" s="815">
        <f t="shared" si="169"/>
        <v>16</v>
      </c>
      <c r="C2576" s="815">
        <f t="shared" si="167"/>
        <v>350</v>
      </c>
      <c r="D2576" s="815">
        <f t="shared" si="168"/>
        <v>351</v>
      </c>
      <c r="E2576" s="815">
        <v>1967</v>
      </c>
    </row>
    <row r="2577" spans="1:5">
      <c r="A2577" s="816">
        <f t="shared" si="166"/>
        <v>24489</v>
      </c>
      <c r="B2577" s="815">
        <f t="shared" si="169"/>
        <v>17</v>
      </c>
      <c r="C2577" s="815">
        <f t="shared" si="167"/>
        <v>349</v>
      </c>
      <c r="D2577" s="815">
        <f t="shared" si="168"/>
        <v>350</v>
      </c>
      <c r="E2577" s="815">
        <v>1967</v>
      </c>
    </row>
    <row r="2578" spans="1:5">
      <c r="A2578" s="816">
        <f t="shared" si="166"/>
        <v>24490</v>
      </c>
      <c r="B2578" s="815">
        <f t="shared" si="169"/>
        <v>18</v>
      </c>
      <c r="C2578" s="815">
        <f t="shared" si="167"/>
        <v>348</v>
      </c>
      <c r="D2578" s="815">
        <f t="shared" si="168"/>
        <v>349</v>
      </c>
      <c r="E2578" s="815">
        <v>1967</v>
      </c>
    </row>
    <row r="2579" spans="1:5">
      <c r="A2579" s="816">
        <f t="shared" si="166"/>
        <v>24491</v>
      </c>
      <c r="B2579" s="815">
        <f t="shared" si="169"/>
        <v>19</v>
      </c>
      <c r="C2579" s="815">
        <f t="shared" si="167"/>
        <v>347</v>
      </c>
      <c r="D2579" s="815">
        <f t="shared" si="168"/>
        <v>348</v>
      </c>
      <c r="E2579" s="815">
        <v>1967</v>
      </c>
    </row>
    <row r="2580" spans="1:5">
      <c r="A2580" s="816">
        <f t="shared" si="166"/>
        <v>24492</v>
      </c>
      <c r="B2580" s="815">
        <f t="shared" si="169"/>
        <v>20</v>
      </c>
      <c r="C2580" s="815">
        <f t="shared" si="167"/>
        <v>346</v>
      </c>
      <c r="D2580" s="815">
        <f t="shared" si="168"/>
        <v>347</v>
      </c>
      <c r="E2580" s="815">
        <v>1967</v>
      </c>
    </row>
    <row r="2581" spans="1:5">
      <c r="A2581" s="816">
        <f t="shared" si="166"/>
        <v>24493</v>
      </c>
      <c r="B2581" s="815">
        <f t="shared" si="169"/>
        <v>21</v>
      </c>
      <c r="C2581" s="815">
        <f t="shared" si="167"/>
        <v>345</v>
      </c>
      <c r="D2581" s="815">
        <f t="shared" si="168"/>
        <v>346</v>
      </c>
      <c r="E2581" s="815">
        <v>1967</v>
      </c>
    </row>
    <row r="2582" spans="1:5">
      <c r="A2582" s="816">
        <f t="shared" si="166"/>
        <v>24494</v>
      </c>
      <c r="B2582" s="815">
        <f t="shared" si="169"/>
        <v>22</v>
      </c>
      <c r="C2582" s="815">
        <f t="shared" si="167"/>
        <v>344</v>
      </c>
      <c r="D2582" s="815">
        <f t="shared" si="168"/>
        <v>345</v>
      </c>
      <c r="E2582" s="815">
        <v>1967</v>
      </c>
    </row>
    <row r="2583" spans="1:5">
      <c r="A2583" s="816">
        <f t="shared" si="166"/>
        <v>24495</v>
      </c>
      <c r="B2583" s="815">
        <f t="shared" si="169"/>
        <v>23</v>
      </c>
      <c r="C2583" s="815">
        <f t="shared" si="167"/>
        <v>343</v>
      </c>
      <c r="D2583" s="815">
        <f t="shared" si="168"/>
        <v>344</v>
      </c>
      <c r="E2583" s="815">
        <v>1967</v>
      </c>
    </row>
    <row r="2584" spans="1:5">
      <c r="A2584" s="816">
        <f t="shared" si="166"/>
        <v>24496</v>
      </c>
      <c r="B2584" s="815">
        <f t="shared" si="169"/>
        <v>24</v>
      </c>
      <c r="C2584" s="815">
        <f t="shared" si="167"/>
        <v>342</v>
      </c>
      <c r="D2584" s="815">
        <f t="shared" si="168"/>
        <v>343</v>
      </c>
      <c r="E2584" s="815">
        <v>1967</v>
      </c>
    </row>
    <row r="2585" spans="1:5">
      <c r="A2585" s="816">
        <f t="shared" si="166"/>
        <v>24497</v>
      </c>
      <c r="B2585" s="815">
        <f t="shared" si="169"/>
        <v>25</v>
      </c>
      <c r="C2585" s="815">
        <f t="shared" si="167"/>
        <v>341</v>
      </c>
      <c r="D2585" s="815">
        <f t="shared" si="168"/>
        <v>342</v>
      </c>
      <c r="E2585" s="815">
        <v>1967</v>
      </c>
    </row>
    <row r="2586" spans="1:5">
      <c r="A2586" s="816">
        <f t="shared" si="166"/>
        <v>24498</v>
      </c>
      <c r="B2586" s="815">
        <f t="shared" si="169"/>
        <v>26</v>
      </c>
      <c r="C2586" s="815">
        <f t="shared" si="167"/>
        <v>340</v>
      </c>
      <c r="D2586" s="815">
        <f t="shared" si="168"/>
        <v>341</v>
      </c>
      <c r="E2586" s="815">
        <v>1967</v>
      </c>
    </row>
    <row r="2587" spans="1:5">
      <c r="A2587" s="816">
        <f t="shared" si="166"/>
        <v>24499</v>
      </c>
      <c r="B2587" s="815">
        <f t="shared" si="169"/>
        <v>27</v>
      </c>
      <c r="C2587" s="815">
        <f t="shared" si="167"/>
        <v>339</v>
      </c>
      <c r="D2587" s="815">
        <f t="shared" si="168"/>
        <v>340</v>
      </c>
      <c r="E2587" s="815">
        <v>1967</v>
      </c>
    </row>
    <row r="2588" spans="1:5">
      <c r="A2588" s="816">
        <f t="shared" si="166"/>
        <v>24500</v>
      </c>
      <c r="B2588" s="815">
        <f t="shared" si="169"/>
        <v>28</v>
      </c>
      <c r="C2588" s="815">
        <f t="shared" si="167"/>
        <v>338</v>
      </c>
      <c r="D2588" s="815">
        <f t="shared" si="168"/>
        <v>339</v>
      </c>
      <c r="E2588" s="815">
        <v>1967</v>
      </c>
    </row>
    <row r="2589" spans="1:5">
      <c r="A2589" s="816">
        <f t="shared" si="166"/>
        <v>24501</v>
      </c>
      <c r="B2589" s="815">
        <f t="shared" si="169"/>
        <v>29</v>
      </c>
      <c r="C2589" s="815">
        <f t="shared" si="167"/>
        <v>337</v>
      </c>
      <c r="D2589" s="815">
        <f t="shared" si="168"/>
        <v>338</v>
      </c>
      <c r="E2589" s="815">
        <v>1967</v>
      </c>
    </row>
    <row r="2590" spans="1:5">
      <c r="A2590" s="816">
        <f t="shared" si="166"/>
        <v>24502</v>
      </c>
      <c r="B2590" s="815">
        <f t="shared" si="169"/>
        <v>30</v>
      </c>
      <c r="C2590" s="815">
        <f t="shared" si="167"/>
        <v>336</v>
      </c>
      <c r="D2590" s="815">
        <f t="shared" si="168"/>
        <v>337</v>
      </c>
      <c r="E2590" s="815">
        <v>1967</v>
      </c>
    </row>
    <row r="2591" spans="1:5">
      <c r="A2591" s="816">
        <f t="shared" si="166"/>
        <v>24503</v>
      </c>
      <c r="B2591" s="815">
        <f t="shared" si="169"/>
        <v>31</v>
      </c>
      <c r="C2591" s="815">
        <f t="shared" si="167"/>
        <v>335</v>
      </c>
      <c r="D2591" s="815">
        <f t="shared" si="168"/>
        <v>336</v>
      </c>
      <c r="E2591" s="815">
        <v>1967</v>
      </c>
    </row>
    <row r="2592" spans="1:5">
      <c r="A2592" s="816">
        <f t="shared" si="166"/>
        <v>24504</v>
      </c>
      <c r="B2592" s="815">
        <f t="shared" si="169"/>
        <v>32</v>
      </c>
      <c r="C2592" s="815">
        <f t="shared" si="167"/>
        <v>334</v>
      </c>
      <c r="D2592" s="815">
        <f t="shared" si="168"/>
        <v>335</v>
      </c>
      <c r="E2592" s="815">
        <v>1967</v>
      </c>
    </row>
    <row r="2593" spans="1:5">
      <c r="A2593" s="816">
        <f t="shared" si="166"/>
        <v>24505</v>
      </c>
      <c r="B2593" s="815">
        <f t="shared" si="169"/>
        <v>33</v>
      </c>
      <c r="C2593" s="815">
        <f t="shared" si="167"/>
        <v>333</v>
      </c>
      <c r="D2593" s="815">
        <f t="shared" si="168"/>
        <v>334</v>
      </c>
      <c r="E2593" s="815">
        <v>1967</v>
      </c>
    </row>
    <row r="2594" spans="1:5">
      <c r="A2594" s="816">
        <f t="shared" si="166"/>
        <v>24506</v>
      </c>
      <c r="B2594" s="815">
        <f t="shared" si="169"/>
        <v>34</v>
      </c>
      <c r="C2594" s="815">
        <f t="shared" si="167"/>
        <v>332</v>
      </c>
      <c r="D2594" s="815">
        <f t="shared" si="168"/>
        <v>333</v>
      </c>
      <c r="E2594" s="815">
        <v>1967</v>
      </c>
    </row>
    <row r="2595" spans="1:5">
      <c r="A2595" s="816">
        <f t="shared" si="166"/>
        <v>24507</v>
      </c>
      <c r="B2595" s="815">
        <f t="shared" si="169"/>
        <v>35</v>
      </c>
      <c r="C2595" s="815">
        <f t="shared" si="167"/>
        <v>331</v>
      </c>
      <c r="D2595" s="815">
        <f t="shared" si="168"/>
        <v>332</v>
      </c>
      <c r="E2595" s="815">
        <v>1967</v>
      </c>
    </row>
    <row r="2596" spans="1:5">
      <c r="A2596" s="816">
        <f t="shared" si="166"/>
        <v>24508</v>
      </c>
      <c r="B2596" s="815">
        <f t="shared" si="169"/>
        <v>36</v>
      </c>
      <c r="C2596" s="815">
        <f t="shared" si="167"/>
        <v>330</v>
      </c>
      <c r="D2596" s="815">
        <f t="shared" si="168"/>
        <v>331</v>
      </c>
      <c r="E2596" s="815">
        <v>1967</v>
      </c>
    </row>
    <row r="2597" spans="1:5">
      <c r="A2597" s="816">
        <f t="shared" si="166"/>
        <v>24509</v>
      </c>
      <c r="B2597" s="815">
        <f t="shared" si="169"/>
        <v>37</v>
      </c>
      <c r="C2597" s="815">
        <f t="shared" si="167"/>
        <v>329</v>
      </c>
      <c r="D2597" s="815">
        <f t="shared" si="168"/>
        <v>330</v>
      </c>
      <c r="E2597" s="815">
        <v>1967</v>
      </c>
    </row>
    <row r="2598" spans="1:5">
      <c r="A2598" s="816">
        <f t="shared" si="166"/>
        <v>24510</v>
      </c>
      <c r="B2598" s="815">
        <f t="shared" si="169"/>
        <v>38</v>
      </c>
      <c r="C2598" s="815">
        <f t="shared" si="167"/>
        <v>328</v>
      </c>
      <c r="D2598" s="815">
        <f t="shared" si="168"/>
        <v>329</v>
      </c>
      <c r="E2598" s="815">
        <v>1967</v>
      </c>
    </row>
    <row r="2599" spans="1:5">
      <c r="A2599" s="816">
        <f t="shared" si="166"/>
        <v>24511</v>
      </c>
      <c r="B2599" s="815">
        <f t="shared" si="169"/>
        <v>39</v>
      </c>
      <c r="C2599" s="815">
        <f t="shared" si="167"/>
        <v>327</v>
      </c>
      <c r="D2599" s="815">
        <f t="shared" si="168"/>
        <v>328</v>
      </c>
      <c r="E2599" s="815">
        <v>1967</v>
      </c>
    </row>
    <row r="2600" spans="1:5">
      <c r="A2600" s="816">
        <f t="shared" si="166"/>
        <v>24512</v>
      </c>
      <c r="B2600" s="815">
        <f t="shared" si="169"/>
        <v>40</v>
      </c>
      <c r="C2600" s="815">
        <f t="shared" si="167"/>
        <v>326</v>
      </c>
      <c r="D2600" s="815">
        <f t="shared" si="168"/>
        <v>327</v>
      </c>
      <c r="E2600" s="815">
        <v>1967</v>
      </c>
    </row>
    <row r="2601" spans="1:5">
      <c r="A2601" s="816">
        <f t="shared" si="166"/>
        <v>24513</v>
      </c>
      <c r="B2601" s="815">
        <f t="shared" si="169"/>
        <v>41</v>
      </c>
      <c r="C2601" s="815">
        <f t="shared" si="167"/>
        <v>325</v>
      </c>
      <c r="D2601" s="815">
        <f t="shared" si="168"/>
        <v>326</v>
      </c>
      <c r="E2601" s="815">
        <v>1967</v>
      </c>
    </row>
    <row r="2602" spans="1:5">
      <c r="A2602" s="816">
        <f t="shared" si="166"/>
        <v>24514</v>
      </c>
      <c r="B2602" s="815">
        <f t="shared" si="169"/>
        <v>42</v>
      </c>
      <c r="C2602" s="815">
        <f t="shared" si="167"/>
        <v>324</v>
      </c>
      <c r="D2602" s="815">
        <f t="shared" si="168"/>
        <v>325</v>
      </c>
      <c r="E2602" s="815">
        <v>1967</v>
      </c>
    </row>
    <row r="2603" spans="1:5">
      <c r="A2603" s="816">
        <f t="shared" si="166"/>
        <v>24515</v>
      </c>
      <c r="B2603" s="815">
        <f t="shared" si="169"/>
        <v>43</v>
      </c>
      <c r="C2603" s="815">
        <f t="shared" si="167"/>
        <v>323</v>
      </c>
      <c r="D2603" s="815">
        <f t="shared" si="168"/>
        <v>324</v>
      </c>
      <c r="E2603" s="815">
        <v>1967</v>
      </c>
    </row>
    <row r="2604" spans="1:5">
      <c r="A2604" s="816">
        <f t="shared" si="166"/>
        <v>24516</v>
      </c>
      <c r="B2604" s="815">
        <f t="shared" si="169"/>
        <v>44</v>
      </c>
      <c r="C2604" s="815">
        <f t="shared" si="167"/>
        <v>322</v>
      </c>
      <c r="D2604" s="815">
        <f t="shared" si="168"/>
        <v>323</v>
      </c>
      <c r="E2604" s="815">
        <v>1967</v>
      </c>
    </row>
    <row r="2605" spans="1:5">
      <c r="A2605" s="816">
        <f t="shared" si="166"/>
        <v>24517</v>
      </c>
      <c r="B2605" s="815">
        <f t="shared" si="169"/>
        <v>45</v>
      </c>
      <c r="C2605" s="815">
        <f t="shared" si="167"/>
        <v>321</v>
      </c>
      <c r="D2605" s="815">
        <f t="shared" si="168"/>
        <v>322</v>
      </c>
      <c r="E2605" s="815">
        <v>1967</v>
      </c>
    </row>
    <row r="2606" spans="1:5">
      <c r="A2606" s="816">
        <f t="shared" si="166"/>
        <v>24518</v>
      </c>
      <c r="B2606" s="815">
        <f t="shared" si="169"/>
        <v>46</v>
      </c>
      <c r="C2606" s="815">
        <f t="shared" si="167"/>
        <v>320</v>
      </c>
      <c r="D2606" s="815">
        <f t="shared" si="168"/>
        <v>321</v>
      </c>
      <c r="E2606" s="815">
        <v>1967</v>
      </c>
    </row>
    <row r="2607" spans="1:5">
      <c r="A2607" s="816">
        <f t="shared" si="166"/>
        <v>24519</v>
      </c>
      <c r="B2607" s="815">
        <f t="shared" si="169"/>
        <v>47</v>
      </c>
      <c r="C2607" s="815">
        <f t="shared" si="167"/>
        <v>319</v>
      </c>
      <c r="D2607" s="815">
        <f t="shared" si="168"/>
        <v>320</v>
      </c>
      <c r="E2607" s="815">
        <v>1967</v>
      </c>
    </row>
    <row r="2608" spans="1:5">
      <c r="A2608" s="816">
        <f t="shared" si="166"/>
        <v>24520</v>
      </c>
      <c r="B2608" s="815">
        <f t="shared" si="169"/>
        <v>48</v>
      </c>
      <c r="C2608" s="815">
        <f t="shared" si="167"/>
        <v>318</v>
      </c>
      <c r="D2608" s="815">
        <f t="shared" si="168"/>
        <v>319</v>
      </c>
      <c r="E2608" s="815">
        <v>1967</v>
      </c>
    </row>
    <row r="2609" spans="1:5">
      <c r="A2609" s="816">
        <f t="shared" si="166"/>
        <v>24521</v>
      </c>
      <c r="B2609" s="815">
        <f t="shared" si="169"/>
        <v>49</v>
      </c>
      <c r="C2609" s="815">
        <f t="shared" si="167"/>
        <v>317</v>
      </c>
      <c r="D2609" s="815">
        <f t="shared" si="168"/>
        <v>318</v>
      </c>
      <c r="E2609" s="815">
        <v>1967</v>
      </c>
    </row>
    <row r="2610" spans="1:5">
      <c r="A2610" s="816">
        <f t="shared" si="166"/>
        <v>24522</v>
      </c>
      <c r="B2610" s="815">
        <f t="shared" si="169"/>
        <v>50</v>
      </c>
      <c r="C2610" s="815">
        <f t="shared" si="167"/>
        <v>316</v>
      </c>
      <c r="D2610" s="815">
        <f t="shared" si="168"/>
        <v>317</v>
      </c>
      <c r="E2610" s="815">
        <v>1967</v>
      </c>
    </row>
    <row r="2611" spans="1:5">
      <c r="A2611" s="816">
        <f t="shared" ref="A2611:A2674" si="170">A2610+1</f>
        <v>24523</v>
      </c>
      <c r="B2611" s="815">
        <f t="shared" si="169"/>
        <v>51</v>
      </c>
      <c r="C2611" s="815">
        <f t="shared" si="167"/>
        <v>315</v>
      </c>
      <c r="D2611" s="815">
        <f t="shared" si="168"/>
        <v>316</v>
      </c>
      <c r="E2611" s="815">
        <v>1967</v>
      </c>
    </row>
    <row r="2612" spans="1:5">
      <c r="A2612" s="816">
        <f t="shared" si="170"/>
        <v>24524</v>
      </c>
      <c r="B2612" s="815">
        <f t="shared" si="169"/>
        <v>52</v>
      </c>
      <c r="C2612" s="815">
        <f t="shared" si="167"/>
        <v>314</v>
      </c>
      <c r="D2612" s="815">
        <f t="shared" si="168"/>
        <v>315</v>
      </c>
      <c r="E2612" s="815">
        <v>1967</v>
      </c>
    </row>
    <row r="2613" spans="1:5">
      <c r="A2613" s="816">
        <f t="shared" si="170"/>
        <v>24525</v>
      </c>
      <c r="B2613" s="815">
        <f t="shared" si="169"/>
        <v>53</v>
      </c>
      <c r="C2613" s="815">
        <f t="shared" si="167"/>
        <v>313</v>
      </c>
      <c r="D2613" s="815">
        <f t="shared" si="168"/>
        <v>314</v>
      </c>
      <c r="E2613" s="815">
        <v>1967</v>
      </c>
    </row>
    <row r="2614" spans="1:5">
      <c r="A2614" s="816">
        <f t="shared" si="170"/>
        <v>24526</v>
      </c>
      <c r="B2614" s="815">
        <f t="shared" si="169"/>
        <v>54</v>
      </c>
      <c r="C2614" s="815">
        <f t="shared" si="167"/>
        <v>312</v>
      </c>
      <c r="D2614" s="815">
        <f t="shared" si="168"/>
        <v>313</v>
      </c>
      <c r="E2614" s="815">
        <v>1967</v>
      </c>
    </row>
    <row r="2615" spans="1:5">
      <c r="A2615" s="816">
        <f t="shared" si="170"/>
        <v>24527</v>
      </c>
      <c r="B2615" s="815">
        <f t="shared" si="169"/>
        <v>55</v>
      </c>
      <c r="C2615" s="815">
        <f t="shared" si="167"/>
        <v>311</v>
      </c>
      <c r="D2615" s="815">
        <f t="shared" si="168"/>
        <v>312</v>
      </c>
      <c r="E2615" s="815">
        <v>1967</v>
      </c>
    </row>
    <row r="2616" spans="1:5">
      <c r="A2616" s="816">
        <f t="shared" si="170"/>
        <v>24528</v>
      </c>
      <c r="B2616" s="815">
        <f t="shared" si="169"/>
        <v>56</v>
      </c>
      <c r="C2616" s="815">
        <f t="shared" si="167"/>
        <v>310</v>
      </c>
      <c r="D2616" s="815">
        <f t="shared" si="168"/>
        <v>311</v>
      </c>
      <c r="E2616" s="815">
        <v>1967</v>
      </c>
    </row>
    <row r="2617" spans="1:5">
      <c r="A2617" s="816">
        <f t="shared" si="170"/>
        <v>24529</v>
      </c>
      <c r="B2617" s="815">
        <f t="shared" si="169"/>
        <v>57</v>
      </c>
      <c r="C2617" s="815">
        <f t="shared" si="167"/>
        <v>309</v>
      </c>
      <c r="D2617" s="815">
        <f t="shared" si="168"/>
        <v>310</v>
      </c>
      <c r="E2617" s="815">
        <v>1967</v>
      </c>
    </row>
    <row r="2618" spans="1:5">
      <c r="A2618" s="816">
        <f t="shared" si="170"/>
        <v>24530</v>
      </c>
      <c r="B2618" s="815">
        <f t="shared" si="169"/>
        <v>58</v>
      </c>
      <c r="C2618" s="815">
        <f t="shared" si="167"/>
        <v>308</v>
      </c>
      <c r="D2618" s="815">
        <f t="shared" si="168"/>
        <v>309</v>
      </c>
      <c r="E2618" s="815">
        <v>1967</v>
      </c>
    </row>
    <row r="2619" spans="1:5">
      <c r="A2619" s="816">
        <f t="shared" si="170"/>
        <v>24531</v>
      </c>
      <c r="B2619" s="815">
        <f t="shared" si="169"/>
        <v>59</v>
      </c>
      <c r="C2619" s="815">
        <f t="shared" si="167"/>
        <v>307</v>
      </c>
      <c r="D2619" s="815">
        <f t="shared" si="168"/>
        <v>308</v>
      </c>
      <c r="E2619" s="815">
        <v>1967</v>
      </c>
    </row>
    <row r="2620" spans="1:5">
      <c r="A2620" s="816">
        <f t="shared" si="170"/>
        <v>24532</v>
      </c>
      <c r="B2620" s="815">
        <f t="shared" si="169"/>
        <v>60</v>
      </c>
      <c r="C2620" s="815">
        <f t="shared" si="167"/>
        <v>306</v>
      </c>
      <c r="D2620" s="815">
        <f t="shared" si="168"/>
        <v>307</v>
      </c>
      <c r="E2620" s="815">
        <v>1967</v>
      </c>
    </row>
    <row r="2621" spans="1:5">
      <c r="A2621" s="816">
        <f t="shared" si="170"/>
        <v>24533</v>
      </c>
      <c r="B2621" s="815">
        <f t="shared" si="169"/>
        <v>61</v>
      </c>
      <c r="C2621" s="815">
        <f t="shared" si="167"/>
        <v>305</v>
      </c>
      <c r="D2621" s="815">
        <f t="shared" si="168"/>
        <v>306</v>
      </c>
      <c r="E2621" s="815">
        <v>1967</v>
      </c>
    </row>
    <row r="2622" spans="1:5">
      <c r="A2622" s="816">
        <f t="shared" si="170"/>
        <v>24534</v>
      </c>
      <c r="B2622" s="815">
        <f t="shared" si="169"/>
        <v>62</v>
      </c>
      <c r="C2622" s="815">
        <f t="shared" si="167"/>
        <v>304</v>
      </c>
      <c r="D2622" s="815">
        <f t="shared" si="168"/>
        <v>305</v>
      </c>
      <c r="E2622" s="815">
        <v>1967</v>
      </c>
    </row>
    <row r="2623" spans="1:5">
      <c r="A2623" s="816">
        <f t="shared" si="170"/>
        <v>24535</v>
      </c>
      <c r="B2623" s="815">
        <f t="shared" si="169"/>
        <v>63</v>
      </c>
      <c r="C2623" s="815">
        <f t="shared" si="167"/>
        <v>303</v>
      </c>
      <c r="D2623" s="815">
        <f t="shared" si="168"/>
        <v>304</v>
      </c>
      <c r="E2623" s="815">
        <v>1967</v>
      </c>
    </row>
    <row r="2624" spans="1:5">
      <c r="A2624" s="816">
        <f t="shared" si="170"/>
        <v>24536</v>
      </c>
      <c r="B2624" s="815">
        <f t="shared" si="169"/>
        <v>64</v>
      </c>
      <c r="C2624" s="815">
        <f t="shared" si="167"/>
        <v>302</v>
      </c>
      <c r="D2624" s="815">
        <f t="shared" si="168"/>
        <v>303</v>
      </c>
      <c r="E2624" s="815">
        <v>1967</v>
      </c>
    </row>
    <row r="2625" spans="1:5">
      <c r="A2625" s="816">
        <f t="shared" si="170"/>
        <v>24537</v>
      </c>
      <c r="B2625" s="815">
        <f t="shared" si="169"/>
        <v>65</v>
      </c>
      <c r="C2625" s="815">
        <f t="shared" si="167"/>
        <v>301</v>
      </c>
      <c r="D2625" s="815">
        <f t="shared" si="168"/>
        <v>302</v>
      </c>
      <c r="E2625" s="815">
        <v>1967</v>
      </c>
    </row>
    <row r="2626" spans="1:5">
      <c r="A2626" s="816">
        <f t="shared" si="170"/>
        <v>24538</v>
      </c>
      <c r="B2626" s="815">
        <f t="shared" si="169"/>
        <v>66</v>
      </c>
      <c r="C2626" s="815">
        <f t="shared" si="167"/>
        <v>300</v>
      </c>
      <c r="D2626" s="815">
        <f t="shared" si="168"/>
        <v>301</v>
      </c>
      <c r="E2626" s="815">
        <v>1967</v>
      </c>
    </row>
    <row r="2627" spans="1:5">
      <c r="A2627" s="816">
        <f t="shared" si="170"/>
        <v>24539</v>
      </c>
      <c r="B2627" s="815">
        <f t="shared" ref="B2627:B2690" si="171">B2626+1</f>
        <v>67</v>
      </c>
      <c r="C2627" s="815">
        <f t="shared" ref="C2627:C2690" si="172">C2626-1</f>
        <v>299</v>
      </c>
      <c r="D2627" s="815">
        <f t="shared" ref="D2627:D2690" si="173">D2626-1</f>
        <v>300</v>
      </c>
      <c r="E2627" s="815">
        <v>1967</v>
      </c>
    </row>
    <row r="2628" spans="1:5">
      <c r="A2628" s="816">
        <f t="shared" si="170"/>
        <v>24540</v>
      </c>
      <c r="B2628" s="815">
        <f t="shared" si="171"/>
        <v>68</v>
      </c>
      <c r="C2628" s="815">
        <f t="shared" si="172"/>
        <v>298</v>
      </c>
      <c r="D2628" s="815">
        <f t="shared" si="173"/>
        <v>299</v>
      </c>
      <c r="E2628" s="815">
        <v>1967</v>
      </c>
    </row>
    <row r="2629" spans="1:5">
      <c r="A2629" s="816">
        <f t="shared" si="170"/>
        <v>24541</v>
      </c>
      <c r="B2629" s="815">
        <f t="shared" si="171"/>
        <v>69</v>
      </c>
      <c r="C2629" s="815">
        <f t="shared" si="172"/>
        <v>297</v>
      </c>
      <c r="D2629" s="815">
        <f t="shared" si="173"/>
        <v>298</v>
      </c>
      <c r="E2629" s="815">
        <v>1967</v>
      </c>
    </row>
    <row r="2630" spans="1:5">
      <c r="A2630" s="816">
        <f t="shared" si="170"/>
        <v>24542</v>
      </c>
      <c r="B2630" s="815">
        <f t="shared" si="171"/>
        <v>70</v>
      </c>
      <c r="C2630" s="815">
        <f t="shared" si="172"/>
        <v>296</v>
      </c>
      <c r="D2630" s="815">
        <f t="shared" si="173"/>
        <v>297</v>
      </c>
      <c r="E2630" s="815">
        <v>1967</v>
      </c>
    </row>
    <row r="2631" spans="1:5">
      <c r="A2631" s="816">
        <f t="shared" si="170"/>
        <v>24543</v>
      </c>
      <c r="B2631" s="815">
        <f t="shared" si="171"/>
        <v>71</v>
      </c>
      <c r="C2631" s="815">
        <f t="shared" si="172"/>
        <v>295</v>
      </c>
      <c r="D2631" s="815">
        <f t="shared" si="173"/>
        <v>296</v>
      </c>
      <c r="E2631" s="815">
        <v>1967</v>
      </c>
    </row>
    <row r="2632" spans="1:5">
      <c r="A2632" s="816">
        <f t="shared" si="170"/>
        <v>24544</v>
      </c>
      <c r="B2632" s="815">
        <f t="shared" si="171"/>
        <v>72</v>
      </c>
      <c r="C2632" s="815">
        <f t="shared" si="172"/>
        <v>294</v>
      </c>
      <c r="D2632" s="815">
        <f t="shared" si="173"/>
        <v>295</v>
      </c>
      <c r="E2632" s="815">
        <v>1967</v>
      </c>
    </row>
    <row r="2633" spans="1:5">
      <c r="A2633" s="816">
        <f t="shared" si="170"/>
        <v>24545</v>
      </c>
      <c r="B2633" s="815">
        <f t="shared" si="171"/>
        <v>73</v>
      </c>
      <c r="C2633" s="815">
        <f t="shared" si="172"/>
        <v>293</v>
      </c>
      <c r="D2633" s="815">
        <f t="shared" si="173"/>
        <v>294</v>
      </c>
      <c r="E2633" s="815">
        <v>1967</v>
      </c>
    </row>
    <row r="2634" spans="1:5">
      <c r="A2634" s="816">
        <f t="shared" si="170"/>
        <v>24546</v>
      </c>
      <c r="B2634" s="815">
        <f t="shared" si="171"/>
        <v>74</v>
      </c>
      <c r="C2634" s="815">
        <f t="shared" si="172"/>
        <v>292</v>
      </c>
      <c r="D2634" s="815">
        <f t="shared" si="173"/>
        <v>293</v>
      </c>
      <c r="E2634" s="815">
        <v>1967</v>
      </c>
    </row>
    <row r="2635" spans="1:5">
      <c r="A2635" s="816">
        <f t="shared" si="170"/>
        <v>24547</v>
      </c>
      <c r="B2635" s="815">
        <f t="shared" si="171"/>
        <v>75</v>
      </c>
      <c r="C2635" s="815">
        <f t="shared" si="172"/>
        <v>291</v>
      </c>
      <c r="D2635" s="815">
        <f t="shared" si="173"/>
        <v>292</v>
      </c>
      <c r="E2635" s="815">
        <v>1967</v>
      </c>
    </row>
    <row r="2636" spans="1:5">
      <c r="A2636" s="816">
        <f t="shared" si="170"/>
        <v>24548</v>
      </c>
      <c r="B2636" s="815">
        <f t="shared" si="171"/>
        <v>76</v>
      </c>
      <c r="C2636" s="815">
        <f t="shared" si="172"/>
        <v>290</v>
      </c>
      <c r="D2636" s="815">
        <f t="shared" si="173"/>
        <v>291</v>
      </c>
      <c r="E2636" s="815">
        <v>1967</v>
      </c>
    </row>
    <row r="2637" spans="1:5">
      <c r="A2637" s="816">
        <f t="shared" si="170"/>
        <v>24549</v>
      </c>
      <c r="B2637" s="815">
        <f t="shared" si="171"/>
        <v>77</v>
      </c>
      <c r="C2637" s="815">
        <f t="shared" si="172"/>
        <v>289</v>
      </c>
      <c r="D2637" s="815">
        <f t="shared" si="173"/>
        <v>290</v>
      </c>
      <c r="E2637" s="815">
        <v>1967</v>
      </c>
    </row>
    <row r="2638" spans="1:5">
      <c r="A2638" s="816">
        <f t="shared" si="170"/>
        <v>24550</v>
      </c>
      <c r="B2638" s="815">
        <f t="shared" si="171"/>
        <v>78</v>
      </c>
      <c r="C2638" s="815">
        <f t="shared" si="172"/>
        <v>288</v>
      </c>
      <c r="D2638" s="815">
        <f t="shared" si="173"/>
        <v>289</v>
      </c>
      <c r="E2638" s="815">
        <v>1967</v>
      </c>
    </row>
    <row r="2639" spans="1:5">
      <c r="A2639" s="816">
        <f t="shared" si="170"/>
        <v>24551</v>
      </c>
      <c r="B2639" s="815">
        <f t="shared" si="171"/>
        <v>79</v>
      </c>
      <c r="C2639" s="815">
        <f t="shared" si="172"/>
        <v>287</v>
      </c>
      <c r="D2639" s="815">
        <f t="shared" si="173"/>
        <v>288</v>
      </c>
      <c r="E2639" s="815">
        <v>1967</v>
      </c>
    </row>
    <row r="2640" spans="1:5">
      <c r="A2640" s="816">
        <f t="shared" si="170"/>
        <v>24552</v>
      </c>
      <c r="B2640" s="815">
        <f t="shared" si="171"/>
        <v>80</v>
      </c>
      <c r="C2640" s="815">
        <f t="shared" si="172"/>
        <v>286</v>
      </c>
      <c r="D2640" s="815">
        <f t="shared" si="173"/>
        <v>287</v>
      </c>
      <c r="E2640" s="815">
        <v>1967</v>
      </c>
    </row>
    <row r="2641" spans="1:5">
      <c r="A2641" s="816">
        <f t="shared" si="170"/>
        <v>24553</v>
      </c>
      <c r="B2641" s="815">
        <f t="shared" si="171"/>
        <v>81</v>
      </c>
      <c r="C2641" s="815">
        <f t="shared" si="172"/>
        <v>285</v>
      </c>
      <c r="D2641" s="815">
        <f t="shared" si="173"/>
        <v>286</v>
      </c>
      <c r="E2641" s="815">
        <v>1967</v>
      </c>
    </row>
    <row r="2642" spans="1:5">
      <c r="A2642" s="816">
        <f t="shared" si="170"/>
        <v>24554</v>
      </c>
      <c r="B2642" s="815">
        <f t="shared" si="171"/>
        <v>82</v>
      </c>
      <c r="C2642" s="815">
        <f t="shared" si="172"/>
        <v>284</v>
      </c>
      <c r="D2642" s="815">
        <f t="shared" si="173"/>
        <v>285</v>
      </c>
      <c r="E2642" s="815">
        <v>1967</v>
      </c>
    </row>
    <row r="2643" spans="1:5">
      <c r="A2643" s="816">
        <f t="shared" si="170"/>
        <v>24555</v>
      </c>
      <c r="B2643" s="815">
        <f t="shared" si="171"/>
        <v>83</v>
      </c>
      <c r="C2643" s="815">
        <f t="shared" si="172"/>
        <v>283</v>
      </c>
      <c r="D2643" s="815">
        <f t="shared" si="173"/>
        <v>284</v>
      </c>
      <c r="E2643" s="815">
        <v>1967</v>
      </c>
    </row>
    <row r="2644" spans="1:5">
      <c r="A2644" s="816">
        <f t="shared" si="170"/>
        <v>24556</v>
      </c>
      <c r="B2644" s="815">
        <f t="shared" si="171"/>
        <v>84</v>
      </c>
      <c r="C2644" s="815">
        <f t="shared" si="172"/>
        <v>282</v>
      </c>
      <c r="D2644" s="815">
        <f t="shared" si="173"/>
        <v>283</v>
      </c>
      <c r="E2644" s="815">
        <v>1967</v>
      </c>
    </row>
    <row r="2645" spans="1:5">
      <c r="A2645" s="816">
        <f t="shared" si="170"/>
        <v>24557</v>
      </c>
      <c r="B2645" s="815">
        <f t="shared" si="171"/>
        <v>85</v>
      </c>
      <c r="C2645" s="815">
        <f t="shared" si="172"/>
        <v>281</v>
      </c>
      <c r="D2645" s="815">
        <f t="shared" si="173"/>
        <v>282</v>
      </c>
      <c r="E2645" s="815">
        <v>1967</v>
      </c>
    </row>
    <row r="2646" spans="1:5">
      <c r="A2646" s="816">
        <f t="shared" si="170"/>
        <v>24558</v>
      </c>
      <c r="B2646" s="815">
        <f t="shared" si="171"/>
        <v>86</v>
      </c>
      <c r="C2646" s="815">
        <f t="shared" si="172"/>
        <v>280</v>
      </c>
      <c r="D2646" s="815">
        <f t="shared" si="173"/>
        <v>281</v>
      </c>
      <c r="E2646" s="815">
        <v>1967</v>
      </c>
    </row>
    <row r="2647" spans="1:5">
      <c r="A2647" s="816">
        <f t="shared" si="170"/>
        <v>24559</v>
      </c>
      <c r="B2647" s="815">
        <f t="shared" si="171"/>
        <v>87</v>
      </c>
      <c r="C2647" s="815">
        <f t="shared" si="172"/>
        <v>279</v>
      </c>
      <c r="D2647" s="815">
        <f t="shared" si="173"/>
        <v>280</v>
      </c>
      <c r="E2647" s="815">
        <v>1967</v>
      </c>
    </row>
    <row r="2648" spans="1:5">
      <c r="A2648" s="816">
        <f t="shared" si="170"/>
        <v>24560</v>
      </c>
      <c r="B2648" s="815">
        <f t="shared" si="171"/>
        <v>88</v>
      </c>
      <c r="C2648" s="815">
        <f t="shared" si="172"/>
        <v>278</v>
      </c>
      <c r="D2648" s="815">
        <f t="shared" si="173"/>
        <v>279</v>
      </c>
      <c r="E2648" s="815">
        <v>1967</v>
      </c>
    </row>
    <row r="2649" spans="1:5">
      <c r="A2649" s="816">
        <f t="shared" si="170"/>
        <v>24561</v>
      </c>
      <c r="B2649" s="815">
        <f t="shared" si="171"/>
        <v>89</v>
      </c>
      <c r="C2649" s="815">
        <f t="shared" si="172"/>
        <v>277</v>
      </c>
      <c r="D2649" s="815">
        <f t="shared" si="173"/>
        <v>278</v>
      </c>
      <c r="E2649" s="815">
        <v>1967</v>
      </c>
    </row>
    <row r="2650" spans="1:5">
      <c r="A2650" s="816">
        <f t="shared" si="170"/>
        <v>24562</v>
      </c>
      <c r="B2650" s="815">
        <f t="shared" si="171"/>
        <v>90</v>
      </c>
      <c r="C2650" s="815">
        <f t="shared" si="172"/>
        <v>276</v>
      </c>
      <c r="D2650" s="815">
        <f t="shared" si="173"/>
        <v>277</v>
      </c>
      <c r="E2650" s="815">
        <v>1967</v>
      </c>
    </row>
    <row r="2651" spans="1:5">
      <c r="A2651" s="816">
        <f t="shared" si="170"/>
        <v>24563</v>
      </c>
      <c r="B2651" s="815">
        <f t="shared" si="171"/>
        <v>91</v>
      </c>
      <c r="C2651" s="815">
        <f t="shared" si="172"/>
        <v>275</v>
      </c>
      <c r="D2651" s="815">
        <f t="shared" si="173"/>
        <v>276</v>
      </c>
      <c r="E2651" s="815">
        <v>1967</v>
      </c>
    </row>
    <row r="2652" spans="1:5">
      <c r="A2652" s="816">
        <f t="shared" si="170"/>
        <v>24564</v>
      </c>
      <c r="B2652" s="815">
        <f t="shared" si="171"/>
        <v>92</v>
      </c>
      <c r="C2652" s="815">
        <f t="shared" si="172"/>
        <v>274</v>
      </c>
      <c r="D2652" s="815">
        <f t="shared" si="173"/>
        <v>275</v>
      </c>
      <c r="E2652" s="815">
        <v>1967</v>
      </c>
    </row>
    <row r="2653" spans="1:5">
      <c r="A2653" s="816">
        <f t="shared" si="170"/>
        <v>24565</v>
      </c>
      <c r="B2653" s="815">
        <f t="shared" si="171"/>
        <v>93</v>
      </c>
      <c r="C2653" s="815">
        <f t="shared" si="172"/>
        <v>273</v>
      </c>
      <c r="D2653" s="815">
        <f t="shared" si="173"/>
        <v>274</v>
      </c>
      <c r="E2653" s="815">
        <v>1967</v>
      </c>
    </row>
    <row r="2654" spans="1:5">
      <c r="A2654" s="816">
        <f t="shared" si="170"/>
        <v>24566</v>
      </c>
      <c r="B2654" s="815">
        <f t="shared" si="171"/>
        <v>94</v>
      </c>
      <c r="C2654" s="815">
        <f t="shared" si="172"/>
        <v>272</v>
      </c>
      <c r="D2654" s="815">
        <f t="shared" si="173"/>
        <v>273</v>
      </c>
      <c r="E2654" s="815">
        <v>1967</v>
      </c>
    </row>
    <row r="2655" spans="1:5">
      <c r="A2655" s="816">
        <f t="shared" si="170"/>
        <v>24567</v>
      </c>
      <c r="B2655" s="815">
        <f t="shared" si="171"/>
        <v>95</v>
      </c>
      <c r="C2655" s="815">
        <f t="shared" si="172"/>
        <v>271</v>
      </c>
      <c r="D2655" s="815">
        <f t="shared" si="173"/>
        <v>272</v>
      </c>
      <c r="E2655" s="815">
        <v>1967</v>
      </c>
    </row>
    <row r="2656" spans="1:5">
      <c r="A2656" s="816">
        <f t="shared" si="170"/>
        <v>24568</v>
      </c>
      <c r="B2656" s="815">
        <f t="shared" si="171"/>
        <v>96</v>
      </c>
      <c r="C2656" s="815">
        <f t="shared" si="172"/>
        <v>270</v>
      </c>
      <c r="D2656" s="815">
        <f t="shared" si="173"/>
        <v>271</v>
      </c>
      <c r="E2656" s="815">
        <v>1967</v>
      </c>
    </row>
    <row r="2657" spans="1:5">
      <c r="A2657" s="816">
        <f t="shared" si="170"/>
        <v>24569</v>
      </c>
      <c r="B2657" s="815">
        <f t="shared" si="171"/>
        <v>97</v>
      </c>
      <c r="C2657" s="815">
        <f t="shared" si="172"/>
        <v>269</v>
      </c>
      <c r="D2657" s="815">
        <f t="shared" si="173"/>
        <v>270</v>
      </c>
      <c r="E2657" s="815">
        <v>1967</v>
      </c>
    </row>
    <row r="2658" spans="1:5">
      <c r="A2658" s="816">
        <f t="shared" si="170"/>
        <v>24570</v>
      </c>
      <c r="B2658" s="815">
        <f t="shared" si="171"/>
        <v>98</v>
      </c>
      <c r="C2658" s="815">
        <f t="shared" si="172"/>
        <v>268</v>
      </c>
      <c r="D2658" s="815">
        <f t="shared" si="173"/>
        <v>269</v>
      </c>
      <c r="E2658" s="815">
        <v>1967</v>
      </c>
    </row>
    <row r="2659" spans="1:5">
      <c r="A2659" s="816">
        <f t="shared" si="170"/>
        <v>24571</v>
      </c>
      <c r="B2659" s="815">
        <f t="shared" si="171"/>
        <v>99</v>
      </c>
      <c r="C2659" s="815">
        <f t="shared" si="172"/>
        <v>267</v>
      </c>
      <c r="D2659" s="815">
        <f t="shared" si="173"/>
        <v>268</v>
      </c>
      <c r="E2659" s="815">
        <v>1967</v>
      </c>
    </row>
    <row r="2660" spans="1:5">
      <c r="A2660" s="816">
        <f t="shared" si="170"/>
        <v>24572</v>
      </c>
      <c r="B2660" s="815">
        <f t="shared" si="171"/>
        <v>100</v>
      </c>
      <c r="C2660" s="815">
        <f t="shared" si="172"/>
        <v>266</v>
      </c>
      <c r="D2660" s="815">
        <f t="shared" si="173"/>
        <v>267</v>
      </c>
      <c r="E2660" s="815">
        <v>1967</v>
      </c>
    </row>
    <row r="2661" spans="1:5">
      <c r="A2661" s="816">
        <f t="shared" si="170"/>
        <v>24573</v>
      </c>
      <c r="B2661" s="815">
        <f t="shared" si="171"/>
        <v>101</v>
      </c>
      <c r="C2661" s="815">
        <f t="shared" si="172"/>
        <v>265</v>
      </c>
      <c r="D2661" s="815">
        <f t="shared" si="173"/>
        <v>266</v>
      </c>
      <c r="E2661" s="815">
        <v>1967</v>
      </c>
    </row>
    <row r="2662" spans="1:5">
      <c r="A2662" s="816">
        <f t="shared" si="170"/>
        <v>24574</v>
      </c>
      <c r="B2662" s="815">
        <f t="shared" si="171"/>
        <v>102</v>
      </c>
      <c r="C2662" s="815">
        <f t="shared" si="172"/>
        <v>264</v>
      </c>
      <c r="D2662" s="815">
        <f t="shared" si="173"/>
        <v>265</v>
      </c>
      <c r="E2662" s="815">
        <v>1967</v>
      </c>
    </row>
    <row r="2663" spans="1:5">
      <c r="A2663" s="816">
        <f t="shared" si="170"/>
        <v>24575</v>
      </c>
      <c r="B2663" s="815">
        <f t="shared" si="171"/>
        <v>103</v>
      </c>
      <c r="C2663" s="815">
        <f t="shared" si="172"/>
        <v>263</v>
      </c>
      <c r="D2663" s="815">
        <f t="shared" si="173"/>
        <v>264</v>
      </c>
      <c r="E2663" s="815">
        <v>1967</v>
      </c>
    </row>
    <row r="2664" spans="1:5">
      <c r="A2664" s="816">
        <f t="shared" si="170"/>
        <v>24576</v>
      </c>
      <c r="B2664" s="815">
        <f t="shared" si="171"/>
        <v>104</v>
      </c>
      <c r="C2664" s="815">
        <f t="shared" si="172"/>
        <v>262</v>
      </c>
      <c r="D2664" s="815">
        <f t="shared" si="173"/>
        <v>263</v>
      </c>
      <c r="E2664" s="815">
        <v>1967</v>
      </c>
    </row>
    <row r="2665" spans="1:5">
      <c r="A2665" s="816">
        <f t="shared" si="170"/>
        <v>24577</v>
      </c>
      <c r="B2665" s="815">
        <f t="shared" si="171"/>
        <v>105</v>
      </c>
      <c r="C2665" s="815">
        <f t="shared" si="172"/>
        <v>261</v>
      </c>
      <c r="D2665" s="815">
        <f t="shared" si="173"/>
        <v>262</v>
      </c>
      <c r="E2665" s="815">
        <v>1967</v>
      </c>
    </row>
    <row r="2666" spans="1:5">
      <c r="A2666" s="816">
        <f t="shared" si="170"/>
        <v>24578</v>
      </c>
      <c r="B2666" s="815">
        <f t="shared" si="171"/>
        <v>106</v>
      </c>
      <c r="C2666" s="815">
        <f t="shared" si="172"/>
        <v>260</v>
      </c>
      <c r="D2666" s="815">
        <f t="shared" si="173"/>
        <v>261</v>
      </c>
      <c r="E2666" s="815">
        <v>1967</v>
      </c>
    </row>
    <row r="2667" spans="1:5">
      <c r="A2667" s="816">
        <f t="shared" si="170"/>
        <v>24579</v>
      </c>
      <c r="B2667" s="815">
        <f t="shared" si="171"/>
        <v>107</v>
      </c>
      <c r="C2667" s="815">
        <f t="shared" si="172"/>
        <v>259</v>
      </c>
      <c r="D2667" s="815">
        <f t="shared" si="173"/>
        <v>260</v>
      </c>
      <c r="E2667" s="815">
        <v>1967</v>
      </c>
    </row>
    <row r="2668" spans="1:5">
      <c r="A2668" s="816">
        <f t="shared" si="170"/>
        <v>24580</v>
      </c>
      <c r="B2668" s="815">
        <f t="shared" si="171"/>
        <v>108</v>
      </c>
      <c r="C2668" s="815">
        <f t="shared" si="172"/>
        <v>258</v>
      </c>
      <c r="D2668" s="815">
        <f t="shared" si="173"/>
        <v>259</v>
      </c>
      <c r="E2668" s="815">
        <v>1967</v>
      </c>
    </row>
    <row r="2669" spans="1:5">
      <c r="A2669" s="816">
        <f t="shared" si="170"/>
        <v>24581</v>
      </c>
      <c r="B2669" s="815">
        <f t="shared" si="171"/>
        <v>109</v>
      </c>
      <c r="C2669" s="815">
        <f t="shared" si="172"/>
        <v>257</v>
      </c>
      <c r="D2669" s="815">
        <f t="shared" si="173"/>
        <v>258</v>
      </c>
      <c r="E2669" s="815">
        <v>1967</v>
      </c>
    </row>
    <row r="2670" spans="1:5">
      <c r="A2670" s="816">
        <f t="shared" si="170"/>
        <v>24582</v>
      </c>
      <c r="B2670" s="815">
        <f t="shared" si="171"/>
        <v>110</v>
      </c>
      <c r="C2670" s="815">
        <f t="shared" si="172"/>
        <v>256</v>
      </c>
      <c r="D2670" s="815">
        <f t="shared" si="173"/>
        <v>257</v>
      </c>
      <c r="E2670" s="815">
        <v>1967</v>
      </c>
    </row>
    <row r="2671" spans="1:5">
      <c r="A2671" s="816">
        <f t="shared" si="170"/>
        <v>24583</v>
      </c>
      <c r="B2671" s="815">
        <f t="shared" si="171"/>
        <v>111</v>
      </c>
      <c r="C2671" s="815">
        <f t="shared" si="172"/>
        <v>255</v>
      </c>
      <c r="D2671" s="815">
        <f t="shared" si="173"/>
        <v>256</v>
      </c>
      <c r="E2671" s="815">
        <v>1967</v>
      </c>
    </row>
    <row r="2672" spans="1:5">
      <c r="A2672" s="816">
        <f t="shared" si="170"/>
        <v>24584</v>
      </c>
      <c r="B2672" s="815">
        <f t="shared" si="171"/>
        <v>112</v>
      </c>
      <c r="C2672" s="815">
        <f t="shared" si="172"/>
        <v>254</v>
      </c>
      <c r="D2672" s="815">
        <f t="shared" si="173"/>
        <v>255</v>
      </c>
      <c r="E2672" s="815">
        <v>1967</v>
      </c>
    </row>
    <row r="2673" spans="1:5">
      <c r="A2673" s="816">
        <f t="shared" si="170"/>
        <v>24585</v>
      </c>
      <c r="B2673" s="815">
        <f t="shared" si="171"/>
        <v>113</v>
      </c>
      <c r="C2673" s="815">
        <f t="shared" si="172"/>
        <v>253</v>
      </c>
      <c r="D2673" s="815">
        <f t="shared" si="173"/>
        <v>254</v>
      </c>
      <c r="E2673" s="815">
        <v>1967</v>
      </c>
    </row>
    <row r="2674" spans="1:5">
      <c r="A2674" s="816">
        <f t="shared" si="170"/>
        <v>24586</v>
      </c>
      <c r="B2674" s="815">
        <f t="shared" si="171"/>
        <v>114</v>
      </c>
      <c r="C2674" s="815">
        <f t="shared" si="172"/>
        <v>252</v>
      </c>
      <c r="D2674" s="815">
        <f t="shared" si="173"/>
        <v>253</v>
      </c>
      <c r="E2674" s="815">
        <v>1967</v>
      </c>
    </row>
    <row r="2675" spans="1:5">
      <c r="A2675" s="816">
        <f t="shared" ref="A2675:A2738" si="174">A2674+1</f>
        <v>24587</v>
      </c>
      <c r="B2675" s="815">
        <f t="shared" si="171"/>
        <v>115</v>
      </c>
      <c r="C2675" s="815">
        <f t="shared" si="172"/>
        <v>251</v>
      </c>
      <c r="D2675" s="815">
        <f t="shared" si="173"/>
        <v>252</v>
      </c>
      <c r="E2675" s="815">
        <v>1967</v>
      </c>
    </row>
    <row r="2676" spans="1:5">
      <c r="A2676" s="816">
        <f t="shared" si="174"/>
        <v>24588</v>
      </c>
      <c r="B2676" s="815">
        <f t="shared" si="171"/>
        <v>116</v>
      </c>
      <c r="C2676" s="815">
        <f t="shared" si="172"/>
        <v>250</v>
      </c>
      <c r="D2676" s="815">
        <f t="shared" si="173"/>
        <v>251</v>
      </c>
      <c r="E2676" s="815">
        <v>1967</v>
      </c>
    </row>
    <row r="2677" spans="1:5">
      <c r="A2677" s="816">
        <f t="shared" si="174"/>
        <v>24589</v>
      </c>
      <c r="B2677" s="815">
        <f t="shared" si="171"/>
        <v>117</v>
      </c>
      <c r="C2677" s="815">
        <f t="shared" si="172"/>
        <v>249</v>
      </c>
      <c r="D2677" s="815">
        <f t="shared" si="173"/>
        <v>250</v>
      </c>
      <c r="E2677" s="815">
        <v>1967</v>
      </c>
    </row>
    <row r="2678" spans="1:5">
      <c r="A2678" s="816">
        <f t="shared" si="174"/>
        <v>24590</v>
      </c>
      <c r="B2678" s="815">
        <f t="shared" si="171"/>
        <v>118</v>
      </c>
      <c r="C2678" s="815">
        <f t="shared" si="172"/>
        <v>248</v>
      </c>
      <c r="D2678" s="815">
        <f t="shared" si="173"/>
        <v>249</v>
      </c>
      <c r="E2678" s="815">
        <v>1967</v>
      </c>
    </row>
    <row r="2679" spans="1:5">
      <c r="A2679" s="816">
        <f t="shared" si="174"/>
        <v>24591</v>
      </c>
      <c r="B2679" s="815">
        <f t="shared" si="171"/>
        <v>119</v>
      </c>
      <c r="C2679" s="815">
        <f t="shared" si="172"/>
        <v>247</v>
      </c>
      <c r="D2679" s="815">
        <f t="shared" si="173"/>
        <v>248</v>
      </c>
      <c r="E2679" s="815">
        <v>1967</v>
      </c>
    </row>
    <row r="2680" spans="1:5">
      <c r="A2680" s="816">
        <f t="shared" si="174"/>
        <v>24592</v>
      </c>
      <c r="B2680" s="815">
        <f t="shared" si="171"/>
        <v>120</v>
      </c>
      <c r="C2680" s="815">
        <f t="shared" si="172"/>
        <v>246</v>
      </c>
      <c r="D2680" s="815">
        <f t="shared" si="173"/>
        <v>247</v>
      </c>
      <c r="E2680" s="815">
        <v>1967</v>
      </c>
    </row>
    <row r="2681" spans="1:5">
      <c r="A2681" s="816">
        <f t="shared" si="174"/>
        <v>24593</v>
      </c>
      <c r="B2681" s="815">
        <f t="shared" si="171"/>
        <v>121</v>
      </c>
      <c r="C2681" s="815">
        <f t="shared" si="172"/>
        <v>245</v>
      </c>
      <c r="D2681" s="815">
        <f t="shared" si="173"/>
        <v>246</v>
      </c>
      <c r="E2681" s="815">
        <v>1967</v>
      </c>
    </row>
    <row r="2682" spans="1:5">
      <c r="A2682" s="816">
        <f t="shared" si="174"/>
        <v>24594</v>
      </c>
      <c r="B2682" s="815">
        <f t="shared" si="171"/>
        <v>122</v>
      </c>
      <c r="C2682" s="815">
        <f t="shared" si="172"/>
        <v>244</v>
      </c>
      <c r="D2682" s="815">
        <f t="shared" si="173"/>
        <v>245</v>
      </c>
      <c r="E2682" s="815">
        <v>1967</v>
      </c>
    </row>
    <row r="2683" spans="1:5">
      <c r="A2683" s="816">
        <f t="shared" si="174"/>
        <v>24595</v>
      </c>
      <c r="B2683" s="815">
        <f t="shared" si="171"/>
        <v>123</v>
      </c>
      <c r="C2683" s="815">
        <f t="shared" si="172"/>
        <v>243</v>
      </c>
      <c r="D2683" s="815">
        <f t="shared" si="173"/>
        <v>244</v>
      </c>
      <c r="E2683" s="815">
        <v>1967</v>
      </c>
    </row>
    <row r="2684" spans="1:5">
      <c r="A2684" s="816">
        <f t="shared" si="174"/>
        <v>24596</v>
      </c>
      <c r="B2684" s="815">
        <f t="shared" si="171"/>
        <v>124</v>
      </c>
      <c r="C2684" s="815">
        <f t="shared" si="172"/>
        <v>242</v>
      </c>
      <c r="D2684" s="815">
        <f t="shared" si="173"/>
        <v>243</v>
      </c>
      <c r="E2684" s="815">
        <v>1967</v>
      </c>
    </row>
    <row r="2685" spans="1:5">
      <c r="A2685" s="816">
        <f t="shared" si="174"/>
        <v>24597</v>
      </c>
      <c r="B2685" s="815">
        <f t="shared" si="171"/>
        <v>125</v>
      </c>
      <c r="C2685" s="815">
        <f t="shared" si="172"/>
        <v>241</v>
      </c>
      <c r="D2685" s="815">
        <f t="shared" si="173"/>
        <v>242</v>
      </c>
      <c r="E2685" s="815">
        <v>1967</v>
      </c>
    </row>
    <row r="2686" spans="1:5">
      <c r="A2686" s="816">
        <f t="shared" si="174"/>
        <v>24598</v>
      </c>
      <c r="B2686" s="815">
        <f t="shared" si="171"/>
        <v>126</v>
      </c>
      <c r="C2686" s="815">
        <f t="shared" si="172"/>
        <v>240</v>
      </c>
      <c r="D2686" s="815">
        <f t="shared" si="173"/>
        <v>241</v>
      </c>
      <c r="E2686" s="815">
        <v>1967</v>
      </c>
    </row>
    <row r="2687" spans="1:5">
      <c r="A2687" s="816">
        <f t="shared" si="174"/>
        <v>24599</v>
      </c>
      <c r="B2687" s="815">
        <f t="shared" si="171"/>
        <v>127</v>
      </c>
      <c r="C2687" s="815">
        <f t="shared" si="172"/>
        <v>239</v>
      </c>
      <c r="D2687" s="815">
        <f t="shared" si="173"/>
        <v>240</v>
      </c>
      <c r="E2687" s="815">
        <v>1967</v>
      </c>
    </row>
    <row r="2688" spans="1:5">
      <c r="A2688" s="816">
        <f t="shared" si="174"/>
        <v>24600</v>
      </c>
      <c r="B2688" s="815">
        <f t="shared" si="171"/>
        <v>128</v>
      </c>
      <c r="C2688" s="815">
        <f t="shared" si="172"/>
        <v>238</v>
      </c>
      <c r="D2688" s="815">
        <f t="shared" si="173"/>
        <v>239</v>
      </c>
      <c r="E2688" s="815">
        <v>1967</v>
      </c>
    </row>
    <row r="2689" spans="1:5">
      <c r="A2689" s="816">
        <f t="shared" si="174"/>
        <v>24601</v>
      </c>
      <c r="B2689" s="815">
        <f t="shared" si="171"/>
        <v>129</v>
      </c>
      <c r="C2689" s="815">
        <f t="shared" si="172"/>
        <v>237</v>
      </c>
      <c r="D2689" s="815">
        <f t="shared" si="173"/>
        <v>238</v>
      </c>
      <c r="E2689" s="815">
        <v>1967</v>
      </c>
    </row>
    <row r="2690" spans="1:5">
      <c r="A2690" s="816">
        <f t="shared" si="174"/>
        <v>24602</v>
      </c>
      <c r="B2690" s="815">
        <f t="shared" si="171"/>
        <v>130</v>
      </c>
      <c r="C2690" s="815">
        <f t="shared" si="172"/>
        <v>236</v>
      </c>
      <c r="D2690" s="815">
        <f t="shared" si="173"/>
        <v>237</v>
      </c>
      <c r="E2690" s="815">
        <v>1967</v>
      </c>
    </row>
    <row r="2691" spans="1:5">
      <c r="A2691" s="816">
        <f t="shared" si="174"/>
        <v>24603</v>
      </c>
      <c r="B2691" s="815">
        <f t="shared" ref="B2691:B2754" si="175">B2690+1</f>
        <v>131</v>
      </c>
      <c r="C2691" s="815">
        <f t="shared" ref="C2691:C2754" si="176">C2690-1</f>
        <v>235</v>
      </c>
      <c r="D2691" s="815">
        <f t="shared" ref="D2691:D2754" si="177">D2690-1</f>
        <v>236</v>
      </c>
      <c r="E2691" s="815">
        <v>1967</v>
      </c>
    </row>
    <row r="2692" spans="1:5">
      <c r="A2692" s="816">
        <f t="shared" si="174"/>
        <v>24604</v>
      </c>
      <c r="B2692" s="815">
        <f t="shared" si="175"/>
        <v>132</v>
      </c>
      <c r="C2692" s="815">
        <f t="shared" si="176"/>
        <v>234</v>
      </c>
      <c r="D2692" s="815">
        <f t="shared" si="177"/>
        <v>235</v>
      </c>
      <c r="E2692" s="815">
        <v>1967</v>
      </c>
    </row>
    <row r="2693" spans="1:5">
      <c r="A2693" s="816">
        <f t="shared" si="174"/>
        <v>24605</v>
      </c>
      <c r="B2693" s="815">
        <f t="shared" si="175"/>
        <v>133</v>
      </c>
      <c r="C2693" s="815">
        <f t="shared" si="176"/>
        <v>233</v>
      </c>
      <c r="D2693" s="815">
        <f t="shared" si="177"/>
        <v>234</v>
      </c>
      <c r="E2693" s="815">
        <v>1967</v>
      </c>
    </row>
    <row r="2694" spans="1:5">
      <c r="A2694" s="816">
        <f t="shared" si="174"/>
        <v>24606</v>
      </c>
      <c r="B2694" s="815">
        <f t="shared" si="175"/>
        <v>134</v>
      </c>
      <c r="C2694" s="815">
        <f t="shared" si="176"/>
        <v>232</v>
      </c>
      <c r="D2694" s="815">
        <f t="shared" si="177"/>
        <v>233</v>
      </c>
      <c r="E2694" s="815">
        <v>1967</v>
      </c>
    </row>
    <row r="2695" spans="1:5">
      <c r="A2695" s="816">
        <f t="shared" si="174"/>
        <v>24607</v>
      </c>
      <c r="B2695" s="815">
        <f t="shared" si="175"/>
        <v>135</v>
      </c>
      <c r="C2695" s="815">
        <f t="shared" si="176"/>
        <v>231</v>
      </c>
      <c r="D2695" s="815">
        <f t="shared" si="177"/>
        <v>232</v>
      </c>
      <c r="E2695" s="815">
        <v>1967</v>
      </c>
    </row>
    <row r="2696" spans="1:5">
      <c r="A2696" s="816">
        <f t="shared" si="174"/>
        <v>24608</v>
      </c>
      <c r="B2696" s="815">
        <f t="shared" si="175"/>
        <v>136</v>
      </c>
      <c r="C2696" s="815">
        <f t="shared" si="176"/>
        <v>230</v>
      </c>
      <c r="D2696" s="815">
        <f t="shared" si="177"/>
        <v>231</v>
      </c>
      <c r="E2696" s="815">
        <v>1967</v>
      </c>
    </row>
    <row r="2697" spans="1:5">
      <c r="A2697" s="816">
        <f t="shared" si="174"/>
        <v>24609</v>
      </c>
      <c r="B2697" s="815">
        <f t="shared" si="175"/>
        <v>137</v>
      </c>
      <c r="C2697" s="815">
        <f t="shared" si="176"/>
        <v>229</v>
      </c>
      <c r="D2697" s="815">
        <f t="shared" si="177"/>
        <v>230</v>
      </c>
      <c r="E2697" s="815">
        <v>1967</v>
      </c>
    </row>
    <row r="2698" spans="1:5">
      <c r="A2698" s="816">
        <f t="shared" si="174"/>
        <v>24610</v>
      </c>
      <c r="B2698" s="815">
        <f t="shared" si="175"/>
        <v>138</v>
      </c>
      <c r="C2698" s="815">
        <f t="shared" si="176"/>
        <v>228</v>
      </c>
      <c r="D2698" s="815">
        <f t="shared" si="177"/>
        <v>229</v>
      </c>
      <c r="E2698" s="815">
        <v>1967</v>
      </c>
    </row>
    <row r="2699" spans="1:5">
      <c r="A2699" s="816">
        <f t="shared" si="174"/>
        <v>24611</v>
      </c>
      <c r="B2699" s="815">
        <f t="shared" si="175"/>
        <v>139</v>
      </c>
      <c r="C2699" s="815">
        <f t="shared" si="176"/>
        <v>227</v>
      </c>
      <c r="D2699" s="815">
        <f t="shared" si="177"/>
        <v>228</v>
      </c>
      <c r="E2699" s="815">
        <v>1967</v>
      </c>
    </row>
    <row r="2700" spans="1:5">
      <c r="A2700" s="816">
        <f t="shared" si="174"/>
        <v>24612</v>
      </c>
      <c r="B2700" s="815">
        <f t="shared" si="175"/>
        <v>140</v>
      </c>
      <c r="C2700" s="815">
        <f t="shared" si="176"/>
        <v>226</v>
      </c>
      <c r="D2700" s="815">
        <f t="shared" si="177"/>
        <v>227</v>
      </c>
      <c r="E2700" s="815">
        <v>1967</v>
      </c>
    </row>
    <row r="2701" spans="1:5">
      <c r="A2701" s="816">
        <f t="shared" si="174"/>
        <v>24613</v>
      </c>
      <c r="B2701" s="815">
        <f t="shared" si="175"/>
        <v>141</v>
      </c>
      <c r="C2701" s="815">
        <f t="shared" si="176"/>
        <v>225</v>
      </c>
      <c r="D2701" s="815">
        <f t="shared" si="177"/>
        <v>226</v>
      </c>
      <c r="E2701" s="815">
        <v>1967</v>
      </c>
    </row>
    <row r="2702" spans="1:5">
      <c r="A2702" s="816">
        <f t="shared" si="174"/>
        <v>24614</v>
      </c>
      <c r="B2702" s="815">
        <f t="shared" si="175"/>
        <v>142</v>
      </c>
      <c r="C2702" s="815">
        <f t="shared" si="176"/>
        <v>224</v>
      </c>
      <c r="D2702" s="815">
        <f t="shared" si="177"/>
        <v>225</v>
      </c>
      <c r="E2702" s="815">
        <v>1967</v>
      </c>
    </row>
    <row r="2703" spans="1:5">
      <c r="A2703" s="816">
        <f t="shared" si="174"/>
        <v>24615</v>
      </c>
      <c r="B2703" s="815">
        <f t="shared" si="175"/>
        <v>143</v>
      </c>
      <c r="C2703" s="815">
        <f t="shared" si="176"/>
        <v>223</v>
      </c>
      <c r="D2703" s="815">
        <f t="shared" si="177"/>
        <v>224</v>
      </c>
      <c r="E2703" s="815">
        <v>1967</v>
      </c>
    </row>
    <row r="2704" spans="1:5">
      <c r="A2704" s="816">
        <f t="shared" si="174"/>
        <v>24616</v>
      </c>
      <c r="B2704" s="815">
        <f t="shared" si="175"/>
        <v>144</v>
      </c>
      <c r="C2704" s="815">
        <f t="shared" si="176"/>
        <v>222</v>
      </c>
      <c r="D2704" s="815">
        <f t="shared" si="177"/>
        <v>223</v>
      </c>
      <c r="E2704" s="815">
        <v>1967</v>
      </c>
    </row>
    <row r="2705" spans="1:5">
      <c r="A2705" s="816">
        <f t="shared" si="174"/>
        <v>24617</v>
      </c>
      <c r="B2705" s="815">
        <f t="shared" si="175"/>
        <v>145</v>
      </c>
      <c r="C2705" s="815">
        <f t="shared" si="176"/>
        <v>221</v>
      </c>
      <c r="D2705" s="815">
        <f t="shared" si="177"/>
        <v>222</v>
      </c>
      <c r="E2705" s="815">
        <v>1967</v>
      </c>
    </row>
    <row r="2706" spans="1:5">
      <c r="A2706" s="816">
        <f t="shared" si="174"/>
        <v>24618</v>
      </c>
      <c r="B2706" s="815">
        <f t="shared" si="175"/>
        <v>146</v>
      </c>
      <c r="C2706" s="815">
        <f t="shared" si="176"/>
        <v>220</v>
      </c>
      <c r="D2706" s="815">
        <f t="shared" si="177"/>
        <v>221</v>
      </c>
      <c r="E2706" s="815">
        <v>1967</v>
      </c>
    </row>
    <row r="2707" spans="1:5">
      <c r="A2707" s="816">
        <f t="shared" si="174"/>
        <v>24619</v>
      </c>
      <c r="B2707" s="815">
        <f t="shared" si="175"/>
        <v>147</v>
      </c>
      <c r="C2707" s="815">
        <f t="shared" si="176"/>
        <v>219</v>
      </c>
      <c r="D2707" s="815">
        <f t="shared" si="177"/>
        <v>220</v>
      </c>
      <c r="E2707" s="815">
        <v>1967</v>
      </c>
    </row>
    <row r="2708" spans="1:5">
      <c r="A2708" s="816">
        <f t="shared" si="174"/>
        <v>24620</v>
      </c>
      <c r="B2708" s="815">
        <f t="shared" si="175"/>
        <v>148</v>
      </c>
      <c r="C2708" s="815">
        <f t="shared" si="176"/>
        <v>218</v>
      </c>
      <c r="D2708" s="815">
        <f t="shared" si="177"/>
        <v>219</v>
      </c>
      <c r="E2708" s="815">
        <v>1967</v>
      </c>
    </row>
    <row r="2709" spans="1:5">
      <c r="A2709" s="816">
        <f t="shared" si="174"/>
        <v>24621</v>
      </c>
      <c r="B2709" s="815">
        <f t="shared" si="175"/>
        <v>149</v>
      </c>
      <c r="C2709" s="815">
        <f t="shared" si="176"/>
        <v>217</v>
      </c>
      <c r="D2709" s="815">
        <f t="shared" si="177"/>
        <v>218</v>
      </c>
      <c r="E2709" s="815">
        <v>1967</v>
      </c>
    </row>
    <row r="2710" spans="1:5">
      <c r="A2710" s="816">
        <f t="shared" si="174"/>
        <v>24622</v>
      </c>
      <c r="B2710" s="815">
        <f t="shared" si="175"/>
        <v>150</v>
      </c>
      <c r="C2710" s="815">
        <f t="shared" si="176"/>
        <v>216</v>
      </c>
      <c r="D2710" s="815">
        <f t="shared" si="177"/>
        <v>217</v>
      </c>
      <c r="E2710" s="815">
        <v>1967</v>
      </c>
    </row>
    <row r="2711" spans="1:5">
      <c r="A2711" s="816">
        <f t="shared" si="174"/>
        <v>24623</v>
      </c>
      <c r="B2711" s="815">
        <f t="shared" si="175"/>
        <v>151</v>
      </c>
      <c r="C2711" s="815">
        <f t="shared" si="176"/>
        <v>215</v>
      </c>
      <c r="D2711" s="815">
        <f t="shared" si="177"/>
        <v>216</v>
      </c>
      <c r="E2711" s="815">
        <v>1967</v>
      </c>
    </row>
    <row r="2712" spans="1:5">
      <c r="A2712" s="816">
        <f t="shared" si="174"/>
        <v>24624</v>
      </c>
      <c r="B2712" s="815">
        <f t="shared" si="175"/>
        <v>152</v>
      </c>
      <c r="C2712" s="815">
        <f t="shared" si="176"/>
        <v>214</v>
      </c>
      <c r="D2712" s="815">
        <f t="shared" si="177"/>
        <v>215</v>
      </c>
      <c r="E2712" s="815">
        <v>1967</v>
      </c>
    </row>
    <row r="2713" spans="1:5">
      <c r="A2713" s="816">
        <f t="shared" si="174"/>
        <v>24625</v>
      </c>
      <c r="B2713" s="815">
        <f t="shared" si="175"/>
        <v>153</v>
      </c>
      <c r="C2713" s="815">
        <f t="shared" si="176"/>
        <v>213</v>
      </c>
      <c r="D2713" s="815">
        <f t="shared" si="177"/>
        <v>214</v>
      </c>
      <c r="E2713" s="815">
        <v>1967</v>
      </c>
    </row>
    <row r="2714" spans="1:5">
      <c r="A2714" s="816">
        <f t="shared" si="174"/>
        <v>24626</v>
      </c>
      <c r="B2714" s="815">
        <f t="shared" si="175"/>
        <v>154</v>
      </c>
      <c r="C2714" s="815">
        <f t="shared" si="176"/>
        <v>212</v>
      </c>
      <c r="D2714" s="815">
        <f t="shared" si="177"/>
        <v>213</v>
      </c>
      <c r="E2714" s="815">
        <v>1967</v>
      </c>
    </row>
    <row r="2715" spans="1:5">
      <c r="A2715" s="816">
        <f t="shared" si="174"/>
        <v>24627</v>
      </c>
      <c r="B2715" s="815">
        <f t="shared" si="175"/>
        <v>155</v>
      </c>
      <c r="C2715" s="815">
        <f t="shared" si="176"/>
        <v>211</v>
      </c>
      <c r="D2715" s="815">
        <f t="shared" si="177"/>
        <v>212</v>
      </c>
      <c r="E2715" s="815">
        <v>1967</v>
      </c>
    </row>
    <row r="2716" spans="1:5">
      <c r="A2716" s="816">
        <f t="shared" si="174"/>
        <v>24628</v>
      </c>
      <c r="B2716" s="815">
        <f t="shared" si="175"/>
        <v>156</v>
      </c>
      <c r="C2716" s="815">
        <f t="shared" si="176"/>
        <v>210</v>
      </c>
      <c r="D2716" s="815">
        <f t="shared" si="177"/>
        <v>211</v>
      </c>
      <c r="E2716" s="815">
        <v>1967</v>
      </c>
    </row>
    <row r="2717" spans="1:5">
      <c r="A2717" s="816">
        <f t="shared" si="174"/>
        <v>24629</v>
      </c>
      <c r="B2717" s="815">
        <f t="shared" si="175"/>
        <v>157</v>
      </c>
      <c r="C2717" s="815">
        <f t="shared" si="176"/>
        <v>209</v>
      </c>
      <c r="D2717" s="815">
        <f t="shared" si="177"/>
        <v>210</v>
      </c>
      <c r="E2717" s="815">
        <v>1967</v>
      </c>
    </row>
    <row r="2718" spans="1:5">
      <c r="A2718" s="816">
        <f t="shared" si="174"/>
        <v>24630</v>
      </c>
      <c r="B2718" s="815">
        <f t="shared" si="175"/>
        <v>158</v>
      </c>
      <c r="C2718" s="815">
        <f t="shared" si="176"/>
        <v>208</v>
      </c>
      <c r="D2718" s="815">
        <f t="shared" si="177"/>
        <v>209</v>
      </c>
      <c r="E2718" s="815">
        <v>1967</v>
      </c>
    </row>
    <row r="2719" spans="1:5">
      <c r="A2719" s="816">
        <f t="shared" si="174"/>
        <v>24631</v>
      </c>
      <c r="B2719" s="815">
        <f t="shared" si="175"/>
        <v>159</v>
      </c>
      <c r="C2719" s="815">
        <f t="shared" si="176"/>
        <v>207</v>
      </c>
      <c r="D2719" s="815">
        <f t="shared" si="177"/>
        <v>208</v>
      </c>
      <c r="E2719" s="815">
        <v>1967</v>
      </c>
    </row>
    <row r="2720" spans="1:5">
      <c r="A2720" s="816">
        <f t="shared" si="174"/>
        <v>24632</v>
      </c>
      <c r="B2720" s="815">
        <f t="shared" si="175"/>
        <v>160</v>
      </c>
      <c r="C2720" s="815">
        <f t="shared" si="176"/>
        <v>206</v>
      </c>
      <c r="D2720" s="815">
        <f t="shared" si="177"/>
        <v>207</v>
      </c>
      <c r="E2720" s="815">
        <v>1967</v>
      </c>
    </row>
    <row r="2721" spans="1:5">
      <c r="A2721" s="816">
        <f t="shared" si="174"/>
        <v>24633</v>
      </c>
      <c r="B2721" s="815">
        <f t="shared" si="175"/>
        <v>161</v>
      </c>
      <c r="C2721" s="815">
        <f t="shared" si="176"/>
        <v>205</v>
      </c>
      <c r="D2721" s="815">
        <f t="shared" si="177"/>
        <v>206</v>
      </c>
      <c r="E2721" s="815">
        <v>1967</v>
      </c>
    </row>
    <row r="2722" spans="1:5">
      <c r="A2722" s="816">
        <f t="shared" si="174"/>
        <v>24634</v>
      </c>
      <c r="B2722" s="815">
        <f t="shared" si="175"/>
        <v>162</v>
      </c>
      <c r="C2722" s="815">
        <f t="shared" si="176"/>
        <v>204</v>
      </c>
      <c r="D2722" s="815">
        <f t="shared" si="177"/>
        <v>205</v>
      </c>
      <c r="E2722" s="815">
        <v>1967</v>
      </c>
    </row>
    <row r="2723" spans="1:5">
      <c r="A2723" s="816">
        <f t="shared" si="174"/>
        <v>24635</v>
      </c>
      <c r="B2723" s="815">
        <f t="shared" si="175"/>
        <v>163</v>
      </c>
      <c r="C2723" s="815">
        <f t="shared" si="176"/>
        <v>203</v>
      </c>
      <c r="D2723" s="815">
        <f t="shared" si="177"/>
        <v>204</v>
      </c>
      <c r="E2723" s="815">
        <v>1967</v>
      </c>
    </row>
    <row r="2724" spans="1:5">
      <c r="A2724" s="816">
        <f t="shared" si="174"/>
        <v>24636</v>
      </c>
      <c r="B2724" s="815">
        <f t="shared" si="175"/>
        <v>164</v>
      </c>
      <c r="C2724" s="815">
        <f t="shared" si="176"/>
        <v>202</v>
      </c>
      <c r="D2724" s="815">
        <f t="shared" si="177"/>
        <v>203</v>
      </c>
      <c r="E2724" s="815">
        <v>1967</v>
      </c>
    </row>
    <row r="2725" spans="1:5">
      <c r="A2725" s="816">
        <f t="shared" si="174"/>
        <v>24637</v>
      </c>
      <c r="B2725" s="815">
        <f t="shared" si="175"/>
        <v>165</v>
      </c>
      <c r="C2725" s="815">
        <f t="shared" si="176"/>
        <v>201</v>
      </c>
      <c r="D2725" s="815">
        <f t="shared" si="177"/>
        <v>202</v>
      </c>
      <c r="E2725" s="815">
        <v>1967</v>
      </c>
    </row>
    <row r="2726" spans="1:5">
      <c r="A2726" s="816">
        <f t="shared" si="174"/>
        <v>24638</v>
      </c>
      <c r="B2726" s="815">
        <f t="shared" si="175"/>
        <v>166</v>
      </c>
      <c r="C2726" s="815">
        <f t="shared" si="176"/>
        <v>200</v>
      </c>
      <c r="D2726" s="815">
        <f t="shared" si="177"/>
        <v>201</v>
      </c>
      <c r="E2726" s="815">
        <v>1967</v>
      </c>
    </row>
    <row r="2727" spans="1:5">
      <c r="A2727" s="816">
        <f t="shared" si="174"/>
        <v>24639</v>
      </c>
      <c r="B2727" s="815">
        <f t="shared" si="175"/>
        <v>167</v>
      </c>
      <c r="C2727" s="815">
        <f t="shared" si="176"/>
        <v>199</v>
      </c>
      <c r="D2727" s="815">
        <f t="shared" si="177"/>
        <v>200</v>
      </c>
      <c r="E2727" s="815">
        <v>1967</v>
      </c>
    </row>
    <row r="2728" spans="1:5">
      <c r="A2728" s="816">
        <f t="shared" si="174"/>
        <v>24640</v>
      </c>
      <c r="B2728" s="815">
        <f t="shared" si="175"/>
        <v>168</v>
      </c>
      <c r="C2728" s="815">
        <f t="shared" si="176"/>
        <v>198</v>
      </c>
      <c r="D2728" s="815">
        <f t="shared" si="177"/>
        <v>199</v>
      </c>
      <c r="E2728" s="815">
        <v>1967</v>
      </c>
    </row>
    <row r="2729" spans="1:5">
      <c r="A2729" s="816">
        <f t="shared" si="174"/>
        <v>24641</v>
      </c>
      <c r="B2729" s="815">
        <f t="shared" si="175"/>
        <v>169</v>
      </c>
      <c r="C2729" s="815">
        <f t="shared" si="176"/>
        <v>197</v>
      </c>
      <c r="D2729" s="815">
        <f t="shared" si="177"/>
        <v>198</v>
      </c>
      <c r="E2729" s="815">
        <v>1967</v>
      </c>
    </row>
    <row r="2730" spans="1:5">
      <c r="A2730" s="816">
        <f t="shared" si="174"/>
        <v>24642</v>
      </c>
      <c r="B2730" s="815">
        <f t="shared" si="175"/>
        <v>170</v>
      </c>
      <c r="C2730" s="815">
        <f t="shared" si="176"/>
        <v>196</v>
      </c>
      <c r="D2730" s="815">
        <f t="shared" si="177"/>
        <v>197</v>
      </c>
      <c r="E2730" s="815">
        <v>1967</v>
      </c>
    </row>
    <row r="2731" spans="1:5">
      <c r="A2731" s="816">
        <f t="shared" si="174"/>
        <v>24643</v>
      </c>
      <c r="B2731" s="815">
        <f t="shared" si="175"/>
        <v>171</v>
      </c>
      <c r="C2731" s="815">
        <f t="shared" si="176"/>
        <v>195</v>
      </c>
      <c r="D2731" s="815">
        <f t="shared" si="177"/>
        <v>196</v>
      </c>
      <c r="E2731" s="815">
        <v>1967</v>
      </c>
    </row>
    <row r="2732" spans="1:5">
      <c r="A2732" s="816">
        <f t="shared" si="174"/>
        <v>24644</v>
      </c>
      <c r="B2732" s="815">
        <f t="shared" si="175"/>
        <v>172</v>
      </c>
      <c r="C2732" s="815">
        <f t="shared" si="176"/>
        <v>194</v>
      </c>
      <c r="D2732" s="815">
        <f t="shared" si="177"/>
        <v>195</v>
      </c>
      <c r="E2732" s="815">
        <v>1967</v>
      </c>
    </row>
    <row r="2733" spans="1:5">
      <c r="A2733" s="816">
        <f t="shared" si="174"/>
        <v>24645</v>
      </c>
      <c r="B2733" s="815">
        <f t="shared" si="175"/>
        <v>173</v>
      </c>
      <c r="C2733" s="815">
        <f t="shared" si="176"/>
        <v>193</v>
      </c>
      <c r="D2733" s="815">
        <f t="shared" si="177"/>
        <v>194</v>
      </c>
      <c r="E2733" s="815">
        <v>1967</v>
      </c>
    </row>
    <row r="2734" spans="1:5">
      <c r="A2734" s="816">
        <f t="shared" si="174"/>
        <v>24646</v>
      </c>
      <c r="B2734" s="815">
        <f t="shared" si="175"/>
        <v>174</v>
      </c>
      <c r="C2734" s="815">
        <f t="shared" si="176"/>
        <v>192</v>
      </c>
      <c r="D2734" s="815">
        <f t="shared" si="177"/>
        <v>193</v>
      </c>
      <c r="E2734" s="815">
        <v>1967</v>
      </c>
    </row>
    <row r="2735" spans="1:5">
      <c r="A2735" s="816">
        <f t="shared" si="174"/>
        <v>24647</v>
      </c>
      <c r="B2735" s="815">
        <f t="shared" si="175"/>
        <v>175</v>
      </c>
      <c r="C2735" s="815">
        <f t="shared" si="176"/>
        <v>191</v>
      </c>
      <c r="D2735" s="815">
        <f t="shared" si="177"/>
        <v>192</v>
      </c>
      <c r="E2735" s="815">
        <v>1967</v>
      </c>
    </row>
    <row r="2736" spans="1:5">
      <c r="A2736" s="816">
        <f t="shared" si="174"/>
        <v>24648</v>
      </c>
      <c r="B2736" s="815">
        <f t="shared" si="175"/>
        <v>176</v>
      </c>
      <c r="C2736" s="815">
        <f t="shared" si="176"/>
        <v>190</v>
      </c>
      <c r="D2736" s="815">
        <f t="shared" si="177"/>
        <v>191</v>
      </c>
      <c r="E2736" s="815">
        <v>1967</v>
      </c>
    </row>
    <row r="2737" spans="1:5">
      <c r="A2737" s="816">
        <f t="shared" si="174"/>
        <v>24649</v>
      </c>
      <c r="B2737" s="815">
        <f t="shared" si="175"/>
        <v>177</v>
      </c>
      <c r="C2737" s="815">
        <f t="shared" si="176"/>
        <v>189</v>
      </c>
      <c r="D2737" s="815">
        <f t="shared" si="177"/>
        <v>190</v>
      </c>
      <c r="E2737" s="815">
        <v>1967</v>
      </c>
    </row>
    <row r="2738" spans="1:5">
      <c r="A2738" s="816">
        <f t="shared" si="174"/>
        <v>24650</v>
      </c>
      <c r="B2738" s="815">
        <f t="shared" si="175"/>
        <v>178</v>
      </c>
      <c r="C2738" s="815">
        <f t="shared" si="176"/>
        <v>188</v>
      </c>
      <c r="D2738" s="815">
        <f t="shared" si="177"/>
        <v>189</v>
      </c>
      <c r="E2738" s="815">
        <v>1967</v>
      </c>
    </row>
    <row r="2739" spans="1:5">
      <c r="A2739" s="816">
        <f t="shared" ref="A2739:A2802" si="178">A2738+1</f>
        <v>24651</v>
      </c>
      <c r="B2739" s="815">
        <f t="shared" si="175"/>
        <v>179</v>
      </c>
      <c r="C2739" s="815">
        <f t="shared" si="176"/>
        <v>187</v>
      </c>
      <c r="D2739" s="815">
        <f t="shared" si="177"/>
        <v>188</v>
      </c>
      <c r="E2739" s="815">
        <v>1967</v>
      </c>
    </row>
    <row r="2740" spans="1:5">
      <c r="A2740" s="816">
        <f t="shared" si="178"/>
        <v>24652</v>
      </c>
      <c r="B2740" s="815">
        <f t="shared" si="175"/>
        <v>180</v>
      </c>
      <c r="C2740" s="815">
        <f t="shared" si="176"/>
        <v>186</v>
      </c>
      <c r="D2740" s="815">
        <f t="shared" si="177"/>
        <v>187</v>
      </c>
      <c r="E2740" s="815">
        <v>1967</v>
      </c>
    </row>
    <row r="2741" spans="1:5">
      <c r="A2741" s="816">
        <f t="shared" si="178"/>
        <v>24653</v>
      </c>
      <c r="B2741" s="815">
        <f t="shared" si="175"/>
        <v>181</v>
      </c>
      <c r="C2741" s="815">
        <f t="shared" si="176"/>
        <v>185</v>
      </c>
      <c r="D2741" s="815">
        <f t="shared" si="177"/>
        <v>186</v>
      </c>
      <c r="E2741" s="815">
        <v>1967</v>
      </c>
    </row>
    <row r="2742" spans="1:5">
      <c r="A2742" s="816">
        <f t="shared" si="178"/>
        <v>24654</v>
      </c>
      <c r="B2742" s="815">
        <f t="shared" si="175"/>
        <v>182</v>
      </c>
      <c r="C2742" s="815">
        <f t="shared" si="176"/>
        <v>184</v>
      </c>
      <c r="D2742" s="815">
        <f t="shared" si="177"/>
        <v>185</v>
      </c>
      <c r="E2742" s="815">
        <v>1967</v>
      </c>
    </row>
    <row r="2743" spans="1:5">
      <c r="A2743" s="816">
        <f t="shared" si="178"/>
        <v>24655</v>
      </c>
      <c r="B2743" s="815">
        <f t="shared" si="175"/>
        <v>183</v>
      </c>
      <c r="C2743" s="815">
        <f t="shared" si="176"/>
        <v>183</v>
      </c>
      <c r="D2743" s="815">
        <f t="shared" si="177"/>
        <v>184</v>
      </c>
      <c r="E2743" s="815">
        <v>1967</v>
      </c>
    </row>
    <row r="2744" spans="1:5">
      <c r="A2744" s="816">
        <f t="shared" si="178"/>
        <v>24656</v>
      </c>
      <c r="B2744" s="815">
        <f t="shared" si="175"/>
        <v>184</v>
      </c>
      <c r="C2744" s="815">
        <f t="shared" si="176"/>
        <v>182</v>
      </c>
      <c r="D2744" s="815">
        <f t="shared" si="177"/>
        <v>183</v>
      </c>
      <c r="E2744" s="815">
        <v>1967</v>
      </c>
    </row>
    <row r="2745" spans="1:5">
      <c r="A2745" s="816">
        <f t="shared" si="178"/>
        <v>24657</v>
      </c>
      <c r="B2745" s="815">
        <f t="shared" si="175"/>
        <v>185</v>
      </c>
      <c r="C2745" s="815">
        <f t="shared" si="176"/>
        <v>181</v>
      </c>
      <c r="D2745" s="815">
        <f t="shared" si="177"/>
        <v>182</v>
      </c>
      <c r="E2745" s="815">
        <v>1967</v>
      </c>
    </row>
    <row r="2746" spans="1:5">
      <c r="A2746" s="816">
        <f t="shared" si="178"/>
        <v>24658</v>
      </c>
      <c r="B2746" s="815">
        <f t="shared" si="175"/>
        <v>186</v>
      </c>
      <c r="C2746" s="815">
        <f t="shared" si="176"/>
        <v>180</v>
      </c>
      <c r="D2746" s="815">
        <f t="shared" si="177"/>
        <v>181</v>
      </c>
      <c r="E2746" s="815">
        <v>1967</v>
      </c>
    </row>
    <row r="2747" spans="1:5">
      <c r="A2747" s="816">
        <f t="shared" si="178"/>
        <v>24659</v>
      </c>
      <c r="B2747" s="815">
        <f t="shared" si="175"/>
        <v>187</v>
      </c>
      <c r="C2747" s="815">
        <f t="shared" si="176"/>
        <v>179</v>
      </c>
      <c r="D2747" s="815">
        <f t="shared" si="177"/>
        <v>180</v>
      </c>
      <c r="E2747" s="815">
        <v>1967</v>
      </c>
    </row>
    <row r="2748" spans="1:5">
      <c r="A2748" s="816">
        <f t="shared" si="178"/>
        <v>24660</v>
      </c>
      <c r="B2748" s="815">
        <f t="shared" si="175"/>
        <v>188</v>
      </c>
      <c r="C2748" s="815">
        <f t="shared" si="176"/>
        <v>178</v>
      </c>
      <c r="D2748" s="815">
        <f t="shared" si="177"/>
        <v>179</v>
      </c>
      <c r="E2748" s="815">
        <v>1967</v>
      </c>
    </row>
    <row r="2749" spans="1:5">
      <c r="A2749" s="816">
        <f t="shared" si="178"/>
        <v>24661</v>
      </c>
      <c r="B2749" s="815">
        <f t="shared" si="175"/>
        <v>189</v>
      </c>
      <c r="C2749" s="815">
        <f t="shared" si="176"/>
        <v>177</v>
      </c>
      <c r="D2749" s="815">
        <f t="shared" si="177"/>
        <v>178</v>
      </c>
      <c r="E2749" s="815">
        <v>1967</v>
      </c>
    </row>
    <row r="2750" spans="1:5">
      <c r="A2750" s="816">
        <f t="shared" si="178"/>
        <v>24662</v>
      </c>
      <c r="B2750" s="815">
        <f t="shared" si="175"/>
        <v>190</v>
      </c>
      <c r="C2750" s="815">
        <f t="shared" si="176"/>
        <v>176</v>
      </c>
      <c r="D2750" s="815">
        <f t="shared" si="177"/>
        <v>177</v>
      </c>
      <c r="E2750" s="815">
        <v>1967</v>
      </c>
    </row>
    <row r="2751" spans="1:5">
      <c r="A2751" s="816">
        <f t="shared" si="178"/>
        <v>24663</v>
      </c>
      <c r="B2751" s="815">
        <f t="shared" si="175"/>
        <v>191</v>
      </c>
      <c r="C2751" s="815">
        <f t="shared" si="176"/>
        <v>175</v>
      </c>
      <c r="D2751" s="815">
        <f t="shared" si="177"/>
        <v>176</v>
      </c>
      <c r="E2751" s="815">
        <v>1967</v>
      </c>
    </row>
    <row r="2752" spans="1:5">
      <c r="A2752" s="816">
        <f t="shared" si="178"/>
        <v>24664</v>
      </c>
      <c r="B2752" s="815">
        <f t="shared" si="175"/>
        <v>192</v>
      </c>
      <c r="C2752" s="815">
        <f t="shared" si="176"/>
        <v>174</v>
      </c>
      <c r="D2752" s="815">
        <f t="shared" si="177"/>
        <v>175</v>
      </c>
      <c r="E2752" s="815">
        <v>1967</v>
      </c>
    </row>
    <row r="2753" spans="1:5">
      <c r="A2753" s="816">
        <f t="shared" si="178"/>
        <v>24665</v>
      </c>
      <c r="B2753" s="815">
        <f t="shared" si="175"/>
        <v>193</v>
      </c>
      <c r="C2753" s="815">
        <f t="shared" si="176"/>
        <v>173</v>
      </c>
      <c r="D2753" s="815">
        <f t="shared" si="177"/>
        <v>174</v>
      </c>
      <c r="E2753" s="815">
        <v>1967</v>
      </c>
    </row>
    <row r="2754" spans="1:5">
      <c r="A2754" s="816">
        <f t="shared" si="178"/>
        <v>24666</v>
      </c>
      <c r="B2754" s="815">
        <f t="shared" si="175"/>
        <v>194</v>
      </c>
      <c r="C2754" s="815">
        <f t="shared" si="176"/>
        <v>172</v>
      </c>
      <c r="D2754" s="815">
        <f t="shared" si="177"/>
        <v>173</v>
      </c>
      <c r="E2754" s="815">
        <v>1967</v>
      </c>
    </row>
    <row r="2755" spans="1:5">
      <c r="A2755" s="816">
        <f t="shared" si="178"/>
        <v>24667</v>
      </c>
      <c r="B2755" s="815">
        <f t="shared" ref="B2755:B2818" si="179">B2754+1</f>
        <v>195</v>
      </c>
      <c r="C2755" s="815">
        <f t="shared" ref="C2755:C2818" si="180">C2754-1</f>
        <v>171</v>
      </c>
      <c r="D2755" s="815">
        <f t="shared" ref="D2755:D2818" si="181">D2754-1</f>
        <v>172</v>
      </c>
      <c r="E2755" s="815">
        <v>1967</v>
      </c>
    </row>
    <row r="2756" spans="1:5">
      <c r="A2756" s="816">
        <f t="shared" si="178"/>
        <v>24668</v>
      </c>
      <c r="B2756" s="815">
        <f t="shared" si="179"/>
        <v>196</v>
      </c>
      <c r="C2756" s="815">
        <f t="shared" si="180"/>
        <v>170</v>
      </c>
      <c r="D2756" s="815">
        <f t="shared" si="181"/>
        <v>171</v>
      </c>
      <c r="E2756" s="815">
        <v>1967</v>
      </c>
    </row>
    <row r="2757" spans="1:5">
      <c r="A2757" s="816">
        <f t="shared" si="178"/>
        <v>24669</v>
      </c>
      <c r="B2757" s="815">
        <f t="shared" si="179"/>
        <v>197</v>
      </c>
      <c r="C2757" s="815">
        <f t="shared" si="180"/>
        <v>169</v>
      </c>
      <c r="D2757" s="815">
        <f t="shared" si="181"/>
        <v>170</v>
      </c>
      <c r="E2757" s="815">
        <v>1967</v>
      </c>
    </row>
    <row r="2758" spans="1:5">
      <c r="A2758" s="816">
        <f t="shared" si="178"/>
        <v>24670</v>
      </c>
      <c r="B2758" s="815">
        <f t="shared" si="179"/>
        <v>198</v>
      </c>
      <c r="C2758" s="815">
        <f t="shared" si="180"/>
        <v>168</v>
      </c>
      <c r="D2758" s="815">
        <f t="shared" si="181"/>
        <v>169</v>
      </c>
      <c r="E2758" s="815">
        <v>1967</v>
      </c>
    </row>
    <row r="2759" spans="1:5">
      <c r="A2759" s="816">
        <f t="shared" si="178"/>
        <v>24671</v>
      </c>
      <c r="B2759" s="815">
        <f t="shared" si="179"/>
        <v>199</v>
      </c>
      <c r="C2759" s="815">
        <f t="shared" si="180"/>
        <v>167</v>
      </c>
      <c r="D2759" s="815">
        <f t="shared" si="181"/>
        <v>168</v>
      </c>
      <c r="E2759" s="815">
        <v>1967</v>
      </c>
    </row>
    <row r="2760" spans="1:5">
      <c r="A2760" s="816">
        <f t="shared" si="178"/>
        <v>24672</v>
      </c>
      <c r="B2760" s="815">
        <f t="shared" si="179"/>
        <v>200</v>
      </c>
      <c r="C2760" s="815">
        <f t="shared" si="180"/>
        <v>166</v>
      </c>
      <c r="D2760" s="815">
        <f t="shared" si="181"/>
        <v>167</v>
      </c>
      <c r="E2760" s="815">
        <v>1967</v>
      </c>
    </row>
    <row r="2761" spans="1:5">
      <c r="A2761" s="816">
        <f t="shared" si="178"/>
        <v>24673</v>
      </c>
      <c r="B2761" s="815">
        <f t="shared" si="179"/>
        <v>201</v>
      </c>
      <c r="C2761" s="815">
        <f t="shared" si="180"/>
        <v>165</v>
      </c>
      <c r="D2761" s="815">
        <f t="shared" si="181"/>
        <v>166</v>
      </c>
      <c r="E2761" s="815">
        <v>1967</v>
      </c>
    </row>
    <row r="2762" spans="1:5">
      <c r="A2762" s="816">
        <f t="shared" si="178"/>
        <v>24674</v>
      </c>
      <c r="B2762" s="815">
        <f t="shared" si="179"/>
        <v>202</v>
      </c>
      <c r="C2762" s="815">
        <f t="shared" si="180"/>
        <v>164</v>
      </c>
      <c r="D2762" s="815">
        <f t="shared" si="181"/>
        <v>165</v>
      </c>
      <c r="E2762" s="815">
        <v>1967</v>
      </c>
    </row>
    <row r="2763" spans="1:5">
      <c r="A2763" s="816">
        <f t="shared" si="178"/>
        <v>24675</v>
      </c>
      <c r="B2763" s="815">
        <f t="shared" si="179"/>
        <v>203</v>
      </c>
      <c r="C2763" s="815">
        <f t="shared" si="180"/>
        <v>163</v>
      </c>
      <c r="D2763" s="815">
        <f t="shared" si="181"/>
        <v>164</v>
      </c>
      <c r="E2763" s="815">
        <v>1967</v>
      </c>
    </row>
    <row r="2764" spans="1:5">
      <c r="A2764" s="816">
        <f t="shared" si="178"/>
        <v>24676</v>
      </c>
      <c r="B2764" s="815">
        <f t="shared" si="179"/>
        <v>204</v>
      </c>
      <c r="C2764" s="815">
        <f t="shared" si="180"/>
        <v>162</v>
      </c>
      <c r="D2764" s="815">
        <f t="shared" si="181"/>
        <v>163</v>
      </c>
      <c r="E2764" s="815">
        <v>1967</v>
      </c>
    </row>
    <row r="2765" spans="1:5">
      <c r="A2765" s="816">
        <f t="shared" si="178"/>
        <v>24677</v>
      </c>
      <c r="B2765" s="815">
        <f t="shared" si="179"/>
        <v>205</v>
      </c>
      <c r="C2765" s="815">
        <f t="shared" si="180"/>
        <v>161</v>
      </c>
      <c r="D2765" s="815">
        <f t="shared" si="181"/>
        <v>162</v>
      </c>
      <c r="E2765" s="815">
        <v>1967</v>
      </c>
    </row>
    <row r="2766" spans="1:5">
      <c r="A2766" s="816">
        <f t="shared" si="178"/>
        <v>24678</v>
      </c>
      <c r="B2766" s="815">
        <f t="shared" si="179"/>
        <v>206</v>
      </c>
      <c r="C2766" s="815">
        <f t="shared" si="180"/>
        <v>160</v>
      </c>
      <c r="D2766" s="815">
        <f t="shared" si="181"/>
        <v>161</v>
      </c>
      <c r="E2766" s="815">
        <v>1967</v>
      </c>
    </row>
    <row r="2767" spans="1:5">
      <c r="A2767" s="816">
        <f t="shared" si="178"/>
        <v>24679</v>
      </c>
      <c r="B2767" s="815">
        <f t="shared" si="179"/>
        <v>207</v>
      </c>
      <c r="C2767" s="815">
        <f t="shared" si="180"/>
        <v>159</v>
      </c>
      <c r="D2767" s="815">
        <f t="shared" si="181"/>
        <v>160</v>
      </c>
      <c r="E2767" s="815">
        <v>1967</v>
      </c>
    </row>
    <row r="2768" spans="1:5">
      <c r="A2768" s="816">
        <f t="shared" si="178"/>
        <v>24680</v>
      </c>
      <c r="B2768" s="815">
        <f t="shared" si="179"/>
        <v>208</v>
      </c>
      <c r="C2768" s="815">
        <f t="shared" si="180"/>
        <v>158</v>
      </c>
      <c r="D2768" s="815">
        <f t="shared" si="181"/>
        <v>159</v>
      </c>
      <c r="E2768" s="815">
        <v>1967</v>
      </c>
    </row>
    <row r="2769" spans="1:5">
      <c r="A2769" s="816">
        <f t="shared" si="178"/>
        <v>24681</v>
      </c>
      <c r="B2769" s="815">
        <f t="shared" si="179"/>
        <v>209</v>
      </c>
      <c r="C2769" s="815">
        <f t="shared" si="180"/>
        <v>157</v>
      </c>
      <c r="D2769" s="815">
        <f t="shared" si="181"/>
        <v>158</v>
      </c>
      <c r="E2769" s="815">
        <v>1967</v>
      </c>
    </row>
    <row r="2770" spans="1:5">
      <c r="A2770" s="816">
        <f t="shared" si="178"/>
        <v>24682</v>
      </c>
      <c r="B2770" s="815">
        <f t="shared" si="179"/>
        <v>210</v>
      </c>
      <c r="C2770" s="815">
        <f t="shared" si="180"/>
        <v>156</v>
      </c>
      <c r="D2770" s="815">
        <f t="shared" si="181"/>
        <v>157</v>
      </c>
      <c r="E2770" s="815">
        <v>1967</v>
      </c>
    </row>
    <row r="2771" spans="1:5">
      <c r="A2771" s="816">
        <f t="shared" si="178"/>
        <v>24683</v>
      </c>
      <c r="B2771" s="815">
        <f t="shared" si="179"/>
        <v>211</v>
      </c>
      <c r="C2771" s="815">
        <f t="shared" si="180"/>
        <v>155</v>
      </c>
      <c r="D2771" s="815">
        <f t="shared" si="181"/>
        <v>156</v>
      </c>
      <c r="E2771" s="815">
        <v>1967</v>
      </c>
    </row>
    <row r="2772" spans="1:5">
      <c r="A2772" s="816">
        <f t="shared" si="178"/>
        <v>24684</v>
      </c>
      <c r="B2772" s="815">
        <f t="shared" si="179"/>
        <v>212</v>
      </c>
      <c r="C2772" s="815">
        <f t="shared" si="180"/>
        <v>154</v>
      </c>
      <c r="D2772" s="815">
        <f t="shared" si="181"/>
        <v>155</v>
      </c>
      <c r="E2772" s="815">
        <v>1967</v>
      </c>
    </row>
    <row r="2773" spans="1:5">
      <c r="A2773" s="816">
        <f t="shared" si="178"/>
        <v>24685</v>
      </c>
      <c r="B2773" s="815">
        <f t="shared" si="179"/>
        <v>213</v>
      </c>
      <c r="C2773" s="815">
        <f t="shared" si="180"/>
        <v>153</v>
      </c>
      <c r="D2773" s="815">
        <f t="shared" si="181"/>
        <v>154</v>
      </c>
      <c r="E2773" s="815">
        <v>1967</v>
      </c>
    </row>
    <row r="2774" spans="1:5">
      <c r="A2774" s="816">
        <f t="shared" si="178"/>
        <v>24686</v>
      </c>
      <c r="B2774" s="815">
        <f t="shared" si="179"/>
        <v>214</v>
      </c>
      <c r="C2774" s="815">
        <f t="shared" si="180"/>
        <v>152</v>
      </c>
      <c r="D2774" s="815">
        <f t="shared" si="181"/>
        <v>153</v>
      </c>
      <c r="E2774" s="815">
        <v>1967</v>
      </c>
    </row>
    <row r="2775" spans="1:5">
      <c r="A2775" s="816">
        <f t="shared" si="178"/>
        <v>24687</v>
      </c>
      <c r="B2775" s="815">
        <f t="shared" si="179"/>
        <v>215</v>
      </c>
      <c r="C2775" s="815">
        <f t="shared" si="180"/>
        <v>151</v>
      </c>
      <c r="D2775" s="815">
        <f t="shared" si="181"/>
        <v>152</v>
      </c>
      <c r="E2775" s="815">
        <v>1967</v>
      </c>
    </row>
    <row r="2776" spans="1:5">
      <c r="A2776" s="816">
        <f t="shared" si="178"/>
        <v>24688</v>
      </c>
      <c r="B2776" s="815">
        <f t="shared" si="179"/>
        <v>216</v>
      </c>
      <c r="C2776" s="815">
        <f t="shared" si="180"/>
        <v>150</v>
      </c>
      <c r="D2776" s="815">
        <f t="shared" si="181"/>
        <v>151</v>
      </c>
      <c r="E2776" s="815">
        <v>1967</v>
      </c>
    </row>
    <row r="2777" spans="1:5">
      <c r="A2777" s="816">
        <f t="shared" si="178"/>
        <v>24689</v>
      </c>
      <c r="B2777" s="815">
        <f t="shared" si="179"/>
        <v>217</v>
      </c>
      <c r="C2777" s="815">
        <f t="shared" si="180"/>
        <v>149</v>
      </c>
      <c r="D2777" s="815">
        <f t="shared" si="181"/>
        <v>150</v>
      </c>
      <c r="E2777" s="815">
        <v>1967</v>
      </c>
    </row>
    <row r="2778" spans="1:5">
      <c r="A2778" s="816">
        <f t="shared" si="178"/>
        <v>24690</v>
      </c>
      <c r="B2778" s="815">
        <f t="shared" si="179"/>
        <v>218</v>
      </c>
      <c r="C2778" s="815">
        <f t="shared" si="180"/>
        <v>148</v>
      </c>
      <c r="D2778" s="815">
        <f t="shared" si="181"/>
        <v>149</v>
      </c>
      <c r="E2778" s="815">
        <v>1967</v>
      </c>
    </row>
    <row r="2779" spans="1:5">
      <c r="A2779" s="816">
        <f t="shared" si="178"/>
        <v>24691</v>
      </c>
      <c r="B2779" s="815">
        <f t="shared" si="179"/>
        <v>219</v>
      </c>
      <c r="C2779" s="815">
        <f t="shared" si="180"/>
        <v>147</v>
      </c>
      <c r="D2779" s="815">
        <f t="shared" si="181"/>
        <v>148</v>
      </c>
      <c r="E2779" s="815">
        <v>1967</v>
      </c>
    </row>
    <row r="2780" spans="1:5">
      <c r="A2780" s="816">
        <f t="shared" si="178"/>
        <v>24692</v>
      </c>
      <c r="B2780" s="815">
        <f t="shared" si="179"/>
        <v>220</v>
      </c>
      <c r="C2780" s="815">
        <f t="shared" si="180"/>
        <v>146</v>
      </c>
      <c r="D2780" s="815">
        <f t="shared" si="181"/>
        <v>147</v>
      </c>
      <c r="E2780" s="815">
        <v>1967</v>
      </c>
    </row>
    <row r="2781" spans="1:5">
      <c r="A2781" s="816">
        <f t="shared" si="178"/>
        <v>24693</v>
      </c>
      <c r="B2781" s="815">
        <f t="shared" si="179"/>
        <v>221</v>
      </c>
      <c r="C2781" s="815">
        <f t="shared" si="180"/>
        <v>145</v>
      </c>
      <c r="D2781" s="815">
        <f t="shared" si="181"/>
        <v>146</v>
      </c>
      <c r="E2781" s="815">
        <v>1967</v>
      </c>
    </row>
    <row r="2782" spans="1:5">
      <c r="A2782" s="816">
        <f t="shared" si="178"/>
        <v>24694</v>
      </c>
      <c r="B2782" s="815">
        <f t="shared" si="179"/>
        <v>222</v>
      </c>
      <c r="C2782" s="815">
        <f t="shared" si="180"/>
        <v>144</v>
      </c>
      <c r="D2782" s="815">
        <f t="shared" si="181"/>
        <v>145</v>
      </c>
      <c r="E2782" s="815">
        <v>1967</v>
      </c>
    </row>
    <row r="2783" spans="1:5">
      <c r="A2783" s="816">
        <f t="shared" si="178"/>
        <v>24695</v>
      </c>
      <c r="B2783" s="815">
        <f t="shared" si="179"/>
        <v>223</v>
      </c>
      <c r="C2783" s="815">
        <f t="shared" si="180"/>
        <v>143</v>
      </c>
      <c r="D2783" s="815">
        <f t="shared" si="181"/>
        <v>144</v>
      </c>
      <c r="E2783" s="815">
        <v>1967</v>
      </c>
    </row>
    <row r="2784" spans="1:5">
      <c r="A2784" s="816">
        <f t="shared" si="178"/>
        <v>24696</v>
      </c>
      <c r="B2784" s="815">
        <f t="shared" si="179"/>
        <v>224</v>
      </c>
      <c r="C2784" s="815">
        <f t="shared" si="180"/>
        <v>142</v>
      </c>
      <c r="D2784" s="815">
        <f t="shared" si="181"/>
        <v>143</v>
      </c>
      <c r="E2784" s="815">
        <v>1967</v>
      </c>
    </row>
    <row r="2785" spans="1:5">
      <c r="A2785" s="816">
        <f t="shared" si="178"/>
        <v>24697</v>
      </c>
      <c r="B2785" s="815">
        <f t="shared" si="179"/>
        <v>225</v>
      </c>
      <c r="C2785" s="815">
        <f t="shared" si="180"/>
        <v>141</v>
      </c>
      <c r="D2785" s="815">
        <f t="shared" si="181"/>
        <v>142</v>
      </c>
      <c r="E2785" s="815">
        <v>1967</v>
      </c>
    </row>
    <row r="2786" spans="1:5">
      <c r="A2786" s="816">
        <f t="shared" si="178"/>
        <v>24698</v>
      </c>
      <c r="B2786" s="815">
        <f t="shared" si="179"/>
        <v>226</v>
      </c>
      <c r="C2786" s="815">
        <f t="shared" si="180"/>
        <v>140</v>
      </c>
      <c r="D2786" s="815">
        <f t="shared" si="181"/>
        <v>141</v>
      </c>
      <c r="E2786" s="815">
        <v>1967</v>
      </c>
    </row>
    <row r="2787" spans="1:5">
      <c r="A2787" s="816">
        <f t="shared" si="178"/>
        <v>24699</v>
      </c>
      <c r="B2787" s="815">
        <f t="shared" si="179"/>
        <v>227</v>
      </c>
      <c r="C2787" s="815">
        <f t="shared" si="180"/>
        <v>139</v>
      </c>
      <c r="D2787" s="815">
        <f t="shared" si="181"/>
        <v>140</v>
      </c>
      <c r="E2787" s="815">
        <v>1967</v>
      </c>
    </row>
    <row r="2788" spans="1:5">
      <c r="A2788" s="816">
        <f t="shared" si="178"/>
        <v>24700</v>
      </c>
      <c r="B2788" s="815">
        <f t="shared" si="179"/>
        <v>228</v>
      </c>
      <c r="C2788" s="815">
        <f t="shared" si="180"/>
        <v>138</v>
      </c>
      <c r="D2788" s="815">
        <f t="shared" si="181"/>
        <v>139</v>
      </c>
      <c r="E2788" s="815">
        <v>1967</v>
      </c>
    </row>
    <row r="2789" spans="1:5">
      <c r="A2789" s="816">
        <f t="shared" si="178"/>
        <v>24701</v>
      </c>
      <c r="B2789" s="815">
        <f t="shared" si="179"/>
        <v>229</v>
      </c>
      <c r="C2789" s="815">
        <f t="shared" si="180"/>
        <v>137</v>
      </c>
      <c r="D2789" s="815">
        <f t="shared" si="181"/>
        <v>138</v>
      </c>
      <c r="E2789" s="815">
        <v>1967</v>
      </c>
    </row>
    <row r="2790" spans="1:5">
      <c r="A2790" s="816">
        <f t="shared" si="178"/>
        <v>24702</v>
      </c>
      <c r="B2790" s="815">
        <f t="shared" si="179"/>
        <v>230</v>
      </c>
      <c r="C2790" s="815">
        <f t="shared" si="180"/>
        <v>136</v>
      </c>
      <c r="D2790" s="815">
        <f t="shared" si="181"/>
        <v>137</v>
      </c>
      <c r="E2790" s="815">
        <v>1967</v>
      </c>
    </row>
    <row r="2791" spans="1:5">
      <c r="A2791" s="816">
        <f t="shared" si="178"/>
        <v>24703</v>
      </c>
      <c r="B2791" s="815">
        <f t="shared" si="179"/>
        <v>231</v>
      </c>
      <c r="C2791" s="815">
        <f t="shared" si="180"/>
        <v>135</v>
      </c>
      <c r="D2791" s="815">
        <f t="shared" si="181"/>
        <v>136</v>
      </c>
      <c r="E2791" s="815">
        <v>1967</v>
      </c>
    </row>
    <row r="2792" spans="1:5">
      <c r="A2792" s="816">
        <f t="shared" si="178"/>
        <v>24704</v>
      </c>
      <c r="B2792" s="815">
        <f t="shared" si="179"/>
        <v>232</v>
      </c>
      <c r="C2792" s="815">
        <f t="shared" si="180"/>
        <v>134</v>
      </c>
      <c r="D2792" s="815">
        <f t="shared" si="181"/>
        <v>135</v>
      </c>
      <c r="E2792" s="815">
        <v>1967</v>
      </c>
    </row>
    <row r="2793" spans="1:5">
      <c r="A2793" s="816">
        <f t="shared" si="178"/>
        <v>24705</v>
      </c>
      <c r="B2793" s="815">
        <f t="shared" si="179"/>
        <v>233</v>
      </c>
      <c r="C2793" s="815">
        <f t="shared" si="180"/>
        <v>133</v>
      </c>
      <c r="D2793" s="815">
        <f t="shared" si="181"/>
        <v>134</v>
      </c>
      <c r="E2793" s="815">
        <v>1967</v>
      </c>
    </row>
    <row r="2794" spans="1:5">
      <c r="A2794" s="816">
        <f t="shared" si="178"/>
        <v>24706</v>
      </c>
      <c r="B2794" s="815">
        <f t="shared" si="179"/>
        <v>234</v>
      </c>
      <c r="C2794" s="815">
        <f t="shared" si="180"/>
        <v>132</v>
      </c>
      <c r="D2794" s="815">
        <f t="shared" si="181"/>
        <v>133</v>
      </c>
      <c r="E2794" s="815">
        <v>1967</v>
      </c>
    </row>
    <row r="2795" spans="1:5">
      <c r="A2795" s="816">
        <f t="shared" si="178"/>
        <v>24707</v>
      </c>
      <c r="B2795" s="815">
        <f t="shared" si="179"/>
        <v>235</v>
      </c>
      <c r="C2795" s="815">
        <f t="shared" si="180"/>
        <v>131</v>
      </c>
      <c r="D2795" s="815">
        <f t="shared" si="181"/>
        <v>132</v>
      </c>
      <c r="E2795" s="815">
        <v>1967</v>
      </c>
    </row>
    <row r="2796" spans="1:5">
      <c r="A2796" s="816">
        <f t="shared" si="178"/>
        <v>24708</v>
      </c>
      <c r="B2796" s="815">
        <f t="shared" si="179"/>
        <v>236</v>
      </c>
      <c r="C2796" s="815">
        <f t="shared" si="180"/>
        <v>130</v>
      </c>
      <c r="D2796" s="815">
        <f t="shared" si="181"/>
        <v>131</v>
      </c>
      <c r="E2796" s="815">
        <v>1967</v>
      </c>
    </row>
    <row r="2797" spans="1:5">
      <c r="A2797" s="816">
        <f t="shared" si="178"/>
        <v>24709</v>
      </c>
      <c r="B2797" s="815">
        <f t="shared" si="179"/>
        <v>237</v>
      </c>
      <c r="C2797" s="815">
        <f t="shared" si="180"/>
        <v>129</v>
      </c>
      <c r="D2797" s="815">
        <f t="shared" si="181"/>
        <v>130</v>
      </c>
      <c r="E2797" s="815">
        <v>1967</v>
      </c>
    </row>
    <row r="2798" spans="1:5">
      <c r="A2798" s="816">
        <f t="shared" si="178"/>
        <v>24710</v>
      </c>
      <c r="B2798" s="815">
        <f t="shared" si="179"/>
        <v>238</v>
      </c>
      <c r="C2798" s="815">
        <f t="shared" si="180"/>
        <v>128</v>
      </c>
      <c r="D2798" s="815">
        <f t="shared" si="181"/>
        <v>129</v>
      </c>
      <c r="E2798" s="815">
        <v>1967</v>
      </c>
    </row>
    <row r="2799" spans="1:5">
      <c r="A2799" s="816">
        <f t="shared" si="178"/>
        <v>24711</v>
      </c>
      <c r="B2799" s="815">
        <f t="shared" si="179"/>
        <v>239</v>
      </c>
      <c r="C2799" s="815">
        <f t="shared" si="180"/>
        <v>127</v>
      </c>
      <c r="D2799" s="815">
        <f t="shared" si="181"/>
        <v>128</v>
      </c>
      <c r="E2799" s="815">
        <v>1967</v>
      </c>
    </row>
    <row r="2800" spans="1:5">
      <c r="A2800" s="816">
        <f t="shared" si="178"/>
        <v>24712</v>
      </c>
      <c r="B2800" s="815">
        <f t="shared" si="179"/>
        <v>240</v>
      </c>
      <c r="C2800" s="815">
        <f t="shared" si="180"/>
        <v>126</v>
      </c>
      <c r="D2800" s="815">
        <f t="shared" si="181"/>
        <v>127</v>
      </c>
      <c r="E2800" s="815">
        <v>1967</v>
      </c>
    </row>
    <row r="2801" spans="1:5">
      <c r="A2801" s="816">
        <f t="shared" si="178"/>
        <v>24713</v>
      </c>
      <c r="B2801" s="815">
        <f t="shared" si="179"/>
        <v>241</v>
      </c>
      <c r="C2801" s="815">
        <f t="shared" si="180"/>
        <v>125</v>
      </c>
      <c r="D2801" s="815">
        <f t="shared" si="181"/>
        <v>126</v>
      </c>
      <c r="E2801" s="815">
        <v>1967</v>
      </c>
    </row>
    <row r="2802" spans="1:5">
      <c r="A2802" s="816">
        <f t="shared" si="178"/>
        <v>24714</v>
      </c>
      <c r="B2802" s="815">
        <f t="shared" si="179"/>
        <v>242</v>
      </c>
      <c r="C2802" s="815">
        <f t="shared" si="180"/>
        <v>124</v>
      </c>
      <c r="D2802" s="815">
        <f t="shared" si="181"/>
        <v>125</v>
      </c>
      <c r="E2802" s="815">
        <v>1967</v>
      </c>
    </row>
    <row r="2803" spans="1:5">
      <c r="A2803" s="816">
        <f t="shared" ref="A2803:A2866" si="182">A2802+1</f>
        <v>24715</v>
      </c>
      <c r="B2803" s="815">
        <f t="shared" si="179"/>
        <v>243</v>
      </c>
      <c r="C2803" s="815">
        <f t="shared" si="180"/>
        <v>123</v>
      </c>
      <c r="D2803" s="815">
        <f t="shared" si="181"/>
        <v>124</v>
      </c>
      <c r="E2803" s="815">
        <v>1967</v>
      </c>
    </row>
    <row r="2804" spans="1:5">
      <c r="A2804" s="816">
        <f t="shared" si="182"/>
        <v>24716</v>
      </c>
      <c r="B2804" s="815">
        <f t="shared" si="179"/>
        <v>244</v>
      </c>
      <c r="C2804" s="815">
        <f t="shared" si="180"/>
        <v>122</v>
      </c>
      <c r="D2804" s="815">
        <f t="shared" si="181"/>
        <v>123</v>
      </c>
      <c r="E2804" s="815">
        <v>1967</v>
      </c>
    </row>
    <row r="2805" spans="1:5">
      <c r="A2805" s="816">
        <f t="shared" si="182"/>
        <v>24717</v>
      </c>
      <c r="B2805" s="815">
        <f t="shared" si="179"/>
        <v>245</v>
      </c>
      <c r="C2805" s="815">
        <f t="shared" si="180"/>
        <v>121</v>
      </c>
      <c r="D2805" s="815">
        <f t="shared" si="181"/>
        <v>122</v>
      </c>
      <c r="E2805" s="815">
        <v>1967</v>
      </c>
    </row>
    <row r="2806" spans="1:5">
      <c r="A2806" s="816">
        <f t="shared" si="182"/>
        <v>24718</v>
      </c>
      <c r="B2806" s="815">
        <f t="shared" si="179"/>
        <v>246</v>
      </c>
      <c r="C2806" s="815">
        <f t="shared" si="180"/>
        <v>120</v>
      </c>
      <c r="D2806" s="815">
        <f t="shared" si="181"/>
        <v>121</v>
      </c>
      <c r="E2806" s="815">
        <v>1967</v>
      </c>
    </row>
    <row r="2807" spans="1:5">
      <c r="A2807" s="816">
        <f t="shared" si="182"/>
        <v>24719</v>
      </c>
      <c r="B2807" s="815">
        <f t="shared" si="179"/>
        <v>247</v>
      </c>
      <c r="C2807" s="815">
        <f t="shared" si="180"/>
        <v>119</v>
      </c>
      <c r="D2807" s="815">
        <f t="shared" si="181"/>
        <v>120</v>
      </c>
      <c r="E2807" s="815">
        <v>1967</v>
      </c>
    </row>
    <row r="2808" spans="1:5">
      <c r="A2808" s="816">
        <f t="shared" si="182"/>
        <v>24720</v>
      </c>
      <c r="B2808" s="815">
        <f t="shared" si="179"/>
        <v>248</v>
      </c>
      <c r="C2808" s="815">
        <f t="shared" si="180"/>
        <v>118</v>
      </c>
      <c r="D2808" s="815">
        <f t="shared" si="181"/>
        <v>119</v>
      </c>
      <c r="E2808" s="815">
        <v>1967</v>
      </c>
    </row>
    <row r="2809" spans="1:5">
      <c r="A2809" s="816">
        <f t="shared" si="182"/>
        <v>24721</v>
      </c>
      <c r="B2809" s="815">
        <f t="shared" si="179"/>
        <v>249</v>
      </c>
      <c r="C2809" s="815">
        <f t="shared" si="180"/>
        <v>117</v>
      </c>
      <c r="D2809" s="815">
        <f t="shared" si="181"/>
        <v>118</v>
      </c>
      <c r="E2809" s="815">
        <v>1967</v>
      </c>
    </row>
    <row r="2810" spans="1:5">
      <c r="A2810" s="816">
        <f t="shared" si="182"/>
        <v>24722</v>
      </c>
      <c r="B2810" s="815">
        <f t="shared" si="179"/>
        <v>250</v>
      </c>
      <c r="C2810" s="815">
        <f t="shared" si="180"/>
        <v>116</v>
      </c>
      <c r="D2810" s="815">
        <f t="shared" si="181"/>
        <v>117</v>
      </c>
      <c r="E2810" s="815">
        <v>1967</v>
      </c>
    </row>
    <row r="2811" spans="1:5">
      <c r="A2811" s="816">
        <f t="shared" si="182"/>
        <v>24723</v>
      </c>
      <c r="B2811" s="815">
        <f t="shared" si="179"/>
        <v>251</v>
      </c>
      <c r="C2811" s="815">
        <f t="shared" si="180"/>
        <v>115</v>
      </c>
      <c r="D2811" s="815">
        <f t="shared" si="181"/>
        <v>116</v>
      </c>
      <c r="E2811" s="815">
        <v>1967</v>
      </c>
    </row>
    <row r="2812" spans="1:5">
      <c r="A2812" s="816">
        <f t="shared" si="182"/>
        <v>24724</v>
      </c>
      <c r="B2812" s="815">
        <f t="shared" si="179"/>
        <v>252</v>
      </c>
      <c r="C2812" s="815">
        <f t="shared" si="180"/>
        <v>114</v>
      </c>
      <c r="D2812" s="815">
        <f t="shared" si="181"/>
        <v>115</v>
      </c>
      <c r="E2812" s="815">
        <v>1967</v>
      </c>
    </row>
    <row r="2813" spans="1:5">
      <c r="A2813" s="816">
        <f t="shared" si="182"/>
        <v>24725</v>
      </c>
      <c r="B2813" s="815">
        <f t="shared" si="179"/>
        <v>253</v>
      </c>
      <c r="C2813" s="815">
        <f t="shared" si="180"/>
        <v>113</v>
      </c>
      <c r="D2813" s="815">
        <f t="shared" si="181"/>
        <v>114</v>
      </c>
      <c r="E2813" s="815">
        <v>1967</v>
      </c>
    </row>
    <row r="2814" spans="1:5">
      <c r="A2814" s="816">
        <f t="shared" si="182"/>
        <v>24726</v>
      </c>
      <c r="B2814" s="815">
        <f t="shared" si="179"/>
        <v>254</v>
      </c>
      <c r="C2814" s="815">
        <f t="shared" si="180"/>
        <v>112</v>
      </c>
      <c r="D2814" s="815">
        <f t="shared" si="181"/>
        <v>113</v>
      </c>
      <c r="E2814" s="815">
        <v>1967</v>
      </c>
    </row>
    <row r="2815" spans="1:5">
      <c r="A2815" s="816">
        <f t="shared" si="182"/>
        <v>24727</v>
      </c>
      <c r="B2815" s="815">
        <f t="shared" si="179"/>
        <v>255</v>
      </c>
      <c r="C2815" s="815">
        <f t="shared" si="180"/>
        <v>111</v>
      </c>
      <c r="D2815" s="815">
        <f t="shared" si="181"/>
        <v>112</v>
      </c>
      <c r="E2815" s="815">
        <v>1967</v>
      </c>
    </row>
    <row r="2816" spans="1:5">
      <c r="A2816" s="816">
        <f t="shared" si="182"/>
        <v>24728</v>
      </c>
      <c r="B2816" s="815">
        <f t="shared" si="179"/>
        <v>256</v>
      </c>
      <c r="C2816" s="815">
        <f t="shared" si="180"/>
        <v>110</v>
      </c>
      <c r="D2816" s="815">
        <f t="shared" si="181"/>
        <v>111</v>
      </c>
      <c r="E2816" s="815">
        <v>1967</v>
      </c>
    </row>
    <row r="2817" spans="1:5">
      <c r="A2817" s="816">
        <f t="shared" si="182"/>
        <v>24729</v>
      </c>
      <c r="B2817" s="815">
        <f t="shared" si="179"/>
        <v>257</v>
      </c>
      <c r="C2817" s="815">
        <f t="shared" si="180"/>
        <v>109</v>
      </c>
      <c r="D2817" s="815">
        <f t="shared" si="181"/>
        <v>110</v>
      </c>
      <c r="E2817" s="815">
        <v>1967</v>
      </c>
    </row>
    <row r="2818" spans="1:5">
      <c r="A2818" s="816">
        <f t="shared" si="182"/>
        <v>24730</v>
      </c>
      <c r="B2818" s="815">
        <f t="shared" si="179"/>
        <v>258</v>
      </c>
      <c r="C2818" s="815">
        <f t="shared" si="180"/>
        <v>108</v>
      </c>
      <c r="D2818" s="815">
        <f t="shared" si="181"/>
        <v>109</v>
      </c>
      <c r="E2818" s="815">
        <v>1967</v>
      </c>
    </row>
    <row r="2819" spans="1:5">
      <c r="A2819" s="816">
        <f t="shared" si="182"/>
        <v>24731</v>
      </c>
      <c r="B2819" s="815">
        <f t="shared" ref="B2819:B2882" si="183">B2818+1</f>
        <v>259</v>
      </c>
      <c r="C2819" s="815">
        <f t="shared" ref="C2819:C2882" si="184">C2818-1</f>
        <v>107</v>
      </c>
      <c r="D2819" s="815">
        <f t="shared" ref="D2819:D2882" si="185">D2818-1</f>
        <v>108</v>
      </c>
      <c r="E2819" s="815">
        <v>1967</v>
      </c>
    </row>
    <row r="2820" spans="1:5">
      <c r="A2820" s="816">
        <f t="shared" si="182"/>
        <v>24732</v>
      </c>
      <c r="B2820" s="815">
        <f t="shared" si="183"/>
        <v>260</v>
      </c>
      <c r="C2820" s="815">
        <f t="shared" si="184"/>
        <v>106</v>
      </c>
      <c r="D2820" s="815">
        <f t="shared" si="185"/>
        <v>107</v>
      </c>
      <c r="E2820" s="815">
        <v>1967</v>
      </c>
    </row>
    <row r="2821" spans="1:5">
      <c r="A2821" s="816">
        <f t="shared" si="182"/>
        <v>24733</v>
      </c>
      <c r="B2821" s="815">
        <f t="shared" si="183"/>
        <v>261</v>
      </c>
      <c r="C2821" s="815">
        <f t="shared" si="184"/>
        <v>105</v>
      </c>
      <c r="D2821" s="815">
        <f t="shared" si="185"/>
        <v>106</v>
      </c>
      <c r="E2821" s="815">
        <v>1967</v>
      </c>
    </row>
    <row r="2822" spans="1:5">
      <c r="A2822" s="816">
        <f t="shared" si="182"/>
        <v>24734</v>
      </c>
      <c r="B2822" s="815">
        <f t="shared" si="183"/>
        <v>262</v>
      </c>
      <c r="C2822" s="815">
        <f t="shared" si="184"/>
        <v>104</v>
      </c>
      <c r="D2822" s="815">
        <f t="shared" si="185"/>
        <v>105</v>
      </c>
      <c r="E2822" s="815">
        <v>1967</v>
      </c>
    </row>
    <row r="2823" spans="1:5">
      <c r="A2823" s="816">
        <f t="shared" si="182"/>
        <v>24735</v>
      </c>
      <c r="B2823" s="815">
        <f t="shared" si="183"/>
        <v>263</v>
      </c>
      <c r="C2823" s="815">
        <f t="shared" si="184"/>
        <v>103</v>
      </c>
      <c r="D2823" s="815">
        <f t="shared" si="185"/>
        <v>104</v>
      </c>
      <c r="E2823" s="815">
        <v>1967</v>
      </c>
    </row>
    <row r="2824" spans="1:5">
      <c r="A2824" s="816">
        <f t="shared" si="182"/>
        <v>24736</v>
      </c>
      <c r="B2824" s="815">
        <f t="shared" si="183"/>
        <v>264</v>
      </c>
      <c r="C2824" s="815">
        <f t="shared" si="184"/>
        <v>102</v>
      </c>
      <c r="D2824" s="815">
        <f t="shared" si="185"/>
        <v>103</v>
      </c>
      <c r="E2824" s="815">
        <v>1967</v>
      </c>
    </row>
    <row r="2825" spans="1:5">
      <c r="A2825" s="816">
        <f t="shared" si="182"/>
        <v>24737</v>
      </c>
      <c r="B2825" s="815">
        <f t="shared" si="183"/>
        <v>265</v>
      </c>
      <c r="C2825" s="815">
        <f t="shared" si="184"/>
        <v>101</v>
      </c>
      <c r="D2825" s="815">
        <f t="shared" si="185"/>
        <v>102</v>
      </c>
      <c r="E2825" s="815">
        <v>1967</v>
      </c>
    </row>
    <row r="2826" spans="1:5">
      <c r="A2826" s="816">
        <f t="shared" si="182"/>
        <v>24738</v>
      </c>
      <c r="B2826" s="815">
        <f t="shared" si="183"/>
        <v>266</v>
      </c>
      <c r="C2826" s="815">
        <f t="shared" si="184"/>
        <v>100</v>
      </c>
      <c r="D2826" s="815">
        <f t="shared" si="185"/>
        <v>101</v>
      </c>
      <c r="E2826" s="815">
        <v>1967</v>
      </c>
    </row>
    <row r="2827" spans="1:5">
      <c r="A2827" s="816">
        <f t="shared" si="182"/>
        <v>24739</v>
      </c>
      <c r="B2827" s="815">
        <f t="shared" si="183"/>
        <v>267</v>
      </c>
      <c r="C2827" s="815">
        <f t="shared" si="184"/>
        <v>99</v>
      </c>
      <c r="D2827" s="815">
        <f t="shared" si="185"/>
        <v>100</v>
      </c>
      <c r="E2827" s="815">
        <v>1967</v>
      </c>
    </row>
    <row r="2828" spans="1:5">
      <c r="A2828" s="816">
        <f t="shared" si="182"/>
        <v>24740</v>
      </c>
      <c r="B2828" s="815">
        <f t="shared" si="183"/>
        <v>268</v>
      </c>
      <c r="C2828" s="815">
        <f t="shared" si="184"/>
        <v>98</v>
      </c>
      <c r="D2828" s="815">
        <f t="shared" si="185"/>
        <v>99</v>
      </c>
      <c r="E2828" s="815">
        <v>1967</v>
      </c>
    </row>
    <row r="2829" spans="1:5">
      <c r="A2829" s="816">
        <f t="shared" si="182"/>
        <v>24741</v>
      </c>
      <c r="B2829" s="815">
        <f t="shared" si="183"/>
        <v>269</v>
      </c>
      <c r="C2829" s="815">
        <f t="shared" si="184"/>
        <v>97</v>
      </c>
      <c r="D2829" s="815">
        <f t="shared" si="185"/>
        <v>98</v>
      </c>
      <c r="E2829" s="815">
        <v>1967</v>
      </c>
    </row>
    <row r="2830" spans="1:5">
      <c r="A2830" s="816">
        <f t="shared" si="182"/>
        <v>24742</v>
      </c>
      <c r="B2830" s="815">
        <f t="shared" si="183"/>
        <v>270</v>
      </c>
      <c r="C2830" s="815">
        <f t="shared" si="184"/>
        <v>96</v>
      </c>
      <c r="D2830" s="815">
        <f t="shared" si="185"/>
        <v>97</v>
      </c>
      <c r="E2830" s="815">
        <v>1967</v>
      </c>
    </row>
    <row r="2831" spans="1:5">
      <c r="A2831" s="816">
        <f t="shared" si="182"/>
        <v>24743</v>
      </c>
      <c r="B2831" s="815">
        <f t="shared" si="183"/>
        <v>271</v>
      </c>
      <c r="C2831" s="815">
        <f t="shared" si="184"/>
        <v>95</v>
      </c>
      <c r="D2831" s="815">
        <f t="shared" si="185"/>
        <v>96</v>
      </c>
      <c r="E2831" s="815">
        <v>1967</v>
      </c>
    </row>
    <row r="2832" spans="1:5">
      <c r="A2832" s="816">
        <f t="shared" si="182"/>
        <v>24744</v>
      </c>
      <c r="B2832" s="815">
        <f t="shared" si="183"/>
        <v>272</v>
      </c>
      <c r="C2832" s="815">
        <f t="shared" si="184"/>
        <v>94</v>
      </c>
      <c r="D2832" s="815">
        <f t="shared" si="185"/>
        <v>95</v>
      </c>
      <c r="E2832" s="815">
        <v>1967</v>
      </c>
    </row>
    <row r="2833" spans="1:5">
      <c r="A2833" s="816">
        <f t="shared" si="182"/>
        <v>24745</v>
      </c>
      <c r="B2833" s="815">
        <f t="shared" si="183"/>
        <v>273</v>
      </c>
      <c r="C2833" s="815">
        <f t="shared" si="184"/>
        <v>93</v>
      </c>
      <c r="D2833" s="815">
        <f t="shared" si="185"/>
        <v>94</v>
      </c>
      <c r="E2833" s="815">
        <v>1967</v>
      </c>
    </row>
    <row r="2834" spans="1:5">
      <c r="A2834" s="816">
        <f t="shared" si="182"/>
        <v>24746</v>
      </c>
      <c r="B2834" s="815">
        <f t="shared" si="183"/>
        <v>274</v>
      </c>
      <c r="C2834" s="815">
        <f t="shared" si="184"/>
        <v>92</v>
      </c>
      <c r="D2834" s="815">
        <f t="shared" si="185"/>
        <v>93</v>
      </c>
      <c r="E2834" s="815">
        <v>1967</v>
      </c>
    </row>
    <row r="2835" spans="1:5">
      <c r="A2835" s="816">
        <f t="shared" si="182"/>
        <v>24747</v>
      </c>
      <c r="B2835" s="815">
        <f t="shared" si="183"/>
        <v>275</v>
      </c>
      <c r="C2835" s="815">
        <f t="shared" si="184"/>
        <v>91</v>
      </c>
      <c r="D2835" s="815">
        <f t="shared" si="185"/>
        <v>92</v>
      </c>
      <c r="E2835" s="815">
        <v>1967</v>
      </c>
    </row>
    <row r="2836" spans="1:5">
      <c r="A2836" s="816">
        <f t="shared" si="182"/>
        <v>24748</v>
      </c>
      <c r="B2836" s="815">
        <f t="shared" si="183"/>
        <v>276</v>
      </c>
      <c r="C2836" s="815">
        <f t="shared" si="184"/>
        <v>90</v>
      </c>
      <c r="D2836" s="815">
        <f t="shared" si="185"/>
        <v>91</v>
      </c>
      <c r="E2836" s="815">
        <v>1967</v>
      </c>
    </row>
    <row r="2837" spans="1:5">
      <c r="A2837" s="816">
        <f t="shared" si="182"/>
        <v>24749</v>
      </c>
      <c r="B2837" s="815">
        <f t="shared" si="183"/>
        <v>277</v>
      </c>
      <c r="C2837" s="815">
        <f t="shared" si="184"/>
        <v>89</v>
      </c>
      <c r="D2837" s="815">
        <f t="shared" si="185"/>
        <v>90</v>
      </c>
      <c r="E2837" s="815">
        <v>1967</v>
      </c>
    </row>
    <row r="2838" spans="1:5">
      <c r="A2838" s="816">
        <f t="shared" si="182"/>
        <v>24750</v>
      </c>
      <c r="B2838" s="815">
        <f t="shared" si="183"/>
        <v>278</v>
      </c>
      <c r="C2838" s="815">
        <f t="shared" si="184"/>
        <v>88</v>
      </c>
      <c r="D2838" s="815">
        <f t="shared" si="185"/>
        <v>89</v>
      </c>
      <c r="E2838" s="815">
        <v>1967</v>
      </c>
    </row>
    <row r="2839" spans="1:5">
      <c r="A2839" s="816">
        <f t="shared" si="182"/>
        <v>24751</v>
      </c>
      <c r="B2839" s="815">
        <f t="shared" si="183"/>
        <v>279</v>
      </c>
      <c r="C2839" s="815">
        <f t="shared" si="184"/>
        <v>87</v>
      </c>
      <c r="D2839" s="815">
        <f t="shared" si="185"/>
        <v>88</v>
      </c>
      <c r="E2839" s="815">
        <v>1967</v>
      </c>
    </row>
    <row r="2840" spans="1:5">
      <c r="A2840" s="816">
        <f t="shared" si="182"/>
        <v>24752</v>
      </c>
      <c r="B2840" s="815">
        <f t="shared" si="183"/>
        <v>280</v>
      </c>
      <c r="C2840" s="815">
        <f t="shared" si="184"/>
        <v>86</v>
      </c>
      <c r="D2840" s="815">
        <f t="shared" si="185"/>
        <v>87</v>
      </c>
      <c r="E2840" s="815">
        <v>1967</v>
      </c>
    </row>
    <row r="2841" spans="1:5">
      <c r="A2841" s="816">
        <f t="shared" si="182"/>
        <v>24753</v>
      </c>
      <c r="B2841" s="815">
        <f t="shared" si="183"/>
        <v>281</v>
      </c>
      <c r="C2841" s="815">
        <f t="shared" si="184"/>
        <v>85</v>
      </c>
      <c r="D2841" s="815">
        <f t="shared" si="185"/>
        <v>86</v>
      </c>
      <c r="E2841" s="815">
        <v>1967</v>
      </c>
    </row>
    <row r="2842" spans="1:5">
      <c r="A2842" s="816">
        <f t="shared" si="182"/>
        <v>24754</v>
      </c>
      <c r="B2842" s="815">
        <f t="shared" si="183"/>
        <v>282</v>
      </c>
      <c r="C2842" s="815">
        <f t="shared" si="184"/>
        <v>84</v>
      </c>
      <c r="D2842" s="815">
        <f t="shared" si="185"/>
        <v>85</v>
      </c>
      <c r="E2842" s="815">
        <v>1967</v>
      </c>
    </row>
    <row r="2843" spans="1:5">
      <c r="A2843" s="816">
        <f t="shared" si="182"/>
        <v>24755</v>
      </c>
      <c r="B2843" s="815">
        <f t="shared" si="183"/>
        <v>283</v>
      </c>
      <c r="C2843" s="815">
        <f t="shared" si="184"/>
        <v>83</v>
      </c>
      <c r="D2843" s="815">
        <f t="shared" si="185"/>
        <v>84</v>
      </c>
      <c r="E2843" s="815">
        <v>1967</v>
      </c>
    </row>
    <row r="2844" spans="1:5">
      <c r="A2844" s="816">
        <f t="shared" si="182"/>
        <v>24756</v>
      </c>
      <c r="B2844" s="815">
        <f t="shared" si="183"/>
        <v>284</v>
      </c>
      <c r="C2844" s="815">
        <f t="shared" si="184"/>
        <v>82</v>
      </c>
      <c r="D2844" s="815">
        <f t="shared" si="185"/>
        <v>83</v>
      </c>
      <c r="E2844" s="815">
        <v>1967</v>
      </c>
    </row>
    <row r="2845" spans="1:5">
      <c r="A2845" s="816">
        <f t="shared" si="182"/>
        <v>24757</v>
      </c>
      <c r="B2845" s="815">
        <f t="shared" si="183"/>
        <v>285</v>
      </c>
      <c r="C2845" s="815">
        <f t="shared" si="184"/>
        <v>81</v>
      </c>
      <c r="D2845" s="815">
        <f t="shared" si="185"/>
        <v>82</v>
      </c>
      <c r="E2845" s="815">
        <v>1967</v>
      </c>
    </row>
    <row r="2846" spans="1:5">
      <c r="A2846" s="816">
        <f t="shared" si="182"/>
        <v>24758</v>
      </c>
      <c r="B2846" s="815">
        <f t="shared" si="183"/>
        <v>286</v>
      </c>
      <c r="C2846" s="815">
        <f t="shared" si="184"/>
        <v>80</v>
      </c>
      <c r="D2846" s="815">
        <f t="shared" si="185"/>
        <v>81</v>
      </c>
      <c r="E2846" s="815">
        <v>1967</v>
      </c>
    </row>
    <row r="2847" spans="1:5">
      <c r="A2847" s="816">
        <f t="shared" si="182"/>
        <v>24759</v>
      </c>
      <c r="B2847" s="815">
        <f t="shared" si="183"/>
        <v>287</v>
      </c>
      <c r="C2847" s="815">
        <f t="shared" si="184"/>
        <v>79</v>
      </c>
      <c r="D2847" s="815">
        <f t="shared" si="185"/>
        <v>80</v>
      </c>
      <c r="E2847" s="815">
        <v>1967</v>
      </c>
    </row>
    <row r="2848" spans="1:5">
      <c r="A2848" s="816">
        <f t="shared" si="182"/>
        <v>24760</v>
      </c>
      <c r="B2848" s="815">
        <f t="shared" si="183"/>
        <v>288</v>
      </c>
      <c r="C2848" s="815">
        <f t="shared" si="184"/>
        <v>78</v>
      </c>
      <c r="D2848" s="815">
        <f t="shared" si="185"/>
        <v>79</v>
      </c>
      <c r="E2848" s="815">
        <v>1967</v>
      </c>
    </row>
    <row r="2849" spans="1:5">
      <c r="A2849" s="816">
        <f t="shared" si="182"/>
        <v>24761</v>
      </c>
      <c r="B2849" s="815">
        <f t="shared" si="183"/>
        <v>289</v>
      </c>
      <c r="C2849" s="815">
        <f t="shared" si="184"/>
        <v>77</v>
      </c>
      <c r="D2849" s="815">
        <f t="shared" si="185"/>
        <v>78</v>
      </c>
      <c r="E2849" s="815">
        <v>1967</v>
      </c>
    </row>
    <row r="2850" spans="1:5">
      <c r="A2850" s="816">
        <f t="shared" si="182"/>
        <v>24762</v>
      </c>
      <c r="B2850" s="815">
        <f t="shared" si="183"/>
        <v>290</v>
      </c>
      <c r="C2850" s="815">
        <f t="shared" si="184"/>
        <v>76</v>
      </c>
      <c r="D2850" s="815">
        <f t="shared" si="185"/>
        <v>77</v>
      </c>
      <c r="E2850" s="815">
        <v>1967</v>
      </c>
    </row>
    <row r="2851" spans="1:5">
      <c r="A2851" s="816">
        <f t="shared" si="182"/>
        <v>24763</v>
      </c>
      <c r="B2851" s="815">
        <f t="shared" si="183"/>
        <v>291</v>
      </c>
      <c r="C2851" s="815">
        <f t="shared" si="184"/>
        <v>75</v>
      </c>
      <c r="D2851" s="815">
        <f t="shared" si="185"/>
        <v>76</v>
      </c>
      <c r="E2851" s="815">
        <v>1967</v>
      </c>
    </row>
    <row r="2852" spans="1:5">
      <c r="A2852" s="816">
        <f t="shared" si="182"/>
        <v>24764</v>
      </c>
      <c r="B2852" s="815">
        <f t="shared" si="183"/>
        <v>292</v>
      </c>
      <c r="C2852" s="815">
        <f t="shared" si="184"/>
        <v>74</v>
      </c>
      <c r="D2852" s="815">
        <f t="shared" si="185"/>
        <v>75</v>
      </c>
      <c r="E2852" s="815">
        <v>1967</v>
      </c>
    </row>
    <row r="2853" spans="1:5">
      <c r="A2853" s="816">
        <f t="shared" si="182"/>
        <v>24765</v>
      </c>
      <c r="B2853" s="815">
        <f t="shared" si="183"/>
        <v>293</v>
      </c>
      <c r="C2853" s="815">
        <f t="shared" si="184"/>
        <v>73</v>
      </c>
      <c r="D2853" s="815">
        <f t="shared" si="185"/>
        <v>74</v>
      </c>
      <c r="E2853" s="815">
        <v>1967</v>
      </c>
    </row>
    <row r="2854" spans="1:5">
      <c r="A2854" s="816">
        <f t="shared" si="182"/>
        <v>24766</v>
      </c>
      <c r="B2854" s="815">
        <f t="shared" si="183"/>
        <v>294</v>
      </c>
      <c r="C2854" s="815">
        <f t="shared" si="184"/>
        <v>72</v>
      </c>
      <c r="D2854" s="815">
        <f t="shared" si="185"/>
        <v>73</v>
      </c>
      <c r="E2854" s="815">
        <v>1967</v>
      </c>
    </row>
    <row r="2855" spans="1:5">
      <c r="A2855" s="816">
        <f t="shared" si="182"/>
        <v>24767</v>
      </c>
      <c r="B2855" s="815">
        <f t="shared" si="183"/>
        <v>295</v>
      </c>
      <c r="C2855" s="815">
        <f t="shared" si="184"/>
        <v>71</v>
      </c>
      <c r="D2855" s="815">
        <f t="shared" si="185"/>
        <v>72</v>
      </c>
      <c r="E2855" s="815">
        <v>1967</v>
      </c>
    </row>
    <row r="2856" spans="1:5">
      <c r="A2856" s="816">
        <f t="shared" si="182"/>
        <v>24768</v>
      </c>
      <c r="B2856" s="815">
        <f t="shared" si="183"/>
        <v>296</v>
      </c>
      <c r="C2856" s="815">
        <f t="shared" si="184"/>
        <v>70</v>
      </c>
      <c r="D2856" s="815">
        <f t="shared" si="185"/>
        <v>71</v>
      </c>
      <c r="E2856" s="815">
        <v>1967</v>
      </c>
    </row>
    <row r="2857" spans="1:5">
      <c r="A2857" s="816">
        <f t="shared" si="182"/>
        <v>24769</v>
      </c>
      <c r="B2857" s="815">
        <f t="shared" si="183"/>
        <v>297</v>
      </c>
      <c r="C2857" s="815">
        <f t="shared" si="184"/>
        <v>69</v>
      </c>
      <c r="D2857" s="815">
        <f t="shared" si="185"/>
        <v>70</v>
      </c>
      <c r="E2857" s="815">
        <v>1967</v>
      </c>
    </row>
    <row r="2858" spans="1:5">
      <c r="A2858" s="816">
        <f t="shared" si="182"/>
        <v>24770</v>
      </c>
      <c r="B2858" s="815">
        <f t="shared" si="183"/>
        <v>298</v>
      </c>
      <c r="C2858" s="815">
        <f t="shared" si="184"/>
        <v>68</v>
      </c>
      <c r="D2858" s="815">
        <f t="shared" si="185"/>
        <v>69</v>
      </c>
      <c r="E2858" s="815">
        <v>1967</v>
      </c>
    </row>
    <row r="2859" spans="1:5">
      <c r="A2859" s="816">
        <f t="shared" si="182"/>
        <v>24771</v>
      </c>
      <c r="B2859" s="815">
        <f t="shared" si="183"/>
        <v>299</v>
      </c>
      <c r="C2859" s="815">
        <f t="shared" si="184"/>
        <v>67</v>
      </c>
      <c r="D2859" s="815">
        <f t="shared" si="185"/>
        <v>68</v>
      </c>
      <c r="E2859" s="815">
        <v>1967</v>
      </c>
    </row>
    <row r="2860" spans="1:5">
      <c r="A2860" s="816">
        <f t="shared" si="182"/>
        <v>24772</v>
      </c>
      <c r="B2860" s="815">
        <f t="shared" si="183"/>
        <v>300</v>
      </c>
      <c r="C2860" s="815">
        <f t="shared" si="184"/>
        <v>66</v>
      </c>
      <c r="D2860" s="815">
        <f t="shared" si="185"/>
        <v>67</v>
      </c>
      <c r="E2860" s="815">
        <v>1967</v>
      </c>
    </row>
    <row r="2861" spans="1:5">
      <c r="A2861" s="816">
        <f t="shared" si="182"/>
        <v>24773</v>
      </c>
      <c r="B2861" s="815">
        <f t="shared" si="183"/>
        <v>301</v>
      </c>
      <c r="C2861" s="815">
        <f t="shared" si="184"/>
        <v>65</v>
      </c>
      <c r="D2861" s="815">
        <f t="shared" si="185"/>
        <v>66</v>
      </c>
      <c r="E2861" s="815">
        <v>1967</v>
      </c>
    </row>
    <row r="2862" spans="1:5">
      <c r="A2862" s="816">
        <f t="shared" si="182"/>
        <v>24774</v>
      </c>
      <c r="B2862" s="815">
        <f t="shared" si="183"/>
        <v>302</v>
      </c>
      <c r="C2862" s="815">
        <f t="shared" si="184"/>
        <v>64</v>
      </c>
      <c r="D2862" s="815">
        <f t="shared" si="185"/>
        <v>65</v>
      </c>
      <c r="E2862" s="815">
        <v>1967</v>
      </c>
    </row>
    <row r="2863" spans="1:5">
      <c r="A2863" s="816">
        <f t="shared" si="182"/>
        <v>24775</v>
      </c>
      <c r="B2863" s="815">
        <f t="shared" si="183"/>
        <v>303</v>
      </c>
      <c r="C2863" s="815">
        <f t="shared" si="184"/>
        <v>63</v>
      </c>
      <c r="D2863" s="815">
        <f t="shared" si="185"/>
        <v>64</v>
      </c>
      <c r="E2863" s="815">
        <v>1967</v>
      </c>
    </row>
    <row r="2864" spans="1:5">
      <c r="A2864" s="816">
        <f t="shared" si="182"/>
        <v>24776</v>
      </c>
      <c r="B2864" s="815">
        <f t="shared" si="183"/>
        <v>304</v>
      </c>
      <c r="C2864" s="815">
        <f t="shared" si="184"/>
        <v>62</v>
      </c>
      <c r="D2864" s="815">
        <f t="shared" si="185"/>
        <v>63</v>
      </c>
      <c r="E2864" s="815">
        <v>1967</v>
      </c>
    </row>
    <row r="2865" spans="1:5">
      <c r="A2865" s="816">
        <f t="shared" si="182"/>
        <v>24777</v>
      </c>
      <c r="B2865" s="815">
        <f t="shared" si="183"/>
        <v>305</v>
      </c>
      <c r="C2865" s="815">
        <f t="shared" si="184"/>
        <v>61</v>
      </c>
      <c r="D2865" s="815">
        <f t="shared" si="185"/>
        <v>62</v>
      </c>
      <c r="E2865" s="815">
        <v>1967</v>
      </c>
    </row>
    <row r="2866" spans="1:5">
      <c r="A2866" s="816">
        <f t="shared" si="182"/>
        <v>24778</v>
      </c>
      <c r="B2866" s="815">
        <f t="shared" si="183"/>
        <v>306</v>
      </c>
      <c r="C2866" s="815">
        <f t="shared" si="184"/>
        <v>60</v>
      </c>
      <c r="D2866" s="815">
        <f t="shared" si="185"/>
        <v>61</v>
      </c>
      <c r="E2866" s="815">
        <v>1967</v>
      </c>
    </row>
    <row r="2867" spans="1:5">
      <c r="A2867" s="816">
        <f t="shared" ref="A2867:A2930" si="186">A2866+1</f>
        <v>24779</v>
      </c>
      <c r="B2867" s="815">
        <f t="shared" si="183"/>
        <v>307</v>
      </c>
      <c r="C2867" s="815">
        <f t="shared" si="184"/>
        <v>59</v>
      </c>
      <c r="D2867" s="815">
        <f t="shared" si="185"/>
        <v>60</v>
      </c>
      <c r="E2867" s="815">
        <v>1967</v>
      </c>
    </row>
    <row r="2868" spans="1:5">
      <c r="A2868" s="816">
        <f t="shared" si="186"/>
        <v>24780</v>
      </c>
      <c r="B2868" s="815">
        <f t="shared" si="183"/>
        <v>308</v>
      </c>
      <c r="C2868" s="815">
        <f t="shared" si="184"/>
        <v>58</v>
      </c>
      <c r="D2868" s="815">
        <f t="shared" si="185"/>
        <v>59</v>
      </c>
      <c r="E2868" s="815">
        <v>1967</v>
      </c>
    </row>
    <row r="2869" spans="1:5">
      <c r="A2869" s="816">
        <f t="shared" si="186"/>
        <v>24781</v>
      </c>
      <c r="B2869" s="815">
        <f t="shared" si="183"/>
        <v>309</v>
      </c>
      <c r="C2869" s="815">
        <f t="shared" si="184"/>
        <v>57</v>
      </c>
      <c r="D2869" s="815">
        <f t="shared" si="185"/>
        <v>58</v>
      </c>
      <c r="E2869" s="815">
        <v>1967</v>
      </c>
    </row>
    <row r="2870" spans="1:5">
      <c r="A2870" s="816">
        <f t="shared" si="186"/>
        <v>24782</v>
      </c>
      <c r="B2870" s="815">
        <f t="shared" si="183"/>
        <v>310</v>
      </c>
      <c r="C2870" s="815">
        <f t="shared" si="184"/>
        <v>56</v>
      </c>
      <c r="D2870" s="815">
        <f t="shared" si="185"/>
        <v>57</v>
      </c>
      <c r="E2870" s="815">
        <v>1967</v>
      </c>
    </row>
    <row r="2871" spans="1:5">
      <c r="A2871" s="816">
        <f t="shared" si="186"/>
        <v>24783</v>
      </c>
      <c r="B2871" s="815">
        <f t="shared" si="183"/>
        <v>311</v>
      </c>
      <c r="C2871" s="815">
        <f t="shared" si="184"/>
        <v>55</v>
      </c>
      <c r="D2871" s="815">
        <f t="shared" si="185"/>
        <v>56</v>
      </c>
      <c r="E2871" s="815">
        <v>1967</v>
      </c>
    </row>
    <row r="2872" spans="1:5">
      <c r="A2872" s="816">
        <f t="shared" si="186"/>
        <v>24784</v>
      </c>
      <c r="B2872" s="815">
        <f t="shared" si="183"/>
        <v>312</v>
      </c>
      <c r="C2872" s="815">
        <f t="shared" si="184"/>
        <v>54</v>
      </c>
      <c r="D2872" s="815">
        <f t="shared" si="185"/>
        <v>55</v>
      </c>
      <c r="E2872" s="815">
        <v>1967</v>
      </c>
    </row>
    <row r="2873" spans="1:5">
      <c r="A2873" s="816">
        <f t="shared" si="186"/>
        <v>24785</v>
      </c>
      <c r="B2873" s="815">
        <f t="shared" si="183"/>
        <v>313</v>
      </c>
      <c r="C2873" s="815">
        <f t="shared" si="184"/>
        <v>53</v>
      </c>
      <c r="D2873" s="815">
        <f t="shared" si="185"/>
        <v>54</v>
      </c>
      <c r="E2873" s="815">
        <v>1967</v>
      </c>
    </row>
    <row r="2874" spans="1:5">
      <c r="A2874" s="816">
        <f t="shared" si="186"/>
        <v>24786</v>
      </c>
      <c r="B2874" s="815">
        <f t="shared" si="183"/>
        <v>314</v>
      </c>
      <c r="C2874" s="815">
        <f t="shared" si="184"/>
        <v>52</v>
      </c>
      <c r="D2874" s="815">
        <f t="shared" si="185"/>
        <v>53</v>
      </c>
      <c r="E2874" s="815">
        <v>1967</v>
      </c>
    </row>
    <row r="2875" spans="1:5">
      <c r="A2875" s="816">
        <f t="shared" si="186"/>
        <v>24787</v>
      </c>
      <c r="B2875" s="815">
        <f t="shared" si="183"/>
        <v>315</v>
      </c>
      <c r="C2875" s="815">
        <f t="shared" si="184"/>
        <v>51</v>
      </c>
      <c r="D2875" s="815">
        <f t="shared" si="185"/>
        <v>52</v>
      </c>
      <c r="E2875" s="815">
        <v>1967</v>
      </c>
    </row>
    <row r="2876" spans="1:5">
      <c r="A2876" s="816">
        <f t="shared" si="186"/>
        <v>24788</v>
      </c>
      <c r="B2876" s="815">
        <f t="shared" si="183"/>
        <v>316</v>
      </c>
      <c r="C2876" s="815">
        <f t="shared" si="184"/>
        <v>50</v>
      </c>
      <c r="D2876" s="815">
        <f t="shared" si="185"/>
        <v>51</v>
      </c>
      <c r="E2876" s="815">
        <v>1967</v>
      </c>
    </row>
    <row r="2877" spans="1:5">
      <c r="A2877" s="816">
        <f t="shared" si="186"/>
        <v>24789</v>
      </c>
      <c r="B2877" s="815">
        <f t="shared" si="183"/>
        <v>317</v>
      </c>
      <c r="C2877" s="815">
        <f t="shared" si="184"/>
        <v>49</v>
      </c>
      <c r="D2877" s="815">
        <f t="shared" si="185"/>
        <v>50</v>
      </c>
      <c r="E2877" s="815">
        <v>1967</v>
      </c>
    </row>
    <row r="2878" spans="1:5">
      <c r="A2878" s="816">
        <f t="shared" si="186"/>
        <v>24790</v>
      </c>
      <c r="B2878" s="815">
        <f t="shared" si="183"/>
        <v>318</v>
      </c>
      <c r="C2878" s="815">
        <f t="shared" si="184"/>
        <v>48</v>
      </c>
      <c r="D2878" s="815">
        <f t="shared" si="185"/>
        <v>49</v>
      </c>
      <c r="E2878" s="815">
        <v>1967</v>
      </c>
    </row>
    <row r="2879" spans="1:5">
      <c r="A2879" s="816">
        <f t="shared" si="186"/>
        <v>24791</v>
      </c>
      <c r="B2879" s="815">
        <f t="shared" si="183"/>
        <v>319</v>
      </c>
      <c r="C2879" s="815">
        <f t="shared" si="184"/>
        <v>47</v>
      </c>
      <c r="D2879" s="815">
        <f t="shared" si="185"/>
        <v>48</v>
      </c>
      <c r="E2879" s="815">
        <v>1967</v>
      </c>
    </row>
    <row r="2880" spans="1:5">
      <c r="A2880" s="816">
        <f t="shared" si="186"/>
        <v>24792</v>
      </c>
      <c r="B2880" s="815">
        <f t="shared" si="183"/>
        <v>320</v>
      </c>
      <c r="C2880" s="815">
        <f t="shared" si="184"/>
        <v>46</v>
      </c>
      <c r="D2880" s="815">
        <f t="shared" si="185"/>
        <v>47</v>
      </c>
      <c r="E2880" s="815">
        <v>1967</v>
      </c>
    </row>
    <row r="2881" spans="1:5">
      <c r="A2881" s="816">
        <f t="shared" si="186"/>
        <v>24793</v>
      </c>
      <c r="B2881" s="815">
        <f t="shared" si="183"/>
        <v>321</v>
      </c>
      <c r="C2881" s="815">
        <f t="shared" si="184"/>
        <v>45</v>
      </c>
      <c r="D2881" s="815">
        <f t="shared" si="185"/>
        <v>46</v>
      </c>
      <c r="E2881" s="815">
        <v>1967</v>
      </c>
    </row>
    <row r="2882" spans="1:5">
      <c r="A2882" s="816">
        <f t="shared" si="186"/>
        <v>24794</v>
      </c>
      <c r="B2882" s="815">
        <f t="shared" si="183"/>
        <v>322</v>
      </c>
      <c r="C2882" s="815">
        <f t="shared" si="184"/>
        <v>44</v>
      </c>
      <c r="D2882" s="815">
        <f t="shared" si="185"/>
        <v>45</v>
      </c>
      <c r="E2882" s="815">
        <v>1967</v>
      </c>
    </row>
    <row r="2883" spans="1:5">
      <c r="A2883" s="816">
        <f t="shared" si="186"/>
        <v>24795</v>
      </c>
      <c r="B2883" s="815">
        <f t="shared" ref="B2883:B2928" si="187">B2882+1</f>
        <v>323</v>
      </c>
      <c r="C2883" s="815">
        <f t="shared" ref="C2883:C2925" si="188">C2882-1</f>
        <v>43</v>
      </c>
      <c r="D2883" s="815">
        <f t="shared" ref="D2883:D2926" si="189">D2882-1</f>
        <v>44</v>
      </c>
      <c r="E2883" s="815">
        <v>1967</v>
      </c>
    </row>
    <row r="2884" spans="1:5">
      <c r="A2884" s="816">
        <f t="shared" si="186"/>
        <v>24796</v>
      </c>
      <c r="B2884" s="815">
        <f t="shared" si="187"/>
        <v>324</v>
      </c>
      <c r="C2884" s="815">
        <f t="shared" si="188"/>
        <v>42</v>
      </c>
      <c r="D2884" s="815">
        <f t="shared" si="189"/>
        <v>43</v>
      </c>
      <c r="E2884" s="815">
        <v>1967</v>
      </c>
    </row>
    <row r="2885" spans="1:5">
      <c r="A2885" s="816">
        <f t="shared" si="186"/>
        <v>24797</v>
      </c>
      <c r="B2885" s="815">
        <f t="shared" si="187"/>
        <v>325</v>
      </c>
      <c r="C2885" s="815">
        <f t="shared" si="188"/>
        <v>41</v>
      </c>
      <c r="D2885" s="815">
        <f t="shared" si="189"/>
        <v>42</v>
      </c>
      <c r="E2885" s="815">
        <v>1967</v>
      </c>
    </row>
    <row r="2886" spans="1:5">
      <c r="A2886" s="816">
        <f t="shared" si="186"/>
        <v>24798</v>
      </c>
      <c r="B2886" s="815">
        <f t="shared" si="187"/>
        <v>326</v>
      </c>
      <c r="C2886" s="815">
        <f t="shared" si="188"/>
        <v>40</v>
      </c>
      <c r="D2886" s="815">
        <f t="shared" si="189"/>
        <v>41</v>
      </c>
      <c r="E2886" s="815">
        <v>1967</v>
      </c>
    </row>
    <row r="2887" spans="1:5">
      <c r="A2887" s="816">
        <f t="shared" si="186"/>
        <v>24799</v>
      </c>
      <c r="B2887" s="815">
        <f t="shared" si="187"/>
        <v>327</v>
      </c>
      <c r="C2887" s="815">
        <f t="shared" si="188"/>
        <v>39</v>
      </c>
      <c r="D2887" s="815">
        <f t="shared" si="189"/>
        <v>40</v>
      </c>
      <c r="E2887" s="815">
        <v>1967</v>
      </c>
    </row>
    <row r="2888" spans="1:5">
      <c r="A2888" s="816">
        <f t="shared" si="186"/>
        <v>24800</v>
      </c>
      <c r="B2888" s="815">
        <f t="shared" si="187"/>
        <v>328</v>
      </c>
      <c r="C2888" s="815">
        <f t="shared" si="188"/>
        <v>38</v>
      </c>
      <c r="D2888" s="815">
        <f t="shared" si="189"/>
        <v>39</v>
      </c>
      <c r="E2888" s="815">
        <v>1967</v>
      </c>
    </row>
    <row r="2889" spans="1:5">
      <c r="A2889" s="816">
        <f t="shared" si="186"/>
        <v>24801</v>
      </c>
      <c r="B2889" s="815">
        <f t="shared" si="187"/>
        <v>329</v>
      </c>
      <c r="C2889" s="815">
        <f t="shared" si="188"/>
        <v>37</v>
      </c>
      <c r="D2889" s="815">
        <f t="shared" si="189"/>
        <v>38</v>
      </c>
      <c r="E2889" s="815">
        <v>1967</v>
      </c>
    </row>
    <row r="2890" spans="1:5">
      <c r="A2890" s="816">
        <f t="shared" si="186"/>
        <v>24802</v>
      </c>
      <c r="B2890" s="815">
        <f t="shared" si="187"/>
        <v>330</v>
      </c>
      <c r="C2890" s="815">
        <f t="shared" si="188"/>
        <v>36</v>
      </c>
      <c r="D2890" s="815">
        <f t="shared" si="189"/>
        <v>37</v>
      </c>
      <c r="E2890" s="815">
        <v>1967</v>
      </c>
    </row>
    <row r="2891" spans="1:5">
      <c r="A2891" s="816">
        <f t="shared" si="186"/>
        <v>24803</v>
      </c>
      <c r="B2891" s="815">
        <f t="shared" si="187"/>
        <v>331</v>
      </c>
      <c r="C2891" s="815">
        <f t="shared" si="188"/>
        <v>35</v>
      </c>
      <c r="D2891" s="815">
        <f t="shared" si="189"/>
        <v>36</v>
      </c>
      <c r="E2891" s="815">
        <v>1967</v>
      </c>
    </row>
    <row r="2892" spans="1:5">
      <c r="A2892" s="816">
        <f t="shared" si="186"/>
        <v>24804</v>
      </c>
      <c r="B2892" s="815">
        <f t="shared" si="187"/>
        <v>332</v>
      </c>
      <c r="C2892" s="815">
        <f t="shared" si="188"/>
        <v>34</v>
      </c>
      <c r="D2892" s="815">
        <f t="shared" si="189"/>
        <v>35</v>
      </c>
      <c r="E2892" s="815">
        <v>1967</v>
      </c>
    </row>
    <row r="2893" spans="1:5">
      <c r="A2893" s="816">
        <f t="shared" si="186"/>
        <v>24805</v>
      </c>
      <c r="B2893" s="815">
        <f t="shared" si="187"/>
        <v>333</v>
      </c>
      <c r="C2893" s="815">
        <f t="shared" si="188"/>
        <v>33</v>
      </c>
      <c r="D2893" s="815">
        <f t="shared" si="189"/>
        <v>34</v>
      </c>
      <c r="E2893" s="815">
        <v>1967</v>
      </c>
    </row>
    <row r="2894" spans="1:5">
      <c r="A2894" s="816">
        <f t="shared" si="186"/>
        <v>24806</v>
      </c>
      <c r="B2894" s="815">
        <f t="shared" si="187"/>
        <v>334</v>
      </c>
      <c r="C2894" s="815">
        <f t="shared" si="188"/>
        <v>32</v>
      </c>
      <c r="D2894" s="815">
        <f t="shared" si="189"/>
        <v>33</v>
      </c>
      <c r="E2894" s="815">
        <v>1967</v>
      </c>
    </row>
    <row r="2895" spans="1:5">
      <c r="A2895" s="816">
        <f t="shared" si="186"/>
        <v>24807</v>
      </c>
      <c r="B2895" s="815">
        <f t="shared" si="187"/>
        <v>335</v>
      </c>
      <c r="C2895" s="815">
        <f t="shared" si="188"/>
        <v>31</v>
      </c>
      <c r="D2895" s="815">
        <f t="shared" si="189"/>
        <v>32</v>
      </c>
      <c r="E2895" s="815">
        <v>1967</v>
      </c>
    </row>
    <row r="2896" spans="1:5">
      <c r="A2896" s="816">
        <f t="shared" si="186"/>
        <v>24808</v>
      </c>
      <c r="B2896" s="815">
        <f t="shared" si="187"/>
        <v>336</v>
      </c>
      <c r="C2896" s="815">
        <f t="shared" si="188"/>
        <v>30</v>
      </c>
      <c r="D2896" s="815">
        <f t="shared" si="189"/>
        <v>31</v>
      </c>
      <c r="E2896" s="815">
        <v>1967</v>
      </c>
    </row>
    <row r="2897" spans="1:5">
      <c r="A2897" s="816">
        <f t="shared" si="186"/>
        <v>24809</v>
      </c>
      <c r="B2897" s="815">
        <f t="shared" si="187"/>
        <v>337</v>
      </c>
      <c r="C2897" s="815">
        <f t="shared" si="188"/>
        <v>29</v>
      </c>
      <c r="D2897" s="815">
        <f t="shared" si="189"/>
        <v>30</v>
      </c>
      <c r="E2897" s="815">
        <v>1967</v>
      </c>
    </row>
    <row r="2898" spans="1:5">
      <c r="A2898" s="816">
        <f t="shared" si="186"/>
        <v>24810</v>
      </c>
      <c r="B2898" s="815">
        <f t="shared" si="187"/>
        <v>338</v>
      </c>
      <c r="C2898" s="815">
        <f t="shared" si="188"/>
        <v>28</v>
      </c>
      <c r="D2898" s="815">
        <f t="shared" si="189"/>
        <v>29</v>
      </c>
      <c r="E2898" s="815">
        <v>1967</v>
      </c>
    </row>
    <row r="2899" spans="1:5">
      <c r="A2899" s="816">
        <f t="shared" si="186"/>
        <v>24811</v>
      </c>
      <c r="B2899" s="815">
        <f t="shared" si="187"/>
        <v>339</v>
      </c>
      <c r="C2899" s="815">
        <f t="shared" si="188"/>
        <v>27</v>
      </c>
      <c r="D2899" s="815">
        <f t="shared" si="189"/>
        <v>28</v>
      </c>
      <c r="E2899" s="815">
        <v>1967</v>
      </c>
    </row>
    <row r="2900" spans="1:5">
      <c r="A2900" s="816">
        <f t="shared" si="186"/>
        <v>24812</v>
      </c>
      <c r="B2900" s="815">
        <f t="shared" si="187"/>
        <v>340</v>
      </c>
      <c r="C2900" s="815">
        <f t="shared" si="188"/>
        <v>26</v>
      </c>
      <c r="D2900" s="815">
        <f t="shared" si="189"/>
        <v>27</v>
      </c>
      <c r="E2900" s="815">
        <v>1967</v>
      </c>
    </row>
    <row r="2901" spans="1:5">
      <c r="A2901" s="816">
        <f t="shared" si="186"/>
        <v>24813</v>
      </c>
      <c r="B2901" s="815">
        <f t="shared" si="187"/>
        <v>341</v>
      </c>
      <c r="C2901" s="815">
        <f t="shared" si="188"/>
        <v>25</v>
      </c>
      <c r="D2901" s="815">
        <f t="shared" si="189"/>
        <v>26</v>
      </c>
      <c r="E2901" s="815">
        <v>1967</v>
      </c>
    </row>
    <row r="2902" spans="1:5">
      <c r="A2902" s="816">
        <f t="shared" si="186"/>
        <v>24814</v>
      </c>
      <c r="B2902" s="815">
        <f t="shared" si="187"/>
        <v>342</v>
      </c>
      <c r="C2902" s="815">
        <f t="shared" si="188"/>
        <v>24</v>
      </c>
      <c r="D2902" s="815">
        <f t="shared" si="189"/>
        <v>25</v>
      </c>
      <c r="E2902" s="815">
        <v>1967</v>
      </c>
    </row>
    <row r="2903" spans="1:5">
      <c r="A2903" s="816">
        <f t="shared" si="186"/>
        <v>24815</v>
      </c>
      <c r="B2903" s="815">
        <f t="shared" si="187"/>
        <v>343</v>
      </c>
      <c r="C2903" s="815">
        <f t="shared" si="188"/>
        <v>23</v>
      </c>
      <c r="D2903" s="815">
        <f t="shared" si="189"/>
        <v>24</v>
      </c>
      <c r="E2903" s="815">
        <v>1967</v>
      </c>
    </row>
    <row r="2904" spans="1:5">
      <c r="A2904" s="816">
        <f t="shared" si="186"/>
        <v>24816</v>
      </c>
      <c r="B2904" s="815">
        <f t="shared" si="187"/>
        <v>344</v>
      </c>
      <c r="C2904" s="815">
        <f t="shared" si="188"/>
        <v>22</v>
      </c>
      <c r="D2904" s="815">
        <f t="shared" si="189"/>
        <v>23</v>
      </c>
      <c r="E2904" s="815">
        <v>1967</v>
      </c>
    </row>
    <row r="2905" spans="1:5">
      <c r="A2905" s="816">
        <f t="shared" si="186"/>
        <v>24817</v>
      </c>
      <c r="B2905" s="815">
        <f t="shared" si="187"/>
        <v>345</v>
      </c>
      <c r="C2905" s="815">
        <f t="shared" si="188"/>
        <v>21</v>
      </c>
      <c r="D2905" s="815">
        <f t="shared" si="189"/>
        <v>22</v>
      </c>
      <c r="E2905" s="815">
        <v>1967</v>
      </c>
    </row>
    <row r="2906" spans="1:5">
      <c r="A2906" s="816">
        <f t="shared" si="186"/>
        <v>24818</v>
      </c>
      <c r="B2906" s="815">
        <f t="shared" si="187"/>
        <v>346</v>
      </c>
      <c r="C2906" s="815">
        <f t="shared" si="188"/>
        <v>20</v>
      </c>
      <c r="D2906" s="815">
        <f t="shared" si="189"/>
        <v>21</v>
      </c>
      <c r="E2906" s="815">
        <v>1967</v>
      </c>
    </row>
    <row r="2907" spans="1:5">
      <c r="A2907" s="816">
        <f t="shared" si="186"/>
        <v>24819</v>
      </c>
      <c r="B2907" s="815">
        <f t="shared" si="187"/>
        <v>347</v>
      </c>
      <c r="C2907" s="815">
        <f t="shared" si="188"/>
        <v>19</v>
      </c>
      <c r="D2907" s="815">
        <f t="shared" si="189"/>
        <v>20</v>
      </c>
      <c r="E2907" s="815">
        <v>1967</v>
      </c>
    </row>
    <row r="2908" spans="1:5">
      <c r="A2908" s="816">
        <f t="shared" si="186"/>
        <v>24820</v>
      </c>
      <c r="B2908" s="815">
        <f t="shared" si="187"/>
        <v>348</v>
      </c>
      <c r="C2908" s="815">
        <f t="shared" si="188"/>
        <v>18</v>
      </c>
      <c r="D2908" s="815">
        <f t="shared" si="189"/>
        <v>19</v>
      </c>
      <c r="E2908" s="815">
        <v>1967</v>
      </c>
    </row>
    <row r="2909" spans="1:5">
      <c r="A2909" s="816">
        <f t="shared" si="186"/>
        <v>24821</v>
      </c>
      <c r="B2909" s="815">
        <f t="shared" si="187"/>
        <v>349</v>
      </c>
      <c r="C2909" s="815">
        <f t="shared" si="188"/>
        <v>17</v>
      </c>
      <c r="D2909" s="815">
        <f t="shared" si="189"/>
        <v>18</v>
      </c>
      <c r="E2909" s="815">
        <v>1967</v>
      </c>
    </row>
    <row r="2910" spans="1:5">
      <c r="A2910" s="816">
        <f t="shared" si="186"/>
        <v>24822</v>
      </c>
      <c r="B2910" s="815">
        <f t="shared" si="187"/>
        <v>350</v>
      </c>
      <c r="C2910" s="815">
        <f t="shared" si="188"/>
        <v>16</v>
      </c>
      <c r="D2910" s="815">
        <f t="shared" si="189"/>
        <v>17</v>
      </c>
      <c r="E2910" s="815">
        <v>1967</v>
      </c>
    </row>
    <row r="2911" spans="1:5">
      <c r="A2911" s="816">
        <f t="shared" si="186"/>
        <v>24823</v>
      </c>
      <c r="B2911" s="815">
        <f t="shared" si="187"/>
        <v>351</v>
      </c>
      <c r="C2911" s="815">
        <f t="shared" si="188"/>
        <v>15</v>
      </c>
      <c r="D2911" s="815">
        <f t="shared" si="189"/>
        <v>16</v>
      </c>
      <c r="E2911" s="815">
        <v>1967</v>
      </c>
    </row>
    <row r="2912" spans="1:5">
      <c r="A2912" s="816">
        <f t="shared" si="186"/>
        <v>24824</v>
      </c>
      <c r="B2912" s="815">
        <f t="shared" si="187"/>
        <v>352</v>
      </c>
      <c r="C2912" s="815">
        <f t="shared" si="188"/>
        <v>14</v>
      </c>
      <c r="D2912" s="815">
        <f t="shared" si="189"/>
        <v>15</v>
      </c>
      <c r="E2912" s="815">
        <v>1967</v>
      </c>
    </row>
    <row r="2913" spans="1:5">
      <c r="A2913" s="816">
        <f t="shared" si="186"/>
        <v>24825</v>
      </c>
      <c r="B2913" s="815">
        <f t="shared" si="187"/>
        <v>353</v>
      </c>
      <c r="C2913" s="815">
        <f t="shared" si="188"/>
        <v>13</v>
      </c>
      <c r="D2913" s="815">
        <f t="shared" si="189"/>
        <v>14</v>
      </c>
      <c r="E2913" s="815">
        <v>1967</v>
      </c>
    </row>
    <row r="2914" spans="1:5">
      <c r="A2914" s="816">
        <f t="shared" si="186"/>
        <v>24826</v>
      </c>
      <c r="B2914" s="815">
        <f t="shared" si="187"/>
        <v>354</v>
      </c>
      <c r="C2914" s="815">
        <f t="shared" si="188"/>
        <v>12</v>
      </c>
      <c r="D2914" s="815">
        <f t="shared" si="189"/>
        <v>13</v>
      </c>
      <c r="E2914" s="815">
        <v>1967</v>
      </c>
    </row>
    <row r="2915" spans="1:5">
      <c r="A2915" s="816">
        <f t="shared" si="186"/>
        <v>24827</v>
      </c>
      <c r="B2915" s="815">
        <f t="shared" si="187"/>
        <v>355</v>
      </c>
      <c r="C2915" s="815">
        <f t="shared" si="188"/>
        <v>11</v>
      </c>
      <c r="D2915" s="815">
        <f t="shared" si="189"/>
        <v>12</v>
      </c>
      <c r="E2915" s="815">
        <v>1967</v>
      </c>
    </row>
    <row r="2916" spans="1:5">
      <c r="A2916" s="816">
        <f t="shared" si="186"/>
        <v>24828</v>
      </c>
      <c r="B2916" s="815">
        <f t="shared" si="187"/>
        <v>356</v>
      </c>
      <c r="C2916" s="815">
        <f t="shared" si="188"/>
        <v>10</v>
      </c>
      <c r="D2916" s="815">
        <f t="shared" si="189"/>
        <v>11</v>
      </c>
      <c r="E2916" s="815">
        <v>1967</v>
      </c>
    </row>
    <row r="2917" spans="1:5">
      <c r="A2917" s="816">
        <f t="shared" si="186"/>
        <v>24829</v>
      </c>
      <c r="B2917" s="815">
        <f t="shared" si="187"/>
        <v>357</v>
      </c>
      <c r="C2917" s="815">
        <f t="shared" si="188"/>
        <v>9</v>
      </c>
      <c r="D2917" s="815">
        <f t="shared" si="189"/>
        <v>10</v>
      </c>
      <c r="E2917" s="815">
        <v>1967</v>
      </c>
    </row>
    <row r="2918" spans="1:5">
      <c r="A2918" s="816">
        <f t="shared" si="186"/>
        <v>24830</v>
      </c>
      <c r="B2918" s="815">
        <f t="shared" si="187"/>
        <v>358</v>
      </c>
      <c r="C2918" s="815">
        <f t="shared" si="188"/>
        <v>8</v>
      </c>
      <c r="D2918" s="815">
        <f t="shared" si="189"/>
        <v>9</v>
      </c>
      <c r="E2918" s="815">
        <v>1967</v>
      </c>
    </row>
    <row r="2919" spans="1:5">
      <c r="A2919" s="816">
        <f t="shared" si="186"/>
        <v>24831</v>
      </c>
      <c r="B2919" s="815">
        <f t="shared" si="187"/>
        <v>359</v>
      </c>
      <c r="C2919" s="815">
        <f t="shared" si="188"/>
        <v>7</v>
      </c>
      <c r="D2919" s="815">
        <f t="shared" si="189"/>
        <v>8</v>
      </c>
      <c r="E2919" s="815">
        <v>1967</v>
      </c>
    </row>
    <row r="2920" spans="1:5">
      <c r="A2920" s="816">
        <f t="shared" si="186"/>
        <v>24832</v>
      </c>
      <c r="B2920" s="815">
        <f t="shared" si="187"/>
        <v>360</v>
      </c>
      <c r="C2920" s="815">
        <f t="shared" si="188"/>
        <v>6</v>
      </c>
      <c r="D2920" s="815">
        <f t="shared" si="189"/>
        <v>7</v>
      </c>
      <c r="E2920" s="815">
        <v>1967</v>
      </c>
    </row>
    <row r="2921" spans="1:5">
      <c r="A2921" s="816">
        <f t="shared" si="186"/>
        <v>24833</v>
      </c>
      <c r="B2921" s="815">
        <f t="shared" si="187"/>
        <v>361</v>
      </c>
      <c r="C2921" s="815">
        <f t="shared" si="188"/>
        <v>5</v>
      </c>
      <c r="D2921" s="815">
        <f t="shared" si="189"/>
        <v>6</v>
      </c>
      <c r="E2921" s="815">
        <v>1967</v>
      </c>
    </row>
    <row r="2922" spans="1:5">
      <c r="A2922" s="816">
        <f t="shared" si="186"/>
        <v>24834</v>
      </c>
      <c r="B2922" s="815">
        <f t="shared" si="187"/>
        <v>362</v>
      </c>
      <c r="C2922" s="815">
        <f t="shared" si="188"/>
        <v>4</v>
      </c>
      <c r="D2922" s="815">
        <f t="shared" si="189"/>
        <v>5</v>
      </c>
      <c r="E2922" s="815">
        <v>1967</v>
      </c>
    </row>
    <row r="2923" spans="1:5">
      <c r="A2923" s="816">
        <f t="shared" si="186"/>
        <v>24835</v>
      </c>
      <c r="B2923" s="815">
        <f t="shared" si="187"/>
        <v>363</v>
      </c>
      <c r="C2923" s="815">
        <f t="shared" si="188"/>
        <v>3</v>
      </c>
      <c r="D2923" s="815">
        <f t="shared" si="189"/>
        <v>4</v>
      </c>
      <c r="E2923" s="815">
        <v>1967</v>
      </c>
    </row>
    <row r="2924" spans="1:5">
      <c r="A2924" s="816">
        <f t="shared" si="186"/>
        <v>24836</v>
      </c>
      <c r="B2924" s="815">
        <f t="shared" si="187"/>
        <v>364</v>
      </c>
      <c r="C2924" s="815">
        <f t="shared" si="188"/>
        <v>2</v>
      </c>
      <c r="D2924" s="815">
        <f t="shared" si="189"/>
        <v>3</v>
      </c>
      <c r="E2924" s="815">
        <v>1967</v>
      </c>
    </row>
    <row r="2925" spans="1:5">
      <c r="A2925" s="816">
        <f t="shared" si="186"/>
        <v>24837</v>
      </c>
      <c r="B2925" s="815">
        <f t="shared" si="187"/>
        <v>365</v>
      </c>
      <c r="C2925" s="815">
        <f t="shared" si="188"/>
        <v>1</v>
      </c>
      <c r="D2925" s="815">
        <f t="shared" si="189"/>
        <v>2</v>
      </c>
      <c r="E2925" s="815">
        <v>1967</v>
      </c>
    </row>
    <row r="2926" spans="1:5">
      <c r="A2926" s="816">
        <f t="shared" si="186"/>
        <v>24838</v>
      </c>
      <c r="B2926" s="815">
        <v>1</v>
      </c>
      <c r="C2926" s="815">
        <v>366</v>
      </c>
      <c r="D2926" s="815">
        <f t="shared" si="189"/>
        <v>1</v>
      </c>
      <c r="E2926" s="815">
        <v>1968</v>
      </c>
    </row>
    <row r="2927" spans="1:5">
      <c r="A2927" s="816">
        <f t="shared" si="186"/>
        <v>24839</v>
      </c>
      <c r="B2927" s="815">
        <f t="shared" si="187"/>
        <v>2</v>
      </c>
      <c r="C2927" s="815">
        <v>365</v>
      </c>
      <c r="D2927" s="815">
        <v>365</v>
      </c>
      <c r="E2927" s="815">
        <v>1968</v>
      </c>
    </row>
    <row r="2928" spans="1:5">
      <c r="A2928" s="816">
        <f t="shared" si="186"/>
        <v>24840</v>
      </c>
      <c r="B2928" s="815">
        <f t="shared" si="187"/>
        <v>3</v>
      </c>
      <c r="C2928" s="815">
        <f t="shared" ref="C2928:C2991" si="190">C2927-1</f>
        <v>364</v>
      </c>
      <c r="D2928" s="815">
        <f t="shared" ref="D2928:D2991" si="191">D2927-1</f>
        <v>364</v>
      </c>
      <c r="E2928" s="815">
        <v>1968</v>
      </c>
    </row>
    <row r="2929" spans="1:5">
      <c r="A2929" s="816">
        <f t="shared" si="186"/>
        <v>24841</v>
      </c>
      <c r="B2929" s="815">
        <f t="shared" ref="B2929:B2991" si="192">B2928+1</f>
        <v>4</v>
      </c>
      <c r="C2929" s="815">
        <f t="shared" si="190"/>
        <v>363</v>
      </c>
      <c r="D2929" s="815">
        <f t="shared" si="191"/>
        <v>363</v>
      </c>
      <c r="E2929" s="815">
        <v>1968</v>
      </c>
    </row>
    <row r="2930" spans="1:5">
      <c r="A2930" s="816">
        <f t="shared" si="186"/>
        <v>24842</v>
      </c>
      <c r="B2930" s="815">
        <f t="shared" si="192"/>
        <v>5</v>
      </c>
      <c r="C2930" s="815">
        <f t="shared" si="190"/>
        <v>362</v>
      </c>
      <c r="D2930" s="815">
        <f t="shared" si="191"/>
        <v>362</v>
      </c>
      <c r="E2930" s="815">
        <v>1968</v>
      </c>
    </row>
    <row r="2931" spans="1:5">
      <c r="A2931" s="816">
        <f t="shared" ref="A2931:A2994" si="193">A2930+1</f>
        <v>24843</v>
      </c>
      <c r="B2931" s="815">
        <f t="shared" si="192"/>
        <v>6</v>
      </c>
      <c r="C2931" s="815">
        <f t="shared" si="190"/>
        <v>361</v>
      </c>
      <c r="D2931" s="815">
        <f t="shared" si="191"/>
        <v>361</v>
      </c>
      <c r="E2931" s="815">
        <v>1968</v>
      </c>
    </row>
    <row r="2932" spans="1:5">
      <c r="A2932" s="816">
        <f t="shared" si="193"/>
        <v>24844</v>
      </c>
      <c r="B2932" s="815">
        <f t="shared" si="192"/>
        <v>7</v>
      </c>
      <c r="C2932" s="815">
        <f t="shared" si="190"/>
        <v>360</v>
      </c>
      <c r="D2932" s="815">
        <f t="shared" si="191"/>
        <v>360</v>
      </c>
      <c r="E2932" s="815">
        <v>1968</v>
      </c>
    </row>
    <row r="2933" spans="1:5">
      <c r="A2933" s="816">
        <f t="shared" si="193"/>
        <v>24845</v>
      </c>
      <c r="B2933" s="815">
        <f t="shared" si="192"/>
        <v>8</v>
      </c>
      <c r="C2933" s="815">
        <f t="shared" si="190"/>
        <v>359</v>
      </c>
      <c r="D2933" s="815">
        <f t="shared" si="191"/>
        <v>359</v>
      </c>
      <c r="E2933" s="815">
        <v>1968</v>
      </c>
    </row>
    <row r="2934" spans="1:5">
      <c r="A2934" s="816">
        <f t="shared" si="193"/>
        <v>24846</v>
      </c>
      <c r="B2934" s="815">
        <f t="shared" si="192"/>
        <v>9</v>
      </c>
      <c r="C2934" s="815">
        <f t="shared" si="190"/>
        <v>358</v>
      </c>
      <c r="D2934" s="815">
        <f t="shared" si="191"/>
        <v>358</v>
      </c>
      <c r="E2934" s="815">
        <v>1968</v>
      </c>
    </row>
    <row r="2935" spans="1:5">
      <c r="A2935" s="816">
        <f t="shared" si="193"/>
        <v>24847</v>
      </c>
      <c r="B2935" s="815">
        <f t="shared" si="192"/>
        <v>10</v>
      </c>
      <c r="C2935" s="815">
        <f t="shared" si="190"/>
        <v>357</v>
      </c>
      <c r="D2935" s="815">
        <f t="shared" si="191"/>
        <v>357</v>
      </c>
      <c r="E2935" s="815">
        <v>1968</v>
      </c>
    </row>
    <row r="2936" spans="1:5">
      <c r="A2936" s="816">
        <f t="shared" si="193"/>
        <v>24848</v>
      </c>
      <c r="B2936" s="815">
        <f t="shared" si="192"/>
        <v>11</v>
      </c>
      <c r="C2936" s="815">
        <f t="shared" si="190"/>
        <v>356</v>
      </c>
      <c r="D2936" s="815">
        <f t="shared" si="191"/>
        <v>356</v>
      </c>
      <c r="E2936" s="815">
        <v>1968</v>
      </c>
    </row>
    <row r="2937" spans="1:5">
      <c r="A2937" s="816">
        <f t="shared" si="193"/>
        <v>24849</v>
      </c>
      <c r="B2937" s="815">
        <f t="shared" si="192"/>
        <v>12</v>
      </c>
      <c r="C2937" s="815">
        <f t="shared" si="190"/>
        <v>355</v>
      </c>
      <c r="D2937" s="815">
        <f t="shared" si="191"/>
        <v>355</v>
      </c>
      <c r="E2937" s="815">
        <v>1968</v>
      </c>
    </row>
    <row r="2938" spans="1:5">
      <c r="A2938" s="816">
        <f t="shared" si="193"/>
        <v>24850</v>
      </c>
      <c r="B2938" s="815">
        <f t="shared" si="192"/>
        <v>13</v>
      </c>
      <c r="C2938" s="815">
        <f t="shared" si="190"/>
        <v>354</v>
      </c>
      <c r="D2938" s="815">
        <f t="shared" si="191"/>
        <v>354</v>
      </c>
      <c r="E2938" s="815">
        <v>1968</v>
      </c>
    </row>
    <row r="2939" spans="1:5">
      <c r="A2939" s="816">
        <f t="shared" si="193"/>
        <v>24851</v>
      </c>
      <c r="B2939" s="815">
        <f t="shared" si="192"/>
        <v>14</v>
      </c>
      <c r="C2939" s="815">
        <f t="shared" si="190"/>
        <v>353</v>
      </c>
      <c r="D2939" s="815">
        <f t="shared" si="191"/>
        <v>353</v>
      </c>
      <c r="E2939" s="815">
        <v>1968</v>
      </c>
    </row>
    <row r="2940" spans="1:5">
      <c r="A2940" s="816">
        <f t="shared" si="193"/>
        <v>24852</v>
      </c>
      <c r="B2940" s="815">
        <f t="shared" si="192"/>
        <v>15</v>
      </c>
      <c r="C2940" s="815">
        <f t="shared" si="190"/>
        <v>352</v>
      </c>
      <c r="D2940" s="815">
        <f t="shared" si="191"/>
        <v>352</v>
      </c>
      <c r="E2940" s="815">
        <v>1968</v>
      </c>
    </row>
    <row r="2941" spans="1:5">
      <c r="A2941" s="816">
        <f t="shared" si="193"/>
        <v>24853</v>
      </c>
      <c r="B2941" s="815">
        <f t="shared" si="192"/>
        <v>16</v>
      </c>
      <c r="C2941" s="815">
        <f t="shared" si="190"/>
        <v>351</v>
      </c>
      <c r="D2941" s="815">
        <f t="shared" si="191"/>
        <v>351</v>
      </c>
      <c r="E2941" s="815">
        <v>1968</v>
      </c>
    </row>
    <row r="2942" spans="1:5">
      <c r="A2942" s="816">
        <f t="shared" si="193"/>
        <v>24854</v>
      </c>
      <c r="B2942" s="815">
        <f t="shared" si="192"/>
        <v>17</v>
      </c>
      <c r="C2942" s="815">
        <f t="shared" si="190"/>
        <v>350</v>
      </c>
      <c r="D2942" s="815">
        <f t="shared" si="191"/>
        <v>350</v>
      </c>
      <c r="E2942" s="815">
        <v>1968</v>
      </c>
    </row>
    <row r="2943" spans="1:5">
      <c r="A2943" s="816">
        <f t="shared" si="193"/>
        <v>24855</v>
      </c>
      <c r="B2943" s="815">
        <f t="shared" si="192"/>
        <v>18</v>
      </c>
      <c r="C2943" s="815">
        <f t="shared" si="190"/>
        <v>349</v>
      </c>
      <c r="D2943" s="815">
        <f t="shared" si="191"/>
        <v>349</v>
      </c>
      <c r="E2943" s="815">
        <v>1968</v>
      </c>
    </row>
    <row r="2944" spans="1:5">
      <c r="A2944" s="816">
        <f t="shared" si="193"/>
        <v>24856</v>
      </c>
      <c r="B2944" s="815">
        <f t="shared" si="192"/>
        <v>19</v>
      </c>
      <c r="C2944" s="815">
        <f t="shared" si="190"/>
        <v>348</v>
      </c>
      <c r="D2944" s="815">
        <f t="shared" si="191"/>
        <v>348</v>
      </c>
      <c r="E2944" s="815">
        <v>1968</v>
      </c>
    </row>
    <row r="2945" spans="1:5">
      <c r="A2945" s="816">
        <f t="shared" si="193"/>
        <v>24857</v>
      </c>
      <c r="B2945" s="815">
        <f t="shared" si="192"/>
        <v>20</v>
      </c>
      <c r="C2945" s="815">
        <f t="shared" si="190"/>
        <v>347</v>
      </c>
      <c r="D2945" s="815">
        <f t="shared" si="191"/>
        <v>347</v>
      </c>
      <c r="E2945" s="815">
        <v>1968</v>
      </c>
    </row>
    <row r="2946" spans="1:5">
      <c r="A2946" s="816">
        <f t="shared" si="193"/>
        <v>24858</v>
      </c>
      <c r="B2946" s="815">
        <f t="shared" si="192"/>
        <v>21</v>
      </c>
      <c r="C2946" s="815">
        <f t="shared" si="190"/>
        <v>346</v>
      </c>
      <c r="D2946" s="815">
        <f t="shared" si="191"/>
        <v>346</v>
      </c>
      <c r="E2946" s="815">
        <v>1968</v>
      </c>
    </row>
    <row r="2947" spans="1:5">
      <c r="A2947" s="816">
        <f t="shared" si="193"/>
        <v>24859</v>
      </c>
      <c r="B2947" s="815">
        <f t="shared" si="192"/>
        <v>22</v>
      </c>
      <c r="C2947" s="815">
        <f t="shared" si="190"/>
        <v>345</v>
      </c>
      <c r="D2947" s="815">
        <f t="shared" si="191"/>
        <v>345</v>
      </c>
      <c r="E2947" s="815">
        <v>1968</v>
      </c>
    </row>
    <row r="2948" spans="1:5">
      <c r="A2948" s="816">
        <f t="shared" si="193"/>
        <v>24860</v>
      </c>
      <c r="B2948" s="815">
        <f t="shared" si="192"/>
        <v>23</v>
      </c>
      <c r="C2948" s="815">
        <f t="shared" si="190"/>
        <v>344</v>
      </c>
      <c r="D2948" s="815">
        <f t="shared" si="191"/>
        <v>344</v>
      </c>
      <c r="E2948" s="815">
        <v>1968</v>
      </c>
    </row>
    <row r="2949" spans="1:5">
      <c r="A2949" s="816">
        <f t="shared" si="193"/>
        <v>24861</v>
      </c>
      <c r="B2949" s="815">
        <f t="shared" si="192"/>
        <v>24</v>
      </c>
      <c r="C2949" s="815">
        <f t="shared" si="190"/>
        <v>343</v>
      </c>
      <c r="D2949" s="815">
        <f t="shared" si="191"/>
        <v>343</v>
      </c>
      <c r="E2949" s="815">
        <v>1968</v>
      </c>
    </row>
    <row r="2950" spans="1:5">
      <c r="A2950" s="816">
        <f t="shared" si="193"/>
        <v>24862</v>
      </c>
      <c r="B2950" s="815">
        <f t="shared" si="192"/>
        <v>25</v>
      </c>
      <c r="C2950" s="815">
        <f t="shared" si="190"/>
        <v>342</v>
      </c>
      <c r="D2950" s="815">
        <f t="shared" si="191"/>
        <v>342</v>
      </c>
      <c r="E2950" s="815">
        <v>1968</v>
      </c>
    </row>
    <row r="2951" spans="1:5">
      <c r="A2951" s="816">
        <f t="shared" si="193"/>
        <v>24863</v>
      </c>
      <c r="B2951" s="815">
        <f t="shared" si="192"/>
        <v>26</v>
      </c>
      <c r="C2951" s="815">
        <f t="shared" si="190"/>
        <v>341</v>
      </c>
      <c r="D2951" s="815">
        <f t="shared" si="191"/>
        <v>341</v>
      </c>
      <c r="E2951" s="815">
        <v>1968</v>
      </c>
    </row>
    <row r="2952" spans="1:5">
      <c r="A2952" s="816">
        <f t="shared" si="193"/>
        <v>24864</v>
      </c>
      <c r="B2952" s="815">
        <f t="shared" si="192"/>
        <v>27</v>
      </c>
      <c r="C2952" s="815">
        <f t="shared" si="190"/>
        <v>340</v>
      </c>
      <c r="D2952" s="815">
        <f t="shared" si="191"/>
        <v>340</v>
      </c>
      <c r="E2952" s="815">
        <v>1968</v>
      </c>
    </row>
    <row r="2953" spans="1:5">
      <c r="A2953" s="816">
        <f t="shared" si="193"/>
        <v>24865</v>
      </c>
      <c r="B2953" s="815">
        <f t="shared" si="192"/>
        <v>28</v>
      </c>
      <c r="C2953" s="815">
        <f t="shared" si="190"/>
        <v>339</v>
      </c>
      <c r="D2953" s="815">
        <f t="shared" si="191"/>
        <v>339</v>
      </c>
      <c r="E2953" s="815">
        <v>1968</v>
      </c>
    </row>
    <row r="2954" spans="1:5">
      <c r="A2954" s="816">
        <f t="shared" si="193"/>
        <v>24866</v>
      </c>
      <c r="B2954" s="815">
        <f t="shared" si="192"/>
        <v>29</v>
      </c>
      <c r="C2954" s="815">
        <f t="shared" si="190"/>
        <v>338</v>
      </c>
      <c r="D2954" s="815">
        <f t="shared" si="191"/>
        <v>338</v>
      </c>
      <c r="E2954" s="815">
        <v>1968</v>
      </c>
    </row>
    <row r="2955" spans="1:5">
      <c r="A2955" s="816">
        <f t="shared" si="193"/>
        <v>24867</v>
      </c>
      <c r="B2955" s="815">
        <f t="shared" si="192"/>
        <v>30</v>
      </c>
      <c r="C2955" s="815">
        <f t="shared" si="190"/>
        <v>337</v>
      </c>
      <c r="D2955" s="815">
        <f t="shared" si="191"/>
        <v>337</v>
      </c>
      <c r="E2955" s="815">
        <v>1968</v>
      </c>
    </row>
    <row r="2956" spans="1:5">
      <c r="A2956" s="816">
        <f t="shared" si="193"/>
        <v>24868</v>
      </c>
      <c r="B2956" s="815">
        <f t="shared" si="192"/>
        <v>31</v>
      </c>
      <c r="C2956" s="815">
        <f t="shared" si="190"/>
        <v>336</v>
      </c>
      <c r="D2956" s="815">
        <f t="shared" si="191"/>
        <v>336</v>
      </c>
      <c r="E2956" s="815">
        <v>1968</v>
      </c>
    </row>
    <row r="2957" spans="1:5">
      <c r="A2957" s="816">
        <f t="shared" si="193"/>
        <v>24869</v>
      </c>
      <c r="B2957" s="815">
        <f t="shared" si="192"/>
        <v>32</v>
      </c>
      <c r="C2957" s="815">
        <f t="shared" si="190"/>
        <v>335</v>
      </c>
      <c r="D2957" s="815">
        <f t="shared" si="191"/>
        <v>335</v>
      </c>
      <c r="E2957" s="815">
        <v>1968</v>
      </c>
    </row>
    <row r="2958" spans="1:5">
      <c r="A2958" s="816">
        <f t="shared" si="193"/>
        <v>24870</v>
      </c>
      <c r="B2958" s="815">
        <f t="shared" si="192"/>
        <v>33</v>
      </c>
      <c r="C2958" s="815">
        <f t="shared" si="190"/>
        <v>334</v>
      </c>
      <c r="D2958" s="815">
        <f t="shared" si="191"/>
        <v>334</v>
      </c>
      <c r="E2958" s="815">
        <v>1968</v>
      </c>
    </row>
    <row r="2959" spans="1:5">
      <c r="A2959" s="816">
        <f t="shared" si="193"/>
        <v>24871</v>
      </c>
      <c r="B2959" s="815">
        <f t="shared" si="192"/>
        <v>34</v>
      </c>
      <c r="C2959" s="815">
        <f t="shared" si="190"/>
        <v>333</v>
      </c>
      <c r="D2959" s="815">
        <f t="shared" si="191"/>
        <v>333</v>
      </c>
      <c r="E2959" s="815">
        <v>1968</v>
      </c>
    </row>
    <row r="2960" spans="1:5">
      <c r="A2960" s="816">
        <f t="shared" si="193"/>
        <v>24872</v>
      </c>
      <c r="B2960" s="815">
        <f t="shared" si="192"/>
        <v>35</v>
      </c>
      <c r="C2960" s="815">
        <f t="shared" si="190"/>
        <v>332</v>
      </c>
      <c r="D2960" s="815">
        <f t="shared" si="191"/>
        <v>332</v>
      </c>
      <c r="E2960" s="815">
        <v>1968</v>
      </c>
    </row>
    <row r="2961" spans="1:5">
      <c r="A2961" s="816">
        <f t="shared" si="193"/>
        <v>24873</v>
      </c>
      <c r="B2961" s="815">
        <f t="shared" si="192"/>
        <v>36</v>
      </c>
      <c r="C2961" s="815">
        <f t="shared" si="190"/>
        <v>331</v>
      </c>
      <c r="D2961" s="815">
        <f t="shared" si="191"/>
        <v>331</v>
      </c>
      <c r="E2961" s="815">
        <v>1968</v>
      </c>
    </row>
    <row r="2962" spans="1:5">
      <c r="A2962" s="816">
        <f t="shared" si="193"/>
        <v>24874</v>
      </c>
      <c r="B2962" s="815">
        <f t="shared" si="192"/>
        <v>37</v>
      </c>
      <c r="C2962" s="815">
        <f t="shared" si="190"/>
        <v>330</v>
      </c>
      <c r="D2962" s="815">
        <f t="shared" si="191"/>
        <v>330</v>
      </c>
      <c r="E2962" s="815">
        <v>1968</v>
      </c>
    </row>
    <row r="2963" spans="1:5">
      <c r="A2963" s="816">
        <f t="shared" si="193"/>
        <v>24875</v>
      </c>
      <c r="B2963" s="815">
        <f t="shared" si="192"/>
        <v>38</v>
      </c>
      <c r="C2963" s="815">
        <f t="shared" si="190"/>
        <v>329</v>
      </c>
      <c r="D2963" s="815">
        <f t="shared" si="191"/>
        <v>329</v>
      </c>
      <c r="E2963" s="815">
        <v>1968</v>
      </c>
    </row>
    <row r="2964" spans="1:5">
      <c r="A2964" s="816">
        <f t="shared" si="193"/>
        <v>24876</v>
      </c>
      <c r="B2964" s="815">
        <f t="shared" si="192"/>
        <v>39</v>
      </c>
      <c r="C2964" s="815">
        <f t="shared" si="190"/>
        <v>328</v>
      </c>
      <c r="D2964" s="815">
        <f t="shared" si="191"/>
        <v>328</v>
      </c>
      <c r="E2964" s="815">
        <v>1968</v>
      </c>
    </row>
    <row r="2965" spans="1:5">
      <c r="A2965" s="816">
        <f t="shared" si="193"/>
        <v>24877</v>
      </c>
      <c r="B2965" s="815">
        <f t="shared" si="192"/>
        <v>40</v>
      </c>
      <c r="C2965" s="815">
        <f t="shared" si="190"/>
        <v>327</v>
      </c>
      <c r="D2965" s="815">
        <f t="shared" si="191"/>
        <v>327</v>
      </c>
      <c r="E2965" s="815">
        <v>1968</v>
      </c>
    </row>
    <row r="2966" spans="1:5">
      <c r="A2966" s="816">
        <f t="shared" si="193"/>
        <v>24878</v>
      </c>
      <c r="B2966" s="815">
        <f t="shared" si="192"/>
        <v>41</v>
      </c>
      <c r="C2966" s="815">
        <f t="shared" si="190"/>
        <v>326</v>
      </c>
      <c r="D2966" s="815">
        <f t="shared" si="191"/>
        <v>326</v>
      </c>
      <c r="E2966" s="815">
        <v>1968</v>
      </c>
    </row>
    <row r="2967" spans="1:5">
      <c r="A2967" s="816">
        <f t="shared" si="193"/>
        <v>24879</v>
      </c>
      <c r="B2967" s="815">
        <f t="shared" si="192"/>
        <v>42</v>
      </c>
      <c r="C2967" s="815">
        <f t="shared" si="190"/>
        <v>325</v>
      </c>
      <c r="D2967" s="815">
        <f t="shared" si="191"/>
        <v>325</v>
      </c>
      <c r="E2967" s="815">
        <v>1968</v>
      </c>
    </row>
    <row r="2968" spans="1:5">
      <c r="A2968" s="816">
        <f t="shared" si="193"/>
        <v>24880</v>
      </c>
      <c r="B2968" s="815">
        <f t="shared" si="192"/>
        <v>43</v>
      </c>
      <c r="C2968" s="815">
        <f t="shared" si="190"/>
        <v>324</v>
      </c>
      <c r="D2968" s="815">
        <f t="shared" si="191"/>
        <v>324</v>
      </c>
      <c r="E2968" s="815">
        <v>1968</v>
      </c>
    </row>
    <row r="2969" spans="1:5">
      <c r="A2969" s="816">
        <f t="shared" si="193"/>
        <v>24881</v>
      </c>
      <c r="B2969" s="815">
        <f t="shared" si="192"/>
        <v>44</v>
      </c>
      <c r="C2969" s="815">
        <f t="shared" si="190"/>
        <v>323</v>
      </c>
      <c r="D2969" s="815">
        <f t="shared" si="191"/>
        <v>323</v>
      </c>
      <c r="E2969" s="815">
        <v>1968</v>
      </c>
    </row>
    <row r="2970" spans="1:5">
      <c r="A2970" s="816">
        <f t="shared" si="193"/>
        <v>24882</v>
      </c>
      <c r="B2970" s="815">
        <f t="shared" si="192"/>
        <v>45</v>
      </c>
      <c r="C2970" s="815">
        <f t="shared" si="190"/>
        <v>322</v>
      </c>
      <c r="D2970" s="815">
        <f t="shared" si="191"/>
        <v>322</v>
      </c>
      <c r="E2970" s="815">
        <v>1968</v>
      </c>
    </row>
    <row r="2971" spans="1:5">
      <c r="A2971" s="816">
        <f t="shared" si="193"/>
        <v>24883</v>
      </c>
      <c r="B2971" s="815">
        <f t="shared" si="192"/>
        <v>46</v>
      </c>
      <c r="C2971" s="815">
        <f t="shared" si="190"/>
        <v>321</v>
      </c>
      <c r="D2971" s="815">
        <f t="shared" si="191"/>
        <v>321</v>
      </c>
      <c r="E2971" s="815">
        <v>1968</v>
      </c>
    </row>
    <row r="2972" spans="1:5">
      <c r="A2972" s="816">
        <f t="shared" si="193"/>
        <v>24884</v>
      </c>
      <c r="B2972" s="815">
        <f t="shared" si="192"/>
        <v>47</v>
      </c>
      <c r="C2972" s="815">
        <f t="shared" si="190"/>
        <v>320</v>
      </c>
      <c r="D2972" s="815">
        <f t="shared" si="191"/>
        <v>320</v>
      </c>
      <c r="E2972" s="815">
        <v>1968</v>
      </c>
    </row>
    <row r="2973" spans="1:5">
      <c r="A2973" s="816">
        <f t="shared" si="193"/>
        <v>24885</v>
      </c>
      <c r="B2973" s="815">
        <f t="shared" si="192"/>
        <v>48</v>
      </c>
      <c r="C2973" s="815">
        <f t="shared" si="190"/>
        <v>319</v>
      </c>
      <c r="D2973" s="815">
        <f t="shared" si="191"/>
        <v>319</v>
      </c>
      <c r="E2973" s="815">
        <v>1968</v>
      </c>
    </row>
    <row r="2974" spans="1:5">
      <c r="A2974" s="816">
        <f t="shared" si="193"/>
        <v>24886</v>
      </c>
      <c r="B2974" s="815">
        <f t="shared" si="192"/>
        <v>49</v>
      </c>
      <c r="C2974" s="815">
        <f t="shared" si="190"/>
        <v>318</v>
      </c>
      <c r="D2974" s="815">
        <f t="shared" si="191"/>
        <v>318</v>
      </c>
      <c r="E2974" s="815">
        <v>1968</v>
      </c>
    </row>
    <row r="2975" spans="1:5">
      <c r="A2975" s="816">
        <f t="shared" si="193"/>
        <v>24887</v>
      </c>
      <c r="B2975" s="815">
        <f t="shared" si="192"/>
        <v>50</v>
      </c>
      <c r="C2975" s="815">
        <f t="shared" si="190"/>
        <v>317</v>
      </c>
      <c r="D2975" s="815">
        <f t="shared" si="191"/>
        <v>317</v>
      </c>
      <c r="E2975" s="815">
        <v>1968</v>
      </c>
    </row>
    <row r="2976" spans="1:5">
      <c r="A2976" s="816">
        <f t="shared" si="193"/>
        <v>24888</v>
      </c>
      <c r="B2976" s="815">
        <f t="shared" si="192"/>
        <v>51</v>
      </c>
      <c r="C2976" s="815">
        <f t="shared" si="190"/>
        <v>316</v>
      </c>
      <c r="D2976" s="815">
        <f t="shared" si="191"/>
        <v>316</v>
      </c>
      <c r="E2976" s="815">
        <v>1968</v>
      </c>
    </row>
    <row r="2977" spans="1:5">
      <c r="A2977" s="816">
        <f t="shared" si="193"/>
        <v>24889</v>
      </c>
      <c r="B2977" s="815">
        <f t="shared" si="192"/>
        <v>52</v>
      </c>
      <c r="C2977" s="815">
        <f t="shared" si="190"/>
        <v>315</v>
      </c>
      <c r="D2977" s="815">
        <f t="shared" si="191"/>
        <v>315</v>
      </c>
      <c r="E2977" s="815">
        <v>1968</v>
      </c>
    </row>
    <row r="2978" spans="1:5">
      <c r="A2978" s="816">
        <f t="shared" si="193"/>
        <v>24890</v>
      </c>
      <c r="B2978" s="815">
        <f t="shared" si="192"/>
        <v>53</v>
      </c>
      <c r="C2978" s="815">
        <f t="shared" si="190"/>
        <v>314</v>
      </c>
      <c r="D2978" s="815">
        <f t="shared" si="191"/>
        <v>314</v>
      </c>
      <c r="E2978" s="815">
        <v>1968</v>
      </c>
    </row>
    <row r="2979" spans="1:5">
      <c r="A2979" s="816">
        <f t="shared" si="193"/>
        <v>24891</v>
      </c>
      <c r="B2979" s="815">
        <f t="shared" si="192"/>
        <v>54</v>
      </c>
      <c r="C2979" s="815">
        <f t="shared" si="190"/>
        <v>313</v>
      </c>
      <c r="D2979" s="815">
        <f t="shared" si="191"/>
        <v>313</v>
      </c>
      <c r="E2979" s="815">
        <v>1968</v>
      </c>
    </row>
    <row r="2980" spans="1:5">
      <c r="A2980" s="816">
        <f t="shared" si="193"/>
        <v>24892</v>
      </c>
      <c r="B2980" s="815">
        <f t="shared" si="192"/>
        <v>55</v>
      </c>
      <c r="C2980" s="815">
        <f t="shared" si="190"/>
        <v>312</v>
      </c>
      <c r="D2980" s="815">
        <f t="shared" si="191"/>
        <v>312</v>
      </c>
      <c r="E2980" s="815">
        <v>1968</v>
      </c>
    </row>
    <row r="2981" spans="1:5">
      <c r="A2981" s="816">
        <f t="shared" si="193"/>
        <v>24893</v>
      </c>
      <c r="B2981" s="815">
        <f t="shared" si="192"/>
        <v>56</v>
      </c>
      <c r="C2981" s="815">
        <f t="shared" si="190"/>
        <v>311</v>
      </c>
      <c r="D2981" s="815">
        <f t="shared" si="191"/>
        <v>311</v>
      </c>
      <c r="E2981" s="815">
        <v>1968</v>
      </c>
    </row>
    <row r="2982" spans="1:5">
      <c r="A2982" s="816">
        <f t="shared" si="193"/>
        <v>24894</v>
      </c>
      <c r="B2982" s="815">
        <f t="shared" si="192"/>
        <v>57</v>
      </c>
      <c r="C2982" s="815">
        <f t="shared" si="190"/>
        <v>310</v>
      </c>
      <c r="D2982" s="815">
        <f t="shared" si="191"/>
        <v>310</v>
      </c>
      <c r="E2982" s="815">
        <v>1968</v>
      </c>
    </row>
    <row r="2983" spans="1:5">
      <c r="A2983" s="816">
        <f t="shared" si="193"/>
        <v>24895</v>
      </c>
      <c r="B2983" s="815">
        <f t="shared" si="192"/>
        <v>58</v>
      </c>
      <c r="C2983" s="815">
        <f t="shared" si="190"/>
        <v>309</v>
      </c>
      <c r="D2983" s="815">
        <f t="shared" si="191"/>
        <v>309</v>
      </c>
      <c r="E2983" s="815">
        <v>1968</v>
      </c>
    </row>
    <row r="2984" spans="1:5">
      <c r="A2984" s="816">
        <f t="shared" si="193"/>
        <v>24896</v>
      </c>
      <c r="B2984" s="815">
        <f t="shared" si="192"/>
        <v>59</v>
      </c>
      <c r="C2984" s="815">
        <f t="shared" si="190"/>
        <v>308</v>
      </c>
      <c r="D2984" s="815">
        <f t="shared" si="191"/>
        <v>308</v>
      </c>
      <c r="E2984" s="815">
        <v>1968</v>
      </c>
    </row>
    <row r="2985" spans="1:5">
      <c r="A2985" s="816">
        <f t="shared" si="193"/>
        <v>24897</v>
      </c>
      <c r="B2985" s="815">
        <f t="shared" si="192"/>
        <v>60</v>
      </c>
      <c r="C2985" s="815">
        <f t="shared" si="190"/>
        <v>307</v>
      </c>
      <c r="D2985" s="815">
        <f t="shared" si="191"/>
        <v>307</v>
      </c>
      <c r="E2985" s="815">
        <v>1968</v>
      </c>
    </row>
    <row r="2986" spans="1:5">
      <c r="A2986" s="816">
        <f t="shared" si="193"/>
        <v>24898</v>
      </c>
      <c r="B2986" s="815">
        <f t="shared" si="192"/>
        <v>61</v>
      </c>
      <c r="C2986" s="815">
        <f t="shared" si="190"/>
        <v>306</v>
      </c>
      <c r="D2986" s="815">
        <f t="shared" si="191"/>
        <v>306</v>
      </c>
      <c r="E2986" s="815">
        <v>1968</v>
      </c>
    </row>
    <row r="2987" spans="1:5">
      <c r="A2987" s="816">
        <f t="shared" si="193"/>
        <v>24899</v>
      </c>
      <c r="B2987" s="815">
        <f t="shared" si="192"/>
        <v>62</v>
      </c>
      <c r="C2987" s="815">
        <f t="shared" si="190"/>
        <v>305</v>
      </c>
      <c r="D2987" s="815">
        <f t="shared" si="191"/>
        <v>305</v>
      </c>
      <c r="E2987" s="815">
        <v>1968</v>
      </c>
    </row>
    <row r="2988" spans="1:5">
      <c r="A2988" s="816">
        <f t="shared" si="193"/>
        <v>24900</v>
      </c>
      <c r="B2988" s="815">
        <f t="shared" si="192"/>
        <v>63</v>
      </c>
      <c r="C2988" s="815">
        <f t="shared" si="190"/>
        <v>304</v>
      </c>
      <c r="D2988" s="815">
        <f t="shared" si="191"/>
        <v>304</v>
      </c>
      <c r="E2988" s="815">
        <v>1968</v>
      </c>
    </row>
    <row r="2989" spans="1:5">
      <c r="A2989" s="816">
        <f t="shared" si="193"/>
        <v>24901</v>
      </c>
      <c r="B2989" s="815">
        <f t="shared" si="192"/>
        <v>64</v>
      </c>
      <c r="C2989" s="815">
        <f t="shared" si="190"/>
        <v>303</v>
      </c>
      <c r="D2989" s="815">
        <f t="shared" si="191"/>
        <v>303</v>
      </c>
      <c r="E2989" s="815">
        <v>1968</v>
      </c>
    </row>
    <row r="2990" spans="1:5">
      <c r="A2990" s="816">
        <f t="shared" si="193"/>
        <v>24902</v>
      </c>
      <c r="B2990" s="815">
        <f t="shared" si="192"/>
        <v>65</v>
      </c>
      <c r="C2990" s="815">
        <f t="shared" si="190"/>
        <v>302</v>
      </c>
      <c r="D2990" s="815">
        <f t="shared" si="191"/>
        <v>302</v>
      </c>
      <c r="E2990" s="815">
        <v>1968</v>
      </c>
    </row>
    <row r="2991" spans="1:5">
      <c r="A2991" s="816">
        <f t="shared" si="193"/>
        <v>24903</v>
      </c>
      <c r="B2991" s="815">
        <f t="shared" si="192"/>
        <v>66</v>
      </c>
      <c r="C2991" s="815">
        <f t="shared" si="190"/>
        <v>301</v>
      </c>
      <c r="D2991" s="815">
        <f t="shared" si="191"/>
        <v>301</v>
      </c>
      <c r="E2991" s="815">
        <v>1968</v>
      </c>
    </row>
    <row r="2992" spans="1:5">
      <c r="A2992" s="816">
        <f t="shared" si="193"/>
        <v>24904</v>
      </c>
      <c r="B2992" s="815">
        <f t="shared" ref="B2992:B3055" si="194">B2991+1</f>
        <v>67</v>
      </c>
      <c r="C2992" s="815">
        <f t="shared" ref="C2992:C3055" si="195">C2991-1</f>
        <v>300</v>
      </c>
      <c r="D2992" s="815">
        <f t="shared" ref="D2992:D3055" si="196">D2991-1</f>
        <v>300</v>
      </c>
      <c r="E2992" s="815">
        <v>1968</v>
      </c>
    </row>
    <row r="2993" spans="1:5">
      <c r="A2993" s="816">
        <f t="shared" si="193"/>
        <v>24905</v>
      </c>
      <c r="B2993" s="815">
        <f t="shared" si="194"/>
        <v>68</v>
      </c>
      <c r="C2993" s="815">
        <f t="shared" si="195"/>
        <v>299</v>
      </c>
      <c r="D2993" s="815">
        <f t="shared" si="196"/>
        <v>299</v>
      </c>
      <c r="E2993" s="815">
        <v>1968</v>
      </c>
    </row>
    <row r="2994" spans="1:5">
      <c r="A2994" s="816">
        <f t="shared" si="193"/>
        <v>24906</v>
      </c>
      <c r="B2994" s="815">
        <f t="shared" si="194"/>
        <v>69</v>
      </c>
      <c r="C2994" s="815">
        <f t="shared" si="195"/>
        <v>298</v>
      </c>
      <c r="D2994" s="815">
        <f t="shared" si="196"/>
        <v>298</v>
      </c>
      <c r="E2994" s="815">
        <v>1968</v>
      </c>
    </row>
    <row r="2995" spans="1:5">
      <c r="A2995" s="816">
        <f t="shared" ref="A2995:A3058" si="197">A2994+1</f>
        <v>24907</v>
      </c>
      <c r="B2995" s="815">
        <f t="shared" si="194"/>
        <v>70</v>
      </c>
      <c r="C2995" s="815">
        <f t="shared" si="195"/>
        <v>297</v>
      </c>
      <c r="D2995" s="815">
        <f t="shared" si="196"/>
        <v>297</v>
      </c>
      <c r="E2995" s="815">
        <v>1968</v>
      </c>
    </row>
    <row r="2996" spans="1:5">
      <c r="A2996" s="816">
        <f t="shared" si="197"/>
        <v>24908</v>
      </c>
      <c r="B2996" s="815">
        <f t="shared" si="194"/>
        <v>71</v>
      </c>
      <c r="C2996" s="815">
        <f t="shared" si="195"/>
        <v>296</v>
      </c>
      <c r="D2996" s="815">
        <f t="shared" si="196"/>
        <v>296</v>
      </c>
      <c r="E2996" s="815">
        <v>1968</v>
      </c>
    </row>
    <row r="2997" spans="1:5">
      <c r="A2997" s="816">
        <f t="shared" si="197"/>
        <v>24909</v>
      </c>
      <c r="B2997" s="815">
        <f t="shared" si="194"/>
        <v>72</v>
      </c>
      <c r="C2997" s="815">
        <f t="shared" si="195"/>
        <v>295</v>
      </c>
      <c r="D2997" s="815">
        <f t="shared" si="196"/>
        <v>295</v>
      </c>
      <c r="E2997" s="815">
        <v>1968</v>
      </c>
    </row>
    <row r="2998" spans="1:5">
      <c r="A2998" s="816">
        <f t="shared" si="197"/>
        <v>24910</v>
      </c>
      <c r="B2998" s="815">
        <f t="shared" si="194"/>
        <v>73</v>
      </c>
      <c r="C2998" s="815">
        <f t="shared" si="195"/>
        <v>294</v>
      </c>
      <c r="D2998" s="815">
        <f t="shared" si="196"/>
        <v>294</v>
      </c>
      <c r="E2998" s="815">
        <v>1968</v>
      </c>
    </row>
    <row r="2999" spans="1:5">
      <c r="A2999" s="816">
        <f t="shared" si="197"/>
        <v>24911</v>
      </c>
      <c r="B2999" s="815">
        <f t="shared" si="194"/>
        <v>74</v>
      </c>
      <c r="C2999" s="815">
        <f t="shared" si="195"/>
        <v>293</v>
      </c>
      <c r="D2999" s="815">
        <f t="shared" si="196"/>
        <v>293</v>
      </c>
      <c r="E2999" s="815">
        <v>1968</v>
      </c>
    </row>
    <row r="3000" spans="1:5">
      <c r="A3000" s="816">
        <f t="shared" si="197"/>
        <v>24912</v>
      </c>
      <c r="B3000" s="815">
        <f t="shared" si="194"/>
        <v>75</v>
      </c>
      <c r="C3000" s="815">
        <f t="shared" si="195"/>
        <v>292</v>
      </c>
      <c r="D3000" s="815">
        <f t="shared" si="196"/>
        <v>292</v>
      </c>
      <c r="E3000" s="815">
        <v>1968</v>
      </c>
    </row>
    <row r="3001" spans="1:5">
      <c r="A3001" s="816">
        <f t="shared" si="197"/>
        <v>24913</v>
      </c>
      <c r="B3001" s="815">
        <f t="shared" si="194"/>
        <v>76</v>
      </c>
      <c r="C3001" s="815">
        <f t="shared" si="195"/>
        <v>291</v>
      </c>
      <c r="D3001" s="815">
        <f t="shared" si="196"/>
        <v>291</v>
      </c>
      <c r="E3001" s="815">
        <v>1968</v>
      </c>
    </row>
    <row r="3002" spans="1:5">
      <c r="A3002" s="816">
        <f t="shared" si="197"/>
        <v>24914</v>
      </c>
      <c r="B3002" s="815">
        <f t="shared" si="194"/>
        <v>77</v>
      </c>
      <c r="C3002" s="815">
        <f t="shared" si="195"/>
        <v>290</v>
      </c>
      <c r="D3002" s="815">
        <f t="shared" si="196"/>
        <v>290</v>
      </c>
      <c r="E3002" s="815">
        <v>1968</v>
      </c>
    </row>
    <row r="3003" spans="1:5">
      <c r="A3003" s="816">
        <f t="shared" si="197"/>
        <v>24915</v>
      </c>
      <c r="B3003" s="815">
        <f t="shared" si="194"/>
        <v>78</v>
      </c>
      <c r="C3003" s="815">
        <f t="shared" si="195"/>
        <v>289</v>
      </c>
      <c r="D3003" s="815">
        <f t="shared" si="196"/>
        <v>289</v>
      </c>
      <c r="E3003" s="815">
        <v>1968</v>
      </c>
    </row>
    <row r="3004" spans="1:5">
      <c r="A3004" s="816">
        <f t="shared" si="197"/>
        <v>24916</v>
      </c>
      <c r="B3004" s="815">
        <f t="shared" si="194"/>
        <v>79</v>
      </c>
      <c r="C3004" s="815">
        <f t="shared" si="195"/>
        <v>288</v>
      </c>
      <c r="D3004" s="815">
        <f t="shared" si="196"/>
        <v>288</v>
      </c>
      <c r="E3004" s="815">
        <v>1968</v>
      </c>
    </row>
    <row r="3005" spans="1:5">
      <c r="A3005" s="816">
        <f t="shared" si="197"/>
        <v>24917</v>
      </c>
      <c r="B3005" s="815">
        <f t="shared" si="194"/>
        <v>80</v>
      </c>
      <c r="C3005" s="815">
        <f t="shared" si="195"/>
        <v>287</v>
      </c>
      <c r="D3005" s="815">
        <f t="shared" si="196"/>
        <v>287</v>
      </c>
      <c r="E3005" s="815">
        <v>1968</v>
      </c>
    </row>
    <row r="3006" spans="1:5">
      <c r="A3006" s="816">
        <f t="shared" si="197"/>
        <v>24918</v>
      </c>
      <c r="B3006" s="815">
        <f t="shared" si="194"/>
        <v>81</v>
      </c>
      <c r="C3006" s="815">
        <f t="shared" si="195"/>
        <v>286</v>
      </c>
      <c r="D3006" s="815">
        <f t="shared" si="196"/>
        <v>286</v>
      </c>
      <c r="E3006" s="815">
        <v>1968</v>
      </c>
    </row>
    <row r="3007" spans="1:5">
      <c r="A3007" s="816">
        <f t="shared" si="197"/>
        <v>24919</v>
      </c>
      <c r="B3007" s="815">
        <f t="shared" si="194"/>
        <v>82</v>
      </c>
      <c r="C3007" s="815">
        <f t="shared" si="195"/>
        <v>285</v>
      </c>
      <c r="D3007" s="815">
        <f t="shared" si="196"/>
        <v>285</v>
      </c>
      <c r="E3007" s="815">
        <v>1968</v>
      </c>
    </row>
    <row r="3008" spans="1:5">
      <c r="A3008" s="816">
        <f t="shared" si="197"/>
        <v>24920</v>
      </c>
      <c r="B3008" s="815">
        <f t="shared" si="194"/>
        <v>83</v>
      </c>
      <c r="C3008" s="815">
        <f t="shared" si="195"/>
        <v>284</v>
      </c>
      <c r="D3008" s="815">
        <f t="shared" si="196"/>
        <v>284</v>
      </c>
      <c r="E3008" s="815">
        <v>1968</v>
      </c>
    </row>
    <row r="3009" spans="1:5">
      <c r="A3009" s="816">
        <f t="shared" si="197"/>
        <v>24921</v>
      </c>
      <c r="B3009" s="815">
        <f t="shared" si="194"/>
        <v>84</v>
      </c>
      <c r="C3009" s="815">
        <f t="shared" si="195"/>
        <v>283</v>
      </c>
      <c r="D3009" s="815">
        <f t="shared" si="196"/>
        <v>283</v>
      </c>
      <c r="E3009" s="815">
        <v>1968</v>
      </c>
    </row>
    <row r="3010" spans="1:5">
      <c r="A3010" s="816">
        <f t="shared" si="197"/>
        <v>24922</v>
      </c>
      <c r="B3010" s="815">
        <f t="shared" si="194"/>
        <v>85</v>
      </c>
      <c r="C3010" s="815">
        <f t="shared" si="195"/>
        <v>282</v>
      </c>
      <c r="D3010" s="815">
        <f t="shared" si="196"/>
        <v>282</v>
      </c>
      <c r="E3010" s="815">
        <v>1968</v>
      </c>
    </row>
    <row r="3011" spans="1:5">
      <c r="A3011" s="816">
        <f t="shared" si="197"/>
        <v>24923</v>
      </c>
      <c r="B3011" s="815">
        <f t="shared" si="194"/>
        <v>86</v>
      </c>
      <c r="C3011" s="815">
        <f t="shared" si="195"/>
        <v>281</v>
      </c>
      <c r="D3011" s="815">
        <f t="shared" si="196"/>
        <v>281</v>
      </c>
      <c r="E3011" s="815">
        <v>1968</v>
      </c>
    </row>
    <row r="3012" spans="1:5">
      <c r="A3012" s="816">
        <f t="shared" si="197"/>
        <v>24924</v>
      </c>
      <c r="B3012" s="815">
        <f t="shared" si="194"/>
        <v>87</v>
      </c>
      <c r="C3012" s="815">
        <f t="shared" si="195"/>
        <v>280</v>
      </c>
      <c r="D3012" s="815">
        <f t="shared" si="196"/>
        <v>280</v>
      </c>
      <c r="E3012" s="815">
        <v>1968</v>
      </c>
    </row>
    <row r="3013" spans="1:5">
      <c r="A3013" s="816">
        <f t="shared" si="197"/>
        <v>24925</v>
      </c>
      <c r="B3013" s="815">
        <f t="shared" si="194"/>
        <v>88</v>
      </c>
      <c r="C3013" s="815">
        <f t="shared" si="195"/>
        <v>279</v>
      </c>
      <c r="D3013" s="815">
        <f t="shared" si="196"/>
        <v>279</v>
      </c>
      <c r="E3013" s="815">
        <v>1968</v>
      </c>
    </row>
    <row r="3014" spans="1:5">
      <c r="A3014" s="816">
        <f t="shared" si="197"/>
        <v>24926</v>
      </c>
      <c r="B3014" s="815">
        <f t="shared" si="194"/>
        <v>89</v>
      </c>
      <c r="C3014" s="815">
        <f t="shared" si="195"/>
        <v>278</v>
      </c>
      <c r="D3014" s="815">
        <f t="shared" si="196"/>
        <v>278</v>
      </c>
      <c r="E3014" s="815">
        <v>1968</v>
      </c>
    </row>
    <row r="3015" spans="1:5">
      <c r="A3015" s="816">
        <f t="shared" si="197"/>
        <v>24927</v>
      </c>
      <c r="B3015" s="815">
        <f t="shared" si="194"/>
        <v>90</v>
      </c>
      <c r="C3015" s="815">
        <f t="shared" si="195"/>
        <v>277</v>
      </c>
      <c r="D3015" s="815">
        <f t="shared" si="196"/>
        <v>277</v>
      </c>
      <c r="E3015" s="815">
        <v>1968</v>
      </c>
    </row>
    <row r="3016" spans="1:5">
      <c r="A3016" s="816">
        <f t="shared" si="197"/>
        <v>24928</v>
      </c>
      <c r="B3016" s="815">
        <f t="shared" si="194"/>
        <v>91</v>
      </c>
      <c r="C3016" s="815">
        <f t="shared" si="195"/>
        <v>276</v>
      </c>
      <c r="D3016" s="815">
        <f t="shared" si="196"/>
        <v>276</v>
      </c>
      <c r="E3016" s="815">
        <v>1968</v>
      </c>
    </row>
    <row r="3017" spans="1:5">
      <c r="A3017" s="816">
        <f t="shared" si="197"/>
        <v>24929</v>
      </c>
      <c r="B3017" s="815">
        <f t="shared" si="194"/>
        <v>92</v>
      </c>
      <c r="C3017" s="815">
        <f t="shared" si="195"/>
        <v>275</v>
      </c>
      <c r="D3017" s="815">
        <f t="shared" si="196"/>
        <v>275</v>
      </c>
      <c r="E3017" s="815">
        <v>1968</v>
      </c>
    </row>
    <row r="3018" spans="1:5">
      <c r="A3018" s="816">
        <f t="shared" si="197"/>
        <v>24930</v>
      </c>
      <c r="B3018" s="815">
        <f t="shared" si="194"/>
        <v>93</v>
      </c>
      <c r="C3018" s="815">
        <f t="shared" si="195"/>
        <v>274</v>
      </c>
      <c r="D3018" s="815">
        <f t="shared" si="196"/>
        <v>274</v>
      </c>
      <c r="E3018" s="815">
        <v>1968</v>
      </c>
    </row>
    <row r="3019" spans="1:5">
      <c r="A3019" s="816">
        <f t="shared" si="197"/>
        <v>24931</v>
      </c>
      <c r="B3019" s="815">
        <f t="shared" si="194"/>
        <v>94</v>
      </c>
      <c r="C3019" s="815">
        <f t="shared" si="195"/>
        <v>273</v>
      </c>
      <c r="D3019" s="815">
        <f t="shared" si="196"/>
        <v>273</v>
      </c>
      <c r="E3019" s="815">
        <v>1968</v>
      </c>
    </row>
    <row r="3020" spans="1:5">
      <c r="A3020" s="816">
        <f t="shared" si="197"/>
        <v>24932</v>
      </c>
      <c r="B3020" s="815">
        <f t="shared" si="194"/>
        <v>95</v>
      </c>
      <c r="C3020" s="815">
        <f t="shared" si="195"/>
        <v>272</v>
      </c>
      <c r="D3020" s="815">
        <f t="shared" si="196"/>
        <v>272</v>
      </c>
      <c r="E3020" s="815">
        <v>1968</v>
      </c>
    </row>
    <row r="3021" spans="1:5">
      <c r="A3021" s="816">
        <f t="shared" si="197"/>
        <v>24933</v>
      </c>
      <c r="B3021" s="815">
        <f t="shared" si="194"/>
        <v>96</v>
      </c>
      <c r="C3021" s="815">
        <f t="shared" si="195"/>
        <v>271</v>
      </c>
      <c r="D3021" s="815">
        <f t="shared" si="196"/>
        <v>271</v>
      </c>
      <c r="E3021" s="815">
        <v>1968</v>
      </c>
    </row>
    <row r="3022" spans="1:5">
      <c r="A3022" s="816">
        <f t="shared" si="197"/>
        <v>24934</v>
      </c>
      <c r="B3022" s="815">
        <f t="shared" si="194"/>
        <v>97</v>
      </c>
      <c r="C3022" s="815">
        <f t="shared" si="195"/>
        <v>270</v>
      </c>
      <c r="D3022" s="815">
        <f t="shared" si="196"/>
        <v>270</v>
      </c>
      <c r="E3022" s="815">
        <v>1968</v>
      </c>
    </row>
    <row r="3023" spans="1:5">
      <c r="A3023" s="816">
        <f t="shared" si="197"/>
        <v>24935</v>
      </c>
      <c r="B3023" s="815">
        <f t="shared" si="194"/>
        <v>98</v>
      </c>
      <c r="C3023" s="815">
        <f t="shared" si="195"/>
        <v>269</v>
      </c>
      <c r="D3023" s="815">
        <f t="shared" si="196"/>
        <v>269</v>
      </c>
      <c r="E3023" s="815">
        <v>1968</v>
      </c>
    </row>
    <row r="3024" spans="1:5">
      <c r="A3024" s="816">
        <f t="shared" si="197"/>
        <v>24936</v>
      </c>
      <c r="B3024" s="815">
        <f t="shared" si="194"/>
        <v>99</v>
      </c>
      <c r="C3024" s="815">
        <f t="shared" si="195"/>
        <v>268</v>
      </c>
      <c r="D3024" s="815">
        <f t="shared" si="196"/>
        <v>268</v>
      </c>
      <c r="E3024" s="815">
        <v>1968</v>
      </c>
    </row>
    <row r="3025" spans="1:5">
      <c r="A3025" s="816">
        <f t="shared" si="197"/>
        <v>24937</v>
      </c>
      <c r="B3025" s="815">
        <f t="shared" si="194"/>
        <v>100</v>
      </c>
      <c r="C3025" s="815">
        <f t="shared" si="195"/>
        <v>267</v>
      </c>
      <c r="D3025" s="815">
        <f t="shared" si="196"/>
        <v>267</v>
      </c>
      <c r="E3025" s="815">
        <v>1968</v>
      </c>
    </row>
    <row r="3026" spans="1:5">
      <c r="A3026" s="816">
        <f t="shared" si="197"/>
        <v>24938</v>
      </c>
      <c r="B3026" s="815">
        <f t="shared" si="194"/>
        <v>101</v>
      </c>
      <c r="C3026" s="815">
        <f t="shared" si="195"/>
        <v>266</v>
      </c>
      <c r="D3026" s="815">
        <f t="shared" si="196"/>
        <v>266</v>
      </c>
      <c r="E3026" s="815">
        <v>1968</v>
      </c>
    </row>
    <row r="3027" spans="1:5">
      <c r="A3027" s="816">
        <f t="shared" si="197"/>
        <v>24939</v>
      </c>
      <c r="B3027" s="815">
        <f t="shared" si="194"/>
        <v>102</v>
      </c>
      <c r="C3027" s="815">
        <f t="shared" si="195"/>
        <v>265</v>
      </c>
      <c r="D3027" s="815">
        <f t="shared" si="196"/>
        <v>265</v>
      </c>
      <c r="E3027" s="815">
        <v>1968</v>
      </c>
    </row>
    <row r="3028" spans="1:5">
      <c r="A3028" s="816">
        <f t="shared" si="197"/>
        <v>24940</v>
      </c>
      <c r="B3028" s="815">
        <f t="shared" si="194"/>
        <v>103</v>
      </c>
      <c r="C3028" s="815">
        <f t="shared" si="195"/>
        <v>264</v>
      </c>
      <c r="D3028" s="815">
        <f t="shared" si="196"/>
        <v>264</v>
      </c>
      <c r="E3028" s="815">
        <v>1968</v>
      </c>
    </row>
    <row r="3029" spans="1:5">
      <c r="A3029" s="816">
        <f t="shared" si="197"/>
        <v>24941</v>
      </c>
      <c r="B3029" s="815">
        <f t="shared" si="194"/>
        <v>104</v>
      </c>
      <c r="C3029" s="815">
        <f t="shared" si="195"/>
        <v>263</v>
      </c>
      <c r="D3029" s="815">
        <f t="shared" si="196"/>
        <v>263</v>
      </c>
      <c r="E3029" s="815">
        <v>1968</v>
      </c>
    </row>
    <row r="3030" spans="1:5">
      <c r="A3030" s="816">
        <f t="shared" si="197"/>
        <v>24942</v>
      </c>
      <c r="B3030" s="815">
        <f t="shared" si="194"/>
        <v>105</v>
      </c>
      <c r="C3030" s="815">
        <f t="shared" si="195"/>
        <v>262</v>
      </c>
      <c r="D3030" s="815">
        <f t="shared" si="196"/>
        <v>262</v>
      </c>
      <c r="E3030" s="815">
        <v>1968</v>
      </c>
    </row>
    <row r="3031" spans="1:5">
      <c r="A3031" s="816">
        <f t="shared" si="197"/>
        <v>24943</v>
      </c>
      <c r="B3031" s="815">
        <f t="shared" si="194"/>
        <v>106</v>
      </c>
      <c r="C3031" s="815">
        <f t="shared" si="195"/>
        <v>261</v>
      </c>
      <c r="D3031" s="815">
        <f t="shared" si="196"/>
        <v>261</v>
      </c>
      <c r="E3031" s="815">
        <v>1968</v>
      </c>
    </row>
    <row r="3032" spans="1:5">
      <c r="A3032" s="816">
        <f t="shared" si="197"/>
        <v>24944</v>
      </c>
      <c r="B3032" s="815">
        <f t="shared" si="194"/>
        <v>107</v>
      </c>
      <c r="C3032" s="815">
        <f t="shared" si="195"/>
        <v>260</v>
      </c>
      <c r="D3032" s="815">
        <f t="shared" si="196"/>
        <v>260</v>
      </c>
      <c r="E3032" s="815">
        <v>1968</v>
      </c>
    </row>
    <row r="3033" spans="1:5">
      <c r="A3033" s="816">
        <f t="shared" si="197"/>
        <v>24945</v>
      </c>
      <c r="B3033" s="815">
        <f t="shared" si="194"/>
        <v>108</v>
      </c>
      <c r="C3033" s="815">
        <f t="shared" si="195"/>
        <v>259</v>
      </c>
      <c r="D3033" s="815">
        <f t="shared" si="196"/>
        <v>259</v>
      </c>
      <c r="E3033" s="815">
        <v>1968</v>
      </c>
    </row>
    <row r="3034" spans="1:5">
      <c r="A3034" s="816">
        <f t="shared" si="197"/>
        <v>24946</v>
      </c>
      <c r="B3034" s="815">
        <f t="shared" si="194"/>
        <v>109</v>
      </c>
      <c r="C3034" s="815">
        <f t="shared" si="195"/>
        <v>258</v>
      </c>
      <c r="D3034" s="815">
        <f t="shared" si="196"/>
        <v>258</v>
      </c>
      <c r="E3034" s="815">
        <v>1968</v>
      </c>
    </row>
    <row r="3035" spans="1:5">
      <c r="A3035" s="816">
        <f t="shared" si="197"/>
        <v>24947</v>
      </c>
      <c r="B3035" s="815">
        <f t="shared" si="194"/>
        <v>110</v>
      </c>
      <c r="C3035" s="815">
        <f t="shared" si="195"/>
        <v>257</v>
      </c>
      <c r="D3035" s="815">
        <f t="shared" si="196"/>
        <v>257</v>
      </c>
      <c r="E3035" s="815">
        <v>1968</v>
      </c>
    </row>
    <row r="3036" spans="1:5">
      <c r="A3036" s="816">
        <f t="shared" si="197"/>
        <v>24948</v>
      </c>
      <c r="B3036" s="815">
        <f t="shared" si="194"/>
        <v>111</v>
      </c>
      <c r="C3036" s="815">
        <f t="shared" si="195"/>
        <v>256</v>
      </c>
      <c r="D3036" s="815">
        <f t="shared" si="196"/>
        <v>256</v>
      </c>
      <c r="E3036" s="815">
        <v>1968</v>
      </c>
    </row>
    <row r="3037" spans="1:5">
      <c r="A3037" s="816">
        <f t="shared" si="197"/>
        <v>24949</v>
      </c>
      <c r="B3037" s="815">
        <f t="shared" si="194"/>
        <v>112</v>
      </c>
      <c r="C3037" s="815">
        <f t="shared" si="195"/>
        <v>255</v>
      </c>
      <c r="D3037" s="815">
        <f t="shared" si="196"/>
        <v>255</v>
      </c>
      <c r="E3037" s="815">
        <v>1968</v>
      </c>
    </row>
    <row r="3038" spans="1:5">
      <c r="A3038" s="816">
        <f t="shared" si="197"/>
        <v>24950</v>
      </c>
      <c r="B3038" s="815">
        <f t="shared" si="194"/>
        <v>113</v>
      </c>
      <c r="C3038" s="815">
        <f t="shared" si="195"/>
        <v>254</v>
      </c>
      <c r="D3038" s="815">
        <f t="shared" si="196"/>
        <v>254</v>
      </c>
      <c r="E3038" s="815">
        <v>1968</v>
      </c>
    </row>
    <row r="3039" spans="1:5">
      <c r="A3039" s="816">
        <f t="shared" si="197"/>
        <v>24951</v>
      </c>
      <c r="B3039" s="815">
        <f t="shared" si="194"/>
        <v>114</v>
      </c>
      <c r="C3039" s="815">
        <f t="shared" si="195"/>
        <v>253</v>
      </c>
      <c r="D3039" s="815">
        <f t="shared" si="196"/>
        <v>253</v>
      </c>
      <c r="E3039" s="815">
        <v>1968</v>
      </c>
    </row>
    <row r="3040" spans="1:5">
      <c r="A3040" s="816">
        <f t="shared" si="197"/>
        <v>24952</v>
      </c>
      <c r="B3040" s="815">
        <f t="shared" si="194"/>
        <v>115</v>
      </c>
      <c r="C3040" s="815">
        <f t="shared" si="195"/>
        <v>252</v>
      </c>
      <c r="D3040" s="815">
        <f t="shared" si="196"/>
        <v>252</v>
      </c>
      <c r="E3040" s="815">
        <v>1968</v>
      </c>
    </row>
    <row r="3041" spans="1:5">
      <c r="A3041" s="816">
        <f t="shared" si="197"/>
        <v>24953</v>
      </c>
      <c r="B3041" s="815">
        <f t="shared" si="194"/>
        <v>116</v>
      </c>
      <c r="C3041" s="815">
        <f t="shared" si="195"/>
        <v>251</v>
      </c>
      <c r="D3041" s="815">
        <f t="shared" si="196"/>
        <v>251</v>
      </c>
      <c r="E3041" s="815">
        <v>1968</v>
      </c>
    </row>
    <row r="3042" spans="1:5">
      <c r="A3042" s="816">
        <f t="shared" si="197"/>
        <v>24954</v>
      </c>
      <c r="B3042" s="815">
        <f t="shared" si="194"/>
        <v>117</v>
      </c>
      <c r="C3042" s="815">
        <f t="shared" si="195"/>
        <v>250</v>
      </c>
      <c r="D3042" s="815">
        <f t="shared" si="196"/>
        <v>250</v>
      </c>
      <c r="E3042" s="815">
        <v>1968</v>
      </c>
    </row>
    <row r="3043" spans="1:5">
      <c r="A3043" s="816">
        <f t="shared" si="197"/>
        <v>24955</v>
      </c>
      <c r="B3043" s="815">
        <f t="shared" si="194"/>
        <v>118</v>
      </c>
      <c r="C3043" s="815">
        <f t="shared" si="195"/>
        <v>249</v>
      </c>
      <c r="D3043" s="815">
        <f t="shared" si="196"/>
        <v>249</v>
      </c>
      <c r="E3043" s="815">
        <v>1968</v>
      </c>
    </row>
    <row r="3044" spans="1:5">
      <c r="A3044" s="816">
        <f t="shared" si="197"/>
        <v>24956</v>
      </c>
      <c r="B3044" s="815">
        <f t="shared" si="194"/>
        <v>119</v>
      </c>
      <c r="C3044" s="815">
        <f t="shared" si="195"/>
        <v>248</v>
      </c>
      <c r="D3044" s="815">
        <f t="shared" si="196"/>
        <v>248</v>
      </c>
      <c r="E3044" s="815">
        <v>1968</v>
      </c>
    </row>
    <row r="3045" spans="1:5">
      <c r="A3045" s="816">
        <f t="shared" si="197"/>
        <v>24957</v>
      </c>
      <c r="B3045" s="815">
        <f t="shared" si="194"/>
        <v>120</v>
      </c>
      <c r="C3045" s="815">
        <f t="shared" si="195"/>
        <v>247</v>
      </c>
      <c r="D3045" s="815">
        <f t="shared" si="196"/>
        <v>247</v>
      </c>
      <c r="E3045" s="815">
        <v>1968</v>
      </c>
    </row>
    <row r="3046" spans="1:5">
      <c r="A3046" s="816">
        <f t="shared" si="197"/>
        <v>24958</v>
      </c>
      <c r="B3046" s="815">
        <f t="shared" si="194"/>
        <v>121</v>
      </c>
      <c r="C3046" s="815">
        <f t="shared" si="195"/>
        <v>246</v>
      </c>
      <c r="D3046" s="815">
        <f t="shared" si="196"/>
        <v>246</v>
      </c>
      <c r="E3046" s="815">
        <v>1968</v>
      </c>
    </row>
    <row r="3047" spans="1:5">
      <c r="A3047" s="816">
        <f t="shared" si="197"/>
        <v>24959</v>
      </c>
      <c r="B3047" s="815">
        <f t="shared" si="194"/>
        <v>122</v>
      </c>
      <c r="C3047" s="815">
        <f t="shared" si="195"/>
        <v>245</v>
      </c>
      <c r="D3047" s="815">
        <f t="shared" si="196"/>
        <v>245</v>
      </c>
      <c r="E3047" s="815">
        <v>1968</v>
      </c>
    </row>
    <row r="3048" spans="1:5">
      <c r="A3048" s="816">
        <f t="shared" si="197"/>
        <v>24960</v>
      </c>
      <c r="B3048" s="815">
        <f t="shared" si="194"/>
        <v>123</v>
      </c>
      <c r="C3048" s="815">
        <f t="shared" si="195"/>
        <v>244</v>
      </c>
      <c r="D3048" s="815">
        <f t="shared" si="196"/>
        <v>244</v>
      </c>
      <c r="E3048" s="815">
        <v>1968</v>
      </c>
    </row>
    <row r="3049" spans="1:5">
      <c r="A3049" s="816">
        <f t="shared" si="197"/>
        <v>24961</v>
      </c>
      <c r="B3049" s="815">
        <f t="shared" si="194"/>
        <v>124</v>
      </c>
      <c r="C3049" s="815">
        <f t="shared" si="195"/>
        <v>243</v>
      </c>
      <c r="D3049" s="815">
        <f t="shared" si="196"/>
        <v>243</v>
      </c>
      <c r="E3049" s="815">
        <v>1968</v>
      </c>
    </row>
    <row r="3050" spans="1:5">
      <c r="A3050" s="816">
        <f t="shared" si="197"/>
        <v>24962</v>
      </c>
      <c r="B3050" s="815">
        <f t="shared" si="194"/>
        <v>125</v>
      </c>
      <c r="C3050" s="815">
        <f t="shared" si="195"/>
        <v>242</v>
      </c>
      <c r="D3050" s="815">
        <f t="shared" si="196"/>
        <v>242</v>
      </c>
      <c r="E3050" s="815">
        <v>1968</v>
      </c>
    </row>
    <row r="3051" spans="1:5">
      <c r="A3051" s="816">
        <f t="shared" si="197"/>
        <v>24963</v>
      </c>
      <c r="B3051" s="815">
        <f t="shared" si="194"/>
        <v>126</v>
      </c>
      <c r="C3051" s="815">
        <f t="shared" si="195"/>
        <v>241</v>
      </c>
      <c r="D3051" s="815">
        <f t="shared" si="196"/>
        <v>241</v>
      </c>
      <c r="E3051" s="815">
        <v>1968</v>
      </c>
    </row>
    <row r="3052" spans="1:5">
      <c r="A3052" s="816">
        <f t="shared" si="197"/>
        <v>24964</v>
      </c>
      <c r="B3052" s="815">
        <f t="shared" si="194"/>
        <v>127</v>
      </c>
      <c r="C3052" s="815">
        <f t="shared" si="195"/>
        <v>240</v>
      </c>
      <c r="D3052" s="815">
        <f t="shared" si="196"/>
        <v>240</v>
      </c>
      <c r="E3052" s="815">
        <v>1968</v>
      </c>
    </row>
    <row r="3053" spans="1:5">
      <c r="A3053" s="816">
        <f t="shared" si="197"/>
        <v>24965</v>
      </c>
      <c r="B3053" s="815">
        <f t="shared" si="194"/>
        <v>128</v>
      </c>
      <c r="C3053" s="815">
        <f t="shared" si="195"/>
        <v>239</v>
      </c>
      <c r="D3053" s="815">
        <f t="shared" si="196"/>
        <v>239</v>
      </c>
      <c r="E3053" s="815">
        <v>1968</v>
      </c>
    </row>
    <row r="3054" spans="1:5">
      <c r="A3054" s="816">
        <f t="shared" si="197"/>
        <v>24966</v>
      </c>
      <c r="B3054" s="815">
        <f t="shared" si="194"/>
        <v>129</v>
      </c>
      <c r="C3054" s="815">
        <f t="shared" si="195"/>
        <v>238</v>
      </c>
      <c r="D3054" s="815">
        <f t="shared" si="196"/>
        <v>238</v>
      </c>
      <c r="E3054" s="815">
        <v>1968</v>
      </c>
    </row>
    <row r="3055" spans="1:5">
      <c r="A3055" s="816">
        <f t="shared" si="197"/>
        <v>24967</v>
      </c>
      <c r="B3055" s="815">
        <f t="shared" si="194"/>
        <v>130</v>
      </c>
      <c r="C3055" s="815">
        <f t="shared" si="195"/>
        <v>237</v>
      </c>
      <c r="D3055" s="815">
        <f t="shared" si="196"/>
        <v>237</v>
      </c>
      <c r="E3055" s="815">
        <v>1968</v>
      </c>
    </row>
    <row r="3056" spans="1:5">
      <c r="A3056" s="816">
        <f t="shared" si="197"/>
        <v>24968</v>
      </c>
      <c r="B3056" s="815">
        <f t="shared" ref="B3056:B3119" si="198">B3055+1</f>
        <v>131</v>
      </c>
      <c r="C3056" s="815">
        <f t="shared" ref="C3056:C3119" si="199">C3055-1</f>
        <v>236</v>
      </c>
      <c r="D3056" s="815">
        <f t="shared" ref="D3056:D3119" si="200">D3055-1</f>
        <v>236</v>
      </c>
      <c r="E3056" s="815">
        <v>1968</v>
      </c>
    </row>
    <row r="3057" spans="1:5">
      <c r="A3057" s="816">
        <f t="shared" si="197"/>
        <v>24969</v>
      </c>
      <c r="B3057" s="815">
        <f t="shared" si="198"/>
        <v>132</v>
      </c>
      <c r="C3057" s="815">
        <f t="shared" si="199"/>
        <v>235</v>
      </c>
      <c r="D3057" s="815">
        <f t="shared" si="200"/>
        <v>235</v>
      </c>
      <c r="E3057" s="815">
        <v>1968</v>
      </c>
    </row>
    <row r="3058" spans="1:5">
      <c r="A3058" s="816">
        <f t="shared" si="197"/>
        <v>24970</v>
      </c>
      <c r="B3058" s="815">
        <f t="shared" si="198"/>
        <v>133</v>
      </c>
      <c r="C3058" s="815">
        <f t="shared" si="199"/>
        <v>234</v>
      </c>
      <c r="D3058" s="815">
        <f t="shared" si="200"/>
        <v>234</v>
      </c>
      <c r="E3058" s="815">
        <v>1968</v>
      </c>
    </row>
    <row r="3059" spans="1:5">
      <c r="A3059" s="816">
        <f t="shared" ref="A3059:A3122" si="201">A3058+1</f>
        <v>24971</v>
      </c>
      <c r="B3059" s="815">
        <f t="shared" si="198"/>
        <v>134</v>
      </c>
      <c r="C3059" s="815">
        <f t="shared" si="199"/>
        <v>233</v>
      </c>
      <c r="D3059" s="815">
        <f t="shared" si="200"/>
        <v>233</v>
      </c>
      <c r="E3059" s="815">
        <v>1968</v>
      </c>
    </row>
    <row r="3060" spans="1:5">
      <c r="A3060" s="816">
        <f t="shared" si="201"/>
        <v>24972</v>
      </c>
      <c r="B3060" s="815">
        <f t="shared" si="198"/>
        <v>135</v>
      </c>
      <c r="C3060" s="815">
        <f t="shared" si="199"/>
        <v>232</v>
      </c>
      <c r="D3060" s="815">
        <f t="shared" si="200"/>
        <v>232</v>
      </c>
      <c r="E3060" s="815">
        <v>1968</v>
      </c>
    </row>
    <row r="3061" spans="1:5">
      <c r="A3061" s="816">
        <f t="shared" si="201"/>
        <v>24973</v>
      </c>
      <c r="B3061" s="815">
        <f t="shared" si="198"/>
        <v>136</v>
      </c>
      <c r="C3061" s="815">
        <f t="shared" si="199"/>
        <v>231</v>
      </c>
      <c r="D3061" s="815">
        <f t="shared" si="200"/>
        <v>231</v>
      </c>
      <c r="E3061" s="815">
        <v>1968</v>
      </c>
    </row>
    <row r="3062" spans="1:5">
      <c r="A3062" s="816">
        <f t="shared" si="201"/>
        <v>24974</v>
      </c>
      <c r="B3062" s="815">
        <f t="shared" si="198"/>
        <v>137</v>
      </c>
      <c r="C3062" s="815">
        <f t="shared" si="199"/>
        <v>230</v>
      </c>
      <c r="D3062" s="815">
        <f t="shared" si="200"/>
        <v>230</v>
      </c>
      <c r="E3062" s="815">
        <v>1968</v>
      </c>
    </row>
    <row r="3063" spans="1:5">
      <c r="A3063" s="816">
        <f t="shared" si="201"/>
        <v>24975</v>
      </c>
      <c r="B3063" s="815">
        <f t="shared" si="198"/>
        <v>138</v>
      </c>
      <c r="C3063" s="815">
        <f t="shared" si="199"/>
        <v>229</v>
      </c>
      <c r="D3063" s="815">
        <f t="shared" si="200"/>
        <v>229</v>
      </c>
      <c r="E3063" s="815">
        <v>1968</v>
      </c>
    </row>
    <row r="3064" spans="1:5">
      <c r="A3064" s="816">
        <f t="shared" si="201"/>
        <v>24976</v>
      </c>
      <c r="B3064" s="815">
        <f t="shared" si="198"/>
        <v>139</v>
      </c>
      <c r="C3064" s="815">
        <f t="shared" si="199"/>
        <v>228</v>
      </c>
      <c r="D3064" s="815">
        <f t="shared" si="200"/>
        <v>228</v>
      </c>
      <c r="E3064" s="815">
        <v>1968</v>
      </c>
    </row>
    <row r="3065" spans="1:5">
      <c r="A3065" s="816">
        <f t="shared" si="201"/>
        <v>24977</v>
      </c>
      <c r="B3065" s="815">
        <f t="shared" si="198"/>
        <v>140</v>
      </c>
      <c r="C3065" s="815">
        <f t="shared" si="199"/>
        <v>227</v>
      </c>
      <c r="D3065" s="815">
        <f t="shared" si="200"/>
        <v>227</v>
      </c>
      <c r="E3065" s="815">
        <v>1968</v>
      </c>
    </row>
    <row r="3066" spans="1:5">
      <c r="A3066" s="816">
        <f t="shared" si="201"/>
        <v>24978</v>
      </c>
      <c r="B3066" s="815">
        <f t="shared" si="198"/>
        <v>141</v>
      </c>
      <c r="C3066" s="815">
        <f t="shared" si="199"/>
        <v>226</v>
      </c>
      <c r="D3066" s="815">
        <f t="shared" si="200"/>
        <v>226</v>
      </c>
      <c r="E3066" s="815">
        <v>1968</v>
      </c>
    </row>
    <row r="3067" spans="1:5">
      <c r="A3067" s="816">
        <f t="shared" si="201"/>
        <v>24979</v>
      </c>
      <c r="B3067" s="815">
        <f t="shared" si="198"/>
        <v>142</v>
      </c>
      <c r="C3067" s="815">
        <f t="shared" si="199"/>
        <v>225</v>
      </c>
      <c r="D3067" s="815">
        <f t="shared" si="200"/>
        <v>225</v>
      </c>
      <c r="E3067" s="815">
        <v>1968</v>
      </c>
    </row>
    <row r="3068" spans="1:5">
      <c r="A3068" s="816">
        <f t="shared" si="201"/>
        <v>24980</v>
      </c>
      <c r="B3068" s="815">
        <f t="shared" si="198"/>
        <v>143</v>
      </c>
      <c r="C3068" s="815">
        <f t="shared" si="199"/>
        <v>224</v>
      </c>
      <c r="D3068" s="815">
        <f t="shared" si="200"/>
        <v>224</v>
      </c>
      <c r="E3068" s="815">
        <v>1968</v>
      </c>
    </row>
    <row r="3069" spans="1:5">
      <c r="A3069" s="816">
        <f t="shared" si="201"/>
        <v>24981</v>
      </c>
      <c r="B3069" s="815">
        <f t="shared" si="198"/>
        <v>144</v>
      </c>
      <c r="C3069" s="815">
        <f t="shared" si="199"/>
        <v>223</v>
      </c>
      <c r="D3069" s="815">
        <f t="shared" si="200"/>
        <v>223</v>
      </c>
      <c r="E3069" s="815">
        <v>1968</v>
      </c>
    </row>
    <row r="3070" spans="1:5">
      <c r="A3070" s="816">
        <f t="shared" si="201"/>
        <v>24982</v>
      </c>
      <c r="B3070" s="815">
        <f t="shared" si="198"/>
        <v>145</v>
      </c>
      <c r="C3070" s="815">
        <f t="shared" si="199"/>
        <v>222</v>
      </c>
      <c r="D3070" s="815">
        <f t="shared" si="200"/>
        <v>222</v>
      </c>
      <c r="E3070" s="815">
        <v>1968</v>
      </c>
    </row>
    <row r="3071" spans="1:5">
      <c r="A3071" s="816">
        <f t="shared" si="201"/>
        <v>24983</v>
      </c>
      <c r="B3071" s="815">
        <f t="shared" si="198"/>
        <v>146</v>
      </c>
      <c r="C3071" s="815">
        <f t="shared" si="199"/>
        <v>221</v>
      </c>
      <c r="D3071" s="815">
        <f t="shared" si="200"/>
        <v>221</v>
      </c>
      <c r="E3071" s="815">
        <v>1968</v>
      </c>
    </row>
    <row r="3072" spans="1:5">
      <c r="A3072" s="816">
        <f t="shared" si="201"/>
        <v>24984</v>
      </c>
      <c r="B3072" s="815">
        <f t="shared" si="198"/>
        <v>147</v>
      </c>
      <c r="C3072" s="815">
        <f t="shared" si="199"/>
        <v>220</v>
      </c>
      <c r="D3072" s="815">
        <f t="shared" si="200"/>
        <v>220</v>
      </c>
      <c r="E3072" s="815">
        <v>1968</v>
      </c>
    </row>
    <row r="3073" spans="1:5">
      <c r="A3073" s="816">
        <f t="shared" si="201"/>
        <v>24985</v>
      </c>
      <c r="B3073" s="815">
        <f t="shared" si="198"/>
        <v>148</v>
      </c>
      <c r="C3073" s="815">
        <f t="shared" si="199"/>
        <v>219</v>
      </c>
      <c r="D3073" s="815">
        <f t="shared" si="200"/>
        <v>219</v>
      </c>
      <c r="E3073" s="815">
        <v>1968</v>
      </c>
    </row>
    <row r="3074" spans="1:5">
      <c r="A3074" s="816">
        <f t="shared" si="201"/>
        <v>24986</v>
      </c>
      <c r="B3074" s="815">
        <f t="shared" si="198"/>
        <v>149</v>
      </c>
      <c r="C3074" s="815">
        <f t="shared" si="199"/>
        <v>218</v>
      </c>
      <c r="D3074" s="815">
        <f t="shared" si="200"/>
        <v>218</v>
      </c>
      <c r="E3074" s="815">
        <v>1968</v>
      </c>
    </row>
    <row r="3075" spans="1:5">
      <c r="A3075" s="816">
        <f t="shared" si="201"/>
        <v>24987</v>
      </c>
      <c r="B3075" s="815">
        <f t="shared" si="198"/>
        <v>150</v>
      </c>
      <c r="C3075" s="815">
        <f t="shared" si="199"/>
        <v>217</v>
      </c>
      <c r="D3075" s="815">
        <f t="shared" si="200"/>
        <v>217</v>
      </c>
      <c r="E3075" s="815">
        <v>1968</v>
      </c>
    </row>
    <row r="3076" spans="1:5">
      <c r="A3076" s="816">
        <f t="shared" si="201"/>
        <v>24988</v>
      </c>
      <c r="B3076" s="815">
        <f t="shared" si="198"/>
        <v>151</v>
      </c>
      <c r="C3076" s="815">
        <f t="shared" si="199"/>
        <v>216</v>
      </c>
      <c r="D3076" s="815">
        <f t="shared" si="200"/>
        <v>216</v>
      </c>
      <c r="E3076" s="815">
        <v>1968</v>
      </c>
    </row>
    <row r="3077" spans="1:5">
      <c r="A3077" s="816">
        <f t="shared" si="201"/>
        <v>24989</v>
      </c>
      <c r="B3077" s="815">
        <f t="shared" si="198"/>
        <v>152</v>
      </c>
      <c r="C3077" s="815">
        <f t="shared" si="199"/>
        <v>215</v>
      </c>
      <c r="D3077" s="815">
        <f t="shared" si="200"/>
        <v>215</v>
      </c>
      <c r="E3077" s="815">
        <v>1968</v>
      </c>
    </row>
    <row r="3078" spans="1:5">
      <c r="A3078" s="816">
        <f t="shared" si="201"/>
        <v>24990</v>
      </c>
      <c r="B3078" s="815">
        <f t="shared" si="198"/>
        <v>153</v>
      </c>
      <c r="C3078" s="815">
        <f t="shared" si="199"/>
        <v>214</v>
      </c>
      <c r="D3078" s="815">
        <f t="shared" si="200"/>
        <v>214</v>
      </c>
      <c r="E3078" s="815">
        <v>1968</v>
      </c>
    </row>
    <row r="3079" spans="1:5">
      <c r="A3079" s="816">
        <f t="shared" si="201"/>
        <v>24991</v>
      </c>
      <c r="B3079" s="815">
        <f t="shared" si="198"/>
        <v>154</v>
      </c>
      <c r="C3079" s="815">
        <f t="shared" si="199"/>
        <v>213</v>
      </c>
      <c r="D3079" s="815">
        <f t="shared" si="200"/>
        <v>213</v>
      </c>
      <c r="E3079" s="815">
        <v>1968</v>
      </c>
    </row>
    <row r="3080" spans="1:5">
      <c r="A3080" s="816">
        <f t="shared" si="201"/>
        <v>24992</v>
      </c>
      <c r="B3080" s="815">
        <f t="shared" si="198"/>
        <v>155</v>
      </c>
      <c r="C3080" s="815">
        <f t="shared" si="199"/>
        <v>212</v>
      </c>
      <c r="D3080" s="815">
        <f t="shared" si="200"/>
        <v>212</v>
      </c>
      <c r="E3080" s="815">
        <v>1968</v>
      </c>
    </row>
    <row r="3081" spans="1:5">
      <c r="A3081" s="816">
        <f t="shared" si="201"/>
        <v>24993</v>
      </c>
      <c r="B3081" s="815">
        <f t="shared" si="198"/>
        <v>156</v>
      </c>
      <c r="C3081" s="815">
        <f t="shared" si="199"/>
        <v>211</v>
      </c>
      <c r="D3081" s="815">
        <f t="shared" si="200"/>
        <v>211</v>
      </c>
      <c r="E3081" s="815">
        <v>1968</v>
      </c>
    </row>
    <row r="3082" spans="1:5">
      <c r="A3082" s="816">
        <f t="shared" si="201"/>
        <v>24994</v>
      </c>
      <c r="B3082" s="815">
        <f t="shared" si="198"/>
        <v>157</v>
      </c>
      <c r="C3082" s="815">
        <f t="shared" si="199"/>
        <v>210</v>
      </c>
      <c r="D3082" s="815">
        <f t="shared" si="200"/>
        <v>210</v>
      </c>
      <c r="E3082" s="815">
        <v>1968</v>
      </c>
    </row>
    <row r="3083" spans="1:5">
      <c r="A3083" s="816">
        <f t="shared" si="201"/>
        <v>24995</v>
      </c>
      <c r="B3083" s="815">
        <f t="shared" si="198"/>
        <v>158</v>
      </c>
      <c r="C3083" s="815">
        <f t="shared" si="199"/>
        <v>209</v>
      </c>
      <c r="D3083" s="815">
        <f t="shared" si="200"/>
        <v>209</v>
      </c>
      <c r="E3083" s="815">
        <v>1968</v>
      </c>
    </row>
    <row r="3084" spans="1:5">
      <c r="A3084" s="816">
        <f t="shared" si="201"/>
        <v>24996</v>
      </c>
      <c r="B3084" s="815">
        <f t="shared" si="198"/>
        <v>159</v>
      </c>
      <c r="C3084" s="815">
        <f t="shared" si="199"/>
        <v>208</v>
      </c>
      <c r="D3084" s="815">
        <f t="shared" si="200"/>
        <v>208</v>
      </c>
      <c r="E3084" s="815">
        <v>1968</v>
      </c>
    </row>
    <row r="3085" spans="1:5">
      <c r="A3085" s="816">
        <f t="shared" si="201"/>
        <v>24997</v>
      </c>
      <c r="B3085" s="815">
        <f t="shared" si="198"/>
        <v>160</v>
      </c>
      <c r="C3085" s="815">
        <f t="shared" si="199"/>
        <v>207</v>
      </c>
      <c r="D3085" s="815">
        <f t="shared" si="200"/>
        <v>207</v>
      </c>
      <c r="E3085" s="815">
        <v>1968</v>
      </c>
    </row>
    <row r="3086" spans="1:5">
      <c r="A3086" s="816">
        <f t="shared" si="201"/>
        <v>24998</v>
      </c>
      <c r="B3086" s="815">
        <f t="shared" si="198"/>
        <v>161</v>
      </c>
      <c r="C3086" s="815">
        <f t="shared" si="199"/>
        <v>206</v>
      </c>
      <c r="D3086" s="815">
        <f t="shared" si="200"/>
        <v>206</v>
      </c>
      <c r="E3086" s="815">
        <v>1968</v>
      </c>
    </row>
    <row r="3087" spans="1:5">
      <c r="A3087" s="816">
        <f t="shared" si="201"/>
        <v>24999</v>
      </c>
      <c r="B3087" s="815">
        <f t="shared" si="198"/>
        <v>162</v>
      </c>
      <c r="C3087" s="815">
        <f t="shared" si="199"/>
        <v>205</v>
      </c>
      <c r="D3087" s="815">
        <f t="shared" si="200"/>
        <v>205</v>
      </c>
      <c r="E3087" s="815">
        <v>1968</v>
      </c>
    </row>
    <row r="3088" spans="1:5">
      <c r="A3088" s="816">
        <f t="shared" si="201"/>
        <v>25000</v>
      </c>
      <c r="B3088" s="815">
        <f t="shared" si="198"/>
        <v>163</v>
      </c>
      <c r="C3088" s="815">
        <f t="shared" si="199"/>
        <v>204</v>
      </c>
      <c r="D3088" s="815">
        <f t="shared" si="200"/>
        <v>204</v>
      </c>
      <c r="E3088" s="815">
        <v>1968</v>
      </c>
    </row>
    <row r="3089" spans="1:5">
      <c r="A3089" s="816">
        <f t="shared" si="201"/>
        <v>25001</v>
      </c>
      <c r="B3089" s="815">
        <f t="shared" si="198"/>
        <v>164</v>
      </c>
      <c r="C3089" s="815">
        <f t="shared" si="199"/>
        <v>203</v>
      </c>
      <c r="D3089" s="815">
        <f t="shared" si="200"/>
        <v>203</v>
      </c>
      <c r="E3089" s="815">
        <v>1968</v>
      </c>
    </row>
    <row r="3090" spans="1:5">
      <c r="A3090" s="816">
        <f t="shared" si="201"/>
        <v>25002</v>
      </c>
      <c r="B3090" s="815">
        <f t="shared" si="198"/>
        <v>165</v>
      </c>
      <c r="C3090" s="815">
        <f t="shared" si="199"/>
        <v>202</v>
      </c>
      <c r="D3090" s="815">
        <f t="shared" si="200"/>
        <v>202</v>
      </c>
      <c r="E3090" s="815">
        <v>1968</v>
      </c>
    </row>
    <row r="3091" spans="1:5">
      <c r="A3091" s="816">
        <f t="shared" si="201"/>
        <v>25003</v>
      </c>
      <c r="B3091" s="815">
        <f t="shared" si="198"/>
        <v>166</v>
      </c>
      <c r="C3091" s="815">
        <f t="shared" si="199"/>
        <v>201</v>
      </c>
      <c r="D3091" s="815">
        <f t="shared" si="200"/>
        <v>201</v>
      </c>
      <c r="E3091" s="815">
        <v>1968</v>
      </c>
    </row>
    <row r="3092" spans="1:5">
      <c r="A3092" s="816">
        <f t="shared" si="201"/>
        <v>25004</v>
      </c>
      <c r="B3092" s="815">
        <f t="shared" si="198"/>
        <v>167</v>
      </c>
      <c r="C3092" s="815">
        <f t="shared" si="199"/>
        <v>200</v>
      </c>
      <c r="D3092" s="815">
        <f t="shared" si="200"/>
        <v>200</v>
      </c>
      <c r="E3092" s="815">
        <v>1968</v>
      </c>
    </row>
    <row r="3093" spans="1:5">
      <c r="A3093" s="816">
        <f t="shared" si="201"/>
        <v>25005</v>
      </c>
      <c r="B3093" s="815">
        <f t="shared" si="198"/>
        <v>168</v>
      </c>
      <c r="C3093" s="815">
        <f t="shared" si="199"/>
        <v>199</v>
      </c>
      <c r="D3093" s="815">
        <f t="shared" si="200"/>
        <v>199</v>
      </c>
      <c r="E3093" s="815">
        <v>1968</v>
      </c>
    </row>
    <row r="3094" spans="1:5">
      <c r="A3094" s="816">
        <f t="shared" si="201"/>
        <v>25006</v>
      </c>
      <c r="B3094" s="815">
        <f t="shared" si="198"/>
        <v>169</v>
      </c>
      <c r="C3094" s="815">
        <f t="shared" si="199"/>
        <v>198</v>
      </c>
      <c r="D3094" s="815">
        <f t="shared" si="200"/>
        <v>198</v>
      </c>
      <c r="E3094" s="815">
        <v>1968</v>
      </c>
    </row>
    <row r="3095" spans="1:5">
      <c r="A3095" s="816">
        <f t="shared" si="201"/>
        <v>25007</v>
      </c>
      <c r="B3095" s="815">
        <f t="shared" si="198"/>
        <v>170</v>
      </c>
      <c r="C3095" s="815">
        <f t="shared" si="199"/>
        <v>197</v>
      </c>
      <c r="D3095" s="815">
        <f t="shared" si="200"/>
        <v>197</v>
      </c>
      <c r="E3095" s="815">
        <v>1968</v>
      </c>
    </row>
    <row r="3096" spans="1:5">
      <c r="A3096" s="816">
        <f t="shared" si="201"/>
        <v>25008</v>
      </c>
      <c r="B3096" s="815">
        <f t="shared" si="198"/>
        <v>171</v>
      </c>
      <c r="C3096" s="815">
        <f t="shared" si="199"/>
        <v>196</v>
      </c>
      <c r="D3096" s="815">
        <f t="shared" si="200"/>
        <v>196</v>
      </c>
      <c r="E3096" s="815">
        <v>1968</v>
      </c>
    </row>
    <row r="3097" spans="1:5">
      <c r="A3097" s="816">
        <f t="shared" si="201"/>
        <v>25009</v>
      </c>
      <c r="B3097" s="815">
        <f t="shared" si="198"/>
        <v>172</v>
      </c>
      <c r="C3097" s="815">
        <f t="shared" si="199"/>
        <v>195</v>
      </c>
      <c r="D3097" s="815">
        <f t="shared" si="200"/>
        <v>195</v>
      </c>
      <c r="E3097" s="815">
        <v>1968</v>
      </c>
    </row>
    <row r="3098" spans="1:5">
      <c r="A3098" s="816">
        <f t="shared" si="201"/>
        <v>25010</v>
      </c>
      <c r="B3098" s="815">
        <f t="shared" si="198"/>
        <v>173</v>
      </c>
      <c r="C3098" s="815">
        <f t="shared" si="199"/>
        <v>194</v>
      </c>
      <c r="D3098" s="815">
        <f t="shared" si="200"/>
        <v>194</v>
      </c>
      <c r="E3098" s="815">
        <v>1968</v>
      </c>
    </row>
    <row r="3099" spans="1:5">
      <c r="A3099" s="816">
        <f t="shared" si="201"/>
        <v>25011</v>
      </c>
      <c r="B3099" s="815">
        <f t="shared" si="198"/>
        <v>174</v>
      </c>
      <c r="C3099" s="815">
        <f t="shared" si="199"/>
        <v>193</v>
      </c>
      <c r="D3099" s="815">
        <f t="shared" si="200"/>
        <v>193</v>
      </c>
      <c r="E3099" s="815">
        <v>1968</v>
      </c>
    </row>
    <row r="3100" spans="1:5">
      <c r="A3100" s="816">
        <f t="shared" si="201"/>
        <v>25012</v>
      </c>
      <c r="B3100" s="815">
        <f t="shared" si="198"/>
        <v>175</v>
      </c>
      <c r="C3100" s="815">
        <f t="shared" si="199"/>
        <v>192</v>
      </c>
      <c r="D3100" s="815">
        <f t="shared" si="200"/>
        <v>192</v>
      </c>
      <c r="E3100" s="815">
        <v>1968</v>
      </c>
    </row>
    <row r="3101" spans="1:5">
      <c r="A3101" s="816">
        <f t="shared" si="201"/>
        <v>25013</v>
      </c>
      <c r="B3101" s="815">
        <f t="shared" si="198"/>
        <v>176</v>
      </c>
      <c r="C3101" s="815">
        <f t="shared" si="199"/>
        <v>191</v>
      </c>
      <c r="D3101" s="815">
        <f t="shared" si="200"/>
        <v>191</v>
      </c>
      <c r="E3101" s="815">
        <v>1968</v>
      </c>
    </row>
    <row r="3102" spans="1:5">
      <c r="A3102" s="816">
        <f t="shared" si="201"/>
        <v>25014</v>
      </c>
      <c r="B3102" s="815">
        <f t="shared" si="198"/>
        <v>177</v>
      </c>
      <c r="C3102" s="815">
        <f t="shared" si="199"/>
        <v>190</v>
      </c>
      <c r="D3102" s="815">
        <f t="shared" si="200"/>
        <v>190</v>
      </c>
      <c r="E3102" s="815">
        <v>1968</v>
      </c>
    </row>
    <row r="3103" spans="1:5">
      <c r="A3103" s="816">
        <f t="shared" si="201"/>
        <v>25015</v>
      </c>
      <c r="B3103" s="815">
        <f t="shared" si="198"/>
        <v>178</v>
      </c>
      <c r="C3103" s="815">
        <f t="shared" si="199"/>
        <v>189</v>
      </c>
      <c r="D3103" s="815">
        <f t="shared" si="200"/>
        <v>189</v>
      </c>
      <c r="E3103" s="815">
        <v>1968</v>
      </c>
    </row>
    <row r="3104" spans="1:5">
      <c r="A3104" s="816">
        <f t="shared" si="201"/>
        <v>25016</v>
      </c>
      <c r="B3104" s="815">
        <f t="shared" si="198"/>
        <v>179</v>
      </c>
      <c r="C3104" s="815">
        <f t="shared" si="199"/>
        <v>188</v>
      </c>
      <c r="D3104" s="815">
        <f t="shared" si="200"/>
        <v>188</v>
      </c>
      <c r="E3104" s="815">
        <v>1968</v>
      </c>
    </row>
    <row r="3105" spans="1:5">
      <c r="A3105" s="816">
        <f t="shared" si="201"/>
        <v>25017</v>
      </c>
      <c r="B3105" s="815">
        <f t="shared" si="198"/>
        <v>180</v>
      </c>
      <c r="C3105" s="815">
        <f t="shared" si="199"/>
        <v>187</v>
      </c>
      <c r="D3105" s="815">
        <f t="shared" si="200"/>
        <v>187</v>
      </c>
      <c r="E3105" s="815">
        <v>1968</v>
      </c>
    </row>
    <row r="3106" spans="1:5">
      <c r="A3106" s="816">
        <f t="shared" si="201"/>
        <v>25018</v>
      </c>
      <c r="B3106" s="815">
        <f t="shared" si="198"/>
        <v>181</v>
      </c>
      <c r="C3106" s="815">
        <f t="shared" si="199"/>
        <v>186</v>
      </c>
      <c r="D3106" s="815">
        <f t="shared" si="200"/>
        <v>186</v>
      </c>
      <c r="E3106" s="815">
        <v>1968</v>
      </c>
    </row>
    <row r="3107" spans="1:5">
      <c r="A3107" s="816">
        <f t="shared" si="201"/>
        <v>25019</v>
      </c>
      <c r="B3107" s="815">
        <f t="shared" si="198"/>
        <v>182</v>
      </c>
      <c r="C3107" s="815">
        <f t="shared" si="199"/>
        <v>185</v>
      </c>
      <c r="D3107" s="815">
        <f t="shared" si="200"/>
        <v>185</v>
      </c>
      <c r="E3107" s="815">
        <v>1968</v>
      </c>
    </row>
    <row r="3108" spans="1:5">
      <c r="A3108" s="816">
        <f t="shared" si="201"/>
        <v>25020</v>
      </c>
      <c r="B3108" s="815">
        <f t="shared" si="198"/>
        <v>183</v>
      </c>
      <c r="C3108" s="815">
        <f t="shared" si="199"/>
        <v>184</v>
      </c>
      <c r="D3108" s="815">
        <f t="shared" si="200"/>
        <v>184</v>
      </c>
      <c r="E3108" s="815">
        <v>1968</v>
      </c>
    </row>
    <row r="3109" spans="1:5">
      <c r="A3109" s="816">
        <f t="shared" si="201"/>
        <v>25021</v>
      </c>
      <c r="B3109" s="815">
        <f t="shared" si="198"/>
        <v>184</v>
      </c>
      <c r="C3109" s="815">
        <f t="shared" si="199"/>
        <v>183</v>
      </c>
      <c r="D3109" s="815">
        <f t="shared" si="200"/>
        <v>183</v>
      </c>
      <c r="E3109" s="815">
        <v>1968</v>
      </c>
    </row>
    <row r="3110" spans="1:5">
      <c r="A3110" s="816">
        <f t="shared" si="201"/>
        <v>25022</v>
      </c>
      <c r="B3110" s="815">
        <f t="shared" si="198"/>
        <v>185</v>
      </c>
      <c r="C3110" s="815">
        <f t="shared" si="199"/>
        <v>182</v>
      </c>
      <c r="D3110" s="815">
        <f t="shared" si="200"/>
        <v>182</v>
      </c>
      <c r="E3110" s="815">
        <v>1968</v>
      </c>
    </row>
    <row r="3111" spans="1:5">
      <c r="A3111" s="816">
        <f t="shared" si="201"/>
        <v>25023</v>
      </c>
      <c r="B3111" s="815">
        <f t="shared" si="198"/>
        <v>186</v>
      </c>
      <c r="C3111" s="815">
        <f t="shared" si="199"/>
        <v>181</v>
      </c>
      <c r="D3111" s="815">
        <f t="shared" si="200"/>
        <v>181</v>
      </c>
      <c r="E3111" s="815">
        <v>1968</v>
      </c>
    </row>
    <row r="3112" spans="1:5">
      <c r="A3112" s="816">
        <f t="shared" si="201"/>
        <v>25024</v>
      </c>
      <c r="B3112" s="815">
        <f t="shared" si="198"/>
        <v>187</v>
      </c>
      <c r="C3112" s="815">
        <f t="shared" si="199"/>
        <v>180</v>
      </c>
      <c r="D3112" s="815">
        <f t="shared" si="200"/>
        <v>180</v>
      </c>
      <c r="E3112" s="815">
        <v>1968</v>
      </c>
    </row>
    <row r="3113" spans="1:5">
      <c r="A3113" s="816">
        <f t="shared" si="201"/>
        <v>25025</v>
      </c>
      <c r="B3113" s="815">
        <f t="shared" si="198"/>
        <v>188</v>
      </c>
      <c r="C3113" s="815">
        <f t="shared" si="199"/>
        <v>179</v>
      </c>
      <c r="D3113" s="815">
        <f t="shared" si="200"/>
        <v>179</v>
      </c>
      <c r="E3113" s="815">
        <v>1968</v>
      </c>
    </row>
    <row r="3114" spans="1:5">
      <c r="A3114" s="816">
        <f t="shared" si="201"/>
        <v>25026</v>
      </c>
      <c r="B3114" s="815">
        <f t="shared" si="198"/>
        <v>189</v>
      </c>
      <c r="C3114" s="815">
        <f t="shared" si="199"/>
        <v>178</v>
      </c>
      <c r="D3114" s="815">
        <f t="shared" si="200"/>
        <v>178</v>
      </c>
      <c r="E3114" s="815">
        <v>1968</v>
      </c>
    </row>
    <row r="3115" spans="1:5">
      <c r="A3115" s="816">
        <f t="shared" si="201"/>
        <v>25027</v>
      </c>
      <c r="B3115" s="815">
        <f t="shared" si="198"/>
        <v>190</v>
      </c>
      <c r="C3115" s="815">
        <f t="shared" si="199"/>
        <v>177</v>
      </c>
      <c r="D3115" s="815">
        <f t="shared" si="200"/>
        <v>177</v>
      </c>
      <c r="E3115" s="815">
        <v>1968</v>
      </c>
    </row>
    <row r="3116" spans="1:5">
      <c r="A3116" s="816">
        <f t="shared" si="201"/>
        <v>25028</v>
      </c>
      <c r="B3116" s="815">
        <f t="shared" si="198"/>
        <v>191</v>
      </c>
      <c r="C3116" s="815">
        <f t="shared" si="199"/>
        <v>176</v>
      </c>
      <c r="D3116" s="815">
        <f t="shared" si="200"/>
        <v>176</v>
      </c>
      <c r="E3116" s="815">
        <v>1968</v>
      </c>
    </row>
    <row r="3117" spans="1:5">
      <c r="A3117" s="816">
        <f t="shared" si="201"/>
        <v>25029</v>
      </c>
      <c r="B3117" s="815">
        <f t="shared" si="198"/>
        <v>192</v>
      </c>
      <c r="C3117" s="815">
        <f t="shared" si="199"/>
        <v>175</v>
      </c>
      <c r="D3117" s="815">
        <f t="shared" si="200"/>
        <v>175</v>
      </c>
      <c r="E3117" s="815">
        <v>1968</v>
      </c>
    </row>
    <row r="3118" spans="1:5">
      <c r="A3118" s="816">
        <f t="shared" si="201"/>
        <v>25030</v>
      </c>
      <c r="B3118" s="815">
        <f t="shared" si="198"/>
        <v>193</v>
      </c>
      <c r="C3118" s="815">
        <f t="shared" si="199"/>
        <v>174</v>
      </c>
      <c r="D3118" s="815">
        <f t="shared" si="200"/>
        <v>174</v>
      </c>
      <c r="E3118" s="815">
        <v>1968</v>
      </c>
    </row>
    <row r="3119" spans="1:5">
      <c r="A3119" s="816">
        <f t="shared" si="201"/>
        <v>25031</v>
      </c>
      <c r="B3119" s="815">
        <f t="shared" si="198"/>
        <v>194</v>
      </c>
      <c r="C3119" s="815">
        <f t="shared" si="199"/>
        <v>173</v>
      </c>
      <c r="D3119" s="815">
        <f t="shared" si="200"/>
        <v>173</v>
      </c>
      <c r="E3119" s="815">
        <v>1968</v>
      </c>
    </row>
    <row r="3120" spans="1:5">
      <c r="A3120" s="816">
        <f t="shared" si="201"/>
        <v>25032</v>
      </c>
      <c r="B3120" s="815">
        <f t="shared" ref="B3120:B3183" si="202">B3119+1</f>
        <v>195</v>
      </c>
      <c r="C3120" s="815">
        <f t="shared" ref="C3120:C3183" si="203">C3119-1</f>
        <v>172</v>
      </c>
      <c r="D3120" s="815">
        <f t="shared" ref="D3120:D3183" si="204">D3119-1</f>
        <v>172</v>
      </c>
      <c r="E3120" s="815">
        <v>1968</v>
      </c>
    </row>
    <row r="3121" spans="1:5">
      <c r="A3121" s="816">
        <f t="shared" si="201"/>
        <v>25033</v>
      </c>
      <c r="B3121" s="815">
        <f t="shared" si="202"/>
        <v>196</v>
      </c>
      <c r="C3121" s="815">
        <f t="shared" si="203"/>
        <v>171</v>
      </c>
      <c r="D3121" s="815">
        <f t="shared" si="204"/>
        <v>171</v>
      </c>
      <c r="E3121" s="815">
        <v>1968</v>
      </c>
    </row>
    <row r="3122" spans="1:5">
      <c r="A3122" s="816">
        <f t="shared" si="201"/>
        <v>25034</v>
      </c>
      <c r="B3122" s="815">
        <f t="shared" si="202"/>
        <v>197</v>
      </c>
      <c r="C3122" s="815">
        <f t="shared" si="203"/>
        <v>170</v>
      </c>
      <c r="D3122" s="815">
        <f t="shared" si="204"/>
        <v>170</v>
      </c>
      <c r="E3122" s="815">
        <v>1968</v>
      </c>
    </row>
    <row r="3123" spans="1:5">
      <c r="A3123" s="816">
        <f t="shared" ref="A3123:A3186" si="205">A3122+1</f>
        <v>25035</v>
      </c>
      <c r="B3123" s="815">
        <f t="shared" si="202"/>
        <v>198</v>
      </c>
      <c r="C3123" s="815">
        <f t="shared" si="203"/>
        <v>169</v>
      </c>
      <c r="D3123" s="815">
        <f t="shared" si="204"/>
        <v>169</v>
      </c>
      <c r="E3123" s="815">
        <v>1968</v>
      </c>
    </row>
    <row r="3124" spans="1:5">
      <c r="A3124" s="816">
        <f t="shared" si="205"/>
        <v>25036</v>
      </c>
      <c r="B3124" s="815">
        <f t="shared" si="202"/>
        <v>199</v>
      </c>
      <c r="C3124" s="815">
        <f t="shared" si="203"/>
        <v>168</v>
      </c>
      <c r="D3124" s="815">
        <f t="shared" si="204"/>
        <v>168</v>
      </c>
      <c r="E3124" s="815">
        <v>1968</v>
      </c>
    </row>
    <row r="3125" spans="1:5">
      <c r="A3125" s="816">
        <f t="shared" si="205"/>
        <v>25037</v>
      </c>
      <c r="B3125" s="815">
        <f t="shared" si="202"/>
        <v>200</v>
      </c>
      <c r="C3125" s="815">
        <f t="shared" si="203"/>
        <v>167</v>
      </c>
      <c r="D3125" s="815">
        <f t="shared" si="204"/>
        <v>167</v>
      </c>
      <c r="E3125" s="815">
        <v>1968</v>
      </c>
    </row>
    <row r="3126" spans="1:5">
      <c r="A3126" s="816">
        <f t="shared" si="205"/>
        <v>25038</v>
      </c>
      <c r="B3126" s="815">
        <f t="shared" si="202"/>
        <v>201</v>
      </c>
      <c r="C3126" s="815">
        <f t="shared" si="203"/>
        <v>166</v>
      </c>
      <c r="D3126" s="815">
        <f t="shared" si="204"/>
        <v>166</v>
      </c>
      <c r="E3126" s="815">
        <v>1968</v>
      </c>
    </row>
    <row r="3127" spans="1:5">
      <c r="A3127" s="816">
        <f t="shared" si="205"/>
        <v>25039</v>
      </c>
      <c r="B3127" s="815">
        <f t="shared" si="202"/>
        <v>202</v>
      </c>
      <c r="C3127" s="815">
        <f t="shared" si="203"/>
        <v>165</v>
      </c>
      <c r="D3127" s="815">
        <f t="shared" si="204"/>
        <v>165</v>
      </c>
      <c r="E3127" s="815">
        <v>1968</v>
      </c>
    </row>
    <row r="3128" spans="1:5">
      <c r="A3128" s="816">
        <f t="shared" si="205"/>
        <v>25040</v>
      </c>
      <c r="B3128" s="815">
        <f t="shared" si="202"/>
        <v>203</v>
      </c>
      <c r="C3128" s="815">
        <f t="shared" si="203"/>
        <v>164</v>
      </c>
      <c r="D3128" s="815">
        <f t="shared" si="204"/>
        <v>164</v>
      </c>
      <c r="E3128" s="815">
        <v>1968</v>
      </c>
    </row>
    <row r="3129" spans="1:5">
      <c r="A3129" s="816">
        <f t="shared" si="205"/>
        <v>25041</v>
      </c>
      <c r="B3129" s="815">
        <f t="shared" si="202"/>
        <v>204</v>
      </c>
      <c r="C3129" s="815">
        <f t="shared" si="203"/>
        <v>163</v>
      </c>
      <c r="D3129" s="815">
        <f t="shared" si="204"/>
        <v>163</v>
      </c>
      <c r="E3129" s="815">
        <v>1968</v>
      </c>
    </row>
    <row r="3130" spans="1:5">
      <c r="A3130" s="816">
        <f t="shared" si="205"/>
        <v>25042</v>
      </c>
      <c r="B3130" s="815">
        <f t="shared" si="202"/>
        <v>205</v>
      </c>
      <c r="C3130" s="815">
        <f t="shared" si="203"/>
        <v>162</v>
      </c>
      <c r="D3130" s="815">
        <f t="shared" si="204"/>
        <v>162</v>
      </c>
      <c r="E3130" s="815">
        <v>1968</v>
      </c>
    </row>
    <row r="3131" spans="1:5">
      <c r="A3131" s="816">
        <f t="shared" si="205"/>
        <v>25043</v>
      </c>
      <c r="B3131" s="815">
        <f t="shared" si="202"/>
        <v>206</v>
      </c>
      <c r="C3131" s="815">
        <f t="shared" si="203"/>
        <v>161</v>
      </c>
      <c r="D3131" s="815">
        <f t="shared" si="204"/>
        <v>161</v>
      </c>
      <c r="E3131" s="815">
        <v>1968</v>
      </c>
    </row>
    <row r="3132" spans="1:5">
      <c r="A3132" s="816">
        <f t="shared" si="205"/>
        <v>25044</v>
      </c>
      <c r="B3132" s="815">
        <f t="shared" si="202"/>
        <v>207</v>
      </c>
      <c r="C3132" s="815">
        <f t="shared" si="203"/>
        <v>160</v>
      </c>
      <c r="D3132" s="815">
        <f t="shared" si="204"/>
        <v>160</v>
      </c>
      <c r="E3132" s="815">
        <v>1968</v>
      </c>
    </row>
    <row r="3133" spans="1:5">
      <c r="A3133" s="816">
        <f t="shared" si="205"/>
        <v>25045</v>
      </c>
      <c r="B3133" s="815">
        <f t="shared" si="202"/>
        <v>208</v>
      </c>
      <c r="C3133" s="815">
        <f t="shared" si="203"/>
        <v>159</v>
      </c>
      <c r="D3133" s="815">
        <f t="shared" si="204"/>
        <v>159</v>
      </c>
      <c r="E3133" s="815">
        <v>1968</v>
      </c>
    </row>
    <row r="3134" spans="1:5">
      <c r="A3134" s="816">
        <f t="shared" si="205"/>
        <v>25046</v>
      </c>
      <c r="B3134" s="815">
        <f t="shared" si="202"/>
        <v>209</v>
      </c>
      <c r="C3134" s="815">
        <f t="shared" si="203"/>
        <v>158</v>
      </c>
      <c r="D3134" s="815">
        <f t="shared" si="204"/>
        <v>158</v>
      </c>
      <c r="E3134" s="815">
        <v>1968</v>
      </c>
    </row>
    <row r="3135" spans="1:5">
      <c r="A3135" s="816">
        <f t="shared" si="205"/>
        <v>25047</v>
      </c>
      <c r="B3135" s="815">
        <f t="shared" si="202"/>
        <v>210</v>
      </c>
      <c r="C3135" s="815">
        <f t="shared" si="203"/>
        <v>157</v>
      </c>
      <c r="D3135" s="815">
        <f t="shared" si="204"/>
        <v>157</v>
      </c>
      <c r="E3135" s="815">
        <v>1968</v>
      </c>
    </row>
    <row r="3136" spans="1:5">
      <c r="A3136" s="816">
        <f t="shared" si="205"/>
        <v>25048</v>
      </c>
      <c r="B3136" s="815">
        <f t="shared" si="202"/>
        <v>211</v>
      </c>
      <c r="C3136" s="815">
        <f t="shared" si="203"/>
        <v>156</v>
      </c>
      <c r="D3136" s="815">
        <f t="shared" si="204"/>
        <v>156</v>
      </c>
      <c r="E3136" s="815">
        <v>1968</v>
      </c>
    </row>
    <row r="3137" spans="1:5">
      <c r="A3137" s="816">
        <f t="shared" si="205"/>
        <v>25049</v>
      </c>
      <c r="B3137" s="815">
        <f t="shared" si="202"/>
        <v>212</v>
      </c>
      <c r="C3137" s="815">
        <f t="shared" si="203"/>
        <v>155</v>
      </c>
      <c r="D3137" s="815">
        <f t="shared" si="204"/>
        <v>155</v>
      </c>
      <c r="E3137" s="815">
        <v>1968</v>
      </c>
    </row>
    <row r="3138" spans="1:5">
      <c r="A3138" s="816">
        <f t="shared" si="205"/>
        <v>25050</v>
      </c>
      <c r="B3138" s="815">
        <f t="shared" si="202"/>
        <v>213</v>
      </c>
      <c r="C3138" s="815">
        <f t="shared" si="203"/>
        <v>154</v>
      </c>
      <c r="D3138" s="815">
        <f t="shared" si="204"/>
        <v>154</v>
      </c>
      <c r="E3138" s="815">
        <v>1968</v>
      </c>
    </row>
    <row r="3139" spans="1:5">
      <c r="A3139" s="816">
        <f t="shared" si="205"/>
        <v>25051</v>
      </c>
      <c r="B3139" s="815">
        <f t="shared" si="202"/>
        <v>214</v>
      </c>
      <c r="C3139" s="815">
        <f t="shared" si="203"/>
        <v>153</v>
      </c>
      <c r="D3139" s="815">
        <f t="shared" si="204"/>
        <v>153</v>
      </c>
      <c r="E3139" s="815">
        <v>1968</v>
      </c>
    </row>
    <row r="3140" spans="1:5">
      <c r="A3140" s="816">
        <f t="shared" si="205"/>
        <v>25052</v>
      </c>
      <c r="B3140" s="815">
        <f t="shared" si="202"/>
        <v>215</v>
      </c>
      <c r="C3140" s="815">
        <f t="shared" si="203"/>
        <v>152</v>
      </c>
      <c r="D3140" s="815">
        <f t="shared" si="204"/>
        <v>152</v>
      </c>
      <c r="E3140" s="815">
        <v>1968</v>
      </c>
    </row>
    <row r="3141" spans="1:5">
      <c r="A3141" s="816">
        <f t="shared" si="205"/>
        <v>25053</v>
      </c>
      <c r="B3141" s="815">
        <f t="shared" si="202"/>
        <v>216</v>
      </c>
      <c r="C3141" s="815">
        <f t="shared" si="203"/>
        <v>151</v>
      </c>
      <c r="D3141" s="815">
        <f t="shared" si="204"/>
        <v>151</v>
      </c>
      <c r="E3141" s="815">
        <v>1968</v>
      </c>
    </row>
    <row r="3142" spans="1:5">
      <c r="A3142" s="816">
        <f t="shared" si="205"/>
        <v>25054</v>
      </c>
      <c r="B3142" s="815">
        <f t="shared" si="202"/>
        <v>217</v>
      </c>
      <c r="C3142" s="815">
        <f t="shared" si="203"/>
        <v>150</v>
      </c>
      <c r="D3142" s="815">
        <f t="shared" si="204"/>
        <v>150</v>
      </c>
      <c r="E3142" s="815">
        <v>1968</v>
      </c>
    </row>
    <row r="3143" spans="1:5">
      <c r="A3143" s="816">
        <f t="shared" si="205"/>
        <v>25055</v>
      </c>
      <c r="B3143" s="815">
        <f t="shared" si="202"/>
        <v>218</v>
      </c>
      <c r="C3143" s="815">
        <f t="shared" si="203"/>
        <v>149</v>
      </c>
      <c r="D3143" s="815">
        <f t="shared" si="204"/>
        <v>149</v>
      </c>
      <c r="E3143" s="815">
        <v>1968</v>
      </c>
    </row>
    <row r="3144" spans="1:5">
      <c r="A3144" s="816">
        <f t="shared" si="205"/>
        <v>25056</v>
      </c>
      <c r="B3144" s="815">
        <f t="shared" si="202"/>
        <v>219</v>
      </c>
      <c r="C3144" s="815">
        <f t="shared" si="203"/>
        <v>148</v>
      </c>
      <c r="D3144" s="815">
        <f t="shared" si="204"/>
        <v>148</v>
      </c>
      <c r="E3144" s="815">
        <v>1968</v>
      </c>
    </row>
    <row r="3145" spans="1:5">
      <c r="A3145" s="816">
        <f t="shared" si="205"/>
        <v>25057</v>
      </c>
      <c r="B3145" s="815">
        <f t="shared" si="202"/>
        <v>220</v>
      </c>
      <c r="C3145" s="815">
        <f t="shared" si="203"/>
        <v>147</v>
      </c>
      <c r="D3145" s="815">
        <f t="shared" si="204"/>
        <v>147</v>
      </c>
      <c r="E3145" s="815">
        <v>1968</v>
      </c>
    </row>
    <row r="3146" spans="1:5">
      <c r="A3146" s="816">
        <f t="shared" si="205"/>
        <v>25058</v>
      </c>
      <c r="B3146" s="815">
        <f t="shared" si="202"/>
        <v>221</v>
      </c>
      <c r="C3146" s="815">
        <f t="shared" si="203"/>
        <v>146</v>
      </c>
      <c r="D3146" s="815">
        <f t="shared" si="204"/>
        <v>146</v>
      </c>
      <c r="E3146" s="815">
        <v>1968</v>
      </c>
    </row>
    <row r="3147" spans="1:5">
      <c r="A3147" s="816">
        <f t="shared" si="205"/>
        <v>25059</v>
      </c>
      <c r="B3147" s="815">
        <f t="shared" si="202"/>
        <v>222</v>
      </c>
      <c r="C3147" s="815">
        <f t="shared" si="203"/>
        <v>145</v>
      </c>
      <c r="D3147" s="815">
        <f t="shared" si="204"/>
        <v>145</v>
      </c>
      <c r="E3147" s="815">
        <v>1968</v>
      </c>
    </row>
    <row r="3148" spans="1:5">
      <c r="A3148" s="816">
        <f t="shared" si="205"/>
        <v>25060</v>
      </c>
      <c r="B3148" s="815">
        <f t="shared" si="202"/>
        <v>223</v>
      </c>
      <c r="C3148" s="815">
        <f t="shared" si="203"/>
        <v>144</v>
      </c>
      <c r="D3148" s="815">
        <f t="shared" si="204"/>
        <v>144</v>
      </c>
      <c r="E3148" s="815">
        <v>1968</v>
      </c>
    </row>
    <row r="3149" spans="1:5">
      <c r="A3149" s="816">
        <f t="shared" si="205"/>
        <v>25061</v>
      </c>
      <c r="B3149" s="815">
        <f t="shared" si="202"/>
        <v>224</v>
      </c>
      <c r="C3149" s="815">
        <f t="shared" si="203"/>
        <v>143</v>
      </c>
      <c r="D3149" s="815">
        <f t="shared" si="204"/>
        <v>143</v>
      </c>
      <c r="E3149" s="815">
        <v>1968</v>
      </c>
    </row>
    <row r="3150" spans="1:5">
      <c r="A3150" s="816">
        <f t="shared" si="205"/>
        <v>25062</v>
      </c>
      <c r="B3150" s="815">
        <f t="shared" si="202"/>
        <v>225</v>
      </c>
      <c r="C3150" s="815">
        <f t="shared" si="203"/>
        <v>142</v>
      </c>
      <c r="D3150" s="815">
        <f t="shared" si="204"/>
        <v>142</v>
      </c>
      <c r="E3150" s="815">
        <v>1968</v>
      </c>
    </row>
    <row r="3151" spans="1:5">
      <c r="A3151" s="816">
        <f t="shared" si="205"/>
        <v>25063</v>
      </c>
      <c r="B3151" s="815">
        <f t="shared" si="202"/>
        <v>226</v>
      </c>
      <c r="C3151" s="815">
        <f t="shared" si="203"/>
        <v>141</v>
      </c>
      <c r="D3151" s="815">
        <f t="shared" si="204"/>
        <v>141</v>
      </c>
      <c r="E3151" s="815">
        <v>1968</v>
      </c>
    </row>
    <row r="3152" spans="1:5">
      <c r="A3152" s="816">
        <f t="shared" si="205"/>
        <v>25064</v>
      </c>
      <c r="B3152" s="815">
        <f t="shared" si="202"/>
        <v>227</v>
      </c>
      <c r="C3152" s="815">
        <f t="shared" si="203"/>
        <v>140</v>
      </c>
      <c r="D3152" s="815">
        <f t="shared" si="204"/>
        <v>140</v>
      </c>
      <c r="E3152" s="815">
        <v>1968</v>
      </c>
    </row>
    <row r="3153" spans="1:5">
      <c r="A3153" s="816">
        <f t="shared" si="205"/>
        <v>25065</v>
      </c>
      <c r="B3153" s="815">
        <f t="shared" si="202"/>
        <v>228</v>
      </c>
      <c r="C3153" s="815">
        <f t="shared" si="203"/>
        <v>139</v>
      </c>
      <c r="D3153" s="815">
        <f t="shared" si="204"/>
        <v>139</v>
      </c>
      <c r="E3153" s="815">
        <v>1968</v>
      </c>
    </row>
    <row r="3154" spans="1:5">
      <c r="A3154" s="816">
        <f t="shared" si="205"/>
        <v>25066</v>
      </c>
      <c r="B3154" s="815">
        <f t="shared" si="202"/>
        <v>229</v>
      </c>
      <c r="C3154" s="815">
        <f t="shared" si="203"/>
        <v>138</v>
      </c>
      <c r="D3154" s="815">
        <f t="shared" si="204"/>
        <v>138</v>
      </c>
      <c r="E3154" s="815">
        <v>1968</v>
      </c>
    </row>
    <row r="3155" spans="1:5">
      <c r="A3155" s="816">
        <f t="shared" si="205"/>
        <v>25067</v>
      </c>
      <c r="B3155" s="815">
        <f t="shared" si="202"/>
        <v>230</v>
      </c>
      <c r="C3155" s="815">
        <f t="shared" si="203"/>
        <v>137</v>
      </c>
      <c r="D3155" s="815">
        <f t="shared" si="204"/>
        <v>137</v>
      </c>
      <c r="E3155" s="815">
        <v>1968</v>
      </c>
    </row>
    <row r="3156" spans="1:5">
      <c r="A3156" s="816">
        <f t="shared" si="205"/>
        <v>25068</v>
      </c>
      <c r="B3156" s="815">
        <f t="shared" si="202"/>
        <v>231</v>
      </c>
      <c r="C3156" s="815">
        <f t="shared" si="203"/>
        <v>136</v>
      </c>
      <c r="D3156" s="815">
        <f t="shared" si="204"/>
        <v>136</v>
      </c>
      <c r="E3156" s="815">
        <v>1968</v>
      </c>
    </row>
    <row r="3157" spans="1:5">
      <c r="A3157" s="816">
        <f t="shared" si="205"/>
        <v>25069</v>
      </c>
      <c r="B3157" s="815">
        <f t="shared" si="202"/>
        <v>232</v>
      </c>
      <c r="C3157" s="815">
        <f t="shared" si="203"/>
        <v>135</v>
      </c>
      <c r="D3157" s="815">
        <f t="shared" si="204"/>
        <v>135</v>
      </c>
      <c r="E3157" s="815">
        <v>1968</v>
      </c>
    </row>
    <row r="3158" spans="1:5">
      <c r="A3158" s="816">
        <f t="shared" si="205"/>
        <v>25070</v>
      </c>
      <c r="B3158" s="815">
        <f t="shared" si="202"/>
        <v>233</v>
      </c>
      <c r="C3158" s="815">
        <f t="shared" si="203"/>
        <v>134</v>
      </c>
      <c r="D3158" s="815">
        <f t="shared" si="204"/>
        <v>134</v>
      </c>
      <c r="E3158" s="815">
        <v>1968</v>
      </c>
    </row>
    <row r="3159" spans="1:5">
      <c r="A3159" s="816">
        <f t="shared" si="205"/>
        <v>25071</v>
      </c>
      <c r="B3159" s="815">
        <f t="shared" si="202"/>
        <v>234</v>
      </c>
      <c r="C3159" s="815">
        <f t="shared" si="203"/>
        <v>133</v>
      </c>
      <c r="D3159" s="815">
        <f t="shared" si="204"/>
        <v>133</v>
      </c>
      <c r="E3159" s="815">
        <v>1968</v>
      </c>
    </row>
    <row r="3160" spans="1:5">
      <c r="A3160" s="816">
        <f t="shared" si="205"/>
        <v>25072</v>
      </c>
      <c r="B3160" s="815">
        <f t="shared" si="202"/>
        <v>235</v>
      </c>
      <c r="C3160" s="815">
        <f t="shared" si="203"/>
        <v>132</v>
      </c>
      <c r="D3160" s="815">
        <f t="shared" si="204"/>
        <v>132</v>
      </c>
      <c r="E3160" s="815">
        <v>1968</v>
      </c>
    </row>
    <row r="3161" spans="1:5">
      <c r="A3161" s="816">
        <f t="shared" si="205"/>
        <v>25073</v>
      </c>
      <c r="B3161" s="815">
        <f t="shared" si="202"/>
        <v>236</v>
      </c>
      <c r="C3161" s="815">
        <f t="shared" si="203"/>
        <v>131</v>
      </c>
      <c r="D3161" s="815">
        <f t="shared" si="204"/>
        <v>131</v>
      </c>
      <c r="E3161" s="815">
        <v>1968</v>
      </c>
    </row>
    <row r="3162" spans="1:5">
      <c r="A3162" s="816">
        <f t="shared" si="205"/>
        <v>25074</v>
      </c>
      <c r="B3162" s="815">
        <f t="shared" si="202"/>
        <v>237</v>
      </c>
      <c r="C3162" s="815">
        <f t="shared" si="203"/>
        <v>130</v>
      </c>
      <c r="D3162" s="815">
        <f t="shared" si="204"/>
        <v>130</v>
      </c>
      <c r="E3162" s="815">
        <v>1968</v>
      </c>
    </row>
    <row r="3163" spans="1:5">
      <c r="A3163" s="816">
        <f t="shared" si="205"/>
        <v>25075</v>
      </c>
      <c r="B3163" s="815">
        <f t="shared" si="202"/>
        <v>238</v>
      </c>
      <c r="C3163" s="815">
        <f t="shared" si="203"/>
        <v>129</v>
      </c>
      <c r="D3163" s="815">
        <f t="shared" si="204"/>
        <v>129</v>
      </c>
      <c r="E3163" s="815">
        <v>1968</v>
      </c>
    </row>
    <row r="3164" spans="1:5">
      <c r="A3164" s="816">
        <f t="shared" si="205"/>
        <v>25076</v>
      </c>
      <c r="B3164" s="815">
        <f t="shared" si="202"/>
        <v>239</v>
      </c>
      <c r="C3164" s="815">
        <f t="shared" si="203"/>
        <v>128</v>
      </c>
      <c r="D3164" s="815">
        <f t="shared" si="204"/>
        <v>128</v>
      </c>
      <c r="E3164" s="815">
        <v>1968</v>
      </c>
    </row>
    <row r="3165" spans="1:5">
      <c r="A3165" s="816">
        <f t="shared" si="205"/>
        <v>25077</v>
      </c>
      <c r="B3165" s="815">
        <f t="shared" si="202"/>
        <v>240</v>
      </c>
      <c r="C3165" s="815">
        <f t="shared" si="203"/>
        <v>127</v>
      </c>
      <c r="D3165" s="815">
        <f t="shared" si="204"/>
        <v>127</v>
      </c>
      <c r="E3165" s="815">
        <v>1968</v>
      </c>
    </row>
    <row r="3166" spans="1:5">
      <c r="A3166" s="816">
        <f t="shared" si="205"/>
        <v>25078</v>
      </c>
      <c r="B3166" s="815">
        <f t="shared" si="202"/>
        <v>241</v>
      </c>
      <c r="C3166" s="815">
        <f t="shared" si="203"/>
        <v>126</v>
      </c>
      <c r="D3166" s="815">
        <f t="shared" si="204"/>
        <v>126</v>
      </c>
      <c r="E3166" s="815">
        <v>1968</v>
      </c>
    </row>
    <row r="3167" spans="1:5">
      <c r="A3167" s="816">
        <f t="shared" si="205"/>
        <v>25079</v>
      </c>
      <c r="B3167" s="815">
        <f t="shared" si="202"/>
        <v>242</v>
      </c>
      <c r="C3167" s="815">
        <f t="shared" si="203"/>
        <v>125</v>
      </c>
      <c r="D3167" s="815">
        <f t="shared" si="204"/>
        <v>125</v>
      </c>
      <c r="E3167" s="815">
        <v>1968</v>
      </c>
    </row>
    <row r="3168" spans="1:5">
      <c r="A3168" s="816">
        <f t="shared" si="205"/>
        <v>25080</v>
      </c>
      <c r="B3168" s="815">
        <f t="shared" si="202"/>
        <v>243</v>
      </c>
      <c r="C3168" s="815">
        <f t="shared" si="203"/>
        <v>124</v>
      </c>
      <c r="D3168" s="815">
        <f t="shared" si="204"/>
        <v>124</v>
      </c>
      <c r="E3168" s="815">
        <v>1968</v>
      </c>
    </row>
    <row r="3169" spans="1:5">
      <c r="A3169" s="816">
        <f t="shared" si="205"/>
        <v>25081</v>
      </c>
      <c r="B3169" s="815">
        <f t="shared" si="202"/>
        <v>244</v>
      </c>
      <c r="C3169" s="815">
        <f t="shared" si="203"/>
        <v>123</v>
      </c>
      <c r="D3169" s="815">
        <f t="shared" si="204"/>
        <v>123</v>
      </c>
      <c r="E3169" s="815">
        <v>1968</v>
      </c>
    </row>
    <row r="3170" spans="1:5">
      <c r="A3170" s="816">
        <f t="shared" si="205"/>
        <v>25082</v>
      </c>
      <c r="B3170" s="815">
        <f t="shared" si="202"/>
        <v>245</v>
      </c>
      <c r="C3170" s="815">
        <f t="shared" si="203"/>
        <v>122</v>
      </c>
      <c r="D3170" s="815">
        <f t="shared" si="204"/>
        <v>122</v>
      </c>
      <c r="E3170" s="815">
        <v>1968</v>
      </c>
    </row>
    <row r="3171" spans="1:5">
      <c r="A3171" s="816">
        <f t="shared" si="205"/>
        <v>25083</v>
      </c>
      <c r="B3171" s="815">
        <f t="shared" si="202"/>
        <v>246</v>
      </c>
      <c r="C3171" s="815">
        <f t="shared" si="203"/>
        <v>121</v>
      </c>
      <c r="D3171" s="815">
        <f t="shared" si="204"/>
        <v>121</v>
      </c>
      <c r="E3171" s="815">
        <v>1968</v>
      </c>
    </row>
    <row r="3172" spans="1:5">
      <c r="A3172" s="816">
        <f t="shared" si="205"/>
        <v>25084</v>
      </c>
      <c r="B3172" s="815">
        <f t="shared" si="202"/>
        <v>247</v>
      </c>
      <c r="C3172" s="815">
        <f t="shared" si="203"/>
        <v>120</v>
      </c>
      <c r="D3172" s="815">
        <f t="shared" si="204"/>
        <v>120</v>
      </c>
      <c r="E3172" s="815">
        <v>1968</v>
      </c>
    </row>
    <row r="3173" spans="1:5">
      <c r="A3173" s="816">
        <f t="shared" si="205"/>
        <v>25085</v>
      </c>
      <c r="B3173" s="815">
        <f t="shared" si="202"/>
        <v>248</v>
      </c>
      <c r="C3173" s="815">
        <f t="shared" si="203"/>
        <v>119</v>
      </c>
      <c r="D3173" s="815">
        <f t="shared" si="204"/>
        <v>119</v>
      </c>
      <c r="E3173" s="815">
        <v>1968</v>
      </c>
    </row>
    <row r="3174" spans="1:5">
      <c r="A3174" s="816">
        <f t="shared" si="205"/>
        <v>25086</v>
      </c>
      <c r="B3174" s="815">
        <f t="shared" si="202"/>
        <v>249</v>
      </c>
      <c r="C3174" s="815">
        <f t="shared" si="203"/>
        <v>118</v>
      </c>
      <c r="D3174" s="815">
        <f t="shared" si="204"/>
        <v>118</v>
      </c>
      <c r="E3174" s="815">
        <v>1968</v>
      </c>
    </row>
    <row r="3175" spans="1:5">
      <c r="A3175" s="816">
        <f t="shared" si="205"/>
        <v>25087</v>
      </c>
      <c r="B3175" s="815">
        <f t="shared" si="202"/>
        <v>250</v>
      </c>
      <c r="C3175" s="815">
        <f t="shared" si="203"/>
        <v>117</v>
      </c>
      <c r="D3175" s="815">
        <f t="shared" si="204"/>
        <v>117</v>
      </c>
      <c r="E3175" s="815">
        <v>1968</v>
      </c>
    </row>
    <row r="3176" spans="1:5">
      <c r="A3176" s="816">
        <f t="shared" si="205"/>
        <v>25088</v>
      </c>
      <c r="B3176" s="815">
        <f t="shared" si="202"/>
        <v>251</v>
      </c>
      <c r="C3176" s="815">
        <f t="shared" si="203"/>
        <v>116</v>
      </c>
      <c r="D3176" s="815">
        <f t="shared" si="204"/>
        <v>116</v>
      </c>
      <c r="E3176" s="815">
        <v>1968</v>
      </c>
    </row>
    <row r="3177" spans="1:5">
      <c r="A3177" s="816">
        <f t="shared" si="205"/>
        <v>25089</v>
      </c>
      <c r="B3177" s="815">
        <f t="shared" si="202"/>
        <v>252</v>
      </c>
      <c r="C3177" s="815">
        <f t="shared" si="203"/>
        <v>115</v>
      </c>
      <c r="D3177" s="815">
        <f t="shared" si="204"/>
        <v>115</v>
      </c>
      <c r="E3177" s="815">
        <v>1968</v>
      </c>
    </row>
    <row r="3178" spans="1:5">
      <c r="A3178" s="816">
        <f t="shared" si="205"/>
        <v>25090</v>
      </c>
      <c r="B3178" s="815">
        <f t="shared" si="202"/>
        <v>253</v>
      </c>
      <c r="C3178" s="815">
        <f t="shared" si="203"/>
        <v>114</v>
      </c>
      <c r="D3178" s="815">
        <f t="shared" si="204"/>
        <v>114</v>
      </c>
      <c r="E3178" s="815">
        <v>1968</v>
      </c>
    </row>
    <row r="3179" spans="1:5">
      <c r="A3179" s="816">
        <f t="shared" si="205"/>
        <v>25091</v>
      </c>
      <c r="B3179" s="815">
        <f t="shared" si="202"/>
        <v>254</v>
      </c>
      <c r="C3179" s="815">
        <f t="shared" si="203"/>
        <v>113</v>
      </c>
      <c r="D3179" s="815">
        <f t="shared" si="204"/>
        <v>113</v>
      </c>
      <c r="E3179" s="815">
        <v>1968</v>
      </c>
    </row>
    <row r="3180" spans="1:5">
      <c r="A3180" s="816">
        <f t="shared" si="205"/>
        <v>25092</v>
      </c>
      <c r="B3180" s="815">
        <f t="shared" si="202"/>
        <v>255</v>
      </c>
      <c r="C3180" s="815">
        <f t="shared" si="203"/>
        <v>112</v>
      </c>
      <c r="D3180" s="815">
        <f t="shared" si="204"/>
        <v>112</v>
      </c>
      <c r="E3180" s="815">
        <v>1968</v>
      </c>
    </row>
    <row r="3181" spans="1:5">
      <c r="A3181" s="816">
        <f t="shared" si="205"/>
        <v>25093</v>
      </c>
      <c r="B3181" s="815">
        <f t="shared" si="202"/>
        <v>256</v>
      </c>
      <c r="C3181" s="815">
        <f t="shared" si="203"/>
        <v>111</v>
      </c>
      <c r="D3181" s="815">
        <f t="shared" si="204"/>
        <v>111</v>
      </c>
      <c r="E3181" s="815">
        <v>1968</v>
      </c>
    </row>
    <row r="3182" spans="1:5">
      <c r="A3182" s="816">
        <f t="shared" si="205"/>
        <v>25094</v>
      </c>
      <c r="B3182" s="815">
        <f t="shared" si="202"/>
        <v>257</v>
      </c>
      <c r="C3182" s="815">
        <f t="shared" si="203"/>
        <v>110</v>
      </c>
      <c r="D3182" s="815">
        <f t="shared" si="204"/>
        <v>110</v>
      </c>
      <c r="E3182" s="815">
        <v>1968</v>
      </c>
    </row>
    <row r="3183" spans="1:5">
      <c r="A3183" s="816">
        <f t="shared" si="205"/>
        <v>25095</v>
      </c>
      <c r="B3183" s="815">
        <f t="shared" si="202"/>
        <v>258</v>
      </c>
      <c r="C3183" s="815">
        <f t="shared" si="203"/>
        <v>109</v>
      </c>
      <c r="D3183" s="815">
        <f t="shared" si="204"/>
        <v>109</v>
      </c>
      <c r="E3183" s="815">
        <v>1968</v>
      </c>
    </row>
    <row r="3184" spans="1:5">
      <c r="A3184" s="816">
        <f t="shared" si="205"/>
        <v>25096</v>
      </c>
      <c r="B3184" s="815">
        <f t="shared" ref="B3184:B3247" si="206">B3183+1</f>
        <v>259</v>
      </c>
      <c r="C3184" s="815">
        <f t="shared" ref="C3184:C3247" si="207">C3183-1</f>
        <v>108</v>
      </c>
      <c r="D3184" s="815">
        <f t="shared" ref="D3184:D3247" si="208">D3183-1</f>
        <v>108</v>
      </c>
      <c r="E3184" s="815">
        <v>1968</v>
      </c>
    </row>
    <row r="3185" spans="1:5">
      <c r="A3185" s="816">
        <f t="shared" si="205"/>
        <v>25097</v>
      </c>
      <c r="B3185" s="815">
        <f t="shared" si="206"/>
        <v>260</v>
      </c>
      <c r="C3185" s="815">
        <f t="shared" si="207"/>
        <v>107</v>
      </c>
      <c r="D3185" s="815">
        <f t="shared" si="208"/>
        <v>107</v>
      </c>
      <c r="E3185" s="815">
        <v>1968</v>
      </c>
    </row>
    <row r="3186" spans="1:5">
      <c r="A3186" s="816">
        <f t="shared" si="205"/>
        <v>25098</v>
      </c>
      <c r="B3186" s="815">
        <f t="shared" si="206"/>
        <v>261</v>
      </c>
      <c r="C3186" s="815">
        <f t="shared" si="207"/>
        <v>106</v>
      </c>
      <c r="D3186" s="815">
        <f t="shared" si="208"/>
        <v>106</v>
      </c>
      <c r="E3186" s="815">
        <v>1968</v>
      </c>
    </row>
    <row r="3187" spans="1:5">
      <c r="A3187" s="816">
        <f t="shared" ref="A3187:A3250" si="209">A3186+1</f>
        <v>25099</v>
      </c>
      <c r="B3187" s="815">
        <f t="shared" si="206"/>
        <v>262</v>
      </c>
      <c r="C3187" s="815">
        <f t="shared" si="207"/>
        <v>105</v>
      </c>
      <c r="D3187" s="815">
        <f t="shared" si="208"/>
        <v>105</v>
      </c>
      <c r="E3187" s="815">
        <v>1968</v>
      </c>
    </row>
    <row r="3188" spans="1:5">
      <c r="A3188" s="816">
        <f t="shared" si="209"/>
        <v>25100</v>
      </c>
      <c r="B3188" s="815">
        <f t="shared" si="206"/>
        <v>263</v>
      </c>
      <c r="C3188" s="815">
        <f t="shared" si="207"/>
        <v>104</v>
      </c>
      <c r="D3188" s="815">
        <f t="shared" si="208"/>
        <v>104</v>
      </c>
      <c r="E3188" s="815">
        <v>1968</v>
      </c>
    </row>
    <row r="3189" spans="1:5">
      <c r="A3189" s="816">
        <f t="shared" si="209"/>
        <v>25101</v>
      </c>
      <c r="B3189" s="815">
        <f t="shared" si="206"/>
        <v>264</v>
      </c>
      <c r="C3189" s="815">
        <f t="shared" si="207"/>
        <v>103</v>
      </c>
      <c r="D3189" s="815">
        <f t="shared" si="208"/>
        <v>103</v>
      </c>
      <c r="E3189" s="815">
        <v>1968</v>
      </c>
    </row>
    <row r="3190" spans="1:5">
      <c r="A3190" s="816">
        <f t="shared" si="209"/>
        <v>25102</v>
      </c>
      <c r="B3190" s="815">
        <f t="shared" si="206"/>
        <v>265</v>
      </c>
      <c r="C3190" s="815">
        <f t="shared" si="207"/>
        <v>102</v>
      </c>
      <c r="D3190" s="815">
        <f t="shared" si="208"/>
        <v>102</v>
      </c>
      <c r="E3190" s="815">
        <v>1968</v>
      </c>
    </row>
    <row r="3191" spans="1:5">
      <c r="A3191" s="816">
        <f t="shared" si="209"/>
        <v>25103</v>
      </c>
      <c r="B3191" s="815">
        <f t="shared" si="206"/>
        <v>266</v>
      </c>
      <c r="C3191" s="815">
        <f t="shared" si="207"/>
        <v>101</v>
      </c>
      <c r="D3191" s="815">
        <f t="shared" si="208"/>
        <v>101</v>
      </c>
      <c r="E3191" s="815">
        <v>1968</v>
      </c>
    </row>
    <row r="3192" spans="1:5">
      <c r="A3192" s="816">
        <f t="shared" si="209"/>
        <v>25104</v>
      </c>
      <c r="B3192" s="815">
        <f t="shared" si="206"/>
        <v>267</v>
      </c>
      <c r="C3192" s="815">
        <f t="shared" si="207"/>
        <v>100</v>
      </c>
      <c r="D3192" s="815">
        <f t="shared" si="208"/>
        <v>100</v>
      </c>
      <c r="E3192" s="815">
        <v>1968</v>
      </c>
    </row>
    <row r="3193" spans="1:5">
      <c r="A3193" s="816">
        <f t="shared" si="209"/>
        <v>25105</v>
      </c>
      <c r="B3193" s="815">
        <f t="shared" si="206"/>
        <v>268</v>
      </c>
      <c r="C3193" s="815">
        <f t="shared" si="207"/>
        <v>99</v>
      </c>
      <c r="D3193" s="815">
        <f t="shared" si="208"/>
        <v>99</v>
      </c>
      <c r="E3193" s="815">
        <v>1968</v>
      </c>
    </row>
    <row r="3194" spans="1:5">
      <c r="A3194" s="816">
        <f t="shared" si="209"/>
        <v>25106</v>
      </c>
      <c r="B3194" s="815">
        <f t="shared" si="206"/>
        <v>269</v>
      </c>
      <c r="C3194" s="815">
        <f t="shared" si="207"/>
        <v>98</v>
      </c>
      <c r="D3194" s="815">
        <f t="shared" si="208"/>
        <v>98</v>
      </c>
      <c r="E3194" s="815">
        <v>1968</v>
      </c>
    </row>
    <row r="3195" spans="1:5">
      <c r="A3195" s="816">
        <f t="shared" si="209"/>
        <v>25107</v>
      </c>
      <c r="B3195" s="815">
        <f t="shared" si="206"/>
        <v>270</v>
      </c>
      <c r="C3195" s="815">
        <f t="shared" si="207"/>
        <v>97</v>
      </c>
      <c r="D3195" s="815">
        <f t="shared" si="208"/>
        <v>97</v>
      </c>
      <c r="E3195" s="815">
        <v>1968</v>
      </c>
    </row>
    <row r="3196" spans="1:5">
      <c r="A3196" s="816">
        <f t="shared" si="209"/>
        <v>25108</v>
      </c>
      <c r="B3196" s="815">
        <f t="shared" si="206"/>
        <v>271</v>
      </c>
      <c r="C3196" s="815">
        <f t="shared" si="207"/>
        <v>96</v>
      </c>
      <c r="D3196" s="815">
        <f t="shared" si="208"/>
        <v>96</v>
      </c>
      <c r="E3196" s="815">
        <v>1968</v>
      </c>
    </row>
    <row r="3197" spans="1:5">
      <c r="A3197" s="816">
        <f t="shared" si="209"/>
        <v>25109</v>
      </c>
      <c r="B3197" s="815">
        <f t="shared" si="206"/>
        <v>272</v>
      </c>
      <c r="C3197" s="815">
        <f t="shared" si="207"/>
        <v>95</v>
      </c>
      <c r="D3197" s="815">
        <f t="shared" si="208"/>
        <v>95</v>
      </c>
      <c r="E3197" s="815">
        <v>1968</v>
      </c>
    </row>
    <row r="3198" spans="1:5">
      <c r="A3198" s="816">
        <f t="shared" si="209"/>
        <v>25110</v>
      </c>
      <c r="B3198" s="815">
        <f t="shared" si="206"/>
        <v>273</v>
      </c>
      <c r="C3198" s="815">
        <f t="shared" si="207"/>
        <v>94</v>
      </c>
      <c r="D3198" s="815">
        <f t="shared" si="208"/>
        <v>94</v>
      </c>
      <c r="E3198" s="815">
        <v>1968</v>
      </c>
    </row>
    <row r="3199" spans="1:5">
      <c r="A3199" s="816">
        <f t="shared" si="209"/>
        <v>25111</v>
      </c>
      <c r="B3199" s="815">
        <f t="shared" si="206"/>
        <v>274</v>
      </c>
      <c r="C3199" s="815">
        <f t="shared" si="207"/>
        <v>93</v>
      </c>
      <c r="D3199" s="815">
        <f t="shared" si="208"/>
        <v>93</v>
      </c>
      <c r="E3199" s="815">
        <v>1968</v>
      </c>
    </row>
    <row r="3200" spans="1:5">
      <c r="A3200" s="816">
        <f t="shared" si="209"/>
        <v>25112</v>
      </c>
      <c r="B3200" s="815">
        <f t="shared" si="206"/>
        <v>275</v>
      </c>
      <c r="C3200" s="815">
        <f t="shared" si="207"/>
        <v>92</v>
      </c>
      <c r="D3200" s="815">
        <f t="shared" si="208"/>
        <v>92</v>
      </c>
      <c r="E3200" s="815">
        <v>1968</v>
      </c>
    </row>
    <row r="3201" spans="1:5">
      <c r="A3201" s="816">
        <f t="shared" si="209"/>
        <v>25113</v>
      </c>
      <c r="B3201" s="815">
        <f t="shared" si="206"/>
        <v>276</v>
      </c>
      <c r="C3201" s="815">
        <f t="shared" si="207"/>
        <v>91</v>
      </c>
      <c r="D3201" s="815">
        <f t="shared" si="208"/>
        <v>91</v>
      </c>
      <c r="E3201" s="815">
        <v>1968</v>
      </c>
    </row>
    <row r="3202" spans="1:5">
      <c r="A3202" s="816">
        <f t="shared" si="209"/>
        <v>25114</v>
      </c>
      <c r="B3202" s="815">
        <f t="shared" si="206"/>
        <v>277</v>
      </c>
      <c r="C3202" s="815">
        <f t="shared" si="207"/>
        <v>90</v>
      </c>
      <c r="D3202" s="815">
        <f t="shared" si="208"/>
        <v>90</v>
      </c>
      <c r="E3202" s="815">
        <v>1968</v>
      </c>
    </row>
    <row r="3203" spans="1:5">
      <c r="A3203" s="816">
        <f t="shared" si="209"/>
        <v>25115</v>
      </c>
      <c r="B3203" s="815">
        <f t="shared" si="206"/>
        <v>278</v>
      </c>
      <c r="C3203" s="815">
        <f t="shared" si="207"/>
        <v>89</v>
      </c>
      <c r="D3203" s="815">
        <f t="shared" si="208"/>
        <v>89</v>
      </c>
      <c r="E3203" s="815">
        <v>1968</v>
      </c>
    </row>
    <row r="3204" spans="1:5">
      <c r="A3204" s="816">
        <f t="shared" si="209"/>
        <v>25116</v>
      </c>
      <c r="B3204" s="815">
        <f t="shared" si="206"/>
        <v>279</v>
      </c>
      <c r="C3204" s="815">
        <f t="shared" si="207"/>
        <v>88</v>
      </c>
      <c r="D3204" s="815">
        <f t="shared" si="208"/>
        <v>88</v>
      </c>
      <c r="E3204" s="815">
        <v>1968</v>
      </c>
    </row>
    <row r="3205" spans="1:5">
      <c r="A3205" s="816">
        <f t="shared" si="209"/>
        <v>25117</v>
      </c>
      <c r="B3205" s="815">
        <f t="shared" si="206"/>
        <v>280</v>
      </c>
      <c r="C3205" s="815">
        <f t="shared" si="207"/>
        <v>87</v>
      </c>
      <c r="D3205" s="815">
        <f t="shared" si="208"/>
        <v>87</v>
      </c>
      <c r="E3205" s="815">
        <v>1968</v>
      </c>
    </row>
    <row r="3206" spans="1:5">
      <c r="A3206" s="816">
        <f t="shared" si="209"/>
        <v>25118</v>
      </c>
      <c r="B3206" s="815">
        <f t="shared" si="206"/>
        <v>281</v>
      </c>
      <c r="C3206" s="815">
        <f t="shared" si="207"/>
        <v>86</v>
      </c>
      <c r="D3206" s="815">
        <f t="shared" si="208"/>
        <v>86</v>
      </c>
      <c r="E3206" s="815">
        <v>1968</v>
      </c>
    </row>
    <row r="3207" spans="1:5">
      <c r="A3207" s="816">
        <f t="shared" si="209"/>
        <v>25119</v>
      </c>
      <c r="B3207" s="815">
        <f t="shared" si="206"/>
        <v>282</v>
      </c>
      <c r="C3207" s="815">
        <f t="shared" si="207"/>
        <v>85</v>
      </c>
      <c r="D3207" s="815">
        <f t="shared" si="208"/>
        <v>85</v>
      </c>
      <c r="E3207" s="815">
        <v>1968</v>
      </c>
    </row>
    <row r="3208" spans="1:5">
      <c r="A3208" s="816">
        <f t="shared" si="209"/>
        <v>25120</v>
      </c>
      <c r="B3208" s="815">
        <f t="shared" si="206"/>
        <v>283</v>
      </c>
      <c r="C3208" s="815">
        <f t="shared" si="207"/>
        <v>84</v>
      </c>
      <c r="D3208" s="815">
        <f t="shared" si="208"/>
        <v>84</v>
      </c>
      <c r="E3208" s="815">
        <v>1968</v>
      </c>
    </row>
    <row r="3209" spans="1:5">
      <c r="A3209" s="816">
        <f t="shared" si="209"/>
        <v>25121</v>
      </c>
      <c r="B3209" s="815">
        <f t="shared" si="206"/>
        <v>284</v>
      </c>
      <c r="C3209" s="815">
        <f t="shared" si="207"/>
        <v>83</v>
      </c>
      <c r="D3209" s="815">
        <f t="shared" si="208"/>
        <v>83</v>
      </c>
      <c r="E3209" s="815">
        <v>1968</v>
      </c>
    </row>
    <row r="3210" spans="1:5">
      <c r="A3210" s="816">
        <f t="shared" si="209"/>
        <v>25122</v>
      </c>
      <c r="B3210" s="815">
        <f t="shared" si="206"/>
        <v>285</v>
      </c>
      <c r="C3210" s="815">
        <f t="shared" si="207"/>
        <v>82</v>
      </c>
      <c r="D3210" s="815">
        <f t="shared" si="208"/>
        <v>82</v>
      </c>
      <c r="E3210" s="815">
        <v>1968</v>
      </c>
    </row>
    <row r="3211" spans="1:5">
      <c r="A3211" s="816">
        <f t="shared" si="209"/>
        <v>25123</v>
      </c>
      <c r="B3211" s="815">
        <f t="shared" si="206"/>
        <v>286</v>
      </c>
      <c r="C3211" s="815">
        <f t="shared" si="207"/>
        <v>81</v>
      </c>
      <c r="D3211" s="815">
        <f t="shared" si="208"/>
        <v>81</v>
      </c>
      <c r="E3211" s="815">
        <v>1968</v>
      </c>
    </row>
    <row r="3212" spans="1:5">
      <c r="A3212" s="816">
        <f t="shared" si="209"/>
        <v>25124</v>
      </c>
      <c r="B3212" s="815">
        <f t="shared" si="206"/>
        <v>287</v>
      </c>
      <c r="C3212" s="815">
        <f t="shared" si="207"/>
        <v>80</v>
      </c>
      <c r="D3212" s="815">
        <f t="shared" si="208"/>
        <v>80</v>
      </c>
      <c r="E3212" s="815">
        <v>1968</v>
      </c>
    </row>
    <row r="3213" spans="1:5">
      <c r="A3213" s="816">
        <f t="shared" si="209"/>
        <v>25125</v>
      </c>
      <c r="B3213" s="815">
        <f t="shared" si="206"/>
        <v>288</v>
      </c>
      <c r="C3213" s="815">
        <f t="shared" si="207"/>
        <v>79</v>
      </c>
      <c r="D3213" s="815">
        <f t="shared" si="208"/>
        <v>79</v>
      </c>
      <c r="E3213" s="815">
        <v>1968</v>
      </c>
    </row>
    <row r="3214" spans="1:5">
      <c r="A3214" s="816">
        <f t="shared" si="209"/>
        <v>25126</v>
      </c>
      <c r="B3214" s="815">
        <f t="shared" si="206"/>
        <v>289</v>
      </c>
      <c r="C3214" s="815">
        <f t="shared" si="207"/>
        <v>78</v>
      </c>
      <c r="D3214" s="815">
        <f t="shared" si="208"/>
        <v>78</v>
      </c>
      <c r="E3214" s="815">
        <v>1968</v>
      </c>
    </row>
    <row r="3215" spans="1:5">
      <c r="A3215" s="816">
        <f t="shared" si="209"/>
        <v>25127</v>
      </c>
      <c r="B3215" s="815">
        <f t="shared" si="206"/>
        <v>290</v>
      </c>
      <c r="C3215" s="815">
        <f t="shared" si="207"/>
        <v>77</v>
      </c>
      <c r="D3215" s="815">
        <f t="shared" si="208"/>
        <v>77</v>
      </c>
      <c r="E3215" s="815">
        <v>1968</v>
      </c>
    </row>
    <row r="3216" spans="1:5">
      <c r="A3216" s="816">
        <f t="shared" si="209"/>
        <v>25128</v>
      </c>
      <c r="B3216" s="815">
        <f t="shared" si="206"/>
        <v>291</v>
      </c>
      <c r="C3216" s="815">
        <f t="shared" si="207"/>
        <v>76</v>
      </c>
      <c r="D3216" s="815">
        <f t="shared" si="208"/>
        <v>76</v>
      </c>
      <c r="E3216" s="815">
        <v>1968</v>
      </c>
    </row>
    <row r="3217" spans="1:5">
      <c r="A3217" s="816">
        <f t="shared" si="209"/>
        <v>25129</v>
      </c>
      <c r="B3217" s="815">
        <f t="shared" si="206"/>
        <v>292</v>
      </c>
      <c r="C3217" s="815">
        <f t="shared" si="207"/>
        <v>75</v>
      </c>
      <c r="D3217" s="815">
        <f t="shared" si="208"/>
        <v>75</v>
      </c>
      <c r="E3217" s="815">
        <v>1968</v>
      </c>
    </row>
    <row r="3218" spans="1:5">
      <c r="A3218" s="816">
        <f t="shared" si="209"/>
        <v>25130</v>
      </c>
      <c r="B3218" s="815">
        <f t="shared" si="206"/>
        <v>293</v>
      </c>
      <c r="C3218" s="815">
        <f t="shared" si="207"/>
        <v>74</v>
      </c>
      <c r="D3218" s="815">
        <f t="shared" si="208"/>
        <v>74</v>
      </c>
      <c r="E3218" s="815">
        <v>1968</v>
      </c>
    </row>
    <row r="3219" spans="1:5">
      <c r="A3219" s="816">
        <f t="shared" si="209"/>
        <v>25131</v>
      </c>
      <c r="B3219" s="815">
        <f t="shared" si="206"/>
        <v>294</v>
      </c>
      <c r="C3219" s="815">
        <f t="shared" si="207"/>
        <v>73</v>
      </c>
      <c r="D3219" s="815">
        <f t="shared" si="208"/>
        <v>73</v>
      </c>
      <c r="E3219" s="815">
        <v>1968</v>
      </c>
    </row>
    <row r="3220" spans="1:5">
      <c r="A3220" s="816">
        <f t="shared" si="209"/>
        <v>25132</v>
      </c>
      <c r="B3220" s="815">
        <f t="shared" si="206"/>
        <v>295</v>
      </c>
      <c r="C3220" s="815">
        <f t="shared" si="207"/>
        <v>72</v>
      </c>
      <c r="D3220" s="815">
        <f t="shared" si="208"/>
        <v>72</v>
      </c>
      <c r="E3220" s="815">
        <v>1968</v>
      </c>
    </row>
    <row r="3221" spans="1:5">
      <c r="A3221" s="816">
        <f t="shared" si="209"/>
        <v>25133</v>
      </c>
      <c r="B3221" s="815">
        <f t="shared" si="206"/>
        <v>296</v>
      </c>
      <c r="C3221" s="815">
        <f t="shared" si="207"/>
        <v>71</v>
      </c>
      <c r="D3221" s="815">
        <f t="shared" si="208"/>
        <v>71</v>
      </c>
      <c r="E3221" s="815">
        <v>1968</v>
      </c>
    </row>
    <row r="3222" spans="1:5">
      <c r="A3222" s="816">
        <f t="shared" si="209"/>
        <v>25134</v>
      </c>
      <c r="B3222" s="815">
        <f t="shared" si="206"/>
        <v>297</v>
      </c>
      <c r="C3222" s="815">
        <f t="shared" si="207"/>
        <v>70</v>
      </c>
      <c r="D3222" s="815">
        <f t="shared" si="208"/>
        <v>70</v>
      </c>
      <c r="E3222" s="815">
        <v>1968</v>
      </c>
    </row>
    <row r="3223" spans="1:5">
      <c r="A3223" s="816">
        <f t="shared" si="209"/>
        <v>25135</v>
      </c>
      <c r="B3223" s="815">
        <f t="shared" si="206"/>
        <v>298</v>
      </c>
      <c r="C3223" s="815">
        <f t="shared" si="207"/>
        <v>69</v>
      </c>
      <c r="D3223" s="815">
        <f t="shared" si="208"/>
        <v>69</v>
      </c>
      <c r="E3223" s="815">
        <v>1968</v>
      </c>
    </row>
    <row r="3224" spans="1:5">
      <c r="A3224" s="816">
        <f t="shared" si="209"/>
        <v>25136</v>
      </c>
      <c r="B3224" s="815">
        <f t="shared" si="206"/>
        <v>299</v>
      </c>
      <c r="C3224" s="815">
        <f t="shared" si="207"/>
        <v>68</v>
      </c>
      <c r="D3224" s="815">
        <f t="shared" si="208"/>
        <v>68</v>
      </c>
      <c r="E3224" s="815">
        <v>1968</v>
      </c>
    </row>
    <row r="3225" spans="1:5">
      <c r="A3225" s="816">
        <f t="shared" si="209"/>
        <v>25137</v>
      </c>
      <c r="B3225" s="815">
        <f t="shared" si="206"/>
        <v>300</v>
      </c>
      <c r="C3225" s="815">
        <f t="shared" si="207"/>
        <v>67</v>
      </c>
      <c r="D3225" s="815">
        <f t="shared" si="208"/>
        <v>67</v>
      </c>
      <c r="E3225" s="815">
        <v>1968</v>
      </c>
    </row>
    <row r="3226" spans="1:5">
      <c r="A3226" s="816">
        <f t="shared" si="209"/>
        <v>25138</v>
      </c>
      <c r="B3226" s="815">
        <f t="shared" si="206"/>
        <v>301</v>
      </c>
      <c r="C3226" s="815">
        <f t="shared" si="207"/>
        <v>66</v>
      </c>
      <c r="D3226" s="815">
        <f t="shared" si="208"/>
        <v>66</v>
      </c>
      <c r="E3226" s="815">
        <v>1968</v>
      </c>
    </row>
    <row r="3227" spans="1:5">
      <c r="A3227" s="816">
        <f t="shared" si="209"/>
        <v>25139</v>
      </c>
      <c r="B3227" s="815">
        <f t="shared" si="206"/>
        <v>302</v>
      </c>
      <c r="C3227" s="815">
        <f t="shared" si="207"/>
        <v>65</v>
      </c>
      <c r="D3227" s="815">
        <f t="shared" si="208"/>
        <v>65</v>
      </c>
      <c r="E3227" s="815">
        <v>1968</v>
      </c>
    </row>
    <row r="3228" spans="1:5">
      <c r="A3228" s="816">
        <f t="shared" si="209"/>
        <v>25140</v>
      </c>
      <c r="B3228" s="815">
        <f t="shared" si="206"/>
        <v>303</v>
      </c>
      <c r="C3228" s="815">
        <f t="shared" si="207"/>
        <v>64</v>
      </c>
      <c r="D3228" s="815">
        <f t="shared" si="208"/>
        <v>64</v>
      </c>
      <c r="E3228" s="815">
        <v>1968</v>
      </c>
    </row>
    <row r="3229" spans="1:5">
      <c r="A3229" s="816">
        <f t="shared" si="209"/>
        <v>25141</v>
      </c>
      <c r="B3229" s="815">
        <f t="shared" si="206"/>
        <v>304</v>
      </c>
      <c r="C3229" s="815">
        <f t="shared" si="207"/>
        <v>63</v>
      </c>
      <c r="D3229" s="815">
        <f t="shared" si="208"/>
        <v>63</v>
      </c>
      <c r="E3229" s="815">
        <v>1968</v>
      </c>
    </row>
    <row r="3230" spans="1:5">
      <c r="A3230" s="816">
        <f t="shared" si="209"/>
        <v>25142</v>
      </c>
      <c r="B3230" s="815">
        <f t="shared" si="206"/>
        <v>305</v>
      </c>
      <c r="C3230" s="815">
        <f t="shared" si="207"/>
        <v>62</v>
      </c>
      <c r="D3230" s="815">
        <f t="shared" si="208"/>
        <v>62</v>
      </c>
      <c r="E3230" s="815">
        <v>1968</v>
      </c>
    </row>
    <row r="3231" spans="1:5">
      <c r="A3231" s="816">
        <f t="shared" si="209"/>
        <v>25143</v>
      </c>
      <c r="B3231" s="815">
        <f t="shared" si="206"/>
        <v>306</v>
      </c>
      <c r="C3231" s="815">
        <f t="shared" si="207"/>
        <v>61</v>
      </c>
      <c r="D3231" s="815">
        <f t="shared" si="208"/>
        <v>61</v>
      </c>
      <c r="E3231" s="815">
        <v>1968</v>
      </c>
    </row>
    <row r="3232" spans="1:5">
      <c r="A3232" s="816">
        <f t="shared" si="209"/>
        <v>25144</v>
      </c>
      <c r="B3232" s="815">
        <f t="shared" si="206"/>
        <v>307</v>
      </c>
      <c r="C3232" s="815">
        <f t="shared" si="207"/>
        <v>60</v>
      </c>
      <c r="D3232" s="815">
        <f t="shared" si="208"/>
        <v>60</v>
      </c>
      <c r="E3232" s="815">
        <v>1968</v>
      </c>
    </row>
    <row r="3233" spans="1:5">
      <c r="A3233" s="816">
        <f t="shared" si="209"/>
        <v>25145</v>
      </c>
      <c r="B3233" s="815">
        <f t="shared" si="206"/>
        <v>308</v>
      </c>
      <c r="C3233" s="815">
        <f t="shared" si="207"/>
        <v>59</v>
      </c>
      <c r="D3233" s="815">
        <f t="shared" si="208"/>
        <v>59</v>
      </c>
      <c r="E3233" s="815">
        <v>1968</v>
      </c>
    </row>
    <row r="3234" spans="1:5">
      <c r="A3234" s="816">
        <f t="shared" si="209"/>
        <v>25146</v>
      </c>
      <c r="B3234" s="815">
        <f t="shared" si="206"/>
        <v>309</v>
      </c>
      <c r="C3234" s="815">
        <f t="shared" si="207"/>
        <v>58</v>
      </c>
      <c r="D3234" s="815">
        <f t="shared" si="208"/>
        <v>58</v>
      </c>
      <c r="E3234" s="815">
        <v>1968</v>
      </c>
    </row>
    <row r="3235" spans="1:5">
      <c r="A3235" s="816">
        <f t="shared" si="209"/>
        <v>25147</v>
      </c>
      <c r="B3235" s="815">
        <f t="shared" si="206"/>
        <v>310</v>
      </c>
      <c r="C3235" s="815">
        <f t="shared" si="207"/>
        <v>57</v>
      </c>
      <c r="D3235" s="815">
        <f t="shared" si="208"/>
        <v>57</v>
      </c>
      <c r="E3235" s="815">
        <v>1968</v>
      </c>
    </row>
    <row r="3236" spans="1:5">
      <c r="A3236" s="816">
        <f t="shared" si="209"/>
        <v>25148</v>
      </c>
      <c r="B3236" s="815">
        <f t="shared" si="206"/>
        <v>311</v>
      </c>
      <c r="C3236" s="815">
        <f t="shared" si="207"/>
        <v>56</v>
      </c>
      <c r="D3236" s="815">
        <f t="shared" si="208"/>
        <v>56</v>
      </c>
      <c r="E3236" s="815">
        <v>1968</v>
      </c>
    </row>
    <row r="3237" spans="1:5">
      <c r="A3237" s="816">
        <f t="shared" si="209"/>
        <v>25149</v>
      </c>
      <c r="B3237" s="815">
        <f t="shared" si="206"/>
        <v>312</v>
      </c>
      <c r="C3237" s="815">
        <f t="shared" si="207"/>
        <v>55</v>
      </c>
      <c r="D3237" s="815">
        <f t="shared" si="208"/>
        <v>55</v>
      </c>
      <c r="E3237" s="815">
        <v>1968</v>
      </c>
    </row>
    <row r="3238" spans="1:5">
      <c r="A3238" s="816">
        <f t="shared" si="209"/>
        <v>25150</v>
      </c>
      <c r="B3238" s="815">
        <f t="shared" si="206"/>
        <v>313</v>
      </c>
      <c r="C3238" s="815">
        <f t="shared" si="207"/>
        <v>54</v>
      </c>
      <c r="D3238" s="815">
        <f t="shared" si="208"/>
        <v>54</v>
      </c>
      <c r="E3238" s="815">
        <v>1968</v>
      </c>
    </row>
    <row r="3239" spans="1:5">
      <c r="A3239" s="816">
        <f t="shared" si="209"/>
        <v>25151</v>
      </c>
      <c r="B3239" s="815">
        <f t="shared" si="206"/>
        <v>314</v>
      </c>
      <c r="C3239" s="815">
        <f t="shared" si="207"/>
        <v>53</v>
      </c>
      <c r="D3239" s="815">
        <f t="shared" si="208"/>
        <v>53</v>
      </c>
      <c r="E3239" s="815">
        <v>1968</v>
      </c>
    </row>
    <row r="3240" spans="1:5">
      <c r="A3240" s="816">
        <f t="shared" si="209"/>
        <v>25152</v>
      </c>
      <c r="B3240" s="815">
        <f t="shared" si="206"/>
        <v>315</v>
      </c>
      <c r="C3240" s="815">
        <f t="shared" si="207"/>
        <v>52</v>
      </c>
      <c r="D3240" s="815">
        <f t="shared" si="208"/>
        <v>52</v>
      </c>
      <c r="E3240" s="815">
        <v>1968</v>
      </c>
    </row>
    <row r="3241" spans="1:5">
      <c r="A3241" s="816">
        <f t="shared" si="209"/>
        <v>25153</v>
      </c>
      <c r="B3241" s="815">
        <f t="shared" si="206"/>
        <v>316</v>
      </c>
      <c r="C3241" s="815">
        <f t="shared" si="207"/>
        <v>51</v>
      </c>
      <c r="D3241" s="815">
        <f t="shared" si="208"/>
        <v>51</v>
      </c>
      <c r="E3241" s="815">
        <v>1968</v>
      </c>
    </row>
    <row r="3242" spans="1:5">
      <c r="A3242" s="816">
        <f t="shared" si="209"/>
        <v>25154</v>
      </c>
      <c r="B3242" s="815">
        <f t="shared" si="206"/>
        <v>317</v>
      </c>
      <c r="C3242" s="815">
        <f t="shared" si="207"/>
        <v>50</v>
      </c>
      <c r="D3242" s="815">
        <f t="shared" si="208"/>
        <v>50</v>
      </c>
      <c r="E3242" s="815">
        <v>1968</v>
      </c>
    </row>
    <row r="3243" spans="1:5">
      <c r="A3243" s="816">
        <f t="shared" si="209"/>
        <v>25155</v>
      </c>
      <c r="B3243" s="815">
        <f t="shared" si="206"/>
        <v>318</v>
      </c>
      <c r="C3243" s="815">
        <f t="shared" si="207"/>
        <v>49</v>
      </c>
      <c r="D3243" s="815">
        <f t="shared" si="208"/>
        <v>49</v>
      </c>
      <c r="E3243" s="815">
        <v>1968</v>
      </c>
    </row>
    <row r="3244" spans="1:5">
      <c r="A3244" s="816">
        <f t="shared" si="209"/>
        <v>25156</v>
      </c>
      <c r="B3244" s="815">
        <f t="shared" si="206"/>
        <v>319</v>
      </c>
      <c r="C3244" s="815">
        <f t="shared" si="207"/>
        <v>48</v>
      </c>
      <c r="D3244" s="815">
        <f t="shared" si="208"/>
        <v>48</v>
      </c>
      <c r="E3244" s="815">
        <v>1968</v>
      </c>
    </row>
    <row r="3245" spans="1:5">
      <c r="A3245" s="816">
        <f t="shared" si="209"/>
        <v>25157</v>
      </c>
      <c r="B3245" s="815">
        <f t="shared" si="206"/>
        <v>320</v>
      </c>
      <c r="C3245" s="815">
        <f t="shared" si="207"/>
        <v>47</v>
      </c>
      <c r="D3245" s="815">
        <f t="shared" si="208"/>
        <v>47</v>
      </c>
      <c r="E3245" s="815">
        <v>1968</v>
      </c>
    </row>
    <row r="3246" spans="1:5">
      <c r="A3246" s="816">
        <f t="shared" si="209"/>
        <v>25158</v>
      </c>
      <c r="B3246" s="815">
        <f t="shared" si="206"/>
        <v>321</v>
      </c>
      <c r="C3246" s="815">
        <f t="shared" si="207"/>
        <v>46</v>
      </c>
      <c r="D3246" s="815">
        <f t="shared" si="208"/>
        <v>46</v>
      </c>
      <c r="E3246" s="815">
        <v>1968</v>
      </c>
    </row>
    <row r="3247" spans="1:5">
      <c r="A3247" s="816">
        <f t="shared" si="209"/>
        <v>25159</v>
      </c>
      <c r="B3247" s="815">
        <f t="shared" si="206"/>
        <v>322</v>
      </c>
      <c r="C3247" s="815">
        <f t="shared" si="207"/>
        <v>45</v>
      </c>
      <c r="D3247" s="815">
        <f t="shared" si="208"/>
        <v>45</v>
      </c>
      <c r="E3247" s="815">
        <v>1968</v>
      </c>
    </row>
    <row r="3248" spans="1:5">
      <c r="A3248" s="816">
        <f t="shared" si="209"/>
        <v>25160</v>
      </c>
      <c r="B3248" s="815">
        <f t="shared" ref="B3248:B3294" si="210">B3247+1</f>
        <v>323</v>
      </c>
      <c r="C3248" s="815">
        <f t="shared" ref="C3248:C3291" si="211">C3247-1</f>
        <v>44</v>
      </c>
      <c r="D3248" s="815">
        <f t="shared" ref="D3248:D3292" si="212">D3247-1</f>
        <v>44</v>
      </c>
      <c r="E3248" s="815">
        <v>1968</v>
      </c>
    </row>
    <row r="3249" spans="1:5">
      <c r="A3249" s="816">
        <f t="shared" si="209"/>
        <v>25161</v>
      </c>
      <c r="B3249" s="815">
        <f t="shared" si="210"/>
        <v>324</v>
      </c>
      <c r="C3249" s="815">
        <f t="shared" si="211"/>
        <v>43</v>
      </c>
      <c r="D3249" s="815">
        <f t="shared" si="212"/>
        <v>43</v>
      </c>
      <c r="E3249" s="815">
        <v>1968</v>
      </c>
    </row>
    <row r="3250" spans="1:5">
      <c r="A3250" s="816">
        <f t="shared" si="209"/>
        <v>25162</v>
      </c>
      <c r="B3250" s="815">
        <f t="shared" si="210"/>
        <v>325</v>
      </c>
      <c r="C3250" s="815">
        <f t="shared" si="211"/>
        <v>42</v>
      </c>
      <c r="D3250" s="815">
        <f t="shared" si="212"/>
        <v>42</v>
      </c>
      <c r="E3250" s="815">
        <v>1968</v>
      </c>
    </row>
    <row r="3251" spans="1:5">
      <c r="A3251" s="816">
        <f t="shared" ref="A3251:A3314" si="213">A3250+1</f>
        <v>25163</v>
      </c>
      <c r="B3251" s="815">
        <f t="shared" si="210"/>
        <v>326</v>
      </c>
      <c r="C3251" s="815">
        <f t="shared" si="211"/>
        <v>41</v>
      </c>
      <c r="D3251" s="815">
        <f t="shared" si="212"/>
        <v>41</v>
      </c>
      <c r="E3251" s="815">
        <v>1968</v>
      </c>
    </row>
    <row r="3252" spans="1:5">
      <c r="A3252" s="816">
        <f t="shared" si="213"/>
        <v>25164</v>
      </c>
      <c r="B3252" s="815">
        <f t="shared" si="210"/>
        <v>327</v>
      </c>
      <c r="C3252" s="815">
        <f t="shared" si="211"/>
        <v>40</v>
      </c>
      <c r="D3252" s="815">
        <f t="shared" si="212"/>
        <v>40</v>
      </c>
      <c r="E3252" s="815">
        <v>1968</v>
      </c>
    </row>
    <row r="3253" spans="1:5">
      <c r="A3253" s="816">
        <f t="shared" si="213"/>
        <v>25165</v>
      </c>
      <c r="B3253" s="815">
        <f t="shared" si="210"/>
        <v>328</v>
      </c>
      <c r="C3253" s="815">
        <f t="shared" si="211"/>
        <v>39</v>
      </c>
      <c r="D3253" s="815">
        <f t="shared" si="212"/>
        <v>39</v>
      </c>
      <c r="E3253" s="815">
        <v>1968</v>
      </c>
    </row>
    <row r="3254" spans="1:5">
      <c r="A3254" s="816">
        <f t="shared" si="213"/>
        <v>25166</v>
      </c>
      <c r="B3254" s="815">
        <f t="shared" si="210"/>
        <v>329</v>
      </c>
      <c r="C3254" s="815">
        <f t="shared" si="211"/>
        <v>38</v>
      </c>
      <c r="D3254" s="815">
        <f t="shared" si="212"/>
        <v>38</v>
      </c>
      <c r="E3254" s="815">
        <v>1968</v>
      </c>
    </row>
    <row r="3255" spans="1:5">
      <c r="A3255" s="816">
        <f t="shared" si="213"/>
        <v>25167</v>
      </c>
      <c r="B3255" s="815">
        <f t="shared" si="210"/>
        <v>330</v>
      </c>
      <c r="C3255" s="815">
        <f t="shared" si="211"/>
        <v>37</v>
      </c>
      <c r="D3255" s="815">
        <f t="shared" si="212"/>
        <v>37</v>
      </c>
      <c r="E3255" s="815">
        <v>1968</v>
      </c>
    </row>
    <row r="3256" spans="1:5">
      <c r="A3256" s="816">
        <f t="shared" si="213"/>
        <v>25168</v>
      </c>
      <c r="B3256" s="815">
        <f t="shared" si="210"/>
        <v>331</v>
      </c>
      <c r="C3256" s="815">
        <f t="shared" si="211"/>
        <v>36</v>
      </c>
      <c r="D3256" s="815">
        <f t="shared" si="212"/>
        <v>36</v>
      </c>
      <c r="E3256" s="815">
        <v>1968</v>
      </c>
    </row>
    <row r="3257" spans="1:5">
      <c r="A3257" s="816">
        <f t="shared" si="213"/>
        <v>25169</v>
      </c>
      <c r="B3257" s="815">
        <f t="shared" si="210"/>
        <v>332</v>
      </c>
      <c r="C3257" s="815">
        <f t="shared" si="211"/>
        <v>35</v>
      </c>
      <c r="D3257" s="815">
        <f t="shared" si="212"/>
        <v>35</v>
      </c>
      <c r="E3257" s="815">
        <v>1968</v>
      </c>
    </row>
    <row r="3258" spans="1:5">
      <c r="A3258" s="816">
        <f t="shared" si="213"/>
        <v>25170</v>
      </c>
      <c r="B3258" s="815">
        <f t="shared" si="210"/>
        <v>333</v>
      </c>
      <c r="C3258" s="815">
        <f t="shared" si="211"/>
        <v>34</v>
      </c>
      <c r="D3258" s="815">
        <f t="shared" si="212"/>
        <v>34</v>
      </c>
      <c r="E3258" s="815">
        <v>1968</v>
      </c>
    </row>
    <row r="3259" spans="1:5">
      <c r="A3259" s="816">
        <f t="shared" si="213"/>
        <v>25171</v>
      </c>
      <c r="B3259" s="815">
        <f t="shared" si="210"/>
        <v>334</v>
      </c>
      <c r="C3259" s="815">
        <f t="shared" si="211"/>
        <v>33</v>
      </c>
      <c r="D3259" s="815">
        <f t="shared" si="212"/>
        <v>33</v>
      </c>
      <c r="E3259" s="815">
        <v>1968</v>
      </c>
    </row>
    <row r="3260" spans="1:5">
      <c r="A3260" s="816">
        <f t="shared" si="213"/>
        <v>25172</v>
      </c>
      <c r="B3260" s="815">
        <f t="shared" si="210"/>
        <v>335</v>
      </c>
      <c r="C3260" s="815">
        <f t="shared" si="211"/>
        <v>32</v>
      </c>
      <c r="D3260" s="815">
        <f t="shared" si="212"/>
        <v>32</v>
      </c>
      <c r="E3260" s="815">
        <v>1968</v>
      </c>
    </row>
    <row r="3261" spans="1:5">
      <c r="A3261" s="816">
        <f t="shared" si="213"/>
        <v>25173</v>
      </c>
      <c r="B3261" s="815">
        <f t="shared" si="210"/>
        <v>336</v>
      </c>
      <c r="C3261" s="815">
        <f t="shared" si="211"/>
        <v>31</v>
      </c>
      <c r="D3261" s="815">
        <f t="shared" si="212"/>
        <v>31</v>
      </c>
      <c r="E3261" s="815">
        <v>1968</v>
      </c>
    </row>
    <row r="3262" spans="1:5">
      <c r="A3262" s="816">
        <f t="shared" si="213"/>
        <v>25174</v>
      </c>
      <c r="B3262" s="815">
        <f t="shared" si="210"/>
        <v>337</v>
      </c>
      <c r="C3262" s="815">
        <f t="shared" si="211"/>
        <v>30</v>
      </c>
      <c r="D3262" s="815">
        <f t="shared" si="212"/>
        <v>30</v>
      </c>
      <c r="E3262" s="815">
        <v>1968</v>
      </c>
    </row>
    <row r="3263" spans="1:5">
      <c r="A3263" s="816">
        <f t="shared" si="213"/>
        <v>25175</v>
      </c>
      <c r="B3263" s="815">
        <f t="shared" si="210"/>
        <v>338</v>
      </c>
      <c r="C3263" s="815">
        <f t="shared" si="211"/>
        <v>29</v>
      </c>
      <c r="D3263" s="815">
        <f t="shared" si="212"/>
        <v>29</v>
      </c>
      <c r="E3263" s="815">
        <v>1968</v>
      </c>
    </row>
    <row r="3264" spans="1:5">
      <c r="A3264" s="816">
        <f t="shared" si="213"/>
        <v>25176</v>
      </c>
      <c r="B3264" s="815">
        <f t="shared" si="210"/>
        <v>339</v>
      </c>
      <c r="C3264" s="815">
        <f t="shared" si="211"/>
        <v>28</v>
      </c>
      <c r="D3264" s="815">
        <f t="shared" si="212"/>
        <v>28</v>
      </c>
      <c r="E3264" s="815">
        <v>1968</v>
      </c>
    </row>
    <row r="3265" spans="1:5">
      <c r="A3265" s="816">
        <f t="shared" si="213"/>
        <v>25177</v>
      </c>
      <c r="B3265" s="815">
        <f t="shared" si="210"/>
        <v>340</v>
      </c>
      <c r="C3265" s="815">
        <f t="shared" si="211"/>
        <v>27</v>
      </c>
      <c r="D3265" s="815">
        <f t="shared" si="212"/>
        <v>27</v>
      </c>
      <c r="E3265" s="815">
        <v>1968</v>
      </c>
    </row>
    <row r="3266" spans="1:5">
      <c r="A3266" s="816">
        <f t="shared" si="213"/>
        <v>25178</v>
      </c>
      <c r="B3266" s="815">
        <f t="shared" si="210"/>
        <v>341</v>
      </c>
      <c r="C3266" s="815">
        <f t="shared" si="211"/>
        <v>26</v>
      </c>
      <c r="D3266" s="815">
        <f t="shared" si="212"/>
        <v>26</v>
      </c>
      <c r="E3266" s="815">
        <v>1968</v>
      </c>
    </row>
    <row r="3267" spans="1:5">
      <c r="A3267" s="816">
        <f t="shared" si="213"/>
        <v>25179</v>
      </c>
      <c r="B3267" s="815">
        <f t="shared" si="210"/>
        <v>342</v>
      </c>
      <c r="C3267" s="815">
        <f t="shared" si="211"/>
        <v>25</v>
      </c>
      <c r="D3267" s="815">
        <f t="shared" si="212"/>
        <v>25</v>
      </c>
      <c r="E3267" s="815">
        <v>1968</v>
      </c>
    </row>
    <row r="3268" spans="1:5">
      <c r="A3268" s="816">
        <f t="shared" si="213"/>
        <v>25180</v>
      </c>
      <c r="B3268" s="815">
        <f t="shared" si="210"/>
        <v>343</v>
      </c>
      <c r="C3268" s="815">
        <f t="shared" si="211"/>
        <v>24</v>
      </c>
      <c r="D3268" s="815">
        <f t="shared" si="212"/>
        <v>24</v>
      </c>
      <c r="E3268" s="815">
        <v>1968</v>
      </c>
    </row>
    <row r="3269" spans="1:5">
      <c r="A3269" s="816">
        <f t="shared" si="213"/>
        <v>25181</v>
      </c>
      <c r="B3269" s="815">
        <f t="shared" si="210"/>
        <v>344</v>
      </c>
      <c r="C3269" s="815">
        <f t="shared" si="211"/>
        <v>23</v>
      </c>
      <c r="D3269" s="815">
        <f t="shared" si="212"/>
        <v>23</v>
      </c>
      <c r="E3269" s="815">
        <v>1968</v>
      </c>
    </row>
    <row r="3270" spans="1:5">
      <c r="A3270" s="816">
        <f t="shared" si="213"/>
        <v>25182</v>
      </c>
      <c r="B3270" s="815">
        <f t="shared" si="210"/>
        <v>345</v>
      </c>
      <c r="C3270" s="815">
        <f t="shared" si="211"/>
        <v>22</v>
      </c>
      <c r="D3270" s="815">
        <f t="shared" si="212"/>
        <v>22</v>
      </c>
      <c r="E3270" s="815">
        <v>1968</v>
      </c>
    </row>
    <row r="3271" spans="1:5">
      <c r="A3271" s="816">
        <f t="shared" si="213"/>
        <v>25183</v>
      </c>
      <c r="B3271" s="815">
        <f t="shared" si="210"/>
        <v>346</v>
      </c>
      <c r="C3271" s="815">
        <f t="shared" si="211"/>
        <v>21</v>
      </c>
      <c r="D3271" s="815">
        <f t="shared" si="212"/>
        <v>21</v>
      </c>
      <c r="E3271" s="815">
        <v>1968</v>
      </c>
    </row>
    <row r="3272" spans="1:5">
      <c r="A3272" s="816">
        <f t="shared" si="213"/>
        <v>25184</v>
      </c>
      <c r="B3272" s="815">
        <f t="shared" si="210"/>
        <v>347</v>
      </c>
      <c r="C3272" s="815">
        <f t="shared" si="211"/>
        <v>20</v>
      </c>
      <c r="D3272" s="815">
        <f t="shared" si="212"/>
        <v>20</v>
      </c>
      <c r="E3272" s="815">
        <v>1968</v>
      </c>
    </row>
    <row r="3273" spans="1:5">
      <c r="A3273" s="816">
        <f t="shared" si="213"/>
        <v>25185</v>
      </c>
      <c r="B3273" s="815">
        <f t="shared" si="210"/>
        <v>348</v>
      </c>
      <c r="C3273" s="815">
        <f t="shared" si="211"/>
        <v>19</v>
      </c>
      <c r="D3273" s="815">
        <f t="shared" si="212"/>
        <v>19</v>
      </c>
      <c r="E3273" s="815">
        <v>1968</v>
      </c>
    </row>
    <row r="3274" spans="1:5">
      <c r="A3274" s="816">
        <f t="shared" si="213"/>
        <v>25186</v>
      </c>
      <c r="B3274" s="815">
        <f t="shared" si="210"/>
        <v>349</v>
      </c>
      <c r="C3274" s="815">
        <f t="shared" si="211"/>
        <v>18</v>
      </c>
      <c r="D3274" s="815">
        <f t="shared" si="212"/>
        <v>18</v>
      </c>
      <c r="E3274" s="815">
        <v>1968</v>
      </c>
    </row>
    <row r="3275" spans="1:5">
      <c r="A3275" s="816">
        <f t="shared" si="213"/>
        <v>25187</v>
      </c>
      <c r="B3275" s="815">
        <f t="shared" si="210"/>
        <v>350</v>
      </c>
      <c r="C3275" s="815">
        <f t="shared" si="211"/>
        <v>17</v>
      </c>
      <c r="D3275" s="815">
        <f t="shared" si="212"/>
        <v>17</v>
      </c>
      <c r="E3275" s="815">
        <v>1968</v>
      </c>
    </row>
    <row r="3276" spans="1:5">
      <c r="A3276" s="816">
        <f t="shared" si="213"/>
        <v>25188</v>
      </c>
      <c r="B3276" s="815">
        <f t="shared" si="210"/>
        <v>351</v>
      </c>
      <c r="C3276" s="815">
        <f t="shared" si="211"/>
        <v>16</v>
      </c>
      <c r="D3276" s="815">
        <f t="shared" si="212"/>
        <v>16</v>
      </c>
      <c r="E3276" s="815">
        <v>1968</v>
      </c>
    </row>
    <row r="3277" spans="1:5">
      <c r="A3277" s="816">
        <f t="shared" si="213"/>
        <v>25189</v>
      </c>
      <c r="B3277" s="815">
        <f t="shared" si="210"/>
        <v>352</v>
      </c>
      <c r="C3277" s="815">
        <f t="shared" si="211"/>
        <v>15</v>
      </c>
      <c r="D3277" s="815">
        <f t="shared" si="212"/>
        <v>15</v>
      </c>
      <c r="E3277" s="815">
        <v>1968</v>
      </c>
    </row>
    <row r="3278" spans="1:5">
      <c r="A3278" s="816">
        <f t="shared" si="213"/>
        <v>25190</v>
      </c>
      <c r="B3278" s="815">
        <f t="shared" si="210"/>
        <v>353</v>
      </c>
      <c r="C3278" s="815">
        <f t="shared" si="211"/>
        <v>14</v>
      </c>
      <c r="D3278" s="815">
        <f t="shared" si="212"/>
        <v>14</v>
      </c>
      <c r="E3278" s="815">
        <v>1968</v>
      </c>
    </row>
    <row r="3279" spans="1:5">
      <c r="A3279" s="816">
        <f t="shared" si="213"/>
        <v>25191</v>
      </c>
      <c r="B3279" s="815">
        <f t="shared" si="210"/>
        <v>354</v>
      </c>
      <c r="C3279" s="815">
        <f t="shared" si="211"/>
        <v>13</v>
      </c>
      <c r="D3279" s="815">
        <f t="shared" si="212"/>
        <v>13</v>
      </c>
      <c r="E3279" s="815">
        <v>1968</v>
      </c>
    </row>
    <row r="3280" spans="1:5">
      <c r="A3280" s="816">
        <f t="shared" si="213"/>
        <v>25192</v>
      </c>
      <c r="B3280" s="815">
        <f t="shared" si="210"/>
        <v>355</v>
      </c>
      <c r="C3280" s="815">
        <f t="shared" si="211"/>
        <v>12</v>
      </c>
      <c r="D3280" s="815">
        <f t="shared" si="212"/>
        <v>12</v>
      </c>
      <c r="E3280" s="815">
        <v>1968</v>
      </c>
    </row>
    <row r="3281" spans="1:5">
      <c r="A3281" s="816">
        <f t="shared" si="213"/>
        <v>25193</v>
      </c>
      <c r="B3281" s="815">
        <f t="shared" si="210"/>
        <v>356</v>
      </c>
      <c r="C3281" s="815">
        <f t="shared" si="211"/>
        <v>11</v>
      </c>
      <c r="D3281" s="815">
        <f t="shared" si="212"/>
        <v>11</v>
      </c>
      <c r="E3281" s="815">
        <v>1968</v>
      </c>
    </row>
    <row r="3282" spans="1:5">
      <c r="A3282" s="816">
        <f t="shared" si="213"/>
        <v>25194</v>
      </c>
      <c r="B3282" s="815">
        <f t="shared" si="210"/>
        <v>357</v>
      </c>
      <c r="C3282" s="815">
        <f t="shared" si="211"/>
        <v>10</v>
      </c>
      <c r="D3282" s="815">
        <f t="shared" si="212"/>
        <v>10</v>
      </c>
      <c r="E3282" s="815">
        <v>1968</v>
      </c>
    </row>
    <row r="3283" spans="1:5">
      <c r="A3283" s="816">
        <f t="shared" si="213"/>
        <v>25195</v>
      </c>
      <c r="B3283" s="815">
        <f t="shared" si="210"/>
        <v>358</v>
      </c>
      <c r="C3283" s="815">
        <f t="shared" si="211"/>
        <v>9</v>
      </c>
      <c r="D3283" s="815">
        <f t="shared" si="212"/>
        <v>9</v>
      </c>
      <c r="E3283" s="815">
        <v>1968</v>
      </c>
    </row>
    <row r="3284" spans="1:5">
      <c r="A3284" s="816">
        <f t="shared" si="213"/>
        <v>25196</v>
      </c>
      <c r="B3284" s="815">
        <f t="shared" si="210"/>
        <v>359</v>
      </c>
      <c r="C3284" s="815">
        <f t="shared" si="211"/>
        <v>8</v>
      </c>
      <c r="D3284" s="815">
        <f t="shared" si="212"/>
        <v>8</v>
      </c>
      <c r="E3284" s="815">
        <v>1968</v>
      </c>
    </row>
    <row r="3285" spans="1:5">
      <c r="A3285" s="816">
        <f t="shared" si="213"/>
        <v>25197</v>
      </c>
      <c r="B3285" s="815">
        <f t="shared" si="210"/>
        <v>360</v>
      </c>
      <c r="C3285" s="815">
        <f t="shared" si="211"/>
        <v>7</v>
      </c>
      <c r="D3285" s="815">
        <f t="shared" si="212"/>
        <v>7</v>
      </c>
      <c r="E3285" s="815">
        <v>1968</v>
      </c>
    </row>
    <row r="3286" spans="1:5">
      <c r="A3286" s="816">
        <f t="shared" si="213"/>
        <v>25198</v>
      </c>
      <c r="B3286" s="815">
        <f t="shared" si="210"/>
        <v>361</v>
      </c>
      <c r="C3286" s="815">
        <f t="shared" si="211"/>
        <v>6</v>
      </c>
      <c r="D3286" s="815">
        <f t="shared" si="212"/>
        <v>6</v>
      </c>
      <c r="E3286" s="815">
        <v>1968</v>
      </c>
    </row>
    <row r="3287" spans="1:5">
      <c r="A3287" s="816">
        <f t="shared" si="213"/>
        <v>25199</v>
      </c>
      <c r="B3287" s="815">
        <f t="shared" si="210"/>
        <v>362</v>
      </c>
      <c r="C3287" s="815">
        <f t="shared" si="211"/>
        <v>5</v>
      </c>
      <c r="D3287" s="815">
        <f t="shared" si="212"/>
        <v>5</v>
      </c>
      <c r="E3287" s="815">
        <v>1968</v>
      </c>
    </row>
    <row r="3288" spans="1:5">
      <c r="A3288" s="816">
        <f t="shared" si="213"/>
        <v>25200</v>
      </c>
      <c r="B3288" s="815">
        <f t="shared" si="210"/>
        <v>363</v>
      </c>
      <c r="C3288" s="815">
        <f t="shared" si="211"/>
        <v>4</v>
      </c>
      <c r="D3288" s="815">
        <f t="shared" si="212"/>
        <v>4</v>
      </c>
      <c r="E3288" s="815">
        <v>1968</v>
      </c>
    </row>
    <row r="3289" spans="1:5">
      <c r="A3289" s="816">
        <f t="shared" si="213"/>
        <v>25201</v>
      </c>
      <c r="B3289" s="815">
        <f t="shared" si="210"/>
        <v>364</v>
      </c>
      <c r="C3289" s="815">
        <f t="shared" si="211"/>
        <v>3</v>
      </c>
      <c r="D3289" s="815">
        <f t="shared" si="212"/>
        <v>3</v>
      </c>
      <c r="E3289" s="815">
        <v>1968</v>
      </c>
    </row>
    <row r="3290" spans="1:5">
      <c r="A3290" s="816">
        <f t="shared" si="213"/>
        <v>25202</v>
      </c>
      <c r="B3290" s="815">
        <f t="shared" si="210"/>
        <v>365</v>
      </c>
      <c r="C3290" s="815">
        <f t="shared" si="211"/>
        <v>2</v>
      </c>
      <c r="D3290" s="815">
        <f t="shared" si="212"/>
        <v>2</v>
      </c>
      <c r="E3290" s="815">
        <v>1968</v>
      </c>
    </row>
    <row r="3291" spans="1:5">
      <c r="A3291" s="816">
        <f t="shared" si="213"/>
        <v>25203</v>
      </c>
      <c r="B3291" s="815">
        <f t="shared" si="210"/>
        <v>366</v>
      </c>
      <c r="C3291" s="815">
        <f t="shared" si="211"/>
        <v>1</v>
      </c>
      <c r="D3291" s="815">
        <f t="shared" si="212"/>
        <v>1</v>
      </c>
      <c r="E3291" s="815">
        <v>1968</v>
      </c>
    </row>
    <row r="3292" spans="1:5">
      <c r="A3292" s="816">
        <f t="shared" si="213"/>
        <v>25204</v>
      </c>
      <c r="B3292" s="815">
        <v>1</v>
      </c>
      <c r="C3292" s="815">
        <v>365</v>
      </c>
      <c r="D3292" s="815">
        <f t="shared" si="212"/>
        <v>0</v>
      </c>
      <c r="E3292" s="815">
        <v>1969</v>
      </c>
    </row>
    <row r="3293" spans="1:5">
      <c r="A3293" s="816">
        <f t="shared" si="213"/>
        <v>25205</v>
      </c>
      <c r="B3293" s="815">
        <f t="shared" si="210"/>
        <v>2</v>
      </c>
      <c r="C3293" s="815">
        <f t="shared" ref="C3293:C3357" si="214">C3292-1</f>
        <v>364</v>
      </c>
      <c r="D3293" s="815">
        <v>365</v>
      </c>
      <c r="E3293" s="815">
        <v>1969</v>
      </c>
    </row>
    <row r="3294" spans="1:5">
      <c r="A3294" s="816">
        <f t="shared" si="213"/>
        <v>25206</v>
      </c>
      <c r="B3294" s="815">
        <f t="shared" si="210"/>
        <v>3</v>
      </c>
      <c r="C3294" s="815">
        <f t="shared" si="214"/>
        <v>363</v>
      </c>
      <c r="D3294" s="815">
        <f t="shared" ref="D3294:D3357" si="215">D3293-1</f>
        <v>364</v>
      </c>
      <c r="E3294" s="815">
        <v>1969</v>
      </c>
    </row>
    <row r="3295" spans="1:5">
      <c r="A3295" s="816">
        <f t="shared" si="213"/>
        <v>25207</v>
      </c>
      <c r="B3295" s="815">
        <f t="shared" ref="B3295:B3357" si="216">B3294+1</f>
        <v>4</v>
      </c>
      <c r="C3295" s="815">
        <f t="shared" si="214"/>
        <v>362</v>
      </c>
      <c r="D3295" s="815">
        <f t="shared" si="215"/>
        <v>363</v>
      </c>
      <c r="E3295" s="815">
        <v>1969</v>
      </c>
    </row>
    <row r="3296" spans="1:5">
      <c r="A3296" s="816">
        <f t="shared" si="213"/>
        <v>25208</v>
      </c>
      <c r="B3296" s="815">
        <f t="shared" si="216"/>
        <v>5</v>
      </c>
      <c r="C3296" s="815">
        <f t="shared" si="214"/>
        <v>361</v>
      </c>
      <c r="D3296" s="815">
        <f t="shared" si="215"/>
        <v>362</v>
      </c>
      <c r="E3296" s="815">
        <v>1969</v>
      </c>
    </row>
    <row r="3297" spans="1:5">
      <c r="A3297" s="816">
        <f t="shared" si="213"/>
        <v>25209</v>
      </c>
      <c r="B3297" s="815">
        <f t="shared" si="216"/>
        <v>6</v>
      </c>
      <c r="C3297" s="815">
        <f t="shared" si="214"/>
        <v>360</v>
      </c>
      <c r="D3297" s="815">
        <f t="shared" si="215"/>
        <v>361</v>
      </c>
      <c r="E3297" s="815">
        <v>1969</v>
      </c>
    </row>
    <row r="3298" spans="1:5">
      <c r="A3298" s="816">
        <f t="shared" si="213"/>
        <v>25210</v>
      </c>
      <c r="B3298" s="815">
        <f t="shared" si="216"/>
        <v>7</v>
      </c>
      <c r="C3298" s="815">
        <f t="shared" si="214"/>
        <v>359</v>
      </c>
      <c r="D3298" s="815">
        <f t="shared" si="215"/>
        <v>360</v>
      </c>
      <c r="E3298" s="815">
        <v>1969</v>
      </c>
    </row>
    <row r="3299" spans="1:5">
      <c r="A3299" s="816">
        <f t="shared" si="213"/>
        <v>25211</v>
      </c>
      <c r="B3299" s="815">
        <f t="shared" si="216"/>
        <v>8</v>
      </c>
      <c r="C3299" s="815">
        <f t="shared" si="214"/>
        <v>358</v>
      </c>
      <c r="D3299" s="815">
        <f t="shared" si="215"/>
        <v>359</v>
      </c>
      <c r="E3299" s="815">
        <v>1969</v>
      </c>
    </row>
    <row r="3300" spans="1:5">
      <c r="A3300" s="816">
        <f t="shared" si="213"/>
        <v>25212</v>
      </c>
      <c r="B3300" s="815">
        <f t="shared" si="216"/>
        <v>9</v>
      </c>
      <c r="C3300" s="815">
        <f t="shared" si="214"/>
        <v>357</v>
      </c>
      <c r="D3300" s="815">
        <f t="shared" si="215"/>
        <v>358</v>
      </c>
      <c r="E3300" s="815">
        <v>1969</v>
      </c>
    </row>
    <row r="3301" spans="1:5">
      <c r="A3301" s="816">
        <f t="shared" si="213"/>
        <v>25213</v>
      </c>
      <c r="B3301" s="815">
        <f t="shared" si="216"/>
        <v>10</v>
      </c>
      <c r="C3301" s="815">
        <f t="shared" si="214"/>
        <v>356</v>
      </c>
      <c r="D3301" s="815">
        <f t="shared" si="215"/>
        <v>357</v>
      </c>
      <c r="E3301" s="815">
        <v>1969</v>
      </c>
    </row>
    <row r="3302" spans="1:5">
      <c r="A3302" s="816">
        <f t="shared" si="213"/>
        <v>25214</v>
      </c>
      <c r="B3302" s="815">
        <f t="shared" si="216"/>
        <v>11</v>
      </c>
      <c r="C3302" s="815">
        <f t="shared" si="214"/>
        <v>355</v>
      </c>
      <c r="D3302" s="815">
        <f t="shared" si="215"/>
        <v>356</v>
      </c>
      <c r="E3302" s="815">
        <v>1969</v>
      </c>
    </row>
    <row r="3303" spans="1:5">
      <c r="A3303" s="816">
        <f t="shared" si="213"/>
        <v>25215</v>
      </c>
      <c r="B3303" s="815">
        <f t="shared" si="216"/>
        <v>12</v>
      </c>
      <c r="C3303" s="815">
        <f t="shared" si="214"/>
        <v>354</v>
      </c>
      <c r="D3303" s="815">
        <f t="shared" si="215"/>
        <v>355</v>
      </c>
      <c r="E3303" s="815">
        <v>1969</v>
      </c>
    </row>
    <row r="3304" spans="1:5">
      <c r="A3304" s="816">
        <f t="shared" si="213"/>
        <v>25216</v>
      </c>
      <c r="B3304" s="815">
        <f t="shared" si="216"/>
        <v>13</v>
      </c>
      <c r="C3304" s="815">
        <f t="shared" si="214"/>
        <v>353</v>
      </c>
      <c r="D3304" s="815">
        <f t="shared" si="215"/>
        <v>354</v>
      </c>
      <c r="E3304" s="815">
        <v>1969</v>
      </c>
    </row>
    <row r="3305" spans="1:5">
      <c r="A3305" s="816">
        <f t="shared" si="213"/>
        <v>25217</v>
      </c>
      <c r="B3305" s="815">
        <f t="shared" si="216"/>
        <v>14</v>
      </c>
      <c r="C3305" s="815">
        <f t="shared" si="214"/>
        <v>352</v>
      </c>
      <c r="D3305" s="815">
        <f t="shared" si="215"/>
        <v>353</v>
      </c>
      <c r="E3305" s="815">
        <v>1969</v>
      </c>
    </row>
    <row r="3306" spans="1:5">
      <c r="A3306" s="816">
        <f t="shared" si="213"/>
        <v>25218</v>
      </c>
      <c r="B3306" s="815">
        <f t="shared" si="216"/>
        <v>15</v>
      </c>
      <c r="C3306" s="815">
        <f t="shared" si="214"/>
        <v>351</v>
      </c>
      <c r="D3306" s="815">
        <f t="shared" si="215"/>
        <v>352</v>
      </c>
      <c r="E3306" s="815">
        <v>1969</v>
      </c>
    </row>
    <row r="3307" spans="1:5">
      <c r="A3307" s="816">
        <f t="shared" si="213"/>
        <v>25219</v>
      </c>
      <c r="B3307" s="815">
        <f t="shared" si="216"/>
        <v>16</v>
      </c>
      <c r="C3307" s="815">
        <f t="shared" si="214"/>
        <v>350</v>
      </c>
      <c r="D3307" s="815">
        <f t="shared" si="215"/>
        <v>351</v>
      </c>
      <c r="E3307" s="815">
        <v>1969</v>
      </c>
    </row>
    <row r="3308" spans="1:5">
      <c r="A3308" s="816">
        <f t="shared" si="213"/>
        <v>25220</v>
      </c>
      <c r="B3308" s="815">
        <f t="shared" si="216"/>
        <v>17</v>
      </c>
      <c r="C3308" s="815">
        <f t="shared" si="214"/>
        <v>349</v>
      </c>
      <c r="D3308" s="815">
        <f t="shared" si="215"/>
        <v>350</v>
      </c>
      <c r="E3308" s="815">
        <v>1969</v>
      </c>
    </row>
    <row r="3309" spans="1:5">
      <c r="A3309" s="816">
        <f t="shared" si="213"/>
        <v>25221</v>
      </c>
      <c r="B3309" s="815">
        <f t="shared" si="216"/>
        <v>18</v>
      </c>
      <c r="C3309" s="815">
        <f t="shared" si="214"/>
        <v>348</v>
      </c>
      <c r="D3309" s="815">
        <f t="shared" si="215"/>
        <v>349</v>
      </c>
      <c r="E3309" s="815">
        <v>1969</v>
      </c>
    </row>
    <row r="3310" spans="1:5">
      <c r="A3310" s="816">
        <f t="shared" si="213"/>
        <v>25222</v>
      </c>
      <c r="B3310" s="815">
        <f t="shared" si="216"/>
        <v>19</v>
      </c>
      <c r="C3310" s="815">
        <f t="shared" si="214"/>
        <v>347</v>
      </c>
      <c r="D3310" s="815">
        <f t="shared" si="215"/>
        <v>348</v>
      </c>
      <c r="E3310" s="815">
        <v>1969</v>
      </c>
    </row>
    <row r="3311" spans="1:5">
      <c r="A3311" s="816">
        <f t="shared" si="213"/>
        <v>25223</v>
      </c>
      <c r="B3311" s="815">
        <f t="shared" si="216"/>
        <v>20</v>
      </c>
      <c r="C3311" s="815">
        <f t="shared" si="214"/>
        <v>346</v>
      </c>
      <c r="D3311" s="815">
        <f t="shared" si="215"/>
        <v>347</v>
      </c>
      <c r="E3311" s="815">
        <v>1969</v>
      </c>
    </row>
    <row r="3312" spans="1:5">
      <c r="A3312" s="816">
        <f t="shared" si="213"/>
        <v>25224</v>
      </c>
      <c r="B3312" s="815">
        <f t="shared" si="216"/>
        <v>21</v>
      </c>
      <c r="C3312" s="815">
        <f t="shared" si="214"/>
        <v>345</v>
      </c>
      <c r="D3312" s="815">
        <f t="shared" si="215"/>
        <v>346</v>
      </c>
      <c r="E3312" s="815">
        <v>1969</v>
      </c>
    </row>
    <row r="3313" spans="1:5">
      <c r="A3313" s="816">
        <f t="shared" si="213"/>
        <v>25225</v>
      </c>
      <c r="B3313" s="815">
        <f t="shared" si="216"/>
        <v>22</v>
      </c>
      <c r="C3313" s="815">
        <f t="shared" si="214"/>
        <v>344</v>
      </c>
      <c r="D3313" s="815">
        <f t="shared" si="215"/>
        <v>345</v>
      </c>
      <c r="E3313" s="815">
        <v>1969</v>
      </c>
    </row>
    <row r="3314" spans="1:5">
      <c r="A3314" s="816">
        <f t="shared" si="213"/>
        <v>25226</v>
      </c>
      <c r="B3314" s="815">
        <f t="shared" si="216"/>
        <v>23</v>
      </c>
      <c r="C3314" s="815">
        <f t="shared" si="214"/>
        <v>343</v>
      </c>
      <c r="D3314" s="815">
        <f t="shared" si="215"/>
        <v>344</v>
      </c>
      <c r="E3314" s="815">
        <v>1969</v>
      </c>
    </row>
    <row r="3315" spans="1:5">
      <c r="A3315" s="816">
        <f t="shared" ref="A3315:A3378" si="217">A3314+1</f>
        <v>25227</v>
      </c>
      <c r="B3315" s="815">
        <f t="shared" si="216"/>
        <v>24</v>
      </c>
      <c r="C3315" s="815">
        <f t="shared" si="214"/>
        <v>342</v>
      </c>
      <c r="D3315" s="815">
        <f t="shared" si="215"/>
        <v>343</v>
      </c>
      <c r="E3315" s="815">
        <v>1969</v>
      </c>
    </row>
    <row r="3316" spans="1:5">
      <c r="A3316" s="816">
        <f t="shared" si="217"/>
        <v>25228</v>
      </c>
      <c r="B3316" s="815">
        <f t="shared" si="216"/>
        <v>25</v>
      </c>
      <c r="C3316" s="815">
        <f t="shared" si="214"/>
        <v>341</v>
      </c>
      <c r="D3316" s="815">
        <f t="shared" si="215"/>
        <v>342</v>
      </c>
      <c r="E3316" s="815">
        <v>1969</v>
      </c>
    </row>
    <row r="3317" spans="1:5">
      <c r="A3317" s="816">
        <f t="shared" si="217"/>
        <v>25229</v>
      </c>
      <c r="B3317" s="815">
        <f t="shared" si="216"/>
        <v>26</v>
      </c>
      <c r="C3317" s="815">
        <f t="shared" si="214"/>
        <v>340</v>
      </c>
      <c r="D3317" s="815">
        <f t="shared" si="215"/>
        <v>341</v>
      </c>
      <c r="E3317" s="815">
        <v>1969</v>
      </c>
    </row>
    <row r="3318" spans="1:5">
      <c r="A3318" s="816">
        <f t="shared" si="217"/>
        <v>25230</v>
      </c>
      <c r="B3318" s="815">
        <f t="shared" si="216"/>
        <v>27</v>
      </c>
      <c r="C3318" s="815">
        <f t="shared" si="214"/>
        <v>339</v>
      </c>
      <c r="D3318" s="815">
        <f t="shared" si="215"/>
        <v>340</v>
      </c>
      <c r="E3318" s="815">
        <v>1969</v>
      </c>
    </row>
    <row r="3319" spans="1:5">
      <c r="A3319" s="816">
        <f t="shared" si="217"/>
        <v>25231</v>
      </c>
      <c r="B3319" s="815">
        <f t="shared" si="216"/>
        <v>28</v>
      </c>
      <c r="C3319" s="815">
        <f t="shared" si="214"/>
        <v>338</v>
      </c>
      <c r="D3319" s="815">
        <f t="shared" si="215"/>
        <v>339</v>
      </c>
      <c r="E3319" s="815">
        <v>1969</v>
      </c>
    </row>
    <row r="3320" spans="1:5">
      <c r="A3320" s="816">
        <f t="shared" si="217"/>
        <v>25232</v>
      </c>
      <c r="B3320" s="815">
        <f t="shared" si="216"/>
        <v>29</v>
      </c>
      <c r="C3320" s="815">
        <f t="shared" si="214"/>
        <v>337</v>
      </c>
      <c r="D3320" s="815">
        <f t="shared" si="215"/>
        <v>338</v>
      </c>
      <c r="E3320" s="815">
        <v>1969</v>
      </c>
    </row>
    <row r="3321" spans="1:5">
      <c r="A3321" s="816">
        <f t="shared" si="217"/>
        <v>25233</v>
      </c>
      <c r="B3321" s="815">
        <f t="shared" si="216"/>
        <v>30</v>
      </c>
      <c r="C3321" s="815">
        <f t="shared" si="214"/>
        <v>336</v>
      </c>
      <c r="D3321" s="815">
        <f t="shared" si="215"/>
        <v>337</v>
      </c>
      <c r="E3321" s="815">
        <v>1969</v>
      </c>
    </row>
    <row r="3322" spans="1:5">
      <c r="A3322" s="816">
        <f t="shared" si="217"/>
        <v>25234</v>
      </c>
      <c r="B3322" s="815">
        <f t="shared" si="216"/>
        <v>31</v>
      </c>
      <c r="C3322" s="815">
        <f t="shared" si="214"/>
        <v>335</v>
      </c>
      <c r="D3322" s="815">
        <f t="shared" si="215"/>
        <v>336</v>
      </c>
      <c r="E3322" s="815">
        <v>1969</v>
      </c>
    </row>
    <row r="3323" spans="1:5">
      <c r="A3323" s="816">
        <f t="shared" si="217"/>
        <v>25235</v>
      </c>
      <c r="B3323" s="815">
        <f t="shared" si="216"/>
        <v>32</v>
      </c>
      <c r="C3323" s="815">
        <f t="shared" si="214"/>
        <v>334</v>
      </c>
      <c r="D3323" s="815">
        <f t="shared" si="215"/>
        <v>335</v>
      </c>
      <c r="E3323" s="815">
        <v>1969</v>
      </c>
    </row>
    <row r="3324" spans="1:5">
      <c r="A3324" s="816">
        <f t="shared" si="217"/>
        <v>25236</v>
      </c>
      <c r="B3324" s="815">
        <f t="shared" si="216"/>
        <v>33</v>
      </c>
      <c r="C3324" s="815">
        <f t="shared" si="214"/>
        <v>333</v>
      </c>
      <c r="D3324" s="815">
        <f t="shared" si="215"/>
        <v>334</v>
      </c>
      <c r="E3324" s="815">
        <v>1969</v>
      </c>
    </row>
    <row r="3325" spans="1:5">
      <c r="A3325" s="816">
        <f t="shared" si="217"/>
        <v>25237</v>
      </c>
      <c r="B3325" s="815">
        <f t="shared" si="216"/>
        <v>34</v>
      </c>
      <c r="C3325" s="815">
        <f t="shared" si="214"/>
        <v>332</v>
      </c>
      <c r="D3325" s="815">
        <f t="shared" si="215"/>
        <v>333</v>
      </c>
      <c r="E3325" s="815">
        <v>1969</v>
      </c>
    </row>
    <row r="3326" spans="1:5">
      <c r="A3326" s="816">
        <f t="shared" si="217"/>
        <v>25238</v>
      </c>
      <c r="B3326" s="815">
        <f t="shared" si="216"/>
        <v>35</v>
      </c>
      <c r="C3326" s="815">
        <f t="shared" si="214"/>
        <v>331</v>
      </c>
      <c r="D3326" s="815">
        <f t="shared" si="215"/>
        <v>332</v>
      </c>
      <c r="E3326" s="815">
        <v>1969</v>
      </c>
    </row>
    <row r="3327" spans="1:5">
      <c r="A3327" s="816">
        <f t="shared" si="217"/>
        <v>25239</v>
      </c>
      <c r="B3327" s="815">
        <f t="shared" si="216"/>
        <v>36</v>
      </c>
      <c r="C3327" s="815">
        <f t="shared" si="214"/>
        <v>330</v>
      </c>
      <c r="D3327" s="815">
        <f t="shared" si="215"/>
        <v>331</v>
      </c>
      <c r="E3327" s="815">
        <v>1969</v>
      </c>
    </row>
    <row r="3328" spans="1:5">
      <c r="A3328" s="816">
        <f t="shared" si="217"/>
        <v>25240</v>
      </c>
      <c r="B3328" s="815">
        <f t="shared" si="216"/>
        <v>37</v>
      </c>
      <c r="C3328" s="815">
        <f t="shared" si="214"/>
        <v>329</v>
      </c>
      <c r="D3328" s="815">
        <f t="shared" si="215"/>
        <v>330</v>
      </c>
      <c r="E3328" s="815">
        <v>1969</v>
      </c>
    </row>
    <row r="3329" spans="1:5">
      <c r="A3329" s="816">
        <f t="shared" si="217"/>
        <v>25241</v>
      </c>
      <c r="B3329" s="815">
        <f t="shared" si="216"/>
        <v>38</v>
      </c>
      <c r="C3329" s="815">
        <f t="shared" si="214"/>
        <v>328</v>
      </c>
      <c r="D3329" s="815">
        <f t="shared" si="215"/>
        <v>329</v>
      </c>
      <c r="E3329" s="815">
        <v>1969</v>
      </c>
    </row>
    <row r="3330" spans="1:5">
      <c r="A3330" s="816">
        <f t="shared" si="217"/>
        <v>25242</v>
      </c>
      <c r="B3330" s="815">
        <f t="shared" si="216"/>
        <v>39</v>
      </c>
      <c r="C3330" s="815">
        <f t="shared" si="214"/>
        <v>327</v>
      </c>
      <c r="D3330" s="815">
        <f t="shared" si="215"/>
        <v>328</v>
      </c>
      <c r="E3330" s="815">
        <v>1969</v>
      </c>
    </row>
    <row r="3331" spans="1:5">
      <c r="A3331" s="816">
        <f t="shared" si="217"/>
        <v>25243</v>
      </c>
      <c r="B3331" s="815">
        <f t="shared" si="216"/>
        <v>40</v>
      </c>
      <c r="C3331" s="815">
        <f t="shared" si="214"/>
        <v>326</v>
      </c>
      <c r="D3331" s="815">
        <f t="shared" si="215"/>
        <v>327</v>
      </c>
      <c r="E3331" s="815">
        <v>1969</v>
      </c>
    </row>
    <row r="3332" spans="1:5">
      <c r="A3332" s="816">
        <f t="shared" si="217"/>
        <v>25244</v>
      </c>
      <c r="B3332" s="815">
        <f t="shared" si="216"/>
        <v>41</v>
      </c>
      <c r="C3332" s="815">
        <f t="shared" si="214"/>
        <v>325</v>
      </c>
      <c r="D3332" s="815">
        <f t="shared" si="215"/>
        <v>326</v>
      </c>
      <c r="E3332" s="815">
        <v>1969</v>
      </c>
    </row>
    <row r="3333" spans="1:5">
      <c r="A3333" s="816">
        <f t="shared" si="217"/>
        <v>25245</v>
      </c>
      <c r="B3333" s="815">
        <f t="shared" si="216"/>
        <v>42</v>
      </c>
      <c r="C3333" s="815">
        <f t="shared" si="214"/>
        <v>324</v>
      </c>
      <c r="D3333" s="815">
        <f t="shared" si="215"/>
        <v>325</v>
      </c>
      <c r="E3333" s="815">
        <v>1969</v>
      </c>
    </row>
    <row r="3334" spans="1:5">
      <c r="A3334" s="816">
        <f t="shared" si="217"/>
        <v>25246</v>
      </c>
      <c r="B3334" s="815">
        <f t="shared" si="216"/>
        <v>43</v>
      </c>
      <c r="C3334" s="815">
        <f t="shared" si="214"/>
        <v>323</v>
      </c>
      <c r="D3334" s="815">
        <f t="shared" si="215"/>
        <v>324</v>
      </c>
      <c r="E3334" s="815">
        <v>1969</v>
      </c>
    </row>
    <row r="3335" spans="1:5">
      <c r="A3335" s="816">
        <f t="shared" si="217"/>
        <v>25247</v>
      </c>
      <c r="B3335" s="815">
        <f t="shared" si="216"/>
        <v>44</v>
      </c>
      <c r="C3335" s="815">
        <f t="shared" si="214"/>
        <v>322</v>
      </c>
      <c r="D3335" s="815">
        <f t="shared" si="215"/>
        <v>323</v>
      </c>
      <c r="E3335" s="815">
        <v>1969</v>
      </c>
    </row>
    <row r="3336" spans="1:5">
      <c r="A3336" s="816">
        <f t="shared" si="217"/>
        <v>25248</v>
      </c>
      <c r="B3336" s="815">
        <f t="shared" si="216"/>
        <v>45</v>
      </c>
      <c r="C3336" s="815">
        <f t="shared" si="214"/>
        <v>321</v>
      </c>
      <c r="D3336" s="815">
        <f t="shared" si="215"/>
        <v>322</v>
      </c>
      <c r="E3336" s="815">
        <v>1969</v>
      </c>
    </row>
    <row r="3337" spans="1:5">
      <c r="A3337" s="816">
        <f t="shared" si="217"/>
        <v>25249</v>
      </c>
      <c r="B3337" s="815">
        <f t="shared" si="216"/>
        <v>46</v>
      </c>
      <c r="C3337" s="815">
        <f t="shared" si="214"/>
        <v>320</v>
      </c>
      <c r="D3337" s="815">
        <f t="shared" si="215"/>
        <v>321</v>
      </c>
      <c r="E3337" s="815">
        <v>1969</v>
      </c>
    </row>
    <row r="3338" spans="1:5">
      <c r="A3338" s="816">
        <f t="shared" si="217"/>
        <v>25250</v>
      </c>
      <c r="B3338" s="815">
        <f t="shared" si="216"/>
        <v>47</v>
      </c>
      <c r="C3338" s="815">
        <f t="shared" si="214"/>
        <v>319</v>
      </c>
      <c r="D3338" s="815">
        <f t="shared" si="215"/>
        <v>320</v>
      </c>
      <c r="E3338" s="815">
        <v>1969</v>
      </c>
    </row>
    <row r="3339" spans="1:5">
      <c r="A3339" s="816">
        <f t="shared" si="217"/>
        <v>25251</v>
      </c>
      <c r="B3339" s="815">
        <f t="shared" si="216"/>
        <v>48</v>
      </c>
      <c r="C3339" s="815">
        <f t="shared" si="214"/>
        <v>318</v>
      </c>
      <c r="D3339" s="815">
        <f t="shared" si="215"/>
        <v>319</v>
      </c>
      <c r="E3339" s="815">
        <v>1969</v>
      </c>
    </row>
    <row r="3340" spans="1:5">
      <c r="A3340" s="816">
        <f t="shared" si="217"/>
        <v>25252</v>
      </c>
      <c r="B3340" s="815">
        <f t="shared" si="216"/>
        <v>49</v>
      </c>
      <c r="C3340" s="815">
        <f t="shared" si="214"/>
        <v>317</v>
      </c>
      <c r="D3340" s="815">
        <f t="shared" si="215"/>
        <v>318</v>
      </c>
      <c r="E3340" s="815">
        <v>1969</v>
      </c>
    </row>
    <row r="3341" spans="1:5">
      <c r="A3341" s="816">
        <f t="shared" si="217"/>
        <v>25253</v>
      </c>
      <c r="B3341" s="815">
        <f t="shared" si="216"/>
        <v>50</v>
      </c>
      <c r="C3341" s="815">
        <f t="shared" si="214"/>
        <v>316</v>
      </c>
      <c r="D3341" s="815">
        <f t="shared" si="215"/>
        <v>317</v>
      </c>
      <c r="E3341" s="815">
        <v>1969</v>
      </c>
    </row>
    <row r="3342" spans="1:5">
      <c r="A3342" s="816">
        <f t="shared" si="217"/>
        <v>25254</v>
      </c>
      <c r="B3342" s="815">
        <f t="shared" si="216"/>
        <v>51</v>
      </c>
      <c r="C3342" s="815">
        <f t="shared" si="214"/>
        <v>315</v>
      </c>
      <c r="D3342" s="815">
        <f t="shared" si="215"/>
        <v>316</v>
      </c>
      <c r="E3342" s="815">
        <v>1969</v>
      </c>
    </row>
    <row r="3343" spans="1:5">
      <c r="A3343" s="816">
        <f t="shared" si="217"/>
        <v>25255</v>
      </c>
      <c r="B3343" s="815">
        <f t="shared" si="216"/>
        <v>52</v>
      </c>
      <c r="C3343" s="815">
        <f t="shared" si="214"/>
        <v>314</v>
      </c>
      <c r="D3343" s="815">
        <f t="shared" si="215"/>
        <v>315</v>
      </c>
      <c r="E3343" s="815">
        <v>1969</v>
      </c>
    </row>
    <row r="3344" spans="1:5">
      <c r="A3344" s="816">
        <f t="shared" si="217"/>
        <v>25256</v>
      </c>
      <c r="B3344" s="815">
        <f t="shared" si="216"/>
        <v>53</v>
      </c>
      <c r="C3344" s="815">
        <f t="shared" si="214"/>
        <v>313</v>
      </c>
      <c r="D3344" s="815">
        <f t="shared" si="215"/>
        <v>314</v>
      </c>
      <c r="E3344" s="815">
        <v>1969</v>
      </c>
    </row>
    <row r="3345" spans="1:5">
      <c r="A3345" s="816">
        <f t="shared" si="217"/>
        <v>25257</v>
      </c>
      <c r="B3345" s="815">
        <f t="shared" si="216"/>
        <v>54</v>
      </c>
      <c r="C3345" s="815">
        <f t="shared" si="214"/>
        <v>312</v>
      </c>
      <c r="D3345" s="815">
        <f t="shared" si="215"/>
        <v>313</v>
      </c>
      <c r="E3345" s="815">
        <v>1969</v>
      </c>
    </row>
    <row r="3346" spans="1:5">
      <c r="A3346" s="816">
        <f t="shared" si="217"/>
        <v>25258</v>
      </c>
      <c r="B3346" s="815">
        <f t="shared" si="216"/>
        <v>55</v>
      </c>
      <c r="C3346" s="815">
        <f t="shared" si="214"/>
        <v>311</v>
      </c>
      <c r="D3346" s="815">
        <f t="shared" si="215"/>
        <v>312</v>
      </c>
      <c r="E3346" s="815">
        <v>1969</v>
      </c>
    </row>
    <row r="3347" spans="1:5">
      <c r="A3347" s="816">
        <f t="shared" si="217"/>
        <v>25259</v>
      </c>
      <c r="B3347" s="815">
        <f t="shared" si="216"/>
        <v>56</v>
      </c>
      <c r="C3347" s="815">
        <f t="shared" si="214"/>
        <v>310</v>
      </c>
      <c r="D3347" s="815">
        <f t="shared" si="215"/>
        <v>311</v>
      </c>
      <c r="E3347" s="815">
        <v>1969</v>
      </c>
    </row>
    <row r="3348" spans="1:5">
      <c r="A3348" s="816">
        <f t="shared" si="217"/>
        <v>25260</v>
      </c>
      <c r="B3348" s="815">
        <f t="shared" si="216"/>
        <v>57</v>
      </c>
      <c r="C3348" s="815">
        <f t="shared" si="214"/>
        <v>309</v>
      </c>
      <c r="D3348" s="815">
        <f t="shared" si="215"/>
        <v>310</v>
      </c>
      <c r="E3348" s="815">
        <v>1969</v>
      </c>
    </row>
    <row r="3349" spans="1:5">
      <c r="A3349" s="816">
        <f t="shared" si="217"/>
        <v>25261</v>
      </c>
      <c r="B3349" s="815">
        <f t="shared" si="216"/>
        <v>58</v>
      </c>
      <c r="C3349" s="815">
        <f t="shared" si="214"/>
        <v>308</v>
      </c>
      <c r="D3349" s="815">
        <f t="shared" si="215"/>
        <v>309</v>
      </c>
      <c r="E3349" s="815">
        <v>1969</v>
      </c>
    </row>
    <row r="3350" spans="1:5">
      <c r="A3350" s="816">
        <f t="shared" si="217"/>
        <v>25262</v>
      </c>
      <c r="B3350" s="815">
        <f t="shared" si="216"/>
        <v>59</v>
      </c>
      <c r="C3350" s="815">
        <f t="shared" si="214"/>
        <v>307</v>
      </c>
      <c r="D3350" s="815">
        <f t="shared" si="215"/>
        <v>308</v>
      </c>
      <c r="E3350" s="815">
        <v>1969</v>
      </c>
    </row>
    <row r="3351" spans="1:5">
      <c r="A3351" s="816">
        <f t="shared" si="217"/>
        <v>25263</v>
      </c>
      <c r="B3351" s="815">
        <f t="shared" si="216"/>
        <v>60</v>
      </c>
      <c r="C3351" s="815">
        <f t="shared" si="214"/>
        <v>306</v>
      </c>
      <c r="D3351" s="815">
        <f t="shared" si="215"/>
        <v>307</v>
      </c>
      <c r="E3351" s="815">
        <v>1969</v>
      </c>
    </row>
    <row r="3352" spans="1:5">
      <c r="A3352" s="816">
        <f t="shared" si="217"/>
        <v>25264</v>
      </c>
      <c r="B3352" s="815">
        <f t="shared" si="216"/>
        <v>61</v>
      </c>
      <c r="C3352" s="815">
        <f t="shared" si="214"/>
        <v>305</v>
      </c>
      <c r="D3352" s="815">
        <f t="shared" si="215"/>
        <v>306</v>
      </c>
      <c r="E3352" s="815">
        <v>1969</v>
      </c>
    </row>
    <row r="3353" spans="1:5">
      <c r="A3353" s="816">
        <f t="shared" si="217"/>
        <v>25265</v>
      </c>
      <c r="B3353" s="815">
        <f t="shared" si="216"/>
        <v>62</v>
      </c>
      <c r="C3353" s="815">
        <f t="shared" si="214"/>
        <v>304</v>
      </c>
      <c r="D3353" s="815">
        <f t="shared" si="215"/>
        <v>305</v>
      </c>
      <c r="E3353" s="815">
        <v>1969</v>
      </c>
    </row>
    <row r="3354" spans="1:5">
      <c r="A3354" s="816">
        <f t="shared" si="217"/>
        <v>25266</v>
      </c>
      <c r="B3354" s="815">
        <f t="shared" si="216"/>
        <v>63</v>
      </c>
      <c r="C3354" s="815">
        <f t="shared" si="214"/>
        <v>303</v>
      </c>
      <c r="D3354" s="815">
        <f t="shared" si="215"/>
        <v>304</v>
      </c>
      <c r="E3354" s="815">
        <v>1969</v>
      </c>
    </row>
    <row r="3355" spans="1:5">
      <c r="A3355" s="816">
        <f t="shared" si="217"/>
        <v>25267</v>
      </c>
      <c r="B3355" s="815">
        <f t="shared" si="216"/>
        <v>64</v>
      </c>
      <c r="C3355" s="815">
        <f t="shared" si="214"/>
        <v>302</v>
      </c>
      <c r="D3355" s="815">
        <f t="shared" si="215"/>
        <v>303</v>
      </c>
      <c r="E3355" s="815">
        <v>1969</v>
      </c>
    </row>
    <row r="3356" spans="1:5">
      <c r="A3356" s="816">
        <f t="shared" si="217"/>
        <v>25268</v>
      </c>
      <c r="B3356" s="815">
        <f t="shared" si="216"/>
        <v>65</v>
      </c>
      <c r="C3356" s="815">
        <f t="shared" si="214"/>
        <v>301</v>
      </c>
      <c r="D3356" s="815">
        <f t="shared" si="215"/>
        <v>302</v>
      </c>
      <c r="E3356" s="815">
        <v>1969</v>
      </c>
    </row>
    <row r="3357" spans="1:5">
      <c r="A3357" s="816">
        <f t="shared" si="217"/>
        <v>25269</v>
      </c>
      <c r="B3357" s="815">
        <f t="shared" si="216"/>
        <v>66</v>
      </c>
      <c r="C3357" s="815">
        <f t="shared" si="214"/>
        <v>300</v>
      </c>
      <c r="D3357" s="815">
        <f t="shared" si="215"/>
        <v>301</v>
      </c>
      <c r="E3357" s="815">
        <v>1969</v>
      </c>
    </row>
    <row r="3358" spans="1:5">
      <c r="A3358" s="816">
        <f t="shared" si="217"/>
        <v>25270</v>
      </c>
      <c r="B3358" s="815">
        <f t="shared" ref="B3358:B3421" si="218">B3357+1</f>
        <v>67</v>
      </c>
      <c r="C3358" s="815">
        <f t="shared" ref="C3358:C3421" si="219">C3357-1</f>
        <v>299</v>
      </c>
      <c r="D3358" s="815">
        <f t="shared" ref="D3358:D3421" si="220">D3357-1</f>
        <v>300</v>
      </c>
      <c r="E3358" s="815">
        <v>1969</v>
      </c>
    </row>
    <row r="3359" spans="1:5">
      <c r="A3359" s="816">
        <f t="shared" si="217"/>
        <v>25271</v>
      </c>
      <c r="B3359" s="815">
        <f t="shared" si="218"/>
        <v>68</v>
      </c>
      <c r="C3359" s="815">
        <f t="shared" si="219"/>
        <v>298</v>
      </c>
      <c r="D3359" s="815">
        <f t="shared" si="220"/>
        <v>299</v>
      </c>
      <c r="E3359" s="815">
        <v>1969</v>
      </c>
    </row>
    <row r="3360" spans="1:5">
      <c r="A3360" s="816">
        <f t="shared" si="217"/>
        <v>25272</v>
      </c>
      <c r="B3360" s="815">
        <f t="shared" si="218"/>
        <v>69</v>
      </c>
      <c r="C3360" s="815">
        <f t="shared" si="219"/>
        <v>297</v>
      </c>
      <c r="D3360" s="815">
        <f t="shared" si="220"/>
        <v>298</v>
      </c>
      <c r="E3360" s="815">
        <v>1969</v>
      </c>
    </row>
    <row r="3361" spans="1:5">
      <c r="A3361" s="816">
        <f t="shared" si="217"/>
        <v>25273</v>
      </c>
      <c r="B3361" s="815">
        <f t="shared" si="218"/>
        <v>70</v>
      </c>
      <c r="C3361" s="815">
        <f t="shared" si="219"/>
        <v>296</v>
      </c>
      <c r="D3361" s="815">
        <f t="shared" si="220"/>
        <v>297</v>
      </c>
      <c r="E3361" s="815">
        <v>1969</v>
      </c>
    </row>
    <row r="3362" spans="1:5">
      <c r="A3362" s="816">
        <f t="shared" si="217"/>
        <v>25274</v>
      </c>
      <c r="B3362" s="815">
        <f t="shared" si="218"/>
        <v>71</v>
      </c>
      <c r="C3362" s="815">
        <f t="shared" si="219"/>
        <v>295</v>
      </c>
      <c r="D3362" s="815">
        <f t="shared" si="220"/>
        <v>296</v>
      </c>
      <c r="E3362" s="815">
        <v>1969</v>
      </c>
    </row>
    <row r="3363" spans="1:5">
      <c r="A3363" s="816">
        <f t="shared" si="217"/>
        <v>25275</v>
      </c>
      <c r="B3363" s="815">
        <f t="shared" si="218"/>
        <v>72</v>
      </c>
      <c r="C3363" s="815">
        <f t="shared" si="219"/>
        <v>294</v>
      </c>
      <c r="D3363" s="815">
        <f t="shared" si="220"/>
        <v>295</v>
      </c>
      <c r="E3363" s="815">
        <v>1969</v>
      </c>
    </row>
    <row r="3364" spans="1:5">
      <c r="A3364" s="816">
        <f t="shared" si="217"/>
        <v>25276</v>
      </c>
      <c r="B3364" s="815">
        <f t="shared" si="218"/>
        <v>73</v>
      </c>
      <c r="C3364" s="815">
        <f t="shared" si="219"/>
        <v>293</v>
      </c>
      <c r="D3364" s="815">
        <f t="shared" si="220"/>
        <v>294</v>
      </c>
      <c r="E3364" s="815">
        <v>1969</v>
      </c>
    </row>
    <row r="3365" spans="1:5">
      <c r="A3365" s="816">
        <f t="shared" si="217"/>
        <v>25277</v>
      </c>
      <c r="B3365" s="815">
        <f t="shared" si="218"/>
        <v>74</v>
      </c>
      <c r="C3365" s="815">
        <f t="shared" si="219"/>
        <v>292</v>
      </c>
      <c r="D3365" s="815">
        <f t="shared" si="220"/>
        <v>293</v>
      </c>
      <c r="E3365" s="815">
        <v>1969</v>
      </c>
    </row>
    <row r="3366" spans="1:5">
      <c r="A3366" s="816">
        <f t="shared" si="217"/>
        <v>25278</v>
      </c>
      <c r="B3366" s="815">
        <f t="shared" si="218"/>
        <v>75</v>
      </c>
      <c r="C3366" s="815">
        <f t="shared" si="219"/>
        <v>291</v>
      </c>
      <c r="D3366" s="815">
        <f t="shared" si="220"/>
        <v>292</v>
      </c>
      <c r="E3366" s="815">
        <v>1969</v>
      </c>
    </row>
    <row r="3367" spans="1:5">
      <c r="A3367" s="816">
        <f t="shared" si="217"/>
        <v>25279</v>
      </c>
      <c r="B3367" s="815">
        <f t="shared" si="218"/>
        <v>76</v>
      </c>
      <c r="C3367" s="815">
        <f t="shared" si="219"/>
        <v>290</v>
      </c>
      <c r="D3367" s="815">
        <f t="shared" si="220"/>
        <v>291</v>
      </c>
      <c r="E3367" s="815">
        <v>1969</v>
      </c>
    </row>
    <row r="3368" spans="1:5">
      <c r="A3368" s="816">
        <f>A3367+1</f>
        <v>25280</v>
      </c>
      <c r="B3368" s="815">
        <f>B3367+1</f>
        <v>77</v>
      </c>
      <c r="C3368" s="815">
        <f>C3367-1</f>
        <v>289</v>
      </c>
      <c r="D3368" s="815">
        <f>D3366-1</f>
        <v>291</v>
      </c>
      <c r="E3368" s="815">
        <v>1969</v>
      </c>
    </row>
    <row r="3369" spans="1:5">
      <c r="A3369" s="816">
        <f t="shared" si="217"/>
        <v>25281</v>
      </c>
      <c r="B3369" s="815">
        <f t="shared" si="218"/>
        <v>78</v>
      </c>
      <c r="C3369" s="815">
        <f t="shared" si="219"/>
        <v>288</v>
      </c>
      <c r="D3369" s="815">
        <f t="shared" si="220"/>
        <v>290</v>
      </c>
      <c r="E3369" s="815">
        <v>1969</v>
      </c>
    </row>
    <row r="3370" spans="1:5">
      <c r="A3370" s="816">
        <f t="shared" si="217"/>
        <v>25282</v>
      </c>
      <c r="B3370" s="815">
        <f t="shared" si="218"/>
        <v>79</v>
      </c>
      <c r="C3370" s="815">
        <f t="shared" si="219"/>
        <v>287</v>
      </c>
      <c r="D3370" s="815">
        <f t="shared" si="220"/>
        <v>289</v>
      </c>
      <c r="E3370" s="815">
        <v>1969</v>
      </c>
    </row>
    <row r="3371" spans="1:5">
      <c r="A3371" s="816">
        <f t="shared" si="217"/>
        <v>25283</v>
      </c>
      <c r="B3371" s="815">
        <f t="shared" si="218"/>
        <v>80</v>
      </c>
      <c r="C3371" s="815">
        <f t="shared" si="219"/>
        <v>286</v>
      </c>
      <c r="D3371" s="815">
        <f t="shared" si="220"/>
        <v>288</v>
      </c>
      <c r="E3371" s="815">
        <v>1969</v>
      </c>
    </row>
    <row r="3372" spans="1:5">
      <c r="A3372" s="816">
        <f t="shared" si="217"/>
        <v>25284</v>
      </c>
      <c r="B3372" s="815">
        <f t="shared" si="218"/>
        <v>81</v>
      </c>
      <c r="C3372" s="815">
        <f t="shared" si="219"/>
        <v>285</v>
      </c>
      <c r="D3372" s="815">
        <f t="shared" si="220"/>
        <v>287</v>
      </c>
      <c r="E3372" s="815">
        <v>1969</v>
      </c>
    </row>
    <row r="3373" spans="1:5">
      <c r="A3373" s="816">
        <f t="shared" si="217"/>
        <v>25285</v>
      </c>
      <c r="B3373" s="815">
        <f t="shared" si="218"/>
        <v>82</v>
      </c>
      <c r="C3373" s="815">
        <f t="shared" si="219"/>
        <v>284</v>
      </c>
      <c r="D3373" s="815">
        <f t="shared" si="220"/>
        <v>286</v>
      </c>
      <c r="E3373" s="815">
        <v>1969</v>
      </c>
    </row>
    <row r="3374" spans="1:5">
      <c r="A3374" s="816">
        <f t="shared" si="217"/>
        <v>25286</v>
      </c>
      <c r="B3374" s="815">
        <f t="shared" si="218"/>
        <v>83</v>
      </c>
      <c r="C3374" s="815">
        <f t="shared" si="219"/>
        <v>283</v>
      </c>
      <c r="D3374" s="815">
        <f t="shared" si="220"/>
        <v>285</v>
      </c>
      <c r="E3374" s="815">
        <v>1969</v>
      </c>
    </row>
    <row r="3375" spans="1:5">
      <c r="A3375" s="816">
        <f t="shared" si="217"/>
        <v>25287</v>
      </c>
      <c r="B3375" s="815">
        <f t="shared" si="218"/>
        <v>84</v>
      </c>
      <c r="C3375" s="815">
        <f t="shared" si="219"/>
        <v>282</v>
      </c>
      <c r="D3375" s="815">
        <f t="shared" si="220"/>
        <v>284</v>
      </c>
      <c r="E3375" s="815">
        <v>1969</v>
      </c>
    </row>
    <row r="3376" spans="1:5">
      <c r="A3376" s="816">
        <f t="shared" si="217"/>
        <v>25288</v>
      </c>
      <c r="B3376" s="815">
        <f t="shared" si="218"/>
        <v>85</v>
      </c>
      <c r="C3376" s="815">
        <f t="shared" si="219"/>
        <v>281</v>
      </c>
      <c r="D3376" s="815">
        <f t="shared" si="220"/>
        <v>283</v>
      </c>
      <c r="E3376" s="815">
        <v>1969</v>
      </c>
    </row>
    <row r="3377" spans="1:5">
      <c r="A3377" s="816">
        <f t="shared" si="217"/>
        <v>25289</v>
      </c>
      <c r="B3377" s="815">
        <f t="shared" si="218"/>
        <v>86</v>
      </c>
      <c r="C3377" s="815">
        <f t="shared" si="219"/>
        <v>280</v>
      </c>
      <c r="D3377" s="815">
        <f t="shared" si="220"/>
        <v>282</v>
      </c>
      <c r="E3377" s="815">
        <v>1969</v>
      </c>
    </row>
    <row r="3378" spans="1:5">
      <c r="A3378" s="816">
        <f t="shared" si="217"/>
        <v>25290</v>
      </c>
      <c r="B3378" s="815">
        <f t="shared" si="218"/>
        <v>87</v>
      </c>
      <c r="C3378" s="815">
        <f t="shared" si="219"/>
        <v>279</v>
      </c>
      <c r="D3378" s="815">
        <f t="shared" si="220"/>
        <v>281</v>
      </c>
      <c r="E3378" s="815">
        <v>1969</v>
      </c>
    </row>
    <row r="3379" spans="1:5">
      <c r="A3379" s="816">
        <f t="shared" ref="A3379:A3442" si="221">A3378+1</f>
        <v>25291</v>
      </c>
      <c r="B3379" s="815">
        <f t="shared" si="218"/>
        <v>88</v>
      </c>
      <c r="C3379" s="815">
        <f t="shared" si="219"/>
        <v>278</v>
      </c>
      <c r="D3379" s="815">
        <f t="shared" si="220"/>
        <v>280</v>
      </c>
      <c r="E3379" s="815">
        <v>1969</v>
      </c>
    </row>
    <row r="3380" spans="1:5">
      <c r="A3380" s="816">
        <f t="shared" si="221"/>
        <v>25292</v>
      </c>
      <c r="B3380" s="815">
        <f t="shared" si="218"/>
        <v>89</v>
      </c>
      <c r="C3380" s="815">
        <f t="shared" si="219"/>
        <v>277</v>
      </c>
      <c r="D3380" s="815">
        <f t="shared" si="220"/>
        <v>279</v>
      </c>
      <c r="E3380" s="815">
        <v>1969</v>
      </c>
    </row>
    <row r="3381" spans="1:5">
      <c r="A3381" s="816">
        <f t="shared" si="221"/>
        <v>25293</v>
      </c>
      <c r="B3381" s="815">
        <f t="shared" si="218"/>
        <v>90</v>
      </c>
      <c r="C3381" s="815">
        <f t="shared" si="219"/>
        <v>276</v>
      </c>
      <c r="D3381" s="815">
        <f t="shared" si="220"/>
        <v>278</v>
      </c>
      <c r="E3381" s="815">
        <v>1969</v>
      </c>
    </row>
    <row r="3382" spans="1:5">
      <c r="A3382" s="816">
        <f t="shared" si="221"/>
        <v>25294</v>
      </c>
      <c r="B3382" s="815">
        <f t="shared" si="218"/>
        <v>91</v>
      </c>
      <c r="C3382" s="815">
        <f t="shared" si="219"/>
        <v>275</v>
      </c>
      <c r="D3382" s="815">
        <f t="shared" si="220"/>
        <v>277</v>
      </c>
      <c r="E3382" s="815">
        <v>1969</v>
      </c>
    </row>
    <row r="3383" spans="1:5">
      <c r="A3383" s="816">
        <f t="shared" si="221"/>
        <v>25295</v>
      </c>
      <c r="B3383" s="815">
        <f t="shared" si="218"/>
        <v>92</v>
      </c>
      <c r="C3383" s="815">
        <f t="shared" si="219"/>
        <v>274</v>
      </c>
      <c r="D3383" s="815">
        <f t="shared" si="220"/>
        <v>276</v>
      </c>
      <c r="E3383" s="815">
        <v>1969</v>
      </c>
    </row>
    <row r="3384" spans="1:5">
      <c r="A3384" s="816">
        <f t="shared" si="221"/>
        <v>25296</v>
      </c>
      <c r="B3384" s="815">
        <f t="shared" si="218"/>
        <v>93</v>
      </c>
      <c r="C3384" s="815">
        <f t="shared" si="219"/>
        <v>273</v>
      </c>
      <c r="D3384" s="815">
        <f t="shared" si="220"/>
        <v>275</v>
      </c>
      <c r="E3384" s="815">
        <v>1969</v>
      </c>
    </row>
    <row r="3385" spans="1:5">
      <c r="A3385" s="816">
        <f t="shared" si="221"/>
        <v>25297</v>
      </c>
      <c r="B3385" s="815">
        <f t="shared" si="218"/>
        <v>94</v>
      </c>
      <c r="C3385" s="815">
        <f t="shared" si="219"/>
        <v>272</v>
      </c>
      <c r="D3385" s="815">
        <f t="shared" si="220"/>
        <v>274</v>
      </c>
      <c r="E3385" s="815">
        <v>1969</v>
      </c>
    </row>
    <row r="3386" spans="1:5">
      <c r="A3386" s="816">
        <f t="shared" si="221"/>
        <v>25298</v>
      </c>
      <c r="B3386" s="815">
        <f t="shared" si="218"/>
        <v>95</v>
      </c>
      <c r="C3386" s="815">
        <f t="shared" si="219"/>
        <v>271</v>
      </c>
      <c r="D3386" s="815">
        <f t="shared" si="220"/>
        <v>273</v>
      </c>
      <c r="E3386" s="815">
        <v>1969</v>
      </c>
    </row>
    <row r="3387" spans="1:5">
      <c r="A3387" s="816">
        <f t="shared" si="221"/>
        <v>25299</v>
      </c>
      <c r="B3387" s="815">
        <f t="shared" si="218"/>
        <v>96</v>
      </c>
      <c r="C3387" s="815">
        <f t="shared" si="219"/>
        <v>270</v>
      </c>
      <c r="D3387" s="815">
        <f t="shared" si="220"/>
        <v>272</v>
      </c>
      <c r="E3387" s="815">
        <v>1969</v>
      </c>
    </row>
    <row r="3388" spans="1:5">
      <c r="A3388" s="816">
        <f t="shared" si="221"/>
        <v>25300</v>
      </c>
      <c r="B3388" s="815">
        <f t="shared" si="218"/>
        <v>97</v>
      </c>
      <c r="C3388" s="815">
        <f t="shared" si="219"/>
        <v>269</v>
      </c>
      <c r="D3388" s="815">
        <f t="shared" si="220"/>
        <v>271</v>
      </c>
      <c r="E3388" s="815">
        <v>1969</v>
      </c>
    </row>
    <row r="3389" spans="1:5">
      <c r="A3389" s="816">
        <f t="shared" si="221"/>
        <v>25301</v>
      </c>
      <c r="B3389" s="815">
        <f t="shared" si="218"/>
        <v>98</v>
      </c>
      <c r="C3389" s="815">
        <f t="shared" si="219"/>
        <v>268</v>
      </c>
      <c r="D3389" s="815">
        <f t="shared" si="220"/>
        <v>270</v>
      </c>
      <c r="E3389" s="815">
        <v>1969</v>
      </c>
    </row>
    <row r="3390" spans="1:5">
      <c r="A3390" s="816">
        <f t="shared" si="221"/>
        <v>25302</v>
      </c>
      <c r="B3390" s="815">
        <f t="shared" si="218"/>
        <v>99</v>
      </c>
      <c r="C3390" s="815">
        <f t="shared" si="219"/>
        <v>267</v>
      </c>
      <c r="D3390" s="815">
        <f t="shared" si="220"/>
        <v>269</v>
      </c>
      <c r="E3390" s="815">
        <v>1969</v>
      </c>
    </row>
    <row r="3391" spans="1:5">
      <c r="A3391" s="816">
        <f t="shared" si="221"/>
        <v>25303</v>
      </c>
      <c r="B3391" s="815">
        <f t="shared" si="218"/>
        <v>100</v>
      </c>
      <c r="C3391" s="815">
        <f t="shared" si="219"/>
        <v>266</v>
      </c>
      <c r="D3391" s="815">
        <f t="shared" si="220"/>
        <v>268</v>
      </c>
      <c r="E3391" s="815">
        <v>1969</v>
      </c>
    </row>
    <row r="3392" spans="1:5">
      <c r="A3392" s="816">
        <f t="shared" si="221"/>
        <v>25304</v>
      </c>
      <c r="B3392" s="815">
        <f t="shared" si="218"/>
        <v>101</v>
      </c>
      <c r="C3392" s="815">
        <f t="shared" si="219"/>
        <v>265</v>
      </c>
      <c r="D3392" s="815">
        <f t="shared" si="220"/>
        <v>267</v>
      </c>
      <c r="E3392" s="815">
        <v>1969</v>
      </c>
    </row>
    <row r="3393" spans="1:5">
      <c r="A3393" s="816">
        <f t="shared" si="221"/>
        <v>25305</v>
      </c>
      <c r="B3393" s="815">
        <f t="shared" si="218"/>
        <v>102</v>
      </c>
      <c r="C3393" s="815">
        <f t="shared" si="219"/>
        <v>264</v>
      </c>
      <c r="D3393" s="815">
        <f t="shared" si="220"/>
        <v>266</v>
      </c>
      <c r="E3393" s="815">
        <v>1969</v>
      </c>
    </row>
    <row r="3394" spans="1:5">
      <c r="A3394" s="816">
        <f t="shared" si="221"/>
        <v>25306</v>
      </c>
      <c r="B3394" s="815">
        <f t="shared" si="218"/>
        <v>103</v>
      </c>
      <c r="C3394" s="815">
        <f t="shared" si="219"/>
        <v>263</v>
      </c>
      <c r="D3394" s="815">
        <f t="shared" si="220"/>
        <v>265</v>
      </c>
      <c r="E3394" s="815">
        <v>1969</v>
      </c>
    </row>
    <row r="3395" spans="1:5">
      <c r="A3395" s="816">
        <f t="shared" si="221"/>
        <v>25307</v>
      </c>
      <c r="B3395" s="815">
        <f t="shared" si="218"/>
        <v>104</v>
      </c>
      <c r="C3395" s="815">
        <f t="shared" si="219"/>
        <v>262</v>
      </c>
      <c r="D3395" s="815">
        <f t="shared" si="220"/>
        <v>264</v>
      </c>
      <c r="E3395" s="815">
        <v>1969</v>
      </c>
    </row>
    <row r="3396" spans="1:5">
      <c r="A3396" s="816">
        <f t="shared" si="221"/>
        <v>25308</v>
      </c>
      <c r="B3396" s="815">
        <f t="shared" si="218"/>
        <v>105</v>
      </c>
      <c r="C3396" s="815">
        <f t="shared" si="219"/>
        <v>261</v>
      </c>
      <c r="D3396" s="815">
        <f t="shared" si="220"/>
        <v>263</v>
      </c>
      <c r="E3396" s="815">
        <v>1969</v>
      </c>
    </row>
    <row r="3397" spans="1:5">
      <c r="A3397" s="816">
        <f t="shared" si="221"/>
        <v>25309</v>
      </c>
      <c r="B3397" s="815">
        <f t="shared" si="218"/>
        <v>106</v>
      </c>
      <c r="C3397" s="815">
        <f t="shared" si="219"/>
        <v>260</v>
      </c>
      <c r="D3397" s="815">
        <f t="shared" si="220"/>
        <v>262</v>
      </c>
      <c r="E3397" s="815">
        <v>1969</v>
      </c>
    </row>
    <row r="3398" spans="1:5">
      <c r="A3398" s="816">
        <f t="shared" si="221"/>
        <v>25310</v>
      </c>
      <c r="B3398" s="815">
        <f t="shared" si="218"/>
        <v>107</v>
      </c>
      <c r="C3398" s="815">
        <f t="shared" si="219"/>
        <v>259</v>
      </c>
      <c r="D3398" s="815">
        <f t="shared" si="220"/>
        <v>261</v>
      </c>
      <c r="E3398" s="815">
        <v>1969</v>
      </c>
    </row>
    <row r="3399" spans="1:5">
      <c r="A3399" s="816">
        <f t="shared" si="221"/>
        <v>25311</v>
      </c>
      <c r="B3399" s="815">
        <f t="shared" si="218"/>
        <v>108</v>
      </c>
      <c r="C3399" s="815">
        <f t="shared" si="219"/>
        <v>258</v>
      </c>
      <c r="D3399" s="815">
        <f t="shared" si="220"/>
        <v>260</v>
      </c>
      <c r="E3399" s="815">
        <v>1969</v>
      </c>
    </row>
    <row r="3400" spans="1:5">
      <c r="A3400" s="816">
        <f t="shared" si="221"/>
        <v>25312</v>
      </c>
      <c r="B3400" s="815">
        <f t="shared" si="218"/>
        <v>109</v>
      </c>
      <c r="C3400" s="815">
        <f t="shared" si="219"/>
        <v>257</v>
      </c>
      <c r="D3400" s="815">
        <f t="shared" si="220"/>
        <v>259</v>
      </c>
      <c r="E3400" s="815">
        <v>1969</v>
      </c>
    </row>
    <row r="3401" spans="1:5">
      <c r="A3401" s="816">
        <f t="shared" si="221"/>
        <v>25313</v>
      </c>
      <c r="B3401" s="815">
        <f t="shared" si="218"/>
        <v>110</v>
      </c>
      <c r="C3401" s="815">
        <f t="shared" si="219"/>
        <v>256</v>
      </c>
      <c r="D3401" s="815">
        <f t="shared" si="220"/>
        <v>258</v>
      </c>
      <c r="E3401" s="815">
        <v>1969</v>
      </c>
    </row>
    <row r="3402" spans="1:5">
      <c r="A3402" s="816">
        <f t="shared" si="221"/>
        <v>25314</v>
      </c>
      <c r="B3402" s="815">
        <f t="shared" si="218"/>
        <v>111</v>
      </c>
      <c r="C3402" s="815">
        <f t="shared" si="219"/>
        <v>255</v>
      </c>
      <c r="D3402" s="815">
        <f t="shared" si="220"/>
        <v>257</v>
      </c>
      <c r="E3402" s="815">
        <v>1969</v>
      </c>
    </row>
    <row r="3403" spans="1:5">
      <c r="A3403" s="816">
        <f t="shared" si="221"/>
        <v>25315</v>
      </c>
      <c r="B3403" s="815">
        <f t="shared" si="218"/>
        <v>112</v>
      </c>
      <c r="C3403" s="815">
        <f t="shared" si="219"/>
        <v>254</v>
      </c>
      <c r="D3403" s="815">
        <f t="shared" si="220"/>
        <v>256</v>
      </c>
      <c r="E3403" s="815">
        <v>1969</v>
      </c>
    </row>
    <row r="3404" spans="1:5">
      <c r="A3404" s="816">
        <f t="shared" si="221"/>
        <v>25316</v>
      </c>
      <c r="B3404" s="815">
        <f t="shared" si="218"/>
        <v>113</v>
      </c>
      <c r="C3404" s="815">
        <f t="shared" si="219"/>
        <v>253</v>
      </c>
      <c r="D3404" s="815">
        <f t="shared" si="220"/>
        <v>255</v>
      </c>
      <c r="E3404" s="815">
        <v>1969</v>
      </c>
    </row>
    <row r="3405" spans="1:5">
      <c r="A3405" s="816">
        <f t="shared" si="221"/>
        <v>25317</v>
      </c>
      <c r="B3405" s="815">
        <f t="shared" si="218"/>
        <v>114</v>
      </c>
      <c r="C3405" s="815">
        <f t="shared" si="219"/>
        <v>252</v>
      </c>
      <c r="D3405" s="815">
        <f t="shared" si="220"/>
        <v>254</v>
      </c>
      <c r="E3405" s="815">
        <v>1969</v>
      </c>
    </row>
    <row r="3406" spans="1:5">
      <c r="A3406" s="816">
        <f t="shared" si="221"/>
        <v>25318</v>
      </c>
      <c r="B3406" s="815">
        <f t="shared" si="218"/>
        <v>115</v>
      </c>
      <c r="C3406" s="815">
        <f t="shared" si="219"/>
        <v>251</v>
      </c>
      <c r="D3406" s="815">
        <f t="shared" si="220"/>
        <v>253</v>
      </c>
      <c r="E3406" s="815">
        <v>1969</v>
      </c>
    </row>
    <row r="3407" spans="1:5">
      <c r="A3407" s="816">
        <f t="shared" si="221"/>
        <v>25319</v>
      </c>
      <c r="B3407" s="815">
        <f t="shared" si="218"/>
        <v>116</v>
      </c>
      <c r="C3407" s="815">
        <f t="shared" si="219"/>
        <v>250</v>
      </c>
      <c r="D3407" s="815">
        <f t="shared" si="220"/>
        <v>252</v>
      </c>
      <c r="E3407" s="815">
        <v>1969</v>
      </c>
    </row>
    <row r="3408" spans="1:5">
      <c r="A3408" s="816">
        <f t="shared" si="221"/>
        <v>25320</v>
      </c>
      <c r="B3408" s="815">
        <f t="shared" si="218"/>
        <v>117</v>
      </c>
      <c r="C3408" s="815">
        <f t="shared" si="219"/>
        <v>249</v>
      </c>
      <c r="D3408" s="815">
        <f t="shared" si="220"/>
        <v>251</v>
      </c>
      <c r="E3408" s="815">
        <v>1969</v>
      </c>
    </row>
    <row r="3409" spans="1:5">
      <c r="A3409" s="816">
        <f t="shared" si="221"/>
        <v>25321</v>
      </c>
      <c r="B3409" s="815">
        <f t="shared" si="218"/>
        <v>118</v>
      </c>
      <c r="C3409" s="815">
        <f t="shared" si="219"/>
        <v>248</v>
      </c>
      <c r="D3409" s="815">
        <f t="shared" si="220"/>
        <v>250</v>
      </c>
      <c r="E3409" s="815">
        <v>1969</v>
      </c>
    </row>
    <row r="3410" spans="1:5">
      <c r="A3410" s="816">
        <f t="shared" si="221"/>
        <v>25322</v>
      </c>
      <c r="B3410" s="815">
        <f t="shared" si="218"/>
        <v>119</v>
      </c>
      <c r="C3410" s="815">
        <f t="shared" si="219"/>
        <v>247</v>
      </c>
      <c r="D3410" s="815">
        <f t="shared" si="220"/>
        <v>249</v>
      </c>
      <c r="E3410" s="815">
        <v>1969</v>
      </c>
    </row>
    <row r="3411" spans="1:5">
      <c r="A3411" s="816">
        <f t="shared" si="221"/>
        <v>25323</v>
      </c>
      <c r="B3411" s="815">
        <f t="shared" si="218"/>
        <v>120</v>
      </c>
      <c r="C3411" s="815">
        <f t="shared" si="219"/>
        <v>246</v>
      </c>
      <c r="D3411" s="815">
        <f t="shared" si="220"/>
        <v>248</v>
      </c>
      <c r="E3411" s="815">
        <v>1969</v>
      </c>
    </row>
    <row r="3412" spans="1:5">
      <c r="A3412" s="816">
        <f t="shared" si="221"/>
        <v>25324</v>
      </c>
      <c r="B3412" s="815">
        <f t="shared" si="218"/>
        <v>121</v>
      </c>
      <c r="C3412" s="815">
        <f t="shared" si="219"/>
        <v>245</v>
      </c>
      <c r="D3412" s="815">
        <f t="shared" si="220"/>
        <v>247</v>
      </c>
      <c r="E3412" s="815">
        <v>1969</v>
      </c>
    </row>
    <row r="3413" spans="1:5">
      <c r="A3413" s="816">
        <f t="shared" si="221"/>
        <v>25325</v>
      </c>
      <c r="B3413" s="815">
        <f t="shared" si="218"/>
        <v>122</v>
      </c>
      <c r="C3413" s="815">
        <f t="shared" si="219"/>
        <v>244</v>
      </c>
      <c r="D3413" s="815">
        <f t="shared" si="220"/>
        <v>246</v>
      </c>
      <c r="E3413" s="815">
        <v>1969</v>
      </c>
    </row>
    <row r="3414" spans="1:5">
      <c r="A3414" s="816">
        <f t="shared" si="221"/>
        <v>25326</v>
      </c>
      <c r="B3414" s="815">
        <f t="shared" si="218"/>
        <v>123</v>
      </c>
      <c r="C3414" s="815">
        <f t="shared" si="219"/>
        <v>243</v>
      </c>
      <c r="D3414" s="815">
        <f t="shared" si="220"/>
        <v>245</v>
      </c>
      <c r="E3414" s="815">
        <v>1969</v>
      </c>
    </row>
    <row r="3415" spans="1:5">
      <c r="A3415" s="816">
        <f t="shared" si="221"/>
        <v>25327</v>
      </c>
      <c r="B3415" s="815">
        <f t="shared" si="218"/>
        <v>124</v>
      </c>
      <c r="C3415" s="815">
        <f t="shared" si="219"/>
        <v>242</v>
      </c>
      <c r="D3415" s="815">
        <f t="shared" si="220"/>
        <v>244</v>
      </c>
      <c r="E3415" s="815">
        <v>1969</v>
      </c>
    </row>
    <row r="3416" spans="1:5">
      <c r="A3416" s="816">
        <f t="shared" si="221"/>
        <v>25328</v>
      </c>
      <c r="B3416" s="815">
        <f t="shared" si="218"/>
        <v>125</v>
      </c>
      <c r="C3416" s="815">
        <f t="shared" si="219"/>
        <v>241</v>
      </c>
      <c r="D3416" s="815">
        <f t="shared" si="220"/>
        <v>243</v>
      </c>
      <c r="E3416" s="815">
        <v>1969</v>
      </c>
    </row>
    <row r="3417" spans="1:5">
      <c r="A3417" s="816">
        <f t="shared" si="221"/>
        <v>25329</v>
      </c>
      <c r="B3417" s="815">
        <f t="shared" si="218"/>
        <v>126</v>
      </c>
      <c r="C3417" s="815">
        <f t="shared" si="219"/>
        <v>240</v>
      </c>
      <c r="D3417" s="815">
        <f t="shared" si="220"/>
        <v>242</v>
      </c>
      <c r="E3417" s="815">
        <v>1969</v>
      </c>
    </row>
    <row r="3418" spans="1:5">
      <c r="A3418" s="816">
        <f t="shared" si="221"/>
        <v>25330</v>
      </c>
      <c r="B3418" s="815">
        <f t="shared" si="218"/>
        <v>127</v>
      </c>
      <c r="C3418" s="815">
        <f t="shared" si="219"/>
        <v>239</v>
      </c>
      <c r="D3418" s="815">
        <f t="shared" si="220"/>
        <v>241</v>
      </c>
      <c r="E3418" s="815">
        <v>1969</v>
      </c>
    </row>
    <row r="3419" spans="1:5">
      <c r="A3419" s="816">
        <f t="shared" si="221"/>
        <v>25331</v>
      </c>
      <c r="B3419" s="815">
        <f t="shared" si="218"/>
        <v>128</v>
      </c>
      <c r="C3419" s="815">
        <f t="shared" si="219"/>
        <v>238</v>
      </c>
      <c r="D3419" s="815">
        <f t="shared" si="220"/>
        <v>240</v>
      </c>
      <c r="E3419" s="815">
        <v>1969</v>
      </c>
    </row>
    <row r="3420" spans="1:5">
      <c r="A3420" s="816">
        <f t="shared" si="221"/>
        <v>25332</v>
      </c>
      <c r="B3420" s="815">
        <f t="shared" si="218"/>
        <v>129</v>
      </c>
      <c r="C3420" s="815">
        <f t="shared" si="219"/>
        <v>237</v>
      </c>
      <c r="D3420" s="815">
        <f t="shared" si="220"/>
        <v>239</v>
      </c>
      <c r="E3420" s="815">
        <v>1969</v>
      </c>
    </row>
    <row r="3421" spans="1:5">
      <c r="A3421" s="816">
        <f t="shared" si="221"/>
        <v>25333</v>
      </c>
      <c r="B3421" s="815">
        <f t="shared" si="218"/>
        <v>130</v>
      </c>
      <c r="C3421" s="815">
        <f t="shared" si="219"/>
        <v>236</v>
      </c>
      <c r="D3421" s="815">
        <f t="shared" si="220"/>
        <v>238</v>
      </c>
      <c r="E3421" s="815">
        <v>1969</v>
      </c>
    </row>
    <row r="3422" spans="1:5">
      <c r="A3422" s="816">
        <f t="shared" si="221"/>
        <v>25334</v>
      </c>
      <c r="B3422" s="815">
        <f t="shared" ref="B3422:B3485" si="222">B3421+1</f>
        <v>131</v>
      </c>
      <c r="C3422" s="815">
        <f t="shared" ref="C3422:C3485" si="223">C3421-1</f>
        <v>235</v>
      </c>
      <c r="D3422" s="815">
        <f t="shared" ref="D3422:D3485" si="224">D3421-1</f>
        <v>237</v>
      </c>
      <c r="E3422" s="815">
        <v>1969</v>
      </c>
    </row>
    <row r="3423" spans="1:5">
      <c r="A3423" s="816">
        <f t="shared" si="221"/>
        <v>25335</v>
      </c>
      <c r="B3423" s="815">
        <f t="shared" si="222"/>
        <v>132</v>
      </c>
      <c r="C3423" s="815">
        <f t="shared" si="223"/>
        <v>234</v>
      </c>
      <c r="D3423" s="815">
        <f t="shared" si="224"/>
        <v>236</v>
      </c>
      <c r="E3423" s="815">
        <v>1969</v>
      </c>
    </row>
    <row r="3424" spans="1:5">
      <c r="A3424" s="816">
        <f t="shared" si="221"/>
        <v>25336</v>
      </c>
      <c r="B3424" s="815">
        <f t="shared" si="222"/>
        <v>133</v>
      </c>
      <c r="C3424" s="815">
        <f t="shared" si="223"/>
        <v>233</v>
      </c>
      <c r="D3424" s="815">
        <f t="shared" si="224"/>
        <v>235</v>
      </c>
      <c r="E3424" s="815">
        <v>1969</v>
      </c>
    </row>
    <row r="3425" spans="1:5">
      <c r="A3425" s="816">
        <f t="shared" si="221"/>
        <v>25337</v>
      </c>
      <c r="B3425" s="815">
        <f t="shared" si="222"/>
        <v>134</v>
      </c>
      <c r="C3425" s="815">
        <f t="shared" si="223"/>
        <v>232</v>
      </c>
      <c r="D3425" s="815">
        <f t="shared" si="224"/>
        <v>234</v>
      </c>
      <c r="E3425" s="815">
        <v>1969</v>
      </c>
    </row>
    <row r="3426" spans="1:5">
      <c r="A3426" s="816">
        <f t="shared" si="221"/>
        <v>25338</v>
      </c>
      <c r="B3426" s="815">
        <f t="shared" si="222"/>
        <v>135</v>
      </c>
      <c r="C3426" s="815">
        <f t="shared" si="223"/>
        <v>231</v>
      </c>
      <c r="D3426" s="815">
        <f t="shared" si="224"/>
        <v>233</v>
      </c>
      <c r="E3426" s="815">
        <v>1969</v>
      </c>
    </row>
    <row r="3427" spans="1:5">
      <c r="A3427" s="816">
        <f t="shared" si="221"/>
        <v>25339</v>
      </c>
      <c r="B3427" s="815">
        <f t="shared" si="222"/>
        <v>136</v>
      </c>
      <c r="C3427" s="815">
        <f t="shared" si="223"/>
        <v>230</v>
      </c>
      <c r="D3427" s="815">
        <f t="shared" si="224"/>
        <v>232</v>
      </c>
      <c r="E3427" s="815">
        <v>1969</v>
      </c>
    </row>
    <row r="3428" spans="1:5">
      <c r="A3428" s="816">
        <f t="shared" si="221"/>
        <v>25340</v>
      </c>
      <c r="B3428" s="815">
        <f t="shared" si="222"/>
        <v>137</v>
      </c>
      <c r="C3428" s="815">
        <f t="shared" si="223"/>
        <v>229</v>
      </c>
      <c r="D3428" s="815">
        <f t="shared" si="224"/>
        <v>231</v>
      </c>
      <c r="E3428" s="815">
        <v>1969</v>
      </c>
    </row>
    <row r="3429" spans="1:5">
      <c r="A3429" s="816">
        <f t="shared" si="221"/>
        <v>25341</v>
      </c>
      <c r="B3429" s="815">
        <f t="shared" si="222"/>
        <v>138</v>
      </c>
      <c r="C3429" s="815">
        <f t="shared" si="223"/>
        <v>228</v>
      </c>
      <c r="D3429" s="815">
        <f t="shared" si="224"/>
        <v>230</v>
      </c>
      <c r="E3429" s="815">
        <v>1969</v>
      </c>
    </row>
    <row r="3430" spans="1:5">
      <c r="A3430" s="816">
        <f t="shared" si="221"/>
        <v>25342</v>
      </c>
      <c r="B3430" s="815">
        <f t="shared" si="222"/>
        <v>139</v>
      </c>
      <c r="C3430" s="815">
        <f t="shared" si="223"/>
        <v>227</v>
      </c>
      <c r="D3430" s="815">
        <f t="shared" si="224"/>
        <v>229</v>
      </c>
      <c r="E3430" s="815">
        <v>1969</v>
      </c>
    </row>
    <row r="3431" spans="1:5">
      <c r="A3431" s="816">
        <f t="shared" si="221"/>
        <v>25343</v>
      </c>
      <c r="B3431" s="815">
        <f t="shared" si="222"/>
        <v>140</v>
      </c>
      <c r="C3431" s="815">
        <f t="shared" si="223"/>
        <v>226</v>
      </c>
      <c r="D3431" s="815">
        <f t="shared" si="224"/>
        <v>228</v>
      </c>
      <c r="E3431" s="815">
        <v>1969</v>
      </c>
    </row>
    <row r="3432" spans="1:5">
      <c r="A3432" s="816">
        <f t="shared" si="221"/>
        <v>25344</v>
      </c>
      <c r="B3432" s="815">
        <f t="shared" si="222"/>
        <v>141</v>
      </c>
      <c r="C3432" s="815">
        <f t="shared" si="223"/>
        <v>225</v>
      </c>
      <c r="D3432" s="815">
        <f t="shared" si="224"/>
        <v>227</v>
      </c>
      <c r="E3432" s="815">
        <v>1969</v>
      </c>
    </row>
    <row r="3433" spans="1:5">
      <c r="A3433" s="816">
        <f t="shared" si="221"/>
        <v>25345</v>
      </c>
      <c r="B3433" s="815">
        <f t="shared" si="222"/>
        <v>142</v>
      </c>
      <c r="C3433" s="815">
        <f t="shared" si="223"/>
        <v>224</v>
      </c>
      <c r="D3433" s="815">
        <f t="shared" si="224"/>
        <v>226</v>
      </c>
      <c r="E3433" s="815">
        <v>1969</v>
      </c>
    </row>
    <row r="3434" spans="1:5">
      <c r="A3434" s="816">
        <f t="shared" si="221"/>
        <v>25346</v>
      </c>
      <c r="B3434" s="815">
        <f t="shared" si="222"/>
        <v>143</v>
      </c>
      <c r="C3434" s="815">
        <f t="shared" si="223"/>
        <v>223</v>
      </c>
      <c r="D3434" s="815">
        <f t="shared" si="224"/>
        <v>225</v>
      </c>
      <c r="E3434" s="815">
        <v>1969</v>
      </c>
    </row>
    <row r="3435" spans="1:5">
      <c r="A3435" s="816">
        <f t="shared" si="221"/>
        <v>25347</v>
      </c>
      <c r="B3435" s="815">
        <f t="shared" si="222"/>
        <v>144</v>
      </c>
      <c r="C3435" s="815">
        <f t="shared" si="223"/>
        <v>222</v>
      </c>
      <c r="D3435" s="815">
        <f t="shared" si="224"/>
        <v>224</v>
      </c>
      <c r="E3435" s="815">
        <v>1969</v>
      </c>
    </row>
    <row r="3436" spans="1:5">
      <c r="A3436" s="816">
        <f t="shared" si="221"/>
        <v>25348</v>
      </c>
      <c r="B3436" s="815">
        <f t="shared" si="222"/>
        <v>145</v>
      </c>
      <c r="C3436" s="815">
        <f t="shared" si="223"/>
        <v>221</v>
      </c>
      <c r="D3436" s="815">
        <f t="shared" si="224"/>
        <v>223</v>
      </c>
      <c r="E3436" s="815">
        <v>1969</v>
      </c>
    </row>
    <row r="3437" spans="1:5">
      <c r="A3437" s="816">
        <f t="shared" si="221"/>
        <v>25349</v>
      </c>
      <c r="B3437" s="815">
        <f t="shared" si="222"/>
        <v>146</v>
      </c>
      <c r="C3437" s="815">
        <f t="shared" si="223"/>
        <v>220</v>
      </c>
      <c r="D3437" s="815">
        <f t="shared" si="224"/>
        <v>222</v>
      </c>
      <c r="E3437" s="815">
        <v>1969</v>
      </c>
    </row>
    <row r="3438" spans="1:5">
      <c r="A3438" s="816">
        <f t="shared" si="221"/>
        <v>25350</v>
      </c>
      <c r="B3438" s="815">
        <f t="shared" si="222"/>
        <v>147</v>
      </c>
      <c r="C3438" s="815">
        <f t="shared" si="223"/>
        <v>219</v>
      </c>
      <c r="D3438" s="815">
        <f t="shared" si="224"/>
        <v>221</v>
      </c>
      <c r="E3438" s="815">
        <v>1969</v>
      </c>
    </row>
    <row r="3439" spans="1:5">
      <c r="A3439" s="816">
        <f t="shared" si="221"/>
        <v>25351</v>
      </c>
      <c r="B3439" s="815">
        <f t="shared" si="222"/>
        <v>148</v>
      </c>
      <c r="C3439" s="815">
        <f t="shared" si="223"/>
        <v>218</v>
      </c>
      <c r="D3439" s="815">
        <f t="shared" si="224"/>
        <v>220</v>
      </c>
      <c r="E3439" s="815">
        <v>1969</v>
      </c>
    </row>
    <row r="3440" spans="1:5">
      <c r="A3440" s="816">
        <f t="shared" si="221"/>
        <v>25352</v>
      </c>
      <c r="B3440" s="815">
        <f t="shared" si="222"/>
        <v>149</v>
      </c>
      <c r="C3440" s="815">
        <f t="shared" si="223"/>
        <v>217</v>
      </c>
      <c r="D3440" s="815">
        <f t="shared" si="224"/>
        <v>219</v>
      </c>
      <c r="E3440" s="815">
        <v>1969</v>
      </c>
    </row>
    <row r="3441" spans="1:5">
      <c r="A3441" s="816">
        <f t="shared" si="221"/>
        <v>25353</v>
      </c>
      <c r="B3441" s="815">
        <f t="shared" si="222"/>
        <v>150</v>
      </c>
      <c r="C3441" s="815">
        <f t="shared" si="223"/>
        <v>216</v>
      </c>
      <c r="D3441" s="815">
        <f t="shared" si="224"/>
        <v>218</v>
      </c>
      <c r="E3441" s="815">
        <v>1969</v>
      </c>
    </row>
    <row r="3442" spans="1:5">
      <c r="A3442" s="816">
        <f t="shared" si="221"/>
        <v>25354</v>
      </c>
      <c r="B3442" s="815">
        <f t="shared" si="222"/>
        <v>151</v>
      </c>
      <c r="C3442" s="815">
        <f t="shared" si="223"/>
        <v>215</v>
      </c>
      <c r="D3442" s="815">
        <f t="shared" si="224"/>
        <v>217</v>
      </c>
      <c r="E3442" s="815">
        <v>1969</v>
      </c>
    </row>
    <row r="3443" spans="1:5">
      <c r="A3443" s="816">
        <f t="shared" ref="A3443:A3506" si="225">A3442+1</f>
        <v>25355</v>
      </c>
      <c r="B3443" s="815">
        <f t="shared" si="222"/>
        <v>152</v>
      </c>
      <c r="C3443" s="815">
        <f t="shared" si="223"/>
        <v>214</v>
      </c>
      <c r="D3443" s="815">
        <f t="shared" si="224"/>
        <v>216</v>
      </c>
      <c r="E3443" s="815">
        <v>1969</v>
      </c>
    </row>
    <row r="3444" spans="1:5">
      <c r="A3444" s="816">
        <f t="shared" si="225"/>
        <v>25356</v>
      </c>
      <c r="B3444" s="815">
        <f t="shared" si="222"/>
        <v>153</v>
      </c>
      <c r="C3444" s="815">
        <f t="shared" si="223"/>
        <v>213</v>
      </c>
      <c r="D3444" s="815">
        <f t="shared" si="224"/>
        <v>215</v>
      </c>
      <c r="E3444" s="815">
        <v>1969</v>
      </c>
    </row>
    <row r="3445" spans="1:5">
      <c r="A3445" s="816">
        <f t="shared" si="225"/>
        <v>25357</v>
      </c>
      <c r="B3445" s="815">
        <f t="shared" si="222"/>
        <v>154</v>
      </c>
      <c r="C3445" s="815">
        <f t="shared" si="223"/>
        <v>212</v>
      </c>
      <c r="D3445" s="815">
        <f t="shared" si="224"/>
        <v>214</v>
      </c>
      <c r="E3445" s="815">
        <v>1969</v>
      </c>
    </row>
    <row r="3446" spans="1:5">
      <c r="A3446" s="816">
        <f t="shared" si="225"/>
        <v>25358</v>
      </c>
      <c r="B3446" s="815">
        <f t="shared" si="222"/>
        <v>155</v>
      </c>
      <c r="C3446" s="815">
        <f t="shared" si="223"/>
        <v>211</v>
      </c>
      <c r="D3446" s="815">
        <f t="shared" si="224"/>
        <v>213</v>
      </c>
      <c r="E3446" s="815">
        <v>1969</v>
      </c>
    </row>
    <row r="3447" spans="1:5">
      <c r="A3447" s="816">
        <f t="shared" si="225"/>
        <v>25359</v>
      </c>
      <c r="B3447" s="815">
        <f t="shared" si="222"/>
        <v>156</v>
      </c>
      <c r="C3447" s="815">
        <f t="shared" si="223"/>
        <v>210</v>
      </c>
      <c r="D3447" s="815">
        <f t="shared" si="224"/>
        <v>212</v>
      </c>
      <c r="E3447" s="815">
        <v>1969</v>
      </c>
    </row>
    <row r="3448" spans="1:5">
      <c r="A3448" s="816">
        <f t="shared" si="225"/>
        <v>25360</v>
      </c>
      <c r="B3448" s="815">
        <f t="shared" si="222"/>
        <v>157</v>
      </c>
      <c r="C3448" s="815">
        <f t="shared" si="223"/>
        <v>209</v>
      </c>
      <c r="D3448" s="815">
        <f t="shared" si="224"/>
        <v>211</v>
      </c>
      <c r="E3448" s="815">
        <v>1969</v>
      </c>
    </row>
    <row r="3449" spans="1:5">
      <c r="A3449" s="816">
        <f t="shared" si="225"/>
        <v>25361</v>
      </c>
      <c r="B3449" s="815">
        <f t="shared" si="222"/>
        <v>158</v>
      </c>
      <c r="C3449" s="815">
        <f t="shared" si="223"/>
        <v>208</v>
      </c>
      <c r="D3449" s="815">
        <f t="shared" si="224"/>
        <v>210</v>
      </c>
      <c r="E3449" s="815">
        <v>1969</v>
      </c>
    </row>
    <row r="3450" spans="1:5">
      <c r="A3450" s="816">
        <f t="shared" si="225"/>
        <v>25362</v>
      </c>
      <c r="B3450" s="815">
        <f t="shared" si="222"/>
        <v>159</v>
      </c>
      <c r="C3450" s="815">
        <f t="shared" si="223"/>
        <v>207</v>
      </c>
      <c r="D3450" s="815">
        <f t="shared" si="224"/>
        <v>209</v>
      </c>
      <c r="E3450" s="815">
        <v>1969</v>
      </c>
    </row>
    <row r="3451" spans="1:5">
      <c r="A3451" s="816">
        <f t="shared" si="225"/>
        <v>25363</v>
      </c>
      <c r="B3451" s="815">
        <f t="shared" si="222"/>
        <v>160</v>
      </c>
      <c r="C3451" s="815">
        <f t="shared" si="223"/>
        <v>206</v>
      </c>
      <c r="D3451" s="815">
        <f t="shared" si="224"/>
        <v>208</v>
      </c>
      <c r="E3451" s="815">
        <v>1969</v>
      </c>
    </row>
    <row r="3452" spans="1:5">
      <c r="A3452" s="816">
        <f t="shared" si="225"/>
        <v>25364</v>
      </c>
      <c r="B3452" s="815">
        <f t="shared" si="222"/>
        <v>161</v>
      </c>
      <c r="C3452" s="815">
        <f t="shared" si="223"/>
        <v>205</v>
      </c>
      <c r="D3452" s="815">
        <f t="shared" si="224"/>
        <v>207</v>
      </c>
      <c r="E3452" s="815">
        <v>1969</v>
      </c>
    </row>
    <row r="3453" spans="1:5">
      <c r="A3453" s="816">
        <f t="shared" si="225"/>
        <v>25365</v>
      </c>
      <c r="B3453" s="815">
        <f t="shared" si="222"/>
        <v>162</v>
      </c>
      <c r="C3453" s="815">
        <f t="shared" si="223"/>
        <v>204</v>
      </c>
      <c r="D3453" s="815">
        <f t="shared" si="224"/>
        <v>206</v>
      </c>
      <c r="E3453" s="815">
        <v>1969</v>
      </c>
    </row>
    <row r="3454" spans="1:5">
      <c r="A3454" s="816">
        <f t="shared" si="225"/>
        <v>25366</v>
      </c>
      <c r="B3454" s="815">
        <f t="shared" si="222"/>
        <v>163</v>
      </c>
      <c r="C3454" s="815">
        <f t="shared" si="223"/>
        <v>203</v>
      </c>
      <c r="D3454" s="815">
        <f t="shared" si="224"/>
        <v>205</v>
      </c>
      <c r="E3454" s="815">
        <v>1969</v>
      </c>
    </row>
    <row r="3455" spans="1:5">
      <c r="A3455" s="816">
        <f t="shared" si="225"/>
        <v>25367</v>
      </c>
      <c r="B3455" s="815">
        <f t="shared" si="222"/>
        <v>164</v>
      </c>
      <c r="C3455" s="815">
        <f t="shared" si="223"/>
        <v>202</v>
      </c>
      <c r="D3455" s="815">
        <f t="shared" si="224"/>
        <v>204</v>
      </c>
      <c r="E3455" s="815">
        <v>1969</v>
      </c>
    </row>
    <row r="3456" spans="1:5">
      <c r="A3456" s="816">
        <f t="shared" si="225"/>
        <v>25368</v>
      </c>
      <c r="B3456" s="815">
        <f t="shared" si="222"/>
        <v>165</v>
      </c>
      <c r="C3456" s="815">
        <f t="shared" si="223"/>
        <v>201</v>
      </c>
      <c r="D3456" s="815">
        <f t="shared" si="224"/>
        <v>203</v>
      </c>
      <c r="E3456" s="815">
        <v>1969</v>
      </c>
    </row>
    <row r="3457" spans="1:5">
      <c r="A3457" s="816">
        <f t="shared" si="225"/>
        <v>25369</v>
      </c>
      <c r="B3457" s="815">
        <f t="shared" si="222"/>
        <v>166</v>
      </c>
      <c r="C3457" s="815">
        <f t="shared" si="223"/>
        <v>200</v>
      </c>
      <c r="D3457" s="815">
        <f t="shared" si="224"/>
        <v>202</v>
      </c>
      <c r="E3457" s="815">
        <v>1969</v>
      </c>
    </row>
    <row r="3458" spans="1:5">
      <c r="A3458" s="816">
        <f t="shared" si="225"/>
        <v>25370</v>
      </c>
      <c r="B3458" s="815">
        <f t="shared" si="222"/>
        <v>167</v>
      </c>
      <c r="C3458" s="815">
        <f t="shared" si="223"/>
        <v>199</v>
      </c>
      <c r="D3458" s="815">
        <f t="shared" si="224"/>
        <v>201</v>
      </c>
      <c r="E3458" s="815">
        <v>1969</v>
      </c>
    </row>
    <row r="3459" spans="1:5">
      <c r="A3459" s="816">
        <f t="shared" si="225"/>
        <v>25371</v>
      </c>
      <c r="B3459" s="815">
        <f t="shared" si="222"/>
        <v>168</v>
      </c>
      <c r="C3459" s="815">
        <f t="shared" si="223"/>
        <v>198</v>
      </c>
      <c r="D3459" s="815">
        <f t="shared" si="224"/>
        <v>200</v>
      </c>
      <c r="E3459" s="815">
        <v>1969</v>
      </c>
    </row>
    <row r="3460" spans="1:5">
      <c r="A3460" s="816">
        <f t="shared" si="225"/>
        <v>25372</v>
      </c>
      <c r="B3460" s="815">
        <f t="shared" si="222"/>
        <v>169</v>
      </c>
      <c r="C3460" s="815">
        <f t="shared" si="223"/>
        <v>197</v>
      </c>
      <c r="D3460" s="815">
        <f t="shared" si="224"/>
        <v>199</v>
      </c>
      <c r="E3460" s="815">
        <v>1969</v>
      </c>
    </row>
    <row r="3461" spans="1:5">
      <c r="A3461" s="816">
        <f t="shared" si="225"/>
        <v>25373</v>
      </c>
      <c r="B3461" s="815">
        <f t="shared" si="222"/>
        <v>170</v>
      </c>
      <c r="C3461" s="815">
        <f t="shared" si="223"/>
        <v>196</v>
      </c>
      <c r="D3461" s="815">
        <f t="shared" si="224"/>
        <v>198</v>
      </c>
      <c r="E3461" s="815">
        <v>1969</v>
      </c>
    </row>
    <row r="3462" spans="1:5">
      <c r="A3462" s="816">
        <f t="shared" si="225"/>
        <v>25374</v>
      </c>
      <c r="B3462" s="815">
        <f t="shared" si="222"/>
        <v>171</v>
      </c>
      <c r="C3462" s="815">
        <f t="shared" si="223"/>
        <v>195</v>
      </c>
      <c r="D3462" s="815">
        <f t="shared" si="224"/>
        <v>197</v>
      </c>
      <c r="E3462" s="815">
        <v>1969</v>
      </c>
    </row>
    <row r="3463" spans="1:5">
      <c r="A3463" s="816">
        <f t="shared" si="225"/>
        <v>25375</v>
      </c>
      <c r="B3463" s="815">
        <f t="shared" si="222"/>
        <v>172</v>
      </c>
      <c r="C3463" s="815">
        <f t="shared" si="223"/>
        <v>194</v>
      </c>
      <c r="D3463" s="815">
        <f t="shared" si="224"/>
        <v>196</v>
      </c>
      <c r="E3463" s="815">
        <v>1969</v>
      </c>
    </row>
    <row r="3464" spans="1:5">
      <c r="A3464" s="816">
        <f t="shared" si="225"/>
        <v>25376</v>
      </c>
      <c r="B3464" s="815">
        <f t="shared" si="222"/>
        <v>173</v>
      </c>
      <c r="C3464" s="815">
        <f t="shared" si="223"/>
        <v>193</v>
      </c>
      <c r="D3464" s="815">
        <f t="shared" si="224"/>
        <v>195</v>
      </c>
      <c r="E3464" s="815">
        <v>1969</v>
      </c>
    </row>
    <row r="3465" spans="1:5">
      <c r="A3465" s="816">
        <f t="shared" si="225"/>
        <v>25377</v>
      </c>
      <c r="B3465" s="815">
        <f t="shared" si="222"/>
        <v>174</v>
      </c>
      <c r="C3465" s="815">
        <f t="shared" si="223"/>
        <v>192</v>
      </c>
      <c r="D3465" s="815">
        <f t="shared" si="224"/>
        <v>194</v>
      </c>
      <c r="E3465" s="815">
        <v>1969</v>
      </c>
    </row>
    <row r="3466" spans="1:5">
      <c r="A3466" s="816">
        <f t="shared" si="225"/>
        <v>25378</v>
      </c>
      <c r="B3466" s="815">
        <f t="shared" si="222"/>
        <v>175</v>
      </c>
      <c r="C3466" s="815">
        <f t="shared" si="223"/>
        <v>191</v>
      </c>
      <c r="D3466" s="815">
        <f t="shared" si="224"/>
        <v>193</v>
      </c>
      <c r="E3466" s="815">
        <v>1969</v>
      </c>
    </row>
    <row r="3467" spans="1:5">
      <c r="A3467" s="816">
        <f t="shared" si="225"/>
        <v>25379</v>
      </c>
      <c r="B3467" s="815">
        <f t="shared" si="222"/>
        <v>176</v>
      </c>
      <c r="C3467" s="815">
        <f t="shared" si="223"/>
        <v>190</v>
      </c>
      <c r="D3467" s="815">
        <f t="shared" si="224"/>
        <v>192</v>
      </c>
      <c r="E3467" s="815">
        <v>1969</v>
      </c>
    </row>
    <row r="3468" spans="1:5">
      <c r="A3468" s="816">
        <f t="shared" si="225"/>
        <v>25380</v>
      </c>
      <c r="B3468" s="815">
        <f t="shared" si="222"/>
        <v>177</v>
      </c>
      <c r="C3468" s="815">
        <f t="shared" si="223"/>
        <v>189</v>
      </c>
      <c r="D3468" s="815">
        <f t="shared" si="224"/>
        <v>191</v>
      </c>
      <c r="E3468" s="815">
        <v>1969</v>
      </c>
    </row>
    <row r="3469" spans="1:5">
      <c r="A3469" s="816">
        <f t="shared" si="225"/>
        <v>25381</v>
      </c>
      <c r="B3469" s="815">
        <f t="shared" si="222"/>
        <v>178</v>
      </c>
      <c r="C3469" s="815">
        <f t="shared" si="223"/>
        <v>188</v>
      </c>
      <c r="D3469" s="815">
        <f t="shared" si="224"/>
        <v>190</v>
      </c>
      <c r="E3469" s="815">
        <v>1969</v>
      </c>
    </row>
    <row r="3470" spans="1:5">
      <c r="A3470" s="816">
        <f t="shared" si="225"/>
        <v>25382</v>
      </c>
      <c r="B3470" s="815">
        <f t="shared" si="222"/>
        <v>179</v>
      </c>
      <c r="C3470" s="815">
        <f t="shared" si="223"/>
        <v>187</v>
      </c>
      <c r="D3470" s="815">
        <f t="shared" si="224"/>
        <v>189</v>
      </c>
      <c r="E3470" s="815">
        <v>1969</v>
      </c>
    </row>
    <row r="3471" spans="1:5">
      <c r="A3471" s="816">
        <f t="shared" si="225"/>
        <v>25383</v>
      </c>
      <c r="B3471" s="815">
        <f t="shared" si="222"/>
        <v>180</v>
      </c>
      <c r="C3471" s="815">
        <f t="shared" si="223"/>
        <v>186</v>
      </c>
      <c r="D3471" s="815">
        <f t="shared" si="224"/>
        <v>188</v>
      </c>
      <c r="E3471" s="815">
        <v>1969</v>
      </c>
    </row>
    <row r="3472" spans="1:5">
      <c r="A3472" s="816">
        <f t="shared" si="225"/>
        <v>25384</v>
      </c>
      <c r="B3472" s="815">
        <f t="shared" si="222"/>
        <v>181</v>
      </c>
      <c r="C3472" s="815">
        <f t="shared" si="223"/>
        <v>185</v>
      </c>
      <c r="D3472" s="815">
        <f t="shared" si="224"/>
        <v>187</v>
      </c>
      <c r="E3472" s="815">
        <v>1969</v>
      </c>
    </row>
    <row r="3473" spans="1:5">
      <c r="A3473" s="816">
        <f t="shared" si="225"/>
        <v>25385</v>
      </c>
      <c r="B3473" s="815">
        <f t="shared" si="222"/>
        <v>182</v>
      </c>
      <c r="C3473" s="815">
        <f t="shared" si="223"/>
        <v>184</v>
      </c>
      <c r="D3473" s="815">
        <f t="shared" si="224"/>
        <v>186</v>
      </c>
      <c r="E3473" s="815">
        <v>1969</v>
      </c>
    </row>
    <row r="3474" spans="1:5">
      <c r="A3474" s="816">
        <f t="shared" si="225"/>
        <v>25386</v>
      </c>
      <c r="B3474" s="815">
        <f t="shared" si="222"/>
        <v>183</v>
      </c>
      <c r="C3474" s="815">
        <f t="shared" si="223"/>
        <v>183</v>
      </c>
      <c r="D3474" s="815">
        <f t="shared" si="224"/>
        <v>185</v>
      </c>
      <c r="E3474" s="815">
        <v>1969</v>
      </c>
    </row>
    <row r="3475" spans="1:5">
      <c r="A3475" s="816">
        <f t="shared" si="225"/>
        <v>25387</v>
      </c>
      <c r="B3475" s="815">
        <f t="shared" si="222"/>
        <v>184</v>
      </c>
      <c r="C3475" s="815">
        <f t="shared" si="223"/>
        <v>182</v>
      </c>
      <c r="D3475" s="815">
        <f t="shared" si="224"/>
        <v>184</v>
      </c>
      <c r="E3475" s="815">
        <v>1969</v>
      </c>
    </row>
    <row r="3476" spans="1:5">
      <c r="A3476" s="816">
        <f t="shared" si="225"/>
        <v>25388</v>
      </c>
      <c r="B3476" s="815">
        <f t="shared" si="222"/>
        <v>185</v>
      </c>
      <c r="C3476" s="815">
        <f t="shared" si="223"/>
        <v>181</v>
      </c>
      <c r="D3476" s="815">
        <f t="shared" si="224"/>
        <v>183</v>
      </c>
      <c r="E3476" s="815">
        <v>1969</v>
      </c>
    </row>
    <row r="3477" spans="1:5">
      <c r="A3477" s="816">
        <f t="shared" si="225"/>
        <v>25389</v>
      </c>
      <c r="B3477" s="815">
        <f t="shared" si="222"/>
        <v>186</v>
      </c>
      <c r="C3477" s="815">
        <f t="shared" si="223"/>
        <v>180</v>
      </c>
      <c r="D3477" s="815">
        <f t="shared" si="224"/>
        <v>182</v>
      </c>
      <c r="E3477" s="815">
        <v>1969</v>
      </c>
    </row>
    <row r="3478" spans="1:5">
      <c r="A3478" s="816">
        <f t="shared" si="225"/>
        <v>25390</v>
      </c>
      <c r="B3478" s="815">
        <f t="shared" si="222"/>
        <v>187</v>
      </c>
      <c r="C3478" s="815">
        <f t="shared" si="223"/>
        <v>179</v>
      </c>
      <c r="D3478" s="815">
        <f t="shared" si="224"/>
        <v>181</v>
      </c>
      <c r="E3478" s="815">
        <v>1969</v>
      </c>
    </row>
    <row r="3479" spans="1:5">
      <c r="A3479" s="816">
        <f t="shared" si="225"/>
        <v>25391</v>
      </c>
      <c r="B3479" s="815">
        <f t="shared" si="222"/>
        <v>188</v>
      </c>
      <c r="C3479" s="815">
        <f t="shared" si="223"/>
        <v>178</v>
      </c>
      <c r="D3479" s="815">
        <f t="shared" si="224"/>
        <v>180</v>
      </c>
      <c r="E3479" s="815">
        <v>1969</v>
      </c>
    </row>
    <row r="3480" spans="1:5">
      <c r="A3480" s="816">
        <f t="shared" si="225"/>
        <v>25392</v>
      </c>
      <c r="B3480" s="815">
        <f t="shared" si="222"/>
        <v>189</v>
      </c>
      <c r="C3480" s="815">
        <f t="shared" si="223"/>
        <v>177</v>
      </c>
      <c r="D3480" s="815">
        <f t="shared" si="224"/>
        <v>179</v>
      </c>
      <c r="E3480" s="815">
        <v>1969</v>
      </c>
    </row>
    <row r="3481" spans="1:5">
      <c r="A3481" s="816">
        <f t="shared" si="225"/>
        <v>25393</v>
      </c>
      <c r="B3481" s="815">
        <f t="shared" si="222"/>
        <v>190</v>
      </c>
      <c r="C3481" s="815">
        <f t="shared" si="223"/>
        <v>176</v>
      </c>
      <c r="D3481" s="815">
        <f t="shared" si="224"/>
        <v>178</v>
      </c>
      <c r="E3481" s="815">
        <v>1969</v>
      </c>
    </row>
    <row r="3482" spans="1:5">
      <c r="A3482" s="816">
        <f t="shared" si="225"/>
        <v>25394</v>
      </c>
      <c r="B3482" s="815">
        <f t="shared" si="222"/>
        <v>191</v>
      </c>
      <c r="C3482" s="815">
        <f t="shared" si="223"/>
        <v>175</v>
      </c>
      <c r="D3482" s="815">
        <f t="shared" si="224"/>
        <v>177</v>
      </c>
      <c r="E3482" s="815">
        <v>1969</v>
      </c>
    </row>
    <row r="3483" spans="1:5">
      <c r="A3483" s="816">
        <f t="shared" si="225"/>
        <v>25395</v>
      </c>
      <c r="B3483" s="815">
        <f t="shared" si="222"/>
        <v>192</v>
      </c>
      <c r="C3483" s="815">
        <f t="shared" si="223"/>
        <v>174</v>
      </c>
      <c r="D3483" s="815">
        <f t="shared" si="224"/>
        <v>176</v>
      </c>
      <c r="E3483" s="815">
        <v>1969</v>
      </c>
    </row>
    <row r="3484" spans="1:5">
      <c r="A3484" s="816">
        <f t="shared" si="225"/>
        <v>25396</v>
      </c>
      <c r="B3484" s="815">
        <f t="shared" si="222"/>
        <v>193</v>
      </c>
      <c r="C3484" s="815">
        <f t="shared" si="223"/>
        <v>173</v>
      </c>
      <c r="D3484" s="815">
        <f t="shared" si="224"/>
        <v>175</v>
      </c>
      <c r="E3484" s="815">
        <v>1969</v>
      </c>
    </row>
    <row r="3485" spans="1:5">
      <c r="A3485" s="816">
        <f t="shared" si="225"/>
        <v>25397</v>
      </c>
      <c r="B3485" s="815">
        <f t="shared" si="222"/>
        <v>194</v>
      </c>
      <c r="C3485" s="815">
        <f t="shared" si="223"/>
        <v>172</v>
      </c>
      <c r="D3485" s="815">
        <f t="shared" si="224"/>
        <v>174</v>
      </c>
      <c r="E3485" s="815">
        <v>1969</v>
      </c>
    </row>
    <row r="3486" spans="1:5">
      <c r="A3486" s="816">
        <f t="shared" si="225"/>
        <v>25398</v>
      </c>
      <c r="B3486" s="815">
        <f t="shared" ref="B3486:B3549" si="226">B3485+1</f>
        <v>195</v>
      </c>
      <c r="C3486" s="815">
        <f t="shared" ref="C3486:C3549" si="227">C3485-1</f>
        <v>171</v>
      </c>
      <c r="D3486" s="815">
        <f t="shared" ref="D3486:D3549" si="228">D3485-1</f>
        <v>173</v>
      </c>
      <c r="E3486" s="815">
        <v>1969</v>
      </c>
    </row>
    <row r="3487" spans="1:5">
      <c r="A3487" s="816">
        <f t="shared" si="225"/>
        <v>25399</v>
      </c>
      <c r="B3487" s="815">
        <f t="shared" si="226"/>
        <v>196</v>
      </c>
      <c r="C3487" s="815">
        <f t="shared" si="227"/>
        <v>170</v>
      </c>
      <c r="D3487" s="815">
        <f t="shared" si="228"/>
        <v>172</v>
      </c>
      <c r="E3487" s="815">
        <v>1969</v>
      </c>
    </row>
    <row r="3488" spans="1:5">
      <c r="A3488" s="816">
        <f t="shared" si="225"/>
        <v>25400</v>
      </c>
      <c r="B3488" s="815">
        <f t="shared" si="226"/>
        <v>197</v>
      </c>
      <c r="C3488" s="815">
        <f t="shared" si="227"/>
        <v>169</v>
      </c>
      <c r="D3488" s="815">
        <f t="shared" si="228"/>
        <v>171</v>
      </c>
      <c r="E3488" s="815">
        <v>1969</v>
      </c>
    </row>
    <row r="3489" spans="1:5">
      <c r="A3489" s="816">
        <f t="shared" si="225"/>
        <v>25401</v>
      </c>
      <c r="B3489" s="815">
        <f t="shared" si="226"/>
        <v>198</v>
      </c>
      <c r="C3489" s="815">
        <f t="shared" si="227"/>
        <v>168</v>
      </c>
      <c r="D3489" s="815">
        <f t="shared" si="228"/>
        <v>170</v>
      </c>
      <c r="E3489" s="815">
        <v>1969</v>
      </c>
    </row>
    <row r="3490" spans="1:5">
      <c r="A3490" s="816">
        <f t="shared" si="225"/>
        <v>25402</v>
      </c>
      <c r="B3490" s="815">
        <f t="shared" si="226"/>
        <v>199</v>
      </c>
      <c r="C3490" s="815">
        <f t="shared" si="227"/>
        <v>167</v>
      </c>
      <c r="D3490" s="815">
        <f t="shared" si="228"/>
        <v>169</v>
      </c>
      <c r="E3490" s="815">
        <v>1969</v>
      </c>
    </row>
    <row r="3491" spans="1:5">
      <c r="A3491" s="816">
        <f t="shared" si="225"/>
        <v>25403</v>
      </c>
      <c r="B3491" s="815">
        <f t="shared" si="226"/>
        <v>200</v>
      </c>
      <c r="C3491" s="815">
        <f t="shared" si="227"/>
        <v>166</v>
      </c>
      <c r="D3491" s="815">
        <f t="shared" si="228"/>
        <v>168</v>
      </c>
      <c r="E3491" s="815">
        <v>1969</v>
      </c>
    </row>
    <row r="3492" spans="1:5">
      <c r="A3492" s="816">
        <f t="shared" si="225"/>
        <v>25404</v>
      </c>
      <c r="B3492" s="815">
        <f t="shared" si="226"/>
        <v>201</v>
      </c>
      <c r="C3492" s="815">
        <f t="shared" si="227"/>
        <v>165</v>
      </c>
      <c r="D3492" s="815">
        <f t="shared" si="228"/>
        <v>167</v>
      </c>
      <c r="E3492" s="815">
        <v>1969</v>
      </c>
    </row>
    <row r="3493" spans="1:5">
      <c r="A3493" s="816">
        <f t="shared" si="225"/>
        <v>25405</v>
      </c>
      <c r="B3493" s="815">
        <f t="shared" si="226"/>
        <v>202</v>
      </c>
      <c r="C3493" s="815">
        <f t="shared" si="227"/>
        <v>164</v>
      </c>
      <c r="D3493" s="815">
        <f t="shared" si="228"/>
        <v>166</v>
      </c>
      <c r="E3493" s="815">
        <v>1969</v>
      </c>
    </row>
    <row r="3494" spans="1:5">
      <c r="A3494" s="816">
        <f t="shared" si="225"/>
        <v>25406</v>
      </c>
      <c r="B3494" s="815">
        <f t="shared" si="226"/>
        <v>203</v>
      </c>
      <c r="C3494" s="815">
        <f t="shared" si="227"/>
        <v>163</v>
      </c>
      <c r="D3494" s="815">
        <f t="shared" si="228"/>
        <v>165</v>
      </c>
      <c r="E3494" s="815">
        <v>1969</v>
      </c>
    </row>
    <row r="3495" spans="1:5">
      <c r="A3495" s="816">
        <f t="shared" si="225"/>
        <v>25407</v>
      </c>
      <c r="B3495" s="815">
        <f t="shared" si="226"/>
        <v>204</v>
      </c>
      <c r="C3495" s="815">
        <f t="shared" si="227"/>
        <v>162</v>
      </c>
      <c r="D3495" s="815">
        <f t="shared" si="228"/>
        <v>164</v>
      </c>
      <c r="E3495" s="815">
        <v>1969</v>
      </c>
    </row>
    <row r="3496" spans="1:5">
      <c r="A3496" s="816">
        <f t="shared" si="225"/>
        <v>25408</v>
      </c>
      <c r="B3496" s="815">
        <f t="shared" si="226"/>
        <v>205</v>
      </c>
      <c r="C3496" s="815">
        <f t="shared" si="227"/>
        <v>161</v>
      </c>
      <c r="D3496" s="815">
        <f t="shared" si="228"/>
        <v>163</v>
      </c>
      <c r="E3496" s="815">
        <v>1969</v>
      </c>
    </row>
    <row r="3497" spans="1:5">
      <c r="A3497" s="816">
        <f t="shared" si="225"/>
        <v>25409</v>
      </c>
      <c r="B3497" s="815">
        <f t="shared" si="226"/>
        <v>206</v>
      </c>
      <c r="C3497" s="815">
        <f t="shared" si="227"/>
        <v>160</v>
      </c>
      <c r="D3497" s="815">
        <f t="shared" si="228"/>
        <v>162</v>
      </c>
      <c r="E3497" s="815">
        <v>1969</v>
      </c>
    </row>
    <row r="3498" spans="1:5">
      <c r="A3498" s="816">
        <f t="shared" si="225"/>
        <v>25410</v>
      </c>
      <c r="B3498" s="815">
        <f t="shared" si="226"/>
        <v>207</v>
      </c>
      <c r="C3498" s="815">
        <f t="shared" si="227"/>
        <v>159</v>
      </c>
      <c r="D3498" s="815">
        <f t="shared" si="228"/>
        <v>161</v>
      </c>
      <c r="E3498" s="815">
        <v>1969</v>
      </c>
    </row>
    <row r="3499" spans="1:5">
      <c r="A3499" s="816">
        <f t="shared" si="225"/>
        <v>25411</v>
      </c>
      <c r="B3499" s="815">
        <f t="shared" si="226"/>
        <v>208</v>
      </c>
      <c r="C3499" s="815">
        <f t="shared" si="227"/>
        <v>158</v>
      </c>
      <c r="D3499" s="815">
        <f t="shared" si="228"/>
        <v>160</v>
      </c>
      <c r="E3499" s="815">
        <v>1969</v>
      </c>
    </row>
    <row r="3500" spans="1:5">
      <c r="A3500" s="816">
        <f t="shared" si="225"/>
        <v>25412</v>
      </c>
      <c r="B3500" s="815">
        <f t="shared" si="226"/>
        <v>209</v>
      </c>
      <c r="C3500" s="815">
        <f t="shared" si="227"/>
        <v>157</v>
      </c>
      <c r="D3500" s="815">
        <f t="shared" si="228"/>
        <v>159</v>
      </c>
      <c r="E3500" s="815">
        <v>1969</v>
      </c>
    </row>
    <row r="3501" spans="1:5">
      <c r="A3501" s="816">
        <f t="shared" si="225"/>
        <v>25413</v>
      </c>
      <c r="B3501" s="815">
        <f t="shared" si="226"/>
        <v>210</v>
      </c>
      <c r="C3501" s="815">
        <f t="shared" si="227"/>
        <v>156</v>
      </c>
      <c r="D3501" s="815">
        <f t="shared" si="228"/>
        <v>158</v>
      </c>
      <c r="E3501" s="815">
        <v>1969</v>
      </c>
    </row>
    <row r="3502" spans="1:5">
      <c r="A3502" s="816">
        <f t="shared" si="225"/>
        <v>25414</v>
      </c>
      <c r="B3502" s="815">
        <f t="shared" si="226"/>
        <v>211</v>
      </c>
      <c r="C3502" s="815">
        <f t="shared" si="227"/>
        <v>155</v>
      </c>
      <c r="D3502" s="815">
        <f t="shared" si="228"/>
        <v>157</v>
      </c>
      <c r="E3502" s="815">
        <v>1969</v>
      </c>
    </row>
    <row r="3503" spans="1:5">
      <c r="A3503" s="816">
        <f t="shared" si="225"/>
        <v>25415</v>
      </c>
      <c r="B3503" s="815">
        <f t="shared" si="226"/>
        <v>212</v>
      </c>
      <c r="C3503" s="815">
        <f t="shared" si="227"/>
        <v>154</v>
      </c>
      <c r="D3503" s="815">
        <f t="shared" si="228"/>
        <v>156</v>
      </c>
      <c r="E3503" s="815">
        <v>1969</v>
      </c>
    </row>
    <row r="3504" spans="1:5">
      <c r="A3504" s="816">
        <f t="shared" si="225"/>
        <v>25416</v>
      </c>
      <c r="B3504" s="815">
        <f t="shared" si="226"/>
        <v>213</v>
      </c>
      <c r="C3504" s="815">
        <f t="shared" si="227"/>
        <v>153</v>
      </c>
      <c r="D3504" s="815">
        <f t="shared" si="228"/>
        <v>155</v>
      </c>
      <c r="E3504" s="815">
        <v>1969</v>
      </c>
    </row>
    <row r="3505" spans="1:5">
      <c r="A3505" s="816">
        <f t="shared" si="225"/>
        <v>25417</v>
      </c>
      <c r="B3505" s="815">
        <f t="shared" si="226"/>
        <v>214</v>
      </c>
      <c r="C3505" s="815">
        <f t="shared" si="227"/>
        <v>152</v>
      </c>
      <c r="D3505" s="815">
        <f t="shared" si="228"/>
        <v>154</v>
      </c>
      <c r="E3505" s="815">
        <v>1969</v>
      </c>
    </row>
    <row r="3506" spans="1:5">
      <c r="A3506" s="816">
        <f t="shared" si="225"/>
        <v>25418</v>
      </c>
      <c r="B3506" s="815">
        <f t="shared" si="226"/>
        <v>215</v>
      </c>
      <c r="C3506" s="815">
        <f t="shared" si="227"/>
        <v>151</v>
      </c>
      <c r="D3506" s="815">
        <f t="shared" si="228"/>
        <v>153</v>
      </c>
      <c r="E3506" s="815">
        <v>1969</v>
      </c>
    </row>
    <row r="3507" spans="1:5">
      <c r="A3507" s="816">
        <f t="shared" ref="A3507:A3570" si="229">A3506+1</f>
        <v>25419</v>
      </c>
      <c r="B3507" s="815">
        <f t="shared" si="226"/>
        <v>216</v>
      </c>
      <c r="C3507" s="815">
        <f t="shared" si="227"/>
        <v>150</v>
      </c>
      <c r="D3507" s="815">
        <f t="shared" si="228"/>
        <v>152</v>
      </c>
      <c r="E3507" s="815">
        <v>1969</v>
      </c>
    </row>
    <row r="3508" spans="1:5">
      <c r="A3508" s="816">
        <f t="shared" si="229"/>
        <v>25420</v>
      </c>
      <c r="B3508" s="815">
        <f t="shared" si="226"/>
        <v>217</v>
      </c>
      <c r="C3508" s="815">
        <f t="shared" si="227"/>
        <v>149</v>
      </c>
      <c r="D3508" s="815">
        <f t="shared" si="228"/>
        <v>151</v>
      </c>
      <c r="E3508" s="815">
        <v>1969</v>
      </c>
    </row>
    <row r="3509" spans="1:5">
      <c r="A3509" s="816">
        <f t="shared" si="229"/>
        <v>25421</v>
      </c>
      <c r="B3509" s="815">
        <f t="shared" si="226"/>
        <v>218</v>
      </c>
      <c r="C3509" s="815">
        <f t="shared" si="227"/>
        <v>148</v>
      </c>
      <c r="D3509" s="815">
        <f t="shared" si="228"/>
        <v>150</v>
      </c>
      <c r="E3509" s="815">
        <v>1969</v>
      </c>
    </row>
    <row r="3510" spans="1:5">
      <c r="A3510" s="816">
        <f t="shared" si="229"/>
        <v>25422</v>
      </c>
      <c r="B3510" s="815">
        <f t="shared" si="226"/>
        <v>219</v>
      </c>
      <c r="C3510" s="815">
        <f t="shared" si="227"/>
        <v>147</v>
      </c>
      <c r="D3510" s="815">
        <f t="shared" si="228"/>
        <v>149</v>
      </c>
      <c r="E3510" s="815">
        <v>1969</v>
      </c>
    </row>
    <row r="3511" spans="1:5">
      <c r="A3511" s="816">
        <f t="shared" si="229"/>
        <v>25423</v>
      </c>
      <c r="B3511" s="815">
        <f t="shared" si="226"/>
        <v>220</v>
      </c>
      <c r="C3511" s="815">
        <f t="shared" si="227"/>
        <v>146</v>
      </c>
      <c r="D3511" s="815">
        <f t="shared" si="228"/>
        <v>148</v>
      </c>
      <c r="E3511" s="815">
        <v>1969</v>
      </c>
    </row>
    <row r="3512" spans="1:5">
      <c r="A3512" s="816">
        <f t="shared" si="229"/>
        <v>25424</v>
      </c>
      <c r="B3512" s="815">
        <f t="shared" si="226"/>
        <v>221</v>
      </c>
      <c r="C3512" s="815">
        <f t="shared" si="227"/>
        <v>145</v>
      </c>
      <c r="D3512" s="815">
        <f t="shared" si="228"/>
        <v>147</v>
      </c>
      <c r="E3512" s="815">
        <v>1969</v>
      </c>
    </row>
    <row r="3513" spans="1:5">
      <c r="A3513" s="816">
        <f t="shared" si="229"/>
        <v>25425</v>
      </c>
      <c r="B3513" s="815">
        <f t="shared" si="226"/>
        <v>222</v>
      </c>
      <c r="C3513" s="815">
        <f t="shared" si="227"/>
        <v>144</v>
      </c>
      <c r="D3513" s="815">
        <f t="shared" si="228"/>
        <v>146</v>
      </c>
      <c r="E3513" s="815">
        <v>1969</v>
      </c>
    </row>
    <row r="3514" spans="1:5">
      <c r="A3514" s="816">
        <f t="shared" si="229"/>
        <v>25426</v>
      </c>
      <c r="B3514" s="815">
        <f t="shared" si="226"/>
        <v>223</v>
      </c>
      <c r="C3514" s="815">
        <f t="shared" si="227"/>
        <v>143</v>
      </c>
      <c r="D3514" s="815">
        <f t="shared" si="228"/>
        <v>145</v>
      </c>
      <c r="E3514" s="815">
        <v>1969</v>
      </c>
    </row>
    <row r="3515" spans="1:5">
      <c r="A3515" s="816">
        <f t="shared" si="229"/>
        <v>25427</v>
      </c>
      <c r="B3515" s="815">
        <f t="shared" si="226"/>
        <v>224</v>
      </c>
      <c r="C3515" s="815">
        <f t="shared" si="227"/>
        <v>142</v>
      </c>
      <c r="D3515" s="815">
        <f t="shared" si="228"/>
        <v>144</v>
      </c>
      <c r="E3515" s="815">
        <v>1969</v>
      </c>
    </row>
    <row r="3516" spans="1:5">
      <c r="A3516" s="816">
        <f t="shared" si="229"/>
        <v>25428</v>
      </c>
      <c r="B3516" s="815">
        <f t="shared" si="226"/>
        <v>225</v>
      </c>
      <c r="C3516" s="815">
        <f t="shared" si="227"/>
        <v>141</v>
      </c>
      <c r="D3516" s="815">
        <f t="shared" si="228"/>
        <v>143</v>
      </c>
      <c r="E3516" s="815">
        <v>1969</v>
      </c>
    </row>
    <row r="3517" spans="1:5">
      <c r="A3517" s="816">
        <f t="shared" si="229"/>
        <v>25429</v>
      </c>
      <c r="B3517" s="815">
        <f t="shared" si="226"/>
        <v>226</v>
      </c>
      <c r="C3517" s="815">
        <f t="shared" si="227"/>
        <v>140</v>
      </c>
      <c r="D3517" s="815">
        <f t="shared" si="228"/>
        <v>142</v>
      </c>
      <c r="E3517" s="815">
        <v>1969</v>
      </c>
    </row>
    <row r="3518" spans="1:5">
      <c r="A3518" s="816">
        <f t="shared" si="229"/>
        <v>25430</v>
      </c>
      <c r="B3518" s="815">
        <f t="shared" si="226"/>
        <v>227</v>
      </c>
      <c r="C3518" s="815">
        <f t="shared" si="227"/>
        <v>139</v>
      </c>
      <c r="D3518" s="815">
        <f t="shared" si="228"/>
        <v>141</v>
      </c>
      <c r="E3518" s="815">
        <v>1969</v>
      </c>
    </row>
    <row r="3519" spans="1:5">
      <c r="A3519" s="816">
        <f t="shared" si="229"/>
        <v>25431</v>
      </c>
      <c r="B3519" s="815">
        <f t="shared" si="226"/>
        <v>228</v>
      </c>
      <c r="C3519" s="815">
        <f t="shared" si="227"/>
        <v>138</v>
      </c>
      <c r="D3519" s="815">
        <f t="shared" si="228"/>
        <v>140</v>
      </c>
      <c r="E3519" s="815">
        <v>1969</v>
      </c>
    </row>
    <row r="3520" spans="1:5">
      <c r="A3520" s="816">
        <f t="shared" si="229"/>
        <v>25432</v>
      </c>
      <c r="B3520" s="815">
        <f t="shared" si="226"/>
        <v>229</v>
      </c>
      <c r="C3520" s="815">
        <f t="shared" si="227"/>
        <v>137</v>
      </c>
      <c r="D3520" s="815">
        <f t="shared" si="228"/>
        <v>139</v>
      </c>
      <c r="E3520" s="815">
        <v>1969</v>
      </c>
    </row>
    <row r="3521" spans="1:5">
      <c r="A3521" s="816">
        <f t="shared" si="229"/>
        <v>25433</v>
      </c>
      <c r="B3521" s="815">
        <f t="shared" si="226"/>
        <v>230</v>
      </c>
      <c r="C3521" s="815">
        <f t="shared" si="227"/>
        <v>136</v>
      </c>
      <c r="D3521" s="815">
        <f t="shared" si="228"/>
        <v>138</v>
      </c>
      <c r="E3521" s="815">
        <v>1969</v>
      </c>
    </row>
    <row r="3522" spans="1:5">
      <c r="A3522" s="816">
        <f t="shared" si="229"/>
        <v>25434</v>
      </c>
      <c r="B3522" s="815">
        <f t="shared" si="226"/>
        <v>231</v>
      </c>
      <c r="C3522" s="815">
        <f t="shared" si="227"/>
        <v>135</v>
      </c>
      <c r="D3522" s="815">
        <f t="shared" si="228"/>
        <v>137</v>
      </c>
      <c r="E3522" s="815">
        <v>1969</v>
      </c>
    </row>
    <row r="3523" spans="1:5">
      <c r="A3523" s="816">
        <f t="shared" si="229"/>
        <v>25435</v>
      </c>
      <c r="B3523" s="815">
        <f t="shared" si="226"/>
        <v>232</v>
      </c>
      <c r="C3523" s="815">
        <f t="shared" si="227"/>
        <v>134</v>
      </c>
      <c r="D3523" s="815">
        <f t="shared" si="228"/>
        <v>136</v>
      </c>
      <c r="E3523" s="815">
        <v>1969</v>
      </c>
    </row>
    <row r="3524" spans="1:5">
      <c r="A3524" s="816">
        <f t="shared" si="229"/>
        <v>25436</v>
      </c>
      <c r="B3524" s="815">
        <f t="shared" si="226"/>
        <v>233</v>
      </c>
      <c r="C3524" s="815">
        <f t="shared" si="227"/>
        <v>133</v>
      </c>
      <c r="D3524" s="815">
        <f t="shared" si="228"/>
        <v>135</v>
      </c>
      <c r="E3524" s="815">
        <v>1969</v>
      </c>
    </row>
    <row r="3525" spans="1:5">
      <c r="A3525" s="816">
        <f t="shared" si="229"/>
        <v>25437</v>
      </c>
      <c r="B3525" s="815">
        <f t="shared" si="226"/>
        <v>234</v>
      </c>
      <c r="C3525" s="815">
        <f t="shared" si="227"/>
        <v>132</v>
      </c>
      <c r="D3525" s="815">
        <f t="shared" si="228"/>
        <v>134</v>
      </c>
      <c r="E3525" s="815">
        <v>1969</v>
      </c>
    </row>
    <row r="3526" spans="1:5">
      <c r="A3526" s="816">
        <f t="shared" si="229"/>
        <v>25438</v>
      </c>
      <c r="B3526" s="815">
        <f t="shared" si="226"/>
        <v>235</v>
      </c>
      <c r="C3526" s="815">
        <f t="shared" si="227"/>
        <v>131</v>
      </c>
      <c r="D3526" s="815">
        <f t="shared" si="228"/>
        <v>133</v>
      </c>
      <c r="E3526" s="815">
        <v>1969</v>
      </c>
    </row>
    <row r="3527" spans="1:5">
      <c r="A3527" s="816">
        <f t="shared" si="229"/>
        <v>25439</v>
      </c>
      <c r="B3527" s="815">
        <f t="shared" si="226"/>
        <v>236</v>
      </c>
      <c r="C3527" s="815">
        <f t="shared" si="227"/>
        <v>130</v>
      </c>
      <c r="D3527" s="815">
        <f t="shared" si="228"/>
        <v>132</v>
      </c>
      <c r="E3527" s="815">
        <v>1969</v>
      </c>
    </row>
    <row r="3528" spans="1:5">
      <c r="A3528" s="816">
        <f t="shared" si="229"/>
        <v>25440</v>
      </c>
      <c r="B3528" s="815">
        <f t="shared" si="226"/>
        <v>237</v>
      </c>
      <c r="C3528" s="815">
        <f t="shared" si="227"/>
        <v>129</v>
      </c>
      <c r="D3528" s="815">
        <f t="shared" si="228"/>
        <v>131</v>
      </c>
      <c r="E3528" s="815">
        <v>1969</v>
      </c>
    </row>
    <row r="3529" spans="1:5">
      <c r="A3529" s="816">
        <f t="shared" si="229"/>
        <v>25441</v>
      </c>
      <c r="B3529" s="815">
        <f t="shared" si="226"/>
        <v>238</v>
      </c>
      <c r="C3529" s="815">
        <f t="shared" si="227"/>
        <v>128</v>
      </c>
      <c r="D3529" s="815">
        <f t="shared" si="228"/>
        <v>130</v>
      </c>
      <c r="E3529" s="815">
        <v>1969</v>
      </c>
    </row>
    <row r="3530" spans="1:5">
      <c r="A3530" s="816">
        <f t="shared" si="229"/>
        <v>25442</v>
      </c>
      <c r="B3530" s="815">
        <f t="shared" si="226"/>
        <v>239</v>
      </c>
      <c r="C3530" s="815">
        <f t="shared" si="227"/>
        <v>127</v>
      </c>
      <c r="D3530" s="815">
        <f t="shared" si="228"/>
        <v>129</v>
      </c>
      <c r="E3530" s="815">
        <v>1969</v>
      </c>
    </row>
    <row r="3531" spans="1:5">
      <c r="A3531" s="816">
        <f t="shared" si="229"/>
        <v>25443</v>
      </c>
      <c r="B3531" s="815">
        <f t="shared" si="226"/>
        <v>240</v>
      </c>
      <c r="C3531" s="815">
        <f t="shared" si="227"/>
        <v>126</v>
      </c>
      <c r="D3531" s="815">
        <f t="shared" si="228"/>
        <v>128</v>
      </c>
      <c r="E3531" s="815">
        <v>1969</v>
      </c>
    </row>
    <row r="3532" spans="1:5">
      <c r="A3532" s="816">
        <f t="shared" si="229"/>
        <v>25444</v>
      </c>
      <c r="B3532" s="815">
        <f t="shared" si="226"/>
        <v>241</v>
      </c>
      <c r="C3532" s="815">
        <f t="shared" si="227"/>
        <v>125</v>
      </c>
      <c r="D3532" s="815">
        <f t="shared" si="228"/>
        <v>127</v>
      </c>
      <c r="E3532" s="815">
        <v>1969</v>
      </c>
    </row>
    <row r="3533" spans="1:5">
      <c r="A3533" s="816">
        <f t="shared" si="229"/>
        <v>25445</v>
      </c>
      <c r="B3533" s="815">
        <f t="shared" si="226"/>
        <v>242</v>
      </c>
      <c r="C3533" s="815">
        <f t="shared" si="227"/>
        <v>124</v>
      </c>
      <c r="D3533" s="815">
        <f t="shared" si="228"/>
        <v>126</v>
      </c>
      <c r="E3533" s="815">
        <v>1969</v>
      </c>
    </row>
    <row r="3534" spans="1:5">
      <c r="A3534" s="816">
        <f t="shared" si="229"/>
        <v>25446</v>
      </c>
      <c r="B3534" s="815">
        <f t="shared" si="226"/>
        <v>243</v>
      </c>
      <c r="C3534" s="815">
        <f t="shared" si="227"/>
        <v>123</v>
      </c>
      <c r="D3534" s="815">
        <f t="shared" si="228"/>
        <v>125</v>
      </c>
      <c r="E3534" s="815">
        <v>1969</v>
      </c>
    </row>
    <row r="3535" spans="1:5">
      <c r="A3535" s="816">
        <f t="shared" si="229"/>
        <v>25447</v>
      </c>
      <c r="B3535" s="815">
        <f t="shared" si="226"/>
        <v>244</v>
      </c>
      <c r="C3535" s="815">
        <f t="shared" si="227"/>
        <v>122</v>
      </c>
      <c r="D3535" s="815">
        <f t="shared" si="228"/>
        <v>124</v>
      </c>
      <c r="E3535" s="815">
        <v>1969</v>
      </c>
    </row>
    <row r="3536" spans="1:5">
      <c r="A3536" s="816">
        <f t="shared" si="229"/>
        <v>25448</v>
      </c>
      <c r="B3536" s="815">
        <f t="shared" si="226"/>
        <v>245</v>
      </c>
      <c r="C3536" s="815">
        <f t="shared" si="227"/>
        <v>121</v>
      </c>
      <c r="D3536" s="815">
        <f t="shared" si="228"/>
        <v>123</v>
      </c>
      <c r="E3536" s="815">
        <v>1969</v>
      </c>
    </row>
    <row r="3537" spans="1:5">
      <c r="A3537" s="816">
        <f t="shared" si="229"/>
        <v>25449</v>
      </c>
      <c r="B3537" s="815">
        <f t="shared" si="226"/>
        <v>246</v>
      </c>
      <c r="C3537" s="815">
        <f t="shared" si="227"/>
        <v>120</v>
      </c>
      <c r="D3537" s="815">
        <f t="shared" si="228"/>
        <v>122</v>
      </c>
      <c r="E3537" s="815">
        <v>1969</v>
      </c>
    </row>
    <row r="3538" spans="1:5">
      <c r="A3538" s="816">
        <f t="shared" si="229"/>
        <v>25450</v>
      </c>
      <c r="B3538" s="815">
        <f t="shared" si="226"/>
        <v>247</v>
      </c>
      <c r="C3538" s="815">
        <f t="shared" si="227"/>
        <v>119</v>
      </c>
      <c r="D3538" s="815">
        <f t="shared" si="228"/>
        <v>121</v>
      </c>
      <c r="E3538" s="815">
        <v>1969</v>
      </c>
    </row>
    <row r="3539" spans="1:5">
      <c r="A3539" s="816">
        <f t="shared" si="229"/>
        <v>25451</v>
      </c>
      <c r="B3539" s="815">
        <f t="shared" si="226"/>
        <v>248</v>
      </c>
      <c r="C3539" s="815">
        <f t="shared" si="227"/>
        <v>118</v>
      </c>
      <c r="D3539" s="815">
        <f t="shared" si="228"/>
        <v>120</v>
      </c>
      <c r="E3539" s="815">
        <v>1969</v>
      </c>
    </row>
    <row r="3540" spans="1:5">
      <c r="A3540" s="816">
        <f t="shared" si="229"/>
        <v>25452</v>
      </c>
      <c r="B3540" s="815">
        <f t="shared" si="226"/>
        <v>249</v>
      </c>
      <c r="C3540" s="815">
        <f t="shared" si="227"/>
        <v>117</v>
      </c>
      <c r="D3540" s="815">
        <f t="shared" si="228"/>
        <v>119</v>
      </c>
      <c r="E3540" s="815">
        <v>1969</v>
      </c>
    </row>
    <row r="3541" spans="1:5">
      <c r="A3541" s="816">
        <f t="shared" si="229"/>
        <v>25453</v>
      </c>
      <c r="B3541" s="815">
        <f t="shared" si="226"/>
        <v>250</v>
      </c>
      <c r="C3541" s="815">
        <f t="shared" si="227"/>
        <v>116</v>
      </c>
      <c r="D3541" s="815">
        <f t="shared" si="228"/>
        <v>118</v>
      </c>
      <c r="E3541" s="815">
        <v>1969</v>
      </c>
    </row>
    <row r="3542" spans="1:5">
      <c r="A3542" s="816">
        <f t="shared" si="229"/>
        <v>25454</v>
      </c>
      <c r="B3542" s="815">
        <f t="shared" si="226"/>
        <v>251</v>
      </c>
      <c r="C3542" s="815">
        <f t="shared" si="227"/>
        <v>115</v>
      </c>
      <c r="D3542" s="815">
        <f t="shared" si="228"/>
        <v>117</v>
      </c>
      <c r="E3542" s="815">
        <v>1969</v>
      </c>
    </row>
    <row r="3543" spans="1:5">
      <c r="A3543" s="816">
        <f t="shared" si="229"/>
        <v>25455</v>
      </c>
      <c r="B3543" s="815">
        <f t="shared" si="226"/>
        <v>252</v>
      </c>
      <c r="C3543" s="815">
        <f t="shared" si="227"/>
        <v>114</v>
      </c>
      <c r="D3543" s="815">
        <f t="shared" si="228"/>
        <v>116</v>
      </c>
      <c r="E3543" s="815">
        <v>1969</v>
      </c>
    </row>
    <row r="3544" spans="1:5">
      <c r="A3544" s="816">
        <f t="shared" si="229"/>
        <v>25456</v>
      </c>
      <c r="B3544" s="815">
        <f t="shared" si="226"/>
        <v>253</v>
      </c>
      <c r="C3544" s="815">
        <f t="shared" si="227"/>
        <v>113</v>
      </c>
      <c r="D3544" s="815">
        <f t="shared" si="228"/>
        <v>115</v>
      </c>
      <c r="E3544" s="815">
        <v>1969</v>
      </c>
    </row>
    <row r="3545" spans="1:5">
      <c r="A3545" s="816">
        <f t="shared" si="229"/>
        <v>25457</v>
      </c>
      <c r="B3545" s="815">
        <f t="shared" si="226"/>
        <v>254</v>
      </c>
      <c r="C3545" s="815">
        <f t="shared" si="227"/>
        <v>112</v>
      </c>
      <c r="D3545" s="815">
        <f t="shared" si="228"/>
        <v>114</v>
      </c>
      <c r="E3545" s="815">
        <v>1969</v>
      </c>
    </row>
    <row r="3546" spans="1:5">
      <c r="A3546" s="816">
        <f t="shared" si="229"/>
        <v>25458</v>
      </c>
      <c r="B3546" s="815">
        <f t="shared" si="226"/>
        <v>255</v>
      </c>
      <c r="C3546" s="815">
        <f t="shared" si="227"/>
        <v>111</v>
      </c>
      <c r="D3546" s="815">
        <f t="shared" si="228"/>
        <v>113</v>
      </c>
      <c r="E3546" s="815">
        <v>1969</v>
      </c>
    </row>
    <row r="3547" spans="1:5">
      <c r="A3547" s="816">
        <f t="shared" si="229"/>
        <v>25459</v>
      </c>
      <c r="B3547" s="815">
        <f t="shared" si="226"/>
        <v>256</v>
      </c>
      <c r="C3547" s="815">
        <f t="shared" si="227"/>
        <v>110</v>
      </c>
      <c r="D3547" s="815">
        <f t="shared" si="228"/>
        <v>112</v>
      </c>
      <c r="E3547" s="815">
        <v>1969</v>
      </c>
    </row>
    <row r="3548" spans="1:5">
      <c r="A3548" s="816">
        <f t="shared" si="229"/>
        <v>25460</v>
      </c>
      <c r="B3548" s="815">
        <f t="shared" si="226"/>
        <v>257</v>
      </c>
      <c r="C3548" s="815">
        <f t="shared" si="227"/>
        <v>109</v>
      </c>
      <c r="D3548" s="815">
        <f t="shared" si="228"/>
        <v>111</v>
      </c>
      <c r="E3548" s="815">
        <v>1969</v>
      </c>
    </row>
    <row r="3549" spans="1:5">
      <c r="A3549" s="816">
        <f t="shared" si="229"/>
        <v>25461</v>
      </c>
      <c r="B3549" s="815">
        <f t="shared" si="226"/>
        <v>258</v>
      </c>
      <c r="C3549" s="815">
        <f t="shared" si="227"/>
        <v>108</v>
      </c>
      <c r="D3549" s="815">
        <f t="shared" si="228"/>
        <v>110</v>
      </c>
      <c r="E3549" s="815">
        <v>1969</v>
      </c>
    </row>
    <row r="3550" spans="1:5">
      <c r="A3550" s="816">
        <f t="shared" si="229"/>
        <v>25462</v>
      </c>
      <c r="B3550" s="815">
        <f t="shared" ref="B3550:B3613" si="230">B3549+1</f>
        <v>259</v>
      </c>
      <c r="C3550" s="815">
        <f t="shared" ref="C3550:C3613" si="231">C3549-1</f>
        <v>107</v>
      </c>
      <c r="D3550" s="815">
        <f t="shared" ref="D3550:D3613" si="232">D3549-1</f>
        <v>109</v>
      </c>
      <c r="E3550" s="815">
        <v>1969</v>
      </c>
    </row>
    <row r="3551" spans="1:5">
      <c r="A3551" s="816">
        <f t="shared" si="229"/>
        <v>25463</v>
      </c>
      <c r="B3551" s="815">
        <f t="shared" si="230"/>
        <v>260</v>
      </c>
      <c r="C3551" s="815">
        <f t="shared" si="231"/>
        <v>106</v>
      </c>
      <c r="D3551" s="815">
        <f t="shared" si="232"/>
        <v>108</v>
      </c>
      <c r="E3551" s="815">
        <v>1969</v>
      </c>
    </row>
    <row r="3552" spans="1:5">
      <c r="A3552" s="816">
        <f t="shared" si="229"/>
        <v>25464</v>
      </c>
      <c r="B3552" s="815">
        <f t="shared" si="230"/>
        <v>261</v>
      </c>
      <c r="C3552" s="815">
        <f t="shared" si="231"/>
        <v>105</v>
      </c>
      <c r="D3552" s="815">
        <f t="shared" si="232"/>
        <v>107</v>
      </c>
      <c r="E3552" s="815">
        <v>1969</v>
      </c>
    </row>
    <row r="3553" spans="1:5">
      <c r="A3553" s="816">
        <f t="shared" si="229"/>
        <v>25465</v>
      </c>
      <c r="B3553" s="815">
        <f t="shared" si="230"/>
        <v>262</v>
      </c>
      <c r="C3553" s="815">
        <f t="shared" si="231"/>
        <v>104</v>
      </c>
      <c r="D3553" s="815">
        <f t="shared" si="232"/>
        <v>106</v>
      </c>
      <c r="E3553" s="815">
        <v>1969</v>
      </c>
    </row>
    <row r="3554" spans="1:5">
      <c r="A3554" s="816">
        <f t="shared" si="229"/>
        <v>25466</v>
      </c>
      <c r="B3554" s="815">
        <f t="shared" si="230"/>
        <v>263</v>
      </c>
      <c r="C3554" s="815">
        <f t="shared" si="231"/>
        <v>103</v>
      </c>
      <c r="D3554" s="815">
        <f t="shared" si="232"/>
        <v>105</v>
      </c>
      <c r="E3554" s="815">
        <v>1969</v>
      </c>
    </row>
    <row r="3555" spans="1:5">
      <c r="A3555" s="816">
        <f t="shared" si="229"/>
        <v>25467</v>
      </c>
      <c r="B3555" s="815">
        <f t="shared" si="230"/>
        <v>264</v>
      </c>
      <c r="C3555" s="815">
        <f t="shared" si="231"/>
        <v>102</v>
      </c>
      <c r="D3555" s="815">
        <f t="shared" si="232"/>
        <v>104</v>
      </c>
      <c r="E3555" s="815">
        <v>1969</v>
      </c>
    </row>
    <row r="3556" spans="1:5">
      <c r="A3556" s="816">
        <f t="shared" si="229"/>
        <v>25468</v>
      </c>
      <c r="B3556" s="815">
        <f t="shared" si="230"/>
        <v>265</v>
      </c>
      <c r="C3556" s="815">
        <f t="shared" si="231"/>
        <v>101</v>
      </c>
      <c r="D3556" s="815">
        <f t="shared" si="232"/>
        <v>103</v>
      </c>
      <c r="E3556" s="815">
        <v>1969</v>
      </c>
    </row>
    <row r="3557" spans="1:5">
      <c r="A3557" s="816">
        <f t="shared" si="229"/>
        <v>25469</v>
      </c>
      <c r="B3557" s="815">
        <f t="shared" si="230"/>
        <v>266</v>
      </c>
      <c r="C3557" s="815">
        <f t="shared" si="231"/>
        <v>100</v>
      </c>
      <c r="D3557" s="815">
        <f t="shared" si="232"/>
        <v>102</v>
      </c>
      <c r="E3557" s="815">
        <v>1969</v>
      </c>
    </row>
    <row r="3558" spans="1:5">
      <c r="A3558" s="816">
        <f t="shared" si="229"/>
        <v>25470</v>
      </c>
      <c r="B3558" s="815">
        <f t="shared" si="230"/>
        <v>267</v>
      </c>
      <c r="C3558" s="815">
        <f t="shared" si="231"/>
        <v>99</v>
      </c>
      <c r="D3558" s="815">
        <f t="shared" si="232"/>
        <v>101</v>
      </c>
      <c r="E3558" s="815">
        <v>1969</v>
      </c>
    </row>
    <row r="3559" spans="1:5">
      <c r="A3559" s="816">
        <f t="shared" si="229"/>
        <v>25471</v>
      </c>
      <c r="B3559" s="815">
        <f t="shared" si="230"/>
        <v>268</v>
      </c>
      <c r="C3559" s="815">
        <f t="shared" si="231"/>
        <v>98</v>
      </c>
      <c r="D3559" s="815">
        <f t="shared" si="232"/>
        <v>100</v>
      </c>
      <c r="E3559" s="815">
        <v>1969</v>
      </c>
    </row>
    <row r="3560" spans="1:5">
      <c r="A3560" s="816">
        <f t="shared" si="229"/>
        <v>25472</v>
      </c>
      <c r="B3560" s="815">
        <f t="shared" si="230"/>
        <v>269</v>
      </c>
      <c r="C3560" s="815">
        <f t="shared" si="231"/>
        <v>97</v>
      </c>
      <c r="D3560" s="815">
        <f t="shared" si="232"/>
        <v>99</v>
      </c>
      <c r="E3560" s="815">
        <v>1969</v>
      </c>
    </row>
    <row r="3561" spans="1:5">
      <c r="A3561" s="816">
        <f t="shared" si="229"/>
        <v>25473</v>
      </c>
      <c r="B3561" s="815">
        <f t="shared" si="230"/>
        <v>270</v>
      </c>
      <c r="C3561" s="815">
        <f t="shared" si="231"/>
        <v>96</v>
      </c>
      <c r="D3561" s="815">
        <f t="shared" si="232"/>
        <v>98</v>
      </c>
      <c r="E3561" s="815">
        <v>1969</v>
      </c>
    </row>
    <row r="3562" spans="1:5">
      <c r="A3562" s="816">
        <f t="shared" si="229"/>
        <v>25474</v>
      </c>
      <c r="B3562" s="815">
        <f t="shared" si="230"/>
        <v>271</v>
      </c>
      <c r="C3562" s="815">
        <f t="shared" si="231"/>
        <v>95</v>
      </c>
      <c r="D3562" s="815">
        <f t="shared" si="232"/>
        <v>97</v>
      </c>
      <c r="E3562" s="815">
        <v>1969</v>
      </c>
    </row>
    <row r="3563" spans="1:5">
      <c r="A3563" s="816">
        <f t="shared" si="229"/>
        <v>25475</v>
      </c>
      <c r="B3563" s="815">
        <f t="shared" si="230"/>
        <v>272</v>
      </c>
      <c r="C3563" s="815">
        <f t="shared" si="231"/>
        <v>94</v>
      </c>
      <c r="D3563" s="815">
        <f t="shared" si="232"/>
        <v>96</v>
      </c>
      <c r="E3563" s="815">
        <v>1969</v>
      </c>
    </row>
    <row r="3564" spans="1:5">
      <c r="A3564" s="816">
        <f t="shared" si="229"/>
        <v>25476</v>
      </c>
      <c r="B3564" s="815">
        <f t="shared" si="230"/>
        <v>273</v>
      </c>
      <c r="C3564" s="815">
        <f t="shared" si="231"/>
        <v>93</v>
      </c>
      <c r="D3564" s="815">
        <f t="shared" si="232"/>
        <v>95</v>
      </c>
      <c r="E3564" s="815">
        <v>1969</v>
      </c>
    </row>
    <row r="3565" spans="1:5">
      <c r="A3565" s="816">
        <f t="shared" si="229"/>
        <v>25477</v>
      </c>
      <c r="B3565" s="815">
        <f t="shared" si="230"/>
        <v>274</v>
      </c>
      <c r="C3565" s="815">
        <f t="shared" si="231"/>
        <v>92</v>
      </c>
      <c r="D3565" s="815">
        <f t="shared" si="232"/>
        <v>94</v>
      </c>
      <c r="E3565" s="815">
        <v>1969</v>
      </c>
    </row>
    <row r="3566" spans="1:5">
      <c r="A3566" s="816">
        <f t="shared" si="229"/>
        <v>25478</v>
      </c>
      <c r="B3566" s="815">
        <f t="shared" si="230"/>
        <v>275</v>
      </c>
      <c r="C3566" s="815">
        <f t="shared" si="231"/>
        <v>91</v>
      </c>
      <c r="D3566" s="815">
        <f t="shared" si="232"/>
        <v>93</v>
      </c>
      <c r="E3566" s="815">
        <v>1969</v>
      </c>
    </row>
    <row r="3567" spans="1:5">
      <c r="A3567" s="816">
        <f t="shared" si="229"/>
        <v>25479</v>
      </c>
      <c r="B3567" s="815">
        <f t="shared" si="230"/>
        <v>276</v>
      </c>
      <c r="C3567" s="815">
        <f t="shared" si="231"/>
        <v>90</v>
      </c>
      <c r="D3567" s="815">
        <f t="shared" si="232"/>
        <v>92</v>
      </c>
      <c r="E3567" s="815">
        <v>1969</v>
      </c>
    </row>
    <row r="3568" spans="1:5">
      <c r="A3568" s="816">
        <f t="shared" si="229"/>
        <v>25480</v>
      </c>
      <c r="B3568" s="815">
        <f t="shared" si="230"/>
        <v>277</v>
      </c>
      <c r="C3568" s="815">
        <f t="shared" si="231"/>
        <v>89</v>
      </c>
      <c r="D3568" s="815">
        <f t="shared" si="232"/>
        <v>91</v>
      </c>
      <c r="E3568" s="815">
        <v>1969</v>
      </c>
    </row>
    <row r="3569" spans="1:5">
      <c r="A3569" s="816">
        <f t="shared" si="229"/>
        <v>25481</v>
      </c>
      <c r="B3569" s="815">
        <f t="shared" si="230"/>
        <v>278</v>
      </c>
      <c r="C3569" s="815">
        <f t="shared" si="231"/>
        <v>88</v>
      </c>
      <c r="D3569" s="815">
        <f t="shared" si="232"/>
        <v>90</v>
      </c>
      <c r="E3569" s="815">
        <v>1969</v>
      </c>
    </row>
    <row r="3570" spans="1:5">
      <c r="A3570" s="816">
        <f t="shared" si="229"/>
        <v>25482</v>
      </c>
      <c r="B3570" s="815">
        <f t="shared" si="230"/>
        <v>279</v>
      </c>
      <c r="C3570" s="815">
        <f t="shared" si="231"/>
        <v>87</v>
      </c>
      <c r="D3570" s="815">
        <f t="shared" si="232"/>
        <v>89</v>
      </c>
      <c r="E3570" s="815">
        <v>1969</v>
      </c>
    </row>
    <row r="3571" spans="1:5">
      <c r="A3571" s="816">
        <f t="shared" ref="A3571:A3634" si="233">A3570+1</f>
        <v>25483</v>
      </c>
      <c r="B3571" s="815">
        <f t="shared" si="230"/>
        <v>280</v>
      </c>
      <c r="C3571" s="815">
        <f t="shared" si="231"/>
        <v>86</v>
      </c>
      <c r="D3571" s="815">
        <f t="shared" si="232"/>
        <v>88</v>
      </c>
      <c r="E3571" s="815">
        <v>1969</v>
      </c>
    </row>
    <row r="3572" spans="1:5">
      <c r="A3572" s="816">
        <f t="shared" si="233"/>
        <v>25484</v>
      </c>
      <c r="B3572" s="815">
        <f t="shared" si="230"/>
        <v>281</v>
      </c>
      <c r="C3572" s="815">
        <f t="shared" si="231"/>
        <v>85</v>
      </c>
      <c r="D3572" s="815">
        <f t="shared" si="232"/>
        <v>87</v>
      </c>
      <c r="E3572" s="815">
        <v>1969</v>
      </c>
    </row>
    <row r="3573" spans="1:5">
      <c r="A3573" s="816">
        <f t="shared" si="233"/>
        <v>25485</v>
      </c>
      <c r="B3573" s="815">
        <f t="shared" si="230"/>
        <v>282</v>
      </c>
      <c r="C3573" s="815">
        <f t="shared" si="231"/>
        <v>84</v>
      </c>
      <c r="D3573" s="815">
        <f t="shared" si="232"/>
        <v>86</v>
      </c>
      <c r="E3573" s="815">
        <v>1969</v>
      </c>
    </row>
    <row r="3574" spans="1:5">
      <c r="A3574" s="816">
        <f t="shared" si="233"/>
        <v>25486</v>
      </c>
      <c r="B3574" s="815">
        <f t="shared" si="230"/>
        <v>283</v>
      </c>
      <c r="C3574" s="815">
        <f t="shared" si="231"/>
        <v>83</v>
      </c>
      <c r="D3574" s="815">
        <f t="shared" si="232"/>
        <v>85</v>
      </c>
      <c r="E3574" s="815">
        <v>1969</v>
      </c>
    </row>
    <row r="3575" spans="1:5">
      <c r="A3575" s="816">
        <f t="shared" si="233"/>
        <v>25487</v>
      </c>
      <c r="B3575" s="815">
        <f t="shared" si="230"/>
        <v>284</v>
      </c>
      <c r="C3575" s="815">
        <f t="shared" si="231"/>
        <v>82</v>
      </c>
      <c r="D3575" s="815">
        <f t="shared" si="232"/>
        <v>84</v>
      </c>
      <c r="E3575" s="815">
        <v>1969</v>
      </c>
    </row>
    <row r="3576" spans="1:5">
      <c r="A3576" s="816">
        <f t="shared" si="233"/>
        <v>25488</v>
      </c>
      <c r="B3576" s="815">
        <f t="shared" si="230"/>
        <v>285</v>
      </c>
      <c r="C3576" s="815">
        <f t="shared" si="231"/>
        <v>81</v>
      </c>
      <c r="D3576" s="815">
        <f t="shared" si="232"/>
        <v>83</v>
      </c>
      <c r="E3576" s="815">
        <v>1969</v>
      </c>
    </row>
    <row r="3577" spans="1:5">
      <c r="A3577" s="816">
        <f t="shared" si="233"/>
        <v>25489</v>
      </c>
      <c r="B3577" s="815">
        <f t="shared" si="230"/>
        <v>286</v>
      </c>
      <c r="C3577" s="815">
        <f t="shared" si="231"/>
        <v>80</v>
      </c>
      <c r="D3577" s="815">
        <f t="shared" si="232"/>
        <v>82</v>
      </c>
      <c r="E3577" s="815">
        <v>1969</v>
      </c>
    </row>
    <row r="3578" spans="1:5">
      <c r="A3578" s="816">
        <f t="shared" si="233"/>
        <v>25490</v>
      </c>
      <c r="B3578" s="815">
        <f t="shared" si="230"/>
        <v>287</v>
      </c>
      <c r="C3578" s="815">
        <f t="shared" si="231"/>
        <v>79</v>
      </c>
      <c r="D3578" s="815">
        <f t="shared" si="232"/>
        <v>81</v>
      </c>
      <c r="E3578" s="815">
        <v>1969</v>
      </c>
    </row>
    <row r="3579" spans="1:5">
      <c r="A3579" s="816">
        <f t="shared" si="233"/>
        <v>25491</v>
      </c>
      <c r="B3579" s="815">
        <f t="shared" si="230"/>
        <v>288</v>
      </c>
      <c r="C3579" s="815">
        <f t="shared" si="231"/>
        <v>78</v>
      </c>
      <c r="D3579" s="815">
        <f t="shared" si="232"/>
        <v>80</v>
      </c>
      <c r="E3579" s="815">
        <v>1969</v>
      </c>
    </row>
    <row r="3580" spans="1:5">
      <c r="A3580" s="816">
        <f t="shared" si="233"/>
        <v>25492</v>
      </c>
      <c r="B3580" s="815">
        <f t="shared" si="230"/>
        <v>289</v>
      </c>
      <c r="C3580" s="815">
        <f t="shared" si="231"/>
        <v>77</v>
      </c>
      <c r="D3580" s="815">
        <f t="shared" si="232"/>
        <v>79</v>
      </c>
      <c r="E3580" s="815">
        <v>1969</v>
      </c>
    </row>
    <row r="3581" spans="1:5">
      <c r="A3581" s="816">
        <f t="shared" si="233"/>
        <v>25493</v>
      </c>
      <c r="B3581" s="815">
        <f t="shared" si="230"/>
        <v>290</v>
      </c>
      <c r="C3581" s="815">
        <f t="shared" si="231"/>
        <v>76</v>
      </c>
      <c r="D3581" s="815">
        <f t="shared" si="232"/>
        <v>78</v>
      </c>
      <c r="E3581" s="815">
        <v>1969</v>
      </c>
    </row>
    <row r="3582" spans="1:5">
      <c r="A3582" s="816">
        <f t="shared" si="233"/>
        <v>25494</v>
      </c>
      <c r="B3582" s="815">
        <f t="shared" si="230"/>
        <v>291</v>
      </c>
      <c r="C3582" s="815">
        <f t="shared" si="231"/>
        <v>75</v>
      </c>
      <c r="D3582" s="815">
        <f t="shared" si="232"/>
        <v>77</v>
      </c>
      <c r="E3582" s="815">
        <v>1969</v>
      </c>
    </row>
    <row r="3583" spans="1:5">
      <c r="A3583" s="816">
        <f t="shared" si="233"/>
        <v>25495</v>
      </c>
      <c r="B3583" s="815">
        <f t="shared" si="230"/>
        <v>292</v>
      </c>
      <c r="C3583" s="815">
        <f t="shared" si="231"/>
        <v>74</v>
      </c>
      <c r="D3583" s="815">
        <f t="shared" si="232"/>
        <v>76</v>
      </c>
      <c r="E3583" s="815">
        <v>1969</v>
      </c>
    </row>
    <row r="3584" spans="1:5">
      <c r="A3584" s="816">
        <f t="shared" si="233"/>
        <v>25496</v>
      </c>
      <c r="B3584" s="815">
        <f t="shared" si="230"/>
        <v>293</v>
      </c>
      <c r="C3584" s="815">
        <f t="shared" si="231"/>
        <v>73</v>
      </c>
      <c r="D3584" s="815">
        <f t="shared" si="232"/>
        <v>75</v>
      </c>
      <c r="E3584" s="815">
        <v>1969</v>
      </c>
    </row>
    <row r="3585" spans="1:5">
      <c r="A3585" s="816">
        <f t="shared" si="233"/>
        <v>25497</v>
      </c>
      <c r="B3585" s="815">
        <f t="shared" si="230"/>
        <v>294</v>
      </c>
      <c r="C3585" s="815">
        <f t="shared" si="231"/>
        <v>72</v>
      </c>
      <c r="D3585" s="815">
        <f t="shared" si="232"/>
        <v>74</v>
      </c>
      <c r="E3585" s="815">
        <v>1969</v>
      </c>
    </row>
    <row r="3586" spans="1:5">
      <c r="A3586" s="816">
        <f t="shared" si="233"/>
        <v>25498</v>
      </c>
      <c r="B3586" s="815">
        <f t="shared" si="230"/>
        <v>295</v>
      </c>
      <c r="C3586" s="815">
        <f t="shared" si="231"/>
        <v>71</v>
      </c>
      <c r="D3586" s="815">
        <f t="shared" si="232"/>
        <v>73</v>
      </c>
      <c r="E3586" s="815">
        <v>1969</v>
      </c>
    </row>
    <row r="3587" spans="1:5">
      <c r="A3587" s="816">
        <f t="shared" si="233"/>
        <v>25499</v>
      </c>
      <c r="B3587" s="815">
        <f t="shared" si="230"/>
        <v>296</v>
      </c>
      <c r="C3587" s="815">
        <f t="shared" si="231"/>
        <v>70</v>
      </c>
      <c r="D3587" s="815">
        <f t="shared" si="232"/>
        <v>72</v>
      </c>
      <c r="E3587" s="815">
        <v>1969</v>
      </c>
    </row>
    <row r="3588" spans="1:5">
      <c r="A3588" s="816">
        <f t="shared" si="233"/>
        <v>25500</v>
      </c>
      <c r="B3588" s="815">
        <f t="shared" si="230"/>
        <v>297</v>
      </c>
      <c r="C3588" s="815">
        <f t="shared" si="231"/>
        <v>69</v>
      </c>
      <c r="D3588" s="815">
        <f t="shared" si="232"/>
        <v>71</v>
      </c>
      <c r="E3588" s="815">
        <v>1969</v>
      </c>
    </row>
    <row r="3589" spans="1:5">
      <c r="A3589" s="816">
        <f t="shared" si="233"/>
        <v>25501</v>
      </c>
      <c r="B3589" s="815">
        <f t="shared" si="230"/>
        <v>298</v>
      </c>
      <c r="C3589" s="815">
        <f t="shared" si="231"/>
        <v>68</v>
      </c>
      <c r="D3589" s="815">
        <f t="shared" si="232"/>
        <v>70</v>
      </c>
      <c r="E3589" s="815">
        <v>1969</v>
      </c>
    </row>
    <row r="3590" spans="1:5">
      <c r="A3590" s="816">
        <f t="shared" si="233"/>
        <v>25502</v>
      </c>
      <c r="B3590" s="815">
        <f t="shared" si="230"/>
        <v>299</v>
      </c>
      <c r="C3590" s="815">
        <f t="shared" si="231"/>
        <v>67</v>
      </c>
      <c r="D3590" s="815">
        <f t="shared" si="232"/>
        <v>69</v>
      </c>
      <c r="E3590" s="815">
        <v>1969</v>
      </c>
    </row>
    <row r="3591" spans="1:5">
      <c r="A3591" s="816">
        <f t="shared" si="233"/>
        <v>25503</v>
      </c>
      <c r="B3591" s="815">
        <f t="shared" si="230"/>
        <v>300</v>
      </c>
      <c r="C3591" s="815">
        <f t="shared" si="231"/>
        <v>66</v>
      </c>
      <c r="D3591" s="815">
        <f t="shared" si="232"/>
        <v>68</v>
      </c>
      <c r="E3591" s="815">
        <v>1969</v>
      </c>
    </row>
    <row r="3592" spans="1:5">
      <c r="A3592" s="816">
        <f t="shared" si="233"/>
        <v>25504</v>
      </c>
      <c r="B3592" s="815">
        <f t="shared" si="230"/>
        <v>301</v>
      </c>
      <c r="C3592" s="815">
        <f t="shared" si="231"/>
        <v>65</v>
      </c>
      <c r="D3592" s="815">
        <f t="shared" si="232"/>
        <v>67</v>
      </c>
      <c r="E3592" s="815">
        <v>1969</v>
      </c>
    </row>
    <row r="3593" spans="1:5">
      <c r="A3593" s="816">
        <f t="shared" si="233"/>
        <v>25505</v>
      </c>
      <c r="B3593" s="815">
        <f t="shared" si="230"/>
        <v>302</v>
      </c>
      <c r="C3593" s="815">
        <f t="shared" si="231"/>
        <v>64</v>
      </c>
      <c r="D3593" s="815">
        <f t="shared" si="232"/>
        <v>66</v>
      </c>
      <c r="E3593" s="815">
        <v>1969</v>
      </c>
    </row>
    <row r="3594" spans="1:5">
      <c r="A3594" s="816">
        <f t="shared" si="233"/>
        <v>25506</v>
      </c>
      <c r="B3594" s="815">
        <f t="shared" si="230"/>
        <v>303</v>
      </c>
      <c r="C3594" s="815">
        <f t="shared" si="231"/>
        <v>63</v>
      </c>
      <c r="D3594" s="815">
        <f t="shared" si="232"/>
        <v>65</v>
      </c>
      <c r="E3594" s="815">
        <v>1969</v>
      </c>
    </row>
    <row r="3595" spans="1:5">
      <c r="A3595" s="816">
        <f t="shared" si="233"/>
        <v>25507</v>
      </c>
      <c r="B3595" s="815">
        <f t="shared" si="230"/>
        <v>304</v>
      </c>
      <c r="C3595" s="815">
        <f t="shared" si="231"/>
        <v>62</v>
      </c>
      <c r="D3595" s="815">
        <f t="shared" si="232"/>
        <v>64</v>
      </c>
      <c r="E3595" s="815">
        <v>1969</v>
      </c>
    </row>
    <row r="3596" spans="1:5">
      <c r="A3596" s="816">
        <f t="shared" si="233"/>
        <v>25508</v>
      </c>
      <c r="B3596" s="815">
        <f t="shared" si="230"/>
        <v>305</v>
      </c>
      <c r="C3596" s="815">
        <f t="shared" si="231"/>
        <v>61</v>
      </c>
      <c r="D3596" s="815">
        <f t="shared" si="232"/>
        <v>63</v>
      </c>
      <c r="E3596" s="815">
        <v>1969</v>
      </c>
    </row>
    <row r="3597" spans="1:5">
      <c r="A3597" s="816">
        <f t="shared" si="233"/>
        <v>25509</v>
      </c>
      <c r="B3597" s="815">
        <f t="shared" si="230"/>
        <v>306</v>
      </c>
      <c r="C3597" s="815">
        <f t="shared" si="231"/>
        <v>60</v>
      </c>
      <c r="D3597" s="815">
        <f t="shared" si="232"/>
        <v>62</v>
      </c>
      <c r="E3597" s="815">
        <v>1969</v>
      </c>
    </row>
    <row r="3598" spans="1:5">
      <c r="A3598" s="816">
        <f t="shared" si="233"/>
        <v>25510</v>
      </c>
      <c r="B3598" s="815">
        <f t="shared" si="230"/>
        <v>307</v>
      </c>
      <c r="C3598" s="815">
        <f t="shared" si="231"/>
        <v>59</v>
      </c>
      <c r="D3598" s="815">
        <f t="shared" si="232"/>
        <v>61</v>
      </c>
      <c r="E3598" s="815">
        <v>1969</v>
      </c>
    </row>
    <row r="3599" spans="1:5">
      <c r="A3599" s="816">
        <f t="shared" si="233"/>
        <v>25511</v>
      </c>
      <c r="B3599" s="815">
        <f t="shared" si="230"/>
        <v>308</v>
      </c>
      <c r="C3599" s="815">
        <f t="shared" si="231"/>
        <v>58</v>
      </c>
      <c r="D3599" s="815">
        <f t="shared" si="232"/>
        <v>60</v>
      </c>
      <c r="E3599" s="815">
        <v>1969</v>
      </c>
    </row>
    <row r="3600" spans="1:5">
      <c r="A3600" s="816">
        <f t="shared" si="233"/>
        <v>25512</v>
      </c>
      <c r="B3600" s="815">
        <f t="shared" si="230"/>
        <v>309</v>
      </c>
      <c r="C3600" s="815">
        <f t="shared" si="231"/>
        <v>57</v>
      </c>
      <c r="D3600" s="815">
        <f t="shared" si="232"/>
        <v>59</v>
      </c>
      <c r="E3600" s="815">
        <v>1969</v>
      </c>
    </row>
    <row r="3601" spans="1:5">
      <c r="A3601" s="816">
        <f t="shared" si="233"/>
        <v>25513</v>
      </c>
      <c r="B3601" s="815">
        <f t="shared" si="230"/>
        <v>310</v>
      </c>
      <c r="C3601" s="815">
        <f t="shared" si="231"/>
        <v>56</v>
      </c>
      <c r="D3601" s="815">
        <f t="shared" si="232"/>
        <v>58</v>
      </c>
      <c r="E3601" s="815">
        <v>1969</v>
      </c>
    </row>
    <row r="3602" spans="1:5">
      <c r="A3602" s="816">
        <f t="shared" si="233"/>
        <v>25514</v>
      </c>
      <c r="B3602" s="815">
        <f t="shared" si="230"/>
        <v>311</v>
      </c>
      <c r="C3602" s="815">
        <f t="shared" si="231"/>
        <v>55</v>
      </c>
      <c r="D3602" s="815">
        <f t="shared" si="232"/>
        <v>57</v>
      </c>
      <c r="E3602" s="815">
        <v>1969</v>
      </c>
    </row>
    <row r="3603" spans="1:5">
      <c r="A3603" s="816">
        <f t="shared" si="233"/>
        <v>25515</v>
      </c>
      <c r="B3603" s="815">
        <f t="shared" si="230"/>
        <v>312</v>
      </c>
      <c r="C3603" s="815">
        <f t="shared" si="231"/>
        <v>54</v>
      </c>
      <c r="D3603" s="815">
        <f t="shared" si="232"/>
        <v>56</v>
      </c>
      <c r="E3603" s="815">
        <v>1969</v>
      </c>
    </row>
    <row r="3604" spans="1:5">
      <c r="A3604" s="816">
        <f t="shared" si="233"/>
        <v>25516</v>
      </c>
      <c r="B3604" s="815">
        <f t="shared" si="230"/>
        <v>313</v>
      </c>
      <c r="C3604" s="815">
        <f t="shared" si="231"/>
        <v>53</v>
      </c>
      <c r="D3604" s="815">
        <f t="shared" si="232"/>
        <v>55</v>
      </c>
      <c r="E3604" s="815">
        <v>1969</v>
      </c>
    </row>
    <row r="3605" spans="1:5">
      <c r="A3605" s="816">
        <f t="shared" si="233"/>
        <v>25517</v>
      </c>
      <c r="B3605" s="815">
        <f t="shared" si="230"/>
        <v>314</v>
      </c>
      <c r="C3605" s="815">
        <f t="shared" si="231"/>
        <v>52</v>
      </c>
      <c r="D3605" s="815">
        <f t="shared" si="232"/>
        <v>54</v>
      </c>
      <c r="E3605" s="815">
        <v>1969</v>
      </c>
    </row>
    <row r="3606" spans="1:5">
      <c r="A3606" s="816">
        <f t="shared" si="233"/>
        <v>25518</v>
      </c>
      <c r="B3606" s="815">
        <f t="shared" si="230"/>
        <v>315</v>
      </c>
      <c r="C3606" s="815">
        <f t="shared" si="231"/>
        <v>51</v>
      </c>
      <c r="D3606" s="815">
        <f t="shared" si="232"/>
        <v>53</v>
      </c>
      <c r="E3606" s="815">
        <v>1969</v>
      </c>
    </row>
    <row r="3607" spans="1:5">
      <c r="A3607" s="816">
        <f t="shared" si="233"/>
        <v>25519</v>
      </c>
      <c r="B3607" s="815">
        <f t="shared" si="230"/>
        <v>316</v>
      </c>
      <c r="C3607" s="815">
        <f t="shared" si="231"/>
        <v>50</v>
      </c>
      <c r="D3607" s="815">
        <f t="shared" si="232"/>
        <v>52</v>
      </c>
      <c r="E3607" s="815">
        <v>1969</v>
      </c>
    </row>
    <row r="3608" spans="1:5">
      <c r="A3608" s="816">
        <f t="shared" si="233"/>
        <v>25520</v>
      </c>
      <c r="B3608" s="815">
        <f t="shared" si="230"/>
        <v>317</v>
      </c>
      <c r="C3608" s="815">
        <f t="shared" si="231"/>
        <v>49</v>
      </c>
      <c r="D3608" s="815">
        <f t="shared" si="232"/>
        <v>51</v>
      </c>
      <c r="E3608" s="815">
        <v>1969</v>
      </c>
    </row>
    <row r="3609" spans="1:5">
      <c r="A3609" s="816">
        <f t="shared" si="233"/>
        <v>25521</v>
      </c>
      <c r="B3609" s="815">
        <f t="shared" si="230"/>
        <v>318</v>
      </c>
      <c r="C3609" s="815">
        <f t="shared" si="231"/>
        <v>48</v>
      </c>
      <c r="D3609" s="815">
        <f t="shared" si="232"/>
        <v>50</v>
      </c>
      <c r="E3609" s="815">
        <v>1969</v>
      </c>
    </row>
    <row r="3610" spans="1:5">
      <c r="A3610" s="816">
        <f t="shared" si="233"/>
        <v>25522</v>
      </c>
      <c r="B3610" s="815">
        <f t="shared" si="230"/>
        <v>319</v>
      </c>
      <c r="C3610" s="815">
        <f t="shared" si="231"/>
        <v>47</v>
      </c>
      <c r="D3610" s="815">
        <f t="shared" si="232"/>
        <v>49</v>
      </c>
      <c r="E3610" s="815">
        <v>1969</v>
      </c>
    </row>
    <row r="3611" spans="1:5">
      <c r="A3611" s="816">
        <f t="shared" si="233"/>
        <v>25523</v>
      </c>
      <c r="B3611" s="815">
        <f t="shared" si="230"/>
        <v>320</v>
      </c>
      <c r="C3611" s="815">
        <f t="shared" si="231"/>
        <v>46</v>
      </c>
      <c r="D3611" s="815">
        <f t="shared" si="232"/>
        <v>48</v>
      </c>
      <c r="E3611" s="815">
        <v>1969</v>
      </c>
    </row>
    <row r="3612" spans="1:5">
      <c r="A3612" s="816">
        <f t="shared" si="233"/>
        <v>25524</v>
      </c>
      <c r="B3612" s="815">
        <f t="shared" si="230"/>
        <v>321</v>
      </c>
      <c r="C3612" s="815">
        <f t="shared" si="231"/>
        <v>45</v>
      </c>
      <c r="D3612" s="815">
        <f t="shared" si="232"/>
        <v>47</v>
      </c>
      <c r="E3612" s="815">
        <v>1969</v>
      </c>
    </row>
    <row r="3613" spans="1:5">
      <c r="A3613" s="816">
        <f t="shared" si="233"/>
        <v>25525</v>
      </c>
      <c r="B3613" s="815">
        <f t="shared" si="230"/>
        <v>322</v>
      </c>
      <c r="C3613" s="815">
        <f t="shared" si="231"/>
        <v>44</v>
      </c>
      <c r="D3613" s="815">
        <f t="shared" si="232"/>
        <v>46</v>
      </c>
      <c r="E3613" s="815">
        <v>1969</v>
      </c>
    </row>
    <row r="3614" spans="1:5">
      <c r="A3614" s="816">
        <f t="shared" si="233"/>
        <v>25526</v>
      </c>
      <c r="B3614" s="815">
        <f t="shared" ref="B3614:B3660" si="234">B3613+1</f>
        <v>323</v>
      </c>
      <c r="C3614" s="815">
        <f t="shared" ref="C3614:C3656" si="235">C3613-1</f>
        <v>43</v>
      </c>
      <c r="D3614" s="815">
        <f t="shared" ref="D3614:D3657" si="236">D3613-1</f>
        <v>45</v>
      </c>
      <c r="E3614" s="815">
        <v>1969</v>
      </c>
    </row>
    <row r="3615" spans="1:5">
      <c r="A3615" s="816">
        <f t="shared" si="233"/>
        <v>25527</v>
      </c>
      <c r="B3615" s="815">
        <f t="shared" si="234"/>
        <v>324</v>
      </c>
      <c r="C3615" s="815">
        <f t="shared" si="235"/>
        <v>42</v>
      </c>
      <c r="D3615" s="815">
        <f t="shared" si="236"/>
        <v>44</v>
      </c>
      <c r="E3615" s="815">
        <v>1969</v>
      </c>
    </row>
    <row r="3616" spans="1:5">
      <c r="A3616" s="816">
        <f t="shared" si="233"/>
        <v>25528</v>
      </c>
      <c r="B3616" s="815">
        <f t="shared" si="234"/>
        <v>325</v>
      </c>
      <c r="C3616" s="815">
        <f t="shared" si="235"/>
        <v>41</v>
      </c>
      <c r="D3616" s="815">
        <f t="shared" si="236"/>
        <v>43</v>
      </c>
      <c r="E3616" s="815">
        <v>1969</v>
      </c>
    </row>
    <row r="3617" spans="1:5">
      <c r="A3617" s="816">
        <f t="shared" si="233"/>
        <v>25529</v>
      </c>
      <c r="B3617" s="815">
        <f t="shared" si="234"/>
        <v>326</v>
      </c>
      <c r="C3617" s="815">
        <f t="shared" si="235"/>
        <v>40</v>
      </c>
      <c r="D3617" s="815">
        <f t="shared" si="236"/>
        <v>42</v>
      </c>
      <c r="E3617" s="815">
        <v>1969</v>
      </c>
    </row>
    <row r="3618" spans="1:5">
      <c r="A3618" s="816">
        <f t="shared" si="233"/>
        <v>25530</v>
      </c>
      <c r="B3618" s="815">
        <f t="shared" si="234"/>
        <v>327</v>
      </c>
      <c r="C3618" s="815">
        <f t="shared" si="235"/>
        <v>39</v>
      </c>
      <c r="D3618" s="815">
        <f t="shared" si="236"/>
        <v>41</v>
      </c>
      <c r="E3618" s="815">
        <v>1969</v>
      </c>
    </row>
    <row r="3619" spans="1:5">
      <c r="A3619" s="816">
        <f t="shared" si="233"/>
        <v>25531</v>
      </c>
      <c r="B3619" s="815">
        <f t="shared" si="234"/>
        <v>328</v>
      </c>
      <c r="C3619" s="815">
        <f t="shared" si="235"/>
        <v>38</v>
      </c>
      <c r="D3619" s="815">
        <f t="shared" si="236"/>
        <v>40</v>
      </c>
      <c r="E3619" s="815">
        <v>1969</v>
      </c>
    </row>
    <row r="3620" spans="1:5">
      <c r="A3620" s="816">
        <f t="shared" si="233"/>
        <v>25532</v>
      </c>
      <c r="B3620" s="815">
        <f t="shared" si="234"/>
        <v>329</v>
      </c>
      <c r="C3620" s="815">
        <f t="shared" si="235"/>
        <v>37</v>
      </c>
      <c r="D3620" s="815">
        <f t="shared" si="236"/>
        <v>39</v>
      </c>
      <c r="E3620" s="815">
        <v>1969</v>
      </c>
    </row>
    <row r="3621" spans="1:5">
      <c r="A3621" s="816">
        <f t="shared" si="233"/>
        <v>25533</v>
      </c>
      <c r="B3621" s="815">
        <f t="shared" si="234"/>
        <v>330</v>
      </c>
      <c r="C3621" s="815">
        <f t="shared" si="235"/>
        <v>36</v>
      </c>
      <c r="D3621" s="815">
        <f t="shared" si="236"/>
        <v>38</v>
      </c>
      <c r="E3621" s="815">
        <v>1969</v>
      </c>
    </row>
    <row r="3622" spans="1:5">
      <c r="A3622" s="816">
        <f t="shared" si="233"/>
        <v>25534</v>
      </c>
      <c r="B3622" s="815">
        <f t="shared" si="234"/>
        <v>331</v>
      </c>
      <c r="C3622" s="815">
        <f t="shared" si="235"/>
        <v>35</v>
      </c>
      <c r="D3622" s="815">
        <f t="shared" si="236"/>
        <v>37</v>
      </c>
      <c r="E3622" s="815">
        <v>1969</v>
      </c>
    </row>
    <row r="3623" spans="1:5">
      <c r="A3623" s="816">
        <f t="shared" si="233"/>
        <v>25535</v>
      </c>
      <c r="B3623" s="815">
        <f t="shared" si="234"/>
        <v>332</v>
      </c>
      <c r="C3623" s="815">
        <f t="shared" si="235"/>
        <v>34</v>
      </c>
      <c r="D3623" s="815">
        <f t="shared" si="236"/>
        <v>36</v>
      </c>
      <c r="E3623" s="815">
        <v>1969</v>
      </c>
    </row>
    <row r="3624" spans="1:5">
      <c r="A3624" s="816">
        <f t="shared" si="233"/>
        <v>25536</v>
      </c>
      <c r="B3624" s="815">
        <f t="shared" si="234"/>
        <v>333</v>
      </c>
      <c r="C3624" s="815">
        <f t="shared" si="235"/>
        <v>33</v>
      </c>
      <c r="D3624" s="815">
        <f t="shared" si="236"/>
        <v>35</v>
      </c>
      <c r="E3624" s="815">
        <v>1969</v>
      </c>
    </row>
    <row r="3625" spans="1:5">
      <c r="A3625" s="816">
        <f t="shared" si="233"/>
        <v>25537</v>
      </c>
      <c r="B3625" s="815">
        <f t="shared" si="234"/>
        <v>334</v>
      </c>
      <c r="C3625" s="815">
        <f t="shared" si="235"/>
        <v>32</v>
      </c>
      <c r="D3625" s="815">
        <f t="shared" si="236"/>
        <v>34</v>
      </c>
      <c r="E3625" s="815">
        <v>1969</v>
      </c>
    </row>
    <row r="3626" spans="1:5">
      <c r="A3626" s="816">
        <f t="shared" si="233"/>
        <v>25538</v>
      </c>
      <c r="B3626" s="815">
        <f t="shared" si="234"/>
        <v>335</v>
      </c>
      <c r="C3626" s="815">
        <f t="shared" si="235"/>
        <v>31</v>
      </c>
      <c r="D3626" s="815">
        <f t="shared" si="236"/>
        <v>33</v>
      </c>
      <c r="E3626" s="815">
        <v>1969</v>
      </c>
    </row>
    <row r="3627" spans="1:5">
      <c r="A3627" s="816">
        <f t="shared" si="233"/>
        <v>25539</v>
      </c>
      <c r="B3627" s="815">
        <f t="shared" si="234"/>
        <v>336</v>
      </c>
      <c r="C3627" s="815">
        <f t="shared" si="235"/>
        <v>30</v>
      </c>
      <c r="D3627" s="815">
        <f t="shared" si="236"/>
        <v>32</v>
      </c>
      <c r="E3627" s="815">
        <v>1969</v>
      </c>
    </row>
    <row r="3628" spans="1:5">
      <c r="A3628" s="816">
        <f t="shared" si="233"/>
        <v>25540</v>
      </c>
      <c r="B3628" s="815">
        <f t="shared" si="234"/>
        <v>337</v>
      </c>
      <c r="C3628" s="815">
        <f t="shared" si="235"/>
        <v>29</v>
      </c>
      <c r="D3628" s="815">
        <f t="shared" si="236"/>
        <v>31</v>
      </c>
      <c r="E3628" s="815">
        <v>1969</v>
      </c>
    </row>
    <row r="3629" spans="1:5">
      <c r="A3629" s="816">
        <f t="shared" si="233"/>
        <v>25541</v>
      </c>
      <c r="B3629" s="815">
        <f t="shared" si="234"/>
        <v>338</v>
      </c>
      <c r="C3629" s="815">
        <f t="shared" si="235"/>
        <v>28</v>
      </c>
      <c r="D3629" s="815">
        <f t="shared" si="236"/>
        <v>30</v>
      </c>
      <c r="E3629" s="815">
        <v>1969</v>
      </c>
    </row>
    <row r="3630" spans="1:5">
      <c r="A3630" s="816">
        <f t="shared" si="233"/>
        <v>25542</v>
      </c>
      <c r="B3630" s="815">
        <f t="shared" si="234"/>
        <v>339</v>
      </c>
      <c r="C3630" s="815">
        <f t="shared" si="235"/>
        <v>27</v>
      </c>
      <c r="D3630" s="815">
        <f t="shared" si="236"/>
        <v>29</v>
      </c>
      <c r="E3630" s="815">
        <v>1969</v>
      </c>
    </row>
    <row r="3631" spans="1:5">
      <c r="A3631" s="816">
        <f t="shared" si="233"/>
        <v>25543</v>
      </c>
      <c r="B3631" s="815">
        <f t="shared" si="234"/>
        <v>340</v>
      </c>
      <c r="C3631" s="815">
        <f t="shared" si="235"/>
        <v>26</v>
      </c>
      <c r="D3631" s="815">
        <f t="shared" si="236"/>
        <v>28</v>
      </c>
      <c r="E3631" s="815">
        <v>1969</v>
      </c>
    </row>
    <row r="3632" spans="1:5">
      <c r="A3632" s="816">
        <f t="shared" si="233"/>
        <v>25544</v>
      </c>
      <c r="B3632" s="815">
        <f t="shared" si="234"/>
        <v>341</v>
      </c>
      <c r="C3632" s="815">
        <f t="shared" si="235"/>
        <v>25</v>
      </c>
      <c r="D3632" s="815">
        <f t="shared" si="236"/>
        <v>27</v>
      </c>
      <c r="E3632" s="815">
        <v>1969</v>
      </c>
    </row>
    <row r="3633" spans="1:5">
      <c r="A3633" s="816">
        <f t="shared" si="233"/>
        <v>25545</v>
      </c>
      <c r="B3633" s="815">
        <f t="shared" si="234"/>
        <v>342</v>
      </c>
      <c r="C3633" s="815">
        <f t="shared" si="235"/>
        <v>24</v>
      </c>
      <c r="D3633" s="815">
        <f t="shared" si="236"/>
        <v>26</v>
      </c>
      <c r="E3633" s="815">
        <v>1969</v>
      </c>
    </row>
    <row r="3634" spans="1:5">
      <c r="A3634" s="816">
        <f t="shared" si="233"/>
        <v>25546</v>
      </c>
      <c r="B3634" s="815">
        <f t="shared" si="234"/>
        <v>343</v>
      </c>
      <c r="C3634" s="815">
        <f t="shared" si="235"/>
        <v>23</v>
      </c>
      <c r="D3634" s="815">
        <f t="shared" si="236"/>
        <v>25</v>
      </c>
      <c r="E3634" s="815">
        <v>1969</v>
      </c>
    </row>
    <row r="3635" spans="1:5">
      <c r="A3635" s="816">
        <f t="shared" ref="A3635:A3698" si="237">A3634+1</f>
        <v>25547</v>
      </c>
      <c r="B3635" s="815">
        <f t="shared" si="234"/>
        <v>344</v>
      </c>
      <c r="C3635" s="815">
        <f t="shared" si="235"/>
        <v>22</v>
      </c>
      <c r="D3635" s="815">
        <f t="shared" si="236"/>
        <v>24</v>
      </c>
      <c r="E3635" s="815">
        <v>1969</v>
      </c>
    </row>
    <row r="3636" spans="1:5">
      <c r="A3636" s="816">
        <f t="shared" si="237"/>
        <v>25548</v>
      </c>
      <c r="B3636" s="815">
        <f t="shared" si="234"/>
        <v>345</v>
      </c>
      <c r="C3636" s="815">
        <f t="shared" si="235"/>
        <v>21</v>
      </c>
      <c r="D3636" s="815">
        <f t="shared" si="236"/>
        <v>23</v>
      </c>
      <c r="E3636" s="815">
        <v>1969</v>
      </c>
    </row>
    <row r="3637" spans="1:5">
      <c r="A3637" s="816">
        <f t="shared" si="237"/>
        <v>25549</v>
      </c>
      <c r="B3637" s="815">
        <f t="shared" si="234"/>
        <v>346</v>
      </c>
      <c r="C3637" s="815">
        <f t="shared" si="235"/>
        <v>20</v>
      </c>
      <c r="D3637" s="815">
        <f t="shared" si="236"/>
        <v>22</v>
      </c>
      <c r="E3637" s="815">
        <v>1969</v>
      </c>
    </row>
    <row r="3638" spans="1:5">
      <c r="A3638" s="816">
        <f t="shared" si="237"/>
        <v>25550</v>
      </c>
      <c r="B3638" s="815">
        <f t="shared" si="234"/>
        <v>347</v>
      </c>
      <c r="C3638" s="815">
        <f t="shared" si="235"/>
        <v>19</v>
      </c>
      <c r="D3638" s="815">
        <f t="shared" si="236"/>
        <v>21</v>
      </c>
      <c r="E3638" s="815">
        <v>1969</v>
      </c>
    </row>
    <row r="3639" spans="1:5">
      <c r="A3639" s="816">
        <f t="shared" si="237"/>
        <v>25551</v>
      </c>
      <c r="B3639" s="815">
        <f t="shared" si="234"/>
        <v>348</v>
      </c>
      <c r="C3639" s="815">
        <f t="shared" si="235"/>
        <v>18</v>
      </c>
      <c r="D3639" s="815">
        <f t="shared" si="236"/>
        <v>20</v>
      </c>
      <c r="E3639" s="815">
        <v>1969</v>
      </c>
    </row>
    <row r="3640" spans="1:5">
      <c r="A3640" s="816">
        <f t="shared" si="237"/>
        <v>25552</v>
      </c>
      <c r="B3640" s="815">
        <f t="shared" si="234"/>
        <v>349</v>
      </c>
      <c r="C3640" s="815">
        <f t="shared" si="235"/>
        <v>17</v>
      </c>
      <c r="D3640" s="815">
        <f t="shared" si="236"/>
        <v>19</v>
      </c>
      <c r="E3640" s="815">
        <v>1969</v>
      </c>
    </row>
    <row r="3641" spans="1:5">
      <c r="A3641" s="816">
        <f t="shared" si="237"/>
        <v>25553</v>
      </c>
      <c r="B3641" s="815">
        <f t="shared" si="234"/>
        <v>350</v>
      </c>
      <c r="C3641" s="815">
        <f t="shared" si="235"/>
        <v>16</v>
      </c>
      <c r="D3641" s="815">
        <f t="shared" si="236"/>
        <v>18</v>
      </c>
      <c r="E3641" s="815">
        <v>1969</v>
      </c>
    </row>
    <row r="3642" spans="1:5">
      <c r="A3642" s="816">
        <f t="shared" si="237"/>
        <v>25554</v>
      </c>
      <c r="B3642" s="815">
        <f t="shared" si="234"/>
        <v>351</v>
      </c>
      <c r="C3642" s="815">
        <f t="shared" si="235"/>
        <v>15</v>
      </c>
      <c r="D3642" s="815">
        <f t="shared" si="236"/>
        <v>17</v>
      </c>
      <c r="E3642" s="815">
        <v>1969</v>
      </c>
    </row>
    <row r="3643" spans="1:5">
      <c r="A3643" s="816">
        <f t="shared" si="237"/>
        <v>25555</v>
      </c>
      <c r="B3643" s="815">
        <f t="shared" si="234"/>
        <v>352</v>
      </c>
      <c r="C3643" s="815">
        <f t="shared" si="235"/>
        <v>14</v>
      </c>
      <c r="D3643" s="815">
        <f t="shared" si="236"/>
        <v>16</v>
      </c>
      <c r="E3643" s="815">
        <v>1969</v>
      </c>
    </row>
    <row r="3644" spans="1:5">
      <c r="A3644" s="816">
        <f t="shared" si="237"/>
        <v>25556</v>
      </c>
      <c r="B3644" s="815">
        <f t="shared" si="234"/>
        <v>353</v>
      </c>
      <c r="C3644" s="815">
        <f t="shared" si="235"/>
        <v>13</v>
      </c>
      <c r="D3644" s="815">
        <f t="shared" si="236"/>
        <v>15</v>
      </c>
      <c r="E3644" s="815">
        <v>1969</v>
      </c>
    </row>
    <row r="3645" spans="1:5">
      <c r="A3645" s="816">
        <f t="shared" si="237"/>
        <v>25557</v>
      </c>
      <c r="B3645" s="815">
        <f t="shared" si="234"/>
        <v>354</v>
      </c>
      <c r="C3645" s="815">
        <f t="shared" si="235"/>
        <v>12</v>
      </c>
      <c r="D3645" s="815">
        <f t="shared" si="236"/>
        <v>14</v>
      </c>
      <c r="E3645" s="815">
        <v>1969</v>
      </c>
    </row>
    <row r="3646" spans="1:5">
      <c r="A3646" s="816">
        <f t="shared" si="237"/>
        <v>25558</v>
      </c>
      <c r="B3646" s="815">
        <f t="shared" si="234"/>
        <v>355</v>
      </c>
      <c r="C3646" s="815">
        <f t="shared" si="235"/>
        <v>11</v>
      </c>
      <c r="D3646" s="815">
        <f t="shared" si="236"/>
        <v>13</v>
      </c>
      <c r="E3646" s="815">
        <v>1969</v>
      </c>
    </row>
    <row r="3647" spans="1:5">
      <c r="A3647" s="816">
        <f t="shared" si="237"/>
        <v>25559</v>
      </c>
      <c r="B3647" s="815">
        <f t="shared" si="234"/>
        <v>356</v>
      </c>
      <c r="C3647" s="815">
        <f t="shared" si="235"/>
        <v>10</v>
      </c>
      <c r="D3647" s="815">
        <f t="shared" si="236"/>
        <v>12</v>
      </c>
      <c r="E3647" s="815">
        <v>1969</v>
      </c>
    </row>
    <row r="3648" spans="1:5">
      <c r="A3648" s="816">
        <f t="shared" si="237"/>
        <v>25560</v>
      </c>
      <c r="B3648" s="815">
        <f t="shared" si="234"/>
        <v>357</v>
      </c>
      <c r="C3648" s="815">
        <f t="shared" si="235"/>
        <v>9</v>
      </c>
      <c r="D3648" s="815">
        <f t="shared" si="236"/>
        <v>11</v>
      </c>
      <c r="E3648" s="815">
        <v>1969</v>
      </c>
    </row>
    <row r="3649" spans="1:5">
      <c r="A3649" s="816">
        <f t="shared" si="237"/>
        <v>25561</v>
      </c>
      <c r="B3649" s="815">
        <f t="shared" si="234"/>
        <v>358</v>
      </c>
      <c r="C3649" s="815">
        <f t="shared" si="235"/>
        <v>8</v>
      </c>
      <c r="D3649" s="815">
        <f t="shared" si="236"/>
        <v>10</v>
      </c>
      <c r="E3649" s="815">
        <v>1969</v>
      </c>
    </row>
    <row r="3650" spans="1:5">
      <c r="A3650" s="816">
        <f t="shared" si="237"/>
        <v>25562</v>
      </c>
      <c r="B3650" s="815">
        <f t="shared" si="234"/>
        <v>359</v>
      </c>
      <c r="C3650" s="815">
        <f t="shared" si="235"/>
        <v>7</v>
      </c>
      <c r="D3650" s="815">
        <f t="shared" si="236"/>
        <v>9</v>
      </c>
      <c r="E3650" s="815">
        <v>1969</v>
      </c>
    </row>
    <row r="3651" spans="1:5">
      <c r="A3651" s="816">
        <f t="shared" si="237"/>
        <v>25563</v>
      </c>
      <c r="B3651" s="815">
        <f t="shared" si="234"/>
        <v>360</v>
      </c>
      <c r="C3651" s="815">
        <f t="shared" si="235"/>
        <v>6</v>
      </c>
      <c r="D3651" s="815">
        <f t="shared" si="236"/>
        <v>8</v>
      </c>
      <c r="E3651" s="815">
        <v>1969</v>
      </c>
    </row>
    <row r="3652" spans="1:5">
      <c r="A3652" s="816">
        <f t="shared" si="237"/>
        <v>25564</v>
      </c>
      <c r="B3652" s="815">
        <f t="shared" si="234"/>
        <v>361</v>
      </c>
      <c r="C3652" s="815">
        <f t="shared" si="235"/>
        <v>5</v>
      </c>
      <c r="D3652" s="815">
        <f t="shared" si="236"/>
        <v>7</v>
      </c>
      <c r="E3652" s="815">
        <v>1969</v>
      </c>
    </row>
    <row r="3653" spans="1:5">
      <c r="A3653" s="816">
        <f t="shared" si="237"/>
        <v>25565</v>
      </c>
      <c r="B3653" s="815">
        <f t="shared" si="234"/>
        <v>362</v>
      </c>
      <c r="C3653" s="815">
        <f t="shared" si="235"/>
        <v>4</v>
      </c>
      <c r="D3653" s="815">
        <f t="shared" si="236"/>
        <v>6</v>
      </c>
      <c r="E3653" s="815">
        <v>1969</v>
      </c>
    </row>
    <row r="3654" spans="1:5">
      <c r="A3654" s="816">
        <f t="shared" si="237"/>
        <v>25566</v>
      </c>
      <c r="B3654" s="815">
        <f t="shared" si="234"/>
        <v>363</v>
      </c>
      <c r="C3654" s="815">
        <f t="shared" si="235"/>
        <v>3</v>
      </c>
      <c r="D3654" s="815">
        <f t="shared" si="236"/>
        <v>5</v>
      </c>
      <c r="E3654" s="815">
        <v>1969</v>
      </c>
    </row>
    <row r="3655" spans="1:5">
      <c r="A3655" s="816">
        <f t="shared" si="237"/>
        <v>25567</v>
      </c>
      <c r="B3655" s="815">
        <f t="shared" si="234"/>
        <v>364</v>
      </c>
      <c r="C3655" s="815">
        <f t="shared" si="235"/>
        <v>2</v>
      </c>
      <c r="D3655" s="815">
        <f t="shared" si="236"/>
        <v>4</v>
      </c>
      <c r="E3655" s="815">
        <v>1969</v>
      </c>
    </row>
    <row r="3656" spans="1:5">
      <c r="A3656" s="816">
        <f t="shared" si="237"/>
        <v>25568</v>
      </c>
      <c r="B3656" s="815">
        <f t="shared" si="234"/>
        <v>365</v>
      </c>
      <c r="C3656" s="815">
        <f t="shared" si="235"/>
        <v>1</v>
      </c>
      <c r="D3656" s="815">
        <f t="shared" si="236"/>
        <v>3</v>
      </c>
      <c r="E3656" s="815">
        <v>1969</v>
      </c>
    </row>
    <row r="3657" spans="1:5">
      <c r="A3657" s="816">
        <f t="shared" si="237"/>
        <v>25569</v>
      </c>
      <c r="B3657" s="815">
        <v>1</v>
      </c>
      <c r="C3657" s="815">
        <v>365</v>
      </c>
      <c r="D3657" s="815">
        <f t="shared" si="236"/>
        <v>2</v>
      </c>
      <c r="E3657" s="815">
        <v>1970</v>
      </c>
    </row>
    <row r="3658" spans="1:5">
      <c r="A3658" s="816">
        <f t="shared" si="237"/>
        <v>25570</v>
      </c>
      <c r="B3658" s="815">
        <f t="shared" si="234"/>
        <v>2</v>
      </c>
      <c r="C3658" s="815">
        <f t="shared" ref="C3658:C3722" si="238">C3657-1</f>
        <v>364</v>
      </c>
      <c r="D3658" s="815">
        <v>365</v>
      </c>
      <c r="E3658" s="815">
        <v>1970</v>
      </c>
    </row>
    <row r="3659" spans="1:5">
      <c r="A3659" s="816">
        <f t="shared" si="237"/>
        <v>25571</v>
      </c>
      <c r="B3659" s="815">
        <f t="shared" si="234"/>
        <v>3</v>
      </c>
      <c r="C3659" s="815">
        <f t="shared" si="238"/>
        <v>363</v>
      </c>
      <c r="D3659" s="815">
        <f t="shared" ref="D3659:D3722" si="239">D3658-1</f>
        <v>364</v>
      </c>
      <c r="E3659" s="815">
        <v>1970</v>
      </c>
    </row>
    <row r="3660" spans="1:5">
      <c r="A3660" s="816">
        <f t="shared" si="237"/>
        <v>25572</v>
      </c>
      <c r="B3660" s="815">
        <f t="shared" si="234"/>
        <v>4</v>
      </c>
      <c r="C3660" s="815">
        <f t="shared" si="238"/>
        <v>362</v>
      </c>
      <c r="D3660" s="815">
        <f t="shared" si="239"/>
        <v>363</v>
      </c>
      <c r="E3660" s="815">
        <v>1970</v>
      </c>
    </row>
    <row r="3661" spans="1:5">
      <c r="A3661" s="816">
        <f t="shared" si="237"/>
        <v>25573</v>
      </c>
      <c r="B3661" s="815">
        <f>B3660+1</f>
        <v>5</v>
      </c>
      <c r="C3661" s="815">
        <f t="shared" si="238"/>
        <v>361</v>
      </c>
      <c r="D3661" s="815">
        <f t="shared" si="239"/>
        <v>362</v>
      </c>
      <c r="E3661" s="815">
        <v>1970</v>
      </c>
    </row>
    <row r="3662" spans="1:5">
      <c r="A3662" s="816">
        <f>A3661+1</f>
        <v>25574</v>
      </c>
      <c r="B3662" s="815">
        <f>B3661+1</f>
        <v>6</v>
      </c>
      <c r="C3662" s="815">
        <f t="shared" si="238"/>
        <v>360</v>
      </c>
      <c r="D3662" s="815">
        <f t="shared" ref="D3662:D3671" si="240">D3651-1</f>
        <v>7</v>
      </c>
      <c r="E3662" s="815">
        <v>1970</v>
      </c>
    </row>
    <row r="3663" spans="1:5">
      <c r="A3663" s="816">
        <f t="shared" ref="A3663:A3681" si="241">A3662+1</f>
        <v>25575</v>
      </c>
      <c r="B3663" s="815">
        <f t="shared" ref="B3663:B3674" si="242">B3662+1</f>
        <v>7</v>
      </c>
      <c r="C3663" s="815">
        <f t="shared" si="238"/>
        <v>359</v>
      </c>
      <c r="D3663" s="815">
        <f t="shared" si="240"/>
        <v>6</v>
      </c>
      <c r="E3663" s="815">
        <v>1970</v>
      </c>
    </row>
    <row r="3664" spans="1:5">
      <c r="A3664" s="816">
        <f t="shared" si="241"/>
        <v>25576</v>
      </c>
      <c r="B3664" s="815">
        <f t="shared" si="242"/>
        <v>8</v>
      </c>
      <c r="C3664" s="815">
        <f t="shared" si="238"/>
        <v>358</v>
      </c>
      <c r="D3664" s="815">
        <f t="shared" si="240"/>
        <v>5</v>
      </c>
      <c r="E3664" s="815">
        <v>1970</v>
      </c>
    </row>
    <row r="3665" spans="1:5">
      <c r="A3665" s="816">
        <f t="shared" si="241"/>
        <v>25577</v>
      </c>
      <c r="B3665" s="815">
        <f t="shared" si="242"/>
        <v>9</v>
      </c>
      <c r="C3665" s="815">
        <f t="shared" si="238"/>
        <v>357</v>
      </c>
      <c r="D3665" s="815">
        <f t="shared" si="240"/>
        <v>4</v>
      </c>
      <c r="E3665" s="815">
        <v>1970</v>
      </c>
    </row>
    <row r="3666" spans="1:5">
      <c r="A3666" s="816">
        <f t="shared" si="241"/>
        <v>25578</v>
      </c>
      <c r="B3666" s="815">
        <f t="shared" si="242"/>
        <v>10</v>
      </c>
      <c r="C3666" s="815">
        <f t="shared" si="238"/>
        <v>356</v>
      </c>
      <c r="D3666" s="815">
        <f t="shared" si="240"/>
        <v>3</v>
      </c>
      <c r="E3666" s="815">
        <v>1970</v>
      </c>
    </row>
    <row r="3667" spans="1:5">
      <c r="A3667" s="816">
        <f t="shared" si="241"/>
        <v>25579</v>
      </c>
      <c r="B3667" s="815">
        <f t="shared" si="242"/>
        <v>11</v>
      </c>
      <c r="C3667" s="815">
        <f t="shared" si="238"/>
        <v>355</v>
      </c>
      <c r="D3667" s="815">
        <f t="shared" si="240"/>
        <v>2</v>
      </c>
      <c r="E3667" s="815">
        <v>1970</v>
      </c>
    </row>
    <row r="3668" spans="1:5">
      <c r="A3668" s="816">
        <f t="shared" si="241"/>
        <v>25580</v>
      </c>
      <c r="B3668" s="815">
        <f t="shared" si="242"/>
        <v>12</v>
      </c>
      <c r="C3668" s="815">
        <f t="shared" si="238"/>
        <v>354</v>
      </c>
      <c r="D3668" s="815">
        <f t="shared" si="240"/>
        <v>1</v>
      </c>
      <c r="E3668" s="815">
        <v>1970</v>
      </c>
    </row>
    <row r="3669" spans="1:5">
      <c r="A3669" s="816">
        <f t="shared" si="241"/>
        <v>25581</v>
      </c>
      <c r="B3669" s="815">
        <f t="shared" si="242"/>
        <v>13</v>
      </c>
      <c r="C3669" s="815">
        <f t="shared" si="238"/>
        <v>353</v>
      </c>
      <c r="D3669" s="815">
        <f t="shared" si="240"/>
        <v>364</v>
      </c>
      <c r="E3669" s="815">
        <v>1970</v>
      </c>
    </row>
    <row r="3670" spans="1:5">
      <c r="A3670" s="816">
        <f t="shared" si="241"/>
        <v>25582</v>
      </c>
      <c r="B3670" s="815">
        <f t="shared" si="242"/>
        <v>14</v>
      </c>
      <c r="C3670" s="815">
        <f t="shared" si="238"/>
        <v>352</v>
      </c>
      <c r="D3670" s="815">
        <f t="shared" si="240"/>
        <v>363</v>
      </c>
      <c r="E3670" s="815">
        <v>1970</v>
      </c>
    </row>
    <row r="3671" spans="1:5">
      <c r="A3671" s="816">
        <f t="shared" si="241"/>
        <v>25583</v>
      </c>
      <c r="B3671" s="815">
        <f t="shared" si="242"/>
        <v>15</v>
      </c>
      <c r="C3671" s="815">
        <f t="shared" si="238"/>
        <v>351</v>
      </c>
      <c r="D3671" s="815">
        <f t="shared" si="240"/>
        <v>362</v>
      </c>
      <c r="E3671" s="815">
        <v>1970</v>
      </c>
    </row>
    <row r="3672" spans="1:5">
      <c r="A3672" s="816">
        <f t="shared" si="241"/>
        <v>25584</v>
      </c>
      <c r="B3672" s="815">
        <f t="shared" si="242"/>
        <v>16</v>
      </c>
      <c r="C3672" s="815">
        <f t="shared" si="238"/>
        <v>350</v>
      </c>
      <c r="D3672" s="815">
        <f t="shared" si="239"/>
        <v>361</v>
      </c>
      <c r="E3672" s="815">
        <v>1970</v>
      </c>
    </row>
    <row r="3673" spans="1:5">
      <c r="A3673" s="816">
        <f t="shared" si="241"/>
        <v>25585</v>
      </c>
      <c r="B3673" s="815">
        <f t="shared" si="242"/>
        <v>17</v>
      </c>
      <c r="C3673" s="815">
        <f t="shared" si="238"/>
        <v>349</v>
      </c>
      <c r="D3673" s="815">
        <f t="shared" si="239"/>
        <v>360</v>
      </c>
      <c r="E3673" s="815">
        <v>1970</v>
      </c>
    </row>
    <row r="3674" spans="1:5">
      <c r="A3674" s="816">
        <f t="shared" si="241"/>
        <v>25586</v>
      </c>
      <c r="B3674" s="815">
        <f t="shared" si="242"/>
        <v>18</v>
      </c>
      <c r="C3674" s="815">
        <f t="shared" si="238"/>
        <v>348</v>
      </c>
      <c r="D3674" s="815">
        <f t="shared" si="239"/>
        <v>359</v>
      </c>
      <c r="E3674" s="815">
        <v>1970</v>
      </c>
    </row>
    <row r="3675" spans="1:5">
      <c r="A3675" s="816">
        <f t="shared" si="241"/>
        <v>25587</v>
      </c>
      <c r="B3675" s="815">
        <f t="shared" ref="B3675:B3722" si="243">B3674+1</f>
        <v>19</v>
      </c>
      <c r="C3675" s="815">
        <f t="shared" si="238"/>
        <v>347</v>
      </c>
      <c r="D3675" s="815">
        <f t="shared" si="239"/>
        <v>358</v>
      </c>
      <c r="E3675" s="815">
        <v>1970</v>
      </c>
    </row>
    <row r="3676" spans="1:5">
      <c r="A3676" s="816">
        <f t="shared" si="241"/>
        <v>25588</v>
      </c>
      <c r="B3676" s="815">
        <f t="shared" si="243"/>
        <v>20</v>
      </c>
      <c r="C3676" s="815">
        <f t="shared" si="238"/>
        <v>346</v>
      </c>
      <c r="D3676" s="815">
        <f t="shared" si="239"/>
        <v>357</v>
      </c>
      <c r="E3676" s="815">
        <v>1970</v>
      </c>
    </row>
    <row r="3677" spans="1:5">
      <c r="A3677" s="816">
        <f t="shared" si="241"/>
        <v>25589</v>
      </c>
      <c r="B3677" s="815">
        <f t="shared" si="243"/>
        <v>21</v>
      </c>
      <c r="C3677" s="815">
        <f t="shared" si="238"/>
        <v>345</v>
      </c>
      <c r="D3677" s="815">
        <f t="shared" si="239"/>
        <v>356</v>
      </c>
      <c r="E3677" s="815">
        <v>1970</v>
      </c>
    </row>
    <row r="3678" spans="1:5">
      <c r="A3678" s="816">
        <f t="shared" si="241"/>
        <v>25590</v>
      </c>
      <c r="B3678" s="815">
        <f t="shared" si="243"/>
        <v>22</v>
      </c>
      <c r="C3678" s="815">
        <f t="shared" si="238"/>
        <v>344</v>
      </c>
      <c r="D3678" s="815">
        <f t="shared" si="239"/>
        <v>355</v>
      </c>
      <c r="E3678" s="815">
        <v>1970</v>
      </c>
    </row>
    <row r="3679" spans="1:5">
      <c r="A3679" s="816">
        <f t="shared" si="241"/>
        <v>25591</v>
      </c>
      <c r="B3679" s="815">
        <f t="shared" si="243"/>
        <v>23</v>
      </c>
      <c r="C3679" s="815">
        <f t="shared" si="238"/>
        <v>343</v>
      </c>
      <c r="D3679" s="815">
        <f t="shared" si="239"/>
        <v>354</v>
      </c>
      <c r="E3679" s="815">
        <v>1970</v>
      </c>
    </row>
    <row r="3680" spans="1:5">
      <c r="A3680" s="816">
        <f t="shared" si="241"/>
        <v>25592</v>
      </c>
      <c r="B3680" s="815">
        <f t="shared" si="243"/>
        <v>24</v>
      </c>
      <c r="C3680" s="815">
        <f t="shared" si="238"/>
        <v>342</v>
      </c>
      <c r="D3680" s="815">
        <f t="shared" si="239"/>
        <v>353</v>
      </c>
      <c r="E3680" s="815">
        <v>1970</v>
      </c>
    </row>
    <row r="3681" spans="1:5">
      <c r="A3681" s="816">
        <f t="shared" si="241"/>
        <v>25593</v>
      </c>
      <c r="B3681" s="815">
        <f t="shared" si="243"/>
        <v>25</v>
      </c>
      <c r="C3681" s="815">
        <f t="shared" si="238"/>
        <v>341</v>
      </c>
      <c r="D3681" s="815">
        <f t="shared" si="239"/>
        <v>352</v>
      </c>
      <c r="E3681" s="815">
        <v>1970</v>
      </c>
    </row>
    <row r="3682" spans="1:5">
      <c r="A3682" s="816">
        <f t="shared" si="237"/>
        <v>25594</v>
      </c>
      <c r="B3682" s="815">
        <f t="shared" si="243"/>
        <v>26</v>
      </c>
      <c r="C3682" s="815">
        <f t="shared" si="238"/>
        <v>340</v>
      </c>
      <c r="D3682" s="815">
        <f t="shared" si="239"/>
        <v>351</v>
      </c>
      <c r="E3682" s="815">
        <v>1970</v>
      </c>
    </row>
    <row r="3683" spans="1:5">
      <c r="A3683" s="816">
        <f t="shared" si="237"/>
        <v>25595</v>
      </c>
      <c r="B3683" s="815">
        <f t="shared" si="243"/>
        <v>27</v>
      </c>
      <c r="C3683" s="815">
        <f t="shared" si="238"/>
        <v>339</v>
      </c>
      <c r="D3683" s="815">
        <f t="shared" si="239"/>
        <v>350</v>
      </c>
      <c r="E3683" s="815">
        <v>1970</v>
      </c>
    </row>
    <row r="3684" spans="1:5">
      <c r="A3684" s="816">
        <f t="shared" si="237"/>
        <v>25596</v>
      </c>
      <c r="B3684" s="815">
        <f t="shared" si="243"/>
        <v>28</v>
      </c>
      <c r="C3684" s="815">
        <f t="shared" si="238"/>
        <v>338</v>
      </c>
      <c r="D3684" s="815">
        <f t="shared" si="239"/>
        <v>349</v>
      </c>
      <c r="E3684" s="815">
        <v>1970</v>
      </c>
    </row>
    <row r="3685" spans="1:5">
      <c r="A3685" s="816">
        <f t="shared" si="237"/>
        <v>25597</v>
      </c>
      <c r="B3685" s="815">
        <f t="shared" si="243"/>
        <v>29</v>
      </c>
      <c r="C3685" s="815">
        <f t="shared" si="238"/>
        <v>337</v>
      </c>
      <c r="D3685" s="815">
        <f t="shared" si="239"/>
        <v>348</v>
      </c>
      <c r="E3685" s="815">
        <v>1970</v>
      </c>
    </row>
    <row r="3686" spans="1:5">
      <c r="A3686" s="816">
        <f t="shared" si="237"/>
        <v>25598</v>
      </c>
      <c r="B3686" s="815">
        <f t="shared" si="243"/>
        <v>30</v>
      </c>
      <c r="C3686" s="815">
        <f t="shared" si="238"/>
        <v>336</v>
      </c>
      <c r="D3686" s="815">
        <f t="shared" si="239"/>
        <v>347</v>
      </c>
      <c r="E3686" s="815">
        <v>1970</v>
      </c>
    </row>
    <row r="3687" spans="1:5">
      <c r="A3687" s="816">
        <f t="shared" si="237"/>
        <v>25599</v>
      </c>
      <c r="B3687" s="815">
        <f t="shared" si="243"/>
        <v>31</v>
      </c>
      <c r="C3687" s="815">
        <f t="shared" si="238"/>
        <v>335</v>
      </c>
      <c r="D3687" s="815">
        <f t="shared" si="239"/>
        <v>346</v>
      </c>
      <c r="E3687" s="815">
        <v>1970</v>
      </c>
    </row>
    <row r="3688" spans="1:5">
      <c r="A3688" s="816">
        <f t="shared" si="237"/>
        <v>25600</v>
      </c>
      <c r="B3688" s="815">
        <f t="shared" si="243"/>
        <v>32</v>
      </c>
      <c r="C3688" s="815">
        <f t="shared" si="238"/>
        <v>334</v>
      </c>
      <c r="D3688" s="815">
        <f t="shared" si="239"/>
        <v>345</v>
      </c>
      <c r="E3688" s="815">
        <v>1970</v>
      </c>
    </row>
    <row r="3689" spans="1:5">
      <c r="A3689" s="816">
        <f t="shared" si="237"/>
        <v>25601</v>
      </c>
      <c r="B3689" s="815">
        <f t="shared" si="243"/>
        <v>33</v>
      </c>
      <c r="C3689" s="815">
        <f t="shared" si="238"/>
        <v>333</v>
      </c>
      <c r="D3689" s="815">
        <f t="shared" si="239"/>
        <v>344</v>
      </c>
      <c r="E3689" s="815">
        <v>1970</v>
      </c>
    </row>
    <row r="3690" spans="1:5">
      <c r="A3690" s="816">
        <f t="shared" si="237"/>
        <v>25602</v>
      </c>
      <c r="B3690" s="815">
        <f t="shared" si="243"/>
        <v>34</v>
      </c>
      <c r="C3690" s="815">
        <f t="shared" si="238"/>
        <v>332</v>
      </c>
      <c r="D3690" s="815">
        <f t="shared" si="239"/>
        <v>343</v>
      </c>
      <c r="E3690" s="815">
        <v>1970</v>
      </c>
    </row>
    <row r="3691" spans="1:5">
      <c r="A3691" s="816">
        <f t="shared" si="237"/>
        <v>25603</v>
      </c>
      <c r="B3691" s="815">
        <f t="shared" si="243"/>
        <v>35</v>
      </c>
      <c r="C3691" s="815">
        <f t="shared" si="238"/>
        <v>331</v>
      </c>
      <c r="D3691" s="815">
        <f t="shared" si="239"/>
        <v>342</v>
      </c>
      <c r="E3691" s="815">
        <v>1970</v>
      </c>
    </row>
    <row r="3692" spans="1:5">
      <c r="A3692" s="816">
        <f t="shared" si="237"/>
        <v>25604</v>
      </c>
      <c r="B3692" s="815">
        <f t="shared" si="243"/>
        <v>36</v>
      </c>
      <c r="C3692" s="815">
        <f t="shared" si="238"/>
        <v>330</v>
      </c>
      <c r="D3692" s="815">
        <f t="shared" si="239"/>
        <v>341</v>
      </c>
      <c r="E3692" s="815">
        <v>1970</v>
      </c>
    </row>
    <row r="3693" spans="1:5">
      <c r="A3693" s="816">
        <f t="shared" si="237"/>
        <v>25605</v>
      </c>
      <c r="B3693" s="815">
        <f t="shared" si="243"/>
        <v>37</v>
      </c>
      <c r="C3693" s="815">
        <f t="shared" si="238"/>
        <v>329</v>
      </c>
      <c r="D3693" s="815">
        <f t="shared" si="239"/>
        <v>340</v>
      </c>
      <c r="E3693" s="815">
        <v>1970</v>
      </c>
    </row>
    <row r="3694" spans="1:5">
      <c r="A3694" s="816">
        <f t="shared" si="237"/>
        <v>25606</v>
      </c>
      <c r="B3694" s="815">
        <f t="shared" si="243"/>
        <v>38</v>
      </c>
      <c r="C3694" s="815">
        <f t="shared" si="238"/>
        <v>328</v>
      </c>
      <c r="D3694" s="815">
        <f t="shared" si="239"/>
        <v>339</v>
      </c>
      <c r="E3694" s="815">
        <v>1970</v>
      </c>
    </row>
    <row r="3695" spans="1:5">
      <c r="A3695" s="816">
        <f t="shared" si="237"/>
        <v>25607</v>
      </c>
      <c r="B3695" s="815">
        <f t="shared" si="243"/>
        <v>39</v>
      </c>
      <c r="C3695" s="815">
        <f t="shared" si="238"/>
        <v>327</v>
      </c>
      <c r="D3695" s="815">
        <f t="shared" si="239"/>
        <v>338</v>
      </c>
      <c r="E3695" s="815">
        <v>1970</v>
      </c>
    </row>
    <row r="3696" spans="1:5">
      <c r="A3696" s="816">
        <f t="shared" si="237"/>
        <v>25608</v>
      </c>
      <c r="B3696" s="815">
        <f t="shared" si="243"/>
        <v>40</v>
      </c>
      <c r="C3696" s="815">
        <f t="shared" si="238"/>
        <v>326</v>
      </c>
      <c r="D3696" s="815">
        <f t="shared" si="239"/>
        <v>337</v>
      </c>
      <c r="E3696" s="815">
        <v>1970</v>
      </c>
    </row>
    <row r="3697" spans="1:5">
      <c r="A3697" s="816">
        <f t="shared" si="237"/>
        <v>25609</v>
      </c>
      <c r="B3697" s="815">
        <f t="shared" si="243"/>
        <v>41</v>
      </c>
      <c r="C3697" s="815">
        <f t="shared" si="238"/>
        <v>325</v>
      </c>
      <c r="D3697" s="815">
        <f t="shared" si="239"/>
        <v>336</v>
      </c>
      <c r="E3697" s="815">
        <v>1970</v>
      </c>
    </row>
    <row r="3698" spans="1:5">
      <c r="A3698" s="816">
        <f t="shared" si="237"/>
        <v>25610</v>
      </c>
      <c r="B3698" s="815">
        <f t="shared" si="243"/>
        <v>42</v>
      </c>
      <c r="C3698" s="815">
        <f t="shared" si="238"/>
        <v>324</v>
      </c>
      <c r="D3698" s="815">
        <f t="shared" si="239"/>
        <v>335</v>
      </c>
      <c r="E3698" s="815">
        <v>1970</v>
      </c>
    </row>
    <row r="3699" spans="1:5">
      <c r="A3699" s="816">
        <f t="shared" ref="A3699:A3762" si="244">A3698+1</f>
        <v>25611</v>
      </c>
      <c r="B3699" s="815">
        <f t="shared" si="243"/>
        <v>43</v>
      </c>
      <c r="C3699" s="815">
        <f t="shared" si="238"/>
        <v>323</v>
      </c>
      <c r="D3699" s="815">
        <f t="shared" si="239"/>
        <v>334</v>
      </c>
      <c r="E3699" s="815">
        <v>1970</v>
      </c>
    </row>
    <row r="3700" spans="1:5">
      <c r="A3700" s="816">
        <f t="shared" si="244"/>
        <v>25612</v>
      </c>
      <c r="B3700" s="815">
        <f t="shared" si="243"/>
        <v>44</v>
      </c>
      <c r="C3700" s="815">
        <f t="shared" si="238"/>
        <v>322</v>
      </c>
      <c r="D3700" s="815">
        <f t="shared" si="239"/>
        <v>333</v>
      </c>
      <c r="E3700" s="815">
        <v>1970</v>
      </c>
    </row>
    <row r="3701" spans="1:5">
      <c r="A3701" s="816">
        <f t="shared" si="244"/>
        <v>25613</v>
      </c>
      <c r="B3701" s="815">
        <f t="shared" si="243"/>
        <v>45</v>
      </c>
      <c r="C3701" s="815">
        <f t="shared" si="238"/>
        <v>321</v>
      </c>
      <c r="D3701" s="815">
        <f t="shared" si="239"/>
        <v>332</v>
      </c>
      <c r="E3701" s="815">
        <v>1970</v>
      </c>
    </row>
    <row r="3702" spans="1:5">
      <c r="A3702" s="816">
        <f t="shared" si="244"/>
        <v>25614</v>
      </c>
      <c r="B3702" s="815">
        <f t="shared" si="243"/>
        <v>46</v>
      </c>
      <c r="C3702" s="815">
        <f t="shared" si="238"/>
        <v>320</v>
      </c>
      <c r="D3702" s="815">
        <f t="shared" si="239"/>
        <v>331</v>
      </c>
      <c r="E3702" s="815">
        <v>1970</v>
      </c>
    </row>
    <row r="3703" spans="1:5">
      <c r="A3703" s="816">
        <f t="shared" si="244"/>
        <v>25615</v>
      </c>
      <c r="B3703" s="815">
        <f t="shared" si="243"/>
        <v>47</v>
      </c>
      <c r="C3703" s="815">
        <f t="shared" si="238"/>
        <v>319</v>
      </c>
      <c r="D3703" s="815">
        <f t="shared" si="239"/>
        <v>330</v>
      </c>
      <c r="E3703" s="815">
        <v>1970</v>
      </c>
    </row>
    <row r="3704" spans="1:5">
      <c r="A3704" s="816">
        <f t="shared" si="244"/>
        <v>25616</v>
      </c>
      <c r="B3704" s="815">
        <f t="shared" si="243"/>
        <v>48</v>
      </c>
      <c r="C3704" s="815">
        <f t="shared" si="238"/>
        <v>318</v>
      </c>
      <c r="D3704" s="815">
        <f t="shared" si="239"/>
        <v>329</v>
      </c>
      <c r="E3704" s="815">
        <v>1970</v>
      </c>
    </row>
    <row r="3705" spans="1:5">
      <c r="A3705" s="816">
        <f t="shared" si="244"/>
        <v>25617</v>
      </c>
      <c r="B3705" s="815">
        <f t="shared" si="243"/>
        <v>49</v>
      </c>
      <c r="C3705" s="815">
        <f t="shared" si="238"/>
        <v>317</v>
      </c>
      <c r="D3705" s="815">
        <f t="shared" si="239"/>
        <v>328</v>
      </c>
      <c r="E3705" s="815">
        <v>1970</v>
      </c>
    </row>
    <row r="3706" spans="1:5">
      <c r="A3706" s="816">
        <f t="shared" si="244"/>
        <v>25618</v>
      </c>
      <c r="B3706" s="815">
        <f t="shared" si="243"/>
        <v>50</v>
      </c>
      <c r="C3706" s="815">
        <f t="shared" si="238"/>
        <v>316</v>
      </c>
      <c r="D3706" s="815">
        <f t="shared" si="239"/>
        <v>327</v>
      </c>
      <c r="E3706" s="815">
        <v>1970</v>
      </c>
    </row>
    <row r="3707" spans="1:5">
      <c r="A3707" s="816">
        <f t="shared" si="244"/>
        <v>25619</v>
      </c>
      <c r="B3707" s="815">
        <f t="shared" si="243"/>
        <v>51</v>
      </c>
      <c r="C3707" s="815">
        <f t="shared" si="238"/>
        <v>315</v>
      </c>
      <c r="D3707" s="815">
        <f t="shared" si="239"/>
        <v>326</v>
      </c>
      <c r="E3707" s="815">
        <v>1970</v>
      </c>
    </row>
    <row r="3708" spans="1:5">
      <c r="A3708" s="816">
        <f t="shared" si="244"/>
        <v>25620</v>
      </c>
      <c r="B3708" s="815">
        <f t="shared" si="243"/>
        <v>52</v>
      </c>
      <c r="C3708" s="815">
        <f t="shared" si="238"/>
        <v>314</v>
      </c>
      <c r="D3708" s="815">
        <f t="shared" si="239"/>
        <v>325</v>
      </c>
      <c r="E3708" s="815">
        <v>1970</v>
      </c>
    </row>
    <row r="3709" spans="1:5">
      <c r="A3709" s="816">
        <f t="shared" si="244"/>
        <v>25621</v>
      </c>
      <c r="B3709" s="815">
        <f t="shared" si="243"/>
        <v>53</v>
      </c>
      <c r="C3709" s="815">
        <f t="shared" si="238"/>
        <v>313</v>
      </c>
      <c r="D3709" s="815">
        <f t="shared" si="239"/>
        <v>324</v>
      </c>
      <c r="E3709" s="815">
        <v>1970</v>
      </c>
    </row>
    <row r="3710" spans="1:5">
      <c r="A3710" s="816">
        <f t="shared" si="244"/>
        <v>25622</v>
      </c>
      <c r="B3710" s="815">
        <f t="shared" si="243"/>
        <v>54</v>
      </c>
      <c r="C3710" s="815">
        <f t="shared" si="238"/>
        <v>312</v>
      </c>
      <c r="D3710" s="815">
        <f t="shared" si="239"/>
        <v>323</v>
      </c>
      <c r="E3710" s="815">
        <v>1970</v>
      </c>
    </row>
    <row r="3711" spans="1:5">
      <c r="A3711" s="816">
        <f t="shared" si="244"/>
        <v>25623</v>
      </c>
      <c r="B3711" s="815">
        <f t="shared" si="243"/>
        <v>55</v>
      </c>
      <c r="C3711" s="815">
        <f t="shared" si="238"/>
        <v>311</v>
      </c>
      <c r="D3711" s="815">
        <f t="shared" si="239"/>
        <v>322</v>
      </c>
      <c r="E3711" s="815">
        <v>1970</v>
      </c>
    </row>
    <row r="3712" spans="1:5">
      <c r="A3712" s="816">
        <f t="shared" si="244"/>
        <v>25624</v>
      </c>
      <c r="B3712" s="815">
        <f t="shared" si="243"/>
        <v>56</v>
      </c>
      <c r="C3712" s="815">
        <f t="shared" si="238"/>
        <v>310</v>
      </c>
      <c r="D3712" s="815">
        <f t="shared" si="239"/>
        <v>321</v>
      </c>
      <c r="E3712" s="815">
        <v>1970</v>
      </c>
    </row>
    <row r="3713" spans="1:5">
      <c r="A3713" s="816">
        <f t="shared" si="244"/>
        <v>25625</v>
      </c>
      <c r="B3713" s="815">
        <f t="shared" si="243"/>
        <v>57</v>
      </c>
      <c r="C3713" s="815">
        <f t="shared" si="238"/>
        <v>309</v>
      </c>
      <c r="D3713" s="815">
        <f t="shared" si="239"/>
        <v>320</v>
      </c>
      <c r="E3713" s="815">
        <v>1970</v>
      </c>
    </row>
    <row r="3714" spans="1:5">
      <c r="A3714" s="816">
        <f t="shared" si="244"/>
        <v>25626</v>
      </c>
      <c r="B3714" s="815">
        <f t="shared" si="243"/>
        <v>58</v>
      </c>
      <c r="C3714" s="815">
        <f t="shared" si="238"/>
        <v>308</v>
      </c>
      <c r="D3714" s="815">
        <f t="shared" si="239"/>
        <v>319</v>
      </c>
      <c r="E3714" s="815">
        <v>1970</v>
      </c>
    </row>
    <row r="3715" spans="1:5">
      <c r="A3715" s="816">
        <f t="shared" si="244"/>
        <v>25627</v>
      </c>
      <c r="B3715" s="815">
        <f t="shared" si="243"/>
        <v>59</v>
      </c>
      <c r="C3715" s="815">
        <f t="shared" si="238"/>
        <v>307</v>
      </c>
      <c r="D3715" s="815">
        <f t="shared" si="239"/>
        <v>318</v>
      </c>
      <c r="E3715" s="815">
        <v>1970</v>
      </c>
    </row>
    <row r="3716" spans="1:5">
      <c r="A3716" s="816">
        <f t="shared" si="244"/>
        <v>25628</v>
      </c>
      <c r="B3716" s="815">
        <f t="shared" si="243"/>
        <v>60</v>
      </c>
      <c r="C3716" s="815">
        <f t="shared" si="238"/>
        <v>306</v>
      </c>
      <c r="D3716" s="815">
        <f t="shared" si="239"/>
        <v>317</v>
      </c>
      <c r="E3716" s="815">
        <v>1970</v>
      </c>
    </row>
    <row r="3717" spans="1:5">
      <c r="A3717" s="816">
        <f t="shared" si="244"/>
        <v>25629</v>
      </c>
      <c r="B3717" s="815">
        <f t="shared" si="243"/>
        <v>61</v>
      </c>
      <c r="C3717" s="815">
        <f t="shared" si="238"/>
        <v>305</v>
      </c>
      <c r="D3717" s="815">
        <f t="shared" si="239"/>
        <v>316</v>
      </c>
      <c r="E3717" s="815">
        <v>1970</v>
      </c>
    </row>
    <row r="3718" spans="1:5">
      <c r="A3718" s="816">
        <f t="shared" si="244"/>
        <v>25630</v>
      </c>
      <c r="B3718" s="815">
        <f t="shared" si="243"/>
        <v>62</v>
      </c>
      <c r="C3718" s="815">
        <f t="shared" si="238"/>
        <v>304</v>
      </c>
      <c r="D3718" s="815">
        <f t="shared" si="239"/>
        <v>315</v>
      </c>
      <c r="E3718" s="815">
        <v>1970</v>
      </c>
    </row>
    <row r="3719" spans="1:5">
      <c r="A3719" s="816">
        <f t="shared" si="244"/>
        <v>25631</v>
      </c>
      <c r="B3719" s="815">
        <f t="shared" si="243"/>
        <v>63</v>
      </c>
      <c r="C3719" s="815">
        <f t="shared" si="238"/>
        <v>303</v>
      </c>
      <c r="D3719" s="815">
        <f t="shared" si="239"/>
        <v>314</v>
      </c>
      <c r="E3719" s="815">
        <v>1970</v>
      </c>
    </row>
    <row r="3720" spans="1:5">
      <c r="A3720" s="816">
        <f t="shared" si="244"/>
        <v>25632</v>
      </c>
      <c r="B3720" s="815">
        <f t="shared" si="243"/>
        <v>64</v>
      </c>
      <c r="C3720" s="815">
        <f t="shared" si="238"/>
        <v>302</v>
      </c>
      <c r="D3720" s="815">
        <f t="shared" si="239"/>
        <v>313</v>
      </c>
      <c r="E3720" s="815">
        <v>1970</v>
      </c>
    </row>
    <row r="3721" spans="1:5">
      <c r="A3721" s="816">
        <f t="shared" si="244"/>
        <v>25633</v>
      </c>
      <c r="B3721" s="815">
        <f t="shared" si="243"/>
        <v>65</v>
      </c>
      <c r="C3721" s="815">
        <f t="shared" si="238"/>
        <v>301</v>
      </c>
      <c r="D3721" s="815">
        <f t="shared" si="239"/>
        <v>312</v>
      </c>
      <c r="E3721" s="815">
        <v>1970</v>
      </c>
    </row>
    <row r="3722" spans="1:5">
      <c r="A3722" s="816">
        <f t="shared" si="244"/>
        <v>25634</v>
      </c>
      <c r="B3722" s="815">
        <f t="shared" si="243"/>
        <v>66</v>
      </c>
      <c r="C3722" s="815">
        <f t="shared" si="238"/>
        <v>300</v>
      </c>
      <c r="D3722" s="815">
        <f t="shared" si="239"/>
        <v>311</v>
      </c>
      <c r="E3722" s="815">
        <v>1970</v>
      </c>
    </row>
    <row r="3723" spans="1:5">
      <c r="A3723" s="816">
        <f t="shared" si="244"/>
        <v>25635</v>
      </c>
      <c r="B3723" s="815">
        <f t="shared" ref="B3723:B3786" si="245">B3722+1</f>
        <v>67</v>
      </c>
      <c r="C3723" s="815">
        <f t="shared" ref="C3723:C3786" si="246">C3722-1</f>
        <v>299</v>
      </c>
      <c r="D3723" s="815">
        <f t="shared" ref="D3723:D3786" si="247">D3722-1</f>
        <v>310</v>
      </c>
      <c r="E3723" s="815">
        <v>1970</v>
      </c>
    </row>
    <row r="3724" spans="1:5">
      <c r="A3724" s="816">
        <f t="shared" si="244"/>
        <v>25636</v>
      </c>
      <c r="B3724" s="815">
        <f t="shared" si="245"/>
        <v>68</v>
      </c>
      <c r="C3724" s="815">
        <f t="shared" si="246"/>
        <v>298</v>
      </c>
      <c r="D3724" s="815">
        <f t="shared" si="247"/>
        <v>309</v>
      </c>
      <c r="E3724" s="815">
        <v>1970</v>
      </c>
    </row>
    <row r="3725" spans="1:5">
      <c r="A3725" s="816">
        <f t="shared" si="244"/>
        <v>25637</v>
      </c>
      <c r="B3725" s="815">
        <f t="shared" si="245"/>
        <v>69</v>
      </c>
      <c r="C3725" s="815">
        <f t="shared" si="246"/>
        <v>297</v>
      </c>
      <c r="D3725" s="815">
        <f t="shared" si="247"/>
        <v>308</v>
      </c>
      <c r="E3725" s="815">
        <v>1970</v>
      </c>
    </row>
    <row r="3726" spans="1:5">
      <c r="A3726" s="816">
        <f t="shared" si="244"/>
        <v>25638</v>
      </c>
      <c r="B3726" s="815">
        <f t="shared" si="245"/>
        <v>70</v>
      </c>
      <c r="C3726" s="815">
        <f t="shared" si="246"/>
        <v>296</v>
      </c>
      <c r="D3726" s="815">
        <f t="shared" si="247"/>
        <v>307</v>
      </c>
      <c r="E3726" s="815">
        <v>1970</v>
      </c>
    </row>
    <row r="3727" spans="1:5">
      <c r="A3727" s="816">
        <f t="shared" si="244"/>
        <v>25639</v>
      </c>
      <c r="B3727" s="815">
        <f t="shared" si="245"/>
        <v>71</v>
      </c>
      <c r="C3727" s="815">
        <f t="shared" si="246"/>
        <v>295</v>
      </c>
      <c r="D3727" s="815">
        <f t="shared" si="247"/>
        <v>306</v>
      </c>
      <c r="E3727" s="815">
        <v>1970</v>
      </c>
    </row>
    <row r="3728" spans="1:5">
      <c r="A3728" s="816">
        <f t="shared" si="244"/>
        <v>25640</v>
      </c>
      <c r="B3728" s="815">
        <f t="shared" si="245"/>
        <v>72</v>
      </c>
      <c r="C3728" s="815">
        <f t="shared" si="246"/>
        <v>294</v>
      </c>
      <c r="D3728" s="815">
        <f t="shared" si="247"/>
        <v>305</v>
      </c>
      <c r="E3728" s="815">
        <v>1970</v>
      </c>
    </row>
    <row r="3729" spans="1:5">
      <c r="A3729" s="816">
        <f t="shared" si="244"/>
        <v>25641</v>
      </c>
      <c r="B3729" s="815">
        <f t="shared" si="245"/>
        <v>73</v>
      </c>
      <c r="C3729" s="815">
        <f t="shared" si="246"/>
        <v>293</v>
      </c>
      <c r="D3729" s="815">
        <f t="shared" si="247"/>
        <v>304</v>
      </c>
      <c r="E3729" s="815">
        <v>1970</v>
      </c>
    </row>
    <row r="3730" spans="1:5">
      <c r="A3730" s="816">
        <f t="shared" si="244"/>
        <v>25642</v>
      </c>
      <c r="B3730" s="815">
        <f t="shared" si="245"/>
        <v>74</v>
      </c>
      <c r="C3730" s="815">
        <f t="shared" si="246"/>
        <v>292</v>
      </c>
      <c r="D3730" s="815">
        <f t="shared" si="247"/>
        <v>303</v>
      </c>
      <c r="E3730" s="815">
        <v>1970</v>
      </c>
    </row>
    <row r="3731" spans="1:5">
      <c r="A3731" s="816">
        <f t="shared" si="244"/>
        <v>25643</v>
      </c>
      <c r="B3731" s="815">
        <f t="shared" si="245"/>
        <v>75</v>
      </c>
      <c r="C3731" s="815">
        <f t="shared" si="246"/>
        <v>291</v>
      </c>
      <c r="D3731" s="815">
        <f t="shared" si="247"/>
        <v>302</v>
      </c>
      <c r="E3731" s="815">
        <v>1970</v>
      </c>
    </row>
    <row r="3732" spans="1:5">
      <c r="A3732" s="816">
        <f t="shared" si="244"/>
        <v>25644</v>
      </c>
      <c r="B3732" s="815">
        <f t="shared" si="245"/>
        <v>76</v>
      </c>
      <c r="C3732" s="815">
        <f t="shared" si="246"/>
        <v>290</v>
      </c>
      <c r="D3732" s="815">
        <f t="shared" si="247"/>
        <v>301</v>
      </c>
      <c r="E3732" s="815">
        <v>1970</v>
      </c>
    </row>
    <row r="3733" spans="1:5">
      <c r="A3733" s="816">
        <f t="shared" si="244"/>
        <v>25645</v>
      </c>
      <c r="B3733" s="815">
        <f t="shared" si="245"/>
        <v>77</v>
      </c>
      <c r="C3733" s="815">
        <f t="shared" si="246"/>
        <v>289</v>
      </c>
      <c r="D3733" s="815">
        <f t="shared" si="247"/>
        <v>300</v>
      </c>
      <c r="E3733" s="815">
        <v>1970</v>
      </c>
    </row>
    <row r="3734" spans="1:5">
      <c r="A3734" s="816">
        <f t="shared" si="244"/>
        <v>25646</v>
      </c>
      <c r="B3734" s="815">
        <f t="shared" si="245"/>
        <v>78</v>
      </c>
      <c r="C3734" s="815">
        <f t="shared" si="246"/>
        <v>288</v>
      </c>
      <c r="D3734" s="815">
        <f t="shared" si="247"/>
        <v>299</v>
      </c>
      <c r="E3734" s="815">
        <v>1970</v>
      </c>
    </row>
    <row r="3735" spans="1:5">
      <c r="A3735" s="816">
        <f t="shared" si="244"/>
        <v>25647</v>
      </c>
      <c r="B3735" s="815">
        <f t="shared" si="245"/>
        <v>79</v>
      </c>
      <c r="C3735" s="815">
        <f t="shared" si="246"/>
        <v>287</v>
      </c>
      <c r="D3735" s="815">
        <f t="shared" si="247"/>
        <v>298</v>
      </c>
      <c r="E3735" s="815">
        <v>1970</v>
      </c>
    </row>
    <row r="3736" spans="1:5">
      <c r="A3736" s="816">
        <f t="shared" si="244"/>
        <v>25648</v>
      </c>
      <c r="B3736" s="815">
        <f t="shared" si="245"/>
        <v>80</v>
      </c>
      <c r="C3736" s="815">
        <f t="shared" si="246"/>
        <v>286</v>
      </c>
      <c r="D3736" s="815">
        <f t="shared" si="247"/>
        <v>297</v>
      </c>
      <c r="E3736" s="815">
        <v>1970</v>
      </c>
    </row>
    <row r="3737" spans="1:5">
      <c r="A3737" s="816">
        <f t="shared" si="244"/>
        <v>25649</v>
      </c>
      <c r="B3737" s="815">
        <f t="shared" si="245"/>
        <v>81</v>
      </c>
      <c r="C3737" s="815">
        <f t="shared" si="246"/>
        <v>285</v>
      </c>
      <c r="D3737" s="815">
        <f t="shared" si="247"/>
        <v>296</v>
      </c>
      <c r="E3737" s="815">
        <v>1970</v>
      </c>
    </row>
    <row r="3738" spans="1:5">
      <c r="A3738" s="816">
        <f t="shared" si="244"/>
        <v>25650</v>
      </c>
      <c r="B3738" s="815">
        <f t="shared" si="245"/>
        <v>82</v>
      </c>
      <c r="C3738" s="815">
        <f t="shared" si="246"/>
        <v>284</v>
      </c>
      <c r="D3738" s="815">
        <f t="shared" si="247"/>
        <v>295</v>
      </c>
      <c r="E3738" s="815">
        <v>1970</v>
      </c>
    </row>
    <row r="3739" spans="1:5">
      <c r="A3739" s="816">
        <f t="shared" si="244"/>
        <v>25651</v>
      </c>
      <c r="B3739" s="815">
        <f t="shared" si="245"/>
        <v>83</v>
      </c>
      <c r="C3739" s="815">
        <f t="shared" si="246"/>
        <v>283</v>
      </c>
      <c r="D3739" s="815">
        <f t="shared" si="247"/>
        <v>294</v>
      </c>
      <c r="E3739" s="815">
        <v>1970</v>
      </c>
    </row>
    <row r="3740" spans="1:5">
      <c r="A3740" s="816">
        <f t="shared" si="244"/>
        <v>25652</v>
      </c>
      <c r="B3740" s="815">
        <f t="shared" si="245"/>
        <v>84</v>
      </c>
      <c r="C3740" s="815">
        <f t="shared" si="246"/>
        <v>282</v>
      </c>
      <c r="D3740" s="815">
        <f t="shared" si="247"/>
        <v>293</v>
      </c>
      <c r="E3740" s="815">
        <v>1970</v>
      </c>
    </row>
    <row r="3741" spans="1:5">
      <c r="A3741" s="816">
        <f t="shared" si="244"/>
        <v>25653</v>
      </c>
      <c r="B3741" s="815">
        <f t="shared" si="245"/>
        <v>85</v>
      </c>
      <c r="C3741" s="815">
        <f t="shared" si="246"/>
        <v>281</v>
      </c>
      <c r="D3741" s="815">
        <f t="shared" si="247"/>
        <v>292</v>
      </c>
      <c r="E3741" s="815">
        <v>1970</v>
      </c>
    </row>
    <row r="3742" spans="1:5">
      <c r="A3742" s="816">
        <f t="shared" si="244"/>
        <v>25654</v>
      </c>
      <c r="B3742" s="815">
        <f t="shared" si="245"/>
        <v>86</v>
      </c>
      <c r="C3742" s="815">
        <f t="shared" si="246"/>
        <v>280</v>
      </c>
      <c r="D3742" s="815">
        <f t="shared" si="247"/>
        <v>291</v>
      </c>
      <c r="E3742" s="815">
        <v>1970</v>
      </c>
    </row>
    <row r="3743" spans="1:5">
      <c r="A3743" s="816">
        <f t="shared" si="244"/>
        <v>25655</v>
      </c>
      <c r="B3743" s="815">
        <f t="shared" si="245"/>
        <v>87</v>
      </c>
      <c r="C3743" s="815">
        <f t="shared" si="246"/>
        <v>279</v>
      </c>
      <c r="D3743" s="815">
        <f t="shared" si="247"/>
        <v>290</v>
      </c>
      <c r="E3743" s="815">
        <v>1970</v>
      </c>
    </row>
    <row r="3744" spans="1:5">
      <c r="A3744" s="816">
        <f t="shared" si="244"/>
        <v>25656</v>
      </c>
      <c r="B3744" s="815">
        <f t="shared" si="245"/>
        <v>88</v>
      </c>
      <c r="C3744" s="815">
        <f t="shared" si="246"/>
        <v>278</v>
      </c>
      <c r="D3744" s="815">
        <f t="shared" si="247"/>
        <v>289</v>
      </c>
      <c r="E3744" s="815">
        <v>1970</v>
      </c>
    </row>
    <row r="3745" spans="1:5">
      <c r="A3745" s="816">
        <f t="shared" si="244"/>
        <v>25657</v>
      </c>
      <c r="B3745" s="815">
        <f t="shared" si="245"/>
        <v>89</v>
      </c>
      <c r="C3745" s="815">
        <f t="shared" si="246"/>
        <v>277</v>
      </c>
      <c r="D3745" s="815">
        <f t="shared" si="247"/>
        <v>288</v>
      </c>
      <c r="E3745" s="815">
        <v>1970</v>
      </c>
    </row>
    <row r="3746" spans="1:5">
      <c r="A3746" s="816">
        <f t="shared" si="244"/>
        <v>25658</v>
      </c>
      <c r="B3746" s="815">
        <f t="shared" si="245"/>
        <v>90</v>
      </c>
      <c r="C3746" s="815">
        <f t="shared" si="246"/>
        <v>276</v>
      </c>
      <c r="D3746" s="815">
        <f t="shared" si="247"/>
        <v>287</v>
      </c>
      <c r="E3746" s="815">
        <v>1970</v>
      </c>
    </row>
    <row r="3747" spans="1:5">
      <c r="A3747" s="816">
        <f t="shared" si="244"/>
        <v>25659</v>
      </c>
      <c r="B3747" s="815">
        <f t="shared" si="245"/>
        <v>91</v>
      </c>
      <c r="C3747" s="815">
        <f t="shared" si="246"/>
        <v>275</v>
      </c>
      <c r="D3747" s="815">
        <f t="shared" si="247"/>
        <v>286</v>
      </c>
      <c r="E3747" s="815">
        <v>1970</v>
      </c>
    </row>
    <row r="3748" spans="1:5">
      <c r="A3748" s="816">
        <f t="shared" si="244"/>
        <v>25660</v>
      </c>
      <c r="B3748" s="815">
        <f t="shared" si="245"/>
        <v>92</v>
      </c>
      <c r="C3748" s="815">
        <f t="shared" si="246"/>
        <v>274</v>
      </c>
      <c r="D3748" s="815">
        <f t="shared" si="247"/>
        <v>285</v>
      </c>
      <c r="E3748" s="815">
        <v>1970</v>
      </c>
    </row>
    <row r="3749" spans="1:5">
      <c r="A3749" s="816">
        <f t="shared" si="244"/>
        <v>25661</v>
      </c>
      <c r="B3749" s="815">
        <f t="shared" si="245"/>
        <v>93</v>
      </c>
      <c r="C3749" s="815">
        <f t="shared" si="246"/>
        <v>273</v>
      </c>
      <c r="D3749" s="815">
        <f t="shared" si="247"/>
        <v>284</v>
      </c>
      <c r="E3749" s="815">
        <v>1970</v>
      </c>
    </row>
    <row r="3750" spans="1:5">
      <c r="A3750" s="816">
        <f t="shared" si="244"/>
        <v>25662</v>
      </c>
      <c r="B3750" s="815">
        <f t="shared" si="245"/>
        <v>94</v>
      </c>
      <c r="C3750" s="815">
        <f t="shared" si="246"/>
        <v>272</v>
      </c>
      <c r="D3750" s="815">
        <f t="shared" si="247"/>
        <v>283</v>
      </c>
      <c r="E3750" s="815">
        <v>1970</v>
      </c>
    </row>
    <row r="3751" spans="1:5">
      <c r="A3751" s="816">
        <f t="shared" si="244"/>
        <v>25663</v>
      </c>
      <c r="B3751" s="815">
        <f t="shared" si="245"/>
        <v>95</v>
      </c>
      <c r="C3751" s="815">
        <f t="shared" si="246"/>
        <v>271</v>
      </c>
      <c r="D3751" s="815">
        <f t="shared" si="247"/>
        <v>282</v>
      </c>
      <c r="E3751" s="815">
        <v>1970</v>
      </c>
    </row>
    <row r="3752" spans="1:5">
      <c r="A3752" s="816">
        <f t="shared" si="244"/>
        <v>25664</v>
      </c>
      <c r="B3752" s="815">
        <f t="shared" si="245"/>
        <v>96</v>
      </c>
      <c r="C3752" s="815">
        <f t="shared" si="246"/>
        <v>270</v>
      </c>
      <c r="D3752" s="815">
        <f t="shared" si="247"/>
        <v>281</v>
      </c>
      <c r="E3752" s="815">
        <v>1970</v>
      </c>
    </row>
    <row r="3753" spans="1:5">
      <c r="A3753" s="816">
        <f t="shared" si="244"/>
        <v>25665</v>
      </c>
      <c r="B3753" s="815">
        <f t="shared" si="245"/>
        <v>97</v>
      </c>
      <c r="C3753" s="815">
        <f t="shared" si="246"/>
        <v>269</v>
      </c>
      <c r="D3753" s="815">
        <f t="shared" si="247"/>
        <v>280</v>
      </c>
      <c r="E3753" s="815">
        <v>1970</v>
      </c>
    </row>
    <row r="3754" spans="1:5">
      <c r="A3754" s="816">
        <f t="shared" si="244"/>
        <v>25666</v>
      </c>
      <c r="B3754" s="815">
        <f t="shared" si="245"/>
        <v>98</v>
      </c>
      <c r="C3754" s="815">
        <f t="shared" si="246"/>
        <v>268</v>
      </c>
      <c r="D3754" s="815">
        <f t="shared" si="247"/>
        <v>279</v>
      </c>
      <c r="E3754" s="815">
        <v>1970</v>
      </c>
    </row>
    <row r="3755" spans="1:5">
      <c r="A3755" s="816">
        <f t="shared" si="244"/>
        <v>25667</v>
      </c>
      <c r="B3755" s="815">
        <f t="shared" si="245"/>
        <v>99</v>
      </c>
      <c r="C3755" s="815">
        <f t="shared" si="246"/>
        <v>267</v>
      </c>
      <c r="D3755" s="815">
        <f t="shared" si="247"/>
        <v>278</v>
      </c>
      <c r="E3755" s="815">
        <v>1970</v>
      </c>
    </row>
    <row r="3756" spans="1:5">
      <c r="A3756" s="816">
        <f t="shared" si="244"/>
        <v>25668</v>
      </c>
      <c r="B3756" s="815">
        <f t="shared" si="245"/>
        <v>100</v>
      </c>
      <c r="C3756" s="815">
        <f t="shared" si="246"/>
        <v>266</v>
      </c>
      <c r="D3756" s="815">
        <f t="shared" si="247"/>
        <v>277</v>
      </c>
      <c r="E3756" s="815">
        <v>1970</v>
      </c>
    </row>
    <row r="3757" spans="1:5">
      <c r="A3757" s="816">
        <f t="shared" si="244"/>
        <v>25669</v>
      </c>
      <c r="B3757" s="815">
        <f t="shared" si="245"/>
        <v>101</v>
      </c>
      <c r="C3757" s="815">
        <f t="shared" si="246"/>
        <v>265</v>
      </c>
      <c r="D3757" s="815">
        <f t="shared" si="247"/>
        <v>276</v>
      </c>
      <c r="E3757" s="815">
        <v>1970</v>
      </c>
    </row>
    <row r="3758" spans="1:5">
      <c r="A3758" s="816">
        <f t="shared" si="244"/>
        <v>25670</v>
      </c>
      <c r="B3758" s="815">
        <f t="shared" si="245"/>
        <v>102</v>
      </c>
      <c r="C3758" s="815">
        <f t="shared" si="246"/>
        <v>264</v>
      </c>
      <c r="D3758" s="815">
        <f t="shared" si="247"/>
        <v>275</v>
      </c>
      <c r="E3758" s="815">
        <v>1970</v>
      </c>
    </row>
    <row r="3759" spans="1:5">
      <c r="A3759" s="816">
        <f t="shared" si="244"/>
        <v>25671</v>
      </c>
      <c r="B3759" s="815">
        <f t="shared" si="245"/>
        <v>103</v>
      </c>
      <c r="C3759" s="815">
        <f t="shared" si="246"/>
        <v>263</v>
      </c>
      <c r="D3759" s="815">
        <f t="shared" si="247"/>
        <v>274</v>
      </c>
      <c r="E3759" s="815">
        <v>1970</v>
      </c>
    </row>
    <row r="3760" spans="1:5">
      <c r="A3760" s="816">
        <f t="shared" si="244"/>
        <v>25672</v>
      </c>
      <c r="B3760" s="815">
        <f t="shared" si="245"/>
        <v>104</v>
      </c>
      <c r="C3760" s="815">
        <f t="shared" si="246"/>
        <v>262</v>
      </c>
      <c r="D3760" s="815">
        <f t="shared" si="247"/>
        <v>273</v>
      </c>
      <c r="E3760" s="815">
        <v>1970</v>
      </c>
    </row>
    <row r="3761" spans="1:5">
      <c r="A3761" s="816">
        <f t="shared" si="244"/>
        <v>25673</v>
      </c>
      <c r="B3761" s="815">
        <f t="shared" si="245"/>
        <v>105</v>
      </c>
      <c r="C3761" s="815">
        <f t="shared" si="246"/>
        <v>261</v>
      </c>
      <c r="D3761" s="815">
        <f t="shared" si="247"/>
        <v>272</v>
      </c>
      <c r="E3761" s="815">
        <v>1970</v>
      </c>
    </row>
    <row r="3762" spans="1:5">
      <c r="A3762" s="816">
        <f t="shared" si="244"/>
        <v>25674</v>
      </c>
      <c r="B3762" s="815">
        <f t="shared" si="245"/>
        <v>106</v>
      </c>
      <c r="C3762" s="815">
        <f t="shared" si="246"/>
        <v>260</v>
      </c>
      <c r="D3762" s="815">
        <f t="shared" si="247"/>
        <v>271</v>
      </c>
      <c r="E3762" s="815">
        <v>1970</v>
      </c>
    </row>
    <row r="3763" spans="1:5">
      <c r="A3763" s="816">
        <f t="shared" ref="A3763:A3826" si="248">A3762+1</f>
        <v>25675</v>
      </c>
      <c r="B3763" s="815">
        <f t="shared" si="245"/>
        <v>107</v>
      </c>
      <c r="C3763" s="815">
        <f t="shared" si="246"/>
        <v>259</v>
      </c>
      <c r="D3763" s="815">
        <f t="shared" si="247"/>
        <v>270</v>
      </c>
      <c r="E3763" s="815">
        <v>1970</v>
      </c>
    </row>
    <row r="3764" spans="1:5">
      <c r="A3764" s="816">
        <f t="shared" si="248"/>
        <v>25676</v>
      </c>
      <c r="B3764" s="815">
        <f t="shared" si="245"/>
        <v>108</v>
      </c>
      <c r="C3764" s="815">
        <f t="shared" si="246"/>
        <v>258</v>
      </c>
      <c r="D3764" s="815">
        <f t="shared" si="247"/>
        <v>269</v>
      </c>
      <c r="E3764" s="815">
        <v>1970</v>
      </c>
    </row>
    <row r="3765" spans="1:5">
      <c r="A3765" s="816">
        <f t="shared" si="248"/>
        <v>25677</v>
      </c>
      <c r="B3765" s="815">
        <f t="shared" si="245"/>
        <v>109</v>
      </c>
      <c r="C3765" s="815">
        <f t="shared" si="246"/>
        <v>257</v>
      </c>
      <c r="D3765" s="815">
        <f t="shared" si="247"/>
        <v>268</v>
      </c>
      <c r="E3765" s="815">
        <v>1970</v>
      </c>
    </row>
    <row r="3766" spans="1:5">
      <c r="A3766" s="816">
        <f t="shared" si="248"/>
        <v>25678</v>
      </c>
      <c r="B3766" s="815">
        <f t="shared" si="245"/>
        <v>110</v>
      </c>
      <c r="C3766" s="815">
        <f t="shared" si="246"/>
        <v>256</v>
      </c>
      <c r="D3766" s="815">
        <f t="shared" si="247"/>
        <v>267</v>
      </c>
      <c r="E3766" s="815">
        <v>1970</v>
      </c>
    </row>
    <row r="3767" spans="1:5">
      <c r="A3767" s="816">
        <f t="shared" si="248"/>
        <v>25679</v>
      </c>
      <c r="B3767" s="815">
        <f t="shared" si="245"/>
        <v>111</v>
      </c>
      <c r="C3767" s="815">
        <f t="shared" si="246"/>
        <v>255</v>
      </c>
      <c r="D3767" s="815">
        <f t="shared" si="247"/>
        <v>266</v>
      </c>
      <c r="E3767" s="815">
        <v>1970</v>
      </c>
    </row>
    <row r="3768" spans="1:5">
      <c r="A3768" s="816">
        <f t="shared" si="248"/>
        <v>25680</v>
      </c>
      <c r="B3768" s="815">
        <f t="shared" si="245"/>
        <v>112</v>
      </c>
      <c r="C3768" s="815">
        <f t="shared" si="246"/>
        <v>254</v>
      </c>
      <c r="D3768" s="815">
        <f t="shared" si="247"/>
        <v>265</v>
      </c>
      <c r="E3768" s="815">
        <v>1970</v>
      </c>
    </row>
    <row r="3769" spans="1:5">
      <c r="A3769" s="816">
        <f t="shared" si="248"/>
        <v>25681</v>
      </c>
      <c r="B3769" s="815">
        <f t="shared" si="245"/>
        <v>113</v>
      </c>
      <c r="C3769" s="815">
        <f t="shared" si="246"/>
        <v>253</v>
      </c>
      <c r="D3769" s="815">
        <f t="shared" si="247"/>
        <v>264</v>
      </c>
      <c r="E3769" s="815">
        <v>1970</v>
      </c>
    </row>
    <row r="3770" spans="1:5">
      <c r="A3770" s="816">
        <f t="shared" si="248"/>
        <v>25682</v>
      </c>
      <c r="B3770" s="815">
        <f t="shared" si="245"/>
        <v>114</v>
      </c>
      <c r="C3770" s="815">
        <f t="shared" si="246"/>
        <v>252</v>
      </c>
      <c r="D3770" s="815">
        <f t="shared" si="247"/>
        <v>263</v>
      </c>
      <c r="E3770" s="815">
        <v>1970</v>
      </c>
    </row>
    <row r="3771" spans="1:5">
      <c r="A3771" s="816">
        <f t="shared" si="248"/>
        <v>25683</v>
      </c>
      <c r="B3771" s="815">
        <f t="shared" si="245"/>
        <v>115</v>
      </c>
      <c r="C3771" s="815">
        <f t="shared" si="246"/>
        <v>251</v>
      </c>
      <c r="D3771" s="815">
        <f t="shared" si="247"/>
        <v>262</v>
      </c>
      <c r="E3771" s="815">
        <v>1970</v>
      </c>
    </row>
    <row r="3772" spans="1:5">
      <c r="A3772" s="816">
        <f t="shared" si="248"/>
        <v>25684</v>
      </c>
      <c r="B3772" s="815">
        <f t="shared" si="245"/>
        <v>116</v>
      </c>
      <c r="C3772" s="815">
        <f t="shared" si="246"/>
        <v>250</v>
      </c>
      <c r="D3772" s="815">
        <f t="shared" si="247"/>
        <v>261</v>
      </c>
      <c r="E3772" s="815">
        <v>1970</v>
      </c>
    </row>
    <row r="3773" spans="1:5">
      <c r="A3773" s="816">
        <f t="shared" si="248"/>
        <v>25685</v>
      </c>
      <c r="B3773" s="815">
        <f t="shared" si="245"/>
        <v>117</v>
      </c>
      <c r="C3773" s="815">
        <f t="shared" si="246"/>
        <v>249</v>
      </c>
      <c r="D3773" s="815">
        <f t="shared" si="247"/>
        <v>260</v>
      </c>
      <c r="E3773" s="815">
        <v>1970</v>
      </c>
    </row>
    <row r="3774" spans="1:5">
      <c r="A3774" s="816">
        <f t="shared" si="248"/>
        <v>25686</v>
      </c>
      <c r="B3774" s="815">
        <f t="shared" si="245"/>
        <v>118</v>
      </c>
      <c r="C3774" s="815">
        <f t="shared" si="246"/>
        <v>248</v>
      </c>
      <c r="D3774" s="815">
        <f t="shared" si="247"/>
        <v>259</v>
      </c>
      <c r="E3774" s="815">
        <v>1970</v>
      </c>
    </row>
    <row r="3775" spans="1:5">
      <c r="A3775" s="816">
        <f t="shared" si="248"/>
        <v>25687</v>
      </c>
      <c r="B3775" s="815">
        <f t="shared" si="245"/>
        <v>119</v>
      </c>
      <c r="C3775" s="815">
        <f t="shared" si="246"/>
        <v>247</v>
      </c>
      <c r="D3775" s="815">
        <f t="shared" si="247"/>
        <v>258</v>
      </c>
      <c r="E3775" s="815">
        <v>1970</v>
      </c>
    </row>
    <row r="3776" spans="1:5">
      <c r="A3776" s="816">
        <f t="shared" si="248"/>
        <v>25688</v>
      </c>
      <c r="B3776" s="815">
        <f t="shared" si="245"/>
        <v>120</v>
      </c>
      <c r="C3776" s="815">
        <f t="shared" si="246"/>
        <v>246</v>
      </c>
      <c r="D3776" s="815">
        <f t="shared" si="247"/>
        <v>257</v>
      </c>
      <c r="E3776" s="815">
        <v>1970</v>
      </c>
    </row>
    <row r="3777" spans="1:5">
      <c r="A3777" s="816">
        <f t="shared" si="248"/>
        <v>25689</v>
      </c>
      <c r="B3777" s="815">
        <f t="shared" si="245"/>
        <v>121</v>
      </c>
      <c r="C3777" s="815">
        <f t="shared" si="246"/>
        <v>245</v>
      </c>
      <c r="D3777" s="815">
        <f t="shared" si="247"/>
        <v>256</v>
      </c>
      <c r="E3777" s="815">
        <v>1970</v>
      </c>
    </row>
    <row r="3778" spans="1:5">
      <c r="A3778" s="816">
        <f t="shared" si="248"/>
        <v>25690</v>
      </c>
      <c r="B3778" s="815">
        <f t="shared" si="245"/>
        <v>122</v>
      </c>
      <c r="C3778" s="815">
        <f t="shared" si="246"/>
        <v>244</v>
      </c>
      <c r="D3778" s="815">
        <f t="shared" si="247"/>
        <v>255</v>
      </c>
      <c r="E3778" s="815">
        <v>1970</v>
      </c>
    </row>
    <row r="3779" spans="1:5">
      <c r="A3779" s="816">
        <f t="shared" si="248"/>
        <v>25691</v>
      </c>
      <c r="B3779" s="815">
        <f t="shared" si="245"/>
        <v>123</v>
      </c>
      <c r="C3779" s="815">
        <f t="shared" si="246"/>
        <v>243</v>
      </c>
      <c r="D3779" s="815">
        <f t="shared" si="247"/>
        <v>254</v>
      </c>
      <c r="E3779" s="815">
        <v>1970</v>
      </c>
    </row>
    <row r="3780" spans="1:5">
      <c r="A3780" s="816">
        <f t="shared" si="248"/>
        <v>25692</v>
      </c>
      <c r="B3780" s="815">
        <f t="shared" si="245"/>
        <v>124</v>
      </c>
      <c r="C3780" s="815">
        <f t="shared" si="246"/>
        <v>242</v>
      </c>
      <c r="D3780" s="815">
        <f t="shared" si="247"/>
        <v>253</v>
      </c>
      <c r="E3780" s="815">
        <v>1970</v>
      </c>
    </row>
    <row r="3781" spans="1:5">
      <c r="A3781" s="816">
        <f t="shared" si="248"/>
        <v>25693</v>
      </c>
      <c r="B3781" s="815">
        <f t="shared" si="245"/>
        <v>125</v>
      </c>
      <c r="C3781" s="815">
        <f t="shared" si="246"/>
        <v>241</v>
      </c>
      <c r="D3781" s="815">
        <f t="shared" si="247"/>
        <v>252</v>
      </c>
      <c r="E3781" s="815">
        <v>1970</v>
      </c>
    </row>
    <row r="3782" spans="1:5">
      <c r="A3782" s="816">
        <f t="shared" si="248"/>
        <v>25694</v>
      </c>
      <c r="B3782" s="815">
        <f t="shared" si="245"/>
        <v>126</v>
      </c>
      <c r="C3782" s="815">
        <f t="shared" si="246"/>
        <v>240</v>
      </c>
      <c r="D3782" s="815">
        <f t="shared" si="247"/>
        <v>251</v>
      </c>
      <c r="E3782" s="815">
        <v>1970</v>
      </c>
    </row>
    <row r="3783" spans="1:5">
      <c r="A3783" s="816">
        <f t="shared" si="248"/>
        <v>25695</v>
      </c>
      <c r="B3783" s="815">
        <f t="shared" si="245"/>
        <v>127</v>
      </c>
      <c r="C3783" s="815">
        <f t="shared" si="246"/>
        <v>239</v>
      </c>
      <c r="D3783" s="815">
        <f t="shared" si="247"/>
        <v>250</v>
      </c>
      <c r="E3783" s="815">
        <v>1970</v>
      </c>
    </row>
    <row r="3784" spans="1:5">
      <c r="A3784" s="816">
        <f t="shared" si="248"/>
        <v>25696</v>
      </c>
      <c r="B3784" s="815">
        <f t="shared" si="245"/>
        <v>128</v>
      </c>
      <c r="C3784" s="815">
        <f t="shared" si="246"/>
        <v>238</v>
      </c>
      <c r="D3784" s="815">
        <f t="shared" si="247"/>
        <v>249</v>
      </c>
      <c r="E3784" s="815">
        <v>1970</v>
      </c>
    </row>
    <row r="3785" spans="1:5">
      <c r="A3785" s="816">
        <f t="shared" si="248"/>
        <v>25697</v>
      </c>
      <c r="B3785" s="815">
        <f t="shared" si="245"/>
        <v>129</v>
      </c>
      <c r="C3785" s="815">
        <f t="shared" si="246"/>
        <v>237</v>
      </c>
      <c r="D3785" s="815">
        <f t="shared" si="247"/>
        <v>248</v>
      </c>
      <c r="E3785" s="815">
        <v>1970</v>
      </c>
    </row>
    <row r="3786" spans="1:5">
      <c r="A3786" s="816">
        <f t="shared" si="248"/>
        <v>25698</v>
      </c>
      <c r="B3786" s="815">
        <f t="shared" si="245"/>
        <v>130</v>
      </c>
      <c r="C3786" s="815">
        <f t="shared" si="246"/>
        <v>236</v>
      </c>
      <c r="D3786" s="815">
        <f t="shared" si="247"/>
        <v>247</v>
      </c>
      <c r="E3786" s="815">
        <v>1970</v>
      </c>
    </row>
    <row r="3787" spans="1:5">
      <c r="A3787" s="816">
        <f t="shared" si="248"/>
        <v>25699</v>
      </c>
      <c r="B3787" s="815">
        <f t="shared" ref="B3787:B3850" si="249">B3786+1</f>
        <v>131</v>
      </c>
      <c r="C3787" s="815">
        <f t="shared" ref="C3787:C3850" si="250">C3786-1</f>
        <v>235</v>
      </c>
      <c r="D3787" s="815">
        <f t="shared" ref="D3787:D3850" si="251">D3786-1</f>
        <v>246</v>
      </c>
      <c r="E3787" s="815">
        <v>1970</v>
      </c>
    </row>
    <row r="3788" spans="1:5">
      <c r="A3788" s="816">
        <f t="shared" si="248"/>
        <v>25700</v>
      </c>
      <c r="B3788" s="815">
        <f t="shared" si="249"/>
        <v>132</v>
      </c>
      <c r="C3788" s="815">
        <f t="shared" si="250"/>
        <v>234</v>
      </c>
      <c r="D3788" s="815">
        <f t="shared" si="251"/>
        <v>245</v>
      </c>
      <c r="E3788" s="815">
        <v>1970</v>
      </c>
    </row>
    <row r="3789" spans="1:5">
      <c r="A3789" s="816">
        <f t="shared" si="248"/>
        <v>25701</v>
      </c>
      <c r="B3789" s="815">
        <f t="shared" si="249"/>
        <v>133</v>
      </c>
      <c r="C3789" s="815">
        <f t="shared" si="250"/>
        <v>233</v>
      </c>
      <c r="D3789" s="815">
        <f t="shared" si="251"/>
        <v>244</v>
      </c>
      <c r="E3789" s="815">
        <v>1970</v>
      </c>
    </row>
    <row r="3790" spans="1:5">
      <c r="A3790" s="816">
        <f t="shared" si="248"/>
        <v>25702</v>
      </c>
      <c r="B3790" s="815">
        <f t="shared" si="249"/>
        <v>134</v>
      </c>
      <c r="C3790" s="815">
        <f t="shared" si="250"/>
        <v>232</v>
      </c>
      <c r="D3790" s="815">
        <f t="shared" si="251"/>
        <v>243</v>
      </c>
      <c r="E3790" s="815">
        <v>1970</v>
      </c>
    </row>
    <row r="3791" spans="1:5">
      <c r="A3791" s="816">
        <f t="shared" si="248"/>
        <v>25703</v>
      </c>
      <c r="B3791" s="815">
        <f t="shared" si="249"/>
        <v>135</v>
      </c>
      <c r="C3791" s="815">
        <f t="shared" si="250"/>
        <v>231</v>
      </c>
      <c r="D3791" s="815">
        <f t="shared" si="251"/>
        <v>242</v>
      </c>
      <c r="E3791" s="815">
        <v>1970</v>
      </c>
    </row>
    <row r="3792" spans="1:5">
      <c r="A3792" s="816">
        <f t="shared" si="248"/>
        <v>25704</v>
      </c>
      <c r="B3792" s="815">
        <f t="shared" si="249"/>
        <v>136</v>
      </c>
      <c r="C3792" s="815">
        <f t="shared" si="250"/>
        <v>230</v>
      </c>
      <c r="D3792" s="815">
        <f t="shared" si="251"/>
        <v>241</v>
      </c>
      <c r="E3792" s="815">
        <v>1970</v>
      </c>
    </row>
    <row r="3793" spans="1:5">
      <c r="A3793" s="816">
        <f t="shared" si="248"/>
        <v>25705</v>
      </c>
      <c r="B3793" s="815">
        <f t="shared" si="249"/>
        <v>137</v>
      </c>
      <c r="C3793" s="815">
        <f t="shared" si="250"/>
        <v>229</v>
      </c>
      <c r="D3793" s="815">
        <f t="shared" si="251"/>
        <v>240</v>
      </c>
      <c r="E3793" s="815">
        <v>1970</v>
      </c>
    </row>
    <row r="3794" spans="1:5">
      <c r="A3794" s="816">
        <f t="shared" si="248"/>
        <v>25706</v>
      </c>
      <c r="B3794" s="815">
        <f t="shared" si="249"/>
        <v>138</v>
      </c>
      <c r="C3794" s="815">
        <f t="shared" si="250"/>
        <v>228</v>
      </c>
      <c r="D3794" s="815">
        <f t="shared" si="251"/>
        <v>239</v>
      </c>
      <c r="E3794" s="815">
        <v>1970</v>
      </c>
    </row>
    <row r="3795" spans="1:5">
      <c r="A3795" s="816">
        <f t="shared" si="248"/>
        <v>25707</v>
      </c>
      <c r="B3795" s="815">
        <f t="shared" si="249"/>
        <v>139</v>
      </c>
      <c r="C3795" s="815">
        <f t="shared" si="250"/>
        <v>227</v>
      </c>
      <c r="D3795" s="815">
        <f t="shared" si="251"/>
        <v>238</v>
      </c>
      <c r="E3795" s="815">
        <v>1970</v>
      </c>
    </row>
    <row r="3796" spans="1:5">
      <c r="A3796" s="816">
        <f t="shared" si="248"/>
        <v>25708</v>
      </c>
      <c r="B3796" s="815">
        <f t="shared" si="249"/>
        <v>140</v>
      </c>
      <c r="C3796" s="815">
        <f t="shared" si="250"/>
        <v>226</v>
      </c>
      <c r="D3796" s="815">
        <f t="shared" si="251"/>
        <v>237</v>
      </c>
      <c r="E3796" s="815">
        <v>1970</v>
      </c>
    </row>
    <row r="3797" spans="1:5">
      <c r="A3797" s="816">
        <f t="shared" si="248"/>
        <v>25709</v>
      </c>
      <c r="B3797" s="815">
        <f t="shared" si="249"/>
        <v>141</v>
      </c>
      <c r="C3797" s="815">
        <f t="shared" si="250"/>
        <v>225</v>
      </c>
      <c r="D3797" s="815">
        <f t="shared" si="251"/>
        <v>236</v>
      </c>
      <c r="E3797" s="815">
        <v>1970</v>
      </c>
    </row>
    <row r="3798" spans="1:5">
      <c r="A3798" s="816">
        <f t="shared" si="248"/>
        <v>25710</v>
      </c>
      <c r="B3798" s="815">
        <f t="shared" si="249"/>
        <v>142</v>
      </c>
      <c r="C3798" s="815">
        <f t="shared" si="250"/>
        <v>224</v>
      </c>
      <c r="D3798" s="815">
        <f t="shared" si="251"/>
        <v>235</v>
      </c>
      <c r="E3798" s="815">
        <v>1970</v>
      </c>
    </row>
    <row r="3799" spans="1:5">
      <c r="A3799" s="816">
        <f t="shared" si="248"/>
        <v>25711</v>
      </c>
      <c r="B3799" s="815">
        <f t="shared" si="249"/>
        <v>143</v>
      </c>
      <c r="C3799" s="815">
        <f t="shared" si="250"/>
        <v>223</v>
      </c>
      <c r="D3799" s="815">
        <f t="shared" si="251"/>
        <v>234</v>
      </c>
      <c r="E3799" s="815">
        <v>1970</v>
      </c>
    </row>
    <row r="3800" spans="1:5">
      <c r="A3800" s="816">
        <f t="shared" si="248"/>
        <v>25712</v>
      </c>
      <c r="B3800" s="815">
        <f t="shared" si="249"/>
        <v>144</v>
      </c>
      <c r="C3800" s="815">
        <f t="shared" si="250"/>
        <v>222</v>
      </c>
      <c r="D3800" s="815">
        <f t="shared" si="251"/>
        <v>233</v>
      </c>
      <c r="E3800" s="815">
        <v>1970</v>
      </c>
    </row>
    <row r="3801" spans="1:5">
      <c r="A3801" s="816">
        <f t="shared" si="248"/>
        <v>25713</v>
      </c>
      <c r="B3801" s="815">
        <f t="shared" si="249"/>
        <v>145</v>
      </c>
      <c r="C3801" s="815">
        <f t="shared" si="250"/>
        <v>221</v>
      </c>
      <c r="D3801" s="815">
        <f t="shared" si="251"/>
        <v>232</v>
      </c>
      <c r="E3801" s="815">
        <v>1970</v>
      </c>
    </row>
    <row r="3802" spans="1:5">
      <c r="A3802" s="816">
        <f t="shared" si="248"/>
        <v>25714</v>
      </c>
      <c r="B3802" s="815">
        <f t="shared" si="249"/>
        <v>146</v>
      </c>
      <c r="C3802" s="815">
        <f t="shared" si="250"/>
        <v>220</v>
      </c>
      <c r="D3802" s="815">
        <f t="shared" si="251"/>
        <v>231</v>
      </c>
      <c r="E3802" s="815">
        <v>1970</v>
      </c>
    </row>
    <row r="3803" spans="1:5">
      <c r="A3803" s="816">
        <f t="shared" si="248"/>
        <v>25715</v>
      </c>
      <c r="B3803" s="815">
        <f t="shared" si="249"/>
        <v>147</v>
      </c>
      <c r="C3803" s="815">
        <f t="shared" si="250"/>
        <v>219</v>
      </c>
      <c r="D3803" s="815">
        <f t="shared" si="251"/>
        <v>230</v>
      </c>
      <c r="E3803" s="815">
        <v>1970</v>
      </c>
    </row>
    <row r="3804" spans="1:5">
      <c r="A3804" s="816">
        <f t="shared" si="248"/>
        <v>25716</v>
      </c>
      <c r="B3804" s="815">
        <f t="shared" si="249"/>
        <v>148</v>
      </c>
      <c r="C3804" s="815">
        <f t="shared" si="250"/>
        <v>218</v>
      </c>
      <c r="D3804" s="815">
        <f t="shared" si="251"/>
        <v>229</v>
      </c>
      <c r="E3804" s="815">
        <v>1970</v>
      </c>
    </row>
    <row r="3805" spans="1:5">
      <c r="A3805" s="816">
        <f t="shared" si="248"/>
        <v>25717</v>
      </c>
      <c r="B3805" s="815">
        <f t="shared" si="249"/>
        <v>149</v>
      </c>
      <c r="C3805" s="815">
        <f t="shared" si="250"/>
        <v>217</v>
      </c>
      <c r="D3805" s="815">
        <f t="shared" si="251"/>
        <v>228</v>
      </c>
      <c r="E3805" s="815">
        <v>1970</v>
      </c>
    </row>
    <row r="3806" spans="1:5">
      <c r="A3806" s="816">
        <f t="shared" si="248"/>
        <v>25718</v>
      </c>
      <c r="B3806" s="815">
        <f t="shared" si="249"/>
        <v>150</v>
      </c>
      <c r="C3806" s="815">
        <f t="shared" si="250"/>
        <v>216</v>
      </c>
      <c r="D3806" s="815">
        <f t="shared" si="251"/>
        <v>227</v>
      </c>
      <c r="E3806" s="815">
        <v>1970</v>
      </c>
    </row>
    <row r="3807" spans="1:5">
      <c r="A3807" s="816">
        <f t="shared" si="248"/>
        <v>25719</v>
      </c>
      <c r="B3807" s="815">
        <f t="shared" si="249"/>
        <v>151</v>
      </c>
      <c r="C3807" s="815">
        <f t="shared" si="250"/>
        <v>215</v>
      </c>
      <c r="D3807" s="815">
        <f t="shared" si="251"/>
        <v>226</v>
      </c>
      <c r="E3807" s="815">
        <v>1970</v>
      </c>
    </row>
    <row r="3808" spans="1:5">
      <c r="A3808" s="816">
        <f t="shared" si="248"/>
        <v>25720</v>
      </c>
      <c r="B3808" s="815">
        <f t="shared" si="249"/>
        <v>152</v>
      </c>
      <c r="C3808" s="815">
        <f t="shared" si="250"/>
        <v>214</v>
      </c>
      <c r="D3808" s="815">
        <f t="shared" si="251"/>
        <v>225</v>
      </c>
      <c r="E3808" s="815">
        <v>1970</v>
      </c>
    </row>
    <row r="3809" spans="1:5">
      <c r="A3809" s="816">
        <f t="shared" si="248"/>
        <v>25721</v>
      </c>
      <c r="B3809" s="815">
        <f t="shared" si="249"/>
        <v>153</v>
      </c>
      <c r="C3809" s="815">
        <f t="shared" si="250"/>
        <v>213</v>
      </c>
      <c r="D3809" s="815">
        <f t="shared" si="251"/>
        <v>224</v>
      </c>
      <c r="E3809" s="815">
        <v>1970</v>
      </c>
    </row>
    <row r="3810" spans="1:5">
      <c r="A3810" s="816">
        <f t="shared" si="248"/>
        <v>25722</v>
      </c>
      <c r="B3810" s="815">
        <f t="shared" si="249"/>
        <v>154</v>
      </c>
      <c r="C3810" s="815">
        <f t="shared" si="250"/>
        <v>212</v>
      </c>
      <c r="D3810" s="815">
        <f t="shared" si="251"/>
        <v>223</v>
      </c>
      <c r="E3810" s="815">
        <v>1970</v>
      </c>
    </row>
    <row r="3811" spans="1:5">
      <c r="A3811" s="816">
        <f t="shared" si="248"/>
        <v>25723</v>
      </c>
      <c r="B3811" s="815">
        <f t="shared" si="249"/>
        <v>155</v>
      </c>
      <c r="C3811" s="815">
        <f t="shared" si="250"/>
        <v>211</v>
      </c>
      <c r="D3811" s="815">
        <f t="shared" si="251"/>
        <v>222</v>
      </c>
      <c r="E3811" s="815">
        <v>1970</v>
      </c>
    </row>
    <row r="3812" spans="1:5">
      <c r="A3812" s="816">
        <f t="shared" si="248"/>
        <v>25724</v>
      </c>
      <c r="B3812" s="815">
        <f t="shared" si="249"/>
        <v>156</v>
      </c>
      <c r="C3812" s="815">
        <f t="shared" si="250"/>
        <v>210</v>
      </c>
      <c r="D3812" s="815">
        <f t="shared" si="251"/>
        <v>221</v>
      </c>
      <c r="E3812" s="815">
        <v>1970</v>
      </c>
    </row>
    <row r="3813" spans="1:5">
      <c r="A3813" s="816">
        <f t="shared" si="248"/>
        <v>25725</v>
      </c>
      <c r="B3813" s="815">
        <f t="shared" si="249"/>
        <v>157</v>
      </c>
      <c r="C3813" s="815">
        <f t="shared" si="250"/>
        <v>209</v>
      </c>
      <c r="D3813" s="815">
        <f t="shared" si="251"/>
        <v>220</v>
      </c>
      <c r="E3813" s="815">
        <v>1970</v>
      </c>
    </row>
    <row r="3814" spans="1:5">
      <c r="A3814" s="816">
        <f t="shared" si="248"/>
        <v>25726</v>
      </c>
      <c r="B3814" s="815">
        <f t="shared" si="249"/>
        <v>158</v>
      </c>
      <c r="C3814" s="815">
        <f t="shared" si="250"/>
        <v>208</v>
      </c>
      <c r="D3814" s="815">
        <f t="shared" si="251"/>
        <v>219</v>
      </c>
      <c r="E3814" s="815">
        <v>1970</v>
      </c>
    </row>
    <row r="3815" spans="1:5">
      <c r="A3815" s="816">
        <f t="shared" si="248"/>
        <v>25727</v>
      </c>
      <c r="B3815" s="815">
        <f t="shared" si="249"/>
        <v>159</v>
      </c>
      <c r="C3815" s="815">
        <f t="shared" si="250"/>
        <v>207</v>
      </c>
      <c r="D3815" s="815">
        <f t="shared" si="251"/>
        <v>218</v>
      </c>
      <c r="E3815" s="815">
        <v>1970</v>
      </c>
    </row>
    <row r="3816" spans="1:5">
      <c r="A3816" s="816">
        <f t="shared" si="248"/>
        <v>25728</v>
      </c>
      <c r="B3816" s="815">
        <f t="shared" si="249"/>
        <v>160</v>
      </c>
      <c r="C3816" s="815">
        <f t="shared" si="250"/>
        <v>206</v>
      </c>
      <c r="D3816" s="815">
        <f t="shared" si="251"/>
        <v>217</v>
      </c>
      <c r="E3816" s="815">
        <v>1970</v>
      </c>
    </row>
    <row r="3817" spans="1:5">
      <c r="A3817" s="816">
        <f t="shared" si="248"/>
        <v>25729</v>
      </c>
      <c r="B3817" s="815">
        <f t="shared" si="249"/>
        <v>161</v>
      </c>
      <c r="C3817" s="815">
        <f t="shared" si="250"/>
        <v>205</v>
      </c>
      <c r="D3817" s="815">
        <f t="shared" si="251"/>
        <v>216</v>
      </c>
      <c r="E3817" s="815">
        <v>1970</v>
      </c>
    </row>
    <row r="3818" spans="1:5">
      <c r="A3818" s="816">
        <f t="shared" si="248"/>
        <v>25730</v>
      </c>
      <c r="B3818" s="815">
        <f t="shared" si="249"/>
        <v>162</v>
      </c>
      <c r="C3818" s="815">
        <f t="shared" si="250"/>
        <v>204</v>
      </c>
      <c r="D3818" s="815">
        <f t="shared" si="251"/>
        <v>215</v>
      </c>
      <c r="E3818" s="815">
        <v>1970</v>
      </c>
    </row>
    <row r="3819" spans="1:5">
      <c r="A3819" s="816">
        <f t="shared" si="248"/>
        <v>25731</v>
      </c>
      <c r="B3819" s="815">
        <f t="shared" si="249"/>
        <v>163</v>
      </c>
      <c r="C3819" s="815">
        <f t="shared" si="250"/>
        <v>203</v>
      </c>
      <c r="D3819" s="815">
        <f t="shared" si="251"/>
        <v>214</v>
      </c>
      <c r="E3819" s="815">
        <v>1970</v>
      </c>
    </row>
    <row r="3820" spans="1:5">
      <c r="A3820" s="816">
        <f t="shared" si="248"/>
        <v>25732</v>
      </c>
      <c r="B3820" s="815">
        <f t="shared" si="249"/>
        <v>164</v>
      </c>
      <c r="C3820" s="815">
        <f t="shared" si="250"/>
        <v>202</v>
      </c>
      <c r="D3820" s="815">
        <f t="shared" si="251"/>
        <v>213</v>
      </c>
      <c r="E3820" s="815">
        <v>1970</v>
      </c>
    </row>
    <row r="3821" spans="1:5">
      <c r="A3821" s="816">
        <f t="shared" si="248"/>
        <v>25733</v>
      </c>
      <c r="B3821" s="815">
        <f t="shared" si="249"/>
        <v>165</v>
      </c>
      <c r="C3821" s="815">
        <f t="shared" si="250"/>
        <v>201</v>
      </c>
      <c r="D3821" s="815">
        <f t="shared" si="251"/>
        <v>212</v>
      </c>
      <c r="E3821" s="815">
        <v>1970</v>
      </c>
    </row>
    <row r="3822" spans="1:5">
      <c r="A3822" s="816">
        <f t="shared" si="248"/>
        <v>25734</v>
      </c>
      <c r="B3822" s="815">
        <f t="shared" si="249"/>
        <v>166</v>
      </c>
      <c r="C3822" s="815">
        <f t="shared" si="250"/>
        <v>200</v>
      </c>
      <c r="D3822" s="815">
        <f t="shared" si="251"/>
        <v>211</v>
      </c>
      <c r="E3822" s="815">
        <v>1970</v>
      </c>
    </row>
    <row r="3823" spans="1:5">
      <c r="A3823" s="816">
        <f t="shared" si="248"/>
        <v>25735</v>
      </c>
      <c r="B3823" s="815">
        <f t="shared" si="249"/>
        <v>167</v>
      </c>
      <c r="C3823" s="815">
        <f t="shared" si="250"/>
        <v>199</v>
      </c>
      <c r="D3823" s="815">
        <f t="shared" si="251"/>
        <v>210</v>
      </c>
      <c r="E3823" s="815">
        <v>1970</v>
      </c>
    </row>
    <row r="3824" spans="1:5">
      <c r="A3824" s="816">
        <f t="shared" si="248"/>
        <v>25736</v>
      </c>
      <c r="B3824" s="815">
        <f t="shared" si="249"/>
        <v>168</v>
      </c>
      <c r="C3824" s="815">
        <f t="shared" si="250"/>
        <v>198</v>
      </c>
      <c r="D3824" s="815">
        <f t="shared" si="251"/>
        <v>209</v>
      </c>
      <c r="E3824" s="815">
        <v>1970</v>
      </c>
    </row>
    <row r="3825" spans="1:5">
      <c r="A3825" s="816">
        <f t="shared" si="248"/>
        <v>25737</v>
      </c>
      <c r="B3825" s="815">
        <f t="shared" si="249"/>
        <v>169</v>
      </c>
      <c r="C3825" s="815">
        <f t="shared" si="250"/>
        <v>197</v>
      </c>
      <c r="D3825" s="815">
        <f t="shared" si="251"/>
        <v>208</v>
      </c>
      <c r="E3825" s="815">
        <v>1970</v>
      </c>
    </row>
    <row r="3826" spans="1:5">
      <c r="A3826" s="816">
        <f t="shared" si="248"/>
        <v>25738</v>
      </c>
      <c r="B3826" s="815">
        <f t="shared" si="249"/>
        <v>170</v>
      </c>
      <c r="C3826" s="815">
        <f t="shared" si="250"/>
        <v>196</v>
      </c>
      <c r="D3826" s="815">
        <f t="shared" si="251"/>
        <v>207</v>
      </c>
      <c r="E3826" s="815">
        <v>1970</v>
      </c>
    </row>
    <row r="3827" spans="1:5">
      <c r="A3827" s="816">
        <f t="shared" ref="A3827:A3890" si="252">A3826+1</f>
        <v>25739</v>
      </c>
      <c r="B3827" s="815">
        <f t="shared" si="249"/>
        <v>171</v>
      </c>
      <c r="C3827" s="815">
        <f t="shared" si="250"/>
        <v>195</v>
      </c>
      <c r="D3827" s="815">
        <f t="shared" si="251"/>
        <v>206</v>
      </c>
      <c r="E3827" s="815">
        <v>1970</v>
      </c>
    </row>
    <row r="3828" spans="1:5">
      <c r="A3828" s="816">
        <f t="shared" si="252"/>
        <v>25740</v>
      </c>
      <c r="B3828" s="815">
        <f t="shared" si="249"/>
        <v>172</v>
      </c>
      <c r="C3828" s="815">
        <f t="shared" si="250"/>
        <v>194</v>
      </c>
      <c r="D3828" s="815">
        <f t="shared" si="251"/>
        <v>205</v>
      </c>
      <c r="E3828" s="815">
        <v>1970</v>
      </c>
    </row>
    <row r="3829" spans="1:5">
      <c r="A3829" s="816">
        <f t="shared" si="252"/>
        <v>25741</v>
      </c>
      <c r="B3829" s="815">
        <f t="shared" si="249"/>
        <v>173</v>
      </c>
      <c r="C3829" s="815">
        <f t="shared" si="250"/>
        <v>193</v>
      </c>
      <c r="D3829" s="815">
        <f t="shared" si="251"/>
        <v>204</v>
      </c>
      <c r="E3829" s="815">
        <v>1970</v>
      </c>
    </row>
    <row r="3830" spans="1:5">
      <c r="A3830" s="816">
        <f t="shared" si="252"/>
        <v>25742</v>
      </c>
      <c r="B3830" s="815">
        <f t="shared" si="249"/>
        <v>174</v>
      </c>
      <c r="C3830" s="815">
        <f t="shared" si="250"/>
        <v>192</v>
      </c>
      <c r="D3830" s="815">
        <f t="shared" si="251"/>
        <v>203</v>
      </c>
      <c r="E3830" s="815">
        <v>1970</v>
      </c>
    </row>
    <row r="3831" spans="1:5">
      <c r="A3831" s="816">
        <f t="shared" si="252"/>
        <v>25743</v>
      </c>
      <c r="B3831" s="815">
        <f t="shared" si="249"/>
        <v>175</v>
      </c>
      <c r="C3831" s="815">
        <f t="shared" si="250"/>
        <v>191</v>
      </c>
      <c r="D3831" s="815">
        <f t="shared" si="251"/>
        <v>202</v>
      </c>
      <c r="E3831" s="815">
        <v>1970</v>
      </c>
    </row>
    <row r="3832" spans="1:5">
      <c r="A3832" s="816">
        <f t="shared" si="252"/>
        <v>25744</v>
      </c>
      <c r="B3832" s="815">
        <f t="shared" si="249"/>
        <v>176</v>
      </c>
      <c r="C3832" s="815">
        <f t="shared" si="250"/>
        <v>190</v>
      </c>
      <c r="D3832" s="815">
        <f t="shared" si="251"/>
        <v>201</v>
      </c>
      <c r="E3832" s="815">
        <v>1970</v>
      </c>
    </row>
    <row r="3833" spans="1:5">
      <c r="A3833" s="816">
        <f t="shared" si="252"/>
        <v>25745</v>
      </c>
      <c r="B3833" s="815">
        <f t="shared" si="249"/>
        <v>177</v>
      </c>
      <c r="C3833" s="815">
        <f t="shared" si="250"/>
        <v>189</v>
      </c>
      <c r="D3833" s="815">
        <f t="shared" si="251"/>
        <v>200</v>
      </c>
      <c r="E3833" s="815">
        <v>1970</v>
      </c>
    </row>
    <row r="3834" spans="1:5">
      <c r="A3834" s="816">
        <f t="shared" si="252"/>
        <v>25746</v>
      </c>
      <c r="B3834" s="815">
        <f t="shared" si="249"/>
        <v>178</v>
      </c>
      <c r="C3834" s="815">
        <f t="shared" si="250"/>
        <v>188</v>
      </c>
      <c r="D3834" s="815">
        <f t="shared" si="251"/>
        <v>199</v>
      </c>
      <c r="E3834" s="815">
        <v>1970</v>
      </c>
    </row>
    <row r="3835" spans="1:5">
      <c r="A3835" s="816">
        <f t="shared" si="252"/>
        <v>25747</v>
      </c>
      <c r="B3835" s="815">
        <f t="shared" si="249"/>
        <v>179</v>
      </c>
      <c r="C3835" s="815">
        <f t="shared" si="250"/>
        <v>187</v>
      </c>
      <c r="D3835" s="815">
        <f t="shared" si="251"/>
        <v>198</v>
      </c>
      <c r="E3835" s="815">
        <v>1970</v>
      </c>
    </row>
    <row r="3836" spans="1:5">
      <c r="A3836" s="816">
        <f t="shared" si="252"/>
        <v>25748</v>
      </c>
      <c r="B3836" s="815">
        <f t="shared" si="249"/>
        <v>180</v>
      </c>
      <c r="C3836" s="815">
        <f t="shared" si="250"/>
        <v>186</v>
      </c>
      <c r="D3836" s="815">
        <f t="shared" si="251"/>
        <v>197</v>
      </c>
      <c r="E3836" s="815">
        <v>1970</v>
      </c>
    </row>
    <row r="3837" spans="1:5">
      <c r="A3837" s="816">
        <f t="shared" si="252"/>
        <v>25749</v>
      </c>
      <c r="B3837" s="815">
        <f t="shared" si="249"/>
        <v>181</v>
      </c>
      <c r="C3837" s="815">
        <f t="shared" si="250"/>
        <v>185</v>
      </c>
      <c r="D3837" s="815">
        <f t="shared" si="251"/>
        <v>196</v>
      </c>
      <c r="E3837" s="815">
        <v>1970</v>
      </c>
    </row>
    <row r="3838" spans="1:5">
      <c r="A3838" s="816">
        <f t="shared" si="252"/>
        <v>25750</v>
      </c>
      <c r="B3838" s="815">
        <f t="shared" si="249"/>
        <v>182</v>
      </c>
      <c r="C3838" s="815">
        <f t="shared" si="250"/>
        <v>184</v>
      </c>
      <c r="D3838" s="815">
        <f t="shared" si="251"/>
        <v>195</v>
      </c>
      <c r="E3838" s="815">
        <v>1970</v>
      </c>
    </row>
    <row r="3839" spans="1:5">
      <c r="A3839" s="816">
        <f t="shared" si="252"/>
        <v>25751</v>
      </c>
      <c r="B3839" s="815">
        <f t="shared" si="249"/>
        <v>183</v>
      </c>
      <c r="C3839" s="815">
        <f t="shared" si="250"/>
        <v>183</v>
      </c>
      <c r="D3839" s="815">
        <f t="shared" si="251"/>
        <v>194</v>
      </c>
      <c r="E3839" s="815">
        <v>1970</v>
      </c>
    </row>
    <row r="3840" spans="1:5">
      <c r="A3840" s="816">
        <f t="shared" si="252"/>
        <v>25752</v>
      </c>
      <c r="B3840" s="815">
        <f t="shared" si="249"/>
        <v>184</v>
      </c>
      <c r="C3840" s="815">
        <f t="shared" si="250"/>
        <v>182</v>
      </c>
      <c r="D3840" s="815">
        <f t="shared" si="251"/>
        <v>193</v>
      </c>
      <c r="E3840" s="815">
        <v>1970</v>
      </c>
    </row>
    <row r="3841" spans="1:5">
      <c r="A3841" s="816">
        <f t="shared" si="252"/>
        <v>25753</v>
      </c>
      <c r="B3841" s="815">
        <f t="shared" si="249"/>
        <v>185</v>
      </c>
      <c r="C3841" s="815">
        <f t="shared" si="250"/>
        <v>181</v>
      </c>
      <c r="D3841" s="815">
        <f t="shared" si="251"/>
        <v>192</v>
      </c>
      <c r="E3841" s="815">
        <v>1970</v>
      </c>
    </row>
    <row r="3842" spans="1:5">
      <c r="A3842" s="816">
        <f t="shared" si="252"/>
        <v>25754</v>
      </c>
      <c r="B3842" s="815">
        <f t="shared" si="249"/>
        <v>186</v>
      </c>
      <c r="C3842" s="815">
        <f t="shared" si="250"/>
        <v>180</v>
      </c>
      <c r="D3842" s="815">
        <f t="shared" si="251"/>
        <v>191</v>
      </c>
      <c r="E3842" s="815">
        <v>1970</v>
      </c>
    </row>
    <row r="3843" spans="1:5">
      <c r="A3843" s="816">
        <f t="shared" si="252"/>
        <v>25755</v>
      </c>
      <c r="B3843" s="815">
        <f t="shared" si="249"/>
        <v>187</v>
      </c>
      <c r="C3843" s="815">
        <f t="shared" si="250"/>
        <v>179</v>
      </c>
      <c r="D3843" s="815">
        <f t="shared" si="251"/>
        <v>190</v>
      </c>
      <c r="E3843" s="815">
        <v>1970</v>
      </c>
    </row>
    <row r="3844" spans="1:5">
      <c r="A3844" s="816">
        <f t="shared" si="252"/>
        <v>25756</v>
      </c>
      <c r="B3844" s="815">
        <f t="shared" si="249"/>
        <v>188</v>
      </c>
      <c r="C3844" s="815">
        <f t="shared" si="250"/>
        <v>178</v>
      </c>
      <c r="D3844" s="815">
        <f t="shared" si="251"/>
        <v>189</v>
      </c>
      <c r="E3844" s="815">
        <v>1970</v>
      </c>
    </row>
    <row r="3845" spans="1:5">
      <c r="A3845" s="816">
        <f t="shared" si="252"/>
        <v>25757</v>
      </c>
      <c r="B3845" s="815">
        <f t="shared" si="249"/>
        <v>189</v>
      </c>
      <c r="C3845" s="815">
        <f t="shared" si="250"/>
        <v>177</v>
      </c>
      <c r="D3845" s="815">
        <f t="shared" si="251"/>
        <v>188</v>
      </c>
      <c r="E3845" s="815">
        <v>1970</v>
      </c>
    </row>
    <row r="3846" spans="1:5">
      <c r="A3846" s="816">
        <f t="shared" si="252"/>
        <v>25758</v>
      </c>
      <c r="B3846" s="815">
        <f t="shared" si="249"/>
        <v>190</v>
      </c>
      <c r="C3846" s="815">
        <f t="shared" si="250"/>
        <v>176</v>
      </c>
      <c r="D3846" s="815">
        <f t="shared" si="251"/>
        <v>187</v>
      </c>
      <c r="E3846" s="815">
        <v>1970</v>
      </c>
    </row>
    <row r="3847" spans="1:5">
      <c r="A3847" s="816">
        <f t="shared" si="252"/>
        <v>25759</v>
      </c>
      <c r="B3847" s="815">
        <f t="shared" si="249"/>
        <v>191</v>
      </c>
      <c r="C3847" s="815">
        <f t="shared" si="250"/>
        <v>175</v>
      </c>
      <c r="D3847" s="815">
        <f t="shared" si="251"/>
        <v>186</v>
      </c>
      <c r="E3847" s="815">
        <v>1970</v>
      </c>
    </row>
    <row r="3848" spans="1:5">
      <c r="A3848" s="816">
        <f t="shared" si="252"/>
        <v>25760</v>
      </c>
      <c r="B3848" s="815">
        <f t="shared" si="249"/>
        <v>192</v>
      </c>
      <c r="C3848" s="815">
        <f t="shared" si="250"/>
        <v>174</v>
      </c>
      <c r="D3848" s="815">
        <f t="shared" si="251"/>
        <v>185</v>
      </c>
      <c r="E3848" s="815">
        <v>1970</v>
      </c>
    </row>
    <row r="3849" spans="1:5">
      <c r="A3849" s="816">
        <f t="shared" si="252"/>
        <v>25761</v>
      </c>
      <c r="B3849" s="815">
        <f t="shared" si="249"/>
        <v>193</v>
      </c>
      <c r="C3849" s="815">
        <f t="shared" si="250"/>
        <v>173</v>
      </c>
      <c r="D3849" s="815">
        <f t="shared" si="251"/>
        <v>184</v>
      </c>
      <c r="E3849" s="815">
        <v>1970</v>
      </c>
    </row>
    <row r="3850" spans="1:5">
      <c r="A3850" s="816">
        <f t="shared" si="252"/>
        <v>25762</v>
      </c>
      <c r="B3850" s="815">
        <f t="shared" si="249"/>
        <v>194</v>
      </c>
      <c r="C3850" s="815">
        <f t="shared" si="250"/>
        <v>172</v>
      </c>
      <c r="D3850" s="815">
        <f t="shared" si="251"/>
        <v>183</v>
      </c>
      <c r="E3850" s="815">
        <v>1970</v>
      </c>
    </row>
    <row r="3851" spans="1:5">
      <c r="A3851" s="816">
        <f t="shared" si="252"/>
        <v>25763</v>
      </c>
      <c r="B3851" s="815">
        <f t="shared" ref="B3851:B3914" si="253">B3850+1</f>
        <v>195</v>
      </c>
      <c r="C3851" s="815">
        <f t="shared" ref="C3851:C3914" si="254">C3850-1</f>
        <v>171</v>
      </c>
      <c r="D3851" s="815">
        <f t="shared" ref="D3851:D3914" si="255">D3850-1</f>
        <v>182</v>
      </c>
      <c r="E3851" s="815">
        <v>1970</v>
      </c>
    </row>
    <row r="3852" spans="1:5">
      <c r="A3852" s="816">
        <f t="shared" si="252"/>
        <v>25764</v>
      </c>
      <c r="B3852" s="815">
        <f t="shared" si="253"/>
        <v>196</v>
      </c>
      <c r="C3852" s="815">
        <f t="shared" si="254"/>
        <v>170</v>
      </c>
      <c r="D3852" s="815">
        <f t="shared" si="255"/>
        <v>181</v>
      </c>
      <c r="E3852" s="815">
        <v>1970</v>
      </c>
    </row>
    <row r="3853" spans="1:5">
      <c r="A3853" s="816">
        <f t="shared" si="252"/>
        <v>25765</v>
      </c>
      <c r="B3853" s="815">
        <f t="shared" si="253"/>
        <v>197</v>
      </c>
      <c r="C3853" s="815">
        <f t="shared" si="254"/>
        <v>169</v>
      </c>
      <c r="D3853" s="815">
        <f t="shared" si="255"/>
        <v>180</v>
      </c>
      <c r="E3853" s="815">
        <v>1970</v>
      </c>
    </row>
    <row r="3854" spans="1:5">
      <c r="A3854" s="816">
        <f t="shared" si="252"/>
        <v>25766</v>
      </c>
      <c r="B3854" s="815">
        <f t="shared" si="253"/>
        <v>198</v>
      </c>
      <c r="C3854" s="815">
        <f t="shared" si="254"/>
        <v>168</v>
      </c>
      <c r="D3854" s="815">
        <f t="shared" si="255"/>
        <v>179</v>
      </c>
      <c r="E3854" s="815">
        <v>1970</v>
      </c>
    </row>
    <row r="3855" spans="1:5">
      <c r="A3855" s="816">
        <f t="shared" si="252"/>
        <v>25767</v>
      </c>
      <c r="B3855" s="815">
        <f t="shared" si="253"/>
        <v>199</v>
      </c>
      <c r="C3855" s="815">
        <f t="shared" si="254"/>
        <v>167</v>
      </c>
      <c r="D3855" s="815">
        <f t="shared" si="255"/>
        <v>178</v>
      </c>
      <c r="E3855" s="815">
        <v>1970</v>
      </c>
    </row>
    <row r="3856" spans="1:5">
      <c r="A3856" s="816">
        <f t="shared" si="252"/>
        <v>25768</v>
      </c>
      <c r="B3856" s="815">
        <f t="shared" si="253"/>
        <v>200</v>
      </c>
      <c r="C3856" s="815">
        <f t="shared" si="254"/>
        <v>166</v>
      </c>
      <c r="D3856" s="815">
        <f t="shared" si="255"/>
        <v>177</v>
      </c>
      <c r="E3856" s="815">
        <v>1970</v>
      </c>
    </row>
    <row r="3857" spans="1:5">
      <c r="A3857" s="816">
        <f t="shared" si="252"/>
        <v>25769</v>
      </c>
      <c r="B3857" s="815">
        <f t="shared" si="253"/>
        <v>201</v>
      </c>
      <c r="C3857" s="815">
        <f t="shared" si="254"/>
        <v>165</v>
      </c>
      <c r="D3857" s="815">
        <f t="shared" si="255"/>
        <v>176</v>
      </c>
      <c r="E3857" s="815">
        <v>1970</v>
      </c>
    </row>
    <row r="3858" spans="1:5">
      <c r="A3858" s="816">
        <f t="shared" si="252"/>
        <v>25770</v>
      </c>
      <c r="B3858" s="815">
        <f t="shared" si="253"/>
        <v>202</v>
      </c>
      <c r="C3858" s="815">
        <f t="shared" si="254"/>
        <v>164</v>
      </c>
      <c r="D3858" s="815">
        <f t="shared" si="255"/>
        <v>175</v>
      </c>
      <c r="E3858" s="815">
        <v>1970</v>
      </c>
    </row>
    <row r="3859" spans="1:5">
      <c r="A3859" s="816">
        <f t="shared" si="252"/>
        <v>25771</v>
      </c>
      <c r="B3859" s="815">
        <f t="shared" si="253"/>
        <v>203</v>
      </c>
      <c r="C3859" s="815">
        <f t="shared" si="254"/>
        <v>163</v>
      </c>
      <c r="D3859" s="815">
        <f t="shared" si="255"/>
        <v>174</v>
      </c>
      <c r="E3859" s="815">
        <v>1970</v>
      </c>
    </row>
    <row r="3860" spans="1:5">
      <c r="A3860" s="816">
        <f t="shared" si="252"/>
        <v>25772</v>
      </c>
      <c r="B3860" s="815">
        <f t="shared" si="253"/>
        <v>204</v>
      </c>
      <c r="C3860" s="815">
        <f t="shared" si="254"/>
        <v>162</v>
      </c>
      <c r="D3860" s="815">
        <f t="shared" si="255"/>
        <v>173</v>
      </c>
      <c r="E3860" s="815">
        <v>1970</v>
      </c>
    </row>
    <row r="3861" spans="1:5">
      <c r="A3861" s="816">
        <f t="shared" si="252"/>
        <v>25773</v>
      </c>
      <c r="B3861" s="815">
        <f t="shared" si="253"/>
        <v>205</v>
      </c>
      <c r="C3861" s="815">
        <f t="shared" si="254"/>
        <v>161</v>
      </c>
      <c r="D3861" s="815">
        <f t="shared" si="255"/>
        <v>172</v>
      </c>
      <c r="E3861" s="815">
        <v>1970</v>
      </c>
    </row>
    <row r="3862" spans="1:5">
      <c r="A3862" s="816">
        <f t="shared" si="252"/>
        <v>25774</v>
      </c>
      <c r="B3862" s="815">
        <f t="shared" si="253"/>
        <v>206</v>
      </c>
      <c r="C3862" s="815">
        <f t="shared" si="254"/>
        <v>160</v>
      </c>
      <c r="D3862" s="815">
        <f t="shared" si="255"/>
        <v>171</v>
      </c>
      <c r="E3862" s="815">
        <v>1970</v>
      </c>
    </row>
    <row r="3863" spans="1:5">
      <c r="A3863" s="816">
        <f t="shared" si="252"/>
        <v>25775</v>
      </c>
      <c r="B3863" s="815">
        <f t="shared" si="253"/>
        <v>207</v>
      </c>
      <c r="C3863" s="815">
        <f t="shared" si="254"/>
        <v>159</v>
      </c>
      <c r="D3863" s="815">
        <f t="shared" si="255"/>
        <v>170</v>
      </c>
      <c r="E3863" s="815">
        <v>1970</v>
      </c>
    </row>
    <row r="3864" spans="1:5">
      <c r="A3864" s="816">
        <f t="shared" si="252"/>
        <v>25776</v>
      </c>
      <c r="B3864" s="815">
        <f t="shared" si="253"/>
        <v>208</v>
      </c>
      <c r="C3864" s="815">
        <f t="shared" si="254"/>
        <v>158</v>
      </c>
      <c r="D3864" s="815">
        <f t="shared" si="255"/>
        <v>169</v>
      </c>
      <c r="E3864" s="815">
        <v>1970</v>
      </c>
    </row>
    <row r="3865" spans="1:5">
      <c r="A3865" s="816">
        <f t="shared" si="252"/>
        <v>25777</v>
      </c>
      <c r="B3865" s="815">
        <f t="shared" si="253"/>
        <v>209</v>
      </c>
      <c r="C3865" s="815">
        <f t="shared" si="254"/>
        <v>157</v>
      </c>
      <c r="D3865" s="815">
        <f t="shared" si="255"/>
        <v>168</v>
      </c>
      <c r="E3865" s="815">
        <v>1970</v>
      </c>
    </row>
    <row r="3866" spans="1:5">
      <c r="A3866" s="816">
        <f t="shared" si="252"/>
        <v>25778</v>
      </c>
      <c r="B3866" s="815">
        <f t="shared" si="253"/>
        <v>210</v>
      </c>
      <c r="C3866" s="815">
        <f t="shared" si="254"/>
        <v>156</v>
      </c>
      <c r="D3866" s="815">
        <f t="shared" si="255"/>
        <v>167</v>
      </c>
      <c r="E3866" s="815">
        <v>1970</v>
      </c>
    </row>
    <row r="3867" spans="1:5">
      <c r="A3867" s="816">
        <f t="shared" si="252"/>
        <v>25779</v>
      </c>
      <c r="B3867" s="815">
        <f t="shared" si="253"/>
        <v>211</v>
      </c>
      <c r="C3867" s="815">
        <f t="shared" si="254"/>
        <v>155</v>
      </c>
      <c r="D3867" s="815">
        <f t="shared" si="255"/>
        <v>166</v>
      </c>
      <c r="E3867" s="815">
        <v>1970</v>
      </c>
    </row>
    <row r="3868" spans="1:5">
      <c r="A3868" s="816">
        <f t="shared" si="252"/>
        <v>25780</v>
      </c>
      <c r="B3868" s="815">
        <f t="shared" si="253"/>
        <v>212</v>
      </c>
      <c r="C3868" s="815">
        <f t="shared" si="254"/>
        <v>154</v>
      </c>
      <c r="D3868" s="815">
        <f t="shared" si="255"/>
        <v>165</v>
      </c>
      <c r="E3868" s="815">
        <v>1970</v>
      </c>
    </row>
    <row r="3869" spans="1:5">
      <c r="A3869" s="816">
        <f t="shared" si="252"/>
        <v>25781</v>
      </c>
      <c r="B3869" s="815">
        <f t="shared" si="253"/>
        <v>213</v>
      </c>
      <c r="C3869" s="815">
        <f t="shared" si="254"/>
        <v>153</v>
      </c>
      <c r="D3869" s="815">
        <f t="shared" si="255"/>
        <v>164</v>
      </c>
      <c r="E3869" s="815">
        <v>1970</v>
      </c>
    </row>
    <row r="3870" spans="1:5">
      <c r="A3870" s="816">
        <f t="shared" si="252"/>
        <v>25782</v>
      </c>
      <c r="B3870" s="815">
        <f t="shared" si="253"/>
        <v>214</v>
      </c>
      <c r="C3870" s="815">
        <f t="shared" si="254"/>
        <v>152</v>
      </c>
      <c r="D3870" s="815">
        <f t="shared" si="255"/>
        <v>163</v>
      </c>
      <c r="E3870" s="815">
        <v>1970</v>
      </c>
    </row>
    <row r="3871" spans="1:5">
      <c r="A3871" s="816">
        <f t="shared" si="252"/>
        <v>25783</v>
      </c>
      <c r="B3871" s="815">
        <f t="shared" si="253"/>
        <v>215</v>
      </c>
      <c r="C3871" s="815">
        <f t="shared" si="254"/>
        <v>151</v>
      </c>
      <c r="D3871" s="815">
        <f t="shared" si="255"/>
        <v>162</v>
      </c>
      <c r="E3871" s="815">
        <v>1970</v>
      </c>
    </row>
    <row r="3872" spans="1:5">
      <c r="A3872" s="816">
        <f t="shared" si="252"/>
        <v>25784</v>
      </c>
      <c r="B3872" s="815">
        <f t="shared" si="253"/>
        <v>216</v>
      </c>
      <c r="C3872" s="815">
        <f t="shared" si="254"/>
        <v>150</v>
      </c>
      <c r="D3872" s="815">
        <f t="shared" si="255"/>
        <v>161</v>
      </c>
      <c r="E3872" s="815">
        <v>1970</v>
      </c>
    </row>
    <row r="3873" spans="1:5">
      <c r="A3873" s="816">
        <f t="shared" si="252"/>
        <v>25785</v>
      </c>
      <c r="B3873" s="815">
        <f t="shared" si="253"/>
        <v>217</v>
      </c>
      <c r="C3873" s="815">
        <f t="shared" si="254"/>
        <v>149</v>
      </c>
      <c r="D3873" s="815">
        <f t="shared" si="255"/>
        <v>160</v>
      </c>
      <c r="E3873" s="815">
        <v>1970</v>
      </c>
    </row>
    <row r="3874" spans="1:5">
      <c r="A3874" s="816">
        <f t="shared" si="252"/>
        <v>25786</v>
      </c>
      <c r="B3874" s="815">
        <f t="shared" si="253"/>
        <v>218</v>
      </c>
      <c r="C3874" s="815">
        <f t="shared" si="254"/>
        <v>148</v>
      </c>
      <c r="D3874" s="815">
        <f t="shared" si="255"/>
        <v>159</v>
      </c>
      <c r="E3874" s="815">
        <v>1970</v>
      </c>
    </row>
    <row r="3875" spans="1:5">
      <c r="A3875" s="816">
        <f t="shared" si="252"/>
        <v>25787</v>
      </c>
      <c r="B3875" s="815">
        <f t="shared" si="253"/>
        <v>219</v>
      </c>
      <c r="C3875" s="815">
        <f t="shared" si="254"/>
        <v>147</v>
      </c>
      <c r="D3875" s="815">
        <f t="shared" si="255"/>
        <v>158</v>
      </c>
      <c r="E3875" s="815">
        <v>1970</v>
      </c>
    </row>
    <row r="3876" spans="1:5">
      <c r="A3876" s="816">
        <f t="shared" si="252"/>
        <v>25788</v>
      </c>
      <c r="B3876" s="815">
        <f t="shared" si="253"/>
        <v>220</v>
      </c>
      <c r="C3876" s="815">
        <f t="shared" si="254"/>
        <v>146</v>
      </c>
      <c r="D3876" s="815">
        <f t="shared" si="255"/>
        <v>157</v>
      </c>
      <c r="E3876" s="815">
        <v>1970</v>
      </c>
    </row>
    <row r="3877" spans="1:5">
      <c r="A3877" s="816">
        <f t="shared" si="252"/>
        <v>25789</v>
      </c>
      <c r="B3877" s="815">
        <f t="shared" si="253"/>
        <v>221</v>
      </c>
      <c r="C3877" s="815">
        <f t="shared" si="254"/>
        <v>145</v>
      </c>
      <c r="D3877" s="815">
        <f t="shared" si="255"/>
        <v>156</v>
      </c>
      <c r="E3877" s="815">
        <v>1970</v>
      </c>
    </row>
    <row r="3878" spans="1:5">
      <c r="A3878" s="816">
        <f t="shared" si="252"/>
        <v>25790</v>
      </c>
      <c r="B3878" s="815">
        <f t="shared" si="253"/>
        <v>222</v>
      </c>
      <c r="C3878" s="815">
        <f t="shared" si="254"/>
        <v>144</v>
      </c>
      <c r="D3878" s="815">
        <f t="shared" si="255"/>
        <v>155</v>
      </c>
      <c r="E3878" s="815">
        <v>1970</v>
      </c>
    </row>
    <row r="3879" spans="1:5">
      <c r="A3879" s="816">
        <f t="shared" si="252"/>
        <v>25791</v>
      </c>
      <c r="B3879" s="815">
        <f t="shared" si="253"/>
        <v>223</v>
      </c>
      <c r="C3879" s="815">
        <f t="shared" si="254"/>
        <v>143</v>
      </c>
      <c r="D3879" s="815">
        <f t="shared" si="255"/>
        <v>154</v>
      </c>
      <c r="E3879" s="815">
        <v>1970</v>
      </c>
    </row>
    <row r="3880" spans="1:5">
      <c r="A3880" s="816">
        <f t="shared" si="252"/>
        <v>25792</v>
      </c>
      <c r="B3880" s="815">
        <f t="shared" si="253"/>
        <v>224</v>
      </c>
      <c r="C3880" s="815">
        <f t="shared" si="254"/>
        <v>142</v>
      </c>
      <c r="D3880" s="815">
        <f t="shared" si="255"/>
        <v>153</v>
      </c>
      <c r="E3880" s="815">
        <v>1970</v>
      </c>
    </row>
    <row r="3881" spans="1:5">
      <c r="A3881" s="816">
        <f t="shared" si="252"/>
        <v>25793</v>
      </c>
      <c r="B3881" s="815">
        <f t="shared" si="253"/>
        <v>225</v>
      </c>
      <c r="C3881" s="815">
        <f t="shared" si="254"/>
        <v>141</v>
      </c>
      <c r="D3881" s="815">
        <f t="shared" si="255"/>
        <v>152</v>
      </c>
      <c r="E3881" s="815">
        <v>1970</v>
      </c>
    </row>
    <row r="3882" spans="1:5">
      <c r="A3882" s="816">
        <f t="shared" si="252"/>
        <v>25794</v>
      </c>
      <c r="B3882" s="815">
        <f t="shared" si="253"/>
        <v>226</v>
      </c>
      <c r="C3882" s="815">
        <f t="shared" si="254"/>
        <v>140</v>
      </c>
      <c r="D3882" s="815">
        <f t="shared" si="255"/>
        <v>151</v>
      </c>
      <c r="E3882" s="815">
        <v>1970</v>
      </c>
    </row>
    <row r="3883" spans="1:5">
      <c r="A3883" s="816">
        <f t="shared" si="252"/>
        <v>25795</v>
      </c>
      <c r="B3883" s="815">
        <f t="shared" si="253"/>
        <v>227</v>
      </c>
      <c r="C3883" s="815">
        <f t="shared" si="254"/>
        <v>139</v>
      </c>
      <c r="D3883" s="815">
        <f t="shared" si="255"/>
        <v>150</v>
      </c>
      <c r="E3883" s="815">
        <v>1970</v>
      </c>
    </row>
    <row r="3884" spans="1:5">
      <c r="A3884" s="816">
        <f t="shared" si="252"/>
        <v>25796</v>
      </c>
      <c r="B3884" s="815">
        <f t="shared" si="253"/>
        <v>228</v>
      </c>
      <c r="C3884" s="815">
        <f t="shared" si="254"/>
        <v>138</v>
      </c>
      <c r="D3884" s="815">
        <f t="shared" si="255"/>
        <v>149</v>
      </c>
      <c r="E3884" s="815">
        <v>1970</v>
      </c>
    </row>
    <row r="3885" spans="1:5">
      <c r="A3885" s="816">
        <f t="shared" si="252"/>
        <v>25797</v>
      </c>
      <c r="B3885" s="815">
        <f t="shared" si="253"/>
        <v>229</v>
      </c>
      <c r="C3885" s="815">
        <f t="shared" si="254"/>
        <v>137</v>
      </c>
      <c r="D3885" s="815">
        <f t="shared" si="255"/>
        <v>148</v>
      </c>
      <c r="E3885" s="815">
        <v>1970</v>
      </c>
    </row>
    <row r="3886" spans="1:5">
      <c r="A3886" s="816">
        <f t="shared" si="252"/>
        <v>25798</v>
      </c>
      <c r="B3886" s="815">
        <f t="shared" si="253"/>
        <v>230</v>
      </c>
      <c r="C3886" s="815">
        <f t="shared" si="254"/>
        <v>136</v>
      </c>
      <c r="D3886" s="815">
        <f t="shared" si="255"/>
        <v>147</v>
      </c>
      <c r="E3886" s="815">
        <v>1970</v>
      </c>
    </row>
    <row r="3887" spans="1:5">
      <c r="A3887" s="816">
        <f t="shared" si="252"/>
        <v>25799</v>
      </c>
      <c r="B3887" s="815">
        <f t="shared" si="253"/>
        <v>231</v>
      </c>
      <c r="C3887" s="815">
        <f t="shared" si="254"/>
        <v>135</v>
      </c>
      <c r="D3887" s="815">
        <f t="shared" si="255"/>
        <v>146</v>
      </c>
      <c r="E3887" s="815">
        <v>1970</v>
      </c>
    </row>
    <row r="3888" spans="1:5">
      <c r="A3888" s="816">
        <f t="shared" si="252"/>
        <v>25800</v>
      </c>
      <c r="B3888" s="815">
        <f t="shared" si="253"/>
        <v>232</v>
      </c>
      <c r="C3888" s="815">
        <f t="shared" si="254"/>
        <v>134</v>
      </c>
      <c r="D3888" s="815">
        <f t="shared" si="255"/>
        <v>145</v>
      </c>
      <c r="E3888" s="815">
        <v>1970</v>
      </c>
    </row>
    <row r="3889" spans="1:5">
      <c r="A3889" s="816">
        <f t="shared" si="252"/>
        <v>25801</v>
      </c>
      <c r="B3889" s="815">
        <f t="shared" si="253"/>
        <v>233</v>
      </c>
      <c r="C3889" s="815">
        <f t="shared" si="254"/>
        <v>133</v>
      </c>
      <c r="D3889" s="815">
        <f t="shared" si="255"/>
        <v>144</v>
      </c>
      <c r="E3889" s="815">
        <v>1970</v>
      </c>
    </row>
    <row r="3890" spans="1:5">
      <c r="A3890" s="816">
        <f t="shared" si="252"/>
        <v>25802</v>
      </c>
      <c r="B3890" s="815">
        <f t="shared" si="253"/>
        <v>234</v>
      </c>
      <c r="C3890" s="815">
        <f t="shared" si="254"/>
        <v>132</v>
      </c>
      <c r="D3890" s="815">
        <f t="shared" si="255"/>
        <v>143</v>
      </c>
      <c r="E3890" s="815">
        <v>1970</v>
      </c>
    </row>
    <row r="3891" spans="1:5">
      <c r="A3891" s="816">
        <f t="shared" ref="A3891:A3954" si="256">A3890+1</f>
        <v>25803</v>
      </c>
      <c r="B3891" s="815">
        <f t="shared" si="253"/>
        <v>235</v>
      </c>
      <c r="C3891" s="815">
        <f t="shared" si="254"/>
        <v>131</v>
      </c>
      <c r="D3891" s="815">
        <f t="shared" si="255"/>
        <v>142</v>
      </c>
      <c r="E3891" s="815">
        <v>1970</v>
      </c>
    </row>
    <row r="3892" spans="1:5">
      <c r="A3892" s="816">
        <f t="shared" si="256"/>
        <v>25804</v>
      </c>
      <c r="B3892" s="815">
        <f t="shared" si="253"/>
        <v>236</v>
      </c>
      <c r="C3892" s="815">
        <f t="shared" si="254"/>
        <v>130</v>
      </c>
      <c r="D3892" s="815">
        <f t="shared" si="255"/>
        <v>141</v>
      </c>
      <c r="E3892" s="815">
        <v>1970</v>
      </c>
    </row>
    <row r="3893" spans="1:5">
      <c r="A3893" s="816">
        <f t="shared" si="256"/>
        <v>25805</v>
      </c>
      <c r="B3893" s="815">
        <f t="shared" si="253"/>
        <v>237</v>
      </c>
      <c r="C3893" s="815">
        <f t="shared" si="254"/>
        <v>129</v>
      </c>
      <c r="D3893" s="815">
        <f t="shared" si="255"/>
        <v>140</v>
      </c>
      <c r="E3893" s="815">
        <v>1970</v>
      </c>
    </row>
    <row r="3894" spans="1:5">
      <c r="A3894" s="816">
        <f t="shared" si="256"/>
        <v>25806</v>
      </c>
      <c r="B3894" s="815">
        <f t="shared" si="253"/>
        <v>238</v>
      </c>
      <c r="C3894" s="815">
        <f t="shared" si="254"/>
        <v>128</v>
      </c>
      <c r="D3894" s="815">
        <f t="shared" si="255"/>
        <v>139</v>
      </c>
      <c r="E3894" s="815">
        <v>1970</v>
      </c>
    </row>
    <row r="3895" spans="1:5">
      <c r="A3895" s="816">
        <f t="shared" si="256"/>
        <v>25807</v>
      </c>
      <c r="B3895" s="815">
        <f t="shared" si="253"/>
        <v>239</v>
      </c>
      <c r="C3895" s="815">
        <f t="shared" si="254"/>
        <v>127</v>
      </c>
      <c r="D3895" s="815">
        <f t="shared" si="255"/>
        <v>138</v>
      </c>
      <c r="E3895" s="815">
        <v>1970</v>
      </c>
    </row>
    <row r="3896" spans="1:5">
      <c r="A3896" s="816">
        <f t="shared" si="256"/>
        <v>25808</v>
      </c>
      <c r="B3896" s="815">
        <f t="shared" si="253"/>
        <v>240</v>
      </c>
      <c r="C3896" s="815">
        <f t="shared" si="254"/>
        <v>126</v>
      </c>
      <c r="D3896" s="815">
        <f t="shared" si="255"/>
        <v>137</v>
      </c>
      <c r="E3896" s="815">
        <v>1970</v>
      </c>
    </row>
    <row r="3897" spans="1:5">
      <c r="A3897" s="816">
        <f t="shared" si="256"/>
        <v>25809</v>
      </c>
      <c r="B3897" s="815">
        <f t="shared" si="253"/>
        <v>241</v>
      </c>
      <c r="C3897" s="815">
        <f t="shared" si="254"/>
        <v>125</v>
      </c>
      <c r="D3897" s="815">
        <f t="shared" si="255"/>
        <v>136</v>
      </c>
      <c r="E3897" s="815">
        <v>1970</v>
      </c>
    </row>
    <row r="3898" spans="1:5">
      <c r="A3898" s="816">
        <f t="shared" si="256"/>
        <v>25810</v>
      </c>
      <c r="B3898" s="815">
        <f t="shared" si="253"/>
        <v>242</v>
      </c>
      <c r="C3898" s="815">
        <f t="shared" si="254"/>
        <v>124</v>
      </c>
      <c r="D3898" s="815">
        <f t="shared" si="255"/>
        <v>135</v>
      </c>
      <c r="E3898" s="815">
        <v>1970</v>
      </c>
    </row>
    <row r="3899" spans="1:5">
      <c r="A3899" s="816">
        <f t="shared" si="256"/>
        <v>25811</v>
      </c>
      <c r="B3899" s="815">
        <f t="shared" si="253"/>
        <v>243</v>
      </c>
      <c r="C3899" s="815">
        <f t="shared" si="254"/>
        <v>123</v>
      </c>
      <c r="D3899" s="815">
        <f t="shared" si="255"/>
        <v>134</v>
      </c>
      <c r="E3899" s="815">
        <v>1970</v>
      </c>
    </row>
    <row r="3900" spans="1:5">
      <c r="A3900" s="816">
        <f t="shared" si="256"/>
        <v>25812</v>
      </c>
      <c r="B3900" s="815">
        <f t="shared" si="253"/>
        <v>244</v>
      </c>
      <c r="C3900" s="815">
        <f t="shared" si="254"/>
        <v>122</v>
      </c>
      <c r="D3900" s="815">
        <f t="shared" si="255"/>
        <v>133</v>
      </c>
      <c r="E3900" s="815">
        <v>1970</v>
      </c>
    </row>
    <row r="3901" spans="1:5">
      <c r="A3901" s="816">
        <f t="shared" si="256"/>
        <v>25813</v>
      </c>
      <c r="B3901" s="815">
        <f t="shared" si="253"/>
        <v>245</v>
      </c>
      <c r="C3901" s="815">
        <f t="shared" si="254"/>
        <v>121</v>
      </c>
      <c r="D3901" s="815">
        <f t="shared" si="255"/>
        <v>132</v>
      </c>
      <c r="E3901" s="815">
        <v>1970</v>
      </c>
    </row>
    <row r="3902" spans="1:5">
      <c r="A3902" s="816">
        <f t="shared" si="256"/>
        <v>25814</v>
      </c>
      <c r="B3902" s="815">
        <f t="shared" si="253"/>
        <v>246</v>
      </c>
      <c r="C3902" s="815">
        <f t="shared" si="254"/>
        <v>120</v>
      </c>
      <c r="D3902" s="815">
        <f t="shared" si="255"/>
        <v>131</v>
      </c>
      <c r="E3902" s="815">
        <v>1970</v>
      </c>
    </row>
    <row r="3903" spans="1:5">
      <c r="A3903" s="816">
        <f t="shared" si="256"/>
        <v>25815</v>
      </c>
      <c r="B3903" s="815">
        <f t="shared" si="253"/>
        <v>247</v>
      </c>
      <c r="C3903" s="815">
        <f t="shared" si="254"/>
        <v>119</v>
      </c>
      <c r="D3903" s="815">
        <f t="shared" si="255"/>
        <v>130</v>
      </c>
      <c r="E3903" s="815">
        <v>1970</v>
      </c>
    </row>
    <row r="3904" spans="1:5">
      <c r="A3904" s="816">
        <f t="shared" si="256"/>
        <v>25816</v>
      </c>
      <c r="B3904" s="815">
        <f t="shared" si="253"/>
        <v>248</v>
      </c>
      <c r="C3904" s="815">
        <f t="shared" si="254"/>
        <v>118</v>
      </c>
      <c r="D3904" s="815">
        <f t="shared" si="255"/>
        <v>129</v>
      </c>
      <c r="E3904" s="815">
        <v>1970</v>
      </c>
    </row>
    <row r="3905" spans="1:5">
      <c r="A3905" s="816">
        <f t="shared" si="256"/>
        <v>25817</v>
      </c>
      <c r="B3905" s="815">
        <f t="shared" si="253"/>
        <v>249</v>
      </c>
      <c r="C3905" s="815">
        <f t="shared" si="254"/>
        <v>117</v>
      </c>
      <c r="D3905" s="815">
        <f t="shared" si="255"/>
        <v>128</v>
      </c>
      <c r="E3905" s="815">
        <v>1970</v>
      </c>
    </row>
    <row r="3906" spans="1:5">
      <c r="A3906" s="816">
        <f t="shared" si="256"/>
        <v>25818</v>
      </c>
      <c r="B3906" s="815">
        <f t="shared" si="253"/>
        <v>250</v>
      </c>
      <c r="C3906" s="815">
        <f t="shared" si="254"/>
        <v>116</v>
      </c>
      <c r="D3906" s="815">
        <f t="shared" si="255"/>
        <v>127</v>
      </c>
      <c r="E3906" s="815">
        <v>1970</v>
      </c>
    </row>
    <row r="3907" spans="1:5">
      <c r="A3907" s="816">
        <f t="shared" si="256"/>
        <v>25819</v>
      </c>
      <c r="B3907" s="815">
        <f t="shared" si="253"/>
        <v>251</v>
      </c>
      <c r="C3907" s="815">
        <f t="shared" si="254"/>
        <v>115</v>
      </c>
      <c r="D3907" s="815">
        <f t="shared" si="255"/>
        <v>126</v>
      </c>
      <c r="E3907" s="815">
        <v>1970</v>
      </c>
    </row>
    <row r="3908" spans="1:5">
      <c r="A3908" s="816">
        <f t="shared" si="256"/>
        <v>25820</v>
      </c>
      <c r="B3908" s="815">
        <f t="shared" si="253"/>
        <v>252</v>
      </c>
      <c r="C3908" s="815">
        <f t="shared" si="254"/>
        <v>114</v>
      </c>
      <c r="D3908" s="815">
        <f t="shared" si="255"/>
        <v>125</v>
      </c>
      <c r="E3908" s="815">
        <v>1970</v>
      </c>
    </row>
    <row r="3909" spans="1:5">
      <c r="A3909" s="816">
        <f t="shared" si="256"/>
        <v>25821</v>
      </c>
      <c r="B3909" s="815">
        <f t="shared" si="253"/>
        <v>253</v>
      </c>
      <c r="C3909" s="815">
        <f t="shared" si="254"/>
        <v>113</v>
      </c>
      <c r="D3909" s="815">
        <f t="shared" si="255"/>
        <v>124</v>
      </c>
      <c r="E3909" s="815">
        <v>1970</v>
      </c>
    </row>
    <row r="3910" spans="1:5">
      <c r="A3910" s="816">
        <f t="shared" si="256"/>
        <v>25822</v>
      </c>
      <c r="B3910" s="815">
        <f t="shared" si="253"/>
        <v>254</v>
      </c>
      <c r="C3910" s="815">
        <f t="shared" si="254"/>
        <v>112</v>
      </c>
      <c r="D3910" s="815">
        <f t="shared" si="255"/>
        <v>123</v>
      </c>
      <c r="E3910" s="815">
        <v>1970</v>
      </c>
    </row>
    <row r="3911" spans="1:5">
      <c r="A3911" s="816">
        <f t="shared" si="256"/>
        <v>25823</v>
      </c>
      <c r="B3911" s="815">
        <f t="shared" si="253"/>
        <v>255</v>
      </c>
      <c r="C3911" s="815">
        <f t="shared" si="254"/>
        <v>111</v>
      </c>
      <c r="D3911" s="815">
        <f t="shared" si="255"/>
        <v>122</v>
      </c>
      <c r="E3911" s="815">
        <v>1970</v>
      </c>
    </row>
    <row r="3912" spans="1:5">
      <c r="A3912" s="816">
        <f t="shared" si="256"/>
        <v>25824</v>
      </c>
      <c r="B3912" s="815">
        <f t="shared" si="253"/>
        <v>256</v>
      </c>
      <c r="C3912" s="815">
        <f t="shared" si="254"/>
        <v>110</v>
      </c>
      <c r="D3912" s="815">
        <f t="shared" si="255"/>
        <v>121</v>
      </c>
      <c r="E3912" s="815">
        <v>1970</v>
      </c>
    </row>
    <row r="3913" spans="1:5">
      <c r="A3913" s="816">
        <f t="shared" si="256"/>
        <v>25825</v>
      </c>
      <c r="B3913" s="815">
        <f t="shared" si="253"/>
        <v>257</v>
      </c>
      <c r="C3913" s="815">
        <f t="shared" si="254"/>
        <v>109</v>
      </c>
      <c r="D3913" s="815">
        <f t="shared" si="255"/>
        <v>120</v>
      </c>
      <c r="E3913" s="815">
        <v>1970</v>
      </c>
    </row>
    <row r="3914" spans="1:5">
      <c r="A3914" s="816">
        <f t="shared" si="256"/>
        <v>25826</v>
      </c>
      <c r="B3914" s="815">
        <f t="shared" si="253"/>
        <v>258</v>
      </c>
      <c r="C3914" s="815">
        <f t="shared" si="254"/>
        <v>108</v>
      </c>
      <c r="D3914" s="815">
        <f t="shared" si="255"/>
        <v>119</v>
      </c>
      <c r="E3914" s="815">
        <v>1970</v>
      </c>
    </row>
    <row r="3915" spans="1:5">
      <c r="A3915" s="816">
        <f t="shared" si="256"/>
        <v>25827</v>
      </c>
      <c r="B3915" s="815">
        <f t="shared" ref="B3915:B3978" si="257">B3914+1</f>
        <v>259</v>
      </c>
      <c r="C3915" s="815">
        <f t="shared" ref="C3915:C3978" si="258">C3914-1</f>
        <v>107</v>
      </c>
      <c r="D3915" s="815">
        <f t="shared" ref="D3915:D3978" si="259">D3914-1</f>
        <v>118</v>
      </c>
      <c r="E3915" s="815">
        <v>1970</v>
      </c>
    </row>
    <row r="3916" spans="1:5">
      <c r="A3916" s="816">
        <f t="shared" si="256"/>
        <v>25828</v>
      </c>
      <c r="B3916" s="815">
        <f t="shared" si="257"/>
        <v>260</v>
      </c>
      <c r="C3916" s="815">
        <f t="shared" si="258"/>
        <v>106</v>
      </c>
      <c r="D3916" s="815">
        <f t="shared" si="259"/>
        <v>117</v>
      </c>
      <c r="E3916" s="815">
        <v>1970</v>
      </c>
    </row>
    <row r="3917" spans="1:5">
      <c r="A3917" s="816">
        <f t="shared" si="256"/>
        <v>25829</v>
      </c>
      <c r="B3917" s="815">
        <f t="shared" si="257"/>
        <v>261</v>
      </c>
      <c r="C3917" s="815">
        <f t="shared" si="258"/>
        <v>105</v>
      </c>
      <c r="D3917" s="815">
        <f t="shared" si="259"/>
        <v>116</v>
      </c>
      <c r="E3917" s="815">
        <v>1970</v>
      </c>
    </row>
    <row r="3918" spans="1:5">
      <c r="A3918" s="816">
        <f t="shared" si="256"/>
        <v>25830</v>
      </c>
      <c r="B3918" s="815">
        <f t="shared" si="257"/>
        <v>262</v>
      </c>
      <c r="C3918" s="815">
        <f t="shared" si="258"/>
        <v>104</v>
      </c>
      <c r="D3918" s="815">
        <f t="shared" si="259"/>
        <v>115</v>
      </c>
      <c r="E3918" s="815">
        <v>1970</v>
      </c>
    </row>
    <row r="3919" spans="1:5">
      <c r="A3919" s="816">
        <f t="shared" si="256"/>
        <v>25831</v>
      </c>
      <c r="B3919" s="815">
        <f t="shared" si="257"/>
        <v>263</v>
      </c>
      <c r="C3919" s="815">
        <f t="shared" si="258"/>
        <v>103</v>
      </c>
      <c r="D3919" s="815">
        <f t="shared" si="259"/>
        <v>114</v>
      </c>
      <c r="E3919" s="815">
        <v>1970</v>
      </c>
    </row>
    <row r="3920" spans="1:5">
      <c r="A3920" s="816">
        <f t="shared" si="256"/>
        <v>25832</v>
      </c>
      <c r="B3920" s="815">
        <f t="shared" si="257"/>
        <v>264</v>
      </c>
      <c r="C3920" s="815">
        <f t="shared" si="258"/>
        <v>102</v>
      </c>
      <c r="D3920" s="815">
        <f t="shared" si="259"/>
        <v>113</v>
      </c>
      <c r="E3920" s="815">
        <v>1970</v>
      </c>
    </row>
    <row r="3921" spans="1:5">
      <c r="A3921" s="816">
        <f t="shared" si="256"/>
        <v>25833</v>
      </c>
      <c r="B3921" s="815">
        <f t="shared" si="257"/>
        <v>265</v>
      </c>
      <c r="C3921" s="815">
        <f t="shared" si="258"/>
        <v>101</v>
      </c>
      <c r="D3921" s="815">
        <f t="shared" si="259"/>
        <v>112</v>
      </c>
      <c r="E3921" s="815">
        <v>1970</v>
      </c>
    </row>
    <row r="3922" spans="1:5">
      <c r="A3922" s="816">
        <f t="shared" si="256"/>
        <v>25834</v>
      </c>
      <c r="B3922" s="815">
        <f t="shared" si="257"/>
        <v>266</v>
      </c>
      <c r="C3922" s="815">
        <f t="shared" si="258"/>
        <v>100</v>
      </c>
      <c r="D3922" s="815">
        <f t="shared" si="259"/>
        <v>111</v>
      </c>
      <c r="E3922" s="815">
        <v>1970</v>
      </c>
    </row>
    <row r="3923" spans="1:5">
      <c r="A3923" s="816">
        <f t="shared" si="256"/>
        <v>25835</v>
      </c>
      <c r="B3923" s="815">
        <f t="shared" si="257"/>
        <v>267</v>
      </c>
      <c r="C3923" s="815">
        <f t="shared" si="258"/>
        <v>99</v>
      </c>
      <c r="D3923" s="815">
        <f t="shared" si="259"/>
        <v>110</v>
      </c>
      <c r="E3923" s="815">
        <v>1970</v>
      </c>
    </row>
    <row r="3924" spans="1:5">
      <c r="A3924" s="816">
        <f t="shared" si="256"/>
        <v>25836</v>
      </c>
      <c r="B3924" s="815">
        <f t="shared" si="257"/>
        <v>268</v>
      </c>
      <c r="C3924" s="815">
        <f t="shared" si="258"/>
        <v>98</v>
      </c>
      <c r="D3924" s="815">
        <f t="shared" si="259"/>
        <v>109</v>
      </c>
      <c r="E3924" s="815">
        <v>1970</v>
      </c>
    </row>
    <row r="3925" spans="1:5">
      <c r="A3925" s="816">
        <f t="shared" si="256"/>
        <v>25837</v>
      </c>
      <c r="B3925" s="815">
        <f t="shared" si="257"/>
        <v>269</v>
      </c>
      <c r="C3925" s="815">
        <f t="shared" si="258"/>
        <v>97</v>
      </c>
      <c r="D3925" s="815">
        <f t="shared" si="259"/>
        <v>108</v>
      </c>
      <c r="E3925" s="815">
        <v>1970</v>
      </c>
    </row>
    <row r="3926" spans="1:5">
      <c r="A3926" s="816">
        <f t="shared" si="256"/>
        <v>25838</v>
      </c>
      <c r="B3926" s="815">
        <f t="shared" si="257"/>
        <v>270</v>
      </c>
      <c r="C3926" s="815">
        <f t="shared" si="258"/>
        <v>96</v>
      </c>
      <c r="D3926" s="815">
        <f t="shared" si="259"/>
        <v>107</v>
      </c>
      <c r="E3926" s="815">
        <v>1970</v>
      </c>
    </row>
    <row r="3927" spans="1:5">
      <c r="A3927" s="816">
        <f t="shared" si="256"/>
        <v>25839</v>
      </c>
      <c r="B3927" s="815">
        <f t="shared" si="257"/>
        <v>271</v>
      </c>
      <c r="C3927" s="815">
        <f t="shared" si="258"/>
        <v>95</v>
      </c>
      <c r="D3927" s="815">
        <f t="shared" si="259"/>
        <v>106</v>
      </c>
      <c r="E3927" s="815">
        <v>1970</v>
      </c>
    </row>
    <row r="3928" spans="1:5">
      <c r="A3928" s="816">
        <f t="shared" si="256"/>
        <v>25840</v>
      </c>
      <c r="B3928" s="815">
        <f t="shared" si="257"/>
        <v>272</v>
      </c>
      <c r="C3928" s="815">
        <f t="shared" si="258"/>
        <v>94</v>
      </c>
      <c r="D3928" s="815">
        <f t="shared" si="259"/>
        <v>105</v>
      </c>
      <c r="E3928" s="815">
        <v>1970</v>
      </c>
    </row>
    <row r="3929" spans="1:5">
      <c r="A3929" s="816">
        <f t="shared" si="256"/>
        <v>25841</v>
      </c>
      <c r="B3929" s="815">
        <f t="shared" si="257"/>
        <v>273</v>
      </c>
      <c r="C3929" s="815">
        <f t="shared" si="258"/>
        <v>93</v>
      </c>
      <c r="D3929" s="815">
        <f t="shared" si="259"/>
        <v>104</v>
      </c>
      <c r="E3929" s="815">
        <v>1970</v>
      </c>
    </row>
    <row r="3930" spans="1:5">
      <c r="A3930" s="816">
        <f t="shared" si="256"/>
        <v>25842</v>
      </c>
      <c r="B3930" s="815">
        <f t="shared" si="257"/>
        <v>274</v>
      </c>
      <c r="C3930" s="815">
        <f t="shared" si="258"/>
        <v>92</v>
      </c>
      <c r="D3930" s="815">
        <f t="shared" si="259"/>
        <v>103</v>
      </c>
      <c r="E3930" s="815">
        <v>1970</v>
      </c>
    </row>
    <row r="3931" spans="1:5">
      <c r="A3931" s="816">
        <f t="shared" si="256"/>
        <v>25843</v>
      </c>
      <c r="B3931" s="815">
        <f t="shared" si="257"/>
        <v>275</v>
      </c>
      <c r="C3931" s="815">
        <f t="shared" si="258"/>
        <v>91</v>
      </c>
      <c r="D3931" s="815">
        <f t="shared" si="259"/>
        <v>102</v>
      </c>
      <c r="E3931" s="815">
        <v>1970</v>
      </c>
    </row>
    <row r="3932" spans="1:5">
      <c r="A3932" s="816">
        <f t="shared" si="256"/>
        <v>25844</v>
      </c>
      <c r="B3932" s="815">
        <f t="shared" si="257"/>
        <v>276</v>
      </c>
      <c r="C3932" s="815">
        <f t="shared" si="258"/>
        <v>90</v>
      </c>
      <c r="D3932" s="815">
        <f t="shared" si="259"/>
        <v>101</v>
      </c>
      <c r="E3932" s="815">
        <v>1970</v>
      </c>
    </row>
    <row r="3933" spans="1:5">
      <c r="A3933" s="816">
        <f t="shared" si="256"/>
        <v>25845</v>
      </c>
      <c r="B3933" s="815">
        <f t="shared" si="257"/>
        <v>277</v>
      </c>
      <c r="C3933" s="815">
        <f t="shared" si="258"/>
        <v>89</v>
      </c>
      <c r="D3933" s="815">
        <f t="shared" si="259"/>
        <v>100</v>
      </c>
      <c r="E3933" s="815">
        <v>1970</v>
      </c>
    </row>
    <row r="3934" spans="1:5">
      <c r="A3934" s="816">
        <f t="shared" si="256"/>
        <v>25846</v>
      </c>
      <c r="B3934" s="815">
        <f t="shared" si="257"/>
        <v>278</v>
      </c>
      <c r="C3934" s="815">
        <f t="shared" si="258"/>
        <v>88</v>
      </c>
      <c r="D3934" s="815">
        <f t="shared" si="259"/>
        <v>99</v>
      </c>
      <c r="E3934" s="815">
        <v>1970</v>
      </c>
    </row>
    <row r="3935" spans="1:5">
      <c r="A3935" s="816">
        <f t="shared" si="256"/>
        <v>25847</v>
      </c>
      <c r="B3935" s="815">
        <f t="shared" si="257"/>
        <v>279</v>
      </c>
      <c r="C3935" s="815">
        <f t="shared" si="258"/>
        <v>87</v>
      </c>
      <c r="D3935" s="815">
        <f t="shared" si="259"/>
        <v>98</v>
      </c>
      <c r="E3935" s="815">
        <v>1970</v>
      </c>
    </row>
    <row r="3936" spans="1:5">
      <c r="A3936" s="816">
        <f t="shared" si="256"/>
        <v>25848</v>
      </c>
      <c r="B3936" s="815">
        <f t="shared" si="257"/>
        <v>280</v>
      </c>
      <c r="C3936" s="815">
        <f t="shared" si="258"/>
        <v>86</v>
      </c>
      <c r="D3936" s="815">
        <f t="shared" si="259"/>
        <v>97</v>
      </c>
      <c r="E3936" s="815">
        <v>1970</v>
      </c>
    </row>
    <row r="3937" spans="1:5">
      <c r="A3937" s="816">
        <f t="shared" si="256"/>
        <v>25849</v>
      </c>
      <c r="B3937" s="815">
        <f t="shared" si="257"/>
        <v>281</v>
      </c>
      <c r="C3937" s="815">
        <f t="shared" si="258"/>
        <v>85</v>
      </c>
      <c r="D3937" s="815">
        <f t="shared" si="259"/>
        <v>96</v>
      </c>
      <c r="E3937" s="815">
        <v>1970</v>
      </c>
    </row>
    <row r="3938" spans="1:5">
      <c r="A3938" s="816">
        <f t="shared" si="256"/>
        <v>25850</v>
      </c>
      <c r="B3938" s="815">
        <f t="shared" si="257"/>
        <v>282</v>
      </c>
      <c r="C3938" s="815">
        <f t="shared" si="258"/>
        <v>84</v>
      </c>
      <c r="D3938" s="815">
        <f t="shared" si="259"/>
        <v>95</v>
      </c>
      <c r="E3938" s="815">
        <v>1970</v>
      </c>
    </row>
    <row r="3939" spans="1:5">
      <c r="A3939" s="816">
        <f t="shared" si="256"/>
        <v>25851</v>
      </c>
      <c r="B3939" s="815">
        <f t="shared" si="257"/>
        <v>283</v>
      </c>
      <c r="C3939" s="815">
        <f t="shared" si="258"/>
        <v>83</v>
      </c>
      <c r="D3939" s="815">
        <f t="shared" si="259"/>
        <v>94</v>
      </c>
      <c r="E3939" s="815">
        <v>1970</v>
      </c>
    </row>
    <row r="3940" spans="1:5">
      <c r="A3940" s="816">
        <f t="shared" si="256"/>
        <v>25852</v>
      </c>
      <c r="B3940" s="815">
        <f t="shared" si="257"/>
        <v>284</v>
      </c>
      <c r="C3940" s="815">
        <f t="shared" si="258"/>
        <v>82</v>
      </c>
      <c r="D3940" s="815">
        <f t="shared" si="259"/>
        <v>93</v>
      </c>
      <c r="E3940" s="815">
        <v>1970</v>
      </c>
    </row>
    <row r="3941" spans="1:5">
      <c r="A3941" s="816">
        <f t="shared" si="256"/>
        <v>25853</v>
      </c>
      <c r="B3941" s="815">
        <f t="shared" si="257"/>
        <v>285</v>
      </c>
      <c r="C3941" s="815">
        <f t="shared" si="258"/>
        <v>81</v>
      </c>
      <c r="D3941" s="815">
        <f t="shared" si="259"/>
        <v>92</v>
      </c>
      <c r="E3941" s="815">
        <v>1970</v>
      </c>
    </row>
    <row r="3942" spans="1:5">
      <c r="A3942" s="816">
        <f t="shared" si="256"/>
        <v>25854</v>
      </c>
      <c r="B3942" s="815">
        <f t="shared" si="257"/>
        <v>286</v>
      </c>
      <c r="C3942" s="815">
        <f t="shared" si="258"/>
        <v>80</v>
      </c>
      <c r="D3942" s="815">
        <f t="shared" si="259"/>
        <v>91</v>
      </c>
      <c r="E3942" s="815">
        <v>1970</v>
      </c>
    </row>
    <row r="3943" spans="1:5">
      <c r="A3943" s="816">
        <f t="shared" si="256"/>
        <v>25855</v>
      </c>
      <c r="B3943" s="815">
        <f t="shared" si="257"/>
        <v>287</v>
      </c>
      <c r="C3943" s="815">
        <f t="shared" si="258"/>
        <v>79</v>
      </c>
      <c r="D3943" s="815">
        <f t="shared" si="259"/>
        <v>90</v>
      </c>
      <c r="E3943" s="815">
        <v>1970</v>
      </c>
    </row>
    <row r="3944" spans="1:5">
      <c r="A3944" s="816">
        <f t="shared" si="256"/>
        <v>25856</v>
      </c>
      <c r="B3944" s="815">
        <f t="shared" si="257"/>
        <v>288</v>
      </c>
      <c r="C3944" s="815">
        <f t="shared" si="258"/>
        <v>78</v>
      </c>
      <c r="D3944" s="815">
        <f t="shared" si="259"/>
        <v>89</v>
      </c>
      <c r="E3944" s="815">
        <v>1970</v>
      </c>
    </row>
    <row r="3945" spans="1:5">
      <c r="A3945" s="816">
        <f t="shared" si="256"/>
        <v>25857</v>
      </c>
      <c r="B3945" s="815">
        <f t="shared" si="257"/>
        <v>289</v>
      </c>
      <c r="C3945" s="815">
        <f t="shared" si="258"/>
        <v>77</v>
      </c>
      <c r="D3945" s="815">
        <f t="shared" si="259"/>
        <v>88</v>
      </c>
      <c r="E3945" s="815">
        <v>1970</v>
      </c>
    </row>
    <row r="3946" spans="1:5">
      <c r="A3946" s="816">
        <f t="shared" si="256"/>
        <v>25858</v>
      </c>
      <c r="B3946" s="815">
        <f t="shared" si="257"/>
        <v>290</v>
      </c>
      <c r="C3946" s="815">
        <f t="shared" si="258"/>
        <v>76</v>
      </c>
      <c r="D3946" s="815">
        <f t="shared" si="259"/>
        <v>87</v>
      </c>
      <c r="E3946" s="815">
        <v>1970</v>
      </c>
    </row>
    <row r="3947" spans="1:5">
      <c r="A3947" s="816">
        <f t="shared" si="256"/>
        <v>25859</v>
      </c>
      <c r="B3947" s="815">
        <f t="shared" si="257"/>
        <v>291</v>
      </c>
      <c r="C3947" s="815">
        <f t="shared" si="258"/>
        <v>75</v>
      </c>
      <c r="D3947" s="815">
        <f t="shared" si="259"/>
        <v>86</v>
      </c>
      <c r="E3947" s="815">
        <v>1970</v>
      </c>
    </row>
    <row r="3948" spans="1:5">
      <c r="A3948" s="816">
        <f t="shared" si="256"/>
        <v>25860</v>
      </c>
      <c r="B3948" s="815">
        <f t="shared" si="257"/>
        <v>292</v>
      </c>
      <c r="C3948" s="815">
        <f t="shared" si="258"/>
        <v>74</v>
      </c>
      <c r="D3948" s="815">
        <f t="shared" si="259"/>
        <v>85</v>
      </c>
      <c r="E3948" s="815">
        <v>1970</v>
      </c>
    </row>
    <row r="3949" spans="1:5">
      <c r="A3949" s="816">
        <f t="shared" si="256"/>
        <v>25861</v>
      </c>
      <c r="B3949" s="815">
        <f t="shared" si="257"/>
        <v>293</v>
      </c>
      <c r="C3949" s="815">
        <f t="shared" si="258"/>
        <v>73</v>
      </c>
      <c r="D3949" s="815">
        <f t="shared" si="259"/>
        <v>84</v>
      </c>
      <c r="E3949" s="815">
        <v>1970</v>
      </c>
    </row>
    <row r="3950" spans="1:5">
      <c r="A3950" s="816">
        <f t="shared" si="256"/>
        <v>25862</v>
      </c>
      <c r="B3950" s="815">
        <f t="shared" si="257"/>
        <v>294</v>
      </c>
      <c r="C3950" s="815">
        <f t="shared" si="258"/>
        <v>72</v>
      </c>
      <c r="D3950" s="815">
        <f t="shared" si="259"/>
        <v>83</v>
      </c>
      <c r="E3950" s="815">
        <v>1970</v>
      </c>
    </row>
    <row r="3951" spans="1:5">
      <c r="A3951" s="816">
        <f t="shared" si="256"/>
        <v>25863</v>
      </c>
      <c r="B3951" s="815">
        <f t="shared" si="257"/>
        <v>295</v>
      </c>
      <c r="C3951" s="815">
        <f t="shared" si="258"/>
        <v>71</v>
      </c>
      <c r="D3951" s="815">
        <f t="shared" si="259"/>
        <v>82</v>
      </c>
      <c r="E3951" s="815">
        <v>1970</v>
      </c>
    </row>
    <row r="3952" spans="1:5">
      <c r="A3952" s="816">
        <f t="shared" si="256"/>
        <v>25864</v>
      </c>
      <c r="B3952" s="815">
        <f t="shared" si="257"/>
        <v>296</v>
      </c>
      <c r="C3952" s="815">
        <f t="shared" si="258"/>
        <v>70</v>
      </c>
      <c r="D3952" s="815">
        <f t="shared" si="259"/>
        <v>81</v>
      </c>
      <c r="E3952" s="815">
        <v>1970</v>
      </c>
    </row>
    <row r="3953" spans="1:5">
      <c r="A3953" s="816">
        <f t="shared" si="256"/>
        <v>25865</v>
      </c>
      <c r="B3953" s="815">
        <f t="shared" si="257"/>
        <v>297</v>
      </c>
      <c r="C3953" s="815">
        <f t="shared" si="258"/>
        <v>69</v>
      </c>
      <c r="D3953" s="815">
        <f t="shared" si="259"/>
        <v>80</v>
      </c>
      <c r="E3953" s="815">
        <v>1970</v>
      </c>
    </row>
    <row r="3954" spans="1:5">
      <c r="A3954" s="816">
        <f t="shared" si="256"/>
        <v>25866</v>
      </c>
      <c r="B3954" s="815">
        <f t="shared" si="257"/>
        <v>298</v>
      </c>
      <c r="C3954" s="815">
        <f t="shared" si="258"/>
        <v>68</v>
      </c>
      <c r="D3954" s="815">
        <f t="shared" si="259"/>
        <v>79</v>
      </c>
      <c r="E3954" s="815">
        <v>1970</v>
      </c>
    </row>
    <row r="3955" spans="1:5">
      <c r="A3955" s="816">
        <f t="shared" ref="A3955:A4018" si="260">A3954+1</f>
        <v>25867</v>
      </c>
      <c r="B3955" s="815">
        <f t="shared" si="257"/>
        <v>299</v>
      </c>
      <c r="C3955" s="815">
        <f t="shared" si="258"/>
        <v>67</v>
      </c>
      <c r="D3955" s="815">
        <f t="shared" si="259"/>
        <v>78</v>
      </c>
      <c r="E3955" s="815">
        <v>1970</v>
      </c>
    </row>
    <row r="3956" spans="1:5">
      <c r="A3956" s="816">
        <f t="shared" si="260"/>
        <v>25868</v>
      </c>
      <c r="B3956" s="815">
        <f t="shared" si="257"/>
        <v>300</v>
      </c>
      <c r="C3956" s="815">
        <f t="shared" si="258"/>
        <v>66</v>
      </c>
      <c r="D3956" s="815">
        <f t="shared" si="259"/>
        <v>77</v>
      </c>
      <c r="E3956" s="815">
        <v>1970</v>
      </c>
    </row>
    <row r="3957" spans="1:5">
      <c r="A3957" s="816">
        <f t="shared" si="260"/>
        <v>25869</v>
      </c>
      <c r="B3957" s="815">
        <f t="shared" si="257"/>
        <v>301</v>
      </c>
      <c r="C3957" s="815">
        <f t="shared" si="258"/>
        <v>65</v>
      </c>
      <c r="D3957" s="815">
        <f t="shared" si="259"/>
        <v>76</v>
      </c>
      <c r="E3957" s="815">
        <v>1970</v>
      </c>
    </row>
    <row r="3958" spans="1:5">
      <c r="A3958" s="816">
        <f t="shared" si="260"/>
        <v>25870</v>
      </c>
      <c r="B3958" s="815">
        <f t="shared" si="257"/>
        <v>302</v>
      </c>
      <c r="C3958" s="815">
        <f t="shared" si="258"/>
        <v>64</v>
      </c>
      <c r="D3958" s="815">
        <f t="shared" si="259"/>
        <v>75</v>
      </c>
      <c r="E3958" s="815">
        <v>1970</v>
      </c>
    </row>
    <row r="3959" spans="1:5">
      <c r="A3959" s="816">
        <f t="shared" si="260"/>
        <v>25871</v>
      </c>
      <c r="B3959" s="815">
        <f t="shared" si="257"/>
        <v>303</v>
      </c>
      <c r="C3959" s="815">
        <f t="shared" si="258"/>
        <v>63</v>
      </c>
      <c r="D3959" s="815">
        <f t="shared" si="259"/>
        <v>74</v>
      </c>
      <c r="E3959" s="815">
        <v>1970</v>
      </c>
    </row>
    <row r="3960" spans="1:5">
      <c r="A3960" s="816">
        <f t="shared" si="260"/>
        <v>25872</v>
      </c>
      <c r="B3960" s="815">
        <f t="shared" si="257"/>
        <v>304</v>
      </c>
      <c r="C3960" s="815">
        <f t="shared" si="258"/>
        <v>62</v>
      </c>
      <c r="D3960" s="815">
        <f t="shared" si="259"/>
        <v>73</v>
      </c>
      <c r="E3960" s="815">
        <v>1970</v>
      </c>
    </row>
    <row r="3961" spans="1:5">
      <c r="A3961" s="816">
        <f t="shared" si="260"/>
        <v>25873</v>
      </c>
      <c r="B3961" s="815">
        <f t="shared" si="257"/>
        <v>305</v>
      </c>
      <c r="C3961" s="815">
        <f t="shared" si="258"/>
        <v>61</v>
      </c>
      <c r="D3961" s="815">
        <f t="shared" si="259"/>
        <v>72</v>
      </c>
      <c r="E3961" s="815">
        <v>1970</v>
      </c>
    </row>
    <row r="3962" spans="1:5">
      <c r="A3962" s="816">
        <f t="shared" si="260"/>
        <v>25874</v>
      </c>
      <c r="B3962" s="815">
        <f t="shared" si="257"/>
        <v>306</v>
      </c>
      <c r="C3962" s="815">
        <f t="shared" si="258"/>
        <v>60</v>
      </c>
      <c r="D3962" s="815">
        <f t="shared" si="259"/>
        <v>71</v>
      </c>
      <c r="E3962" s="815">
        <v>1970</v>
      </c>
    </row>
    <row r="3963" spans="1:5">
      <c r="A3963" s="816">
        <f t="shared" si="260"/>
        <v>25875</v>
      </c>
      <c r="B3963" s="815">
        <f t="shared" si="257"/>
        <v>307</v>
      </c>
      <c r="C3963" s="815">
        <f t="shared" si="258"/>
        <v>59</v>
      </c>
      <c r="D3963" s="815">
        <f t="shared" si="259"/>
        <v>70</v>
      </c>
      <c r="E3963" s="815">
        <v>1970</v>
      </c>
    </row>
    <row r="3964" spans="1:5">
      <c r="A3964" s="816">
        <f t="shared" si="260"/>
        <v>25876</v>
      </c>
      <c r="B3964" s="815">
        <f t="shared" si="257"/>
        <v>308</v>
      </c>
      <c r="C3964" s="815">
        <f t="shared" si="258"/>
        <v>58</v>
      </c>
      <c r="D3964" s="815">
        <f t="shared" si="259"/>
        <v>69</v>
      </c>
      <c r="E3964" s="815">
        <v>1970</v>
      </c>
    </row>
    <row r="3965" spans="1:5">
      <c r="A3965" s="816">
        <f t="shared" si="260"/>
        <v>25877</v>
      </c>
      <c r="B3965" s="815">
        <f t="shared" si="257"/>
        <v>309</v>
      </c>
      <c r="C3965" s="815">
        <f t="shared" si="258"/>
        <v>57</v>
      </c>
      <c r="D3965" s="815">
        <f t="shared" si="259"/>
        <v>68</v>
      </c>
      <c r="E3965" s="815">
        <v>1970</v>
      </c>
    </row>
    <row r="3966" spans="1:5">
      <c r="A3966" s="816">
        <f t="shared" si="260"/>
        <v>25878</v>
      </c>
      <c r="B3966" s="815">
        <f t="shared" si="257"/>
        <v>310</v>
      </c>
      <c r="C3966" s="815">
        <f t="shared" si="258"/>
        <v>56</v>
      </c>
      <c r="D3966" s="815">
        <f t="shared" si="259"/>
        <v>67</v>
      </c>
      <c r="E3966" s="815">
        <v>1970</v>
      </c>
    </row>
    <row r="3967" spans="1:5">
      <c r="A3967" s="816">
        <f t="shared" si="260"/>
        <v>25879</v>
      </c>
      <c r="B3967" s="815">
        <f t="shared" si="257"/>
        <v>311</v>
      </c>
      <c r="C3967" s="815">
        <f t="shared" si="258"/>
        <v>55</v>
      </c>
      <c r="D3967" s="815">
        <f t="shared" si="259"/>
        <v>66</v>
      </c>
      <c r="E3967" s="815">
        <v>1970</v>
      </c>
    </row>
    <row r="3968" spans="1:5">
      <c r="A3968" s="816">
        <f t="shared" si="260"/>
        <v>25880</v>
      </c>
      <c r="B3968" s="815">
        <f t="shared" si="257"/>
        <v>312</v>
      </c>
      <c r="C3968" s="815">
        <f t="shared" si="258"/>
        <v>54</v>
      </c>
      <c r="D3968" s="815">
        <f t="shared" si="259"/>
        <v>65</v>
      </c>
      <c r="E3968" s="815">
        <v>1970</v>
      </c>
    </row>
    <row r="3969" spans="1:5">
      <c r="A3969" s="816">
        <f t="shared" si="260"/>
        <v>25881</v>
      </c>
      <c r="B3969" s="815">
        <f t="shared" si="257"/>
        <v>313</v>
      </c>
      <c r="C3969" s="815">
        <f t="shared" si="258"/>
        <v>53</v>
      </c>
      <c r="D3969" s="815">
        <f t="shared" si="259"/>
        <v>64</v>
      </c>
      <c r="E3969" s="815">
        <v>1970</v>
      </c>
    </row>
    <row r="3970" spans="1:5">
      <c r="A3970" s="816">
        <f t="shared" si="260"/>
        <v>25882</v>
      </c>
      <c r="B3970" s="815">
        <f t="shared" si="257"/>
        <v>314</v>
      </c>
      <c r="C3970" s="815">
        <f t="shared" si="258"/>
        <v>52</v>
      </c>
      <c r="D3970" s="815">
        <f t="shared" si="259"/>
        <v>63</v>
      </c>
      <c r="E3970" s="815">
        <v>1970</v>
      </c>
    </row>
    <row r="3971" spans="1:5">
      <c r="A3971" s="816">
        <f t="shared" si="260"/>
        <v>25883</v>
      </c>
      <c r="B3971" s="815">
        <f t="shared" si="257"/>
        <v>315</v>
      </c>
      <c r="C3971" s="815">
        <f t="shared" si="258"/>
        <v>51</v>
      </c>
      <c r="D3971" s="815">
        <f t="shared" si="259"/>
        <v>62</v>
      </c>
      <c r="E3971" s="815">
        <v>1970</v>
      </c>
    </row>
    <row r="3972" spans="1:5">
      <c r="A3972" s="816">
        <f t="shared" si="260"/>
        <v>25884</v>
      </c>
      <c r="B3972" s="815">
        <f t="shared" si="257"/>
        <v>316</v>
      </c>
      <c r="C3972" s="815">
        <f t="shared" si="258"/>
        <v>50</v>
      </c>
      <c r="D3972" s="815">
        <f t="shared" si="259"/>
        <v>61</v>
      </c>
      <c r="E3972" s="815">
        <v>1970</v>
      </c>
    </row>
    <row r="3973" spans="1:5">
      <c r="A3973" s="816">
        <f t="shared" si="260"/>
        <v>25885</v>
      </c>
      <c r="B3973" s="815">
        <f t="shared" si="257"/>
        <v>317</v>
      </c>
      <c r="C3973" s="815">
        <f t="shared" si="258"/>
        <v>49</v>
      </c>
      <c r="D3973" s="815">
        <f t="shared" si="259"/>
        <v>60</v>
      </c>
      <c r="E3973" s="815">
        <v>1970</v>
      </c>
    </row>
    <row r="3974" spans="1:5">
      <c r="A3974" s="816">
        <f t="shared" si="260"/>
        <v>25886</v>
      </c>
      <c r="B3974" s="815">
        <f t="shared" si="257"/>
        <v>318</v>
      </c>
      <c r="C3974" s="815">
        <f t="shared" si="258"/>
        <v>48</v>
      </c>
      <c r="D3974" s="815">
        <f t="shared" si="259"/>
        <v>59</v>
      </c>
      <c r="E3974" s="815">
        <v>1970</v>
      </c>
    </row>
    <row r="3975" spans="1:5">
      <c r="A3975" s="816">
        <f t="shared" si="260"/>
        <v>25887</v>
      </c>
      <c r="B3975" s="815">
        <f t="shared" si="257"/>
        <v>319</v>
      </c>
      <c r="C3975" s="815">
        <f t="shared" si="258"/>
        <v>47</v>
      </c>
      <c r="D3975" s="815">
        <f t="shared" si="259"/>
        <v>58</v>
      </c>
      <c r="E3975" s="815">
        <v>1970</v>
      </c>
    </row>
    <row r="3976" spans="1:5">
      <c r="A3976" s="816">
        <f t="shared" si="260"/>
        <v>25888</v>
      </c>
      <c r="B3976" s="815">
        <f t="shared" si="257"/>
        <v>320</v>
      </c>
      <c r="C3976" s="815">
        <f t="shared" si="258"/>
        <v>46</v>
      </c>
      <c r="D3976" s="815">
        <f t="shared" si="259"/>
        <v>57</v>
      </c>
      <c r="E3976" s="815">
        <v>1970</v>
      </c>
    </row>
    <row r="3977" spans="1:5">
      <c r="A3977" s="816">
        <f t="shared" si="260"/>
        <v>25889</v>
      </c>
      <c r="B3977" s="815">
        <f t="shared" si="257"/>
        <v>321</v>
      </c>
      <c r="C3977" s="815">
        <f t="shared" si="258"/>
        <v>45</v>
      </c>
      <c r="D3977" s="815">
        <f t="shared" si="259"/>
        <v>56</v>
      </c>
      <c r="E3977" s="815">
        <v>1970</v>
      </c>
    </row>
    <row r="3978" spans="1:5">
      <c r="A3978" s="816">
        <f t="shared" si="260"/>
        <v>25890</v>
      </c>
      <c r="B3978" s="815">
        <f t="shared" si="257"/>
        <v>322</v>
      </c>
      <c r="C3978" s="815">
        <f t="shared" si="258"/>
        <v>44</v>
      </c>
      <c r="D3978" s="815">
        <f t="shared" si="259"/>
        <v>55</v>
      </c>
      <c r="E3978" s="815">
        <v>1970</v>
      </c>
    </row>
    <row r="3979" spans="1:5">
      <c r="A3979" s="816">
        <f t="shared" si="260"/>
        <v>25891</v>
      </c>
      <c r="B3979" s="815">
        <f t="shared" ref="B3979:B4035" si="261">B3978+1</f>
        <v>323</v>
      </c>
      <c r="C3979" s="815">
        <f t="shared" ref="C3979:C4021" si="262">C3978-1</f>
        <v>43</v>
      </c>
      <c r="D3979" s="815">
        <f t="shared" ref="D3979:D4022" si="263">D3978-1</f>
        <v>54</v>
      </c>
      <c r="E3979" s="815">
        <v>1970</v>
      </c>
    </row>
    <row r="3980" spans="1:5">
      <c r="A3980" s="816">
        <f t="shared" si="260"/>
        <v>25892</v>
      </c>
      <c r="B3980" s="815">
        <f t="shared" si="261"/>
        <v>324</v>
      </c>
      <c r="C3980" s="815">
        <f t="shared" si="262"/>
        <v>42</v>
      </c>
      <c r="D3980" s="815">
        <f t="shared" si="263"/>
        <v>53</v>
      </c>
      <c r="E3980" s="815">
        <v>1970</v>
      </c>
    </row>
    <row r="3981" spans="1:5">
      <c r="A3981" s="816">
        <f t="shared" si="260"/>
        <v>25893</v>
      </c>
      <c r="B3981" s="815">
        <f t="shared" si="261"/>
        <v>325</v>
      </c>
      <c r="C3981" s="815">
        <f t="shared" si="262"/>
        <v>41</v>
      </c>
      <c r="D3981" s="815">
        <f t="shared" si="263"/>
        <v>52</v>
      </c>
      <c r="E3981" s="815">
        <v>1970</v>
      </c>
    </row>
    <row r="3982" spans="1:5">
      <c r="A3982" s="816">
        <f t="shared" si="260"/>
        <v>25894</v>
      </c>
      <c r="B3982" s="815">
        <f t="shared" si="261"/>
        <v>326</v>
      </c>
      <c r="C3982" s="815">
        <f t="shared" si="262"/>
        <v>40</v>
      </c>
      <c r="D3982" s="815">
        <f t="shared" si="263"/>
        <v>51</v>
      </c>
      <c r="E3982" s="815">
        <v>1970</v>
      </c>
    </row>
    <row r="3983" spans="1:5">
      <c r="A3983" s="816">
        <f t="shared" si="260"/>
        <v>25895</v>
      </c>
      <c r="B3983" s="815">
        <f t="shared" si="261"/>
        <v>327</v>
      </c>
      <c r="C3983" s="815">
        <f t="shared" si="262"/>
        <v>39</v>
      </c>
      <c r="D3983" s="815">
        <f t="shared" si="263"/>
        <v>50</v>
      </c>
      <c r="E3983" s="815">
        <v>1970</v>
      </c>
    </row>
    <row r="3984" spans="1:5">
      <c r="A3984" s="816">
        <f t="shared" si="260"/>
        <v>25896</v>
      </c>
      <c r="B3984" s="815">
        <f t="shared" si="261"/>
        <v>328</v>
      </c>
      <c r="C3984" s="815">
        <f t="shared" si="262"/>
        <v>38</v>
      </c>
      <c r="D3984" s="815">
        <f t="shared" si="263"/>
        <v>49</v>
      </c>
      <c r="E3984" s="815">
        <v>1970</v>
      </c>
    </row>
    <row r="3985" spans="1:5">
      <c r="A3985" s="816">
        <f t="shared" si="260"/>
        <v>25897</v>
      </c>
      <c r="B3985" s="815">
        <f t="shared" si="261"/>
        <v>329</v>
      </c>
      <c r="C3985" s="815">
        <f t="shared" si="262"/>
        <v>37</v>
      </c>
      <c r="D3985" s="815">
        <f t="shared" si="263"/>
        <v>48</v>
      </c>
      <c r="E3985" s="815">
        <v>1970</v>
      </c>
    </row>
    <row r="3986" spans="1:5">
      <c r="A3986" s="816">
        <f t="shared" si="260"/>
        <v>25898</v>
      </c>
      <c r="B3986" s="815">
        <f t="shared" si="261"/>
        <v>330</v>
      </c>
      <c r="C3986" s="815">
        <f t="shared" si="262"/>
        <v>36</v>
      </c>
      <c r="D3986" s="815">
        <f t="shared" si="263"/>
        <v>47</v>
      </c>
      <c r="E3986" s="815">
        <v>1970</v>
      </c>
    </row>
    <row r="3987" spans="1:5">
      <c r="A3987" s="816">
        <f t="shared" si="260"/>
        <v>25899</v>
      </c>
      <c r="B3987" s="815">
        <f t="shared" si="261"/>
        <v>331</v>
      </c>
      <c r="C3987" s="815">
        <f t="shared" si="262"/>
        <v>35</v>
      </c>
      <c r="D3987" s="815">
        <f t="shared" si="263"/>
        <v>46</v>
      </c>
      <c r="E3987" s="815">
        <v>1970</v>
      </c>
    </row>
    <row r="3988" spans="1:5">
      <c r="A3988" s="816">
        <f t="shared" si="260"/>
        <v>25900</v>
      </c>
      <c r="B3988" s="815">
        <f t="shared" si="261"/>
        <v>332</v>
      </c>
      <c r="C3988" s="815">
        <f t="shared" si="262"/>
        <v>34</v>
      </c>
      <c r="D3988" s="815">
        <f t="shared" si="263"/>
        <v>45</v>
      </c>
      <c r="E3988" s="815">
        <v>1970</v>
      </c>
    </row>
    <row r="3989" spans="1:5">
      <c r="A3989" s="816">
        <f t="shared" si="260"/>
        <v>25901</v>
      </c>
      <c r="B3989" s="815">
        <f t="shared" si="261"/>
        <v>333</v>
      </c>
      <c r="C3989" s="815">
        <f t="shared" si="262"/>
        <v>33</v>
      </c>
      <c r="D3989" s="815">
        <f t="shared" si="263"/>
        <v>44</v>
      </c>
      <c r="E3989" s="815">
        <v>1970</v>
      </c>
    </row>
    <row r="3990" spans="1:5">
      <c r="A3990" s="816">
        <f t="shared" si="260"/>
        <v>25902</v>
      </c>
      <c r="B3990" s="815">
        <f t="shared" si="261"/>
        <v>334</v>
      </c>
      <c r="C3990" s="815">
        <f t="shared" si="262"/>
        <v>32</v>
      </c>
      <c r="D3990" s="815">
        <f t="shared" si="263"/>
        <v>43</v>
      </c>
      <c r="E3990" s="815">
        <v>1970</v>
      </c>
    </row>
    <row r="3991" spans="1:5">
      <c r="A3991" s="816">
        <f t="shared" si="260"/>
        <v>25903</v>
      </c>
      <c r="B3991" s="815">
        <f t="shared" si="261"/>
        <v>335</v>
      </c>
      <c r="C3991" s="815">
        <f t="shared" si="262"/>
        <v>31</v>
      </c>
      <c r="D3991" s="815">
        <f t="shared" si="263"/>
        <v>42</v>
      </c>
      <c r="E3991" s="815">
        <v>1970</v>
      </c>
    </row>
    <row r="3992" spans="1:5">
      <c r="A3992" s="816">
        <f t="shared" si="260"/>
        <v>25904</v>
      </c>
      <c r="B3992" s="815">
        <f t="shared" si="261"/>
        <v>336</v>
      </c>
      <c r="C3992" s="815">
        <f t="shared" si="262"/>
        <v>30</v>
      </c>
      <c r="D3992" s="815">
        <f t="shared" si="263"/>
        <v>41</v>
      </c>
      <c r="E3992" s="815">
        <v>1970</v>
      </c>
    </row>
    <row r="3993" spans="1:5">
      <c r="A3993" s="816">
        <f t="shared" si="260"/>
        <v>25905</v>
      </c>
      <c r="B3993" s="815">
        <f t="shared" si="261"/>
        <v>337</v>
      </c>
      <c r="C3993" s="815">
        <f t="shared" si="262"/>
        <v>29</v>
      </c>
      <c r="D3993" s="815">
        <f t="shared" si="263"/>
        <v>40</v>
      </c>
      <c r="E3993" s="815">
        <v>1970</v>
      </c>
    </row>
    <row r="3994" spans="1:5">
      <c r="A3994" s="816">
        <f t="shared" si="260"/>
        <v>25906</v>
      </c>
      <c r="B3994" s="815">
        <f t="shared" si="261"/>
        <v>338</v>
      </c>
      <c r="C3994" s="815">
        <f t="shared" si="262"/>
        <v>28</v>
      </c>
      <c r="D3994" s="815">
        <f t="shared" si="263"/>
        <v>39</v>
      </c>
      <c r="E3994" s="815">
        <v>1970</v>
      </c>
    </row>
    <row r="3995" spans="1:5">
      <c r="A3995" s="816">
        <f t="shared" si="260"/>
        <v>25907</v>
      </c>
      <c r="B3995" s="815">
        <f t="shared" si="261"/>
        <v>339</v>
      </c>
      <c r="C3995" s="815">
        <f t="shared" si="262"/>
        <v>27</v>
      </c>
      <c r="D3995" s="815">
        <f t="shared" si="263"/>
        <v>38</v>
      </c>
      <c r="E3995" s="815">
        <v>1970</v>
      </c>
    </row>
    <row r="3996" spans="1:5">
      <c r="A3996" s="816">
        <f t="shared" si="260"/>
        <v>25908</v>
      </c>
      <c r="B3996" s="815">
        <f t="shared" si="261"/>
        <v>340</v>
      </c>
      <c r="C3996" s="815">
        <f t="shared" si="262"/>
        <v>26</v>
      </c>
      <c r="D3996" s="815">
        <f t="shared" si="263"/>
        <v>37</v>
      </c>
      <c r="E3996" s="815">
        <v>1970</v>
      </c>
    </row>
    <row r="3997" spans="1:5">
      <c r="A3997" s="816">
        <f t="shared" si="260"/>
        <v>25909</v>
      </c>
      <c r="B3997" s="815">
        <f t="shared" si="261"/>
        <v>341</v>
      </c>
      <c r="C3997" s="815">
        <f t="shared" si="262"/>
        <v>25</v>
      </c>
      <c r="D3997" s="815">
        <f t="shared" si="263"/>
        <v>36</v>
      </c>
      <c r="E3997" s="815">
        <v>1970</v>
      </c>
    </row>
    <row r="3998" spans="1:5">
      <c r="A3998" s="816">
        <f t="shared" si="260"/>
        <v>25910</v>
      </c>
      <c r="B3998" s="815">
        <f t="shared" si="261"/>
        <v>342</v>
      </c>
      <c r="C3998" s="815">
        <f t="shared" si="262"/>
        <v>24</v>
      </c>
      <c r="D3998" s="815">
        <f t="shared" si="263"/>
        <v>35</v>
      </c>
      <c r="E3998" s="815">
        <v>1970</v>
      </c>
    </row>
    <row r="3999" spans="1:5">
      <c r="A3999" s="816">
        <f t="shared" si="260"/>
        <v>25911</v>
      </c>
      <c r="B3999" s="815">
        <f t="shared" si="261"/>
        <v>343</v>
      </c>
      <c r="C3999" s="815">
        <f t="shared" si="262"/>
        <v>23</v>
      </c>
      <c r="D3999" s="815">
        <f t="shared" si="263"/>
        <v>34</v>
      </c>
      <c r="E3999" s="815">
        <v>1970</v>
      </c>
    </row>
    <row r="4000" spans="1:5">
      <c r="A4000" s="816">
        <f t="shared" si="260"/>
        <v>25912</v>
      </c>
      <c r="B4000" s="815">
        <f t="shared" si="261"/>
        <v>344</v>
      </c>
      <c r="C4000" s="815">
        <f t="shared" si="262"/>
        <v>22</v>
      </c>
      <c r="D4000" s="815">
        <f t="shared" si="263"/>
        <v>33</v>
      </c>
      <c r="E4000" s="815">
        <v>1970</v>
      </c>
    </row>
    <row r="4001" spans="1:5">
      <c r="A4001" s="816">
        <f t="shared" si="260"/>
        <v>25913</v>
      </c>
      <c r="B4001" s="815">
        <f t="shared" si="261"/>
        <v>345</v>
      </c>
      <c r="C4001" s="815">
        <f t="shared" si="262"/>
        <v>21</v>
      </c>
      <c r="D4001" s="815">
        <f t="shared" si="263"/>
        <v>32</v>
      </c>
      <c r="E4001" s="815">
        <v>1970</v>
      </c>
    </row>
    <row r="4002" spans="1:5">
      <c r="A4002" s="816">
        <f t="shared" si="260"/>
        <v>25914</v>
      </c>
      <c r="B4002" s="815">
        <f t="shared" si="261"/>
        <v>346</v>
      </c>
      <c r="C4002" s="815">
        <f t="shared" si="262"/>
        <v>20</v>
      </c>
      <c r="D4002" s="815">
        <f t="shared" si="263"/>
        <v>31</v>
      </c>
      <c r="E4002" s="815">
        <v>1970</v>
      </c>
    </row>
    <row r="4003" spans="1:5">
      <c r="A4003" s="816">
        <f t="shared" si="260"/>
        <v>25915</v>
      </c>
      <c r="B4003" s="815">
        <f t="shared" si="261"/>
        <v>347</v>
      </c>
      <c r="C4003" s="815">
        <f t="shared" si="262"/>
        <v>19</v>
      </c>
      <c r="D4003" s="815">
        <f t="shared" si="263"/>
        <v>30</v>
      </c>
      <c r="E4003" s="815">
        <v>1970</v>
      </c>
    </row>
    <row r="4004" spans="1:5">
      <c r="A4004" s="816">
        <f t="shared" si="260"/>
        <v>25916</v>
      </c>
      <c r="B4004" s="815">
        <f t="shared" si="261"/>
        <v>348</v>
      </c>
      <c r="C4004" s="815">
        <f t="shared" si="262"/>
        <v>18</v>
      </c>
      <c r="D4004" s="815">
        <f t="shared" si="263"/>
        <v>29</v>
      </c>
      <c r="E4004" s="815">
        <v>1970</v>
      </c>
    </row>
    <row r="4005" spans="1:5">
      <c r="A4005" s="816">
        <f t="shared" si="260"/>
        <v>25917</v>
      </c>
      <c r="B4005" s="815">
        <f t="shared" si="261"/>
        <v>349</v>
      </c>
      <c r="C4005" s="815">
        <f t="shared" si="262"/>
        <v>17</v>
      </c>
      <c r="D4005" s="815">
        <f t="shared" si="263"/>
        <v>28</v>
      </c>
      <c r="E4005" s="815">
        <v>1970</v>
      </c>
    </row>
    <row r="4006" spans="1:5">
      <c r="A4006" s="816">
        <f t="shared" si="260"/>
        <v>25918</v>
      </c>
      <c r="B4006" s="815">
        <f t="shared" si="261"/>
        <v>350</v>
      </c>
      <c r="C4006" s="815">
        <f t="shared" si="262"/>
        <v>16</v>
      </c>
      <c r="D4006" s="815">
        <f t="shared" si="263"/>
        <v>27</v>
      </c>
      <c r="E4006" s="815">
        <v>1970</v>
      </c>
    </row>
    <row r="4007" spans="1:5">
      <c r="A4007" s="816">
        <f t="shared" si="260"/>
        <v>25919</v>
      </c>
      <c r="B4007" s="815">
        <f t="shared" si="261"/>
        <v>351</v>
      </c>
      <c r="C4007" s="815">
        <f t="shared" si="262"/>
        <v>15</v>
      </c>
      <c r="D4007" s="815">
        <f t="shared" si="263"/>
        <v>26</v>
      </c>
      <c r="E4007" s="815">
        <v>1970</v>
      </c>
    </row>
    <row r="4008" spans="1:5">
      <c r="A4008" s="816">
        <f t="shared" si="260"/>
        <v>25920</v>
      </c>
      <c r="B4008" s="815">
        <f t="shared" si="261"/>
        <v>352</v>
      </c>
      <c r="C4008" s="815">
        <f t="shared" si="262"/>
        <v>14</v>
      </c>
      <c r="D4008" s="815">
        <f t="shared" si="263"/>
        <v>25</v>
      </c>
      <c r="E4008" s="815">
        <v>1970</v>
      </c>
    </row>
    <row r="4009" spans="1:5">
      <c r="A4009" s="816">
        <f t="shared" si="260"/>
        <v>25921</v>
      </c>
      <c r="B4009" s="815">
        <f t="shared" si="261"/>
        <v>353</v>
      </c>
      <c r="C4009" s="815">
        <f t="shared" si="262"/>
        <v>13</v>
      </c>
      <c r="D4009" s="815">
        <f t="shared" si="263"/>
        <v>24</v>
      </c>
      <c r="E4009" s="815">
        <v>1970</v>
      </c>
    </row>
    <row r="4010" spans="1:5">
      <c r="A4010" s="816">
        <f t="shared" si="260"/>
        <v>25922</v>
      </c>
      <c r="B4010" s="815">
        <f t="shared" si="261"/>
        <v>354</v>
      </c>
      <c r="C4010" s="815">
        <f t="shared" si="262"/>
        <v>12</v>
      </c>
      <c r="D4010" s="815">
        <f t="shared" si="263"/>
        <v>23</v>
      </c>
      <c r="E4010" s="815">
        <v>1970</v>
      </c>
    </row>
    <row r="4011" spans="1:5">
      <c r="A4011" s="816">
        <f t="shared" si="260"/>
        <v>25923</v>
      </c>
      <c r="B4011" s="815">
        <f t="shared" si="261"/>
        <v>355</v>
      </c>
      <c r="C4011" s="815">
        <f t="shared" si="262"/>
        <v>11</v>
      </c>
      <c r="D4011" s="815">
        <f t="shared" si="263"/>
        <v>22</v>
      </c>
      <c r="E4011" s="815">
        <v>1970</v>
      </c>
    </row>
    <row r="4012" spans="1:5">
      <c r="A4012" s="816">
        <f t="shared" si="260"/>
        <v>25924</v>
      </c>
      <c r="B4012" s="815">
        <f t="shared" si="261"/>
        <v>356</v>
      </c>
      <c r="C4012" s="815">
        <f t="shared" si="262"/>
        <v>10</v>
      </c>
      <c r="D4012" s="815">
        <f t="shared" si="263"/>
        <v>21</v>
      </c>
      <c r="E4012" s="815">
        <v>1970</v>
      </c>
    </row>
    <row r="4013" spans="1:5">
      <c r="A4013" s="816">
        <f t="shared" si="260"/>
        <v>25925</v>
      </c>
      <c r="B4013" s="815">
        <f t="shared" si="261"/>
        <v>357</v>
      </c>
      <c r="C4013" s="815">
        <f t="shared" si="262"/>
        <v>9</v>
      </c>
      <c r="D4013" s="815">
        <f t="shared" si="263"/>
        <v>20</v>
      </c>
      <c r="E4013" s="815">
        <v>1970</v>
      </c>
    </row>
    <row r="4014" spans="1:5">
      <c r="A4014" s="816">
        <f t="shared" si="260"/>
        <v>25926</v>
      </c>
      <c r="B4014" s="815">
        <f t="shared" si="261"/>
        <v>358</v>
      </c>
      <c r="C4014" s="815">
        <f t="shared" si="262"/>
        <v>8</v>
      </c>
      <c r="D4014" s="815">
        <f t="shared" si="263"/>
        <v>19</v>
      </c>
      <c r="E4014" s="815">
        <v>1970</v>
      </c>
    </row>
    <row r="4015" spans="1:5">
      <c r="A4015" s="816">
        <f t="shared" si="260"/>
        <v>25927</v>
      </c>
      <c r="B4015" s="815">
        <f t="shared" si="261"/>
        <v>359</v>
      </c>
      <c r="C4015" s="815">
        <f t="shared" si="262"/>
        <v>7</v>
      </c>
      <c r="D4015" s="815">
        <f t="shared" si="263"/>
        <v>18</v>
      </c>
      <c r="E4015" s="815">
        <v>1970</v>
      </c>
    </row>
    <row r="4016" spans="1:5">
      <c r="A4016" s="816">
        <f t="shared" si="260"/>
        <v>25928</v>
      </c>
      <c r="B4016" s="815">
        <f t="shared" si="261"/>
        <v>360</v>
      </c>
      <c r="C4016" s="815">
        <f t="shared" si="262"/>
        <v>6</v>
      </c>
      <c r="D4016" s="815">
        <f t="shared" si="263"/>
        <v>17</v>
      </c>
      <c r="E4016" s="815">
        <v>1970</v>
      </c>
    </row>
    <row r="4017" spans="1:5">
      <c r="A4017" s="816">
        <f t="shared" si="260"/>
        <v>25929</v>
      </c>
      <c r="B4017" s="815">
        <f t="shared" si="261"/>
        <v>361</v>
      </c>
      <c r="C4017" s="815">
        <f t="shared" si="262"/>
        <v>5</v>
      </c>
      <c r="D4017" s="815">
        <f t="shared" si="263"/>
        <v>16</v>
      </c>
      <c r="E4017" s="815">
        <v>1970</v>
      </c>
    </row>
    <row r="4018" spans="1:5">
      <c r="A4018" s="816">
        <f t="shared" si="260"/>
        <v>25930</v>
      </c>
      <c r="B4018" s="815">
        <f t="shared" si="261"/>
        <v>362</v>
      </c>
      <c r="C4018" s="815">
        <f t="shared" si="262"/>
        <v>4</v>
      </c>
      <c r="D4018" s="815">
        <f t="shared" si="263"/>
        <v>15</v>
      </c>
      <c r="E4018" s="815">
        <v>1970</v>
      </c>
    </row>
    <row r="4019" spans="1:5">
      <c r="A4019" s="816">
        <f t="shared" ref="A4019:A4082" si="264">A4018+1</f>
        <v>25931</v>
      </c>
      <c r="B4019" s="815">
        <f t="shared" si="261"/>
        <v>363</v>
      </c>
      <c r="C4019" s="815">
        <f t="shared" si="262"/>
        <v>3</v>
      </c>
      <c r="D4019" s="815">
        <f t="shared" si="263"/>
        <v>14</v>
      </c>
      <c r="E4019" s="815">
        <v>1970</v>
      </c>
    </row>
    <row r="4020" spans="1:5">
      <c r="A4020" s="816">
        <f t="shared" si="264"/>
        <v>25932</v>
      </c>
      <c r="B4020" s="815">
        <f t="shared" si="261"/>
        <v>364</v>
      </c>
      <c r="C4020" s="815">
        <f t="shared" si="262"/>
        <v>2</v>
      </c>
      <c r="D4020" s="815">
        <f t="shared" si="263"/>
        <v>13</v>
      </c>
      <c r="E4020" s="815">
        <v>1970</v>
      </c>
    </row>
    <row r="4021" spans="1:5">
      <c r="A4021" s="816">
        <f t="shared" si="264"/>
        <v>25933</v>
      </c>
      <c r="B4021" s="815">
        <f t="shared" si="261"/>
        <v>365</v>
      </c>
      <c r="C4021" s="815">
        <f t="shared" si="262"/>
        <v>1</v>
      </c>
      <c r="D4021" s="815">
        <f t="shared" si="263"/>
        <v>12</v>
      </c>
      <c r="E4021" s="815">
        <v>1970</v>
      </c>
    </row>
    <row r="4022" spans="1:5">
      <c r="A4022" s="816">
        <f t="shared" si="264"/>
        <v>25934</v>
      </c>
      <c r="B4022" s="815">
        <v>1</v>
      </c>
      <c r="C4022" s="815">
        <v>365</v>
      </c>
      <c r="D4022" s="815">
        <f t="shared" si="263"/>
        <v>11</v>
      </c>
      <c r="E4022" s="815">
        <v>1971</v>
      </c>
    </row>
    <row r="4023" spans="1:5">
      <c r="A4023" s="816">
        <f t="shared" si="264"/>
        <v>25935</v>
      </c>
      <c r="B4023" s="815">
        <f t="shared" si="261"/>
        <v>2</v>
      </c>
      <c r="C4023" s="815">
        <f t="shared" ref="C4023:C4087" si="265">C4022-1</f>
        <v>364</v>
      </c>
      <c r="D4023" s="815">
        <v>365</v>
      </c>
      <c r="E4023" s="815">
        <v>1971</v>
      </c>
    </row>
    <row r="4024" spans="1:5">
      <c r="A4024" s="816">
        <f t="shared" si="264"/>
        <v>25936</v>
      </c>
      <c r="B4024" s="815">
        <f t="shared" si="261"/>
        <v>3</v>
      </c>
      <c r="C4024" s="815">
        <f t="shared" si="265"/>
        <v>363</v>
      </c>
      <c r="D4024" s="815">
        <f t="shared" ref="D4024:D4087" si="266">D4023-1</f>
        <v>364</v>
      </c>
      <c r="E4024" s="815">
        <v>1971</v>
      </c>
    </row>
    <row r="4025" spans="1:5">
      <c r="A4025" s="816">
        <f t="shared" si="264"/>
        <v>25937</v>
      </c>
      <c r="B4025" s="815">
        <f t="shared" si="261"/>
        <v>4</v>
      </c>
      <c r="C4025" s="815">
        <f t="shared" si="265"/>
        <v>362</v>
      </c>
      <c r="D4025" s="815">
        <f t="shared" si="266"/>
        <v>363</v>
      </c>
      <c r="E4025" s="815">
        <v>1971</v>
      </c>
    </row>
    <row r="4026" spans="1:5">
      <c r="A4026" s="816">
        <f t="shared" si="264"/>
        <v>25938</v>
      </c>
      <c r="B4026" s="815">
        <f t="shared" si="261"/>
        <v>5</v>
      </c>
      <c r="C4026" s="815">
        <f t="shared" si="265"/>
        <v>361</v>
      </c>
      <c r="D4026" s="815">
        <f t="shared" si="266"/>
        <v>362</v>
      </c>
      <c r="E4026" s="815">
        <v>1971</v>
      </c>
    </row>
    <row r="4027" spans="1:5">
      <c r="A4027" s="816">
        <f t="shared" si="264"/>
        <v>25939</v>
      </c>
      <c r="B4027" s="815">
        <f t="shared" si="261"/>
        <v>6</v>
      </c>
      <c r="C4027" s="815">
        <f t="shared" si="265"/>
        <v>360</v>
      </c>
      <c r="D4027" s="815">
        <f t="shared" si="266"/>
        <v>361</v>
      </c>
      <c r="E4027" s="815">
        <v>1971</v>
      </c>
    </row>
    <row r="4028" spans="1:5">
      <c r="A4028" s="816">
        <f t="shared" si="264"/>
        <v>25940</v>
      </c>
      <c r="B4028" s="815">
        <f t="shared" si="261"/>
        <v>7</v>
      </c>
      <c r="C4028" s="815">
        <f t="shared" si="265"/>
        <v>359</v>
      </c>
      <c r="D4028" s="815">
        <f t="shared" si="266"/>
        <v>360</v>
      </c>
      <c r="E4028" s="815">
        <v>1971</v>
      </c>
    </row>
    <row r="4029" spans="1:5">
      <c r="A4029" s="816">
        <f t="shared" si="264"/>
        <v>25941</v>
      </c>
      <c r="B4029" s="815">
        <f t="shared" si="261"/>
        <v>8</v>
      </c>
      <c r="C4029" s="815">
        <f t="shared" si="265"/>
        <v>358</v>
      </c>
      <c r="D4029" s="815">
        <f t="shared" si="266"/>
        <v>359</v>
      </c>
      <c r="E4029" s="815">
        <v>1971</v>
      </c>
    </row>
    <row r="4030" spans="1:5">
      <c r="A4030" s="816">
        <f t="shared" si="264"/>
        <v>25942</v>
      </c>
      <c r="B4030" s="815">
        <f t="shared" si="261"/>
        <v>9</v>
      </c>
      <c r="C4030" s="815">
        <f t="shared" si="265"/>
        <v>357</v>
      </c>
      <c r="D4030" s="815">
        <f t="shared" si="266"/>
        <v>358</v>
      </c>
      <c r="E4030" s="815">
        <v>1971</v>
      </c>
    </row>
    <row r="4031" spans="1:5">
      <c r="A4031" s="816">
        <f t="shared" si="264"/>
        <v>25943</v>
      </c>
      <c r="B4031" s="815">
        <f t="shared" si="261"/>
        <v>10</v>
      </c>
      <c r="C4031" s="815">
        <f t="shared" si="265"/>
        <v>356</v>
      </c>
      <c r="D4031" s="815">
        <f t="shared" si="266"/>
        <v>357</v>
      </c>
      <c r="E4031" s="815">
        <v>1971</v>
      </c>
    </row>
    <row r="4032" spans="1:5">
      <c r="A4032" s="816">
        <f t="shared" si="264"/>
        <v>25944</v>
      </c>
      <c r="B4032" s="815">
        <f t="shared" si="261"/>
        <v>11</v>
      </c>
      <c r="C4032" s="815">
        <f t="shared" si="265"/>
        <v>355</v>
      </c>
      <c r="D4032" s="815">
        <f t="shared" si="266"/>
        <v>356</v>
      </c>
      <c r="E4032" s="815">
        <v>1971</v>
      </c>
    </row>
    <row r="4033" spans="1:5">
      <c r="A4033" s="816">
        <f t="shared" si="264"/>
        <v>25945</v>
      </c>
      <c r="B4033" s="815">
        <f t="shared" si="261"/>
        <v>12</v>
      </c>
      <c r="C4033" s="815">
        <f t="shared" si="265"/>
        <v>354</v>
      </c>
      <c r="D4033" s="815">
        <f t="shared" si="266"/>
        <v>355</v>
      </c>
      <c r="E4033" s="815">
        <v>1971</v>
      </c>
    </row>
    <row r="4034" spans="1:5">
      <c r="A4034" s="816">
        <f t="shared" si="264"/>
        <v>25946</v>
      </c>
      <c r="B4034" s="815">
        <f t="shared" si="261"/>
        <v>13</v>
      </c>
      <c r="C4034" s="815">
        <f t="shared" si="265"/>
        <v>353</v>
      </c>
      <c r="D4034" s="815">
        <f t="shared" si="266"/>
        <v>354</v>
      </c>
      <c r="E4034" s="815">
        <v>1971</v>
      </c>
    </row>
    <row r="4035" spans="1:5">
      <c r="A4035" s="816">
        <f t="shared" si="264"/>
        <v>25947</v>
      </c>
      <c r="B4035" s="815">
        <f t="shared" si="261"/>
        <v>14</v>
      </c>
      <c r="C4035" s="815">
        <f t="shared" si="265"/>
        <v>352</v>
      </c>
      <c r="D4035" s="815">
        <f t="shared" si="266"/>
        <v>353</v>
      </c>
      <c r="E4035" s="815">
        <v>1971</v>
      </c>
    </row>
    <row r="4036" spans="1:5">
      <c r="A4036" s="816">
        <f t="shared" si="264"/>
        <v>25948</v>
      </c>
      <c r="B4036" s="815">
        <f t="shared" ref="B4036:B4087" si="267">B4035+1</f>
        <v>15</v>
      </c>
      <c r="C4036" s="815">
        <f t="shared" si="265"/>
        <v>351</v>
      </c>
      <c r="D4036" s="815">
        <f t="shared" si="266"/>
        <v>352</v>
      </c>
      <c r="E4036" s="815">
        <v>1971</v>
      </c>
    </row>
    <row r="4037" spans="1:5">
      <c r="A4037" s="816">
        <f t="shared" si="264"/>
        <v>25949</v>
      </c>
      <c r="B4037" s="815">
        <f t="shared" si="267"/>
        <v>16</v>
      </c>
      <c r="C4037" s="815">
        <f t="shared" si="265"/>
        <v>350</v>
      </c>
      <c r="D4037" s="815">
        <f t="shared" si="266"/>
        <v>351</v>
      </c>
      <c r="E4037" s="815">
        <v>1971</v>
      </c>
    </row>
    <row r="4038" spans="1:5">
      <c r="A4038" s="816">
        <f t="shared" si="264"/>
        <v>25950</v>
      </c>
      <c r="B4038" s="815">
        <f t="shared" si="267"/>
        <v>17</v>
      </c>
      <c r="C4038" s="815">
        <f t="shared" si="265"/>
        <v>349</v>
      </c>
      <c r="D4038" s="815">
        <f t="shared" si="266"/>
        <v>350</v>
      </c>
      <c r="E4038" s="815">
        <v>1971</v>
      </c>
    </row>
    <row r="4039" spans="1:5">
      <c r="A4039" s="816">
        <f t="shared" si="264"/>
        <v>25951</v>
      </c>
      <c r="B4039" s="815">
        <f t="shared" si="267"/>
        <v>18</v>
      </c>
      <c r="C4039" s="815">
        <f t="shared" si="265"/>
        <v>348</v>
      </c>
      <c r="D4039" s="815">
        <f t="shared" si="266"/>
        <v>349</v>
      </c>
      <c r="E4039" s="815">
        <v>1971</v>
      </c>
    </row>
    <row r="4040" spans="1:5">
      <c r="A4040" s="816">
        <f t="shared" si="264"/>
        <v>25952</v>
      </c>
      <c r="B4040" s="815">
        <f t="shared" si="267"/>
        <v>19</v>
      </c>
      <c r="C4040" s="815">
        <f t="shared" si="265"/>
        <v>347</v>
      </c>
      <c r="D4040" s="815">
        <f t="shared" si="266"/>
        <v>348</v>
      </c>
      <c r="E4040" s="815">
        <v>1971</v>
      </c>
    </row>
    <row r="4041" spans="1:5">
      <c r="A4041" s="816">
        <f t="shared" si="264"/>
        <v>25953</v>
      </c>
      <c r="B4041" s="815">
        <f t="shared" si="267"/>
        <v>20</v>
      </c>
      <c r="C4041" s="815">
        <f t="shared" si="265"/>
        <v>346</v>
      </c>
      <c r="D4041" s="815">
        <f t="shared" si="266"/>
        <v>347</v>
      </c>
      <c r="E4041" s="815">
        <v>1971</v>
      </c>
    </row>
    <row r="4042" spans="1:5">
      <c r="A4042" s="816">
        <f t="shared" si="264"/>
        <v>25954</v>
      </c>
      <c r="B4042" s="815">
        <f t="shared" si="267"/>
        <v>21</v>
      </c>
      <c r="C4042" s="815">
        <f t="shared" si="265"/>
        <v>345</v>
      </c>
      <c r="D4042" s="815">
        <f t="shared" si="266"/>
        <v>346</v>
      </c>
      <c r="E4042" s="815">
        <v>1971</v>
      </c>
    </row>
    <row r="4043" spans="1:5">
      <c r="A4043" s="816">
        <f t="shared" si="264"/>
        <v>25955</v>
      </c>
      <c r="B4043" s="815">
        <f t="shared" si="267"/>
        <v>22</v>
      </c>
      <c r="C4043" s="815">
        <f t="shared" si="265"/>
        <v>344</v>
      </c>
      <c r="D4043" s="815">
        <f t="shared" si="266"/>
        <v>345</v>
      </c>
      <c r="E4043" s="815">
        <v>1971</v>
      </c>
    </row>
    <row r="4044" spans="1:5">
      <c r="A4044" s="816">
        <f t="shared" si="264"/>
        <v>25956</v>
      </c>
      <c r="B4044" s="815">
        <f t="shared" si="267"/>
        <v>23</v>
      </c>
      <c r="C4044" s="815">
        <f t="shared" si="265"/>
        <v>343</v>
      </c>
      <c r="D4044" s="815">
        <f t="shared" si="266"/>
        <v>344</v>
      </c>
      <c r="E4044" s="815">
        <v>1971</v>
      </c>
    </row>
    <row r="4045" spans="1:5">
      <c r="A4045" s="816">
        <f t="shared" si="264"/>
        <v>25957</v>
      </c>
      <c r="B4045" s="815">
        <f t="shared" si="267"/>
        <v>24</v>
      </c>
      <c r="C4045" s="815">
        <f t="shared" si="265"/>
        <v>342</v>
      </c>
      <c r="D4045" s="815">
        <f t="shared" si="266"/>
        <v>343</v>
      </c>
      <c r="E4045" s="815">
        <v>1971</v>
      </c>
    </row>
    <row r="4046" spans="1:5">
      <c r="A4046" s="816">
        <f t="shared" si="264"/>
        <v>25958</v>
      </c>
      <c r="B4046" s="815">
        <f t="shared" si="267"/>
        <v>25</v>
      </c>
      <c r="C4046" s="815">
        <f t="shared" si="265"/>
        <v>341</v>
      </c>
      <c r="D4046" s="815">
        <f t="shared" si="266"/>
        <v>342</v>
      </c>
      <c r="E4046" s="815">
        <v>1971</v>
      </c>
    </row>
    <row r="4047" spans="1:5">
      <c r="A4047" s="816">
        <f t="shared" si="264"/>
        <v>25959</v>
      </c>
      <c r="B4047" s="815">
        <f t="shared" si="267"/>
        <v>26</v>
      </c>
      <c r="C4047" s="815">
        <f t="shared" si="265"/>
        <v>340</v>
      </c>
      <c r="D4047" s="815">
        <f t="shared" si="266"/>
        <v>341</v>
      </c>
      <c r="E4047" s="815">
        <v>1971</v>
      </c>
    </row>
    <row r="4048" spans="1:5">
      <c r="A4048" s="816">
        <f t="shared" si="264"/>
        <v>25960</v>
      </c>
      <c r="B4048" s="815">
        <f t="shared" si="267"/>
        <v>27</v>
      </c>
      <c r="C4048" s="815">
        <f t="shared" si="265"/>
        <v>339</v>
      </c>
      <c r="D4048" s="815">
        <f t="shared" si="266"/>
        <v>340</v>
      </c>
      <c r="E4048" s="815">
        <v>1971</v>
      </c>
    </row>
    <row r="4049" spans="1:5">
      <c r="A4049" s="816">
        <f t="shared" si="264"/>
        <v>25961</v>
      </c>
      <c r="B4049" s="815">
        <f t="shared" si="267"/>
        <v>28</v>
      </c>
      <c r="C4049" s="815">
        <f t="shared" si="265"/>
        <v>338</v>
      </c>
      <c r="D4049" s="815">
        <f t="shared" si="266"/>
        <v>339</v>
      </c>
      <c r="E4049" s="815">
        <v>1971</v>
      </c>
    </row>
    <row r="4050" spans="1:5">
      <c r="A4050" s="816">
        <f t="shared" si="264"/>
        <v>25962</v>
      </c>
      <c r="B4050" s="815">
        <f t="shared" si="267"/>
        <v>29</v>
      </c>
      <c r="C4050" s="815">
        <f t="shared" si="265"/>
        <v>337</v>
      </c>
      <c r="D4050" s="815">
        <f t="shared" si="266"/>
        <v>338</v>
      </c>
      <c r="E4050" s="815">
        <v>1971</v>
      </c>
    </row>
    <row r="4051" spans="1:5">
      <c r="A4051" s="816">
        <f t="shared" si="264"/>
        <v>25963</v>
      </c>
      <c r="B4051" s="815">
        <f t="shared" si="267"/>
        <v>30</v>
      </c>
      <c r="C4051" s="815">
        <f t="shared" si="265"/>
        <v>336</v>
      </c>
      <c r="D4051" s="815">
        <f t="shared" si="266"/>
        <v>337</v>
      </c>
      <c r="E4051" s="815">
        <v>1971</v>
      </c>
    </row>
    <row r="4052" spans="1:5">
      <c r="A4052" s="816">
        <f t="shared" si="264"/>
        <v>25964</v>
      </c>
      <c r="B4052" s="815">
        <f t="shared" si="267"/>
        <v>31</v>
      </c>
      <c r="C4052" s="815">
        <f t="shared" si="265"/>
        <v>335</v>
      </c>
      <c r="D4052" s="815">
        <f t="shared" si="266"/>
        <v>336</v>
      </c>
      <c r="E4052" s="815">
        <v>1971</v>
      </c>
    </row>
    <row r="4053" spans="1:5">
      <c r="A4053" s="816">
        <f t="shared" si="264"/>
        <v>25965</v>
      </c>
      <c r="B4053" s="815">
        <f t="shared" si="267"/>
        <v>32</v>
      </c>
      <c r="C4053" s="815">
        <f t="shared" si="265"/>
        <v>334</v>
      </c>
      <c r="D4053" s="815">
        <f t="shared" si="266"/>
        <v>335</v>
      </c>
      <c r="E4053" s="815">
        <v>1971</v>
      </c>
    </row>
    <row r="4054" spans="1:5">
      <c r="A4054" s="816">
        <f t="shared" si="264"/>
        <v>25966</v>
      </c>
      <c r="B4054" s="815">
        <f t="shared" si="267"/>
        <v>33</v>
      </c>
      <c r="C4054" s="815">
        <f t="shared" si="265"/>
        <v>333</v>
      </c>
      <c r="D4054" s="815">
        <f t="shared" si="266"/>
        <v>334</v>
      </c>
      <c r="E4054" s="815">
        <v>1971</v>
      </c>
    </row>
    <row r="4055" spans="1:5">
      <c r="A4055" s="816">
        <f t="shared" si="264"/>
        <v>25967</v>
      </c>
      <c r="B4055" s="815">
        <f t="shared" si="267"/>
        <v>34</v>
      </c>
      <c r="C4055" s="815">
        <f t="shared" si="265"/>
        <v>332</v>
      </c>
      <c r="D4055" s="815">
        <f t="shared" si="266"/>
        <v>333</v>
      </c>
      <c r="E4055" s="815">
        <v>1971</v>
      </c>
    </row>
    <row r="4056" spans="1:5">
      <c r="A4056" s="816">
        <f t="shared" si="264"/>
        <v>25968</v>
      </c>
      <c r="B4056" s="815">
        <f t="shared" si="267"/>
        <v>35</v>
      </c>
      <c r="C4056" s="815">
        <f t="shared" si="265"/>
        <v>331</v>
      </c>
      <c r="D4056" s="815">
        <f t="shared" si="266"/>
        <v>332</v>
      </c>
      <c r="E4056" s="815">
        <v>1971</v>
      </c>
    </row>
    <row r="4057" spans="1:5">
      <c r="A4057" s="816">
        <f t="shared" si="264"/>
        <v>25969</v>
      </c>
      <c r="B4057" s="815">
        <f t="shared" si="267"/>
        <v>36</v>
      </c>
      <c r="C4057" s="815">
        <f t="shared" si="265"/>
        <v>330</v>
      </c>
      <c r="D4057" s="815">
        <f t="shared" si="266"/>
        <v>331</v>
      </c>
      <c r="E4057" s="815">
        <v>1971</v>
      </c>
    </row>
    <row r="4058" spans="1:5">
      <c r="A4058" s="816">
        <f t="shared" si="264"/>
        <v>25970</v>
      </c>
      <c r="B4058" s="815">
        <f t="shared" si="267"/>
        <v>37</v>
      </c>
      <c r="C4058" s="815">
        <f t="shared" si="265"/>
        <v>329</v>
      </c>
      <c r="D4058" s="815">
        <f t="shared" si="266"/>
        <v>330</v>
      </c>
      <c r="E4058" s="815">
        <v>1971</v>
      </c>
    </row>
    <row r="4059" spans="1:5">
      <c r="A4059" s="816">
        <f t="shared" si="264"/>
        <v>25971</v>
      </c>
      <c r="B4059" s="815">
        <f t="shared" si="267"/>
        <v>38</v>
      </c>
      <c r="C4059" s="815">
        <f t="shared" si="265"/>
        <v>328</v>
      </c>
      <c r="D4059" s="815">
        <f t="shared" si="266"/>
        <v>329</v>
      </c>
      <c r="E4059" s="815">
        <v>1971</v>
      </c>
    </row>
    <row r="4060" spans="1:5">
      <c r="A4060" s="816">
        <f t="shared" si="264"/>
        <v>25972</v>
      </c>
      <c r="B4060" s="815">
        <f t="shared" si="267"/>
        <v>39</v>
      </c>
      <c r="C4060" s="815">
        <f t="shared" si="265"/>
        <v>327</v>
      </c>
      <c r="D4060" s="815">
        <f t="shared" si="266"/>
        <v>328</v>
      </c>
      <c r="E4060" s="815">
        <v>1971</v>
      </c>
    </row>
    <row r="4061" spans="1:5">
      <c r="A4061" s="816">
        <f t="shared" si="264"/>
        <v>25973</v>
      </c>
      <c r="B4061" s="815">
        <f t="shared" si="267"/>
        <v>40</v>
      </c>
      <c r="C4061" s="815">
        <f t="shared" si="265"/>
        <v>326</v>
      </c>
      <c r="D4061" s="815">
        <f t="shared" si="266"/>
        <v>327</v>
      </c>
      <c r="E4061" s="815">
        <v>1971</v>
      </c>
    </row>
    <row r="4062" spans="1:5">
      <c r="A4062" s="816">
        <f t="shared" si="264"/>
        <v>25974</v>
      </c>
      <c r="B4062" s="815">
        <f t="shared" si="267"/>
        <v>41</v>
      </c>
      <c r="C4062" s="815">
        <f t="shared" si="265"/>
        <v>325</v>
      </c>
      <c r="D4062" s="815">
        <f t="shared" si="266"/>
        <v>326</v>
      </c>
      <c r="E4062" s="815">
        <v>1971</v>
      </c>
    </row>
    <row r="4063" spans="1:5">
      <c r="A4063" s="816">
        <f t="shared" si="264"/>
        <v>25975</v>
      </c>
      <c r="B4063" s="815">
        <f t="shared" si="267"/>
        <v>42</v>
      </c>
      <c r="C4063" s="815">
        <f t="shared" si="265"/>
        <v>324</v>
      </c>
      <c r="D4063" s="815">
        <f t="shared" si="266"/>
        <v>325</v>
      </c>
      <c r="E4063" s="815">
        <v>1971</v>
      </c>
    </row>
    <row r="4064" spans="1:5">
      <c r="A4064" s="816">
        <f t="shared" si="264"/>
        <v>25976</v>
      </c>
      <c r="B4064" s="815">
        <f t="shared" si="267"/>
        <v>43</v>
      </c>
      <c r="C4064" s="815">
        <f t="shared" si="265"/>
        <v>323</v>
      </c>
      <c r="D4064" s="815">
        <f t="shared" si="266"/>
        <v>324</v>
      </c>
      <c r="E4064" s="815">
        <v>1971</v>
      </c>
    </row>
    <row r="4065" spans="1:5">
      <c r="A4065" s="816">
        <f t="shared" si="264"/>
        <v>25977</v>
      </c>
      <c r="B4065" s="815">
        <f t="shared" si="267"/>
        <v>44</v>
      </c>
      <c r="C4065" s="815">
        <f t="shared" si="265"/>
        <v>322</v>
      </c>
      <c r="D4065" s="815">
        <f t="shared" si="266"/>
        <v>323</v>
      </c>
      <c r="E4065" s="815">
        <v>1971</v>
      </c>
    </row>
    <row r="4066" spans="1:5">
      <c r="A4066" s="816">
        <f t="shared" si="264"/>
        <v>25978</v>
      </c>
      <c r="B4066" s="815">
        <f t="shared" si="267"/>
        <v>45</v>
      </c>
      <c r="C4066" s="815">
        <f t="shared" si="265"/>
        <v>321</v>
      </c>
      <c r="D4066" s="815">
        <f t="shared" si="266"/>
        <v>322</v>
      </c>
      <c r="E4066" s="815">
        <v>1971</v>
      </c>
    </row>
    <row r="4067" spans="1:5">
      <c r="A4067" s="816">
        <f t="shared" si="264"/>
        <v>25979</v>
      </c>
      <c r="B4067" s="815">
        <f t="shared" si="267"/>
        <v>46</v>
      </c>
      <c r="C4067" s="815">
        <f t="shared" si="265"/>
        <v>320</v>
      </c>
      <c r="D4067" s="815">
        <f t="shared" si="266"/>
        <v>321</v>
      </c>
      <c r="E4067" s="815">
        <v>1971</v>
      </c>
    </row>
    <row r="4068" spans="1:5">
      <c r="A4068" s="816">
        <f t="shared" si="264"/>
        <v>25980</v>
      </c>
      <c r="B4068" s="815">
        <f t="shared" si="267"/>
        <v>47</v>
      </c>
      <c r="C4068" s="815">
        <f t="shared" si="265"/>
        <v>319</v>
      </c>
      <c r="D4068" s="815">
        <f t="shared" si="266"/>
        <v>320</v>
      </c>
      <c r="E4068" s="815">
        <v>1971</v>
      </c>
    </row>
    <row r="4069" spans="1:5">
      <c r="A4069" s="816">
        <f t="shared" si="264"/>
        <v>25981</v>
      </c>
      <c r="B4069" s="815">
        <f t="shared" si="267"/>
        <v>48</v>
      </c>
      <c r="C4069" s="815">
        <f t="shared" si="265"/>
        <v>318</v>
      </c>
      <c r="D4069" s="815">
        <f t="shared" si="266"/>
        <v>319</v>
      </c>
      <c r="E4069" s="815">
        <v>1971</v>
      </c>
    </row>
    <row r="4070" spans="1:5">
      <c r="A4070" s="816">
        <f t="shared" si="264"/>
        <v>25982</v>
      </c>
      <c r="B4070" s="815">
        <f t="shared" si="267"/>
        <v>49</v>
      </c>
      <c r="C4070" s="815">
        <f t="shared" si="265"/>
        <v>317</v>
      </c>
      <c r="D4070" s="815">
        <f t="shared" si="266"/>
        <v>318</v>
      </c>
      <c r="E4070" s="815">
        <v>1971</v>
      </c>
    </row>
    <row r="4071" spans="1:5">
      <c r="A4071" s="816">
        <f t="shared" si="264"/>
        <v>25983</v>
      </c>
      <c r="B4071" s="815">
        <f t="shared" si="267"/>
        <v>50</v>
      </c>
      <c r="C4071" s="815">
        <f t="shared" si="265"/>
        <v>316</v>
      </c>
      <c r="D4071" s="815">
        <f t="shared" si="266"/>
        <v>317</v>
      </c>
      <c r="E4071" s="815">
        <v>1971</v>
      </c>
    </row>
    <row r="4072" spans="1:5">
      <c r="A4072" s="816">
        <f t="shared" si="264"/>
        <v>25984</v>
      </c>
      <c r="B4072" s="815">
        <f t="shared" si="267"/>
        <v>51</v>
      </c>
      <c r="C4072" s="815">
        <f t="shared" si="265"/>
        <v>315</v>
      </c>
      <c r="D4072" s="815">
        <f t="shared" si="266"/>
        <v>316</v>
      </c>
      <c r="E4072" s="815">
        <v>1971</v>
      </c>
    </row>
    <row r="4073" spans="1:5">
      <c r="A4073" s="816">
        <f t="shared" si="264"/>
        <v>25985</v>
      </c>
      <c r="B4073" s="815">
        <f t="shared" si="267"/>
        <v>52</v>
      </c>
      <c r="C4073" s="815">
        <f t="shared" si="265"/>
        <v>314</v>
      </c>
      <c r="D4073" s="815">
        <f t="shared" si="266"/>
        <v>315</v>
      </c>
      <c r="E4073" s="815">
        <v>1971</v>
      </c>
    </row>
    <row r="4074" spans="1:5">
      <c r="A4074" s="816">
        <f t="shared" si="264"/>
        <v>25986</v>
      </c>
      <c r="B4074" s="815">
        <f t="shared" si="267"/>
        <v>53</v>
      </c>
      <c r="C4074" s="815">
        <f t="shared" si="265"/>
        <v>313</v>
      </c>
      <c r="D4074" s="815">
        <f t="shared" si="266"/>
        <v>314</v>
      </c>
      <c r="E4074" s="815">
        <v>1971</v>
      </c>
    </row>
    <row r="4075" spans="1:5">
      <c r="A4075" s="816">
        <f t="shared" si="264"/>
        <v>25987</v>
      </c>
      <c r="B4075" s="815">
        <f t="shared" si="267"/>
        <v>54</v>
      </c>
      <c r="C4075" s="815">
        <f t="shared" si="265"/>
        <v>312</v>
      </c>
      <c r="D4075" s="815">
        <f t="shared" si="266"/>
        <v>313</v>
      </c>
      <c r="E4075" s="815">
        <v>1971</v>
      </c>
    </row>
    <row r="4076" spans="1:5">
      <c r="A4076" s="816">
        <f t="shared" si="264"/>
        <v>25988</v>
      </c>
      <c r="B4076" s="815">
        <f t="shared" si="267"/>
        <v>55</v>
      </c>
      <c r="C4076" s="815">
        <f t="shared" si="265"/>
        <v>311</v>
      </c>
      <c r="D4076" s="815">
        <f t="shared" si="266"/>
        <v>312</v>
      </c>
      <c r="E4076" s="815">
        <v>1971</v>
      </c>
    </row>
    <row r="4077" spans="1:5">
      <c r="A4077" s="816">
        <f t="shared" si="264"/>
        <v>25989</v>
      </c>
      <c r="B4077" s="815">
        <f t="shared" si="267"/>
        <v>56</v>
      </c>
      <c r="C4077" s="815">
        <f t="shared" si="265"/>
        <v>310</v>
      </c>
      <c r="D4077" s="815">
        <f t="shared" si="266"/>
        <v>311</v>
      </c>
      <c r="E4077" s="815">
        <v>1971</v>
      </c>
    </row>
    <row r="4078" spans="1:5">
      <c r="A4078" s="816">
        <f t="shared" si="264"/>
        <v>25990</v>
      </c>
      <c r="B4078" s="815">
        <f t="shared" si="267"/>
        <v>57</v>
      </c>
      <c r="C4078" s="815">
        <f t="shared" si="265"/>
        <v>309</v>
      </c>
      <c r="D4078" s="815">
        <f t="shared" si="266"/>
        <v>310</v>
      </c>
      <c r="E4078" s="815">
        <v>1971</v>
      </c>
    </row>
    <row r="4079" spans="1:5">
      <c r="A4079" s="816">
        <f t="shared" si="264"/>
        <v>25991</v>
      </c>
      <c r="B4079" s="815">
        <f t="shared" si="267"/>
        <v>58</v>
      </c>
      <c r="C4079" s="815">
        <f t="shared" si="265"/>
        <v>308</v>
      </c>
      <c r="D4079" s="815">
        <f t="shared" si="266"/>
        <v>309</v>
      </c>
      <c r="E4079" s="815">
        <v>1971</v>
      </c>
    </row>
    <row r="4080" spans="1:5">
      <c r="A4080" s="816">
        <f t="shared" si="264"/>
        <v>25992</v>
      </c>
      <c r="B4080" s="815">
        <f t="shared" si="267"/>
        <v>59</v>
      </c>
      <c r="C4080" s="815">
        <f t="shared" si="265"/>
        <v>307</v>
      </c>
      <c r="D4080" s="815">
        <f t="shared" si="266"/>
        <v>308</v>
      </c>
      <c r="E4080" s="815">
        <v>1971</v>
      </c>
    </row>
    <row r="4081" spans="1:5">
      <c r="A4081" s="816">
        <f t="shared" si="264"/>
        <v>25993</v>
      </c>
      <c r="B4081" s="815">
        <f t="shared" si="267"/>
        <v>60</v>
      </c>
      <c r="C4081" s="815">
        <f t="shared" si="265"/>
        <v>306</v>
      </c>
      <c r="D4081" s="815">
        <f t="shared" si="266"/>
        <v>307</v>
      </c>
      <c r="E4081" s="815">
        <v>1971</v>
      </c>
    </row>
    <row r="4082" spans="1:5">
      <c r="A4082" s="816">
        <f t="shared" si="264"/>
        <v>25994</v>
      </c>
      <c r="B4082" s="815">
        <f t="shared" si="267"/>
        <v>61</v>
      </c>
      <c r="C4082" s="815">
        <f t="shared" si="265"/>
        <v>305</v>
      </c>
      <c r="D4082" s="815">
        <f t="shared" si="266"/>
        <v>306</v>
      </c>
      <c r="E4082" s="815">
        <v>1971</v>
      </c>
    </row>
    <row r="4083" spans="1:5">
      <c r="A4083" s="816">
        <f t="shared" ref="A4083:A4146" si="268">A4082+1</f>
        <v>25995</v>
      </c>
      <c r="B4083" s="815">
        <f t="shared" si="267"/>
        <v>62</v>
      </c>
      <c r="C4083" s="815">
        <f t="shared" si="265"/>
        <v>304</v>
      </c>
      <c r="D4083" s="815">
        <f t="shared" si="266"/>
        <v>305</v>
      </c>
      <c r="E4083" s="815">
        <v>1971</v>
      </c>
    </row>
    <row r="4084" spans="1:5">
      <c r="A4084" s="816">
        <f t="shared" si="268"/>
        <v>25996</v>
      </c>
      <c r="B4084" s="815">
        <f t="shared" si="267"/>
        <v>63</v>
      </c>
      <c r="C4084" s="815">
        <f t="shared" si="265"/>
        <v>303</v>
      </c>
      <c r="D4084" s="815">
        <f t="shared" si="266"/>
        <v>304</v>
      </c>
      <c r="E4084" s="815">
        <v>1971</v>
      </c>
    </row>
    <row r="4085" spans="1:5">
      <c r="A4085" s="816">
        <f t="shared" si="268"/>
        <v>25997</v>
      </c>
      <c r="B4085" s="815">
        <f t="shared" si="267"/>
        <v>64</v>
      </c>
      <c r="C4085" s="815">
        <f t="shared" si="265"/>
        <v>302</v>
      </c>
      <c r="D4085" s="815">
        <f t="shared" si="266"/>
        <v>303</v>
      </c>
      <c r="E4085" s="815">
        <v>1971</v>
      </c>
    </row>
    <row r="4086" spans="1:5">
      <c r="A4086" s="816">
        <f t="shared" si="268"/>
        <v>25998</v>
      </c>
      <c r="B4086" s="815">
        <f t="shared" si="267"/>
        <v>65</v>
      </c>
      <c r="C4086" s="815">
        <f t="shared" si="265"/>
        <v>301</v>
      </c>
      <c r="D4086" s="815">
        <f t="shared" si="266"/>
        <v>302</v>
      </c>
      <c r="E4086" s="815">
        <v>1971</v>
      </c>
    </row>
    <row r="4087" spans="1:5">
      <c r="A4087" s="816">
        <f t="shared" si="268"/>
        <v>25999</v>
      </c>
      <c r="B4087" s="815">
        <f t="shared" si="267"/>
        <v>66</v>
      </c>
      <c r="C4087" s="815">
        <f t="shared" si="265"/>
        <v>300</v>
      </c>
      <c r="D4087" s="815">
        <f t="shared" si="266"/>
        <v>301</v>
      </c>
      <c r="E4087" s="815">
        <v>1971</v>
      </c>
    </row>
    <row r="4088" spans="1:5">
      <c r="A4088" s="816">
        <f t="shared" si="268"/>
        <v>26000</v>
      </c>
      <c r="B4088" s="815">
        <f t="shared" ref="B4088:B4151" si="269">B4087+1</f>
        <v>67</v>
      </c>
      <c r="C4088" s="815">
        <f t="shared" ref="C4088:C4151" si="270">C4087-1</f>
        <v>299</v>
      </c>
      <c r="D4088" s="815">
        <f t="shared" ref="D4088:D4151" si="271">D4087-1</f>
        <v>300</v>
      </c>
      <c r="E4088" s="815">
        <v>1971</v>
      </c>
    </row>
    <row r="4089" spans="1:5">
      <c r="A4089" s="816">
        <f t="shared" si="268"/>
        <v>26001</v>
      </c>
      <c r="B4089" s="815">
        <f t="shared" si="269"/>
        <v>68</v>
      </c>
      <c r="C4089" s="815">
        <f t="shared" si="270"/>
        <v>298</v>
      </c>
      <c r="D4089" s="815">
        <f t="shared" si="271"/>
        <v>299</v>
      </c>
      <c r="E4089" s="815">
        <v>1971</v>
      </c>
    </row>
    <row r="4090" spans="1:5">
      <c r="A4090" s="816">
        <f t="shared" si="268"/>
        <v>26002</v>
      </c>
      <c r="B4090" s="815">
        <f t="shared" si="269"/>
        <v>69</v>
      </c>
      <c r="C4090" s="815">
        <f t="shared" si="270"/>
        <v>297</v>
      </c>
      <c r="D4090" s="815">
        <f t="shared" si="271"/>
        <v>298</v>
      </c>
      <c r="E4090" s="815">
        <v>1971</v>
      </c>
    </row>
    <row r="4091" spans="1:5">
      <c r="A4091" s="816">
        <f t="shared" si="268"/>
        <v>26003</v>
      </c>
      <c r="B4091" s="815">
        <f t="shared" si="269"/>
        <v>70</v>
      </c>
      <c r="C4091" s="815">
        <f t="shared" si="270"/>
        <v>296</v>
      </c>
      <c r="D4091" s="815">
        <f t="shared" si="271"/>
        <v>297</v>
      </c>
      <c r="E4091" s="815">
        <v>1971</v>
      </c>
    </row>
    <row r="4092" spans="1:5">
      <c r="A4092" s="816">
        <f t="shared" si="268"/>
        <v>26004</v>
      </c>
      <c r="B4092" s="815">
        <f t="shared" si="269"/>
        <v>71</v>
      </c>
      <c r="C4092" s="815">
        <f t="shared" si="270"/>
        <v>295</v>
      </c>
      <c r="D4092" s="815">
        <f t="shared" si="271"/>
        <v>296</v>
      </c>
      <c r="E4092" s="815">
        <v>1971</v>
      </c>
    </row>
    <row r="4093" spans="1:5">
      <c r="A4093" s="816">
        <f t="shared" si="268"/>
        <v>26005</v>
      </c>
      <c r="B4093" s="815">
        <f t="shared" si="269"/>
        <v>72</v>
      </c>
      <c r="C4093" s="815">
        <f t="shared" si="270"/>
        <v>294</v>
      </c>
      <c r="D4093" s="815">
        <f t="shared" si="271"/>
        <v>295</v>
      </c>
      <c r="E4093" s="815">
        <v>1971</v>
      </c>
    </row>
    <row r="4094" spans="1:5">
      <c r="A4094" s="816">
        <f t="shared" si="268"/>
        <v>26006</v>
      </c>
      <c r="B4094" s="815">
        <f t="shared" si="269"/>
        <v>73</v>
      </c>
      <c r="C4094" s="815">
        <f t="shared" si="270"/>
        <v>293</v>
      </c>
      <c r="D4094" s="815">
        <f t="shared" si="271"/>
        <v>294</v>
      </c>
      <c r="E4094" s="815">
        <v>1971</v>
      </c>
    </row>
    <row r="4095" spans="1:5">
      <c r="A4095" s="816">
        <f t="shared" si="268"/>
        <v>26007</v>
      </c>
      <c r="B4095" s="815">
        <f t="shared" si="269"/>
        <v>74</v>
      </c>
      <c r="C4095" s="815">
        <f t="shared" si="270"/>
        <v>292</v>
      </c>
      <c r="D4095" s="815">
        <f t="shared" si="271"/>
        <v>293</v>
      </c>
      <c r="E4095" s="815">
        <v>1971</v>
      </c>
    </row>
    <row r="4096" spans="1:5">
      <c r="A4096" s="816">
        <f t="shared" si="268"/>
        <v>26008</v>
      </c>
      <c r="B4096" s="815">
        <f t="shared" si="269"/>
        <v>75</v>
      </c>
      <c r="C4096" s="815">
        <f t="shared" si="270"/>
        <v>291</v>
      </c>
      <c r="D4096" s="815">
        <f t="shared" si="271"/>
        <v>292</v>
      </c>
      <c r="E4096" s="815">
        <v>1971</v>
      </c>
    </row>
    <row r="4097" spans="1:5">
      <c r="A4097" s="816">
        <f t="shared" si="268"/>
        <v>26009</v>
      </c>
      <c r="B4097" s="815">
        <f t="shared" si="269"/>
        <v>76</v>
      </c>
      <c r="C4097" s="815">
        <f t="shared" si="270"/>
        <v>290</v>
      </c>
      <c r="D4097" s="815">
        <f t="shared" si="271"/>
        <v>291</v>
      </c>
      <c r="E4097" s="815">
        <v>1971</v>
      </c>
    </row>
    <row r="4098" spans="1:5">
      <c r="A4098" s="816">
        <f t="shared" si="268"/>
        <v>26010</v>
      </c>
      <c r="B4098" s="815">
        <f t="shared" si="269"/>
        <v>77</v>
      </c>
      <c r="C4098" s="815">
        <f t="shared" si="270"/>
        <v>289</v>
      </c>
      <c r="D4098" s="815">
        <f t="shared" si="271"/>
        <v>290</v>
      </c>
      <c r="E4098" s="815">
        <v>1971</v>
      </c>
    </row>
    <row r="4099" spans="1:5">
      <c r="A4099" s="816">
        <f t="shared" si="268"/>
        <v>26011</v>
      </c>
      <c r="B4099" s="815">
        <f t="shared" si="269"/>
        <v>78</v>
      </c>
      <c r="C4099" s="815">
        <f t="shared" si="270"/>
        <v>288</v>
      </c>
      <c r="D4099" s="815">
        <f t="shared" si="271"/>
        <v>289</v>
      </c>
      <c r="E4099" s="815">
        <v>1971</v>
      </c>
    </row>
    <row r="4100" spans="1:5">
      <c r="A4100" s="816">
        <f t="shared" si="268"/>
        <v>26012</v>
      </c>
      <c r="B4100" s="815">
        <f t="shared" si="269"/>
        <v>79</v>
      </c>
      <c r="C4100" s="815">
        <f t="shared" si="270"/>
        <v>287</v>
      </c>
      <c r="D4100" s="815">
        <f t="shared" si="271"/>
        <v>288</v>
      </c>
      <c r="E4100" s="815">
        <v>1971</v>
      </c>
    </row>
    <row r="4101" spans="1:5">
      <c r="A4101" s="816">
        <f t="shared" si="268"/>
        <v>26013</v>
      </c>
      <c r="B4101" s="815">
        <f t="shared" si="269"/>
        <v>80</v>
      </c>
      <c r="C4101" s="815">
        <f t="shared" si="270"/>
        <v>286</v>
      </c>
      <c r="D4101" s="815">
        <f t="shared" si="271"/>
        <v>287</v>
      </c>
      <c r="E4101" s="815">
        <v>1971</v>
      </c>
    </row>
    <row r="4102" spans="1:5">
      <c r="A4102" s="816">
        <f t="shared" si="268"/>
        <v>26014</v>
      </c>
      <c r="B4102" s="815">
        <f t="shared" si="269"/>
        <v>81</v>
      </c>
      <c r="C4102" s="815">
        <f t="shared" si="270"/>
        <v>285</v>
      </c>
      <c r="D4102" s="815">
        <f t="shared" si="271"/>
        <v>286</v>
      </c>
      <c r="E4102" s="815">
        <v>1971</v>
      </c>
    </row>
    <row r="4103" spans="1:5">
      <c r="A4103" s="816">
        <f t="shared" si="268"/>
        <v>26015</v>
      </c>
      <c r="B4103" s="815">
        <f t="shared" si="269"/>
        <v>82</v>
      </c>
      <c r="C4103" s="815">
        <f t="shared" si="270"/>
        <v>284</v>
      </c>
      <c r="D4103" s="815">
        <f t="shared" si="271"/>
        <v>285</v>
      </c>
      <c r="E4103" s="815">
        <v>1971</v>
      </c>
    </row>
    <row r="4104" spans="1:5">
      <c r="A4104" s="816">
        <f t="shared" si="268"/>
        <v>26016</v>
      </c>
      <c r="B4104" s="815">
        <f t="shared" si="269"/>
        <v>83</v>
      </c>
      <c r="C4104" s="815">
        <f t="shared" si="270"/>
        <v>283</v>
      </c>
      <c r="D4104" s="815">
        <f t="shared" si="271"/>
        <v>284</v>
      </c>
      <c r="E4104" s="815">
        <v>1971</v>
      </c>
    </row>
    <row r="4105" spans="1:5">
      <c r="A4105" s="816">
        <f t="shared" si="268"/>
        <v>26017</v>
      </c>
      <c r="B4105" s="815">
        <f t="shared" si="269"/>
        <v>84</v>
      </c>
      <c r="C4105" s="815">
        <f t="shared" si="270"/>
        <v>282</v>
      </c>
      <c r="D4105" s="815">
        <f t="shared" si="271"/>
        <v>283</v>
      </c>
      <c r="E4105" s="815">
        <v>1971</v>
      </c>
    </row>
    <row r="4106" spans="1:5">
      <c r="A4106" s="816">
        <f t="shared" si="268"/>
        <v>26018</v>
      </c>
      <c r="B4106" s="815">
        <f t="shared" si="269"/>
        <v>85</v>
      </c>
      <c r="C4106" s="815">
        <f t="shared" si="270"/>
        <v>281</v>
      </c>
      <c r="D4106" s="815">
        <f t="shared" si="271"/>
        <v>282</v>
      </c>
      <c r="E4106" s="815">
        <v>1971</v>
      </c>
    </row>
    <row r="4107" spans="1:5">
      <c r="A4107" s="816">
        <f t="shared" si="268"/>
        <v>26019</v>
      </c>
      <c r="B4107" s="815">
        <f t="shared" si="269"/>
        <v>86</v>
      </c>
      <c r="C4107" s="815">
        <f t="shared" si="270"/>
        <v>280</v>
      </c>
      <c r="D4107" s="815">
        <f t="shared" si="271"/>
        <v>281</v>
      </c>
      <c r="E4107" s="815">
        <v>1971</v>
      </c>
    </row>
    <row r="4108" spans="1:5">
      <c r="A4108" s="816">
        <f t="shared" si="268"/>
        <v>26020</v>
      </c>
      <c r="B4108" s="815">
        <f t="shared" si="269"/>
        <v>87</v>
      </c>
      <c r="C4108" s="815">
        <f t="shared" si="270"/>
        <v>279</v>
      </c>
      <c r="D4108" s="815">
        <f t="shared" si="271"/>
        <v>280</v>
      </c>
      <c r="E4108" s="815">
        <v>1971</v>
      </c>
    </row>
    <row r="4109" spans="1:5">
      <c r="A4109" s="816">
        <f t="shared" si="268"/>
        <v>26021</v>
      </c>
      <c r="B4109" s="815">
        <f t="shared" si="269"/>
        <v>88</v>
      </c>
      <c r="C4109" s="815">
        <f t="shared" si="270"/>
        <v>278</v>
      </c>
      <c r="D4109" s="815">
        <f t="shared" si="271"/>
        <v>279</v>
      </c>
      <c r="E4109" s="815">
        <v>1971</v>
      </c>
    </row>
    <row r="4110" spans="1:5">
      <c r="A4110" s="816">
        <f t="shared" si="268"/>
        <v>26022</v>
      </c>
      <c r="B4110" s="815">
        <f t="shared" si="269"/>
        <v>89</v>
      </c>
      <c r="C4110" s="815">
        <f t="shared" si="270"/>
        <v>277</v>
      </c>
      <c r="D4110" s="815">
        <f t="shared" si="271"/>
        <v>278</v>
      </c>
      <c r="E4110" s="815">
        <v>1971</v>
      </c>
    </row>
    <row r="4111" spans="1:5">
      <c r="A4111" s="816">
        <f t="shared" si="268"/>
        <v>26023</v>
      </c>
      <c r="B4111" s="815">
        <f t="shared" si="269"/>
        <v>90</v>
      </c>
      <c r="C4111" s="815">
        <f t="shared" si="270"/>
        <v>276</v>
      </c>
      <c r="D4111" s="815">
        <f t="shared" si="271"/>
        <v>277</v>
      </c>
      <c r="E4111" s="815">
        <v>1971</v>
      </c>
    </row>
    <row r="4112" spans="1:5">
      <c r="A4112" s="816">
        <f t="shared" si="268"/>
        <v>26024</v>
      </c>
      <c r="B4112" s="815">
        <f t="shared" si="269"/>
        <v>91</v>
      </c>
      <c r="C4112" s="815">
        <f t="shared" si="270"/>
        <v>275</v>
      </c>
      <c r="D4112" s="815">
        <f t="shared" si="271"/>
        <v>276</v>
      </c>
      <c r="E4112" s="815">
        <v>1971</v>
      </c>
    </row>
    <row r="4113" spans="1:5">
      <c r="A4113" s="816">
        <f t="shared" si="268"/>
        <v>26025</v>
      </c>
      <c r="B4113" s="815">
        <f t="shared" si="269"/>
        <v>92</v>
      </c>
      <c r="C4113" s="815">
        <f t="shared" si="270"/>
        <v>274</v>
      </c>
      <c r="D4113" s="815">
        <f t="shared" si="271"/>
        <v>275</v>
      </c>
      <c r="E4113" s="815">
        <v>1971</v>
      </c>
    </row>
    <row r="4114" spans="1:5">
      <c r="A4114" s="816">
        <f t="shared" si="268"/>
        <v>26026</v>
      </c>
      <c r="B4114" s="815">
        <f t="shared" si="269"/>
        <v>93</v>
      </c>
      <c r="C4114" s="815">
        <f t="shared" si="270"/>
        <v>273</v>
      </c>
      <c r="D4114" s="815">
        <f t="shared" si="271"/>
        <v>274</v>
      </c>
      <c r="E4114" s="815">
        <v>1971</v>
      </c>
    </row>
    <row r="4115" spans="1:5">
      <c r="A4115" s="816">
        <f t="shared" si="268"/>
        <v>26027</v>
      </c>
      <c r="B4115" s="815">
        <f t="shared" si="269"/>
        <v>94</v>
      </c>
      <c r="C4115" s="815">
        <f t="shared" si="270"/>
        <v>272</v>
      </c>
      <c r="D4115" s="815">
        <f t="shared" si="271"/>
        <v>273</v>
      </c>
      <c r="E4115" s="815">
        <v>1971</v>
      </c>
    </row>
    <row r="4116" spans="1:5">
      <c r="A4116" s="816">
        <f t="shared" si="268"/>
        <v>26028</v>
      </c>
      <c r="B4116" s="815">
        <f t="shared" si="269"/>
        <v>95</v>
      </c>
      <c r="C4116" s="815">
        <f t="shared" si="270"/>
        <v>271</v>
      </c>
      <c r="D4116" s="815">
        <f t="shared" si="271"/>
        <v>272</v>
      </c>
      <c r="E4116" s="815">
        <v>1971</v>
      </c>
    </row>
    <row r="4117" spans="1:5">
      <c r="A4117" s="816">
        <f t="shared" si="268"/>
        <v>26029</v>
      </c>
      <c r="B4117" s="815">
        <f t="shared" si="269"/>
        <v>96</v>
      </c>
      <c r="C4117" s="815">
        <f t="shared" si="270"/>
        <v>270</v>
      </c>
      <c r="D4117" s="815">
        <f t="shared" si="271"/>
        <v>271</v>
      </c>
      <c r="E4117" s="815">
        <v>1971</v>
      </c>
    </row>
    <row r="4118" spans="1:5">
      <c r="A4118" s="816">
        <f t="shared" si="268"/>
        <v>26030</v>
      </c>
      <c r="B4118" s="815">
        <f t="shared" si="269"/>
        <v>97</v>
      </c>
      <c r="C4118" s="815">
        <f t="shared" si="270"/>
        <v>269</v>
      </c>
      <c r="D4118" s="815">
        <f t="shared" si="271"/>
        <v>270</v>
      </c>
      <c r="E4118" s="815">
        <v>1971</v>
      </c>
    </row>
    <row r="4119" spans="1:5">
      <c r="A4119" s="816">
        <f t="shared" si="268"/>
        <v>26031</v>
      </c>
      <c r="B4119" s="815">
        <f t="shared" si="269"/>
        <v>98</v>
      </c>
      <c r="C4119" s="815">
        <f t="shared" si="270"/>
        <v>268</v>
      </c>
      <c r="D4119" s="815">
        <f t="shared" si="271"/>
        <v>269</v>
      </c>
      <c r="E4119" s="815">
        <v>1971</v>
      </c>
    </row>
    <row r="4120" spans="1:5">
      <c r="A4120" s="816">
        <f t="shared" si="268"/>
        <v>26032</v>
      </c>
      <c r="B4120" s="815">
        <f t="shared" si="269"/>
        <v>99</v>
      </c>
      <c r="C4120" s="815">
        <f t="shared" si="270"/>
        <v>267</v>
      </c>
      <c r="D4120" s="815">
        <f t="shared" si="271"/>
        <v>268</v>
      </c>
      <c r="E4120" s="815">
        <v>1971</v>
      </c>
    </row>
    <row r="4121" spans="1:5">
      <c r="A4121" s="816">
        <f t="shared" si="268"/>
        <v>26033</v>
      </c>
      <c r="B4121" s="815">
        <f t="shared" si="269"/>
        <v>100</v>
      </c>
      <c r="C4121" s="815">
        <f t="shared" si="270"/>
        <v>266</v>
      </c>
      <c r="D4121" s="815">
        <f t="shared" si="271"/>
        <v>267</v>
      </c>
      <c r="E4121" s="815">
        <v>1971</v>
      </c>
    </row>
    <row r="4122" spans="1:5">
      <c r="A4122" s="816">
        <f t="shared" si="268"/>
        <v>26034</v>
      </c>
      <c r="B4122" s="815">
        <f t="shared" si="269"/>
        <v>101</v>
      </c>
      <c r="C4122" s="815">
        <f t="shared" si="270"/>
        <v>265</v>
      </c>
      <c r="D4122" s="815">
        <f t="shared" si="271"/>
        <v>266</v>
      </c>
      <c r="E4122" s="815">
        <v>1971</v>
      </c>
    </row>
    <row r="4123" spans="1:5">
      <c r="A4123" s="816">
        <f t="shared" si="268"/>
        <v>26035</v>
      </c>
      <c r="B4123" s="815">
        <f t="shared" si="269"/>
        <v>102</v>
      </c>
      <c r="C4123" s="815">
        <f t="shared" si="270"/>
        <v>264</v>
      </c>
      <c r="D4123" s="815">
        <f t="shared" si="271"/>
        <v>265</v>
      </c>
      <c r="E4123" s="815">
        <v>1971</v>
      </c>
    </row>
    <row r="4124" spans="1:5">
      <c r="A4124" s="816">
        <f t="shared" si="268"/>
        <v>26036</v>
      </c>
      <c r="B4124" s="815">
        <f t="shared" si="269"/>
        <v>103</v>
      </c>
      <c r="C4124" s="815">
        <f t="shared" si="270"/>
        <v>263</v>
      </c>
      <c r="D4124" s="815">
        <f t="shared" si="271"/>
        <v>264</v>
      </c>
      <c r="E4124" s="815">
        <v>1971</v>
      </c>
    </row>
    <row r="4125" spans="1:5">
      <c r="A4125" s="816">
        <f t="shared" si="268"/>
        <v>26037</v>
      </c>
      <c r="B4125" s="815">
        <f t="shared" si="269"/>
        <v>104</v>
      </c>
      <c r="C4125" s="815">
        <f t="shared" si="270"/>
        <v>262</v>
      </c>
      <c r="D4125" s="815">
        <f t="shared" si="271"/>
        <v>263</v>
      </c>
      <c r="E4125" s="815">
        <v>1971</v>
      </c>
    </row>
    <row r="4126" spans="1:5">
      <c r="A4126" s="816">
        <f t="shared" si="268"/>
        <v>26038</v>
      </c>
      <c r="B4126" s="815">
        <f t="shared" si="269"/>
        <v>105</v>
      </c>
      <c r="C4126" s="815">
        <f t="shared" si="270"/>
        <v>261</v>
      </c>
      <c r="D4126" s="815">
        <f t="shared" si="271"/>
        <v>262</v>
      </c>
      <c r="E4126" s="815">
        <v>1971</v>
      </c>
    </row>
    <row r="4127" spans="1:5">
      <c r="A4127" s="816">
        <f t="shared" si="268"/>
        <v>26039</v>
      </c>
      <c r="B4127" s="815">
        <f t="shared" si="269"/>
        <v>106</v>
      </c>
      <c r="C4127" s="815">
        <f t="shared" si="270"/>
        <v>260</v>
      </c>
      <c r="D4127" s="815">
        <f t="shared" si="271"/>
        <v>261</v>
      </c>
      <c r="E4127" s="815">
        <v>1971</v>
      </c>
    </row>
    <row r="4128" spans="1:5">
      <c r="A4128" s="816">
        <f t="shared" si="268"/>
        <v>26040</v>
      </c>
      <c r="B4128" s="815">
        <f t="shared" si="269"/>
        <v>107</v>
      </c>
      <c r="C4128" s="815">
        <f t="shared" si="270"/>
        <v>259</v>
      </c>
      <c r="D4128" s="815">
        <f t="shared" si="271"/>
        <v>260</v>
      </c>
      <c r="E4128" s="815">
        <v>1971</v>
      </c>
    </row>
    <row r="4129" spans="1:5">
      <c r="A4129" s="816">
        <f t="shared" si="268"/>
        <v>26041</v>
      </c>
      <c r="B4129" s="815">
        <f t="shared" si="269"/>
        <v>108</v>
      </c>
      <c r="C4129" s="815">
        <f t="shared" si="270"/>
        <v>258</v>
      </c>
      <c r="D4129" s="815">
        <f t="shared" si="271"/>
        <v>259</v>
      </c>
      <c r="E4129" s="815">
        <v>1971</v>
      </c>
    </row>
    <row r="4130" spans="1:5">
      <c r="A4130" s="816">
        <f t="shared" si="268"/>
        <v>26042</v>
      </c>
      <c r="B4130" s="815">
        <f t="shared" si="269"/>
        <v>109</v>
      </c>
      <c r="C4130" s="815">
        <f t="shared" si="270"/>
        <v>257</v>
      </c>
      <c r="D4130" s="815">
        <f t="shared" si="271"/>
        <v>258</v>
      </c>
      <c r="E4130" s="815">
        <v>1971</v>
      </c>
    </row>
    <row r="4131" spans="1:5">
      <c r="A4131" s="816">
        <f t="shared" si="268"/>
        <v>26043</v>
      </c>
      <c r="B4131" s="815">
        <f t="shared" si="269"/>
        <v>110</v>
      </c>
      <c r="C4131" s="815">
        <f t="shared" si="270"/>
        <v>256</v>
      </c>
      <c r="D4131" s="815">
        <f t="shared" si="271"/>
        <v>257</v>
      </c>
      <c r="E4131" s="815">
        <v>1971</v>
      </c>
    </row>
    <row r="4132" spans="1:5">
      <c r="A4132" s="816">
        <f t="shared" si="268"/>
        <v>26044</v>
      </c>
      <c r="B4132" s="815">
        <f t="shared" si="269"/>
        <v>111</v>
      </c>
      <c r="C4132" s="815">
        <f t="shared" si="270"/>
        <v>255</v>
      </c>
      <c r="D4132" s="815">
        <f t="shared" si="271"/>
        <v>256</v>
      </c>
      <c r="E4132" s="815">
        <v>1971</v>
      </c>
    </row>
    <row r="4133" spans="1:5">
      <c r="A4133" s="816">
        <f t="shared" si="268"/>
        <v>26045</v>
      </c>
      <c r="B4133" s="815">
        <f t="shared" si="269"/>
        <v>112</v>
      </c>
      <c r="C4133" s="815">
        <f t="shared" si="270"/>
        <v>254</v>
      </c>
      <c r="D4133" s="815">
        <f t="shared" si="271"/>
        <v>255</v>
      </c>
      <c r="E4133" s="815">
        <v>1971</v>
      </c>
    </row>
    <row r="4134" spans="1:5">
      <c r="A4134" s="816">
        <f t="shared" si="268"/>
        <v>26046</v>
      </c>
      <c r="B4134" s="815">
        <f t="shared" si="269"/>
        <v>113</v>
      </c>
      <c r="C4134" s="815">
        <f t="shared" si="270"/>
        <v>253</v>
      </c>
      <c r="D4134" s="815">
        <f t="shared" si="271"/>
        <v>254</v>
      </c>
      <c r="E4134" s="815">
        <v>1971</v>
      </c>
    </row>
    <row r="4135" spans="1:5">
      <c r="A4135" s="816">
        <f t="shared" si="268"/>
        <v>26047</v>
      </c>
      <c r="B4135" s="815">
        <f t="shared" si="269"/>
        <v>114</v>
      </c>
      <c r="C4135" s="815">
        <f t="shared" si="270"/>
        <v>252</v>
      </c>
      <c r="D4135" s="815">
        <f t="shared" si="271"/>
        <v>253</v>
      </c>
      <c r="E4135" s="815">
        <v>1971</v>
      </c>
    </row>
    <row r="4136" spans="1:5">
      <c r="A4136" s="816">
        <f t="shared" si="268"/>
        <v>26048</v>
      </c>
      <c r="B4136" s="815">
        <f t="shared" si="269"/>
        <v>115</v>
      </c>
      <c r="C4136" s="815">
        <f t="shared" si="270"/>
        <v>251</v>
      </c>
      <c r="D4136" s="815">
        <f t="shared" si="271"/>
        <v>252</v>
      </c>
      <c r="E4136" s="815">
        <v>1971</v>
      </c>
    </row>
    <row r="4137" spans="1:5">
      <c r="A4137" s="816">
        <f t="shared" si="268"/>
        <v>26049</v>
      </c>
      <c r="B4137" s="815">
        <f t="shared" si="269"/>
        <v>116</v>
      </c>
      <c r="C4137" s="815">
        <f t="shared" si="270"/>
        <v>250</v>
      </c>
      <c r="D4137" s="815">
        <f t="shared" si="271"/>
        <v>251</v>
      </c>
      <c r="E4137" s="815">
        <v>1971</v>
      </c>
    </row>
    <row r="4138" spans="1:5">
      <c r="A4138" s="816">
        <f t="shared" si="268"/>
        <v>26050</v>
      </c>
      <c r="B4138" s="815">
        <f t="shared" si="269"/>
        <v>117</v>
      </c>
      <c r="C4138" s="815">
        <f t="shared" si="270"/>
        <v>249</v>
      </c>
      <c r="D4138" s="815">
        <f t="shared" si="271"/>
        <v>250</v>
      </c>
      <c r="E4138" s="815">
        <v>1971</v>
      </c>
    </row>
    <row r="4139" spans="1:5">
      <c r="A4139" s="816">
        <f t="shared" si="268"/>
        <v>26051</v>
      </c>
      <c r="B4139" s="815">
        <f t="shared" si="269"/>
        <v>118</v>
      </c>
      <c r="C4139" s="815">
        <f t="shared" si="270"/>
        <v>248</v>
      </c>
      <c r="D4139" s="815">
        <f t="shared" si="271"/>
        <v>249</v>
      </c>
      <c r="E4139" s="815">
        <v>1971</v>
      </c>
    </row>
    <row r="4140" spans="1:5">
      <c r="A4140" s="816">
        <f t="shared" si="268"/>
        <v>26052</v>
      </c>
      <c r="B4140" s="815">
        <f t="shared" si="269"/>
        <v>119</v>
      </c>
      <c r="C4140" s="815">
        <f t="shared" si="270"/>
        <v>247</v>
      </c>
      <c r="D4140" s="815">
        <f t="shared" si="271"/>
        <v>248</v>
      </c>
      <c r="E4140" s="815">
        <v>1971</v>
      </c>
    </row>
    <row r="4141" spans="1:5">
      <c r="A4141" s="816">
        <f t="shared" si="268"/>
        <v>26053</v>
      </c>
      <c r="B4141" s="815">
        <f t="shared" si="269"/>
        <v>120</v>
      </c>
      <c r="C4141" s="815">
        <f t="shared" si="270"/>
        <v>246</v>
      </c>
      <c r="D4141" s="815">
        <f t="shared" si="271"/>
        <v>247</v>
      </c>
      <c r="E4141" s="815">
        <v>1971</v>
      </c>
    </row>
    <row r="4142" spans="1:5">
      <c r="A4142" s="816">
        <f t="shared" si="268"/>
        <v>26054</v>
      </c>
      <c r="B4142" s="815">
        <f t="shared" si="269"/>
        <v>121</v>
      </c>
      <c r="C4142" s="815">
        <f t="shared" si="270"/>
        <v>245</v>
      </c>
      <c r="D4142" s="815">
        <f t="shared" si="271"/>
        <v>246</v>
      </c>
      <c r="E4142" s="815">
        <v>1971</v>
      </c>
    </row>
    <row r="4143" spans="1:5">
      <c r="A4143" s="816">
        <f t="shared" si="268"/>
        <v>26055</v>
      </c>
      <c r="B4143" s="815">
        <f t="shared" si="269"/>
        <v>122</v>
      </c>
      <c r="C4143" s="815">
        <f t="shared" si="270"/>
        <v>244</v>
      </c>
      <c r="D4143" s="815">
        <f t="shared" si="271"/>
        <v>245</v>
      </c>
      <c r="E4143" s="815">
        <v>1971</v>
      </c>
    </row>
    <row r="4144" spans="1:5">
      <c r="A4144" s="816">
        <f t="shared" si="268"/>
        <v>26056</v>
      </c>
      <c r="B4144" s="815">
        <f t="shared" si="269"/>
        <v>123</v>
      </c>
      <c r="C4144" s="815">
        <f t="shared" si="270"/>
        <v>243</v>
      </c>
      <c r="D4144" s="815">
        <f t="shared" si="271"/>
        <v>244</v>
      </c>
      <c r="E4144" s="815">
        <v>1971</v>
      </c>
    </row>
    <row r="4145" spans="1:5">
      <c r="A4145" s="816">
        <f t="shared" si="268"/>
        <v>26057</v>
      </c>
      <c r="B4145" s="815">
        <f t="shared" si="269"/>
        <v>124</v>
      </c>
      <c r="C4145" s="815">
        <f t="shared" si="270"/>
        <v>242</v>
      </c>
      <c r="D4145" s="815">
        <f t="shared" si="271"/>
        <v>243</v>
      </c>
      <c r="E4145" s="815">
        <v>1971</v>
      </c>
    </row>
    <row r="4146" spans="1:5">
      <c r="A4146" s="816">
        <f t="shared" si="268"/>
        <v>26058</v>
      </c>
      <c r="B4146" s="815">
        <f t="shared" si="269"/>
        <v>125</v>
      </c>
      <c r="C4146" s="815">
        <f t="shared" si="270"/>
        <v>241</v>
      </c>
      <c r="D4146" s="815">
        <f t="shared" si="271"/>
        <v>242</v>
      </c>
      <c r="E4146" s="815">
        <v>1971</v>
      </c>
    </row>
    <row r="4147" spans="1:5">
      <c r="A4147" s="816">
        <f t="shared" ref="A4147:A4210" si="272">A4146+1</f>
        <v>26059</v>
      </c>
      <c r="B4147" s="815">
        <f t="shared" si="269"/>
        <v>126</v>
      </c>
      <c r="C4147" s="815">
        <f t="shared" si="270"/>
        <v>240</v>
      </c>
      <c r="D4147" s="815">
        <f t="shared" si="271"/>
        <v>241</v>
      </c>
      <c r="E4147" s="815">
        <v>1971</v>
      </c>
    </row>
    <row r="4148" spans="1:5">
      <c r="A4148" s="816">
        <f t="shared" si="272"/>
        <v>26060</v>
      </c>
      <c r="B4148" s="815">
        <f t="shared" si="269"/>
        <v>127</v>
      </c>
      <c r="C4148" s="815">
        <f t="shared" si="270"/>
        <v>239</v>
      </c>
      <c r="D4148" s="815">
        <f t="shared" si="271"/>
        <v>240</v>
      </c>
      <c r="E4148" s="815">
        <v>1971</v>
      </c>
    </row>
    <row r="4149" spans="1:5">
      <c r="A4149" s="816">
        <f t="shared" si="272"/>
        <v>26061</v>
      </c>
      <c r="B4149" s="815">
        <f t="shared" si="269"/>
        <v>128</v>
      </c>
      <c r="C4149" s="815">
        <f t="shared" si="270"/>
        <v>238</v>
      </c>
      <c r="D4149" s="815">
        <f t="shared" si="271"/>
        <v>239</v>
      </c>
      <c r="E4149" s="815">
        <v>1971</v>
      </c>
    </row>
    <row r="4150" spans="1:5">
      <c r="A4150" s="816">
        <f t="shared" si="272"/>
        <v>26062</v>
      </c>
      <c r="B4150" s="815">
        <f t="shared" si="269"/>
        <v>129</v>
      </c>
      <c r="C4150" s="815">
        <f t="shared" si="270"/>
        <v>237</v>
      </c>
      <c r="D4150" s="815">
        <f t="shared" si="271"/>
        <v>238</v>
      </c>
      <c r="E4150" s="815">
        <v>1971</v>
      </c>
    </row>
    <row r="4151" spans="1:5">
      <c r="A4151" s="816">
        <f t="shared" si="272"/>
        <v>26063</v>
      </c>
      <c r="B4151" s="815">
        <f t="shared" si="269"/>
        <v>130</v>
      </c>
      <c r="C4151" s="815">
        <f t="shared" si="270"/>
        <v>236</v>
      </c>
      <c r="D4151" s="815">
        <f t="shared" si="271"/>
        <v>237</v>
      </c>
      <c r="E4151" s="815">
        <v>1971</v>
      </c>
    </row>
    <row r="4152" spans="1:5">
      <c r="A4152" s="816">
        <f t="shared" si="272"/>
        <v>26064</v>
      </c>
      <c r="B4152" s="815">
        <f t="shared" ref="B4152:B4215" si="273">B4151+1</f>
        <v>131</v>
      </c>
      <c r="C4152" s="815">
        <f t="shared" ref="C4152:C4215" si="274">C4151-1</f>
        <v>235</v>
      </c>
      <c r="D4152" s="815">
        <f t="shared" ref="D4152:D4215" si="275">D4151-1</f>
        <v>236</v>
      </c>
      <c r="E4152" s="815">
        <v>1971</v>
      </c>
    </row>
    <row r="4153" spans="1:5">
      <c r="A4153" s="816">
        <f t="shared" si="272"/>
        <v>26065</v>
      </c>
      <c r="B4153" s="815">
        <f t="shared" si="273"/>
        <v>132</v>
      </c>
      <c r="C4153" s="815">
        <f t="shared" si="274"/>
        <v>234</v>
      </c>
      <c r="D4153" s="815">
        <f t="shared" si="275"/>
        <v>235</v>
      </c>
      <c r="E4153" s="815">
        <v>1971</v>
      </c>
    </row>
    <row r="4154" spans="1:5">
      <c r="A4154" s="816">
        <f t="shared" si="272"/>
        <v>26066</v>
      </c>
      <c r="B4154" s="815">
        <f t="shared" si="273"/>
        <v>133</v>
      </c>
      <c r="C4154" s="815">
        <f t="shared" si="274"/>
        <v>233</v>
      </c>
      <c r="D4154" s="815">
        <f t="shared" si="275"/>
        <v>234</v>
      </c>
      <c r="E4154" s="815">
        <v>1971</v>
      </c>
    </row>
    <row r="4155" spans="1:5">
      <c r="A4155" s="816">
        <f t="shared" si="272"/>
        <v>26067</v>
      </c>
      <c r="B4155" s="815">
        <f t="shared" si="273"/>
        <v>134</v>
      </c>
      <c r="C4155" s="815">
        <f t="shared" si="274"/>
        <v>232</v>
      </c>
      <c r="D4155" s="815">
        <f t="shared" si="275"/>
        <v>233</v>
      </c>
      <c r="E4155" s="815">
        <v>1971</v>
      </c>
    </row>
    <row r="4156" spans="1:5">
      <c r="A4156" s="816">
        <f t="shared" si="272"/>
        <v>26068</v>
      </c>
      <c r="B4156" s="815">
        <f t="shared" si="273"/>
        <v>135</v>
      </c>
      <c r="C4156" s="815">
        <f t="shared" si="274"/>
        <v>231</v>
      </c>
      <c r="D4156" s="815">
        <f t="shared" si="275"/>
        <v>232</v>
      </c>
      <c r="E4156" s="815">
        <v>1971</v>
      </c>
    </row>
    <row r="4157" spans="1:5">
      <c r="A4157" s="816">
        <f t="shared" si="272"/>
        <v>26069</v>
      </c>
      <c r="B4157" s="815">
        <f t="shared" si="273"/>
        <v>136</v>
      </c>
      <c r="C4157" s="815">
        <f t="shared" si="274"/>
        <v>230</v>
      </c>
      <c r="D4157" s="815">
        <f t="shared" si="275"/>
        <v>231</v>
      </c>
      <c r="E4157" s="815">
        <v>1971</v>
      </c>
    </row>
    <row r="4158" spans="1:5">
      <c r="A4158" s="816">
        <f t="shared" si="272"/>
        <v>26070</v>
      </c>
      <c r="B4158" s="815">
        <f t="shared" si="273"/>
        <v>137</v>
      </c>
      <c r="C4158" s="815">
        <f t="shared" si="274"/>
        <v>229</v>
      </c>
      <c r="D4158" s="815">
        <f t="shared" si="275"/>
        <v>230</v>
      </c>
      <c r="E4158" s="815">
        <v>1971</v>
      </c>
    </row>
    <row r="4159" spans="1:5">
      <c r="A4159" s="816">
        <f t="shared" si="272"/>
        <v>26071</v>
      </c>
      <c r="B4159" s="815">
        <f t="shared" si="273"/>
        <v>138</v>
      </c>
      <c r="C4159" s="815">
        <f t="shared" si="274"/>
        <v>228</v>
      </c>
      <c r="D4159" s="815">
        <f t="shared" si="275"/>
        <v>229</v>
      </c>
      <c r="E4159" s="815">
        <v>1971</v>
      </c>
    </row>
    <row r="4160" spans="1:5">
      <c r="A4160" s="816">
        <f t="shared" si="272"/>
        <v>26072</v>
      </c>
      <c r="B4160" s="815">
        <f t="shared" si="273"/>
        <v>139</v>
      </c>
      <c r="C4160" s="815">
        <f t="shared" si="274"/>
        <v>227</v>
      </c>
      <c r="D4160" s="815">
        <f t="shared" si="275"/>
        <v>228</v>
      </c>
      <c r="E4160" s="815">
        <v>1971</v>
      </c>
    </row>
    <row r="4161" spans="1:5">
      <c r="A4161" s="816">
        <f t="shared" si="272"/>
        <v>26073</v>
      </c>
      <c r="B4161" s="815">
        <f t="shared" si="273"/>
        <v>140</v>
      </c>
      <c r="C4161" s="815">
        <f t="shared" si="274"/>
        <v>226</v>
      </c>
      <c r="D4161" s="815">
        <f t="shared" si="275"/>
        <v>227</v>
      </c>
      <c r="E4161" s="815">
        <v>1971</v>
      </c>
    </row>
    <row r="4162" spans="1:5">
      <c r="A4162" s="816">
        <f t="shared" si="272"/>
        <v>26074</v>
      </c>
      <c r="B4162" s="815">
        <f t="shared" si="273"/>
        <v>141</v>
      </c>
      <c r="C4162" s="815">
        <f t="shared" si="274"/>
        <v>225</v>
      </c>
      <c r="D4162" s="815">
        <f t="shared" si="275"/>
        <v>226</v>
      </c>
      <c r="E4162" s="815">
        <v>1971</v>
      </c>
    </row>
    <row r="4163" spans="1:5">
      <c r="A4163" s="816">
        <f t="shared" si="272"/>
        <v>26075</v>
      </c>
      <c r="B4163" s="815">
        <f t="shared" si="273"/>
        <v>142</v>
      </c>
      <c r="C4163" s="815">
        <f t="shared" si="274"/>
        <v>224</v>
      </c>
      <c r="D4163" s="815">
        <f t="shared" si="275"/>
        <v>225</v>
      </c>
      <c r="E4163" s="815">
        <v>1971</v>
      </c>
    </row>
    <row r="4164" spans="1:5">
      <c r="A4164" s="816">
        <f t="shared" si="272"/>
        <v>26076</v>
      </c>
      <c r="B4164" s="815">
        <f t="shared" si="273"/>
        <v>143</v>
      </c>
      <c r="C4164" s="815">
        <f t="shared" si="274"/>
        <v>223</v>
      </c>
      <c r="D4164" s="815">
        <f t="shared" si="275"/>
        <v>224</v>
      </c>
      <c r="E4164" s="815">
        <v>1971</v>
      </c>
    </row>
    <row r="4165" spans="1:5">
      <c r="A4165" s="816">
        <f t="shared" si="272"/>
        <v>26077</v>
      </c>
      <c r="B4165" s="815">
        <f t="shared" si="273"/>
        <v>144</v>
      </c>
      <c r="C4165" s="815">
        <f t="shared" si="274"/>
        <v>222</v>
      </c>
      <c r="D4165" s="815">
        <f t="shared" si="275"/>
        <v>223</v>
      </c>
      <c r="E4165" s="815">
        <v>1971</v>
      </c>
    </row>
    <row r="4166" spans="1:5">
      <c r="A4166" s="816">
        <f t="shared" si="272"/>
        <v>26078</v>
      </c>
      <c r="B4166" s="815">
        <f t="shared" si="273"/>
        <v>145</v>
      </c>
      <c r="C4166" s="815">
        <f t="shared" si="274"/>
        <v>221</v>
      </c>
      <c r="D4166" s="815">
        <f t="shared" si="275"/>
        <v>222</v>
      </c>
      <c r="E4166" s="815">
        <v>1971</v>
      </c>
    </row>
    <row r="4167" spans="1:5">
      <c r="A4167" s="816">
        <f t="shared" si="272"/>
        <v>26079</v>
      </c>
      <c r="B4167" s="815">
        <f t="shared" si="273"/>
        <v>146</v>
      </c>
      <c r="C4167" s="815">
        <f t="shared" si="274"/>
        <v>220</v>
      </c>
      <c r="D4167" s="815">
        <f t="shared" si="275"/>
        <v>221</v>
      </c>
      <c r="E4167" s="815">
        <v>1971</v>
      </c>
    </row>
    <row r="4168" spans="1:5">
      <c r="A4168" s="816">
        <f t="shared" si="272"/>
        <v>26080</v>
      </c>
      <c r="B4168" s="815">
        <f t="shared" si="273"/>
        <v>147</v>
      </c>
      <c r="C4168" s="815">
        <f t="shared" si="274"/>
        <v>219</v>
      </c>
      <c r="D4168" s="815">
        <f t="shared" si="275"/>
        <v>220</v>
      </c>
      <c r="E4168" s="815">
        <v>1971</v>
      </c>
    </row>
    <row r="4169" spans="1:5">
      <c r="A4169" s="816">
        <f t="shared" si="272"/>
        <v>26081</v>
      </c>
      <c r="B4169" s="815">
        <f t="shared" si="273"/>
        <v>148</v>
      </c>
      <c r="C4169" s="815">
        <f t="shared" si="274"/>
        <v>218</v>
      </c>
      <c r="D4169" s="815">
        <f t="shared" si="275"/>
        <v>219</v>
      </c>
      <c r="E4169" s="815">
        <v>1971</v>
      </c>
    </row>
    <row r="4170" spans="1:5">
      <c r="A4170" s="816">
        <f t="shared" si="272"/>
        <v>26082</v>
      </c>
      <c r="B4170" s="815">
        <f t="shared" si="273"/>
        <v>149</v>
      </c>
      <c r="C4170" s="815">
        <f t="shared" si="274"/>
        <v>217</v>
      </c>
      <c r="D4170" s="815">
        <f t="shared" si="275"/>
        <v>218</v>
      </c>
      <c r="E4170" s="815">
        <v>1971</v>
      </c>
    </row>
    <row r="4171" spans="1:5">
      <c r="A4171" s="816">
        <f t="shared" si="272"/>
        <v>26083</v>
      </c>
      <c r="B4171" s="815">
        <f t="shared" si="273"/>
        <v>150</v>
      </c>
      <c r="C4171" s="815">
        <f t="shared" si="274"/>
        <v>216</v>
      </c>
      <c r="D4171" s="815">
        <f t="shared" si="275"/>
        <v>217</v>
      </c>
      <c r="E4171" s="815">
        <v>1971</v>
      </c>
    </row>
    <row r="4172" spans="1:5">
      <c r="A4172" s="816">
        <f t="shared" si="272"/>
        <v>26084</v>
      </c>
      <c r="B4172" s="815">
        <f t="shared" si="273"/>
        <v>151</v>
      </c>
      <c r="C4172" s="815">
        <f t="shared" si="274"/>
        <v>215</v>
      </c>
      <c r="D4172" s="815">
        <f t="shared" si="275"/>
        <v>216</v>
      </c>
      <c r="E4172" s="815">
        <v>1971</v>
      </c>
    </row>
    <row r="4173" spans="1:5">
      <c r="A4173" s="816">
        <f t="shared" si="272"/>
        <v>26085</v>
      </c>
      <c r="B4173" s="815">
        <f t="shared" si="273"/>
        <v>152</v>
      </c>
      <c r="C4173" s="815">
        <f t="shared" si="274"/>
        <v>214</v>
      </c>
      <c r="D4173" s="815">
        <f t="shared" si="275"/>
        <v>215</v>
      </c>
      <c r="E4173" s="815">
        <v>1971</v>
      </c>
    </row>
    <row r="4174" spans="1:5">
      <c r="A4174" s="816">
        <f t="shared" si="272"/>
        <v>26086</v>
      </c>
      <c r="B4174" s="815">
        <f t="shared" si="273"/>
        <v>153</v>
      </c>
      <c r="C4174" s="815">
        <f t="shared" si="274"/>
        <v>213</v>
      </c>
      <c r="D4174" s="815">
        <f t="shared" si="275"/>
        <v>214</v>
      </c>
      <c r="E4174" s="815">
        <v>1971</v>
      </c>
    </row>
    <row r="4175" spans="1:5">
      <c r="A4175" s="816">
        <f t="shared" si="272"/>
        <v>26087</v>
      </c>
      <c r="B4175" s="815">
        <f t="shared" si="273"/>
        <v>154</v>
      </c>
      <c r="C4175" s="815">
        <f t="shared" si="274"/>
        <v>212</v>
      </c>
      <c r="D4175" s="815">
        <f t="shared" si="275"/>
        <v>213</v>
      </c>
      <c r="E4175" s="815">
        <v>1971</v>
      </c>
    </row>
    <row r="4176" spans="1:5">
      <c r="A4176" s="816">
        <f t="shared" si="272"/>
        <v>26088</v>
      </c>
      <c r="B4176" s="815">
        <f t="shared" si="273"/>
        <v>155</v>
      </c>
      <c r="C4176" s="815">
        <f t="shared" si="274"/>
        <v>211</v>
      </c>
      <c r="D4176" s="815">
        <f t="shared" si="275"/>
        <v>212</v>
      </c>
      <c r="E4176" s="815">
        <v>1971</v>
      </c>
    </row>
    <row r="4177" spans="1:5">
      <c r="A4177" s="816">
        <f t="shared" si="272"/>
        <v>26089</v>
      </c>
      <c r="B4177" s="815">
        <f t="shared" si="273"/>
        <v>156</v>
      </c>
      <c r="C4177" s="815">
        <f t="shared" si="274"/>
        <v>210</v>
      </c>
      <c r="D4177" s="815">
        <f t="shared" si="275"/>
        <v>211</v>
      </c>
      <c r="E4177" s="815">
        <v>1971</v>
      </c>
    </row>
    <row r="4178" spans="1:5">
      <c r="A4178" s="816">
        <f t="shared" si="272"/>
        <v>26090</v>
      </c>
      <c r="B4178" s="815">
        <f t="shared" si="273"/>
        <v>157</v>
      </c>
      <c r="C4178" s="815">
        <f t="shared" si="274"/>
        <v>209</v>
      </c>
      <c r="D4178" s="815">
        <f t="shared" si="275"/>
        <v>210</v>
      </c>
      <c r="E4178" s="815">
        <v>1971</v>
      </c>
    </row>
    <row r="4179" spans="1:5">
      <c r="A4179" s="816">
        <f t="shared" si="272"/>
        <v>26091</v>
      </c>
      <c r="B4179" s="815">
        <f t="shared" si="273"/>
        <v>158</v>
      </c>
      <c r="C4179" s="815">
        <f t="shared" si="274"/>
        <v>208</v>
      </c>
      <c r="D4179" s="815">
        <f t="shared" si="275"/>
        <v>209</v>
      </c>
      <c r="E4179" s="815">
        <v>1971</v>
      </c>
    </row>
    <row r="4180" spans="1:5">
      <c r="A4180" s="816">
        <f t="shared" si="272"/>
        <v>26092</v>
      </c>
      <c r="B4180" s="815">
        <f t="shared" si="273"/>
        <v>159</v>
      </c>
      <c r="C4180" s="815">
        <f t="shared" si="274"/>
        <v>207</v>
      </c>
      <c r="D4180" s="815">
        <f t="shared" si="275"/>
        <v>208</v>
      </c>
      <c r="E4180" s="815">
        <v>1971</v>
      </c>
    </row>
    <row r="4181" spans="1:5">
      <c r="A4181" s="816">
        <f t="shared" si="272"/>
        <v>26093</v>
      </c>
      <c r="B4181" s="815">
        <f t="shared" si="273"/>
        <v>160</v>
      </c>
      <c r="C4181" s="815">
        <f t="shared" si="274"/>
        <v>206</v>
      </c>
      <c r="D4181" s="815">
        <f t="shared" si="275"/>
        <v>207</v>
      </c>
      <c r="E4181" s="815">
        <v>1971</v>
      </c>
    </row>
    <row r="4182" spans="1:5">
      <c r="A4182" s="816">
        <f t="shared" si="272"/>
        <v>26094</v>
      </c>
      <c r="B4182" s="815">
        <f t="shared" si="273"/>
        <v>161</v>
      </c>
      <c r="C4182" s="815">
        <f t="shared" si="274"/>
        <v>205</v>
      </c>
      <c r="D4182" s="815">
        <f t="shared" si="275"/>
        <v>206</v>
      </c>
      <c r="E4182" s="815">
        <v>1971</v>
      </c>
    </row>
    <row r="4183" spans="1:5">
      <c r="A4183" s="816">
        <f t="shared" si="272"/>
        <v>26095</v>
      </c>
      <c r="B4183" s="815">
        <f t="shared" si="273"/>
        <v>162</v>
      </c>
      <c r="C4183" s="815">
        <f t="shared" si="274"/>
        <v>204</v>
      </c>
      <c r="D4183" s="815">
        <f t="shared" si="275"/>
        <v>205</v>
      </c>
      <c r="E4183" s="815">
        <v>1971</v>
      </c>
    </row>
    <row r="4184" spans="1:5">
      <c r="A4184" s="816">
        <f t="shared" si="272"/>
        <v>26096</v>
      </c>
      <c r="B4184" s="815">
        <f t="shared" si="273"/>
        <v>163</v>
      </c>
      <c r="C4184" s="815">
        <f t="shared" si="274"/>
        <v>203</v>
      </c>
      <c r="D4184" s="815">
        <f t="shared" si="275"/>
        <v>204</v>
      </c>
      <c r="E4184" s="815">
        <v>1971</v>
      </c>
    </row>
    <row r="4185" spans="1:5">
      <c r="A4185" s="816">
        <f t="shared" si="272"/>
        <v>26097</v>
      </c>
      <c r="B4185" s="815">
        <f t="shared" si="273"/>
        <v>164</v>
      </c>
      <c r="C4185" s="815">
        <f t="shared" si="274"/>
        <v>202</v>
      </c>
      <c r="D4185" s="815">
        <f t="shared" si="275"/>
        <v>203</v>
      </c>
      <c r="E4185" s="815">
        <v>1971</v>
      </c>
    </row>
    <row r="4186" spans="1:5">
      <c r="A4186" s="816">
        <f t="shared" si="272"/>
        <v>26098</v>
      </c>
      <c r="B4186" s="815">
        <f t="shared" si="273"/>
        <v>165</v>
      </c>
      <c r="C4186" s="815">
        <f t="shared" si="274"/>
        <v>201</v>
      </c>
      <c r="D4186" s="815">
        <f t="shared" si="275"/>
        <v>202</v>
      </c>
      <c r="E4186" s="815">
        <v>1971</v>
      </c>
    </row>
    <row r="4187" spans="1:5">
      <c r="A4187" s="816">
        <f t="shared" si="272"/>
        <v>26099</v>
      </c>
      <c r="B4187" s="815">
        <f t="shared" si="273"/>
        <v>166</v>
      </c>
      <c r="C4187" s="815">
        <f t="shared" si="274"/>
        <v>200</v>
      </c>
      <c r="D4187" s="815">
        <f t="shared" si="275"/>
        <v>201</v>
      </c>
      <c r="E4187" s="815">
        <v>1971</v>
      </c>
    </row>
    <row r="4188" spans="1:5">
      <c r="A4188" s="816">
        <f t="shared" si="272"/>
        <v>26100</v>
      </c>
      <c r="B4188" s="815">
        <f t="shared" si="273"/>
        <v>167</v>
      </c>
      <c r="C4188" s="815">
        <f t="shared" si="274"/>
        <v>199</v>
      </c>
      <c r="D4188" s="815">
        <f t="shared" si="275"/>
        <v>200</v>
      </c>
      <c r="E4188" s="815">
        <v>1971</v>
      </c>
    </row>
    <row r="4189" spans="1:5">
      <c r="A4189" s="816">
        <f t="shared" si="272"/>
        <v>26101</v>
      </c>
      <c r="B4189" s="815">
        <f t="shared" si="273"/>
        <v>168</v>
      </c>
      <c r="C4189" s="815">
        <f t="shared" si="274"/>
        <v>198</v>
      </c>
      <c r="D4189" s="815">
        <f t="shared" si="275"/>
        <v>199</v>
      </c>
      <c r="E4189" s="815">
        <v>1971</v>
      </c>
    </row>
    <row r="4190" spans="1:5">
      <c r="A4190" s="816">
        <f t="shared" si="272"/>
        <v>26102</v>
      </c>
      <c r="B4190" s="815">
        <f t="shared" si="273"/>
        <v>169</v>
      </c>
      <c r="C4190" s="815">
        <f t="shared" si="274"/>
        <v>197</v>
      </c>
      <c r="D4190" s="815">
        <f t="shared" si="275"/>
        <v>198</v>
      </c>
      <c r="E4190" s="815">
        <v>1971</v>
      </c>
    </row>
    <row r="4191" spans="1:5">
      <c r="A4191" s="816">
        <f t="shared" si="272"/>
        <v>26103</v>
      </c>
      <c r="B4191" s="815">
        <f t="shared" si="273"/>
        <v>170</v>
      </c>
      <c r="C4191" s="815">
        <f t="shared" si="274"/>
        <v>196</v>
      </c>
      <c r="D4191" s="815">
        <f t="shared" si="275"/>
        <v>197</v>
      </c>
      <c r="E4191" s="815">
        <v>1971</v>
      </c>
    </row>
    <row r="4192" spans="1:5">
      <c r="A4192" s="816">
        <f t="shared" si="272"/>
        <v>26104</v>
      </c>
      <c r="B4192" s="815">
        <f t="shared" si="273"/>
        <v>171</v>
      </c>
      <c r="C4192" s="815">
        <f t="shared" si="274"/>
        <v>195</v>
      </c>
      <c r="D4192" s="815">
        <f t="shared" si="275"/>
        <v>196</v>
      </c>
      <c r="E4192" s="815">
        <v>1971</v>
      </c>
    </row>
    <row r="4193" spans="1:5">
      <c r="A4193" s="816">
        <f t="shared" si="272"/>
        <v>26105</v>
      </c>
      <c r="B4193" s="815">
        <f t="shared" si="273"/>
        <v>172</v>
      </c>
      <c r="C4193" s="815">
        <f t="shared" si="274"/>
        <v>194</v>
      </c>
      <c r="D4193" s="815">
        <f t="shared" si="275"/>
        <v>195</v>
      </c>
      <c r="E4193" s="815">
        <v>1971</v>
      </c>
    </row>
    <row r="4194" spans="1:5">
      <c r="A4194" s="816">
        <f t="shared" si="272"/>
        <v>26106</v>
      </c>
      <c r="B4194" s="815">
        <f t="shared" si="273"/>
        <v>173</v>
      </c>
      <c r="C4194" s="815">
        <f t="shared" si="274"/>
        <v>193</v>
      </c>
      <c r="D4194" s="815">
        <f t="shared" si="275"/>
        <v>194</v>
      </c>
      <c r="E4194" s="815">
        <v>1971</v>
      </c>
    </row>
    <row r="4195" spans="1:5">
      <c r="A4195" s="816">
        <f t="shared" si="272"/>
        <v>26107</v>
      </c>
      <c r="B4195" s="815">
        <f t="shared" si="273"/>
        <v>174</v>
      </c>
      <c r="C4195" s="815">
        <f t="shared" si="274"/>
        <v>192</v>
      </c>
      <c r="D4195" s="815">
        <f t="shared" si="275"/>
        <v>193</v>
      </c>
      <c r="E4195" s="815">
        <v>1971</v>
      </c>
    </row>
    <row r="4196" spans="1:5">
      <c r="A4196" s="816">
        <f t="shared" si="272"/>
        <v>26108</v>
      </c>
      <c r="B4196" s="815">
        <f t="shared" si="273"/>
        <v>175</v>
      </c>
      <c r="C4196" s="815">
        <f t="shared" si="274"/>
        <v>191</v>
      </c>
      <c r="D4196" s="815">
        <f t="shared" si="275"/>
        <v>192</v>
      </c>
      <c r="E4196" s="815">
        <v>1971</v>
      </c>
    </row>
    <row r="4197" spans="1:5">
      <c r="A4197" s="816">
        <f t="shared" si="272"/>
        <v>26109</v>
      </c>
      <c r="B4197" s="815">
        <f t="shared" si="273"/>
        <v>176</v>
      </c>
      <c r="C4197" s="815">
        <f t="shared" si="274"/>
        <v>190</v>
      </c>
      <c r="D4197" s="815">
        <f t="shared" si="275"/>
        <v>191</v>
      </c>
      <c r="E4197" s="815">
        <v>1971</v>
      </c>
    </row>
    <row r="4198" spans="1:5">
      <c r="A4198" s="816">
        <f t="shared" si="272"/>
        <v>26110</v>
      </c>
      <c r="B4198" s="815">
        <f t="shared" si="273"/>
        <v>177</v>
      </c>
      <c r="C4198" s="815">
        <f t="shared" si="274"/>
        <v>189</v>
      </c>
      <c r="D4198" s="815">
        <f t="shared" si="275"/>
        <v>190</v>
      </c>
      <c r="E4198" s="815">
        <v>1971</v>
      </c>
    </row>
    <row r="4199" spans="1:5">
      <c r="A4199" s="816">
        <f t="shared" si="272"/>
        <v>26111</v>
      </c>
      <c r="B4199" s="815">
        <f t="shared" si="273"/>
        <v>178</v>
      </c>
      <c r="C4199" s="815">
        <f t="shared" si="274"/>
        <v>188</v>
      </c>
      <c r="D4199" s="815">
        <f t="shared" si="275"/>
        <v>189</v>
      </c>
      <c r="E4199" s="815">
        <v>1971</v>
      </c>
    </row>
    <row r="4200" spans="1:5">
      <c r="A4200" s="816">
        <f t="shared" si="272"/>
        <v>26112</v>
      </c>
      <c r="B4200" s="815">
        <f t="shared" si="273"/>
        <v>179</v>
      </c>
      <c r="C4200" s="815">
        <f t="shared" si="274"/>
        <v>187</v>
      </c>
      <c r="D4200" s="815">
        <f t="shared" si="275"/>
        <v>188</v>
      </c>
      <c r="E4200" s="815">
        <v>1971</v>
      </c>
    </row>
    <row r="4201" spans="1:5">
      <c r="A4201" s="816">
        <f t="shared" si="272"/>
        <v>26113</v>
      </c>
      <c r="B4201" s="815">
        <f t="shared" si="273"/>
        <v>180</v>
      </c>
      <c r="C4201" s="815">
        <f t="shared" si="274"/>
        <v>186</v>
      </c>
      <c r="D4201" s="815">
        <f t="shared" si="275"/>
        <v>187</v>
      </c>
      <c r="E4201" s="815">
        <v>1971</v>
      </c>
    </row>
    <row r="4202" spans="1:5">
      <c r="A4202" s="816">
        <f t="shared" si="272"/>
        <v>26114</v>
      </c>
      <c r="B4202" s="815">
        <f t="shared" si="273"/>
        <v>181</v>
      </c>
      <c r="C4202" s="815">
        <f t="shared" si="274"/>
        <v>185</v>
      </c>
      <c r="D4202" s="815">
        <f t="shared" si="275"/>
        <v>186</v>
      </c>
      <c r="E4202" s="815">
        <v>1971</v>
      </c>
    </row>
    <row r="4203" spans="1:5">
      <c r="A4203" s="816">
        <f t="shared" si="272"/>
        <v>26115</v>
      </c>
      <c r="B4203" s="815">
        <f t="shared" si="273"/>
        <v>182</v>
      </c>
      <c r="C4203" s="815">
        <f t="shared" si="274"/>
        <v>184</v>
      </c>
      <c r="D4203" s="815">
        <f t="shared" si="275"/>
        <v>185</v>
      </c>
      <c r="E4203" s="815">
        <v>1971</v>
      </c>
    </row>
    <row r="4204" spans="1:5">
      <c r="A4204" s="816">
        <f t="shared" si="272"/>
        <v>26116</v>
      </c>
      <c r="B4204" s="815">
        <f t="shared" si="273"/>
        <v>183</v>
      </c>
      <c r="C4204" s="815">
        <f t="shared" si="274"/>
        <v>183</v>
      </c>
      <c r="D4204" s="815">
        <f t="shared" si="275"/>
        <v>184</v>
      </c>
      <c r="E4204" s="815">
        <v>1971</v>
      </c>
    </row>
    <row r="4205" spans="1:5">
      <c r="A4205" s="816">
        <f t="shared" si="272"/>
        <v>26117</v>
      </c>
      <c r="B4205" s="815">
        <f t="shared" si="273"/>
        <v>184</v>
      </c>
      <c r="C4205" s="815">
        <f t="shared" si="274"/>
        <v>182</v>
      </c>
      <c r="D4205" s="815">
        <f t="shared" si="275"/>
        <v>183</v>
      </c>
      <c r="E4205" s="815">
        <v>1971</v>
      </c>
    </row>
    <row r="4206" spans="1:5">
      <c r="A4206" s="816">
        <f t="shared" si="272"/>
        <v>26118</v>
      </c>
      <c r="B4206" s="815">
        <f t="shared" si="273"/>
        <v>185</v>
      </c>
      <c r="C4206" s="815">
        <f t="shared" si="274"/>
        <v>181</v>
      </c>
      <c r="D4206" s="815">
        <f t="shared" si="275"/>
        <v>182</v>
      </c>
      <c r="E4206" s="815">
        <v>1971</v>
      </c>
    </row>
    <row r="4207" spans="1:5">
      <c r="A4207" s="816">
        <f t="shared" si="272"/>
        <v>26119</v>
      </c>
      <c r="B4207" s="815">
        <f t="shared" si="273"/>
        <v>186</v>
      </c>
      <c r="C4207" s="815">
        <f t="shared" si="274"/>
        <v>180</v>
      </c>
      <c r="D4207" s="815">
        <f t="shared" si="275"/>
        <v>181</v>
      </c>
      <c r="E4207" s="815">
        <v>1971</v>
      </c>
    </row>
    <row r="4208" spans="1:5">
      <c r="A4208" s="816">
        <f t="shared" si="272"/>
        <v>26120</v>
      </c>
      <c r="B4208" s="815">
        <f t="shared" si="273"/>
        <v>187</v>
      </c>
      <c r="C4208" s="815">
        <f t="shared" si="274"/>
        <v>179</v>
      </c>
      <c r="D4208" s="815">
        <f t="shared" si="275"/>
        <v>180</v>
      </c>
      <c r="E4208" s="815">
        <v>1971</v>
      </c>
    </row>
    <row r="4209" spans="1:5">
      <c r="A4209" s="816">
        <f t="shared" si="272"/>
        <v>26121</v>
      </c>
      <c r="B4209" s="815">
        <f t="shared" si="273"/>
        <v>188</v>
      </c>
      <c r="C4209" s="815">
        <f t="shared" si="274"/>
        <v>178</v>
      </c>
      <c r="D4209" s="815">
        <f t="shared" si="275"/>
        <v>179</v>
      </c>
      <c r="E4209" s="815">
        <v>1971</v>
      </c>
    </row>
    <row r="4210" spans="1:5">
      <c r="A4210" s="816">
        <f t="shared" si="272"/>
        <v>26122</v>
      </c>
      <c r="B4210" s="815">
        <f t="shared" si="273"/>
        <v>189</v>
      </c>
      <c r="C4210" s="815">
        <f t="shared" si="274"/>
        <v>177</v>
      </c>
      <c r="D4210" s="815">
        <f t="shared" si="275"/>
        <v>178</v>
      </c>
      <c r="E4210" s="815">
        <v>1971</v>
      </c>
    </row>
    <row r="4211" spans="1:5">
      <c r="A4211" s="816">
        <f t="shared" ref="A4211:A4274" si="276">A4210+1</f>
        <v>26123</v>
      </c>
      <c r="B4211" s="815">
        <f t="shared" si="273"/>
        <v>190</v>
      </c>
      <c r="C4211" s="815">
        <f t="shared" si="274"/>
        <v>176</v>
      </c>
      <c r="D4211" s="815">
        <f t="shared" si="275"/>
        <v>177</v>
      </c>
      <c r="E4211" s="815">
        <v>1971</v>
      </c>
    </row>
    <row r="4212" spans="1:5">
      <c r="A4212" s="816">
        <f t="shared" si="276"/>
        <v>26124</v>
      </c>
      <c r="B4212" s="815">
        <f t="shared" si="273"/>
        <v>191</v>
      </c>
      <c r="C4212" s="815">
        <f t="shared" si="274"/>
        <v>175</v>
      </c>
      <c r="D4212" s="815">
        <f t="shared" si="275"/>
        <v>176</v>
      </c>
      <c r="E4212" s="815">
        <v>1971</v>
      </c>
    </row>
    <row r="4213" spans="1:5">
      <c r="A4213" s="816">
        <f t="shared" si="276"/>
        <v>26125</v>
      </c>
      <c r="B4213" s="815">
        <f t="shared" si="273"/>
        <v>192</v>
      </c>
      <c r="C4213" s="815">
        <f t="shared" si="274"/>
        <v>174</v>
      </c>
      <c r="D4213" s="815">
        <f t="shared" si="275"/>
        <v>175</v>
      </c>
      <c r="E4213" s="815">
        <v>1971</v>
      </c>
    </row>
    <row r="4214" spans="1:5">
      <c r="A4214" s="816">
        <f t="shared" si="276"/>
        <v>26126</v>
      </c>
      <c r="B4214" s="815">
        <f t="shared" si="273"/>
        <v>193</v>
      </c>
      <c r="C4214" s="815">
        <f t="shared" si="274"/>
        <v>173</v>
      </c>
      <c r="D4214" s="815">
        <f t="shared" si="275"/>
        <v>174</v>
      </c>
      <c r="E4214" s="815">
        <v>1971</v>
      </c>
    </row>
    <row r="4215" spans="1:5">
      <c r="A4215" s="816">
        <f t="shared" si="276"/>
        <v>26127</v>
      </c>
      <c r="B4215" s="815">
        <f t="shared" si="273"/>
        <v>194</v>
      </c>
      <c r="C4215" s="815">
        <f t="shared" si="274"/>
        <v>172</v>
      </c>
      <c r="D4215" s="815">
        <f t="shared" si="275"/>
        <v>173</v>
      </c>
      <c r="E4215" s="815">
        <v>1971</v>
      </c>
    </row>
    <row r="4216" spans="1:5">
      <c r="A4216" s="816">
        <f t="shared" si="276"/>
        <v>26128</v>
      </c>
      <c r="B4216" s="815">
        <f t="shared" ref="B4216:B4279" si="277">B4215+1</f>
        <v>195</v>
      </c>
      <c r="C4216" s="815">
        <f t="shared" ref="C4216:C4279" si="278">C4215-1</f>
        <v>171</v>
      </c>
      <c r="D4216" s="815">
        <f t="shared" ref="D4216:D4279" si="279">D4215-1</f>
        <v>172</v>
      </c>
      <c r="E4216" s="815">
        <v>1971</v>
      </c>
    </row>
    <row r="4217" spans="1:5">
      <c r="A4217" s="816">
        <f t="shared" si="276"/>
        <v>26129</v>
      </c>
      <c r="B4217" s="815">
        <f t="shared" si="277"/>
        <v>196</v>
      </c>
      <c r="C4217" s="815">
        <f t="shared" si="278"/>
        <v>170</v>
      </c>
      <c r="D4217" s="815">
        <f t="shared" si="279"/>
        <v>171</v>
      </c>
      <c r="E4217" s="815">
        <v>1971</v>
      </c>
    </row>
    <row r="4218" spans="1:5">
      <c r="A4218" s="816">
        <f t="shared" si="276"/>
        <v>26130</v>
      </c>
      <c r="B4218" s="815">
        <f t="shared" si="277"/>
        <v>197</v>
      </c>
      <c r="C4218" s="815">
        <f t="shared" si="278"/>
        <v>169</v>
      </c>
      <c r="D4218" s="815">
        <f t="shared" si="279"/>
        <v>170</v>
      </c>
      <c r="E4218" s="815">
        <v>1971</v>
      </c>
    </row>
    <row r="4219" spans="1:5">
      <c r="A4219" s="816">
        <f t="shared" si="276"/>
        <v>26131</v>
      </c>
      <c r="B4219" s="815">
        <f t="shared" si="277"/>
        <v>198</v>
      </c>
      <c r="C4219" s="815">
        <f t="shared" si="278"/>
        <v>168</v>
      </c>
      <c r="D4219" s="815">
        <f t="shared" si="279"/>
        <v>169</v>
      </c>
      <c r="E4219" s="815">
        <v>1971</v>
      </c>
    </row>
    <row r="4220" spans="1:5">
      <c r="A4220" s="816">
        <f t="shared" si="276"/>
        <v>26132</v>
      </c>
      <c r="B4220" s="815">
        <f t="shared" si="277"/>
        <v>199</v>
      </c>
      <c r="C4220" s="815">
        <f t="shared" si="278"/>
        <v>167</v>
      </c>
      <c r="D4220" s="815">
        <f t="shared" si="279"/>
        <v>168</v>
      </c>
      <c r="E4220" s="815">
        <v>1971</v>
      </c>
    </row>
    <row r="4221" spans="1:5">
      <c r="A4221" s="816">
        <f t="shared" si="276"/>
        <v>26133</v>
      </c>
      <c r="B4221" s="815">
        <f t="shared" si="277"/>
        <v>200</v>
      </c>
      <c r="C4221" s="815">
        <f t="shared" si="278"/>
        <v>166</v>
      </c>
      <c r="D4221" s="815">
        <f t="shared" si="279"/>
        <v>167</v>
      </c>
      <c r="E4221" s="815">
        <v>1971</v>
      </c>
    </row>
    <row r="4222" spans="1:5">
      <c r="A4222" s="816">
        <f t="shared" si="276"/>
        <v>26134</v>
      </c>
      <c r="B4222" s="815">
        <f t="shared" si="277"/>
        <v>201</v>
      </c>
      <c r="C4222" s="815">
        <f t="shared" si="278"/>
        <v>165</v>
      </c>
      <c r="D4222" s="815">
        <f t="shared" si="279"/>
        <v>166</v>
      </c>
      <c r="E4222" s="815">
        <v>1971</v>
      </c>
    </row>
    <row r="4223" spans="1:5">
      <c r="A4223" s="816">
        <f t="shared" si="276"/>
        <v>26135</v>
      </c>
      <c r="B4223" s="815">
        <f t="shared" si="277"/>
        <v>202</v>
      </c>
      <c r="C4223" s="815">
        <f t="shared" si="278"/>
        <v>164</v>
      </c>
      <c r="D4223" s="815">
        <f t="shared" si="279"/>
        <v>165</v>
      </c>
      <c r="E4223" s="815">
        <v>1971</v>
      </c>
    </row>
    <row r="4224" spans="1:5">
      <c r="A4224" s="816">
        <f t="shared" si="276"/>
        <v>26136</v>
      </c>
      <c r="B4224" s="815">
        <f t="shared" si="277"/>
        <v>203</v>
      </c>
      <c r="C4224" s="815">
        <f t="shared" si="278"/>
        <v>163</v>
      </c>
      <c r="D4224" s="815">
        <f t="shared" si="279"/>
        <v>164</v>
      </c>
      <c r="E4224" s="815">
        <v>1971</v>
      </c>
    </row>
    <row r="4225" spans="1:5">
      <c r="A4225" s="816">
        <f t="shared" si="276"/>
        <v>26137</v>
      </c>
      <c r="B4225" s="815">
        <f t="shared" si="277"/>
        <v>204</v>
      </c>
      <c r="C4225" s="815">
        <f t="shared" si="278"/>
        <v>162</v>
      </c>
      <c r="D4225" s="815">
        <f t="shared" si="279"/>
        <v>163</v>
      </c>
      <c r="E4225" s="815">
        <v>1971</v>
      </c>
    </row>
    <row r="4226" spans="1:5">
      <c r="A4226" s="816">
        <f t="shared" si="276"/>
        <v>26138</v>
      </c>
      <c r="B4226" s="815">
        <f t="shared" si="277"/>
        <v>205</v>
      </c>
      <c r="C4226" s="815">
        <f t="shared" si="278"/>
        <v>161</v>
      </c>
      <c r="D4226" s="815">
        <f t="shared" si="279"/>
        <v>162</v>
      </c>
      <c r="E4226" s="815">
        <v>1971</v>
      </c>
    </row>
    <row r="4227" spans="1:5">
      <c r="A4227" s="816">
        <f t="shared" si="276"/>
        <v>26139</v>
      </c>
      <c r="B4227" s="815">
        <f t="shared" si="277"/>
        <v>206</v>
      </c>
      <c r="C4227" s="815">
        <f t="shared" si="278"/>
        <v>160</v>
      </c>
      <c r="D4227" s="815">
        <f t="shared" si="279"/>
        <v>161</v>
      </c>
      <c r="E4227" s="815">
        <v>1971</v>
      </c>
    </row>
    <row r="4228" spans="1:5">
      <c r="A4228" s="816">
        <f t="shared" si="276"/>
        <v>26140</v>
      </c>
      <c r="B4228" s="815">
        <f t="shared" si="277"/>
        <v>207</v>
      </c>
      <c r="C4228" s="815">
        <f t="shared" si="278"/>
        <v>159</v>
      </c>
      <c r="D4228" s="815">
        <f t="shared" si="279"/>
        <v>160</v>
      </c>
      <c r="E4228" s="815">
        <v>1971</v>
      </c>
    </row>
    <row r="4229" spans="1:5">
      <c r="A4229" s="816">
        <f t="shared" si="276"/>
        <v>26141</v>
      </c>
      <c r="B4229" s="815">
        <f t="shared" si="277"/>
        <v>208</v>
      </c>
      <c r="C4229" s="815">
        <f t="shared" si="278"/>
        <v>158</v>
      </c>
      <c r="D4229" s="815">
        <f t="shared" si="279"/>
        <v>159</v>
      </c>
      <c r="E4229" s="815">
        <v>1971</v>
      </c>
    </row>
    <row r="4230" spans="1:5">
      <c r="A4230" s="816">
        <f t="shared" si="276"/>
        <v>26142</v>
      </c>
      <c r="B4230" s="815">
        <f t="shared" si="277"/>
        <v>209</v>
      </c>
      <c r="C4230" s="815">
        <f t="shared" si="278"/>
        <v>157</v>
      </c>
      <c r="D4230" s="815">
        <f t="shared" si="279"/>
        <v>158</v>
      </c>
      <c r="E4230" s="815">
        <v>1971</v>
      </c>
    </row>
    <row r="4231" spans="1:5">
      <c r="A4231" s="816">
        <f t="shared" si="276"/>
        <v>26143</v>
      </c>
      <c r="B4231" s="815">
        <f t="shared" si="277"/>
        <v>210</v>
      </c>
      <c r="C4231" s="815">
        <f t="shared" si="278"/>
        <v>156</v>
      </c>
      <c r="D4231" s="815">
        <f t="shared" si="279"/>
        <v>157</v>
      </c>
      <c r="E4231" s="815">
        <v>1971</v>
      </c>
    </row>
    <row r="4232" spans="1:5">
      <c r="A4232" s="816">
        <f t="shared" si="276"/>
        <v>26144</v>
      </c>
      <c r="B4232" s="815">
        <f t="shared" si="277"/>
        <v>211</v>
      </c>
      <c r="C4232" s="815">
        <f t="shared" si="278"/>
        <v>155</v>
      </c>
      <c r="D4232" s="815">
        <f t="shared" si="279"/>
        <v>156</v>
      </c>
      <c r="E4232" s="815">
        <v>1971</v>
      </c>
    </row>
    <row r="4233" spans="1:5">
      <c r="A4233" s="816">
        <f t="shared" si="276"/>
        <v>26145</v>
      </c>
      <c r="B4233" s="815">
        <f t="shared" si="277"/>
        <v>212</v>
      </c>
      <c r="C4233" s="815">
        <f t="shared" si="278"/>
        <v>154</v>
      </c>
      <c r="D4233" s="815">
        <f t="shared" si="279"/>
        <v>155</v>
      </c>
      <c r="E4233" s="815">
        <v>1971</v>
      </c>
    </row>
    <row r="4234" spans="1:5">
      <c r="A4234" s="816">
        <f t="shared" si="276"/>
        <v>26146</v>
      </c>
      <c r="B4234" s="815">
        <f t="shared" si="277"/>
        <v>213</v>
      </c>
      <c r="C4234" s="815">
        <f t="shared" si="278"/>
        <v>153</v>
      </c>
      <c r="D4234" s="815">
        <f t="shared" si="279"/>
        <v>154</v>
      </c>
      <c r="E4234" s="815">
        <v>1971</v>
      </c>
    </row>
    <row r="4235" spans="1:5">
      <c r="A4235" s="816">
        <f t="shared" si="276"/>
        <v>26147</v>
      </c>
      <c r="B4235" s="815">
        <f t="shared" si="277"/>
        <v>214</v>
      </c>
      <c r="C4235" s="815">
        <f t="shared" si="278"/>
        <v>152</v>
      </c>
      <c r="D4235" s="815">
        <f t="shared" si="279"/>
        <v>153</v>
      </c>
      <c r="E4235" s="815">
        <v>1971</v>
      </c>
    </row>
    <row r="4236" spans="1:5">
      <c r="A4236" s="816">
        <f t="shared" si="276"/>
        <v>26148</v>
      </c>
      <c r="B4236" s="815">
        <f t="shared" si="277"/>
        <v>215</v>
      </c>
      <c r="C4236" s="815">
        <f t="shared" si="278"/>
        <v>151</v>
      </c>
      <c r="D4236" s="815">
        <f t="shared" si="279"/>
        <v>152</v>
      </c>
      <c r="E4236" s="815">
        <v>1971</v>
      </c>
    </row>
    <row r="4237" spans="1:5">
      <c r="A4237" s="816">
        <f t="shared" si="276"/>
        <v>26149</v>
      </c>
      <c r="B4237" s="815">
        <f t="shared" si="277"/>
        <v>216</v>
      </c>
      <c r="C4237" s="815">
        <f t="shared" si="278"/>
        <v>150</v>
      </c>
      <c r="D4237" s="815">
        <f t="shared" si="279"/>
        <v>151</v>
      </c>
      <c r="E4237" s="815">
        <v>1971</v>
      </c>
    </row>
    <row r="4238" spans="1:5">
      <c r="A4238" s="816">
        <f t="shared" si="276"/>
        <v>26150</v>
      </c>
      <c r="B4238" s="815">
        <f t="shared" si="277"/>
        <v>217</v>
      </c>
      <c r="C4238" s="815">
        <f t="shared" si="278"/>
        <v>149</v>
      </c>
      <c r="D4238" s="815">
        <f t="shared" si="279"/>
        <v>150</v>
      </c>
      <c r="E4238" s="815">
        <v>1971</v>
      </c>
    </row>
    <row r="4239" spans="1:5">
      <c r="A4239" s="816">
        <f t="shared" si="276"/>
        <v>26151</v>
      </c>
      <c r="B4239" s="815">
        <f t="shared" si="277"/>
        <v>218</v>
      </c>
      <c r="C4239" s="815">
        <f t="shared" si="278"/>
        <v>148</v>
      </c>
      <c r="D4239" s="815">
        <f t="shared" si="279"/>
        <v>149</v>
      </c>
      <c r="E4239" s="815">
        <v>1971</v>
      </c>
    </row>
    <row r="4240" spans="1:5">
      <c r="A4240" s="816">
        <f t="shared" si="276"/>
        <v>26152</v>
      </c>
      <c r="B4240" s="815">
        <f t="shared" si="277"/>
        <v>219</v>
      </c>
      <c r="C4240" s="815">
        <f t="shared" si="278"/>
        <v>147</v>
      </c>
      <c r="D4240" s="815">
        <f t="shared" si="279"/>
        <v>148</v>
      </c>
      <c r="E4240" s="815">
        <v>1971</v>
      </c>
    </row>
    <row r="4241" spans="1:5">
      <c r="A4241" s="816">
        <f t="shared" si="276"/>
        <v>26153</v>
      </c>
      <c r="B4241" s="815">
        <f t="shared" si="277"/>
        <v>220</v>
      </c>
      <c r="C4241" s="815">
        <f t="shared" si="278"/>
        <v>146</v>
      </c>
      <c r="D4241" s="815">
        <f t="shared" si="279"/>
        <v>147</v>
      </c>
      <c r="E4241" s="815">
        <v>1971</v>
      </c>
    </row>
    <row r="4242" spans="1:5">
      <c r="A4242" s="816">
        <f t="shared" si="276"/>
        <v>26154</v>
      </c>
      <c r="B4242" s="815">
        <f t="shared" si="277"/>
        <v>221</v>
      </c>
      <c r="C4242" s="815">
        <f t="shared" si="278"/>
        <v>145</v>
      </c>
      <c r="D4242" s="815">
        <f t="shared" si="279"/>
        <v>146</v>
      </c>
      <c r="E4242" s="815">
        <v>1971</v>
      </c>
    </row>
    <row r="4243" spans="1:5">
      <c r="A4243" s="816">
        <f t="shared" si="276"/>
        <v>26155</v>
      </c>
      <c r="B4243" s="815">
        <f t="shared" si="277"/>
        <v>222</v>
      </c>
      <c r="C4243" s="815">
        <f t="shared" si="278"/>
        <v>144</v>
      </c>
      <c r="D4243" s="815">
        <f t="shared" si="279"/>
        <v>145</v>
      </c>
      <c r="E4243" s="815">
        <v>1971</v>
      </c>
    </row>
    <row r="4244" spans="1:5">
      <c r="A4244" s="816">
        <f t="shared" si="276"/>
        <v>26156</v>
      </c>
      <c r="B4244" s="815">
        <f t="shared" si="277"/>
        <v>223</v>
      </c>
      <c r="C4244" s="815">
        <f t="shared" si="278"/>
        <v>143</v>
      </c>
      <c r="D4244" s="815">
        <f t="shared" si="279"/>
        <v>144</v>
      </c>
      <c r="E4244" s="815">
        <v>1971</v>
      </c>
    </row>
    <row r="4245" spans="1:5">
      <c r="A4245" s="816">
        <f t="shared" si="276"/>
        <v>26157</v>
      </c>
      <c r="B4245" s="815">
        <f t="shared" si="277"/>
        <v>224</v>
      </c>
      <c r="C4245" s="815">
        <f t="shared" si="278"/>
        <v>142</v>
      </c>
      <c r="D4245" s="815">
        <f t="shared" si="279"/>
        <v>143</v>
      </c>
      <c r="E4245" s="815">
        <v>1971</v>
      </c>
    </row>
    <row r="4246" spans="1:5">
      <c r="A4246" s="816">
        <f t="shared" si="276"/>
        <v>26158</v>
      </c>
      <c r="B4246" s="815">
        <f t="shared" si="277"/>
        <v>225</v>
      </c>
      <c r="C4246" s="815">
        <f t="shared" si="278"/>
        <v>141</v>
      </c>
      <c r="D4246" s="815">
        <f t="shared" si="279"/>
        <v>142</v>
      </c>
      <c r="E4246" s="815">
        <v>1971</v>
      </c>
    </row>
    <row r="4247" spans="1:5">
      <c r="A4247" s="816">
        <f t="shared" si="276"/>
        <v>26159</v>
      </c>
      <c r="B4247" s="815">
        <f t="shared" si="277"/>
        <v>226</v>
      </c>
      <c r="C4247" s="815">
        <f t="shared" si="278"/>
        <v>140</v>
      </c>
      <c r="D4247" s="815">
        <f t="shared" si="279"/>
        <v>141</v>
      </c>
      <c r="E4247" s="815">
        <v>1971</v>
      </c>
    </row>
    <row r="4248" spans="1:5">
      <c r="A4248" s="816">
        <f t="shared" si="276"/>
        <v>26160</v>
      </c>
      <c r="B4248" s="815">
        <f t="shared" si="277"/>
        <v>227</v>
      </c>
      <c r="C4248" s="815">
        <f t="shared" si="278"/>
        <v>139</v>
      </c>
      <c r="D4248" s="815">
        <f t="shared" si="279"/>
        <v>140</v>
      </c>
      <c r="E4248" s="815">
        <v>1971</v>
      </c>
    </row>
    <row r="4249" spans="1:5">
      <c r="A4249" s="816">
        <f t="shared" si="276"/>
        <v>26161</v>
      </c>
      <c r="B4249" s="815">
        <f t="shared" si="277"/>
        <v>228</v>
      </c>
      <c r="C4249" s="815">
        <f t="shared" si="278"/>
        <v>138</v>
      </c>
      <c r="D4249" s="815">
        <f t="shared" si="279"/>
        <v>139</v>
      </c>
      <c r="E4249" s="815">
        <v>1971</v>
      </c>
    </row>
    <row r="4250" spans="1:5">
      <c r="A4250" s="816">
        <f t="shared" si="276"/>
        <v>26162</v>
      </c>
      <c r="B4250" s="815">
        <f t="shared" si="277"/>
        <v>229</v>
      </c>
      <c r="C4250" s="815">
        <f t="shared" si="278"/>
        <v>137</v>
      </c>
      <c r="D4250" s="815">
        <f t="shared" si="279"/>
        <v>138</v>
      </c>
      <c r="E4250" s="815">
        <v>1971</v>
      </c>
    </row>
    <row r="4251" spans="1:5">
      <c r="A4251" s="816">
        <f t="shared" si="276"/>
        <v>26163</v>
      </c>
      <c r="B4251" s="815">
        <f t="shared" si="277"/>
        <v>230</v>
      </c>
      <c r="C4251" s="815">
        <f t="shared" si="278"/>
        <v>136</v>
      </c>
      <c r="D4251" s="815">
        <f t="shared" si="279"/>
        <v>137</v>
      </c>
      <c r="E4251" s="815">
        <v>1971</v>
      </c>
    </row>
    <row r="4252" spans="1:5">
      <c r="A4252" s="816">
        <f t="shared" si="276"/>
        <v>26164</v>
      </c>
      <c r="B4252" s="815">
        <f t="shared" si="277"/>
        <v>231</v>
      </c>
      <c r="C4252" s="815">
        <f t="shared" si="278"/>
        <v>135</v>
      </c>
      <c r="D4252" s="815">
        <f t="shared" si="279"/>
        <v>136</v>
      </c>
      <c r="E4252" s="815">
        <v>1971</v>
      </c>
    </row>
    <row r="4253" spans="1:5">
      <c r="A4253" s="816">
        <f t="shared" si="276"/>
        <v>26165</v>
      </c>
      <c r="B4253" s="815">
        <f t="shared" si="277"/>
        <v>232</v>
      </c>
      <c r="C4253" s="815">
        <f t="shared" si="278"/>
        <v>134</v>
      </c>
      <c r="D4253" s="815">
        <f t="shared" si="279"/>
        <v>135</v>
      </c>
      <c r="E4253" s="815">
        <v>1971</v>
      </c>
    </row>
    <row r="4254" spans="1:5">
      <c r="A4254" s="816">
        <f t="shared" si="276"/>
        <v>26166</v>
      </c>
      <c r="B4254" s="815">
        <f t="shared" si="277"/>
        <v>233</v>
      </c>
      <c r="C4254" s="815">
        <f t="shared" si="278"/>
        <v>133</v>
      </c>
      <c r="D4254" s="815">
        <f t="shared" si="279"/>
        <v>134</v>
      </c>
      <c r="E4254" s="815">
        <v>1971</v>
      </c>
    </row>
    <row r="4255" spans="1:5">
      <c r="A4255" s="816">
        <f t="shared" si="276"/>
        <v>26167</v>
      </c>
      <c r="B4255" s="815">
        <f t="shared" si="277"/>
        <v>234</v>
      </c>
      <c r="C4255" s="815">
        <f t="shared" si="278"/>
        <v>132</v>
      </c>
      <c r="D4255" s="815">
        <f t="shared" si="279"/>
        <v>133</v>
      </c>
      <c r="E4255" s="815">
        <v>1971</v>
      </c>
    </row>
    <row r="4256" spans="1:5">
      <c r="A4256" s="816">
        <f t="shared" si="276"/>
        <v>26168</v>
      </c>
      <c r="B4256" s="815">
        <f t="shared" si="277"/>
        <v>235</v>
      </c>
      <c r="C4256" s="815">
        <f t="shared" si="278"/>
        <v>131</v>
      </c>
      <c r="D4256" s="815">
        <f t="shared" si="279"/>
        <v>132</v>
      </c>
      <c r="E4256" s="815">
        <v>1971</v>
      </c>
    </row>
    <row r="4257" spans="1:5">
      <c r="A4257" s="816">
        <f t="shared" si="276"/>
        <v>26169</v>
      </c>
      <c r="B4257" s="815">
        <f t="shared" si="277"/>
        <v>236</v>
      </c>
      <c r="C4257" s="815">
        <f t="shared" si="278"/>
        <v>130</v>
      </c>
      <c r="D4257" s="815">
        <f t="shared" si="279"/>
        <v>131</v>
      </c>
      <c r="E4257" s="815">
        <v>1971</v>
      </c>
    </row>
    <row r="4258" spans="1:5">
      <c r="A4258" s="816">
        <f t="shared" si="276"/>
        <v>26170</v>
      </c>
      <c r="B4258" s="815">
        <f t="shared" si="277"/>
        <v>237</v>
      </c>
      <c r="C4258" s="815">
        <f t="shared" si="278"/>
        <v>129</v>
      </c>
      <c r="D4258" s="815">
        <f t="shared" si="279"/>
        <v>130</v>
      </c>
      <c r="E4258" s="815">
        <v>1971</v>
      </c>
    </row>
    <row r="4259" spans="1:5">
      <c r="A4259" s="816">
        <f t="shared" si="276"/>
        <v>26171</v>
      </c>
      <c r="B4259" s="815">
        <f t="shared" si="277"/>
        <v>238</v>
      </c>
      <c r="C4259" s="815">
        <f t="shared" si="278"/>
        <v>128</v>
      </c>
      <c r="D4259" s="815">
        <f t="shared" si="279"/>
        <v>129</v>
      </c>
      <c r="E4259" s="815">
        <v>1971</v>
      </c>
    </row>
    <row r="4260" spans="1:5">
      <c r="A4260" s="816">
        <f t="shared" si="276"/>
        <v>26172</v>
      </c>
      <c r="B4260" s="815">
        <f t="shared" si="277"/>
        <v>239</v>
      </c>
      <c r="C4260" s="815">
        <f t="shared" si="278"/>
        <v>127</v>
      </c>
      <c r="D4260" s="815">
        <f t="shared" si="279"/>
        <v>128</v>
      </c>
      <c r="E4260" s="815">
        <v>1971</v>
      </c>
    </row>
    <row r="4261" spans="1:5">
      <c r="A4261" s="816">
        <f t="shared" si="276"/>
        <v>26173</v>
      </c>
      <c r="B4261" s="815">
        <f t="shared" si="277"/>
        <v>240</v>
      </c>
      <c r="C4261" s="815">
        <f t="shared" si="278"/>
        <v>126</v>
      </c>
      <c r="D4261" s="815">
        <f t="shared" si="279"/>
        <v>127</v>
      </c>
      <c r="E4261" s="815">
        <v>1971</v>
      </c>
    </row>
    <row r="4262" spans="1:5">
      <c r="A4262" s="816">
        <f t="shared" si="276"/>
        <v>26174</v>
      </c>
      <c r="B4262" s="815">
        <f t="shared" si="277"/>
        <v>241</v>
      </c>
      <c r="C4262" s="815">
        <f t="shared" si="278"/>
        <v>125</v>
      </c>
      <c r="D4262" s="815">
        <f t="shared" si="279"/>
        <v>126</v>
      </c>
      <c r="E4262" s="815">
        <v>1971</v>
      </c>
    </row>
    <row r="4263" spans="1:5">
      <c r="A4263" s="816">
        <f t="shared" si="276"/>
        <v>26175</v>
      </c>
      <c r="B4263" s="815">
        <f t="shared" si="277"/>
        <v>242</v>
      </c>
      <c r="C4263" s="815">
        <f t="shared" si="278"/>
        <v>124</v>
      </c>
      <c r="D4263" s="815">
        <f t="shared" si="279"/>
        <v>125</v>
      </c>
      <c r="E4263" s="815">
        <v>1971</v>
      </c>
    </row>
    <row r="4264" spans="1:5">
      <c r="A4264" s="816">
        <f t="shared" si="276"/>
        <v>26176</v>
      </c>
      <c r="B4264" s="815">
        <f t="shared" si="277"/>
        <v>243</v>
      </c>
      <c r="C4264" s="815">
        <f t="shared" si="278"/>
        <v>123</v>
      </c>
      <c r="D4264" s="815">
        <f t="shared" si="279"/>
        <v>124</v>
      </c>
      <c r="E4264" s="815">
        <v>1971</v>
      </c>
    </row>
    <row r="4265" spans="1:5">
      <c r="A4265" s="816">
        <f t="shared" si="276"/>
        <v>26177</v>
      </c>
      <c r="B4265" s="815">
        <f t="shared" si="277"/>
        <v>244</v>
      </c>
      <c r="C4265" s="815">
        <f t="shared" si="278"/>
        <v>122</v>
      </c>
      <c r="D4265" s="815">
        <f t="shared" si="279"/>
        <v>123</v>
      </c>
      <c r="E4265" s="815">
        <v>1971</v>
      </c>
    </row>
    <row r="4266" spans="1:5">
      <c r="A4266" s="816">
        <f t="shared" si="276"/>
        <v>26178</v>
      </c>
      <c r="B4266" s="815">
        <f t="shared" si="277"/>
        <v>245</v>
      </c>
      <c r="C4266" s="815">
        <f t="shared" si="278"/>
        <v>121</v>
      </c>
      <c r="D4266" s="815">
        <f t="shared" si="279"/>
        <v>122</v>
      </c>
      <c r="E4266" s="815">
        <v>1971</v>
      </c>
    </row>
    <row r="4267" spans="1:5">
      <c r="A4267" s="816">
        <f t="shared" si="276"/>
        <v>26179</v>
      </c>
      <c r="B4267" s="815">
        <f t="shared" si="277"/>
        <v>246</v>
      </c>
      <c r="C4267" s="815">
        <f t="shared" si="278"/>
        <v>120</v>
      </c>
      <c r="D4267" s="815">
        <f t="shared" si="279"/>
        <v>121</v>
      </c>
      <c r="E4267" s="815">
        <v>1971</v>
      </c>
    </row>
    <row r="4268" spans="1:5">
      <c r="A4268" s="816">
        <f t="shared" si="276"/>
        <v>26180</v>
      </c>
      <c r="B4268" s="815">
        <f t="shared" si="277"/>
        <v>247</v>
      </c>
      <c r="C4268" s="815">
        <f t="shared" si="278"/>
        <v>119</v>
      </c>
      <c r="D4268" s="815">
        <f t="shared" si="279"/>
        <v>120</v>
      </c>
      <c r="E4268" s="815">
        <v>1971</v>
      </c>
    </row>
    <row r="4269" spans="1:5">
      <c r="A4269" s="816">
        <f t="shared" si="276"/>
        <v>26181</v>
      </c>
      <c r="B4269" s="815">
        <f t="shared" si="277"/>
        <v>248</v>
      </c>
      <c r="C4269" s="815">
        <f t="shared" si="278"/>
        <v>118</v>
      </c>
      <c r="D4269" s="815">
        <f t="shared" si="279"/>
        <v>119</v>
      </c>
      <c r="E4269" s="815">
        <v>1971</v>
      </c>
    </row>
    <row r="4270" spans="1:5">
      <c r="A4270" s="816">
        <f t="shared" si="276"/>
        <v>26182</v>
      </c>
      <c r="B4270" s="815">
        <f t="shared" si="277"/>
        <v>249</v>
      </c>
      <c r="C4270" s="815">
        <f t="shared" si="278"/>
        <v>117</v>
      </c>
      <c r="D4270" s="815">
        <f t="shared" si="279"/>
        <v>118</v>
      </c>
      <c r="E4270" s="815">
        <v>1971</v>
      </c>
    </row>
    <row r="4271" spans="1:5">
      <c r="A4271" s="816">
        <f t="shared" si="276"/>
        <v>26183</v>
      </c>
      <c r="B4271" s="815">
        <f t="shared" si="277"/>
        <v>250</v>
      </c>
      <c r="C4271" s="815">
        <f t="shared" si="278"/>
        <v>116</v>
      </c>
      <c r="D4271" s="815">
        <f t="shared" si="279"/>
        <v>117</v>
      </c>
      <c r="E4271" s="815">
        <v>1971</v>
      </c>
    </row>
    <row r="4272" spans="1:5">
      <c r="A4272" s="816">
        <f t="shared" si="276"/>
        <v>26184</v>
      </c>
      <c r="B4272" s="815">
        <f t="shared" si="277"/>
        <v>251</v>
      </c>
      <c r="C4272" s="815">
        <f t="shared" si="278"/>
        <v>115</v>
      </c>
      <c r="D4272" s="815">
        <f t="shared" si="279"/>
        <v>116</v>
      </c>
      <c r="E4272" s="815">
        <v>1971</v>
      </c>
    </row>
    <row r="4273" spans="1:5">
      <c r="A4273" s="816">
        <f t="shared" si="276"/>
        <v>26185</v>
      </c>
      <c r="B4273" s="815">
        <f t="shared" si="277"/>
        <v>252</v>
      </c>
      <c r="C4273" s="815">
        <f t="shared" si="278"/>
        <v>114</v>
      </c>
      <c r="D4273" s="815">
        <f t="shared" si="279"/>
        <v>115</v>
      </c>
      <c r="E4273" s="815">
        <v>1971</v>
      </c>
    </row>
    <row r="4274" spans="1:5">
      <c r="A4274" s="816">
        <f t="shared" si="276"/>
        <v>26186</v>
      </c>
      <c r="B4274" s="815">
        <f t="shared" si="277"/>
        <v>253</v>
      </c>
      <c r="C4274" s="815">
        <f t="shared" si="278"/>
        <v>113</v>
      </c>
      <c r="D4274" s="815">
        <f t="shared" si="279"/>
        <v>114</v>
      </c>
      <c r="E4274" s="815">
        <v>1971</v>
      </c>
    </row>
    <row r="4275" spans="1:5">
      <c r="A4275" s="816">
        <f t="shared" ref="A4275:A4338" si="280">A4274+1</f>
        <v>26187</v>
      </c>
      <c r="B4275" s="815">
        <f t="shared" si="277"/>
        <v>254</v>
      </c>
      <c r="C4275" s="815">
        <f t="shared" si="278"/>
        <v>112</v>
      </c>
      <c r="D4275" s="815">
        <f t="shared" si="279"/>
        <v>113</v>
      </c>
      <c r="E4275" s="815">
        <v>1971</v>
      </c>
    </row>
    <row r="4276" spans="1:5">
      <c r="A4276" s="816">
        <f t="shared" si="280"/>
        <v>26188</v>
      </c>
      <c r="B4276" s="815">
        <f t="shared" si="277"/>
        <v>255</v>
      </c>
      <c r="C4276" s="815">
        <f t="shared" si="278"/>
        <v>111</v>
      </c>
      <c r="D4276" s="815">
        <f t="shared" si="279"/>
        <v>112</v>
      </c>
      <c r="E4276" s="815">
        <v>1971</v>
      </c>
    </row>
    <row r="4277" spans="1:5">
      <c r="A4277" s="816">
        <f t="shared" si="280"/>
        <v>26189</v>
      </c>
      <c r="B4277" s="815">
        <f t="shared" si="277"/>
        <v>256</v>
      </c>
      <c r="C4277" s="815">
        <f t="shared" si="278"/>
        <v>110</v>
      </c>
      <c r="D4277" s="815">
        <f t="shared" si="279"/>
        <v>111</v>
      </c>
      <c r="E4277" s="815">
        <v>1971</v>
      </c>
    </row>
    <row r="4278" spans="1:5">
      <c r="A4278" s="816">
        <f t="shared" si="280"/>
        <v>26190</v>
      </c>
      <c r="B4278" s="815">
        <f t="shared" si="277"/>
        <v>257</v>
      </c>
      <c r="C4278" s="815">
        <f t="shared" si="278"/>
        <v>109</v>
      </c>
      <c r="D4278" s="815">
        <f t="shared" si="279"/>
        <v>110</v>
      </c>
      <c r="E4278" s="815">
        <v>1971</v>
      </c>
    </row>
    <row r="4279" spans="1:5">
      <c r="A4279" s="816">
        <f t="shared" si="280"/>
        <v>26191</v>
      </c>
      <c r="B4279" s="815">
        <f t="shared" si="277"/>
        <v>258</v>
      </c>
      <c r="C4279" s="815">
        <f t="shared" si="278"/>
        <v>108</v>
      </c>
      <c r="D4279" s="815">
        <f t="shared" si="279"/>
        <v>109</v>
      </c>
      <c r="E4279" s="815">
        <v>1971</v>
      </c>
    </row>
    <row r="4280" spans="1:5">
      <c r="A4280" s="816">
        <f t="shared" si="280"/>
        <v>26192</v>
      </c>
      <c r="B4280" s="815">
        <f t="shared" ref="B4280:B4343" si="281">B4279+1</f>
        <v>259</v>
      </c>
      <c r="C4280" s="815">
        <f t="shared" ref="C4280:C4343" si="282">C4279-1</f>
        <v>107</v>
      </c>
      <c r="D4280" s="815">
        <f t="shared" ref="D4280:D4343" si="283">D4279-1</f>
        <v>108</v>
      </c>
      <c r="E4280" s="815">
        <v>1971</v>
      </c>
    </row>
    <row r="4281" spans="1:5">
      <c r="A4281" s="816">
        <f t="shared" si="280"/>
        <v>26193</v>
      </c>
      <c r="B4281" s="815">
        <f t="shared" si="281"/>
        <v>260</v>
      </c>
      <c r="C4281" s="815">
        <f t="shared" si="282"/>
        <v>106</v>
      </c>
      <c r="D4281" s="815">
        <f t="shared" si="283"/>
        <v>107</v>
      </c>
      <c r="E4281" s="815">
        <v>1971</v>
      </c>
    </row>
    <row r="4282" spans="1:5">
      <c r="A4282" s="816">
        <f t="shared" si="280"/>
        <v>26194</v>
      </c>
      <c r="B4282" s="815">
        <f t="shared" si="281"/>
        <v>261</v>
      </c>
      <c r="C4282" s="815">
        <f t="shared" si="282"/>
        <v>105</v>
      </c>
      <c r="D4282" s="815">
        <f t="shared" si="283"/>
        <v>106</v>
      </c>
      <c r="E4282" s="815">
        <v>1971</v>
      </c>
    </row>
    <row r="4283" spans="1:5">
      <c r="A4283" s="816">
        <f t="shared" si="280"/>
        <v>26195</v>
      </c>
      <c r="B4283" s="815">
        <f t="shared" si="281"/>
        <v>262</v>
      </c>
      <c r="C4283" s="815">
        <f t="shared" si="282"/>
        <v>104</v>
      </c>
      <c r="D4283" s="815">
        <f t="shared" si="283"/>
        <v>105</v>
      </c>
      <c r="E4283" s="815">
        <v>1971</v>
      </c>
    </row>
    <row r="4284" spans="1:5">
      <c r="A4284" s="816">
        <f t="shared" si="280"/>
        <v>26196</v>
      </c>
      <c r="B4284" s="815">
        <f t="shared" si="281"/>
        <v>263</v>
      </c>
      <c r="C4284" s="815">
        <f t="shared" si="282"/>
        <v>103</v>
      </c>
      <c r="D4284" s="815">
        <f t="shared" si="283"/>
        <v>104</v>
      </c>
      <c r="E4284" s="815">
        <v>1971</v>
      </c>
    </row>
    <row r="4285" spans="1:5">
      <c r="A4285" s="816">
        <f t="shared" si="280"/>
        <v>26197</v>
      </c>
      <c r="B4285" s="815">
        <f t="shared" si="281"/>
        <v>264</v>
      </c>
      <c r="C4285" s="815">
        <f t="shared" si="282"/>
        <v>102</v>
      </c>
      <c r="D4285" s="815">
        <f t="shared" si="283"/>
        <v>103</v>
      </c>
      <c r="E4285" s="815">
        <v>1971</v>
      </c>
    </row>
    <row r="4286" spans="1:5">
      <c r="A4286" s="816">
        <f t="shared" si="280"/>
        <v>26198</v>
      </c>
      <c r="B4286" s="815">
        <f t="shared" si="281"/>
        <v>265</v>
      </c>
      <c r="C4286" s="815">
        <f t="shared" si="282"/>
        <v>101</v>
      </c>
      <c r="D4286" s="815">
        <f t="shared" si="283"/>
        <v>102</v>
      </c>
      <c r="E4286" s="815">
        <v>1971</v>
      </c>
    </row>
    <row r="4287" spans="1:5">
      <c r="A4287" s="816">
        <f t="shared" si="280"/>
        <v>26199</v>
      </c>
      <c r="B4287" s="815">
        <f t="shared" si="281"/>
        <v>266</v>
      </c>
      <c r="C4287" s="815">
        <f t="shared" si="282"/>
        <v>100</v>
      </c>
      <c r="D4287" s="815">
        <f t="shared" si="283"/>
        <v>101</v>
      </c>
      <c r="E4287" s="815">
        <v>1971</v>
      </c>
    </row>
    <row r="4288" spans="1:5">
      <c r="A4288" s="816">
        <f t="shared" si="280"/>
        <v>26200</v>
      </c>
      <c r="B4288" s="815">
        <f t="shared" si="281"/>
        <v>267</v>
      </c>
      <c r="C4288" s="815">
        <f t="shared" si="282"/>
        <v>99</v>
      </c>
      <c r="D4288" s="815">
        <f t="shared" si="283"/>
        <v>100</v>
      </c>
      <c r="E4288" s="815">
        <v>1971</v>
      </c>
    </row>
    <row r="4289" spans="1:5">
      <c r="A4289" s="816">
        <f t="shared" si="280"/>
        <v>26201</v>
      </c>
      <c r="B4289" s="815">
        <f t="shared" si="281"/>
        <v>268</v>
      </c>
      <c r="C4289" s="815">
        <f t="shared" si="282"/>
        <v>98</v>
      </c>
      <c r="D4289" s="815">
        <f t="shared" si="283"/>
        <v>99</v>
      </c>
      <c r="E4289" s="815">
        <v>1971</v>
      </c>
    </row>
    <row r="4290" spans="1:5">
      <c r="A4290" s="816">
        <f t="shared" si="280"/>
        <v>26202</v>
      </c>
      <c r="B4290" s="815">
        <f t="shared" si="281"/>
        <v>269</v>
      </c>
      <c r="C4290" s="815">
        <f t="shared" si="282"/>
        <v>97</v>
      </c>
      <c r="D4290" s="815">
        <f t="shared" si="283"/>
        <v>98</v>
      </c>
      <c r="E4290" s="815">
        <v>1971</v>
      </c>
    </row>
    <row r="4291" spans="1:5">
      <c r="A4291" s="816">
        <f t="shared" si="280"/>
        <v>26203</v>
      </c>
      <c r="B4291" s="815">
        <f t="shared" si="281"/>
        <v>270</v>
      </c>
      <c r="C4291" s="815">
        <f t="shared" si="282"/>
        <v>96</v>
      </c>
      <c r="D4291" s="815">
        <f t="shared" si="283"/>
        <v>97</v>
      </c>
      <c r="E4291" s="815">
        <v>1971</v>
      </c>
    </row>
    <row r="4292" spans="1:5">
      <c r="A4292" s="816">
        <f t="shared" si="280"/>
        <v>26204</v>
      </c>
      <c r="B4292" s="815">
        <f t="shared" si="281"/>
        <v>271</v>
      </c>
      <c r="C4292" s="815">
        <f t="shared" si="282"/>
        <v>95</v>
      </c>
      <c r="D4292" s="815">
        <f t="shared" si="283"/>
        <v>96</v>
      </c>
      <c r="E4292" s="815">
        <v>1971</v>
      </c>
    </row>
    <row r="4293" spans="1:5">
      <c r="A4293" s="816">
        <f t="shared" si="280"/>
        <v>26205</v>
      </c>
      <c r="B4293" s="815">
        <f t="shared" si="281"/>
        <v>272</v>
      </c>
      <c r="C4293" s="815">
        <f t="shared" si="282"/>
        <v>94</v>
      </c>
      <c r="D4293" s="815">
        <f t="shared" si="283"/>
        <v>95</v>
      </c>
      <c r="E4293" s="815">
        <v>1971</v>
      </c>
    </row>
    <row r="4294" spans="1:5">
      <c r="A4294" s="816">
        <f t="shared" si="280"/>
        <v>26206</v>
      </c>
      <c r="B4294" s="815">
        <f t="shared" si="281"/>
        <v>273</v>
      </c>
      <c r="C4294" s="815">
        <f t="shared" si="282"/>
        <v>93</v>
      </c>
      <c r="D4294" s="815">
        <f t="shared" si="283"/>
        <v>94</v>
      </c>
      <c r="E4294" s="815">
        <v>1971</v>
      </c>
    </row>
    <row r="4295" spans="1:5">
      <c r="A4295" s="816">
        <f t="shared" si="280"/>
        <v>26207</v>
      </c>
      <c r="B4295" s="815">
        <f t="shared" si="281"/>
        <v>274</v>
      </c>
      <c r="C4295" s="815">
        <f t="shared" si="282"/>
        <v>92</v>
      </c>
      <c r="D4295" s="815">
        <f t="shared" si="283"/>
        <v>93</v>
      </c>
      <c r="E4295" s="815">
        <v>1971</v>
      </c>
    </row>
    <row r="4296" spans="1:5">
      <c r="A4296" s="816">
        <f t="shared" si="280"/>
        <v>26208</v>
      </c>
      <c r="B4296" s="815">
        <f t="shared" si="281"/>
        <v>275</v>
      </c>
      <c r="C4296" s="815">
        <f t="shared" si="282"/>
        <v>91</v>
      </c>
      <c r="D4296" s="815">
        <f t="shared" si="283"/>
        <v>92</v>
      </c>
      <c r="E4296" s="815">
        <v>1971</v>
      </c>
    </row>
    <row r="4297" spans="1:5">
      <c r="A4297" s="816">
        <f t="shared" si="280"/>
        <v>26209</v>
      </c>
      <c r="B4297" s="815">
        <f t="shared" si="281"/>
        <v>276</v>
      </c>
      <c r="C4297" s="815">
        <f t="shared" si="282"/>
        <v>90</v>
      </c>
      <c r="D4297" s="815">
        <f t="shared" si="283"/>
        <v>91</v>
      </c>
      <c r="E4297" s="815">
        <v>1971</v>
      </c>
    </row>
    <row r="4298" spans="1:5">
      <c r="A4298" s="816">
        <f t="shared" si="280"/>
        <v>26210</v>
      </c>
      <c r="B4298" s="815">
        <f t="shared" si="281"/>
        <v>277</v>
      </c>
      <c r="C4298" s="815">
        <f t="shared" si="282"/>
        <v>89</v>
      </c>
      <c r="D4298" s="815">
        <f t="shared" si="283"/>
        <v>90</v>
      </c>
      <c r="E4298" s="815">
        <v>1971</v>
      </c>
    </row>
    <row r="4299" spans="1:5">
      <c r="A4299" s="816">
        <f t="shared" si="280"/>
        <v>26211</v>
      </c>
      <c r="B4299" s="815">
        <f t="shared" si="281"/>
        <v>278</v>
      </c>
      <c r="C4299" s="815">
        <f t="shared" si="282"/>
        <v>88</v>
      </c>
      <c r="D4299" s="815">
        <f t="shared" si="283"/>
        <v>89</v>
      </c>
      <c r="E4299" s="815">
        <v>1971</v>
      </c>
    </row>
    <row r="4300" spans="1:5">
      <c r="A4300" s="816">
        <f t="shared" si="280"/>
        <v>26212</v>
      </c>
      <c r="B4300" s="815">
        <f t="shared" si="281"/>
        <v>279</v>
      </c>
      <c r="C4300" s="815">
        <f t="shared" si="282"/>
        <v>87</v>
      </c>
      <c r="D4300" s="815">
        <f t="shared" si="283"/>
        <v>88</v>
      </c>
      <c r="E4300" s="815">
        <v>1971</v>
      </c>
    </row>
    <row r="4301" spans="1:5">
      <c r="A4301" s="816">
        <f t="shared" si="280"/>
        <v>26213</v>
      </c>
      <c r="B4301" s="815">
        <f t="shared" si="281"/>
        <v>280</v>
      </c>
      <c r="C4301" s="815">
        <f t="shared" si="282"/>
        <v>86</v>
      </c>
      <c r="D4301" s="815">
        <f t="shared" si="283"/>
        <v>87</v>
      </c>
      <c r="E4301" s="815">
        <v>1971</v>
      </c>
    </row>
    <row r="4302" spans="1:5">
      <c r="A4302" s="816">
        <f t="shared" si="280"/>
        <v>26214</v>
      </c>
      <c r="B4302" s="815">
        <f t="shared" si="281"/>
        <v>281</v>
      </c>
      <c r="C4302" s="815">
        <f t="shared" si="282"/>
        <v>85</v>
      </c>
      <c r="D4302" s="815">
        <f t="shared" si="283"/>
        <v>86</v>
      </c>
      <c r="E4302" s="815">
        <v>1971</v>
      </c>
    </row>
    <row r="4303" spans="1:5">
      <c r="A4303" s="816">
        <f t="shared" si="280"/>
        <v>26215</v>
      </c>
      <c r="B4303" s="815">
        <f t="shared" si="281"/>
        <v>282</v>
      </c>
      <c r="C4303" s="815">
        <f t="shared" si="282"/>
        <v>84</v>
      </c>
      <c r="D4303" s="815">
        <f t="shared" si="283"/>
        <v>85</v>
      </c>
      <c r="E4303" s="815">
        <v>1971</v>
      </c>
    </row>
    <row r="4304" spans="1:5">
      <c r="A4304" s="816">
        <f t="shared" si="280"/>
        <v>26216</v>
      </c>
      <c r="B4304" s="815">
        <f t="shared" si="281"/>
        <v>283</v>
      </c>
      <c r="C4304" s="815">
        <f t="shared" si="282"/>
        <v>83</v>
      </c>
      <c r="D4304" s="815">
        <f t="shared" si="283"/>
        <v>84</v>
      </c>
      <c r="E4304" s="815">
        <v>1971</v>
      </c>
    </row>
    <row r="4305" spans="1:5">
      <c r="A4305" s="816">
        <f t="shared" si="280"/>
        <v>26217</v>
      </c>
      <c r="B4305" s="815">
        <f t="shared" si="281"/>
        <v>284</v>
      </c>
      <c r="C4305" s="815">
        <f t="shared" si="282"/>
        <v>82</v>
      </c>
      <c r="D4305" s="815">
        <f t="shared" si="283"/>
        <v>83</v>
      </c>
      <c r="E4305" s="815">
        <v>1971</v>
      </c>
    </row>
    <row r="4306" spans="1:5">
      <c r="A4306" s="816">
        <f t="shared" si="280"/>
        <v>26218</v>
      </c>
      <c r="B4306" s="815">
        <f t="shared" si="281"/>
        <v>285</v>
      </c>
      <c r="C4306" s="815">
        <f t="shared" si="282"/>
        <v>81</v>
      </c>
      <c r="D4306" s="815">
        <f t="shared" si="283"/>
        <v>82</v>
      </c>
      <c r="E4306" s="815">
        <v>1971</v>
      </c>
    </row>
    <row r="4307" spans="1:5">
      <c r="A4307" s="816">
        <f t="shared" si="280"/>
        <v>26219</v>
      </c>
      <c r="B4307" s="815">
        <f t="shared" si="281"/>
        <v>286</v>
      </c>
      <c r="C4307" s="815">
        <f t="shared" si="282"/>
        <v>80</v>
      </c>
      <c r="D4307" s="815">
        <f t="shared" si="283"/>
        <v>81</v>
      </c>
      <c r="E4307" s="815">
        <v>1971</v>
      </c>
    </row>
    <row r="4308" spans="1:5">
      <c r="A4308" s="816">
        <f t="shared" si="280"/>
        <v>26220</v>
      </c>
      <c r="B4308" s="815">
        <f t="shared" si="281"/>
        <v>287</v>
      </c>
      <c r="C4308" s="815">
        <f t="shared" si="282"/>
        <v>79</v>
      </c>
      <c r="D4308" s="815">
        <f t="shared" si="283"/>
        <v>80</v>
      </c>
      <c r="E4308" s="815">
        <v>1971</v>
      </c>
    </row>
    <row r="4309" spans="1:5">
      <c r="A4309" s="816">
        <f t="shared" si="280"/>
        <v>26221</v>
      </c>
      <c r="B4309" s="815">
        <f t="shared" si="281"/>
        <v>288</v>
      </c>
      <c r="C4309" s="815">
        <f t="shared" si="282"/>
        <v>78</v>
      </c>
      <c r="D4309" s="815">
        <f t="shared" si="283"/>
        <v>79</v>
      </c>
      <c r="E4309" s="815">
        <v>1971</v>
      </c>
    </row>
    <row r="4310" spans="1:5">
      <c r="A4310" s="816">
        <f t="shared" si="280"/>
        <v>26222</v>
      </c>
      <c r="B4310" s="815">
        <f t="shared" si="281"/>
        <v>289</v>
      </c>
      <c r="C4310" s="815">
        <f t="shared" si="282"/>
        <v>77</v>
      </c>
      <c r="D4310" s="815">
        <f t="shared" si="283"/>
        <v>78</v>
      </c>
      <c r="E4310" s="815">
        <v>1971</v>
      </c>
    </row>
    <row r="4311" spans="1:5">
      <c r="A4311" s="816">
        <f t="shared" si="280"/>
        <v>26223</v>
      </c>
      <c r="B4311" s="815">
        <f t="shared" si="281"/>
        <v>290</v>
      </c>
      <c r="C4311" s="815">
        <f t="shared" si="282"/>
        <v>76</v>
      </c>
      <c r="D4311" s="815">
        <f t="shared" si="283"/>
        <v>77</v>
      </c>
      <c r="E4311" s="815">
        <v>1971</v>
      </c>
    </row>
    <row r="4312" spans="1:5">
      <c r="A4312" s="816">
        <f t="shared" si="280"/>
        <v>26224</v>
      </c>
      <c r="B4312" s="815">
        <f t="shared" si="281"/>
        <v>291</v>
      </c>
      <c r="C4312" s="815">
        <f t="shared" si="282"/>
        <v>75</v>
      </c>
      <c r="D4312" s="815">
        <f t="shared" si="283"/>
        <v>76</v>
      </c>
      <c r="E4312" s="815">
        <v>1971</v>
      </c>
    </row>
    <row r="4313" spans="1:5">
      <c r="A4313" s="816">
        <f t="shared" si="280"/>
        <v>26225</v>
      </c>
      <c r="B4313" s="815">
        <f t="shared" si="281"/>
        <v>292</v>
      </c>
      <c r="C4313" s="815">
        <f t="shared" si="282"/>
        <v>74</v>
      </c>
      <c r="D4313" s="815">
        <f t="shared" si="283"/>
        <v>75</v>
      </c>
      <c r="E4313" s="815">
        <v>1971</v>
      </c>
    </row>
    <row r="4314" spans="1:5">
      <c r="A4314" s="816">
        <f t="shared" si="280"/>
        <v>26226</v>
      </c>
      <c r="B4314" s="815">
        <f t="shared" si="281"/>
        <v>293</v>
      </c>
      <c r="C4314" s="815">
        <f t="shared" si="282"/>
        <v>73</v>
      </c>
      <c r="D4314" s="815">
        <f t="shared" si="283"/>
        <v>74</v>
      </c>
      <c r="E4314" s="815">
        <v>1971</v>
      </c>
    </row>
    <row r="4315" spans="1:5">
      <c r="A4315" s="816">
        <f t="shared" si="280"/>
        <v>26227</v>
      </c>
      <c r="B4315" s="815">
        <f t="shared" si="281"/>
        <v>294</v>
      </c>
      <c r="C4315" s="815">
        <f t="shared" si="282"/>
        <v>72</v>
      </c>
      <c r="D4315" s="815">
        <f t="shared" si="283"/>
        <v>73</v>
      </c>
      <c r="E4315" s="815">
        <v>1971</v>
      </c>
    </row>
    <row r="4316" spans="1:5">
      <c r="A4316" s="816">
        <f t="shared" si="280"/>
        <v>26228</v>
      </c>
      <c r="B4316" s="815">
        <f t="shared" si="281"/>
        <v>295</v>
      </c>
      <c r="C4316" s="815">
        <f t="shared" si="282"/>
        <v>71</v>
      </c>
      <c r="D4316" s="815">
        <f t="shared" si="283"/>
        <v>72</v>
      </c>
      <c r="E4316" s="815">
        <v>1971</v>
      </c>
    </row>
    <row r="4317" spans="1:5">
      <c r="A4317" s="816">
        <f t="shared" si="280"/>
        <v>26229</v>
      </c>
      <c r="B4317" s="815">
        <f t="shared" si="281"/>
        <v>296</v>
      </c>
      <c r="C4317" s="815">
        <f t="shared" si="282"/>
        <v>70</v>
      </c>
      <c r="D4317" s="815">
        <f t="shared" si="283"/>
        <v>71</v>
      </c>
      <c r="E4317" s="815">
        <v>1971</v>
      </c>
    </row>
    <row r="4318" spans="1:5">
      <c r="A4318" s="816">
        <f t="shared" si="280"/>
        <v>26230</v>
      </c>
      <c r="B4318" s="815">
        <f t="shared" si="281"/>
        <v>297</v>
      </c>
      <c r="C4318" s="815">
        <f t="shared" si="282"/>
        <v>69</v>
      </c>
      <c r="D4318" s="815">
        <f t="shared" si="283"/>
        <v>70</v>
      </c>
      <c r="E4318" s="815">
        <v>1971</v>
      </c>
    </row>
    <row r="4319" spans="1:5">
      <c r="A4319" s="816">
        <f t="shared" si="280"/>
        <v>26231</v>
      </c>
      <c r="B4319" s="815">
        <f t="shared" si="281"/>
        <v>298</v>
      </c>
      <c r="C4319" s="815">
        <f t="shared" si="282"/>
        <v>68</v>
      </c>
      <c r="D4319" s="815">
        <f t="shared" si="283"/>
        <v>69</v>
      </c>
      <c r="E4319" s="815">
        <v>1971</v>
      </c>
    </row>
    <row r="4320" spans="1:5">
      <c r="A4320" s="816">
        <f t="shared" si="280"/>
        <v>26232</v>
      </c>
      <c r="B4320" s="815">
        <f t="shared" si="281"/>
        <v>299</v>
      </c>
      <c r="C4320" s="815">
        <f t="shared" si="282"/>
        <v>67</v>
      </c>
      <c r="D4320" s="815">
        <f t="shared" si="283"/>
        <v>68</v>
      </c>
      <c r="E4320" s="815">
        <v>1971</v>
      </c>
    </row>
    <row r="4321" spans="1:5">
      <c r="A4321" s="816">
        <f t="shared" si="280"/>
        <v>26233</v>
      </c>
      <c r="B4321" s="815">
        <f t="shared" si="281"/>
        <v>300</v>
      </c>
      <c r="C4321" s="815">
        <f t="shared" si="282"/>
        <v>66</v>
      </c>
      <c r="D4321" s="815">
        <f t="shared" si="283"/>
        <v>67</v>
      </c>
      <c r="E4321" s="815">
        <v>1971</v>
      </c>
    </row>
    <row r="4322" spans="1:5">
      <c r="A4322" s="816">
        <f t="shared" si="280"/>
        <v>26234</v>
      </c>
      <c r="B4322" s="815">
        <f t="shared" si="281"/>
        <v>301</v>
      </c>
      <c r="C4322" s="815">
        <f t="shared" si="282"/>
        <v>65</v>
      </c>
      <c r="D4322" s="815">
        <f t="shared" si="283"/>
        <v>66</v>
      </c>
      <c r="E4322" s="815">
        <v>1971</v>
      </c>
    </row>
    <row r="4323" spans="1:5">
      <c r="A4323" s="816">
        <f t="shared" si="280"/>
        <v>26235</v>
      </c>
      <c r="B4323" s="815">
        <f t="shared" si="281"/>
        <v>302</v>
      </c>
      <c r="C4323" s="815">
        <f t="shared" si="282"/>
        <v>64</v>
      </c>
      <c r="D4323" s="815">
        <f t="shared" si="283"/>
        <v>65</v>
      </c>
      <c r="E4323" s="815">
        <v>1971</v>
      </c>
    </row>
    <row r="4324" spans="1:5">
      <c r="A4324" s="816">
        <f t="shared" si="280"/>
        <v>26236</v>
      </c>
      <c r="B4324" s="815">
        <f t="shared" si="281"/>
        <v>303</v>
      </c>
      <c r="C4324" s="815">
        <f t="shared" si="282"/>
        <v>63</v>
      </c>
      <c r="D4324" s="815">
        <f t="shared" si="283"/>
        <v>64</v>
      </c>
      <c r="E4324" s="815">
        <v>1971</v>
      </c>
    </row>
    <row r="4325" spans="1:5">
      <c r="A4325" s="816">
        <f t="shared" si="280"/>
        <v>26237</v>
      </c>
      <c r="B4325" s="815">
        <f t="shared" si="281"/>
        <v>304</v>
      </c>
      <c r="C4325" s="815">
        <f t="shared" si="282"/>
        <v>62</v>
      </c>
      <c r="D4325" s="815">
        <f t="shared" si="283"/>
        <v>63</v>
      </c>
      <c r="E4325" s="815">
        <v>1971</v>
      </c>
    </row>
    <row r="4326" spans="1:5">
      <c r="A4326" s="816">
        <f t="shared" si="280"/>
        <v>26238</v>
      </c>
      <c r="B4326" s="815">
        <f t="shared" si="281"/>
        <v>305</v>
      </c>
      <c r="C4326" s="815">
        <f t="shared" si="282"/>
        <v>61</v>
      </c>
      <c r="D4326" s="815">
        <f t="shared" si="283"/>
        <v>62</v>
      </c>
      <c r="E4326" s="815">
        <v>1971</v>
      </c>
    </row>
    <row r="4327" spans="1:5">
      <c r="A4327" s="816">
        <f t="shared" si="280"/>
        <v>26239</v>
      </c>
      <c r="B4327" s="815">
        <f t="shared" si="281"/>
        <v>306</v>
      </c>
      <c r="C4327" s="815">
        <f t="shared" si="282"/>
        <v>60</v>
      </c>
      <c r="D4327" s="815">
        <f t="shared" si="283"/>
        <v>61</v>
      </c>
      <c r="E4327" s="815">
        <v>1971</v>
      </c>
    </row>
    <row r="4328" spans="1:5">
      <c r="A4328" s="816">
        <f t="shared" si="280"/>
        <v>26240</v>
      </c>
      <c r="B4328" s="815">
        <f t="shared" si="281"/>
        <v>307</v>
      </c>
      <c r="C4328" s="815">
        <f t="shared" si="282"/>
        <v>59</v>
      </c>
      <c r="D4328" s="815">
        <f t="shared" si="283"/>
        <v>60</v>
      </c>
      <c r="E4328" s="815">
        <v>1971</v>
      </c>
    </row>
    <row r="4329" spans="1:5">
      <c r="A4329" s="816">
        <f t="shared" si="280"/>
        <v>26241</v>
      </c>
      <c r="B4329" s="815">
        <f t="shared" si="281"/>
        <v>308</v>
      </c>
      <c r="C4329" s="815">
        <f t="shared" si="282"/>
        <v>58</v>
      </c>
      <c r="D4329" s="815">
        <f t="shared" si="283"/>
        <v>59</v>
      </c>
      <c r="E4329" s="815">
        <v>1971</v>
      </c>
    </row>
    <row r="4330" spans="1:5">
      <c r="A4330" s="816">
        <f t="shared" si="280"/>
        <v>26242</v>
      </c>
      <c r="B4330" s="815">
        <f t="shared" si="281"/>
        <v>309</v>
      </c>
      <c r="C4330" s="815">
        <f t="shared" si="282"/>
        <v>57</v>
      </c>
      <c r="D4330" s="815">
        <f t="shared" si="283"/>
        <v>58</v>
      </c>
      <c r="E4330" s="815">
        <v>1971</v>
      </c>
    </row>
    <row r="4331" spans="1:5">
      <c r="A4331" s="816">
        <f t="shared" si="280"/>
        <v>26243</v>
      </c>
      <c r="B4331" s="815">
        <f t="shared" si="281"/>
        <v>310</v>
      </c>
      <c r="C4331" s="815">
        <f t="shared" si="282"/>
        <v>56</v>
      </c>
      <c r="D4331" s="815">
        <f t="shared" si="283"/>
        <v>57</v>
      </c>
      <c r="E4331" s="815">
        <v>1971</v>
      </c>
    </row>
    <row r="4332" spans="1:5">
      <c r="A4332" s="816">
        <f t="shared" si="280"/>
        <v>26244</v>
      </c>
      <c r="B4332" s="815">
        <f t="shared" si="281"/>
        <v>311</v>
      </c>
      <c r="C4332" s="815">
        <f t="shared" si="282"/>
        <v>55</v>
      </c>
      <c r="D4332" s="815">
        <f t="shared" si="283"/>
        <v>56</v>
      </c>
      <c r="E4332" s="815">
        <v>1971</v>
      </c>
    </row>
    <row r="4333" spans="1:5">
      <c r="A4333" s="816">
        <f t="shared" si="280"/>
        <v>26245</v>
      </c>
      <c r="B4333" s="815">
        <f t="shared" si="281"/>
        <v>312</v>
      </c>
      <c r="C4333" s="815">
        <f t="shared" si="282"/>
        <v>54</v>
      </c>
      <c r="D4333" s="815">
        <f t="shared" si="283"/>
        <v>55</v>
      </c>
      <c r="E4333" s="815">
        <v>1971</v>
      </c>
    </row>
    <row r="4334" spans="1:5">
      <c r="A4334" s="816">
        <f t="shared" si="280"/>
        <v>26246</v>
      </c>
      <c r="B4334" s="815">
        <f t="shared" si="281"/>
        <v>313</v>
      </c>
      <c r="C4334" s="815">
        <f t="shared" si="282"/>
        <v>53</v>
      </c>
      <c r="D4334" s="815">
        <f t="shared" si="283"/>
        <v>54</v>
      </c>
      <c r="E4334" s="815">
        <v>1971</v>
      </c>
    </row>
    <row r="4335" spans="1:5">
      <c r="A4335" s="816">
        <f t="shared" si="280"/>
        <v>26247</v>
      </c>
      <c r="B4335" s="815">
        <f t="shared" si="281"/>
        <v>314</v>
      </c>
      <c r="C4335" s="815">
        <f t="shared" si="282"/>
        <v>52</v>
      </c>
      <c r="D4335" s="815">
        <f t="shared" si="283"/>
        <v>53</v>
      </c>
      <c r="E4335" s="815">
        <v>1971</v>
      </c>
    </row>
    <row r="4336" spans="1:5">
      <c r="A4336" s="816">
        <f t="shared" si="280"/>
        <v>26248</v>
      </c>
      <c r="B4336" s="815">
        <f t="shared" si="281"/>
        <v>315</v>
      </c>
      <c r="C4336" s="815">
        <f t="shared" si="282"/>
        <v>51</v>
      </c>
      <c r="D4336" s="815">
        <f t="shared" si="283"/>
        <v>52</v>
      </c>
      <c r="E4336" s="815">
        <v>1971</v>
      </c>
    </row>
    <row r="4337" spans="1:5">
      <c r="A4337" s="816">
        <f t="shared" si="280"/>
        <v>26249</v>
      </c>
      <c r="B4337" s="815">
        <f t="shared" si="281"/>
        <v>316</v>
      </c>
      <c r="C4337" s="815">
        <f t="shared" si="282"/>
        <v>50</v>
      </c>
      <c r="D4337" s="815">
        <f t="shared" si="283"/>
        <v>51</v>
      </c>
      <c r="E4337" s="815">
        <v>1971</v>
      </c>
    </row>
    <row r="4338" spans="1:5">
      <c r="A4338" s="816">
        <f t="shared" si="280"/>
        <v>26250</v>
      </c>
      <c r="B4338" s="815">
        <f t="shared" si="281"/>
        <v>317</v>
      </c>
      <c r="C4338" s="815">
        <f t="shared" si="282"/>
        <v>49</v>
      </c>
      <c r="D4338" s="815">
        <f t="shared" si="283"/>
        <v>50</v>
      </c>
      <c r="E4338" s="815">
        <v>1971</v>
      </c>
    </row>
    <row r="4339" spans="1:5">
      <c r="A4339" s="816">
        <f t="shared" ref="A4339:A4402" si="284">A4338+1</f>
        <v>26251</v>
      </c>
      <c r="B4339" s="815">
        <f t="shared" si="281"/>
        <v>318</v>
      </c>
      <c r="C4339" s="815">
        <f t="shared" si="282"/>
        <v>48</v>
      </c>
      <c r="D4339" s="815">
        <f t="shared" si="283"/>
        <v>49</v>
      </c>
      <c r="E4339" s="815">
        <v>1971</v>
      </c>
    </row>
    <row r="4340" spans="1:5">
      <c r="A4340" s="816">
        <f t="shared" si="284"/>
        <v>26252</v>
      </c>
      <c r="B4340" s="815">
        <f t="shared" si="281"/>
        <v>319</v>
      </c>
      <c r="C4340" s="815">
        <f t="shared" si="282"/>
        <v>47</v>
      </c>
      <c r="D4340" s="815">
        <f t="shared" si="283"/>
        <v>48</v>
      </c>
      <c r="E4340" s="815">
        <v>1971</v>
      </c>
    </row>
    <row r="4341" spans="1:5">
      <c r="A4341" s="816">
        <f t="shared" si="284"/>
        <v>26253</v>
      </c>
      <c r="B4341" s="815">
        <f t="shared" si="281"/>
        <v>320</v>
      </c>
      <c r="C4341" s="815">
        <f t="shared" si="282"/>
        <v>46</v>
      </c>
      <c r="D4341" s="815">
        <f t="shared" si="283"/>
        <v>47</v>
      </c>
      <c r="E4341" s="815">
        <v>1971</v>
      </c>
    </row>
    <row r="4342" spans="1:5">
      <c r="A4342" s="816">
        <f t="shared" si="284"/>
        <v>26254</v>
      </c>
      <c r="B4342" s="815">
        <f t="shared" si="281"/>
        <v>321</v>
      </c>
      <c r="C4342" s="815">
        <f t="shared" si="282"/>
        <v>45</v>
      </c>
      <c r="D4342" s="815">
        <f t="shared" si="283"/>
        <v>46</v>
      </c>
      <c r="E4342" s="815">
        <v>1971</v>
      </c>
    </row>
    <row r="4343" spans="1:5">
      <c r="A4343" s="816">
        <f t="shared" si="284"/>
        <v>26255</v>
      </c>
      <c r="B4343" s="815">
        <f t="shared" si="281"/>
        <v>322</v>
      </c>
      <c r="C4343" s="815">
        <f t="shared" si="282"/>
        <v>44</v>
      </c>
      <c r="D4343" s="815">
        <f t="shared" si="283"/>
        <v>45</v>
      </c>
      <c r="E4343" s="815">
        <v>1971</v>
      </c>
    </row>
    <row r="4344" spans="1:5">
      <c r="A4344" s="816">
        <f t="shared" si="284"/>
        <v>26256</v>
      </c>
      <c r="B4344" s="815">
        <f t="shared" ref="B4344:B4391" si="285">B4343+1</f>
        <v>323</v>
      </c>
      <c r="C4344" s="815">
        <f t="shared" ref="C4344:C4386" si="286">C4343-1</f>
        <v>43</v>
      </c>
      <c r="D4344" s="815">
        <f t="shared" ref="D4344:D4387" si="287">D4343-1</f>
        <v>44</v>
      </c>
      <c r="E4344" s="815">
        <v>1971</v>
      </c>
    </row>
    <row r="4345" spans="1:5">
      <c r="A4345" s="816">
        <f t="shared" si="284"/>
        <v>26257</v>
      </c>
      <c r="B4345" s="815">
        <f t="shared" si="285"/>
        <v>324</v>
      </c>
      <c r="C4345" s="815">
        <f t="shared" si="286"/>
        <v>42</v>
      </c>
      <c r="D4345" s="815">
        <f t="shared" si="287"/>
        <v>43</v>
      </c>
      <c r="E4345" s="815">
        <v>1971</v>
      </c>
    </row>
    <row r="4346" spans="1:5">
      <c r="A4346" s="816">
        <f t="shared" si="284"/>
        <v>26258</v>
      </c>
      <c r="B4346" s="815">
        <f t="shared" si="285"/>
        <v>325</v>
      </c>
      <c r="C4346" s="815">
        <f t="shared" si="286"/>
        <v>41</v>
      </c>
      <c r="D4346" s="815">
        <f t="shared" si="287"/>
        <v>42</v>
      </c>
      <c r="E4346" s="815">
        <v>1971</v>
      </c>
    </row>
    <row r="4347" spans="1:5">
      <c r="A4347" s="816">
        <f t="shared" si="284"/>
        <v>26259</v>
      </c>
      <c r="B4347" s="815">
        <f t="shared" si="285"/>
        <v>326</v>
      </c>
      <c r="C4347" s="815">
        <f t="shared" si="286"/>
        <v>40</v>
      </c>
      <c r="D4347" s="815">
        <f t="shared" si="287"/>
        <v>41</v>
      </c>
      <c r="E4347" s="815">
        <v>1971</v>
      </c>
    </row>
    <row r="4348" spans="1:5">
      <c r="A4348" s="816">
        <f t="shared" si="284"/>
        <v>26260</v>
      </c>
      <c r="B4348" s="815">
        <f t="shared" si="285"/>
        <v>327</v>
      </c>
      <c r="C4348" s="815">
        <f t="shared" si="286"/>
        <v>39</v>
      </c>
      <c r="D4348" s="815">
        <f t="shared" si="287"/>
        <v>40</v>
      </c>
      <c r="E4348" s="815">
        <v>1971</v>
      </c>
    </row>
    <row r="4349" spans="1:5">
      <c r="A4349" s="816">
        <f t="shared" si="284"/>
        <v>26261</v>
      </c>
      <c r="B4349" s="815">
        <f t="shared" si="285"/>
        <v>328</v>
      </c>
      <c r="C4349" s="815">
        <f t="shared" si="286"/>
        <v>38</v>
      </c>
      <c r="D4349" s="815">
        <f t="shared" si="287"/>
        <v>39</v>
      </c>
      <c r="E4349" s="815">
        <v>1971</v>
      </c>
    </row>
    <row r="4350" spans="1:5">
      <c r="A4350" s="816">
        <f t="shared" si="284"/>
        <v>26262</v>
      </c>
      <c r="B4350" s="815">
        <f t="shared" si="285"/>
        <v>329</v>
      </c>
      <c r="C4350" s="815">
        <f t="shared" si="286"/>
        <v>37</v>
      </c>
      <c r="D4350" s="815">
        <f t="shared" si="287"/>
        <v>38</v>
      </c>
      <c r="E4350" s="815">
        <v>1971</v>
      </c>
    </row>
    <row r="4351" spans="1:5">
      <c r="A4351" s="816">
        <f t="shared" si="284"/>
        <v>26263</v>
      </c>
      <c r="B4351" s="815">
        <f t="shared" si="285"/>
        <v>330</v>
      </c>
      <c r="C4351" s="815">
        <f t="shared" si="286"/>
        <v>36</v>
      </c>
      <c r="D4351" s="815">
        <f t="shared" si="287"/>
        <v>37</v>
      </c>
      <c r="E4351" s="815">
        <v>1971</v>
      </c>
    </row>
    <row r="4352" spans="1:5">
      <c r="A4352" s="816">
        <f t="shared" si="284"/>
        <v>26264</v>
      </c>
      <c r="B4352" s="815">
        <f t="shared" si="285"/>
        <v>331</v>
      </c>
      <c r="C4352" s="815">
        <f t="shared" si="286"/>
        <v>35</v>
      </c>
      <c r="D4352" s="815">
        <f t="shared" si="287"/>
        <v>36</v>
      </c>
      <c r="E4352" s="815">
        <v>1971</v>
      </c>
    </row>
    <row r="4353" spans="1:5">
      <c r="A4353" s="816">
        <f t="shared" si="284"/>
        <v>26265</v>
      </c>
      <c r="B4353" s="815">
        <f t="shared" si="285"/>
        <v>332</v>
      </c>
      <c r="C4353" s="815">
        <f t="shared" si="286"/>
        <v>34</v>
      </c>
      <c r="D4353" s="815">
        <f t="shared" si="287"/>
        <v>35</v>
      </c>
      <c r="E4353" s="815">
        <v>1971</v>
      </c>
    </row>
    <row r="4354" spans="1:5">
      <c r="A4354" s="816">
        <f t="shared" si="284"/>
        <v>26266</v>
      </c>
      <c r="B4354" s="815">
        <f t="shared" si="285"/>
        <v>333</v>
      </c>
      <c r="C4354" s="815">
        <f t="shared" si="286"/>
        <v>33</v>
      </c>
      <c r="D4354" s="815">
        <f t="shared" si="287"/>
        <v>34</v>
      </c>
      <c r="E4354" s="815">
        <v>1971</v>
      </c>
    </row>
    <row r="4355" spans="1:5">
      <c r="A4355" s="816">
        <f t="shared" si="284"/>
        <v>26267</v>
      </c>
      <c r="B4355" s="815">
        <f t="shared" si="285"/>
        <v>334</v>
      </c>
      <c r="C4355" s="815">
        <f t="shared" si="286"/>
        <v>32</v>
      </c>
      <c r="D4355" s="815">
        <f t="shared" si="287"/>
        <v>33</v>
      </c>
      <c r="E4355" s="815">
        <v>1971</v>
      </c>
    </row>
    <row r="4356" spans="1:5">
      <c r="A4356" s="816">
        <f t="shared" si="284"/>
        <v>26268</v>
      </c>
      <c r="B4356" s="815">
        <f t="shared" si="285"/>
        <v>335</v>
      </c>
      <c r="C4356" s="815">
        <f t="shared" si="286"/>
        <v>31</v>
      </c>
      <c r="D4356" s="815">
        <f t="shared" si="287"/>
        <v>32</v>
      </c>
      <c r="E4356" s="815">
        <v>1971</v>
      </c>
    </row>
    <row r="4357" spans="1:5">
      <c r="A4357" s="816">
        <f t="shared" si="284"/>
        <v>26269</v>
      </c>
      <c r="B4357" s="815">
        <f t="shared" si="285"/>
        <v>336</v>
      </c>
      <c r="C4357" s="815">
        <f t="shared" si="286"/>
        <v>30</v>
      </c>
      <c r="D4357" s="815">
        <f t="shared" si="287"/>
        <v>31</v>
      </c>
      <c r="E4357" s="815">
        <v>1971</v>
      </c>
    </row>
    <row r="4358" spans="1:5">
      <c r="A4358" s="816">
        <f t="shared" si="284"/>
        <v>26270</v>
      </c>
      <c r="B4358" s="815">
        <f t="shared" si="285"/>
        <v>337</v>
      </c>
      <c r="C4358" s="815">
        <f t="shared" si="286"/>
        <v>29</v>
      </c>
      <c r="D4358" s="815">
        <f t="shared" si="287"/>
        <v>30</v>
      </c>
      <c r="E4358" s="815">
        <v>1971</v>
      </c>
    </row>
    <row r="4359" spans="1:5">
      <c r="A4359" s="816">
        <f t="shared" si="284"/>
        <v>26271</v>
      </c>
      <c r="B4359" s="815">
        <f t="shared" si="285"/>
        <v>338</v>
      </c>
      <c r="C4359" s="815">
        <f t="shared" si="286"/>
        <v>28</v>
      </c>
      <c r="D4359" s="815">
        <f t="shared" si="287"/>
        <v>29</v>
      </c>
      <c r="E4359" s="815">
        <v>1971</v>
      </c>
    </row>
    <row r="4360" spans="1:5">
      <c r="A4360" s="816">
        <f t="shared" si="284"/>
        <v>26272</v>
      </c>
      <c r="B4360" s="815">
        <f t="shared" si="285"/>
        <v>339</v>
      </c>
      <c r="C4360" s="815">
        <f t="shared" si="286"/>
        <v>27</v>
      </c>
      <c r="D4360" s="815">
        <f t="shared" si="287"/>
        <v>28</v>
      </c>
      <c r="E4360" s="815">
        <v>1971</v>
      </c>
    </row>
    <row r="4361" spans="1:5">
      <c r="A4361" s="816">
        <f t="shared" si="284"/>
        <v>26273</v>
      </c>
      <c r="B4361" s="815">
        <f t="shared" si="285"/>
        <v>340</v>
      </c>
      <c r="C4361" s="815">
        <f t="shared" si="286"/>
        <v>26</v>
      </c>
      <c r="D4361" s="815">
        <f t="shared" si="287"/>
        <v>27</v>
      </c>
      <c r="E4361" s="815">
        <v>1971</v>
      </c>
    </row>
    <row r="4362" spans="1:5">
      <c r="A4362" s="816">
        <f t="shared" si="284"/>
        <v>26274</v>
      </c>
      <c r="B4362" s="815">
        <f t="shared" si="285"/>
        <v>341</v>
      </c>
      <c r="C4362" s="815">
        <f t="shared" si="286"/>
        <v>25</v>
      </c>
      <c r="D4362" s="815">
        <f t="shared" si="287"/>
        <v>26</v>
      </c>
      <c r="E4362" s="815">
        <v>1971</v>
      </c>
    </row>
    <row r="4363" spans="1:5">
      <c r="A4363" s="816">
        <f t="shared" si="284"/>
        <v>26275</v>
      </c>
      <c r="B4363" s="815">
        <f t="shared" si="285"/>
        <v>342</v>
      </c>
      <c r="C4363" s="815">
        <f t="shared" si="286"/>
        <v>24</v>
      </c>
      <c r="D4363" s="815">
        <f t="shared" si="287"/>
        <v>25</v>
      </c>
      <c r="E4363" s="815">
        <v>1971</v>
      </c>
    </row>
    <row r="4364" spans="1:5">
      <c r="A4364" s="816">
        <f t="shared" si="284"/>
        <v>26276</v>
      </c>
      <c r="B4364" s="815">
        <f t="shared" si="285"/>
        <v>343</v>
      </c>
      <c r="C4364" s="815">
        <f t="shared" si="286"/>
        <v>23</v>
      </c>
      <c r="D4364" s="815">
        <f t="shared" si="287"/>
        <v>24</v>
      </c>
      <c r="E4364" s="815">
        <v>1971</v>
      </c>
    </row>
    <row r="4365" spans="1:5">
      <c r="A4365" s="816">
        <f t="shared" si="284"/>
        <v>26277</v>
      </c>
      <c r="B4365" s="815">
        <f t="shared" si="285"/>
        <v>344</v>
      </c>
      <c r="C4365" s="815">
        <f t="shared" si="286"/>
        <v>22</v>
      </c>
      <c r="D4365" s="815">
        <f t="shared" si="287"/>
        <v>23</v>
      </c>
      <c r="E4365" s="815">
        <v>1971</v>
      </c>
    </row>
    <row r="4366" spans="1:5">
      <c r="A4366" s="816">
        <f t="shared" si="284"/>
        <v>26278</v>
      </c>
      <c r="B4366" s="815">
        <f t="shared" si="285"/>
        <v>345</v>
      </c>
      <c r="C4366" s="815">
        <f t="shared" si="286"/>
        <v>21</v>
      </c>
      <c r="D4366" s="815">
        <f t="shared" si="287"/>
        <v>22</v>
      </c>
      <c r="E4366" s="815">
        <v>1971</v>
      </c>
    </row>
    <row r="4367" spans="1:5">
      <c r="A4367" s="816">
        <f t="shared" si="284"/>
        <v>26279</v>
      </c>
      <c r="B4367" s="815">
        <f t="shared" si="285"/>
        <v>346</v>
      </c>
      <c r="C4367" s="815">
        <f t="shared" si="286"/>
        <v>20</v>
      </c>
      <c r="D4367" s="815">
        <f t="shared" si="287"/>
        <v>21</v>
      </c>
      <c r="E4367" s="815">
        <v>1971</v>
      </c>
    </row>
    <row r="4368" spans="1:5">
      <c r="A4368" s="816">
        <f>A4367+1</f>
        <v>26280</v>
      </c>
      <c r="B4368" s="815">
        <f>B4367+1</f>
        <v>347</v>
      </c>
      <c r="C4368" s="815">
        <f t="shared" si="286"/>
        <v>19</v>
      </c>
      <c r="D4368" s="815">
        <f>D4366-1</f>
        <v>21</v>
      </c>
      <c r="E4368" s="815">
        <v>1971</v>
      </c>
    </row>
    <row r="4369" spans="1:5">
      <c r="A4369" s="816">
        <f t="shared" si="284"/>
        <v>26281</v>
      </c>
      <c r="B4369" s="815">
        <f t="shared" si="285"/>
        <v>348</v>
      </c>
      <c r="C4369" s="815">
        <f t="shared" si="286"/>
        <v>18</v>
      </c>
      <c r="D4369" s="815">
        <f t="shared" si="287"/>
        <v>20</v>
      </c>
      <c r="E4369" s="815">
        <v>1971</v>
      </c>
    </row>
    <row r="4370" spans="1:5">
      <c r="A4370" s="816">
        <f t="shared" si="284"/>
        <v>26282</v>
      </c>
      <c r="B4370" s="815">
        <f t="shared" si="285"/>
        <v>349</v>
      </c>
      <c r="C4370" s="815">
        <f t="shared" si="286"/>
        <v>17</v>
      </c>
      <c r="D4370" s="815">
        <f t="shared" si="287"/>
        <v>19</v>
      </c>
      <c r="E4370" s="815">
        <v>1971</v>
      </c>
    </row>
    <row r="4371" spans="1:5">
      <c r="A4371" s="816">
        <f t="shared" si="284"/>
        <v>26283</v>
      </c>
      <c r="B4371" s="815">
        <f t="shared" si="285"/>
        <v>350</v>
      </c>
      <c r="C4371" s="815">
        <f t="shared" si="286"/>
        <v>16</v>
      </c>
      <c r="D4371" s="815">
        <f t="shared" si="287"/>
        <v>18</v>
      </c>
      <c r="E4371" s="815">
        <v>1971</v>
      </c>
    </row>
    <row r="4372" spans="1:5">
      <c r="A4372" s="816">
        <f t="shared" si="284"/>
        <v>26284</v>
      </c>
      <c r="B4372" s="815">
        <f t="shared" si="285"/>
        <v>351</v>
      </c>
      <c r="C4372" s="815">
        <f t="shared" si="286"/>
        <v>15</v>
      </c>
      <c r="D4372" s="815">
        <f t="shared" si="287"/>
        <v>17</v>
      </c>
      <c r="E4372" s="815">
        <v>1971</v>
      </c>
    </row>
    <row r="4373" spans="1:5">
      <c r="A4373" s="816">
        <f t="shared" si="284"/>
        <v>26285</v>
      </c>
      <c r="B4373" s="815">
        <f t="shared" si="285"/>
        <v>352</v>
      </c>
      <c r="C4373" s="815">
        <f t="shared" si="286"/>
        <v>14</v>
      </c>
      <c r="D4373" s="815">
        <f t="shared" si="287"/>
        <v>16</v>
      </c>
      <c r="E4373" s="815">
        <v>1971</v>
      </c>
    </row>
    <row r="4374" spans="1:5">
      <c r="A4374" s="816">
        <f t="shared" si="284"/>
        <v>26286</v>
      </c>
      <c r="B4374" s="815">
        <f t="shared" si="285"/>
        <v>353</v>
      </c>
      <c r="C4374" s="815">
        <f t="shared" si="286"/>
        <v>13</v>
      </c>
      <c r="D4374" s="815">
        <f t="shared" si="287"/>
        <v>15</v>
      </c>
      <c r="E4374" s="815">
        <v>1971</v>
      </c>
    </row>
    <row r="4375" spans="1:5">
      <c r="A4375" s="816">
        <f t="shared" si="284"/>
        <v>26287</v>
      </c>
      <c r="B4375" s="815">
        <f t="shared" si="285"/>
        <v>354</v>
      </c>
      <c r="C4375" s="815">
        <f t="shared" si="286"/>
        <v>12</v>
      </c>
      <c r="D4375" s="815">
        <f t="shared" si="287"/>
        <v>14</v>
      </c>
      <c r="E4375" s="815">
        <v>1971</v>
      </c>
    </row>
    <row r="4376" spans="1:5">
      <c r="A4376" s="816">
        <f t="shared" si="284"/>
        <v>26288</v>
      </c>
      <c r="B4376" s="815">
        <f t="shared" si="285"/>
        <v>355</v>
      </c>
      <c r="C4376" s="815">
        <f t="shared" si="286"/>
        <v>11</v>
      </c>
      <c r="D4376" s="815">
        <f t="shared" si="287"/>
        <v>13</v>
      </c>
      <c r="E4376" s="815">
        <v>1971</v>
      </c>
    </row>
    <row r="4377" spans="1:5">
      <c r="A4377" s="816">
        <f t="shared" si="284"/>
        <v>26289</v>
      </c>
      <c r="B4377" s="815">
        <f t="shared" si="285"/>
        <v>356</v>
      </c>
      <c r="C4377" s="815">
        <f t="shared" si="286"/>
        <v>10</v>
      </c>
      <c r="D4377" s="815">
        <f t="shared" si="287"/>
        <v>12</v>
      </c>
      <c r="E4377" s="815">
        <v>1971</v>
      </c>
    </row>
    <row r="4378" spans="1:5">
      <c r="A4378" s="816">
        <f t="shared" si="284"/>
        <v>26290</v>
      </c>
      <c r="B4378" s="815">
        <f t="shared" si="285"/>
        <v>357</v>
      </c>
      <c r="C4378" s="815">
        <f t="shared" si="286"/>
        <v>9</v>
      </c>
      <c r="D4378" s="815">
        <f t="shared" si="287"/>
        <v>11</v>
      </c>
      <c r="E4378" s="815">
        <v>1971</v>
      </c>
    </row>
    <row r="4379" spans="1:5">
      <c r="A4379" s="816">
        <f t="shared" si="284"/>
        <v>26291</v>
      </c>
      <c r="B4379" s="815">
        <f t="shared" si="285"/>
        <v>358</v>
      </c>
      <c r="C4379" s="815">
        <f t="shared" si="286"/>
        <v>8</v>
      </c>
      <c r="D4379" s="815">
        <f t="shared" si="287"/>
        <v>10</v>
      </c>
      <c r="E4379" s="815">
        <v>1971</v>
      </c>
    </row>
    <row r="4380" spans="1:5">
      <c r="A4380" s="816">
        <f t="shared" si="284"/>
        <v>26292</v>
      </c>
      <c r="B4380" s="815">
        <f t="shared" si="285"/>
        <v>359</v>
      </c>
      <c r="C4380" s="815">
        <f t="shared" si="286"/>
        <v>7</v>
      </c>
      <c r="D4380" s="815">
        <f t="shared" si="287"/>
        <v>9</v>
      </c>
      <c r="E4380" s="815">
        <v>1971</v>
      </c>
    </row>
    <row r="4381" spans="1:5">
      <c r="A4381" s="816">
        <f t="shared" si="284"/>
        <v>26293</v>
      </c>
      <c r="B4381" s="815">
        <f t="shared" si="285"/>
        <v>360</v>
      </c>
      <c r="C4381" s="815">
        <f t="shared" si="286"/>
        <v>6</v>
      </c>
      <c r="D4381" s="815">
        <f t="shared" si="287"/>
        <v>8</v>
      </c>
      <c r="E4381" s="815">
        <v>1971</v>
      </c>
    </row>
    <row r="4382" spans="1:5">
      <c r="A4382" s="816">
        <f t="shared" si="284"/>
        <v>26294</v>
      </c>
      <c r="B4382" s="815">
        <f t="shared" si="285"/>
        <v>361</v>
      </c>
      <c r="C4382" s="815">
        <f t="shared" si="286"/>
        <v>5</v>
      </c>
      <c r="D4382" s="815">
        <f t="shared" si="287"/>
        <v>7</v>
      </c>
      <c r="E4382" s="815">
        <v>1971</v>
      </c>
    </row>
    <row r="4383" spans="1:5">
      <c r="A4383" s="816">
        <f t="shared" si="284"/>
        <v>26295</v>
      </c>
      <c r="B4383" s="815">
        <f t="shared" si="285"/>
        <v>362</v>
      </c>
      <c r="C4383" s="815">
        <f t="shared" si="286"/>
        <v>4</v>
      </c>
      <c r="D4383" s="815">
        <f t="shared" si="287"/>
        <v>6</v>
      </c>
      <c r="E4383" s="815">
        <v>1971</v>
      </c>
    </row>
    <row r="4384" spans="1:5">
      <c r="A4384" s="816">
        <f t="shared" si="284"/>
        <v>26296</v>
      </c>
      <c r="B4384" s="815">
        <f t="shared" si="285"/>
        <v>363</v>
      </c>
      <c r="C4384" s="815">
        <f t="shared" si="286"/>
        <v>3</v>
      </c>
      <c r="D4384" s="815">
        <f t="shared" si="287"/>
        <v>5</v>
      </c>
      <c r="E4384" s="815">
        <v>1971</v>
      </c>
    </row>
    <row r="4385" spans="1:5">
      <c r="A4385" s="816">
        <f t="shared" si="284"/>
        <v>26297</v>
      </c>
      <c r="B4385" s="815">
        <f t="shared" si="285"/>
        <v>364</v>
      </c>
      <c r="C4385" s="815">
        <f t="shared" si="286"/>
        <v>2</v>
      </c>
      <c r="D4385" s="815">
        <f t="shared" si="287"/>
        <v>4</v>
      </c>
      <c r="E4385" s="815">
        <v>1971</v>
      </c>
    </row>
    <row r="4386" spans="1:5">
      <c r="A4386" s="816">
        <f t="shared" si="284"/>
        <v>26298</v>
      </c>
      <c r="B4386" s="815">
        <f t="shared" si="285"/>
        <v>365</v>
      </c>
      <c r="C4386" s="815">
        <f t="shared" si="286"/>
        <v>1</v>
      </c>
      <c r="D4386" s="815">
        <f t="shared" si="287"/>
        <v>3</v>
      </c>
      <c r="E4386" s="815">
        <v>1971</v>
      </c>
    </row>
    <row r="4387" spans="1:5">
      <c r="A4387" s="816">
        <f t="shared" si="284"/>
        <v>26299</v>
      </c>
      <c r="B4387" s="815">
        <v>1</v>
      </c>
      <c r="C4387" s="815">
        <v>366</v>
      </c>
      <c r="D4387" s="815">
        <f t="shared" si="287"/>
        <v>2</v>
      </c>
      <c r="E4387" s="815">
        <v>1972</v>
      </c>
    </row>
    <row r="4388" spans="1:5">
      <c r="A4388" s="816">
        <f t="shared" si="284"/>
        <v>26300</v>
      </c>
      <c r="B4388" s="815">
        <f>B4387+1</f>
        <v>2</v>
      </c>
      <c r="C4388" s="815">
        <f>C4387-1</f>
        <v>365</v>
      </c>
      <c r="D4388" s="815">
        <v>365</v>
      </c>
      <c r="E4388" s="815">
        <v>1972</v>
      </c>
    </row>
    <row r="4389" spans="1:5">
      <c r="A4389" s="816">
        <f t="shared" si="284"/>
        <v>26301</v>
      </c>
      <c r="B4389" s="815">
        <f t="shared" si="285"/>
        <v>3</v>
      </c>
      <c r="C4389" s="815">
        <f t="shared" ref="C4389:C4452" si="288">C4388-1</f>
        <v>364</v>
      </c>
      <c r="D4389" s="815">
        <f t="shared" ref="D4389:D4452" si="289">D4388-1</f>
        <v>364</v>
      </c>
      <c r="E4389" s="815">
        <v>1972</v>
      </c>
    </row>
    <row r="4390" spans="1:5">
      <c r="A4390" s="816">
        <f t="shared" si="284"/>
        <v>26302</v>
      </c>
      <c r="B4390" s="815">
        <f t="shared" si="285"/>
        <v>4</v>
      </c>
      <c r="C4390" s="815">
        <f t="shared" si="288"/>
        <v>363</v>
      </c>
      <c r="D4390" s="815">
        <f t="shared" si="289"/>
        <v>363</v>
      </c>
      <c r="E4390" s="815">
        <v>1972</v>
      </c>
    </row>
    <row r="4391" spans="1:5">
      <c r="A4391" s="816">
        <f t="shared" si="284"/>
        <v>26303</v>
      </c>
      <c r="B4391" s="815">
        <f t="shared" si="285"/>
        <v>5</v>
      </c>
      <c r="C4391" s="815">
        <f t="shared" si="288"/>
        <v>362</v>
      </c>
      <c r="D4391" s="815">
        <f t="shared" si="289"/>
        <v>362</v>
      </c>
      <c r="E4391" s="815">
        <v>1972</v>
      </c>
    </row>
    <row r="4392" spans="1:5">
      <c r="A4392" s="816">
        <f t="shared" si="284"/>
        <v>26304</v>
      </c>
      <c r="B4392" s="815">
        <f t="shared" ref="B4392:B4452" si="290">B4391+1</f>
        <v>6</v>
      </c>
      <c r="C4392" s="815">
        <f t="shared" si="288"/>
        <v>361</v>
      </c>
      <c r="D4392" s="815">
        <f t="shared" si="289"/>
        <v>361</v>
      </c>
      <c r="E4392" s="815">
        <v>1972</v>
      </c>
    </row>
    <row r="4393" spans="1:5">
      <c r="A4393" s="816">
        <f t="shared" si="284"/>
        <v>26305</v>
      </c>
      <c r="B4393" s="815">
        <f t="shared" si="290"/>
        <v>7</v>
      </c>
      <c r="C4393" s="815">
        <f t="shared" si="288"/>
        <v>360</v>
      </c>
      <c r="D4393" s="815">
        <f t="shared" si="289"/>
        <v>360</v>
      </c>
      <c r="E4393" s="815">
        <v>1972</v>
      </c>
    </row>
    <row r="4394" spans="1:5">
      <c r="A4394" s="816">
        <f t="shared" si="284"/>
        <v>26306</v>
      </c>
      <c r="B4394" s="815">
        <f t="shared" si="290"/>
        <v>8</v>
      </c>
      <c r="C4394" s="815">
        <f t="shared" si="288"/>
        <v>359</v>
      </c>
      <c r="D4394" s="815">
        <f t="shared" si="289"/>
        <v>359</v>
      </c>
      <c r="E4394" s="815">
        <v>1972</v>
      </c>
    </row>
    <row r="4395" spans="1:5">
      <c r="A4395" s="816">
        <f t="shared" si="284"/>
        <v>26307</v>
      </c>
      <c r="B4395" s="815">
        <f t="shared" si="290"/>
        <v>9</v>
      </c>
      <c r="C4395" s="815">
        <f t="shared" si="288"/>
        <v>358</v>
      </c>
      <c r="D4395" s="815">
        <f t="shared" si="289"/>
        <v>358</v>
      </c>
      <c r="E4395" s="815">
        <v>1972</v>
      </c>
    </row>
    <row r="4396" spans="1:5">
      <c r="A4396" s="816">
        <f t="shared" si="284"/>
        <v>26308</v>
      </c>
      <c r="B4396" s="815">
        <f t="shared" si="290"/>
        <v>10</v>
      </c>
      <c r="C4396" s="815">
        <f t="shared" si="288"/>
        <v>357</v>
      </c>
      <c r="D4396" s="815">
        <f t="shared" si="289"/>
        <v>357</v>
      </c>
      <c r="E4396" s="815">
        <v>1972</v>
      </c>
    </row>
    <row r="4397" spans="1:5">
      <c r="A4397" s="816">
        <f t="shared" si="284"/>
        <v>26309</v>
      </c>
      <c r="B4397" s="815">
        <f t="shared" si="290"/>
        <v>11</v>
      </c>
      <c r="C4397" s="815">
        <f t="shared" si="288"/>
        <v>356</v>
      </c>
      <c r="D4397" s="815">
        <f t="shared" si="289"/>
        <v>356</v>
      </c>
      <c r="E4397" s="815">
        <v>1972</v>
      </c>
    </row>
    <row r="4398" spans="1:5">
      <c r="A4398" s="816">
        <f t="shared" si="284"/>
        <v>26310</v>
      </c>
      <c r="B4398" s="815">
        <f t="shared" si="290"/>
        <v>12</v>
      </c>
      <c r="C4398" s="815">
        <f t="shared" si="288"/>
        <v>355</v>
      </c>
      <c r="D4398" s="815">
        <f t="shared" si="289"/>
        <v>355</v>
      </c>
      <c r="E4398" s="815">
        <v>1972</v>
      </c>
    </row>
    <row r="4399" spans="1:5">
      <c r="A4399" s="816">
        <f t="shared" si="284"/>
        <v>26311</v>
      </c>
      <c r="B4399" s="815">
        <f t="shared" si="290"/>
        <v>13</v>
      </c>
      <c r="C4399" s="815">
        <f t="shared" si="288"/>
        <v>354</v>
      </c>
      <c r="D4399" s="815">
        <f t="shared" si="289"/>
        <v>354</v>
      </c>
      <c r="E4399" s="815">
        <v>1972</v>
      </c>
    </row>
    <row r="4400" spans="1:5">
      <c r="A4400" s="816">
        <f t="shared" si="284"/>
        <v>26312</v>
      </c>
      <c r="B4400" s="815">
        <f t="shared" si="290"/>
        <v>14</v>
      </c>
      <c r="C4400" s="815">
        <f t="shared" si="288"/>
        <v>353</v>
      </c>
      <c r="D4400" s="815">
        <f t="shared" si="289"/>
        <v>353</v>
      </c>
      <c r="E4400" s="815">
        <v>1972</v>
      </c>
    </row>
    <row r="4401" spans="1:5">
      <c r="A4401" s="816">
        <f t="shared" si="284"/>
        <v>26313</v>
      </c>
      <c r="B4401" s="815">
        <f t="shared" si="290"/>
        <v>15</v>
      </c>
      <c r="C4401" s="815">
        <f t="shared" si="288"/>
        <v>352</v>
      </c>
      <c r="D4401" s="815">
        <f t="shared" si="289"/>
        <v>352</v>
      </c>
      <c r="E4401" s="815">
        <v>1972</v>
      </c>
    </row>
    <row r="4402" spans="1:5">
      <c r="A4402" s="816">
        <f t="shared" si="284"/>
        <v>26314</v>
      </c>
      <c r="B4402" s="815">
        <f t="shared" si="290"/>
        <v>16</v>
      </c>
      <c r="C4402" s="815">
        <f t="shared" si="288"/>
        <v>351</v>
      </c>
      <c r="D4402" s="815">
        <f t="shared" si="289"/>
        <v>351</v>
      </c>
      <c r="E4402" s="815">
        <v>1972</v>
      </c>
    </row>
    <row r="4403" spans="1:5">
      <c r="A4403" s="816">
        <f t="shared" ref="A4403:A4466" si="291">A4402+1</f>
        <v>26315</v>
      </c>
      <c r="B4403" s="815">
        <f t="shared" si="290"/>
        <v>17</v>
      </c>
      <c r="C4403" s="815">
        <f t="shared" si="288"/>
        <v>350</v>
      </c>
      <c r="D4403" s="815">
        <f t="shared" si="289"/>
        <v>350</v>
      </c>
      <c r="E4403" s="815">
        <v>1972</v>
      </c>
    </row>
    <row r="4404" spans="1:5">
      <c r="A4404" s="816">
        <f t="shared" si="291"/>
        <v>26316</v>
      </c>
      <c r="B4404" s="815">
        <f t="shared" si="290"/>
        <v>18</v>
      </c>
      <c r="C4404" s="815">
        <f t="shared" si="288"/>
        <v>349</v>
      </c>
      <c r="D4404" s="815">
        <f t="shared" si="289"/>
        <v>349</v>
      </c>
      <c r="E4404" s="815">
        <v>1972</v>
      </c>
    </row>
    <row r="4405" spans="1:5">
      <c r="A4405" s="816">
        <f t="shared" si="291"/>
        <v>26317</v>
      </c>
      <c r="B4405" s="815">
        <f t="shared" si="290"/>
        <v>19</v>
      </c>
      <c r="C4405" s="815">
        <f t="shared" si="288"/>
        <v>348</v>
      </c>
      <c r="D4405" s="815">
        <f t="shared" si="289"/>
        <v>348</v>
      </c>
      <c r="E4405" s="815">
        <v>1972</v>
      </c>
    </row>
    <row r="4406" spans="1:5">
      <c r="A4406" s="816">
        <f t="shared" si="291"/>
        <v>26318</v>
      </c>
      <c r="B4406" s="815">
        <f t="shared" si="290"/>
        <v>20</v>
      </c>
      <c r="C4406" s="815">
        <f t="shared" si="288"/>
        <v>347</v>
      </c>
      <c r="D4406" s="815">
        <f t="shared" si="289"/>
        <v>347</v>
      </c>
      <c r="E4406" s="815">
        <v>1972</v>
      </c>
    </row>
    <row r="4407" spans="1:5">
      <c r="A4407" s="816">
        <f t="shared" si="291"/>
        <v>26319</v>
      </c>
      <c r="B4407" s="815">
        <f t="shared" si="290"/>
        <v>21</v>
      </c>
      <c r="C4407" s="815">
        <f t="shared" si="288"/>
        <v>346</v>
      </c>
      <c r="D4407" s="815">
        <f t="shared" si="289"/>
        <v>346</v>
      </c>
      <c r="E4407" s="815">
        <v>1972</v>
      </c>
    </row>
    <row r="4408" spans="1:5">
      <c r="A4408" s="816">
        <f t="shared" si="291"/>
        <v>26320</v>
      </c>
      <c r="B4408" s="815">
        <f t="shared" si="290"/>
        <v>22</v>
      </c>
      <c r="C4408" s="815">
        <f t="shared" si="288"/>
        <v>345</v>
      </c>
      <c r="D4408" s="815">
        <f t="shared" si="289"/>
        <v>345</v>
      </c>
      <c r="E4408" s="815">
        <v>1972</v>
      </c>
    </row>
    <row r="4409" spans="1:5">
      <c r="A4409" s="816">
        <f t="shared" si="291"/>
        <v>26321</v>
      </c>
      <c r="B4409" s="815">
        <f t="shared" si="290"/>
        <v>23</v>
      </c>
      <c r="C4409" s="815">
        <f t="shared" si="288"/>
        <v>344</v>
      </c>
      <c r="D4409" s="815">
        <f t="shared" si="289"/>
        <v>344</v>
      </c>
      <c r="E4409" s="815">
        <v>1972</v>
      </c>
    </row>
    <row r="4410" spans="1:5">
      <c r="A4410" s="816">
        <f t="shared" si="291"/>
        <v>26322</v>
      </c>
      <c r="B4410" s="815">
        <f t="shared" si="290"/>
        <v>24</v>
      </c>
      <c r="C4410" s="815">
        <f t="shared" si="288"/>
        <v>343</v>
      </c>
      <c r="D4410" s="815">
        <f t="shared" si="289"/>
        <v>343</v>
      </c>
      <c r="E4410" s="815">
        <v>1972</v>
      </c>
    </row>
    <row r="4411" spans="1:5">
      <c r="A4411" s="816">
        <f t="shared" si="291"/>
        <v>26323</v>
      </c>
      <c r="B4411" s="815">
        <f t="shared" si="290"/>
        <v>25</v>
      </c>
      <c r="C4411" s="815">
        <f t="shared" si="288"/>
        <v>342</v>
      </c>
      <c r="D4411" s="815">
        <f t="shared" si="289"/>
        <v>342</v>
      </c>
      <c r="E4411" s="815">
        <v>1972</v>
      </c>
    </row>
    <row r="4412" spans="1:5">
      <c r="A4412" s="816">
        <f t="shared" si="291"/>
        <v>26324</v>
      </c>
      <c r="B4412" s="815">
        <f t="shared" si="290"/>
        <v>26</v>
      </c>
      <c r="C4412" s="815">
        <f t="shared" si="288"/>
        <v>341</v>
      </c>
      <c r="D4412" s="815">
        <f t="shared" si="289"/>
        <v>341</v>
      </c>
      <c r="E4412" s="815">
        <v>1972</v>
      </c>
    </row>
    <row r="4413" spans="1:5">
      <c r="A4413" s="816">
        <f t="shared" si="291"/>
        <v>26325</v>
      </c>
      <c r="B4413" s="815">
        <f t="shared" si="290"/>
        <v>27</v>
      </c>
      <c r="C4413" s="815">
        <f t="shared" si="288"/>
        <v>340</v>
      </c>
      <c r="D4413" s="815">
        <f t="shared" si="289"/>
        <v>340</v>
      </c>
      <c r="E4413" s="815">
        <v>1972</v>
      </c>
    </row>
    <row r="4414" spans="1:5">
      <c r="A4414" s="816">
        <f t="shared" si="291"/>
        <v>26326</v>
      </c>
      <c r="B4414" s="815">
        <f t="shared" si="290"/>
        <v>28</v>
      </c>
      <c r="C4414" s="815">
        <f t="shared" si="288"/>
        <v>339</v>
      </c>
      <c r="D4414" s="815">
        <f t="shared" si="289"/>
        <v>339</v>
      </c>
      <c r="E4414" s="815">
        <v>1972</v>
      </c>
    </row>
    <row r="4415" spans="1:5">
      <c r="A4415" s="816">
        <f t="shared" si="291"/>
        <v>26327</v>
      </c>
      <c r="B4415" s="815">
        <f t="shared" si="290"/>
        <v>29</v>
      </c>
      <c r="C4415" s="815">
        <f t="shared" si="288"/>
        <v>338</v>
      </c>
      <c r="D4415" s="815">
        <f t="shared" si="289"/>
        <v>338</v>
      </c>
      <c r="E4415" s="815">
        <v>1972</v>
      </c>
    </row>
    <row r="4416" spans="1:5">
      <c r="A4416" s="816">
        <f t="shared" si="291"/>
        <v>26328</v>
      </c>
      <c r="B4416" s="815">
        <f t="shared" si="290"/>
        <v>30</v>
      </c>
      <c r="C4416" s="815">
        <f t="shared" si="288"/>
        <v>337</v>
      </c>
      <c r="D4416" s="815">
        <f t="shared" si="289"/>
        <v>337</v>
      </c>
      <c r="E4416" s="815">
        <v>1972</v>
      </c>
    </row>
    <row r="4417" spans="1:5">
      <c r="A4417" s="816">
        <f t="shared" si="291"/>
        <v>26329</v>
      </c>
      <c r="B4417" s="815">
        <f t="shared" si="290"/>
        <v>31</v>
      </c>
      <c r="C4417" s="815">
        <f t="shared" si="288"/>
        <v>336</v>
      </c>
      <c r="D4417" s="815">
        <f t="shared" si="289"/>
        <v>336</v>
      </c>
      <c r="E4417" s="815">
        <v>1972</v>
      </c>
    </row>
    <row r="4418" spans="1:5">
      <c r="A4418" s="816">
        <f t="shared" si="291"/>
        <v>26330</v>
      </c>
      <c r="B4418" s="815">
        <f t="shared" si="290"/>
        <v>32</v>
      </c>
      <c r="C4418" s="815">
        <f t="shared" si="288"/>
        <v>335</v>
      </c>
      <c r="D4418" s="815">
        <f t="shared" si="289"/>
        <v>335</v>
      </c>
      <c r="E4418" s="815">
        <v>1972</v>
      </c>
    </row>
    <row r="4419" spans="1:5">
      <c r="A4419" s="816">
        <f t="shared" si="291"/>
        <v>26331</v>
      </c>
      <c r="B4419" s="815">
        <f t="shared" si="290"/>
        <v>33</v>
      </c>
      <c r="C4419" s="815">
        <f t="shared" si="288"/>
        <v>334</v>
      </c>
      <c r="D4419" s="815">
        <f t="shared" si="289"/>
        <v>334</v>
      </c>
      <c r="E4419" s="815">
        <v>1972</v>
      </c>
    </row>
    <row r="4420" spans="1:5">
      <c r="A4420" s="816">
        <f t="shared" si="291"/>
        <v>26332</v>
      </c>
      <c r="B4420" s="815">
        <f t="shared" si="290"/>
        <v>34</v>
      </c>
      <c r="C4420" s="815">
        <f t="shared" si="288"/>
        <v>333</v>
      </c>
      <c r="D4420" s="815">
        <f t="shared" si="289"/>
        <v>333</v>
      </c>
      <c r="E4420" s="815">
        <v>1972</v>
      </c>
    </row>
    <row r="4421" spans="1:5">
      <c r="A4421" s="816">
        <f t="shared" si="291"/>
        <v>26333</v>
      </c>
      <c r="B4421" s="815">
        <f t="shared" si="290"/>
        <v>35</v>
      </c>
      <c r="C4421" s="815">
        <f t="shared" si="288"/>
        <v>332</v>
      </c>
      <c r="D4421" s="815">
        <f t="shared" si="289"/>
        <v>332</v>
      </c>
      <c r="E4421" s="815">
        <v>1972</v>
      </c>
    </row>
    <row r="4422" spans="1:5">
      <c r="A4422" s="816">
        <f t="shared" si="291"/>
        <v>26334</v>
      </c>
      <c r="B4422" s="815">
        <f t="shared" si="290"/>
        <v>36</v>
      </c>
      <c r="C4422" s="815">
        <f t="shared" si="288"/>
        <v>331</v>
      </c>
      <c r="D4422" s="815">
        <f t="shared" si="289"/>
        <v>331</v>
      </c>
      <c r="E4422" s="815">
        <v>1972</v>
      </c>
    </row>
    <row r="4423" spans="1:5">
      <c r="A4423" s="816">
        <f t="shared" si="291"/>
        <v>26335</v>
      </c>
      <c r="B4423" s="815">
        <f t="shared" si="290"/>
        <v>37</v>
      </c>
      <c r="C4423" s="815">
        <f t="shared" si="288"/>
        <v>330</v>
      </c>
      <c r="D4423" s="815">
        <f t="shared" si="289"/>
        <v>330</v>
      </c>
      <c r="E4423" s="815">
        <v>1972</v>
      </c>
    </row>
    <row r="4424" spans="1:5">
      <c r="A4424" s="816">
        <f t="shared" si="291"/>
        <v>26336</v>
      </c>
      <c r="B4424" s="815">
        <f t="shared" si="290"/>
        <v>38</v>
      </c>
      <c r="C4424" s="815">
        <f t="shared" si="288"/>
        <v>329</v>
      </c>
      <c r="D4424" s="815">
        <f t="shared" si="289"/>
        <v>329</v>
      </c>
      <c r="E4424" s="815">
        <v>1972</v>
      </c>
    </row>
    <row r="4425" spans="1:5">
      <c r="A4425" s="816">
        <f t="shared" si="291"/>
        <v>26337</v>
      </c>
      <c r="B4425" s="815">
        <f t="shared" si="290"/>
        <v>39</v>
      </c>
      <c r="C4425" s="815">
        <f t="shared" si="288"/>
        <v>328</v>
      </c>
      <c r="D4425" s="815">
        <f t="shared" si="289"/>
        <v>328</v>
      </c>
      <c r="E4425" s="815">
        <v>1972</v>
      </c>
    </row>
    <row r="4426" spans="1:5">
      <c r="A4426" s="816">
        <f t="shared" si="291"/>
        <v>26338</v>
      </c>
      <c r="B4426" s="815">
        <f t="shared" si="290"/>
        <v>40</v>
      </c>
      <c r="C4426" s="815">
        <f t="shared" si="288"/>
        <v>327</v>
      </c>
      <c r="D4426" s="815">
        <f t="shared" si="289"/>
        <v>327</v>
      </c>
      <c r="E4426" s="815">
        <v>1972</v>
      </c>
    </row>
    <row r="4427" spans="1:5">
      <c r="A4427" s="816">
        <f t="shared" si="291"/>
        <v>26339</v>
      </c>
      <c r="B4427" s="815">
        <f t="shared" si="290"/>
        <v>41</v>
      </c>
      <c r="C4427" s="815">
        <f t="shared" si="288"/>
        <v>326</v>
      </c>
      <c r="D4427" s="815">
        <f t="shared" si="289"/>
        <v>326</v>
      </c>
      <c r="E4427" s="815">
        <v>1972</v>
      </c>
    </row>
    <row r="4428" spans="1:5">
      <c r="A4428" s="816">
        <f t="shared" si="291"/>
        <v>26340</v>
      </c>
      <c r="B4428" s="815">
        <f t="shared" si="290"/>
        <v>42</v>
      </c>
      <c r="C4428" s="815">
        <f t="shared" si="288"/>
        <v>325</v>
      </c>
      <c r="D4428" s="815">
        <f t="shared" si="289"/>
        <v>325</v>
      </c>
      <c r="E4428" s="815">
        <v>1972</v>
      </c>
    </row>
    <row r="4429" spans="1:5">
      <c r="A4429" s="816">
        <f t="shared" si="291"/>
        <v>26341</v>
      </c>
      <c r="B4429" s="815">
        <f t="shared" si="290"/>
        <v>43</v>
      </c>
      <c r="C4429" s="815">
        <f t="shared" si="288"/>
        <v>324</v>
      </c>
      <c r="D4429" s="815">
        <f t="shared" si="289"/>
        <v>324</v>
      </c>
      <c r="E4429" s="815">
        <v>1972</v>
      </c>
    </row>
    <row r="4430" spans="1:5">
      <c r="A4430" s="816">
        <f t="shared" si="291"/>
        <v>26342</v>
      </c>
      <c r="B4430" s="815">
        <f t="shared" si="290"/>
        <v>44</v>
      </c>
      <c r="C4430" s="815">
        <f t="shared" si="288"/>
        <v>323</v>
      </c>
      <c r="D4430" s="815">
        <f t="shared" si="289"/>
        <v>323</v>
      </c>
      <c r="E4430" s="815">
        <v>1972</v>
      </c>
    </row>
    <row r="4431" spans="1:5">
      <c r="A4431" s="816">
        <f t="shared" si="291"/>
        <v>26343</v>
      </c>
      <c r="B4431" s="815">
        <f t="shared" si="290"/>
        <v>45</v>
      </c>
      <c r="C4431" s="815">
        <f t="shared" si="288"/>
        <v>322</v>
      </c>
      <c r="D4431" s="815">
        <f t="shared" si="289"/>
        <v>322</v>
      </c>
      <c r="E4431" s="815">
        <v>1972</v>
      </c>
    </row>
    <row r="4432" spans="1:5">
      <c r="A4432" s="816">
        <f t="shared" si="291"/>
        <v>26344</v>
      </c>
      <c r="B4432" s="815">
        <f t="shared" si="290"/>
        <v>46</v>
      </c>
      <c r="C4432" s="815">
        <f t="shared" si="288"/>
        <v>321</v>
      </c>
      <c r="D4432" s="815">
        <f t="shared" si="289"/>
        <v>321</v>
      </c>
      <c r="E4432" s="815">
        <v>1972</v>
      </c>
    </row>
    <row r="4433" spans="1:5">
      <c r="A4433" s="816">
        <f t="shared" si="291"/>
        <v>26345</v>
      </c>
      <c r="B4433" s="815">
        <f t="shared" si="290"/>
        <v>47</v>
      </c>
      <c r="C4433" s="815">
        <f t="shared" si="288"/>
        <v>320</v>
      </c>
      <c r="D4433" s="815">
        <f t="shared" si="289"/>
        <v>320</v>
      </c>
      <c r="E4433" s="815">
        <v>1972</v>
      </c>
    </row>
    <row r="4434" spans="1:5">
      <c r="A4434" s="816">
        <f t="shared" si="291"/>
        <v>26346</v>
      </c>
      <c r="B4434" s="815">
        <f t="shared" si="290"/>
        <v>48</v>
      </c>
      <c r="C4434" s="815">
        <f t="shared" si="288"/>
        <v>319</v>
      </c>
      <c r="D4434" s="815">
        <f t="shared" si="289"/>
        <v>319</v>
      </c>
      <c r="E4434" s="815">
        <v>1972</v>
      </c>
    </row>
    <row r="4435" spans="1:5">
      <c r="A4435" s="816">
        <f t="shared" si="291"/>
        <v>26347</v>
      </c>
      <c r="B4435" s="815">
        <f t="shared" si="290"/>
        <v>49</v>
      </c>
      <c r="C4435" s="815">
        <f t="shared" si="288"/>
        <v>318</v>
      </c>
      <c r="D4435" s="815">
        <f t="shared" si="289"/>
        <v>318</v>
      </c>
      <c r="E4435" s="815">
        <v>1972</v>
      </c>
    </row>
    <row r="4436" spans="1:5">
      <c r="A4436" s="816">
        <f t="shared" si="291"/>
        <v>26348</v>
      </c>
      <c r="B4436" s="815">
        <f t="shared" si="290"/>
        <v>50</v>
      </c>
      <c r="C4436" s="815">
        <f t="shared" si="288"/>
        <v>317</v>
      </c>
      <c r="D4436" s="815">
        <f t="shared" si="289"/>
        <v>317</v>
      </c>
      <c r="E4436" s="815">
        <v>1972</v>
      </c>
    </row>
    <row r="4437" spans="1:5">
      <c r="A4437" s="816">
        <f t="shared" si="291"/>
        <v>26349</v>
      </c>
      <c r="B4437" s="815">
        <f t="shared" si="290"/>
        <v>51</v>
      </c>
      <c r="C4437" s="815">
        <f t="shared" si="288"/>
        <v>316</v>
      </c>
      <c r="D4437" s="815">
        <f t="shared" si="289"/>
        <v>316</v>
      </c>
      <c r="E4437" s="815">
        <v>1972</v>
      </c>
    </row>
    <row r="4438" spans="1:5">
      <c r="A4438" s="816">
        <f t="shared" si="291"/>
        <v>26350</v>
      </c>
      <c r="B4438" s="815">
        <f t="shared" si="290"/>
        <v>52</v>
      </c>
      <c r="C4438" s="815">
        <f t="shared" si="288"/>
        <v>315</v>
      </c>
      <c r="D4438" s="815">
        <f t="shared" si="289"/>
        <v>315</v>
      </c>
      <c r="E4438" s="815">
        <v>1972</v>
      </c>
    </row>
    <row r="4439" spans="1:5">
      <c r="A4439" s="816">
        <f t="shared" si="291"/>
        <v>26351</v>
      </c>
      <c r="B4439" s="815">
        <f t="shared" si="290"/>
        <v>53</v>
      </c>
      <c r="C4439" s="815">
        <f t="shared" si="288"/>
        <v>314</v>
      </c>
      <c r="D4439" s="815">
        <f t="shared" si="289"/>
        <v>314</v>
      </c>
      <c r="E4439" s="815">
        <v>1972</v>
      </c>
    </row>
    <row r="4440" spans="1:5">
      <c r="A4440" s="816">
        <f t="shared" si="291"/>
        <v>26352</v>
      </c>
      <c r="B4440" s="815">
        <f t="shared" si="290"/>
        <v>54</v>
      </c>
      <c r="C4440" s="815">
        <f t="shared" si="288"/>
        <v>313</v>
      </c>
      <c r="D4440" s="815">
        <f t="shared" si="289"/>
        <v>313</v>
      </c>
      <c r="E4440" s="815">
        <v>1972</v>
      </c>
    </row>
    <row r="4441" spans="1:5">
      <c r="A4441" s="816">
        <f t="shared" si="291"/>
        <v>26353</v>
      </c>
      <c r="B4441" s="815">
        <f t="shared" si="290"/>
        <v>55</v>
      </c>
      <c r="C4441" s="815">
        <f t="shared" si="288"/>
        <v>312</v>
      </c>
      <c r="D4441" s="815">
        <f t="shared" si="289"/>
        <v>312</v>
      </c>
      <c r="E4441" s="815">
        <v>1972</v>
      </c>
    </row>
    <row r="4442" spans="1:5">
      <c r="A4442" s="816">
        <f t="shared" si="291"/>
        <v>26354</v>
      </c>
      <c r="B4442" s="815">
        <f t="shared" si="290"/>
        <v>56</v>
      </c>
      <c r="C4442" s="815">
        <f t="shared" si="288"/>
        <v>311</v>
      </c>
      <c r="D4442" s="815">
        <f t="shared" si="289"/>
        <v>311</v>
      </c>
      <c r="E4442" s="815">
        <v>1972</v>
      </c>
    </row>
    <row r="4443" spans="1:5">
      <c r="A4443" s="816">
        <f t="shared" si="291"/>
        <v>26355</v>
      </c>
      <c r="B4443" s="815">
        <f t="shared" si="290"/>
        <v>57</v>
      </c>
      <c r="C4443" s="815">
        <f t="shared" si="288"/>
        <v>310</v>
      </c>
      <c r="D4443" s="815">
        <f t="shared" si="289"/>
        <v>310</v>
      </c>
      <c r="E4443" s="815">
        <v>1972</v>
      </c>
    </row>
    <row r="4444" spans="1:5">
      <c r="A4444" s="816">
        <f t="shared" si="291"/>
        <v>26356</v>
      </c>
      <c r="B4444" s="815">
        <f t="shared" si="290"/>
        <v>58</v>
      </c>
      <c r="C4444" s="815">
        <f t="shared" si="288"/>
        <v>309</v>
      </c>
      <c r="D4444" s="815">
        <f t="shared" si="289"/>
        <v>309</v>
      </c>
      <c r="E4444" s="815">
        <v>1972</v>
      </c>
    </row>
    <row r="4445" spans="1:5">
      <c r="A4445" s="816">
        <f t="shared" si="291"/>
        <v>26357</v>
      </c>
      <c r="B4445" s="815">
        <f t="shared" si="290"/>
        <v>59</v>
      </c>
      <c r="C4445" s="815">
        <f t="shared" si="288"/>
        <v>308</v>
      </c>
      <c r="D4445" s="815">
        <f t="shared" si="289"/>
        <v>308</v>
      </c>
      <c r="E4445" s="815">
        <v>1972</v>
      </c>
    </row>
    <row r="4446" spans="1:5">
      <c r="A4446" s="816">
        <f t="shared" si="291"/>
        <v>26358</v>
      </c>
      <c r="B4446" s="815">
        <f t="shared" si="290"/>
        <v>60</v>
      </c>
      <c r="C4446" s="815">
        <f t="shared" si="288"/>
        <v>307</v>
      </c>
      <c r="D4446" s="815">
        <f t="shared" si="289"/>
        <v>307</v>
      </c>
      <c r="E4446" s="815">
        <v>1972</v>
      </c>
    </row>
    <row r="4447" spans="1:5">
      <c r="A4447" s="816">
        <f t="shared" si="291"/>
        <v>26359</v>
      </c>
      <c r="B4447" s="815">
        <f t="shared" si="290"/>
        <v>61</v>
      </c>
      <c r="C4447" s="815">
        <f t="shared" si="288"/>
        <v>306</v>
      </c>
      <c r="D4447" s="815">
        <f t="shared" si="289"/>
        <v>306</v>
      </c>
      <c r="E4447" s="815">
        <v>1972</v>
      </c>
    </row>
    <row r="4448" spans="1:5">
      <c r="A4448" s="816">
        <f t="shared" si="291"/>
        <v>26360</v>
      </c>
      <c r="B4448" s="815">
        <f t="shared" si="290"/>
        <v>62</v>
      </c>
      <c r="C4448" s="815">
        <f t="shared" si="288"/>
        <v>305</v>
      </c>
      <c r="D4448" s="815">
        <f t="shared" si="289"/>
        <v>305</v>
      </c>
      <c r="E4448" s="815">
        <v>1972</v>
      </c>
    </row>
    <row r="4449" spans="1:5">
      <c r="A4449" s="816">
        <f t="shared" si="291"/>
        <v>26361</v>
      </c>
      <c r="B4449" s="815">
        <f t="shared" si="290"/>
        <v>63</v>
      </c>
      <c r="C4449" s="815">
        <f t="shared" si="288"/>
        <v>304</v>
      </c>
      <c r="D4449" s="815">
        <f t="shared" si="289"/>
        <v>304</v>
      </c>
      <c r="E4449" s="815">
        <v>1972</v>
      </c>
    </row>
    <row r="4450" spans="1:5">
      <c r="A4450" s="816">
        <f t="shared" si="291"/>
        <v>26362</v>
      </c>
      <c r="B4450" s="815">
        <f t="shared" si="290"/>
        <v>64</v>
      </c>
      <c r="C4450" s="815">
        <f t="shared" si="288"/>
        <v>303</v>
      </c>
      <c r="D4450" s="815">
        <f t="shared" si="289"/>
        <v>303</v>
      </c>
      <c r="E4450" s="815">
        <v>1972</v>
      </c>
    </row>
    <row r="4451" spans="1:5">
      <c r="A4451" s="816">
        <f t="shared" si="291"/>
        <v>26363</v>
      </c>
      <c r="B4451" s="815">
        <f t="shared" si="290"/>
        <v>65</v>
      </c>
      <c r="C4451" s="815">
        <f t="shared" si="288"/>
        <v>302</v>
      </c>
      <c r="D4451" s="815">
        <f t="shared" si="289"/>
        <v>302</v>
      </c>
      <c r="E4451" s="815">
        <v>1972</v>
      </c>
    </row>
    <row r="4452" spans="1:5">
      <c r="A4452" s="816">
        <f t="shared" si="291"/>
        <v>26364</v>
      </c>
      <c r="B4452" s="815">
        <f t="shared" si="290"/>
        <v>66</v>
      </c>
      <c r="C4452" s="815">
        <f t="shared" si="288"/>
        <v>301</v>
      </c>
      <c r="D4452" s="815">
        <f t="shared" si="289"/>
        <v>301</v>
      </c>
      <c r="E4452" s="815">
        <v>1972</v>
      </c>
    </row>
    <row r="4453" spans="1:5">
      <c r="A4453" s="816">
        <f t="shared" si="291"/>
        <v>26365</v>
      </c>
      <c r="B4453" s="815">
        <f t="shared" ref="B4453:B4516" si="292">B4452+1</f>
        <v>67</v>
      </c>
      <c r="C4453" s="815">
        <f t="shared" ref="C4453:C4516" si="293">C4452-1</f>
        <v>300</v>
      </c>
      <c r="D4453" s="815">
        <f t="shared" ref="D4453:D4516" si="294">D4452-1</f>
        <v>300</v>
      </c>
      <c r="E4453" s="815">
        <v>1972</v>
      </c>
    </row>
    <row r="4454" spans="1:5">
      <c r="A4454" s="816">
        <f t="shared" si="291"/>
        <v>26366</v>
      </c>
      <c r="B4454" s="815">
        <f t="shared" si="292"/>
        <v>68</v>
      </c>
      <c r="C4454" s="815">
        <f t="shared" si="293"/>
        <v>299</v>
      </c>
      <c r="D4454" s="815">
        <f t="shared" si="294"/>
        <v>299</v>
      </c>
      <c r="E4454" s="815">
        <v>1972</v>
      </c>
    </row>
    <row r="4455" spans="1:5">
      <c r="A4455" s="816">
        <f t="shared" si="291"/>
        <v>26367</v>
      </c>
      <c r="B4455" s="815">
        <f t="shared" si="292"/>
        <v>69</v>
      </c>
      <c r="C4455" s="815">
        <f t="shared" si="293"/>
        <v>298</v>
      </c>
      <c r="D4455" s="815">
        <f t="shared" si="294"/>
        <v>298</v>
      </c>
      <c r="E4455" s="815">
        <v>1972</v>
      </c>
    </row>
    <row r="4456" spans="1:5">
      <c r="A4456" s="816">
        <f t="shared" si="291"/>
        <v>26368</v>
      </c>
      <c r="B4456" s="815">
        <f t="shared" si="292"/>
        <v>70</v>
      </c>
      <c r="C4456" s="815">
        <f t="shared" si="293"/>
        <v>297</v>
      </c>
      <c r="D4456" s="815">
        <f t="shared" si="294"/>
        <v>297</v>
      </c>
      <c r="E4456" s="815">
        <v>1972</v>
      </c>
    </row>
    <row r="4457" spans="1:5">
      <c r="A4457" s="816">
        <f t="shared" si="291"/>
        <v>26369</v>
      </c>
      <c r="B4457" s="815">
        <f t="shared" si="292"/>
        <v>71</v>
      </c>
      <c r="C4457" s="815">
        <f t="shared" si="293"/>
        <v>296</v>
      </c>
      <c r="D4457" s="815">
        <f t="shared" si="294"/>
        <v>296</v>
      </c>
      <c r="E4457" s="815">
        <v>1972</v>
      </c>
    </row>
    <row r="4458" spans="1:5">
      <c r="A4458" s="816">
        <f t="shared" si="291"/>
        <v>26370</v>
      </c>
      <c r="B4458" s="815">
        <f t="shared" si="292"/>
        <v>72</v>
      </c>
      <c r="C4458" s="815">
        <f t="shared" si="293"/>
        <v>295</v>
      </c>
      <c r="D4458" s="815">
        <f t="shared" si="294"/>
        <v>295</v>
      </c>
      <c r="E4458" s="815">
        <v>1972</v>
      </c>
    </row>
    <row r="4459" spans="1:5">
      <c r="A4459" s="816">
        <f t="shared" si="291"/>
        <v>26371</v>
      </c>
      <c r="B4459" s="815">
        <f t="shared" si="292"/>
        <v>73</v>
      </c>
      <c r="C4459" s="815">
        <f t="shared" si="293"/>
        <v>294</v>
      </c>
      <c r="D4459" s="815">
        <f t="shared" si="294"/>
        <v>294</v>
      </c>
      <c r="E4459" s="815">
        <v>1972</v>
      </c>
    </row>
    <row r="4460" spans="1:5">
      <c r="A4460" s="816">
        <f t="shared" si="291"/>
        <v>26372</v>
      </c>
      <c r="B4460" s="815">
        <f t="shared" si="292"/>
        <v>74</v>
      </c>
      <c r="C4460" s="815">
        <f t="shared" si="293"/>
        <v>293</v>
      </c>
      <c r="D4460" s="815">
        <f t="shared" si="294"/>
        <v>293</v>
      </c>
      <c r="E4460" s="815">
        <v>1972</v>
      </c>
    </row>
    <row r="4461" spans="1:5">
      <c r="A4461" s="816">
        <f t="shared" si="291"/>
        <v>26373</v>
      </c>
      <c r="B4461" s="815">
        <f t="shared" si="292"/>
        <v>75</v>
      </c>
      <c r="C4461" s="815">
        <f t="shared" si="293"/>
        <v>292</v>
      </c>
      <c r="D4461" s="815">
        <f t="shared" si="294"/>
        <v>292</v>
      </c>
      <c r="E4461" s="815">
        <v>1972</v>
      </c>
    </row>
    <row r="4462" spans="1:5">
      <c r="A4462" s="816">
        <f t="shared" si="291"/>
        <v>26374</v>
      </c>
      <c r="B4462" s="815">
        <f t="shared" si="292"/>
        <v>76</v>
      </c>
      <c r="C4462" s="815">
        <f t="shared" si="293"/>
        <v>291</v>
      </c>
      <c r="D4462" s="815">
        <f t="shared" si="294"/>
        <v>291</v>
      </c>
      <c r="E4462" s="815">
        <v>1972</v>
      </c>
    </row>
    <row r="4463" spans="1:5">
      <c r="A4463" s="816">
        <f t="shared" si="291"/>
        <v>26375</v>
      </c>
      <c r="B4463" s="815">
        <f t="shared" si="292"/>
        <v>77</v>
      </c>
      <c r="C4463" s="815">
        <f t="shared" si="293"/>
        <v>290</v>
      </c>
      <c r="D4463" s="815">
        <f t="shared" si="294"/>
        <v>290</v>
      </c>
      <c r="E4463" s="815">
        <v>1972</v>
      </c>
    </row>
    <row r="4464" spans="1:5">
      <c r="A4464" s="816">
        <f t="shared" si="291"/>
        <v>26376</v>
      </c>
      <c r="B4464" s="815">
        <f t="shared" si="292"/>
        <v>78</v>
      </c>
      <c r="C4464" s="815">
        <f t="shared" si="293"/>
        <v>289</v>
      </c>
      <c r="D4464" s="815">
        <f t="shared" si="294"/>
        <v>289</v>
      </c>
      <c r="E4464" s="815">
        <v>1972</v>
      </c>
    </row>
    <row r="4465" spans="1:5">
      <c r="A4465" s="816">
        <f t="shared" si="291"/>
        <v>26377</v>
      </c>
      <c r="B4465" s="815">
        <f t="shared" si="292"/>
        <v>79</v>
      </c>
      <c r="C4465" s="815">
        <f t="shared" si="293"/>
        <v>288</v>
      </c>
      <c r="D4465" s="815">
        <f t="shared" si="294"/>
        <v>288</v>
      </c>
      <c r="E4465" s="815">
        <v>1972</v>
      </c>
    </row>
    <row r="4466" spans="1:5">
      <c r="A4466" s="816">
        <f t="shared" si="291"/>
        <v>26378</v>
      </c>
      <c r="B4466" s="815">
        <f t="shared" si="292"/>
        <v>80</v>
      </c>
      <c r="C4466" s="815">
        <f t="shared" si="293"/>
        <v>287</v>
      </c>
      <c r="D4466" s="815">
        <f t="shared" si="294"/>
        <v>287</v>
      </c>
      <c r="E4466" s="815">
        <v>1972</v>
      </c>
    </row>
    <row r="4467" spans="1:5">
      <c r="A4467" s="816">
        <f t="shared" ref="A4467:A4530" si="295">A4466+1</f>
        <v>26379</v>
      </c>
      <c r="B4467" s="815">
        <f t="shared" si="292"/>
        <v>81</v>
      </c>
      <c r="C4467" s="815">
        <f t="shared" si="293"/>
        <v>286</v>
      </c>
      <c r="D4467" s="815">
        <f t="shared" si="294"/>
        <v>286</v>
      </c>
      <c r="E4467" s="815">
        <v>1972</v>
      </c>
    </row>
    <row r="4468" spans="1:5">
      <c r="A4468" s="816">
        <f t="shared" si="295"/>
        <v>26380</v>
      </c>
      <c r="B4468" s="815">
        <f t="shared" si="292"/>
        <v>82</v>
      </c>
      <c r="C4468" s="815">
        <f t="shared" si="293"/>
        <v>285</v>
      </c>
      <c r="D4468" s="815">
        <f t="shared" si="294"/>
        <v>285</v>
      </c>
      <c r="E4468" s="815">
        <v>1972</v>
      </c>
    </row>
    <row r="4469" spans="1:5">
      <c r="A4469" s="816">
        <f t="shared" si="295"/>
        <v>26381</v>
      </c>
      <c r="B4469" s="815">
        <f t="shared" si="292"/>
        <v>83</v>
      </c>
      <c r="C4469" s="815">
        <f t="shared" si="293"/>
        <v>284</v>
      </c>
      <c r="D4469" s="815">
        <f t="shared" si="294"/>
        <v>284</v>
      </c>
      <c r="E4469" s="815">
        <v>1972</v>
      </c>
    </row>
    <row r="4470" spans="1:5">
      <c r="A4470" s="816">
        <f t="shared" si="295"/>
        <v>26382</v>
      </c>
      <c r="B4470" s="815">
        <f t="shared" si="292"/>
        <v>84</v>
      </c>
      <c r="C4470" s="815">
        <f t="shared" si="293"/>
        <v>283</v>
      </c>
      <c r="D4470" s="815">
        <f t="shared" si="294"/>
        <v>283</v>
      </c>
      <c r="E4470" s="815">
        <v>1972</v>
      </c>
    </row>
    <row r="4471" spans="1:5">
      <c r="A4471" s="816">
        <f t="shared" si="295"/>
        <v>26383</v>
      </c>
      <c r="B4471" s="815">
        <f t="shared" si="292"/>
        <v>85</v>
      </c>
      <c r="C4471" s="815">
        <f t="shared" si="293"/>
        <v>282</v>
      </c>
      <c r="D4471" s="815">
        <f t="shared" si="294"/>
        <v>282</v>
      </c>
      <c r="E4471" s="815">
        <v>1972</v>
      </c>
    </row>
    <row r="4472" spans="1:5">
      <c r="A4472" s="816">
        <f t="shared" si="295"/>
        <v>26384</v>
      </c>
      <c r="B4472" s="815">
        <f t="shared" si="292"/>
        <v>86</v>
      </c>
      <c r="C4472" s="815">
        <f t="shared" si="293"/>
        <v>281</v>
      </c>
      <c r="D4472" s="815">
        <f t="shared" si="294"/>
        <v>281</v>
      </c>
      <c r="E4472" s="815">
        <v>1972</v>
      </c>
    </row>
    <row r="4473" spans="1:5">
      <c r="A4473" s="816">
        <f t="shared" si="295"/>
        <v>26385</v>
      </c>
      <c r="B4473" s="815">
        <f t="shared" si="292"/>
        <v>87</v>
      </c>
      <c r="C4473" s="815">
        <f t="shared" si="293"/>
        <v>280</v>
      </c>
      <c r="D4473" s="815">
        <f t="shared" si="294"/>
        <v>280</v>
      </c>
      <c r="E4473" s="815">
        <v>1972</v>
      </c>
    </row>
    <row r="4474" spans="1:5">
      <c r="A4474" s="816">
        <f t="shared" si="295"/>
        <v>26386</v>
      </c>
      <c r="B4474" s="815">
        <f t="shared" si="292"/>
        <v>88</v>
      </c>
      <c r="C4474" s="815">
        <f t="shared" si="293"/>
        <v>279</v>
      </c>
      <c r="D4474" s="815">
        <f t="shared" si="294"/>
        <v>279</v>
      </c>
      <c r="E4474" s="815">
        <v>1972</v>
      </c>
    </row>
    <row r="4475" spans="1:5">
      <c r="A4475" s="816">
        <f t="shared" si="295"/>
        <v>26387</v>
      </c>
      <c r="B4475" s="815">
        <f t="shared" si="292"/>
        <v>89</v>
      </c>
      <c r="C4475" s="815">
        <f t="shared" si="293"/>
        <v>278</v>
      </c>
      <c r="D4475" s="815">
        <f t="shared" si="294"/>
        <v>278</v>
      </c>
      <c r="E4475" s="815">
        <v>1972</v>
      </c>
    </row>
    <row r="4476" spans="1:5">
      <c r="A4476" s="816">
        <f t="shared" si="295"/>
        <v>26388</v>
      </c>
      <c r="B4476" s="815">
        <f t="shared" si="292"/>
        <v>90</v>
      </c>
      <c r="C4476" s="815">
        <f t="shared" si="293"/>
        <v>277</v>
      </c>
      <c r="D4476" s="815">
        <f t="shared" si="294"/>
        <v>277</v>
      </c>
      <c r="E4476" s="815">
        <v>1972</v>
      </c>
    </row>
    <row r="4477" spans="1:5">
      <c r="A4477" s="816">
        <f t="shared" si="295"/>
        <v>26389</v>
      </c>
      <c r="B4477" s="815">
        <f t="shared" si="292"/>
        <v>91</v>
      </c>
      <c r="C4477" s="815">
        <f t="shared" si="293"/>
        <v>276</v>
      </c>
      <c r="D4477" s="815">
        <f t="shared" si="294"/>
        <v>276</v>
      </c>
      <c r="E4477" s="815">
        <v>1972</v>
      </c>
    </row>
    <row r="4478" spans="1:5">
      <c r="A4478" s="816">
        <f t="shared" si="295"/>
        <v>26390</v>
      </c>
      <c r="B4478" s="815">
        <f t="shared" si="292"/>
        <v>92</v>
      </c>
      <c r="C4478" s="815">
        <f t="shared" si="293"/>
        <v>275</v>
      </c>
      <c r="D4478" s="815">
        <f t="shared" si="294"/>
        <v>275</v>
      </c>
      <c r="E4478" s="815">
        <v>1972</v>
      </c>
    </row>
    <row r="4479" spans="1:5">
      <c r="A4479" s="816">
        <f t="shared" si="295"/>
        <v>26391</v>
      </c>
      <c r="B4479" s="815">
        <f t="shared" si="292"/>
        <v>93</v>
      </c>
      <c r="C4479" s="815">
        <f t="shared" si="293"/>
        <v>274</v>
      </c>
      <c r="D4479" s="815">
        <f t="shared" si="294"/>
        <v>274</v>
      </c>
      <c r="E4479" s="815">
        <v>1972</v>
      </c>
    </row>
    <row r="4480" spans="1:5">
      <c r="A4480" s="816">
        <f t="shared" si="295"/>
        <v>26392</v>
      </c>
      <c r="B4480" s="815">
        <f t="shared" si="292"/>
        <v>94</v>
      </c>
      <c r="C4480" s="815">
        <f t="shared" si="293"/>
        <v>273</v>
      </c>
      <c r="D4480" s="815">
        <f t="shared" si="294"/>
        <v>273</v>
      </c>
      <c r="E4480" s="815">
        <v>1972</v>
      </c>
    </row>
    <row r="4481" spans="1:5">
      <c r="A4481" s="816">
        <f t="shared" si="295"/>
        <v>26393</v>
      </c>
      <c r="B4481" s="815">
        <f t="shared" si="292"/>
        <v>95</v>
      </c>
      <c r="C4481" s="815">
        <f t="shared" si="293"/>
        <v>272</v>
      </c>
      <c r="D4481" s="815">
        <f t="shared" si="294"/>
        <v>272</v>
      </c>
      <c r="E4481" s="815">
        <v>1972</v>
      </c>
    </row>
    <row r="4482" spans="1:5">
      <c r="A4482" s="816">
        <f t="shared" si="295"/>
        <v>26394</v>
      </c>
      <c r="B4482" s="815">
        <f t="shared" si="292"/>
        <v>96</v>
      </c>
      <c r="C4482" s="815">
        <f t="shared" si="293"/>
        <v>271</v>
      </c>
      <c r="D4482" s="815">
        <f t="shared" si="294"/>
        <v>271</v>
      </c>
      <c r="E4482" s="815">
        <v>1972</v>
      </c>
    </row>
    <row r="4483" spans="1:5">
      <c r="A4483" s="816">
        <f t="shared" si="295"/>
        <v>26395</v>
      </c>
      <c r="B4483" s="815">
        <f t="shared" si="292"/>
        <v>97</v>
      </c>
      <c r="C4483" s="815">
        <f t="shared" si="293"/>
        <v>270</v>
      </c>
      <c r="D4483" s="815">
        <f t="shared" si="294"/>
        <v>270</v>
      </c>
      <c r="E4483" s="815">
        <v>1972</v>
      </c>
    </row>
    <row r="4484" spans="1:5">
      <c r="A4484" s="816">
        <f t="shared" si="295"/>
        <v>26396</v>
      </c>
      <c r="B4484" s="815">
        <f t="shared" si="292"/>
        <v>98</v>
      </c>
      <c r="C4484" s="815">
        <f t="shared" si="293"/>
        <v>269</v>
      </c>
      <c r="D4484" s="815">
        <f t="shared" si="294"/>
        <v>269</v>
      </c>
      <c r="E4484" s="815">
        <v>1972</v>
      </c>
    </row>
    <row r="4485" spans="1:5">
      <c r="A4485" s="816">
        <f t="shared" si="295"/>
        <v>26397</v>
      </c>
      <c r="B4485" s="815">
        <f t="shared" si="292"/>
        <v>99</v>
      </c>
      <c r="C4485" s="815">
        <f t="shared" si="293"/>
        <v>268</v>
      </c>
      <c r="D4485" s="815">
        <f t="shared" si="294"/>
        <v>268</v>
      </c>
      <c r="E4485" s="815">
        <v>1972</v>
      </c>
    </row>
    <row r="4486" spans="1:5">
      <c r="A4486" s="816">
        <f t="shared" si="295"/>
        <v>26398</v>
      </c>
      <c r="B4486" s="815">
        <f t="shared" si="292"/>
        <v>100</v>
      </c>
      <c r="C4486" s="815">
        <f t="shared" si="293"/>
        <v>267</v>
      </c>
      <c r="D4486" s="815">
        <f t="shared" si="294"/>
        <v>267</v>
      </c>
      <c r="E4486" s="815">
        <v>1972</v>
      </c>
    </row>
    <row r="4487" spans="1:5">
      <c r="A4487" s="816">
        <f t="shared" si="295"/>
        <v>26399</v>
      </c>
      <c r="B4487" s="815">
        <f t="shared" si="292"/>
        <v>101</v>
      </c>
      <c r="C4487" s="815">
        <f t="shared" si="293"/>
        <v>266</v>
      </c>
      <c r="D4487" s="815">
        <f t="shared" si="294"/>
        <v>266</v>
      </c>
      <c r="E4487" s="815">
        <v>1972</v>
      </c>
    </row>
    <row r="4488" spans="1:5">
      <c r="A4488" s="816">
        <f t="shared" si="295"/>
        <v>26400</v>
      </c>
      <c r="B4488" s="815">
        <f t="shared" si="292"/>
        <v>102</v>
      </c>
      <c r="C4488" s="815">
        <f t="shared" si="293"/>
        <v>265</v>
      </c>
      <c r="D4488" s="815">
        <f t="shared" si="294"/>
        <v>265</v>
      </c>
      <c r="E4488" s="815">
        <v>1972</v>
      </c>
    </row>
    <row r="4489" spans="1:5">
      <c r="A4489" s="816">
        <f t="shared" si="295"/>
        <v>26401</v>
      </c>
      <c r="B4489" s="815">
        <f t="shared" si="292"/>
        <v>103</v>
      </c>
      <c r="C4489" s="815">
        <f t="shared" si="293"/>
        <v>264</v>
      </c>
      <c r="D4489" s="815">
        <f t="shared" si="294"/>
        <v>264</v>
      </c>
      <c r="E4489" s="815">
        <v>1972</v>
      </c>
    </row>
    <row r="4490" spans="1:5">
      <c r="A4490" s="816">
        <f t="shared" si="295"/>
        <v>26402</v>
      </c>
      <c r="B4490" s="815">
        <f t="shared" si="292"/>
        <v>104</v>
      </c>
      <c r="C4490" s="815">
        <f t="shared" si="293"/>
        <v>263</v>
      </c>
      <c r="D4490" s="815">
        <f t="shared" si="294"/>
        <v>263</v>
      </c>
      <c r="E4490" s="815">
        <v>1972</v>
      </c>
    </row>
    <row r="4491" spans="1:5">
      <c r="A4491" s="816">
        <f t="shared" si="295"/>
        <v>26403</v>
      </c>
      <c r="B4491" s="815">
        <f t="shared" si="292"/>
        <v>105</v>
      </c>
      <c r="C4491" s="815">
        <f t="shared" si="293"/>
        <v>262</v>
      </c>
      <c r="D4491" s="815">
        <f t="shared" si="294"/>
        <v>262</v>
      </c>
      <c r="E4491" s="815">
        <v>1972</v>
      </c>
    </row>
    <row r="4492" spans="1:5">
      <c r="A4492" s="816">
        <f t="shared" si="295"/>
        <v>26404</v>
      </c>
      <c r="B4492" s="815">
        <f t="shared" si="292"/>
        <v>106</v>
      </c>
      <c r="C4492" s="815">
        <f t="shared" si="293"/>
        <v>261</v>
      </c>
      <c r="D4492" s="815">
        <f t="shared" si="294"/>
        <v>261</v>
      </c>
      <c r="E4492" s="815">
        <v>1972</v>
      </c>
    </row>
    <row r="4493" spans="1:5">
      <c r="A4493" s="816">
        <f t="shared" si="295"/>
        <v>26405</v>
      </c>
      <c r="B4493" s="815">
        <f t="shared" si="292"/>
        <v>107</v>
      </c>
      <c r="C4493" s="815">
        <f t="shared" si="293"/>
        <v>260</v>
      </c>
      <c r="D4493" s="815">
        <f t="shared" si="294"/>
        <v>260</v>
      </c>
      <c r="E4493" s="815">
        <v>1972</v>
      </c>
    </row>
    <row r="4494" spans="1:5">
      <c r="A4494" s="816">
        <f t="shared" si="295"/>
        <v>26406</v>
      </c>
      <c r="B4494" s="815">
        <f t="shared" si="292"/>
        <v>108</v>
      </c>
      <c r="C4494" s="815">
        <f t="shared" si="293"/>
        <v>259</v>
      </c>
      <c r="D4494" s="815">
        <f t="shared" si="294"/>
        <v>259</v>
      </c>
      <c r="E4494" s="815">
        <v>1972</v>
      </c>
    </row>
    <row r="4495" spans="1:5">
      <c r="A4495" s="816">
        <f t="shared" si="295"/>
        <v>26407</v>
      </c>
      <c r="B4495" s="815">
        <f t="shared" si="292"/>
        <v>109</v>
      </c>
      <c r="C4495" s="815">
        <f t="shared" si="293"/>
        <v>258</v>
      </c>
      <c r="D4495" s="815">
        <f t="shared" si="294"/>
        <v>258</v>
      </c>
      <c r="E4495" s="815">
        <v>1972</v>
      </c>
    </row>
    <row r="4496" spans="1:5">
      <c r="A4496" s="816">
        <f t="shared" si="295"/>
        <v>26408</v>
      </c>
      <c r="B4496" s="815">
        <f t="shared" si="292"/>
        <v>110</v>
      </c>
      <c r="C4496" s="815">
        <f t="shared" si="293"/>
        <v>257</v>
      </c>
      <c r="D4496" s="815">
        <f t="shared" si="294"/>
        <v>257</v>
      </c>
      <c r="E4496" s="815">
        <v>1972</v>
      </c>
    </row>
    <row r="4497" spans="1:5">
      <c r="A4497" s="816">
        <f t="shared" si="295"/>
        <v>26409</v>
      </c>
      <c r="B4497" s="815">
        <f t="shared" si="292"/>
        <v>111</v>
      </c>
      <c r="C4497" s="815">
        <f t="shared" si="293"/>
        <v>256</v>
      </c>
      <c r="D4497" s="815">
        <f t="shared" si="294"/>
        <v>256</v>
      </c>
      <c r="E4497" s="815">
        <v>1972</v>
      </c>
    </row>
    <row r="4498" spans="1:5">
      <c r="A4498" s="816">
        <f t="shared" si="295"/>
        <v>26410</v>
      </c>
      <c r="B4498" s="815">
        <f t="shared" si="292"/>
        <v>112</v>
      </c>
      <c r="C4498" s="815">
        <f t="shared" si="293"/>
        <v>255</v>
      </c>
      <c r="D4498" s="815">
        <f t="shared" si="294"/>
        <v>255</v>
      </c>
      <c r="E4498" s="815">
        <v>1972</v>
      </c>
    </row>
    <row r="4499" spans="1:5">
      <c r="A4499" s="816">
        <f t="shared" si="295"/>
        <v>26411</v>
      </c>
      <c r="B4499" s="815">
        <f t="shared" si="292"/>
        <v>113</v>
      </c>
      <c r="C4499" s="815">
        <f t="shared" si="293"/>
        <v>254</v>
      </c>
      <c r="D4499" s="815">
        <f t="shared" si="294"/>
        <v>254</v>
      </c>
      <c r="E4499" s="815">
        <v>1972</v>
      </c>
    </row>
    <row r="4500" spans="1:5">
      <c r="A4500" s="816">
        <f t="shared" si="295"/>
        <v>26412</v>
      </c>
      <c r="B4500" s="815">
        <f t="shared" si="292"/>
        <v>114</v>
      </c>
      <c r="C4500" s="815">
        <f t="shared" si="293"/>
        <v>253</v>
      </c>
      <c r="D4500" s="815">
        <f t="shared" si="294"/>
        <v>253</v>
      </c>
      <c r="E4500" s="815">
        <v>1972</v>
      </c>
    </row>
    <row r="4501" spans="1:5">
      <c r="A4501" s="816">
        <f t="shared" si="295"/>
        <v>26413</v>
      </c>
      <c r="B4501" s="815">
        <f t="shared" si="292"/>
        <v>115</v>
      </c>
      <c r="C4501" s="815">
        <f t="shared" si="293"/>
        <v>252</v>
      </c>
      <c r="D4501" s="815">
        <f t="shared" si="294"/>
        <v>252</v>
      </c>
      <c r="E4501" s="815">
        <v>1972</v>
      </c>
    </row>
    <row r="4502" spans="1:5">
      <c r="A4502" s="816">
        <f t="shared" si="295"/>
        <v>26414</v>
      </c>
      <c r="B4502" s="815">
        <f t="shared" si="292"/>
        <v>116</v>
      </c>
      <c r="C4502" s="815">
        <f t="shared" si="293"/>
        <v>251</v>
      </c>
      <c r="D4502" s="815">
        <f t="shared" si="294"/>
        <v>251</v>
      </c>
      <c r="E4502" s="815">
        <v>1972</v>
      </c>
    </row>
    <row r="4503" spans="1:5">
      <c r="A4503" s="816">
        <f t="shared" si="295"/>
        <v>26415</v>
      </c>
      <c r="B4503" s="815">
        <f t="shared" si="292"/>
        <v>117</v>
      </c>
      <c r="C4503" s="815">
        <f t="shared" si="293"/>
        <v>250</v>
      </c>
      <c r="D4503" s="815">
        <f t="shared" si="294"/>
        <v>250</v>
      </c>
      <c r="E4503" s="815">
        <v>1972</v>
      </c>
    </row>
    <row r="4504" spans="1:5">
      <c r="A4504" s="816">
        <f t="shared" si="295"/>
        <v>26416</v>
      </c>
      <c r="B4504" s="815">
        <f t="shared" si="292"/>
        <v>118</v>
      </c>
      <c r="C4504" s="815">
        <f t="shared" si="293"/>
        <v>249</v>
      </c>
      <c r="D4504" s="815">
        <f t="shared" si="294"/>
        <v>249</v>
      </c>
      <c r="E4504" s="815">
        <v>1972</v>
      </c>
    </row>
    <row r="4505" spans="1:5">
      <c r="A4505" s="816">
        <f t="shared" si="295"/>
        <v>26417</v>
      </c>
      <c r="B4505" s="815">
        <f t="shared" si="292"/>
        <v>119</v>
      </c>
      <c r="C4505" s="815">
        <f t="shared" si="293"/>
        <v>248</v>
      </c>
      <c r="D4505" s="815">
        <f t="shared" si="294"/>
        <v>248</v>
      </c>
      <c r="E4505" s="815">
        <v>1972</v>
      </c>
    </row>
    <row r="4506" spans="1:5">
      <c r="A4506" s="816">
        <f t="shared" si="295"/>
        <v>26418</v>
      </c>
      <c r="B4506" s="815">
        <f t="shared" si="292"/>
        <v>120</v>
      </c>
      <c r="C4506" s="815">
        <f t="shared" si="293"/>
        <v>247</v>
      </c>
      <c r="D4506" s="815">
        <f t="shared" si="294"/>
        <v>247</v>
      </c>
      <c r="E4506" s="815">
        <v>1972</v>
      </c>
    </row>
    <row r="4507" spans="1:5">
      <c r="A4507" s="816">
        <f t="shared" si="295"/>
        <v>26419</v>
      </c>
      <c r="B4507" s="815">
        <f t="shared" si="292"/>
        <v>121</v>
      </c>
      <c r="C4507" s="815">
        <f t="shared" si="293"/>
        <v>246</v>
      </c>
      <c r="D4507" s="815">
        <f t="shared" si="294"/>
        <v>246</v>
      </c>
      <c r="E4507" s="815">
        <v>1972</v>
      </c>
    </row>
    <row r="4508" spans="1:5">
      <c r="A4508" s="816">
        <f t="shared" si="295"/>
        <v>26420</v>
      </c>
      <c r="B4508" s="815">
        <f t="shared" si="292"/>
        <v>122</v>
      </c>
      <c r="C4508" s="815">
        <f t="shared" si="293"/>
        <v>245</v>
      </c>
      <c r="D4508" s="815">
        <f t="shared" si="294"/>
        <v>245</v>
      </c>
      <c r="E4508" s="815">
        <v>1972</v>
      </c>
    </row>
    <row r="4509" spans="1:5">
      <c r="A4509" s="816">
        <f t="shared" si="295"/>
        <v>26421</v>
      </c>
      <c r="B4509" s="815">
        <f t="shared" si="292"/>
        <v>123</v>
      </c>
      <c r="C4509" s="815">
        <f t="shared" si="293"/>
        <v>244</v>
      </c>
      <c r="D4509" s="815">
        <f t="shared" si="294"/>
        <v>244</v>
      </c>
      <c r="E4509" s="815">
        <v>1972</v>
      </c>
    </row>
    <row r="4510" spans="1:5">
      <c r="A4510" s="816">
        <f t="shared" si="295"/>
        <v>26422</v>
      </c>
      <c r="B4510" s="815">
        <f t="shared" si="292"/>
        <v>124</v>
      </c>
      <c r="C4510" s="815">
        <f t="shared" si="293"/>
        <v>243</v>
      </c>
      <c r="D4510" s="815">
        <f t="shared" si="294"/>
        <v>243</v>
      </c>
      <c r="E4510" s="815">
        <v>1972</v>
      </c>
    </row>
    <row r="4511" spans="1:5">
      <c r="A4511" s="816">
        <f t="shared" si="295"/>
        <v>26423</v>
      </c>
      <c r="B4511" s="815">
        <f t="shared" si="292"/>
        <v>125</v>
      </c>
      <c r="C4511" s="815">
        <f t="shared" si="293"/>
        <v>242</v>
      </c>
      <c r="D4511" s="815">
        <f t="shared" si="294"/>
        <v>242</v>
      </c>
      <c r="E4511" s="815">
        <v>1972</v>
      </c>
    </row>
    <row r="4512" spans="1:5">
      <c r="A4512" s="816">
        <f t="shared" si="295"/>
        <v>26424</v>
      </c>
      <c r="B4512" s="815">
        <f t="shared" si="292"/>
        <v>126</v>
      </c>
      <c r="C4512" s="815">
        <f t="shared" si="293"/>
        <v>241</v>
      </c>
      <c r="D4512" s="815">
        <f t="shared" si="294"/>
        <v>241</v>
      </c>
      <c r="E4512" s="815">
        <v>1972</v>
      </c>
    </row>
    <row r="4513" spans="1:5">
      <c r="A4513" s="816">
        <f t="shared" si="295"/>
        <v>26425</v>
      </c>
      <c r="B4513" s="815">
        <f t="shared" si="292"/>
        <v>127</v>
      </c>
      <c r="C4513" s="815">
        <f t="shared" si="293"/>
        <v>240</v>
      </c>
      <c r="D4513" s="815">
        <f t="shared" si="294"/>
        <v>240</v>
      </c>
      <c r="E4513" s="815">
        <v>1972</v>
      </c>
    </row>
    <row r="4514" spans="1:5">
      <c r="A4514" s="816">
        <f t="shared" si="295"/>
        <v>26426</v>
      </c>
      <c r="B4514" s="815">
        <f t="shared" si="292"/>
        <v>128</v>
      </c>
      <c r="C4514" s="815">
        <f t="shared" si="293"/>
        <v>239</v>
      </c>
      <c r="D4514" s="815">
        <f t="shared" si="294"/>
        <v>239</v>
      </c>
      <c r="E4514" s="815">
        <v>1972</v>
      </c>
    </row>
    <row r="4515" spans="1:5">
      <c r="A4515" s="816">
        <f t="shared" si="295"/>
        <v>26427</v>
      </c>
      <c r="B4515" s="815">
        <f t="shared" si="292"/>
        <v>129</v>
      </c>
      <c r="C4515" s="815">
        <f t="shared" si="293"/>
        <v>238</v>
      </c>
      <c r="D4515" s="815">
        <f t="shared" si="294"/>
        <v>238</v>
      </c>
      <c r="E4515" s="815">
        <v>1972</v>
      </c>
    </row>
    <row r="4516" spans="1:5">
      <c r="A4516" s="816">
        <f t="shared" si="295"/>
        <v>26428</v>
      </c>
      <c r="B4516" s="815">
        <f t="shared" si="292"/>
        <v>130</v>
      </c>
      <c r="C4516" s="815">
        <f t="shared" si="293"/>
        <v>237</v>
      </c>
      <c r="D4516" s="815">
        <f t="shared" si="294"/>
        <v>237</v>
      </c>
      <c r="E4516" s="815">
        <v>1972</v>
      </c>
    </row>
    <row r="4517" spans="1:5">
      <c r="A4517" s="816">
        <f t="shared" si="295"/>
        <v>26429</v>
      </c>
      <c r="B4517" s="815">
        <f t="shared" ref="B4517:B4580" si="296">B4516+1</f>
        <v>131</v>
      </c>
      <c r="C4517" s="815">
        <f t="shared" ref="C4517:C4580" si="297">C4516-1</f>
        <v>236</v>
      </c>
      <c r="D4517" s="815">
        <f t="shared" ref="D4517:D4580" si="298">D4516-1</f>
        <v>236</v>
      </c>
      <c r="E4517" s="815">
        <v>1972</v>
      </c>
    </row>
    <row r="4518" spans="1:5">
      <c r="A4518" s="816">
        <f t="shared" si="295"/>
        <v>26430</v>
      </c>
      <c r="B4518" s="815">
        <f t="shared" si="296"/>
        <v>132</v>
      </c>
      <c r="C4518" s="815">
        <f t="shared" si="297"/>
        <v>235</v>
      </c>
      <c r="D4518" s="815">
        <f t="shared" si="298"/>
        <v>235</v>
      </c>
      <c r="E4518" s="815">
        <v>1972</v>
      </c>
    </row>
    <row r="4519" spans="1:5">
      <c r="A4519" s="816">
        <f t="shared" si="295"/>
        <v>26431</v>
      </c>
      <c r="B4519" s="815">
        <f t="shared" si="296"/>
        <v>133</v>
      </c>
      <c r="C4519" s="815">
        <f t="shared" si="297"/>
        <v>234</v>
      </c>
      <c r="D4519" s="815">
        <f t="shared" si="298"/>
        <v>234</v>
      </c>
      <c r="E4519" s="815">
        <v>1972</v>
      </c>
    </row>
    <row r="4520" spans="1:5">
      <c r="A4520" s="816">
        <f t="shared" si="295"/>
        <v>26432</v>
      </c>
      <c r="B4520" s="815">
        <f t="shared" si="296"/>
        <v>134</v>
      </c>
      <c r="C4520" s="815">
        <f t="shared" si="297"/>
        <v>233</v>
      </c>
      <c r="D4520" s="815">
        <f t="shared" si="298"/>
        <v>233</v>
      </c>
      <c r="E4520" s="815">
        <v>1972</v>
      </c>
    </row>
    <row r="4521" spans="1:5">
      <c r="A4521" s="816">
        <f t="shared" si="295"/>
        <v>26433</v>
      </c>
      <c r="B4521" s="815">
        <f t="shared" si="296"/>
        <v>135</v>
      </c>
      <c r="C4521" s="815">
        <f t="shared" si="297"/>
        <v>232</v>
      </c>
      <c r="D4521" s="815">
        <f t="shared" si="298"/>
        <v>232</v>
      </c>
      <c r="E4521" s="815">
        <v>1972</v>
      </c>
    </row>
    <row r="4522" spans="1:5">
      <c r="A4522" s="816">
        <f t="shared" si="295"/>
        <v>26434</v>
      </c>
      <c r="B4522" s="815">
        <f t="shared" si="296"/>
        <v>136</v>
      </c>
      <c r="C4522" s="815">
        <f t="shared" si="297"/>
        <v>231</v>
      </c>
      <c r="D4522" s="815">
        <f t="shared" si="298"/>
        <v>231</v>
      </c>
      <c r="E4522" s="815">
        <v>1972</v>
      </c>
    </row>
    <row r="4523" spans="1:5">
      <c r="A4523" s="816">
        <f t="shared" si="295"/>
        <v>26435</v>
      </c>
      <c r="B4523" s="815">
        <f t="shared" si="296"/>
        <v>137</v>
      </c>
      <c r="C4523" s="815">
        <f t="shared" si="297"/>
        <v>230</v>
      </c>
      <c r="D4523" s="815">
        <f t="shared" si="298"/>
        <v>230</v>
      </c>
      <c r="E4523" s="815">
        <v>1972</v>
      </c>
    </row>
    <row r="4524" spans="1:5">
      <c r="A4524" s="816">
        <f t="shared" si="295"/>
        <v>26436</v>
      </c>
      <c r="B4524" s="815">
        <f t="shared" si="296"/>
        <v>138</v>
      </c>
      <c r="C4524" s="815">
        <f t="shared" si="297"/>
        <v>229</v>
      </c>
      <c r="D4524" s="815">
        <f t="shared" si="298"/>
        <v>229</v>
      </c>
      <c r="E4524" s="815">
        <v>1972</v>
      </c>
    </row>
    <row r="4525" spans="1:5">
      <c r="A4525" s="816">
        <f t="shared" si="295"/>
        <v>26437</v>
      </c>
      <c r="B4525" s="815">
        <f t="shared" si="296"/>
        <v>139</v>
      </c>
      <c r="C4525" s="815">
        <f t="shared" si="297"/>
        <v>228</v>
      </c>
      <c r="D4525" s="815">
        <f t="shared" si="298"/>
        <v>228</v>
      </c>
      <c r="E4525" s="815">
        <v>1972</v>
      </c>
    </row>
    <row r="4526" spans="1:5">
      <c r="A4526" s="816">
        <f t="shared" si="295"/>
        <v>26438</v>
      </c>
      <c r="B4526" s="815">
        <f t="shared" si="296"/>
        <v>140</v>
      </c>
      <c r="C4526" s="815">
        <f t="shared" si="297"/>
        <v>227</v>
      </c>
      <c r="D4526" s="815">
        <f t="shared" si="298"/>
        <v>227</v>
      </c>
      <c r="E4526" s="815">
        <v>1972</v>
      </c>
    </row>
    <row r="4527" spans="1:5">
      <c r="A4527" s="816">
        <f t="shared" si="295"/>
        <v>26439</v>
      </c>
      <c r="B4527" s="815">
        <f t="shared" si="296"/>
        <v>141</v>
      </c>
      <c r="C4527" s="815">
        <f t="shared" si="297"/>
        <v>226</v>
      </c>
      <c r="D4527" s="815">
        <f t="shared" si="298"/>
        <v>226</v>
      </c>
      <c r="E4527" s="815">
        <v>1972</v>
      </c>
    </row>
    <row r="4528" spans="1:5">
      <c r="A4528" s="816">
        <f t="shared" si="295"/>
        <v>26440</v>
      </c>
      <c r="B4528" s="815">
        <f t="shared" si="296"/>
        <v>142</v>
      </c>
      <c r="C4528" s="815">
        <f t="shared" si="297"/>
        <v>225</v>
      </c>
      <c r="D4528" s="815">
        <f t="shared" si="298"/>
        <v>225</v>
      </c>
      <c r="E4528" s="815">
        <v>1972</v>
      </c>
    </row>
    <row r="4529" spans="1:5">
      <c r="A4529" s="816">
        <f t="shared" si="295"/>
        <v>26441</v>
      </c>
      <c r="B4529" s="815">
        <f t="shared" si="296"/>
        <v>143</v>
      </c>
      <c r="C4529" s="815">
        <f t="shared" si="297"/>
        <v>224</v>
      </c>
      <c r="D4529" s="815">
        <f t="shared" si="298"/>
        <v>224</v>
      </c>
      <c r="E4529" s="815">
        <v>1972</v>
      </c>
    </row>
    <row r="4530" spans="1:5">
      <c r="A4530" s="816">
        <f t="shared" si="295"/>
        <v>26442</v>
      </c>
      <c r="B4530" s="815">
        <f t="shared" si="296"/>
        <v>144</v>
      </c>
      <c r="C4530" s="815">
        <f t="shared" si="297"/>
        <v>223</v>
      </c>
      <c r="D4530" s="815">
        <f t="shared" si="298"/>
        <v>223</v>
      </c>
      <c r="E4530" s="815">
        <v>1972</v>
      </c>
    </row>
    <row r="4531" spans="1:5">
      <c r="A4531" s="816">
        <f t="shared" ref="A4531:A4594" si="299">A4530+1</f>
        <v>26443</v>
      </c>
      <c r="B4531" s="815">
        <f t="shared" si="296"/>
        <v>145</v>
      </c>
      <c r="C4531" s="815">
        <f t="shared" si="297"/>
        <v>222</v>
      </c>
      <c r="D4531" s="815">
        <f t="shared" si="298"/>
        <v>222</v>
      </c>
      <c r="E4531" s="815">
        <v>1972</v>
      </c>
    </row>
    <row r="4532" spans="1:5">
      <c r="A4532" s="816">
        <f t="shared" si="299"/>
        <v>26444</v>
      </c>
      <c r="B4532" s="815">
        <f t="shared" si="296"/>
        <v>146</v>
      </c>
      <c r="C4532" s="815">
        <f t="shared" si="297"/>
        <v>221</v>
      </c>
      <c r="D4532" s="815">
        <f t="shared" si="298"/>
        <v>221</v>
      </c>
      <c r="E4532" s="815">
        <v>1972</v>
      </c>
    </row>
    <row r="4533" spans="1:5">
      <c r="A4533" s="816">
        <f t="shared" si="299"/>
        <v>26445</v>
      </c>
      <c r="B4533" s="815">
        <f t="shared" si="296"/>
        <v>147</v>
      </c>
      <c r="C4533" s="815">
        <f t="shared" si="297"/>
        <v>220</v>
      </c>
      <c r="D4533" s="815">
        <f t="shared" si="298"/>
        <v>220</v>
      </c>
      <c r="E4533" s="815">
        <v>1972</v>
      </c>
    </row>
    <row r="4534" spans="1:5">
      <c r="A4534" s="816">
        <f t="shared" si="299"/>
        <v>26446</v>
      </c>
      <c r="B4534" s="815">
        <f t="shared" si="296"/>
        <v>148</v>
      </c>
      <c r="C4534" s="815">
        <f t="shared" si="297"/>
        <v>219</v>
      </c>
      <c r="D4534" s="815">
        <f t="shared" si="298"/>
        <v>219</v>
      </c>
      <c r="E4534" s="815">
        <v>1972</v>
      </c>
    </row>
    <row r="4535" spans="1:5">
      <c r="A4535" s="816">
        <f t="shared" si="299"/>
        <v>26447</v>
      </c>
      <c r="B4535" s="815">
        <f t="shared" si="296"/>
        <v>149</v>
      </c>
      <c r="C4535" s="815">
        <f t="shared" si="297"/>
        <v>218</v>
      </c>
      <c r="D4535" s="815">
        <f t="shared" si="298"/>
        <v>218</v>
      </c>
      <c r="E4535" s="815">
        <v>1972</v>
      </c>
    </row>
    <row r="4536" spans="1:5">
      <c r="A4536" s="816">
        <f t="shared" si="299"/>
        <v>26448</v>
      </c>
      <c r="B4536" s="815">
        <f t="shared" si="296"/>
        <v>150</v>
      </c>
      <c r="C4536" s="815">
        <f t="shared" si="297"/>
        <v>217</v>
      </c>
      <c r="D4536" s="815">
        <f t="shared" si="298"/>
        <v>217</v>
      </c>
      <c r="E4536" s="815">
        <v>1972</v>
      </c>
    </row>
    <row r="4537" spans="1:5">
      <c r="A4537" s="816">
        <f t="shared" si="299"/>
        <v>26449</v>
      </c>
      <c r="B4537" s="815">
        <f t="shared" si="296"/>
        <v>151</v>
      </c>
      <c r="C4537" s="815">
        <f t="shared" si="297"/>
        <v>216</v>
      </c>
      <c r="D4537" s="815">
        <f t="shared" si="298"/>
        <v>216</v>
      </c>
      <c r="E4537" s="815">
        <v>1972</v>
      </c>
    </row>
    <row r="4538" spans="1:5">
      <c r="A4538" s="816">
        <f t="shared" si="299"/>
        <v>26450</v>
      </c>
      <c r="B4538" s="815">
        <f t="shared" si="296"/>
        <v>152</v>
      </c>
      <c r="C4538" s="815">
        <f t="shared" si="297"/>
        <v>215</v>
      </c>
      <c r="D4538" s="815">
        <f t="shared" si="298"/>
        <v>215</v>
      </c>
      <c r="E4538" s="815">
        <v>1972</v>
      </c>
    </row>
    <row r="4539" spans="1:5">
      <c r="A4539" s="816">
        <f t="shared" si="299"/>
        <v>26451</v>
      </c>
      <c r="B4539" s="815">
        <f t="shared" si="296"/>
        <v>153</v>
      </c>
      <c r="C4539" s="815">
        <f t="shared" si="297"/>
        <v>214</v>
      </c>
      <c r="D4539" s="815">
        <f t="shared" si="298"/>
        <v>214</v>
      </c>
      <c r="E4539" s="815">
        <v>1972</v>
      </c>
    </row>
    <row r="4540" spans="1:5">
      <c r="A4540" s="816">
        <f t="shared" si="299"/>
        <v>26452</v>
      </c>
      <c r="B4540" s="815">
        <f t="shared" si="296"/>
        <v>154</v>
      </c>
      <c r="C4540" s="815">
        <f t="shared" si="297"/>
        <v>213</v>
      </c>
      <c r="D4540" s="815">
        <f t="shared" si="298"/>
        <v>213</v>
      </c>
      <c r="E4540" s="815">
        <v>1972</v>
      </c>
    </row>
    <row r="4541" spans="1:5">
      <c r="A4541" s="816">
        <f t="shared" si="299"/>
        <v>26453</v>
      </c>
      <c r="B4541" s="815">
        <f t="shared" si="296"/>
        <v>155</v>
      </c>
      <c r="C4541" s="815">
        <f t="shared" si="297"/>
        <v>212</v>
      </c>
      <c r="D4541" s="815">
        <f t="shared" si="298"/>
        <v>212</v>
      </c>
      <c r="E4541" s="815">
        <v>1972</v>
      </c>
    </row>
    <row r="4542" spans="1:5">
      <c r="A4542" s="816">
        <f t="shared" si="299"/>
        <v>26454</v>
      </c>
      <c r="B4542" s="815">
        <f t="shared" si="296"/>
        <v>156</v>
      </c>
      <c r="C4542" s="815">
        <f t="shared" si="297"/>
        <v>211</v>
      </c>
      <c r="D4542" s="815">
        <f t="shared" si="298"/>
        <v>211</v>
      </c>
      <c r="E4542" s="815">
        <v>1972</v>
      </c>
    </row>
    <row r="4543" spans="1:5">
      <c r="A4543" s="816">
        <f t="shared" si="299"/>
        <v>26455</v>
      </c>
      <c r="B4543" s="815">
        <f t="shared" si="296"/>
        <v>157</v>
      </c>
      <c r="C4543" s="815">
        <f t="shared" si="297"/>
        <v>210</v>
      </c>
      <c r="D4543" s="815">
        <f t="shared" si="298"/>
        <v>210</v>
      </c>
      <c r="E4543" s="815">
        <v>1972</v>
      </c>
    </row>
    <row r="4544" spans="1:5">
      <c r="A4544" s="816">
        <f t="shared" si="299"/>
        <v>26456</v>
      </c>
      <c r="B4544" s="815">
        <f t="shared" si="296"/>
        <v>158</v>
      </c>
      <c r="C4544" s="815">
        <f t="shared" si="297"/>
        <v>209</v>
      </c>
      <c r="D4544" s="815">
        <f t="shared" si="298"/>
        <v>209</v>
      </c>
      <c r="E4544" s="815">
        <v>1972</v>
      </c>
    </row>
    <row r="4545" spans="1:5">
      <c r="A4545" s="816">
        <f t="shared" si="299"/>
        <v>26457</v>
      </c>
      <c r="B4545" s="815">
        <f t="shared" si="296"/>
        <v>159</v>
      </c>
      <c r="C4545" s="815">
        <f t="shared" si="297"/>
        <v>208</v>
      </c>
      <c r="D4545" s="815">
        <f t="shared" si="298"/>
        <v>208</v>
      </c>
      <c r="E4545" s="815">
        <v>1972</v>
      </c>
    </row>
    <row r="4546" spans="1:5">
      <c r="A4546" s="816">
        <f t="shared" si="299"/>
        <v>26458</v>
      </c>
      <c r="B4546" s="815">
        <f t="shared" si="296"/>
        <v>160</v>
      </c>
      <c r="C4546" s="815">
        <f t="shared" si="297"/>
        <v>207</v>
      </c>
      <c r="D4546" s="815">
        <f t="shared" si="298"/>
        <v>207</v>
      </c>
      <c r="E4546" s="815">
        <v>1972</v>
      </c>
    </row>
    <row r="4547" spans="1:5">
      <c r="A4547" s="816">
        <f t="shared" si="299"/>
        <v>26459</v>
      </c>
      <c r="B4547" s="815">
        <f t="shared" si="296"/>
        <v>161</v>
      </c>
      <c r="C4547" s="815">
        <f t="shared" si="297"/>
        <v>206</v>
      </c>
      <c r="D4547" s="815">
        <f t="shared" si="298"/>
        <v>206</v>
      </c>
      <c r="E4547" s="815">
        <v>1972</v>
      </c>
    </row>
    <row r="4548" spans="1:5">
      <c r="A4548" s="816">
        <f t="shared" si="299"/>
        <v>26460</v>
      </c>
      <c r="B4548" s="815">
        <f t="shared" si="296"/>
        <v>162</v>
      </c>
      <c r="C4548" s="815">
        <f t="shared" si="297"/>
        <v>205</v>
      </c>
      <c r="D4548" s="815">
        <f t="shared" si="298"/>
        <v>205</v>
      </c>
      <c r="E4548" s="815">
        <v>1972</v>
      </c>
    </row>
    <row r="4549" spans="1:5">
      <c r="A4549" s="816">
        <f t="shared" si="299"/>
        <v>26461</v>
      </c>
      <c r="B4549" s="815">
        <f t="shared" si="296"/>
        <v>163</v>
      </c>
      <c r="C4549" s="815">
        <f t="shared" si="297"/>
        <v>204</v>
      </c>
      <c r="D4549" s="815">
        <f t="shared" si="298"/>
        <v>204</v>
      </c>
      <c r="E4549" s="815">
        <v>1972</v>
      </c>
    </row>
    <row r="4550" spans="1:5">
      <c r="A4550" s="816">
        <f t="shared" si="299"/>
        <v>26462</v>
      </c>
      <c r="B4550" s="815">
        <f t="shared" si="296"/>
        <v>164</v>
      </c>
      <c r="C4550" s="815">
        <f t="shared" si="297"/>
        <v>203</v>
      </c>
      <c r="D4550" s="815">
        <f t="shared" si="298"/>
        <v>203</v>
      </c>
      <c r="E4550" s="815">
        <v>1972</v>
      </c>
    </row>
    <row r="4551" spans="1:5">
      <c r="A4551" s="816">
        <f t="shared" si="299"/>
        <v>26463</v>
      </c>
      <c r="B4551" s="815">
        <f t="shared" si="296"/>
        <v>165</v>
      </c>
      <c r="C4551" s="815">
        <f t="shared" si="297"/>
        <v>202</v>
      </c>
      <c r="D4551" s="815">
        <f t="shared" si="298"/>
        <v>202</v>
      </c>
      <c r="E4551" s="815">
        <v>1972</v>
      </c>
    </row>
    <row r="4552" spans="1:5">
      <c r="A4552" s="816">
        <f t="shared" si="299"/>
        <v>26464</v>
      </c>
      <c r="B4552" s="815">
        <f t="shared" si="296"/>
        <v>166</v>
      </c>
      <c r="C4552" s="815">
        <f t="shared" si="297"/>
        <v>201</v>
      </c>
      <c r="D4552" s="815">
        <f t="shared" si="298"/>
        <v>201</v>
      </c>
      <c r="E4552" s="815">
        <v>1972</v>
      </c>
    </row>
    <row r="4553" spans="1:5">
      <c r="A4553" s="816">
        <f t="shared" si="299"/>
        <v>26465</v>
      </c>
      <c r="B4553" s="815">
        <f t="shared" si="296"/>
        <v>167</v>
      </c>
      <c r="C4553" s="815">
        <f t="shared" si="297"/>
        <v>200</v>
      </c>
      <c r="D4553" s="815">
        <f t="shared" si="298"/>
        <v>200</v>
      </c>
      <c r="E4553" s="815">
        <v>1972</v>
      </c>
    </row>
    <row r="4554" spans="1:5">
      <c r="A4554" s="816">
        <f t="shared" si="299"/>
        <v>26466</v>
      </c>
      <c r="B4554" s="815">
        <f t="shared" si="296"/>
        <v>168</v>
      </c>
      <c r="C4554" s="815">
        <f t="shared" si="297"/>
        <v>199</v>
      </c>
      <c r="D4554" s="815">
        <f t="shared" si="298"/>
        <v>199</v>
      </c>
      <c r="E4554" s="815">
        <v>1972</v>
      </c>
    </row>
    <row r="4555" spans="1:5">
      <c r="A4555" s="816">
        <f t="shared" si="299"/>
        <v>26467</v>
      </c>
      <c r="B4555" s="815">
        <f t="shared" si="296"/>
        <v>169</v>
      </c>
      <c r="C4555" s="815">
        <f t="shared" si="297"/>
        <v>198</v>
      </c>
      <c r="D4555" s="815">
        <f t="shared" si="298"/>
        <v>198</v>
      </c>
      <c r="E4555" s="815">
        <v>1972</v>
      </c>
    </row>
    <row r="4556" spans="1:5">
      <c r="A4556" s="816">
        <f t="shared" si="299"/>
        <v>26468</v>
      </c>
      <c r="B4556" s="815">
        <f t="shared" si="296"/>
        <v>170</v>
      </c>
      <c r="C4556" s="815">
        <f t="shared" si="297"/>
        <v>197</v>
      </c>
      <c r="D4556" s="815">
        <f t="shared" si="298"/>
        <v>197</v>
      </c>
      <c r="E4556" s="815">
        <v>1972</v>
      </c>
    </row>
    <row r="4557" spans="1:5">
      <c r="A4557" s="816">
        <f t="shared" si="299"/>
        <v>26469</v>
      </c>
      <c r="B4557" s="815">
        <f t="shared" si="296"/>
        <v>171</v>
      </c>
      <c r="C4557" s="815">
        <f t="shared" si="297"/>
        <v>196</v>
      </c>
      <c r="D4557" s="815">
        <f t="shared" si="298"/>
        <v>196</v>
      </c>
      <c r="E4557" s="815">
        <v>1972</v>
      </c>
    </row>
    <row r="4558" spans="1:5">
      <c r="A4558" s="816">
        <f t="shared" si="299"/>
        <v>26470</v>
      </c>
      <c r="B4558" s="815">
        <f t="shared" si="296"/>
        <v>172</v>
      </c>
      <c r="C4558" s="815">
        <f t="shared" si="297"/>
        <v>195</v>
      </c>
      <c r="D4558" s="815">
        <f t="shared" si="298"/>
        <v>195</v>
      </c>
      <c r="E4558" s="815">
        <v>1972</v>
      </c>
    </row>
    <row r="4559" spans="1:5">
      <c r="A4559" s="816">
        <f t="shared" si="299"/>
        <v>26471</v>
      </c>
      <c r="B4559" s="815">
        <f t="shared" si="296"/>
        <v>173</v>
      </c>
      <c r="C4559" s="815">
        <f t="shared" si="297"/>
        <v>194</v>
      </c>
      <c r="D4559" s="815">
        <f t="shared" si="298"/>
        <v>194</v>
      </c>
      <c r="E4559" s="815">
        <v>1972</v>
      </c>
    </row>
    <row r="4560" spans="1:5">
      <c r="A4560" s="816">
        <f t="shared" si="299"/>
        <v>26472</v>
      </c>
      <c r="B4560" s="815">
        <f t="shared" si="296"/>
        <v>174</v>
      </c>
      <c r="C4560" s="815">
        <f t="shared" si="297"/>
        <v>193</v>
      </c>
      <c r="D4560" s="815">
        <f t="shared" si="298"/>
        <v>193</v>
      </c>
      <c r="E4560" s="815">
        <v>1972</v>
      </c>
    </row>
    <row r="4561" spans="1:5">
      <c r="A4561" s="816">
        <f t="shared" si="299"/>
        <v>26473</v>
      </c>
      <c r="B4561" s="815">
        <f t="shared" si="296"/>
        <v>175</v>
      </c>
      <c r="C4561" s="815">
        <f t="shared" si="297"/>
        <v>192</v>
      </c>
      <c r="D4561" s="815">
        <f t="shared" si="298"/>
        <v>192</v>
      </c>
      <c r="E4561" s="815">
        <v>1972</v>
      </c>
    </row>
    <row r="4562" spans="1:5">
      <c r="A4562" s="816">
        <f t="shared" si="299"/>
        <v>26474</v>
      </c>
      <c r="B4562" s="815">
        <f t="shared" si="296"/>
        <v>176</v>
      </c>
      <c r="C4562" s="815">
        <f t="shared" si="297"/>
        <v>191</v>
      </c>
      <c r="D4562" s="815">
        <f t="shared" si="298"/>
        <v>191</v>
      </c>
      <c r="E4562" s="815">
        <v>1972</v>
      </c>
    </row>
    <row r="4563" spans="1:5">
      <c r="A4563" s="816">
        <f t="shared" si="299"/>
        <v>26475</v>
      </c>
      <c r="B4563" s="815">
        <f t="shared" si="296"/>
        <v>177</v>
      </c>
      <c r="C4563" s="815">
        <f t="shared" si="297"/>
        <v>190</v>
      </c>
      <c r="D4563" s="815">
        <f t="shared" si="298"/>
        <v>190</v>
      </c>
      <c r="E4563" s="815">
        <v>1972</v>
      </c>
    </row>
    <row r="4564" spans="1:5">
      <c r="A4564" s="816">
        <f t="shared" si="299"/>
        <v>26476</v>
      </c>
      <c r="B4564" s="815">
        <f t="shared" si="296"/>
        <v>178</v>
      </c>
      <c r="C4564" s="815">
        <f t="shared" si="297"/>
        <v>189</v>
      </c>
      <c r="D4564" s="815">
        <f t="shared" si="298"/>
        <v>189</v>
      </c>
      <c r="E4564" s="815">
        <v>1972</v>
      </c>
    </row>
    <row r="4565" spans="1:5">
      <c r="A4565" s="816">
        <f t="shared" si="299"/>
        <v>26477</v>
      </c>
      <c r="B4565" s="815">
        <f t="shared" si="296"/>
        <v>179</v>
      </c>
      <c r="C4565" s="815">
        <f t="shared" si="297"/>
        <v>188</v>
      </c>
      <c r="D4565" s="815">
        <f t="shared" si="298"/>
        <v>188</v>
      </c>
      <c r="E4565" s="815">
        <v>1972</v>
      </c>
    </row>
    <row r="4566" spans="1:5">
      <c r="A4566" s="816">
        <f t="shared" si="299"/>
        <v>26478</v>
      </c>
      <c r="B4566" s="815">
        <f t="shared" si="296"/>
        <v>180</v>
      </c>
      <c r="C4566" s="815">
        <f t="shared" si="297"/>
        <v>187</v>
      </c>
      <c r="D4566" s="815">
        <f t="shared" si="298"/>
        <v>187</v>
      </c>
      <c r="E4566" s="815">
        <v>1972</v>
      </c>
    </row>
    <row r="4567" spans="1:5">
      <c r="A4567" s="816">
        <f t="shared" si="299"/>
        <v>26479</v>
      </c>
      <c r="B4567" s="815">
        <f t="shared" si="296"/>
        <v>181</v>
      </c>
      <c r="C4567" s="815">
        <f t="shared" si="297"/>
        <v>186</v>
      </c>
      <c r="D4567" s="815">
        <f t="shared" si="298"/>
        <v>186</v>
      </c>
      <c r="E4567" s="815">
        <v>1972</v>
      </c>
    </row>
    <row r="4568" spans="1:5">
      <c r="A4568" s="816">
        <f t="shared" si="299"/>
        <v>26480</v>
      </c>
      <c r="B4568" s="815">
        <f t="shared" si="296"/>
        <v>182</v>
      </c>
      <c r="C4568" s="815">
        <f t="shared" si="297"/>
        <v>185</v>
      </c>
      <c r="D4568" s="815">
        <f t="shared" si="298"/>
        <v>185</v>
      </c>
      <c r="E4568" s="815">
        <v>1972</v>
      </c>
    </row>
    <row r="4569" spans="1:5">
      <c r="A4569" s="816">
        <f t="shared" si="299"/>
        <v>26481</v>
      </c>
      <c r="B4569" s="815">
        <f t="shared" si="296"/>
        <v>183</v>
      </c>
      <c r="C4569" s="815">
        <f t="shared" si="297"/>
        <v>184</v>
      </c>
      <c r="D4569" s="815">
        <f t="shared" si="298"/>
        <v>184</v>
      </c>
      <c r="E4569" s="815">
        <v>1972</v>
      </c>
    </row>
    <row r="4570" spans="1:5">
      <c r="A4570" s="816">
        <f t="shared" si="299"/>
        <v>26482</v>
      </c>
      <c r="B4570" s="815">
        <f t="shared" si="296"/>
        <v>184</v>
      </c>
      <c r="C4570" s="815">
        <f t="shared" si="297"/>
        <v>183</v>
      </c>
      <c r="D4570" s="815">
        <f t="shared" si="298"/>
        <v>183</v>
      </c>
      <c r="E4570" s="815">
        <v>1972</v>
      </c>
    </row>
    <row r="4571" spans="1:5">
      <c r="A4571" s="816">
        <f t="shared" si="299"/>
        <v>26483</v>
      </c>
      <c r="B4571" s="815">
        <f t="shared" si="296"/>
        <v>185</v>
      </c>
      <c r="C4571" s="815">
        <f t="shared" si="297"/>
        <v>182</v>
      </c>
      <c r="D4571" s="815">
        <f t="shared" si="298"/>
        <v>182</v>
      </c>
      <c r="E4571" s="815">
        <v>1972</v>
      </c>
    </row>
    <row r="4572" spans="1:5">
      <c r="A4572" s="816">
        <f t="shared" si="299"/>
        <v>26484</v>
      </c>
      <c r="B4572" s="815">
        <f t="shared" si="296"/>
        <v>186</v>
      </c>
      <c r="C4572" s="815">
        <f t="shared" si="297"/>
        <v>181</v>
      </c>
      <c r="D4572" s="815">
        <f t="shared" si="298"/>
        <v>181</v>
      </c>
      <c r="E4572" s="815">
        <v>1972</v>
      </c>
    </row>
    <row r="4573" spans="1:5">
      <c r="A4573" s="816">
        <f t="shared" si="299"/>
        <v>26485</v>
      </c>
      <c r="B4573" s="815">
        <f t="shared" si="296"/>
        <v>187</v>
      </c>
      <c r="C4573" s="815">
        <f t="shared" si="297"/>
        <v>180</v>
      </c>
      <c r="D4573" s="815">
        <f t="shared" si="298"/>
        <v>180</v>
      </c>
      <c r="E4573" s="815">
        <v>1972</v>
      </c>
    </row>
    <row r="4574" spans="1:5">
      <c r="A4574" s="816">
        <f t="shared" si="299"/>
        <v>26486</v>
      </c>
      <c r="B4574" s="815">
        <f t="shared" si="296"/>
        <v>188</v>
      </c>
      <c r="C4574" s="815">
        <f t="shared" si="297"/>
        <v>179</v>
      </c>
      <c r="D4574" s="815">
        <f t="shared" si="298"/>
        <v>179</v>
      </c>
      <c r="E4574" s="815">
        <v>1972</v>
      </c>
    </row>
    <row r="4575" spans="1:5">
      <c r="A4575" s="816">
        <f t="shared" si="299"/>
        <v>26487</v>
      </c>
      <c r="B4575" s="815">
        <f t="shared" si="296"/>
        <v>189</v>
      </c>
      <c r="C4575" s="815">
        <f t="shared" si="297"/>
        <v>178</v>
      </c>
      <c r="D4575" s="815">
        <f t="shared" si="298"/>
        <v>178</v>
      </c>
      <c r="E4575" s="815">
        <v>1972</v>
      </c>
    </row>
    <row r="4576" spans="1:5">
      <c r="A4576" s="816">
        <f t="shared" si="299"/>
        <v>26488</v>
      </c>
      <c r="B4576" s="815">
        <f t="shared" si="296"/>
        <v>190</v>
      </c>
      <c r="C4576" s="815">
        <f t="shared" si="297"/>
        <v>177</v>
      </c>
      <c r="D4576" s="815">
        <f t="shared" si="298"/>
        <v>177</v>
      </c>
      <c r="E4576" s="815">
        <v>1972</v>
      </c>
    </row>
    <row r="4577" spans="1:5">
      <c r="A4577" s="816">
        <f t="shared" si="299"/>
        <v>26489</v>
      </c>
      <c r="B4577" s="815">
        <f t="shared" si="296"/>
        <v>191</v>
      </c>
      <c r="C4577" s="815">
        <f t="shared" si="297"/>
        <v>176</v>
      </c>
      <c r="D4577" s="815">
        <f t="shared" si="298"/>
        <v>176</v>
      </c>
      <c r="E4577" s="815">
        <v>1972</v>
      </c>
    </row>
    <row r="4578" spans="1:5">
      <c r="A4578" s="816">
        <f t="shared" si="299"/>
        <v>26490</v>
      </c>
      <c r="B4578" s="815">
        <f t="shared" si="296"/>
        <v>192</v>
      </c>
      <c r="C4578" s="815">
        <f t="shared" si="297"/>
        <v>175</v>
      </c>
      <c r="D4578" s="815">
        <f t="shared" si="298"/>
        <v>175</v>
      </c>
      <c r="E4578" s="815">
        <v>1972</v>
      </c>
    </row>
    <row r="4579" spans="1:5">
      <c r="A4579" s="816">
        <f t="shared" si="299"/>
        <v>26491</v>
      </c>
      <c r="B4579" s="815">
        <f t="shared" si="296"/>
        <v>193</v>
      </c>
      <c r="C4579" s="815">
        <f t="shared" si="297"/>
        <v>174</v>
      </c>
      <c r="D4579" s="815">
        <f t="shared" si="298"/>
        <v>174</v>
      </c>
      <c r="E4579" s="815">
        <v>1972</v>
      </c>
    </row>
    <row r="4580" spans="1:5">
      <c r="A4580" s="816">
        <f t="shared" si="299"/>
        <v>26492</v>
      </c>
      <c r="B4580" s="815">
        <f t="shared" si="296"/>
        <v>194</v>
      </c>
      <c r="C4580" s="815">
        <f t="shared" si="297"/>
        <v>173</v>
      </c>
      <c r="D4580" s="815">
        <f t="shared" si="298"/>
        <v>173</v>
      </c>
      <c r="E4580" s="815">
        <v>1972</v>
      </c>
    </row>
    <row r="4581" spans="1:5">
      <c r="A4581" s="816">
        <f t="shared" si="299"/>
        <v>26493</v>
      </c>
      <c r="B4581" s="815">
        <f t="shared" ref="B4581:B4644" si="300">B4580+1</f>
        <v>195</v>
      </c>
      <c r="C4581" s="815">
        <f t="shared" ref="C4581:C4644" si="301">C4580-1</f>
        <v>172</v>
      </c>
      <c r="D4581" s="815">
        <f t="shared" ref="D4581:D4644" si="302">D4580-1</f>
        <v>172</v>
      </c>
      <c r="E4581" s="815">
        <v>1972</v>
      </c>
    </row>
    <row r="4582" spans="1:5">
      <c r="A4582" s="816">
        <f t="shared" si="299"/>
        <v>26494</v>
      </c>
      <c r="B4582" s="815">
        <f t="shared" si="300"/>
        <v>196</v>
      </c>
      <c r="C4582" s="815">
        <f t="shared" si="301"/>
        <v>171</v>
      </c>
      <c r="D4582" s="815">
        <f t="shared" si="302"/>
        <v>171</v>
      </c>
      <c r="E4582" s="815">
        <v>1972</v>
      </c>
    </row>
    <row r="4583" spans="1:5">
      <c r="A4583" s="816">
        <f t="shared" si="299"/>
        <v>26495</v>
      </c>
      <c r="B4583" s="815">
        <f t="shared" si="300"/>
        <v>197</v>
      </c>
      <c r="C4583" s="815">
        <f t="shared" si="301"/>
        <v>170</v>
      </c>
      <c r="D4583" s="815">
        <f t="shared" si="302"/>
        <v>170</v>
      </c>
      <c r="E4583" s="815">
        <v>1972</v>
      </c>
    </row>
    <row r="4584" spans="1:5">
      <c r="A4584" s="816">
        <f t="shared" si="299"/>
        <v>26496</v>
      </c>
      <c r="B4584" s="815">
        <f t="shared" si="300"/>
        <v>198</v>
      </c>
      <c r="C4584" s="815">
        <f t="shared" si="301"/>
        <v>169</v>
      </c>
      <c r="D4584" s="815">
        <f t="shared" si="302"/>
        <v>169</v>
      </c>
      <c r="E4584" s="815">
        <v>1972</v>
      </c>
    </row>
    <row r="4585" spans="1:5">
      <c r="A4585" s="816">
        <f t="shared" si="299"/>
        <v>26497</v>
      </c>
      <c r="B4585" s="815">
        <f t="shared" si="300"/>
        <v>199</v>
      </c>
      <c r="C4585" s="815">
        <f t="shared" si="301"/>
        <v>168</v>
      </c>
      <c r="D4585" s="815">
        <f t="shared" si="302"/>
        <v>168</v>
      </c>
      <c r="E4585" s="815">
        <v>1972</v>
      </c>
    </row>
    <row r="4586" spans="1:5">
      <c r="A4586" s="816">
        <f t="shared" si="299"/>
        <v>26498</v>
      </c>
      <c r="B4586" s="815">
        <f t="shared" si="300"/>
        <v>200</v>
      </c>
      <c r="C4586" s="815">
        <f t="shared" si="301"/>
        <v>167</v>
      </c>
      <c r="D4586" s="815">
        <f t="shared" si="302"/>
        <v>167</v>
      </c>
      <c r="E4586" s="815">
        <v>1972</v>
      </c>
    </row>
    <row r="4587" spans="1:5">
      <c r="A4587" s="816">
        <f t="shared" si="299"/>
        <v>26499</v>
      </c>
      <c r="B4587" s="815">
        <f t="shared" si="300"/>
        <v>201</v>
      </c>
      <c r="C4587" s="815">
        <f t="shared" si="301"/>
        <v>166</v>
      </c>
      <c r="D4587" s="815">
        <f t="shared" si="302"/>
        <v>166</v>
      </c>
      <c r="E4587" s="815">
        <v>1972</v>
      </c>
    </row>
    <row r="4588" spans="1:5">
      <c r="A4588" s="816">
        <f t="shared" si="299"/>
        <v>26500</v>
      </c>
      <c r="B4588" s="815">
        <f t="shared" si="300"/>
        <v>202</v>
      </c>
      <c r="C4588" s="815">
        <f t="shared" si="301"/>
        <v>165</v>
      </c>
      <c r="D4588" s="815">
        <f t="shared" si="302"/>
        <v>165</v>
      </c>
      <c r="E4588" s="815">
        <v>1972</v>
      </c>
    </row>
    <row r="4589" spans="1:5">
      <c r="A4589" s="816">
        <f t="shared" si="299"/>
        <v>26501</v>
      </c>
      <c r="B4589" s="815">
        <f t="shared" si="300"/>
        <v>203</v>
      </c>
      <c r="C4589" s="815">
        <f t="shared" si="301"/>
        <v>164</v>
      </c>
      <c r="D4589" s="815">
        <f t="shared" si="302"/>
        <v>164</v>
      </c>
      <c r="E4589" s="815">
        <v>1972</v>
      </c>
    </row>
    <row r="4590" spans="1:5">
      <c r="A4590" s="816">
        <f t="shared" si="299"/>
        <v>26502</v>
      </c>
      <c r="B4590" s="815">
        <f t="shared" si="300"/>
        <v>204</v>
      </c>
      <c r="C4590" s="815">
        <f t="shared" si="301"/>
        <v>163</v>
      </c>
      <c r="D4590" s="815">
        <f t="shared" si="302"/>
        <v>163</v>
      </c>
      <c r="E4590" s="815">
        <v>1972</v>
      </c>
    </row>
    <row r="4591" spans="1:5">
      <c r="A4591" s="816">
        <f t="shared" si="299"/>
        <v>26503</v>
      </c>
      <c r="B4591" s="815">
        <f t="shared" si="300"/>
        <v>205</v>
      </c>
      <c r="C4591" s="815">
        <f t="shared" si="301"/>
        <v>162</v>
      </c>
      <c r="D4591" s="815">
        <f t="shared" si="302"/>
        <v>162</v>
      </c>
      <c r="E4591" s="815">
        <v>1972</v>
      </c>
    </row>
    <row r="4592" spans="1:5">
      <c r="A4592" s="816">
        <f t="shared" si="299"/>
        <v>26504</v>
      </c>
      <c r="B4592" s="815">
        <f t="shared" si="300"/>
        <v>206</v>
      </c>
      <c r="C4592" s="815">
        <f t="shared" si="301"/>
        <v>161</v>
      </c>
      <c r="D4592" s="815">
        <f t="shared" si="302"/>
        <v>161</v>
      </c>
      <c r="E4592" s="815">
        <v>1972</v>
      </c>
    </row>
    <row r="4593" spans="1:5">
      <c r="A4593" s="816">
        <f t="shared" si="299"/>
        <v>26505</v>
      </c>
      <c r="B4593" s="815">
        <f t="shared" si="300"/>
        <v>207</v>
      </c>
      <c r="C4593" s="815">
        <f t="shared" si="301"/>
        <v>160</v>
      </c>
      <c r="D4593" s="815">
        <f t="shared" si="302"/>
        <v>160</v>
      </c>
      <c r="E4593" s="815">
        <v>1972</v>
      </c>
    </row>
    <row r="4594" spans="1:5">
      <c r="A4594" s="816">
        <f t="shared" si="299"/>
        <v>26506</v>
      </c>
      <c r="B4594" s="815">
        <f t="shared" si="300"/>
        <v>208</v>
      </c>
      <c r="C4594" s="815">
        <f t="shared" si="301"/>
        <v>159</v>
      </c>
      <c r="D4594" s="815">
        <f t="shared" si="302"/>
        <v>159</v>
      </c>
      <c r="E4594" s="815">
        <v>1972</v>
      </c>
    </row>
    <row r="4595" spans="1:5">
      <c r="A4595" s="816">
        <f t="shared" ref="A4595:A4658" si="303">A4594+1</f>
        <v>26507</v>
      </c>
      <c r="B4595" s="815">
        <f t="shared" si="300"/>
        <v>209</v>
      </c>
      <c r="C4595" s="815">
        <f t="shared" si="301"/>
        <v>158</v>
      </c>
      <c r="D4595" s="815">
        <f t="shared" si="302"/>
        <v>158</v>
      </c>
      <c r="E4595" s="815">
        <v>1972</v>
      </c>
    </row>
    <row r="4596" spans="1:5">
      <c r="A4596" s="816">
        <f t="shared" si="303"/>
        <v>26508</v>
      </c>
      <c r="B4596" s="815">
        <f t="shared" si="300"/>
        <v>210</v>
      </c>
      <c r="C4596" s="815">
        <f t="shared" si="301"/>
        <v>157</v>
      </c>
      <c r="D4596" s="815">
        <f t="shared" si="302"/>
        <v>157</v>
      </c>
      <c r="E4596" s="815">
        <v>1972</v>
      </c>
    </row>
    <row r="4597" spans="1:5">
      <c r="A4597" s="816">
        <f t="shared" si="303"/>
        <v>26509</v>
      </c>
      <c r="B4597" s="815">
        <f t="shared" si="300"/>
        <v>211</v>
      </c>
      <c r="C4597" s="815">
        <f t="shared" si="301"/>
        <v>156</v>
      </c>
      <c r="D4597" s="815">
        <f t="shared" si="302"/>
        <v>156</v>
      </c>
      <c r="E4597" s="815">
        <v>1972</v>
      </c>
    </row>
    <row r="4598" spans="1:5">
      <c r="A4598" s="816">
        <f t="shared" si="303"/>
        <v>26510</v>
      </c>
      <c r="B4598" s="815">
        <f t="shared" si="300"/>
        <v>212</v>
      </c>
      <c r="C4598" s="815">
        <f t="shared" si="301"/>
        <v>155</v>
      </c>
      <c r="D4598" s="815">
        <f t="shared" si="302"/>
        <v>155</v>
      </c>
      <c r="E4598" s="815">
        <v>1972</v>
      </c>
    </row>
    <row r="4599" spans="1:5">
      <c r="A4599" s="816">
        <f t="shared" si="303"/>
        <v>26511</v>
      </c>
      <c r="B4599" s="815">
        <f t="shared" si="300"/>
        <v>213</v>
      </c>
      <c r="C4599" s="815">
        <f t="shared" si="301"/>
        <v>154</v>
      </c>
      <c r="D4599" s="815">
        <f t="shared" si="302"/>
        <v>154</v>
      </c>
      <c r="E4599" s="815">
        <v>1972</v>
      </c>
    </row>
    <row r="4600" spans="1:5">
      <c r="A4600" s="816">
        <f t="shared" si="303"/>
        <v>26512</v>
      </c>
      <c r="B4600" s="815">
        <f t="shared" si="300"/>
        <v>214</v>
      </c>
      <c r="C4600" s="815">
        <f t="shared" si="301"/>
        <v>153</v>
      </c>
      <c r="D4600" s="815">
        <f t="shared" si="302"/>
        <v>153</v>
      </c>
      <c r="E4600" s="815">
        <v>1972</v>
      </c>
    </row>
    <row r="4601" spans="1:5">
      <c r="A4601" s="816">
        <f t="shared" si="303"/>
        <v>26513</v>
      </c>
      <c r="B4601" s="815">
        <f t="shared" si="300"/>
        <v>215</v>
      </c>
      <c r="C4601" s="815">
        <f t="shared" si="301"/>
        <v>152</v>
      </c>
      <c r="D4601" s="815">
        <f t="shared" si="302"/>
        <v>152</v>
      </c>
      <c r="E4601" s="815">
        <v>1972</v>
      </c>
    </row>
    <row r="4602" spans="1:5">
      <c r="A4602" s="816">
        <f t="shared" si="303"/>
        <v>26514</v>
      </c>
      <c r="B4602" s="815">
        <f t="shared" si="300"/>
        <v>216</v>
      </c>
      <c r="C4602" s="815">
        <f t="shared" si="301"/>
        <v>151</v>
      </c>
      <c r="D4602" s="815">
        <f t="shared" si="302"/>
        <v>151</v>
      </c>
      <c r="E4602" s="815">
        <v>1972</v>
      </c>
    </row>
    <row r="4603" spans="1:5">
      <c r="A4603" s="816">
        <f t="shared" si="303"/>
        <v>26515</v>
      </c>
      <c r="B4603" s="815">
        <f t="shared" si="300"/>
        <v>217</v>
      </c>
      <c r="C4603" s="815">
        <f t="shared" si="301"/>
        <v>150</v>
      </c>
      <c r="D4603" s="815">
        <f t="shared" si="302"/>
        <v>150</v>
      </c>
      <c r="E4603" s="815">
        <v>1972</v>
      </c>
    </row>
    <row r="4604" spans="1:5">
      <c r="A4604" s="816">
        <f t="shared" si="303"/>
        <v>26516</v>
      </c>
      <c r="B4604" s="815">
        <f t="shared" si="300"/>
        <v>218</v>
      </c>
      <c r="C4604" s="815">
        <f t="shared" si="301"/>
        <v>149</v>
      </c>
      <c r="D4604" s="815">
        <f t="shared" si="302"/>
        <v>149</v>
      </c>
      <c r="E4604" s="815">
        <v>1972</v>
      </c>
    </row>
    <row r="4605" spans="1:5">
      <c r="A4605" s="816">
        <f t="shared" si="303"/>
        <v>26517</v>
      </c>
      <c r="B4605" s="815">
        <f t="shared" si="300"/>
        <v>219</v>
      </c>
      <c r="C4605" s="815">
        <f t="shared" si="301"/>
        <v>148</v>
      </c>
      <c r="D4605" s="815">
        <f t="shared" si="302"/>
        <v>148</v>
      </c>
      <c r="E4605" s="815">
        <v>1972</v>
      </c>
    </row>
    <row r="4606" spans="1:5">
      <c r="A4606" s="816">
        <f t="shared" si="303"/>
        <v>26518</v>
      </c>
      <c r="B4606" s="815">
        <f t="shared" si="300"/>
        <v>220</v>
      </c>
      <c r="C4606" s="815">
        <f t="shared" si="301"/>
        <v>147</v>
      </c>
      <c r="D4606" s="815">
        <f t="shared" si="302"/>
        <v>147</v>
      </c>
      <c r="E4606" s="815">
        <v>1972</v>
      </c>
    </row>
    <row r="4607" spans="1:5">
      <c r="A4607" s="816">
        <f t="shared" si="303"/>
        <v>26519</v>
      </c>
      <c r="B4607" s="815">
        <f t="shared" si="300"/>
        <v>221</v>
      </c>
      <c r="C4607" s="815">
        <f t="shared" si="301"/>
        <v>146</v>
      </c>
      <c r="D4607" s="815">
        <f t="shared" si="302"/>
        <v>146</v>
      </c>
      <c r="E4607" s="815">
        <v>1972</v>
      </c>
    </row>
    <row r="4608" spans="1:5">
      <c r="A4608" s="816">
        <f t="shared" si="303"/>
        <v>26520</v>
      </c>
      <c r="B4608" s="815">
        <f t="shared" si="300"/>
        <v>222</v>
      </c>
      <c r="C4608" s="815">
        <f t="shared" si="301"/>
        <v>145</v>
      </c>
      <c r="D4608" s="815">
        <f t="shared" si="302"/>
        <v>145</v>
      </c>
      <c r="E4608" s="815">
        <v>1972</v>
      </c>
    </row>
    <row r="4609" spans="1:5">
      <c r="A4609" s="816">
        <f t="shared" si="303"/>
        <v>26521</v>
      </c>
      <c r="B4609" s="815">
        <f t="shared" si="300"/>
        <v>223</v>
      </c>
      <c r="C4609" s="815">
        <f t="shared" si="301"/>
        <v>144</v>
      </c>
      <c r="D4609" s="815">
        <f t="shared" si="302"/>
        <v>144</v>
      </c>
      <c r="E4609" s="815">
        <v>1972</v>
      </c>
    </row>
    <row r="4610" spans="1:5">
      <c r="A4610" s="816">
        <f t="shared" si="303"/>
        <v>26522</v>
      </c>
      <c r="B4610" s="815">
        <f t="shared" si="300"/>
        <v>224</v>
      </c>
      <c r="C4610" s="815">
        <f t="shared" si="301"/>
        <v>143</v>
      </c>
      <c r="D4610" s="815">
        <f t="shared" si="302"/>
        <v>143</v>
      </c>
      <c r="E4610" s="815">
        <v>1972</v>
      </c>
    </row>
    <row r="4611" spans="1:5">
      <c r="A4611" s="816">
        <f t="shared" si="303"/>
        <v>26523</v>
      </c>
      <c r="B4611" s="815">
        <f t="shared" si="300"/>
        <v>225</v>
      </c>
      <c r="C4611" s="815">
        <f t="shared" si="301"/>
        <v>142</v>
      </c>
      <c r="D4611" s="815">
        <f t="shared" si="302"/>
        <v>142</v>
      </c>
      <c r="E4611" s="815">
        <v>1972</v>
      </c>
    </row>
    <row r="4612" spans="1:5">
      <c r="A4612" s="816">
        <f t="shared" si="303"/>
        <v>26524</v>
      </c>
      <c r="B4612" s="815">
        <f t="shared" si="300"/>
        <v>226</v>
      </c>
      <c r="C4612" s="815">
        <f t="shared" si="301"/>
        <v>141</v>
      </c>
      <c r="D4612" s="815">
        <f t="shared" si="302"/>
        <v>141</v>
      </c>
      <c r="E4612" s="815">
        <v>1972</v>
      </c>
    </row>
    <row r="4613" spans="1:5">
      <c r="A4613" s="816">
        <f t="shared" si="303"/>
        <v>26525</v>
      </c>
      <c r="B4613" s="815">
        <f t="shared" si="300"/>
        <v>227</v>
      </c>
      <c r="C4613" s="815">
        <f t="shared" si="301"/>
        <v>140</v>
      </c>
      <c r="D4613" s="815">
        <f t="shared" si="302"/>
        <v>140</v>
      </c>
      <c r="E4613" s="815">
        <v>1972</v>
      </c>
    </row>
    <row r="4614" spans="1:5">
      <c r="A4614" s="816">
        <f t="shared" si="303"/>
        <v>26526</v>
      </c>
      <c r="B4614" s="815">
        <f t="shared" si="300"/>
        <v>228</v>
      </c>
      <c r="C4614" s="815">
        <f t="shared" si="301"/>
        <v>139</v>
      </c>
      <c r="D4614" s="815">
        <f t="shared" si="302"/>
        <v>139</v>
      </c>
      <c r="E4614" s="815">
        <v>1972</v>
      </c>
    </row>
    <row r="4615" spans="1:5">
      <c r="A4615" s="816">
        <f t="shared" si="303"/>
        <v>26527</v>
      </c>
      <c r="B4615" s="815">
        <f t="shared" si="300"/>
        <v>229</v>
      </c>
      <c r="C4615" s="815">
        <f t="shared" si="301"/>
        <v>138</v>
      </c>
      <c r="D4615" s="815">
        <f t="shared" si="302"/>
        <v>138</v>
      </c>
      <c r="E4615" s="815">
        <v>1972</v>
      </c>
    </row>
    <row r="4616" spans="1:5">
      <c r="A4616" s="816">
        <f t="shared" si="303"/>
        <v>26528</v>
      </c>
      <c r="B4616" s="815">
        <f t="shared" si="300"/>
        <v>230</v>
      </c>
      <c r="C4616" s="815">
        <f t="shared" si="301"/>
        <v>137</v>
      </c>
      <c r="D4616" s="815">
        <f t="shared" si="302"/>
        <v>137</v>
      </c>
      <c r="E4616" s="815">
        <v>1972</v>
      </c>
    </row>
    <row r="4617" spans="1:5">
      <c r="A4617" s="816">
        <f t="shared" si="303"/>
        <v>26529</v>
      </c>
      <c r="B4617" s="815">
        <f t="shared" si="300"/>
        <v>231</v>
      </c>
      <c r="C4617" s="815">
        <f t="shared" si="301"/>
        <v>136</v>
      </c>
      <c r="D4617" s="815">
        <f t="shared" si="302"/>
        <v>136</v>
      </c>
      <c r="E4617" s="815">
        <v>1972</v>
      </c>
    </row>
    <row r="4618" spans="1:5">
      <c r="A4618" s="816">
        <f t="shared" si="303"/>
        <v>26530</v>
      </c>
      <c r="B4618" s="815">
        <f t="shared" si="300"/>
        <v>232</v>
      </c>
      <c r="C4618" s="815">
        <f t="shared" si="301"/>
        <v>135</v>
      </c>
      <c r="D4618" s="815">
        <f t="shared" si="302"/>
        <v>135</v>
      </c>
      <c r="E4618" s="815">
        <v>1972</v>
      </c>
    </row>
    <row r="4619" spans="1:5">
      <c r="A4619" s="816">
        <f t="shared" si="303"/>
        <v>26531</v>
      </c>
      <c r="B4619" s="815">
        <f t="shared" si="300"/>
        <v>233</v>
      </c>
      <c r="C4619" s="815">
        <f t="shared" si="301"/>
        <v>134</v>
      </c>
      <c r="D4619" s="815">
        <f t="shared" si="302"/>
        <v>134</v>
      </c>
      <c r="E4619" s="815">
        <v>1972</v>
      </c>
    </row>
    <row r="4620" spans="1:5">
      <c r="A4620" s="816">
        <f t="shared" si="303"/>
        <v>26532</v>
      </c>
      <c r="B4620" s="815">
        <f t="shared" si="300"/>
        <v>234</v>
      </c>
      <c r="C4620" s="815">
        <f t="shared" si="301"/>
        <v>133</v>
      </c>
      <c r="D4620" s="815">
        <f t="shared" si="302"/>
        <v>133</v>
      </c>
      <c r="E4620" s="815">
        <v>1972</v>
      </c>
    </row>
    <row r="4621" spans="1:5">
      <c r="A4621" s="816">
        <f t="shared" si="303"/>
        <v>26533</v>
      </c>
      <c r="B4621" s="815">
        <f t="shared" si="300"/>
        <v>235</v>
      </c>
      <c r="C4621" s="815">
        <f t="shared" si="301"/>
        <v>132</v>
      </c>
      <c r="D4621" s="815">
        <f t="shared" si="302"/>
        <v>132</v>
      </c>
      <c r="E4621" s="815">
        <v>1972</v>
      </c>
    </row>
    <row r="4622" spans="1:5">
      <c r="A4622" s="816">
        <f t="shared" si="303"/>
        <v>26534</v>
      </c>
      <c r="B4622" s="815">
        <f t="shared" si="300"/>
        <v>236</v>
      </c>
      <c r="C4622" s="815">
        <f t="shared" si="301"/>
        <v>131</v>
      </c>
      <c r="D4622" s="815">
        <f t="shared" si="302"/>
        <v>131</v>
      </c>
      <c r="E4622" s="815">
        <v>1972</v>
      </c>
    </row>
    <row r="4623" spans="1:5">
      <c r="A4623" s="816">
        <f t="shared" si="303"/>
        <v>26535</v>
      </c>
      <c r="B4623" s="815">
        <f t="shared" si="300"/>
        <v>237</v>
      </c>
      <c r="C4623" s="815">
        <f t="shared" si="301"/>
        <v>130</v>
      </c>
      <c r="D4623" s="815">
        <f t="shared" si="302"/>
        <v>130</v>
      </c>
      <c r="E4623" s="815">
        <v>1972</v>
      </c>
    </row>
    <row r="4624" spans="1:5">
      <c r="A4624" s="816">
        <f t="shared" si="303"/>
        <v>26536</v>
      </c>
      <c r="B4624" s="815">
        <f t="shared" si="300"/>
        <v>238</v>
      </c>
      <c r="C4624" s="815">
        <f t="shared" si="301"/>
        <v>129</v>
      </c>
      <c r="D4624" s="815">
        <f t="shared" si="302"/>
        <v>129</v>
      </c>
      <c r="E4624" s="815">
        <v>1972</v>
      </c>
    </row>
    <row r="4625" spans="1:5">
      <c r="A4625" s="816">
        <f t="shared" si="303"/>
        <v>26537</v>
      </c>
      <c r="B4625" s="815">
        <f t="shared" si="300"/>
        <v>239</v>
      </c>
      <c r="C4625" s="815">
        <f t="shared" si="301"/>
        <v>128</v>
      </c>
      <c r="D4625" s="815">
        <f t="shared" si="302"/>
        <v>128</v>
      </c>
      <c r="E4625" s="815">
        <v>1972</v>
      </c>
    </row>
    <row r="4626" spans="1:5">
      <c r="A4626" s="816">
        <f t="shared" si="303"/>
        <v>26538</v>
      </c>
      <c r="B4626" s="815">
        <f t="shared" si="300"/>
        <v>240</v>
      </c>
      <c r="C4626" s="815">
        <f t="shared" si="301"/>
        <v>127</v>
      </c>
      <c r="D4626" s="815">
        <f t="shared" si="302"/>
        <v>127</v>
      </c>
      <c r="E4626" s="815">
        <v>1972</v>
      </c>
    </row>
    <row r="4627" spans="1:5">
      <c r="A4627" s="816">
        <f t="shared" si="303"/>
        <v>26539</v>
      </c>
      <c r="B4627" s="815">
        <f t="shared" si="300"/>
        <v>241</v>
      </c>
      <c r="C4627" s="815">
        <f t="shared" si="301"/>
        <v>126</v>
      </c>
      <c r="D4627" s="815">
        <f t="shared" si="302"/>
        <v>126</v>
      </c>
      <c r="E4627" s="815">
        <v>1972</v>
      </c>
    </row>
    <row r="4628" spans="1:5">
      <c r="A4628" s="816">
        <f t="shared" si="303"/>
        <v>26540</v>
      </c>
      <c r="B4628" s="815">
        <f t="shared" si="300"/>
        <v>242</v>
      </c>
      <c r="C4628" s="815">
        <f t="shared" si="301"/>
        <v>125</v>
      </c>
      <c r="D4628" s="815">
        <f t="shared" si="302"/>
        <v>125</v>
      </c>
      <c r="E4628" s="815">
        <v>1972</v>
      </c>
    </row>
    <row r="4629" spans="1:5">
      <c r="A4629" s="816">
        <f t="shared" si="303"/>
        <v>26541</v>
      </c>
      <c r="B4629" s="815">
        <f t="shared" si="300"/>
        <v>243</v>
      </c>
      <c r="C4629" s="815">
        <f t="shared" si="301"/>
        <v>124</v>
      </c>
      <c r="D4629" s="815">
        <f t="shared" si="302"/>
        <v>124</v>
      </c>
      <c r="E4629" s="815">
        <v>1972</v>
      </c>
    </row>
    <row r="4630" spans="1:5">
      <c r="A4630" s="816">
        <f t="shared" si="303"/>
        <v>26542</v>
      </c>
      <c r="B4630" s="815">
        <f t="shared" si="300"/>
        <v>244</v>
      </c>
      <c r="C4630" s="815">
        <f t="shared" si="301"/>
        <v>123</v>
      </c>
      <c r="D4630" s="815">
        <f t="shared" si="302"/>
        <v>123</v>
      </c>
      <c r="E4630" s="815">
        <v>1972</v>
      </c>
    </row>
    <row r="4631" spans="1:5">
      <c r="A4631" s="816">
        <f t="shared" si="303"/>
        <v>26543</v>
      </c>
      <c r="B4631" s="815">
        <f t="shared" si="300"/>
        <v>245</v>
      </c>
      <c r="C4631" s="815">
        <f t="shared" si="301"/>
        <v>122</v>
      </c>
      <c r="D4631" s="815">
        <f t="shared" si="302"/>
        <v>122</v>
      </c>
      <c r="E4631" s="815">
        <v>1972</v>
      </c>
    </row>
    <row r="4632" spans="1:5">
      <c r="A4632" s="816">
        <f t="shared" si="303"/>
        <v>26544</v>
      </c>
      <c r="B4632" s="815">
        <f t="shared" si="300"/>
        <v>246</v>
      </c>
      <c r="C4632" s="815">
        <f t="shared" si="301"/>
        <v>121</v>
      </c>
      <c r="D4632" s="815">
        <f t="shared" si="302"/>
        <v>121</v>
      </c>
      <c r="E4632" s="815">
        <v>1972</v>
      </c>
    </row>
    <row r="4633" spans="1:5">
      <c r="A4633" s="816">
        <f t="shared" si="303"/>
        <v>26545</v>
      </c>
      <c r="B4633" s="815">
        <f t="shared" si="300"/>
        <v>247</v>
      </c>
      <c r="C4633" s="815">
        <f t="shared" si="301"/>
        <v>120</v>
      </c>
      <c r="D4633" s="815">
        <f t="shared" si="302"/>
        <v>120</v>
      </c>
      <c r="E4633" s="815">
        <v>1972</v>
      </c>
    </row>
    <row r="4634" spans="1:5">
      <c r="A4634" s="816">
        <f t="shared" si="303"/>
        <v>26546</v>
      </c>
      <c r="B4634" s="815">
        <f t="shared" si="300"/>
        <v>248</v>
      </c>
      <c r="C4634" s="815">
        <f t="shared" si="301"/>
        <v>119</v>
      </c>
      <c r="D4634" s="815">
        <f t="shared" si="302"/>
        <v>119</v>
      </c>
      <c r="E4634" s="815">
        <v>1972</v>
      </c>
    </row>
    <row r="4635" spans="1:5">
      <c r="A4635" s="816">
        <f t="shared" si="303"/>
        <v>26547</v>
      </c>
      <c r="B4635" s="815">
        <f t="shared" si="300"/>
        <v>249</v>
      </c>
      <c r="C4635" s="815">
        <f t="shared" si="301"/>
        <v>118</v>
      </c>
      <c r="D4635" s="815">
        <f t="shared" si="302"/>
        <v>118</v>
      </c>
      <c r="E4635" s="815">
        <v>1972</v>
      </c>
    </row>
    <row r="4636" spans="1:5">
      <c r="A4636" s="816">
        <f t="shared" si="303"/>
        <v>26548</v>
      </c>
      <c r="B4636" s="815">
        <f t="shared" si="300"/>
        <v>250</v>
      </c>
      <c r="C4636" s="815">
        <f t="shared" si="301"/>
        <v>117</v>
      </c>
      <c r="D4636" s="815">
        <f t="shared" si="302"/>
        <v>117</v>
      </c>
      <c r="E4636" s="815">
        <v>1972</v>
      </c>
    </row>
    <row r="4637" spans="1:5">
      <c r="A4637" s="816">
        <f t="shared" si="303"/>
        <v>26549</v>
      </c>
      <c r="B4637" s="815">
        <f t="shared" si="300"/>
        <v>251</v>
      </c>
      <c r="C4637" s="815">
        <f t="shared" si="301"/>
        <v>116</v>
      </c>
      <c r="D4637" s="815">
        <f t="shared" si="302"/>
        <v>116</v>
      </c>
      <c r="E4637" s="815">
        <v>1972</v>
      </c>
    </row>
    <row r="4638" spans="1:5">
      <c r="A4638" s="816">
        <f t="shared" si="303"/>
        <v>26550</v>
      </c>
      <c r="B4638" s="815">
        <f t="shared" si="300"/>
        <v>252</v>
      </c>
      <c r="C4638" s="815">
        <f t="shared" si="301"/>
        <v>115</v>
      </c>
      <c r="D4638" s="815">
        <f t="shared" si="302"/>
        <v>115</v>
      </c>
      <c r="E4638" s="815">
        <v>1972</v>
      </c>
    </row>
    <row r="4639" spans="1:5">
      <c r="A4639" s="816">
        <f t="shared" si="303"/>
        <v>26551</v>
      </c>
      <c r="B4639" s="815">
        <f t="shared" si="300"/>
        <v>253</v>
      </c>
      <c r="C4639" s="815">
        <f t="shared" si="301"/>
        <v>114</v>
      </c>
      <c r="D4639" s="815">
        <f t="shared" si="302"/>
        <v>114</v>
      </c>
      <c r="E4639" s="815">
        <v>1972</v>
      </c>
    </row>
    <row r="4640" spans="1:5">
      <c r="A4640" s="816">
        <f t="shared" si="303"/>
        <v>26552</v>
      </c>
      <c r="B4640" s="815">
        <f t="shared" si="300"/>
        <v>254</v>
      </c>
      <c r="C4640" s="815">
        <f t="shared" si="301"/>
        <v>113</v>
      </c>
      <c r="D4640" s="815">
        <f t="shared" si="302"/>
        <v>113</v>
      </c>
      <c r="E4640" s="815">
        <v>1972</v>
      </c>
    </row>
    <row r="4641" spans="1:5">
      <c r="A4641" s="816">
        <f t="shared" si="303"/>
        <v>26553</v>
      </c>
      <c r="B4641" s="815">
        <f t="shared" si="300"/>
        <v>255</v>
      </c>
      <c r="C4641" s="815">
        <f t="shared" si="301"/>
        <v>112</v>
      </c>
      <c r="D4641" s="815">
        <f t="shared" si="302"/>
        <v>112</v>
      </c>
      <c r="E4641" s="815">
        <v>1972</v>
      </c>
    </row>
    <row r="4642" spans="1:5">
      <c r="A4642" s="816">
        <f t="shared" si="303"/>
        <v>26554</v>
      </c>
      <c r="B4642" s="815">
        <f t="shared" si="300"/>
        <v>256</v>
      </c>
      <c r="C4642" s="815">
        <f t="shared" si="301"/>
        <v>111</v>
      </c>
      <c r="D4642" s="815">
        <f t="shared" si="302"/>
        <v>111</v>
      </c>
      <c r="E4642" s="815">
        <v>1972</v>
      </c>
    </row>
    <row r="4643" spans="1:5">
      <c r="A4643" s="816">
        <f t="shared" si="303"/>
        <v>26555</v>
      </c>
      <c r="B4643" s="815">
        <f t="shared" si="300"/>
        <v>257</v>
      </c>
      <c r="C4643" s="815">
        <f t="shared" si="301"/>
        <v>110</v>
      </c>
      <c r="D4643" s="815">
        <f t="shared" si="302"/>
        <v>110</v>
      </c>
      <c r="E4643" s="815">
        <v>1972</v>
      </c>
    </row>
    <row r="4644" spans="1:5">
      <c r="A4644" s="816">
        <f t="shared" si="303"/>
        <v>26556</v>
      </c>
      <c r="B4644" s="815">
        <f t="shared" si="300"/>
        <v>258</v>
      </c>
      <c r="C4644" s="815">
        <f t="shared" si="301"/>
        <v>109</v>
      </c>
      <c r="D4644" s="815">
        <f t="shared" si="302"/>
        <v>109</v>
      </c>
      <c r="E4644" s="815">
        <v>1972</v>
      </c>
    </row>
    <row r="4645" spans="1:5">
      <c r="A4645" s="816">
        <f t="shared" si="303"/>
        <v>26557</v>
      </c>
      <c r="B4645" s="815">
        <f t="shared" ref="B4645:B4708" si="304">B4644+1</f>
        <v>259</v>
      </c>
      <c r="C4645" s="815">
        <f t="shared" ref="C4645:C4708" si="305">C4644-1</f>
        <v>108</v>
      </c>
      <c r="D4645" s="815">
        <f t="shared" ref="D4645:D4708" si="306">D4644-1</f>
        <v>108</v>
      </c>
      <c r="E4645" s="815">
        <v>1972</v>
      </c>
    </row>
    <row r="4646" spans="1:5">
      <c r="A4646" s="816">
        <f t="shared" si="303"/>
        <v>26558</v>
      </c>
      <c r="B4646" s="815">
        <f t="shared" si="304"/>
        <v>260</v>
      </c>
      <c r="C4646" s="815">
        <f t="shared" si="305"/>
        <v>107</v>
      </c>
      <c r="D4646" s="815">
        <f t="shared" si="306"/>
        <v>107</v>
      </c>
      <c r="E4646" s="815">
        <v>1972</v>
      </c>
    </row>
    <row r="4647" spans="1:5">
      <c r="A4647" s="816">
        <f t="shared" si="303"/>
        <v>26559</v>
      </c>
      <c r="B4647" s="815">
        <f t="shared" si="304"/>
        <v>261</v>
      </c>
      <c r="C4647" s="815">
        <f t="shared" si="305"/>
        <v>106</v>
      </c>
      <c r="D4647" s="815">
        <f t="shared" si="306"/>
        <v>106</v>
      </c>
      <c r="E4647" s="815">
        <v>1972</v>
      </c>
    </row>
    <row r="4648" spans="1:5">
      <c r="A4648" s="816">
        <f t="shared" si="303"/>
        <v>26560</v>
      </c>
      <c r="B4648" s="815">
        <f t="shared" si="304"/>
        <v>262</v>
      </c>
      <c r="C4648" s="815">
        <f t="shared" si="305"/>
        <v>105</v>
      </c>
      <c r="D4648" s="815">
        <f t="shared" si="306"/>
        <v>105</v>
      </c>
      <c r="E4648" s="815">
        <v>1972</v>
      </c>
    </row>
    <row r="4649" spans="1:5">
      <c r="A4649" s="816">
        <f t="shared" si="303"/>
        <v>26561</v>
      </c>
      <c r="B4649" s="815">
        <f t="shared" si="304"/>
        <v>263</v>
      </c>
      <c r="C4649" s="815">
        <f t="shared" si="305"/>
        <v>104</v>
      </c>
      <c r="D4649" s="815">
        <f t="shared" si="306"/>
        <v>104</v>
      </c>
      <c r="E4649" s="815">
        <v>1972</v>
      </c>
    </row>
    <row r="4650" spans="1:5">
      <c r="A4650" s="816">
        <f t="shared" si="303"/>
        <v>26562</v>
      </c>
      <c r="B4650" s="815">
        <f t="shared" si="304"/>
        <v>264</v>
      </c>
      <c r="C4650" s="815">
        <f t="shared" si="305"/>
        <v>103</v>
      </c>
      <c r="D4650" s="815">
        <f t="shared" si="306"/>
        <v>103</v>
      </c>
      <c r="E4650" s="815">
        <v>1972</v>
      </c>
    </row>
    <row r="4651" spans="1:5">
      <c r="A4651" s="816">
        <f t="shared" si="303"/>
        <v>26563</v>
      </c>
      <c r="B4651" s="815">
        <f t="shared" si="304"/>
        <v>265</v>
      </c>
      <c r="C4651" s="815">
        <f t="shared" si="305"/>
        <v>102</v>
      </c>
      <c r="D4651" s="815">
        <f t="shared" si="306"/>
        <v>102</v>
      </c>
      <c r="E4651" s="815">
        <v>1972</v>
      </c>
    </row>
    <row r="4652" spans="1:5">
      <c r="A4652" s="816">
        <f t="shared" si="303"/>
        <v>26564</v>
      </c>
      <c r="B4652" s="815">
        <f t="shared" si="304"/>
        <v>266</v>
      </c>
      <c r="C4652" s="815">
        <f t="shared" si="305"/>
        <v>101</v>
      </c>
      <c r="D4652" s="815">
        <f t="shared" si="306"/>
        <v>101</v>
      </c>
      <c r="E4652" s="815">
        <v>1972</v>
      </c>
    </row>
    <row r="4653" spans="1:5">
      <c r="A4653" s="816">
        <f t="shared" si="303"/>
        <v>26565</v>
      </c>
      <c r="B4653" s="815">
        <f t="shared" si="304"/>
        <v>267</v>
      </c>
      <c r="C4653" s="815">
        <f t="shared" si="305"/>
        <v>100</v>
      </c>
      <c r="D4653" s="815">
        <f t="shared" si="306"/>
        <v>100</v>
      </c>
      <c r="E4653" s="815">
        <v>1972</v>
      </c>
    </row>
    <row r="4654" spans="1:5">
      <c r="A4654" s="816">
        <f t="shared" si="303"/>
        <v>26566</v>
      </c>
      <c r="B4654" s="815">
        <f t="shared" si="304"/>
        <v>268</v>
      </c>
      <c r="C4654" s="815">
        <f t="shared" si="305"/>
        <v>99</v>
      </c>
      <c r="D4654" s="815">
        <f t="shared" si="306"/>
        <v>99</v>
      </c>
      <c r="E4654" s="815">
        <v>1972</v>
      </c>
    </row>
    <row r="4655" spans="1:5">
      <c r="A4655" s="816">
        <f t="shared" si="303"/>
        <v>26567</v>
      </c>
      <c r="B4655" s="815">
        <f t="shared" si="304"/>
        <v>269</v>
      </c>
      <c r="C4655" s="815">
        <f t="shared" si="305"/>
        <v>98</v>
      </c>
      <c r="D4655" s="815">
        <f t="shared" si="306"/>
        <v>98</v>
      </c>
      <c r="E4655" s="815">
        <v>1972</v>
      </c>
    </row>
    <row r="4656" spans="1:5">
      <c r="A4656" s="816">
        <f t="shared" si="303"/>
        <v>26568</v>
      </c>
      <c r="B4656" s="815">
        <f t="shared" si="304"/>
        <v>270</v>
      </c>
      <c r="C4656" s="815">
        <f t="shared" si="305"/>
        <v>97</v>
      </c>
      <c r="D4656" s="815">
        <f t="shared" si="306"/>
        <v>97</v>
      </c>
      <c r="E4656" s="815">
        <v>1972</v>
      </c>
    </row>
    <row r="4657" spans="1:5">
      <c r="A4657" s="816">
        <f t="shared" si="303"/>
        <v>26569</v>
      </c>
      <c r="B4657" s="815">
        <f t="shared" si="304"/>
        <v>271</v>
      </c>
      <c r="C4657" s="815">
        <f t="shared" si="305"/>
        <v>96</v>
      </c>
      <c r="D4657" s="815">
        <f t="shared" si="306"/>
        <v>96</v>
      </c>
      <c r="E4657" s="815">
        <v>1972</v>
      </c>
    </row>
    <row r="4658" spans="1:5">
      <c r="A4658" s="816">
        <f t="shared" si="303"/>
        <v>26570</v>
      </c>
      <c r="B4658" s="815">
        <f t="shared" si="304"/>
        <v>272</v>
      </c>
      <c r="C4658" s="815">
        <f t="shared" si="305"/>
        <v>95</v>
      </c>
      <c r="D4658" s="815">
        <f t="shared" si="306"/>
        <v>95</v>
      </c>
      <c r="E4658" s="815">
        <v>1972</v>
      </c>
    </row>
    <row r="4659" spans="1:5">
      <c r="A4659" s="816">
        <f t="shared" ref="A4659:A4722" si="307">A4658+1</f>
        <v>26571</v>
      </c>
      <c r="B4659" s="815">
        <f t="shared" si="304"/>
        <v>273</v>
      </c>
      <c r="C4659" s="815">
        <f t="shared" si="305"/>
        <v>94</v>
      </c>
      <c r="D4659" s="815">
        <f t="shared" si="306"/>
        <v>94</v>
      </c>
      <c r="E4659" s="815">
        <v>1972</v>
      </c>
    </row>
    <row r="4660" spans="1:5">
      <c r="A4660" s="816">
        <f t="shared" si="307"/>
        <v>26572</v>
      </c>
      <c r="B4660" s="815">
        <f t="shared" si="304"/>
        <v>274</v>
      </c>
      <c r="C4660" s="815">
        <f t="shared" si="305"/>
        <v>93</v>
      </c>
      <c r="D4660" s="815">
        <f t="shared" si="306"/>
        <v>93</v>
      </c>
      <c r="E4660" s="815">
        <v>1972</v>
      </c>
    </row>
    <row r="4661" spans="1:5">
      <c r="A4661" s="816">
        <f t="shared" si="307"/>
        <v>26573</v>
      </c>
      <c r="B4661" s="815">
        <f t="shared" si="304"/>
        <v>275</v>
      </c>
      <c r="C4661" s="815">
        <f t="shared" si="305"/>
        <v>92</v>
      </c>
      <c r="D4661" s="815">
        <f t="shared" si="306"/>
        <v>92</v>
      </c>
      <c r="E4661" s="815">
        <v>1972</v>
      </c>
    </row>
    <row r="4662" spans="1:5">
      <c r="A4662" s="816">
        <f t="shared" si="307"/>
        <v>26574</v>
      </c>
      <c r="B4662" s="815">
        <f t="shared" si="304"/>
        <v>276</v>
      </c>
      <c r="C4662" s="815">
        <f t="shared" si="305"/>
        <v>91</v>
      </c>
      <c r="D4662" s="815">
        <f t="shared" si="306"/>
        <v>91</v>
      </c>
      <c r="E4662" s="815">
        <v>1972</v>
      </c>
    </row>
    <row r="4663" spans="1:5">
      <c r="A4663" s="816">
        <f t="shared" si="307"/>
        <v>26575</v>
      </c>
      <c r="B4663" s="815">
        <f t="shared" si="304"/>
        <v>277</v>
      </c>
      <c r="C4663" s="815">
        <f t="shared" si="305"/>
        <v>90</v>
      </c>
      <c r="D4663" s="815">
        <f t="shared" si="306"/>
        <v>90</v>
      </c>
      <c r="E4663" s="815">
        <v>1972</v>
      </c>
    </row>
    <row r="4664" spans="1:5">
      <c r="A4664" s="816">
        <f t="shared" si="307"/>
        <v>26576</v>
      </c>
      <c r="B4664" s="815">
        <f t="shared" si="304"/>
        <v>278</v>
      </c>
      <c r="C4664" s="815">
        <f t="shared" si="305"/>
        <v>89</v>
      </c>
      <c r="D4664" s="815">
        <f t="shared" si="306"/>
        <v>89</v>
      </c>
      <c r="E4664" s="815">
        <v>1972</v>
      </c>
    </row>
    <row r="4665" spans="1:5">
      <c r="A4665" s="816">
        <f t="shared" si="307"/>
        <v>26577</v>
      </c>
      <c r="B4665" s="815">
        <f t="shared" si="304"/>
        <v>279</v>
      </c>
      <c r="C4665" s="815">
        <f t="shared" si="305"/>
        <v>88</v>
      </c>
      <c r="D4665" s="815">
        <f t="shared" si="306"/>
        <v>88</v>
      </c>
      <c r="E4665" s="815">
        <v>1972</v>
      </c>
    </row>
    <row r="4666" spans="1:5">
      <c r="A4666" s="816">
        <f t="shared" si="307"/>
        <v>26578</v>
      </c>
      <c r="B4666" s="815">
        <f t="shared" si="304"/>
        <v>280</v>
      </c>
      <c r="C4666" s="815">
        <f t="shared" si="305"/>
        <v>87</v>
      </c>
      <c r="D4666" s="815">
        <f t="shared" si="306"/>
        <v>87</v>
      </c>
      <c r="E4666" s="815">
        <v>1972</v>
      </c>
    </row>
    <row r="4667" spans="1:5">
      <c r="A4667" s="816">
        <f t="shared" si="307"/>
        <v>26579</v>
      </c>
      <c r="B4667" s="815">
        <f t="shared" si="304"/>
        <v>281</v>
      </c>
      <c r="C4667" s="815">
        <f t="shared" si="305"/>
        <v>86</v>
      </c>
      <c r="D4667" s="815">
        <f t="shared" si="306"/>
        <v>86</v>
      </c>
      <c r="E4667" s="815">
        <v>1972</v>
      </c>
    </row>
    <row r="4668" spans="1:5">
      <c r="A4668" s="816">
        <f t="shared" si="307"/>
        <v>26580</v>
      </c>
      <c r="B4668" s="815">
        <f t="shared" si="304"/>
        <v>282</v>
      </c>
      <c r="C4668" s="815">
        <f t="shared" si="305"/>
        <v>85</v>
      </c>
      <c r="D4668" s="815">
        <f t="shared" si="306"/>
        <v>85</v>
      </c>
      <c r="E4668" s="815">
        <v>1972</v>
      </c>
    </row>
    <row r="4669" spans="1:5">
      <c r="A4669" s="816">
        <f t="shared" si="307"/>
        <v>26581</v>
      </c>
      <c r="B4669" s="815">
        <f t="shared" si="304"/>
        <v>283</v>
      </c>
      <c r="C4669" s="815">
        <f t="shared" si="305"/>
        <v>84</v>
      </c>
      <c r="D4669" s="815">
        <f t="shared" si="306"/>
        <v>84</v>
      </c>
      <c r="E4669" s="815">
        <v>1972</v>
      </c>
    </row>
    <row r="4670" spans="1:5">
      <c r="A4670" s="816">
        <f t="shared" si="307"/>
        <v>26582</v>
      </c>
      <c r="B4670" s="815">
        <f t="shared" si="304"/>
        <v>284</v>
      </c>
      <c r="C4670" s="815">
        <f t="shared" si="305"/>
        <v>83</v>
      </c>
      <c r="D4670" s="815">
        <f t="shared" si="306"/>
        <v>83</v>
      </c>
      <c r="E4670" s="815">
        <v>1972</v>
      </c>
    </row>
    <row r="4671" spans="1:5">
      <c r="A4671" s="816">
        <f t="shared" si="307"/>
        <v>26583</v>
      </c>
      <c r="B4671" s="815">
        <f t="shared" si="304"/>
        <v>285</v>
      </c>
      <c r="C4671" s="815">
        <f t="shared" si="305"/>
        <v>82</v>
      </c>
      <c r="D4671" s="815">
        <f t="shared" si="306"/>
        <v>82</v>
      </c>
      <c r="E4671" s="815">
        <v>1972</v>
      </c>
    </row>
    <row r="4672" spans="1:5">
      <c r="A4672" s="816">
        <f t="shared" si="307"/>
        <v>26584</v>
      </c>
      <c r="B4672" s="815">
        <f t="shared" si="304"/>
        <v>286</v>
      </c>
      <c r="C4672" s="815">
        <f t="shared" si="305"/>
        <v>81</v>
      </c>
      <c r="D4672" s="815">
        <f t="shared" si="306"/>
        <v>81</v>
      </c>
      <c r="E4672" s="815">
        <v>1972</v>
      </c>
    </row>
    <row r="4673" spans="1:5">
      <c r="A4673" s="816">
        <f t="shared" si="307"/>
        <v>26585</v>
      </c>
      <c r="B4673" s="815">
        <f t="shared" si="304"/>
        <v>287</v>
      </c>
      <c r="C4673" s="815">
        <f t="shared" si="305"/>
        <v>80</v>
      </c>
      <c r="D4673" s="815">
        <f t="shared" si="306"/>
        <v>80</v>
      </c>
      <c r="E4673" s="815">
        <v>1972</v>
      </c>
    </row>
    <row r="4674" spans="1:5">
      <c r="A4674" s="816">
        <f t="shared" si="307"/>
        <v>26586</v>
      </c>
      <c r="B4674" s="815">
        <f t="shared" si="304"/>
        <v>288</v>
      </c>
      <c r="C4674" s="815">
        <f t="shared" si="305"/>
        <v>79</v>
      </c>
      <c r="D4674" s="815">
        <f t="shared" si="306"/>
        <v>79</v>
      </c>
      <c r="E4674" s="815">
        <v>1972</v>
      </c>
    </row>
    <row r="4675" spans="1:5">
      <c r="A4675" s="816">
        <f t="shared" si="307"/>
        <v>26587</v>
      </c>
      <c r="B4675" s="815">
        <f t="shared" si="304"/>
        <v>289</v>
      </c>
      <c r="C4675" s="815">
        <f t="shared" si="305"/>
        <v>78</v>
      </c>
      <c r="D4675" s="815">
        <f t="shared" si="306"/>
        <v>78</v>
      </c>
      <c r="E4675" s="815">
        <v>1972</v>
      </c>
    </row>
    <row r="4676" spans="1:5">
      <c r="A4676" s="816">
        <f t="shared" si="307"/>
        <v>26588</v>
      </c>
      <c r="B4676" s="815">
        <f t="shared" si="304"/>
        <v>290</v>
      </c>
      <c r="C4676" s="815">
        <f t="shared" si="305"/>
        <v>77</v>
      </c>
      <c r="D4676" s="815">
        <f t="shared" si="306"/>
        <v>77</v>
      </c>
      <c r="E4676" s="815">
        <v>1972</v>
      </c>
    </row>
    <row r="4677" spans="1:5">
      <c r="A4677" s="816">
        <f t="shared" si="307"/>
        <v>26589</v>
      </c>
      <c r="B4677" s="815">
        <f t="shared" si="304"/>
        <v>291</v>
      </c>
      <c r="C4677" s="815">
        <f t="shared" si="305"/>
        <v>76</v>
      </c>
      <c r="D4677" s="815">
        <f t="shared" si="306"/>
        <v>76</v>
      </c>
      <c r="E4677" s="815">
        <v>1972</v>
      </c>
    </row>
    <row r="4678" spans="1:5">
      <c r="A4678" s="816">
        <f t="shared" si="307"/>
        <v>26590</v>
      </c>
      <c r="B4678" s="815">
        <f t="shared" si="304"/>
        <v>292</v>
      </c>
      <c r="C4678" s="815">
        <f t="shared" si="305"/>
        <v>75</v>
      </c>
      <c r="D4678" s="815">
        <f t="shared" si="306"/>
        <v>75</v>
      </c>
      <c r="E4678" s="815">
        <v>1972</v>
      </c>
    </row>
    <row r="4679" spans="1:5">
      <c r="A4679" s="816">
        <f t="shared" si="307"/>
        <v>26591</v>
      </c>
      <c r="B4679" s="815">
        <f t="shared" si="304"/>
        <v>293</v>
      </c>
      <c r="C4679" s="815">
        <f t="shared" si="305"/>
        <v>74</v>
      </c>
      <c r="D4679" s="815">
        <f t="shared" si="306"/>
        <v>74</v>
      </c>
      <c r="E4679" s="815">
        <v>1972</v>
      </c>
    </row>
    <row r="4680" spans="1:5">
      <c r="A4680" s="816">
        <f t="shared" si="307"/>
        <v>26592</v>
      </c>
      <c r="B4680" s="815">
        <f t="shared" si="304"/>
        <v>294</v>
      </c>
      <c r="C4680" s="815">
        <f t="shared" si="305"/>
        <v>73</v>
      </c>
      <c r="D4680" s="815">
        <f t="shared" si="306"/>
        <v>73</v>
      </c>
      <c r="E4680" s="815">
        <v>1972</v>
      </c>
    </row>
    <row r="4681" spans="1:5">
      <c r="A4681" s="816">
        <f t="shared" si="307"/>
        <v>26593</v>
      </c>
      <c r="B4681" s="815">
        <f t="shared" si="304"/>
        <v>295</v>
      </c>
      <c r="C4681" s="815">
        <f t="shared" si="305"/>
        <v>72</v>
      </c>
      <c r="D4681" s="815">
        <f t="shared" si="306"/>
        <v>72</v>
      </c>
      <c r="E4681" s="815">
        <v>1972</v>
      </c>
    </row>
    <row r="4682" spans="1:5">
      <c r="A4682" s="816">
        <f t="shared" si="307"/>
        <v>26594</v>
      </c>
      <c r="B4682" s="815">
        <f t="shared" si="304"/>
        <v>296</v>
      </c>
      <c r="C4682" s="815">
        <f t="shared" si="305"/>
        <v>71</v>
      </c>
      <c r="D4682" s="815">
        <f t="shared" si="306"/>
        <v>71</v>
      </c>
      <c r="E4682" s="815">
        <v>1972</v>
      </c>
    </row>
    <row r="4683" spans="1:5">
      <c r="A4683" s="816">
        <f t="shared" si="307"/>
        <v>26595</v>
      </c>
      <c r="B4683" s="815">
        <f t="shared" si="304"/>
        <v>297</v>
      </c>
      <c r="C4683" s="815">
        <f t="shared" si="305"/>
        <v>70</v>
      </c>
      <c r="D4683" s="815">
        <f t="shared" si="306"/>
        <v>70</v>
      </c>
      <c r="E4683" s="815">
        <v>1972</v>
      </c>
    </row>
    <row r="4684" spans="1:5">
      <c r="A4684" s="816">
        <f t="shared" si="307"/>
        <v>26596</v>
      </c>
      <c r="B4684" s="815">
        <f t="shared" si="304"/>
        <v>298</v>
      </c>
      <c r="C4684" s="815">
        <f t="shared" si="305"/>
        <v>69</v>
      </c>
      <c r="D4684" s="815">
        <f t="shared" si="306"/>
        <v>69</v>
      </c>
      <c r="E4684" s="815">
        <v>1972</v>
      </c>
    </row>
    <row r="4685" spans="1:5">
      <c r="A4685" s="816">
        <f t="shared" si="307"/>
        <v>26597</v>
      </c>
      <c r="B4685" s="815">
        <f t="shared" si="304"/>
        <v>299</v>
      </c>
      <c r="C4685" s="815">
        <f t="shared" si="305"/>
        <v>68</v>
      </c>
      <c r="D4685" s="815">
        <f t="shared" si="306"/>
        <v>68</v>
      </c>
      <c r="E4685" s="815">
        <v>1972</v>
      </c>
    </row>
    <row r="4686" spans="1:5">
      <c r="A4686" s="816">
        <f t="shared" si="307"/>
        <v>26598</v>
      </c>
      <c r="B4686" s="815">
        <f t="shared" si="304"/>
        <v>300</v>
      </c>
      <c r="C4686" s="815">
        <f t="shared" si="305"/>
        <v>67</v>
      </c>
      <c r="D4686" s="815">
        <f t="shared" si="306"/>
        <v>67</v>
      </c>
      <c r="E4686" s="815">
        <v>1972</v>
      </c>
    </row>
    <row r="4687" spans="1:5">
      <c r="A4687" s="816">
        <f t="shared" si="307"/>
        <v>26599</v>
      </c>
      <c r="B4687" s="815">
        <f t="shared" si="304"/>
        <v>301</v>
      </c>
      <c r="C4687" s="815">
        <f t="shared" si="305"/>
        <v>66</v>
      </c>
      <c r="D4687" s="815">
        <f t="shared" si="306"/>
        <v>66</v>
      </c>
      <c r="E4687" s="815">
        <v>1972</v>
      </c>
    </row>
    <row r="4688" spans="1:5">
      <c r="A4688" s="816">
        <f t="shared" si="307"/>
        <v>26600</v>
      </c>
      <c r="B4688" s="815">
        <f t="shared" si="304"/>
        <v>302</v>
      </c>
      <c r="C4688" s="815">
        <f t="shared" si="305"/>
        <v>65</v>
      </c>
      <c r="D4688" s="815">
        <f t="shared" si="306"/>
        <v>65</v>
      </c>
      <c r="E4688" s="815">
        <v>1972</v>
      </c>
    </row>
    <row r="4689" spans="1:5">
      <c r="A4689" s="816">
        <f t="shared" si="307"/>
        <v>26601</v>
      </c>
      <c r="B4689" s="815">
        <f t="shared" si="304"/>
        <v>303</v>
      </c>
      <c r="C4689" s="815">
        <f t="shared" si="305"/>
        <v>64</v>
      </c>
      <c r="D4689" s="815">
        <f t="shared" si="306"/>
        <v>64</v>
      </c>
      <c r="E4689" s="815">
        <v>1972</v>
      </c>
    </row>
    <row r="4690" spans="1:5">
      <c r="A4690" s="816">
        <f t="shared" si="307"/>
        <v>26602</v>
      </c>
      <c r="B4690" s="815">
        <f t="shared" si="304"/>
        <v>304</v>
      </c>
      <c r="C4690" s="815">
        <f t="shared" si="305"/>
        <v>63</v>
      </c>
      <c r="D4690" s="815">
        <f t="shared" si="306"/>
        <v>63</v>
      </c>
      <c r="E4690" s="815">
        <v>1972</v>
      </c>
    </row>
    <row r="4691" spans="1:5">
      <c r="A4691" s="816">
        <f t="shared" si="307"/>
        <v>26603</v>
      </c>
      <c r="B4691" s="815">
        <f t="shared" si="304"/>
        <v>305</v>
      </c>
      <c r="C4691" s="815">
        <f t="shared" si="305"/>
        <v>62</v>
      </c>
      <c r="D4691" s="815">
        <f t="shared" si="306"/>
        <v>62</v>
      </c>
      <c r="E4691" s="815">
        <v>1972</v>
      </c>
    </row>
    <row r="4692" spans="1:5">
      <c r="A4692" s="816">
        <f t="shared" si="307"/>
        <v>26604</v>
      </c>
      <c r="B4692" s="815">
        <f t="shared" si="304"/>
        <v>306</v>
      </c>
      <c r="C4692" s="815">
        <f t="shared" si="305"/>
        <v>61</v>
      </c>
      <c r="D4692" s="815">
        <f t="shared" si="306"/>
        <v>61</v>
      </c>
      <c r="E4692" s="815">
        <v>1972</v>
      </c>
    </row>
    <row r="4693" spans="1:5">
      <c r="A4693" s="816">
        <f t="shared" si="307"/>
        <v>26605</v>
      </c>
      <c r="B4693" s="815">
        <f t="shared" si="304"/>
        <v>307</v>
      </c>
      <c r="C4693" s="815">
        <f t="shared" si="305"/>
        <v>60</v>
      </c>
      <c r="D4693" s="815">
        <f t="shared" si="306"/>
        <v>60</v>
      </c>
      <c r="E4693" s="815">
        <v>1972</v>
      </c>
    </row>
    <row r="4694" spans="1:5">
      <c r="A4694" s="816">
        <f t="shared" si="307"/>
        <v>26606</v>
      </c>
      <c r="B4694" s="815">
        <f t="shared" si="304"/>
        <v>308</v>
      </c>
      <c r="C4694" s="815">
        <f t="shared" si="305"/>
        <v>59</v>
      </c>
      <c r="D4694" s="815">
        <f t="shared" si="306"/>
        <v>59</v>
      </c>
      <c r="E4694" s="815">
        <v>1972</v>
      </c>
    </row>
    <row r="4695" spans="1:5">
      <c r="A4695" s="816">
        <f t="shared" si="307"/>
        <v>26607</v>
      </c>
      <c r="B4695" s="815">
        <f t="shared" si="304"/>
        <v>309</v>
      </c>
      <c r="C4695" s="815">
        <f t="shared" si="305"/>
        <v>58</v>
      </c>
      <c r="D4695" s="815">
        <f t="shared" si="306"/>
        <v>58</v>
      </c>
      <c r="E4695" s="815">
        <v>1972</v>
      </c>
    </row>
    <row r="4696" spans="1:5">
      <c r="A4696" s="816">
        <f t="shared" si="307"/>
        <v>26608</v>
      </c>
      <c r="B4696" s="815">
        <f t="shared" si="304"/>
        <v>310</v>
      </c>
      <c r="C4696" s="815">
        <f t="shared" si="305"/>
        <v>57</v>
      </c>
      <c r="D4696" s="815">
        <f t="shared" si="306"/>
        <v>57</v>
      </c>
      <c r="E4696" s="815">
        <v>1972</v>
      </c>
    </row>
    <row r="4697" spans="1:5">
      <c r="A4697" s="816">
        <f t="shared" si="307"/>
        <v>26609</v>
      </c>
      <c r="B4697" s="815">
        <f t="shared" si="304"/>
        <v>311</v>
      </c>
      <c r="C4697" s="815">
        <f t="shared" si="305"/>
        <v>56</v>
      </c>
      <c r="D4697" s="815">
        <f t="shared" si="306"/>
        <v>56</v>
      </c>
      <c r="E4697" s="815">
        <v>1972</v>
      </c>
    </row>
    <row r="4698" spans="1:5">
      <c r="A4698" s="816">
        <f t="shared" si="307"/>
        <v>26610</v>
      </c>
      <c r="B4698" s="815">
        <f t="shared" si="304"/>
        <v>312</v>
      </c>
      <c r="C4698" s="815">
        <f t="shared" si="305"/>
        <v>55</v>
      </c>
      <c r="D4698" s="815">
        <f t="shared" si="306"/>
        <v>55</v>
      </c>
      <c r="E4698" s="815">
        <v>1972</v>
      </c>
    </row>
    <row r="4699" spans="1:5">
      <c r="A4699" s="816">
        <f t="shared" si="307"/>
        <v>26611</v>
      </c>
      <c r="B4699" s="815">
        <f t="shared" si="304"/>
        <v>313</v>
      </c>
      <c r="C4699" s="815">
        <f t="shared" si="305"/>
        <v>54</v>
      </c>
      <c r="D4699" s="815">
        <f t="shared" si="306"/>
        <v>54</v>
      </c>
      <c r="E4699" s="815">
        <v>1972</v>
      </c>
    </row>
    <row r="4700" spans="1:5">
      <c r="A4700" s="816">
        <f t="shared" si="307"/>
        <v>26612</v>
      </c>
      <c r="B4700" s="815">
        <f t="shared" si="304"/>
        <v>314</v>
      </c>
      <c r="C4700" s="815">
        <f t="shared" si="305"/>
        <v>53</v>
      </c>
      <c r="D4700" s="815">
        <f t="shared" si="306"/>
        <v>53</v>
      </c>
      <c r="E4700" s="815">
        <v>1972</v>
      </c>
    </row>
    <row r="4701" spans="1:5">
      <c r="A4701" s="816">
        <f t="shared" si="307"/>
        <v>26613</v>
      </c>
      <c r="B4701" s="815">
        <f t="shared" si="304"/>
        <v>315</v>
      </c>
      <c r="C4701" s="815">
        <f t="shared" si="305"/>
        <v>52</v>
      </c>
      <c r="D4701" s="815">
        <f t="shared" si="306"/>
        <v>52</v>
      </c>
      <c r="E4701" s="815">
        <v>1972</v>
      </c>
    </row>
    <row r="4702" spans="1:5">
      <c r="A4702" s="816">
        <f t="shared" si="307"/>
        <v>26614</v>
      </c>
      <c r="B4702" s="815">
        <f t="shared" si="304"/>
        <v>316</v>
      </c>
      <c r="C4702" s="815">
        <f t="shared" si="305"/>
        <v>51</v>
      </c>
      <c r="D4702" s="815">
        <f t="shared" si="306"/>
        <v>51</v>
      </c>
      <c r="E4702" s="815">
        <v>1972</v>
      </c>
    </row>
    <row r="4703" spans="1:5">
      <c r="A4703" s="816">
        <f t="shared" si="307"/>
        <v>26615</v>
      </c>
      <c r="B4703" s="815">
        <f t="shared" si="304"/>
        <v>317</v>
      </c>
      <c r="C4703" s="815">
        <f t="shared" si="305"/>
        <v>50</v>
      </c>
      <c r="D4703" s="815">
        <f t="shared" si="306"/>
        <v>50</v>
      </c>
      <c r="E4703" s="815">
        <v>1972</v>
      </c>
    </row>
    <row r="4704" spans="1:5">
      <c r="A4704" s="816">
        <f t="shared" si="307"/>
        <v>26616</v>
      </c>
      <c r="B4704" s="815">
        <f t="shared" si="304"/>
        <v>318</v>
      </c>
      <c r="C4704" s="815">
        <f t="shared" si="305"/>
        <v>49</v>
      </c>
      <c r="D4704" s="815">
        <f t="shared" si="306"/>
        <v>49</v>
      </c>
      <c r="E4704" s="815">
        <v>1972</v>
      </c>
    </row>
    <row r="4705" spans="1:5">
      <c r="A4705" s="816">
        <f t="shared" si="307"/>
        <v>26617</v>
      </c>
      <c r="B4705" s="815">
        <f t="shared" si="304"/>
        <v>319</v>
      </c>
      <c r="C4705" s="815">
        <f t="shared" si="305"/>
        <v>48</v>
      </c>
      <c r="D4705" s="815">
        <f t="shared" si="306"/>
        <v>48</v>
      </c>
      <c r="E4705" s="815">
        <v>1972</v>
      </c>
    </row>
    <row r="4706" spans="1:5">
      <c r="A4706" s="816">
        <f t="shared" si="307"/>
        <v>26618</v>
      </c>
      <c r="B4706" s="815">
        <f t="shared" si="304"/>
        <v>320</v>
      </c>
      <c r="C4706" s="815">
        <f t="shared" si="305"/>
        <v>47</v>
      </c>
      <c r="D4706" s="815">
        <f t="shared" si="306"/>
        <v>47</v>
      </c>
      <c r="E4706" s="815">
        <v>1972</v>
      </c>
    </row>
    <row r="4707" spans="1:5">
      <c r="A4707" s="816">
        <f t="shared" si="307"/>
        <v>26619</v>
      </c>
      <c r="B4707" s="815">
        <f t="shared" si="304"/>
        <v>321</v>
      </c>
      <c r="C4707" s="815">
        <f t="shared" si="305"/>
        <v>46</v>
      </c>
      <c r="D4707" s="815">
        <f t="shared" si="306"/>
        <v>46</v>
      </c>
      <c r="E4707" s="815">
        <v>1972</v>
      </c>
    </row>
    <row r="4708" spans="1:5">
      <c r="A4708" s="816">
        <f t="shared" si="307"/>
        <v>26620</v>
      </c>
      <c r="B4708" s="815">
        <f t="shared" si="304"/>
        <v>322</v>
      </c>
      <c r="C4708" s="815">
        <f t="shared" si="305"/>
        <v>45</v>
      </c>
      <c r="D4708" s="815">
        <f t="shared" si="306"/>
        <v>45</v>
      </c>
      <c r="E4708" s="815">
        <v>1972</v>
      </c>
    </row>
    <row r="4709" spans="1:5">
      <c r="A4709" s="816">
        <f t="shared" si="307"/>
        <v>26621</v>
      </c>
      <c r="B4709" s="815">
        <f t="shared" ref="B4709:B4757" si="308">B4708+1</f>
        <v>323</v>
      </c>
      <c r="C4709" s="815">
        <f t="shared" ref="C4709:C4752" si="309">C4708-1</f>
        <v>44</v>
      </c>
      <c r="D4709" s="815">
        <f t="shared" ref="D4709:D4753" si="310">D4708-1</f>
        <v>44</v>
      </c>
      <c r="E4709" s="815">
        <v>1972</v>
      </c>
    </row>
    <row r="4710" spans="1:5">
      <c r="A4710" s="816">
        <f t="shared" si="307"/>
        <v>26622</v>
      </c>
      <c r="B4710" s="815">
        <f t="shared" si="308"/>
        <v>324</v>
      </c>
      <c r="C4710" s="815">
        <f t="shared" si="309"/>
        <v>43</v>
      </c>
      <c r="D4710" s="815">
        <f t="shared" si="310"/>
        <v>43</v>
      </c>
      <c r="E4710" s="815">
        <v>1972</v>
      </c>
    </row>
    <row r="4711" spans="1:5">
      <c r="A4711" s="816">
        <f t="shared" si="307"/>
        <v>26623</v>
      </c>
      <c r="B4711" s="815">
        <f t="shared" si="308"/>
        <v>325</v>
      </c>
      <c r="C4711" s="815">
        <f t="shared" si="309"/>
        <v>42</v>
      </c>
      <c r="D4711" s="815">
        <f t="shared" si="310"/>
        <v>42</v>
      </c>
      <c r="E4711" s="815">
        <v>1972</v>
      </c>
    </row>
    <row r="4712" spans="1:5">
      <c r="A4712" s="816">
        <f t="shared" si="307"/>
        <v>26624</v>
      </c>
      <c r="B4712" s="815">
        <f t="shared" si="308"/>
        <v>326</v>
      </c>
      <c r="C4712" s="815">
        <f t="shared" si="309"/>
        <v>41</v>
      </c>
      <c r="D4712" s="815">
        <f t="shared" si="310"/>
        <v>41</v>
      </c>
      <c r="E4712" s="815">
        <v>1972</v>
      </c>
    </row>
    <row r="4713" spans="1:5">
      <c r="A4713" s="816">
        <f t="shared" si="307"/>
        <v>26625</v>
      </c>
      <c r="B4713" s="815">
        <f t="shared" si="308"/>
        <v>327</v>
      </c>
      <c r="C4713" s="815">
        <f t="shared" si="309"/>
        <v>40</v>
      </c>
      <c r="D4713" s="815">
        <f t="shared" si="310"/>
        <v>40</v>
      </c>
      <c r="E4713" s="815">
        <v>1972</v>
      </c>
    </row>
    <row r="4714" spans="1:5">
      <c r="A4714" s="816">
        <f t="shared" si="307"/>
        <v>26626</v>
      </c>
      <c r="B4714" s="815">
        <f t="shared" si="308"/>
        <v>328</v>
      </c>
      <c r="C4714" s="815">
        <f t="shared" si="309"/>
        <v>39</v>
      </c>
      <c r="D4714" s="815">
        <f t="shared" si="310"/>
        <v>39</v>
      </c>
      <c r="E4714" s="815">
        <v>1972</v>
      </c>
    </row>
    <row r="4715" spans="1:5">
      <c r="A4715" s="816">
        <f t="shared" si="307"/>
        <v>26627</v>
      </c>
      <c r="B4715" s="815">
        <f t="shared" si="308"/>
        <v>329</v>
      </c>
      <c r="C4715" s="815">
        <f t="shared" si="309"/>
        <v>38</v>
      </c>
      <c r="D4715" s="815">
        <f t="shared" si="310"/>
        <v>38</v>
      </c>
      <c r="E4715" s="815">
        <v>1972</v>
      </c>
    </row>
    <row r="4716" spans="1:5">
      <c r="A4716" s="816">
        <f t="shared" si="307"/>
        <v>26628</v>
      </c>
      <c r="B4716" s="815">
        <f t="shared" si="308"/>
        <v>330</v>
      </c>
      <c r="C4716" s="815">
        <f t="shared" si="309"/>
        <v>37</v>
      </c>
      <c r="D4716" s="815">
        <f t="shared" si="310"/>
        <v>37</v>
      </c>
      <c r="E4716" s="815">
        <v>1972</v>
      </c>
    </row>
    <row r="4717" spans="1:5">
      <c r="A4717" s="816">
        <f t="shared" si="307"/>
        <v>26629</v>
      </c>
      <c r="B4717" s="815">
        <f t="shared" si="308"/>
        <v>331</v>
      </c>
      <c r="C4717" s="815">
        <f t="shared" si="309"/>
        <v>36</v>
      </c>
      <c r="D4717" s="815">
        <f t="shared" si="310"/>
        <v>36</v>
      </c>
      <c r="E4717" s="815">
        <v>1972</v>
      </c>
    </row>
    <row r="4718" spans="1:5">
      <c r="A4718" s="816">
        <f t="shared" si="307"/>
        <v>26630</v>
      </c>
      <c r="B4718" s="815">
        <f t="shared" si="308"/>
        <v>332</v>
      </c>
      <c r="C4718" s="815">
        <f t="shared" si="309"/>
        <v>35</v>
      </c>
      <c r="D4718" s="815">
        <f t="shared" si="310"/>
        <v>35</v>
      </c>
      <c r="E4718" s="815">
        <v>1972</v>
      </c>
    </row>
    <row r="4719" spans="1:5">
      <c r="A4719" s="816">
        <f t="shared" si="307"/>
        <v>26631</v>
      </c>
      <c r="B4719" s="815">
        <f t="shared" si="308"/>
        <v>333</v>
      </c>
      <c r="C4719" s="815">
        <f t="shared" si="309"/>
        <v>34</v>
      </c>
      <c r="D4719" s="815">
        <f t="shared" si="310"/>
        <v>34</v>
      </c>
      <c r="E4719" s="815">
        <v>1972</v>
      </c>
    </row>
    <row r="4720" spans="1:5">
      <c r="A4720" s="816">
        <f t="shared" si="307"/>
        <v>26632</v>
      </c>
      <c r="B4720" s="815">
        <f t="shared" si="308"/>
        <v>334</v>
      </c>
      <c r="C4720" s="815">
        <f t="shared" si="309"/>
        <v>33</v>
      </c>
      <c r="D4720" s="815">
        <f t="shared" si="310"/>
        <v>33</v>
      </c>
      <c r="E4720" s="815">
        <v>1972</v>
      </c>
    </row>
    <row r="4721" spans="1:5">
      <c r="A4721" s="816">
        <f t="shared" si="307"/>
        <v>26633</v>
      </c>
      <c r="B4721" s="815">
        <f t="shared" si="308"/>
        <v>335</v>
      </c>
      <c r="C4721" s="815">
        <f t="shared" si="309"/>
        <v>32</v>
      </c>
      <c r="D4721" s="815">
        <f t="shared" si="310"/>
        <v>32</v>
      </c>
      <c r="E4721" s="815">
        <v>1972</v>
      </c>
    </row>
    <row r="4722" spans="1:5">
      <c r="A4722" s="816">
        <f t="shared" si="307"/>
        <v>26634</v>
      </c>
      <c r="B4722" s="815">
        <f t="shared" si="308"/>
        <v>336</v>
      </c>
      <c r="C4722" s="815">
        <f t="shared" si="309"/>
        <v>31</v>
      </c>
      <c r="D4722" s="815">
        <f t="shared" si="310"/>
        <v>31</v>
      </c>
      <c r="E4722" s="815">
        <v>1972</v>
      </c>
    </row>
    <row r="4723" spans="1:5">
      <c r="A4723" s="816">
        <f t="shared" ref="A4723:A4786" si="311">A4722+1</f>
        <v>26635</v>
      </c>
      <c r="B4723" s="815">
        <f t="shared" si="308"/>
        <v>337</v>
      </c>
      <c r="C4723" s="815">
        <f t="shared" si="309"/>
        <v>30</v>
      </c>
      <c r="D4723" s="815">
        <f t="shared" si="310"/>
        <v>30</v>
      </c>
      <c r="E4723" s="815">
        <v>1972</v>
      </c>
    </row>
    <row r="4724" spans="1:5">
      <c r="A4724" s="816">
        <f t="shared" si="311"/>
        <v>26636</v>
      </c>
      <c r="B4724" s="815">
        <f t="shared" si="308"/>
        <v>338</v>
      </c>
      <c r="C4724" s="815">
        <f t="shared" si="309"/>
        <v>29</v>
      </c>
      <c r="D4724" s="815">
        <f t="shared" si="310"/>
        <v>29</v>
      </c>
      <c r="E4724" s="815">
        <v>1972</v>
      </c>
    </row>
    <row r="4725" spans="1:5">
      <c r="A4725" s="816">
        <f t="shared" si="311"/>
        <v>26637</v>
      </c>
      <c r="B4725" s="815">
        <f t="shared" si="308"/>
        <v>339</v>
      </c>
      <c r="C4725" s="815">
        <f t="shared" si="309"/>
        <v>28</v>
      </c>
      <c r="D4725" s="815">
        <f t="shared" si="310"/>
        <v>28</v>
      </c>
      <c r="E4725" s="815">
        <v>1972</v>
      </c>
    </row>
    <row r="4726" spans="1:5">
      <c r="A4726" s="816">
        <f t="shared" si="311"/>
        <v>26638</v>
      </c>
      <c r="B4726" s="815">
        <f t="shared" si="308"/>
        <v>340</v>
      </c>
      <c r="C4726" s="815">
        <f t="shared" si="309"/>
        <v>27</v>
      </c>
      <c r="D4726" s="815">
        <f t="shared" si="310"/>
        <v>27</v>
      </c>
      <c r="E4726" s="815">
        <v>1972</v>
      </c>
    </row>
    <row r="4727" spans="1:5">
      <c r="A4727" s="816">
        <f t="shared" si="311"/>
        <v>26639</v>
      </c>
      <c r="B4727" s="815">
        <f t="shared" si="308"/>
        <v>341</v>
      </c>
      <c r="C4727" s="815">
        <f t="shared" si="309"/>
        <v>26</v>
      </c>
      <c r="D4727" s="815">
        <f t="shared" si="310"/>
        <v>26</v>
      </c>
      <c r="E4727" s="815">
        <v>1972</v>
      </c>
    </row>
    <row r="4728" spans="1:5">
      <c r="A4728" s="816">
        <f t="shared" si="311"/>
        <v>26640</v>
      </c>
      <c r="B4728" s="815">
        <f t="shared" si="308"/>
        <v>342</v>
      </c>
      <c r="C4728" s="815">
        <f t="shared" si="309"/>
        <v>25</v>
      </c>
      <c r="D4728" s="815">
        <f t="shared" si="310"/>
        <v>25</v>
      </c>
      <c r="E4728" s="815">
        <v>1972</v>
      </c>
    </row>
    <row r="4729" spans="1:5">
      <c r="A4729" s="816">
        <f t="shared" si="311"/>
        <v>26641</v>
      </c>
      <c r="B4729" s="815">
        <f t="shared" si="308"/>
        <v>343</v>
      </c>
      <c r="C4729" s="815">
        <f t="shared" si="309"/>
        <v>24</v>
      </c>
      <c r="D4729" s="815">
        <f t="shared" si="310"/>
        <v>24</v>
      </c>
      <c r="E4729" s="815">
        <v>1972</v>
      </c>
    </row>
    <row r="4730" spans="1:5">
      <c r="A4730" s="816">
        <f t="shared" si="311"/>
        <v>26642</v>
      </c>
      <c r="B4730" s="815">
        <f t="shared" si="308"/>
        <v>344</v>
      </c>
      <c r="C4730" s="815">
        <f t="shared" si="309"/>
        <v>23</v>
      </c>
      <c r="D4730" s="815">
        <f t="shared" si="310"/>
        <v>23</v>
      </c>
      <c r="E4730" s="815">
        <v>1972</v>
      </c>
    </row>
    <row r="4731" spans="1:5">
      <c r="A4731" s="816">
        <f t="shared" si="311"/>
        <v>26643</v>
      </c>
      <c r="B4731" s="815">
        <f t="shared" si="308"/>
        <v>345</v>
      </c>
      <c r="C4731" s="815">
        <f t="shared" si="309"/>
        <v>22</v>
      </c>
      <c r="D4731" s="815">
        <f t="shared" si="310"/>
        <v>22</v>
      </c>
      <c r="E4731" s="815">
        <v>1972</v>
      </c>
    </row>
    <row r="4732" spans="1:5">
      <c r="A4732" s="816">
        <f t="shared" si="311"/>
        <v>26644</v>
      </c>
      <c r="B4732" s="815">
        <f t="shared" si="308"/>
        <v>346</v>
      </c>
      <c r="C4732" s="815">
        <f t="shared" si="309"/>
        <v>21</v>
      </c>
      <c r="D4732" s="815">
        <f t="shared" si="310"/>
        <v>21</v>
      </c>
      <c r="E4732" s="815">
        <v>1972</v>
      </c>
    </row>
    <row r="4733" spans="1:5">
      <c r="A4733" s="816">
        <f t="shared" si="311"/>
        <v>26645</v>
      </c>
      <c r="B4733" s="815">
        <f t="shared" si="308"/>
        <v>347</v>
      </c>
      <c r="C4733" s="815">
        <f t="shared" si="309"/>
        <v>20</v>
      </c>
      <c r="D4733" s="815">
        <f t="shared" si="310"/>
        <v>20</v>
      </c>
      <c r="E4733" s="815">
        <v>1972</v>
      </c>
    </row>
    <row r="4734" spans="1:5">
      <c r="A4734" s="816">
        <f t="shared" si="311"/>
        <v>26646</v>
      </c>
      <c r="B4734" s="815">
        <f t="shared" si="308"/>
        <v>348</v>
      </c>
      <c r="C4734" s="815">
        <f t="shared" si="309"/>
        <v>19</v>
      </c>
      <c r="D4734" s="815">
        <f t="shared" si="310"/>
        <v>19</v>
      </c>
      <c r="E4734" s="815">
        <v>1972</v>
      </c>
    </row>
    <row r="4735" spans="1:5">
      <c r="A4735" s="816">
        <f t="shared" si="311"/>
        <v>26647</v>
      </c>
      <c r="B4735" s="815">
        <f t="shared" si="308"/>
        <v>349</v>
      </c>
      <c r="C4735" s="815">
        <f t="shared" si="309"/>
        <v>18</v>
      </c>
      <c r="D4735" s="815">
        <f t="shared" si="310"/>
        <v>18</v>
      </c>
      <c r="E4735" s="815">
        <v>1972</v>
      </c>
    </row>
    <row r="4736" spans="1:5">
      <c r="A4736" s="816">
        <f t="shared" si="311"/>
        <v>26648</v>
      </c>
      <c r="B4736" s="815">
        <f t="shared" si="308"/>
        <v>350</v>
      </c>
      <c r="C4736" s="815">
        <f t="shared" si="309"/>
        <v>17</v>
      </c>
      <c r="D4736" s="815">
        <f t="shared" si="310"/>
        <v>17</v>
      </c>
      <c r="E4736" s="815">
        <v>1972</v>
      </c>
    </row>
    <row r="4737" spans="1:5">
      <c r="A4737" s="816">
        <f t="shared" si="311"/>
        <v>26649</v>
      </c>
      <c r="B4737" s="815">
        <f t="shared" si="308"/>
        <v>351</v>
      </c>
      <c r="C4737" s="815">
        <f t="shared" si="309"/>
        <v>16</v>
      </c>
      <c r="D4737" s="815">
        <f t="shared" si="310"/>
        <v>16</v>
      </c>
      <c r="E4737" s="815">
        <v>1972</v>
      </c>
    </row>
    <row r="4738" spans="1:5">
      <c r="A4738" s="816">
        <f t="shared" si="311"/>
        <v>26650</v>
      </c>
      <c r="B4738" s="815">
        <f t="shared" si="308"/>
        <v>352</v>
      </c>
      <c r="C4738" s="815">
        <f t="shared" si="309"/>
        <v>15</v>
      </c>
      <c r="D4738" s="815">
        <f t="shared" si="310"/>
        <v>15</v>
      </c>
      <c r="E4738" s="815">
        <v>1972</v>
      </c>
    </row>
    <row r="4739" spans="1:5">
      <c r="A4739" s="816">
        <f t="shared" si="311"/>
        <v>26651</v>
      </c>
      <c r="B4739" s="815">
        <f t="shared" si="308"/>
        <v>353</v>
      </c>
      <c r="C4739" s="815">
        <f t="shared" si="309"/>
        <v>14</v>
      </c>
      <c r="D4739" s="815">
        <f t="shared" si="310"/>
        <v>14</v>
      </c>
      <c r="E4739" s="815">
        <v>1972</v>
      </c>
    </row>
    <row r="4740" spans="1:5">
      <c r="A4740" s="816">
        <f t="shared" si="311"/>
        <v>26652</v>
      </c>
      <c r="B4740" s="815">
        <f t="shared" si="308"/>
        <v>354</v>
      </c>
      <c r="C4740" s="815">
        <f t="shared" si="309"/>
        <v>13</v>
      </c>
      <c r="D4740" s="815">
        <f t="shared" si="310"/>
        <v>13</v>
      </c>
      <c r="E4740" s="815">
        <v>1972</v>
      </c>
    </row>
    <row r="4741" spans="1:5">
      <c r="A4741" s="816">
        <f t="shared" si="311"/>
        <v>26653</v>
      </c>
      <c r="B4741" s="815">
        <f t="shared" si="308"/>
        <v>355</v>
      </c>
      <c r="C4741" s="815">
        <f t="shared" si="309"/>
        <v>12</v>
      </c>
      <c r="D4741" s="815">
        <f t="shared" si="310"/>
        <v>12</v>
      </c>
      <c r="E4741" s="815">
        <v>1972</v>
      </c>
    </row>
    <row r="4742" spans="1:5">
      <c r="A4742" s="816">
        <f t="shared" si="311"/>
        <v>26654</v>
      </c>
      <c r="B4742" s="815">
        <f t="shared" si="308"/>
        <v>356</v>
      </c>
      <c r="C4742" s="815">
        <f t="shared" si="309"/>
        <v>11</v>
      </c>
      <c r="D4742" s="815">
        <f t="shared" si="310"/>
        <v>11</v>
      </c>
      <c r="E4742" s="815">
        <v>1972</v>
      </c>
    </row>
    <row r="4743" spans="1:5">
      <c r="A4743" s="816">
        <f t="shared" si="311"/>
        <v>26655</v>
      </c>
      <c r="B4743" s="815">
        <f t="shared" si="308"/>
        <v>357</v>
      </c>
      <c r="C4743" s="815">
        <f t="shared" si="309"/>
        <v>10</v>
      </c>
      <c r="D4743" s="815">
        <f t="shared" si="310"/>
        <v>10</v>
      </c>
      <c r="E4743" s="815">
        <v>1972</v>
      </c>
    </row>
    <row r="4744" spans="1:5">
      <c r="A4744" s="816">
        <f t="shared" si="311"/>
        <v>26656</v>
      </c>
      <c r="B4744" s="815">
        <f t="shared" si="308"/>
        <v>358</v>
      </c>
      <c r="C4744" s="815">
        <f t="shared" si="309"/>
        <v>9</v>
      </c>
      <c r="D4744" s="815">
        <f t="shared" si="310"/>
        <v>9</v>
      </c>
      <c r="E4744" s="815">
        <v>1972</v>
      </c>
    </row>
    <row r="4745" spans="1:5">
      <c r="A4745" s="816">
        <f t="shared" si="311"/>
        <v>26657</v>
      </c>
      <c r="B4745" s="815">
        <f t="shared" si="308"/>
        <v>359</v>
      </c>
      <c r="C4745" s="815">
        <f t="shared" si="309"/>
        <v>8</v>
      </c>
      <c r="D4745" s="815">
        <f t="shared" si="310"/>
        <v>8</v>
      </c>
      <c r="E4745" s="815">
        <v>1972</v>
      </c>
    </row>
    <row r="4746" spans="1:5">
      <c r="A4746" s="816">
        <f t="shared" si="311"/>
        <v>26658</v>
      </c>
      <c r="B4746" s="815">
        <f t="shared" si="308"/>
        <v>360</v>
      </c>
      <c r="C4746" s="815">
        <f t="shared" si="309"/>
        <v>7</v>
      </c>
      <c r="D4746" s="815">
        <f t="shared" si="310"/>
        <v>7</v>
      </c>
      <c r="E4746" s="815">
        <v>1972</v>
      </c>
    </row>
    <row r="4747" spans="1:5">
      <c r="A4747" s="816">
        <f t="shared" si="311"/>
        <v>26659</v>
      </c>
      <c r="B4747" s="815">
        <f t="shared" si="308"/>
        <v>361</v>
      </c>
      <c r="C4747" s="815">
        <f t="shared" si="309"/>
        <v>6</v>
      </c>
      <c r="D4747" s="815">
        <f t="shared" si="310"/>
        <v>6</v>
      </c>
      <c r="E4747" s="815">
        <v>1972</v>
      </c>
    </row>
    <row r="4748" spans="1:5">
      <c r="A4748" s="816">
        <f t="shared" si="311"/>
        <v>26660</v>
      </c>
      <c r="B4748" s="815">
        <f t="shared" si="308"/>
        <v>362</v>
      </c>
      <c r="C4748" s="815">
        <f t="shared" si="309"/>
        <v>5</v>
      </c>
      <c r="D4748" s="815">
        <f t="shared" si="310"/>
        <v>5</v>
      </c>
      <c r="E4748" s="815">
        <v>1972</v>
      </c>
    </row>
    <row r="4749" spans="1:5">
      <c r="A4749" s="816">
        <f t="shared" si="311"/>
        <v>26661</v>
      </c>
      <c r="B4749" s="815">
        <f t="shared" si="308"/>
        <v>363</v>
      </c>
      <c r="C4749" s="815">
        <f t="shared" si="309"/>
        <v>4</v>
      </c>
      <c r="D4749" s="815">
        <f t="shared" si="310"/>
        <v>4</v>
      </c>
      <c r="E4749" s="815">
        <v>1972</v>
      </c>
    </row>
    <row r="4750" spans="1:5">
      <c r="A4750" s="816">
        <f t="shared" si="311"/>
        <v>26662</v>
      </c>
      <c r="B4750" s="815">
        <f t="shared" si="308"/>
        <v>364</v>
      </c>
      <c r="C4750" s="815">
        <f t="shared" si="309"/>
        <v>3</v>
      </c>
      <c r="D4750" s="815">
        <f t="shared" si="310"/>
        <v>3</v>
      </c>
      <c r="E4750" s="815">
        <v>1972</v>
      </c>
    </row>
    <row r="4751" spans="1:5">
      <c r="A4751" s="816">
        <f t="shared" si="311"/>
        <v>26663</v>
      </c>
      <c r="B4751" s="815">
        <f t="shared" si="308"/>
        <v>365</v>
      </c>
      <c r="C4751" s="815">
        <f t="shared" si="309"/>
        <v>2</v>
      </c>
      <c r="D4751" s="815">
        <f t="shared" si="310"/>
        <v>2</v>
      </c>
      <c r="E4751" s="815">
        <v>1972</v>
      </c>
    </row>
    <row r="4752" spans="1:5">
      <c r="A4752" s="816">
        <f t="shared" si="311"/>
        <v>26664</v>
      </c>
      <c r="B4752" s="815">
        <f t="shared" si="308"/>
        <v>366</v>
      </c>
      <c r="C4752" s="815">
        <f t="shared" si="309"/>
        <v>1</v>
      </c>
      <c r="D4752" s="815">
        <f t="shared" si="310"/>
        <v>1</v>
      </c>
      <c r="E4752" s="815">
        <v>1972</v>
      </c>
    </row>
    <row r="4753" spans="1:5">
      <c r="A4753" s="816">
        <f t="shared" si="311"/>
        <v>26665</v>
      </c>
      <c r="B4753" s="815">
        <v>1</v>
      </c>
      <c r="C4753" s="815">
        <v>365</v>
      </c>
      <c r="D4753" s="815">
        <f t="shared" si="310"/>
        <v>0</v>
      </c>
      <c r="E4753" s="815">
        <v>1973</v>
      </c>
    </row>
    <row r="4754" spans="1:5">
      <c r="A4754" s="816">
        <f t="shared" si="311"/>
        <v>26666</v>
      </c>
      <c r="B4754" s="815">
        <f>B4753+1</f>
        <v>2</v>
      </c>
      <c r="C4754" s="815">
        <f>C4753-1</f>
        <v>364</v>
      </c>
      <c r="D4754" s="815">
        <v>365</v>
      </c>
      <c r="E4754" s="815">
        <v>1973</v>
      </c>
    </row>
    <row r="4755" spans="1:5">
      <c r="A4755" s="816">
        <f t="shared" si="311"/>
        <v>26667</v>
      </c>
      <c r="B4755" s="815">
        <f t="shared" si="308"/>
        <v>3</v>
      </c>
      <c r="C4755" s="815">
        <f t="shared" ref="C4755:C4818" si="312">C4754-1</f>
        <v>363</v>
      </c>
      <c r="D4755" s="815">
        <f t="shared" ref="D4755:D4818" si="313">D4754-1</f>
        <v>364</v>
      </c>
      <c r="E4755" s="815">
        <v>1973</v>
      </c>
    </row>
    <row r="4756" spans="1:5">
      <c r="A4756" s="816">
        <f t="shared" si="311"/>
        <v>26668</v>
      </c>
      <c r="B4756" s="815">
        <f t="shared" si="308"/>
        <v>4</v>
      </c>
      <c r="C4756" s="815">
        <f t="shared" si="312"/>
        <v>362</v>
      </c>
      <c r="D4756" s="815">
        <f t="shared" si="313"/>
        <v>363</v>
      </c>
      <c r="E4756" s="815">
        <v>1973</v>
      </c>
    </row>
    <row r="4757" spans="1:5">
      <c r="A4757" s="816">
        <f t="shared" si="311"/>
        <v>26669</v>
      </c>
      <c r="B4757" s="815">
        <f t="shared" si="308"/>
        <v>5</v>
      </c>
      <c r="C4757" s="815">
        <f t="shared" si="312"/>
        <v>361</v>
      </c>
      <c r="D4757" s="815">
        <f t="shared" si="313"/>
        <v>362</v>
      </c>
      <c r="E4757" s="815">
        <v>1973</v>
      </c>
    </row>
    <row r="4758" spans="1:5">
      <c r="A4758" s="850">
        <f t="shared" si="311"/>
        <v>26670</v>
      </c>
      <c r="B4758" s="849">
        <f t="shared" ref="B4758:B4818" si="314">B4757+1</f>
        <v>6</v>
      </c>
      <c r="C4758" s="815">
        <f t="shared" si="312"/>
        <v>360</v>
      </c>
      <c r="D4758" s="815">
        <f t="shared" si="313"/>
        <v>361</v>
      </c>
      <c r="E4758" s="815">
        <v>1973</v>
      </c>
    </row>
    <row r="4759" spans="1:5">
      <c r="A4759" s="850">
        <f t="shared" si="311"/>
        <v>26671</v>
      </c>
      <c r="B4759" s="849">
        <f t="shared" si="314"/>
        <v>7</v>
      </c>
      <c r="C4759" s="815">
        <f t="shared" si="312"/>
        <v>359</v>
      </c>
      <c r="D4759" s="815">
        <f t="shared" si="313"/>
        <v>360</v>
      </c>
      <c r="E4759" s="815">
        <v>1973</v>
      </c>
    </row>
    <row r="4760" spans="1:5">
      <c r="A4760" s="850">
        <f t="shared" si="311"/>
        <v>26672</v>
      </c>
      <c r="B4760" s="849">
        <f t="shared" si="314"/>
        <v>8</v>
      </c>
      <c r="C4760" s="815">
        <f t="shared" si="312"/>
        <v>358</v>
      </c>
      <c r="D4760" s="815">
        <f t="shared" si="313"/>
        <v>359</v>
      </c>
      <c r="E4760" s="815">
        <v>1973</v>
      </c>
    </row>
    <row r="4761" spans="1:5">
      <c r="A4761" s="850">
        <f t="shared" si="311"/>
        <v>26673</v>
      </c>
      <c r="B4761" s="849">
        <f t="shared" si="314"/>
        <v>9</v>
      </c>
      <c r="C4761" s="815">
        <f t="shared" si="312"/>
        <v>357</v>
      </c>
      <c r="D4761" s="815">
        <f t="shared" si="313"/>
        <v>358</v>
      </c>
      <c r="E4761" s="815">
        <v>1973</v>
      </c>
    </row>
    <row r="4762" spans="1:5">
      <c r="A4762" s="850">
        <f t="shared" si="311"/>
        <v>26674</v>
      </c>
      <c r="B4762" s="849">
        <f t="shared" si="314"/>
        <v>10</v>
      </c>
      <c r="C4762" s="815">
        <f t="shared" si="312"/>
        <v>356</v>
      </c>
      <c r="D4762" s="815">
        <f t="shared" si="313"/>
        <v>357</v>
      </c>
      <c r="E4762" s="815">
        <v>1973</v>
      </c>
    </row>
    <row r="4763" spans="1:5">
      <c r="A4763" s="816">
        <f t="shared" si="311"/>
        <v>26675</v>
      </c>
      <c r="B4763" s="815">
        <f t="shared" si="314"/>
        <v>11</v>
      </c>
      <c r="C4763" s="815">
        <f t="shared" si="312"/>
        <v>355</v>
      </c>
      <c r="D4763" s="815">
        <f t="shared" si="313"/>
        <v>356</v>
      </c>
      <c r="E4763" s="815">
        <v>1973</v>
      </c>
    </row>
    <row r="4764" spans="1:5">
      <c r="A4764" s="816">
        <f t="shared" si="311"/>
        <v>26676</v>
      </c>
      <c r="B4764" s="815">
        <f t="shared" si="314"/>
        <v>12</v>
      </c>
      <c r="C4764" s="815">
        <f t="shared" si="312"/>
        <v>354</v>
      </c>
      <c r="D4764" s="815">
        <f t="shared" si="313"/>
        <v>355</v>
      </c>
      <c r="E4764" s="815">
        <v>1973</v>
      </c>
    </row>
    <row r="4765" spans="1:5">
      <c r="A4765" s="816">
        <f t="shared" si="311"/>
        <v>26677</v>
      </c>
      <c r="B4765" s="815">
        <f t="shared" si="314"/>
        <v>13</v>
      </c>
      <c r="C4765" s="815">
        <f t="shared" si="312"/>
        <v>353</v>
      </c>
      <c r="D4765" s="815">
        <f t="shared" si="313"/>
        <v>354</v>
      </c>
      <c r="E4765" s="815">
        <v>1973</v>
      </c>
    </row>
    <row r="4766" spans="1:5">
      <c r="A4766" s="816">
        <f t="shared" si="311"/>
        <v>26678</v>
      </c>
      <c r="B4766" s="815">
        <f t="shared" si="314"/>
        <v>14</v>
      </c>
      <c r="C4766" s="815">
        <f t="shared" si="312"/>
        <v>352</v>
      </c>
      <c r="D4766" s="815">
        <f t="shared" si="313"/>
        <v>353</v>
      </c>
      <c r="E4766" s="815">
        <v>1973</v>
      </c>
    </row>
    <row r="4767" spans="1:5">
      <c r="A4767" s="816">
        <f t="shared" si="311"/>
        <v>26679</v>
      </c>
      <c r="B4767" s="815">
        <f t="shared" si="314"/>
        <v>15</v>
      </c>
      <c r="C4767" s="815">
        <f t="shared" si="312"/>
        <v>351</v>
      </c>
      <c r="D4767" s="815">
        <f t="shared" si="313"/>
        <v>352</v>
      </c>
      <c r="E4767" s="815">
        <v>1973</v>
      </c>
    </row>
    <row r="4768" spans="1:5">
      <c r="A4768" s="816">
        <f t="shared" si="311"/>
        <v>26680</v>
      </c>
      <c r="B4768" s="815">
        <f t="shared" si="314"/>
        <v>16</v>
      </c>
      <c r="C4768" s="815">
        <f t="shared" si="312"/>
        <v>350</v>
      </c>
      <c r="D4768" s="815">
        <f t="shared" si="313"/>
        <v>351</v>
      </c>
      <c r="E4768" s="815">
        <v>1973</v>
      </c>
    </row>
    <row r="4769" spans="1:5">
      <c r="A4769" s="816">
        <f t="shared" si="311"/>
        <v>26681</v>
      </c>
      <c r="B4769" s="815">
        <f t="shared" si="314"/>
        <v>17</v>
      </c>
      <c r="C4769" s="815">
        <f t="shared" si="312"/>
        <v>349</v>
      </c>
      <c r="D4769" s="815">
        <f t="shared" si="313"/>
        <v>350</v>
      </c>
      <c r="E4769" s="815">
        <v>1973</v>
      </c>
    </row>
    <row r="4770" spans="1:5">
      <c r="A4770" s="816">
        <f t="shared" si="311"/>
        <v>26682</v>
      </c>
      <c r="B4770" s="815">
        <f t="shared" si="314"/>
        <v>18</v>
      </c>
      <c r="C4770" s="815">
        <f t="shared" si="312"/>
        <v>348</v>
      </c>
      <c r="D4770" s="815">
        <f t="shared" si="313"/>
        <v>349</v>
      </c>
      <c r="E4770" s="815">
        <v>1973</v>
      </c>
    </row>
    <row r="4771" spans="1:5">
      <c r="A4771" s="816">
        <f t="shared" si="311"/>
        <v>26683</v>
      </c>
      <c r="B4771" s="815">
        <f t="shared" si="314"/>
        <v>19</v>
      </c>
      <c r="C4771" s="815">
        <f t="shared" si="312"/>
        <v>347</v>
      </c>
      <c r="D4771" s="815">
        <f t="shared" si="313"/>
        <v>348</v>
      </c>
      <c r="E4771" s="815">
        <v>1973</v>
      </c>
    </row>
    <row r="4772" spans="1:5">
      <c r="A4772" s="816">
        <f t="shared" si="311"/>
        <v>26684</v>
      </c>
      <c r="B4772" s="815">
        <f t="shared" si="314"/>
        <v>20</v>
      </c>
      <c r="C4772" s="815">
        <f t="shared" si="312"/>
        <v>346</v>
      </c>
      <c r="D4772" s="815">
        <f t="shared" si="313"/>
        <v>347</v>
      </c>
      <c r="E4772" s="815">
        <v>1973</v>
      </c>
    </row>
    <row r="4773" spans="1:5">
      <c r="A4773" s="816">
        <f t="shared" si="311"/>
        <v>26685</v>
      </c>
      <c r="B4773" s="815">
        <f t="shared" si="314"/>
        <v>21</v>
      </c>
      <c r="C4773" s="815">
        <f t="shared" si="312"/>
        <v>345</v>
      </c>
      <c r="D4773" s="815">
        <f t="shared" si="313"/>
        <v>346</v>
      </c>
      <c r="E4773" s="815">
        <v>1973</v>
      </c>
    </row>
    <row r="4774" spans="1:5">
      <c r="A4774" s="816">
        <f t="shared" si="311"/>
        <v>26686</v>
      </c>
      <c r="B4774" s="815">
        <f t="shared" si="314"/>
        <v>22</v>
      </c>
      <c r="C4774" s="815">
        <f t="shared" si="312"/>
        <v>344</v>
      </c>
      <c r="D4774" s="815">
        <f t="shared" si="313"/>
        <v>345</v>
      </c>
      <c r="E4774" s="815">
        <v>1973</v>
      </c>
    </row>
    <row r="4775" spans="1:5">
      <c r="A4775" s="816">
        <f t="shared" si="311"/>
        <v>26687</v>
      </c>
      <c r="B4775" s="815">
        <f t="shared" si="314"/>
        <v>23</v>
      </c>
      <c r="C4775" s="815">
        <f t="shared" si="312"/>
        <v>343</v>
      </c>
      <c r="D4775" s="815">
        <f t="shared" si="313"/>
        <v>344</v>
      </c>
      <c r="E4775" s="815">
        <v>1973</v>
      </c>
    </row>
    <row r="4776" spans="1:5">
      <c r="A4776" s="816">
        <f t="shared" si="311"/>
        <v>26688</v>
      </c>
      <c r="B4776" s="815">
        <f t="shared" si="314"/>
        <v>24</v>
      </c>
      <c r="C4776" s="815">
        <f t="shared" si="312"/>
        <v>342</v>
      </c>
      <c r="D4776" s="815">
        <f t="shared" si="313"/>
        <v>343</v>
      </c>
      <c r="E4776" s="815">
        <v>1973</v>
      </c>
    </row>
    <row r="4777" spans="1:5">
      <c r="A4777" s="816">
        <f t="shared" si="311"/>
        <v>26689</v>
      </c>
      <c r="B4777" s="815">
        <f t="shared" si="314"/>
        <v>25</v>
      </c>
      <c r="C4777" s="815">
        <f t="shared" si="312"/>
        <v>341</v>
      </c>
      <c r="D4777" s="815">
        <f t="shared" si="313"/>
        <v>342</v>
      </c>
      <c r="E4777" s="815">
        <v>1973</v>
      </c>
    </row>
    <row r="4778" spans="1:5">
      <c r="A4778" s="816">
        <f t="shared" si="311"/>
        <v>26690</v>
      </c>
      <c r="B4778" s="815">
        <f t="shared" si="314"/>
        <v>26</v>
      </c>
      <c r="C4778" s="815">
        <f t="shared" si="312"/>
        <v>340</v>
      </c>
      <c r="D4778" s="815">
        <f t="shared" si="313"/>
        <v>341</v>
      </c>
      <c r="E4778" s="815">
        <v>1973</v>
      </c>
    </row>
    <row r="4779" spans="1:5">
      <c r="A4779" s="816">
        <f t="shared" si="311"/>
        <v>26691</v>
      </c>
      <c r="B4779" s="815">
        <f t="shared" si="314"/>
        <v>27</v>
      </c>
      <c r="C4779" s="815">
        <f t="shared" si="312"/>
        <v>339</v>
      </c>
      <c r="D4779" s="815">
        <f t="shared" si="313"/>
        <v>340</v>
      </c>
      <c r="E4779" s="815">
        <v>1973</v>
      </c>
    </row>
    <row r="4780" spans="1:5">
      <c r="A4780" s="816">
        <f t="shared" si="311"/>
        <v>26692</v>
      </c>
      <c r="B4780" s="815">
        <f t="shared" si="314"/>
        <v>28</v>
      </c>
      <c r="C4780" s="815">
        <f t="shared" si="312"/>
        <v>338</v>
      </c>
      <c r="D4780" s="815">
        <f t="shared" si="313"/>
        <v>339</v>
      </c>
      <c r="E4780" s="815">
        <v>1973</v>
      </c>
    </row>
    <row r="4781" spans="1:5">
      <c r="A4781" s="816">
        <f t="shared" si="311"/>
        <v>26693</v>
      </c>
      <c r="B4781" s="815">
        <f t="shared" si="314"/>
        <v>29</v>
      </c>
      <c r="C4781" s="815">
        <f t="shared" si="312"/>
        <v>337</v>
      </c>
      <c r="D4781" s="815">
        <f t="shared" si="313"/>
        <v>338</v>
      </c>
      <c r="E4781" s="815">
        <v>1973</v>
      </c>
    </row>
    <row r="4782" spans="1:5">
      <c r="A4782" s="816">
        <f t="shared" si="311"/>
        <v>26694</v>
      </c>
      <c r="B4782" s="815">
        <f t="shared" si="314"/>
        <v>30</v>
      </c>
      <c r="C4782" s="815">
        <f t="shared" si="312"/>
        <v>336</v>
      </c>
      <c r="D4782" s="815">
        <f t="shared" si="313"/>
        <v>337</v>
      </c>
      <c r="E4782" s="815">
        <v>1973</v>
      </c>
    </row>
    <row r="4783" spans="1:5">
      <c r="A4783" s="816">
        <f t="shared" si="311"/>
        <v>26695</v>
      </c>
      <c r="B4783" s="815">
        <f t="shared" si="314"/>
        <v>31</v>
      </c>
      <c r="C4783" s="815">
        <f t="shared" si="312"/>
        <v>335</v>
      </c>
      <c r="D4783" s="815">
        <f t="shared" si="313"/>
        <v>336</v>
      </c>
      <c r="E4783" s="815">
        <v>1973</v>
      </c>
    </row>
    <row r="4784" spans="1:5">
      <c r="A4784" s="816">
        <f t="shared" si="311"/>
        <v>26696</v>
      </c>
      <c r="B4784" s="815">
        <f t="shared" si="314"/>
        <v>32</v>
      </c>
      <c r="C4784" s="815">
        <f t="shared" si="312"/>
        <v>334</v>
      </c>
      <c r="D4784" s="815">
        <f t="shared" si="313"/>
        <v>335</v>
      </c>
      <c r="E4784" s="815">
        <v>1973</v>
      </c>
    </row>
    <row r="4785" spans="1:5">
      <c r="A4785" s="816">
        <f t="shared" si="311"/>
        <v>26697</v>
      </c>
      <c r="B4785" s="815">
        <f t="shared" si="314"/>
        <v>33</v>
      </c>
      <c r="C4785" s="815">
        <f t="shared" si="312"/>
        <v>333</v>
      </c>
      <c r="D4785" s="815">
        <f t="shared" si="313"/>
        <v>334</v>
      </c>
      <c r="E4785" s="815">
        <v>1973</v>
      </c>
    </row>
    <row r="4786" spans="1:5">
      <c r="A4786" s="816">
        <f t="shared" si="311"/>
        <v>26698</v>
      </c>
      <c r="B4786" s="815">
        <f t="shared" si="314"/>
        <v>34</v>
      </c>
      <c r="C4786" s="815">
        <f t="shared" si="312"/>
        <v>332</v>
      </c>
      <c r="D4786" s="815">
        <f t="shared" si="313"/>
        <v>333</v>
      </c>
      <c r="E4786" s="815">
        <v>1973</v>
      </c>
    </row>
    <row r="4787" spans="1:5">
      <c r="A4787" s="816">
        <f t="shared" ref="A4787:A4850" si="315">A4786+1</f>
        <v>26699</v>
      </c>
      <c r="B4787" s="815">
        <f t="shared" si="314"/>
        <v>35</v>
      </c>
      <c r="C4787" s="815">
        <f t="shared" si="312"/>
        <v>331</v>
      </c>
      <c r="D4787" s="815">
        <f t="shared" si="313"/>
        <v>332</v>
      </c>
      <c r="E4787" s="815">
        <v>1973</v>
      </c>
    </row>
    <row r="4788" spans="1:5">
      <c r="A4788" s="816">
        <f t="shared" si="315"/>
        <v>26700</v>
      </c>
      <c r="B4788" s="815">
        <f t="shared" si="314"/>
        <v>36</v>
      </c>
      <c r="C4788" s="815">
        <f t="shared" si="312"/>
        <v>330</v>
      </c>
      <c r="D4788" s="815">
        <f t="shared" si="313"/>
        <v>331</v>
      </c>
      <c r="E4788" s="815">
        <v>1973</v>
      </c>
    </row>
    <row r="4789" spans="1:5">
      <c r="A4789" s="816">
        <f t="shared" si="315"/>
        <v>26701</v>
      </c>
      <c r="B4789" s="815">
        <f t="shared" si="314"/>
        <v>37</v>
      </c>
      <c r="C4789" s="815">
        <f t="shared" si="312"/>
        <v>329</v>
      </c>
      <c r="D4789" s="815">
        <f t="shared" si="313"/>
        <v>330</v>
      </c>
      <c r="E4789" s="815">
        <v>1973</v>
      </c>
    </row>
    <row r="4790" spans="1:5">
      <c r="A4790" s="816">
        <f t="shared" si="315"/>
        <v>26702</v>
      </c>
      <c r="B4790" s="815">
        <f t="shared" si="314"/>
        <v>38</v>
      </c>
      <c r="C4790" s="815">
        <f t="shared" si="312"/>
        <v>328</v>
      </c>
      <c r="D4790" s="815">
        <f t="shared" si="313"/>
        <v>329</v>
      </c>
      <c r="E4790" s="815">
        <v>1973</v>
      </c>
    </row>
    <row r="4791" spans="1:5">
      <c r="A4791" s="816">
        <f t="shared" si="315"/>
        <v>26703</v>
      </c>
      <c r="B4791" s="815">
        <f t="shared" si="314"/>
        <v>39</v>
      </c>
      <c r="C4791" s="815">
        <f t="shared" si="312"/>
        <v>327</v>
      </c>
      <c r="D4791" s="815">
        <f t="shared" si="313"/>
        <v>328</v>
      </c>
      <c r="E4791" s="815">
        <v>1973</v>
      </c>
    </row>
    <row r="4792" spans="1:5">
      <c r="A4792" s="816">
        <f t="shared" si="315"/>
        <v>26704</v>
      </c>
      <c r="B4792" s="815">
        <f t="shared" si="314"/>
        <v>40</v>
      </c>
      <c r="C4792" s="815">
        <f t="shared" si="312"/>
        <v>326</v>
      </c>
      <c r="D4792" s="815">
        <f t="shared" si="313"/>
        <v>327</v>
      </c>
      <c r="E4792" s="815">
        <v>1973</v>
      </c>
    </row>
    <row r="4793" spans="1:5">
      <c r="A4793" s="816">
        <f t="shared" si="315"/>
        <v>26705</v>
      </c>
      <c r="B4793" s="815">
        <f t="shared" si="314"/>
        <v>41</v>
      </c>
      <c r="C4793" s="815">
        <f t="shared" si="312"/>
        <v>325</v>
      </c>
      <c r="D4793" s="815">
        <f t="shared" si="313"/>
        <v>326</v>
      </c>
      <c r="E4793" s="815">
        <v>1973</v>
      </c>
    </row>
    <row r="4794" spans="1:5">
      <c r="A4794" s="816">
        <f t="shared" si="315"/>
        <v>26706</v>
      </c>
      <c r="B4794" s="815">
        <f t="shared" si="314"/>
        <v>42</v>
      </c>
      <c r="C4794" s="815">
        <f t="shared" si="312"/>
        <v>324</v>
      </c>
      <c r="D4794" s="815">
        <f t="shared" si="313"/>
        <v>325</v>
      </c>
      <c r="E4794" s="815">
        <v>1973</v>
      </c>
    </row>
    <row r="4795" spans="1:5">
      <c r="A4795" s="816">
        <f t="shared" si="315"/>
        <v>26707</v>
      </c>
      <c r="B4795" s="815">
        <f t="shared" si="314"/>
        <v>43</v>
      </c>
      <c r="C4795" s="815">
        <f t="shared" si="312"/>
        <v>323</v>
      </c>
      <c r="D4795" s="815">
        <f t="shared" si="313"/>
        <v>324</v>
      </c>
      <c r="E4795" s="815">
        <v>1973</v>
      </c>
    </row>
    <row r="4796" spans="1:5">
      <c r="A4796" s="816">
        <f t="shared" si="315"/>
        <v>26708</v>
      </c>
      <c r="B4796" s="815">
        <f t="shared" si="314"/>
        <v>44</v>
      </c>
      <c r="C4796" s="815">
        <f t="shared" si="312"/>
        <v>322</v>
      </c>
      <c r="D4796" s="815">
        <f t="shared" si="313"/>
        <v>323</v>
      </c>
      <c r="E4796" s="815">
        <v>1973</v>
      </c>
    </row>
    <row r="4797" spans="1:5">
      <c r="A4797" s="816">
        <f t="shared" si="315"/>
        <v>26709</v>
      </c>
      <c r="B4797" s="815">
        <f t="shared" si="314"/>
        <v>45</v>
      </c>
      <c r="C4797" s="815">
        <f t="shared" si="312"/>
        <v>321</v>
      </c>
      <c r="D4797" s="815">
        <f t="shared" si="313"/>
        <v>322</v>
      </c>
      <c r="E4797" s="815">
        <v>1973</v>
      </c>
    </row>
    <row r="4798" spans="1:5">
      <c r="A4798" s="816">
        <f t="shared" si="315"/>
        <v>26710</v>
      </c>
      <c r="B4798" s="815">
        <f t="shared" si="314"/>
        <v>46</v>
      </c>
      <c r="C4798" s="815">
        <f t="shared" si="312"/>
        <v>320</v>
      </c>
      <c r="D4798" s="815">
        <f t="shared" si="313"/>
        <v>321</v>
      </c>
      <c r="E4798" s="815">
        <v>1973</v>
      </c>
    </row>
    <row r="4799" spans="1:5">
      <c r="A4799" s="816">
        <f t="shared" si="315"/>
        <v>26711</v>
      </c>
      <c r="B4799" s="815">
        <f t="shared" si="314"/>
        <v>47</v>
      </c>
      <c r="C4799" s="815">
        <f t="shared" si="312"/>
        <v>319</v>
      </c>
      <c r="D4799" s="815">
        <f t="shared" si="313"/>
        <v>320</v>
      </c>
      <c r="E4799" s="815">
        <v>1973</v>
      </c>
    </row>
    <row r="4800" spans="1:5">
      <c r="A4800" s="816">
        <f t="shared" si="315"/>
        <v>26712</v>
      </c>
      <c r="B4800" s="815">
        <f t="shared" si="314"/>
        <v>48</v>
      </c>
      <c r="C4800" s="815">
        <f t="shared" si="312"/>
        <v>318</v>
      </c>
      <c r="D4800" s="815">
        <f t="shared" si="313"/>
        <v>319</v>
      </c>
      <c r="E4800" s="815">
        <v>1973</v>
      </c>
    </row>
    <row r="4801" spans="1:5">
      <c r="A4801" s="816">
        <f t="shared" si="315"/>
        <v>26713</v>
      </c>
      <c r="B4801" s="815">
        <f t="shared" si="314"/>
        <v>49</v>
      </c>
      <c r="C4801" s="815">
        <f t="shared" si="312"/>
        <v>317</v>
      </c>
      <c r="D4801" s="815">
        <f t="shared" si="313"/>
        <v>318</v>
      </c>
      <c r="E4801" s="815">
        <v>1973</v>
      </c>
    </row>
    <row r="4802" spans="1:5">
      <c r="A4802" s="816">
        <f t="shared" si="315"/>
        <v>26714</v>
      </c>
      <c r="B4802" s="815">
        <f t="shared" si="314"/>
        <v>50</v>
      </c>
      <c r="C4802" s="815">
        <f t="shared" si="312"/>
        <v>316</v>
      </c>
      <c r="D4802" s="815">
        <f t="shared" si="313"/>
        <v>317</v>
      </c>
      <c r="E4802" s="815">
        <v>1973</v>
      </c>
    </row>
    <row r="4803" spans="1:5">
      <c r="A4803" s="816">
        <f t="shared" si="315"/>
        <v>26715</v>
      </c>
      <c r="B4803" s="815">
        <f t="shared" si="314"/>
        <v>51</v>
      </c>
      <c r="C4803" s="815">
        <f t="shared" si="312"/>
        <v>315</v>
      </c>
      <c r="D4803" s="815">
        <f t="shared" si="313"/>
        <v>316</v>
      </c>
      <c r="E4803" s="815">
        <v>1973</v>
      </c>
    </row>
    <row r="4804" spans="1:5">
      <c r="A4804" s="816">
        <f t="shared" si="315"/>
        <v>26716</v>
      </c>
      <c r="B4804" s="815">
        <f t="shared" si="314"/>
        <v>52</v>
      </c>
      <c r="C4804" s="815">
        <f t="shared" si="312"/>
        <v>314</v>
      </c>
      <c r="D4804" s="815">
        <f t="shared" si="313"/>
        <v>315</v>
      </c>
      <c r="E4804" s="815">
        <v>1973</v>
      </c>
    </row>
    <row r="4805" spans="1:5">
      <c r="A4805" s="816">
        <f t="shared" si="315"/>
        <v>26717</v>
      </c>
      <c r="B4805" s="815">
        <f t="shared" si="314"/>
        <v>53</v>
      </c>
      <c r="C4805" s="815">
        <f t="shared" si="312"/>
        <v>313</v>
      </c>
      <c r="D4805" s="815">
        <f t="shared" si="313"/>
        <v>314</v>
      </c>
      <c r="E4805" s="815">
        <v>1973</v>
      </c>
    </row>
    <row r="4806" spans="1:5">
      <c r="A4806" s="816">
        <f t="shared" si="315"/>
        <v>26718</v>
      </c>
      <c r="B4806" s="815">
        <f t="shared" si="314"/>
        <v>54</v>
      </c>
      <c r="C4806" s="815">
        <f t="shared" si="312"/>
        <v>312</v>
      </c>
      <c r="D4806" s="815">
        <f t="shared" si="313"/>
        <v>313</v>
      </c>
      <c r="E4806" s="815">
        <v>1973</v>
      </c>
    </row>
    <row r="4807" spans="1:5">
      <c r="A4807" s="816">
        <f t="shared" si="315"/>
        <v>26719</v>
      </c>
      <c r="B4807" s="815">
        <f t="shared" si="314"/>
        <v>55</v>
      </c>
      <c r="C4807" s="815">
        <f t="shared" si="312"/>
        <v>311</v>
      </c>
      <c r="D4807" s="815">
        <f t="shared" si="313"/>
        <v>312</v>
      </c>
      <c r="E4807" s="815">
        <v>1973</v>
      </c>
    </row>
    <row r="4808" spans="1:5">
      <c r="A4808" s="816">
        <f t="shared" si="315"/>
        <v>26720</v>
      </c>
      <c r="B4808" s="815">
        <f t="shared" si="314"/>
        <v>56</v>
      </c>
      <c r="C4808" s="815">
        <f t="shared" si="312"/>
        <v>310</v>
      </c>
      <c r="D4808" s="815">
        <f t="shared" si="313"/>
        <v>311</v>
      </c>
      <c r="E4808" s="815">
        <v>1973</v>
      </c>
    </row>
    <row r="4809" spans="1:5">
      <c r="A4809" s="816">
        <f t="shared" si="315"/>
        <v>26721</v>
      </c>
      <c r="B4809" s="815">
        <f t="shared" si="314"/>
        <v>57</v>
      </c>
      <c r="C4809" s="815">
        <f t="shared" si="312"/>
        <v>309</v>
      </c>
      <c r="D4809" s="815">
        <f t="shared" si="313"/>
        <v>310</v>
      </c>
      <c r="E4809" s="815">
        <v>1973</v>
      </c>
    </row>
    <row r="4810" spans="1:5">
      <c r="A4810" s="816">
        <f t="shared" si="315"/>
        <v>26722</v>
      </c>
      <c r="B4810" s="815">
        <f t="shared" si="314"/>
        <v>58</v>
      </c>
      <c r="C4810" s="815">
        <f t="shared" si="312"/>
        <v>308</v>
      </c>
      <c r="D4810" s="815">
        <f t="shared" si="313"/>
        <v>309</v>
      </c>
      <c r="E4810" s="815">
        <v>1973</v>
      </c>
    </row>
    <row r="4811" spans="1:5">
      <c r="A4811" s="816">
        <f t="shared" si="315"/>
        <v>26723</v>
      </c>
      <c r="B4811" s="815">
        <f t="shared" si="314"/>
        <v>59</v>
      </c>
      <c r="C4811" s="815">
        <f t="shared" si="312"/>
        <v>307</v>
      </c>
      <c r="D4811" s="815">
        <f t="shared" si="313"/>
        <v>308</v>
      </c>
      <c r="E4811" s="815">
        <v>1973</v>
      </c>
    </row>
    <row r="4812" spans="1:5">
      <c r="A4812" s="816">
        <f t="shared" si="315"/>
        <v>26724</v>
      </c>
      <c r="B4812" s="815">
        <f t="shared" si="314"/>
        <v>60</v>
      </c>
      <c r="C4812" s="815">
        <f t="shared" si="312"/>
        <v>306</v>
      </c>
      <c r="D4812" s="815">
        <f t="shared" si="313"/>
        <v>307</v>
      </c>
      <c r="E4812" s="815">
        <v>1973</v>
      </c>
    </row>
    <row r="4813" spans="1:5">
      <c r="A4813" s="816">
        <f t="shared" si="315"/>
        <v>26725</v>
      </c>
      <c r="B4813" s="815">
        <f t="shared" si="314"/>
        <v>61</v>
      </c>
      <c r="C4813" s="815">
        <f t="shared" si="312"/>
        <v>305</v>
      </c>
      <c r="D4813" s="815">
        <f t="shared" si="313"/>
        <v>306</v>
      </c>
      <c r="E4813" s="815">
        <v>1973</v>
      </c>
    </row>
    <row r="4814" spans="1:5">
      <c r="A4814" s="816">
        <f t="shared" si="315"/>
        <v>26726</v>
      </c>
      <c r="B4814" s="815">
        <f t="shared" si="314"/>
        <v>62</v>
      </c>
      <c r="C4814" s="815">
        <f t="shared" si="312"/>
        <v>304</v>
      </c>
      <c r="D4814" s="815">
        <f t="shared" si="313"/>
        <v>305</v>
      </c>
      <c r="E4814" s="815">
        <v>1973</v>
      </c>
    </row>
    <row r="4815" spans="1:5">
      <c r="A4815" s="816">
        <f t="shared" si="315"/>
        <v>26727</v>
      </c>
      <c r="B4815" s="815">
        <f t="shared" si="314"/>
        <v>63</v>
      </c>
      <c r="C4815" s="815">
        <f t="shared" si="312"/>
        <v>303</v>
      </c>
      <c r="D4815" s="815">
        <f t="shared" si="313"/>
        <v>304</v>
      </c>
      <c r="E4815" s="815">
        <v>1973</v>
      </c>
    </row>
    <row r="4816" spans="1:5">
      <c r="A4816" s="816">
        <f t="shared" si="315"/>
        <v>26728</v>
      </c>
      <c r="B4816" s="815">
        <f t="shared" si="314"/>
        <v>64</v>
      </c>
      <c r="C4816" s="815">
        <f t="shared" si="312"/>
        <v>302</v>
      </c>
      <c r="D4816" s="815">
        <f t="shared" si="313"/>
        <v>303</v>
      </c>
      <c r="E4816" s="815">
        <v>1973</v>
      </c>
    </row>
    <row r="4817" spans="1:5">
      <c r="A4817" s="816">
        <f t="shared" si="315"/>
        <v>26729</v>
      </c>
      <c r="B4817" s="815">
        <f t="shared" si="314"/>
        <v>65</v>
      </c>
      <c r="C4817" s="815">
        <f t="shared" si="312"/>
        <v>301</v>
      </c>
      <c r="D4817" s="815">
        <f t="shared" si="313"/>
        <v>302</v>
      </c>
      <c r="E4817" s="815">
        <v>1973</v>
      </c>
    </row>
    <row r="4818" spans="1:5">
      <c r="A4818" s="816">
        <f t="shared" si="315"/>
        <v>26730</v>
      </c>
      <c r="B4818" s="815">
        <f t="shared" si="314"/>
        <v>66</v>
      </c>
      <c r="C4818" s="815">
        <f t="shared" si="312"/>
        <v>300</v>
      </c>
      <c r="D4818" s="815">
        <f t="shared" si="313"/>
        <v>301</v>
      </c>
      <c r="E4818" s="815">
        <v>1973</v>
      </c>
    </row>
    <row r="4819" spans="1:5">
      <c r="A4819" s="816">
        <f t="shared" si="315"/>
        <v>26731</v>
      </c>
      <c r="B4819" s="815">
        <f t="shared" ref="B4819:B4882" si="316">B4818+1</f>
        <v>67</v>
      </c>
      <c r="C4819" s="815">
        <f t="shared" ref="C4819:C4882" si="317">C4818-1</f>
        <v>299</v>
      </c>
      <c r="D4819" s="815">
        <f t="shared" ref="D4819:D4882" si="318">D4818-1</f>
        <v>300</v>
      </c>
      <c r="E4819" s="815">
        <v>1973</v>
      </c>
    </row>
    <row r="4820" spans="1:5">
      <c r="A4820" s="816">
        <f t="shared" si="315"/>
        <v>26732</v>
      </c>
      <c r="B4820" s="815">
        <f t="shared" si="316"/>
        <v>68</v>
      </c>
      <c r="C4820" s="815">
        <f t="shared" si="317"/>
        <v>298</v>
      </c>
      <c r="D4820" s="815">
        <f t="shared" si="318"/>
        <v>299</v>
      </c>
      <c r="E4820" s="815">
        <v>1973</v>
      </c>
    </row>
    <row r="4821" spans="1:5">
      <c r="A4821" s="816">
        <f t="shared" si="315"/>
        <v>26733</v>
      </c>
      <c r="B4821" s="815">
        <f t="shared" si="316"/>
        <v>69</v>
      </c>
      <c r="C4821" s="815">
        <f t="shared" si="317"/>
        <v>297</v>
      </c>
      <c r="D4821" s="815">
        <f t="shared" si="318"/>
        <v>298</v>
      </c>
      <c r="E4821" s="815">
        <v>1973</v>
      </c>
    </row>
    <row r="4822" spans="1:5">
      <c r="A4822" s="816">
        <f t="shared" si="315"/>
        <v>26734</v>
      </c>
      <c r="B4822" s="815">
        <f t="shared" si="316"/>
        <v>70</v>
      </c>
      <c r="C4822" s="815">
        <f t="shared" si="317"/>
        <v>296</v>
      </c>
      <c r="D4822" s="815">
        <f t="shared" si="318"/>
        <v>297</v>
      </c>
      <c r="E4822" s="815">
        <v>1973</v>
      </c>
    </row>
    <row r="4823" spans="1:5">
      <c r="A4823" s="816">
        <f t="shared" si="315"/>
        <v>26735</v>
      </c>
      <c r="B4823" s="815">
        <f t="shared" si="316"/>
        <v>71</v>
      </c>
      <c r="C4823" s="815">
        <f t="shared" si="317"/>
        <v>295</v>
      </c>
      <c r="D4823" s="815">
        <f t="shared" si="318"/>
        <v>296</v>
      </c>
      <c r="E4823" s="815">
        <v>1973</v>
      </c>
    </row>
    <row r="4824" spans="1:5">
      <c r="A4824" s="816">
        <f t="shared" si="315"/>
        <v>26736</v>
      </c>
      <c r="B4824" s="815">
        <f t="shared" si="316"/>
        <v>72</v>
      </c>
      <c r="C4824" s="815">
        <f t="shared" si="317"/>
        <v>294</v>
      </c>
      <c r="D4824" s="815">
        <f t="shared" si="318"/>
        <v>295</v>
      </c>
      <c r="E4824" s="815">
        <v>1973</v>
      </c>
    </row>
    <row r="4825" spans="1:5">
      <c r="A4825" s="816">
        <f t="shared" si="315"/>
        <v>26737</v>
      </c>
      <c r="B4825" s="815">
        <f t="shared" si="316"/>
        <v>73</v>
      </c>
      <c r="C4825" s="815">
        <f t="shared" si="317"/>
        <v>293</v>
      </c>
      <c r="D4825" s="815">
        <f t="shared" si="318"/>
        <v>294</v>
      </c>
      <c r="E4825" s="815">
        <v>1973</v>
      </c>
    </row>
    <row r="4826" spans="1:5">
      <c r="A4826" s="816">
        <f t="shared" si="315"/>
        <v>26738</v>
      </c>
      <c r="B4826" s="815">
        <f t="shared" si="316"/>
        <v>74</v>
      </c>
      <c r="C4826" s="815">
        <f t="shared" si="317"/>
        <v>292</v>
      </c>
      <c r="D4826" s="815">
        <f t="shared" si="318"/>
        <v>293</v>
      </c>
      <c r="E4826" s="815">
        <v>1973</v>
      </c>
    </row>
    <row r="4827" spans="1:5">
      <c r="A4827" s="816">
        <f t="shared" si="315"/>
        <v>26739</v>
      </c>
      <c r="B4827" s="815">
        <f t="shared" si="316"/>
        <v>75</v>
      </c>
      <c r="C4827" s="815">
        <f t="shared" si="317"/>
        <v>291</v>
      </c>
      <c r="D4827" s="815">
        <f t="shared" si="318"/>
        <v>292</v>
      </c>
      <c r="E4827" s="815">
        <v>1973</v>
      </c>
    </row>
    <row r="4828" spans="1:5">
      <c r="A4828" s="816">
        <f t="shared" si="315"/>
        <v>26740</v>
      </c>
      <c r="B4828" s="815">
        <f t="shared" si="316"/>
        <v>76</v>
      </c>
      <c r="C4828" s="815">
        <f t="shared" si="317"/>
        <v>290</v>
      </c>
      <c r="D4828" s="815">
        <f t="shared" si="318"/>
        <v>291</v>
      </c>
      <c r="E4828" s="815">
        <v>1973</v>
      </c>
    </row>
    <row r="4829" spans="1:5">
      <c r="A4829" s="816">
        <f t="shared" si="315"/>
        <v>26741</v>
      </c>
      <c r="B4829" s="815">
        <f t="shared" si="316"/>
        <v>77</v>
      </c>
      <c r="C4829" s="815">
        <f t="shared" si="317"/>
        <v>289</v>
      </c>
      <c r="D4829" s="815">
        <f t="shared" si="318"/>
        <v>290</v>
      </c>
      <c r="E4829" s="815">
        <v>1973</v>
      </c>
    </row>
    <row r="4830" spans="1:5">
      <c r="A4830" s="816">
        <f t="shared" si="315"/>
        <v>26742</v>
      </c>
      <c r="B4830" s="815">
        <f t="shared" si="316"/>
        <v>78</v>
      </c>
      <c r="C4830" s="815">
        <f t="shared" si="317"/>
        <v>288</v>
      </c>
      <c r="D4830" s="815">
        <f t="shared" si="318"/>
        <v>289</v>
      </c>
      <c r="E4830" s="815">
        <v>1973</v>
      </c>
    </row>
    <row r="4831" spans="1:5">
      <c r="A4831" s="816">
        <f t="shared" si="315"/>
        <v>26743</v>
      </c>
      <c r="B4831" s="815">
        <f t="shared" si="316"/>
        <v>79</v>
      </c>
      <c r="C4831" s="815">
        <f t="shared" si="317"/>
        <v>287</v>
      </c>
      <c r="D4831" s="815">
        <f t="shared" si="318"/>
        <v>288</v>
      </c>
      <c r="E4831" s="815">
        <v>1973</v>
      </c>
    </row>
    <row r="4832" spans="1:5">
      <c r="A4832" s="816">
        <f t="shared" si="315"/>
        <v>26744</v>
      </c>
      <c r="B4832" s="815">
        <f t="shared" si="316"/>
        <v>80</v>
      </c>
      <c r="C4832" s="815">
        <f t="shared" si="317"/>
        <v>286</v>
      </c>
      <c r="D4832" s="815">
        <f t="shared" si="318"/>
        <v>287</v>
      </c>
      <c r="E4832" s="815">
        <v>1973</v>
      </c>
    </row>
    <row r="4833" spans="1:5">
      <c r="A4833" s="816">
        <f t="shared" si="315"/>
        <v>26745</v>
      </c>
      <c r="B4833" s="815">
        <f t="shared" si="316"/>
        <v>81</v>
      </c>
      <c r="C4833" s="815">
        <f t="shared" si="317"/>
        <v>285</v>
      </c>
      <c r="D4833" s="815">
        <f t="shared" si="318"/>
        <v>286</v>
      </c>
      <c r="E4833" s="815">
        <v>1973</v>
      </c>
    </row>
    <row r="4834" spans="1:5">
      <c r="A4834" s="816">
        <f t="shared" si="315"/>
        <v>26746</v>
      </c>
      <c r="B4834" s="815">
        <f t="shared" si="316"/>
        <v>82</v>
      </c>
      <c r="C4834" s="815">
        <f t="shared" si="317"/>
        <v>284</v>
      </c>
      <c r="D4834" s="815">
        <f t="shared" si="318"/>
        <v>285</v>
      </c>
      <c r="E4834" s="815">
        <v>1973</v>
      </c>
    </row>
    <row r="4835" spans="1:5">
      <c r="A4835" s="816">
        <f t="shared" si="315"/>
        <v>26747</v>
      </c>
      <c r="B4835" s="815">
        <f t="shared" si="316"/>
        <v>83</v>
      </c>
      <c r="C4835" s="815">
        <f t="shared" si="317"/>
        <v>283</v>
      </c>
      <c r="D4835" s="815">
        <f t="shared" si="318"/>
        <v>284</v>
      </c>
      <c r="E4835" s="815">
        <v>1973</v>
      </c>
    </row>
    <row r="4836" spans="1:5">
      <c r="A4836" s="816">
        <f t="shared" si="315"/>
        <v>26748</v>
      </c>
      <c r="B4836" s="815">
        <f t="shared" si="316"/>
        <v>84</v>
      </c>
      <c r="C4836" s="815">
        <f t="shared" si="317"/>
        <v>282</v>
      </c>
      <c r="D4836" s="815">
        <f t="shared" si="318"/>
        <v>283</v>
      </c>
      <c r="E4836" s="815">
        <v>1973</v>
      </c>
    </row>
    <row r="4837" spans="1:5">
      <c r="A4837" s="816">
        <f t="shared" si="315"/>
        <v>26749</v>
      </c>
      <c r="B4837" s="815">
        <f t="shared" si="316"/>
        <v>85</v>
      </c>
      <c r="C4837" s="815">
        <f t="shared" si="317"/>
        <v>281</v>
      </c>
      <c r="D4837" s="815">
        <f t="shared" si="318"/>
        <v>282</v>
      </c>
      <c r="E4837" s="815">
        <v>1973</v>
      </c>
    </row>
    <row r="4838" spans="1:5">
      <c r="A4838" s="816">
        <f t="shared" si="315"/>
        <v>26750</v>
      </c>
      <c r="B4838" s="815">
        <f t="shared" si="316"/>
        <v>86</v>
      </c>
      <c r="C4838" s="815">
        <f t="shared" si="317"/>
        <v>280</v>
      </c>
      <c r="D4838" s="815">
        <f t="shared" si="318"/>
        <v>281</v>
      </c>
      <c r="E4838" s="815">
        <v>1973</v>
      </c>
    </row>
    <row r="4839" spans="1:5">
      <c r="A4839" s="816">
        <f t="shared" si="315"/>
        <v>26751</v>
      </c>
      <c r="B4839" s="815">
        <f t="shared" si="316"/>
        <v>87</v>
      </c>
      <c r="C4839" s="815">
        <f t="shared" si="317"/>
        <v>279</v>
      </c>
      <c r="D4839" s="815">
        <f t="shared" si="318"/>
        <v>280</v>
      </c>
      <c r="E4839" s="815">
        <v>1973</v>
      </c>
    </row>
    <row r="4840" spans="1:5">
      <c r="A4840" s="816">
        <f t="shared" si="315"/>
        <v>26752</v>
      </c>
      <c r="B4840" s="815">
        <f t="shared" si="316"/>
        <v>88</v>
      </c>
      <c r="C4840" s="815">
        <f t="shared" si="317"/>
        <v>278</v>
      </c>
      <c r="D4840" s="815">
        <f t="shared" si="318"/>
        <v>279</v>
      </c>
      <c r="E4840" s="815">
        <v>1973</v>
      </c>
    </row>
    <row r="4841" spans="1:5">
      <c r="A4841" s="816">
        <f t="shared" si="315"/>
        <v>26753</v>
      </c>
      <c r="B4841" s="815">
        <f t="shared" si="316"/>
        <v>89</v>
      </c>
      <c r="C4841" s="815">
        <f t="shared" si="317"/>
        <v>277</v>
      </c>
      <c r="D4841" s="815">
        <f t="shared" si="318"/>
        <v>278</v>
      </c>
      <c r="E4841" s="815">
        <v>1973</v>
      </c>
    </row>
    <row r="4842" spans="1:5">
      <c r="A4842" s="816">
        <f t="shared" si="315"/>
        <v>26754</v>
      </c>
      <c r="B4842" s="815">
        <f t="shared" si="316"/>
        <v>90</v>
      </c>
      <c r="C4842" s="815">
        <f t="shared" si="317"/>
        <v>276</v>
      </c>
      <c r="D4842" s="815">
        <f t="shared" si="318"/>
        <v>277</v>
      </c>
      <c r="E4842" s="815">
        <v>1973</v>
      </c>
    </row>
    <row r="4843" spans="1:5">
      <c r="A4843" s="816">
        <f t="shared" si="315"/>
        <v>26755</v>
      </c>
      <c r="B4843" s="815">
        <f t="shared" si="316"/>
        <v>91</v>
      </c>
      <c r="C4843" s="815">
        <f t="shared" si="317"/>
        <v>275</v>
      </c>
      <c r="D4843" s="815">
        <f t="shared" si="318"/>
        <v>276</v>
      </c>
      <c r="E4843" s="815">
        <v>1973</v>
      </c>
    </row>
    <row r="4844" spans="1:5">
      <c r="A4844" s="816">
        <f t="shared" si="315"/>
        <v>26756</v>
      </c>
      <c r="B4844" s="815">
        <f t="shared" si="316"/>
        <v>92</v>
      </c>
      <c r="C4844" s="815">
        <f t="shared" si="317"/>
        <v>274</v>
      </c>
      <c r="D4844" s="815">
        <f t="shared" si="318"/>
        <v>275</v>
      </c>
      <c r="E4844" s="815">
        <v>1973</v>
      </c>
    </row>
    <row r="4845" spans="1:5">
      <c r="A4845" s="816">
        <f t="shared" si="315"/>
        <v>26757</v>
      </c>
      <c r="B4845" s="815">
        <f t="shared" si="316"/>
        <v>93</v>
      </c>
      <c r="C4845" s="815">
        <f t="shared" si="317"/>
        <v>273</v>
      </c>
      <c r="D4845" s="815">
        <f t="shared" si="318"/>
        <v>274</v>
      </c>
      <c r="E4845" s="815">
        <v>1973</v>
      </c>
    </row>
    <row r="4846" spans="1:5">
      <c r="A4846" s="816">
        <f t="shared" si="315"/>
        <v>26758</v>
      </c>
      <c r="B4846" s="815">
        <f t="shared" si="316"/>
        <v>94</v>
      </c>
      <c r="C4846" s="815">
        <f t="shared" si="317"/>
        <v>272</v>
      </c>
      <c r="D4846" s="815">
        <f t="shared" si="318"/>
        <v>273</v>
      </c>
      <c r="E4846" s="815">
        <v>1973</v>
      </c>
    </row>
    <row r="4847" spans="1:5">
      <c r="A4847" s="816">
        <f t="shared" si="315"/>
        <v>26759</v>
      </c>
      <c r="B4847" s="815">
        <f t="shared" si="316"/>
        <v>95</v>
      </c>
      <c r="C4847" s="815">
        <f t="shared" si="317"/>
        <v>271</v>
      </c>
      <c r="D4847" s="815">
        <f t="shared" si="318"/>
        <v>272</v>
      </c>
      <c r="E4847" s="815">
        <v>1973</v>
      </c>
    </row>
    <row r="4848" spans="1:5">
      <c r="A4848" s="816">
        <f t="shared" si="315"/>
        <v>26760</v>
      </c>
      <c r="B4848" s="815">
        <f t="shared" si="316"/>
        <v>96</v>
      </c>
      <c r="C4848" s="815">
        <f t="shared" si="317"/>
        <v>270</v>
      </c>
      <c r="D4848" s="815">
        <f t="shared" si="318"/>
        <v>271</v>
      </c>
      <c r="E4848" s="815">
        <v>1973</v>
      </c>
    </row>
    <row r="4849" spans="1:5">
      <c r="A4849" s="816">
        <f t="shared" si="315"/>
        <v>26761</v>
      </c>
      <c r="B4849" s="815">
        <f t="shared" si="316"/>
        <v>97</v>
      </c>
      <c r="C4849" s="815">
        <f t="shared" si="317"/>
        <v>269</v>
      </c>
      <c r="D4849" s="815">
        <f t="shared" si="318"/>
        <v>270</v>
      </c>
      <c r="E4849" s="815">
        <v>1973</v>
      </c>
    </row>
    <row r="4850" spans="1:5">
      <c r="A4850" s="816">
        <f t="shared" si="315"/>
        <v>26762</v>
      </c>
      <c r="B4850" s="815">
        <f t="shared" si="316"/>
        <v>98</v>
      </c>
      <c r="C4850" s="815">
        <f t="shared" si="317"/>
        <v>268</v>
      </c>
      <c r="D4850" s="815">
        <f t="shared" si="318"/>
        <v>269</v>
      </c>
      <c r="E4850" s="815">
        <v>1973</v>
      </c>
    </row>
    <row r="4851" spans="1:5">
      <c r="A4851" s="816">
        <f t="shared" ref="A4851:A4914" si="319">A4850+1</f>
        <v>26763</v>
      </c>
      <c r="B4851" s="815">
        <f t="shared" si="316"/>
        <v>99</v>
      </c>
      <c r="C4851" s="815">
        <f t="shared" si="317"/>
        <v>267</v>
      </c>
      <c r="D4851" s="815">
        <f t="shared" si="318"/>
        <v>268</v>
      </c>
      <c r="E4851" s="815">
        <v>1973</v>
      </c>
    </row>
    <row r="4852" spans="1:5">
      <c r="A4852" s="816">
        <f t="shared" si="319"/>
        <v>26764</v>
      </c>
      <c r="B4852" s="815">
        <f t="shared" si="316"/>
        <v>100</v>
      </c>
      <c r="C4852" s="815">
        <f t="shared" si="317"/>
        <v>266</v>
      </c>
      <c r="D4852" s="815">
        <f t="shared" si="318"/>
        <v>267</v>
      </c>
      <c r="E4852" s="815">
        <v>1973</v>
      </c>
    </row>
    <row r="4853" spans="1:5">
      <c r="A4853" s="816">
        <f t="shared" si="319"/>
        <v>26765</v>
      </c>
      <c r="B4853" s="815">
        <f t="shared" si="316"/>
        <v>101</v>
      </c>
      <c r="C4853" s="815">
        <f t="shared" si="317"/>
        <v>265</v>
      </c>
      <c r="D4853" s="815">
        <f t="shared" si="318"/>
        <v>266</v>
      </c>
      <c r="E4853" s="815">
        <v>1973</v>
      </c>
    </row>
    <row r="4854" spans="1:5">
      <c r="A4854" s="816">
        <f t="shared" si="319"/>
        <v>26766</v>
      </c>
      <c r="B4854" s="815">
        <f t="shared" si="316"/>
        <v>102</v>
      </c>
      <c r="C4854" s="815">
        <f t="shared" si="317"/>
        <v>264</v>
      </c>
      <c r="D4854" s="815">
        <f t="shared" si="318"/>
        <v>265</v>
      </c>
      <c r="E4854" s="815">
        <v>1973</v>
      </c>
    </row>
    <row r="4855" spans="1:5">
      <c r="A4855" s="816">
        <f t="shared" si="319"/>
        <v>26767</v>
      </c>
      <c r="B4855" s="815">
        <f t="shared" si="316"/>
        <v>103</v>
      </c>
      <c r="C4855" s="815">
        <f t="shared" si="317"/>
        <v>263</v>
      </c>
      <c r="D4855" s="815">
        <f t="shared" si="318"/>
        <v>264</v>
      </c>
      <c r="E4855" s="815">
        <v>1973</v>
      </c>
    </row>
    <row r="4856" spans="1:5">
      <c r="A4856" s="816">
        <f t="shared" si="319"/>
        <v>26768</v>
      </c>
      <c r="B4856" s="815">
        <f t="shared" si="316"/>
        <v>104</v>
      </c>
      <c r="C4856" s="815">
        <f t="shared" si="317"/>
        <v>262</v>
      </c>
      <c r="D4856" s="815">
        <f t="shared" si="318"/>
        <v>263</v>
      </c>
      <c r="E4856" s="815">
        <v>1973</v>
      </c>
    </row>
    <row r="4857" spans="1:5">
      <c r="A4857" s="816">
        <f t="shared" si="319"/>
        <v>26769</v>
      </c>
      <c r="B4857" s="815">
        <f t="shared" si="316"/>
        <v>105</v>
      </c>
      <c r="C4857" s="815">
        <f t="shared" si="317"/>
        <v>261</v>
      </c>
      <c r="D4857" s="815">
        <f t="shared" si="318"/>
        <v>262</v>
      </c>
      <c r="E4857" s="815">
        <v>1973</v>
      </c>
    </row>
    <row r="4858" spans="1:5">
      <c r="A4858" s="816">
        <f t="shared" si="319"/>
        <v>26770</v>
      </c>
      <c r="B4858" s="815">
        <f t="shared" si="316"/>
        <v>106</v>
      </c>
      <c r="C4858" s="815">
        <f t="shared" si="317"/>
        <v>260</v>
      </c>
      <c r="D4858" s="815">
        <f t="shared" si="318"/>
        <v>261</v>
      </c>
      <c r="E4858" s="815">
        <v>1973</v>
      </c>
    </row>
    <row r="4859" spans="1:5">
      <c r="A4859" s="816">
        <f t="shared" si="319"/>
        <v>26771</v>
      </c>
      <c r="B4859" s="815">
        <f t="shared" si="316"/>
        <v>107</v>
      </c>
      <c r="C4859" s="815">
        <f t="shared" si="317"/>
        <v>259</v>
      </c>
      <c r="D4859" s="815">
        <f t="shared" si="318"/>
        <v>260</v>
      </c>
      <c r="E4859" s="815">
        <v>1973</v>
      </c>
    </row>
    <row r="4860" spans="1:5">
      <c r="A4860" s="816">
        <f t="shared" si="319"/>
        <v>26772</v>
      </c>
      <c r="B4860" s="815">
        <f t="shared" si="316"/>
        <v>108</v>
      </c>
      <c r="C4860" s="815">
        <f t="shared" si="317"/>
        <v>258</v>
      </c>
      <c r="D4860" s="815">
        <f t="shared" si="318"/>
        <v>259</v>
      </c>
      <c r="E4860" s="815">
        <v>1973</v>
      </c>
    </row>
    <row r="4861" spans="1:5">
      <c r="A4861" s="816">
        <f t="shared" si="319"/>
        <v>26773</v>
      </c>
      <c r="B4861" s="815">
        <f t="shared" si="316"/>
        <v>109</v>
      </c>
      <c r="C4861" s="815">
        <f t="shared" si="317"/>
        <v>257</v>
      </c>
      <c r="D4861" s="815">
        <f t="shared" si="318"/>
        <v>258</v>
      </c>
      <c r="E4861" s="815">
        <v>1973</v>
      </c>
    </row>
    <row r="4862" spans="1:5">
      <c r="A4862" s="816">
        <f t="shared" si="319"/>
        <v>26774</v>
      </c>
      <c r="B4862" s="815">
        <f t="shared" si="316"/>
        <v>110</v>
      </c>
      <c r="C4862" s="815">
        <f t="shared" si="317"/>
        <v>256</v>
      </c>
      <c r="D4862" s="815">
        <f t="shared" si="318"/>
        <v>257</v>
      </c>
      <c r="E4862" s="815">
        <v>1973</v>
      </c>
    </row>
    <row r="4863" spans="1:5">
      <c r="A4863" s="816">
        <f t="shared" si="319"/>
        <v>26775</v>
      </c>
      <c r="B4863" s="815">
        <f t="shared" si="316"/>
        <v>111</v>
      </c>
      <c r="C4863" s="815">
        <f t="shared" si="317"/>
        <v>255</v>
      </c>
      <c r="D4863" s="815">
        <f t="shared" si="318"/>
        <v>256</v>
      </c>
      <c r="E4863" s="815">
        <v>1973</v>
      </c>
    </row>
    <row r="4864" spans="1:5">
      <c r="A4864" s="816">
        <f t="shared" si="319"/>
        <v>26776</v>
      </c>
      <c r="B4864" s="815">
        <f t="shared" si="316"/>
        <v>112</v>
      </c>
      <c r="C4864" s="815">
        <f t="shared" si="317"/>
        <v>254</v>
      </c>
      <c r="D4864" s="815">
        <f t="shared" si="318"/>
        <v>255</v>
      </c>
      <c r="E4864" s="815">
        <v>1973</v>
      </c>
    </row>
    <row r="4865" spans="1:5">
      <c r="A4865" s="816">
        <f t="shared" si="319"/>
        <v>26777</v>
      </c>
      <c r="B4865" s="815">
        <f t="shared" si="316"/>
        <v>113</v>
      </c>
      <c r="C4865" s="815">
        <f t="shared" si="317"/>
        <v>253</v>
      </c>
      <c r="D4865" s="815">
        <f t="shared" si="318"/>
        <v>254</v>
      </c>
      <c r="E4865" s="815">
        <v>1973</v>
      </c>
    </row>
    <row r="4866" spans="1:5">
      <c r="A4866" s="816">
        <f t="shared" si="319"/>
        <v>26778</v>
      </c>
      <c r="B4866" s="815">
        <f t="shared" si="316"/>
        <v>114</v>
      </c>
      <c r="C4866" s="815">
        <f t="shared" si="317"/>
        <v>252</v>
      </c>
      <c r="D4866" s="815">
        <f t="shared" si="318"/>
        <v>253</v>
      </c>
      <c r="E4866" s="815">
        <v>1973</v>
      </c>
    </row>
    <row r="4867" spans="1:5">
      <c r="A4867" s="816">
        <f t="shared" si="319"/>
        <v>26779</v>
      </c>
      <c r="B4867" s="815">
        <f t="shared" si="316"/>
        <v>115</v>
      </c>
      <c r="C4867" s="815">
        <f t="shared" si="317"/>
        <v>251</v>
      </c>
      <c r="D4867" s="815">
        <f t="shared" si="318"/>
        <v>252</v>
      </c>
      <c r="E4867" s="815">
        <v>1973</v>
      </c>
    </row>
    <row r="4868" spans="1:5">
      <c r="A4868" s="816">
        <f t="shared" si="319"/>
        <v>26780</v>
      </c>
      <c r="B4868" s="815">
        <f t="shared" si="316"/>
        <v>116</v>
      </c>
      <c r="C4868" s="815">
        <f t="shared" si="317"/>
        <v>250</v>
      </c>
      <c r="D4868" s="815">
        <f t="shared" si="318"/>
        <v>251</v>
      </c>
      <c r="E4868" s="815">
        <v>1973</v>
      </c>
    </row>
    <row r="4869" spans="1:5">
      <c r="A4869" s="816">
        <f t="shared" si="319"/>
        <v>26781</v>
      </c>
      <c r="B4869" s="815">
        <f t="shared" si="316"/>
        <v>117</v>
      </c>
      <c r="C4869" s="815">
        <f t="shared" si="317"/>
        <v>249</v>
      </c>
      <c r="D4869" s="815">
        <f t="shared" si="318"/>
        <v>250</v>
      </c>
      <c r="E4869" s="815">
        <v>1973</v>
      </c>
    </row>
    <row r="4870" spans="1:5">
      <c r="A4870" s="816">
        <f t="shared" si="319"/>
        <v>26782</v>
      </c>
      <c r="B4870" s="815">
        <f t="shared" si="316"/>
        <v>118</v>
      </c>
      <c r="C4870" s="815">
        <f t="shared" si="317"/>
        <v>248</v>
      </c>
      <c r="D4870" s="815">
        <f t="shared" si="318"/>
        <v>249</v>
      </c>
      <c r="E4870" s="815">
        <v>1973</v>
      </c>
    </row>
    <row r="4871" spans="1:5">
      <c r="A4871" s="816">
        <f t="shared" si="319"/>
        <v>26783</v>
      </c>
      <c r="B4871" s="815">
        <f t="shared" si="316"/>
        <v>119</v>
      </c>
      <c r="C4871" s="815">
        <f t="shared" si="317"/>
        <v>247</v>
      </c>
      <c r="D4871" s="815">
        <f t="shared" si="318"/>
        <v>248</v>
      </c>
      <c r="E4871" s="815">
        <v>1973</v>
      </c>
    </row>
    <row r="4872" spans="1:5">
      <c r="A4872" s="816">
        <f t="shared" si="319"/>
        <v>26784</v>
      </c>
      <c r="B4872" s="815">
        <f t="shared" si="316"/>
        <v>120</v>
      </c>
      <c r="C4872" s="815">
        <f t="shared" si="317"/>
        <v>246</v>
      </c>
      <c r="D4872" s="815">
        <f t="shared" si="318"/>
        <v>247</v>
      </c>
      <c r="E4872" s="815">
        <v>1973</v>
      </c>
    </row>
    <row r="4873" spans="1:5">
      <c r="A4873" s="816">
        <f t="shared" si="319"/>
        <v>26785</v>
      </c>
      <c r="B4873" s="815">
        <f t="shared" si="316"/>
        <v>121</v>
      </c>
      <c r="C4873" s="815">
        <f t="shared" si="317"/>
        <v>245</v>
      </c>
      <c r="D4873" s="815">
        <f t="shared" si="318"/>
        <v>246</v>
      </c>
      <c r="E4873" s="815">
        <v>1973</v>
      </c>
    </row>
    <row r="4874" spans="1:5">
      <c r="A4874" s="816">
        <f t="shared" si="319"/>
        <v>26786</v>
      </c>
      <c r="B4874" s="815">
        <f t="shared" si="316"/>
        <v>122</v>
      </c>
      <c r="C4874" s="815">
        <f t="shared" si="317"/>
        <v>244</v>
      </c>
      <c r="D4874" s="815">
        <f t="shared" si="318"/>
        <v>245</v>
      </c>
      <c r="E4874" s="815">
        <v>1973</v>
      </c>
    </row>
    <row r="4875" spans="1:5">
      <c r="A4875" s="816">
        <f t="shared" si="319"/>
        <v>26787</v>
      </c>
      <c r="B4875" s="815">
        <f t="shared" si="316"/>
        <v>123</v>
      </c>
      <c r="C4875" s="815">
        <f t="shared" si="317"/>
        <v>243</v>
      </c>
      <c r="D4875" s="815">
        <f t="shared" si="318"/>
        <v>244</v>
      </c>
      <c r="E4875" s="815">
        <v>1973</v>
      </c>
    </row>
    <row r="4876" spans="1:5">
      <c r="A4876" s="816">
        <f t="shared" si="319"/>
        <v>26788</v>
      </c>
      <c r="B4876" s="815">
        <f t="shared" si="316"/>
        <v>124</v>
      </c>
      <c r="C4876" s="815">
        <f t="shared" si="317"/>
        <v>242</v>
      </c>
      <c r="D4876" s="815">
        <f t="shared" si="318"/>
        <v>243</v>
      </c>
      <c r="E4876" s="815">
        <v>1973</v>
      </c>
    </row>
    <row r="4877" spans="1:5">
      <c r="A4877" s="816">
        <f t="shared" si="319"/>
        <v>26789</v>
      </c>
      <c r="B4877" s="815">
        <f t="shared" si="316"/>
        <v>125</v>
      </c>
      <c r="C4877" s="815">
        <f t="shared" si="317"/>
        <v>241</v>
      </c>
      <c r="D4877" s="815">
        <f t="shared" si="318"/>
        <v>242</v>
      </c>
      <c r="E4877" s="815">
        <v>1973</v>
      </c>
    </row>
    <row r="4878" spans="1:5">
      <c r="A4878" s="816">
        <f t="shared" si="319"/>
        <v>26790</v>
      </c>
      <c r="B4878" s="815">
        <f t="shared" si="316"/>
        <v>126</v>
      </c>
      <c r="C4878" s="815">
        <f t="shared" si="317"/>
        <v>240</v>
      </c>
      <c r="D4878" s="815">
        <f t="shared" si="318"/>
        <v>241</v>
      </c>
      <c r="E4878" s="815">
        <v>1973</v>
      </c>
    </row>
    <row r="4879" spans="1:5">
      <c r="A4879" s="816">
        <f t="shared" si="319"/>
        <v>26791</v>
      </c>
      <c r="B4879" s="815">
        <f t="shared" si="316"/>
        <v>127</v>
      </c>
      <c r="C4879" s="815">
        <f t="shared" si="317"/>
        <v>239</v>
      </c>
      <c r="D4879" s="815">
        <f t="shared" si="318"/>
        <v>240</v>
      </c>
      <c r="E4879" s="815">
        <v>1973</v>
      </c>
    </row>
    <row r="4880" spans="1:5">
      <c r="A4880" s="816">
        <f t="shared" si="319"/>
        <v>26792</v>
      </c>
      <c r="B4880" s="815">
        <f t="shared" si="316"/>
        <v>128</v>
      </c>
      <c r="C4880" s="815">
        <f t="shared" si="317"/>
        <v>238</v>
      </c>
      <c r="D4880" s="815">
        <f t="shared" si="318"/>
        <v>239</v>
      </c>
      <c r="E4880" s="815">
        <v>1973</v>
      </c>
    </row>
    <row r="4881" spans="1:5">
      <c r="A4881" s="816">
        <f t="shared" si="319"/>
        <v>26793</v>
      </c>
      <c r="B4881" s="815">
        <f t="shared" si="316"/>
        <v>129</v>
      </c>
      <c r="C4881" s="815">
        <f t="shared" si="317"/>
        <v>237</v>
      </c>
      <c r="D4881" s="815">
        <f t="shared" si="318"/>
        <v>238</v>
      </c>
      <c r="E4881" s="815">
        <v>1973</v>
      </c>
    </row>
    <row r="4882" spans="1:5">
      <c r="A4882" s="816">
        <f t="shared" si="319"/>
        <v>26794</v>
      </c>
      <c r="B4882" s="815">
        <f t="shared" si="316"/>
        <v>130</v>
      </c>
      <c r="C4882" s="815">
        <f t="shared" si="317"/>
        <v>236</v>
      </c>
      <c r="D4882" s="815">
        <f t="shared" si="318"/>
        <v>237</v>
      </c>
      <c r="E4882" s="815">
        <v>1973</v>
      </c>
    </row>
    <row r="4883" spans="1:5">
      <c r="A4883" s="816">
        <f t="shared" si="319"/>
        <v>26795</v>
      </c>
      <c r="B4883" s="815">
        <f t="shared" ref="B4883:B4946" si="320">B4882+1</f>
        <v>131</v>
      </c>
      <c r="C4883" s="815">
        <f t="shared" ref="C4883:C4946" si="321">C4882-1</f>
        <v>235</v>
      </c>
      <c r="D4883" s="815">
        <f t="shared" ref="D4883:D4946" si="322">D4882-1</f>
        <v>236</v>
      </c>
      <c r="E4883" s="815">
        <v>1973</v>
      </c>
    </row>
    <row r="4884" spans="1:5">
      <c r="A4884" s="816">
        <f t="shared" si="319"/>
        <v>26796</v>
      </c>
      <c r="B4884" s="815">
        <f t="shared" si="320"/>
        <v>132</v>
      </c>
      <c r="C4884" s="815">
        <f t="shared" si="321"/>
        <v>234</v>
      </c>
      <c r="D4884" s="815">
        <f t="shared" si="322"/>
        <v>235</v>
      </c>
      <c r="E4884" s="815">
        <v>1973</v>
      </c>
    </row>
    <row r="4885" spans="1:5">
      <c r="A4885" s="816">
        <f t="shared" si="319"/>
        <v>26797</v>
      </c>
      <c r="B4885" s="815">
        <f t="shared" si="320"/>
        <v>133</v>
      </c>
      <c r="C4885" s="815">
        <f t="shared" si="321"/>
        <v>233</v>
      </c>
      <c r="D4885" s="815">
        <f t="shared" si="322"/>
        <v>234</v>
      </c>
      <c r="E4885" s="815">
        <v>1973</v>
      </c>
    </row>
    <row r="4886" spans="1:5">
      <c r="A4886" s="816">
        <f t="shared" si="319"/>
        <v>26798</v>
      </c>
      <c r="B4886" s="815">
        <f t="shared" si="320"/>
        <v>134</v>
      </c>
      <c r="C4886" s="815">
        <f t="shared" si="321"/>
        <v>232</v>
      </c>
      <c r="D4886" s="815">
        <f t="shared" si="322"/>
        <v>233</v>
      </c>
      <c r="E4886" s="815">
        <v>1973</v>
      </c>
    </row>
    <row r="4887" spans="1:5">
      <c r="A4887" s="816">
        <f t="shared" si="319"/>
        <v>26799</v>
      </c>
      <c r="B4887" s="815">
        <f t="shared" si="320"/>
        <v>135</v>
      </c>
      <c r="C4887" s="815">
        <f t="shared" si="321"/>
        <v>231</v>
      </c>
      <c r="D4887" s="815">
        <f t="shared" si="322"/>
        <v>232</v>
      </c>
      <c r="E4887" s="815">
        <v>1973</v>
      </c>
    </row>
    <row r="4888" spans="1:5">
      <c r="A4888" s="816">
        <f t="shared" si="319"/>
        <v>26800</v>
      </c>
      <c r="B4888" s="815">
        <f t="shared" si="320"/>
        <v>136</v>
      </c>
      <c r="C4888" s="815">
        <f t="shared" si="321"/>
        <v>230</v>
      </c>
      <c r="D4888" s="815">
        <f t="shared" si="322"/>
        <v>231</v>
      </c>
      <c r="E4888" s="815">
        <v>1973</v>
      </c>
    </row>
    <row r="4889" spans="1:5">
      <c r="A4889" s="816">
        <f t="shared" si="319"/>
        <v>26801</v>
      </c>
      <c r="B4889" s="815">
        <f t="shared" si="320"/>
        <v>137</v>
      </c>
      <c r="C4889" s="815">
        <f t="shared" si="321"/>
        <v>229</v>
      </c>
      <c r="D4889" s="815">
        <f t="shared" si="322"/>
        <v>230</v>
      </c>
      <c r="E4889" s="815">
        <v>1973</v>
      </c>
    </row>
    <row r="4890" spans="1:5">
      <c r="A4890" s="816">
        <f t="shared" si="319"/>
        <v>26802</v>
      </c>
      <c r="B4890" s="815">
        <f t="shared" si="320"/>
        <v>138</v>
      </c>
      <c r="C4890" s="815">
        <f t="shared" si="321"/>
        <v>228</v>
      </c>
      <c r="D4890" s="815">
        <f t="shared" si="322"/>
        <v>229</v>
      </c>
      <c r="E4890" s="815">
        <v>1973</v>
      </c>
    </row>
    <row r="4891" spans="1:5">
      <c r="A4891" s="816">
        <f t="shared" si="319"/>
        <v>26803</v>
      </c>
      <c r="B4891" s="815">
        <f t="shared" si="320"/>
        <v>139</v>
      </c>
      <c r="C4891" s="815">
        <f t="shared" si="321"/>
        <v>227</v>
      </c>
      <c r="D4891" s="815">
        <f t="shared" si="322"/>
        <v>228</v>
      </c>
      <c r="E4891" s="815">
        <v>1973</v>
      </c>
    </row>
    <row r="4892" spans="1:5">
      <c r="A4892" s="816">
        <f t="shared" si="319"/>
        <v>26804</v>
      </c>
      <c r="B4892" s="815">
        <f t="shared" si="320"/>
        <v>140</v>
      </c>
      <c r="C4892" s="815">
        <f t="shared" si="321"/>
        <v>226</v>
      </c>
      <c r="D4892" s="815">
        <f t="shared" si="322"/>
        <v>227</v>
      </c>
      <c r="E4892" s="815">
        <v>1973</v>
      </c>
    </row>
    <row r="4893" spans="1:5">
      <c r="A4893" s="816">
        <f t="shared" si="319"/>
        <v>26805</v>
      </c>
      <c r="B4893" s="815">
        <f t="shared" si="320"/>
        <v>141</v>
      </c>
      <c r="C4893" s="815">
        <f t="shared" si="321"/>
        <v>225</v>
      </c>
      <c r="D4893" s="815">
        <f t="shared" si="322"/>
        <v>226</v>
      </c>
      <c r="E4893" s="815">
        <v>1973</v>
      </c>
    </row>
    <row r="4894" spans="1:5">
      <c r="A4894" s="816">
        <f t="shared" si="319"/>
        <v>26806</v>
      </c>
      <c r="B4894" s="815">
        <f t="shared" si="320"/>
        <v>142</v>
      </c>
      <c r="C4894" s="815">
        <f t="shared" si="321"/>
        <v>224</v>
      </c>
      <c r="D4894" s="815">
        <f t="shared" si="322"/>
        <v>225</v>
      </c>
      <c r="E4894" s="815">
        <v>1973</v>
      </c>
    </row>
    <row r="4895" spans="1:5">
      <c r="A4895" s="816">
        <f t="shared" si="319"/>
        <v>26807</v>
      </c>
      <c r="B4895" s="815">
        <f t="shared" si="320"/>
        <v>143</v>
      </c>
      <c r="C4895" s="815">
        <f t="shared" si="321"/>
        <v>223</v>
      </c>
      <c r="D4895" s="815">
        <f t="shared" si="322"/>
        <v>224</v>
      </c>
      <c r="E4895" s="815">
        <v>1973</v>
      </c>
    </row>
    <row r="4896" spans="1:5">
      <c r="A4896" s="816">
        <f t="shared" si="319"/>
        <v>26808</v>
      </c>
      <c r="B4896" s="815">
        <f t="shared" si="320"/>
        <v>144</v>
      </c>
      <c r="C4896" s="815">
        <f t="shared" si="321"/>
        <v>222</v>
      </c>
      <c r="D4896" s="815">
        <f t="shared" si="322"/>
        <v>223</v>
      </c>
      <c r="E4896" s="815">
        <v>1973</v>
      </c>
    </row>
    <row r="4897" spans="1:5">
      <c r="A4897" s="816">
        <f t="shared" si="319"/>
        <v>26809</v>
      </c>
      <c r="B4897" s="815">
        <f t="shared" si="320"/>
        <v>145</v>
      </c>
      <c r="C4897" s="815">
        <f t="shared" si="321"/>
        <v>221</v>
      </c>
      <c r="D4897" s="815">
        <f t="shared" si="322"/>
        <v>222</v>
      </c>
      <c r="E4897" s="815">
        <v>1973</v>
      </c>
    </row>
    <row r="4898" spans="1:5">
      <c r="A4898" s="816">
        <f t="shared" si="319"/>
        <v>26810</v>
      </c>
      <c r="B4898" s="815">
        <f t="shared" si="320"/>
        <v>146</v>
      </c>
      <c r="C4898" s="815">
        <f t="shared" si="321"/>
        <v>220</v>
      </c>
      <c r="D4898" s="815">
        <f t="shared" si="322"/>
        <v>221</v>
      </c>
      <c r="E4898" s="815">
        <v>1973</v>
      </c>
    </row>
    <row r="4899" spans="1:5">
      <c r="A4899" s="816">
        <f t="shared" si="319"/>
        <v>26811</v>
      </c>
      <c r="B4899" s="815">
        <f t="shared" si="320"/>
        <v>147</v>
      </c>
      <c r="C4899" s="815">
        <f t="shared" si="321"/>
        <v>219</v>
      </c>
      <c r="D4899" s="815">
        <f t="shared" si="322"/>
        <v>220</v>
      </c>
      <c r="E4899" s="815">
        <v>1973</v>
      </c>
    </row>
    <row r="4900" spans="1:5">
      <c r="A4900" s="816">
        <f t="shared" si="319"/>
        <v>26812</v>
      </c>
      <c r="B4900" s="815">
        <f t="shared" si="320"/>
        <v>148</v>
      </c>
      <c r="C4900" s="815">
        <f t="shared" si="321"/>
        <v>218</v>
      </c>
      <c r="D4900" s="815">
        <f t="shared" si="322"/>
        <v>219</v>
      </c>
      <c r="E4900" s="815">
        <v>1973</v>
      </c>
    </row>
    <row r="4901" spans="1:5">
      <c r="A4901" s="816">
        <f t="shared" si="319"/>
        <v>26813</v>
      </c>
      <c r="B4901" s="815">
        <f t="shared" si="320"/>
        <v>149</v>
      </c>
      <c r="C4901" s="815">
        <f t="shared" si="321"/>
        <v>217</v>
      </c>
      <c r="D4901" s="815">
        <f t="shared" si="322"/>
        <v>218</v>
      </c>
      <c r="E4901" s="815">
        <v>1973</v>
      </c>
    </row>
    <row r="4902" spans="1:5">
      <c r="A4902" s="816">
        <f t="shared" si="319"/>
        <v>26814</v>
      </c>
      <c r="B4902" s="815">
        <f t="shared" si="320"/>
        <v>150</v>
      </c>
      <c r="C4902" s="815">
        <f t="shared" si="321"/>
        <v>216</v>
      </c>
      <c r="D4902" s="815">
        <f t="shared" si="322"/>
        <v>217</v>
      </c>
      <c r="E4902" s="815">
        <v>1973</v>
      </c>
    </row>
    <row r="4903" spans="1:5">
      <c r="A4903" s="816">
        <f t="shared" si="319"/>
        <v>26815</v>
      </c>
      <c r="B4903" s="815">
        <f t="shared" si="320"/>
        <v>151</v>
      </c>
      <c r="C4903" s="815">
        <f t="shared" si="321"/>
        <v>215</v>
      </c>
      <c r="D4903" s="815">
        <f t="shared" si="322"/>
        <v>216</v>
      </c>
      <c r="E4903" s="815">
        <v>1973</v>
      </c>
    </row>
    <row r="4904" spans="1:5">
      <c r="A4904" s="816">
        <f t="shared" si="319"/>
        <v>26816</v>
      </c>
      <c r="B4904" s="815">
        <f t="shared" si="320"/>
        <v>152</v>
      </c>
      <c r="C4904" s="815">
        <f t="shared" si="321"/>
        <v>214</v>
      </c>
      <c r="D4904" s="815">
        <f t="shared" si="322"/>
        <v>215</v>
      </c>
      <c r="E4904" s="815">
        <v>1973</v>
      </c>
    </row>
    <row r="4905" spans="1:5">
      <c r="A4905" s="816">
        <f t="shared" si="319"/>
        <v>26817</v>
      </c>
      <c r="B4905" s="815">
        <f t="shared" si="320"/>
        <v>153</v>
      </c>
      <c r="C4905" s="815">
        <f t="shared" si="321"/>
        <v>213</v>
      </c>
      <c r="D4905" s="815">
        <f t="shared" si="322"/>
        <v>214</v>
      </c>
      <c r="E4905" s="815">
        <v>1973</v>
      </c>
    </row>
    <row r="4906" spans="1:5">
      <c r="A4906" s="816">
        <f t="shared" si="319"/>
        <v>26818</v>
      </c>
      <c r="B4906" s="815">
        <f t="shared" si="320"/>
        <v>154</v>
      </c>
      <c r="C4906" s="815">
        <f t="shared" si="321"/>
        <v>212</v>
      </c>
      <c r="D4906" s="815">
        <f t="shared" si="322"/>
        <v>213</v>
      </c>
      <c r="E4906" s="815">
        <v>1973</v>
      </c>
    </row>
    <row r="4907" spans="1:5">
      <c r="A4907" s="816">
        <f t="shared" si="319"/>
        <v>26819</v>
      </c>
      <c r="B4907" s="815">
        <f t="shared" si="320"/>
        <v>155</v>
      </c>
      <c r="C4907" s="815">
        <f t="shared" si="321"/>
        <v>211</v>
      </c>
      <c r="D4907" s="815">
        <f t="shared" si="322"/>
        <v>212</v>
      </c>
      <c r="E4907" s="815">
        <v>1973</v>
      </c>
    </row>
    <row r="4908" spans="1:5">
      <c r="A4908" s="816">
        <f t="shared" si="319"/>
        <v>26820</v>
      </c>
      <c r="B4908" s="815">
        <f t="shared" si="320"/>
        <v>156</v>
      </c>
      <c r="C4908" s="815">
        <f t="shared" si="321"/>
        <v>210</v>
      </c>
      <c r="D4908" s="815">
        <f t="shared" si="322"/>
        <v>211</v>
      </c>
      <c r="E4908" s="815">
        <v>1973</v>
      </c>
    </row>
    <row r="4909" spans="1:5">
      <c r="A4909" s="816">
        <f t="shared" si="319"/>
        <v>26821</v>
      </c>
      <c r="B4909" s="815">
        <f t="shared" si="320"/>
        <v>157</v>
      </c>
      <c r="C4909" s="815">
        <f t="shared" si="321"/>
        <v>209</v>
      </c>
      <c r="D4909" s="815">
        <f t="shared" si="322"/>
        <v>210</v>
      </c>
      <c r="E4909" s="815">
        <v>1973</v>
      </c>
    </row>
    <row r="4910" spans="1:5">
      <c r="A4910" s="816">
        <f t="shared" si="319"/>
        <v>26822</v>
      </c>
      <c r="B4910" s="815">
        <f t="shared" si="320"/>
        <v>158</v>
      </c>
      <c r="C4910" s="815">
        <f t="shared" si="321"/>
        <v>208</v>
      </c>
      <c r="D4910" s="815">
        <f t="shared" si="322"/>
        <v>209</v>
      </c>
      <c r="E4910" s="815">
        <v>1973</v>
      </c>
    </row>
    <row r="4911" spans="1:5">
      <c r="A4911" s="816">
        <f t="shared" si="319"/>
        <v>26823</v>
      </c>
      <c r="B4911" s="815">
        <f t="shared" si="320"/>
        <v>159</v>
      </c>
      <c r="C4911" s="815">
        <f t="shared" si="321"/>
        <v>207</v>
      </c>
      <c r="D4911" s="815">
        <f t="shared" si="322"/>
        <v>208</v>
      </c>
      <c r="E4911" s="815">
        <v>1973</v>
      </c>
    </row>
    <row r="4912" spans="1:5">
      <c r="A4912" s="816">
        <f t="shared" si="319"/>
        <v>26824</v>
      </c>
      <c r="B4912" s="815">
        <f t="shared" si="320"/>
        <v>160</v>
      </c>
      <c r="C4912" s="815">
        <f t="shared" si="321"/>
        <v>206</v>
      </c>
      <c r="D4912" s="815">
        <f t="shared" si="322"/>
        <v>207</v>
      </c>
      <c r="E4912" s="815">
        <v>1973</v>
      </c>
    </row>
    <row r="4913" spans="1:5">
      <c r="A4913" s="816">
        <f t="shared" si="319"/>
        <v>26825</v>
      </c>
      <c r="B4913" s="815">
        <f t="shared" si="320"/>
        <v>161</v>
      </c>
      <c r="C4913" s="815">
        <f t="shared" si="321"/>
        <v>205</v>
      </c>
      <c r="D4913" s="815">
        <f t="shared" si="322"/>
        <v>206</v>
      </c>
      <c r="E4913" s="815">
        <v>1973</v>
      </c>
    </row>
    <row r="4914" spans="1:5">
      <c r="A4914" s="816">
        <f t="shared" si="319"/>
        <v>26826</v>
      </c>
      <c r="B4914" s="815">
        <f t="shared" si="320"/>
        <v>162</v>
      </c>
      <c r="C4914" s="815">
        <f t="shared" si="321"/>
        <v>204</v>
      </c>
      <c r="D4914" s="815">
        <f t="shared" si="322"/>
        <v>205</v>
      </c>
      <c r="E4914" s="815">
        <v>1973</v>
      </c>
    </row>
    <row r="4915" spans="1:5">
      <c r="A4915" s="816">
        <f t="shared" ref="A4915:A4978" si="323">A4914+1</f>
        <v>26827</v>
      </c>
      <c r="B4915" s="815">
        <f t="shared" si="320"/>
        <v>163</v>
      </c>
      <c r="C4915" s="815">
        <f t="shared" si="321"/>
        <v>203</v>
      </c>
      <c r="D4915" s="815">
        <f t="shared" si="322"/>
        <v>204</v>
      </c>
      <c r="E4915" s="815">
        <v>1973</v>
      </c>
    </row>
    <row r="4916" spans="1:5">
      <c r="A4916" s="816">
        <f t="shared" si="323"/>
        <v>26828</v>
      </c>
      <c r="B4916" s="815">
        <f t="shared" si="320"/>
        <v>164</v>
      </c>
      <c r="C4916" s="815">
        <f t="shared" si="321"/>
        <v>202</v>
      </c>
      <c r="D4916" s="815">
        <f t="shared" si="322"/>
        <v>203</v>
      </c>
      <c r="E4916" s="815">
        <v>1973</v>
      </c>
    </row>
    <row r="4917" spans="1:5">
      <c r="A4917" s="816">
        <f t="shared" si="323"/>
        <v>26829</v>
      </c>
      <c r="B4917" s="815">
        <f t="shared" si="320"/>
        <v>165</v>
      </c>
      <c r="C4917" s="815">
        <f t="shared" si="321"/>
        <v>201</v>
      </c>
      <c r="D4917" s="815">
        <f t="shared" si="322"/>
        <v>202</v>
      </c>
      <c r="E4917" s="815">
        <v>1973</v>
      </c>
    </row>
    <row r="4918" spans="1:5">
      <c r="A4918" s="816">
        <f t="shared" si="323"/>
        <v>26830</v>
      </c>
      <c r="B4918" s="815">
        <f t="shared" si="320"/>
        <v>166</v>
      </c>
      <c r="C4918" s="815">
        <f t="shared" si="321"/>
        <v>200</v>
      </c>
      <c r="D4918" s="815">
        <f t="shared" si="322"/>
        <v>201</v>
      </c>
      <c r="E4918" s="815">
        <v>1973</v>
      </c>
    </row>
    <row r="4919" spans="1:5">
      <c r="A4919" s="816">
        <f t="shared" si="323"/>
        <v>26831</v>
      </c>
      <c r="B4919" s="815">
        <f t="shared" si="320"/>
        <v>167</v>
      </c>
      <c r="C4919" s="815">
        <f t="shared" si="321"/>
        <v>199</v>
      </c>
      <c r="D4919" s="815">
        <f t="shared" si="322"/>
        <v>200</v>
      </c>
      <c r="E4919" s="815">
        <v>1973</v>
      </c>
    </row>
    <row r="4920" spans="1:5">
      <c r="A4920" s="816">
        <f t="shared" si="323"/>
        <v>26832</v>
      </c>
      <c r="B4920" s="815">
        <f t="shared" si="320"/>
        <v>168</v>
      </c>
      <c r="C4920" s="815">
        <f t="shared" si="321"/>
        <v>198</v>
      </c>
      <c r="D4920" s="815">
        <f t="shared" si="322"/>
        <v>199</v>
      </c>
      <c r="E4920" s="815">
        <v>1973</v>
      </c>
    </row>
    <row r="4921" spans="1:5">
      <c r="A4921" s="816">
        <f t="shared" si="323"/>
        <v>26833</v>
      </c>
      <c r="B4921" s="815">
        <f t="shared" si="320"/>
        <v>169</v>
      </c>
      <c r="C4921" s="815">
        <f t="shared" si="321"/>
        <v>197</v>
      </c>
      <c r="D4921" s="815">
        <f t="shared" si="322"/>
        <v>198</v>
      </c>
      <c r="E4921" s="815">
        <v>1973</v>
      </c>
    </row>
    <row r="4922" spans="1:5">
      <c r="A4922" s="816">
        <f t="shared" si="323"/>
        <v>26834</v>
      </c>
      <c r="B4922" s="815">
        <f t="shared" si="320"/>
        <v>170</v>
      </c>
      <c r="C4922" s="815">
        <f t="shared" si="321"/>
        <v>196</v>
      </c>
      <c r="D4922" s="815">
        <f t="shared" si="322"/>
        <v>197</v>
      </c>
      <c r="E4922" s="815">
        <v>1973</v>
      </c>
    </row>
    <row r="4923" spans="1:5">
      <c r="A4923" s="816">
        <f t="shared" si="323"/>
        <v>26835</v>
      </c>
      <c r="B4923" s="815">
        <f t="shared" si="320"/>
        <v>171</v>
      </c>
      <c r="C4923" s="815">
        <f t="shared" si="321"/>
        <v>195</v>
      </c>
      <c r="D4923" s="815">
        <f t="shared" si="322"/>
        <v>196</v>
      </c>
      <c r="E4923" s="815">
        <v>1973</v>
      </c>
    </row>
    <row r="4924" spans="1:5">
      <c r="A4924" s="816">
        <f t="shared" si="323"/>
        <v>26836</v>
      </c>
      <c r="B4924" s="815">
        <f t="shared" si="320"/>
        <v>172</v>
      </c>
      <c r="C4924" s="815">
        <f t="shared" si="321"/>
        <v>194</v>
      </c>
      <c r="D4924" s="815">
        <f t="shared" si="322"/>
        <v>195</v>
      </c>
      <c r="E4924" s="815">
        <v>1973</v>
      </c>
    </row>
    <row r="4925" spans="1:5">
      <c r="A4925" s="816">
        <f t="shared" si="323"/>
        <v>26837</v>
      </c>
      <c r="B4925" s="815">
        <f t="shared" si="320"/>
        <v>173</v>
      </c>
      <c r="C4925" s="815">
        <f t="shared" si="321"/>
        <v>193</v>
      </c>
      <c r="D4925" s="815">
        <f t="shared" si="322"/>
        <v>194</v>
      </c>
      <c r="E4925" s="815">
        <v>1973</v>
      </c>
    </row>
    <row r="4926" spans="1:5">
      <c r="A4926" s="816">
        <f t="shared" si="323"/>
        <v>26838</v>
      </c>
      <c r="B4926" s="815">
        <f t="shared" si="320"/>
        <v>174</v>
      </c>
      <c r="C4926" s="815">
        <f t="shared" si="321"/>
        <v>192</v>
      </c>
      <c r="D4926" s="815">
        <f t="shared" si="322"/>
        <v>193</v>
      </c>
      <c r="E4926" s="815">
        <v>1973</v>
      </c>
    </row>
    <row r="4927" spans="1:5">
      <c r="A4927" s="816">
        <f t="shared" si="323"/>
        <v>26839</v>
      </c>
      <c r="B4927" s="815">
        <f t="shared" si="320"/>
        <v>175</v>
      </c>
      <c r="C4927" s="815">
        <f t="shared" si="321"/>
        <v>191</v>
      </c>
      <c r="D4927" s="815">
        <f t="shared" si="322"/>
        <v>192</v>
      </c>
      <c r="E4927" s="815">
        <v>1973</v>
      </c>
    </row>
    <row r="4928" spans="1:5">
      <c r="A4928" s="816">
        <f t="shared" si="323"/>
        <v>26840</v>
      </c>
      <c r="B4928" s="815">
        <f t="shared" si="320"/>
        <v>176</v>
      </c>
      <c r="C4928" s="815">
        <f t="shared" si="321"/>
        <v>190</v>
      </c>
      <c r="D4928" s="815">
        <f t="shared" si="322"/>
        <v>191</v>
      </c>
      <c r="E4928" s="815">
        <v>1973</v>
      </c>
    </row>
    <row r="4929" spans="1:5">
      <c r="A4929" s="816">
        <f t="shared" si="323"/>
        <v>26841</v>
      </c>
      <c r="B4929" s="815">
        <f t="shared" si="320"/>
        <v>177</v>
      </c>
      <c r="C4929" s="815">
        <f t="shared" si="321"/>
        <v>189</v>
      </c>
      <c r="D4929" s="815">
        <f t="shared" si="322"/>
        <v>190</v>
      </c>
      <c r="E4929" s="815">
        <v>1973</v>
      </c>
    </row>
    <row r="4930" spans="1:5">
      <c r="A4930" s="816">
        <f t="shared" si="323"/>
        <v>26842</v>
      </c>
      <c r="B4930" s="815">
        <f t="shared" si="320"/>
        <v>178</v>
      </c>
      <c r="C4930" s="815">
        <f t="shared" si="321"/>
        <v>188</v>
      </c>
      <c r="D4930" s="815">
        <f t="shared" si="322"/>
        <v>189</v>
      </c>
      <c r="E4930" s="815">
        <v>1973</v>
      </c>
    </row>
    <row r="4931" spans="1:5">
      <c r="A4931" s="816">
        <f t="shared" si="323"/>
        <v>26843</v>
      </c>
      <c r="B4931" s="815">
        <f t="shared" si="320"/>
        <v>179</v>
      </c>
      <c r="C4931" s="815">
        <f t="shared" si="321"/>
        <v>187</v>
      </c>
      <c r="D4931" s="815">
        <f t="shared" si="322"/>
        <v>188</v>
      </c>
      <c r="E4931" s="815">
        <v>1973</v>
      </c>
    </row>
    <row r="4932" spans="1:5">
      <c r="A4932" s="816">
        <f t="shared" si="323"/>
        <v>26844</v>
      </c>
      <c r="B4932" s="815">
        <f t="shared" si="320"/>
        <v>180</v>
      </c>
      <c r="C4932" s="815">
        <f t="shared" si="321"/>
        <v>186</v>
      </c>
      <c r="D4932" s="815">
        <f t="shared" si="322"/>
        <v>187</v>
      </c>
      <c r="E4932" s="815">
        <v>1973</v>
      </c>
    </row>
    <row r="4933" spans="1:5">
      <c r="A4933" s="816">
        <f t="shared" si="323"/>
        <v>26845</v>
      </c>
      <c r="B4933" s="815">
        <f t="shared" si="320"/>
        <v>181</v>
      </c>
      <c r="C4933" s="815">
        <f t="shared" si="321"/>
        <v>185</v>
      </c>
      <c r="D4933" s="815">
        <f t="shared" si="322"/>
        <v>186</v>
      </c>
      <c r="E4933" s="815">
        <v>1973</v>
      </c>
    </row>
    <row r="4934" spans="1:5">
      <c r="A4934" s="816">
        <f t="shared" si="323"/>
        <v>26846</v>
      </c>
      <c r="B4934" s="815">
        <f t="shared" si="320"/>
        <v>182</v>
      </c>
      <c r="C4934" s="815">
        <f t="shared" si="321"/>
        <v>184</v>
      </c>
      <c r="D4934" s="815">
        <f t="shared" si="322"/>
        <v>185</v>
      </c>
      <c r="E4934" s="815">
        <v>1973</v>
      </c>
    </row>
    <row r="4935" spans="1:5">
      <c r="A4935" s="816">
        <f t="shared" si="323"/>
        <v>26847</v>
      </c>
      <c r="B4935" s="815">
        <f t="shared" si="320"/>
        <v>183</v>
      </c>
      <c r="C4935" s="815">
        <f t="shared" si="321"/>
        <v>183</v>
      </c>
      <c r="D4935" s="815">
        <f t="shared" si="322"/>
        <v>184</v>
      </c>
      <c r="E4935" s="815">
        <v>1973</v>
      </c>
    </row>
    <row r="4936" spans="1:5">
      <c r="A4936" s="816">
        <f t="shared" si="323"/>
        <v>26848</v>
      </c>
      <c r="B4936" s="815">
        <f t="shared" si="320"/>
        <v>184</v>
      </c>
      <c r="C4936" s="815">
        <f t="shared" si="321"/>
        <v>182</v>
      </c>
      <c r="D4936" s="815">
        <f t="shared" si="322"/>
        <v>183</v>
      </c>
      <c r="E4936" s="815">
        <v>1973</v>
      </c>
    </row>
    <row r="4937" spans="1:5">
      <c r="A4937" s="816">
        <f t="shared" si="323"/>
        <v>26849</v>
      </c>
      <c r="B4937" s="815">
        <f t="shared" si="320"/>
        <v>185</v>
      </c>
      <c r="C4937" s="815">
        <f t="shared" si="321"/>
        <v>181</v>
      </c>
      <c r="D4937" s="815">
        <f t="shared" si="322"/>
        <v>182</v>
      </c>
      <c r="E4937" s="815">
        <v>1973</v>
      </c>
    </row>
    <row r="4938" spans="1:5">
      <c r="A4938" s="816">
        <f t="shared" si="323"/>
        <v>26850</v>
      </c>
      <c r="B4938" s="815">
        <f t="shared" si="320"/>
        <v>186</v>
      </c>
      <c r="C4938" s="815">
        <f t="shared" si="321"/>
        <v>180</v>
      </c>
      <c r="D4938" s="815">
        <f t="shared" si="322"/>
        <v>181</v>
      </c>
      <c r="E4938" s="815">
        <v>1973</v>
      </c>
    </row>
    <row r="4939" spans="1:5">
      <c r="A4939" s="816">
        <f t="shared" si="323"/>
        <v>26851</v>
      </c>
      <c r="B4939" s="815">
        <f t="shared" si="320"/>
        <v>187</v>
      </c>
      <c r="C4939" s="815">
        <f t="shared" si="321"/>
        <v>179</v>
      </c>
      <c r="D4939" s="815">
        <f t="shared" si="322"/>
        <v>180</v>
      </c>
      <c r="E4939" s="815">
        <v>1973</v>
      </c>
    </row>
    <row r="4940" spans="1:5">
      <c r="A4940" s="816">
        <f t="shared" si="323"/>
        <v>26852</v>
      </c>
      <c r="B4940" s="815">
        <f t="shared" si="320"/>
        <v>188</v>
      </c>
      <c r="C4940" s="815">
        <f t="shared" si="321"/>
        <v>178</v>
      </c>
      <c r="D4940" s="815">
        <f t="shared" si="322"/>
        <v>179</v>
      </c>
      <c r="E4940" s="815">
        <v>1973</v>
      </c>
    </row>
    <row r="4941" spans="1:5">
      <c r="A4941" s="816">
        <f t="shared" si="323"/>
        <v>26853</v>
      </c>
      <c r="B4941" s="815">
        <f t="shared" si="320"/>
        <v>189</v>
      </c>
      <c r="C4941" s="815">
        <f t="shared" si="321"/>
        <v>177</v>
      </c>
      <c r="D4941" s="815">
        <f t="shared" si="322"/>
        <v>178</v>
      </c>
      <c r="E4941" s="815">
        <v>1973</v>
      </c>
    </row>
    <row r="4942" spans="1:5">
      <c r="A4942" s="816">
        <f t="shared" si="323"/>
        <v>26854</v>
      </c>
      <c r="B4942" s="815">
        <f t="shared" si="320"/>
        <v>190</v>
      </c>
      <c r="C4942" s="815">
        <f t="shared" si="321"/>
        <v>176</v>
      </c>
      <c r="D4942" s="815">
        <f t="shared" si="322"/>
        <v>177</v>
      </c>
      <c r="E4942" s="815">
        <v>1973</v>
      </c>
    </row>
    <row r="4943" spans="1:5">
      <c r="A4943" s="816">
        <f t="shared" si="323"/>
        <v>26855</v>
      </c>
      <c r="B4943" s="815">
        <f t="shared" si="320"/>
        <v>191</v>
      </c>
      <c r="C4943" s="815">
        <f t="shared" si="321"/>
        <v>175</v>
      </c>
      <c r="D4943" s="815">
        <f t="shared" si="322"/>
        <v>176</v>
      </c>
      <c r="E4943" s="815">
        <v>1973</v>
      </c>
    </row>
    <row r="4944" spans="1:5">
      <c r="A4944" s="816">
        <f t="shared" si="323"/>
        <v>26856</v>
      </c>
      <c r="B4944" s="815">
        <f t="shared" si="320"/>
        <v>192</v>
      </c>
      <c r="C4944" s="815">
        <f t="shared" si="321"/>
        <v>174</v>
      </c>
      <c r="D4944" s="815">
        <f t="shared" si="322"/>
        <v>175</v>
      </c>
      <c r="E4944" s="815">
        <v>1973</v>
      </c>
    </row>
    <row r="4945" spans="1:5">
      <c r="A4945" s="816">
        <f t="shared" si="323"/>
        <v>26857</v>
      </c>
      <c r="B4945" s="815">
        <f t="shared" si="320"/>
        <v>193</v>
      </c>
      <c r="C4945" s="815">
        <f t="shared" si="321"/>
        <v>173</v>
      </c>
      <c r="D4945" s="815">
        <f t="shared" si="322"/>
        <v>174</v>
      </c>
      <c r="E4945" s="815">
        <v>1973</v>
      </c>
    </row>
    <row r="4946" spans="1:5">
      <c r="A4946" s="816">
        <f t="shared" si="323"/>
        <v>26858</v>
      </c>
      <c r="B4946" s="815">
        <f t="shared" si="320"/>
        <v>194</v>
      </c>
      <c r="C4946" s="815">
        <f t="shared" si="321"/>
        <v>172</v>
      </c>
      <c r="D4946" s="815">
        <f t="shared" si="322"/>
        <v>173</v>
      </c>
      <c r="E4946" s="815">
        <v>1973</v>
      </c>
    </row>
    <row r="4947" spans="1:5">
      <c r="A4947" s="816">
        <f t="shared" si="323"/>
        <v>26859</v>
      </c>
      <c r="B4947" s="815">
        <f t="shared" ref="B4947:B5010" si="324">B4946+1</f>
        <v>195</v>
      </c>
      <c r="C4947" s="815">
        <f t="shared" ref="C4947:C5010" si="325">C4946-1</f>
        <v>171</v>
      </c>
      <c r="D4947" s="815">
        <f t="shared" ref="D4947:D5010" si="326">D4946-1</f>
        <v>172</v>
      </c>
      <c r="E4947" s="815">
        <v>1973</v>
      </c>
    </row>
    <row r="4948" spans="1:5">
      <c r="A4948" s="816">
        <f t="shared" si="323"/>
        <v>26860</v>
      </c>
      <c r="B4948" s="815">
        <f t="shared" si="324"/>
        <v>196</v>
      </c>
      <c r="C4948" s="815">
        <f t="shared" si="325"/>
        <v>170</v>
      </c>
      <c r="D4948" s="815">
        <f t="shared" si="326"/>
        <v>171</v>
      </c>
      <c r="E4948" s="815">
        <v>1973</v>
      </c>
    </row>
    <row r="4949" spans="1:5">
      <c r="A4949" s="816">
        <f t="shared" si="323"/>
        <v>26861</v>
      </c>
      <c r="B4949" s="815">
        <f t="shared" si="324"/>
        <v>197</v>
      </c>
      <c r="C4949" s="815">
        <f t="shared" si="325"/>
        <v>169</v>
      </c>
      <c r="D4949" s="815">
        <f t="shared" si="326"/>
        <v>170</v>
      </c>
      <c r="E4949" s="815">
        <v>1973</v>
      </c>
    </row>
    <row r="4950" spans="1:5">
      <c r="A4950" s="816">
        <f t="shared" si="323"/>
        <v>26862</v>
      </c>
      <c r="B4950" s="815">
        <f t="shared" si="324"/>
        <v>198</v>
      </c>
      <c r="C4950" s="815">
        <f t="shared" si="325"/>
        <v>168</v>
      </c>
      <c r="D4950" s="815">
        <f t="shared" si="326"/>
        <v>169</v>
      </c>
      <c r="E4950" s="815">
        <v>1973</v>
      </c>
    </row>
    <row r="4951" spans="1:5">
      <c r="A4951" s="816">
        <f t="shared" si="323"/>
        <v>26863</v>
      </c>
      <c r="B4951" s="815">
        <f t="shared" si="324"/>
        <v>199</v>
      </c>
      <c r="C4951" s="815">
        <f t="shared" si="325"/>
        <v>167</v>
      </c>
      <c r="D4951" s="815">
        <f t="shared" si="326"/>
        <v>168</v>
      </c>
      <c r="E4951" s="815">
        <v>1973</v>
      </c>
    </row>
    <row r="4952" spans="1:5">
      <c r="A4952" s="816">
        <f t="shared" si="323"/>
        <v>26864</v>
      </c>
      <c r="B4952" s="815">
        <f t="shared" si="324"/>
        <v>200</v>
      </c>
      <c r="C4952" s="815">
        <f t="shared" si="325"/>
        <v>166</v>
      </c>
      <c r="D4952" s="815">
        <f t="shared" si="326"/>
        <v>167</v>
      </c>
      <c r="E4952" s="815">
        <v>1973</v>
      </c>
    </row>
    <row r="4953" spans="1:5">
      <c r="A4953" s="816">
        <f t="shared" si="323"/>
        <v>26865</v>
      </c>
      <c r="B4953" s="815">
        <f t="shared" si="324"/>
        <v>201</v>
      </c>
      <c r="C4953" s="815">
        <f t="shared" si="325"/>
        <v>165</v>
      </c>
      <c r="D4953" s="815">
        <f t="shared" si="326"/>
        <v>166</v>
      </c>
      <c r="E4953" s="815">
        <v>1973</v>
      </c>
    </row>
    <row r="4954" spans="1:5">
      <c r="A4954" s="816">
        <f t="shared" si="323"/>
        <v>26866</v>
      </c>
      <c r="B4954" s="815">
        <f t="shared" si="324"/>
        <v>202</v>
      </c>
      <c r="C4954" s="815">
        <f t="shared" si="325"/>
        <v>164</v>
      </c>
      <c r="D4954" s="815">
        <f t="shared" si="326"/>
        <v>165</v>
      </c>
      <c r="E4954" s="815">
        <v>1973</v>
      </c>
    </row>
    <row r="4955" spans="1:5">
      <c r="A4955" s="816">
        <f t="shared" si="323"/>
        <v>26867</v>
      </c>
      <c r="B4955" s="815">
        <f t="shared" si="324"/>
        <v>203</v>
      </c>
      <c r="C4955" s="815">
        <f t="shared" si="325"/>
        <v>163</v>
      </c>
      <c r="D4955" s="815">
        <f t="shared" si="326"/>
        <v>164</v>
      </c>
      <c r="E4955" s="815">
        <v>1973</v>
      </c>
    </row>
    <row r="4956" spans="1:5">
      <c r="A4956" s="816">
        <f t="shared" si="323"/>
        <v>26868</v>
      </c>
      <c r="B4956" s="815">
        <f t="shared" si="324"/>
        <v>204</v>
      </c>
      <c r="C4956" s="815">
        <f t="shared" si="325"/>
        <v>162</v>
      </c>
      <c r="D4956" s="815">
        <f t="shared" si="326"/>
        <v>163</v>
      </c>
      <c r="E4956" s="815">
        <v>1973</v>
      </c>
    </row>
    <row r="4957" spans="1:5">
      <c r="A4957" s="816">
        <f t="shared" si="323"/>
        <v>26869</v>
      </c>
      <c r="B4957" s="815">
        <f t="shared" si="324"/>
        <v>205</v>
      </c>
      <c r="C4957" s="815">
        <f t="shared" si="325"/>
        <v>161</v>
      </c>
      <c r="D4957" s="815">
        <f t="shared" si="326"/>
        <v>162</v>
      </c>
      <c r="E4957" s="815">
        <v>1973</v>
      </c>
    </row>
    <row r="4958" spans="1:5">
      <c r="A4958" s="816">
        <f t="shared" si="323"/>
        <v>26870</v>
      </c>
      <c r="B4958" s="815">
        <f t="shared" si="324"/>
        <v>206</v>
      </c>
      <c r="C4958" s="815">
        <f t="shared" si="325"/>
        <v>160</v>
      </c>
      <c r="D4958" s="815">
        <f t="shared" si="326"/>
        <v>161</v>
      </c>
      <c r="E4958" s="815">
        <v>1973</v>
      </c>
    </row>
    <row r="4959" spans="1:5">
      <c r="A4959" s="816">
        <f t="shared" si="323"/>
        <v>26871</v>
      </c>
      <c r="B4959" s="815">
        <f t="shared" si="324"/>
        <v>207</v>
      </c>
      <c r="C4959" s="815">
        <f t="shared" si="325"/>
        <v>159</v>
      </c>
      <c r="D4959" s="815">
        <f t="shared" si="326"/>
        <v>160</v>
      </c>
      <c r="E4959" s="815">
        <v>1973</v>
      </c>
    </row>
    <row r="4960" spans="1:5">
      <c r="A4960" s="816">
        <f t="shared" si="323"/>
        <v>26872</v>
      </c>
      <c r="B4960" s="815">
        <f t="shared" si="324"/>
        <v>208</v>
      </c>
      <c r="C4960" s="815">
        <f t="shared" si="325"/>
        <v>158</v>
      </c>
      <c r="D4960" s="815">
        <f t="shared" si="326"/>
        <v>159</v>
      </c>
      <c r="E4960" s="815">
        <v>1973</v>
      </c>
    </row>
    <row r="4961" spans="1:5">
      <c r="A4961" s="816">
        <f t="shared" si="323"/>
        <v>26873</v>
      </c>
      <c r="B4961" s="815">
        <f t="shared" si="324"/>
        <v>209</v>
      </c>
      <c r="C4961" s="815">
        <f t="shared" si="325"/>
        <v>157</v>
      </c>
      <c r="D4961" s="815">
        <f t="shared" si="326"/>
        <v>158</v>
      </c>
      <c r="E4961" s="815">
        <v>1973</v>
      </c>
    </row>
    <row r="4962" spans="1:5">
      <c r="A4962" s="816">
        <f t="shared" si="323"/>
        <v>26874</v>
      </c>
      <c r="B4962" s="815">
        <f t="shared" si="324"/>
        <v>210</v>
      </c>
      <c r="C4962" s="815">
        <f t="shared" si="325"/>
        <v>156</v>
      </c>
      <c r="D4962" s="815">
        <f t="shared" si="326"/>
        <v>157</v>
      </c>
      <c r="E4962" s="815">
        <v>1973</v>
      </c>
    </row>
    <row r="4963" spans="1:5">
      <c r="A4963" s="816">
        <f t="shared" si="323"/>
        <v>26875</v>
      </c>
      <c r="B4963" s="815">
        <f t="shared" si="324"/>
        <v>211</v>
      </c>
      <c r="C4963" s="815">
        <f t="shared" si="325"/>
        <v>155</v>
      </c>
      <c r="D4963" s="815">
        <f t="shared" si="326"/>
        <v>156</v>
      </c>
      <c r="E4963" s="815">
        <v>1973</v>
      </c>
    </row>
    <row r="4964" spans="1:5">
      <c r="A4964" s="816">
        <f t="shared" si="323"/>
        <v>26876</v>
      </c>
      <c r="B4964" s="815">
        <f t="shared" si="324"/>
        <v>212</v>
      </c>
      <c r="C4964" s="815">
        <f t="shared" si="325"/>
        <v>154</v>
      </c>
      <c r="D4964" s="815">
        <f t="shared" si="326"/>
        <v>155</v>
      </c>
      <c r="E4964" s="815">
        <v>1973</v>
      </c>
    </row>
    <row r="4965" spans="1:5">
      <c r="A4965" s="816">
        <f t="shared" si="323"/>
        <v>26877</v>
      </c>
      <c r="B4965" s="815">
        <f t="shared" si="324"/>
        <v>213</v>
      </c>
      <c r="C4965" s="815">
        <f t="shared" si="325"/>
        <v>153</v>
      </c>
      <c r="D4965" s="815">
        <f t="shared" si="326"/>
        <v>154</v>
      </c>
      <c r="E4965" s="815">
        <v>1973</v>
      </c>
    </row>
    <row r="4966" spans="1:5">
      <c r="A4966" s="816">
        <f t="shared" si="323"/>
        <v>26878</v>
      </c>
      <c r="B4966" s="815">
        <f t="shared" si="324"/>
        <v>214</v>
      </c>
      <c r="C4966" s="815">
        <f t="shared" si="325"/>
        <v>152</v>
      </c>
      <c r="D4966" s="815">
        <f t="shared" si="326"/>
        <v>153</v>
      </c>
      <c r="E4966" s="815">
        <v>1973</v>
      </c>
    </row>
    <row r="4967" spans="1:5">
      <c r="A4967" s="816">
        <f t="shared" si="323"/>
        <v>26879</v>
      </c>
      <c r="B4967" s="815">
        <f t="shared" si="324"/>
        <v>215</v>
      </c>
      <c r="C4967" s="815">
        <f t="shared" si="325"/>
        <v>151</v>
      </c>
      <c r="D4967" s="815">
        <f t="shared" si="326"/>
        <v>152</v>
      </c>
      <c r="E4967" s="815">
        <v>1973</v>
      </c>
    </row>
    <row r="4968" spans="1:5">
      <c r="A4968" s="816">
        <f t="shared" si="323"/>
        <v>26880</v>
      </c>
      <c r="B4968" s="815">
        <f t="shared" si="324"/>
        <v>216</v>
      </c>
      <c r="C4968" s="815">
        <f t="shared" si="325"/>
        <v>150</v>
      </c>
      <c r="D4968" s="815">
        <f t="shared" si="326"/>
        <v>151</v>
      </c>
      <c r="E4968" s="815">
        <v>1973</v>
      </c>
    </row>
    <row r="4969" spans="1:5">
      <c r="A4969" s="816">
        <f t="shared" si="323"/>
        <v>26881</v>
      </c>
      <c r="B4969" s="815">
        <f t="shared" si="324"/>
        <v>217</v>
      </c>
      <c r="C4969" s="815">
        <f t="shared" si="325"/>
        <v>149</v>
      </c>
      <c r="D4969" s="815">
        <f t="shared" si="326"/>
        <v>150</v>
      </c>
      <c r="E4969" s="815">
        <v>1973</v>
      </c>
    </row>
    <row r="4970" spans="1:5">
      <c r="A4970" s="816">
        <f t="shared" si="323"/>
        <v>26882</v>
      </c>
      <c r="B4970" s="815">
        <f t="shared" si="324"/>
        <v>218</v>
      </c>
      <c r="C4970" s="815">
        <f t="shared" si="325"/>
        <v>148</v>
      </c>
      <c r="D4970" s="815">
        <f t="shared" si="326"/>
        <v>149</v>
      </c>
      <c r="E4970" s="815">
        <v>1973</v>
      </c>
    </row>
    <row r="4971" spans="1:5">
      <c r="A4971" s="816">
        <f t="shared" si="323"/>
        <v>26883</v>
      </c>
      <c r="B4971" s="815">
        <f t="shared" si="324"/>
        <v>219</v>
      </c>
      <c r="C4971" s="815">
        <f t="shared" si="325"/>
        <v>147</v>
      </c>
      <c r="D4971" s="815">
        <f t="shared" si="326"/>
        <v>148</v>
      </c>
      <c r="E4971" s="815">
        <v>1973</v>
      </c>
    </row>
    <row r="4972" spans="1:5">
      <c r="A4972" s="816">
        <f t="shared" si="323"/>
        <v>26884</v>
      </c>
      <c r="B4972" s="815">
        <f t="shared" si="324"/>
        <v>220</v>
      </c>
      <c r="C4972" s="815">
        <f t="shared" si="325"/>
        <v>146</v>
      </c>
      <c r="D4972" s="815">
        <f t="shared" si="326"/>
        <v>147</v>
      </c>
      <c r="E4972" s="815">
        <v>1973</v>
      </c>
    </row>
    <row r="4973" spans="1:5">
      <c r="A4973" s="816">
        <f t="shared" si="323"/>
        <v>26885</v>
      </c>
      <c r="B4973" s="815">
        <f t="shared" si="324"/>
        <v>221</v>
      </c>
      <c r="C4973" s="815">
        <f t="shared" si="325"/>
        <v>145</v>
      </c>
      <c r="D4973" s="815">
        <f t="shared" si="326"/>
        <v>146</v>
      </c>
      <c r="E4973" s="815">
        <v>1973</v>
      </c>
    </row>
    <row r="4974" spans="1:5">
      <c r="A4974" s="816">
        <f t="shared" si="323"/>
        <v>26886</v>
      </c>
      <c r="B4974" s="815">
        <f t="shared" si="324"/>
        <v>222</v>
      </c>
      <c r="C4974" s="815">
        <f t="shared" si="325"/>
        <v>144</v>
      </c>
      <c r="D4974" s="815">
        <f t="shared" si="326"/>
        <v>145</v>
      </c>
      <c r="E4974" s="815">
        <v>1973</v>
      </c>
    </row>
    <row r="4975" spans="1:5">
      <c r="A4975" s="816">
        <f t="shared" si="323"/>
        <v>26887</v>
      </c>
      <c r="B4975" s="815">
        <f t="shared" si="324"/>
        <v>223</v>
      </c>
      <c r="C4975" s="815">
        <f t="shared" si="325"/>
        <v>143</v>
      </c>
      <c r="D4975" s="815">
        <f t="shared" si="326"/>
        <v>144</v>
      </c>
      <c r="E4975" s="815">
        <v>1973</v>
      </c>
    </row>
    <row r="4976" spans="1:5">
      <c r="A4976" s="816">
        <f t="shared" si="323"/>
        <v>26888</v>
      </c>
      <c r="B4976" s="815">
        <f t="shared" si="324"/>
        <v>224</v>
      </c>
      <c r="C4976" s="815">
        <f t="shared" si="325"/>
        <v>142</v>
      </c>
      <c r="D4976" s="815">
        <f t="shared" si="326"/>
        <v>143</v>
      </c>
      <c r="E4976" s="815">
        <v>1973</v>
      </c>
    </row>
    <row r="4977" spans="1:5">
      <c r="A4977" s="816">
        <f t="shared" si="323"/>
        <v>26889</v>
      </c>
      <c r="B4977" s="815">
        <f t="shared" si="324"/>
        <v>225</v>
      </c>
      <c r="C4977" s="815">
        <f t="shared" si="325"/>
        <v>141</v>
      </c>
      <c r="D4977" s="815">
        <f t="shared" si="326"/>
        <v>142</v>
      </c>
      <c r="E4977" s="815">
        <v>1973</v>
      </c>
    </row>
    <row r="4978" spans="1:5">
      <c r="A4978" s="816">
        <f t="shared" si="323"/>
        <v>26890</v>
      </c>
      <c r="B4978" s="815">
        <f t="shared" si="324"/>
        <v>226</v>
      </c>
      <c r="C4978" s="815">
        <f t="shared" si="325"/>
        <v>140</v>
      </c>
      <c r="D4978" s="815">
        <f t="shared" si="326"/>
        <v>141</v>
      </c>
      <c r="E4978" s="815">
        <v>1973</v>
      </c>
    </row>
    <row r="4979" spans="1:5">
      <c r="A4979" s="816">
        <f t="shared" ref="A4979:A5042" si="327">A4978+1</f>
        <v>26891</v>
      </c>
      <c r="B4979" s="815">
        <f t="shared" si="324"/>
        <v>227</v>
      </c>
      <c r="C4979" s="815">
        <f t="shared" si="325"/>
        <v>139</v>
      </c>
      <c r="D4979" s="815">
        <f t="shared" si="326"/>
        <v>140</v>
      </c>
      <c r="E4979" s="815">
        <v>1973</v>
      </c>
    </row>
    <row r="4980" spans="1:5">
      <c r="A4980" s="816">
        <f t="shared" si="327"/>
        <v>26892</v>
      </c>
      <c r="B4980" s="815">
        <f t="shared" si="324"/>
        <v>228</v>
      </c>
      <c r="C4980" s="815">
        <f t="shared" si="325"/>
        <v>138</v>
      </c>
      <c r="D4980" s="815">
        <f t="shared" si="326"/>
        <v>139</v>
      </c>
      <c r="E4980" s="815">
        <v>1973</v>
      </c>
    </row>
    <row r="4981" spans="1:5">
      <c r="A4981" s="816">
        <f t="shared" si="327"/>
        <v>26893</v>
      </c>
      <c r="B4981" s="815">
        <f t="shared" si="324"/>
        <v>229</v>
      </c>
      <c r="C4981" s="815">
        <f t="shared" si="325"/>
        <v>137</v>
      </c>
      <c r="D4981" s="815">
        <f t="shared" si="326"/>
        <v>138</v>
      </c>
      <c r="E4981" s="815">
        <v>1973</v>
      </c>
    </row>
    <row r="4982" spans="1:5">
      <c r="A4982" s="816">
        <f t="shared" si="327"/>
        <v>26894</v>
      </c>
      <c r="B4982" s="815">
        <f t="shared" si="324"/>
        <v>230</v>
      </c>
      <c r="C4982" s="815">
        <f t="shared" si="325"/>
        <v>136</v>
      </c>
      <c r="D4982" s="815">
        <f t="shared" si="326"/>
        <v>137</v>
      </c>
      <c r="E4982" s="815">
        <v>1973</v>
      </c>
    </row>
    <row r="4983" spans="1:5">
      <c r="A4983" s="816">
        <f t="shared" si="327"/>
        <v>26895</v>
      </c>
      <c r="B4983" s="815">
        <f t="shared" si="324"/>
        <v>231</v>
      </c>
      <c r="C4983" s="815">
        <f t="shared" si="325"/>
        <v>135</v>
      </c>
      <c r="D4983" s="815">
        <f t="shared" si="326"/>
        <v>136</v>
      </c>
      <c r="E4983" s="815">
        <v>1973</v>
      </c>
    </row>
    <row r="4984" spans="1:5">
      <c r="A4984" s="816">
        <f t="shared" si="327"/>
        <v>26896</v>
      </c>
      <c r="B4984" s="815">
        <f t="shared" si="324"/>
        <v>232</v>
      </c>
      <c r="C4984" s="815">
        <f t="shared" si="325"/>
        <v>134</v>
      </c>
      <c r="D4984" s="815">
        <f t="shared" si="326"/>
        <v>135</v>
      </c>
      <c r="E4984" s="815">
        <v>1973</v>
      </c>
    </row>
    <row r="4985" spans="1:5">
      <c r="A4985" s="816">
        <f t="shared" si="327"/>
        <v>26897</v>
      </c>
      <c r="B4985" s="815">
        <f t="shared" si="324"/>
        <v>233</v>
      </c>
      <c r="C4985" s="815">
        <f t="shared" si="325"/>
        <v>133</v>
      </c>
      <c r="D4985" s="815">
        <f t="shared" si="326"/>
        <v>134</v>
      </c>
      <c r="E4985" s="815">
        <v>1973</v>
      </c>
    </row>
    <row r="4986" spans="1:5">
      <c r="A4986" s="816">
        <f t="shared" si="327"/>
        <v>26898</v>
      </c>
      <c r="B4986" s="815">
        <f t="shared" si="324"/>
        <v>234</v>
      </c>
      <c r="C4986" s="815">
        <f t="shared" si="325"/>
        <v>132</v>
      </c>
      <c r="D4986" s="815">
        <f t="shared" si="326"/>
        <v>133</v>
      </c>
      <c r="E4986" s="815">
        <v>1973</v>
      </c>
    </row>
    <row r="4987" spans="1:5">
      <c r="A4987" s="816">
        <f t="shared" si="327"/>
        <v>26899</v>
      </c>
      <c r="B4987" s="815">
        <f t="shared" si="324"/>
        <v>235</v>
      </c>
      <c r="C4987" s="815">
        <f t="shared" si="325"/>
        <v>131</v>
      </c>
      <c r="D4987" s="815">
        <f t="shared" si="326"/>
        <v>132</v>
      </c>
      <c r="E4987" s="815">
        <v>1973</v>
      </c>
    </row>
    <row r="4988" spans="1:5">
      <c r="A4988" s="816">
        <f t="shared" si="327"/>
        <v>26900</v>
      </c>
      <c r="B4988" s="815">
        <f t="shared" si="324"/>
        <v>236</v>
      </c>
      <c r="C4988" s="815">
        <f t="shared" si="325"/>
        <v>130</v>
      </c>
      <c r="D4988" s="815">
        <f t="shared" si="326"/>
        <v>131</v>
      </c>
      <c r="E4988" s="815">
        <v>1973</v>
      </c>
    </row>
    <row r="4989" spans="1:5">
      <c r="A4989" s="816">
        <f t="shared" si="327"/>
        <v>26901</v>
      </c>
      <c r="B4989" s="815">
        <f t="shared" si="324"/>
        <v>237</v>
      </c>
      <c r="C4989" s="815">
        <f t="shared" si="325"/>
        <v>129</v>
      </c>
      <c r="D4989" s="815">
        <f t="shared" si="326"/>
        <v>130</v>
      </c>
      <c r="E4989" s="815">
        <v>1973</v>
      </c>
    </row>
    <row r="4990" spans="1:5">
      <c r="A4990" s="816">
        <f t="shared" si="327"/>
        <v>26902</v>
      </c>
      <c r="B4990" s="815">
        <f t="shared" si="324"/>
        <v>238</v>
      </c>
      <c r="C4990" s="815">
        <f t="shared" si="325"/>
        <v>128</v>
      </c>
      <c r="D4990" s="815">
        <f t="shared" si="326"/>
        <v>129</v>
      </c>
      <c r="E4990" s="815">
        <v>1973</v>
      </c>
    </row>
    <row r="4991" spans="1:5">
      <c r="A4991" s="816">
        <f t="shared" si="327"/>
        <v>26903</v>
      </c>
      <c r="B4991" s="815">
        <f t="shared" si="324"/>
        <v>239</v>
      </c>
      <c r="C4991" s="815">
        <f t="shared" si="325"/>
        <v>127</v>
      </c>
      <c r="D4991" s="815">
        <f t="shared" si="326"/>
        <v>128</v>
      </c>
      <c r="E4991" s="815">
        <v>1973</v>
      </c>
    </row>
    <row r="4992" spans="1:5">
      <c r="A4992" s="816">
        <f t="shared" si="327"/>
        <v>26904</v>
      </c>
      <c r="B4992" s="815">
        <f t="shared" si="324"/>
        <v>240</v>
      </c>
      <c r="C4992" s="815">
        <f t="shared" si="325"/>
        <v>126</v>
      </c>
      <c r="D4992" s="815">
        <f t="shared" si="326"/>
        <v>127</v>
      </c>
      <c r="E4992" s="815">
        <v>1973</v>
      </c>
    </row>
    <row r="4993" spans="1:5">
      <c r="A4993" s="816">
        <f t="shared" si="327"/>
        <v>26905</v>
      </c>
      <c r="B4993" s="815">
        <f t="shared" si="324"/>
        <v>241</v>
      </c>
      <c r="C4993" s="815">
        <f t="shared" si="325"/>
        <v>125</v>
      </c>
      <c r="D4993" s="815">
        <f t="shared" si="326"/>
        <v>126</v>
      </c>
      <c r="E4993" s="815">
        <v>1973</v>
      </c>
    </row>
    <row r="4994" spans="1:5">
      <c r="A4994" s="816">
        <f t="shared" si="327"/>
        <v>26906</v>
      </c>
      <c r="B4994" s="815">
        <f t="shared" si="324"/>
        <v>242</v>
      </c>
      <c r="C4994" s="815">
        <f t="shared" si="325"/>
        <v>124</v>
      </c>
      <c r="D4994" s="815">
        <f t="shared" si="326"/>
        <v>125</v>
      </c>
      <c r="E4994" s="815">
        <v>1973</v>
      </c>
    </row>
    <row r="4995" spans="1:5">
      <c r="A4995" s="816">
        <f t="shared" si="327"/>
        <v>26907</v>
      </c>
      <c r="B4995" s="815">
        <f t="shared" si="324"/>
        <v>243</v>
      </c>
      <c r="C4995" s="815">
        <f t="shared" si="325"/>
        <v>123</v>
      </c>
      <c r="D4995" s="815">
        <f t="shared" si="326"/>
        <v>124</v>
      </c>
      <c r="E4995" s="815">
        <v>1973</v>
      </c>
    </row>
    <row r="4996" spans="1:5">
      <c r="A4996" s="816">
        <f t="shared" si="327"/>
        <v>26908</v>
      </c>
      <c r="B4996" s="815">
        <f t="shared" si="324"/>
        <v>244</v>
      </c>
      <c r="C4996" s="815">
        <f t="shared" si="325"/>
        <v>122</v>
      </c>
      <c r="D4996" s="815">
        <f t="shared" si="326"/>
        <v>123</v>
      </c>
      <c r="E4996" s="815">
        <v>1973</v>
      </c>
    </row>
    <row r="4997" spans="1:5">
      <c r="A4997" s="816">
        <f t="shared" si="327"/>
        <v>26909</v>
      </c>
      <c r="B4997" s="815">
        <f t="shared" si="324"/>
        <v>245</v>
      </c>
      <c r="C4997" s="815">
        <f t="shared" si="325"/>
        <v>121</v>
      </c>
      <c r="D4997" s="815">
        <f t="shared" si="326"/>
        <v>122</v>
      </c>
      <c r="E4997" s="815">
        <v>1973</v>
      </c>
    </row>
    <row r="4998" spans="1:5">
      <c r="A4998" s="816">
        <f t="shared" si="327"/>
        <v>26910</v>
      </c>
      <c r="B4998" s="815">
        <f t="shared" si="324"/>
        <v>246</v>
      </c>
      <c r="C4998" s="815">
        <f t="shared" si="325"/>
        <v>120</v>
      </c>
      <c r="D4998" s="815">
        <f t="shared" si="326"/>
        <v>121</v>
      </c>
      <c r="E4998" s="815">
        <v>1973</v>
      </c>
    </row>
    <row r="4999" spans="1:5">
      <c r="A4999" s="816">
        <f t="shared" si="327"/>
        <v>26911</v>
      </c>
      <c r="B4999" s="815">
        <f t="shared" si="324"/>
        <v>247</v>
      </c>
      <c r="C4999" s="815">
        <f t="shared" si="325"/>
        <v>119</v>
      </c>
      <c r="D4999" s="815">
        <f t="shared" si="326"/>
        <v>120</v>
      </c>
      <c r="E4999" s="815">
        <v>1973</v>
      </c>
    </row>
    <row r="5000" spans="1:5">
      <c r="A5000" s="816">
        <f t="shared" si="327"/>
        <v>26912</v>
      </c>
      <c r="B5000" s="815">
        <f t="shared" si="324"/>
        <v>248</v>
      </c>
      <c r="C5000" s="815">
        <f t="shared" si="325"/>
        <v>118</v>
      </c>
      <c r="D5000" s="815">
        <f t="shared" si="326"/>
        <v>119</v>
      </c>
      <c r="E5000" s="815">
        <v>1973</v>
      </c>
    </row>
    <row r="5001" spans="1:5">
      <c r="A5001" s="816">
        <f t="shared" si="327"/>
        <v>26913</v>
      </c>
      <c r="B5001" s="815">
        <f t="shared" si="324"/>
        <v>249</v>
      </c>
      <c r="C5001" s="815">
        <f t="shared" si="325"/>
        <v>117</v>
      </c>
      <c r="D5001" s="815">
        <f t="shared" si="326"/>
        <v>118</v>
      </c>
      <c r="E5001" s="815">
        <v>1973</v>
      </c>
    </row>
    <row r="5002" spans="1:5">
      <c r="A5002" s="816">
        <f t="shared" si="327"/>
        <v>26914</v>
      </c>
      <c r="B5002" s="815">
        <f t="shared" si="324"/>
        <v>250</v>
      </c>
      <c r="C5002" s="815">
        <f t="shared" si="325"/>
        <v>116</v>
      </c>
      <c r="D5002" s="815">
        <f t="shared" si="326"/>
        <v>117</v>
      </c>
      <c r="E5002" s="815">
        <v>1973</v>
      </c>
    </row>
    <row r="5003" spans="1:5">
      <c r="A5003" s="816">
        <f t="shared" si="327"/>
        <v>26915</v>
      </c>
      <c r="B5003" s="815">
        <f t="shared" si="324"/>
        <v>251</v>
      </c>
      <c r="C5003" s="815">
        <f t="shared" si="325"/>
        <v>115</v>
      </c>
      <c r="D5003" s="815">
        <f t="shared" si="326"/>
        <v>116</v>
      </c>
      <c r="E5003" s="815">
        <v>1973</v>
      </c>
    </row>
    <row r="5004" spans="1:5">
      <c r="A5004" s="816">
        <f t="shared" si="327"/>
        <v>26916</v>
      </c>
      <c r="B5004" s="815">
        <f t="shared" si="324"/>
        <v>252</v>
      </c>
      <c r="C5004" s="815">
        <f t="shared" si="325"/>
        <v>114</v>
      </c>
      <c r="D5004" s="815">
        <f t="shared" si="326"/>
        <v>115</v>
      </c>
      <c r="E5004" s="815">
        <v>1973</v>
      </c>
    </row>
    <row r="5005" spans="1:5">
      <c r="A5005" s="816">
        <f t="shared" si="327"/>
        <v>26917</v>
      </c>
      <c r="B5005" s="815">
        <f t="shared" si="324"/>
        <v>253</v>
      </c>
      <c r="C5005" s="815">
        <f t="shared" si="325"/>
        <v>113</v>
      </c>
      <c r="D5005" s="815">
        <f t="shared" si="326"/>
        <v>114</v>
      </c>
      <c r="E5005" s="815">
        <v>1973</v>
      </c>
    </row>
    <row r="5006" spans="1:5">
      <c r="A5006" s="816">
        <f t="shared" si="327"/>
        <v>26918</v>
      </c>
      <c r="B5006" s="815">
        <f t="shared" si="324"/>
        <v>254</v>
      </c>
      <c r="C5006" s="815">
        <f t="shared" si="325"/>
        <v>112</v>
      </c>
      <c r="D5006" s="815">
        <f t="shared" si="326"/>
        <v>113</v>
      </c>
      <c r="E5006" s="815">
        <v>1973</v>
      </c>
    </row>
    <row r="5007" spans="1:5">
      <c r="A5007" s="816">
        <f t="shared" si="327"/>
        <v>26919</v>
      </c>
      <c r="B5007" s="815">
        <f t="shared" si="324"/>
        <v>255</v>
      </c>
      <c r="C5007" s="815">
        <f t="shared" si="325"/>
        <v>111</v>
      </c>
      <c r="D5007" s="815">
        <f t="shared" si="326"/>
        <v>112</v>
      </c>
      <c r="E5007" s="815">
        <v>1973</v>
      </c>
    </row>
    <row r="5008" spans="1:5">
      <c r="A5008" s="816">
        <f t="shared" si="327"/>
        <v>26920</v>
      </c>
      <c r="B5008" s="815">
        <f t="shared" si="324"/>
        <v>256</v>
      </c>
      <c r="C5008" s="815">
        <f t="shared" si="325"/>
        <v>110</v>
      </c>
      <c r="D5008" s="815">
        <f t="shared" si="326"/>
        <v>111</v>
      </c>
      <c r="E5008" s="815">
        <v>1973</v>
      </c>
    </row>
    <row r="5009" spans="1:5">
      <c r="A5009" s="816">
        <f t="shared" si="327"/>
        <v>26921</v>
      </c>
      <c r="B5009" s="815">
        <f t="shared" si="324"/>
        <v>257</v>
      </c>
      <c r="C5009" s="815">
        <f t="shared" si="325"/>
        <v>109</v>
      </c>
      <c r="D5009" s="815">
        <f t="shared" si="326"/>
        <v>110</v>
      </c>
      <c r="E5009" s="815">
        <v>1973</v>
      </c>
    </row>
    <row r="5010" spans="1:5">
      <c r="A5010" s="816">
        <f t="shared" si="327"/>
        <v>26922</v>
      </c>
      <c r="B5010" s="815">
        <f t="shared" si="324"/>
        <v>258</v>
      </c>
      <c r="C5010" s="815">
        <f t="shared" si="325"/>
        <v>108</v>
      </c>
      <c r="D5010" s="815">
        <f t="shared" si="326"/>
        <v>109</v>
      </c>
      <c r="E5010" s="815">
        <v>1973</v>
      </c>
    </row>
    <row r="5011" spans="1:5">
      <c r="A5011" s="816">
        <f t="shared" si="327"/>
        <v>26923</v>
      </c>
      <c r="B5011" s="815">
        <f t="shared" ref="B5011:B5074" si="328">B5010+1</f>
        <v>259</v>
      </c>
      <c r="C5011" s="815">
        <f t="shared" ref="C5011:C5074" si="329">C5010-1</f>
        <v>107</v>
      </c>
      <c r="D5011" s="815">
        <f t="shared" ref="D5011:D5074" si="330">D5010-1</f>
        <v>108</v>
      </c>
      <c r="E5011" s="815">
        <v>1973</v>
      </c>
    </row>
    <row r="5012" spans="1:5">
      <c r="A5012" s="816">
        <f t="shared" si="327"/>
        <v>26924</v>
      </c>
      <c r="B5012" s="815">
        <f t="shared" si="328"/>
        <v>260</v>
      </c>
      <c r="C5012" s="815">
        <f t="shared" si="329"/>
        <v>106</v>
      </c>
      <c r="D5012" s="815">
        <f t="shared" si="330"/>
        <v>107</v>
      </c>
      <c r="E5012" s="815">
        <v>1973</v>
      </c>
    </row>
    <row r="5013" spans="1:5">
      <c r="A5013" s="816">
        <f t="shared" si="327"/>
        <v>26925</v>
      </c>
      <c r="B5013" s="815">
        <f t="shared" si="328"/>
        <v>261</v>
      </c>
      <c r="C5013" s="815">
        <f t="shared" si="329"/>
        <v>105</v>
      </c>
      <c r="D5013" s="815">
        <f t="shared" si="330"/>
        <v>106</v>
      </c>
      <c r="E5013" s="815">
        <v>1973</v>
      </c>
    </row>
    <row r="5014" spans="1:5">
      <c r="A5014" s="816">
        <f t="shared" si="327"/>
        <v>26926</v>
      </c>
      <c r="B5014" s="815">
        <f t="shared" si="328"/>
        <v>262</v>
      </c>
      <c r="C5014" s="815">
        <f t="shared" si="329"/>
        <v>104</v>
      </c>
      <c r="D5014" s="815">
        <f t="shared" si="330"/>
        <v>105</v>
      </c>
      <c r="E5014" s="815">
        <v>1973</v>
      </c>
    </row>
    <row r="5015" spans="1:5">
      <c r="A5015" s="816">
        <f t="shared" si="327"/>
        <v>26927</v>
      </c>
      <c r="B5015" s="815">
        <f t="shared" si="328"/>
        <v>263</v>
      </c>
      <c r="C5015" s="815">
        <f t="shared" si="329"/>
        <v>103</v>
      </c>
      <c r="D5015" s="815">
        <f t="shared" si="330"/>
        <v>104</v>
      </c>
      <c r="E5015" s="815">
        <v>1973</v>
      </c>
    </row>
    <row r="5016" spans="1:5">
      <c r="A5016" s="816">
        <f t="shared" si="327"/>
        <v>26928</v>
      </c>
      <c r="B5016" s="815">
        <f t="shared" si="328"/>
        <v>264</v>
      </c>
      <c r="C5016" s="815">
        <f t="shared" si="329"/>
        <v>102</v>
      </c>
      <c r="D5016" s="815">
        <f t="shared" si="330"/>
        <v>103</v>
      </c>
      <c r="E5016" s="815">
        <v>1973</v>
      </c>
    </row>
    <row r="5017" spans="1:5">
      <c r="A5017" s="816">
        <f t="shared" si="327"/>
        <v>26929</v>
      </c>
      <c r="B5017" s="815">
        <f t="shared" si="328"/>
        <v>265</v>
      </c>
      <c r="C5017" s="815">
        <f t="shared" si="329"/>
        <v>101</v>
      </c>
      <c r="D5017" s="815">
        <f t="shared" si="330"/>
        <v>102</v>
      </c>
      <c r="E5017" s="815">
        <v>1973</v>
      </c>
    </row>
    <row r="5018" spans="1:5">
      <c r="A5018" s="816">
        <f t="shared" si="327"/>
        <v>26930</v>
      </c>
      <c r="B5018" s="815">
        <f t="shared" si="328"/>
        <v>266</v>
      </c>
      <c r="C5018" s="815">
        <f t="shared" si="329"/>
        <v>100</v>
      </c>
      <c r="D5018" s="815">
        <f t="shared" si="330"/>
        <v>101</v>
      </c>
      <c r="E5018" s="815">
        <v>1973</v>
      </c>
    </row>
    <row r="5019" spans="1:5">
      <c r="A5019" s="816">
        <f t="shared" si="327"/>
        <v>26931</v>
      </c>
      <c r="B5019" s="815">
        <f t="shared" si="328"/>
        <v>267</v>
      </c>
      <c r="C5019" s="815">
        <f t="shared" si="329"/>
        <v>99</v>
      </c>
      <c r="D5019" s="815">
        <f t="shared" si="330"/>
        <v>100</v>
      </c>
      <c r="E5019" s="815">
        <v>1973</v>
      </c>
    </row>
    <row r="5020" spans="1:5">
      <c r="A5020" s="816">
        <f t="shared" si="327"/>
        <v>26932</v>
      </c>
      <c r="B5020" s="815">
        <f t="shared" si="328"/>
        <v>268</v>
      </c>
      <c r="C5020" s="815">
        <f t="shared" si="329"/>
        <v>98</v>
      </c>
      <c r="D5020" s="815">
        <f t="shared" si="330"/>
        <v>99</v>
      </c>
      <c r="E5020" s="815">
        <v>1973</v>
      </c>
    </row>
    <row r="5021" spans="1:5">
      <c r="A5021" s="816">
        <f t="shared" si="327"/>
        <v>26933</v>
      </c>
      <c r="B5021" s="815">
        <f t="shared" si="328"/>
        <v>269</v>
      </c>
      <c r="C5021" s="815">
        <f t="shared" si="329"/>
        <v>97</v>
      </c>
      <c r="D5021" s="815">
        <f t="shared" si="330"/>
        <v>98</v>
      </c>
      <c r="E5021" s="815">
        <v>1973</v>
      </c>
    </row>
    <row r="5022" spans="1:5">
      <c r="A5022" s="816">
        <f t="shared" si="327"/>
        <v>26934</v>
      </c>
      <c r="B5022" s="815">
        <f t="shared" si="328"/>
        <v>270</v>
      </c>
      <c r="C5022" s="815">
        <f t="shared" si="329"/>
        <v>96</v>
      </c>
      <c r="D5022" s="815">
        <f t="shared" si="330"/>
        <v>97</v>
      </c>
      <c r="E5022" s="815">
        <v>1973</v>
      </c>
    </row>
    <row r="5023" spans="1:5">
      <c r="A5023" s="816">
        <f t="shared" si="327"/>
        <v>26935</v>
      </c>
      <c r="B5023" s="815">
        <f t="shared" si="328"/>
        <v>271</v>
      </c>
      <c r="C5023" s="815">
        <f t="shared" si="329"/>
        <v>95</v>
      </c>
      <c r="D5023" s="815">
        <f t="shared" si="330"/>
        <v>96</v>
      </c>
      <c r="E5023" s="815">
        <v>1973</v>
      </c>
    </row>
    <row r="5024" spans="1:5">
      <c r="A5024" s="816">
        <f t="shared" si="327"/>
        <v>26936</v>
      </c>
      <c r="B5024" s="815">
        <f t="shared" si="328"/>
        <v>272</v>
      </c>
      <c r="C5024" s="815">
        <f t="shared" si="329"/>
        <v>94</v>
      </c>
      <c r="D5024" s="815">
        <f t="shared" si="330"/>
        <v>95</v>
      </c>
      <c r="E5024" s="815">
        <v>1973</v>
      </c>
    </row>
    <row r="5025" spans="1:5">
      <c r="A5025" s="816">
        <f t="shared" si="327"/>
        <v>26937</v>
      </c>
      <c r="B5025" s="815">
        <f t="shared" si="328"/>
        <v>273</v>
      </c>
      <c r="C5025" s="815">
        <f t="shared" si="329"/>
        <v>93</v>
      </c>
      <c r="D5025" s="815">
        <f t="shared" si="330"/>
        <v>94</v>
      </c>
      <c r="E5025" s="815">
        <v>1973</v>
      </c>
    </row>
    <row r="5026" spans="1:5">
      <c r="A5026" s="816">
        <f t="shared" si="327"/>
        <v>26938</v>
      </c>
      <c r="B5026" s="815">
        <f t="shared" si="328"/>
        <v>274</v>
      </c>
      <c r="C5026" s="815">
        <f t="shared" si="329"/>
        <v>92</v>
      </c>
      <c r="D5026" s="815">
        <f t="shared" si="330"/>
        <v>93</v>
      </c>
      <c r="E5026" s="815">
        <v>1973</v>
      </c>
    </row>
    <row r="5027" spans="1:5">
      <c r="A5027" s="816">
        <f t="shared" si="327"/>
        <v>26939</v>
      </c>
      <c r="B5027" s="815">
        <f t="shared" si="328"/>
        <v>275</v>
      </c>
      <c r="C5027" s="815">
        <f t="shared" si="329"/>
        <v>91</v>
      </c>
      <c r="D5027" s="815">
        <f t="shared" si="330"/>
        <v>92</v>
      </c>
      <c r="E5027" s="815">
        <v>1973</v>
      </c>
    </row>
    <row r="5028" spans="1:5">
      <c r="A5028" s="816">
        <f t="shared" si="327"/>
        <v>26940</v>
      </c>
      <c r="B5028" s="815">
        <f t="shared" si="328"/>
        <v>276</v>
      </c>
      <c r="C5028" s="815">
        <f t="shared" si="329"/>
        <v>90</v>
      </c>
      <c r="D5028" s="815">
        <f t="shared" si="330"/>
        <v>91</v>
      </c>
      <c r="E5028" s="815">
        <v>1973</v>
      </c>
    </row>
    <row r="5029" spans="1:5">
      <c r="A5029" s="816">
        <f t="shared" si="327"/>
        <v>26941</v>
      </c>
      <c r="B5029" s="815">
        <f t="shared" si="328"/>
        <v>277</v>
      </c>
      <c r="C5029" s="815">
        <f t="shared" si="329"/>
        <v>89</v>
      </c>
      <c r="D5029" s="815">
        <f t="shared" si="330"/>
        <v>90</v>
      </c>
      <c r="E5029" s="815">
        <v>1973</v>
      </c>
    </row>
    <row r="5030" spans="1:5">
      <c r="A5030" s="816">
        <f t="shared" si="327"/>
        <v>26942</v>
      </c>
      <c r="B5030" s="815">
        <f t="shared" si="328"/>
        <v>278</v>
      </c>
      <c r="C5030" s="815">
        <f t="shared" si="329"/>
        <v>88</v>
      </c>
      <c r="D5030" s="815">
        <f t="shared" si="330"/>
        <v>89</v>
      </c>
      <c r="E5030" s="815">
        <v>1973</v>
      </c>
    </row>
    <row r="5031" spans="1:5">
      <c r="A5031" s="816">
        <f t="shared" si="327"/>
        <v>26943</v>
      </c>
      <c r="B5031" s="815">
        <f t="shared" si="328"/>
        <v>279</v>
      </c>
      <c r="C5031" s="815">
        <f t="shared" si="329"/>
        <v>87</v>
      </c>
      <c r="D5031" s="815">
        <f t="shared" si="330"/>
        <v>88</v>
      </c>
      <c r="E5031" s="815">
        <v>1973</v>
      </c>
    </row>
    <row r="5032" spans="1:5">
      <c r="A5032" s="816">
        <f t="shared" si="327"/>
        <v>26944</v>
      </c>
      <c r="B5032" s="815">
        <f t="shared" si="328"/>
        <v>280</v>
      </c>
      <c r="C5032" s="815">
        <f t="shared" si="329"/>
        <v>86</v>
      </c>
      <c r="D5032" s="815">
        <f t="shared" si="330"/>
        <v>87</v>
      </c>
      <c r="E5032" s="815">
        <v>1973</v>
      </c>
    </row>
    <row r="5033" spans="1:5">
      <c r="A5033" s="816">
        <f t="shared" si="327"/>
        <v>26945</v>
      </c>
      <c r="B5033" s="815">
        <f t="shared" si="328"/>
        <v>281</v>
      </c>
      <c r="C5033" s="815">
        <f t="shared" si="329"/>
        <v>85</v>
      </c>
      <c r="D5033" s="815">
        <f t="shared" si="330"/>
        <v>86</v>
      </c>
      <c r="E5033" s="815">
        <v>1973</v>
      </c>
    </row>
    <row r="5034" spans="1:5">
      <c r="A5034" s="816">
        <f t="shared" si="327"/>
        <v>26946</v>
      </c>
      <c r="B5034" s="815">
        <f t="shared" si="328"/>
        <v>282</v>
      </c>
      <c r="C5034" s="815">
        <f t="shared" si="329"/>
        <v>84</v>
      </c>
      <c r="D5034" s="815">
        <f t="shared" si="330"/>
        <v>85</v>
      </c>
      <c r="E5034" s="815">
        <v>1973</v>
      </c>
    </row>
    <row r="5035" spans="1:5">
      <c r="A5035" s="816">
        <f t="shared" si="327"/>
        <v>26947</v>
      </c>
      <c r="B5035" s="815">
        <f t="shared" si="328"/>
        <v>283</v>
      </c>
      <c r="C5035" s="815">
        <f t="shared" si="329"/>
        <v>83</v>
      </c>
      <c r="D5035" s="815">
        <f t="shared" si="330"/>
        <v>84</v>
      </c>
      <c r="E5035" s="815">
        <v>1973</v>
      </c>
    </row>
    <row r="5036" spans="1:5">
      <c r="A5036" s="816">
        <f t="shared" si="327"/>
        <v>26948</v>
      </c>
      <c r="B5036" s="815">
        <f t="shared" si="328"/>
        <v>284</v>
      </c>
      <c r="C5036" s="815">
        <f t="shared" si="329"/>
        <v>82</v>
      </c>
      <c r="D5036" s="815">
        <f t="shared" si="330"/>
        <v>83</v>
      </c>
      <c r="E5036" s="815">
        <v>1973</v>
      </c>
    </row>
    <row r="5037" spans="1:5">
      <c r="A5037" s="816">
        <f t="shared" si="327"/>
        <v>26949</v>
      </c>
      <c r="B5037" s="815">
        <f t="shared" si="328"/>
        <v>285</v>
      </c>
      <c r="C5037" s="815">
        <f t="shared" si="329"/>
        <v>81</v>
      </c>
      <c r="D5037" s="815">
        <f t="shared" si="330"/>
        <v>82</v>
      </c>
      <c r="E5037" s="815">
        <v>1973</v>
      </c>
    </row>
    <row r="5038" spans="1:5">
      <c r="A5038" s="816">
        <f t="shared" si="327"/>
        <v>26950</v>
      </c>
      <c r="B5038" s="815">
        <f t="shared" si="328"/>
        <v>286</v>
      </c>
      <c r="C5038" s="815">
        <f t="shared" si="329"/>
        <v>80</v>
      </c>
      <c r="D5038" s="815">
        <f t="shared" si="330"/>
        <v>81</v>
      </c>
      <c r="E5038" s="815">
        <v>1973</v>
      </c>
    </row>
    <row r="5039" spans="1:5">
      <c r="A5039" s="816">
        <f t="shared" si="327"/>
        <v>26951</v>
      </c>
      <c r="B5039" s="815">
        <f t="shared" si="328"/>
        <v>287</v>
      </c>
      <c r="C5039" s="815">
        <f t="shared" si="329"/>
        <v>79</v>
      </c>
      <c r="D5039" s="815">
        <f t="shared" si="330"/>
        <v>80</v>
      </c>
      <c r="E5039" s="815">
        <v>1973</v>
      </c>
    </row>
    <row r="5040" spans="1:5">
      <c r="A5040" s="816">
        <f t="shared" si="327"/>
        <v>26952</v>
      </c>
      <c r="B5040" s="815">
        <f t="shared" si="328"/>
        <v>288</v>
      </c>
      <c r="C5040" s="815">
        <f t="shared" si="329"/>
        <v>78</v>
      </c>
      <c r="D5040" s="815">
        <f t="shared" si="330"/>
        <v>79</v>
      </c>
      <c r="E5040" s="815">
        <v>1973</v>
      </c>
    </row>
    <row r="5041" spans="1:5">
      <c r="A5041" s="816">
        <f t="shared" si="327"/>
        <v>26953</v>
      </c>
      <c r="B5041" s="815">
        <f t="shared" si="328"/>
        <v>289</v>
      </c>
      <c r="C5041" s="815">
        <f t="shared" si="329"/>
        <v>77</v>
      </c>
      <c r="D5041" s="815">
        <f t="shared" si="330"/>
        <v>78</v>
      </c>
      <c r="E5041" s="815">
        <v>1973</v>
      </c>
    </row>
    <row r="5042" spans="1:5">
      <c r="A5042" s="816">
        <f t="shared" si="327"/>
        <v>26954</v>
      </c>
      <c r="B5042" s="815">
        <f t="shared" si="328"/>
        <v>290</v>
      </c>
      <c r="C5042" s="815">
        <f t="shared" si="329"/>
        <v>76</v>
      </c>
      <c r="D5042" s="815">
        <f t="shared" si="330"/>
        <v>77</v>
      </c>
      <c r="E5042" s="815">
        <v>1973</v>
      </c>
    </row>
    <row r="5043" spans="1:5">
      <c r="A5043" s="816">
        <f t="shared" ref="A5043:A5106" si="331">A5042+1</f>
        <v>26955</v>
      </c>
      <c r="B5043" s="815">
        <f t="shared" si="328"/>
        <v>291</v>
      </c>
      <c r="C5043" s="815">
        <f t="shared" si="329"/>
        <v>75</v>
      </c>
      <c r="D5043" s="815">
        <f t="shared" si="330"/>
        <v>76</v>
      </c>
      <c r="E5043" s="815">
        <v>1973</v>
      </c>
    </row>
    <row r="5044" spans="1:5">
      <c r="A5044" s="816">
        <f t="shared" si="331"/>
        <v>26956</v>
      </c>
      <c r="B5044" s="815">
        <f t="shared" si="328"/>
        <v>292</v>
      </c>
      <c r="C5044" s="815">
        <f t="shared" si="329"/>
        <v>74</v>
      </c>
      <c r="D5044" s="815">
        <f t="shared" si="330"/>
        <v>75</v>
      </c>
      <c r="E5044" s="815">
        <v>1973</v>
      </c>
    </row>
    <row r="5045" spans="1:5">
      <c r="A5045" s="816">
        <f t="shared" si="331"/>
        <v>26957</v>
      </c>
      <c r="B5045" s="815">
        <f t="shared" si="328"/>
        <v>293</v>
      </c>
      <c r="C5045" s="815">
        <f t="shared" si="329"/>
        <v>73</v>
      </c>
      <c r="D5045" s="815">
        <f t="shared" si="330"/>
        <v>74</v>
      </c>
      <c r="E5045" s="815">
        <v>1973</v>
      </c>
    </row>
    <row r="5046" spans="1:5">
      <c r="A5046" s="816">
        <f t="shared" si="331"/>
        <v>26958</v>
      </c>
      <c r="B5046" s="815">
        <f t="shared" si="328"/>
        <v>294</v>
      </c>
      <c r="C5046" s="815">
        <f t="shared" si="329"/>
        <v>72</v>
      </c>
      <c r="D5046" s="815">
        <f t="shared" si="330"/>
        <v>73</v>
      </c>
      <c r="E5046" s="815">
        <v>1973</v>
      </c>
    </row>
    <row r="5047" spans="1:5">
      <c r="A5047" s="816">
        <f t="shared" si="331"/>
        <v>26959</v>
      </c>
      <c r="B5047" s="815">
        <f t="shared" si="328"/>
        <v>295</v>
      </c>
      <c r="C5047" s="815">
        <f t="shared" si="329"/>
        <v>71</v>
      </c>
      <c r="D5047" s="815">
        <f t="shared" si="330"/>
        <v>72</v>
      </c>
      <c r="E5047" s="815">
        <v>1973</v>
      </c>
    </row>
    <row r="5048" spans="1:5">
      <c r="A5048" s="816">
        <f t="shared" si="331"/>
        <v>26960</v>
      </c>
      <c r="B5048" s="815">
        <f t="shared" si="328"/>
        <v>296</v>
      </c>
      <c r="C5048" s="815">
        <f t="shared" si="329"/>
        <v>70</v>
      </c>
      <c r="D5048" s="815">
        <f t="shared" si="330"/>
        <v>71</v>
      </c>
      <c r="E5048" s="815">
        <v>1973</v>
      </c>
    </row>
    <row r="5049" spans="1:5">
      <c r="A5049" s="816">
        <f t="shared" si="331"/>
        <v>26961</v>
      </c>
      <c r="B5049" s="815">
        <f t="shared" si="328"/>
        <v>297</v>
      </c>
      <c r="C5049" s="815">
        <f t="shared" si="329"/>
        <v>69</v>
      </c>
      <c r="D5049" s="815">
        <f t="shared" si="330"/>
        <v>70</v>
      </c>
      <c r="E5049" s="815">
        <v>1973</v>
      </c>
    </row>
    <row r="5050" spans="1:5">
      <c r="A5050" s="816">
        <f t="shared" si="331"/>
        <v>26962</v>
      </c>
      <c r="B5050" s="815">
        <f t="shared" si="328"/>
        <v>298</v>
      </c>
      <c r="C5050" s="815">
        <f t="shared" si="329"/>
        <v>68</v>
      </c>
      <c r="D5050" s="815">
        <f t="shared" si="330"/>
        <v>69</v>
      </c>
      <c r="E5050" s="815">
        <v>1973</v>
      </c>
    </row>
    <row r="5051" spans="1:5">
      <c r="A5051" s="816">
        <f t="shared" si="331"/>
        <v>26963</v>
      </c>
      <c r="B5051" s="815">
        <f t="shared" si="328"/>
        <v>299</v>
      </c>
      <c r="C5051" s="815">
        <f t="shared" si="329"/>
        <v>67</v>
      </c>
      <c r="D5051" s="815">
        <f t="shared" si="330"/>
        <v>68</v>
      </c>
      <c r="E5051" s="815">
        <v>1973</v>
      </c>
    </row>
    <row r="5052" spans="1:5">
      <c r="A5052" s="816">
        <f t="shared" si="331"/>
        <v>26964</v>
      </c>
      <c r="B5052" s="815">
        <f t="shared" si="328"/>
        <v>300</v>
      </c>
      <c r="C5052" s="815">
        <f t="shared" si="329"/>
        <v>66</v>
      </c>
      <c r="D5052" s="815">
        <f t="shared" si="330"/>
        <v>67</v>
      </c>
      <c r="E5052" s="815">
        <v>1973</v>
      </c>
    </row>
    <row r="5053" spans="1:5">
      <c r="A5053" s="816">
        <f t="shared" si="331"/>
        <v>26965</v>
      </c>
      <c r="B5053" s="815">
        <f t="shared" si="328"/>
        <v>301</v>
      </c>
      <c r="C5053" s="815">
        <f t="shared" si="329"/>
        <v>65</v>
      </c>
      <c r="D5053" s="815">
        <f t="shared" si="330"/>
        <v>66</v>
      </c>
      <c r="E5053" s="815">
        <v>1973</v>
      </c>
    </row>
    <row r="5054" spans="1:5">
      <c r="A5054" s="816">
        <f t="shared" si="331"/>
        <v>26966</v>
      </c>
      <c r="B5054" s="815">
        <f t="shared" si="328"/>
        <v>302</v>
      </c>
      <c r="C5054" s="815">
        <f t="shared" si="329"/>
        <v>64</v>
      </c>
      <c r="D5054" s="815">
        <f t="shared" si="330"/>
        <v>65</v>
      </c>
      <c r="E5054" s="815">
        <v>1973</v>
      </c>
    </row>
    <row r="5055" spans="1:5">
      <c r="A5055" s="816">
        <f t="shared" si="331"/>
        <v>26967</v>
      </c>
      <c r="B5055" s="815">
        <f t="shared" si="328"/>
        <v>303</v>
      </c>
      <c r="C5055" s="815">
        <f t="shared" si="329"/>
        <v>63</v>
      </c>
      <c r="D5055" s="815">
        <f t="shared" si="330"/>
        <v>64</v>
      </c>
      <c r="E5055" s="815">
        <v>1973</v>
      </c>
    </row>
    <row r="5056" spans="1:5">
      <c r="A5056" s="816">
        <f t="shared" si="331"/>
        <v>26968</v>
      </c>
      <c r="B5056" s="815">
        <f t="shared" si="328"/>
        <v>304</v>
      </c>
      <c r="C5056" s="815">
        <f t="shared" si="329"/>
        <v>62</v>
      </c>
      <c r="D5056" s="815">
        <f t="shared" si="330"/>
        <v>63</v>
      </c>
      <c r="E5056" s="815">
        <v>1973</v>
      </c>
    </row>
    <row r="5057" spans="1:5">
      <c r="A5057" s="816">
        <f t="shared" si="331"/>
        <v>26969</v>
      </c>
      <c r="B5057" s="815">
        <f t="shared" si="328"/>
        <v>305</v>
      </c>
      <c r="C5057" s="815">
        <f t="shared" si="329"/>
        <v>61</v>
      </c>
      <c r="D5057" s="815">
        <f t="shared" si="330"/>
        <v>62</v>
      </c>
      <c r="E5057" s="815">
        <v>1973</v>
      </c>
    </row>
    <row r="5058" spans="1:5">
      <c r="A5058" s="816">
        <f t="shared" si="331"/>
        <v>26970</v>
      </c>
      <c r="B5058" s="815">
        <f t="shared" si="328"/>
        <v>306</v>
      </c>
      <c r="C5058" s="815">
        <f t="shared" si="329"/>
        <v>60</v>
      </c>
      <c r="D5058" s="815">
        <f t="shared" si="330"/>
        <v>61</v>
      </c>
      <c r="E5058" s="815">
        <v>1973</v>
      </c>
    </row>
    <row r="5059" spans="1:5">
      <c r="A5059" s="816">
        <f t="shared" si="331"/>
        <v>26971</v>
      </c>
      <c r="B5059" s="815">
        <f t="shared" si="328"/>
        <v>307</v>
      </c>
      <c r="C5059" s="815">
        <f t="shared" si="329"/>
        <v>59</v>
      </c>
      <c r="D5059" s="815">
        <f t="shared" si="330"/>
        <v>60</v>
      </c>
      <c r="E5059" s="815">
        <v>1973</v>
      </c>
    </row>
    <row r="5060" spans="1:5">
      <c r="A5060" s="816">
        <f t="shared" si="331"/>
        <v>26972</v>
      </c>
      <c r="B5060" s="815">
        <f t="shared" si="328"/>
        <v>308</v>
      </c>
      <c r="C5060" s="815">
        <f t="shared" si="329"/>
        <v>58</v>
      </c>
      <c r="D5060" s="815">
        <f t="shared" si="330"/>
        <v>59</v>
      </c>
      <c r="E5060" s="815">
        <v>1973</v>
      </c>
    </row>
    <row r="5061" spans="1:5">
      <c r="A5061" s="816">
        <f t="shared" si="331"/>
        <v>26973</v>
      </c>
      <c r="B5061" s="815">
        <f t="shared" si="328"/>
        <v>309</v>
      </c>
      <c r="C5061" s="815">
        <f t="shared" si="329"/>
        <v>57</v>
      </c>
      <c r="D5061" s="815">
        <f t="shared" si="330"/>
        <v>58</v>
      </c>
      <c r="E5061" s="815">
        <v>1973</v>
      </c>
    </row>
    <row r="5062" spans="1:5">
      <c r="A5062" s="816">
        <f t="shared" si="331"/>
        <v>26974</v>
      </c>
      <c r="B5062" s="815">
        <f t="shared" si="328"/>
        <v>310</v>
      </c>
      <c r="C5062" s="815">
        <f t="shared" si="329"/>
        <v>56</v>
      </c>
      <c r="D5062" s="815">
        <f t="shared" si="330"/>
        <v>57</v>
      </c>
      <c r="E5062" s="815">
        <v>1973</v>
      </c>
    </row>
    <row r="5063" spans="1:5">
      <c r="A5063" s="816">
        <f t="shared" si="331"/>
        <v>26975</v>
      </c>
      <c r="B5063" s="815">
        <f t="shared" si="328"/>
        <v>311</v>
      </c>
      <c r="C5063" s="815">
        <f t="shared" si="329"/>
        <v>55</v>
      </c>
      <c r="D5063" s="815">
        <f t="shared" si="330"/>
        <v>56</v>
      </c>
      <c r="E5063" s="815">
        <v>1973</v>
      </c>
    </row>
    <row r="5064" spans="1:5">
      <c r="A5064" s="816">
        <f t="shared" si="331"/>
        <v>26976</v>
      </c>
      <c r="B5064" s="815">
        <f t="shared" si="328"/>
        <v>312</v>
      </c>
      <c r="C5064" s="815">
        <f t="shared" si="329"/>
        <v>54</v>
      </c>
      <c r="D5064" s="815">
        <f t="shared" si="330"/>
        <v>55</v>
      </c>
      <c r="E5064" s="815">
        <v>1973</v>
      </c>
    </row>
    <row r="5065" spans="1:5">
      <c r="A5065" s="816">
        <f t="shared" si="331"/>
        <v>26977</v>
      </c>
      <c r="B5065" s="815">
        <f t="shared" si="328"/>
        <v>313</v>
      </c>
      <c r="C5065" s="815">
        <f t="shared" si="329"/>
        <v>53</v>
      </c>
      <c r="D5065" s="815">
        <f t="shared" si="330"/>
        <v>54</v>
      </c>
      <c r="E5065" s="815">
        <v>1973</v>
      </c>
    </row>
    <row r="5066" spans="1:5">
      <c r="A5066" s="816">
        <f t="shared" si="331"/>
        <v>26978</v>
      </c>
      <c r="B5066" s="815">
        <f t="shared" si="328"/>
        <v>314</v>
      </c>
      <c r="C5066" s="815">
        <f t="shared" si="329"/>
        <v>52</v>
      </c>
      <c r="D5066" s="815">
        <f t="shared" si="330"/>
        <v>53</v>
      </c>
      <c r="E5066" s="815">
        <v>1973</v>
      </c>
    </row>
    <row r="5067" spans="1:5">
      <c r="A5067" s="816">
        <f t="shared" si="331"/>
        <v>26979</v>
      </c>
      <c r="B5067" s="815">
        <f t="shared" si="328"/>
        <v>315</v>
      </c>
      <c r="C5067" s="815">
        <f t="shared" si="329"/>
        <v>51</v>
      </c>
      <c r="D5067" s="815">
        <f t="shared" si="330"/>
        <v>52</v>
      </c>
      <c r="E5067" s="815">
        <v>1973</v>
      </c>
    </row>
    <row r="5068" spans="1:5">
      <c r="A5068" s="816">
        <f t="shared" si="331"/>
        <v>26980</v>
      </c>
      <c r="B5068" s="815">
        <f t="shared" si="328"/>
        <v>316</v>
      </c>
      <c r="C5068" s="815">
        <f t="shared" si="329"/>
        <v>50</v>
      </c>
      <c r="D5068" s="815">
        <f t="shared" si="330"/>
        <v>51</v>
      </c>
      <c r="E5068" s="815">
        <v>1973</v>
      </c>
    </row>
    <row r="5069" spans="1:5">
      <c r="A5069" s="816">
        <f t="shared" si="331"/>
        <v>26981</v>
      </c>
      <c r="B5069" s="815">
        <f t="shared" si="328"/>
        <v>317</v>
      </c>
      <c r="C5069" s="815">
        <f t="shared" si="329"/>
        <v>49</v>
      </c>
      <c r="D5069" s="815">
        <f t="shared" si="330"/>
        <v>50</v>
      </c>
      <c r="E5069" s="815">
        <v>1973</v>
      </c>
    </row>
    <row r="5070" spans="1:5">
      <c r="A5070" s="816">
        <f t="shared" si="331"/>
        <v>26982</v>
      </c>
      <c r="B5070" s="815">
        <f t="shared" si="328"/>
        <v>318</v>
      </c>
      <c r="C5070" s="815">
        <f t="shared" si="329"/>
        <v>48</v>
      </c>
      <c r="D5070" s="815">
        <f t="shared" si="330"/>
        <v>49</v>
      </c>
      <c r="E5070" s="815">
        <v>1973</v>
      </c>
    </row>
    <row r="5071" spans="1:5">
      <c r="A5071" s="816">
        <f t="shared" si="331"/>
        <v>26983</v>
      </c>
      <c r="B5071" s="815">
        <f t="shared" si="328"/>
        <v>319</v>
      </c>
      <c r="C5071" s="815">
        <f t="shared" si="329"/>
        <v>47</v>
      </c>
      <c r="D5071" s="815">
        <f t="shared" si="330"/>
        <v>48</v>
      </c>
      <c r="E5071" s="815">
        <v>1973</v>
      </c>
    </row>
    <row r="5072" spans="1:5">
      <c r="A5072" s="816">
        <f t="shared" si="331"/>
        <v>26984</v>
      </c>
      <c r="B5072" s="815">
        <f t="shared" si="328"/>
        <v>320</v>
      </c>
      <c r="C5072" s="815">
        <f t="shared" si="329"/>
        <v>46</v>
      </c>
      <c r="D5072" s="815">
        <f t="shared" si="330"/>
        <v>47</v>
      </c>
      <c r="E5072" s="815">
        <v>1973</v>
      </c>
    </row>
    <row r="5073" spans="1:5">
      <c r="A5073" s="816">
        <f t="shared" si="331"/>
        <v>26985</v>
      </c>
      <c r="B5073" s="815">
        <f t="shared" si="328"/>
        <v>321</v>
      </c>
      <c r="C5073" s="815">
        <f t="shared" si="329"/>
        <v>45</v>
      </c>
      <c r="D5073" s="815">
        <f t="shared" si="330"/>
        <v>46</v>
      </c>
      <c r="E5073" s="815">
        <v>1973</v>
      </c>
    </row>
    <row r="5074" spans="1:5">
      <c r="A5074" s="816">
        <f t="shared" si="331"/>
        <v>26986</v>
      </c>
      <c r="B5074" s="815">
        <f t="shared" si="328"/>
        <v>322</v>
      </c>
      <c r="C5074" s="815">
        <f t="shared" si="329"/>
        <v>44</v>
      </c>
      <c r="D5074" s="815">
        <f t="shared" si="330"/>
        <v>45</v>
      </c>
      <c r="E5074" s="815">
        <v>1973</v>
      </c>
    </row>
    <row r="5075" spans="1:5">
      <c r="A5075" s="816">
        <f t="shared" si="331"/>
        <v>26987</v>
      </c>
      <c r="B5075" s="815">
        <f t="shared" ref="B5075:B5117" si="332">B5074+1</f>
        <v>323</v>
      </c>
      <c r="C5075" s="815">
        <f t="shared" ref="C5075:C5117" si="333">C5074-1</f>
        <v>43</v>
      </c>
      <c r="D5075" s="815">
        <f t="shared" ref="D5075:D5118" si="334">D5074-1</f>
        <v>44</v>
      </c>
      <c r="E5075" s="815">
        <v>1973</v>
      </c>
    </row>
    <row r="5076" spans="1:5">
      <c r="A5076" s="816">
        <f t="shared" si="331"/>
        <v>26988</v>
      </c>
      <c r="B5076" s="815">
        <f t="shared" si="332"/>
        <v>324</v>
      </c>
      <c r="C5076" s="815">
        <f t="shared" si="333"/>
        <v>42</v>
      </c>
      <c r="D5076" s="815">
        <f t="shared" si="334"/>
        <v>43</v>
      </c>
      <c r="E5076" s="815">
        <v>1973</v>
      </c>
    </row>
    <row r="5077" spans="1:5">
      <c r="A5077" s="816">
        <f t="shared" si="331"/>
        <v>26989</v>
      </c>
      <c r="B5077" s="815">
        <f t="shared" si="332"/>
        <v>325</v>
      </c>
      <c r="C5077" s="815">
        <f t="shared" si="333"/>
        <v>41</v>
      </c>
      <c r="D5077" s="815">
        <f t="shared" si="334"/>
        <v>42</v>
      </c>
      <c r="E5077" s="815">
        <v>1973</v>
      </c>
    </row>
    <row r="5078" spans="1:5">
      <c r="A5078" s="816">
        <f t="shared" si="331"/>
        <v>26990</v>
      </c>
      <c r="B5078" s="815">
        <f t="shared" si="332"/>
        <v>326</v>
      </c>
      <c r="C5078" s="815">
        <f t="shared" si="333"/>
        <v>40</v>
      </c>
      <c r="D5078" s="815">
        <f t="shared" si="334"/>
        <v>41</v>
      </c>
      <c r="E5078" s="815">
        <v>1973</v>
      </c>
    </row>
    <row r="5079" spans="1:5">
      <c r="A5079" s="816">
        <f t="shared" si="331"/>
        <v>26991</v>
      </c>
      <c r="B5079" s="815">
        <f t="shared" si="332"/>
        <v>327</v>
      </c>
      <c r="C5079" s="815">
        <f t="shared" si="333"/>
        <v>39</v>
      </c>
      <c r="D5079" s="815">
        <f t="shared" si="334"/>
        <v>40</v>
      </c>
      <c r="E5079" s="815">
        <v>1973</v>
      </c>
    </row>
    <row r="5080" spans="1:5">
      <c r="A5080" s="816">
        <f t="shared" si="331"/>
        <v>26992</v>
      </c>
      <c r="B5080" s="815">
        <f t="shared" si="332"/>
        <v>328</v>
      </c>
      <c r="C5080" s="815">
        <f t="shared" si="333"/>
        <v>38</v>
      </c>
      <c r="D5080" s="815">
        <f t="shared" si="334"/>
        <v>39</v>
      </c>
      <c r="E5080" s="815">
        <v>1973</v>
      </c>
    </row>
    <row r="5081" spans="1:5">
      <c r="A5081" s="816">
        <f t="shared" si="331"/>
        <v>26993</v>
      </c>
      <c r="B5081" s="815">
        <f t="shared" si="332"/>
        <v>329</v>
      </c>
      <c r="C5081" s="815">
        <f t="shared" si="333"/>
        <v>37</v>
      </c>
      <c r="D5081" s="815">
        <f t="shared" si="334"/>
        <v>38</v>
      </c>
      <c r="E5081" s="815">
        <v>1973</v>
      </c>
    </row>
    <row r="5082" spans="1:5">
      <c r="A5082" s="816">
        <f t="shared" si="331"/>
        <v>26994</v>
      </c>
      <c r="B5082" s="815">
        <f t="shared" si="332"/>
        <v>330</v>
      </c>
      <c r="C5082" s="815">
        <f t="shared" si="333"/>
        <v>36</v>
      </c>
      <c r="D5082" s="815">
        <f t="shared" si="334"/>
        <v>37</v>
      </c>
      <c r="E5082" s="815">
        <v>1973</v>
      </c>
    </row>
    <row r="5083" spans="1:5">
      <c r="A5083" s="816">
        <f t="shared" si="331"/>
        <v>26995</v>
      </c>
      <c r="B5083" s="815">
        <f t="shared" si="332"/>
        <v>331</v>
      </c>
      <c r="C5083" s="815">
        <f t="shared" si="333"/>
        <v>35</v>
      </c>
      <c r="D5083" s="815">
        <f t="shared" si="334"/>
        <v>36</v>
      </c>
      <c r="E5083" s="815">
        <v>1973</v>
      </c>
    </row>
    <row r="5084" spans="1:5">
      <c r="A5084" s="816">
        <f t="shared" si="331"/>
        <v>26996</v>
      </c>
      <c r="B5084" s="815">
        <f t="shared" si="332"/>
        <v>332</v>
      </c>
      <c r="C5084" s="815">
        <f t="shared" si="333"/>
        <v>34</v>
      </c>
      <c r="D5084" s="815">
        <f t="shared" si="334"/>
        <v>35</v>
      </c>
      <c r="E5084" s="815">
        <v>1973</v>
      </c>
    </row>
    <row r="5085" spans="1:5">
      <c r="A5085" s="816">
        <f t="shared" si="331"/>
        <v>26997</v>
      </c>
      <c r="B5085" s="815">
        <f t="shared" si="332"/>
        <v>333</v>
      </c>
      <c r="C5085" s="815">
        <f t="shared" si="333"/>
        <v>33</v>
      </c>
      <c r="D5085" s="815">
        <f t="shared" si="334"/>
        <v>34</v>
      </c>
      <c r="E5085" s="815">
        <v>1973</v>
      </c>
    </row>
    <row r="5086" spans="1:5">
      <c r="A5086" s="816">
        <f t="shared" si="331"/>
        <v>26998</v>
      </c>
      <c r="B5086" s="815">
        <f t="shared" si="332"/>
        <v>334</v>
      </c>
      <c r="C5086" s="815">
        <f t="shared" si="333"/>
        <v>32</v>
      </c>
      <c r="D5086" s="815">
        <f t="shared" si="334"/>
        <v>33</v>
      </c>
      <c r="E5086" s="815">
        <v>1973</v>
      </c>
    </row>
    <row r="5087" spans="1:5">
      <c r="A5087" s="816">
        <f t="shared" si="331"/>
        <v>26999</v>
      </c>
      <c r="B5087" s="815">
        <f t="shared" si="332"/>
        <v>335</v>
      </c>
      <c r="C5087" s="815">
        <f t="shared" si="333"/>
        <v>31</v>
      </c>
      <c r="D5087" s="815">
        <f t="shared" si="334"/>
        <v>32</v>
      </c>
      <c r="E5087" s="815">
        <v>1973</v>
      </c>
    </row>
    <row r="5088" spans="1:5">
      <c r="A5088" s="816">
        <f t="shared" si="331"/>
        <v>27000</v>
      </c>
      <c r="B5088" s="815">
        <f t="shared" si="332"/>
        <v>336</v>
      </c>
      <c r="C5088" s="815">
        <f t="shared" si="333"/>
        <v>30</v>
      </c>
      <c r="D5088" s="815">
        <f t="shared" si="334"/>
        <v>31</v>
      </c>
      <c r="E5088" s="815">
        <v>1973</v>
      </c>
    </row>
    <row r="5089" spans="1:5">
      <c r="A5089" s="816">
        <f t="shared" si="331"/>
        <v>27001</v>
      </c>
      <c r="B5089" s="815">
        <f t="shared" si="332"/>
        <v>337</v>
      </c>
      <c r="C5089" s="815">
        <f t="shared" si="333"/>
        <v>29</v>
      </c>
      <c r="D5089" s="815">
        <f t="shared" si="334"/>
        <v>30</v>
      </c>
      <c r="E5089" s="815">
        <v>1973</v>
      </c>
    </row>
    <row r="5090" spans="1:5">
      <c r="A5090" s="816">
        <f t="shared" si="331"/>
        <v>27002</v>
      </c>
      <c r="B5090" s="815">
        <f t="shared" si="332"/>
        <v>338</v>
      </c>
      <c r="C5090" s="815">
        <f t="shared" si="333"/>
        <v>28</v>
      </c>
      <c r="D5090" s="815">
        <f t="shared" si="334"/>
        <v>29</v>
      </c>
      <c r="E5090" s="815">
        <v>1973</v>
      </c>
    </row>
    <row r="5091" spans="1:5">
      <c r="A5091" s="816">
        <f t="shared" si="331"/>
        <v>27003</v>
      </c>
      <c r="B5091" s="815">
        <f t="shared" si="332"/>
        <v>339</v>
      </c>
      <c r="C5091" s="815">
        <f t="shared" si="333"/>
        <v>27</v>
      </c>
      <c r="D5091" s="815">
        <f t="shared" si="334"/>
        <v>28</v>
      </c>
      <c r="E5091" s="815">
        <v>1973</v>
      </c>
    </row>
    <row r="5092" spans="1:5">
      <c r="A5092" s="816">
        <f t="shared" si="331"/>
        <v>27004</v>
      </c>
      <c r="B5092" s="815">
        <f t="shared" si="332"/>
        <v>340</v>
      </c>
      <c r="C5092" s="815">
        <f t="shared" si="333"/>
        <v>26</v>
      </c>
      <c r="D5092" s="815">
        <f t="shared" si="334"/>
        <v>27</v>
      </c>
      <c r="E5092" s="815">
        <v>1973</v>
      </c>
    </row>
    <row r="5093" spans="1:5">
      <c r="A5093" s="816">
        <f t="shared" si="331"/>
        <v>27005</v>
      </c>
      <c r="B5093" s="815">
        <f t="shared" si="332"/>
        <v>341</v>
      </c>
      <c r="C5093" s="815">
        <f t="shared" si="333"/>
        <v>25</v>
      </c>
      <c r="D5093" s="815">
        <f t="shared" si="334"/>
        <v>26</v>
      </c>
      <c r="E5093" s="815">
        <v>1973</v>
      </c>
    </row>
    <row r="5094" spans="1:5">
      <c r="A5094" s="816">
        <f t="shared" si="331"/>
        <v>27006</v>
      </c>
      <c r="B5094" s="815">
        <f t="shared" si="332"/>
        <v>342</v>
      </c>
      <c r="C5094" s="815">
        <f t="shared" si="333"/>
        <v>24</v>
      </c>
      <c r="D5094" s="815">
        <f t="shared" si="334"/>
        <v>25</v>
      </c>
      <c r="E5094" s="815">
        <v>1973</v>
      </c>
    </row>
    <row r="5095" spans="1:5">
      <c r="A5095" s="816">
        <f t="shared" si="331"/>
        <v>27007</v>
      </c>
      <c r="B5095" s="815">
        <f t="shared" si="332"/>
        <v>343</v>
      </c>
      <c r="C5095" s="815">
        <f t="shared" si="333"/>
        <v>23</v>
      </c>
      <c r="D5095" s="815">
        <f t="shared" si="334"/>
        <v>24</v>
      </c>
      <c r="E5095" s="815">
        <v>1973</v>
      </c>
    </row>
    <row r="5096" spans="1:5">
      <c r="A5096" s="816">
        <f t="shared" si="331"/>
        <v>27008</v>
      </c>
      <c r="B5096" s="815">
        <f t="shared" si="332"/>
        <v>344</v>
      </c>
      <c r="C5096" s="815">
        <f t="shared" si="333"/>
        <v>22</v>
      </c>
      <c r="D5096" s="815">
        <f t="shared" si="334"/>
        <v>23</v>
      </c>
      <c r="E5096" s="815">
        <v>1973</v>
      </c>
    </row>
    <row r="5097" spans="1:5">
      <c r="A5097" s="816">
        <f t="shared" si="331"/>
        <v>27009</v>
      </c>
      <c r="B5097" s="815">
        <f t="shared" si="332"/>
        <v>345</v>
      </c>
      <c r="C5097" s="815">
        <f t="shared" si="333"/>
        <v>21</v>
      </c>
      <c r="D5097" s="815">
        <f t="shared" si="334"/>
        <v>22</v>
      </c>
      <c r="E5097" s="815">
        <v>1973</v>
      </c>
    </row>
    <row r="5098" spans="1:5">
      <c r="A5098" s="816">
        <f t="shared" si="331"/>
        <v>27010</v>
      </c>
      <c r="B5098" s="815">
        <f t="shared" si="332"/>
        <v>346</v>
      </c>
      <c r="C5098" s="815">
        <f t="shared" si="333"/>
        <v>20</v>
      </c>
      <c r="D5098" s="815">
        <f t="shared" si="334"/>
        <v>21</v>
      </c>
      <c r="E5098" s="815">
        <v>1973</v>
      </c>
    </row>
    <row r="5099" spans="1:5">
      <c r="A5099" s="816">
        <f t="shared" si="331"/>
        <v>27011</v>
      </c>
      <c r="B5099" s="815">
        <f t="shared" si="332"/>
        <v>347</v>
      </c>
      <c r="C5099" s="815">
        <f t="shared" si="333"/>
        <v>19</v>
      </c>
      <c r="D5099" s="815">
        <f t="shared" si="334"/>
        <v>20</v>
      </c>
      <c r="E5099" s="815">
        <v>1973</v>
      </c>
    </row>
    <row r="5100" spans="1:5">
      <c r="A5100" s="816">
        <f t="shared" si="331"/>
        <v>27012</v>
      </c>
      <c r="B5100" s="815">
        <f t="shared" si="332"/>
        <v>348</v>
      </c>
      <c r="C5100" s="815">
        <f t="shared" si="333"/>
        <v>18</v>
      </c>
      <c r="D5100" s="815">
        <f t="shared" si="334"/>
        <v>19</v>
      </c>
      <c r="E5100" s="815">
        <v>1973</v>
      </c>
    </row>
    <row r="5101" spans="1:5">
      <c r="A5101" s="816">
        <f t="shared" si="331"/>
        <v>27013</v>
      </c>
      <c r="B5101" s="815">
        <f t="shared" si="332"/>
        <v>349</v>
      </c>
      <c r="C5101" s="815">
        <f t="shared" si="333"/>
        <v>17</v>
      </c>
      <c r="D5101" s="815">
        <f t="shared" si="334"/>
        <v>18</v>
      </c>
      <c r="E5101" s="815">
        <v>1973</v>
      </c>
    </row>
    <row r="5102" spans="1:5">
      <c r="A5102" s="816">
        <f t="shared" si="331"/>
        <v>27014</v>
      </c>
      <c r="B5102" s="815">
        <f t="shared" si="332"/>
        <v>350</v>
      </c>
      <c r="C5102" s="815">
        <f t="shared" si="333"/>
        <v>16</v>
      </c>
      <c r="D5102" s="815">
        <f t="shared" si="334"/>
        <v>17</v>
      </c>
      <c r="E5102" s="815">
        <v>1973</v>
      </c>
    </row>
    <row r="5103" spans="1:5">
      <c r="A5103" s="816">
        <f t="shared" si="331"/>
        <v>27015</v>
      </c>
      <c r="B5103" s="815">
        <f t="shared" si="332"/>
        <v>351</v>
      </c>
      <c r="C5103" s="815">
        <f t="shared" si="333"/>
        <v>15</v>
      </c>
      <c r="D5103" s="815">
        <f t="shared" si="334"/>
        <v>16</v>
      </c>
      <c r="E5103" s="815">
        <v>1973</v>
      </c>
    </row>
    <row r="5104" spans="1:5">
      <c r="A5104" s="816">
        <f t="shared" si="331"/>
        <v>27016</v>
      </c>
      <c r="B5104" s="815">
        <f t="shared" si="332"/>
        <v>352</v>
      </c>
      <c r="C5104" s="815">
        <f t="shared" si="333"/>
        <v>14</v>
      </c>
      <c r="D5104" s="815">
        <f t="shared" si="334"/>
        <v>15</v>
      </c>
      <c r="E5104" s="815">
        <v>1973</v>
      </c>
    </row>
    <row r="5105" spans="1:5">
      <c r="A5105" s="816">
        <f t="shared" si="331"/>
        <v>27017</v>
      </c>
      <c r="B5105" s="815">
        <f t="shared" si="332"/>
        <v>353</v>
      </c>
      <c r="C5105" s="815">
        <f t="shared" si="333"/>
        <v>13</v>
      </c>
      <c r="D5105" s="815">
        <f t="shared" si="334"/>
        <v>14</v>
      </c>
      <c r="E5105" s="815">
        <v>1973</v>
      </c>
    </row>
    <row r="5106" spans="1:5">
      <c r="A5106" s="816">
        <f t="shared" si="331"/>
        <v>27018</v>
      </c>
      <c r="B5106" s="815">
        <f t="shared" si="332"/>
        <v>354</v>
      </c>
      <c r="C5106" s="815">
        <f t="shared" si="333"/>
        <v>12</v>
      </c>
      <c r="D5106" s="815">
        <f t="shared" si="334"/>
        <v>13</v>
      </c>
      <c r="E5106" s="815">
        <v>1973</v>
      </c>
    </row>
    <row r="5107" spans="1:5">
      <c r="A5107" s="816">
        <f t="shared" ref="A5107:A5170" si="335">A5106+1</f>
        <v>27019</v>
      </c>
      <c r="B5107" s="815">
        <f t="shared" si="332"/>
        <v>355</v>
      </c>
      <c r="C5107" s="815">
        <f t="shared" si="333"/>
        <v>11</v>
      </c>
      <c r="D5107" s="815">
        <f t="shared" si="334"/>
        <v>12</v>
      </c>
      <c r="E5107" s="815">
        <v>1973</v>
      </c>
    </row>
    <row r="5108" spans="1:5">
      <c r="A5108" s="816">
        <f t="shared" si="335"/>
        <v>27020</v>
      </c>
      <c r="B5108" s="815">
        <f t="shared" si="332"/>
        <v>356</v>
      </c>
      <c r="C5108" s="815">
        <f t="shared" si="333"/>
        <v>10</v>
      </c>
      <c r="D5108" s="815">
        <f t="shared" si="334"/>
        <v>11</v>
      </c>
      <c r="E5108" s="815">
        <v>1973</v>
      </c>
    </row>
    <row r="5109" spans="1:5">
      <c r="A5109" s="816">
        <f t="shared" si="335"/>
        <v>27021</v>
      </c>
      <c r="B5109" s="815">
        <f t="shared" si="332"/>
        <v>357</v>
      </c>
      <c r="C5109" s="815">
        <f t="shared" si="333"/>
        <v>9</v>
      </c>
      <c r="D5109" s="815">
        <f t="shared" si="334"/>
        <v>10</v>
      </c>
      <c r="E5109" s="815">
        <v>1973</v>
      </c>
    </row>
    <row r="5110" spans="1:5">
      <c r="A5110" s="816">
        <f t="shared" si="335"/>
        <v>27022</v>
      </c>
      <c r="B5110" s="815">
        <f t="shared" si="332"/>
        <v>358</v>
      </c>
      <c r="C5110" s="815">
        <f t="shared" si="333"/>
        <v>8</v>
      </c>
      <c r="D5110" s="815">
        <f t="shared" si="334"/>
        <v>9</v>
      </c>
      <c r="E5110" s="815">
        <v>1973</v>
      </c>
    </row>
    <row r="5111" spans="1:5">
      <c r="A5111" s="816">
        <f t="shared" si="335"/>
        <v>27023</v>
      </c>
      <c r="B5111" s="815">
        <f t="shared" si="332"/>
        <v>359</v>
      </c>
      <c r="C5111" s="815">
        <f t="shared" si="333"/>
        <v>7</v>
      </c>
      <c r="D5111" s="815">
        <f t="shared" si="334"/>
        <v>8</v>
      </c>
      <c r="E5111" s="815">
        <v>1973</v>
      </c>
    </row>
    <row r="5112" spans="1:5">
      <c r="A5112" s="816">
        <f t="shared" si="335"/>
        <v>27024</v>
      </c>
      <c r="B5112" s="815">
        <f t="shared" si="332"/>
        <v>360</v>
      </c>
      <c r="C5112" s="815">
        <f t="shared" si="333"/>
        <v>6</v>
      </c>
      <c r="D5112" s="815">
        <f t="shared" si="334"/>
        <v>7</v>
      </c>
      <c r="E5112" s="815">
        <v>1973</v>
      </c>
    </row>
    <row r="5113" spans="1:5">
      <c r="A5113" s="816">
        <f t="shared" si="335"/>
        <v>27025</v>
      </c>
      <c r="B5113" s="815">
        <f t="shared" si="332"/>
        <v>361</v>
      </c>
      <c r="C5113" s="815">
        <f t="shared" si="333"/>
        <v>5</v>
      </c>
      <c r="D5113" s="815">
        <f t="shared" si="334"/>
        <v>6</v>
      </c>
      <c r="E5113" s="815">
        <v>1973</v>
      </c>
    </row>
    <row r="5114" spans="1:5">
      <c r="A5114" s="816">
        <f t="shared" si="335"/>
        <v>27026</v>
      </c>
      <c r="B5114" s="815">
        <f t="shared" si="332"/>
        <v>362</v>
      </c>
      <c r="C5114" s="815">
        <f t="shared" si="333"/>
        <v>4</v>
      </c>
      <c r="D5114" s="815">
        <f t="shared" si="334"/>
        <v>5</v>
      </c>
      <c r="E5114" s="815">
        <v>1973</v>
      </c>
    </row>
    <row r="5115" spans="1:5">
      <c r="A5115" s="816">
        <f t="shared" si="335"/>
        <v>27027</v>
      </c>
      <c r="B5115" s="815">
        <f t="shared" si="332"/>
        <v>363</v>
      </c>
      <c r="C5115" s="815">
        <f t="shared" si="333"/>
        <v>3</v>
      </c>
      <c r="D5115" s="815">
        <f t="shared" si="334"/>
        <v>4</v>
      </c>
      <c r="E5115" s="815">
        <v>1973</v>
      </c>
    </row>
    <row r="5116" spans="1:5">
      <c r="A5116" s="816">
        <f t="shared" si="335"/>
        <v>27028</v>
      </c>
      <c r="B5116" s="815">
        <f t="shared" si="332"/>
        <v>364</v>
      </c>
      <c r="C5116" s="815">
        <f t="shared" si="333"/>
        <v>2</v>
      </c>
      <c r="D5116" s="815">
        <f t="shared" si="334"/>
        <v>3</v>
      </c>
      <c r="E5116" s="815">
        <v>1973</v>
      </c>
    </row>
    <row r="5117" spans="1:5">
      <c r="A5117" s="816">
        <f t="shared" si="335"/>
        <v>27029</v>
      </c>
      <c r="B5117" s="815">
        <f t="shared" si="332"/>
        <v>365</v>
      </c>
      <c r="C5117" s="815">
        <f t="shared" si="333"/>
        <v>1</v>
      </c>
      <c r="D5117" s="815">
        <f t="shared" si="334"/>
        <v>2</v>
      </c>
      <c r="E5117" s="815">
        <v>1973</v>
      </c>
    </row>
    <row r="5118" spans="1:5">
      <c r="A5118" s="816">
        <f t="shared" si="335"/>
        <v>27030</v>
      </c>
      <c r="B5118" s="815">
        <v>1</v>
      </c>
      <c r="C5118" s="815">
        <v>365</v>
      </c>
      <c r="D5118" s="815">
        <f t="shared" si="334"/>
        <v>1</v>
      </c>
      <c r="E5118" s="815">
        <v>1974</v>
      </c>
    </row>
    <row r="5119" spans="1:5">
      <c r="A5119" s="816">
        <f t="shared" si="335"/>
        <v>27031</v>
      </c>
      <c r="B5119" s="815">
        <f>B5118+1</f>
        <v>2</v>
      </c>
      <c r="C5119" s="815">
        <f>C5118-1</f>
        <v>364</v>
      </c>
      <c r="D5119" s="815">
        <v>365</v>
      </c>
      <c r="E5119" s="815">
        <v>1974</v>
      </c>
    </row>
    <row r="5120" spans="1:5">
      <c r="A5120" s="816">
        <f t="shared" si="335"/>
        <v>27032</v>
      </c>
      <c r="B5120" s="815">
        <f t="shared" ref="B5120:B5183" si="336">B5119+1</f>
        <v>3</v>
      </c>
      <c r="C5120" s="815">
        <f t="shared" ref="C5120:C5183" si="337">C5119-1</f>
        <v>363</v>
      </c>
      <c r="D5120" s="815">
        <f t="shared" ref="D5120:D5183" si="338">D5119-1</f>
        <v>364</v>
      </c>
      <c r="E5120" s="815">
        <v>1974</v>
      </c>
    </row>
    <row r="5121" spans="1:5">
      <c r="A5121" s="816">
        <f t="shared" si="335"/>
        <v>27033</v>
      </c>
      <c r="B5121" s="815">
        <f t="shared" si="336"/>
        <v>4</v>
      </c>
      <c r="C5121" s="815">
        <f t="shared" si="337"/>
        <v>362</v>
      </c>
      <c r="D5121" s="815">
        <f t="shared" si="338"/>
        <v>363</v>
      </c>
      <c r="E5121" s="815">
        <v>1974</v>
      </c>
    </row>
    <row r="5122" spans="1:5">
      <c r="A5122" s="816">
        <f t="shared" si="335"/>
        <v>27034</v>
      </c>
      <c r="B5122" s="815">
        <f t="shared" si="336"/>
        <v>5</v>
      </c>
      <c r="C5122" s="815">
        <f t="shared" si="337"/>
        <v>361</v>
      </c>
      <c r="D5122" s="815">
        <f t="shared" si="338"/>
        <v>362</v>
      </c>
      <c r="E5122" s="815">
        <v>1974</v>
      </c>
    </row>
    <row r="5123" spans="1:5">
      <c r="A5123" s="816">
        <f t="shared" si="335"/>
        <v>27035</v>
      </c>
      <c r="B5123" s="815">
        <f t="shared" si="336"/>
        <v>6</v>
      </c>
      <c r="C5123" s="815">
        <f t="shared" si="337"/>
        <v>360</v>
      </c>
      <c r="D5123" s="815">
        <f t="shared" si="338"/>
        <v>361</v>
      </c>
      <c r="E5123" s="815">
        <v>1974</v>
      </c>
    </row>
    <row r="5124" spans="1:5">
      <c r="A5124" s="816">
        <f t="shared" si="335"/>
        <v>27036</v>
      </c>
      <c r="B5124" s="815">
        <f t="shared" si="336"/>
        <v>7</v>
      </c>
      <c r="C5124" s="815">
        <f t="shared" si="337"/>
        <v>359</v>
      </c>
      <c r="D5124" s="815">
        <f t="shared" si="338"/>
        <v>360</v>
      </c>
      <c r="E5124" s="815">
        <v>1974</v>
      </c>
    </row>
    <row r="5125" spans="1:5">
      <c r="A5125" s="816">
        <f t="shared" si="335"/>
        <v>27037</v>
      </c>
      <c r="B5125" s="815">
        <f t="shared" si="336"/>
        <v>8</v>
      </c>
      <c r="C5125" s="815">
        <f t="shared" si="337"/>
        <v>358</v>
      </c>
      <c r="D5125" s="815">
        <f t="shared" si="338"/>
        <v>359</v>
      </c>
      <c r="E5125" s="815">
        <v>1974</v>
      </c>
    </row>
    <row r="5126" spans="1:5">
      <c r="A5126" s="816">
        <f t="shared" si="335"/>
        <v>27038</v>
      </c>
      <c r="B5126" s="815">
        <f t="shared" si="336"/>
        <v>9</v>
      </c>
      <c r="C5126" s="815">
        <f t="shared" si="337"/>
        <v>357</v>
      </c>
      <c r="D5126" s="815">
        <f t="shared" si="338"/>
        <v>358</v>
      </c>
      <c r="E5126" s="815">
        <v>1974</v>
      </c>
    </row>
    <row r="5127" spans="1:5">
      <c r="A5127" s="816">
        <f t="shared" si="335"/>
        <v>27039</v>
      </c>
      <c r="B5127" s="815">
        <f t="shared" si="336"/>
        <v>10</v>
      </c>
      <c r="C5127" s="815">
        <f t="shared" si="337"/>
        <v>356</v>
      </c>
      <c r="D5127" s="815">
        <f t="shared" si="338"/>
        <v>357</v>
      </c>
      <c r="E5127" s="815">
        <v>1974</v>
      </c>
    </row>
    <row r="5128" spans="1:5">
      <c r="A5128" s="816">
        <f t="shared" si="335"/>
        <v>27040</v>
      </c>
      <c r="B5128" s="815">
        <f t="shared" si="336"/>
        <v>11</v>
      </c>
      <c r="C5128" s="815">
        <f t="shared" si="337"/>
        <v>355</v>
      </c>
      <c r="D5128" s="815">
        <f t="shared" si="338"/>
        <v>356</v>
      </c>
      <c r="E5128" s="815">
        <v>1974</v>
      </c>
    </row>
    <row r="5129" spans="1:5">
      <c r="A5129" s="816">
        <f t="shared" si="335"/>
        <v>27041</v>
      </c>
      <c r="B5129" s="815">
        <f t="shared" si="336"/>
        <v>12</v>
      </c>
      <c r="C5129" s="815">
        <f t="shared" si="337"/>
        <v>354</v>
      </c>
      <c r="D5129" s="815">
        <f t="shared" si="338"/>
        <v>355</v>
      </c>
      <c r="E5129" s="815">
        <v>1974</v>
      </c>
    </row>
    <row r="5130" spans="1:5">
      <c r="A5130" s="816">
        <f t="shared" si="335"/>
        <v>27042</v>
      </c>
      <c r="B5130" s="815">
        <f t="shared" si="336"/>
        <v>13</v>
      </c>
      <c r="C5130" s="815">
        <f t="shared" si="337"/>
        <v>353</v>
      </c>
      <c r="D5130" s="815">
        <f t="shared" si="338"/>
        <v>354</v>
      </c>
      <c r="E5130" s="815">
        <v>1974</v>
      </c>
    </row>
    <row r="5131" spans="1:5">
      <c r="A5131" s="816">
        <f t="shared" si="335"/>
        <v>27043</v>
      </c>
      <c r="B5131" s="815">
        <f t="shared" si="336"/>
        <v>14</v>
      </c>
      <c r="C5131" s="815">
        <f t="shared" si="337"/>
        <v>352</v>
      </c>
      <c r="D5131" s="815">
        <f t="shared" si="338"/>
        <v>353</v>
      </c>
      <c r="E5131" s="815">
        <v>1974</v>
      </c>
    </row>
    <row r="5132" spans="1:5">
      <c r="A5132" s="816">
        <f t="shared" si="335"/>
        <v>27044</v>
      </c>
      <c r="B5132" s="815">
        <f t="shared" si="336"/>
        <v>15</v>
      </c>
      <c r="C5132" s="815">
        <f t="shared" si="337"/>
        <v>351</v>
      </c>
      <c r="D5132" s="815">
        <f t="shared" si="338"/>
        <v>352</v>
      </c>
      <c r="E5132" s="815">
        <v>1974</v>
      </c>
    </row>
    <row r="5133" spans="1:5">
      <c r="A5133" s="816">
        <f t="shared" si="335"/>
        <v>27045</v>
      </c>
      <c r="B5133" s="815">
        <f t="shared" si="336"/>
        <v>16</v>
      </c>
      <c r="C5133" s="815">
        <f t="shared" si="337"/>
        <v>350</v>
      </c>
      <c r="D5133" s="815">
        <f t="shared" si="338"/>
        <v>351</v>
      </c>
      <c r="E5133" s="815">
        <v>1974</v>
      </c>
    </row>
    <row r="5134" spans="1:5">
      <c r="A5134" s="816">
        <f t="shared" si="335"/>
        <v>27046</v>
      </c>
      <c r="B5134" s="815">
        <f t="shared" si="336"/>
        <v>17</v>
      </c>
      <c r="C5134" s="815">
        <f t="shared" si="337"/>
        <v>349</v>
      </c>
      <c r="D5134" s="815">
        <f t="shared" si="338"/>
        <v>350</v>
      </c>
      <c r="E5134" s="815">
        <v>1974</v>
      </c>
    </row>
    <row r="5135" spans="1:5">
      <c r="A5135" s="816">
        <f t="shared" si="335"/>
        <v>27047</v>
      </c>
      <c r="B5135" s="815">
        <f t="shared" si="336"/>
        <v>18</v>
      </c>
      <c r="C5135" s="815">
        <f t="shared" si="337"/>
        <v>348</v>
      </c>
      <c r="D5135" s="815">
        <f t="shared" si="338"/>
        <v>349</v>
      </c>
      <c r="E5135" s="815">
        <v>1974</v>
      </c>
    </row>
    <row r="5136" spans="1:5">
      <c r="A5136" s="816">
        <f t="shared" si="335"/>
        <v>27048</v>
      </c>
      <c r="B5136" s="815">
        <f t="shared" si="336"/>
        <v>19</v>
      </c>
      <c r="C5136" s="815">
        <f t="shared" si="337"/>
        <v>347</v>
      </c>
      <c r="D5136" s="815">
        <f t="shared" si="338"/>
        <v>348</v>
      </c>
      <c r="E5136" s="815">
        <v>1974</v>
      </c>
    </row>
    <row r="5137" spans="1:5">
      <c r="A5137" s="816">
        <f t="shared" si="335"/>
        <v>27049</v>
      </c>
      <c r="B5137" s="815">
        <f t="shared" si="336"/>
        <v>20</v>
      </c>
      <c r="C5137" s="815">
        <f t="shared" si="337"/>
        <v>346</v>
      </c>
      <c r="D5137" s="815">
        <f t="shared" si="338"/>
        <v>347</v>
      </c>
      <c r="E5137" s="815">
        <v>1974</v>
      </c>
    </row>
    <row r="5138" spans="1:5">
      <c r="A5138" s="816">
        <f t="shared" si="335"/>
        <v>27050</v>
      </c>
      <c r="B5138" s="815">
        <f t="shared" si="336"/>
        <v>21</v>
      </c>
      <c r="C5138" s="815">
        <f t="shared" si="337"/>
        <v>345</v>
      </c>
      <c r="D5138" s="815">
        <f t="shared" si="338"/>
        <v>346</v>
      </c>
      <c r="E5138" s="815">
        <v>1974</v>
      </c>
    </row>
    <row r="5139" spans="1:5">
      <c r="A5139" s="816">
        <f t="shared" si="335"/>
        <v>27051</v>
      </c>
      <c r="B5139" s="815">
        <f t="shared" si="336"/>
        <v>22</v>
      </c>
      <c r="C5139" s="815">
        <f t="shared" si="337"/>
        <v>344</v>
      </c>
      <c r="D5139" s="815">
        <f t="shared" si="338"/>
        <v>345</v>
      </c>
      <c r="E5139" s="815">
        <v>1974</v>
      </c>
    </row>
    <row r="5140" spans="1:5">
      <c r="A5140" s="816">
        <f t="shared" si="335"/>
        <v>27052</v>
      </c>
      <c r="B5140" s="815">
        <f t="shared" si="336"/>
        <v>23</v>
      </c>
      <c r="C5140" s="815">
        <f t="shared" si="337"/>
        <v>343</v>
      </c>
      <c r="D5140" s="815">
        <f t="shared" si="338"/>
        <v>344</v>
      </c>
      <c r="E5140" s="815">
        <v>1974</v>
      </c>
    </row>
    <row r="5141" spans="1:5">
      <c r="A5141" s="816">
        <f t="shared" si="335"/>
        <v>27053</v>
      </c>
      <c r="B5141" s="815">
        <f t="shared" si="336"/>
        <v>24</v>
      </c>
      <c r="C5141" s="815">
        <f t="shared" si="337"/>
        <v>342</v>
      </c>
      <c r="D5141" s="815">
        <f t="shared" si="338"/>
        <v>343</v>
      </c>
      <c r="E5141" s="815">
        <v>1974</v>
      </c>
    </row>
    <row r="5142" spans="1:5">
      <c r="A5142" s="816">
        <f t="shared" si="335"/>
        <v>27054</v>
      </c>
      <c r="B5142" s="815">
        <f t="shared" si="336"/>
        <v>25</v>
      </c>
      <c r="C5142" s="815">
        <f t="shared" si="337"/>
        <v>341</v>
      </c>
      <c r="D5142" s="815">
        <f t="shared" si="338"/>
        <v>342</v>
      </c>
      <c r="E5142" s="815">
        <v>1974</v>
      </c>
    </row>
    <row r="5143" spans="1:5">
      <c r="A5143" s="816">
        <f t="shared" si="335"/>
        <v>27055</v>
      </c>
      <c r="B5143" s="815">
        <f t="shared" si="336"/>
        <v>26</v>
      </c>
      <c r="C5143" s="815">
        <f t="shared" si="337"/>
        <v>340</v>
      </c>
      <c r="D5143" s="815">
        <f t="shared" si="338"/>
        <v>341</v>
      </c>
      <c r="E5143" s="815">
        <v>1974</v>
      </c>
    </row>
    <row r="5144" spans="1:5">
      <c r="A5144" s="816">
        <f t="shared" si="335"/>
        <v>27056</v>
      </c>
      <c r="B5144" s="815">
        <f t="shared" si="336"/>
        <v>27</v>
      </c>
      <c r="C5144" s="815">
        <f t="shared" si="337"/>
        <v>339</v>
      </c>
      <c r="D5144" s="815">
        <f t="shared" si="338"/>
        <v>340</v>
      </c>
      <c r="E5144" s="815">
        <v>1974</v>
      </c>
    </row>
    <row r="5145" spans="1:5">
      <c r="A5145" s="816">
        <f t="shared" si="335"/>
        <v>27057</v>
      </c>
      <c r="B5145" s="815">
        <f t="shared" si="336"/>
        <v>28</v>
      </c>
      <c r="C5145" s="815">
        <f t="shared" si="337"/>
        <v>338</v>
      </c>
      <c r="D5145" s="815">
        <f t="shared" si="338"/>
        <v>339</v>
      </c>
      <c r="E5145" s="815">
        <v>1974</v>
      </c>
    </row>
    <row r="5146" spans="1:5">
      <c r="A5146" s="816">
        <f t="shared" si="335"/>
        <v>27058</v>
      </c>
      <c r="B5146" s="815">
        <f t="shared" si="336"/>
        <v>29</v>
      </c>
      <c r="C5146" s="815">
        <f t="shared" si="337"/>
        <v>337</v>
      </c>
      <c r="D5146" s="815">
        <f t="shared" si="338"/>
        <v>338</v>
      </c>
      <c r="E5146" s="815">
        <v>1974</v>
      </c>
    </row>
    <row r="5147" spans="1:5">
      <c r="A5147" s="816">
        <f t="shared" si="335"/>
        <v>27059</v>
      </c>
      <c r="B5147" s="815">
        <f t="shared" si="336"/>
        <v>30</v>
      </c>
      <c r="C5147" s="815">
        <f t="shared" si="337"/>
        <v>336</v>
      </c>
      <c r="D5147" s="815">
        <f t="shared" si="338"/>
        <v>337</v>
      </c>
      <c r="E5147" s="815">
        <v>1974</v>
      </c>
    </row>
    <row r="5148" spans="1:5">
      <c r="A5148" s="816">
        <f t="shared" si="335"/>
        <v>27060</v>
      </c>
      <c r="B5148" s="815">
        <f t="shared" si="336"/>
        <v>31</v>
      </c>
      <c r="C5148" s="815">
        <f t="shared" si="337"/>
        <v>335</v>
      </c>
      <c r="D5148" s="815">
        <f t="shared" si="338"/>
        <v>336</v>
      </c>
      <c r="E5148" s="815">
        <v>1974</v>
      </c>
    </row>
    <row r="5149" spans="1:5">
      <c r="A5149" s="816">
        <f t="shared" si="335"/>
        <v>27061</v>
      </c>
      <c r="B5149" s="815">
        <f t="shared" si="336"/>
        <v>32</v>
      </c>
      <c r="C5149" s="815">
        <f t="shared" si="337"/>
        <v>334</v>
      </c>
      <c r="D5149" s="815">
        <f t="shared" si="338"/>
        <v>335</v>
      </c>
      <c r="E5149" s="815">
        <v>1974</v>
      </c>
    </row>
    <row r="5150" spans="1:5">
      <c r="A5150" s="816">
        <f t="shared" si="335"/>
        <v>27062</v>
      </c>
      <c r="B5150" s="815">
        <f t="shared" si="336"/>
        <v>33</v>
      </c>
      <c r="C5150" s="815">
        <f t="shared" si="337"/>
        <v>333</v>
      </c>
      <c r="D5150" s="815">
        <f t="shared" si="338"/>
        <v>334</v>
      </c>
      <c r="E5150" s="815">
        <v>1974</v>
      </c>
    </row>
    <row r="5151" spans="1:5">
      <c r="A5151" s="816">
        <f t="shared" si="335"/>
        <v>27063</v>
      </c>
      <c r="B5151" s="815">
        <f t="shared" si="336"/>
        <v>34</v>
      </c>
      <c r="C5151" s="815">
        <f t="shared" si="337"/>
        <v>332</v>
      </c>
      <c r="D5151" s="815">
        <f t="shared" si="338"/>
        <v>333</v>
      </c>
      <c r="E5151" s="815">
        <v>1974</v>
      </c>
    </row>
    <row r="5152" spans="1:5">
      <c r="A5152" s="816">
        <f t="shared" si="335"/>
        <v>27064</v>
      </c>
      <c r="B5152" s="815">
        <f t="shared" si="336"/>
        <v>35</v>
      </c>
      <c r="C5152" s="815">
        <f t="shared" si="337"/>
        <v>331</v>
      </c>
      <c r="D5152" s="815">
        <f t="shared" si="338"/>
        <v>332</v>
      </c>
      <c r="E5152" s="815">
        <v>1974</v>
      </c>
    </row>
    <row r="5153" spans="1:5">
      <c r="A5153" s="816">
        <f t="shared" si="335"/>
        <v>27065</v>
      </c>
      <c r="B5153" s="815">
        <f t="shared" si="336"/>
        <v>36</v>
      </c>
      <c r="C5153" s="815">
        <f t="shared" si="337"/>
        <v>330</v>
      </c>
      <c r="D5153" s="815">
        <f t="shared" si="338"/>
        <v>331</v>
      </c>
      <c r="E5153" s="815">
        <v>1974</v>
      </c>
    </row>
    <row r="5154" spans="1:5">
      <c r="A5154" s="816">
        <f t="shared" si="335"/>
        <v>27066</v>
      </c>
      <c r="B5154" s="815">
        <f t="shared" si="336"/>
        <v>37</v>
      </c>
      <c r="C5154" s="815">
        <f t="shared" si="337"/>
        <v>329</v>
      </c>
      <c r="D5154" s="815">
        <f t="shared" si="338"/>
        <v>330</v>
      </c>
      <c r="E5154" s="815">
        <v>1974</v>
      </c>
    </row>
    <row r="5155" spans="1:5">
      <c r="A5155" s="816">
        <f t="shared" si="335"/>
        <v>27067</v>
      </c>
      <c r="B5155" s="815">
        <f t="shared" si="336"/>
        <v>38</v>
      </c>
      <c r="C5155" s="815">
        <f t="shared" si="337"/>
        <v>328</v>
      </c>
      <c r="D5155" s="815">
        <f t="shared" si="338"/>
        <v>329</v>
      </c>
      <c r="E5155" s="815">
        <v>1974</v>
      </c>
    </row>
    <row r="5156" spans="1:5">
      <c r="A5156" s="816">
        <f t="shared" si="335"/>
        <v>27068</v>
      </c>
      <c r="B5156" s="815">
        <f t="shared" si="336"/>
        <v>39</v>
      </c>
      <c r="C5156" s="815">
        <f t="shared" si="337"/>
        <v>327</v>
      </c>
      <c r="D5156" s="815">
        <f t="shared" si="338"/>
        <v>328</v>
      </c>
      <c r="E5156" s="815">
        <v>1974</v>
      </c>
    </row>
    <row r="5157" spans="1:5">
      <c r="A5157" s="816">
        <f t="shared" si="335"/>
        <v>27069</v>
      </c>
      <c r="B5157" s="815">
        <f t="shared" si="336"/>
        <v>40</v>
      </c>
      <c r="C5157" s="815">
        <f t="shared" si="337"/>
        <v>326</v>
      </c>
      <c r="D5157" s="815">
        <f t="shared" si="338"/>
        <v>327</v>
      </c>
      <c r="E5157" s="815">
        <v>1974</v>
      </c>
    </row>
    <row r="5158" spans="1:5">
      <c r="A5158" s="816">
        <f t="shared" si="335"/>
        <v>27070</v>
      </c>
      <c r="B5158" s="815">
        <f t="shared" si="336"/>
        <v>41</v>
      </c>
      <c r="C5158" s="815">
        <f t="shared" si="337"/>
        <v>325</v>
      </c>
      <c r="D5158" s="815">
        <f t="shared" si="338"/>
        <v>326</v>
      </c>
      <c r="E5158" s="815">
        <v>1974</v>
      </c>
    </row>
    <row r="5159" spans="1:5">
      <c r="A5159" s="816">
        <f t="shared" si="335"/>
        <v>27071</v>
      </c>
      <c r="B5159" s="815">
        <f t="shared" si="336"/>
        <v>42</v>
      </c>
      <c r="C5159" s="815">
        <f t="shared" si="337"/>
        <v>324</v>
      </c>
      <c r="D5159" s="815">
        <f t="shared" si="338"/>
        <v>325</v>
      </c>
      <c r="E5159" s="815">
        <v>1974</v>
      </c>
    </row>
    <row r="5160" spans="1:5">
      <c r="A5160" s="816">
        <f t="shared" si="335"/>
        <v>27072</v>
      </c>
      <c r="B5160" s="815">
        <f t="shared" si="336"/>
        <v>43</v>
      </c>
      <c r="C5160" s="815">
        <f t="shared" si="337"/>
        <v>323</v>
      </c>
      <c r="D5160" s="815">
        <f t="shared" si="338"/>
        <v>324</v>
      </c>
      <c r="E5160" s="815">
        <v>1974</v>
      </c>
    </row>
    <row r="5161" spans="1:5">
      <c r="A5161" s="816">
        <f t="shared" si="335"/>
        <v>27073</v>
      </c>
      <c r="B5161" s="815">
        <f t="shared" si="336"/>
        <v>44</v>
      </c>
      <c r="C5161" s="815">
        <f t="shared" si="337"/>
        <v>322</v>
      </c>
      <c r="D5161" s="815">
        <f t="shared" si="338"/>
        <v>323</v>
      </c>
      <c r="E5161" s="815">
        <v>1974</v>
      </c>
    </row>
    <row r="5162" spans="1:5">
      <c r="A5162" s="816">
        <f t="shared" si="335"/>
        <v>27074</v>
      </c>
      <c r="B5162" s="815">
        <f t="shared" si="336"/>
        <v>45</v>
      </c>
      <c r="C5162" s="815">
        <f t="shared" si="337"/>
        <v>321</v>
      </c>
      <c r="D5162" s="815">
        <f t="shared" si="338"/>
        <v>322</v>
      </c>
      <c r="E5162" s="815">
        <v>1974</v>
      </c>
    </row>
    <row r="5163" spans="1:5">
      <c r="A5163" s="816">
        <f t="shared" si="335"/>
        <v>27075</v>
      </c>
      <c r="B5163" s="815">
        <f t="shared" si="336"/>
        <v>46</v>
      </c>
      <c r="C5163" s="815">
        <f t="shared" si="337"/>
        <v>320</v>
      </c>
      <c r="D5163" s="815">
        <f t="shared" si="338"/>
        <v>321</v>
      </c>
      <c r="E5163" s="815">
        <v>1974</v>
      </c>
    </row>
    <row r="5164" spans="1:5">
      <c r="A5164" s="816">
        <f t="shared" si="335"/>
        <v>27076</v>
      </c>
      <c r="B5164" s="815">
        <f t="shared" si="336"/>
        <v>47</v>
      </c>
      <c r="C5164" s="815">
        <f t="shared" si="337"/>
        <v>319</v>
      </c>
      <c r="D5164" s="815">
        <f t="shared" si="338"/>
        <v>320</v>
      </c>
      <c r="E5164" s="815">
        <v>1974</v>
      </c>
    </row>
    <row r="5165" spans="1:5">
      <c r="A5165" s="816">
        <f t="shared" si="335"/>
        <v>27077</v>
      </c>
      <c r="B5165" s="815">
        <f t="shared" si="336"/>
        <v>48</v>
      </c>
      <c r="C5165" s="815">
        <f t="shared" si="337"/>
        <v>318</v>
      </c>
      <c r="D5165" s="815">
        <f t="shared" si="338"/>
        <v>319</v>
      </c>
      <c r="E5165" s="815">
        <v>1974</v>
      </c>
    </row>
    <row r="5166" spans="1:5">
      <c r="A5166" s="816">
        <f t="shared" si="335"/>
        <v>27078</v>
      </c>
      <c r="B5166" s="815">
        <f t="shared" si="336"/>
        <v>49</v>
      </c>
      <c r="C5166" s="815">
        <f t="shared" si="337"/>
        <v>317</v>
      </c>
      <c r="D5166" s="815">
        <f t="shared" si="338"/>
        <v>318</v>
      </c>
      <c r="E5166" s="815">
        <v>1974</v>
      </c>
    </row>
    <row r="5167" spans="1:5">
      <c r="A5167" s="816">
        <f t="shared" si="335"/>
        <v>27079</v>
      </c>
      <c r="B5167" s="815">
        <f t="shared" si="336"/>
        <v>50</v>
      </c>
      <c r="C5167" s="815">
        <f t="shared" si="337"/>
        <v>316</v>
      </c>
      <c r="D5167" s="815">
        <f t="shared" si="338"/>
        <v>317</v>
      </c>
      <c r="E5167" s="815">
        <v>1974</v>
      </c>
    </row>
    <row r="5168" spans="1:5">
      <c r="A5168" s="816">
        <f t="shared" si="335"/>
        <v>27080</v>
      </c>
      <c r="B5168" s="815">
        <f t="shared" si="336"/>
        <v>51</v>
      </c>
      <c r="C5168" s="815">
        <f t="shared" si="337"/>
        <v>315</v>
      </c>
      <c r="D5168" s="815">
        <f t="shared" si="338"/>
        <v>316</v>
      </c>
      <c r="E5168" s="815">
        <v>1974</v>
      </c>
    </row>
    <row r="5169" spans="1:5">
      <c r="A5169" s="816">
        <f t="shared" si="335"/>
        <v>27081</v>
      </c>
      <c r="B5169" s="815">
        <f t="shared" si="336"/>
        <v>52</v>
      </c>
      <c r="C5169" s="815">
        <f t="shared" si="337"/>
        <v>314</v>
      </c>
      <c r="D5169" s="815">
        <f t="shared" si="338"/>
        <v>315</v>
      </c>
      <c r="E5169" s="815">
        <v>1974</v>
      </c>
    </row>
    <row r="5170" spans="1:5">
      <c r="A5170" s="816">
        <f t="shared" si="335"/>
        <v>27082</v>
      </c>
      <c r="B5170" s="815">
        <f t="shared" si="336"/>
        <v>53</v>
      </c>
      <c r="C5170" s="815">
        <f t="shared" si="337"/>
        <v>313</v>
      </c>
      <c r="D5170" s="815">
        <f t="shared" si="338"/>
        <v>314</v>
      </c>
      <c r="E5170" s="815">
        <v>1974</v>
      </c>
    </row>
    <row r="5171" spans="1:5">
      <c r="A5171" s="816">
        <f t="shared" ref="A5171:A5234" si="339">A5170+1</f>
        <v>27083</v>
      </c>
      <c r="B5171" s="815">
        <f t="shared" si="336"/>
        <v>54</v>
      </c>
      <c r="C5171" s="815">
        <f t="shared" si="337"/>
        <v>312</v>
      </c>
      <c r="D5171" s="815">
        <f t="shared" si="338"/>
        <v>313</v>
      </c>
      <c r="E5171" s="815">
        <v>1974</v>
      </c>
    </row>
    <row r="5172" spans="1:5">
      <c r="A5172" s="816">
        <f t="shared" si="339"/>
        <v>27084</v>
      </c>
      <c r="B5172" s="815">
        <f t="shared" si="336"/>
        <v>55</v>
      </c>
      <c r="C5172" s="815">
        <f t="shared" si="337"/>
        <v>311</v>
      </c>
      <c r="D5172" s="815">
        <f t="shared" si="338"/>
        <v>312</v>
      </c>
      <c r="E5172" s="815">
        <v>1974</v>
      </c>
    </row>
    <row r="5173" spans="1:5">
      <c r="A5173" s="816">
        <f t="shared" si="339"/>
        <v>27085</v>
      </c>
      <c r="B5173" s="815">
        <f t="shared" si="336"/>
        <v>56</v>
      </c>
      <c r="C5173" s="815">
        <f t="shared" si="337"/>
        <v>310</v>
      </c>
      <c r="D5173" s="815">
        <f t="shared" si="338"/>
        <v>311</v>
      </c>
      <c r="E5173" s="815">
        <v>1974</v>
      </c>
    </row>
    <row r="5174" spans="1:5">
      <c r="A5174" s="816">
        <f t="shared" si="339"/>
        <v>27086</v>
      </c>
      <c r="B5174" s="815">
        <f t="shared" si="336"/>
        <v>57</v>
      </c>
      <c r="C5174" s="815">
        <f t="shared" si="337"/>
        <v>309</v>
      </c>
      <c r="D5174" s="815">
        <f t="shared" si="338"/>
        <v>310</v>
      </c>
      <c r="E5174" s="815">
        <v>1974</v>
      </c>
    </row>
    <row r="5175" spans="1:5">
      <c r="A5175" s="816">
        <f t="shared" si="339"/>
        <v>27087</v>
      </c>
      <c r="B5175" s="815">
        <f t="shared" si="336"/>
        <v>58</v>
      </c>
      <c r="C5175" s="815">
        <f t="shared" si="337"/>
        <v>308</v>
      </c>
      <c r="D5175" s="815">
        <f t="shared" si="338"/>
        <v>309</v>
      </c>
      <c r="E5175" s="815">
        <v>1974</v>
      </c>
    </row>
    <row r="5176" spans="1:5">
      <c r="A5176" s="816">
        <f t="shared" si="339"/>
        <v>27088</v>
      </c>
      <c r="B5176" s="815">
        <f t="shared" si="336"/>
        <v>59</v>
      </c>
      <c r="C5176" s="815">
        <f t="shared" si="337"/>
        <v>307</v>
      </c>
      <c r="D5176" s="815">
        <f t="shared" si="338"/>
        <v>308</v>
      </c>
      <c r="E5176" s="815">
        <v>1974</v>
      </c>
    </row>
    <row r="5177" spans="1:5">
      <c r="A5177" s="816">
        <f t="shared" si="339"/>
        <v>27089</v>
      </c>
      <c r="B5177" s="815">
        <f t="shared" si="336"/>
        <v>60</v>
      </c>
      <c r="C5177" s="815">
        <f t="shared" si="337"/>
        <v>306</v>
      </c>
      <c r="D5177" s="815">
        <f t="shared" si="338"/>
        <v>307</v>
      </c>
      <c r="E5177" s="815">
        <v>1974</v>
      </c>
    </row>
    <row r="5178" spans="1:5">
      <c r="A5178" s="816">
        <f t="shared" si="339"/>
        <v>27090</v>
      </c>
      <c r="B5178" s="815">
        <f t="shared" si="336"/>
        <v>61</v>
      </c>
      <c r="C5178" s="815">
        <f t="shared" si="337"/>
        <v>305</v>
      </c>
      <c r="D5178" s="815">
        <f t="shared" si="338"/>
        <v>306</v>
      </c>
      <c r="E5178" s="815">
        <v>1974</v>
      </c>
    </row>
    <row r="5179" spans="1:5">
      <c r="A5179" s="816">
        <f t="shared" si="339"/>
        <v>27091</v>
      </c>
      <c r="B5179" s="815">
        <f t="shared" si="336"/>
        <v>62</v>
      </c>
      <c r="C5179" s="815">
        <f t="shared" si="337"/>
        <v>304</v>
      </c>
      <c r="D5179" s="815">
        <f t="shared" si="338"/>
        <v>305</v>
      </c>
      <c r="E5179" s="815">
        <v>1974</v>
      </c>
    </row>
    <row r="5180" spans="1:5">
      <c r="A5180" s="816">
        <f t="shared" si="339"/>
        <v>27092</v>
      </c>
      <c r="B5180" s="815">
        <f t="shared" si="336"/>
        <v>63</v>
      </c>
      <c r="C5180" s="815">
        <f t="shared" si="337"/>
        <v>303</v>
      </c>
      <c r="D5180" s="815">
        <f t="shared" si="338"/>
        <v>304</v>
      </c>
      <c r="E5180" s="815">
        <v>1974</v>
      </c>
    </row>
    <row r="5181" spans="1:5">
      <c r="A5181" s="816">
        <f t="shared" si="339"/>
        <v>27093</v>
      </c>
      <c r="B5181" s="815">
        <f t="shared" si="336"/>
        <v>64</v>
      </c>
      <c r="C5181" s="815">
        <f t="shared" si="337"/>
        <v>302</v>
      </c>
      <c r="D5181" s="815">
        <f t="shared" si="338"/>
        <v>303</v>
      </c>
      <c r="E5181" s="815">
        <v>1974</v>
      </c>
    </row>
    <row r="5182" spans="1:5">
      <c r="A5182" s="816">
        <f t="shared" si="339"/>
        <v>27094</v>
      </c>
      <c r="B5182" s="815">
        <f t="shared" si="336"/>
        <v>65</v>
      </c>
      <c r="C5182" s="815">
        <f t="shared" si="337"/>
        <v>301</v>
      </c>
      <c r="D5182" s="815">
        <f t="shared" si="338"/>
        <v>302</v>
      </c>
      <c r="E5182" s="815">
        <v>1974</v>
      </c>
    </row>
    <row r="5183" spans="1:5">
      <c r="A5183" s="816">
        <f t="shared" si="339"/>
        <v>27095</v>
      </c>
      <c r="B5183" s="815">
        <f t="shared" si="336"/>
        <v>66</v>
      </c>
      <c r="C5183" s="815">
        <f t="shared" si="337"/>
        <v>300</v>
      </c>
      <c r="D5183" s="815">
        <f t="shared" si="338"/>
        <v>301</v>
      </c>
      <c r="E5183" s="815">
        <v>1974</v>
      </c>
    </row>
    <row r="5184" spans="1:5">
      <c r="A5184" s="816">
        <f t="shared" si="339"/>
        <v>27096</v>
      </c>
      <c r="B5184" s="815">
        <f t="shared" ref="B5184:B5247" si="340">B5183+1</f>
        <v>67</v>
      </c>
      <c r="C5184" s="815">
        <f t="shared" ref="C5184:C5247" si="341">C5183-1</f>
        <v>299</v>
      </c>
      <c r="D5184" s="815">
        <f t="shared" ref="D5184:D5247" si="342">D5183-1</f>
        <v>300</v>
      </c>
      <c r="E5184" s="815">
        <v>1974</v>
      </c>
    </row>
    <row r="5185" spans="1:5">
      <c r="A5185" s="816">
        <f t="shared" si="339"/>
        <v>27097</v>
      </c>
      <c r="B5185" s="815">
        <f t="shared" si="340"/>
        <v>68</v>
      </c>
      <c r="C5185" s="815">
        <f t="shared" si="341"/>
        <v>298</v>
      </c>
      <c r="D5185" s="815">
        <f t="shared" si="342"/>
        <v>299</v>
      </c>
      <c r="E5185" s="815">
        <v>1974</v>
      </c>
    </row>
    <row r="5186" spans="1:5">
      <c r="A5186" s="816">
        <f t="shared" si="339"/>
        <v>27098</v>
      </c>
      <c r="B5186" s="815">
        <f t="shared" si="340"/>
        <v>69</v>
      </c>
      <c r="C5186" s="815">
        <f t="shared" si="341"/>
        <v>297</v>
      </c>
      <c r="D5186" s="815">
        <f t="shared" si="342"/>
        <v>298</v>
      </c>
      <c r="E5186" s="815">
        <v>1974</v>
      </c>
    </row>
    <row r="5187" spans="1:5">
      <c r="A5187" s="816">
        <f t="shared" si="339"/>
        <v>27099</v>
      </c>
      <c r="B5187" s="815">
        <f t="shared" si="340"/>
        <v>70</v>
      </c>
      <c r="C5187" s="815">
        <f t="shared" si="341"/>
        <v>296</v>
      </c>
      <c r="D5187" s="815">
        <f t="shared" si="342"/>
        <v>297</v>
      </c>
      <c r="E5187" s="815">
        <v>1974</v>
      </c>
    </row>
    <row r="5188" spans="1:5">
      <c r="A5188" s="816">
        <f t="shared" si="339"/>
        <v>27100</v>
      </c>
      <c r="B5188" s="815">
        <f t="shared" si="340"/>
        <v>71</v>
      </c>
      <c r="C5188" s="815">
        <f t="shared" si="341"/>
        <v>295</v>
      </c>
      <c r="D5188" s="815">
        <f t="shared" si="342"/>
        <v>296</v>
      </c>
      <c r="E5188" s="815">
        <v>1974</v>
      </c>
    </row>
    <row r="5189" spans="1:5">
      <c r="A5189" s="816">
        <f t="shared" si="339"/>
        <v>27101</v>
      </c>
      <c r="B5189" s="815">
        <f t="shared" si="340"/>
        <v>72</v>
      </c>
      <c r="C5189" s="815">
        <f t="shared" si="341"/>
        <v>294</v>
      </c>
      <c r="D5189" s="815">
        <f t="shared" si="342"/>
        <v>295</v>
      </c>
      <c r="E5189" s="815">
        <v>1974</v>
      </c>
    </row>
    <row r="5190" spans="1:5">
      <c r="A5190" s="816">
        <f t="shared" si="339"/>
        <v>27102</v>
      </c>
      <c r="B5190" s="815">
        <f t="shared" si="340"/>
        <v>73</v>
      </c>
      <c r="C5190" s="815">
        <f t="shared" si="341"/>
        <v>293</v>
      </c>
      <c r="D5190" s="815">
        <f t="shared" si="342"/>
        <v>294</v>
      </c>
      <c r="E5190" s="815">
        <v>1974</v>
      </c>
    </row>
    <row r="5191" spans="1:5">
      <c r="A5191" s="816">
        <f t="shared" si="339"/>
        <v>27103</v>
      </c>
      <c r="B5191" s="815">
        <f t="shared" si="340"/>
        <v>74</v>
      </c>
      <c r="C5191" s="815">
        <f t="shared" si="341"/>
        <v>292</v>
      </c>
      <c r="D5191" s="815">
        <f t="shared" si="342"/>
        <v>293</v>
      </c>
      <c r="E5191" s="815">
        <v>1974</v>
      </c>
    </row>
    <row r="5192" spans="1:5">
      <c r="A5192" s="816">
        <f t="shared" si="339"/>
        <v>27104</v>
      </c>
      <c r="B5192" s="815">
        <f t="shared" si="340"/>
        <v>75</v>
      </c>
      <c r="C5192" s="815">
        <f t="shared" si="341"/>
        <v>291</v>
      </c>
      <c r="D5192" s="815">
        <f t="shared" si="342"/>
        <v>292</v>
      </c>
      <c r="E5192" s="815">
        <v>1974</v>
      </c>
    </row>
    <row r="5193" spans="1:5">
      <c r="A5193" s="816">
        <f t="shared" si="339"/>
        <v>27105</v>
      </c>
      <c r="B5193" s="815">
        <f t="shared" si="340"/>
        <v>76</v>
      </c>
      <c r="C5193" s="815">
        <f t="shared" si="341"/>
        <v>290</v>
      </c>
      <c r="D5193" s="815">
        <f t="shared" si="342"/>
        <v>291</v>
      </c>
      <c r="E5193" s="815">
        <v>1974</v>
      </c>
    </row>
    <row r="5194" spans="1:5">
      <c r="A5194" s="816">
        <f t="shared" si="339"/>
        <v>27106</v>
      </c>
      <c r="B5194" s="815">
        <f t="shared" si="340"/>
        <v>77</v>
      </c>
      <c r="C5194" s="815">
        <f t="shared" si="341"/>
        <v>289</v>
      </c>
      <c r="D5194" s="815">
        <f t="shared" si="342"/>
        <v>290</v>
      </c>
      <c r="E5194" s="815">
        <v>1974</v>
      </c>
    </row>
    <row r="5195" spans="1:5">
      <c r="A5195" s="816">
        <f t="shared" si="339"/>
        <v>27107</v>
      </c>
      <c r="B5195" s="815">
        <f t="shared" si="340"/>
        <v>78</v>
      </c>
      <c r="C5195" s="815">
        <f t="shared" si="341"/>
        <v>288</v>
      </c>
      <c r="D5195" s="815">
        <f t="shared" si="342"/>
        <v>289</v>
      </c>
      <c r="E5195" s="815">
        <v>1974</v>
      </c>
    </row>
    <row r="5196" spans="1:5">
      <c r="A5196" s="816">
        <f t="shared" si="339"/>
        <v>27108</v>
      </c>
      <c r="B5196" s="815">
        <f t="shared" si="340"/>
        <v>79</v>
      </c>
      <c r="C5196" s="815">
        <f t="shared" si="341"/>
        <v>287</v>
      </c>
      <c r="D5196" s="815">
        <f t="shared" si="342"/>
        <v>288</v>
      </c>
      <c r="E5196" s="815">
        <v>1974</v>
      </c>
    </row>
    <row r="5197" spans="1:5">
      <c r="A5197" s="816">
        <f t="shared" si="339"/>
        <v>27109</v>
      </c>
      <c r="B5197" s="815">
        <f t="shared" si="340"/>
        <v>80</v>
      </c>
      <c r="C5197" s="815">
        <f t="shared" si="341"/>
        <v>286</v>
      </c>
      <c r="D5197" s="815">
        <f t="shared" si="342"/>
        <v>287</v>
      </c>
      <c r="E5197" s="815">
        <v>1974</v>
      </c>
    </row>
    <row r="5198" spans="1:5">
      <c r="A5198" s="816">
        <f t="shared" si="339"/>
        <v>27110</v>
      </c>
      <c r="B5198" s="815">
        <f t="shared" si="340"/>
        <v>81</v>
      </c>
      <c r="C5198" s="815">
        <f t="shared" si="341"/>
        <v>285</v>
      </c>
      <c r="D5198" s="815">
        <f t="shared" si="342"/>
        <v>286</v>
      </c>
      <c r="E5198" s="815">
        <v>1974</v>
      </c>
    </row>
    <row r="5199" spans="1:5">
      <c r="A5199" s="816">
        <f t="shared" si="339"/>
        <v>27111</v>
      </c>
      <c r="B5199" s="815">
        <f t="shared" si="340"/>
        <v>82</v>
      </c>
      <c r="C5199" s="815">
        <f t="shared" si="341"/>
        <v>284</v>
      </c>
      <c r="D5199" s="815">
        <f t="shared" si="342"/>
        <v>285</v>
      </c>
      <c r="E5199" s="815">
        <v>1974</v>
      </c>
    </row>
    <row r="5200" spans="1:5">
      <c r="A5200" s="816">
        <f t="shared" si="339"/>
        <v>27112</v>
      </c>
      <c r="B5200" s="815">
        <f t="shared" si="340"/>
        <v>83</v>
      </c>
      <c r="C5200" s="815">
        <f t="shared" si="341"/>
        <v>283</v>
      </c>
      <c r="D5200" s="815">
        <f t="shared" si="342"/>
        <v>284</v>
      </c>
      <c r="E5200" s="815">
        <v>1974</v>
      </c>
    </row>
    <row r="5201" spans="1:5">
      <c r="A5201" s="816">
        <f t="shared" si="339"/>
        <v>27113</v>
      </c>
      <c r="B5201" s="815">
        <f t="shared" si="340"/>
        <v>84</v>
      </c>
      <c r="C5201" s="815">
        <f t="shared" si="341"/>
        <v>282</v>
      </c>
      <c r="D5201" s="815">
        <f t="shared" si="342"/>
        <v>283</v>
      </c>
      <c r="E5201" s="815">
        <v>1974</v>
      </c>
    </row>
    <row r="5202" spans="1:5">
      <c r="A5202" s="816">
        <f t="shared" si="339"/>
        <v>27114</v>
      </c>
      <c r="B5202" s="815">
        <f t="shared" si="340"/>
        <v>85</v>
      </c>
      <c r="C5202" s="815">
        <f t="shared" si="341"/>
        <v>281</v>
      </c>
      <c r="D5202" s="815">
        <f t="shared" si="342"/>
        <v>282</v>
      </c>
      <c r="E5202" s="815">
        <v>1974</v>
      </c>
    </row>
    <row r="5203" spans="1:5">
      <c r="A5203" s="816">
        <f t="shared" si="339"/>
        <v>27115</v>
      </c>
      <c r="B5203" s="815">
        <f t="shared" si="340"/>
        <v>86</v>
      </c>
      <c r="C5203" s="815">
        <f t="shared" si="341"/>
        <v>280</v>
      </c>
      <c r="D5203" s="815">
        <f t="shared" si="342"/>
        <v>281</v>
      </c>
      <c r="E5203" s="815">
        <v>1974</v>
      </c>
    </row>
    <row r="5204" spans="1:5">
      <c r="A5204" s="816">
        <f t="shared" si="339"/>
        <v>27116</v>
      </c>
      <c r="B5204" s="815">
        <f t="shared" si="340"/>
        <v>87</v>
      </c>
      <c r="C5204" s="815">
        <f t="shared" si="341"/>
        <v>279</v>
      </c>
      <c r="D5204" s="815">
        <f t="shared" si="342"/>
        <v>280</v>
      </c>
      <c r="E5204" s="815">
        <v>1974</v>
      </c>
    </row>
    <row r="5205" spans="1:5">
      <c r="A5205" s="816">
        <f t="shared" si="339"/>
        <v>27117</v>
      </c>
      <c r="B5205" s="815">
        <f t="shared" si="340"/>
        <v>88</v>
      </c>
      <c r="C5205" s="815">
        <f t="shared" si="341"/>
        <v>278</v>
      </c>
      <c r="D5205" s="815">
        <f t="shared" si="342"/>
        <v>279</v>
      </c>
      <c r="E5205" s="815">
        <v>1974</v>
      </c>
    </row>
    <row r="5206" spans="1:5">
      <c r="A5206" s="816">
        <f t="shared" si="339"/>
        <v>27118</v>
      </c>
      <c r="B5206" s="815">
        <f t="shared" si="340"/>
        <v>89</v>
      </c>
      <c r="C5206" s="815">
        <f t="shared" si="341"/>
        <v>277</v>
      </c>
      <c r="D5206" s="815">
        <f t="shared" si="342"/>
        <v>278</v>
      </c>
      <c r="E5206" s="815">
        <v>1974</v>
      </c>
    </row>
    <row r="5207" spans="1:5">
      <c r="A5207" s="816">
        <f t="shared" si="339"/>
        <v>27119</v>
      </c>
      <c r="B5207" s="815">
        <f t="shared" si="340"/>
        <v>90</v>
      </c>
      <c r="C5207" s="815">
        <f t="shared" si="341"/>
        <v>276</v>
      </c>
      <c r="D5207" s="815">
        <f t="shared" si="342"/>
        <v>277</v>
      </c>
      <c r="E5207" s="815">
        <v>1974</v>
      </c>
    </row>
    <row r="5208" spans="1:5">
      <c r="A5208" s="816">
        <f t="shared" si="339"/>
        <v>27120</v>
      </c>
      <c r="B5208" s="815">
        <f t="shared" si="340"/>
        <v>91</v>
      </c>
      <c r="C5208" s="815">
        <f t="shared" si="341"/>
        <v>275</v>
      </c>
      <c r="D5208" s="815">
        <f t="shared" si="342"/>
        <v>276</v>
      </c>
      <c r="E5208" s="815">
        <v>1974</v>
      </c>
    </row>
    <row r="5209" spans="1:5">
      <c r="A5209" s="816">
        <f t="shared" si="339"/>
        <v>27121</v>
      </c>
      <c r="B5209" s="815">
        <f t="shared" si="340"/>
        <v>92</v>
      </c>
      <c r="C5209" s="815">
        <f t="shared" si="341"/>
        <v>274</v>
      </c>
      <c r="D5209" s="815">
        <f t="shared" si="342"/>
        <v>275</v>
      </c>
      <c r="E5209" s="815">
        <v>1974</v>
      </c>
    </row>
    <row r="5210" spans="1:5">
      <c r="A5210" s="816">
        <f t="shared" si="339"/>
        <v>27122</v>
      </c>
      <c r="B5210" s="815">
        <f t="shared" si="340"/>
        <v>93</v>
      </c>
      <c r="C5210" s="815">
        <f t="shared" si="341"/>
        <v>273</v>
      </c>
      <c r="D5210" s="815">
        <f t="shared" si="342"/>
        <v>274</v>
      </c>
      <c r="E5210" s="815">
        <v>1974</v>
      </c>
    </row>
    <row r="5211" spans="1:5">
      <c r="A5211" s="816">
        <f t="shared" si="339"/>
        <v>27123</v>
      </c>
      <c r="B5211" s="815">
        <f t="shared" si="340"/>
        <v>94</v>
      </c>
      <c r="C5211" s="815">
        <f t="shared" si="341"/>
        <v>272</v>
      </c>
      <c r="D5211" s="815">
        <f t="shared" si="342"/>
        <v>273</v>
      </c>
      <c r="E5211" s="815">
        <v>1974</v>
      </c>
    </row>
    <row r="5212" spans="1:5">
      <c r="A5212" s="816">
        <f t="shared" si="339"/>
        <v>27124</v>
      </c>
      <c r="B5212" s="815">
        <f t="shared" si="340"/>
        <v>95</v>
      </c>
      <c r="C5212" s="815">
        <f t="shared" si="341"/>
        <v>271</v>
      </c>
      <c r="D5212" s="815">
        <f t="shared" si="342"/>
        <v>272</v>
      </c>
      <c r="E5212" s="815">
        <v>1974</v>
      </c>
    </row>
    <row r="5213" spans="1:5">
      <c r="A5213" s="816">
        <f t="shared" si="339"/>
        <v>27125</v>
      </c>
      <c r="B5213" s="815">
        <f t="shared" si="340"/>
        <v>96</v>
      </c>
      <c r="C5213" s="815">
        <f t="shared" si="341"/>
        <v>270</v>
      </c>
      <c r="D5213" s="815">
        <f t="shared" si="342"/>
        <v>271</v>
      </c>
      <c r="E5213" s="815">
        <v>1974</v>
      </c>
    </row>
    <row r="5214" spans="1:5">
      <c r="A5214" s="816">
        <f t="shared" si="339"/>
        <v>27126</v>
      </c>
      <c r="B5214" s="815">
        <f t="shared" si="340"/>
        <v>97</v>
      </c>
      <c r="C5214" s="815">
        <f t="shared" si="341"/>
        <v>269</v>
      </c>
      <c r="D5214" s="815">
        <f t="shared" si="342"/>
        <v>270</v>
      </c>
      <c r="E5214" s="815">
        <v>1974</v>
      </c>
    </row>
    <row r="5215" spans="1:5">
      <c r="A5215" s="816">
        <f t="shared" si="339"/>
        <v>27127</v>
      </c>
      <c r="B5215" s="815">
        <f t="shared" si="340"/>
        <v>98</v>
      </c>
      <c r="C5215" s="815">
        <f t="shared" si="341"/>
        <v>268</v>
      </c>
      <c r="D5215" s="815">
        <f t="shared" si="342"/>
        <v>269</v>
      </c>
      <c r="E5215" s="815">
        <v>1974</v>
      </c>
    </row>
    <row r="5216" spans="1:5">
      <c r="A5216" s="816">
        <f t="shared" si="339"/>
        <v>27128</v>
      </c>
      <c r="B5216" s="815">
        <f t="shared" si="340"/>
        <v>99</v>
      </c>
      <c r="C5216" s="815">
        <f t="shared" si="341"/>
        <v>267</v>
      </c>
      <c r="D5216" s="815">
        <f t="shared" si="342"/>
        <v>268</v>
      </c>
      <c r="E5216" s="815">
        <v>1974</v>
      </c>
    </row>
    <row r="5217" spans="1:5">
      <c r="A5217" s="816">
        <f t="shared" si="339"/>
        <v>27129</v>
      </c>
      <c r="B5217" s="815">
        <f t="shared" si="340"/>
        <v>100</v>
      </c>
      <c r="C5217" s="815">
        <f t="shared" si="341"/>
        <v>266</v>
      </c>
      <c r="D5217" s="815">
        <f t="shared" si="342"/>
        <v>267</v>
      </c>
      <c r="E5217" s="815">
        <v>1974</v>
      </c>
    </row>
    <row r="5218" spans="1:5">
      <c r="A5218" s="816">
        <f t="shared" si="339"/>
        <v>27130</v>
      </c>
      <c r="B5218" s="815">
        <f t="shared" si="340"/>
        <v>101</v>
      </c>
      <c r="C5218" s="815">
        <f t="shared" si="341"/>
        <v>265</v>
      </c>
      <c r="D5218" s="815">
        <f t="shared" si="342"/>
        <v>266</v>
      </c>
      <c r="E5218" s="815">
        <v>1974</v>
      </c>
    </row>
    <row r="5219" spans="1:5">
      <c r="A5219" s="816">
        <f t="shared" si="339"/>
        <v>27131</v>
      </c>
      <c r="B5219" s="815">
        <f t="shared" si="340"/>
        <v>102</v>
      </c>
      <c r="C5219" s="815">
        <f t="shared" si="341"/>
        <v>264</v>
      </c>
      <c r="D5219" s="815">
        <f t="shared" si="342"/>
        <v>265</v>
      </c>
      <c r="E5219" s="815">
        <v>1974</v>
      </c>
    </row>
    <row r="5220" spans="1:5">
      <c r="A5220" s="816">
        <f t="shared" si="339"/>
        <v>27132</v>
      </c>
      <c r="B5220" s="815">
        <f t="shared" si="340"/>
        <v>103</v>
      </c>
      <c r="C5220" s="815">
        <f t="shared" si="341"/>
        <v>263</v>
      </c>
      <c r="D5220" s="815">
        <f t="shared" si="342"/>
        <v>264</v>
      </c>
      <c r="E5220" s="815">
        <v>1974</v>
      </c>
    </row>
    <row r="5221" spans="1:5">
      <c r="A5221" s="816">
        <f t="shared" si="339"/>
        <v>27133</v>
      </c>
      <c r="B5221" s="815">
        <f t="shared" si="340"/>
        <v>104</v>
      </c>
      <c r="C5221" s="815">
        <f t="shared" si="341"/>
        <v>262</v>
      </c>
      <c r="D5221" s="815">
        <f t="shared" si="342"/>
        <v>263</v>
      </c>
      <c r="E5221" s="815">
        <v>1974</v>
      </c>
    </row>
    <row r="5222" spans="1:5">
      <c r="A5222" s="816">
        <f t="shared" si="339"/>
        <v>27134</v>
      </c>
      <c r="B5222" s="815">
        <f t="shared" si="340"/>
        <v>105</v>
      </c>
      <c r="C5222" s="815">
        <f t="shared" si="341"/>
        <v>261</v>
      </c>
      <c r="D5222" s="815">
        <f t="shared" si="342"/>
        <v>262</v>
      </c>
      <c r="E5222" s="815">
        <v>1974</v>
      </c>
    </row>
    <row r="5223" spans="1:5">
      <c r="A5223" s="816">
        <f t="shared" si="339"/>
        <v>27135</v>
      </c>
      <c r="B5223" s="815">
        <f t="shared" si="340"/>
        <v>106</v>
      </c>
      <c r="C5223" s="815">
        <f t="shared" si="341"/>
        <v>260</v>
      </c>
      <c r="D5223" s="815">
        <f t="shared" si="342"/>
        <v>261</v>
      </c>
      <c r="E5223" s="815">
        <v>1974</v>
      </c>
    </row>
    <row r="5224" spans="1:5">
      <c r="A5224" s="816">
        <f t="shared" si="339"/>
        <v>27136</v>
      </c>
      <c r="B5224" s="815">
        <f t="shared" si="340"/>
        <v>107</v>
      </c>
      <c r="C5224" s="815">
        <f t="shared" si="341"/>
        <v>259</v>
      </c>
      <c r="D5224" s="815">
        <f t="shared" si="342"/>
        <v>260</v>
      </c>
      <c r="E5224" s="815">
        <v>1974</v>
      </c>
    </row>
    <row r="5225" spans="1:5">
      <c r="A5225" s="816">
        <f t="shared" si="339"/>
        <v>27137</v>
      </c>
      <c r="B5225" s="815">
        <f t="shared" si="340"/>
        <v>108</v>
      </c>
      <c r="C5225" s="815">
        <f t="shared" si="341"/>
        <v>258</v>
      </c>
      <c r="D5225" s="815">
        <f t="shared" si="342"/>
        <v>259</v>
      </c>
      <c r="E5225" s="815">
        <v>1974</v>
      </c>
    </row>
    <row r="5226" spans="1:5">
      <c r="A5226" s="816">
        <f t="shared" si="339"/>
        <v>27138</v>
      </c>
      <c r="B5226" s="815">
        <f t="shared" si="340"/>
        <v>109</v>
      </c>
      <c r="C5226" s="815">
        <f t="shared" si="341"/>
        <v>257</v>
      </c>
      <c r="D5226" s="815">
        <f t="shared" si="342"/>
        <v>258</v>
      </c>
      <c r="E5226" s="815">
        <v>1974</v>
      </c>
    </row>
    <row r="5227" spans="1:5">
      <c r="A5227" s="816">
        <f t="shared" si="339"/>
        <v>27139</v>
      </c>
      <c r="B5227" s="815">
        <f t="shared" si="340"/>
        <v>110</v>
      </c>
      <c r="C5227" s="815">
        <f t="shared" si="341"/>
        <v>256</v>
      </c>
      <c r="D5227" s="815">
        <f t="shared" si="342"/>
        <v>257</v>
      </c>
      <c r="E5227" s="815">
        <v>1974</v>
      </c>
    </row>
    <row r="5228" spans="1:5">
      <c r="A5228" s="816">
        <f t="shared" si="339"/>
        <v>27140</v>
      </c>
      <c r="B5228" s="815">
        <f t="shared" si="340"/>
        <v>111</v>
      </c>
      <c r="C5228" s="815">
        <f t="shared" si="341"/>
        <v>255</v>
      </c>
      <c r="D5228" s="815">
        <f t="shared" si="342"/>
        <v>256</v>
      </c>
      <c r="E5228" s="815">
        <v>1974</v>
      </c>
    </row>
    <row r="5229" spans="1:5">
      <c r="A5229" s="816">
        <f t="shared" si="339"/>
        <v>27141</v>
      </c>
      <c r="B5229" s="815">
        <f t="shared" si="340"/>
        <v>112</v>
      </c>
      <c r="C5229" s="815">
        <f t="shared" si="341"/>
        <v>254</v>
      </c>
      <c r="D5229" s="815">
        <f t="shared" si="342"/>
        <v>255</v>
      </c>
      <c r="E5229" s="815">
        <v>1974</v>
      </c>
    </row>
    <row r="5230" spans="1:5">
      <c r="A5230" s="816">
        <f t="shared" si="339"/>
        <v>27142</v>
      </c>
      <c r="B5230" s="815">
        <f t="shared" si="340"/>
        <v>113</v>
      </c>
      <c r="C5230" s="815">
        <f t="shared" si="341"/>
        <v>253</v>
      </c>
      <c r="D5230" s="815">
        <f t="shared" si="342"/>
        <v>254</v>
      </c>
      <c r="E5230" s="815">
        <v>1974</v>
      </c>
    </row>
    <row r="5231" spans="1:5">
      <c r="A5231" s="816">
        <f t="shared" si="339"/>
        <v>27143</v>
      </c>
      <c r="B5231" s="815">
        <f t="shared" si="340"/>
        <v>114</v>
      </c>
      <c r="C5231" s="815">
        <f t="shared" si="341"/>
        <v>252</v>
      </c>
      <c r="D5231" s="815">
        <f t="shared" si="342"/>
        <v>253</v>
      </c>
      <c r="E5231" s="815">
        <v>1974</v>
      </c>
    </row>
    <row r="5232" spans="1:5">
      <c r="A5232" s="816">
        <f t="shared" si="339"/>
        <v>27144</v>
      </c>
      <c r="B5232" s="815">
        <f t="shared" si="340"/>
        <v>115</v>
      </c>
      <c r="C5232" s="815">
        <f t="shared" si="341"/>
        <v>251</v>
      </c>
      <c r="D5232" s="815">
        <f t="shared" si="342"/>
        <v>252</v>
      </c>
      <c r="E5232" s="815">
        <v>1974</v>
      </c>
    </row>
    <row r="5233" spans="1:5">
      <c r="A5233" s="816">
        <f t="shared" si="339"/>
        <v>27145</v>
      </c>
      <c r="B5233" s="815">
        <f t="shared" si="340"/>
        <v>116</v>
      </c>
      <c r="C5233" s="815">
        <f t="shared" si="341"/>
        <v>250</v>
      </c>
      <c r="D5233" s="815">
        <f t="shared" si="342"/>
        <v>251</v>
      </c>
      <c r="E5233" s="815">
        <v>1974</v>
      </c>
    </row>
    <row r="5234" spans="1:5">
      <c r="A5234" s="816">
        <f t="shared" si="339"/>
        <v>27146</v>
      </c>
      <c r="B5234" s="815">
        <f t="shared" si="340"/>
        <v>117</v>
      </c>
      <c r="C5234" s="815">
        <f t="shared" si="341"/>
        <v>249</v>
      </c>
      <c r="D5234" s="815">
        <f t="shared" si="342"/>
        <v>250</v>
      </c>
      <c r="E5234" s="815">
        <v>1974</v>
      </c>
    </row>
    <row r="5235" spans="1:5">
      <c r="A5235" s="816">
        <f t="shared" ref="A5235:A5298" si="343">A5234+1</f>
        <v>27147</v>
      </c>
      <c r="B5235" s="815">
        <f t="shared" si="340"/>
        <v>118</v>
      </c>
      <c r="C5235" s="815">
        <f t="shared" si="341"/>
        <v>248</v>
      </c>
      <c r="D5235" s="815">
        <f t="shared" si="342"/>
        <v>249</v>
      </c>
      <c r="E5235" s="815">
        <v>1974</v>
      </c>
    </row>
    <row r="5236" spans="1:5">
      <c r="A5236" s="816">
        <f t="shared" si="343"/>
        <v>27148</v>
      </c>
      <c r="B5236" s="815">
        <f t="shared" si="340"/>
        <v>119</v>
      </c>
      <c r="C5236" s="815">
        <f t="shared" si="341"/>
        <v>247</v>
      </c>
      <c r="D5236" s="815">
        <f t="shared" si="342"/>
        <v>248</v>
      </c>
      <c r="E5236" s="815">
        <v>1974</v>
      </c>
    </row>
    <row r="5237" spans="1:5">
      <c r="A5237" s="816">
        <f t="shared" si="343"/>
        <v>27149</v>
      </c>
      <c r="B5237" s="815">
        <f t="shared" si="340"/>
        <v>120</v>
      </c>
      <c r="C5237" s="815">
        <f t="shared" si="341"/>
        <v>246</v>
      </c>
      <c r="D5237" s="815">
        <f t="shared" si="342"/>
        <v>247</v>
      </c>
      <c r="E5237" s="815">
        <v>1974</v>
      </c>
    </row>
    <row r="5238" spans="1:5">
      <c r="A5238" s="816">
        <f t="shared" si="343"/>
        <v>27150</v>
      </c>
      <c r="B5238" s="815">
        <f t="shared" si="340"/>
        <v>121</v>
      </c>
      <c r="C5238" s="815">
        <f t="shared" si="341"/>
        <v>245</v>
      </c>
      <c r="D5238" s="815">
        <f t="shared" si="342"/>
        <v>246</v>
      </c>
      <c r="E5238" s="815">
        <v>1974</v>
      </c>
    </row>
    <row r="5239" spans="1:5">
      <c r="A5239" s="816">
        <f t="shared" si="343"/>
        <v>27151</v>
      </c>
      <c r="B5239" s="815">
        <f t="shared" si="340"/>
        <v>122</v>
      </c>
      <c r="C5239" s="815">
        <f t="shared" si="341"/>
        <v>244</v>
      </c>
      <c r="D5239" s="815">
        <f t="shared" si="342"/>
        <v>245</v>
      </c>
      <c r="E5239" s="815">
        <v>1974</v>
      </c>
    </row>
    <row r="5240" spans="1:5">
      <c r="A5240" s="816">
        <f t="shared" si="343"/>
        <v>27152</v>
      </c>
      <c r="B5240" s="815">
        <f t="shared" si="340"/>
        <v>123</v>
      </c>
      <c r="C5240" s="815">
        <f t="shared" si="341"/>
        <v>243</v>
      </c>
      <c r="D5240" s="815">
        <f t="shared" si="342"/>
        <v>244</v>
      </c>
      <c r="E5240" s="815">
        <v>1974</v>
      </c>
    </row>
    <row r="5241" spans="1:5">
      <c r="A5241" s="816">
        <f t="shared" si="343"/>
        <v>27153</v>
      </c>
      <c r="B5241" s="815">
        <f t="shared" si="340"/>
        <v>124</v>
      </c>
      <c r="C5241" s="815">
        <f t="shared" si="341"/>
        <v>242</v>
      </c>
      <c r="D5241" s="815">
        <f t="shared" si="342"/>
        <v>243</v>
      </c>
      <c r="E5241" s="815">
        <v>1974</v>
      </c>
    </row>
    <row r="5242" spans="1:5">
      <c r="A5242" s="816">
        <f t="shared" si="343"/>
        <v>27154</v>
      </c>
      <c r="B5242" s="815">
        <f t="shared" si="340"/>
        <v>125</v>
      </c>
      <c r="C5242" s="815">
        <f t="shared" si="341"/>
        <v>241</v>
      </c>
      <c r="D5242" s="815">
        <f t="shared" si="342"/>
        <v>242</v>
      </c>
      <c r="E5242" s="815">
        <v>1974</v>
      </c>
    </row>
    <row r="5243" spans="1:5">
      <c r="A5243" s="816">
        <f t="shared" si="343"/>
        <v>27155</v>
      </c>
      <c r="B5243" s="815">
        <f t="shared" si="340"/>
        <v>126</v>
      </c>
      <c r="C5243" s="815">
        <f t="shared" si="341"/>
        <v>240</v>
      </c>
      <c r="D5243" s="815">
        <f t="shared" si="342"/>
        <v>241</v>
      </c>
      <c r="E5243" s="815">
        <v>1974</v>
      </c>
    </row>
    <row r="5244" spans="1:5">
      <c r="A5244" s="816">
        <f t="shared" si="343"/>
        <v>27156</v>
      </c>
      <c r="B5244" s="815">
        <f t="shared" si="340"/>
        <v>127</v>
      </c>
      <c r="C5244" s="815">
        <f t="shared" si="341"/>
        <v>239</v>
      </c>
      <c r="D5244" s="815">
        <f t="shared" si="342"/>
        <v>240</v>
      </c>
      <c r="E5244" s="815">
        <v>1974</v>
      </c>
    </row>
    <row r="5245" spans="1:5">
      <c r="A5245" s="816">
        <f t="shared" si="343"/>
        <v>27157</v>
      </c>
      <c r="B5245" s="815">
        <f t="shared" si="340"/>
        <v>128</v>
      </c>
      <c r="C5245" s="815">
        <f t="shared" si="341"/>
        <v>238</v>
      </c>
      <c r="D5245" s="815">
        <f t="shared" si="342"/>
        <v>239</v>
      </c>
      <c r="E5245" s="815">
        <v>1974</v>
      </c>
    </row>
    <row r="5246" spans="1:5">
      <c r="A5246" s="816">
        <f t="shared" si="343"/>
        <v>27158</v>
      </c>
      <c r="B5246" s="815">
        <f t="shared" si="340"/>
        <v>129</v>
      </c>
      <c r="C5246" s="815">
        <f t="shared" si="341"/>
        <v>237</v>
      </c>
      <c r="D5246" s="815">
        <f t="shared" si="342"/>
        <v>238</v>
      </c>
      <c r="E5246" s="815">
        <v>1974</v>
      </c>
    </row>
    <row r="5247" spans="1:5">
      <c r="A5247" s="816">
        <f t="shared" si="343"/>
        <v>27159</v>
      </c>
      <c r="B5247" s="815">
        <f t="shared" si="340"/>
        <v>130</v>
      </c>
      <c r="C5247" s="815">
        <f t="shared" si="341"/>
        <v>236</v>
      </c>
      <c r="D5247" s="815">
        <f t="shared" si="342"/>
        <v>237</v>
      </c>
      <c r="E5247" s="815">
        <v>1974</v>
      </c>
    </row>
    <row r="5248" spans="1:5">
      <c r="A5248" s="816">
        <f t="shared" si="343"/>
        <v>27160</v>
      </c>
      <c r="B5248" s="815">
        <f t="shared" ref="B5248:B5311" si="344">B5247+1</f>
        <v>131</v>
      </c>
      <c r="C5248" s="815">
        <f t="shared" ref="C5248:C5311" si="345">C5247-1</f>
        <v>235</v>
      </c>
      <c r="D5248" s="815">
        <f t="shared" ref="D5248:D5311" si="346">D5247-1</f>
        <v>236</v>
      </c>
      <c r="E5248" s="815">
        <v>1974</v>
      </c>
    </row>
    <row r="5249" spans="1:5">
      <c r="A5249" s="816">
        <f t="shared" si="343"/>
        <v>27161</v>
      </c>
      <c r="B5249" s="815">
        <f t="shared" si="344"/>
        <v>132</v>
      </c>
      <c r="C5249" s="815">
        <f t="shared" si="345"/>
        <v>234</v>
      </c>
      <c r="D5249" s="815">
        <f t="shared" si="346"/>
        <v>235</v>
      </c>
      <c r="E5249" s="815">
        <v>1974</v>
      </c>
    </row>
    <row r="5250" spans="1:5">
      <c r="A5250" s="816">
        <f t="shared" si="343"/>
        <v>27162</v>
      </c>
      <c r="B5250" s="815">
        <f t="shared" si="344"/>
        <v>133</v>
      </c>
      <c r="C5250" s="815">
        <f t="shared" si="345"/>
        <v>233</v>
      </c>
      <c r="D5250" s="815">
        <f t="shared" si="346"/>
        <v>234</v>
      </c>
      <c r="E5250" s="815">
        <v>1974</v>
      </c>
    </row>
    <row r="5251" spans="1:5">
      <c r="A5251" s="816">
        <f t="shared" si="343"/>
        <v>27163</v>
      </c>
      <c r="B5251" s="815">
        <f t="shared" si="344"/>
        <v>134</v>
      </c>
      <c r="C5251" s="815">
        <f t="shared" si="345"/>
        <v>232</v>
      </c>
      <c r="D5251" s="815">
        <f t="shared" si="346"/>
        <v>233</v>
      </c>
      <c r="E5251" s="815">
        <v>1974</v>
      </c>
    </row>
    <row r="5252" spans="1:5">
      <c r="A5252" s="816">
        <f t="shared" si="343"/>
        <v>27164</v>
      </c>
      <c r="B5252" s="815">
        <f t="shared" si="344"/>
        <v>135</v>
      </c>
      <c r="C5252" s="815">
        <f t="shared" si="345"/>
        <v>231</v>
      </c>
      <c r="D5252" s="815">
        <f t="shared" si="346"/>
        <v>232</v>
      </c>
      <c r="E5252" s="815">
        <v>1974</v>
      </c>
    </row>
    <row r="5253" spans="1:5">
      <c r="A5253" s="816">
        <f t="shared" si="343"/>
        <v>27165</v>
      </c>
      <c r="B5253" s="815">
        <f t="shared" si="344"/>
        <v>136</v>
      </c>
      <c r="C5253" s="815">
        <f t="shared" si="345"/>
        <v>230</v>
      </c>
      <c r="D5253" s="815">
        <f t="shared" si="346"/>
        <v>231</v>
      </c>
      <c r="E5253" s="815">
        <v>1974</v>
      </c>
    </row>
    <row r="5254" spans="1:5">
      <c r="A5254" s="816">
        <f t="shared" si="343"/>
        <v>27166</v>
      </c>
      <c r="B5254" s="815">
        <f t="shared" si="344"/>
        <v>137</v>
      </c>
      <c r="C5254" s="815">
        <f t="shared" si="345"/>
        <v>229</v>
      </c>
      <c r="D5254" s="815">
        <f t="shared" si="346"/>
        <v>230</v>
      </c>
      <c r="E5254" s="815">
        <v>1974</v>
      </c>
    </row>
    <row r="5255" spans="1:5">
      <c r="A5255" s="816">
        <f t="shared" si="343"/>
        <v>27167</v>
      </c>
      <c r="B5255" s="815">
        <f t="shared" si="344"/>
        <v>138</v>
      </c>
      <c r="C5255" s="815">
        <f t="shared" si="345"/>
        <v>228</v>
      </c>
      <c r="D5255" s="815">
        <f t="shared" si="346"/>
        <v>229</v>
      </c>
      <c r="E5255" s="815">
        <v>1974</v>
      </c>
    </row>
    <row r="5256" spans="1:5">
      <c r="A5256" s="816">
        <f t="shared" si="343"/>
        <v>27168</v>
      </c>
      <c r="B5256" s="815">
        <f t="shared" si="344"/>
        <v>139</v>
      </c>
      <c r="C5256" s="815">
        <f t="shared" si="345"/>
        <v>227</v>
      </c>
      <c r="D5256" s="815">
        <f t="shared" si="346"/>
        <v>228</v>
      </c>
      <c r="E5256" s="815">
        <v>1974</v>
      </c>
    </row>
    <row r="5257" spans="1:5">
      <c r="A5257" s="816">
        <f t="shared" si="343"/>
        <v>27169</v>
      </c>
      <c r="B5257" s="815">
        <f t="shared" si="344"/>
        <v>140</v>
      </c>
      <c r="C5257" s="815">
        <f t="shared" si="345"/>
        <v>226</v>
      </c>
      <c r="D5257" s="815">
        <f t="shared" si="346"/>
        <v>227</v>
      </c>
      <c r="E5257" s="815">
        <v>1974</v>
      </c>
    </row>
    <row r="5258" spans="1:5">
      <c r="A5258" s="816">
        <f t="shared" si="343"/>
        <v>27170</v>
      </c>
      <c r="B5258" s="815">
        <f t="shared" si="344"/>
        <v>141</v>
      </c>
      <c r="C5258" s="815">
        <f t="shared" si="345"/>
        <v>225</v>
      </c>
      <c r="D5258" s="815">
        <f t="shared" si="346"/>
        <v>226</v>
      </c>
      <c r="E5258" s="815">
        <v>1974</v>
      </c>
    </row>
    <row r="5259" spans="1:5">
      <c r="A5259" s="816">
        <f t="shared" si="343"/>
        <v>27171</v>
      </c>
      <c r="B5259" s="815">
        <f t="shared" si="344"/>
        <v>142</v>
      </c>
      <c r="C5259" s="815">
        <f t="shared" si="345"/>
        <v>224</v>
      </c>
      <c r="D5259" s="815">
        <f t="shared" si="346"/>
        <v>225</v>
      </c>
      <c r="E5259" s="815">
        <v>1974</v>
      </c>
    </row>
    <row r="5260" spans="1:5">
      <c r="A5260" s="816">
        <f t="shared" si="343"/>
        <v>27172</v>
      </c>
      <c r="B5260" s="815">
        <f t="shared" si="344"/>
        <v>143</v>
      </c>
      <c r="C5260" s="815">
        <f t="shared" si="345"/>
        <v>223</v>
      </c>
      <c r="D5260" s="815">
        <f t="shared" si="346"/>
        <v>224</v>
      </c>
      <c r="E5260" s="815">
        <v>1974</v>
      </c>
    </row>
    <row r="5261" spans="1:5">
      <c r="A5261" s="816">
        <f t="shared" si="343"/>
        <v>27173</v>
      </c>
      <c r="B5261" s="815">
        <f t="shared" si="344"/>
        <v>144</v>
      </c>
      <c r="C5261" s="815">
        <f t="shared" si="345"/>
        <v>222</v>
      </c>
      <c r="D5261" s="815">
        <f t="shared" si="346"/>
        <v>223</v>
      </c>
      <c r="E5261" s="815">
        <v>1974</v>
      </c>
    </row>
    <row r="5262" spans="1:5">
      <c r="A5262" s="816">
        <f t="shared" si="343"/>
        <v>27174</v>
      </c>
      <c r="B5262" s="815">
        <f t="shared" si="344"/>
        <v>145</v>
      </c>
      <c r="C5262" s="815">
        <f t="shared" si="345"/>
        <v>221</v>
      </c>
      <c r="D5262" s="815">
        <f t="shared" si="346"/>
        <v>222</v>
      </c>
      <c r="E5262" s="815">
        <v>1974</v>
      </c>
    </row>
    <row r="5263" spans="1:5">
      <c r="A5263" s="816">
        <f t="shared" si="343"/>
        <v>27175</v>
      </c>
      <c r="B5263" s="815">
        <f t="shared" si="344"/>
        <v>146</v>
      </c>
      <c r="C5263" s="815">
        <f t="shared" si="345"/>
        <v>220</v>
      </c>
      <c r="D5263" s="815">
        <f t="shared" si="346"/>
        <v>221</v>
      </c>
      <c r="E5263" s="815">
        <v>1974</v>
      </c>
    </row>
    <row r="5264" spans="1:5">
      <c r="A5264" s="816">
        <f t="shared" si="343"/>
        <v>27176</v>
      </c>
      <c r="B5264" s="815">
        <f t="shared" si="344"/>
        <v>147</v>
      </c>
      <c r="C5264" s="815">
        <f t="shared" si="345"/>
        <v>219</v>
      </c>
      <c r="D5264" s="815">
        <f t="shared" si="346"/>
        <v>220</v>
      </c>
      <c r="E5264" s="815">
        <v>1974</v>
      </c>
    </row>
    <row r="5265" spans="1:5">
      <c r="A5265" s="816">
        <f t="shared" si="343"/>
        <v>27177</v>
      </c>
      <c r="B5265" s="815">
        <f t="shared" si="344"/>
        <v>148</v>
      </c>
      <c r="C5265" s="815">
        <f t="shared" si="345"/>
        <v>218</v>
      </c>
      <c r="D5265" s="815">
        <f t="shared" si="346"/>
        <v>219</v>
      </c>
      <c r="E5265" s="815">
        <v>1974</v>
      </c>
    </row>
    <row r="5266" spans="1:5">
      <c r="A5266" s="816">
        <f t="shared" si="343"/>
        <v>27178</v>
      </c>
      <c r="B5266" s="815">
        <f t="shared" si="344"/>
        <v>149</v>
      </c>
      <c r="C5266" s="815">
        <f t="shared" si="345"/>
        <v>217</v>
      </c>
      <c r="D5266" s="815">
        <f t="shared" si="346"/>
        <v>218</v>
      </c>
      <c r="E5266" s="815">
        <v>1974</v>
      </c>
    </row>
    <row r="5267" spans="1:5">
      <c r="A5267" s="816">
        <f t="shared" si="343"/>
        <v>27179</v>
      </c>
      <c r="B5267" s="815">
        <f t="shared" si="344"/>
        <v>150</v>
      </c>
      <c r="C5267" s="815">
        <f t="shared" si="345"/>
        <v>216</v>
      </c>
      <c r="D5267" s="815">
        <f t="shared" si="346"/>
        <v>217</v>
      </c>
      <c r="E5267" s="815">
        <v>1974</v>
      </c>
    </row>
    <row r="5268" spans="1:5">
      <c r="A5268" s="816">
        <f t="shared" si="343"/>
        <v>27180</v>
      </c>
      <c r="B5268" s="815">
        <f t="shared" si="344"/>
        <v>151</v>
      </c>
      <c r="C5268" s="815">
        <f t="shared" si="345"/>
        <v>215</v>
      </c>
      <c r="D5268" s="815">
        <f t="shared" si="346"/>
        <v>216</v>
      </c>
      <c r="E5268" s="815">
        <v>1974</v>
      </c>
    </row>
    <row r="5269" spans="1:5">
      <c r="A5269" s="816">
        <f t="shared" si="343"/>
        <v>27181</v>
      </c>
      <c r="B5269" s="815">
        <f t="shared" si="344"/>
        <v>152</v>
      </c>
      <c r="C5269" s="815">
        <f t="shared" si="345"/>
        <v>214</v>
      </c>
      <c r="D5269" s="815">
        <f t="shared" si="346"/>
        <v>215</v>
      </c>
      <c r="E5269" s="815">
        <v>1974</v>
      </c>
    </row>
    <row r="5270" spans="1:5">
      <c r="A5270" s="816">
        <f t="shared" si="343"/>
        <v>27182</v>
      </c>
      <c r="B5270" s="815">
        <f t="shared" si="344"/>
        <v>153</v>
      </c>
      <c r="C5270" s="815">
        <f t="shared" si="345"/>
        <v>213</v>
      </c>
      <c r="D5270" s="815">
        <f t="shared" si="346"/>
        <v>214</v>
      </c>
      <c r="E5270" s="815">
        <v>1974</v>
      </c>
    </row>
    <row r="5271" spans="1:5">
      <c r="A5271" s="816">
        <f t="shared" si="343"/>
        <v>27183</v>
      </c>
      <c r="B5271" s="815">
        <f t="shared" si="344"/>
        <v>154</v>
      </c>
      <c r="C5271" s="815">
        <f t="shared" si="345"/>
        <v>212</v>
      </c>
      <c r="D5271" s="815">
        <f t="shared" si="346"/>
        <v>213</v>
      </c>
      <c r="E5271" s="815">
        <v>1974</v>
      </c>
    </row>
    <row r="5272" spans="1:5">
      <c r="A5272" s="816">
        <f t="shared" si="343"/>
        <v>27184</v>
      </c>
      <c r="B5272" s="815">
        <f t="shared" si="344"/>
        <v>155</v>
      </c>
      <c r="C5272" s="815">
        <f t="shared" si="345"/>
        <v>211</v>
      </c>
      <c r="D5272" s="815">
        <f t="shared" si="346"/>
        <v>212</v>
      </c>
      <c r="E5272" s="815">
        <v>1974</v>
      </c>
    </row>
    <row r="5273" spans="1:5">
      <c r="A5273" s="816">
        <f t="shared" si="343"/>
        <v>27185</v>
      </c>
      <c r="B5273" s="815">
        <f t="shared" si="344"/>
        <v>156</v>
      </c>
      <c r="C5273" s="815">
        <f t="shared" si="345"/>
        <v>210</v>
      </c>
      <c r="D5273" s="815">
        <f t="shared" si="346"/>
        <v>211</v>
      </c>
      <c r="E5273" s="815">
        <v>1974</v>
      </c>
    </row>
    <row r="5274" spans="1:5">
      <c r="A5274" s="816">
        <f t="shared" si="343"/>
        <v>27186</v>
      </c>
      <c r="B5274" s="815">
        <f t="shared" si="344"/>
        <v>157</v>
      </c>
      <c r="C5274" s="815">
        <f t="shared" si="345"/>
        <v>209</v>
      </c>
      <c r="D5274" s="815">
        <f t="shared" si="346"/>
        <v>210</v>
      </c>
      <c r="E5274" s="815">
        <v>1974</v>
      </c>
    </row>
    <row r="5275" spans="1:5">
      <c r="A5275" s="816">
        <f t="shared" si="343"/>
        <v>27187</v>
      </c>
      <c r="B5275" s="815">
        <f t="shared" si="344"/>
        <v>158</v>
      </c>
      <c r="C5275" s="815">
        <f t="shared" si="345"/>
        <v>208</v>
      </c>
      <c r="D5275" s="815">
        <f t="shared" si="346"/>
        <v>209</v>
      </c>
      <c r="E5275" s="815">
        <v>1974</v>
      </c>
    </row>
    <row r="5276" spans="1:5">
      <c r="A5276" s="816">
        <f t="shared" si="343"/>
        <v>27188</v>
      </c>
      <c r="B5276" s="815">
        <f t="shared" si="344"/>
        <v>159</v>
      </c>
      <c r="C5276" s="815">
        <f t="shared" si="345"/>
        <v>207</v>
      </c>
      <c r="D5276" s="815">
        <f t="shared" si="346"/>
        <v>208</v>
      </c>
      <c r="E5276" s="815">
        <v>1974</v>
      </c>
    </row>
    <row r="5277" spans="1:5">
      <c r="A5277" s="816">
        <f t="shared" si="343"/>
        <v>27189</v>
      </c>
      <c r="B5277" s="815">
        <f t="shared" si="344"/>
        <v>160</v>
      </c>
      <c r="C5277" s="815">
        <f t="shared" si="345"/>
        <v>206</v>
      </c>
      <c r="D5277" s="815">
        <f t="shared" si="346"/>
        <v>207</v>
      </c>
      <c r="E5277" s="815">
        <v>1974</v>
      </c>
    </row>
    <row r="5278" spans="1:5">
      <c r="A5278" s="816">
        <f t="shared" si="343"/>
        <v>27190</v>
      </c>
      <c r="B5278" s="815">
        <f t="shared" si="344"/>
        <v>161</v>
      </c>
      <c r="C5278" s="815">
        <f t="shared" si="345"/>
        <v>205</v>
      </c>
      <c r="D5278" s="815">
        <f t="shared" si="346"/>
        <v>206</v>
      </c>
      <c r="E5278" s="815">
        <v>1974</v>
      </c>
    </row>
    <row r="5279" spans="1:5">
      <c r="A5279" s="816">
        <f t="shared" si="343"/>
        <v>27191</v>
      </c>
      <c r="B5279" s="815">
        <f t="shared" si="344"/>
        <v>162</v>
      </c>
      <c r="C5279" s="815">
        <f t="shared" si="345"/>
        <v>204</v>
      </c>
      <c r="D5279" s="815">
        <f t="shared" si="346"/>
        <v>205</v>
      </c>
      <c r="E5279" s="815">
        <v>1974</v>
      </c>
    </row>
    <row r="5280" spans="1:5">
      <c r="A5280" s="816">
        <f t="shared" si="343"/>
        <v>27192</v>
      </c>
      <c r="B5280" s="815">
        <f t="shared" si="344"/>
        <v>163</v>
      </c>
      <c r="C5280" s="815">
        <f t="shared" si="345"/>
        <v>203</v>
      </c>
      <c r="D5280" s="815">
        <f t="shared" si="346"/>
        <v>204</v>
      </c>
      <c r="E5280" s="815">
        <v>1974</v>
      </c>
    </row>
    <row r="5281" spans="1:5">
      <c r="A5281" s="816">
        <f t="shared" si="343"/>
        <v>27193</v>
      </c>
      <c r="B5281" s="815">
        <f t="shared" si="344"/>
        <v>164</v>
      </c>
      <c r="C5281" s="815">
        <f t="shared" si="345"/>
        <v>202</v>
      </c>
      <c r="D5281" s="815">
        <f t="shared" si="346"/>
        <v>203</v>
      </c>
      <c r="E5281" s="815">
        <v>1974</v>
      </c>
    </row>
    <row r="5282" spans="1:5">
      <c r="A5282" s="816">
        <f t="shared" si="343"/>
        <v>27194</v>
      </c>
      <c r="B5282" s="815">
        <f t="shared" si="344"/>
        <v>165</v>
      </c>
      <c r="C5282" s="815">
        <f t="shared" si="345"/>
        <v>201</v>
      </c>
      <c r="D5282" s="815">
        <f t="shared" si="346"/>
        <v>202</v>
      </c>
      <c r="E5282" s="815">
        <v>1974</v>
      </c>
    </row>
    <row r="5283" spans="1:5">
      <c r="A5283" s="816">
        <f t="shared" si="343"/>
        <v>27195</v>
      </c>
      <c r="B5283" s="815">
        <f t="shared" si="344"/>
        <v>166</v>
      </c>
      <c r="C5283" s="815">
        <f t="shared" si="345"/>
        <v>200</v>
      </c>
      <c r="D5283" s="815">
        <f t="shared" si="346"/>
        <v>201</v>
      </c>
      <c r="E5283" s="815">
        <v>1974</v>
      </c>
    </row>
    <row r="5284" spans="1:5">
      <c r="A5284" s="816">
        <f t="shared" si="343"/>
        <v>27196</v>
      </c>
      <c r="B5284" s="815">
        <f t="shared" si="344"/>
        <v>167</v>
      </c>
      <c r="C5284" s="815">
        <f t="shared" si="345"/>
        <v>199</v>
      </c>
      <c r="D5284" s="815">
        <f t="shared" si="346"/>
        <v>200</v>
      </c>
      <c r="E5284" s="815">
        <v>1974</v>
      </c>
    </row>
    <row r="5285" spans="1:5">
      <c r="A5285" s="816">
        <f t="shared" si="343"/>
        <v>27197</v>
      </c>
      <c r="B5285" s="815">
        <f t="shared" si="344"/>
        <v>168</v>
      </c>
      <c r="C5285" s="815">
        <f t="shared" si="345"/>
        <v>198</v>
      </c>
      <c r="D5285" s="815">
        <f t="shared" si="346"/>
        <v>199</v>
      </c>
      <c r="E5285" s="815">
        <v>1974</v>
      </c>
    </row>
    <row r="5286" spans="1:5">
      <c r="A5286" s="816">
        <f t="shared" si="343"/>
        <v>27198</v>
      </c>
      <c r="B5286" s="815">
        <f t="shared" si="344"/>
        <v>169</v>
      </c>
      <c r="C5286" s="815">
        <f t="shared" si="345"/>
        <v>197</v>
      </c>
      <c r="D5286" s="815">
        <f t="shared" si="346"/>
        <v>198</v>
      </c>
      <c r="E5286" s="815">
        <v>1974</v>
      </c>
    </row>
    <row r="5287" spans="1:5">
      <c r="A5287" s="816">
        <f t="shared" si="343"/>
        <v>27199</v>
      </c>
      <c r="B5287" s="815">
        <f t="shared" si="344"/>
        <v>170</v>
      </c>
      <c r="C5287" s="815">
        <f t="shared" si="345"/>
        <v>196</v>
      </c>
      <c r="D5287" s="815">
        <f t="shared" si="346"/>
        <v>197</v>
      </c>
      <c r="E5287" s="815">
        <v>1974</v>
      </c>
    </row>
    <row r="5288" spans="1:5">
      <c r="A5288" s="816">
        <f t="shared" si="343"/>
        <v>27200</v>
      </c>
      <c r="B5288" s="815">
        <f t="shared" si="344"/>
        <v>171</v>
      </c>
      <c r="C5288" s="815">
        <f t="shared" si="345"/>
        <v>195</v>
      </c>
      <c r="D5288" s="815">
        <f t="shared" si="346"/>
        <v>196</v>
      </c>
      <c r="E5288" s="815">
        <v>1974</v>
      </c>
    </row>
    <row r="5289" spans="1:5">
      <c r="A5289" s="816">
        <f t="shared" si="343"/>
        <v>27201</v>
      </c>
      <c r="B5289" s="815">
        <f t="shared" si="344"/>
        <v>172</v>
      </c>
      <c r="C5289" s="815">
        <f t="shared" si="345"/>
        <v>194</v>
      </c>
      <c r="D5289" s="815">
        <f t="shared" si="346"/>
        <v>195</v>
      </c>
      <c r="E5289" s="815">
        <v>1974</v>
      </c>
    </row>
    <row r="5290" spans="1:5">
      <c r="A5290" s="816">
        <f t="shared" si="343"/>
        <v>27202</v>
      </c>
      <c r="B5290" s="815">
        <f t="shared" si="344"/>
        <v>173</v>
      </c>
      <c r="C5290" s="815">
        <f t="shared" si="345"/>
        <v>193</v>
      </c>
      <c r="D5290" s="815">
        <f t="shared" si="346"/>
        <v>194</v>
      </c>
      <c r="E5290" s="815">
        <v>1974</v>
      </c>
    </row>
    <row r="5291" spans="1:5">
      <c r="A5291" s="816">
        <f t="shared" si="343"/>
        <v>27203</v>
      </c>
      <c r="B5291" s="815">
        <f t="shared" si="344"/>
        <v>174</v>
      </c>
      <c r="C5291" s="815">
        <f t="shared" si="345"/>
        <v>192</v>
      </c>
      <c r="D5291" s="815">
        <f t="shared" si="346"/>
        <v>193</v>
      </c>
      <c r="E5291" s="815">
        <v>1974</v>
      </c>
    </row>
    <row r="5292" spans="1:5">
      <c r="A5292" s="816">
        <f t="shared" si="343"/>
        <v>27204</v>
      </c>
      <c r="B5292" s="815">
        <f t="shared" si="344"/>
        <v>175</v>
      </c>
      <c r="C5292" s="815">
        <f t="shared" si="345"/>
        <v>191</v>
      </c>
      <c r="D5292" s="815">
        <f t="shared" si="346"/>
        <v>192</v>
      </c>
      <c r="E5292" s="815">
        <v>1974</v>
      </c>
    </row>
    <row r="5293" spans="1:5">
      <c r="A5293" s="816">
        <f t="shared" si="343"/>
        <v>27205</v>
      </c>
      <c r="B5293" s="815">
        <f t="shared" si="344"/>
        <v>176</v>
      </c>
      <c r="C5293" s="815">
        <f t="shared" si="345"/>
        <v>190</v>
      </c>
      <c r="D5293" s="815">
        <f t="shared" si="346"/>
        <v>191</v>
      </c>
      <c r="E5293" s="815">
        <v>1974</v>
      </c>
    </row>
    <row r="5294" spans="1:5">
      <c r="A5294" s="816">
        <f t="shared" si="343"/>
        <v>27206</v>
      </c>
      <c r="B5294" s="815">
        <f t="shared" si="344"/>
        <v>177</v>
      </c>
      <c r="C5294" s="815">
        <f t="shared" si="345"/>
        <v>189</v>
      </c>
      <c r="D5294" s="815">
        <f t="shared" si="346"/>
        <v>190</v>
      </c>
      <c r="E5294" s="815">
        <v>1974</v>
      </c>
    </row>
    <row r="5295" spans="1:5">
      <c r="A5295" s="816">
        <f t="shared" si="343"/>
        <v>27207</v>
      </c>
      <c r="B5295" s="815">
        <f t="shared" si="344"/>
        <v>178</v>
      </c>
      <c r="C5295" s="815">
        <f t="shared" si="345"/>
        <v>188</v>
      </c>
      <c r="D5295" s="815">
        <f t="shared" si="346"/>
        <v>189</v>
      </c>
      <c r="E5295" s="815">
        <v>1974</v>
      </c>
    </row>
    <row r="5296" spans="1:5">
      <c r="A5296" s="816">
        <f t="shared" si="343"/>
        <v>27208</v>
      </c>
      <c r="B5296" s="815">
        <f t="shared" si="344"/>
        <v>179</v>
      </c>
      <c r="C5296" s="815">
        <f t="shared" si="345"/>
        <v>187</v>
      </c>
      <c r="D5296" s="815">
        <f t="shared" si="346"/>
        <v>188</v>
      </c>
      <c r="E5296" s="815">
        <v>1974</v>
      </c>
    </row>
    <row r="5297" spans="1:5">
      <c r="A5297" s="816">
        <f t="shared" si="343"/>
        <v>27209</v>
      </c>
      <c r="B5297" s="815">
        <f t="shared" si="344"/>
        <v>180</v>
      </c>
      <c r="C5297" s="815">
        <f t="shared" si="345"/>
        <v>186</v>
      </c>
      <c r="D5297" s="815">
        <f t="shared" si="346"/>
        <v>187</v>
      </c>
      <c r="E5297" s="815">
        <v>1974</v>
      </c>
    </row>
    <row r="5298" spans="1:5">
      <c r="A5298" s="816">
        <f t="shared" si="343"/>
        <v>27210</v>
      </c>
      <c r="B5298" s="815">
        <f t="shared" si="344"/>
        <v>181</v>
      </c>
      <c r="C5298" s="815">
        <f t="shared" si="345"/>
        <v>185</v>
      </c>
      <c r="D5298" s="815">
        <f t="shared" si="346"/>
        <v>186</v>
      </c>
      <c r="E5298" s="815">
        <v>1974</v>
      </c>
    </row>
    <row r="5299" spans="1:5">
      <c r="A5299" s="816">
        <f t="shared" ref="A5299:A5362" si="347">A5298+1</f>
        <v>27211</v>
      </c>
      <c r="B5299" s="815">
        <f t="shared" si="344"/>
        <v>182</v>
      </c>
      <c r="C5299" s="815">
        <f t="shared" si="345"/>
        <v>184</v>
      </c>
      <c r="D5299" s="815">
        <f t="shared" si="346"/>
        <v>185</v>
      </c>
      <c r="E5299" s="815">
        <v>1974</v>
      </c>
    </row>
    <row r="5300" spans="1:5">
      <c r="A5300" s="816">
        <f t="shared" si="347"/>
        <v>27212</v>
      </c>
      <c r="B5300" s="815">
        <f t="shared" si="344"/>
        <v>183</v>
      </c>
      <c r="C5300" s="815">
        <f t="shared" si="345"/>
        <v>183</v>
      </c>
      <c r="D5300" s="815">
        <f t="shared" si="346"/>
        <v>184</v>
      </c>
      <c r="E5300" s="815">
        <v>1974</v>
      </c>
    </row>
    <row r="5301" spans="1:5">
      <c r="A5301" s="816">
        <f t="shared" si="347"/>
        <v>27213</v>
      </c>
      <c r="B5301" s="815">
        <f t="shared" si="344"/>
        <v>184</v>
      </c>
      <c r="C5301" s="815">
        <f t="shared" si="345"/>
        <v>182</v>
      </c>
      <c r="D5301" s="815">
        <f t="shared" si="346"/>
        <v>183</v>
      </c>
      <c r="E5301" s="815">
        <v>1974</v>
      </c>
    </row>
    <row r="5302" spans="1:5">
      <c r="A5302" s="816">
        <f t="shared" si="347"/>
        <v>27214</v>
      </c>
      <c r="B5302" s="815">
        <f t="shared" si="344"/>
        <v>185</v>
      </c>
      <c r="C5302" s="815">
        <f t="shared" si="345"/>
        <v>181</v>
      </c>
      <c r="D5302" s="815">
        <f t="shared" si="346"/>
        <v>182</v>
      </c>
      <c r="E5302" s="815">
        <v>1974</v>
      </c>
    </row>
    <row r="5303" spans="1:5">
      <c r="A5303" s="816">
        <f t="shared" si="347"/>
        <v>27215</v>
      </c>
      <c r="B5303" s="815">
        <f t="shared" si="344"/>
        <v>186</v>
      </c>
      <c r="C5303" s="815">
        <f t="shared" si="345"/>
        <v>180</v>
      </c>
      <c r="D5303" s="815">
        <f t="shared" si="346"/>
        <v>181</v>
      </c>
      <c r="E5303" s="815">
        <v>1974</v>
      </c>
    </row>
    <row r="5304" spans="1:5">
      <c r="A5304" s="816">
        <f t="shared" si="347"/>
        <v>27216</v>
      </c>
      <c r="B5304" s="815">
        <f t="shared" si="344"/>
        <v>187</v>
      </c>
      <c r="C5304" s="815">
        <f t="shared" si="345"/>
        <v>179</v>
      </c>
      <c r="D5304" s="815">
        <f t="shared" si="346"/>
        <v>180</v>
      </c>
      <c r="E5304" s="815">
        <v>1974</v>
      </c>
    </row>
    <row r="5305" spans="1:5">
      <c r="A5305" s="816">
        <f t="shared" si="347"/>
        <v>27217</v>
      </c>
      <c r="B5305" s="815">
        <f t="shared" si="344"/>
        <v>188</v>
      </c>
      <c r="C5305" s="815">
        <f t="shared" si="345"/>
        <v>178</v>
      </c>
      <c r="D5305" s="815">
        <f t="shared" si="346"/>
        <v>179</v>
      </c>
      <c r="E5305" s="815">
        <v>1974</v>
      </c>
    </row>
    <row r="5306" spans="1:5">
      <c r="A5306" s="816">
        <f t="shared" si="347"/>
        <v>27218</v>
      </c>
      <c r="B5306" s="815">
        <f t="shared" si="344"/>
        <v>189</v>
      </c>
      <c r="C5306" s="815">
        <f t="shared" si="345"/>
        <v>177</v>
      </c>
      <c r="D5306" s="815">
        <f t="shared" si="346"/>
        <v>178</v>
      </c>
      <c r="E5306" s="815">
        <v>1974</v>
      </c>
    </row>
    <row r="5307" spans="1:5">
      <c r="A5307" s="816">
        <f t="shared" si="347"/>
        <v>27219</v>
      </c>
      <c r="B5307" s="815">
        <f t="shared" si="344"/>
        <v>190</v>
      </c>
      <c r="C5307" s="815">
        <f t="shared" si="345"/>
        <v>176</v>
      </c>
      <c r="D5307" s="815">
        <f t="shared" si="346"/>
        <v>177</v>
      </c>
      <c r="E5307" s="815">
        <v>1974</v>
      </c>
    </row>
    <row r="5308" spans="1:5">
      <c r="A5308" s="816">
        <f t="shared" si="347"/>
        <v>27220</v>
      </c>
      <c r="B5308" s="815">
        <f t="shared" si="344"/>
        <v>191</v>
      </c>
      <c r="C5308" s="815">
        <f t="shared" si="345"/>
        <v>175</v>
      </c>
      <c r="D5308" s="815">
        <f t="shared" si="346"/>
        <v>176</v>
      </c>
      <c r="E5308" s="815">
        <v>1974</v>
      </c>
    </row>
    <row r="5309" spans="1:5">
      <c r="A5309" s="816">
        <f t="shared" si="347"/>
        <v>27221</v>
      </c>
      <c r="B5309" s="815">
        <f t="shared" si="344"/>
        <v>192</v>
      </c>
      <c r="C5309" s="815">
        <f t="shared" si="345"/>
        <v>174</v>
      </c>
      <c r="D5309" s="815">
        <f t="shared" si="346"/>
        <v>175</v>
      </c>
      <c r="E5309" s="815">
        <v>1974</v>
      </c>
    </row>
    <row r="5310" spans="1:5">
      <c r="A5310" s="816">
        <f t="shared" si="347"/>
        <v>27222</v>
      </c>
      <c r="B5310" s="815">
        <f t="shared" si="344"/>
        <v>193</v>
      </c>
      <c r="C5310" s="815">
        <f t="shared" si="345"/>
        <v>173</v>
      </c>
      <c r="D5310" s="815">
        <f t="shared" si="346"/>
        <v>174</v>
      </c>
      <c r="E5310" s="815">
        <v>1974</v>
      </c>
    </row>
    <row r="5311" spans="1:5">
      <c r="A5311" s="816">
        <f t="shared" si="347"/>
        <v>27223</v>
      </c>
      <c r="B5311" s="815">
        <f t="shared" si="344"/>
        <v>194</v>
      </c>
      <c r="C5311" s="815">
        <f t="shared" si="345"/>
        <v>172</v>
      </c>
      <c r="D5311" s="815">
        <f t="shared" si="346"/>
        <v>173</v>
      </c>
      <c r="E5311" s="815">
        <v>1974</v>
      </c>
    </row>
    <row r="5312" spans="1:5">
      <c r="A5312" s="816">
        <f t="shared" si="347"/>
        <v>27224</v>
      </c>
      <c r="B5312" s="815">
        <f t="shared" ref="B5312:B5375" si="348">B5311+1</f>
        <v>195</v>
      </c>
      <c r="C5312" s="815">
        <f t="shared" ref="C5312:C5375" si="349">C5311-1</f>
        <v>171</v>
      </c>
      <c r="D5312" s="815">
        <f t="shared" ref="D5312:D5375" si="350">D5311-1</f>
        <v>172</v>
      </c>
      <c r="E5312" s="815">
        <v>1974</v>
      </c>
    </row>
    <row r="5313" spans="1:5">
      <c r="A5313" s="816">
        <f t="shared" si="347"/>
        <v>27225</v>
      </c>
      <c r="B5313" s="815">
        <f t="shared" si="348"/>
        <v>196</v>
      </c>
      <c r="C5313" s="815">
        <f t="shared" si="349"/>
        <v>170</v>
      </c>
      <c r="D5313" s="815">
        <f t="shared" si="350"/>
        <v>171</v>
      </c>
      <c r="E5313" s="815">
        <v>1974</v>
      </c>
    </row>
    <row r="5314" spans="1:5">
      <c r="A5314" s="816">
        <f t="shared" si="347"/>
        <v>27226</v>
      </c>
      <c r="B5314" s="815">
        <f t="shared" si="348"/>
        <v>197</v>
      </c>
      <c r="C5314" s="815">
        <f t="shared" si="349"/>
        <v>169</v>
      </c>
      <c r="D5314" s="815">
        <f t="shared" si="350"/>
        <v>170</v>
      </c>
      <c r="E5314" s="815">
        <v>1974</v>
      </c>
    </row>
    <row r="5315" spans="1:5">
      <c r="A5315" s="816">
        <f t="shared" si="347"/>
        <v>27227</v>
      </c>
      <c r="B5315" s="815">
        <f t="shared" si="348"/>
        <v>198</v>
      </c>
      <c r="C5315" s="815">
        <f t="shared" si="349"/>
        <v>168</v>
      </c>
      <c r="D5315" s="815">
        <f t="shared" si="350"/>
        <v>169</v>
      </c>
      <c r="E5315" s="815">
        <v>1974</v>
      </c>
    </row>
    <row r="5316" spans="1:5">
      <c r="A5316" s="816">
        <f t="shared" si="347"/>
        <v>27228</v>
      </c>
      <c r="B5316" s="815">
        <f t="shared" si="348"/>
        <v>199</v>
      </c>
      <c r="C5316" s="815">
        <f t="shared" si="349"/>
        <v>167</v>
      </c>
      <c r="D5316" s="815">
        <f t="shared" si="350"/>
        <v>168</v>
      </c>
      <c r="E5316" s="815">
        <v>1974</v>
      </c>
    </row>
    <row r="5317" spans="1:5">
      <c r="A5317" s="816">
        <f t="shared" si="347"/>
        <v>27229</v>
      </c>
      <c r="B5317" s="815">
        <f t="shared" si="348"/>
        <v>200</v>
      </c>
      <c r="C5317" s="815">
        <f t="shared" si="349"/>
        <v>166</v>
      </c>
      <c r="D5317" s="815">
        <f t="shared" si="350"/>
        <v>167</v>
      </c>
      <c r="E5317" s="815">
        <v>1974</v>
      </c>
    </row>
    <row r="5318" spans="1:5">
      <c r="A5318" s="816">
        <f t="shared" si="347"/>
        <v>27230</v>
      </c>
      <c r="B5318" s="815">
        <f t="shared" si="348"/>
        <v>201</v>
      </c>
      <c r="C5318" s="815">
        <f t="shared" si="349"/>
        <v>165</v>
      </c>
      <c r="D5318" s="815">
        <f t="shared" si="350"/>
        <v>166</v>
      </c>
      <c r="E5318" s="815">
        <v>1974</v>
      </c>
    </row>
    <row r="5319" spans="1:5">
      <c r="A5319" s="816">
        <f t="shared" si="347"/>
        <v>27231</v>
      </c>
      <c r="B5319" s="815">
        <f t="shared" si="348"/>
        <v>202</v>
      </c>
      <c r="C5319" s="815">
        <f t="shared" si="349"/>
        <v>164</v>
      </c>
      <c r="D5319" s="815">
        <f t="shared" si="350"/>
        <v>165</v>
      </c>
      <c r="E5319" s="815">
        <v>1974</v>
      </c>
    </row>
    <row r="5320" spans="1:5">
      <c r="A5320" s="816">
        <f t="shared" si="347"/>
        <v>27232</v>
      </c>
      <c r="B5320" s="815">
        <f t="shared" si="348"/>
        <v>203</v>
      </c>
      <c r="C5320" s="815">
        <f t="shared" si="349"/>
        <v>163</v>
      </c>
      <c r="D5320" s="815">
        <f t="shared" si="350"/>
        <v>164</v>
      </c>
      <c r="E5320" s="815">
        <v>1974</v>
      </c>
    </row>
    <row r="5321" spans="1:5">
      <c r="A5321" s="816">
        <f t="shared" si="347"/>
        <v>27233</v>
      </c>
      <c r="B5321" s="815">
        <f t="shared" si="348"/>
        <v>204</v>
      </c>
      <c r="C5321" s="815">
        <f t="shared" si="349"/>
        <v>162</v>
      </c>
      <c r="D5321" s="815">
        <f t="shared" si="350"/>
        <v>163</v>
      </c>
      <c r="E5321" s="815">
        <v>1974</v>
      </c>
    </row>
    <row r="5322" spans="1:5">
      <c r="A5322" s="816">
        <f t="shared" si="347"/>
        <v>27234</v>
      </c>
      <c r="B5322" s="815">
        <f t="shared" si="348"/>
        <v>205</v>
      </c>
      <c r="C5322" s="815">
        <f t="shared" si="349"/>
        <v>161</v>
      </c>
      <c r="D5322" s="815">
        <f t="shared" si="350"/>
        <v>162</v>
      </c>
      <c r="E5322" s="815">
        <v>1974</v>
      </c>
    </row>
    <row r="5323" spans="1:5">
      <c r="A5323" s="816">
        <f t="shared" si="347"/>
        <v>27235</v>
      </c>
      <c r="B5323" s="815">
        <f t="shared" si="348"/>
        <v>206</v>
      </c>
      <c r="C5323" s="815">
        <f t="shared" si="349"/>
        <v>160</v>
      </c>
      <c r="D5323" s="815">
        <f t="shared" si="350"/>
        <v>161</v>
      </c>
      <c r="E5323" s="815">
        <v>1974</v>
      </c>
    </row>
    <row r="5324" spans="1:5">
      <c r="A5324" s="816">
        <f t="shared" si="347"/>
        <v>27236</v>
      </c>
      <c r="B5324" s="815">
        <f t="shared" si="348"/>
        <v>207</v>
      </c>
      <c r="C5324" s="815">
        <f t="shared" si="349"/>
        <v>159</v>
      </c>
      <c r="D5324" s="815">
        <f t="shared" si="350"/>
        <v>160</v>
      </c>
      <c r="E5324" s="815">
        <v>1974</v>
      </c>
    </row>
    <row r="5325" spans="1:5">
      <c r="A5325" s="816">
        <f t="shared" si="347"/>
        <v>27237</v>
      </c>
      <c r="B5325" s="815">
        <f t="shared" si="348"/>
        <v>208</v>
      </c>
      <c r="C5325" s="815">
        <f t="shared" si="349"/>
        <v>158</v>
      </c>
      <c r="D5325" s="815">
        <f t="shared" si="350"/>
        <v>159</v>
      </c>
      <c r="E5325" s="815">
        <v>1974</v>
      </c>
    </row>
    <row r="5326" spans="1:5">
      <c r="A5326" s="816">
        <f t="shared" si="347"/>
        <v>27238</v>
      </c>
      <c r="B5326" s="815">
        <f t="shared" si="348"/>
        <v>209</v>
      </c>
      <c r="C5326" s="815">
        <f t="shared" si="349"/>
        <v>157</v>
      </c>
      <c r="D5326" s="815">
        <f t="shared" si="350"/>
        <v>158</v>
      </c>
      <c r="E5326" s="815">
        <v>1974</v>
      </c>
    </row>
    <row r="5327" spans="1:5">
      <c r="A5327" s="816">
        <f t="shared" si="347"/>
        <v>27239</v>
      </c>
      <c r="B5327" s="815">
        <f t="shared" si="348"/>
        <v>210</v>
      </c>
      <c r="C5327" s="815">
        <f t="shared" si="349"/>
        <v>156</v>
      </c>
      <c r="D5327" s="815">
        <f t="shared" si="350"/>
        <v>157</v>
      </c>
      <c r="E5327" s="815">
        <v>1974</v>
      </c>
    </row>
    <row r="5328" spans="1:5">
      <c r="A5328" s="816">
        <f t="shared" si="347"/>
        <v>27240</v>
      </c>
      <c r="B5328" s="815">
        <f t="shared" si="348"/>
        <v>211</v>
      </c>
      <c r="C5328" s="815">
        <f t="shared" si="349"/>
        <v>155</v>
      </c>
      <c r="D5328" s="815">
        <f t="shared" si="350"/>
        <v>156</v>
      </c>
      <c r="E5328" s="815">
        <v>1974</v>
      </c>
    </row>
    <row r="5329" spans="1:5">
      <c r="A5329" s="816">
        <f t="shared" si="347"/>
        <v>27241</v>
      </c>
      <c r="B5329" s="815">
        <f t="shared" si="348"/>
        <v>212</v>
      </c>
      <c r="C5329" s="815">
        <f t="shared" si="349"/>
        <v>154</v>
      </c>
      <c r="D5329" s="815">
        <f t="shared" si="350"/>
        <v>155</v>
      </c>
      <c r="E5329" s="815">
        <v>1974</v>
      </c>
    </row>
    <row r="5330" spans="1:5">
      <c r="A5330" s="816">
        <f t="shared" si="347"/>
        <v>27242</v>
      </c>
      <c r="B5330" s="815">
        <f t="shared" si="348"/>
        <v>213</v>
      </c>
      <c r="C5330" s="815">
        <f t="shared" si="349"/>
        <v>153</v>
      </c>
      <c r="D5330" s="815">
        <f t="shared" si="350"/>
        <v>154</v>
      </c>
      <c r="E5330" s="815">
        <v>1974</v>
      </c>
    </row>
    <row r="5331" spans="1:5">
      <c r="A5331" s="816">
        <f t="shared" si="347"/>
        <v>27243</v>
      </c>
      <c r="B5331" s="815">
        <f t="shared" si="348"/>
        <v>214</v>
      </c>
      <c r="C5331" s="815">
        <f t="shared" si="349"/>
        <v>152</v>
      </c>
      <c r="D5331" s="815">
        <f t="shared" si="350"/>
        <v>153</v>
      </c>
      <c r="E5331" s="815">
        <v>1974</v>
      </c>
    </row>
    <row r="5332" spans="1:5">
      <c r="A5332" s="816">
        <f t="shared" si="347"/>
        <v>27244</v>
      </c>
      <c r="B5332" s="815">
        <f t="shared" si="348"/>
        <v>215</v>
      </c>
      <c r="C5332" s="815">
        <f t="shared" si="349"/>
        <v>151</v>
      </c>
      <c r="D5332" s="815">
        <f t="shared" si="350"/>
        <v>152</v>
      </c>
      <c r="E5332" s="815">
        <v>1974</v>
      </c>
    </row>
    <row r="5333" spans="1:5">
      <c r="A5333" s="816">
        <f t="shared" si="347"/>
        <v>27245</v>
      </c>
      <c r="B5333" s="815">
        <f t="shared" si="348"/>
        <v>216</v>
      </c>
      <c r="C5333" s="815">
        <f t="shared" si="349"/>
        <v>150</v>
      </c>
      <c r="D5333" s="815">
        <f t="shared" si="350"/>
        <v>151</v>
      </c>
      <c r="E5333" s="815">
        <v>1974</v>
      </c>
    </row>
    <row r="5334" spans="1:5">
      <c r="A5334" s="816">
        <f t="shared" si="347"/>
        <v>27246</v>
      </c>
      <c r="B5334" s="815">
        <f t="shared" si="348"/>
        <v>217</v>
      </c>
      <c r="C5334" s="815">
        <f t="shared" si="349"/>
        <v>149</v>
      </c>
      <c r="D5334" s="815">
        <f t="shared" si="350"/>
        <v>150</v>
      </c>
      <c r="E5334" s="815">
        <v>1974</v>
      </c>
    </row>
    <row r="5335" spans="1:5">
      <c r="A5335" s="816">
        <f t="shared" si="347"/>
        <v>27247</v>
      </c>
      <c r="B5335" s="815">
        <f t="shared" si="348"/>
        <v>218</v>
      </c>
      <c r="C5335" s="815">
        <f t="shared" si="349"/>
        <v>148</v>
      </c>
      <c r="D5335" s="815">
        <f t="shared" si="350"/>
        <v>149</v>
      </c>
      <c r="E5335" s="815">
        <v>1974</v>
      </c>
    </row>
    <row r="5336" spans="1:5">
      <c r="A5336" s="816">
        <f t="shared" si="347"/>
        <v>27248</v>
      </c>
      <c r="B5336" s="815">
        <f t="shared" si="348"/>
        <v>219</v>
      </c>
      <c r="C5336" s="815">
        <f t="shared" si="349"/>
        <v>147</v>
      </c>
      <c r="D5336" s="815">
        <f t="shared" si="350"/>
        <v>148</v>
      </c>
      <c r="E5336" s="815">
        <v>1974</v>
      </c>
    </row>
    <row r="5337" spans="1:5">
      <c r="A5337" s="816">
        <f t="shared" si="347"/>
        <v>27249</v>
      </c>
      <c r="B5337" s="815">
        <f t="shared" si="348"/>
        <v>220</v>
      </c>
      <c r="C5337" s="815">
        <f t="shared" si="349"/>
        <v>146</v>
      </c>
      <c r="D5337" s="815">
        <f t="shared" si="350"/>
        <v>147</v>
      </c>
      <c r="E5337" s="815">
        <v>1974</v>
      </c>
    </row>
    <row r="5338" spans="1:5">
      <c r="A5338" s="816">
        <f t="shared" si="347"/>
        <v>27250</v>
      </c>
      <c r="B5338" s="815">
        <f t="shared" si="348"/>
        <v>221</v>
      </c>
      <c r="C5338" s="815">
        <f t="shared" si="349"/>
        <v>145</v>
      </c>
      <c r="D5338" s="815">
        <f t="shared" si="350"/>
        <v>146</v>
      </c>
      <c r="E5338" s="815">
        <v>1974</v>
      </c>
    </row>
    <row r="5339" spans="1:5">
      <c r="A5339" s="816">
        <f t="shared" si="347"/>
        <v>27251</v>
      </c>
      <c r="B5339" s="815">
        <f t="shared" si="348"/>
        <v>222</v>
      </c>
      <c r="C5339" s="815">
        <f t="shared" si="349"/>
        <v>144</v>
      </c>
      <c r="D5339" s="815">
        <f t="shared" si="350"/>
        <v>145</v>
      </c>
      <c r="E5339" s="815">
        <v>1974</v>
      </c>
    </row>
    <row r="5340" spans="1:5">
      <c r="A5340" s="816">
        <f t="shared" si="347"/>
        <v>27252</v>
      </c>
      <c r="B5340" s="815">
        <f t="shared" si="348"/>
        <v>223</v>
      </c>
      <c r="C5340" s="815">
        <f t="shared" si="349"/>
        <v>143</v>
      </c>
      <c r="D5340" s="815">
        <f t="shared" si="350"/>
        <v>144</v>
      </c>
      <c r="E5340" s="815">
        <v>1974</v>
      </c>
    </row>
    <row r="5341" spans="1:5">
      <c r="A5341" s="816">
        <f t="shared" si="347"/>
        <v>27253</v>
      </c>
      <c r="B5341" s="815">
        <f t="shared" si="348"/>
        <v>224</v>
      </c>
      <c r="C5341" s="815">
        <f t="shared" si="349"/>
        <v>142</v>
      </c>
      <c r="D5341" s="815">
        <f t="shared" si="350"/>
        <v>143</v>
      </c>
      <c r="E5341" s="815">
        <v>1974</v>
      </c>
    </row>
    <row r="5342" spans="1:5">
      <c r="A5342" s="816">
        <f t="shared" si="347"/>
        <v>27254</v>
      </c>
      <c r="B5342" s="815">
        <f t="shared" si="348"/>
        <v>225</v>
      </c>
      <c r="C5342" s="815">
        <f t="shared" si="349"/>
        <v>141</v>
      </c>
      <c r="D5342" s="815">
        <f t="shared" si="350"/>
        <v>142</v>
      </c>
      <c r="E5342" s="815">
        <v>1974</v>
      </c>
    </row>
    <row r="5343" spans="1:5">
      <c r="A5343" s="816">
        <f t="shared" si="347"/>
        <v>27255</v>
      </c>
      <c r="B5343" s="815">
        <f t="shared" si="348"/>
        <v>226</v>
      </c>
      <c r="C5343" s="815">
        <f t="shared" si="349"/>
        <v>140</v>
      </c>
      <c r="D5343" s="815">
        <f t="shared" si="350"/>
        <v>141</v>
      </c>
      <c r="E5343" s="815">
        <v>1974</v>
      </c>
    </row>
    <row r="5344" spans="1:5">
      <c r="A5344" s="816">
        <f t="shared" si="347"/>
        <v>27256</v>
      </c>
      <c r="B5344" s="815">
        <f t="shared" si="348"/>
        <v>227</v>
      </c>
      <c r="C5344" s="815">
        <f t="shared" si="349"/>
        <v>139</v>
      </c>
      <c r="D5344" s="815">
        <f t="shared" si="350"/>
        <v>140</v>
      </c>
      <c r="E5344" s="815">
        <v>1974</v>
      </c>
    </row>
    <row r="5345" spans="1:5">
      <c r="A5345" s="816">
        <f t="shared" si="347"/>
        <v>27257</v>
      </c>
      <c r="B5345" s="815">
        <f t="shared" si="348"/>
        <v>228</v>
      </c>
      <c r="C5345" s="815">
        <f t="shared" si="349"/>
        <v>138</v>
      </c>
      <c r="D5345" s="815">
        <f t="shared" si="350"/>
        <v>139</v>
      </c>
      <c r="E5345" s="815">
        <v>1974</v>
      </c>
    </row>
    <row r="5346" spans="1:5">
      <c r="A5346" s="816">
        <f t="shared" si="347"/>
        <v>27258</v>
      </c>
      <c r="B5346" s="815">
        <f t="shared" si="348"/>
        <v>229</v>
      </c>
      <c r="C5346" s="815">
        <f t="shared" si="349"/>
        <v>137</v>
      </c>
      <c r="D5346" s="815">
        <f t="shared" si="350"/>
        <v>138</v>
      </c>
      <c r="E5346" s="815">
        <v>1974</v>
      </c>
    </row>
    <row r="5347" spans="1:5">
      <c r="A5347" s="816">
        <f t="shared" si="347"/>
        <v>27259</v>
      </c>
      <c r="B5347" s="815">
        <f t="shared" si="348"/>
        <v>230</v>
      </c>
      <c r="C5347" s="815">
        <f t="shared" si="349"/>
        <v>136</v>
      </c>
      <c r="D5347" s="815">
        <f t="shared" si="350"/>
        <v>137</v>
      </c>
      <c r="E5347" s="815">
        <v>1974</v>
      </c>
    </row>
    <row r="5348" spans="1:5">
      <c r="A5348" s="816">
        <f t="shared" si="347"/>
        <v>27260</v>
      </c>
      <c r="B5348" s="815">
        <f t="shared" si="348"/>
        <v>231</v>
      </c>
      <c r="C5348" s="815">
        <f t="shared" si="349"/>
        <v>135</v>
      </c>
      <c r="D5348" s="815">
        <f t="shared" si="350"/>
        <v>136</v>
      </c>
      <c r="E5348" s="815">
        <v>1974</v>
      </c>
    </row>
    <row r="5349" spans="1:5">
      <c r="A5349" s="816">
        <f t="shared" si="347"/>
        <v>27261</v>
      </c>
      <c r="B5349" s="815">
        <f t="shared" si="348"/>
        <v>232</v>
      </c>
      <c r="C5349" s="815">
        <f t="shared" si="349"/>
        <v>134</v>
      </c>
      <c r="D5349" s="815">
        <f t="shared" si="350"/>
        <v>135</v>
      </c>
      <c r="E5349" s="815">
        <v>1974</v>
      </c>
    </row>
    <row r="5350" spans="1:5">
      <c r="A5350" s="816">
        <f t="shared" si="347"/>
        <v>27262</v>
      </c>
      <c r="B5350" s="815">
        <f t="shared" si="348"/>
        <v>233</v>
      </c>
      <c r="C5350" s="815">
        <f t="shared" si="349"/>
        <v>133</v>
      </c>
      <c r="D5350" s="815">
        <f t="shared" si="350"/>
        <v>134</v>
      </c>
      <c r="E5350" s="815">
        <v>1974</v>
      </c>
    </row>
    <row r="5351" spans="1:5">
      <c r="A5351" s="816">
        <f t="shared" si="347"/>
        <v>27263</v>
      </c>
      <c r="B5351" s="815">
        <f t="shared" si="348"/>
        <v>234</v>
      </c>
      <c r="C5351" s="815">
        <f t="shared" si="349"/>
        <v>132</v>
      </c>
      <c r="D5351" s="815">
        <f t="shared" si="350"/>
        <v>133</v>
      </c>
      <c r="E5351" s="815">
        <v>1974</v>
      </c>
    </row>
    <row r="5352" spans="1:5">
      <c r="A5352" s="816">
        <f t="shared" si="347"/>
        <v>27264</v>
      </c>
      <c r="B5352" s="815">
        <f t="shared" si="348"/>
        <v>235</v>
      </c>
      <c r="C5352" s="815">
        <f t="shared" si="349"/>
        <v>131</v>
      </c>
      <c r="D5352" s="815">
        <f t="shared" si="350"/>
        <v>132</v>
      </c>
      <c r="E5352" s="815">
        <v>1974</v>
      </c>
    </row>
    <row r="5353" spans="1:5">
      <c r="A5353" s="816">
        <f t="shared" si="347"/>
        <v>27265</v>
      </c>
      <c r="B5353" s="815">
        <f t="shared" si="348"/>
        <v>236</v>
      </c>
      <c r="C5353" s="815">
        <f t="shared" si="349"/>
        <v>130</v>
      </c>
      <c r="D5353" s="815">
        <f t="shared" si="350"/>
        <v>131</v>
      </c>
      <c r="E5353" s="815">
        <v>1974</v>
      </c>
    </row>
    <row r="5354" spans="1:5">
      <c r="A5354" s="816">
        <f t="shared" si="347"/>
        <v>27266</v>
      </c>
      <c r="B5354" s="815">
        <f t="shared" si="348"/>
        <v>237</v>
      </c>
      <c r="C5354" s="815">
        <f t="shared" si="349"/>
        <v>129</v>
      </c>
      <c r="D5354" s="815">
        <f t="shared" si="350"/>
        <v>130</v>
      </c>
      <c r="E5354" s="815">
        <v>1974</v>
      </c>
    </row>
    <row r="5355" spans="1:5">
      <c r="A5355" s="816">
        <f t="shared" si="347"/>
        <v>27267</v>
      </c>
      <c r="B5355" s="815">
        <f t="shared" si="348"/>
        <v>238</v>
      </c>
      <c r="C5355" s="815">
        <f t="shared" si="349"/>
        <v>128</v>
      </c>
      <c r="D5355" s="815">
        <f t="shared" si="350"/>
        <v>129</v>
      </c>
      <c r="E5355" s="815">
        <v>1974</v>
      </c>
    </row>
    <row r="5356" spans="1:5">
      <c r="A5356" s="816">
        <f t="shared" si="347"/>
        <v>27268</v>
      </c>
      <c r="B5356" s="815">
        <f t="shared" si="348"/>
        <v>239</v>
      </c>
      <c r="C5356" s="815">
        <f t="shared" si="349"/>
        <v>127</v>
      </c>
      <c r="D5356" s="815">
        <f t="shared" si="350"/>
        <v>128</v>
      </c>
      <c r="E5356" s="815">
        <v>1974</v>
      </c>
    </row>
    <row r="5357" spans="1:5">
      <c r="A5357" s="816">
        <f t="shared" si="347"/>
        <v>27269</v>
      </c>
      <c r="B5357" s="815">
        <f t="shared" si="348"/>
        <v>240</v>
      </c>
      <c r="C5357" s="815">
        <f t="shared" si="349"/>
        <v>126</v>
      </c>
      <c r="D5357" s="815">
        <f t="shared" si="350"/>
        <v>127</v>
      </c>
      <c r="E5357" s="815">
        <v>1974</v>
      </c>
    </row>
    <row r="5358" spans="1:5">
      <c r="A5358" s="816">
        <f t="shared" si="347"/>
        <v>27270</v>
      </c>
      <c r="B5358" s="815">
        <f t="shared" si="348"/>
        <v>241</v>
      </c>
      <c r="C5358" s="815">
        <f t="shared" si="349"/>
        <v>125</v>
      </c>
      <c r="D5358" s="815">
        <f t="shared" si="350"/>
        <v>126</v>
      </c>
      <c r="E5358" s="815">
        <v>1974</v>
      </c>
    </row>
    <row r="5359" spans="1:5">
      <c r="A5359" s="816">
        <f t="shared" si="347"/>
        <v>27271</v>
      </c>
      <c r="B5359" s="815">
        <f t="shared" si="348"/>
        <v>242</v>
      </c>
      <c r="C5359" s="815">
        <f t="shared" si="349"/>
        <v>124</v>
      </c>
      <c r="D5359" s="815">
        <f t="shared" si="350"/>
        <v>125</v>
      </c>
      <c r="E5359" s="815">
        <v>1974</v>
      </c>
    </row>
    <row r="5360" spans="1:5">
      <c r="A5360" s="816">
        <f t="shared" si="347"/>
        <v>27272</v>
      </c>
      <c r="B5360" s="815">
        <f t="shared" si="348"/>
        <v>243</v>
      </c>
      <c r="C5360" s="815">
        <f t="shared" si="349"/>
        <v>123</v>
      </c>
      <c r="D5360" s="815">
        <f t="shared" si="350"/>
        <v>124</v>
      </c>
      <c r="E5360" s="815">
        <v>1974</v>
      </c>
    </row>
    <row r="5361" spans="1:5">
      <c r="A5361" s="816">
        <f t="shared" si="347"/>
        <v>27273</v>
      </c>
      <c r="B5361" s="815">
        <f t="shared" si="348"/>
        <v>244</v>
      </c>
      <c r="C5361" s="815">
        <f t="shared" si="349"/>
        <v>122</v>
      </c>
      <c r="D5361" s="815">
        <f t="shared" si="350"/>
        <v>123</v>
      </c>
      <c r="E5361" s="815">
        <v>1974</v>
      </c>
    </row>
    <row r="5362" spans="1:5">
      <c r="A5362" s="816">
        <f t="shared" si="347"/>
        <v>27274</v>
      </c>
      <c r="B5362" s="815">
        <f t="shared" si="348"/>
        <v>245</v>
      </c>
      <c r="C5362" s="815">
        <f t="shared" si="349"/>
        <v>121</v>
      </c>
      <c r="D5362" s="815">
        <f t="shared" si="350"/>
        <v>122</v>
      </c>
      <c r="E5362" s="815">
        <v>1974</v>
      </c>
    </row>
    <row r="5363" spans="1:5">
      <c r="A5363" s="816">
        <f t="shared" ref="A5363:A5426" si="351">A5362+1</f>
        <v>27275</v>
      </c>
      <c r="B5363" s="815">
        <f t="shared" si="348"/>
        <v>246</v>
      </c>
      <c r="C5363" s="815">
        <f t="shared" si="349"/>
        <v>120</v>
      </c>
      <c r="D5363" s="815">
        <f t="shared" si="350"/>
        <v>121</v>
      </c>
      <c r="E5363" s="815">
        <v>1974</v>
      </c>
    </row>
    <row r="5364" spans="1:5">
      <c r="A5364" s="816">
        <f t="shared" si="351"/>
        <v>27276</v>
      </c>
      <c r="B5364" s="815">
        <f t="shared" si="348"/>
        <v>247</v>
      </c>
      <c r="C5364" s="815">
        <f t="shared" si="349"/>
        <v>119</v>
      </c>
      <c r="D5364" s="815">
        <f t="shared" si="350"/>
        <v>120</v>
      </c>
      <c r="E5364" s="815">
        <v>1974</v>
      </c>
    </row>
    <row r="5365" spans="1:5">
      <c r="A5365" s="816">
        <f t="shared" si="351"/>
        <v>27277</v>
      </c>
      <c r="B5365" s="815">
        <f t="shared" si="348"/>
        <v>248</v>
      </c>
      <c r="C5365" s="815">
        <f t="shared" si="349"/>
        <v>118</v>
      </c>
      <c r="D5365" s="815">
        <f t="shared" si="350"/>
        <v>119</v>
      </c>
      <c r="E5365" s="815">
        <v>1974</v>
      </c>
    </row>
    <row r="5366" spans="1:5">
      <c r="A5366" s="816">
        <f t="shared" si="351"/>
        <v>27278</v>
      </c>
      <c r="B5366" s="815">
        <f t="shared" si="348"/>
        <v>249</v>
      </c>
      <c r="C5366" s="815">
        <f t="shared" si="349"/>
        <v>117</v>
      </c>
      <c r="D5366" s="815">
        <f t="shared" si="350"/>
        <v>118</v>
      </c>
      <c r="E5366" s="815">
        <v>1974</v>
      </c>
    </row>
    <row r="5367" spans="1:5">
      <c r="A5367" s="816">
        <f t="shared" si="351"/>
        <v>27279</v>
      </c>
      <c r="B5367" s="815">
        <f t="shared" si="348"/>
        <v>250</v>
      </c>
      <c r="C5367" s="815">
        <f t="shared" si="349"/>
        <v>116</v>
      </c>
      <c r="D5367" s="815">
        <f t="shared" si="350"/>
        <v>117</v>
      </c>
      <c r="E5367" s="815">
        <v>1974</v>
      </c>
    </row>
    <row r="5368" spans="1:5">
      <c r="A5368" s="816">
        <f>A5367+1</f>
        <v>27280</v>
      </c>
      <c r="B5368" s="815">
        <f>B5367+1</f>
        <v>251</v>
      </c>
      <c r="C5368" s="815">
        <f>C5367-1</f>
        <v>115</v>
      </c>
      <c r="D5368" s="815">
        <f>D5366-1</f>
        <v>117</v>
      </c>
      <c r="E5368" s="815">
        <v>1974</v>
      </c>
    </row>
    <row r="5369" spans="1:5">
      <c r="A5369" s="816">
        <f t="shared" si="351"/>
        <v>27281</v>
      </c>
      <c r="B5369" s="815">
        <f t="shared" si="348"/>
        <v>252</v>
      </c>
      <c r="C5369" s="815">
        <f t="shared" si="349"/>
        <v>114</v>
      </c>
      <c r="D5369" s="815">
        <f t="shared" si="350"/>
        <v>116</v>
      </c>
      <c r="E5369" s="815">
        <v>1974</v>
      </c>
    </row>
    <row r="5370" spans="1:5">
      <c r="A5370" s="816">
        <f t="shared" si="351"/>
        <v>27282</v>
      </c>
      <c r="B5370" s="815">
        <f t="shared" si="348"/>
        <v>253</v>
      </c>
      <c r="C5370" s="815">
        <f t="shared" si="349"/>
        <v>113</v>
      </c>
      <c r="D5370" s="815">
        <f t="shared" si="350"/>
        <v>115</v>
      </c>
      <c r="E5370" s="815">
        <v>1974</v>
      </c>
    </row>
    <row r="5371" spans="1:5">
      <c r="A5371" s="816">
        <f t="shared" si="351"/>
        <v>27283</v>
      </c>
      <c r="B5371" s="815">
        <f t="shared" si="348"/>
        <v>254</v>
      </c>
      <c r="C5371" s="815">
        <f t="shared" si="349"/>
        <v>112</v>
      </c>
      <c r="D5371" s="815">
        <f t="shared" si="350"/>
        <v>114</v>
      </c>
      <c r="E5371" s="815">
        <v>1974</v>
      </c>
    </row>
    <row r="5372" spans="1:5">
      <c r="A5372" s="816">
        <f t="shared" si="351"/>
        <v>27284</v>
      </c>
      <c r="B5372" s="815">
        <f t="shared" si="348"/>
        <v>255</v>
      </c>
      <c r="C5372" s="815">
        <f t="shared" si="349"/>
        <v>111</v>
      </c>
      <c r="D5372" s="815">
        <f t="shared" si="350"/>
        <v>113</v>
      </c>
      <c r="E5372" s="815">
        <v>1974</v>
      </c>
    </row>
    <row r="5373" spans="1:5">
      <c r="A5373" s="816">
        <f t="shared" si="351"/>
        <v>27285</v>
      </c>
      <c r="B5373" s="815">
        <f t="shared" si="348"/>
        <v>256</v>
      </c>
      <c r="C5373" s="815">
        <f t="shared" si="349"/>
        <v>110</v>
      </c>
      <c r="D5373" s="815">
        <f t="shared" si="350"/>
        <v>112</v>
      </c>
      <c r="E5373" s="815">
        <v>1974</v>
      </c>
    </row>
    <row r="5374" spans="1:5">
      <c r="A5374" s="816">
        <f t="shared" si="351"/>
        <v>27286</v>
      </c>
      <c r="B5374" s="815">
        <f t="shared" si="348"/>
        <v>257</v>
      </c>
      <c r="C5374" s="815">
        <f t="shared" si="349"/>
        <v>109</v>
      </c>
      <c r="D5374" s="815">
        <f t="shared" si="350"/>
        <v>111</v>
      </c>
      <c r="E5374" s="815">
        <v>1974</v>
      </c>
    </row>
    <row r="5375" spans="1:5">
      <c r="A5375" s="816">
        <f t="shared" si="351"/>
        <v>27287</v>
      </c>
      <c r="B5375" s="815">
        <f t="shared" si="348"/>
        <v>258</v>
      </c>
      <c r="C5375" s="815">
        <f t="shared" si="349"/>
        <v>108</v>
      </c>
      <c r="D5375" s="815">
        <f t="shared" si="350"/>
        <v>110</v>
      </c>
      <c r="E5375" s="815">
        <v>1974</v>
      </c>
    </row>
    <row r="5376" spans="1:5">
      <c r="A5376" s="816">
        <f t="shared" si="351"/>
        <v>27288</v>
      </c>
      <c r="B5376" s="815">
        <f t="shared" ref="B5376:B5439" si="352">B5375+1</f>
        <v>259</v>
      </c>
      <c r="C5376" s="815">
        <f t="shared" ref="C5376:C5439" si="353">C5375-1</f>
        <v>107</v>
      </c>
      <c r="D5376" s="815">
        <f t="shared" ref="D5376:D5439" si="354">D5375-1</f>
        <v>109</v>
      </c>
      <c r="E5376" s="815">
        <v>1974</v>
      </c>
    </row>
    <row r="5377" spans="1:5">
      <c r="A5377" s="816">
        <f t="shared" si="351"/>
        <v>27289</v>
      </c>
      <c r="B5377" s="815">
        <f t="shared" si="352"/>
        <v>260</v>
      </c>
      <c r="C5377" s="815">
        <f t="shared" si="353"/>
        <v>106</v>
      </c>
      <c r="D5377" s="815">
        <f t="shared" si="354"/>
        <v>108</v>
      </c>
      <c r="E5377" s="815">
        <v>1974</v>
      </c>
    </row>
    <row r="5378" spans="1:5">
      <c r="A5378" s="816">
        <f t="shared" si="351"/>
        <v>27290</v>
      </c>
      <c r="B5378" s="815">
        <f t="shared" si="352"/>
        <v>261</v>
      </c>
      <c r="C5378" s="815">
        <f t="shared" si="353"/>
        <v>105</v>
      </c>
      <c r="D5378" s="815">
        <f t="shared" si="354"/>
        <v>107</v>
      </c>
      <c r="E5378" s="815">
        <v>1974</v>
      </c>
    </row>
    <row r="5379" spans="1:5">
      <c r="A5379" s="816">
        <f t="shared" si="351"/>
        <v>27291</v>
      </c>
      <c r="B5379" s="815">
        <f t="shared" si="352"/>
        <v>262</v>
      </c>
      <c r="C5379" s="815">
        <f t="shared" si="353"/>
        <v>104</v>
      </c>
      <c r="D5379" s="815">
        <f t="shared" si="354"/>
        <v>106</v>
      </c>
      <c r="E5379" s="815">
        <v>1974</v>
      </c>
    </row>
    <row r="5380" spans="1:5">
      <c r="A5380" s="816">
        <f t="shared" si="351"/>
        <v>27292</v>
      </c>
      <c r="B5380" s="815">
        <f t="shared" si="352"/>
        <v>263</v>
      </c>
      <c r="C5380" s="815">
        <f t="shared" si="353"/>
        <v>103</v>
      </c>
      <c r="D5380" s="815">
        <f t="shared" si="354"/>
        <v>105</v>
      </c>
      <c r="E5380" s="815">
        <v>1974</v>
      </c>
    </row>
    <row r="5381" spans="1:5">
      <c r="A5381" s="816">
        <f t="shared" si="351"/>
        <v>27293</v>
      </c>
      <c r="B5381" s="815">
        <f t="shared" si="352"/>
        <v>264</v>
      </c>
      <c r="C5381" s="815">
        <f t="shared" si="353"/>
        <v>102</v>
      </c>
      <c r="D5381" s="815">
        <f t="shared" si="354"/>
        <v>104</v>
      </c>
      <c r="E5381" s="815">
        <v>1974</v>
      </c>
    </row>
    <row r="5382" spans="1:5">
      <c r="A5382" s="816">
        <f t="shared" si="351"/>
        <v>27294</v>
      </c>
      <c r="B5382" s="815">
        <f t="shared" si="352"/>
        <v>265</v>
      </c>
      <c r="C5382" s="815">
        <f t="shared" si="353"/>
        <v>101</v>
      </c>
      <c r="D5382" s="815">
        <f t="shared" si="354"/>
        <v>103</v>
      </c>
      <c r="E5382" s="815">
        <v>1974</v>
      </c>
    </row>
    <row r="5383" spans="1:5">
      <c r="A5383" s="816">
        <f t="shared" si="351"/>
        <v>27295</v>
      </c>
      <c r="B5383" s="815">
        <f t="shared" si="352"/>
        <v>266</v>
      </c>
      <c r="C5383" s="815">
        <f t="shared" si="353"/>
        <v>100</v>
      </c>
      <c r="D5383" s="815">
        <f t="shared" si="354"/>
        <v>102</v>
      </c>
      <c r="E5383" s="815">
        <v>1974</v>
      </c>
    </row>
    <row r="5384" spans="1:5">
      <c r="A5384" s="816">
        <f t="shared" si="351"/>
        <v>27296</v>
      </c>
      <c r="B5384" s="815">
        <f t="shared" si="352"/>
        <v>267</v>
      </c>
      <c r="C5384" s="815">
        <f t="shared" si="353"/>
        <v>99</v>
      </c>
      <c r="D5384" s="815">
        <f t="shared" si="354"/>
        <v>101</v>
      </c>
      <c r="E5384" s="815">
        <v>1974</v>
      </c>
    </row>
    <row r="5385" spans="1:5">
      <c r="A5385" s="816">
        <f t="shared" si="351"/>
        <v>27297</v>
      </c>
      <c r="B5385" s="815">
        <f t="shared" si="352"/>
        <v>268</v>
      </c>
      <c r="C5385" s="815">
        <f t="shared" si="353"/>
        <v>98</v>
      </c>
      <c r="D5385" s="815">
        <f t="shared" si="354"/>
        <v>100</v>
      </c>
      <c r="E5385" s="815">
        <v>1974</v>
      </c>
    </row>
    <row r="5386" spans="1:5">
      <c r="A5386" s="816">
        <f t="shared" si="351"/>
        <v>27298</v>
      </c>
      <c r="B5386" s="815">
        <f t="shared" si="352"/>
        <v>269</v>
      </c>
      <c r="C5386" s="815">
        <f t="shared" si="353"/>
        <v>97</v>
      </c>
      <c r="D5386" s="815">
        <f t="shared" si="354"/>
        <v>99</v>
      </c>
      <c r="E5386" s="815">
        <v>1974</v>
      </c>
    </row>
    <row r="5387" spans="1:5">
      <c r="A5387" s="816">
        <f t="shared" si="351"/>
        <v>27299</v>
      </c>
      <c r="B5387" s="815">
        <f t="shared" si="352"/>
        <v>270</v>
      </c>
      <c r="C5387" s="815">
        <f t="shared" si="353"/>
        <v>96</v>
      </c>
      <c r="D5387" s="815">
        <f t="shared" si="354"/>
        <v>98</v>
      </c>
      <c r="E5387" s="815">
        <v>1974</v>
      </c>
    </row>
    <row r="5388" spans="1:5">
      <c r="A5388" s="816">
        <f t="shared" si="351"/>
        <v>27300</v>
      </c>
      <c r="B5388" s="815">
        <f t="shared" si="352"/>
        <v>271</v>
      </c>
      <c r="C5388" s="815">
        <f t="shared" si="353"/>
        <v>95</v>
      </c>
      <c r="D5388" s="815">
        <f t="shared" si="354"/>
        <v>97</v>
      </c>
      <c r="E5388" s="815">
        <v>1974</v>
      </c>
    </row>
    <row r="5389" spans="1:5">
      <c r="A5389" s="816">
        <f t="shared" si="351"/>
        <v>27301</v>
      </c>
      <c r="B5389" s="815">
        <f t="shared" si="352"/>
        <v>272</v>
      </c>
      <c r="C5389" s="815">
        <f t="shared" si="353"/>
        <v>94</v>
      </c>
      <c r="D5389" s="815">
        <f t="shared" si="354"/>
        <v>96</v>
      </c>
      <c r="E5389" s="815">
        <v>1974</v>
      </c>
    </row>
    <row r="5390" spans="1:5">
      <c r="A5390" s="816">
        <f t="shared" si="351"/>
        <v>27302</v>
      </c>
      <c r="B5390" s="815">
        <f t="shared" si="352"/>
        <v>273</v>
      </c>
      <c r="C5390" s="815">
        <f t="shared" si="353"/>
        <v>93</v>
      </c>
      <c r="D5390" s="815">
        <f t="shared" si="354"/>
        <v>95</v>
      </c>
      <c r="E5390" s="815">
        <v>1974</v>
      </c>
    </row>
    <row r="5391" spans="1:5">
      <c r="A5391" s="816">
        <f t="shared" si="351"/>
        <v>27303</v>
      </c>
      <c r="B5391" s="815">
        <f t="shared" si="352"/>
        <v>274</v>
      </c>
      <c r="C5391" s="815">
        <f t="shared" si="353"/>
        <v>92</v>
      </c>
      <c r="D5391" s="815">
        <f t="shared" si="354"/>
        <v>94</v>
      </c>
      <c r="E5391" s="815">
        <v>1974</v>
      </c>
    </row>
    <row r="5392" spans="1:5">
      <c r="A5392" s="816">
        <f t="shared" si="351"/>
        <v>27304</v>
      </c>
      <c r="B5392" s="815">
        <f t="shared" si="352"/>
        <v>275</v>
      </c>
      <c r="C5392" s="815">
        <f t="shared" si="353"/>
        <v>91</v>
      </c>
      <c r="D5392" s="815">
        <f t="shared" si="354"/>
        <v>93</v>
      </c>
      <c r="E5392" s="815">
        <v>1974</v>
      </c>
    </row>
    <row r="5393" spans="1:5">
      <c r="A5393" s="816">
        <f t="shared" si="351"/>
        <v>27305</v>
      </c>
      <c r="B5393" s="815">
        <f t="shared" si="352"/>
        <v>276</v>
      </c>
      <c r="C5393" s="815">
        <f t="shared" si="353"/>
        <v>90</v>
      </c>
      <c r="D5393" s="815">
        <f t="shared" si="354"/>
        <v>92</v>
      </c>
      <c r="E5393" s="815">
        <v>1974</v>
      </c>
    </row>
    <row r="5394" spans="1:5">
      <c r="A5394" s="816">
        <f t="shared" si="351"/>
        <v>27306</v>
      </c>
      <c r="B5394" s="815">
        <f t="shared" si="352"/>
        <v>277</v>
      </c>
      <c r="C5394" s="815">
        <f t="shared" si="353"/>
        <v>89</v>
      </c>
      <c r="D5394" s="815">
        <f t="shared" si="354"/>
        <v>91</v>
      </c>
      <c r="E5394" s="815">
        <v>1974</v>
      </c>
    </row>
    <row r="5395" spans="1:5">
      <c r="A5395" s="816">
        <f t="shared" si="351"/>
        <v>27307</v>
      </c>
      <c r="B5395" s="815">
        <f t="shared" si="352"/>
        <v>278</v>
      </c>
      <c r="C5395" s="815">
        <f t="shared" si="353"/>
        <v>88</v>
      </c>
      <c r="D5395" s="815">
        <f t="shared" si="354"/>
        <v>90</v>
      </c>
      <c r="E5395" s="815">
        <v>1974</v>
      </c>
    </row>
    <row r="5396" spans="1:5">
      <c r="A5396" s="816">
        <f t="shared" si="351"/>
        <v>27308</v>
      </c>
      <c r="B5396" s="815">
        <f t="shared" si="352"/>
        <v>279</v>
      </c>
      <c r="C5396" s="815">
        <f t="shared" si="353"/>
        <v>87</v>
      </c>
      <c r="D5396" s="815">
        <f t="shared" si="354"/>
        <v>89</v>
      </c>
      <c r="E5396" s="815">
        <v>1974</v>
      </c>
    </row>
    <row r="5397" spans="1:5">
      <c r="A5397" s="816">
        <f t="shared" si="351"/>
        <v>27309</v>
      </c>
      <c r="B5397" s="815">
        <f t="shared" si="352"/>
        <v>280</v>
      </c>
      <c r="C5397" s="815">
        <f t="shared" si="353"/>
        <v>86</v>
      </c>
      <c r="D5397" s="815">
        <f t="shared" si="354"/>
        <v>88</v>
      </c>
      <c r="E5397" s="815">
        <v>1974</v>
      </c>
    </row>
    <row r="5398" spans="1:5">
      <c r="A5398" s="816">
        <f t="shared" si="351"/>
        <v>27310</v>
      </c>
      <c r="B5398" s="815">
        <f t="shared" si="352"/>
        <v>281</v>
      </c>
      <c r="C5398" s="815">
        <f t="shared" si="353"/>
        <v>85</v>
      </c>
      <c r="D5398" s="815">
        <f t="shared" si="354"/>
        <v>87</v>
      </c>
      <c r="E5398" s="815">
        <v>1974</v>
      </c>
    </row>
    <row r="5399" spans="1:5">
      <c r="A5399" s="816">
        <f t="shared" si="351"/>
        <v>27311</v>
      </c>
      <c r="B5399" s="815">
        <f t="shared" si="352"/>
        <v>282</v>
      </c>
      <c r="C5399" s="815">
        <f t="shared" si="353"/>
        <v>84</v>
      </c>
      <c r="D5399" s="815">
        <f t="shared" si="354"/>
        <v>86</v>
      </c>
      <c r="E5399" s="815">
        <v>1974</v>
      </c>
    </row>
    <row r="5400" spans="1:5">
      <c r="A5400" s="816">
        <f t="shared" si="351"/>
        <v>27312</v>
      </c>
      <c r="B5400" s="815">
        <f t="shared" si="352"/>
        <v>283</v>
      </c>
      <c r="C5400" s="815">
        <f t="shared" si="353"/>
        <v>83</v>
      </c>
      <c r="D5400" s="815">
        <f t="shared" si="354"/>
        <v>85</v>
      </c>
      <c r="E5400" s="815">
        <v>1974</v>
      </c>
    </row>
    <row r="5401" spans="1:5">
      <c r="A5401" s="816">
        <f t="shared" si="351"/>
        <v>27313</v>
      </c>
      <c r="B5401" s="815">
        <f t="shared" si="352"/>
        <v>284</v>
      </c>
      <c r="C5401" s="815">
        <f t="shared" si="353"/>
        <v>82</v>
      </c>
      <c r="D5401" s="815">
        <f t="shared" si="354"/>
        <v>84</v>
      </c>
      <c r="E5401" s="815">
        <v>1974</v>
      </c>
    </row>
    <row r="5402" spans="1:5">
      <c r="A5402" s="816">
        <f t="shared" si="351"/>
        <v>27314</v>
      </c>
      <c r="B5402" s="815">
        <f t="shared" si="352"/>
        <v>285</v>
      </c>
      <c r="C5402" s="815">
        <f t="shared" si="353"/>
        <v>81</v>
      </c>
      <c r="D5402" s="815">
        <f t="shared" si="354"/>
        <v>83</v>
      </c>
      <c r="E5402" s="815">
        <v>1974</v>
      </c>
    </row>
    <row r="5403" spans="1:5">
      <c r="A5403" s="816">
        <f t="shared" si="351"/>
        <v>27315</v>
      </c>
      <c r="B5403" s="815">
        <f t="shared" si="352"/>
        <v>286</v>
      </c>
      <c r="C5403" s="815">
        <f t="shared" si="353"/>
        <v>80</v>
      </c>
      <c r="D5403" s="815">
        <f t="shared" si="354"/>
        <v>82</v>
      </c>
      <c r="E5403" s="815">
        <v>1974</v>
      </c>
    </row>
    <row r="5404" spans="1:5">
      <c r="A5404" s="816">
        <f t="shared" si="351"/>
        <v>27316</v>
      </c>
      <c r="B5404" s="815">
        <f t="shared" si="352"/>
        <v>287</v>
      </c>
      <c r="C5404" s="815">
        <f t="shared" si="353"/>
        <v>79</v>
      </c>
      <c r="D5404" s="815">
        <f t="shared" si="354"/>
        <v>81</v>
      </c>
      <c r="E5404" s="815">
        <v>1974</v>
      </c>
    </row>
    <row r="5405" spans="1:5">
      <c r="A5405" s="816">
        <f t="shared" si="351"/>
        <v>27317</v>
      </c>
      <c r="B5405" s="815">
        <f t="shared" si="352"/>
        <v>288</v>
      </c>
      <c r="C5405" s="815">
        <f t="shared" si="353"/>
        <v>78</v>
      </c>
      <c r="D5405" s="815">
        <f t="shared" si="354"/>
        <v>80</v>
      </c>
      <c r="E5405" s="815">
        <v>1974</v>
      </c>
    </row>
    <row r="5406" spans="1:5">
      <c r="A5406" s="816">
        <f t="shared" si="351"/>
        <v>27318</v>
      </c>
      <c r="B5406" s="815">
        <f t="shared" si="352"/>
        <v>289</v>
      </c>
      <c r="C5406" s="815">
        <f t="shared" si="353"/>
        <v>77</v>
      </c>
      <c r="D5406" s="815">
        <f t="shared" si="354"/>
        <v>79</v>
      </c>
      <c r="E5406" s="815">
        <v>1974</v>
      </c>
    </row>
    <row r="5407" spans="1:5">
      <c r="A5407" s="816">
        <f t="shared" si="351"/>
        <v>27319</v>
      </c>
      <c r="B5407" s="815">
        <f t="shared" si="352"/>
        <v>290</v>
      </c>
      <c r="C5407" s="815">
        <f t="shared" si="353"/>
        <v>76</v>
      </c>
      <c r="D5407" s="815">
        <f t="shared" si="354"/>
        <v>78</v>
      </c>
      <c r="E5407" s="815">
        <v>1974</v>
      </c>
    </row>
    <row r="5408" spans="1:5">
      <c r="A5408" s="816">
        <f t="shared" si="351"/>
        <v>27320</v>
      </c>
      <c r="B5408" s="815">
        <f t="shared" si="352"/>
        <v>291</v>
      </c>
      <c r="C5408" s="815">
        <f t="shared" si="353"/>
        <v>75</v>
      </c>
      <c r="D5408" s="815">
        <f t="shared" si="354"/>
        <v>77</v>
      </c>
      <c r="E5408" s="815">
        <v>1974</v>
      </c>
    </row>
    <row r="5409" spans="1:5">
      <c r="A5409" s="816">
        <f t="shared" si="351"/>
        <v>27321</v>
      </c>
      <c r="B5409" s="815">
        <f t="shared" si="352"/>
        <v>292</v>
      </c>
      <c r="C5409" s="815">
        <f t="shared" si="353"/>
        <v>74</v>
      </c>
      <c r="D5409" s="815">
        <f t="shared" si="354"/>
        <v>76</v>
      </c>
      <c r="E5409" s="815">
        <v>1974</v>
      </c>
    </row>
    <row r="5410" spans="1:5">
      <c r="A5410" s="816">
        <f t="shared" si="351"/>
        <v>27322</v>
      </c>
      <c r="B5410" s="815">
        <f t="shared" si="352"/>
        <v>293</v>
      </c>
      <c r="C5410" s="815">
        <f t="shared" si="353"/>
        <v>73</v>
      </c>
      <c r="D5410" s="815">
        <f t="shared" si="354"/>
        <v>75</v>
      </c>
      <c r="E5410" s="815">
        <v>1974</v>
      </c>
    </row>
    <row r="5411" spans="1:5">
      <c r="A5411" s="816">
        <f t="shared" si="351"/>
        <v>27323</v>
      </c>
      <c r="B5411" s="815">
        <f t="shared" si="352"/>
        <v>294</v>
      </c>
      <c r="C5411" s="815">
        <f t="shared" si="353"/>
        <v>72</v>
      </c>
      <c r="D5411" s="815">
        <f t="shared" si="354"/>
        <v>74</v>
      </c>
      <c r="E5411" s="815">
        <v>1974</v>
      </c>
    </row>
    <row r="5412" spans="1:5">
      <c r="A5412" s="816">
        <f t="shared" si="351"/>
        <v>27324</v>
      </c>
      <c r="B5412" s="815">
        <f t="shared" si="352"/>
        <v>295</v>
      </c>
      <c r="C5412" s="815">
        <f t="shared" si="353"/>
        <v>71</v>
      </c>
      <c r="D5412" s="815">
        <f t="shared" si="354"/>
        <v>73</v>
      </c>
      <c r="E5412" s="815">
        <v>1974</v>
      </c>
    </row>
    <row r="5413" spans="1:5">
      <c r="A5413" s="816">
        <f t="shared" si="351"/>
        <v>27325</v>
      </c>
      <c r="B5413" s="815">
        <f t="shared" si="352"/>
        <v>296</v>
      </c>
      <c r="C5413" s="815">
        <f t="shared" si="353"/>
        <v>70</v>
      </c>
      <c r="D5413" s="815">
        <f t="shared" si="354"/>
        <v>72</v>
      </c>
      <c r="E5413" s="815">
        <v>1974</v>
      </c>
    </row>
    <row r="5414" spans="1:5">
      <c r="A5414" s="816">
        <f t="shared" si="351"/>
        <v>27326</v>
      </c>
      <c r="B5414" s="815">
        <f t="shared" si="352"/>
        <v>297</v>
      </c>
      <c r="C5414" s="815">
        <f t="shared" si="353"/>
        <v>69</v>
      </c>
      <c r="D5414" s="815">
        <f t="shared" si="354"/>
        <v>71</v>
      </c>
      <c r="E5414" s="815">
        <v>1974</v>
      </c>
    </row>
    <row r="5415" spans="1:5">
      <c r="A5415" s="816">
        <f t="shared" si="351"/>
        <v>27327</v>
      </c>
      <c r="B5415" s="815">
        <f t="shared" si="352"/>
        <v>298</v>
      </c>
      <c r="C5415" s="815">
        <f t="shared" si="353"/>
        <v>68</v>
      </c>
      <c r="D5415" s="815">
        <f t="shared" si="354"/>
        <v>70</v>
      </c>
      <c r="E5415" s="815">
        <v>1974</v>
      </c>
    </row>
    <row r="5416" spans="1:5">
      <c r="A5416" s="816">
        <f t="shared" si="351"/>
        <v>27328</v>
      </c>
      <c r="B5416" s="815">
        <f t="shared" si="352"/>
        <v>299</v>
      </c>
      <c r="C5416" s="815">
        <f t="shared" si="353"/>
        <v>67</v>
      </c>
      <c r="D5416" s="815">
        <f t="shared" si="354"/>
        <v>69</v>
      </c>
      <c r="E5416" s="815">
        <v>1974</v>
      </c>
    </row>
    <row r="5417" spans="1:5">
      <c r="A5417" s="816">
        <f t="shared" si="351"/>
        <v>27329</v>
      </c>
      <c r="B5417" s="815">
        <f t="shared" si="352"/>
        <v>300</v>
      </c>
      <c r="C5417" s="815">
        <f t="shared" si="353"/>
        <v>66</v>
      </c>
      <c r="D5417" s="815">
        <f t="shared" si="354"/>
        <v>68</v>
      </c>
      <c r="E5417" s="815">
        <v>1974</v>
      </c>
    </row>
    <row r="5418" spans="1:5">
      <c r="A5418" s="816">
        <f t="shared" si="351"/>
        <v>27330</v>
      </c>
      <c r="B5418" s="815">
        <f t="shared" si="352"/>
        <v>301</v>
      </c>
      <c r="C5418" s="815">
        <f t="shared" si="353"/>
        <v>65</v>
      </c>
      <c r="D5418" s="815">
        <f t="shared" si="354"/>
        <v>67</v>
      </c>
      <c r="E5418" s="815">
        <v>1974</v>
      </c>
    </row>
    <row r="5419" spans="1:5">
      <c r="A5419" s="816">
        <f t="shared" si="351"/>
        <v>27331</v>
      </c>
      <c r="B5419" s="815">
        <f t="shared" si="352"/>
        <v>302</v>
      </c>
      <c r="C5419" s="815">
        <f t="shared" si="353"/>
        <v>64</v>
      </c>
      <c r="D5419" s="815">
        <f t="shared" si="354"/>
        <v>66</v>
      </c>
      <c r="E5419" s="815">
        <v>1974</v>
      </c>
    </row>
    <row r="5420" spans="1:5">
      <c r="A5420" s="816">
        <f t="shared" si="351"/>
        <v>27332</v>
      </c>
      <c r="B5420" s="815">
        <f t="shared" si="352"/>
        <v>303</v>
      </c>
      <c r="C5420" s="815">
        <f t="shared" si="353"/>
        <v>63</v>
      </c>
      <c r="D5420" s="815">
        <f t="shared" si="354"/>
        <v>65</v>
      </c>
      <c r="E5420" s="815">
        <v>1974</v>
      </c>
    </row>
    <row r="5421" spans="1:5">
      <c r="A5421" s="816">
        <f t="shared" si="351"/>
        <v>27333</v>
      </c>
      <c r="B5421" s="815">
        <f t="shared" si="352"/>
        <v>304</v>
      </c>
      <c r="C5421" s="815">
        <f t="shared" si="353"/>
        <v>62</v>
      </c>
      <c r="D5421" s="815">
        <f t="shared" si="354"/>
        <v>64</v>
      </c>
      <c r="E5421" s="815">
        <v>1974</v>
      </c>
    </row>
    <row r="5422" spans="1:5">
      <c r="A5422" s="816">
        <f t="shared" si="351"/>
        <v>27334</v>
      </c>
      <c r="B5422" s="815">
        <f t="shared" si="352"/>
        <v>305</v>
      </c>
      <c r="C5422" s="815">
        <f t="shared" si="353"/>
        <v>61</v>
      </c>
      <c r="D5422" s="815">
        <f t="shared" si="354"/>
        <v>63</v>
      </c>
      <c r="E5422" s="815">
        <v>1974</v>
      </c>
    </row>
    <row r="5423" spans="1:5">
      <c r="A5423" s="816">
        <f t="shared" si="351"/>
        <v>27335</v>
      </c>
      <c r="B5423" s="815">
        <f t="shared" si="352"/>
        <v>306</v>
      </c>
      <c r="C5423" s="815">
        <f t="shared" si="353"/>
        <v>60</v>
      </c>
      <c r="D5423" s="815">
        <f t="shared" si="354"/>
        <v>62</v>
      </c>
      <c r="E5423" s="815">
        <v>1974</v>
      </c>
    </row>
    <row r="5424" spans="1:5">
      <c r="A5424" s="816">
        <f t="shared" si="351"/>
        <v>27336</v>
      </c>
      <c r="B5424" s="815">
        <f t="shared" si="352"/>
        <v>307</v>
      </c>
      <c r="C5424" s="815">
        <f t="shared" si="353"/>
        <v>59</v>
      </c>
      <c r="D5424" s="815">
        <f t="shared" si="354"/>
        <v>61</v>
      </c>
      <c r="E5424" s="815">
        <v>1974</v>
      </c>
    </row>
    <row r="5425" spans="1:5">
      <c r="A5425" s="816">
        <f t="shared" si="351"/>
        <v>27337</v>
      </c>
      <c r="B5425" s="815">
        <f t="shared" si="352"/>
        <v>308</v>
      </c>
      <c r="C5425" s="815">
        <f t="shared" si="353"/>
        <v>58</v>
      </c>
      <c r="D5425" s="815">
        <f t="shared" si="354"/>
        <v>60</v>
      </c>
      <c r="E5425" s="815">
        <v>1974</v>
      </c>
    </row>
    <row r="5426" spans="1:5">
      <c r="A5426" s="816">
        <f t="shared" si="351"/>
        <v>27338</v>
      </c>
      <c r="B5426" s="815">
        <f t="shared" si="352"/>
        <v>309</v>
      </c>
      <c r="C5426" s="815">
        <f t="shared" si="353"/>
        <v>57</v>
      </c>
      <c r="D5426" s="815">
        <f t="shared" si="354"/>
        <v>59</v>
      </c>
      <c r="E5426" s="815">
        <v>1974</v>
      </c>
    </row>
    <row r="5427" spans="1:5">
      <c r="A5427" s="816">
        <f t="shared" ref="A5427:A5490" si="355">A5426+1</f>
        <v>27339</v>
      </c>
      <c r="B5427" s="815">
        <f t="shared" si="352"/>
        <v>310</v>
      </c>
      <c r="C5427" s="815">
        <f t="shared" si="353"/>
        <v>56</v>
      </c>
      <c r="D5427" s="815">
        <f t="shared" si="354"/>
        <v>58</v>
      </c>
      <c r="E5427" s="815">
        <v>1974</v>
      </c>
    </row>
    <row r="5428" spans="1:5">
      <c r="A5428" s="816">
        <f t="shared" si="355"/>
        <v>27340</v>
      </c>
      <c r="B5428" s="815">
        <f t="shared" si="352"/>
        <v>311</v>
      </c>
      <c r="C5428" s="815">
        <f t="shared" si="353"/>
        <v>55</v>
      </c>
      <c r="D5428" s="815">
        <f t="shared" si="354"/>
        <v>57</v>
      </c>
      <c r="E5428" s="815">
        <v>1974</v>
      </c>
    </row>
    <row r="5429" spans="1:5">
      <c r="A5429" s="816">
        <f t="shared" si="355"/>
        <v>27341</v>
      </c>
      <c r="B5429" s="815">
        <f t="shared" si="352"/>
        <v>312</v>
      </c>
      <c r="C5429" s="815">
        <f t="shared" si="353"/>
        <v>54</v>
      </c>
      <c r="D5429" s="815">
        <f t="shared" si="354"/>
        <v>56</v>
      </c>
      <c r="E5429" s="815">
        <v>1974</v>
      </c>
    </row>
    <row r="5430" spans="1:5">
      <c r="A5430" s="816">
        <f t="shared" si="355"/>
        <v>27342</v>
      </c>
      <c r="B5430" s="815">
        <f t="shared" si="352"/>
        <v>313</v>
      </c>
      <c r="C5430" s="815">
        <f t="shared" si="353"/>
        <v>53</v>
      </c>
      <c r="D5430" s="815">
        <f t="shared" si="354"/>
        <v>55</v>
      </c>
      <c r="E5430" s="815">
        <v>1974</v>
      </c>
    </row>
    <row r="5431" spans="1:5">
      <c r="A5431" s="816">
        <f t="shared" si="355"/>
        <v>27343</v>
      </c>
      <c r="B5431" s="815">
        <f t="shared" si="352"/>
        <v>314</v>
      </c>
      <c r="C5431" s="815">
        <f t="shared" si="353"/>
        <v>52</v>
      </c>
      <c r="D5431" s="815">
        <f t="shared" si="354"/>
        <v>54</v>
      </c>
      <c r="E5431" s="815">
        <v>1974</v>
      </c>
    </row>
    <row r="5432" spans="1:5">
      <c r="A5432" s="816">
        <f t="shared" si="355"/>
        <v>27344</v>
      </c>
      <c r="B5432" s="815">
        <f t="shared" si="352"/>
        <v>315</v>
      </c>
      <c r="C5432" s="815">
        <f t="shared" si="353"/>
        <v>51</v>
      </c>
      <c r="D5432" s="815">
        <f t="shared" si="354"/>
        <v>53</v>
      </c>
      <c r="E5432" s="815">
        <v>1974</v>
      </c>
    </row>
    <row r="5433" spans="1:5">
      <c r="A5433" s="816">
        <f t="shared" si="355"/>
        <v>27345</v>
      </c>
      <c r="B5433" s="815">
        <f t="shared" si="352"/>
        <v>316</v>
      </c>
      <c r="C5433" s="815">
        <f t="shared" si="353"/>
        <v>50</v>
      </c>
      <c r="D5433" s="815">
        <f t="shared" si="354"/>
        <v>52</v>
      </c>
      <c r="E5433" s="815">
        <v>1974</v>
      </c>
    </row>
    <row r="5434" spans="1:5">
      <c r="A5434" s="816">
        <f t="shared" si="355"/>
        <v>27346</v>
      </c>
      <c r="B5434" s="815">
        <f t="shared" si="352"/>
        <v>317</v>
      </c>
      <c r="C5434" s="815">
        <f t="shared" si="353"/>
        <v>49</v>
      </c>
      <c r="D5434" s="815">
        <f t="shared" si="354"/>
        <v>51</v>
      </c>
      <c r="E5434" s="815">
        <v>1974</v>
      </c>
    </row>
    <row r="5435" spans="1:5">
      <c r="A5435" s="816">
        <f t="shared" si="355"/>
        <v>27347</v>
      </c>
      <c r="B5435" s="815">
        <f t="shared" si="352"/>
        <v>318</v>
      </c>
      <c r="C5435" s="815">
        <f t="shared" si="353"/>
        <v>48</v>
      </c>
      <c r="D5435" s="815">
        <f t="shared" si="354"/>
        <v>50</v>
      </c>
      <c r="E5435" s="815">
        <v>1974</v>
      </c>
    </row>
    <row r="5436" spans="1:5">
      <c r="A5436" s="816">
        <f t="shared" si="355"/>
        <v>27348</v>
      </c>
      <c r="B5436" s="815">
        <f t="shared" si="352"/>
        <v>319</v>
      </c>
      <c r="C5436" s="815">
        <f t="shared" si="353"/>
        <v>47</v>
      </c>
      <c r="D5436" s="815">
        <f t="shared" si="354"/>
        <v>49</v>
      </c>
      <c r="E5436" s="815">
        <v>1974</v>
      </c>
    </row>
    <row r="5437" spans="1:5">
      <c r="A5437" s="816">
        <f t="shared" si="355"/>
        <v>27349</v>
      </c>
      <c r="B5437" s="815">
        <f t="shared" si="352"/>
        <v>320</v>
      </c>
      <c r="C5437" s="815">
        <f t="shared" si="353"/>
        <v>46</v>
      </c>
      <c r="D5437" s="815">
        <f t="shared" si="354"/>
        <v>48</v>
      </c>
      <c r="E5437" s="815">
        <v>1974</v>
      </c>
    </row>
    <row r="5438" spans="1:5">
      <c r="A5438" s="816">
        <f t="shared" si="355"/>
        <v>27350</v>
      </c>
      <c r="B5438" s="815">
        <f t="shared" si="352"/>
        <v>321</v>
      </c>
      <c r="C5438" s="815">
        <f t="shared" si="353"/>
        <v>45</v>
      </c>
      <c r="D5438" s="815">
        <f t="shared" si="354"/>
        <v>47</v>
      </c>
      <c r="E5438" s="815">
        <v>1974</v>
      </c>
    </row>
    <row r="5439" spans="1:5">
      <c r="A5439" s="816">
        <f t="shared" si="355"/>
        <v>27351</v>
      </c>
      <c r="B5439" s="815">
        <f t="shared" si="352"/>
        <v>322</v>
      </c>
      <c r="C5439" s="815">
        <f t="shared" si="353"/>
        <v>44</v>
      </c>
      <c r="D5439" s="815">
        <f t="shared" si="354"/>
        <v>46</v>
      </c>
      <c r="E5439" s="815">
        <v>1974</v>
      </c>
    </row>
    <row r="5440" spans="1:5">
      <c r="A5440" s="816">
        <f t="shared" si="355"/>
        <v>27352</v>
      </c>
      <c r="B5440" s="815">
        <f t="shared" ref="B5440:B5482" si="356">B5439+1</f>
        <v>323</v>
      </c>
      <c r="C5440" s="815">
        <f t="shared" ref="C5440:C5482" si="357">C5439-1</f>
        <v>43</v>
      </c>
      <c r="D5440" s="815">
        <f t="shared" ref="D5440:D5483" si="358">D5439-1</f>
        <v>45</v>
      </c>
      <c r="E5440" s="815">
        <v>1974</v>
      </c>
    </row>
    <row r="5441" spans="1:5">
      <c r="A5441" s="816">
        <f t="shared" si="355"/>
        <v>27353</v>
      </c>
      <c r="B5441" s="815">
        <f t="shared" si="356"/>
        <v>324</v>
      </c>
      <c r="C5441" s="815">
        <f t="shared" si="357"/>
        <v>42</v>
      </c>
      <c r="D5441" s="815">
        <f t="shared" si="358"/>
        <v>44</v>
      </c>
      <c r="E5441" s="815">
        <v>1974</v>
      </c>
    </row>
    <row r="5442" spans="1:5">
      <c r="A5442" s="816">
        <f t="shared" si="355"/>
        <v>27354</v>
      </c>
      <c r="B5442" s="815">
        <f t="shared" si="356"/>
        <v>325</v>
      </c>
      <c r="C5442" s="815">
        <f t="shared" si="357"/>
        <v>41</v>
      </c>
      <c r="D5442" s="815">
        <f t="shared" si="358"/>
        <v>43</v>
      </c>
      <c r="E5442" s="815">
        <v>1974</v>
      </c>
    </row>
    <row r="5443" spans="1:5">
      <c r="A5443" s="816">
        <f t="shared" si="355"/>
        <v>27355</v>
      </c>
      <c r="B5443" s="815">
        <f t="shared" si="356"/>
        <v>326</v>
      </c>
      <c r="C5443" s="815">
        <f t="shared" si="357"/>
        <v>40</v>
      </c>
      <c r="D5443" s="815">
        <f t="shared" si="358"/>
        <v>42</v>
      </c>
      <c r="E5443" s="815">
        <v>1974</v>
      </c>
    </row>
    <row r="5444" spans="1:5">
      <c r="A5444" s="816">
        <f t="shared" si="355"/>
        <v>27356</v>
      </c>
      <c r="B5444" s="815">
        <f t="shared" si="356"/>
        <v>327</v>
      </c>
      <c r="C5444" s="815">
        <f t="shared" si="357"/>
        <v>39</v>
      </c>
      <c r="D5444" s="815">
        <f t="shared" si="358"/>
        <v>41</v>
      </c>
      <c r="E5444" s="815">
        <v>1974</v>
      </c>
    </row>
    <row r="5445" spans="1:5">
      <c r="A5445" s="816">
        <f t="shared" si="355"/>
        <v>27357</v>
      </c>
      <c r="B5445" s="815">
        <f t="shared" si="356"/>
        <v>328</v>
      </c>
      <c r="C5445" s="815">
        <f t="shared" si="357"/>
        <v>38</v>
      </c>
      <c r="D5445" s="815">
        <f t="shared" si="358"/>
        <v>40</v>
      </c>
      <c r="E5445" s="815">
        <v>1974</v>
      </c>
    </row>
    <row r="5446" spans="1:5">
      <c r="A5446" s="816">
        <f t="shared" si="355"/>
        <v>27358</v>
      </c>
      <c r="B5446" s="815">
        <f t="shared" si="356"/>
        <v>329</v>
      </c>
      <c r="C5446" s="815">
        <f t="shared" si="357"/>
        <v>37</v>
      </c>
      <c r="D5446" s="815">
        <f t="shared" si="358"/>
        <v>39</v>
      </c>
      <c r="E5446" s="815">
        <v>1974</v>
      </c>
    </row>
    <row r="5447" spans="1:5">
      <c r="A5447" s="816">
        <f t="shared" si="355"/>
        <v>27359</v>
      </c>
      <c r="B5447" s="815">
        <f t="shared" si="356"/>
        <v>330</v>
      </c>
      <c r="C5447" s="815">
        <f t="shared" si="357"/>
        <v>36</v>
      </c>
      <c r="D5447" s="815">
        <f t="shared" si="358"/>
        <v>38</v>
      </c>
      <c r="E5447" s="815">
        <v>1974</v>
      </c>
    </row>
    <row r="5448" spans="1:5">
      <c r="A5448" s="816">
        <f t="shared" si="355"/>
        <v>27360</v>
      </c>
      <c r="B5448" s="815">
        <f t="shared" si="356"/>
        <v>331</v>
      </c>
      <c r="C5448" s="815">
        <f t="shared" si="357"/>
        <v>35</v>
      </c>
      <c r="D5448" s="815">
        <f t="shared" si="358"/>
        <v>37</v>
      </c>
      <c r="E5448" s="815">
        <v>1974</v>
      </c>
    </row>
    <row r="5449" spans="1:5">
      <c r="A5449" s="816">
        <f t="shared" si="355"/>
        <v>27361</v>
      </c>
      <c r="B5449" s="815">
        <f t="shared" si="356"/>
        <v>332</v>
      </c>
      <c r="C5449" s="815">
        <f t="shared" si="357"/>
        <v>34</v>
      </c>
      <c r="D5449" s="815">
        <f t="shared" si="358"/>
        <v>36</v>
      </c>
      <c r="E5449" s="815">
        <v>1974</v>
      </c>
    </row>
    <row r="5450" spans="1:5">
      <c r="A5450" s="816">
        <f t="shared" si="355"/>
        <v>27362</v>
      </c>
      <c r="B5450" s="815">
        <f t="shared" si="356"/>
        <v>333</v>
      </c>
      <c r="C5450" s="815">
        <f t="shared" si="357"/>
        <v>33</v>
      </c>
      <c r="D5450" s="815">
        <f t="shared" si="358"/>
        <v>35</v>
      </c>
      <c r="E5450" s="815">
        <v>1974</v>
      </c>
    </row>
    <row r="5451" spans="1:5">
      <c r="A5451" s="816">
        <f t="shared" si="355"/>
        <v>27363</v>
      </c>
      <c r="B5451" s="815">
        <f t="shared" si="356"/>
        <v>334</v>
      </c>
      <c r="C5451" s="815">
        <f t="shared" si="357"/>
        <v>32</v>
      </c>
      <c r="D5451" s="815">
        <f t="shared" si="358"/>
        <v>34</v>
      </c>
      <c r="E5451" s="815">
        <v>1974</v>
      </c>
    </row>
    <row r="5452" spans="1:5">
      <c r="A5452" s="816">
        <f t="shared" si="355"/>
        <v>27364</v>
      </c>
      <c r="B5452" s="815">
        <f t="shared" si="356"/>
        <v>335</v>
      </c>
      <c r="C5452" s="815">
        <f t="shared" si="357"/>
        <v>31</v>
      </c>
      <c r="D5452" s="815">
        <f t="shared" si="358"/>
        <v>33</v>
      </c>
      <c r="E5452" s="815">
        <v>1974</v>
      </c>
    </row>
    <row r="5453" spans="1:5">
      <c r="A5453" s="816">
        <f t="shared" si="355"/>
        <v>27365</v>
      </c>
      <c r="B5453" s="815">
        <f t="shared" si="356"/>
        <v>336</v>
      </c>
      <c r="C5453" s="815">
        <f t="shared" si="357"/>
        <v>30</v>
      </c>
      <c r="D5453" s="815">
        <f t="shared" si="358"/>
        <v>32</v>
      </c>
      <c r="E5453" s="815">
        <v>1974</v>
      </c>
    </row>
    <row r="5454" spans="1:5">
      <c r="A5454" s="816">
        <f t="shared" si="355"/>
        <v>27366</v>
      </c>
      <c r="B5454" s="815">
        <f t="shared" si="356"/>
        <v>337</v>
      </c>
      <c r="C5454" s="815">
        <f t="shared" si="357"/>
        <v>29</v>
      </c>
      <c r="D5454" s="815">
        <f t="shared" si="358"/>
        <v>31</v>
      </c>
      <c r="E5454" s="815">
        <v>1974</v>
      </c>
    </row>
    <row r="5455" spans="1:5">
      <c r="A5455" s="816">
        <f t="shared" si="355"/>
        <v>27367</v>
      </c>
      <c r="B5455" s="815">
        <f t="shared" si="356"/>
        <v>338</v>
      </c>
      <c r="C5455" s="815">
        <f t="shared" si="357"/>
        <v>28</v>
      </c>
      <c r="D5455" s="815">
        <f t="shared" si="358"/>
        <v>30</v>
      </c>
      <c r="E5455" s="815">
        <v>1974</v>
      </c>
    </row>
    <row r="5456" spans="1:5">
      <c r="A5456" s="816">
        <f t="shared" si="355"/>
        <v>27368</v>
      </c>
      <c r="B5456" s="815">
        <f t="shared" si="356"/>
        <v>339</v>
      </c>
      <c r="C5456" s="815">
        <f t="shared" si="357"/>
        <v>27</v>
      </c>
      <c r="D5456" s="815">
        <f t="shared" si="358"/>
        <v>29</v>
      </c>
      <c r="E5456" s="815">
        <v>1974</v>
      </c>
    </row>
    <row r="5457" spans="1:5">
      <c r="A5457" s="816">
        <f t="shared" si="355"/>
        <v>27369</v>
      </c>
      <c r="B5457" s="815">
        <f t="shared" si="356"/>
        <v>340</v>
      </c>
      <c r="C5457" s="815">
        <f t="shared" si="357"/>
        <v>26</v>
      </c>
      <c r="D5457" s="815">
        <f t="shared" si="358"/>
        <v>28</v>
      </c>
      <c r="E5457" s="815">
        <v>1974</v>
      </c>
    </row>
    <row r="5458" spans="1:5">
      <c r="A5458" s="816">
        <f t="shared" si="355"/>
        <v>27370</v>
      </c>
      <c r="B5458" s="815">
        <f t="shared" si="356"/>
        <v>341</v>
      </c>
      <c r="C5458" s="815">
        <f t="shared" si="357"/>
        <v>25</v>
      </c>
      <c r="D5458" s="815">
        <f t="shared" si="358"/>
        <v>27</v>
      </c>
      <c r="E5458" s="815">
        <v>1974</v>
      </c>
    </row>
    <row r="5459" spans="1:5">
      <c r="A5459" s="816">
        <f t="shared" si="355"/>
        <v>27371</v>
      </c>
      <c r="B5459" s="815">
        <f t="shared" si="356"/>
        <v>342</v>
      </c>
      <c r="C5459" s="815">
        <f t="shared" si="357"/>
        <v>24</v>
      </c>
      <c r="D5459" s="815">
        <f t="shared" si="358"/>
        <v>26</v>
      </c>
      <c r="E5459" s="815">
        <v>1974</v>
      </c>
    </row>
    <row r="5460" spans="1:5">
      <c r="A5460" s="816">
        <f t="shared" si="355"/>
        <v>27372</v>
      </c>
      <c r="B5460" s="815">
        <f t="shared" si="356"/>
        <v>343</v>
      </c>
      <c r="C5460" s="815">
        <f t="shared" si="357"/>
        <v>23</v>
      </c>
      <c r="D5460" s="815">
        <f t="shared" si="358"/>
        <v>25</v>
      </c>
      <c r="E5460" s="815">
        <v>1974</v>
      </c>
    </row>
    <row r="5461" spans="1:5">
      <c r="A5461" s="816">
        <f t="shared" si="355"/>
        <v>27373</v>
      </c>
      <c r="B5461" s="815">
        <f t="shared" si="356"/>
        <v>344</v>
      </c>
      <c r="C5461" s="815">
        <f t="shared" si="357"/>
        <v>22</v>
      </c>
      <c r="D5461" s="815">
        <f t="shared" si="358"/>
        <v>24</v>
      </c>
      <c r="E5461" s="815">
        <v>1974</v>
      </c>
    </row>
    <row r="5462" spans="1:5">
      <c r="A5462" s="816">
        <f t="shared" si="355"/>
        <v>27374</v>
      </c>
      <c r="B5462" s="815">
        <f t="shared" si="356"/>
        <v>345</v>
      </c>
      <c r="C5462" s="815">
        <f t="shared" si="357"/>
        <v>21</v>
      </c>
      <c r="D5462" s="815">
        <f t="shared" si="358"/>
        <v>23</v>
      </c>
      <c r="E5462" s="815">
        <v>1974</v>
      </c>
    </row>
    <row r="5463" spans="1:5">
      <c r="A5463" s="816">
        <f t="shared" si="355"/>
        <v>27375</v>
      </c>
      <c r="B5463" s="815">
        <f t="shared" si="356"/>
        <v>346</v>
      </c>
      <c r="C5463" s="815">
        <f t="shared" si="357"/>
        <v>20</v>
      </c>
      <c r="D5463" s="815">
        <f t="shared" si="358"/>
        <v>22</v>
      </c>
      <c r="E5463" s="815">
        <v>1974</v>
      </c>
    </row>
    <row r="5464" spans="1:5">
      <c r="A5464" s="816">
        <f t="shared" si="355"/>
        <v>27376</v>
      </c>
      <c r="B5464" s="815">
        <f t="shared" si="356"/>
        <v>347</v>
      </c>
      <c r="C5464" s="815">
        <f t="shared" si="357"/>
        <v>19</v>
      </c>
      <c r="D5464" s="815">
        <f t="shared" si="358"/>
        <v>21</v>
      </c>
      <c r="E5464" s="815">
        <v>1974</v>
      </c>
    </row>
    <row r="5465" spans="1:5">
      <c r="A5465" s="816">
        <f t="shared" si="355"/>
        <v>27377</v>
      </c>
      <c r="B5465" s="815">
        <f t="shared" si="356"/>
        <v>348</v>
      </c>
      <c r="C5465" s="815">
        <f t="shared" si="357"/>
        <v>18</v>
      </c>
      <c r="D5465" s="815">
        <f t="shared" si="358"/>
        <v>20</v>
      </c>
      <c r="E5465" s="815">
        <v>1974</v>
      </c>
    </row>
    <row r="5466" spans="1:5">
      <c r="A5466" s="816">
        <f t="shared" si="355"/>
        <v>27378</v>
      </c>
      <c r="B5466" s="815">
        <f t="shared" si="356"/>
        <v>349</v>
      </c>
      <c r="C5466" s="815">
        <f t="shared" si="357"/>
        <v>17</v>
      </c>
      <c r="D5466" s="815">
        <f t="shared" si="358"/>
        <v>19</v>
      </c>
      <c r="E5466" s="815">
        <v>1974</v>
      </c>
    </row>
    <row r="5467" spans="1:5">
      <c r="A5467" s="816">
        <f t="shared" si="355"/>
        <v>27379</v>
      </c>
      <c r="B5467" s="815">
        <f t="shared" si="356"/>
        <v>350</v>
      </c>
      <c r="C5467" s="815">
        <f t="shared" si="357"/>
        <v>16</v>
      </c>
      <c r="D5467" s="815">
        <f t="shared" si="358"/>
        <v>18</v>
      </c>
      <c r="E5467" s="815">
        <v>1974</v>
      </c>
    </row>
    <row r="5468" spans="1:5">
      <c r="A5468" s="816">
        <f t="shared" si="355"/>
        <v>27380</v>
      </c>
      <c r="B5468" s="815">
        <f t="shared" si="356"/>
        <v>351</v>
      </c>
      <c r="C5468" s="815">
        <f t="shared" si="357"/>
        <v>15</v>
      </c>
      <c r="D5468" s="815">
        <f t="shared" si="358"/>
        <v>17</v>
      </c>
      <c r="E5468" s="815">
        <v>1974</v>
      </c>
    </row>
    <row r="5469" spans="1:5">
      <c r="A5469" s="816">
        <f t="shared" si="355"/>
        <v>27381</v>
      </c>
      <c r="B5469" s="815">
        <f t="shared" si="356"/>
        <v>352</v>
      </c>
      <c r="C5469" s="815">
        <f t="shared" si="357"/>
        <v>14</v>
      </c>
      <c r="D5469" s="815">
        <f t="shared" si="358"/>
        <v>16</v>
      </c>
      <c r="E5469" s="815">
        <v>1974</v>
      </c>
    </row>
    <row r="5470" spans="1:5">
      <c r="A5470" s="816">
        <f t="shared" si="355"/>
        <v>27382</v>
      </c>
      <c r="B5470" s="815">
        <f t="shared" si="356"/>
        <v>353</v>
      </c>
      <c r="C5470" s="815">
        <f t="shared" si="357"/>
        <v>13</v>
      </c>
      <c r="D5470" s="815">
        <f t="shared" si="358"/>
        <v>15</v>
      </c>
      <c r="E5470" s="815">
        <v>1974</v>
      </c>
    </row>
    <row r="5471" spans="1:5">
      <c r="A5471" s="816">
        <f t="shared" si="355"/>
        <v>27383</v>
      </c>
      <c r="B5471" s="815">
        <f t="shared" si="356"/>
        <v>354</v>
      </c>
      <c r="C5471" s="815">
        <f t="shared" si="357"/>
        <v>12</v>
      </c>
      <c r="D5471" s="815">
        <f t="shared" si="358"/>
        <v>14</v>
      </c>
      <c r="E5471" s="815">
        <v>1974</v>
      </c>
    </row>
    <row r="5472" spans="1:5">
      <c r="A5472" s="816">
        <f t="shared" si="355"/>
        <v>27384</v>
      </c>
      <c r="B5472" s="815">
        <f t="shared" si="356"/>
        <v>355</v>
      </c>
      <c r="C5472" s="815">
        <f t="shared" si="357"/>
        <v>11</v>
      </c>
      <c r="D5472" s="815">
        <f t="shared" si="358"/>
        <v>13</v>
      </c>
      <c r="E5472" s="815">
        <v>1974</v>
      </c>
    </row>
    <row r="5473" spans="1:5">
      <c r="A5473" s="816">
        <f t="shared" si="355"/>
        <v>27385</v>
      </c>
      <c r="B5473" s="815">
        <f t="shared" si="356"/>
        <v>356</v>
      </c>
      <c r="C5473" s="815">
        <f t="shared" si="357"/>
        <v>10</v>
      </c>
      <c r="D5473" s="815">
        <f t="shared" si="358"/>
        <v>12</v>
      </c>
      <c r="E5473" s="815">
        <v>1974</v>
      </c>
    </row>
    <row r="5474" spans="1:5">
      <c r="A5474" s="816">
        <f t="shared" si="355"/>
        <v>27386</v>
      </c>
      <c r="B5474" s="815">
        <f t="shared" si="356"/>
        <v>357</v>
      </c>
      <c r="C5474" s="815">
        <f t="shared" si="357"/>
        <v>9</v>
      </c>
      <c r="D5474" s="815">
        <f t="shared" si="358"/>
        <v>11</v>
      </c>
      <c r="E5474" s="815">
        <v>1974</v>
      </c>
    </row>
    <row r="5475" spans="1:5">
      <c r="A5475" s="816">
        <f t="shared" si="355"/>
        <v>27387</v>
      </c>
      <c r="B5475" s="815">
        <f t="shared" si="356"/>
        <v>358</v>
      </c>
      <c r="C5475" s="815">
        <f t="shared" si="357"/>
        <v>8</v>
      </c>
      <c r="D5475" s="815">
        <f t="shared" si="358"/>
        <v>10</v>
      </c>
      <c r="E5475" s="815">
        <v>1974</v>
      </c>
    </row>
    <row r="5476" spans="1:5">
      <c r="A5476" s="816">
        <f t="shared" si="355"/>
        <v>27388</v>
      </c>
      <c r="B5476" s="815">
        <f t="shared" si="356"/>
        <v>359</v>
      </c>
      <c r="C5476" s="815">
        <f t="shared" si="357"/>
        <v>7</v>
      </c>
      <c r="D5476" s="815">
        <f t="shared" si="358"/>
        <v>9</v>
      </c>
      <c r="E5476" s="815">
        <v>1974</v>
      </c>
    </row>
    <row r="5477" spans="1:5">
      <c r="A5477" s="816">
        <f t="shared" si="355"/>
        <v>27389</v>
      </c>
      <c r="B5477" s="815">
        <f t="shared" si="356"/>
        <v>360</v>
      </c>
      <c r="C5477" s="815">
        <f t="shared" si="357"/>
        <v>6</v>
      </c>
      <c r="D5477" s="815">
        <f t="shared" si="358"/>
        <v>8</v>
      </c>
      <c r="E5477" s="815">
        <v>1974</v>
      </c>
    </row>
    <row r="5478" spans="1:5">
      <c r="A5478" s="816">
        <f t="shared" si="355"/>
        <v>27390</v>
      </c>
      <c r="B5478" s="815">
        <f t="shared" si="356"/>
        <v>361</v>
      </c>
      <c r="C5478" s="815">
        <f t="shared" si="357"/>
        <v>5</v>
      </c>
      <c r="D5478" s="815">
        <f t="shared" si="358"/>
        <v>7</v>
      </c>
      <c r="E5478" s="815">
        <v>1974</v>
      </c>
    </row>
    <row r="5479" spans="1:5">
      <c r="A5479" s="816">
        <f t="shared" si="355"/>
        <v>27391</v>
      </c>
      <c r="B5479" s="815">
        <f t="shared" si="356"/>
        <v>362</v>
      </c>
      <c r="C5479" s="815">
        <f t="shared" si="357"/>
        <v>4</v>
      </c>
      <c r="D5479" s="815">
        <f t="shared" si="358"/>
        <v>6</v>
      </c>
      <c r="E5479" s="815">
        <v>1974</v>
      </c>
    </row>
    <row r="5480" spans="1:5">
      <c r="A5480" s="816">
        <f t="shared" si="355"/>
        <v>27392</v>
      </c>
      <c r="B5480" s="815">
        <f t="shared" si="356"/>
        <v>363</v>
      </c>
      <c r="C5480" s="815">
        <f t="shared" si="357"/>
        <v>3</v>
      </c>
      <c r="D5480" s="815">
        <f t="shared" si="358"/>
        <v>5</v>
      </c>
      <c r="E5480" s="815">
        <v>1974</v>
      </c>
    </row>
    <row r="5481" spans="1:5">
      <c r="A5481" s="816">
        <f t="shared" si="355"/>
        <v>27393</v>
      </c>
      <c r="B5481" s="815">
        <f t="shared" si="356"/>
        <v>364</v>
      </c>
      <c r="C5481" s="815">
        <f t="shared" si="357"/>
        <v>2</v>
      </c>
      <c r="D5481" s="815">
        <f t="shared" si="358"/>
        <v>4</v>
      </c>
      <c r="E5481" s="815">
        <v>1974</v>
      </c>
    </row>
    <row r="5482" spans="1:5">
      <c r="A5482" s="816">
        <f t="shared" si="355"/>
        <v>27394</v>
      </c>
      <c r="B5482" s="815">
        <f t="shared" si="356"/>
        <v>365</v>
      </c>
      <c r="C5482" s="815">
        <f t="shared" si="357"/>
        <v>1</v>
      </c>
      <c r="D5482" s="815">
        <f t="shared" si="358"/>
        <v>3</v>
      </c>
      <c r="E5482" s="815">
        <v>1974</v>
      </c>
    </row>
    <row r="5483" spans="1:5">
      <c r="A5483" s="816">
        <f t="shared" si="355"/>
        <v>27395</v>
      </c>
      <c r="B5483" s="815">
        <v>1</v>
      </c>
      <c r="C5483" s="815">
        <v>365</v>
      </c>
      <c r="D5483" s="815">
        <f t="shared" si="358"/>
        <v>2</v>
      </c>
      <c r="E5483" s="815">
        <v>1975</v>
      </c>
    </row>
    <row r="5484" spans="1:5">
      <c r="A5484" s="816">
        <f t="shared" si="355"/>
        <v>27396</v>
      </c>
      <c r="B5484" s="815">
        <f>B5483+1</f>
        <v>2</v>
      </c>
      <c r="C5484" s="815">
        <f>C5483-1</f>
        <v>364</v>
      </c>
      <c r="D5484" s="815">
        <v>365</v>
      </c>
      <c r="E5484" s="815">
        <v>1975</v>
      </c>
    </row>
    <row r="5485" spans="1:5">
      <c r="A5485" s="816">
        <f t="shared" si="355"/>
        <v>27397</v>
      </c>
      <c r="B5485" s="815">
        <f t="shared" ref="B5485:B5548" si="359">B5484+1</f>
        <v>3</v>
      </c>
      <c r="C5485" s="815">
        <f t="shared" ref="C5485:C5548" si="360">C5484-1</f>
        <v>363</v>
      </c>
      <c r="D5485" s="815">
        <f t="shared" ref="D5485:D5548" si="361">D5484-1</f>
        <v>364</v>
      </c>
      <c r="E5485" s="815">
        <v>1975</v>
      </c>
    </row>
    <row r="5486" spans="1:5">
      <c r="A5486" s="816">
        <f t="shared" si="355"/>
        <v>27398</v>
      </c>
      <c r="B5486" s="815">
        <f t="shared" si="359"/>
        <v>4</v>
      </c>
      <c r="C5486" s="815">
        <f t="shared" si="360"/>
        <v>362</v>
      </c>
      <c r="D5486" s="815">
        <f t="shared" si="361"/>
        <v>363</v>
      </c>
      <c r="E5486" s="815">
        <v>1975</v>
      </c>
    </row>
    <row r="5487" spans="1:5">
      <c r="A5487" s="816">
        <f t="shared" si="355"/>
        <v>27399</v>
      </c>
      <c r="B5487" s="815">
        <f t="shared" si="359"/>
        <v>5</v>
      </c>
      <c r="C5487" s="815">
        <f t="shared" si="360"/>
        <v>361</v>
      </c>
      <c r="D5487" s="815">
        <f t="shared" si="361"/>
        <v>362</v>
      </c>
      <c r="E5487" s="815">
        <v>1975</v>
      </c>
    </row>
    <row r="5488" spans="1:5">
      <c r="A5488" s="816">
        <f t="shared" si="355"/>
        <v>27400</v>
      </c>
      <c r="B5488" s="815">
        <f t="shared" si="359"/>
        <v>6</v>
      </c>
      <c r="C5488" s="815">
        <f t="shared" si="360"/>
        <v>360</v>
      </c>
      <c r="D5488" s="815">
        <f t="shared" si="361"/>
        <v>361</v>
      </c>
      <c r="E5488" s="815">
        <v>1975</v>
      </c>
    </row>
    <row r="5489" spans="1:5">
      <c r="A5489" s="816">
        <f t="shared" si="355"/>
        <v>27401</v>
      </c>
      <c r="B5489" s="815">
        <f t="shared" si="359"/>
        <v>7</v>
      </c>
      <c r="C5489" s="815">
        <f t="shared" si="360"/>
        <v>359</v>
      </c>
      <c r="D5489" s="815">
        <f t="shared" si="361"/>
        <v>360</v>
      </c>
      <c r="E5489" s="815">
        <v>1975</v>
      </c>
    </row>
    <row r="5490" spans="1:5">
      <c r="A5490" s="816">
        <f t="shared" si="355"/>
        <v>27402</v>
      </c>
      <c r="B5490" s="815">
        <f t="shared" si="359"/>
        <v>8</v>
      </c>
      <c r="C5490" s="815">
        <f t="shared" si="360"/>
        <v>358</v>
      </c>
      <c r="D5490" s="815">
        <f t="shared" si="361"/>
        <v>359</v>
      </c>
      <c r="E5490" s="815">
        <v>1975</v>
      </c>
    </row>
    <row r="5491" spans="1:5">
      <c r="A5491" s="816">
        <f t="shared" ref="A5491:A5554" si="362">A5490+1</f>
        <v>27403</v>
      </c>
      <c r="B5491" s="815">
        <f t="shared" si="359"/>
        <v>9</v>
      </c>
      <c r="C5491" s="815">
        <f t="shared" si="360"/>
        <v>357</v>
      </c>
      <c r="D5491" s="815">
        <f t="shared" si="361"/>
        <v>358</v>
      </c>
      <c r="E5491" s="815">
        <v>1975</v>
      </c>
    </row>
    <row r="5492" spans="1:5">
      <c r="A5492" s="816">
        <f t="shared" si="362"/>
        <v>27404</v>
      </c>
      <c r="B5492" s="815">
        <f t="shared" si="359"/>
        <v>10</v>
      </c>
      <c r="C5492" s="815">
        <f t="shared" si="360"/>
        <v>356</v>
      </c>
      <c r="D5492" s="815">
        <f t="shared" si="361"/>
        <v>357</v>
      </c>
      <c r="E5492" s="815">
        <v>1975</v>
      </c>
    </row>
    <row r="5493" spans="1:5">
      <c r="A5493" s="816">
        <f t="shared" si="362"/>
        <v>27405</v>
      </c>
      <c r="B5493" s="815">
        <f t="shared" si="359"/>
        <v>11</v>
      </c>
      <c r="C5493" s="815">
        <f t="shared" si="360"/>
        <v>355</v>
      </c>
      <c r="D5493" s="815">
        <f t="shared" si="361"/>
        <v>356</v>
      </c>
      <c r="E5493" s="815">
        <v>1975</v>
      </c>
    </row>
    <row r="5494" spans="1:5">
      <c r="A5494" s="816">
        <f t="shared" si="362"/>
        <v>27406</v>
      </c>
      <c r="B5494" s="815">
        <f t="shared" si="359"/>
        <v>12</v>
      </c>
      <c r="C5494" s="815">
        <f t="shared" si="360"/>
        <v>354</v>
      </c>
      <c r="D5494" s="815">
        <f t="shared" si="361"/>
        <v>355</v>
      </c>
      <c r="E5494" s="815">
        <v>1975</v>
      </c>
    </row>
    <row r="5495" spans="1:5">
      <c r="A5495" s="816">
        <f t="shared" si="362"/>
        <v>27407</v>
      </c>
      <c r="B5495" s="815">
        <f t="shared" si="359"/>
        <v>13</v>
      </c>
      <c r="C5495" s="815">
        <f t="shared" si="360"/>
        <v>353</v>
      </c>
      <c r="D5495" s="815">
        <f t="shared" si="361"/>
        <v>354</v>
      </c>
      <c r="E5495" s="815">
        <v>1975</v>
      </c>
    </row>
    <row r="5496" spans="1:5">
      <c r="A5496" s="816">
        <f t="shared" si="362"/>
        <v>27408</v>
      </c>
      <c r="B5496" s="815">
        <f t="shared" si="359"/>
        <v>14</v>
      </c>
      <c r="C5496" s="815">
        <f t="shared" si="360"/>
        <v>352</v>
      </c>
      <c r="D5496" s="815">
        <f t="shared" si="361"/>
        <v>353</v>
      </c>
      <c r="E5496" s="815">
        <v>1975</v>
      </c>
    </row>
    <row r="5497" spans="1:5">
      <c r="A5497" s="816">
        <f t="shared" si="362"/>
        <v>27409</v>
      </c>
      <c r="B5497" s="815">
        <f t="shared" si="359"/>
        <v>15</v>
      </c>
      <c r="C5497" s="815">
        <f t="shared" si="360"/>
        <v>351</v>
      </c>
      <c r="D5497" s="815">
        <f t="shared" si="361"/>
        <v>352</v>
      </c>
      <c r="E5497" s="815">
        <v>1975</v>
      </c>
    </row>
    <row r="5498" spans="1:5">
      <c r="A5498" s="816">
        <f t="shared" si="362"/>
        <v>27410</v>
      </c>
      <c r="B5498" s="815">
        <f t="shared" si="359"/>
        <v>16</v>
      </c>
      <c r="C5498" s="815">
        <f t="shared" si="360"/>
        <v>350</v>
      </c>
      <c r="D5498" s="815">
        <f t="shared" si="361"/>
        <v>351</v>
      </c>
      <c r="E5498" s="815">
        <v>1975</v>
      </c>
    </row>
    <row r="5499" spans="1:5">
      <c r="A5499" s="816">
        <f t="shared" si="362"/>
        <v>27411</v>
      </c>
      <c r="B5499" s="815">
        <f t="shared" si="359"/>
        <v>17</v>
      </c>
      <c r="C5499" s="815">
        <f t="shared" si="360"/>
        <v>349</v>
      </c>
      <c r="D5499" s="815">
        <f t="shared" si="361"/>
        <v>350</v>
      </c>
      <c r="E5499" s="815">
        <v>1975</v>
      </c>
    </row>
    <row r="5500" spans="1:5">
      <c r="A5500" s="816">
        <f t="shared" si="362"/>
        <v>27412</v>
      </c>
      <c r="B5500" s="815">
        <f t="shared" si="359"/>
        <v>18</v>
      </c>
      <c r="C5500" s="815">
        <f t="shared" si="360"/>
        <v>348</v>
      </c>
      <c r="D5500" s="815">
        <f t="shared" si="361"/>
        <v>349</v>
      </c>
      <c r="E5500" s="815">
        <v>1975</v>
      </c>
    </row>
    <row r="5501" spans="1:5">
      <c r="A5501" s="816">
        <f t="shared" si="362"/>
        <v>27413</v>
      </c>
      <c r="B5501" s="815">
        <f t="shared" si="359"/>
        <v>19</v>
      </c>
      <c r="C5501" s="815">
        <f t="shared" si="360"/>
        <v>347</v>
      </c>
      <c r="D5501" s="815">
        <f t="shared" si="361"/>
        <v>348</v>
      </c>
      <c r="E5501" s="815">
        <v>1975</v>
      </c>
    </row>
    <row r="5502" spans="1:5">
      <c r="A5502" s="816">
        <f t="shared" si="362"/>
        <v>27414</v>
      </c>
      <c r="B5502" s="815">
        <f t="shared" si="359"/>
        <v>20</v>
      </c>
      <c r="C5502" s="815">
        <f t="shared" si="360"/>
        <v>346</v>
      </c>
      <c r="D5502" s="815">
        <f t="shared" si="361"/>
        <v>347</v>
      </c>
      <c r="E5502" s="815">
        <v>1975</v>
      </c>
    </row>
    <row r="5503" spans="1:5">
      <c r="A5503" s="816">
        <f t="shared" si="362"/>
        <v>27415</v>
      </c>
      <c r="B5503" s="815">
        <f t="shared" si="359"/>
        <v>21</v>
      </c>
      <c r="C5503" s="815">
        <f t="shared" si="360"/>
        <v>345</v>
      </c>
      <c r="D5503" s="815">
        <f t="shared" si="361"/>
        <v>346</v>
      </c>
      <c r="E5503" s="815">
        <v>1975</v>
      </c>
    </row>
    <row r="5504" spans="1:5">
      <c r="A5504" s="816">
        <f t="shared" si="362"/>
        <v>27416</v>
      </c>
      <c r="B5504" s="815">
        <f t="shared" si="359"/>
        <v>22</v>
      </c>
      <c r="C5504" s="815">
        <f t="shared" si="360"/>
        <v>344</v>
      </c>
      <c r="D5504" s="815">
        <f t="shared" si="361"/>
        <v>345</v>
      </c>
      <c r="E5504" s="815">
        <v>1975</v>
      </c>
    </row>
    <row r="5505" spans="1:5">
      <c r="A5505" s="816">
        <f t="shared" si="362"/>
        <v>27417</v>
      </c>
      <c r="B5505" s="815">
        <f t="shared" si="359"/>
        <v>23</v>
      </c>
      <c r="C5505" s="815">
        <f t="shared" si="360"/>
        <v>343</v>
      </c>
      <c r="D5505" s="815">
        <f t="shared" si="361"/>
        <v>344</v>
      </c>
      <c r="E5505" s="815">
        <v>1975</v>
      </c>
    </row>
    <row r="5506" spans="1:5">
      <c r="A5506" s="816">
        <f t="shared" si="362"/>
        <v>27418</v>
      </c>
      <c r="B5506" s="815">
        <f t="shared" si="359"/>
        <v>24</v>
      </c>
      <c r="C5506" s="815">
        <f t="shared" si="360"/>
        <v>342</v>
      </c>
      <c r="D5506" s="815">
        <f t="shared" si="361"/>
        <v>343</v>
      </c>
      <c r="E5506" s="815">
        <v>1975</v>
      </c>
    </row>
    <row r="5507" spans="1:5">
      <c r="A5507" s="816">
        <f t="shared" si="362"/>
        <v>27419</v>
      </c>
      <c r="B5507" s="815">
        <f t="shared" si="359"/>
        <v>25</v>
      </c>
      <c r="C5507" s="815">
        <f t="shared" si="360"/>
        <v>341</v>
      </c>
      <c r="D5507" s="815">
        <f t="shared" si="361"/>
        <v>342</v>
      </c>
      <c r="E5507" s="815">
        <v>1975</v>
      </c>
    </row>
    <row r="5508" spans="1:5">
      <c r="A5508" s="816">
        <f t="shared" si="362"/>
        <v>27420</v>
      </c>
      <c r="B5508" s="815">
        <f t="shared" si="359"/>
        <v>26</v>
      </c>
      <c r="C5508" s="815">
        <f t="shared" si="360"/>
        <v>340</v>
      </c>
      <c r="D5508" s="815">
        <f t="shared" si="361"/>
        <v>341</v>
      </c>
      <c r="E5508" s="815">
        <v>1975</v>
      </c>
    </row>
    <row r="5509" spans="1:5">
      <c r="A5509" s="816">
        <f t="shared" si="362"/>
        <v>27421</v>
      </c>
      <c r="B5509" s="815">
        <f t="shared" si="359"/>
        <v>27</v>
      </c>
      <c r="C5509" s="815">
        <f t="shared" si="360"/>
        <v>339</v>
      </c>
      <c r="D5509" s="815">
        <f t="shared" si="361"/>
        <v>340</v>
      </c>
      <c r="E5509" s="815">
        <v>1975</v>
      </c>
    </row>
    <row r="5510" spans="1:5">
      <c r="A5510" s="816">
        <f t="shared" si="362"/>
        <v>27422</v>
      </c>
      <c r="B5510" s="815">
        <f t="shared" si="359"/>
        <v>28</v>
      </c>
      <c r="C5510" s="815">
        <f t="shared" si="360"/>
        <v>338</v>
      </c>
      <c r="D5510" s="815">
        <f t="shared" si="361"/>
        <v>339</v>
      </c>
      <c r="E5510" s="815">
        <v>1975</v>
      </c>
    </row>
    <row r="5511" spans="1:5">
      <c r="A5511" s="816">
        <f t="shared" si="362"/>
        <v>27423</v>
      </c>
      <c r="B5511" s="815">
        <f t="shared" si="359"/>
        <v>29</v>
      </c>
      <c r="C5511" s="815">
        <f t="shared" si="360"/>
        <v>337</v>
      </c>
      <c r="D5511" s="815">
        <f t="shared" si="361"/>
        <v>338</v>
      </c>
      <c r="E5511" s="815">
        <v>1975</v>
      </c>
    </row>
    <row r="5512" spans="1:5">
      <c r="A5512" s="816">
        <f t="shared" si="362"/>
        <v>27424</v>
      </c>
      <c r="B5512" s="815">
        <f t="shared" si="359"/>
        <v>30</v>
      </c>
      <c r="C5512" s="815">
        <f t="shared" si="360"/>
        <v>336</v>
      </c>
      <c r="D5512" s="815">
        <f t="shared" si="361"/>
        <v>337</v>
      </c>
      <c r="E5512" s="815">
        <v>1975</v>
      </c>
    </row>
    <row r="5513" spans="1:5">
      <c r="A5513" s="816">
        <f t="shared" si="362"/>
        <v>27425</v>
      </c>
      <c r="B5513" s="815">
        <f t="shared" si="359"/>
        <v>31</v>
      </c>
      <c r="C5513" s="815">
        <f t="shared" si="360"/>
        <v>335</v>
      </c>
      <c r="D5513" s="815">
        <f t="shared" si="361"/>
        <v>336</v>
      </c>
      <c r="E5513" s="815">
        <v>1975</v>
      </c>
    </row>
    <row r="5514" spans="1:5">
      <c r="A5514" s="816">
        <f t="shared" si="362"/>
        <v>27426</v>
      </c>
      <c r="B5514" s="815">
        <f t="shared" si="359"/>
        <v>32</v>
      </c>
      <c r="C5514" s="815">
        <f t="shared" si="360"/>
        <v>334</v>
      </c>
      <c r="D5514" s="815">
        <f t="shared" si="361"/>
        <v>335</v>
      </c>
      <c r="E5514" s="815">
        <v>1975</v>
      </c>
    </row>
    <row r="5515" spans="1:5">
      <c r="A5515" s="816">
        <f t="shared" si="362"/>
        <v>27427</v>
      </c>
      <c r="B5515" s="815">
        <f t="shared" si="359"/>
        <v>33</v>
      </c>
      <c r="C5515" s="815">
        <f t="shared" si="360"/>
        <v>333</v>
      </c>
      <c r="D5515" s="815">
        <f t="shared" si="361"/>
        <v>334</v>
      </c>
      <c r="E5515" s="815">
        <v>1975</v>
      </c>
    </row>
    <row r="5516" spans="1:5">
      <c r="A5516" s="816">
        <f t="shared" si="362"/>
        <v>27428</v>
      </c>
      <c r="B5516" s="815">
        <f t="shared" si="359"/>
        <v>34</v>
      </c>
      <c r="C5516" s="815">
        <f t="shared" si="360"/>
        <v>332</v>
      </c>
      <c r="D5516" s="815">
        <f t="shared" si="361"/>
        <v>333</v>
      </c>
      <c r="E5516" s="815">
        <v>1975</v>
      </c>
    </row>
    <row r="5517" spans="1:5">
      <c r="A5517" s="816">
        <f t="shared" si="362"/>
        <v>27429</v>
      </c>
      <c r="B5517" s="815">
        <f t="shared" si="359"/>
        <v>35</v>
      </c>
      <c r="C5517" s="815">
        <f t="shared" si="360"/>
        <v>331</v>
      </c>
      <c r="D5517" s="815">
        <f t="shared" si="361"/>
        <v>332</v>
      </c>
      <c r="E5517" s="815">
        <v>1975</v>
      </c>
    </row>
    <row r="5518" spans="1:5">
      <c r="A5518" s="816">
        <f t="shared" si="362"/>
        <v>27430</v>
      </c>
      <c r="B5518" s="815">
        <f t="shared" si="359"/>
        <v>36</v>
      </c>
      <c r="C5518" s="815">
        <f t="shared" si="360"/>
        <v>330</v>
      </c>
      <c r="D5518" s="815">
        <f t="shared" si="361"/>
        <v>331</v>
      </c>
      <c r="E5518" s="815">
        <v>1975</v>
      </c>
    </row>
    <row r="5519" spans="1:5">
      <c r="A5519" s="816">
        <f t="shared" si="362"/>
        <v>27431</v>
      </c>
      <c r="B5519" s="815">
        <f t="shared" si="359"/>
        <v>37</v>
      </c>
      <c r="C5519" s="815">
        <f t="shared" si="360"/>
        <v>329</v>
      </c>
      <c r="D5519" s="815">
        <f t="shared" si="361"/>
        <v>330</v>
      </c>
      <c r="E5519" s="815">
        <v>1975</v>
      </c>
    </row>
    <row r="5520" spans="1:5">
      <c r="A5520" s="816">
        <f t="shared" si="362"/>
        <v>27432</v>
      </c>
      <c r="B5520" s="815">
        <f t="shared" si="359"/>
        <v>38</v>
      </c>
      <c r="C5520" s="815">
        <f t="shared" si="360"/>
        <v>328</v>
      </c>
      <c r="D5520" s="815">
        <f t="shared" si="361"/>
        <v>329</v>
      </c>
      <c r="E5520" s="815">
        <v>1975</v>
      </c>
    </row>
    <row r="5521" spans="1:5">
      <c r="A5521" s="816">
        <f t="shared" si="362"/>
        <v>27433</v>
      </c>
      <c r="B5521" s="815">
        <f t="shared" si="359"/>
        <v>39</v>
      </c>
      <c r="C5521" s="815">
        <f t="shared" si="360"/>
        <v>327</v>
      </c>
      <c r="D5521" s="815">
        <f t="shared" si="361"/>
        <v>328</v>
      </c>
      <c r="E5521" s="815">
        <v>1975</v>
      </c>
    </row>
    <row r="5522" spans="1:5">
      <c r="A5522" s="816">
        <f t="shared" si="362"/>
        <v>27434</v>
      </c>
      <c r="B5522" s="815">
        <f t="shared" si="359"/>
        <v>40</v>
      </c>
      <c r="C5522" s="815">
        <f t="shared" si="360"/>
        <v>326</v>
      </c>
      <c r="D5522" s="815">
        <f t="shared" si="361"/>
        <v>327</v>
      </c>
      <c r="E5522" s="815">
        <v>1975</v>
      </c>
    </row>
    <row r="5523" spans="1:5">
      <c r="A5523" s="816">
        <f t="shared" si="362"/>
        <v>27435</v>
      </c>
      <c r="B5523" s="815">
        <f t="shared" si="359"/>
        <v>41</v>
      </c>
      <c r="C5523" s="815">
        <f t="shared" si="360"/>
        <v>325</v>
      </c>
      <c r="D5523" s="815">
        <f t="shared" si="361"/>
        <v>326</v>
      </c>
      <c r="E5523" s="815">
        <v>1975</v>
      </c>
    </row>
    <row r="5524" spans="1:5">
      <c r="A5524" s="816">
        <f t="shared" si="362"/>
        <v>27436</v>
      </c>
      <c r="B5524" s="815">
        <f t="shared" si="359"/>
        <v>42</v>
      </c>
      <c r="C5524" s="815">
        <f t="shared" si="360"/>
        <v>324</v>
      </c>
      <c r="D5524" s="815">
        <f t="shared" si="361"/>
        <v>325</v>
      </c>
      <c r="E5524" s="815">
        <v>1975</v>
      </c>
    </row>
    <row r="5525" spans="1:5">
      <c r="A5525" s="816">
        <f t="shared" si="362"/>
        <v>27437</v>
      </c>
      <c r="B5525" s="815">
        <f t="shared" si="359"/>
        <v>43</v>
      </c>
      <c r="C5525" s="815">
        <f t="shared" si="360"/>
        <v>323</v>
      </c>
      <c r="D5525" s="815">
        <f t="shared" si="361"/>
        <v>324</v>
      </c>
      <c r="E5525" s="815">
        <v>1975</v>
      </c>
    </row>
    <row r="5526" spans="1:5">
      <c r="A5526" s="816">
        <f t="shared" si="362"/>
        <v>27438</v>
      </c>
      <c r="B5526" s="815">
        <f t="shared" si="359"/>
        <v>44</v>
      </c>
      <c r="C5526" s="815">
        <f t="shared" si="360"/>
        <v>322</v>
      </c>
      <c r="D5526" s="815">
        <f t="shared" si="361"/>
        <v>323</v>
      </c>
      <c r="E5526" s="815">
        <v>1975</v>
      </c>
    </row>
    <row r="5527" spans="1:5">
      <c r="A5527" s="816">
        <f t="shared" si="362"/>
        <v>27439</v>
      </c>
      <c r="B5527" s="815">
        <f t="shared" si="359"/>
        <v>45</v>
      </c>
      <c r="C5527" s="815">
        <f t="shared" si="360"/>
        <v>321</v>
      </c>
      <c r="D5527" s="815">
        <f t="shared" si="361"/>
        <v>322</v>
      </c>
      <c r="E5527" s="815">
        <v>1975</v>
      </c>
    </row>
    <row r="5528" spans="1:5">
      <c r="A5528" s="816">
        <f t="shared" si="362"/>
        <v>27440</v>
      </c>
      <c r="B5528" s="815">
        <f t="shared" si="359"/>
        <v>46</v>
      </c>
      <c r="C5528" s="815">
        <f t="shared" si="360"/>
        <v>320</v>
      </c>
      <c r="D5528" s="815">
        <f t="shared" si="361"/>
        <v>321</v>
      </c>
      <c r="E5528" s="815">
        <v>1975</v>
      </c>
    </row>
    <row r="5529" spans="1:5">
      <c r="A5529" s="816">
        <f t="shared" si="362"/>
        <v>27441</v>
      </c>
      <c r="B5529" s="815">
        <f t="shared" si="359"/>
        <v>47</v>
      </c>
      <c r="C5529" s="815">
        <f t="shared" si="360"/>
        <v>319</v>
      </c>
      <c r="D5529" s="815">
        <f t="shared" si="361"/>
        <v>320</v>
      </c>
      <c r="E5529" s="815">
        <v>1975</v>
      </c>
    </row>
    <row r="5530" spans="1:5">
      <c r="A5530" s="816">
        <f t="shared" si="362"/>
        <v>27442</v>
      </c>
      <c r="B5530" s="815">
        <f t="shared" si="359"/>
        <v>48</v>
      </c>
      <c r="C5530" s="815">
        <f t="shared" si="360"/>
        <v>318</v>
      </c>
      <c r="D5530" s="815">
        <f t="shared" si="361"/>
        <v>319</v>
      </c>
      <c r="E5530" s="815">
        <v>1975</v>
      </c>
    </row>
    <row r="5531" spans="1:5">
      <c r="A5531" s="816">
        <f t="shared" si="362"/>
        <v>27443</v>
      </c>
      <c r="B5531" s="815">
        <f t="shared" si="359"/>
        <v>49</v>
      </c>
      <c r="C5531" s="815">
        <f t="shared" si="360"/>
        <v>317</v>
      </c>
      <c r="D5531" s="815">
        <f t="shared" si="361"/>
        <v>318</v>
      </c>
      <c r="E5531" s="815">
        <v>1975</v>
      </c>
    </row>
    <row r="5532" spans="1:5">
      <c r="A5532" s="816">
        <f t="shared" si="362"/>
        <v>27444</v>
      </c>
      <c r="B5532" s="815">
        <f t="shared" si="359"/>
        <v>50</v>
      </c>
      <c r="C5532" s="815">
        <f t="shared" si="360"/>
        <v>316</v>
      </c>
      <c r="D5532" s="815">
        <f t="shared" si="361"/>
        <v>317</v>
      </c>
      <c r="E5532" s="815">
        <v>1975</v>
      </c>
    </row>
    <row r="5533" spans="1:5">
      <c r="A5533" s="816">
        <f t="shared" si="362"/>
        <v>27445</v>
      </c>
      <c r="B5533" s="815">
        <f t="shared" si="359"/>
        <v>51</v>
      </c>
      <c r="C5533" s="815">
        <f t="shared" si="360"/>
        <v>315</v>
      </c>
      <c r="D5533" s="815">
        <f t="shared" si="361"/>
        <v>316</v>
      </c>
      <c r="E5533" s="815">
        <v>1975</v>
      </c>
    </row>
    <row r="5534" spans="1:5">
      <c r="A5534" s="816">
        <f t="shared" si="362"/>
        <v>27446</v>
      </c>
      <c r="B5534" s="815">
        <f t="shared" si="359"/>
        <v>52</v>
      </c>
      <c r="C5534" s="815">
        <f t="shared" si="360"/>
        <v>314</v>
      </c>
      <c r="D5534" s="815">
        <f t="shared" si="361"/>
        <v>315</v>
      </c>
      <c r="E5534" s="815">
        <v>1975</v>
      </c>
    </row>
    <row r="5535" spans="1:5">
      <c r="A5535" s="816">
        <f t="shared" si="362"/>
        <v>27447</v>
      </c>
      <c r="B5535" s="815">
        <f t="shared" si="359"/>
        <v>53</v>
      </c>
      <c r="C5535" s="815">
        <f t="shared" si="360"/>
        <v>313</v>
      </c>
      <c r="D5535" s="815">
        <f t="shared" si="361"/>
        <v>314</v>
      </c>
      <c r="E5535" s="815">
        <v>1975</v>
      </c>
    </row>
    <row r="5536" spans="1:5">
      <c r="A5536" s="816">
        <f t="shared" si="362"/>
        <v>27448</v>
      </c>
      <c r="B5536" s="815">
        <f t="shared" si="359"/>
        <v>54</v>
      </c>
      <c r="C5536" s="815">
        <f t="shared" si="360"/>
        <v>312</v>
      </c>
      <c r="D5536" s="815">
        <f t="shared" si="361"/>
        <v>313</v>
      </c>
      <c r="E5536" s="815">
        <v>1975</v>
      </c>
    </row>
    <row r="5537" spans="1:5">
      <c r="A5537" s="816">
        <f t="shared" si="362"/>
        <v>27449</v>
      </c>
      <c r="B5537" s="815">
        <f t="shared" si="359"/>
        <v>55</v>
      </c>
      <c r="C5537" s="815">
        <f t="shared" si="360"/>
        <v>311</v>
      </c>
      <c r="D5537" s="815">
        <f t="shared" si="361"/>
        <v>312</v>
      </c>
      <c r="E5537" s="815">
        <v>1975</v>
      </c>
    </row>
    <row r="5538" spans="1:5">
      <c r="A5538" s="816">
        <f t="shared" si="362"/>
        <v>27450</v>
      </c>
      <c r="B5538" s="815">
        <f t="shared" si="359"/>
        <v>56</v>
      </c>
      <c r="C5538" s="815">
        <f t="shared" si="360"/>
        <v>310</v>
      </c>
      <c r="D5538" s="815">
        <f t="shared" si="361"/>
        <v>311</v>
      </c>
      <c r="E5538" s="815">
        <v>1975</v>
      </c>
    </row>
    <row r="5539" spans="1:5">
      <c r="A5539" s="816">
        <f t="shared" si="362"/>
        <v>27451</v>
      </c>
      <c r="B5539" s="815">
        <f t="shared" si="359"/>
        <v>57</v>
      </c>
      <c r="C5539" s="815">
        <f t="shared" si="360"/>
        <v>309</v>
      </c>
      <c r="D5539" s="815">
        <f t="shared" si="361"/>
        <v>310</v>
      </c>
      <c r="E5539" s="815">
        <v>1975</v>
      </c>
    </row>
    <row r="5540" spans="1:5">
      <c r="A5540" s="816">
        <f t="shared" si="362"/>
        <v>27452</v>
      </c>
      <c r="B5540" s="815">
        <f t="shared" si="359"/>
        <v>58</v>
      </c>
      <c r="C5540" s="815">
        <f t="shared" si="360"/>
        <v>308</v>
      </c>
      <c r="D5540" s="815">
        <f t="shared" si="361"/>
        <v>309</v>
      </c>
      <c r="E5540" s="815">
        <v>1975</v>
      </c>
    </row>
    <row r="5541" spans="1:5">
      <c r="A5541" s="816">
        <f t="shared" si="362"/>
        <v>27453</v>
      </c>
      <c r="B5541" s="815">
        <f t="shared" si="359"/>
        <v>59</v>
      </c>
      <c r="C5541" s="815">
        <f t="shared" si="360"/>
        <v>307</v>
      </c>
      <c r="D5541" s="815">
        <f t="shared" si="361"/>
        <v>308</v>
      </c>
      <c r="E5541" s="815">
        <v>1975</v>
      </c>
    </row>
    <row r="5542" spans="1:5">
      <c r="A5542" s="816">
        <f t="shared" si="362"/>
        <v>27454</v>
      </c>
      <c r="B5542" s="815">
        <f t="shared" si="359"/>
        <v>60</v>
      </c>
      <c r="C5542" s="815">
        <f t="shared" si="360"/>
        <v>306</v>
      </c>
      <c r="D5542" s="815">
        <f t="shared" si="361"/>
        <v>307</v>
      </c>
      <c r="E5542" s="815">
        <v>1975</v>
      </c>
    </row>
    <row r="5543" spans="1:5">
      <c r="A5543" s="816">
        <f t="shared" si="362"/>
        <v>27455</v>
      </c>
      <c r="B5543" s="815">
        <f t="shared" si="359"/>
        <v>61</v>
      </c>
      <c r="C5543" s="815">
        <f t="shared" si="360"/>
        <v>305</v>
      </c>
      <c r="D5543" s="815">
        <f t="shared" si="361"/>
        <v>306</v>
      </c>
      <c r="E5543" s="815">
        <v>1975</v>
      </c>
    </row>
    <row r="5544" spans="1:5">
      <c r="A5544" s="816">
        <f t="shared" si="362"/>
        <v>27456</v>
      </c>
      <c r="B5544" s="815">
        <f t="shared" si="359"/>
        <v>62</v>
      </c>
      <c r="C5544" s="815">
        <f t="shared" si="360"/>
        <v>304</v>
      </c>
      <c r="D5544" s="815">
        <f t="shared" si="361"/>
        <v>305</v>
      </c>
      <c r="E5544" s="815">
        <v>1975</v>
      </c>
    </row>
    <row r="5545" spans="1:5">
      <c r="A5545" s="816">
        <f t="shared" si="362"/>
        <v>27457</v>
      </c>
      <c r="B5545" s="815">
        <f t="shared" si="359"/>
        <v>63</v>
      </c>
      <c r="C5545" s="815">
        <f t="shared" si="360"/>
        <v>303</v>
      </c>
      <c r="D5545" s="815">
        <f t="shared" si="361"/>
        <v>304</v>
      </c>
      <c r="E5545" s="815">
        <v>1975</v>
      </c>
    </row>
    <row r="5546" spans="1:5">
      <c r="A5546" s="816">
        <f t="shared" si="362"/>
        <v>27458</v>
      </c>
      <c r="B5546" s="815">
        <f t="shared" si="359"/>
        <v>64</v>
      </c>
      <c r="C5546" s="815">
        <f t="shared" si="360"/>
        <v>302</v>
      </c>
      <c r="D5546" s="815">
        <f t="shared" si="361"/>
        <v>303</v>
      </c>
      <c r="E5546" s="815">
        <v>1975</v>
      </c>
    </row>
    <row r="5547" spans="1:5">
      <c r="A5547" s="816">
        <f t="shared" si="362"/>
        <v>27459</v>
      </c>
      <c r="B5547" s="815">
        <f t="shared" si="359"/>
        <v>65</v>
      </c>
      <c r="C5547" s="815">
        <f t="shared" si="360"/>
        <v>301</v>
      </c>
      <c r="D5547" s="815">
        <f t="shared" si="361"/>
        <v>302</v>
      </c>
      <c r="E5547" s="815">
        <v>1975</v>
      </c>
    </row>
    <row r="5548" spans="1:5">
      <c r="A5548" s="816">
        <f t="shared" si="362"/>
        <v>27460</v>
      </c>
      <c r="B5548" s="815">
        <f t="shared" si="359"/>
        <v>66</v>
      </c>
      <c r="C5548" s="815">
        <f t="shared" si="360"/>
        <v>300</v>
      </c>
      <c r="D5548" s="815">
        <f t="shared" si="361"/>
        <v>301</v>
      </c>
      <c r="E5548" s="815">
        <v>1975</v>
      </c>
    </row>
    <row r="5549" spans="1:5">
      <c r="A5549" s="816">
        <f t="shared" si="362"/>
        <v>27461</v>
      </c>
      <c r="B5549" s="815">
        <f t="shared" ref="B5549:B5612" si="363">B5548+1</f>
        <v>67</v>
      </c>
      <c r="C5549" s="815">
        <f t="shared" ref="C5549:C5612" si="364">C5548-1</f>
        <v>299</v>
      </c>
      <c r="D5549" s="815">
        <f t="shared" ref="D5549:D5612" si="365">D5548-1</f>
        <v>300</v>
      </c>
      <c r="E5549" s="815">
        <v>1975</v>
      </c>
    </row>
    <row r="5550" spans="1:5">
      <c r="A5550" s="816">
        <f t="shared" si="362"/>
        <v>27462</v>
      </c>
      <c r="B5550" s="815">
        <f t="shared" si="363"/>
        <v>68</v>
      </c>
      <c r="C5550" s="815">
        <f t="shared" si="364"/>
        <v>298</v>
      </c>
      <c r="D5550" s="815">
        <f t="shared" si="365"/>
        <v>299</v>
      </c>
      <c r="E5550" s="815">
        <v>1975</v>
      </c>
    </row>
    <row r="5551" spans="1:5">
      <c r="A5551" s="816">
        <f t="shared" si="362"/>
        <v>27463</v>
      </c>
      <c r="B5551" s="815">
        <f t="shared" si="363"/>
        <v>69</v>
      </c>
      <c r="C5551" s="815">
        <f t="shared" si="364"/>
        <v>297</v>
      </c>
      <c r="D5551" s="815">
        <f t="shared" si="365"/>
        <v>298</v>
      </c>
      <c r="E5551" s="815">
        <v>1975</v>
      </c>
    </row>
    <row r="5552" spans="1:5">
      <c r="A5552" s="816">
        <f t="shared" si="362"/>
        <v>27464</v>
      </c>
      <c r="B5552" s="815">
        <f t="shared" si="363"/>
        <v>70</v>
      </c>
      <c r="C5552" s="815">
        <f t="shared" si="364"/>
        <v>296</v>
      </c>
      <c r="D5552" s="815">
        <f t="shared" si="365"/>
        <v>297</v>
      </c>
      <c r="E5552" s="815">
        <v>1975</v>
      </c>
    </row>
    <row r="5553" spans="1:5">
      <c r="A5553" s="816">
        <f t="shared" si="362"/>
        <v>27465</v>
      </c>
      <c r="B5553" s="815">
        <f t="shared" si="363"/>
        <v>71</v>
      </c>
      <c r="C5553" s="815">
        <f t="shared" si="364"/>
        <v>295</v>
      </c>
      <c r="D5553" s="815">
        <f t="shared" si="365"/>
        <v>296</v>
      </c>
      <c r="E5553" s="815">
        <v>1975</v>
      </c>
    </row>
    <row r="5554" spans="1:5">
      <c r="A5554" s="816">
        <f t="shared" si="362"/>
        <v>27466</v>
      </c>
      <c r="B5554" s="815">
        <f t="shared" si="363"/>
        <v>72</v>
      </c>
      <c r="C5554" s="815">
        <f t="shared" si="364"/>
        <v>294</v>
      </c>
      <c r="D5554" s="815">
        <f t="shared" si="365"/>
        <v>295</v>
      </c>
      <c r="E5554" s="815">
        <v>1975</v>
      </c>
    </row>
    <row r="5555" spans="1:5">
      <c r="A5555" s="816">
        <f t="shared" ref="A5555:A5618" si="366">A5554+1</f>
        <v>27467</v>
      </c>
      <c r="B5555" s="815">
        <f t="shared" si="363"/>
        <v>73</v>
      </c>
      <c r="C5555" s="815">
        <f t="shared" si="364"/>
        <v>293</v>
      </c>
      <c r="D5555" s="815">
        <f t="shared" si="365"/>
        <v>294</v>
      </c>
      <c r="E5555" s="815">
        <v>1975</v>
      </c>
    </row>
    <row r="5556" spans="1:5">
      <c r="A5556" s="816">
        <f t="shared" si="366"/>
        <v>27468</v>
      </c>
      <c r="B5556" s="815">
        <f t="shared" si="363"/>
        <v>74</v>
      </c>
      <c r="C5556" s="815">
        <f t="shared" si="364"/>
        <v>292</v>
      </c>
      <c r="D5556" s="815">
        <f t="shared" si="365"/>
        <v>293</v>
      </c>
      <c r="E5556" s="815">
        <v>1975</v>
      </c>
    </row>
    <row r="5557" spans="1:5">
      <c r="A5557" s="816">
        <f t="shared" si="366"/>
        <v>27469</v>
      </c>
      <c r="B5557" s="815">
        <f t="shared" si="363"/>
        <v>75</v>
      </c>
      <c r="C5557" s="815">
        <f t="shared" si="364"/>
        <v>291</v>
      </c>
      <c r="D5557" s="815">
        <f t="shared" si="365"/>
        <v>292</v>
      </c>
      <c r="E5557" s="815">
        <v>1975</v>
      </c>
    </row>
    <row r="5558" spans="1:5">
      <c r="A5558" s="816">
        <f t="shared" si="366"/>
        <v>27470</v>
      </c>
      <c r="B5558" s="815">
        <f t="shared" si="363"/>
        <v>76</v>
      </c>
      <c r="C5558" s="815">
        <f t="shared" si="364"/>
        <v>290</v>
      </c>
      <c r="D5558" s="815">
        <f t="shared" si="365"/>
        <v>291</v>
      </c>
      <c r="E5558" s="815">
        <v>1975</v>
      </c>
    </row>
    <row r="5559" spans="1:5">
      <c r="A5559" s="816">
        <f t="shared" si="366"/>
        <v>27471</v>
      </c>
      <c r="B5559" s="815">
        <f t="shared" si="363"/>
        <v>77</v>
      </c>
      <c r="C5559" s="815">
        <f t="shared" si="364"/>
        <v>289</v>
      </c>
      <c r="D5559" s="815">
        <f t="shared" si="365"/>
        <v>290</v>
      </c>
      <c r="E5559" s="815">
        <v>1975</v>
      </c>
    </row>
    <row r="5560" spans="1:5">
      <c r="A5560" s="816">
        <f t="shared" si="366"/>
        <v>27472</v>
      </c>
      <c r="B5560" s="815">
        <f t="shared" si="363"/>
        <v>78</v>
      </c>
      <c r="C5560" s="815">
        <f t="shared" si="364"/>
        <v>288</v>
      </c>
      <c r="D5560" s="815">
        <f t="shared" si="365"/>
        <v>289</v>
      </c>
      <c r="E5560" s="815">
        <v>1975</v>
      </c>
    </row>
    <row r="5561" spans="1:5">
      <c r="A5561" s="816">
        <f t="shared" si="366"/>
        <v>27473</v>
      </c>
      <c r="B5561" s="815">
        <f t="shared" si="363"/>
        <v>79</v>
      </c>
      <c r="C5561" s="815">
        <f t="shared" si="364"/>
        <v>287</v>
      </c>
      <c r="D5561" s="815">
        <f t="shared" si="365"/>
        <v>288</v>
      </c>
      <c r="E5561" s="815">
        <v>1975</v>
      </c>
    </row>
    <row r="5562" spans="1:5">
      <c r="A5562" s="816">
        <f t="shared" si="366"/>
        <v>27474</v>
      </c>
      <c r="B5562" s="815">
        <f t="shared" si="363"/>
        <v>80</v>
      </c>
      <c r="C5562" s="815">
        <f t="shared" si="364"/>
        <v>286</v>
      </c>
      <c r="D5562" s="815">
        <f t="shared" si="365"/>
        <v>287</v>
      </c>
      <c r="E5562" s="815">
        <v>1975</v>
      </c>
    </row>
    <row r="5563" spans="1:5">
      <c r="A5563" s="816">
        <f t="shared" si="366"/>
        <v>27475</v>
      </c>
      <c r="B5563" s="815">
        <f t="shared" si="363"/>
        <v>81</v>
      </c>
      <c r="C5563" s="815">
        <f t="shared" si="364"/>
        <v>285</v>
      </c>
      <c r="D5563" s="815">
        <f t="shared" si="365"/>
        <v>286</v>
      </c>
      <c r="E5563" s="815">
        <v>1975</v>
      </c>
    </row>
    <row r="5564" spans="1:5">
      <c r="A5564" s="816">
        <f t="shared" si="366"/>
        <v>27476</v>
      </c>
      <c r="B5564" s="815">
        <f t="shared" si="363"/>
        <v>82</v>
      </c>
      <c r="C5564" s="815">
        <f t="shared" si="364"/>
        <v>284</v>
      </c>
      <c r="D5564" s="815">
        <f t="shared" si="365"/>
        <v>285</v>
      </c>
      <c r="E5564" s="815">
        <v>1975</v>
      </c>
    </row>
    <row r="5565" spans="1:5">
      <c r="A5565" s="816">
        <f t="shared" si="366"/>
        <v>27477</v>
      </c>
      <c r="B5565" s="815">
        <f t="shared" si="363"/>
        <v>83</v>
      </c>
      <c r="C5565" s="815">
        <f t="shared" si="364"/>
        <v>283</v>
      </c>
      <c r="D5565" s="815">
        <f t="shared" si="365"/>
        <v>284</v>
      </c>
      <c r="E5565" s="815">
        <v>1975</v>
      </c>
    </row>
    <row r="5566" spans="1:5">
      <c r="A5566" s="816">
        <f t="shared" si="366"/>
        <v>27478</v>
      </c>
      <c r="B5566" s="815">
        <f t="shared" si="363"/>
        <v>84</v>
      </c>
      <c r="C5566" s="815">
        <f t="shared" si="364"/>
        <v>282</v>
      </c>
      <c r="D5566" s="815">
        <f t="shared" si="365"/>
        <v>283</v>
      </c>
      <c r="E5566" s="815">
        <v>1975</v>
      </c>
    </row>
    <row r="5567" spans="1:5">
      <c r="A5567" s="816">
        <f t="shared" si="366"/>
        <v>27479</v>
      </c>
      <c r="B5567" s="815">
        <f t="shared" si="363"/>
        <v>85</v>
      </c>
      <c r="C5567" s="815">
        <f t="shared" si="364"/>
        <v>281</v>
      </c>
      <c r="D5567" s="815">
        <f t="shared" si="365"/>
        <v>282</v>
      </c>
      <c r="E5567" s="815">
        <v>1975</v>
      </c>
    </row>
    <row r="5568" spans="1:5">
      <c r="A5568" s="816">
        <f t="shared" si="366"/>
        <v>27480</v>
      </c>
      <c r="B5568" s="815">
        <f t="shared" si="363"/>
        <v>86</v>
      </c>
      <c r="C5568" s="815">
        <f t="shared" si="364"/>
        <v>280</v>
      </c>
      <c r="D5568" s="815">
        <f t="shared" si="365"/>
        <v>281</v>
      </c>
      <c r="E5568" s="815">
        <v>1975</v>
      </c>
    </row>
    <row r="5569" spans="1:5">
      <c r="A5569" s="816">
        <f t="shared" si="366"/>
        <v>27481</v>
      </c>
      <c r="B5569" s="815">
        <f t="shared" si="363"/>
        <v>87</v>
      </c>
      <c r="C5569" s="815">
        <f t="shared" si="364"/>
        <v>279</v>
      </c>
      <c r="D5569" s="815">
        <f t="shared" si="365"/>
        <v>280</v>
      </c>
      <c r="E5569" s="815">
        <v>1975</v>
      </c>
    </row>
    <row r="5570" spans="1:5">
      <c r="A5570" s="816">
        <f t="shared" si="366"/>
        <v>27482</v>
      </c>
      <c r="B5570" s="815">
        <f t="shared" si="363"/>
        <v>88</v>
      </c>
      <c r="C5570" s="815">
        <f t="shared" si="364"/>
        <v>278</v>
      </c>
      <c r="D5570" s="815">
        <f t="shared" si="365"/>
        <v>279</v>
      </c>
      <c r="E5570" s="815">
        <v>1975</v>
      </c>
    </row>
    <row r="5571" spans="1:5">
      <c r="A5571" s="816">
        <f t="shared" si="366"/>
        <v>27483</v>
      </c>
      <c r="B5571" s="815">
        <f t="shared" si="363"/>
        <v>89</v>
      </c>
      <c r="C5571" s="815">
        <f t="shared" si="364"/>
        <v>277</v>
      </c>
      <c r="D5571" s="815">
        <f t="shared" si="365"/>
        <v>278</v>
      </c>
      <c r="E5571" s="815">
        <v>1975</v>
      </c>
    </row>
    <row r="5572" spans="1:5">
      <c r="A5572" s="816">
        <f t="shared" si="366"/>
        <v>27484</v>
      </c>
      <c r="B5572" s="815">
        <f t="shared" si="363"/>
        <v>90</v>
      </c>
      <c r="C5572" s="815">
        <f t="shared" si="364"/>
        <v>276</v>
      </c>
      <c r="D5572" s="815">
        <f t="shared" si="365"/>
        <v>277</v>
      </c>
      <c r="E5572" s="815">
        <v>1975</v>
      </c>
    </row>
    <row r="5573" spans="1:5">
      <c r="A5573" s="816">
        <f t="shared" si="366"/>
        <v>27485</v>
      </c>
      <c r="B5573" s="815">
        <f t="shared" si="363"/>
        <v>91</v>
      </c>
      <c r="C5573" s="815">
        <f t="shared" si="364"/>
        <v>275</v>
      </c>
      <c r="D5573" s="815">
        <f t="shared" si="365"/>
        <v>276</v>
      </c>
      <c r="E5573" s="815">
        <v>1975</v>
      </c>
    </row>
    <row r="5574" spans="1:5">
      <c r="A5574" s="816">
        <f t="shared" si="366"/>
        <v>27486</v>
      </c>
      <c r="B5574" s="815">
        <f t="shared" si="363"/>
        <v>92</v>
      </c>
      <c r="C5574" s="815">
        <f t="shared" si="364"/>
        <v>274</v>
      </c>
      <c r="D5574" s="815">
        <f t="shared" si="365"/>
        <v>275</v>
      </c>
      <c r="E5574" s="815">
        <v>1975</v>
      </c>
    </row>
    <row r="5575" spans="1:5">
      <c r="A5575" s="816">
        <f t="shared" si="366"/>
        <v>27487</v>
      </c>
      <c r="B5575" s="815">
        <f t="shared" si="363"/>
        <v>93</v>
      </c>
      <c r="C5575" s="815">
        <f t="shared" si="364"/>
        <v>273</v>
      </c>
      <c r="D5575" s="815">
        <f t="shared" si="365"/>
        <v>274</v>
      </c>
      <c r="E5575" s="815">
        <v>1975</v>
      </c>
    </row>
    <row r="5576" spans="1:5">
      <c r="A5576" s="816">
        <f t="shared" si="366"/>
        <v>27488</v>
      </c>
      <c r="B5576" s="815">
        <f t="shared" si="363"/>
        <v>94</v>
      </c>
      <c r="C5576" s="815">
        <f t="shared" si="364"/>
        <v>272</v>
      </c>
      <c r="D5576" s="815">
        <f t="shared" si="365"/>
        <v>273</v>
      </c>
      <c r="E5576" s="815">
        <v>1975</v>
      </c>
    </row>
    <row r="5577" spans="1:5">
      <c r="A5577" s="816">
        <f t="shared" si="366"/>
        <v>27489</v>
      </c>
      <c r="B5577" s="815">
        <f t="shared" si="363"/>
        <v>95</v>
      </c>
      <c r="C5577" s="815">
        <f t="shared" si="364"/>
        <v>271</v>
      </c>
      <c r="D5577" s="815">
        <f t="shared" si="365"/>
        <v>272</v>
      </c>
      <c r="E5577" s="815">
        <v>1975</v>
      </c>
    </row>
    <row r="5578" spans="1:5">
      <c r="A5578" s="816">
        <f t="shared" si="366"/>
        <v>27490</v>
      </c>
      <c r="B5578" s="815">
        <f t="shared" si="363"/>
        <v>96</v>
      </c>
      <c r="C5578" s="815">
        <f t="shared" si="364"/>
        <v>270</v>
      </c>
      <c r="D5578" s="815">
        <f t="shared" si="365"/>
        <v>271</v>
      </c>
      <c r="E5578" s="815">
        <v>1975</v>
      </c>
    </row>
    <row r="5579" spans="1:5">
      <c r="A5579" s="816">
        <f t="shared" si="366"/>
        <v>27491</v>
      </c>
      <c r="B5579" s="815">
        <f t="shared" si="363"/>
        <v>97</v>
      </c>
      <c r="C5579" s="815">
        <f t="shared" si="364"/>
        <v>269</v>
      </c>
      <c r="D5579" s="815">
        <f t="shared" si="365"/>
        <v>270</v>
      </c>
      <c r="E5579" s="815">
        <v>1975</v>
      </c>
    </row>
    <row r="5580" spans="1:5">
      <c r="A5580" s="816">
        <f t="shared" si="366"/>
        <v>27492</v>
      </c>
      <c r="B5580" s="815">
        <f t="shared" si="363"/>
        <v>98</v>
      </c>
      <c r="C5580" s="815">
        <f t="shared" si="364"/>
        <v>268</v>
      </c>
      <c r="D5580" s="815">
        <f t="shared" si="365"/>
        <v>269</v>
      </c>
      <c r="E5580" s="815">
        <v>1975</v>
      </c>
    </row>
    <row r="5581" spans="1:5">
      <c r="A5581" s="816">
        <f t="shared" si="366"/>
        <v>27493</v>
      </c>
      <c r="B5581" s="815">
        <f t="shared" si="363"/>
        <v>99</v>
      </c>
      <c r="C5581" s="815">
        <f t="shared" si="364"/>
        <v>267</v>
      </c>
      <c r="D5581" s="815">
        <f t="shared" si="365"/>
        <v>268</v>
      </c>
      <c r="E5581" s="815">
        <v>1975</v>
      </c>
    </row>
    <row r="5582" spans="1:5">
      <c r="A5582" s="816">
        <f t="shared" si="366"/>
        <v>27494</v>
      </c>
      <c r="B5582" s="815">
        <f t="shared" si="363"/>
        <v>100</v>
      </c>
      <c r="C5582" s="815">
        <f t="shared" si="364"/>
        <v>266</v>
      </c>
      <c r="D5582" s="815">
        <f t="shared" si="365"/>
        <v>267</v>
      </c>
      <c r="E5582" s="815">
        <v>1975</v>
      </c>
    </row>
    <row r="5583" spans="1:5">
      <c r="A5583" s="816">
        <f t="shared" si="366"/>
        <v>27495</v>
      </c>
      <c r="B5583" s="815">
        <f t="shared" si="363"/>
        <v>101</v>
      </c>
      <c r="C5583" s="815">
        <f t="shared" si="364"/>
        <v>265</v>
      </c>
      <c r="D5583" s="815">
        <f t="shared" si="365"/>
        <v>266</v>
      </c>
      <c r="E5583" s="815">
        <v>1975</v>
      </c>
    </row>
    <row r="5584" spans="1:5">
      <c r="A5584" s="816">
        <f t="shared" si="366"/>
        <v>27496</v>
      </c>
      <c r="B5584" s="815">
        <f t="shared" si="363"/>
        <v>102</v>
      </c>
      <c r="C5584" s="815">
        <f t="shared" si="364"/>
        <v>264</v>
      </c>
      <c r="D5584" s="815">
        <f t="shared" si="365"/>
        <v>265</v>
      </c>
      <c r="E5584" s="815">
        <v>1975</v>
      </c>
    </row>
    <row r="5585" spans="1:5">
      <c r="A5585" s="816">
        <f t="shared" si="366"/>
        <v>27497</v>
      </c>
      <c r="B5585" s="815">
        <f t="shared" si="363"/>
        <v>103</v>
      </c>
      <c r="C5585" s="815">
        <f t="shared" si="364"/>
        <v>263</v>
      </c>
      <c r="D5585" s="815">
        <f t="shared" si="365"/>
        <v>264</v>
      </c>
      <c r="E5585" s="815">
        <v>1975</v>
      </c>
    </row>
    <row r="5586" spans="1:5">
      <c r="A5586" s="816">
        <f t="shared" si="366"/>
        <v>27498</v>
      </c>
      <c r="B5586" s="815">
        <f t="shared" si="363"/>
        <v>104</v>
      </c>
      <c r="C5586" s="815">
        <f t="shared" si="364"/>
        <v>262</v>
      </c>
      <c r="D5586" s="815">
        <f t="shared" si="365"/>
        <v>263</v>
      </c>
      <c r="E5586" s="815">
        <v>1975</v>
      </c>
    </row>
    <row r="5587" spans="1:5">
      <c r="A5587" s="816">
        <f t="shared" si="366"/>
        <v>27499</v>
      </c>
      <c r="B5587" s="815">
        <f t="shared" si="363"/>
        <v>105</v>
      </c>
      <c r="C5587" s="815">
        <f t="shared" si="364"/>
        <v>261</v>
      </c>
      <c r="D5587" s="815">
        <f t="shared" si="365"/>
        <v>262</v>
      </c>
      <c r="E5587" s="815">
        <v>1975</v>
      </c>
    </row>
    <row r="5588" spans="1:5">
      <c r="A5588" s="816">
        <f t="shared" si="366"/>
        <v>27500</v>
      </c>
      <c r="B5588" s="815">
        <f t="shared" si="363"/>
        <v>106</v>
      </c>
      <c r="C5588" s="815">
        <f t="shared" si="364"/>
        <v>260</v>
      </c>
      <c r="D5588" s="815">
        <f t="shared" si="365"/>
        <v>261</v>
      </c>
      <c r="E5588" s="815">
        <v>1975</v>
      </c>
    </row>
    <row r="5589" spans="1:5">
      <c r="A5589" s="816">
        <f t="shared" si="366"/>
        <v>27501</v>
      </c>
      <c r="B5589" s="815">
        <f t="shared" si="363"/>
        <v>107</v>
      </c>
      <c r="C5589" s="815">
        <f t="shared" si="364"/>
        <v>259</v>
      </c>
      <c r="D5589" s="815">
        <f t="shared" si="365"/>
        <v>260</v>
      </c>
      <c r="E5589" s="815">
        <v>1975</v>
      </c>
    </row>
    <row r="5590" spans="1:5">
      <c r="A5590" s="816">
        <f t="shared" si="366"/>
        <v>27502</v>
      </c>
      <c r="B5590" s="815">
        <f t="shared" si="363"/>
        <v>108</v>
      </c>
      <c r="C5590" s="815">
        <f t="shared" si="364"/>
        <v>258</v>
      </c>
      <c r="D5590" s="815">
        <f t="shared" si="365"/>
        <v>259</v>
      </c>
      <c r="E5590" s="815">
        <v>1975</v>
      </c>
    </row>
    <row r="5591" spans="1:5">
      <c r="A5591" s="816">
        <f t="shared" si="366"/>
        <v>27503</v>
      </c>
      <c r="B5591" s="815">
        <f t="shared" si="363"/>
        <v>109</v>
      </c>
      <c r="C5591" s="815">
        <f t="shared" si="364"/>
        <v>257</v>
      </c>
      <c r="D5591" s="815">
        <f t="shared" si="365"/>
        <v>258</v>
      </c>
      <c r="E5591" s="815">
        <v>1975</v>
      </c>
    </row>
    <row r="5592" spans="1:5">
      <c r="A5592" s="816">
        <f t="shared" si="366"/>
        <v>27504</v>
      </c>
      <c r="B5592" s="815">
        <f t="shared" si="363"/>
        <v>110</v>
      </c>
      <c r="C5592" s="815">
        <f t="shared" si="364"/>
        <v>256</v>
      </c>
      <c r="D5592" s="815">
        <f t="shared" si="365"/>
        <v>257</v>
      </c>
      <c r="E5592" s="815">
        <v>1975</v>
      </c>
    </row>
    <row r="5593" spans="1:5">
      <c r="A5593" s="816">
        <f t="shared" si="366"/>
        <v>27505</v>
      </c>
      <c r="B5593" s="815">
        <f t="shared" si="363"/>
        <v>111</v>
      </c>
      <c r="C5593" s="815">
        <f t="shared" si="364"/>
        <v>255</v>
      </c>
      <c r="D5593" s="815">
        <f t="shared" si="365"/>
        <v>256</v>
      </c>
      <c r="E5593" s="815">
        <v>1975</v>
      </c>
    </row>
    <row r="5594" spans="1:5">
      <c r="A5594" s="816">
        <f t="shared" si="366"/>
        <v>27506</v>
      </c>
      <c r="B5594" s="815">
        <f t="shared" si="363"/>
        <v>112</v>
      </c>
      <c r="C5594" s="815">
        <f t="shared" si="364"/>
        <v>254</v>
      </c>
      <c r="D5594" s="815">
        <f t="shared" si="365"/>
        <v>255</v>
      </c>
      <c r="E5594" s="815">
        <v>1975</v>
      </c>
    </row>
    <row r="5595" spans="1:5">
      <c r="A5595" s="816">
        <f t="shared" si="366"/>
        <v>27507</v>
      </c>
      <c r="B5595" s="815">
        <f t="shared" si="363"/>
        <v>113</v>
      </c>
      <c r="C5595" s="815">
        <f t="shared" si="364"/>
        <v>253</v>
      </c>
      <c r="D5595" s="815">
        <f t="shared" si="365"/>
        <v>254</v>
      </c>
      <c r="E5595" s="815">
        <v>1975</v>
      </c>
    </row>
    <row r="5596" spans="1:5">
      <c r="A5596" s="816">
        <f t="shared" si="366"/>
        <v>27508</v>
      </c>
      <c r="B5596" s="815">
        <f t="shared" si="363"/>
        <v>114</v>
      </c>
      <c r="C5596" s="815">
        <f t="shared" si="364"/>
        <v>252</v>
      </c>
      <c r="D5596" s="815">
        <f t="shared" si="365"/>
        <v>253</v>
      </c>
      <c r="E5596" s="815">
        <v>1975</v>
      </c>
    </row>
    <row r="5597" spans="1:5">
      <c r="A5597" s="816">
        <f t="shared" si="366"/>
        <v>27509</v>
      </c>
      <c r="B5597" s="815">
        <f t="shared" si="363"/>
        <v>115</v>
      </c>
      <c r="C5597" s="815">
        <f t="shared" si="364"/>
        <v>251</v>
      </c>
      <c r="D5597" s="815">
        <f t="shared" si="365"/>
        <v>252</v>
      </c>
      <c r="E5597" s="815">
        <v>1975</v>
      </c>
    </row>
    <row r="5598" spans="1:5">
      <c r="A5598" s="816">
        <f t="shared" si="366"/>
        <v>27510</v>
      </c>
      <c r="B5598" s="815">
        <f t="shared" si="363"/>
        <v>116</v>
      </c>
      <c r="C5598" s="815">
        <f t="shared" si="364"/>
        <v>250</v>
      </c>
      <c r="D5598" s="815">
        <f t="shared" si="365"/>
        <v>251</v>
      </c>
      <c r="E5598" s="815">
        <v>1975</v>
      </c>
    </row>
    <row r="5599" spans="1:5">
      <c r="A5599" s="816">
        <f t="shared" si="366"/>
        <v>27511</v>
      </c>
      <c r="B5599" s="815">
        <f t="shared" si="363"/>
        <v>117</v>
      </c>
      <c r="C5599" s="815">
        <f t="shared" si="364"/>
        <v>249</v>
      </c>
      <c r="D5599" s="815">
        <f t="shared" si="365"/>
        <v>250</v>
      </c>
      <c r="E5599" s="815">
        <v>1975</v>
      </c>
    </row>
    <row r="5600" spans="1:5">
      <c r="A5600" s="816">
        <f t="shared" si="366"/>
        <v>27512</v>
      </c>
      <c r="B5600" s="815">
        <f t="shared" si="363"/>
        <v>118</v>
      </c>
      <c r="C5600" s="815">
        <f t="shared" si="364"/>
        <v>248</v>
      </c>
      <c r="D5600" s="815">
        <f t="shared" si="365"/>
        <v>249</v>
      </c>
      <c r="E5600" s="815">
        <v>1975</v>
      </c>
    </row>
    <row r="5601" spans="1:5">
      <c r="A5601" s="816">
        <f t="shared" si="366"/>
        <v>27513</v>
      </c>
      <c r="B5601" s="815">
        <f t="shared" si="363"/>
        <v>119</v>
      </c>
      <c r="C5601" s="815">
        <f t="shared" si="364"/>
        <v>247</v>
      </c>
      <c r="D5601" s="815">
        <f t="shared" si="365"/>
        <v>248</v>
      </c>
      <c r="E5601" s="815">
        <v>1975</v>
      </c>
    </row>
    <row r="5602" spans="1:5">
      <c r="A5602" s="816">
        <f t="shared" si="366"/>
        <v>27514</v>
      </c>
      <c r="B5602" s="815">
        <f t="shared" si="363"/>
        <v>120</v>
      </c>
      <c r="C5602" s="815">
        <f t="shared" si="364"/>
        <v>246</v>
      </c>
      <c r="D5602" s="815">
        <f t="shared" si="365"/>
        <v>247</v>
      </c>
      <c r="E5602" s="815">
        <v>1975</v>
      </c>
    </row>
    <row r="5603" spans="1:5">
      <c r="A5603" s="816">
        <f t="shared" si="366"/>
        <v>27515</v>
      </c>
      <c r="B5603" s="815">
        <f t="shared" si="363"/>
        <v>121</v>
      </c>
      <c r="C5603" s="815">
        <f t="shared" si="364"/>
        <v>245</v>
      </c>
      <c r="D5603" s="815">
        <f t="shared" si="365"/>
        <v>246</v>
      </c>
      <c r="E5603" s="815">
        <v>1975</v>
      </c>
    </row>
    <row r="5604" spans="1:5">
      <c r="A5604" s="816">
        <f t="shared" si="366"/>
        <v>27516</v>
      </c>
      <c r="B5604" s="815">
        <f t="shared" si="363"/>
        <v>122</v>
      </c>
      <c r="C5604" s="815">
        <f t="shared" si="364"/>
        <v>244</v>
      </c>
      <c r="D5604" s="815">
        <f t="shared" si="365"/>
        <v>245</v>
      </c>
      <c r="E5604" s="815">
        <v>1975</v>
      </c>
    </row>
    <row r="5605" spans="1:5">
      <c r="A5605" s="816">
        <f t="shared" si="366"/>
        <v>27517</v>
      </c>
      <c r="B5605" s="815">
        <f t="shared" si="363"/>
        <v>123</v>
      </c>
      <c r="C5605" s="815">
        <f t="shared" si="364"/>
        <v>243</v>
      </c>
      <c r="D5605" s="815">
        <f t="shared" si="365"/>
        <v>244</v>
      </c>
      <c r="E5605" s="815">
        <v>1975</v>
      </c>
    </row>
    <row r="5606" spans="1:5">
      <c r="A5606" s="816">
        <f t="shared" si="366"/>
        <v>27518</v>
      </c>
      <c r="B5606" s="815">
        <f t="shared" si="363"/>
        <v>124</v>
      </c>
      <c r="C5606" s="815">
        <f t="shared" si="364"/>
        <v>242</v>
      </c>
      <c r="D5606" s="815">
        <f t="shared" si="365"/>
        <v>243</v>
      </c>
      <c r="E5606" s="815">
        <v>1975</v>
      </c>
    </row>
    <row r="5607" spans="1:5">
      <c r="A5607" s="816">
        <f t="shared" si="366"/>
        <v>27519</v>
      </c>
      <c r="B5607" s="815">
        <f t="shared" si="363"/>
        <v>125</v>
      </c>
      <c r="C5607" s="815">
        <f t="shared" si="364"/>
        <v>241</v>
      </c>
      <c r="D5607" s="815">
        <f t="shared" si="365"/>
        <v>242</v>
      </c>
      <c r="E5607" s="815">
        <v>1975</v>
      </c>
    </row>
    <row r="5608" spans="1:5">
      <c r="A5608" s="816">
        <f t="shared" si="366"/>
        <v>27520</v>
      </c>
      <c r="B5608" s="815">
        <f t="shared" si="363"/>
        <v>126</v>
      </c>
      <c r="C5608" s="815">
        <f t="shared" si="364"/>
        <v>240</v>
      </c>
      <c r="D5608" s="815">
        <f t="shared" si="365"/>
        <v>241</v>
      </c>
      <c r="E5608" s="815">
        <v>1975</v>
      </c>
    </row>
    <row r="5609" spans="1:5">
      <c r="A5609" s="816">
        <f t="shared" si="366"/>
        <v>27521</v>
      </c>
      <c r="B5609" s="815">
        <f t="shared" si="363"/>
        <v>127</v>
      </c>
      <c r="C5609" s="815">
        <f t="shared" si="364"/>
        <v>239</v>
      </c>
      <c r="D5609" s="815">
        <f t="shared" si="365"/>
        <v>240</v>
      </c>
      <c r="E5609" s="815">
        <v>1975</v>
      </c>
    </row>
    <row r="5610" spans="1:5">
      <c r="A5610" s="816">
        <f t="shared" si="366"/>
        <v>27522</v>
      </c>
      <c r="B5610" s="815">
        <f t="shared" si="363"/>
        <v>128</v>
      </c>
      <c r="C5610" s="815">
        <f t="shared" si="364"/>
        <v>238</v>
      </c>
      <c r="D5610" s="815">
        <f t="shared" si="365"/>
        <v>239</v>
      </c>
      <c r="E5610" s="815">
        <v>1975</v>
      </c>
    </row>
    <row r="5611" spans="1:5">
      <c r="A5611" s="816">
        <f t="shared" si="366"/>
        <v>27523</v>
      </c>
      <c r="B5611" s="815">
        <f t="shared" si="363"/>
        <v>129</v>
      </c>
      <c r="C5611" s="815">
        <f t="shared" si="364"/>
        <v>237</v>
      </c>
      <c r="D5611" s="815">
        <f t="shared" si="365"/>
        <v>238</v>
      </c>
      <c r="E5611" s="815">
        <v>1975</v>
      </c>
    </row>
    <row r="5612" spans="1:5">
      <c r="A5612" s="816">
        <f t="shared" si="366"/>
        <v>27524</v>
      </c>
      <c r="B5612" s="815">
        <f t="shared" si="363"/>
        <v>130</v>
      </c>
      <c r="C5612" s="815">
        <f t="shared" si="364"/>
        <v>236</v>
      </c>
      <c r="D5612" s="815">
        <f t="shared" si="365"/>
        <v>237</v>
      </c>
      <c r="E5612" s="815">
        <v>1975</v>
      </c>
    </row>
    <row r="5613" spans="1:5">
      <c r="A5613" s="816">
        <f t="shared" si="366"/>
        <v>27525</v>
      </c>
      <c r="B5613" s="815">
        <f t="shared" ref="B5613:B5676" si="367">B5612+1</f>
        <v>131</v>
      </c>
      <c r="C5613" s="815">
        <f t="shared" ref="C5613:C5676" si="368">C5612-1</f>
        <v>235</v>
      </c>
      <c r="D5613" s="815">
        <f t="shared" ref="D5613:D5676" si="369">D5612-1</f>
        <v>236</v>
      </c>
      <c r="E5613" s="815">
        <v>1975</v>
      </c>
    </row>
    <row r="5614" spans="1:5">
      <c r="A5614" s="816">
        <f t="shared" si="366"/>
        <v>27526</v>
      </c>
      <c r="B5614" s="815">
        <f t="shared" si="367"/>
        <v>132</v>
      </c>
      <c r="C5614" s="815">
        <f t="shared" si="368"/>
        <v>234</v>
      </c>
      <c r="D5614" s="815">
        <f t="shared" si="369"/>
        <v>235</v>
      </c>
      <c r="E5614" s="815">
        <v>1975</v>
      </c>
    </row>
    <row r="5615" spans="1:5">
      <c r="A5615" s="816">
        <f t="shared" si="366"/>
        <v>27527</v>
      </c>
      <c r="B5615" s="815">
        <f t="shared" si="367"/>
        <v>133</v>
      </c>
      <c r="C5615" s="815">
        <f t="shared" si="368"/>
        <v>233</v>
      </c>
      <c r="D5615" s="815">
        <f t="shared" si="369"/>
        <v>234</v>
      </c>
      <c r="E5615" s="815">
        <v>1975</v>
      </c>
    </row>
    <row r="5616" spans="1:5">
      <c r="A5616" s="816">
        <f t="shared" si="366"/>
        <v>27528</v>
      </c>
      <c r="B5616" s="815">
        <f t="shared" si="367"/>
        <v>134</v>
      </c>
      <c r="C5616" s="815">
        <f t="shared" si="368"/>
        <v>232</v>
      </c>
      <c r="D5616" s="815">
        <f t="shared" si="369"/>
        <v>233</v>
      </c>
      <c r="E5616" s="815">
        <v>1975</v>
      </c>
    </row>
    <row r="5617" spans="1:5">
      <c r="A5617" s="816">
        <f t="shared" si="366"/>
        <v>27529</v>
      </c>
      <c r="B5617" s="815">
        <f t="shared" si="367"/>
        <v>135</v>
      </c>
      <c r="C5617" s="815">
        <f t="shared" si="368"/>
        <v>231</v>
      </c>
      <c r="D5617" s="815">
        <f t="shared" si="369"/>
        <v>232</v>
      </c>
      <c r="E5617" s="815">
        <v>1975</v>
      </c>
    </row>
    <row r="5618" spans="1:5">
      <c r="A5618" s="816">
        <f t="shared" si="366"/>
        <v>27530</v>
      </c>
      <c r="B5618" s="815">
        <f t="shared" si="367"/>
        <v>136</v>
      </c>
      <c r="C5618" s="815">
        <f t="shared" si="368"/>
        <v>230</v>
      </c>
      <c r="D5618" s="815">
        <f t="shared" si="369"/>
        <v>231</v>
      </c>
      <c r="E5618" s="815">
        <v>1975</v>
      </c>
    </row>
    <row r="5619" spans="1:5">
      <c r="A5619" s="816">
        <f t="shared" ref="A5619:A5682" si="370">A5618+1</f>
        <v>27531</v>
      </c>
      <c r="B5619" s="815">
        <f t="shared" si="367"/>
        <v>137</v>
      </c>
      <c r="C5619" s="815">
        <f t="shared" si="368"/>
        <v>229</v>
      </c>
      <c r="D5619" s="815">
        <f t="shared" si="369"/>
        <v>230</v>
      </c>
      <c r="E5619" s="815">
        <v>1975</v>
      </c>
    </row>
    <row r="5620" spans="1:5">
      <c r="A5620" s="816">
        <f t="shared" si="370"/>
        <v>27532</v>
      </c>
      <c r="B5620" s="815">
        <f t="shared" si="367"/>
        <v>138</v>
      </c>
      <c r="C5620" s="815">
        <f t="shared" si="368"/>
        <v>228</v>
      </c>
      <c r="D5620" s="815">
        <f t="shared" si="369"/>
        <v>229</v>
      </c>
      <c r="E5620" s="815">
        <v>1975</v>
      </c>
    </row>
    <row r="5621" spans="1:5">
      <c r="A5621" s="816">
        <f t="shared" si="370"/>
        <v>27533</v>
      </c>
      <c r="B5621" s="815">
        <f t="shared" si="367"/>
        <v>139</v>
      </c>
      <c r="C5621" s="815">
        <f t="shared" si="368"/>
        <v>227</v>
      </c>
      <c r="D5621" s="815">
        <f t="shared" si="369"/>
        <v>228</v>
      </c>
      <c r="E5621" s="815">
        <v>1975</v>
      </c>
    </row>
    <row r="5622" spans="1:5">
      <c r="A5622" s="816">
        <f t="shared" si="370"/>
        <v>27534</v>
      </c>
      <c r="B5622" s="815">
        <f t="shared" si="367"/>
        <v>140</v>
      </c>
      <c r="C5622" s="815">
        <f t="shared" si="368"/>
        <v>226</v>
      </c>
      <c r="D5622" s="815">
        <f t="shared" si="369"/>
        <v>227</v>
      </c>
      <c r="E5622" s="815">
        <v>1975</v>
      </c>
    </row>
    <row r="5623" spans="1:5">
      <c r="A5623" s="816">
        <f t="shared" si="370"/>
        <v>27535</v>
      </c>
      <c r="B5623" s="815">
        <f t="shared" si="367"/>
        <v>141</v>
      </c>
      <c r="C5623" s="815">
        <f t="shared" si="368"/>
        <v>225</v>
      </c>
      <c r="D5623" s="815">
        <f t="shared" si="369"/>
        <v>226</v>
      </c>
      <c r="E5623" s="815">
        <v>1975</v>
      </c>
    </row>
    <row r="5624" spans="1:5">
      <c r="A5624" s="816">
        <f t="shared" si="370"/>
        <v>27536</v>
      </c>
      <c r="B5624" s="815">
        <f t="shared" si="367"/>
        <v>142</v>
      </c>
      <c r="C5624" s="815">
        <f t="shared" si="368"/>
        <v>224</v>
      </c>
      <c r="D5624" s="815">
        <f t="shared" si="369"/>
        <v>225</v>
      </c>
      <c r="E5624" s="815">
        <v>1975</v>
      </c>
    </row>
    <row r="5625" spans="1:5">
      <c r="A5625" s="816">
        <f t="shared" si="370"/>
        <v>27537</v>
      </c>
      <c r="B5625" s="815">
        <f t="shared" si="367"/>
        <v>143</v>
      </c>
      <c r="C5625" s="815">
        <f t="shared" si="368"/>
        <v>223</v>
      </c>
      <c r="D5625" s="815">
        <f t="shared" si="369"/>
        <v>224</v>
      </c>
      <c r="E5625" s="815">
        <v>1975</v>
      </c>
    </row>
    <row r="5626" spans="1:5">
      <c r="A5626" s="816">
        <f t="shared" si="370"/>
        <v>27538</v>
      </c>
      <c r="B5626" s="815">
        <f t="shared" si="367"/>
        <v>144</v>
      </c>
      <c r="C5626" s="815">
        <f t="shared" si="368"/>
        <v>222</v>
      </c>
      <c r="D5626" s="815">
        <f t="shared" si="369"/>
        <v>223</v>
      </c>
      <c r="E5626" s="815">
        <v>1975</v>
      </c>
    </row>
    <row r="5627" spans="1:5">
      <c r="A5627" s="816">
        <f t="shared" si="370"/>
        <v>27539</v>
      </c>
      <c r="B5627" s="815">
        <f t="shared" si="367"/>
        <v>145</v>
      </c>
      <c r="C5627" s="815">
        <f t="shared" si="368"/>
        <v>221</v>
      </c>
      <c r="D5627" s="815">
        <f t="shared" si="369"/>
        <v>222</v>
      </c>
      <c r="E5627" s="815">
        <v>1975</v>
      </c>
    </row>
    <row r="5628" spans="1:5">
      <c r="A5628" s="816">
        <f t="shared" si="370"/>
        <v>27540</v>
      </c>
      <c r="B5628" s="815">
        <f t="shared" si="367"/>
        <v>146</v>
      </c>
      <c r="C5628" s="815">
        <f t="shared" si="368"/>
        <v>220</v>
      </c>
      <c r="D5628" s="815">
        <f t="shared" si="369"/>
        <v>221</v>
      </c>
      <c r="E5628" s="815">
        <v>1975</v>
      </c>
    </row>
    <row r="5629" spans="1:5">
      <c r="A5629" s="816">
        <f t="shared" si="370"/>
        <v>27541</v>
      </c>
      <c r="B5629" s="815">
        <f t="shared" si="367"/>
        <v>147</v>
      </c>
      <c r="C5629" s="815">
        <f t="shared" si="368"/>
        <v>219</v>
      </c>
      <c r="D5629" s="815">
        <f t="shared" si="369"/>
        <v>220</v>
      </c>
      <c r="E5629" s="815">
        <v>1975</v>
      </c>
    </row>
    <row r="5630" spans="1:5">
      <c r="A5630" s="816">
        <f t="shared" si="370"/>
        <v>27542</v>
      </c>
      <c r="B5630" s="815">
        <f t="shared" si="367"/>
        <v>148</v>
      </c>
      <c r="C5630" s="815">
        <f t="shared" si="368"/>
        <v>218</v>
      </c>
      <c r="D5630" s="815">
        <f t="shared" si="369"/>
        <v>219</v>
      </c>
      <c r="E5630" s="815">
        <v>1975</v>
      </c>
    </row>
    <row r="5631" spans="1:5">
      <c r="A5631" s="816">
        <f t="shared" si="370"/>
        <v>27543</v>
      </c>
      <c r="B5631" s="815">
        <f t="shared" si="367"/>
        <v>149</v>
      </c>
      <c r="C5631" s="815">
        <f t="shared" si="368"/>
        <v>217</v>
      </c>
      <c r="D5631" s="815">
        <f t="shared" si="369"/>
        <v>218</v>
      </c>
      <c r="E5631" s="815">
        <v>1975</v>
      </c>
    </row>
    <row r="5632" spans="1:5">
      <c r="A5632" s="816">
        <f t="shared" si="370"/>
        <v>27544</v>
      </c>
      <c r="B5632" s="815">
        <f t="shared" si="367"/>
        <v>150</v>
      </c>
      <c r="C5632" s="815">
        <f t="shared" si="368"/>
        <v>216</v>
      </c>
      <c r="D5632" s="815">
        <f t="shared" si="369"/>
        <v>217</v>
      </c>
      <c r="E5632" s="815">
        <v>1975</v>
      </c>
    </row>
    <row r="5633" spans="1:5">
      <c r="A5633" s="816">
        <f t="shared" si="370"/>
        <v>27545</v>
      </c>
      <c r="B5633" s="815">
        <f t="shared" si="367"/>
        <v>151</v>
      </c>
      <c r="C5633" s="815">
        <f t="shared" si="368"/>
        <v>215</v>
      </c>
      <c r="D5633" s="815">
        <f t="shared" si="369"/>
        <v>216</v>
      </c>
      <c r="E5633" s="815">
        <v>1975</v>
      </c>
    </row>
    <row r="5634" spans="1:5">
      <c r="A5634" s="816">
        <f t="shared" si="370"/>
        <v>27546</v>
      </c>
      <c r="B5634" s="815">
        <f t="shared" si="367"/>
        <v>152</v>
      </c>
      <c r="C5634" s="815">
        <f t="shared" si="368"/>
        <v>214</v>
      </c>
      <c r="D5634" s="815">
        <f t="shared" si="369"/>
        <v>215</v>
      </c>
      <c r="E5634" s="815">
        <v>1975</v>
      </c>
    </row>
    <row r="5635" spans="1:5">
      <c r="A5635" s="816">
        <f t="shared" si="370"/>
        <v>27547</v>
      </c>
      <c r="B5635" s="815">
        <f t="shared" si="367"/>
        <v>153</v>
      </c>
      <c r="C5635" s="815">
        <f t="shared" si="368"/>
        <v>213</v>
      </c>
      <c r="D5635" s="815">
        <f t="shared" si="369"/>
        <v>214</v>
      </c>
      <c r="E5635" s="815">
        <v>1975</v>
      </c>
    </row>
    <row r="5636" spans="1:5">
      <c r="A5636" s="816">
        <f t="shared" si="370"/>
        <v>27548</v>
      </c>
      <c r="B5636" s="815">
        <f t="shared" si="367"/>
        <v>154</v>
      </c>
      <c r="C5636" s="815">
        <f t="shared" si="368"/>
        <v>212</v>
      </c>
      <c r="D5636" s="815">
        <f t="shared" si="369"/>
        <v>213</v>
      </c>
      <c r="E5636" s="815">
        <v>1975</v>
      </c>
    </row>
    <row r="5637" spans="1:5">
      <c r="A5637" s="816">
        <f t="shared" si="370"/>
        <v>27549</v>
      </c>
      <c r="B5637" s="815">
        <f t="shared" si="367"/>
        <v>155</v>
      </c>
      <c r="C5637" s="815">
        <f t="shared" si="368"/>
        <v>211</v>
      </c>
      <c r="D5637" s="815">
        <f t="shared" si="369"/>
        <v>212</v>
      </c>
      <c r="E5637" s="815">
        <v>1975</v>
      </c>
    </row>
    <row r="5638" spans="1:5">
      <c r="A5638" s="816">
        <f t="shared" si="370"/>
        <v>27550</v>
      </c>
      <c r="B5638" s="815">
        <f t="shared" si="367"/>
        <v>156</v>
      </c>
      <c r="C5638" s="815">
        <f t="shared" si="368"/>
        <v>210</v>
      </c>
      <c r="D5638" s="815">
        <f t="shared" si="369"/>
        <v>211</v>
      </c>
      <c r="E5638" s="815">
        <v>1975</v>
      </c>
    </row>
    <row r="5639" spans="1:5">
      <c r="A5639" s="816">
        <f t="shared" si="370"/>
        <v>27551</v>
      </c>
      <c r="B5639" s="815">
        <f t="shared" si="367"/>
        <v>157</v>
      </c>
      <c r="C5639" s="815">
        <f t="shared" si="368"/>
        <v>209</v>
      </c>
      <c r="D5639" s="815">
        <f t="shared" si="369"/>
        <v>210</v>
      </c>
      <c r="E5639" s="815">
        <v>1975</v>
      </c>
    </row>
    <row r="5640" spans="1:5">
      <c r="A5640" s="816">
        <f t="shared" si="370"/>
        <v>27552</v>
      </c>
      <c r="B5640" s="815">
        <f t="shared" si="367"/>
        <v>158</v>
      </c>
      <c r="C5640" s="815">
        <f t="shared" si="368"/>
        <v>208</v>
      </c>
      <c r="D5640" s="815">
        <f t="shared" si="369"/>
        <v>209</v>
      </c>
      <c r="E5640" s="815">
        <v>1975</v>
      </c>
    </row>
    <row r="5641" spans="1:5">
      <c r="A5641" s="816">
        <f t="shared" si="370"/>
        <v>27553</v>
      </c>
      <c r="B5641" s="815">
        <f t="shared" si="367"/>
        <v>159</v>
      </c>
      <c r="C5641" s="815">
        <f t="shared" si="368"/>
        <v>207</v>
      </c>
      <c r="D5641" s="815">
        <f t="shared" si="369"/>
        <v>208</v>
      </c>
      <c r="E5641" s="815">
        <v>1975</v>
      </c>
    </row>
    <row r="5642" spans="1:5">
      <c r="A5642" s="816">
        <f t="shared" si="370"/>
        <v>27554</v>
      </c>
      <c r="B5642" s="815">
        <f t="shared" si="367"/>
        <v>160</v>
      </c>
      <c r="C5642" s="815">
        <f t="shared" si="368"/>
        <v>206</v>
      </c>
      <c r="D5642" s="815">
        <f t="shared" si="369"/>
        <v>207</v>
      </c>
      <c r="E5642" s="815">
        <v>1975</v>
      </c>
    </row>
    <row r="5643" spans="1:5">
      <c r="A5643" s="816">
        <f t="shared" si="370"/>
        <v>27555</v>
      </c>
      <c r="B5643" s="815">
        <f t="shared" si="367"/>
        <v>161</v>
      </c>
      <c r="C5643" s="815">
        <f t="shared" si="368"/>
        <v>205</v>
      </c>
      <c r="D5643" s="815">
        <f t="shared" si="369"/>
        <v>206</v>
      </c>
      <c r="E5643" s="815">
        <v>1975</v>
      </c>
    </row>
    <row r="5644" spans="1:5">
      <c r="A5644" s="816">
        <f t="shared" si="370"/>
        <v>27556</v>
      </c>
      <c r="B5644" s="815">
        <f t="shared" si="367"/>
        <v>162</v>
      </c>
      <c r="C5644" s="815">
        <f t="shared" si="368"/>
        <v>204</v>
      </c>
      <c r="D5644" s="815">
        <f t="shared" si="369"/>
        <v>205</v>
      </c>
      <c r="E5644" s="815">
        <v>1975</v>
      </c>
    </row>
    <row r="5645" spans="1:5">
      <c r="A5645" s="816">
        <f t="shared" si="370"/>
        <v>27557</v>
      </c>
      <c r="B5645" s="815">
        <f t="shared" si="367"/>
        <v>163</v>
      </c>
      <c r="C5645" s="815">
        <f t="shared" si="368"/>
        <v>203</v>
      </c>
      <c r="D5645" s="815">
        <f t="shared" si="369"/>
        <v>204</v>
      </c>
      <c r="E5645" s="815">
        <v>1975</v>
      </c>
    </row>
    <row r="5646" spans="1:5">
      <c r="A5646" s="816">
        <f t="shared" si="370"/>
        <v>27558</v>
      </c>
      <c r="B5646" s="815">
        <f t="shared" si="367"/>
        <v>164</v>
      </c>
      <c r="C5646" s="815">
        <f t="shared" si="368"/>
        <v>202</v>
      </c>
      <c r="D5646" s="815">
        <f t="shared" si="369"/>
        <v>203</v>
      </c>
      <c r="E5646" s="815">
        <v>1975</v>
      </c>
    </row>
    <row r="5647" spans="1:5">
      <c r="A5647" s="816">
        <f t="shared" si="370"/>
        <v>27559</v>
      </c>
      <c r="B5647" s="815">
        <f t="shared" si="367"/>
        <v>165</v>
      </c>
      <c r="C5647" s="815">
        <f t="shared" si="368"/>
        <v>201</v>
      </c>
      <c r="D5647" s="815">
        <f t="shared" si="369"/>
        <v>202</v>
      </c>
      <c r="E5647" s="815">
        <v>1975</v>
      </c>
    </row>
    <row r="5648" spans="1:5">
      <c r="A5648" s="816">
        <f t="shared" si="370"/>
        <v>27560</v>
      </c>
      <c r="B5648" s="815">
        <f t="shared" si="367"/>
        <v>166</v>
      </c>
      <c r="C5648" s="815">
        <f t="shared" si="368"/>
        <v>200</v>
      </c>
      <c r="D5648" s="815">
        <f t="shared" si="369"/>
        <v>201</v>
      </c>
      <c r="E5648" s="815">
        <v>1975</v>
      </c>
    </row>
    <row r="5649" spans="1:5">
      <c r="A5649" s="816">
        <f t="shared" si="370"/>
        <v>27561</v>
      </c>
      <c r="B5649" s="815">
        <f t="shared" si="367"/>
        <v>167</v>
      </c>
      <c r="C5649" s="815">
        <f t="shared" si="368"/>
        <v>199</v>
      </c>
      <c r="D5649" s="815">
        <f t="shared" si="369"/>
        <v>200</v>
      </c>
      <c r="E5649" s="815">
        <v>1975</v>
      </c>
    </row>
    <row r="5650" spans="1:5">
      <c r="A5650" s="816">
        <f t="shared" si="370"/>
        <v>27562</v>
      </c>
      <c r="B5650" s="815">
        <f t="shared" si="367"/>
        <v>168</v>
      </c>
      <c r="C5650" s="815">
        <f t="shared" si="368"/>
        <v>198</v>
      </c>
      <c r="D5650" s="815">
        <f t="shared" si="369"/>
        <v>199</v>
      </c>
      <c r="E5650" s="815">
        <v>1975</v>
      </c>
    </row>
    <row r="5651" spans="1:5">
      <c r="A5651" s="816">
        <f t="shared" si="370"/>
        <v>27563</v>
      </c>
      <c r="B5651" s="815">
        <f t="shared" si="367"/>
        <v>169</v>
      </c>
      <c r="C5651" s="815">
        <f t="shared" si="368"/>
        <v>197</v>
      </c>
      <c r="D5651" s="815">
        <f t="shared" si="369"/>
        <v>198</v>
      </c>
      <c r="E5651" s="815">
        <v>1975</v>
      </c>
    </row>
    <row r="5652" spans="1:5">
      <c r="A5652" s="816">
        <f t="shared" si="370"/>
        <v>27564</v>
      </c>
      <c r="B5652" s="815">
        <f t="shared" si="367"/>
        <v>170</v>
      </c>
      <c r="C5652" s="815">
        <f t="shared" si="368"/>
        <v>196</v>
      </c>
      <c r="D5652" s="815">
        <f t="shared" si="369"/>
        <v>197</v>
      </c>
      <c r="E5652" s="815">
        <v>1975</v>
      </c>
    </row>
    <row r="5653" spans="1:5">
      <c r="A5653" s="816">
        <f t="shared" si="370"/>
        <v>27565</v>
      </c>
      <c r="B5653" s="815">
        <f t="shared" si="367"/>
        <v>171</v>
      </c>
      <c r="C5653" s="815">
        <f t="shared" si="368"/>
        <v>195</v>
      </c>
      <c r="D5653" s="815">
        <f t="shared" si="369"/>
        <v>196</v>
      </c>
      <c r="E5653" s="815">
        <v>1975</v>
      </c>
    </row>
    <row r="5654" spans="1:5">
      <c r="A5654" s="816">
        <f t="shared" si="370"/>
        <v>27566</v>
      </c>
      <c r="B5654" s="815">
        <f t="shared" si="367"/>
        <v>172</v>
      </c>
      <c r="C5654" s="815">
        <f t="shared" si="368"/>
        <v>194</v>
      </c>
      <c r="D5654" s="815">
        <f t="shared" si="369"/>
        <v>195</v>
      </c>
      <c r="E5654" s="815">
        <v>1975</v>
      </c>
    </row>
    <row r="5655" spans="1:5">
      <c r="A5655" s="816">
        <f t="shared" si="370"/>
        <v>27567</v>
      </c>
      <c r="B5655" s="815">
        <f t="shared" si="367"/>
        <v>173</v>
      </c>
      <c r="C5655" s="815">
        <f t="shared" si="368"/>
        <v>193</v>
      </c>
      <c r="D5655" s="815">
        <f t="shared" si="369"/>
        <v>194</v>
      </c>
      <c r="E5655" s="815">
        <v>1975</v>
      </c>
    </row>
    <row r="5656" spans="1:5">
      <c r="A5656" s="816">
        <f t="shared" si="370"/>
        <v>27568</v>
      </c>
      <c r="B5656" s="815">
        <f t="shared" si="367"/>
        <v>174</v>
      </c>
      <c r="C5656" s="815">
        <f t="shared" si="368"/>
        <v>192</v>
      </c>
      <c r="D5656" s="815">
        <f t="shared" si="369"/>
        <v>193</v>
      </c>
      <c r="E5656" s="815">
        <v>1975</v>
      </c>
    </row>
    <row r="5657" spans="1:5">
      <c r="A5657" s="816">
        <f t="shared" si="370"/>
        <v>27569</v>
      </c>
      <c r="B5657" s="815">
        <f t="shared" si="367"/>
        <v>175</v>
      </c>
      <c r="C5657" s="815">
        <f t="shared" si="368"/>
        <v>191</v>
      </c>
      <c r="D5657" s="815">
        <f t="shared" si="369"/>
        <v>192</v>
      </c>
      <c r="E5657" s="815">
        <v>1975</v>
      </c>
    </row>
    <row r="5658" spans="1:5">
      <c r="A5658" s="816">
        <f t="shared" si="370"/>
        <v>27570</v>
      </c>
      <c r="B5658" s="815">
        <f t="shared" si="367"/>
        <v>176</v>
      </c>
      <c r="C5658" s="815">
        <f t="shared" si="368"/>
        <v>190</v>
      </c>
      <c r="D5658" s="815">
        <f t="shared" si="369"/>
        <v>191</v>
      </c>
      <c r="E5658" s="815">
        <v>1975</v>
      </c>
    </row>
    <row r="5659" spans="1:5">
      <c r="A5659" s="816">
        <f t="shared" si="370"/>
        <v>27571</v>
      </c>
      <c r="B5659" s="815">
        <f t="shared" si="367"/>
        <v>177</v>
      </c>
      <c r="C5659" s="815">
        <f t="shared" si="368"/>
        <v>189</v>
      </c>
      <c r="D5659" s="815">
        <f t="shared" si="369"/>
        <v>190</v>
      </c>
      <c r="E5659" s="815">
        <v>1975</v>
      </c>
    </row>
    <row r="5660" spans="1:5">
      <c r="A5660" s="816">
        <f t="shared" si="370"/>
        <v>27572</v>
      </c>
      <c r="B5660" s="815">
        <f t="shared" si="367"/>
        <v>178</v>
      </c>
      <c r="C5660" s="815">
        <f t="shared" si="368"/>
        <v>188</v>
      </c>
      <c r="D5660" s="815">
        <f t="shared" si="369"/>
        <v>189</v>
      </c>
      <c r="E5660" s="815">
        <v>1975</v>
      </c>
    </row>
    <row r="5661" spans="1:5">
      <c r="A5661" s="816">
        <f t="shared" si="370"/>
        <v>27573</v>
      </c>
      <c r="B5661" s="815">
        <f t="shared" si="367"/>
        <v>179</v>
      </c>
      <c r="C5661" s="815">
        <f t="shared" si="368"/>
        <v>187</v>
      </c>
      <c r="D5661" s="815">
        <f t="shared" si="369"/>
        <v>188</v>
      </c>
      <c r="E5661" s="815">
        <v>1975</v>
      </c>
    </row>
    <row r="5662" spans="1:5">
      <c r="A5662" s="816">
        <f t="shared" si="370"/>
        <v>27574</v>
      </c>
      <c r="B5662" s="815">
        <f t="shared" si="367"/>
        <v>180</v>
      </c>
      <c r="C5662" s="815">
        <f t="shared" si="368"/>
        <v>186</v>
      </c>
      <c r="D5662" s="815">
        <f t="shared" si="369"/>
        <v>187</v>
      </c>
      <c r="E5662" s="815">
        <v>1975</v>
      </c>
    </row>
    <row r="5663" spans="1:5">
      <c r="A5663" s="816">
        <f t="shared" si="370"/>
        <v>27575</v>
      </c>
      <c r="B5663" s="815">
        <f t="shared" si="367"/>
        <v>181</v>
      </c>
      <c r="C5663" s="815">
        <f t="shared" si="368"/>
        <v>185</v>
      </c>
      <c r="D5663" s="815">
        <f t="shared" si="369"/>
        <v>186</v>
      </c>
      <c r="E5663" s="815">
        <v>1975</v>
      </c>
    </row>
    <row r="5664" spans="1:5">
      <c r="A5664" s="816">
        <f t="shared" si="370"/>
        <v>27576</v>
      </c>
      <c r="B5664" s="815">
        <f t="shared" si="367"/>
        <v>182</v>
      </c>
      <c r="C5664" s="815">
        <f t="shared" si="368"/>
        <v>184</v>
      </c>
      <c r="D5664" s="815">
        <f t="shared" si="369"/>
        <v>185</v>
      </c>
      <c r="E5664" s="815">
        <v>1975</v>
      </c>
    </row>
    <row r="5665" spans="1:5">
      <c r="A5665" s="816">
        <f t="shared" si="370"/>
        <v>27577</v>
      </c>
      <c r="B5665" s="815">
        <f t="shared" si="367"/>
        <v>183</v>
      </c>
      <c r="C5665" s="815">
        <f t="shared" si="368"/>
        <v>183</v>
      </c>
      <c r="D5665" s="815">
        <f t="shared" si="369"/>
        <v>184</v>
      </c>
      <c r="E5665" s="815">
        <v>1975</v>
      </c>
    </row>
    <row r="5666" spans="1:5">
      <c r="A5666" s="816">
        <f t="shared" si="370"/>
        <v>27578</v>
      </c>
      <c r="B5666" s="815">
        <f t="shared" si="367"/>
        <v>184</v>
      </c>
      <c r="C5666" s="815">
        <f t="shared" si="368"/>
        <v>182</v>
      </c>
      <c r="D5666" s="815">
        <f t="shared" si="369"/>
        <v>183</v>
      </c>
      <c r="E5666" s="815">
        <v>1975</v>
      </c>
    </row>
    <row r="5667" spans="1:5">
      <c r="A5667" s="816">
        <f t="shared" si="370"/>
        <v>27579</v>
      </c>
      <c r="B5667" s="815">
        <f t="shared" si="367"/>
        <v>185</v>
      </c>
      <c r="C5667" s="815">
        <f t="shared" si="368"/>
        <v>181</v>
      </c>
      <c r="D5667" s="815">
        <f t="shared" si="369"/>
        <v>182</v>
      </c>
      <c r="E5667" s="815">
        <v>1975</v>
      </c>
    </row>
    <row r="5668" spans="1:5">
      <c r="A5668" s="816">
        <f t="shared" si="370"/>
        <v>27580</v>
      </c>
      <c r="B5668" s="815">
        <f t="shared" si="367"/>
        <v>186</v>
      </c>
      <c r="C5668" s="815">
        <f t="shared" si="368"/>
        <v>180</v>
      </c>
      <c r="D5668" s="815">
        <f t="shared" si="369"/>
        <v>181</v>
      </c>
      <c r="E5668" s="815">
        <v>1975</v>
      </c>
    </row>
    <row r="5669" spans="1:5">
      <c r="A5669" s="816">
        <f t="shared" si="370"/>
        <v>27581</v>
      </c>
      <c r="B5669" s="815">
        <f t="shared" si="367"/>
        <v>187</v>
      </c>
      <c r="C5669" s="815">
        <f t="shared" si="368"/>
        <v>179</v>
      </c>
      <c r="D5669" s="815">
        <f t="shared" si="369"/>
        <v>180</v>
      </c>
      <c r="E5669" s="815">
        <v>1975</v>
      </c>
    </row>
    <row r="5670" spans="1:5">
      <c r="A5670" s="816">
        <f t="shared" si="370"/>
        <v>27582</v>
      </c>
      <c r="B5670" s="815">
        <f t="shared" si="367"/>
        <v>188</v>
      </c>
      <c r="C5670" s="815">
        <f t="shared" si="368"/>
        <v>178</v>
      </c>
      <c r="D5670" s="815">
        <f t="shared" si="369"/>
        <v>179</v>
      </c>
      <c r="E5670" s="815">
        <v>1975</v>
      </c>
    </row>
    <row r="5671" spans="1:5">
      <c r="A5671" s="816">
        <f t="shared" si="370"/>
        <v>27583</v>
      </c>
      <c r="B5671" s="815">
        <f t="shared" si="367"/>
        <v>189</v>
      </c>
      <c r="C5671" s="815">
        <f t="shared" si="368"/>
        <v>177</v>
      </c>
      <c r="D5671" s="815">
        <f t="shared" si="369"/>
        <v>178</v>
      </c>
      <c r="E5671" s="815">
        <v>1975</v>
      </c>
    </row>
    <row r="5672" spans="1:5">
      <c r="A5672" s="816">
        <f t="shared" si="370"/>
        <v>27584</v>
      </c>
      <c r="B5672" s="815">
        <f t="shared" si="367"/>
        <v>190</v>
      </c>
      <c r="C5672" s="815">
        <f t="shared" si="368"/>
        <v>176</v>
      </c>
      <c r="D5672" s="815">
        <f t="shared" si="369"/>
        <v>177</v>
      </c>
      <c r="E5672" s="815">
        <v>1975</v>
      </c>
    </row>
    <row r="5673" spans="1:5">
      <c r="A5673" s="816">
        <f t="shared" si="370"/>
        <v>27585</v>
      </c>
      <c r="B5673" s="815">
        <f t="shared" si="367"/>
        <v>191</v>
      </c>
      <c r="C5673" s="815">
        <f t="shared" si="368"/>
        <v>175</v>
      </c>
      <c r="D5673" s="815">
        <f t="shared" si="369"/>
        <v>176</v>
      </c>
      <c r="E5673" s="815">
        <v>1975</v>
      </c>
    </row>
    <row r="5674" spans="1:5">
      <c r="A5674" s="816">
        <f t="shared" si="370"/>
        <v>27586</v>
      </c>
      <c r="B5674" s="815">
        <f t="shared" si="367"/>
        <v>192</v>
      </c>
      <c r="C5674" s="815">
        <f t="shared" si="368"/>
        <v>174</v>
      </c>
      <c r="D5674" s="815">
        <f t="shared" si="369"/>
        <v>175</v>
      </c>
      <c r="E5674" s="815">
        <v>1975</v>
      </c>
    </row>
    <row r="5675" spans="1:5">
      <c r="A5675" s="816">
        <f t="shared" si="370"/>
        <v>27587</v>
      </c>
      <c r="B5675" s="815">
        <f t="shared" si="367"/>
        <v>193</v>
      </c>
      <c r="C5675" s="815">
        <f t="shared" si="368"/>
        <v>173</v>
      </c>
      <c r="D5675" s="815">
        <f t="shared" si="369"/>
        <v>174</v>
      </c>
      <c r="E5675" s="815">
        <v>1975</v>
      </c>
    </row>
    <row r="5676" spans="1:5">
      <c r="A5676" s="816">
        <f t="shared" si="370"/>
        <v>27588</v>
      </c>
      <c r="B5676" s="815">
        <f t="shared" si="367"/>
        <v>194</v>
      </c>
      <c r="C5676" s="815">
        <f t="shared" si="368"/>
        <v>172</v>
      </c>
      <c r="D5676" s="815">
        <f t="shared" si="369"/>
        <v>173</v>
      </c>
      <c r="E5676" s="815">
        <v>1975</v>
      </c>
    </row>
    <row r="5677" spans="1:5">
      <c r="A5677" s="816">
        <f t="shared" si="370"/>
        <v>27589</v>
      </c>
      <c r="B5677" s="815">
        <f t="shared" ref="B5677:B5740" si="371">B5676+1</f>
        <v>195</v>
      </c>
      <c r="C5677" s="815">
        <f t="shared" ref="C5677:C5740" si="372">C5676-1</f>
        <v>171</v>
      </c>
      <c r="D5677" s="815">
        <f t="shared" ref="D5677:D5740" si="373">D5676-1</f>
        <v>172</v>
      </c>
      <c r="E5677" s="815">
        <v>1975</v>
      </c>
    </row>
    <row r="5678" spans="1:5">
      <c r="A5678" s="816">
        <f t="shared" si="370"/>
        <v>27590</v>
      </c>
      <c r="B5678" s="815">
        <f t="shared" si="371"/>
        <v>196</v>
      </c>
      <c r="C5678" s="815">
        <f t="shared" si="372"/>
        <v>170</v>
      </c>
      <c r="D5678" s="815">
        <f t="shared" si="373"/>
        <v>171</v>
      </c>
      <c r="E5678" s="815">
        <v>1975</v>
      </c>
    </row>
    <row r="5679" spans="1:5">
      <c r="A5679" s="816">
        <f t="shared" si="370"/>
        <v>27591</v>
      </c>
      <c r="B5679" s="815">
        <f t="shared" si="371"/>
        <v>197</v>
      </c>
      <c r="C5679" s="815">
        <f t="shared" si="372"/>
        <v>169</v>
      </c>
      <c r="D5679" s="815">
        <f t="shared" si="373"/>
        <v>170</v>
      </c>
      <c r="E5679" s="815">
        <v>1975</v>
      </c>
    </row>
    <row r="5680" spans="1:5">
      <c r="A5680" s="816">
        <f t="shared" si="370"/>
        <v>27592</v>
      </c>
      <c r="B5680" s="815">
        <f t="shared" si="371"/>
        <v>198</v>
      </c>
      <c r="C5680" s="815">
        <f t="shared" si="372"/>
        <v>168</v>
      </c>
      <c r="D5680" s="815">
        <f t="shared" si="373"/>
        <v>169</v>
      </c>
      <c r="E5680" s="815">
        <v>1975</v>
      </c>
    </row>
    <row r="5681" spans="1:5">
      <c r="A5681" s="816">
        <f t="shared" si="370"/>
        <v>27593</v>
      </c>
      <c r="B5681" s="815">
        <f t="shared" si="371"/>
        <v>199</v>
      </c>
      <c r="C5681" s="815">
        <f t="shared" si="372"/>
        <v>167</v>
      </c>
      <c r="D5681" s="815">
        <f t="shared" si="373"/>
        <v>168</v>
      </c>
      <c r="E5681" s="815">
        <v>1975</v>
      </c>
    </row>
    <row r="5682" spans="1:5">
      <c r="A5682" s="816">
        <f t="shared" si="370"/>
        <v>27594</v>
      </c>
      <c r="B5682" s="815">
        <f t="shared" si="371"/>
        <v>200</v>
      </c>
      <c r="C5682" s="815">
        <f t="shared" si="372"/>
        <v>166</v>
      </c>
      <c r="D5682" s="815">
        <f t="shared" si="373"/>
        <v>167</v>
      </c>
      <c r="E5682" s="815">
        <v>1975</v>
      </c>
    </row>
    <row r="5683" spans="1:5">
      <c r="A5683" s="816">
        <f t="shared" ref="A5683:A5746" si="374">A5682+1</f>
        <v>27595</v>
      </c>
      <c r="B5683" s="815">
        <f t="shared" si="371"/>
        <v>201</v>
      </c>
      <c r="C5683" s="815">
        <f t="shared" si="372"/>
        <v>165</v>
      </c>
      <c r="D5683" s="815">
        <f t="shared" si="373"/>
        <v>166</v>
      </c>
      <c r="E5683" s="815">
        <v>1975</v>
      </c>
    </row>
    <row r="5684" spans="1:5">
      <c r="A5684" s="816">
        <f t="shared" si="374"/>
        <v>27596</v>
      </c>
      <c r="B5684" s="815">
        <f t="shared" si="371"/>
        <v>202</v>
      </c>
      <c r="C5684" s="815">
        <f t="shared" si="372"/>
        <v>164</v>
      </c>
      <c r="D5684" s="815">
        <f t="shared" si="373"/>
        <v>165</v>
      </c>
      <c r="E5684" s="815">
        <v>1975</v>
      </c>
    </row>
    <row r="5685" spans="1:5">
      <c r="A5685" s="816">
        <f t="shared" si="374"/>
        <v>27597</v>
      </c>
      <c r="B5685" s="815">
        <f t="shared" si="371"/>
        <v>203</v>
      </c>
      <c r="C5685" s="815">
        <f t="shared" si="372"/>
        <v>163</v>
      </c>
      <c r="D5685" s="815">
        <f t="shared" si="373"/>
        <v>164</v>
      </c>
      <c r="E5685" s="815">
        <v>1975</v>
      </c>
    </row>
    <row r="5686" spans="1:5">
      <c r="A5686" s="816">
        <f t="shared" si="374"/>
        <v>27598</v>
      </c>
      <c r="B5686" s="815">
        <f t="shared" si="371"/>
        <v>204</v>
      </c>
      <c r="C5686" s="815">
        <f t="shared" si="372"/>
        <v>162</v>
      </c>
      <c r="D5686" s="815">
        <f t="shared" si="373"/>
        <v>163</v>
      </c>
      <c r="E5686" s="815">
        <v>1975</v>
      </c>
    </row>
    <row r="5687" spans="1:5">
      <c r="A5687" s="816">
        <f t="shared" si="374"/>
        <v>27599</v>
      </c>
      <c r="B5687" s="815">
        <f t="shared" si="371"/>
        <v>205</v>
      </c>
      <c r="C5687" s="815">
        <f t="shared" si="372"/>
        <v>161</v>
      </c>
      <c r="D5687" s="815">
        <f t="shared" si="373"/>
        <v>162</v>
      </c>
      <c r="E5687" s="815">
        <v>1975</v>
      </c>
    </row>
    <row r="5688" spans="1:5">
      <c r="A5688" s="816">
        <f t="shared" si="374"/>
        <v>27600</v>
      </c>
      <c r="B5688" s="815">
        <f t="shared" si="371"/>
        <v>206</v>
      </c>
      <c r="C5688" s="815">
        <f t="shared" si="372"/>
        <v>160</v>
      </c>
      <c r="D5688" s="815">
        <f t="shared" si="373"/>
        <v>161</v>
      </c>
      <c r="E5688" s="815">
        <v>1975</v>
      </c>
    </row>
    <row r="5689" spans="1:5">
      <c r="A5689" s="816">
        <f t="shared" si="374"/>
        <v>27601</v>
      </c>
      <c r="B5689" s="815">
        <f t="shared" si="371"/>
        <v>207</v>
      </c>
      <c r="C5689" s="815">
        <f t="shared" si="372"/>
        <v>159</v>
      </c>
      <c r="D5689" s="815">
        <f t="shared" si="373"/>
        <v>160</v>
      </c>
      <c r="E5689" s="815">
        <v>1975</v>
      </c>
    </row>
    <row r="5690" spans="1:5">
      <c r="A5690" s="816">
        <f t="shared" si="374"/>
        <v>27602</v>
      </c>
      <c r="B5690" s="815">
        <f t="shared" si="371"/>
        <v>208</v>
      </c>
      <c r="C5690" s="815">
        <f t="shared" si="372"/>
        <v>158</v>
      </c>
      <c r="D5690" s="815">
        <f t="shared" si="373"/>
        <v>159</v>
      </c>
      <c r="E5690" s="815">
        <v>1975</v>
      </c>
    </row>
    <row r="5691" spans="1:5">
      <c r="A5691" s="816">
        <f t="shared" si="374"/>
        <v>27603</v>
      </c>
      <c r="B5691" s="815">
        <f t="shared" si="371"/>
        <v>209</v>
      </c>
      <c r="C5691" s="815">
        <f t="shared" si="372"/>
        <v>157</v>
      </c>
      <c r="D5691" s="815">
        <f t="shared" si="373"/>
        <v>158</v>
      </c>
      <c r="E5691" s="815">
        <v>1975</v>
      </c>
    </row>
    <row r="5692" spans="1:5">
      <c r="A5692" s="816">
        <f t="shared" si="374"/>
        <v>27604</v>
      </c>
      <c r="B5692" s="815">
        <f t="shared" si="371"/>
        <v>210</v>
      </c>
      <c r="C5692" s="815">
        <f t="shared" si="372"/>
        <v>156</v>
      </c>
      <c r="D5692" s="815">
        <f t="shared" si="373"/>
        <v>157</v>
      </c>
      <c r="E5692" s="815">
        <v>1975</v>
      </c>
    </row>
    <row r="5693" spans="1:5">
      <c r="A5693" s="816">
        <f t="shared" si="374"/>
        <v>27605</v>
      </c>
      <c r="B5693" s="815">
        <f t="shared" si="371"/>
        <v>211</v>
      </c>
      <c r="C5693" s="815">
        <f t="shared" si="372"/>
        <v>155</v>
      </c>
      <c r="D5693" s="815">
        <f t="shared" si="373"/>
        <v>156</v>
      </c>
      <c r="E5693" s="815">
        <v>1975</v>
      </c>
    </row>
    <row r="5694" spans="1:5">
      <c r="A5694" s="816">
        <f t="shared" si="374"/>
        <v>27606</v>
      </c>
      <c r="B5694" s="815">
        <f t="shared" si="371"/>
        <v>212</v>
      </c>
      <c r="C5694" s="815">
        <f t="shared" si="372"/>
        <v>154</v>
      </c>
      <c r="D5694" s="815">
        <f t="shared" si="373"/>
        <v>155</v>
      </c>
      <c r="E5694" s="815">
        <v>1975</v>
      </c>
    </row>
    <row r="5695" spans="1:5">
      <c r="A5695" s="816">
        <f t="shared" si="374"/>
        <v>27607</v>
      </c>
      <c r="B5695" s="815">
        <f t="shared" si="371"/>
        <v>213</v>
      </c>
      <c r="C5695" s="815">
        <f t="shared" si="372"/>
        <v>153</v>
      </c>
      <c r="D5695" s="815">
        <f t="shared" si="373"/>
        <v>154</v>
      </c>
      <c r="E5695" s="815">
        <v>1975</v>
      </c>
    </row>
    <row r="5696" spans="1:5">
      <c r="A5696" s="816">
        <f t="shared" si="374"/>
        <v>27608</v>
      </c>
      <c r="B5696" s="815">
        <f t="shared" si="371"/>
        <v>214</v>
      </c>
      <c r="C5696" s="815">
        <f t="shared" si="372"/>
        <v>152</v>
      </c>
      <c r="D5696" s="815">
        <f t="shared" si="373"/>
        <v>153</v>
      </c>
      <c r="E5696" s="815">
        <v>1975</v>
      </c>
    </row>
    <row r="5697" spans="1:5">
      <c r="A5697" s="816">
        <f t="shared" si="374"/>
        <v>27609</v>
      </c>
      <c r="B5697" s="815">
        <f t="shared" si="371"/>
        <v>215</v>
      </c>
      <c r="C5697" s="815">
        <f t="shared" si="372"/>
        <v>151</v>
      </c>
      <c r="D5697" s="815">
        <f t="shared" si="373"/>
        <v>152</v>
      </c>
      <c r="E5697" s="815">
        <v>1975</v>
      </c>
    </row>
    <row r="5698" spans="1:5">
      <c r="A5698" s="816">
        <f t="shared" si="374"/>
        <v>27610</v>
      </c>
      <c r="B5698" s="815">
        <f t="shared" si="371"/>
        <v>216</v>
      </c>
      <c r="C5698" s="815">
        <f t="shared" si="372"/>
        <v>150</v>
      </c>
      <c r="D5698" s="815">
        <f t="shared" si="373"/>
        <v>151</v>
      </c>
      <c r="E5698" s="815">
        <v>1975</v>
      </c>
    </row>
    <row r="5699" spans="1:5">
      <c r="A5699" s="816">
        <f t="shared" si="374"/>
        <v>27611</v>
      </c>
      <c r="B5699" s="815">
        <f t="shared" si="371"/>
        <v>217</v>
      </c>
      <c r="C5699" s="815">
        <f t="shared" si="372"/>
        <v>149</v>
      </c>
      <c r="D5699" s="815">
        <f t="shared" si="373"/>
        <v>150</v>
      </c>
      <c r="E5699" s="815">
        <v>1975</v>
      </c>
    </row>
    <row r="5700" spans="1:5">
      <c r="A5700" s="816">
        <f t="shared" si="374"/>
        <v>27612</v>
      </c>
      <c r="B5700" s="815">
        <f t="shared" si="371"/>
        <v>218</v>
      </c>
      <c r="C5700" s="815">
        <f t="shared" si="372"/>
        <v>148</v>
      </c>
      <c r="D5700" s="815">
        <f t="shared" si="373"/>
        <v>149</v>
      </c>
      <c r="E5700" s="815">
        <v>1975</v>
      </c>
    </row>
    <row r="5701" spans="1:5">
      <c r="A5701" s="816">
        <f t="shared" si="374"/>
        <v>27613</v>
      </c>
      <c r="B5701" s="815">
        <f t="shared" si="371"/>
        <v>219</v>
      </c>
      <c r="C5701" s="815">
        <f t="shared" si="372"/>
        <v>147</v>
      </c>
      <c r="D5701" s="815">
        <f t="shared" si="373"/>
        <v>148</v>
      </c>
      <c r="E5701" s="815">
        <v>1975</v>
      </c>
    </row>
    <row r="5702" spans="1:5">
      <c r="A5702" s="816">
        <f t="shared" si="374"/>
        <v>27614</v>
      </c>
      <c r="B5702" s="815">
        <f t="shared" si="371"/>
        <v>220</v>
      </c>
      <c r="C5702" s="815">
        <f t="shared" si="372"/>
        <v>146</v>
      </c>
      <c r="D5702" s="815">
        <f t="shared" si="373"/>
        <v>147</v>
      </c>
      <c r="E5702" s="815">
        <v>1975</v>
      </c>
    </row>
    <row r="5703" spans="1:5">
      <c r="A5703" s="816">
        <f t="shared" si="374"/>
        <v>27615</v>
      </c>
      <c r="B5703" s="815">
        <f t="shared" si="371"/>
        <v>221</v>
      </c>
      <c r="C5703" s="815">
        <f t="shared" si="372"/>
        <v>145</v>
      </c>
      <c r="D5703" s="815">
        <f t="shared" si="373"/>
        <v>146</v>
      </c>
      <c r="E5703" s="815">
        <v>1975</v>
      </c>
    </row>
    <row r="5704" spans="1:5">
      <c r="A5704" s="816">
        <f t="shared" si="374"/>
        <v>27616</v>
      </c>
      <c r="B5704" s="815">
        <f t="shared" si="371"/>
        <v>222</v>
      </c>
      <c r="C5704" s="815">
        <f t="shared" si="372"/>
        <v>144</v>
      </c>
      <c r="D5704" s="815">
        <f t="shared" si="373"/>
        <v>145</v>
      </c>
      <c r="E5704" s="815">
        <v>1975</v>
      </c>
    </row>
    <row r="5705" spans="1:5">
      <c r="A5705" s="816">
        <f t="shared" si="374"/>
        <v>27617</v>
      </c>
      <c r="B5705" s="815">
        <f t="shared" si="371"/>
        <v>223</v>
      </c>
      <c r="C5705" s="815">
        <f t="shared" si="372"/>
        <v>143</v>
      </c>
      <c r="D5705" s="815">
        <f t="shared" si="373"/>
        <v>144</v>
      </c>
      <c r="E5705" s="815">
        <v>1975</v>
      </c>
    </row>
    <row r="5706" spans="1:5">
      <c r="A5706" s="816">
        <f t="shared" si="374"/>
        <v>27618</v>
      </c>
      <c r="B5706" s="815">
        <f t="shared" si="371"/>
        <v>224</v>
      </c>
      <c r="C5706" s="815">
        <f t="shared" si="372"/>
        <v>142</v>
      </c>
      <c r="D5706" s="815">
        <f t="shared" si="373"/>
        <v>143</v>
      </c>
      <c r="E5706" s="815">
        <v>1975</v>
      </c>
    </row>
    <row r="5707" spans="1:5">
      <c r="A5707" s="816">
        <f t="shared" si="374"/>
        <v>27619</v>
      </c>
      <c r="B5707" s="815">
        <f t="shared" si="371"/>
        <v>225</v>
      </c>
      <c r="C5707" s="815">
        <f t="shared" si="372"/>
        <v>141</v>
      </c>
      <c r="D5707" s="815">
        <f t="shared" si="373"/>
        <v>142</v>
      </c>
      <c r="E5707" s="815">
        <v>1975</v>
      </c>
    </row>
    <row r="5708" spans="1:5">
      <c r="A5708" s="816">
        <f t="shared" si="374"/>
        <v>27620</v>
      </c>
      <c r="B5708" s="815">
        <f t="shared" si="371"/>
        <v>226</v>
      </c>
      <c r="C5708" s="815">
        <f t="shared" si="372"/>
        <v>140</v>
      </c>
      <c r="D5708" s="815">
        <f t="shared" si="373"/>
        <v>141</v>
      </c>
      <c r="E5708" s="815">
        <v>1975</v>
      </c>
    </row>
    <row r="5709" spans="1:5">
      <c r="A5709" s="816">
        <f t="shared" si="374"/>
        <v>27621</v>
      </c>
      <c r="B5709" s="815">
        <f t="shared" si="371"/>
        <v>227</v>
      </c>
      <c r="C5709" s="815">
        <f t="shared" si="372"/>
        <v>139</v>
      </c>
      <c r="D5709" s="815">
        <f t="shared" si="373"/>
        <v>140</v>
      </c>
      <c r="E5709" s="815">
        <v>1975</v>
      </c>
    </row>
    <row r="5710" spans="1:5">
      <c r="A5710" s="816">
        <f t="shared" si="374"/>
        <v>27622</v>
      </c>
      <c r="B5710" s="815">
        <f t="shared" si="371"/>
        <v>228</v>
      </c>
      <c r="C5710" s="815">
        <f t="shared" si="372"/>
        <v>138</v>
      </c>
      <c r="D5710" s="815">
        <f t="shared" si="373"/>
        <v>139</v>
      </c>
      <c r="E5710" s="815">
        <v>1975</v>
      </c>
    </row>
    <row r="5711" spans="1:5">
      <c r="A5711" s="816">
        <f t="shared" si="374"/>
        <v>27623</v>
      </c>
      <c r="B5711" s="815">
        <f t="shared" si="371"/>
        <v>229</v>
      </c>
      <c r="C5711" s="815">
        <f t="shared" si="372"/>
        <v>137</v>
      </c>
      <c r="D5711" s="815">
        <f t="shared" si="373"/>
        <v>138</v>
      </c>
      <c r="E5711" s="815">
        <v>1975</v>
      </c>
    </row>
    <row r="5712" spans="1:5">
      <c r="A5712" s="816">
        <f t="shared" si="374"/>
        <v>27624</v>
      </c>
      <c r="B5712" s="815">
        <f t="shared" si="371"/>
        <v>230</v>
      </c>
      <c r="C5712" s="815">
        <f t="shared" si="372"/>
        <v>136</v>
      </c>
      <c r="D5712" s="815">
        <f t="shared" si="373"/>
        <v>137</v>
      </c>
      <c r="E5712" s="815">
        <v>1975</v>
      </c>
    </row>
    <row r="5713" spans="1:5">
      <c r="A5713" s="816">
        <f t="shared" si="374"/>
        <v>27625</v>
      </c>
      <c r="B5713" s="815">
        <f t="shared" si="371"/>
        <v>231</v>
      </c>
      <c r="C5713" s="815">
        <f t="shared" si="372"/>
        <v>135</v>
      </c>
      <c r="D5713" s="815">
        <f t="shared" si="373"/>
        <v>136</v>
      </c>
      <c r="E5713" s="815">
        <v>1975</v>
      </c>
    </row>
    <row r="5714" spans="1:5">
      <c r="A5714" s="816">
        <f t="shared" si="374"/>
        <v>27626</v>
      </c>
      <c r="B5714" s="815">
        <f t="shared" si="371"/>
        <v>232</v>
      </c>
      <c r="C5714" s="815">
        <f t="shared" si="372"/>
        <v>134</v>
      </c>
      <c r="D5714" s="815">
        <f t="shared" si="373"/>
        <v>135</v>
      </c>
      <c r="E5714" s="815">
        <v>1975</v>
      </c>
    </row>
    <row r="5715" spans="1:5">
      <c r="A5715" s="816">
        <f t="shared" si="374"/>
        <v>27627</v>
      </c>
      <c r="B5715" s="815">
        <f t="shared" si="371"/>
        <v>233</v>
      </c>
      <c r="C5715" s="815">
        <f t="shared" si="372"/>
        <v>133</v>
      </c>
      <c r="D5715" s="815">
        <f t="shared" si="373"/>
        <v>134</v>
      </c>
      <c r="E5715" s="815">
        <v>1975</v>
      </c>
    </row>
    <row r="5716" spans="1:5">
      <c r="A5716" s="816">
        <f t="shared" si="374"/>
        <v>27628</v>
      </c>
      <c r="B5716" s="815">
        <f t="shared" si="371"/>
        <v>234</v>
      </c>
      <c r="C5716" s="815">
        <f t="shared" si="372"/>
        <v>132</v>
      </c>
      <c r="D5716" s="815">
        <f t="shared" si="373"/>
        <v>133</v>
      </c>
      <c r="E5716" s="815">
        <v>1975</v>
      </c>
    </row>
    <row r="5717" spans="1:5">
      <c r="A5717" s="816">
        <f t="shared" si="374"/>
        <v>27629</v>
      </c>
      <c r="B5717" s="815">
        <f t="shared" si="371"/>
        <v>235</v>
      </c>
      <c r="C5717" s="815">
        <f t="shared" si="372"/>
        <v>131</v>
      </c>
      <c r="D5717" s="815">
        <f t="shared" si="373"/>
        <v>132</v>
      </c>
      <c r="E5717" s="815">
        <v>1975</v>
      </c>
    </row>
    <row r="5718" spans="1:5">
      <c r="A5718" s="816">
        <f t="shared" si="374"/>
        <v>27630</v>
      </c>
      <c r="B5718" s="815">
        <f t="shared" si="371"/>
        <v>236</v>
      </c>
      <c r="C5718" s="815">
        <f t="shared" si="372"/>
        <v>130</v>
      </c>
      <c r="D5718" s="815">
        <f t="shared" si="373"/>
        <v>131</v>
      </c>
      <c r="E5718" s="815">
        <v>1975</v>
      </c>
    </row>
    <row r="5719" spans="1:5">
      <c r="A5719" s="816">
        <f t="shared" si="374"/>
        <v>27631</v>
      </c>
      <c r="B5719" s="815">
        <f t="shared" si="371"/>
        <v>237</v>
      </c>
      <c r="C5719" s="815">
        <f t="shared" si="372"/>
        <v>129</v>
      </c>
      <c r="D5719" s="815">
        <f t="shared" si="373"/>
        <v>130</v>
      </c>
      <c r="E5719" s="815">
        <v>1975</v>
      </c>
    </row>
    <row r="5720" spans="1:5">
      <c r="A5720" s="816">
        <f t="shared" si="374"/>
        <v>27632</v>
      </c>
      <c r="B5720" s="815">
        <f t="shared" si="371"/>
        <v>238</v>
      </c>
      <c r="C5720" s="815">
        <f t="shared" si="372"/>
        <v>128</v>
      </c>
      <c r="D5720" s="815">
        <f t="shared" si="373"/>
        <v>129</v>
      </c>
      <c r="E5720" s="815">
        <v>1975</v>
      </c>
    </row>
    <row r="5721" spans="1:5">
      <c r="A5721" s="816">
        <f t="shared" si="374"/>
        <v>27633</v>
      </c>
      <c r="B5721" s="815">
        <f t="shared" si="371"/>
        <v>239</v>
      </c>
      <c r="C5721" s="815">
        <f t="shared" si="372"/>
        <v>127</v>
      </c>
      <c r="D5721" s="815">
        <f t="shared" si="373"/>
        <v>128</v>
      </c>
      <c r="E5721" s="815">
        <v>1975</v>
      </c>
    </row>
    <row r="5722" spans="1:5">
      <c r="A5722" s="816">
        <f t="shared" si="374"/>
        <v>27634</v>
      </c>
      <c r="B5722" s="815">
        <f t="shared" si="371"/>
        <v>240</v>
      </c>
      <c r="C5722" s="815">
        <f t="shared" si="372"/>
        <v>126</v>
      </c>
      <c r="D5722" s="815">
        <f t="shared" si="373"/>
        <v>127</v>
      </c>
      <c r="E5722" s="815">
        <v>1975</v>
      </c>
    </row>
    <row r="5723" spans="1:5">
      <c r="A5723" s="816">
        <f t="shared" si="374"/>
        <v>27635</v>
      </c>
      <c r="B5723" s="815">
        <f t="shared" si="371"/>
        <v>241</v>
      </c>
      <c r="C5723" s="815">
        <f t="shared" si="372"/>
        <v>125</v>
      </c>
      <c r="D5723" s="815">
        <f t="shared" si="373"/>
        <v>126</v>
      </c>
      <c r="E5723" s="815">
        <v>1975</v>
      </c>
    </row>
    <row r="5724" spans="1:5">
      <c r="A5724" s="816">
        <f t="shared" si="374"/>
        <v>27636</v>
      </c>
      <c r="B5724" s="815">
        <f t="shared" si="371"/>
        <v>242</v>
      </c>
      <c r="C5724" s="815">
        <f t="shared" si="372"/>
        <v>124</v>
      </c>
      <c r="D5724" s="815">
        <f t="shared" si="373"/>
        <v>125</v>
      </c>
      <c r="E5724" s="815">
        <v>1975</v>
      </c>
    </row>
    <row r="5725" spans="1:5">
      <c r="A5725" s="816">
        <f t="shared" si="374"/>
        <v>27637</v>
      </c>
      <c r="B5725" s="815">
        <f t="shared" si="371"/>
        <v>243</v>
      </c>
      <c r="C5725" s="815">
        <f t="shared" si="372"/>
        <v>123</v>
      </c>
      <c r="D5725" s="815">
        <f t="shared" si="373"/>
        <v>124</v>
      </c>
      <c r="E5725" s="815">
        <v>1975</v>
      </c>
    </row>
    <row r="5726" spans="1:5">
      <c r="A5726" s="816">
        <f t="shared" si="374"/>
        <v>27638</v>
      </c>
      <c r="B5726" s="815">
        <f t="shared" si="371"/>
        <v>244</v>
      </c>
      <c r="C5726" s="815">
        <f t="shared" si="372"/>
        <v>122</v>
      </c>
      <c r="D5726" s="815">
        <f t="shared" si="373"/>
        <v>123</v>
      </c>
      <c r="E5726" s="815">
        <v>1975</v>
      </c>
    </row>
    <row r="5727" spans="1:5">
      <c r="A5727" s="816">
        <f t="shared" si="374"/>
        <v>27639</v>
      </c>
      <c r="B5727" s="815">
        <f t="shared" si="371"/>
        <v>245</v>
      </c>
      <c r="C5727" s="815">
        <f t="shared" si="372"/>
        <v>121</v>
      </c>
      <c r="D5727" s="815">
        <f t="shared" si="373"/>
        <v>122</v>
      </c>
      <c r="E5727" s="815">
        <v>1975</v>
      </c>
    </row>
    <row r="5728" spans="1:5">
      <c r="A5728" s="816">
        <f t="shared" si="374"/>
        <v>27640</v>
      </c>
      <c r="B5728" s="815">
        <f t="shared" si="371"/>
        <v>246</v>
      </c>
      <c r="C5728" s="815">
        <f t="shared" si="372"/>
        <v>120</v>
      </c>
      <c r="D5728" s="815">
        <f t="shared" si="373"/>
        <v>121</v>
      </c>
      <c r="E5728" s="815">
        <v>1975</v>
      </c>
    </row>
    <row r="5729" spans="1:5">
      <c r="A5729" s="816">
        <f t="shared" si="374"/>
        <v>27641</v>
      </c>
      <c r="B5729" s="815">
        <f t="shared" si="371"/>
        <v>247</v>
      </c>
      <c r="C5729" s="815">
        <f t="shared" si="372"/>
        <v>119</v>
      </c>
      <c r="D5729" s="815">
        <f t="shared" si="373"/>
        <v>120</v>
      </c>
      <c r="E5729" s="815">
        <v>1975</v>
      </c>
    </row>
    <row r="5730" spans="1:5">
      <c r="A5730" s="816">
        <f t="shared" si="374"/>
        <v>27642</v>
      </c>
      <c r="B5730" s="815">
        <f t="shared" si="371"/>
        <v>248</v>
      </c>
      <c r="C5730" s="815">
        <f t="shared" si="372"/>
        <v>118</v>
      </c>
      <c r="D5730" s="815">
        <f t="shared" si="373"/>
        <v>119</v>
      </c>
      <c r="E5730" s="815">
        <v>1975</v>
      </c>
    </row>
    <row r="5731" spans="1:5">
      <c r="A5731" s="816">
        <f t="shared" si="374"/>
        <v>27643</v>
      </c>
      <c r="B5731" s="815">
        <f t="shared" si="371"/>
        <v>249</v>
      </c>
      <c r="C5731" s="815">
        <f t="shared" si="372"/>
        <v>117</v>
      </c>
      <c r="D5731" s="815">
        <f t="shared" si="373"/>
        <v>118</v>
      </c>
      <c r="E5731" s="815">
        <v>1975</v>
      </c>
    </row>
    <row r="5732" spans="1:5">
      <c r="A5732" s="816">
        <f t="shared" si="374"/>
        <v>27644</v>
      </c>
      <c r="B5732" s="815">
        <f t="shared" si="371"/>
        <v>250</v>
      </c>
      <c r="C5732" s="815">
        <f t="shared" si="372"/>
        <v>116</v>
      </c>
      <c r="D5732" s="815">
        <f t="shared" si="373"/>
        <v>117</v>
      </c>
      <c r="E5732" s="815">
        <v>1975</v>
      </c>
    </row>
    <row r="5733" spans="1:5">
      <c r="A5733" s="816">
        <f t="shared" si="374"/>
        <v>27645</v>
      </c>
      <c r="B5733" s="815">
        <f t="shared" si="371"/>
        <v>251</v>
      </c>
      <c r="C5733" s="815">
        <f t="shared" si="372"/>
        <v>115</v>
      </c>
      <c r="D5733" s="815">
        <f t="shared" si="373"/>
        <v>116</v>
      </c>
      <c r="E5733" s="815">
        <v>1975</v>
      </c>
    </row>
    <row r="5734" spans="1:5">
      <c r="A5734" s="816">
        <f t="shared" si="374"/>
        <v>27646</v>
      </c>
      <c r="B5734" s="815">
        <f t="shared" si="371"/>
        <v>252</v>
      </c>
      <c r="C5734" s="815">
        <f t="shared" si="372"/>
        <v>114</v>
      </c>
      <c r="D5734" s="815">
        <f t="shared" si="373"/>
        <v>115</v>
      </c>
      <c r="E5734" s="815">
        <v>1975</v>
      </c>
    </row>
    <row r="5735" spans="1:5">
      <c r="A5735" s="816">
        <f t="shared" si="374"/>
        <v>27647</v>
      </c>
      <c r="B5735" s="815">
        <f t="shared" si="371"/>
        <v>253</v>
      </c>
      <c r="C5735" s="815">
        <f t="shared" si="372"/>
        <v>113</v>
      </c>
      <c r="D5735" s="815">
        <f t="shared" si="373"/>
        <v>114</v>
      </c>
      <c r="E5735" s="815">
        <v>1975</v>
      </c>
    </row>
    <row r="5736" spans="1:5">
      <c r="A5736" s="816">
        <f t="shared" si="374"/>
        <v>27648</v>
      </c>
      <c r="B5736" s="815">
        <f t="shared" si="371"/>
        <v>254</v>
      </c>
      <c r="C5736" s="815">
        <f t="shared" si="372"/>
        <v>112</v>
      </c>
      <c r="D5736" s="815">
        <f t="shared" si="373"/>
        <v>113</v>
      </c>
      <c r="E5736" s="815">
        <v>1975</v>
      </c>
    </row>
    <row r="5737" spans="1:5">
      <c r="A5737" s="816">
        <f t="shared" si="374"/>
        <v>27649</v>
      </c>
      <c r="B5737" s="815">
        <f t="shared" si="371"/>
        <v>255</v>
      </c>
      <c r="C5737" s="815">
        <f t="shared" si="372"/>
        <v>111</v>
      </c>
      <c r="D5737" s="815">
        <f t="shared" si="373"/>
        <v>112</v>
      </c>
      <c r="E5737" s="815">
        <v>1975</v>
      </c>
    </row>
    <row r="5738" spans="1:5">
      <c r="A5738" s="816">
        <f t="shared" si="374"/>
        <v>27650</v>
      </c>
      <c r="B5738" s="815">
        <f t="shared" si="371"/>
        <v>256</v>
      </c>
      <c r="C5738" s="815">
        <f t="shared" si="372"/>
        <v>110</v>
      </c>
      <c r="D5738" s="815">
        <f t="shared" si="373"/>
        <v>111</v>
      </c>
      <c r="E5738" s="815">
        <v>1975</v>
      </c>
    </row>
    <row r="5739" spans="1:5">
      <c r="A5739" s="816">
        <f t="shared" si="374"/>
        <v>27651</v>
      </c>
      <c r="B5739" s="815">
        <f t="shared" si="371"/>
        <v>257</v>
      </c>
      <c r="C5739" s="815">
        <f t="shared" si="372"/>
        <v>109</v>
      </c>
      <c r="D5739" s="815">
        <f t="shared" si="373"/>
        <v>110</v>
      </c>
      <c r="E5739" s="815">
        <v>1975</v>
      </c>
    </row>
    <row r="5740" spans="1:5">
      <c r="A5740" s="816">
        <f t="shared" si="374"/>
        <v>27652</v>
      </c>
      <c r="B5740" s="815">
        <f t="shared" si="371"/>
        <v>258</v>
      </c>
      <c r="C5740" s="815">
        <f t="shared" si="372"/>
        <v>108</v>
      </c>
      <c r="D5740" s="815">
        <f t="shared" si="373"/>
        <v>109</v>
      </c>
      <c r="E5740" s="815">
        <v>1975</v>
      </c>
    </row>
    <row r="5741" spans="1:5">
      <c r="A5741" s="816">
        <f t="shared" si="374"/>
        <v>27653</v>
      </c>
      <c r="B5741" s="815">
        <f t="shared" ref="B5741:B5804" si="375">B5740+1</f>
        <v>259</v>
      </c>
      <c r="C5741" s="815">
        <f t="shared" ref="C5741:C5804" si="376">C5740-1</f>
        <v>107</v>
      </c>
      <c r="D5741" s="815">
        <f t="shared" ref="D5741:D5804" si="377">D5740-1</f>
        <v>108</v>
      </c>
      <c r="E5741" s="815">
        <v>1975</v>
      </c>
    </row>
    <row r="5742" spans="1:5">
      <c r="A5742" s="816">
        <f t="shared" si="374"/>
        <v>27654</v>
      </c>
      <c r="B5742" s="815">
        <f t="shared" si="375"/>
        <v>260</v>
      </c>
      <c r="C5742" s="815">
        <f t="shared" si="376"/>
        <v>106</v>
      </c>
      <c r="D5742" s="815">
        <f t="shared" si="377"/>
        <v>107</v>
      </c>
      <c r="E5742" s="815">
        <v>1975</v>
      </c>
    </row>
    <row r="5743" spans="1:5">
      <c r="A5743" s="816">
        <f t="shared" si="374"/>
        <v>27655</v>
      </c>
      <c r="B5743" s="815">
        <f t="shared" si="375"/>
        <v>261</v>
      </c>
      <c r="C5743" s="815">
        <f t="shared" si="376"/>
        <v>105</v>
      </c>
      <c r="D5743" s="815">
        <f t="shared" si="377"/>
        <v>106</v>
      </c>
      <c r="E5743" s="815">
        <v>1975</v>
      </c>
    </row>
    <row r="5744" spans="1:5">
      <c r="A5744" s="816">
        <f t="shared" si="374"/>
        <v>27656</v>
      </c>
      <c r="B5744" s="815">
        <f t="shared" si="375"/>
        <v>262</v>
      </c>
      <c r="C5744" s="815">
        <f t="shared" si="376"/>
        <v>104</v>
      </c>
      <c r="D5744" s="815">
        <f t="shared" si="377"/>
        <v>105</v>
      </c>
      <c r="E5744" s="815">
        <v>1975</v>
      </c>
    </row>
    <row r="5745" spans="1:5">
      <c r="A5745" s="816">
        <f t="shared" si="374"/>
        <v>27657</v>
      </c>
      <c r="B5745" s="815">
        <f t="shared" si="375"/>
        <v>263</v>
      </c>
      <c r="C5745" s="815">
        <f t="shared" si="376"/>
        <v>103</v>
      </c>
      <c r="D5745" s="815">
        <f t="shared" si="377"/>
        <v>104</v>
      </c>
      <c r="E5745" s="815">
        <v>1975</v>
      </c>
    </row>
    <row r="5746" spans="1:5">
      <c r="A5746" s="816">
        <f t="shared" si="374"/>
        <v>27658</v>
      </c>
      <c r="B5746" s="815">
        <f t="shared" si="375"/>
        <v>264</v>
      </c>
      <c r="C5746" s="815">
        <f t="shared" si="376"/>
        <v>102</v>
      </c>
      <c r="D5746" s="815">
        <f t="shared" si="377"/>
        <v>103</v>
      </c>
      <c r="E5746" s="815">
        <v>1975</v>
      </c>
    </row>
    <row r="5747" spans="1:5">
      <c r="A5747" s="816">
        <f t="shared" ref="A5747:A5810" si="378">A5746+1</f>
        <v>27659</v>
      </c>
      <c r="B5747" s="815">
        <f t="shared" si="375"/>
        <v>265</v>
      </c>
      <c r="C5747" s="815">
        <f t="shared" si="376"/>
        <v>101</v>
      </c>
      <c r="D5747" s="815">
        <f t="shared" si="377"/>
        <v>102</v>
      </c>
      <c r="E5747" s="815">
        <v>1975</v>
      </c>
    </row>
    <row r="5748" spans="1:5">
      <c r="A5748" s="816">
        <f t="shared" si="378"/>
        <v>27660</v>
      </c>
      <c r="B5748" s="815">
        <f t="shared" si="375"/>
        <v>266</v>
      </c>
      <c r="C5748" s="815">
        <f t="shared" si="376"/>
        <v>100</v>
      </c>
      <c r="D5748" s="815">
        <f t="shared" si="377"/>
        <v>101</v>
      </c>
      <c r="E5748" s="815">
        <v>1975</v>
      </c>
    </row>
    <row r="5749" spans="1:5">
      <c r="A5749" s="816">
        <f t="shared" si="378"/>
        <v>27661</v>
      </c>
      <c r="B5749" s="815">
        <f t="shared" si="375"/>
        <v>267</v>
      </c>
      <c r="C5749" s="815">
        <f t="shared" si="376"/>
        <v>99</v>
      </c>
      <c r="D5749" s="815">
        <f t="shared" si="377"/>
        <v>100</v>
      </c>
      <c r="E5749" s="815">
        <v>1975</v>
      </c>
    </row>
    <row r="5750" spans="1:5">
      <c r="A5750" s="816">
        <f t="shared" si="378"/>
        <v>27662</v>
      </c>
      <c r="B5750" s="815">
        <f t="shared" si="375"/>
        <v>268</v>
      </c>
      <c r="C5750" s="815">
        <f t="shared" si="376"/>
        <v>98</v>
      </c>
      <c r="D5750" s="815">
        <f t="shared" si="377"/>
        <v>99</v>
      </c>
      <c r="E5750" s="815">
        <v>1975</v>
      </c>
    </row>
    <row r="5751" spans="1:5">
      <c r="A5751" s="816">
        <f t="shared" si="378"/>
        <v>27663</v>
      </c>
      <c r="B5751" s="815">
        <f t="shared" si="375"/>
        <v>269</v>
      </c>
      <c r="C5751" s="815">
        <f t="shared" si="376"/>
        <v>97</v>
      </c>
      <c r="D5751" s="815">
        <f t="shared" si="377"/>
        <v>98</v>
      </c>
      <c r="E5751" s="815">
        <v>1975</v>
      </c>
    </row>
    <row r="5752" spans="1:5">
      <c r="A5752" s="816">
        <f t="shared" si="378"/>
        <v>27664</v>
      </c>
      <c r="B5752" s="815">
        <f t="shared" si="375"/>
        <v>270</v>
      </c>
      <c r="C5752" s="815">
        <f t="shared" si="376"/>
        <v>96</v>
      </c>
      <c r="D5752" s="815">
        <f t="shared" si="377"/>
        <v>97</v>
      </c>
      <c r="E5752" s="815">
        <v>1975</v>
      </c>
    </row>
    <row r="5753" spans="1:5">
      <c r="A5753" s="816">
        <f t="shared" si="378"/>
        <v>27665</v>
      </c>
      <c r="B5753" s="815">
        <f t="shared" si="375"/>
        <v>271</v>
      </c>
      <c r="C5753" s="815">
        <f t="shared" si="376"/>
        <v>95</v>
      </c>
      <c r="D5753" s="815">
        <f t="shared" si="377"/>
        <v>96</v>
      </c>
      <c r="E5753" s="815">
        <v>1975</v>
      </c>
    </row>
    <row r="5754" spans="1:5">
      <c r="A5754" s="816">
        <f t="shared" si="378"/>
        <v>27666</v>
      </c>
      <c r="B5754" s="815">
        <f t="shared" si="375"/>
        <v>272</v>
      </c>
      <c r="C5754" s="815">
        <f t="shared" si="376"/>
        <v>94</v>
      </c>
      <c r="D5754" s="815">
        <f t="shared" si="377"/>
        <v>95</v>
      </c>
      <c r="E5754" s="815">
        <v>1975</v>
      </c>
    </row>
    <row r="5755" spans="1:5">
      <c r="A5755" s="816">
        <f t="shared" si="378"/>
        <v>27667</v>
      </c>
      <c r="B5755" s="815">
        <f t="shared" si="375"/>
        <v>273</v>
      </c>
      <c r="C5755" s="815">
        <f t="shared" si="376"/>
        <v>93</v>
      </c>
      <c r="D5755" s="815">
        <f t="shared" si="377"/>
        <v>94</v>
      </c>
      <c r="E5755" s="815">
        <v>1975</v>
      </c>
    </row>
    <row r="5756" spans="1:5">
      <c r="A5756" s="816">
        <f t="shared" si="378"/>
        <v>27668</v>
      </c>
      <c r="B5756" s="815">
        <f t="shared" si="375"/>
        <v>274</v>
      </c>
      <c r="C5756" s="815">
        <f t="shared" si="376"/>
        <v>92</v>
      </c>
      <c r="D5756" s="815">
        <f t="shared" si="377"/>
        <v>93</v>
      </c>
      <c r="E5756" s="815">
        <v>1975</v>
      </c>
    </row>
    <row r="5757" spans="1:5">
      <c r="A5757" s="816">
        <f t="shared" si="378"/>
        <v>27669</v>
      </c>
      <c r="B5757" s="815">
        <f t="shared" si="375"/>
        <v>275</v>
      </c>
      <c r="C5757" s="815">
        <f t="shared" si="376"/>
        <v>91</v>
      </c>
      <c r="D5757" s="815">
        <f t="shared" si="377"/>
        <v>92</v>
      </c>
      <c r="E5757" s="815">
        <v>1975</v>
      </c>
    </row>
    <row r="5758" spans="1:5">
      <c r="A5758" s="816">
        <f t="shared" si="378"/>
        <v>27670</v>
      </c>
      <c r="B5758" s="815">
        <f t="shared" si="375"/>
        <v>276</v>
      </c>
      <c r="C5758" s="815">
        <f t="shared" si="376"/>
        <v>90</v>
      </c>
      <c r="D5758" s="815">
        <f t="shared" si="377"/>
        <v>91</v>
      </c>
      <c r="E5758" s="815">
        <v>1975</v>
      </c>
    </row>
    <row r="5759" spans="1:5">
      <c r="A5759" s="816">
        <f t="shared" si="378"/>
        <v>27671</v>
      </c>
      <c r="B5759" s="815">
        <f t="shared" si="375"/>
        <v>277</v>
      </c>
      <c r="C5759" s="815">
        <f t="shared" si="376"/>
        <v>89</v>
      </c>
      <c r="D5759" s="815">
        <f t="shared" si="377"/>
        <v>90</v>
      </c>
      <c r="E5759" s="815">
        <v>1975</v>
      </c>
    </row>
    <row r="5760" spans="1:5">
      <c r="A5760" s="816">
        <f t="shared" si="378"/>
        <v>27672</v>
      </c>
      <c r="B5760" s="815">
        <f t="shared" si="375"/>
        <v>278</v>
      </c>
      <c r="C5760" s="815">
        <f t="shared" si="376"/>
        <v>88</v>
      </c>
      <c r="D5760" s="815">
        <f t="shared" si="377"/>
        <v>89</v>
      </c>
      <c r="E5760" s="815">
        <v>1975</v>
      </c>
    </row>
    <row r="5761" spans="1:5">
      <c r="A5761" s="816">
        <f t="shared" si="378"/>
        <v>27673</v>
      </c>
      <c r="B5761" s="815">
        <f t="shared" si="375"/>
        <v>279</v>
      </c>
      <c r="C5761" s="815">
        <f t="shared" si="376"/>
        <v>87</v>
      </c>
      <c r="D5761" s="815">
        <f t="shared" si="377"/>
        <v>88</v>
      </c>
      <c r="E5761" s="815">
        <v>1975</v>
      </c>
    </row>
    <row r="5762" spans="1:5">
      <c r="A5762" s="816">
        <f t="shared" si="378"/>
        <v>27674</v>
      </c>
      <c r="B5762" s="815">
        <f t="shared" si="375"/>
        <v>280</v>
      </c>
      <c r="C5762" s="815">
        <f t="shared" si="376"/>
        <v>86</v>
      </c>
      <c r="D5762" s="815">
        <f t="shared" si="377"/>
        <v>87</v>
      </c>
      <c r="E5762" s="815">
        <v>1975</v>
      </c>
    </row>
    <row r="5763" spans="1:5">
      <c r="A5763" s="816">
        <f t="shared" si="378"/>
        <v>27675</v>
      </c>
      <c r="B5763" s="815">
        <f t="shared" si="375"/>
        <v>281</v>
      </c>
      <c r="C5763" s="815">
        <f t="shared" si="376"/>
        <v>85</v>
      </c>
      <c r="D5763" s="815">
        <f t="shared" si="377"/>
        <v>86</v>
      </c>
      <c r="E5763" s="815">
        <v>1975</v>
      </c>
    </row>
    <row r="5764" spans="1:5">
      <c r="A5764" s="816">
        <f t="shared" si="378"/>
        <v>27676</v>
      </c>
      <c r="B5764" s="815">
        <f t="shared" si="375"/>
        <v>282</v>
      </c>
      <c r="C5764" s="815">
        <f t="shared" si="376"/>
        <v>84</v>
      </c>
      <c r="D5764" s="815">
        <f t="shared" si="377"/>
        <v>85</v>
      </c>
      <c r="E5764" s="815">
        <v>1975</v>
      </c>
    </row>
    <row r="5765" spans="1:5">
      <c r="A5765" s="816">
        <f t="shared" si="378"/>
        <v>27677</v>
      </c>
      <c r="B5765" s="815">
        <f t="shared" si="375"/>
        <v>283</v>
      </c>
      <c r="C5765" s="815">
        <f t="shared" si="376"/>
        <v>83</v>
      </c>
      <c r="D5765" s="815">
        <f t="shared" si="377"/>
        <v>84</v>
      </c>
      <c r="E5765" s="815">
        <v>1975</v>
      </c>
    </row>
    <row r="5766" spans="1:5">
      <c r="A5766" s="816">
        <f t="shared" si="378"/>
        <v>27678</v>
      </c>
      <c r="B5766" s="815">
        <f t="shared" si="375"/>
        <v>284</v>
      </c>
      <c r="C5766" s="815">
        <f t="shared" si="376"/>
        <v>82</v>
      </c>
      <c r="D5766" s="815">
        <f t="shared" si="377"/>
        <v>83</v>
      </c>
      <c r="E5766" s="815">
        <v>1975</v>
      </c>
    </row>
    <row r="5767" spans="1:5">
      <c r="A5767" s="816">
        <f t="shared" si="378"/>
        <v>27679</v>
      </c>
      <c r="B5767" s="815">
        <f t="shared" si="375"/>
        <v>285</v>
      </c>
      <c r="C5767" s="815">
        <f t="shared" si="376"/>
        <v>81</v>
      </c>
      <c r="D5767" s="815">
        <f t="shared" si="377"/>
        <v>82</v>
      </c>
      <c r="E5767" s="815">
        <v>1975</v>
      </c>
    </row>
    <row r="5768" spans="1:5">
      <c r="A5768" s="816">
        <f t="shared" si="378"/>
        <v>27680</v>
      </c>
      <c r="B5768" s="815">
        <f t="shared" si="375"/>
        <v>286</v>
      </c>
      <c r="C5768" s="815">
        <f t="shared" si="376"/>
        <v>80</v>
      </c>
      <c r="D5768" s="815">
        <f t="shared" si="377"/>
        <v>81</v>
      </c>
      <c r="E5768" s="815">
        <v>1975</v>
      </c>
    </row>
    <row r="5769" spans="1:5">
      <c r="A5769" s="816">
        <f t="shared" si="378"/>
        <v>27681</v>
      </c>
      <c r="B5769" s="815">
        <f t="shared" si="375"/>
        <v>287</v>
      </c>
      <c r="C5769" s="815">
        <f t="shared" si="376"/>
        <v>79</v>
      </c>
      <c r="D5769" s="815">
        <f t="shared" si="377"/>
        <v>80</v>
      </c>
      <c r="E5769" s="815">
        <v>1975</v>
      </c>
    </row>
    <row r="5770" spans="1:5">
      <c r="A5770" s="816">
        <f t="shared" si="378"/>
        <v>27682</v>
      </c>
      <c r="B5770" s="815">
        <f t="shared" si="375"/>
        <v>288</v>
      </c>
      <c r="C5770" s="815">
        <f t="shared" si="376"/>
        <v>78</v>
      </c>
      <c r="D5770" s="815">
        <f t="shared" si="377"/>
        <v>79</v>
      </c>
      <c r="E5770" s="815">
        <v>1975</v>
      </c>
    </row>
    <row r="5771" spans="1:5">
      <c r="A5771" s="816">
        <f t="shared" si="378"/>
        <v>27683</v>
      </c>
      <c r="B5771" s="815">
        <f t="shared" si="375"/>
        <v>289</v>
      </c>
      <c r="C5771" s="815">
        <f t="shared" si="376"/>
        <v>77</v>
      </c>
      <c r="D5771" s="815">
        <f t="shared" si="377"/>
        <v>78</v>
      </c>
      <c r="E5771" s="815">
        <v>1975</v>
      </c>
    </row>
    <row r="5772" spans="1:5">
      <c r="A5772" s="816">
        <f t="shared" si="378"/>
        <v>27684</v>
      </c>
      <c r="B5772" s="815">
        <f t="shared" si="375"/>
        <v>290</v>
      </c>
      <c r="C5772" s="815">
        <f t="shared" si="376"/>
        <v>76</v>
      </c>
      <c r="D5772" s="815">
        <f t="shared" si="377"/>
        <v>77</v>
      </c>
      <c r="E5772" s="815">
        <v>1975</v>
      </c>
    </row>
    <row r="5773" spans="1:5">
      <c r="A5773" s="816">
        <f t="shared" si="378"/>
        <v>27685</v>
      </c>
      <c r="B5773" s="815">
        <f t="shared" si="375"/>
        <v>291</v>
      </c>
      <c r="C5773" s="815">
        <f t="shared" si="376"/>
        <v>75</v>
      </c>
      <c r="D5773" s="815">
        <f t="shared" si="377"/>
        <v>76</v>
      </c>
      <c r="E5773" s="815">
        <v>1975</v>
      </c>
    </row>
    <row r="5774" spans="1:5">
      <c r="A5774" s="816">
        <f t="shared" si="378"/>
        <v>27686</v>
      </c>
      <c r="B5774" s="815">
        <f t="shared" si="375"/>
        <v>292</v>
      </c>
      <c r="C5774" s="815">
        <f t="shared" si="376"/>
        <v>74</v>
      </c>
      <c r="D5774" s="815">
        <f t="shared" si="377"/>
        <v>75</v>
      </c>
      <c r="E5774" s="815">
        <v>1975</v>
      </c>
    </row>
    <row r="5775" spans="1:5">
      <c r="A5775" s="816">
        <f t="shared" si="378"/>
        <v>27687</v>
      </c>
      <c r="B5775" s="815">
        <f t="shared" si="375"/>
        <v>293</v>
      </c>
      <c r="C5775" s="815">
        <f t="shared" si="376"/>
        <v>73</v>
      </c>
      <c r="D5775" s="815">
        <f t="shared" si="377"/>
        <v>74</v>
      </c>
      <c r="E5775" s="815">
        <v>1975</v>
      </c>
    </row>
    <row r="5776" spans="1:5">
      <c r="A5776" s="816">
        <f t="shared" si="378"/>
        <v>27688</v>
      </c>
      <c r="B5776" s="815">
        <f t="shared" si="375"/>
        <v>294</v>
      </c>
      <c r="C5776" s="815">
        <f t="shared" si="376"/>
        <v>72</v>
      </c>
      <c r="D5776" s="815">
        <f t="shared" si="377"/>
        <v>73</v>
      </c>
      <c r="E5776" s="815">
        <v>1975</v>
      </c>
    </row>
    <row r="5777" spans="1:5">
      <c r="A5777" s="816">
        <f t="shared" si="378"/>
        <v>27689</v>
      </c>
      <c r="B5777" s="815">
        <f t="shared" si="375"/>
        <v>295</v>
      </c>
      <c r="C5777" s="815">
        <f t="shared" si="376"/>
        <v>71</v>
      </c>
      <c r="D5777" s="815">
        <f t="shared" si="377"/>
        <v>72</v>
      </c>
      <c r="E5777" s="815">
        <v>1975</v>
      </c>
    </row>
    <row r="5778" spans="1:5">
      <c r="A5778" s="816">
        <f t="shared" si="378"/>
        <v>27690</v>
      </c>
      <c r="B5778" s="815">
        <f t="shared" si="375"/>
        <v>296</v>
      </c>
      <c r="C5778" s="815">
        <f t="shared" si="376"/>
        <v>70</v>
      </c>
      <c r="D5778" s="815">
        <f t="shared" si="377"/>
        <v>71</v>
      </c>
      <c r="E5778" s="815">
        <v>1975</v>
      </c>
    </row>
    <row r="5779" spans="1:5">
      <c r="A5779" s="816">
        <f t="shared" si="378"/>
        <v>27691</v>
      </c>
      <c r="B5779" s="815">
        <f t="shared" si="375"/>
        <v>297</v>
      </c>
      <c r="C5779" s="815">
        <f t="shared" si="376"/>
        <v>69</v>
      </c>
      <c r="D5779" s="815">
        <f t="shared" si="377"/>
        <v>70</v>
      </c>
      <c r="E5779" s="815">
        <v>1975</v>
      </c>
    </row>
    <row r="5780" spans="1:5">
      <c r="A5780" s="816">
        <f t="shared" si="378"/>
        <v>27692</v>
      </c>
      <c r="B5780" s="815">
        <f t="shared" si="375"/>
        <v>298</v>
      </c>
      <c r="C5780" s="815">
        <f t="shared" si="376"/>
        <v>68</v>
      </c>
      <c r="D5780" s="815">
        <f t="shared" si="377"/>
        <v>69</v>
      </c>
      <c r="E5780" s="815">
        <v>1975</v>
      </c>
    </row>
    <row r="5781" spans="1:5">
      <c r="A5781" s="816">
        <f t="shared" si="378"/>
        <v>27693</v>
      </c>
      <c r="B5781" s="815">
        <f t="shared" si="375"/>
        <v>299</v>
      </c>
      <c r="C5781" s="815">
        <f t="shared" si="376"/>
        <v>67</v>
      </c>
      <c r="D5781" s="815">
        <f t="shared" si="377"/>
        <v>68</v>
      </c>
      <c r="E5781" s="815">
        <v>1975</v>
      </c>
    </row>
    <row r="5782" spans="1:5">
      <c r="A5782" s="816">
        <f t="shared" si="378"/>
        <v>27694</v>
      </c>
      <c r="B5782" s="815">
        <f t="shared" si="375"/>
        <v>300</v>
      </c>
      <c r="C5782" s="815">
        <f t="shared" si="376"/>
        <v>66</v>
      </c>
      <c r="D5782" s="815">
        <f t="shared" si="377"/>
        <v>67</v>
      </c>
      <c r="E5782" s="815">
        <v>1975</v>
      </c>
    </row>
    <row r="5783" spans="1:5">
      <c r="A5783" s="816">
        <f t="shared" si="378"/>
        <v>27695</v>
      </c>
      <c r="B5783" s="815">
        <f t="shared" si="375"/>
        <v>301</v>
      </c>
      <c r="C5783" s="815">
        <f t="shared" si="376"/>
        <v>65</v>
      </c>
      <c r="D5783" s="815">
        <f t="shared" si="377"/>
        <v>66</v>
      </c>
      <c r="E5783" s="815">
        <v>1975</v>
      </c>
    </row>
    <row r="5784" spans="1:5">
      <c r="A5784" s="816">
        <f t="shared" si="378"/>
        <v>27696</v>
      </c>
      <c r="B5784" s="815">
        <f t="shared" si="375"/>
        <v>302</v>
      </c>
      <c r="C5784" s="815">
        <f t="shared" si="376"/>
        <v>64</v>
      </c>
      <c r="D5784" s="815">
        <f t="shared" si="377"/>
        <v>65</v>
      </c>
      <c r="E5784" s="815">
        <v>1975</v>
      </c>
    </row>
    <row r="5785" spans="1:5">
      <c r="A5785" s="816">
        <f t="shared" si="378"/>
        <v>27697</v>
      </c>
      <c r="B5785" s="815">
        <f t="shared" si="375"/>
        <v>303</v>
      </c>
      <c r="C5785" s="815">
        <f t="shared" si="376"/>
        <v>63</v>
      </c>
      <c r="D5785" s="815">
        <f t="shared" si="377"/>
        <v>64</v>
      </c>
      <c r="E5785" s="815">
        <v>1975</v>
      </c>
    </row>
    <row r="5786" spans="1:5">
      <c r="A5786" s="816">
        <f t="shared" si="378"/>
        <v>27698</v>
      </c>
      <c r="B5786" s="815">
        <f t="shared" si="375"/>
        <v>304</v>
      </c>
      <c r="C5786" s="815">
        <f t="shared" si="376"/>
        <v>62</v>
      </c>
      <c r="D5786" s="815">
        <f t="shared" si="377"/>
        <v>63</v>
      </c>
      <c r="E5786" s="815">
        <v>1975</v>
      </c>
    </row>
    <row r="5787" spans="1:5">
      <c r="A5787" s="816">
        <f t="shared" si="378"/>
        <v>27699</v>
      </c>
      <c r="B5787" s="815">
        <f t="shared" si="375"/>
        <v>305</v>
      </c>
      <c r="C5787" s="815">
        <f t="shared" si="376"/>
        <v>61</v>
      </c>
      <c r="D5787" s="815">
        <f t="shared" si="377"/>
        <v>62</v>
      </c>
      <c r="E5787" s="815">
        <v>1975</v>
      </c>
    </row>
    <row r="5788" spans="1:5">
      <c r="A5788" s="816">
        <f t="shared" si="378"/>
        <v>27700</v>
      </c>
      <c r="B5788" s="815">
        <f t="shared" si="375"/>
        <v>306</v>
      </c>
      <c r="C5788" s="815">
        <f t="shared" si="376"/>
        <v>60</v>
      </c>
      <c r="D5788" s="815">
        <f t="shared" si="377"/>
        <v>61</v>
      </c>
      <c r="E5788" s="815">
        <v>1975</v>
      </c>
    </row>
    <row r="5789" spans="1:5">
      <c r="A5789" s="816">
        <f t="shared" si="378"/>
        <v>27701</v>
      </c>
      <c r="B5789" s="815">
        <f t="shared" si="375"/>
        <v>307</v>
      </c>
      <c r="C5789" s="815">
        <f t="shared" si="376"/>
        <v>59</v>
      </c>
      <c r="D5789" s="815">
        <f t="shared" si="377"/>
        <v>60</v>
      </c>
      <c r="E5789" s="815">
        <v>1975</v>
      </c>
    </row>
    <row r="5790" spans="1:5">
      <c r="A5790" s="816">
        <f t="shared" si="378"/>
        <v>27702</v>
      </c>
      <c r="B5790" s="815">
        <f t="shared" si="375"/>
        <v>308</v>
      </c>
      <c r="C5790" s="815">
        <f t="shared" si="376"/>
        <v>58</v>
      </c>
      <c r="D5790" s="815">
        <f t="shared" si="377"/>
        <v>59</v>
      </c>
      <c r="E5790" s="815">
        <v>1975</v>
      </c>
    </row>
    <row r="5791" spans="1:5">
      <c r="A5791" s="816">
        <f t="shared" si="378"/>
        <v>27703</v>
      </c>
      <c r="B5791" s="815">
        <f t="shared" si="375"/>
        <v>309</v>
      </c>
      <c r="C5791" s="815">
        <f t="shared" si="376"/>
        <v>57</v>
      </c>
      <c r="D5791" s="815">
        <f t="shared" si="377"/>
        <v>58</v>
      </c>
      <c r="E5791" s="815">
        <v>1975</v>
      </c>
    </row>
    <row r="5792" spans="1:5">
      <c r="A5792" s="816">
        <f t="shared" si="378"/>
        <v>27704</v>
      </c>
      <c r="B5792" s="815">
        <f t="shared" si="375"/>
        <v>310</v>
      </c>
      <c r="C5792" s="815">
        <f t="shared" si="376"/>
        <v>56</v>
      </c>
      <c r="D5792" s="815">
        <f t="shared" si="377"/>
        <v>57</v>
      </c>
      <c r="E5792" s="815">
        <v>1975</v>
      </c>
    </row>
    <row r="5793" spans="1:5">
      <c r="A5793" s="816">
        <f t="shared" si="378"/>
        <v>27705</v>
      </c>
      <c r="B5793" s="815">
        <f t="shared" si="375"/>
        <v>311</v>
      </c>
      <c r="C5793" s="815">
        <f t="shared" si="376"/>
        <v>55</v>
      </c>
      <c r="D5793" s="815">
        <f t="shared" si="377"/>
        <v>56</v>
      </c>
      <c r="E5793" s="815">
        <v>1975</v>
      </c>
    </row>
    <row r="5794" spans="1:5">
      <c r="A5794" s="816">
        <f t="shared" si="378"/>
        <v>27706</v>
      </c>
      <c r="B5794" s="815">
        <f t="shared" si="375"/>
        <v>312</v>
      </c>
      <c r="C5794" s="815">
        <f t="shared" si="376"/>
        <v>54</v>
      </c>
      <c r="D5794" s="815">
        <f t="shared" si="377"/>
        <v>55</v>
      </c>
      <c r="E5794" s="815">
        <v>1975</v>
      </c>
    </row>
    <row r="5795" spans="1:5">
      <c r="A5795" s="816">
        <f t="shared" si="378"/>
        <v>27707</v>
      </c>
      <c r="B5795" s="815">
        <f t="shared" si="375"/>
        <v>313</v>
      </c>
      <c r="C5795" s="815">
        <f t="shared" si="376"/>
        <v>53</v>
      </c>
      <c r="D5795" s="815">
        <f t="shared" si="377"/>
        <v>54</v>
      </c>
      <c r="E5795" s="815">
        <v>1975</v>
      </c>
    </row>
    <row r="5796" spans="1:5">
      <c r="A5796" s="816">
        <f t="shared" si="378"/>
        <v>27708</v>
      </c>
      <c r="B5796" s="815">
        <f t="shared" si="375"/>
        <v>314</v>
      </c>
      <c r="C5796" s="815">
        <f t="shared" si="376"/>
        <v>52</v>
      </c>
      <c r="D5796" s="815">
        <f t="shared" si="377"/>
        <v>53</v>
      </c>
      <c r="E5796" s="815">
        <v>1975</v>
      </c>
    </row>
    <row r="5797" spans="1:5">
      <c r="A5797" s="816">
        <f t="shared" si="378"/>
        <v>27709</v>
      </c>
      <c r="B5797" s="815">
        <f t="shared" si="375"/>
        <v>315</v>
      </c>
      <c r="C5797" s="815">
        <f t="shared" si="376"/>
        <v>51</v>
      </c>
      <c r="D5797" s="815">
        <f t="shared" si="377"/>
        <v>52</v>
      </c>
      <c r="E5797" s="815">
        <v>1975</v>
      </c>
    </row>
    <row r="5798" spans="1:5">
      <c r="A5798" s="816">
        <f t="shared" si="378"/>
        <v>27710</v>
      </c>
      <c r="B5798" s="815">
        <f t="shared" si="375"/>
        <v>316</v>
      </c>
      <c r="C5798" s="815">
        <f t="shared" si="376"/>
        <v>50</v>
      </c>
      <c r="D5798" s="815">
        <f t="shared" si="377"/>
        <v>51</v>
      </c>
      <c r="E5798" s="815">
        <v>1975</v>
      </c>
    </row>
    <row r="5799" spans="1:5">
      <c r="A5799" s="816">
        <f t="shared" si="378"/>
        <v>27711</v>
      </c>
      <c r="B5799" s="815">
        <f t="shared" si="375"/>
        <v>317</v>
      </c>
      <c r="C5799" s="815">
        <f t="shared" si="376"/>
        <v>49</v>
      </c>
      <c r="D5799" s="815">
        <f t="shared" si="377"/>
        <v>50</v>
      </c>
      <c r="E5799" s="815">
        <v>1975</v>
      </c>
    </row>
    <row r="5800" spans="1:5">
      <c r="A5800" s="816">
        <f t="shared" si="378"/>
        <v>27712</v>
      </c>
      <c r="B5800" s="815">
        <f t="shared" si="375"/>
        <v>318</v>
      </c>
      <c r="C5800" s="815">
        <f t="shared" si="376"/>
        <v>48</v>
      </c>
      <c r="D5800" s="815">
        <f t="shared" si="377"/>
        <v>49</v>
      </c>
      <c r="E5800" s="815">
        <v>1975</v>
      </c>
    </row>
    <row r="5801" spans="1:5">
      <c r="A5801" s="816">
        <f t="shared" si="378"/>
        <v>27713</v>
      </c>
      <c r="B5801" s="815">
        <f t="shared" si="375"/>
        <v>319</v>
      </c>
      <c r="C5801" s="815">
        <f t="shared" si="376"/>
        <v>47</v>
      </c>
      <c r="D5801" s="815">
        <f t="shared" si="377"/>
        <v>48</v>
      </c>
      <c r="E5801" s="815">
        <v>1975</v>
      </c>
    </row>
    <row r="5802" spans="1:5">
      <c r="A5802" s="816">
        <f t="shared" si="378"/>
        <v>27714</v>
      </c>
      <c r="B5802" s="815">
        <f t="shared" si="375"/>
        <v>320</v>
      </c>
      <c r="C5802" s="815">
        <f t="shared" si="376"/>
        <v>46</v>
      </c>
      <c r="D5802" s="815">
        <f t="shared" si="377"/>
        <v>47</v>
      </c>
      <c r="E5802" s="815">
        <v>1975</v>
      </c>
    </row>
    <row r="5803" spans="1:5">
      <c r="A5803" s="816">
        <f t="shared" si="378"/>
        <v>27715</v>
      </c>
      <c r="B5803" s="815">
        <f t="shared" si="375"/>
        <v>321</v>
      </c>
      <c r="C5803" s="815">
        <f t="shared" si="376"/>
        <v>45</v>
      </c>
      <c r="D5803" s="815">
        <f t="shared" si="377"/>
        <v>46</v>
      </c>
      <c r="E5803" s="815">
        <v>1975</v>
      </c>
    </row>
    <row r="5804" spans="1:5">
      <c r="A5804" s="816">
        <f t="shared" si="378"/>
        <v>27716</v>
      </c>
      <c r="B5804" s="815">
        <f t="shared" si="375"/>
        <v>322</v>
      </c>
      <c r="C5804" s="815">
        <f t="shared" si="376"/>
        <v>44</v>
      </c>
      <c r="D5804" s="815">
        <f t="shared" si="377"/>
        <v>45</v>
      </c>
      <c r="E5804" s="815">
        <v>1975</v>
      </c>
    </row>
    <row r="5805" spans="1:5">
      <c r="A5805" s="816">
        <f t="shared" si="378"/>
        <v>27717</v>
      </c>
      <c r="B5805" s="815">
        <f t="shared" ref="B5805:B5847" si="379">B5804+1</f>
        <v>323</v>
      </c>
      <c r="C5805" s="815">
        <f t="shared" ref="C5805:C5847" si="380">C5804-1</f>
        <v>43</v>
      </c>
      <c r="D5805" s="815">
        <f t="shared" ref="D5805:D5848" si="381">D5804-1</f>
        <v>44</v>
      </c>
      <c r="E5805" s="815">
        <v>1975</v>
      </c>
    </row>
    <row r="5806" spans="1:5">
      <c r="A5806" s="816">
        <f t="shared" si="378"/>
        <v>27718</v>
      </c>
      <c r="B5806" s="815">
        <f t="shared" si="379"/>
        <v>324</v>
      </c>
      <c r="C5806" s="815">
        <f t="shared" si="380"/>
        <v>42</v>
      </c>
      <c r="D5806" s="815">
        <f t="shared" si="381"/>
        <v>43</v>
      </c>
      <c r="E5806" s="815">
        <v>1975</v>
      </c>
    </row>
    <row r="5807" spans="1:5">
      <c r="A5807" s="816">
        <f t="shared" si="378"/>
        <v>27719</v>
      </c>
      <c r="B5807" s="815">
        <f t="shared" si="379"/>
        <v>325</v>
      </c>
      <c r="C5807" s="815">
        <f t="shared" si="380"/>
        <v>41</v>
      </c>
      <c r="D5807" s="815">
        <f t="shared" si="381"/>
        <v>42</v>
      </c>
      <c r="E5807" s="815">
        <v>1975</v>
      </c>
    </row>
    <row r="5808" spans="1:5">
      <c r="A5808" s="816">
        <f t="shared" si="378"/>
        <v>27720</v>
      </c>
      <c r="B5808" s="815">
        <f t="shared" si="379"/>
        <v>326</v>
      </c>
      <c r="C5808" s="815">
        <f t="shared" si="380"/>
        <v>40</v>
      </c>
      <c r="D5808" s="815">
        <f t="shared" si="381"/>
        <v>41</v>
      </c>
      <c r="E5808" s="815">
        <v>1975</v>
      </c>
    </row>
    <row r="5809" spans="1:5">
      <c r="A5809" s="816">
        <f t="shared" si="378"/>
        <v>27721</v>
      </c>
      <c r="B5809" s="815">
        <f t="shared" si="379"/>
        <v>327</v>
      </c>
      <c r="C5809" s="815">
        <f t="shared" si="380"/>
        <v>39</v>
      </c>
      <c r="D5809" s="815">
        <f t="shared" si="381"/>
        <v>40</v>
      </c>
      <c r="E5809" s="815">
        <v>1975</v>
      </c>
    </row>
    <row r="5810" spans="1:5">
      <c r="A5810" s="816">
        <f t="shared" si="378"/>
        <v>27722</v>
      </c>
      <c r="B5810" s="815">
        <f t="shared" si="379"/>
        <v>328</v>
      </c>
      <c r="C5810" s="815">
        <f t="shared" si="380"/>
        <v>38</v>
      </c>
      <c r="D5810" s="815">
        <f t="shared" si="381"/>
        <v>39</v>
      </c>
      <c r="E5810" s="815">
        <v>1975</v>
      </c>
    </row>
    <row r="5811" spans="1:5">
      <c r="A5811" s="816">
        <f t="shared" ref="A5811:A5874" si="382">A5810+1</f>
        <v>27723</v>
      </c>
      <c r="B5811" s="815">
        <f t="shared" si="379"/>
        <v>329</v>
      </c>
      <c r="C5811" s="815">
        <f t="shared" si="380"/>
        <v>37</v>
      </c>
      <c r="D5811" s="815">
        <f t="shared" si="381"/>
        <v>38</v>
      </c>
      <c r="E5811" s="815">
        <v>1975</v>
      </c>
    </row>
    <row r="5812" spans="1:5">
      <c r="A5812" s="816">
        <f t="shared" si="382"/>
        <v>27724</v>
      </c>
      <c r="B5812" s="815">
        <f t="shared" si="379"/>
        <v>330</v>
      </c>
      <c r="C5812" s="815">
        <f t="shared" si="380"/>
        <v>36</v>
      </c>
      <c r="D5812" s="815">
        <f t="shared" si="381"/>
        <v>37</v>
      </c>
      <c r="E5812" s="815">
        <v>1975</v>
      </c>
    </row>
    <row r="5813" spans="1:5">
      <c r="A5813" s="816">
        <f t="shared" si="382"/>
        <v>27725</v>
      </c>
      <c r="B5813" s="815">
        <f t="shared" si="379"/>
        <v>331</v>
      </c>
      <c r="C5813" s="815">
        <f t="shared" si="380"/>
        <v>35</v>
      </c>
      <c r="D5813" s="815">
        <f t="shared" si="381"/>
        <v>36</v>
      </c>
      <c r="E5813" s="815">
        <v>1975</v>
      </c>
    </row>
    <row r="5814" spans="1:5">
      <c r="A5814" s="816">
        <f t="shared" si="382"/>
        <v>27726</v>
      </c>
      <c r="B5814" s="815">
        <f t="shared" si="379"/>
        <v>332</v>
      </c>
      <c r="C5814" s="815">
        <f t="shared" si="380"/>
        <v>34</v>
      </c>
      <c r="D5814" s="815">
        <f t="shared" si="381"/>
        <v>35</v>
      </c>
      <c r="E5814" s="815">
        <v>1975</v>
      </c>
    </row>
    <row r="5815" spans="1:5">
      <c r="A5815" s="816">
        <f t="shared" si="382"/>
        <v>27727</v>
      </c>
      <c r="B5815" s="815">
        <f t="shared" si="379"/>
        <v>333</v>
      </c>
      <c r="C5815" s="815">
        <f t="shared" si="380"/>
        <v>33</v>
      </c>
      <c r="D5815" s="815">
        <f t="shared" si="381"/>
        <v>34</v>
      </c>
      <c r="E5815" s="815">
        <v>1975</v>
      </c>
    </row>
    <row r="5816" spans="1:5">
      <c r="A5816" s="816">
        <f t="shared" si="382"/>
        <v>27728</v>
      </c>
      <c r="B5816" s="815">
        <f t="shared" si="379"/>
        <v>334</v>
      </c>
      <c r="C5816" s="815">
        <f t="shared" si="380"/>
        <v>32</v>
      </c>
      <c r="D5816" s="815">
        <f t="shared" si="381"/>
        <v>33</v>
      </c>
      <c r="E5816" s="815">
        <v>1975</v>
      </c>
    </row>
    <row r="5817" spans="1:5">
      <c r="A5817" s="816">
        <f t="shared" si="382"/>
        <v>27729</v>
      </c>
      <c r="B5817" s="815">
        <f t="shared" si="379"/>
        <v>335</v>
      </c>
      <c r="C5817" s="815">
        <f t="shared" si="380"/>
        <v>31</v>
      </c>
      <c r="D5817" s="815">
        <f t="shared" si="381"/>
        <v>32</v>
      </c>
      <c r="E5817" s="815">
        <v>1975</v>
      </c>
    </row>
    <row r="5818" spans="1:5">
      <c r="A5818" s="816">
        <f t="shared" si="382"/>
        <v>27730</v>
      </c>
      <c r="B5818" s="815">
        <f t="shared" si="379"/>
        <v>336</v>
      </c>
      <c r="C5818" s="815">
        <f t="shared" si="380"/>
        <v>30</v>
      </c>
      <c r="D5818" s="815">
        <f t="shared" si="381"/>
        <v>31</v>
      </c>
      <c r="E5818" s="815">
        <v>1975</v>
      </c>
    </row>
    <row r="5819" spans="1:5">
      <c r="A5819" s="816">
        <f t="shared" si="382"/>
        <v>27731</v>
      </c>
      <c r="B5819" s="815">
        <f t="shared" si="379"/>
        <v>337</v>
      </c>
      <c r="C5819" s="815">
        <f t="shared" si="380"/>
        <v>29</v>
      </c>
      <c r="D5819" s="815">
        <f t="shared" si="381"/>
        <v>30</v>
      </c>
      <c r="E5819" s="815">
        <v>1975</v>
      </c>
    </row>
    <row r="5820" spans="1:5">
      <c r="A5820" s="816">
        <f t="shared" si="382"/>
        <v>27732</v>
      </c>
      <c r="B5820" s="815">
        <f t="shared" si="379"/>
        <v>338</v>
      </c>
      <c r="C5820" s="815">
        <f t="shared" si="380"/>
        <v>28</v>
      </c>
      <c r="D5820" s="815">
        <f t="shared" si="381"/>
        <v>29</v>
      </c>
      <c r="E5820" s="815">
        <v>1975</v>
      </c>
    </row>
    <row r="5821" spans="1:5">
      <c r="A5821" s="816">
        <f t="shared" si="382"/>
        <v>27733</v>
      </c>
      <c r="B5821" s="815">
        <f t="shared" si="379"/>
        <v>339</v>
      </c>
      <c r="C5821" s="815">
        <f t="shared" si="380"/>
        <v>27</v>
      </c>
      <c r="D5821" s="815">
        <f t="shared" si="381"/>
        <v>28</v>
      </c>
      <c r="E5821" s="815">
        <v>1975</v>
      </c>
    </row>
    <row r="5822" spans="1:5">
      <c r="A5822" s="816">
        <f t="shared" si="382"/>
        <v>27734</v>
      </c>
      <c r="B5822" s="815">
        <f t="shared" si="379"/>
        <v>340</v>
      </c>
      <c r="C5822" s="815">
        <f t="shared" si="380"/>
        <v>26</v>
      </c>
      <c r="D5822" s="815">
        <f t="shared" si="381"/>
        <v>27</v>
      </c>
      <c r="E5822" s="815">
        <v>1975</v>
      </c>
    </row>
    <row r="5823" spans="1:5">
      <c r="A5823" s="816">
        <f t="shared" si="382"/>
        <v>27735</v>
      </c>
      <c r="B5823" s="815">
        <f t="shared" si="379"/>
        <v>341</v>
      </c>
      <c r="C5823" s="815">
        <f t="shared" si="380"/>
        <v>25</v>
      </c>
      <c r="D5823" s="815">
        <f t="shared" si="381"/>
        <v>26</v>
      </c>
      <c r="E5823" s="815">
        <v>1975</v>
      </c>
    </row>
    <row r="5824" spans="1:5">
      <c r="A5824" s="816">
        <f t="shared" si="382"/>
        <v>27736</v>
      </c>
      <c r="B5824" s="815">
        <f t="shared" si="379"/>
        <v>342</v>
      </c>
      <c r="C5824" s="815">
        <f t="shared" si="380"/>
        <v>24</v>
      </c>
      <c r="D5824" s="815">
        <f t="shared" si="381"/>
        <v>25</v>
      </c>
      <c r="E5824" s="815">
        <v>1975</v>
      </c>
    </row>
    <row r="5825" spans="1:5">
      <c r="A5825" s="816">
        <f t="shared" si="382"/>
        <v>27737</v>
      </c>
      <c r="B5825" s="815">
        <f t="shared" si="379"/>
        <v>343</v>
      </c>
      <c r="C5825" s="815">
        <f t="shared" si="380"/>
        <v>23</v>
      </c>
      <c r="D5825" s="815">
        <f t="shared" si="381"/>
        <v>24</v>
      </c>
      <c r="E5825" s="815">
        <v>1975</v>
      </c>
    </row>
    <row r="5826" spans="1:5">
      <c r="A5826" s="816">
        <f t="shared" si="382"/>
        <v>27738</v>
      </c>
      <c r="B5826" s="815">
        <f t="shared" si="379"/>
        <v>344</v>
      </c>
      <c r="C5826" s="815">
        <f t="shared" si="380"/>
        <v>22</v>
      </c>
      <c r="D5826" s="815">
        <f t="shared" si="381"/>
        <v>23</v>
      </c>
      <c r="E5826" s="815">
        <v>1975</v>
      </c>
    </row>
    <row r="5827" spans="1:5">
      <c r="A5827" s="816">
        <f t="shared" si="382"/>
        <v>27739</v>
      </c>
      <c r="B5827" s="815">
        <f t="shared" si="379"/>
        <v>345</v>
      </c>
      <c r="C5827" s="815">
        <f t="shared" si="380"/>
        <v>21</v>
      </c>
      <c r="D5827" s="815">
        <f t="shared" si="381"/>
        <v>22</v>
      </c>
      <c r="E5827" s="815">
        <v>1975</v>
      </c>
    </row>
    <row r="5828" spans="1:5">
      <c r="A5828" s="816">
        <f t="shared" si="382"/>
        <v>27740</v>
      </c>
      <c r="B5828" s="815">
        <f t="shared" si="379"/>
        <v>346</v>
      </c>
      <c r="C5828" s="815">
        <f t="shared" si="380"/>
        <v>20</v>
      </c>
      <c r="D5828" s="815">
        <f t="shared" si="381"/>
        <v>21</v>
      </c>
      <c r="E5828" s="815">
        <v>1975</v>
      </c>
    </row>
    <row r="5829" spans="1:5">
      <c r="A5829" s="816">
        <f t="shared" si="382"/>
        <v>27741</v>
      </c>
      <c r="B5829" s="815">
        <f t="shared" si="379"/>
        <v>347</v>
      </c>
      <c r="C5829" s="815">
        <f t="shared" si="380"/>
        <v>19</v>
      </c>
      <c r="D5829" s="815">
        <f t="shared" si="381"/>
        <v>20</v>
      </c>
      <c r="E5829" s="815">
        <v>1975</v>
      </c>
    </row>
    <row r="5830" spans="1:5">
      <c r="A5830" s="816">
        <f t="shared" si="382"/>
        <v>27742</v>
      </c>
      <c r="B5830" s="815">
        <f t="shared" si="379"/>
        <v>348</v>
      </c>
      <c r="C5830" s="815">
        <f t="shared" si="380"/>
        <v>18</v>
      </c>
      <c r="D5830" s="815">
        <f t="shared" si="381"/>
        <v>19</v>
      </c>
      <c r="E5830" s="815">
        <v>1975</v>
      </c>
    </row>
    <row r="5831" spans="1:5">
      <c r="A5831" s="816">
        <f t="shared" si="382"/>
        <v>27743</v>
      </c>
      <c r="B5831" s="815">
        <f t="shared" si="379"/>
        <v>349</v>
      </c>
      <c r="C5831" s="815">
        <f t="shared" si="380"/>
        <v>17</v>
      </c>
      <c r="D5831" s="815">
        <f t="shared" si="381"/>
        <v>18</v>
      </c>
      <c r="E5831" s="815">
        <v>1975</v>
      </c>
    </row>
    <row r="5832" spans="1:5">
      <c r="A5832" s="816">
        <f t="shared" si="382"/>
        <v>27744</v>
      </c>
      <c r="B5832" s="815">
        <f t="shared" si="379"/>
        <v>350</v>
      </c>
      <c r="C5832" s="815">
        <f t="shared" si="380"/>
        <v>16</v>
      </c>
      <c r="D5832" s="815">
        <f t="shared" si="381"/>
        <v>17</v>
      </c>
      <c r="E5832" s="815">
        <v>1975</v>
      </c>
    </row>
    <row r="5833" spans="1:5">
      <c r="A5833" s="816">
        <f t="shared" si="382"/>
        <v>27745</v>
      </c>
      <c r="B5833" s="815">
        <f t="shared" si="379"/>
        <v>351</v>
      </c>
      <c r="C5833" s="815">
        <f t="shared" si="380"/>
        <v>15</v>
      </c>
      <c r="D5833" s="815">
        <f t="shared" si="381"/>
        <v>16</v>
      </c>
      <c r="E5833" s="815">
        <v>1975</v>
      </c>
    </row>
    <row r="5834" spans="1:5">
      <c r="A5834" s="816">
        <f t="shared" si="382"/>
        <v>27746</v>
      </c>
      <c r="B5834" s="815">
        <f t="shared" si="379"/>
        <v>352</v>
      </c>
      <c r="C5834" s="815">
        <f t="shared" si="380"/>
        <v>14</v>
      </c>
      <c r="D5834" s="815">
        <f t="shared" si="381"/>
        <v>15</v>
      </c>
      <c r="E5834" s="815">
        <v>1975</v>
      </c>
    </row>
    <row r="5835" spans="1:5">
      <c r="A5835" s="816">
        <f t="shared" si="382"/>
        <v>27747</v>
      </c>
      <c r="B5835" s="815">
        <f t="shared" si="379"/>
        <v>353</v>
      </c>
      <c r="C5835" s="815">
        <f t="shared" si="380"/>
        <v>13</v>
      </c>
      <c r="D5835" s="815">
        <f t="shared" si="381"/>
        <v>14</v>
      </c>
      <c r="E5835" s="815">
        <v>1975</v>
      </c>
    </row>
    <row r="5836" spans="1:5">
      <c r="A5836" s="816">
        <f t="shared" si="382"/>
        <v>27748</v>
      </c>
      <c r="B5836" s="815">
        <f t="shared" si="379"/>
        <v>354</v>
      </c>
      <c r="C5836" s="815">
        <f t="shared" si="380"/>
        <v>12</v>
      </c>
      <c r="D5836" s="815">
        <f t="shared" si="381"/>
        <v>13</v>
      </c>
      <c r="E5836" s="815">
        <v>1975</v>
      </c>
    </row>
    <row r="5837" spans="1:5">
      <c r="A5837" s="816">
        <f t="shared" si="382"/>
        <v>27749</v>
      </c>
      <c r="B5837" s="815">
        <f t="shared" si="379"/>
        <v>355</v>
      </c>
      <c r="C5837" s="815">
        <f t="shared" si="380"/>
        <v>11</v>
      </c>
      <c r="D5837" s="815">
        <f t="shared" si="381"/>
        <v>12</v>
      </c>
      <c r="E5837" s="815">
        <v>1975</v>
      </c>
    </row>
    <row r="5838" spans="1:5">
      <c r="A5838" s="816">
        <f t="shared" si="382"/>
        <v>27750</v>
      </c>
      <c r="B5838" s="815">
        <f t="shared" si="379"/>
        <v>356</v>
      </c>
      <c r="C5838" s="815">
        <f t="shared" si="380"/>
        <v>10</v>
      </c>
      <c r="D5838" s="815">
        <f t="shared" si="381"/>
        <v>11</v>
      </c>
      <c r="E5838" s="815">
        <v>1975</v>
      </c>
    </row>
    <row r="5839" spans="1:5">
      <c r="A5839" s="816">
        <f t="shared" si="382"/>
        <v>27751</v>
      </c>
      <c r="B5839" s="815">
        <f t="shared" si="379"/>
        <v>357</v>
      </c>
      <c r="C5839" s="815">
        <f t="shared" si="380"/>
        <v>9</v>
      </c>
      <c r="D5839" s="815">
        <f t="shared" si="381"/>
        <v>10</v>
      </c>
      <c r="E5839" s="815">
        <v>1975</v>
      </c>
    </row>
    <row r="5840" spans="1:5">
      <c r="A5840" s="816">
        <f t="shared" si="382"/>
        <v>27752</v>
      </c>
      <c r="B5840" s="815">
        <f t="shared" si="379"/>
        <v>358</v>
      </c>
      <c r="C5840" s="815">
        <f t="shared" si="380"/>
        <v>8</v>
      </c>
      <c r="D5840" s="815">
        <f t="shared" si="381"/>
        <v>9</v>
      </c>
      <c r="E5840" s="815">
        <v>1975</v>
      </c>
    </row>
    <row r="5841" spans="1:5">
      <c r="A5841" s="816">
        <f t="shared" si="382"/>
        <v>27753</v>
      </c>
      <c r="B5841" s="815">
        <f t="shared" si="379"/>
        <v>359</v>
      </c>
      <c r="C5841" s="815">
        <f t="shared" si="380"/>
        <v>7</v>
      </c>
      <c r="D5841" s="815">
        <f t="shared" si="381"/>
        <v>8</v>
      </c>
      <c r="E5841" s="815">
        <v>1975</v>
      </c>
    </row>
    <row r="5842" spans="1:5">
      <c r="A5842" s="816">
        <f t="shared" si="382"/>
        <v>27754</v>
      </c>
      <c r="B5842" s="815">
        <f t="shared" si="379"/>
        <v>360</v>
      </c>
      <c r="C5842" s="815">
        <f t="shared" si="380"/>
        <v>6</v>
      </c>
      <c r="D5842" s="815">
        <f t="shared" si="381"/>
        <v>7</v>
      </c>
      <c r="E5842" s="815">
        <v>1975</v>
      </c>
    </row>
    <row r="5843" spans="1:5">
      <c r="A5843" s="816">
        <f t="shared" si="382"/>
        <v>27755</v>
      </c>
      <c r="B5843" s="815">
        <f t="shared" si="379"/>
        <v>361</v>
      </c>
      <c r="C5843" s="815">
        <f t="shared" si="380"/>
        <v>5</v>
      </c>
      <c r="D5843" s="815">
        <f t="shared" si="381"/>
        <v>6</v>
      </c>
      <c r="E5843" s="815">
        <v>1975</v>
      </c>
    </row>
    <row r="5844" spans="1:5">
      <c r="A5844" s="816">
        <f t="shared" si="382"/>
        <v>27756</v>
      </c>
      <c r="B5844" s="815">
        <f t="shared" si="379"/>
        <v>362</v>
      </c>
      <c r="C5844" s="815">
        <f t="shared" si="380"/>
        <v>4</v>
      </c>
      <c r="D5844" s="815">
        <f t="shared" si="381"/>
        <v>5</v>
      </c>
      <c r="E5844" s="815">
        <v>1975</v>
      </c>
    </row>
    <row r="5845" spans="1:5">
      <c r="A5845" s="816">
        <f t="shared" si="382"/>
        <v>27757</v>
      </c>
      <c r="B5845" s="815">
        <f t="shared" si="379"/>
        <v>363</v>
      </c>
      <c r="C5845" s="815">
        <f t="shared" si="380"/>
        <v>3</v>
      </c>
      <c r="D5845" s="815">
        <f t="shared" si="381"/>
        <v>4</v>
      </c>
      <c r="E5845" s="815">
        <v>1975</v>
      </c>
    </row>
    <row r="5846" spans="1:5">
      <c r="A5846" s="816">
        <f t="shared" si="382"/>
        <v>27758</v>
      </c>
      <c r="B5846" s="815">
        <f t="shared" si="379"/>
        <v>364</v>
      </c>
      <c r="C5846" s="815">
        <f t="shared" si="380"/>
        <v>2</v>
      </c>
      <c r="D5846" s="815">
        <f t="shared" si="381"/>
        <v>3</v>
      </c>
      <c r="E5846" s="815">
        <v>1975</v>
      </c>
    </row>
    <row r="5847" spans="1:5">
      <c r="A5847" s="816">
        <f t="shared" si="382"/>
        <v>27759</v>
      </c>
      <c r="B5847" s="815">
        <f t="shared" si="379"/>
        <v>365</v>
      </c>
      <c r="C5847" s="815">
        <f t="shared" si="380"/>
        <v>1</v>
      </c>
      <c r="D5847" s="815">
        <f t="shared" si="381"/>
        <v>2</v>
      </c>
      <c r="E5847" s="815">
        <v>1975</v>
      </c>
    </row>
    <row r="5848" spans="1:5">
      <c r="A5848" s="816">
        <f t="shared" si="382"/>
        <v>27760</v>
      </c>
      <c r="B5848" s="815">
        <v>1</v>
      </c>
      <c r="C5848" s="815">
        <v>366</v>
      </c>
      <c r="D5848" s="815">
        <f t="shared" si="381"/>
        <v>1</v>
      </c>
      <c r="E5848" s="815">
        <v>1976</v>
      </c>
    </row>
    <row r="5849" spans="1:5">
      <c r="A5849" s="816">
        <f t="shared" si="382"/>
        <v>27761</v>
      </c>
      <c r="B5849" s="815">
        <f>B5848+1</f>
        <v>2</v>
      </c>
      <c r="C5849" s="815">
        <f>C5848-1</f>
        <v>365</v>
      </c>
      <c r="D5849" s="815">
        <v>365</v>
      </c>
      <c r="E5849" s="815">
        <v>1976</v>
      </c>
    </row>
    <row r="5850" spans="1:5">
      <c r="A5850" s="816">
        <f t="shared" si="382"/>
        <v>27762</v>
      </c>
      <c r="B5850" s="815">
        <f t="shared" ref="B5850:B5913" si="383">B5849+1</f>
        <v>3</v>
      </c>
      <c r="C5850" s="815">
        <f t="shared" ref="C5850:C5913" si="384">C5849-1</f>
        <v>364</v>
      </c>
      <c r="D5850" s="815">
        <f t="shared" ref="D5850:D5913" si="385">D5849-1</f>
        <v>364</v>
      </c>
      <c r="E5850" s="815">
        <v>1976</v>
      </c>
    </row>
    <row r="5851" spans="1:5">
      <c r="A5851" s="816">
        <f t="shared" si="382"/>
        <v>27763</v>
      </c>
      <c r="B5851" s="815">
        <f t="shared" si="383"/>
        <v>4</v>
      </c>
      <c r="C5851" s="815">
        <f t="shared" si="384"/>
        <v>363</v>
      </c>
      <c r="D5851" s="815">
        <f t="shared" si="385"/>
        <v>363</v>
      </c>
      <c r="E5851" s="815">
        <v>1976</v>
      </c>
    </row>
    <row r="5852" spans="1:5">
      <c r="A5852" s="816">
        <f t="shared" si="382"/>
        <v>27764</v>
      </c>
      <c r="B5852" s="815">
        <f t="shared" si="383"/>
        <v>5</v>
      </c>
      <c r="C5852" s="815">
        <f t="shared" si="384"/>
        <v>362</v>
      </c>
      <c r="D5852" s="815">
        <f t="shared" si="385"/>
        <v>362</v>
      </c>
      <c r="E5852" s="815">
        <v>1976</v>
      </c>
    </row>
    <row r="5853" spans="1:5">
      <c r="A5853" s="816">
        <f t="shared" si="382"/>
        <v>27765</v>
      </c>
      <c r="B5853" s="815">
        <f t="shared" si="383"/>
        <v>6</v>
      </c>
      <c r="C5853" s="815">
        <f t="shared" si="384"/>
        <v>361</v>
      </c>
      <c r="D5853" s="815">
        <f t="shared" si="385"/>
        <v>361</v>
      </c>
      <c r="E5853" s="815">
        <v>1976</v>
      </c>
    </row>
    <row r="5854" spans="1:5">
      <c r="A5854" s="816">
        <f t="shared" si="382"/>
        <v>27766</v>
      </c>
      <c r="B5854" s="815">
        <f t="shared" si="383"/>
        <v>7</v>
      </c>
      <c r="C5854" s="815">
        <f t="shared" si="384"/>
        <v>360</v>
      </c>
      <c r="D5854" s="815">
        <f t="shared" si="385"/>
        <v>360</v>
      </c>
      <c r="E5854" s="815">
        <v>1976</v>
      </c>
    </row>
    <row r="5855" spans="1:5">
      <c r="A5855" s="816">
        <f t="shared" si="382"/>
        <v>27767</v>
      </c>
      <c r="B5855" s="815">
        <f t="shared" si="383"/>
        <v>8</v>
      </c>
      <c r="C5855" s="815">
        <f t="shared" si="384"/>
        <v>359</v>
      </c>
      <c r="D5855" s="815">
        <f t="shared" si="385"/>
        <v>359</v>
      </c>
      <c r="E5855" s="815">
        <v>1976</v>
      </c>
    </row>
    <row r="5856" spans="1:5">
      <c r="A5856" s="816">
        <f t="shared" si="382"/>
        <v>27768</v>
      </c>
      <c r="B5856" s="815">
        <f t="shared" si="383"/>
        <v>9</v>
      </c>
      <c r="C5856" s="815">
        <f t="shared" si="384"/>
        <v>358</v>
      </c>
      <c r="D5856" s="815">
        <f t="shared" si="385"/>
        <v>358</v>
      </c>
      <c r="E5856" s="815">
        <v>1976</v>
      </c>
    </row>
    <row r="5857" spans="1:5">
      <c r="A5857" s="816">
        <f t="shared" si="382"/>
        <v>27769</v>
      </c>
      <c r="B5857" s="815">
        <f t="shared" si="383"/>
        <v>10</v>
      </c>
      <c r="C5857" s="815">
        <f t="shared" si="384"/>
        <v>357</v>
      </c>
      <c r="D5857" s="815">
        <f t="shared" si="385"/>
        <v>357</v>
      </c>
      <c r="E5857" s="815">
        <v>1976</v>
      </c>
    </row>
    <row r="5858" spans="1:5">
      <c r="A5858" s="816">
        <f t="shared" si="382"/>
        <v>27770</v>
      </c>
      <c r="B5858" s="815">
        <f t="shared" si="383"/>
        <v>11</v>
      </c>
      <c r="C5858" s="815">
        <f t="shared" si="384"/>
        <v>356</v>
      </c>
      <c r="D5858" s="815">
        <f t="shared" si="385"/>
        <v>356</v>
      </c>
      <c r="E5858" s="815">
        <v>1976</v>
      </c>
    </row>
    <row r="5859" spans="1:5">
      <c r="A5859" s="816">
        <f t="shared" si="382"/>
        <v>27771</v>
      </c>
      <c r="B5859" s="815">
        <f t="shared" si="383"/>
        <v>12</v>
      </c>
      <c r="C5859" s="815">
        <f t="shared" si="384"/>
        <v>355</v>
      </c>
      <c r="D5859" s="815">
        <f t="shared" si="385"/>
        <v>355</v>
      </c>
      <c r="E5859" s="815">
        <v>1976</v>
      </c>
    </row>
    <row r="5860" spans="1:5">
      <c r="A5860" s="816">
        <f t="shared" si="382"/>
        <v>27772</v>
      </c>
      <c r="B5860" s="815">
        <f t="shared" si="383"/>
        <v>13</v>
      </c>
      <c r="C5860" s="815">
        <f t="shared" si="384"/>
        <v>354</v>
      </c>
      <c r="D5860" s="815">
        <f t="shared" si="385"/>
        <v>354</v>
      </c>
      <c r="E5860" s="815">
        <v>1976</v>
      </c>
    </row>
    <row r="5861" spans="1:5">
      <c r="A5861" s="816">
        <f t="shared" si="382"/>
        <v>27773</v>
      </c>
      <c r="B5861" s="815">
        <f t="shared" si="383"/>
        <v>14</v>
      </c>
      <c r="C5861" s="815">
        <f t="shared" si="384"/>
        <v>353</v>
      </c>
      <c r="D5861" s="815">
        <f t="shared" si="385"/>
        <v>353</v>
      </c>
      <c r="E5861" s="815">
        <v>1976</v>
      </c>
    </row>
    <row r="5862" spans="1:5">
      <c r="A5862" s="816">
        <f t="shared" si="382"/>
        <v>27774</v>
      </c>
      <c r="B5862" s="815">
        <f t="shared" si="383"/>
        <v>15</v>
      </c>
      <c r="C5862" s="815">
        <f t="shared" si="384"/>
        <v>352</v>
      </c>
      <c r="D5862" s="815">
        <f t="shared" si="385"/>
        <v>352</v>
      </c>
      <c r="E5862" s="815">
        <v>1976</v>
      </c>
    </row>
    <row r="5863" spans="1:5">
      <c r="A5863" s="816">
        <f t="shared" si="382"/>
        <v>27775</v>
      </c>
      <c r="B5863" s="815">
        <f t="shared" si="383"/>
        <v>16</v>
      </c>
      <c r="C5863" s="815">
        <f t="shared" si="384"/>
        <v>351</v>
      </c>
      <c r="D5863" s="815">
        <f t="shared" si="385"/>
        <v>351</v>
      </c>
      <c r="E5863" s="815">
        <v>1976</v>
      </c>
    </row>
    <row r="5864" spans="1:5">
      <c r="A5864" s="816">
        <f t="shared" si="382"/>
        <v>27776</v>
      </c>
      <c r="B5864" s="815">
        <f t="shared" si="383"/>
        <v>17</v>
      </c>
      <c r="C5864" s="815">
        <f t="shared" si="384"/>
        <v>350</v>
      </c>
      <c r="D5864" s="815">
        <f t="shared" si="385"/>
        <v>350</v>
      </c>
      <c r="E5864" s="815">
        <v>1976</v>
      </c>
    </row>
    <row r="5865" spans="1:5">
      <c r="A5865" s="816">
        <f t="shared" si="382"/>
        <v>27777</v>
      </c>
      <c r="B5865" s="815">
        <f t="shared" si="383"/>
        <v>18</v>
      </c>
      <c r="C5865" s="815">
        <f t="shared" si="384"/>
        <v>349</v>
      </c>
      <c r="D5865" s="815">
        <f t="shared" si="385"/>
        <v>349</v>
      </c>
      <c r="E5865" s="815">
        <v>1976</v>
      </c>
    </row>
    <row r="5866" spans="1:5">
      <c r="A5866" s="816">
        <f t="shared" si="382"/>
        <v>27778</v>
      </c>
      <c r="B5866" s="815">
        <f t="shared" si="383"/>
        <v>19</v>
      </c>
      <c r="C5866" s="815">
        <f t="shared" si="384"/>
        <v>348</v>
      </c>
      <c r="D5866" s="815">
        <f t="shared" si="385"/>
        <v>348</v>
      </c>
      <c r="E5866" s="815">
        <v>1976</v>
      </c>
    </row>
    <row r="5867" spans="1:5">
      <c r="A5867" s="816">
        <f t="shared" si="382"/>
        <v>27779</v>
      </c>
      <c r="B5867" s="815">
        <f t="shared" si="383"/>
        <v>20</v>
      </c>
      <c r="C5867" s="815">
        <f t="shared" si="384"/>
        <v>347</v>
      </c>
      <c r="D5867" s="815">
        <f t="shared" si="385"/>
        <v>347</v>
      </c>
      <c r="E5867" s="815">
        <v>1976</v>
      </c>
    </row>
    <row r="5868" spans="1:5">
      <c r="A5868" s="816">
        <f t="shared" si="382"/>
        <v>27780</v>
      </c>
      <c r="B5868" s="815">
        <f t="shared" si="383"/>
        <v>21</v>
      </c>
      <c r="C5868" s="815">
        <f t="shared" si="384"/>
        <v>346</v>
      </c>
      <c r="D5868" s="815">
        <f t="shared" si="385"/>
        <v>346</v>
      </c>
      <c r="E5868" s="815">
        <v>1976</v>
      </c>
    </row>
    <row r="5869" spans="1:5">
      <c r="A5869" s="816">
        <f t="shared" si="382"/>
        <v>27781</v>
      </c>
      <c r="B5869" s="815">
        <f t="shared" si="383"/>
        <v>22</v>
      </c>
      <c r="C5869" s="815">
        <f t="shared" si="384"/>
        <v>345</v>
      </c>
      <c r="D5869" s="815">
        <f t="shared" si="385"/>
        <v>345</v>
      </c>
      <c r="E5869" s="815">
        <v>1976</v>
      </c>
    </row>
    <row r="5870" spans="1:5">
      <c r="A5870" s="816">
        <f t="shared" si="382"/>
        <v>27782</v>
      </c>
      <c r="B5870" s="815">
        <f t="shared" si="383"/>
        <v>23</v>
      </c>
      <c r="C5870" s="815">
        <f t="shared" si="384"/>
        <v>344</v>
      </c>
      <c r="D5870" s="815">
        <f t="shared" si="385"/>
        <v>344</v>
      </c>
      <c r="E5870" s="815">
        <v>1976</v>
      </c>
    </row>
    <row r="5871" spans="1:5">
      <c r="A5871" s="816">
        <f t="shared" si="382"/>
        <v>27783</v>
      </c>
      <c r="B5871" s="815">
        <f t="shared" si="383"/>
        <v>24</v>
      </c>
      <c r="C5871" s="815">
        <f t="shared" si="384"/>
        <v>343</v>
      </c>
      <c r="D5871" s="815">
        <f t="shared" si="385"/>
        <v>343</v>
      </c>
      <c r="E5871" s="815">
        <v>1976</v>
      </c>
    </row>
    <row r="5872" spans="1:5">
      <c r="A5872" s="816">
        <f t="shared" si="382"/>
        <v>27784</v>
      </c>
      <c r="B5872" s="815">
        <f t="shared" si="383"/>
        <v>25</v>
      </c>
      <c r="C5872" s="815">
        <f t="shared" si="384"/>
        <v>342</v>
      </c>
      <c r="D5872" s="815">
        <f t="shared" si="385"/>
        <v>342</v>
      </c>
      <c r="E5872" s="815">
        <v>1976</v>
      </c>
    </row>
    <row r="5873" spans="1:5">
      <c r="A5873" s="816">
        <f t="shared" si="382"/>
        <v>27785</v>
      </c>
      <c r="B5873" s="815">
        <f t="shared" si="383"/>
        <v>26</v>
      </c>
      <c r="C5873" s="815">
        <f t="shared" si="384"/>
        <v>341</v>
      </c>
      <c r="D5873" s="815">
        <f t="shared" si="385"/>
        <v>341</v>
      </c>
      <c r="E5873" s="815">
        <v>1976</v>
      </c>
    </row>
    <row r="5874" spans="1:5">
      <c r="A5874" s="816">
        <f t="shared" si="382"/>
        <v>27786</v>
      </c>
      <c r="B5874" s="815">
        <f t="shared" si="383"/>
        <v>27</v>
      </c>
      <c r="C5874" s="815">
        <f t="shared" si="384"/>
        <v>340</v>
      </c>
      <c r="D5874" s="815">
        <f t="shared" si="385"/>
        <v>340</v>
      </c>
      <c r="E5874" s="815">
        <v>1976</v>
      </c>
    </row>
    <row r="5875" spans="1:5">
      <c r="A5875" s="816">
        <f t="shared" ref="A5875:A5938" si="386">A5874+1</f>
        <v>27787</v>
      </c>
      <c r="B5875" s="815">
        <f t="shared" si="383"/>
        <v>28</v>
      </c>
      <c r="C5875" s="815">
        <f t="shared" si="384"/>
        <v>339</v>
      </c>
      <c r="D5875" s="815">
        <f t="shared" si="385"/>
        <v>339</v>
      </c>
      <c r="E5875" s="815">
        <v>1976</v>
      </c>
    </row>
    <row r="5876" spans="1:5">
      <c r="A5876" s="816">
        <f t="shared" si="386"/>
        <v>27788</v>
      </c>
      <c r="B5876" s="815">
        <f t="shared" si="383"/>
        <v>29</v>
      </c>
      <c r="C5876" s="815">
        <f t="shared" si="384"/>
        <v>338</v>
      </c>
      <c r="D5876" s="815">
        <f t="shared" si="385"/>
        <v>338</v>
      </c>
      <c r="E5876" s="815">
        <v>1976</v>
      </c>
    </row>
    <row r="5877" spans="1:5">
      <c r="A5877" s="816">
        <f t="shared" si="386"/>
        <v>27789</v>
      </c>
      <c r="B5877" s="815">
        <f t="shared" si="383"/>
        <v>30</v>
      </c>
      <c r="C5877" s="815">
        <f t="shared" si="384"/>
        <v>337</v>
      </c>
      <c r="D5877" s="815">
        <f t="shared" si="385"/>
        <v>337</v>
      </c>
      <c r="E5877" s="815">
        <v>1976</v>
      </c>
    </row>
    <row r="5878" spans="1:5">
      <c r="A5878" s="816">
        <f t="shared" si="386"/>
        <v>27790</v>
      </c>
      <c r="B5878" s="815">
        <f t="shared" si="383"/>
        <v>31</v>
      </c>
      <c r="C5878" s="815">
        <f t="shared" si="384"/>
        <v>336</v>
      </c>
      <c r="D5878" s="815">
        <f t="shared" si="385"/>
        <v>336</v>
      </c>
      <c r="E5878" s="815">
        <v>1976</v>
      </c>
    </row>
    <row r="5879" spans="1:5">
      <c r="A5879" s="816">
        <f t="shared" si="386"/>
        <v>27791</v>
      </c>
      <c r="B5879" s="815">
        <f t="shared" si="383"/>
        <v>32</v>
      </c>
      <c r="C5879" s="815">
        <f t="shared" si="384"/>
        <v>335</v>
      </c>
      <c r="D5879" s="815">
        <f t="shared" si="385"/>
        <v>335</v>
      </c>
      <c r="E5879" s="815">
        <v>1976</v>
      </c>
    </row>
    <row r="5880" spans="1:5">
      <c r="A5880" s="816">
        <f t="shared" si="386"/>
        <v>27792</v>
      </c>
      <c r="B5880" s="815">
        <f t="shared" si="383"/>
        <v>33</v>
      </c>
      <c r="C5880" s="815">
        <f t="shared" si="384"/>
        <v>334</v>
      </c>
      <c r="D5880" s="815">
        <f t="shared" si="385"/>
        <v>334</v>
      </c>
      <c r="E5880" s="815">
        <v>1976</v>
      </c>
    </row>
    <row r="5881" spans="1:5">
      <c r="A5881" s="816">
        <f t="shared" si="386"/>
        <v>27793</v>
      </c>
      <c r="B5881" s="815">
        <f t="shared" si="383"/>
        <v>34</v>
      </c>
      <c r="C5881" s="815">
        <f t="shared" si="384"/>
        <v>333</v>
      </c>
      <c r="D5881" s="815">
        <f t="shared" si="385"/>
        <v>333</v>
      </c>
      <c r="E5881" s="815">
        <v>1976</v>
      </c>
    </row>
    <row r="5882" spans="1:5">
      <c r="A5882" s="816">
        <f t="shared" si="386"/>
        <v>27794</v>
      </c>
      <c r="B5882" s="815">
        <f t="shared" si="383"/>
        <v>35</v>
      </c>
      <c r="C5882" s="815">
        <f t="shared" si="384"/>
        <v>332</v>
      </c>
      <c r="D5882" s="815">
        <f t="shared" si="385"/>
        <v>332</v>
      </c>
      <c r="E5882" s="815">
        <v>1976</v>
      </c>
    </row>
    <row r="5883" spans="1:5">
      <c r="A5883" s="816">
        <f t="shared" si="386"/>
        <v>27795</v>
      </c>
      <c r="B5883" s="815">
        <f t="shared" si="383"/>
        <v>36</v>
      </c>
      <c r="C5883" s="815">
        <f t="shared" si="384"/>
        <v>331</v>
      </c>
      <c r="D5883" s="815">
        <f t="shared" si="385"/>
        <v>331</v>
      </c>
      <c r="E5883" s="815">
        <v>1976</v>
      </c>
    </row>
    <row r="5884" spans="1:5">
      <c r="A5884" s="816">
        <f t="shared" si="386"/>
        <v>27796</v>
      </c>
      <c r="B5884" s="815">
        <f t="shared" si="383"/>
        <v>37</v>
      </c>
      <c r="C5884" s="815">
        <f t="shared" si="384"/>
        <v>330</v>
      </c>
      <c r="D5884" s="815">
        <f t="shared" si="385"/>
        <v>330</v>
      </c>
      <c r="E5884" s="815">
        <v>1976</v>
      </c>
    </row>
    <row r="5885" spans="1:5">
      <c r="A5885" s="816">
        <f t="shared" si="386"/>
        <v>27797</v>
      </c>
      <c r="B5885" s="815">
        <f t="shared" si="383"/>
        <v>38</v>
      </c>
      <c r="C5885" s="815">
        <f t="shared" si="384"/>
        <v>329</v>
      </c>
      <c r="D5885" s="815">
        <f t="shared" si="385"/>
        <v>329</v>
      </c>
      <c r="E5885" s="815">
        <v>1976</v>
      </c>
    </row>
    <row r="5886" spans="1:5">
      <c r="A5886" s="816">
        <f t="shared" si="386"/>
        <v>27798</v>
      </c>
      <c r="B5886" s="815">
        <f t="shared" si="383"/>
        <v>39</v>
      </c>
      <c r="C5886" s="815">
        <f t="shared" si="384"/>
        <v>328</v>
      </c>
      <c r="D5886" s="815">
        <f t="shared" si="385"/>
        <v>328</v>
      </c>
      <c r="E5886" s="815">
        <v>1976</v>
      </c>
    </row>
    <row r="5887" spans="1:5">
      <c r="A5887" s="816">
        <f t="shared" si="386"/>
        <v>27799</v>
      </c>
      <c r="B5887" s="815">
        <f t="shared" si="383"/>
        <v>40</v>
      </c>
      <c r="C5887" s="815">
        <f t="shared" si="384"/>
        <v>327</v>
      </c>
      <c r="D5887" s="815">
        <f t="shared" si="385"/>
        <v>327</v>
      </c>
      <c r="E5887" s="815">
        <v>1976</v>
      </c>
    </row>
    <row r="5888" spans="1:5">
      <c r="A5888" s="816">
        <f t="shared" si="386"/>
        <v>27800</v>
      </c>
      <c r="B5888" s="815">
        <f t="shared" si="383"/>
        <v>41</v>
      </c>
      <c r="C5888" s="815">
        <f t="shared" si="384"/>
        <v>326</v>
      </c>
      <c r="D5888" s="815">
        <f t="shared" si="385"/>
        <v>326</v>
      </c>
      <c r="E5888" s="815">
        <v>1976</v>
      </c>
    </row>
    <row r="5889" spans="1:5">
      <c r="A5889" s="816">
        <f t="shared" si="386"/>
        <v>27801</v>
      </c>
      <c r="B5889" s="815">
        <f t="shared" si="383"/>
        <v>42</v>
      </c>
      <c r="C5889" s="815">
        <f t="shared" si="384"/>
        <v>325</v>
      </c>
      <c r="D5889" s="815">
        <f t="shared" si="385"/>
        <v>325</v>
      </c>
      <c r="E5889" s="815">
        <v>1976</v>
      </c>
    </row>
    <row r="5890" spans="1:5">
      <c r="A5890" s="816">
        <f t="shared" si="386"/>
        <v>27802</v>
      </c>
      <c r="B5890" s="815">
        <f t="shared" si="383"/>
        <v>43</v>
      </c>
      <c r="C5890" s="815">
        <f t="shared" si="384"/>
        <v>324</v>
      </c>
      <c r="D5890" s="815">
        <f t="shared" si="385"/>
        <v>324</v>
      </c>
      <c r="E5890" s="815">
        <v>1976</v>
      </c>
    </row>
    <row r="5891" spans="1:5">
      <c r="A5891" s="816">
        <f t="shared" si="386"/>
        <v>27803</v>
      </c>
      <c r="B5891" s="815">
        <f t="shared" si="383"/>
        <v>44</v>
      </c>
      <c r="C5891" s="815">
        <f t="shared" si="384"/>
        <v>323</v>
      </c>
      <c r="D5891" s="815">
        <f t="shared" si="385"/>
        <v>323</v>
      </c>
      <c r="E5891" s="815">
        <v>1976</v>
      </c>
    </row>
    <row r="5892" spans="1:5">
      <c r="A5892" s="816">
        <f t="shared" si="386"/>
        <v>27804</v>
      </c>
      <c r="B5892" s="815">
        <f t="shared" si="383"/>
        <v>45</v>
      </c>
      <c r="C5892" s="815">
        <f t="shared" si="384"/>
        <v>322</v>
      </c>
      <c r="D5892" s="815">
        <f t="shared" si="385"/>
        <v>322</v>
      </c>
      <c r="E5892" s="815">
        <v>1976</v>
      </c>
    </row>
    <row r="5893" spans="1:5">
      <c r="A5893" s="816">
        <f t="shared" si="386"/>
        <v>27805</v>
      </c>
      <c r="B5893" s="815">
        <f t="shared" si="383"/>
        <v>46</v>
      </c>
      <c r="C5893" s="815">
        <f t="shared" si="384"/>
        <v>321</v>
      </c>
      <c r="D5893" s="815">
        <f t="shared" si="385"/>
        <v>321</v>
      </c>
      <c r="E5893" s="815">
        <v>1976</v>
      </c>
    </row>
    <row r="5894" spans="1:5">
      <c r="A5894" s="816">
        <f t="shared" si="386"/>
        <v>27806</v>
      </c>
      <c r="B5894" s="815">
        <f t="shared" si="383"/>
        <v>47</v>
      </c>
      <c r="C5894" s="815">
        <f t="shared" si="384"/>
        <v>320</v>
      </c>
      <c r="D5894" s="815">
        <f t="shared" si="385"/>
        <v>320</v>
      </c>
      <c r="E5894" s="815">
        <v>1976</v>
      </c>
    </row>
    <row r="5895" spans="1:5">
      <c r="A5895" s="816">
        <f t="shared" si="386"/>
        <v>27807</v>
      </c>
      <c r="B5895" s="815">
        <f t="shared" si="383"/>
        <v>48</v>
      </c>
      <c r="C5895" s="815">
        <f t="shared" si="384"/>
        <v>319</v>
      </c>
      <c r="D5895" s="815">
        <f t="shared" si="385"/>
        <v>319</v>
      </c>
      <c r="E5895" s="815">
        <v>1976</v>
      </c>
    </row>
    <row r="5896" spans="1:5">
      <c r="A5896" s="816">
        <f t="shared" si="386"/>
        <v>27808</v>
      </c>
      <c r="B5896" s="815">
        <f t="shared" si="383"/>
        <v>49</v>
      </c>
      <c r="C5896" s="815">
        <f t="shared" si="384"/>
        <v>318</v>
      </c>
      <c r="D5896" s="815">
        <f t="shared" si="385"/>
        <v>318</v>
      </c>
      <c r="E5896" s="815">
        <v>1976</v>
      </c>
    </row>
    <row r="5897" spans="1:5">
      <c r="A5897" s="816">
        <f t="shared" si="386"/>
        <v>27809</v>
      </c>
      <c r="B5897" s="815">
        <f t="shared" si="383"/>
        <v>50</v>
      </c>
      <c r="C5897" s="815">
        <f t="shared" si="384"/>
        <v>317</v>
      </c>
      <c r="D5897" s="815">
        <f t="shared" si="385"/>
        <v>317</v>
      </c>
      <c r="E5897" s="815">
        <v>1976</v>
      </c>
    </row>
    <row r="5898" spans="1:5">
      <c r="A5898" s="816">
        <f t="shared" si="386"/>
        <v>27810</v>
      </c>
      <c r="B5898" s="815">
        <f t="shared" si="383"/>
        <v>51</v>
      </c>
      <c r="C5898" s="815">
        <f t="shared" si="384"/>
        <v>316</v>
      </c>
      <c r="D5898" s="815">
        <f t="shared" si="385"/>
        <v>316</v>
      </c>
      <c r="E5898" s="815">
        <v>1976</v>
      </c>
    </row>
    <row r="5899" spans="1:5">
      <c r="A5899" s="816">
        <f t="shared" si="386"/>
        <v>27811</v>
      </c>
      <c r="B5899" s="815">
        <f t="shared" si="383"/>
        <v>52</v>
      </c>
      <c r="C5899" s="815">
        <f t="shared" si="384"/>
        <v>315</v>
      </c>
      <c r="D5899" s="815">
        <f t="shared" si="385"/>
        <v>315</v>
      </c>
      <c r="E5899" s="815">
        <v>1976</v>
      </c>
    </row>
    <row r="5900" spans="1:5">
      <c r="A5900" s="816">
        <f t="shared" si="386"/>
        <v>27812</v>
      </c>
      <c r="B5900" s="815">
        <f t="shared" si="383"/>
        <v>53</v>
      </c>
      <c r="C5900" s="815">
        <f t="shared" si="384"/>
        <v>314</v>
      </c>
      <c r="D5900" s="815">
        <f t="shared" si="385"/>
        <v>314</v>
      </c>
      <c r="E5900" s="815">
        <v>1976</v>
      </c>
    </row>
    <row r="5901" spans="1:5">
      <c r="A5901" s="816">
        <f t="shared" si="386"/>
        <v>27813</v>
      </c>
      <c r="B5901" s="815">
        <f t="shared" si="383"/>
        <v>54</v>
      </c>
      <c r="C5901" s="815">
        <f t="shared" si="384"/>
        <v>313</v>
      </c>
      <c r="D5901" s="815">
        <f t="shared" si="385"/>
        <v>313</v>
      </c>
      <c r="E5901" s="815">
        <v>1976</v>
      </c>
    </row>
    <row r="5902" spans="1:5">
      <c r="A5902" s="816">
        <f t="shared" si="386"/>
        <v>27814</v>
      </c>
      <c r="B5902" s="815">
        <f t="shared" si="383"/>
        <v>55</v>
      </c>
      <c r="C5902" s="815">
        <f t="shared" si="384"/>
        <v>312</v>
      </c>
      <c r="D5902" s="815">
        <f t="shared" si="385"/>
        <v>312</v>
      </c>
      <c r="E5902" s="815">
        <v>1976</v>
      </c>
    </row>
    <row r="5903" spans="1:5">
      <c r="A5903" s="816">
        <f t="shared" si="386"/>
        <v>27815</v>
      </c>
      <c r="B5903" s="815">
        <f t="shared" si="383"/>
        <v>56</v>
      </c>
      <c r="C5903" s="815">
        <f t="shared" si="384"/>
        <v>311</v>
      </c>
      <c r="D5903" s="815">
        <f t="shared" si="385"/>
        <v>311</v>
      </c>
      <c r="E5903" s="815">
        <v>1976</v>
      </c>
    </row>
    <row r="5904" spans="1:5">
      <c r="A5904" s="816">
        <f t="shared" si="386"/>
        <v>27816</v>
      </c>
      <c r="B5904" s="815">
        <f t="shared" si="383"/>
        <v>57</v>
      </c>
      <c r="C5904" s="815">
        <f t="shared" si="384"/>
        <v>310</v>
      </c>
      <c r="D5904" s="815">
        <f t="shared" si="385"/>
        <v>310</v>
      </c>
      <c r="E5904" s="815">
        <v>1976</v>
      </c>
    </row>
    <row r="5905" spans="1:5">
      <c r="A5905" s="816">
        <f t="shared" si="386"/>
        <v>27817</v>
      </c>
      <c r="B5905" s="815">
        <f t="shared" si="383"/>
        <v>58</v>
      </c>
      <c r="C5905" s="815">
        <f t="shared" si="384"/>
        <v>309</v>
      </c>
      <c r="D5905" s="815">
        <f t="shared" si="385"/>
        <v>309</v>
      </c>
      <c r="E5905" s="815">
        <v>1976</v>
      </c>
    </row>
    <row r="5906" spans="1:5">
      <c r="A5906" s="816">
        <f t="shared" si="386"/>
        <v>27818</v>
      </c>
      <c r="B5906" s="815">
        <f t="shared" si="383"/>
        <v>59</v>
      </c>
      <c r="C5906" s="815">
        <f t="shared" si="384"/>
        <v>308</v>
      </c>
      <c r="D5906" s="815">
        <f t="shared" si="385"/>
        <v>308</v>
      </c>
      <c r="E5906" s="815">
        <v>1976</v>
      </c>
    </row>
    <row r="5907" spans="1:5">
      <c r="A5907" s="816">
        <f t="shared" si="386"/>
        <v>27819</v>
      </c>
      <c r="B5907" s="815">
        <f t="shared" si="383"/>
        <v>60</v>
      </c>
      <c r="C5907" s="815">
        <f t="shared" si="384"/>
        <v>307</v>
      </c>
      <c r="D5907" s="815">
        <f t="shared" si="385"/>
        <v>307</v>
      </c>
      <c r="E5907" s="815">
        <v>1976</v>
      </c>
    </row>
    <row r="5908" spans="1:5">
      <c r="A5908" s="816">
        <f t="shared" si="386"/>
        <v>27820</v>
      </c>
      <c r="B5908" s="815">
        <f t="shared" si="383"/>
        <v>61</v>
      </c>
      <c r="C5908" s="815">
        <f t="shared" si="384"/>
        <v>306</v>
      </c>
      <c r="D5908" s="815">
        <f t="shared" si="385"/>
        <v>306</v>
      </c>
      <c r="E5908" s="815">
        <v>1976</v>
      </c>
    </row>
    <row r="5909" spans="1:5">
      <c r="A5909" s="816">
        <f t="shared" si="386"/>
        <v>27821</v>
      </c>
      <c r="B5909" s="815">
        <f t="shared" si="383"/>
        <v>62</v>
      </c>
      <c r="C5909" s="815">
        <f t="shared" si="384"/>
        <v>305</v>
      </c>
      <c r="D5909" s="815">
        <f t="shared" si="385"/>
        <v>305</v>
      </c>
      <c r="E5909" s="815">
        <v>1976</v>
      </c>
    </row>
    <row r="5910" spans="1:5">
      <c r="A5910" s="816">
        <f t="shared" si="386"/>
        <v>27822</v>
      </c>
      <c r="B5910" s="815">
        <f t="shared" si="383"/>
        <v>63</v>
      </c>
      <c r="C5910" s="815">
        <f t="shared" si="384"/>
        <v>304</v>
      </c>
      <c r="D5910" s="815">
        <f t="shared" si="385"/>
        <v>304</v>
      </c>
      <c r="E5910" s="815">
        <v>1976</v>
      </c>
    </row>
    <row r="5911" spans="1:5">
      <c r="A5911" s="816">
        <f t="shared" si="386"/>
        <v>27823</v>
      </c>
      <c r="B5911" s="815">
        <f t="shared" si="383"/>
        <v>64</v>
      </c>
      <c r="C5911" s="815">
        <f t="shared" si="384"/>
        <v>303</v>
      </c>
      <c r="D5911" s="815">
        <f t="shared" si="385"/>
        <v>303</v>
      </c>
      <c r="E5911" s="815">
        <v>1976</v>
      </c>
    </row>
    <row r="5912" spans="1:5">
      <c r="A5912" s="816">
        <f t="shared" si="386"/>
        <v>27824</v>
      </c>
      <c r="B5912" s="815">
        <f t="shared" si="383"/>
        <v>65</v>
      </c>
      <c r="C5912" s="815">
        <f t="shared" si="384"/>
        <v>302</v>
      </c>
      <c r="D5912" s="815">
        <f t="shared" si="385"/>
        <v>302</v>
      </c>
      <c r="E5912" s="815">
        <v>1976</v>
      </c>
    </row>
    <row r="5913" spans="1:5">
      <c r="A5913" s="816">
        <f t="shared" si="386"/>
        <v>27825</v>
      </c>
      <c r="B5913" s="815">
        <f t="shared" si="383"/>
        <v>66</v>
      </c>
      <c r="C5913" s="815">
        <f t="shared" si="384"/>
        <v>301</v>
      </c>
      <c r="D5913" s="815">
        <f t="shared" si="385"/>
        <v>301</v>
      </c>
      <c r="E5913" s="815">
        <v>1976</v>
      </c>
    </row>
    <row r="5914" spans="1:5">
      <c r="A5914" s="816">
        <f t="shared" si="386"/>
        <v>27826</v>
      </c>
      <c r="B5914" s="815">
        <f t="shared" ref="B5914:B5977" si="387">B5913+1</f>
        <v>67</v>
      </c>
      <c r="C5914" s="815">
        <f t="shared" ref="C5914:C5977" si="388">C5913-1</f>
        <v>300</v>
      </c>
      <c r="D5914" s="815">
        <f t="shared" ref="D5914:D5977" si="389">D5913-1</f>
        <v>300</v>
      </c>
      <c r="E5914" s="815">
        <v>1976</v>
      </c>
    </row>
    <row r="5915" spans="1:5">
      <c r="A5915" s="816">
        <f t="shared" si="386"/>
        <v>27827</v>
      </c>
      <c r="B5915" s="815">
        <f t="shared" si="387"/>
        <v>68</v>
      </c>
      <c r="C5915" s="815">
        <f t="shared" si="388"/>
        <v>299</v>
      </c>
      <c r="D5915" s="815">
        <f t="shared" si="389"/>
        <v>299</v>
      </c>
      <c r="E5915" s="815">
        <v>1976</v>
      </c>
    </row>
    <row r="5916" spans="1:5">
      <c r="A5916" s="816">
        <f t="shared" si="386"/>
        <v>27828</v>
      </c>
      <c r="B5916" s="815">
        <f t="shared" si="387"/>
        <v>69</v>
      </c>
      <c r="C5916" s="815">
        <f t="shared" si="388"/>
        <v>298</v>
      </c>
      <c r="D5916" s="815">
        <f t="shared" si="389"/>
        <v>298</v>
      </c>
      <c r="E5916" s="815">
        <v>1976</v>
      </c>
    </row>
    <row r="5917" spans="1:5">
      <c r="A5917" s="816">
        <f t="shared" si="386"/>
        <v>27829</v>
      </c>
      <c r="B5917" s="815">
        <f t="shared" si="387"/>
        <v>70</v>
      </c>
      <c r="C5917" s="815">
        <f t="shared" si="388"/>
        <v>297</v>
      </c>
      <c r="D5917" s="815">
        <f t="shared" si="389"/>
        <v>297</v>
      </c>
      <c r="E5917" s="815">
        <v>1976</v>
      </c>
    </row>
    <row r="5918" spans="1:5">
      <c r="A5918" s="816">
        <f t="shared" si="386"/>
        <v>27830</v>
      </c>
      <c r="B5918" s="815">
        <f t="shared" si="387"/>
        <v>71</v>
      </c>
      <c r="C5918" s="815">
        <f t="shared" si="388"/>
        <v>296</v>
      </c>
      <c r="D5918" s="815">
        <f t="shared" si="389"/>
        <v>296</v>
      </c>
      <c r="E5918" s="815">
        <v>1976</v>
      </c>
    </row>
    <row r="5919" spans="1:5">
      <c r="A5919" s="816">
        <f t="shared" si="386"/>
        <v>27831</v>
      </c>
      <c r="B5919" s="815">
        <f t="shared" si="387"/>
        <v>72</v>
      </c>
      <c r="C5919" s="815">
        <f t="shared" si="388"/>
        <v>295</v>
      </c>
      <c r="D5919" s="815">
        <f t="shared" si="389"/>
        <v>295</v>
      </c>
      <c r="E5919" s="815">
        <v>1976</v>
      </c>
    </row>
    <row r="5920" spans="1:5">
      <c r="A5920" s="816">
        <f t="shared" si="386"/>
        <v>27832</v>
      </c>
      <c r="B5920" s="815">
        <f t="shared" si="387"/>
        <v>73</v>
      </c>
      <c r="C5920" s="815">
        <f t="shared" si="388"/>
        <v>294</v>
      </c>
      <c r="D5920" s="815">
        <f t="shared" si="389"/>
        <v>294</v>
      </c>
      <c r="E5920" s="815">
        <v>1976</v>
      </c>
    </row>
    <row r="5921" spans="1:5">
      <c r="A5921" s="816">
        <f t="shared" si="386"/>
        <v>27833</v>
      </c>
      <c r="B5921" s="815">
        <f t="shared" si="387"/>
        <v>74</v>
      </c>
      <c r="C5921" s="815">
        <f t="shared" si="388"/>
        <v>293</v>
      </c>
      <c r="D5921" s="815">
        <f t="shared" si="389"/>
        <v>293</v>
      </c>
      <c r="E5921" s="815">
        <v>1976</v>
      </c>
    </row>
    <row r="5922" spans="1:5">
      <c r="A5922" s="816">
        <f t="shared" si="386"/>
        <v>27834</v>
      </c>
      <c r="B5922" s="815">
        <f t="shared" si="387"/>
        <v>75</v>
      </c>
      <c r="C5922" s="815">
        <f t="shared" si="388"/>
        <v>292</v>
      </c>
      <c r="D5922" s="815">
        <f t="shared" si="389"/>
        <v>292</v>
      </c>
      <c r="E5922" s="815">
        <v>1976</v>
      </c>
    </row>
    <row r="5923" spans="1:5">
      <c r="A5923" s="816">
        <f t="shared" si="386"/>
        <v>27835</v>
      </c>
      <c r="B5923" s="815">
        <f t="shared" si="387"/>
        <v>76</v>
      </c>
      <c r="C5923" s="815">
        <f t="shared" si="388"/>
        <v>291</v>
      </c>
      <c r="D5923" s="815">
        <f t="shared" si="389"/>
        <v>291</v>
      </c>
      <c r="E5923" s="815">
        <v>1976</v>
      </c>
    </row>
    <row r="5924" spans="1:5">
      <c r="A5924" s="816">
        <f t="shared" si="386"/>
        <v>27836</v>
      </c>
      <c r="B5924" s="815">
        <f t="shared" si="387"/>
        <v>77</v>
      </c>
      <c r="C5924" s="815">
        <f t="shared" si="388"/>
        <v>290</v>
      </c>
      <c r="D5924" s="815">
        <f t="shared" si="389"/>
        <v>290</v>
      </c>
      <c r="E5924" s="815">
        <v>1976</v>
      </c>
    </row>
    <row r="5925" spans="1:5">
      <c r="A5925" s="816">
        <f t="shared" si="386"/>
        <v>27837</v>
      </c>
      <c r="B5925" s="815">
        <f t="shared" si="387"/>
        <v>78</v>
      </c>
      <c r="C5925" s="815">
        <f t="shared" si="388"/>
        <v>289</v>
      </c>
      <c r="D5925" s="815">
        <f t="shared" si="389"/>
        <v>289</v>
      </c>
      <c r="E5925" s="815">
        <v>1976</v>
      </c>
    </row>
    <row r="5926" spans="1:5">
      <c r="A5926" s="816">
        <f t="shared" si="386"/>
        <v>27838</v>
      </c>
      <c r="B5926" s="815">
        <f t="shared" si="387"/>
        <v>79</v>
      </c>
      <c r="C5926" s="815">
        <f t="shared" si="388"/>
        <v>288</v>
      </c>
      <c r="D5926" s="815">
        <f t="shared" si="389"/>
        <v>288</v>
      </c>
      <c r="E5926" s="815">
        <v>1976</v>
      </c>
    </row>
    <row r="5927" spans="1:5">
      <c r="A5927" s="816">
        <f t="shared" si="386"/>
        <v>27839</v>
      </c>
      <c r="B5927" s="815">
        <f t="shared" si="387"/>
        <v>80</v>
      </c>
      <c r="C5927" s="815">
        <f t="shared" si="388"/>
        <v>287</v>
      </c>
      <c r="D5927" s="815">
        <f t="shared" si="389"/>
        <v>287</v>
      </c>
      <c r="E5927" s="815">
        <v>1976</v>
      </c>
    </row>
    <row r="5928" spans="1:5">
      <c r="A5928" s="816">
        <f t="shared" si="386"/>
        <v>27840</v>
      </c>
      <c r="B5928" s="815">
        <f t="shared" si="387"/>
        <v>81</v>
      </c>
      <c r="C5928" s="815">
        <f t="shared" si="388"/>
        <v>286</v>
      </c>
      <c r="D5928" s="815">
        <f t="shared" si="389"/>
        <v>286</v>
      </c>
      <c r="E5928" s="815">
        <v>1976</v>
      </c>
    </row>
    <row r="5929" spans="1:5">
      <c r="A5929" s="816">
        <f t="shared" si="386"/>
        <v>27841</v>
      </c>
      <c r="B5929" s="815">
        <f t="shared" si="387"/>
        <v>82</v>
      </c>
      <c r="C5929" s="815">
        <f t="shared" si="388"/>
        <v>285</v>
      </c>
      <c r="D5929" s="815">
        <f t="shared" si="389"/>
        <v>285</v>
      </c>
      <c r="E5929" s="815">
        <v>1976</v>
      </c>
    </row>
    <row r="5930" spans="1:5">
      <c r="A5930" s="816">
        <f t="shared" si="386"/>
        <v>27842</v>
      </c>
      <c r="B5930" s="815">
        <f t="shared" si="387"/>
        <v>83</v>
      </c>
      <c r="C5930" s="815">
        <f t="shared" si="388"/>
        <v>284</v>
      </c>
      <c r="D5930" s="815">
        <f t="shared" si="389"/>
        <v>284</v>
      </c>
      <c r="E5930" s="815">
        <v>1976</v>
      </c>
    </row>
    <row r="5931" spans="1:5">
      <c r="A5931" s="816">
        <f t="shared" si="386"/>
        <v>27843</v>
      </c>
      <c r="B5931" s="815">
        <f t="shared" si="387"/>
        <v>84</v>
      </c>
      <c r="C5931" s="815">
        <f t="shared" si="388"/>
        <v>283</v>
      </c>
      <c r="D5931" s="815">
        <f t="shared" si="389"/>
        <v>283</v>
      </c>
      <c r="E5931" s="815">
        <v>1976</v>
      </c>
    </row>
    <row r="5932" spans="1:5">
      <c r="A5932" s="816">
        <f t="shared" si="386"/>
        <v>27844</v>
      </c>
      <c r="B5932" s="815">
        <f t="shared" si="387"/>
        <v>85</v>
      </c>
      <c r="C5932" s="815">
        <f t="shared" si="388"/>
        <v>282</v>
      </c>
      <c r="D5932" s="815">
        <f t="shared" si="389"/>
        <v>282</v>
      </c>
      <c r="E5932" s="815">
        <v>1976</v>
      </c>
    </row>
    <row r="5933" spans="1:5">
      <c r="A5933" s="816">
        <f t="shared" si="386"/>
        <v>27845</v>
      </c>
      <c r="B5933" s="815">
        <f t="shared" si="387"/>
        <v>86</v>
      </c>
      <c r="C5933" s="815">
        <f t="shared" si="388"/>
        <v>281</v>
      </c>
      <c r="D5933" s="815">
        <f t="shared" si="389"/>
        <v>281</v>
      </c>
      <c r="E5933" s="815">
        <v>1976</v>
      </c>
    </row>
    <row r="5934" spans="1:5">
      <c r="A5934" s="816">
        <f t="shared" si="386"/>
        <v>27846</v>
      </c>
      <c r="B5934" s="815">
        <f t="shared" si="387"/>
        <v>87</v>
      </c>
      <c r="C5934" s="815">
        <f t="shared" si="388"/>
        <v>280</v>
      </c>
      <c r="D5934" s="815">
        <f t="shared" si="389"/>
        <v>280</v>
      </c>
      <c r="E5934" s="815">
        <v>1976</v>
      </c>
    </row>
    <row r="5935" spans="1:5">
      <c r="A5935" s="816">
        <f t="shared" si="386"/>
        <v>27847</v>
      </c>
      <c r="B5935" s="815">
        <f t="shared" si="387"/>
        <v>88</v>
      </c>
      <c r="C5935" s="815">
        <f t="shared" si="388"/>
        <v>279</v>
      </c>
      <c r="D5935" s="815">
        <f t="shared" si="389"/>
        <v>279</v>
      </c>
      <c r="E5935" s="815">
        <v>1976</v>
      </c>
    </row>
    <row r="5936" spans="1:5">
      <c r="A5936" s="816">
        <f t="shared" si="386"/>
        <v>27848</v>
      </c>
      <c r="B5936" s="815">
        <f t="shared" si="387"/>
        <v>89</v>
      </c>
      <c r="C5936" s="815">
        <f t="shared" si="388"/>
        <v>278</v>
      </c>
      <c r="D5936" s="815">
        <f t="shared" si="389"/>
        <v>278</v>
      </c>
      <c r="E5936" s="815">
        <v>1976</v>
      </c>
    </row>
    <row r="5937" spans="1:5">
      <c r="A5937" s="816">
        <f t="shared" si="386"/>
        <v>27849</v>
      </c>
      <c r="B5937" s="815">
        <f t="shared" si="387"/>
        <v>90</v>
      </c>
      <c r="C5937" s="815">
        <f t="shared" si="388"/>
        <v>277</v>
      </c>
      <c r="D5937" s="815">
        <f t="shared" si="389"/>
        <v>277</v>
      </c>
      <c r="E5937" s="815">
        <v>1976</v>
      </c>
    </row>
    <row r="5938" spans="1:5">
      <c r="A5938" s="816">
        <f t="shared" si="386"/>
        <v>27850</v>
      </c>
      <c r="B5938" s="815">
        <f t="shared" si="387"/>
        <v>91</v>
      </c>
      <c r="C5938" s="815">
        <f t="shared" si="388"/>
        <v>276</v>
      </c>
      <c r="D5938" s="815">
        <f t="shared" si="389"/>
        <v>276</v>
      </c>
      <c r="E5938" s="815">
        <v>1976</v>
      </c>
    </row>
    <row r="5939" spans="1:5">
      <c r="A5939" s="816">
        <f t="shared" ref="A5939:A6002" si="390">A5938+1</f>
        <v>27851</v>
      </c>
      <c r="B5939" s="815">
        <f t="shared" si="387"/>
        <v>92</v>
      </c>
      <c r="C5939" s="815">
        <f t="shared" si="388"/>
        <v>275</v>
      </c>
      <c r="D5939" s="815">
        <f t="shared" si="389"/>
        <v>275</v>
      </c>
      <c r="E5939" s="815">
        <v>1976</v>
      </c>
    </row>
    <row r="5940" spans="1:5">
      <c r="A5940" s="816">
        <f t="shared" si="390"/>
        <v>27852</v>
      </c>
      <c r="B5940" s="815">
        <f t="shared" si="387"/>
        <v>93</v>
      </c>
      <c r="C5940" s="815">
        <f t="shared" si="388"/>
        <v>274</v>
      </c>
      <c r="D5940" s="815">
        <f t="shared" si="389"/>
        <v>274</v>
      </c>
      <c r="E5940" s="815">
        <v>1976</v>
      </c>
    </row>
    <row r="5941" spans="1:5">
      <c r="A5941" s="816">
        <f t="shared" si="390"/>
        <v>27853</v>
      </c>
      <c r="B5941" s="815">
        <f t="shared" si="387"/>
        <v>94</v>
      </c>
      <c r="C5941" s="815">
        <f t="shared" si="388"/>
        <v>273</v>
      </c>
      <c r="D5941" s="815">
        <f t="shared" si="389"/>
        <v>273</v>
      </c>
      <c r="E5941" s="815">
        <v>1976</v>
      </c>
    </row>
    <row r="5942" spans="1:5">
      <c r="A5942" s="816">
        <f t="shared" si="390"/>
        <v>27854</v>
      </c>
      <c r="B5942" s="815">
        <f t="shared" si="387"/>
        <v>95</v>
      </c>
      <c r="C5942" s="815">
        <f t="shared" si="388"/>
        <v>272</v>
      </c>
      <c r="D5942" s="815">
        <f t="shared" si="389"/>
        <v>272</v>
      </c>
      <c r="E5942" s="815">
        <v>1976</v>
      </c>
    </row>
    <row r="5943" spans="1:5">
      <c r="A5943" s="816">
        <f t="shared" si="390"/>
        <v>27855</v>
      </c>
      <c r="B5943" s="815">
        <f t="shared" si="387"/>
        <v>96</v>
      </c>
      <c r="C5943" s="815">
        <f t="shared" si="388"/>
        <v>271</v>
      </c>
      <c r="D5943" s="815">
        <f t="shared" si="389"/>
        <v>271</v>
      </c>
      <c r="E5943" s="815">
        <v>1976</v>
      </c>
    </row>
    <row r="5944" spans="1:5">
      <c r="A5944" s="816">
        <f t="shared" si="390"/>
        <v>27856</v>
      </c>
      <c r="B5944" s="815">
        <f t="shared" si="387"/>
        <v>97</v>
      </c>
      <c r="C5944" s="815">
        <f t="shared" si="388"/>
        <v>270</v>
      </c>
      <c r="D5944" s="815">
        <f t="shared" si="389"/>
        <v>270</v>
      </c>
      <c r="E5944" s="815">
        <v>1976</v>
      </c>
    </row>
    <row r="5945" spans="1:5">
      <c r="A5945" s="816">
        <f t="shared" si="390"/>
        <v>27857</v>
      </c>
      <c r="B5945" s="815">
        <f t="shared" si="387"/>
        <v>98</v>
      </c>
      <c r="C5945" s="815">
        <f t="shared" si="388"/>
        <v>269</v>
      </c>
      <c r="D5945" s="815">
        <f t="shared" si="389"/>
        <v>269</v>
      </c>
      <c r="E5945" s="815">
        <v>1976</v>
      </c>
    </row>
    <row r="5946" spans="1:5">
      <c r="A5946" s="816">
        <f t="shared" si="390"/>
        <v>27858</v>
      </c>
      <c r="B5946" s="815">
        <f t="shared" si="387"/>
        <v>99</v>
      </c>
      <c r="C5946" s="815">
        <f t="shared" si="388"/>
        <v>268</v>
      </c>
      <c r="D5946" s="815">
        <f t="shared" si="389"/>
        <v>268</v>
      </c>
      <c r="E5946" s="815">
        <v>1976</v>
      </c>
    </row>
    <row r="5947" spans="1:5">
      <c r="A5947" s="816">
        <f t="shared" si="390"/>
        <v>27859</v>
      </c>
      <c r="B5947" s="815">
        <f t="shared" si="387"/>
        <v>100</v>
      </c>
      <c r="C5947" s="815">
        <f t="shared" si="388"/>
        <v>267</v>
      </c>
      <c r="D5947" s="815">
        <f t="shared" si="389"/>
        <v>267</v>
      </c>
      <c r="E5947" s="815">
        <v>1976</v>
      </c>
    </row>
    <row r="5948" spans="1:5">
      <c r="A5948" s="816">
        <f t="shared" si="390"/>
        <v>27860</v>
      </c>
      <c r="B5948" s="815">
        <f t="shared" si="387"/>
        <v>101</v>
      </c>
      <c r="C5948" s="815">
        <f t="shared" si="388"/>
        <v>266</v>
      </c>
      <c r="D5948" s="815">
        <f t="shared" si="389"/>
        <v>266</v>
      </c>
      <c r="E5948" s="815">
        <v>1976</v>
      </c>
    </row>
    <row r="5949" spans="1:5">
      <c r="A5949" s="816">
        <f t="shared" si="390"/>
        <v>27861</v>
      </c>
      <c r="B5949" s="815">
        <f t="shared" si="387"/>
        <v>102</v>
      </c>
      <c r="C5949" s="815">
        <f t="shared" si="388"/>
        <v>265</v>
      </c>
      <c r="D5949" s="815">
        <f t="shared" si="389"/>
        <v>265</v>
      </c>
      <c r="E5949" s="815">
        <v>1976</v>
      </c>
    </row>
    <row r="5950" spans="1:5">
      <c r="A5950" s="816">
        <f t="shared" si="390"/>
        <v>27862</v>
      </c>
      <c r="B5950" s="815">
        <f t="shared" si="387"/>
        <v>103</v>
      </c>
      <c r="C5950" s="815">
        <f t="shared" si="388"/>
        <v>264</v>
      </c>
      <c r="D5950" s="815">
        <f t="shared" si="389"/>
        <v>264</v>
      </c>
      <c r="E5950" s="815">
        <v>1976</v>
      </c>
    </row>
    <row r="5951" spans="1:5">
      <c r="A5951" s="816">
        <f t="shared" si="390"/>
        <v>27863</v>
      </c>
      <c r="B5951" s="815">
        <f t="shared" si="387"/>
        <v>104</v>
      </c>
      <c r="C5951" s="815">
        <f t="shared" si="388"/>
        <v>263</v>
      </c>
      <c r="D5951" s="815">
        <f t="shared" si="389"/>
        <v>263</v>
      </c>
      <c r="E5951" s="815">
        <v>1976</v>
      </c>
    </row>
    <row r="5952" spans="1:5">
      <c r="A5952" s="816">
        <f t="shared" si="390"/>
        <v>27864</v>
      </c>
      <c r="B5952" s="815">
        <f t="shared" si="387"/>
        <v>105</v>
      </c>
      <c r="C5952" s="815">
        <f t="shared" si="388"/>
        <v>262</v>
      </c>
      <c r="D5952" s="815">
        <f t="shared" si="389"/>
        <v>262</v>
      </c>
      <c r="E5952" s="815">
        <v>1976</v>
      </c>
    </row>
    <row r="5953" spans="1:5">
      <c r="A5953" s="816">
        <f t="shared" si="390"/>
        <v>27865</v>
      </c>
      <c r="B5953" s="815">
        <f t="shared" si="387"/>
        <v>106</v>
      </c>
      <c r="C5953" s="815">
        <f t="shared" si="388"/>
        <v>261</v>
      </c>
      <c r="D5953" s="815">
        <f t="shared" si="389"/>
        <v>261</v>
      </c>
      <c r="E5953" s="815">
        <v>1976</v>
      </c>
    </row>
    <row r="5954" spans="1:5">
      <c r="A5954" s="816">
        <f t="shared" si="390"/>
        <v>27866</v>
      </c>
      <c r="B5954" s="815">
        <f t="shared" si="387"/>
        <v>107</v>
      </c>
      <c r="C5954" s="815">
        <f t="shared" si="388"/>
        <v>260</v>
      </c>
      <c r="D5954" s="815">
        <f t="shared" si="389"/>
        <v>260</v>
      </c>
      <c r="E5954" s="815">
        <v>1976</v>
      </c>
    </row>
    <row r="5955" spans="1:5">
      <c r="A5955" s="816">
        <f t="shared" si="390"/>
        <v>27867</v>
      </c>
      <c r="B5955" s="815">
        <f t="shared" si="387"/>
        <v>108</v>
      </c>
      <c r="C5955" s="815">
        <f t="shared" si="388"/>
        <v>259</v>
      </c>
      <c r="D5955" s="815">
        <f t="shared" si="389"/>
        <v>259</v>
      </c>
      <c r="E5955" s="815">
        <v>1976</v>
      </c>
    </row>
    <row r="5956" spans="1:5">
      <c r="A5956" s="816">
        <f t="shared" si="390"/>
        <v>27868</v>
      </c>
      <c r="B5956" s="815">
        <f t="shared" si="387"/>
        <v>109</v>
      </c>
      <c r="C5956" s="815">
        <f t="shared" si="388"/>
        <v>258</v>
      </c>
      <c r="D5956" s="815">
        <f t="shared" si="389"/>
        <v>258</v>
      </c>
      <c r="E5956" s="815">
        <v>1976</v>
      </c>
    </row>
    <row r="5957" spans="1:5">
      <c r="A5957" s="816">
        <f t="shared" si="390"/>
        <v>27869</v>
      </c>
      <c r="B5957" s="815">
        <f t="shared" si="387"/>
        <v>110</v>
      </c>
      <c r="C5957" s="815">
        <f t="shared" si="388"/>
        <v>257</v>
      </c>
      <c r="D5957" s="815">
        <f t="shared" si="389"/>
        <v>257</v>
      </c>
      <c r="E5957" s="815">
        <v>1976</v>
      </c>
    </row>
    <row r="5958" spans="1:5">
      <c r="A5958" s="816">
        <f t="shared" si="390"/>
        <v>27870</v>
      </c>
      <c r="B5958" s="815">
        <f t="shared" si="387"/>
        <v>111</v>
      </c>
      <c r="C5958" s="815">
        <f t="shared" si="388"/>
        <v>256</v>
      </c>
      <c r="D5958" s="815">
        <f t="shared" si="389"/>
        <v>256</v>
      </c>
      <c r="E5958" s="815">
        <v>1976</v>
      </c>
    </row>
    <row r="5959" spans="1:5">
      <c r="A5959" s="816">
        <f t="shared" si="390"/>
        <v>27871</v>
      </c>
      <c r="B5959" s="815">
        <f t="shared" si="387"/>
        <v>112</v>
      </c>
      <c r="C5959" s="815">
        <f t="shared" si="388"/>
        <v>255</v>
      </c>
      <c r="D5959" s="815">
        <f t="shared" si="389"/>
        <v>255</v>
      </c>
      <c r="E5959" s="815">
        <v>1976</v>
      </c>
    </row>
    <row r="5960" spans="1:5">
      <c r="A5960" s="816">
        <f t="shared" si="390"/>
        <v>27872</v>
      </c>
      <c r="B5960" s="815">
        <f t="shared" si="387"/>
        <v>113</v>
      </c>
      <c r="C5960" s="815">
        <f t="shared" si="388"/>
        <v>254</v>
      </c>
      <c r="D5960" s="815">
        <f t="shared" si="389"/>
        <v>254</v>
      </c>
      <c r="E5960" s="815">
        <v>1976</v>
      </c>
    </row>
    <row r="5961" spans="1:5">
      <c r="A5961" s="816">
        <f t="shared" si="390"/>
        <v>27873</v>
      </c>
      <c r="B5961" s="815">
        <f t="shared" si="387"/>
        <v>114</v>
      </c>
      <c r="C5961" s="815">
        <f t="shared" si="388"/>
        <v>253</v>
      </c>
      <c r="D5961" s="815">
        <f t="shared" si="389"/>
        <v>253</v>
      </c>
      <c r="E5961" s="815">
        <v>1976</v>
      </c>
    </row>
    <row r="5962" spans="1:5">
      <c r="A5962" s="816">
        <f t="shared" si="390"/>
        <v>27874</v>
      </c>
      <c r="B5962" s="815">
        <f t="shared" si="387"/>
        <v>115</v>
      </c>
      <c r="C5962" s="815">
        <f t="shared" si="388"/>
        <v>252</v>
      </c>
      <c r="D5962" s="815">
        <f t="shared" si="389"/>
        <v>252</v>
      </c>
      <c r="E5962" s="815">
        <v>1976</v>
      </c>
    </row>
    <row r="5963" spans="1:5">
      <c r="A5963" s="816">
        <f t="shared" si="390"/>
        <v>27875</v>
      </c>
      <c r="B5963" s="815">
        <f t="shared" si="387"/>
        <v>116</v>
      </c>
      <c r="C5963" s="815">
        <f t="shared" si="388"/>
        <v>251</v>
      </c>
      <c r="D5963" s="815">
        <f t="shared" si="389"/>
        <v>251</v>
      </c>
      <c r="E5963" s="815">
        <v>1976</v>
      </c>
    </row>
    <row r="5964" spans="1:5">
      <c r="A5964" s="816">
        <f t="shared" si="390"/>
        <v>27876</v>
      </c>
      <c r="B5964" s="815">
        <f t="shared" si="387"/>
        <v>117</v>
      </c>
      <c r="C5964" s="815">
        <f t="shared" si="388"/>
        <v>250</v>
      </c>
      <c r="D5964" s="815">
        <f t="shared" si="389"/>
        <v>250</v>
      </c>
      <c r="E5964" s="815">
        <v>1976</v>
      </c>
    </row>
    <row r="5965" spans="1:5">
      <c r="A5965" s="816">
        <f t="shared" si="390"/>
        <v>27877</v>
      </c>
      <c r="B5965" s="815">
        <f t="shared" si="387"/>
        <v>118</v>
      </c>
      <c r="C5965" s="815">
        <f t="shared" si="388"/>
        <v>249</v>
      </c>
      <c r="D5965" s="815">
        <f t="shared" si="389"/>
        <v>249</v>
      </c>
      <c r="E5965" s="815">
        <v>1976</v>
      </c>
    </row>
    <row r="5966" spans="1:5">
      <c r="A5966" s="816">
        <f t="shared" si="390"/>
        <v>27878</v>
      </c>
      <c r="B5966" s="815">
        <f t="shared" si="387"/>
        <v>119</v>
      </c>
      <c r="C5966" s="815">
        <f t="shared" si="388"/>
        <v>248</v>
      </c>
      <c r="D5966" s="815">
        <f t="shared" si="389"/>
        <v>248</v>
      </c>
      <c r="E5966" s="815">
        <v>1976</v>
      </c>
    </row>
    <row r="5967" spans="1:5">
      <c r="A5967" s="816">
        <f t="shared" si="390"/>
        <v>27879</v>
      </c>
      <c r="B5967" s="815">
        <f t="shared" si="387"/>
        <v>120</v>
      </c>
      <c r="C5967" s="815">
        <f t="shared" si="388"/>
        <v>247</v>
      </c>
      <c r="D5967" s="815">
        <f t="shared" si="389"/>
        <v>247</v>
      </c>
      <c r="E5967" s="815">
        <v>1976</v>
      </c>
    </row>
    <row r="5968" spans="1:5">
      <c r="A5968" s="816">
        <f t="shared" si="390"/>
        <v>27880</v>
      </c>
      <c r="B5968" s="815">
        <f t="shared" si="387"/>
        <v>121</v>
      </c>
      <c r="C5968" s="815">
        <f t="shared" si="388"/>
        <v>246</v>
      </c>
      <c r="D5968" s="815">
        <f t="shared" si="389"/>
        <v>246</v>
      </c>
      <c r="E5968" s="815">
        <v>1976</v>
      </c>
    </row>
    <row r="5969" spans="1:5">
      <c r="A5969" s="816">
        <f t="shared" si="390"/>
        <v>27881</v>
      </c>
      <c r="B5969" s="815">
        <f t="shared" si="387"/>
        <v>122</v>
      </c>
      <c r="C5969" s="815">
        <f t="shared" si="388"/>
        <v>245</v>
      </c>
      <c r="D5969" s="815">
        <f t="shared" si="389"/>
        <v>245</v>
      </c>
      <c r="E5969" s="815">
        <v>1976</v>
      </c>
    </row>
    <row r="5970" spans="1:5">
      <c r="A5970" s="816">
        <f t="shared" si="390"/>
        <v>27882</v>
      </c>
      <c r="B5970" s="815">
        <f t="shared" si="387"/>
        <v>123</v>
      </c>
      <c r="C5970" s="815">
        <f t="shared" si="388"/>
        <v>244</v>
      </c>
      <c r="D5970" s="815">
        <f t="shared" si="389"/>
        <v>244</v>
      </c>
      <c r="E5970" s="815">
        <v>1976</v>
      </c>
    </row>
    <row r="5971" spans="1:5">
      <c r="A5971" s="816">
        <f t="shared" si="390"/>
        <v>27883</v>
      </c>
      <c r="B5971" s="815">
        <f t="shared" si="387"/>
        <v>124</v>
      </c>
      <c r="C5971" s="815">
        <f t="shared" si="388"/>
        <v>243</v>
      </c>
      <c r="D5971" s="815">
        <f t="shared" si="389"/>
        <v>243</v>
      </c>
      <c r="E5971" s="815">
        <v>1976</v>
      </c>
    </row>
    <row r="5972" spans="1:5">
      <c r="A5972" s="816">
        <f t="shared" si="390"/>
        <v>27884</v>
      </c>
      <c r="B5972" s="815">
        <f t="shared" si="387"/>
        <v>125</v>
      </c>
      <c r="C5972" s="815">
        <f t="shared" si="388"/>
        <v>242</v>
      </c>
      <c r="D5972" s="815">
        <f t="shared" si="389"/>
        <v>242</v>
      </c>
      <c r="E5972" s="815">
        <v>1976</v>
      </c>
    </row>
    <row r="5973" spans="1:5">
      <c r="A5973" s="816">
        <f t="shared" si="390"/>
        <v>27885</v>
      </c>
      <c r="B5973" s="815">
        <f t="shared" si="387"/>
        <v>126</v>
      </c>
      <c r="C5973" s="815">
        <f t="shared" si="388"/>
        <v>241</v>
      </c>
      <c r="D5973" s="815">
        <f t="shared" si="389"/>
        <v>241</v>
      </c>
      <c r="E5973" s="815">
        <v>1976</v>
      </c>
    </row>
    <row r="5974" spans="1:5">
      <c r="A5974" s="816">
        <f t="shared" si="390"/>
        <v>27886</v>
      </c>
      <c r="B5974" s="815">
        <f t="shared" si="387"/>
        <v>127</v>
      </c>
      <c r="C5974" s="815">
        <f t="shared" si="388"/>
        <v>240</v>
      </c>
      <c r="D5974" s="815">
        <f t="shared" si="389"/>
        <v>240</v>
      </c>
      <c r="E5974" s="815">
        <v>1976</v>
      </c>
    </row>
    <row r="5975" spans="1:5">
      <c r="A5975" s="816">
        <f t="shared" si="390"/>
        <v>27887</v>
      </c>
      <c r="B5975" s="815">
        <f t="shared" si="387"/>
        <v>128</v>
      </c>
      <c r="C5975" s="815">
        <f t="shared" si="388"/>
        <v>239</v>
      </c>
      <c r="D5975" s="815">
        <f t="shared" si="389"/>
        <v>239</v>
      </c>
      <c r="E5975" s="815">
        <v>1976</v>
      </c>
    </row>
    <row r="5976" spans="1:5">
      <c r="A5976" s="816">
        <f t="shared" si="390"/>
        <v>27888</v>
      </c>
      <c r="B5976" s="815">
        <f t="shared" si="387"/>
        <v>129</v>
      </c>
      <c r="C5976" s="815">
        <f t="shared" si="388"/>
        <v>238</v>
      </c>
      <c r="D5976" s="815">
        <f t="shared" si="389"/>
        <v>238</v>
      </c>
      <c r="E5976" s="815">
        <v>1976</v>
      </c>
    </row>
    <row r="5977" spans="1:5">
      <c r="A5977" s="816">
        <f t="shared" si="390"/>
        <v>27889</v>
      </c>
      <c r="B5977" s="815">
        <f t="shared" si="387"/>
        <v>130</v>
      </c>
      <c r="C5977" s="815">
        <f t="shared" si="388"/>
        <v>237</v>
      </c>
      <c r="D5977" s="815">
        <f t="shared" si="389"/>
        <v>237</v>
      </c>
      <c r="E5977" s="815">
        <v>1976</v>
      </c>
    </row>
    <row r="5978" spans="1:5">
      <c r="A5978" s="816">
        <f t="shared" si="390"/>
        <v>27890</v>
      </c>
      <c r="B5978" s="815">
        <f t="shared" ref="B5978:B6041" si="391">B5977+1</f>
        <v>131</v>
      </c>
      <c r="C5978" s="815">
        <f t="shared" ref="C5978:C6041" si="392">C5977-1</f>
        <v>236</v>
      </c>
      <c r="D5978" s="815">
        <f t="shared" ref="D5978:D6041" si="393">D5977-1</f>
        <v>236</v>
      </c>
      <c r="E5978" s="815">
        <v>1976</v>
      </c>
    </row>
    <row r="5979" spans="1:5">
      <c r="A5979" s="816">
        <f t="shared" si="390"/>
        <v>27891</v>
      </c>
      <c r="B5979" s="815">
        <f t="shared" si="391"/>
        <v>132</v>
      </c>
      <c r="C5979" s="815">
        <f t="shared" si="392"/>
        <v>235</v>
      </c>
      <c r="D5979" s="815">
        <f t="shared" si="393"/>
        <v>235</v>
      </c>
      <c r="E5979" s="815">
        <v>1976</v>
      </c>
    </row>
    <row r="5980" spans="1:5">
      <c r="A5980" s="816">
        <f t="shared" si="390"/>
        <v>27892</v>
      </c>
      <c r="B5980" s="815">
        <f t="shared" si="391"/>
        <v>133</v>
      </c>
      <c r="C5980" s="815">
        <f t="shared" si="392"/>
        <v>234</v>
      </c>
      <c r="D5980" s="815">
        <f t="shared" si="393"/>
        <v>234</v>
      </c>
      <c r="E5980" s="815">
        <v>1976</v>
      </c>
    </row>
    <row r="5981" spans="1:5">
      <c r="A5981" s="816">
        <f t="shared" si="390"/>
        <v>27893</v>
      </c>
      <c r="B5981" s="815">
        <f t="shared" si="391"/>
        <v>134</v>
      </c>
      <c r="C5981" s="815">
        <f t="shared" si="392"/>
        <v>233</v>
      </c>
      <c r="D5981" s="815">
        <f t="shared" si="393"/>
        <v>233</v>
      </c>
      <c r="E5981" s="815">
        <v>1976</v>
      </c>
    </row>
    <row r="5982" spans="1:5">
      <c r="A5982" s="816">
        <f t="shared" si="390"/>
        <v>27894</v>
      </c>
      <c r="B5982" s="815">
        <f t="shared" si="391"/>
        <v>135</v>
      </c>
      <c r="C5982" s="815">
        <f t="shared" si="392"/>
        <v>232</v>
      </c>
      <c r="D5982" s="815">
        <f t="shared" si="393"/>
        <v>232</v>
      </c>
      <c r="E5982" s="815">
        <v>1976</v>
      </c>
    </row>
    <row r="5983" spans="1:5">
      <c r="A5983" s="816">
        <f t="shared" si="390"/>
        <v>27895</v>
      </c>
      <c r="B5983" s="815">
        <f t="shared" si="391"/>
        <v>136</v>
      </c>
      <c r="C5983" s="815">
        <f t="shared" si="392"/>
        <v>231</v>
      </c>
      <c r="D5983" s="815">
        <f t="shared" si="393"/>
        <v>231</v>
      </c>
      <c r="E5983" s="815">
        <v>1976</v>
      </c>
    </row>
    <row r="5984" spans="1:5">
      <c r="A5984" s="816">
        <f t="shared" si="390"/>
        <v>27896</v>
      </c>
      <c r="B5984" s="815">
        <f t="shared" si="391"/>
        <v>137</v>
      </c>
      <c r="C5984" s="815">
        <f t="shared" si="392"/>
        <v>230</v>
      </c>
      <c r="D5984" s="815">
        <f t="shared" si="393"/>
        <v>230</v>
      </c>
      <c r="E5984" s="815">
        <v>1976</v>
      </c>
    </row>
    <row r="5985" spans="1:5">
      <c r="A5985" s="816">
        <f t="shared" si="390"/>
        <v>27897</v>
      </c>
      <c r="B5985" s="815">
        <f t="shared" si="391"/>
        <v>138</v>
      </c>
      <c r="C5985" s="815">
        <f t="shared" si="392"/>
        <v>229</v>
      </c>
      <c r="D5985" s="815">
        <f t="shared" si="393"/>
        <v>229</v>
      </c>
      <c r="E5985" s="815">
        <v>1976</v>
      </c>
    </row>
    <row r="5986" spans="1:5">
      <c r="A5986" s="816">
        <f t="shared" si="390"/>
        <v>27898</v>
      </c>
      <c r="B5986" s="815">
        <f t="shared" si="391"/>
        <v>139</v>
      </c>
      <c r="C5986" s="815">
        <f t="shared" si="392"/>
        <v>228</v>
      </c>
      <c r="D5986" s="815">
        <f t="shared" si="393"/>
        <v>228</v>
      </c>
      <c r="E5986" s="815">
        <v>1976</v>
      </c>
    </row>
    <row r="5987" spans="1:5">
      <c r="A5987" s="816">
        <f t="shared" si="390"/>
        <v>27899</v>
      </c>
      <c r="B5987" s="815">
        <f t="shared" si="391"/>
        <v>140</v>
      </c>
      <c r="C5987" s="815">
        <f t="shared" si="392"/>
        <v>227</v>
      </c>
      <c r="D5987" s="815">
        <f t="shared" si="393"/>
        <v>227</v>
      </c>
      <c r="E5987" s="815">
        <v>1976</v>
      </c>
    </row>
    <row r="5988" spans="1:5">
      <c r="A5988" s="816">
        <f t="shared" si="390"/>
        <v>27900</v>
      </c>
      <c r="B5988" s="815">
        <f t="shared" si="391"/>
        <v>141</v>
      </c>
      <c r="C5988" s="815">
        <f t="shared" si="392"/>
        <v>226</v>
      </c>
      <c r="D5988" s="815">
        <f t="shared" si="393"/>
        <v>226</v>
      </c>
      <c r="E5988" s="815">
        <v>1976</v>
      </c>
    </row>
    <row r="5989" spans="1:5">
      <c r="A5989" s="816">
        <f t="shared" si="390"/>
        <v>27901</v>
      </c>
      <c r="B5989" s="815">
        <f t="shared" si="391"/>
        <v>142</v>
      </c>
      <c r="C5989" s="815">
        <f t="shared" si="392"/>
        <v>225</v>
      </c>
      <c r="D5989" s="815">
        <f t="shared" si="393"/>
        <v>225</v>
      </c>
      <c r="E5989" s="815">
        <v>1976</v>
      </c>
    </row>
    <row r="5990" spans="1:5">
      <c r="A5990" s="816">
        <f t="shared" si="390"/>
        <v>27902</v>
      </c>
      <c r="B5990" s="815">
        <f t="shared" si="391"/>
        <v>143</v>
      </c>
      <c r="C5990" s="815">
        <f t="shared" si="392"/>
        <v>224</v>
      </c>
      <c r="D5990" s="815">
        <f t="shared" si="393"/>
        <v>224</v>
      </c>
      <c r="E5990" s="815">
        <v>1976</v>
      </c>
    </row>
    <row r="5991" spans="1:5">
      <c r="A5991" s="816">
        <f t="shared" si="390"/>
        <v>27903</v>
      </c>
      <c r="B5991" s="815">
        <f t="shared" si="391"/>
        <v>144</v>
      </c>
      <c r="C5991" s="815">
        <f t="shared" si="392"/>
        <v>223</v>
      </c>
      <c r="D5991" s="815">
        <f t="shared" si="393"/>
        <v>223</v>
      </c>
      <c r="E5991" s="815">
        <v>1976</v>
      </c>
    </row>
    <row r="5992" spans="1:5">
      <c r="A5992" s="816">
        <f t="shared" si="390"/>
        <v>27904</v>
      </c>
      <c r="B5992" s="815">
        <f t="shared" si="391"/>
        <v>145</v>
      </c>
      <c r="C5992" s="815">
        <f t="shared" si="392"/>
        <v>222</v>
      </c>
      <c r="D5992" s="815">
        <f t="shared" si="393"/>
        <v>222</v>
      </c>
      <c r="E5992" s="815">
        <v>1976</v>
      </c>
    </row>
    <row r="5993" spans="1:5">
      <c r="A5993" s="816">
        <f t="shared" si="390"/>
        <v>27905</v>
      </c>
      <c r="B5993" s="815">
        <f t="shared" si="391"/>
        <v>146</v>
      </c>
      <c r="C5993" s="815">
        <f t="shared" si="392"/>
        <v>221</v>
      </c>
      <c r="D5993" s="815">
        <f t="shared" si="393"/>
        <v>221</v>
      </c>
      <c r="E5993" s="815">
        <v>1976</v>
      </c>
    </row>
    <row r="5994" spans="1:5">
      <c r="A5994" s="816">
        <f t="shared" si="390"/>
        <v>27906</v>
      </c>
      <c r="B5994" s="815">
        <f t="shared" si="391"/>
        <v>147</v>
      </c>
      <c r="C5994" s="815">
        <f t="shared" si="392"/>
        <v>220</v>
      </c>
      <c r="D5994" s="815">
        <f t="shared" si="393"/>
        <v>220</v>
      </c>
      <c r="E5994" s="815">
        <v>1976</v>
      </c>
    </row>
    <row r="5995" spans="1:5">
      <c r="A5995" s="816">
        <f t="shared" si="390"/>
        <v>27907</v>
      </c>
      <c r="B5995" s="815">
        <f t="shared" si="391"/>
        <v>148</v>
      </c>
      <c r="C5995" s="815">
        <f t="shared" si="392"/>
        <v>219</v>
      </c>
      <c r="D5995" s="815">
        <f t="shared" si="393"/>
        <v>219</v>
      </c>
      <c r="E5995" s="815">
        <v>1976</v>
      </c>
    </row>
    <row r="5996" spans="1:5">
      <c r="A5996" s="816">
        <f t="shared" si="390"/>
        <v>27908</v>
      </c>
      <c r="B5996" s="815">
        <f t="shared" si="391"/>
        <v>149</v>
      </c>
      <c r="C5996" s="815">
        <f t="shared" si="392"/>
        <v>218</v>
      </c>
      <c r="D5996" s="815">
        <f t="shared" si="393"/>
        <v>218</v>
      </c>
      <c r="E5996" s="815">
        <v>1976</v>
      </c>
    </row>
    <row r="5997" spans="1:5">
      <c r="A5997" s="816">
        <f t="shared" si="390"/>
        <v>27909</v>
      </c>
      <c r="B5997" s="815">
        <f t="shared" si="391"/>
        <v>150</v>
      </c>
      <c r="C5997" s="815">
        <f t="shared" si="392"/>
        <v>217</v>
      </c>
      <c r="D5997" s="815">
        <f t="shared" si="393"/>
        <v>217</v>
      </c>
      <c r="E5997" s="815">
        <v>1976</v>
      </c>
    </row>
    <row r="5998" spans="1:5">
      <c r="A5998" s="816">
        <f t="shared" si="390"/>
        <v>27910</v>
      </c>
      <c r="B5998" s="815">
        <f t="shared" si="391"/>
        <v>151</v>
      </c>
      <c r="C5998" s="815">
        <f t="shared" si="392"/>
        <v>216</v>
      </c>
      <c r="D5998" s="815">
        <f t="shared" si="393"/>
        <v>216</v>
      </c>
      <c r="E5998" s="815">
        <v>1976</v>
      </c>
    </row>
    <row r="5999" spans="1:5">
      <c r="A5999" s="816">
        <f t="shared" si="390"/>
        <v>27911</v>
      </c>
      <c r="B5999" s="815">
        <f t="shared" si="391"/>
        <v>152</v>
      </c>
      <c r="C5999" s="815">
        <f t="shared" si="392"/>
        <v>215</v>
      </c>
      <c r="D5999" s="815">
        <f t="shared" si="393"/>
        <v>215</v>
      </c>
      <c r="E5999" s="815">
        <v>1976</v>
      </c>
    </row>
    <row r="6000" spans="1:5">
      <c r="A6000" s="816">
        <f t="shared" si="390"/>
        <v>27912</v>
      </c>
      <c r="B6000" s="815">
        <f t="shared" si="391"/>
        <v>153</v>
      </c>
      <c r="C6000" s="815">
        <f t="shared" si="392"/>
        <v>214</v>
      </c>
      <c r="D6000" s="815">
        <f t="shared" si="393"/>
        <v>214</v>
      </c>
      <c r="E6000" s="815">
        <v>1976</v>
      </c>
    </row>
    <row r="6001" spans="1:5">
      <c r="A6001" s="816">
        <f t="shared" si="390"/>
        <v>27913</v>
      </c>
      <c r="B6001" s="815">
        <f t="shared" si="391"/>
        <v>154</v>
      </c>
      <c r="C6001" s="815">
        <f t="shared" si="392"/>
        <v>213</v>
      </c>
      <c r="D6001" s="815">
        <f t="shared" si="393"/>
        <v>213</v>
      </c>
      <c r="E6001" s="815">
        <v>1976</v>
      </c>
    </row>
    <row r="6002" spans="1:5">
      <c r="A6002" s="816">
        <f t="shared" si="390"/>
        <v>27914</v>
      </c>
      <c r="B6002" s="815">
        <f t="shared" si="391"/>
        <v>155</v>
      </c>
      <c r="C6002" s="815">
        <f t="shared" si="392"/>
        <v>212</v>
      </c>
      <c r="D6002" s="815">
        <f t="shared" si="393"/>
        <v>212</v>
      </c>
      <c r="E6002" s="815">
        <v>1976</v>
      </c>
    </row>
    <row r="6003" spans="1:5">
      <c r="A6003" s="816">
        <f t="shared" ref="A6003:A6066" si="394">A6002+1</f>
        <v>27915</v>
      </c>
      <c r="B6003" s="815">
        <f t="shared" si="391"/>
        <v>156</v>
      </c>
      <c r="C6003" s="815">
        <f t="shared" si="392"/>
        <v>211</v>
      </c>
      <c r="D6003" s="815">
        <f t="shared" si="393"/>
        <v>211</v>
      </c>
      <c r="E6003" s="815">
        <v>1976</v>
      </c>
    </row>
    <row r="6004" spans="1:5">
      <c r="A6004" s="816">
        <f t="shared" si="394"/>
        <v>27916</v>
      </c>
      <c r="B6004" s="815">
        <f t="shared" si="391"/>
        <v>157</v>
      </c>
      <c r="C6004" s="815">
        <f t="shared" si="392"/>
        <v>210</v>
      </c>
      <c r="D6004" s="815">
        <f t="shared" si="393"/>
        <v>210</v>
      </c>
      <c r="E6004" s="815">
        <v>1976</v>
      </c>
    </row>
    <row r="6005" spans="1:5">
      <c r="A6005" s="816">
        <f t="shared" si="394"/>
        <v>27917</v>
      </c>
      <c r="B6005" s="815">
        <f t="shared" si="391"/>
        <v>158</v>
      </c>
      <c r="C6005" s="815">
        <f t="shared" si="392"/>
        <v>209</v>
      </c>
      <c r="D6005" s="815">
        <f t="shared" si="393"/>
        <v>209</v>
      </c>
      <c r="E6005" s="815">
        <v>1976</v>
      </c>
    </row>
    <row r="6006" spans="1:5">
      <c r="A6006" s="816">
        <f t="shared" si="394"/>
        <v>27918</v>
      </c>
      <c r="B6006" s="815">
        <f t="shared" si="391"/>
        <v>159</v>
      </c>
      <c r="C6006" s="815">
        <f t="shared" si="392"/>
        <v>208</v>
      </c>
      <c r="D6006" s="815">
        <f t="shared" si="393"/>
        <v>208</v>
      </c>
      <c r="E6006" s="815">
        <v>1976</v>
      </c>
    </row>
    <row r="6007" spans="1:5">
      <c r="A6007" s="816">
        <f t="shared" si="394"/>
        <v>27919</v>
      </c>
      <c r="B6007" s="815">
        <f t="shared" si="391"/>
        <v>160</v>
      </c>
      <c r="C6007" s="815">
        <f t="shared" si="392"/>
        <v>207</v>
      </c>
      <c r="D6007" s="815">
        <f t="shared" si="393"/>
        <v>207</v>
      </c>
      <c r="E6007" s="815">
        <v>1976</v>
      </c>
    </row>
    <row r="6008" spans="1:5">
      <c r="A6008" s="816">
        <f t="shared" si="394"/>
        <v>27920</v>
      </c>
      <c r="B6008" s="815">
        <f t="shared" si="391"/>
        <v>161</v>
      </c>
      <c r="C6008" s="815">
        <f t="shared" si="392"/>
        <v>206</v>
      </c>
      <c r="D6008" s="815">
        <f t="shared" si="393"/>
        <v>206</v>
      </c>
      <c r="E6008" s="815">
        <v>1976</v>
      </c>
    </row>
    <row r="6009" spans="1:5">
      <c r="A6009" s="816">
        <f t="shared" si="394"/>
        <v>27921</v>
      </c>
      <c r="B6009" s="815">
        <f t="shared" si="391"/>
        <v>162</v>
      </c>
      <c r="C6009" s="815">
        <f t="shared" si="392"/>
        <v>205</v>
      </c>
      <c r="D6009" s="815">
        <f t="shared" si="393"/>
        <v>205</v>
      </c>
      <c r="E6009" s="815">
        <v>1976</v>
      </c>
    </row>
    <row r="6010" spans="1:5">
      <c r="A6010" s="816">
        <f t="shared" si="394"/>
        <v>27922</v>
      </c>
      <c r="B6010" s="815">
        <f t="shared" si="391"/>
        <v>163</v>
      </c>
      <c r="C6010" s="815">
        <f t="shared" si="392"/>
        <v>204</v>
      </c>
      <c r="D6010" s="815">
        <f t="shared" si="393"/>
        <v>204</v>
      </c>
      <c r="E6010" s="815">
        <v>1976</v>
      </c>
    </row>
    <row r="6011" spans="1:5">
      <c r="A6011" s="816">
        <f t="shared" si="394"/>
        <v>27923</v>
      </c>
      <c r="B6011" s="815">
        <f t="shared" si="391"/>
        <v>164</v>
      </c>
      <c r="C6011" s="815">
        <f t="shared" si="392"/>
        <v>203</v>
      </c>
      <c r="D6011" s="815">
        <f t="shared" si="393"/>
        <v>203</v>
      </c>
      <c r="E6011" s="815">
        <v>1976</v>
      </c>
    </row>
    <row r="6012" spans="1:5">
      <c r="A6012" s="816">
        <f t="shared" si="394"/>
        <v>27924</v>
      </c>
      <c r="B6012" s="815">
        <f t="shared" si="391"/>
        <v>165</v>
      </c>
      <c r="C6012" s="815">
        <f t="shared" si="392"/>
        <v>202</v>
      </c>
      <c r="D6012" s="815">
        <f t="shared" si="393"/>
        <v>202</v>
      </c>
      <c r="E6012" s="815">
        <v>1976</v>
      </c>
    </row>
    <row r="6013" spans="1:5">
      <c r="A6013" s="816">
        <f t="shared" si="394"/>
        <v>27925</v>
      </c>
      <c r="B6013" s="815">
        <f t="shared" si="391"/>
        <v>166</v>
      </c>
      <c r="C6013" s="815">
        <f t="shared" si="392"/>
        <v>201</v>
      </c>
      <c r="D6013" s="815">
        <f t="shared" si="393"/>
        <v>201</v>
      </c>
      <c r="E6013" s="815">
        <v>1976</v>
      </c>
    </row>
    <row r="6014" spans="1:5">
      <c r="A6014" s="816">
        <f t="shared" si="394"/>
        <v>27926</v>
      </c>
      <c r="B6014" s="815">
        <f t="shared" si="391"/>
        <v>167</v>
      </c>
      <c r="C6014" s="815">
        <f t="shared" si="392"/>
        <v>200</v>
      </c>
      <c r="D6014" s="815">
        <f t="shared" si="393"/>
        <v>200</v>
      </c>
      <c r="E6014" s="815">
        <v>1976</v>
      </c>
    </row>
    <row r="6015" spans="1:5">
      <c r="A6015" s="816">
        <f t="shared" si="394"/>
        <v>27927</v>
      </c>
      <c r="B6015" s="815">
        <f t="shared" si="391"/>
        <v>168</v>
      </c>
      <c r="C6015" s="815">
        <f t="shared" si="392"/>
        <v>199</v>
      </c>
      <c r="D6015" s="815">
        <f t="shared" si="393"/>
        <v>199</v>
      </c>
      <c r="E6015" s="815">
        <v>1976</v>
      </c>
    </row>
    <row r="6016" spans="1:5">
      <c r="A6016" s="816">
        <f t="shared" si="394"/>
        <v>27928</v>
      </c>
      <c r="B6016" s="815">
        <f t="shared" si="391"/>
        <v>169</v>
      </c>
      <c r="C6016" s="815">
        <f t="shared" si="392"/>
        <v>198</v>
      </c>
      <c r="D6016" s="815">
        <f t="shared" si="393"/>
        <v>198</v>
      </c>
      <c r="E6016" s="815">
        <v>1976</v>
      </c>
    </row>
    <row r="6017" spans="1:5">
      <c r="A6017" s="816">
        <f t="shared" si="394"/>
        <v>27929</v>
      </c>
      <c r="B6017" s="815">
        <f t="shared" si="391"/>
        <v>170</v>
      </c>
      <c r="C6017" s="815">
        <f t="shared" si="392"/>
        <v>197</v>
      </c>
      <c r="D6017" s="815">
        <f t="shared" si="393"/>
        <v>197</v>
      </c>
      <c r="E6017" s="815">
        <v>1976</v>
      </c>
    </row>
    <row r="6018" spans="1:5">
      <c r="A6018" s="816">
        <f t="shared" si="394"/>
        <v>27930</v>
      </c>
      <c r="B6018" s="815">
        <f t="shared" si="391"/>
        <v>171</v>
      </c>
      <c r="C6018" s="815">
        <f t="shared" si="392"/>
        <v>196</v>
      </c>
      <c r="D6018" s="815">
        <f t="shared" si="393"/>
        <v>196</v>
      </c>
      <c r="E6018" s="815">
        <v>1976</v>
      </c>
    </row>
    <row r="6019" spans="1:5">
      <c r="A6019" s="816">
        <f t="shared" si="394"/>
        <v>27931</v>
      </c>
      <c r="B6019" s="815">
        <f t="shared" si="391"/>
        <v>172</v>
      </c>
      <c r="C6019" s="815">
        <f t="shared" si="392"/>
        <v>195</v>
      </c>
      <c r="D6019" s="815">
        <f t="shared" si="393"/>
        <v>195</v>
      </c>
      <c r="E6019" s="815">
        <v>1976</v>
      </c>
    </row>
    <row r="6020" spans="1:5">
      <c r="A6020" s="816">
        <f t="shared" si="394"/>
        <v>27932</v>
      </c>
      <c r="B6020" s="815">
        <f t="shared" si="391"/>
        <v>173</v>
      </c>
      <c r="C6020" s="815">
        <f t="shared" si="392"/>
        <v>194</v>
      </c>
      <c r="D6020" s="815">
        <f t="shared" si="393"/>
        <v>194</v>
      </c>
      <c r="E6020" s="815">
        <v>1976</v>
      </c>
    </row>
    <row r="6021" spans="1:5">
      <c r="A6021" s="816">
        <f t="shared" si="394"/>
        <v>27933</v>
      </c>
      <c r="B6021" s="815">
        <f t="shared" si="391"/>
        <v>174</v>
      </c>
      <c r="C6021" s="815">
        <f t="shared" si="392"/>
        <v>193</v>
      </c>
      <c r="D6021" s="815">
        <f t="shared" si="393"/>
        <v>193</v>
      </c>
      <c r="E6021" s="815">
        <v>1976</v>
      </c>
    </row>
    <row r="6022" spans="1:5">
      <c r="A6022" s="816">
        <f t="shared" si="394"/>
        <v>27934</v>
      </c>
      <c r="B6022" s="815">
        <f t="shared" si="391"/>
        <v>175</v>
      </c>
      <c r="C6022" s="815">
        <f t="shared" si="392"/>
        <v>192</v>
      </c>
      <c r="D6022" s="815">
        <f t="shared" si="393"/>
        <v>192</v>
      </c>
      <c r="E6022" s="815">
        <v>1976</v>
      </c>
    </row>
    <row r="6023" spans="1:5">
      <c r="A6023" s="816">
        <f t="shared" si="394"/>
        <v>27935</v>
      </c>
      <c r="B6023" s="815">
        <f t="shared" si="391"/>
        <v>176</v>
      </c>
      <c r="C6023" s="815">
        <f t="shared" si="392"/>
        <v>191</v>
      </c>
      <c r="D6023" s="815">
        <f t="shared" si="393"/>
        <v>191</v>
      </c>
      <c r="E6023" s="815">
        <v>1976</v>
      </c>
    </row>
    <row r="6024" spans="1:5">
      <c r="A6024" s="816">
        <f t="shared" si="394"/>
        <v>27936</v>
      </c>
      <c r="B6024" s="815">
        <f t="shared" si="391"/>
        <v>177</v>
      </c>
      <c r="C6024" s="815">
        <f t="shared" si="392"/>
        <v>190</v>
      </c>
      <c r="D6024" s="815">
        <f t="shared" si="393"/>
        <v>190</v>
      </c>
      <c r="E6024" s="815">
        <v>1976</v>
      </c>
    </row>
    <row r="6025" spans="1:5">
      <c r="A6025" s="816">
        <f t="shared" si="394"/>
        <v>27937</v>
      </c>
      <c r="B6025" s="815">
        <f t="shared" si="391"/>
        <v>178</v>
      </c>
      <c r="C6025" s="815">
        <f t="shared" si="392"/>
        <v>189</v>
      </c>
      <c r="D6025" s="815">
        <f t="shared" si="393"/>
        <v>189</v>
      </c>
      <c r="E6025" s="815">
        <v>1976</v>
      </c>
    </row>
    <row r="6026" spans="1:5">
      <c r="A6026" s="816">
        <f t="shared" si="394"/>
        <v>27938</v>
      </c>
      <c r="B6026" s="815">
        <f t="shared" si="391"/>
        <v>179</v>
      </c>
      <c r="C6026" s="815">
        <f t="shared" si="392"/>
        <v>188</v>
      </c>
      <c r="D6026" s="815">
        <f t="shared" si="393"/>
        <v>188</v>
      </c>
      <c r="E6026" s="815">
        <v>1976</v>
      </c>
    </row>
    <row r="6027" spans="1:5">
      <c r="A6027" s="816">
        <f t="shared" si="394"/>
        <v>27939</v>
      </c>
      <c r="B6027" s="815">
        <f t="shared" si="391"/>
        <v>180</v>
      </c>
      <c r="C6027" s="815">
        <f t="shared" si="392"/>
        <v>187</v>
      </c>
      <c r="D6027" s="815">
        <f t="shared" si="393"/>
        <v>187</v>
      </c>
      <c r="E6027" s="815">
        <v>1976</v>
      </c>
    </row>
    <row r="6028" spans="1:5">
      <c r="A6028" s="816">
        <f t="shared" si="394"/>
        <v>27940</v>
      </c>
      <c r="B6028" s="815">
        <f t="shared" si="391"/>
        <v>181</v>
      </c>
      <c r="C6028" s="815">
        <f t="shared" si="392"/>
        <v>186</v>
      </c>
      <c r="D6028" s="815">
        <f t="shared" si="393"/>
        <v>186</v>
      </c>
      <c r="E6028" s="815">
        <v>1976</v>
      </c>
    </row>
    <row r="6029" spans="1:5">
      <c r="A6029" s="816">
        <f t="shared" si="394"/>
        <v>27941</v>
      </c>
      <c r="B6029" s="815">
        <f t="shared" si="391"/>
        <v>182</v>
      </c>
      <c r="C6029" s="815">
        <f t="shared" si="392"/>
        <v>185</v>
      </c>
      <c r="D6029" s="815">
        <f t="shared" si="393"/>
        <v>185</v>
      </c>
      <c r="E6029" s="815">
        <v>1976</v>
      </c>
    </row>
    <row r="6030" spans="1:5">
      <c r="A6030" s="816">
        <f t="shared" si="394"/>
        <v>27942</v>
      </c>
      <c r="B6030" s="815">
        <f t="shared" si="391"/>
        <v>183</v>
      </c>
      <c r="C6030" s="815">
        <f t="shared" si="392"/>
        <v>184</v>
      </c>
      <c r="D6030" s="815">
        <f t="shared" si="393"/>
        <v>184</v>
      </c>
      <c r="E6030" s="815">
        <v>1976</v>
      </c>
    </row>
    <row r="6031" spans="1:5">
      <c r="A6031" s="816">
        <f t="shared" si="394"/>
        <v>27943</v>
      </c>
      <c r="B6031" s="815">
        <f t="shared" si="391"/>
        <v>184</v>
      </c>
      <c r="C6031" s="815">
        <f t="shared" si="392"/>
        <v>183</v>
      </c>
      <c r="D6031" s="815">
        <f t="shared" si="393"/>
        <v>183</v>
      </c>
      <c r="E6031" s="815">
        <v>1976</v>
      </c>
    </row>
    <row r="6032" spans="1:5">
      <c r="A6032" s="816">
        <f t="shared" si="394"/>
        <v>27944</v>
      </c>
      <c r="B6032" s="815">
        <f t="shared" si="391"/>
        <v>185</v>
      </c>
      <c r="C6032" s="815">
        <f t="shared" si="392"/>
        <v>182</v>
      </c>
      <c r="D6032" s="815">
        <f t="shared" si="393"/>
        <v>182</v>
      </c>
      <c r="E6032" s="815">
        <v>1976</v>
      </c>
    </row>
    <row r="6033" spans="1:5">
      <c r="A6033" s="816">
        <f t="shared" si="394"/>
        <v>27945</v>
      </c>
      <c r="B6033" s="815">
        <f t="shared" si="391"/>
        <v>186</v>
      </c>
      <c r="C6033" s="815">
        <f t="shared" si="392"/>
        <v>181</v>
      </c>
      <c r="D6033" s="815">
        <f t="shared" si="393"/>
        <v>181</v>
      </c>
      <c r="E6033" s="815">
        <v>1976</v>
      </c>
    </row>
    <row r="6034" spans="1:5">
      <c r="A6034" s="816">
        <f t="shared" si="394"/>
        <v>27946</v>
      </c>
      <c r="B6034" s="815">
        <f t="shared" si="391"/>
        <v>187</v>
      </c>
      <c r="C6034" s="815">
        <f t="shared" si="392"/>
        <v>180</v>
      </c>
      <c r="D6034" s="815">
        <f t="shared" si="393"/>
        <v>180</v>
      </c>
      <c r="E6034" s="815">
        <v>1976</v>
      </c>
    </row>
    <row r="6035" spans="1:5">
      <c r="A6035" s="816">
        <f t="shared" si="394"/>
        <v>27947</v>
      </c>
      <c r="B6035" s="815">
        <f t="shared" si="391"/>
        <v>188</v>
      </c>
      <c r="C6035" s="815">
        <f t="shared" si="392"/>
        <v>179</v>
      </c>
      <c r="D6035" s="815">
        <f t="shared" si="393"/>
        <v>179</v>
      </c>
      <c r="E6035" s="815">
        <v>1976</v>
      </c>
    </row>
    <row r="6036" spans="1:5">
      <c r="A6036" s="816">
        <f t="shared" si="394"/>
        <v>27948</v>
      </c>
      <c r="B6036" s="815">
        <f t="shared" si="391"/>
        <v>189</v>
      </c>
      <c r="C6036" s="815">
        <f t="shared" si="392"/>
        <v>178</v>
      </c>
      <c r="D6036" s="815">
        <f t="shared" si="393"/>
        <v>178</v>
      </c>
      <c r="E6036" s="815">
        <v>1976</v>
      </c>
    </row>
    <row r="6037" spans="1:5">
      <c r="A6037" s="816">
        <f t="shared" si="394"/>
        <v>27949</v>
      </c>
      <c r="B6037" s="815">
        <f t="shared" si="391"/>
        <v>190</v>
      </c>
      <c r="C6037" s="815">
        <f t="shared" si="392"/>
        <v>177</v>
      </c>
      <c r="D6037" s="815">
        <f t="shared" si="393"/>
        <v>177</v>
      </c>
      <c r="E6037" s="815">
        <v>1976</v>
      </c>
    </row>
    <row r="6038" spans="1:5">
      <c r="A6038" s="816">
        <f t="shared" si="394"/>
        <v>27950</v>
      </c>
      <c r="B6038" s="815">
        <f t="shared" si="391"/>
        <v>191</v>
      </c>
      <c r="C6038" s="815">
        <f t="shared" si="392"/>
        <v>176</v>
      </c>
      <c r="D6038" s="815">
        <f t="shared" si="393"/>
        <v>176</v>
      </c>
      <c r="E6038" s="815">
        <v>1976</v>
      </c>
    </row>
    <row r="6039" spans="1:5">
      <c r="A6039" s="816">
        <f t="shared" si="394"/>
        <v>27951</v>
      </c>
      <c r="B6039" s="815">
        <f t="shared" si="391"/>
        <v>192</v>
      </c>
      <c r="C6039" s="815">
        <f t="shared" si="392"/>
        <v>175</v>
      </c>
      <c r="D6039" s="815">
        <f t="shared" si="393"/>
        <v>175</v>
      </c>
      <c r="E6039" s="815">
        <v>1976</v>
      </c>
    </row>
    <row r="6040" spans="1:5">
      <c r="A6040" s="816">
        <f t="shared" si="394"/>
        <v>27952</v>
      </c>
      <c r="B6040" s="815">
        <f t="shared" si="391"/>
        <v>193</v>
      </c>
      <c r="C6040" s="815">
        <f t="shared" si="392"/>
        <v>174</v>
      </c>
      <c r="D6040" s="815">
        <f t="shared" si="393"/>
        <v>174</v>
      </c>
      <c r="E6040" s="815">
        <v>1976</v>
      </c>
    </row>
    <row r="6041" spans="1:5">
      <c r="A6041" s="816">
        <f t="shared" si="394"/>
        <v>27953</v>
      </c>
      <c r="B6041" s="815">
        <f t="shared" si="391"/>
        <v>194</v>
      </c>
      <c r="C6041" s="815">
        <f t="shared" si="392"/>
        <v>173</v>
      </c>
      <c r="D6041" s="815">
        <f t="shared" si="393"/>
        <v>173</v>
      </c>
      <c r="E6041" s="815">
        <v>1976</v>
      </c>
    </row>
    <row r="6042" spans="1:5">
      <c r="A6042" s="816">
        <f t="shared" si="394"/>
        <v>27954</v>
      </c>
      <c r="B6042" s="815">
        <f t="shared" ref="B6042:B6105" si="395">B6041+1</f>
        <v>195</v>
      </c>
      <c r="C6042" s="815">
        <f t="shared" ref="C6042:C6105" si="396">C6041-1</f>
        <v>172</v>
      </c>
      <c r="D6042" s="815">
        <f t="shared" ref="D6042:D6105" si="397">D6041-1</f>
        <v>172</v>
      </c>
      <c r="E6042" s="815">
        <v>1976</v>
      </c>
    </row>
    <row r="6043" spans="1:5">
      <c r="A6043" s="816">
        <f t="shared" si="394"/>
        <v>27955</v>
      </c>
      <c r="B6043" s="815">
        <f t="shared" si="395"/>
        <v>196</v>
      </c>
      <c r="C6043" s="815">
        <f t="shared" si="396"/>
        <v>171</v>
      </c>
      <c r="D6043" s="815">
        <f t="shared" si="397"/>
        <v>171</v>
      </c>
      <c r="E6043" s="815">
        <v>1976</v>
      </c>
    </row>
    <row r="6044" spans="1:5">
      <c r="A6044" s="816">
        <f t="shared" si="394"/>
        <v>27956</v>
      </c>
      <c r="B6044" s="815">
        <f t="shared" si="395"/>
        <v>197</v>
      </c>
      <c r="C6044" s="815">
        <f t="shared" si="396"/>
        <v>170</v>
      </c>
      <c r="D6044" s="815">
        <f t="shared" si="397"/>
        <v>170</v>
      </c>
      <c r="E6044" s="815">
        <v>1976</v>
      </c>
    </row>
    <row r="6045" spans="1:5">
      <c r="A6045" s="816">
        <f t="shared" si="394"/>
        <v>27957</v>
      </c>
      <c r="B6045" s="815">
        <f t="shared" si="395"/>
        <v>198</v>
      </c>
      <c r="C6045" s="815">
        <f t="shared" si="396"/>
        <v>169</v>
      </c>
      <c r="D6045" s="815">
        <f t="shared" si="397"/>
        <v>169</v>
      </c>
      <c r="E6045" s="815">
        <v>1976</v>
      </c>
    </row>
    <row r="6046" spans="1:5">
      <c r="A6046" s="816">
        <f t="shared" si="394"/>
        <v>27958</v>
      </c>
      <c r="B6046" s="815">
        <f t="shared" si="395"/>
        <v>199</v>
      </c>
      <c r="C6046" s="815">
        <f t="shared" si="396"/>
        <v>168</v>
      </c>
      <c r="D6046" s="815">
        <f t="shared" si="397"/>
        <v>168</v>
      </c>
      <c r="E6046" s="815">
        <v>1976</v>
      </c>
    </row>
    <row r="6047" spans="1:5">
      <c r="A6047" s="816">
        <f t="shared" si="394"/>
        <v>27959</v>
      </c>
      <c r="B6047" s="815">
        <f t="shared" si="395"/>
        <v>200</v>
      </c>
      <c r="C6047" s="815">
        <f t="shared" si="396"/>
        <v>167</v>
      </c>
      <c r="D6047" s="815">
        <f t="shared" si="397"/>
        <v>167</v>
      </c>
      <c r="E6047" s="815">
        <v>1976</v>
      </c>
    </row>
    <row r="6048" spans="1:5">
      <c r="A6048" s="816">
        <f t="shared" si="394"/>
        <v>27960</v>
      </c>
      <c r="B6048" s="815">
        <f t="shared" si="395"/>
        <v>201</v>
      </c>
      <c r="C6048" s="815">
        <f t="shared" si="396"/>
        <v>166</v>
      </c>
      <c r="D6048" s="815">
        <f t="shared" si="397"/>
        <v>166</v>
      </c>
      <c r="E6048" s="815">
        <v>1976</v>
      </c>
    </row>
    <row r="6049" spans="1:5">
      <c r="A6049" s="816">
        <f t="shared" si="394"/>
        <v>27961</v>
      </c>
      <c r="B6049" s="815">
        <f t="shared" si="395"/>
        <v>202</v>
      </c>
      <c r="C6049" s="815">
        <f t="shared" si="396"/>
        <v>165</v>
      </c>
      <c r="D6049" s="815">
        <f t="shared" si="397"/>
        <v>165</v>
      </c>
      <c r="E6049" s="815">
        <v>1976</v>
      </c>
    </row>
    <row r="6050" spans="1:5">
      <c r="A6050" s="816">
        <f t="shared" si="394"/>
        <v>27962</v>
      </c>
      <c r="B6050" s="815">
        <f t="shared" si="395"/>
        <v>203</v>
      </c>
      <c r="C6050" s="815">
        <f t="shared" si="396"/>
        <v>164</v>
      </c>
      <c r="D6050" s="815">
        <f t="shared" si="397"/>
        <v>164</v>
      </c>
      <c r="E6050" s="815">
        <v>1976</v>
      </c>
    </row>
    <row r="6051" spans="1:5">
      <c r="A6051" s="816">
        <f t="shared" si="394"/>
        <v>27963</v>
      </c>
      <c r="B6051" s="815">
        <f t="shared" si="395"/>
        <v>204</v>
      </c>
      <c r="C6051" s="815">
        <f t="shared" si="396"/>
        <v>163</v>
      </c>
      <c r="D6051" s="815">
        <f t="shared" si="397"/>
        <v>163</v>
      </c>
      <c r="E6051" s="815">
        <v>1976</v>
      </c>
    </row>
    <row r="6052" spans="1:5">
      <c r="A6052" s="816">
        <f t="shared" si="394"/>
        <v>27964</v>
      </c>
      <c r="B6052" s="815">
        <f t="shared" si="395"/>
        <v>205</v>
      </c>
      <c r="C6052" s="815">
        <f t="shared" si="396"/>
        <v>162</v>
      </c>
      <c r="D6052" s="815">
        <f t="shared" si="397"/>
        <v>162</v>
      </c>
      <c r="E6052" s="815">
        <v>1976</v>
      </c>
    </row>
    <row r="6053" spans="1:5">
      <c r="A6053" s="816">
        <f t="shared" si="394"/>
        <v>27965</v>
      </c>
      <c r="B6053" s="815">
        <f t="shared" si="395"/>
        <v>206</v>
      </c>
      <c r="C6053" s="815">
        <f t="shared" si="396"/>
        <v>161</v>
      </c>
      <c r="D6053" s="815">
        <f t="shared" si="397"/>
        <v>161</v>
      </c>
      <c r="E6053" s="815">
        <v>1976</v>
      </c>
    </row>
    <row r="6054" spans="1:5">
      <c r="A6054" s="816">
        <f t="shared" si="394"/>
        <v>27966</v>
      </c>
      <c r="B6054" s="815">
        <f t="shared" si="395"/>
        <v>207</v>
      </c>
      <c r="C6054" s="815">
        <f t="shared" si="396"/>
        <v>160</v>
      </c>
      <c r="D6054" s="815">
        <f t="shared" si="397"/>
        <v>160</v>
      </c>
      <c r="E6054" s="815">
        <v>1976</v>
      </c>
    </row>
    <row r="6055" spans="1:5">
      <c r="A6055" s="816">
        <f t="shared" si="394"/>
        <v>27967</v>
      </c>
      <c r="B6055" s="815">
        <f t="shared" si="395"/>
        <v>208</v>
      </c>
      <c r="C6055" s="815">
        <f t="shared" si="396"/>
        <v>159</v>
      </c>
      <c r="D6055" s="815">
        <f t="shared" si="397"/>
        <v>159</v>
      </c>
      <c r="E6055" s="815">
        <v>1976</v>
      </c>
    </row>
    <row r="6056" spans="1:5">
      <c r="A6056" s="816">
        <f t="shared" si="394"/>
        <v>27968</v>
      </c>
      <c r="B6056" s="815">
        <f t="shared" si="395"/>
        <v>209</v>
      </c>
      <c r="C6056" s="815">
        <f t="shared" si="396"/>
        <v>158</v>
      </c>
      <c r="D6056" s="815">
        <f t="shared" si="397"/>
        <v>158</v>
      </c>
      <c r="E6056" s="815">
        <v>1976</v>
      </c>
    </row>
    <row r="6057" spans="1:5">
      <c r="A6057" s="816">
        <f t="shared" si="394"/>
        <v>27969</v>
      </c>
      <c r="B6057" s="815">
        <f t="shared" si="395"/>
        <v>210</v>
      </c>
      <c r="C6057" s="815">
        <f t="shared" si="396"/>
        <v>157</v>
      </c>
      <c r="D6057" s="815">
        <f t="shared" si="397"/>
        <v>157</v>
      </c>
      <c r="E6057" s="815">
        <v>1976</v>
      </c>
    </row>
    <row r="6058" spans="1:5">
      <c r="A6058" s="816">
        <f t="shared" si="394"/>
        <v>27970</v>
      </c>
      <c r="B6058" s="815">
        <f t="shared" si="395"/>
        <v>211</v>
      </c>
      <c r="C6058" s="815">
        <f t="shared" si="396"/>
        <v>156</v>
      </c>
      <c r="D6058" s="815">
        <f t="shared" si="397"/>
        <v>156</v>
      </c>
      <c r="E6058" s="815">
        <v>1976</v>
      </c>
    </row>
    <row r="6059" spans="1:5">
      <c r="A6059" s="816">
        <f t="shared" si="394"/>
        <v>27971</v>
      </c>
      <c r="B6059" s="815">
        <f t="shared" si="395"/>
        <v>212</v>
      </c>
      <c r="C6059" s="815">
        <f t="shared" si="396"/>
        <v>155</v>
      </c>
      <c r="D6059" s="815">
        <f t="shared" si="397"/>
        <v>155</v>
      </c>
      <c r="E6059" s="815">
        <v>1976</v>
      </c>
    </row>
    <row r="6060" spans="1:5">
      <c r="A6060" s="816">
        <f t="shared" si="394"/>
        <v>27972</v>
      </c>
      <c r="B6060" s="815">
        <f t="shared" si="395"/>
        <v>213</v>
      </c>
      <c r="C6060" s="815">
        <f t="shared" si="396"/>
        <v>154</v>
      </c>
      <c r="D6060" s="815">
        <f t="shared" si="397"/>
        <v>154</v>
      </c>
      <c r="E6060" s="815">
        <v>1976</v>
      </c>
    </row>
    <row r="6061" spans="1:5">
      <c r="A6061" s="816">
        <f t="shared" si="394"/>
        <v>27973</v>
      </c>
      <c r="B6061" s="815">
        <f t="shared" si="395"/>
        <v>214</v>
      </c>
      <c r="C6061" s="815">
        <f t="shared" si="396"/>
        <v>153</v>
      </c>
      <c r="D6061" s="815">
        <f t="shared" si="397"/>
        <v>153</v>
      </c>
      <c r="E6061" s="815">
        <v>1976</v>
      </c>
    </row>
    <row r="6062" spans="1:5">
      <c r="A6062" s="816">
        <f t="shared" si="394"/>
        <v>27974</v>
      </c>
      <c r="B6062" s="815">
        <f t="shared" si="395"/>
        <v>215</v>
      </c>
      <c r="C6062" s="815">
        <f t="shared" si="396"/>
        <v>152</v>
      </c>
      <c r="D6062" s="815">
        <f t="shared" si="397"/>
        <v>152</v>
      </c>
      <c r="E6062" s="815">
        <v>1976</v>
      </c>
    </row>
    <row r="6063" spans="1:5">
      <c r="A6063" s="816">
        <f t="shared" si="394"/>
        <v>27975</v>
      </c>
      <c r="B6063" s="815">
        <f t="shared" si="395"/>
        <v>216</v>
      </c>
      <c r="C6063" s="815">
        <f t="shared" si="396"/>
        <v>151</v>
      </c>
      <c r="D6063" s="815">
        <f t="shared" si="397"/>
        <v>151</v>
      </c>
      <c r="E6063" s="815">
        <v>1976</v>
      </c>
    </row>
    <row r="6064" spans="1:5">
      <c r="A6064" s="816">
        <f t="shared" si="394"/>
        <v>27976</v>
      </c>
      <c r="B6064" s="815">
        <f t="shared" si="395"/>
        <v>217</v>
      </c>
      <c r="C6064" s="815">
        <f t="shared" si="396"/>
        <v>150</v>
      </c>
      <c r="D6064" s="815">
        <f t="shared" si="397"/>
        <v>150</v>
      </c>
      <c r="E6064" s="815">
        <v>1976</v>
      </c>
    </row>
    <row r="6065" spans="1:5">
      <c r="A6065" s="816">
        <f t="shared" si="394"/>
        <v>27977</v>
      </c>
      <c r="B6065" s="815">
        <f t="shared" si="395"/>
        <v>218</v>
      </c>
      <c r="C6065" s="815">
        <f t="shared" si="396"/>
        <v>149</v>
      </c>
      <c r="D6065" s="815">
        <f t="shared" si="397"/>
        <v>149</v>
      </c>
      <c r="E6065" s="815">
        <v>1976</v>
      </c>
    </row>
    <row r="6066" spans="1:5">
      <c r="A6066" s="816">
        <f t="shared" si="394"/>
        <v>27978</v>
      </c>
      <c r="B6066" s="815">
        <f t="shared" si="395"/>
        <v>219</v>
      </c>
      <c r="C6066" s="815">
        <f t="shared" si="396"/>
        <v>148</v>
      </c>
      <c r="D6066" s="815">
        <f t="shared" si="397"/>
        <v>148</v>
      </c>
      <c r="E6066" s="815">
        <v>1976</v>
      </c>
    </row>
    <row r="6067" spans="1:5">
      <c r="A6067" s="816">
        <f t="shared" ref="A6067:A6130" si="398">A6066+1</f>
        <v>27979</v>
      </c>
      <c r="B6067" s="815">
        <f t="shared" si="395"/>
        <v>220</v>
      </c>
      <c r="C6067" s="815">
        <f t="shared" si="396"/>
        <v>147</v>
      </c>
      <c r="D6067" s="815">
        <f t="shared" si="397"/>
        <v>147</v>
      </c>
      <c r="E6067" s="815">
        <v>1976</v>
      </c>
    </row>
    <row r="6068" spans="1:5">
      <c r="A6068" s="816">
        <f t="shared" si="398"/>
        <v>27980</v>
      </c>
      <c r="B6068" s="815">
        <f t="shared" si="395"/>
        <v>221</v>
      </c>
      <c r="C6068" s="815">
        <f t="shared" si="396"/>
        <v>146</v>
      </c>
      <c r="D6068" s="815">
        <f t="shared" si="397"/>
        <v>146</v>
      </c>
      <c r="E6068" s="815">
        <v>1976</v>
      </c>
    </row>
    <row r="6069" spans="1:5">
      <c r="A6069" s="816">
        <f t="shared" si="398"/>
        <v>27981</v>
      </c>
      <c r="B6069" s="815">
        <f t="shared" si="395"/>
        <v>222</v>
      </c>
      <c r="C6069" s="815">
        <f t="shared" si="396"/>
        <v>145</v>
      </c>
      <c r="D6069" s="815">
        <f t="shared" si="397"/>
        <v>145</v>
      </c>
      <c r="E6069" s="815">
        <v>1976</v>
      </c>
    </row>
    <row r="6070" spans="1:5">
      <c r="A6070" s="816">
        <f t="shared" si="398"/>
        <v>27982</v>
      </c>
      <c r="B6070" s="815">
        <f t="shared" si="395"/>
        <v>223</v>
      </c>
      <c r="C6070" s="815">
        <f t="shared" si="396"/>
        <v>144</v>
      </c>
      <c r="D6070" s="815">
        <f t="shared" si="397"/>
        <v>144</v>
      </c>
      <c r="E6070" s="815">
        <v>1976</v>
      </c>
    </row>
    <row r="6071" spans="1:5">
      <c r="A6071" s="816">
        <f t="shared" si="398"/>
        <v>27983</v>
      </c>
      <c r="B6071" s="815">
        <f t="shared" si="395"/>
        <v>224</v>
      </c>
      <c r="C6071" s="815">
        <f t="shared" si="396"/>
        <v>143</v>
      </c>
      <c r="D6071" s="815">
        <f t="shared" si="397"/>
        <v>143</v>
      </c>
      <c r="E6071" s="815">
        <v>1976</v>
      </c>
    </row>
    <row r="6072" spans="1:5">
      <c r="A6072" s="816">
        <f t="shared" si="398"/>
        <v>27984</v>
      </c>
      <c r="B6072" s="815">
        <f t="shared" si="395"/>
        <v>225</v>
      </c>
      <c r="C6072" s="815">
        <f t="shared" si="396"/>
        <v>142</v>
      </c>
      <c r="D6072" s="815">
        <f t="shared" si="397"/>
        <v>142</v>
      </c>
      <c r="E6072" s="815">
        <v>1976</v>
      </c>
    </row>
    <row r="6073" spans="1:5">
      <c r="A6073" s="816">
        <f t="shared" si="398"/>
        <v>27985</v>
      </c>
      <c r="B6073" s="815">
        <f t="shared" si="395"/>
        <v>226</v>
      </c>
      <c r="C6073" s="815">
        <f t="shared" si="396"/>
        <v>141</v>
      </c>
      <c r="D6073" s="815">
        <f t="shared" si="397"/>
        <v>141</v>
      </c>
      <c r="E6073" s="815">
        <v>1976</v>
      </c>
    </row>
    <row r="6074" spans="1:5">
      <c r="A6074" s="816">
        <f t="shared" si="398"/>
        <v>27986</v>
      </c>
      <c r="B6074" s="815">
        <f t="shared" si="395"/>
        <v>227</v>
      </c>
      <c r="C6074" s="815">
        <f t="shared" si="396"/>
        <v>140</v>
      </c>
      <c r="D6074" s="815">
        <f t="shared" si="397"/>
        <v>140</v>
      </c>
      <c r="E6074" s="815">
        <v>1976</v>
      </c>
    </row>
    <row r="6075" spans="1:5">
      <c r="A6075" s="816">
        <f t="shared" si="398"/>
        <v>27987</v>
      </c>
      <c r="B6075" s="815">
        <f t="shared" si="395"/>
        <v>228</v>
      </c>
      <c r="C6075" s="815">
        <f t="shared" si="396"/>
        <v>139</v>
      </c>
      <c r="D6075" s="815">
        <f t="shared" si="397"/>
        <v>139</v>
      </c>
      <c r="E6075" s="815">
        <v>1976</v>
      </c>
    </row>
    <row r="6076" spans="1:5">
      <c r="A6076" s="816">
        <f t="shared" si="398"/>
        <v>27988</v>
      </c>
      <c r="B6076" s="815">
        <f t="shared" si="395"/>
        <v>229</v>
      </c>
      <c r="C6076" s="815">
        <f t="shared" si="396"/>
        <v>138</v>
      </c>
      <c r="D6076" s="815">
        <f t="shared" si="397"/>
        <v>138</v>
      </c>
      <c r="E6076" s="815">
        <v>1976</v>
      </c>
    </row>
    <row r="6077" spans="1:5">
      <c r="A6077" s="816">
        <f t="shared" si="398"/>
        <v>27989</v>
      </c>
      <c r="B6077" s="815">
        <f t="shared" si="395"/>
        <v>230</v>
      </c>
      <c r="C6077" s="815">
        <f t="shared" si="396"/>
        <v>137</v>
      </c>
      <c r="D6077" s="815">
        <f t="shared" si="397"/>
        <v>137</v>
      </c>
      <c r="E6077" s="815">
        <v>1976</v>
      </c>
    </row>
    <row r="6078" spans="1:5">
      <c r="A6078" s="816">
        <f t="shared" si="398"/>
        <v>27990</v>
      </c>
      <c r="B6078" s="815">
        <f t="shared" si="395"/>
        <v>231</v>
      </c>
      <c r="C6078" s="815">
        <f t="shared" si="396"/>
        <v>136</v>
      </c>
      <c r="D6078" s="815">
        <f t="shared" si="397"/>
        <v>136</v>
      </c>
      <c r="E6078" s="815">
        <v>1976</v>
      </c>
    </row>
    <row r="6079" spans="1:5">
      <c r="A6079" s="816">
        <f t="shared" si="398"/>
        <v>27991</v>
      </c>
      <c r="B6079" s="815">
        <f t="shared" si="395"/>
        <v>232</v>
      </c>
      <c r="C6079" s="815">
        <f t="shared" si="396"/>
        <v>135</v>
      </c>
      <c r="D6079" s="815">
        <f t="shared" si="397"/>
        <v>135</v>
      </c>
      <c r="E6079" s="815">
        <v>1976</v>
      </c>
    </row>
    <row r="6080" spans="1:5">
      <c r="A6080" s="816">
        <f t="shared" si="398"/>
        <v>27992</v>
      </c>
      <c r="B6080" s="815">
        <f t="shared" si="395"/>
        <v>233</v>
      </c>
      <c r="C6080" s="815">
        <f t="shared" si="396"/>
        <v>134</v>
      </c>
      <c r="D6080" s="815">
        <f t="shared" si="397"/>
        <v>134</v>
      </c>
      <c r="E6080" s="815">
        <v>1976</v>
      </c>
    </row>
    <row r="6081" spans="1:5">
      <c r="A6081" s="816">
        <f t="shared" si="398"/>
        <v>27993</v>
      </c>
      <c r="B6081" s="815">
        <f t="shared" si="395"/>
        <v>234</v>
      </c>
      <c r="C6081" s="815">
        <f t="shared" si="396"/>
        <v>133</v>
      </c>
      <c r="D6081" s="815">
        <f t="shared" si="397"/>
        <v>133</v>
      </c>
      <c r="E6081" s="815">
        <v>1976</v>
      </c>
    </row>
    <row r="6082" spans="1:5">
      <c r="A6082" s="816">
        <f t="shared" si="398"/>
        <v>27994</v>
      </c>
      <c r="B6082" s="815">
        <f t="shared" si="395"/>
        <v>235</v>
      </c>
      <c r="C6082" s="815">
        <f t="shared" si="396"/>
        <v>132</v>
      </c>
      <c r="D6082" s="815">
        <f t="shared" si="397"/>
        <v>132</v>
      </c>
      <c r="E6082" s="815">
        <v>1976</v>
      </c>
    </row>
    <row r="6083" spans="1:5">
      <c r="A6083" s="816">
        <f t="shared" si="398"/>
        <v>27995</v>
      </c>
      <c r="B6083" s="815">
        <f t="shared" si="395"/>
        <v>236</v>
      </c>
      <c r="C6083" s="815">
        <f t="shared" si="396"/>
        <v>131</v>
      </c>
      <c r="D6083" s="815">
        <f t="shared" si="397"/>
        <v>131</v>
      </c>
      <c r="E6083" s="815">
        <v>1976</v>
      </c>
    </row>
    <row r="6084" spans="1:5">
      <c r="A6084" s="816">
        <f t="shared" si="398"/>
        <v>27996</v>
      </c>
      <c r="B6084" s="815">
        <f t="shared" si="395"/>
        <v>237</v>
      </c>
      <c r="C6084" s="815">
        <f t="shared" si="396"/>
        <v>130</v>
      </c>
      <c r="D6084" s="815">
        <f t="shared" si="397"/>
        <v>130</v>
      </c>
      <c r="E6084" s="815">
        <v>1976</v>
      </c>
    </row>
    <row r="6085" spans="1:5">
      <c r="A6085" s="816">
        <f t="shared" si="398"/>
        <v>27997</v>
      </c>
      <c r="B6085" s="815">
        <f t="shared" si="395"/>
        <v>238</v>
      </c>
      <c r="C6085" s="815">
        <f t="shared" si="396"/>
        <v>129</v>
      </c>
      <c r="D6085" s="815">
        <f t="shared" si="397"/>
        <v>129</v>
      </c>
      <c r="E6085" s="815">
        <v>1976</v>
      </c>
    </row>
    <row r="6086" spans="1:5">
      <c r="A6086" s="816">
        <f t="shared" si="398"/>
        <v>27998</v>
      </c>
      <c r="B6086" s="815">
        <f t="shared" si="395"/>
        <v>239</v>
      </c>
      <c r="C6086" s="815">
        <f t="shared" si="396"/>
        <v>128</v>
      </c>
      <c r="D6086" s="815">
        <f t="shared" si="397"/>
        <v>128</v>
      </c>
      <c r="E6086" s="815">
        <v>1976</v>
      </c>
    </row>
    <row r="6087" spans="1:5">
      <c r="A6087" s="816">
        <f t="shared" si="398"/>
        <v>27999</v>
      </c>
      <c r="B6087" s="815">
        <f t="shared" si="395"/>
        <v>240</v>
      </c>
      <c r="C6087" s="815">
        <f t="shared" si="396"/>
        <v>127</v>
      </c>
      <c r="D6087" s="815">
        <f t="shared" si="397"/>
        <v>127</v>
      </c>
      <c r="E6087" s="815">
        <v>1976</v>
      </c>
    </row>
    <row r="6088" spans="1:5">
      <c r="A6088" s="816">
        <f t="shared" si="398"/>
        <v>28000</v>
      </c>
      <c r="B6088" s="815">
        <f t="shared" si="395"/>
        <v>241</v>
      </c>
      <c r="C6088" s="815">
        <f t="shared" si="396"/>
        <v>126</v>
      </c>
      <c r="D6088" s="815">
        <f t="shared" si="397"/>
        <v>126</v>
      </c>
      <c r="E6088" s="815">
        <v>1976</v>
      </c>
    </row>
    <row r="6089" spans="1:5">
      <c r="A6089" s="816">
        <f t="shared" si="398"/>
        <v>28001</v>
      </c>
      <c r="B6089" s="815">
        <f t="shared" si="395"/>
        <v>242</v>
      </c>
      <c r="C6089" s="815">
        <f t="shared" si="396"/>
        <v>125</v>
      </c>
      <c r="D6089" s="815">
        <f t="shared" si="397"/>
        <v>125</v>
      </c>
      <c r="E6089" s="815">
        <v>1976</v>
      </c>
    </row>
    <row r="6090" spans="1:5">
      <c r="A6090" s="816">
        <f t="shared" si="398"/>
        <v>28002</v>
      </c>
      <c r="B6090" s="815">
        <f t="shared" si="395"/>
        <v>243</v>
      </c>
      <c r="C6090" s="815">
        <f t="shared" si="396"/>
        <v>124</v>
      </c>
      <c r="D6090" s="815">
        <f t="shared" si="397"/>
        <v>124</v>
      </c>
      <c r="E6090" s="815">
        <v>1976</v>
      </c>
    </row>
    <row r="6091" spans="1:5">
      <c r="A6091" s="816">
        <f t="shared" si="398"/>
        <v>28003</v>
      </c>
      <c r="B6091" s="815">
        <f t="shared" si="395"/>
        <v>244</v>
      </c>
      <c r="C6091" s="815">
        <f t="shared" si="396"/>
        <v>123</v>
      </c>
      <c r="D6091" s="815">
        <f t="shared" si="397"/>
        <v>123</v>
      </c>
      <c r="E6091" s="815">
        <v>1976</v>
      </c>
    </row>
    <row r="6092" spans="1:5">
      <c r="A6092" s="816">
        <f t="shared" si="398"/>
        <v>28004</v>
      </c>
      <c r="B6092" s="815">
        <f t="shared" si="395"/>
        <v>245</v>
      </c>
      <c r="C6092" s="815">
        <f t="shared" si="396"/>
        <v>122</v>
      </c>
      <c r="D6092" s="815">
        <f t="shared" si="397"/>
        <v>122</v>
      </c>
      <c r="E6092" s="815">
        <v>1976</v>
      </c>
    </row>
    <row r="6093" spans="1:5">
      <c r="A6093" s="816">
        <f t="shared" si="398"/>
        <v>28005</v>
      </c>
      <c r="B6093" s="815">
        <f t="shared" si="395"/>
        <v>246</v>
      </c>
      <c r="C6093" s="815">
        <f t="shared" si="396"/>
        <v>121</v>
      </c>
      <c r="D6093" s="815">
        <f t="shared" si="397"/>
        <v>121</v>
      </c>
      <c r="E6093" s="815">
        <v>1976</v>
      </c>
    </row>
    <row r="6094" spans="1:5">
      <c r="A6094" s="816">
        <f t="shared" si="398"/>
        <v>28006</v>
      </c>
      <c r="B6094" s="815">
        <f t="shared" si="395"/>
        <v>247</v>
      </c>
      <c r="C6094" s="815">
        <f t="shared" si="396"/>
        <v>120</v>
      </c>
      <c r="D6094" s="815">
        <f t="shared" si="397"/>
        <v>120</v>
      </c>
      <c r="E6094" s="815">
        <v>1976</v>
      </c>
    </row>
    <row r="6095" spans="1:5">
      <c r="A6095" s="816">
        <f t="shared" si="398"/>
        <v>28007</v>
      </c>
      <c r="B6095" s="815">
        <f t="shared" si="395"/>
        <v>248</v>
      </c>
      <c r="C6095" s="815">
        <f t="shared" si="396"/>
        <v>119</v>
      </c>
      <c r="D6095" s="815">
        <f t="shared" si="397"/>
        <v>119</v>
      </c>
      <c r="E6095" s="815">
        <v>1976</v>
      </c>
    </row>
    <row r="6096" spans="1:5">
      <c r="A6096" s="816">
        <f t="shared" si="398"/>
        <v>28008</v>
      </c>
      <c r="B6096" s="815">
        <f t="shared" si="395"/>
        <v>249</v>
      </c>
      <c r="C6096" s="815">
        <f t="shared" si="396"/>
        <v>118</v>
      </c>
      <c r="D6096" s="815">
        <f t="shared" si="397"/>
        <v>118</v>
      </c>
      <c r="E6096" s="815">
        <v>1976</v>
      </c>
    </row>
    <row r="6097" spans="1:5">
      <c r="A6097" s="816">
        <f t="shared" si="398"/>
        <v>28009</v>
      </c>
      <c r="B6097" s="815">
        <f t="shared" si="395"/>
        <v>250</v>
      </c>
      <c r="C6097" s="815">
        <f t="shared" si="396"/>
        <v>117</v>
      </c>
      <c r="D6097" s="815">
        <f t="shared" si="397"/>
        <v>117</v>
      </c>
      <c r="E6097" s="815">
        <v>1976</v>
      </c>
    </row>
    <row r="6098" spans="1:5">
      <c r="A6098" s="816">
        <f t="shared" si="398"/>
        <v>28010</v>
      </c>
      <c r="B6098" s="815">
        <f t="shared" si="395"/>
        <v>251</v>
      </c>
      <c r="C6098" s="815">
        <f t="shared" si="396"/>
        <v>116</v>
      </c>
      <c r="D6098" s="815">
        <f t="shared" si="397"/>
        <v>116</v>
      </c>
      <c r="E6098" s="815">
        <v>1976</v>
      </c>
    </row>
    <row r="6099" spans="1:5">
      <c r="A6099" s="816">
        <f t="shared" si="398"/>
        <v>28011</v>
      </c>
      <c r="B6099" s="815">
        <f t="shared" si="395"/>
        <v>252</v>
      </c>
      <c r="C6099" s="815">
        <f t="shared" si="396"/>
        <v>115</v>
      </c>
      <c r="D6099" s="815">
        <f t="shared" si="397"/>
        <v>115</v>
      </c>
      <c r="E6099" s="815">
        <v>1976</v>
      </c>
    </row>
    <row r="6100" spans="1:5">
      <c r="A6100" s="816">
        <f t="shared" si="398"/>
        <v>28012</v>
      </c>
      <c r="B6100" s="815">
        <f t="shared" si="395"/>
        <v>253</v>
      </c>
      <c r="C6100" s="815">
        <f t="shared" si="396"/>
        <v>114</v>
      </c>
      <c r="D6100" s="815">
        <f t="shared" si="397"/>
        <v>114</v>
      </c>
      <c r="E6100" s="815">
        <v>1976</v>
      </c>
    </row>
    <row r="6101" spans="1:5">
      <c r="A6101" s="816">
        <f t="shared" si="398"/>
        <v>28013</v>
      </c>
      <c r="B6101" s="815">
        <f t="shared" si="395"/>
        <v>254</v>
      </c>
      <c r="C6101" s="815">
        <f t="shared" si="396"/>
        <v>113</v>
      </c>
      <c r="D6101" s="815">
        <f t="shared" si="397"/>
        <v>113</v>
      </c>
      <c r="E6101" s="815">
        <v>1976</v>
      </c>
    </row>
    <row r="6102" spans="1:5">
      <c r="A6102" s="816">
        <f t="shared" si="398"/>
        <v>28014</v>
      </c>
      <c r="B6102" s="815">
        <f t="shared" si="395"/>
        <v>255</v>
      </c>
      <c r="C6102" s="815">
        <f t="shared" si="396"/>
        <v>112</v>
      </c>
      <c r="D6102" s="815">
        <f t="shared" si="397"/>
        <v>112</v>
      </c>
      <c r="E6102" s="815">
        <v>1976</v>
      </c>
    </row>
    <row r="6103" spans="1:5">
      <c r="A6103" s="816">
        <f t="shared" si="398"/>
        <v>28015</v>
      </c>
      <c r="B6103" s="815">
        <f t="shared" si="395"/>
        <v>256</v>
      </c>
      <c r="C6103" s="815">
        <f t="shared" si="396"/>
        <v>111</v>
      </c>
      <c r="D6103" s="815">
        <f t="shared" si="397"/>
        <v>111</v>
      </c>
      <c r="E6103" s="815">
        <v>1976</v>
      </c>
    </row>
    <row r="6104" spans="1:5">
      <c r="A6104" s="816">
        <f t="shared" si="398"/>
        <v>28016</v>
      </c>
      <c r="B6104" s="815">
        <f t="shared" si="395"/>
        <v>257</v>
      </c>
      <c r="C6104" s="815">
        <f t="shared" si="396"/>
        <v>110</v>
      </c>
      <c r="D6104" s="815">
        <f t="shared" si="397"/>
        <v>110</v>
      </c>
      <c r="E6104" s="815">
        <v>1976</v>
      </c>
    </row>
    <row r="6105" spans="1:5">
      <c r="A6105" s="816">
        <f t="shared" si="398"/>
        <v>28017</v>
      </c>
      <c r="B6105" s="815">
        <f t="shared" si="395"/>
        <v>258</v>
      </c>
      <c r="C6105" s="815">
        <f t="shared" si="396"/>
        <v>109</v>
      </c>
      <c r="D6105" s="815">
        <f t="shared" si="397"/>
        <v>109</v>
      </c>
      <c r="E6105" s="815">
        <v>1976</v>
      </c>
    </row>
    <row r="6106" spans="1:5">
      <c r="A6106" s="816">
        <f t="shared" si="398"/>
        <v>28018</v>
      </c>
      <c r="B6106" s="815">
        <f t="shared" ref="B6106:B6169" si="399">B6105+1</f>
        <v>259</v>
      </c>
      <c r="C6106" s="815">
        <f t="shared" ref="C6106:C6169" si="400">C6105-1</f>
        <v>108</v>
      </c>
      <c r="D6106" s="815">
        <f t="shared" ref="D6106:D6169" si="401">D6105-1</f>
        <v>108</v>
      </c>
      <c r="E6106" s="815">
        <v>1976</v>
      </c>
    </row>
    <row r="6107" spans="1:5">
      <c r="A6107" s="816">
        <f t="shared" si="398"/>
        <v>28019</v>
      </c>
      <c r="B6107" s="815">
        <f t="shared" si="399"/>
        <v>260</v>
      </c>
      <c r="C6107" s="815">
        <f t="shared" si="400"/>
        <v>107</v>
      </c>
      <c r="D6107" s="815">
        <f t="shared" si="401"/>
        <v>107</v>
      </c>
      <c r="E6107" s="815">
        <v>1976</v>
      </c>
    </row>
    <row r="6108" spans="1:5">
      <c r="A6108" s="816">
        <f t="shared" si="398"/>
        <v>28020</v>
      </c>
      <c r="B6108" s="815">
        <f t="shared" si="399"/>
        <v>261</v>
      </c>
      <c r="C6108" s="815">
        <f t="shared" si="400"/>
        <v>106</v>
      </c>
      <c r="D6108" s="815">
        <f t="shared" si="401"/>
        <v>106</v>
      </c>
      <c r="E6108" s="815">
        <v>1976</v>
      </c>
    </row>
    <row r="6109" spans="1:5">
      <c r="A6109" s="816">
        <f t="shared" si="398"/>
        <v>28021</v>
      </c>
      <c r="B6109" s="815">
        <f t="shared" si="399"/>
        <v>262</v>
      </c>
      <c r="C6109" s="815">
        <f t="shared" si="400"/>
        <v>105</v>
      </c>
      <c r="D6109" s="815">
        <f t="shared" si="401"/>
        <v>105</v>
      </c>
      <c r="E6109" s="815">
        <v>1976</v>
      </c>
    </row>
    <row r="6110" spans="1:5">
      <c r="A6110" s="816">
        <f t="shared" si="398"/>
        <v>28022</v>
      </c>
      <c r="B6110" s="815">
        <f t="shared" si="399"/>
        <v>263</v>
      </c>
      <c r="C6110" s="815">
        <f t="shared" si="400"/>
        <v>104</v>
      </c>
      <c r="D6110" s="815">
        <f t="shared" si="401"/>
        <v>104</v>
      </c>
      <c r="E6110" s="815">
        <v>1976</v>
      </c>
    </row>
    <row r="6111" spans="1:5">
      <c r="A6111" s="816">
        <f t="shared" si="398"/>
        <v>28023</v>
      </c>
      <c r="B6111" s="815">
        <f t="shared" si="399"/>
        <v>264</v>
      </c>
      <c r="C6111" s="815">
        <f t="shared" si="400"/>
        <v>103</v>
      </c>
      <c r="D6111" s="815">
        <f t="shared" si="401"/>
        <v>103</v>
      </c>
      <c r="E6111" s="815">
        <v>1976</v>
      </c>
    </row>
    <row r="6112" spans="1:5">
      <c r="A6112" s="816">
        <f t="shared" si="398"/>
        <v>28024</v>
      </c>
      <c r="B6112" s="815">
        <f t="shared" si="399"/>
        <v>265</v>
      </c>
      <c r="C6112" s="815">
        <f t="shared" si="400"/>
        <v>102</v>
      </c>
      <c r="D6112" s="815">
        <f t="shared" si="401"/>
        <v>102</v>
      </c>
      <c r="E6112" s="815">
        <v>1976</v>
      </c>
    </row>
    <row r="6113" spans="1:5">
      <c r="A6113" s="816">
        <f t="shared" si="398"/>
        <v>28025</v>
      </c>
      <c r="B6113" s="815">
        <f t="shared" si="399"/>
        <v>266</v>
      </c>
      <c r="C6113" s="815">
        <f t="shared" si="400"/>
        <v>101</v>
      </c>
      <c r="D6113" s="815">
        <f t="shared" si="401"/>
        <v>101</v>
      </c>
      <c r="E6113" s="815">
        <v>1976</v>
      </c>
    </row>
    <row r="6114" spans="1:5">
      <c r="A6114" s="816">
        <f t="shared" si="398"/>
        <v>28026</v>
      </c>
      <c r="B6114" s="815">
        <f t="shared" si="399"/>
        <v>267</v>
      </c>
      <c r="C6114" s="815">
        <f t="shared" si="400"/>
        <v>100</v>
      </c>
      <c r="D6114" s="815">
        <f t="shared" si="401"/>
        <v>100</v>
      </c>
      <c r="E6114" s="815">
        <v>1976</v>
      </c>
    </row>
    <row r="6115" spans="1:5">
      <c r="A6115" s="816">
        <f t="shared" si="398"/>
        <v>28027</v>
      </c>
      <c r="B6115" s="815">
        <f t="shared" si="399"/>
        <v>268</v>
      </c>
      <c r="C6115" s="815">
        <f t="shared" si="400"/>
        <v>99</v>
      </c>
      <c r="D6115" s="815">
        <f t="shared" si="401"/>
        <v>99</v>
      </c>
      <c r="E6115" s="815">
        <v>1976</v>
      </c>
    </row>
    <row r="6116" spans="1:5">
      <c r="A6116" s="816">
        <f t="shared" si="398"/>
        <v>28028</v>
      </c>
      <c r="B6116" s="815">
        <f t="shared" si="399"/>
        <v>269</v>
      </c>
      <c r="C6116" s="815">
        <f t="shared" si="400"/>
        <v>98</v>
      </c>
      <c r="D6116" s="815">
        <f t="shared" si="401"/>
        <v>98</v>
      </c>
      <c r="E6116" s="815">
        <v>1976</v>
      </c>
    </row>
    <row r="6117" spans="1:5">
      <c r="A6117" s="816">
        <f t="shared" si="398"/>
        <v>28029</v>
      </c>
      <c r="B6117" s="815">
        <f t="shared" si="399"/>
        <v>270</v>
      </c>
      <c r="C6117" s="815">
        <f t="shared" si="400"/>
        <v>97</v>
      </c>
      <c r="D6117" s="815">
        <f t="shared" si="401"/>
        <v>97</v>
      </c>
      <c r="E6117" s="815">
        <v>1976</v>
      </c>
    </row>
    <row r="6118" spans="1:5">
      <c r="A6118" s="816">
        <f t="shared" si="398"/>
        <v>28030</v>
      </c>
      <c r="B6118" s="815">
        <f t="shared" si="399"/>
        <v>271</v>
      </c>
      <c r="C6118" s="815">
        <f t="shared" si="400"/>
        <v>96</v>
      </c>
      <c r="D6118" s="815">
        <f t="shared" si="401"/>
        <v>96</v>
      </c>
      <c r="E6118" s="815">
        <v>1976</v>
      </c>
    </row>
    <row r="6119" spans="1:5">
      <c r="A6119" s="816">
        <f t="shared" si="398"/>
        <v>28031</v>
      </c>
      <c r="B6119" s="815">
        <f t="shared" si="399"/>
        <v>272</v>
      </c>
      <c r="C6119" s="815">
        <f t="shared" si="400"/>
        <v>95</v>
      </c>
      <c r="D6119" s="815">
        <f t="shared" si="401"/>
        <v>95</v>
      </c>
      <c r="E6119" s="815">
        <v>1976</v>
      </c>
    </row>
    <row r="6120" spans="1:5">
      <c r="A6120" s="816">
        <f t="shared" si="398"/>
        <v>28032</v>
      </c>
      <c r="B6120" s="815">
        <f t="shared" si="399"/>
        <v>273</v>
      </c>
      <c r="C6120" s="815">
        <f t="shared" si="400"/>
        <v>94</v>
      </c>
      <c r="D6120" s="815">
        <f t="shared" si="401"/>
        <v>94</v>
      </c>
      <c r="E6120" s="815">
        <v>1976</v>
      </c>
    </row>
    <row r="6121" spans="1:5">
      <c r="A6121" s="816">
        <f t="shared" si="398"/>
        <v>28033</v>
      </c>
      <c r="B6121" s="815">
        <f t="shared" si="399"/>
        <v>274</v>
      </c>
      <c r="C6121" s="815">
        <f t="shared" si="400"/>
        <v>93</v>
      </c>
      <c r="D6121" s="815">
        <f t="shared" si="401"/>
        <v>93</v>
      </c>
      <c r="E6121" s="815">
        <v>1976</v>
      </c>
    </row>
    <row r="6122" spans="1:5">
      <c r="A6122" s="816">
        <f t="shared" si="398"/>
        <v>28034</v>
      </c>
      <c r="B6122" s="815">
        <f t="shared" si="399"/>
        <v>275</v>
      </c>
      <c r="C6122" s="815">
        <f t="shared" si="400"/>
        <v>92</v>
      </c>
      <c r="D6122" s="815">
        <f t="shared" si="401"/>
        <v>92</v>
      </c>
      <c r="E6122" s="815">
        <v>1976</v>
      </c>
    </row>
    <row r="6123" spans="1:5">
      <c r="A6123" s="816">
        <f t="shared" si="398"/>
        <v>28035</v>
      </c>
      <c r="B6123" s="815">
        <f t="shared" si="399"/>
        <v>276</v>
      </c>
      <c r="C6123" s="815">
        <f t="shared" si="400"/>
        <v>91</v>
      </c>
      <c r="D6123" s="815">
        <f t="shared" si="401"/>
        <v>91</v>
      </c>
      <c r="E6123" s="815">
        <v>1976</v>
      </c>
    </row>
    <row r="6124" spans="1:5">
      <c r="A6124" s="816">
        <f t="shared" si="398"/>
        <v>28036</v>
      </c>
      <c r="B6124" s="815">
        <f t="shared" si="399"/>
        <v>277</v>
      </c>
      <c r="C6124" s="815">
        <f t="shared" si="400"/>
        <v>90</v>
      </c>
      <c r="D6124" s="815">
        <f t="shared" si="401"/>
        <v>90</v>
      </c>
      <c r="E6124" s="815">
        <v>1976</v>
      </c>
    </row>
    <row r="6125" spans="1:5">
      <c r="A6125" s="816">
        <f t="shared" si="398"/>
        <v>28037</v>
      </c>
      <c r="B6125" s="815">
        <f t="shared" si="399"/>
        <v>278</v>
      </c>
      <c r="C6125" s="815">
        <f t="shared" si="400"/>
        <v>89</v>
      </c>
      <c r="D6125" s="815">
        <f t="shared" si="401"/>
        <v>89</v>
      </c>
      <c r="E6125" s="815">
        <v>1976</v>
      </c>
    </row>
    <row r="6126" spans="1:5">
      <c r="A6126" s="816">
        <f t="shared" si="398"/>
        <v>28038</v>
      </c>
      <c r="B6126" s="815">
        <f t="shared" si="399"/>
        <v>279</v>
      </c>
      <c r="C6126" s="815">
        <f t="shared" si="400"/>
        <v>88</v>
      </c>
      <c r="D6126" s="815">
        <f t="shared" si="401"/>
        <v>88</v>
      </c>
      <c r="E6126" s="815">
        <v>1976</v>
      </c>
    </row>
    <row r="6127" spans="1:5">
      <c r="A6127" s="816">
        <f t="shared" si="398"/>
        <v>28039</v>
      </c>
      <c r="B6127" s="815">
        <f t="shared" si="399"/>
        <v>280</v>
      </c>
      <c r="C6127" s="815">
        <f t="shared" si="400"/>
        <v>87</v>
      </c>
      <c r="D6127" s="815">
        <f t="shared" si="401"/>
        <v>87</v>
      </c>
      <c r="E6127" s="815">
        <v>1976</v>
      </c>
    </row>
    <row r="6128" spans="1:5">
      <c r="A6128" s="816">
        <f t="shared" si="398"/>
        <v>28040</v>
      </c>
      <c r="B6128" s="815">
        <f t="shared" si="399"/>
        <v>281</v>
      </c>
      <c r="C6128" s="815">
        <f t="shared" si="400"/>
        <v>86</v>
      </c>
      <c r="D6128" s="815">
        <f t="shared" si="401"/>
        <v>86</v>
      </c>
      <c r="E6128" s="815">
        <v>1976</v>
      </c>
    </row>
    <row r="6129" spans="1:5">
      <c r="A6129" s="816">
        <f t="shared" si="398"/>
        <v>28041</v>
      </c>
      <c r="B6129" s="815">
        <f t="shared" si="399"/>
        <v>282</v>
      </c>
      <c r="C6129" s="815">
        <f t="shared" si="400"/>
        <v>85</v>
      </c>
      <c r="D6129" s="815">
        <f t="shared" si="401"/>
        <v>85</v>
      </c>
      <c r="E6129" s="815">
        <v>1976</v>
      </c>
    </row>
    <row r="6130" spans="1:5">
      <c r="A6130" s="816">
        <f t="shared" si="398"/>
        <v>28042</v>
      </c>
      <c r="B6130" s="815">
        <f t="shared" si="399"/>
        <v>283</v>
      </c>
      <c r="C6130" s="815">
        <f t="shared" si="400"/>
        <v>84</v>
      </c>
      <c r="D6130" s="815">
        <f t="shared" si="401"/>
        <v>84</v>
      </c>
      <c r="E6130" s="815">
        <v>1976</v>
      </c>
    </row>
    <row r="6131" spans="1:5">
      <c r="A6131" s="816">
        <f t="shared" ref="A6131:A6194" si="402">A6130+1</f>
        <v>28043</v>
      </c>
      <c r="B6131" s="815">
        <f t="shared" si="399"/>
        <v>284</v>
      </c>
      <c r="C6131" s="815">
        <f t="shared" si="400"/>
        <v>83</v>
      </c>
      <c r="D6131" s="815">
        <f t="shared" si="401"/>
        <v>83</v>
      </c>
      <c r="E6131" s="815">
        <v>1976</v>
      </c>
    </row>
    <row r="6132" spans="1:5">
      <c r="A6132" s="816">
        <f t="shared" si="402"/>
        <v>28044</v>
      </c>
      <c r="B6132" s="815">
        <f t="shared" si="399"/>
        <v>285</v>
      </c>
      <c r="C6132" s="815">
        <f t="shared" si="400"/>
        <v>82</v>
      </c>
      <c r="D6132" s="815">
        <f t="shared" si="401"/>
        <v>82</v>
      </c>
      <c r="E6132" s="815">
        <v>1976</v>
      </c>
    </row>
    <row r="6133" spans="1:5">
      <c r="A6133" s="816">
        <f t="shared" si="402"/>
        <v>28045</v>
      </c>
      <c r="B6133" s="815">
        <f t="shared" si="399"/>
        <v>286</v>
      </c>
      <c r="C6133" s="815">
        <f t="shared" si="400"/>
        <v>81</v>
      </c>
      <c r="D6133" s="815">
        <f t="shared" si="401"/>
        <v>81</v>
      </c>
      <c r="E6133" s="815">
        <v>1976</v>
      </c>
    </row>
    <row r="6134" spans="1:5">
      <c r="A6134" s="816">
        <f t="shared" si="402"/>
        <v>28046</v>
      </c>
      <c r="B6134" s="815">
        <f t="shared" si="399"/>
        <v>287</v>
      </c>
      <c r="C6134" s="815">
        <f t="shared" si="400"/>
        <v>80</v>
      </c>
      <c r="D6134" s="815">
        <f t="shared" si="401"/>
        <v>80</v>
      </c>
      <c r="E6134" s="815">
        <v>1976</v>
      </c>
    </row>
    <row r="6135" spans="1:5">
      <c r="A6135" s="816">
        <f t="shared" si="402"/>
        <v>28047</v>
      </c>
      <c r="B6135" s="815">
        <f t="shared" si="399"/>
        <v>288</v>
      </c>
      <c r="C6135" s="815">
        <f t="shared" si="400"/>
        <v>79</v>
      </c>
      <c r="D6135" s="815">
        <f t="shared" si="401"/>
        <v>79</v>
      </c>
      <c r="E6135" s="815">
        <v>1976</v>
      </c>
    </row>
    <row r="6136" spans="1:5">
      <c r="A6136" s="816">
        <f t="shared" si="402"/>
        <v>28048</v>
      </c>
      <c r="B6136" s="815">
        <f t="shared" si="399"/>
        <v>289</v>
      </c>
      <c r="C6136" s="815">
        <f t="shared" si="400"/>
        <v>78</v>
      </c>
      <c r="D6136" s="815">
        <f t="shared" si="401"/>
        <v>78</v>
      </c>
      <c r="E6136" s="815">
        <v>1976</v>
      </c>
    </row>
    <row r="6137" spans="1:5">
      <c r="A6137" s="816">
        <f t="shared" si="402"/>
        <v>28049</v>
      </c>
      <c r="B6137" s="815">
        <f t="shared" si="399"/>
        <v>290</v>
      </c>
      <c r="C6137" s="815">
        <f t="shared" si="400"/>
        <v>77</v>
      </c>
      <c r="D6137" s="815">
        <f t="shared" si="401"/>
        <v>77</v>
      </c>
      <c r="E6137" s="815">
        <v>1976</v>
      </c>
    </row>
    <row r="6138" spans="1:5">
      <c r="A6138" s="816">
        <f t="shared" si="402"/>
        <v>28050</v>
      </c>
      <c r="B6138" s="815">
        <f t="shared" si="399"/>
        <v>291</v>
      </c>
      <c r="C6138" s="815">
        <f t="shared" si="400"/>
        <v>76</v>
      </c>
      <c r="D6138" s="815">
        <f t="shared" si="401"/>
        <v>76</v>
      </c>
      <c r="E6138" s="815">
        <v>1976</v>
      </c>
    </row>
    <row r="6139" spans="1:5">
      <c r="A6139" s="816">
        <f t="shared" si="402"/>
        <v>28051</v>
      </c>
      <c r="B6139" s="815">
        <f t="shared" si="399"/>
        <v>292</v>
      </c>
      <c r="C6139" s="815">
        <f t="shared" si="400"/>
        <v>75</v>
      </c>
      <c r="D6139" s="815">
        <f t="shared" si="401"/>
        <v>75</v>
      </c>
      <c r="E6139" s="815">
        <v>1976</v>
      </c>
    </row>
    <row r="6140" spans="1:5">
      <c r="A6140" s="816">
        <f t="shared" si="402"/>
        <v>28052</v>
      </c>
      <c r="B6140" s="815">
        <f t="shared" si="399"/>
        <v>293</v>
      </c>
      <c r="C6140" s="815">
        <f t="shared" si="400"/>
        <v>74</v>
      </c>
      <c r="D6140" s="815">
        <f t="shared" si="401"/>
        <v>74</v>
      </c>
      <c r="E6140" s="815">
        <v>1976</v>
      </c>
    </row>
    <row r="6141" spans="1:5">
      <c r="A6141" s="816">
        <f t="shared" si="402"/>
        <v>28053</v>
      </c>
      <c r="B6141" s="815">
        <f t="shared" si="399"/>
        <v>294</v>
      </c>
      <c r="C6141" s="815">
        <f t="shared" si="400"/>
        <v>73</v>
      </c>
      <c r="D6141" s="815">
        <f t="shared" si="401"/>
        <v>73</v>
      </c>
      <c r="E6141" s="815">
        <v>1976</v>
      </c>
    </row>
    <row r="6142" spans="1:5">
      <c r="A6142" s="816">
        <f t="shared" si="402"/>
        <v>28054</v>
      </c>
      <c r="B6142" s="815">
        <f t="shared" si="399"/>
        <v>295</v>
      </c>
      <c r="C6142" s="815">
        <f t="shared" si="400"/>
        <v>72</v>
      </c>
      <c r="D6142" s="815">
        <f t="shared" si="401"/>
        <v>72</v>
      </c>
      <c r="E6142" s="815">
        <v>1976</v>
      </c>
    </row>
    <row r="6143" spans="1:5">
      <c r="A6143" s="816">
        <f t="shared" si="402"/>
        <v>28055</v>
      </c>
      <c r="B6143" s="815">
        <f t="shared" si="399"/>
        <v>296</v>
      </c>
      <c r="C6143" s="815">
        <f t="shared" si="400"/>
        <v>71</v>
      </c>
      <c r="D6143" s="815">
        <f t="shared" si="401"/>
        <v>71</v>
      </c>
      <c r="E6143" s="815">
        <v>1976</v>
      </c>
    </row>
    <row r="6144" spans="1:5">
      <c r="A6144" s="816">
        <f t="shared" si="402"/>
        <v>28056</v>
      </c>
      <c r="B6144" s="815">
        <f t="shared" si="399"/>
        <v>297</v>
      </c>
      <c r="C6144" s="815">
        <f t="shared" si="400"/>
        <v>70</v>
      </c>
      <c r="D6144" s="815">
        <f t="shared" si="401"/>
        <v>70</v>
      </c>
      <c r="E6144" s="815">
        <v>1976</v>
      </c>
    </row>
    <row r="6145" spans="1:5">
      <c r="A6145" s="816">
        <f t="shared" si="402"/>
        <v>28057</v>
      </c>
      <c r="B6145" s="815">
        <f t="shared" si="399"/>
        <v>298</v>
      </c>
      <c r="C6145" s="815">
        <f t="shared" si="400"/>
        <v>69</v>
      </c>
      <c r="D6145" s="815">
        <f t="shared" si="401"/>
        <v>69</v>
      </c>
      <c r="E6145" s="815">
        <v>1976</v>
      </c>
    </row>
    <row r="6146" spans="1:5">
      <c r="A6146" s="816">
        <f t="shared" si="402"/>
        <v>28058</v>
      </c>
      <c r="B6146" s="815">
        <f t="shared" si="399"/>
        <v>299</v>
      </c>
      <c r="C6146" s="815">
        <f t="shared" si="400"/>
        <v>68</v>
      </c>
      <c r="D6146" s="815">
        <f t="shared" si="401"/>
        <v>68</v>
      </c>
      <c r="E6146" s="815">
        <v>1976</v>
      </c>
    </row>
    <row r="6147" spans="1:5">
      <c r="A6147" s="816">
        <f t="shared" si="402"/>
        <v>28059</v>
      </c>
      <c r="B6147" s="815">
        <f t="shared" si="399"/>
        <v>300</v>
      </c>
      <c r="C6147" s="815">
        <f t="shared" si="400"/>
        <v>67</v>
      </c>
      <c r="D6147" s="815">
        <f t="shared" si="401"/>
        <v>67</v>
      </c>
      <c r="E6147" s="815">
        <v>1976</v>
      </c>
    </row>
    <row r="6148" spans="1:5">
      <c r="A6148" s="816">
        <f t="shared" si="402"/>
        <v>28060</v>
      </c>
      <c r="B6148" s="815">
        <f t="shared" si="399"/>
        <v>301</v>
      </c>
      <c r="C6148" s="815">
        <f t="shared" si="400"/>
        <v>66</v>
      </c>
      <c r="D6148" s="815">
        <f t="shared" si="401"/>
        <v>66</v>
      </c>
      <c r="E6148" s="815">
        <v>1976</v>
      </c>
    </row>
    <row r="6149" spans="1:5">
      <c r="A6149" s="816">
        <f t="shared" si="402"/>
        <v>28061</v>
      </c>
      <c r="B6149" s="815">
        <f t="shared" si="399"/>
        <v>302</v>
      </c>
      <c r="C6149" s="815">
        <f t="shared" si="400"/>
        <v>65</v>
      </c>
      <c r="D6149" s="815">
        <f t="shared" si="401"/>
        <v>65</v>
      </c>
      <c r="E6149" s="815">
        <v>1976</v>
      </c>
    </row>
    <row r="6150" spans="1:5">
      <c r="A6150" s="816">
        <f t="shared" si="402"/>
        <v>28062</v>
      </c>
      <c r="B6150" s="815">
        <f t="shared" si="399"/>
        <v>303</v>
      </c>
      <c r="C6150" s="815">
        <f t="shared" si="400"/>
        <v>64</v>
      </c>
      <c r="D6150" s="815">
        <f t="shared" si="401"/>
        <v>64</v>
      </c>
      <c r="E6150" s="815">
        <v>1976</v>
      </c>
    </row>
    <row r="6151" spans="1:5">
      <c r="A6151" s="816">
        <f t="shared" si="402"/>
        <v>28063</v>
      </c>
      <c r="B6151" s="815">
        <f t="shared" si="399"/>
        <v>304</v>
      </c>
      <c r="C6151" s="815">
        <f t="shared" si="400"/>
        <v>63</v>
      </c>
      <c r="D6151" s="815">
        <f t="shared" si="401"/>
        <v>63</v>
      </c>
      <c r="E6151" s="815">
        <v>1976</v>
      </c>
    </row>
    <row r="6152" spans="1:5">
      <c r="A6152" s="816">
        <f t="shared" si="402"/>
        <v>28064</v>
      </c>
      <c r="B6152" s="815">
        <f t="shared" si="399"/>
        <v>305</v>
      </c>
      <c r="C6152" s="815">
        <f t="shared" si="400"/>
        <v>62</v>
      </c>
      <c r="D6152" s="815">
        <f t="shared" si="401"/>
        <v>62</v>
      </c>
      <c r="E6152" s="815">
        <v>1976</v>
      </c>
    </row>
    <row r="6153" spans="1:5">
      <c r="A6153" s="816">
        <f t="shared" si="402"/>
        <v>28065</v>
      </c>
      <c r="B6153" s="815">
        <f t="shared" si="399"/>
        <v>306</v>
      </c>
      <c r="C6153" s="815">
        <f t="shared" si="400"/>
        <v>61</v>
      </c>
      <c r="D6153" s="815">
        <f t="shared" si="401"/>
        <v>61</v>
      </c>
      <c r="E6153" s="815">
        <v>1976</v>
      </c>
    </row>
    <row r="6154" spans="1:5">
      <c r="A6154" s="816">
        <f t="shared" si="402"/>
        <v>28066</v>
      </c>
      <c r="B6154" s="815">
        <f t="shared" si="399"/>
        <v>307</v>
      </c>
      <c r="C6154" s="815">
        <f t="shared" si="400"/>
        <v>60</v>
      </c>
      <c r="D6154" s="815">
        <f t="shared" si="401"/>
        <v>60</v>
      </c>
      <c r="E6154" s="815">
        <v>1976</v>
      </c>
    </row>
    <row r="6155" spans="1:5">
      <c r="A6155" s="816">
        <f t="shared" si="402"/>
        <v>28067</v>
      </c>
      <c r="B6155" s="815">
        <f t="shared" si="399"/>
        <v>308</v>
      </c>
      <c r="C6155" s="815">
        <f t="shared" si="400"/>
        <v>59</v>
      </c>
      <c r="D6155" s="815">
        <f t="shared" si="401"/>
        <v>59</v>
      </c>
      <c r="E6155" s="815">
        <v>1976</v>
      </c>
    </row>
    <row r="6156" spans="1:5">
      <c r="A6156" s="816">
        <f t="shared" si="402"/>
        <v>28068</v>
      </c>
      <c r="B6156" s="815">
        <f t="shared" si="399"/>
        <v>309</v>
      </c>
      <c r="C6156" s="815">
        <f t="shared" si="400"/>
        <v>58</v>
      </c>
      <c r="D6156" s="815">
        <f t="shared" si="401"/>
        <v>58</v>
      </c>
      <c r="E6156" s="815">
        <v>1976</v>
      </c>
    </row>
    <row r="6157" spans="1:5">
      <c r="A6157" s="816">
        <f t="shared" si="402"/>
        <v>28069</v>
      </c>
      <c r="B6157" s="815">
        <f t="shared" si="399"/>
        <v>310</v>
      </c>
      <c r="C6157" s="815">
        <f t="shared" si="400"/>
        <v>57</v>
      </c>
      <c r="D6157" s="815">
        <f t="shared" si="401"/>
        <v>57</v>
      </c>
      <c r="E6157" s="815">
        <v>1976</v>
      </c>
    </row>
    <row r="6158" spans="1:5">
      <c r="A6158" s="816">
        <f t="shared" si="402"/>
        <v>28070</v>
      </c>
      <c r="B6158" s="815">
        <f t="shared" si="399"/>
        <v>311</v>
      </c>
      <c r="C6158" s="815">
        <f t="shared" si="400"/>
        <v>56</v>
      </c>
      <c r="D6158" s="815">
        <f t="shared" si="401"/>
        <v>56</v>
      </c>
      <c r="E6158" s="815">
        <v>1976</v>
      </c>
    </row>
    <row r="6159" spans="1:5">
      <c r="A6159" s="816">
        <f t="shared" si="402"/>
        <v>28071</v>
      </c>
      <c r="B6159" s="815">
        <f t="shared" si="399"/>
        <v>312</v>
      </c>
      <c r="C6159" s="815">
        <f t="shared" si="400"/>
        <v>55</v>
      </c>
      <c r="D6159" s="815">
        <f t="shared" si="401"/>
        <v>55</v>
      </c>
      <c r="E6159" s="815">
        <v>1976</v>
      </c>
    </row>
    <row r="6160" spans="1:5">
      <c r="A6160" s="816">
        <f t="shared" si="402"/>
        <v>28072</v>
      </c>
      <c r="B6160" s="815">
        <f t="shared" si="399"/>
        <v>313</v>
      </c>
      <c r="C6160" s="815">
        <f t="shared" si="400"/>
        <v>54</v>
      </c>
      <c r="D6160" s="815">
        <f t="shared" si="401"/>
        <v>54</v>
      </c>
      <c r="E6160" s="815">
        <v>1976</v>
      </c>
    </row>
    <row r="6161" spans="1:5">
      <c r="A6161" s="816">
        <f t="shared" si="402"/>
        <v>28073</v>
      </c>
      <c r="B6161" s="815">
        <f t="shared" si="399"/>
        <v>314</v>
      </c>
      <c r="C6161" s="815">
        <f t="shared" si="400"/>
        <v>53</v>
      </c>
      <c r="D6161" s="815">
        <f t="shared" si="401"/>
        <v>53</v>
      </c>
      <c r="E6161" s="815">
        <v>1976</v>
      </c>
    </row>
    <row r="6162" spans="1:5">
      <c r="A6162" s="816">
        <f t="shared" si="402"/>
        <v>28074</v>
      </c>
      <c r="B6162" s="815">
        <f t="shared" si="399"/>
        <v>315</v>
      </c>
      <c r="C6162" s="815">
        <f t="shared" si="400"/>
        <v>52</v>
      </c>
      <c r="D6162" s="815">
        <f t="shared" si="401"/>
        <v>52</v>
      </c>
      <c r="E6162" s="815">
        <v>1976</v>
      </c>
    </row>
    <row r="6163" spans="1:5">
      <c r="A6163" s="816">
        <f t="shared" si="402"/>
        <v>28075</v>
      </c>
      <c r="B6163" s="815">
        <f t="shared" si="399"/>
        <v>316</v>
      </c>
      <c r="C6163" s="815">
        <f t="shared" si="400"/>
        <v>51</v>
      </c>
      <c r="D6163" s="815">
        <f t="shared" si="401"/>
        <v>51</v>
      </c>
      <c r="E6163" s="815">
        <v>1976</v>
      </c>
    </row>
    <row r="6164" spans="1:5">
      <c r="A6164" s="816">
        <f t="shared" si="402"/>
        <v>28076</v>
      </c>
      <c r="B6164" s="815">
        <f t="shared" si="399"/>
        <v>317</v>
      </c>
      <c r="C6164" s="815">
        <f t="shared" si="400"/>
        <v>50</v>
      </c>
      <c r="D6164" s="815">
        <f t="shared" si="401"/>
        <v>50</v>
      </c>
      <c r="E6164" s="815">
        <v>1976</v>
      </c>
    </row>
    <row r="6165" spans="1:5">
      <c r="A6165" s="816">
        <f t="shared" si="402"/>
        <v>28077</v>
      </c>
      <c r="B6165" s="815">
        <f t="shared" si="399"/>
        <v>318</v>
      </c>
      <c r="C6165" s="815">
        <f t="shared" si="400"/>
        <v>49</v>
      </c>
      <c r="D6165" s="815">
        <f t="shared" si="401"/>
        <v>49</v>
      </c>
      <c r="E6165" s="815">
        <v>1976</v>
      </c>
    </row>
    <row r="6166" spans="1:5">
      <c r="A6166" s="816">
        <f t="shared" si="402"/>
        <v>28078</v>
      </c>
      <c r="B6166" s="815">
        <f t="shared" si="399"/>
        <v>319</v>
      </c>
      <c r="C6166" s="815">
        <f t="shared" si="400"/>
        <v>48</v>
      </c>
      <c r="D6166" s="815">
        <f t="shared" si="401"/>
        <v>48</v>
      </c>
      <c r="E6166" s="815">
        <v>1976</v>
      </c>
    </row>
    <row r="6167" spans="1:5">
      <c r="A6167" s="816">
        <f t="shared" si="402"/>
        <v>28079</v>
      </c>
      <c r="B6167" s="815">
        <f t="shared" si="399"/>
        <v>320</v>
      </c>
      <c r="C6167" s="815">
        <f t="shared" si="400"/>
        <v>47</v>
      </c>
      <c r="D6167" s="815">
        <f t="shared" si="401"/>
        <v>47</v>
      </c>
      <c r="E6167" s="815">
        <v>1976</v>
      </c>
    </row>
    <row r="6168" spans="1:5">
      <c r="A6168" s="816">
        <f t="shared" si="402"/>
        <v>28080</v>
      </c>
      <c r="B6168" s="815">
        <f t="shared" si="399"/>
        <v>321</v>
      </c>
      <c r="C6168" s="815">
        <f t="shared" si="400"/>
        <v>46</v>
      </c>
      <c r="D6168" s="815">
        <f t="shared" si="401"/>
        <v>46</v>
      </c>
      <c r="E6168" s="815">
        <v>1976</v>
      </c>
    </row>
    <row r="6169" spans="1:5">
      <c r="A6169" s="816">
        <f t="shared" si="402"/>
        <v>28081</v>
      </c>
      <c r="B6169" s="815">
        <f t="shared" si="399"/>
        <v>322</v>
      </c>
      <c r="C6169" s="815">
        <f t="shared" si="400"/>
        <v>45</v>
      </c>
      <c r="D6169" s="815">
        <f t="shared" si="401"/>
        <v>45</v>
      </c>
      <c r="E6169" s="815">
        <v>1976</v>
      </c>
    </row>
    <row r="6170" spans="1:5">
      <c r="A6170" s="816">
        <f t="shared" si="402"/>
        <v>28082</v>
      </c>
      <c r="B6170" s="815">
        <f t="shared" ref="B6170:B6213" si="403">B6169+1</f>
        <v>323</v>
      </c>
      <c r="C6170" s="815">
        <f t="shared" ref="C6170:C6213" si="404">C6169-1</f>
        <v>44</v>
      </c>
      <c r="D6170" s="815">
        <f t="shared" ref="D6170:D6214" si="405">D6169-1</f>
        <v>44</v>
      </c>
      <c r="E6170" s="815">
        <v>1976</v>
      </c>
    </row>
    <row r="6171" spans="1:5">
      <c r="A6171" s="816">
        <f t="shared" si="402"/>
        <v>28083</v>
      </c>
      <c r="B6171" s="815">
        <f t="shared" si="403"/>
        <v>324</v>
      </c>
      <c r="C6171" s="815">
        <f t="shared" si="404"/>
        <v>43</v>
      </c>
      <c r="D6171" s="815">
        <f t="shared" si="405"/>
        <v>43</v>
      </c>
      <c r="E6171" s="815">
        <v>1976</v>
      </c>
    </row>
    <row r="6172" spans="1:5">
      <c r="A6172" s="816">
        <f t="shared" si="402"/>
        <v>28084</v>
      </c>
      <c r="B6172" s="815">
        <f t="shared" si="403"/>
        <v>325</v>
      </c>
      <c r="C6172" s="815">
        <f t="shared" si="404"/>
        <v>42</v>
      </c>
      <c r="D6172" s="815">
        <f t="shared" si="405"/>
        <v>42</v>
      </c>
      <c r="E6172" s="815">
        <v>1976</v>
      </c>
    </row>
    <row r="6173" spans="1:5">
      <c r="A6173" s="816">
        <f t="shared" si="402"/>
        <v>28085</v>
      </c>
      <c r="B6173" s="815">
        <f t="shared" si="403"/>
        <v>326</v>
      </c>
      <c r="C6173" s="815">
        <f t="shared" si="404"/>
        <v>41</v>
      </c>
      <c r="D6173" s="815">
        <f t="shared" si="405"/>
        <v>41</v>
      </c>
      <c r="E6173" s="815">
        <v>1976</v>
      </c>
    </row>
    <row r="6174" spans="1:5">
      <c r="A6174" s="816">
        <f t="shared" si="402"/>
        <v>28086</v>
      </c>
      <c r="B6174" s="815">
        <f t="shared" si="403"/>
        <v>327</v>
      </c>
      <c r="C6174" s="815">
        <f t="shared" si="404"/>
        <v>40</v>
      </c>
      <c r="D6174" s="815">
        <f t="shared" si="405"/>
        <v>40</v>
      </c>
      <c r="E6174" s="815">
        <v>1976</v>
      </c>
    </row>
    <row r="6175" spans="1:5">
      <c r="A6175" s="816">
        <f t="shared" si="402"/>
        <v>28087</v>
      </c>
      <c r="B6175" s="815">
        <f t="shared" si="403"/>
        <v>328</v>
      </c>
      <c r="C6175" s="815">
        <f t="shared" si="404"/>
        <v>39</v>
      </c>
      <c r="D6175" s="815">
        <f t="shared" si="405"/>
        <v>39</v>
      </c>
      <c r="E6175" s="815">
        <v>1976</v>
      </c>
    </row>
    <row r="6176" spans="1:5">
      <c r="A6176" s="816">
        <f t="shared" si="402"/>
        <v>28088</v>
      </c>
      <c r="B6176" s="815">
        <f t="shared" si="403"/>
        <v>329</v>
      </c>
      <c r="C6176" s="815">
        <f t="shared" si="404"/>
        <v>38</v>
      </c>
      <c r="D6176" s="815">
        <f t="shared" si="405"/>
        <v>38</v>
      </c>
      <c r="E6176" s="815">
        <v>1976</v>
      </c>
    </row>
    <row r="6177" spans="1:5">
      <c r="A6177" s="816">
        <f t="shared" si="402"/>
        <v>28089</v>
      </c>
      <c r="B6177" s="815">
        <f t="shared" si="403"/>
        <v>330</v>
      </c>
      <c r="C6177" s="815">
        <f t="shared" si="404"/>
        <v>37</v>
      </c>
      <c r="D6177" s="815">
        <f t="shared" si="405"/>
        <v>37</v>
      </c>
      <c r="E6177" s="815">
        <v>1976</v>
      </c>
    </row>
    <row r="6178" spans="1:5">
      <c r="A6178" s="816">
        <f t="shared" si="402"/>
        <v>28090</v>
      </c>
      <c r="B6178" s="815">
        <f t="shared" si="403"/>
        <v>331</v>
      </c>
      <c r="C6178" s="815">
        <f t="shared" si="404"/>
        <v>36</v>
      </c>
      <c r="D6178" s="815">
        <f t="shared" si="405"/>
        <v>36</v>
      </c>
      <c r="E6178" s="815">
        <v>1976</v>
      </c>
    </row>
    <row r="6179" spans="1:5">
      <c r="A6179" s="816">
        <f t="shared" si="402"/>
        <v>28091</v>
      </c>
      <c r="B6179" s="815">
        <f t="shared" si="403"/>
        <v>332</v>
      </c>
      <c r="C6179" s="815">
        <f t="shared" si="404"/>
        <v>35</v>
      </c>
      <c r="D6179" s="815">
        <f t="shared" si="405"/>
        <v>35</v>
      </c>
      <c r="E6179" s="815">
        <v>1976</v>
      </c>
    </row>
    <row r="6180" spans="1:5">
      <c r="A6180" s="816">
        <f t="shared" si="402"/>
        <v>28092</v>
      </c>
      <c r="B6180" s="815">
        <f t="shared" si="403"/>
        <v>333</v>
      </c>
      <c r="C6180" s="815">
        <f t="shared" si="404"/>
        <v>34</v>
      </c>
      <c r="D6180" s="815">
        <f t="shared" si="405"/>
        <v>34</v>
      </c>
      <c r="E6180" s="815">
        <v>1976</v>
      </c>
    </row>
    <row r="6181" spans="1:5">
      <c r="A6181" s="816">
        <f t="shared" si="402"/>
        <v>28093</v>
      </c>
      <c r="B6181" s="815">
        <f t="shared" si="403"/>
        <v>334</v>
      </c>
      <c r="C6181" s="815">
        <f t="shared" si="404"/>
        <v>33</v>
      </c>
      <c r="D6181" s="815">
        <f t="shared" si="405"/>
        <v>33</v>
      </c>
      <c r="E6181" s="815">
        <v>1976</v>
      </c>
    </row>
    <row r="6182" spans="1:5">
      <c r="A6182" s="816">
        <f t="shared" si="402"/>
        <v>28094</v>
      </c>
      <c r="B6182" s="815">
        <f t="shared" si="403"/>
        <v>335</v>
      </c>
      <c r="C6182" s="815">
        <f t="shared" si="404"/>
        <v>32</v>
      </c>
      <c r="D6182" s="815">
        <f t="shared" si="405"/>
        <v>32</v>
      </c>
      <c r="E6182" s="815">
        <v>1976</v>
      </c>
    </row>
    <row r="6183" spans="1:5">
      <c r="A6183" s="816">
        <f t="shared" si="402"/>
        <v>28095</v>
      </c>
      <c r="B6183" s="815">
        <f t="shared" si="403"/>
        <v>336</v>
      </c>
      <c r="C6183" s="815">
        <f t="shared" si="404"/>
        <v>31</v>
      </c>
      <c r="D6183" s="815">
        <f t="shared" si="405"/>
        <v>31</v>
      </c>
      <c r="E6183" s="815">
        <v>1976</v>
      </c>
    </row>
    <row r="6184" spans="1:5">
      <c r="A6184" s="816">
        <f t="shared" si="402"/>
        <v>28096</v>
      </c>
      <c r="B6184" s="815">
        <f t="shared" si="403"/>
        <v>337</v>
      </c>
      <c r="C6184" s="815">
        <f t="shared" si="404"/>
        <v>30</v>
      </c>
      <c r="D6184" s="815">
        <f t="shared" si="405"/>
        <v>30</v>
      </c>
      <c r="E6184" s="815">
        <v>1976</v>
      </c>
    </row>
    <row r="6185" spans="1:5">
      <c r="A6185" s="816">
        <f t="shared" si="402"/>
        <v>28097</v>
      </c>
      <c r="B6185" s="815">
        <f t="shared" si="403"/>
        <v>338</v>
      </c>
      <c r="C6185" s="815">
        <f t="shared" si="404"/>
        <v>29</v>
      </c>
      <c r="D6185" s="815">
        <f t="shared" si="405"/>
        <v>29</v>
      </c>
      <c r="E6185" s="815">
        <v>1976</v>
      </c>
    </row>
    <row r="6186" spans="1:5">
      <c r="A6186" s="816">
        <f t="shared" si="402"/>
        <v>28098</v>
      </c>
      <c r="B6186" s="815">
        <f t="shared" si="403"/>
        <v>339</v>
      </c>
      <c r="C6186" s="815">
        <f t="shared" si="404"/>
        <v>28</v>
      </c>
      <c r="D6186" s="815">
        <f t="shared" si="405"/>
        <v>28</v>
      </c>
      <c r="E6186" s="815">
        <v>1976</v>
      </c>
    </row>
    <row r="6187" spans="1:5">
      <c r="A6187" s="816">
        <f t="shared" si="402"/>
        <v>28099</v>
      </c>
      <c r="B6187" s="815">
        <f t="shared" si="403"/>
        <v>340</v>
      </c>
      <c r="C6187" s="815">
        <f t="shared" si="404"/>
        <v>27</v>
      </c>
      <c r="D6187" s="815">
        <f t="shared" si="405"/>
        <v>27</v>
      </c>
      <c r="E6187" s="815">
        <v>1976</v>
      </c>
    </row>
    <row r="6188" spans="1:5">
      <c r="A6188" s="816">
        <f t="shared" si="402"/>
        <v>28100</v>
      </c>
      <c r="B6188" s="815">
        <f t="shared" si="403"/>
        <v>341</v>
      </c>
      <c r="C6188" s="815">
        <f t="shared" si="404"/>
        <v>26</v>
      </c>
      <c r="D6188" s="815">
        <f t="shared" si="405"/>
        <v>26</v>
      </c>
      <c r="E6188" s="815">
        <v>1976</v>
      </c>
    </row>
    <row r="6189" spans="1:5">
      <c r="A6189" s="816">
        <f t="shared" si="402"/>
        <v>28101</v>
      </c>
      <c r="B6189" s="815">
        <f t="shared" si="403"/>
        <v>342</v>
      </c>
      <c r="C6189" s="815">
        <f t="shared" si="404"/>
        <v>25</v>
      </c>
      <c r="D6189" s="815">
        <f t="shared" si="405"/>
        <v>25</v>
      </c>
      <c r="E6189" s="815">
        <v>1976</v>
      </c>
    </row>
    <row r="6190" spans="1:5">
      <c r="A6190" s="816">
        <f t="shared" si="402"/>
        <v>28102</v>
      </c>
      <c r="B6190" s="815">
        <f t="shared" si="403"/>
        <v>343</v>
      </c>
      <c r="C6190" s="815">
        <f t="shared" si="404"/>
        <v>24</v>
      </c>
      <c r="D6190" s="815">
        <f t="shared" si="405"/>
        <v>24</v>
      </c>
      <c r="E6190" s="815">
        <v>1976</v>
      </c>
    </row>
    <row r="6191" spans="1:5">
      <c r="A6191" s="816">
        <f t="shared" si="402"/>
        <v>28103</v>
      </c>
      <c r="B6191" s="815">
        <f t="shared" si="403"/>
        <v>344</v>
      </c>
      <c r="C6191" s="815">
        <f t="shared" si="404"/>
        <v>23</v>
      </c>
      <c r="D6191" s="815">
        <f t="shared" si="405"/>
        <v>23</v>
      </c>
      <c r="E6191" s="815">
        <v>1976</v>
      </c>
    </row>
    <row r="6192" spans="1:5">
      <c r="A6192" s="816">
        <f t="shared" si="402"/>
        <v>28104</v>
      </c>
      <c r="B6192" s="815">
        <f t="shared" si="403"/>
        <v>345</v>
      </c>
      <c r="C6192" s="815">
        <f t="shared" si="404"/>
        <v>22</v>
      </c>
      <c r="D6192" s="815">
        <f t="shared" si="405"/>
        <v>22</v>
      </c>
      <c r="E6192" s="815">
        <v>1976</v>
      </c>
    </row>
    <row r="6193" spans="1:5">
      <c r="A6193" s="816">
        <f t="shared" si="402"/>
        <v>28105</v>
      </c>
      <c r="B6193" s="815">
        <f t="shared" si="403"/>
        <v>346</v>
      </c>
      <c r="C6193" s="815">
        <f t="shared" si="404"/>
        <v>21</v>
      </c>
      <c r="D6193" s="815">
        <f t="shared" si="405"/>
        <v>21</v>
      </c>
      <c r="E6193" s="815">
        <v>1976</v>
      </c>
    </row>
    <row r="6194" spans="1:5">
      <c r="A6194" s="816">
        <f t="shared" si="402"/>
        <v>28106</v>
      </c>
      <c r="B6194" s="815">
        <f t="shared" si="403"/>
        <v>347</v>
      </c>
      <c r="C6194" s="815">
        <f t="shared" si="404"/>
        <v>20</v>
      </c>
      <c r="D6194" s="815">
        <f t="shared" si="405"/>
        <v>20</v>
      </c>
      <c r="E6194" s="815">
        <v>1976</v>
      </c>
    </row>
    <row r="6195" spans="1:5">
      <c r="A6195" s="816">
        <f t="shared" ref="A6195:A6258" si="406">A6194+1</f>
        <v>28107</v>
      </c>
      <c r="B6195" s="815">
        <f t="shared" si="403"/>
        <v>348</v>
      </c>
      <c r="C6195" s="815">
        <f t="shared" si="404"/>
        <v>19</v>
      </c>
      <c r="D6195" s="815">
        <f t="shared" si="405"/>
        <v>19</v>
      </c>
      <c r="E6195" s="815">
        <v>1976</v>
      </c>
    </row>
    <row r="6196" spans="1:5">
      <c r="A6196" s="816">
        <f t="shared" si="406"/>
        <v>28108</v>
      </c>
      <c r="B6196" s="815">
        <f t="shared" si="403"/>
        <v>349</v>
      </c>
      <c r="C6196" s="815">
        <f t="shared" si="404"/>
        <v>18</v>
      </c>
      <c r="D6196" s="815">
        <f t="shared" si="405"/>
        <v>18</v>
      </c>
      <c r="E6196" s="815">
        <v>1976</v>
      </c>
    </row>
    <row r="6197" spans="1:5">
      <c r="A6197" s="816">
        <f t="shared" si="406"/>
        <v>28109</v>
      </c>
      <c r="B6197" s="815">
        <f t="shared" si="403"/>
        <v>350</v>
      </c>
      <c r="C6197" s="815">
        <f t="shared" si="404"/>
        <v>17</v>
      </c>
      <c r="D6197" s="815">
        <f t="shared" si="405"/>
        <v>17</v>
      </c>
      <c r="E6197" s="815">
        <v>1976</v>
      </c>
    </row>
    <row r="6198" spans="1:5">
      <c r="A6198" s="816">
        <f t="shared" si="406"/>
        <v>28110</v>
      </c>
      <c r="B6198" s="815">
        <f t="shared" si="403"/>
        <v>351</v>
      </c>
      <c r="C6198" s="815">
        <f t="shared" si="404"/>
        <v>16</v>
      </c>
      <c r="D6198" s="815">
        <f t="shared" si="405"/>
        <v>16</v>
      </c>
      <c r="E6198" s="815">
        <v>1976</v>
      </c>
    </row>
    <row r="6199" spans="1:5">
      <c r="A6199" s="816">
        <f t="shared" si="406"/>
        <v>28111</v>
      </c>
      <c r="B6199" s="815">
        <f t="shared" si="403"/>
        <v>352</v>
      </c>
      <c r="C6199" s="815">
        <f t="shared" si="404"/>
        <v>15</v>
      </c>
      <c r="D6199" s="815">
        <f t="shared" si="405"/>
        <v>15</v>
      </c>
      <c r="E6199" s="815">
        <v>1976</v>
      </c>
    </row>
    <row r="6200" spans="1:5">
      <c r="A6200" s="816">
        <f t="shared" si="406"/>
        <v>28112</v>
      </c>
      <c r="B6200" s="815">
        <f t="shared" si="403"/>
        <v>353</v>
      </c>
      <c r="C6200" s="815">
        <f t="shared" si="404"/>
        <v>14</v>
      </c>
      <c r="D6200" s="815">
        <f t="shared" si="405"/>
        <v>14</v>
      </c>
      <c r="E6200" s="815">
        <v>1976</v>
      </c>
    </row>
    <row r="6201" spans="1:5">
      <c r="A6201" s="816">
        <f t="shared" si="406"/>
        <v>28113</v>
      </c>
      <c r="B6201" s="815">
        <f t="shared" si="403"/>
        <v>354</v>
      </c>
      <c r="C6201" s="815">
        <f t="shared" si="404"/>
        <v>13</v>
      </c>
      <c r="D6201" s="815">
        <f t="shared" si="405"/>
        <v>13</v>
      </c>
      <c r="E6201" s="815">
        <v>1976</v>
      </c>
    </row>
    <row r="6202" spans="1:5">
      <c r="A6202" s="816">
        <f t="shared" si="406"/>
        <v>28114</v>
      </c>
      <c r="B6202" s="815">
        <f t="shared" si="403"/>
        <v>355</v>
      </c>
      <c r="C6202" s="815">
        <f t="shared" si="404"/>
        <v>12</v>
      </c>
      <c r="D6202" s="815">
        <f t="shared" si="405"/>
        <v>12</v>
      </c>
      <c r="E6202" s="815">
        <v>1976</v>
      </c>
    </row>
    <row r="6203" spans="1:5">
      <c r="A6203" s="816">
        <f t="shared" si="406"/>
        <v>28115</v>
      </c>
      <c r="B6203" s="815">
        <f t="shared" si="403"/>
        <v>356</v>
      </c>
      <c r="C6203" s="815">
        <f t="shared" si="404"/>
        <v>11</v>
      </c>
      <c r="D6203" s="815">
        <f t="shared" si="405"/>
        <v>11</v>
      </c>
      <c r="E6203" s="815">
        <v>1976</v>
      </c>
    </row>
    <row r="6204" spans="1:5">
      <c r="A6204" s="816">
        <f t="shared" si="406"/>
        <v>28116</v>
      </c>
      <c r="B6204" s="815">
        <f t="shared" si="403"/>
        <v>357</v>
      </c>
      <c r="C6204" s="815">
        <f t="shared" si="404"/>
        <v>10</v>
      </c>
      <c r="D6204" s="815">
        <f t="shared" si="405"/>
        <v>10</v>
      </c>
      <c r="E6204" s="815">
        <v>1976</v>
      </c>
    </row>
    <row r="6205" spans="1:5">
      <c r="A6205" s="816">
        <f t="shared" si="406"/>
        <v>28117</v>
      </c>
      <c r="B6205" s="815">
        <f t="shared" si="403"/>
        <v>358</v>
      </c>
      <c r="C6205" s="815">
        <f t="shared" si="404"/>
        <v>9</v>
      </c>
      <c r="D6205" s="815">
        <f t="shared" si="405"/>
        <v>9</v>
      </c>
      <c r="E6205" s="815">
        <v>1976</v>
      </c>
    </row>
    <row r="6206" spans="1:5">
      <c r="A6206" s="816">
        <f t="shared" si="406"/>
        <v>28118</v>
      </c>
      <c r="B6206" s="815">
        <f t="shared" si="403"/>
        <v>359</v>
      </c>
      <c r="C6206" s="815">
        <f t="shared" si="404"/>
        <v>8</v>
      </c>
      <c r="D6206" s="815">
        <f t="shared" si="405"/>
        <v>8</v>
      </c>
      <c r="E6206" s="815">
        <v>1976</v>
      </c>
    </row>
    <row r="6207" spans="1:5">
      <c r="A6207" s="816">
        <f t="shared" si="406"/>
        <v>28119</v>
      </c>
      <c r="B6207" s="815">
        <f t="shared" si="403"/>
        <v>360</v>
      </c>
      <c r="C6207" s="815">
        <f t="shared" si="404"/>
        <v>7</v>
      </c>
      <c r="D6207" s="815">
        <f t="shared" si="405"/>
        <v>7</v>
      </c>
      <c r="E6207" s="815">
        <v>1976</v>
      </c>
    </row>
    <row r="6208" spans="1:5">
      <c r="A6208" s="816">
        <f t="shared" si="406"/>
        <v>28120</v>
      </c>
      <c r="B6208" s="815">
        <f t="shared" si="403"/>
        <v>361</v>
      </c>
      <c r="C6208" s="815">
        <f t="shared" si="404"/>
        <v>6</v>
      </c>
      <c r="D6208" s="815">
        <f t="shared" si="405"/>
        <v>6</v>
      </c>
      <c r="E6208" s="815">
        <v>1976</v>
      </c>
    </row>
    <row r="6209" spans="1:5">
      <c r="A6209" s="816">
        <f t="shared" si="406"/>
        <v>28121</v>
      </c>
      <c r="B6209" s="815">
        <f t="shared" si="403"/>
        <v>362</v>
      </c>
      <c r="C6209" s="815">
        <f t="shared" si="404"/>
        <v>5</v>
      </c>
      <c r="D6209" s="815">
        <f t="shared" si="405"/>
        <v>5</v>
      </c>
      <c r="E6209" s="815">
        <v>1976</v>
      </c>
    </row>
    <row r="6210" spans="1:5">
      <c r="A6210" s="816">
        <f t="shared" si="406"/>
        <v>28122</v>
      </c>
      <c r="B6210" s="815">
        <f t="shared" si="403"/>
        <v>363</v>
      </c>
      <c r="C6210" s="815">
        <f t="shared" si="404"/>
        <v>4</v>
      </c>
      <c r="D6210" s="815">
        <f t="shared" si="405"/>
        <v>4</v>
      </c>
      <c r="E6210" s="815">
        <v>1976</v>
      </c>
    </row>
    <row r="6211" spans="1:5">
      <c r="A6211" s="816">
        <f t="shared" si="406"/>
        <v>28123</v>
      </c>
      <c r="B6211" s="815">
        <f t="shared" si="403"/>
        <v>364</v>
      </c>
      <c r="C6211" s="815">
        <f t="shared" si="404"/>
        <v>3</v>
      </c>
      <c r="D6211" s="815">
        <f t="shared" si="405"/>
        <v>3</v>
      </c>
      <c r="E6211" s="815">
        <v>1976</v>
      </c>
    </row>
    <row r="6212" spans="1:5">
      <c r="A6212" s="816">
        <f t="shared" si="406"/>
        <v>28124</v>
      </c>
      <c r="B6212" s="815">
        <f t="shared" si="403"/>
        <v>365</v>
      </c>
      <c r="C6212" s="815">
        <f t="shared" si="404"/>
        <v>2</v>
      </c>
      <c r="D6212" s="815">
        <f t="shared" si="405"/>
        <v>2</v>
      </c>
      <c r="E6212" s="815">
        <v>1976</v>
      </c>
    </row>
    <row r="6213" spans="1:5">
      <c r="A6213" s="816">
        <f t="shared" si="406"/>
        <v>28125</v>
      </c>
      <c r="B6213" s="815">
        <f t="shared" si="403"/>
        <v>366</v>
      </c>
      <c r="C6213" s="815">
        <f t="shared" si="404"/>
        <v>1</v>
      </c>
      <c r="D6213" s="815">
        <f t="shared" si="405"/>
        <v>1</v>
      </c>
      <c r="E6213" s="815">
        <v>1976</v>
      </c>
    </row>
    <row r="6214" spans="1:5">
      <c r="A6214" s="816">
        <f t="shared" si="406"/>
        <v>28126</v>
      </c>
      <c r="B6214" s="815">
        <v>1</v>
      </c>
      <c r="C6214" s="815">
        <v>365</v>
      </c>
      <c r="D6214" s="815">
        <f t="shared" si="405"/>
        <v>0</v>
      </c>
      <c r="E6214" s="815">
        <v>1977</v>
      </c>
    </row>
    <row r="6215" spans="1:5">
      <c r="A6215" s="816">
        <f t="shared" si="406"/>
        <v>28127</v>
      </c>
      <c r="B6215" s="815">
        <f>B6214+1</f>
        <v>2</v>
      </c>
      <c r="C6215" s="815">
        <f>C6214-1</f>
        <v>364</v>
      </c>
      <c r="D6215" s="815">
        <v>365</v>
      </c>
      <c r="E6215" s="815">
        <v>1977</v>
      </c>
    </row>
    <row r="6216" spans="1:5">
      <c r="A6216" s="816">
        <f t="shared" si="406"/>
        <v>28128</v>
      </c>
      <c r="B6216" s="815">
        <f t="shared" ref="B6216:B6279" si="407">B6215+1</f>
        <v>3</v>
      </c>
      <c r="C6216" s="815">
        <f t="shared" ref="C6216:C6279" si="408">C6215-1</f>
        <v>363</v>
      </c>
      <c r="D6216" s="815">
        <f t="shared" ref="D6216:D6279" si="409">D6215-1</f>
        <v>364</v>
      </c>
      <c r="E6216" s="815">
        <v>1977</v>
      </c>
    </row>
    <row r="6217" spans="1:5">
      <c r="A6217" s="816">
        <f t="shared" si="406"/>
        <v>28129</v>
      </c>
      <c r="B6217" s="815">
        <f t="shared" si="407"/>
        <v>4</v>
      </c>
      <c r="C6217" s="815">
        <f t="shared" si="408"/>
        <v>362</v>
      </c>
      <c r="D6217" s="815">
        <f t="shared" si="409"/>
        <v>363</v>
      </c>
      <c r="E6217" s="815">
        <v>1977</v>
      </c>
    </row>
    <row r="6218" spans="1:5">
      <c r="A6218" s="816">
        <f t="shared" si="406"/>
        <v>28130</v>
      </c>
      <c r="B6218" s="815">
        <f t="shared" si="407"/>
        <v>5</v>
      </c>
      <c r="C6218" s="815">
        <f t="shared" si="408"/>
        <v>361</v>
      </c>
      <c r="D6218" s="815">
        <f t="shared" si="409"/>
        <v>362</v>
      </c>
      <c r="E6218" s="815">
        <v>1977</v>
      </c>
    </row>
    <row r="6219" spans="1:5">
      <c r="A6219" s="816">
        <f t="shared" si="406"/>
        <v>28131</v>
      </c>
      <c r="B6219" s="815">
        <f t="shared" si="407"/>
        <v>6</v>
      </c>
      <c r="C6219" s="815">
        <f t="shared" si="408"/>
        <v>360</v>
      </c>
      <c r="D6219" s="815">
        <f t="shared" si="409"/>
        <v>361</v>
      </c>
      <c r="E6219" s="815">
        <v>1977</v>
      </c>
    </row>
    <row r="6220" spans="1:5">
      <c r="A6220" s="816">
        <f t="shared" si="406"/>
        <v>28132</v>
      </c>
      <c r="B6220" s="815">
        <f t="shared" si="407"/>
        <v>7</v>
      </c>
      <c r="C6220" s="815">
        <f t="shared" si="408"/>
        <v>359</v>
      </c>
      <c r="D6220" s="815">
        <f t="shared" si="409"/>
        <v>360</v>
      </c>
      <c r="E6220" s="815">
        <v>1977</v>
      </c>
    </row>
    <row r="6221" spans="1:5">
      <c r="A6221" s="816">
        <f t="shared" si="406"/>
        <v>28133</v>
      </c>
      <c r="B6221" s="815">
        <f t="shared" si="407"/>
        <v>8</v>
      </c>
      <c r="C6221" s="815">
        <f t="shared" si="408"/>
        <v>358</v>
      </c>
      <c r="D6221" s="815">
        <f t="shared" si="409"/>
        <v>359</v>
      </c>
      <c r="E6221" s="815">
        <v>1977</v>
      </c>
    </row>
    <row r="6222" spans="1:5">
      <c r="A6222" s="816">
        <f t="shared" si="406"/>
        <v>28134</v>
      </c>
      <c r="B6222" s="815">
        <f t="shared" si="407"/>
        <v>9</v>
      </c>
      <c r="C6222" s="815">
        <f t="shared" si="408"/>
        <v>357</v>
      </c>
      <c r="D6222" s="815">
        <f t="shared" si="409"/>
        <v>358</v>
      </c>
      <c r="E6222" s="815">
        <v>1977</v>
      </c>
    </row>
    <row r="6223" spans="1:5">
      <c r="A6223" s="816">
        <f t="shared" si="406"/>
        <v>28135</v>
      </c>
      <c r="B6223" s="815">
        <f t="shared" si="407"/>
        <v>10</v>
      </c>
      <c r="C6223" s="815">
        <f t="shared" si="408"/>
        <v>356</v>
      </c>
      <c r="D6223" s="815">
        <f t="shared" si="409"/>
        <v>357</v>
      </c>
      <c r="E6223" s="815">
        <v>1977</v>
      </c>
    </row>
    <row r="6224" spans="1:5">
      <c r="A6224" s="816">
        <f t="shared" si="406"/>
        <v>28136</v>
      </c>
      <c r="B6224" s="815">
        <f t="shared" si="407"/>
        <v>11</v>
      </c>
      <c r="C6224" s="815">
        <f t="shared" si="408"/>
        <v>355</v>
      </c>
      <c r="D6224" s="815">
        <f t="shared" si="409"/>
        <v>356</v>
      </c>
      <c r="E6224" s="815">
        <v>1977</v>
      </c>
    </row>
    <row r="6225" spans="1:5">
      <c r="A6225" s="816">
        <f t="shared" si="406"/>
        <v>28137</v>
      </c>
      <c r="B6225" s="815">
        <f t="shared" si="407"/>
        <v>12</v>
      </c>
      <c r="C6225" s="815">
        <f t="shared" si="408"/>
        <v>354</v>
      </c>
      <c r="D6225" s="815">
        <f t="shared" si="409"/>
        <v>355</v>
      </c>
      <c r="E6225" s="815">
        <v>1977</v>
      </c>
    </row>
    <row r="6226" spans="1:5">
      <c r="A6226" s="816">
        <f t="shared" si="406"/>
        <v>28138</v>
      </c>
      <c r="B6226" s="815">
        <f t="shared" si="407"/>
        <v>13</v>
      </c>
      <c r="C6226" s="815">
        <f t="shared" si="408"/>
        <v>353</v>
      </c>
      <c r="D6226" s="815">
        <f t="shared" si="409"/>
        <v>354</v>
      </c>
      <c r="E6226" s="815">
        <v>1977</v>
      </c>
    </row>
    <row r="6227" spans="1:5">
      <c r="A6227" s="816">
        <f t="shared" si="406"/>
        <v>28139</v>
      </c>
      <c r="B6227" s="815">
        <f t="shared" si="407"/>
        <v>14</v>
      </c>
      <c r="C6227" s="815">
        <f t="shared" si="408"/>
        <v>352</v>
      </c>
      <c r="D6227" s="815">
        <f t="shared" si="409"/>
        <v>353</v>
      </c>
      <c r="E6227" s="815">
        <v>1977</v>
      </c>
    </row>
    <row r="6228" spans="1:5">
      <c r="A6228" s="816">
        <f t="shared" si="406"/>
        <v>28140</v>
      </c>
      <c r="B6228" s="815">
        <f t="shared" si="407"/>
        <v>15</v>
      </c>
      <c r="C6228" s="815">
        <f t="shared" si="408"/>
        <v>351</v>
      </c>
      <c r="D6228" s="815">
        <f t="shared" si="409"/>
        <v>352</v>
      </c>
      <c r="E6228" s="815">
        <v>1977</v>
      </c>
    </row>
    <row r="6229" spans="1:5">
      <c r="A6229" s="816">
        <f t="shared" si="406"/>
        <v>28141</v>
      </c>
      <c r="B6229" s="815">
        <f t="shared" si="407"/>
        <v>16</v>
      </c>
      <c r="C6229" s="815">
        <f t="shared" si="408"/>
        <v>350</v>
      </c>
      <c r="D6229" s="815">
        <f t="shared" si="409"/>
        <v>351</v>
      </c>
      <c r="E6229" s="815">
        <v>1977</v>
      </c>
    </row>
    <row r="6230" spans="1:5">
      <c r="A6230" s="816">
        <f t="shared" si="406"/>
        <v>28142</v>
      </c>
      <c r="B6230" s="815">
        <f t="shared" si="407"/>
        <v>17</v>
      </c>
      <c r="C6230" s="815">
        <f t="shared" si="408"/>
        <v>349</v>
      </c>
      <c r="D6230" s="815">
        <f t="shared" si="409"/>
        <v>350</v>
      </c>
      <c r="E6230" s="815">
        <v>1977</v>
      </c>
    </row>
    <row r="6231" spans="1:5">
      <c r="A6231" s="816">
        <f t="shared" si="406"/>
        <v>28143</v>
      </c>
      <c r="B6231" s="815">
        <f t="shared" si="407"/>
        <v>18</v>
      </c>
      <c r="C6231" s="815">
        <f t="shared" si="408"/>
        <v>348</v>
      </c>
      <c r="D6231" s="815">
        <f t="shared" si="409"/>
        <v>349</v>
      </c>
      <c r="E6231" s="815">
        <v>1977</v>
      </c>
    </row>
    <row r="6232" spans="1:5">
      <c r="A6232" s="816">
        <f t="shared" si="406"/>
        <v>28144</v>
      </c>
      <c r="B6232" s="815">
        <f t="shared" si="407"/>
        <v>19</v>
      </c>
      <c r="C6232" s="815">
        <f t="shared" si="408"/>
        <v>347</v>
      </c>
      <c r="D6232" s="815">
        <f t="shared" si="409"/>
        <v>348</v>
      </c>
      <c r="E6232" s="815">
        <v>1977</v>
      </c>
    </row>
    <row r="6233" spans="1:5">
      <c r="A6233" s="816">
        <f t="shared" si="406"/>
        <v>28145</v>
      </c>
      <c r="B6233" s="815">
        <f t="shared" si="407"/>
        <v>20</v>
      </c>
      <c r="C6233" s="815">
        <f t="shared" si="408"/>
        <v>346</v>
      </c>
      <c r="D6233" s="815">
        <f t="shared" si="409"/>
        <v>347</v>
      </c>
      <c r="E6233" s="815">
        <v>1977</v>
      </c>
    </row>
    <row r="6234" spans="1:5">
      <c r="A6234" s="816">
        <f t="shared" si="406"/>
        <v>28146</v>
      </c>
      <c r="B6234" s="815">
        <f t="shared" si="407"/>
        <v>21</v>
      </c>
      <c r="C6234" s="815">
        <f t="shared" si="408"/>
        <v>345</v>
      </c>
      <c r="D6234" s="815">
        <f t="shared" si="409"/>
        <v>346</v>
      </c>
      <c r="E6234" s="815">
        <v>1977</v>
      </c>
    </row>
    <row r="6235" spans="1:5">
      <c r="A6235" s="816">
        <f t="shared" si="406"/>
        <v>28147</v>
      </c>
      <c r="B6235" s="815">
        <f t="shared" si="407"/>
        <v>22</v>
      </c>
      <c r="C6235" s="815">
        <f t="shared" si="408"/>
        <v>344</v>
      </c>
      <c r="D6235" s="815">
        <f t="shared" si="409"/>
        <v>345</v>
      </c>
      <c r="E6235" s="815">
        <v>1977</v>
      </c>
    </row>
    <row r="6236" spans="1:5">
      <c r="A6236" s="816">
        <f t="shared" si="406"/>
        <v>28148</v>
      </c>
      <c r="B6236" s="815">
        <f t="shared" si="407"/>
        <v>23</v>
      </c>
      <c r="C6236" s="815">
        <f t="shared" si="408"/>
        <v>343</v>
      </c>
      <c r="D6236" s="815">
        <f t="shared" si="409"/>
        <v>344</v>
      </c>
      <c r="E6236" s="815">
        <v>1977</v>
      </c>
    </row>
    <row r="6237" spans="1:5">
      <c r="A6237" s="816">
        <f t="shared" si="406"/>
        <v>28149</v>
      </c>
      <c r="B6237" s="815">
        <f t="shared" si="407"/>
        <v>24</v>
      </c>
      <c r="C6237" s="815">
        <f t="shared" si="408"/>
        <v>342</v>
      </c>
      <c r="D6237" s="815">
        <f t="shared" si="409"/>
        <v>343</v>
      </c>
      <c r="E6237" s="815">
        <v>1977</v>
      </c>
    </row>
    <row r="6238" spans="1:5">
      <c r="A6238" s="816">
        <f t="shared" si="406"/>
        <v>28150</v>
      </c>
      <c r="B6238" s="815">
        <f t="shared" si="407"/>
        <v>25</v>
      </c>
      <c r="C6238" s="815">
        <f t="shared" si="408"/>
        <v>341</v>
      </c>
      <c r="D6238" s="815">
        <f t="shared" si="409"/>
        <v>342</v>
      </c>
      <c r="E6238" s="815">
        <v>1977</v>
      </c>
    </row>
    <row r="6239" spans="1:5">
      <c r="A6239" s="816">
        <f t="shared" si="406"/>
        <v>28151</v>
      </c>
      <c r="B6239" s="815">
        <f t="shared" si="407"/>
        <v>26</v>
      </c>
      <c r="C6239" s="815">
        <f t="shared" si="408"/>
        <v>340</v>
      </c>
      <c r="D6239" s="815">
        <f t="shared" si="409"/>
        <v>341</v>
      </c>
      <c r="E6239" s="815">
        <v>1977</v>
      </c>
    </row>
    <row r="6240" spans="1:5">
      <c r="A6240" s="816">
        <f t="shared" si="406"/>
        <v>28152</v>
      </c>
      <c r="B6240" s="815">
        <f t="shared" si="407"/>
        <v>27</v>
      </c>
      <c r="C6240" s="815">
        <f t="shared" si="408"/>
        <v>339</v>
      </c>
      <c r="D6240" s="815">
        <f t="shared" si="409"/>
        <v>340</v>
      </c>
      <c r="E6240" s="815">
        <v>1977</v>
      </c>
    </row>
    <row r="6241" spans="1:5">
      <c r="A6241" s="816">
        <f t="shared" si="406"/>
        <v>28153</v>
      </c>
      <c r="B6241" s="815">
        <f t="shared" si="407"/>
        <v>28</v>
      </c>
      <c r="C6241" s="815">
        <f t="shared" si="408"/>
        <v>338</v>
      </c>
      <c r="D6241" s="815">
        <f t="shared" si="409"/>
        <v>339</v>
      </c>
      <c r="E6241" s="815">
        <v>1977</v>
      </c>
    </row>
    <row r="6242" spans="1:5">
      <c r="A6242" s="816">
        <f t="shared" si="406"/>
        <v>28154</v>
      </c>
      <c r="B6242" s="815">
        <f t="shared" si="407"/>
        <v>29</v>
      </c>
      <c r="C6242" s="815">
        <f t="shared" si="408"/>
        <v>337</v>
      </c>
      <c r="D6242" s="815">
        <f t="shared" si="409"/>
        <v>338</v>
      </c>
      <c r="E6242" s="815">
        <v>1977</v>
      </c>
    </row>
    <row r="6243" spans="1:5">
      <c r="A6243" s="816">
        <f t="shared" si="406"/>
        <v>28155</v>
      </c>
      <c r="B6243" s="815">
        <f t="shared" si="407"/>
        <v>30</v>
      </c>
      <c r="C6243" s="815">
        <f t="shared" si="408"/>
        <v>336</v>
      </c>
      <c r="D6243" s="815">
        <f t="shared" si="409"/>
        <v>337</v>
      </c>
      <c r="E6243" s="815">
        <v>1977</v>
      </c>
    </row>
    <row r="6244" spans="1:5">
      <c r="A6244" s="816">
        <f t="shared" si="406"/>
        <v>28156</v>
      </c>
      <c r="B6244" s="815">
        <f t="shared" si="407"/>
        <v>31</v>
      </c>
      <c r="C6244" s="815">
        <f t="shared" si="408"/>
        <v>335</v>
      </c>
      <c r="D6244" s="815">
        <f t="shared" si="409"/>
        <v>336</v>
      </c>
      <c r="E6244" s="815">
        <v>1977</v>
      </c>
    </row>
    <row r="6245" spans="1:5">
      <c r="A6245" s="816">
        <f t="shared" si="406"/>
        <v>28157</v>
      </c>
      <c r="B6245" s="815">
        <f t="shared" si="407"/>
        <v>32</v>
      </c>
      <c r="C6245" s="815">
        <f t="shared" si="408"/>
        <v>334</v>
      </c>
      <c r="D6245" s="815">
        <f t="shared" si="409"/>
        <v>335</v>
      </c>
      <c r="E6245" s="815">
        <v>1977</v>
      </c>
    </row>
    <row r="6246" spans="1:5">
      <c r="A6246" s="816">
        <f t="shared" si="406"/>
        <v>28158</v>
      </c>
      <c r="B6246" s="815">
        <f t="shared" si="407"/>
        <v>33</v>
      </c>
      <c r="C6246" s="815">
        <f t="shared" si="408"/>
        <v>333</v>
      </c>
      <c r="D6246" s="815">
        <f t="shared" si="409"/>
        <v>334</v>
      </c>
      <c r="E6246" s="815">
        <v>1977</v>
      </c>
    </row>
    <row r="6247" spans="1:5">
      <c r="A6247" s="816">
        <f t="shared" si="406"/>
        <v>28159</v>
      </c>
      <c r="B6247" s="815">
        <f t="shared" si="407"/>
        <v>34</v>
      </c>
      <c r="C6247" s="815">
        <f t="shared" si="408"/>
        <v>332</v>
      </c>
      <c r="D6247" s="815">
        <f t="shared" si="409"/>
        <v>333</v>
      </c>
      <c r="E6247" s="815">
        <v>1977</v>
      </c>
    </row>
    <row r="6248" spans="1:5">
      <c r="A6248" s="816">
        <f t="shared" si="406"/>
        <v>28160</v>
      </c>
      <c r="B6248" s="815">
        <f t="shared" si="407"/>
        <v>35</v>
      </c>
      <c r="C6248" s="815">
        <f t="shared" si="408"/>
        <v>331</v>
      </c>
      <c r="D6248" s="815">
        <f t="shared" si="409"/>
        <v>332</v>
      </c>
      <c r="E6248" s="815">
        <v>1977</v>
      </c>
    </row>
    <row r="6249" spans="1:5">
      <c r="A6249" s="816">
        <f t="shared" si="406"/>
        <v>28161</v>
      </c>
      <c r="B6249" s="815">
        <f t="shared" si="407"/>
        <v>36</v>
      </c>
      <c r="C6249" s="815">
        <f t="shared" si="408"/>
        <v>330</v>
      </c>
      <c r="D6249" s="815">
        <f t="shared" si="409"/>
        <v>331</v>
      </c>
      <c r="E6249" s="815">
        <v>1977</v>
      </c>
    </row>
    <row r="6250" spans="1:5">
      <c r="A6250" s="816">
        <f t="shared" si="406"/>
        <v>28162</v>
      </c>
      <c r="B6250" s="815">
        <f t="shared" si="407"/>
        <v>37</v>
      </c>
      <c r="C6250" s="815">
        <f t="shared" si="408"/>
        <v>329</v>
      </c>
      <c r="D6250" s="815">
        <f t="shared" si="409"/>
        <v>330</v>
      </c>
      <c r="E6250" s="815">
        <v>1977</v>
      </c>
    </row>
    <row r="6251" spans="1:5">
      <c r="A6251" s="816">
        <f t="shared" si="406"/>
        <v>28163</v>
      </c>
      <c r="B6251" s="815">
        <f t="shared" si="407"/>
        <v>38</v>
      </c>
      <c r="C6251" s="815">
        <f t="shared" si="408"/>
        <v>328</v>
      </c>
      <c r="D6251" s="815">
        <f t="shared" si="409"/>
        <v>329</v>
      </c>
      <c r="E6251" s="815">
        <v>1977</v>
      </c>
    </row>
    <row r="6252" spans="1:5">
      <c r="A6252" s="816">
        <f t="shared" si="406"/>
        <v>28164</v>
      </c>
      <c r="B6252" s="815">
        <f t="shared" si="407"/>
        <v>39</v>
      </c>
      <c r="C6252" s="815">
        <f t="shared" si="408"/>
        <v>327</v>
      </c>
      <c r="D6252" s="815">
        <f t="shared" si="409"/>
        <v>328</v>
      </c>
      <c r="E6252" s="815">
        <v>1977</v>
      </c>
    </row>
    <row r="6253" spans="1:5">
      <c r="A6253" s="816">
        <f t="shared" si="406"/>
        <v>28165</v>
      </c>
      <c r="B6253" s="815">
        <f t="shared" si="407"/>
        <v>40</v>
      </c>
      <c r="C6253" s="815">
        <f t="shared" si="408"/>
        <v>326</v>
      </c>
      <c r="D6253" s="815">
        <f t="shared" si="409"/>
        <v>327</v>
      </c>
      <c r="E6253" s="815">
        <v>1977</v>
      </c>
    </row>
    <row r="6254" spans="1:5">
      <c r="A6254" s="816">
        <f t="shared" si="406"/>
        <v>28166</v>
      </c>
      <c r="B6254" s="815">
        <f t="shared" si="407"/>
        <v>41</v>
      </c>
      <c r="C6254" s="815">
        <f t="shared" si="408"/>
        <v>325</v>
      </c>
      <c r="D6254" s="815">
        <f t="shared" si="409"/>
        <v>326</v>
      </c>
      <c r="E6254" s="815">
        <v>1977</v>
      </c>
    </row>
    <row r="6255" spans="1:5">
      <c r="A6255" s="816">
        <f t="shared" si="406"/>
        <v>28167</v>
      </c>
      <c r="B6255" s="815">
        <f t="shared" si="407"/>
        <v>42</v>
      </c>
      <c r="C6255" s="815">
        <f t="shared" si="408"/>
        <v>324</v>
      </c>
      <c r="D6255" s="815">
        <f t="shared" si="409"/>
        <v>325</v>
      </c>
      <c r="E6255" s="815">
        <v>1977</v>
      </c>
    </row>
    <row r="6256" spans="1:5">
      <c r="A6256" s="816">
        <f t="shared" si="406"/>
        <v>28168</v>
      </c>
      <c r="B6256" s="815">
        <f t="shared" si="407"/>
        <v>43</v>
      </c>
      <c r="C6256" s="815">
        <f t="shared" si="408"/>
        <v>323</v>
      </c>
      <c r="D6256" s="815">
        <f t="shared" si="409"/>
        <v>324</v>
      </c>
      <c r="E6256" s="815">
        <v>1977</v>
      </c>
    </row>
    <row r="6257" spans="1:5">
      <c r="A6257" s="816">
        <f t="shared" si="406"/>
        <v>28169</v>
      </c>
      <c r="B6257" s="815">
        <f t="shared" si="407"/>
        <v>44</v>
      </c>
      <c r="C6257" s="815">
        <f t="shared" si="408"/>
        <v>322</v>
      </c>
      <c r="D6257" s="815">
        <f t="shared" si="409"/>
        <v>323</v>
      </c>
      <c r="E6257" s="815">
        <v>1977</v>
      </c>
    </row>
    <row r="6258" spans="1:5">
      <c r="A6258" s="816">
        <f t="shared" si="406"/>
        <v>28170</v>
      </c>
      <c r="B6258" s="815">
        <f t="shared" si="407"/>
        <v>45</v>
      </c>
      <c r="C6258" s="815">
        <f t="shared" si="408"/>
        <v>321</v>
      </c>
      <c r="D6258" s="815">
        <f t="shared" si="409"/>
        <v>322</v>
      </c>
      <c r="E6258" s="815">
        <v>1977</v>
      </c>
    </row>
    <row r="6259" spans="1:5">
      <c r="A6259" s="816">
        <f t="shared" ref="A6259:A6322" si="410">A6258+1</f>
        <v>28171</v>
      </c>
      <c r="B6259" s="815">
        <f t="shared" si="407"/>
        <v>46</v>
      </c>
      <c r="C6259" s="815">
        <f t="shared" si="408"/>
        <v>320</v>
      </c>
      <c r="D6259" s="815">
        <f t="shared" si="409"/>
        <v>321</v>
      </c>
      <c r="E6259" s="815">
        <v>1977</v>
      </c>
    </row>
    <row r="6260" spans="1:5">
      <c r="A6260" s="816">
        <f t="shared" si="410"/>
        <v>28172</v>
      </c>
      <c r="B6260" s="815">
        <f t="shared" si="407"/>
        <v>47</v>
      </c>
      <c r="C6260" s="815">
        <f t="shared" si="408"/>
        <v>319</v>
      </c>
      <c r="D6260" s="815">
        <f t="shared" si="409"/>
        <v>320</v>
      </c>
      <c r="E6260" s="815">
        <v>1977</v>
      </c>
    </row>
    <row r="6261" spans="1:5">
      <c r="A6261" s="816">
        <f t="shared" si="410"/>
        <v>28173</v>
      </c>
      <c r="B6261" s="815">
        <f t="shared" si="407"/>
        <v>48</v>
      </c>
      <c r="C6261" s="815">
        <f t="shared" si="408"/>
        <v>318</v>
      </c>
      <c r="D6261" s="815">
        <f t="shared" si="409"/>
        <v>319</v>
      </c>
      <c r="E6261" s="815">
        <v>1977</v>
      </c>
    </row>
    <row r="6262" spans="1:5">
      <c r="A6262" s="816">
        <f t="shared" si="410"/>
        <v>28174</v>
      </c>
      <c r="B6262" s="815">
        <f t="shared" si="407"/>
        <v>49</v>
      </c>
      <c r="C6262" s="815">
        <f t="shared" si="408"/>
        <v>317</v>
      </c>
      <c r="D6262" s="815">
        <f t="shared" si="409"/>
        <v>318</v>
      </c>
      <c r="E6262" s="815">
        <v>1977</v>
      </c>
    </row>
    <row r="6263" spans="1:5">
      <c r="A6263" s="816">
        <f t="shared" si="410"/>
        <v>28175</v>
      </c>
      <c r="B6263" s="815">
        <f t="shared" si="407"/>
        <v>50</v>
      </c>
      <c r="C6263" s="815">
        <f t="shared" si="408"/>
        <v>316</v>
      </c>
      <c r="D6263" s="815">
        <f t="shared" si="409"/>
        <v>317</v>
      </c>
      <c r="E6263" s="815">
        <v>1977</v>
      </c>
    </row>
    <row r="6264" spans="1:5">
      <c r="A6264" s="816">
        <f t="shared" si="410"/>
        <v>28176</v>
      </c>
      <c r="B6264" s="815">
        <f t="shared" si="407"/>
        <v>51</v>
      </c>
      <c r="C6264" s="815">
        <f t="shared" si="408"/>
        <v>315</v>
      </c>
      <c r="D6264" s="815">
        <f t="shared" si="409"/>
        <v>316</v>
      </c>
      <c r="E6264" s="815">
        <v>1977</v>
      </c>
    </row>
    <row r="6265" spans="1:5">
      <c r="A6265" s="816">
        <f t="shared" si="410"/>
        <v>28177</v>
      </c>
      <c r="B6265" s="815">
        <f t="shared" si="407"/>
        <v>52</v>
      </c>
      <c r="C6265" s="815">
        <f t="shared" si="408"/>
        <v>314</v>
      </c>
      <c r="D6265" s="815">
        <f t="shared" si="409"/>
        <v>315</v>
      </c>
      <c r="E6265" s="815">
        <v>1977</v>
      </c>
    </row>
    <row r="6266" spans="1:5">
      <c r="A6266" s="816">
        <f t="shared" si="410"/>
        <v>28178</v>
      </c>
      <c r="B6266" s="815">
        <f t="shared" si="407"/>
        <v>53</v>
      </c>
      <c r="C6266" s="815">
        <f t="shared" si="408"/>
        <v>313</v>
      </c>
      <c r="D6266" s="815">
        <f t="shared" si="409"/>
        <v>314</v>
      </c>
      <c r="E6266" s="815">
        <v>1977</v>
      </c>
    </row>
    <row r="6267" spans="1:5">
      <c r="A6267" s="816">
        <f t="shared" si="410"/>
        <v>28179</v>
      </c>
      <c r="B6267" s="815">
        <f t="shared" si="407"/>
        <v>54</v>
      </c>
      <c r="C6267" s="815">
        <f t="shared" si="408"/>
        <v>312</v>
      </c>
      <c r="D6267" s="815">
        <f t="shared" si="409"/>
        <v>313</v>
      </c>
      <c r="E6267" s="815">
        <v>1977</v>
      </c>
    </row>
    <row r="6268" spans="1:5">
      <c r="A6268" s="816">
        <f t="shared" si="410"/>
        <v>28180</v>
      </c>
      <c r="B6268" s="815">
        <f t="shared" si="407"/>
        <v>55</v>
      </c>
      <c r="C6268" s="815">
        <f t="shared" si="408"/>
        <v>311</v>
      </c>
      <c r="D6268" s="815">
        <f t="shared" si="409"/>
        <v>312</v>
      </c>
      <c r="E6268" s="815">
        <v>1977</v>
      </c>
    </row>
    <row r="6269" spans="1:5">
      <c r="A6269" s="816">
        <f t="shared" si="410"/>
        <v>28181</v>
      </c>
      <c r="B6269" s="815">
        <f t="shared" si="407"/>
        <v>56</v>
      </c>
      <c r="C6269" s="815">
        <f t="shared" si="408"/>
        <v>310</v>
      </c>
      <c r="D6269" s="815">
        <f t="shared" si="409"/>
        <v>311</v>
      </c>
      <c r="E6269" s="815">
        <v>1977</v>
      </c>
    </row>
    <row r="6270" spans="1:5">
      <c r="A6270" s="816">
        <f t="shared" si="410"/>
        <v>28182</v>
      </c>
      <c r="B6270" s="815">
        <f t="shared" si="407"/>
        <v>57</v>
      </c>
      <c r="C6270" s="815">
        <f t="shared" si="408"/>
        <v>309</v>
      </c>
      <c r="D6270" s="815">
        <f t="shared" si="409"/>
        <v>310</v>
      </c>
      <c r="E6270" s="815">
        <v>1977</v>
      </c>
    </row>
    <row r="6271" spans="1:5">
      <c r="A6271" s="816">
        <f t="shared" si="410"/>
        <v>28183</v>
      </c>
      <c r="B6271" s="815">
        <f t="shared" si="407"/>
        <v>58</v>
      </c>
      <c r="C6271" s="815">
        <f t="shared" si="408"/>
        <v>308</v>
      </c>
      <c r="D6271" s="815">
        <f t="shared" si="409"/>
        <v>309</v>
      </c>
      <c r="E6271" s="815">
        <v>1977</v>
      </c>
    </row>
    <row r="6272" spans="1:5">
      <c r="A6272" s="816">
        <f t="shared" si="410"/>
        <v>28184</v>
      </c>
      <c r="B6272" s="815">
        <f t="shared" si="407"/>
        <v>59</v>
      </c>
      <c r="C6272" s="815">
        <f t="shared" si="408"/>
        <v>307</v>
      </c>
      <c r="D6272" s="815">
        <f t="shared" si="409"/>
        <v>308</v>
      </c>
      <c r="E6272" s="815">
        <v>1977</v>
      </c>
    </row>
    <row r="6273" spans="1:5">
      <c r="A6273" s="816">
        <f t="shared" si="410"/>
        <v>28185</v>
      </c>
      <c r="B6273" s="815">
        <f t="shared" si="407"/>
        <v>60</v>
      </c>
      <c r="C6273" s="815">
        <f t="shared" si="408"/>
        <v>306</v>
      </c>
      <c r="D6273" s="815">
        <f t="shared" si="409"/>
        <v>307</v>
      </c>
      <c r="E6273" s="815">
        <v>1977</v>
      </c>
    </row>
    <row r="6274" spans="1:5">
      <c r="A6274" s="816">
        <f t="shared" si="410"/>
        <v>28186</v>
      </c>
      <c r="B6274" s="815">
        <f t="shared" si="407"/>
        <v>61</v>
      </c>
      <c r="C6274" s="815">
        <f t="shared" si="408"/>
        <v>305</v>
      </c>
      <c r="D6274" s="815">
        <f t="shared" si="409"/>
        <v>306</v>
      </c>
      <c r="E6274" s="815">
        <v>1977</v>
      </c>
    </row>
    <row r="6275" spans="1:5">
      <c r="A6275" s="816">
        <f t="shared" si="410"/>
        <v>28187</v>
      </c>
      <c r="B6275" s="815">
        <f t="shared" si="407"/>
        <v>62</v>
      </c>
      <c r="C6275" s="815">
        <f t="shared" si="408"/>
        <v>304</v>
      </c>
      <c r="D6275" s="815">
        <f t="shared" si="409"/>
        <v>305</v>
      </c>
      <c r="E6275" s="815">
        <v>1977</v>
      </c>
    </row>
    <row r="6276" spans="1:5">
      <c r="A6276" s="816">
        <f t="shared" si="410"/>
        <v>28188</v>
      </c>
      <c r="B6276" s="815">
        <f t="shared" si="407"/>
        <v>63</v>
      </c>
      <c r="C6276" s="815">
        <f t="shared" si="408"/>
        <v>303</v>
      </c>
      <c r="D6276" s="815">
        <f t="shared" si="409"/>
        <v>304</v>
      </c>
      <c r="E6276" s="815">
        <v>1977</v>
      </c>
    </row>
    <row r="6277" spans="1:5">
      <c r="A6277" s="816">
        <f t="shared" si="410"/>
        <v>28189</v>
      </c>
      <c r="B6277" s="815">
        <f t="shared" si="407"/>
        <v>64</v>
      </c>
      <c r="C6277" s="815">
        <f t="shared" si="408"/>
        <v>302</v>
      </c>
      <c r="D6277" s="815">
        <f t="shared" si="409"/>
        <v>303</v>
      </c>
      <c r="E6277" s="815">
        <v>1977</v>
      </c>
    </row>
    <row r="6278" spans="1:5">
      <c r="A6278" s="816">
        <f t="shared" si="410"/>
        <v>28190</v>
      </c>
      <c r="B6278" s="815">
        <f t="shared" si="407"/>
        <v>65</v>
      </c>
      <c r="C6278" s="815">
        <f t="shared" si="408"/>
        <v>301</v>
      </c>
      <c r="D6278" s="815">
        <f t="shared" si="409"/>
        <v>302</v>
      </c>
      <c r="E6278" s="815">
        <v>1977</v>
      </c>
    </row>
    <row r="6279" spans="1:5">
      <c r="A6279" s="816">
        <f t="shared" si="410"/>
        <v>28191</v>
      </c>
      <c r="B6279" s="815">
        <f t="shared" si="407"/>
        <v>66</v>
      </c>
      <c r="C6279" s="815">
        <f t="shared" si="408"/>
        <v>300</v>
      </c>
      <c r="D6279" s="815">
        <f t="shared" si="409"/>
        <v>301</v>
      </c>
      <c r="E6279" s="815">
        <v>1977</v>
      </c>
    </row>
    <row r="6280" spans="1:5">
      <c r="A6280" s="816">
        <f t="shared" si="410"/>
        <v>28192</v>
      </c>
      <c r="B6280" s="815">
        <f t="shared" ref="B6280:B6343" si="411">B6279+1</f>
        <v>67</v>
      </c>
      <c r="C6280" s="815">
        <f t="shared" ref="C6280:C6343" si="412">C6279-1</f>
        <v>299</v>
      </c>
      <c r="D6280" s="815">
        <f t="shared" ref="D6280:D6343" si="413">D6279-1</f>
        <v>300</v>
      </c>
      <c r="E6280" s="815">
        <v>1977</v>
      </c>
    </row>
    <row r="6281" spans="1:5">
      <c r="A6281" s="816">
        <f t="shared" si="410"/>
        <v>28193</v>
      </c>
      <c r="B6281" s="815">
        <f t="shared" si="411"/>
        <v>68</v>
      </c>
      <c r="C6281" s="815">
        <f t="shared" si="412"/>
        <v>298</v>
      </c>
      <c r="D6281" s="815">
        <f t="shared" si="413"/>
        <v>299</v>
      </c>
      <c r="E6281" s="815">
        <v>1977</v>
      </c>
    </row>
    <row r="6282" spans="1:5">
      <c r="A6282" s="816">
        <f t="shared" si="410"/>
        <v>28194</v>
      </c>
      <c r="B6282" s="815">
        <f t="shared" si="411"/>
        <v>69</v>
      </c>
      <c r="C6282" s="815">
        <f t="shared" si="412"/>
        <v>297</v>
      </c>
      <c r="D6282" s="815">
        <f t="shared" si="413"/>
        <v>298</v>
      </c>
      <c r="E6282" s="815">
        <v>1977</v>
      </c>
    </row>
    <row r="6283" spans="1:5">
      <c r="A6283" s="816">
        <f t="shared" si="410"/>
        <v>28195</v>
      </c>
      <c r="B6283" s="815">
        <f t="shared" si="411"/>
        <v>70</v>
      </c>
      <c r="C6283" s="815">
        <f t="shared" si="412"/>
        <v>296</v>
      </c>
      <c r="D6283" s="815">
        <f t="shared" si="413"/>
        <v>297</v>
      </c>
      <c r="E6283" s="815">
        <v>1977</v>
      </c>
    </row>
    <row r="6284" spans="1:5">
      <c r="A6284" s="816">
        <f t="shared" si="410"/>
        <v>28196</v>
      </c>
      <c r="B6284" s="815">
        <f t="shared" si="411"/>
        <v>71</v>
      </c>
      <c r="C6284" s="815">
        <f t="shared" si="412"/>
        <v>295</v>
      </c>
      <c r="D6284" s="815">
        <f t="shared" si="413"/>
        <v>296</v>
      </c>
      <c r="E6284" s="815">
        <v>1977</v>
      </c>
    </row>
    <row r="6285" spans="1:5">
      <c r="A6285" s="816">
        <f t="shared" si="410"/>
        <v>28197</v>
      </c>
      <c r="B6285" s="815">
        <f t="shared" si="411"/>
        <v>72</v>
      </c>
      <c r="C6285" s="815">
        <f t="shared" si="412"/>
        <v>294</v>
      </c>
      <c r="D6285" s="815">
        <f t="shared" si="413"/>
        <v>295</v>
      </c>
      <c r="E6285" s="815">
        <v>1977</v>
      </c>
    </row>
    <row r="6286" spans="1:5">
      <c r="A6286" s="816">
        <f t="shared" si="410"/>
        <v>28198</v>
      </c>
      <c r="B6286" s="815">
        <f t="shared" si="411"/>
        <v>73</v>
      </c>
      <c r="C6286" s="815">
        <f t="shared" si="412"/>
        <v>293</v>
      </c>
      <c r="D6286" s="815">
        <f t="shared" si="413"/>
        <v>294</v>
      </c>
      <c r="E6286" s="815">
        <v>1977</v>
      </c>
    </row>
    <row r="6287" spans="1:5">
      <c r="A6287" s="816">
        <f t="shared" si="410"/>
        <v>28199</v>
      </c>
      <c r="B6287" s="815">
        <f t="shared" si="411"/>
        <v>74</v>
      </c>
      <c r="C6287" s="815">
        <f t="shared" si="412"/>
        <v>292</v>
      </c>
      <c r="D6287" s="815">
        <f t="shared" si="413"/>
        <v>293</v>
      </c>
      <c r="E6287" s="815">
        <v>1977</v>
      </c>
    </row>
    <row r="6288" spans="1:5">
      <c r="A6288" s="816">
        <f t="shared" si="410"/>
        <v>28200</v>
      </c>
      <c r="B6288" s="815">
        <f t="shared" si="411"/>
        <v>75</v>
      </c>
      <c r="C6288" s="815">
        <f t="shared" si="412"/>
        <v>291</v>
      </c>
      <c r="D6288" s="815">
        <f t="shared" si="413"/>
        <v>292</v>
      </c>
      <c r="E6288" s="815">
        <v>1977</v>
      </c>
    </row>
    <row r="6289" spans="1:5">
      <c r="A6289" s="816">
        <f t="shared" si="410"/>
        <v>28201</v>
      </c>
      <c r="B6289" s="815">
        <f t="shared" si="411"/>
        <v>76</v>
      </c>
      <c r="C6289" s="815">
        <f t="shared" si="412"/>
        <v>290</v>
      </c>
      <c r="D6289" s="815">
        <f t="shared" si="413"/>
        <v>291</v>
      </c>
      <c r="E6289" s="815">
        <v>1977</v>
      </c>
    </row>
    <row r="6290" spans="1:5">
      <c r="A6290" s="816">
        <f t="shared" si="410"/>
        <v>28202</v>
      </c>
      <c r="B6290" s="815">
        <f t="shared" si="411"/>
        <v>77</v>
      </c>
      <c r="C6290" s="815">
        <f t="shared" si="412"/>
        <v>289</v>
      </c>
      <c r="D6290" s="815">
        <f t="shared" si="413"/>
        <v>290</v>
      </c>
      <c r="E6290" s="815">
        <v>1977</v>
      </c>
    </row>
    <row r="6291" spans="1:5">
      <c r="A6291" s="816">
        <f t="shared" si="410"/>
        <v>28203</v>
      </c>
      <c r="B6291" s="815">
        <f t="shared" si="411"/>
        <v>78</v>
      </c>
      <c r="C6291" s="815">
        <f t="shared" si="412"/>
        <v>288</v>
      </c>
      <c r="D6291" s="815">
        <f t="shared" si="413"/>
        <v>289</v>
      </c>
      <c r="E6291" s="815">
        <v>1977</v>
      </c>
    </row>
    <row r="6292" spans="1:5">
      <c r="A6292" s="816">
        <f t="shared" si="410"/>
        <v>28204</v>
      </c>
      <c r="B6292" s="815">
        <f t="shared" si="411"/>
        <v>79</v>
      </c>
      <c r="C6292" s="815">
        <f t="shared" si="412"/>
        <v>287</v>
      </c>
      <c r="D6292" s="815">
        <f t="shared" si="413"/>
        <v>288</v>
      </c>
      <c r="E6292" s="815">
        <v>1977</v>
      </c>
    </row>
    <row r="6293" spans="1:5">
      <c r="A6293" s="816">
        <f t="shared" si="410"/>
        <v>28205</v>
      </c>
      <c r="B6293" s="815">
        <f t="shared" si="411"/>
        <v>80</v>
      </c>
      <c r="C6293" s="815">
        <f t="shared" si="412"/>
        <v>286</v>
      </c>
      <c r="D6293" s="815">
        <f t="shared" si="413"/>
        <v>287</v>
      </c>
      <c r="E6293" s="815">
        <v>1977</v>
      </c>
    </row>
    <row r="6294" spans="1:5">
      <c r="A6294" s="816">
        <f t="shared" si="410"/>
        <v>28206</v>
      </c>
      <c r="B6294" s="815">
        <f t="shared" si="411"/>
        <v>81</v>
      </c>
      <c r="C6294" s="815">
        <f t="shared" si="412"/>
        <v>285</v>
      </c>
      <c r="D6294" s="815">
        <f t="shared" si="413"/>
        <v>286</v>
      </c>
      <c r="E6294" s="815">
        <v>1977</v>
      </c>
    </row>
    <row r="6295" spans="1:5">
      <c r="A6295" s="816">
        <f t="shared" si="410"/>
        <v>28207</v>
      </c>
      <c r="B6295" s="815">
        <f t="shared" si="411"/>
        <v>82</v>
      </c>
      <c r="C6295" s="815">
        <f t="shared" si="412"/>
        <v>284</v>
      </c>
      <c r="D6295" s="815">
        <f t="shared" si="413"/>
        <v>285</v>
      </c>
      <c r="E6295" s="815">
        <v>1977</v>
      </c>
    </row>
    <row r="6296" spans="1:5">
      <c r="A6296" s="816">
        <f t="shared" si="410"/>
        <v>28208</v>
      </c>
      <c r="B6296" s="815">
        <f t="shared" si="411"/>
        <v>83</v>
      </c>
      <c r="C6296" s="815">
        <f t="shared" si="412"/>
        <v>283</v>
      </c>
      <c r="D6296" s="815">
        <f t="shared" si="413"/>
        <v>284</v>
      </c>
      <c r="E6296" s="815">
        <v>1977</v>
      </c>
    </row>
    <row r="6297" spans="1:5">
      <c r="A6297" s="816">
        <f t="shared" si="410"/>
        <v>28209</v>
      </c>
      <c r="B6297" s="815">
        <f t="shared" si="411"/>
        <v>84</v>
      </c>
      <c r="C6297" s="815">
        <f t="shared" si="412"/>
        <v>282</v>
      </c>
      <c r="D6297" s="815">
        <f t="shared" si="413"/>
        <v>283</v>
      </c>
      <c r="E6297" s="815">
        <v>1977</v>
      </c>
    </row>
    <row r="6298" spans="1:5">
      <c r="A6298" s="816">
        <f t="shared" si="410"/>
        <v>28210</v>
      </c>
      <c r="B6298" s="815">
        <f t="shared" si="411"/>
        <v>85</v>
      </c>
      <c r="C6298" s="815">
        <f t="shared" si="412"/>
        <v>281</v>
      </c>
      <c r="D6298" s="815">
        <f t="shared" si="413"/>
        <v>282</v>
      </c>
      <c r="E6298" s="815">
        <v>1977</v>
      </c>
    </row>
    <row r="6299" spans="1:5">
      <c r="A6299" s="816">
        <f t="shared" si="410"/>
        <v>28211</v>
      </c>
      <c r="B6299" s="815">
        <f t="shared" si="411"/>
        <v>86</v>
      </c>
      <c r="C6299" s="815">
        <f t="shared" si="412"/>
        <v>280</v>
      </c>
      <c r="D6299" s="815">
        <f t="shared" si="413"/>
        <v>281</v>
      </c>
      <c r="E6299" s="815">
        <v>1977</v>
      </c>
    </row>
    <row r="6300" spans="1:5">
      <c r="A6300" s="816">
        <f t="shared" si="410"/>
        <v>28212</v>
      </c>
      <c r="B6300" s="815">
        <f t="shared" si="411"/>
        <v>87</v>
      </c>
      <c r="C6300" s="815">
        <f t="shared" si="412"/>
        <v>279</v>
      </c>
      <c r="D6300" s="815">
        <f t="shared" si="413"/>
        <v>280</v>
      </c>
      <c r="E6300" s="815">
        <v>1977</v>
      </c>
    </row>
    <row r="6301" spans="1:5">
      <c r="A6301" s="816">
        <f t="shared" si="410"/>
        <v>28213</v>
      </c>
      <c r="B6301" s="815">
        <f t="shared" si="411"/>
        <v>88</v>
      </c>
      <c r="C6301" s="815">
        <f t="shared" si="412"/>
        <v>278</v>
      </c>
      <c r="D6301" s="815">
        <f t="shared" si="413"/>
        <v>279</v>
      </c>
      <c r="E6301" s="815">
        <v>1977</v>
      </c>
    </row>
    <row r="6302" spans="1:5">
      <c r="A6302" s="816">
        <f t="shared" si="410"/>
        <v>28214</v>
      </c>
      <c r="B6302" s="815">
        <f t="shared" si="411"/>
        <v>89</v>
      </c>
      <c r="C6302" s="815">
        <f t="shared" si="412"/>
        <v>277</v>
      </c>
      <c r="D6302" s="815">
        <f t="shared" si="413"/>
        <v>278</v>
      </c>
      <c r="E6302" s="815">
        <v>1977</v>
      </c>
    </row>
    <row r="6303" spans="1:5">
      <c r="A6303" s="816">
        <f t="shared" si="410"/>
        <v>28215</v>
      </c>
      <c r="B6303" s="815">
        <f t="shared" si="411"/>
        <v>90</v>
      </c>
      <c r="C6303" s="815">
        <f t="shared" si="412"/>
        <v>276</v>
      </c>
      <c r="D6303" s="815">
        <f t="shared" si="413"/>
        <v>277</v>
      </c>
      <c r="E6303" s="815">
        <v>1977</v>
      </c>
    </row>
    <row r="6304" spans="1:5">
      <c r="A6304" s="816">
        <f t="shared" si="410"/>
        <v>28216</v>
      </c>
      <c r="B6304" s="815">
        <f t="shared" si="411"/>
        <v>91</v>
      </c>
      <c r="C6304" s="815">
        <f t="shared" si="412"/>
        <v>275</v>
      </c>
      <c r="D6304" s="815">
        <f t="shared" si="413"/>
        <v>276</v>
      </c>
      <c r="E6304" s="815">
        <v>1977</v>
      </c>
    </row>
    <row r="6305" spans="1:5">
      <c r="A6305" s="816">
        <f t="shared" si="410"/>
        <v>28217</v>
      </c>
      <c r="B6305" s="815">
        <f t="shared" si="411"/>
        <v>92</v>
      </c>
      <c r="C6305" s="815">
        <f t="shared" si="412"/>
        <v>274</v>
      </c>
      <c r="D6305" s="815">
        <f t="shared" si="413"/>
        <v>275</v>
      </c>
      <c r="E6305" s="815">
        <v>1977</v>
      </c>
    </row>
    <row r="6306" spans="1:5">
      <c r="A6306" s="816">
        <f t="shared" si="410"/>
        <v>28218</v>
      </c>
      <c r="B6306" s="815">
        <f t="shared" si="411"/>
        <v>93</v>
      </c>
      <c r="C6306" s="815">
        <f t="shared" si="412"/>
        <v>273</v>
      </c>
      <c r="D6306" s="815">
        <f t="shared" si="413"/>
        <v>274</v>
      </c>
      <c r="E6306" s="815">
        <v>1977</v>
      </c>
    </row>
    <row r="6307" spans="1:5">
      <c r="A6307" s="816">
        <f t="shared" si="410"/>
        <v>28219</v>
      </c>
      <c r="B6307" s="815">
        <f t="shared" si="411"/>
        <v>94</v>
      </c>
      <c r="C6307" s="815">
        <f t="shared" si="412"/>
        <v>272</v>
      </c>
      <c r="D6307" s="815">
        <f t="shared" si="413"/>
        <v>273</v>
      </c>
      <c r="E6307" s="815">
        <v>1977</v>
      </c>
    </row>
    <row r="6308" spans="1:5">
      <c r="A6308" s="816">
        <f t="shared" si="410"/>
        <v>28220</v>
      </c>
      <c r="B6308" s="815">
        <f t="shared" si="411"/>
        <v>95</v>
      </c>
      <c r="C6308" s="815">
        <f t="shared" si="412"/>
        <v>271</v>
      </c>
      <c r="D6308" s="815">
        <f t="shared" si="413"/>
        <v>272</v>
      </c>
      <c r="E6308" s="815">
        <v>1977</v>
      </c>
    </row>
    <row r="6309" spans="1:5">
      <c r="A6309" s="816">
        <f t="shared" si="410"/>
        <v>28221</v>
      </c>
      <c r="B6309" s="815">
        <f t="shared" si="411"/>
        <v>96</v>
      </c>
      <c r="C6309" s="815">
        <f t="shared" si="412"/>
        <v>270</v>
      </c>
      <c r="D6309" s="815">
        <f t="shared" si="413"/>
        <v>271</v>
      </c>
      <c r="E6309" s="815">
        <v>1977</v>
      </c>
    </row>
    <row r="6310" spans="1:5">
      <c r="A6310" s="816">
        <f t="shared" si="410"/>
        <v>28222</v>
      </c>
      <c r="B6310" s="815">
        <f t="shared" si="411"/>
        <v>97</v>
      </c>
      <c r="C6310" s="815">
        <f t="shared" si="412"/>
        <v>269</v>
      </c>
      <c r="D6310" s="815">
        <f t="shared" si="413"/>
        <v>270</v>
      </c>
      <c r="E6310" s="815">
        <v>1977</v>
      </c>
    </row>
    <row r="6311" spans="1:5">
      <c r="A6311" s="816">
        <f t="shared" si="410"/>
        <v>28223</v>
      </c>
      <c r="B6311" s="815">
        <f t="shared" si="411"/>
        <v>98</v>
      </c>
      <c r="C6311" s="815">
        <f t="shared" si="412"/>
        <v>268</v>
      </c>
      <c r="D6311" s="815">
        <f t="shared" si="413"/>
        <v>269</v>
      </c>
      <c r="E6311" s="815">
        <v>1977</v>
      </c>
    </row>
    <row r="6312" spans="1:5">
      <c r="A6312" s="816">
        <f t="shared" si="410"/>
        <v>28224</v>
      </c>
      <c r="B6312" s="815">
        <f t="shared" si="411"/>
        <v>99</v>
      </c>
      <c r="C6312" s="815">
        <f t="shared" si="412"/>
        <v>267</v>
      </c>
      <c r="D6312" s="815">
        <f t="shared" si="413"/>
        <v>268</v>
      </c>
      <c r="E6312" s="815">
        <v>1977</v>
      </c>
    </row>
    <row r="6313" spans="1:5">
      <c r="A6313" s="816">
        <f t="shared" si="410"/>
        <v>28225</v>
      </c>
      <c r="B6313" s="815">
        <f t="shared" si="411"/>
        <v>100</v>
      </c>
      <c r="C6313" s="815">
        <f t="shared" si="412"/>
        <v>266</v>
      </c>
      <c r="D6313" s="815">
        <f t="shared" si="413"/>
        <v>267</v>
      </c>
      <c r="E6313" s="815">
        <v>1977</v>
      </c>
    </row>
    <row r="6314" spans="1:5">
      <c r="A6314" s="816">
        <f t="shared" si="410"/>
        <v>28226</v>
      </c>
      <c r="B6314" s="815">
        <f t="shared" si="411"/>
        <v>101</v>
      </c>
      <c r="C6314" s="815">
        <f t="shared" si="412"/>
        <v>265</v>
      </c>
      <c r="D6314" s="815">
        <f t="shared" si="413"/>
        <v>266</v>
      </c>
      <c r="E6314" s="815">
        <v>1977</v>
      </c>
    </row>
    <row r="6315" spans="1:5">
      <c r="A6315" s="816">
        <f t="shared" si="410"/>
        <v>28227</v>
      </c>
      <c r="B6315" s="815">
        <f t="shared" si="411"/>
        <v>102</v>
      </c>
      <c r="C6315" s="815">
        <f t="shared" si="412"/>
        <v>264</v>
      </c>
      <c r="D6315" s="815">
        <f t="shared" si="413"/>
        <v>265</v>
      </c>
      <c r="E6315" s="815">
        <v>1977</v>
      </c>
    </row>
    <row r="6316" spans="1:5">
      <c r="A6316" s="816">
        <f t="shared" si="410"/>
        <v>28228</v>
      </c>
      <c r="B6316" s="815">
        <f t="shared" si="411"/>
        <v>103</v>
      </c>
      <c r="C6316" s="815">
        <f t="shared" si="412"/>
        <v>263</v>
      </c>
      <c r="D6316" s="815">
        <f t="shared" si="413"/>
        <v>264</v>
      </c>
      <c r="E6316" s="815">
        <v>1977</v>
      </c>
    </row>
    <row r="6317" spans="1:5">
      <c r="A6317" s="816">
        <f t="shared" si="410"/>
        <v>28229</v>
      </c>
      <c r="B6317" s="815">
        <f t="shared" si="411"/>
        <v>104</v>
      </c>
      <c r="C6317" s="815">
        <f t="shared" si="412"/>
        <v>262</v>
      </c>
      <c r="D6317" s="815">
        <f t="shared" si="413"/>
        <v>263</v>
      </c>
      <c r="E6317" s="815">
        <v>1977</v>
      </c>
    </row>
    <row r="6318" spans="1:5">
      <c r="A6318" s="816">
        <f t="shared" si="410"/>
        <v>28230</v>
      </c>
      <c r="B6318" s="815">
        <f t="shared" si="411"/>
        <v>105</v>
      </c>
      <c r="C6318" s="815">
        <f t="shared" si="412"/>
        <v>261</v>
      </c>
      <c r="D6318" s="815">
        <f t="shared" si="413"/>
        <v>262</v>
      </c>
      <c r="E6318" s="815">
        <v>1977</v>
      </c>
    </row>
    <row r="6319" spans="1:5">
      <c r="A6319" s="816">
        <f t="shared" si="410"/>
        <v>28231</v>
      </c>
      <c r="B6319" s="815">
        <f t="shared" si="411"/>
        <v>106</v>
      </c>
      <c r="C6319" s="815">
        <f t="shared" si="412"/>
        <v>260</v>
      </c>
      <c r="D6319" s="815">
        <f t="shared" si="413"/>
        <v>261</v>
      </c>
      <c r="E6319" s="815">
        <v>1977</v>
      </c>
    </row>
    <row r="6320" spans="1:5">
      <c r="A6320" s="816">
        <f t="shared" si="410"/>
        <v>28232</v>
      </c>
      <c r="B6320" s="815">
        <f t="shared" si="411"/>
        <v>107</v>
      </c>
      <c r="C6320" s="815">
        <f t="shared" si="412"/>
        <v>259</v>
      </c>
      <c r="D6320" s="815">
        <f t="shared" si="413"/>
        <v>260</v>
      </c>
      <c r="E6320" s="815">
        <v>1977</v>
      </c>
    </row>
    <row r="6321" spans="1:5">
      <c r="A6321" s="816">
        <f t="shared" si="410"/>
        <v>28233</v>
      </c>
      <c r="B6321" s="815">
        <f t="shared" si="411"/>
        <v>108</v>
      </c>
      <c r="C6321" s="815">
        <f t="shared" si="412"/>
        <v>258</v>
      </c>
      <c r="D6321" s="815">
        <f t="shared" si="413"/>
        <v>259</v>
      </c>
      <c r="E6321" s="815">
        <v>1977</v>
      </c>
    </row>
    <row r="6322" spans="1:5">
      <c r="A6322" s="816">
        <f t="shared" si="410"/>
        <v>28234</v>
      </c>
      <c r="B6322" s="815">
        <f t="shared" si="411"/>
        <v>109</v>
      </c>
      <c r="C6322" s="815">
        <f t="shared" si="412"/>
        <v>257</v>
      </c>
      <c r="D6322" s="815">
        <f t="shared" si="413"/>
        <v>258</v>
      </c>
      <c r="E6322" s="815">
        <v>1977</v>
      </c>
    </row>
    <row r="6323" spans="1:5">
      <c r="A6323" s="816">
        <f t="shared" ref="A6323:A6386" si="414">A6322+1</f>
        <v>28235</v>
      </c>
      <c r="B6323" s="815">
        <f t="shared" si="411"/>
        <v>110</v>
      </c>
      <c r="C6323" s="815">
        <f t="shared" si="412"/>
        <v>256</v>
      </c>
      <c r="D6323" s="815">
        <f t="shared" si="413"/>
        <v>257</v>
      </c>
      <c r="E6323" s="815">
        <v>1977</v>
      </c>
    </row>
    <row r="6324" spans="1:5">
      <c r="A6324" s="816">
        <f t="shared" si="414"/>
        <v>28236</v>
      </c>
      <c r="B6324" s="815">
        <f t="shared" si="411"/>
        <v>111</v>
      </c>
      <c r="C6324" s="815">
        <f t="shared" si="412"/>
        <v>255</v>
      </c>
      <c r="D6324" s="815">
        <f t="shared" si="413"/>
        <v>256</v>
      </c>
      <c r="E6324" s="815">
        <v>1977</v>
      </c>
    </row>
    <row r="6325" spans="1:5">
      <c r="A6325" s="816">
        <f t="shared" si="414"/>
        <v>28237</v>
      </c>
      <c r="B6325" s="815">
        <f t="shared" si="411"/>
        <v>112</v>
      </c>
      <c r="C6325" s="815">
        <f t="shared" si="412"/>
        <v>254</v>
      </c>
      <c r="D6325" s="815">
        <f t="shared" si="413"/>
        <v>255</v>
      </c>
      <c r="E6325" s="815">
        <v>1977</v>
      </c>
    </row>
    <row r="6326" spans="1:5">
      <c r="A6326" s="816">
        <f t="shared" si="414"/>
        <v>28238</v>
      </c>
      <c r="B6326" s="815">
        <f t="shared" si="411"/>
        <v>113</v>
      </c>
      <c r="C6326" s="815">
        <f t="shared" si="412"/>
        <v>253</v>
      </c>
      <c r="D6326" s="815">
        <f t="shared" si="413"/>
        <v>254</v>
      </c>
      <c r="E6326" s="815">
        <v>1977</v>
      </c>
    </row>
    <row r="6327" spans="1:5">
      <c r="A6327" s="816">
        <f t="shared" si="414"/>
        <v>28239</v>
      </c>
      <c r="B6327" s="815">
        <f t="shared" si="411"/>
        <v>114</v>
      </c>
      <c r="C6327" s="815">
        <f t="shared" si="412"/>
        <v>252</v>
      </c>
      <c r="D6327" s="815">
        <f t="shared" si="413"/>
        <v>253</v>
      </c>
      <c r="E6327" s="815">
        <v>1977</v>
      </c>
    </row>
    <row r="6328" spans="1:5">
      <c r="A6328" s="816">
        <f t="shared" si="414"/>
        <v>28240</v>
      </c>
      <c r="B6328" s="815">
        <f t="shared" si="411"/>
        <v>115</v>
      </c>
      <c r="C6328" s="815">
        <f t="shared" si="412"/>
        <v>251</v>
      </c>
      <c r="D6328" s="815">
        <f t="shared" si="413"/>
        <v>252</v>
      </c>
      <c r="E6328" s="815">
        <v>1977</v>
      </c>
    </row>
    <row r="6329" spans="1:5">
      <c r="A6329" s="816">
        <f t="shared" si="414"/>
        <v>28241</v>
      </c>
      <c r="B6329" s="815">
        <f t="shared" si="411"/>
        <v>116</v>
      </c>
      <c r="C6329" s="815">
        <f t="shared" si="412"/>
        <v>250</v>
      </c>
      <c r="D6329" s="815">
        <f t="shared" si="413"/>
        <v>251</v>
      </c>
      <c r="E6329" s="815">
        <v>1977</v>
      </c>
    </row>
    <row r="6330" spans="1:5">
      <c r="A6330" s="816">
        <f t="shared" si="414"/>
        <v>28242</v>
      </c>
      <c r="B6330" s="815">
        <f t="shared" si="411"/>
        <v>117</v>
      </c>
      <c r="C6330" s="815">
        <f t="shared" si="412"/>
        <v>249</v>
      </c>
      <c r="D6330" s="815">
        <f t="shared" si="413"/>
        <v>250</v>
      </c>
      <c r="E6330" s="815">
        <v>1977</v>
      </c>
    </row>
    <row r="6331" spans="1:5">
      <c r="A6331" s="816">
        <f t="shared" si="414"/>
        <v>28243</v>
      </c>
      <c r="B6331" s="815">
        <f t="shared" si="411"/>
        <v>118</v>
      </c>
      <c r="C6331" s="815">
        <f t="shared" si="412"/>
        <v>248</v>
      </c>
      <c r="D6331" s="815">
        <f t="shared" si="413"/>
        <v>249</v>
      </c>
      <c r="E6331" s="815">
        <v>1977</v>
      </c>
    </row>
    <row r="6332" spans="1:5">
      <c r="A6332" s="816">
        <f t="shared" si="414"/>
        <v>28244</v>
      </c>
      <c r="B6332" s="815">
        <f t="shared" si="411"/>
        <v>119</v>
      </c>
      <c r="C6332" s="815">
        <f t="shared" si="412"/>
        <v>247</v>
      </c>
      <c r="D6332" s="815">
        <f t="shared" si="413"/>
        <v>248</v>
      </c>
      <c r="E6332" s="815">
        <v>1977</v>
      </c>
    </row>
    <row r="6333" spans="1:5">
      <c r="A6333" s="816">
        <f t="shared" si="414"/>
        <v>28245</v>
      </c>
      <c r="B6333" s="815">
        <f t="shared" si="411"/>
        <v>120</v>
      </c>
      <c r="C6333" s="815">
        <f t="shared" si="412"/>
        <v>246</v>
      </c>
      <c r="D6333" s="815">
        <f t="shared" si="413"/>
        <v>247</v>
      </c>
      <c r="E6333" s="815">
        <v>1977</v>
      </c>
    </row>
    <row r="6334" spans="1:5">
      <c r="A6334" s="816">
        <f t="shared" si="414"/>
        <v>28246</v>
      </c>
      <c r="B6334" s="815">
        <f t="shared" si="411"/>
        <v>121</v>
      </c>
      <c r="C6334" s="815">
        <f t="shared" si="412"/>
        <v>245</v>
      </c>
      <c r="D6334" s="815">
        <f t="shared" si="413"/>
        <v>246</v>
      </c>
      <c r="E6334" s="815">
        <v>1977</v>
      </c>
    </row>
    <row r="6335" spans="1:5">
      <c r="A6335" s="816">
        <f t="shared" si="414"/>
        <v>28247</v>
      </c>
      <c r="B6335" s="815">
        <f t="shared" si="411"/>
        <v>122</v>
      </c>
      <c r="C6335" s="815">
        <f t="shared" si="412"/>
        <v>244</v>
      </c>
      <c r="D6335" s="815">
        <f t="shared" si="413"/>
        <v>245</v>
      </c>
      <c r="E6335" s="815">
        <v>1977</v>
      </c>
    </row>
    <row r="6336" spans="1:5">
      <c r="A6336" s="816">
        <f t="shared" si="414"/>
        <v>28248</v>
      </c>
      <c r="B6336" s="815">
        <f t="shared" si="411"/>
        <v>123</v>
      </c>
      <c r="C6336" s="815">
        <f t="shared" si="412"/>
        <v>243</v>
      </c>
      <c r="D6336" s="815">
        <f t="shared" si="413"/>
        <v>244</v>
      </c>
      <c r="E6336" s="815">
        <v>1977</v>
      </c>
    </row>
    <row r="6337" spans="1:5">
      <c r="A6337" s="816">
        <f t="shared" si="414"/>
        <v>28249</v>
      </c>
      <c r="B6337" s="815">
        <f t="shared" si="411"/>
        <v>124</v>
      </c>
      <c r="C6337" s="815">
        <f t="shared" si="412"/>
        <v>242</v>
      </c>
      <c r="D6337" s="815">
        <f t="shared" si="413"/>
        <v>243</v>
      </c>
      <c r="E6337" s="815">
        <v>1977</v>
      </c>
    </row>
    <row r="6338" spans="1:5">
      <c r="A6338" s="816">
        <f t="shared" si="414"/>
        <v>28250</v>
      </c>
      <c r="B6338" s="815">
        <f t="shared" si="411"/>
        <v>125</v>
      </c>
      <c r="C6338" s="815">
        <f t="shared" si="412"/>
        <v>241</v>
      </c>
      <c r="D6338" s="815">
        <f t="shared" si="413"/>
        <v>242</v>
      </c>
      <c r="E6338" s="815">
        <v>1977</v>
      </c>
    </row>
    <row r="6339" spans="1:5">
      <c r="A6339" s="816">
        <f t="shared" si="414"/>
        <v>28251</v>
      </c>
      <c r="B6339" s="815">
        <f t="shared" si="411"/>
        <v>126</v>
      </c>
      <c r="C6339" s="815">
        <f t="shared" si="412"/>
        <v>240</v>
      </c>
      <c r="D6339" s="815">
        <f t="shared" si="413"/>
        <v>241</v>
      </c>
      <c r="E6339" s="815">
        <v>1977</v>
      </c>
    </row>
    <row r="6340" spans="1:5">
      <c r="A6340" s="816">
        <f t="shared" si="414"/>
        <v>28252</v>
      </c>
      <c r="B6340" s="815">
        <f t="shared" si="411"/>
        <v>127</v>
      </c>
      <c r="C6340" s="815">
        <f t="shared" si="412"/>
        <v>239</v>
      </c>
      <c r="D6340" s="815">
        <f t="shared" si="413"/>
        <v>240</v>
      </c>
      <c r="E6340" s="815">
        <v>1977</v>
      </c>
    </row>
    <row r="6341" spans="1:5">
      <c r="A6341" s="816">
        <f t="shared" si="414"/>
        <v>28253</v>
      </c>
      <c r="B6341" s="815">
        <f t="shared" si="411"/>
        <v>128</v>
      </c>
      <c r="C6341" s="815">
        <f t="shared" si="412"/>
        <v>238</v>
      </c>
      <c r="D6341" s="815">
        <f t="shared" si="413"/>
        <v>239</v>
      </c>
      <c r="E6341" s="815">
        <v>1977</v>
      </c>
    </row>
    <row r="6342" spans="1:5">
      <c r="A6342" s="816">
        <f t="shared" si="414"/>
        <v>28254</v>
      </c>
      <c r="B6342" s="815">
        <f t="shared" si="411"/>
        <v>129</v>
      </c>
      <c r="C6342" s="815">
        <f t="shared" si="412"/>
        <v>237</v>
      </c>
      <c r="D6342" s="815">
        <f t="shared" si="413"/>
        <v>238</v>
      </c>
      <c r="E6342" s="815">
        <v>1977</v>
      </c>
    </row>
    <row r="6343" spans="1:5">
      <c r="A6343" s="816">
        <f t="shared" si="414"/>
        <v>28255</v>
      </c>
      <c r="B6343" s="815">
        <f t="shared" si="411"/>
        <v>130</v>
      </c>
      <c r="C6343" s="815">
        <f t="shared" si="412"/>
        <v>236</v>
      </c>
      <c r="D6343" s="815">
        <f t="shared" si="413"/>
        <v>237</v>
      </c>
      <c r="E6343" s="815">
        <v>1977</v>
      </c>
    </row>
    <row r="6344" spans="1:5">
      <c r="A6344" s="816">
        <f t="shared" si="414"/>
        <v>28256</v>
      </c>
      <c r="B6344" s="815">
        <f t="shared" ref="B6344:B6407" si="415">B6343+1</f>
        <v>131</v>
      </c>
      <c r="C6344" s="815">
        <f t="shared" ref="C6344:C6407" si="416">C6343-1</f>
        <v>235</v>
      </c>
      <c r="D6344" s="815">
        <f t="shared" ref="D6344:D6407" si="417">D6343-1</f>
        <v>236</v>
      </c>
      <c r="E6344" s="815">
        <v>1977</v>
      </c>
    </row>
    <row r="6345" spans="1:5">
      <c r="A6345" s="816">
        <f t="shared" si="414"/>
        <v>28257</v>
      </c>
      <c r="B6345" s="815">
        <f t="shared" si="415"/>
        <v>132</v>
      </c>
      <c r="C6345" s="815">
        <f t="shared" si="416"/>
        <v>234</v>
      </c>
      <c r="D6345" s="815">
        <f t="shared" si="417"/>
        <v>235</v>
      </c>
      <c r="E6345" s="815">
        <v>1977</v>
      </c>
    </row>
    <row r="6346" spans="1:5">
      <c r="A6346" s="816">
        <f t="shared" si="414"/>
        <v>28258</v>
      </c>
      <c r="B6346" s="815">
        <f t="shared" si="415"/>
        <v>133</v>
      </c>
      <c r="C6346" s="815">
        <f t="shared" si="416"/>
        <v>233</v>
      </c>
      <c r="D6346" s="815">
        <f t="shared" si="417"/>
        <v>234</v>
      </c>
      <c r="E6346" s="815">
        <v>1977</v>
      </c>
    </row>
    <row r="6347" spans="1:5">
      <c r="A6347" s="816">
        <f t="shared" si="414"/>
        <v>28259</v>
      </c>
      <c r="B6347" s="815">
        <f t="shared" si="415"/>
        <v>134</v>
      </c>
      <c r="C6347" s="815">
        <f t="shared" si="416"/>
        <v>232</v>
      </c>
      <c r="D6347" s="815">
        <f t="shared" si="417"/>
        <v>233</v>
      </c>
      <c r="E6347" s="815">
        <v>1977</v>
      </c>
    </row>
    <row r="6348" spans="1:5">
      <c r="A6348" s="816">
        <f t="shared" si="414"/>
        <v>28260</v>
      </c>
      <c r="B6348" s="815">
        <f t="shared" si="415"/>
        <v>135</v>
      </c>
      <c r="C6348" s="815">
        <f t="shared" si="416"/>
        <v>231</v>
      </c>
      <c r="D6348" s="815">
        <f t="shared" si="417"/>
        <v>232</v>
      </c>
      <c r="E6348" s="815">
        <v>1977</v>
      </c>
    </row>
    <row r="6349" spans="1:5">
      <c r="A6349" s="816">
        <f t="shared" si="414"/>
        <v>28261</v>
      </c>
      <c r="B6349" s="815">
        <f t="shared" si="415"/>
        <v>136</v>
      </c>
      <c r="C6349" s="815">
        <f t="shared" si="416"/>
        <v>230</v>
      </c>
      <c r="D6349" s="815">
        <f t="shared" si="417"/>
        <v>231</v>
      </c>
      <c r="E6349" s="815">
        <v>1977</v>
      </c>
    </row>
    <row r="6350" spans="1:5">
      <c r="A6350" s="816">
        <f t="shared" si="414"/>
        <v>28262</v>
      </c>
      <c r="B6350" s="815">
        <f t="shared" si="415"/>
        <v>137</v>
      </c>
      <c r="C6350" s="815">
        <f t="shared" si="416"/>
        <v>229</v>
      </c>
      <c r="D6350" s="815">
        <f t="shared" si="417"/>
        <v>230</v>
      </c>
      <c r="E6350" s="815">
        <v>1977</v>
      </c>
    </row>
    <row r="6351" spans="1:5">
      <c r="A6351" s="816">
        <f t="shared" si="414"/>
        <v>28263</v>
      </c>
      <c r="B6351" s="815">
        <f t="shared" si="415"/>
        <v>138</v>
      </c>
      <c r="C6351" s="815">
        <f t="shared" si="416"/>
        <v>228</v>
      </c>
      <c r="D6351" s="815">
        <f t="shared" si="417"/>
        <v>229</v>
      </c>
      <c r="E6351" s="815">
        <v>1977</v>
      </c>
    </row>
    <row r="6352" spans="1:5">
      <c r="A6352" s="816">
        <f t="shared" si="414"/>
        <v>28264</v>
      </c>
      <c r="B6352" s="815">
        <f t="shared" si="415"/>
        <v>139</v>
      </c>
      <c r="C6352" s="815">
        <f t="shared" si="416"/>
        <v>227</v>
      </c>
      <c r="D6352" s="815">
        <f t="shared" si="417"/>
        <v>228</v>
      </c>
      <c r="E6352" s="815">
        <v>1977</v>
      </c>
    </row>
    <row r="6353" spans="1:5">
      <c r="A6353" s="816">
        <f t="shared" si="414"/>
        <v>28265</v>
      </c>
      <c r="B6353" s="815">
        <f t="shared" si="415"/>
        <v>140</v>
      </c>
      <c r="C6353" s="815">
        <f t="shared" si="416"/>
        <v>226</v>
      </c>
      <c r="D6353" s="815">
        <f t="shared" si="417"/>
        <v>227</v>
      </c>
      <c r="E6353" s="815">
        <v>1977</v>
      </c>
    </row>
    <row r="6354" spans="1:5">
      <c r="A6354" s="816">
        <f t="shared" si="414"/>
        <v>28266</v>
      </c>
      <c r="B6354" s="815">
        <f t="shared" si="415"/>
        <v>141</v>
      </c>
      <c r="C6354" s="815">
        <f t="shared" si="416"/>
        <v>225</v>
      </c>
      <c r="D6354" s="815">
        <f t="shared" si="417"/>
        <v>226</v>
      </c>
      <c r="E6354" s="815">
        <v>1977</v>
      </c>
    </row>
    <row r="6355" spans="1:5">
      <c r="A6355" s="816">
        <f t="shared" si="414"/>
        <v>28267</v>
      </c>
      <c r="B6355" s="815">
        <f t="shared" si="415"/>
        <v>142</v>
      </c>
      <c r="C6355" s="815">
        <f t="shared" si="416"/>
        <v>224</v>
      </c>
      <c r="D6355" s="815">
        <f t="shared" si="417"/>
        <v>225</v>
      </c>
      <c r="E6355" s="815">
        <v>1977</v>
      </c>
    </row>
    <row r="6356" spans="1:5">
      <c r="A6356" s="816">
        <f t="shared" si="414"/>
        <v>28268</v>
      </c>
      <c r="B6356" s="815">
        <f t="shared" si="415"/>
        <v>143</v>
      </c>
      <c r="C6356" s="815">
        <f t="shared" si="416"/>
        <v>223</v>
      </c>
      <c r="D6356" s="815">
        <f t="shared" si="417"/>
        <v>224</v>
      </c>
      <c r="E6356" s="815">
        <v>1977</v>
      </c>
    </row>
    <row r="6357" spans="1:5">
      <c r="A6357" s="816">
        <f t="shared" si="414"/>
        <v>28269</v>
      </c>
      <c r="B6357" s="815">
        <f t="shared" si="415"/>
        <v>144</v>
      </c>
      <c r="C6357" s="815">
        <f t="shared" si="416"/>
        <v>222</v>
      </c>
      <c r="D6357" s="815">
        <f t="shared" si="417"/>
        <v>223</v>
      </c>
      <c r="E6357" s="815">
        <v>1977</v>
      </c>
    </row>
    <row r="6358" spans="1:5">
      <c r="A6358" s="816">
        <f t="shared" si="414"/>
        <v>28270</v>
      </c>
      <c r="B6358" s="815">
        <f t="shared" si="415"/>
        <v>145</v>
      </c>
      <c r="C6358" s="815">
        <f t="shared" si="416"/>
        <v>221</v>
      </c>
      <c r="D6358" s="815">
        <f t="shared" si="417"/>
        <v>222</v>
      </c>
      <c r="E6358" s="815">
        <v>1977</v>
      </c>
    </row>
    <row r="6359" spans="1:5">
      <c r="A6359" s="816">
        <f t="shared" si="414"/>
        <v>28271</v>
      </c>
      <c r="B6359" s="815">
        <f t="shared" si="415"/>
        <v>146</v>
      </c>
      <c r="C6359" s="815">
        <f t="shared" si="416"/>
        <v>220</v>
      </c>
      <c r="D6359" s="815">
        <f t="shared" si="417"/>
        <v>221</v>
      </c>
      <c r="E6359" s="815">
        <v>1977</v>
      </c>
    </row>
    <row r="6360" spans="1:5">
      <c r="A6360" s="816">
        <f t="shared" si="414"/>
        <v>28272</v>
      </c>
      <c r="B6360" s="815">
        <f t="shared" si="415"/>
        <v>147</v>
      </c>
      <c r="C6360" s="815">
        <f t="shared" si="416"/>
        <v>219</v>
      </c>
      <c r="D6360" s="815">
        <f t="shared" si="417"/>
        <v>220</v>
      </c>
      <c r="E6360" s="815">
        <v>1977</v>
      </c>
    </row>
    <row r="6361" spans="1:5">
      <c r="A6361" s="816">
        <f t="shared" si="414"/>
        <v>28273</v>
      </c>
      <c r="B6361" s="815">
        <f t="shared" si="415"/>
        <v>148</v>
      </c>
      <c r="C6361" s="815">
        <f t="shared" si="416"/>
        <v>218</v>
      </c>
      <c r="D6361" s="815">
        <f t="shared" si="417"/>
        <v>219</v>
      </c>
      <c r="E6361" s="815">
        <v>1977</v>
      </c>
    </row>
    <row r="6362" spans="1:5">
      <c r="A6362" s="816">
        <f t="shared" si="414"/>
        <v>28274</v>
      </c>
      <c r="B6362" s="815">
        <f t="shared" si="415"/>
        <v>149</v>
      </c>
      <c r="C6362" s="815">
        <f t="shared" si="416"/>
        <v>217</v>
      </c>
      <c r="D6362" s="815">
        <f t="shared" si="417"/>
        <v>218</v>
      </c>
      <c r="E6362" s="815">
        <v>1977</v>
      </c>
    </row>
    <row r="6363" spans="1:5">
      <c r="A6363" s="816">
        <f t="shared" si="414"/>
        <v>28275</v>
      </c>
      <c r="B6363" s="815">
        <f t="shared" si="415"/>
        <v>150</v>
      </c>
      <c r="C6363" s="815">
        <f t="shared" si="416"/>
        <v>216</v>
      </c>
      <c r="D6363" s="815">
        <f t="shared" si="417"/>
        <v>217</v>
      </c>
      <c r="E6363" s="815">
        <v>1977</v>
      </c>
    </row>
    <row r="6364" spans="1:5">
      <c r="A6364" s="816">
        <f t="shared" si="414"/>
        <v>28276</v>
      </c>
      <c r="B6364" s="815">
        <f t="shared" si="415"/>
        <v>151</v>
      </c>
      <c r="C6364" s="815">
        <f t="shared" si="416"/>
        <v>215</v>
      </c>
      <c r="D6364" s="815">
        <f t="shared" si="417"/>
        <v>216</v>
      </c>
      <c r="E6364" s="815">
        <v>1977</v>
      </c>
    </row>
    <row r="6365" spans="1:5">
      <c r="A6365" s="816">
        <f t="shared" si="414"/>
        <v>28277</v>
      </c>
      <c r="B6365" s="815">
        <f t="shared" si="415"/>
        <v>152</v>
      </c>
      <c r="C6365" s="815">
        <f t="shared" si="416"/>
        <v>214</v>
      </c>
      <c r="D6365" s="815">
        <f t="shared" si="417"/>
        <v>215</v>
      </c>
      <c r="E6365" s="815">
        <v>1977</v>
      </c>
    </row>
    <row r="6366" spans="1:5">
      <c r="A6366" s="816">
        <f t="shared" si="414"/>
        <v>28278</v>
      </c>
      <c r="B6366" s="815">
        <f t="shared" si="415"/>
        <v>153</v>
      </c>
      <c r="C6366" s="815">
        <f t="shared" si="416"/>
        <v>213</v>
      </c>
      <c r="D6366" s="815">
        <f t="shared" si="417"/>
        <v>214</v>
      </c>
      <c r="E6366" s="815">
        <v>1977</v>
      </c>
    </row>
    <row r="6367" spans="1:5">
      <c r="A6367" s="816">
        <f t="shared" si="414"/>
        <v>28279</v>
      </c>
      <c r="B6367" s="815">
        <f t="shared" si="415"/>
        <v>154</v>
      </c>
      <c r="C6367" s="815">
        <f t="shared" si="416"/>
        <v>212</v>
      </c>
      <c r="D6367" s="815">
        <f t="shared" si="417"/>
        <v>213</v>
      </c>
      <c r="E6367" s="815">
        <v>1977</v>
      </c>
    </row>
    <row r="6368" spans="1:5">
      <c r="A6368" s="816">
        <f>A6367+1</f>
        <v>28280</v>
      </c>
      <c r="B6368" s="815">
        <f>B6367+1</f>
        <v>155</v>
      </c>
      <c r="C6368" s="815">
        <f>C6367-1</f>
        <v>211</v>
      </c>
      <c r="D6368" s="815">
        <f>D6366-1</f>
        <v>213</v>
      </c>
      <c r="E6368" s="815">
        <v>1977</v>
      </c>
    </row>
    <row r="6369" spans="1:5">
      <c r="A6369" s="816">
        <f t="shared" si="414"/>
        <v>28281</v>
      </c>
      <c r="B6369" s="815">
        <f t="shared" si="415"/>
        <v>156</v>
      </c>
      <c r="C6369" s="815">
        <f t="shared" si="416"/>
        <v>210</v>
      </c>
      <c r="D6369" s="815">
        <f t="shared" si="417"/>
        <v>212</v>
      </c>
      <c r="E6369" s="815">
        <v>1977</v>
      </c>
    </row>
    <row r="6370" spans="1:5">
      <c r="A6370" s="816">
        <f t="shared" si="414"/>
        <v>28282</v>
      </c>
      <c r="B6370" s="815">
        <f t="shared" si="415"/>
        <v>157</v>
      </c>
      <c r="C6370" s="815">
        <f t="shared" si="416"/>
        <v>209</v>
      </c>
      <c r="D6370" s="815">
        <f t="shared" si="417"/>
        <v>211</v>
      </c>
      <c r="E6370" s="815">
        <v>1977</v>
      </c>
    </row>
    <row r="6371" spans="1:5">
      <c r="A6371" s="816">
        <f t="shared" si="414"/>
        <v>28283</v>
      </c>
      <c r="B6371" s="815">
        <f t="shared" si="415"/>
        <v>158</v>
      </c>
      <c r="C6371" s="815">
        <f t="shared" si="416"/>
        <v>208</v>
      </c>
      <c r="D6371" s="815">
        <f t="shared" si="417"/>
        <v>210</v>
      </c>
      <c r="E6371" s="815">
        <v>1977</v>
      </c>
    </row>
    <row r="6372" spans="1:5">
      <c r="A6372" s="816">
        <f t="shared" si="414"/>
        <v>28284</v>
      </c>
      <c r="B6372" s="815">
        <f t="shared" si="415"/>
        <v>159</v>
      </c>
      <c r="C6372" s="815">
        <f t="shared" si="416"/>
        <v>207</v>
      </c>
      <c r="D6372" s="815">
        <f t="shared" si="417"/>
        <v>209</v>
      </c>
      <c r="E6372" s="815">
        <v>1977</v>
      </c>
    </row>
    <row r="6373" spans="1:5">
      <c r="A6373" s="816">
        <f t="shared" si="414"/>
        <v>28285</v>
      </c>
      <c r="B6373" s="815">
        <f t="shared" si="415"/>
        <v>160</v>
      </c>
      <c r="C6373" s="815">
        <f t="shared" si="416"/>
        <v>206</v>
      </c>
      <c r="D6373" s="815">
        <f t="shared" si="417"/>
        <v>208</v>
      </c>
      <c r="E6373" s="815">
        <v>1977</v>
      </c>
    </row>
    <row r="6374" spans="1:5">
      <c r="A6374" s="816">
        <f t="shared" si="414"/>
        <v>28286</v>
      </c>
      <c r="B6374" s="815">
        <f t="shared" si="415"/>
        <v>161</v>
      </c>
      <c r="C6374" s="815">
        <f t="shared" si="416"/>
        <v>205</v>
      </c>
      <c r="D6374" s="815">
        <f t="shared" si="417"/>
        <v>207</v>
      </c>
      <c r="E6374" s="815">
        <v>1977</v>
      </c>
    </row>
    <row r="6375" spans="1:5">
      <c r="A6375" s="816">
        <f t="shared" si="414"/>
        <v>28287</v>
      </c>
      <c r="B6375" s="815">
        <f t="shared" si="415"/>
        <v>162</v>
      </c>
      <c r="C6375" s="815">
        <f t="shared" si="416"/>
        <v>204</v>
      </c>
      <c r="D6375" s="815">
        <f t="shared" si="417"/>
        <v>206</v>
      </c>
      <c r="E6375" s="815">
        <v>1977</v>
      </c>
    </row>
    <row r="6376" spans="1:5">
      <c r="A6376" s="816">
        <f t="shared" si="414"/>
        <v>28288</v>
      </c>
      <c r="B6376" s="815">
        <f t="shared" si="415"/>
        <v>163</v>
      </c>
      <c r="C6376" s="815">
        <f t="shared" si="416"/>
        <v>203</v>
      </c>
      <c r="D6376" s="815">
        <f t="shared" si="417"/>
        <v>205</v>
      </c>
      <c r="E6376" s="815">
        <v>1977</v>
      </c>
    </row>
    <row r="6377" spans="1:5">
      <c r="A6377" s="816">
        <f t="shared" si="414"/>
        <v>28289</v>
      </c>
      <c r="B6377" s="815">
        <f t="shared" si="415"/>
        <v>164</v>
      </c>
      <c r="C6377" s="815">
        <f t="shared" si="416"/>
        <v>202</v>
      </c>
      <c r="D6377" s="815">
        <f t="shared" si="417"/>
        <v>204</v>
      </c>
      <c r="E6377" s="815">
        <v>1977</v>
      </c>
    </row>
    <row r="6378" spans="1:5">
      <c r="A6378" s="816">
        <f t="shared" si="414"/>
        <v>28290</v>
      </c>
      <c r="B6378" s="815">
        <f t="shared" si="415"/>
        <v>165</v>
      </c>
      <c r="C6378" s="815">
        <f t="shared" si="416"/>
        <v>201</v>
      </c>
      <c r="D6378" s="815">
        <f t="shared" si="417"/>
        <v>203</v>
      </c>
      <c r="E6378" s="815">
        <v>1977</v>
      </c>
    </row>
    <row r="6379" spans="1:5">
      <c r="A6379" s="816">
        <f t="shared" si="414"/>
        <v>28291</v>
      </c>
      <c r="B6379" s="815">
        <f t="shared" si="415"/>
        <v>166</v>
      </c>
      <c r="C6379" s="815">
        <f t="shared" si="416"/>
        <v>200</v>
      </c>
      <c r="D6379" s="815">
        <f t="shared" si="417"/>
        <v>202</v>
      </c>
      <c r="E6379" s="815">
        <v>1977</v>
      </c>
    </row>
    <row r="6380" spans="1:5">
      <c r="A6380" s="816">
        <f t="shared" si="414"/>
        <v>28292</v>
      </c>
      <c r="B6380" s="815">
        <f t="shared" si="415"/>
        <v>167</v>
      </c>
      <c r="C6380" s="815">
        <f t="shared" si="416"/>
        <v>199</v>
      </c>
      <c r="D6380" s="815">
        <f t="shared" si="417"/>
        <v>201</v>
      </c>
      <c r="E6380" s="815">
        <v>1977</v>
      </c>
    </row>
    <row r="6381" spans="1:5">
      <c r="A6381" s="816">
        <f t="shared" si="414"/>
        <v>28293</v>
      </c>
      <c r="B6381" s="815">
        <f t="shared" si="415"/>
        <v>168</v>
      </c>
      <c r="C6381" s="815">
        <f t="shared" si="416"/>
        <v>198</v>
      </c>
      <c r="D6381" s="815">
        <f t="shared" si="417"/>
        <v>200</v>
      </c>
      <c r="E6381" s="815">
        <v>1977</v>
      </c>
    </row>
    <row r="6382" spans="1:5">
      <c r="A6382" s="816">
        <f t="shared" si="414"/>
        <v>28294</v>
      </c>
      <c r="B6382" s="815">
        <f t="shared" si="415"/>
        <v>169</v>
      </c>
      <c r="C6382" s="815">
        <f t="shared" si="416"/>
        <v>197</v>
      </c>
      <c r="D6382" s="815">
        <f t="shared" si="417"/>
        <v>199</v>
      </c>
      <c r="E6382" s="815">
        <v>1977</v>
      </c>
    </row>
    <row r="6383" spans="1:5">
      <c r="A6383" s="816">
        <f t="shared" si="414"/>
        <v>28295</v>
      </c>
      <c r="B6383" s="815">
        <f t="shared" si="415"/>
        <v>170</v>
      </c>
      <c r="C6383" s="815">
        <f t="shared" si="416"/>
        <v>196</v>
      </c>
      <c r="D6383" s="815">
        <f t="shared" si="417"/>
        <v>198</v>
      </c>
      <c r="E6383" s="815">
        <v>1977</v>
      </c>
    </row>
    <row r="6384" spans="1:5">
      <c r="A6384" s="816">
        <f t="shared" si="414"/>
        <v>28296</v>
      </c>
      <c r="B6384" s="815">
        <f t="shared" si="415"/>
        <v>171</v>
      </c>
      <c r="C6384" s="815">
        <f t="shared" si="416"/>
        <v>195</v>
      </c>
      <c r="D6384" s="815">
        <f t="shared" si="417"/>
        <v>197</v>
      </c>
      <c r="E6384" s="815">
        <v>1977</v>
      </c>
    </row>
    <row r="6385" spans="1:5">
      <c r="A6385" s="816">
        <f t="shared" si="414"/>
        <v>28297</v>
      </c>
      <c r="B6385" s="815">
        <f t="shared" si="415"/>
        <v>172</v>
      </c>
      <c r="C6385" s="815">
        <f t="shared" si="416"/>
        <v>194</v>
      </c>
      <c r="D6385" s="815">
        <f t="shared" si="417"/>
        <v>196</v>
      </c>
      <c r="E6385" s="815">
        <v>1977</v>
      </c>
    </row>
    <row r="6386" spans="1:5">
      <c r="A6386" s="816">
        <f t="shared" si="414"/>
        <v>28298</v>
      </c>
      <c r="B6386" s="815">
        <f t="shared" si="415"/>
        <v>173</v>
      </c>
      <c r="C6386" s="815">
        <f t="shared" si="416"/>
        <v>193</v>
      </c>
      <c r="D6386" s="815">
        <f t="shared" si="417"/>
        <v>195</v>
      </c>
      <c r="E6386" s="815">
        <v>1977</v>
      </c>
    </row>
    <row r="6387" spans="1:5">
      <c r="A6387" s="816">
        <f t="shared" ref="A6387:A6450" si="418">A6386+1</f>
        <v>28299</v>
      </c>
      <c r="B6387" s="815">
        <f t="shared" si="415"/>
        <v>174</v>
      </c>
      <c r="C6387" s="815">
        <f t="shared" si="416"/>
        <v>192</v>
      </c>
      <c r="D6387" s="815">
        <f t="shared" si="417"/>
        <v>194</v>
      </c>
      <c r="E6387" s="815">
        <v>1977</v>
      </c>
    </row>
    <row r="6388" spans="1:5">
      <c r="A6388" s="816">
        <f t="shared" si="418"/>
        <v>28300</v>
      </c>
      <c r="B6388" s="815">
        <f t="shared" si="415"/>
        <v>175</v>
      </c>
      <c r="C6388" s="815">
        <f t="shared" si="416"/>
        <v>191</v>
      </c>
      <c r="D6388" s="815">
        <f t="shared" si="417"/>
        <v>193</v>
      </c>
      <c r="E6388" s="815">
        <v>1977</v>
      </c>
    </row>
    <row r="6389" spans="1:5">
      <c r="A6389" s="816">
        <f t="shared" si="418"/>
        <v>28301</v>
      </c>
      <c r="B6389" s="815">
        <f t="shared" si="415"/>
        <v>176</v>
      </c>
      <c r="C6389" s="815">
        <f t="shared" si="416"/>
        <v>190</v>
      </c>
      <c r="D6389" s="815">
        <f t="shared" si="417"/>
        <v>192</v>
      </c>
      <c r="E6389" s="815">
        <v>1977</v>
      </c>
    </row>
    <row r="6390" spans="1:5">
      <c r="A6390" s="816">
        <f t="shared" si="418"/>
        <v>28302</v>
      </c>
      <c r="B6390" s="815">
        <f t="shared" si="415"/>
        <v>177</v>
      </c>
      <c r="C6390" s="815">
        <f t="shared" si="416"/>
        <v>189</v>
      </c>
      <c r="D6390" s="815">
        <f t="shared" si="417"/>
        <v>191</v>
      </c>
      <c r="E6390" s="815">
        <v>1977</v>
      </c>
    </row>
    <row r="6391" spans="1:5">
      <c r="A6391" s="816">
        <f t="shared" si="418"/>
        <v>28303</v>
      </c>
      <c r="B6391" s="815">
        <f t="shared" si="415"/>
        <v>178</v>
      </c>
      <c r="C6391" s="815">
        <f t="shared" si="416"/>
        <v>188</v>
      </c>
      <c r="D6391" s="815">
        <f t="shared" si="417"/>
        <v>190</v>
      </c>
      <c r="E6391" s="815">
        <v>1977</v>
      </c>
    </row>
    <row r="6392" spans="1:5">
      <c r="A6392" s="816">
        <f t="shared" si="418"/>
        <v>28304</v>
      </c>
      <c r="B6392" s="815">
        <f t="shared" si="415"/>
        <v>179</v>
      </c>
      <c r="C6392" s="815">
        <f t="shared" si="416"/>
        <v>187</v>
      </c>
      <c r="D6392" s="815">
        <f t="shared" si="417"/>
        <v>189</v>
      </c>
      <c r="E6392" s="815">
        <v>1977</v>
      </c>
    </row>
    <row r="6393" spans="1:5">
      <c r="A6393" s="816">
        <f t="shared" si="418"/>
        <v>28305</v>
      </c>
      <c r="B6393" s="815">
        <f t="shared" si="415"/>
        <v>180</v>
      </c>
      <c r="C6393" s="815">
        <f t="shared" si="416"/>
        <v>186</v>
      </c>
      <c r="D6393" s="815">
        <f t="shared" si="417"/>
        <v>188</v>
      </c>
      <c r="E6393" s="815">
        <v>1977</v>
      </c>
    </row>
    <row r="6394" spans="1:5">
      <c r="A6394" s="816">
        <f t="shared" si="418"/>
        <v>28306</v>
      </c>
      <c r="B6394" s="815">
        <f t="shared" si="415"/>
        <v>181</v>
      </c>
      <c r="C6394" s="815">
        <f t="shared" si="416"/>
        <v>185</v>
      </c>
      <c r="D6394" s="815">
        <f t="shared" si="417"/>
        <v>187</v>
      </c>
      <c r="E6394" s="815">
        <v>1977</v>
      </c>
    </row>
    <row r="6395" spans="1:5">
      <c r="A6395" s="816">
        <f t="shared" si="418"/>
        <v>28307</v>
      </c>
      <c r="B6395" s="815">
        <f t="shared" si="415"/>
        <v>182</v>
      </c>
      <c r="C6395" s="815">
        <f t="shared" si="416"/>
        <v>184</v>
      </c>
      <c r="D6395" s="815">
        <f t="shared" si="417"/>
        <v>186</v>
      </c>
      <c r="E6395" s="815">
        <v>1977</v>
      </c>
    </row>
    <row r="6396" spans="1:5">
      <c r="A6396" s="816">
        <f t="shared" si="418"/>
        <v>28308</v>
      </c>
      <c r="B6396" s="815">
        <f t="shared" si="415"/>
        <v>183</v>
      </c>
      <c r="C6396" s="815">
        <f t="shared" si="416"/>
        <v>183</v>
      </c>
      <c r="D6396" s="815">
        <f t="shared" si="417"/>
        <v>185</v>
      </c>
      <c r="E6396" s="815">
        <v>1977</v>
      </c>
    </row>
    <row r="6397" spans="1:5">
      <c r="A6397" s="816">
        <f t="shared" si="418"/>
        <v>28309</v>
      </c>
      <c r="B6397" s="815">
        <f t="shared" si="415"/>
        <v>184</v>
      </c>
      <c r="C6397" s="815">
        <f t="shared" si="416"/>
        <v>182</v>
      </c>
      <c r="D6397" s="815">
        <f t="shared" si="417"/>
        <v>184</v>
      </c>
      <c r="E6397" s="815">
        <v>1977</v>
      </c>
    </row>
    <row r="6398" spans="1:5">
      <c r="A6398" s="816">
        <f t="shared" si="418"/>
        <v>28310</v>
      </c>
      <c r="B6398" s="815">
        <f t="shared" si="415"/>
        <v>185</v>
      </c>
      <c r="C6398" s="815">
        <f t="shared" si="416"/>
        <v>181</v>
      </c>
      <c r="D6398" s="815">
        <f t="shared" si="417"/>
        <v>183</v>
      </c>
      <c r="E6398" s="815">
        <v>1977</v>
      </c>
    </row>
    <row r="6399" spans="1:5">
      <c r="A6399" s="816">
        <f t="shared" si="418"/>
        <v>28311</v>
      </c>
      <c r="B6399" s="815">
        <f t="shared" si="415"/>
        <v>186</v>
      </c>
      <c r="C6399" s="815">
        <f t="shared" si="416"/>
        <v>180</v>
      </c>
      <c r="D6399" s="815">
        <f t="shared" si="417"/>
        <v>182</v>
      </c>
      <c r="E6399" s="815">
        <v>1977</v>
      </c>
    </row>
    <row r="6400" spans="1:5">
      <c r="A6400" s="816">
        <f t="shared" si="418"/>
        <v>28312</v>
      </c>
      <c r="B6400" s="815">
        <f t="shared" si="415"/>
        <v>187</v>
      </c>
      <c r="C6400" s="815">
        <f t="shared" si="416"/>
        <v>179</v>
      </c>
      <c r="D6400" s="815">
        <f t="shared" si="417"/>
        <v>181</v>
      </c>
      <c r="E6400" s="815">
        <v>1977</v>
      </c>
    </row>
    <row r="6401" spans="1:5">
      <c r="A6401" s="816">
        <f t="shared" si="418"/>
        <v>28313</v>
      </c>
      <c r="B6401" s="815">
        <f t="shared" si="415"/>
        <v>188</v>
      </c>
      <c r="C6401" s="815">
        <f t="shared" si="416"/>
        <v>178</v>
      </c>
      <c r="D6401" s="815">
        <f t="shared" si="417"/>
        <v>180</v>
      </c>
      <c r="E6401" s="815">
        <v>1977</v>
      </c>
    </row>
    <row r="6402" spans="1:5">
      <c r="A6402" s="816">
        <f t="shared" si="418"/>
        <v>28314</v>
      </c>
      <c r="B6402" s="815">
        <f t="shared" si="415"/>
        <v>189</v>
      </c>
      <c r="C6402" s="815">
        <f t="shared" si="416"/>
        <v>177</v>
      </c>
      <c r="D6402" s="815">
        <f t="shared" si="417"/>
        <v>179</v>
      </c>
      <c r="E6402" s="815">
        <v>1977</v>
      </c>
    </row>
    <row r="6403" spans="1:5">
      <c r="A6403" s="816">
        <f t="shared" si="418"/>
        <v>28315</v>
      </c>
      <c r="B6403" s="815">
        <f t="shared" si="415"/>
        <v>190</v>
      </c>
      <c r="C6403" s="815">
        <f t="shared" si="416"/>
        <v>176</v>
      </c>
      <c r="D6403" s="815">
        <f t="shared" si="417"/>
        <v>178</v>
      </c>
      <c r="E6403" s="815">
        <v>1977</v>
      </c>
    </row>
    <row r="6404" spans="1:5">
      <c r="A6404" s="816">
        <f t="shared" si="418"/>
        <v>28316</v>
      </c>
      <c r="B6404" s="815">
        <f t="shared" si="415"/>
        <v>191</v>
      </c>
      <c r="C6404" s="815">
        <f t="shared" si="416"/>
        <v>175</v>
      </c>
      <c r="D6404" s="815">
        <f t="shared" si="417"/>
        <v>177</v>
      </c>
      <c r="E6404" s="815">
        <v>1977</v>
      </c>
    </row>
    <row r="6405" spans="1:5">
      <c r="A6405" s="816">
        <f t="shared" si="418"/>
        <v>28317</v>
      </c>
      <c r="B6405" s="815">
        <f t="shared" si="415"/>
        <v>192</v>
      </c>
      <c r="C6405" s="815">
        <f t="shared" si="416"/>
        <v>174</v>
      </c>
      <c r="D6405" s="815">
        <f t="shared" si="417"/>
        <v>176</v>
      </c>
      <c r="E6405" s="815">
        <v>1977</v>
      </c>
    </row>
    <row r="6406" spans="1:5">
      <c r="A6406" s="816">
        <f t="shared" si="418"/>
        <v>28318</v>
      </c>
      <c r="B6406" s="815">
        <f t="shared" si="415"/>
        <v>193</v>
      </c>
      <c r="C6406" s="815">
        <f t="shared" si="416"/>
        <v>173</v>
      </c>
      <c r="D6406" s="815">
        <f t="shared" si="417"/>
        <v>175</v>
      </c>
      <c r="E6406" s="815">
        <v>1977</v>
      </c>
    </row>
    <row r="6407" spans="1:5">
      <c r="A6407" s="816">
        <f t="shared" si="418"/>
        <v>28319</v>
      </c>
      <c r="B6407" s="815">
        <f t="shared" si="415"/>
        <v>194</v>
      </c>
      <c r="C6407" s="815">
        <f t="shared" si="416"/>
        <v>172</v>
      </c>
      <c r="D6407" s="815">
        <f t="shared" si="417"/>
        <v>174</v>
      </c>
      <c r="E6407" s="815">
        <v>1977</v>
      </c>
    </row>
    <row r="6408" spans="1:5">
      <c r="A6408" s="816">
        <f t="shared" si="418"/>
        <v>28320</v>
      </c>
      <c r="B6408" s="815">
        <f t="shared" ref="B6408:B6471" si="419">B6407+1</f>
        <v>195</v>
      </c>
      <c r="C6408" s="815">
        <f t="shared" ref="C6408:C6471" si="420">C6407-1</f>
        <v>171</v>
      </c>
      <c r="D6408" s="815">
        <f t="shared" ref="D6408:D6471" si="421">D6407-1</f>
        <v>173</v>
      </c>
      <c r="E6408" s="815">
        <v>1977</v>
      </c>
    </row>
    <row r="6409" spans="1:5">
      <c r="A6409" s="816">
        <f t="shared" si="418"/>
        <v>28321</v>
      </c>
      <c r="B6409" s="815">
        <f t="shared" si="419"/>
        <v>196</v>
      </c>
      <c r="C6409" s="815">
        <f t="shared" si="420"/>
        <v>170</v>
      </c>
      <c r="D6409" s="815">
        <f t="shared" si="421"/>
        <v>172</v>
      </c>
      <c r="E6409" s="815">
        <v>1977</v>
      </c>
    </row>
    <row r="6410" spans="1:5">
      <c r="A6410" s="816">
        <f t="shared" si="418"/>
        <v>28322</v>
      </c>
      <c r="B6410" s="815">
        <f t="shared" si="419"/>
        <v>197</v>
      </c>
      <c r="C6410" s="815">
        <f t="shared" si="420"/>
        <v>169</v>
      </c>
      <c r="D6410" s="815">
        <f t="shared" si="421"/>
        <v>171</v>
      </c>
      <c r="E6410" s="815">
        <v>1977</v>
      </c>
    </row>
    <row r="6411" spans="1:5">
      <c r="A6411" s="816">
        <f t="shared" si="418"/>
        <v>28323</v>
      </c>
      <c r="B6411" s="815">
        <f t="shared" si="419"/>
        <v>198</v>
      </c>
      <c r="C6411" s="815">
        <f t="shared" si="420"/>
        <v>168</v>
      </c>
      <c r="D6411" s="815">
        <f t="shared" si="421"/>
        <v>170</v>
      </c>
      <c r="E6411" s="815">
        <v>1977</v>
      </c>
    </row>
    <row r="6412" spans="1:5">
      <c r="A6412" s="816">
        <f t="shared" si="418"/>
        <v>28324</v>
      </c>
      <c r="B6412" s="815">
        <f t="shared" si="419"/>
        <v>199</v>
      </c>
      <c r="C6412" s="815">
        <f t="shared" si="420"/>
        <v>167</v>
      </c>
      <c r="D6412" s="815">
        <f t="shared" si="421"/>
        <v>169</v>
      </c>
      <c r="E6412" s="815">
        <v>1977</v>
      </c>
    </row>
    <row r="6413" spans="1:5">
      <c r="A6413" s="816">
        <f t="shared" si="418"/>
        <v>28325</v>
      </c>
      <c r="B6413" s="815">
        <f t="shared" si="419"/>
        <v>200</v>
      </c>
      <c r="C6413" s="815">
        <f t="shared" si="420"/>
        <v>166</v>
      </c>
      <c r="D6413" s="815">
        <f t="shared" si="421"/>
        <v>168</v>
      </c>
      <c r="E6413" s="815">
        <v>1977</v>
      </c>
    </row>
    <row r="6414" spans="1:5">
      <c r="A6414" s="816">
        <f t="shared" si="418"/>
        <v>28326</v>
      </c>
      <c r="B6414" s="815">
        <f t="shared" si="419"/>
        <v>201</v>
      </c>
      <c r="C6414" s="815">
        <f t="shared" si="420"/>
        <v>165</v>
      </c>
      <c r="D6414" s="815">
        <f t="shared" si="421"/>
        <v>167</v>
      </c>
      <c r="E6414" s="815">
        <v>1977</v>
      </c>
    </row>
    <row r="6415" spans="1:5">
      <c r="A6415" s="816">
        <f t="shared" si="418"/>
        <v>28327</v>
      </c>
      <c r="B6415" s="815">
        <f t="shared" si="419"/>
        <v>202</v>
      </c>
      <c r="C6415" s="815">
        <f t="shared" si="420"/>
        <v>164</v>
      </c>
      <c r="D6415" s="815">
        <f t="shared" si="421"/>
        <v>166</v>
      </c>
      <c r="E6415" s="815">
        <v>1977</v>
      </c>
    </row>
    <row r="6416" spans="1:5">
      <c r="A6416" s="816">
        <f t="shared" si="418"/>
        <v>28328</v>
      </c>
      <c r="B6416" s="815">
        <f t="shared" si="419"/>
        <v>203</v>
      </c>
      <c r="C6416" s="815">
        <f t="shared" si="420"/>
        <v>163</v>
      </c>
      <c r="D6416" s="815">
        <f t="shared" si="421"/>
        <v>165</v>
      </c>
      <c r="E6416" s="815">
        <v>1977</v>
      </c>
    </row>
    <row r="6417" spans="1:5">
      <c r="A6417" s="816">
        <f t="shared" si="418"/>
        <v>28329</v>
      </c>
      <c r="B6417" s="815">
        <f t="shared" si="419"/>
        <v>204</v>
      </c>
      <c r="C6417" s="815">
        <f t="shared" si="420"/>
        <v>162</v>
      </c>
      <c r="D6417" s="815">
        <f t="shared" si="421"/>
        <v>164</v>
      </c>
      <c r="E6417" s="815">
        <v>1977</v>
      </c>
    </row>
    <row r="6418" spans="1:5">
      <c r="A6418" s="816">
        <f t="shared" si="418"/>
        <v>28330</v>
      </c>
      <c r="B6418" s="815">
        <f t="shared" si="419"/>
        <v>205</v>
      </c>
      <c r="C6418" s="815">
        <f t="shared" si="420"/>
        <v>161</v>
      </c>
      <c r="D6418" s="815">
        <f t="shared" si="421"/>
        <v>163</v>
      </c>
      <c r="E6418" s="815">
        <v>1977</v>
      </c>
    </row>
    <row r="6419" spans="1:5">
      <c r="A6419" s="816">
        <f t="shared" si="418"/>
        <v>28331</v>
      </c>
      <c r="B6419" s="815">
        <f t="shared" si="419"/>
        <v>206</v>
      </c>
      <c r="C6419" s="815">
        <f t="shared" si="420"/>
        <v>160</v>
      </c>
      <c r="D6419" s="815">
        <f t="shared" si="421"/>
        <v>162</v>
      </c>
      <c r="E6419" s="815">
        <v>1977</v>
      </c>
    </row>
    <row r="6420" spans="1:5">
      <c r="A6420" s="816">
        <f t="shared" si="418"/>
        <v>28332</v>
      </c>
      <c r="B6420" s="815">
        <f t="shared" si="419"/>
        <v>207</v>
      </c>
      <c r="C6420" s="815">
        <f t="shared" si="420"/>
        <v>159</v>
      </c>
      <c r="D6420" s="815">
        <f t="shared" si="421"/>
        <v>161</v>
      </c>
      <c r="E6420" s="815">
        <v>1977</v>
      </c>
    </row>
    <row r="6421" spans="1:5">
      <c r="A6421" s="816">
        <f t="shared" si="418"/>
        <v>28333</v>
      </c>
      <c r="B6421" s="815">
        <f t="shared" si="419"/>
        <v>208</v>
      </c>
      <c r="C6421" s="815">
        <f t="shared" si="420"/>
        <v>158</v>
      </c>
      <c r="D6421" s="815">
        <f t="shared" si="421"/>
        <v>160</v>
      </c>
      <c r="E6421" s="815">
        <v>1977</v>
      </c>
    </row>
    <row r="6422" spans="1:5">
      <c r="A6422" s="816">
        <f t="shared" si="418"/>
        <v>28334</v>
      </c>
      <c r="B6422" s="815">
        <f t="shared" si="419"/>
        <v>209</v>
      </c>
      <c r="C6422" s="815">
        <f t="shared" si="420"/>
        <v>157</v>
      </c>
      <c r="D6422" s="815">
        <f t="shared" si="421"/>
        <v>159</v>
      </c>
      <c r="E6422" s="815">
        <v>1977</v>
      </c>
    </row>
    <row r="6423" spans="1:5">
      <c r="A6423" s="816">
        <f t="shared" si="418"/>
        <v>28335</v>
      </c>
      <c r="B6423" s="815">
        <f t="shared" si="419"/>
        <v>210</v>
      </c>
      <c r="C6423" s="815">
        <f t="shared" si="420"/>
        <v>156</v>
      </c>
      <c r="D6423" s="815">
        <f t="shared" si="421"/>
        <v>158</v>
      </c>
      <c r="E6423" s="815">
        <v>1977</v>
      </c>
    </row>
    <row r="6424" spans="1:5">
      <c r="A6424" s="816">
        <f t="shared" si="418"/>
        <v>28336</v>
      </c>
      <c r="B6424" s="815">
        <f t="shared" si="419"/>
        <v>211</v>
      </c>
      <c r="C6424" s="815">
        <f t="shared" si="420"/>
        <v>155</v>
      </c>
      <c r="D6424" s="815">
        <f t="shared" si="421"/>
        <v>157</v>
      </c>
      <c r="E6424" s="815">
        <v>1977</v>
      </c>
    </row>
    <row r="6425" spans="1:5">
      <c r="A6425" s="816">
        <f t="shared" si="418"/>
        <v>28337</v>
      </c>
      <c r="B6425" s="815">
        <f t="shared" si="419"/>
        <v>212</v>
      </c>
      <c r="C6425" s="815">
        <f t="shared" si="420"/>
        <v>154</v>
      </c>
      <c r="D6425" s="815">
        <f t="shared" si="421"/>
        <v>156</v>
      </c>
      <c r="E6425" s="815">
        <v>1977</v>
      </c>
    </row>
    <row r="6426" spans="1:5">
      <c r="A6426" s="816">
        <f t="shared" si="418"/>
        <v>28338</v>
      </c>
      <c r="B6426" s="815">
        <f t="shared" si="419"/>
        <v>213</v>
      </c>
      <c r="C6426" s="815">
        <f t="shared" si="420"/>
        <v>153</v>
      </c>
      <c r="D6426" s="815">
        <f t="shared" si="421"/>
        <v>155</v>
      </c>
      <c r="E6426" s="815">
        <v>1977</v>
      </c>
    </row>
    <row r="6427" spans="1:5">
      <c r="A6427" s="816">
        <f t="shared" si="418"/>
        <v>28339</v>
      </c>
      <c r="B6427" s="815">
        <f t="shared" si="419"/>
        <v>214</v>
      </c>
      <c r="C6427" s="815">
        <f t="shared" si="420"/>
        <v>152</v>
      </c>
      <c r="D6427" s="815">
        <f t="shared" si="421"/>
        <v>154</v>
      </c>
      <c r="E6427" s="815">
        <v>1977</v>
      </c>
    </row>
    <row r="6428" spans="1:5">
      <c r="A6428" s="816">
        <f t="shared" si="418"/>
        <v>28340</v>
      </c>
      <c r="B6428" s="815">
        <f t="shared" si="419"/>
        <v>215</v>
      </c>
      <c r="C6428" s="815">
        <f t="shared" si="420"/>
        <v>151</v>
      </c>
      <c r="D6428" s="815">
        <f t="shared" si="421"/>
        <v>153</v>
      </c>
      <c r="E6428" s="815">
        <v>1977</v>
      </c>
    </row>
    <row r="6429" spans="1:5">
      <c r="A6429" s="816">
        <f t="shared" si="418"/>
        <v>28341</v>
      </c>
      <c r="B6429" s="815">
        <f t="shared" si="419"/>
        <v>216</v>
      </c>
      <c r="C6429" s="815">
        <f t="shared" si="420"/>
        <v>150</v>
      </c>
      <c r="D6429" s="815">
        <f t="shared" si="421"/>
        <v>152</v>
      </c>
      <c r="E6429" s="815">
        <v>1977</v>
      </c>
    </row>
    <row r="6430" spans="1:5">
      <c r="A6430" s="816">
        <f t="shared" si="418"/>
        <v>28342</v>
      </c>
      <c r="B6430" s="815">
        <f t="shared" si="419"/>
        <v>217</v>
      </c>
      <c r="C6430" s="815">
        <f t="shared" si="420"/>
        <v>149</v>
      </c>
      <c r="D6430" s="815">
        <f t="shared" si="421"/>
        <v>151</v>
      </c>
      <c r="E6430" s="815">
        <v>1977</v>
      </c>
    </row>
    <row r="6431" spans="1:5">
      <c r="A6431" s="816">
        <f t="shared" si="418"/>
        <v>28343</v>
      </c>
      <c r="B6431" s="815">
        <f t="shared" si="419"/>
        <v>218</v>
      </c>
      <c r="C6431" s="815">
        <f t="shared" si="420"/>
        <v>148</v>
      </c>
      <c r="D6431" s="815">
        <f t="shared" si="421"/>
        <v>150</v>
      </c>
      <c r="E6431" s="815">
        <v>1977</v>
      </c>
    </row>
    <row r="6432" spans="1:5">
      <c r="A6432" s="816">
        <f t="shared" si="418"/>
        <v>28344</v>
      </c>
      <c r="B6432" s="815">
        <f t="shared" si="419"/>
        <v>219</v>
      </c>
      <c r="C6432" s="815">
        <f t="shared" si="420"/>
        <v>147</v>
      </c>
      <c r="D6432" s="815">
        <f t="shared" si="421"/>
        <v>149</v>
      </c>
      <c r="E6432" s="815">
        <v>1977</v>
      </c>
    </row>
    <row r="6433" spans="1:5">
      <c r="A6433" s="816">
        <f t="shared" si="418"/>
        <v>28345</v>
      </c>
      <c r="B6433" s="815">
        <f t="shared" si="419"/>
        <v>220</v>
      </c>
      <c r="C6433" s="815">
        <f t="shared" si="420"/>
        <v>146</v>
      </c>
      <c r="D6433" s="815">
        <f t="shared" si="421"/>
        <v>148</v>
      </c>
      <c r="E6433" s="815">
        <v>1977</v>
      </c>
    </row>
    <row r="6434" spans="1:5">
      <c r="A6434" s="816">
        <f t="shared" si="418"/>
        <v>28346</v>
      </c>
      <c r="B6434" s="815">
        <f t="shared" si="419"/>
        <v>221</v>
      </c>
      <c r="C6434" s="815">
        <f t="shared" si="420"/>
        <v>145</v>
      </c>
      <c r="D6434" s="815">
        <f t="shared" si="421"/>
        <v>147</v>
      </c>
      <c r="E6434" s="815">
        <v>1977</v>
      </c>
    </row>
    <row r="6435" spans="1:5">
      <c r="A6435" s="816">
        <f t="shared" si="418"/>
        <v>28347</v>
      </c>
      <c r="B6435" s="815">
        <f t="shared" si="419"/>
        <v>222</v>
      </c>
      <c r="C6435" s="815">
        <f t="shared" si="420"/>
        <v>144</v>
      </c>
      <c r="D6435" s="815">
        <f t="shared" si="421"/>
        <v>146</v>
      </c>
      <c r="E6435" s="815">
        <v>1977</v>
      </c>
    </row>
    <row r="6436" spans="1:5">
      <c r="A6436" s="816">
        <f t="shared" si="418"/>
        <v>28348</v>
      </c>
      <c r="B6436" s="815">
        <f t="shared" si="419"/>
        <v>223</v>
      </c>
      <c r="C6436" s="815">
        <f t="shared" si="420"/>
        <v>143</v>
      </c>
      <c r="D6436" s="815">
        <f t="shared" si="421"/>
        <v>145</v>
      </c>
      <c r="E6436" s="815">
        <v>1977</v>
      </c>
    </row>
    <row r="6437" spans="1:5">
      <c r="A6437" s="816">
        <f t="shared" si="418"/>
        <v>28349</v>
      </c>
      <c r="B6437" s="815">
        <f t="shared" si="419"/>
        <v>224</v>
      </c>
      <c r="C6437" s="815">
        <f t="shared" si="420"/>
        <v>142</v>
      </c>
      <c r="D6437" s="815">
        <f t="shared" si="421"/>
        <v>144</v>
      </c>
      <c r="E6437" s="815">
        <v>1977</v>
      </c>
    </row>
    <row r="6438" spans="1:5">
      <c r="A6438" s="816">
        <f t="shared" si="418"/>
        <v>28350</v>
      </c>
      <c r="B6438" s="815">
        <f t="shared" si="419"/>
        <v>225</v>
      </c>
      <c r="C6438" s="815">
        <f t="shared" si="420"/>
        <v>141</v>
      </c>
      <c r="D6438" s="815">
        <f t="shared" si="421"/>
        <v>143</v>
      </c>
      <c r="E6438" s="815">
        <v>1977</v>
      </c>
    </row>
    <row r="6439" spans="1:5">
      <c r="A6439" s="816">
        <f t="shared" si="418"/>
        <v>28351</v>
      </c>
      <c r="B6439" s="815">
        <f t="shared" si="419"/>
        <v>226</v>
      </c>
      <c r="C6439" s="815">
        <f t="shared" si="420"/>
        <v>140</v>
      </c>
      <c r="D6439" s="815">
        <f t="shared" si="421"/>
        <v>142</v>
      </c>
      <c r="E6439" s="815">
        <v>1977</v>
      </c>
    </row>
    <row r="6440" spans="1:5">
      <c r="A6440" s="816">
        <f t="shared" si="418"/>
        <v>28352</v>
      </c>
      <c r="B6440" s="815">
        <f t="shared" si="419"/>
        <v>227</v>
      </c>
      <c r="C6440" s="815">
        <f t="shared" si="420"/>
        <v>139</v>
      </c>
      <c r="D6440" s="815">
        <f t="shared" si="421"/>
        <v>141</v>
      </c>
      <c r="E6440" s="815">
        <v>1977</v>
      </c>
    </row>
    <row r="6441" spans="1:5">
      <c r="A6441" s="816">
        <f t="shared" si="418"/>
        <v>28353</v>
      </c>
      <c r="B6441" s="815">
        <f t="shared" si="419"/>
        <v>228</v>
      </c>
      <c r="C6441" s="815">
        <f t="shared" si="420"/>
        <v>138</v>
      </c>
      <c r="D6441" s="815">
        <f t="shared" si="421"/>
        <v>140</v>
      </c>
      <c r="E6441" s="815">
        <v>1977</v>
      </c>
    </row>
    <row r="6442" spans="1:5">
      <c r="A6442" s="816">
        <f t="shared" si="418"/>
        <v>28354</v>
      </c>
      <c r="B6442" s="815">
        <f t="shared" si="419"/>
        <v>229</v>
      </c>
      <c r="C6442" s="815">
        <f t="shared" si="420"/>
        <v>137</v>
      </c>
      <c r="D6442" s="815">
        <f t="shared" si="421"/>
        <v>139</v>
      </c>
      <c r="E6442" s="815">
        <v>1977</v>
      </c>
    </row>
    <row r="6443" spans="1:5">
      <c r="A6443" s="816">
        <f t="shared" si="418"/>
        <v>28355</v>
      </c>
      <c r="B6443" s="815">
        <f t="shared" si="419"/>
        <v>230</v>
      </c>
      <c r="C6443" s="815">
        <f t="shared" si="420"/>
        <v>136</v>
      </c>
      <c r="D6443" s="815">
        <f t="shared" si="421"/>
        <v>138</v>
      </c>
      <c r="E6443" s="815">
        <v>1977</v>
      </c>
    </row>
    <row r="6444" spans="1:5">
      <c r="A6444" s="816">
        <f t="shared" si="418"/>
        <v>28356</v>
      </c>
      <c r="B6444" s="815">
        <f t="shared" si="419"/>
        <v>231</v>
      </c>
      <c r="C6444" s="815">
        <f t="shared" si="420"/>
        <v>135</v>
      </c>
      <c r="D6444" s="815">
        <f t="shared" si="421"/>
        <v>137</v>
      </c>
      <c r="E6444" s="815">
        <v>1977</v>
      </c>
    </row>
    <row r="6445" spans="1:5">
      <c r="A6445" s="816">
        <f t="shared" si="418"/>
        <v>28357</v>
      </c>
      <c r="B6445" s="815">
        <f t="shared" si="419"/>
        <v>232</v>
      </c>
      <c r="C6445" s="815">
        <f t="shared" si="420"/>
        <v>134</v>
      </c>
      <c r="D6445" s="815">
        <f t="shared" si="421"/>
        <v>136</v>
      </c>
      <c r="E6445" s="815">
        <v>1977</v>
      </c>
    </row>
    <row r="6446" spans="1:5">
      <c r="A6446" s="816">
        <f t="shared" si="418"/>
        <v>28358</v>
      </c>
      <c r="B6446" s="815">
        <f t="shared" si="419"/>
        <v>233</v>
      </c>
      <c r="C6446" s="815">
        <f t="shared" si="420"/>
        <v>133</v>
      </c>
      <c r="D6446" s="815">
        <f t="shared" si="421"/>
        <v>135</v>
      </c>
      <c r="E6446" s="815">
        <v>1977</v>
      </c>
    </row>
    <row r="6447" spans="1:5">
      <c r="A6447" s="816">
        <f t="shared" si="418"/>
        <v>28359</v>
      </c>
      <c r="B6447" s="815">
        <f t="shared" si="419"/>
        <v>234</v>
      </c>
      <c r="C6447" s="815">
        <f t="shared" si="420"/>
        <v>132</v>
      </c>
      <c r="D6447" s="815">
        <f t="shared" si="421"/>
        <v>134</v>
      </c>
      <c r="E6447" s="815">
        <v>1977</v>
      </c>
    </row>
    <row r="6448" spans="1:5">
      <c r="A6448" s="816">
        <f t="shared" si="418"/>
        <v>28360</v>
      </c>
      <c r="B6448" s="815">
        <f t="shared" si="419"/>
        <v>235</v>
      </c>
      <c r="C6448" s="815">
        <f t="shared" si="420"/>
        <v>131</v>
      </c>
      <c r="D6448" s="815">
        <f t="shared" si="421"/>
        <v>133</v>
      </c>
      <c r="E6448" s="815">
        <v>1977</v>
      </c>
    </row>
    <row r="6449" spans="1:5">
      <c r="A6449" s="816">
        <f t="shared" si="418"/>
        <v>28361</v>
      </c>
      <c r="B6449" s="815">
        <f t="shared" si="419"/>
        <v>236</v>
      </c>
      <c r="C6449" s="815">
        <f t="shared" si="420"/>
        <v>130</v>
      </c>
      <c r="D6449" s="815">
        <f t="shared" si="421"/>
        <v>132</v>
      </c>
      <c r="E6449" s="815">
        <v>1977</v>
      </c>
    </row>
    <row r="6450" spans="1:5">
      <c r="A6450" s="816">
        <f t="shared" si="418"/>
        <v>28362</v>
      </c>
      <c r="B6450" s="815">
        <f t="shared" si="419"/>
        <v>237</v>
      </c>
      <c r="C6450" s="815">
        <f t="shared" si="420"/>
        <v>129</v>
      </c>
      <c r="D6450" s="815">
        <f t="shared" si="421"/>
        <v>131</v>
      </c>
      <c r="E6450" s="815">
        <v>1977</v>
      </c>
    </row>
    <row r="6451" spans="1:5">
      <c r="A6451" s="816">
        <f t="shared" ref="A6451:A6514" si="422">A6450+1</f>
        <v>28363</v>
      </c>
      <c r="B6451" s="815">
        <f t="shared" si="419"/>
        <v>238</v>
      </c>
      <c r="C6451" s="815">
        <f t="shared" si="420"/>
        <v>128</v>
      </c>
      <c r="D6451" s="815">
        <f t="shared" si="421"/>
        <v>130</v>
      </c>
      <c r="E6451" s="815">
        <v>1977</v>
      </c>
    </row>
    <row r="6452" spans="1:5">
      <c r="A6452" s="816">
        <f t="shared" si="422"/>
        <v>28364</v>
      </c>
      <c r="B6452" s="815">
        <f t="shared" si="419"/>
        <v>239</v>
      </c>
      <c r="C6452" s="815">
        <f t="shared" si="420"/>
        <v>127</v>
      </c>
      <c r="D6452" s="815">
        <f t="shared" si="421"/>
        <v>129</v>
      </c>
      <c r="E6452" s="815">
        <v>1977</v>
      </c>
    </row>
    <row r="6453" spans="1:5">
      <c r="A6453" s="816">
        <f t="shared" si="422"/>
        <v>28365</v>
      </c>
      <c r="B6453" s="815">
        <f t="shared" si="419"/>
        <v>240</v>
      </c>
      <c r="C6453" s="815">
        <f t="shared" si="420"/>
        <v>126</v>
      </c>
      <c r="D6453" s="815">
        <f t="shared" si="421"/>
        <v>128</v>
      </c>
      <c r="E6453" s="815">
        <v>1977</v>
      </c>
    </row>
    <row r="6454" spans="1:5">
      <c r="A6454" s="816">
        <f t="shared" si="422"/>
        <v>28366</v>
      </c>
      <c r="B6454" s="815">
        <f t="shared" si="419"/>
        <v>241</v>
      </c>
      <c r="C6454" s="815">
        <f t="shared" si="420"/>
        <v>125</v>
      </c>
      <c r="D6454" s="815">
        <f t="shared" si="421"/>
        <v>127</v>
      </c>
      <c r="E6454" s="815">
        <v>1977</v>
      </c>
    </row>
    <row r="6455" spans="1:5">
      <c r="A6455" s="816">
        <f t="shared" si="422"/>
        <v>28367</v>
      </c>
      <c r="B6455" s="815">
        <f t="shared" si="419"/>
        <v>242</v>
      </c>
      <c r="C6455" s="815">
        <f t="shared" si="420"/>
        <v>124</v>
      </c>
      <c r="D6455" s="815">
        <f t="shared" si="421"/>
        <v>126</v>
      </c>
      <c r="E6455" s="815">
        <v>1977</v>
      </c>
    </row>
    <row r="6456" spans="1:5">
      <c r="A6456" s="816">
        <f t="shared" si="422"/>
        <v>28368</v>
      </c>
      <c r="B6456" s="815">
        <f t="shared" si="419"/>
        <v>243</v>
      </c>
      <c r="C6456" s="815">
        <f t="shared" si="420"/>
        <v>123</v>
      </c>
      <c r="D6456" s="815">
        <f t="shared" si="421"/>
        <v>125</v>
      </c>
      <c r="E6456" s="815">
        <v>1977</v>
      </c>
    </row>
    <row r="6457" spans="1:5">
      <c r="A6457" s="816">
        <f t="shared" si="422"/>
        <v>28369</v>
      </c>
      <c r="B6457" s="815">
        <f t="shared" si="419"/>
        <v>244</v>
      </c>
      <c r="C6457" s="815">
        <f t="shared" si="420"/>
        <v>122</v>
      </c>
      <c r="D6457" s="815">
        <f t="shared" si="421"/>
        <v>124</v>
      </c>
      <c r="E6457" s="815">
        <v>1977</v>
      </c>
    </row>
    <row r="6458" spans="1:5">
      <c r="A6458" s="816">
        <f t="shared" si="422"/>
        <v>28370</v>
      </c>
      <c r="B6458" s="815">
        <f t="shared" si="419"/>
        <v>245</v>
      </c>
      <c r="C6458" s="815">
        <f t="shared" si="420"/>
        <v>121</v>
      </c>
      <c r="D6458" s="815">
        <f t="shared" si="421"/>
        <v>123</v>
      </c>
      <c r="E6458" s="815">
        <v>1977</v>
      </c>
    </row>
    <row r="6459" spans="1:5">
      <c r="A6459" s="816">
        <f t="shared" si="422"/>
        <v>28371</v>
      </c>
      <c r="B6459" s="815">
        <f t="shared" si="419"/>
        <v>246</v>
      </c>
      <c r="C6459" s="815">
        <f t="shared" si="420"/>
        <v>120</v>
      </c>
      <c r="D6459" s="815">
        <f t="shared" si="421"/>
        <v>122</v>
      </c>
      <c r="E6459" s="815">
        <v>1977</v>
      </c>
    </row>
    <row r="6460" spans="1:5">
      <c r="A6460" s="816">
        <f t="shared" si="422"/>
        <v>28372</v>
      </c>
      <c r="B6460" s="815">
        <f t="shared" si="419"/>
        <v>247</v>
      </c>
      <c r="C6460" s="815">
        <f t="shared" si="420"/>
        <v>119</v>
      </c>
      <c r="D6460" s="815">
        <f t="shared" si="421"/>
        <v>121</v>
      </c>
      <c r="E6460" s="815">
        <v>1977</v>
      </c>
    </row>
    <row r="6461" spans="1:5">
      <c r="A6461" s="816">
        <f t="shared" si="422"/>
        <v>28373</v>
      </c>
      <c r="B6461" s="815">
        <f t="shared" si="419"/>
        <v>248</v>
      </c>
      <c r="C6461" s="815">
        <f t="shared" si="420"/>
        <v>118</v>
      </c>
      <c r="D6461" s="815">
        <f t="shared" si="421"/>
        <v>120</v>
      </c>
      <c r="E6461" s="815">
        <v>1977</v>
      </c>
    </row>
    <row r="6462" spans="1:5">
      <c r="A6462" s="816">
        <f t="shared" si="422"/>
        <v>28374</v>
      </c>
      <c r="B6462" s="815">
        <f t="shared" si="419"/>
        <v>249</v>
      </c>
      <c r="C6462" s="815">
        <f t="shared" si="420"/>
        <v>117</v>
      </c>
      <c r="D6462" s="815">
        <f t="shared" si="421"/>
        <v>119</v>
      </c>
      <c r="E6462" s="815">
        <v>1977</v>
      </c>
    </row>
    <row r="6463" spans="1:5">
      <c r="A6463" s="816">
        <f t="shared" si="422"/>
        <v>28375</v>
      </c>
      <c r="B6463" s="815">
        <f t="shared" si="419"/>
        <v>250</v>
      </c>
      <c r="C6463" s="815">
        <f t="shared" si="420"/>
        <v>116</v>
      </c>
      <c r="D6463" s="815">
        <f t="shared" si="421"/>
        <v>118</v>
      </c>
      <c r="E6463" s="815">
        <v>1977</v>
      </c>
    </row>
    <row r="6464" spans="1:5">
      <c r="A6464" s="816">
        <f t="shared" si="422"/>
        <v>28376</v>
      </c>
      <c r="B6464" s="815">
        <f t="shared" si="419"/>
        <v>251</v>
      </c>
      <c r="C6464" s="815">
        <f t="shared" si="420"/>
        <v>115</v>
      </c>
      <c r="D6464" s="815">
        <f t="shared" si="421"/>
        <v>117</v>
      </c>
      <c r="E6464" s="815">
        <v>1977</v>
      </c>
    </row>
    <row r="6465" spans="1:5">
      <c r="A6465" s="816">
        <f t="shared" si="422"/>
        <v>28377</v>
      </c>
      <c r="B6465" s="815">
        <f t="shared" si="419"/>
        <v>252</v>
      </c>
      <c r="C6465" s="815">
        <f t="shared" si="420"/>
        <v>114</v>
      </c>
      <c r="D6465" s="815">
        <f t="shared" si="421"/>
        <v>116</v>
      </c>
      <c r="E6465" s="815">
        <v>1977</v>
      </c>
    </row>
    <row r="6466" spans="1:5">
      <c r="A6466" s="816">
        <f t="shared" si="422"/>
        <v>28378</v>
      </c>
      <c r="B6466" s="815">
        <f t="shared" si="419"/>
        <v>253</v>
      </c>
      <c r="C6466" s="815">
        <f t="shared" si="420"/>
        <v>113</v>
      </c>
      <c r="D6466" s="815">
        <f t="shared" si="421"/>
        <v>115</v>
      </c>
      <c r="E6466" s="815">
        <v>1977</v>
      </c>
    </row>
    <row r="6467" spans="1:5">
      <c r="A6467" s="816">
        <f t="shared" si="422"/>
        <v>28379</v>
      </c>
      <c r="B6467" s="815">
        <f t="shared" si="419"/>
        <v>254</v>
      </c>
      <c r="C6467" s="815">
        <f t="shared" si="420"/>
        <v>112</v>
      </c>
      <c r="D6467" s="815">
        <f t="shared" si="421"/>
        <v>114</v>
      </c>
      <c r="E6467" s="815">
        <v>1977</v>
      </c>
    </row>
    <row r="6468" spans="1:5">
      <c r="A6468" s="816">
        <f t="shared" si="422"/>
        <v>28380</v>
      </c>
      <c r="B6468" s="815">
        <f t="shared" si="419"/>
        <v>255</v>
      </c>
      <c r="C6468" s="815">
        <f t="shared" si="420"/>
        <v>111</v>
      </c>
      <c r="D6468" s="815">
        <f t="shared" si="421"/>
        <v>113</v>
      </c>
      <c r="E6468" s="815">
        <v>1977</v>
      </c>
    </row>
    <row r="6469" spans="1:5">
      <c r="A6469" s="816">
        <f t="shared" si="422"/>
        <v>28381</v>
      </c>
      <c r="B6469" s="815">
        <f t="shared" si="419"/>
        <v>256</v>
      </c>
      <c r="C6469" s="815">
        <f t="shared" si="420"/>
        <v>110</v>
      </c>
      <c r="D6469" s="815">
        <f t="shared" si="421"/>
        <v>112</v>
      </c>
      <c r="E6469" s="815">
        <v>1977</v>
      </c>
    </row>
    <row r="6470" spans="1:5">
      <c r="A6470" s="816">
        <f t="shared" si="422"/>
        <v>28382</v>
      </c>
      <c r="B6470" s="815">
        <f t="shared" si="419"/>
        <v>257</v>
      </c>
      <c r="C6470" s="815">
        <f t="shared" si="420"/>
        <v>109</v>
      </c>
      <c r="D6470" s="815">
        <f t="shared" si="421"/>
        <v>111</v>
      </c>
      <c r="E6470" s="815">
        <v>1977</v>
      </c>
    </row>
    <row r="6471" spans="1:5">
      <c r="A6471" s="816">
        <f t="shared" si="422"/>
        <v>28383</v>
      </c>
      <c r="B6471" s="815">
        <f t="shared" si="419"/>
        <v>258</v>
      </c>
      <c r="C6471" s="815">
        <f t="shared" si="420"/>
        <v>108</v>
      </c>
      <c r="D6471" s="815">
        <f t="shared" si="421"/>
        <v>110</v>
      </c>
      <c r="E6471" s="815">
        <v>1977</v>
      </c>
    </row>
    <row r="6472" spans="1:5">
      <c r="A6472" s="816">
        <f t="shared" si="422"/>
        <v>28384</v>
      </c>
      <c r="B6472" s="815">
        <f t="shared" ref="B6472:B6535" si="423">B6471+1</f>
        <v>259</v>
      </c>
      <c r="C6472" s="815">
        <f t="shared" ref="C6472:C6535" si="424">C6471-1</f>
        <v>107</v>
      </c>
      <c r="D6472" s="815">
        <f t="shared" ref="D6472:D6535" si="425">D6471-1</f>
        <v>109</v>
      </c>
      <c r="E6472" s="815">
        <v>1977</v>
      </c>
    </row>
    <row r="6473" spans="1:5">
      <c r="A6473" s="816">
        <f t="shared" si="422"/>
        <v>28385</v>
      </c>
      <c r="B6473" s="815">
        <f t="shared" si="423"/>
        <v>260</v>
      </c>
      <c r="C6473" s="815">
        <f t="shared" si="424"/>
        <v>106</v>
      </c>
      <c r="D6473" s="815">
        <f t="shared" si="425"/>
        <v>108</v>
      </c>
      <c r="E6473" s="815">
        <v>1977</v>
      </c>
    </row>
    <row r="6474" spans="1:5">
      <c r="A6474" s="816">
        <f t="shared" si="422"/>
        <v>28386</v>
      </c>
      <c r="B6474" s="815">
        <f t="shared" si="423"/>
        <v>261</v>
      </c>
      <c r="C6474" s="815">
        <f t="shared" si="424"/>
        <v>105</v>
      </c>
      <c r="D6474" s="815">
        <f t="shared" si="425"/>
        <v>107</v>
      </c>
      <c r="E6474" s="815">
        <v>1977</v>
      </c>
    </row>
    <row r="6475" spans="1:5">
      <c r="A6475" s="816">
        <f t="shared" si="422"/>
        <v>28387</v>
      </c>
      <c r="B6475" s="815">
        <f t="shared" si="423"/>
        <v>262</v>
      </c>
      <c r="C6475" s="815">
        <f t="shared" si="424"/>
        <v>104</v>
      </c>
      <c r="D6475" s="815">
        <f t="shared" si="425"/>
        <v>106</v>
      </c>
      <c r="E6475" s="815">
        <v>1977</v>
      </c>
    </row>
    <row r="6476" spans="1:5">
      <c r="A6476" s="816">
        <f t="shared" si="422"/>
        <v>28388</v>
      </c>
      <c r="B6476" s="815">
        <f t="shared" si="423"/>
        <v>263</v>
      </c>
      <c r="C6476" s="815">
        <f t="shared" si="424"/>
        <v>103</v>
      </c>
      <c r="D6476" s="815">
        <f t="shared" si="425"/>
        <v>105</v>
      </c>
      <c r="E6476" s="815">
        <v>1977</v>
      </c>
    </row>
    <row r="6477" spans="1:5">
      <c r="A6477" s="816">
        <f t="shared" si="422"/>
        <v>28389</v>
      </c>
      <c r="B6477" s="815">
        <f t="shared" si="423"/>
        <v>264</v>
      </c>
      <c r="C6477" s="815">
        <f t="shared" si="424"/>
        <v>102</v>
      </c>
      <c r="D6477" s="815">
        <f t="shared" si="425"/>
        <v>104</v>
      </c>
      <c r="E6477" s="815">
        <v>1977</v>
      </c>
    </row>
    <row r="6478" spans="1:5">
      <c r="A6478" s="816">
        <f t="shared" si="422"/>
        <v>28390</v>
      </c>
      <c r="B6478" s="815">
        <f t="shared" si="423"/>
        <v>265</v>
      </c>
      <c r="C6478" s="815">
        <f t="shared" si="424"/>
        <v>101</v>
      </c>
      <c r="D6478" s="815">
        <f t="shared" si="425"/>
        <v>103</v>
      </c>
      <c r="E6478" s="815">
        <v>1977</v>
      </c>
    </row>
    <row r="6479" spans="1:5">
      <c r="A6479" s="816">
        <f t="shared" si="422"/>
        <v>28391</v>
      </c>
      <c r="B6479" s="815">
        <f t="shared" si="423"/>
        <v>266</v>
      </c>
      <c r="C6479" s="815">
        <f t="shared" si="424"/>
        <v>100</v>
      </c>
      <c r="D6479" s="815">
        <f t="shared" si="425"/>
        <v>102</v>
      </c>
      <c r="E6479" s="815">
        <v>1977</v>
      </c>
    </row>
    <row r="6480" spans="1:5">
      <c r="A6480" s="816">
        <f t="shared" si="422"/>
        <v>28392</v>
      </c>
      <c r="B6480" s="815">
        <f t="shared" si="423"/>
        <v>267</v>
      </c>
      <c r="C6480" s="815">
        <f t="shared" si="424"/>
        <v>99</v>
      </c>
      <c r="D6480" s="815">
        <f t="shared" si="425"/>
        <v>101</v>
      </c>
      <c r="E6480" s="815">
        <v>1977</v>
      </c>
    </row>
    <row r="6481" spans="1:5">
      <c r="A6481" s="816">
        <f t="shared" si="422"/>
        <v>28393</v>
      </c>
      <c r="B6481" s="815">
        <f t="shared" si="423"/>
        <v>268</v>
      </c>
      <c r="C6481" s="815">
        <f t="shared" si="424"/>
        <v>98</v>
      </c>
      <c r="D6481" s="815">
        <f t="shared" si="425"/>
        <v>100</v>
      </c>
      <c r="E6481" s="815">
        <v>1977</v>
      </c>
    </row>
    <row r="6482" spans="1:5">
      <c r="A6482" s="816">
        <f t="shared" si="422"/>
        <v>28394</v>
      </c>
      <c r="B6482" s="815">
        <f t="shared" si="423"/>
        <v>269</v>
      </c>
      <c r="C6482" s="815">
        <f t="shared" si="424"/>
        <v>97</v>
      </c>
      <c r="D6482" s="815">
        <f t="shared" si="425"/>
        <v>99</v>
      </c>
      <c r="E6482" s="815">
        <v>1977</v>
      </c>
    </row>
    <row r="6483" spans="1:5">
      <c r="A6483" s="816">
        <f t="shared" si="422"/>
        <v>28395</v>
      </c>
      <c r="B6483" s="815">
        <f t="shared" si="423"/>
        <v>270</v>
      </c>
      <c r="C6483" s="815">
        <f t="shared" si="424"/>
        <v>96</v>
      </c>
      <c r="D6483" s="815">
        <f t="shared" si="425"/>
        <v>98</v>
      </c>
      <c r="E6483" s="815">
        <v>1977</v>
      </c>
    </row>
    <row r="6484" spans="1:5">
      <c r="A6484" s="816">
        <f t="shared" si="422"/>
        <v>28396</v>
      </c>
      <c r="B6484" s="815">
        <f t="shared" si="423"/>
        <v>271</v>
      </c>
      <c r="C6484" s="815">
        <f t="shared" si="424"/>
        <v>95</v>
      </c>
      <c r="D6484" s="815">
        <f t="shared" si="425"/>
        <v>97</v>
      </c>
      <c r="E6484" s="815">
        <v>1977</v>
      </c>
    </row>
    <row r="6485" spans="1:5">
      <c r="A6485" s="816">
        <f t="shared" si="422"/>
        <v>28397</v>
      </c>
      <c r="B6485" s="815">
        <f t="shared" si="423"/>
        <v>272</v>
      </c>
      <c r="C6485" s="815">
        <f t="shared" si="424"/>
        <v>94</v>
      </c>
      <c r="D6485" s="815">
        <f t="shared" si="425"/>
        <v>96</v>
      </c>
      <c r="E6485" s="815">
        <v>1977</v>
      </c>
    </row>
    <row r="6486" spans="1:5">
      <c r="A6486" s="816">
        <f t="shared" si="422"/>
        <v>28398</v>
      </c>
      <c r="B6486" s="815">
        <f t="shared" si="423"/>
        <v>273</v>
      </c>
      <c r="C6486" s="815">
        <f t="shared" si="424"/>
        <v>93</v>
      </c>
      <c r="D6486" s="815">
        <f t="shared" si="425"/>
        <v>95</v>
      </c>
      <c r="E6486" s="815">
        <v>1977</v>
      </c>
    </row>
    <row r="6487" spans="1:5">
      <c r="A6487" s="816">
        <f t="shared" si="422"/>
        <v>28399</v>
      </c>
      <c r="B6487" s="815">
        <f t="shared" si="423"/>
        <v>274</v>
      </c>
      <c r="C6487" s="815">
        <f t="shared" si="424"/>
        <v>92</v>
      </c>
      <c r="D6487" s="815">
        <f t="shared" si="425"/>
        <v>94</v>
      </c>
      <c r="E6487" s="815">
        <v>1977</v>
      </c>
    </row>
    <row r="6488" spans="1:5">
      <c r="A6488" s="816">
        <f t="shared" si="422"/>
        <v>28400</v>
      </c>
      <c r="B6488" s="815">
        <f t="shared" si="423"/>
        <v>275</v>
      </c>
      <c r="C6488" s="815">
        <f t="shared" si="424"/>
        <v>91</v>
      </c>
      <c r="D6488" s="815">
        <f t="shared" si="425"/>
        <v>93</v>
      </c>
      <c r="E6488" s="815">
        <v>1977</v>
      </c>
    </row>
    <row r="6489" spans="1:5">
      <c r="A6489" s="816">
        <f t="shared" si="422"/>
        <v>28401</v>
      </c>
      <c r="B6489" s="815">
        <f t="shared" si="423"/>
        <v>276</v>
      </c>
      <c r="C6489" s="815">
        <f t="shared" si="424"/>
        <v>90</v>
      </c>
      <c r="D6489" s="815">
        <f t="shared" si="425"/>
        <v>92</v>
      </c>
      <c r="E6489" s="815">
        <v>1977</v>
      </c>
    </row>
    <row r="6490" spans="1:5">
      <c r="A6490" s="816">
        <f t="shared" si="422"/>
        <v>28402</v>
      </c>
      <c r="B6490" s="815">
        <f t="shared" si="423"/>
        <v>277</v>
      </c>
      <c r="C6490" s="815">
        <f t="shared" si="424"/>
        <v>89</v>
      </c>
      <c r="D6490" s="815">
        <f t="shared" si="425"/>
        <v>91</v>
      </c>
      <c r="E6490" s="815">
        <v>1977</v>
      </c>
    </row>
    <row r="6491" spans="1:5">
      <c r="A6491" s="816">
        <f t="shared" si="422"/>
        <v>28403</v>
      </c>
      <c r="B6491" s="815">
        <f t="shared" si="423"/>
        <v>278</v>
      </c>
      <c r="C6491" s="815">
        <f t="shared" si="424"/>
        <v>88</v>
      </c>
      <c r="D6491" s="815">
        <f t="shared" si="425"/>
        <v>90</v>
      </c>
      <c r="E6491" s="815">
        <v>1977</v>
      </c>
    </row>
    <row r="6492" spans="1:5">
      <c r="A6492" s="816">
        <f t="shared" si="422"/>
        <v>28404</v>
      </c>
      <c r="B6492" s="815">
        <f t="shared" si="423"/>
        <v>279</v>
      </c>
      <c r="C6492" s="815">
        <f t="shared" si="424"/>
        <v>87</v>
      </c>
      <c r="D6492" s="815">
        <f t="shared" si="425"/>
        <v>89</v>
      </c>
      <c r="E6492" s="815">
        <v>1977</v>
      </c>
    </row>
    <row r="6493" spans="1:5">
      <c r="A6493" s="816">
        <f t="shared" si="422"/>
        <v>28405</v>
      </c>
      <c r="B6493" s="815">
        <f t="shared" si="423"/>
        <v>280</v>
      </c>
      <c r="C6493" s="815">
        <f t="shared" si="424"/>
        <v>86</v>
      </c>
      <c r="D6493" s="815">
        <f t="shared" si="425"/>
        <v>88</v>
      </c>
      <c r="E6493" s="815">
        <v>1977</v>
      </c>
    </row>
    <row r="6494" spans="1:5">
      <c r="A6494" s="816">
        <f t="shared" si="422"/>
        <v>28406</v>
      </c>
      <c r="B6494" s="815">
        <f t="shared" si="423"/>
        <v>281</v>
      </c>
      <c r="C6494" s="815">
        <f t="shared" si="424"/>
        <v>85</v>
      </c>
      <c r="D6494" s="815">
        <f t="shared" si="425"/>
        <v>87</v>
      </c>
      <c r="E6494" s="815">
        <v>1977</v>
      </c>
    </row>
    <row r="6495" spans="1:5">
      <c r="A6495" s="816">
        <f t="shared" si="422"/>
        <v>28407</v>
      </c>
      <c r="B6495" s="815">
        <f t="shared" si="423"/>
        <v>282</v>
      </c>
      <c r="C6495" s="815">
        <f t="shared" si="424"/>
        <v>84</v>
      </c>
      <c r="D6495" s="815">
        <f t="shared" si="425"/>
        <v>86</v>
      </c>
      <c r="E6495" s="815">
        <v>1977</v>
      </c>
    </row>
    <row r="6496" spans="1:5">
      <c r="A6496" s="816">
        <f t="shared" si="422"/>
        <v>28408</v>
      </c>
      <c r="B6496" s="815">
        <f t="shared" si="423"/>
        <v>283</v>
      </c>
      <c r="C6496" s="815">
        <f t="shared" si="424"/>
        <v>83</v>
      </c>
      <c r="D6496" s="815">
        <f t="shared" si="425"/>
        <v>85</v>
      </c>
      <c r="E6496" s="815">
        <v>1977</v>
      </c>
    </row>
    <row r="6497" spans="1:5">
      <c r="A6497" s="816">
        <f t="shared" si="422"/>
        <v>28409</v>
      </c>
      <c r="B6497" s="815">
        <f t="shared" si="423"/>
        <v>284</v>
      </c>
      <c r="C6497" s="815">
        <f t="shared" si="424"/>
        <v>82</v>
      </c>
      <c r="D6497" s="815">
        <f t="shared" si="425"/>
        <v>84</v>
      </c>
      <c r="E6497" s="815">
        <v>1977</v>
      </c>
    </row>
    <row r="6498" spans="1:5">
      <c r="A6498" s="816">
        <f t="shared" si="422"/>
        <v>28410</v>
      </c>
      <c r="B6498" s="815">
        <f t="shared" si="423"/>
        <v>285</v>
      </c>
      <c r="C6498" s="815">
        <f t="shared" si="424"/>
        <v>81</v>
      </c>
      <c r="D6498" s="815">
        <f t="shared" si="425"/>
        <v>83</v>
      </c>
      <c r="E6498" s="815">
        <v>1977</v>
      </c>
    </row>
    <row r="6499" spans="1:5">
      <c r="A6499" s="816">
        <f t="shared" si="422"/>
        <v>28411</v>
      </c>
      <c r="B6499" s="815">
        <f t="shared" si="423"/>
        <v>286</v>
      </c>
      <c r="C6499" s="815">
        <f t="shared" si="424"/>
        <v>80</v>
      </c>
      <c r="D6499" s="815">
        <f t="shared" si="425"/>
        <v>82</v>
      </c>
      <c r="E6499" s="815">
        <v>1977</v>
      </c>
    </row>
    <row r="6500" spans="1:5">
      <c r="A6500" s="816">
        <f t="shared" si="422"/>
        <v>28412</v>
      </c>
      <c r="B6500" s="815">
        <f t="shared" si="423"/>
        <v>287</v>
      </c>
      <c r="C6500" s="815">
        <f t="shared" si="424"/>
        <v>79</v>
      </c>
      <c r="D6500" s="815">
        <f t="shared" si="425"/>
        <v>81</v>
      </c>
      <c r="E6500" s="815">
        <v>1977</v>
      </c>
    </row>
    <row r="6501" spans="1:5">
      <c r="A6501" s="816">
        <f t="shared" si="422"/>
        <v>28413</v>
      </c>
      <c r="B6501" s="815">
        <f t="shared" si="423"/>
        <v>288</v>
      </c>
      <c r="C6501" s="815">
        <f t="shared" si="424"/>
        <v>78</v>
      </c>
      <c r="D6501" s="815">
        <f t="shared" si="425"/>
        <v>80</v>
      </c>
      <c r="E6501" s="815">
        <v>1977</v>
      </c>
    </row>
    <row r="6502" spans="1:5">
      <c r="A6502" s="816">
        <f t="shared" si="422"/>
        <v>28414</v>
      </c>
      <c r="B6502" s="815">
        <f t="shared" si="423"/>
        <v>289</v>
      </c>
      <c r="C6502" s="815">
        <f t="shared" si="424"/>
        <v>77</v>
      </c>
      <c r="D6502" s="815">
        <f t="shared" si="425"/>
        <v>79</v>
      </c>
      <c r="E6502" s="815">
        <v>1977</v>
      </c>
    </row>
    <row r="6503" spans="1:5">
      <c r="A6503" s="816">
        <f t="shared" si="422"/>
        <v>28415</v>
      </c>
      <c r="B6503" s="815">
        <f t="shared" si="423"/>
        <v>290</v>
      </c>
      <c r="C6503" s="815">
        <f t="shared" si="424"/>
        <v>76</v>
      </c>
      <c r="D6503" s="815">
        <f t="shared" si="425"/>
        <v>78</v>
      </c>
      <c r="E6503" s="815">
        <v>1977</v>
      </c>
    </row>
    <row r="6504" spans="1:5">
      <c r="A6504" s="816">
        <f t="shared" si="422"/>
        <v>28416</v>
      </c>
      <c r="B6504" s="815">
        <f t="shared" si="423"/>
        <v>291</v>
      </c>
      <c r="C6504" s="815">
        <f t="shared" si="424"/>
        <v>75</v>
      </c>
      <c r="D6504" s="815">
        <f t="shared" si="425"/>
        <v>77</v>
      </c>
      <c r="E6504" s="815">
        <v>1977</v>
      </c>
    </row>
    <row r="6505" spans="1:5">
      <c r="A6505" s="816">
        <f t="shared" si="422"/>
        <v>28417</v>
      </c>
      <c r="B6505" s="815">
        <f t="shared" si="423"/>
        <v>292</v>
      </c>
      <c r="C6505" s="815">
        <f t="shared" si="424"/>
        <v>74</v>
      </c>
      <c r="D6505" s="815">
        <f t="shared" si="425"/>
        <v>76</v>
      </c>
      <c r="E6505" s="815">
        <v>1977</v>
      </c>
    </row>
    <row r="6506" spans="1:5">
      <c r="A6506" s="816">
        <f t="shared" si="422"/>
        <v>28418</v>
      </c>
      <c r="B6506" s="815">
        <f t="shared" si="423"/>
        <v>293</v>
      </c>
      <c r="C6506" s="815">
        <f t="shared" si="424"/>
        <v>73</v>
      </c>
      <c r="D6506" s="815">
        <f t="shared" si="425"/>
        <v>75</v>
      </c>
      <c r="E6506" s="815">
        <v>1977</v>
      </c>
    </row>
    <row r="6507" spans="1:5">
      <c r="A6507" s="816">
        <f t="shared" si="422"/>
        <v>28419</v>
      </c>
      <c r="B6507" s="815">
        <f t="shared" si="423"/>
        <v>294</v>
      </c>
      <c r="C6507" s="815">
        <f t="shared" si="424"/>
        <v>72</v>
      </c>
      <c r="D6507" s="815">
        <f t="shared" si="425"/>
        <v>74</v>
      </c>
      <c r="E6507" s="815">
        <v>1977</v>
      </c>
    </row>
    <row r="6508" spans="1:5">
      <c r="A6508" s="816">
        <f t="shared" si="422"/>
        <v>28420</v>
      </c>
      <c r="B6508" s="815">
        <f t="shared" si="423"/>
        <v>295</v>
      </c>
      <c r="C6508" s="815">
        <f t="shared" si="424"/>
        <v>71</v>
      </c>
      <c r="D6508" s="815">
        <f t="shared" si="425"/>
        <v>73</v>
      </c>
      <c r="E6508" s="815">
        <v>1977</v>
      </c>
    </row>
    <row r="6509" spans="1:5">
      <c r="A6509" s="816">
        <f t="shared" si="422"/>
        <v>28421</v>
      </c>
      <c r="B6509" s="815">
        <f t="shared" si="423"/>
        <v>296</v>
      </c>
      <c r="C6509" s="815">
        <f t="shared" si="424"/>
        <v>70</v>
      </c>
      <c r="D6509" s="815">
        <f t="shared" si="425"/>
        <v>72</v>
      </c>
      <c r="E6509" s="815">
        <v>1977</v>
      </c>
    </row>
    <row r="6510" spans="1:5">
      <c r="A6510" s="816">
        <f t="shared" si="422"/>
        <v>28422</v>
      </c>
      <c r="B6510" s="815">
        <f t="shared" si="423"/>
        <v>297</v>
      </c>
      <c r="C6510" s="815">
        <f t="shared" si="424"/>
        <v>69</v>
      </c>
      <c r="D6510" s="815">
        <f t="shared" si="425"/>
        <v>71</v>
      </c>
      <c r="E6510" s="815">
        <v>1977</v>
      </c>
    </row>
    <row r="6511" spans="1:5">
      <c r="A6511" s="816">
        <f t="shared" si="422"/>
        <v>28423</v>
      </c>
      <c r="B6511" s="815">
        <f t="shared" si="423"/>
        <v>298</v>
      </c>
      <c r="C6511" s="815">
        <f t="shared" si="424"/>
        <v>68</v>
      </c>
      <c r="D6511" s="815">
        <f t="shared" si="425"/>
        <v>70</v>
      </c>
      <c r="E6511" s="815">
        <v>1977</v>
      </c>
    </row>
    <row r="6512" spans="1:5">
      <c r="A6512" s="816">
        <f t="shared" si="422"/>
        <v>28424</v>
      </c>
      <c r="B6512" s="815">
        <f t="shared" si="423"/>
        <v>299</v>
      </c>
      <c r="C6512" s="815">
        <f t="shared" si="424"/>
        <v>67</v>
      </c>
      <c r="D6512" s="815">
        <f t="shared" si="425"/>
        <v>69</v>
      </c>
      <c r="E6512" s="815">
        <v>1977</v>
      </c>
    </row>
    <row r="6513" spans="1:5">
      <c r="A6513" s="816">
        <f t="shared" si="422"/>
        <v>28425</v>
      </c>
      <c r="B6513" s="815">
        <f t="shared" si="423"/>
        <v>300</v>
      </c>
      <c r="C6513" s="815">
        <f t="shared" si="424"/>
        <v>66</v>
      </c>
      <c r="D6513" s="815">
        <f t="shared" si="425"/>
        <v>68</v>
      </c>
      <c r="E6513" s="815">
        <v>1977</v>
      </c>
    </row>
    <row r="6514" spans="1:5">
      <c r="A6514" s="816">
        <f t="shared" si="422"/>
        <v>28426</v>
      </c>
      <c r="B6514" s="815">
        <f t="shared" si="423"/>
        <v>301</v>
      </c>
      <c r="C6514" s="815">
        <f t="shared" si="424"/>
        <v>65</v>
      </c>
      <c r="D6514" s="815">
        <f t="shared" si="425"/>
        <v>67</v>
      </c>
      <c r="E6514" s="815">
        <v>1977</v>
      </c>
    </row>
    <row r="6515" spans="1:5">
      <c r="A6515" s="816">
        <f t="shared" ref="A6515:A6578" si="426">A6514+1</f>
        <v>28427</v>
      </c>
      <c r="B6515" s="815">
        <f t="shared" si="423"/>
        <v>302</v>
      </c>
      <c r="C6515" s="815">
        <f t="shared" si="424"/>
        <v>64</v>
      </c>
      <c r="D6515" s="815">
        <f t="shared" si="425"/>
        <v>66</v>
      </c>
      <c r="E6515" s="815">
        <v>1977</v>
      </c>
    </row>
    <row r="6516" spans="1:5">
      <c r="A6516" s="816">
        <f t="shared" si="426"/>
        <v>28428</v>
      </c>
      <c r="B6516" s="815">
        <f t="shared" si="423"/>
        <v>303</v>
      </c>
      <c r="C6516" s="815">
        <f t="shared" si="424"/>
        <v>63</v>
      </c>
      <c r="D6516" s="815">
        <f t="shared" si="425"/>
        <v>65</v>
      </c>
      <c r="E6516" s="815">
        <v>1977</v>
      </c>
    </row>
    <row r="6517" spans="1:5">
      <c r="A6517" s="816">
        <f t="shared" si="426"/>
        <v>28429</v>
      </c>
      <c r="B6517" s="815">
        <f t="shared" si="423"/>
        <v>304</v>
      </c>
      <c r="C6517" s="815">
        <f t="shared" si="424"/>
        <v>62</v>
      </c>
      <c r="D6517" s="815">
        <f t="shared" si="425"/>
        <v>64</v>
      </c>
      <c r="E6517" s="815">
        <v>1977</v>
      </c>
    </row>
    <row r="6518" spans="1:5">
      <c r="A6518" s="816">
        <f t="shared" si="426"/>
        <v>28430</v>
      </c>
      <c r="B6518" s="815">
        <f t="shared" si="423"/>
        <v>305</v>
      </c>
      <c r="C6518" s="815">
        <f t="shared" si="424"/>
        <v>61</v>
      </c>
      <c r="D6518" s="815">
        <f t="shared" si="425"/>
        <v>63</v>
      </c>
      <c r="E6518" s="815">
        <v>1977</v>
      </c>
    </row>
    <row r="6519" spans="1:5">
      <c r="A6519" s="816">
        <f t="shared" si="426"/>
        <v>28431</v>
      </c>
      <c r="B6519" s="815">
        <f t="shared" si="423"/>
        <v>306</v>
      </c>
      <c r="C6519" s="815">
        <f t="shared" si="424"/>
        <v>60</v>
      </c>
      <c r="D6519" s="815">
        <f t="shared" si="425"/>
        <v>62</v>
      </c>
      <c r="E6519" s="815">
        <v>1977</v>
      </c>
    </row>
    <row r="6520" spans="1:5">
      <c r="A6520" s="816">
        <f t="shared" si="426"/>
        <v>28432</v>
      </c>
      <c r="B6520" s="815">
        <f t="shared" si="423"/>
        <v>307</v>
      </c>
      <c r="C6520" s="815">
        <f t="shared" si="424"/>
        <v>59</v>
      </c>
      <c r="D6520" s="815">
        <f t="shared" si="425"/>
        <v>61</v>
      </c>
      <c r="E6520" s="815">
        <v>1977</v>
      </c>
    </row>
    <row r="6521" spans="1:5">
      <c r="A6521" s="816">
        <f t="shared" si="426"/>
        <v>28433</v>
      </c>
      <c r="B6521" s="815">
        <f t="shared" si="423"/>
        <v>308</v>
      </c>
      <c r="C6521" s="815">
        <f t="shared" si="424"/>
        <v>58</v>
      </c>
      <c r="D6521" s="815">
        <f t="shared" si="425"/>
        <v>60</v>
      </c>
      <c r="E6521" s="815">
        <v>1977</v>
      </c>
    </row>
    <row r="6522" spans="1:5">
      <c r="A6522" s="816">
        <f t="shared" si="426"/>
        <v>28434</v>
      </c>
      <c r="B6522" s="815">
        <f t="shared" si="423"/>
        <v>309</v>
      </c>
      <c r="C6522" s="815">
        <f t="shared" si="424"/>
        <v>57</v>
      </c>
      <c r="D6522" s="815">
        <f t="shared" si="425"/>
        <v>59</v>
      </c>
      <c r="E6522" s="815">
        <v>1977</v>
      </c>
    </row>
    <row r="6523" spans="1:5">
      <c r="A6523" s="816">
        <f t="shared" si="426"/>
        <v>28435</v>
      </c>
      <c r="B6523" s="815">
        <f t="shared" si="423"/>
        <v>310</v>
      </c>
      <c r="C6523" s="815">
        <f t="shared" si="424"/>
        <v>56</v>
      </c>
      <c r="D6523" s="815">
        <f t="shared" si="425"/>
        <v>58</v>
      </c>
      <c r="E6523" s="815">
        <v>1977</v>
      </c>
    </row>
    <row r="6524" spans="1:5">
      <c r="A6524" s="816">
        <f t="shared" si="426"/>
        <v>28436</v>
      </c>
      <c r="B6524" s="815">
        <f t="shared" si="423"/>
        <v>311</v>
      </c>
      <c r="C6524" s="815">
        <f t="shared" si="424"/>
        <v>55</v>
      </c>
      <c r="D6524" s="815">
        <f t="shared" si="425"/>
        <v>57</v>
      </c>
      <c r="E6524" s="815">
        <v>1977</v>
      </c>
    </row>
    <row r="6525" spans="1:5">
      <c r="A6525" s="816">
        <f t="shared" si="426"/>
        <v>28437</v>
      </c>
      <c r="B6525" s="815">
        <f t="shared" si="423"/>
        <v>312</v>
      </c>
      <c r="C6525" s="815">
        <f t="shared" si="424"/>
        <v>54</v>
      </c>
      <c r="D6525" s="815">
        <f t="shared" si="425"/>
        <v>56</v>
      </c>
      <c r="E6525" s="815">
        <v>1977</v>
      </c>
    </row>
    <row r="6526" spans="1:5">
      <c r="A6526" s="816">
        <f t="shared" si="426"/>
        <v>28438</v>
      </c>
      <c r="B6526" s="815">
        <f t="shared" si="423"/>
        <v>313</v>
      </c>
      <c r="C6526" s="815">
        <f t="shared" si="424"/>
        <v>53</v>
      </c>
      <c r="D6526" s="815">
        <f t="shared" si="425"/>
        <v>55</v>
      </c>
      <c r="E6526" s="815">
        <v>1977</v>
      </c>
    </row>
    <row r="6527" spans="1:5">
      <c r="A6527" s="816">
        <f t="shared" si="426"/>
        <v>28439</v>
      </c>
      <c r="B6527" s="815">
        <f t="shared" si="423"/>
        <v>314</v>
      </c>
      <c r="C6527" s="815">
        <f t="shared" si="424"/>
        <v>52</v>
      </c>
      <c r="D6527" s="815">
        <f t="shared" si="425"/>
        <v>54</v>
      </c>
      <c r="E6527" s="815">
        <v>1977</v>
      </c>
    </row>
    <row r="6528" spans="1:5">
      <c r="A6528" s="816">
        <f t="shared" si="426"/>
        <v>28440</v>
      </c>
      <c r="B6528" s="815">
        <f t="shared" si="423"/>
        <v>315</v>
      </c>
      <c r="C6528" s="815">
        <f t="shared" si="424"/>
        <v>51</v>
      </c>
      <c r="D6528" s="815">
        <f t="shared" si="425"/>
        <v>53</v>
      </c>
      <c r="E6528" s="815">
        <v>1977</v>
      </c>
    </row>
    <row r="6529" spans="1:5">
      <c r="A6529" s="816">
        <f t="shared" si="426"/>
        <v>28441</v>
      </c>
      <c r="B6529" s="815">
        <f t="shared" si="423"/>
        <v>316</v>
      </c>
      <c r="C6529" s="815">
        <f t="shared" si="424"/>
        <v>50</v>
      </c>
      <c r="D6529" s="815">
        <f t="shared" si="425"/>
        <v>52</v>
      </c>
      <c r="E6529" s="815">
        <v>1977</v>
      </c>
    </row>
    <row r="6530" spans="1:5">
      <c r="A6530" s="816">
        <f t="shared" si="426"/>
        <v>28442</v>
      </c>
      <c r="B6530" s="815">
        <f t="shared" si="423"/>
        <v>317</v>
      </c>
      <c r="C6530" s="815">
        <f t="shared" si="424"/>
        <v>49</v>
      </c>
      <c r="D6530" s="815">
        <f t="shared" si="425"/>
        <v>51</v>
      </c>
      <c r="E6530" s="815">
        <v>1977</v>
      </c>
    </row>
    <row r="6531" spans="1:5">
      <c r="A6531" s="816">
        <f t="shared" si="426"/>
        <v>28443</v>
      </c>
      <c r="B6531" s="815">
        <f t="shared" si="423"/>
        <v>318</v>
      </c>
      <c r="C6531" s="815">
        <f t="shared" si="424"/>
        <v>48</v>
      </c>
      <c r="D6531" s="815">
        <f t="shared" si="425"/>
        <v>50</v>
      </c>
      <c r="E6531" s="815">
        <v>1977</v>
      </c>
    </row>
    <row r="6532" spans="1:5">
      <c r="A6532" s="816">
        <f t="shared" si="426"/>
        <v>28444</v>
      </c>
      <c r="B6532" s="815">
        <f t="shared" si="423"/>
        <v>319</v>
      </c>
      <c r="C6532" s="815">
        <f t="shared" si="424"/>
        <v>47</v>
      </c>
      <c r="D6532" s="815">
        <f t="shared" si="425"/>
        <v>49</v>
      </c>
      <c r="E6532" s="815">
        <v>1977</v>
      </c>
    </row>
    <row r="6533" spans="1:5">
      <c r="A6533" s="816">
        <f t="shared" si="426"/>
        <v>28445</v>
      </c>
      <c r="B6533" s="815">
        <f t="shared" si="423"/>
        <v>320</v>
      </c>
      <c r="C6533" s="815">
        <f t="shared" si="424"/>
        <v>46</v>
      </c>
      <c r="D6533" s="815">
        <f t="shared" si="425"/>
        <v>48</v>
      </c>
      <c r="E6533" s="815">
        <v>1977</v>
      </c>
    </row>
    <row r="6534" spans="1:5">
      <c r="A6534" s="816">
        <f t="shared" si="426"/>
        <v>28446</v>
      </c>
      <c r="B6534" s="815">
        <f t="shared" si="423"/>
        <v>321</v>
      </c>
      <c r="C6534" s="815">
        <f t="shared" si="424"/>
        <v>45</v>
      </c>
      <c r="D6534" s="815">
        <f t="shared" si="425"/>
        <v>47</v>
      </c>
      <c r="E6534" s="815">
        <v>1977</v>
      </c>
    </row>
    <row r="6535" spans="1:5">
      <c r="A6535" s="816">
        <f t="shared" si="426"/>
        <v>28447</v>
      </c>
      <c r="B6535" s="815">
        <f t="shared" si="423"/>
        <v>322</v>
      </c>
      <c r="C6535" s="815">
        <f t="shared" si="424"/>
        <v>44</v>
      </c>
      <c r="D6535" s="815">
        <f t="shared" si="425"/>
        <v>46</v>
      </c>
      <c r="E6535" s="815">
        <v>1977</v>
      </c>
    </row>
    <row r="6536" spans="1:5">
      <c r="A6536" s="816">
        <f t="shared" si="426"/>
        <v>28448</v>
      </c>
      <c r="B6536" s="815">
        <f t="shared" ref="B6536:B6578" si="427">B6535+1</f>
        <v>323</v>
      </c>
      <c r="C6536" s="815">
        <f t="shared" ref="C6536:C6578" si="428">C6535-1</f>
        <v>43</v>
      </c>
      <c r="D6536" s="815">
        <f t="shared" ref="D6536:D6579" si="429">D6535-1</f>
        <v>45</v>
      </c>
      <c r="E6536" s="815">
        <v>1977</v>
      </c>
    </row>
    <row r="6537" spans="1:5">
      <c r="A6537" s="816">
        <f t="shared" si="426"/>
        <v>28449</v>
      </c>
      <c r="B6537" s="815">
        <f t="shared" si="427"/>
        <v>324</v>
      </c>
      <c r="C6537" s="815">
        <f t="shared" si="428"/>
        <v>42</v>
      </c>
      <c r="D6537" s="815">
        <f t="shared" si="429"/>
        <v>44</v>
      </c>
      <c r="E6537" s="815">
        <v>1977</v>
      </c>
    </row>
    <row r="6538" spans="1:5">
      <c r="A6538" s="816">
        <f t="shared" si="426"/>
        <v>28450</v>
      </c>
      <c r="B6538" s="815">
        <f t="shared" si="427"/>
        <v>325</v>
      </c>
      <c r="C6538" s="815">
        <f t="shared" si="428"/>
        <v>41</v>
      </c>
      <c r="D6538" s="815">
        <f t="shared" si="429"/>
        <v>43</v>
      </c>
      <c r="E6538" s="815">
        <v>1977</v>
      </c>
    </row>
    <row r="6539" spans="1:5">
      <c r="A6539" s="816">
        <f t="shared" si="426"/>
        <v>28451</v>
      </c>
      <c r="B6539" s="815">
        <f t="shared" si="427"/>
        <v>326</v>
      </c>
      <c r="C6539" s="815">
        <f t="shared" si="428"/>
        <v>40</v>
      </c>
      <c r="D6539" s="815">
        <f t="shared" si="429"/>
        <v>42</v>
      </c>
      <c r="E6539" s="815">
        <v>1977</v>
      </c>
    </row>
    <row r="6540" spans="1:5">
      <c r="A6540" s="816">
        <f t="shared" si="426"/>
        <v>28452</v>
      </c>
      <c r="B6540" s="815">
        <f t="shared" si="427"/>
        <v>327</v>
      </c>
      <c r="C6540" s="815">
        <f t="shared" si="428"/>
        <v>39</v>
      </c>
      <c r="D6540" s="815">
        <f t="shared" si="429"/>
        <v>41</v>
      </c>
      <c r="E6540" s="815">
        <v>1977</v>
      </c>
    </row>
    <row r="6541" spans="1:5">
      <c r="A6541" s="816">
        <f t="shared" si="426"/>
        <v>28453</v>
      </c>
      <c r="B6541" s="815">
        <f t="shared" si="427"/>
        <v>328</v>
      </c>
      <c r="C6541" s="815">
        <f t="shared" si="428"/>
        <v>38</v>
      </c>
      <c r="D6541" s="815">
        <f t="shared" si="429"/>
        <v>40</v>
      </c>
      <c r="E6541" s="815">
        <v>1977</v>
      </c>
    </row>
    <row r="6542" spans="1:5">
      <c r="A6542" s="816">
        <f t="shared" si="426"/>
        <v>28454</v>
      </c>
      <c r="B6542" s="815">
        <f t="shared" si="427"/>
        <v>329</v>
      </c>
      <c r="C6542" s="815">
        <f t="shared" si="428"/>
        <v>37</v>
      </c>
      <c r="D6542" s="815">
        <f t="shared" si="429"/>
        <v>39</v>
      </c>
      <c r="E6542" s="815">
        <v>1977</v>
      </c>
    </row>
    <row r="6543" spans="1:5">
      <c r="A6543" s="816">
        <f t="shared" si="426"/>
        <v>28455</v>
      </c>
      <c r="B6543" s="815">
        <f t="shared" si="427"/>
        <v>330</v>
      </c>
      <c r="C6543" s="815">
        <f t="shared" si="428"/>
        <v>36</v>
      </c>
      <c r="D6543" s="815">
        <f t="shared" si="429"/>
        <v>38</v>
      </c>
      <c r="E6543" s="815">
        <v>1977</v>
      </c>
    </row>
    <row r="6544" spans="1:5">
      <c r="A6544" s="816">
        <f t="shared" si="426"/>
        <v>28456</v>
      </c>
      <c r="B6544" s="815">
        <f t="shared" si="427"/>
        <v>331</v>
      </c>
      <c r="C6544" s="815">
        <f t="shared" si="428"/>
        <v>35</v>
      </c>
      <c r="D6544" s="815">
        <f t="shared" si="429"/>
        <v>37</v>
      </c>
      <c r="E6544" s="815">
        <v>1977</v>
      </c>
    </row>
    <row r="6545" spans="1:5">
      <c r="A6545" s="816">
        <f t="shared" si="426"/>
        <v>28457</v>
      </c>
      <c r="B6545" s="815">
        <f t="shared" si="427"/>
        <v>332</v>
      </c>
      <c r="C6545" s="815">
        <f t="shared" si="428"/>
        <v>34</v>
      </c>
      <c r="D6545" s="815">
        <f t="shared" si="429"/>
        <v>36</v>
      </c>
      <c r="E6545" s="815">
        <v>1977</v>
      </c>
    </row>
    <row r="6546" spans="1:5">
      <c r="A6546" s="816">
        <f t="shared" si="426"/>
        <v>28458</v>
      </c>
      <c r="B6546" s="815">
        <f t="shared" si="427"/>
        <v>333</v>
      </c>
      <c r="C6546" s="815">
        <f t="shared" si="428"/>
        <v>33</v>
      </c>
      <c r="D6546" s="815">
        <f t="shared" si="429"/>
        <v>35</v>
      </c>
      <c r="E6546" s="815">
        <v>1977</v>
      </c>
    </row>
    <row r="6547" spans="1:5">
      <c r="A6547" s="816">
        <f t="shared" si="426"/>
        <v>28459</v>
      </c>
      <c r="B6547" s="815">
        <f t="shared" si="427"/>
        <v>334</v>
      </c>
      <c r="C6547" s="815">
        <f t="shared" si="428"/>
        <v>32</v>
      </c>
      <c r="D6547" s="815">
        <f t="shared" si="429"/>
        <v>34</v>
      </c>
      <c r="E6547" s="815">
        <v>1977</v>
      </c>
    </row>
    <row r="6548" spans="1:5">
      <c r="A6548" s="816">
        <f t="shared" si="426"/>
        <v>28460</v>
      </c>
      <c r="B6548" s="815">
        <f t="shared" si="427"/>
        <v>335</v>
      </c>
      <c r="C6548" s="815">
        <f t="shared" si="428"/>
        <v>31</v>
      </c>
      <c r="D6548" s="815">
        <f t="shared" si="429"/>
        <v>33</v>
      </c>
      <c r="E6548" s="815">
        <v>1977</v>
      </c>
    </row>
    <row r="6549" spans="1:5">
      <c r="A6549" s="816">
        <f t="shared" si="426"/>
        <v>28461</v>
      </c>
      <c r="B6549" s="815">
        <f t="shared" si="427"/>
        <v>336</v>
      </c>
      <c r="C6549" s="815">
        <f t="shared" si="428"/>
        <v>30</v>
      </c>
      <c r="D6549" s="815">
        <f t="shared" si="429"/>
        <v>32</v>
      </c>
      <c r="E6549" s="815">
        <v>1977</v>
      </c>
    </row>
    <row r="6550" spans="1:5">
      <c r="A6550" s="816">
        <f t="shared" si="426"/>
        <v>28462</v>
      </c>
      <c r="B6550" s="815">
        <f t="shared" si="427"/>
        <v>337</v>
      </c>
      <c r="C6550" s="815">
        <f t="shared" si="428"/>
        <v>29</v>
      </c>
      <c r="D6550" s="815">
        <f t="shared" si="429"/>
        <v>31</v>
      </c>
      <c r="E6550" s="815">
        <v>1977</v>
      </c>
    </row>
    <row r="6551" spans="1:5">
      <c r="A6551" s="816">
        <f t="shared" si="426"/>
        <v>28463</v>
      </c>
      <c r="B6551" s="815">
        <f t="shared" si="427"/>
        <v>338</v>
      </c>
      <c r="C6551" s="815">
        <f t="shared" si="428"/>
        <v>28</v>
      </c>
      <c r="D6551" s="815">
        <f t="shared" si="429"/>
        <v>30</v>
      </c>
      <c r="E6551" s="815">
        <v>1977</v>
      </c>
    </row>
    <row r="6552" spans="1:5">
      <c r="A6552" s="816">
        <f t="shared" si="426"/>
        <v>28464</v>
      </c>
      <c r="B6552" s="815">
        <f t="shared" si="427"/>
        <v>339</v>
      </c>
      <c r="C6552" s="815">
        <f t="shared" si="428"/>
        <v>27</v>
      </c>
      <c r="D6552" s="815">
        <f t="shared" si="429"/>
        <v>29</v>
      </c>
      <c r="E6552" s="815">
        <v>1977</v>
      </c>
    </row>
    <row r="6553" spans="1:5">
      <c r="A6553" s="816">
        <f t="shared" si="426"/>
        <v>28465</v>
      </c>
      <c r="B6553" s="815">
        <f t="shared" si="427"/>
        <v>340</v>
      </c>
      <c r="C6553" s="815">
        <f t="shared" si="428"/>
        <v>26</v>
      </c>
      <c r="D6553" s="815">
        <f t="shared" si="429"/>
        <v>28</v>
      </c>
      <c r="E6553" s="815">
        <v>1977</v>
      </c>
    </row>
    <row r="6554" spans="1:5">
      <c r="A6554" s="816">
        <f t="shared" si="426"/>
        <v>28466</v>
      </c>
      <c r="B6554" s="815">
        <f t="shared" si="427"/>
        <v>341</v>
      </c>
      <c r="C6554" s="815">
        <f t="shared" si="428"/>
        <v>25</v>
      </c>
      <c r="D6554" s="815">
        <f t="shared" si="429"/>
        <v>27</v>
      </c>
      <c r="E6554" s="815">
        <v>1977</v>
      </c>
    </row>
    <row r="6555" spans="1:5">
      <c r="A6555" s="816">
        <f t="shared" si="426"/>
        <v>28467</v>
      </c>
      <c r="B6555" s="815">
        <f t="shared" si="427"/>
        <v>342</v>
      </c>
      <c r="C6555" s="815">
        <f t="shared" si="428"/>
        <v>24</v>
      </c>
      <c r="D6555" s="815">
        <f t="shared" si="429"/>
        <v>26</v>
      </c>
      <c r="E6555" s="815">
        <v>1977</v>
      </c>
    </row>
    <row r="6556" spans="1:5">
      <c r="A6556" s="816">
        <f t="shared" si="426"/>
        <v>28468</v>
      </c>
      <c r="B6556" s="815">
        <f t="shared" si="427"/>
        <v>343</v>
      </c>
      <c r="C6556" s="815">
        <f t="shared" si="428"/>
        <v>23</v>
      </c>
      <c r="D6556" s="815">
        <f t="shared" si="429"/>
        <v>25</v>
      </c>
      <c r="E6556" s="815">
        <v>1977</v>
      </c>
    </row>
    <row r="6557" spans="1:5">
      <c r="A6557" s="816">
        <f t="shared" si="426"/>
        <v>28469</v>
      </c>
      <c r="B6557" s="815">
        <f t="shared" si="427"/>
        <v>344</v>
      </c>
      <c r="C6557" s="815">
        <f t="shared" si="428"/>
        <v>22</v>
      </c>
      <c r="D6557" s="815">
        <f t="shared" si="429"/>
        <v>24</v>
      </c>
      <c r="E6557" s="815">
        <v>1977</v>
      </c>
    </row>
    <row r="6558" spans="1:5">
      <c r="A6558" s="816">
        <f t="shared" si="426"/>
        <v>28470</v>
      </c>
      <c r="B6558" s="815">
        <f t="shared" si="427"/>
        <v>345</v>
      </c>
      <c r="C6558" s="815">
        <f t="shared" si="428"/>
        <v>21</v>
      </c>
      <c r="D6558" s="815">
        <f t="shared" si="429"/>
        <v>23</v>
      </c>
      <c r="E6558" s="815">
        <v>1977</v>
      </c>
    </row>
    <row r="6559" spans="1:5">
      <c r="A6559" s="816">
        <f t="shared" si="426"/>
        <v>28471</v>
      </c>
      <c r="B6559" s="815">
        <f t="shared" si="427"/>
        <v>346</v>
      </c>
      <c r="C6559" s="815">
        <f t="shared" si="428"/>
        <v>20</v>
      </c>
      <c r="D6559" s="815">
        <f t="shared" si="429"/>
        <v>22</v>
      </c>
      <c r="E6559" s="815">
        <v>1977</v>
      </c>
    </row>
    <row r="6560" spans="1:5">
      <c r="A6560" s="816">
        <f t="shared" si="426"/>
        <v>28472</v>
      </c>
      <c r="B6560" s="815">
        <f t="shared" si="427"/>
        <v>347</v>
      </c>
      <c r="C6560" s="815">
        <f t="shared" si="428"/>
        <v>19</v>
      </c>
      <c r="D6560" s="815">
        <f t="shared" si="429"/>
        <v>21</v>
      </c>
      <c r="E6560" s="815">
        <v>1977</v>
      </c>
    </row>
    <row r="6561" spans="1:5">
      <c r="A6561" s="816">
        <f t="shared" si="426"/>
        <v>28473</v>
      </c>
      <c r="B6561" s="815">
        <f t="shared" si="427"/>
        <v>348</v>
      </c>
      <c r="C6561" s="815">
        <f t="shared" si="428"/>
        <v>18</v>
      </c>
      <c r="D6561" s="815">
        <f t="shared" si="429"/>
        <v>20</v>
      </c>
      <c r="E6561" s="815">
        <v>1977</v>
      </c>
    </row>
    <row r="6562" spans="1:5">
      <c r="A6562" s="816">
        <f t="shared" si="426"/>
        <v>28474</v>
      </c>
      <c r="B6562" s="815">
        <f t="shared" si="427"/>
        <v>349</v>
      </c>
      <c r="C6562" s="815">
        <f t="shared" si="428"/>
        <v>17</v>
      </c>
      <c r="D6562" s="815">
        <f t="shared" si="429"/>
        <v>19</v>
      </c>
      <c r="E6562" s="815">
        <v>1977</v>
      </c>
    </row>
    <row r="6563" spans="1:5">
      <c r="A6563" s="816">
        <f t="shared" si="426"/>
        <v>28475</v>
      </c>
      <c r="B6563" s="815">
        <f t="shared" si="427"/>
        <v>350</v>
      </c>
      <c r="C6563" s="815">
        <f t="shared" si="428"/>
        <v>16</v>
      </c>
      <c r="D6563" s="815">
        <f t="shared" si="429"/>
        <v>18</v>
      </c>
      <c r="E6563" s="815">
        <v>1977</v>
      </c>
    </row>
    <row r="6564" spans="1:5">
      <c r="A6564" s="816">
        <f t="shared" si="426"/>
        <v>28476</v>
      </c>
      <c r="B6564" s="815">
        <f t="shared" si="427"/>
        <v>351</v>
      </c>
      <c r="C6564" s="815">
        <f t="shared" si="428"/>
        <v>15</v>
      </c>
      <c r="D6564" s="815">
        <f t="shared" si="429"/>
        <v>17</v>
      </c>
      <c r="E6564" s="815">
        <v>1977</v>
      </c>
    </row>
    <row r="6565" spans="1:5">
      <c r="A6565" s="816">
        <f t="shared" si="426"/>
        <v>28477</v>
      </c>
      <c r="B6565" s="815">
        <f t="shared" si="427"/>
        <v>352</v>
      </c>
      <c r="C6565" s="815">
        <f t="shared" si="428"/>
        <v>14</v>
      </c>
      <c r="D6565" s="815">
        <f t="shared" si="429"/>
        <v>16</v>
      </c>
      <c r="E6565" s="815">
        <v>1977</v>
      </c>
    </row>
    <row r="6566" spans="1:5">
      <c r="A6566" s="816">
        <f t="shared" si="426"/>
        <v>28478</v>
      </c>
      <c r="B6566" s="815">
        <f t="shared" si="427"/>
        <v>353</v>
      </c>
      <c r="C6566" s="815">
        <f t="shared" si="428"/>
        <v>13</v>
      </c>
      <c r="D6566" s="815">
        <f t="shared" si="429"/>
        <v>15</v>
      </c>
      <c r="E6566" s="815">
        <v>1977</v>
      </c>
    </row>
    <row r="6567" spans="1:5">
      <c r="A6567" s="816">
        <f t="shared" si="426"/>
        <v>28479</v>
      </c>
      <c r="B6567" s="815">
        <f t="shared" si="427"/>
        <v>354</v>
      </c>
      <c r="C6567" s="815">
        <f t="shared" si="428"/>
        <v>12</v>
      </c>
      <c r="D6567" s="815">
        <f t="shared" si="429"/>
        <v>14</v>
      </c>
      <c r="E6567" s="815">
        <v>1977</v>
      </c>
    </row>
    <row r="6568" spans="1:5">
      <c r="A6568" s="816">
        <f t="shared" si="426"/>
        <v>28480</v>
      </c>
      <c r="B6568" s="815">
        <f t="shared" si="427"/>
        <v>355</v>
      </c>
      <c r="C6568" s="815">
        <f t="shared" si="428"/>
        <v>11</v>
      </c>
      <c r="D6568" s="815">
        <f t="shared" si="429"/>
        <v>13</v>
      </c>
      <c r="E6568" s="815">
        <v>1977</v>
      </c>
    </row>
    <row r="6569" spans="1:5">
      <c r="A6569" s="816">
        <f t="shared" si="426"/>
        <v>28481</v>
      </c>
      <c r="B6569" s="815">
        <f t="shared" si="427"/>
        <v>356</v>
      </c>
      <c r="C6569" s="815">
        <f t="shared" si="428"/>
        <v>10</v>
      </c>
      <c r="D6569" s="815">
        <f t="shared" si="429"/>
        <v>12</v>
      </c>
      <c r="E6569" s="815">
        <v>1977</v>
      </c>
    </row>
    <row r="6570" spans="1:5">
      <c r="A6570" s="816">
        <f t="shared" si="426"/>
        <v>28482</v>
      </c>
      <c r="B6570" s="815">
        <f t="shared" si="427"/>
        <v>357</v>
      </c>
      <c r="C6570" s="815">
        <f t="shared" si="428"/>
        <v>9</v>
      </c>
      <c r="D6570" s="815">
        <f t="shared" si="429"/>
        <v>11</v>
      </c>
      <c r="E6570" s="815">
        <v>1977</v>
      </c>
    </row>
    <row r="6571" spans="1:5">
      <c r="A6571" s="816">
        <f t="shared" si="426"/>
        <v>28483</v>
      </c>
      <c r="B6571" s="815">
        <f t="shared" si="427"/>
        <v>358</v>
      </c>
      <c r="C6571" s="815">
        <f t="shared" si="428"/>
        <v>8</v>
      </c>
      <c r="D6571" s="815">
        <f t="shared" si="429"/>
        <v>10</v>
      </c>
      <c r="E6571" s="815">
        <v>1977</v>
      </c>
    </row>
    <row r="6572" spans="1:5">
      <c r="A6572" s="816">
        <f t="shared" si="426"/>
        <v>28484</v>
      </c>
      <c r="B6572" s="815">
        <f t="shared" si="427"/>
        <v>359</v>
      </c>
      <c r="C6572" s="815">
        <f t="shared" si="428"/>
        <v>7</v>
      </c>
      <c r="D6572" s="815">
        <f t="shared" si="429"/>
        <v>9</v>
      </c>
      <c r="E6572" s="815">
        <v>1977</v>
      </c>
    </row>
    <row r="6573" spans="1:5">
      <c r="A6573" s="816">
        <f t="shared" si="426"/>
        <v>28485</v>
      </c>
      <c r="B6573" s="815">
        <f t="shared" si="427"/>
        <v>360</v>
      </c>
      <c r="C6573" s="815">
        <f t="shared" si="428"/>
        <v>6</v>
      </c>
      <c r="D6573" s="815">
        <f t="shared" si="429"/>
        <v>8</v>
      </c>
      <c r="E6573" s="815">
        <v>1977</v>
      </c>
    </row>
    <row r="6574" spans="1:5">
      <c r="A6574" s="816">
        <f t="shared" si="426"/>
        <v>28486</v>
      </c>
      <c r="B6574" s="815">
        <f t="shared" si="427"/>
        <v>361</v>
      </c>
      <c r="C6574" s="815">
        <f t="shared" si="428"/>
        <v>5</v>
      </c>
      <c r="D6574" s="815">
        <f t="shared" si="429"/>
        <v>7</v>
      </c>
      <c r="E6574" s="815">
        <v>1977</v>
      </c>
    </row>
    <row r="6575" spans="1:5">
      <c r="A6575" s="816">
        <f t="shared" si="426"/>
        <v>28487</v>
      </c>
      <c r="B6575" s="815">
        <f t="shared" si="427"/>
        <v>362</v>
      </c>
      <c r="C6575" s="815">
        <f t="shared" si="428"/>
        <v>4</v>
      </c>
      <c r="D6575" s="815">
        <f t="shared" si="429"/>
        <v>6</v>
      </c>
      <c r="E6575" s="815">
        <v>1977</v>
      </c>
    </row>
    <row r="6576" spans="1:5">
      <c r="A6576" s="816">
        <f t="shared" si="426"/>
        <v>28488</v>
      </c>
      <c r="B6576" s="815">
        <f t="shared" si="427"/>
        <v>363</v>
      </c>
      <c r="C6576" s="815">
        <f t="shared" si="428"/>
        <v>3</v>
      </c>
      <c r="D6576" s="815">
        <f t="shared" si="429"/>
        <v>5</v>
      </c>
      <c r="E6576" s="815">
        <v>1977</v>
      </c>
    </row>
    <row r="6577" spans="1:5">
      <c r="A6577" s="816">
        <f t="shared" si="426"/>
        <v>28489</v>
      </c>
      <c r="B6577" s="815">
        <f t="shared" si="427"/>
        <v>364</v>
      </c>
      <c r="C6577" s="815">
        <f t="shared" si="428"/>
        <v>2</v>
      </c>
      <c r="D6577" s="815">
        <f t="shared" si="429"/>
        <v>4</v>
      </c>
      <c r="E6577" s="815">
        <v>1977</v>
      </c>
    </row>
    <row r="6578" spans="1:5">
      <c r="A6578" s="816">
        <f t="shared" si="426"/>
        <v>28490</v>
      </c>
      <c r="B6578" s="815">
        <f t="shared" si="427"/>
        <v>365</v>
      </c>
      <c r="C6578" s="815">
        <f t="shared" si="428"/>
        <v>1</v>
      </c>
      <c r="D6578" s="815">
        <f t="shared" si="429"/>
        <v>3</v>
      </c>
      <c r="E6578" s="815">
        <v>1977</v>
      </c>
    </row>
    <row r="6579" spans="1:5">
      <c r="A6579" s="816">
        <f t="shared" ref="A6579:A6642" si="430">A6578+1</f>
        <v>28491</v>
      </c>
      <c r="B6579" s="815">
        <v>1</v>
      </c>
      <c r="C6579" s="815">
        <v>365</v>
      </c>
      <c r="D6579" s="815">
        <f t="shared" si="429"/>
        <v>2</v>
      </c>
      <c r="E6579" s="815">
        <v>1978</v>
      </c>
    </row>
    <row r="6580" spans="1:5">
      <c r="A6580" s="816">
        <f t="shared" si="430"/>
        <v>28492</v>
      </c>
      <c r="B6580" s="815">
        <f>B6579+1</f>
        <v>2</v>
      </c>
      <c r="C6580" s="815">
        <f>C6579-1</f>
        <v>364</v>
      </c>
      <c r="D6580" s="815">
        <v>365</v>
      </c>
      <c r="E6580" s="815">
        <v>1978</v>
      </c>
    </row>
    <row r="6581" spans="1:5">
      <c r="A6581" s="816">
        <f t="shared" si="430"/>
        <v>28493</v>
      </c>
      <c r="B6581" s="815">
        <f t="shared" ref="B6581:B6644" si="431">B6580+1</f>
        <v>3</v>
      </c>
      <c r="C6581" s="815">
        <f t="shared" ref="C6581:C6644" si="432">C6580-1</f>
        <v>363</v>
      </c>
      <c r="D6581" s="815">
        <f t="shared" ref="D6581:D6644" si="433">D6580-1</f>
        <v>364</v>
      </c>
      <c r="E6581" s="815">
        <v>1978</v>
      </c>
    </row>
    <row r="6582" spans="1:5">
      <c r="A6582" s="816">
        <f t="shared" si="430"/>
        <v>28494</v>
      </c>
      <c r="B6582" s="815">
        <f t="shared" si="431"/>
        <v>4</v>
      </c>
      <c r="C6582" s="815">
        <f t="shared" si="432"/>
        <v>362</v>
      </c>
      <c r="D6582" s="815">
        <f t="shared" si="433"/>
        <v>363</v>
      </c>
      <c r="E6582" s="815">
        <v>1978</v>
      </c>
    </row>
    <row r="6583" spans="1:5">
      <c r="A6583" s="816">
        <f t="shared" si="430"/>
        <v>28495</v>
      </c>
      <c r="B6583" s="815">
        <f t="shared" si="431"/>
        <v>5</v>
      </c>
      <c r="C6583" s="815">
        <f t="shared" si="432"/>
        <v>361</v>
      </c>
      <c r="D6583" s="815">
        <f t="shared" si="433"/>
        <v>362</v>
      </c>
      <c r="E6583" s="815">
        <v>1978</v>
      </c>
    </row>
    <row r="6584" spans="1:5">
      <c r="A6584" s="816">
        <f t="shared" si="430"/>
        <v>28496</v>
      </c>
      <c r="B6584" s="815">
        <f t="shared" si="431"/>
        <v>6</v>
      </c>
      <c r="C6584" s="815">
        <f t="shared" si="432"/>
        <v>360</v>
      </c>
      <c r="D6584" s="815">
        <f t="shared" si="433"/>
        <v>361</v>
      </c>
      <c r="E6584" s="815">
        <v>1978</v>
      </c>
    </row>
    <row r="6585" spans="1:5">
      <c r="A6585" s="816">
        <f t="shared" si="430"/>
        <v>28497</v>
      </c>
      <c r="B6585" s="815">
        <f t="shared" si="431"/>
        <v>7</v>
      </c>
      <c r="C6585" s="815">
        <f t="shared" si="432"/>
        <v>359</v>
      </c>
      <c r="D6585" s="815">
        <f t="shared" si="433"/>
        <v>360</v>
      </c>
      <c r="E6585" s="815">
        <v>1978</v>
      </c>
    </row>
    <row r="6586" spans="1:5">
      <c r="A6586" s="816">
        <f t="shared" si="430"/>
        <v>28498</v>
      </c>
      <c r="B6586" s="815">
        <f t="shared" si="431"/>
        <v>8</v>
      </c>
      <c r="C6586" s="815">
        <f t="shared" si="432"/>
        <v>358</v>
      </c>
      <c r="D6586" s="815">
        <f t="shared" si="433"/>
        <v>359</v>
      </c>
      <c r="E6586" s="815">
        <v>1978</v>
      </c>
    </row>
    <row r="6587" spans="1:5">
      <c r="A6587" s="816">
        <f t="shared" si="430"/>
        <v>28499</v>
      </c>
      <c r="B6587" s="815">
        <f t="shared" si="431"/>
        <v>9</v>
      </c>
      <c r="C6587" s="815">
        <f t="shared" si="432"/>
        <v>357</v>
      </c>
      <c r="D6587" s="815">
        <f t="shared" si="433"/>
        <v>358</v>
      </c>
      <c r="E6587" s="815">
        <v>1978</v>
      </c>
    </row>
    <row r="6588" spans="1:5">
      <c r="A6588" s="816">
        <f t="shared" si="430"/>
        <v>28500</v>
      </c>
      <c r="B6588" s="815">
        <f t="shared" si="431"/>
        <v>10</v>
      </c>
      <c r="C6588" s="815">
        <f t="shared" si="432"/>
        <v>356</v>
      </c>
      <c r="D6588" s="815">
        <f t="shared" si="433"/>
        <v>357</v>
      </c>
      <c r="E6588" s="815">
        <v>1978</v>
      </c>
    </row>
    <row r="6589" spans="1:5">
      <c r="A6589" s="816">
        <f t="shared" si="430"/>
        <v>28501</v>
      </c>
      <c r="B6589" s="815">
        <f t="shared" si="431"/>
        <v>11</v>
      </c>
      <c r="C6589" s="815">
        <f t="shared" si="432"/>
        <v>355</v>
      </c>
      <c r="D6589" s="815">
        <f t="shared" si="433"/>
        <v>356</v>
      </c>
      <c r="E6589" s="815">
        <v>1978</v>
      </c>
    </row>
    <row r="6590" spans="1:5">
      <c r="A6590" s="816">
        <f t="shared" si="430"/>
        <v>28502</v>
      </c>
      <c r="B6590" s="815">
        <f t="shared" si="431"/>
        <v>12</v>
      </c>
      <c r="C6590" s="815">
        <f t="shared" si="432"/>
        <v>354</v>
      </c>
      <c r="D6590" s="815">
        <f t="shared" si="433"/>
        <v>355</v>
      </c>
      <c r="E6590" s="815">
        <v>1978</v>
      </c>
    </row>
    <row r="6591" spans="1:5">
      <c r="A6591" s="816">
        <f t="shared" si="430"/>
        <v>28503</v>
      </c>
      <c r="B6591" s="815">
        <f t="shared" si="431"/>
        <v>13</v>
      </c>
      <c r="C6591" s="815">
        <f t="shared" si="432"/>
        <v>353</v>
      </c>
      <c r="D6591" s="815">
        <f t="shared" si="433"/>
        <v>354</v>
      </c>
      <c r="E6591" s="815">
        <v>1978</v>
      </c>
    </row>
    <row r="6592" spans="1:5">
      <c r="A6592" s="816">
        <f t="shared" si="430"/>
        <v>28504</v>
      </c>
      <c r="B6592" s="815">
        <f t="shared" si="431"/>
        <v>14</v>
      </c>
      <c r="C6592" s="815">
        <f t="shared" si="432"/>
        <v>352</v>
      </c>
      <c r="D6592" s="815">
        <f t="shared" si="433"/>
        <v>353</v>
      </c>
      <c r="E6592" s="815">
        <v>1978</v>
      </c>
    </row>
    <row r="6593" spans="1:5">
      <c r="A6593" s="816">
        <f t="shared" si="430"/>
        <v>28505</v>
      </c>
      <c r="B6593" s="815">
        <f t="shared" si="431"/>
        <v>15</v>
      </c>
      <c r="C6593" s="815">
        <f t="shared" si="432"/>
        <v>351</v>
      </c>
      <c r="D6593" s="815">
        <f t="shared" si="433"/>
        <v>352</v>
      </c>
      <c r="E6593" s="815">
        <v>1978</v>
      </c>
    </row>
    <row r="6594" spans="1:5">
      <c r="A6594" s="816">
        <f t="shared" si="430"/>
        <v>28506</v>
      </c>
      <c r="B6594" s="815">
        <f t="shared" si="431"/>
        <v>16</v>
      </c>
      <c r="C6594" s="815">
        <f t="shared" si="432"/>
        <v>350</v>
      </c>
      <c r="D6594" s="815">
        <f t="shared" si="433"/>
        <v>351</v>
      </c>
      <c r="E6594" s="815">
        <v>1978</v>
      </c>
    </row>
    <row r="6595" spans="1:5">
      <c r="A6595" s="816">
        <f t="shared" si="430"/>
        <v>28507</v>
      </c>
      <c r="B6595" s="815">
        <f t="shared" si="431"/>
        <v>17</v>
      </c>
      <c r="C6595" s="815">
        <f t="shared" si="432"/>
        <v>349</v>
      </c>
      <c r="D6595" s="815">
        <f t="shared" si="433"/>
        <v>350</v>
      </c>
      <c r="E6595" s="815">
        <v>1978</v>
      </c>
    </row>
    <row r="6596" spans="1:5">
      <c r="A6596" s="816">
        <f t="shared" si="430"/>
        <v>28508</v>
      </c>
      <c r="B6596" s="815">
        <f t="shared" si="431"/>
        <v>18</v>
      </c>
      <c r="C6596" s="815">
        <f t="shared" si="432"/>
        <v>348</v>
      </c>
      <c r="D6596" s="815">
        <f t="shared" si="433"/>
        <v>349</v>
      </c>
      <c r="E6596" s="815">
        <v>1978</v>
      </c>
    </row>
    <row r="6597" spans="1:5">
      <c r="A6597" s="816">
        <f t="shared" si="430"/>
        <v>28509</v>
      </c>
      <c r="B6597" s="815">
        <f t="shared" si="431"/>
        <v>19</v>
      </c>
      <c r="C6597" s="815">
        <f t="shared" si="432"/>
        <v>347</v>
      </c>
      <c r="D6597" s="815">
        <f t="shared" si="433"/>
        <v>348</v>
      </c>
      <c r="E6597" s="815">
        <v>1978</v>
      </c>
    </row>
    <row r="6598" spans="1:5">
      <c r="A6598" s="816">
        <f t="shared" si="430"/>
        <v>28510</v>
      </c>
      <c r="B6598" s="815">
        <f t="shared" si="431"/>
        <v>20</v>
      </c>
      <c r="C6598" s="815">
        <f t="shared" si="432"/>
        <v>346</v>
      </c>
      <c r="D6598" s="815">
        <f t="shared" si="433"/>
        <v>347</v>
      </c>
      <c r="E6598" s="815">
        <v>1978</v>
      </c>
    </row>
    <row r="6599" spans="1:5">
      <c r="A6599" s="816">
        <f t="shared" si="430"/>
        <v>28511</v>
      </c>
      <c r="B6599" s="815">
        <f t="shared" si="431"/>
        <v>21</v>
      </c>
      <c r="C6599" s="815">
        <f t="shared" si="432"/>
        <v>345</v>
      </c>
      <c r="D6599" s="815">
        <f t="shared" si="433"/>
        <v>346</v>
      </c>
      <c r="E6599" s="815">
        <v>1978</v>
      </c>
    </row>
    <row r="6600" spans="1:5">
      <c r="A6600" s="816">
        <f t="shared" si="430"/>
        <v>28512</v>
      </c>
      <c r="B6600" s="815">
        <f t="shared" si="431"/>
        <v>22</v>
      </c>
      <c r="C6600" s="815">
        <f t="shared" si="432"/>
        <v>344</v>
      </c>
      <c r="D6600" s="815">
        <f t="shared" si="433"/>
        <v>345</v>
      </c>
      <c r="E6600" s="815">
        <v>1978</v>
      </c>
    </row>
    <row r="6601" spans="1:5">
      <c r="A6601" s="816">
        <f t="shared" si="430"/>
        <v>28513</v>
      </c>
      <c r="B6601" s="815">
        <f t="shared" si="431"/>
        <v>23</v>
      </c>
      <c r="C6601" s="815">
        <f t="shared" si="432"/>
        <v>343</v>
      </c>
      <c r="D6601" s="815">
        <f t="shared" si="433"/>
        <v>344</v>
      </c>
      <c r="E6601" s="815">
        <v>1978</v>
      </c>
    </row>
    <row r="6602" spans="1:5">
      <c r="A6602" s="816">
        <f t="shared" si="430"/>
        <v>28514</v>
      </c>
      <c r="B6602" s="815">
        <f t="shared" si="431"/>
        <v>24</v>
      </c>
      <c r="C6602" s="815">
        <f t="shared" si="432"/>
        <v>342</v>
      </c>
      <c r="D6602" s="815">
        <f t="shared" si="433"/>
        <v>343</v>
      </c>
      <c r="E6602" s="815">
        <v>1978</v>
      </c>
    </row>
    <row r="6603" spans="1:5">
      <c r="A6603" s="816">
        <f t="shared" si="430"/>
        <v>28515</v>
      </c>
      <c r="B6603" s="815">
        <f t="shared" si="431"/>
        <v>25</v>
      </c>
      <c r="C6603" s="815">
        <f t="shared" si="432"/>
        <v>341</v>
      </c>
      <c r="D6603" s="815">
        <f t="shared" si="433"/>
        <v>342</v>
      </c>
      <c r="E6603" s="815">
        <v>1978</v>
      </c>
    </row>
    <row r="6604" spans="1:5">
      <c r="A6604" s="816">
        <f t="shared" si="430"/>
        <v>28516</v>
      </c>
      <c r="B6604" s="815">
        <f t="shared" si="431"/>
        <v>26</v>
      </c>
      <c r="C6604" s="815">
        <f t="shared" si="432"/>
        <v>340</v>
      </c>
      <c r="D6604" s="815">
        <f t="shared" si="433"/>
        <v>341</v>
      </c>
      <c r="E6604" s="815">
        <v>1978</v>
      </c>
    </row>
    <row r="6605" spans="1:5">
      <c r="A6605" s="816">
        <f t="shared" si="430"/>
        <v>28517</v>
      </c>
      <c r="B6605" s="815">
        <f t="shared" si="431"/>
        <v>27</v>
      </c>
      <c r="C6605" s="815">
        <f t="shared" si="432"/>
        <v>339</v>
      </c>
      <c r="D6605" s="815">
        <f t="shared" si="433"/>
        <v>340</v>
      </c>
      <c r="E6605" s="815">
        <v>1978</v>
      </c>
    </row>
    <row r="6606" spans="1:5">
      <c r="A6606" s="816">
        <f t="shared" si="430"/>
        <v>28518</v>
      </c>
      <c r="B6606" s="815">
        <f t="shared" si="431"/>
        <v>28</v>
      </c>
      <c r="C6606" s="815">
        <f t="shared" si="432"/>
        <v>338</v>
      </c>
      <c r="D6606" s="815">
        <f t="shared" si="433"/>
        <v>339</v>
      </c>
      <c r="E6606" s="815">
        <v>1978</v>
      </c>
    </row>
    <row r="6607" spans="1:5">
      <c r="A6607" s="816">
        <f t="shared" si="430"/>
        <v>28519</v>
      </c>
      <c r="B6607" s="815">
        <f t="shared" si="431"/>
        <v>29</v>
      </c>
      <c r="C6607" s="815">
        <f t="shared" si="432"/>
        <v>337</v>
      </c>
      <c r="D6607" s="815">
        <f t="shared" si="433"/>
        <v>338</v>
      </c>
      <c r="E6607" s="815">
        <v>1978</v>
      </c>
    </row>
    <row r="6608" spans="1:5">
      <c r="A6608" s="816">
        <f t="shared" si="430"/>
        <v>28520</v>
      </c>
      <c r="B6608" s="815">
        <f t="shared" si="431"/>
        <v>30</v>
      </c>
      <c r="C6608" s="815">
        <f t="shared" si="432"/>
        <v>336</v>
      </c>
      <c r="D6608" s="815">
        <f t="shared" si="433"/>
        <v>337</v>
      </c>
      <c r="E6608" s="815">
        <v>1978</v>
      </c>
    </row>
    <row r="6609" spans="1:5">
      <c r="A6609" s="816">
        <f t="shared" si="430"/>
        <v>28521</v>
      </c>
      <c r="B6609" s="815">
        <f t="shared" si="431"/>
        <v>31</v>
      </c>
      <c r="C6609" s="815">
        <f t="shared" si="432"/>
        <v>335</v>
      </c>
      <c r="D6609" s="815">
        <f t="shared" si="433"/>
        <v>336</v>
      </c>
      <c r="E6609" s="815">
        <v>1978</v>
      </c>
    </row>
    <row r="6610" spans="1:5">
      <c r="A6610" s="816">
        <f t="shared" si="430"/>
        <v>28522</v>
      </c>
      <c r="B6610" s="815">
        <f t="shared" si="431"/>
        <v>32</v>
      </c>
      <c r="C6610" s="815">
        <f t="shared" si="432"/>
        <v>334</v>
      </c>
      <c r="D6610" s="815">
        <f t="shared" si="433"/>
        <v>335</v>
      </c>
      <c r="E6610" s="815">
        <v>1978</v>
      </c>
    </row>
    <row r="6611" spans="1:5">
      <c r="A6611" s="816">
        <f t="shared" si="430"/>
        <v>28523</v>
      </c>
      <c r="B6611" s="815">
        <f t="shared" si="431"/>
        <v>33</v>
      </c>
      <c r="C6611" s="815">
        <f t="shared" si="432"/>
        <v>333</v>
      </c>
      <c r="D6611" s="815">
        <f t="shared" si="433"/>
        <v>334</v>
      </c>
      <c r="E6611" s="815">
        <v>1978</v>
      </c>
    </row>
    <row r="6612" spans="1:5">
      <c r="A6612" s="816">
        <f t="shared" si="430"/>
        <v>28524</v>
      </c>
      <c r="B6612" s="815">
        <f t="shared" si="431"/>
        <v>34</v>
      </c>
      <c r="C6612" s="815">
        <f t="shared" si="432"/>
        <v>332</v>
      </c>
      <c r="D6612" s="815">
        <f t="shared" si="433"/>
        <v>333</v>
      </c>
      <c r="E6612" s="815">
        <v>1978</v>
      </c>
    </row>
    <row r="6613" spans="1:5">
      <c r="A6613" s="816">
        <f t="shared" si="430"/>
        <v>28525</v>
      </c>
      <c r="B6613" s="815">
        <f t="shared" si="431"/>
        <v>35</v>
      </c>
      <c r="C6613" s="815">
        <f t="shared" si="432"/>
        <v>331</v>
      </c>
      <c r="D6613" s="815">
        <f t="shared" si="433"/>
        <v>332</v>
      </c>
      <c r="E6613" s="815">
        <v>1978</v>
      </c>
    </row>
    <row r="6614" spans="1:5">
      <c r="A6614" s="816">
        <f t="shared" si="430"/>
        <v>28526</v>
      </c>
      <c r="B6614" s="815">
        <f t="shared" si="431"/>
        <v>36</v>
      </c>
      <c r="C6614" s="815">
        <f t="shared" si="432"/>
        <v>330</v>
      </c>
      <c r="D6614" s="815">
        <f t="shared" si="433"/>
        <v>331</v>
      </c>
      <c r="E6614" s="815">
        <v>1978</v>
      </c>
    </row>
    <row r="6615" spans="1:5">
      <c r="A6615" s="816">
        <f t="shared" si="430"/>
        <v>28527</v>
      </c>
      <c r="B6615" s="815">
        <f t="shared" si="431"/>
        <v>37</v>
      </c>
      <c r="C6615" s="815">
        <f t="shared" si="432"/>
        <v>329</v>
      </c>
      <c r="D6615" s="815">
        <f t="shared" si="433"/>
        <v>330</v>
      </c>
      <c r="E6615" s="815">
        <v>1978</v>
      </c>
    </row>
    <row r="6616" spans="1:5">
      <c r="A6616" s="816">
        <f t="shared" si="430"/>
        <v>28528</v>
      </c>
      <c r="B6616" s="815">
        <f t="shared" si="431"/>
        <v>38</v>
      </c>
      <c r="C6616" s="815">
        <f t="shared" si="432"/>
        <v>328</v>
      </c>
      <c r="D6616" s="815">
        <f t="shared" si="433"/>
        <v>329</v>
      </c>
      <c r="E6616" s="815">
        <v>1978</v>
      </c>
    </row>
    <row r="6617" spans="1:5">
      <c r="A6617" s="816">
        <f t="shared" si="430"/>
        <v>28529</v>
      </c>
      <c r="B6617" s="815">
        <f t="shared" si="431"/>
        <v>39</v>
      </c>
      <c r="C6617" s="815">
        <f t="shared" si="432"/>
        <v>327</v>
      </c>
      <c r="D6617" s="815">
        <f t="shared" si="433"/>
        <v>328</v>
      </c>
      <c r="E6617" s="815">
        <v>1978</v>
      </c>
    </row>
    <row r="6618" spans="1:5">
      <c r="A6618" s="816">
        <f t="shared" si="430"/>
        <v>28530</v>
      </c>
      <c r="B6618" s="815">
        <f t="shared" si="431"/>
        <v>40</v>
      </c>
      <c r="C6618" s="815">
        <f t="shared" si="432"/>
        <v>326</v>
      </c>
      <c r="D6618" s="815">
        <f t="shared" si="433"/>
        <v>327</v>
      </c>
      <c r="E6618" s="815">
        <v>1978</v>
      </c>
    </row>
    <row r="6619" spans="1:5">
      <c r="A6619" s="816">
        <f t="shared" si="430"/>
        <v>28531</v>
      </c>
      <c r="B6619" s="815">
        <f t="shared" si="431"/>
        <v>41</v>
      </c>
      <c r="C6619" s="815">
        <f t="shared" si="432"/>
        <v>325</v>
      </c>
      <c r="D6619" s="815">
        <f t="shared" si="433"/>
        <v>326</v>
      </c>
      <c r="E6619" s="815">
        <v>1978</v>
      </c>
    </row>
    <row r="6620" spans="1:5">
      <c r="A6620" s="816">
        <f t="shared" si="430"/>
        <v>28532</v>
      </c>
      <c r="B6620" s="815">
        <f t="shared" si="431"/>
        <v>42</v>
      </c>
      <c r="C6620" s="815">
        <f t="shared" si="432"/>
        <v>324</v>
      </c>
      <c r="D6620" s="815">
        <f t="shared" si="433"/>
        <v>325</v>
      </c>
      <c r="E6620" s="815">
        <v>1978</v>
      </c>
    </row>
    <row r="6621" spans="1:5">
      <c r="A6621" s="816">
        <f t="shared" si="430"/>
        <v>28533</v>
      </c>
      <c r="B6621" s="815">
        <f t="shared" si="431"/>
        <v>43</v>
      </c>
      <c r="C6621" s="815">
        <f t="shared" si="432"/>
        <v>323</v>
      </c>
      <c r="D6621" s="815">
        <f t="shared" si="433"/>
        <v>324</v>
      </c>
      <c r="E6621" s="815">
        <v>1978</v>
      </c>
    </row>
    <row r="6622" spans="1:5">
      <c r="A6622" s="816">
        <f t="shared" si="430"/>
        <v>28534</v>
      </c>
      <c r="B6622" s="815">
        <f t="shared" si="431"/>
        <v>44</v>
      </c>
      <c r="C6622" s="815">
        <f t="shared" si="432"/>
        <v>322</v>
      </c>
      <c r="D6622" s="815">
        <f t="shared" si="433"/>
        <v>323</v>
      </c>
      <c r="E6622" s="815">
        <v>1978</v>
      </c>
    </row>
    <row r="6623" spans="1:5">
      <c r="A6623" s="816">
        <f t="shared" si="430"/>
        <v>28535</v>
      </c>
      <c r="B6623" s="815">
        <f t="shared" si="431"/>
        <v>45</v>
      </c>
      <c r="C6623" s="815">
        <f t="shared" si="432"/>
        <v>321</v>
      </c>
      <c r="D6623" s="815">
        <f t="shared" si="433"/>
        <v>322</v>
      </c>
      <c r="E6623" s="815">
        <v>1978</v>
      </c>
    </row>
    <row r="6624" spans="1:5">
      <c r="A6624" s="816">
        <f t="shared" si="430"/>
        <v>28536</v>
      </c>
      <c r="B6624" s="815">
        <f t="shared" si="431"/>
        <v>46</v>
      </c>
      <c r="C6624" s="815">
        <f t="shared" si="432"/>
        <v>320</v>
      </c>
      <c r="D6624" s="815">
        <f t="shared" si="433"/>
        <v>321</v>
      </c>
      <c r="E6624" s="815">
        <v>1978</v>
      </c>
    </row>
    <row r="6625" spans="1:5">
      <c r="A6625" s="816">
        <f t="shared" si="430"/>
        <v>28537</v>
      </c>
      <c r="B6625" s="815">
        <f t="shared" si="431"/>
        <v>47</v>
      </c>
      <c r="C6625" s="815">
        <f t="shared" si="432"/>
        <v>319</v>
      </c>
      <c r="D6625" s="815">
        <f t="shared" si="433"/>
        <v>320</v>
      </c>
      <c r="E6625" s="815">
        <v>1978</v>
      </c>
    </row>
    <row r="6626" spans="1:5">
      <c r="A6626" s="816">
        <f t="shared" si="430"/>
        <v>28538</v>
      </c>
      <c r="B6626" s="815">
        <f t="shared" si="431"/>
        <v>48</v>
      </c>
      <c r="C6626" s="815">
        <f t="shared" si="432"/>
        <v>318</v>
      </c>
      <c r="D6626" s="815">
        <f t="shared" si="433"/>
        <v>319</v>
      </c>
      <c r="E6626" s="815">
        <v>1978</v>
      </c>
    </row>
    <row r="6627" spans="1:5">
      <c r="A6627" s="816">
        <f t="shared" si="430"/>
        <v>28539</v>
      </c>
      <c r="B6627" s="815">
        <f t="shared" si="431"/>
        <v>49</v>
      </c>
      <c r="C6627" s="815">
        <f t="shared" si="432"/>
        <v>317</v>
      </c>
      <c r="D6627" s="815">
        <f t="shared" si="433"/>
        <v>318</v>
      </c>
      <c r="E6627" s="815">
        <v>1978</v>
      </c>
    </row>
    <row r="6628" spans="1:5">
      <c r="A6628" s="816">
        <f t="shared" si="430"/>
        <v>28540</v>
      </c>
      <c r="B6628" s="815">
        <f t="shared" si="431"/>
        <v>50</v>
      </c>
      <c r="C6628" s="815">
        <f t="shared" si="432"/>
        <v>316</v>
      </c>
      <c r="D6628" s="815">
        <f t="shared" si="433"/>
        <v>317</v>
      </c>
      <c r="E6628" s="815">
        <v>1978</v>
      </c>
    </row>
    <row r="6629" spans="1:5">
      <c r="A6629" s="816">
        <f t="shared" si="430"/>
        <v>28541</v>
      </c>
      <c r="B6629" s="815">
        <f t="shared" si="431"/>
        <v>51</v>
      </c>
      <c r="C6629" s="815">
        <f t="shared" si="432"/>
        <v>315</v>
      </c>
      <c r="D6629" s="815">
        <f t="shared" si="433"/>
        <v>316</v>
      </c>
      <c r="E6629" s="815">
        <v>1978</v>
      </c>
    </row>
    <row r="6630" spans="1:5">
      <c r="A6630" s="816">
        <f t="shared" si="430"/>
        <v>28542</v>
      </c>
      <c r="B6630" s="815">
        <f t="shared" si="431"/>
        <v>52</v>
      </c>
      <c r="C6630" s="815">
        <f t="shared" si="432"/>
        <v>314</v>
      </c>
      <c r="D6630" s="815">
        <f t="shared" si="433"/>
        <v>315</v>
      </c>
      <c r="E6630" s="815">
        <v>1978</v>
      </c>
    </row>
    <row r="6631" spans="1:5">
      <c r="A6631" s="816">
        <f t="shared" si="430"/>
        <v>28543</v>
      </c>
      <c r="B6631" s="815">
        <f t="shared" si="431"/>
        <v>53</v>
      </c>
      <c r="C6631" s="815">
        <f t="shared" si="432"/>
        <v>313</v>
      </c>
      <c r="D6631" s="815">
        <f t="shared" si="433"/>
        <v>314</v>
      </c>
      <c r="E6631" s="815">
        <v>1978</v>
      </c>
    </row>
    <row r="6632" spans="1:5">
      <c r="A6632" s="816">
        <f t="shared" si="430"/>
        <v>28544</v>
      </c>
      <c r="B6632" s="815">
        <f t="shared" si="431"/>
        <v>54</v>
      </c>
      <c r="C6632" s="815">
        <f t="shared" si="432"/>
        <v>312</v>
      </c>
      <c r="D6632" s="815">
        <f t="shared" si="433"/>
        <v>313</v>
      </c>
      <c r="E6632" s="815">
        <v>1978</v>
      </c>
    </row>
    <row r="6633" spans="1:5">
      <c r="A6633" s="816">
        <f t="shared" si="430"/>
        <v>28545</v>
      </c>
      <c r="B6633" s="815">
        <f t="shared" si="431"/>
        <v>55</v>
      </c>
      <c r="C6633" s="815">
        <f t="shared" si="432"/>
        <v>311</v>
      </c>
      <c r="D6633" s="815">
        <f t="shared" si="433"/>
        <v>312</v>
      </c>
      <c r="E6633" s="815">
        <v>1978</v>
      </c>
    </row>
    <row r="6634" spans="1:5">
      <c r="A6634" s="816">
        <f t="shared" si="430"/>
        <v>28546</v>
      </c>
      <c r="B6634" s="815">
        <f t="shared" si="431"/>
        <v>56</v>
      </c>
      <c r="C6634" s="815">
        <f t="shared" si="432"/>
        <v>310</v>
      </c>
      <c r="D6634" s="815">
        <f t="shared" si="433"/>
        <v>311</v>
      </c>
      <c r="E6634" s="815">
        <v>1978</v>
      </c>
    </row>
    <row r="6635" spans="1:5">
      <c r="A6635" s="816">
        <f t="shared" si="430"/>
        <v>28547</v>
      </c>
      <c r="B6635" s="815">
        <f t="shared" si="431"/>
        <v>57</v>
      </c>
      <c r="C6635" s="815">
        <f t="shared" si="432"/>
        <v>309</v>
      </c>
      <c r="D6635" s="815">
        <f t="shared" si="433"/>
        <v>310</v>
      </c>
      <c r="E6635" s="815">
        <v>1978</v>
      </c>
    </row>
    <row r="6636" spans="1:5">
      <c r="A6636" s="816">
        <f t="shared" si="430"/>
        <v>28548</v>
      </c>
      <c r="B6636" s="815">
        <f t="shared" si="431"/>
        <v>58</v>
      </c>
      <c r="C6636" s="815">
        <f t="shared" si="432"/>
        <v>308</v>
      </c>
      <c r="D6636" s="815">
        <f t="shared" si="433"/>
        <v>309</v>
      </c>
      <c r="E6636" s="815">
        <v>1978</v>
      </c>
    </row>
    <row r="6637" spans="1:5">
      <c r="A6637" s="816">
        <f t="shared" si="430"/>
        <v>28549</v>
      </c>
      <c r="B6637" s="815">
        <f t="shared" si="431"/>
        <v>59</v>
      </c>
      <c r="C6637" s="815">
        <f t="shared" si="432"/>
        <v>307</v>
      </c>
      <c r="D6637" s="815">
        <f t="shared" si="433"/>
        <v>308</v>
      </c>
      <c r="E6637" s="815">
        <v>1978</v>
      </c>
    </row>
    <row r="6638" spans="1:5">
      <c r="A6638" s="816">
        <f t="shared" si="430"/>
        <v>28550</v>
      </c>
      <c r="B6638" s="815">
        <f t="shared" si="431"/>
        <v>60</v>
      </c>
      <c r="C6638" s="815">
        <f t="shared" si="432"/>
        <v>306</v>
      </c>
      <c r="D6638" s="815">
        <f t="shared" si="433"/>
        <v>307</v>
      </c>
      <c r="E6638" s="815">
        <v>1978</v>
      </c>
    </row>
    <row r="6639" spans="1:5">
      <c r="A6639" s="816">
        <f t="shared" si="430"/>
        <v>28551</v>
      </c>
      <c r="B6639" s="815">
        <f t="shared" si="431"/>
        <v>61</v>
      </c>
      <c r="C6639" s="815">
        <f t="shared" si="432"/>
        <v>305</v>
      </c>
      <c r="D6639" s="815">
        <f t="shared" si="433"/>
        <v>306</v>
      </c>
      <c r="E6639" s="815">
        <v>1978</v>
      </c>
    </row>
    <row r="6640" spans="1:5">
      <c r="A6640" s="816">
        <f t="shared" si="430"/>
        <v>28552</v>
      </c>
      <c r="B6640" s="815">
        <f t="shared" si="431"/>
        <v>62</v>
      </c>
      <c r="C6640" s="815">
        <f t="shared" si="432"/>
        <v>304</v>
      </c>
      <c r="D6640" s="815">
        <f t="shared" si="433"/>
        <v>305</v>
      </c>
      <c r="E6640" s="815">
        <v>1978</v>
      </c>
    </row>
    <row r="6641" spans="1:5">
      <c r="A6641" s="816">
        <f t="shared" si="430"/>
        <v>28553</v>
      </c>
      <c r="B6641" s="815">
        <f t="shared" si="431"/>
        <v>63</v>
      </c>
      <c r="C6641" s="815">
        <f t="shared" si="432"/>
        <v>303</v>
      </c>
      <c r="D6641" s="815">
        <f t="shared" si="433"/>
        <v>304</v>
      </c>
      <c r="E6641" s="815">
        <v>1978</v>
      </c>
    </row>
    <row r="6642" spans="1:5">
      <c r="A6642" s="816">
        <f t="shared" si="430"/>
        <v>28554</v>
      </c>
      <c r="B6642" s="815">
        <f t="shared" si="431"/>
        <v>64</v>
      </c>
      <c r="C6642" s="815">
        <f t="shared" si="432"/>
        <v>302</v>
      </c>
      <c r="D6642" s="815">
        <f t="shared" si="433"/>
        <v>303</v>
      </c>
      <c r="E6642" s="815">
        <v>1978</v>
      </c>
    </row>
    <row r="6643" spans="1:5">
      <c r="A6643" s="816">
        <f t="shared" ref="A6643:A6706" si="434">A6642+1</f>
        <v>28555</v>
      </c>
      <c r="B6643" s="815">
        <f t="shared" si="431"/>
        <v>65</v>
      </c>
      <c r="C6643" s="815">
        <f t="shared" si="432"/>
        <v>301</v>
      </c>
      <c r="D6643" s="815">
        <f t="shared" si="433"/>
        <v>302</v>
      </c>
      <c r="E6643" s="815">
        <v>1978</v>
      </c>
    </row>
    <row r="6644" spans="1:5">
      <c r="A6644" s="816">
        <f t="shared" si="434"/>
        <v>28556</v>
      </c>
      <c r="B6644" s="815">
        <f t="shared" si="431"/>
        <v>66</v>
      </c>
      <c r="C6644" s="815">
        <f t="shared" si="432"/>
        <v>300</v>
      </c>
      <c r="D6644" s="815">
        <f t="shared" si="433"/>
        <v>301</v>
      </c>
      <c r="E6644" s="815">
        <v>1978</v>
      </c>
    </row>
    <row r="6645" spans="1:5">
      <c r="A6645" s="816">
        <f t="shared" si="434"/>
        <v>28557</v>
      </c>
      <c r="B6645" s="815">
        <f t="shared" ref="B6645:B6708" si="435">B6644+1</f>
        <v>67</v>
      </c>
      <c r="C6645" s="815">
        <f t="shared" ref="C6645:C6708" si="436">C6644-1</f>
        <v>299</v>
      </c>
      <c r="D6645" s="815">
        <f t="shared" ref="D6645:D6708" si="437">D6644-1</f>
        <v>300</v>
      </c>
      <c r="E6645" s="815">
        <v>1978</v>
      </c>
    </row>
    <row r="6646" spans="1:5">
      <c r="A6646" s="816">
        <f t="shared" si="434"/>
        <v>28558</v>
      </c>
      <c r="B6646" s="815">
        <f t="shared" si="435"/>
        <v>68</v>
      </c>
      <c r="C6646" s="815">
        <f t="shared" si="436"/>
        <v>298</v>
      </c>
      <c r="D6646" s="815">
        <f t="shared" si="437"/>
        <v>299</v>
      </c>
      <c r="E6646" s="815">
        <v>1978</v>
      </c>
    </row>
    <row r="6647" spans="1:5">
      <c r="A6647" s="816">
        <f t="shared" si="434"/>
        <v>28559</v>
      </c>
      <c r="B6647" s="815">
        <f t="shared" si="435"/>
        <v>69</v>
      </c>
      <c r="C6647" s="815">
        <f t="shared" si="436"/>
        <v>297</v>
      </c>
      <c r="D6647" s="815">
        <f t="shared" si="437"/>
        <v>298</v>
      </c>
      <c r="E6647" s="815">
        <v>1978</v>
      </c>
    </row>
    <row r="6648" spans="1:5">
      <c r="A6648" s="816">
        <f t="shared" si="434"/>
        <v>28560</v>
      </c>
      <c r="B6648" s="815">
        <f t="shared" si="435"/>
        <v>70</v>
      </c>
      <c r="C6648" s="815">
        <f t="shared" si="436"/>
        <v>296</v>
      </c>
      <c r="D6648" s="815">
        <f t="shared" si="437"/>
        <v>297</v>
      </c>
      <c r="E6648" s="815">
        <v>1978</v>
      </c>
    </row>
    <row r="6649" spans="1:5">
      <c r="A6649" s="816">
        <f t="shared" si="434"/>
        <v>28561</v>
      </c>
      <c r="B6649" s="815">
        <f t="shared" si="435"/>
        <v>71</v>
      </c>
      <c r="C6649" s="815">
        <f t="shared" si="436"/>
        <v>295</v>
      </c>
      <c r="D6649" s="815">
        <f t="shared" si="437"/>
        <v>296</v>
      </c>
      <c r="E6649" s="815">
        <v>1978</v>
      </c>
    </row>
    <row r="6650" spans="1:5">
      <c r="A6650" s="816">
        <f t="shared" si="434"/>
        <v>28562</v>
      </c>
      <c r="B6650" s="815">
        <f t="shared" si="435"/>
        <v>72</v>
      </c>
      <c r="C6650" s="815">
        <f t="shared" si="436"/>
        <v>294</v>
      </c>
      <c r="D6650" s="815">
        <f t="shared" si="437"/>
        <v>295</v>
      </c>
      <c r="E6650" s="815">
        <v>1978</v>
      </c>
    </row>
    <row r="6651" spans="1:5">
      <c r="A6651" s="816">
        <f t="shared" si="434"/>
        <v>28563</v>
      </c>
      <c r="B6651" s="815">
        <f t="shared" si="435"/>
        <v>73</v>
      </c>
      <c r="C6651" s="815">
        <f t="shared" si="436"/>
        <v>293</v>
      </c>
      <c r="D6651" s="815">
        <f t="shared" si="437"/>
        <v>294</v>
      </c>
      <c r="E6651" s="815">
        <v>1978</v>
      </c>
    </row>
    <row r="6652" spans="1:5">
      <c r="A6652" s="816">
        <f t="shared" si="434"/>
        <v>28564</v>
      </c>
      <c r="B6652" s="815">
        <f t="shared" si="435"/>
        <v>74</v>
      </c>
      <c r="C6652" s="815">
        <f t="shared" si="436"/>
        <v>292</v>
      </c>
      <c r="D6652" s="815">
        <f t="shared" si="437"/>
        <v>293</v>
      </c>
      <c r="E6652" s="815">
        <v>1978</v>
      </c>
    </row>
    <row r="6653" spans="1:5">
      <c r="A6653" s="816">
        <f t="shared" si="434"/>
        <v>28565</v>
      </c>
      <c r="B6653" s="815">
        <f t="shared" si="435"/>
        <v>75</v>
      </c>
      <c r="C6653" s="815">
        <f t="shared" si="436"/>
        <v>291</v>
      </c>
      <c r="D6653" s="815">
        <f t="shared" si="437"/>
        <v>292</v>
      </c>
      <c r="E6653" s="815">
        <v>1978</v>
      </c>
    </row>
    <row r="6654" spans="1:5">
      <c r="A6654" s="816">
        <f t="shared" si="434"/>
        <v>28566</v>
      </c>
      <c r="B6654" s="815">
        <f t="shared" si="435"/>
        <v>76</v>
      </c>
      <c r="C6654" s="815">
        <f t="shared" si="436"/>
        <v>290</v>
      </c>
      <c r="D6654" s="815">
        <f t="shared" si="437"/>
        <v>291</v>
      </c>
      <c r="E6654" s="815">
        <v>1978</v>
      </c>
    </row>
    <row r="6655" spans="1:5">
      <c r="A6655" s="816">
        <f t="shared" si="434"/>
        <v>28567</v>
      </c>
      <c r="B6655" s="815">
        <f t="shared" si="435"/>
        <v>77</v>
      </c>
      <c r="C6655" s="815">
        <f t="shared" si="436"/>
        <v>289</v>
      </c>
      <c r="D6655" s="815">
        <f t="shared" si="437"/>
        <v>290</v>
      </c>
      <c r="E6655" s="815">
        <v>1978</v>
      </c>
    </row>
    <row r="6656" spans="1:5">
      <c r="A6656" s="816">
        <f t="shared" si="434"/>
        <v>28568</v>
      </c>
      <c r="B6656" s="815">
        <f t="shared" si="435"/>
        <v>78</v>
      </c>
      <c r="C6656" s="815">
        <f t="shared" si="436"/>
        <v>288</v>
      </c>
      <c r="D6656" s="815">
        <f t="shared" si="437"/>
        <v>289</v>
      </c>
      <c r="E6656" s="815">
        <v>1978</v>
      </c>
    </row>
    <row r="6657" spans="1:5">
      <c r="A6657" s="816">
        <f t="shared" si="434"/>
        <v>28569</v>
      </c>
      <c r="B6657" s="815">
        <f t="shared" si="435"/>
        <v>79</v>
      </c>
      <c r="C6657" s="815">
        <f t="shared" si="436"/>
        <v>287</v>
      </c>
      <c r="D6657" s="815">
        <f t="shared" si="437"/>
        <v>288</v>
      </c>
      <c r="E6657" s="815">
        <v>1978</v>
      </c>
    </row>
    <row r="6658" spans="1:5">
      <c r="A6658" s="816">
        <f t="shared" si="434"/>
        <v>28570</v>
      </c>
      <c r="B6658" s="815">
        <f t="shared" si="435"/>
        <v>80</v>
      </c>
      <c r="C6658" s="815">
        <f t="shared" si="436"/>
        <v>286</v>
      </c>
      <c r="D6658" s="815">
        <f t="shared" si="437"/>
        <v>287</v>
      </c>
      <c r="E6658" s="815">
        <v>1978</v>
      </c>
    </row>
    <row r="6659" spans="1:5">
      <c r="A6659" s="816">
        <f t="shared" si="434"/>
        <v>28571</v>
      </c>
      <c r="B6659" s="815">
        <f t="shared" si="435"/>
        <v>81</v>
      </c>
      <c r="C6659" s="815">
        <f t="shared" si="436"/>
        <v>285</v>
      </c>
      <c r="D6659" s="815">
        <f t="shared" si="437"/>
        <v>286</v>
      </c>
      <c r="E6659" s="815">
        <v>1978</v>
      </c>
    </row>
    <row r="6660" spans="1:5">
      <c r="A6660" s="816">
        <f t="shared" si="434"/>
        <v>28572</v>
      </c>
      <c r="B6660" s="815">
        <f t="shared" si="435"/>
        <v>82</v>
      </c>
      <c r="C6660" s="815">
        <f t="shared" si="436"/>
        <v>284</v>
      </c>
      <c r="D6660" s="815">
        <f t="shared" si="437"/>
        <v>285</v>
      </c>
      <c r="E6660" s="815">
        <v>1978</v>
      </c>
    </row>
    <row r="6661" spans="1:5">
      <c r="A6661" s="816">
        <f t="shared" si="434"/>
        <v>28573</v>
      </c>
      <c r="B6661" s="815">
        <f t="shared" si="435"/>
        <v>83</v>
      </c>
      <c r="C6661" s="815">
        <f t="shared" si="436"/>
        <v>283</v>
      </c>
      <c r="D6661" s="815">
        <f t="shared" si="437"/>
        <v>284</v>
      </c>
      <c r="E6661" s="815">
        <v>1978</v>
      </c>
    </row>
    <row r="6662" spans="1:5">
      <c r="A6662" s="816">
        <f t="shared" si="434"/>
        <v>28574</v>
      </c>
      <c r="B6662" s="815">
        <f t="shared" si="435"/>
        <v>84</v>
      </c>
      <c r="C6662" s="815">
        <f t="shared" si="436"/>
        <v>282</v>
      </c>
      <c r="D6662" s="815">
        <f t="shared" si="437"/>
        <v>283</v>
      </c>
      <c r="E6662" s="815">
        <v>1978</v>
      </c>
    </row>
    <row r="6663" spans="1:5">
      <c r="A6663" s="816">
        <f t="shared" si="434"/>
        <v>28575</v>
      </c>
      <c r="B6663" s="815">
        <f t="shared" si="435"/>
        <v>85</v>
      </c>
      <c r="C6663" s="815">
        <f t="shared" si="436"/>
        <v>281</v>
      </c>
      <c r="D6663" s="815">
        <f t="shared" si="437"/>
        <v>282</v>
      </c>
      <c r="E6663" s="815">
        <v>1978</v>
      </c>
    </row>
    <row r="6664" spans="1:5">
      <c r="A6664" s="816">
        <f t="shared" si="434"/>
        <v>28576</v>
      </c>
      <c r="B6664" s="815">
        <f t="shared" si="435"/>
        <v>86</v>
      </c>
      <c r="C6664" s="815">
        <f t="shared" si="436"/>
        <v>280</v>
      </c>
      <c r="D6664" s="815">
        <f t="shared" si="437"/>
        <v>281</v>
      </c>
      <c r="E6664" s="815">
        <v>1978</v>
      </c>
    </row>
    <row r="6665" spans="1:5">
      <c r="A6665" s="816">
        <f t="shared" si="434"/>
        <v>28577</v>
      </c>
      <c r="B6665" s="815">
        <f t="shared" si="435"/>
        <v>87</v>
      </c>
      <c r="C6665" s="815">
        <f t="shared" si="436"/>
        <v>279</v>
      </c>
      <c r="D6665" s="815">
        <f t="shared" si="437"/>
        <v>280</v>
      </c>
      <c r="E6665" s="815">
        <v>1978</v>
      </c>
    </row>
    <row r="6666" spans="1:5">
      <c r="A6666" s="816">
        <f t="shared" si="434"/>
        <v>28578</v>
      </c>
      <c r="B6666" s="815">
        <f t="shared" si="435"/>
        <v>88</v>
      </c>
      <c r="C6666" s="815">
        <f t="shared" si="436"/>
        <v>278</v>
      </c>
      <c r="D6666" s="815">
        <f t="shared" si="437"/>
        <v>279</v>
      </c>
      <c r="E6666" s="815">
        <v>1978</v>
      </c>
    </row>
    <row r="6667" spans="1:5">
      <c r="A6667" s="816">
        <f t="shared" si="434"/>
        <v>28579</v>
      </c>
      <c r="B6667" s="815">
        <f t="shared" si="435"/>
        <v>89</v>
      </c>
      <c r="C6667" s="815">
        <f t="shared" si="436"/>
        <v>277</v>
      </c>
      <c r="D6667" s="815">
        <f t="shared" si="437"/>
        <v>278</v>
      </c>
      <c r="E6667" s="815">
        <v>1978</v>
      </c>
    </row>
    <row r="6668" spans="1:5">
      <c r="A6668" s="816">
        <f t="shared" si="434"/>
        <v>28580</v>
      </c>
      <c r="B6668" s="815">
        <f t="shared" si="435"/>
        <v>90</v>
      </c>
      <c r="C6668" s="815">
        <f t="shared" si="436"/>
        <v>276</v>
      </c>
      <c r="D6668" s="815">
        <f t="shared" si="437"/>
        <v>277</v>
      </c>
      <c r="E6668" s="815">
        <v>1978</v>
      </c>
    </row>
    <row r="6669" spans="1:5">
      <c r="A6669" s="816">
        <f t="shared" si="434"/>
        <v>28581</v>
      </c>
      <c r="B6669" s="815">
        <f t="shared" si="435"/>
        <v>91</v>
      </c>
      <c r="C6669" s="815">
        <f t="shared" si="436"/>
        <v>275</v>
      </c>
      <c r="D6669" s="815">
        <f t="shared" si="437"/>
        <v>276</v>
      </c>
      <c r="E6669" s="815">
        <v>1978</v>
      </c>
    </row>
    <row r="6670" spans="1:5">
      <c r="A6670" s="816">
        <f t="shared" si="434"/>
        <v>28582</v>
      </c>
      <c r="B6670" s="815">
        <f t="shared" si="435"/>
        <v>92</v>
      </c>
      <c r="C6670" s="815">
        <f t="shared" si="436"/>
        <v>274</v>
      </c>
      <c r="D6670" s="815">
        <f t="shared" si="437"/>
        <v>275</v>
      </c>
      <c r="E6670" s="815">
        <v>1978</v>
      </c>
    </row>
    <row r="6671" spans="1:5">
      <c r="A6671" s="816">
        <f t="shared" si="434"/>
        <v>28583</v>
      </c>
      <c r="B6671" s="815">
        <f t="shared" si="435"/>
        <v>93</v>
      </c>
      <c r="C6671" s="815">
        <f t="shared" si="436"/>
        <v>273</v>
      </c>
      <c r="D6671" s="815">
        <f t="shared" si="437"/>
        <v>274</v>
      </c>
      <c r="E6671" s="815">
        <v>1978</v>
      </c>
    </row>
    <row r="6672" spans="1:5">
      <c r="A6672" s="816">
        <f t="shared" si="434"/>
        <v>28584</v>
      </c>
      <c r="B6672" s="815">
        <f t="shared" si="435"/>
        <v>94</v>
      </c>
      <c r="C6672" s="815">
        <f t="shared" si="436"/>
        <v>272</v>
      </c>
      <c r="D6672" s="815">
        <f t="shared" si="437"/>
        <v>273</v>
      </c>
      <c r="E6672" s="815">
        <v>1978</v>
      </c>
    </row>
    <row r="6673" spans="1:5">
      <c r="A6673" s="816">
        <f t="shared" si="434"/>
        <v>28585</v>
      </c>
      <c r="B6673" s="815">
        <f t="shared" si="435"/>
        <v>95</v>
      </c>
      <c r="C6673" s="815">
        <f t="shared" si="436"/>
        <v>271</v>
      </c>
      <c r="D6673" s="815">
        <f t="shared" si="437"/>
        <v>272</v>
      </c>
      <c r="E6673" s="815">
        <v>1978</v>
      </c>
    </row>
    <row r="6674" spans="1:5">
      <c r="A6674" s="816">
        <f t="shared" si="434"/>
        <v>28586</v>
      </c>
      <c r="B6674" s="815">
        <f t="shared" si="435"/>
        <v>96</v>
      </c>
      <c r="C6674" s="815">
        <f t="shared" si="436"/>
        <v>270</v>
      </c>
      <c r="D6674" s="815">
        <f t="shared" si="437"/>
        <v>271</v>
      </c>
      <c r="E6674" s="815">
        <v>1978</v>
      </c>
    </row>
    <row r="6675" spans="1:5">
      <c r="A6675" s="816">
        <f t="shared" si="434"/>
        <v>28587</v>
      </c>
      <c r="B6675" s="815">
        <f t="shared" si="435"/>
        <v>97</v>
      </c>
      <c r="C6675" s="815">
        <f t="shared" si="436"/>
        <v>269</v>
      </c>
      <c r="D6675" s="815">
        <f t="shared" si="437"/>
        <v>270</v>
      </c>
      <c r="E6675" s="815">
        <v>1978</v>
      </c>
    </row>
    <row r="6676" spans="1:5">
      <c r="A6676" s="816">
        <f t="shared" si="434"/>
        <v>28588</v>
      </c>
      <c r="B6676" s="815">
        <f t="shared" si="435"/>
        <v>98</v>
      </c>
      <c r="C6676" s="815">
        <f t="shared" si="436"/>
        <v>268</v>
      </c>
      <c r="D6676" s="815">
        <f t="shared" si="437"/>
        <v>269</v>
      </c>
      <c r="E6676" s="815">
        <v>1978</v>
      </c>
    </row>
    <row r="6677" spans="1:5">
      <c r="A6677" s="816">
        <f t="shared" si="434"/>
        <v>28589</v>
      </c>
      <c r="B6677" s="815">
        <f t="shared" si="435"/>
        <v>99</v>
      </c>
      <c r="C6677" s="815">
        <f t="shared" si="436"/>
        <v>267</v>
      </c>
      <c r="D6677" s="815">
        <f t="shared" si="437"/>
        <v>268</v>
      </c>
      <c r="E6677" s="815">
        <v>1978</v>
      </c>
    </row>
    <row r="6678" spans="1:5">
      <c r="A6678" s="816">
        <f t="shared" si="434"/>
        <v>28590</v>
      </c>
      <c r="B6678" s="815">
        <f t="shared" si="435"/>
        <v>100</v>
      </c>
      <c r="C6678" s="815">
        <f t="shared" si="436"/>
        <v>266</v>
      </c>
      <c r="D6678" s="815">
        <f t="shared" si="437"/>
        <v>267</v>
      </c>
      <c r="E6678" s="815">
        <v>1978</v>
      </c>
    </row>
    <row r="6679" spans="1:5">
      <c r="A6679" s="816">
        <f t="shared" si="434"/>
        <v>28591</v>
      </c>
      <c r="B6679" s="815">
        <f t="shared" si="435"/>
        <v>101</v>
      </c>
      <c r="C6679" s="815">
        <f t="shared" si="436"/>
        <v>265</v>
      </c>
      <c r="D6679" s="815">
        <f t="shared" si="437"/>
        <v>266</v>
      </c>
      <c r="E6679" s="815">
        <v>1978</v>
      </c>
    </row>
    <row r="6680" spans="1:5">
      <c r="A6680" s="816">
        <f t="shared" si="434"/>
        <v>28592</v>
      </c>
      <c r="B6680" s="815">
        <f t="shared" si="435"/>
        <v>102</v>
      </c>
      <c r="C6680" s="815">
        <f t="shared" si="436"/>
        <v>264</v>
      </c>
      <c r="D6680" s="815">
        <f t="shared" si="437"/>
        <v>265</v>
      </c>
      <c r="E6680" s="815">
        <v>1978</v>
      </c>
    </row>
    <row r="6681" spans="1:5">
      <c r="A6681" s="816">
        <f t="shared" si="434"/>
        <v>28593</v>
      </c>
      <c r="B6681" s="815">
        <f t="shared" si="435"/>
        <v>103</v>
      </c>
      <c r="C6681" s="815">
        <f t="shared" si="436"/>
        <v>263</v>
      </c>
      <c r="D6681" s="815">
        <f t="shared" si="437"/>
        <v>264</v>
      </c>
      <c r="E6681" s="815">
        <v>1978</v>
      </c>
    </row>
    <row r="6682" spans="1:5">
      <c r="A6682" s="816">
        <f t="shared" si="434"/>
        <v>28594</v>
      </c>
      <c r="B6682" s="815">
        <f t="shared" si="435"/>
        <v>104</v>
      </c>
      <c r="C6682" s="815">
        <f t="shared" si="436"/>
        <v>262</v>
      </c>
      <c r="D6682" s="815">
        <f t="shared" si="437"/>
        <v>263</v>
      </c>
      <c r="E6682" s="815">
        <v>1978</v>
      </c>
    </row>
    <row r="6683" spans="1:5">
      <c r="A6683" s="816">
        <f t="shared" si="434"/>
        <v>28595</v>
      </c>
      <c r="B6683" s="815">
        <f t="shared" si="435"/>
        <v>105</v>
      </c>
      <c r="C6683" s="815">
        <f t="shared" si="436"/>
        <v>261</v>
      </c>
      <c r="D6683" s="815">
        <f t="shared" si="437"/>
        <v>262</v>
      </c>
      <c r="E6683" s="815">
        <v>1978</v>
      </c>
    </row>
    <row r="6684" spans="1:5">
      <c r="A6684" s="816">
        <f t="shared" si="434"/>
        <v>28596</v>
      </c>
      <c r="B6684" s="815">
        <f t="shared" si="435"/>
        <v>106</v>
      </c>
      <c r="C6684" s="815">
        <f t="shared" si="436"/>
        <v>260</v>
      </c>
      <c r="D6684" s="815">
        <f t="shared" si="437"/>
        <v>261</v>
      </c>
      <c r="E6684" s="815">
        <v>1978</v>
      </c>
    </row>
    <row r="6685" spans="1:5">
      <c r="A6685" s="816">
        <f t="shared" si="434"/>
        <v>28597</v>
      </c>
      <c r="B6685" s="815">
        <f t="shared" si="435"/>
        <v>107</v>
      </c>
      <c r="C6685" s="815">
        <f t="shared" si="436"/>
        <v>259</v>
      </c>
      <c r="D6685" s="815">
        <f t="shared" si="437"/>
        <v>260</v>
      </c>
      <c r="E6685" s="815">
        <v>1978</v>
      </c>
    </row>
    <row r="6686" spans="1:5">
      <c r="A6686" s="816">
        <f t="shared" si="434"/>
        <v>28598</v>
      </c>
      <c r="B6686" s="815">
        <f t="shared" si="435"/>
        <v>108</v>
      </c>
      <c r="C6686" s="815">
        <f t="shared" si="436"/>
        <v>258</v>
      </c>
      <c r="D6686" s="815">
        <f t="shared" si="437"/>
        <v>259</v>
      </c>
      <c r="E6686" s="815">
        <v>1978</v>
      </c>
    </row>
    <row r="6687" spans="1:5">
      <c r="A6687" s="816">
        <f t="shared" si="434"/>
        <v>28599</v>
      </c>
      <c r="B6687" s="815">
        <f t="shared" si="435"/>
        <v>109</v>
      </c>
      <c r="C6687" s="815">
        <f t="shared" si="436"/>
        <v>257</v>
      </c>
      <c r="D6687" s="815">
        <f t="shared" si="437"/>
        <v>258</v>
      </c>
      <c r="E6687" s="815">
        <v>1978</v>
      </c>
    </row>
    <row r="6688" spans="1:5">
      <c r="A6688" s="816">
        <f t="shared" si="434"/>
        <v>28600</v>
      </c>
      <c r="B6688" s="815">
        <f t="shared" si="435"/>
        <v>110</v>
      </c>
      <c r="C6688" s="815">
        <f t="shared" si="436"/>
        <v>256</v>
      </c>
      <c r="D6688" s="815">
        <f t="shared" si="437"/>
        <v>257</v>
      </c>
      <c r="E6688" s="815">
        <v>1978</v>
      </c>
    </row>
    <row r="6689" spans="1:5">
      <c r="A6689" s="816">
        <f t="shared" si="434"/>
        <v>28601</v>
      </c>
      <c r="B6689" s="815">
        <f t="shared" si="435"/>
        <v>111</v>
      </c>
      <c r="C6689" s="815">
        <f t="shared" si="436"/>
        <v>255</v>
      </c>
      <c r="D6689" s="815">
        <f t="shared" si="437"/>
        <v>256</v>
      </c>
      <c r="E6689" s="815">
        <v>1978</v>
      </c>
    </row>
    <row r="6690" spans="1:5">
      <c r="A6690" s="816">
        <f t="shared" si="434"/>
        <v>28602</v>
      </c>
      <c r="B6690" s="815">
        <f t="shared" si="435"/>
        <v>112</v>
      </c>
      <c r="C6690" s="815">
        <f t="shared" si="436"/>
        <v>254</v>
      </c>
      <c r="D6690" s="815">
        <f t="shared" si="437"/>
        <v>255</v>
      </c>
      <c r="E6690" s="815">
        <v>1978</v>
      </c>
    </row>
    <row r="6691" spans="1:5">
      <c r="A6691" s="816">
        <f t="shared" si="434"/>
        <v>28603</v>
      </c>
      <c r="B6691" s="815">
        <f t="shared" si="435"/>
        <v>113</v>
      </c>
      <c r="C6691" s="815">
        <f t="shared" si="436"/>
        <v>253</v>
      </c>
      <c r="D6691" s="815">
        <f t="shared" si="437"/>
        <v>254</v>
      </c>
      <c r="E6691" s="815">
        <v>1978</v>
      </c>
    </row>
    <row r="6692" spans="1:5">
      <c r="A6692" s="816">
        <f t="shared" si="434"/>
        <v>28604</v>
      </c>
      <c r="B6692" s="815">
        <f t="shared" si="435"/>
        <v>114</v>
      </c>
      <c r="C6692" s="815">
        <f t="shared" si="436"/>
        <v>252</v>
      </c>
      <c r="D6692" s="815">
        <f t="shared" si="437"/>
        <v>253</v>
      </c>
      <c r="E6692" s="815">
        <v>1978</v>
      </c>
    </row>
    <row r="6693" spans="1:5">
      <c r="A6693" s="816">
        <f t="shared" si="434"/>
        <v>28605</v>
      </c>
      <c r="B6693" s="815">
        <f t="shared" si="435"/>
        <v>115</v>
      </c>
      <c r="C6693" s="815">
        <f t="shared" si="436"/>
        <v>251</v>
      </c>
      <c r="D6693" s="815">
        <f t="shared" si="437"/>
        <v>252</v>
      </c>
      <c r="E6693" s="815">
        <v>1978</v>
      </c>
    </row>
    <row r="6694" spans="1:5">
      <c r="A6694" s="816">
        <f t="shared" si="434"/>
        <v>28606</v>
      </c>
      <c r="B6694" s="815">
        <f t="shared" si="435"/>
        <v>116</v>
      </c>
      <c r="C6694" s="815">
        <f t="shared" si="436"/>
        <v>250</v>
      </c>
      <c r="D6694" s="815">
        <f t="shared" si="437"/>
        <v>251</v>
      </c>
      <c r="E6694" s="815">
        <v>1978</v>
      </c>
    </row>
    <row r="6695" spans="1:5">
      <c r="A6695" s="816">
        <f t="shared" si="434"/>
        <v>28607</v>
      </c>
      <c r="B6695" s="815">
        <f t="shared" si="435"/>
        <v>117</v>
      </c>
      <c r="C6695" s="815">
        <f t="shared" si="436"/>
        <v>249</v>
      </c>
      <c r="D6695" s="815">
        <f t="shared" si="437"/>
        <v>250</v>
      </c>
      <c r="E6695" s="815">
        <v>1978</v>
      </c>
    </row>
    <row r="6696" spans="1:5">
      <c r="A6696" s="816">
        <f t="shared" si="434"/>
        <v>28608</v>
      </c>
      <c r="B6696" s="815">
        <f t="shared" si="435"/>
        <v>118</v>
      </c>
      <c r="C6696" s="815">
        <f t="shared" si="436"/>
        <v>248</v>
      </c>
      <c r="D6696" s="815">
        <f t="shared" si="437"/>
        <v>249</v>
      </c>
      <c r="E6696" s="815">
        <v>1978</v>
      </c>
    </row>
    <row r="6697" spans="1:5">
      <c r="A6697" s="816">
        <f t="shared" si="434"/>
        <v>28609</v>
      </c>
      <c r="B6697" s="815">
        <f t="shared" si="435"/>
        <v>119</v>
      </c>
      <c r="C6697" s="815">
        <f t="shared" si="436"/>
        <v>247</v>
      </c>
      <c r="D6697" s="815">
        <f t="shared" si="437"/>
        <v>248</v>
      </c>
      <c r="E6697" s="815">
        <v>1978</v>
      </c>
    </row>
    <row r="6698" spans="1:5">
      <c r="A6698" s="816">
        <f t="shared" si="434"/>
        <v>28610</v>
      </c>
      <c r="B6698" s="815">
        <f t="shared" si="435"/>
        <v>120</v>
      </c>
      <c r="C6698" s="815">
        <f t="shared" si="436"/>
        <v>246</v>
      </c>
      <c r="D6698" s="815">
        <f t="shared" si="437"/>
        <v>247</v>
      </c>
      <c r="E6698" s="815">
        <v>1978</v>
      </c>
    </row>
    <row r="6699" spans="1:5">
      <c r="A6699" s="816">
        <f t="shared" si="434"/>
        <v>28611</v>
      </c>
      <c r="B6699" s="815">
        <f t="shared" si="435"/>
        <v>121</v>
      </c>
      <c r="C6699" s="815">
        <f t="shared" si="436"/>
        <v>245</v>
      </c>
      <c r="D6699" s="815">
        <f t="shared" si="437"/>
        <v>246</v>
      </c>
      <c r="E6699" s="815">
        <v>1978</v>
      </c>
    </row>
    <row r="6700" spans="1:5">
      <c r="A6700" s="816">
        <f t="shared" si="434"/>
        <v>28612</v>
      </c>
      <c r="B6700" s="815">
        <f t="shared" si="435"/>
        <v>122</v>
      </c>
      <c r="C6700" s="815">
        <f t="shared" si="436"/>
        <v>244</v>
      </c>
      <c r="D6700" s="815">
        <f t="shared" si="437"/>
        <v>245</v>
      </c>
      <c r="E6700" s="815">
        <v>1978</v>
      </c>
    </row>
    <row r="6701" spans="1:5">
      <c r="A6701" s="816">
        <f t="shared" si="434"/>
        <v>28613</v>
      </c>
      <c r="B6701" s="815">
        <f t="shared" si="435"/>
        <v>123</v>
      </c>
      <c r="C6701" s="815">
        <f t="shared" si="436"/>
        <v>243</v>
      </c>
      <c r="D6701" s="815">
        <f t="shared" si="437"/>
        <v>244</v>
      </c>
      <c r="E6701" s="815">
        <v>1978</v>
      </c>
    </row>
    <row r="6702" spans="1:5">
      <c r="A6702" s="816">
        <f t="shared" si="434"/>
        <v>28614</v>
      </c>
      <c r="B6702" s="815">
        <f t="shared" si="435"/>
        <v>124</v>
      </c>
      <c r="C6702" s="815">
        <f t="shared" si="436"/>
        <v>242</v>
      </c>
      <c r="D6702" s="815">
        <f t="shared" si="437"/>
        <v>243</v>
      </c>
      <c r="E6702" s="815">
        <v>1978</v>
      </c>
    </row>
    <row r="6703" spans="1:5">
      <c r="A6703" s="816">
        <f t="shared" si="434"/>
        <v>28615</v>
      </c>
      <c r="B6703" s="815">
        <f t="shared" si="435"/>
        <v>125</v>
      </c>
      <c r="C6703" s="815">
        <f t="shared" si="436"/>
        <v>241</v>
      </c>
      <c r="D6703" s="815">
        <f t="shared" si="437"/>
        <v>242</v>
      </c>
      <c r="E6703" s="815">
        <v>1978</v>
      </c>
    </row>
    <row r="6704" spans="1:5">
      <c r="A6704" s="816">
        <f t="shared" si="434"/>
        <v>28616</v>
      </c>
      <c r="B6704" s="815">
        <f t="shared" si="435"/>
        <v>126</v>
      </c>
      <c r="C6704" s="815">
        <f t="shared" si="436"/>
        <v>240</v>
      </c>
      <c r="D6704" s="815">
        <f t="shared" si="437"/>
        <v>241</v>
      </c>
      <c r="E6704" s="815">
        <v>1978</v>
      </c>
    </row>
    <row r="6705" spans="1:5">
      <c r="A6705" s="816">
        <f t="shared" si="434"/>
        <v>28617</v>
      </c>
      <c r="B6705" s="815">
        <f t="shared" si="435"/>
        <v>127</v>
      </c>
      <c r="C6705" s="815">
        <f t="shared" si="436"/>
        <v>239</v>
      </c>
      <c r="D6705" s="815">
        <f t="shared" si="437"/>
        <v>240</v>
      </c>
      <c r="E6705" s="815">
        <v>1978</v>
      </c>
    </row>
    <row r="6706" spans="1:5">
      <c r="A6706" s="816">
        <f t="shared" si="434"/>
        <v>28618</v>
      </c>
      <c r="B6706" s="815">
        <f t="shared" si="435"/>
        <v>128</v>
      </c>
      <c r="C6706" s="815">
        <f t="shared" si="436"/>
        <v>238</v>
      </c>
      <c r="D6706" s="815">
        <f t="shared" si="437"/>
        <v>239</v>
      </c>
      <c r="E6706" s="815">
        <v>1978</v>
      </c>
    </row>
    <row r="6707" spans="1:5">
      <c r="A6707" s="816">
        <f t="shared" ref="A6707:A6770" si="438">A6706+1</f>
        <v>28619</v>
      </c>
      <c r="B6707" s="815">
        <f t="shared" si="435"/>
        <v>129</v>
      </c>
      <c r="C6707" s="815">
        <f t="shared" si="436"/>
        <v>237</v>
      </c>
      <c r="D6707" s="815">
        <f t="shared" si="437"/>
        <v>238</v>
      </c>
      <c r="E6707" s="815">
        <v>1978</v>
      </c>
    </row>
    <row r="6708" spans="1:5">
      <c r="A6708" s="816">
        <f t="shared" si="438"/>
        <v>28620</v>
      </c>
      <c r="B6708" s="815">
        <f t="shared" si="435"/>
        <v>130</v>
      </c>
      <c r="C6708" s="815">
        <f t="shared" si="436"/>
        <v>236</v>
      </c>
      <c r="D6708" s="815">
        <f t="shared" si="437"/>
        <v>237</v>
      </c>
      <c r="E6708" s="815">
        <v>1978</v>
      </c>
    </row>
    <row r="6709" spans="1:5">
      <c r="A6709" s="816">
        <f t="shared" si="438"/>
        <v>28621</v>
      </c>
      <c r="B6709" s="815">
        <f t="shared" ref="B6709:B6772" si="439">B6708+1</f>
        <v>131</v>
      </c>
      <c r="C6709" s="815">
        <f t="shared" ref="C6709:C6772" si="440">C6708-1</f>
        <v>235</v>
      </c>
      <c r="D6709" s="815">
        <f t="shared" ref="D6709:D6772" si="441">D6708-1</f>
        <v>236</v>
      </c>
      <c r="E6709" s="815">
        <v>1978</v>
      </c>
    </row>
    <row r="6710" spans="1:5">
      <c r="A6710" s="816">
        <f t="shared" si="438"/>
        <v>28622</v>
      </c>
      <c r="B6710" s="815">
        <f t="shared" si="439"/>
        <v>132</v>
      </c>
      <c r="C6710" s="815">
        <f t="shared" si="440"/>
        <v>234</v>
      </c>
      <c r="D6710" s="815">
        <f t="shared" si="441"/>
        <v>235</v>
      </c>
      <c r="E6710" s="815">
        <v>1978</v>
      </c>
    </row>
    <row r="6711" spans="1:5">
      <c r="A6711" s="816">
        <f t="shared" si="438"/>
        <v>28623</v>
      </c>
      <c r="B6711" s="815">
        <f t="shared" si="439"/>
        <v>133</v>
      </c>
      <c r="C6711" s="815">
        <f t="shared" si="440"/>
        <v>233</v>
      </c>
      <c r="D6711" s="815">
        <f t="shared" si="441"/>
        <v>234</v>
      </c>
      <c r="E6711" s="815">
        <v>1978</v>
      </c>
    </row>
    <row r="6712" spans="1:5">
      <c r="A6712" s="816">
        <f t="shared" si="438"/>
        <v>28624</v>
      </c>
      <c r="B6712" s="815">
        <f t="shared" si="439"/>
        <v>134</v>
      </c>
      <c r="C6712" s="815">
        <f t="shared" si="440"/>
        <v>232</v>
      </c>
      <c r="D6712" s="815">
        <f t="shared" si="441"/>
        <v>233</v>
      </c>
      <c r="E6712" s="815">
        <v>1978</v>
      </c>
    </row>
    <row r="6713" spans="1:5">
      <c r="A6713" s="816">
        <f t="shared" si="438"/>
        <v>28625</v>
      </c>
      <c r="B6713" s="815">
        <f t="shared" si="439"/>
        <v>135</v>
      </c>
      <c r="C6713" s="815">
        <f t="shared" si="440"/>
        <v>231</v>
      </c>
      <c r="D6713" s="815">
        <f t="shared" si="441"/>
        <v>232</v>
      </c>
      <c r="E6713" s="815">
        <v>1978</v>
      </c>
    </row>
    <row r="6714" spans="1:5">
      <c r="A6714" s="816">
        <f t="shared" si="438"/>
        <v>28626</v>
      </c>
      <c r="B6714" s="815">
        <f t="shared" si="439"/>
        <v>136</v>
      </c>
      <c r="C6714" s="815">
        <f t="shared" si="440"/>
        <v>230</v>
      </c>
      <c r="D6714" s="815">
        <f t="shared" si="441"/>
        <v>231</v>
      </c>
      <c r="E6714" s="815">
        <v>1978</v>
      </c>
    </row>
    <row r="6715" spans="1:5">
      <c r="A6715" s="816">
        <f t="shared" si="438"/>
        <v>28627</v>
      </c>
      <c r="B6715" s="815">
        <f t="shared" si="439"/>
        <v>137</v>
      </c>
      <c r="C6715" s="815">
        <f t="shared" si="440"/>
        <v>229</v>
      </c>
      <c r="D6715" s="815">
        <f t="shared" si="441"/>
        <v>230</v>
      </c>
      <c r="E6715" s="815">
        <v>1978</v>
      </c>
    </row>
    <row r="6716" spans="1:5">
      <c r="A6716" s="816">
        <f t="shared" si="438"/>
        <v>28628</v>
      </c>
      <c r="B6716" s="815">
        <f t="shared" si="439"/>
        <v>138</v>
      </c>
      <c r="C6716" s="815">
        <f t="shared" si="440"/>
        <v>228</v>
      </c>
      <c r="D6716" s="815">
        <f t="shared" si="441"/>
        <v>229</v>
      </c>
      <c r="E6716" s="815">
        <v>1978</v>
      </c>
    </row>
    <row r="6717" spans="1:5">
      <c r="A6717" s="816">
        <f t="shared" si="438"/>
        <v>28629</v>
      </c>
      <c r="B6717" s="815">
        <f t="shared" si="439"/>
        <v>139</v>
      </c>
      <c r="C6717" s="815">
        <f t="shared" si="440"/>
        <v>227</v>
      </c>
      <c r="D6717" s="815">
        <f t="shared" si="441"/>
        <v>228</v>
      </c>
      <c r="E6717" s="815">
        <v>1978</v>
      </c>
    </row>
    <row r="6718" spans="1:5">
      <c r="A6718" s="816">
        <f t="shared" si="438"/>
        <v>28630</v>
      </c>
      <c r="B6718" s="815">
        <f t="shared" si="439"/>
        <v>140</v>
      </c>
      <c r="C6718" s="815">
        <f t="shared" si="440"/>
        <v>226</v>
      </c>
      <c r="D6718" s="815">
        <f t="shared" si="441"/>
        <v>227</v>
      </c>
      <c r="E6718" s="815">
        <v>1978</v>
      </c>
    </row>
    <row r="6719" spans="1:5">
      <c r="A6719" s="816">
        <f t="shared" si="438"/>
        <v>28631</v>
      </c>
      <c r="B6719" s="815">
        <f t="shared" si="439"/>
        <v>141</v>
      </c>
      <c r="C6719" s="815">
        <f t="shared" si="440"/>
        <v>225</v>
      </c>
      <c r="D6719" s="815">
        <f t="shared" si="441"/>
        <v>226</v>
      </c>
      <c r="E6719" s="815">
        <v>1978</v>
      </c>
    </row>
    <row r="6720" spans="1:5">
      <c r="A6720" s="816">
        <f t="shared" si="438"/>
        <v>28632</v>
      </c>
      <c r="B6720" s="815">
        <f t="shared" si="439"/>
        <v>142</v>
      </c>
      <c r="C6720" s="815">
        <f t="shared" si="440"/>
        <v>224</v>
      </c>
      <c r="D6720" s="815">
        <f t="shared" si="441"/>
        <v>225</v>
      </c>
      <c r="E6720" s="815">
        <v>1978</v>
      </c>
    </row>
    <row r="6721" spans="1:5">
      <c r="A6721" s="816">
        <f t="shared" si="438"/>
        <v>28633</v>
      </c>
      <c r="B6721" s="815">
        <f t="shared" si="439"/>
        <v>143</v>
      </c>
      <c r="C6721" s="815">
        <f t="shared" si="440"/>
        <v>223</v>
      </c>
      <c r="D6721" s="815">
        <f t="shared" si="441"/>
        <v>224</v>
      </c>
      <c r="E6721" s="815">
        <v>1978</v>
      </c>
    </row>
    <row r="6722" spans="1:5">
      <c r="A6722" s="816">
        <f t="shared" si="438"/>
        <v>28634</v>
      </c>
      <c r="B6722" s="815">
        <f t="shared" si="439"/>
        <v>144</v>
      </c>
      <c r="C6722" s="815">
        <f t="shared" si="440"/>
        <v>222</v>
      </c>
      <c r="D6722" s="815">
        <f t="shared" si="441"/>
        <v>223</v>
      </c>
      <c r="E6722" s="815">
        <v>1978</v>
      </c>
    </row>
    <row r="6723" spans="1:5">
      <c r="A6723" s="816">
        <f t="shared" si="438"/>
        <v>28635</v>
      </c>
      <c r="B6723" s="815">
        <f t="shared" si="439"/>
        <v>145</v>
      </c>
      <c r="C6723" s="815">
        <f t="shared" si="440"/>
        <v>221</v>
      </c>
      <c r="D6723" s="815">
        <f t="shared" si="441"/>
        <v>222</v>
      </c>
      <c r="E6723" s="815">
        <v>1978</v>
      </c>
    </row>
    <row r="6724" spans="1:5">
      <c r="A6724" s="816">
        <f t="shared" si="438"/>
        <v>28636</v>
      </c>
      <c r="B6724" s="815">
        <f t="shared" si="439"/>
        <v>146</v>
      </c>
      <c r="C6724" s="815">
        <f t="shared" si="440"/>
        <v>220</v>
      </c>
      <c r="D6724" s="815">
        <f t="shared" si="441"/>
        <v>221</v>
      </c>
      <c r="E6724" s="815">
        <v>1978</v>
      </c>
    </row>
    <row r="6725" spans="1:5">
      <c r="A6725" s="816">
        <f t="shared" si="438"/>
        <v>28637</v>
      </c>
      <c r="B6725" s="815">
        <f t="shared" si="439"/>
        <v>147</v>
      </c>
      <c r="C6725" s="815">
        <f t="shared" si="440"/>
        <v>219</v>
      </c>
      <c r="D6725" s="815">
        <f t="shared" si="441"/>
        <v>220</v>
      </c>
      <c r="E6725" s="815">
        <v>1978</v>
      </c>
    </row>
    <row r="6726" spans="1:5">
      <c r="A6726" s="816">
        <f t="shared" si="438"/>
        <v>28638</v>
      </c>
      <c r="B6726" s="815">
        <f t="shared" si="439"/>
        <v>148</v>
      </c>
      <c r="C6726" s="815">
        <f t="shared" si="440"/>
        <v>218</v>
      </c>
      <c r="D6726" s="815">
        <f t="shared" si="441"/>
        <v>219</v>
      </c>
      <c r="E6726" s="815">
        <v>1978</v>
      </c>
    </row>
    <row r="6727" spans="1:5">
      <c r="A6727" s="816">
        <f t="shared" si="438"/>
        <v>28639</v>
      </c>
      <c r="B6727" s="815">
        <f t="shared" si="439"/>
        <v>149</v>
      </c>
      <c r="C6727" s="815">
        <f t="shared" si="440"/>
        <v>217</v>
      </c>
      <c r="D6727" s="815">
        <f t="shared" si="441"/>
        <v>218</v>
      </c>
      <c r="E6727" s="815">
        <v>1978</v>
      </c>
    </row>
    <row r="6728" spans="1:5">
      <c r="A6728" s="816">
        <f t="shared" si="438"/>
        <v>28640</v>
      </c>
      <c r="B6728" s="815">
        <f t="shared" si="439"/>
        <v>150</v>
      </c>
      <c r="C6728" s="815">
        <f t="shared" si="440"/>
        <v>216</v>
      </c>
      <c r="D6728" s="815">
        <f t="shared" si="441"/>
        <v>217</v>
      </c>
      <c r="E6728" s="815">
        <v>1978</v>
      </c>
    </row>
    <row r="6729" spans="1:5">
      <c r="A6729" s="816">
        <f t="shared" si="438"/>
        <v>28641</v>
      </c>
      <c r="B6729" s="815">
        <f t="shared" si="439"/>
        <v>151</v>
      </c>
      <c r="C6729" s="815">
        <f t="shared" si="440"/>
        <v>215</v>
      </c>
      <c r="D6729" s="815">
        <f t="shared" si="441"/>
        <v>216</v>
      </c>
      <c r="E6729" s="815">
        <v>1978</v>
      </c>
    </row>
    <row r="6730" spans="1:5">
      <c r="A6730" s="816">
        <f t="shared" si="438"/>
        <v>28642</v>
      </c>
      <c r="B6730" s="815">
        <f t="shared" si="439"/>
        <v>152</v>
      </c>
      <c r="C6730" s="815">
        <f t="shared" si="440"/>
        <v>214</v>
      </c>
      <c r="D6730" s="815">
        <f t="shared" si="441"/>
        <v>215</v>
      </c>
      <c r="E6730" s="815">
        <v>1978</v>
      </c>
    </row>
    <row r="6731" spans="1:5">
      <c r="A6731" s="816">
        <f t="shared" si="438"/>
        <v>28643</v>
      </c>
      <c r="B6731" s="815">
        <f t="shared" si="439"/>
        <v>153</v>
      </c>
      <c r="C6731" s="815">
        <f t="shared" si="440"/>
        <v>213</v>
      </c>
      <c r="D6731" s="815">
        <f t="shared" si="441"/>
        <v>214</v>
      </c>
      <c r="E6731" s="815">
        <v>1978</v>
      </c>
    </row>
    <row r="6732" spans="1:5">
      <c r="A6732" s="816">
        <f t="shared" si="438"/>
        <v>28644</v>
      </c>
      <c r="B6732" s="815">
        <f t="shared" si="439"/>
        <v>154</v>
      </c>
      <c r="C6732" s="815">
        <f t="shared" si="440"/>
        <v>212</v>
      </c>
      <c r="D6732" s="815">
        <f t="shared" si="441"/>
        <v>213</v>
      </c>
      <c r="E6732" s="815">
        <v>1978</v>
      </c>
    </row>
    <row r="6733" spans="1:5">
      <c r="A6733" s="816">
        <f t="shared" si="438"/>
        <v>28645</v>
      </c>
      <c r="B6733" s="815">
        <f t="shared" si="439"/>
        <v>155</v>
      </c>
      <c r="C6733" s="815">
        <f t="shared" si="440"/>
        <v>211</v>
      </c>
      <c r="D6733" s="815">
        <f t="shared" si="441"/>
        <v>212</v>
      </c>
      <c r="E6733" s="815">
        <v>1978</v>
      </c>
    </row>
    <row r="6734" spans="1:5">
      <c r="A6734" s="816">
        <f t="shared" si="438"/>
        <v>28646</v>
      </c>
      <c r="B6734" s="815">
        <f t="shared" si="439"/>
        <v>156</v>
      </c>
      <c r="C6734" s="815">
        <f t="shared" si="440"/>
        <v>210</v>
      </c>
      <c r="D6734" s="815">
        <f t="shared" si="441"/>
        <v>211</v>
      </c>
      <c r="E6734" s="815">
        <v>1978</v>
      </c>
    </row>
    <row r="6735" spans="1:5">
      <c r="A6735" s="816">
        <f t="shared" si="438"/>
        <v>28647</v>
      </c>
      <c r="B6735" s="815">
        <f t="shared" si="439"/>
        <v>157</v>
      </c>
      <c r="C6735" s="815">
        <f t="shared" si="440"/>
        <v>209</v>
      </c>
      <c r="D6735" s="815">
        <f t="shared" si="441"/>
        <v>210</v>
      </c>
      <c r="E6735" s="815">
        <v>1978</v>
      </c>
    </row>
    <row r="6736" spans="1:5">
      <c r="A6736" s="816">
        <f t="shared" si="438"/>
        <v>28648</v>
      </c>
      <c r="B6736" s="815">
        <f t="shared" si="439"/>
        <v>158</v>
      </c>
      <c r="C6736" s="815">
        <f t="shared" si="440"/>
        <v>208</v>
      </c>
      <c r="D6736" s="815">
        <f t="shared" si="441"/>
        <v>209</v>
      </c>
      <c r="E6736" s="815">
        <v>1978</v>
      </c>
    </row>
    <row r="6737" spans="1:5">
      <c r="A6737" s="816">
        <f t="shared" si="438"/>
        <v>28649</v>
      </c>
      <c r="B6737" s="815">
        <f t="shared" si="439"/>
        <v>159</v>
      </c>
      <c r="C6737" s="815">
        <f t="shared" si="440"/>
        <v>207</v>
      </c>
      <c r="D6737" s="815">
        <f t="shared" si="441"/>
        <v>208</v>
      </c>
      <c r="E6737" s="815">
        <v>1978</v>
      </c>
    </row>
    <row r="6738" spans="1:5">
      <c r="A6738" s="816">
        <f t="shared" si="438"/>
        <v>28650</v>
      </c>
      <c r="B6738" s="815">
        <f t="shared" si="439"/>
        <v>160</v>
      </c>
      <c r="C6738" s="815">
        <f t="shared" si="440"/>
        <v>206</v>
      </c>
      <c r="D6738" s="815">
        <f t="shared" si="441"/>
        <v>207</v>
      </c>
      <c r="E6738" s="815">
        <v>1978</v>
      </c>
    </row>
    <row r="6739" spans="1:5">
      <c r="A6739" s="816">
        <f t="shared" si="438"/>
        <v>28651</v>
      </c>
      <c r="B6739" s="815">
        <f t="shared" si="439"/>
        <v>161</v>
      </c>
      <c r="C6739" s="815">
        <f t="shared" si="440"/>
        <v>205</v>
      </c>
      <c r="D6739" s="815">
        <f t="shared" si="441"/>
        <v>206</v>
      </c>
      <c r="E6739" s="815">
        <v>1978</v>
      </c>
    </row>
    <row r="6740" spans="1:5">
      <c r="A6740" s="816">
        <f t="shared" si="438"/>
        <v>28652</v>
      </c>
      <c r="B6740" s="815">
        <f t="shared" si="439"/>
        <v>162</v>
      </c>
      <c r="C6740" s="815">
        <f t="shared" si="440"/>
        <v>204</v>
      </c>
      <c r="D6740" s="815">
        <f t="shared" si="441"/>
        <v>205</v>
      </c>
      <c r="E6740" s="815">
        <v>1978</v>
      </c>
    </row>
    <row r="6741" spans="1:5">
      <c r="A6741" s="816">
        <f t="shared" si="438"/>
        <v>28653</v>
      </c>
      <c r="B6741" s="815">
        <f t="shared" si="439"/>
        <v>163</v>
      </c>
      <c r="C6741" s="815">
        <f t="shared" si="440"/>
        <v>203</v>
      </c>
      <c r="D6741" s="815">
        <f t="shared" si="441"/>
        <v>204</v>
      </c>
      <c r="E6741" s="815">
        <v>1978</v>
      </c>
    </row>
    <row r="6742" spans="1:5">
      <c r="A6742" s="816">
        <f t="shared" si="438"/>
        <v>28654</v>
      </c>
      <c r="B6742" s="815">
        <f t="shared" si="439"/>
        <v>164</v>
      </c>
      <c r="C6742" s="815">
        <f t="shared" si="440"/>
        <v>202</v>
      </c>
      <c r="D6742" s="815">
        <f t="shared" si="441"/>
        <v>203</v>
      </c>
      <c r="E6742" s="815">
        <v>1978</v>
      </c>
    </row>
    <row r="6743" spans="1:5">
      <c r="A6743" s="816">
        <f t="shared" si="438"/>
        <v>28655</v>
      </c>
      <c r="B6743" s="815">
        <f t="shared" si="439"/>
        <v>165</v>
      </c>
      <c r="C6743" s="815">
        <f t="shared" si="440"/>
        <v>201</v>
      </c>
      <c r="D6743" s="815">
        <f t="shared" si="441"/>
        <v>202</v>
      </c>
      <c r="E6743" s="815">
        <v>1978</v>
      </c>
    </row>
    <row r="6744" spans="1:5">
      <c r="A6744" s="816">
        <f t="shared" si="438"/>
        <v>28656</v>
      </c>
      <c r="B6744" s="815">
        <f t="shared" si="439"/>
        <v>166</v>
      </c>
      <c r="C6744" s="815">
        <f t="shared" si="440"/>
        <v>200</v>
      </c>
      <c r="D6744" s="815">
        <f t="shared" si="441"/>
        <v>201</v>
      </c>
      <c r="E6744" s="815">
        <v>1978</v>
      </c>
    </row>
    <row r="6745" spans="1:5">
      <c r="A6745" s="816">
        <f t="shared" si="438"/>
        <v>28657</v>
      </c>
      <c r="B6745" s="815">
        <f t="shared" si="439"/>
        <v>167</v>
      </c>
      <c r="C6745" s="815">
        <f t="shared" si="440"/>
        <v>199</v>
      </c>
      <c r="D6745" s="815">
        <f t="shared" si="441"/>
        <v>200</v>
      </c>
      <c r="E6745" s="815">
        <v>1978</v>
      </c>
    </row>
    <row r="6746" spans="1:5">
      <c r="A6746" s="816">
        <f t="shared" si="438"/>
        <v>28658</v>
      </c>
      <c r="B6746" s="815">
        <f t="shared" si="439"/>
        <v>168</v>
      </c>
      <c r="C6746" s="815">
        <f t="shared" si="440"/>
        <v>198</v>
      </c>
      <c r="D6746" s="815">
        <f t="shared" si="441"/>
        <v>199</v>
      </c>
      <c r="E6746" s="815">
        <v>1978</v>
      </c>
    </row>
    <row r="6747" spans="1:5">
      <c r="A6747" s="816">
        <f t="shared" si="438"/>
        <v>28659</v>
      </c>
      <c r="B6747" s="815">
        <f t="shared" si="439"/>
        <v>169</v>
      </c>
      <c r="C6747" s="815">
        <f t="shared" si="440"/>
        <v>197</v>
      </c>
      <c r="D6747" s="815">
        <f t="shared" si="441"/>
        <v>198</v>
      </c>
      <c r="E6747" s="815">
        <v>1978</v>
      </c>
    </row>
    <row r="6748" spans="1:5">
      <c r="A6748" s="816">
        <f t="shared" si="438"/>
        <v>28660</v>
      </c>
      <c r="B6748" s="815">
        <f t="shared" si="439"/>
        <v>170</v>
      </c>
      <c r="C6748" s="815">
        <f t="shared" si="440"/>
        <v>196</v>
      </c>
      <c r="D6748" s="815">
        <f t="shared" si="441"/>
        <v>197</v>
      </c>
      <c r="E6748" s="815">
        <v>1978</v>
      </c>
    </row>
    <row r="6749" spans="1:5">
      <c r="A6749" s="816">
        <f t="shared" si="438"/>
        <v>28661</v>
      </c>
      <c r="B6749" s="815">
        <f t="shared" si="439"/>
        <v>171</v>
      </c>
      <c r="C6749" s="815">
        <f t="shared" si="440"/>
        <v>195</v>
      </c>
      <c r="D6749" s="815">
        <f t="shared" si="441"/>
        <v>196</v>
      </c>
      <c r="E6749" s="815">
        <v>1978</v>
      </c>
    </row>
    <row r="6750" spans="1:5">
      <c r="A6750" s="816">
        <f t="shared" si="438"/>
        <v>28662</v>
      </c>
      <c r="B6750" s="815">
        <f t="shared" si="439"/>
        <v>172</v>
      </c>
      <c r="C6750" s="815">
        <f t="shared" si="440"/>
        <v>194</v>
      </c>
      <c r="D6750" s="815">
        <f t="shared" si="441"/>
        <v>195</v>
      </c>
      <c r="E6750" s="815">
        <v>1978</v>
      </c>
    </row>
    <row r="6751" spans="1:5">
      <c r="A6751" s="816">
        <f t="shared" si="438"/>
        <v>28663</v>
      </c>
      <c r="B6751" s="815">
        <f t="shared" si="439"/>
        <v>173</v>
      </c>
      <c r="C6751" s="815">
        <f t="shared" si="440"/>
        <v>193</v>
      </c>
      <c r="D6751" s="815">
        <f t="shared" si="441"/>
        <v>194</v>
      </c>
      <c r="E6751" s="815">
        <v>1978</v>
      </c>
    </row>
    <row r="6752" spans="1:5">
      <c r="A6752" s="816">
        <f t="shared" si="438"/>
        <v>28664</v>
      </c>
      <c r="B6752" s="815">
        <f t="shared" si="439"/>
        <v>174</v>
      </c>
      <c r="C6752" s="815">
        <f t="shared" si="440"/>
        <v>192</v>
      </c>
      <c r="D6752" s="815">
        <f t="shared" si="441"/>
        <v>193</v>
      </c>
      <c r="E6752" s="815">
        <v>1978</v>
      </c>
    </row>
    <row r="6753" spans="1:5">
      <c r="A6753" s="816">
        <f t="shared" si="438"/>
        <v>28665</v>
      </c>
      <c r="B6753" s="815">
        <f t="shared" si="439"/>
        <v>175</v>
      </c>
      <c r="C6753" s="815">
        <f t="shared" si="440"/>
        <v>191</v>
      </c>
      <c r="D6753" s="815">
        <f t="shared" si="441"/>
        <v>192</v>
      </c>
      <c r="E6753" s="815">
        <v>1978</v>
      </c>
    </row>
    <row r="6754" spans="1:5">
      <c r="A6754" s="816">
        <f t="shared" si="438"/>
        <v>28666</v>
      </c>
      <c r="B6754" s="815">
        <f t="shared" si="439"/>
        <v>176</v>
      </c>
      <c r="C6754" s="815">
        <f t="shared" si="440"/>
        <v>190</v>
      </c>
      <c r="D6754" s="815">
        <f t="shared" si="441"/>
        <v>191</v>
      </c>
      <c r="E6754" s="815">
        <v>1978</v>
      </c>
    </row>
    <row r="6755" spans="1:5">
      <c r="A6755" s="816">
        <f t="shared" si="438"/>
        <v>28667</v>
      </c>
      <c r="B6755" s="815">
        <f t="shared" si="439"/>
        <v>177</v>
      </c>
      <c r="C6755" s="815">
        <f t="shared" si="440"/>
        <v>189</v>
      </c>
      <c r="D6755" s="815">
        <f t="shared" si="441"/>
        <v>190</v>
      </c>
      <c r="E6755" s="815">
        <v>1978</v>
      </c>
    </row>
    <row r="6756" spans="1:5">
      <c r="A6756" s="816">
        <f t="shared" si="438"/>
        <v>28668</v>
      </c>
      <c r="B6756" s="815">
        <f t="shared" si="439"/>
        <v>178</v>
      </c>
      <c r="C6756" s="815">
        <f t="shared" si="440"/>
        <v>188</v>
      </c>
      <c r="D6756" s="815">
        <f t="shared" si="441"/>
        <v>189</v>
      </c>
      <c r="E6756" s="815">
        <v>1978</v>
      </c>
    </row>
    <row r="6757" spans="1:5">
      <c r="A6757" s="816">
        <f t="shared" si="438"/>
        <v>28669</v>
      </c>
      <c r="B6757" s="815">
        <f t="shared" si="439"/>
        <v>179</v>
      </c>
      <c r="C6757" s="815">
        <f t="shared" si="440"/>
        <v>187</v>
      </c>
      <c r="D6757" s="815">
        <f t="shared" si="441"/>
        <v>188</v>
      </c>
      <c r="E6757" s="815">
        <v>1978</v>
      </c>
    </row>
    <row r="6758" spans="1:5">
      <c r="A6758" s="816">
        <f t="shared" si="438"/>
        <v>28670</v>
      </c>
      <c r="B6758" s="815">
        <f t="shared" si="439"/>
        <v>180</v>
      </c>
      <c r="C6758" s="815">
        <f t="shared" si="440"/>
        <v>186</v>
      </c>
      <c r="D6758" s="815">
        <f t="shared" si="441"/>
        <v>187</v>
      </c>
      <c r="E6758" s="815">
        <v>1978</v>
      </c>
    </row>
    <row r="6759" spans="1:5">
      <c r="A6759" s="816">
        <f t="shared" si="438"/>
        <v>28671</v>
      </c>
      <c r="B6759" s="815">
        <f t="shared" si="439"/>
        <v>181</v>
      </c>
      <c r="C6759" s="815">
        <f t="shared" si="440"/>
        <v>185</v>
      </c>
      <c r="D6759" s="815">
        <f t="shared" si="441"/>
        <v>186</v>
      </c>
      <c r="E6759" s="815">
        <v>1978</v>
      </c>
    </row>
    <row r="6760" spans="1:5">
      <c r="A6760" s="816">
        <f t="shared" si="438"/>
        <v>28672</v>
      </c>
      <c r="B6760" s="815">
        <f t="shared" si="439"/>
        <v>182</v>
      </c>
      <c r="C6760" s="815">
        <f t="shared" si="440"/>
        <v>184</v>
      </c>
      <c r="D6760" s="815">
        <f t="shared" si="441"/>
        <v>185</v>
      </c>
      <c r="E6760" s="815">
        <v>1978</v>
      </c>
    </row>
    <row r="6761" spans="1:5">
      <c r="A6761" s="816">
        <f t="shared" si="438"/>
        <v>28673</v>
      </c>
      <c r="B6761" s="815">
        <f t="shared" si="439"/>
        <v>183</v>
      </c>
      <c r="C6761" s="815">
        <f t="shared" si="440"/>
        <v>183</v>
      </c>
      <c r="D6761" s="815">
        <f t="shared" si="441"/>
        <v>184</v>
      </c>
      <c r="E6761" s="815">
        <v>1978</v>
      </c>
    </row>
    <row r="6762" spans="1:5">
      <c r="A6762" s="816">
        <f t="shared" si="438"/>
        <v>28674</v>
      </c>
      <c r="B6762" s="815">
        <f t="shared" si="439"/>
        <v>184</v>
      </c>
      <c r="C6762" s="815">
        <f t="shared" si="440"/>
        <v>182</v>
      </c>
      <c r="D6762" s="815">
        <f t="shared" si="441"/>
        <v>183</v>
      </c>
      <c r="E6762" s="815">
        <v>1978</v>
      </c>
    </row>
    <row r="6763" spans="1:5">
      <c r="A6763" s="816">
        <f t="shared" si="438"/>
        <v>28675</v>
      </c>
      <c r="B6763" s="815">
        <f t="shared" si="439"/>
        <v>185</v>
      </c>
      <c r="C6763" s="815">
        <f t="shared" si="440"/>
        <v>181</v>
      </c>
      <c r="D6763" s="815">
        <f t="shared" si="441"/>
        <v>182</v>
      </c>
      <c r="E6763" s="815">
        <v>1978</v>
      </c>
    </row>
    <row r="6764" spans="1:5">
      <c r="A6764" s="816">
        <f t="shared" si="438"/>
        <v>28676</v>
      </c>
      <c r="B6764" s="815">
        <f t="shared" si="439"/>
        <v>186</v>
      </c>
      <c r="C6764" s="815">
        <f t="shared" si="440"/>
        <v>180</v>
      </c>
      <c r="D6764" s="815">
        <f t="shared" si="441"/>
        <v>181</v>
      </c>
      <c r="E6764" s="815">
        <v>1978</v>
      </c>
    </row>
    <row r="6765" spans="1:5">
      <c r="A6765" s="816">
        <f t="shared" si="438"/>
        <v>28677</v>
      </c>
      <c r="B6765" s="815">
        <f t="shared" si="439"/>
        <v>187</v>
      </c>
      <c r="C6765" s="815">
        <f t="shared" si="440"/>
        <v>179</v>
      </c>
      <c r="D6765" s="815">
        <f t="shared" si="441"/>
        <v>180</v>
      </c>
      <c r="E6765" s="815">
        <v>1978</v>
      </c>
    </row>
    <row r="6766" spans="1:5">
      <c r="A6766" s="816">
        <f t="shared" si="438"/>
        <v>28678</v>
      </c>
      <c r="B6766" s="815">
        <f t="shared" si="439"/>
        <v>188</v>
      </c>
      <c r="C6766" s="815">
        <f t="shared" si="440"/>
        <v>178</v>
      </c>
      <c r="D6766" s="815">
        <f t="shared" si="441"/>
        <v>179</v>
      </c>
      <c r="E6766" s="815">
        <v>1978</v>
      </c>
    </row>
    <row r="6767" spans="1:5">
      <c r="A6767" s="816">
        <f t="shared" si="438"/>
        <v>28679</v>
      </c>
      <c r="B6767" s="815">
        <f t="shared" si="439"/>
        <v>189</v>
      </c>
      <c r="C6767" s="815">
        <f t="shared" si="440"/>
        <v>177</v>
      </c>
      <c r="D6767" s="815">
        <f t="shared" si="441"/>
        <v>178</v>
      </c>
      <c r="E6767" s="815">
        <v>1978</v>
      </c>
    </row>
    <row r="6768" spans="1:5">
      <c r="A6768" s="816">
        <f t="shared" si="438"/>
        <v>28680</v>
      </c>
      <c r="B6768" s="815">
        <f t="shared" si="439"/>
        <v>190</v>
      </c>
      <c r="C6768" s="815">
        <f t="shared" si="440"/>
        <v>176</v>
      </c>
      <c r="D6768" s="815">
        <f t="shared" si="441"/>
        <v>177</v>
      </c>
      <c r="E6768" s="815">
        <v>1978</v>
      </c>
    </row>
    <row r="6769" spans="1:5">
      <c r="A6769" s="816">
        <f t="shared" si="438"/>
        <v>28681</v>
      </c>
      <c r="B6769" s="815">
        <f t="shared" si="439"/>
        <v>191</v>
      </c>
      <c r="C6769" s="815">
        <f t="shared" si="440"/>
        <v>175</v>
      </c>
      <c r="D6769" s="815">
        <f t="shared" si="441"/>
        <v>176</v>
      </c>
      <c r="E6769" s="815">
        <v>1978</v>
      </c>
    </row>
    <row r="6770" spans="1:5">
      <c r="A6770" s="816">
        <f t="shared" si="438"/>
        <v>28682</v>
      </c>
      <c r="B6770" s="815">
        <f t="shared" si="439"/>
        <v>192</v>
      </c>
      <c r="C6770" s="815">
        <f t="shared" si="440"/>
        <v>174</v>
      </c>
      <c r="D6770" s="815">
        <f t="shared" si="441"/>
        <v>175</v>
      </c>
      <c r="E6770" s="815">
        <v>1978</v>
      </c>
    </row>
    <row r="6771" spans="1:5">
      <c r="A6771" s="816">
        <f t="shared" ref="A6771:A6834" si="442">A6770+1</f>
        <v>28683</v>
      </c>
      <c r="B6771" s="815">
        <f t="shared" si="439"/>
        <v>193</v>
      </c>
      <c r="C6771" s="815">
        <f t="shared" si="440"/>
        <v>173</v>
      </c>
      <c r="D6771" s="815">
        <f t="shared" si="441"/>
        <v>174</v>
      </c>
      <c r="E6771" s="815">
        <v>1978</v>
      </c>
    </row>
    <row r="6772" spans="1:5">
      <c r="A6772" s="816">
        <f t="shared" si="442"/>
        <v>28684</v>
      </c>
      <c r="B6772" s="815">
        <f t="shared" si="439"/>
        <v>194</v>
      </c>
      <c r="C6772" s="815">
        <f t="shared" si="440"/>
        <v>172</v>
      </c>
      <c r="D6772" s="815">
        <f t="shared" si="441"/>
        <v>173</v>
      </c>
      <c r="E6772" s="815">
        <v>1978</v>
      </c>
    </row>
    <row r="6773" spans="1:5">
      <c r="A6773" s="816">
        <f t="shared" si="442"/>
        <v>28685</v>
      </c>
      <c r="B6773" s="815">
        <f t="shared" ref="B6773:B6836" si="443">B6772+1</f>
        <v>195</v>
      </c>
      <c r="C6773" s="815">
        <f t="shared" ref="C6773:C6836" si="444">C6772-1</f>
        <v>171</v>
      </c>
      <c r="D6773" s="815">
        <f t="shared" ref="D6773:D6836" si="445">D6772-1</f>
        <v>172</v>
      </c>
      <c r="E6773" s="815">
        <v>1978</v>
      </c>
    </row>
    <row r="6774" spans="1:5">
      <c r="A6774" s="816">
        <f t="shared" si="442"/>
        <v>28686</v>
      </c>
      <c r="B6774" s="815">
        <f t="shared" si="443"/>
        <v>196</v>
      </c>
      <c r="C6774" s="815">
        <f t="shared" si="444"/>
        <v>170</v>
      </c>
      <c r="D6774" s="815">
        <f t="shared" si="445"/>
        <v>171</v>
      </c>
      <c r="E6774" s="815">
        <v>1978</v>
      </c>
    </row>
    <row r="6775" spans="1:5">
      <c r="A6775" s="816">
        <f t="shared" si="442"/>
        <v>28687</v>
      </c>
      <c r="B6775" s="815">
        <f t="shared" si="443"/>
        <v>197</v>
      </c>
      <c r="C6775" s="815">
        <f t="shared" si="444"/>
        <v>169</v>
      </c>
      <c r="D6775" s="815">
        <f t="shared" si="445"/>
        <v>170</v>
      </c>
      <c r="E6775" s="815">
        <v>1978</v>
      </c>
    </row>
    <row r="6776" spans="1:5">
      <c r="A6776" s="816">
        <f t="shared" si="442"/>
        <v>28688</v>
      </c>
      <c r="B6776" s="815">
        <f t="shared" si="443"/>
        <v>198</v>
      </c>
      <c r="C6776" s="815">
        <f t="shared" si="444"/>
        <v>168</v>
      </c>
      <c r="D6776" s="815">
        <f t="shared" si="445"/>
        <v>169</v>
      </c>
      <c r="E6776" s="815">
        <v>1978</v>
      </c>
    </row>
    <row r="6777" spans="1:5">
      <c r="A6777" s="816">
        <f t="shared" si="442"/>
        <v>28689</v>
      </c>
      <c r="B6777" s="815">
        <f t="shared" si="443"/>
        <v>199</v>
      </c>
      <c r="C6777" s="815">
        <f t="shared" si="444"/>
        <v>167</v>
      </c>
      <c r="D6777" s="815">
        <f t="shared" si="445"/>
        <v>168</v>
      </c>
      <c r="E6777" s="815">
        <v>1978</v>
      </c>
    </row>
    <row r="6778" spans="1:5">
      <c r="A6778" s="816">
        <f t="shared" si="442"/>
        <v>28690</v>
      </c>
      <c r="B6778" s="815">
        <f t="shared" si="443"/>
        <v>200</v>
      </c>
      <c r="C6778" s="815">
        <f t="shared" si="444"/>
        <v>166</v>
      </c>
      <c r="D6778" s="815">
        <f t="shared" si="445"/>
        <v>167</v>
      </c>
      <c r="E6778" s="815">
        <v>1978</v>
      </c>
    </row>
    <row r="6779" spans="1:5">
      <c r="A6779" s="816">
        <f t="shared" si="442"/>
        <v>28691</v>
      </c>
      <c r="B6779" s="815">
        <f t="shared" si="443"/>
        <v>201</v>
      </c>
      <c r="C6779" s="815">
        <f t="shared" si="444"/>
        <v>165</v>
      </c>
      <c r="D6779" s="815">
        <f t="shared" si="445"/>
        <v>166</v>
      </c>
      <c r="E6779" s="815">
        <v>1978</v>
      </c>
    </row>
    <row r="6780" spans="1:5">
      <c r="A6780" s="816">
        <f t="shared" si="442"/>
        <v>28692</v>
      </c>
      <c r="B6780" s="815">
        <f t="shared" si="443"/>
        <v>202</v>
      </c>
      <c r="C6780" s="815">
        <f t="shared" si="444"/>
        <v>164</v>
      </c>
      <c r="D6780" s="815">
        <f t="shared" si="445"/>
        <v>165</v>
      </c>
      <c r="E6780" s="815">
        <v>1978</v>
      </c>
    </row>
    <row r="6781" spans="1:5">
      <c r="A6781" s="816">
        <f t="shared" si="442"/>
        <v>28693</v>
      </c>
      <c r="B6781" s="815">
        <f t="shared" si="443"/>
        <v>203</v>
      </c>
      <c r="C6781" s="815">
        <f t="shared" si="444"/>
        <v>163</v>
      </c>
      <c r="D6781" s="815">
        <f t="shared" si="445"/>
        <v>164</v>
      </c>
      <c r="E6781" s="815">
        <v>1978</v>
      </c>
    </row>
    <row r="6782" spans="1:5">
      <c r="A6782" s="816">
        <f t="shared" si="442"/>
        <v>28694</v>
      </c>
      <c r="B6782" s="815">
        <f t="shared" si="443"/>
        <v>204</v>
      </c>
      <c r="C6782" s="815">
        <f t="shared" si="444"/>
        <v>162</v>
      </c>
      <c r="D6782" s="815">
        <f t="shared" si="445"/>
        <v>163</v>
      </c>
      <c r="E6782" s="815">
        <v>1978</v>
      </c>
    </row>
    <row r="6783" spans="1:5">
      <c r="A6783" s="816">
        <f t="shared" si="442"/>
        <v>28695</v>
      </c>
      <c r="B6783" s="815">
        <f t="shared" si="443"/>
        <v>205</v>
      </c>
      <c r="C6783" s="815">
        <f t="shared" si="444"/>
        <v>161</v>
      </c>
      <c r="D6783" s="815">
        <f t="shared" si="445"/>
        <v>162</v>
      </c>
      <c r="E6783" s="815">
        <v>1978</v>
      </c>
    </row>
    <row r="6784" spans="1:5">
      <c r="A6784" s="816">
        <f t="shared" si="442"/>
        <v>28696</v>
      </c>
      <c r="B6784" s="815">
        <f t="shared" si="443"/>
        <v>206</v>
      </c>
      <c r="C6784" s="815">
        <f t="shared" si="444"/>
        <v>160</v>
      </c>
      <c r="D6784" s="815">
        <f t="shared" si="445"/>
        <v>161</v>
      </c>
      <c r="E6784" s="815">
        <v>1978</v>
      </c>
    </row>
    <row r="6785" spans="1:5">
      <c r="A6785" s="816">
        <f t="shared" si="442"/>
        <v>28697</v>
      </c>
      <c r="B6785" s="815">
        <f t="shared" si="443"/>
        <v>207</v>
      </c>
      <c r="C6785" s="815">
        <f t="shared" si="444"/>
        <v>159</v>
      </c>
      <c r="D6785" s="815">
        <f t="shared" si="445"/>
        <v>160</v>
      </c>
      <c r="E6785" s="815">
        <v>1978</v>
      </c>
    </row>
    <row r="6786" spans="1:5">
      <c r="A6786" s="816">
        <f t="shared" si="442"/>
        <v>28698</v>
      </c>
      <c r="B6786" s="815">
        <f t="shared" si="443"/>
        <v>208</v>
      </c>
      <c r="C6786" s="815">
        <f t="shared" si="444"/>
        <v>158</v>
      </c>
      <c r="D6786" s="815">
        <f t="shared" si="445"/>
        <v>159</v>
      </c>
      <c r="E6786" s="815">
        <v>1978</v>
      </c>
    </row>
    <row r="6787" spans="1:5">
      <c r="A6787" s="816">
        <f t="shared" si="442"/>
        <v>28699</v>
      </c>
      <c r="B6787" s="815">
        <f t="shared" si="443"/>
        <v>209</v>
      </c>
      <c r="C6787" s="815">
        <f t="shared" si="444"/>
        <v>157</v>
      </c>
      <c r="D6787" s="815">
        <f t="shared" si="445"/>
        <v>158</v>
      </c>
      <c r="E6787" s="815">
        <v>1978</v>
      </c>
    </row>
    <row r="6788" spans="1:5">
      <c r="A6788" s="816">
        <f t="shared" si="442"/>
        <v>28700</v>
      </c>
      <c r="B6788" s="815">
        <f t="shared" si="443"/>
        <v>210</v>
      </c>
      <c r="C6788" s="815">
        <f t="shared" si="444"/>
        <v>156</v>
      </c>
      <c r="D6788" s="815">
        <f t="shared" si="445"/>
        <v>157</v>
      </c>
      <c r="E6788" s="815">
        <v>1978</v>
      </c>
    </row>
    <row r="6789" spans="1:5">
      <c r="A6789" s="816">
        <f t="shared" si="442"/>
        <v>28701</v>
      </c>
      <c r="B6789" s="815">
        <f t="shared" si="443"/>
        <v>211</v>
      </c>
      <c r="C6789" s="815">
        <f t="shared" si="444"/>
        <v>155</v>
      </c>
      <c r="D6789" s="815">
        <f t="shared" si="445"/>
        <v>156</v>
      </c>
      <c r="E6789" s="815">
        <v>1978</v>
      </c>
    </row>
    <row r="6790" spans="1:5">
      <c r="A6790" s="816">
        <f t="shared" si="442"/>
        <v>28702</v>
      </c>
      <c r="B6790" s="815">
        <f t="shared" si="443"/>
        <v>212</v>
      </c>
      <c r="C6790" s="815">
        <f t="shared" si="444"/>
        <v>154</v>
      </c>
      <c r="D6790" s="815">
        <f t="shared" si="445"/>
        <v>155</v>
      </c>
      <c r="E6790" s="815">
        <v>1978</v>
      </c>
    </row>
    <row r="6791" spans="1:5">
      <c r="A6791" s="816">
        <f t="shared" si="442"/>
        <v>28703</v>
      </c>
      <c r="B6791" s="815">
        <f t="shared" si="443"/>
        <v>213</v>
      </c>
      <c r="C6791" s="815">
        <f t="shared" si="444"/>
        <v>153</v>
      </c>
      <c r="D6791" s="815">
        <f t="shared" si="445"/>
        <v>154</v>
      </c>
      <c r="E6791" s="815">
        <v>1978</v>
      </c>
    </row>
    <row r="6792" spans="1:5">
      <c r="A6792" s="816">
        <f t="shared" si="442"/>
        <v>28704</v>
      </c>
      <c r="B6792" s="815">
        <f t="shared" si="443"/>
        <v>214</v>
      </c>
      <c r="C6792" s="815">
        <f t="shared" si="444"/>
        <v>152</v>
      </c>
      <c r="D6792" s="815">
        <f t="shared" si="445"/>
        <v>153</v>
      </c>
      <c r="E6792" s="815">
        <v>1978</v>
      </c>
    </row>
    <row r="6793" spans="1:5">
      <c r="A6793" s="816">
        <f t="shared" si="442"/>
        <v>28705</v>
      </c>
      <c r="B6793" s="815">
        <f t="shared" si="443"/>
        <v>215</v>
      </c>
      <c r="C6793" s="815">
        <f t="shared" si="444"/>
        <v>151</v>
      </c>
      <c r="D6793" s="815">
        <f t="shared" si="445"/>
        <v>152</v>
      </c>
      <c r="E6793" s="815">
        <v>1978</v>
      </c>
    </row>
    <row r="6794" spans="1:5">
      <c r="A6794" s="816">
        <f t="shared" si="442"/>
        <v>28706</v>
      </c>
      <c r="B6794" s="815">
        <f t="shared" si="443"/>
        <v>216</v>
      </c>
      <c r="C6794" s="815">
        <f t="shared" si="444"/>
        <v>150</v>
      </c>
      <c r="D6794" s="815">
        <f t="shared" si="445"/>
        <v>151</v>
      </c>
      <c r="E6794" s="815">
        <v>1978</v>
      </c>
    </row>
    <row r="6795" spans="1:5">
      <c r="A6795" s="816">
        <f t="shared" si="442"/>
        <v>28707</v>
      </c>
      <c r="B6795" s="815">
        <f t="shared" si="443"/>
        <v>217</v>
      </c>
      <c r="C6795" s="815">
        <f t="shared" si="444"/>
        <v>149</v>
      </c>
      <c r="D6795" s="815">
        <f t="shared" si="445"/>
        <v>150</v>
      </c>
      <c r="E6795" s="815">
        <v>1978</v>
      </c>
    </row>
    <row r="6796" spans="1:5">
      <c r="A6796" s="816">
        <f t="shared" si="442"/>
        <v>28708</v>
      </c>
      <c r="B6796" s="815">
        <f t="shared" si="443"/>
        <v>218</v>
      </c>
      <c r="C6796" s="815">
        <f t="shared" si="444"/>
        <v>148</v>
      </c>
      <c r="D6796" s="815">
        <f t="shared" si="445"/>
        <v>149</v>
      </c>
      <c r="E6796" s="815">
        <v>1978</v>
      </c>
    </row>
    <row r="6797" spans="1:5">
      <c r="A6797" s="816">
        <f t="shared" si="442"/>
        <v>28709</v>
      </c>
      <c r="B6797" s="815">
        <f t="shared" si="443"/>
        <v>219</v>
      </c>
      <c r="C6797" s="815">
        <f t="shared" si="444"/>
        <v>147</v>
      </c>
      <c r="D6797" s="815">
        <f t="shared" si="445"/>
        <v>148</v>
      </c>
      <c r="E6797" s="815">
        <v>1978</v>
      </c>
    </row>
    <row r="6798" spans="1:5">
      <c r="A6798" s="816">
        <f t="shared" si="442"/>
        <v>28710</v>
      </c>
      <c r="B6798" s="815">
        <f t="shared" si="443"/>
        <v>220</v>
      </c>
      <c r="C6798" s="815">
        <f t="shared" si="444"/>
        <v>146</v>
      </c>
      <c r="D6798" s="815">
        <f t="shared" si="445"/>
        <v>147</v>
      </c>
      <c r="E6798" s="815">
        <v>1978</v>
      </c>
    </row>
    <row r="6799" spans="1:5">
      <c r="A6799" s="816">
        <f t="shared" si="442"/>
        <v>28711</v>
      </c>
      <c r="B6799" s="815">
        <f t="shared" si="443"/>
        <v>221</v>
      </c>
      <c r="C6799" s="815">
        <f t="shared" si="444"/>
        <v>145</v>
      </c>
      <c r="D6799" s="815">
        <f t="shared" si="445"/>
        <v>146</v>
      </c>
      <c r="E6799" s="815">
        <v>1978</v>
      </c>
    </row>
    <row r="6800" spans="1:5">
      <c r="A6800" s="816">
        <f t="shared" si="442"/>
        <v>28712</v>
      </c>
      <c r="B6800" s="815">
        <f t="shared" si="443"/>
        <v>222</v>
      </c>
      <c r="C6800" s="815">
        <f t="shared" si="444"/>
        <v>144</v>
      </c>
      <c r="D6800" s="815">
        <f t="shared" si="445"/>
        <v>145</v>
      </c>
      <c r="E6800" s="815">
        <v>1978</v>
      </c>
    </row>
    <row r="6801" spans="1:5">
      <c r="A6801" s="816">
        <f t="shared" si="442"/>
        <v>28713</v>
      </c>
      <c r="B6801" s="815">
        <f t="shared" si="443"/>
        <v>223</v>
      </c>
      <c r="C6801" s="815">
        <f t="shared" si="444"/>
        <v>143</v>
      </c>
      <c r="D6801" s="815">
        <f t="shared" si="445"/>
        <v>144</v>
      </c>
      <c r="E6801" s="815">
        <v>1978</v>
      </c>
    </row>
    <row r="6802" spans="1:5">
      <c r="A6802" s="816">
        <f t="shared" si="442"/>
        <v>28714</v>
      </c>
      <c r="B6802" s="815">
        <f t="shared" si="443"/>
        <v>224</v>
      </c>
      <c r="C6802" s="815">
        <f t="shared" si="444"/>
        <v>142</v>
      </c>
      <c r="D6802" s="815">
        <f t="shared" si="445"/>
        <v>143</v>
      </c>
      <c r="E6802" s="815">
        <v>1978</v>
      </c>
    </row>
    <row r="6803" spans="1:5">
      <c r="A6803" s="816">
        <f t="shared" si="442"/>
        <v>28715</v>
      </c>
      <c r="B6803" s="815">
        <f t="shared" si="443"/>
        <v>225</v>
      </c>
      <c r="C6803" s="815">
        <f t="shared" si="444"/>
        <v>141</v>
      </c>
      <c r="D6803" s="815">
        <f t="shared" si="445"/>
        <v>142</v>
      </c>
      <c r="E6803" s="815">
        <v>1978</v>
      </c>
    </row>
    <row r="6804" spans="1:5">
      <c r="A6804" s="816">
        <f t="shared" si="442"/>
        <v>28716</v>
      </c>
      <c r="B6804" s="815">
        <f t="shared" si="443"/>
        <v>226</v>
      </c>
      <c r="C6804" s="815">
        <f t="shared" si="444"/>
        <v>140</v>
      </c>
      <c r="D6804" s="815">
        <f t="shared" si="445"/>
        <v>141</v>
      </c>
      <c r="E6804" s="815">
        <v>1978</v>
      </c>
    </row>
    <row r="6805" spans="1:5">
      <c r="A6805" s="816">
        <f t="shared" si="442"/>
        <v>28717</v>
      </c>
      <c r="B6805" s="815">
        <f t="shared" si="443"/>
        <v>227</v>
      </c>
      <c r="C6805" s="815">
        <f t="shared" si="444"/>
        <v>139</v>
      </c>
      <c r="D6805" s="815">
        <f t="shared" si="445"/>
        <v>140</v>
      </c>
      <c r="E6805" s="815">
        <v>1978</v>
      </c>
    </row>
    <row r="6806" spans="1:5">
      <c r="A6806" s="816">
        <f t="shared" si="442"/>
        <v>28718</v>
      </c>
      <c r="B6806" s="815">
        <f t="shared" si="443"/>
        <v>228</v>
      </c>
      <c r="C6806" s="815">
        <f t="shared" si="444"/>
        <v>138</v>
      </c>
      <c r="D6806" s="815">
        <f t="shared" si="445"/>
        <v>139</v>
      </c>
      <c r="E6806" s="815">
        <v>1978</v>
      </c>
    </row>
    <row r="6807" spans="1:5">
      <c r="A6807" s="816">
        <f t="shared" si="442"/>
        <v>28719</v>
      </c>
      <c r="B6807" s="815">
        <f t="shared" si="443"/>
        <v>229</v>
      </c>
      <c r="C6807" s="815">
        <f t="shared" si="444"/>
        <v>137</v>
      </c>
      <c r="D6807" s="815">
        <f t="shared" si="445"/>
        <v>138</v>
      </c>
      <c r="E6807" s="815">
        <v>1978</v>
      </c>
    </row>
    <row r="6808" spans="1:5">
      <c r="A6808" s="816">
        <f t="shared" si="442"/>
        <v>28720</v>
      </c>
      <c r="B6808" s="815">
        <f t="shared" si="443"/>
        <v>230</v>
      </c>
      <c r="C6808" s="815">
        <f t="shared" si="444"/>
        <v>136</v>
      </c>
      <c r="D6808" s="815">
        <f t="shared" si="445"/>
        <v>137</v>
      </c>
      <c r="E6808" s="815">
        <v>1978</v>
      </c>
    </row>
    <row r="6809" spans="1:5">
      <c r="A6809" s="816">
        <f t="shared" si="442"/>
        <v>28721</v>
      </c>
      <c r="B6809" s="815">
        <f t="shared" si="443"/>
        <v>231</v>
      </c>
      <c r="C6809" s="815">
        <f t="shared" si="444"/>
        <v>135</v>
      </c>
      <c r="D6809" s="815">
        <f t="shared" si="445"/>
        <v>136</v>
      </c>
      <c r="E6809" s="815">
        <v>1978</v>
      </c>
    </row>
    <row r="6810" spans="1:5">
      <c r="A6810" s="816">
        <f t="shared" si="442"/>
        <v>28722</v>
      </c>
      <c r="B6810" s="815">
        <f t="shared" si="443"/>
        <v>232</v>
      </c>
      <c r="C6810" s="815">
        <f t="shared" si="444"/>
        <v>134</v>
      </c>
      <c r="D6810" s="815">
        <f t="shared" si="445"/>
        <v>135</v>
      </c>
      <c r="E6810" s="815">
        <v>1978</v>
      </c>
    </row>
    <row r="6811" spans="1:5">
      <c r="A6811" s="816">
        <f t="shared" si="442"/>
        <v>28723</v>
      </c>
      <c r="B6811" s="815">
        <f t="shared" si="443"/>
        <v>233</v>
      </c>
      <c r="C6811" s="815">
        <f t="shared" si="444"/>
        <v>133</v>
      </c>
      <c r="D6811" s="815">
        <f t="shared" si="445"/>
        <v>134</v>
      </c>
      <c r="E6811" s="815">
        <v>1978</v>
      </c>
    </row>
    <row r="6812" spans="1:5">
      <c r="A6812" s="816">
        <f t="shared" si="442"/>
        <v>28724</v>
      </c>
      <c r="B6812" s="815">
        <f t="shared" si="443"/>
        <v>234</v>
      </c>
      <c r="C6812" s="815">
        <f t="shared" si="444"/>
        <v>132</v>
      </c>
      <c r="D6812" s="815">
        <f t="shared" si="445"/>
        <v>133</v>
      </c>
      <c r="E6812" s="815">
        <v>1978</v>
      </c>
    </row>
    <row r="6813" spans="1:5">
      <c r="A6813" s="816">
        <f t="shared" si="442"/>
        <v>28725</v>
      </c>
      <c r="B6813" s="815">
        <f t="shared" si="443"/>
        <v>235</v>
      </c>
      <c r="C6813" s="815">
        <f t="shared" si="444"/>
        <v>131</v>
      </c>
      <c r="D6813" s="815">
        <f t="shared" si="445"/>
        <v>132</v>
      </c>
      <c r="E6813" s="815">
        <v>1978</v>
      </c>
    </row>
    <row r="6814" spans="1:5">
      <c r="A6814" s="816">
        <f t="shared" si="442"/>
        <v>28726</v>
      </c>
      <c r="B6814" s="815">
        <f t="shared" si="443"/>
        <v>236</v>
      </c>
      <c r="C6814" s="815">
        <f t="shared" si="444"/>
        <v>130</v>
      </c>
      <c r="D6814" s="815">
        <f t="shared" si="445"/>
        <v>131</v>
      </c>
      <c r="E6814" s="815">
        <v>1978</v>
      </c>
    </row>
    <row r="6815" spans="1:5">
      <c r="A6815" s="816">
        <f t="shared" si="442"/>
        <v>28727</v>
      </c>
      <c r="B6815" s="815">
        <f t="shared" si="443"/>
        <v>237</v>
      </c>
      <c r="C6815" s="815">
        <f t="shared" si="444"/>
        <v>129</v>
      </c>
      <c r="D6815" s="815">
        <f t="shared" si="445"/>
        <v>130</v>
      </c>
      <c r="E6815" s="815">
        <v>1978</v>
      </c>
    </row>
    <row r="6816" spans="1:5">
      <c r="A6816" s="816">
        <f t="shared" si="442"/>
        <v>28728</v>
      </c>
      <c r="B6816" s="815">
        <f t="shared" si="443"/>
        <v>238</v>
      </c>
      <c r="C6816" s="815">
        <f t="shared" si="444"/>
        <v>128</v>
      </c>
      <c r="D6816" s="815">
        <f t="shared" si="445"/>
        <v>129</v>
      </c>
      <c r="E6816" s="815">
        <v>1978</v>
      </c>
    </row>
    <row r="6817" spans="1:5">
      <c r="A6817" s="816">
        <f t="shared" si="442"/>
        <v>28729</v>
      </c>
      <c r="B6817" s="815">
        <f t="shared" si="443"/>
        <v>239</v>
      </c>
      <c r="C6817" s="815">
        <f t="shared" si="444"/>
        <v>127</v>
      </c>
      <c r="D6817" s="815">
        <f t="shared" si="445"/>
        <v>128</v>
      </c>
      <c r="E6817" s="815">
        <v>1978</v>
      </c>
    </row>
    <row r="6818" spans="1:5">
      <c r="A6818" s="816">
        <f t="shared" si="442"/>
        <v>28730</v>
      </c>
      <c r="B6818" s="815">
        <f t="shared" si="443"/>
        <v>240</v>
      </c>
      <c r="C6818" s="815">
        <f t="shared" si="444"/>
        <v>126</v>
      </c>
      <c r="D6818" s="815">
        <f t="shared" si="445"/>
        <v>127</v>
      </c>
      <c r="E6818" s="815">
        <v>1978</v>
      </c>
    </row>
    <row r="6819" spans="1:5">
      <c r="A6819" s="816">
        <f t="shared" si="442"/>
        <v>28731</v>
      </c>
      <c r="B6819" s="815">
        <f t="shared" si="443"/>
        <v>241</v>
      </c>
      <c r="C6819" s="815">
        <f t="shared" si="444"/>
        <v>125</v>
      </c>
      <c r="D6819" s="815">
        <f t="shared" si="445"/>
        <v>126</v>
      </c>
      <c r="E6819" s="815">
        <v>1978</v>
      </c>
    </row>
    <row r="6820" spans="1:5">
      <c r="A6820" s="816">
        <f t="shared" si="442"/>
        <v>28732</v>
      </c>
      <c r="B6820" s="815">
        <f t="shared" si="443"/>
        <v>242</v>
      </c>
      <c r="C6820" s="815">
        <f t="shared" si="444"/>
        <v>124</v>
      </c>
      <c r="D6820" s="815">
        <f t="shared" si="445"/>
        <v>125</v>
      </c>
      <c r="E6820" s="815">
        <v>1978</v>
      </c>
    </row>
    <row r="6821" spans="1:5">
      <c r="A6821" s="816">
        <f t="shared" si="442"/>
        <v>28733</v>
      </c>
      <c r="B6821" s="815">
        <f t="shared" si="443"/>
        <v>243</v>
      </c>
      <c r="C6821" s="815">
        <f t="shared" si="444"/>
        <v>123</v>
      </c>
      <c r="D6821" s="815">
        <f t="shared" si="445"/>
        <v>124</v>
      </c>
      <c r="E6821" s="815">
        <v>1978</v>
      </c>
    </row>
    <row r="6822" spans="1:5">
      <c r="A6822" s="816">
        <f t="shared" si="442"/>
        <v>28734</v>
      </c>
      <c r="B6822" s="815">
        <f t="shared" si="443"/>
        <v>244</v>
      </c>
      <c r="C6822" s="815">
        <f t="shared" si="444"/>
        <v>122</v>
      </c>
      <c r="D6822" s="815">
        <f t="shared" si="445"/>
        <v>123</v>
      </c>
      <c r="E6822" s="815">
        <v>1978</v>
      </c>
    </row>
    <row r="6823" spans="1:5">
      <c r="A6823" s="816">
        <f t="shared" si="442"/>
        <v>28735</v>
      </c>
      <c r="B6823" s="815">
        <f t="shared" si="443"/>
        <v>245</v>
      </c>
      <c r="C6823" s="815">
        <f t="shared" si="444"/>
        <v>121</v>
      </c>
      <c r="D6823" s="815">
        <f t="shared" si="445"/>
        <v>122</v>
      </c>
      <c r="E6823" s="815">
        <v>1978</v>
      </c>
    </row>
    <row r="6824" spans="1:5">
      <c r="A6824" s="816">
        <f t="shared" si="442"/>
        <v>28736</v>
      </c>
      <c r="B6824" s="815">
        <f t="shared" si="443"/>
        <v>246</v>
      </c>
      <c r="C6824" s="815">
        <f t="shared" si="444"/>
        <v>120</v>
      </c>
      <c r="D6824" s="815">
        <f t="shared" si="445"/>
        <v>121</v>
      </c>
      <c r="E6824" s="815">
        <v>1978</v>
      </c>
    </row>
    <row r="6825" spans="1:5">
      <c r="A6825" s="816">
        <f t="shared" si="442"/>
        <v>28737</v>
      </c>
      <c r="B6825" s="815">
        <f t="shared" si="443"/>
        <v>247</v>
      </c>
      <c r="C6825" s="815">
        <f t="shared" si="444"/>
        <v>119</v>
      </c>
      <c r="D6825" s="815">
        <f t="shared" si="445"/>
        <v>120</v>
      </c>
      <c r="E6825" s="815">
        <v>1978</v>
      </c>
    </row>
    <row r="6826" spans="1:5">
      <c r="A6826" s="816">
        <f t="shared" si="442"/>
        <v>28738</v>
      </c>
      <c r="B6826" s="815">
        <f t="shared" si="443"/>
        <v>248</v>
      </c>
      <c r="C6826" s="815">
        <f t="shared" si="444"/>
        <v>118</v>
      </c>
      <c r="D6826" s="815">
        <f t="shared" si="445"/>
        <v>119</v>
      </c>
      <c r="E6826" s="815">
        <v>1978</v>
      </c>
    </row>
    <row r="6827" spans="1:5">
      <c r="A6827" s="816">
        <f t="shared" si="442"/>
        <v>28739</v>
      </c>
      <c r="B6827" s="815">
        <f t="shared" si="443"/>
        <v>249</v>
      </c>
      <c r="C6827" s="815">
        <f t="shared" si="444"/>
        <v>117</v>
      </c>
      <c r="D6827" s="815">
        <f t="shared" si="445"/>
        <v>118</v>
      </c>
      <c r="E6827" s="815">
        <v>1978</v>
      </c>
    </row>
    <row r="6828" spans="1:5">
      <c r="A6828" s="816">
        <f t="shared" si="442"/>
        <v>28740</v>
      </c>
      <c r="B6828" s="815">
        <f t="shared" si="443"/>
        <v>250</v>
      </c>
      <c r="C6828" s="815">
        <f t="shared" si="444"/>
        <v>116</v>
      </c>
      <c r="D6828" s="815">
        <f t="shared" si="445"/>
        <v>117</v>
      </c>
      <c r="E6828" s="815">
        <v>1978</v>
      </c>
    </row>
    <row r="6829" spans="1:5">
      <c r="A6829" s="816">
        <f t="shared" si="442"/>
        <v>28741</v>
      </c>
      <c r="B6829" s="815">
        <f t="shared" si="443"/>
        <v>251</v>
      </c>
      <c r="C6829" s="815">
        <f t="shared" si="444"/>
        <v>115</v>
      </c>
      <c r="D6829" s="815">
        <f t="shared" si="445"/>
        <v>116</v>
      </c>
      <c r="E6829" s="815">
        <v>1978</v>
      </c>
    </row>
    <row r="6830" spans="1:5">
      <c r="A6830" s="816">
        <f t="shared" si="442"/>
        <v>28742</v>
      </c>
      <c r="B6830" s="815">
        <f t="shared" si="443"/>
        <v>252</v>
      </c>
      <c r="C6830" s="815">
        <f t="shared" si="444"/>
        <v>114</v>
      </c>
      <c r="D6830" s="815">
        <f t="shared" si="445"/>
        <v>115</v>
      </c>
      <c r="E6830" s="815">
        <v>1978</v>
      </c>
    </row>
    <row r="6831" spans="1:5">
      <c r="A6831" s="816">
        <f t="shared" si="442"/>
        <v>28743</v>
      </c>
      <c r="B6831" s="815">
        <f t="shared" si="443"/>
        <v>253</v>
      </c>
      <c r="C6831" s="815">
        <f t="shared" si="444"/>
        <v>113</v>
      </c>
      <c r="D6831" s="815">
        <f t="shared" si="445"/>
        <v>114</v>
      </c>
      <c r="E6831" s="815">
        <v>1978</v>
      </c>
    </row>
    <row r="6832" spans="1:5">
      <c r="A6832" s="816">
        <f t="shared" si="442"/>
        <v>28744</v>
      </c>
      <c r="B6832" s="815">
        <f t="shared" si="443"/>
        <v>254</v>
      </c>
      <c r="C6832" s="815">
        <f t="shared" si="444"/>
        <v>112</v>
      </c>
      <c r="D6832" s="815">
        <f t="shared" si="445"/>
        <v>113</v>
      </c>
      <c r="E6832" s="815">
        <v>1978</v>
      </c>
    </row>
    <row r="6833" spans="1:5">
      <c r="A6833" s="816">
        <f t="shared" si="442"/>
        <v>28745</v>
      </c>
      <c r="B6833" s="815">
        <f t="shared" si="443"/>
        <v>255</v>
      </c>
      <c r="C6833" s="815">
        <f t="shared" si="444"/>
        <v>111</v>
      </c>
      <c r="D6833" s="815">
        <f t="shared" si="445"/>
        <v>112</v>
      </c>
      <c r="E6833" s="815">
        <v>1978</v>
      </c>
    </row>
    <row r="6834" spans="1:5">
      <c r="A6834" s="816">
        <f t="shared" si="442"/>
        <v>28746</v>
      </c>
      <c r="B6834" s="815">
        <f t="shared" si="443"/>
        <v>256</v>
      </c>
      <c r="C6834" s="815">
        <f t="shared" si="444"/>
        <v>110</v>
      </c>
      <c r="D6834" s="815">
        <f t="shared" si="445"/>
        <v>111</v>
      </c>
      <c r="E6834" s="815">
        <v>1978</v>
      </c>
    </row>
    <row r="6835" spans="1:5">
      <c r="A6835" s="816">
        <f t="shared" ref="A6835:A6898" si="446">A6834+1</f>
        <v>28747</v>
      </c>
      <c r="B6835" s="815">
        <f t="shared" si="443"/>
        <v>257</v>
      </c>
      <c r="C6835" s="815">
        <f t="shared" si="444"/>
        <v>109</v>
      </c>
      <c r="D6835" s="815">
        <f t="shared" si="445"/>
        <v>110</v>
      </c>
      <c r="E6835" s="815">
        <v>1978</v>
      </c>
    </row>
    <row r="6836" spans="1:5">
      <c r="A6836" s="816">
        <f t="shared" si="446"/>
        <v>28748</v>
      </c>
      <c r="B6836" s="815">
        <f t="shared" si="443"/>
        <v>258</v>
      </c>
      <c r="C6836" s="815">
        <f t="shared" si="444"/>
        <v>108</v>
      </c>
      <c r="D6836" s="815">
        <f t="shared" si="445"/>
        <v>109</v>
      </c>
      <c r="E6836" s="815">
        <v>1978</v>
      </c>
    </row>
    <row r="6837" spans="1:5">
      <c r="A6837" s="816">
        <f t="shared" si="446"/>
        <v>28749</v>
      </c>
      <c r="B6837" s="815">
        <f t="shared" ref="B6837:B6900" si="447">B6836+1</f>
        <v>259</v>
      </c>
      <c r="C6837" s="815">
        <f t="shared" ref="C6837:C6900" si="448">C6836-1</f>
        <v>107</v>
      </c>
      <c r="D6837" s="815">
        <f t="shared" ref="D6837:D6900" si="449">D6836-1</f>
        <v>108</v>
      </c>
      <c r="E6837" s="815">
        <v>1978</v>
      </c>
    </row>
    <row r="6838" spans="1:5">
      <c r="A6838" s="816">
        <f t="shared" si="446"/>
        <v>28750</v>
      </c>
      <c r="B6838" s="815">
        <f t="shared" si="447"/>
        <v>260</v>
      </c>
      <c r="C6838" s="815">
        <f t="shared" si="448"/>
        <v>106</v>
      </c>
      <c r="D6838" s="815">
        <f t="shared" si="449"/>
        <v>107</v>
      </c>
      <c r="E6838" s="815">
        <v>1978</v>
      </c>
    </row>
    <row r="6839" spans="1:5">
      <c r="A6839" s="816">
        <f t="shared" si="446"/>
        <v>28751</v>
      </c>
      <c r="B6839" s="815">
        <f t="shared" si="447"/>
        <v>261</v>
      </c>
      <c r="C6839" s="815">
        <f t="shared" si="448"/>
        <v>105</v>
      </c>
      <c r="D6839" s="815">
        <f t="shared" si="449"/>
        <v>106</v>
      </c>
      <c r="E6839" s="815">
        <v>1978</v>
      </c>
    </row>
    <row r="6840" spans="1:5">
      <c r="A6840" s="816">
        <f t="shared" si="446"/>
        <v>28752</v>
      </c>
      <c r="B6840" s="815">
        <f t="shared" si="447"/>
        <v>262</v>
      </c>
      <c r="C6840" s="815">
        <f t="shared" si="448"/>
        <v>104</v>
      </c>
      <c r="D6840" s="815">
        <f t="shared" si="449"/>
        <v>105</v>
      </c>
      <c r="E6840" s="815">
        <v>1978</v>
      </c>
    </row>
    <row r="6841" spans="1:5">
      <c r="A6841" s="816">
        <f t="shared" si="446"/>
        <v>28753</v>
      </c>
      <c r="B6841" s="815">
        <f t="shared" si="447"/>
        <v>263</v>
      </c>
      <c r="C6841" s="815">
        <f t="shared" si="448"/>
        <v>103</v>
      </c>
      <c r="D6841" s="815">
        <f t="shared" si="449"/>
        <v>104</v>
      </c>
      <c r="E6841" s="815">
        <v>1978</v>
      </c>
    </row>
    <row r="6842" spans="1:5">
      <c r="A6842" s="816">
        <f t="shared" si="446"/>
        <v>28754</v>
      </c>
      <c r="B6842" s="815">
        <f t="shared" si="447"/>
        <v>264</v>
      </c>
      <c r="C6842" s="815">
        <f t="shared" si="448"/>
        <v>102</v>
      </c>
      <c r="D6842" s="815">
        <f t="shared" si="449"/>
        <v>103</v>
      </c>
      <c r="E6842" s="815">
        <v>1978</v>
      </c>
    </row>
    <row r="6843" spans="1:5">
      <c r="A6843" s="816">
        <f t="shared" si="446"/>
        <v>28755</v>
      </c>
      <c r="B6843" s="815">
        <f t="shared" si="447"/>
        <v>265</v>
      </c>
      <c r="C6843" s="815">
        <f t="shared" si="448"/>
        <v>101</v>
      </c>
      <c r="D6843" s="815">
        <f t="shared" si="449"/>
        <v>102</v>
      </c>
      <c r="E6843" s="815">
        <v>1978</v>
      </c>
    </row>
    <row r="6844" spans="1:5">
      <c r="A6844" s="816">
        <f t="shared" si="446"/>
        <v>28756</v>
      </c>
      <c r="B6844" s="815">
        <f t="shared" si="447"/>
        <v>266</v>
      </c>
      <c r="C6844" s="815">
        <f t="shared" si="448"/>
        <v>100</v>
      </c>
      <c r="D6844" s="815">
        <f t="shared" si="449"/>
        <v>101</v>
      </c>
      <c r="E6844" s="815">
        <v>1978</v>
      </c>
    </row>
    <row r="6845" spans="1:5">
      <c r="A6845" s="816">
        <f t="shared" si="446"/>
        <v>28757</v>
      </c>
      <c r="B6845" s="815">
        <f t="shared" si="447"/>
        <v>267</v>
      </c>
      <c r="C6845" s="815">
        <f t="shared" si="448"/>
        <v>99</v>
      </c>
      <c r="D6845" s="815">
        <f t="shared" si="449"/>
        <v>100</v>
      </c>
      <c r="E6845" s="815">
        <v>1978</v>
      </c>
    </row>
    <row r="6846" spans="1:5">
      <c r="A6846" s="816">
        <f t="shared" si="446"/>
        <v>28758</v>
      </c>
      <c r="B6846" s="815">
        <f t="shared" si="447"/>
        <v>268</v>
      </c>
      <c r="C6846" s="815">
        <f t="shared" si="448"/>
        <v>98</v>
      </c>
      <c r="D6846" s="815">
        <f t="shared" si="449"/>
        <v>99</v>
      </c>
      <c r="E6846" s="815">
        <v>1978</v>
      </c>
    </row>
    <row r="6847" spans="1:5">
      <c r="A6847" s="816">
        <f t="shared" si="446"/>
        <v>28759</v>
      </c>
      <c r="B6847" s="815">
        <f t="shared" si="447"/>
        <v>269</v>
      </c>
      <c r="C6847" s="815">
        <f t="shared" si="448"/>
        <v>97</v>
      </c>
      <c r="D6847" s="815">
        <f t="shared" si="449"/>
        <v>98</v>
      </c>
      <c r="E6847" s="815">
        <v>1978</v>
      </c>
    </row>
    <row r="6848" spans="1:5">
      <c r="A6848" s="816">
        <f t="shared" si="446"/>
        <v>28760</v>
      </c>
      <c r="B6848" s="815">
        <f t="shared" si="447"/>
        <v>270</v>
      </c>
      <c r="C6848" s="815">
        <f t="shared" si="448"/>
        <v>96</v>
      </c>
      <c r="D6848" s="815">
        <f t="shared" si="449"/>
        <v>97</v>
      </c>
      <c r="E6848" s="815">
        <v>1978</v>
      </c>
    </row>
    <row r="6849" spans="1:5">
      <c r="A6849" s="816">
        <f t="shared" si="446"/>
        <v>28761</v>
      </c>
      <c r="B6849" s="815">
        <f t="shared" si="447"/>
        <v>271</v>
      </c>
      <c r="C6849" s="815">
        <f t="shared" si="448"/>
        <v>95</v>
      </c>
      <c r="D6849" s="815">
        <f t="shared" si="449"/>
        <v>96</v>
      </c>
      <c r="E6849" s="815">
        <v>1978</v>
      </c>
    </row>
    <row r="6850" spans="1:5">
      <c r="A6850" s="816">
        <f t="shared" si="446"/>
        <v>28762</v>
      </c>
      <c r="B6850" s="815">
        <f t="shared" si="447"/>
        <v>272</v>
      </c>
      <c r="C6850" s="815">
        <f t="shared" si="448"/>
        <v>94</v>
      </c>
      <c r="D6850" s="815">
        <f t="shared" si="449"/>
        <v>95</v>
      </c>
      <c r="E6850" s="815">
        <v>1978</v>
      </c>
    </row>
    <row r="6851" spans="1:5">
      <c r="A6851" s="816">
        <f t="shared" si="446"/>
        <v>28763</v>
      </c>
      <c r="B6851" s="815">
        <f t="shared" si="447"/>
        <v>273</v>
      </c>
      <c r="C6851" s="815">
        <f t="shared" si="448"/>
        <v>93</v>
      </c>
      <c r="D6851" s="815">
        <f t="shared" si="449"/>
        <v>94</v>
      </c>
      <c r="E6851" s="815">
        <v>1978</v>
      </c>
    </row>
    <row r="6852" spans="1:5">
      <c r="A6852" s="816">
        <f t="shared" si="446"/>
        <v>28764</v>
      </c>
      <c r="B6852" s="815">
        <f t="shared" si="447"/>
        <v>274</v>
      </c>
      <c r="C6852" s="815">
        <f t="shared" si="448"/>
        <v>92</v>
      </c>
      <c r="D6852" s="815">
        <f t="shared" si="449"/>
        <v>93</v>
      </c>
      <c r="E6852" s="815">
        <v>1978</v>
      </c>
    </row>
    <row r="6853" spans="1:5">
      <c r="A6853" s="816">
        <f t="shared" si="446"/>
        <v>28765</v>
      </c>
      <c r="B6853" s="815">
        <f t="shared" si="447"/>
        <v>275</v>
      </c>
      <c r="C6853" s="815">
        <f t="shared" si="448"/>
        <v>91</v>
      </c>
      <c r="D6853" s="815">
        <f t="shared" si="449"/>
        <v>92</v>
      </c>
      <c r="E6853" s="815">
        <v>1978</v>
      </c>
    </row>
    <row r="6854" spans="1:5">
      <c r="A6854" s="816">
        <f t="shared" si="446"/>
        <v>28766</v>
      </c>
      <c r="B6854" s="815">
        <f t="shared" si="447"/>
        <v>276</v>
      </c>
      <c r="C6854" s="815">
        <f t="shared" si="448"/>
        <v>90</v>
      </c>
      <c r="D6854" s="815">
        <f t="shared" si="449"/>
        <v>91</v>
      </c>
      <c r="E6854" s="815">
        <v>1978</v>
      </c>
    </row>
    <row r="6855" spans="1:5">
      <c r="A6855" s="816">
        <f t="shared" si="446"/>
        <v>28767</v>
      </c>
      <c r="B6855" s="815">
        <f t="shared" si="447"/>
        <v>277</v>
      </c>
      <c r="C6855" s="815">
        <f t="shared" si="448"/>
        <v>89</v>
      </c>
      <c r="D6855" s="815">
        <f t="shared" si="449"/>
        <v>90</v>
      </c>
      <c r="E6855" s="815">
        <v>1978</v>
      </c>
    </row>
    <row r="6856" spans="1:5">
      <c r="A6856" s="816">
        <f t="shared" si="446"/>
        <v>28768</v>
      </c>
      <c r="B6856" s="815">
        <f t="shared" si="447"/>
        <v>278</v>
      </c>
      <c r="C6856" s="815">
        <f t="shared" si="448"/>
        <v>88</v>
      </c>
      <c r="D6856" s="815">
        <f t="shared" si="449"/>
        <v>89</v>
      </c>
      <c r="E6856" s="815">
        <v>1978</v>
      </c>
    </row>
    <row r="6857" spans="1:5">
      <c r="A6857" s="816">
        <f t="shared" si="446"/>
        <v>28769</v>
      </c>
      <c r="B6857" s="815">
        <f t="shared" si="447"/>
        <v>279</v>
      </c>
      <c r="C6857" s="815">
        <f t="shared" si="448"/>
        <v>87</v>
      </c>
      <c r="D6857" s="815">
        <f t="shared" si="449"/>
        <v>88</v>
      </c>
      <c r="E6857" s="815">
        <v>1978</v>
      </c>
    </row>
    <row r="6858" spans="1:5">
      <c r="A6858" s="816">
        <f t="shared" si="446"/>
        <v>28770</v>
      </c>
      <c r="B6858" s="815">
        <f t="shared" si="447"/>
        <v>280</v>
      </c>
      <c r="C6858" s="815">
        <f t="shared" si="448"/>
        <v>86</v>
      </c>
      <c r="D6858" s="815">
        <f t="shared" si="449"/>
        <v>87</v>
      </c>
      <c r="E6858" s="815">
        <v>1978</v>
      </c>
    </row>
    <row r="6859" spans="1:5">
      <c r="A6859" s="816">
        <f t="shared" si="446"/>
        <v>28771</v>
      </c>
      <c r="B6859" s="815">
        <f t="shared" si="447"/>
        <v>281</v>
      </c>
      <c r="C6859" s="815">
        <f t="shared" si="448"/>
        <v>85</v>
      </c>
      <c r="D6859" s="815">
        <f t="shared" si="449"/>
        <v>86</v>
      </c>
      <c r="E6859" s="815">
        <v>1978</v>
      </c>
    </row>
    <row r="6860" spans="1:5">
      <c r="A6860" s="816">
        <f t="shared" si="446"/>
        <v>28772</v>
      </c>
      <c r="B6860" s="815">
        <f t="shared" si="447"/>
        <v>282</v>
      </c>
      <c r="C6860" s="815">
        <f t="shared" si="448"/>
        <v>84</v>
      </c>
      <c r="D6860" s="815">
        <f t="shared" si="449"/>
        <v>85</v>
      </c>
      <c r="E6860" s="815">
        <v>1978</v>
      </c>
    </row>
    <row r="6861" spans="1:5">
      <c r="A6861" s="816">
        <f t="shared" si="446"/>
        <v>28773</v>
      </c>
      <c r="B6861" s="815">
        <f t="shared" si="447"/>
        <v>283</v>
      </c>
      <c r="C6861" s="815">
        <f t="shared" si="448"/>
        <v>83</v>
      </c>
      <c r="D6861" s="815">
        <f t="shared" si="449"/>
        <v>84</v>
      </c>
      <c r="E6861" s="815">
        <v>1978</v>
      </c>
    </row>
    <row r="6862" spans="1:5">
      <c r="A6862" s="816">
        <f t="shared" si="446"/>
        <v>28774</v>
      </c>
      <c r="B6862" s="815">
        <f t="shared" si="447"/>
        <v>284</v>
      </c>
      <c r="C6862" s="815">
        <f t="shared" si="448"/>
        <v>82</v>
      </c>
      <c r="D6862" s="815">
        <f t="shared" si="449"/>
        <v>83</v>
      </c>
      <c r="E6862" s="815">
        <v>1978</v>
      </c>
    </row>
    <row r="6863" spans="1:5">
      <c r="A6863" s="816">
        <f t="shared" si="446"/>
        <v>28775</v>
      </c>
      <c r="B6863" s="815">
        <f t="shared" si="447"/>
        <v>285</v>
      </c>
      <c r="C6863" s="815">
        <f t="shared" si="448"/>
        <v>81</v>
      </c>
      <c r="D6863" s="815">
        <f t="shared" si="449"/>
        <v>82</v>
      </c>
      <c r="E6863" s="815">
        <v>1978</v>
      </c>
    </row>
    <row r="6864" spans="1:5">
      <c r="A6864" s="816">
        <f t="shared" si="446"/>
        <v>28776</v>
      </c>
      <c r="B6864" s="815">
        <f t="shared" si="447"/>
        <v>286</v>
      </c>
      <c r="C6864" s="815">
        <f t="shared" si="448"/>
        <v>80</v>
      </c>
      <c r="D6864" s="815">
        <f t="shared" si="449"/>
        <v>81</v>
      </c>
      <c r="E6864" s="815">
        <v>1978</v>
      </c>
    </row>
    <row r="6865" spans="1:5">
      <c r="A6865" s="816">
        <f t="shared" si="446"/>
        <v>28777</v>
      </c>
      <c r="B6865" s="815">
        <f t="shared" si="447"/>
        <v>287</v>
      </c>
      <c r="C6865" s="815">
        <f t="shared" si="448"/>
        <v>79</v>
      </c>
      <c r="D6865" s="815">
        <f t="shared" si="449"/>
        <v>80</v>
      </c>
      <c r="E6865" s="815">
        <v>1978</v>
      </c>
    </row>
    <row r="6866" spans="1:5">
      <c r="A6866" s="816">
        <f t="shared" si="446"/>
        <v>28778</v>
      </c>
      <c r="B6866" s="815">
        <f t="shared" si="447"/>
        <v>288</v>
      </c>
      <c r="C6866" s="815">
        <f t="shared" si="448"/>
        <v>78</v>
      </c>
      <c r="D6866" s="815">
        <f t="shared" si="449"/>
        <v>79</v>
      </c>
      <c r="E6866" s="815">
        <v>1978</v>
      </c>
    </row>
    <row r="6867" spans="1:5">
      <c r="A6867" s="816">
        <f t="shared" si="446"/>
        <v>28779</v>
      </c>
      <c r="B6867" s="815">
        <f t="shared" si="447"/>
        <v>289</v>
      </c>
      <c r="C6867" s="815">
        <f t="shared" si="448"/>
        <v>77</v>
      </c>
      <c r="D6867" s="815">
        <f t="shared" si="449"/>
        <v>78</v>
      </c>
      <c r="E6867" s="815">
        <v>1978</v>
      </c>
    </row>
    <row r="6868" spans="1:5">
      <c r="A6868" s="816">
        <f t="shared" si="446"/>
        <v>28780</v>
      </c>
      <c r="B6868" s="815">
        <f t="shared" si="447"/>
        <v>290</v>
      </c>
      <c r="C6868" s="815">
        <f t="shared" si="448"/>
        <v>76</v>
      </c>
      <c r="D6868" s="815">
        <f t="shared" si="449"/>
        <v>77</v>
      </c>
      <c r="E6868" s="815">
        <v>1978</v>
      </c>
    </row>
    <row r="6869" spans="1:5">
      <c r="A6869" s="816">
        <f t="shared" si="446"/>
        <v>28781</v>
      </c>
      <c r="B6869" s="815">
        <f t="shared" si="447"/>
        <v>291</v>
      </c>
      <c r="C6869" s="815">
        <f t="shared" si="448"/>
        <v>75</v>
      </c>
      <c r="D6869" s="815">
        <f t="shared" si="449"/>
        <v>76</v>
      </c>
      <c r="E6869" s="815">
        <v>1978</v>
      </c>
    </row>
    <row r="6870" spans="1:5">
      <c r="A6870" s="816">
        <f t="shared" si="446"/>
        <v>28782</v>
      </c>
      <c r="B6870" s="815">
        <f t="shared" si="447"/>
        <v>292</v>
      </c>
      <c r="C6870" s="815">
        <f t="shared" si="448"/>
        <v>74</v>
      </c>
      <c r="D6870" s="815">
        <f t="shared" si="449"/>
        <v>75</v>
      </c>
      <c r="E6870" s="815">
        <v>1978</v>
      </c>
    </row>
    <row r="6871" spans="1:5">
      <c r="A6871" s="816">
        <f t="shared" si="446"/>
        <v>28783</v>
      </c>
      <c r="B6871" s="815">
        <f t="shared" si="447"/>
        <v>293</v>
      </c>
      <c r="C6871" s="815">
        <f t="shared" si="448"/>
        <v>73</v>
      </c>
      <c r="D6871" s="815">
        <f t="shared" si="449"/>
        <v>74</v>
      </c>
      <c r="E6871" s="815">
        <v>1978</v>
      </c>
    </row>
    <row r="6872" spans="1:5">
      <c r="A6872" s="816">
        <f t="shared" si="446"/>
        <v>28784</v>
      </c>
      <c r="B6872" s="815">
        <f t="shared" si="447"/>
        <v>294</v>
      </c>
      <c r="C6872" s="815">
        <f t="shared" si="448"/>
        <v>72</v>
      </c>
      <c r="D6872" s="815">
        <f t="shared" si="449"/>
        <v>73</v>
      </c>
      <c r="E6872" s="815">
        <v>1978</v>
      </c>
    </row>
    <row r="6873" spans="1:5">
      <c r="A6873" s="816">
        <f t="shared" si="446"/>
        <v>28785</v>
      </c>
      <c r="B6873" s="815">
        <f t="shared" si="447"/>
        <v>295</v>
      </c>
      <c r="C6873" s="815">
        <f t="shared" si="448"/>
        <v>71</v>
      </c>
      <c r="D6873" s="815">
        <f t="shared" si="449"/>
        <v>72</v>
      </c>
      <c r="E6873" s="815">
        <v>1978</v>
      </c>
    </row>
    <row r="6874" spans="1:5">
      <c r="A6874" s="816">
        <f t="shared" si="446"/>
        <v>28786</v>
      </c>
      <c r="B6874" s="815">
        <f t="shared" si="447"/>
        <v>296</v>
      </c>
      <c r="C6874" s="815">
        <f t="shared" si="448"/>
        <v>70</v>
      </c>
      <c r="D6874" s="815">
        <f t="shared" si="449"/>
        <v>71</v>
      </c>
      <c r="E6874" s="815">
        <v>1978</v>
      </c>
    </row>
    <row r="6875" spans="1:5">
      <c r="A6875" s="816">
        <f t="shared" si="446"/>
        <v>28787</v>
      </c>
      <c r="B6875" s="815">
        <f t="shared" si="447"/>
        <v>297</v>
      </c>
      <c r="C6875" s="815">
        <f t="shared" si="448"/>
        <v>69</v>
      </c>
      <c r="D6875" s="815">
        <f t="shared" si="449"/>
        <v>70</v>
      </c>
      <c r="E6875" s="815">
        <v>1978</v>
      </c>
    </row>
    <row r="6876" spans="1:5">
      <c r="A6876" s="816">
        <f t="shared" si="446"/>
        <v>28788</v>
      </c>
      <c r="B6876" s="815">
        <f t="shared" si="447"/>
        <v>298</v>
      </c>
      <c r="C6876" s="815">
        <f t="shared" si="448"/>
        <v>68</v>
      </c>
      <c r="D6876" s="815">
        <f t="shared" si="449"/>
        <v>69</v>
      </c>
      <c r="E6876" s="815">
        <v>1978</v>
      </c>
    </row>
    <row r="6877" spans="1:5">
      <c r="A6877" s="816">
        <f t="shared" si="446"/>
        <v>28789</v>
      </c>
      <c r="B6877" s="815">
        <f t="shared" si="447"/>
        <v>299</v>
      </c>
      <c r="C6877" s="815">
        <f t="shared" si="448"/>
        <v>67</v>
      </c>
      <c r="D6877" s="815">
        <f t="shared" si="449"/>
        <v>68</v>
      </c>
      <c r="E6877" s="815">
        <v>1978</v>
      </c>
    </row>
    <row r="6878" spans="1:5">
      <c r="A6878" s="816">
        <f t="shared" si="446"/>
        <v>28790</v>
      </c>
      <c r="B6878" s="815">
        <f t="shared" si="447"/>
        <v>300</v>
      </c>
      <c r="C6878" s="815">
        <f t="shared" si="448"/>
        <v>66</v>
      </c>
      <c r="D6878" s="815">
        <f t="shared" si="449"/>
        <v>67</v>
      </c>
      <c r="E6878" s="815">
        <v>1978</v>
      </c>
    </row>
    <row r="6879" spans="1:5">
      <c r="A6879" s="816">
        <f t="shared" si="446"/>
        <v>28791</v>
      </c>
      <c r="B6879" s="815">
        <f t="shared" si="447"/>
        <v>301</v>
      </c>
      <c r="C6879" s="815">
        <f t="shared" si="448"/>
        <v>65</v>
      </c>
      <c r="D6879" s="815">
        <f t="shared" si="449"/>
        <v>66</v>
      </c>
      <c r="E6879" s="815">
        <v>1978</v>
      </c>
    </row>
    <row r="6880" spans="1:5">
      <c r="A6880" s="816">
        <f t="shared" si="446"/>
        <v>28792</v>
      </c>
      <c r="B6880" s="815">
        <f t="shared" si="447"/>
        <v>302</v>
      </c>
      <c r="C6880" s="815">
        <f t="shared" si="448"/>
        <v>64</v>
      </c>
      <c r="D6880" s="815">
        <f t="shared" si="449"/>
        <v>65</v>
      </c>
      <c r="E6880" s="815">
        <v>1978</v>
      </c>
    </row>
    <row r="6881" spans="1:5">
      <c r="A6881" s="816">
        <f t="shared" si="446"/>
        <v>28793</v>
      </c>
      <c r="B6881" s="815">
        <f t="shared" si="447"/>
        <v>303</v>
      </c>
      <c r="C6881" s="815">
        <f t="shared" si="448"/>
        <v>63</v>
      </c>
      <c r="D6881" s="815">
        <f t="shared" si="449"/>
        <v>64</v>
      </c>
      <c r="E6881" s="815">
        <v>1978</v>
      </c>
    </row>
    <row r="6882" spans="1:5">
      <c r="A6882" s="816">
        <f t="shared" si="446"/>
        <v>28794</v>
      </c>
      <c r="B6882" s="815">
        <f t="shared" si="447"/>
        <v>304</v>
      </c>
      <c r="C6882" s="815">
        <f t="shared" si="448"/>
        <v>62</v>
      </c>
      <c r="D6882" s="815">
        <f t="shared" si="449"/>
        <v>63</v>
      </c>
      <c r="E6882" s="815">
        <v>1978</v>
      </c>
    </row>
    <row r="6883" spans="1:5">
      <c r="A6883" s="816">
        <f t="shared" si="446"/>
        <v>28795</v>
      </c>
      <c r="B6883" s="815">
        <f t="shared" si="447"/>
        <v>305</v>
      </c>
      <c r="C6883" s="815">
        <f t="shared" si="448"/>
        <v>61</v>
      </c>
      <c r="D6883" s="815">
        <f t="shared" si="449"/>
        <v>62</v>
      </c>
      <c r="E6883" s="815">
        <v>1978</v>
      </c>
    </row>
    <row r="6884" spans="1:5">
      <c r="A6884" s="816">
        <f t="shared" si="446"/>
        <v>28796</v>
      </c>
      <c r="B6884" s="815">
        <f t="shared" si="447"/>
        <v>306</v>
      </c>
      <c r="C6884" s="815">
        <f t="shared" si="448"/>
        <v>60</v>
      </c>
      <c r="D6884" s="815">
        <f t="shared" si="449"/>
        <v>61</v>
      </c>
      <c r="E6884" s="815">
        <v>1978</v>
      </c>
    </row>
    <row r="6885" spans="1:5">
      <c r="A6885" s="816">
        <f t="shared" si="446"/>
        <v>28797</v>
      </c>
      <c r="B6885" s="815">
        <f t="shared" si="447"/>
        <v>307</v>
      </c>
      <c r="C6885" s="815">
        <f t="shared" si="448"/>
        <v>59</v>
      </c>
      <c r="D6885" s="815">
        <f t="shared" si="449"/>
        <v>60</v>
      </c>
      <c r="E6885" s="815">
        <v>1978</v>
      </c>
    </row>
    <row r="6886" spans="1:5">
      <c r="A6886" s="816">
        <f t="shared" si="446"/>
        <v>28798</v>
      </c>
      <c r="B6886" s="815">
        <f t="shared" si="447"/>
        <v>308</v>
      </c>
      <c r="C6886" s="815">
        <f t="shared" si="448"/>
        <v>58</v>
      </c>
      <c r="D6886" s="815">
        <f t="shared" si="449"/>
        <v>59</v>
      </c>
      <c r="E6886" s="815">
        <v>1978</v>
      </c>
    </row>
    <row r="6887" spans="1:5">
      <c r="A6887" s="816">
        <f t="shared" si="446"/>
        <v>28799</v>
      </c>
      <c r="B6887" s="815">
        <f t="shared" si="447"/>
        <v>309</v>
      </c>
      <c r="C6887" s="815">
        <f t="shared" si="448"/>
        <v>57</v>
      </c>
      <c r="D6887" s="815">
        <f t="shared" si="449"/>
        <v>58</v>
      </c>
      <c r="E6887" s="815">
        <v>1978</v>
      </c>
    </row>
    <row r="6888" spans="1:5">
      <c r="A6888" s="816">
        <f t="shared" si="446"/>
        <v>28800</v>
      </c>
      <c r="B6888" s="815">
        <f t="shared" si="447"/>
        <v>310</v>
      </c>
      <c r="C6888" s="815">
        <f t="shared" si="448"/>
        <v>56</v>
      </c>
      <c r="D6888" s="815">
        <f t="shared" si="449"/>
        <v>57</v>
      </c>
      <c r="E6888" s="815">
        <v>1978</v>
      </c>
    </row>
    <row r="6889" spans="1:5">
      <c r="A6889" s="816">
        <f t="shared" si="446"/>
        <v>28801</v>
      </c>
      <c r="B6889" s="815">
        <f t="shared" si="447"/>
        <v>311</v>
      </c>
      <c r="C6889" s="815">
        <f t="shared" si="448"/>
        <v>55</v>
      </c>
      <c r="D6889" s="815">
        <f t="shared" si="449"/>
        <v>56</v>
      </c>
      <c r="E6889" s="815">
        <v>1978</v>
      </c>
    </row>
    <row r="6890" spans="1:5">
      <c r="A6890" s="816">
        <f t="shared" si="446"/>
        <v>28802</v>
      </c>
      <c r="B6890" s="815">
        <f t="shared" si="447"/>
        <v>312</v>
      </c>
      <c r="C6890" s="815">
        <f t="shared" si="448"/>
        <v>54</v>
      </c>
      <c r="D6890" s="815">
        <f t="shared" si="449"/>
        <v>55</v>
      </c>
      <c r="E6890" s="815">
        <v>1978</v>
      </c>
    </row>
    <row r="6891" spans="1:5">
      <c r="A6891" s="816">
        <f t="shared" si="446"/>
        <v>28803</v>
      </c>
      <c r="B6891" s="815">
        <f t="shared" si="447"/>
        <v>313</v>
      </c>
      <c r="C6891" s="815">
        <f t="shared" si="448"/>
        <v>53</v>
      </c>
      <c r="D6891" s="815">
        <f t="shared" si="449"/>
        <v>54</v>
      </c>
      <c r="E6891" s="815">
        <v>1978</v>
      </c>
    </row>
    <row r="6892" spans="1:5">
      <c r="A6892" s="816">
        <f t="shared" si="446"/>
        <v>28804</v>
      </c>
      <c r="B6892" s="815">
        <f t="shared" si="447"/>
        <v>314</v>
      </c>
      <c r="C6892" s="815">
        <f t="shared" si="448"/>
        <v>52</v>
      </c>
      <c r="D6892" s="815">
        <f t="shared" si="449"/>
        <v>53</v>
      </c>
      <c r="E6892" s="815">
        <v>1978</v>
      </c>
    </row>
    <row r="6893" spans="1:5">
      <c r="A6893" s="816">
        <f t="shared" si="446"/>
        <v>28805</v>
      </c>
      <c r="B6893" s="815">
        <f t="shared" si="447"/>
        <v>315</v>
      </c>
      <c r="C6893" s="815">
        <f t="shared" si="448"/>
        <v>51</v>
      </c>
      <c r="D6893" s="815">
        <f t="shared" si="449"/>
        <v>52</v>
      </c>
      <c r="E6893" s="815">
        <v>1978</v>
      </c>
    </row>
    <row r="6894" spans="1:5">
      <c r="A6894" s="816">
        <f t="shared" si="446"/>
        <v>28806</v>
      </c>
      <c r="B6894" s="815">
        <f t="shared" si="447"/>
        <v>316</v>
      </c>
      <c r="C6894" s="815">
        <f t="shared" si="448"/>
        <v>50</v>
      </c>
      <c r="D6894" s="815">
        <f t="shared" si="449"/>
        <v>51</v>
      </c>
      <c r="E6894" s="815">
        <v>1978</v>
      </c>
    </row>
    <row r="6895" spans="1:5">
      <c r="A6895" s="816">
        <f t="shared" si="446"/>
        <v>28807</v>
      </c>
      <c r="B6895" s="815">
        <f t="shared" si="447"/>
        <v>317</v>
      </c>
      <c r="C6895" s="815">
        <f t="shared" si="448"/>
        <v>49</v>
      </c>
      <c r="D6895" s="815">
        <f t="shared" si="449"/>
        <v>50</v>
      </c>
      <c r="E6895" s="815">
        <v>1978</v>
      </c>
    </row>
    <row r="6896" spans="1:5">
      <c r="A6896" s="816">
        <f t="shared" si="446"/>
        <v>28808</v>
      </c>
      <c r="B6896" s="815">
        <f t="shared" si="447"/>
        <v>318</v>
      </c>
      <c r="C6896" s="815">
        <f t="shared" si="448"/>
        <v>48</v>
      </c>
      <c r="D6896" s="815">
        <f t="shared" si="449"/>
        <v>49</v>
      </c>
      <c r="E6896" s="815">
        <v>1978</v>
      </c>
    </row>
    <row r="6897" spans="1:5">
      <c r="A6897" s="816">
        <f t="shared" si="446"/>
        <v>28809</v>
      </c>
      <c r="B6897" s="815">
        <f t="shared" si="447"/>
        <v>319</v>
      </c>
      <c r="C6897" s="815">
        <f t="shared" si="448"/>
        <v>47</v>
      </c>
      <c r="D6897" s="815">
        <f t="shared" si="449"/>
        <v>48</v>
      </c>
      <c r="E6897" s="815">
        <v>1978</v>
      </c>
    </row>
    <row r="6898" spans="1:5">
      <c r="A6898" s="816">
        <f t="shared" si="446"/>
        <v>28810</v>
      </c>
      <c r="B6898" s="815">
        <f t="shared" si="447"/>
        <v>320</v>
      </c>
      <c r="C6898" s="815">
        <f t="shared" si="448"/>
        <v>46</v>
      </c>
      <c r="D6898" s="815">
        <f t="shared" si="449"/>
        <v>47</v>
      </c>
      <c r="E6898" s="815">
        <v>1978</v>
      </c>
    </row>
    <row r="6899" spans="1:5">
      <c r="A6899" s="816">
        <f t="shared" ref="A6899:A6962" si="450">A6898+1</f>
        <v>28811</v>
      </c>
      <c r="B6899" s="815">
        <f t="shared" si="447"/>
        <v>321</v>
      </c>
      <c r="C6899" s="815">
        <f t="shared" si="448"/>
        <v>45</v>
      </c>
      <c r="D6899" s="815">
        <f t="shared" si="449"/>
        <v>46</v>
      </c>
      <c r="E6899" s="815">
        <v>1978</v>
      </c>
    </row>
    <row r="6900" spans="1:5">
      <c r="A6900" s="816">
        <f t="shared" si="450"/>
        <v>28812</v>
      </c>
      <c r="B6900" s="815">
        <f t="shared" si="447"/>
        <v>322</v>
      </c>
      <c r="C6900" s="815">
        <f t="shared" si="448"/>
        <v>44</v>
      </c>
      <c r="D6900" s="815">
        <f t="shared" si="449"/>
        <v>45</v>
      </c>
      <c r="E6900" s="815">
        <v>1978</v>
      </c>
    </row>
    <row r="6901" spans="1:5">
      <c r="A6901" s="816">
        <f t="shared" si="450"/>
        <v>28813</v>
      </c>
      <c r="B6901" s="815">
        <f t="shared" ref="B6901:B6943" si="451">B6900+1</f>
        <v>323</v>
      </c>
      <c r="C6901" s="815">
        <f t="shared" ref="C6901:C6943" si="452">C6900-1</f>
        <v>43</v>
      </c>
      <c r="D6901" s="815">
        <f t="shared" ref="D6901:D6944" si="453">D6900-1</f>
        <v>44</v>
      </c>
      <c r="E6901" s="815">
        <v>1978</v>
      </c>
    </row>
    <row r="6902" spans="1:5">
      <c r="A6902" s="816">
        <f t="shared" si="450"/>
        <v>28814</v>
      </c>
      <c r="B6902" s="815">
        <f t="shared" si="451"/>
        <v>324</v>
      </c>
      <c r="C6902" s="815">
        <f t="shared" si="452"/>
        <v>42</v>
      </c>
      <c r="D6902" s="815">
        <f t="shared" si="453"/>
        <v>43</v>
      </c>
      <c r="E6902" s="815">
        <v>1978</v>
      </c>
    </row>
    <row r="6903" spans="1:5">
      <c r="A6903" s="816">
        <f t="shared" si="450"/>
        <v>28815</v>
      </c>
      <c r="B6903" s="815">
        <f t="shared" si="451"/>
        <v>325</v>
      </c>
      <c r="C6903" s="815">
        <f t="shared" si="452"/>
        <v>41</v>
      </c>
      <c r="D6903" s="815">
        <f t="shared" si="453"/>
        <v>42</v>
      </c>
      <c r="E6903" s="815">
        <v>1978</v>
      </c>
    </row>
    <row r="6904" spans="1:5">
      <c r="A6904" s="816">
        <f t="shared" si="450"/>
        <v>28816</v>
      </c>
      <c r="B6904" s="815">
        <f t="shared" si="451"/>
        <v>326</v>
      </c>
      <c r="C6904" s="815">
        <f t="shared" si="452"/>
        <v>40</v>
      </c>
      <c r="D6904" s="815">
        <f t="shared" si="453"/>
        <v>41</v>
      </c>
      <c r="E6904" s="815">
        <v>1978</v>
      </c>
    </row>
    <row r="6905" spans="1:5">
      <c r="A6905" s="816">
        <f t="shared" si="450"/>
        <v>28817</v>
      </c>
      <c r="B6905" s="815">
        <f t="shared" si="451"/>
        <v>327</v>
      </c>
      <c r="C6905" s="815">
        <f t="shared" si="452"/>
        <v>39</v>
      </c>
      <c r="D6905" s="815">
        <f t="shared" si="453"/>
        <v>40</v>
      </c>
      <c r="E6905" s="815">
        <v>1978</v>
      </c>
    </row>
    <row r="6906" spans="1:5">
      <c r="A6906" s="816">
        <f t="shared" si="450"/>
        <v>28818</v>
      </c>
      <c r="B6906" s="815">
        <f t="shared" si="451"/>
        <v>328</v>
      </c>
      <c r="C6906" s="815">
        <f t="shared" si="452"/>
        <v>38</v>
      </c>
      <c r="D6906" s="815">
        <f t="shared" si="453"/>
        <v>39</v>
      </c>
      <c r="E6906" s="815">
        <v>1978</v>
      </c>
    </row>
    <row r="6907" spans="1:5">
      <c r="A6907" s="816">
        <f t="shared" si="450"/>
        <v>28819</v>
      </c>
      <c r="B6907" s="815">
        <f t="shared" si="451"/>
        <v>329</v>
      </c>
      <c r="C6907" s="815">
        <f t="shared" si="452"/>
        <v>37</v>
      </c>
      <c r="D6907" s="815">
        <f t="shared" si="453"/>
        <v>38</v>
      </c>
      <c r="E6907" s="815">
        <v>1978</v>
      </c>
    </row>
    <row r="6908" spans="1:5">
      <c r="A6908" s="816">
        <f t="shared" si="450"/>
        <v>28820</v>
      </c>
      <c r="B6908" s="815">
        <f t="shared" si="451"/>
        <v>330</v>
      </c>
      <c r="C6908" s="815">
        <f t="shared" si="452"/>
        <v>36</v>
      </c>
      <c r="D6908" s="815">
        <f t="shared" si="453"/>
        <v>37</v>
      </c>
      <c r="E6908" s="815">
        <v>1978</v>
      </c>
    </row>
    <row r="6909" spans="1:5">
      <c r="A6909" s="816">
        <f t="shared" si="450"/>
        <v>28821</v>
      </c>
      <c r="B6909" s="815">
        <f t="shared" si="451"/>
        <v>331</v>
      </c>
      <c r="C6909" s="815">
        <f t="shared" si="452"/>
        <v>35</v>
      </c>
      <c r="D6909" s="815">
        <f t="shared" si="453"/>
        <v>36</v>
      </c>
      <c r="E6909" s="815">
        <v>1978</v>
      </c>
    </row>
    <row r="6910" spans="1:5">
      <c r="A6910" s="816">
        <f t="shared" si="450"/>
        <v>28822</v>
      </c>
      <c r="B6910" s="815">
        <f t="shared" si="451"/>
        <v>332</v>
      </c>
      <c r="C6910" s="815">
        <f t="shared" si="452"/>
        <v>34</v>
      </c>
      <c r="D6910" s="815">
        <f t="shared" si="453"/>
        <v>35</v>
      </c>
      <c r="E6910" s="815">
        <v>1978</v>
      </c>
    </row>
    <row r="6911" spans="1:5">
      <c r="A6911" s="816">
        <f t="shared" si="450"/>
        <v>28823</v>
      </c>
      <c r="B6911" s="815">
        <f t="shared" si="451"/>
        <v>333</v>
      </c>
      <c r="C6911" s="815">
        <f t="shared" si="452"/>
        <v>33</v>
      </c>
      <c r="D6911" s="815">
        <f t="shared" si="453"/>
        <v>34</v>
      </c>
      <c r="E6911" s="815">
        <v>1978</v>
      </c>
    </row>
    <row r="6912" spans="1:5">
      <c r="A6912" s="816">
        <f t="shared" si="450"/>
        <v>28824</v>
      </c>
      <c r="B6912" s="815">
        <f t="shared" si="451"/>
        <v>334</v>
      </c>
      <c r="C6912" s="815">
        <f t="shared" si="452"/>
        <v>32</v>
      </c>
      <c r="D6912" s="815">
        <f t="shared" si="453"/>
        <v>33</v>
      </c>
      <c r="E6912" s="815">
        <v>1978</v>
      </c>
    </row>
    <row r="6913" spans="1:5">
      <c r="A6913" s="816">
        <f t="shared" si="450"/>
        <v>28825</v>
      </c>
      <c r="B6913" s="815">
        <f t="shared" si="451"/>
        <v>335</v>
      </c>
      <c r="C6913" s="815">
        <f t="shared" si="452"/>
        <v>31</v>
      </c>
      <c r="D6913" s="815">
        <f t="shared" si="453"/>
        <v>32</v>
      </c>
      <c r="E6913" s="815">
        <v>1978</v>
      </c>
    </row>
    <row r="6914" spans="1:5">
      <c r="A6914" s="816">
        <f t="shared" si="450"/>
        <v>28826</v>
      </c>
      <c r="B6914" s="815">
        <f t="shared" si="451"/>
        <v>336</v>
      </c>
      <c r="C6914" s="815">
        <f t="shared" si="452"/>
        <v>30</v>
      </c>
      <c r="D6914" s="815">
        <f t="shared" si="453"/>
        <v>31</v>
      </c>
      <c r="E6914" s="815">
        <v>1978</v>
      </c>
    </row>
    <row r="6915" spans="1:5">
      <c r="A6915" s="816">
        <f t="shared" si="450"/>
        <v>28827</v>
      </c>
      <c r="B6915" s="815">
        <f t="shared" si="451"/>
        <v>337</v>
      </c>
      <c r="C6915" s="815">
        <f t="shared" si="452"/>
        <v>29</v>
      </c>
      <c r="D6915" s="815">
        <f t="shared" si="453"/>
        <v>30</v>
      </c>
      <c r="E6915" s="815">
        <v>1978</v>
      </c>
    </row>
    <row r="6916" spans="1:5">
      <c r="A6916" s="816">
        <f t="shared" si="450"/>
        <v>28828</v>
      </c>
      <c r="B6916" s="815">
        <f t="shared" si="451"/>
        <v>338</v>
      </c>
      <c r="C6916" s="815">
        <f t="shared" si="452"/>
        <v>28</v>
      </c>
      <c r="D6916" s="815">
        <f t="shared" si="453"/>
        <v>29</v>
      </c>
      <c r="E6916" s="815">
        <v>1978</v>
      </c>
    </row>
    <row r="6917" spans="1:5">
      <c r="A6917" s="816">
        <f t="shared" si="450"/>
        <v>28829</v>
      </c>
      <c r="B6917" s="815">
        <f t="shared" si="451"/>
        <v>339</v>
      </c>
      <c r="C6917" s="815">
        <f t="shared" si="452"/>
        <v>27</v>
      </c>
      <c r="D6917" s="815">
        <f t="shared" si="453"/>
        <v>28</v>
      </c>
      <c r="E6917" s="815">
        <v>1978</v>
      </c>
    </row>
    <row r="6918" spans="1:5">
      <c r="A6918" s="816">
        <f t="shared" si="450"/>
        <v>28830</v>
      </c>
      <c r="B6918" s="815">
        <f t="shared" si="451"/>
        <v>340</v>
      </c>
      <c r="C6918" s="815">
        <f t="shared" si="452"/>
        <v>26</v>
      </c>
      <c r="D6918" s="815">
        <f t="shared" si="453"/>
        <v>27</v>
      </c>
      <c r="E6918" s="815">
        <v>1978</v>
      </c>
    </row>
    <row r="6919" spans="1:5">
      <c r="A6919" s="816">
        <f t="shared" si="450"/>
        <v>28831</v>
      </c>
      <c r="B6919" s="815">
        <f t="shared" si="451"/>
        <v>341</v>
      </c>
      <c r="C6919" s="815">
        <f t="shared" si="452"/>
        <v>25</v>
      </c>
      <c r="D6919" s="815">
        <f t="shared" si="453"/>
        <v>26</v>
      </c>
      <c r="E6919" s="815">
        <v>1978</v>
      </c>
    </row>
    <row r="6920" spans="1:5">
      <c r="A6920" s="816">
        <f t="shared" si="450"/>
        <v>28832</v>
      </c>
      <c r="B6920" s="815">
        <f t="shared" si="451"/>
        <v>342</v>
      </c>
      <c r="C6920" s="815">
        <f t="shared" si="452"/>
        <v>24</v>
      </c>
      <c r="D6920" s="815">
        <f t="shared" si="453"/>
        <v>25</v>
      </c>
      <c r="E6920" s="815">
        <v>1978</v>
      </c>
    </row>
    <row r="6921" spans="1:5">
      <c r="A6921" s="816">
        <f t="shared" si="450"/>
        <v>28833</v>
      </c>
      <c r="B6921" s="815">
        <f t="shared" si="451"/>
        <v>343</v>
      </c>
      <c r="C6921" s="815">
        <f t="shared" si="452"/>
        <v>23</v>
      </c>
      <c r="D6921" s="815">
        <f t="shared" si="453"/>
        <v>24</v>
      </c>
      <c r="E6921" s="815">
        <v>1978</v>
      </c>
    </row>
    <row r="6922" spans="1:5">
      <c r="A6922" s="816">
        <f t="shared" si="450"/>
        <v>28834</v>
      </c>
      <c r="B6922" s="815">
        <f t="shared" si="451"/>
        <v>344</v>
      </c>
      <c r="C6922" s="815">
        <f t="shared" si="452"/>
        <v>22</v>
      </c>
      <c r="D6922" s="815">
        <f t="shared" si="453"/>
        <v>23</v>
      </c>
      <c r="E6922" s="815">
        <v>1978</v>
      </c>
    </row>
    <row r="6923" spans="1:5">
      <c r="A6923" s="816">
        <f t="shared" si="450"/>
        <v>28835</v>
      </c>
      <c r="B6923" s="815">
        <f t="shared" si="451"/>
        <v>345</v>
      </c>
      <c r="C6923" s="815">
        <f t="shared" si="452"/>
        <v>21</v>
      </c>
      <c r="D6923" s="815">
        <f t="shared" si="453"/>
        <v>22</v>
      </c>
      <c r="E6923" s="815">
        <v>1978</v>
      </c>
    </row>
    <row r="6924" spans="1:5">
      <c r="A6924" s="816">
        <f t="shared" si="450"/>
        <v>28836</v>
      </c>
      <c r="B6924" s="815">
        <f t="shared" si="451"/>
        <v>346</v>
      </c>
      <c r="C6924" s="815">
        <f t="shared" si="452"/>
        <v>20</v>
      </c>
      <c r="D6924" s="815">
        <f t="shared" si="453"/>
        <v>21</v>
      </c>
      <c r="E6924" s="815">
        <v>1978</v>
      </c>
    </row>
    <row r="6925" spans="1:5">
      <c r="A6925" s="816">
        <f t="shared" si="450"/>
        <v>28837</v>
      </c>
      <c r="B6925" s="815">
        <f t="shared" si="451"/>
        <v>347</v>
      </c>
      <c r="C6925" s="815">
        <f t="shared" si="452"/>
        <v>19</v>
      </c>
      <c r="D6925" s="815">
        <f t="shared" si="453"/>
        <v>20</v>
      </c>
      <c r="E6925" s="815">
        <v>1978</v>
      </c>
    </row>
    <row r="6926" spans="1:5">
      <c r="A6926" s="816">
        <f t="shared" si="450"/>
        <v>28838</v>
      </c>
      <c r="B6926" s="815">
        <f t="shared" si="451"/>
        <v>348</v>
      </c>
      <c r="C6926" s="815">
        <f t="shared" si="452"/>
        <v>18</v>
      </c>
      <c r="D6926" s="815">
        <f t="shared" si="453"/>
        <v>19</v>
      </c>
      <c r="E6926" s="815">
        <v>1978</v>
      </c>
    </row>
    <row r="6927" spans="1:5">
      <c r="A6927" s="816">
        <f t="shared" si="450"/>
        <v>28839</v>
      </c>
      <c r="B6927" s="815">
        <f t="shared" si="451"/>
        <v>349</v>
      </c>
      <c r="C6927" s="815">
        <f t="shared" si="452"/>
        <v>17</v>
      </c>
      <c r="D6927" s="815">
        <f t="shared" si="453"/>
        <v>18</v>
      </c>
      <c r="E6927" s="815">
        <v>1978</v>
      </c>
    </row>
    <row r="6928" spans="1:5">
      <c r="A6928" s="816">
        <f t="shared" si="450"/>
        <v>28840</v>
      </c>
      <c r="B6928" s="815">
        <f t="shared" si="451"/>
        <v>350</v>
      </c>
      <c r="C6928" s="815">
        <f t="shared" si="452"/>
        <v>16</v>
      </c>
      <c r="D6928" s="815">
        <f t="shared" si="453"/>
        <v>17</v>
      </c>
      <c r="E6928" s="815">
        <v>1978</v>
      </c>
    </row>
    <row r="6929" spans="1:5">
      <c r="A6929" s="816">
        <f t="shared" si="450"/>
        <v>28841</v>
      </c>
      <c r="B6929" s="815">
        <f t="shared" si="451"/>
        <v>351</v>
      </c>
      <c r="C6929" s="815">
        <f t="shared" si="452"/>
        <v>15</v>
      </c>
      <c r="D6929" s="815">
        <f t="shared" si="453"/>
        <v>16</v>
      </c>
      <c r="E6929" s="815">
        <v>1978</v>
      </c>
    </row>
    <row r="6930" spans="1:5">
      <c r="A6930" s="816">
        <f t="shared" si="450"/>
        <v>28842</v>
      </c>
      <c r="B6930" s="815">
        <f t="shared" si="451"/>
        <v>352</v>
      </c>
      <c r="C6930" s="815">
        <f t="shared" si="452"/>
        <v>14</v>
      </c>
      <c r="D6930" s="815">
        <f t="shared" si="453"/>
        <v>15</v>
      </c>
      <c r="E6930" s="815">
        <v>1978</v>
      </c>
    </row>
    <row r="6931" spans="1:5">
      <c r="A6931" s="816">
        <f t="shared" si="450"/>
        <v>28843</v>
      </c>
      <c r="B6931" s="815">
        <f t="shared" si="451"/>
        <v>353</v>
      </c>
      <c r="C6931" s="815">
        <f t="shared" si="452"/>
        <v>13</v>
      </c>
      <c r="D6931" s="815">
        <f t="shared" si="453"/>
        <v>14</v>
      </c>
      <c r="E6931" s="815">
        <v>1978</v>
      </c>
    </row>
    <row r="6932" spans="1:5">
      <c r="A6932" s="816">
        <f t="shared" si="450"/>
        <v>28844</v>
      </c>
      <c r="B6932" s="815">
        <f t="shared" si="451"/>
        <v>354</v>
      </c>
      <c r="C6932" s="815">
        <f t="shared" si="452"/>
        <v>12</v>
      </c>
      <c r="D6932" s="815">
        <f t="shared" si="453"/>
        <v>13</v>
      </c>
      <c r="E6932" s="815">
        <v>1978</v>
      </c>
    </row>
    <row r="6933" spans="1:5">
      <c r="A6933" s="816">
        <f t="shared" si="450"/>
        <v>28845</v>
      </c>
      <c r="B6933" s="815">
        <f t="shared" si="451"/>
        <v>355</v>
      </c>
      <c r="C6933" s="815">
        <f t="shared" si="452"/>
        <v>11</v>
      </c>
      <c r="D6933" s="815">
        <f t="shared" si="453"/>
        <v>12</v>
      </c>
      <c r="E6933" s="815">
        <v>1978</v>
      </c>
    </row>
    <row r="6934" spans="1:5">
      <c r="A6934" s="816">
        <f t="shared" si="450"/>
        <v>28846</v>
      </c>
      <c r="B6934" s="815">
        <f t="shared" si="451"/>
        <v>356</v>
      </c>
      <c r="C6934" s="815">
        <f t="shared" si="452"/>
        <v>10</v>
      </c>
      <c r="D6934" s="815">
        <f t="shared" si="453"/>
        <v>11</v>
      </c>
      <c r="E6934" s="815">
        <v>1978</v>
      </c>
    </row>
    <row r="6935" spans="1:5">
      <c r="A6935" s="816">
        <f t="shared" si="450"/>
        <v>28847</v>
      </c>
      <c r="B6935" s="815">
        <f t="shared" si="451"/>
        <v>357</v>
      </c>
      <c r="C6935" s="815">
        <f t="shared" si="452"/>
        <v>9</v>
      </c>
      <c r="D6935" s="815">
        <f t="shared" si="453"/>
        <v>10</v>
      </c>
      <c r="E6935" s="815">
        <v>1978</v>
      </c>
    </row>
    <row r="6936" spans="1:5">
      <c r="A6936" s="816">
        <f t="shared" si="450"/>
        <v>28848</v>
      </c>
      <c r="B6936" s="815">
        <f t="shared" si="451"/>
        <v>358</v>
      </c>
      <c r="C6936" s="815">
        <f t="shared" si="452"/>
        <v>8</v>
      </c>
      <c r="D6936" s="815">
        <f t="shared" si="453"/>
        <v>9</v>
      </c>
      <c r="E6936" s="815">
        <v>1978</v>
      </c>
    </row>
    <row r="6937" spans="1:5">
      <c r="A6937" s="816">
        <f t="shared" si="450"/>
        <v>28849</v>
      </c>
      <c r="B6937" s="815">
        <f t="shared" si="451"/>
        <v>359</v>
      </c>
      <c r="C6937" s="815">
        <f t="shared" si="452"/>
        <v>7</v>
      </c>
      <c r="D6937" s="815">
        <f t="shared" si="453"/>
        <v>8</v>
      </c>
      <c r="E6937" s="815">
        <v>1978</v>
      </c>
    </row>
    <row r="6938" spans="1:5">
      <c r="A6938" s="816">
        <f t="shared" si="450"/>
        <v>28850</v>
      </c>
      <c r="B6938" s="815">
        <f t="shared" si="451"/>
        <v>360</v>
      </c>
      <c r="C6938" s="815">
        <f t="shared" si="452"/>
        <v>6</v>
      </c>
      <c r="D6938" s="815">
        <f t="shared" si="453"/>
        <v>7</v>
      </c>
      <c r="E6938" s="815">
        <v>1978</v>
      </c>
    </row>
    <row r="6939" spans="1:5">
      <c r="A6939" s="816">
        <f t="shared" si="450"/>
        <v>28851</v>
      </c>
      <c r="B6939" s="815">
        <f t="shared" si="451"/>
        <v>361</v>
      </c>
      <c r="C6939" s="815">
        <f t="shared" si="452"/>
        <v>5</v>
      </c>
      <c r="D6939" s="815">
        <f t="shared" si="453"/>
        <v>6</v>
      </c>
      <c r="E6939" s="815">
        <v>1978</v>
      </c>
    </row>
    <row r="6940" spans="1:5">
      <c r="A6940" s="816">
        <f t="shared" si="450"/>
        <v>28852</v>
      </c>
      <c r="B6940" s="815">
        <f t="shared" si="451"/>
        <v>362</v>
      </c>
      <c r="C6940" s="815">
        <f t="shared" si="452"/>
        <v>4</v>
      </c>
      <c r="D6940" s="815">
        <f t="shared" si="453"/>
        <v>5</v>
      </c>
      <c r="E6940" s="815">
        <v>1978</v>
      </c>
    </row>
    <row r="6941" spans="1:5">
      <c r="A6941" s="816">
        <f t="shared" si="450"/>
        <v>28853</v>
      </c>
      <c r="B6941" s="815">
        <f t="shared" si="451"/>
        <v>363</v>
      </c>
      <c r="C6941" s="815">
        <f t="shared" si="452"/>
        <v>3</v>
      </c>
      <c r="D6941" s="815">
        <f t="shared" si="453"/>
        <v>4</v>
      </c>
      <c r="E6941" s="815">
        <v>1978</v>
      </c>
    </row>
    <row r="6942" spans="1:5">
      <c r="A6942" s="816">
        <f t="shared" si="450"/>
        <v>28854</v>
      </c>
      <c r="B6942" s="815">
        <f t="shared" si="451"/>
        <v>364</v>
      </c>
      <c r="C6942" s="815">
        <f t="shared" si="452"/>
        <v>2</v>
      </c>
      <c r="D6942" s="815">
        <f t="shared" si="453"/>
        <v>3</v>
      </c>
      <c r="E6942" s="815">
        <v>1978</v>
      </c>
    </row>
    <row r="6943" spans="1:5">
      <c r="A6943" s="816">
        <f t="shared" si="450"/>
        <v>28855</v>
      </c>
      <c r="B6943" s="815">
        <f t="shared" si="451"/>
        <v>365</v>
      </c>
      <c r="C6943" s="815">
        <f t="shared" si="452"/>
        <v>1</v>
      </c>
      <c r="D6943" s="815">
        <f t="shared" si="453"/>
        <v>2</v>
      </c>
      <c r="E6943" s="815">
        <v>1978</v>
      </c>
    </row>
    <row r="6944" spans="1:5">
      <c r="A6944" s="816">
        <f t="shared" si="450"/>
        <v>28856</v>
      </c>
      <c r="B6944" s="815">
        <v>1</v>
      </c>
      <c r="C6944" s="815">
        <v>365</v>
      </c>
      <c r="D6944" s="815">
        <f t="shared" si="453"/>
        <v>1</v>
      </c>
      <c r="E6944" s="815">
        <v>1979</v>
      </c>
    </row>
    <row r="6945" spans="1:5">
      <c r="A6945" s="816">
        <f t="shared" si="450"/>
        <v>28857</v>
      </c>
      <c r="B6945" s="815">
        <f>B6944+1</f>
        <v>2</v>
      </c>
      <c r="C6945" s="815">
        <f>C6944-1</f>
        <v>364</v>
      </c>
      <c r="D6945" s="815">
        <v>365</v>
      </c>
      <c r="E6945" s="815">
        <v>1979</v>
      </c>
    </row>
    <row r="6946" spans="1:5">
      <c r="A6946" s="816">
        <f t="shared" si="450"/>
        <v>28858</v>
      </c>
      <c r="B6946" s="815">
        <f t="shared" ref="B6946:B7009" si="454">B6945+1</f>
        <v>3</v>
      </c>
      <c r="C6946" s="815">
        <f t="shared" ref="C6946:C7009" si="455">C6945-1</f>
        <v>363</v>
      </c>
      <c r="D6946" s="815">
        <f t="shared" ref="D6946:D7009" si="456">D6945-1</f>
        <v>364</v>
      </c>
      <c r="E6946" s="815">
        <v>1979</v>
      </c>
    </row>
    <row r="6947" spans="1:5">
      <c r="A6947" s="816">
        <f t="shared" si="450"/>
        <v>28859</v>
      </c>
      <c r="B6947" s="815">
        <f t="shared" si="454"/>
        <v>4</v>
      </c>
      <c r="C6947" s="815">
        <f t="shared" si="455"/>
        <v>362</v>
      </c>
      <c r="D6947" s="815">
        <f t="shared" si="456"/>
        <v>363</v>
      </c>
      <c r="E6947" s="815">
        <v>1979</v>
      </c>
    </row>
    <row r="6948" spans="1:5">
      <c r="A6948" s="816">
        <f t="shared" si="450"/>
        <v>28860</v>
      </c>
      <c r="B6948" s="815">
        <f t="shared" si="454"/>
        <v>5</v>
      </c>
      <c r="C6948" s="815">
        <f t="shared" si="455"/>
        <v>361</v>
      </c>
      <c r="D6948" s="815">
        <f t="shared" si="456"/>
        <v>362</v>
      </c>
      <c r="E6948" s="815">
        <v>1979</v>
      </c>
    </row>
    <row r="6949" spans="1:5">
      <c r="A6949" s="816">
        <f t="shared" si="450"/>
        <v>28861</v>
      </c>
      <c r="B6949" s="815">
        <f t="shared" si="454"/>
        <v>6</v>
      </c>
      <c r="C6949" s="815">
        <f t="shared" si="455"/>
        <v>360</v>
      </c>
      <c r="D6949" s="815">
        <f t="shared" si="456"/>
        <v>361</v>
      </c>
      <c r="E6949" s="815">
        <v>1979</v>
      </c>
    </row>
    <row r="6950" spans="1:5">
      <c r="A6950" s="816">
        <f t="shared" si="450"/>
        <v>28862</v>
      </c>
      <c r="B6950" s="815">
        <f t="shared" si="454"/>
        <v>7</v>
      </c>
      <c r="C6950" s="815">
        <f t="shared" si="455"/>
        <v>359</v>
      </c>
      <c r="D6950" s="815">
        <f t="shared" si="456"/>
        <v>360</v>
      </c>
      <c r="E6950" s="815">
        <v>1979</v>
      </c>
    </row>
    <row r="6951" spans="1:5">
      <c r="A6951" s="816">
        <f t="shared" si="450"/>
        <v>28863</v>
      </c>
      <c r="B6951" s="815">
        <f t="shared" si="454"/>
        <v>8</v>
      </c>
      <c r="C6951" s="815">
        <f t="shared" si="455"/>
        <v>358</v>
      </c>
      <c r="D6951" s="815">
        <f t="shared" si="456"/>
        <v>359</v>
      </c>
      <c r="E6951" s="815">
        <v>1979</v>
      </c>
    </row>
    <row r="6952" spans="1:5">
      <c r="A6952" s="816">
        <f t="shared" si="450"/>
        <v>28864</v>
      </c>
      <c r="B6952" s="815">
        <f t="shared" si="454"/>
        <v>9</v>
      </c>
      <c r="C6952" s="815">
        <f t="shared" si="455"/>
        <v>357</v>
      </c>
      <c r="D6952" s="815">
        <f t="shared" si="456"/>
        <v>358</v>
      </c>
      <c r="E6952" s="815">
        <v>1979</v>
      </c>
    </row>
    <row r="6953" spans="1:5">
      <c r="A6953" s="816">
        <f t="shared" si="450"/>
        <v>28865</v>
      </c>
      <c r="B6953" s="815">
        <f t="shared" si="454"/>
        <v>10</v>
      </c>
      <c r="C6953" s="815">
        <f t="shared" si="455"/>
        <v>356</v>
      </c>
      <c r="D6953" s="815">
        <f t="shared" si="456"/>
        <v>357</v>
      </c>
      <c r="E6953" s="815">
        <v>1979</v>
      </c>
    </row>
    <row r="6954" spans="1:5">
      <c r="A6954" s="816">
        <f t="shared" si="450"/>
        <v>28866</v>
      </c>
      <c r="B6954" s="815">
        <f t="shared" si="454"/>
        <v>11</v>
      </c>
      <c r="C6954" s="815">
        <f t="shared" si="455"/>
        <v>355</v>
      </c>
      <c r="D6954" s="815">
        <f t="shared" si="456"/>
        <v>356</v>
      </c>
      <c r="E6954" s="815">
        <v>1979</v>
      </c>
    </row>
    <row r="6955" spans="1:5">
      <c r="A6955" s="816">
        <f t="shared" si="450"/>
        <v>28867</v>
      </c>
      <c r="B6955" s="815">
        <f t="shared" si="454"/>
        <v>12</v>
      </c>
      <c r="C6955" s="815">
        <f t="shared" si="455"/>
        <v>354</v>
      </c>
      <c r="D6955" s="815">
        <f t="shared" si="456"/>
        <v>355</v>
      </c>
      <c r="E6955" s="815">
        <v>1979</v>
      </c>
    </row>
    <row r="6956" spans="1:5">
      <c r="A6956" s="816">
        <f t="shared" si="450"/>
        <v>28868</v>
      </c>
      <c r="B6956" s="815">
        <f t="shared" si="454"/>
        <v>13</v>
      </c>
      <c r="C6956" s="815">
        <f t="shared" si="455"/>
        <v>353</v>
      </c>
      <c r="D6956" s="815">
        <f t="shared" si="456"/>
        <v>354</v>
      </c>
      <c r="E6956" s="815">
        <v>1979</v>
      </c>
    </row>
    <row r="6957" spans="1:5">
      <c r="A6957" s="816">
        <f t="shared" si="450"/>
        <v>28869</v>
      </c>
      <c r="B6957" s="815">
        <f t="shared" si="454"/>
        <v>14</v>
      </c>
      <c r="C6957" s="815">
        <f t="shared" si="455"/>
        <v>352</v>
      </c>
      <c r="D6957" s="815">
        <f t="shared" si="456"/>
        <v>353</v>
      </c>
      <c r="E6957" s="815">
        <v>1979</v>
      </c>
    </row>
    <row r="6958" spans="1:5">
      <c r="A6958" s="816">
        <f t="shared" si="450"/>
        <v>28870</v>
      </c>
      <c r="B6958" s="815">
        <f t="shared" si="454"/>
        <v>15</v>
      </c>
      <c r="C6958" s="815">
        <f t="shared" si="455"/>
        <v>351</v>
      </c>
      <c r="D6958" s="815">
        <f t="shared" si="456"/>
        <v>352</v>
      </c>
      <c r="E6958" s="815">
        <v>1979</v>
      </c>
    </row>
    <row r="6959" spans="1:5">
      <c r="A6959" s="816">
        <f t="shared" si="450"/>
        <v>28871</v>
      </c>
      <c r="B6959" s="815">
        <f t="shared" si="454"/>
        <v>16</v>
      </c>
      <c r="C6959" s="815">
        <f t="shared" si="455"/>
        <v>350</v>
      </c>
      <c r="D6959" s="815">
        <f t="shared" si="456"/>
        <v>351</v>
      </c>
      <c r="E6959" s="815">
        <v>1979</v>
      </c>
    </row>
    <row r="6960" spans="1:5">
      <c r="A6960" s="816">
        <f t="shared" si="450"/>
        <v>28872</v>
      </c>
      <c r="B6960" s="815">
        <f t="shared" si="454"/>
        <v>17</v>
      </c>
      <c r="C6960" s="815">
        <f t="shared" si="455"/>
        <v>349</v>
      </c>
      <c r="D6960" s="815">
        <f t="shared" si="456"/>
        <v>350</v>
      </c>
      <c r="E6960" s="815">
        <v>1979</v>
      </c>
    </row>
    <row r="6961" spans="1:5">
      <c r="A6961" s="816">
        <f t="shared" si="450"/>
        <v>28873</v>
      </c>
      <c r="B6961" s="815">
        <f t="shared" si="454"/>
        <v>18</v>
      </c>
      <c r="C6961" s="815">
        <f t="shared" si="455"/>
        <v>348</v>
      </c>
      <c r="D6961" s="815">
        <f t="shared" si="456"/>
        <v>349</v>
      </c>
      <c r="E6961" s="815">
        <v>1979</v>
      </c>
    </row>
    <row r="6962" spans="1:5">
      <c r="A6962" s="816">
        <f t="shared" si="450"/>
        <v>28874</v>
      </c>
      <c r="B6962" s="815">
        <f t="shared" si="454"/>
        <v>19</v>
      </c>
      <c r="C6962" s="815">
        <f t="shared" si="455"/>
        <v>347</v>
      </c>
      <c r="D6962" s="815">
        <f t="shared" si="456"/>
        <v>348</v>
      </c>
      <c r="E6962" s="815">
        <v>1979</v>
      </c>
    </row>
    <row r="6963" spans="1:5">
      <c r="A6963" s="816">
        <f t="shared" ref="A6963:A7026" si="457">A6962+1</f>
        <v>28875</v>
      </c>
      <c r="B6963" s="815">
        <f t="shared" si="454"/>
        <v>20</v>
      </c>
      <c r="C6963" s="815">
        <f t="shared" si="455"/>
        <v>346</v>
      </c>
      <c r="D6963" s="815">
        <f t="shared" si="456"/>
        <v>347</v>
      </c>
      <c r="E6963" s="815">
        <v>1979</v>
      </c>
    </row>
    <row r="6964" spans="1:5">
      <c r="A6964" s="816">
        <f t="shared" si="457"/>
        <v>28876</v>
      </c>
      <c r="B6964" s="815">
        <f t="shared" si="454"/>
        <v>21</v>
      </c>
      <c r="C6964" s="815">
        <f t="shared" si="455"/>
        <v>345</v>
      </c>
      <c r="D6964" s="815">
        <f t="shared" si="456"/>
        <v>346</v>
      </c>
      <c r="E6964" s="815">
        <v>1979</v>
      </c>
    </row>
    <row r="6965" spans="1:5">
      <c r="A6965" s="816">
        <f t="shared" si="457"/>
        <v>28877</v>
      </c>
      <c r="B6965" s="815">
        <f t="shared" si="454"/>
        <v>22</v>
      </c>
      <c r="C6965" s="815">
        <f t="shared" si="455"/>
        <v>344</v>
      </c>
      <c r="D6965" s="815">
        <f t="shared" si="456"/>
        <v>345</v>
      </c>
      <c r="E6965" s="815">
        <v>1979</v>
      </c>
    </row>
    <row r="6966" spans="1:5">
      <c r="A6966" s="816">
        <f t="shared" si="457"/>
        <v>28878</v>
      </c>
      <c r="B6966" s="815">
        <f t="shared" si="454"/>
        <v>23</v>
      </c>
      <c r="C6966" s="815">
        <f t="shared" si="455"/>
        <v>343</v>
      </c>
      <c r="D6966" s="815">
        <f t="shared" si="456"/>
        <v>344</v>
      </c>
      <c r="E6966" s="815">
        <v>1979</v>
      </c>
    </row>
    <row r="6967" spans="1:5">
      <c r="A6967" s="816">
        <f t="shared" si="457"/>
        <v>28879</v>
      </c>
      <c r="B6967" s="815">
        <f t="shared" si="454"/>
        <v>24</v>
      </c>
      <c r="C6967" s="815">
        <f t="shared" si="455"/>
        <v>342</v>
      </c>
      <c r="D6967" s="815">
        <f t="shared" si="456"/>
        <v>343</v>
      </c>
      <c r="E6967" s="815">
        <v>1979</v>
      </c>
    </row>
    <row r="6968" spans="1:5">
      <c r="A6968" s="816">
        <f t="shared" si="457"/>
        <v>28880</v>
      </c>
      <c r="B6968" s="815">
        <f t="shared" si="454"/>
        <v>25</v>
      </c>
      <c r="C6968" s="815">
        <f t="shared" si="455"/>
        <v>341</v>
      </c>
      <c r="D6968" s="815">
        <f t="shared" si="456"/>
        <v>342</v>
      </c>
      <c r="E6968" s="815">
        <v>1979</v>
      </c>
    </row>
    <row r="6969" spans="1:5">
      <c r="A6969" s="816">
        <f t="shared" si="457"/>
        <v>28881</v>
      </c>
      <c r="B6969" s="815">
        <f t="shared" si="454"/>
        <v>26</v>
      </c>
      <c r="C6969" s="815">
        <f t="shared" si="455"/>
        <v>340</v>
      </c>
      <c r="D6969" s="815">
        <f t="shared" si="456"/>
        <v>341</v>
      </c>
      <c r="E6969" s="815">
        <v>1979</v>
      </c>
    </row>
    <row r="6970" spans="1:5">
      <c r="A6970" s="816">
        <f t="shared" si="457"/>
        <v>28882</v>
      </c>
      <c r="B6970" s="815">
        <f t="shared" si="454"/>
        <v>27</v>
      </c>
      <c r="C6970" s="815">
        <f t="shared" si="455"/>
        <v>339</v>
      </c>
      <c r="D6970" s="815">
        <f t="shared" si="456"/>
        <v>340</v>
      </c>
      <c r="E6970" s="815">
        <v>1979</v>
      </c>
    </row>
    <row r="6971" spans="1:5">
      <c r="A6971" s="816">
        <f t="shared" si="457"/>
        <v>28883</v>
      </c>
      <c r="B6971" s="815">
        <f t="shared" si="454"/>
        <v>28</v>
      </c>
      <c r="C6971" s="815">
        <f t="shared" si="455"/>
        <v>338</v>
      </c>
      <c r="D6971" s="815">
        <f t="shared" si="456"/>
        <v>339</v>
      </c>
      <c r="E6971" s="815">
        <v>1979</v>
      </c>
    </row>
    <row r="6972" spans="1:5">
      <c r="A6972" s="816">
        <f t="shared" si="457"/>
        <v>28884</v>
      </c>
      <c r="B6972" s="815">
        <f t="shared" si="454"/>
        <v>29</v>
      </c>
      <c r="C6972" s="815">
        <f t="shared" si="455"/>
        <v>337</v>
      </c>
      <c r="D6972" s="815">
        <f t="shared" si="456"/>
        <v>338</v>
      </c>
      <c r="E6972" s="815">
        <v>1979</v>
      </c>
    </row>
    <row r="6973" spans="1:5">
      <c r="A6973" s="816">
        <f t="shared" si="457"/>
        <v>28885</v>
      </c>
      <c r="B6973" s="815">
        <f t="shared" si="454"/>
        <v>30</v>
      </c>
      <c r="C6973" s="815">
        <f t="shared" si="455"/>
        <v>336</v>
      </c>
      <c r="D6973" s="815">
        <f t="shared" si="456"/>
        <v>337</v>
      </c>
      <c r="E6973" s="815">
        <v>1979</v>
      </c>
    </row>
    <row r="6974" spans="1:5">
      <c r="A6974" s="816">
        <f t="shared" si="457"/>
        <v>28886</v>
      </c>
      <c r="B6974" s="815">
        <f t="shared" si="454"/>
        <v>31</v>
      </c>
      <c r="C6974" s="815">
        <f t="shared" si="455"/>
        <v>335</v>
      </c>
      <c r="D6974" s="815">
        <f t="shared" si="456"/>
        <v>336</v>
      </c>
      <c r="E6974" s="815">
        <v>1979</v>
      </c>
    </row>
    <row r="6975" spans="1:5">
      <c r="A6975" s="816">
        <f t="shared" si="457"/>
        <v>28887</v>
      </c>
      <c r="B6975" s="815">
        <f t="shared" si="454"/>
        <v>32</v>
      </c>
      <c r="C6975" s="815">
        <f t="shared" si="455"/>
        <v>334</v>
      </c>
      <c r="D6975" s="815">
        <f t="shared" si="456"/>
        <v>335</v>
      </c>
      <c r="E6975" s="815">
        <v>1979</v>
      </c>
    </row>
    <row r="6976" spans="1:5">
      <c r="A6976" s="816">
        <f t="shared" si="457"/>
        <v>28888</v>
      </c>
      <c r="B6976" s="815">
        <f t="shared" si="454"/>
        <v>33</v>
      </c>
      <c r="C6976" s="815">
        <f t="shared" si="455"/>
        <v>333</v>
      </c>
      <c r="D6976" s="815">
        <f t="shared" si="456"/>
        <v>334</v>
      </c>
      <c r="E6976" s="815">
        <v>1979</v>
      </c>
    </row>
    <row r="6977" spans="1:5">
      <c r="A6977" s="816">
        <f t="shared" si="457"/>
        <v>28889</v>
      </c>
      <c r="B6977" s="815">
        <f t="shared" si="454"/>
        <v>34</v>
      </c>
      <c r="C6977" s="815">
        <f t="shared" si="455"/>
        <v>332</v>
      </c>
      <c r="D6977" s="815">
        <f t="shared" si="456"/>
        <v>333</v>
      </c>
      <c r="E6977" s="815">
        <v>1979</v>
      </c>
    </row>
    <row r="6978" spans="1:5">
      <c r="A6978" s="816">
        <f t="shared" si="457"/>
        <v>28890</v>
      </c>
      <c r="B6978" s="815">
        <f t="shared" si="454"/>
        <v>35</v>
      </c>
      <c r="C6978" s="815">
        <f t="shared" si="455"/>
        <v>331</v>
      </c>
      <c r="D6978" s="815">
        <f t="shared" si="456"/>
        <v>332</v>
      </c>
      <c r="E6978" s="815">
        <v>1979</v>
      </c>
    </row>
    <row r="6979" spans="1:5">
      <c r="A6979" s="816">
        <f t="shared" si="457"/>
        <v>28891</v>
      </c>
      <c r="B6979" s="815">
        <f t="shared" si="454"/>
        <v>36</v>
      </c>
      <c r="C6979" s="815">
        <f t="shared" si="455"/>
        <v>330</v>
      </c>
      <c r="D6979" s="815">
        <f t="shared" si="456"/>
        <v>331</v>
      </c>
      <c r="E6979" s="815">
        <v>1979</v>
      </c>
    </row>
    <row r="6980" spans="1:5">
      <c r="A6980" s="816">
        <f t="shared" si="457"/>
        <v>28892</v>
      </c>
      <c r="B6980" s="815">
        <f t="shared" si="454"/>
        <v>37</v>
      </c>
      <c r="C6980" s="815">
        <f t="shared" si="455"/>
        <v>329</v>
      </c>
      <c r="D6980" s="815">
        <f t="shared" si="456"/>
        <v>330</v>
      </c>
      <c r="E6980" s="815">
        <v>1979</v>
      </c>
    </row>
    <row r="6981" spans="1:5">
      <c r="A6981" s="816">
        <f t="shared" si="457"/>
        <v>28893</v>
      </c>
      <c r="B6981" s="815">
        <f t="shared" si="454"/>
        <v>38</v>
      </c>
      <c r="C6981" s="815">
        <f t="shared" si="455"/>
        <v>328</v>
      </c>
      <c r="D6981" s="815">
        <f t="shared" si="456"/>
        <v>329</v>
      </c>
      <c r="E6981" s="815">
        <v>1979</v>
      </c>
    </row>
    <row r="6982" spans="1:5">
      <c r="A6982" s="816">
        <f t="shared" si="457"/>
        <v>28894</v>
      </c>
      <c r="B6982" s="815">
        <f t="shared" si="454"/>
        <v>39</v>
      </c>
      <c r="C6982" s="815">
        <f t="shared" si="455"/>
        <v>327</v>
      </c>
      <c r="D6982" s="815">
        <f t="shared" si="456"/>
        <v>328</v>
      </c>
      <c r="E6982" s="815">
        <v>1979</v>
      </c>
    </row>
    <row r="6983" spans="1:5">
      <c r="A6983" s="816">
        <f t="shared" si="457"/>
        <v>28895</v>
      </c>
      <c r="B6983" s="815">
        <f t="shared" si="454"/>
        <v>40</v>
      </c>
      <c r="C6983" s="815">
        <f t="shared" si="455"/>
        <v>326</v>
      </c>
      <c r="D6983" s="815">
        <f t="shared" si="456"/>
        <v>327</v>
      </c>
      <c r="E6983" s="815">
        <v>1979</v>
      </c>
    </row>
    <row r="6984" spans="1:5">
      <c r="A6984" s="816">
        <f t="shared" si="457"/>
        <v>28896</v>
      </c>
      <c r="B6984" s="815">
        <f t="shared" si="454"/>
        <v>41</v>
      </c>
      <c r="C6984" s="815">
        <f t="shared" si="455"/>
        <v>325</v>
      </c>
      <c r="D6984" s="815">
        <f t="shared" si="456"/>
        <v>326</v>
      </c>
      <c r="E6984" s="815">
        <v>1979</v>
      </c>
    </row>
    <row r="6985" spans="1:5">
      <c r="A6985" s="816">
        <f t="shared" si="457"/>
        <v>28897</v>
      </c>
      <c r="B6985" s="815">
        <f t="shared" si="454"/>
        <v>42</v>
      </c>
      <c r="C6985" s="815">
        <f t="shared" si="455"/>
        <v>324</v>
      </c>
      <c r="D6985" s="815">
        <f t="shared" si="456"/>
        <v>325</v>
      </c>
      <c r="E6985" s="815">
        <v>1979</v>
      </c>
    </row>
    <row r="6986" spans="1:5">
      <c r="A6986" s="816">
        <f t="shared" si="457"/>
        <v>28898</v>
      </c>
      <c r="B6986" s="815">
        <f t="shared" si="454"/>
        <v>43</v>
      </c>
      <c r="C6986" s="815">
        <f t="shared" si="455"/>
        <v>323</v>
      </c>
      <c r="D6986" s="815">
        <f t="shared" si="456"/>
        <v>324</v>
      </c>
      <c r="E6986" s="815">
        <v>1979</v>
      </c>
    </row>
    <row r="6987" spans="1:5">
      <c r="A6987" s="816">
        <f t="shared" si="457"/>
        <v>28899</v>
      </c>
      <c r="B6987" s="815">
        <f t="shared" si="454"/>
        <v>44</v>
      </c>
      <c r="C6987" s="815">
        <f t="shared" si="455"/>
        <v>322</v>
      </c>
      <c r="D6987" s="815">
        <f t="shared" si="456"/>
        <v>323</v>
      </c>
      <c r="E6987" s="815">
        <v>1979</v>
      </c>
    </row>
    <row r="6988" spans="1:5">
      <c r="A6988" s="816">
        <f t="shared" si="457"/>
        <v>28900</v>
      </c>
      <c r="B6988" s="815">
        <f t="shared" si="454"/>
        <v>45</v>
      </c>
      <c r="C6988" s="815">
        <f t="shared" si="455"/>
        <v>321</v>
      </c>
      <c r="D6988" s="815">
        <f t="shared" si="456"/>
        <v>322</v>
      </c>
      <c r="E6988" s="815">
        <v>1979</v>
      </c>
    </row>
    <row r="6989" spans="1:5">
      <c r="A6989" s="816">
        <f t="shared" si="457"/>
        <v>28901</v>
      </c>
      <c r="B6989" s="815">
        <f t="shared" si="454"/>
        <v>46</v>
      </c>
      <c r="C6989" s="815">
        <f t="shared" si="455"/>
        <v>320</v>
      </c>
      <c r="D6989" s="815">
        <f t="shared" si="456"/>
        <v>321</v>
      </c>
      <c r="E6989" s="815">
        <v>1979</v>
      </c>
    </row>
    <row r="6990" spans="1:5">
      <c r="A6990" s="816">
        <f t="shared" si="457"/>
        <v>28902</v>
      </c>
      <c r="B6990" s="815">
        <f t="shared" si="454"/>
        <v>47</v>
      </c>
      <c r="C6990" s="815">
        <f t="shared" si="455"/>
        <v>319</v>
      </c>
      <c r="D6990" s="815">
        <f t="shared" si="456"/>
        <v>320</v>
      </c>
      <c r="E6990" s="815">
        <v>1979</v>
      </c>
    </row>
    <row r="6991" spans="1:5">
      <c r="A6991" s="816">
        <f t="shared" si="457"/>
        <v>28903</v>
      </c>
      <c r="B6991" s="815">
        <f t="shared" si="454"/>
        <v>48</v>
      </c>
      <c r="C6991" s="815">
        <f t="shared" si="455"/>
        <v>318</v>
      </c>
      <c r="D6991" s="815">
        <f t="shared" si="456"/>
        <v>319</v>
      </c>
      <c r="E6991" s="815">
        <v>1979</v>
      </c>
    </row>
    <row r="6992" spans="1:5">
      <c r="A6992" s="816">
        <f t="shared" si="457"/>
        <v>28904</v>
      </c>
      <c r="B6992" s="815">
        <f t="shared" si="454"/>
        <v>49</v>
      </c>
      <c r="C6992" s="815">
        <f t="shared" si="455"/>
        <v>317</v>
      </c>
      <c r="D6992" s="815">
        <f t="shared" si="456"/>
        <v>318</v>
      </c>
      <c r="E6992" s="815">
        <v>1979</v>
      </c>
    </row>
    <row r="6993" spans="1:5">
      <c r="A6993" s="816">
        <f t="shared" si="457"/>
        <v>28905</v>
      </c>
      <c r="B6993" s="815">
        <f t="shared" si="454"/>
        <v>50</v>
      </c>
      <c r="C6993" s="815">
        <f t="shared" si="455"/>
        <v>316</v>
      </c>
      <c r="D6993" s="815">
        <f t="shared" si="456"/>
        <v>317</v>
      </c>
      <c r="E6993" s="815">
        <v>1979</v>
      </c>
    </row>
    <row r="6994" spans="1:5">
      <c r="A6994" s="816">
        <f t="shared" si="457"/>
        <v>28906</v>
      </c>
      <c r="B6994" s="815">
        <f t="shared" si="454"/>
        <v>51</v>
      </c>
      <c r="C6994" s="815">
        <f t="shared" si="455"/>
        <v>315</v>
      </c>
      <c r="D6994" s="815">
        <f t="shared" si="456"/>
        <v>316</v>
      </c>
      <c r="E6994" s="815">
        <v>1979</v>
      </c>
    </row>
    <row r="6995" spans="1:5">
      <c r="A6995" s="816">
        <f t="shared" si="457"/>
        <v>28907</v>
      </c>
      <c r="B6995" s="815">
        <f t="shared" si="454"/>
        <v>52</v>
      </c>
      <c r="C6995" s="815">
        <f t="shared" si="455"/>
        <v>314</v>
      </c>
      <c r="D6995" s="815">
        <f t="shared" si="456"/>
        <v>315</v>
      </c>
      <c r="E6995" s="815">
        <v>1979</v>
      </c>
    </row>
    <row r="6996" spans="1:5">
      <c r="A6996" s="816">
        <f t="shared" si="457"/>
        <v>28908</v>
      </c>
      <c r="B6996" s="815">
        <f t="shared" si="454"/>
        <v>53</v>
      </c>
      <c r="C6996" s="815">
        <f t="shared" si="455"/>
        <v>313</v>
      </c>
      <c r="D6996" s="815">
        <f t="shared" si="456"/>
        <v>314</v>
      </c>
      <c r="E6996" s="815">
        <v>1979</v>
      </c>
    </row>
    <row r="6997" spans="1:5">
      <c r="A6997" s="816">
        <f t="shared" si="457"/>
        <v>28909</v>
      </c>
      <c r="B6997" s="815">
        <f t="shared" si="454"/>
        <v>54</v>
      </c>
      <c r="C6997" s="815">
        <f t="shared" si="455"/>
        <v>312</v>
      </c>
      <c r="D6997" s="815">
        <f t="shared" si="456"/>
        <v>313</v>
      </c>
      <c r="E6997" s="815">
        <v>1979</v>
      </c>
    </row>
    <row r="6998" spans="1:5">
      <c r="A6998" s="816">
        <f t="shared" si="457"/>
        <v>28910</v>
      </c>
      <c r="B6998" s="815">
        <f t="shared" si="454"/>
        <v>55</v>
      </c>
      <c r="C6998" s="815">
        <f t="shared" si="455"/>
        <v>311</v>
      </c>
      <c r="D6998" s="815">
        <f t="shared" si="456"/>
        <v>312</v>
      </c>
      <c r="E6998" s="815">
        <v>1979</v>
      </c>
    </row>
    <row r="6999" spans="1:5">
      <c r="A6999" s="816">
        <f t="shared" si="457"/>
        <v>28911</v>
      </c>
      <c r="B6999" s="815">
        <f t="shared" si="454"/>
        <v>56</v>
      </c>
      <c r="C6999" s="815">
        <f t="shared" si="455"/>
        <v>310</v>
      </c>
      <c r="D6999" s="815">
        <f t="shared" si="456"/>
        <v>311</v>
      </c>
      <c r="E6999" s="815">
        <v>1979</v>
      </c>
    </row>
    <row r="7000" spans="1:5">
      <c r="A7000" s="816">
        <f t="shared" si="457"/>
        <v>28912</v>
      </c>
      <c r="B7000" s="815">
        <f t="shared" si="454"/>
        <v>57</v>
      </c>
      <c r="C7000" s="815">
        <f t="shared" si="455"/>
        <v>309</v>
      </c>
      <c r="D7000" s="815">
        <f t="shared" si="456"/>
        <v>310</v>
      </c>
      <c r="E7000" s="815">
        <v>1979</v>
      </c>
    </row>
    <row r="7001" spans="1:5">
      <c r="A7001" s="816">
        <f t="shared" si="457"/>
        <v>28913</v>
      </c>
      <c r="B7001" s="815">
        <f t="shared" si="454"/>
        <v>58</v>
      </c>
      <c r="C7001" s="815">
        <f t="shared" si="455"/>
        <v>308</v>
      </c>
      <c r="D7001" s="815">
        <f t="shared" si="456"/>
        <v>309</v>
      </c>
      <c r="E7001" s="815">
        <v>1979</v>
      </c>
    </row>
    <row r="7002" spans="1:5">
      <c r="A7002" s="816">
        <f t="shared" si="457"/>
        <v>28914</v>
      </c>
      <c r="B7002" s="815">
        <f t="shared" si="454"/>
        <v>59</v>
      </c>
      <c r="C7002" s="815">
        <f t="shared" si="455"/>
        <v>307</v>
      </c>
      <c r="D7002" s="815">
        <f t="shared" si="456"/>
        <v>308</v>
      </c>
      <c r="E7002" s="815">
        <v>1979</v>
      </c>
    </row>
    <row r="7003" spans="1:5">
      <c r="A7003" s="816">
        <f t="shared" si="457"/>
        <v>28915</v>
      </c>
      <c r="B7003" s="815">
        <f t="shared" si="454"/>
        <v>60</v>
      </c>
      <c r="C7003" s="815">
        <f t="shared" si="455"/>
        <v>306</v>
      </c>
      <c r="D7003" s="815">
        <f t="shared" si="456"/>
        <v>307</v>
      </c>
      <c r="E7003" s="815">
        <v>1979</v>
      </c>
    </row>
    <row r="7004" spans="1:5">
      <c r="A7004" s="816">
        <f t="shared" si="457"/>
        <v>28916</v>
      </c>
      <c r="B7004" s="815">
        <f t="shared" si="454"/>
        <v>61</v>
      </c>
      <c r="C7004" s="815">
        <f t="shared" si="455"/>
        <v>305</v>
      </c>
      <c r="D7004" s="815">
        <f t="shared" si="456"/>
        <v>306</v>
      </c>
      <c r="E7004" s="815">
        <v>1979</v>
      </c>
    </row>
    <row r="7005" spans="1:5">
      <c r="A7005" s="816">
        <f t="shared" si="457"/>
        <v>28917</v>
      </c>
      <c r="B7005" s="815">
        <f t="shared" si="454"/>
        <v>62</v>
      </c>
      <c r="C7005" s="815">
        <f t="shared" si="455"/>
        <v>304</v>
      </c>
      <c r="D7005" s="815">
        <f t="shared" si="456"/>
        <v>305</v>
      </c>
      <c r="E7005" s="815">
        <v>1979</v>
      </c>
    </row>
    <row r="7006" spans="1:5">
      <c r="A7006" s="816">
        <f t="shared" si="457"/>
        <v>28918</v>
      </c>
      <c r="B7006" s="815">
        <f t="shared" si="454"/>
        <v>63</v>
      </c>
      <c r="C7006" s="815">
        <f t="shared" si="455"/>
        <v>303</v>
      </c>
      <c r="D7006" s="815">
        <f t="shared" si="456"/>
        <v>304</v>
      </c>
      <c r="E7006" s="815">
        <v>1979</v>
      </c>
    </row>
    <row r="7007" spans="1:5">
      <c r="A7007" s="816">
        <f t="shared" si="457"/>
        <v>28919</v>
      </c>
      <c r="B7007" s="815">
        <f t="shared" si="454"/>
        <v>64</v>
      </c>
      <c r="C7007" s="815">
        <f t="shared" si="455"/>
        <v>302</v>
      </c>
      <c r="D7007" s="815">
        <f t="shared" si="456"/>
        <v>303</v>
      </c>
      <c r="E7007" s="815">
        <v>1979</v>
      </c>
    </row>
    <row r="7008" spans="1:5">
      <c r="A7008" s="816">
        <f t="shared" si="457"/>
        <v>28920</v>
      </c>
      <c r="B7008" s="815">
        <f t="shared" si="454"/>
        <v>65</v>
      </c>
      <c r="C7008" s="815">
        <f t="shared" si="455"/>
        <v>301</v>
      </c>
      <c r="D7008" s="815">
        <f t="shared" si="456"/>
        <v>302</v>
      </c>
      <c r="E7008" s="815">
        <v>1979</v>
      </c>
    </row>
    <row r="7009" spans="1:5">
      <c r="A7009" s="816">
        <f t="shared" si="457"/>
        <v>28921</v>
      </c>
      <c r="B7009" s="815">
        <f t="shared" si="454"/>
        <v>66</v>
      </c>
      <c r="C7009" s="815">
        <f t="shared" si="455"/>
        <v>300</v>
      </c>
      <c r="D7009" s="815">
        <f t="shared" si="456"/>
        <v>301</v>
      </c>
      <c r="E7009" s="815">
        <v>1979</v>
      </c>
    </row>
    <row r="7010" spans="1:5">
      <c r="A7010" s="816">
        <f t="shared" si="457"/>
        <v>28922</v>
      </c>
      <c r="B7010" s="815">
        <f t="shared" ref="B7010:B7073" si="458">B7009+1</f>
        <v>67</v>
      </c>
      <c r="C7010" s="815">
        <f t="shared" ref="C7010:C7073" si="459">C7009-1</f>
        <v>299</v>
      </c>
      <c r="D7010" s="815">
        <f t="shared" ref="D7010:D7073" si="460">D7009-1</f>
        <v>300</v>
      </c>
      <c r="E7010" s="815">
        <v>1979</v>
      </c>
    </row>
    <row r="7011" spans="1:5">
      <c r="A7011" s="816">
        <f t="shared" si="457"/>
        <v>28923</v>
      </c>
      <c r="B7011" s="815">
        <f t="shared" si="458"/>
        <v>68</v>
      </c>
      <c r="C7011" s="815">
        <f t="shared" si="459"/>
        <v>298</v>
      </c>
      <c r="D7011" s="815">
        <f t="shared" si="460"/>
        <v>299</v>
      </c>
      <c r="E7011" s="815">
        <v>1979</v>
      </c>
    </row>
    <row r="7012" spans="1:5">
      <c r="A7012" s="816">
        <f t="shared" si="457"/>
        <v>28924</v>
      </c>
      <c r="B7012" s="815">
        <f t="shared" si="458"/>
        <v>69</v>
      </c>
      <c r="C7012" s="815">
        <f t="shared" si="459"/>
        <v>297</v>
      </c>
      <c r="D7012" s="815">
        <f t="shared" si="460"/>
        <v>298</v>
      </c>
      <c r="E7012" s="815">
        <v>1979</v>
      </c>
    </row>
    <row r="7013" spans="1:5">
      <c r="A7013" s="816">
        <f t="shared" si="457"/>
        <v>28925</v>
      </c>
      <c r="B7013" s="815">
        <f t="shared" si="458"/>
        <v>70</v>
      </c>
      <c r="C7013" s="815">
        <f t="shared" si="459"/>
        <v>296</v>
      </c>
      <c r="D7013" s="815">
        <f t="shared" si="460"/>
        <v>297</v>
      </c>
      <c r="E7013" s="815">
        <v>1979</v>
      </c>
    </row>
    <row r="7014" spans="1:5">
      <c r="A7014" s="816">
        <f t="shared" si="457"/>
        <v>28926</v>
      </c>
      <c r="B7014" s="815">
        <f t="shared" si="458"/>
        <v>71</v>
      </c>
      <c r="C7014" s="815">
        <f t="shared" si="459"/>
        <v>295</v>
      </c>
      <c r="D7014" s="815">
        <f t="shared" si="460"/>
        <v>296</v>
      </c>
      <c r="E7014" s="815">
        <v>1979</v>
      </c>
    </row>
    <row r="7015" spans="1:5">
      <c r="A7015" s="816">
        <f t="shared" si="457"/>
        <v>28927</v>
      </c>
      <c r="B7015" s="815">
        <f t="shared" si="458"/>
        <v>72</v>
      </c>
      <c r="C7015" s="815">
        <f t="shared" si="459"/>
        <v>294</v>
      </c>
      <c r="D7015" s="815">
        <f t="shared" si="460"/>
        <v>295</v>
      </c>
      <c r="E7015" s="815">
        <v>1979</v>
      </c>
    </row>
    <row r="7016" spans="1:5">
      <c r="A7016" s="816">
        <f t="shared" si="457"/>
        <v>28928</v>
      </c>
      <c r="B7016" s="815">
        <f t="shared" si="458"/>
        <v>73</v>
      </c>
      <c r="C7016" s="815">
        <f t="shared" si="459"/>
        <v>293</v>
      </c>
      <c r="D7016" s="815">
        <f t="shared" si="460"/>
        <v>294</v>
      </c>
      <c r="E7016" s="815">
        <v>1979</v>
      </c>
    </row>
    <row r="7017" spans="1:5">
      <c r="A7017" s="816">
        <f t="shared" si="457"/>
        <v>28929</v>
      </c>
      <c r="B7017" s="815">
        <f t="shared" si="458"/>
        <v>74</v>
      </c>
      <c r="C7017" s="815">
        <f t="shared" si="459"/>
        <v>292</v>
      </c>
      <c r="D7017" s="815">
        <f t="shared" si="460"/>
        <v>293</v>
      </c>
      <c r="E7017" s="815">
        <v>1979</v>
      </c>
    </row>
    <row r="7018" spans="1:5">
      <c r="A7018" s="816">
        <f t="shared" si="457"/>
        <v>28930</v>
      </c>
      <c r="B7018" s="815">
        <f t="shared" si="458"/>
        <v>75</v>
      </c>
      <c r="C7018" s="815">
        <f t="shared" si="459"/>
        <v>291</v>
      </c>
      <c r="D7018" s="815">
        <f t="shared" si="460"/>
        <v>292</v>
      </c>
      <c r="E7018" s="815">
        <v>1979</v>
      </c>
    </row>
    <row r="7019" spans="1:5">
      <c r="A7019" s="816">
        <f t="shared" si="457"/>
        <v>28931</v>
      </c>
      <c r="B7019" s="815">
        <f t="shared" si="458"/>
        <v>76</v>
      </c>
      <c r="C7019" s="815">
        <f t="shared" si="459"/>
        <v>290</v>
      </c>
      <c r="D7019" s="815">
        <f t="shared" si="460"/>
        <v>291</v>
      </c>
      <c r="E7019" s="815">
        <v>1979</v>
      </c>
    </row>
    <row r="7020" spans="1:5">
      <c r="A7020" s="816">
        <f t="shared" si="457"/>
        <v>28932</v>
      </c>
      <c r="B7020" s="815">
        <f t="shared" si="458"/>
        <v>77</v>
      </c>
      <c r="C7020" s="815">
        <f t="shared" si="459"/>
        <v>289</v>
      </c>
      <c r="D7020" s="815">
        <f t="shared" si="460"/>
        <v>290</v>
      </c>
      <c r="E7020" s="815">
        <v>1979</v>
      </c>
    </row>
    <row r="7021" spans="1:5">
      <c r="A7021" s="816">
        <f t="shared" si="457"/>
        <v>28933</v>
      </c>
      <c r="B7021" s="815">
        <f t="shared" si="458"/>
        <v>78</v>
      </c>
      <c r="C7021" s="815">
        <f t="shared" si="459"/>
        <v>288</v>
      </c>
      <c r="D7021" s="815">
        <f t="shared" si="460"/>
        <v>289</v>
      </c>
      <c r="E7021" s="815">
        <v>1979</v>
      </c>
    </row>
    <row r="7022" spans="1:5">
      <c r="A7022" s="816">
        <f t="shared" si="457"/>
        <v>28934</v>
      </c>
      <c r="B7022" s="815">
        <f t="shared" si="458"/>
        <v>79</v>
      </c>
      <c r="C7022" s="815">
        <f t="shared" si="459"/>
        <v>287</v>
      </c>
      <c r="D7022" s="815">
        <f t="shared" si="460"/>
        <v>288</v>
      </c>
      <c r="E7022" s="815">
        <v>1979</v>
      </c>
    </row>
    <row r="7023" spans="1:5">
      <c r="A7023" s="816">
        <f t="shared" si="457"/>
        <v>28935</v>
      </c>
      <c r="B7023" s="815">
        <f t="shared" si="458"/>
        <v>80</v>
      </c>
      <c r="C7023" s="815">
        <f t="shared" si="459"/>
        <v>286</v>
      </c>
      <c r="D7023" s="815">
        <f t="shared" si="460"/>
        <v>287</v>
      </c>
      <c r="E7023" s="815">
        <v>1979</v>
      </c>
    </row>
    <row r="7024" spans="1:5">
      <c r="A7024" s="816">
        <f t="shared" si="457"/>
        <v>28936</v>
      </c>
      <c r="B7024" s="815">
        <f t="shared" si="458"/>
        <v>81</v>
      </c>
      <c r="C7024" s="815">
        <f t="shared" si="459"/>
        <v>285</v>
      </c>
      <c r="D7024" s="815">
        <f t="shared" si="460"/>
        <v>286</v>
      </c>
      <c r="E7024" s="815">
        <v>1979</v>
      </c>
    </row>
    <row r="7025" spans="1:5">
      <c r="A7025" s="816">
        <f t="shared" si="457"/>
        <v>28937</v>
      </c>
      <c r="B7025" s="815">
        <f t="shared" si="458"/>
        <v>82</v>
      </c>
      <c r="C7025" s="815">
        <f t="shared" si="459"/>
        <v>284</v>
      </c>
      <c r="D7025" s="815">
        <f t="shared" si="460"/>
        <v>285</v>
      </c>
      <c r="E7025" s="815">
        <v>1979</v>
      </c>
    </row>
    <row r="7026" spans="1:5">
      <c r="A7026" s="816">
        <f t="shared" si="457"/>
        <v>28938</v>
      </c>
      <c r="B7026" s="815">
        <f t="shared" si="458"/>
        <v>83</v>
      </c>
      <c r="C7026" s="815">
        <f t="shared" si="459"/>
        <v>283</v>
      </c>
      <c r="D7026" s="815">
        <f t="shared" si="460"/>
        <v>284</v>
      </c>
      <c r="E7026" s="815">
        <v>1979</v>
      </c>
    </row>
    <row r="7027" spans="1:5">
      <c r="A7027" s="816">
        <f t="shared" ref="A7027:A7090" si="461">A7026+1</f>
        <v>28939</v>
      </c>
      <c r="B7027" s="815">
        <f t="shared" si="458"/>
        <v>84</v>
      </c>
      <c r="C7027" s="815">
        <f t="shared" si="459"/>
        <v>282</v>
      </c>
      <c r="D7027" s="815">
        <f t="shared" si="460"/>
        <v>283</v>
      </c>
      <c r="E7027" s="815">
        <v>1979</v>
      </c>
    </row>
    <row r="7028" spans="1:5">
      <c r="A7028" s="816">
        <f t="shared" si="461"/>
        <v>28940</v>
      </c>
      <c r="B7028" s="815">
        <f t="shared" si="458"/>
        <v>85</v>
      </c>
      <c r="C7028" s="815">
        <f t="shared" si="459"/>
        <v>281</v>
      </c>
      <c r="D7028" s="815">
        <f t="shared" si="460"/>
        <v>282</v>
      </c>
      <c r="E7028" s="815">
        <v>1979</v>
      </c>
    </row>
    <row r="7029" spans="1:5">
      <c r="A7029" s="816">
        <f t="shared" si="461"/>
        <v>28941</v>
      </c>
      <c r="B7029" s="815">
        <f t="shared" si="458"/>
        <v>86</v>
      </c>
      <c r="C7029" s="815">
        <f t="shared" si="459"/>
        <v>280</v>
      </c>
      <c r="D7029" s="815">
        <f t="shared" si="460"/>
        <v>281</v>
      </c>
      <c r="E7029" s="815">
        <v>1979</v>
      </c>
    </row>
    <row r="7030" spans="1:5">
      <c r="A7030" s="816">
        <f t="shared" si="461"/>
        <v>28942</v>
      </c>
      <c r="B7030" s="815">
        <f t="shared" si="458"/>
        <v>87</v>
      </c>
      <c r="C7030" s="815">
        <f t="shared" si="459"/>
        <v>279</v>
      </c>
      <c r="D7030" s="815">
        <f t="shared" si="460"/>
        <v>280</v>
      </c>
      <c r="E7030" s="815">
        <v>1979</v>
      </c>
    </row>
    <row r="7031" spans="1:5">
      <c r="A7031" s="816">
        <f t="shared" si="461"/>
        <v>28943</v>
      </c>
      <c r="B7031" s="815">
        <f t="shared" si="458"/>
        <v>88</v>
      </c>
      <c r="C7031" s="815">
        <f t="shared" si="459"/>
        <v>278</v>
      </c>
      <c r="D7031" s="815">
        <f t="shared" si="460"/>
        <v>279</v>
      </c>
      <c r="E7031" s="815">
        <v>1979</v>
      </c>
    </row>
    <row r="7032" spans="1:5">
      <c r="A7032" s="816">
        <f t="shared" si="461"/>
        <v>28944</v>
      </c>
      <c r="B7032" s="815">
        <f t="shared" si="458"/>
        <v>89</v>
      </c>
      <c r="C7032" s="815">
        <f t="shared" si="459"/>
        <v>277</v>
      </c>
      <c r="D7032" s="815">
        <f t="shared" si="460"/>
        <v>278</v>
      </c>
      <c r="E7032" s="815">
        <v>1979</v>
      </c>
    </row>
    <row r="7033" spans="1:5">
      <c r="A7033" s="816">
        <f t="shared" si="461"/>
        <v>28945</v>
      </c>
      <c r="B7033" s="815">
        <f t="shared" si="458"/>
        <v>90</v>
      </c>
      <c r="C7033" s="815">
        <f t="shared" si="459"/>
        <v>276</v>
      </c>
      <c r="D7033" s="815">
        <f t="shared" si="460"/>
        <v>277</v>
      </c>
      <c r="E7033" s="815">
        <v>1979</v>
      </c>
    </row>
    <row r="7034" spans="1:5">
      <c r="A7034" s="816">
        <f t="shared" si="461"/>
        <v>28946</v>
      </c>
      <c r="B7034" s="815">
        <f t="shared" si="458"/>
        <v>91</v>
      </c>
      <c r="C7034" s="815">
        <f t="shared" si="459"/>
        <v>275</v>
      </c>
      <c r="D7034" s="815">
        <f t="shared" si="460"/>
        <v>276</v>
      </c>
      <c r="E7034" s="815">
        <v>1979</v>
      </c>
    </row>
    <row r="7035" spans="1:5">
      <c r="A7035" s="816">
        <f t="shared" si="461"/>
        <v>28947</v>
      </c>
      <c r="B7035" s="815">
        <f t="shared" si="458"/>
        <v>92</v>
      </c>
      <c r="C7035" s="815">
        <f t="shared" si="459"/>
        <v>274</v>
      </c>
      <c r="D7035" s="815">
        <f t="shared" si="460"/>
        <v>275</v>
      </c>
      <c r="E7035" s="815">
        <v>1979</v>
      </c>
    </row>
    <row r="7036" spans="1:5">
      <c r="A7036" s="816">
        <f t="shared" si="461"/>
        <v>28948</v>
      </c>
      <c r="B7036" s="815">
        <f t="shared" si="458"/>
        <v>93</v>
      </c>
      <c r="C7036" s="815">
        <f t="shared" si="459"/>
        <v>273</v>
      </c>
      <c r="D7036" s="815">
        <f t="shared" si="460"/>
        <v>274</v>
      </c>
      <c r="E7036" s="815">
        <v>1979</v>
      </c>
    </row>
    <row r="7037" spans="1:5">
      <c r="A7037" s="816">
        <f t="shared" si="461"/>
        <v>28949</v>
      </c>
      <c r="B7037" s="815">
        <f t="shared" si="458"/>
        <v>94</v>
      </c>
      <c r="C7037" s="815">
        <f t="shared" si="459"/>
        <v>272</v>
      </c>
      <c r="D7037" s="815">
        <f t="shared" si="460"/>
        <v>273</v>
      </c>
      <c r="E7037" s="815">
        <v>1979</v>
      </c>
    </row>
    <row r="7038" spans="1:5">
      <c r="A7038" s="816">
        <f t="shared" si="461"/>
        <v>28950</v>
      </c>
      <c r="B7038" s="815">
        <f t="shared" si="458"/>
        <v>95</v>
      </c>
      <c r="C7038" s="815">
        <f t="shared" si="459"/>
        <v>271</v>
      </c>
      <c r="D7038" s="815">
        <f t="shared" si="460"/>
        <v>272</v>
      </c>
      <c r="E7038" s="815">
        <v>1979</v>
      </c>
    </row>
    <row r="7039" spans="1:5">
      <c r="A7039" s="816">
        <f t="shared" si="461"/>
        <v>28951</v>
      </c>
      <c r="B7039" s="815">
        <f t="shared" si="458"/>
        <v>96</v>
      </c>
      <c r="C7039" s="815">
        <f t="shared" si="459"/>
        <v>270</v>
      </c>
      <c r="D7039" s="815">
        <f t="shared" si="460"/>
        <v>271</v>
      </c>
      <c r="E7039" s="815">
        <v>1979</v>
      </c>
    </row>
    <row r="7040" spans="1:5">
      <c r="A7040" s="816">
        <f t="shared" si="461"/>
        <v>28952</v>
      </c>
      <c r="B7040" s="815">
        <f t="shared" si="458"/>
        <v>97</v>
      </c>
      <c r="C7040" s="815">
        <f t="shared" si="459"/>
        <v>269</v>
      </c>
      <c r="D7040" s="815">
        <f t="shared" si="460"/>
        <v>270</v>
      </c>
      <c r="E7040" s="815">
        <v>1979</v>
      </c>
    </row>
    <row r="7041" spans="1:5">
      <c r="A7041" s="816">
        <f t="shared" si="461"/>
        <v>28953</v>
      </c>
      <c r="B7041" s="815">
        <f t="shared" si="458"/>
        <v>98</v>
      </c>
      <c r="C7041" s="815">
        <f t="shared" si="459"/>
        <v>268</v>
      </c>
      <c r="D7041" s="815">
        <f t="shared" si="460"/>
        <v>269</v>
      </c>
      <c r="E7041" s="815">
        <v>1979</v>
      </c>
    </row>
    <row r="7042" spans="1:5">
      <c r="A7042" s="816">
        <f t="shared" si="461"/>
        <v>28954</v>
      </c>
      <c r="B7042" s="815">
        <f t="shared" si="458"/>
        <v>99</v>
      </c>
      <c r="C7042" s="815">
        <f t="shared" si="459"/>
        <v>267</v>
      </c>
      <c r="D7042" s="815">
        <f t="shared" si="460"/>
        <v>268</v>
      </c>
      <c r="E7042" s="815">
        <v>1979</v>
      </c>
    </row>
    <row r="7043" spans="1:5">
      <c r="A7043" s="816">
        <f t="shared" si="461"/>
        <v>28955</v>
      </c>
      <c r="B7043" s="815">
        <f t="shared" si="458"/>
        <v>100</v>
      </c>
      <c r="C7043" s="815">
        <f t="shared" si="459"/>
        <v>266</v>
      </c>
      <c r="D7043" s="815">
        <f t="shared" si="460"/>
        <v>267</v>
      </c>
      <c r="E7043" s="815">
        <v>1979</v>
      </c>
    </row>
    <row r="7044" spans="1:5">
      <c r="A7044" s="816">
        <f t="shared" si="461"/>
        <v>28956</v>
      </c>
      <c r="B7044" s="815">
        <f t="shared" si="458"/>
        <v>101</v>
      </c>
      <c r="C7044" s="815">
        <f t="shared" si="459"/>
        <v>265</v>
      </c>
      <c r="D7044" s="815">
        <f t="shared" si="460"/>
        <v>266</v>
      </c>
      <c r="E7044" s="815">
        <v>1979</v>
      </c>
    </row>
    <row r="7045" spans="1:5">
      <c r="A7045" s="816">
        <f t="shared" si="461"/>
        <v>28957</v>
      </c>
      <c r="B7045" s="815">
        <f t="shared" si="458"/>
        <v>102</v>
      </c>
      <c r="C7045" s="815">
        <f t="shared" si="459"/>
        <v>264</v>
      </c>
      <c r="D7045" s="815">
        <f t="shared" si="460"/>
        <v>265</v>
      </c>
      <c r="E7045" s="815">
        <v>1979</v>
      </c>
    </row>
    <row r="7046" spans="1:5">
      <c r="A7046" s="816">
        <f t="shared" si="461"/>
        <v>28958</v>
      </c>
      <c r="B7046" s="815">
        <f t="shared" si="458"/>
        <v>103</v>
      </c>
      <c r="C7046" s="815">
        <f t="shared" si="459"/>
        <v>263</v>
      </c>
      <c r="D7046" s="815">
        <f t="shared" si="460"/>
        <v>264</v>
      </c>
      <c r="E7046" s="815">
        <v>1979</v>
      </c>
    </row>
    <row r="7047" spans="1:5">
      <c r="A7047" s="816">
        <f t="shared" si="461"/>
        <v>28959</v>
      </c>
      <c r="B7047" s="815">
        <f t="shared" si="458"/>
        <v>104</v>
      </c>
      <c r="C7047" s="815">
        <f t="shared" si="459"/>
        <v>262</v>
      </c>
      <c r="D7047" s="815">
        <f t="shared" si="460"/>
        <v>263</v>
      </c>
      <c r="E7047" s="815">
        <v>1979</v>
      </c>
    </row>
    <row r="7048" spans="1:5">
      <c r="A7048" s="816">
        <f t="shared" si="461"/>
        <v>28960</v>
      </c>
      <c r="B7048" s="815">
        <f t="shared" si="458"/>
        <v>105</v>
      </c>
      <c r="C7048" s="815">
        <f t="shared" si="459"/>
        <v>261</v>
      </c>
      <c r="D7048" s="815">
        <f t="shared" si="460"/>
        <v>262</v>
      </c>
      <c r="E7048" s="815">
        <v>1979</v>
      </c>
    </row>
    <row r="7049" spans="1:5">
      <c r="A7049" s="816">
        <f t="shared" si="461"/>
        <v>28961</v>
      </c>
      <c r="B7049" s="815">
        <f t="shared" si="458"/>
        <v>106</v>
      </c>
      <c r="C7049" s="815">
        <f t="shared" si="459"/>
        <v>260</v>
      </c>
      <c r="D7049" s="815">
        <f t="shared" si="460"/>
        <v>261</v>
      </c>
      <c r="E7049" s="815">
        <v>1979</v>
      </c>
    </row>
    <row r="7050" spans="1:5">
      <c r="A7050" s="816">
        <f t="shared" si="461"/>
        <v>28962</v>
      </c>
      <c r="B7050" s="815">
        <f t="shared" si="458"/>
        <v>107</v>
      </c>
      <c r="C7050" s="815">
        <f t="shared" si="459"/>
        <v>259</v>
      </c>
      <c r="D7050" s="815">
        <f t="shared" si="460"/>
        <v>260</v>
      </c>
      <c r="E7050" s="815">
        <v>1979</v>
      </c>
    </row>
    <row r="7051" spans="1:5">
      <c r="A7051" s="816">
        <f t="shared" si="461"/>
        <v>28963</v>
      </c>
      <c r="B7051" s="815">
        <f t="shared" si="458"/>
        <v>108</v>
      </c>
      <c r="C7051" s="815">
        <f t="shared" si="459"/>
        <v>258</v>
      </c>
      <c r="D7051" s="815">
        <f t="shared" si="460"/>
        <v>259</v>
      </c>
      <c r="E7051" s="815">
        <v>1979</v>
      </c>
    </row>
    <row r="7052" spans="1:5">
      <c r="A7052" s="816">
        <f t="shared" si="461"/>
        <v>28964</v>
      </c>
      <c r="B7052" s="815">
        <f t="shared" si="458"/>
        <v>109</v>
      </c>
      <c r="C7052" s="815">
        <f t="shared" si="459"/>
        <v>257</v>
      </c>
      <c r="D7052" s="815">
        <f t="shared" si="460"/>
        <v>258</v>
      </c>
      <c r="E7052" s="815">
        <v>1979</v>
      </c>
    </row>
    <row r="7053" spans="1:5">
      <c r="A7053" s="816">
        <f t="shared" si="461"/>
        <v>28965</v>
      </c>
      <c r="B7053" s="815">
        <f t="shared" si="458"/>
        <v>110</v>
      </c>
      <c r="C7053" s="815">
        <f t="shared" si="459"/>
        <v>256</v>
      </c>
      <c r="D7053" s="815">
        <f t="shared" si="460"/>
        <v>257</v>
      </c>
      <c r="E7053" s="815">
        <v>1979</v>
      </c>
    </row>
    <row r="7054" spans="1:5">
      <c r="A7054" s="816">
        <f t="shared" si="461"/>
        <v>28966</v>
      </c>
      <c r="B7054" s="815">
        <f t="shared" si="458"/>
        <v>111</v>
      </c>
      <c r="C7054" s="815">
        <f t="shared" si="459"/>
        <v>255</v>
      </c>
      <c r="D7054" s="815">
        <f t="shared" si="460"/>
        <v>256</v>
      </c>
      <c r="E7054" s="815">
        <v>1979</v>
      </c>
    </row>
    <row r="7055" spans="1:5">
      <c r="A7055" s="816">
        <f t="shared" si="461"/>
        <v>28967</v>
      </c>
      <c r="B7055" s="815">
        <f t="shared" si="458"/>
        <v>112</v>
      </c>
      <c r="C7055" s="815">
        <f t="shared" si="459"/>
        <v>254</v>
      </c>
      <c r="D7055" s="815">
        <f t="shared" si="460"/>
        <v>255</v>
      </c>
      <c r="E7055" s="815">
        <v>1979</v>
      </c>
    </row>
    <row r="7056" spans="1:5">
      <c r="A7056" s="816">
        <f t="shared" si="461"/>
        <v>28968</v>
      </c>
      <c r="B7056" s="815">
        <f t="shared" si="458"/>
        <v>113</v>
      </c>
      <c r="C7056" s="815">
        <f t="shared" si="459"/>
        <v>253</v>
      </c>
      <c r="D7056" s="815">
        <f t="shared" si="460"/>
        <v>254</v>
      </c>
      <c r="E7056" s="815">
        <v>1979</v>
      </c>
    </row>
    <row r="7057" spans="1:5">
      <c r="A7057" s="816">
        <f t="shared" si="461"/>
        <v>28969</v>
      </c>
      <c r="B7057" s="815">
        <f t="shared" si="458"/>
        <v>114</v>
      </c>
      <c r="C7057" s="815">
        <f t="shared" si="459"/>
        <v>252</v>
      </c>
      <c r="D7057" s="815">
        <f t="shared" si="460"/>
        <v>253</v>
      </c>
      <c r="E7057" s="815">
        <v>1979</v>
      </c>
    </row>
    <row r="7058" spans="1:5">
      <c r="A7058" s="816">
        <f t="shared" si="461"/>
        <v>28970</v>
      </c>
      <c r="B7058" s="815">
        <f t="shared" si="458"/>
        <v>115</v>
      </c>
      <c r="C7058" s="815">
        <f t="shared" si="459"/>
        <v>251</v>
      </c>
      <c r="D7058" s="815">
        <f t="shared" si="460"/>
        <v>252</v>
      </c>
      <c r="E7058" s="815">
        <v>1979</v>
      </c>
    </row>
    <row r="7059" spans="1:5">
      <c r="A7059" s="816">
        <f t="shared" si="461"/>
        <v>28971</v>
      </c>
      <c r="B7059" s="815">
        <f t="shared" si="458"/>
        <v>116</v>
      </c>
      <c r="C7059" s="815">
        <f t="shared" si="459"/>
        <v>250</v>
      </c>
      <c r="D7059" s="815">
        <f t="shared" si="460"/>
        <v>251</v>
      </c>
      <c r="E7059" s="815">
        <v>1979</v>
      </c>
    </row>
    <row r="7060" spans="1:5">
      <c r="A7060" s="816">
        <f t="shared" si="461"/>
        <v>28972</v>
      </c>
      <c r="B7060" s="815">
        <f t="shared" si="458"/>
        <v>117</v>
      </c>
      <c r="C7060" s="815">
        <f t="shared" si="459"/>
        <v>249</v>
      </c>
      <c r="D7060" s="815">
        <f t="shared" si="460"/>
        <v>250</v>
      </c>
      <c r="E7060" s="815">
        <v>1979</v>
      </c>
    </row>
    <row r="7061" spans="1:5">
      <c r="A7061" s="816">
        <f t="shared" si="461"/>
        <v>28973</v>
      </c>
      <c r="B7061" s="815">
        <f t="shared" si="458"/>
        <v>118</v>
      </c>
      <c r="C7061" s="815">
        <f t="shared" si="459"/>
        <v>248</v>
      </c>
      <c r="D7061" s="815">
        <f t="shared" si="460"/>
        <v>249</v>
      </c>
      <c r="E7061" s="815">
        <v>1979</v>
      </c>
    </row>
    <row r="7062" spans="1:5">
      <c r="A7062" s="816">
        <f t="shared" si="461"/>
        <v>28974</v>
      </c>
      <c r="B7062" s="815">
        <f t="shared" si="458"/>
        <v>119</v>
      </c>
      <c r="C7062" s="815">
        <f t="shared" si="459"/>
        <v>247</v>
      </c>
      <c r="D7062" s="815">
        <f t="shared" si="460"/>
        <v>248</v>
      </c>
      <c r="E7062" s="815">
        <v>1979</v>
      </c>
    </row>
    <row r="7063" spans="1:5">
      <c r="A7063" s="816">
        <f t="shared" si="461"/>
        <v>28975</v>
      </c>
      <c r="B7063" s="815">
        <f t="shared" si="458"/>
        <v>120</v>
      </c>
      <c r="C7063" s="815">
        <f t="shared" si="459"/>
        <v>246</v>
      </c>
      <c r="D7063" s="815">
        <f t="shared" si="460"/>
        <v>247</v>
      </c>
      <c r="E7063" s="815">
        <v>1979</v>
      </c>
    </row>
    <row r="7064" spans="1:5">
      <c r="A7064" s="816">
        <f t="shared" si="461"/>
        <v>28976</v>
      </c>
      <c r="B7064" s="815">
        <f t="shared" si="458"/>
        <v>121</v>
      </c>
      <c r="C7064" s="815">
        <f t="shared" si="459"/>
        <v>245</v>
      </c>
      <c r="D7064" s="815">
        <f t="shared" si="460"/>
        <v>246</v>
      </c>
      <c r="E7064" s="815">
        <v>1979</v>
      </c>
    </row>
    <row r="7065" spans="1:5">
      <c r="A7065" s="816">
        <f t="shared" si="461"/>
        <v>28977</v>
      </c>
      <c r="B7065" s="815">
        <f t="shared" si="458"/>
        <v>122</v>
      </c>
      <c r="C7065" s="815">
        <f t="shared" si="459"/>
        <v>244</v>
      </c>
      <c r="D7065" s="815">
        <f t="shared" si="460"/>
        <v>245</v>
      </c>
      <c r="E7065" s="815">
        <v>1979</v>
      </c>
    </row>
    <row r="7066" spans="1:5">
      <c r="A7066" s="816">
        <f t="shared" si="461"/>
        <v>28978</v>
      </c>
      <c r="B7066" s="815">
        <f t="shared" si="458"/>
        <v>123</v>
      </c>
      <c r="C7066" s="815">
        <f t="shared" si="459"/>
        <v>243</v>
      </c>
      <c r="D7066" s="815">
        <f t="shared" si="460"/>
        <v>244</v>
      </c>
      <c r="E7066" s="815">
        <v>1979</v>
      </c>
    </row>
    <row r="7067" spans="1:5">
      <c r="A7067" s="816">
        <f t="shared" si="461"/>
        <v>28979</v>
      </c>
      <c r="B7067" s="815">
        <f t="shared" si="458"/>
        <v>124</v>
      </c>
      <c r="C7067" s="815">
        <f t="shared" si="459"/>
        <v>242</v>
      </c>
      <c r="D7067" s="815">
        <f t="shared" si="460"/>
        <v>243</v>
      </c>
      <c r="E7067" s="815">
        <v>1979</v>
      </c>
    </row>
    <row r="7068" spans="1:5">
      <c r="A7068" s="816">
        <f t="shared" si="461"/>
        <v>28980</v>
      </c>
      <c r="B7068" s="815">
        <f t="shared" si="458"/>
        <v>125</v>
      </c>
      <c r="C7068" s="815">
        <f t="shared" si="459"/>
        <v>241</v>
      </c>
      <c r="D7068" s="815">
        <f t="shared" si="460"/>
        <v>242</v>
      </c>
      <c r="E7068" s="815">
        <v>1979</v>
      </c>
    </row>
    <row r="7069" spans="1:5">
      <c r="A7069" s="816">
        <f t="shared" si="461"/>
        <v>28981</v>
      </c>
      <c r="B7069" s="815">
        <f t="shared" si="458"/>
        <v>126</v>
      </c>
      <c r="C7069" s="815">
        <f t="shared" si="459"/>
        <v>240</v>
      </c>
      <c r="D7069" s="815">
        <f t="shared" si="460"/>
        <v>241</v>
      </c>
      <c r="E7069" s="815">
        <v>1979</v>
      </c>
    </row>
    <row r="7070" spans="1:5">
      <c r="A7070" s="816">
        <f t="shared" si="461"/>
        <v>28982</v>
      </c>
      <c r="B7070" s="815">
        <f t="shared" si="458"/>
        <v>127</v>
      </c>
      <c r="C7070" s="815">
        <f t="shared" si="459"/>
        <v>239</v>
      </c>
      <c r="D7070" s="815">
        <f t="shared" si="460"/>
        <v>240</v>
      </c>
      <c r="E7070" s="815">
        <v>1979</v>
      </c>
    </row>
    <row r="7071" spans="1:5">
      <c r="A7071" s="816">
        <f t="shared" si="461"/>
        <v>28983</v>
      </c>
      <c r="B7071" s="815">
        <f t="shared" si="458"/>
        <v>128</v>
      </c>
      <c r="C7071" s="815">
        <f t="shared" si="459"/>
        <v>238</v>
      </c>
      <c r="D7071" s="815">
        <f t="shared" si="460"/>
        <v>239</v>
      </c>
      <c r="E7071" s="815">
        <v>1979</v>
      </c>
    </row>
    <row r="7072" spans="1:5">
      <c r="A7072" s="816">
        <f t="shared" si="461"/>
        <v>28984</v>
      </c>
      <c r="B7072" s="815">
        <f t="shared" si="458"/>
        <v>129</v>
      </c>
      <c r="C7072" s="815">
        <f t="shared" si="459"/>
        <v>237</v>
      </c>
      <c r="D7072" s="815">
        <f t="shared" si="460"/>
        <v>238</v>
      </c>
      <c r="E7072" s="815">
        <v>1979</v>
      </c>
    </row>
    <row r="7073" spans="1:5">
      <c r="A7073" s="816">
        <f t="shared" si="461"/>
        <v>28985</v>
      </c>
      <c r="B7073" s="815">
        <f t="shared" si="458"/>
        <v>130</v>
      </c>
      <c r="C7073" s="815">
        <f t="shared" si="459"/>
        <v>236</v>
      </c>
      <c r="D7073" s="815">
        <f t="shared" si="460"/>
        <v>237</v>
      </c>
      <c r="E7073" s="815">
        <v>1979</v>
      </c>
    </row>
    <row r="7074" spans="1:5">
      <c r="A7074" s="816">
        <f t="shared" si="461"/>
        <v>28986</v>
      </c>
      <c r="B7074" s="815">
        <f t="shared" ref="B7074:B7137" si="462">B7073+1</f>
        <v>131</v>
      </c>
      <c r="C7074" s="815">
        <f t="shared" ref="C7074:C7137" si="463">C7073-1</f>
        <v>235</v>
      </c>
      <c r="D7074" s="815">
        <f t="shared" ref="D7074:D7137" si="464">D7073-1</f>
        <v>236</v>
      </c>
      <c r="E7074" s="815">
        <v>1979</v>
      </c>
    </row>
    <row r="7075" spans="1:5">
      <c r="A7075" s="816">
        <f t="shared" si="461"/>
        <v>28987</v>
      </c>
      <c r="B7075" s="815">
        <f t="shared" si="462"/>
        <v>132</v>
      </c>
      <c r="C7075" s="815">
        <f t="shared" si="463"/>
        <v>234</v>
      </c>
      <c r="D7075" s="815">
        <f t="shared" si="464"/>
        <v>235</v>
      </c>
      <c r="E7075" s="815">
        <v>1979</v>
      </c>
    </row>
    <row r="7076" spans="1:5">
      <c r="A7076" s="816">
        <f t="shared" si="461"/>
        <v>28988</v>
      </c>
      <c r="B7076" s="815">
        <f t="shared" si="462"/>
        <v>133</v>
      </c>
      <c r="C7076" s="815">
        <f t="shared" si="463"/>
        <v>233</v>
      </c>
      <c r="D7076" s="815">
        <f t="shared" si="464"/>
        <v>234</v>
      </c>
      <c r="E7076" s="815">
        <v>1979</v>
      </c>
    </row>
    <row r="7077" spans="1:5">
      <c r="A7077" s="816">
        <f t="shared" si="461"/>
        <v>28989</v>
      </c>
      <c r="B7077" s="815">
        <f t="shared" si="462"/>
        <v>134</v>
      </c>
      <c r="C7077" s="815">
        <f t="shared" si="463"/>
        <v>232</v>
      </c>
      <c r="D7077" s="815">
        <f t="shared" si="464"/>
        <v>233</v>
      </c>
      <c r="E7077" s="815">
        <v>1979</v>
      </c>
    </row>
    <row r="7078" spans="1:5">
      <c r="A7078" s="816">
        <f t="shared" si="461"/>
        <v>28990</v>
      </c>
      <c r="B7078" s="815">
        <f t="shared" si="462"/>
        <v>135</v>
      </c>
      <c r="C7078" s="815">
        <f t="shared" si="463"/>
        <v>231</v>
      </c>
      <c r="D7078" s="815">
        <f t="shared" si="464"/>
        <v>232</v>
      </c>
      <c r="E7078" s="815">
        <v>1979</v>
      </c>
    </row>
    <row r="7079" spans="1:5">
      <c r="A7079" s="816">
        <f t="shared" si="461"/>
        <v>28991</v>
      </c>
      <c r="B7079" s="815">
        <f t="shared" si="462"/>
        <v>136</v>
      </c>
      <c r="C7079" s="815">
        <f t="shared" si="463"/>
        <v>230</v>
      </c>
      <c r="D7079" s="815">
        <f t="shared" si="464"/>
        <v>231</v>
      </c>
      <c r="E7079" s="815">
        <v>1979</v>
      </c>
    </row>
    <row r="7080" spans="1:5">
      <c r="A7080" s="816">
        <f t="shared" si="461"/>
        <v>28992</v>
      </c>
      <c r="B7080" s="815">
        <f t="shared" si="462"/>
        <v>137</v>
      </c>
      <c r="C7080" s="815">
        <f t="shared" si="463"/>
        <v>229</v>
      </c>
      <c r="D7080" s="815">
        <f t="shared" si="464"/>
        <v>230</v>
      </c>
      <c r="E7080" s="815">
        <v>1979</v>
      </c>
    </row>
    <row r="7081" spans="1:5">
      <c r="A7081" s="816">
        <f t="shared" si="461"/>
        <v>28993</v>
      </c>
      <c r="B7081" s="815">
        <f t="shared" si="462"/>
        <v>138</v>
      </c>
      <c r="C7081" s="815">
        <f t="shared" si="463"/>
        <v>228</v>
      </c>
      <c r="D7081" s="815">
        <f t="shared" si="464"/>
        <v>229</v>
      </c>
      <c r="E7081" s="815">
        <v>1979</v>
      </c>
    </row>
    <row r="7082" spans="1:5">
      <c r="A7082" s="816">
        <f t="shared" si="461"/>
        <v>28994</v>
      </c>
      <c r="B7082" s="815">
        <f t="shared" si="462"/>
        <v>139</v>
      </c>
      <c r="C7082" s="815">
        <f t="shared" si="463"/>
        <v>227</v>
      </c>
      <c r="D7082" s="815">
        <f t="shared" si="464"/>
        <v>228</v>
      </c>
      <c r="E7082" s="815">
        <v>1979</v>
      </c>
    </row>
    <row r="7083" spans="1:5">
      <c r="A7083" s="816">
        <f t="shared" si="461"/>
        <v>28995</v>
      </c>
      <c r="B7083" s="815">
        <f t="shared" si="462"/>
        <v>140</v>
      </c>
      <c r="C7083" s="815">
        <f t="shared" si="463"/>
        <v>226</v>
      </c>
      <c r="D7083" s="815">
        <f t="shared" si="464"/>
        <v>227</v>
      </c>
      <c r="E7083" s="815">
        <v>1979</v>
      </c>
    </row>
    <row r="7084" spans="1:5">
      <c r="A7084" s="816">
        <f t="shared" si="461"/>
        <v>28996</v>
      </c>
      <c r="B7084" s="815">
        <f t="shared" si="462"/>
        <v>141</v>
      </c>
      <c r="C7084" s="815">
        <f t="shared" si="463"/>
        <v>225</v>
      </c>
      <c r="D7084" s="815">
        <f t="shared" si="464"/>
        <v>226</v>
      </c>
      <c r="E7084" s="815">
        <v>1979</v>
      </c>
    </row>
    <row r="7085" spans="1:5">
      <c r="A7085" s="816">
        <f t="shared" si="461"/>
        <v>28997</v>
      </c>
      <c r="B7085" s="815">
        <f t="shared" si="462"/>
        <v>142</v>
      </c>
      <c r="C7085" s="815">
        <f t="shared" si="463"/>
        <v>224</v>
      </c>
      <c r="D7085" s="815">
        <f t="shared" si="464"/>
        <v>225</v>
      </c>
      <c r="E7085" s="815">
        <v>1979</v>
      </c>
    </row>
    <row r="7086" spans="1:5">
      <c r="A7086" s="816">
        <f t="shared" si="461"/>
        <v>28998</v>
      </c>
      <c r="B7086" s="815">
        <f t="shared" si="462"/>
        <v>143</v>
      </c>
      <c r="C7086" s="815">
        <f t="shared" si="463"/>
        <v>223</v>
      </c>
      <c r="D7086" s="815">
        <f t="shared" si="464"/>
        <v>224</v>
      </c>
      <c r="E7086" s="815">
        <v>1979</v>
      </c>
    </row>
    <row r="7087" spans="1:5">
      <c r="A7087" s="816">
        <f t="shared" si="461"/>
        <v>28999</v>
      </c>
      <c r="B7087" s="815">
        <f t="shared" si="462"/>
        <v>144</v>
      </c>
      <c r="C7087" s="815">
        <f t="shared" si="463"/>
        <v>222</v>
      </c>
      <c r="D7087" s="815">
        <f t="shared" si="464"/>
        <v>223</v>
      </c>
      <c r="E7087" s="815">
        <v>1979</v>
      </c>
    </row>
    <row r="7088" spans="1:5">
      <c r="A7088" s="816">
        <f t="shared" si="461"/>
        <v>29000</v>
      </c>
      <c r="B7088" s="815">
        <f t="shared" si="462"/>
        <v>145</v>
      </c>
      <c r="C7088" s="815">
        <f t="shared" si="463"/>
        <v>221</v>
      </c>
      <c r="D7088" s="815">
        <f t="shared" si="464"/>
        <v>222</v>
      </c>
      <c r="E7088" s="815">
        <v>1979</v>
      </c>
    </row>
    <row r="7089" spans="1:5">
      <c r="A7089" s="816">
        <f t="shared" si="461"/>
        <v>29001</v>
      </c>
      <c r="B7089" s="815">
        <f t="shared" si="462"/>
        <v>146</v>
      </c>
      <c r="C7089" s="815">
        <f t="shared" si="463"/>
        <v>220</v>
      </c>
      <c r="D7089" s="815">
        <f t="shared" si="464"/>
        <v>221</v>
      </c>
      <c r="E7089" s="815">
        <v>1979</v>
      </c>
    </row>
    <row r="7090" spans="1:5">
      <c r="A7090" s="816">
        <f t="shared" si="461"/>
        <v>29002</v>
      </c>
      <c r="B7090" s="815">
        <f t="shared" si="462"/>
        <v>147</v>
      </c>
      <c r="C7090" s="815">
        <f t="shared" si="463"/>
        <v>219</v>
      </c>
      <c r="D7090" s="815">
        <f t="shared" si="464"/>
        <v>220</v>
      </c>
      <c r="E7090" s="815">
        <v>1979</v>
      </c>
    </row>
    <row r="7091" spans="1:5">
      <c r="A7091" s="816">
        <f t="shared" ref="A7091:A7154" si="465">A7090+1</f>
        <v>29003</v>
      </c>
      <c r="B7091" s="815">
        <f t="shared" si="462"/>
        <v>148</v>
      </c>
      <c r="C7091" s="815">
        <f t="shared" si="463"/>
        <v>218</v>
      </c>
      <c r="D7091" s="815">
        <f t="shared" si="464"/>
        <v>219</v>
      </c>
      <c r="E7091" s="815">
        <v>1979</v>
      </c>
    </row>
    <row r="7092" spans="1:5">
      <c r="A7092" s="816">
        <f t="shared" si="465"/>
        <v>29004</v>
      </c>
      <c r="B7092" s="815">
        <f t="shared" si="462"/>
        <v>149</v>
      </c>
      <c r="C7092" s="815">
        <f t="shared" si="463"/>
        <v>217</v>
      </c>
      <c r="D7092" s="815">
        <f t="shared" si="464"/>
        <v>218</v>
      </c>
      <c r="E7092" s="815">
        <v>1979</v>
      </c>
    </row>
    <row r="7093" spans="1:5">
      <c r="A7093" s="816">
        <f t="shared" si="465"/>
        <v>29005</v>
      </c>
      <c r="B7093" s="815">
        <f t="shared" si="462"/>
        <v>150</v>
      </c>
      <c r="C7093" s="815">
        <f t="shared" si="463"/>
        <v>216</v>
      </c>
      <c r="D7093" s="815">
        <f t="shared" si="464"/>
        <v>217</v>
      </c>
      <c r="E7093" s="815">
        <v>1979</v>
      </c>
    </row>
    <row r="7094" spans="1:5">
      <c r="A7094" s="816">
        <f t="shared" si="465"/>
        <v>29006</v>
      </c>
      <c r="B7094" s="815">
        <f t="shared" si="462"/>
        <v>151</v>
      </c>
      <c r="C7094" s="815">
        <f t="shared" si="463"/>
        <v>215</v>
      </c>
      <c r="D7094" s="815">
        <f t="shared" si="464"/>
        <v>216</v>
      </c>
      <c r="E7094" s="815">
        <v>1979</v>
      </c>
    </row>
    <row r="7095" spans="1:5">
      <c r="A7095" s="816">
        <f t="shared" si="465"/>
        <v>29007</v>
      </c>
      <c r="B7095" s="815">
        <f t="shared" si="462"/>
        <v>152</v>
      </c>
      <c r="C7095" s="815">
        <f t="shared" si="463"/>
        <v>214</v>
      </c>
      <c r="D7095" s="815">
        <f t="shared" si="464"/>
        <v>215</v>
      </c>
      <c r="E7095" s="815">
        <v>1979</v>
      </c>
    </row>
    <row r="7096" spans="1:5">
      <c r="A7096" s="816">
        <f t="shared" si="465"/>
        <v>29008</v>
      </c>
      <c r="B7096" s="815">
        <f t="shared" si="462"/>
        <v>153</v>
      </c>
      <c r="C7096" s="815">
        <f t="shared" si="463"/>
        <v>213</v>
      </c>
      <c r="D7096" s="815">
        <f t="shared" si="464"/>
        <v>214</v>
      </c>
      <c r="E7096" s="815">
        <v>1979</v>
      </c>
    </row>
    <row r="7097" spans="1:5">
      <c r="A7097" s="816">
        <f t="shared" si="465"/>
        <v>29009</v>
      </c>
      <c r="B7097" s="815">
        <f t="shared" si="462"/>
        <v>154</v>
      </c>
      <c r="C7097" s="815">
        <f t="shared" si="463"/>
        <v>212</v>
      </c>
      <c r="D7097" s="815">
        <f t="shared" si="464"/>
        <v>213</v>
      </c>
      <c r="E7097" s="815">
        <v>1979</v>
      </c>
    </row>
    <row r="7098" spans="1:5">
      <c r="A7098" s="816">
        <f t="shared" si="465"/>
        <v>29010</v>
      </c>
      <c r="B7098" s="815">
        <f t="shared" si="462"/>
        <v>155</v>
      </c>
      <c r="C7098" s="815">
        <f t="shared" si="463"/>
        <v>211</v>
      </c>
      <c r="D7098" s="815">
        <f t="shared" si="464"/>
        <v>212</v>
      </c>
      <c r="E7098" s="815">
        <v>1979</v>
      </c>
    </row>
    <row r="7099" spans="1:5">
      <c r="A7099" s="816">
        <f t="shared" si="465"/>
        <v>29011</v>
      </c>
      <c r="B7099" s="815">
        <f t="shared" si="462"/>
        <v>156</v>
      </c>
      <c r="C7099" s="815">
        <f t="shared" si="463"/>
        <v>210</v>
      </c>
      <c r="D7099" s="815">
        <f t="shared" si="464"/>
        <v>211</v>
      </c>
      <c r="E7099" s="815">
        <v>1979</v>
      </c>
    </row>
    <row r="7100" spans="1:5">
      <c r="A7100" s="816">
        <f t="shared" si="465"/>
        <v>29012</v>
      </c>
      <c r="B7100" s="815">
        <f t="shared" si="462"/>
        <v>157</v>
      </c>
      <c r="C7100" s="815">
        <f t="shared" si="463"/>
        <v>209</v>
      </c>
      <c r="D7100" s="815">
        <f t="shared" si="464"/>
        <v>210</v>
      </c>
      <c r="E7100" s="815">
        <v>1979</v>
      </c>
    </row>
    <row r="7101" spans="1:5">
      <c r="A7101" s="816">
        <f t="shared" si="465"/>
        <v>29013</v>
      </c>
      <c r="B7101" s="815">
        <f t="shared" si="462"/>
        <v>158</v>
      </c>
      <c r="C7101" s="815">
        <f t="shared" si="463"/>
        <v>208</v>
      </c>
      <c r="D7101" s="815">
        <f t="shared" si="464"/>
        <v>209</v>
      </c>
      <c r="E7101" s="815">
        <v>1979</v>
      </c>
    </row>
    <row r="7102" spans="1:5">
      <c r="A7102" s="816">
        <f t="shared" si="465"/>
        <v>29014</v>
      </c>
      <c r="B7102" s="815">
        <f t="shared" si="462"/>
        <v>159</v>
      </c>
      <c r="C7102" s="815">
        <f t="shared" si="463"/>
        <v>207</v>
      </c>
      <c r="D7102" s="815">
        <f t="shared" si="464"/>
        <v>208</v>
      </c>
      <c r="E7102" s="815">
        <v>1979</v>
      </c>
    </row>
    <row r="7103" spans="1:5">
      <c r="A7103" s="816">
        <f t="shared" si="465"/>
        <v>29015</v>
      </c>
      <c r="B7103" s="815">
        <f t="shared" si="462"/>
        <v>160</v>
      </c>
      <c r="C7103" s="815">
        <f t="shared" si="463"/>
        <v>206</v>
      </c>
      <c r="D7103" s="815">
        <f t="shared" si="464"/>
        <v>207</v>
      </c>
      <c r="E7103" s="815">
        <v>1979</v>
      </c>
    </row>
    <row r="7104" spans="1:5">
      <c r="A7104" s="816">
        <f t="shared" si="465"/>
        <v>29016</v>
      </c>
      <c r="B7104" s="815">
        <f t="shared" si="462"/>
        <v>161</v>
      </c>
      <c r="C7104" s="815">
        <f t="shared" si="463"/>
        <v>205</v>
      </c>
      <c r="D7104" s="815">
        <f t="shared" si="464"/>
        <v>206</v>
      </c>
      <c r="E7104" s="815">
        <v>1979</v>
      </c>
    </row>
    <row r="7105" spans="1:5">
      <c r="A7105" s="816">
        <f t="shared" si="465"/>
        <v>29017</v>
      </c>
      <c r="B7105" s="815">
        <f t="shared" si="462"/>
        <v>162</v>
      </c>
      <c r="C7105" s="815">
        <f t="shared" si="463"/>
        <v>204</v>
      </c>
      <c r="D7105" s="815">
        <f t="shared" si="464"/>
        <v>205</v>
      </c>
      <c r="E7105" s="815">
        <v>1979</v>
      </c>
    </row>
    <row r="7106" spans="1:5">
      <c r="A7106" s="816">
        <f t="shared" si="465"/>
        <v>29018</v>
      </c>
      <c r="B7106" s="815">
        <f t="shared" si="462"/>
        <v>163</v>
      </c>
      <c r="C7106" s="815">
        <f t="shared" si="463"/>
        <v>203</v>
      </c>
      <c r="D7106" s="815">
        <f t="shared" si="464"/>
        <v>204</v>
      </c>
      <c r="E7106" s="815">
        <v>1979</v>
      </c>
    </row>
    <row r="7107" spans="1:5">
      <c r="A7107" s="816">
        <f t="shared" si="465"/>
        <v>29019</v>
      </c>
      <c r="B7107" s="815">
        <f t="shared" si="462"/>
        <v>164</v>
      </c>
      <c r="C7107" s="815">
        <f t="shared" si="463"/>
        <v>202</v>
      </c>
      <c r="D7107" s="815">
        <f t="shared" si="464"/>
        <v>203</v>
      </c>
      <c r="E7107" s="815">
        <v>1979</v>
      </c>
    </row>
    <row r="7108" spans="1:5">
      <c r="A7108" s="816">
        <f t="shared" si="465"/>
        <v>29020</v>
      </c>
      <c r="B7108" s="815">
        <f t="shared" si="462"/>
        <v>165</v>
      </c>
      <c r="C7108" s="815">
        <f t="shared" si="463"/>
        <v>201</v>
      </c>
      <c r="D7108" s="815">
        <f t="shared" si="464"/>
        <v>202</v>
      </c>
      <c r="E7108" s="815">
        <v>1979</v>
      </c>
    </row>
    <row r="7109" spans="1:5">
      <c r="A7109" s="816">
        <f t="shared" si="465"/>
        <v>29021</v>
      </c>
      <c r="B7109" s="815">
        <f t="shared" si="462"/>
        <v>166</v>
      </c>
      <c r="C7109" s="815">
        <f t="shared" si="463"/>
        <v>200</v>
      </c>
      <c r="D7109" s="815">
        <f t="shared" si="464"/>
        <v>201</v>
      </c>
      <c r="E7109" s="815">
        <v>1979</v>
      </c>
    </row>
    <row r="7110" spans="1:5">
      <c r="A7110" s="816">
        <f t="shared" si="465"/>
        <v>29022</v>
      </c>
      <c r="B7110" s="815">
        <f t="shared" si="462"/>
        <v>167</v>
      </c>
      <c r="C7110" s="815">
        <f t="shared" si="463"/>
        <v>199</v>
      </c>
      <c r="D7110" s="815">
        <f t="shared" si="464"/>
        <v>200</v>
      </c>
      <c r="E7110" s="815">
        <v>1979</v>
      </c>
    </row>
    <row r="7111" spans="1:5">
      <c r="A7111" s="816">
        <f t="shared" si="465"/>
        <v>29023</v>
      </c>
      <c r="B7111" s="815">
        <f t="shared" si="462"/>
        <v>168</v>
      </c>
      <c r="C7111" s="815">
        <f t="shared" si="463"/>
        <v>198</v>
      </c>
      <c r="D7111" s="815">
        <f t="shared" si="464"/>
        <v>199</v>
      </c>
      <c r="E7111" s="815">
        <v>1979</v>
      </c>
    </row>
    <row r="7112" spans="1:5">
      <c r="A7112" s="816">
        <f t="shared" si="465"/>
        <v>29024</v>
      </c>
      <c r="B7112" s="815">
        <f t="shared" si="462"/>
        <v>169</v>
      </c>
      <c r="C7112" s="815">
        <f t="shared" si="463"/>
        <v>197</v>
      </c>
      <c r="D7112" s="815">
        <f t="shared" si="464"/>
        <v>198</v>
      </c>
      <c r="E7112" s="815">
        <v>1979</v>
      </c>
    </row>
    <row r="7113" spans="1:5">
      <c r="A7113" s="816">
        <f t="shared" si="465"/>
        <v>29025</v>
      </c>
      <c r="B7113" s="815">
        <f t="shared" si="462"/>
        <v>170</v>
      </c>
      <c r="C7113" s="815">
        <f t="shared" si="463"/>
        <v>196</v>
      </c>
      <c r="D7113" s="815">
        <f t="shared" si="464"/>
        <v>197</v>
      </c>
      <c r="E7113" s="815">
        <v>1979</v>
      </c>
    </row>
    <row r="7114" spans="1:5">
      <c r="A7114" s="816">
        <f t="shared" si="465"/>
        <v>29026</v>
      </c>
      <c r="B7114" s="815">
        <f t="shared" si="462"/>
        <v>171</v>
      </c>
      <c r="C7114" s="815">
        <f t="shared" si="463"/>
        <v>195</v>
      </c>
      <c r="D7114" s="815">
        <f t="shared" si="464"/>
        <v>196</v>
      </c>
      <c r="E7114" s="815">
        <v>1979</v>
      </c>
    </row>
    <row r="7115" spans="1:5">
      <c r="A7115" s="816">
        <f t="shared" si="465"/>
        <v>29027</v>
      </c>
      <c r="B7115" s="815">
        <f t="shared" si="462"/>
        <v>172</v>
      </c>
      <c r="C7115" s="815">
        <f t="shared" si="463"/>
        <v>194</v>
      </c>
      <c r="D7115" s="815">
        <f t="shared" si="464"/>
        <v>195</v>
      </c>
      <c r="E7115" s="815">
        <v>1979</v>
      </c>
    </row>
    <row r="7116" spans="1:5">
      <c r="A7116" s="816">
        <f t="shared" si="465"/>
        <v>29028</v>
      </c>
      <c r="B7116" s="815">
        <f t="shared" si="462"/>
        <v>173</v>
      </c>
      <c r="C7116" s="815">
        <f t="shared" si="463"/>
        <v>193</v>
      </c>
      <c r="D7116" s="815">
        <f t="shared" si="464"/>
        <v>194</v>
      </c>
      <c r="E7116" s="815">
        <v>1979</v>
      </c>
    </row>
    <row r="7117" spans="1:5">
      <c r="A7117" s="816">
        <f t="shared" si="465"/>
        <v>29029</v>
      </c>
      <c r="B7117" s="815">
        <f t="shared" si="462"/>
        <v>174</v>
      </c>
      <c r="C7117" s="815">
        <f t="shared" si="463"/>
        <v>192</v>
      </c>
      <c r="D7117" s="815">
        <f t="shared" si="464"/>
        <v>193</v>
      </c>
      <c r="E7117" s="815">
        <v>1979</v>
      </c>
    </row>
    <row r="7118" spans="1:5">
      <c r="A7118" s="816">
        <f t="shared" si="465"/>
        <v>29030</v>
      </c>
      <c r="B7118" s="815">
        <f t="shared" si="462"/>
        <v>175</v>
      </c>
      <c r="C7118" s="815">
        <f t="shared" si="463"/>
        <v>191</v>
      </c>
      <c r="D7118" s="815">
        <f t="shared" si="464"/>
        <v>192</v>
      </c>
      <c r="E7118" s="815">
        <v>1979</v>
      </c>
    </row>
    <row r="7119" spans="1:5">
      <c r="A7119" s="816">
        <f t="shared" si="465"/>
        <v>29031</v>
      </c>
      <c r="B7119" s="815">
        <f t="shared" si="462"/>
        <v>176</v>
      </c>
      <c r="C7119" s="815">
        <f t="shared" si="463"/>
        <v>190</v>
      </c>
      <c r="D7119" s="815">
        <f t="shared" si="464"/>
        <v>191</v>
      </c>
      <c r="E7119" s="815">
        <v>1979</v>
      </c>
    </row>
    <row r="7120" spans="1:5">
      <c r="A7120" s="816">
        <f t="shared" si="465"/>
        <v>29032</v>
      </c>
      <c r="B7120" s="815">
        <f t="shared" si="462"/>
        <v>177</v>
      </c>
      <c r="C7120" s="815">
        <f t="shared" si="463"/>
        <v>189</v>
      </c>
      <c r="D7120" s="815">
        <f t="shared" si="464"/>
        <v>190</v>
      </c>
      <c r="E7120" s="815">
        <v>1979</v>
      </c>
    </row>
    <row r="7121" spans="1:5">
      <c r="A7121" s="816">
        <f t="shared" si="465"/>
        <v>29033</v>
      </c>
      <c r="B7121" s="815">
        <f t="shared" si="462"/>
        <v>178</v>
      </c>
      <c r="C7121" s="815">
        <f t="shared" si="463"/>
        <v>188</v>
      </c>
      <c r="D7121" s="815">
        <f t="shared" si="464"/>
        <v>189</v>
      </c>
      <c r="E7121" s="815">
        <v>1979</v>
      </c>
    </row>
    <row r="7122" spans="1:5">
      <c r="A7122" s="816">
        <f t="shared" si="465"/>
        <v>29034</v>
      </c>
      <c r="B7122" s="815">
        <f t="shared" si="462"/>
        <v>179</v>
      </c>
      <c r="C7122" s="815">
        <f t="shared" si="463"/>
        <v>187</v>
      </c>
      <c r="D7122" s="815">
        <f t="shared" si="464"/>
        <v>188</v>
      </c>
      <c r="E7122" s="815">
        <v>1979</v>
      </c>
    </row>
    <row r="7123" spans="1:5">
      <c r="A7123" s="816">
        <f t="shared" si="465"/>
        <v>29035</v>
      </c>
      <c r="B7123" s="815">
        <f t="shared" si="462"/>
        <v>180</v>
      </c>
      <c r="C7123" s="815">
        <f t="shared" si="463"/>
        <v>186</v>
      </c>
      <c r="D7123" s="815">
        <f t="shared" si="464"/>
        <v>187</v>
      </c>
      <c r="E7123" s="815">
        <v>1979</v>
      </c>
    </row>
    <row r="7124" spans="1:5">
      <c r="A7124" s="816">
        <f t="shared" si="465"/>
        <v>29036</v>
      </c>
      <c r="B7124" s="815">
        <f t="shared" si="462"/>
        <v>181</v>
      </c>
      <c r="C7124" s="815">
        <f t="shared" si="463"/>
        <v>185</v>
      </c>
      <c r="D7124" s="815">
        <f t="shared" si="464"/>
        <v>186</v>
      </c>
      <c r="E7124" s="815">
        <v>1979</v>
      </c>
    </row>
    <row r="7125" spans="1:5">
      <c r="A7125" s="816">
        <f t="shared" si="465"/>
        <v>29037</v>
      </c>
      <c r="B7125" s="815">
        <f t="shared" si="462"/>
        <v>182</v>
      </c>
      <c r="C7125" s="815">
        <f t="shared" si="463"/>
        <v>184</v>
      </c>
      <c r="D7125" s="815">
        <f t="shared" si="464"/>
        <v>185</v>
      </c>
      <c r="E7125" s="815">
        <v>1979</v>
      </c>
    </row>
    <row r="7126" spans="1:5">
      <c r="A7126" s="816">
        <f t="shared" si="465"/>
        <v>29038</v>
      </c>
      <c r="B7126" s="815">
        <f t="shared" si="462"/>
        <v>183</v>
      </c>
      <c r="C7126" s="815">
        <f t="shared" si="463"/>
        <v>183</v>
      </c>
      <c r="D7126" s="815">
        <f t="shared" si="464"/>
        <v>184</v>
      </c>
      <c r="E7126" s="815">
        <v>1979</v>
      </c>
    </row>
    <row r="7127" spans="1:5">
      <c r="A7127" s="816">
        <f t="shared" si="465"/>
        <v>29039</v>
      </c>
      <c r="B7127" s="815">
        <f t="shared" si="462"/>
        <v>184</v>
      </c>
      <c r="C7127" s="815">
        <f t="shared" si="463"/>
        <v>182</v>
      </c>
      <c r="D7127" s="815">
        <f t="shared" si="464"/>
        <v>183</v>
      </c>
      <c r="E7127" s="815">
        <v>1979</v>
      </c>
    </row>
    <row r="7128" spans="1:5">
      <c r="A7128" s="816">
        <f t="shared" si="465"/>
        <v>29040</v>
      </c>
      <c r="B7128" s="815">
        <f t="shared" si="462"/>
        <v>185</v>
      </c>
      <c r="C7128" s="815">
        <f t="shared" si="463"/>
        <v>181</v>
      </c>
      <c r="D7128" s="815">
        <f t="shared" si="464"/>
        <v>182</v>
      </c>
      <c r="E7128" s="815">
        <v>1979</v>
      </c>
    </row>
    <row r="7129" spans="1:5">
      <c r="A7129" s="816">
        <f t="shared" si="465"/>
        <v>29041</v>
      </c>
      <c r="B7129" s="815">
        <f t="shared" si="462"/>
        <v>186</v>
      </c>
      <c r="C7129" s="815">
        <f t="shared" si="463"/>
        <v>180</v>
      </c>
      <c r="D7129" s="815">
        <f t="shared" si="464"/>
        <v>181</v>
      </c>
      <c r="E7129" s="815">
        <v>1979</v>
      </c>
    </row>
    <row r="7130" spans="1:5">
      <c r="A7130" s="816">
        <f t="shared" si="465"/>
        <v>29042</v>
      </c>
      <c r="B7130" s="815">
        <f t="shared" si="462"/>
        <v>187</v>
      </c>
      <c r="C7130" s="815">
        <f t="shared" si="463"/>
        <v>179</v>
      </c>
      <c r="D7130" s="815">
        <f t="shared" si="464"/>
        <v>180</v>
      </c>
      <c r="E7130" s="815">
        <v>1979</v>
      </c>
    </row>
    <row r="7131" spans="1:5">
      <c r="A7131" s="816">
        <f t="shared" si="465"/>
        <v>29043</v>
      </c>
      <c r="B7131" s="815">
        <f t="shared" si="462"/>
        <v>188</v>
      </c>
      <c r="C7131" s="815">
        <f t="shared" si="463"/>
        <v>178</v>
      </c>
      <c r="D7131" s="815">
        <f t="shared" si="464"/>
        <v>179</v>
      </c>
      <c r="E7131" s="815">
        <v>1979</v>
      </c>
    </row>
    <row r="7132" spans="1:5">
      <c r="A7132" s="816">
        <f t="shared" si="465"/>
        <v>29044</v>
      </c>
      <c r="B7132" s="815">
        <f t="shared" si="462"/>
        <v>189</v>
      </c>
      <c r="C7132" s="815">
        <f t="shared" si="463"/>
        <v>177</v>
      </c>
      <c r="D7132" s="815">
        <f t="shared" si="464"/>
        <v>178</v>
      </c>
      <c r="E7132" s="815">
        <v>1979</v>
      </c>
    </row>
    <row r="7133" spans="1:5">
      <c r="A7133" s="816">
        <f t="shared" si="465"/>
        <v>29045</v>
      </c>
      <c r="B7133" s="815">
        <f t="shared" si="462"/>
        <v>190</v>
      </c>
      <c r="C7133" s="815">
        <f t="shared" si="463"/>
        <v>176</v>
      </c>
      <c r="D7133" s="815">
        <f t="shared" si="464"/>
        <v>177</v>
      </c>
      <c r="E7133" s="815">
        <v>1979</v>
      </c>
    </row>
    <row r="7134" spans="1:5">
      <c r="A7134" s="816">
        <f t="shared" si="465"/>
        <v>29046</v>
      </c>
      <c r="B7134" s="815">
        <f t="shared" si="462"/>
        <v>191</v>
      </c>
      <c r="C7134" s="815">
        <f t="shared" si="463"/>
        <v>175</v>
      </c>
      <c r="D7134" s="815">
        <f t="shared" si="464"/>
        <v>176</v>
      </c>
      <c r="E7134" s="815">
        <v>1979</v>
      </c>
    </row>
    <row r="7135" spans="1:5">
      <c r="A7135" s="816">
        <f t="shared" si="465"/>
        <v>29047</v>
      </c>
      <c r="B7135" s="815">
        <f t="shared" si="462"/>
        <v>192</v>
      </c>
      <c r="C7135" s="815">
        <f t="shared" si="463"/>
        <v>174</v>
      </c>
      <c r="D7135" s="815">
        <f t="shared" si="464"/>
        <v>175</v>
      </c>
      <c r="E7135" s="815">
        <v>1979</v>
      </c>
    </row>
    <row r="7136" spans="1:5">
      <c r="A7136" s="816">
        <f t="shared" si="465"/>
        <v>29048</v>
      </c>
      <c r="B7136" s="815">
        <f t="shared" si="462"/>
        <v>193</v>
      </c>
      <c r="C7136" s="815">
        <f t="shared" si="463"/>
        <v>173</v>
      </c>
      <c r="D7136" s="815">
        <f t="shared" si="464"/>
        <v>174</v>
      </c>
      <c r="E7136" s="815">
        <v>1979</v>
      </c>
    </row>
    <row r="7137" spans="1:5">
      <c r="A7137" s="816">
        <f t="shared" si="465"/>
        <v>29049</v>
      </c>
      <c r="B7137" s="815">
        <f t="shared" si="462"/>
        <v>194</v>
      </c>
      <c r="C7137" s="815">
        <f t="shared" si="463"/>
        <v>172</v>
      </c>
      <c r="D7137" s="815">
        <f t="shared" si="464"/>
        <v>173</v>
      </c>
      <c r="E7137" s="815">
        <v>1979</v>
      </c>
    </row>
    <row r="7138" spans="1:5">
      <c r="A7138" s="816">
        <f t="shared" si="465"/>
        <v>29050</v>
      </c>
      <c r="B7138" s="815">
        <f t="shared" ref="B7138:B7201" si="466">B7137+1</f>
        <v>195</v>
      </c>
      <c r="C7138" s="815">
        <f t="shared" ref="C7138:C7201" si="467">C7137-1</f>
        <v>171</v>
      </c>
      <c r="D7138" s="815">
        <f t="shared" ref="D7138:D7201" si="468">D7137-1</f>
        <v>172</v>
      </c>
      <c r="E7138" s="815">
        <v>1979</v>
      </c>
    </row>
    <row r="7139" spans="1:5">
      <c r="A7139" s="816">
        <f t="shared" si="465"/>
        <v>29051</v>
      </c>
      <c r="B7139" s="815">
        <f t="shared" si="466"/>
        <v>196</v>
      </c>
      <c r="C7139" s="815">
        <f t="shared" si="467"/>
        <v>170</v>
      </c>
      <c r="D7139" s="815">
        <f t="shared" si="468"/>
        <v>171</v>
      </c>
      <c r="E7139" s="815">
        <v>1979</v>
      </c>
    </row>
    <row r="7140" spans="1:5">
      <c r="A7140" s="816">
        <f t="shared" si="465"/>
        <v>29052</v>
      </c>
      <c r="B7140" s="815">
        <f t="shared" si="466"/>
        <v>197</v>
      </c>
      <c r="C7140" s="815">
        <f t="shared" si="467"/>
        <v>169</v>
      </c>
      <c r="D7140" s="815">
        <f t="shared" si="468"/>
        <v>170</v>
      </c>
      <c r="E7140" s="815">
        <v>1979</v>
      </c>
    </row>
    <row r="7141" spans="1:5">
      <c r="A7141" s="816">
        <f t="shared" si="465"/>
        <v>29053</v>
      </c>
      <c r="B7141" s="815">
        <f t="shared" si="466"/>
        <v>198</v>
      </c>
      <c r="C7141" s="815">
        <f t="shared" si="467"/>
        <v>168</v>
      </c>
      <c r="D7141" s="815">
        <f t="shared" si="468"/>
        <v>169</v>
      </c>
      <c r="E7141" s="815">
        <v>1979</v>
      </c>
    </row>
    <row r="7142" spans="1:5">
      <c r="A7142" s="816">
        <f t="shared" si="465"/>
        <v>29054</v>
      </c>
      <c r="B7142" s="815">
        <f t="shared" si="466"/>
        <v>199</v>
      </c>
      <c r="C7142" s="815">
        <f t="shared" si="467"/>
        <v>167</v>
      </c>
      <c r="D7142" s="815">
        <f t="shared" si="468"/>
        <v>168</v>
      </c>
      <c r="E7142" s="815">
        <v>1979</v>
      </c>
    </row>
    <row r="7143" spans="1:5">
      <c r="A7143" s="816">
        <f t="shared" si="465"/>
        <v>29055</v>
      </c>
      <c r="B7143" s="815">
        <f t="shared" si="466"/>
        <v>200</v>
      </c>
      <c r="C7143" s="815">
        <f t="shared" si="467"/>
        <v>166</v>
      </c>
      <c r="D7143" s="815">
        <f t="shared" si="468"/>
        <v>167</v>
      </c>
      <c r="E7143" s="815">
        <v>1979</v>
      </c>
    </row>
    <row r="7144" spans="1:5">
      <c r="A7144" s="816">
        <f t="shared" si="465"/>
        <v>29056</v>
      </c>
      <c r="B7144" s="815">
        <f t="shared" si="466"/>
        <v>201</v>
      </c>
      <c r="C7144" s="815">
        <f t="shared" si="467"/>
        <v>165</v>
      </c>
      <c r="D7144" s="815">
        <f t="shared" si="468"/>
        <v>166</v>
      </c>
      <c r="E7144" s="815">
        <v>1979</v>
      </c>
    </row>
    <row r="7145" spans="1:5">
      <c r="A7145" s="816">
        <f t="shared" si="465"/>
        <v>29057</v>
      </c>
      <c r="B7145" s="815">
        <f t="shared" si="466"/>
        <v>202</v>
      </c>
      <c r="C7145" s="815">
        <f t="shared" si="467"/>
        <v>164</v>
      </c>
      <c r="D7145" s="815">
        <f t="shared" si="468"/>
        <v>165</v>
      </c>
      <c r="E7145" s="815">
        <v>1979</v>
      </c>
    </row>
    <row r="7146" spans="1:5">
      <c r="A7146" s="816">
        <f t="shared" si="465"/>
        <v>29058</v>
      </c>
      <c r="B7146" s="815">
        <f t="shared" si="466"/>
        <v>203</v>
      </c>
      <c r="C7146" s="815">
        <f t="shared" si="467"/>
        <v>163</v>
      </c>
      <c r="D7146" s="815">
        <f t="shared" si="468"/>
        <v>164</v>
      </c>
      <c r="E7146" s="815">
        <v>1979</v>
      </c>
    </row>
    <row r="7147" spans="1:5">
      <c r="A7147" s="816">
        <f t="shared" si="465"/>
        <v>29059</v>
      </c>
      <c r="B7147" s="815">
        <f t="shared" si="466"/>
        <v>204</v>
      </c>
      <c r="C7147" s="815">
        <f t="shared" si="467"/>
        <v>162</v>
      </c>
      <c r="D7147" s="815">
        <f t="shared" si="468"/>
        <v>163</v>
      </c>
      <c r="E7147" s="815">
        <v>1979</v>
      </c>
    </row>
    <row r="7148" spans="1:5">
      <c r="A7148" s="816">
        <f t="shared" si="465"/>
        <v>29060</v>
      </c>
      <c r="B7148" s="815">
        <f t="shared" si="466"/>
        <v>205</v>
      </c>
      <c r="C7148" s="815">
        <f t="shared" si="467"/>
        <v>161</v>
      </c>
      <c r="D7148" s="815">
        <f t="shared" si="468"/>
        <v>162</v>
      </c>
      <c r="E7148" s="815">
        <v>1979</v>
      </c>
    </row>
    <row r="7149" spans="1:5">
      <c r="A7149" s="816">
        <f t="shared" si="465"/>
        <v>29061</v>
      </c>
      <c r="B7149" s="815">
        <f t="shared" si="466"/>
        <v>206</v>
      </c>
      <c r="C7149" s="815">
        <f t="shared" si="467"/>
        <v>160</v>
      </c>
      <c r="D7149" s="815">
        <f t="shared" si="468"/>
        <v>161</v>
      </c>
      <c r="E7149" s="815">
        <v>1979</v>
      </c>
    </row>
    <row r="7150" spans="1:5">
      <c r="A7150" s="816">
        <f t="shared" si="465"/>
        <v>29062</v>
      </c>
      <c r="B7150" s="815">
        <f t="shared" si="466"/>
        <v>207</v>
      </c>
      <c r="C7150" s="815">
        <f t="shared" si="467"/>
        <v>159</v>
      </c>
      <c r="D7150" s="815">
        <f t="shared" si="468"/>
        <v>160</v>
      </c>
      <c r="E7150" s="815">
        <v>1979</v>
      </c>
    </row>
    <row r="7151" spans="1:5">
      <c r="A7151" s="816">
        <f t="shared" si="465"/>
        <v>29063</v>
      </c>
      <c r="B7151" s="815">
        <f t="shared" si="466"/>
        <v>208</v>
      </c>
      <c r="C7151" s="815">
        <f t="shared" si="467"/>
        <v>158</v>
      </c>
      <c r="D7151" s="815">
        <f t="shared" si="468"/>
        <v>159</v>
      </c>
      <c r="E7151" s="815">
        <v>1979</v>
      </c>
    </row>
    <row r="7152" spans="1:5">
      <c r="A7152" s="816">
        <f t="shared" si="465"/>
        <v>29064</v>
      </c>
      <c r="B7152" s="815">
        <f t="shared" si="466"/>
        <v>209</v>
      </c>
      <c r="C7152" s="815">
        <f t="shared" si="467"/>
        <v>157</v>
      </c>
      <c r="D7152" s="815">
        <f t="shared" si="468"/>
        <v>158</v>
      </c>
      <c r="E7152" s="815">
        <v>1979</v>
      </c>
    </row>
    <row r="7153" spans="1:5">
      <c r="A7153" s="816">
        <f t="shared" si="465"/>
        <v>29065</v>
      </c>
      <c r="B7153" s="815">
        <f t="shared" si="466"/>
        <v>210</v>
      </c>
      <c r="C7153" s="815">
        <f t="shared" si="467"/>
        <v>156</v>
      </c>
      <c r="D7153" s="815">
        <f t="shared" si="468"/>
        <v>157</v>
      </c>
      <c r="E7153" s="815">
        <v>1979</v>
      </c>
    </row>
    <row r="7154" spans="1:5">
      <c r="A7154" s="816">
        <f t="shared" si="465"/>
        <v>29066</v>
      </c>
      <c r="B7154" s="815">
        <f t="shared" si="466"/>
        <v>211</v>
      </c>
      <c r="C7154" s="815">
        <f t="shared" si="467"/>
        <v>155</v>
      </c>
      <c r="D7154" s="815">
        <f t="shared" si="468"/>
        <v>156</v>
      </c>
      <c r="E7154" s="815">
        <v>1979</v>
      </c>
    </row>
    <row r="7155" spans="1:5">
      <c r="A7155" s="816">
        <f t="shared" ref="A7155:A7218" si="469">A7154+1</f>
        <v>29067</v>
      </c>
      <c r="B7155" s="815">
        <f t="shared" si="466"/>
        <v>212</v>
      </c>
      <c r="C7155" s="815">
        <f t="shared" si="467"/>
        <v>154</v>
      </c>
      <c r="D7155" s="815">
        <f t="shared" si="468"/>
        <v>155</v>
      </c>
      <c r="E7155" s="815">
        <v>1979</v>
      </c>
    </row>
    <row r="7156" spans="1:5">
      <c r="A7156" s="816">
        <f t="shared" si="469"/>
        <v>29068</v>
      </c>
      <c r="B7156" s="815">
        <f t="shared" si="466"/>
        <v>213</v>
      </c>
      <c r="C7156" s="815">
        <f t="shared" si="467"/>
        <v>153</v>
      </c>
      <c r="D7156" s="815">
        <f t="shared" si="468"/>
        <v>154</v>
      </c>
      <c r="E7156" s="815">
        <v>1979</v>
      </c>
    </row>
    <row r="7157" spans="1:5">
      <c r="A7157" s="816">
        <f t="shared" si="469"/>
        <v>29069</v>
      </c>
      <c r="B7157" s="815">
        <f t="shared" si="466"/>
        <v>214</v>
      </c>
      <c r="C7157" s="815">
        <f t="shared" si="467"/>
        <v>152</v>
      </c>
      <c r="D7157" s="815">
        <f t="shared" si="468"/>
        <v>153</v>
      </c>
      <c r="E7157" s="815">
        <v>1979</v>
      </c>
    </row>
    <row r="7158" spans="1:5">
      <c r="A7158" s="816">
        <f t="shared" si="469"/>
        <v>29070</v>
      </c>
      <c r="B7158" s="815">
        <f t="shared" si="466"/>
        <v>215</v>
      </c>
      <c r="C7158" s="815">
        <f t="shared" si="467"/>
        <v>151</v>
      </c>
      <c r="D7158" s="815">
        <f t="shared" si="468"/>
        <v>152</v>
      </c>
      <c r="E7158" s="815">
        <v>1979</v>
      </c>
    </row>
    <row r="7159" spans="1:5">
      <c r="A7159" s="816">
        <f t="shared" si="469"/>
        <v>29071</v>
      </c>
      <c r="B7159" s="815">
        <f t="shared" si="466"/>
        <v>216</v>
      </c>
      <c r="C7159" s="815">
        <f t="shared" si="467"/>
        <v>150</v>
      </c>
      <c r="D7159" s="815">
        <f t="shared" si="468"/>
        <v>151</v>
      </c>
      <c r="E7159" s="815">
        <v>1979</v>
      </c>
    </row>
    <row r="7160" spans="1:5">
      <c r="A7160" s="816">
        <f t="shared" si="469"/>
        <v>29072</v>
      </c>
      <c r="B7160" s="815">
        <f t="shared" si="466"/>
        <v>217</v>
      </c>
      <c r="C7160" s="815">
        <f t="shared" si="467"/>
        <v>149</v>
      </c>
      <c r="D7160" s="815">
        <f t="shared" si="468"/>
        <v>150</v>
      </c>
      <c r="E7160" s="815">
        <v>1979</v>
      </c>
    </row>
    <row r="7161" spans="1:5">
      <c r="A7161" s="816">
        <f t="shared" si="469"/>
        <v>29073</v>
      </c>
      <c r="B7161" s="815">
        <f t="shared" si="466"/>
        <v>218</v>
      </c>
      <c r="C7161" s="815">
        <f t="shared" si="467"/>
        <v>148</v>
      </c>
      <c r="D7161" s="815">
        <f t="shared" si="468"/>
        <v>149</v>
      </c>
      <c r="E7161" s="815">
        <v>1979</v>
      </c>
    </row>
    <row r="7162" spans="1:5">
      <c r="A7162" s="816">
        <f t="shared" si="469"/>
        <v>29074</v>
      </c>
      <c r="B7162" s="815">
        <f t="shared" si="466"/>
        <v>219</v>
      </c>
      <c r="C7162" s="815">
        <f t="shared" si="467"/>
        <v>147</v>
      </c>
      <c r="D7162" s="815">
        <f t="shared" si="468"/>
        <v>148</v>
      </c>
      <c r="E7162" s="815">
        <v>1979</v>
      </c>
    </row>
    <row r="7163" spans="1:5">
      <c r="A7163" s="816">
        <f t="shared" si="469"/>
        <v>29075</v>
      </c>
      <c r="B7163" s="815">
        <f t="shared" si="466"/>
        <v>220</v>
      </c>
      <c r="C7163" s="815">
        <f t="shared" si="467"/>
        <v>146</v>
      </c>
      <c r="D7163" s="815">
        <f t="shared" si="468"/>
        <v>147</v>
      </c>
      <c r="E7163" s="815">
        <v>1979</v>
      </c>
    </row>
    <row r="7164" spans="1:5">
      <c r="A7164" s="816">
        <f t="shared" si="469"/>
        <v>29076</v>
      </c>
      <c r="B7164" s="815">
        <f t="shared" si="466"/>
        <v>221</v>
      </c>
      <c r="C7164" s="815">
        <f t="shared" si="467"/>
        <v>145</v>
      </c>
      <c r="D7164" s="815">
        <f t="shared" si="468"/>
        <v>146</v>
      </c>
      <c r="E7164" s="815">
        <v>1979</v>
      </c>
    </row>
    <row r="7165" spans="1:5">
      <c r="A7165" s="816">
        <f t="shared" si="469"/>
        <v>29077</v>
      </c>
      <c r="B7165" s="815">
        <f t="shared" si="466"/>
        <v>222</v>
      </c>
      <c r="C7165" s="815">
        <f t="shared" si="467"/>
        <v>144</v>
      </c>
      <c r="D7165" s="815">
        <f t="shared" si="468"/>
        <v>145</v>
      </c>
      <c r="E7165" s="815">
        <v>1979</v>
      </c>
    </row>
    <row r="7166" spans="1:5">
      <c r="A7166" s="816">
        <f t="shared" si="469"/>
        <v>29078</v>
      </c>
      <c r="B7166" s="815">
        <f t="shared" si="466"/>
        <v>223</v>
      </c>
      <c r="C7166" s="815">
        <f t="shared" si="467"/>
        <v>143</v>
      </c>
      <c r="D7166" s="815">
        <f t="shared" si="468"/>
        <v>144</v>
      </c>
      <c r="E7166" s="815">
        <v>1979</v>
      </c>
    </row>
    <row r="7167" spans="1:5">
      <c r="A7167" s="816">
        <f t="shared" si="469"/>
        <v>29079</v>
      </c>
      <c r="B7167" s="815">
        <f t="shared" si="466"/>
        <v>224</v>
      </c>
      <c r="C7167" s="815">
        <f t="shared" si="467"/>
        <v>142</v>
      </c>
      <c r="D7167" s="815">
        <f t="shared" si="468"/>
        <v>143</v>
      </c>
      <c r="E7167" s="815">
        <v>1979</v>
      </c>
    </row>
    <row r="7168" spans="1:5">
      <c r="A7168" s="816">
        <f t="shared" si="469"/>
        <v>29080</v>
      </c>
      <c r="B7168" s="815">
        <f t="shared" si="466"/>
        <v>225</v>
      </c>
      <c r="C7168" s="815">
        <f t="shared" si="467"/>
        <v>141</v>
      </c>
      <c r="D7168" s="815">
        <f t="shared" si="468"/>
        <v>142</v>
      </c>
      <c r="E7168" s="815">
        <v>1979</v>
      </c>
    </row>
    <row r="7169" spans="1:5">
      <c r="A7169" s="816">
        <f t="shared" si="469"/>
        <v>29081</v>
      </c>
      <c r="B7169" s="815">
        <f t="shared" si="466"/>
        <v>226</v>
      </c>
      <c r="C7169" s="815">
        <f t="shared" si="467"/>
        <v>140</v>
      </c>
      <c r="D7169" s="815">
        <f t="shared" si="468"/>
        <v>141</v>
      </c>
      <c r="E7169" s="815">
        <v>1979</v>
      </c>
    </row>
    <row r="7170" spans="1:5">
      <c r="A7170" s="816">
        <f t="shared" si="469"/>
        <v>29082</v>
      </c>
      <c r="B7170" s="815">
        <f t="shared" si="466"/>
        <v>227</v>
      </c>
      <c r="C7170" s="815">
        <f t="shared" si="467"/>
        <v>139</v>
      </c>
      <c r="D7170" s="815">
        <f t="shared" si="468"/>
        <v>140</v>
      </c>
      <c r="E7170" s="815">
        <v>1979</v>
      </c>
    </row>
    <row r="7171" spans="1:5">
      <c r="A7171" s="816">
        <f t="shared" si="469"/>
        <v>29083</v>
      </c>
      <c r="B7171" s="815">
        <f t="shared" si="466"/>
        <v>228</v>
      </c>
      <c r="C7171" s="815">
        <f t="shared" si="467"/>
        <v>138</v>
      </c>
      <c r="D7171" s="815">
        <f t="shared" si="468"/>
        <v>139</v>
      </c>
      <c r="E7171" s="815">
        <v>1979</v>
      </c>
    </row>
    <row r="7172" spans="1:5">
      <c r="A7172" s="816">
        <f t="shared" si="469"/>
        <v>29084</v>
      </c>
      <c r="B7172" s="815">
        <f t="shared" si="466"/>
        <v>229</v>
      </c>
      <c r="C7172" s="815">
        <f t="shared" si="467"/>
        <v>137</v>
      </c>
      <c r="D7172" s="815">
        <f t="shared" si="468"/>
        <v>138</v>
      </c>
      <c r="E7172" s="815">
        <v>1979</v>
      </c>
    </row>
    <row r="7173" spans="1:5">
      <c r="A7173" s="816">
        <f t="shared" si="469"/>
        <v>29085</v>
      </c>
      <c r="B7173" s="815">
        <f t="shared" si="466"/>
        <v>230</v>
      </c>
      <c r="C7173" s="815">
        <f t="shared" si="467"/>
        <v>136</v>
      </c>
      <c r="D7173" s="815">
        <f t="shared" si="468"/>
        <v>137</v>
      </c>
      <c r="E7173" s="815">
        <v>1979</v>
      </c>
    </row>
    <row r="7174" spans="1:5">
      <c r="A7174" s="816">
        <f t="shared" si="469"/>
        <v>29086</v>
      </c>
      <c r="B7174" s="815">
        <f t="shared" si="466"/>
        <v>231</v>
      </c>
      <c r="C7174" s="815">
        <f t="shared" si="467"/>
        <v>135</v>
      </c>
      <c r="D7174" s="815">
        <f t="shared" si="468"/>
        <v>136</v>
      </c>
      <c r="E7174" s="815">
        <v>1979</v>
      </c>
    </row>
    <row r="7175" spans="1:5">
      <c r="A7175" s="816">
        <f t="shared" si="469"/>
        <v>29087</v>
      </c>
      <c r="B7175" s="815">
        <f t="shared" si="466"/>
        <v>232</v>
      </c>
      <c r="C7175" s="815">
        <f t="shared" si="467"/>
        <v>134</v>
      </c>
      <c r="D7175" s="815">
        <f t="shared" si="468"/>
        <v>135</v>
      </c>
      <c r="E7175" s="815">
        <v>1979</v>
      </c>
    </row>
    <row r="7176" spans="1:5">
      <c r="A7176" s="816">
        <f t="shared" si="469"/>
        <v>29088</v>
      </c>
      <c r="B7176" s="815">
        <f t="shared" si="466"/>
        <v>233</v>
      </c>
      <c r="C7176" s="815">
        <f t="shared" si="467"/>
        <v>133</v>
      </c>
      <c r="D7176" s="815">
        <f t="shared" si="468"/>
        <v>134</v>
      </c>
      <c r="E7176" s="815">
        <v>1979</v>
      </c>
    </row>
    <row r="7177" spans="1:5">
      <c r="A7177" s="816">
        <f t="shared" si="469"/>
        <v>29089</v>
      </c>
      <c r="B7177" s="815">
        <f t="shared" si="466"/>
        <v>234</v>
      </c>
      <c r="C7177" s="815">
        <f t="shared" si="467"/>
        <v>132</v>
      </c>
      <c r="D7177" s="815">
        <f t="shared" si="468"/>
        <v>133</v>
      </c>
      <c r="E7177" s="815">
        <v>1979</v>
      </c>
    </row>
    <row r="7178" spans="1:5">
      <c r="A7178" s="816">
        <f t="shared" si="469"/>
        <v>29090</v>
      </c>
      <c r="B7178" s="815">
        <f t="shared" si="466"/>
        <v>235</v>
      </c>
      <c r="C7178" s="815">
        <f t="shared" si="467"/>
        <v>131</v>
      </c>
      <c r="D7178" s="815">
        <f t="shared" si="468"/>
        <v>132</v>
      </c>
      <c r="E7178" s="815">
        <v>1979</v>
      </c>
    </row>
    <row r="7179" spans="1:5">
      <c r="A7179" s="816">
        <f t="shared" si="469"/>
        <v>29091</v>
      </c>
      <c r="B7179" s="815">
        <f t="shared" si="466"/>
        <v>236</v>
      </c>
      <c r="C7179" s="815">
        <f t="shared" si="467"/>
        <v>130</v>
      </c>
      <c r="D7179" s="815">
        <f t="shared" si="468"/>
        <v>131</v>
      </c>
      <c r="E7179" s="815">
        <v>1979</v>
      </c>
    </row>
    <row r="7180" spans="1:5">
      <c r="A7180" s="816">
        <f t="shared" si="469"/>
        <v>29092</v>
      </c>
      <c r="B7180" s="815">
        <f t="shared" si="466"/>
        <v>237</v>
      </c>
      <c r="C7180" s="815">
        <f t="shared" si="467"/>
        <v>129</v>
      </c>
      <c r="D7180" s="815">
        <f t="shared" si="468"/>
        <v>130</v>
      </c>
      <c r="E7180" s="815">
        <v>1979</v>
      </c>
    </row>
    <row r="7181" spans="1:5">
      <c r="A7181" s="816">
        <f t="shared" si="469"/>
        <v>29093</v>
      </c>
      <c r="B7181" s="815">
        <f t="shared" si="466"/>
        <v>238</v>
      </c>
      <c r="C7181" s="815">
        <f t="shared" si="467"/>
        <v>128</v>
      </c>
      <c r="D7181" s="815">
        <f t="shared" si="468"/>
        <v>129</v>
      </c>
      <c r="E7181" s="815">
        <v>1979</v>
      </c>
    </row>
    <row r="7182" spans="1:5">
      <c r="A7182" s="816">
        <f t="shared" si="469"/>
        <v>29094</v>
      </c>
      <c r="B7182" s="815">
        <f t="shared" si="466"/>
        <v>239</v>
      </c>
      <c r="C7182" s="815">
        <f t="shared" si="467"/>
        <v>127</v>
      </c>
      <c r="D7182" s="815">
        <f t="shared" si="468"/>
        <v>128</v>
      </c>
      <c r="E7182" s="815">
        <v>1979</v>
      </c>
    </row>
    <row r="7183" spans="1:5">
      <c r="A7183" s="816">
        <f t="shared" si="469"/>
        <v>29095</v>
      </c>
      <c r="B7183" s="815">
        <f t="shared" si="466"/>
        <v>240</v>
      </c>
      <c r="C7183" s="815">
        <f t="shared" si="467"/>
        <v>126</v>
      </c>
      <c r="D7183" s="815">
        <f t="shared" si="468"/>
        <v>127</v>
      </c>
      <c r="E7183" s="815">
        <v>1979</v>
      </c>
    </row>
    <row r="7184" spans="1:5">
      <c r="A7184" s="816">
        <f t="shared" si="469"/>
        <v>29096</v>
      </c>
      <c r="B7184" s="815">
        <f t="shared" si="466"/>
        <v>241</v>
      </c>
      <c r="C7184" s="815">
        <f t="shared" si="467"/>
        <v>125</v>
      </c>
      <c r="D7184" s="815">
        <f t="shared" si="468"/>
        <v>126</v>
      </c>
      <c r="E7184" s="815">
        <v>1979</v>
      </c>
    </row>
    <row r="7185" spans="1:5">
      <c r="A7185" s="816">
        <f t="shared" si="469"/>
        <v>29097</v>
      </c>
      <c r="B7185" s="815">
        <f t="shared" si="466"/>
        <v>242</v>
      </c>
      <c r="C7185" s="815">
        <f t="shared" si="467"/>
        <v>124</v>
      </c>
      <c r="D7185" s="815">
        <f t="shared" si="468"/>
        <v>125</v>
      </c>
      <c r="E7185" s="815">
        <v>1979</v>
      </c>
    </row>
    <row r="7186" spans="1:5">
      <c r="A7186" s="816">
        <f t="shared" si="469"/>
        <v>29098</v>
      </c>
      <c r="B7186" s="815">
        <f t="shared" si="466"/>
        <v>243</v>
      </c>
      <c r="C7186" s="815">
        <f t="shared" si="467"/>
        <v>123</v>
      </c>
      <c r="D7186" s="815">
        <f t="shared" si="468"/>
        <v>124</v>
      </c>
      <c r="E7186" s="815">
        <v>1979</v>
      </c>
    </row>
    <row r="7187" spans="1:5">
      <c r="A7187" s="816">
        <f t="shared" si="469"/>
        <v>29099</v>
      </c>
      <c r="B7187" s="815">
        <f t="shared" si="466"/>
        <v>244</v>
      </c>
      <c r="C7187" s="815">
        <f t="shared" si="467"/>
        <v>122</v>
      </c>
      <c r="D7187" s="815">
        <f t="shared" si="468"/>
        <v>123</v>
      </c>
      <c r="E7187" s="815">
        <v>1979</v>
      </c>
    </row>
    <row r="7188" spans="1:5">
      <c r="A7188" s="816">
        <f t="shared" si="469"/>
        <v>29100</v>
      </c>
      <c r="B7188" s="815">
        <f t="shared" si="466"/>
        <v>245</v>
      </c>
      <c r="C7188" s="815">
        <f t="shared" si="467"/>
        <v>121</v>
      </c>
      <c r="D7188" s="815">
        <f t="shared" si="468"/>
        <v>122</v>
      </c>
      <c r="E7188" s="815">
        <v>1979</v>
      </c>
    </row>
    <row r="7189" spans="1:5">
      <c r="A7189" s="816">
        <f t="shared" si="469"/>
        <v>29101</v>
      </c>
      <c r="B7189" s="815">
        <f t="shared" si="466"/>
        <v>246</v>
      </c>
      <c r="C7189" s="815">
        <f t="shared" si="467"/>
        <v>120</v>
      </c>
      <c r="D7189" s="815">
        <f t="shared" si="468"/>
        <v>121</v>
      </c>
      <c r="E7189" s="815">
        <v>1979</v>
      </c>
    </row>
    <row r="7190" spans="1:5">
      <c r="A7190" s="816">
        <f t="shared" si="469"/>
        <v>29102</v>
      </c>
      <c r="B7190" s="815">
        <f t="shared" si="466"/>
        <v>247</v>
      </c>
      <c r="C7190" s="815">
        <f t="shared" si="467"/>
        <v>119</v>
      </c>
      <c r="D7190" s="815">
        <f t="shared" si="468"/>
        <v>120</v>
      </c>
      <c r="E7190" s="815">
        <v>1979</v>
      </c>
    </row>
    <row r="7191" spans="1:5">
      <c r="A7191" s="816">
        <f t="shared" si="469"/>
        <v>29103</v>
      </c>
      <c r="B7191" s="815">
        <f t="shared" si="466"/>
        <v>248</v>
      </c>
      <c r="C7191" s="815">
        <f t="shared" si="467"/>
        <v>118</v>
      </c>
      <c r="D7191" s="815">
        <f t="shared" si="468"/>
        <v>119</v>
      </c>
      <c r="E7191" s="815">
        <v>1979</v>
      </c>
    </row>
    <row r="7192" spans="1:5">
      <c r="A7192" s="816">
        <f t="shared" si="469"/>
        <v>29104</v>
      </c>
      <c r="B7192" s="815">
        <f t="shared" si="466"/>
        <v>249</v>
      </c>
      <c r="C7192" s="815">
        <f t="shared" si="467"/>
        <v>117</v>
      </c>
      <c r="D7192" s="815">
        <f t="shared" si="468"/>
        <v>118</v>
      </c>
      <c r="E7192" s="815">
        <v>1979</v>
      </c>
    </row>
    <row r="7193" spans="1:5">
      <c r="A7193" s="816">
        <f t="shared" si="469"/>
        <v>29105</v>
      </c>
      <c r="B7193" s="815">
        <f t="shared" si="466"/>
        <v>250</v>
      </c>
      <c r="C7193" s="815">
        <f t="shared" si="467"/>
        <v>116</v>
      </c>
      <c r="D7193" s="815">
        <f t="shared" si="468"/>
        <v>117</v>
      </c>
      <c r="E7193" s="815">
        <v>1979</v>
      </c>
    </row>
    <row r="7194" spans="1:5">
      <c r="A7194" s="816">
        <f t="shared" si="469"/>
        <v>29106</v>
      </c>
      <c r="B7194" s="815">
        <f t="shared" si="466"/>
        <v>251</v>
      </c>
      <c r="C7194" s="815">
        <f t="shared" si="467"/>
        <v>115</v>
      </c>
      <c r="D7194" s="815">
        <f t="shared" si="468"/>
        <v>116</v>
      </c>
      <c r="E7194" s="815">
        <v>1979</v>
      </c>
    </row>
    <row r="7195" spans="1:5">
      <c r="A7195" s="816">
        <f t="shared" si="469"/>
        <v>29107</v>
      </c>
      <c r="B7195" s="815">
        <f t="shared" si="466"/>
        <v>252</v>
      </c>
      <c r="C7195" s="815">
        <f t="shared" si="467"/>
        <v>114</v>
      </c>
      <c r="D7195" s="815">
        <f t="shared" si="468"/>
        <v>115</v>
      </c>
      <c r="E7195" s="815">
        <v>1979</v>
      </c>
    </row>
    <row r="7196" spans="1:5">
      <c r="A7196" s="816">
        <f t="shared" si="469"/>
        <v>29108</v>
      </c>
      <c r="B7196" s="815">
        <f t="shared" si="466"/>
        <v>253</v>
      </c>
      <c r="C7196" s="815">
        <f t="shared" si="467"/>
        <v>113</v>
      </c>
      <c r="D7196" s="815">
        <f t="shared" si="468"/>
        <v>114</v>
      </c>
      <c r="E7196" s="815">
        <v>1979</v>
      </c>
    </row>
    <row r="7197" spans="1:5">
      <c r="A7197" s="816">
        <f t="shared" si="469"/>
        <v>29109</v>
      </c>
      <c r="B7197" s="815">
        <f t="shared" si="466"/>
        <v>254</v>
      </c>
      <c r="C7197" s="815">
        <f t="shared" si="467"/>
        <v>112</v>
      </c>
      <c r="D7197" s="815">
        <f t="shared" si="468"/>
        <v>113</v>
      </c>
      <c r="E7197" s="815">
        <v>1979</v>
      </c>
    </row>
    <row r="7198" spans="1:5">
      <c r="A7198" s="816">
        <f t="shared" si="469"/>
        <v>29110</v>
      </c>
      <c r="B7198" s="815">
        <f t="shared" si="466"/>
        <v>255</v>
      </c>
      <c r="C7198" s="815">
        <f t="shared" si="467"/>
        <v>111</v>
      </c>
      <c r="D7198" s="815">
        <f t="shared" si="468"/>
        <v>112</v>
      </c>
      <c r="E7198" s="815">
        <v>1979</v>
      </c>
    </row>
    <row r="7199" spans="1:5">
      <c r="A7199" s="816">
        <f t="shared" si="469"/>
        <v>29111</v>
      </c>
      <c r="B7199" s="815">
        <f t="shared" si="466"/>
        <v>256</v>
      </c>
      <c r="C7199" s="815">
        <f t="shared" si="467"/>
        <v>110</v>
      </c>
      <c r="D7199" s="815">
        <f t="shared" si="468"/>
        <v>111</v>
      </c>
      <c r="E7199" s="815">
        <v>1979</v>
      </c>
    </row>
    <row r="7200" spans="1:5">
      <c r="A7200" s="816">
        <f t="shared" si="469"/>
        <v>29112</v>
      </c>
      <c r="B7200" s="815">
        <f t="shared" si="466"/>
        <v>257</v>
      </c>
      <c r="C7200" s="815">
        <f t="shared" si="467"/>
        <v>109</v>
      </c>
      <c r="D7200" s="815">
        <f t="shared" si="468"/>
        <v>110</v>
      </c>
      <c r="E7200" s="815">
        <v>1979</v>
      </c>
    </row>
    <row r="7201" spans="1:5">
      <c r="A7201" s="816">
        <f t="shared" si="469"/>
        <v>29113</v>
      </c>
      <c r="B7201" s="815">
        <f t="shared" si="466"/>
        <v>258</v>
      </c>
      <c r="C7201" s="815">
        <f t="shared" si="467"/>
        <v>108</v>
      </c>
      <c r="D7201" s="815">
        <f t="shared" si="468"/>
        <v>109</v>
      </c>
      <c r="E7201" s="815">
        <v>1979</v>
      </c>
    </row>
    <row r="7202" spans="1:5">
      <c r="A7202" s="816">
        <f t="shared" si="469"/>
        <v>29114</v>
      </c>
      <c r="B7202" s="815">
        <f t="shared" ref="B7202:B7265" si="470">B7201+1</f>
        <v>259</v>
      </c>
      <c r="C7202" s="815">
        <f t="shared" ref="C7202:C7265" si="471">C7201-1</f>
        <v>107</v>
      </c>
      <c r="D7202" s="815">
        <f t="shared" ref="D7202:D7265" si="472">D7201-1</f>
        <v>108</v>
      </c>
      <c r="E7202" s="815">
        <v>1979</v>
      </c>
    </row>
    <row r="7203" spans="1:5">
      <c r="A7203" s="816">
        <f t="shared" si="469"/>
        <v>29115</v>
      </c>
      <c r="B7203" s="815">
        <f t="shared" si="470"/>
        <v>260</v>
      </c>
      <c r="C7203" s="815">
        <f t="shared" si="471"/>
        <v>106</v>
      </c>
      <c r="D7203" s="815">
        <f t="shared" si="472"/>
        <v>107</v>
      </c>
      <c r="E7203" s="815">
        <v>1979</v>
      </c>
    </row>
    <row r="7204" spans="1:5">
      <c r="A7204" s="816">
        <f t="shared" si="469"/>
        <v>29116</v>
      </c>
      <c r="B7204" s="815">
        <f t="shared" si="470"/>
        <v>261</v>
      </c>
      <c r="C7204" s="815">
        <f t="shared" si="471"/>
        <v>105</v>
      </c>
      <c r="D7204" s="815">
        <f t="shared" si="472"/>
        <v>106</v>
      </c>
      <c r="E7204" s="815">
        <v>1979</v>
      </c>
    </row>
    <row r="7205" spans="1:5">
      <c r="A7205" s="816">
        <f t="shared" si="469"/>
        <v>29117</v>
      </c>
      <c r="B7205" s="815">
        <f t="shared" si="470"/>
        <v>262</v>
      </c>
      <c r="C7205" s="815">
        <f t="shared" si="471"/>
        <v>104</v>
      </c>
      <c r="D7205" s="815">
        <f t="shared" si="472"/>
        <v>105</v>
      </c>
      <c r="E7205" s="815">
        <v>1979</v>
      </c>
    </row>
    <row r="7206" spans="1:5">
      <c r="A7206" s="816">
        <f t="shared" si="469"/>
        <v>29118</v>
      </c>
      <c r="B7206" s="815">
        <f t="shared" si="470"/>
        <v>263</v>
      </c>
      <c r="C7206" s="815">
        <f t="shared" si="471"/>
        <v>103</v>
      </c>
      <c r="D7206" s="815">
        <f t="shared" si="472"/>
        <v>104</v>
      </c>
      <c r="E7206" s="815">
        <v>1979</v>
      </c>
    </row>
    <row r="7207" spans="1:5">
      <c r="A7207" s="816">
        <f t="shared" si="469"/>
        <v>29119</v>
      </c>
      <c r="B7207" s="815">
        <f t="shared" si="470"/>
        <v>264</v>
      </c>
      <c r="C7207" s="815">
        <f t="shared" si="471"/>
        <v>102</v>
      </c>
      <c r="D7207" s="815">
        <f t="shared" si="472"/>
        <v>103</v>
      </c>
      <c r="E7207" s="815">
        <v>1979</v>
      </c>
    </row>
    <row r="7208" spans="1:5">
      <c r="A7208" s="816">
        <f t="shared" si="469"/>
        <v>29120</v>
      </c>
      <c r="B7208" s="815">
        <f t="shared" si="470"/>
        <v>265</v>
      </c>
      <c r="C7208" s="815">
        <f t="shared" si="471"/>
        <v>101</v>
      </c>
      <c r="D7208" s="815">
        <f t="shared" si="472"/>
        <v>102</v>
      </c>
      <c r="E7208" s="815">
        <v>1979</v>
      </c>
    </row>
    <row r="7209" spans="1:5">
      <c r="A7209" s="816">
        <f t="shared" si="469"/>
        <v>29121</v>
      </c>
      <c r="B7209" s="815">
        <f t="shared" si="470"/>
        <v>266</v>
      </c>
      <c r="C7209" s="815">
        <f t="shared" si="471"/>
        <v>100</v>
      </c>
      <c r="D7209" s="815">
        <f t="shared" si="472"/>
        <v>101</v>
      </c>
      <c r="E7209" s="815">
        <v>1979</v>
      </c>
    </row>
    <row r="7210" spans="1:5">
      <c r="A7210" s="816">
        <f t="shared" si="469"/>
        <v>29122</v>
      </c>
      <c r="B7210" s="815">
        <f t="shared" si="470"/>
        <v>267</v>
      </c>
      <c r="C7210" s="815">
        <f t="shared" si="471"/>
        <v>99</v>
      </c>
      <c r="D7210" s="815">
        <f t="shared" si="472"/>
        <v>100</v>
      </c>
      <c r="E7210" s="815">
        <v>1979</v>
      </c>
    </row>
    <row r="7211" spans="1:5">
      <c r="A7211" s="816">
        <f t="shared" si="469"/>
        <v>29123</v>
      </c>
      <c r="B7211" s="815">
        <f t="shared" si="470"/>
        <v>268</v>
      </c>
      <c r="C7211" s="815">
        <f t="shared" si="471"/>
        <v>98</v>
      </c>
      <c r="D7211" s="815">
        <f t="shared" si="472"/>
        <v>99</v>
      </c>
      <c r="E7211" s="815">
        <v>1979</v>
      </c>
    </row>
    <row r="7212" spans="1:5">
      <c r="A7212" s="816">
        <f t="shared" si="469"/>
        <v>29124</v>
      </c>
      <c r="B7212" s="815">
        <f t="shared" si="470"/>
        <v>269</v>
      </c>
      <c r="C7212" s="815">
        <f t="shared" si="471"/>
        <v>97</v>
      </c>
      <c r="D7212" s="815">
        <f t="shared" si="472"/>
        <v>98</v>
      </c>
      <c r="E7212" s="815">
        <v>1979</v>
      </c>
    </row>
    <row r="7213" spans="1:5">
      <c r="A7213" s="816">
        <f t="shared" si="469"/>
        <v>29125</v>
      </c>
      <c r="B7213" s="815">
        <f t="shared" si="470"/>
        <v>270</v>
      </c>
      <c r="C7213" s="815">
        <f t="shared" si="471"/>
        <v>96</v>
      </c>
      <c r="D7213" s="815">
        <f t="shared" si="472"/>
        <v>97</v>
      </c>
      <c r="E7213" s="815">
        <v>1979</v>
      </c>
    </row>
    <row r="7214" spans="1:5">
      <c r="A7214" s="816">
        <f t="shared" si="469"/>
        <v>29126</v>
      </c>
      <c r="B7214" s="815">
        <f t="shared" si="470"/>
        <v>271</v>
      </c>
      <c r="C7214" s="815">
        <f t="shared" si="471"/>
        <v>95</v>
      </c>
      <c r="D7214" s="815">
        <f t="shared" si="472"/>
        <v>96</v>
      </c>
      <c r="E7214" s="815">
        <v>1979</v>
      </c>
    </row>
    <row r="7215" spans="1:5">
      <c r="A7215" s="816">
        <f t="shared" si="469"/>
        <v>29127</v>
      </c>
      <c r="B7215" s="815">
        <f t="shared" si="470"/>
        <v>272</v>
      </c>
      <c r="C7215" s="815">
        <f t="shared" si="471"/>
        <v>94</v>
      </c>
      <c r="D7215" s="815">
        <f t="shared" si="472"/>
        <v>95</v>
      </c>
      <c r="E7215" s="815">
        <v>1979</v>
      </c>
    </row>
    <row r="7216" spans="1:5">
      <c r="A7216" s="816">
        <f t="shared" si="469"/>
        <v>29128</v>
      </c>
      <c r="B7216" s="815">
        <f t="shared" si="470"/>
        <v>273</v>
      </c>
      <c r="C7216" s="815">
        <f t="shared" si="471"/>
        <v>93</v>
      </c>
      <c r="D7216" s="815">
        <f t="shared" si="472"/>
        <v>94</v>
      </c>
      <c r="E7216" s="815">
        <v>1979</v>
      </c>
    </row>
    <row r="7217" spans="1:5">
      <c r="A7217" s="816">
        <f t="shared" si="469"/>
        <v>29129</v>
      </c>
      <c r="B7217" s="815">
        <f t="shared" si="470"/>
        <v>274</v>
      </c>
      <c r="C7217" s="815">
        <f t="shared" si="471"/>
        <v>92</v>
      </c>
      <c r="D7217" s="815">
        <f t="shared" si="472"/>
        <v>93</v>
      </c>
      <c r="E7217" s="815">
        <v>1979</v>
      </c>
    </row>
    <row r="7218" spans="1:5">
      <c r="A7218" s="816">
        <f t="shared" si="469"/>
        <v>29130</v>
      </c>
      <c r="B7218" s="815">
        <f t="shared" si="470"/>
        <v>275</v>
      </c>
      <c r="C7218" s="815">
        <f t="shared" si="471"/>
        <v>91</v>
      </c>
      <c r="D7218" s="815">
        <f t="shared" si="472"/>
        <v>92</v>
      </c>
      <c r="E7218" s="815">
        <v>1979</v>
      </c>
    </row>
    <row r="7219" spans="1:5">
      <c r="A7219" s="816">
        <f t="shared" ref="A7219:A7282" si="473">A7218+1</f>
        <v>29131</v>
      </c>
      <c r="B7219" s="815">
        <f t="shared" si="470"/>
        <v>276</v>
      </c>
      <c r="C7219" s="815">
        <f t="shared" si="471"/>
        <v>90</v>
      </c>
      <c r="D7219" s="815">
        <f t="shared" si="472"/>
        <v>91</v>
      </c>
      <c r="E7219" s="815">
        <v>1979</v>
      </c>
    </row>
    <row r="7220" spans="1:5">
      <c r="A7220" s="816">
        <f t="shared" si="473"/>
        <v>29132</v>
      </c>
      <c r="B7220" s="815">
        <f t="shared" si="470"/>
        <v>277</v>
      </c>
      <c r="C7220" s="815">
        <f t="shared" si="471"/>
        <v>89</v>
      </c>
      <c r="D7220" s="815">
        <f t="shared" si="472"/>
        <v>90</v>
      </c>
      <c r="E7220" s="815">
        <v>1979</v>
      </c>
    </row>
    <row r="7221" spans="1:5">
      <c r="A7221" s="816">
        <f t="shared" si="473"/>
        <v>29133</v>
      </c>
      <c r="B7221" s="815">
        <f t="shared" si="470"/>
        <v>278</v>
      </c>
      <c r="C7221" s="815">
        <f t="shared" si="471"/>
        <v>88</v>
      </c>
      <c r="D7221" s="815">
        <f t="shared" si="472"/>
        <v>89</v>
      </c>
      <c r="E7221" s="815">
        <v>1979</v>
      </c>
    </row>
    <row r="7222" spans="1:5">
      <c r="A7222" s="816">
        <f t="shared" si="473"/>
        <v>29134</v>
      </c>
      <c r="B7222" s="815">
        <f t="shared" si="470"/>
        <v>279</v>
      </c>
      <c r="C7222" s="815">
        <f t="shared" si="471"/>
        <v>87</v>
      </c>
      <c r="D7222" s="815">
        <f t="shared" si="472"/>
        <v>88</v>
      </c>
      <c r="E7222" s="815">
        <v>1979</v>
      </c>
    </row>
    <row r="7223" spans="1:5">
      <c r="A7223" s="816">
        <f t="shared" si="473"/>
        <v>29135</v>
      </c>
      <c r="B7223" s="815">
        <f t="shared" si="470"/>
        <v>280</v>
      </c>
      <c r="C7223" s="815">
        <f t="shared" si="471"/>
        <v>86</v>
      </c>
      <c r="D7223" s="815">
        <f t="shared" si="472"/>
        <v>87</v>
      </c>
      <c r="E7223" s="815">
        <v>1979</v>
      </c>
    </row>
    <row r="7224" spans="1:5">
      <c r="A7224" s="816">
        <f t="shared" si="473"/>
        <v>29136</v>
      </c>
      <c r="B7224" s="815">
        <f t="shared" si="470"/>
        <v>281</v>
      </c>
      <c r="C7224" s="815">
        <f t="shared" si="471"/>
        <v>85</v>
      </c>
      <c r="D7224" s="815">
        <f t="shared" si="472"/>
        <v>86</v>
      </c>
      <c r="E7224" s="815">
        <v>1979</v>
      </c>
    </row>
    <row r="7225" spans="1:5">
      <c r="A7225" s="816">
        <f t="shared" si="473"/>
        <v>29137</v>
      </c>
      <c r="B7225" s="815">
        <f t="shared" si="470"/>
        <v>282</v>
      </c>
      <c r="C7225" s="815">
        <f t="shared" si="471"/>
        <v>84</v>
      </c>
      <c r="D7225" s="815">
        <f t="shared" si="472"/>
        <v>85</v>
      </c>
      <c r="E7225" s="815">
        <v>1979</v>
      </c>
    </row>
    <row r="7226" spans="1:5">
      <c r="A7226" s="816">
        <f t="shared" si="473"/>
        <v>29138</v>
      </c>
      <c r="B7226" s="815">
        <f t="shared" si="470"/>
        <v>283</v>
      </c>
      <c r="C7226" s="815">
        <f t="shared" si="471"/>
        <v>83</v>
      </c>
      <c r="D7226" s="815">
        <f t="shared" si="472"/>
        <v>84</v>
      </c>
      <c r="E7226" s="815">
        <v>1979</v>
      </c>
    </row>
    <row r="7227" spans="1:5">
      <c r="A7227" s="816">
        <f t="shared" si="473"/>
        <v>29139</v>
      </c>
      <c r="B7227" s="815">
        <f t="shared" si="470"/>
        <v>284</v>
      </c>
      <c r="C7227" s="815">
        <f t="shared" si="471"/>
        <v>82</v>
      </c>
      <c r="D7227" s="815">
        <f t="shared" si="472"/>
        <v>83</v>
      </c>
      <c r="E7227" s="815">
        <v>1979</v>
      </c>
    </row>
    <row r="7228" spans="1:5">
      <c r="A7228" s="816">
        <f t="shared" si="473"/>
        <v>29140</v>
      </c>
      <c r="B7228" s="815">
        <f t="shared" si="470"/>
        <v>285</v>
      </c>
      <c r="C7228" s="815">
        <f t="shared" si="471"/>
        <v>81</v>
      </c>
      <c r="D7228" s="815">
        <f t="shared" si="472"/>
        <v>82</v>
      </c>
      <c r="E7228" s="815">
        <v>1979</v>
      </c>
    </row>
    <row r="7229" spans="1:5">
      <c r="A7229" s="816">
        <f t="shared" si="473"/>
        <v>29141</v>
      </c>
      <c r="B7229" s="815">
        <f t="shared" si="470"/>
        <v>286</v>
      </c>
      <c r="C7229" s="815">
        <f t="shared" si="471"/>
        <v>80</v>
      </c>
      <c r="D7229" s="815">
        <f t="shared" si="472"/>
        <v>81</v>
      </c>
      <c r="E7229" s="815">
        <v>1979</v>
      </c>
    </row>
    <row r="7230" spans="1:5">
      <c r="A7230" s="816">
        <f t="shared" si="473"/>
        <v>29142</v>
      </c>
      <c r="B7230" s="815">
        <f t="shared" si="470"/>
        <v>287</v>
      </c>
      <c r="C7230" s="815">
        <f t="shared" si="471"/>
        <v>79</v>
      </c>
      <c r="D7230" s="815">
        <f t="shared" si="472"/>
        <v>80</v>
      </c>
      <c r="E7230" s="815">
        <v>1979</v>
      </c>
    </row>
    <row r="7231" spans="1:5">
      <c r="A7231" s="816">
        <f t="shared" si="473"/>
        <v>29143</v>
      </c>
      <c r="B7231" s="815">
        <f t="shared" si="470"/>
        <v>288</v>
      </c>
      <c r="C7231" s="815">
        <f t="shared" si="471"/>
        <v>78</v>
      </c>
      <c r="D7231" s="815">
        <f t="shared" si="472"/>
        <v>79</v>
      </c>
      <c r="E7231" s="815">
        <v>1979</v>
      </c>
    </row>
    <row r="7232" spans="1:5">
      <c r="A7232" s="816">
        <f t="shared" si="473"/>
        <v>29144</v>
      </c>
      <c r="B7232" s="815">
        <f t="shared" si="470"/>
        <v>289</v>
      </c>
      <c r="C7232" s="815">
        <f t="shared" si="471"/>
        <v>77</v>
      </c>
      <c r="D7232" s="815">
        <f t="shared" si="472"/>
        <v>78</v>
      </c>
      <c r="E7232" s="815">
        <v>1979</v>
      </c>
    </row>
    <row r="7233" spans="1:5">
      <c r="A7233" s="816">
        <f t="shared" si="473"/>
        <v>29145</v>
      </c>
      <c r="B7233" s="815">
        <f t="shared" si="470"/>
        <v>290</v>
      </c>
      <c r="C7233" s="815">
        <f t="shared" si="471"/>
        <v>76</v>
      </c>
      <c r="D7233" s="815">
        <f t="shared" si="472"/>
        <v>77</v>
      </c>
      <c r="E7233" s="815">
        <v>1979</v>
      </c>
    </row>
    <row r="7234" spans="1:5">
      <c r="A7234" s="816">
        <f t="shared" si="473"/>
        <v>29146</v>
      </c>
      <c r="B7234" s="815">
        <f t="shared" si="470"/>
        <v>291</v>
      </c>
      <c r="C7234" s="815">
        <f t="shared" si="471"/>
        <v>75</v>
      </c>
      <c r="D7234" s="815">
        <f t="shared" si="472"/>
        <v>76</v>
      </c>
      <c r="E7234" s="815">
        <v>1979</v>
      </c>
    </row>
    <row r="7235" spans="1:5">
      <c r="A7235" s="816">
        <f t="shared" si="473"/>
        <v>29147</v>
      </c>
      <c r="B7235" s="815">
        <f t="shared" si="470"/>
        <v>292</v>
      </c>
      <c r="C7235" s="815">
        <f t="shared" si="471"/>
        <v>74</v>
      </c>
      <c r="D7235" s="815">
        <f t="shared" si="472"/>
        <v>75</v>
      </c>
      <c r="E7235" s="815">
        <v>1979</v>
      </c>
    </row>
    <row r="7236" spans="1:5">
      <c r="A7236" s="816">
        <f t="shared" si="473"/>
        <v>29148</v>
      </c>
      <c r="B7236" s="815">
        <f t="shared" si="470"/>
        <v>293</v>
      </c>
      <c r="C7236" s="815">
        <f t="shared" si="471"/>
        <v>73</v>
      </c>
      <c r="D7236" s="815">
        <f t="shared" si="472"/>
        <v>74</v>
      </c>
      <c r="E7236" s="815">
        <v>1979</v>
      </c>
    </row>
    <row r="7237" spans="1:5">
      <c r="A7237" s="816">
        <f t="shared" si="473"/>
        <v>29149</v>
      </c>
      <c r="B7237" s="815">
        <f t="shared" si="470"/>
        <v>294</v>
      </c>
      <c r="C7237" s="815">
        <f t="shared" si="471"/>
        <v>72</v>
      </c>
      <c r="D7237" s="815">
        <f t="shared" si="472"/>
        <v>73</v>
      </c>
      <c r="E7237" s="815">
        <v>1979</v>
      </c>
    </row>
    <row r="7238" spans="1:5">
      <c r="A7238" s="816">
        <f t="shared" si="473"/>
        <v>29150</v>
      </c>
      <c r="B7238" s="815">
        <f t="shared" si="470"/>
        <v>295</v>
      </c>
      <c r="C7238" s="815">
        <f t="shared" si="471"/>
        <v>71</v>
      </c>
      <c r="D7238" s="815">
        <f t="shared" si="472"/>
        <v>72</v>
      </c>
      <c r="E7238" s="815">
        <v>1979</v>
      </c>
    </row>
    <row r="7239" spans="1:5">
      <c r="A7239" s="816">
        <f t="shared" si="473"/>
        <v>29151</v>
      </c>
      <c r="B7239" s="815">
        <f t="shared" si="470"/>
        <v>296</v>
      </c>
      <c r="C7239" s="815">
        <f t="shared" si="471"/>
        <v>70</v>
      </c>
      <c r="D7239" s="815">
        <f t="shared" si="472"/>
        <v>71</v>
      </c>
      <c r="E7239" s="815">
        <v>1979</v>
      </c>
    </row>
    <row r="7240" spans="1:5">
      <c r="A7240" s="816">
        <f t="shared" si="473"/>
        <v>29152</v>
      </c>
      <c r="B7240" s="815">
        <f t="shared" si="470"/>
        <v>297</v>
      </c>
      <c r="C7240" s="815">
        <f t="shared" si="471"/>
        <v>69</v>
      </c>
      <c r="D7240" s="815">
        <f t="shared" si="472"/>
        <v>70</v>
      </c>
      <c r="E7240" s="815">
        <v>1979</v>
      </c>
    </row>
    <row r="7241" spans="1:5">
      <c r="A7241" s="816">
        <f t="shared" si="473"/>
        <v>29153</v>
      </c>
      <c r="B7241" s="815">
        <f t="shared" si="470"/>
        <v>298</v>
      </c>
      <c r="C7241" s="815">
        <f t="shared" si="471"/>
        <v>68</v>
      </c>
      <c r="D7241" s="815">
        <f t="shared" si="472"/>
        <v>69</v>
      </c>
      <c r="E7241" s="815">
        <v>1979</v>
      </c>
    </row>
    <row r="7242" spans="1:5">
      <c r="A7242" s="816">
        <f t="shared" si="473"/>
        <v>29154</v>
      </c>
      <c r="B7242" s="815">
        <f t="shared" si="470"/>
        <v>299</v>
      </c>
      <c r="C7242" s="815">
        <f t="shared" si="471"/>
        <v>67</v>
      </c>
      <c r="D7242" s="815">
        <f t="shared" si="472"/>
        <v>68</v>
      </c>
      <c r="E7242" s="815">
        <v>1979</v>
      </c>
    </row>
    <row r="7243" spans="1:5">
      <c r="A7243" s="816">
        <f t="shared" si="473"/>
        <v>29155</v>
      </c>
      <c r="B7243" s="815">
        <f t="shared" si="470"/>
        <v>300</v>
      </c>
      <c r="C7243" s="815">
        <f t="shared" si="471"/>
        <v>66</v>
      </c>
      <c r="D7243" s="815">
        <f t="shared" si="472"/>
        <v>67</v>
      </c>
      <c r="E7243" s="815">
        <v>1979</v>
      </c>
    </row>
    <row r="7244" spans="1:5">
      <c r="A7244" s="816">
        <f t="shared" si="473"/>
        <v>29156</v>
      </c>
      <c r="B7244" s="815">
        <f t="shared" si="470"/>
        <v>301</v>
      </c>
      <c r="C7244" s="815">
        <f t="shared" si="471"/>
        <v>65</v>
      </c>
      <c r="D7244" s="815">
        <f t="shared" si="472"/>
        <v>66</v>
      </c>
      <c r="E7244" s="815">
        <v>1979</v>
      </c>
    </row>
    <row r="7245" spans="1:5">
      <c r="A7245" s="816">
        <f t="shared" si="473"/>
        <v>29157</v>
      </c>
      <c r="B7245" s="815">
        <f t="shared" si="470"/>
        <v>302</v>
      </c>
      <c r="C7245" s="815">
        <f t="shared" si="471"/>
        <v>64</v>
      </c>
      <c r="D7245" s="815">
        <f t="shared" si="472"/>
        <v>65</v>
      </c>
      <c r="E7245" s="815">
        <v>1979</v>
      </c>
    </row>
    <row r="7246" spans="1:5">
      <c r="A7246" s="816">
        <f t="shared" si="473"/>
        <v>29158</v>
      </c>
      <c r="B7246" s="815">
        <f t="shared" si="470"/>
        <v>303</v>
      </c>
      <c r="C7246" s="815">
        <f t="shared" si="471"/>
        <v>63</v>
      </c>
      <c r="D7246" s="815">
        <f t="shared" si="472"/>
        <v>64</v>
      </c>
      <c r="E7246" s="815">
        <v>1979</v>
      </c>
    </row>
    <row r="7247" spans="1:5">
      <c r="A7247" s="816">
        <f t="shared" si="473"/>
        <v>29159</v>
      </c>
      <c r="B7247" s="815">
        <f t="shared" si="470"/>
        <v>304</v>
      </c>
      <c r="C7247" s="815">
        <f t="shared" si="471"/>
        <v>62</v>
      </c>
      <c r="D7247" s="815">
        <f t="shared" si="472"/>
        <v>63</v>
      </c>
      <c r="E7247" s="815">
        <v>1979</v>
      </c>
    </row>
    <row r="7248" spans="1:5">
      <c r="A7248" s="816">
        <f t="shared" si="473"/>
        <v>29160</v>
      </c>
      <c r="B7248" s="815">
        <f t="shared" si="470"/>
        <v>305</v>
      </c>
      <c r="C7248" s="815">
        <f t="shared" si="471"/>
        <v>61</v>
      </c>
      <c r="D7248" s="815">
        <f t="shared" si="472"/>
        <v>62</v>
      </c>
      <c r="E7248" s="815">
        <v>1979</v>
      </c>
    </row>
    <row r="7249" spans="1:5">
      <c r="A7249" s="816">
        <f t="shared" si="473"/>
        <v>29161</v>
      </c>
      <c r="B7249" s="815">
        <f t="shared" si="470"/>
        <v>306</v>
      </c>
      <c r="C7249" s="815">
        <f t="shared" si="471"/>
        <v>60</v>
      </c>
      <c r="D7249" s="815">
        <f t="shared" si="472"/>
        <v>61</v>
      </c>
      <c r="E7249" s="815">
        <v>1979</v>
      </c>
    </row>
    <row r="7250" spans="1:5">
      <c r="A7250" s="816">
        <f t="shared" si="473"/>
        <v>29162</v>
      </c>
      <c r="B7250" s="815">
        <f t="shared" si="470"/>
        <v>307</v>
      </c>
      <c r="C7250" s="815">
        <f t="shared" si="471"/>
        <v>59</v>
      </c>
      <c r="D7250" s="815">
        <f t="shared" si="472"/>
        <v>60</v>
      </c>
      <c r="E7250" s="815">
        <v>1979</v>
      </c>
    </row>
    <row r="7251" spans="1:5">
      <c r="A7251" s="816">
        <f t="shared" si="473"/>
        <v>29163</v>
      </c>
      <c r="B7251" s="815">
        <f t="shared" si="470"/>
        <v>308</v>
      </c>
      <c r="C7251" s="815">
        <f t="shared" si="471"/>
        <v>58</v>
      </c>
      <c r="D7251" s="815">
        <f t="shared" si="472"/>
        <v>59</v>
      </c>
      <c r="E7251" s="815">
        <v>1979</v>
      </c>
    </row>
    <row r="7252" spans="1:5">
      <c r="A7252" s="816">
        <f t="shared" si="473"/>
        <v>29164</v>
      </c>
      <c r="B7252" s="815">
        <f t="shared" si="470"/>
        <v>309</v>
      </c>
      <c r="C7252" s="815">
        <f t="shared" si="471"/>
        <v>57</v>
      </c>
      <c r="D7252" s="815">
        <f t="shared" si="472"/>
        <v>58</v>
      </c>
      <c r="E7252" s="815">
        <v>1979</v>
      </c>
    </row>
    <row r="7253" spans="1:5">
      <c r="A7253" s="816">
        <f t="shared" si="473"/>
        <v>29165</v>
      </c>
      <c r="B7253" s="815">
        <f t="shared" si="470"/>
        <v>310</v>
      </c>
      <c r="C7253" s="815">
        <f t="shared" si="471"/>
        <v>56</v>
      </c>
      <c r="D7253" s="815">
        <f t="shared" si="472"/>
        <v>57</v>
      </c>
      <c r="E7253" s="815">
        <v>1979</v>
      </c>
    </row>
    <row r="7254" spans="1:5">
      <c r="A7254" s="816">
        <f t="shared" si="473"/>
        <v>29166</v>
      </c>
      <c r="B7254" s="815">
        <f t="shared" si="470"/>
        <v>311</v>
      </c>
      <c r="C7254" s="815">
        <f t="shared" si="471"/>
        <v>55</v>
      </c>
      <c r="D7254" s="815">
        <f t="shared" si="472"/>
        <v>56</v>
      </c>
      <c r="E7254" s="815">
        <v>1979</v>
      </c>
    </row>
    <row r="7255" spans="1:5">
      <c r="A7255" s="816">
        <f t="shared" si="473"/>
        <v>29167</v>
      </c>
      <c r="B7255" s="815">
        <f t="shared" si="470"/>
        <v>312</v>
      </c>
      <c r="C7255" s="815">
        <f t="shared" si="471"/>
        <v>54</v>
      </c>
      <c r="D7255" s="815">
        <f t="shared" si="472"/>
        <v>55</v>
      </c>
      <c r="E7255" s="815">
        <v>1979</v>
      </c>
    </row>
    <row r="7256" spans="1:5">
      <c r="A7256" s="816">
        <f t="shared" si="473"/>
        <v>29168</v>
      </c>
      <c r="B7256" s="815">
        <f t="shared" si="470"/>
        <v>313</v>
      </c>
      <c r="C7256" s="815">
        <f t="shared" si="471"/>
        <v>53</v>
      </c>
      <c r="D7256" s="815">
        <f t="shared" si="472"/>
        <v>54</v>
      </c>
      <c r="E7256" s="815">
        <v>1979</v>
      </c>
    </row>
    <row r="7257" spans="1:5">
      <c r="A7257" s="816">
        <f t="shared" si="473"/>
        <v>29169</v>
      </c>
      <c r="B7257" s="815">
        <f t="shared" si="470"/>
        <v>314</v>
      </c>
      <c r="C7257" s="815">
        <f t="shared" si="471"/>
        <v>52</v>
      </c>
      <c r="D7257" s="815">
        <f t="shared" si="472"/>
        <v>53</v>
      </c>
      <c r="E7257" s="815">
        <v>1979</v>
      </c>
    </row>
    <row r="7258" spans="1:5">
      <c r="A7258" s="816">
        <f t="shared" si="473"/>
        <v>29170</v>
      </c>
      <c r="B7258" s="815">
        <f t="shared" si="470"/>
        <v>315</v>
      </c>
      <c r="C7258" s="815">
        <f t="shared" si="471"/>
        <v>51</v>
      </c>
      <c r="D7258" s="815">
        <f t="shared" si="472"/>
        <v>52</v>
      </c>
      <c r="E7258" s="815">
        <v>1979</v>
      </c>
    </row>
    <row r="7259" spans="1:5">
      <c r="A7259" s="816">
        <f t="shared" si="473"/>
        <v>29171</v>
      </c>
      <c r="B7259" s="815">
        <f t="shared" si="470"/>
        <v>316</v>
      </c>
      <c r="C7259" s="815">
        <f t="shared" si="471"/>
        <v>50</v>
      </c>
      <c r="D7259" s="815">
        <f t="shared" si="472"/>
        <v>51</v>
      </c>
      <c r="E7259" s="815">
        <v>1979</v>
      </c>
    </row>
    <row r="7260" spans="1:5">
      <c r="A7260" s="816">
        <f t="shared" si="473"/>
        <v>29172</v>
      </c>
      <c r="B7260" s="815">
        <f t="shared" si="470"/>
        <v>317</v>
      </c>
      <c r="C7260" s="815">
        <f t="shared" si="471"/>
        <v>49</v>
      </c>
      <c r="D7260" s="815">
        <f t="shared" si="472"/>
        <v>50</v>
      </c>
      <c r="E7260" s="815">
        <v>1979</v>
      </c>
    </row>
    <row r="7261" spans="1:5">
      <c r="A7261" s="816">
        <f t="shared" si="473"/>
        <v>29173</v>
      </c>
      <c r="B7261" s="815">
        <f t="shared" si="470"/>
        <v>318</v>
      </c>
      <c r="C7261" s="815">
        <f t="shared" si="471"/>
        <v>48</v>
      </c>
      <c r="D7261" s="815">
        <f t="shared" si="472"/>
        <v>49</v>
      </c>
      <c r="E7261" s="815">
        <v>1979</v>
      </c>
    </row>
    <row r="7262" spans="1:5">
      <c r="A7262" s="816">
        <f t="shared" si="473"/>
        <v>29174</v>
      </c>
      <c r="B7262" s="815">
        <f t="shared" si="470"/>
        <v>319</v>
      </c>
      <c r="C7262" s="815">
        <f t="shared" si="471"/>
        <v>47</v>
      </c>
      <c r="D7262" s="815">
        <f t="shared" si="472"/>
        <v>48</v>
      </c>
      <c r="E7262" s="815">
        <v>1979</v>
      </c>
    </row>
    <row r="7263" spans="1:5">
      <c r="A7263" s="816">
        <f t="shared" si="473"/>
        <v>29175</v>
      </c>
      <c r="B7263" s="815">
        <f t="shared" si="470"/>
        <v>320</v>
      </c>
      <c r="C7263" s="815">
        <f t="shared" si="471"/>
        <v>46</v>
      </c>
      <c r="D7263" s="815">
        <f t="shared" si="472"/>
        <v>47</v>
      </c>
      <c r="E7263" s="815">
        <v>1979</v>
      </c>
    </row>
    <row r="7264" spans="1:5">
      <c r="A7264" s="816">
        <f t="shared" si="473"/>
        <v>29176</v>
      </c>
      <c r="B7264" s="815">
        <f t="shared" si="470"/>
        <v>321</v>
      </c>
      <c r="C7264" s="815">
        <f t="shared" si="471"/>
        <v>45</v>
      </c>
      <c r="D7264" s="815">
        <f t="shared" si="472"/>
        <v>46</v>
      </c>
      <c r="E7264" s="815">
        <v>1979</v>
      </c>
    </row>
    <row r="7265" spans="1:5">
      <c r="A7265" s="816">
        <f t="shared" si="473"/>
        <v>29177</v>
      </c>
      <c r="B7265" s="815">
        <f t="shared" si="470"/>
        <v>322</v>
      </c>
      <c r="C7265" s="815">
        <f t="shared" si="471"/>
        <v>44</v>
      </c>
      <c r="D7265" s="815">
        <f t="shared" si="472"/>
        <v>45</v>
      </c>
      <c r="E7265" s="815">
        <v>1979</v>
      </c>
    </row>
    <row r="7266" spans="1:5">
      <c r="A7266" s="816">
        <f t="shared" si="473"/>
        <v>29178</v>
      </c>
      <c r="B7266" s="815">
        <f t="shared" ref="B7266:B7308" si="474">B7265+1</f>
        <v>323</v>
      </c>
      <c r="C7266" s="815">
        <f t="shared" ref="C7266:C7308" si="475">C7265-1</f>
        <v>43</v>
      </c>
      <c r="D7266" s="815">
        <f t="shared" ref="D7266:D7309" si="476">D7265-1</f>
        <v>44</v>
      </c>
      <c r="E7266" s="815">
        <v>1979</v>
      </c>
    </row>
    <row r="7267" spans="1:5">
      <c r="A7267" s="816">
        <f t="shared" si="473"/>
        <v>29179</v>
      </c>
      <c r="B7267" s="815">
        <f t="shared" si="474"/>
        <v>324</v>
      </c>
      <c r="C7267" s="815">
        <f t="shared" si="475"/>
        <v>42</v>
      </c>
      <c r="D7267" s="815">
        <f t="shared" si="476"/>
        <v>43</v>
      </c>
      <c r="E7267" s="815">
        <v>1979</v>
      </c>
    </row>
    <row r="7268" spans="1:5">
      <c r="A7268" s="816">
        <f t="shared" si="473"/>
        <v>29180</v>
      </c>
      <c r="B7268" s="815">
        <f t="shared" si="474"/>
        <v>325</v>
      </c>
      <c r="C7268" s="815">
        <f t="shared" si="475"/>
        <v>41</v>
      </c>
      <c r="D7268" s="815">
        <f t="shared" si="476"/>
        <v>42</v>
      </c>
      <c r="E7268" s="815">
        <v>1979</v>
      </c>
    </row>
    <row r="7269" spans="1:5">
      <c r="A7269" s="816">
        <f t="shared" si="473"/>
        <v>29181</v>
      </c>
      <c r="B7269" s="815">
        <f t="shared" si="474"/>
        <v>326</v>
      </c>
      <c r="C7269" s="815">
        <f t="shared" si="475"/>
        <v>40</v>
      </c>
      <c r="D7269" s="815">
        <f t="shared" si="476"/>
        <v>41</v>
      </c>
      <c r="E7269" s="815">
        <v>1979</v>
      </c>
    </row>
    <row r="7270" spans="1:5">
      <c r="A7270" s="816">
        <f t="shared" si="473"/>
        <v>29182</v>
      </c>
      <c r="B7270" s="815">
        <f t="shared" si="474"/>
        <v>327</v>
      </c>
      <c r="C7270" s="815">
        <f t="shared" si="475"/>
        <v>39</v>
      </c>
      <c r="D7270" s="815">
        <f t="shared" si="476"/>
        <v>40</v>
      </c>
      <c r="E7270" s="815">
        <v>1979</v>
      </c>
    </row>
    <row r="7271" spans="1:5">
      <c r="A7271" s="816">
        <f t="shared" si="473"/>
        <v>29183</v>
      </c>
      <c r="B7271" s="815">
        <f t="shared" si="474"/>
        <v>328</v>
      </c>
      <c r="C7271" s="815">
        <f t="shared" si="475"/>
        <v>38</v>
      </c>
      <c r="D7271" s="815">
        <f t="shared" si="476"/>
        <v>39</v>
      </c>
      <c r="E7271" s="815">
        <v>1979</v>
      </c>
    </row>
    <row r="7272" spans="1:5">
      <c r="A7272" s="816">
        <f t="shared" si="473"/>
        <v>29184</v>
      </c>
      <c r="B7272" s="815">
        <f t="shared" si="474"/>
        <v>329</v>
      </c>
      <c r="C7272" s="815">
        <f t="shared" si="475"/>
        <v>37</v>
      </c>
      <c r="D7272" s="815">
        <f t="shared" si="476"/>
        <v>38</v>
      </c>
      <c r="E7272" s="815">
        <v>1979</v>
      </c>
    </row>
    <row r="7273" spans="1:5">
      <c r="A7273" s="816">
        <f t="shared" si="473"/>
        <v>29185</v>
      </c>
      <c r="B7273" s="815">
        <f t="shared" si="474"/>
        <v>330</v>
      </c>
      <c r="C7273" s="815">
        <f t="shared" si="475"/>
        <v>36</v>
      </c>
      <c r="D7273" s="815">
        <f t="shared" si="476"/>
        <v>37</v>
      </c>
      <c r="E7273" s="815">
        <v>1979</v>
      </c>
    </row>
    <row r="7274" spans="1:5">
      <c r="A7274" s="816">
        <f t="shared" si="473"/>
        <v>29186</v>
      </c>
      <c r="B7274" s="815">
        <f t="shared" si="474"/>
        <v>331</v>
      </c>
      <c r="C7274" s="815">
        <f t="shared" si="475"/>
        <v>35</v>
      </c>
      <c r="D7274" s="815">
        <f t="shared" si="476"/>
        <v>36</v>
      </c>
      <c r="E7274" s="815">
        <v>1979</v>
      </c>
    </row>
    <row r="7275" spans="1:5">
      <c r="A7275" s="816">
        <f t="shared" si="473"/>
        <v>29187</v>
      </c>
      <c r="B7275" s="815">
        <f t="shared" si="474"/>
        <v>332</v>
      </c>
      <c r="C7275" s="815">
        <f t="shared" si="475"/>
        <v>34</v>
      </c>
      <c r="D7275" s="815">
        <f t="shared" si="476"/>
        <v>35</v>
      </c>
      <c r="E7275" s="815">
        <v>1979</v>
      </c>
    </row>
    <row r="7276" spans="1:5">
      <c r="A7276" s="816">
        <f t="shared" si="473"/>
        <v>29188</v>
      </c>
      <c r="B7276" s="815">
        <f t="shared" si="474"/>
        <v>333</v>
      </c>
      <c r="C7276" s="815">
        <f t="shared" si="475"/>
        <v>33</v>
      </c>
      <c r="D7276" s="815">
        <f t="shared" si="476"/>
        <v>34</v>
      </c>
      <c r="E7276" s="815">
        <v>1979</v>
      </c>
    </row>
    <row r="7277" spans="1:5">
      <c r="A7277" s="816">
        <f t="shared" si="473"/>
        <v>29189</v>
      </c>
      <c r="B7277" s="815">
        <f t="shared" si="474"/>
        <v>334</v>
      </c>
      <c r="C7277" s="815">
        <f t="shared" si="475"/>
        <v>32</v>
      </c>
      <c r="D7277" s="815">
        <f t="shared" si="476"/>
        <v>33</v>
      </c>
      <c r="E7277" s="815">
        <v>1979</v>
      </c>
    </row>
    <row r="7278" spans="1:5">
      <c r="A7278" s="816">
        <f t="shared" si="473"/>
        <v>29190</v>
      </c>
      <c r="B7278" s="815">
        <f t="shared" si="474"/>
        <v>335</v>
      </c>
      <c r="C7278" s="815">
        <f t="shared" si="475"/>
        <v>31</v>
      </c>
      <c r="D7278" s="815">
        <f t="shared" si="476"/>
        <v>32</v>
      </c>
      <c r="E7278" s="815">
        <v>1979</v>
      </c>
    </row>
    <row r="7279" spans="1:5">
      <c r="A7279" s="816">
        <f t="shared" si="473"/>
        <v>29191</v>
      </c>
      <c r="B7279" s="815">
        <f t="shared" si="474"/>
        <v>336</v>
      </c>
      <c r="C7279" s="815">
        <f t="shared" si="475"/>
        <v>30</v>
      </c>
      <c r="D7279" s="815">
        <f t="shared" si="476"/>
        <v>31</v>
      </c>
      <c r="E7279" s="815">
        <v>1979</v>
      </c>
    </row>
    <row r="7280" spans="1:5">
      <c r="A7280" s="816">
        <f t="shared" si="473"/>
        <v>29192</v>
      </c>
      <c r="B7280" s="815">
        <f t="shared" si="474"/>
        <v>337</v>
      </c>
      <c r="C7280" s="815">
        <f t="shared" si="475"/>
        <v>29</v>
      </c>
      <c r="D7280" s="815">
        <f t="shared" si="476"/>
        <v>30</v>
      </c>
      <c r="E7280" s="815">
        <v>1979</v>
      </c>
    </row>
    <row r="7281" spans="1:5">
      <c r="A7281" s="816">
        <f t="shared" si="473"/>
        <v>29193</v>
      </c>
      <c r="B7281" s="815">
        <f t="shared" si="474"/>
        <v>338</v>
      </c>
      <c r="C7281" s="815">
        <f t="shared" si="475"/>
        <v>28</v>
      </c>
      <c r="D7281" s="815">
        <f t="shared" si="476"/>
        <v>29</v>
      </c>
      <c r="E7281" s="815">
        <v>1979</v>
      </c>
    </row>
    <row r="7282" spans="1:5">
      <c r="A7282" s="816">
        <f t="shared" si="473"/>
        <v>29194</v>
      </c>
      <c r="B7282" s="815">
        <f t="shared" si="474"/>
        <v>339</v>
      </c>
      <c r="C7282" s="815">
        <f t="shared" si="475"/>
        <v>27</v>
      </c>
      <c r="D7282" s="815">
        <f t="shared" si="476"/>
        <v>28</v>
      </c>
      <c r="E7282" s="815">
        <v>1979</v>
      </c>
    </row>
    <row r="7283" spans="1:5">
      <c r="A7283" s="816">
        <f t="shared" ref="A7283:A7346" si="477">A7282+1</f>
        <v>29195</v>
      </c>
      <c r="B7283" s="815">
        <f t="shared" si="474"/>
        <v>340</v>
      </c>
      <c r="C7283" s="815">
        <f t="shared" si="475"/>
        <v>26</v>
      </c>
      <c r="D7283" s="815">
        <f t="shared" si="476"/>
        <v>27</v>
      </c>
      <c r="E7283" s="815">
        <v>1979</v>
      </c>
    </row>
    <row r="7284" spans="1:5">
      <c r="A7284" s="816">
        <f t="shared" si="477"/>
        <v>29196</v>
      </c>
      <c r="B7284" s="815">
        <f t="shared" si="474"/>
        <v>341</v>
      </c>
      <c r="C7284" s="815">
        <f t="shared" si="475"/>
        <v>25</v>
      </c>
      <c r="D7284" s="815">
        <f t="shared" si="476"/>
        <v>26</v>
      </c>
      <c r="E7284" s="815">
        <v>1979</v>
      </c>
    </row>
    <row r="7285" spans="1:5">
      <c r="A7285" s="816">
        <f t="shared" si="477"/>
        <v>29197</v>
      </c>
      <c r="B7285" s="815">
        <f t="shared" si="474"/>
        <v>342</v>
      </c>
      <c r="C7285" s="815">
        <f t="shared" si="475"/>
        <v>24</v>
      </c>
      <c r="D7285" s="815">
        <f t="shared" si="476"/>
        <v>25</v>
      </c>
      <c r="E7285" s="815">
        <v>1979</v>
      </c>
    </row>
    <row r="7286" spans="1:5">
      <c r="A7286" s="816">
        <f t="shared" si="477"/>
        <v>29198</v>
      </c>
      <c r="B7286" s="815">
        <f t="shared" si="474"/>
        <v>343</v>
      </c>
      <c r="C7286" s="815">
        <f t="shared" si="475"/>
        <v>23</v>
      </c>
      <c r="D7286" s="815">
        <f t="shared" si="476"/>
        <v>24</v>
      </c>
      <c r="E7286" s="815">
        <v>1979</v>
      </c>
    </row>
    <row r="7287" spans="1:5">
      <c r="A7287" s="816">
        <f t="shared" si="477"/>
        <v>29199</v>
      </c>
      <c r="B7287" s="815">
        <f t="shared" si="474"/>
        <v>344</v>
      </c>
      <c r="C7287" s="815">
        <f t="shared" si="475"/>
        <v>22</v>
      </c>
      <c r="D7287" s="815">
        <f t="shared" si="476"/>
        <v>23</v>
      </c>
      <c r="E7287" s="815">
        <v>1979</v>
      </c>
    </row>
    <row r="7288" spans="1:5">
      <c r="A7288" s="816">
        <f t="shared" si="477"/>
        <v>29200</v>
      </c>
      <c r="B7288" s="815">
        <f t="shared" si="474"/>
        <v>345</v>
      </c>
      <c r="C7288" s="815">
        <f t="shared" si="475"/>
        <v>21</v>
      </c>
      <c r="D7288" s="815">
        <f t="shared" si="476"/>
        <v>22</v>
      </c>
      <c r="E7288" s="815">
        <v>1979</v>
      </c>
    </row>
    <row r="7289" spans="1:5">
      <c r="A7289" s="816">
        <f t="shared" si="477"/>
        <v>29201</v>
      </c>
      <c r="B7289" s="815">
        <f t="shared" si="474"/>
        <v>346</v>
      </c>
      <c r="C7289" s="815">
        <f t="shared" si="475"/>
        <v>20</v>
      </c>
      <c r="D7289" s="815">
        <f t="shared" si="476"/>
        <v>21</v>
      </c>
      <c r="E7289" s="815">
        <v>1979</v>
      </c>
    </row>
    <row r="7290" spans="1:5">
      <c r="A7290" s="816">
        <f t="shared" si="477"/>
        <v>29202</v>
      </c>
      <c r="B7290" s="815">
        <f t="shared" si="474"/>
        <v>347</v>
      </c>
      <c r="C7290" s="815">
        <f t="shared" si="475"/>
        <v>19</v>
      </c>
      <c r="D7290" s="815">
        <f t="shared" si="476"/>
        <v>20</v>
      </c>
      <c r="E7290" s="815">
        <v>1979</v>
      </c>
    </row>
    <row r="7291" spans="1:5">
      <c r="A7291" s="816">
        <f t="shared" si="477"/>
        <v>29203</v>
      </c>
      <c r="B7291" s="815">
        <f t="shared" si="474"/>
        <v>348</v>
      </c>
      <c r="C7291" s="815">
        <f t="shared" si="475"/>
        <v>18</v>
      </c>
      <c r="D7291" s="815">
        <f t="shared" si="476"/>
        <v>19</v>
      </c>
      <c r="E7291" s="815">
        <v>1979</v>
      </c>
    </row>
    <row r="7292" spans="1:5">
      <c r="A7292" s="816">
        <f t="shared" si="477"/>
        <v>29204</v>
      </c>
      <c r="B7292" s="815">
        <f t="shared" si="474"/>
        <v>349</v>
      </c>
      <c r="C7292" s="815">
        <f t="shared" si="475"/>
        <v>17</v>
      </c>
      <c r="D7292" s="815">
        <f t="shared" si="476"/>
        <v>18</v>
      </c>
      <c r="E7292" s="815">
        <v>1979</v>
      </c>
    </row>
    <row r="7293" spans="1:5">
      <c r="A7293" s="816">
        <f t="shared" si="477"/>
        <v>29205</v>
      </c>
      <c r="B7293" s="815">
        <f t="shared" si="474"/>
        <v>350</v>
      </c>
      <c r="C7293" s="815">
        <f t="shared" si="475"/>
        <v>16</v>
      </c>
      <c r="D7293" s="815">
        <f t="shared" si="476"/>
        <v>17</v>
      </c>
      <c r="E7293" s="815">
        <v>1979</v>
      </c>
    </row>
    <row r="7294" spans="1:5">
      <c r="A7294" s="816">
        <f t="shared" si="477"/>
        <v>29206</v>
      </c>
      <c r="B7294" s="815">
        <f t="shared" si="474"/>
        <v>351</v>
      </c>
      <c r="C7294" s="815">
        <f t="shared" si="475"/>
        <v>15</v>
      </c>
      <c r="D7294" s="815">
        <f t="shared" si="476"/>
        <v>16</v>
      </c>
      <c r="E7294" s="815">
        <v>1979</v>
      </c>
    </row>
    <row r="7295" spans="1:5">
      <c r="A7295" s="816">
        <f t="shared" si="477"/>
        <v>29207</v>
      </c>
      <c r="B7295" s="815">
        <f t="shared" si="474"/>
        <v>352</v>
      </c>
      <c r="C7295" s="815">
        <f t="shared" si="475"/>
        <v>14</v>
      </c>
      <c r="D7295" s="815">
        <f t="shared" si="476"/>
        <v>15</v>
      </c>
      <c r="E7295" s="815">
        <v>1979</v>
      </c>
    </row>
    <row r="7296" spans="1:5">
      <c r="A7296" s="816">
        <f t="shared" si="477"/>
        <v>29208</v>
      </c>
      <c r="B7296" s="815">
        <f t="shared" si="474"/>
        <v>353</v>
      </c>
      <c r="C7296" s="815">
        <f t="shared" si="475"/>
        <v>13</v>
      </c>
      <c r="D7296" s="815">
        <f t="shared" si="476"/>
        <v>14</v>
      </c>
      <c r="E7296" s="815">
        <v>1979</v>
      </c>
    </row>
    <row r="7297" spans="1:5">
      <c r="A7297" s="816">
        <f t="shared" si="477"/>
        <v>29209</v>
      </c>
      <c r="B7297" s="815">
        <f t="shared" si="474"/>
        <v>354</v>
      </c>
      <c r="C7297" s="815">
        <f t="shared" si="475"/>
        <v>12</v>
      </c>
      <c r="D7297" s="815">
        <f t="shared" si="476"/>
        <v>13</v>
      </c>
      <c r="E7297" s="815">
        <v>1979</v>
      </c>
    </row>
    <row r="7298" spans="1:5">
      <c r="A7298" s="816">
        <f t="shared" si="477"/>
        <v>29210</v>
      </c>
      <c r="B7298" s="815">
        <f t="shared" si="474"/>
        <v>355</v>
      </c>
      <c r="C7298" s="815">
        <f t="shared" si="475"/>
        <v>11</v>
      </c>
      <c r="D7298" s="815">
        <f t="shared" si="476"/>
        <v>12</v>
      </c>
      <c r="E7298" s="815">
        <v>1979</v>
      </c>
    </row>
    <row r="7299" spans="1:5">
      <c r="A7299" s="816">
        <f t="shared" si="477"/>
        <v>29211</v>
      </c>
      <c r="B7299" s="815">
        <f t="shared" si="474"/>
        <v>356</v>
      </c>
      <c r="C7299" s="815">
        <f t="shared" si="475"/>
        <v>10</v>
      </c>
      <c r="D7299" s="815">
        <f t="shared" si="476"/>
        <v>11</v>
      </c>
      <c r="E7299" s="815">
        <v>1979</v>
      </c>
    </row>
    <row r="7300" spans="1:5">
      <c r="A7300" s="816">
        <f t="shared" si="477"/>
        <v>29212</v>
      </c>
      <c r="B7300" s="815">
        <f t="shared" si="474"/>
        <v>357</v>
      </c>
      <c r="C7300" s="815">
        <f t="shared" si="475"/>
        <v>9</v>
      </c>
      <c r="D7300" s="815">
        <f t="shared" si="476"/>
        <v>10</v>
      </c>
      <c r="E7300" s="815">
        <v>1979</v>
      </c>
    </row>
    <row r="7301" spans="1:5">
      <c r="A7301" s="816">
        <f t="shared" si="477"/>
        <v>29213</v>
      </c>
      <c r="B7301" s="815">
        <f t="shared" si="474"/>
        <v>358</v>
      </c>
      <c r="C7301" s="815">
        <f t="shared" si="475"/>
        <v>8</v>
      </c>
      <c r="D7301" s="815">
        <f t="shared" si="476"/>
        <v>9</v>
      </c>
      <c r="E7301" s="815">
        <v>1979</v>
      </c>
    </row>
    <row r="7302" spans="1:5">
      <c r="A7302" s="816">
        <f t="shared" si="477"/>
        <v>29214</v>
      </c>
      <c r="B7302" s="815">
        <f t="shared" si="474"/>
        <v>359</v>
      </c>
      <c r="C7302" s="815">
        <f t="shared" si="475"/>
        <v>7</v>
      </c>
      <c r="D7302" s="815">
        <f t="shared" si="476"/>
        <v>8</v>
      </c>
      <c r="E7302" s="815">
        <v>1979</v>
      </c>
    </row>
    <row r="7303" spans="1:5">
      <c r="A7303" s="816">
        <f t="shared" si="477"/>
        <v>29215</v>
      </c>
      <c r="B7303" s="815">
        <f t="shared" si="474"/>
        <v>360</v>
      </c>
      <c r="C7303" s="815">
        <f t="shared" si="475"/>
        <v>6</v>
      </c>
      <c r="D7303" s="815">
        <f t="shared" si="476"/>
        <v>7</v>
      </c>
      <c r="E7303" s="815">
        <v>1979</v>
      </c>
    </row>
    <row r="7304" spans="1:5">
      <c r="A7304" s="816">
        <f t="shared" si="477"/>
        <v>29216</v>
      </c>
      <c r="B7304" s="815">
        <f t="shared" si="474"/>
        <v>361</v>
      </c>
      <c r="C7304" s="815">
        <f t="shared" si="475"/>
        <v>5</v>
      </c>
      <c r="D7304" s="815">
        <f t="shared" si="476"/>
        <v>6</v>
      </c>
      <c r="E7304" s="815">
        <v>1979</v>
      </c>
    </row>
    <row r="7305" spans="1:5">
      <c r="A7305" s="816">
        <f t="shared" si="477"/>
        <v>29217</v>
      </c>
      <c r="B7305" s="815">
        <f t="shared" si="474"/>
        <v>362</v>
      </c>
      <c r="C7305" s="815">
        <f t="shared" si="475"/>
        <v>4</v>
      </c>
      <c r="D7305" s="815">
        <f t="shared" si="476"/>
        <v>5</v>
      </c>
      <c r="E7305" s="815">
        <v>1979</v>
      </c>
    </row>
    <row r="7306" spans="1:5">
      <c r="A7306" s="816">
        <f t="shared" si="477"/>
        <v>29218</v>
      </c>
      <c r="B7306" s="815">
        <f t="shared" si="474"/>
        <v>363</v>
      </c>
      <c r="C7306" s="815">
        <f t="shared" si="475"/>
        <v>3</v>
      </c>
      <c r="D7306" s="815">
        <f t="shared" si="476"/>
        <v>4</v>
      </c>
      <c r="E7306" s="815">
        <v>1979</v>
      </c>
    </row>
    <row r="7307" spans="1:5">
      <c r="A7307" s="816">
        <f t="shared" si="477"/>
        <v>29219</v>
      </c>
      <c r="B7307" s="815">
        <f t="shared" si="474"/>
        <v>364</v>
      </c>
      <c r="C7307" s="815">
        <f t="shared" si="475"/>
        <v>2</v>
      </c>
      <c r="D7307" s="815">
        <f t="shared" si="476"/>
        <v>3</v>
      </c>
      <c r="E7307" s="815">
        <v>1979</v>
      </c>
    </row>
    <row r="7308" spans="1:5">
      <c r="A7308" s="816">
        <f t="shared" si="477"/>
        <v>29220</v>
      </c>
      <c r="B7308" s="815">
        <f t="shared" si="474"/>
        <v>365</v>
      </c>
      <c r="C7308" s="815">
        <f t="shared" si="475"/>
        <v>1</v>
      </c>
      <c r="D7308" s="815">
        <f t="shared" si="476"/>
        <v>2</v>
      </c>
      <c r="E7308" s="815">
        <v>1979</v>
      </c>
    </row>
    <row r="7309" spans="1:5">
      <c r="A7309" s="816">
        <f t="shared" si="477"/>
        <v>29221</v>
      </c>
      <c r="B7309" s="815">
        <v>1</v>
      </c>
      <c r="C7309" s="815">
        <v>366</v>
      </c>
      <c r="D7309" s="815">
        <f t="shared" si="476"/>
        <v>1</v>
      </c>
      <c r="E7309" s="815">
        <v>1980</v>
      </c>
    </row>
    <row r="7310" spans="1:5">
      <c r="A7310" s="816">
        <f t="shared" si="477"/>
        <v>29222</v>
      </c>
      <c r="B7310" s="815">
        <f>B7309+1</f>
        <v>2</v>
      </c>
      <c r="C7310" s="815">
        <f>C7309-1</f>
        <v>365</v>
      </c>
      <c r="D7310" s="815">
        <v>365</v>
      </c>
      <c r="E7310" s="815">
        <v>1980</v>
      </c>
    </row>
    <row r="7311" spans="1:5">
      <c r="A7311" s="816">
        <f t="shared" si="477"/>
        <v>29223</v>
      </c>
      <c r="B7311" s="815">
        <f t="shared" ref="B7311:B7374" si="478">B7310+1</f>
        <v>3</v>
      </c>
      <c r="C7311" s="815">
        <f t="shared" ref="C7311:C7374" si="479">C7310-1</f>
        <v>364</v>
      </c>
      <c r="D7311" s="815">
        <f t="shared" ref="D7311:D7374" si="480">D7310-1</f>
        <v>364</v>
      </c>
      <c r="E7311" s="815">
        <v>1980</v>
      </c>
    </row>
    <row r="7312" spans="1:5">
      <c r="A7312" s="816">
        <f t="shared" si="477"/>
        <v>29224</v>
      </c>
      <c r="B7312" s="815">
        <f t="shared" si="478"/>
        <v>4</v>
      </c>
      <c r="C7312" s="815">
        <f t="shared" si="479"/>
        <v>363</v>
      </c>
      <c r="D7312" s="815">
        <f t="shared" si="480"/>
        <v>363</v>
      </c>
      <c r="E7312" s="815">
        <v>1980</v>
      </c>
    </row>
    <row r="7313" spans="1:5">
      <c r="A7313" s="816">
        <f t="shared" si="477"/>
        <v>29225</v>
      </c>
      <c r="B7313" s="815">
        <f t="shared" si="478"/>
        <v>5</v>
      </c>
      <c r="C7313" s="815">
        <f t="shared" si="479"/>
        <v>362</v>
      </c>
      <c r="D7313" s="815">
        <f t="shared" si="480"/>
        <v>362</v>
      </c>
      <c r="E7313" s="815">
        <v>1980</v>
      </c>
    </row>
    <row r="7314" spans="1:5">
      <c r="A7314" s="816">
        <f t="shared" si="477"/>
        <v>29226</v>
      </c>
      <c r="B7314" s="815">
        <f t="shared" si="478"/>
        <v>6</v>
      </c>
      <c r="C7314" s="815">
        <f t="shared" si="479"/>
        <v>361</v>
      </c>
      <c r="D7314" s="815">
        <f t="shared" si="480"/>
        <v>361</v>
      </c>
      <c r="E7314" s="815">
        <v>1980</v>
      </c>
    </row>
    <row r="7315" spans="1:5">
      <c r="A7315" s="816">
        <f t="shared" si="477"/>
        <v>29227</v>
      </c>
      <c r="B7315" s="815">
        <f t="shared" si="478"/>
        <v>7</v>
      </c>
      <c r="C7315" s="815">
        <f t="shared" si="479"/>
        <v>360</v>
      </c>
      <c r="D7315" s="815">
        <f t="shared" si="480"/>
        <v>360</v>
      </c>
      <c r="E7315" s="815">
        <v>1980</v>
      </c>
    </row>
    <row r="7316" spans="1:5">
      <c r="A7316" s="816">
        <f t="shared" si="477"/>
        <v>29228</v>
      </c>
      <c r="B7316" s="815">
        <f t="shared" si="478"/>
        <v>8</v>
      </c>
      <c r="C7316" s="815">
        <f t="shared" si="479"/>
        <v>359</v>
      </c>
      <c r="D7316" s="815">
        <f t="shared" si="480"/>
        <v>359</v>
      </c>
      <c r="E7316" s="815">
        <v>1980</v>
      </c>
    </row>
    <row r="7317" spans="1:5">
      <c r="A7317" s="816">
        <f t="shared" si="477"/>
        <v>29229</v>
      </c>
      <c r="B7317" s="815">
        <f t="shared" si="478"/>
        <v>9</v>
      </c>
      <c r="C7317" s="815">
        <f t="shared" si="479"/>
        <v>358</v>
      </c>
      <c r="D7317" s="815">
        <f t="shared" si="480"/>
        <v>358</v>
      </c>
      <c r="E7317" s="815">
        <v>1980</v>
      </c>
    </row>
    <row r="7318" spans="1:5">
      <c r="A7318" s="816">
        <f t="shared" si="477"/>
        <v>29230</v>
      </c>
      <c r="B7318" s="815">
        <f t="shared" si="478"/>
        <v>10</v>
      </c>
      <c r="C7318" s="815">
        <f t="shared" si="479"/>
        <v>357</v>
      </c>
      <c r="D7318" s="815">
        <f t="shared" si="480"/>
        <v>357</v>
      </c>
      <c r="E7318" s="815">
        <v>1980</v>
      </c>
    </row>
    <row r="7319" spans="1:5">
      <c r="A7319" s="816">
        <f t="shared" si="477"/>
        <v>29231</v>
      </c>
      <c r="B7319" s="815">
        <f t="shared" si="478"/>
        <v>11</v>
      </c>
      <c r="C7319" s="815">
        <f t="shared" si="479"/>
        <v>356</v>
      </c>
      <c r="D7319" s="815">
        <f t="shared" si="480"/>
        <v>356</v>
      </c>
      <c r="E7319" s="815">
        <v>1980</v>
      </c>
    </row>
    <row r="7320" spans="1:5">
      <c r="A7320" s="816">
        <f t="shared" si="477"/>
        <v>29232</v>
      </c>
      <c r="B7320" s="815">
        <f t="shared" si="478"/>
        <v>12</v>
      </c>
      <c r="C7320" s="815">
        <f t="shared" si="479"/>
        <v>355</v>
      </c>
      <c r="D7320" s="815">
        <f t="shared" si="480"/>
        <v>355</v>
      </c>
      <c r="E7320" s="815">
        <v>1980</v>
      </c>
    </row>
    <row r="7321" spans="1:5">
      <c r="A7321" s="816">
        <f t="shared" si="477"/>
        <v>29233</v>
      </c>
      <c r="B7321" s="815">
        <f t="shared" si="478"/>
        <v>13</v>
      </c>
      <c r="C7321" s="815">
        <f t="shared" si="479"/>
        <v>354</v>
      </c>
      <c r="D7321" s="815">
        <f t="shared" si="480"/>
        <v>354</v>
      </c>
      <c r="E7321" s="815">
        <v>1980</v>
      </c>
    </row>
    <row r="7322" spans="1:5">
      <c r="A7322" s="816">
        <f t="shared" si="477"/>
        <v>29234</v>
      </c>
      <c r="B7322" s="815">
        <f t="shared" si="478"/>
        <v>14</v>
      </c>
      <c r="C7322" s="815">
        <f t="shared" si="479"/>
        <v>353</v>
      </c>
      <c r="D7322" s="815">
        <f t="shared" si="480"/>
        <v>353</v>
      </c>
      <c r="E7322" s="815">
        <v>1980</v>
      </c>
    </row>
    <row r="7323" spans="1:5">
      <c r="A7323" s="816">
        <f t="shared" si="477"/>
        <v>29235</v>
      </c>
      <c r="B7323" s="815">
        <f t="shared" si="478"/>
        <v>15</v>
      </c>
      <c r="C7323" s="815">
        <f t="shared" si="479"/>
        <v>352</v>
      </c>
      <c r="D7323" s="815">
        <f t="shared" si="480"/>
        <v>352</v>
      </c>
      <c r="E7323" s="815">
        <v>1980</v>
      </c>
    </row>
    <row r="7324" spans="1:5">
      <c r="A7324" s="816">
        <f t="shared" si="477"/>
        <v>29236</v>
      </c>
      <c r="B7324" s="815">
        <f t="shared" si="478"/>
        <v>16</v>
      </c>
      <c r="C7324" s="815">
        <f t="shared" si="479"/>
        <v>351</v>
      </c>
      <c r="D7324" s="815">
        <f t="shared" si="480"/>
        <v>351</v>
      </c>
      <c r="E7324" s="815">
        <v>1980</v>
      </c>
    </row>
    <row r="7325" spans="1:5">
      <c r="A7325" s="816">
        <f t="shared" si="477"/>
        <v>29237</v>
      </c>
      <c r="B7325" s="815">
        <f t="shared" si="478"/>
        <v>17</v>
      </c>
      <c r="C7325" s="815">
        <f t="shared" si="479"/>
        <v>350</v>
      </c>
      <c r="D7325" s="815">
        <f t="shared" si="480"/>
        <v>350</v>
      </c>
      <c r="E7325" s="815">
        <v>1980</v>
      </c>
    </row>
    <row r="7326" spans="1:5">
      <c r="A7326" s="816">
        <f t="shared" si="477"/>
        <v>29238</v>
      </c>
      <c r="B7326" s="815">
        <f t="shared" si="478"/>
        <v>18</v>
      </c>
      <c r="C7326" s="815">
        <f t="shared" si="479"/>
        <v>349</v>
      </c>
      <c r="D7326" s="815">
        <f t="shared" si="480"/>
        <v>349</v>
      </c>
      <c r="E7326" s="815">
        <v>1980</v>
      </c>
    </row>
    <row r="7327" spans="1:5">
      <c r="A7327" s="816">
        <f t="shared" si="477"/>
        <v>29239</v>
      </c>
      <c r="B7327" s="815">
        <f t="shared" si="478"/>
        <v>19</v>
      </c>
      <c r="C7327" s="815">
        <f t="shared" si="479"/>
        <v>348</v>
      </c>
      <c r="D7327" s="815">
        <f t="shared" si="480"/>
        <v>348</v>
      </c>
      <c r="E7327" s="815">
        <v>1980</v>
      </c>
    </row>
    <row r="7328" spans="1:5">
      <c r="A7328" s="816">
        <f t="shared" si="477"/>
        <v>29240</v>
      </c>
      <c r="B7328" s="815">
        <f t="shared" si="478"/>
        <v>20</v>
      </c>
      <c r="C7328" s="815">
        <f t="shared" si="479"/>
        <v>347</v>
      </c>
      <c r="D7328" s="815">
        <f t="shared" si="480"/>
        <v>347</v>
      </c>
      <c r="E7328" s="815">
        <v>1980</v>
      </c>
    </row>
    <row r="7329" spans="1:5">
      <c r="A7329" s="816">
        <f t="shared" si="477"/>
        <v>29241</v>
      </c>
      <c r="B7329" s="815">
        <f t="shared" si="478"/>
        <v>21</v>
      </c>
      <c r="C7329" s="815">
        <f t="shared" si="479"/>
        <v>346</v>
      </c>
      <c r="D7329" s="815">
        <f t="shared" si="480"/>
        <v>346</v>
      </c>
      <c r="E7329" s="815">
        <v>1980</v>
      </c>
    </row>
    <row r="7330" spans="1:5">
      <c r="A7330" s="816">
        <f t="shared" si="477"/>
        <v>29242</v>
      </c>
      <c r="B7330" s="815">
        <f t="shared" si="478"/>
        <v>22</v>
      </c>
      <c r="C7330" s="815">
        <f t="shared" si="479"/>
        <v>345</v>
      </c>
      <c r="D7330" s="815">
        <f t="shared" si="480"/>
        <v>345</v>
      </c>
      <c r="E7330" s="815">
        <v>1980</v>
      </c>
    </row>
    <row r="7331" spans="1:5">
      <c r="A7331" s="816">
        <f t="shared" si="477"/>
        <v>29243</v>
      </c>
      <c r="B7331" s="815">
        <f t="shared" si="478"/>
        <v>23</v>
      </c>
      <c r="C7331" s="815">
        <f t="shared" si="479"/>
        <v>344</v>
      </c>
      <c r="D7331" s="815">
        <f t="shared" si="480"/>
        <v>344</v>
      </c>
      <c r="E7331" s="815">
        <v>1980</v>
      </c>
    </row>
    <row r="7332" spans="1:5">
      <c r="A7332" s="816">
        <f t="shared" si="477"/>
        <v>29244</v>
      </c>
      <c r="B7332" s="815">
        <f t="shared" si="478"/>
        <v>24</v>
      </c>
      <c r="C7332" s="815">
        <f t="shared" si="479"/>
        <v>343</v>
      </c>
      <c r="D7332" s="815">
        <f t="shared" si="480"/>
        <v>343</v>
      </c>
      <c r="E7332" s="815">
        <v>1980</v>
      </c>
    </row>
    <row r="7333" spans="1:5">
      <c r="A7333" s="816">
        <f t="shared" si="477"/>
        <v>29245</v>
      </c>
      <c r="B7333" s="815">
        <f t="shared" si="478"/>
        <v>25</v>
      </c>
      <c r="C7333" s="815">
        <f t="shared" si="479"/>
        <v>342</v>
      </c>
      <c r="D7333" s="815">
        <f t="shared" si="480"/>
        <v>342</v>
      </c>
      <c r="E7333" s="815">
        <v>1980</v>
      </c>
    </row>
    <row r="7334" spans="1:5">
      <c r="A7334" s="816">
        <f t="shared" si="477"/>
        <v>29246</v>
      </c>
      <c r="B7334" s="815">
        <f t="shared" si="478"/>
        <v>26</v>
      </c>
      <c r="C7334" s="815">
        <f t="shared" si="479"/>
        <v>341</v>
      </c>
      <c r="D7334" s="815">
        <f t="shared" si="480"/>
        <v>341</v>
      </c>
      <c r="E7334" s="815">
        <v>1980</v>
      </c>
    </row>
    <row r="7335" spans="1:5">
      <c r="A7335" s="816">
        <f t="shared" si="477"/>
        <v>29247</v>
      </c>
      <c r="B7335" s="815">
        <f t="shared" si="478"/>
        <v>27</v>
      </c>
      <c r="C7335" s="815">
        <f t="shared" si="479"/>
        <v>340</v>
      </c>
      <c r="D7335" s="815">
        <f t="shared" si="480"/>
        <v>340</v>
      </c>
      <c r="E7335" s="815">
        <v>1980</v>
      </c>
    </row>
    <row r="7336" spans="1:5">
      <c r="A7336" s="816">
        <f t="shared" si="477"/>
        <v>29248</v>
      </c>
      <c r="B7336" s="815">
        <f t="shared" si="478"/>
        <v>28</v>
      </c>
      <c r="C7336" s="815">
        <f t="shared" si="479"/>
        <v>339</v>
      </c>
      <c r="D7336" s="815">
        <f t="shared" si="480"/>
        <v>339</v>
      </c>
      <c r="E7336" s="815">
        <v>1980</v>
      </c>
    </row>
    <row r="7337" spans="1:5">
      <c r="A7337" s="816">
        <f t="shared" si="477"/>
        <v>29249</v>
      </c>
      <c r="B7337" s="815">
        <f t="shared" si="478"/>
        <v>29</v>
      </c>
      <c r="C7337" s="815">
        <f t="shared" si="479"/>
        <v>338</v>
      </c>
      <c r="D7337" s="815">
        <f t="shared" si="480"/>
        <v>338</v>
      </c>
      <c r="E7337" s="815">
        <v>1980</v>
      </c>
    </row>
    <row r="7338" spans="1:5">
      <c r="A7338" s="816">
        <f t="shared" si="477"/>
        <v>29250</v>
      </c>
      <c r="B7338" s="815">
        <f t="shared" si="478"/>
        <v>30</v>
      </c>
      <c r="C7338" s="815">
        <f t="shared" si="479"/>
        <v>337</v>
      </c>
      <c r="D7338" s="815">
        <f t="shared" si="480"/>
        <v>337</v>
      </c>
      <c r="E7338" s="815">
        <v>1980</v>
      </c>
    </row>
    <row r="7339" spans="1:5">
      <c r="A7339" s="816">
        <f t="shared" si="477"/>
        <v>29251</v>
      </c>
      <c r="B7339" s="815">
        <f t="shared" si="478"/>
        <v>31</v>
      </c>
      <c r="C7339" s="815">
        <f t="shared" si="479"/>
        <v>336</v>
      </c>
      <c r="D7339" s="815">
        <f t="shared" si="480"/>
        <v>336</v>
      </c>
      <c r="E7339" s="815">
        <v>1980</v>
      </c>
    </row>
    <row r="7340" spans="1:5">
      <c r="A7340" s="816">
        <f t="shared" si="477"/>
        <v>29252</v>
      </c>
      <c r="B7340" s="815">
        <f t="shared" si="478"/>
        <v>32</v>
      </c>
      <c r="C7340" s="815">
        <f t="shared" si="479"/>
        <v>335</v>
      </c>
      <c r="D7340" s="815">
        <f t="shared" si="480"/>
        <v>335</v>
      </c>
      <c r="E7340" s="815">
        <v>1980</v>
      </c>
    </row>
    <row r="7341" spans="1:5">
      <c r="A7341" s="816">
        <f t="shared" si="477"/>
        <v>29253</v>
      </c>
      <c r="B7341" s="815">
        <f t="shared" si="478"/>
        <v>33</v>
      </c>
      <c r="C7341" s="815">
        <f t="shared" si="479"/>
        <v>334</v>
      </c>
      <c r="D7341" s="815">
        <f t="shared" si="480"/>
        <v>334</v>
      </c>
      <c r="E7341" s="815">
        <v>1980</v>
      </c>
    </row>
    <row r="7342" spans="1:5">
      <c r="A7342" s="816">
        <f t="shared" si="477"/>
        <v>29254</v>
      </c>
      <c r="B7342" s="815">
        <f t="shared" si="478"/>
        <v>34</v>
      </c>
      <c r="C7342" s="815">
        <f t="shared" si="479"/>
        <v>333</v>
      </c>
      <c r="D7342" s="815">
        <f t="shared" si="480"/>
        <v>333</v>
      </c>
      <c r="E7342" s="815">
        <v>1980</v>
      </c>
    </row>
    <row r="7343" spans="1:5">
      <c r="A7343" s="816">
        <f t="shared" si="477"/>
        <v>29255</v>
      </c>
      <c r="B7343" s="815">
        <f t="shared" si="478"/>
        <v>35</v>
      </c>
      <c r="C7343" s="815">
        <f t="shared" si="479"/>
        <v>332</v>
      </c>
      <c r="D7343" s="815">
        <f t="shared" si="480"/>
        <v>332</v>
      </c>
      <c r="E7343" s="815">
        <v>1980</v>
      </c>
    </row>
    <row r="7344" spans="1:5">
      <c r="A7344" s="816">
        <f t="shared" si="477"/>
        <v>29256</v>
      </c>
      <c r="B7344" s="815">
        <f t="shared" si="478"/>
        <v>36</v>
      </c>
      <c r="C7344" s="815">
        <f t="shared" si="479"/>
        <v>331</v>
      </c>
      <c r="D7344" s="815">
        <f t="shared" si="480"/>
        <v>331</v>
      </c>
      <c r="E7344" s="815">
        <v>1980</v>
      </c>
    </row>
    <row r="7345" spans="1:5">
      <c r="A7345" s="816">
        <f t="shared" si="477"/>
        <v>29257</v>
      </c>
      <c r="B7345" s="815">
        <f t="shared" si="478"/>
        <v>37</v>
      </c>
      <c r="C7345" s="815">
        <f t="shared" si="479"/>
        <v>330</v>
      </c>
      <c r="D7345" s="815">
        <f t="shared" si="480"/>
        <v>330</v>
      </c>
      <c r="E7345" s="815">
        <v>1980</v>
      </c>
    </row>
    <row r="7346" spans="1:5">
      <c r="A7346" s="816">
        <f t="shared" si="477"/>
        <v>29258</v>
      </c>
      <c r="B7346" s="815">
        <f t="shared" si="478"/>
        <v>38</v>
      </c>
      <c r="C7346" s="815">
        <f t="shared" si="479"/>
        <v>329</v>
      </c>
      <c r="D7346" s="815">
        <f t="shared" si="480"/>
        <v>329</v>
      </c>
      <c r="E7346" s="815">
        <v>1980</v>
      </c>
    </row>
    <row r="7347" spans="1:5">
      <c r="A7347" s="816">
        <f t="shared" ref="A7347:A7410" si="481">A7346+1</f>
        <v>29259</v>
      </c>
      <c r="B7347" s="815">
        <f t="shared" si="478"/>
        <v>39</v>
      </c>
      <c r="C7347" s="815">
        <f t="shared" si="479"/>
        <v>328</v>
      </c>
      <c r="D7347" s="815">
        <f t="shared" si="480"/>
        <v>328</v>
      </c>
      <c r="E7347" s="815">
        <v>1980</v>
      </c>
    </row>
    <row r="7348" spans="1:5">
      <c r="A7348" s="816">
        <f t="shared" si="481"/>
        <v>29260</v>
      </c>
      <c r="B7348" s="815">
        <f t="shared" si="478"/>
        <v>40</v>
      </c>
      <c r="C7348" s="815">
        <f t="shared" si="479"/>
        <v>327</v>
      </c>
      <c r="D7348" s="815">
        <f t="shared" si="480"/>
        <v>327</v>
      </c>
      <c r="E7348" s="815">
        <v>1980</v>
      </c>
    </row>
    <row r="7349" spans="1:5">
      <c r="A7349" s="816">
        <f t="shared" si="481"/>
        <v>29261</v>
      </c>
      <c r="B7349" s="815">
        <f t="shared" si="478"/>
        <v>41</v>
      </c>
      <c r="C7349" s="815">
        <f t="shared" si="479"/>
        <v>326</v>
      </c>
      <c r="D7349" s="815">
        <f t="shared" si="480"/>
        <v>326</v>
      </c>
      <c r="E7349" s="815">
        <v>1980</v>
      </c>
    </row>
    <row r="7350" spans="1:5">
      <c r="A7350" s="816">
        <f t="shared" si="481"/>
        <v>29262</v>
      </c>
      <c r="B7350" s="815">
        <f t="shared" si="478"/>
        <v>42</v>
      </c>
      <c r="C7350" s="815">
        <f t="shared" si="479"/>
        <v>325</v>
      </c>
      <c r="D7350" s="815">
        <f t="shared" si="480"/>
        <v>325</v>
      </c>
      <c r="E7350" s="815">
        <v>1980</v>
      </c>
    </row>
    <row r="7351" spans="1:5">
      <c r="A7351" s="816">
        <f t="shared" si="481"/>
        <v>29263</v>
      </c>
      <c r="B7351" s="815">
        <f t="shared" si="478"/>
        <v>43</v>
      </c>
      <c r="C7351" s="815">
        <f t="shared" si="479"/>
        <v>324</v>
      </c>
      <c r="D7351" s="815">
        <f t="shared" si="480"/>
        <v>324</v>
      </c>
      <c r="E7351" s="815">
        <v>1980</v>
      </c>
    </row>
    <row r="7352" spans="1:5">
      <c r="A7352" s="816">
        <f t="shared" si="481"/>
        <v>29264</v>
      </c>
      <c r="B7352" s="815">
        <f t="shared" si="478"/>
        <v>44</v>
      </c>
      <c r="C7352" s="815">
        <f t="shared" si="479"/>
        <v>323</v>
      </c>
      <c r="D7352" s="815">
        <f t="shared" si="480"/>
        <v>323</v>
      </c>
      <c r="E7352" s="815">
        <v>1980</v>
      </c>
    </row>
    <row r="7353" spans="1:5">
      <c r="A7353" s="816">
        <f t="shared" si="481"/>
        <v>29265</v>
      </c>
      <c r="B7353" s="815">
        <f t="shared" si="478"/>
        <v>45</v>
      </c>
      <c r="C7353" s="815">
        <f t="shared" si="479"/>
        <v>322</v>
      </c>
      <c r="D7353" s="815">
        <f t="shared" si="480"/>
        <v>322</v>
      </c>
      <c r="E7353" s="815">
        <v>1980</v>
      </c>
    </row>
    <row r="7354" spans="1:5">
      <c r="A7354" s="816">
        <f t="shared" si="481"/>
        <v>29266</v>
      </c>
      <c r="B7354" s="815">
        <f t="shared" si="478"/>
        <v>46</v>
      </c>
      <c r="C7354" s="815">
        <f t="shared" si="479"/>
        <v>321</v>
      </c>
      <c r="D7354" s="815">
        <f t="shared" si="480"/>
        <v>321</v>
      </c>
      <c r="E7354" s="815">
        <v>1980</v>
      </c>
    </row>
    <row r="7355" spans="1:5">
      <c r="A7355" s="816">
        <f t="shared" si="481"/>
        <v>29267</v>
      </c>
      <c r="B7355" s="815">
        <f t="shared" si="478"/>
        <v>47</v>
      </c>
      <c r="C7355" s="815">
        <f t="shared" si="479"/>
        <v>320</v>
      </c>
      <c r="D7355" s="815">
        <f t="shared" si="480"/>
        <v>320</v>
      </c>
      <c r="E7355" s="815">
        <v>1980</v>
      </c>
    </row>
    <row r="7356" spans="1:5">
      <c r="A7356" s="816">
        <f t="shared" si="481"/>
        <v>29268</v>
      </c>
      <c r="B7356" s="815">
        <f t="shared" si="478"/>
        <v>48</v>
      </c>
      <c r="C7356" s="815">
        <f t="shared" si="479"/>
        <v>319</v>
      </c>
      <c r="D7356" s="815">
        <f t="shared" si="480"/>
        <v>319</v>
      </c>
      <c r="E7356" s="815">
        <v>1980</v>
      </c>
    </row>
    <row r="7357" spans="1:5">
      <c r="A7357" s="816">
        <f t="shared" si="481"/>
        <v>29269</v>
      </c>
      <c r="B7357" s="815">
        <f t="shared" si="478"/>
        <v>49</v>
      </c>
      <c r="C7357" s="815">
        <f t="shared" si="479"/>
        <v>318</v>
      </c>
      <c r="D7357" s="815">
        <f t="shared" si="480"/>
        <v>318</v>
      </c>
      <c r="E7357" s="815">
        <v>1980</v>
      </c>
    </row>
    <row r="7358" spans="1:5">
      <c r="A7358" s="816">
        <f t="shared" si="481"/>
        <v>29270</v>
      </c>
      <c r="B7358" s="815">
        <f t="shared" si="478"/>
        <v>50</v>
      </c>
      <c r="C7358" s="815">
        <f t="shared" si="479"/>
        <v>317</v>
      </c>
      <c r="D7358" s="815">
        <f t="shared" si="480"/>
        <v>317</v>
      </c>
      <c r="E7358" s="815">
        <v>1980</v>
      </c>
    </row>
    <row r="7359" spans="1:5">
      <c r="A7359" s="816">
        <f t="shared" si="481"/>
        <v>29271</v>
      </c>
      <c r="B7359" s="815">
        <f t="shared" si="478"/>
        <v>51</v>
      </c>
      <c r="C7359" s="815">
        <f t="shared" si="479"/>
        <v>316</v>
      </c>
      <c r="D7359" s="815">
        <f t="shared" si="480"/>
        <v>316</v>
      </c>
      <c r="E7359" s="815">
        <v>1980</v>
      </c>
    </row>
    <row r="7360" spans="1:5">
      <c r="A7360" s="816">
        <f t="shared" si="481"/>
        <v>29272</v>
      </c>
      <c r="B7360" s="815">
        <f t="shared" si="478"/>
        <v>52</v>
      </c>
      <c r="C7360" s="815">
        <f t="shared" si="479"/>
        <v>315</v>
      </c>
      <c r="D7360" s="815">
        <f t="shared" si="480"/>
        <v>315</v>
      </c>
      <c r="E7360" s="815">
        <v>1980</v>
      </c>
    </row>
    <row r="7361" spans="1:5">
      <c r="A7361" s="816">
        <f t="shared" si="481"/>
        <v>29273</v>
      </c>
      <c r="B7361" s="815">
        <f t="shared" si="478"/>
        <v>53</v>
      </c>
      <c r="C7361" s="815">
        <f t="shared" si="479"/>
        <v>314</v>
      </c>
      <c r="D7361" s="815">
        <f t="shared" si="480"/>
        <v>314</v>
      </c>
      <c r="E7361" s="815">
        <v>1980</v>
      </c>
    </row>
    <row r="7362" spans="1:5">
      <c r="A7362" s="816">
        <f t="shared" si="481"/>
        <v>29274</v>
      </c>
      <c r="B7362" s="815">
        <f t="shared" si="478"/>
        <v>54</v>
      </c>
      <c r="C7362" s="815">
        <f t="shared" si="479"/>
        <v>313</v>
      </c>
      <c r="D7362" s="815">
        <f t="shared" si="480"/>
        <v>313</v>
      </c>
      <c r="E7362" s="815">
        <v>1980</v>
      </c>
    </row>
    <row r="7363" spans="1:5">
      <c r="A7363" s="816">
        <f t="shared" si="481"/>
        <v>29275</v>
      </c>
      <c r="B7363" s="815">
        <f t="shared" si="478"/>
        <v>55</v>
      </c>
      <c r="C7363" s="815">
        <f t="shared" si="479"/>
        <v>312</v>
      </c>
      <c r="D7363" s="815">
        <f t="shared" si="480"/>
        <v>312</v>
      </c>
      <c r="E7363" s="815">
        <v>1980</v>
      </c>
    </row>
    <row r="7364" spans="1:5">
      <c r="A7364" s="816">
        <f t="shared" si="481"/>
        <v>29276</v>
      </c>
      <c r="B7364" s="815">
        <f t="shared" si="478"/>
        <v>56</v>
      </c>
      <c r="C7364" s="815">
        <f t="shared" si="479"/>
        <v>311</v>
      </c>
      <c r="D7364" s="815">
        <f t="shared" si="480"/>
        <v>311</v>
      </c>
      <c r="E7364" s="815">
        <v>1980</v>
      </c>
    </row>
    <row r="7365" spans="1:5">
      <c r="A7365" s="816">
        <f t="shared" si="481"/>
        <v>29277</v>
      </c>
      <c r="B7365" s="815">
        <f t="shared" si="478"/>
        <v>57</v>
      </c>
      <c r="C7365" s="815">
        <f t="shared" si="479"/>
        <v>310</v>
      </c>
      <c r="D7365" s="815">
        <f t="shared" si="480"/>
        <v>310</v>
      </c>
      <c r="E7365" s="815">
        <v>1980</v>
      </c>
    </row>
    <row r="7366" spans="1:5">
      <c r="A7366" s="816">
        <f t="shared" si="481"/>
        <v>29278</v>
      </c>
      <c r="B7366" s="815">
        <f t="shared" si="478"/>
        <v>58</v>
      </c>
      <c r="C7366" s="815">
        <f t="shared" si="479"/>
        <v>309</v>
      </c>
      <c r="D7366" s="815">
        <f t="shared" si="480"/>
        <v>309</v>
      </c>
      <c r="E7366" s="815">
        <v>1980</v>
      </c>
    </row>
    <row r="7367" spans="1:5">
      <c r="A7367" s="816">
        <f t="shared" si="481"/>
        <v>29279</v>
      </c>
      <c r="B7367" s="815">
        <f t="shared" si="478"/>
        <v>59</v>
      </c>
      <c r="C7367" s="815">
        <f t="shared" si="479"/>
        <v>308</v>
      </c>
      <c r="D7367" s="815">
        <f t="shared" si="480"/>
        <v>308</v>
      </c>
      <c r="E7367" s="815">
        <v>1980</v>
      </c>
    </row>
    <row r="7368" spans="1:5">
      <c r="A7368" s="816">
        <f>A7367+1</f>
        <v>29280</v>
      </c>
      <c r="B7368" s="815">
        <f>B7367+1</f>
        <v>60</v>
      </c>
      <c r="C7368" s="815">
        <f>C7367-1</f>
        <v>307</v>
      </c>
      <c r="D7368" s="815">
        <f>D7366-1</f>
        <v>308</v>
      </c>
      <c r="E7368" s="815">
        <v>1980</v>
      </c>
    </row>
    <row r="7369" spans="1:5">
      <c r="A7369" s="816">
        <f t="shared" si="481"/>
        <v>29281</v>
      </c>
      <c r="B7369" s="815">
        <f t="shared" si="478"/>
        <v>61</v>
      </c>
      <c r="C7369" s="815">
        <f t="shared" si="479"/>
        <v>306</v>
      </c>
      <c r="D7369" s="815">
        <f t="shared" si="480"/>
        <v>307</v>
      </c>
      <c r="E7369" s="815">
        <v>1980</v>
      </c>
    </row>
    <row r="7370" spans="1:5">
      <c r="A7370" s="816">
        <f t="shared" si="481"/>
        <v>29282</v>
      </c>
      <c r="B7370" s="815">
        <f t="shared" si="478"/>
        <v>62</v>
      </c>
      <c r="C7370" s="815">
        <f t="shared" si="479"/>
        <v>305</v>
      </c>
      <c r="D7370" s="815">
        <f t="shared" si="480"/>
        <v>306</v>
      </c>
      <c r="E7370" s="815">
        <v>1980</v>
      </c>
    </row>
    <row r="7371" spans="1:5">
      <c r="A7371" s="816">
        <f t="shared" si="481"/>
        <v>29283</v>
      </c>
      <c r="B7371" s="815">
        <f t="shared" si="478"/>
        <v>63</v>
      </c>
      <c r="C7371" s="815">
        <f t="shared" si="479"/>
        <v>304</v>
      </c>
      <c r="D7371" s="815">
        <f t="shared" si="480"/>
        <v>305</v>
      </c>
      <c r="E7371" s="815">
        <v>1980</v>
      </c>
    </row>
    <row r="7372" spans="1:5">
      <c r="A7372" s="816">
        <f t="shared" si="481"/>
        <v>29284</v>
      </c>
      <c r="B7372" s="815">
        <f t="shared" si="478"/>
        <v>64</v>
      </c>
      <c r="C7372" s="815">
        <f t="shared" si="479"/>
        <v>303</v>
      </c>
      <c r="D7372" s="815">
        <f t="shared" si="480"/>
        <v>304</v>
      </c>
      <c r="E7372" s="815">
        <v>1980</v>
      </c>
    </row>
    <row r="7373" spans="1:5">
      <c r="A7373" s="816">
        <f t="shared" si="481"/>
        <v>29285</v>
      </c>
      <c r="B7373" s="815">
        <f t="shared" si="478"/>
        <v>65</v>
      </c>
      <c r="C7373" s="815">
        <f t="shared" si="479"/>
        <v>302</v>
      </c>
      <c r="D7373" s="815">
        <f t="shared" si="480"/>
        <v>303</v>
      </c>
      <c r="E7373" s="815">
        <v>1980</v>
      </c>
    </row>
    <row r="7374" spans="1:5">
      <c r="A7374" s="816">
        <f t="shared" si="481"/>
        <v>29286</v>
      </c>
      <c r="B7374" s="815">
        <f t="shared" si="478"/>
        <v>66</v>
      </c>
      <c r="C7374" s="815">
        <f t="shared" si="479"/>
        <v>301</v>
      </c>
      <c r="D7374" s="815">
        <f t="shared" si="480"/>
        <v>302</v>
      </c>
      <c r="E7374" s="815">
        <v>1980</v>
      </c>
    </row>
    <row r="7375" spans="1:5">
      <c r="A7375" s="816">
        <f t="shared" si="481"/>
        <v>29287</v>
      </c>
      <c r="B7375" s="815">
        <f t="shared" ref="B7375:B7438" si="482">B7374+1</f>
        <v>67</v>
      </c>
      <c r="C7375" s="815">
        <f t="shared" ref="C7375:C7438" si="483">C7374-1</f>
        <v>300</v>
      </c>
      <c r="D7375" s="815">
        <f t="shared" ref="D7375:D7438" si="484">D7374-1</f>
        <v>301</v>
      </c>
      <c r="E7375" s="815">
        <v>1980</v>
      </c>
    </row>
    <row r="7376" spans="1:5">
      <c r="A7376" s="816">
        <f t="shared" si="481"/>
        <v>29288</v>
      </c>
      <c r="B7376" s="815">
        <f t="shared" si="482"/>
        <v>68</v>
      </c>
      <c r="C7376" s="815">
        <f t="shared" si="483"/>
        <v>299</v>
      </c>
      <c r="D7376" s="815">
        <f t="shared" si="484"/>
        <v>300</v>
      </c>
      <c r="E7376" s="815">
        <v>1980</v>
      </c>
    </row>
    <row r="7377" spans="1:5">
      <c r="A7377" s="816">
        <f t="shared" si="481"/>
        <v>29289</v>
      </c>
      <c r="B7377" s="815">
        <f t="shared" si="482"/>
        <v>69</v>
      </c>
      <c r="C7377" s="815">
        <f t="shared" si="483"/>
        <v>298</v>
      </c>
      <c r="D7377" s="815">
        <f t="shared" si="484"/>
        <v>299</v>
      </c>
      <c r="E7377" s="815">
        <v>1980</v>
      </c>
    </row>
    <row r="7378" spans="1:5">
      <c r="A7378" s="816">
        <f t="shared" si="481"/>
        <v>29290</v>
      </c>
      <c r="B7378" s="815">
        <f t="shared" si="482"/>
        <v>70</v>
      </c>
      <c r="C7378" s="815">
        <f t="shared" si="483"/>
        <v>297</v>
      </c>
      <c r="D7378" s="815">
        <f t="shared" si="484"/>
        <v>298</v>
      </c>
      <c r="E7378" s="815">
        <v>1980</v>
      </c>
    </row>
    <row r="7379" spans="1:5">
      <c r="A7379" s="816">
        <f t="shared" si="481"/>
        <v>29291</v>
      </c>
      <c r="B7379" s="815">
        <f t="shared" si="482"/>
        <v>71</v>
      </c>
      <c r="C7379" s="815">
        <f t="shared" si="483"/>
        <v>296</v>
      </c>
      <c r="D7379" s="815">
        <f t="shared" si="484"/>
        <v>297</v>
      </c>
      <c r="E7379" s="815">
        <v>1980</v>
      </c>
    </row>
    <row r="7380" spans="1:5">
      <c r="A7380" s="816">
        <f t="shared" si="481"/>
        <v>29292</v>
      </c>
      <c r="B7380" s="815">
        <f t="shared" si="482"/>
        <v>72</v>
      </c>
      <c r="C7380" s="815">
        <f t="shared" si="483"/>
        <v>295</v>
      </c>
      <c r="D7380" s="815">
        <f t="shared" si="484"/>
        <v>296</v>
      </c>
      <c r="E7380" s="815">
        <v>1980</v>
      </c>
    </row>
    <row r="7381" spans="1:5">
      <c r="A7381" s="816">
        <f t="shared" si="481"/>
        <v>29293</v>
      </c>
      <c r="B7381" s="815">
        <f t="shared" si="482"/>
        <v>73</v>
      </c>
      <c r="C7381" s="815">
        <f t="shared" si="483"/>
        <v>294</v>
      </c>
      <c r="D7381" s="815">
        <f t="shared" si="484"/>
        <v>295</v>
      </c>
      <c r="E7381" s="815">
        <v>1980</v>
      </c>
    </row>
    <row r="7382" spans="1:5">
      <c r="A7382" s="816">
        <f t="shared" si="481"/>
        <v>29294</v>
      </c>
      <c r="B7382" s="815">
        <f t="shared" si="482"/>
        <v>74</v>
      </c>
      <c r="C7382" s="815">
        <f t="shared" si="483"/>
        <v>293</v>
      </c>
      <c r="D7382" s="815">
        <f t="shared" si="484"/>
        <v>294</v>
      </c>
      <c r="E7382" s="815">
        <v>1980</v>
      </c>
    </row>
    <row r="7383" spans="1:5">
      <c r="A7383" s="816">
        <f t="shared" si="481"/>
        <v>29295</v>
      </c>
      <c r="B7383" s="815">
        <f t="shared" si="482"/>
        <v>75</v>
      </c>
      <c r="C7383" s="815">
        <f t="shared" si="483"/>
        <v>292</v>
      </c>
      <c r="D7383" s="815">
        <f t="shared" si="484"/>
        <v>293</v>
      </c>
      <c r="E7383" s="815">
        <v>1980</v>
      </c>
    </row>
    <row r="7384" spans="1:5">
      <c r="A7384" s="816">
        <f t="shared" si="481"/>
        <v>29296</v>
      </c>
      <c r="B7384" s="815">
        <f t="shared" si="482"/>
        <v>76</v>
      </c>
      <c r="C7384" s="815">
        <f t="shared" si="483"/>
        <v>291</v>
      </c>
      <c r="D7384" s="815">
        <f t="shared" si="484"/>
        <v>292</v>
      </c>
      <c r="E7384" s="815">
        <v>1980</v>
      </c>
    </row>
    <row r="7385" spans="1:5">
      <c r="A7385" s="816">
        <f t="shared" si="481"/>
        <v>29297</v>
      </c>
      <c r="B7385" s="815">
        <f t="shared" si="482"/>
        <v>77</v>
      </c>
      <c r="C7385" s="815">
        <f t="shared" si="483"/>
        <v>290</v>
      </c>
      <c r="D7385" s="815">
        <f t="shared" si="484"/>
        <v>291</v>
      </c>
      <c r="E7385" s="815">
        <v>1980</v>
      </c>
    </row>
    <row r="7386" spans="1:5">
      <c r="A7386" s="816">
        <f t="shared" si="481"/>
        <v>29298</v>
      </c>
      <c r="B7386" s="815">
        <f t="shared" si="482"/>
        <v>78</v>
      </c>
      <c r="C7386" s="815">
        <f t="shared" si="483"/>
        <v>289</v>
      </c>
      <c r="D7386" s="815">
        <f t="shared" si="484"/>
        <v>290</v>
      </c>
      <c r="E7386" s="815">
        <v>1980</v>
      </c>
    </row>
    <row r="7387" spans="1:5">
      <c r="A7387" s="816">
        <f t="shared" si="481"/>
        <v>29299</v>
      </c>
      <c r="B7387" s="815">
        <f t="shared" si="482"/>
        <v>79</v>
      </c>
      <c r="C7387" s="815">
        <f t="shared" si="483"/>
        <v>288</v>
      </c>
      <c r="D7387" s="815">
        <f t="shared" si="484"/>
        <v>289</v>
      </c>
      <c r="E7387" s="815">
        <v>1980</v>
      </c>
    </row>
    <row r="7388" spans="1:5">
      <c r="A7388" s="816">
        <f t="shared" si="481"/>
        <v>29300</v>
      </c>
      <c r="B7388" s="815">
        <f t="shared" si="482"/>
        <v>80</v>
      </c>
      <c r="C7388" s="815">
        <f t="shared" si="483"/>
        <v>287</v>
      </c>
      <c r="D7388" s="815">
        <f t="shared" si="484"/>
        <v>288</v>
      </c>
      <c r="E7388" s="815">
        <v>1980</v>
      </c>
    </row>
    <row r="7389" spans="1:5">
      <c r="A7389" s="816">
        <f t="shared" si="481"/>
        <v>29301</v>
      </c>
      <c r="B7389" s="815">
        <f t="shared" si="482"/>
        <v>81</v>
      </c>
      <c r="C7389" s="815">
        <f t="shared" si="483"/>
        <v>286</v>
      </c>
      <c r="D7389" s="815">
        <f t="shared" si="484"/>
        <v>287</v>
      </c>
      <c r="E7389" s="815">
        <v>1980</v>
      </c>
    </row>
    <row r="7390" spans="1:5">
      <c r="A7390" s="816">
        <f t="shared" si="481"/>
        <v>29302</v>
      </c>
      <c r="B7390" s="815">
        <f t="shared" si="482"/>
        <v>82</v>
      </c>
      <c r="C7390" s="815">
        <f t="shared" si="483"/>
        <v>285</v>
      </c>
      <c r="D7390" s="815">
        <f t="shared" si="484"/>
        <v>286</v>
      </c>
      <c r="E7390" s="815">
        <v>1980</v>
      </c>
    </row>
    <row r="7391" spans="1:5">
      <c r="A7391" s="816">
        <f t="shared" si="481"/>
        <v>29303</v>
      </c>
      <c r="B7391" s="815">
        <f t="shared" si="482"/>
        <v>83</v>
      </c>
      <c r="C7391" s="815">
        <f t="shared" si="483"/>
        <v>284</v>
      </c>
      <c r="D7391" s="815">
        <f t="shared" si="484"/>
        <v>285</v>
      </c>
      <c r="E7391" s="815">
        <v>1980</v>
      </c>
    </row>
    <row r="7392" spans="1:5">
      <c r="A7392" s="816">
        <f t="shared" si="481"/>
        <v>29304</v>
      </c>
      <c r="B7392" s="815">
        <f t="shared" si="482"/>
        <v>84</v>
      </c>
      <c r="C7392" s="815">
        <f t="shared" si="483"/>
        <v>283</v>
      </c>
      <c r="D7392" s="815">
        <f t="shared" si="484"/>
        <v>284</v>
      </c>
      <c r="E7392" s="815">
        <v>1980</v>
      </c>
    </row>
    <row r="7393" spans="1:5">
      <c r="A7393" s="816">
        <f t="shared" si="481"/>
        <v>29305</v>
      </c>
      <c r="B7393" s="815">
        <f t="shared" si="482"/>
        <v>85</v>
      </c>
      <c r="C7393" s="815">
        <f t="shared" si="483"/>
        <v>282</v>
      </c>
      <c r="D7393" s="815">
        <f t="shared" si="484"/>
        <v>283</v>
      </c>
      <c r="E7393" s="815">
        <v>1980</v>
      </c>
    </row>
    <row r="7394" spans="1:5">
      <c r="A7394" s="816">
        <f t="shared" si="481"/>
        <v>29306</v>
      </c>
      <c r="B7394" s="815">
        <f t="shared" si="482"/>
        <v>86</v>
      </c>
      <c r="C7394" s="815">
        <f t="shared" si="483"/>
        <v>281</v>
      </c>
      <c r="D7394" s="815">
        <f t="shared" si="484"/>
        <v>282</v>
      </c>
      <c r="E7394" s="815">
        <v>1980</v>
      </c>
    </row>
    <row r="7395" spans="1:5">
      <c r="A7395" s="816">
        <f t="shared" si="481"/>
        <v>29307</v>
      </c>
      <c r="B7395" s="815">
        <f t="shared" si="482"/>
        <v>87</v>
      </c>
      <c r="C7395" s="815">
        <f t="shared" si="483"/>
        <v>280</v>
      </c>
      <c r="D7395" s="815">
        <f t="shared" si="484"/>
        <v>281</v>
      </c>
      <c r="E7395" s="815">
        <v>1980</v>
      </c>
    </row>
    <row r="7396" spans="1:5">
      <c r="A7396" s="816">
        <f t="shared" si="481"/>
        <v>29308</v>
      </c>
      <c r="B7396" s="815">
        <f t="shared" si="482"/>
        <v>88</v>
      </c>
      <c r="C7396" s="815">
        <f t="shared" si="483"/>
        <v>279</v>
      </c>
      <c r="D7396" s="815">
        <f t="shared" si="484"/>
        <v>280</v>
      </c>
      <c r="E7396" s="815">
        <v>1980</v>
      </c>
    </row>
    <row r="7397" spans="1:5">
      <c r="A7397" s="816">
        <f t="shared" si="481"/>
        <v>29309</v>
      </c>
      <c r="B7397" s="815">
        <f t="shared" si="482"/>
        <v>89</v>
      </c>
      <c r="C7397" s="815">
        <f t="shared" si="483"/>
        <v>278</v>
      </c>
      <c r="D7397" s="815">
        <f t="shared" si="484"/>
        <v>279</v>
      </c>
      <c r="E7397" s="815">
        <v>1980</v>
      </c>
    </row>
    <row r="7398" spans="1:5">
      <c r="A7398" s="816">
        <f t="shared" si="481"/>
        <v>29310</v>
      </c>
      <c r="B7398" s="815">
        <f t="shared" si="482"/>
        <v>90</v>
      </c>
      <c r="C7398" s="815">
        <f t="shared" si="483"/>
        <v>277</v>
      </c>
      <c r="D7398" s="815">
        <f t="shared" si="484"/>
        <v>278</v>
      </c>
      <c r="E7398" s="815">
        <v>1980</v>
      </c>
    </row>
    <row r="7399" spans="1:5">
      <c r="A7399" s="816">
        <f t="shared" si="481"/>
        <v>29311</v>
      </c>
      <c r="B7399" s="815">
        <f t="shared" si="482"/>
        <v>91</v>
      </c>
      <c r="C7399" s="815">
        <f t="shared" si="483"/>
        <v>276</v>
      </c>
      <c r="D7399" s="815">
        <f t="shared" si="484"/>
        <v>277</v>
      </c>
      <c r="E7399" s="815">
        <v>1980</v>
      </c>
    </row>
    <row r="7400" spans="1:5">
      <c r="A7400" s="816">
        <f t="shared" si="481"/>
        <v>29312</v>
      </c>
      <c r="B7400" s="815">
        <f t="shared" si="482"/>
        <v>92</v>
      </c>
      <c r="C7400" s="815">
        <f t="shared" si="483"/>
        <v>275</v>
      </c>
      <c r="D7400" s="815">
        <f t="shared" si="484"/>
        <v>276</v>
      </c>
      <c r="E7400" s="815">
        <v>1980</v>
      </c>
    </row>
    <row r="7401" spans="1:5">
      <c r="A7401" s="816">
        <f t="shared" si="481"/>
        <v>29313</v>
      </c>
      <c r="B7401" s="815">
        <f t="shared" si="482"/>
        <v>93</v>
      </c>
      <c r="C7401" s="815">
        <f t="shared" si="483"/>
        <v>274</v>
      </c>
      <c r="D7401" s="815">
        <f t="shared" si="484"/>
        <v>275</v>
      </c>
      <c r="E7401" s="815">
        <v>1980</v>
      </c>
    </row>
    <row r="7402" spans="1:5">
      <c r="A7402" s="816">
        <f t="shared" si="481"/>
        <v>29314</v>
      </c>
      <c r="B7402" s="815">
        <f t="shared" si="482"/>
        <v>94</v>
      </c>
      <c r="C7402" s="815">
        <f t="shared" si="483"/>
        <v>273</v>
      </c>
      <c r="D7402" s="815">
        <f t="shared" si="484"/>
        <v>274</v>
      </c>
      <c r="E7402" s="815">
        <v>1980</v>
      </c>
    </row>
    <row r="7403" spans="1:5">
      <c r="A7403" s="816">
        <f t="shared" si="481"/>
        <v>29315</v>
      </c>
      <c r="B7403" s="815">
        <f t="shared" si="482"/>
        <v>95</v>
      </c>
      <c r="C7403" s="815">
        <f t="shared" si="483"/>
        <v>272</v>
      </c>
      <c r="D7403" s="815">
        <f t="shared" si="484"/>
        <v>273</v>
      </c>
      <c r="E7403" s="815">
        <v>1980</v>
      </c>
    </row>
    <row r="7404" spans="1:5">
      <c r="A7404" s="816">
        <f t="shared" si="481"/>
        <v>29316</v>
      </c>
      <c r="B7404" s="815">
        <f t="shared" si="482"/>
        <v>96</v>
      </c>
      <c r="C7404" s="815">
        <f t="shared" si="483"/>
        <v>271</v>
      </c>
      <c r="D7404" s="815">
        <f t="shared" si="484"/>
        <v>272</v>
      </c>
      <c r="E7404" s="815">
        <v>1980</v>
      </c>
    </row>
    <row r="7405" spans="1:5">
      <c r="A7405" s="816">
        <f t="shared" si="481"/>
        <v>29317</v>
      </c>
      <c r="B7405" s="815">
        <f t="shared" si="482"/>
        <v>97</v>
      </c>
      <c r="C7405" s="815">
        <f t="shared" si="483"/>
        <v>270</v>
      </c>
      <c r="D7405" s="815">
        <f t="shared" si="484"/>
        <v>271</v>
      </c>
      <c r="E7405" s="815">
        <v>1980</v>
      </c>
    </row>
    <row r="7406" spans="1:5">
      <c r="A7406" s="816">
        <f t="shared" si="481"/>
        <v>29318</v>
      </c>
      <c r="B7406" s="815">
        <f t="shared" si="482"/>
        <v>98</v>
      </c>
      <c r="C7406" s="815">
        <f t="shared" si="483"/>
        <v>269</v>
      </c>
      <c r="D7406" s="815">
        <f t="shared" si="484"/>
        <v>270</v>
      </c>
      <c r="E7406" s="815">
        <v>1980</v>
      </c>
    </row>
    <row r="7407" spans="1:5">
      <c r="A7407" s="816">
        <f t="shared" si="481"/>
        <v>29319</v>
      </c>
      <c r="B7407" s="815">
        <f t="shared" si="482"/>
        <v>99</v>
      </c>
      <c r="C7407" s="815">
        <f t="shared" si="483"/>
        <v>268</v>
      </c>
      <c r="D7407" s="815">
        <f t="shared" si="484"/>
        <v>269</v>
      </c>
      <c r="E7407" s="815">
        <v>1980</v>
      </c>
    </row>
    <row r="7408" spans="1:5">
      <c r="A7408" s="816">
        <f t="shared" si="481"/>
        <v>29320</v>
      </c>
      <c r="B7408" s="815">
        <f t="shared" si="482"/>
        <v>100</v>
      </c>
      <c r="C7408" s="815">
        <f t="shared" si="483"/>
        <v>267</v>
      </c>
      <c r="D7408" s="815">
        <f t="shared" si="484"/>
        <v>268</v>
      </c>
      <c r="E7408" s="815">
        <v>1980</v>
      </c>
    </row>
    <row r="7409" spans="1:5">
      <c r="A7409" s="816">
        <f t="shared" si="481"/>
        <v>29321</v>
      </c>
      <c r="B7409" s="815">
        <f t="shared" si="482"/>
        <v>101</v>
      </c>
      <c r="C7409" s="815">
        <f t="shared" si="483"/>
        <v>266</v>
      </c>
      <c r="D7409" s="815">
        <f t="shared" si="484"/>
        <v>267</v>
      </c>
      <c r="E7409" s="815">
        <v>1980</v>
      </c>
    </row>
    <row r="7410" spans="1:5">
      <c r="A7410" s="816">
        <f t="shared" si="481"/>
        <v>29322</v>
      </c>
      <c r="B7410" s="815">
        <f t="shared" si="482"/>
        <v>102</v>
      </c>
      <c r="C7410" s="815">
        <f t="shared" si="483"/>
        <v>265</v>
      </c>
      <c r="D7410" s="815">
        <f t="shared" si="484"/>
        <v>266</v>
      </c>
      <c r="E7410" s="815">
        <v>1980</v>
      </c>
    </row>
    <row r="7411" spans="1:5">
      <c r="A7411" s="816">
        <f t="shared" ref="A7411:A7474" si="485">A7410+1</f>
        <v>29323</v>
      </c>
      <c r="B7411" s="815">
        <f t="shared" si="482"/>
        <v>103</v>
      </c>
      <c r="C7411" s="815">
        <f t="shared" si="483"/>
        <v>264</v>
      </c>
      <c r="D7411" s="815">
        <f t="shared" si="484"/>
        <v>265</v>
      </c>
      <c r="E7411" s="815">
        <v>1980</v>
      </c>
    </row>
    <row r="7412" spans="1:5">
      <c r="A7412" s="816">
        <f t="shared" si="485"/>
        <v>29324</v>
      </c>
      <c r="B7412" s="815">
        <f t="shared" si="482"/>
        <v>104</v>
      </c>
      <c r="C7412" s="815">
        <f t="shared" si="483"/>
        <v>263</v>
      </c>
      <c r="D7412" s="815">
        <f t="shared" si="484"/>
        <v>264</v>
      </c>
      <c r="E7412" s="815">
        <v>1980</v>
      </c>
    </row>
    <row r="7413" spans="1:5">
      <c r="A7413" s="816">
        <f t="shared" si="485"/>
        <v>29325</v>
      </c>
      <c r="B7413" s="815">
        <f t="shared" si="482"/>
        <v>105</v>
      </c>
      <c r="C7413" s="815">
        <f t="shared" si="483"/>
        <v>262</v>
      </c>
      <c r="D7413" s="815">
        <f t="shared" si="484"/>
        <v>263</v>
      </c>
      <c r="E7413" s="815">
        <v>1980</v>
      </c>
    </row>
    <row r="7414" spans="1:5">
      <c r="A7414" s="816">
        <f t="shared" si="485"/>
        <v>29326</v>
      </c>
      <c r="B7414" s="815">
        <f t="shared" si="482"/>
        <v>106</v>
      </c>
      <c r="C7414" s="815">
        <f t="shared" si="483"/>
        <v>261</v>
      </c>
      <c r="D7414" s="815">
        <f t="shared" si="484"/>
        <v>262</v>
      </c>
      <c r="E7414" s="815">
        <v>1980</v>
      </c>
    </row>
    <row r="7415" spans="1:5">
      <c r="A7415" s="816">
        <f t="shared" si="485"/>
        <v>29327</v>
      </c>
      <c r="B7415" s="815">
        <f t="shared" si="482"/>
        <v>107</v>
      </c>
      <c r="C7415" s="815">
        <f t="shared" si="483"/>
        <v>260</v>
      </c>
      <c r="D7415" s="815">
        <f t="shared" si="484"/>
        <v>261</v>
      </c>
      <c r="E7415" s="815">
        <v>1980</v>
      </c>
    </row>
    <row r="7416" spans="1:5">
      <c r="A7416" s="816">
        <f t="shared" si="485"/>
        <v>29328</v>
      </c>
      <c r="B7416" s="815">
        <f t="shared" si="482"/>
        <v>108</v>
      </c>
      <c r="C7416" s="815">
        <f t="shared" si="483"/>
        <v>259</v>
      </c>
      <c r="D7416" s="815">
        <f t="shared" si="484"/>
        <v>260</v>
      </c>
      <c r="E7416" s="815">
        <v>1980</v>
      </c>
    </row>
    <row r="7417" spans="1:5">
      <c r="A7417" s="816">
        <f t="shared" si="485"/>
        <v>29329</v>
      </c>
      <c r="B7417" s="815">
        <f t="shared" si="482"/>
        <v>109</v>
      </c>
      <c r="C7417" s="815">
        <f t="shared" si="483"/>
        <v>258</v>
      </c>
      <c r="D7417" s="815">
        <f t="shared" si="484"/>
        <v>259</v>
      </c>
      <c r="E7417" s="815">
        <v>1980</v>
      </c>
    </row>
    <row r="7418" spans="1:5">
      <c r="A7418" s="816">
        <f t="shared" si="485"/>
        <v>29330</v>
      </c>
      <c r="B7418" s="815">
        <f t="shared" si="482"/>
        <v>110</v>
      </c>
      <c r="C7418" s="815">
        <f t="shared" si="483"/>
        <v>257</v>
      </c>
      <c r="D7418" s="815">
        <f t="shared" si="484"/>
        <v>258</v>
      </c>
      <c r="E7418" s="815">
        <v>1980</v>
      </c>
    </row>
    <row r="7419" spans="1:5">
      <c r="A7419" s="816">
        <f t="shared" si="485"/>
        <v>29331</v>
      </c>
      <c r="B7419" s="815">
        <f t="shared" si="482"/>
        <v>111</v>
      </c>
      <c r="C7419" s="815">
        <f t="shared" si="483"/>
        <v>256</v>
      </c>
      <c r="D7419" s="815">
        <f t="shared" si="484"/>
        <v>257</v>
      </c>
      <c r="E7419" s="815">
        <v>1980</v>
      </c>
    </row>
    <row r="7420" spans="1:5">
      <c r="A7420" s="816">
        <f t="shared" si="485"/>
        <v>29332</v>
      </c>
      <c r="B7420" s="815">
        <f t="shared" si="482"/>
        <v>112</v>
      </c>
      <c r="C7420" s="815">
        <f t="shared" si="483"/>
        <v>255</v>
      </c>
      <c r="D7420" s="815">
        <f t="shared" si="484"/>
        <v>256</v>
      </c>
      <c r="E7420" s="815">
        <v>1980</v>
      </c>
    </row>
    <row r="7421" spans="1:5">
      <c r="A7421" s="816">
        <f t="shared" si="485"/>
        <v>29333</v>
      </c>
      <c r="B7421" s="815">
        <f t="shared" si="482"/>
        <v>113</v>
      </c>
      <c r="C7421" s="815">
        <f t="shared" si="483"/>
        <v>254</v>
      </c>
      <c r="D7421" s="815">
        <f t="shared" si="484"/>
        <v>255</v>
      </c>
      <c r="E7421" s="815">
        <v>1980</v>
      </c>
    </row>
    <row r="7422" spans="1:5">
      <c r="A7422" s="816">
        <f t="shared" si="485"/>
        <v>29334</v>
      </c>
      <c r="B7422" s="815">
        <f t="shared" si="482"/>
        <v>114</v>
      </c>
      <c r="C7422" s="815">
        <f t="shared" si="483"/>
        <v>253</v>
      </c>
      <c r="D7422" s="815">
        <f t="shared" si="484"/>
        <v>254</v>
      </c>
      <c r="E7422" s="815">
        <v>1980</v>
      </c>
    </row>
    <row r="7423" spans="1:5">
      <c r="A7423" s="816">
        <f t="shared" si="485"/>
        <v>29335</v>
      </c>
      <c r="B7423" s="815">
        <f t="shared" si="482"/>
        <v>115</v>
      </c>
      <c r="C7423" s="815">
        <f t="shared" si="483"/>
        <v>252</v>
      </c>
      <c r="D7423" s="815">
        <f t="shared" si="484"/>
        <v>253</v>
      </c>
      <c r="E7423" s="815">
        <v>1980</v>
      </c>
    </row>
    <row r="7424" spans="1:5">
      <c r="A7424" s="816">
        <f t="shared" si="485"/>
        <v>29336</v>
      </c>
      <c r="B7424" s="815">
        <f t="shared" si="482"/>
        <v>116</v>
      </c>
      <c r="C7424" s="815">
        <f t="shared" si="483"/>
        <v>251</v>
      </c>
      <c r="D7424" s="815">
        <f t="shared" si="484"/>
        <v>252</v>
      </c>
      <c r="E7424" s="815">
        <v>1980</v>
      </c>
    </row>
    <row r="7425" spans="1:5">
      <c r="A7425" s="816">
        <f t="shared" si="485"/>
        <v>29337</v>
      </c>
      <c r="B7425" s="815">
        <f t="shared" si="482"/>
        <v>117</v>
      </c>
      <c r="C7425" s="815">
        <f t="shared" si="483"/>
        <v>250</v>
      </c>
      <c r="D7425" s="815">
        <f t="shared" si="484"/>
        <v>251</v>
      </c>
      <c r="E7425" s="815">
        <v>1980</v>
      </c>
    </row>
    <row r="7426" spans="1:5">
      <c r="A7426" s="816">
        <f t="shared" si="485"/>
        <v>29338</v>
      </c>
      <c r="B7426" s="815">
        <f t="shared" si="482"/>
        <v>118</v>
      </c>
      <c r="C7426" s="815">
        <f t="shared" si="483"/>
        <v>249</v>
      </c>
      <c r="D7426" s="815">
        <f t="shared" si="484"/>
        <v>250</v>
      </c>
      <c r="E7426" s="815">
        <v>1980</v>
      </c>
    </row>
    <row r="7427" spans="1:5">
      <c r="A7427" s="816">
        <f t="shared" si="485"/>
        <v>29339</v>
      </c>
      <c r="B7427" s="815">
        <f t="shared" si="482"/>
        <v>119</v>
      </c>
      <c r="C7427" s="815">
        <f t="shared" si="483"/>
        <v>248</v>
      </c>
      <c r="D7427" s="815">
        <f t="shared" si="484"/>
        <v>249</v>
      </c>
      <c r="E7427" s="815">
        <v>1980</v>
      </c>
    </row>
    <row r="7428" spans="1:5">
      <c r="A7428" s="816">
        <f t="shared" si="485"/>
        <v>29340</v>
      </c>
      <c r="B7428" s="815">
        <f t="shared" si="482"/>
        <v>120</v>
      </c>
      <c r="C7428" s="815">
        <f t="shared" si="483"/>
        <v>247</v>
      </c>
      <c r="D7428" s="815">
        <f t="shared" si="484"/>
        <v>248</v>
      </c>
      <c r="E7428" s="815">
        <v>1980</v>
      </c>
    </row>
    <row r="7429" spans="1:5">
      <c r="A7429" s="816">
        <f t="shared" si="485"/>
        <v>29341</v>
      </c>
      <c r="B7429" s="815">
        <f t="shared" si="482"/>
        <v>121</v>
      </c>
      <c r="C7429" s="815">
        <f t="shared" si="483"/>
        <v>246</v>
      </c>
      <c r="D7429" s="815">
        <f t="shared" si="484"/>
        <v>247</v>
      </c>
      <c r="E7429" s="815">
        <v>1980</v>
      </c>
    </row>
    <row r="7430" spans="1:5">
      <c r="A7430" s="816">
        <f t="shared" si="485"/>
        <v>29342</v>
      </c>
      <c r="B7430" s="815">
        <f t="shared" si="482"/>
        <v>122</v>
      </c>
      <c r="C7430" s="815">
        <f t="shared" si="483"/>
        <v>245</v>
      </c>
      <c r="D7430" s="815">
        <f t="shared" si="484"/>
        <v>246</v>
      </c>
      <c r="E7430" s="815">
        <v>1980</v>
      </c>
    </row>
    <row r="7431" spans="1:5">
      <c r="A7431" s="816">
        <f t="shared" si="485"/>
        <v>29343</v>
      </c>
      <c r="B7431" s="815">
        <f t="shared" si="482"/>
        <v>123</v>
      </c>
      <c r="C7431" s="815">
        <f t="shared" si="483"/>
        <v>244</v>
      </c>
      <c r="D7431" s="815">
        <f t="shared" si="484"/>
        <v>245</v>
      </c>
      <c r="E7431" s="815">
        <v>1980</v>
      </c>
    </row>
    <row r="7432" spans="1:5">
      <c r="A7432" s="816">
        <f t="shared" si="485"/>
        <v>29344</v>
      </c>
      <c r="B7432" s="815">
        <f t="shared" si="482"/>
        <v>124</v>
      </c>
      <c r="C7432" s="815">
        <f t="shared" si="483"/>
        <v>243</v>
      </c>
      <c r="D7432" s="815">
        <f t="shared" si="484"/>
        <v>244</v>
      </c>
      <c r="E7432" s="815">
        <v>1980</v>
      </c>
    </row>
    <row r="7433" spans="1:5">
      <c r="A7433" s="816">
        <f t="shared" si="485"/>
        <v>29345</v>
      </c>
      <c r="B7433" s="815">
        <f t="shared" si="482"/>
        <v>125</v>
      </c>
      <c r="C7433" s="815">
        <f t="shared" si="483"/>
        <v>242</v>
      </c>
      <c r="D7433" s="815">
        <f t="shared" si="484"/>
        <v>243</v>
      </c>
      <c r="E7433" s="815">
        <v>1980</v>
      </c>
    </row>
    <row r="7434" spans="1:5">
      <c r="A7434" s="816">
        <f t="shared" si="485"/>
        <v>29346</v>
      </c>
      <c r="B7434" s="815">
        <f t="shared" si="482"/>
        <v>126</v>
      </c>
      <c r="C7434" s="815">
        <f t="shared" si="483"/>
        <v>241</v>
      </c>
      <c r="D7434" s="815">
        <f t="shared" si="484"/>
        <v>242</v>
      </c>
      <c r="E7434" s="815">
        <v>1980</v>
      </c>
    </row>
    <row r="7435" spans="1:5">
      <c r="A7435" s="816">
        <f t="shared" si="485"/>
        <v>29347</v>
      </c>
      <c r="B7435" s="815">
        <f t="shared" si="482"/>
        <v>127</v>
      </c>
      <c r="C7435" s="815">
        <f t="shared" si="483"/>
        <v>240</v>
      </c>
      <c r="D7435" s="815">
        <f t="shared" si="484"/>
        <v>241</v>
      </c>
      <c r="E7435" s="815">
        <v>1980</v>
      </c>
    </row>
    <row r="7436" spans="1:5">
      <c r="A7436" s="816">
        <f t="shared" si="485"/>
        <v>29348</v>
      </c>
      <c r="B7436" s="815">
        <f t="shared" si="482"/>
        <v>128</v>
      </c>
      <c r="C7436" s="815">
        <f t="shared" si="483"/>
        <v>239</v>
      </c>
      <c r="D7436" s="815">
        <f t="shared" si="484"/>
        <v>240</v>
      </c>
      <c r="E7436" s="815">
        <v>1980</v>
      </c>
    </row>
    <row r="7437" spans="1:5">
      <c r="A7437" s="816">
        <f t="shared" si="485"/>
        <v>29349</v>
      </c>
      <c r="B7437" s="815">
        <f t="shared" si="482"/>
        <v>129</v>
      </c>
      <c r="C7437" s="815">
        <f t="shared" si="483"/>
        <v>238</v>
      </c>
      <c r="D7437" s="815">
        <f t="shared" si="484"/>
        <v>239</v>
      </c>
      <c r="E7437" s="815">
        <v>1980</v>
      </c>
    </row>
    <row r="7438" spans="1:5">
      <c r="A7438" s="816">
        <f t="shared" si="485"/>
        <v>29350</v>
      </c>
      <c r="B7438" s="815">
        <f t="shared" si="482"/>
        <v>130</v>
      </c>
      <c r="C7438" s="815">
        <f t="shared" si="483"/>
        <v>237</v>
      </c>
      <c r="D7438" s="815">
        <f t="shared" si="484"/>
        <v>238</v>
      </c>
      <c r="E7438" s="815">
        <v>1980</v>
      </c>
    </row>
    <row r="7439" spans="1:5">
      <c r="A7439" s="816">
        <f t="shared" si="485"/>
        <v>29351</v>
      </c>
      <c r="B7439" s="815">
        <f t="shared" ref="B7439:B7502" si="486">B7438+1</f>
        <v>131</v>
      </c>
      <c r="C7439" s="815">
        <f t="shared" ref="C7439:C7502" si="487">C7438-1</f>
        <v>236</v>
      </c>
      <c r="D7439" s="815">
        <f t="shared" ref="D7439:D7502" si="488">D7438-1</f>
        <v>237</v>
      </c>
      <c r="E7439" s="815">
        <v>1980</v>
      </c>
    </row>
    <row r="7440" spans="1:5">
      <c r="A7440" s="816">
        <f t="shared" si="485"/>
        <v>29352</v>
      </c>
      <c r="B7440" s="815">
        <f t="shared" si="486"/>
        <v>132</v>
      </c>
      <c r="C7440" s="815">
        <f t="shared" si="487"/>
        <v>235</v>
      </c>
      <c r="D7440" s="815">
        <f t="shared" si="488"/>
        <v>236</v>
      </c>
      <c r="E7440" s="815">
        <v>1980</v>
      </c>
    </row>
    <row r="7441" spans="1:5">
      <c r="A7441" s="816">
        <f t="shared" si="485"/>
        <v>29353</v>
      </c>
      <c r="B7441" s="815">
        <f t="shared" si="486"/>
        <v>133</v>
      </c>
      <c r="C7441" s="815">
        <f t="shared" si="487"/>
        <v>234</v>
      </c>
      <c r="D7441" s="815">
        <f t="shared" si="488"/>
        <v>235</v>
      </c>
      <c r="E7441" s="815">
        <v>1980</v>
      </c>
    </row>
    <row r="7442" spans="1:5">
      <c r="A7442" s="816">
        <f t="shared" si="485"/>
        <v>29354</v>
      </c>
      <c r="B7442" s="815">
        <f t="shared" si="486"/>
        <v>134</v>
      </c>
      <c r="C7442" s="815">
        <f t="shared" si="487"/>
        <v>233</v>
      </c>
      <c r="D7442" s="815">
        <f t="shared" si="488"/>
        <v>234</v>
      </c>
      <c r="E7442" s="815">
        <v>1980</v>
      </c>
    </row>
    <row r="7443" spans="1:5">
      <c r="A7443" s="816">
        <f t="shared" si="485"/>
        <v>29355</v>
      </c>
      <c r="B7443" s="815">
        <f t="shared" si="486"/>
        <v>135</v>
      </c>
      <c r="C7443" s="815">
        <f t="shared" si="487"/>
        <v>232</v>
      </c>
      <c r="D7443" s="815">
        <f t="shared" si="488"/>
        <v>233</v>
      </c>
      <c r="E7443" s="815">
        <v>1980</v>
      </c>
    </row>
    <row r="7444" spans="1:5">
      <c r="A7444" s="816">
        <f t="shared" si="485"/>
        <v>29356</v>
      </c>
      <c r="B7444" s="815">
        <f t="shared" si="486"/>
        <v>136</v>
      </c>
      <c r="C7444" s="815">
        <f t="shared" si="487"/>
        <v>231</v>
      </c>
      <c r="D7444" s="815">
        <f t="shared" si="488"/>
        <v>232</v>
      </c>
      <c r="E7444" s="815">
        <v>1980</v>
      </c>
    </row>
    <row r="7445" spans="1:5">
      <c r="A7445" s="816">
        <f t="shared" si="485"/>
        <v>29357</v>
      </c>
      <c r="B7445" s="815">
        <f t="shared" si="486"/>
        <v>137</v>
      </c>
      <c r="C7445" s="815">
        <f t="shared" si="487"/>
        <v>230</v>
      </c>
      <c r="D7445" s="815">
        <f t="shared" si="488"/>
        <v>231</v>
      </c>
      <c r="E7445" s="815">
        <v>1980</v>
      </c>
    </row>
    <row r="7446" spans="1:5">
      <c r="A7446" s="816">
        <f t="shared" si="485"/>
        <v>29358</v>
      </c>
      <c r="B7446" s="815">
        <f t="shared" si="486"/>
        <v>138</v>
      </c>
      <c r="C7446" s="815">
        <f t="shared" si="487"/>
        <v>229</v>
      </c>
      <c r="D7446" s="815">
        <f t="shared" si="488"/>
        <v>230</v>
      </c>
      <c r="E7446" s="815">
        <v>1980</v>
      </c>
    </row>
    <row r="7447" spans="1:5">
      <c r="A7447" s="816">
        <f t="shared" si="485"/>
        <v>29359</v>
      </c>
      <c r="B7447" s="815">
        <f t="shared" si="486"/>
        <v>139</v>
      </c>
      <c r="C7447" s="815">
        <f t="shared" si="487"/>
        <v>228</v>
      </c>
      <c r="D7447" s="815">
        <f t="shared" si="488"/>
        <v>229</v>
      </c>
      <c r="E7447" s="815">
        <v>1980</v>
      </c>
    </row>
    <row r="7448" spans="1:5">
      <c r="A7448" s="816">
        <f t="shared" si="485"/>
        <v>29360</v>
      </c>
      <c r="B7448" s="815">
        <f t="shared" si="486"/>
        <v>140</v>
      </c>
      <c r="C7448" s="815">
        <f t="shared" si="487"/>
        <v>227</v>
      </c>
      <c r="D7448" s="815">
        <f t="shared" si="488"/>
        <v>228</v>
      </c>
      <c r="E7448" s="815">
        <v>1980</v>
      </c>
    </row>
    <row r="7449" spans="1:5">
      <c r="A7449" s="816">
        <f t="shared" si="485"/>
        <v>29361</v>
      </c>
      <c r="B7449" s="815">
        <f t="shared" si="486"/>
        <v>141</v>
      </c>
      <c r="C7449" s="815">
        <f t="shared" si="487"/>
        <v>226</v>
      </c>
      <c r="D7449" s="815">
        <f t="shared" si="488"/>
        <v>227</v>
      </c>
      <c r="E7449" s="815">
        <v>1980</v>
      </c>
    </row>
    <row r="7450" spans="1:5">
      <c r="A7450" s="816">
        <f t="shared" si="485"/>
        <v>29362</v>
      </c>
      <c r="B7450" s="815">
        <f t="shared" si="486"/>
        <v>142</v>
      </c>
      <c r="C7450" s="815">
        <f t="shared" si="487"/>
        <v>225</v>
      </c>
      <c r="D7450" s="815">
        <f t="shared" si="488"/>
        <v>226</v>
      </c>
      <c r="E7450" s="815">
        <v>1980</v>
      </c>
    </row>
    <row r="7451" spans="1:5">
      <c r="A7451" s="816">
        <f t="shared" si="485"/>
        <v>29363</v>
      </c>
      <c r="B7451" s="815">
        <f t="shared" si="486"/>
        <v>143</v>
      </c>
      <c r="C7451" s="815">
        <f t="shared" si="487"/>
        <v>224</v>
      </c>
      <c r="D7451" s="815">
        <f t="shared" si="488"/>
        <v>225</v>
      </c>
      <c r="E7451" s="815">
        <v>1980</v>
      </c>
    </row>
    <row r="7452" spans="1:5">
      <c r="A7452" s="816">
        <f t="shared" si="485"/>
        <v>29364</v>
      </c>
      <c r="B7452" s="815">
        <f t="shared" si="486"/>
        <v>144</v>
      </c>
      <c r="C7452" s="815">
        <f t="shared" si="487"/>
        <v>223</v>
      </c>
      <c r="D7452" s="815">
        <f t="shared" si="488"/>
        <v>224</v>
      </c>
      <c r="E7452" s="815">
        <v>1980</v>
      </c>
    </row>
    <row r="7453" spans="1:5">
      <c r="A7453" s="816">
        <f t="shared" si="485"/>
        <v>29365</v>
      </c>
      <c r="B7453" s="815">
        <f t="shared" si="486"/>
        <v>145</v>
      </c>
      <c r="C7453" s="815">
        <f t="shared" si="487"/>
        <v>222</v>
      </c>
      <c r="D7453" s="815">
        <f t="shared" si="488"/>
        <v>223</v>
      </c>
      <c r="E7453" s="815">
        <v>1980</v>
      </c>
    </row>
    <row r="7454" spans="1:5">
      <c r="A7454" s="816">
        <f t="shared" si="485"/>
        <v>29366</v>
      </c>
      <c r="B7454" s="815">
        <f t="shared" si="486"/>
        <v>146</v>
      </c>
      <c r="C7454" s="815">
        <f t="shared" si="487"/>
        <v>221</v>
      </c>
      <c r="D7454" s="815">
        <f t="shared" si="488"/>
        <v>222</v>
      </c>
      <c r="E7454" s="815">
        <v>1980</v>
      </c>
    </row>
    <row r="7455" spans="1:5">
      <c r="A7455" s="816">
        <f t="shared" si="485"/>
        <v>29367</v>
      </c>
      <c r="B7455" s="815">
        <f t="shared" si="486"/>
        <v>147</v>
      </c>
      <c r="C7455" s="815">
        <f t="shared" si="487"/>
        <v>220</v>
      </c>
      <c r="D7455" s="815">
        <f t="shared" si="488"/>
        <v>221</v>
      </c>
      <c r="E7455" s="815">
        <v>1980</v>
      </c>
    </row>
    <row r="7456" spans="1:5">
      <c r="A7456" s="816">
        <f t="shared" si="485"/>
        <v>29368</v>
      </c>
      <c r="B7456" s="815">
        <f t="shared" si="486"/>
        <v>148</v>
      </c>
      <c r="C7456" s="815">
        <f t="shared" si="487"/>
        <v>219</v>
      </c>
      <c r="D7456" s="815">
        <f t="shared" si="488"/>
        <v>220</v>
      </c>
      <c r="E7456" s="815">
        <v>1980</v>
      </c>
    </row>
    <row r="7457" spans="1:5">
      <c r="A7457" s="816">
        <f t="shared" si="485"/>
        <v>29369</v>
      </c>
      <c r="B7457" s="815">
        <f t="shared" si="486"/>
        <v>149</v>
      </c>
      <c r="C7457" s="815">
        <f t="shared" si="487"/>
        <v>218</v>
      </c>
      <c r="D7457" s="815">
        <f t="shared" si="488"/>
        <v>219</v>
      </c>
      <c r="E7457" s="815">
        <v>1980</v>
      </c>
    </row>
    <row r="7458" spans="1:5">
      <c r="A7458" s="816">
        <f t="shared" si="485"/>
        <v>29370</v>
      </c>
      <c r="B7458" s="815">
        <f t="shared" si="486"/>
        <v>150</v>
      </c>
      <c r="C7458" s="815">
        <f t="shared" si="487"/>
        <v>217</v>
      </c>
      <c r="D7458" s="815">
        <f t="shared" si="488"/>
        <v>218</v>
      </c>
      <c r="E7458" s="815">
        <v>1980</v>
      </c>
    </row>
    <row r="7459" spans="1:5">
      <c r="A7459" s="816">
        <f t="shared" si="485"/>
        <v>29371</v>
      </c>
      <c r="B7459" s="815">
        <f t="shared" si="486"/>
        <v>151</v>
      </c>
      <c r="C7459" s="815">
        <f t="shared" si="487"/>
        <v>216</v>
      </c>
      <c r="D7459" s="815">
        <f t="shared" si="488"/>
        <v>217</v>
      </c>
      <c r="E7459" s="815">
        <v>1980</v>
      </c>
    </row>
    <row r="7460" spans="1:5">
      <c r="A7460" s="816">
        <f t="shared" si="485"/>
        <v>29372</v>
      </c>
      <c r="B7460" s="815">
        <f t="shared" si="486"/>
        <v>152</v>
      </c>
      <c r="C7460" s="815">
        <f t="shared" si="487"/>
        <v>215</v>
      </c>
      <c r="D7460" s="815">
        <f t="shared" si="488"/>
        <v>216</v>
      </c>
      <c r="E7460" s="815">
        <v>1980</v>
      </c>
    </row>
    <row r="7461" spans="1:5">
      <c r="A7461" s="816">
        <f t="shared" si="485"/>
        <v>29373</v>
      </c>
      <c r="B7461" s="815">
        <f t="shared" si="486"/>
        <v>153</v>
      </c>
      <c r="C7461" s="815">
        <f t="shared" si="487"/>
        <v>214</v>
      </c>
      <c r="D7461" s="815">
        <f t="shared" si="488"/>
        <v>215</v>
      </c>
      <c r="E7461" s="815">
        <v>1980</v>
      </c>
    </row>
    <row r="7462" spans="1:5">
      <c r="A7462" s="816">
        <f t="shared" si="485"/>
        <v>29374</v>
      </c>
      <c r="B7462" s="815">
        <f t="shared" si="486"/>
        <v>154</v>
      </c>
      <c r="C7462" s="815">
        <f t="shared" si="487"/>
        <v>213</v>
      </c>
      <c r="D7462" s="815">
        <f t="shared" si="488"/>
        <v>214</v>
      </c>
      <c r="E7462" s="815">
        <v>1980</v>
      </c>
    </row>
    <row r="7463" spans="1:5">
      <c r="A7463" s="816">
        <f t="shared" si="485"/>
        <v>29375</v>
      </c>
      <c r="B7463" s="815">
        <f t="shared" si="486"/>
        <v>155</v>
      </c>
      <c r="C7463" s="815">
        <f t="shared" si="487"/>
        <v>212</v>
      </c>
      <c r="D7463" s="815">
        <f t="shared" si="488"/>
        <v>213</v>
      </c>
      <c r="E7463" s="815">
        <v>1980</v>
      </c>
    </row>
    <row r="7464" spans="1:5">
      <c r="A7464" s="816">
        <f t="shared" si="485"/>
        <v>29376</v>
      </c>
      <c r="B7464" s="815">
        <f t="shared" si="486"/>
        <v>156</v>
      </c>
      <c r="C7464" s="815">
        <f t="shared" si="487"/>
        <v>211</v>
      </c>
      <c r="D7464" s="815">
        <f t="shared" si="488"/>
        <v>212</v>
      </c>
      <c r="E7464" s="815">
        <v>1980</v>
      </c>
    </row>
    <row r="7465" spans="1:5">
      <c r="A7465" s="816">
        <f t="shared" si="485"/>
        <v>29377</v>
      </c>
      <c r="B7465" s="815">
        <f t="shared" si="486"/>
        <v>157</v>
      </c>
      <c r="C7465" s="815">
        <f t="shared" si="487"/>
        <v>210</v>
      </c>
      <c r="D7465" s="815">
        <f t="shared" si="488"/>
        <v>211</v>
      </c>
      <c r="E7465" s="815">
        <v>1980</v>
      </c>
    </row>
    <row r="7466" spans="1:5">
      <c r="A7466" s="816">
        <f t="shared" si="485"/>
        <v>29378</v>
      </c>
      <c r="B7466" s="815">
        <f t="shared" si="486"/>
        <v>158</v>
      </c>
      <c r="C7466" s="815">
        <f t="shared" si="487"/>
        <v>209</v>
      </c>
      <c r="D7466" s="815">
        <f t="shared" si="488"/>
        <v>210</v>
      </c>
      <c r="E7466" s="815">
        <v>1980</v>
      </c>
    </row>
    <row r="7467" spans="1:5">
      <c r="A7467" s="816">
        <f t="shared" si="485"/>
        <v>29379</v>
      </c>
      <c r="B7467" s="815">
        <f t="shared" si="486"/>
        <v>159</v>
      </c>
      <c r="C7467" s="815">
        <f t="shared" si="487"/>
        <v>208</v>
      </c>
      <c r="D7467" s="815">
        <f t="shared" si="488"/>
        <v>209</v>
      </c>
      <c r="E7467" s="815">
        <v>1980</v>
      </c>
    </row>
    <row r="7468" spans="1:5">
      <c r="A7468" s="816">
        <f t="shared" si="485"/>
        <v>29380</v>
      </c>
      <c r="B7468" s="815">
        <f t="shared" si="486"/>
        <v>160</v>
      </c>
      <c r="C7468" s="815">
        <f t="shared" si="487"/>
        <v>207</v>
      </c>
      <c r="D7468" s="815">
        <f t="shared" si="488"/>
        <v>208</v>
      </c>
      <c r="E7468" s="815">
        <v>1980</v>
      </c>
    </row>
    <row r="7469" spans="1:5">
      <c r="A7469" s="816">
        <f t="shared" si="485"/>
        <v>29381</v>
      </c>
      <c r="B7469" s="815">
        <f t="shared" si="486"/>
        <v>161</v>
      </c>
      <c r="C7469" s="815">
        <f t="shared" si="487"/>
        <v>206</v>
      </c>
      <c r="D7469" s="815">
        <f t="shared" si="488"/>
        <v>207</v>
      </c>
      <c r="E7469" s="815">
        <v>1980</v>
      </c>
    </row>
    <row r="7470" spans="1:5">
      <c r="A7470" s="816">
        <f t="shared" si="485"/>
        <v>29382</v>
      </c>
      <c r="B7470" s="815">
        <f t="shared" si="486"/>
        <v>162</v>
      </c>
      <c r="C7470" s="815">
        <f t="shared" si="487"/>
        <v>205</v>
      </c>
      <c r="D7470" s="815">
        <f t="shared" si="488"/>
        <v>206</v>
      </c>
      <c r="E7470" s="815">
        <v>1980</v>
      </c>
    </row>
    <row r="7471" spans="1:5">
      <c r="A7471" s="816">
        <f t="shared" si="485"/>
        <v>29383</v>
      </c>
      <c r="B7471" s="815">
        <f t="shared" si="486"/>
        <v>163</v>
      </c>
      <c r="C7471" s="815">
        <f t="shared" si="487"/>
        <v>204</v>
      </c>
      <c r="D7471" s="815">
        <f t="shared" si="488"/>
        <v>205</v>
      </c>
      <c r="E7471" s="815">
        <v>1980</v>
      </c>
    </row>
    <row r="7472" spans="1:5">
      <c r="A7472" s="816">
        <f t="shared" si="485"/>
        <v>29384</v>
      </c>
      <c r="B7472" s="815">
        <f t="shared" si="486"/>
        <v>164</v>
      </c>
      <c r="C7472" s="815">
        <f t="shared" si="487"/>
        <v>203</v>
      </c>
      <c r="D7472" s="815">
        <f t="shared" si="488"/>
        <v>204</v>
      </c>
      <c r="E7472" s="815">
        <v>1980</v>
      </c>
    </row>
    <row r="7473" spans="1:5">
      <c r="A7473" s="816">
        <f t="shared" si="485"/>
        <v>29385</v>
      </c>
      <c r="B7473" s="815">
        <f t="shared" si="486"/>
        <v>165</v>
      </c>
      <c r="C7473" s="815">
        <f t="shared" si="487"/>
        <v>202</v>
      </c>
      <c r="D7473" s="815">
        <f t="shared" si="488"/>
        <v>203</v>
      </c>
      <c r="E7473" s="815">
        <v>1980</v>
      </c>
    </row>
    <row r="7474" spans="1:5">
      <c r="A7474" s="816">
        <f t="shared" si="485"/>
        <v>29386</v>
      </c>
      <c r="B7474" s="815">
        <f t="shared" si="486"/>
        <v>166</v>
      </c>
      <c r="C7474" s="815">
        <f t="shared" si="487"/>
        <v>201</v>
      </c>
      <c r="D7474" s="815">
        <f t="shared" si="488"/>
        <v>202</v>
      </c>
      <c r="E7474" s="815">
        <v>1980</v>
      </c>
    </row>
    <row r="7475" spans="1:5">
      <c r="A7475" s="816">
        <f t="shared" ref="A7475:A7538" si="489">A7474+1</f>
        <v>29387</v>
      </c>
      <c r="B7475" s="815">
        <f t="shared" si="486"/>
        <v>167</v>
      </c>
      <c r="C7475" s="815">
        <f t="shared" si="487"/>
        <v>200</v>
      </c>
      <c r="D7475" s="815">
        <f t="shared" si="488"/>
        <v>201</v>
      </c>
      <c r="E7475" s="815">
        <v>1980</v>
      </c>
    </row>
    <row r="7476" spans="1:5">
      <c r="A7476" s="816">
        <f t="shared" si="489"/>
        <v>29388</v>
      </c>
      <c r="B7476" s="815">
        <f t="shared" si="486"/>
        <v>168</v>
      </c>
      <c r="C7476" s="815">
        <f t="shared" si="487"/>
        <v>199</v>
      </c>
      <c r="D7476" s="815">
        <f t="shared" si="488"/>
        <v>200</v>
      </c>
      <c r="E7476" s="815">
        <v>1980</v>
      </c>
    </row>
    <row r="7477" spans="1:5">
      <c r="A7477" s="816">
        <f t="shared" si="489"/>
        <v>29389</v>
      </c>
      <c r="B7477" s="815">
        <f t="shared" si="486"/>
        <v>169</v>
      </c>
      <c r="C7477" s="815">
        <f t="shared" si="487"/>
        <v>198</v>
      </c>
      <c r="D7477" s="815">
        <f t="shared" si="488"/>
        <v>199</v>
      </c>
      <c r="E7477" s="815">
        <v>1980</v>
      </c>
    </row>
    <row r="7478" spans="1:5">
      <c r="A7478" s="816">
        <f t="shared" si="489"/>
        <v>29390</v>
      </c>
      <c r="B7478" s="815">
        <f t="shared" si="486"/>
        <v>170</v>
      </c>
      <c r="C7478" s="815">
        <f t="shared" si="487"/>
        <v>197</v>
      </c>
      <c r="D7478" s="815">
        <f t="shared" si="488"/>
        <v>198</v>
      </c>
      <c r="E7478" s="815">
        <v>1980</v>
      </c>
    </row>
    <row r="7479" spans="1:5">
      <c r="A7479" s="816">
        <f t="shared" si="489"/>
        <v>29391</v>
      </c>
      <c r="B7479" s="815">
        <f t="shared" si="486"/>
        <v>171</v>
      </c>
      <c r="C7479" s="815">
        <f t="shared" si="487"/>
        <v>196</v>
      </c>
      <c r="D7479" s="815">
        <f t="shared" si="488"/>
        <v>197</v>
      </c>
      <c r="E7479" s="815">
        <v>1980</v>
      </c>
    </row>
    <row r="7480" spans="1:5">
      <c r="A7480" s="816">
        <f t="shared" si="489"/>
        <v>29392</v>
      </c>
      <c r="B7480" s="815">
        <f t="shared" si="486"/>
        <v>172</v>
      </c>
      <c r="C7480" s="815">
        <f t="shared" si="487"/>
        <v>195</v>
      </c>
      <c r="D7480" s="815">
        <f t="shared" si="488"/>
        <v>196</v>
      </c>
      <c r="E7480" s="815">
        <v>1980</v>
      </c>
    </row>
    <row r="7481" spans="1:5">
      <c r="A7481" s="816">
        <f t="shared" si="489"/>
        <v>29393</v>
      </c>
      <c r="B7481" s="815">
        <f t="shared" si="486"/>
        <v>173</v>
      </c>
      <c r="C7481" s="815">
        <f t="shared" si="487"/>
        <v>194</v>
      </c>
      <c r="D7481" s="815">
        <f t="shared" si="488"/>
        <v>195</v>
      </c>
      <c r="E7481" s="815">
        <v>1980</v>
      </c>
    </row>
    <row r="7482" spans="1:5">
      <c r="A7482" s="816">
        <f t="shared" si="489"/>
        <v>29394</v>
      </c>
      <c r="B7482" s="815">
        <f t="shared" si="486"/>
        <v>174</v>
      </c>
      <c r="C7482" s="815">
        <f t="shared" si="487"/>
        <v>193</v>
      </c>
      <c r="D7482" s="815">
        <f t="shared" si="488"/>
        <v>194</v>
      </c>
      <c r="E7482" s="815">
        <v>1980</v>
      </c>
    </row>
    <row r="7483" spans="1:5">
      <c r="A7483" s="816">
        <f t="shared" si="489"/>
        <v>29395</v>
      </c>
      <c r="B7483" s="815">
        <f t="shared" si="486"/>
        <v>175</v>
      </c>
      <c r="C7483" s="815">
        <f t="shared" si="487"/>
        <v>192</v>
      </c>
      <c r="D7483" s="815">
        <f t="shared" si="488"/>
        <v>193</v>
      </c>
      <c r="E7483" s="815">
        <v>1980</v>
      </c>
    </row>
    <row r="7484" spans="1:5">
      <c r="A7484" s="816">
        <f t="shared" si="489"/>
        <v>29396</v>
      </c>
      <c r="B7484" s="815">
        <f t="shared" si="486"/>
        <v>176</v>
      </c>
      <c r="C7484" s="815">
        <f t="shared" si="487"/>
        <v>191</v>
      </c>
      <c r="D7484" s="815">
        <f t="shared" si="488"/>
        <v>192</v>
      </c>
      <c r="E7484" s="815">
        <v>1980</v>
      </c>
    </row>
    <row r="7485" spans="1:5">
      <c r="A7485" s="816">
        <f t="shared" si="489"/>
        <v>29397</v>
      </c>
      <c r="B7485" s="815">
        <f t="shared" si="486"/>
        <v>177</v>
      </c>
      <c r="C7485" s="815">
        <f t="shared" si="487"/>
        <v>190</v>
      </c>
      <c r="D7485" s="815">
        <f t="shared" si="488"/>
        <v>191</v>
      </c>
      <c r="E7485" s="815">
        <v>1980</v>
      </c>
    </row>
    <row r="7486" spans="1:5">
      <c r="A7486" s="816">
        <f t="shared" si="489"/>
        <v>29398</v>
      </c>
      <c r="B7486" s="815">
        <f t="shared" si="486"/>
        <v>178</v>
      </c>
      <c r="C7486" s="815">
        <f t="shared" si="487"/>
        <v>189</v>
      </c>
      <c r="D7486" s="815">
        <f t="shared" si="488"/>
        <v>190</v>
      </c>
      <c r="E7486" s="815">
        <v>1980</v>
      </c>
    </row>
    <row r="7487" spans="1:5">
      <c r="A7487" s="816">
        <f t="shared" si="489"/>
        <v>29399</v>
      </c>
      <c r="B7487" s="815">
        <f t="shared" si="486"/>
        <v>179</v>
      </c>
      <c r="C7487" s="815">
        <f t="shared" si="487"/>
        <v>188</v>
      </c>
      <c r="D7487" s="815">
        <f t="shared" si="488"/>
        <v>189</v>
      </c>
      <c r="E7487" s="815">
        <v>1980</v>
      </c>
    </row>
    <row r="7488" spans="1:5">
      <c r="A7488" s="816">
        <f t="shared" si="489"/>
        <v>29400</v>
      </c>
      <c r="B7488" s="815">
        <f t="shared" si="486"/>
        <v>180</v>
      </c>
      <c r="C7488" s="815">
        <f t="shared" si="487"/>
        <v>187</v>
      </c>
      <c r="D7488" s="815">
        <f t="shared" si="488"/>
        <v>188</v>
      </c>
      <c r="E7488" s="815">
        <v>1980</v>
      </c>
    </row>
    <row r="7489" spans="1:5">
      <c r="A7489" s="816">
        <f t="shared" si="489"/>
        <v>29401</v>
      </c>
      <c r="B7489" s="815">
        <f t="shared" si="486"/>
        <v>181</v>
      </c>
      <c r="C7489" s="815">
        <f t="shared" si="487"/>
        <v>186</v>
      </c>
      <c r="D7489" s="815">
        <f t="shared" si="488"/>
        <v>187</v>
      </c>
      <c r="E7489" s="815">
        <v>1980</v>
      </c>
    </row>
    <row r="7490" spans="1:5">
      <c r="A7490" s="816">
        <f t="shared" si="489"/>
        <v>29402</v>
      </c>
      <c r="B7490" s="815">
        <f t="shared" si="486"/>
        <v>182</v>
      </c>
      <c r="C7490" s="815">
        <f t="shared" si="487"/>
        <v>185</v>
      </c>
      <c r="D7490" s="815">
        <f t="shared" si="488"/>
        <v>186</v>
      </c>
      <c r="E7490" s="815">
        <v>1980</v>
      </c>
    </row>
    <row r="7491" spans="1:5">
      <c r="A7491" s="816">
        <f t="shared" si="489"/>
        <v>29403</v>
      </c>
      <c r="B7491" s="815">
        <f t="shared" si="486"/>
        <v>183</v>
      </c>
      <c r="C7491" s="815">
        <f t="shared" si="487"/>
        <v>184</v>
      </c>
      <c r="D7491" s="815">
        <f t="shared" si="488"/>
        <v>185</v>
      </c>
      <c r="E7491" s="815">
        <v>1980</v>
      </c>
    </row>
    <row r="7492" spans="1:5">
      <c r="A7492" s="816">
        <f t="shared" si="489"/>
        <v>29404</v>
      </c>
      <c r="B7492" s="815">
        <f t="shared" si="486"/>
        <v>184</v>
      </c>
      <c r="C7492" s="815">
        <f t="shared" si="487"/>
        <v>183</v>
      </c>
      <c r="D7492" s="815">
        <f t="shared" si="488"/>
        <v>184</v>
      </c>
      <c r="E7492" s="815">
        <v>1980</v>
      </c>
    </row>
    <row r="7493" spans="1:5">
      <c r="A7493" s="816">
        <f t="shared" si="489"/>
        <v>29405</v>
      </c>
      <c r="B7493" s="815">
        <f t="shared" si="486"/>
        <v>185</v>
      </c>
      <c r="C7493" s="815">
        <f t="shared" si="487"/>
        <v>182</v>
      </c>
      <c r="D7493" s="815">
        <f t="shared" si="488"/>
        <v>183</v>
      </c>
      <c r="E7493" s="815">
        <v>1980</v>
      </c>
    </row>
    <row r="7494" spans="1:5">
      <c r="A7494" s="816">
        <f t="shared" si="489"/>
        <v>29406</v>
      </c>
      <c r="B7494" s="815">
        <f t="shared" si="486"/>
        <v>186</v>
      </c>
      <c r="C7494" s="815">
        <f t="shared" si="487"/>
        <v>181</v>
      </c>
      <c r="D7494" s="815">
        <f t="shared" si="488"/>
        <v>182</v>
      </c>
      <c r="E7494" s="815">
        <v>1980</v>
      </c>
    </row>
    <row r="7495" spans="1:5">
      <c r="A7495" s="816">
        <f t="shared" si="489"/>
        <v>29407</v>
      </c>
      <c r="B7495" s="815">
        <f t="shared" si="486"/>
        <v>187</v>
      </c>
      <c r="C7495" s="815">
        <f t="shared" si="487"/>
        <v>180</v>
      </c>
      <c r="D7495" s="815">
        <f t="shared" si="488"/>
        <v>181</v>
      </c>
      <c r="E7495" s="815">
        <v>1980</v>
      </c>
    </row>
    <row r="7496" spans="1:5">
      <c r="A7496" s="816">
        <f t="shared" si="489"/>
        <v>29408</v>
      </c>
      <c r="B7496" s="815">
        <f t="shared" si="486"/>
        <v>188</v>
      </c>
      <c r="C7496" s="815">
        <f t="shared" si="487"/>
        <v>179</v>
      </c>
      <c r="D7496" s="815">
        <f t="shared" si="488"/>
        <v>180</v>
      </c>
      <c r="E7496" s="815">
        <v>1980</v>
      </c>
    </row>
    <row r="7497" spans="1:5">
      <c r="A7497" s="816">
        <f t="shared" si="489"/>
        <v>29409</v>
      </c>
      <c r="B7497" s="815">
        <f t="shared" si="486"/>
        <v>189</v>
      </c>
      <c r="C7497" s="815">
        <f t="shared" si="487"/>
        <v>178</v>
      </c>
      <c r="D7497" s="815">
        <f t="shared" si="488"/>
        <v>179</v>
      </c>
      <c r="E7497" s="815">
        <v>1980</v>
      </c>
    </row>
    <row r="7498" spans="1:5">
      <c r="A7498" s="816">
        <f t="shared" si="489"/>
        <v>29410</v>
      </c>
      <c r="B7498" s="815">
        <f t="shared" si="486"/>
        <v>190</v>
      </c>
      <c r="C7498" s="815">
        <f t="shared" si="487"/>
        <v>177</v>
      </c>
      <c r="D7498" s="815">
        <f t="shared" si="488"/>
        <v>178</v>
      </c>
      <c r="E7498" s="815">
        <v>1980</v>
      </c>
    </row>
    <row r="7499" spans="1:5">
      <c r="A7499" s="816">
        <f t="shared" si="489"/>
        <v>29411</v>
      </c>
      <c r="B7499" s="815">
        <f t="shared" si="486"/>
        <v>191</v>
      </c>
      <c r="C7499" s="815">
        <f t="shared" si="487"/>
        <v>176</v>
      </c>
      <c r="D7499" s="815">
        <f t="shared" si="488"/>
        <v>177</v>
      </c>
      <c r="E7499" s="815">
        <v>1980</v>
      </c>
    </row>
    <row r="7500" spans="1:5">
      <c r="A7500" s="816">
        <f t="shared" si="489"/>
        <v>29412</v>
      </c>
      <c r="B7500" s="815">
        <f t="shared" si="486"/>
        <v>192</v>
      </c>
      <c r="C7500" s="815">
        <f t="shared" si="487"/>
        <v>175</v>
      </c>
      <c r="D7500" s="815">
        <f t="shared" si="488"/>
        <v>176</v>
      </c>
      <c r="E7500" s="815">
        <v>1980</v>
      </c>
    </row>
    <row r="7501" spans="1:5">
      <c r="A7501" s="816">
        <f t="shared" si="489"/>
        <v>29413</v>
      </c>
      <c r="B7501" s="815">
        <f t="shared" si="486"/>
        <v>193</v>
      </c>
      <c r="C7501" s="815">
        <f t="shared" si="487"/>
        <v>174</v>
      </c>
      <c r="D7501" s="815">
        <f t="shared" si="488"/>
        <v>175</v>
      </c>
      <c r="E7501" s="815">
        <v>1980</v>
      </c>
    </row>
    <row r="7502" spans="1:5">
      <c r="A7502" s="816">
        <f t="shared" si="489"/>
        <v>29414</v>
      </c>
      <c r="B7502" s="815">
        <f t="shared" si="486"/>
        <v>194</v>
      </c>
      <c r="C7502" s="815">
        <f t="shared" si="487"/>
        <v>173</v>
      </c>
      <c r="D7502" s="815">
        <f t="shared" si="488"/>
        <v>174</v>
      </c>
      <c r="E7502" s="815">
        <v>1980</v>
      </c>
    </row>
    <row r="7503" spans="1:5">
      <c r="A7503" s="816">
        <f t="shared" si="489"/>
        <v>29415</v>
      </c>
      <c r="B7503" s="815">
        <f t="shared" ref="B7503:B7566" si="490">B7502+1</f>
        <v>195</v>
      </c>
      <c r="C7503" s="815">
        <f t="shared" ref="C7503:C7566" si="491">C7502-1</f>
        <v>172</v>
      </c>
      <c r="D7503" s="815">
        <f t="shared" ref="D7503:D7566" si="492">D7502-1</f>
        <v>173</v>
      </c>
      <c r="E7503" s="815">
        <v>1980</v>
      </c>
    </row>
    <row r="7504" spans="1:5">
      <c r="A7504" s="816">
        <f t="shared" si="489"/>
        <v>29416</v>
      </c>
      <c r="B7504" s="815">
        <f t="shared" si="490"/>
        <v>196</v>
      </c>
      <c r="C7504" s="815">
        <f t="shared" si="491"/>
        <v>171</v>
      </c>
      <c r="D7504" s="815">
        <f t="shared" si="492"/>
        <v>172</v>
      </c>
      <c r="E7504" s="815">
        <v>1980</v>
      </c>
    </row>
    <row r="7505" spans="1:5">
      <c r="A7505" s="816">
        <f t="shared" si="489"/>
        <v>29417</v>
      </c>
      <c r="B7505" s="815">
        <f t="shared" si="490"/>
        <v>197</v>
      </c>
      <c r="C7505" s="815">
        <f t="shared" si="491"/>
        <v>170</v>
      </c>
      <c r="D7505" s="815">
        <f t="shared" si="492"/>
        <v>171</v>
      </c>
      <c r="E7505" s="815">
        <v>1980</v>
      </c>
    </row>
    <row r="7506" spans="1:5">
      <c r="A7506" s="816">
        <f t="shared" si="489"/>
        <v>29418</v>
      </c>
      <c r="B7506" s="815">
        <f t="shared" si="490"/>
        <v>198</v>
      </c>
      <c r="C7506" s="815">
        <f t="shared" si="491"/>
        <v>169</v>
      </c>
      <c r="D7506" s="815">
        <f t="shared" si="492"/>
        <v>170</v>
      </c>
      <c r="E7506" s="815">
        <v>1980</v>
      </c>
    </row>
    <row r="7507" spans="1:5">
      <c r="A7507" s="816">
        <f t="shared" si="489"/>
        <v>29419</v>
      </c>
      <c r="B7507" s="815">
        <f t="shared" si="490"/>
        <v>199</v>
      </c>
      <c r="C7507" s="815">
        <f t="shared" si="491"/>
        <v>168</v>
      </c>
      <c r="D7507" s="815">
        <f t="shared" si="492"/>
        <v>169</v>
      </c>
      <c r="E7507" s="815">
        <v>1980</v>
      </c>
    </row>
    <row r="7508" spans="1:5">
      <c r="A7508" s="816">
        <f t="shared" si="489"/>
        <v>29420</v>
      </c>
      <c r="B7508" s="815">
        <f t="shared" si="490"/>
        <v>200</v>
      </c>
      <c r="C7508" s="815">
        <f t="shared" si="491"/>
        <v>167</v>
      </c>
      <c r="D7508" s="815">
        <f t="shared" si="492"/>
        <v>168</v>
      </c>
      <c r="E7508" s="815">
        <v>1980</v>
      </c>
    </row>
    <row r="7509" spans="1:5">
      <c r="A7509" s="816">
        <f t="shared" si="489"/>
        <v>29421</v>
      </c>
      <c r="B7509" s="815">
        <f t="shared" si="490"/>
        <v>201</v>
      </c>
      <c r="C7509" s="815">
        <f t="shared" si="491"/>
        <v>166</v>
      </c>
      <c r="D7509" s="815">
        <f t="shared" si="492"/>
        <v>167</v>
      </c>
      <c r="E7509" s="815">
        <v>1980</v>
      </c>
    </row>
    <row r="7510" spans="1:5">
      <c r="A7510" s="816">
        <f t="shared" si="489"/>
        <v>29422</v>
      </c>
      <c r="B7510" s="815">
        <f t="shared" si="490"/>
        <v>202</v>
      </c>
      <c r="C7510" s="815">
        <f t="shared" si="491"/>
        <v>165</v>
      </c>
      <c r="D7510" s="815">
        <f t="shared" si="492"/>
        <v>166</v>
      </c>
      <c r="E7510" s="815">
        <v>1980</v>
      </c>
    </row>
    <row r="7511" spans="1:5">
      <c r="A7511" s="816">
        <f t="shared" si="489"/>
        <v>29423</v>
      </c>
      <c r="B7511" s="815">
        <f t="shared" si="490"/>
        <v>203</v>
      </c>
      <c r="C7511" s="815">
        <f t="shared" si="491"/>
        <v>164</v>
      </c>
      <c r="D7511" s="815">
        <f t="shared" si="492"/>
        <v>165</v>
      </c>
      <c r="E7511" s="815">
        <v>1980</v>
      </c>
    </row>
    <row r="7512" spans="1:5">
      <c r="A7512" s="816">
        <f t="shared" si="489"/>
        <v>29424</v>
      </c>
      <c r="B7512" s="815">
        <f t="shared" si="490"/>
        <v>204</v>
      </c>
      <c r="C7512" s="815">
        <f t="shared" si="491"/>
        <v>163</v>
      </c>
      <c r="D7512" s="815">
        <f t="shared" si="492"/>
        <v>164</v>
      </c>
      <c r="E7512" s="815">
        <v>1980</v>
      </c>
    </row>
    <row r="7513" spans="1:5">
      <c r="A7513" s="816">
        <f t="shared" si="489"/>
        <v>29425</v>
      </c>
      <c r="B7513" s="815">
        <f t="shared" si="490"/>
        <v>205</v>
      </c>
      <c r="C7513" s="815">
        <f t="shared" si="491"/>
        <v>162</v>
      </c>
      <c r="D7513" s="815">
        <f t="shared" si="492"/>
        <v>163</v>
      </c>
      <c r="E7513" s="815">
        <v>1980</v>
      </c>
    </row>
    <row r="7514" spans="1:5">
      <c r="A7514" s="816">
        <f t="shared" si="489"/>
        <v>29426</v>
      </c>
      <c r="B7514" s="815">
        <f t="shared" si="490"/>
        <v>206</v>
      </c>
      <c r="C7514" s="815">
        <f t="shared" si="491"/>
        <v>161</v>
      </c>
      <c r="D7514" s="815">
        <f t="shared" si="492"/>
        <v>162</v>
      </c>
      <c r="E7514" s="815">
        <v>1980</v>
      </c>
    </row>
    <row r="7515" spans="1:5">
      <c r="A7515" s="816">
        <f t="shared" si="489"/>
        <v>29427</v>
      </c>
      <c r="B7515" s="815">
        <f t="shared" si="490"/>
        <v>207</v>
      </c>
      <c r="C7515" s="815">
        <f t="shared" si="491"/>
        <v>160</v>
      </c>
      <c r="D7515" s="815">
        <f t="shared" si="492"/>
        <v>161</v>
      </c>
      <c r="E7515" s="815">
        <v>1980</v>
      </c>
    </row>
    <row r="7516" spans="1:5">
      <c r="A7516" s="816">
        <f t="shared" si="489"/>
        <v>29428</v>
      </c>
      <c r="B7516" s="815">
        <f t="shared" si="490"/>
        <v>208</v>
      </c>
      <c r="C7516" s="815">
        <f t="shared" si="491"/>
        <v>159</v>
      </c>
      <c r="D7516" s="815">
        <f t="shared" si="492"/>
        <v>160</v>
      </c>
      <c r="E7516" s="815">
        <v>1980</v>
      </c>
    </row>
    <row r="7517" spans="1:5">
      <c r="A7517" s="816">
        <f t="shared" si="489"/>
        <v>29429</v>
      </c>
      <c r="B7517" s="815">
        <f t="shared" si="490"/>
        <v>209</v>
      </c>
      <c r="C7517" s="815">
        <f t="shared" si="491"/>
        <v>158</v>
      </c>
      <c r="D7517" s="815">
        <f t="shared" si="492"/>
        <v>159</v>
      </c>
      <c r="E7517" s="815">
        <v>1980</v>
      </c>
    </row>
    <row r="7518" spans="1:5">
      <c r="A7518" s="816">
        <f t="shared" si="489"/>
        <v>29430</v>
      </c>
      <c r="B7518" s="815">
        <f t="shared" si="490"/>
        <v>210</v>
      </c>
      <c r="C7518" s="815">
        <f t="shared" si="491"/>
        <v>157</v>
      </c>
      <c r="D7518" s="815">
        <f t="shared" si="492"/>
        <v>158</v>
      </c>
      <c r="E7518" s="815">
        <v>1980</v>
      </c>
    </row>
    <row r="7519" spans="1:5">
      <c r="A7519" s="816">
        <f t="shared" si="489"/>
        <v>29431</v>
      </c>
      <c r="B7519" s="815">
        <f t="shared" si="490"/>
        <v>211</v>
      </c>
      <c r="C7519" s="815">
        <f t="shared" si="491"/>
        <v>156</v>
      </c>
      <c r="D7519" s="815">
        <f t="shared" si="492"/>
        <v>157</v>
      </c>
      <c r="E7519" s="815">
        <v>1980</v>
      </c>
    </row>
    <row r="7520" spans="1:5">
      <c r="A7520" s="816">
        <f t="shared" si="489"/>
        <v>29432</v>
      </c>
      <c r="B7520" s="815">
        <f t="shared" si="490"/>
        <v>212</v>
      </c>
      <c r="C7520" s="815">
        <f t="shared" si="491"/>
        <v>155</v>
      </c>
      <c r="D7520" s="815">
        <f t="shared" si="492"/>
        <v>156</v>
      </c>
      <c r="E7520" s="815">
        <v>1980</v>
      </c>
    </row>
    <row r="7521" spans="1:5">
      <c r="A7521" s="816">
        <f t="shared" si="489"/>
        <v>29433</v>
      </c>
      <c r="B7521" s="815">
        <f t="shared" si="490"/>
        <v>213</v>
      </c>
      <c r="C7521" s="815">
        <f t="shared" si="491"/>
        <v>154</v>
      </c>
      <c r="D7521" s="815">
        <f t="shared" si="492"/>
        <v>155</v>
      </c>
      <c r="E7521" s="815">
        <v>1980</v>
      </c>
    </row>
    <row r="7522" spans="1:5">
      <c r="A7522" s="816">
        <f t="shared" si="489"/>
        <v>29434</v>
      </c>
      <c r="B7522" s="815">
        <f t="shared" si="490"/>
        <v>214</v>
      </c>
      <c r="C7522" s="815">
        <f t="shared" si="491"/>
        <v>153</v>
      </c>
      <c r="D7522" s="815">
        <f t="shared" si="492"/>
        <v>154</v>
      </c>
      <c r="E7522" s="815">
        <v>1980</v>
      </c>
    </row>
    <row r="7523" spans="1:5">
      <c r="A7523" s="816">
        <f t="shared" si="489"/>
        <v>29435</v>
      </c>
      <c r="B7523" s="815">
        <f t="shared" si="490"/>
        <v>215</v>
      </c>
      <c r="C7523" s="815">
        <f t="shared" si="491"/>
        <v>152</v>
      </c>
      <c r="D7523" s="815">
        <f t="shared" si="492"/>
        <v>153</v>
      </c>
      <c r="E7523" s="815">
        <v>1980</v>
      </c>
    </row>
    <row r="7524" spans="1:5">
      <c r="A7524" s="816">
        <f t="shared" si="489"/>
        <v>29436</v>
      </c>
      <c r="B7524" s="815">
        <f t="shared" si="490"/>
        <v>216</v>
      </c>
      <c r="C7524" s="815">
        <f t="shared" si="491"/>
        <v>151</v>
      </c>
      <c r="D7524" s="815">
        <f t="shared" si="492"/>
        <v>152</v>
      </c>
      <c r="E7524" s="815">
        <v>1980</v>
      </c>
    </row>
    <row r="7525" spans="1:5">
      <c r="A7525" s="816">
        <f t="shared" si="489"/>
        <v>29437</v>
      </c>
      <c r="B7525" s="815">
        <f t="shared" si="490"/>
        <v>217</v>
      </c>
      <c r="C7525" s="815">
        <f t="shared" si="491"/>
        <v>150</v>
      </c>
      <c r="D7525" s="815">
        <f t="shared" si="492"/>
        <v>151</v>
      </c>
      <c r="E7525" s="815">
        <v>1980</v>
      </c>
    </row>
    <row r="7526" spans="1:5">
      <c r="A7526" s="816">
        <f t="shared" si="489"/>
        <v>29438</v>
      </c>
      <c r="B7526" s="815">
        <f t="shared" si="490"/>
        <v>218</v>
      </c>
      <c r="C7526" s="815">
        <f t="shared" si="491"/>
        <v>149</v>
      </c>
      <c r="D7526" s="815">
        <f t="shared" si="492"/>
        <v>150</v>
      </c>
      <c r="E7526" s="815">
        <v>1980</v>
      </c>
    </row>
    <row r="7527" spans="1:5">
      <c r="A7527" s="816">
        <f t="shared" si="489"/>
        <v>29439</v>
      </c>
      <c r="B7527" s="815">
        <f t="shared" si="490"/>
        <v>219</v>
      </c>
      <c r="C7527" s="815">
        <f t="shared" si="491"/>
        <v>148</v>
      </c>
      <c r="D7527" s="815">
        <f t="shared" si="492"/>
        <v>149</v>
      </c>
      <c r="E7527" s="815">
        <v>1980</v>
      </c>
    </row>
    <row r="7528" spans="1:5">
      <c r="A7528" s="816">
        <f t="shared" si="489"/>
        <v>29440</v>
      </c>
      <c r="B7528" s="815">
        <f t="shared" si="490"/>
        <v>220</v>
      </c>
      <c r="C7528" s="815">
        <f t="shared" si="491"/>
        <v>147</v>
      </c>
      <c r="D7528" s="815">
        <f t="shared" si="492"/>
        <v>148</v>
      </c>
      <c r="E7528" s="815">
        <v>1980</v>
      </c>
    </row>
    <row r="7529" spans="1:5">
      <c r="A7529" s="816">
        <f t="shared" si="489"/>
        <v>29441</v>
      </c>
      <c r="B7529" s="815">
        <f t="shared" si="490"/>
        <v>221</v>
      </c>
      <c r="C7529" s="815">
        <f t="shared" si="491"/>
        <v>146</v>
      </c>
      <c r="D7529" s="815">
        <f t="shared" si="492"/>
        <v>147</v>
      </c>
      <c r="E7529" s="815">
        <v>1980</v>
      </c>
    </row>
    <row r="7530" spans="1:5">
      <c r="A7530" s="816">
        <f t="shared" si="489"/>
        <v>29442</v>
      </c>
      <c r="B7530" s="815">
        <f t="shared" si="490"/>
        <v>222</v>
      </c>
      <c r="C7530" s="815">
        <f t="shared" si="491"/>
        <v>145</v>
      </c>
      <c r="D7530" s="815">
        <f t="shared" si="492"/>
        <v>146</v>
      </c>
      <c r="E7530" s="815">
        <v>1980</v>
      </c>
    </row>
    <row r="7531" spans="1:5">
      <c r="A7531" s="816">
        <f t="shared" si="489"/>
        <v>29443</v>
      </c>
      <c r="B7531" s="815">
        <f t="shared" si="490"/>
        <v>223</v>
      </c>
      <c r="C7531" s="815">
        <f t="shared" si="491"/>
        <v>144</v>
      </c>
      <c r="D7531" s="815">
        <f t="shared" si="492"/>
        <v>145</v>
      </c>
      <c r="E7531" s="815">
        <v>1980</v>
      </c>
    </row>
    <row r="7532" spans="1:5">
      <c r="A7532" s="816">
        <f t="shared" si="489"/>
        <v>29444</v>
      </c>
      <c r="B7532" s="815">
        <f t="shared" si="490"/>
        <v>224</v>
      </c>
      <c r="C7532" s="815">
        <f t="shared" si="491"/>
        <v>143</v>
      </c>
      <c r="D7532" s="815">
        <f t="shared" si="492"/>
        <v>144</v>
      </c>
      <c r="E7532" s="815">
        <v>1980</v>
      </c>
    </row>
    <row r="7533" spans="1:5">
      <c r="A7533" s="816">
        <f t="shared" si="489"/>
        <v>29445</v>
      </c>
      <c r="B7533" s="815">
        <f t="shared" si="490"/>
        <v>225</v>
      </c>
      <c r="C7533" s="815">
        <f t="shared" si="491"/>
        <v>142</v>
      </c>
      <c r="D7533" s="815">
        <f t="shared" si="492"/>
        <v>143</v>
      </c>
      <c r="E7533" s="815">
        <v>1980</v>
      </c>
    </row>
    <row r="7534" spans="1:5">
      <c r="A7534" s="816">
        <f t="shared" si="489"/>
        <v>29446</v>
      </c>
      <c r="B7534" s="815">
        <f t="shared" si="490"/>
        <v>226</v>
      </c>
      <c r="C7534" s="815">
        <f t="shared" si="491"/>
        <v>141</v>
      </c>
      <c r="D7534" s="815">
        <f t="shared" si="492"/>
        <v>142</v>
      </c>
      <c r="E7534" s="815">
        <v>1980</v>
      </c>
    </row>
    <row r="7535" spans="1:5">
      <c r="A7535" s="816">
        <f t="shared" si="489"/>
        <v>29447</v>
      </c>
      <c r="B7535" s="815">
        <f t="shared" si="490"/>
        <v>227</v>
      </c>
      <c r="C7535" s="815">
        <f t="shared" si="491"/>
        <v>140</v>
      </c>
      <c r="D7535" s="815">
        <f t="shared" si="492"/>
        <v>141</v>
      </c>
      <c r="E7535" s="815">
        <v>1980</v>
      </c>
    </row>
    <row r="7536" spans="1:5">
      <c r="A7536" s="816">
        <f t="shared" si="489"/>
        <v>29448</v>
      </c>
      <c r="B7536" s="815">
        <f t="shared" si="490"/>
        <v>228</v>
      </c>
      <c r="C7536" s="815">
        <f t="shared" si="491"/>
        <v>139</v>
      </c>
      <c r="D7536" s="815">
        <f t="shared" si="492"/>
        <v>140</v>
      </c>
      <c r="E7536" s="815">
        <v>1980</v>
      </c>
    </row>
    <row r="7537" spans="1:5">
      <c r="A7537" s="816">
        <f t="shared" si="489"/>
        <v>29449</v>
      </c>
      <c r="B7537" s="815">
        <f t="shared" si="490"/>
        <v>229</v>
      </c>
      <c r="C7537" s="815">
        <f t="shared" si="491"/>
        <v>138</v>
      </c>
      <c r="D7537" s="815">
        <f t="shared" si="492"/>
        <v>139</v>
      </c>
      <c r="E7537" s="815">
        <v>1980</v>
      </c>
    </row>
    <row r="7538" spans="1:5">
      <c r="A7538" s="816">
        <f t="shared" si="489"/>
        <v>29450</v>
      </c>
      <c r="B7538" s="815">
        <f t="shared" si="490"/>
        <v>230</v>
      </c>
      <c r="C7538" s="815">
        <f t="shared" si="491"/>
        <v>137</v>
      </c>
      <c r="D7538" s="815">
        <f t="shared" si="492"/>
        <v>138</v>
      </c>
      <c r="E7538" s="815">
        <v>1980</v>
      </c>
    </row>
    <row r="7539" spans="1:5">
      <c r="A7539" s="816">
        <f t="shared" ref="A7539:A7602" si="493">A7538+1</f>
        <v>29451</v>
      </c>
      <c r="B7539" s="815">
        <f t="shared" si="490"/>
        <v>231</v>
      </c>
      <c r="C7539" s="815">
        <f t="shared" si="491"/>
        <v>136</v>
      </c>
      <c r="D7539" s="815">
        <f t="shared" si="492"/>
        <v>137</v>
      </c>
      <c r="E7539" s="815">
        <v>1980</v>
      </c>
    </row>
    <row r="7540" spans="1:5">
      <c r="A7540" s="816">
        <f t="shared" si="493"/>
        <v>29452</v>
      </c>
      <c r="B7540" s="815">
        <f t="shared" si="490"/>
        <v>232</v>
      </c>
      <c r="C7540" s="815">
        <f t="shared" si="491"/>
        <v>135</v>
      </c>
      <c r="D7540" s="815">
        <f t="shared" si="492"/>
        <v>136</v>
      </c>
      <c r="E7540" s="815">
        <v>1980</v>
      </c>
    </row>
    <row r="7541" spans="1:5">
      <c r="A7541" s="816">
        <f t="shared" si="493"/>
        <v>29453</v>
      </c>
      <c r="B7541" s="815">
        <f t="shared" si="490"/>
        <v>233</v>
      </c>
      <c r="C7541" s="815">
        <f t="shared" si="491"/>
        <v>134</v>
      </c>
      <c r="D7541" s="815">
        <f t="shared" si="492"/>
        <v>135</v>
      </c>
      <c r="E7541" s="815">
        <v>1980</v>
      </c>
    </row>
    <row r="7542" spans="1:5">
      <c r="A7542" s="816">
        <f t="shared" si="493"/>
        <v>29454</v>
      </c>
      <c r="B7542" s="815">
        <f t="shared" si="490"/>
        <v>234</v>
      </c>
      <c r="C7542" s="815">
        <f t="shared" si="491"/>
        <v>133</v>
      </c>
      <c r="D7542" s="815">
        <f t="shared" si="492"/>
        <v>134</v>
      </c>
      <c r="E7542" s="815">
        <v>1980</v>
      </c>
    </row>
    <row r="7543" spans="1:5">
      <c r="A7543" s="816">
        <f t="shared" si="493"/>
        <v>29455</v>
      </c>
      <c r="B7543" s="815">
        <f t="shared" si="490"/>
        <v>235</v>
      </c>
      <c r="C7543" s="815">
        <f t="shared" si="491"/>
        <v>132</v>
      </c>
      <c r="D7543" s="815">
        <f t="shared" si="492"/>
        <v>133</v>
      </c>
      <c r="E7543" s="815">
        <v>1980</v>
      </c>
    </row>
    <row r="7544" spans="1:5">
      <c r="A7544" s="816">
        <f t="shared" si="493"/>
        <v>29456</v>
      </c>
      <c r="B7544" s="815">
        <f t="shared" si="490"/>
        <v>236</v>
      </c>
      <c r="C7544" s="815">
        <f t="shared" si="491"/>
        <v>131</v>
      </c>
      <c r="D7544" s="815">
        <f t="shared" si="492"/>
        <v>132</v>
      </c>
      <c r="E7544" s="815">
        <v>1980</v>
      </c>
    </row>
    <row r="7545" spans="1:5">
      <c r="A7545" s="816">
        <f t="shared" si="493"/>
        <v>29457</v>
      </c>
      <c r="B7545" s="815">
        <f t="shared" si="490"/>
        <v>237</v>
      </c>
      <c r="C7545" s="815">
        <f t="shared" si="491"/>
        <v>130</v>
      </c>
      <c r="D7545" s="815">
        <f t="shared" si="492"/>
        <v>131</v>
      </c>
      <c r="E7545" s="815">
        <v>1980</v>
      </c>
    </row>
    <row r="7546" spans="1:5">
      <c r="A7546" s="816">
        <f t="shared" si="493"/>
        <v>29458</v>
      </c>
      <c r="B7546" s="815">
        <f t="shared" si="490"/>
        <v>238</v>
      </c>
      <c r="C7546" s="815">
        <f t="shared" si="491"/>
        <v>129</v>
      </c>
      <c r="D7546" s="815">
        <f t="shared" si="492"/>
        <v>130</v>
      </c>
      <c r="E7546" s="815">
        <v>1980</v>
      </c>
    </row>
    <row r="7547" spans="1:5">
      <c r="A7547" s="816">
        <f t="shared" si="493"/>
        <v>29459</v>
      </c>
      <c r="B7547" s="815">
        <f t="shared" si="490"/>
        <v>239</v>
      </c>
      <c r="C7547" s="815">
        <f t="shared" si="491"/>
        <v>128</v>
      </c>
      <c r="D7547" s="815">
        <f t="shared" si="492"/>
        <v>129</v>
      </c>
      <c r="E7547" s="815">
        <v>1980</v>
      </c>
    </row>
    <row r="7548" spans="1:5">
      <c r="A7548" s="816">
        <f t="shared" si="493"/>
        <v>29460</v>
      </c>
      <c r="B7548" s="815">
        <f t="shared" si="490"/>
        <v>240</v>
      </c>
      <c r="C7548" s="815">
        <f t="shared" si="491"/>
        <v>127</v>
      </c>
      <c r="D7548" s="815">
        <f t="shared" si="492"/>
        <v>128</v>
      </c>
      <c r="E7548" s="815">
        <v>1980</v>
      </c>
    </row>
    <row r="7549" spans="1:5">
      <c r="A7549" s="816">
        <f t="shared" si="493"/>
        <v>29461</v>
      </c>
      <c r="B7549" s="815">
        <f t="shared" si="490"/>
        <v>241</v>
      </c>
      <c r="C7549" s="815">
        <f t="shared" si="491"/>
        <v>126</v>
      </c>
      <c r="D7549" s="815">
        <f t="shared" si="492"/>
        <v>127</v>
      </c>
      <c r="E7549" s="815">
        <v>1980</v>
      </c>
    </row>
    <row r="7550" spans="1:5">
      <c r="A7550" s="816">
        <f t="shared" si="493"/>
        <v>29462</v>
      </c>
      <c r="B7550" s="815">
        <f t="shared" si="490"/>
        <v>242</v>
      </c>
      <c r="C7550" s="815">
        <f t="shared" si="491"/>
        <v>125</v>
      </c>
      <c r="D7550" s="815">
        <f t="shared" si="492"/>
        <v>126</v>
      </c>
      <c r="E7550" s="815">
        <v>1980</v>
      </c>
    </row>
    <row r="7551" spans="1:5">
      <c r="A7551" s="816">
        <f t="shared" si="493"/>
        <v>29463</v>
      </c>
      <c r="B7551" s="815">
        <f t="shared" si="490"/>
        <v>243</v>
      </c>
      <c r="C7551" s="815">
        <f t="shared" si="491"/>
        <v>124</v>
      </c>
      <c r="D7551" s="815">
        <f t="shared" si="492"/>
        <v>125</v>
      </c>
      <c r="E7551" s="815">
        <v>1980</v>
      </c>
    </row>
    <row r="7552" spans="1:5">
      <c r="A7552" s="816">
        <f t="shared" si="493"/>
        <v>29464</v>
      </c>
      <c r="B7552" s="815">
        <f t="shared" si="490"/>
        <v>244</v>
      </c>
      <c r="C7552" s="815">
        <f t="shared" si="491"/>
        <v>123</v>
      </c>
      <c r="D7552" s="815">
        <f t="shared" si="492"/>
        <v>124</v>
      </c>
      <c r="E7552" s="815">
        <v>1980</v>
      </c>
    </row>
    <row r="7553" spans="1:5">
      <c r="A7553" s="816">
        <f t="shared" si="493"/>
        <v>29465</v>
      </c>
      <c r="B7553" s="815">
        <f t="shared" si="490"/>
        <v>245</v>
      </c>
      <c r="C7553" s="815">
        <f t="shared" si="491"/>
        <v>122</v>
      </c>
      <c r="D7553" s="815">
        <f t="shared" si="492"/>
        <v>123</v>
      </c>
      <c r="E7553" s="815">
        <v>1980</v>
      </c>
    </row>
    <row r="7554" spans="1:5">
      <c r="A7554" s="816">
        <f t="shared" si="493"/>
        <v>29466</v>
      </c>
      <c r="B7554" s="815">
        <f t="shared" si="490"/>
        <v>246</v>
      </c>
      <c r="C7554" s="815">
        <f t="shared" si="491"/>
        <v>121</v>
      </c>
      <c r="D7554" s="815">
        <f t="shared" si="492"/>
        <v>122</v>
      </c>
      <c r="E7554" s="815">
        <v>1980</v>
      </c>
    </row>
    <row r="7555" spans="1:5">
      <c r="A7555" s="816">
        <f t="shared" si="493"/>
        <v>29467</v>
      </c>
      <c r="B7555" s="815">
        <f t="shared" si="490"/>
        <v>247</v>
      </c>
      <c r="C7555" s="815">
        <f t="shared" si="491"/>
        <v>120</v>
      </c>
      <c r="D7555" s="815">
        <f t="shared" si="492"/>
        <v>121</v>
      </c>
      <c r="E7555" s="815">
        <v>1980</v>
      </c>
    </row>
    <row r="7556" spans="1:5">
      <c r="A7556" s="816">
        <f t="shared" si="493"/>
        <v>29468</v>
      </c>
      <c r="B7556" s="815">
        <f t="shared" si="490"/>
        <v>248</v>
      </c>
      <c r="C7556" s="815">
        <f t="shared" si="491"/>
        <v>119</v>
      </c>
      <c r="D7556" s="815">
        <f t="shared" si="492"/>
        <v>120</v>
      </c>
      <c r="E7556" s="815">
        <v>1980</v>
      </c>
    </row>
    <row r="7557" spans="1:5">
      <c r="A7557" s="816">
        <f t="shared" si="493"/>
        <v>29469</v>
      </c>
      <c r="B7557" s="815">
        <f t="shared" si="490"/>
        <v>249</v>
      </c>
      <c r="C7557" s="815">
        <f t="shared" si="491"/>
        <v>118</v>
      </c>
      <c r="D7557" s="815">
        <f t="shared" si="492"/>
        <v>119</v>
      </c>
      <c r="E7557" s="815">
        <v>1980</v>
      </c>
    </row>
    <row r="7558" spans="1:5">
      <c r="A7558" s="816">
        <f t="shared" si="493"/>
        <v>29470</v>
      </c>
      <c r="B7558" s="815">
        <f t="shared" si="490"/>
        <v>250</v>
      </c>
      <c r="C7558" s="815">
        <f t="shared" si="491"/>
        <v>117</v>
      </c>
      <c r="D7558" s="815">
        <f t="shared" si="492"/>
        <v>118</v>
      </c>
      <c r="E7558" s="815">
        <v>1980</v>
      </c>
    </row>
    <row r="7559" spans="1:5">
      <c r="A7559" s="816">
        <f t="shared" si="493"/>
        <v>29471</v>
      </c>
      <c r="B7559" s="815">
        <f t="shared" si="490"/>
        <v>251</v>
      </c>
      <c r="C7559" s="815">
        <f t="shared" si="491"/>
        <v>116</v>
      </c>
      <c r="D7559" s="815">
        <f t="shared" si="492"/>
        <v>117</v>
      </c>
      <c r="E7559" s="815">
        <v>1980</v>
      </c>
    </row>
    <row r="7560" spans="1:5">
      <c r="A7560" s="816">
        <f t="shared" si="493"/>
        <v>29472</v>
      </c>
      <c r="B7560" s="815">
        <f t="shared" si="490"/>
        <v>252</v>
      </c>
      <c r="C7560" s="815">
        <f t="shared" si="491"/>
        <v>115</v>
      </c>
      <c r="D7560" s="815">
        <f t="shared" si="492"/>
        <v>116</v>
      </c>
      <c r="E7560" s="815">
        <v>1980</v>
      </c>
    </row>
    <row r="7561" spans="1:5">
      <c r="A7561" s="816">
        <f t="shared" si="493"/>
        <v>29473</v>
      </c>
      <c r="B7561" s="815">
        <f t="shared" si="490"/>
        <v>253</v>
      </c>
      <c r="C7561" s="815">
        <f t="shared" si="491"/>
        <v>114</v>
      </c>
      <c r="D7561" s="815">
        <f t="shared" si="492"/>
        <v>115</v>
      </c>
      <c r="E7561" s="815">
        <v>1980</v>
      </c>
    </row>
    <row r="7562" spans="1:5">
      <c r="A7562" s="816">
        <f t="shared" si="493"/>
        <v>29474</v>
      </c>
      <c r="B7562" s="815">
        <f t="shared" si="490"/>
        <v>254</v>
      </c>
      <c r="C7562" s="815">
        <f t="shared" si="491"/>
        <v>113</v>
      </c>
      <c r="D7562" s="815">
        <f t="shared" si="492"/>
        <v>114</v>
      </c>
      <c r="E7562" s="815">
        <v>1980</v>
      </c>
    </row>
    <row r="7563" spans="1:5">
      <c r="A7563" s="816">
        <f t="shared" si="493"/>
        <v>29475</v>
      </c>
      <c r="B7563" s="815">
        <f t="shared" si="490"/>
        <v>255</v>
      </c>
      <c r="C7563" s="815">
        <f t="shared" si="491"/>
        <v>112</v>
      </c>
      <c r="D7563" s="815">
        <f t="shared" si="492"/>
        <v>113</v>
      </c>
      <c r="E7563" s="815">
        <v>1980</v>
      </c>
    </row>
    <row r="7564" spans="1:5">
      <c r="A7564" s="816">
        <f t="shared" si="493"/>
        <v>29476</v>
      </c>
      <c r="B7564" s="815">
        <f t="shared" si="490"/>
        <v>256</v>
      </c>
      <c r="C7564" s="815">
        <f t="shared" si="491"/>
        <v>111</v>
      </c>
      <c r="D7564" s="815">
        <f t="shared" si="492"/>
        <v>112</v>
      </c>
      <c r="E7564" s="815">
        <v>1980</v>
      </c>
    </row>
    <row r="7565" spans="1:5">
      <c r="A7565" s="816">
        <f t="shared" si="493"/>
        <v>29477</v>
      </c>
      <c r="B7565" s="815">
        <f t="shared" si="490"/>
        <v>257</v>
      </c>
      <c r="C7565" s="815">
        <f t="shared" si="491"/>
        <v>110</v>
      </c>
      <c r="D7565" s="815">
        <f t="shared" si="492"/>
        <v>111</v>
      </c>
      <c r="E7565" s="815">
        <v>1980</v>
      </c>
    </row>
    <row r="7566" spans="1:5">
      <c r="A7566" s="816">
        <f t="shared" si="493"/>
        <v>29478</v>
      </c>
      <c r="B7566" s="815">
        <f t="shared" si="490"/>
        <v>258</v>
      </c>
      <c r="C7566" s="815">
        <f t="shared" si="491"/>
        <v>109</v>
      </c>
      <c r="D7566" s="815">
        <f t="shared" si="492"/>
        <v>110</v>
      </c>
      <c r="E7566" s="815">
        <v>1980</v>
      </c>
    </row>
    <row r="7567" spans="1:5">
      <c r="A7567" s="816">
        <f t="shared" si="493"/>
        <v>29479</v>
      </c>
      <c r="B7567" s="815">
        <f t="shared" ref="B7567:B7630" si="494">B7566+1</f>
        <v>259</v>
      </c>
      <c r="C7567" s="815">
        <f t="shared" ref="C7567:C7630" si="495">C7566-1</f>
        <v>108</v>
      </c>
      <c r="D7567" s="815">
        <f t="shared" ref="D7567:D7630" si="496">D7566-1</f>
        <v>109</v>
      </c>
      <c r="E7567" s="815">
        <v>1980</v>
      </c>
    </row>
    <row r="7568" spans="1:5">
      <c r="A7568" s="816">
        <f t="shared" si="493"/>
        <v>29480</v>
      </c>
      <c r="B7568" s="815">
        <f t="shared" si="494"/>
        <v>260</v>
      </c>
      <c r="C7568" s="815">
        <f t="shared" si="495"/>
        <v>107</v>
      </c>
      <c r="D7568" s="815">
        <f t="shared" si="496"/>
        <v>108</v>
      </c>
      <c r="E7568" s="815">
        <v>1980</v>
      </c>
    </row>
    <row r="7569" spans="1:5">
      <c r="A7569" s="816">
        <f t="shared" si="493"/>
        <v>29481</v>
      </c>
      <c r="B7569" s="815">
        <f t="shared" si="494"/>
        <v>261</v>
      </c>
      <c r="C7569" s="815">
        <f t="shared" si="495"/>
        <v>106</v>
      </c>
      <c r="D7569" s="815">
        <f t="shared" si="496"/>
        <v>107</v>
      </c>
      <c r="E7569" s="815">
        <v>1980</v>
      </c>
    </row>
    <row r="7570" spans="1:5">
      <c r="A7570" s="816">
        <f t="shared" si="493"/>
        <v>29482</v>
      </c>
      <c r="B7570" s="815">
        <f t="shared" si="494"/>
        <v>262</v>
      </c>
      <c r="C7570" s="815">
        <f t="shared" si="495"/>
        <v>105</v>
      </c>
      <c r="D7570" s="815">
        <f t="shared" si="496"/>
        <v>106</v>
      </c>
      <c r="E7570" s="815">
        <v>1980</v>
      </c>
    </row>
    <row r="7571" spans="1:5">
      <c r="A7571" s="816">
        <f t="shared" si="493"/>
        <v>29483</v>
      </c>
      <c r="B7571" s="815">
        <f t="shared" si="494"/>
        <v>263</v>
      </c>
      <c r="C7571" s="815">
        <f t="shared" si="495"/>
        <v>104</v>
      </c>
      <c r="D7571" s="815">
        <f t="shared" si="496"/>
        <v>105</v>
      </c>
      <c r="E7571" s="815">
        <v>1980</v>
      </c>
    </row>
    <row r="7572" spans="1:5">
      <c r="A7572" s="816">
        <f t="shared" si="493"/>
        <v>29484</v>
      </c>
      <c r="B7572" s="815">
        <f t="shared" si="494"/>
        <v>264</v>
      </c>
      <c r="C7572" s="815">
        <f t="shared" si="495"/>
        <v>103</v>
      </c>
      <c r="D7572" s="815">
        <f t="shared" si="496"/>
        <v>104</v>
      </c>
      <c r="E7572" s="815">
        <v>1980</v>
      </c>
    </row>
    <row r="7573" spans="1:5">
      <c r="A7573" s="816">
        <f t="shared" si="493"/>
        <v>29485</v>
      </c>
      <c r="B7573" s="815">
        <f t="shared" si="494"/>
        <v>265</v>
      </c>
      <c r="C7573" s="815">
        <f t="shared" si="495"/>
        <v>102</v>
      </c>
      <c r="D7573" s="815">
        <f t="shared" si="496"/>
        <v>103</v>
      </c>
      <c r="E7573" s="815">
        <v>1980</v>
      </c>
    </row>
    <row r="7574" spans="1:5">
      <c r="A7574" s="816">
        <f t="shared" si="493"/>
        <v>29486</v>
      </c>
      <c r="B7574" s="815">
        <f t="shared" si="494"/>
        <v>266</v>
      </c>
      <c r="C7574" s="815">
        <f t="shared" si="495"/>
        <v>101</v>
      </c>
      <c r="D7574" s="815">
        <f t="shared" si="496"/>
        <v>102</v>
      </c>
      <c r="E7574" s="815">
        <v>1980</v>
      </c>
    </row>
    <row r="7575" spans="1:5">
      <c r="A7575" s="816">
        <f t="shared" si="493"/>
        <v>29487</v>
      </c>
      <c r="B7575" s="815">
        <f t="shared" si="494"/>
        <v>267</v>
      </c>
      <c r="C7575" s="815">
        <f t="shared" si="495"/>
        <v>100</v>
      </c>
      <c r="D7575" s="815">
        <f t="shared" si="496"/>
        <v>101</v>
      </c>
      <c r="E7575" s="815">
        <v>1980</v>
      </c>
    </row>
    <row r="7576" spans="1:5">
      <c r="A7576" s="816">
        <f t="shared" si="493"/>
        <v>29488</v>
      </c>
      <c r="B7576" s="815">
        <f t="shared" si="494"/>
        <v>268</v>
      </c>
      <c r="C7576" s="815">
        <f t="shared" si="495"/>
        <v>99</v>
      </c>
      <c r="D7576" s="815">
        <f t="shared" si="496"/>
        <v>100</v>
      </c>
      <c r="E7576" s="815">
        <v>1980</v>
      </c>
    </row>
    <row r="7577" spans="1:5">
      <c r="A7577" s="816">
        <f t="shared" si="493"/>
        <v>29489</v>
      </c>
      <c r="B7577" s="815">
        <f t="shared" si="494"/>
        <v>269</v>
      </c>
      <c r="C7577" s="815">
        <f t="shared" si="495"/>
        <v>98</v>
      </c>
      <c r="D7577" s="815">
        <f t="shared" si="496"/>
        <v>99</v>
      </c>
      <c r="E7577" s="815">
        <v>1980</v>
      </c>
    </row>
    <row r="7578" spans="1:5">
      <c r="A7578" s="816">
        <f t="shared" si="493"/>
        <v>29490</v>
      </c>
      <c r="B7578" s="815">
        <f t="shared" si="494"/>
        <v>270</v>
      </c>
      <c r="C7578" s="815">
        <f t="shared" si="495"/>
        <v>97</v>
      </c>
      <c r="D7578" s="815">
        <f t="shared" si="496"/>
        <v>98</v>
      </c>
      <c r="E7578" s="815">
        <v>1980</v>
      </c>
    </row>
    <row r="7579" spans="1:5">
      <c r="A7579" s="816">
        <f t="shared" si="493"/>
        <v>29491</v>
      </c>
      <c r="B7579" s="815">
        <f t="shared" si="494"/>
        <v>271</v>
      </c>
      <c r="C7579" s="815">
        <f t="shared" si="495"/>
        <v>96</v>
      </c>
      <c r="D7579" s="815">
        <f t="shared" si="496"/>
        <v>97</v>
      </c>
      <c r="E7579" s="815">
        <v>1980</v>
      </c>
    </row>
    <row r="7580" spans="1:5">
      <c r="A7580" s="816">
        <f t="shared" si="493"/>
        <v>29492</v>
      </c>
      <c r="B7580" s="815">
        <f t="shared" si="494"/>
        <v>272</v>
      </c>
      <c r="C7580" s="815">
        <f t="shared" si="495"/>
        <v>95</v>
      </c>
      <c r="D7580" s="815">
        <f t="shared" si="496"/>
        <v>96</v>
      </c>
      <c r="E7580" s="815">
        <v>1980</v>
      </c>
    </row>
    <row r="7581" spans="1:5">
      <c r="A7581" s="816">
        <f t="shared" si="493"/>
        <v>29493</v>
      </c>
      <c r="B7581" s="815">
        <f t="shared" si="494"/>
        <v>273</v>
      </c>
      <c r="C7581" s="815">
        <f t="shared" si="495"/>
        <v>94</v>
      </c>
      <c r="D7581" s="815">
        <f t="shared" si="496"/>
        <v>95</v>
      </c>
      <c r="E7581" s="815">
        <v>1980</v>
      </c>
    </row>
    <row r="7582" spans="1:5">
      <c r="A7582" s="816">
        <f t="shared" si="493"/>
        <v>29494</v>
      </c>
      <c r="B7582" s="815">
        <f t="shared" si="494"/>
        <v>274</v>
      </c>
      <c r="C7582" s="815">
        <f t="shared" si="495"/>
        <v>93</v>
      </c>
      <c r="D7582" s="815">
        <f t="shared" si="496"/>
        <v>94</v>
      </c>
      <c r="E7582" s="815">
        <v>1980</v>
      </c>
    </row>
    <row r="7583" spans="1:5">
      <c r="A7583" s="816">
        <f t="shared" si="493"/>
        <v>29495</v>
      </c>
      <c r="B7583" s="815">
        <f t="shared" si="494"/>
        <v>275</v>
      </c>
      <c r="C7583" s="815">
        <f t="shared" si="495"/>
        <v>92</v>
      </c>
      <c r="D7583" s="815">
        <f t="shared" si="496"/>
        <v>93</v>
      </c>
      <c r="E7583" s="815">
        <v>1980</v>
      </c>
    </row>
    <row r="7584" spans="1:5">
      <c r="A7584" s="816">
        <f t="shared" si="493"/>
        <v>29496</v>
      </c>
      <c r="B7584" s="815">
        <f t="shared" si="494"/>
        <v>276</v>
      </c>
      <c r="C7584" s="815">
        <f t="shared" si="495"/>
        <v>91</v>
      </c>
      <c r="D7584" s="815">
        <f t="shared" si="496"/>
        <v>92</v>
      </c>
      <c r="E7584" s="815">
        <v>1980</v>
      </c>
    </row>
    <row r="7585" spans="1:5">
      <c r="A7585" s="816">
        <f t="shared" si="493"/>
        <v>29497</v>
      </c>
      <c r="B7585" s="815">
        <f t="shared" si="494"/>
        <v>277</v>
      </c>
      <c r="C7585" s="815">
        <f t="shared" si="495"/>
        <v>90</v>
      </c>
      <c r="D7585" s="815">
        <f t="shared" si="496"/>
        <v>91</v>
      </c>
      <c r="E7585" s="815">
        <v>1980</v>
      </c>
    </row>
    <row r="7586" spans="1:5">
      <c r="A7586" s="816">
        <f t="shared" si="493"/>
        <v>29498</v>
      </c>
      <c r="B7586" s="815">
        <f t="shared" si="494"/>
        <v>278</v>
      </c>
      <c r="C7586" s="815">
        <f t="shared" si="495"/>
        <v>89</v>
      </c>
      <c r="D7586" s="815">
        <f t="shared" si="496"/>
        <v>90</v>
      </c>
      <c r="E7586" s="815">
        <v>1980</v>
      </c>
    </row>
    <row r="7587" spans="1:5">
      <c r="A7587" s="816">
        <f t="shared" si="493"/>
        <v>29499</v>
      </c>
      <c r="B7587" s="815">
        <f t="shared" si="494"/>
        <v>279</v>
      </c>
      <c r="C7587" s="815">
        <f t="shared" si="495"/>
        <v>88</v>
      </c>
      <c r="D7587" s="815">
        <f t="shared" si="496"/>
        <v>89</v>
      </c>
      <c r="E7587" s="815">
        <v>1980</v>
      </c>
    </row>
    <row r="7588" spans="1:5">
      <c r="A7588" s="816">
        <f t="shared" si="493"/>
        <v>29500</v>
      </c>
      <c r="B7588" s="815">
        <f t="shared" si="494"/>
        <v>280</v>
      </c>
      <c r="C7588" s="815">
        <f t="shared" si="495"/>
        <v>87</v>
      </c>
      <c r="D7588" s="815">
        <f t="shared" si="496"/>
        <v>88</v>
      </c>
      <c r="E7588" s="815">
        <v>1980</v>
      </c>
    </row>
    <row r="7589" spans="1:5">
      <c r="A7589" s="816">
        <f t="shared" si="493"/>
        <v>29501</v>
      </c>
      <c r="B7589" s="815">
        <f t="shared" si="494"/>
        <v>281</v>
      </c>
      <c r="C7589" s="815">
        <f t="shared" si="495"/>
        <v>86</v>
      </c>
      <c r="D7589" s="815">
        <f t="shared" si="496"/>
        <v>87</v>
      </c>
      <c r="E7589" s="815">
        <v>1980</v>
      </c>
    </row>
    <row r="7590" spans="1:5">
      <c r="A7590" s="816">
        <f t="shared" si="493"/>
        <v>29502</v>
      </c>
      <c r="B7590" s="815">
        <f t="shared" si="494"/>
        <v>282</v>
      </c>
      <c r="C7590" s="815">
        <f t="shared" si="495"/>
        <v>85</v>
      </c>
      <c r="D7590" s="815">
        <f t="shared" si="496"/>
        <v>86</v>
      </c>
      <c r="E7590" s="815">
        <v>1980</v>
      </c>
    </row>
    <row r="7591" spans="1:5">
      <c r="A7591" s="816">
        <f t="shared" si="493"/>
        <v>29503</v>
      </c>
      <c r="B7591" s="815">
        <f t="shared" si="494"/>
        <v>283</v>
      </c>
      <c r="C7591" s="815">
        <f t="shared" si="495"/>
        <v>84</v>
      </c>
      <c r="D7591" s="815">
        <f t="shared" si="496"/>
        <v>85</v>
      </c>
      <c r="E7591" s="815">
        <v>1980</v>
      </c>
    </row>
    <row r="7592" spans="1:5">
      <c r="A7592" s="816">
        <f t="shared" si="493"/>
        <v>29504</v>
      </c>
      <c r="B7592" s="815">
        <f t="shared" si="494"/>
        <v>284</v>
      </c>
      <c r="C7592" s="815">
        <f t="shared" si="495"/>
        <v>83</v>
      </c>
      <c r="D7592" s="815">
        <f t="shared" si="496"/>
        <v>84</v>
      </c>
      <c r="E7592" s="815">
        <v>1980</v>
      </c>
    </row>
    <row r="7593" spans="1:5">
      <c r="A7593" s="816">
        <f t="shared" si="493"/>
        <v>29505</v>
      </c>
      <c r="B7593" s="815">
        <f t="shared" si="494"/>
        <v>285</v>
      </c>
      <c r="C7593" s="815">
        <f t="shared" si="495"/>
        <v>82</v>
      </c>
      <c r="D7593" s="815">
        <f t="shared" si="496"/>
        <v>83</v>
      </c>
      <c r="E7593" s="815">
        <v>1980</v>
      </c>
    </row>
    <row r="7594" spans="1:5">
      <c r="A7594" s="816">
        <f t="shared" si="493"/>
        <v>29506</v>
      </c>
      <c r="B7594" s="815">
        <f t="shared" si="494"/>
        <v>286</v>
      </c>
      <c r="C7594" s="815">
        <f t="shared" si="495"/>
        <v>81</v>
      </c>
      <c r="D7594" s="815">
        <f t="shared" si="496"/>
        <v>82</v>
      </c>
      <c r="E7594" s="815">
        <v>1980</v>
      </c>
    </row>
    <row r="7595" spans="1:5">
      <c r="A7595" s="816">
        <f t="shared" si="493"/>
        <v>29507</v>
      </c>
      <c r="B7595" s="815">
        <f t="shared" si="494"/>
        <v>287</v>
      </c>
      <c r="C7595" s="815">
        <f t="shared" si="495"/>
        <v>80</v>
      </c>
      <c r="D7595" s="815">
        <f t="shared" si="496"/>
        <v>81</v>
      </c>
      <c r="E7595" s="815">
        <v>1980</v>
      </c>
    </row>
    <row r="7596" spans="1:5">
      <c r="A7596" s="816">
        <f t="shared" si="493"/>
        <v>29508</v>
      </c>
      <c r="B7596" s="815">
        <f t="shared" si="494"/>
        <v>288</v>
      </c>
      <c r="C7596" s="815">
        <f t="shared" si="495"/>
        <v>79</v>
      </c>
      <c r="D7596" s="815">
        <f t="shared" si="496"/>
        <v>80</v>
      </c>
      <c r="E7596" s="815">
        <v>1980</v>
      </c>
    </row>
    <row r="7597" spans="1:5">
      <c r="A7597" s="816">
        <f t="shared" si="493"/>
        <v>29509</v>
      </c>
      <c r="B7597" s="815">
        <f t="shared" si="494"/>
        <v>289</v>
      </c>
      <c r="C7597" s="815">
        <f t="shared" si="495"/>
        <v>78</v>
      </c>
      <c r="D7597" s="815">
        <f t="shared" si="496"/>
        <v>79</v>
      </c>
      <c r="E7597" s="815">
        <v>1980</v>
      </c>
    </row>
    <row r="7598" spans="1:5">
      <c r="A7598" s="816">
        <f t="shared" si="493"/>
        <v>29510</v>
      </c>
      <c r="B7598" s="815">
        <f t="shared" si="494"/>
        <v>290</v>
      </c>
      <c r="C7598" s="815">
        <f t="shared" si="495"/>
        <v>77</v>
      </c>
      <c r="D7598" s="815">
        <f t="shared" si="496"/>
        <v>78</v>
      </c>
      <c r="E7598" s="815">
        <v>1980</v>
      </c>
    </row>
    <row r="7599" spans="1:5">
      <c r="A7599" s="816">
        <f t="shared" si="493"/>
        <v>29511</v>
      </c>
      <c r="B7599" s="815">
        <f t="shared" si="494"/>
        <v>291</v>
      </c>
      <c r="C7599" s="815">
        <f t="shared" si="495"/>
        <v>76</v>
      </c>
      <c r="D7599" s="815">
        <f t="shared" si="496"/>
        <v>77</v>
      </c>
      <c r="E7599" s="815">
        <v>1980</v>
      </c>
    </row>
    <row r="7600" spans="1:5">
      <c r="A7600" s="816">
        <f t="shared" si="493"/>
        <v>29512</v>
      </c>
      <c r="B7600" s="815">
        <f t="shared" si="494"/>
        <v>292</v>
      </c>
      <c r="C7600" s="815">
        <f t="shared" si="495"/>
        <v>75</v>
      </c>
      <c r="D7600" s="815">
        <f t="shared" si="496"/>
        <v>76</v>
      </c>
      <c r="E7600" s="815">
        <v>1980</v>
      </c>
    </row>
    <row r="7601" spans="1:5">
      <c r="A7601" s="816">
        <f t="shared" si="493"/>
        <v>29513</v>
      </c>
      <c r="B7601" s="815">
        <f t="shared" si="494"/>
        <v>293</v>
      </c>
      <c r="C7601" s="815">
        <f t="shared" si="495"/>
        <v>74</v>
      </c>
      <c r="D7601" s="815">
        <f t="shared" si="496"/>
        <v>75</v>
      </c>
      <c r="E7601" s="815">
        <v>1980</v>
      </c>
    </row>
    <row r="7602" spans="1:5">
      <c r="A7602" s="816">
        <f t="shared" si="493"/>
        <v>29514</v>
      </c>
      <c r="B7602" s="815">
        <f t="shared" si="494"/>
        <v>294</v>
      </c>
      <c r="C7602" s="815">
        <f t="shared" si="495"/>
        <v>73</v>
      </c>
      <c r="D7602" s="815">
        <f t="shared" si="496"/>
        <v>74</v>
      </c>
      <c r="E7602" s="815">
        <v>1980</v>
      </c>
    </row>
    <row r="7603" spans="1:5">
      <c r="A7603" s="816">
        <f t="shared" ref="A7603:A7666" si="497">A7602+1</f>
        <v>29515</v>
      </c>
      <c r="B7603" s="815">
        <f t="shared" si="494"/>
        <v>295</v>
      </c>
      <c r="C7603" s="815">
        <f t="shared" si="495"/>
        <v>72</v>
      </c>
      <c r="D7603" s="815">
        <f t="shared" si="496"/>
        <v>73</v>
      </c>
      <c r="E7603" s="815">
        <v>1980</v>
      </c>
    </row>
    <row r="7604" spans="1:5">
      <c r="A7604" s="816">
        <f t="shared" si="497"/>
        <v>29516</v>
      </c>
      <c r="B7604" s="815">
        <f t="shared" si="494"/>
        <v>296</v>
      </c>
      <c r="C7604" s="815">
        <f t="shared" si="495"/>
        <v>71</v>
      </c>
      <c r="D7604" s="815">
        <f t="shared" si="496"/>
        <v>72</v>
      </c>
      <c r="E7604" s="815">
        <v>1980</v>
      </c>
    </row>
    <row r="7605" spans="1:5">
      <c r="A7605" s="816">
        <f t="shared" si="497"/>
        <v>29517</v>
      </c>
      <c r="B7605" s="815">
        <f t="shared" si="494"/>
        <v>297</v>
      </c>
      <c r="C7605" s="815">
        <f t="shared" si="495"/>
        <v>70</v>
      </c>
      <c r="D7605" s="815">
        <f t="shared" si="496"/>
        <v>71</v>
      </c>
      <c r="E7605" s="815">
        <v>1980</v>
      </c>
    </row>
    <row r="7606" spans="1:5">
      <c r="A7606" s="816">
        <f t="shared" si="497"/>
        <v>29518</v>
      </c>
      <c r="B7606" s="815">
        <f t="shared" si="494"/>
        <v>298</v>
      </c>
      <c r="C7606" s="815">
        <f t="shared" si="495"/>
        <v>69</v>
      </c>
      <c r="D7606" s="815">
        <f t="shared" si="496"/>
        <v>70</v>
      </c>
      <c r="E7606" s="815">
        <v>1980</v>
      </c>
    </row>
    <row r="7607" spans="1:5">
      <c r="A7607" s="816">
        <f t="shared" si="497"/>
        <v>29519</v>
      </c>
      <c r="B7607" s="815">
        <f t="shared" si="494"/>
        <v>299</v>
      </c>
      <c r="C7607" s="815">
        <f t="shared" si="495"/>
        <v>68</v>
      </c>
      <c r="D7607" s="815">
        <f t="shared" si="496"/>
        <v>69</v>
      </c>
      <c r="E7607" s="815">
        <v>1980</v>
      </c>
    </row>
    <row r="7608" spans="1:5">
      <c r="A7608" s="816">
        <f t="shared" si="497"/>
        <v>29520</v>
      </c>
      <c r="B7608" s="815">
        <f t="shared" si="494"/>
        <v>300</v>
      </c>
      <c r="C7608" s="815">
        <f t="shared" si="495"/>
        <v>67</v>
      </c>
      <c r="D7608" s="815">
        <f t="shared" si="496"/>
        <v>68</v>
      </c>
      <c r="E7608" s="815">
        <v>1980</v>
      </c>
    </row>
    <row r="7609" spans="1:5">
      <c r="A7609" s="816">
        <f t="shared" si="497"/>
        <v>29521</v>
      </c>
      <c r="B7609" s="815">
        <f t="shared" si="494"/>
        <v>301</v>
      </c>
      <c r="C7609" s="815">
        <f t="shared" si="495"/>
        <v>66</v>
      </c>
      <c r="D7609" s="815">
        <f t="shared" si="496"/>
        <v>67</v>
      </c>
      <c r="E7609" s="815">
        <v>1980</v>
      </c>
    </row>
    <row r="7610" spans="1:5">
      <c r="A7610" s="816">
        <f t="shared" si="497"/>
        <v>29522</v>
      </c>
      <c r="B7610" s="815">
        <f t="shared" si="494"/>
        <v>302</v>
      </c>
      <c r="C7610" s="815">
        <f t="shared" si="495"/>
        <v>65</v>
      </c>
      <c r="D7610" s="815">
        <f t="shared" si="496"/>
        <v>66</v>
      </c>
      <c r="E7610" s="815">
        <v>1980</v>
      </c>
    </row>
    <row r="7611" spans="1:5">
      <c r="A7611" s="816">
        <f t="shared" si="497"/>
        <v>29523</v>
      </c>
      <c r="B7611" s="815">
        <f t="shared" si="494"/>
        <v>303</v>
      </c>
      <c r="C7611" s="815">
        <f t="shared" si="495"/>
        <v>64</v>
      </c>
      <c r="D7611" s="815">
        <f t="shared" si="496"/>
        <v>65</v>
      </c>
      <c r="E7611" s="815">
        <v>1980</v>
      </c>
    </row>
    <row r="7612" spans="1:5">
      <c r="A7612" s="816">
        <f t="shared" si="497"/>
        <v>29524</v>
      </c>
      <c r="B7612" s="815">
        <f t="shared" si="494"/>
        <v>304</v>
      </c>
      <c r="C7612" s="815">
        <f t="shared" si="495"/>
        <v>63</v>
      </c>
      <c r="D7612" s="815">
        <f t="shared" si="496"/>
        <v>64</v>
      </c>
      <c r="E7612" s="815">
        <v>1980</v>
      </c>
    </row>
    <row r="7613" spans="1:5">
      <c r="A7613" s="816">
        <f t="shared" si="497"/>
        <v>29525</v>
      </c>
      <c r="B7613" s="815">
        <f t="shared" si="494"/>
        <v>305</v>
      </c>
      <c r="C7613" s="815">
        <f t="shared" si="495"/>
        <v>62</v>
      </c>
      <c r="D7613" s="815">
        <f t="shared" si="496"/>
        <v>63</v>
      </c>
      <c r="E7613" s="815">
        <v>1980</v>
      </c>
    </row>
    <row r="7614" spans="1:5">
      <c r="A7614" s="816">
        <f t="shared" si="497"/>
        <v>29526</v>
      </c>
      <c r="B7614" s="815">
        <f t="shared" si="494"/>
        <v>306</v>
      </c>
      <c r="C7614" s="815">
        <f t="shared" si="495"/>
        <v>61</v>
      </c>
      <c r="D7614" s="815">
        <f t="shared" si="496"/>
        <v>62</v>
      </c>
      <c r="E7614" s="815">
        <v>1980</v>
      </c>
    </row>
    <row r="7615" spans="1:5">
      <c r="A7615" s="816">
        <f t="shared" si="497"/>
        <v>29527</v>
      </c>
      <c r="B7615" s="815">
        <f t="shared" si="494"/>
        <v>307</v>
      </c>
      <c r="C7615" s="815">
        <f t="shared" si="495"/>
        <v>60</v>
      </c>
      <c r="D7615" s="815">
        <f t="shared" si="496"/>
        <v>61</v>
      </c>
      <c r="E7615" s="815">
        <v>1980</v>
      </c>
    </row>
    <row r="7616" spans="1:5">
      <c r="A7616" s="816">
        <f t="shared" si="497"/>
        <v>29528</v>
      </c>
      <c r="B7616" s="815">
        <f t="shared" si="494"/>
        <v>308</v>
      </c>
      <c r="C7616" s="815">
        <f t="shared" si="495"/>
        <v>59</v>
      </c>
      <c r="D7616" s="815">
        <f t="shared" si="496"/>
        <v>60</v>
      </c>
      <c r="E7616" s="815">
        <v>1980</v>
      </c>
    </row>
    <row r="7617" spans="1:5">
      <c r="A7617" s="816">
        <f t="shared" si="497"/>
        <v>29529</v>
      </c>
      <c r="B7617" s="815">
        <f t="shared" si="494"/>
        <v>309</v>
      </c>
      <c r="C7617" s="815">
        <f t="shared" si="495"/>
        <v>58</v>
      </c>
      <c r="D7617" s="815">
        <f t="shared" si="496"/>
        <v>59</v>
      </c>
      <c r="E7617" s="815">
        <v>1980</v>
      </c>
    </row>
    <row r="7618" spans="1:5">
      <c r="A7618" s="816">
        <f t="shared" si="497"/>
        <v>29530</v>
      </c>
      <c r="B7618" s="815">
        <f t="shared" si="494"/>
        <v>310</v>
      </c>
      <c r="C7618" s="815">
        <f t="shared" si="495"/>
        <v>57</v>
      </c>
      <c r="D7618" s="815">
        <f t="shared" si="496"/>
        <v>58</v>
      </c>
      <c r="E7618" s="815">
        <v>1980</v>
      </c>
    </row>
    <row r="7619" spans="1:5">
      <c r="A7619" s="816">
        <f t="shared" si="497"/>
        <v>29531</v>
      </c>
      <c r="B7619" s="815">
        <f t="shared" si="494"/>
        <v>311</v>
      </c>
      <c r="C7619" s="815">
        <f t="shared" si="495"/>
        <v>56</v>
      </c>
      <c r="D7619" s="815">
        <f t="shared" si="496"/>
        <v>57</v>
      </c>
      <c r="E7619" s="815">
        <v>1980</v>
      </c>
    </row>
    <row r="7620" spans="1:5">
      <c r="A7620" s="816">
        <f t="shared" si="497"/>
        <v>29532</v>
      </c>
      <c r="B7620" s="815">
        <f t="shared" si="494"/>
        <v>312</v>
      </c>
      <c r="C7620" s="815">
        <f t="shared" si="495"/>
        <v>55</v>
      </c>
      <c r="D7620" s="815">
        <f t="shared" si="496"/>
        <v>56</v>
      </c>
      <c r="E7620" s="815">
        <v>1980</v>
      </c>
    </row>
    <row r="7621" spans="1:5">
      <c r="A7621" s="816">
        <f t="shared" si="497"/>
        <v>29533</v>
      </c>
      <c r="B7621" s="815">
        <f t="shared" si="494"/>
        <v>313</v>
      </c>
      <c r="C7621" s="815">
        <f t="shared" si="495"/>
        <v>54</v>
      </c>
      <c r="D7621" s="815">
        <f t="shared" si="496"/>
        <v>55</v>
      </c>
      <c r="E7621" s="815">
        <v>1980</v>
      </c>
    </row>
    <row r="7622" spans="1:5">
      <c r="A7622" s="816">
        <f t="shared" si="497"/>
        <v>29534</v>
      </c>
      <c r="B7622" s="815">
        <f t="shared" si="494"/>
        <v>314</v>
      </c>
      <c r="C7622" s="815">
        <f t="shared" si="495"/>
        <v>53</v>
      </c>
      <c r="D7622" s="815">
        <f t="shared" si="496"/>
        <v>54</v>
      </c>
      <c r="E7622" s="815">
        <v>1980</v>
      </c>
    </row>
    <row r="7623" spans="1:5">
      <c r="A7623" s="816">
        <f t="shared" si="497"/>
        <v>29535</v>
      </c>
      <c r="B7623" s="815">
        <f t="shared" si="494"/>
        <v>315</v>
      </c>
      <c r="C7623" s="815">
        <f t="shared" si="495"/>
        <v>52</v>
      </c>
      <c r="D7623" s="815">
        <f t="shared" si="496"/>
        <v>53</v>
      </c>
      <c r="E7623" s="815">
        <v>1980</v>
      </c>
    </row>
    <row r="7624" spans="1:5">
      <c r="A7624" s="816">
        <f t="shared" si="497"/>
        <v>29536</v>
      </c>
      <c r="B7624" s="815">
        <f t="shared" si="494"/>
        <v>316</v>
      </c>
      <c r="C7624" s="815">
        <f t="shared" si="495"/>
        <v>51</v>
      </c>
      <c r="D7624" s="815">
        <f t="shared" si="496"/>
        <v>52</v>
      </c>
      <c r="E7624" s="815">
        <v>1980</v>
      </c>
    </row>
    <row r="7625" spans="1:5">
      <c r="A7625" s="816">
        <f t="shared" si="497"/>
        <v>29537</v>
      </c>
      <c r="B7625" s="815">
        <f t="shared" si="494"/>
        <v>317</v>
      </c>
      <c r="C7625" s="815">
        <f t="shared" si="495"/>
        <v>50</v>
      </c>
      <c r="D7625" s="815">
        <f t="shared" si="496"/>
        <v>51</v>
      </c>
      <c r="E7625" s="815">
        <v>1980</v>
      </c>
    </row>
    <row r="7626" spans="1:5">
      <c r="A7626" s="816">
        <f t="shared" si="497"/>
        <v>29538</v>
      </c>
      <c r="B7626" s="815">
        <f t="shared" si="494"/>
        <v>318</v>
      </c>
      <c r="C7626" s="815">
        <f t="shared" si="495"/>
        <v>49</v>
      </c>
      <c r="D7626" s="815">
        <f t="shared" si="496"/>
        <v>50</v>
      </c>
      <c r="E7626" s="815">
        <v>1980</v>
      </c>
    </row>
    <row r="7627" spans="1:5">
      <c r="A7627" s="816">
        <f t="shared" si="497"/>
        <v>29539</v>
      </c>
      <c r="B7627" s="815">
        <f t="shared" si="494"/>
        <v>319</v>
      </c>
      <c r="C7627" s="815">
        <f t="shared" si="495"/>
        <v>48</v>
      </c>
      <c r="D7627" s="815">
        <f t="shared" si="496"/>
        <v>49</v>
      </c>
      <c r="E7627" s="815">
        <v>1980</v>
      </c>
    </row>
    <row r="7628" spans="1:5">
      <c r="A7628" s="816">
        <f t="shared" si="497"/>
        <v>29540</v>
      </c>
      <c r="B7628" s="815">
        <f t="shared" si="494"/>
        <v>320</v>
      </c>
      <c r="C7628" s="815">
        <f t="shared" si="495"/>
        <v>47</v>
      </c>
      <c r="D7628" s="815">
        <f t="shared" si="496"/>
        <v>48</v>
      </c>
      <c r="E7628" s="815">
        <v>1980</v>
      </c>
    </row>
    <row r="7629" spans="1:5">
      <c r="A7629" s="816">
        <f t="shared" si="497"/>
        <v>29541</v>
      </c>
      <c r="B7629" s="815">
        <f t="shared" si="494"/>
        <v>321</v>
      </c>
      <c r="C7629" s="815">
        <f t="shared" si="495"/>
        <v>46</v>
      </c>
      <c r="D7629" s="815">
        <f t="shared" si="496"/>
        <v>47</v>
      </c>
      <c r="E7629" s="815">
        <v>1980</v>
      </c>
    </row>
    <row r="7630" spans="1:5">
      <c r="A7630" s="816">
        <f t="shared" si="497"/>
        <v>29542</v>
      </c>
      <c r="B7630" s="815">
        <f t="shared" si="494"/>
        <v>322</v>
      </c>
      <c r="C7630" s="815">
        <f t="shared" si="495"/>
        <v>45</v>
      </c>
      <c r="D7630" s="815">
        <f t="shared" si="496"/>
        <v>46</v>
      </c>
      <c r="E7630" s="815">
        <v>1980</v>
      </c>
    </row>
    <row r="7631" spans="1:5">
      <c r="A7631" s="816">
        <f t="shared" si="497"/>
        <v>29543</v>
      </c>
      <c r="B7631" s="815">
        <f t="shared" ref="B7631:B7674" si="498">B7630+1</f>
        <v>323</v>
      </c>
      <c r="C7631" s="815">
        <f t="shared" ref="C7631:C7674" si="499">C7630-1</f>
        <v>44</v>
      </c>
      <c r="D7631" s="815">
        <f t="shared" ref="D7631:D7675" si="500">D7630-1</f>
        <v>45</v>
      </c>
      <c r="E7631" s="815">
        <v>1980</v>
      </c>
    </row>
    <row r="7632" spans="1:5">
      <c r="A7632" s="816">
        <f t="shared" si="497"/>
        <v>29544</v>
      </c>
      <c r="B7632" s="815">
        <f t="shared" si="498"/>
        <v>324</v>
      </c>
      <c r="C7632" s="815">
        <f t="shared" si="499"/>
        <v>43</v>
      </c>
      <c r="D7632" s="815">
        <f t="shared" si="500"/>
        <v>44</v>
      </c>
      <c r="E7632" s="815">
        <v>1980</v>
      </c>
    </row>
    <row r="7633" spans="1:5">
      <c r="A7633" s="816">
        <f t="shared" si="497"/>
        <v>29545</v>
      </c>
      <c r="B7633" s="815">
        <f t="shared" si="498"/>
        <v>325</v>
      </c>
      <c r="C7633" s="815">
        <f t="shared" si="499"/>
        <v>42</v>
      </c>
      <c r="D7633" s="815">
        <f t="shared" si="500"/>
        <v>43</v>
      </c>
      <c r="E7633" s="815">
        <v>1980</v>
      </c>
    </row>
    <row r="7634" spans="1:5">
      <c r="A7634" s="816">
        <f t="shared" si="497"/>
        <v>29546</v>
      </c>
      <c r="B7634" s="815">
        <f t="shared" si="498"/>
        <v>326</v>
      </c>
      <c r="C7634" s="815">
        <f t="shared" si="499"/>
        <v>41</v>
      </c>
      <c r="D7634" s="815">
        <f t="shared" si="500"/>
        <v>42</v>
      </c>
      <c r="E7634" s="815">
        <v>1980</v>
      </c>
    </row>
    <row r="7635" spans="1:5">
      <c r="A7635" s="816">
        <f t="shared" si="497"/>
        <v>29547</v>
      </c>
      <c r="B7635" s="815">
        <f t="shared" si="498"/>
        <v>327</v>
      </c>
      <c r="C7635" s="815">
        <f t="shared" si="499"/>
        <v>40</v>
      </c>
      <c r="D7635" s="815">
        <f t="shared" si="500"/>
        <v>41</v>
      </c>
      <c r="E7635" s="815">
        <v>1980</v>
      </c>
    </row>
    <row r="7636" spans="1:5">
      <c r="A7636" s="816">
        <f t="shared" si="497"/>
        <v>29548</v>
      </c>
      <c r="B7636" s="815">
        <f t="shared" si="498"/>
        <v>328</v>
      </c>
      <c r="C7636" s="815">
        <f t="shared" si="499"/>
        <v>39</v>
      </c>
      <c r="D7636" s="815">
        <f t="shared" si="500"/>
        <v>40</v>
      </c>
      <c r="E7636" s="815">
        <v>1980</v>
      </c>
    </row>
    <row r="7637" spans="1:5">
      <c r="A7637" s="816">
        <f t="shared" si="497"/>
        <v>29549</v>
      </c>
      <c r="B7637" s="815">
        <f t="shared" si="498"/>
        <v>329</v>
      </c>
      <c r="C7637" s="815">
        <f t="shared" si="499"/>
        <v>38</v>
      </c>
      <c r="D7637" s="815">
        <f t="shared" si="500"/>
        <v>39</v>
      </c>
      <c r="E7637" s="815">
        <v>1980</v>
      </c>
    </row>
    <row r="7638" spans="1:5">
      <c r="A7638" s="816">
        <f t="shared" si="497"/>
        <v>29550</v>
      </c>
      <c r="B7638" s="815">
        <f t="shared" si="498"/>
        <v>330</v>
      </c>
      <c r="C7638" s="815">
        <f t="shared" si="499"/>
        <v>37</v>
      </c>
      <c r="D7638" s="815">
        <f t="shared" si="500"/>
        <v>38</v>
      </c>
      <c r="E7638" s="815">
        <v>1980</v>
      </c>
    </row>
    <row r="7639" spans="1:5">
      <c r="A7639" s="816">
        <f t="shared" si="497"/>
        <v>29551</v>
      </c>
      <c r="B7639" s="815">
        <f t="shared" si="498"/>
        <v>331</v>
      </c>
      <c r="C7639" s="815">
        <f t="shared" si="499"/>
        <v>36</v>
      </c>
      <c r="D7639" s="815">
        <f t="shared" si="500"/>
        <v>37</v>
      </c>
      <c r="E7639" s="815">
        <v>1980</v>
      </c>
    </row>
    <row r="7640" spans="1:5">
      <c r="A7640" s="816">
        <f t="shared" si="497"/>
        <v>29552</v>
      </c>
      <c r="B7640" s="815">
        <f t="shared" si="498"/>
        <v>332</v>
      </c>
      <c r="C7640" s="815">
        <f t="shared" si="499"/>
        <v>35</v>
      </c>
      <c r="D7640" s="815">
        <f t="shared" si="500"/>
        <v>36</v>
      </c>
      <c r="E7640" s="815">
        <v>1980</v>
      </c>
    </row>
    <row r="7641" spans="1:5">
      <c r="A7641" s="816">
        <f t="shared" si="497"/>
        <v>29553</v>
      </c>
      <c r="B7641" s="815">
        <f t="shared" si="498"/>
        <v>333</v>
      </c>
      <c r="C7641" s="815">
        <f t="shared" si="499"/>
        <v>34</v>
      </c>
      <c r="D7641" s="815">
        <f t="shared" si="500"/>
        <v>35</v>
      </c>
      <c r="E7641" s="815">
        <v>1980</v>
      </c>
    </row>
    <row r="7642" spans="1:5">
      <c r="A7642" s="816">
        <f t="shared" si="497"/>
        <v>29554</v>
      </c>
      <c r="B7642" s="815">
        <f t="shared" si="498"/>
        <v>334</v>
      </c>
      <c r="C7642" s="815">
        <f t="shared" si="499"/>
        <v>33</v>
      </c>
      <c r="D7642" s="815">
        <f t="shared" si="500"/>
        <v>34</v>
      </c>
      <c r="E7642" s="815">
        <v>1980</v>
      </c>
    </row>
    <row r="7643" spans="1:5">
      <c r="A7643" s="816">
        <f t="shared" si="497"/>
        <v>29555</v>
      </c>
      <c r="B7643" s="815">
        <f t="shared" si="498"/>
        <v>335</v>
      </c>
      <c r="C7643" s="815">
        <f t="shared" si="499"/>
        <v>32</v>
      </c>
      <c r="D7643" s="815">
        <f t="shared" si="500"/>
        <v>33</v>
      </c>
      <c r="E7643" s="815">
        <v>1980</v>
      </c>
    </row>
    <row r="7644" spans="1:5">
      <c r="A7644" s="816">
        <f t="shared" si="497"/>
        <v>29556</v>
      </c>
      <c r="B7644" s="815">
        <f t="shared" si="498"/>
        <v>336</v>
      </c>
      <c r="C7644" s="815">
        <f t="shared" si="499"/>
        <v>31</v>
      </c>
      <c r="D7644" s="815">
        <f t="shared" si="500"/>
        <v>32</v>
      </c>
      <c r="E7644" s="815">
        <v>1980</v>
      </c>
    </row>
    <row r="7645" spans="1:5">
      <c r="A7645" s="816">
        <f t="shared" si="497"/>
        <v>29557</v>
      </c>
      <c r="B7645" s="815">
        <f t="shared" si="498"/>
        <v>337</v>
      </c>
      <c r="C7645" s="815">
        <f t="shared" si="499"/>
        <v>30</v>
      </c>
      <c r="D7645" s="815">
        <f t="shared" si="500"/>
        <v>31</v>
      </c>
      <c r="E7645" s="815">
        <v>1980</v>
      </c>
    </row>
    <row r="7646" spans="1:5">
      <c r="A7646" s="816">
        <f t="shared" si="497"/>
        <v>29558</v>
      </c>
      <c r="B7646" s="815">
        <f t="shared" si="498"/>
        <v>338</v>
      </c>
      <c r="C7646" s="815">
        <f t="shared" si="499"/>
        <v>29</v>
      </c>
      <c r="D7646" s="815">
        <f t="shared" si="500"/>
        <v>30</v>
      </c>
      <c r="E7646" s="815">
        <v>1980</v>
      </c>
    </row>
    <row r="7647" spans="1:5">
      <c r="A7647" s="816">
        <f t="shared" si="497"/>
        <v>29559</v>
      </c>
      <c r="B7647" s="815">
        <f t="shared" si="498"/>
        <v>339</v>
      </c>
      <c r="C7647" s="815">
        <f t="shared" si="499"/>
        <v>28</v>
      </c>
      <c r="D7647" s="815">
        <f t="shared" si="500"/>
        <v>29</v>
      </c>
      <c r="E7647" s="815">
        <v>1980</v>
      </c>
    </row>
    <row r="7648" spans="1:5">
      <c r="A7648" s="816">
        <f t="shared" si="497"/>
        <v>29560</v>
      </c>
      <c r="B7648" s="815">
        <f t="shared" si="498"/>
        <v>340</v>
      </c>
      <c r="C7648" s="815">
        <f t="shared" si="499"/>
        <v>27</v>
      </c>
      <c r="D7648" s="815">
        <f t="shared" si="500"/>
        <v>28</v>
      </c>
      <c r="E7648" s="815">
        <v>1980</v>
      </c>
    </row>
    <row r="7649" spans="1:5">
      <c r="A7649" s="816">
        <f t="shared" si="497"/>
        <v>29561</v>
      </c>
      <c r="B7649" s="815">
        <f t="shared" si="498"/>
        <v>341</v>
      </c>
      <c r="C7649" s="815">
        <f t="shared" si="499"/>
        <v>26</v>
      </c>
      <c r="D7649" s="815">
        <f t="shared" si="500"/>
        <v>27</v>
      </c>
      <c r="E7649" s="815">
        <v>1980</v>
      </c>
    </row>
    <row r="7650" spans="1:5">
      <c r="A7650" s="816">
        <f t="shared" si="497"/>
        <v>29562</v>
      </c>
      <c r="B7650" s="815">
        <f t="shared" si="498"/>
        <v>342</v>
      </c>
      <c r="C7650" s="815">
        <f t="shared" si="499"/>
        <v>25</v>
      </c>
      <c r="D7650" s="815">
        <f t="shared" si="500"/>
        <v>26</v>
      </c>
      <c r="E7650" s="815">
        <v>1980</v>
      </c>
    </row>
    <row r="7651" spans="1:5">
      <c r="A7651" s="816">
        <f t="shared" si="497"/>
        <v>29563</v>
      </c>
      <c r="B7651" s="815">
        <f t="shared" si="498"/>
        <v>343</v>
      </c>
      <c r="C7651" s="815">
        <f t="shared" si="499"/>
        <v>24</v>
      </c>
      <c r="D7651" s="815">
        <f t="shared" si="500"/>
        <v>25</v>
      </c>
      <c r="E7651" s="815">
        <v>1980</v>
      </c>
    </row>
    <row r="7652" spans="1:5">
      <c r="A7652" s="816">
        <f t="shared" si="497"/>
        <v>29564</v>
      </c>
      <c r="B7652" s="815">
        <f t="shared" si="498"/>
        <v>344</v>
      </c>
      <c r="C7652" s="815">
        <f t="shared" si="499"/>
        <v>23</v>
      </c>
      <c r="D7652" s="815">
        <f t="shared" si="500"/>
        <v>24</v>
      </c>
      <c r="E7652" s="815">
        <v>1980</v>
      </c>
    </row>
    <row r="7653" spans="1:5">
      <c r="A7653" s="816">
        <f t="shared" si="497"/>
        <v>29565</v>
      </c>
      <c r="B7653" s="815">
        <f t="shared" si="498"/>
        <v>345</v>
      </c>
      <c r="C7653" s="815">
        <f t="shared" si="499"/>
        <v>22</v>
      </c>
      <c r="D7653" s="815">
        <f t="shared" si="500"/>
        <v>23</v>
      </c>
      <c r="E7653" s="815">
        <v>1980</v>
      </c>
    </row>
    <row r="7654" spans="1:5">
      <c r="A7654" s="816">
        <f t="shared" si="497"/>
        <v>29566</v>
      </c>
      <c r="B7654" s="815">
        <f t="shared" si="498"/>
        <v>346</v>
      </c>
      <c r="C7654" s="815">
        <f t="shared" si="499"/>
        <v>21</v>
      </c>
      <c r="D7654" s="815">
        <f t="shared" si="500"/>
        <v>22</v>
      </c>
      <c r="E7654" s="815">
        <v>1980</v>
      </c>
    </row>
    <row r="7655" spans="1:5">
      <c r="A7655" s="816">
        <f t="shared" si="497"/>
        <v>29567</v>
      </c>
      <c r="B7655" s="815">
        <f t="shared" si="498"/>
        <v>347</v>
      </c>
      <c r="C7655" s="815">
        <f t="shared" si="499"/>
        <v>20</v>
      </c>
      <c r="D7655" s="815">
        <f t="shared" si="500"/>
        <v>21</v>
      </c>
      <c r="E7655" s="815">
        <v>1980</v>
      </c>
    </row>
    <row r="7656" spans="1:5">
      <c r="A7656" s="816">
        <f t="shared" si="497"/>
        <v>29568</v>
      </c>
      <c r="B7656" s="815">
        <f t="shared" si="498"/>
        <v>348</v>
      </c>
      <c r="C7656" s="815">
        <f t="shared" si="499"/>
        <v>19</v>
      </c>
      <c r="D7656" s="815">
        <f t="shared" si="500"/>
        <v>20</v>
      </c>
      <c r="E7656" s="815">
        <v>1980</v>
      </c>
    </row>
    <row r="7657" spans="1:5">
      <c r="A7657" s="816">
        <f t="shared" si="497"/>
        <v>29569</v>
      </c>
      <c r="B7657" s="815">
        <f t="shared" si="498"/>
        <v>349</v>
      </c>
      <c r="C7657" s="815">
        <f t="shared" si="499"/>
        <v>18</v>
      </c>
      <c r="D7657" s="815">
        <f t="shared" si="500"/>
        <v>19</v>
      </c>
      <c r="E7657" s="815">
        <v>1980</v>
      </c>
    </row>
    <row r="7658" spans="1:5">
      <c r="A7658" s="816">
        <f t="shared" si="497"/>
        <v>29570</v>
      </c>
      <c r="B7658" s="815">
        <f t="shared" si="498"/>
        <v>350</v>
      </c>
      <c r="C7658" s="815">
        <f t="shared" si="499"/>
        <v>17</v>
      </c>
      <c r="D7658" s="815">
        <f t="shared" si="500"/>
        <v>18</v>
      </c>
      <c r="E7658" s="815">
        <v>1980</v>
      </c>
    </row>
    <row r="7659" spans="1:5">
      <c r="A7659" s="816">
        <f t="shared" si="497"/>
        <v>29571</v>
      </c>
      <c r="B7659" s="815">
        <f t="shared" si="498"/>
        <v>351</v>
      </c>
      <c r="C7659" s="815">
        <f t="shared" si="499"/>
        <v>16</v>
      </c>
      <c r="D7659" s="815">
        <f t="shared" si="500"/>
        <v>17</v>
      </c>
      <c r="E7659" s="815">
        <v>1980</v>
      </c>
    </row>
    <row r="7660" spans="1:5">
      <c r="A7660" s="816">
        <f t="shared" si="497"/>
        <v>29572</v>
      </c>
      <c r="B7660" s="815">
        <f t="shared" si="498"/>
        <v>352</v>
      </c>
      <c r="C7660" s="815">
        <f t="shared" si="499"/>
        <v>15</v>
      </c>
      <c r="D7660" s="815">
        <f t="shared" si="500"/>
        <v>16</v>
      </c>
      <c r="E7660" s="815">
        <v>1980</v>
      </c>
    </row>
    <row r="7661" spans="1:5">
      <c r="A7661" s="816">
        <f t="shared" si="497"/>
        <v>29573</v>
      </c>
      <c r="B7661" s="815">
        <f t="shared" si="498"/>
        <v>353</v>
      </c>
      <c r="C7661" s="815">
        <f t="shared" si="499"/>
        <v>14</v>
      </c>
      <c r="D7661" s="815">
        <f t="shared" si="500"/>
        <v>15</v>
      </c>
      <c r="E7661" s="815">
        <v>1980</v>
      </c>
    </row>
    <row r="7662" spans="1:5">
      <c r="A7662" s="816">
        <f t="shared" si="497"/>
        <v>29574</v>
      </c>
      <c r="B7662" s="815">
        <f t="shared" si="498"/>
        <v>354</v>
      </c>
      <c r="C7662" s="815">
        <f t="shared" si="499"/>
        <v>13</v>
      </c>
      <c r="D7662" s="815">
        <f t="shared" si="500"/>
        <v>14</v>
      </c>
      <c r="E7662" s="815">
        <v>1980</v>
      </c>
    </row>
    <row r="7663" spans="1:5">
      <c r="A7663" s="816">
        <f t="shared" si="497"/>
        <v>29575</v>
      </c>
      <c r="B7663" s="815">
        <f t="shared" si="498"/>
        <v>355</v>
      </c>
      <c r="C7663" s="815">
        <f t="shared" si="499"/>
        <v>12</v>
      </c>
      <c r="D7663" s="815">
        <f t="shared" si="500"/>
        <v>13</v>
      </c>
      <c r="E7663" s="815">
        <v>1980</v>
      </c>
    </row>
    <row r="7664" spans="1:5">
      <c r="A7664" s="816">
        <f t="shared" si="497"/>
        <v>29576</v>
      </c>
      <c r="B7664" s="815">
        <f t="shared" si="498"/>
        <v>356</v>
      </c>
      <c r="C7664" s="815">
        <f t="shared" si="499"/>
        <v>11</v>
      </c>
      <c r="D7664" s="815">
        <f t="shared" si="500"/>
        <v>12</v>
      </c>
      <c r="E7664" s="815">
        <v>1980</v>
      </c>
    </row>
    <row r="7665" spans="1:5">
      <c r="A7665" s="816">
        <f t="shared" si="497"/>
        <v>29577</v>
      </c>
      <c r="B7665" s="815">
        <f t="shared" si="498"/>
        <v>357</v>
      </c>
      <c r="C7665" s="815">
        <f t="shared" si="499"/>
        <v>10</v>
      </c>
      <c r="D7665" s="815">
        <f t="shared" si="500"/>
        <v>11</v>
      </c>
      <c r="E7665" s="815">
        <v>1980</v>
      </c>
    </row>
    <row r="7666" spans="1:5">
      <c r="A7666" s="816">
        <f t="shared" si="497"/>
        <v>29578</v>
      </c>
      <c r="B7666" s="815">
        <f t="shared" si="498"/>
        <v>358</v>
      </c>
      <c r="C7666" s="815">
        <f t="shared" si="499"/>
        <v>9</v>
      </c>
      <c r="D7666" s="815">
        <f t="shared" si="500"/>
        <v>10</v>
      </c>
      <c r="E7666" s="815">
        <v>1980</v>
      </c>
    </row>
    <row r="7667" spans="1:5">
      <c r="A7667" s="816">
        <f t="shared" ref="A7667:A7730" si="501">A7666+1</f>
        <v>29579</v>
      </c>
      <c r="B7667" s="815">
        <f t="shared" si="498"/>
        <v>359</v>
      </c>
      <c r="C7667" s="815">
        <f t="shared" si="499"/>
        <v>8</v>
      </c>
      <c r="D7667" s="815">
        <f t="shared" si="500"/>
        <v>9</v>
      </c>
      <c r="E7667" s="815">
        <v>1980</v>
      </c>
    </row>
    <row r="7668" spans="1:5">
      <c r="A7668" s="816">
        <f t="shared" si="501"/>
        <v>29580</v>
      </c>
      <c r="B7668" s="815">
        <f t="shared" si="498"/>
        <v>360</v>
      </c>
      <c r="C7668" s="815">
        <f t="shared" si="499"/>
        <v>7</v>
      </c>
      <c r="D7668" s="815">
        <f t="shared" si="500"/>
        <v>8</v>
      </c>
      <c r="E7668" s="815">
        <v>1980</v>
      </c>
    </row>
    <row r="7669" spans="1:5">
      <c r="A7669" s="816">
        <f t="shared" si="501"/>
        <v>29581</v>
      </c>
      <c r="B7669" s="815">
        <f t="shared" si="498"/>
        <v>361</v>
      </c>
      <c r="C7669" s="815">
        <f t="shared" si="499"/>
        <v>6</v>
      </c>
      <c r="D7669" s="815">
        <f t="shared" si="500"/>
        <v>7</v>
      </c>
      <c r="E7669" s="815">
        <v>1980</v>
      </c>
    </row>
    <row r="7670" spans="1:5">
      <c r="A7670" s="816">
        <f t="shared" si="501"/>
        <v>29582</v>
      </c>
      <c r="B7670" s="815">
        <f t="shared" si="498"/>
        <v>362</v>
      </c>
      <c r="C7670" s="815">
        <f t="shared" si="499"/>
        <v>5</v>
      </c>
      <c r="D7670" s="815">
        <f t="shared" si="500"/>
        <v>6</v>
      </c>
      <c r="E7670" s="815">
        <v>1980</v>
      </c>
    </row>
    <row r="7671" spans="1:5">
      <c r="A7671" s="816">
        <f t="shared" si="501"/>
        <v>29583</v>
      </c>
      <c r="B7671" s="815">
        <f t="shared" si="498"/>
        <v>363</v>
      </c>
      <c r="C7671" s="815">
        <f t="shared" si="499"/>
        <v>4</v>
      </c>
      <c r="D7671" s="815">
        <f t="shared" si="500"/>
        <v>5</v>
      </c>
      <c r="E7671" s="815">
        <v>1980</v>
      </c>
    </row>
    <row r="7672" spans="1:5">
      <c r="A7672" s="816">
        <f t="shared" si="501"/>
        <v>29584</v>
      </c>
      <c r="B7672" s="815">
        <f t="shared" si="498"/>
        <v>364</v>
      </c>
      <c r="C7672" s="815">
        <f t="shared" si="499"/>
        <v>3</v>
      </c>
      <c r="D7672" s="815">
        <f t="shared" si="500"/>
        <v>4</v>
      </c>
      <c r="E7672" s="815">
        <v>1980</v>
      </c>
    </row>
    <row r="7673" spans="1:5">
      <c r="A7673" s="816">
        <f t="shared" si="501"/>
        <v>29585</v>
      </c>
      <c r="B7673" s="815">
        <f t="shared" si="498"/>
        <v>365</v>
      </c>
      <c r="C7673" s="815">
        <f t="shared" si="499"/>
        <v>2</v>
      </c>
      <c r="D7673" s="815">
        <f t="shared" si="500"/>
        <v>3</v>
      </c>
      <c r="E7673" s="815">
        <v>1980</v>
      </c>
    </row>
    <row r="7674" spans="1:5">
      <c r="A7674" s="816">
        <f t="shared" si="501"/>
        <v>29586</v>
      </c>
      <c r="B7674" s="815">
        <f t="shared" si="498"/>
        <v>366</v>
      </c>
      <c r="C7674" s="815">
        <f t="shared" si="499"/>
        <v>1</v>
      </c>
      <c r="D7674" s="815">
        <f t="shared" si="500"/>
        <v>2</v>
      </c>
      <c r="E7674" s="815">
        <v>1980</v>
      </c>
    </row>
    <row r="7675" spans="1:5">
      <c r="A7675" s="816">
        <f t="shared" si="501"/>
        <v>29587</v>
      </c>
      <c r="B7675" s="815">
        <v>1</v>
      </c>
      <c r="C7675" s="815">
        <v>365</v>
      </c>
      <c r="D7675" s="815">
        <f t="shared" si="500"/>
        <v>1</v>
      </c>
      <c r="E7675" s="815">
        <v>1981</v>
      </c>
    </row>
    <row r="7676" spans="1:5">
      <c r="A7676" s="816">
        <f t="shared" si="501"/>
        <v>29588</v>
      </c>
      <c r="B7676" s="815">
        <f>B7675+1</f>
        <v>2</v>
      </c>
      <c r="C7676" s="815">
        <f>C7675-1</f>
        <v>364</v>
      </c>
      <c r="D7676" s="815">
        <v>365</v>
      </c>
      <c r="E7676" s="815">
        <v>1981</v>
      </c>
    </row>
    <row r="7677" spans="1:5">
      <c r="A7677" s="816">
        <f t="shared" si="501"/>
        <v>29589</v>
      </c>
      <c r="B7677" s="815">
        <f t="shared" ref="B7677:B7740" si="502">B7676+1</f>
        <v>3</v>
      </c>
      <c r="C7677" s="815">
        <f t="shared" ref="C7677:C7740" si="503">C7676-1</f>
        <v>363</v>
      </c>
      <c r="D7677" s="815">
        <f t="shared" ref="D7677:D7740" si="504">D7676-1</f>
        <v>364</v>
      </c>
      <c r="E7677" s="815">
        <v>1981</v>
      </c>
    </row>
    <row r="7678" spans="1:5">
      <c r="A7678" s="816">
        <f t="shared" si="501"/>
        <v>29590</v>
      </c>
      <c r="B7678" s="815">
        <f t="shared" si="502"/>
        <v>4</v>
      </c>
      <c r="C7678" s="815">
        <f t="shared" si="503"/>
        <v>362</v>
      </c>
      <c r="D7678" s="815">
        <f t="shared" si="504"/>
        <v>363</v>
      </c>
      <c r="E7678" s="815">
        <v>1981</v>
      </c>
    </row>
    <row r="7679" spans="1:5">
      <c r="A7679" s="816">
        <f t="shared" si="501"/>
        <v>29591</v>
      </c>
      <c r="B7679" s="815">
        <f t="shared" si="502"/>
        <v>5</v>
      </c>
      <c r="C7679" s="815">
        <f t="shared" si="503"/>
        <v>361</v>
      </c>
      <c r="D7679" s="815">
        <f t="shared" si="504"/>
        <v>362</v>
      </c>
      <c r="E7679" s="815">
        <v>1981</v>
      </c>
    </row>
    <row r="7680" spans="1:5">
      <c r="A7680" s="816">
        <f t="shared" si="501"/>
        <v>29592</v>
      </c>
      <c r="B7680" s="815">
        <f t="shared" si="502"/>
        <v>6</v>
      </c>
      <c r="C7680" s="815">
        <f t="shared" si="503"/>
        <v>360</v>
      </c>
      <c r="D7680" s="815">
        <f t="shared" si="504"/>
        <v>361</v>
      </c>
      <c r="E7680" s="815">
        <v>1981</v>
      </c>
    </row>
    <row r="7681" spans="1:5">
      <c r="A7681" s="816">
        <f t="shared" si="501"/>
        <v>29593</v>
      </c>
      <c r="B7681" s="815">
        <f t="shared" si="502"/>
        <v>7</v>
      </c>
      <c r="C7681" s="815">
        <f t="shared" si="503"/>
        <v>359</v>
      </c>
      <c r="D7681" s="815">
        <f t="shared" si="504"/>
        <v>360</v>
      </c>
      <c r="E7681" s="815">
        <v>1981</v>
      </c>
    </row>
    <row r="7682" spans="1:5">
      <c r="A7682" s="816">
        <f t="shared" si="501"/>
        <v>29594</v>
      </c>
      <c r="B7682" s="815">
        <f t="shared" si="502"/>
        <v>8</v>
      </c>
      <c r="C7682" s="815">
        <f t="shared" si="503"/>
        <v>358</v>
      </c>
      <c r="D7682" s="815">
        <f t="shared" si="504"/>
        <v>359</v>
      </c>
      <c r="E7682" s="815">
        <v>1981</v>
      </c>
    </row>
    <row r="7683" spans="1:5">
      <c r="A7683" s="816">
        <f t="shared" si="501"/>
        <v>29595</v>
      </c>
      <c r="B7683" s="815">
        <f t="shared" si="502"/>
        <v>9</v>
      </c>
      <c r="C7683" s="815">
        <f t="shared" si="503"/>
        <v>357</v>
      </c>
      <c r="D7683" s="815">
        <f t="shared" si="504"/>
        <v>358</v>
      </c>
      <c r="E7683" s="815">
        <v>1981</v>
      </c>
    </row>
    <row r="7684" spans="1:5">
      <c r="A7684" s="816">
        <f t="shared" si="501"/>
        <v>29596</v>
      </c>
      <c r="B7684" s="815">
        <f t="shared" si="502"/>
        <v>10</v>
      </c>
      <c r="C7684" s="815">
        <f t="shared" si="503"/>
        <v>356</v>
      </c>
      <c r="D7684" s="815">
        <f t="shared" si="504"/>
        <v>357</v>
      </c>
      <c r="E7684" s="815">
        <v>1981</v>
      </c>
    </row>
    <row r="7685" spans="1:5">
      <c r="A7685" s="816">
        <f t="shared" si="501"/>
        <v>29597</v>
      </c>
      <c r="B7685" s="815">
        <f t="shared" si="502"/>
        <v>11</v>
      </c>
      <c r="C7685" s="815">
        <f t="shared" si="503"/>
        <v>355</v>
      </c>
      <c r="D7685" s="815">
        <f t="shared" si="504"/>
        <v>356</v>
      </c>
      <c r="E7685" s="815">
        <v>1981</v>
      </c>
    </row>
    <row r="7686" spans="1:5">
      <c r="A7686" s="816">
        <f t="shared" si="501"/>
        <v>29598</v>
      </c>
      <c r="B7686" s="815">
        <f t="shared" si="502"/>
        <v>12</v>
      </c>
      <c r="C7686" s="815">
        <f t="shared" si="503"/>
        <v>354</v>
      </c>
      <c r="D7686" s="815">
        <f t="shared" si="504"/>
        <v>355</v>
      </c>
      <c r="E7686" s="815">
        <v>1981</v>
      </c>
    </row>
    <row r="7687" spans="1:5">
      <c r="A7687" s="816">
        <f t="shared" si="501"/>
        <v>29599</v>
      </c>
      <c r="B7687" s="815">
        <f t="shared" si="502"/>
        <v>13</v>
      </c>
      <c r="C7687" s="815">
        <f t="shared" si="503"/>
        <v>353</v>
      </c>
      <c r="D7687" s="815">
        <f t="shared" si="504"/>
        <v>354</v>
      </c>
      <c r="E7687" s="815">
        <v>1981</v>
      </c>
    </row>
    <row r="7688" spans="1:5">
      <c r="A7688" s="816">
        <f t="shared" si="501"/>
        <v>29600</v>
      </c>
      <c r="B7688" s="815">
        <f t="shared" si="502"/>
        <v>14</v>
      </c>
      <c r="C7688" s="815">
        <f t="shared" si="503"/>
        <v>352</v>
      </c>
      <c r="D7688" s="815">
        <f t="shared" si="504"/>
        <v>353</v>
      </c>
      <c r="E7688" s="815">
        <v>1981</v>
      </c>
    </row>
    <row r="7689" spans="1:5">
      <c r="A7689" s="816">
        <f t="shared" si="501"/>
        <v>29601</v>
      </c>
      <c r="B7689" s="815">
        <f t="shared" si="502"/>
        <v>15</v>
      </c>
      <c r="C7689" s="815">
        <f t="shared" si="503"/>
        <v>351</v>
      </c>
      <c r="D7689" s="815">
        <f t="shared" si="504"/>
        <v>352</v>
      </c>
      <c r="E7689" s="815">
        <v>1981</v>
      </c>
    </row>
    <row r="7690" spans="1:5">
      <c r="A7690" s="816">
        <f t="shared" si="501"/>
        <v>29602</v>
      </c>
      <c r="B7690" s="815">
        <f t="shared" si="502"/>
        <v>16</v>
      </c>
      <c r="C7690" s="815">
        <f t="shared" si="503"/>
        <v>350</v>
      </c>
      <c r="D7690" s="815">
        <f t="shared" si="504"/>
        <v>351</v>
      </c>
      <c r="E7690" s="815">
        <v>1981</v>
      </c>
    </row>
    <row r="7691" spans="1:5">
      <c r="A7691" s="816">
        <f t="shared" si="501"/>
        <v>29603</v>
      </c>
      <c r="B7691" s="815">
        <f t="shared" si="502"/>
        <v>17</v>
      </c>
      <c r="C7691" s="815">
        <f t="shared" si="503"/>
        <v>349</v>
      </c>
      <c r="D7691" s="815">
        <f t="shared" si="504"/>
        <v>350</v>
      </c>
      <c r="E7691" s="815">
        <v>1981</v>
      </c>
    </row>
    <row r="7692" spans="1:5">
      <c r="A7692" s="816">
        <f t="shared" si="501"/>
        <v>29604</v>
      </c>
      <c r="B7692" s="815">
        <f t="shared" si="502"/>
        <v>18</v>
      </c>
      <c r="C7692" s="815">
        <f t="shared" si="503"/>
        <v>348</v>
      </c>
      <c r="D7692" s="815">
        <f t="shared" si="504"/>
        <v>349</v>
      </c>
      <c r="E7692" s="815">
        <v>1981</v>
      </c>
    </row>
    <row r="7693" spans="1:5">
      <c r="A7693" s="816">
        <f t="shared" si="501"/>
        <v>29605</v>
      </c>
      <c r="B7693" s="815">
        <f t="shared" si="502"/>
        <v>19</v>
      </c>
      <c r="C7693" s="815">
        <f t="shared" si="503"/>
        <v>347</v>
      </c>
      <c r="D7693" s="815">
        <f t="shared" si="504"/>
        <v>348</v>
      </c>
      <c r="E7693" s="815">
        <v>1981</v>
      </c>
    </row>
    <row r="7694" spans="1:5">
      <c r="A7694" s="816">
        <f t="shared" si="501"/>
        <v>29606</v>
      </c>
      <c r="B7694" s="815">
        <f t="shared" si="502"/>
        <v>20</v>
      </c>
      <c r="C7694" s="815">
        <f t="shared" si="503"/>
        <v>346</v>
      </c>
      <c r="D7694" s="815">
        <f t="shared" si="504"/>
        <v>347</v>
      </c>
      <c r="E7694" s="815">
        <v>1981</v>
      </c>
    </row>
    <row r="7695" spans="1:5">
      <c r="A7695" s="816">
        <f t="shared" si="501"/>
        <v>29607</v>
      </c>
      <c r="B7695" s="815">
        <f t="shared" si="502"/>
        <v>21</v>
      </c>
      <c r="C7695" s="815">
        <f t="shared" si="503"/>
        <v>345</v>
      </c>
      <c r="D7695" s="815">
        <f t="shared" si="504"/>
        <v>346</v>
      </c>
      <c r="E7695" s="815">
        <v>1981</v>
      </c>
    </row>
    <row r="7696" spans="1:5">
      <c r="A7696" s="816">
        <f t="shared" si="501"/>
        <v>29608</v>
      </c>
      <c r="B7696" s="815">
        <f t="shared" si="502"/>
        <v>22</v>
      </c>
      <c r="C7696" s="815">
        <f t="shared" si="503"/>
        <v>344</v>
      </c>
      <c r="D7696" s="815">
        <f t="shared" si="504"/>
        <v>345</v>
      </c>
      <c r="E7696" s="815">
        <v>1981</v>
      </c>
    </row>
    <row r="7697" spans="1:5">
      <c r="A7697" s="816">
        <f t="shared" si="501"/>
        <v>29609</v>
      </c>
      <c r="B7697" s="815">
        <f t="shared" si="502"/>
        <v>23</v>
      </c>
      <c r="C7697" s="815">
        <f t="shared" si="503"/>
        <v>343</v>
      </c>
      <c r="D7697" s="815">
        <f t="shared" si="504"/>
        <v>344</v>
      </c>
      <c r="E7697" s="815">
        <v>1981</v>
      </c>
    </row>
    <row r="7698" spans="1:5">
      <c r="A7698" s="816">
        <f t="shared" si="501"/>
        <v>29610</v>
      </c>
      <c r="B7698" s="815">
        <f t="shared" si="502"/>
        <v>24</v>
      </c>
      <c r="C7698" s="815">
        <f t="shared" si="503"/>
        <v>342</v>
      </c>
      <c r="D7698" s="815">
        <f t="shared" si="504"/>
        <v>343</v>
      </c>
      <c r="E7698" s="815">
        <v>1981</v>
      </c>
    </row>
    <row r="7699" spans="1:5">
      <c r="A7699" s="816">
        <f t="shared" si="501"/>
        <v>29611</v>
      </c>
      <c r="B7699" s="815">
        <f t="shared" si="502"/>
        <v>25</v>
      </c>
      <c r="C7699" s="815">
        <f t="shared" si="503"/>
        <v>341</v>
      </c>
      <c r="D7699" s="815">
        <f t="shared" si="504"/>
        <v>342</v>
      </c>
      <c r="E7699" s="815">
        <v>1981</v>
      </c>
    </row>
    <row r="7700" spans="1:5">
      <c r="A7700" s="816">
        <f t="shared" si="501"/>
        <v>29612</v>
      </c>
      <c r="B7700" s="815">
        <f t="shared" si="502"/>
        <v>26</v>
      </c>
      <c r="C7700" s="815">
        <f t="shared" si="503"/>
        <v>340</v>
      </c>
      <c r="D7700" s="815">
        <f t="shared" si="504"/>
        <v>341</v>
      </c>
      <c r="E7700" s="815">
        <v>1981</v>
      </c>
    </row>
    <row r="7701" spans="1:5">
      <c r="A7701" s="816">
        <f t="shared" si="501"/>
        <v>29613</v>
      </c>
      <c r="B7701" s="815">
        <f t="shared" si="502"/>
        <v>27</v>
      </c>
      <c r="C7701" s="815">
        <f t="shared" si="503"/>
        <v>339</v>
      </c>
      <c r="D7701" s="815">
        <f t="shared" si="504"/>
        <v>340</v>
      </c>
      <c r="E7701" s="815">
        <v>1981</v>
      </c>
    </row>
    <row r="7702" spans="1:5">
      <c r="A7702" s="816">
        <f t="shared" si="501"/>
        <v>29614</v>
      </c>
      <c r="B7702" s="815">
        <f t="shared" si="502"/>
        <v>28</v>
      </c>
      <c r="C7702" s="815">
        <f t="shared" si="503"/>
        <v>338</v>
      </c>
      <c r="D7702" s="815">
        <f t="shared" si="504"/>
        <v>339</v>
      </c>
      <c r="E7702" s="815">
        <v>1981</v>
      </c>
    </row>
    <row r="7703" spans="1:5">
      <c r="A7703" s="816">
        <f t="shared" si="501"/>
        <v>29615</v>
      </c>
      <c r="B7703" s="815">
        <f t="shared" si="502"/>
        <v>29</v>
      </c>
      <c r="C7703" s="815">
        <f t="shared" si="503"/>
        <v>337</v>
      </c>
      <c r="D7703" s="815">
        <f t="shared" si="504"/>
        <v>338</v>
      </c>
      <c r="E7703" s="815">
        <v>1981</v>
      </c>
    </row>
    <row r="7704" spans="1:5">
      <c r="A7704" s="816">
        <f t="shared" si="501"/>
        <v>29616</v>
      </c>
      <c r="B7704" s="815">
        <f t="shared" si="502"/>
        <v>30</v>
      </c>
      <c r="C7704" s="815">
        <f t="shared" si="503"/>
        <v>336</v>
      </c>
      <c r="D7704" s="815">
        <f t="shared" si="504"/>
        <v>337</v>
      </c>
      <c r="E7704" s="815">
        <v>1981</v>
      </c>
    </row>
    <row r="7705" spans="1:5">
      <c r="A7705" s="816">
        <f t="shared" si="501"/>
        <v>29617</v>
      </c>
      <c r="B7705" s="815">
        <f t="shared" si="502"/>
        <v>31</v>
      </c>
      <c r="C7705" s="815">
        <f t="shared" si="503"/>
        <v>335</v>
      </c>
      <c r="D7705" s="815">
        <f t="shared" si="504"/>
        <v>336</v>
      </c>
      <c r="E7705" s="815">
        <v>1981</v>
      </c>
    </row>
    <row r="7706" spans="1:5">
      <c r="A7706" s="816">
        <f t="shared" si="501"/>
        <v>29618</v>
      </c>
      <c r="B7706" s="815">
        <f t="shared" si="502"/>
        <v>32</v>
      </c>
      <c r="C7706" s="815">
        <f t="shared" si="503"/>
        <v>334</v>
      </c>
      <c r="D7706" s="815">
        <f t="shared" si="504"/>
        <v>335</v>
      </c>
      <c r="E7706" s="815">
        <v>1981</v>
      </c>
    </row>
    <row r="7707" spans="1:5">
      <c r="A7707" s="816">
        <f t="shared" si="501"/>
        <v>29619</v>
      </c>
      <c r="B7707" s="815">
        <f t="shared" si="502"/>
        <v>33</v>
      </c>
      <c r="C7707" s="815">
        <f t="shared" si="503"/>
        <v>333</v>
      </c>
      <c r="D7707" s="815">
        <f t="shared" si="504"/>
        <v>334</v>
      </c>
      <c r="E7707" s="815">
        <v>1981</v>
      </c>
    </row>
    <row r="7708" spans="1:5">
      <c r="A7708" s="816">
        <f t="shared" si="501"/>
        <v>29620</v>
      </c>
      <c r="B7708" s="815">
        <f t="shared" si="502"/>
        <v>34</v>
      </c>
      <c r="C7708" s="815">
        <f t="shared" si="503"/>
        <v>332</v>
      </c>
      <c r="D7708" s="815">
        <f t="shared" si="504"/>
        <v>333</v>
      </c>
      <c r="E7708" s="815">
        <v>1981</v>
      </c>
    </row>
    <row r="7709" spans="1:5">
      <c r="A7709" s="816">
        <f t="shared" si="501"/>
        <v>29621</v>
      </c>
      <c r="B7709" s="815">
        <f t="shared" si="502"/>
        <v>35</v>
      </c>
      <c r="C7709" s="815">
        <f t="shared" si="503"/>
        <v>331</v>
      </c>
      <c r="D7709" s="815">
        <f t="shared" si="504"/>
        <v>332</v>
      </c>
      <c r="E7709" s="815">
        <v>1981</v>
      </c>
    </row>
    <row r="7710" spans="1:5">
      <c r="A7710" s="816">
        <f t="shared" si="501"/>
        <v>29622</v>
      </c>
      <c r="B7710" s="815">
        <f t="shared" si="502"/>
        <v>36</v>
      </c>
      <c r="C7710" s="815">
        <f t="shared" si="503"/>
        <v>330</v>
      </c>
      <c r="D7710" s="815">
        <f t="shared" si="504"/>
        <v>331</v>
      </c>
      <c r="E7710" s="815">
        <v>1981</v>
      </c>
    </row>
    <row r="7711" spans="1:5">
      <c r="A7711" s="816">
        <f t="shared" si="501"/>
        <v>29623</v>
      </c>
      <c r="B7711" s="815">
        <f t="shared" si="502"/>
        <v>37</v>
      </c>
      <c r="C7711" s="815">
        <f t="shared" si="503"/>
        <v>329</v>
      </c>
      <c r="D7711" s="815">
        <f t="shared" si="504"/>
        <v>330</v>
      </c>
      <c r="E7711" s="815">
        <v>1981</v>
      </c>
    </row>
    <row r="7712" spans="1:5">
      <c r="A7712" s="816">
        <f t="shared" si="501"/>
        <v>29624</v>
      </c>
      <c r="B7712" s="815">
        <f t="shared" si="502"/>
        <v>38</v>
      </c>
      <c r="C7712" s="815">
        <f t="shared" si="503"/>
        <v>328</v>
      </c>
      <c r="D7712" s="815">
        <f t="shared" si="504"/>
        <v>329</v>
      </c>
      <c r="E7712" s="815">
        <v>1981</v>
      </c>
    </row>
    <row r="7713" spans="1:5">
      <c r="A7713" s="816">
        <f t="shared" si="501"/>
        <v>29625</v>
      </c>
      <c r="B7713" s="815">
        <f t="shared" si="502"/>
        <v>39</v>
      </c>
      <c r="C7713" s="815">
        <f t="shared" si="503"/>
        <v>327</v>
      </c>
      <c r="D7713" s="815">
        <f t="shared" si="504"/>
        <v>328</v>
      </c>
      <c r="E7713" s="815">
        <v>1981</v>
      </c>
    </row>
    <row r="7714" spans="1:5">
      <c r="A7714" s="816">
        <f t="shared" si="501"/>
        <v>29626</v>
      </c>
      <c r="B7714" s="815">
        <f t="shared" si="502"/>
        <v>40</v>
      </c>
      <c r="C7714" s="815">
        <f t="shared" si="503"/>
        <v>326</v>
      </c>
      <c r="D7714" s="815">
        <f t="shared" si="504"/>
        <v>327</v>
      </c>
      <c r="E7714" s="815">
        <v>1981</v>
      </c>
    </row>
    <row r="7715" spans="1:5">
      <c r="A7715" s="816">
        <f t="shared" si="501"/>
        <v>29627</v>
      </c>
      <c r="B7715" s="815">
        <f t="shared" si="502"/>
        <v>41</v>
      </c>
      <c r="C7715" s="815">
        <f t="shared" si="503"/>
        <v>325</v>
      </c>
      <c r="D7715" s="815">
        <f t="shared" si="504"/>
        <v>326</v>
      </c>
      <c r="E7715" s="815">
        <v>1981</v>
      </c>
    </row>
    <row r="7716" spans="1:5">
      <c r="A7716" s="816">
        <f t="shared" si="501"/>
        <v>29628</v>
      </c>
      <c r="B7716" s="815">
        <f t="shared" si="502"/>
        <v>42</v>
      </c>
      <c r="C7716" s="815">
        <f t="shared" si="503"/>
        <v>324</v>
      </c>
      <c r="D7716" s="815">
        <f t="shared" si="504"/>
        <v>325</v>
      </c>
      <c r="E7716" s="815">
        <v>1981</v>
      </c>
    </row>
    <row r="7717" spans="1:5">
      <c r="A7717" s="816">
        <f t="shared" si="501"/>
        <v>29629</v>
      </c>
      <c r="B7717" s="815">
        <f t="shared" si="502"/>
        <v>43</v>
      </c>
      <c r="C7717" s="815">
        <f t="shared" si="503"/>
        <v>323</v>
      </c>
      <c r="D7717" s="815">
        <f t="shared" si="504"/>
        <v>324</v>
      </c>
      <c r="E7717" s="815">
        <v>1981</v>
      </c>
    </row>
    <row r="7718" spans="1:5">
      <c r="A7718" s="816">
        <f t="shared" si="501"/>
        <v>29630</v>
      </c>
      <c r="B7718" s="815">
        <f t="shared" si="502"/>
        <v>44</v>
      </c>
      <c r="C7718" s="815">
        <f t="shared" si="503"/>
        <v>322</v>
      </c>
      <c r="D7718" s="815">
        <f t="shared" si="504"/>
        <v>323</v>
      </c>
      <c r="E7718" s="815">
        <v>1981</v>
      </c>
    </row>
    <row r="7719" spans="1:5">
      <c r="A7719" s="816">
        <f t="shared" si="501"/>
        <v>29631</v>
      </c>
      <c r="B7719" s="815">
        <f t="shared" si="502"/>
        <v>45</v>
      </c>
      <c r="C7719" s="815">
        <f t="shared" si="503"/>
        <v>321</v>
      </c>
      <c r="D7719" s="815">
        <f t="shared" si="504"/>
        <v>322</v>
      </c>
      <c r="E7719" s="815">
        <v>1981</v>
      </c>
    </row>
    <row r="7720" spans="1:5">
      <c r="A7720" s="816">
        <f t="shared" si="501"/>
        <v>29632</v>
      </c>
      <c r="B7720" s="815">
        <f t="shared" si="502"/>
        <v>46</v>
      </c>
      <c r="C7720" s="815">
        <f t="shared" si="503"/>
        <v>320</v>
      </c>
      <c r="D7720" s="815">
        <f t="shared" si="504"/>
        <v>321</v>
      </c>
      <c r="E7720" s="815">
        <v>1981</v>
      </c>
    </row>
    <row r="7721" spans="1:5">
      <c r="A7721" s="816">
        <f t="shared" si="501"/>
        <v>29633</v>
      </c>
      <c r="B7721" s="815">
        <f t="shared" si="502"/>
        <v>47</v>
      </c>
      <c r="C7721" s="815">
        <f t="shared" si="503"/>
        <v>319</v>
      </c>
      <c r="D7721" s="815">
        <f t="shared" si="504"/>
        <v>320</v>
      </c>
      <c r="E7721" s="815">
        <v>1981</v>
      </c>
    </row>
    <row r="7722" spans="1:5">
      <c r="A7722" s="816">
        <f t="shared" si="501"/>
        <v>29634</v>
      </c>
      <c r="B7722" s="815">
        <f t="shared" si="502"/>
        <v>48</v>
      </c>
      <c r="C7722" s="815">
        <f t="shared" si="503"/>
        <v>318</v>
      </c>
      <c r="D7722" s="815">
        <f t="shared" si="504"/>
        <v>319</v>
      </c>
      <c r="E7722" s="815">
        <v>1981</v>
      </c>
    </row>
    <row r="7723" spans="1:5">
      <c r="A7723" s="816">
        <f t="shared" si="501"/>
        <v>29635</v>
      </c>
      <c r="B7723" s="815">
        <f t="shared" si="502"/>
        <v>49</v>
      </c>
      <c r="C7723" s="815">
        <f t="shared" si="503"/>
        <v>317</v>
      </c>
      <c r="D7723" s="815">
        <f t="shared" si="504"/>
        <v>318</v>
      </c>
      <c r="E7723" s="815">
        <v>1981</v>
      </c>
    </row>
    <row r="7724" spans="1:5">
      <c r="A7724" s="816">
        <f t="shared" si="501"/>
        <v>29636</v>
      </c>
      <c r="B7724" s="815">
        <f t="shared" si="502"/>
        <v>50</v>
      </c>
      <c r="C7724" s="815">
        <f t="shared" si="503"/>
        <v>316</v>
      </c>
      <c r="D7724" s="815">
        <f t="shared" si="504"/>
        <v>317</v>
      </c>
      <c r="E7724" s="815">
        <v>1981</v>
      </c>
    </row>
    <row r="7725" spans="1:5">
      <c r="A7725" s="816">
        <f t="shared" si="501"/>
        <v>29637</v>
      </c>
      <c r="B7725" s="815">
        <f t="shared" si="502"/>
        <v>51</v>
      </c>
      <c r="C7725" s="815">
        <f t="shared" si="503"/>
        <v>315</v>
      </c>
      <c r="D7725" s="815">
        <f t="shared" si="504"/>
        <v>316</v>
      </c>
      <c r="E7725" s="815">
        <v>1981</v>
      </c>
    </row>
    <row r="7726" spans="1:5">
      <c r="A7726" s="816">
        <f t="shared" si="501"/>
        <v>29638</v>
      </c>
      <c r="B7726" s="815">
        <f t="shared" si="502"/>
        <v>52</v>
      </c>
      <c r="C7726" s="815">
        <f t="shared" si="503"/>
        <v>314</v>
      </c>
      <c r="D7726" s="815">
        <f t="shared" si="504"/>
        <v>315</v>
      </c>
      <c r="E7726" s="815">
        <v>1981</v>
      </c>
    </row>
    <row r="7727" spans="1:5">
      <c r="A7727" s="816">
        <f t="shared" si="501"/>
        <v>29639</v>
      </c>
      <c r="B7727" s="815">
        <f t="shared" si="502"/>
        <v>53</v>
      </c>
      <c r="C7727" s="815">
        <f t="shared" si="503"/>
        <v>313</v>
      </c>
      <c r="D7727" s="815">
        <f t="shared" si="504"/>
        <v>314</v>
      </c>
      <c r="E7727" s="815">
        <v>1981</v>
      </c>
    </row>
    <row r="7728" spans="1:5">
      <c r="A7728" s="816">
        <f t="shared" si="501"/>
        <v>29640</v>
      </c>
      <c r="B7728" s="815">
        <f t="shared" si="502"/>
        <v>54</v>
      </c>
      <c r="C7728" s="815">
        <f t="shared" si="503"/>
        <v>312</v>
      </c>
      <c r="D7728" s="815">
        <f t="shared" si="504"/>
        <v>313</v>
      </c>
      <c r="E7728" s="815">
        <v>1981</v>
      </c>
    </row>
    <row r="7729" spans="1:5">
      <c r="A7729" s="816">
        <f t="shared" si="501"/>
        <v>29641</v>
      </c>
      <c r="B7729" s="815">
        <f t="shared" si="502"/>
        <v>55</v>
      </c>
      <c r="C7729" s="815">
        <f t="shared" si="503"/>
        <v>311</v>
      </c>
      <c r="D7729" s="815">
        <f t="shared" si="504"/>
        <v>312</v>
      </c>
      <c r="E7729" s="815">
        <v>1981</v>
      </c>
    </row>
    <row r="7730" spans="1:5">
      <c r="A7730" s="816">
        <f t="shared" si="501"/>
        <v>29642</v>
      </c>
      <c r="B7730" s="815">
        <f t="shared" si="502"/>
        <v>56</v>
      </c>
      <c r="C7730" s="815">
        <f t="shared" si="503"/>
        <v>310</v>
      </c>
      <c r="D7730" s="815">
        <f t="shared" si="504"/>
        <v>311</v>
      </c>
      <c r="E7730" s="815">
        <v>1981</v>
      </c>
    </row>
    <row r="7731" spans="1:5">
      <c r="A7731" s="816">
        <f t="shared" ref="A7731:A7794" si="505">A7730+1</f>
        <v>29643</v>
      </c>
      <c r="B7731" s="815">
        <f t="shared" si="502"/>
        <v>57</v>
      </c>
      <c r="C7731" s="815">
        <f t="shared" si="503"/>
        <v>309</v>
      </c>
      <c r="D7731" s="815">
        <f t="shared" si="504"/>
        <v>310</v>
      </c>
      <c r="E7731" s="815">
        <v>1981</v>
      </c>
    </row>
    <row r="7732" spans="1:5">
      <c r="A7732" s="816">
        <f t="shared" si="505"/>
        <v>29644</v>
      </c>
      <c r="B7732" s="815">
        <f t="shared" si="502"/>
        <v>58</v>
      </c>
      <c r="C7732" s="815">
        <f t="shared" si="503"/>
        <v>308</v>
      </c>
      <c r="D7732" s="815">
        <f t="shared" si="504"/>
        <v>309</v>
      </c>
      <c r="E7732" s="815">
        <v>1981</v>
      </c>
    </row>
    <row r="7733" spans="1:5">
      <c r="A7733" s="816">
        <f t="shared" si="505"/>
        <v>29645</v>
      </c>
      <c r="B7733" s="815">
        <f t="shared" si="502"/>
        <v>59</v>
      </c>
      <c r="C7733" s="815">
        <f t="shared" si="503"/>
        <v>307</v>
      </c>
      <c r="D7733" s="815">
        <f t="shared" si="504"/>
        <v>308</v>
      </c>
      <c r="E7733" s="815">
        <v>1981</v>
      </c>
    </row>
    <row r="7734" spans="1:5">
      <c r="A7734" s="816">
        <f t="shared" si="505"/>
        <v>29646</v>
      </c>
      <c r="B7734" s="815">
        <f t="shared" si="502"/>
        <v>60</v>
      </c>
      <c r="C7734" s="815">
        <f t="shared" si="503"/>
        <v>306</v>
      </c>
      <c r="D7734" s="815">
        <f t="shared" si="504"/>
        <v>307</v>
      </c>
      <c r="E7734" s="815">
        <v>1981</v>
      </c>
    </row>
    <row r="7735" spans="1:5">
      <c r="A7735" s="816">
        <f t="shared" si="505"/>
        <v>29647</v>
      </c>
      <c r="B7735" s="815">
        <f t="shared" si="502"/>
        <v>61</v>
      </c>
      <c r="C7735" s="815">
        <f t="shared" si="503"/>
        <v>305</v>
      </c>
      <c r="D7735" s="815">
        <f t="shared" si="504"/>
        <v>306</v>
      </c>
      <c r="E7735" s="815">
        <v>1981</v>
      </c>
    </row>
    <row r="7736" spans="1:5">
      <c r="A7736" s="816">
        <f t="shared" si="505"/>
        <v>29648</v>
      </c>
      <c r="B7736" s="815">
        <f t="shared" si="502"/>
        <v>62</v>
      </c>
      <c r="C7736" s="815">
        <f t="shared" si="503"/>
        <v>304</v>
      </c>
      <c r="D7736" s="815">
        <f t="shared" si="504"/>
        <v>305</v>
      </c>
      <c r="E7736" s="815">
        <v>1981</v>
      </c>
    </row>
    <row r="7737" spans="1:5">
      <c r="A7737" s="816">
        <f t="shared" si="505"/>
        <v>29649</v>
      </c>
      <c r="B7737" s="815">
        <f t="shared" si="502"/>
        <v>63</v>
      </c>
      <c r="C7737" s="815">
        <f t="shared" si="503"/>
        <v>303</v>
      </c>
      <c r="D7737" s="815">
        <f t="shared" si="504"/>
        <v>304</v>
      </c>
      <c r="E7737" s="815">
        <v>1981</v>
      </c>
    </row>
    <row r="7738" spans="1:5">
      <c r="A7738" s="816">
        <f t="shared" si="505"/>
        <v>29650</v>
      </c>
      <c r="B7738" s="815">
        <f t="shared" si="502"/>
        <v>64</v>
      </c>
      <c r="C7738" s="815">
        <f t="shared" si="503"/>
        <v>302</v>
      </c>
      <c r="D7738" s="815">
        <f t="shared" si="504"/>
        <v>303</v>
      </c>
      <c r="E7738" s="815">
        <v>1981</v>
      </c>
    </row>
    <row r="7739" spans="1:5">
      <c r="A7739" s="816">
        <f t="shared" si="505"/>
        <v>29651</v>
      </c>
      <c r="B7739" s="815">
        <f t="shared" si="502"/>
        <v>65</v>
      </c>
      <c r="C7739" s="815">
        <f t="shared" si="503"/>
        <v>301</v>
      </c>
      <c r="D7739" s="815">
        <f t="shared" si="504"/>
        <v>302</v>
      </c>
      <c r="E7739" s="815">
        <v>1981</v>
      </c>
    </row>
    <row r="7740" spans="1:5">
      <c r="A7740" s="816">
        <f t="shared" si="505"/>
        <v>29652</v>
      </c>
      <c r="B7740" s="815">
        <f t="shared" si="502"/>
        <v>66</v>
      </c>
      <c r="C7740" s="815">
        <f t="shared" si="503"/>
        <v>300</v>
      </c>
      <c r="D7740" s="815">
        <f t="shared" si="504"/>
        <v>301</v>
      </c>
      <c r="E7740" s="815">
        <v>1981</v>
      </c>
    </row>
    <row r="7741" spans="1:5">
      <c r="A7741" s="816">
        <f t="shared" si="505"/>
        <v>29653</v>
      </c>
      <c r="B7741" s="815">
        <f t="shared" ref="B7741:B7804" si="506">B7740+1</f>
        <v>67</v>
      </c>
      <c r="C7741" s="815">
        <f t="shared" ref="C7741:C7804" si="507">C7740-1</f>
        <v>299</v>
      </c>
      <c r="D7741" s="815">
        <f t="shared" ref="D7741:D7804" si="508">D7740-1</f>
        <v>300</v>
      </c>
      <c r="E7741" s="815">
        <v>1981</v>
      </c>
    </row>
    <row r="7742" spans="1:5">
      <c r="A7742" s="816">
        <f t="shared" si="505"/>
        <v>29654</v>
      </c>
      <c r="B7742" s="815">
        <f t="shared" si="506"/>
        <v>68</v>
      </c>
      <c r="C7742" s="815">
        <f t="shared" si="507"/>
        <v>298</v>
      </c>
      <c r="D7742" s="815">
        <f t="shared" si="508"/>
        <v>299</v>
      </c>
      <c r="E7742" s="815">
        <v>1981</v>
      </c>
    </row>
    <row r="7743" spans="1:5">
      <c r="A7743" s="816">
        <f t="shared" si="505"/>
        <v>29655</v>
      </c>
      <c r="B7743" s="815">
        <f t="shared" si="506"/>
        <v>69</v>
      </c>
      <c r="C7743" s="815">
        <f t="shared" si="507"/>
        <v>297</v>
      </c>
      <c r="D7743" s="815">
        <f t="shared" si="508"/>
        <v>298</v>
      </c>
      <c r="E7743" s="815">
        <v>1981</v>
      </c>
    </row>
    <row r="7744" spans="1:5">
      <c r="A7744" s="816">
        <f t="shared" si="505"/>
        <v>29656</v>
      </c>
      <c r="B7744" s="815">
        <f t="shared" si="506"/>
        <v>70</v>
      </c>
      <c r="C7744" s="815">
        <f t="shared" si="507"/>
        <v>296</v>
      </c>
      <c r="D7744" s="815">
        <f t="shared" si="508"/>
        <v>297</v>
      </c>
      <c r="E7744" s="815">
        <v>1981</v>
      </c>
    </row>
    <row r="7745" spans="1:5">
      <c r="A7745" s="816">
        <f t="shared" si="505"/>
        <v>29657</v>
      </c>
      <c r="B7745" s="815">
        <f t="shared" si="506"/>
        <v>71</v>
      </c>
      <c r="C7745" s="815">
        <f t="shared" si="507"/>
        <v>295</v>
      </c>
      <c r="D7745" s="815">
        <f t="shared" si="508"/>
        <v>296</v>
      </c>
      <c r="E7745" s="815">
        <v>1981</v>
      </c>
    </row>
    <row r="7746" spans="1:5">
      <c r="A7746" s="816">
        <f t="shared" si="505"/>
        <v>29658</v>
      </c>
      <c r="B7746" s="815">
        <f t="shared" si="506"/>
        <v>72</v>
      </c>
      <c r="C7746" s="815">
        <f t="shared" si="507"/>
        <v>294</v>
      </c>
      <c r="D7746" s="815">
        <f t="shared" si="508"/>
        <v>295</v>
      </c>
      <c r="E7746" s="815">
        <v>1981</v>
      </c>
    </row>
    <row r="7747" spans="1:5">
      <c r="A7747" s="816">
        <f t="shared" si="505"/>
        <v>29659</v>
      </c>
      <c r="B7747" s="815">
        <f t="shared" si="506"/>
        <v>73</v>
      </c>
      <c r="C7747" s="815">
        <f t="shared" si="507"/>
        <v>293</v>
      </c>
      <c r="D7747" s="815">
        <f t="shared" si="508"/>
        <v>294</v>
      </c>
      <c r="E7747" s="815">
        <v>1981</v>
      </c>
    </row>
    <row r="7748" spans="1:5">
      <c r="A7748" s="816">
        <f t="shared" si="505"/>
        <v>29660</v>
      </c>
      <c r="B7748" s="815">
        <f t="shared" si="506"/>
        <v>74</v>
      </c>
      <c r="C7748" s="815">
        <f t="shared" si="507"/>
        <v>292</v>
      </c>
      <c r="D7748" s="815">
        <f t="shared" si="508"/>
        <v>293</v>
      </c>
      <c r="E7748" s="815">
        <v>1981</v>
      </c>
    </row>
    <row r="7749" spans="1:5">
      <c r="A7749" s="816">
        <f t="shared" si="505"/>
        <v>29661</v>
      </c>
      <c r="B7749" s="815">
        <f t="shared" si="506"/>
        <v>75</v>
      </c>
      <c r="C7749" s="815">
        <f t="shared" si="507"/>
        <v>291</v>
      </c>
      <c r="D7749" s="815">
        <f t="shared" si="508"/>
        <v>292</v>
      </c>
      <c r="E7749" s="815">
        <v>1981</v>
      </c>
    </row>
    <row r="7750" spans="1:5">
      <c r="A7750" s="816">
        <f t="shared" si="505"/>
        <v>29662</v>
      </c>
      <c r="B7750" s="815">
        <f t="shared" si="506"/>
        <v>76</v>
      </c>
      <c r="C7750" s="815">
        <f t="shared" si="507"/>
        <v>290</v>
      </c>
      <c r="D7750" s="815">
        <f t="shared" si="508"/>
        <v>291</v>
      </c>
      <c r="E7750" s="815">
        <v>1981</v>
      </c>
    </row>
    <row r="7751" spans="1:5">
      <c r="A7751" s="816">
        <f t="shared" si="505"/>
        <v>29663</v>
      </c>
      <c r="B7751" s="815">
        <f t="shared" si="506"/>
        <v>77</v>
      </c>
      <c r="C7751" s="815">
        <f t="shared" si="507"/>
        <v>289</v>
      </c>
      <c r="D7751" s="815">
        <f t="shared" si="508"/>
        <v>290</v>
      </c>
      <c r="E7751" s="815">
        <v>1981</v>
      </c>
    </row>
    <row r="7752" spans="1:5">
      <c r="A7752" s="816">
        <f t="shared" si="505"/>
        <v>29664</v>
      </c>
      <c r="B7752" s="815">
        <f t="shared" si="506"/>
        <v>78</v>
      </c>
      <c r="C7752" s="815">
        <f t="shared" si="507"/>
        <v>288</v>
      </c>
      <c r="D7752" s="815">
        <f t="shared" si="508"/>
        <v>289</v>
      </c>
      <c r="E7752" s="815">
        <v>1981</v>
      </c>
    </row>
    <row r="7753" spans="1:5">
      <c r="A7753" s="816">
        <f t="shared" si="505"/>
        <v>29665</v>
      </c>
      <c r="B7753" s="815">
        <f t="shared" si="506"/>
        <v>79</v>
      </c>
      <c r="C7753" s="815">
        <f t="shared" si="507"/>
        <v>287</v>
      </c>
      <c r="D7753" s="815">
        <f t="shared" si="508"/>
        <v>288</v>
      </c>
      <c r="E7753" s="815">
        <v>1981</v>
      </c>
    </row>
    <row r="7754" spans="1:5">
      <c r="A7754" s="816">
        <f t="shared" si="505"/>
        <v>29666</v>
      </c>
      <c r="B7754" s="815">
        <f t="shared" si="506"/>
        <v>80</v>
      </c>
      <c r="C7754" s="815">
        <f t="shared" si="507"/>
        <v>286</v>
      </c>
      <c r="D7754" s="815">
        <f t="shared" si="508"/>
        <v>287</v>
      </c>
      <c r="E7754" s="815">
        <v>1981</v>
      </c>
    </row>
    <row r="7755" spans="1:5">
      <c r="A7755" s="816">
        <f t="shared" si="505"/>
        <v>29667</v>
      </c>
      <c r="B7755" s="815">
        <f t="shared" si="506"/>
        <v>81</v>
      </c>
      <c r="C7755" s="815">
        <f t="shared" si="507"/>
        <v>285</v>
      </c>
      <c r="D7755" s="815">
        <f t="shared" si="508"/>
        <v>286</v>
      </c>
      <c r="E7755" s="815">
        <v>1981</v>
      </c>
    </row>
    <row r="7756" spans="1:5">
      <c r="A7756" s="816">
        <f t="shared" si="505"/>
        <v>29668</v>
      </c>
      <c r="B7756" s="815">
        <f t="shared" si="506"/>
        <v>82</v>
      </c>
      <c r="C7756" s="815">
        <f t="shared" si="507"/>
        <v>284</v>
      </c>
      <c r="D7756" s="815">
        <f t="shared" si="508"/>
        <v>285</v>
      </c>
      <c r="E7756" s="815">
        <v>1981</v>
      </c>
    </row>
    <row r="7757" spans="1:5">
      <c r="A7757" s="816">
        <f t="shared" si="505"/>
        <v>29669</v>
      </c>
      <c r="B7757" s="815">
        <f t="shared" si="506"/>
        <v>83</v>
      </c>
      <c r="C7757" s="815">
        <f t="shared" si="507"/>
        <v>283</v>
      </c>
      <c r="D7757" s="815">
        <f t="shared" si="508"/>
        <v>284</v>
      </c>
      <c r="E7757" s="815">
        <v>1981</v>
      </c>
    </row>
    <row r="7758" spans="1:5">
      <c r="A7758" s="816">
        <f t="shared" si="505"/>
        <v>29670</v>
      </c>
      <c r="B7758" s="815">
        <f t="shared" si="506"/>
        <v>84</v>
      </c>
      <c r="C7758" s="815">
        <f t="shared" si="507"/>
        <v>282</v>
      </c>
      <c r="D7758" s="815">
        <f t="shared" si="508"/>
        <v>283</v>
      </c>
      <c r="E7758" s="815">
        <v>1981</v>
      </c>
    </row>
    <row r="7759" spans="1:5">
      <c r="A7759" s="816">
        <f t="shared" si="505"/>
        <v>29671</v>
      </c>
      <c r="B7759" s="815">
        <f t="shared" si="506"/>
        <v>85</v>
      </c>
      <c r="C7759" s="815">
        <f t="shared" si="507"/>
        <v>281</v>
      </c>
      <c r="D7759" s="815">
        <f t="shared" si="508"/>
        <v>282</v>
      </c>
      <c r="E7759" s="815">
        <v>1981</v>
      </c>
    </row>
    <row r="7760" spans="1:5">
      <c r="A7760" s="816">
        <f t="shared" si="505"/>
        <v>29672</v>
      </c>
      <c r="B7760" s="815">
        <f t="shared" si="506"/>
        <v>86</v>
      </c>
      <c r="C7760" s="815">
        <f t="shared" si="507"/>
        <v>280</v>
      </c>
      <c r="D7760" s="815">
        <f t="shared" si="508"/>
        <v>281</v>
      </c>
      <c r="E7760" s="815">
        <v>1981</v>
      </c>
    </row>
    <row r="7761" spans="1:5">
      <c r="A7761" s="816">
        <f t="shared" si="505"/>
        <v>29673</v>
      </c>
      <c r="B7761" s="815">
        <f t="shared" si="506"/>
        <v>87</v>
      </c>
      <c r="C7761" s="815">
        <f t="shared" si="507"/>
        <v>279</v>
      </c>
      <c r="D7761" s="815">
        <f t="shared" si="508"/>
        <v>280</v>
      </c>
      <c r="E7761" s="815">
        <v>1981</v>
      </c>
    </row>
    <row r="7762" spans="1:5">
      <c r="A7762" s="816">
        <f t="shared" si="505"/>
        <v>29674</v>
      </c>
      <c r="B7762" s="815">
        <f t="shared" si="506"/>
        <v>88</v>
      </c>
      <c r="C7762" s="815">
        <f t="shared" si="507"/>
        <v>278</v>
      </c>
      <c r="D7762" s="815">
        <f t="shared" si="508"/>
        <v>279</v>
      </c>
      <c r="E7762" s="815">
        <v>1981</v>
      </c>
    </row>
    <row r="7763" spans="1:5">
      <c r="A7763" s="816">
        <f t="shared" si="505"/>
        <v>29675</v>
      </c>
      <c r="B7763" s="815">
        <f t="shared" si="506"/>
        <v>89</v>
      </c>
      <c r="C7763" s="815">
        <f t="shared" si="507"/>
        <v>277</v>
      </c>
      <c r="D7763" s="815">
        <f t="shared" si="508"/>
        <v>278</v>
      </c>
      <c r="E7763" s="815">
        <v>1981</v>
      </c>
    </row>
    <row r="7764" spans="1:5">
      <c r="A7764" s="816">
        <f t="shared" si="505"/>
        <v>29676</v>
      </c>
      <c r="B7764" s="815">
        <f t="shared" si="506"/>
        <v>90</v>
      </c>
      <c r="C7764" s="815">
        <f t="shared" si="507"/>
        <v>276</v>
      </c>
      <c r="D7764" s="815">
        <f t="shared" si="508"/>
        <v>277</v>
      </c>
      <c r="E7764" s="815">
        <v>1981</v>
      </c>
    </row>
    <row r="7765" spans="1:5">
      <c r="A7765" s="816">
        <f t="shared" si="505"/>
        <v>29677</v>
      </c>
      <c r="B7765" s="815">
        <f t="shared" si="506"/>
        <v>91</v>
      </c>
      <c r="C7765" s="815">
        <f t="shared" si="507"/>
        <v>275</v>
      </c>
      <c r="D7765" s="815">
        <f t="shared" si="508"/>
        <v>276</v>
      </c>
      <c r="E7765" s="815">
        <v>1981</v>
      </c>
    </row>
    <row r="7766" spans="1:5">
      <c r="A7766" s="816">
        <f t="shared" si="505"/>
        <v>29678</v>
      </c>
      <c r="B7766" s="815">
        <f t="shared" si="506"/>
        <v>92</v>
      </c>
      <c r="C7766" s="815">
        <f t="shared" si="507"/>
        <v>274</v>
      </c>
      <c r="D7766" s="815">
        <f t="shared" si="508"/>
        <v>275</v>
      </c>
      <c r="E7766" s="815">
        <v>1981</v>
      </c>
    </row>
    <row r="7767" spans="1:5">
      <c r="A7767" s="816">
        <f t="shared" si="505"/>
        <v>29679</v>
      </c>
      <c r="B7767" s="815">
        <f t="shared" si="506"/>
        <v>93</v>
      </c>
      <c r="C7767" s="815">
        <f t="shared" si="507"/>
        <v>273</v>
      </c>
      <c r="D7767" s="815">
        <f t="shared" si="508"/>
        <v>274</v>
      </c>
      <c r="E7767" s="815">
        <v>1981</v>
      </c>
    </row>
    <row r="7768" spans="1:5">
      <c r="A7768" s="816">
        <f t="shared" si="505"/>
        <v>29680</v>
      </c>
      <c r="B7768" s="815">
        <f t="shared" si="506"/>
        <v>94</v>
      </c>
      <c r="C7768" s="815">
        <f t="shared" si="507"/>
        <v>272</v>
      </c>
      <c r="D7768" s="815">
        <f t="shared" si="508"/>
        <v>273</v>
      </c>
      <c r="E7768" s="815">
        <v>1981</v>
      </c>
    </row>
    <row r="7769" spans="1:5">
      <c r="A7769" s="816">
        <f t="shared" si="505"/>
        <v>29681</v>
      </c>
      <c r="B7769" s="815">
        <f t="shared" si="506"/>
        <v>95</v>
      </c>
      <c r="C7769" s="815">
        <f t="shared" si="507"/>
        <v>271</v>
      </c>
      <c r="D7769" s="815">
        <f t="shared" si="508"/>
        <v>272</v>
      </c>
      <c r="E7769" s="815">
        <v>1981</v>
      </c>
    </row>
    <row r="7770" spans="1:5">
      <c r="A7770" s="816">
        <f t="shared" si="505"/>
        <v>29682</v>
      </c>
      <c r="B7770" s="815">
        <f t="shared" si="506"/>
        <v>96</v>
      </c>
      <c r="C7770" s="815">
        <f t="shared" si="507"/>
        <v>270</v>
      </c>
      <c r="D7770" s="815">
        <f t="shared" si="508"/>
        <v>271</v>
      </c>
      <c r="E7770" s="815">
        <v>1981</v>
      </c>
    </row>
    <row r="7771" spans="1:5">
      <c r="A7771" s="816">
        <f t="shared" si="505"/>
        <v>29683</v>
      </c>
      <c r="B7771" s="815">
        <f t="shared" si="506"/>
        <v>97</v>
      </c>
      <c r="C7771" s="815">
        <f t="shared" si="507"/>
        <v>269</v>
      </c>
      <c r="D7771" s="815">
        <f t="shared" si="508"/>
        <v>270</v>
      </c>
      <c r="E7771" s="815">
        <v>1981</v>
      </c>
    </row>
    <row r="7772" spans="1:5">
      <c r="A7772" s="816">
        <f t="shared" si="505"/>
        <v>29684</v>
      </c>
      <c r="B7772" s="815">
        <f t="shared" si="506"/>
        <v>98</v>
      </c>
      <c r="C7772" s="815">
        <f t="shared" si="507"/>
        <v>268</v>
      </c>
      <c r="D7772" s="815">
        <f t="shared" si="508"/>
        <v>269</v>
      </c>
      <c r="E7772" s="815">
        <v>1981</v>
      </c>
    </row>
    <row r="7773" spans="1:5">
      <c r="A7773" s="816">
        <f t="shared" si="505"/>
        <v>29685</v>
      </c>
      <c r="B7773" s="815">
        <f t="shared" si="506"/>
        <v>99</v>
      </c>
      <c r="C7773" s="815">
        <f t="shared" si="507"/>
        <v>267</v>
      </c>
      <c r="D7773" s="815">
        <f t="shared" si="508"/>
        <v>268</v>
      </c>
      <c r="E7773" s="815">
        <v>1981</v>
      </c>
    </row>
    <row r="7774" spans="1:5">
      <c r="A7774" s="816">
        <f t="shared" si="505"/>
        <v>29686</v>
      </c>
      <c r="B7774" s="815">
        <f t="shared" si="506"/>
        <v>100</v>
      </c>
      <c r="C7774" s="815">
        <f t="shared" si="507"/>
        <v>266</v>
      </c>
      <c r="D7774" s="815">
        <f t="shared" si="508"/>
        <v>267</v>
      </c>
      <c r="E7774" s="815">
        <v>1981</v>
      </c>
    </row>
    <row r="7775" spans="1:5">
      <c r="A7775" s="816">
        <f t="shared" si="505"/>
        <v>29687</v>
      </c>
      <c r="B7775" s="815">
        <f t="shared" si="506"/>
        <v>101</v>
      </c>
      <c r="C7775" s="815">
        <f t="shared" si="507"/>
        <v>265</v>
      </c>
      <c r="D7775" s="815">
        <f t="shared" si="508"/>
        <v>266</v>
      </c>
      <c r="E7775" s="815">
        <v>1981</v>
      </c>
    </row>
    <row r="7776" spans="1:5">
      <c r="A7776" s="816">
        <f t="shared" si="505"/>
        <v>29688</v>
      </c>
      <c r="B7776" s="815">
        <f t="shared" si="506"/>
        <v>102</v>
      </c>
      <c r="C7776" s="815">
        <f t="shared" si="507"/>
        <v>264</v>
      </c>
      <c r="D7776" s="815">
        <f t="shared" si="508"/>
        <v>265</v>
      </c>
      <c r="E7776" s="815">
        <v>1981</v>
      </c>
    </row>
    <row r="7777" spans="1:5">
      <c r="A7777" s="816">
        <f t="shared" si="505"/>
        <v>29689</v>
      </c>
      <c r="B7777" s="815">
        <f t="shared" si="506"/>
        <v>103</v>
      </c>
      <c r="C7777" s="815">
        <f t="shared" si="507"/>
        <v>263</v>
      </c>
      <c r="D7777" s="815">
        <f t="shared" si="508"/>
        <v>264</v>
      </c>
      <c r="E7777" s="815">
        <v>1981</v>
      </c>
    </row>
    <row r="7778" spans="1:5">
      <c r="A7778" s="816">
        <f t="shared" si="505"/>
        <v>29690</v>
      </c>
      <c r="B7778" s="815">
        <f t="shared" si="506"/>
        <v>104</v>
      </c>
      <c r="C7778" s="815">
        <f t="shared" si="507"/>
        <v>262</v>
      </c>
      <c r="D7778" s="815">
        <f t="shared" si="508"/>
        <v>263</v>
      </c>
      <c r="E7778" s="815">
        <v>1981</v>
      </c>
    </row>
    <row r="7779" spans="1:5">
      <c r="A7779" s="816">
        <f t="shared" si="505"/>
        <v>29691</v>
      </c>
      <c r="B7779" s="815">
        <f t="shared" si="506"/>
        <v>105</v>
      </c>
      <c r="C7779" s="815">
        <f t="shared" si="507"/>
        <v>261</v>
      </c>
      <c r="D7779" s="815">
        <f t="shared" si="508"/>
        <v>262</v>
      </c>
      <c r="E7779" s="815">
        <v>1981</v>
      </c>
    </row>
    <row r="7780" spans="1:5">
      <c r="A7780" s="816">
        <f t="shared" si="505"/>
        <v>29692</v>
      </c>
      <c r="B7780" s="815">
        <f t="shared" si="506"/>
        <v>106</v>
      </c>
      <c r="C7780" s="815">
        <f t="shared" si="507"/>
        <v>260</v>
      </c>
      <c r="D7780" s="815">
        <f t="shared" si="508"/>
        <v>261</v>
      </c>
      <c r="E7780" s="815">
        <v>1981</v>
      </c>
    </row>
    <row r="7781" spans="1:5">
      <c r="A7781" s="816">
        <f t="shared" si="505"/>
        <v>29693</v>
      </c>
      <c r="B7781" s="815">
        <f t="shared" si="506"/>
        <v>107</v>
      </c>
      <c r="C7781" s="815">
        <f t="shared" si="507"/>
        <v>259</v>
      </c>
      <c r="D7781" s="815">
        <f t="shared" si="508"/>
        <v>260</v>
      </c>
      <c r="E7781" s="815">
        <v>1981</v>
      </c>
    </row>
    <row r="7782" spans="1:5">
      <c r="A7782" s="816">
        <f t="shared" si="505"/>
        <v>29694</v>
      </c>
      <c r="B7782" s="815">
        <f t="shared" si="506"/>
        <v>108</v>
      </c>
      <c r="C7782" s="815">
        <f t="shared" si="507"/>
        <v>258</v>
      </c>
      <c r="D7782" s="815">
        <f t="shared" si="508"/>
        <v>259</v>
      </c>
      <c r="E7782" s="815">
        <v>1981</v>
      </c>
    </row>
    <row r="7783" spans="1:5">
      <c r="A7783" s="816">
        <f t="shared" si="505"/>
        <v>29695</v>
      </c>
      <c r="B7783" s="815">
        <f t="shared" si="506"/>
        <v>109</v>
      </c>
      <c r="C7783" s="815">
        <f t="shared" si="507"/>
        <v>257</v>
      </c>
      <c r="D7783" s="815">
        <f t="shared" si="508"/>
        <v>258</v>
      </c>
      <c r="E7783" s="815">
        <v>1981</v>
      </c>
    </row>
    <row r="7784" spans="1:5">
      <c r="A7784" s="816">
        <f t="shared" si="505"/>
        <v>29696</v>
      </c>
      <c r="B7784" s="815">
        <f t="shared" si="506"/>
        <v>110</v>
      </c>
      <c r="C7784" s="815">
        <f t="shared" si="507"/>
        <v>256</v>
      </c>
      <c r="D7784" s="815">
        <f t="shared" si="508"/>
        <v>257</v>
      </c>
      <c r="E7784" s="815">
        <v>1981</v>
      </c>
    </row>
    <row r="7785" spans="1:5">
      <c r="A7785" s="816">
        <f t="shared" si="505"/>
        <v>29697</v>
      </c>
      <c r="B7785" s="815">
        <f t="shared" si="506"/>
        <v>111</v>
      </c>
      <c r="C7785" s="815">
        <f t="shared" si="507"/>
        <v>255</v>
      </c>
      <c r="D7785" s="815">
        <f t="shared" si="508"/>
        <v>256</v>
      </c>
      <c r="E7785" s="815">
        <v>1981</v>
      </c>
    </row>
    <row r="7786" spans="1:5">
      <c r="A7786" s="816">
        <f t="shared" si="505"/>
        <v>29698</v>
      </c>
      <c r="B7786" s="815">
        <f t="shared" si="506"/>
        <v>112</v>
      </c>
      <c r="C7786" s="815">
        <f t="shared" si="507"/>
        <v>254</v>
      </c>
      <c r="D7786" s="815">
        <f t="shared" si="508"/>
        <v>255</v>
      </c>
      <c r="E7786" s="815">
        <v>1981</v>
      </c>
    </row>
    <row r="7787" spans="1:5">
      <c r="A7787" s="816">
        <f t="shared" si="505"/>
        <v>29699</v>
      </c>
      <c r="B7787" s="815">
        <f t="shared" si="506"/>
        <v>113</v>
      </c>
      <c r="C7787" s="815">
        <f t="shared" si="507"/>
        <v>253</v>
      </c>
      <c r="D7787" s="815">
        <f t="shared" si="508"/>
        <v>254</v>
      </c>
      <c r="E7787" s="815">
        <v>1981</v>
      </c>
    </row>
    <row r="7788" spans="1:5">
      <c r="A7788" s="816">
        <f t="shared" si="505"/>
        <v>29700</v>
      </c>
      <c r="B7788" s="815">
        <f t="shared" si="506"/>
        <v>114</v>
      </c>
      <c r="C7788" s="815">
        <f t="shared" si="507"/>
        <v>252</v>
      </c>
      <c r="D7788" s="815">
        <f t="shared" si="508"/>
        <v>253</v>
      </c>
      <c r="E7788" s="815">
        <v>1981</v>
      </c>
    </row>
    <row r="7789" spans="1:5">
      <c r="A7789" s="816">
        <f t="shared" si="505"/>
        <v>29701</v>
      </c>
      <c r="B7789" s="815">
        <f t="shared" si="506"/>
        <v>115</v>
      </c>
      <c r="C7789" s="815">
        <f t="shared" si="507"/>
        <v>251</v>
      </c>
      <c r="D7789" s="815">
        <f t="shared" si="508"/>
        <v>252</v>
      </c>
      <c r="E7789" s="815">
        <v>1981</v>
      </c>
    </row>
    <row r="7790" spans="1:5">
      <c r="A7790" s="816">
        <f t="shared" si="505"/>
        <v>29702</v>
      </c>
      <c r="B7790" s="815">
        <f t="shared" si="506"/>
        <v>116</v>
      </c>
      <c r="C7790" s="815">
        <f t="shared" si="507"/>
        <v>250</v>
      </c>
      <c r="D7790" s="815">
        <f t="shared" si="508"/>
        <v>251</v>
      </c>
      <c r="E7790" s="815">
        <v>1981</v>
      </c>
    </row>
    <row r="7791" spans="1:5">
      <c r="A7791" s="816">
        <f t="shared" si="505"/>
        <v>29703</v>
      </c>
      <c r="B7791" s="815">
        <f t="shared" si="506"/>
        <v>117</v>
      </c>
      <c r="C7791" s="815">
        <f t="shared" si="507"/>
        <v>249</v>
      </c>
      <c r="D7791" s="815">
        <f t="shared" si="508"/>
        <v>250</v>
      </c>
      <c r="E7791" s="815">
        <v>1981</v>
      </c>
    </row>
    <row r="7792" spans="1:5">
      <c r="A7792" s="816">
        <f t="shared" si="505"/>
        <v>29704</v>
      </c>
      <c r="B7792" s="815">
        <f t="shared" si="506"/>
        <v>118</v>
      </c>
      <c r="C7792" s="815">
        <f t="shared" si="507"/>
        <v>248</v>
      </c>
      <c r="D7792" s="815">
        <f t="shared" si="508"/>
        <v>249</v>
      </c>
      <c r="E7792" s="815">
        <v>1981</v>
      </c>
    </row>
    <row r="7793" spans="1:5">
      <c r="A7793" s="816">
        <f t="shared" si="505"/>
        <v>29705</v>
      </c>
      <c r="B7793" s="815">
        <f t="shared" si="506"/>
        <v>119</v>
      </c>
      <c r="C7793" s="815">
        <f t="shared" si="507"/>
        <v>247</v>
      </c>
      <c r="D7793" s="815">
        <f t="shared" si="508"/>
        <v>248</v>
      </c>
      <c r="E7793" s="815">
        <v>1981</v>
      </c>
    </row>
    <row r="7794" spans="1:5">
      <c r="A7794" s="816">
        <f t="shared" si="505"/>
        <v>29706</v>
      </c>
      <c r="B7794" s="815">
        <f t="shared" si="506"/>
        <v>120</v>
      </c>
      <c r="C7794" s="815">
        <f t="shared" si="507"/>
        <v>246</v>
      </c>
      <c r="D7794" s="815">
        <f t="shared" si="508"/>
        <v>247</v>
      </c>
      <c r="E7794" s="815">
        <v>1981</v>
      </c>
    </row>
    <row r="7795" spans="1:5">
      <c r="A7795" s="816">
        <f t="shared" ref="A7795:A7858" si="509">A7794+1</f>
        <v>29707</v>
      </c>
      <c r="B7795" s="815">
        <f t="shared" si="506"/>
        <v>121</v>
      </c>
      <c r="C7795" s="815">
        <f t="shared" si="507"/>
        <v>245</v>
      </c>
      <c r="D7795" s="815">
        <f t="shared" si="508"/>
        <v>246</v>
      </c>
      <c r="E7795" s="815">
        <v>1981</v>
      </c>
    </row>
    <row r="7796" spans="1:5">
      <c r="A7796" s="816">
        <f t="shared" si="509"/>
        <v>29708</v>
      </c>
      <c r="B7796" s="815">
        <f t="shared" si="506"/>
        <v>122</v>
      </c>
      <c r="C7796" s="815">
        <f t="shared" si="507"/>
        <v>244</v>
      </c>
      <c r="D7796" s="815">
        <f t="shared" si="508"/>
        <v>245</v>
      </c>
      <c r="E7796" s="815">
        <v>1981</v>
      </c>
    </row>
    <row r="7797" spans="1:5">
      <c r="A7797" s="816">
        <f t="shared" si="509"/>
        <v>29709</v>
      </c>
      <c r="B7797" s="815">
        <f t="shared" si="506"/>
        <v>123</v>
      </c>
      <c r="C7797" s="815">
        <f t="shared" si="507"/>
        <v>243</v>
      </c>
      <c r="D7797" s="815">
        <f t="shared" si="508"/>
        <v>244</v>
      </c>
      <c r="E7797" s="815">
        <v>1981</v>
      </c>
    </row>
    <row r="7798" spans="1:5">
      <c r="A7798" s="816">
        <f t="shared" si="509"/>
        <v>29710</v>
      </c>
      <c r="B7798" s="815">
        <f t="shared" si="506"/>
        <v>124</v>
      </c>
      <c r="C7798" s="815">
        <f t="shared" si="507"/>
        <v>242</v>
      </c>
      <c r="D7798" s="815">
        <f t="shared" si="508"/>
        <v>243</v>
      </c>
      <c r="E7798" s="815">
        <v>1981</v>
      </c>
    </row>
    <row r="7799" spans="1:5">
      <c r="A7799" s="816">
        <f t="shared" si="509"/>
        <v>29711</v>
      </c>
      <c r="B7799" s="815">
        <f t="shared" si="506"/>
        <v>125</v>
      </c>
      <c r="C7799" s="815">
        <f t="shared" si="507"/>
        <v>241</v>
      </c>
      <c r="D7799" s="815">
        <f t="shared" si="508"/>
        <v>242</v>
      </c>
      <c r="E7799" s="815">
        <v>1981</v>
      </c>
    </row>
    <row r="7800" spans="1:5">
      <c r="A7800" s="816">
        <f t="shared" si="509"/>
        <v>29712</v>
      </c>
      <c r="B7800" s="815">
        <f t="shared" si="506"/>
        <v>126</v>
      </c>
      <c r="C7800" s="815">
        <f t="shared" si="507"/>
        <v>240</v>
      </c>
      <c r="D7800" s="815">
        <f t="shared" si="508"/>
        <v>241</v>
      </c>
      <c r="E7800" s="815">
        <v>1981</v>
      </c>
    </row>
    <row r="7801" spans="1:5">
      <c r="A7801" s="816">
        <f t="shared" si="509"/>
        <v>29713</v>
      </c>
      <c r="B7801" s="815">
        <f t="shared" si="506"/>
        <v>127</v>
      </c>
      <c r="C7801" s="815">
        <f t="shared" si="507"/>
        <v>239</v>
      </c>
      <c r="D7801" s="815">
        <f t="shared" si="508"/>
        <v>240</v>
      </c>
      <c r="E7801" s="815">
        <v>1981</v>
      </c>
    </row>
    <row r="7802" spans="1:5">
      <c r="A7802" s="816">
        <f t="shared" si="509"/>
        <v>29714</v>
      </c>
      <c r="B7802" s="815">
        <f t="shared" si="506"/>
        <v>128</v>
      </c>
      <c r="C7802" s="815">
        <f t="shared" si="507"/>
        <v>238</v>
      </c>
      <c r="D7802" s="815">
        <f t="shared" si="508"/>
        <v>239</v>
      </c>
      <c r="E7802" s="815">
        <v>1981</v>
      </c>
    </row>
    <row r="7803" spans="1:5">
      <c r="A7803" s="816">
        <f t="shared" si="509"/>
        <v>29715</v>
      </c>
      <c r="B7803" s="815">
        <f t="shared" si="506"/>
        <v>129</v>
      </c>
      <c r="C7803" s="815">
        <f t="shared" si="507"/>
        <v>237</v>
      </c>
      <c r="D7803" s="815">
        <f t="shared" si="508"/>
        <v>238</v>
      </c>
      <c r="E7803" s="815">
        <v>1981</v>
      </c>
    </row>
    <row r="7804" spans="1:5">
      <c r="A7804" s="816">
        <f t="shared" si="509"/>
        <v>29716</v>
      </c>
      <c r="B7804" s="815">
        <f t="shared" si="506"/>
        <v>130</v>
      </c>
      <c r="C7804" s="815">
        <f t="shared" si="507"/>
        <v>236</v>
      </c>
      <c r="D7804" s="815">
        <f t="shared" si="508"/>
        <v>237</v>
      </c>
      <c r="E7804" s="815">
        <v>1981</v>
      </c>
    </row>
    <row r="7805" spans="1:5">
      <c r="A7805" s="816">
        <f t="shared" si="509"/>
        <v>29717</v>
      </c>
      <c r="B7805" s="815">
        <f t="shared" ref="B7805:B7868" si="510">B7804+1</f>
        <v>131</v>
      </c>
      <c r="C7805" s="815">
        <f t="shared" ref="C7805:C7868" si="511">C7804-1</f>
        <v>235</v>
      </c>
      <c r="D7805" s="815">
        <f t="shared" ref="D7805:D7868" si="512">D7804-1</f>
        <v>236</v>
      </c>
      <c r="E7805" s="815">
        <v>1981</v>
      </c>
    </row>
    <row r="7806" spans="1:5">
      <c r="A7806" s="816">
        <f t="shared" si="509"/>
        <v>29718</v>
      </c>
      <c r="B7806" s="815">
        <f t="shared" si="510"/>
        <v>132</v>
      </c>
      <c r="C7806" s="815">
        <f t="shared" si="511"/>
        <v>234</v>
      </c>
      <c r="D7806" s="815">
        <f t="shared" si="512"/>
        <v>235</v>
      </c>
      <c r="E7806" s="815">
        <v>1981</v>
      </c>
    </row>
    <row r="7807" spans="1:5">
      <c r="A7807" s="816">
        <f t="shared" si="509"/>
        <v>29719</v>
      </c>
      <c r="B7807" s="815">
        <f t="shared" si="510"/>
        <v>133</v>
      </c>
      <c r="C7807" s="815">
        <f t="shared" si="511"/>
        <v>233</v>
      </c>
      <c r="D7807" s="815">
        <f t="shared" si="512"/>
        <v>234</v>
      </c>
      <c r="E7807" s="815">
        <v>1981</v>
      </c>
    </row>
    <row r="7808" spans="1:5">
      <c r="A7808" s="816">
        <f t="shared" si="509"/>
        <v>29720</v>
      </c>
      <c r="B7808" s="815">
        <f t="shared" si="510"/>
        <v>134</v>
      </c>
      <c r="C7808" s="815">
        <f t="shared" si="511"/>
        <v>232</v>
      </c>
      <c r="D7808" s="815">
        <f t="shared" si="512"/>
        <v>233</v>
      </c>
      <c r="E7808" s="815">
        <v>1981</v>
      </c>
    </row>
    <row r="7809" spans="1:5">
      <c r="A7809" s="816">
        <f t="shared" si="509"/>
        <v>29721</v>
      </c>
      <c r="B7809" s="815">
        <f t="shared" si="510"/>
        <v>135</v>
      </c>
      <c r="C7809" s="815">
        <f t="shared" si="511"/>
        <v>231</v>
      </c>
      <c r="D7809" s="815">
        <f t="shared" si="512"/>
        <v>232</v>
      </c>
      <c r="E7809" s="815">
        <v>1981</v>
      </c>
    </row>
    <row r="7810" spans="1:5">
      <c r="A7810" s="816">
        <f t="shared" si="509"/>
        <v>29722</v>
      </c>
      <c r="B7810" s="815">
        <f t="shared" si="510"/>
        <v>136</v>
      </c>
      <c r="C7810" s="815">
        <f t="shared" si="511"/>
        <v>230</v>
      </c>
      <c r="D7810" s="815">
        <f t="shared" si="512"/>
        <v>231</v>
      </c>
      <c r="E7810" s="815">
        <v>1981</v>
      </c>
    </row>
    <row r="7811" spans="1:5">
      <c r="A7811" s="816">
        <f t="shared" si="509"/>
        <v>29723</v>
      </c>
      <c r="B7811" s="815">
        <f t="shared" si="510"/>
        <v>137</v>
      </c>
      <c r="C7811" s="815">
        <f t="shared" si="511"/>
        <v>229</v>
      </c>
      <c r="D7811" s="815">
        <f t="shared" si="512"/>
        <v>230</v>
      </c>
      <c r="E7811" s="815">
        <v>1981</v>
      </c>
    </row>
    <row r="7812" spans="1:5">
      <c r="A7812" s="816">
        <f t="shared" si="509"/>
        <v>29724</v>
      </c>
      <c r="B7812" s="815">
        <f t="shared" si="510"/>
        <v>138</v>
      </c>
      <c r="C7812" s="815">
        <f t="shared" si="511"/>
        <v>228</v>
      </c>
      <c r="D7812" s="815">
        <f t="shared" si="512"/>
        <v>229</v>
      </c>
      <c r="E7812" s="815">
        <v>1981</v>
      </c>
    </row>
    <row r="7813" spans="1:5">
      <c r="A7813" s="816">
        <f t="shared" si="509"/>
        <v>29725</v>
      </c>
      <c r="B7813" s="815">
        <f t="shared" si="510"/>
        <v>139</v>
      </c>
      <c r="C7813" s="815">
        <f t="shared" si="511"/>
        <v>227</v>
      </c>
      <c r="D7813" s="815">
        <f t="shared" si="512"/>
        <v>228</v>
      </c>
      <c r="E7813" s="815">
        <v>1981</v>
      </c>
    </row>
    <row r="7814" spans="1:5">
      <c r="A7814" s="816">
        <f t="shared" si="509"/>
        <v>29726</v>
      </c>
      <c r="B7814" s="815">
        <f t="shared" si="510"/>
        <v>140</v>
      </c>
      <c r="C7814" s="815">
        <f t="shared" si="511"/>
        <v>226</v>
      </c>
      <c r="D7814" s="815">
        <f t="shared" si="512"/>
        <v>227</v>
      </c>
      <c r="E7814" s="815">
        <v>1981</v>
      </c>
    </row>
    <row r="7815" spans="1:5">
      <c r="A7815" s="816">
        <f t="shared" si="509"/>
        <v>29727</v>
      </c>
      <c r="B7815" s="815">
        <f t="shared" si="510"/>
        <v>141</v>
      </c>
      <c r="C7815" s="815">
        <f t="shared" si="511"/>
        <v>225</v>
      </c>
      <c r="D7815" s="815">
        <f t="shared" si="512"/>
        <v>226</v>
      </c>
      <c r="E7815" s="815">
        <v>1981</v>
      </c>
    </row>
    <row r="7816" spans="1:5">
      <c r="A7816" s="816">
        <f t="shared" si="509"/>
        <v>29728</v>
      </c>
      <c r="B7816" s="815">
        <f t="shared" si="510"/>
        <v>142</v>
      </c>
      <c r="C7816" s="815">
        <f t="shared" si="511"/>
        <v>224</v>
      </c>
      <c r="D7816" s="815">
        <f t="shared" si="512"/>
        <v>225</v>
      </c>
      <c r="E7816" s="815">
        <v>1981</v>
      </c>
    </row>
    <row r="7817" spans="1:5">
      <c r="A7817" s="816">
        <f t="shared" si="509"/>
        <v>29729</v>
      </c>
      <c r="B7817" s="815">
        <f t="shared" si="510"/>
        <v>143</v>
      </c>
      <c r="C7817" s="815">
        <f t="shared" si="511"/>
        <v>223</v>
      </c>
      <c r="D7817" s="815">
        <f t="shared" si="512"/>
        <v>224</v>
      </c>
      <c r="E7817" s="815">
        <v>1981</v>
      </c>
    </row>
    <row r="7818" spans="1:5">
      <c r="A7818" s="816">
        <f t="shared" si="509"/>
        <v>29730</v>
      </c>
      <c r="B7818" s="815">
        <f t="shared" si="510"/>
        <v>144</v>
      </c>
      <c r="C7818" s="815">
        <f t="shared" si="511"/>
        <v>222</v>
      </c>
      <c r="D7818" s="815">
        <f t="shared" si="512"/>
        <v>223</v>
      </c>
      <c r="E7818" s="815">
        <v>1981</v>
      </c>
    </row>
    <row r="7819" spans="1:5">
      <c r="A7819" s="816">
        <f t="shared" si="509"/>
        <v>29731</v>
      </c>
      <c r="B7819" s="815">
        <f t="shared" si="510"/>
        <v>145</v>
      </c>
      <c r="C7819" s="815">
        <f t="shared" si="511"/>
        <v>221</v>
      </c>
      <c r="D7819" s="815">
        <f t="shared" si="512"/>
        <v>222</v>
      </c>
      <c r="E7819" s="815">
        <v>1981</v>
      </c>
    </row>
    <row r="7820" spans="1:5">
      <c r="A7820" s="816">
        <f t="shared" si="509"/>
        <v>29732</v>
      </c>
      <c r="B7820" s="815">
        <f t="shared" si="510"/>
        <v>146</v>
      </c>
      <c r="C7820" s="815">
        <f t="shared" si="511"/>
        <v>220</v>
      </c>
      <c r="D7820" s="815">
        <f t="shared" si="512"/>
        <v>221</v>
      </c>
      <c r="E7820" s="815">
        <v>1981</v>
      </c>
    </row>
    <row r="7821" spans="1:5">
      <c r="A7821" s="816">
        <f t="shared" si="509"/>
        <v>29733</v>
      </c>
      <c r="B7821" s="815">
        <f t="shared" si="510"/>
        <v>147</v>
      </c>
      <c r="C7821" s="815">
        <f t="shared" si="511"/>
        <v>219</v>
      </c>
      <c r="D7821" s="815">
        <f t="shared" si="512"/>
        <v>220</v>
      </c>
      <c r="E7821" s="815">
        <v>1981</v>
      </c>
    </row>
    <row r="7822" spans="1:5">
      <c r="A7822" s="816">
        <f t="shared" si="509"/>
        <v>29734</v>
      </c>
      <c r="B7822" s="815">
        <f t="shared" si="510"/>
        <v>148</v>
      </c>
      <c r="C7822" s="815">
        <f t="shared" si="511"/>
        <v>218</v>
      </c>
      <c r="D7822" s="815">
        <f t="shared" si="512"/>
        <v>219</v>
      </c>
      <c r="E7822" s="815">
        <v>1981</v>
      </c>
    </row>
    <row r="7823" spans="1:5">
      <c r="A7823" s="816">
        <f t="shared" si="509"/>
        <v>29735</v>
      </c>
      <c r="B7823" s="815">
        <f t="shared" si="510"/>
        <v>149</v>
      </c>
      <c r="C7823" s="815">
        <f t="shared" si="511"/>
        <v>217</v>
      </c>
      <c r="D7823" s="815">
        <f t="shared" si="512"/>
        <v>218</v>
      </c>
      <c r="E7823" s="815">
        <v>1981</v>
      </c>
    </row>
    <row r="7824" spans="1:5">
      <c r="A7824" s="816">
        <f t="shared" si="509"/>
        <v>29736</v>
      </c>
      <c r="B7824" s="815">
        <f t="shared" si="510"/>
        <v>150</v>
      </c>
      <c r="C7824" s="815">
        <f t="shared" si="511"/>
        <v>216</v>
      </c>
      <c r="D7824" s="815">
        <f t="shared" si="512"/>
        <v>217</v>
      </c>
      <c r="E7824" s="815">
        <v>1981</v>
      </c>
    </row>
    <row r="7825" spans="1:5">
      <c r="A7825" s="816">
        <f t="shared" si="509"/>
        <v>29737</v>
      </c>
      <c r="B7825" s="815">
        <f t="shared" si="510"/>
        <v>151</v>
      </c>
      <c r="C7825" s="815">
        <f t="shared" si="511"/>
        <v>215</v>
      </c>
      <c r="D7825" s="815">
        <f t="shared" si="512"/>
        <v>216</v>
      </c>
      <c r="E7825" s="815">
        <v>1981</v>
      </c>
    </row>
    <row r="7826" spans="1:5">
      <c r="A7826" s="816">
        <f t="shared" si="509"/>
        <v>29738</v>
      </c>
      <c r="B7826" s="815">
        <f t="shared" si="510"/>
        <v>152</v>
      </c>
      <c r="C7826" s="815">
        <f t="shared" si="511"/>
        <v>214</v>
      </c>
      <c r="D7826" s="815">
        <f t="shared" si="512"/>
        <v>215</v>
      </c>
      <c r="E7826" s="815">
        <v>1981</v>
      </c>
    </row>
    <row r="7827" spans="1:5">
      <c r="A7827" s="816">
        <f t="shared" si="509"/>
        <v>29739</v>
      </c>
      <c r="B7827" s="815">
        <f t="shared" si="510"/>
        <v>153</v>
      </c>
      <c r="C7827" s="815">
        <f t="shared" si="511"/>
        <v>213</v>
      </c>
      <c r="D7827" s="815">
        <f t="shared" si="512"/>
        <v>214</v>
      </c>
      <c r="E7827" s="815">
        <v>1981</v>
      </c>
    </row>
    <row r="7828" spans="1:5">
      <c r="A7828" s="816">
        <f t="shared" si="509"/>
        <v>29740</v>
      </c>
      <c r="B7828" s="815">
        <f t="shared" si="510"/>
        <v>154</v>
      </c>
      <c r="C7828" s="815">
        <f t="shared" si="511"/>
        <v>212</v>
      </c>
      <c r="D7828" s="815">
        <f t="shared" si="512"/>
        <v>213</v>
      </c>
      <c r="E7828" s="815">
        <v>1981</v>
      </c>
    </row>
    <row r="7829" spans="1:5">
      <c r="A7829" s="816">
        <f t="shared" si="509"/>
        <v>29741</v>
      </c>
      <c r="B7829" s="815">
        <f t="shared" si="510"/>
        <v>155</v>
      </c>
      <c r="C7829" s="815">
        <f t="shared" si="511"/>
        <v>211</v>
      </c>
      <c r="D7829" s="815">
        <f t="shared" si="512"/>
        <v>212</v>
      </c>
      <c r="E7829" s="815">
        <v>1981</v>
      </c>
    </row>
    <row r="7830" spans="1:5">
      <c r="A7830" s="816">
        <f t="shared" si="509"/>
        <v>29742</v>
      </c>
      <c r="B7830" s="815">
        <f t="shared" si="510"/>
        <v>156</v>
      </c>
      <c r="C7830" s="815">
        <f t="shared" si="511"/>
        <v>210</v>
      </c>
      <c r="D7830" s="815">
        <f t="shared" si="512"/>
        <v>211</v>
      </c>
      <c r="E7830" s="815">
        <v>1981</v>
      </c>
    </row>
    <row r="7831" spans="1:5">
      <c r="A7831" s="816">
        <f t="shared" si="509"/>
        <v>29743</v>
      </c>
      <c r="B7831" s="815">
        <f t="shared" si="510"/>
        <v>157</v>
      </c>
      <c r="C7831" s="815">
        <f t="shared" si="511"/>
        <v>209</v>
      </c>
      <c r="D7831" s="815">
        <f t="shared" si="512"/>
        <v>210</v>
      </c>
      <c r="E7831" s="815">
        <v>1981</v>
      </c>
    </row>
    <row r="7832" spans="1:5">
      <c r="A7832" s="816">
        <f t="shared" si="509"/>
        <v>29744</v>
      </c>
      <c r="B7832" s="815">
        <f t="shared" si="510"/>
        <v>158</v>
      </c>
      <c r="C7832" s="815">
        <f t="shared" si="511"/>
        <v>208</v>
      </c>
      <c r="D7832" s="815">
        <f t="shared" si="512"/>
        <v>209</v>
      </c>
      <c r="E7832" s="815">
        <v>1981</v>
      </c>
    </row>
    <row r="7833" spans="1:5">
      <c r="A7833" s="816">
        <f t="shared" si="509"/>
        <v>29745</v>
      </c>
      <c r="B7833" s="815">
        <f t="shared" si="510"/>
        <v>159</v>
      </c>
      <c r="C7833" s="815">
        <f t="shared" si="511"/>
        <v>207</v>
      </c>
      <c r="D7833" s="815">
        <f t="shared" si="512"/>
        <v>208</v>
      </c>
      <c r="E7833" s="815">
        <v>1981</v>
      </c>
    </row>
    <row r="7834" spans="1:5">
      <c r="A7834" s="816">
        <f t="shared" si="509"/>
        <v>29746</v>
      </c>
      <c r="B7834" s="815">
        <f t="shared" si="510"/>
        <v>160</v>
      </c>
      <c r="C7834" s="815">
        <f t="shared" si="511"/>
        <v>206</v>
      </c>
      <c r="D7834" s="815">
        <f t="shared" si="512"/>
        <v>207</v>
      </c>
      <c r="E7834" s="815">
        <v>1981</v>
      </c>
    </row>
    <row r="7835" spans="1:5">
      <c r="A7835" s="816">
        <f t="shared" si="509"/>
        <v>29747</v>
      </c>
      <c r="B7835" s="815">
        <f t="shared" si="510"/>
        <v>161</v>
      </c>
      <c r="C7835" s="815">
        <f t="shared" si="511"/>
        <v>205</v>
      </c>
      <c r="D7835" s="815">
        <f t="shared" si="512"/>
        <v>206</v>
      </c>
      <c r="E7835" s="815">
        <v>1981</v>
      </c>
    </row>
    <row r="7836" spans="1:5">
      <c r="A7836" s="816">
        <f t="shared" si="509"/>
        <v>29748</v>
      </c>
      <c r="B7836" s="815">
        <f t="shared" si="510"/>
        <v>162</v>
      </c>
      <c r="C7836" s="815">
        <f t="shared" si="511"/>
        <v>204</v>
      </c>
      <c r="D7836" s="815">
        <f t="shared" si="512"/>
        <v>205</v>
      </c>
      <c r="E7836" s="815">
        <v>1981</v>
      </c>
    </row>
    <row r="7837" spans="1:5">
      <c r="A7837" s="816">
        <f t="shared" si="509"/>
        <v>29749</v>
      </c>
      <c r="B7837" s="815">
        <f t="shared" si="510"/>
        <v>163</v>
      </c>
      <c r="C7837" s="815">
        <f t="shared" si="511"/>
        <v>203</v>
      </c>
      <c r="D7837" s="815">
        <f t="shared" si="512"/>
        <v>204</v>
      </c>
      <c r="E7837" s="815">
        <v>1981</v>
      </c>
    </row>
    <row r="7838" spans="1:5">
      <c r="A7838" s="816">
        <f t="shared" si="509"/>
        <v>29750</v>
      </c>
      <c r="B7838" s="815">
        <f t="shared" si="510"/>
        <v>164</v>
      </c>
      <c r="C7838" s="815">
        <f t="shared" si="511"/>
        <v>202</v>
      </c>
      <c r="D7838" s="815">
        <f t="shared" si="512"/>
        <v>203</v>
      </c>
      <c r="E7838" s="815">
        <v>1981</v>
      </c>
    </row>
    <row r="7839" spans="1:5">
      <c r="A7839" s="816">
        <f t="shared" si="509"/>
        <v>29751</v>
      </c>
      <c r="B7839" s="815">
        <f t="shared" si="510"/>
        <v>165</v>
      </c>
      <c r="C7839" s="815">
        <f t="shared" si="511"/>
        <v>201</v>
      </c>
      <c r="D7839" s="815">
        <f t="shared" si="512"/>
        <v>202</v>
      </c>
      <c r="E7839" s="815">
        <v>1981</v>
      </c>
    </row>
    <row r="7840" spans="1:5">
      <c r="A7840" s="816">
        <f t="shared" si="509"/>
        <v>29752</v>
      </c>
      <c r="B7840" s="815">
        <f t="shared" si="510"/>
        <v>166</v>
      </c>
      <c r="C7840" s="815">
        <f t="shared" si="511"/>
        <v>200</v>
      </c>
      <c r="D7840" s="815">
        <f t="shared" si="512"/>
        <v>201</v>
      </c>
      <c r="E7840" s="815">
        <v>1981</v>
      </c>
    </row>
    <row r="7841" spans="1:5">
      <c r="A7841" s="816">
        <f t="shared" si="509"/>
        <v>29753</v>
      </c>
      <c r="B7841" s="815">
        <f t="shared" si="510"/>
        <v>167</v>
      </c>
      <c r="C7841" s="815">
        <f t="shared" si="511"/>
        <v>199</v>
      </c>
      <c r="D7841" s="815">
        <f t="shared" si="512"/>
        <v>200</v>
      </c>
      <c r="E7841" s="815">
        <v>1981</v>
      </c>
    </row>
    <row r="7842" spans="1:5">
      <c r="A7842" s="816">
        <f t="shared" si="509"/>
        <v>29754</v>
      </c>
      <c r="B7842" s="815">
        <f t="shared" si="510"/>
        <v>168</v>
      </c>
      <c r="C7842" s="815">
        <f t="shared" si="511"/>
        <v>198</v>
      </c>
      <c r="D7842" s="815">
        <f t="shared" si="512"/>
        <v>199</v>
      </c>
      <c r="E7842" s="815">
        <v>1981</v>
      </c>
    </row>
    <row r="7843" spans="1:5">
      <c r="A7843" s="816">
        <f t="shared" si="509"/>
        <v>29755</v>
      </c>
      <c r="B7843" s="815">
        <f t="shared" si="510"/>
        <v>169</v>
      </c>
      <c r="C7843" s="815">
        <f t="shared" si="511"/>
        <v>197</v>
      </c>
      <c r="D7843" s="815">
        <f t="shared" si="512"/>
        <v>198</v>
      </c>
      <c r="E7843" s="815">
        <v>1981</v>
      </c>
    </row>
    <row r="7844" spans="1:5">
      <c r="A7844" s="816">
        <f t="shared" si="509"/>
        <v>29756</v>
      </c>
      <c r="B7844" s="815">
        <f t="shared" si="510"/>
        <v>170</v>
      </c>
      <c r="C7844" s="815">
        <f t="shared" si="511"/>
        <v>196</v>
      </c>
      <c r="D7844" s="815">
        <f t="shared" si="512"/>
        <v>197</v>
      </c>
      <c r="E7844" s="815">
        <v>1981</v>
      </c>
    </row>
    <row r="7845" spans="1:5">
      <c r="A7845" s="816">
        <f t="shared" si="509"/>
        <v>29757</v>
      </c>
      <c r="B7845" s="815">
        <f t="shared" si="510"/>
        <v>171</v>
      </c>
      <c r="C7845" s="815">
        <f t="shared" si="511"/>
        <v>195</v>
      </c>
      <c r="D7845" s="815">
        <f t="shared" si="512"/>
        <v>196</v>
      </c>
      <c r="E7845" s="815">
        <v>1981</v>
      </c>
    </row>
    <row r="7846" spans="1:5">
      <c r="A7846" s="816">
        <f t="shared" si="509"/>
        <v>29758</v>
      </c>
      <c r="B7846" s="815">
        <f t="shared" si="510"/>
        <v>172</v>
      </c>
      <c r="C7846" s="815">
        <f t="shared" si="511"/>
        <v>194</v>
      </c>
      <c r="D7846" s="815">
        <f t="shared" si="512"/>
        <v>195</v>
      </c>
      <c r="E7846" s="815">
        <v>1981</v>
      </c>
    </row>
    <row r="7847" spans="1:5">
      <c r="A7847" s="816">
        <f t="shared" si="509"/>
        <v>29759</v>
      </c>
      <c r="B7847" s="815">
        <f t="shared" si="510"/>
        <v>173</v>
      </c>
      <c r="C7847" s="815">
        <f t="shared" si="511"/>
        <v>193</v>
      </c>
      <c r="D7847" s="815">
        <f t="shared" si="512"/>
        <v>194</v>
      </c>
      <c r="E7847" s="815">
        <v>1981</v>
      </c>
    </row>
    <row r="7848" spans="1:5">
      <c r="A7848" s="816">
        <f t="shared" si="509"/>
        <v>29760</v>
      </c>
      <c r="B7848" s="815">
        <f t="shared" si="510"/>
        <v>174</v>
      </c>
      <c r="C7848" s="815">
        <f t="shared" si="511"/>
        <v>192</v>
      </c>
      <c r="D7848" s="815">
        <f t="shared" si="512"/>
        <v>193</v>
      </c>
      <c r="E7848" s="815">
        <v>1981</v>
      </c>
    </row>
    <row r="7849" spans="1:5">
      <c r="A7849" s="816">
        <f t="shared" si="509"/>
        <v>29761</v>
      </c>
      <c r="B7849" s="815">
        <f t="shared" si="510"/>
        <v>175</v>
      </c>
      <c r="C7849" s="815">
        <f t="shared" si="511"/>
        <v>191</v>
      </c>
      <c r="D7849" s="815">
        <f t="shared" si="512"/>
        <v>192</v>
      </c>
      <c r="E7849" s="815">
        <v>1981</v>
      </c>
    </row>
    <row r="7850" spans="1:5">
      <c r="A7850" s="816">
        <f t="shared" si="509"/>
        <v>29762</v>
      </c>
      <c r="B7850" s="815">
        <f t="shared" si="510"/>
        <v>176</v>
      </c>
      <c r="C7850" s="815">
        <f t="shared" si="511"/>
        <v>190</v>
      </c>
      <c r="D7850" s="815">
        <f t="shared" si="512"/>
        <v>191</v>
      </c>
      <c r="E7850" s="815">
        <v>1981</v>
      </c>
    </row>
    <row r="7851" spans="1:5">
      <c r="A7851" s="816">
        <f t="shared" si="509"/>
        <v>29763</v>
      </c>
      <c r="B7851" s="815">
        <f t="shared" si="510"/>
        <v>177</v>
      </c>
      <c r="C7851" s="815">
        <f t="shared" si="511"/>
        <v>189</v>
      </c>
      <c r="D7851" s="815">
        <f t="shared" si="512"/>
        <v>190</v>
      </c>
      <c r="E7851" s="815">
        <v>1981</v>
      </c>
    </row>
    <row r="7852" spans="1:5">
      <c r="A7852" s="816">
        <f t="shared" si="509"/>
        <v>29764</v>
      </c>
      <c r="B7852" s="815">
        <f t="shared" si="510"/>
        <v>178</v>
      </c>
      <c r="C7852" s="815">
        <f t="shared" si="511"/>
        <v>188</v>
      </c>
      <c r="D7852" s="815">
        <f t="shared" si="512"/>
        <v>189</v>
      </c>
      <c r="E7852" s="815">
        <v>1981</v>
      </c>
    </row>
    <row r="7853" spans="1:5">
      <c r="A7853" s="816">
        <f t="shared" si="509"/>
        <v>29765</v>
      </c>
      <c r="B7853" s="815">
        <f t="shared" si="510"/>
        <v>179</v>
      </c>
      <c r="C7853" s="815">
        <f t="shared" si="511"/>
        <v>187</v>
      </c>
      <c r="D7853" s="815">
        <f t="shared" si="512"/>
        <v>188</v>
      </c>
      <c r="E7853" s="815">
        <v>1981</v>
      </c>
    </row>
    <row r="7854" spans="1:5">
      <c r="A7854" s="816">
        <f t="shared" si="509"/>
        <v>29766</v>
      </c>
      <c r="B7854" s="815">
        <f t="shared" si="510"/>
        <v>180</v>
      </c>
      <c r="C7854" s="815">
        <f t="shared" si="511"/>
        <v>186</v>
      </c>
      <c r="D7854" s="815">
        <f t="shared" si="512"/>
        <v>187</v>
      </c>
      <c r="E7854" s="815">
        <v>1981</v>
      </c>
    </row>
    <row r="7855" spans="1:5">
      <c r="A7855" s="816">
        <f t="shared" si="509"/>
        <v>29767</v>
      </c>
      <c r="B7855" s="815">
        <f t="shared" si="510"/>
        <v>181</v>
      </c>
      <c r="C7855" s="815">
        <f t="shared" si="511"/>
        <v>185</v>
      </c>
      <c r="D7855" s="815">
        <f t="shared" si="512"/>
        <v>186</v>
      </c>
      <c r="E7855" s="815">
        <v>1981</v>
      </c>
    </row>
    <row r="7856" spans="1:5">
      <c r="A7856" s="816">
        <f t="shared" si="509"/>
        <v>29768</v>
      </c>
      <c r="B7856" s="815">
        <f t="shared" si="510"/>
        <v>182</v>
      </c>
      <c r="C7856" s="815">
        <f t="shared" si="511"/>
        <v>184</v>
      </c>
      <c r="D7856" s="815">
        <f t="shared" si="512"/>
        <v>185</v>
      </c>
      <c r="E7856" s="815">
        <v>1981</v>
      </c>
    </row>
    <row r="7857" spans="1:5">
      <c r="A7857" s="816">
        <f t="shared" si="509"/>
        <v>29769</v>
      </c>
      <c r="B7857" s="815">
        <f t="shared" si="510"/>
        <v>183</v>
      </c>
      <c r="C7857" s="815">
        <f t="shared" si="511"/>
        <v>183</v>
      </c>
      <c r="D7857" s="815">
        <f t="shared" si="512"/>
        <v>184</v>
      </c>
      <c r="E7857" s="815">
        <v>1981</v>
      </c>
    </row>
    <row r="7858" spans="1:5">
      <c r="A7858" s="816">
        <f t="shared" si="509"/>
        <v>29770</v>
      </c>
      <c r="B7858" s="815">
        <f t="shared" si="510"/>
        <v>184</v>
      </c>
      <c r="C7858" s="815">
        <f t="shared" si="511"/>
        <v>182</v>
      </c>
      <c r="D7858" s="815">
        <f t="shared" si="512"/>
        <v>183</v>
      </c>
      <c r="E7858" s="815">
        <v>1981</v>
      </c>
    </row>
    <row r="7859" spans="1:5">
      <c r="A7859" s="816">
        <f t="shared" ref="A7859:A7922" si="513">A7858+1</f>
        <v>29771</v>
      </c>
      <c r="B7859" s="815">
        <f t="shared" si="510"/>
        <v>185</v>
      </c>
      <c r="C7859" s="815">
        <f t="shared" si="511"/>
        <v>181</v>
      </c>
      <c r="D7859" s="815">
        <f t="shared" si="512"/>
        <v>182</v>
      </c>
      <c r="E7859" s="815">
        <v>1981</v>
      </c>
    </row>
    <row r="7860" spans="1:5">
      <c r="A7860" s="816">
        <f t="shared" si="513"/>
        <v>29772</v>
      </c>
      <c r="B7860" s="815">
        <f t="shared" si="510"/>
        <v>186</v>
      </c>
      <c r="C7860" s="815">
        <f t="shared" si="511"/>
        <v>180</v>
      </c>
      <c r="D7860" s="815">
        <f t="shared" si="512"/>
        <v>181</v>
      </c>
      <c r="E7860" s="815">
        <v>1981</v>
      </c>
    </row>
    <row r="7861" spans="1:5">
      <c r="A7861" s="816">
        <f t="shared" si="513"/>
        <v>29773</v>
      </c>
      <c r="B7861" s="815">
        <f t="shared" si="510"/>
        <v>187</v>
      </c>
      <c r="C7861" s="815">
        <f t="shared" si="511"/>
        <v>179</v>
      </c>
      <c r="D7861" s="815">
        <f t="shared" si="512"/>
        <v>180</v>
      </c>
      <c r="E7861" s="815">
        <v>1981</v>
      </c>
    </row>
    <row r="7862" spans="1:5">
      <c r="A7862" s="816">
        <f t="shared" si="513"/>
        <v>29774</v>
      </c>
      <c r="B7862" s="815">
        <f t="shared" si="510"/>
        <v>188</v>
      </c>
      <c r="C7862" s="815">
        <f t="shared" si="511"/>
        <v>178</v>
      </c>
      <c r="D7862" s="815">
        <f t="shared" si="512"/>
        <v>179</v>
      </c>
      <c r="E7862" s="815">
        <v>1981</v>
      </c>
    </row>
    <row r="7863" spans="1:5">
      <c r="A7863" s="816">
        <f t="shared" si="513"/>
        <v>29775</v>
      </c>
      <c r="B7863" s="815">
        <f t="shared" si="510"/>
        <v>189</v>
      </c>
      <c r="C7863" s="815">
        <f t="shared" si="511"/>
        <v>177</v>
      </c>
      <c r="D7863" s="815">
        <f t="shared" si="512"/>
        <v>178</v>
      </c>
      <c r="E7863" s="815">
        <v>1981</v>
      </c>
    </row>
    <row r="7864" spans="1:5">
      <c r="A7864" s="816">
        <f t="shared" si="513"/>
        <v>29776</v>
      </c>
      <c r="B7864" s="815">
        <f t="shared" si="510"/>
        <v>190</v>
      </c>
      <c r="C7864" s="815">
        <f t="shared" si="511"/>
        <v>176</v>
      </c>
      <c r="D7864" s="815">
        <f t="shared" si="512"/>
        <v>177</v>
      </c>
      <c r="E7864" s="815">
        <v>1981</v>
      </c>
    </row>
    <row r="7865" spans="1:5">
      <c r="A7865" s="816">
        <f t="shared" si="513"/>
        <v>29777</v>
      </c>
      <c r="B7865" s="815">
        <f t="shared" si="510"/>
        <v>191</v>
      </c>
      <c r="C7865" s="815">
        <f t="shared" si="511"/>
        <v>175</v>
      </c>
      <c r="D7865" s="815">
        <f t="shared" si="512"/>
        <v>176</v>
      </c>
      <c r="E7865" s="815">
        <v>1981</v>
      </c>
    </row>
    <row r="7866" spans="1:5">
      <c r="A7866" s="816">
        <f t="shared" si="513"/>
        <v>29778</v>
      </c>
      <c r="B7866" s="815">
        <f t="shared" si="510"/>
        <v>192</v>
      </c>
      <c r="C7866" s="815">
        <f t="shared" si="511"/>
        <v>174</v>
      </c>
      <c r="D7866" s="815">
        <f t="shared" si="512"/>
        <v>175</v>
      </c>
      <c r="E7866" s="815">
        <v>1981</v>
      </c>
    </row>
    <row r="7867" spans="1:5">
      <c r="A7867" s="816">
        <f t="shared" si="513"/>
        <v>29779</v>
      </c>
      <c r="B7867" s="815">
        <f t="shared" si="510"/>
        <v>193</v>
      </c>
      <c r="C7867" s="815">
        <f t="shared" si="511"/>
        <v>173</v>
      </c>
      <c r="D7867" s="815">
        <f t="shared" si="512"/>
        <v>174</v>
      </c>
      <c r="E7867" s="815">
        <v>1981</v>
      </c>
    </row>
    <row r="7868" spans="1:5">
      <c r="A7868" s="816">
        <f t="shared" si="513"/>
        <v>29780</v>
      </c>
      <c r="B7868" s="815">
        <f t="shared" si="510"/>
        <v>194</v>
      </c>
      <c r="C7868" s="815">
        <f t="shared" si="511"/>
        <v>172</v>
      </c>
      <c r="D7868" s="815">
        <f t="shared" si="512"/>
        <v>173</v>
      </c>
      <c r="E7868" s="815">
        <v>1981</v>
      </c>
    </row>
    <row r="7869" spans="1:5">
      <c r="A7869" s="816">
        <f t="shared" si="513"/>
        <v>29781</v>
      </c>
      <c r="B7869" s="815">
        <f t="shared" ref="B7869:B7932" si="514">B7868+1</f>
        <v>195</v>
      </c>
      <c r="C7869" s="815">
        <f t="shared" ref="C7869:C7932" si="515">C7868-1</f>
        <v>171</v>
      </c>
      <c r="D7869" s="815">
        <f t="shared" ref="D7869:D7932" si="516">D7868-1</f>
        <v>172</v>
      </c>
      <c r="E7869" s="815">
        <v>1981</v>
      </c>
    </row>
    <row r="7870" spans="1:5">
      <c r="A7870" s="816">
        <f t="shared" si="513"/>
        <v>29782</v>
      </c>
      <c r="B7870" s="815">
        <f t="shared" si="514"/>
        <v>196</v>
      </c>
      <c r="C7870" s="815">
        <f t="shared" si="515"/>
        <v>170</v>
      </c>
      <c r="D7870" s="815">
        <f t="shared" si="516"/>
        <v>171</v>
      </c>
      <c r="E7870" s="815">
        <v>1981</v>
      </c>
    </row>
    <row r="7871" spans="1:5">
      <c r="A7871" s="816">
        <f t="shared" si="513"/>
        <v>29783</v>
      </c>
      <c r="B7871" s="815">
        <f t="shared" si="514"/>
        <v>197</v>
      </c>
      <c r="C7871" s="815">
        <f t="shared" si="515"/>
        <v>169</v>
      </c>
      <c r="D7871" s="815">
        <f t="shared" si="516"/>
        <v>170</v>
      </c>
      <c r="E7871" s="815">
        <v>1981</v>
      </c>
    </row>
    <row r="7872" spans="1:5">
      <c r="A7872" s="816">
        <f t="shared" si="513"/>
        <v>29784</v>
      </c>
      <c r="B7872" s="815">
        <f t="shared" si="514"/>
        <v>198</v>
      </c>
      <c r="C7872" s="815">
        <f t="shared" si="515"/>
        <v>168</v>
      </c>
      <c r="D7872" s="815">
        <f t="shared" si="516"/>
        <v>169</v>
      </c>
      <c r="E7872" s="815">
        <v>1981</v>
      </c>
    </row>
    <row r="7873" spans="1:5">
      <c r="A7873" s="816">
        <f t="shared" si="513"/>
        <v>29785</v>
      </c>
      <c r="B7873" s="815">
        <f t="shared" si="514"/>
        <v>199</v>
      </c>
      <c r="C7873" s="815">
        <f t="shared" si="515"/>
        <v>167</v>
      </c>
      <c r="D7873" s="815">
        <f t="shared" si="516"/>
        <v>168</v>
      </c>
      <c r="E7873" s="815">
        <v>1981</v>
      </c>
    </row>
    <row r="7874" spans="1:5">
      <c r="A7874" s="816">
        <f t="shared" si="513"/>
        <v>29786</v>
      </c>
      <c r="B7874" s="815">
        <f t="shared" si="514"/>
        <v>200</v>
      </c>
      <c r="C7874" s="815">
        <f t="shared" si="515"/>
        <v>166</v>
      </c>
      <c r="D7874" s="815">
        <f t="shared" si="516"/>
        <v>167</v>
      </c>
      <c r="E7874" s="815">
        <v>1981</v>
      </c>
    </row>
    <row r="7875" spans="1:5">
      <c r="A7875" s="816">
        <f t="shared" si="513"/>
        <v>29787</v>
      </c>
      <c r="B7875" s="815">
        <f t="shared" si="514"/>
        <v>201</v>
      </c>
      <c r="C7875" s="815">
        <f t="shared" si="515"/>
        <v>165</v>
      </c>
      <c r="D7875" s="815">
        <f t="shared" si="516"/>
        <v>166</v>
      </c>
      <c r="E7875" s="815">
        <v>1981</v>
      </c>
    </row>
    <row r="7876" spans="1:5">
      <c r="A7876" s="816">
        <f t="shared" si="513"/>
        <v>29788</v>
      </c>
      <c r="B7876" s="815">
        <f t="shared" si="514"/>
        <v>202</v>
      </c>
      <c r="C7876" s="815">
        <f t="shared" si="515"/>
        <v>164</v>
      </c>
      <c r="D7876" s="815">
        <f t="shared" si="516"/>
        <v>165</v>
      </c>
      <c r="E7876" s="815">
        <v>1981</v>
      </c>
    </row>
    <row r="7877" spans="1:5">
      <c r="A7877" s="816">
        <f t="shared" si="513"/>
        <v>29789</v>
      </c>
      <c r="B7877" s="815">
        <f t="shared" si="514"/>
        <v>203</v>
      </c>
      <c r="C7877" s="815">
        <f t="shared" si="515"/>
        <v>163</v>
      </c>
      <c r="D7877" s="815">
        <f t="shared" si="516"/>
        <v>164</v>
      </c>
      <c r="E7877" s="815">
        <v>1981</v>
      </c>
    </row>
    <row r="7878" spans="1:5">
      <c r="A7878" s="816">
        <f t="shared" si="513"/>
        <v>29790</v>
      </c>
      <c r="B7878" s="815">
        <f t="shared" si="514"/>
        <v>204</v>
      </c>
      <c r="C7878" s="815">
        <f t="shared" si="515"/>
        <v>162</v>
      </c>
      <c r="D7878" s="815">
        <f t="shared" si="516"/>
        <v>163</v>
      </c>
      <c r="E7878" s="815">
        <v>1981</v>
      </c>
    </row>
    <row r="7879" spans="1:5">
      <c r="A7879" s="816">
        <f t="shared" si="513"/>
        <v>29791</v>
      </c>
      <c r="B7879" s="815">
        <f t="shared" si="514"/>
        <v>205</v>
      </c>
      <c r="C7879" s="815">
        <f t="shared" si="515"/>
        <v>161</v>
      </c>
      <c r="D7879" s="815">
        <f t="shared" si="516"/>
        <v>162</v>
      </c>
      <c r="E7879" s="815">
        <v>1981</v>
      </c>
    </row>
    <row r="7880" spans="1:5">
      <c r="A7880" s="816">
        <f t="shared" si="513"/>
        <v>29792</v>
      </c>
      <c r="B7880" s="815">
        <f t="shared" si="514"/>
        <v>206</v>
      </c>
      <c r="C7880" s="815">
        <f t="shared" si="515"/>
        <v>160</v>
      </c>
      <c r="D7880" s="815">
        <f t="shared" si="516"/>
        <v>161</v>
      </c>
      <c r="E7880" s="815">
        <v>1981</v>
      </c>
    </row>
    <row r="7881" spans="1:5">
      <c r="A7881" s="816">
        <f t="shared" si="513"/>
        <v>29793</v>
      </c>
      <c r="B7881" s="815">
        <f t="shared" si="514"/>
        <v>207</v>
      </c>
      <c r="C7881" s="815">
        <f t="shared" si="515"/>
        <v>159</v>
      </c>
      <c r="D7881" s="815">
        <f t="shared" si="516"/>
        <v>160</v>
      </c>
      <c r="E7881" s="815">
        <v>1981</v>
      </c>
    </row>
    <row r="7882" spans="1:5">
      <c r="A7882" s="816">
        <f t="shared" si="513"/>
        <v>29794</v>
      </c>
      <c r="B7882" s="815">
        <f t="shared" si="514"/>
        <v>208</v>
      </c>
      <c r="C7882" s="815">
        <f t="shared" si="515"/>
        <v>158</v>
      </c>
      <c r="D7882" s="815">
        <f t="shared" si="516"/>
        <v>159</v>
      </c>
      <c r="E7882" s="815">
        <v>1981</v>
      </c>
    </row>
    <row r="7883" spans="1:5">
      <c r="A7883" s="816">
        <f t="shared" si="513"/>
        <v>29795</v>
      </c>
      <c r="B7883" s="815">
        <f t="shared" si="514"/>
        <v>209</v>
      </c>
      <c r="C7883" s="815">
        <f t="shared" si="515"/>
        <v>157</v>
      </c>
      <c r="D7883" s="815">
        <f t="shared" si="516"/>
        <v>158</v>
      </c>
      <c r="E7883" s="815">
        <v>1981</v>
      </c>
    </row>
    <row r="7884" spans="1:5">
      <c r="A7884" s="816">
        <f t="shared" si="513"/>
        <v>29796</v>
      </c>
      <c r="B7884" s="815">
        <f t="shared" si="514"/>
        <v>210</v>
      </c>
      <c r="C7884" s="815">
        <f t="shared" si="515"/>
        <v>156</v>
      </c>
      <c r="D7884" s="815">
        <f t="shared" si="516"/>
        <v>157</v>
      </c>
      <c r="E7884" s="815">
        <v>1981</v>
      </c>
    </row>
    <row r="7885" spans="1:5">
      <c r="A7885" s="816">
        <f t="shared" si="513"/>
        <v>29797</v>
      </c>
      <c r="B7885" s="815">
        <f t="shared" si="514"/>
        <v>211</v>
      </c>
      <c r="C7885" s="815">
        <f t="shared" si="515"/>
        <v>155</v>
      </c>
      <c r="D7885" s="815">
        <f t="shared" si="516"/>
        <v>156</v>
      </c>
      <c r="E7885" s="815">
        <v>1981</v>
      </c>
    </row>
    <row r="7886" spans="1:5">
      <c r="A7886" s="816">
        <f t="shared" si="513"/>
        <v>29798</v>
      </c>
      <c r="B7886" s="815">
        <f t="shared" si="514"/>
        <v>212</v>
      </c>
      <c r="C7886" s="815">
        <f t="shared" si="515"/>
        <v>154</v>
      </c>
      <c r="D7886" s="815">
        <f t="shared" si="516"/>
        <v>155</v>
      </c>
      <c r="E7886" s="815">
        <v>1981</v>
      </c>
    </row>
    <row r="7887" spans="1:5">
      <c r="A7887" s="816">
        <f t="shared" si="513"/>
        <v>29799</v>
      </c>
      <c r="B7887" s="815">
        <f t="shared" si="514"/>
        <v>213</v>
      </c>
      <c r="C7887" s="815">
        <f t="shared" si="515"/>
        <v>153</v>
      </c>
      <c r="D7887" s="815">
        <f t="shared" si="516"/>
        <v>154</v>
      </c>
      <c r="E7887" s="815">
        <v>1981</v>
      </c>
    </row>
    <row r="7888" spans="1:5">
      <c r="A7888" s="816">
        <f t="shared" si="513"/>
        <v>29800</v>
      </c>
      <c r="B7888" s="815">
        <f t="shared" si="514"/>
        <v>214</v>
      </c>
      <c r="C7888" s="815">
        <f t="shared" si="515"/>
        <v>152</v>
      </c>
      <c r="D7888" s="815">
        <f t="shared" si="516"/>
        <v>153</v>
      </c>
      <c r="E7888" s="815">
        <v>1981</v>
      </c>
    </row>
    <row r="7889" spans="1:5">
      <c r="A7889" s="816">
        <f t="shared" si="513"/>
        <v>29801</v>
      </c>
      <c r="B7889" s="815">
        <f t="shared" si="514"/>
        <v>215</v>
      </c>
      <c r="C7889" s="815">
        <f t="shared" si="515"/>
        <v>151</v>
      </c>
      <c r="D7889" s="815">
        <f t="shared" si="516"/>
        <v>152</v>
      </c>
      <c r="E7889" s="815">
        <v>1981</v>
      </c>
    </row>
    <row r="7890" spans="1:5">
      <c r="A7890" s="816">
        <f t="shared" si="513"/>
        <v>29802</v>
      </c>
      <c r="B7890" s="815">
        <f t="shared" si="514"/>
        <v>216</v>
      </c>
      <c r="C7890" s="815">
        <f t="shared" si="515"/>
        <v>150</v>
      </c>
      <c r="D7890" s="815">
        <f t="shared" si="516"/>
        <v>151</v>
      </c>
      <c r="E7890" s="815">
        <v>1981</v>
      </c>
    </row>
    <row r="7891" spans="1:5">
      <c r="A7891" s="816">
        <f t="shared" si="513"/>
        <v>29803</v>
      </c>
      <c r="B7891" s="815">
        <f t="shared" si="514"/>
        <v>217</v>
      </c>
      <c r="C7891" s="815">
        <f t="shared" si="515"/>
        <v>149</v>
      </c>
      <c r="D7891" s="815">
        <f t="shared" si="516"/>
        <v>150</v>
      </c>
      <c r="E7891" s="815">
        <v>1981</v>
      </c>
    </row>
    <row r="7892" spans="1:5">
      <c r="A7892" s="816">
        <f t="shared" si="513"/>
        <v>29804</v>
      </c>
      <c r="B7892" s="815">
        <f t="shared" si="514"/>
        <v>218</v>
      </c>
      <c r="C7892" s="815">
        <f t="shared" si="515"/>
        <v>148</v>
      </c>
      <c r="D7892" s="815">
        <f t="shared" si="516"/>
        <v>149</v>
      </c>
      <c r="E7892" s="815">
        <v>1981</v>
      </c>
    </row>
    <row r="7893" spans="1:5">
      <c r="A7893" s="816">
        <f t="shared" si="513"/>
        <v>29805</v>
      </c>
      <c r="B7893" s="815">
        <f t="shared" si="514"/>
        <v>219</v>
      </c>
      <c r="C7893" s="815">
        <f t="shared" si="515"/>
        <v>147</v>
      </c>
      <c r="D7893" s="815">
        <f t="shared" si="516"/>
        <v>148</v>
      </c>
      <c r="E7893" s="815">
        <v>1981</v>
      </c>
    </row>
    <row r="7894" spans="1:5">
      <c r="A7894" s="816">
        <f t="shared" si="513"/>
        <v>29806</v>
      </c>
      <c r="B7894" s="815">
        <f t="shared" si="514"/>
        <v>220</v>
      </c>
      <c r="C7894" s="815">
        <f t="shared" si="515"/>
        <v>146</v>
      </c>
      <c r="D7894" s="815">
        <f t="shared" si="516"/>
        <v>147</v>
      </c>
      <c r="E7894" s="815">
        <v>1981</v>
      </c>
    </row>
    <row r="7895" spans="1:5">
      <c r="A7895" s="816">
        <f t="shared" si="513"/>
        <v>29807</v>
      </c>
      <c r="B7895" s="815">
        <f t="shared" si="514"/>
        <v>221</v>
      </c>
      <c r="C7895" s="815">
        <f t="shared" si="515"/>
        <v>145</v>
      </c>
      <c r="D7895" s="815">
        <f t="shared" si="516"/>
        <v>146</v>
      </c>
      <c r="E7895" s="815">
        <v>1981</v>
      </c>
    </row>
    <row r="7896" spans="1:5">
      <c r="A7896" s="816">
        <f t="shared" si="513"/>
        <v>29808</v>
      </c>
      <c r="B7896" s="815">
        <f t="shared" si="514"/>
        <v>222</v>
      </c>
      <c r="C7896" s="815">
        <f t="shared" si="515"/>
        <v>144</v>
      </c>
      <c r="D7896" s="815">
        <f t="shared" si="516"/>
        <v>145</v>
      </c>
      <c r="E7896" s="815">
        <v>1981</v>
      </c>
    </row>
    <row r="7897" spans="1:5">
      <c r="A7897" s="816">
        <f t="shared" si="513"/>
        <v>29809</v>
      </c>
      <c r="B7897" s="815">
        <f t="shared" si="514"/>
        <v>223</v>
      </c>
      <c r="C7897" s="815">
        <f t="shared" si="515"/>
        <v>143</v>
      </c>
      <c r="D7897" s="815">
        <f t="shared" si="516"/>
        <v>144</v>
      </c>
      <c r="E7897" s="815">
        <v>1981</v>
      </c>
    </row>
    <row r="7898" spans="1:5">
      <c r="A7898" s="816">
        <f t="shared" si="513"/>
        <v>29810</v>
      </c>
      <c r="B7898" s="815">
        <f t="shared" si="514"/>
        <v>224</v>
      </c>
      <c r="C7898" s="815">
        <f t="shared" si="515"/>
        <v>142</v>
      </c>
      <c r="D7898" s="815">
        <f t="shared" si="516"/>
        <v>143</v>
      </c>
      <c r="E7898" s="815">
        <v>1981</v>
      </c>
    </row>
    <row r="7899" spans="1:5">
      <c r="A7899" s="816">
        <f t="shared" si="513"/>
        <v>29811</v>
      </c>
      <c r="B7899" s="815">
        <f t="shared" si="514"/>
        <v>225</v>
      </c>
      <c r="C7899" s="815">
        <f t="shared" si="515"/>
        <v>141</v>
      </c>
      <c r="D7899" s="815">
        <f t="shared" si="516"/>
        <v>142</v>
      </c>
      <c r="E7899" s="815">
        <v>1981</v>
      </c>
    </row>
    <row r="7900" spans="1:5">
      <c r="A7900" s="816">
        <f t="shared" si="513"/>
        <v>29812</v>
      </c>
      <c r="B7900" s="815">
        <f t="shared" si="514"/>
        <v>226</v>
      </c>
      <c r="C7900" s="815">
        <f t="shared" si="515"/>
        <v>140</v>
      </c>
      <c r="D7900" s="815">
        <f t="shared" si="516"/>
        <v>141</v>
      </c>
      <c r="E7900" s="815">
        <v>1981</v>
      </c>
    </row>
    <row r="7901" spans="1:5">
      <c r="A7901" s="816">
        <f t="shared" si="513"/>
        <v>29813</v>
      </c>
      <c r="B7901" s="815">
        <f t="shared" si="514"/>
        <v>227</v>
      </c>
      <c r="C7901" s="815">
        <f t="shared" si="515"/>
        <v>139</v>
      </c>
      <c r="D7901" s="815">
        <f t="shared" si="516"/>
        <v>140</v>
      </c>
      <c r="E7901" s="815">
        <v>1981</v>
      </c>
    </row>
    <row r="7902" spans="1:5">
      <c r="A7902" s="816">
        <f t="shared" si="513"/>
        <v>29814</v>
      </c>
      <c r="B7902" s="815">
        <f t="shared" si="514"/>
        <v>228</v>
      </c>
      <c r="C7902" s="815">
        <f t="shared" si="515"/>
        <v>138</v>
      </c>
      <c r="D7902" s="815">
        <f t="shared" si="516"/>
        <v>139</v>
      </c>
      <c r="E7902" s="815">
        <v>1981</v>
      </c>
    </row>
    <row r="7903" spans="1:5">
      <c r="A7903" s="816">
        <f t="shared" si="513"/>
        <v>29815</v>
      </c>
      <c r="B7903" s="815">
        <f t="shared" si="514"/>
        <v>229</v>
      </c>
      <c r="C7903" s="815">
        <f t="shared" si="515"/>
        <v>137</v>
      </c>
      <c r="D7903" s="815">
        <f t="shared" si="516"/>
        <v>138</v>
      </c>
      <c r="E7903" s="815">
        <v>1981</v>
      </c>
    </row>
    <row r="7904" spans="1:5">
      <c r="A7904" s="816">
        <f t="shared" si="513"/>
        <v>29816</v>
      </c>
      <c r="B7904" s="815">
        <f t="shared" si="514"/>
        <v>230</v>
      </c>
      <c r="C7904" s="815">
        <f t="shared" si="515"/>
        <v>136</v>
      </c>
      <c r="D7904" s="815">
        <f t="shared" si="516"/>
        <v>137</v>
      </c>
      <c r="E7904" s="815">
        <v>1981</v>
      </c>
    </row>
    <row r="7905" spans="1:5">
      <c r="A7905" s="816">
        <f t="shared" si="513"/>
        <v>29817</v>
      </c>
      <c r="B7905" s="815">
        <f t="shared" si="514"/>
        <v>231</v>
      </c>
      <c r="C7905" s="815">
        <f t="shared" si="515"/>
        <v>135</v>
      </c>
      <c r="D7905" s="815">
        <f t="shared" si="516"/>
        <v>136</v>
      </c>
      <c r="E7905" s="815">
        <v>1981</v>
      </c>
    </row>
    <row r="7906" spans="1:5">
      <c r="A7906" s="816">
        <f t="shared" si="513"/>
        <v>29818</v>
      </c>
      <c r="B7906" s="815">
        <f t="shared" si="514"/>
        <v>232</v>
      </c>
      <c r="C7906" s="815">
        <f t="shared" si="515"/>
        <v>134</v>
      </c>
      <c r="D7906" s="815">
        <f t="shared" si="516"/>
        <v>135</v>
      </c>
      <c r="E7906" s="815">
        <v>1981</v>
      </c>
    </row>
    <row r="7907" spans="1:5">
      <c r="A7907" s="816">
        <f t="shared" si="513"/>
        <v>29819</v>
      </c>
      <c r="B7907" s="815">
        <f t="shared" si="514"/>
        <v>233</v>
      </c>
      <c r="C7907" s="815">
        <f t="shared" si="515"/>
        <v>133</v>
      </c>
      <c r="D7907" s="815">
        <f t="shared" si="516"/>
        <v>134</v>
      </c>
      <c r="E7907" s="815">
        <v>1981</v>
      </c>
    </row>
    <row r="7908" spans="1:5">
      <c r="A7908" s="816">
        <f t="shared" si="513"/>
        <v>29820</v>
      </c>
      <c r="B7908" s="815">
        <f t="shared" si="514"/>
        <v>234</v>
      </c>
      <c r="C7908" s="815">
        <f t="shared" si="515"/>
        <v>132</v>
      </c>
      <c r="D7908" s="815">
        <f t="shared" si="516"/>
        <v>133</v>
      </c>
      <c r="E7908" s="815">
        <v>1981</v>
      </c>
    </row>
    <row r="7909" spans="1:5">
      <c r="A7909" s="816">
        <f t="shared" si="513"/>
        <v>29821</v>
      </c>
      <c r="B7909" s="815">
        <f t="shared" si="514"/>
        <v>235</v>
      </c>
      <c r="C7909" s="815">
        <f t="shared" si="515"/>
        <v>131</v>
      </c>
      <c r="D7909" s="815">
        <f t="shared" si="516"/>
        <v>132</v>
      </c>
      <c r="E7909" s="815">
        <v>1981</v>
      </c>
    </row>
    <row r="7910" spans="1:5">
      <c r="A7910" s="816">
        <f t="shared" si="513"/>
        <v>29822</v>
      </c>
      <c r="B7910" s="815">
        <f t="shared" si="514"/>
        <v>236</v>
      </c>
      <c r="C7910" s="815">
        <f t="shared" si="515"/>
        <v>130</v>
      </c>
      <c r="D7910" s="815">
        <f t="shared" si="516"/>
        <v>131</v>
      </c>
      <c r="E7910" s="815">
        <v>1981</v>
      </c>
    </row>
    <row r="7911" spans="1:5">
      <c r="A7911" s="816">
        <f t="shared" si="513"/>
        <v>29823</v>
      </c>
      <c r="B7911" s="815">
        <f t="shared" si="514"/>
        <v>237</v>
      </c>
      <c r="C7911" s="815">
        <f t="shared" si="515"/>
        <v>129</v>
      </c>
      <c r="D7911" s="815">
        <f t="shared" si="516"/>
        <v>130</v>
      </c>
      <c r="E7911" s="815">
        <v>1981</v>
      </c>
    </row>
    <row r="7912" spans="1:5">
      <c r="A7912" s="816">
        <f t="shared" si="513"/>
        <v>29824</v>
      </c>
      <c r="B7912" s="815">
        <f t="shared" si="514"/>
        <v>238</v>
      </c>
      <c r="C7912" s="815">
        <f t="shared" si="515"/>
        <v>128</v>
      </c>
      <c r="D7912" s="815">
        <f t="shared" si="516"/>
        <v>129</v>
      </c>
      <c r="E7912" s="815">
        <v>1981</v>
      </c>
    </row>
    <row r="7913" spans="1:5">
      <c r="A7913" s="816">
        <f t="shared" si="513"/>
        <v>29825</v>
      </c>
      <c r="B7913" s="815">
        <f t="shared" si="514"/>
        <v>239</v>
      </c>
      <c r="C7913" s="815">
        <f t="shared" si="515"/>
        <v>127</v>
      </c>
      <c r="D7913" s="815">
        <f t="shared" si="516"/>
        <v>128</v>
      </c>
      <c r="E7913" s="815">
        <v>1981</v>
      </c>
    </row>
    <row r="7914" spans="1:5">
      <c r="A7914" s="816">
        <f t="shared" si="513"/>
        <v>29826</v>
      </c>
      <c r="B7914" s="815">
        <f t="shared" si="514"/>
        <v>240</v>
      </c>
      <c r="C7914" s="815">
        <f t="shared" si="515"/>
        <v>126</v>
      </c>
      <c r="D7914" s="815">
        <f t="shared" si="516"/>
        <v>127</v>
      </c>
      <c r="E7914" s="815">
        <v>1981</v>
      </c>
    </row>
    <row r="7915" spans="1:5">
      <c r="A7915" s="816">
        <f t="shared" si="513"/>
        <v>29827</v>
      </c>
      <c r="B7915" s="815">
        <f t="shared" si="514"/>
        <v>241</v>
      </c>
      <c r="C7915" s="815">
        <f t="shared" si="515"/>
        <v>125</v>
      </c>
      <c r="D7915" s="815">
        <f t="shared" si="516"/>
        <v>126</v>
      </c>
      <c r="E7915" s="815">
        <v>1981</v>
      </c>
    </row>
    <row r="7916" spans="1:5">
      <c r="A7916" s="816">
        <f t="shared" si="513"/>
        <v>29828</v>
      </c>
      <c r="B7916" s="815">
        <f t="shared" si="514"/>
        <v>242</v>
      </c>
      <c r="C7916" s="815">
        <f t="shared" si="515"/>
        <v>124</v>
      </c>
      <c r="D7916" s="815">
        <f t="shared" si="516"/>
        <v>125</v>
      </c>
      <c r="E7916" s="815">
        <v>1981</v>
      </c>
    </row>
    <row r="7917" spans="1:5">
      <c r="A7917" s="816">
        <f t="shared" si="513"/>
        <v>29829</v>
      </c>
      <c r="B7917" s="815">
        <f t="shared" si="514"/>
        <v>243</v>
      </c>
      <c r="C7917" s="815">
        <f t="shared" si="515"/>
        <v>123</v>
      </c>
      <c r="D7917" s="815">
        <f t="shared" si="516"/>
        <v>124</v>
      </c>
      <c r="E7917" s="815">
        <v>1981</v>
      </c>
    </row>
    <row r="7918" spans="1:5">
      <c r="A7918" s="816">
        <f t="shared" si="513"/>
        <v>29830</v>
      </c>
      <c r="B7918" s="815">
        <f t="shared" si="514"/>
        <v>244</v>
      </c>
      <c r="C7918" s="815">
        <f t="shared" si="515"/>
        <v>122</v>
      </c>
      <c r="D7918" s="815">
        <f t="shared" si="516"/>
        <v>123</v>
      </c>
      <c r="E7918" s="815">
        <v>1981</v>
      </c>
    </row>
    <row r="7919" spans="1:5">
      <c r="A7919" s="816">
        <f t="shared" si="513"/>
        <v>29831</v>
      </c>
      <c r="B7919" s="815">
        <f t="shared" si="514"/>
        <v>245</v>
      </c>
      <c r="C7919" s="815">
        <f t="shared" si="515"/>
        <v>121</v>
      </c>
      <c r="D7919" s="815">
        <f t="shared" si="516"/>
        <v>122</v>
      </c>
      <c r="E7919" s="815">
        <v>1981</v>
      </c>
    </row>
    <row r="7920" spans="1:5">
      <c r="A7920" s="816">
        <f t="shared" si="513"/>
        <v>29832</v>
      </c>
      <c r="B7920" s="815">
        <f t="shared" si="514"/>
        <v>246</v>
      </c>
      <c r="C7920" s="815">
        <f t="shared" si="515"/>
        <v>120</v>
      </c>
      <c r="D7920" s="815">
        <f t="shared" si="516"/>
        <v>121</v>
      </c>
      <c r="E7920" s="815">
        <v>1981</v>
      </c>
    </row>
    <row r="7921" spans="1:5">
      <c r="A7921" s="816">
        <f t="shared" si="513"/>
        <v>29833</v>
      </c>
      <c r="B7921" s="815">
        <f t="shared" si="514"/>
        <v>247</v>
      </c>
      <c r="C7921" s="815">
        <f t="shared" si="515"/>
        <v>119</v>
      </c>
      <c r="D7921" s="815">
        <f t="shared" si="516"/>
        <v>120</v>
      </c>
      <c r="E7921" s="815">
        <v>1981</v>
      </c>
    </row>
    <row r="7922" spans="1:5">
      <c r="A7922" s="816">
        <f t="shared" si="513"/>
        <v>29834</v>
      </c>
      <c r="B7922" s="815">
        <f t="shared" si="514"/>
        <v>248</v>
      </c>
      <c r="C7922" s="815">
        <f t="shared" si="515"/>
        <v>118</v>
      </c>
      <c r="D7922" s="815">
        <f t="shared" si="516"/>
        <v>119</v>
      </c>
      <c r="E7922" s="815">
        <v>1981</v>
      </c>
    </row>
    <row r="7923" spans="1:5">
      <c r="A7923" s="816">
        <f t="shared" ref="A7923:A7986" si="517">A7922+1</f>
        <v>29835</v>
      </c>
      <c r="B7923" s="815">
        <f t="shared" si="514"/>
        <v>249</v>
      </c>
      <c r="C7923" s="815">
        <f t="shared" si="515"/>
        <v>117</v>
      </c>
      <c r="D7923" s="815">
        <f t="shared" si="516"/>
        <v>118</v>
      </c>
      <c r="E7923" s="815">
        <v>1981</v>
      </c>
    </row>
    <row r="7924" spans="1:5">
      <c r="A7924" s="816">
        <f t="shared" si="517"/>
        <v>29836</v>
      </c>
      <c r="B7924" s="815">
        <f t="shared" si="514"/>
        <v>250</v>
      </c>
      <c r="C7924" s="815">
        <f t="shared" si="515"/>
        <v>116</v>
      </c>
      <c r="D7924" s="815">
        <f t="shared" si="516"/>
        <v>117</v>
      </c>
      <c r="E7924" s="815">
        <v>1981</v>
      </c>
    </row>
    <row r="7925" spans="1:5">
      <c r="A7925" s="816">
        <f t="shared" si="517"/>
        <v>29837</v>
      </c>
      <c r="B7925" s="815">
        <f t="shared" si="514"/>
        <v>251</v>
      </c>
      <c r="C7925" s="815">
        <f t="shared" si="515"/>
        <v>115</v>
      </c>
      <c r="D7925" s="815">
        <f t="shared" si="516"/>
        <v>116</v>
      </c>
      <c r="E7925" s="815">
        <v>1981</v>
      </c>
    </row>
    <row r="7926" spans="1:5">
      <c r="A7926" s="816">
        <f t="shared" si="517"/>
        <v>29838</v>
      </c>
      <c r="B7926" s="815">
        <f t="shared" si="514"/>
        <v>252</v>
      </c>
      <c r="C7926" s="815">
        <f t="shared" si="515"/>
        <v>114</v>
      </c>
      <c r="D7926" s="815">
        <f t="shared" si="516"/>
        <v>115</v>
      </c>
      <c r="E7926" s="815">
        <v>1981</v>
      </c>
    </row>
    <row r="7927" spans="1:5">
      <c r="A7927" s="816">
        <f t="shared" si="517"/>
        <v>29839</v>
      </c>
      <c r="B7927" s="815">
        <f t="shared" si="514"/>
        <v>253</v>
      </c>
      <c r="C7927" s="815">
        <f t="shared" si="515"/>
        <v>113</v>
      </c>
      <c r="D7927" s="815">
        <f t="shared" si="516"/>
        <v>114</v>
      </c>
      <c r="E7927" s="815">
        <v>1981</v>
      </c>
    </row>
    <row r="7928" spans="1:5">
      <c r="A7928" s="816">
        <f t="shared" si="517"/>
        <v>29840</v>
      </c>
      <c r="B7928" s="815">
        <f t="shared" si="514"/>
        <v>254</v>
      </c>
      <c r="C7928" s="815">
        <f t="shared" si="515"/>
        <v>112</v>
      </c>
      <c r="D7928" s="815">
        <f t="shared" si="516"/>
        <v>113</v>
      </c>
      <c r="E7928" s="815">
        <v>1981</v>
      </c>
    </row>
    <row r="7929" spans="1:5">
      <c r="A7929" s="816">
        <f t="shared" si="517"/>
        <v>29841</v>
      </c>
      <c r="B7929" s="815">
        <f t="shared" si="514"/>
        <v>255</v>
      </c>
      <c r="C7929" s="815">
        <f t="shared" si="515"/>
        <v>111</v>
      </c>
      <c r="D7929" s="815">
        <f t="shared" si="516"/>
        <v>112</v>
      </c>
      <c r="E7929" s="815">
        <v>1981</v>
      </c>
    </row>
    <row r="7930" spans="1:5">
      <c r="A7930" s="816">
        <f t="shared" si="517"/>
        <v>29842</v>
      </c>
      <c r="B7930" s="815">
        <f t="shared" si="514"/>
        <v>256</v>
      </c>
      <c r="C7930" s="815">
        <f t="shared" si="515"/>
        <v>110</v>
      </c>
      <c r="D7930" s="815">
        <f t="shared" si="516"/>
        <v>111</v>
      </c>
      <c r="E7930" s="815">
        <v>1981</v>
      </c>
    </row>
    <row r="7931" spans="1:5">
      <c r="A7931" s="816">
        <f t="shared" si="517"/>
        <v>29843</v>
      </c>
      <c r="B7931" s="815">
        <f t="shared" si="514"/>
        <v>257</v>
      </c>
      <c r="C7931" s="815">
        <f t="shared" si="515"/>
        <v>109</v>
      </c>
      <c r="D7931" s="815">
        <f t="shared" si="516"/>
        <v>110</v>
      </c>
      <c r="E7931" s="815">
        <v>1981</v>
      </c>
    </row>
    <row r="7932" spans="1:5">
      <c r="A7932" s="816">
        <f t="shared" si="517"/>
        <v>29844</v>
      </c>
      <c r="B7932" s="815">
        <f t="shared" si="514"/>
        <v>258</v>
      </c>
      <c r="C7932" s="815">
        <f t="shared" si="515"/>
        <v>108</v>
      </c>
      <c r="D7932" s="815">
        <f t="shared" si="516"/>
        <v>109</v>
      </c>
      <c r="E7932" s="815">
        <v>1981</v>
      </c>
    </row>
    <row r="7933" spans="1:5">
      <c r="A7933" s="816">
        <f t="shared" si="517"/>
        <v>29845</v>
      </c>
      <c r="B7933" s="815">
        <f t="shared" ref="B7933:B7996" si="518">B7932+1</f>
        <v>259</v>
      </c>
      <c r="C7933" s="815">
        <f t="shared" ref="C7933:C7996" si="519">C7932-1</f>
        <v>107</v>
      </c>
      <c r="D7933" s="815">
        <f t="shared" ref="D7933:D7996" si="520">D7932-1</f>
        <v>108</v>
      </c>
      <c r="E7933" s="815">
        <v>1981</v>
      </c>
    </row>
    <row r="7934" spans="1:5">
      <c r="A7934" s="816">
        <f t="shared" si="517"/>
        <v>29846</v>
      </c>
      <c r="B7934" s="815">
        <f t="shared" si="518"/>
        <v>260</v>
      </c>
      <c r="C7934" s="815">
        <f t="shared" si="519"/>
        <v>106</v>
      </c>
      <c r="D7934" s="815">
        <f t="shared" si="520"/>
        <v>107</v>
      </c>
      <c r="E7934" s="815">
        <v>1981</v>
      </c>
    </row>
    <row r="7935" spans="1:5">
      <c r="A7935" s="816">
        <f t="shared" si="517"/>
        <v>29847</v>
      </c>
      <c r="B7935" s="815">
        <f t="shared" si="518"/>
        <v>261</v>
      </c>
      <c r="C7935" s="815">
        <f t="shared" si="519"/>
        <v>105</v>
      </c>
      <c r="D7935" s="815">
        <f t="shared" si="520"/>
        <v>106</v>
      </c>
      <c r="E7935" s="815">
        <v>1981</v>
      </c>
    </row>
    <row r="7936" spans="1:5">
      <c r="A7936" s="816">
        <f t="shared" si="517"/>
        <v>29848</v>
      </c>
      <c r="B7936" s="815">
        <f t="shared" si="518"/>
        <v>262</v>
      </c>
      <c r="C7936" s="815">
        <f t="shared" si="519"/>
        <v>104</v>
      </c>
      <c r="D7936" s="815">
        <f t="shared" si="520"/>
        <v>105</v>
      </c>
      <c r="E7936" s="815">
        <v>1981</v>
      </c>
    </row>
    <row r="7937" spans="1:5">
      <c r="A7937" s="816">
        <f t="shared" si="517"/>
        <v>29849</v>
      </c>
      <c r="B7937" s="815">
        <f t="shared" si="518"/>
        <v>263</v>
      </c>
      <c r="C7937" s="815">
        <f t="shared" si="519"/>
        <v>103</v>
      </c>
      <c r="D7937" s="815">
        <f t="shared" si="520"/>
        <v>104</v>
      </c>
      <c r="E7937" s="815">
        <v>1981</v>
      </c>
    </row>
    <row r="7938" spans="1:5">
      <c r="A7938" s="816">
        <f t="shared" si="517"/>
        <v>29850</v>
      </c>
      <c r="B7938" s="815">
        <f t="shared" si="518"/>
        <v>264</v>
      </c>
      <c r="C7938" s="815">
        <f t="shared" si="519"/>
        <v>102</v>
      </c>
      <c r="D7938" s="815">
        <f t="shared" si="520"/>
        <v>103</v>
      </c>
      <c r="E7938" s="815">
        <v>1981</v>
      </c>
    </row>
    <row r="7939" spans="1:5">
      <c r="A7939" s="816">
        <f t="shared" si="517"/>
        <v>29851</v>
      </c>
      <c r="B7939" s="815">
        <f t="shared" si="518"/>
        <v>265</v>
      </c>
      <c r="C7939" s="815">
        <f t="shared" si="519"/>
        <v>101</v>
      </c>
      <c r="D7939" s="815">
        <f t="shared" si="520"/>
        <v>102</v>
      </c>
      <c r="E7939" s="815">
        <v>1981</v>
      </c>
    </row>
    <row r="7940" spans="1:5">
      <c r="A7940" s="816">
        <f t="shared" si="517"/>
        <v>29852</v>
      </c>
      <c r="B7940" s="815">
        <f t="shared" si="518"/>
        <v>266</v>
      </c>
      <c r="C7940" s="815">
        <f t="shared" si="519"/>
        <v>100</v>
      </c>
      <c r="D7940" s="815">
        <f t="shared" si="520"/>
        <v>101</v>
      </c>
      <c r="E7940" s="815">
        <v>1981</v>
      </c>
    </row>
    <row r="7941" spans="1:5">
      <c r="A7941" s="816">
        <f t="shared" si="517"/>
        <v>29853</v>
      </c>
      <c r="B7941" s="815">
        <f t="shared" si="518"/>
        <v>267</v>
      </c>
      <c r="C7941" s="815">
        <f t="shared" si="519"/>
        <v>99</v>
      </c>
      <c r="D7941" s="815">
        <f t="shared" si="520"/>
        <v>100</v>
      </c>
      <c r="E7941" s="815">
        <v>1981</v>
      </c>
    </row>
    <row r="7942" spans="1:5">
      <c r="A7942" s="816">
        <f t="shared" si="517"/>
        <v>29854</v>
      </c>
      <c r="B7942" s="815">
        <f t="shared" si="518"/>
        <v>268</v>
      </c>
      <c r="C7942" s="815">
        <f t="shared" si="519"/>
        <v>98</v>
      </c>
      <c r="D7942" s="815">
        <f t="shared" si="520"/>
        <v>99</v>
      </c>
      <c r="E7942" s="815">
        <v>1981</v>
      </c>
    </row>
    <row r="7943" spans="1:5">
      <c r="A7943" s="816">
        <f t="shared" si="517"/>
        <v>29855</v>
      </c>
      <c r="B7943" s="815">
        <f t="shared" si="518"/>
        <v>269</v>
      </c>
      <c r="C7943" s="815">
        <f t="shared" si="519"/>
        <v>97</v>
      </c>
      <c r="D7943" s="815">
        <f t="shared" si="520"/>
        <v>98</v>
      </c>
      <c r="E7943" s="815">
        <v>1981</v>
      </c>
    </row>
    <row r="7944" spans="1:5">
      <c r="A7944" s="816">
        <f t="shared" si="517"/>
        <v>29856</v>
      </c>
      <c r="B7944" s="815">
        <f t="shared" si="518"/>
        <v>270</v>
      </c>
      <c r="C7944" s="815">
        <f t="shared" si="519"/>
        <v>96</v>
      </c>
      <c r="D7944" s="815">
        <f t="shared" si="520"/>
        <v>97</v>
      </c>
      <c r="E7944" s="815">
        <v>1981</v>
      </c>
    </row>
    <row r="7945" spans="1:5">
      <c r="A7945" s="816">
        <f t="shared" si="517"/>
        <v>29857</v>
      </c>
      <c r="B7945" s="815">
        <f t="shared" si="518"/>
        <v>271</v>
      </c>
      <c r="C7945" s="815">
        <f t="shared" si="519"/>
        <v>95</v>
      </c>
      <c r="D7945" s="815">
        <f t="shared" si="520"/>
        <v>96</v>
      </c>
      <c r="E7945" s="815">
        <v>1981</v>
      </c>
    </row>
    <row r="7946" spans="1:5">
      <c r="A7946" s="816">
        <f t="shared" si="517"/>
        <v>29858</v>
      </c>
      <c r="B7946" s="815">
        <f t="shared" si="518"/>
        <v>272</v>
      </c>
      <c r="C7946" s="815">
        <f t="shared" si="519"/>
        <v>94</v>
      </c>
      <c r="D7946" s="815">
        <f t="shared" si="520"/>
        <v>95</v>
      </c>
      <c r="E7946" s="815">
        <v>1981</v>
      </c>
    </row>
    <row r="7947" spans="1:5">
      <c r="A7947" s="816">
        <f t="shared" si="517"/>
        <v>29859</v>
      </c>
      <c r="B7947" s="815">
        <f t="shared" si="518"/>
        <v>273</v>
      </c>
      <c r="C7947" s="815">
        <f t="shared" si="519"/>
        <v>93</v>
      </c>
      <c r="D7947" s="815">
        <f t="shared" si="520"/>
        <v>94</v>
      </c>
      <c r="E7947" s="815">
        <v>1981</v>
      </c>
    </row>
    <row r="7948" spans="1:5">
      <c r="A7948" s="816">
        <f t="shared" si="517"/>
        <v>29860</v>
      </c>
      <c r="B7948" s="815">
        <f t="shared" si="518"/>
        <v>274</v>
      </c>
      <c r="C7948" s="815">
        <f t="shared" si="519"/>
        <v>92</v>
      </c>
      <c r="D7948" s="815">
        <f t="shared" si="520"/>
        <v>93</v>
      </c>
      <c r="E7948" s="815">
        <v>1981</v>
      </c>
    </row>
    <row r="7949" spans="1:5">
      <c r="A7949" s="816">
        <f t="shared" si="517"/>
        <v>29861</v>
      </c>
      <c r="B7949" s="815">
        <f t="shared" si="518"/>
        <v>275</v>
      </c>
      <c r="C7949" s="815">
        <f t="shared" si="519"/>
        <v>91</v>
      </c>
      <c r="D7949" s="815">
        <f t="shared" si="520"/>
        <v>92</v>
      </c>
      <c r="E7949" s="815">
        <v>1981</v>
      </c>
    </row>
    <row r="7950" spans="1:5">
      <c r="A7950" s="816">
        <f t="shared" si="517"/>
        <v>29862</v>
      </c>
      <c r="B7950" s="815">
        <f t="shared" si="518"/>
        <v>276</v>
      </c>
      <c r="C7950" s="815">
        <f t="shared" si="519"/>
        <v>90</v>
      </c>
      <c r="D7950" s="815">
        <f t="shared" si="520"/>
        <v>91</v>
      </c>
      <c r="E7950" s="815">
        <v>1981</v>
      </c>
    </row>
    <row r="7951" spans="1:5">
      <c r="A7951" s="816">
        <f t="shared" si="517"/>
        <v>29863</v>
      </c>
      <c r="B7951" s="815">
        <f t="shared" si="518"/>
        <v>277</v>
      </c>
      <c r="C7951" s="815">
        <f t="shared" si="519"/>
        <v>89</v>
      </c>
      <c r="D7951" s="815">
        <f t="shared" si="520"/>
        <v>90</v>
      </c>
      <c r="E7951" s="815">
        <v>1981</v>
      </c>
    </row>
    <row r="7952" spans="1:5">
      <c r="A7952" s="816">
        <f t="shared" si="517"/>
        <v>29864</v>
      </c>
      <c r="B7952" s="815">
        <f t="shared" si="518"/>
        <v>278</v>
      </c>
      <c r="C7952" s="815">
        <f t="shared" si="519"/>
        <v>88</v>
      </c>
      <c r="D7952" s="815">
        <f t="shared" si="520"/>
        <v>89</v>
      </c>
      <c r="E7952" s="815">
        <v>1981</v>
      </c>
    </row>
    <row r="7953" spans="1:5">
      <c r="A7953" s="816">
        <f t="shared" si="517"/>
        <v>29865</v>
      </c>
      <c r="B7953" s="815">
        <f t="shared" si="518"/>
        <v>279</v>
      </c>
      <c r="C7953" s="815">
        <f t="shared" si="519"/>
        <v>87</v>
      </c>
      <c r="D7953" s="815">
        <f t="shared" si="520"/>
        <v>88</v>
      </c>
      <c r="E7953" s="815">
        <v>1981</v>
      </c>
    </row>
    <row r="7954" spans="1:5">
      <c r="A7954" s="816">
        <f t="shared" si="517"/>
        <v>29866</v>
      </c>
      <c r="B7954" s="815">
        <f t="shared" si="518"/>
        <v>280</v>
      </c>
      <c r="C7954" s="815">
        <f t="shared" si="519"/>
        <v>86</v>
      </c>
      <c r="D7954" s="815">
        <f t="shared" si="520"/>
        <v>87</v>
      </c>
      <c r="E7954" s="815">
        <v>1981</v>
      </c>
    </row>
    <row r="7955" spans="1:5">
      <c r="A7955" s="816">
        <f t="shared" si="517"/>
        <v>29867</v>
      </c>
      <c r="B7955" s="815">
        <f t="shared" si="518"/>
        <v>281</v>
      </c>
      <c r="C7955" s="815">
        <f t="shared" si="519"/>
        <v>85</v>
      </c>
      <c r="D7955" s="815">
        <f t="shared" si="520"/>
        <v>86</v>
      </c>
      <c r="E7955" s="815">
        <v>1981</v>
      </c>
    </row>
    <row r="7956" spans="1:5">
      <c r="A7956" s="816">
        <f t="shared" si="517"/>
        <v>29868</v>
      </c>
      <c r="B7956" s="815">
        <f t="shared" si="518"/>
        <v>282</v>
      </c>
      <c r="C7956" s="815">
        <f t="shared" si="519"/>
        <v>84</v>
      </c>
      <c r="D7956" s="815">
        <f t="shared" si="520"/>
        <v>85</v>
      </c>
      <c r="E7956" s="815">
        <v>1981</v>
      </c>
    </row>
    <row r="7957" spans="1:5">
      <c r="A7957" s="816">
        <f t="shared" si="517"/>
        <v>29869</v>
      </c>
      <c r="B7957" s="815">
        <f t="shared" si="518"/>
        <v>283</v>
      </c>
      <c r="C7957" s="815">
        <f t="shared" si="519"/>
        <v>83</v>
      </c>
      <c r="D7957" s="815">
        <f t="shared" si="520"/>
        <v>84</v>
      </c>
      <c r="E7957" s="815">
        <v>1981</v>
      </c>
    </row>
    <row r="7958" spans="1:5">
      <c r="A7958" s="816">
        <f t="shared" si="517"/>
        <v>29870</v>
      </c>
      <c r="B7958" s="815">
        <f t="shared" si="518"/>
        <v>284</v>
      </c>
      <c r="C7958" s="815">
        <f t="shared" si="519"/>
        <v>82</v>
      </c>
      <c r="D7958" s="815">
        <f t="shared" si="520"/>
        <v>83</v>
      </c>
      <c r="E7958" s="815">
        <v>1981</v>
      </c>
    </row>
    <row r="7959" spans="1:5">
      <c r="A7959" s="816">
        <f t="shared" si="517"/>
        <v>29871</v>
      </c>
      <c r="B7959" s="815">
        <f t="shared" si="518"/>
        <v>285</v>
      </c>
      <c r="C7959" s="815">
        <f t="shared" si="519"/>
        <v>81</v>
      </c>
      <c r="D7959" s="815">
        <f t="shared" si="520"/>
        <v>82</v>
      </c>
      <c r="E7959" s="815">
        <v>1981</v>
      </c>
    </row>
    <row r="7960" spans="1:5">
      <c r="A7960" s="816">
        <f t="shared" si="517"/>
        <v>29872</v>
      </c>
      <c r="B7960" s="815">
        <f t="shared" si="518"/>
        <v>286</v>
      </c>
      <c r="C7960" s="815">
        <f t="shared" si="519"/>
        <v>80</v>
      </c>
      <c r="D7960" s="815">
        <f t="shared" si="520"/>
        <v>81</v>
      </c>
      <c r="E7960" s="815">
        <v>1981</v>
      </c>
    </row>
    <row r="7961" spans="1:5">
      <c r="A7961" s="816">
        <f t="shared" si="517"/>
        <v>29873</v>
      </c>
      <c r="B7961" s="815">
        <f t="shared" si="518"/>
        <v>287</v>
      </c>
      <c r="C7961" s="815">
        <f t="shared" si="519"/>
        <v>79</v>
      </c>
      <c r="D7961" s="815">
        <f t="shared" si="520"/>
        <v>80</v>
      </c>
      <c r="E7961" s="815">
        <v>1981</v>
      </c>
    </row>
    <row r="7962" spans="1:5">
      <c r="A7962" s="816">
        <f t="shared" si="517"/>
        <v>29874</v>
      </c>
      <c r="B7962" s="815">
        <f t="shared" si="518"/>
        <v>288</v>
      </c>
      <c r="C7962" s="815">
        <f t="shared" si="519"/>
        <v>78</v>
      </c>
      <c r="D7962" s="815">
        <f t="shared" si="520"/>
        <v>79</v>
      </c>
      <c r="E7962" s="815">
        <v>1981</v>
      </c>
    </row>
    <row r="7963" spans="1:5">
      <c r="A7963" s="816">
        <f t="shared" si="517"/>
        <v>29875</v>
      </c>
      <c r="B7963" s="815">
        <f t="shared" si="518"/>
        <v>289</v>
      </c>
      <c r="C7963" s="815">
        <f t="shared" si="519"/>
        <v>77</v>
      </c>
      <c r="D7963" s="815">
        <f t="shared" si="520"/>
        <v>78</v>
      </c>
      <c r="E7963" s="815">
        <v>1981</v>
      </c>
    </row>
    <row r="7964" spans="1:5">
      <c r="A7964" s="816">
        <f t="shared" si="517"/>
        <v>29876</v>
      </c>
      <c r="B7964" s="815">
        <f t="shared" si="518"/>
        <v>290</v>
      </c>
      <c r="C7964" s="815">
        <f t="shared" si="519"/>
        <v>76</v>
      </c>
      <c r="D7964" s="815">
        <f t="shared" si="520"/>
        <v>77</v>
      </c>
      <c r="E7964" s="815">
        <v>1981</v>
      </c>
    </row>
    <row r="7965" spans="1:5">
      <c r="A7965" s="816">
        <f t="shared" si="517"/>
        <v>29877</v>
      </c>
      <c r="B7965" s="815">
        <f t="shared" si="518"/>
        <v>291</v>
      </c>
      <c r="C7965" s="815">
        <f t="shared" si="519"/>
        <v>75</v>
      </c>
      <c r="D7965" s="815">
        <f t="shared" si="520"/>
        <v>76</v>
      </c>
      <c r="E7965" s="815">
        <v>1981</v>
      </c>
    </row>
    <row r="7966" spans="1:5">
      <c r="A7966" s="816">
        <f t="shared" si="517"/>
        <v>29878</v>
      </c>
      <c r="B7966" s="815">
        <f t="shared" si="518"/>
        <v>292</v>
      </c>
      <c r="C7966" s="815">
        <f t="shared" si="519"/>
        <v>74</v>
      </c>
      <c r="D7966" s="815">
        <f t="shared" si="520"/>
        <v>75</v>
      </c>
      <c r="E7966" s="815">
        <v>1981</v>
      </c>
    </row>
    <row r="7967" spans="1:5">
      <c r="A7967" s="816">
        <f t="shared" si="517"/>
        <v>29879</v>
      </c>
      <c r="B7967" s="815">
        <f t="shared" si="518"/>
        <v>293</v>
      </c>
      <c r="C7967" s="815">
        <f t="shared" si="519"/>
        <v>73</v>
      </c>
      <c r="D7967" s="815">
        <f t="shared" si="520"/>
        <v>74</v>
      </c>
      <c r="E7967" s="815">
        <v>1981</v>
      </c>
    </row>
    <row r="7968" spans="1:5">
      <c r="A7968" s="816">
        <f t="shared" si="517"/>
        <v>29880</v>
      </c>
      <c r="B7968" s="815">
        <f t="shared" si="518"/>
        <v>294</v>
      </c>
      <c r="C7968" s="815">
        <f t="shared" si="519"/>
        <v>72</v>
      </c>
      <c r="D7968" s="815">
        <f t="shared" si="520"/>
        <v>73</v>
      </c>
      <c r="E7968" s="815">
        <v>1981</v>
      </c>
    </row>
    <row r="7969" spans="1:5">
      <c r="A7969" s="816">
        <f t="shared" si="517"/>
        <v>29881</v>
      </c>
      <c r="B7969" s="815">
        <f t="shared" si="518"/>
        <v>295</v>
      </c>
      <c r="C7969" s="815">
        <f t="shared" si="519"/>
        <v>71</v>
      </c>
      <c r="D7969" s="815">
        <f t="shared" si="520"/>
        <v>72</v>
      </c>
      <c r="E7969" s="815">
        <v>1981</v>
      </c>
    </row>
    <row r="7970" spans="1:5">
      <c r="A7970" s="816">
        <f t="shared" si="517"/>
        <v>29882</v>
      </c>
      <c r="B7970" s="815">
        <f t="shared" si="518"/>
        <v>296</v>
      </c>
      <c r="C7970" s="815">
        <f t="shared" si="519"/>
        <v>70</v>
      </c>
      <c r="D7970" s="815">
        <f t="shared" si="520"/>
        <v>71</v>
      </c>
      <c r="E7970" s="815">
        <v>1981</v>
      </c>
    </row>
    <row r="7971" spans="1:5">
      <c r="A7971" s="816">
        <f t="shared" si="517"/>
        <v>29883</v>
      </c>
      <c r="B7971" s="815">
        <f t="shared" si="518"/>
        <v>297</v>
      </c>
      <c r="C7971" s="815">
        <f t="shared" si="519"/>
        <v>69</v>
      </c>
      <c r="D7971" s="815">
        <f t="shared" si="520"/>
        <v>70</v>
      </c>
      <c r="E7971" s="815">
        <v>1981</v>
      </c>
    </row>
    <row r="7972" spans="1:5">
      <c r="A7972" s="816">
        <f t="shared" si="517"/>
        <v>29884</v>
      </c>
      <c r="B7972" s="815">
        <f t="shared" si="518"/>
        <v>298</v>
      </c>
      <c r="C7972" s="815">
        <f t="shared" si="519"/>
        <v>68</v>
      </c>
      <c r="D7972" s="815">
        <f t="shared" si="520"/>
        <v>69</v>
      </c>
      <c r="E7972" s="815">
        <v>1981</v>
      </c>
    </row>
    <row r="7973" spans="1:5">
      <c r="A7973" s="816">
        <f t="shared" si="517"/>
        <v>29885</v>
      </c>
      <c r="B7973" s="815">
        <f t="shared" si="518"/>
        <v>299</v>
      </c>
      <c r="C7973" s="815">
        <f t="shared" si="519"/>
        <v>67</v>
      </c>
      <c r="D7973" s="815">
        <f t="shared" si="520"/>
        <v>68</v>
      </c>
      <c r="E7973" s="815">
        <v>1981</v>
      </c>
    </row>
    <row r="7974" spans="1:5">
      <c r="A7974" s="816">
        <f t="shared" si="517"/>
        <v>29886</v>
      </c>
      <c r="B7974" s="815">
        <f t="shared" si="518"/>
        <v>300</v>
      </c>
      <c r="C7974" s="815">
        <f t="shared" si="519"/>
        <v>66</v>
      </c>
      <c r="D7974" s="815">
        <f t="shared" si="520"/>
        <v>67</v>
      </c>
      <c r="E7974" s="815">
        <v>1981</v>
      </c>
    </row>
    <row r="7975" spans="1:5">
      <c r="A7975" s="816">
        <f t="shared" si="517"/>
        <v>29887</v>
      </c>
      <c r="B7975" s="815">
        <f t="shared" si="518"/>
        <v>301</v>
      </c>
      <c r="C7975" s="815">
        <f t="shared" si="519"/>
        <v>65</v>
      </c>
      <c r="D7975" s="815">
        <f t="shared" si="520"/>
        <v>66</v>
      </c>
      <c r="E7975" s="815">
        <v>1981</v>
      </c>
    </row>
    <row r="7976" spans="1:5">
      <c r="A7976" s="816">
        <f t="shared" si="517"/>
        <v>29888</v>
      </c>
      <c r="B7976" s="815">
        <f t="shared" si="518"/>
        <v>302</v>
      </c>
      <c r="C7976" s="815">
        <f t="shared" si="519"/>
        <v>64</v>
      </c>
      <c r="D7976" s="815">
        <f t="shared" si="520"/>
        <v>65</v>
      </c>
      <c r="E7976" s="815">
        <v>1981</v>
      </c>
    </row>
    <row r="7977" spans="1:5">
      <c r="A7977" s="816">
        <f t="shared" si="517"/>
        <v>29889</v>
      </c>
      <c r="B7977" s="815">
        <f t="shared" si="518"/>
        <v>303</v>
      </c>
      <c r="C7977" s="815">
        <f t="shared" si="519"/>
        <v>63</v>
      </c>
      <c r="D7977" s="815">
        <f t="shared" si="520"/>
        <v>64</v>
      </c>
      <c r="E7977" s="815">
        <v>1981</v>
      </c>
    </row>
    <row r="7978" spans="1:5">
      <c r="A7978" s="816">
        <f t="shared" si="517"/>
        <v>29890</v>
      </c>
      <c r="B7978" s="815">
        <f t="shared" si="518"/>
        <v>304</v>
      </c>
      <c r="C7978" s="815">
        <f t="shared" si="519"/>
        <v>62</v>
      </c>
      <c r="D7978" s="815">
        <f t="shared" si="520"/>
        <v>63</v>
      </c>
      <c r="E7978" s="815">
        <v>1981</v>
      </c>
    </row>
    <row r="7979" spans="1:5">
      <c r="A7979" s="816">
        <f t="shared" si="517"/>
        <v>29891</v>
      </c>
      <c r="B7979" s="815">
        <f t="shared" si="518"/>
        <v>305</v>
      </c>
      <c r="C7979" s="815">
        <f t="shared" si="519"/>
        <v>61</v>
      </c>
      <c r="D7979" s="815">
        <f t="shared" si="520"/>
        <v>62</v>
      </c>
      <c r="E7979" s="815">
        <v>1981</v>
      </c>
    </row>
    <row r="7980" spans="1:5">
      <c r="A7980" s="816">
        <f t="shared" si="517"/>
        <v>29892</v>
      </c>
      <c r="B7980" s="815">
        <f t="shared" si="518"/>
        <v>306</v>
      </c>
      <c r="C7980" s="815">
        <f t="shared" si="519"/>
        <v>60</v>
      </c>
      <c r="D7980" s="815">
        <f t="shared" si="520"/>
        <v>61</v>
      </c>
      <c r="E7980" s="815">
        <v>1981</v>
      </c>
    </row>
    <row r="7981" spans="1:5">
      <c r="A7981" s="816">
        <f t="shared" si="517"/>
        <v>29893</v>
      </c>
      <c r="B7981" s="815">
        <f t="shared" si="518"/>
        <v>307</v>
      </c>
      <c r="C7981" s="815">
        <f t="shared" si="519"/>
        <v>59</v>
      </c>
      <c r="D7981" s="815">
        <f t="shared" si="520"/>
        <v>60</v>
      </c>
      <c r="E7981" s="815">
        <v>1981</v>
      </c>
    </row>
    <row r="7982" spans="1:5">
      <c r="A7982" s="816">
        <f t="shared" si="517"/>
        <v>29894</v>
      </c>
      <c r="B7982" s="815">
        <f t="shared" si="518"/>
        <v>308</v>
      </c>
      <c r="C7982" s="815">
        <f t="shared" si="519"/>
        <v>58</v>
      </c>
      <c r="D7982" s="815">
        <f t="shared" si="520"/>
        <v>59</v>
      </c>
      <c r="E7982" s="815">
        <v>1981</v>
      </c>
    </row>
    <row r="7983" spans="1:5">
      <c r="A7983" s="816">
        <f t="shared" si="517"/>
        <v>29895</v>
      </c>
      <c r="B7983" s="815">
        <f t="shared" si="518"/>
        <v>309</v>
      </c>
      <c r="C7983" s="815">
        <f t="shared" si="519"/>
        <v>57</v>
      </c>
      <c r="D7983" s="815">
        <f t="shared" si="520"/>
        <v>58</v>
      </c>
      <c r="E7983" s="815">
        <v>1981</v>
      </c>
    </row>
    <row r="7984" spans="1:5">
      <c r="A7984" s="816">
        <f t="shared" si="517"/>
        <v>29896</v>
      </c>
      <c r="B7984" s="815">
        <f t="shared" si="518"/>
        <v>310</v>
      </c>
      <c r="C7984" s="815">
        <f t="shared" si="519"/>
        <v>56</v>
      </c>
      <c r="D7984" s="815">
        <f t="shared" si="520"/>
        <v>57</v>
      </c>
      <c r="E7984" s="815">
        <v>1981</v>
      </c>
    </row>
    <row r="7985" spans="1:5">
      <c r="A7985" s="816">
        <f t="shared" si="517"/>
        <v>29897</v>
      </c>
      <c r="B7985" s="815">
        <f t="shared" si="518"/>
        <v>311</v>
      </c>
      <c r="C7985" s="815">
        <f t="shared" si="519"/>
        <v>55</v>
      </c>
      <c r="D7985" s="815">
        <f t="shared" si="520"/>
        <v>56</v>
      </c>
      <c r="E7985" s="815">
        <v>1981</v>
      </c>
    </row>
    <row r="7986" spans="1:5">
      <c r="A7986" s="816">
        <f t="shared" si="517"/>
        <v>29898</v>
      </c>
      <c r="B7986" s="815">
        <f t="shared" si="518"/>
        <v>312</v>
      </c>
      <c r="C7986" s="815">
        <f t="shared" si="519"/>
        <v>54</v>
      </c>
      <c r="D7986" s="815">
        <f t="shared" si="520"/>
        <v>55</v>
      </c>
      <c r="E7986" s="815">
        <v>1981</v>
      </c>
    </row>
    <row r="7987" spans="1:5">
      <c r="A7987" s="816">
        <f t="shared" ref="A7987:A8050" si="521">A7986+1</f>
        <v>29899</v>
      </c>
      <c r="B7987" s="815">
        <f t="shared" si="518"/>
        <v>313</v>
      </c>
      <c r="C7987" s="815">
        <f t="shared" si="519"/>
        <v>53</v>
      </c>
      <c r="D7987" s="815">
        <f t="shared" si="520"/>
        <v>54</v>
      </c>
      <c r="E7987" s="815">
        <v>1981</v>
      </c>
    </row>
    <row r="7988" spans="1:5">
      <c r="A7988" s="816">
        <f t="shared" si="521"/>
        <v>29900</v>
      </c>
      <c r="B7988" s="815">
        <f t="shared" si="518"/>
        <v>314</v>
      </c>
      <c r="C7988" s="815">
        <f t="shared" si="519"/>
        <v>52</v>
      </c>
      <c r="D7988" s="815">
        <f t="shared" si="520"/>
        <v>53</v>
      </c>
      <c r="E7988" s="815">
        <v>1981</v>
      </c>
    </row>
    <row r="7989" spans="1:5">
      <c r="A7989" s="816">
        <f t="shared" si="521"/>
        <v>29901</v>
      </c>
      <c r="B7989" s="815">
        <f t="shared" si="518"/>
        <v>315</v>
      </c>
      <c r="C7989" s="815">
        <f t="shared" si="519"/>
        <v>51</v>
      </c>
      <c r="D7989" s="815">
        <f t="shared" si="520"/>
        <v>52</v>
      </c>
      <c r="E7989" s="815">
        <v>1981</v>
      </c>
    </row>
    <row r="7990" spans="1:5">
      <c r="A7990" s="816">
        <f t="shared" si="521"/>
        <v>29902</v>
      </c>
      <c r="B7990" s="815">
        <f t="shared" si="518"/>
        <v>316</v>
      </c>
      <c r="C7990" s="815">
        <f t="shared" si="519"/>
        <v>50</v>
      </c>
      <c r="D7990" s="815">
        <f t="shared" si="520"/>
        <v>51</v>
      </c>
      <c r="E7990" s="815">
        <v>1981</v>
      </c>
    </row>
    <row r="7991" spans="1:5">
      <c r="A7991" s="816">
        <f t="shared" si="521"/>
        <v>29903</v>
      </c>
      <c r="B7991" s="815">
        <f t="shared" si="518"/>
        <v>317</v>
      </c>
      <c r="C7991" s="815">
        <f t="shared" si="519"/>
        <v>49</v>
      </c>
      <c r="D7991" s="815">
        <f t="shared" si="520"/>
        <v>50</v>
      </c>
      <c r="E7991" s="815">
        <v>1981</v>
      </c>
    </row>
    <row r="7992" spans="1:5">
      <c r="A7992" s="816">
        <f t="shared" si="521"/>
        <v>29904</v>
      </c>
      <c r="B7992" s="815">
        <f t="shared" si="518"/>
        <v>318</v>
      </c>
      <c r="C7992" s="815">
        <f t="shared" si="519"/>
        <v>48</v>
      </c>
      <c r="D7992" s="815">
        <f t="shared" si="520"/>
        <v>49</v>
      </c>
      <c r="E7992" s="815">
        <v>1981</v>
      </c>
    </row>
    <row r="7993" spans="1:5">
      <c r="A7993" s="816">
        <f t="shared" si="521"/>
        <v>29905</v>
      </c>
      <c r="B7993" s="815">
        <f t="shared" si="518"/>
        <v>319</v>
      </c>
      <c r="C7993" s="815">
        <f t="shared" si="519"/>
        <v>47</v>
      </c>
      <c r="D7993" s="815">
        <f t="shared" si="520"/>
        <v>48</v>
      </c>
      <c r="E7993" s="815">
        <v>1981</v>
      </c>
    </row>
    <row r="7994" spans="1:5">
      <c r="A7994" s="816">
        <f t="shared" si="521"/>
        <v>29906</v>
      </c>
      <c r="B7994" s="815">
        <f t="shared" si="518"/>
        <v>320</v>
      </c>
      <c r="C7994" s="815">
        <f t="shared" si="519"/>
        <v>46</v>
      </c>
      <c r="D7994" s="815">
        <f t="shared" si="520"/>
        <v>47</v>
      </c>
      <c r="E7994" s="815">
        <v>1981</v>
      </c>
    </row>
    <row r="7995" spans="1:5">
      <c r="A7995" s="816">
        <f t="shared" si="521"/>
        <v>29907</v>
      </c>
      <c r="B7995" s="815">
        <f t="shared" si="518"/>
        <v>321</v>
      </c>
      <c r="C7995" s="815">
        <f t="shared" si="519"/>
        <v>45</v>
      </c>
      <c r="D7995" s="815">
        <f t="shared" si="520"/>
        <v>46</v>
      </c>
      <c r="E7995" s="815">
        <v>1981</v>
      </c>
    </row>
    <row r="7996" spans="1:5">
      <c r="A7996" s="816">
        <f t="shared" si="521"/>
        <v>29908</v>
      </c>
      <c r="B7996" s="815">
        <f t="shared" si="518"/>
        <v>322</v>
      </c>
      <c r="C7996" s="815">
        <f t="shared" si="519"/>
        <v>44</v>
      </c>
      <c r="D7996" s="815">
        <f t="shared" si="520"/>
        <v>45</v>
      </c>
      <c r="E7996" s="815">
        <v>1981</v>
      </c>
    </row>
    <row r="7997" spans="1:5">
      <c r="A7997" s="816">
        <f t="shared" si="521"/>
        <v>29909</v>
      </c>
      <c r="B7997" s="815">
        <f t="shared" ref="B7997:B8039" si="522">B7996+1</f>
        <v>323</v>
      </c>
      <c r="C7997" s="815">
        <f t="shared" ref="C7997:C8039" si="523">C7996-1</f>
        <v>43</v>
      </c>
      <c r="D7997" s="815">
        <f t="shared" ref="D7997:D8040" si="524">D7996-1</f>
        <v>44</v>
      </c>
      <c r="E7997" s="815">
        <v>1981</v>
      </c>
    </row>
    <row r="7998" spans="1:5">
      <c r="A7998" s="816">
        <f t="shared" si="521"/>
        <v>29910</v>
      </c>
      <c r="B7998" s="815">
        <f t="shared" si="522"/>
        <v>324</v>
      </c>
      <c r="C7998" s="815">
        <f t="shared" si="523"/>
        <v>42</v>
      </c>
      <c r="D7998" s="815">
        <f t="shared" si="524"/>
        <v>43</v>
      </c>
      <c r="E7998" s="815">
        <v>1981</v>
      </c>
    </row>
    <row r="7999" spans="1:5">
      <c r="A7999" s="816">
        <f t="shared" si="521"/>
        <v>29911</v>
      </c>
      <c r="B7999" s="815">
        <f t="shared" si="522"/>
        <v>325</v>
      </c>
      <c r="C7999" s="815">
        <f t="shared" si="523"/>
        <v>41</v>
      </c>
      <c r="D7999" s="815">
        <f t="shared" si="524"/>
        <v>42</v>
      </c>
      <c r="E7999" s="815">
        <v>1981</v>
      </c>
    </row>
    <row r="8000" spans="1:5">
      <c r="A8000" s="816">
        <f t="shared" si="521"/>
        <v>29912</v>
      </c>
      <c r="B8000" s="815">
        <f t="shared" si="522"/>
        <v>326</v>
      </c>
      <c r="C8000" s="815">
        <f t="shared" si="523"/>
        <v>40</v>
      </c>
      <c r="D8000" s="815">
        <f t="shared" si="524"/>
        <v>41</v>
      </c>
      <c r="E8000" s="815">
        <v>1981</v>
      </c>
    </row>
    <row r="8001" spans="1:5">
      <c r="A8001" s="816">
        <f t="shared" si="521"/>
        <v>29913</v>
      </c>
      <c r="B8001" s="815">
        <f t="shared" si="522"/>
        <v>327</v>
      </c>
      <c r="C8001" s="815">
        <f t="shared" si="523"/>
        <v>39</v>
      </c>
      <c r="D8001" s="815">
        <f t="shared" si="524"/>
        <v>40</v>
      </c>
      <c r="E8001" s="815">
        <v>1981</v>
      </c>
    </row>
    <row r="8002" spans="1:5">
      <c r="A8002" s="816">
        <f t="shared" si="521"/>
        <v>29914</v>
      </c>
      <c r="B8002" s="815">
        <f t="shared" si="522"/>
        <v>328</v>
      </c>
      <c r="C8002" s="815">
        <f t="shared" si="523"/>
        <v>38</v>
      </c>
      <c r="D8002" s="815">
        <f t="shared" si="524"/>
        <v>39</v>
      </c>
      <c r="E8002" s="815">
        <v>1981</v>
      </c>
    </row>
    <row r="8003" spans="1:5">
      <c r="A8003" s="816">
        <f t="shared" si="521"/>
        <v>29915</v>
      </c>
      <c r="B8003" s="815">
        <f t="shared" si="522"/>
        <v>329</v>
      </c>
      <c r="C8003" s="815">
        <f t="shared" si="523"/>
        <v>37</v>
      </c>
      <c r="D8003" s="815">
        <f t="shared" si="524"/>
        <v>38</v>
      </c>
      <c r="E8003" s="815">
        <v>1981</v>
      </c>
    </row>
    <row r="8004" spans="1:5">
      <c r="A8004" s="816">
        <f t="shared" si="521"/>
        <v>29916</v>
      </c>
      <c r="B8004" s="815">
        <f t="shared" si="522"/>
        <v>330</v>
      </c>
      <c r="C8004" s="815">
        <f t="shared" si="523"/>
        <v>36</v>
      </c>
      <c r="D8004" s="815">
        <f t="shared" si="524"/>
        <v>37</v>
      </c>
      <c r="E8004" s="815">
        <v>1981</v>
      </c>
    </row>
    <row r="8005" spans="1:5">
      <c r="A8005" s="816">
        <f t="shared" si="521"/>
        <v>29917</v>
      </c>
      <c r="B8005" s="815">
        <f t="shared" si="522"/>
        <v>331</v>
      </c>
      <c r="C8005" s="815">
        <f t="shared" si="523"/>
        <v>35</v>
      </c>
      <c r="D8005" s="815">
        <f t="shared" si="524"/>
        <v>36</v>
      </c>
      <c r="E8005" s="815">
        <v>1981</v>
      </c>
    </row>
    <row r="8006" spans="1:5">
      <c r="A8006" s="816">
        <f t="shared" si="521"/>
        <v>29918</v>
      </c>
      <c r="B8006" s="815">
        <f t="shared" si="522"/>
        <v>332</v>
      </c>
      <c r="C8006" s="815">
        <f t="shared" si="523"/>
        <v>34</v>
      </c>
      <c r="D8006" s="815">
        <f t="shared" si="524"/>
        <v>35</v>
      </c>
      <c r="E8006" s="815">
        <v>1981</v>
      </c>
    </row>
    <row r="8007" spans="1:5">
      <c r="A8007" s="816">
        <f t="shared" si="521"/>
        <v>29919</v>
      </c>
      <c r="B8007" s="815">
        <f t="shared" si="522"/>
        <v>333</v>
      </c>
      <c r="C8007" s="815">
        <f t="shared" si="523"/>
        <v>33</v>
      </c>
      <c r="D8007" s="815">
        <f t="shared" si="524"/>
        <v>34</v>
      </c>
      <c r="E8007" s="815">
        <v>1981</v>
      </c>
    </row>
    <row r="8008" spans="1:5">
      <c r="A8008" s="816">
        <f t="shared" si="521"/>
        <v>29920</v>
      </c>
      <c r="B8008" s="815">
        <f t="shared" si="522"/>
        <v>334</v>
      </c>
      <c r="C8008" s="815">
        <f t="shared" si="523"/>
        <v>32</v>
      </c>
      <c r="D8008" s="815">
        <f t="shared" si="524"/>
        <v>33</v>
      </c>
      <c r="E8008" s="815">
        <v>1981</v>
      </c>
    </row>
    <row r="8009" spans="1:5">
      <c r="A8009" s="816">
        <f t="shared" si="521"/>
        <v>29921</v>
      </c>
      <c r="B8009" s="815">
        <f t="shared" si="522"/>
        <v>335</v>
      </c>
      <c r="C8009" s="815">
        <f t="shared" si="523"/>
        <v>31</v>
      </c>
      <c r="D8009" s="815">
        <f t="shared" si="524"/>
        <v>32</v>
      </c>
      <c r="E8009" s="815">
        <v>1981</v>
      </c>
    </row>
    <row r="8010" spans="1:5">
      <c r="A8010" s="816">
        <f t="shared" si="521"/>
        <v>29922</v>
      </c>
      <c r="B8010" s="815">
        <f t="shared" si="522"/>
        <v>336</v>
      </c>
      <c r="C8010" s="815">
        <f t="shared" si="523"/>
        <v>30</v>
      </c>
      <c r="D8010" s="815">
        <f t="shared" si="524"/>
        <v>31</v>
      </c>
      <c r="E8010" s="815">
        <v>1981</v>
      </c>
    </row>
    <row r="8011" spans="1:5">
      <c r="A8011" s="816">
        <f t="shared" si="521"/>
        <v>29923</v>
      </c>
      <c r="B8011" s="815">
        <f t="shared" si="522"/>
        <v>337</v>
      </c>
      <c r="C8011" s="815">
        <f t="shared" si="523"/>
        <v>29</v>
      </c>
      <c r="D8011" s="815">
        <f t="shared" si="524"/>
        <v>30</v>
      </c>
      <c r="E8011" s="815">
        <v>1981</v>
      </c>
    </row>
    <row r="8012" spans="1:5">
      <c r="A8012" s="816">
        <f t="shared" si="521"/>
        <v>29924</v>
      </c>
      <c r="B8012" s="815">
        <f t="shared" si="522"/>
        <v>338</v>
      </c>
      <c r="C8012" s="815">
        <f t="shared" si="523"/>
        <v>28</v>
      </c>
      <c r="D8012" s="815">
        <f t="shared" si="524"/>
        <v>29</v>
      </c>
      <c r="E8012" s="815">
        <v>1981</v>
      </c>
    </row>
    <row r="8013" spans="1:5">
      <c r="A8013" s="816">
        <f t="shared" si="521"/>
        <v>29925</v>
      </c>
      <c r="B8013" s="815">
        <f t="shared" si="522"/>
        <v>339</v>
      </c>
      <c r="C8013" s="815">
        <f t="shared" si="523"/>
        <v>27</v>
      </c>
      <c r="D8013" s="815">
        <f t="shared" si="524"/>
        <v>28</v>
      </c>
      <c r="E8013" s="815">
        <v>1981</v>
      </c>
    </row>
    <row r="8014" spans="1:5">
      <c r="A8014" s="816">
        <f t="shared" si="521"/>
        <v>29926</v>
      </c>
      <c r="B8014" s="815">
        <f t="shared" si="522"/>
        <v>340</v>
      </c>
      <c r="C8014" s="815">
        <f t="shared" si="523"/>
        <v>26</v>
      </c>
      <c r="D8014" s="815">
        <f t="shared" si="524"/>
        <v>27</v>
      </c>
      <c r="E8014" s="815">
        <v>1981</v>
      </c>
    </row>
    <row r="8015" spans="1:5">
      <c r="A8015" s="816">
        <f t="shared" si="521"/>
        <v>29927</v>
      </c>
      <c r="B8015" s="815">
        <f t="shared" si="522"/>
        <v>341</v>
      </c>
      <c r="C8015" s="815">
        <f t="shared" si="523"/>
        <v>25</v>
      </c>
      <c r="D8015" s="815">
        <f t="shared" si="524"/>
        <v>26</v>
      </c>
      <c r="E8015" s="815">
        <v>1981</v>
      </c>
    </row>
    <row r="8016" spans="1:5">
      <c r="A8016" s="816">
        <f t="shared" si="521"/>
        <v>29928</v>
      </c>
      <c r="B8016" s="815">
        <f t="shared" si="522"/>
        <v>342</v>
      </c>
      <c r="C8016" s="815">
        <f t="shared" si="523"/>
        <v>24</v>
      </c>
      <c r="D8016" s="815">
        <f t="shared" si="524"/>
        <v>25</v>
      </c>
      <c r="E8016" s="815">
        <v>1981</v>
      </c>
    </row>
    <row r="8017" spans="1:5">
      <c r="A8017" s="816">
        <f t="shared" si="521"/>
        <v>29929</v>
      </c>
      <c r="B8017" s="815">
        <f t="shared" si="522"/>
        <v>343</v>
      </c>
      <c r="C8017" s="815">
        <f t="shared" si="523"/>
        <v>23</v>
      </c>
      <c r="D8017" s="815">
        <f t="shared" si="524"/>
        <v>24</v>
      </c>
      <c r="E8017" s="815">
        <v>1981</v>
      </c>
    </row>
    <row r="8018" spans="1:5">
      <c r="A8018" s="816">
        <f t="shared" si="521"/>
        <v>29930</v>
      </c>
      <c r="B8018" s="815">
        <f t="shared" si="522"/>
        <v>344</v>
      </c>
      <c r="C8018" s="815">
        <f t="shared" si="523"/>
        <v>22</v>
      </c>
      <c r="D8018" s="815">
        <f t="shared" si="524"/>
        <v>23</v>
      </c>
      <c r="E8018" s="815">
        <v>1981</v>
      </c>
    </row>
    <row r="8019" spans="1:5">
      <c r="A8019" s="816">
        <f t="shared" si="521"/>
        <v>29931</v>
      </c>
      <c r="B8019" s="815">
        <f t="shared" si="522"/>
        <v>345</v>
      </c>
      <c r="C8019" s="815">
        <f t="shared" si="523"/>
        <v>21</v>
      </c>
      <c r="D8019" s="815">
        <f t="shared" si="524"/>
        <v>22</v>
      </c>
      <c r="E8019" s="815">
        <v>1981</v>
      </c>
    </row>
    <row r="8020" spans="1:5">
      <c r="A8020" s="816">
        <f t="shared" si="521"/>
        <v>29932</v>
      </c>
      <c r="B8020" s="815">
        <f t="shared" si="522"/>
        <v>346</v>
      </c>
      <c r="C8020" s="815">
        <f t="shared" si="523"/>
        <v>20</v>
      </c>
      <c r="D8020" s="815">
        <f t="shared" si="524"/>
        <v>21</v>
      </c>
      <c r="E8020" s="815">
        <v>1981</v>
      </c>
    </row>
    <row r="8021" spans="1:5">
      <c r="A8021" s="816">
        <f t="shared" si="521"/>
        <v>29933</v>
      </c>
      <c r="B8021" s="815">
        <f t="shared" si="522"/>
        <v>347</v>
      </c>
      <c r="C8021" s="815">
        <f t="shared" si="523"/>
        <v>19</v>
      </c>
      <c r="D8021" s="815">
        <f t="shared" si="524"/>
        <v>20</v>
      </c>
      <c r="E8021" s="815">
        <v>1981</v>
      </c>
    </row>
    <row r="8022" spans="1:5">
      <c r="A8022" s="816">
        <f t="shared" si="521"/>
        <v>29934</v>
      </c>
      <c r="B8022" s="815">
        <f t="shared" si="522"/>
        <v>348</v>
      </c>
      <c r="C8022" s="815">
        <f t="shared" si="523"/>
        <v>18</v>
      </c>
      <c r="D8022" s="815">
        <f t="shared" si="524"/>
        <v>19</v>
      </c>
      <c r="E8022" s="815">
        <v>1981</v>
      </c>
    </row>
    <row r="8023" spans="1:5">
      <c r="A8023" s="816">
        <f t="shared" si="521"/>
        <v>29935</v>
      </c>
      <c r="B8023" s="815">
        <f t="shared" si="522"/>
        <v>349</v>
      </c>
      <c r="C8023" s="815">
        <f t="shared" si="523"/>
        <v>17</v>
      </c>
      <c r="D8023" s="815">
        <f t="shared" si="524"/>
        <v>18</v>
      </c>
      <c r="E8023" s="815">
        <v>1981</v>
      </c>
    </row>
    <row r="8024" spans="1:5">
      <c r="A8024" s="816">
        <f t="shared" si="521"/>
        <v>29936</v>
      </c>
      <c r="B8024" s="815">
        <f t="shared" si="522"/>
        <v>350</v>
      </c>
      <c r="C8024" s="815">
        <f t="shared" si="523"/>
        <v>16</v>
      </c>
      <c r="D8024" s="815">
        <f t="shared" si="524"/>
        <v>17</v>
      </c>
      <c r="E8024" s="815">
        <v>1981</v>
      </c>
    </row>
    <row r="8025" spans="1:5">
      <c r="A8025" s="816">
        <f t="shared" si="521"/>
        <v>29937</v>
      </c>
      <c r="B8025" s="815">
        <f t="shared" si="522"/>
        <v>351</v>
      </c>
      <c r="C8025" s="815">
        <f t="shared" si="523"/>
        <v>15</v>
      </c>
      <c r="D8025" s="815">
        <f t="shared" si="524"/>
        <v>16</v>
      </c>
      <c r="E8025" s="815">
        <v>1981</v>
      </c>
    </row>
    <row r="8026" spans="1:5">
      <c r="A8026" s="816">
        <f t="shared" si="521"/>
        <v>29938</v>
      </c>
      <c r="B8026" s="815">
        <f t="shared" si="522"/>
        <v>352</v>
      </c>
      <c r="C8026" s="815">
        <f t="shared" si="523"/>
        <v>14</v>
      </c>
      <c r="D8026" s="815">
        <f t="shared" si="524"/>
        <v>15</v>
      </c>
      <c r="E8026" s="815">
        <v>1981</v>
      </c>
    </row>
    <row r="8027" spans="1:5">
      <c r="A8027" s="816">
        <f t="shared" si="521"/>
        <v>29939</v>
      </c>
      <c r="B8027" s="815">
        <f t="shared" si="522"/>
        <v>353</v>
      </c>
      <c r="C8027" s="815">
        <f t="shared" si="523"/>
        <v>13</v>
      </c>
      <c r="D8027" s="815">
        <f t="shared" si="524"/>
        <v>14</v>
      </c>
      <c r="E8027" s="815">
        <v>1981</v>
      </c>
    </row>
    <row r="8028" spans="1:5">
      <c r="A8028" s="816">
        <f t="shared" si="521"/>
        <v>29940</v>
      </c>
      <c r="B8028" s="815">
        <f t="shared" si="522"/>
        <v>354</v>
      </c>
      <c r="C8028" s="815">
        <f t="shared" si="523"/>
        <v>12</v>
      </c>
      <c r="D8028" s="815">
        <f t="shared" si="524"/>
        <v>13</v>
      </c>
      <c r="E8028" s="815">
        <v>1981</v>
      </c>
    </row>
    <row r="8029" spans="1:5">
      <c r="A8029" s="816">
        <f t="shared" si="521"/>
        <v>29941</v>
      </c>
      <c r="B8029" s="815">
        <f t="shared" si="522"/>
        <v>355</v>
      </c>
      <c r="C8029" s="815">
        <f t="shared" si="523"/>
        <v>11</v>
      </c>
      <c r="D8029" s="815">
        <f t="shared" si="524"/>
        <v>12</v>
      </c>
      <c r="E8029" s="815">
        <v>1981</v>
      </c>
    </row>
    <row r="8030" spans="1:5">
      <c r="A8030" s="816">
        <f t="shared" si="521"/>
        <v>29942</v>
      </c>
      <c r="B8030" s="815">
        <f t="shared" si="522"/>
        <v>356</v>
      </c>
      <c r="C8030" s="815">
        <f t="shared" si="523"/>
        <v>10</v>
      </c>
      <c r="D8030" s="815">
        <f t="shared" si="524"/>
        <v>11</v>
      </c>
      <c r="E8030" s="815">
        <v>1981</v>
      </c>
    </row>
    <row r="8031" spans="1:5">
      <c r="A8031" s="816">
        <f t="shared" si="521"/>
        <v>29943</v>
      </c>
      <c r="B8031" s="815">
        <f t="shared" si="522"/>
        <v>357</v>
      </c>
      <c r="C8031" s="815">
        <f t="shared" si="523"/>
        <v>9</v>
      </c>
      <c r="D8031" s="815">
        <f t="shared" si="524"/>
        <v>10</v>
      </c>
      <c r="E8031" s="815">
        <v>1981</v>
      </c>
    </row>
    <row r="8032" spans="1:5">
      <c r="A8032" s="816">
        <f t="shared" si="521"/>
        <v>29944</v>
      </c>
      <c r="B8032" s="815">
        <f t="shared" si="522"/>
        <v>358</v>
      </c>
      <c r="C8032" s="815">
        <f t="shared" si="523"/>
        <v>8</v>
      </c>
      <c r="D8032" s="815">
        <f t="shared" si="524"/>
        <v>9</v>
      </c>
      <c r="E8032" s="815">
        <v>1981</v>
      </c>
    </row>
    <row r="8033" spans="1:5">
      <c r="A8033" s="816">
        <f t="shared" si="521"/>
        <v>29945</v>
      </c>
      <c r="B8033" s="815">
        <f t="shared" si="522"/>
        <v>359</v>
      </c>
      <c r="C8033" s="815">
        <f t="shared" si="523"/>
        <v>7</v>
      </c>
      <c r="D8033" s="815">
        <f t="shared" si="524"/>
        <v>8</v>
      </c>
      <c r="E8033" s="815">
        <v>1981</v>
      </c>
    </row>
    <row r="8034" spans="1:5">
      <c r="A8034" s="816">
        <f t="shared" si="521"/>
        <v>29946</v>
      </c>
      <c r="B8034" s="815">
        <f t="shared" si="522"/>
        <v>360</v>
      </c>
      <c r="C8034" s="815">
        <f t="shared" si="523"/>
        <v>6</v>
      </c>
      <c r="D8034" s="815">
        <f t="shared" si="524"/>
        <v>7</v>
      </c>
      <c r="E8034" s="815">
        <v>1981</v>
      </c>
    </row>
    <row r="8035" spans="1:5">
      <c r="A8035" s="816">
        <f t="shared" si="521"/>
        <v>29947</v>
      </c>
      <c r="B8035" s="815">
        <f t="shared" si="522"/>
        <v>361</v>
      </c>
      <c r="C8035" s="815">
        <f t="shared" si="523"/>
        <v>5</v>
      </c>
      <c r="D8035" s="815">
        <f t="shared" si="524"/>
        <v>6</v>
      </c>
      <c r="E8035" s="815">
        <v>1981</v>
      </c>
    </row>
    <row r="8036" spans="1:5">
      <c r="A8036" s="816">
        <f t="shared" si="521"/>
        <v>29948</v>
      </c>
      <c r="B8036" s="815">
        <f t="shared" si="522"/>
        <v>362</v>
      </c>
      <c r="C8036" s="815">
        <f t="shared" si="523"/>
        <v>4</v>
      </c>
      <c r="D8036" s="815">
        <f t="shared" si="524"/>
        <v>5</v>
      </c>
      <c r="E8036" s="815">
        <v>1981</v>
      </c>
    </row>
    <row r="8037" spans="1:5">
      <c r="A8037" s="816">
        <f t="shared" si="521"/>
        <v>29949</v>
      </c>
      <c r="B8037" s="815">
        <f t="shared" si="522"/>
        <v>363</v>
      </c>
      <c r="C8037" s="815">
        <f t="shared" si="523"/>
        <v>3</v>
      </c>
      <c r="D8037" s="815">
        <f t="shared" si="524"/>
        <v>4</v>
      </c>
      <c r="E8037" s="815">
        <v>1981</v>
      </c>
    </row>
    <row r="8038" spans="1:5">
      <c r="A8038" s="816">
        <f t="shared" si="521"/>
        <v>29950</v>
      </c>
      <c r="B8038" s="815">
        <f t="shared" si="522"/>
        <v>364</v>
      </c>
      <c r="C8038" s="815">
        <f t="shared" si="523"/>
        <v>2</v>
      </c>
      <c r="D8038" s="815">
        <f t="shared" si="524"/>
        <v>3</v>
      </c>
      <c r="E8038" s="815">
        <v>1981</v>
      </c>
    </row>
    <row r="8039" spans="1:5">
      <c r="A8039" s="816">
        <f t="shared" si="521"/>
        <v>29951</v>
      </c>
      <c r="B8039" s="815">
        <f t="shared" si="522"/>
        <v>365</v>
      </c>
      <c r="C8039" s="815">
        <f t="shared" si="523"/>
        <v>1</v>
      </c>
      <c r="D8039" s="815">
        <f t="shared" si="524"/>
        <v>2</v>
      </c>
      <c r="E8039" s="815">
        <v>1981</v>
      </c>
    </row>
    <row r="8040" spans="1:5">
      <c r="A8040" s="816">
        <f t="shared" si="521"/>
        <v>29952</v>
      </c>
      <c r="B8040" s="815">
        <v>1</v>
      </c>
      <c r="C8040" s="815">
        <v>365</v>
      </c>
      <c r="D8040" s="815">
        <f t="shared" si="524"/>
        <v>1</v>
      </c>
      <c r="E8040" s="815">
        <v>1982</v>
      </c>
    </row>
    <row r="8041" spans="1:5">
      <c r="A8041" s="816">
        <f t="shared" si="521"/>
        <v>29953</v>
      </c>
      <c r="B8041" s="815">
        <f>B8040+1</f>
        <v>2</v>
      </c>
      <c r="C8041" s="815">
        <f>C8040-1</f>
        <v>364</v>
      </c>
      <c r="D8041" s="815">
        <v>365</v>
      </c>
      <c r="E8041" s="815">
        <v>1982</v>
      </c>
    </row>
    <row r="8042" spans="1:5">
      <c r="A8042" s="816">
        <f t="shared" si="521"/>
        <v>29954</v>
      </c>
      <c r="B8042" s="815">
        <f t="shared" ref="B8042:B8105" si="525">B8041+1</f>
        <v>3</v>
      </c>
      <c r="C8042" s="815">
        <f t="shared" ref="C8042:C8105" si="526">C8041-1</f>
        <v>363</v>
      </c>
      <c r="D8042" s="815">
        <f t="shared" ref="D8042:D8105" si="527">D8041-1</f>
        <v>364</v>
      </c>
      <c r="E8042" s="815">
        <v>1982</v>
      </c>
    </row>
    <row r="8043" spans="1:5">
      <c r="A8043" s="816">
        <f t="shared" si="521"/>
        <v>29955</v>
      </c>
      <c r="B8043" s="815">
        <f t="shared" si="525"/>
        <v>4</v>
      </c>
      <c r="C8043" s="815">
        <f t="shared" si="526"/>
        <v>362</v>
      </c>
      <c r="D8043" s="815">
        <f t="shared" si="527"/>
        <v>363</v>
      </c>
      <c r="E8043" s="815">
        <v>1982</v>
      </c>
    </row>
    <row r="8044" spans="1:5">
      <c r="A8044" s="816">
        <f t="shared" si="521"/>
        <v>29956</v>
      </c>
      <c r="B8044" s="815">
        <f t="shared" si="525"/>
        <v>5</v>
      </c>
      <c r="C8044" s="815">
        <f t="shared" si="526"/>
        <v>361</v>
      </c>
      <c r="D8044" s="815">
        <f t="shared" si="527"/>
        <v>362</v>
      </c>
      <c r="E8044" s="815">
        <v>1982</v>
      </c>
    </row>
    <row r="8045" spans="1:5">
      <c r="A8045" s="816">
        <f t="shared" si="521"/>
        <v>29957</v>
      </c>
      <c r="B8045" s="815">
        <f t="shared" si="525"/>
        <v>6</v>
      </c>
      <c r="C8045" s="815">
        <f t="shared" si="526"/>
        <v>360</v>
      </c>
      <c r="D8045" s="815">
        <f t="shared" si="527"/>
        <v>361</v>
      </c>
      <c r="E8045" s="815">
        <v>1982</v>
      </c>
    </row>
    <row r="8046" spans="1:5">
      <c r="A8046" s="816">
        <f t="shared" si="521"/>
        <v>29958</v>
      </c>
      <c r="B8046" s="815">
        <f t="shared" si="525"/>
        <v>7</v>
      </c>
      <c r="C8046" s="815">
        <f t="shared" si="526"/>
        <v>359</v>
      </c>
      <c r="D8046" s="815">
        <f t="shared" si="527"/>
        <v>360</v>
      </c>
      <c r="E8046" s="815">
        <v>1982</v>
      </c>
    </row>
    <row r="8047" spans="1:5">
      <c r="A8047" s="816">
        <f t="shared" si="521"/>
        <v>29959</v>
      </c>
      <c r="B8047" s="815">
        <f t="shared" si="525"/>
        <v>8</v>
      </c>
      <c r="C8047" s="815">
        <f t="shared" si="526"/>
        <v>358</v>
      </c>
      <c r="D8047" s="815">
        <f t="shared" si="527"/>
        <v>359</v>
      </c>
      <c r="E8047" s="815">
        <v>1982</v>
      </c>
    </row>
    <row r="8048" spans="1:5">
      <c r="A8048" s="816">
        <f t="shared" si="521"/>
        <v>29960</v>
      </c>
      <c r="B8048" s="815">
        <f t="shared" si="525"/>
        <v>9</v>
      </c>
      <c r="C8048" s="815">
        <f t="shared" si="526"/>
        <v>357</v>
      </c>
      <c r="D8048" s="815">
        <f t="shared" si="527"/>
        <v>358</v>
      </c>
      <c r="E8048" s="815">
        <v>1982</v>
      </c>
    </row>
    <row r="8049" spans="1:5">
      <c r="A8049" s="816">
        <f t="shared" si="521"/>
        <v>29961</v>
      </c>
      <c r="B8049" s="815">
        <f t="shared" si="525"/>
        <v>10</v>
      </c>
      <c r="C8049" s="815">
        <f t="shared" si="526"/>
        <v>356</v>
      </c>
      <c r="D8049" s="815">
        <f t="shared" si="527"/>
        <v>357</v>
      </c>
      <c r="E8049" s="815">
        <v>1982</v>
      </c>
    </row>
    <row r="8050" spans="1:5">
      <c r="A8050" s="816">
        <f t="shared" si="521"/>
        <v>29962</v>
      </c>
      <c r="B8050" s="815">
        <f t="shared" si="525"/>
        <v>11</v>
      </c>
      <c r="C8050" s="815">
        <f t="shared" si="526"/>
        <v>355</v>
      </c>
      <c r="D8050" s="815">
        <f t="shared" si="527"/>
        <v>356</v>
      </c>
      <c r="E8050" s="815">
        <v>1982</v>
      </c>
    </row>
    <row r="8051" spans="1:5">
      <c r="A8051" s="816">
        <f t="shared" ref="A8051:A8114" si="528">A8050+1</f>
        <v>29963</v>
      </c>
      <c r="B8051" s="815">
        <f t="shared" si="525"/>
        <v>12</v>
      </c>
      <c r="C8051" s="815">
        <f t="shared" si="526"/>
        <v>354</v>
      </c>
      <c r="D8051" s="815">
        <f t="shared" si="527"/>
        <v>355</v>
      </c>
      <c r="E8051" s="815">
        <v>1982</v>
      </c>
    </row>
    <row r="8052" spans="1:5">
      <c r="A8052" s="816">
        <f t="shared" si="528"/>
        <v>29964</v>
      </c>
      <c r="B8052" s="815">
        <f t="shared" si="525"/>
        <v>13</v>
      </c>
      <c r="C8052" s="815">
        <f t="shared" si="526"/>
        <v>353</v>
      </c>
      <c r="D8052" s="815">
        <f t="shared" si="527"/>
        <v>354</v>
      </c>
      <c r="E8052" s="815">
        <v>1982</v>
      </c>
    </row>
    <row r="8053" spans="1:5">
      <c r="A8053" s="816">
        <f t="shared" si="528"/>
        <v>29965</v>
      </c>
      <c r="B8053" s="815">
        <f t="shared" si="525"/>
        <v>14</v>
      </c>
      <c r="C8053" s="815">
        <f t="shared" si="526"/>
        <v>352</v>
      </c>
      <c r="D8053" s="815">
        <f t="shared" si="527"/>
        <v>353</v>
      </c>
      <c r="E8053" s="815">
        <v>1982</v>
      </c>
    </row>
    <row r="8054" spans="1:5">
      <c r="A8054" s="816">
        <f t="shared" si="528"/>
        <v>29966</v>
      </c>
      <c r="B8054" s="815">
        <f t="shared" si="525"/>
        <v>15</v>
      </c>
      <c r="C8054" s="815">
        <f t="shared" si="526"/>
        <v>351</v>
      </c>
      <c r="D8054" s="815">
        <f t="shared" si="527"/>
        <v>352</v>
      </c>
      <c r="E8054" s="815">
        <v>1982</v>
      </c>
    </row>
    <row r="8055" spans="1:5">
      <c r="A8055" s="816">
        <f t="shared" si="528"/>
        <v>29967</v>
      </c>
      <c r="B8055" s="815">
        <f t="shared" si="525"/>
        <v>16</v>
      </c>
      <c r="C8055" s="815">
        <f t="shared" si="526"/>
        <v>350</v>
      </c>
      <c r="D8055" s="815">
        <f t="shared" si="527"/>
        <v>351</v>
      </c>
      <c r="E8055" s="815">
        <v>1982</v>
      </c>
    </row>
    <row r="8056" spans="1:5">
      <c r="A8056" s="816">
        <f t="shared" si="528"/>
        <v>29968</v>
      </c>
      <c r="B8056" s="815">
        <f t="shared" si="525"/>
        <v>17</v>
      </c>
      <c r="C8056" s="815">
        <f t="shared" si="526"/>
        <v>349</v>
      </c>
      <c r="D8056" s="815">
        <f t="shared" si="527"/>
        <v>350</v>
      </c>
      <c r="E8056" s="815">
        <v>1982</v>
      </c>
    </row>
    <row r="8057" spans="1:5">
      <c r="A8057" s="816">
        <f t="shared" si="528"/>
        <v>29969</v>
      </c>
      <c r="B8057" s="815">
        <f t="shared" si="525"/>
        <v>18</v>
      </c>
      <c r="C8057" s="815">
        <f t="shared" si="526"/>
        <v>348</v>
      </c>
      <c r="D8057" s="815">
        <f t="shared" si="527"/>
        <v>349</v>
      </c>
      <c r="E8057" s="815">
        <v>1982</v>
      </c>
    </row>
    <row r="8058" spans="1:5">
      <c r="A8058" s="816">
        <f t="shared" si="528"/>
        <v>29970</v>
      </c>
      <c r="B8058" s="815">
        <f t="shared" si="525"/>
        <v>19</v>
      </c>
      <c r="C8058" s="815">
        <f t="shared" si="526"/>
        <v>347</v>
      </c>
      <c r="D8058" s="815">
        <f t="shared" si="527"/>
        <v>348</v>
      </c>
      <c r="E8058" s="815">
        <v>1982</v>
      </c>
    </row>
    <row r="8059" spans="1:5">
      <c r="A8059" s="816">
        <f t="shared" si="528"/>
        <v>29971</v>
      </c>
      <c r="B8059" s="815">
        <f t="shared" si="525"/>
        <v>20</v>
      </c>
      <c r="C8059" s="815">
        <f t="shared" si="526"/>
        <v>346</v>
      </c>
      <c r="D8059" s="815">
        <f t="shared" si="527"/>
        <v>347</v>
      </c>
      <c r="E8059" s="815">
        <v>1982</v>
      </c>
    </row>
    <row r="8060" spans="1:5">
      <c r="A8060" s="816">
        <f t="shared" si="528"/>
        <v>29972</v>
      </c>
      <c r="B8060" s="815">
        <f t="shared" si="525"/>
        <v>21</v>
      </c>
      <c r="C8060" s="815">
        <f t="shared" si="526"/>
        <v>345</v>
      </c>
      <c r="D8060" s="815">
        <f t="shared" si="527"/>
        <v>346</v>
      </c>
      <c r="E8060" s="815">
        <v>1982</v>
      </c>
    </row>
    <row r="8061" spans="1:5">
      <c r="A8061" s="816">
        <f t="shared" si="528"/>
        <v>29973</v>
      </c>
      <c r="B8061" s="815">
        <f t="shared" si="525"/>
        <v>22</v>
      </c>
      <c r="C8061" s="815">
        <f t="shared" si="526"/>
        <v>344</v>
      </c>
      <c r="D8061" s="815">
        <f t="shared" si="527"/>
        <v>345</v>
      </c>
      <c r="E8061" s="815">
        <v>1982</v>
      </c>
    </row>
    <row r="8062" spans="1:5">
      <c r="A8062" s="816">
        <f t="shared" si="528"/>
        <v>29974</v>
      </c>
      <c r="B8062" s="815">
        <f t="shared" si="525"/>
        <v>23</v>
      </c>
      <c r="C8062" s="815">
        <f t="shared" si="526"/>
        <v>343</v>
      </c>
      <c r="D8062" s="815">
        <f t="shared" si="527"/>
        <v>344</v>
      </c>
      <c r="E8062" s="815">
        <v>1982</v>
      </c>
    </row>
    <row r="8063" spans="1:5">
      <c r="A8063" s="816">
        <f t="shared" si="528"/>
        <v>29975</v>
      </c>
      <c r="B8063" s="815">
        <f t="shared" si="525"/>
        <v>24</v>
      </c>
      <c r="C8063" s="815">
        <f t="shared" si="526"/>
        <v>342</v>
      </c>
      <c r="D8063" s="815">
        <f t="shared" si="527"/>
        <v>343</v>
      </c>
      <c r="E8063" s="815">
        <v>1982</v>
      </c>
    </row>
    <row r="8064" spans="1:5">
      <c r="A8064" s="816">
        <f t="shared" si="528"/>
        <v>29976</v>
      </c>
      <c r="B8064" s="815">
        <f t="shared" si="525"/>
        <v>25</v>
      </c>
      <c r="C8064" s="815">
        <f t="shared" si="526"/>
        <v>341</v>
      </c>
      <c r="D8064" s="815">
        <f t="shared" si="527"/>
        <v>342</v>
      </c>
      <c r="E8064" s="815">
        <v>1982</v>
      </c>
    </row>
    <row r="8065" spans="1:5">
      <c r="A8065" s="816">
        <f t="shared" si="528"/>
        <v>29977</v>
      </c>
      <c r="B8065" s="815">
        <f t="shared" si="525"/>
        <v>26</v>
      </c>
      <c r="C8065" s="815">
        <f t="shared" si="526"/>
        <v>340</v>
      </c>
      <c r="D8065" s="815">
        <f t="shared" si="527"/>
        <v>341</v>
      </c>
      <c r="E8065" s="815">
        <v>1982</v>
      </c>
    </row>
    <row r="8066" spans="1:5">
      <c r="A8066" s="816">
        <f t="shared" si="528"/>
        <v>29978</v>
      </c>
      <c r="B8066" s="815">
        <f t="shared" si="525"/>
        <v>27</v>
      </c>
      <c r="C8066" s="815">
        <f t="shared" si="526"/>
        <v>339</v>
      </c>
      <c r="D8066" s="815">
        <f t="shared" si="527"/>
        <v>340</v>
      </c>
      <c r="E8066" s="815">
        <v>1982</v>
      </c>
    </row>
    <row r="8067" spans="1:5">
      <c r="A8067" s="816">
        <f t="shared" si="528"/>
        <v>29979</v>
      </c>
      <c r="B8067" s="815">
        <f t="shared" si="525"/>
        <v>28</v>
      </c>
      <c r="C8067" s="815">
        <f t="shared" si="526"/>
        <v>338</v>
      </c>
      <c r="D8067" s="815">
        <f t="shared" si="527"/>
        <v>339</v>
      </c>
      <c r="E8067" s="815">
        <v>1982</v>
      </c>
    </row>
    <row r="8068" spans="1:5">
      <c r="A8068" s="816">
        <f t="shared" si="528"/>
        <v>29980</v>
      </c>
      <c r="B8068" s="815">
        <f t="shared" si="525"/>
        <v>29</v>
      </c>
      <c r="C8068" s="815">
        <f t="shared" si="526"/>
        <v>337</v>
      </c>
      <c r="D8068" s="815">
        <f t="shared" si="527"/>
        <v>338</v>
      </c>
      <c r="E8068" s="815">
        <v>1982</v>
      </c>
    </row>
    <row r="8069" spans="1:5">
      <c r="A8069" s="816">
        <f t="shared" si="528"/>
        <v>29981</v>
      </c>
      <c r="B8069" s="815">
        <f t="shared" si="525"/>
        <v>30</v>
      </c>
      <c r="C8069" s="815">
        <f t="shared" si="526"/>
        <v>336</v>
      </c>
      <c r="D8069" s="815">
        <f t="shared" si="527"/>
        <v>337</v>
      </c>
      <c r="E8069" s="815">
        <v>1982</v>
      </c>
    </row>
    <row r="8070" spans="1:5">
      <c r="A8070" s="816">
        <f t="shared" si="528"/>
        <v>29982</v>
      </c>
      <c r="B8070" s="815">
        <f t="shared" si="525"/>
        <v>31</v>
      </c>
      <c r="C8070" s="815">
        <f t="shared" si="526"/>
        <v>335</v>
      </c>
      <c r="D8070" s="815">
        <f t="shared" si="527"/>
        <v>336</v>
      </c>
      <c r="E8070" s="815">
        <v>1982</v>
      </c>
    </row>
    <row r="8071" spans="1:5">
      <c r="A8071" s="816">
        <f t="shared" si="528"/>
        <v>29983</v>
      </c>
      <c r="B8071" s="815">
        <f t="shared" si="525"/>
        <v>32</v>
      </c>
      <c r="C8071" s="815">
        <f t="shared" si="526"/>
        <v>334</v>
      </c>
      <c r="D8071" s="815">
        <f t="shared" si="527"/>
        <v>335</v>
      </c>
      <c r="E8071" s="815">
        <v>1982</v>
      </c>
    </row>
    <row r="8072" spans="1:5">
      <c r="A8072" s="816">
        <f t="shared" si="528"/>
        <v>29984</v>
      </c>
      <c r="B8072" s="815">
        <f t="shared" si="525"/>
        <v>33</v>
      </c>
      <c r="C8072" s="815">
        <f t="shared" si="526"/>
        <v>333</v>
      </c>
      <c r="D8072" s="815">
        <f t="shared" si="527"/>
        <v>334</v>
      </c>
      <c r="E8072" s="815">
        <v>1982</v>
      </c>
    </row>
    <row r="8073" spans="1:5">
      <c r="A8073" s="816">
        <f t="shared" si="528"/>
        <v>29985</v>
      </c>
      <c r="B8073" s="815">
        <f t="shared" si="525"/>
        <v>34</v>
      </c>
      <c r="C8073" s="815">
        <f t="shared" si="526"/>
        <v>332</v>
      </c>
      <c r="D8073" s="815">
        <f t="shared" si="527"/>
        <v>333</v>
      </c>
      <c r="E8073" s="815">
        <v>1982</v>
      </c>
    </row>
    <row r="8074" spans="1:5">
      <c r="A8074" s="816">
        <f t="shared" si="528"/>
        <v>29986</v>
      </c>
      <c r="B8074" s="815">
        <f t="shared" si="525"/>
        <v>35</v>
      </c>
      <c r="C8074" s="815">
        <f t="shared" si="526"/>
        <v>331</v>
      </c>
      <c r="D8074" s="815">
        <f t="shared" si="527"/>
        <v>332</v>
      </c>
      <c r="E8074" s="815">
        <v>1982</v>
      </c>
    </row>
    <row r="8075" spans="1:5">
      <c r="A8075" s="816">
        <f t="shared" si="528"/>
        <v>29987</v>
      </c>
      <c r="B8075" s="815">
        <f t="shared" si="525"/>
        <v>36</v>
      </c>
      <c r="C8075" s="815">
        <f t="shared" si="526"/>
        <v>330</v>
      </c>
      <c r="D8075" s="815">
        <f t="shared" si="527"/>
        <v>331</v>
      </c>
      <c r="E8075" s="815">
        <v>1982</v>
      </c>
    </row>
    <row r="8076" spans="1:5">
      <c r="A8076" s="816">
        <f t="shared" si="528"/>
        <v>29988</v>
      </c>
      <c r="B8076" s="815">
        <f t="shared" si="525"/>
        <v>37</v>
      </c>
      <c r="C8076" s="815">
        <f t="shared" si="526"/>
        <v>329</v>
      </c>
      <c r="D8076" s="815">
        <f t="shared" si="527"/>
        <v>330</v>
      </c>
      <c r="E8076" s="815">
        <v>1982</v>
      </c>
    </row>
    <row r="8077" spans="1:5">
      <c r="A8077" s="816">
        <f t="shared" si="528"/>
        <v>29989</v>
      </c>
      <c r="B8077" s="815">
        <f t="shared" si="525"/>
        <v>38</v>
      </c>
      <c r="C8077" s="815">
        <f t="shared" si="526"/>
        <v>328</v>
      </c>
      <c r="D8077" s="815">
        <f t="shared" si="527"/>
        <v>329</v>
      </c>
      <c r="E8077" s="815">
        <v>1982</v>
      </c>
    </row>
    <row r="8078" spans="1:5">
      <c r="A8078" s="816">
        <f t="shared" si="528"/>
        <v>29990</v>
      </c>
      <c r="B8078" s="815">
        <f t="shared" si="525"/>
        <v>39</v>
      </c>
      <c r="C8078" s="815">
        <f t="shared" si="526"/>
        <v>327</v>
      </c>
      <c r="D8078" s="815">
        <f t="shared" si="527"/>
        <v>328</v>
      </c>
      <c r="E8078" s="815">
        <v>1982</v>
      </c>
    </row>
    <row r="8079" spans="1:5">
      <c r="A8079" s="816">
        <f t="shared" si="528"/>
        <v>29991</v>
      </c>
      <c r="B8079" s="815">
        <f t="shared" si="525"/>
        <v>40</v>
      </c>
      <c r="C8079" s="815">
        <f t="shared" si="526"/>
        <v>326</v>
      </c>
      <c r="D8079" s="815">
        <f t="shared" si="527"/>
        <v>327</v>
      </c>
      <c r="E8079" s="815">
        <v>1982</v>
      </c>
    </row>
    <row r="8080" spans="1:5">
      <c r="A8080" s="816">
        <f t="shared" si="528"/>
        <v>29992</v>
      </c>
      <c r="B8080" s="815">
        <f t="shared" si="525"/>
        <v>41</v>
      </c>
      <c r="C8080" s="815">
        <f t="shared" si="526"/>
        <v>325</v>
      </c>
      <c r="D8080" s="815">
        <f t="shared" si="527"/>
        <v>326</v>
      </c>
      <c r="E8080" s="815">
        <v>1982</v>
      </c>
    </row>
    <row r="8081" spans="1:5">
      <c r="A8081" s="816">
        <f t="shared" si="528"/>
        <v>29993</v>
      </c>
      <c r="B8081" s="815">
        <f t="shared" si="525"/>
        <v>42</v>
      </c>
      <c r="C8081" s="815">
        <f t="shared" si="526"/>
        <v>324</v>
      </c>
      <c r="D8081" s="815">
        <f t="shared" si="527"/>
        <v>325</v>
      </c>
      <c r="E8081" s="815">
        <v>1982</v>
      </c>
    </row>
    <row r="8082" spans="1:5">
      <c r="A8082" s="816">
        <f t="shared" si="528"/>
        <v>29994</v>
      </c>
      <c r="B8082" s="815">
        <f t="shared" si="525"/>
        <v>43</v>
      </c>
      <c r="C8082" s="815">
        <f t="shared" si="526"/>
        <v>323</v>
      </c>
      <c r="D8082" s="815">
        <f t="shared" si="527"/>
        <v>324</v>
      </c>
      <c r="E8082" s="815">
        <v>1982</v>
      </c>
    </row>
    <row r="8083" spans="1:5">
      <c r="A8083" s="816">
        <f t="shared" si="528"/>
        <v>29995</v>
      </c>
      <c r="B8083" s="815">
        <f t="shared" si="525"/>
        <v>44</v>
      </c>
      <c r="C8083" s="815">
        <f t="shared" si="526"/>
        <v>322</v>
      </c>
      <c r="D8083" s="815">
        <f t="shared" si="527"/>
        <v>323</v>
      </c>
      <c r="E8083" s="815">
        <v>1982</v>
      </c>
    </row>
    <row r="8084" spans="1:5">
      <c r="A8084" s="816">
        <f t="shared" si="528"/>
        <v>29996</v>
      </c>
      <c r="B8084" s="815">
        <f t="shared" si="525"/>
        <v>45</v>
      </c>
      <c r="C8084" s="815">
        <f t="shared" si="526"/>
        <v>321</v>
      </c>
      <c r="D8084" s="815">
        <f t="shared" si="527"/>
        <v>322</v>
      </c>
      <c r="E8084" s="815">
        <v>1982</v>
      </c>
    </row>
    <row r="8085" spans="1:5">
      <c r="A8085" s="816">
        <f t="shared" si="528"/>
        <v>29997</v>
      </c>
      <c r="B8085" s="815">
        <f t="shared" si="525"/>
        <v>46</v>
      </c>
      <c r="C8085" s="815">
        <f t="shared" si="526"/>
        <v>320</v>
      </c>
      <c r="D8085" s="815">
        <f t="shared" si="527"/>
        <v>321</v>
      </c>
      <c r="E8085" s="815">
        <v>1982</v>
      </c>
    </row>
    <row r="8086" spans="1:5">
      <c r="A8086" s="816">
        <f t="shared" si="528"/>
        <v>29998</v>
      </c>
      <c r="B8086" s="815">
        <f t="shared" si="525"/>
        <v>47</v>
      </c>
      <c r="C8086" s="815">
        <f t="shared" si="526"/>
        <v>319</v>
      </c>
      <c r="D8086" s="815">
        <f t="shared" si="527"/>
        <v>320</v>
      </c>
      <c r="E8086" s="815">
        <v>1982</v>
      </c>
    </row>
    <row r="8087" spans="1:5">
      <c r="A8087" s="816">
        <f t="shared" si="528"/>
        <v>29999</v>
      </c>
      <c r="B8087" s="815">
        <f t="shared" si="525"/>
        <v>48</v>
      </c>
      <c r="C8087" s="815">
        <f t="shared" si="526"/>
        <v>318</v>
      </c>
      <c r="D8087" s="815">
        <f t="shared" si="527"/>
        <v>319</v>
      </c>
      <c r="E8087" s="815">
        <v>1982</v>
      </c>
    </row>
    <row r="8088" spans="1:5">
      <c r="A8088" s="816">
        <f t="shared" si="528"/>
        <v>30000</v>
      </c>
      <c r="B8088" s="815">
        <f t="shared" si="525"/>
        <v>49</v>
      </c>
      <c r="C8088" s="815">
        <f t="shared" si="526"/>
        <v>317</v>
      </c>
      <c r="D8088" s="815">
        <f t="shared" si="527"/>
        <v>318</v>
      </c>
      <c r="E8088" s="815">
        <v>1982</v>
      </c>
    </row>
    <row r="8089" spans="1:5">
      <c r="A8089" s="816">
        <f t="shared" si="528"/>
        <v>30001</v>
      </c>
      <c r="B8089" s="815">
        <f t="shared" si="525"/>
        <v>50</v>
      </c>
      <c r="C8089" s="815">
        <f t="shared" si="526"/>
        <v>316</v>
      </c>
      <c r="D8089" s="815">
        <f t="shared" si="527"/>
        <v>317</v>
      </c>
      <c r="E8089" s="815">
        <v>1982</v>
      </c>
    </row>
    <row r="8090" spans="1:5">
      <c r="A8090" s="816">
        <f t="shared" si="528"/>
        <v>30002</v>
      </c>
      <c r="B8090" s="815">
        <f t="shared" si="525"/>
        <v>51</v>
      </c>
      <c r="C8090" s="815">
        <f t="shared" si="526"/>
        <v>315</v>
      </c>
      <c r="D8090" s="815">
        <f t="shared" si="527"/>
        <v>316</v>
      </c>
      <c r="E8090" s="815">
        <v>1982</v>
      </c>
    </row>
    <row r="8091" spans="1:5">
      <c r="A8091" s="816">
        <f t="shared" si="528"/>
        <v>30003</v>
      </c>
      <c r="B8091" s="815">
        <f t="shared" si="525"/>
        <v>52</v>
      </c>
      <c r="C8091" s="815">
        <f t="shared" si="526"/>
        <v>314</v>
      </c>
      <c r="D8091" s="815">
        <f t="shared" si="527"/>
        <v>315</v>
      </c>
      <c r="E8091" s="815">
        <v>1982</v>
      </c>
    </row>
    <row r="8092" spans="1:5">
      <c r="A8092" s="816">
        <f t="shared" si="528"/>
        <v>30004</v>
      </c>
      <c r="B8092" s="815">
        <f t="shared" si="525"/>
        <v>53</v>
      </c>
      <c r="C8092" s="815">
        <f t="shared" si="526"/>
        <v>313</v>
      </c>
      <c r="D8092" s="815">
        <f t="shared" si="527"/>
        <v>314</v>
      </c>
      <c r="E8092" s="815">
        <v>1982</v>
      </c>
    </row>
    <row r="8093" spans="1:5">
      <c r="A8093" s="816">
        <f t="shared" si="528"/>
        <v>30005</v>
      </c>
      <c r="B8093" s="815">
        <f t="shared" si="525"/>
        <v>54</v>
      </c>
      <c r="C8093" s="815">
        <f t="shared" si="526"/>
        <v>312</v>
      </c>
      <c r="D8093" s="815">
        <f t="shared" si="527"/>
        <v>313</v>
      </c>
      <c r="E8093" s="815">
        <v>1982</v>
      </c>
    </row>
    <row r="8094" spans="1:5">
      <c r="A8094" s="816">
        <f t="shared" si="528"/>
        <v>30006</v>
      </c>
      <c r="B8094" s="815">
        <f t="shared" si="525"/>
        <v>55</v>
      </c>
      <c r="C8094" s="815">
        <f t="shared" si="526"/>
        <v>311</v>
      </c>
      <c r="D8094" s="815">
        <f t="shared" si="527"/>
        <v>312</v>
      </c>
      <c r="E8094" s="815">
        <v>1982</v>
      </c>
    </row>
    <row r="8095" spans="1:5">
      <c r="A8095" s="816">
        <f t="shared" si="528"/>
        <v>30007</v>
      </c>
      <c r="B8095" s="815">
        <f t="shared" si="525"/>
        <v>56</v>
      </c>
      <c r="C8095" s="815">
        <f t="shared" si="526"/>
        <v>310</v>
      </c>
      <c r="D8095" s="815">
        <f t="shared" si="527"/>
        <v>311</v>
      </c>
      <c r="E8095" s="815">
        <v>1982</v>
      </c>
    </row>
    <row r="8096" spans="1:5">
      <c r="A8096" s="816">
        <f t="shared" si="528"/>
        <v>30008</v>
      </c>
      <c r="B8096" s="815">
        <f t="shared" si="525"/>
        <v>57</v>
      </c>
      <c r="C8096" s="815">
        <f t="shared" si="526"/>
        <v>309</v>
      </c>
      <c r="D8096" s="815">
        <f t="shared" si="527"/>
        <v>310</v>
      </c>
      <c r="E8096" s="815">
        <v>1982</v>
      </c>
    </row>
    <row r="8097" spans="1:5">
      <c r="A8097" s="816">
        <f t="shared" si="528"/>
        <v>30009</v>
      </c>
      <c r="B8097" s="815">
        <f t="shared" si="525"/>
        <v>58</v>
      </c>
      <c r="C8097" s="815">
        <f t="shared" si="526"/>
        <v>308</v>
      </c>
      <c r="D8097" s="815">
        <f t="shared" si="527"/>
        <v>309</v>
      </c>
      <c r="E8097" s="815">
        <v>1982</v>
      </c>
    </row>
    <row r="8098" spans="1:5">
      <c r="A8098" s="816">
        <f t="shared" si="528"/>
        <v>30010</v>
      </c>
      <c r="B8098" s="815">
        <f t="shared" si="525"/>
        <v>59</v>
      </c>
      <c r="C8098" s="815">
        <f t="shared" si="526"/>
        <v>307</v>
      </c>
      <c r="D8098" s="815">
        <f t="shared" si="527"/>
        <v>308</v>
      </c>
      <c r="E8098" s="815">
        <v>1982</v>
      </c>
    </row>
    <row r="8099" spans="1:5">
      <c r="A8099" s="816">
        <f t="shared" si="528"/>
        <v>30011</v>
      </c>
      <c r="B8099" s="815">
        <f t="shared" si="525"/>
        <v>60</v>
      </c>
      <c r="C8099" s="815">
        <f t="shared" si="526"/>
        <v>306</v>
      </c>
      <c r="D8099" s="815">
        <f t="shared" si="527"/>
        <v>307</v>
      </c>
      <c r="E8099" s="815">
        <v>1982</v>
      </c>
    </row>
    <row r="8100" spans="1:5">
      <c r="A8100" s="816">
        <f t="shared" si="528"/>
        <v>30012</v>
      </c>
      <c r="B8100" s="815">
        <f t="shared" si="525"/>
        <v>61</v>
      </c>
      <c r="C8100" s="815">
        <f t="shared" si="526"/>
        <v>305</v>
      </c>
      <c r="D8100" s="815">
        <f t="shared" si="527"/>
        <v>306</v>
      </c>
      <c r="E8100" s="815">
        <v>1982</v>
      </c>
    </row>
    <row r="8101" spans="1:5">
      <c r="A8101" s="816">
        <f t="shared" si="528"/>
        <v>30013</v>
      </c>
      <c r="B8101" s="815">
        <f t="shared" si="525"/>
        <v>62</v>
      </c>
      <c r="C8101" s="815">
        <f t="shared" si="526"/>
        <v>304</v>
      </c>
      <c r="D8101" s="815">
        <f t="shared" si="527"/>
        <v>305</v>
      </c>
      <c r="E8101" s="815">
        <v>1982</v>
      </c>
    </row>
    <row r="8102" spans="1:5">
      <c r="A8102" s="816">
        <f t="shared" si="528"/>
        <v>30014</v>
      </c>
      <c r="B8102" s="815">
        <f t="shared" si="525"/>
        <v>63</v>
      </c>
      <c r="C8102" s="815">
        <f t="shared" si="526"/>
        <v>303</v>
      </c>
      <c r="D8102" s="815">
        <f t="shared" si="527"/>
        <v>304</v>
      </c>
      <c r="E8102" s="815">
        <v>1982</v>
      </c>
    </row>
    <row r="8103" spans="1:5">
      <c r="A8103" s="816">
        <f t="shared" si="528"/>
        <v>30015</v>
      </c>
      <c r="B8103" s="815">
        <f t="shared" si="525"/>
        <v>64</v>
      </c>
      <c r="C8103" s="815">
        <f t="shared" si="526"/>
        <v>302</v>
      </c>
      <c r="D8103" s="815">
        <f t="shared" si="527"/>
        <v>303</v>
      </c>
      <c r="E8103" s="815">
        <v>1982</v>
      </c>
    </row>
    <row r="8104" spans="1:5">
      <c r="A8104" s="816">
        <f t="shared" si="528"/>
        <v>30016</v>
      </c>
      <c r="B8104" s="815">
        <f t="shared" si="525"/>
        <v>65</v>
      </c>
      <c r="C8104" s="815">
        <f t="shared" si="526"/>
        <v>301</v>
      </c>
      <c r="D8104" s="815">
        <f t="shared" si="527"/>
        <v>302</v>
      </c>
      <c r="E8104" s="815">
        <v>1982</v>
      </c>
    </row>
    <row r="8105" spans="1:5">
      <c r="A8105" s="816">
        <f t="shared" si="528"/>
        <v>30017</v>
      </c>
      <c r="B8105" s="815">
        <f t="shared" si="525"/>
        <v>66</v>
      </c>
      <c r="C8105" s="815">
        <f t="shared" si="526"/>
        <v>300</v>
      </c>
      <c r="D8105" s="815">
        <f t="shared" si="527"/>
        <v>301</v>
      </c>
      <c r="E8105" s="815">
        <v>1982</v>
      </c>
    </row>
    <row r="8106" spans="1:5">
      <c r="A8106" s="816">
        <f t="shared" si="528"/>
        <v>30018</v>
      </c>
      <c r="B8106" s="815">
        <f t="shared" ref="B8106:B8169" si="529">B8105+1</f>
        <v>67</v>
      </c>
      <c r="C8106" s="815">
        <f t="shared" ref="C8106:C8169" si="530">C8105-1</f>
        <v>299</v>
      </c>
      <c r="D8106" s="815">
        <f t="shared" ref="D8106:D8169" si="531">D8105-1</f>
        <v>300</v>
      </c>
      <c r="E8106" s="815">
        <v>1982</v>
      </c>
    </row>
    <row r="8107" spans="1:5">
      <c r="A8107" s="816">
        <f t="shared" si="528"/>
        <v>30019</v>
      </c>
      <c r="B8107" s="815">
        <f t="shared" si="529"/>
        <v>68</v>
      </c>
      <c r="C8107" s="815">
        <f t="shared" si="530"/>
        <v>298</v>
      </c>
      <c r="D8107" s="815">
        <f t="shared" si="531"/>
        <v>299</v>
      </c>
      <c r="E8107" s="815">
        <v>1982</v>
      </c>
    </row>
    <row r="8108" spans="1:5">
      <c r="A8108" s="816">
        <f t="shared" si="528"/>
        <v>30020</v>
      </c>
      <c r="B8108" s="815">
        <f t="shared" si="529"/>
        <v>69</v>
      </c>
      <c r="C8108" s="815">
        <f t="shared" si="530"/>
        <v>297</v>
      </c>
      <c r="D8108" s="815">
        <f t="shared" si="531"/>
        <v>298</v>
      </c>
      <c r="E8108" s="815">
        <v>1982</v>
      </c>
    </row>
    <row r="8109" spans="1:5">
      <c r="A8109" s="816">
        <f t="shared" si="528"/>
        <v>30021</v>
      </c>
      <c r="B8109" s="815">
        <f t="shared" si="529"/>
        <v>70</v>
      </c>
      <c r="C8109" s="815">
        <f t="shared" si="530"/>
        <v>296</v>
      </c>
      <c r="D8109" s="815">
        <f t="shared" si="531"/>
        <v>297</v>
      </c>
      <c r="E8109" s="815">
        <v>1982</v>
      </c>
    </row>
    <row r="8110" spans="1:5">
      <c r="A8110" s="816">
        <f t="shared" si="528"/>
        <v>30022</v>
      </c>
      <c r="B8110" s="815">
        <f t="shared" si="529"/>
        <v>71</v>
      </c>
      <c r="C8110" s="815">
        <f t="shared" si="530"/>
        <v>295</v>
      </c>
      <c r="D8110" s="815">
        <f t="shared" si="531"/>
        <v>296</v>
      </c>
      <c r="E8110" s="815">
        <v>1982</v>
      </c>
    </row>
    <row r="8111" spans="1:5">
      <c r="A8111" s="816">
        <f t="shared" si="528"/>
        <v>30023</v>
      </c>
      <c r="B8111" s="815">
        <f t="shared" si="529"/>
        <v>72</v>
      </c>
      <c r="C8111" s="815">
        <f t="shared" si="530"/>
        <v>294</v>
      </c>
      <c r="D8111" s="815">
        <f t="shared" si="531"/>
        <v>295</v>
      </c>
      <c r="E8111" s="815">
        <v>1982</v>
      </c>
    </row>
    <row r="8112" spans="1:5">
      <c r="A8112" s="816">
        <f t="shared" si="528"/>
        <v>30024</v>
      </c>
      <c r="B8112" s="815">
        <f t="shared" si="529"/>
        <v>73</v>
      </c>
      <c r="C8112" s="815">
        <f t="shared" si="530"/>
        <v>293</v>
      </c>
      <c r="D8112" s="815">
        <f t="shared" si="531"/>
        <v>294</v>
      </c>
      <c r="E8112" s="815">
        <v>1982</v>
      </c>
    </row>
    <row r="8113" spans="1:5">
      <c r="A8113" s="816">
        <f t="shared" si="528"/>
        <v>30025</v>
      </c>
      <c r="B8113" s="815">
        <f t="shared" si="529"/>
        <v>74</v>
      </c>
      <c r="C8113" s="815">
        <f t="shared" si="530"/>
        <v>292</v>
      </c>
      <c r="D8113" s="815">
        <f t="shared" si="531"/>
        <v>293</v>
      </c>
      <c r="E8113" s="815">
        <v>1982</v>
      </c>
    </row>
    <row r="8114" spans="1:5">
      <c r="A8114" s="816">
        <f t="shared" si="528"/>
        <v>30026</v>
      </c>
      <c r="B8114" s="815">
        <f t="shared" si="529"/>
        <v>75</v>
      </c>
      <c r="C8114" s="815">
        <f t="shared" si="530"/>
        <v>291</v>
      </c>
      <c r="D8114" s="815">
        <f t="shared" si="531"/>
        <v>292</v>
      </c>
      <c r="E8114" s="815">
        <v>1982</v>
      </c>
    </row>
    <row r="8115" spans="1:5">
      <c r="A8115" s="816">
        <f t="shared" ref="A8115:A8178" si="532">A8114+1</f>
        <v>30027</v>
      </c>
      <c r="B8115" s="815">
        <f t="shared" si="529"/>
        <v>76</v>
      </c>
      <c r="C8115" s="815">
        <f t="shared" si="530"/>
        <v>290</v>
      </c>
      <c r="D8115" s="815">
        <f t="shared" si="531"/>
        <v>291</v>
      </c>
      <c r="E8115" s="815">
        <v>1982</v>
      </c>
    </row>
    <row r="8116" spans="1:5">
      <c r="A8116" s="816">
        <f t="shared" si="532"/>
        <v>30028</v>
      </c>
      <c r="B8116" s="815">
        <f t="shared" si="529"/>
        <v>77</v>
      </c>
      <c r="C8116" s="815">
        <f t="shared" si="530"/>
        <v>289</v>
      </c>
      <c r="D8116" s="815">
        <f t="shared" si="531"/>
        <v>290</v>
      </c>
      <c r="E8116" s="815">
        <v>1982</v>
      </c>
    </row>
    <row r="8117" spans="1:5">
      <c r="A8117" s="816">
        <f t="shared" si="532"/>
        <v>30029</v>
      </c>
      <c r="B8117" s="815">
        <f t="shared" si="529"/>
        <v>78</v>
      </c>
      <c r="C8117" s="815">
        <f t="shared" si="530"/>
        <v>288</v>
      </c>
      <c r="D8117" s="815">
        <f t="shared" si="531"/>
        <v>289</v>
      </c>
      <c r="E8117" s="815">
        <v>1982</v>
      </c>
    </row>
    <row r="8118" spans="1:5">
      <c r="A8118" s="816">
        <f t="shared" si="532"/>
        <v>30030</v>
      </c>
      <c r="B8118" s="815">
        <f t="shared" si="529"/>
        <v>79</v>
      </c>
      <c r="C8118" s="815">
        <f t="shared" si="530"/>
        <v>287</v>
      </c>
      <c r="D8118" s="815">
        <f t="shared" si="531"/>
        <v>288</v>
      </c>
      <c r="E8118" s="815">
        <v>1982</v>
      </c>
    </row>
    <row r="8119" spans="1:5">
      <c r="A8119" s="816">
        <f t="shared" si="532"/>
        <v>30031</v>
      </c>
      <c r="B8119" s="815">
        <f t="shared" si="529"/>
        <v>80</v>
      </c>
      <c r="C8119" s="815">
        <f t="shared" si="530"/>
        <v>286</v>
      </c>
      <c r="D8119" s="815">
        <f t="shared" si="531"/>
        <v>287</v>
      </c>
      <c r="E8119" s="815">
        <v>1982</v>
      </c>
    </row>
    <row r="8120" spans="1:5">
      <c r="A8120" s="816">
        <f t="shared" si="532"/>
        <v>30032</v>
      </c>
      <c r="B8120" s="815">
        <f t="shared" si="529"/>
        <v>81</v>
      </c>
      <c r="C8120" s="815">
        <f t="shared" si="530"/>
        <v>285</v>
      </c>
      <c r="D8120" s="815">
        <f t="shared" si="531"/>
        <v>286</v>
      </c>
      <c r="E8120" s="815">
        <v>1982</v>
      </c>
    </row>
    <row r="8121" spans="1:5">
      <c r="A8121" s="816">
        <f t="shared" si="532"/>
        <v>30033</v>
      </c>
      <c r="B8121" s="815">
        <f t="shared" si="529"/>
        <v>82</v>
      </c>
      <c r="C8121" s="815">
        <f t="shared" si="530"/>
        <v>284</v>
      </c>
      <c r="D8121" s="815">
        <f t="shared" si="531"/>
        <v>285</v>
      </c>
      <c r="E8121" s="815">
        <v>1982</v>
      </c>
    </row>
    <row r="8122" spans="1:5">
      <c r="A8122" s="816">
        <f t="shared" si="532"/>
        <v>30034</v>
      </c>
      <c r="B8122" s="815">
        <f t="shared" si="529"/>
        <v>83</v>
      </c>
      <c r="C8122" s="815">
        <f t="shared" si="530"/>
        <v>283</v>
      </c>
      <c r="D8122" s="815">
        <f t="shared" si="531"/>
        <v>284</v>
      </c>
      <c r="E8122" s="815">
        <v>1982</v>
      </c>
    </row>
    <row r="8123" spans="1:5">
      <c r="A8123" s="816">
        <f t="shared" si="532"/>
        <v>30035</v>
      </c>
      <c r="B8123" s="815">
        <f t="shared" si="529"/>
        <v>84</v>
      </c>
      <c r="C8123" s="815">
        <f t="shared" si="530"/>
        <v>282</v>
      </c>
      <c r="D8123" s="815">
        <f t="shared" si="531"/>
        <v>283</v>
      </c>
      <c r="E8123" s="815">
        <v>1982</v>
      </c>
    </row>
    <row r="8124" spans="1:5">
      <c r="A8124" s="816">
        <f t="shared" si="532"/>
        <v>30036</v>
      </c>
      <c r="B8124" s="815">
        <f t="shared" si="529"/>
        <v>85</v>
      </c>
      <c r="C8124" s="815">
        <f t="shared" si="530"/>
        <v>281</v>
      </c>
      <c r="D8124" s="815">
        <f t="shared" si="531"/>
        <v>282</v>
      </c>
      <c r="E8124" s="815">
        <v>1982</v>
      </c>
    </row>
    <row r="8125" spans="1:5">
      <c r="A8125" s="816">
        <f t="shared" si="532"/>
        <v>30037</v>
      </c>
      <c r="B8125" s="815">
        <f t="shared" si="529"/>
        <v>86</v>
      </c>
      <c r="C8125" s="815">
        <f t="shared" si="530"/>
        <v>280</v>
      </c>
      <c r="D8125" s="815">
        <f t="shared" si="531"/>
        <v>281</v>
      </c>
      <c r="E8125" s="815">
        <v>1982</v>
      </c>
    </row>
    <row r="8126" spans="1:5">
      <c r="A8126" s="816">
        <f t="shared" si="532"/>
        <v>30038</v>
      </c>
      <c r="B8126" s="815">
        <f t="shared" si="529"/>
        <v>87</v>
      </c>
      <c r="C8126" s="815">
        <f t="shared" si="530"/>
        <v>279</v>
      </c>
      <c r="D8126" s="815">
        <f t="shared" si="531"/>
        <v>280</v>
      </c>
      <c r="E8126" s="815">
        <v>1982</v>
      </c>
    </row>
    <row r="8127" spans="1:5">
      <c r="A8127" s="816">
        <f t="shared" si="532"/>
        <v>30039</v>
      </c>
      <c r="B8127" s="815">
        <f t="shared" si="529"/>
        <v>88</v>
      </c>
      <c r="C8127" s="815">
        <f t="shared" si="530"/>
        <v>278</v>
      </c>
      <c r="D8127" s="815">
        <f t="shared" si="531"/>
        <v>279</v>
      </c>
      <c r="E8127" s="815">
        <v>1982</v>
      </c>
    </row>
    <row r="8128" spans="1:5">
      <c r="A8128" s="816">
        <f t="shared" si="532"/>
        <v>30040</v>
      </c>
      <c r="B8128" s="815">
        <f t="shared" si="529"/>
        <v>89</v>
      </c>
      <c r="C8128" s="815">
        <f t="shared" si="530"/>
        <v>277</v>
      </c>
      <c r="D8128" s="815">
        <f t="shared" si="531"/>
        <v>278</v>
      </c>
      <c r="E8128" s="815">
        <v>1982</v>
      </c>
    </row>
    <row r="8129" spans="1:5">
      <c r="A8129" s="816">
        <f t="shared" si="532"/>
        <v>30041</v>
      </c>
      <c r="B8129" s="815">
        <f t="shared" si="529"/>
        <v>90</v>
      </c>
      <c r="C8129" s="815">
        <f t="shared" si="530"/>
        <v>276</v>
      </c>
      <c r="D8129" s="815">
        <f t="shared" si="531"/>
        <v>277</v>
      </c>
      <c r="E8129" s="815">
        <v>1982</v>
      </c>
    </row>
    <row r="8130" spans="1:5">
      <c r="A8130" s="816">
        <f t="shared" si="532"/>
        <v>30042</v>
      </c>
      <c r="B8130" s="815">
        <f t="shared" si="529"/>
        <v>91</v>
      </c>
      <c r="C8130" s="815">
        <f t="shared" si="530"/>
        <v>275</v>
      </c>
      <c r="D8130" s="815">
        <f t="shared" si="531"/>
        <v>276</v>
      </c>
      <c r="E8130" s="815">
        <v>1982</v>
      </c>
    </row>
    <row r="8131" spans="1:5">
      <c r="A8131" s="816">
        <f t="shared" si="532"/>
        <v>30043</v>
      </c>
      <c r="B8131" s="815">
        <f t="shared" si="529"/>
        <v>92</v>
      </c>
      <c r="C8131" s="815">
        <f t="shared" si="530"/>
        <v>274</v>
      </c>
      <c r="D8131" s="815">
        <f t="shared" si="531"/>
        <v>275</v>
      </c>
      <c r="E8131" s="815">
        <v>1982</v>
      </c>
    </row>
    <row r="8132" spans="1:5">
      <c r="A8132" s="816">
        <f t="shared" si="532"/>
        <v>30044</v>
      </c>
      <c r="B8132" s="815">
        <f t="shared" si="529"/>
        <v>93</v>
      </c>
      <c r="C8132" s="815">
        <f t="shared" si="530"/>
        <v>273</v>
      </c>
      <c r="D8132" s="815">
        <f t="shared" si="531"/>
        <v>274</v>
      </c>
      <c r="E8132" s="815">
        <v>1982</v>
      </c>
    </row>
    <row r="8133" spans="1:5">
      <c r="A8133" s="816">
        <f t="shared" si="532"/>
        <v>30045</v>
      </c>
      <c r="B8133" s="815">
        <f t="shared" si="529"/>
        <v>94</v>
      </c>
      <c r="C8133" s="815">
        <f t="shared" si="530"/>
        <v>272</v>
      </c>
      <c r="D8133" s="815">
        <f t="shared" si="531"/>
        <v>273</v>
      </c>
      <c r="E8133" s="815">
        <v>1982</v>
      </c>
    </row>
    <row r="8134" spans="1:5">
      <c r="A8134" s="816">
        <f t="shared" si="532"/>
        <v>30046</v>
      </c>
      <c r="B8134" s="815">
        <f t="shared" si="529"/>
        <v>95</v>
      </c>
      <c r="C8134" s="815">
        <f t="shared" si="530"/>
        <v>271</v>
      </c>
      <c r="D8134" s="815">
        <f t="shared" si="531"/>
        <v>272</v>
      </c>
      <c r="E8134" s="815">
        <v>1982</v>
      </c>
    </row>
    <row r="8135" spans="1:5">
      <c r="A8135" s="816">
        <f t="shared" si="532"/>
        <v>30047</v>
      </c>
      <c r="B8135" s="815">
        <f t="shared" si="529"/>
        <v>96</v>
      </c>
      <c r="C8135" s="815">
        <f t="shared" si="530"/>
        <v>270</v>
      </c>
      <c r="D8135" s="815">
        <f t="shared" si="531"/>
        <v>271</v>
      </c>
      <c r="E8135" s="815">
        <v>1982</v>
      </c>
    </row>
    <row r="8136" spans="1:5">
      <c r="A8136" s="816">
        <f t="shared" si="532"/>
        <v>30048</v>
      </c>
      <c r="B8136" s="815">
        <f t="shared" si="529"/>
        <v>97</v>
      </c>
      <c r="C8136" s="815">
        <f t="shared" si="530"/>
        <v>269</v>
      </c>
      <c r="D8136" s="815">
        <f t="shared" si="531"/>
        <v>270</v>
      </c>
      <c r="E8136" s="815">
        <v>1982</v>
      </c>
    </row>
    <row r="8137" spans="1:5">
      <c r="A8137" s="816">
        <f t="shared" si="532"/>
        <v>30049</v>
      </c>
      <c r="B8137" s="815">
        <f t="shared" si="529"/>
        <v>98</v>
      </c>
      <c r="C8137" s="815">
        <f t="shared" si="530"/>
        <v>268</v>
      </c>
      <c r="D8137" s="815">
        <f t="shared" si="531"/>
        <v>269</v>
      </c>
      <c r="E8137" s="815">
        <v>1982</v>
      </c>
    </row>
    <row r="8138" spans="1:5">
      <c r="A8138" s="816">
        <f t="shared" si="532"/>
        <v>30050</v>
      </c>
      <c r="B8138" s="815">
        <f t="shared" si="529"/>
        <v>99</v>
      </c>
      <c r="C8138" s="815">
        <f t="shared" si="530"/>
        <v>267</v>
      </c>
      <c r="D8138" s="815">
        <f t="shared" si="531"/>
        <v>268</v>
      </c>
      <c r="E8138" s="815">
        <v>1982</v>
      </c>
    </row>
    <row r="8139" spans="1:5">
      <c r="A8139" s="816">
        <f t="shared" si="532"/>
        <v>30051</v>
      </c>
      <c r="B8139" s="815">
        <f t="shared" si="529"/>
        <v>100</v>
      </c>
      <c r="C8139" s="815">
        <f t="shared" si="530"/>
        <v>266</v>
      </c>
      <c r="D8139" s="815">
        <f t="shared" si="531"/>
        <v>267</v>
      </c>
      <c r="E8139" s="815">
        <v>1982</v>
      </c>
    </row>
    <row r="8140" spans="1:5">
      <c r="A8140" s="816">
        <f t="shared" si="532"/>
        <v>30052</v>
      </c>
      <c r="B8140" s="815">
        <f t="shared" si="529"/>
        <v>101</v>
      </c>
      <c r="C8140" s="815">
        <f t="shared" si="530"/>
        <v>265</v>
      </c>
      <c r="D8140" s="815">
        <f t="shared" si="531"/>
        <v>266</v>
      </c>
      <c r="E8140" s="815">
        <v>1982</v>
      </c>
    </row>
    <row r="8141" spans="1:5">
      <c r="A8141" s="816">
        <f t="shared" si="532"/>
        <v>30053</v>
      </c>
      <c r="B8141" s="815">
        <f t="shared" si="529"/>
        <v>102</v>
      </c>
      <c r="C8141" s="815">
        <f t="shared" si="530"/>
        <v>264</v>
      </c>
      <c r="D8141" s="815">
        <f t="shared" si="531"/>
        <v>265</v>
      </c>
      <c r="E8141" s="815">
        <v>1982</v>
      </c>
    </row>
    <row r="8142" spans="1:5">
      <c r="A8142" s="816">
        <f t="shared" si="532"/>
        <v>30054</v>
      </c>
      <c r="B8142" s="815">
        <f t="shared" si="529"/>
        <v>103</v>
      </c>
      <c r="C8142" s="815">
        <f t="shared" si="530"/>
        <v>263</v>
      </c>
      <c r="D8142" s="815">
        <f t="shared" si="531"/>
        <v>264</v>
      </c>
      <c r="E8142" s="815">
        <v>1982</v>
      </c>
    </row>
    <row r="8143" spans="1:5">
      <c r="A8143" s="816">
        <f t="shared" si="532"/>
        <v>30055</v>
      </c>
      <c r="B8143" s="815">
        <f t="shared" si="529"/>
        <v>104</v>
      </c>
      <c r="C8143" s="815">
        <f t="shared" si="530"/>
        <v>262</v>
      </c>
      <c r="D8143" s="815">
        <f t="shared" si="531"/>
        <v>263</v>
      </c>
      <c r="E8143" s="815">
        <v>1982</v>
      </c>
    </row>
    <row r="8144" spans="1:5">
      <c r="A8144" s="816">
        <f t="shared" si="532"/>
        <v>30056</v>
      </c>
      <c r="B8144" s="815">
        <f t="shared" si="529"/>
        <v>105</v>
      </c>
      <c r="C8144" s="815">
        <f t="shared" si="530"/>
        <v>261</v>
      </c>
      <c r="D8144" s="815">
        <f t="shared" si="531"/>
        <v>262</v>
      </c>
      <c r="E8144" s="815">
        <v>1982</v>
      </c>
    </row>
    <row r="8145" spans="1:5">
      <c r="A8145" s="816">
        <f t="shared" si="532"/>
        <v>30057</v>
      </c>
      <c r="B8145" s="815">
        <f t="shared" si="529"/>
        <v>106</v>
      </c>
      <c r="C8145" s="815">
        <f t="shared" si="530"/>
        <v>260</v>
      </c>
      <c r="D8145" s="815">
        <f t="shared" si="531"/>
        <v>261</v>
      </c>
      <c r="E8145" s="815">
        <v>1982</v>
      </c>
    </row>
    <row r="8146" spans="1:5">
      <c r="A8146" s="816">
        <f t="shared" si="532"/>
        <v>30058</v>
      </c>
      <c r="B8146" s="815">
        <f t="shared" si="529"/>
        <v>107</v>
      </c>
      <c r="C8146" s="815">
        <f t="shared" si="530"/>
        <v>259</v>
      </c>
      <c r="D8146" s="815">
        <f t="shared" si="531"/>
        <v>260</v>
      </c>
      <c r="E8146" s="815">
        <v>1982</v>
      </c>
    </row>
    <row r="8147" spans="1:5">
      <c r="A8147" s="816">
        <f t="shared" si="532"/>
        <v>30059</v>
      </c>
      <c r="B8147" s="815">
        <f t="shared" si="529"/>
        <v>108</v>
      </c>
      <c r="C8147" s="815">
        <f t="shared" si="530"/>
        <v>258</v>
      </c>
      <c r="D8147" s="815">
        <f t="shared" si="531"/>
        <v>259</v>
      </c>
      <c r="E8147" s="815">
        <v>1982</v>
      </c>
    </row>
    <row r="8148" spans="1:5">
      <c r="A8148" s="816">
        <f t="shared" si="532"/>
        <v>30060</v>
      </c>
      <c r="B8148" s="815">
        <f t="shared" si="529"/>
        <v>109</v>
      </c>
      <c r="C8148" s="815">
        <f t="shared" si="530"/>
        <v>257</v>
      </c>
      <c r="D8148" s="815">
        <f t="shared" si="531"/>
        <v>258</v>
      </c>
      <c r="E8148" s="815">
        <v>1982</v>
      </c>
    </row>
    <row r="8149" spans="1:5">
      <c r="A8149" s="816">
        <f t="shared" si="532"/>
        <v>30061</v>
      </c>
      <c r="B8149" s="815">
        <f t="shared" si="529"/>
        <v>110</v>
      </c>
      <c r="C8149" s="815">
        <f t="shared" si="530"/>
        <v>256</v>
      </c>
      <c r="D8149" s="815">
        <f t="shared" si="531"/>
        <v>257</v>
      </c>
      <c r="E8149" s="815">
        <v>1982</v>
      </c>
    </row>
    <row r="8150" spans="1:5">
      <c r="A8150" s="816">
        <f t="shared" si="532"/>
        <v>30062</v>
      </c>
      <c r="B8150" s="815">
        <f t="shared" si="529"/>
        <v>111</v>
      </c>
      <c r="C8150" s="815">
        <f t="shared" si="530"/>
        <v>255</v>
      </c>
      <c r="D8150" s="815">
        <f t="shared" si="531"/>
        <v>256</v>
      </c>
      <c r="E8150" s="815">
        <v>1982</v>
      </c>
    </row>
    <row r="8151" spans="1:5">
      <c r="A8151" s="816">
        <f t="shared" si="532"/>
        <v>30063</v>
      </c>
      <c r="B8151" s="815">
        <f t="shared" si="529"/>
        <v>112</v>
      </c>
      <c r="C8151" s="815">
        <f t="shared" si="530"/>
        <v>254</v>
      </c>
      <c r="D8151" s="815">
        <f t="shared" si="531"/>
        <v>255</v>
      </c>
      <c r="E8151" s="815">
        <v>1982</v>
      </c>
    </row>
    <row r="8152" spans="1:5">
      <c r="A8152" s="816">
        <f t="shared" si="532"/>
        <v>30064</v>
      </c>
      <c r="B8152" s="815">
        <f t="shared" si="529"/>
        <v>113</v>
      </c>
      <c r="C8152" s="815">
        <f t="shared" si="530"/>
        <v>253</v>
      </c>
      <c r="D8152" s="815">
        <f t="shared" si="531"/>
        <v>254</v>
      </c>
      <c r="E8152" s="815">
        <v>1982</v>
      </c>
    </row>
    <row r="8153" spans="1:5">
      <c r="A8153" s="816">
        <f t="shared" si="532"/>
        <v>30065</v>
      </c>
      <c r="B8153" s="815">
        <f t="shared" si="529"/>
        <v>114</v>
      </c>
      <c r="C8153" s="815">
        <f t="shared" si="530"/>
        <v>252</v>
      </c>
      <c r="D8153" s="815">
        <f t="shared" si="531"/>
        <v>253</v>
      </c>
      <c r="E8153" s="815">
        <v>1982</v>
      </c>
    </row>
    <row r="8154" spans="1:5">
      <c r="A8154" s="816">
        <f t="shared" si="532"/>
        <v>30066</v>
      </c>
      <c r="B8154" s="815">
        <f t="shared" si="529"/>
        <v>115</v>
      </c>
      <c r="C8154" s="815">
        <f t="shared" si="530"/>
        <v>251</v>
      </c>
      <c r="D8154" s="815">
        <f t="shared" si="531"/>
        <v>252</v>
      </c>
      <c r="E8154" s="815">
        <v>1982</v>
      </c>
    </row>
    <row r="8155" spans="1:5">
      <c r="A8155" s="816">
        <f t="shared" si="532"/>
        <v>30067</v>
      </c>
      <c r="B8155" s="815">
        <f t="shared" si="529"/>
        <v>116</v>
      </c>
      <c r="C8155" s="815">
        <f t="shared" si="530"/>
        <v>250</v>
      </c>
      <c r="D8155" s="815">
        <f t="shared" si="531"/>
        <v>251</v>
      </c>
      <c r="E8155" s="815">
        <v>1982</v>
      </c>
    </row>
    <row r="8156" spans="1:5">
      <c r="A8156" s="816">
        <f t="shared" si="532"/>
        <v>30068</v>
      </c>
      <c r="B8156" s="815">
        <f t="shared" si="529"/>
        <v>117</v>
      </c>
      <c r="C8156" s="815">
        <f t="shared" si="530"/>
        <v>249</v>
      </c>
      <c r="D8156" s="815">
        <f t="shared" si="531"/>
        <v>250</v>
      </c>
      <c r="E8156" s="815">
        <v>1982</v>
      </c>
    </row>
    <row r="8157" spans="1:5">
      <c r="A8157" s="816">
        <f t="shared" si="532"/>
        <v>30069</v>
      </c>
      <c r="B8157" s="815">
        <f t="shared" si="529"/>
        <v>118</v>
      </c>
      <c r="C8157" s="815">
        <f t="shared" si="530"/>
        <v>248</v>
      </c>
      <c r="D8157" s="815">
        <f t="shared" si="531"/>
        <v>249</v>
      </c>
      <c r="E8157" s="815">
        <v>1982</v>
      </c>
    </row>
    <row r="8158" spans="1:5">
      <c r="A8158" s="816">
        <f t="shared" si="532"/>
        <v>30070</v>
      </c>
      <c r="B8158" s="815">
        <f t="shared" si="529"/>
        <v>119</v>
      </c>
      <c r="C8158" s="815">
        <f t="shared" si="530"/>
        <v>247</v>
      </c>
      <c r="D8158" s="815">
        <f t="shared" si="531"/>
        <v>248</v>
      </c>
      <c r="E8158" s="815">
        <v>1982</v>
      </c>
    </row>
    <row r="8159" spans="1:5">
      <c r="A8159" s="816">
        <f t="shared" si="532"/>
        <v>30071</v>
      </c>
      <c r="B8159" s="815">
        <f t="shared" si="529"/>
        <v>120</v>
      </c>
      <c r="C8159" s="815">
        <f t="shared" si="530"/>
        <v>246</v>
      </c>
      <c r="D8159" s="815">
        <f t="shared" si="531"/>
        <v>247</v>
      </c>
      <c r="E8159" s="815">
        <v>1982</v>
      </c>
    </row>
    <row r="8160" spans="1:5">
      <c r="A8160" s="816">
        <f t="shared" si="532"/>
        <v>30072</v>
      </c>
      <c r="B8160" s="815">
        <f t="shared" si="529"/>
        <v>121</v>
      </c>
      <c r="C8160" s="815">
        <f t="shared" si="530"/>
        <v>245</v>
      </c>
      <c r="D8160" s="815">
        <f t="shared" si="531"/>
        <v>246</v>
      </c>
      <c r="E8160" s="815">
        <v>1982</v>
      </c>
    </row>
    <row r="8161" spans="1:5">
      <c r="A8161" s="816">
        <f t="shared" si="532"/>
        <v>30073</v>
      </c>
      <c r="B8161" s="815">
        <f t="shared" si="529"/>
        <v>122</v>
      </c>
      <c r="C8161" s="815">
        <f t="shared" si="530"/>
        <v>244</v>
      </c>
      <c r="D8161" s="815">
        <f t="shared" si="531"/>
        <v>245</v>
      </c>
      <c r="E8161" s="815">
        <v>1982</v>
      </c>
    </row>
    <row r="8162" spans="1:5">
      <c r="A8162" s="816">
        <f t="shared" si="532"/>
        <v>30074</v>
      </c>
      <c r="B8162" s="815">
        <f t="shared" si="529"/>
        <v>123</v>
      </c>
      <c r="C8162" s="815">
        <f t="shared" si="530"/>
        <v>243</v>
      </c>
      <c r="D8162" s="815">
        <f t="shared" si="531"/>
        <v>244</v>
      </c>
      <c r="E8162" s="815">
        <v>1982</v>
      </c>
    </row>
    <row r="8163" spans="1:5">
      <c r="A8163" s="816">
        <f t="shared" si="532"/>
        <v>30075</v>
      </c>
      <c r="B8163" s="815">
        <f t="shared" si="529"/>
        <v>124</v>
      </c>
      <c r="C8163" s="815">
        <f t="shared" si="530"/>
        <v>242</v>
      </c>
      <c r="D8163" s="815">
        <f t="shared" si="531"/>
        <v>243</v>
      </c>
      <c r="E8163" s="815">
        <v>1982</v>
      </c>
    </row>
    <row r="8164" spans="1:5">
      <c r="A8164" s="816">
        <f t="shared" si="532"/>
        <v>30076</v>
      </c>
      <c r="B8164" s="815">
        <f t="shared" si="529"/>
        <v>125</v>
      </c>
      <c r="C8164" s="815">
        <f t="shared" si="530"/>
        <v>241</v>
      </c>
      <c r="D8164" s="815">
        <f t="shared" si="531"/>
        <v>242</v>
      </c>
      <c r="E8164" s="815">
        <v>1982</v>
      </c>
    </row>
    <row r="8165" spans="1:5">
      <c r="A8165" s="816">
        <f t="shared" si="532"/>
        <v>30077</v>
      </c>
      <c r="B8165" s="815">
        <f t="shared" si="529"/>
        <v>126</v>
      </c>
      <c r="C8165" s="815">
        <f t="shared" si="530"/>
        <v>240</v>
      </c>
      <c r="D8165" s="815">
        <f t="shared" si="531"/>
        <v>241</v>
      </c>
      <c r="E8165" s="815">
        <v>1982</v>
      </c>
    </row>
    <row r="8166" spans="1:5">
      <c r="A8166" s="816">
        <f t="shared" si="532"/>
        <v>30078</v>
      </c>
      <c r="B8166" s="815">
        <f t="shared" si="529"/>
        <v>127</v>
      </c>
      <c r="C8166" s="815">
        <f t="shared" si="530"/>
        <v>239</v>
      </c>
      <c r="D8166" s="815">
        <f t="shared" si="531"/>
        <v>240</v>
      </c>
      <c r="E8166" s="815">
        <v>1982</v>
      </c>
    </row>
    <row r="8167" spans="1:5">
      <c r="A8167" s="816">
        <f t="shared" si="532"/>
        <v>30079</v>
      </c>
      <c r="B8167" s="815">
        <f t="shared" si="529"/>
        <v>128</v>
      </c>
      <c r="C8167" s="815">
        <f t="shared" si="530"/>
        <v>238</v>
      </c>
      <c r="D8167" s="815">
        <f t="shared" si="531"/>
        <v>239</v>
      </c>
      <c r="E8167" s="815">
        <v>1982</v>
      </c>
    </row>
    <row r="8168" spans="1:5">
      <c r="A8168" s="816">
        <f t="shared" si="532"/>
        <v>30080</v>
      </c>
      <c r="B8168" s="815">
        <f t="shared" si="529"/>
        <v>129</v>
      </c>
      <c r="C8168" s="815">
        <f t="shared" si="530"/>
        <v>237</v>
      </c>
      <c r="D8168" s="815">
        <f t="shared" si="531"/>
        <v>238</v>
      </c>
      <c r="E8168" s="815">
        <v>1982</v>
      </c>
    </row>
    <row r="8169" spans="1:5">
      <c r="A8169" s="816">
        <f t="shared" si="532"/>
        <v>30081</v>
      </c>
      <c r="B8169" s="815">
        <f t="shared" si="529"/>
        <v>130</v>
      </c>
      <c r="C8169" s="815">
        <f t="shared" si="530"/>
        <v>236</v>
      </c>
      <c r="D8169" s="815">
        <f t="shared" si="531"/>
        <v>237</v>
      </c>
      <c r="E8169" s="815">
        <v>1982</v>
      </c>
    </row>
    <row r="8170" spans="1:5">
      <c r="A8170" s="816">
        <f t="shared" si="532"/>
        <v>30082</v>
      </c>
      <c r="B8170" s="815">
        <f t="shared" ref="B8170:B8233" si="533">B8169+1</f>
        <v>131</v>
      </c>
      <c r="C8170" s="815">
        <f t="shared" ref="C8170:C8233" si="534">C8169-1</f>
        <v>235</v>
      </c>
      <c r="D8170" s="815">
        <f t="shared" ref="D8170:D8233" si="535">D8169-1</f>
        <v>236</v>
      </c>
      <c r="E8170" s="815">
        <v>1982</v>
      </c>
    </row>
    <row r="8171" spans="1:5">
      <c r="A8171" s="816">
        <f t="shared" si="532"/>
        <v>30083</v>
      </c>
      <c r="B8171" s="815">
        <f t="shared" si="533"/>
        <v>132</v>
      </c>
      <c r="C8171" s="815">
        <f t="shared" si="534"/>
        <v>234</v>
      </c>
      <c r="D8171" s="815">
        <f t="shared" si="535"/>
        <v>235</v>
      </c>
      <c r="E8171" s="815">
        <v>1982</v>
      </c>
    </row>
    <row r="8172" spans="1:5">
      <c r="A8172" s="816">
        <f t="shared" si="532"/>
        <v>30084</v>
      </c>
      <c r="B8172" s="815">
        <f t="shared" si="533"/>
        <v>133</v>
      </c>
      <c r="C8172" s="815">
        <f t="shared" si="534"/>
        <v>233</v>
      </c>
      <c r="D8172" s="815">
        <f t="shared" si="535"/>
        <v>234</v>
      </c>
      <c r="E8172" s="815">
        <v>1982</v>
      </c>
    </row>
    <row r="8173" spans="1:5">
      <c r="A8173" s="816">
        <f t="shared" si="532"/>
        <v>30085</v>
      </c>
      <c r="B8173" s="815">
        <f t="shared" si="533"/>
        <v>134</v>
      </c>
      <c r="C8173" s="815">
        <f t="shared" si="534"/>
        <v>232</v>
      </c>
      <c r="D8173" s="815">
        <f t="shared" si="535"/>
        <v>233</v>
      </c>
      <c r="E8173" s="815">
        <v>1982</v>
      </c>
    </row>
    <row r="8174" spans="1:5">
      <c r="A8174" s="816">
        <f t="shared" si="532"/>
        <v>30086</v>
      </c>
      <c r="B8174" s="815">
        <f t="shared" si="533"/>
        <v>135</v>
      </c>
      <c r="C8174" s="815">
        <f t="shared" si="534"/>
        <v>231</v>
      </c>
      <c r="D8174" s="815">
        <f t="shared" si="535"/>
        <v>232</v>
      </c>
      <c r="E8174" s="815">
        <v>1982</v>
      </c>
    </row>
    <row r="8175" spans="1:5">
      <c r="A8175" s="816">
        <f t="shared" si="532"/>
        <v>30087</v>
      </c>
      <c r="B8175" s="815">
        <f t="shared" si="533"/>
        <v>136</v>
      </c>
      <c r="C8175" s="815">
        <f t="shared" si="534"/>
        <v>230</v>
      </c>
      <c r="D8175" s="815">
        <f t="shared" si="535"/>
        <v>231</v>
      </c>
      <c r="E8175" s="815">
        <v>1982</v>
      </c>
    </row>
    <row r="8176" spans="1:5">
      <c r="A8176" s="816">
        <f t="shared" si="532"/>
        <v>30088</v>
      </c>
      <c r="B8176" s="815">
        <f t="shared" si="533"/>
        <v>137</v>
      </c>
      <c r="C8176" s="815">
        <f t="shared" si="534"/>
        <v>229</v>
      </c>
      <c r="D8176" s="815">
        <f t="shared" si="535"/>
        <v>230</v>
      </c>
      <c r="E8176" s="815">
        <v>1982</v>
      </c>
    </row>
    <row r="8177" spans="1:5">
      <c r="A8177" s="816">
        <f t="shared" si="532"/>
        <v>30089</v>
      </c>
      <c r="B8177" s="815">
        <f t="shared" si="533"/>
        <v>138</v>
      </c>
      <c r="C8177" s="815">
        <f t="shared" si="534"/>
        <v>228</v>
      </c>
      <c r="D8177" s="815">
        <f t="shared" si="535"/>
        <v>229</v>
      </c>
      <c r="E8177" s="815">
        <v>1982</v>
      </c>
    </row>
    <row r="8178" spans="1:5">
      <c r="A8178" s="816">
        <f t="shared" si="532"/>
        <v>30090</v>
      </c>
      <c r="B8178" s="815">
        <f t="shared" si="533"/>
        <v>139</v>
      </c>
      <c r="C8178" s="815">
        <f t="shared" si="534"/>
        <v>227</v>
      </c>
      <c r="D8178" s="815">
        <f t="shared" si="535"/>
        <v>228</v>
      </c>
      <c r="E8178" s="815">
        <v>1982</v>
      </c>
    </row>
    <row r="8179" spans="1:5">
      <c r="A8179" s="816">
        <f t="shared" ref="A8179:A8242" si="536">A8178+1</f>
        <v>30091</v>
      </c>
      <c r="B8179" s="815">
        <f t="shared" si="533"/>
        <v>140</v>
      </c>
      <c r="C8179" s="815">
        <f t="shared" si="534"/>
        <v>226</v>
      </c>
      <c r="D8179" s="815">
        <f t="shared" si="535"/>
        <v>227</v>
      </c>
      <c r="E8179" s="815">
        <v>1982</v>
      </c>
    </row>
    <row r="8180" spans="1:5">
      <c r="A8180" s="816">
        <f t="shared" si="536"/>
        <v>30092</v>
      </c>
      <c r="B8180" s="815">
        <f t="shared" si="533"/>
        <v>141</v>
      </c>
      <c r="C8180" s="815">
        <f t="shared" si="534"/>
        <v>225</v>
      </c>
      <c r="D8180" s="815">
        <f t="shared" si="535"/>
        <v>226</v>
      </c>
      <c r="E8180" s="815">
        <v>1982</v>
      </c>
    </row>
    <row r="8181" spans="1:5">
      <c r="A8181" s="816">
        <f t="shared" si="536"/>
        <v>30093</v>
      </c>
      <c r="B8181" s="815">
        <f t="shared" si="533"/>
        <v>142</v>
      </c>
      <c r="C8181" s="815">
        <f t="shared" si="534"/>
        <v>224</v>
      </c>
      <c r="D8181" s="815">
        <f t="shared" si="535"/>
        <v>225</v>
      </c>
      <c r="E8181" s="815">
        <v>1982</v>
      </c>
    </row>
    <row r="8182" spans="1:5">
      <c r="A8182" s="816">
        <f t="shared" si="536"/>
        <v>30094</v>
      </c>
      <c r="B8182" s="815">
        <f t="shared" si="533"/>
        <v>143</v>
      </c>
      <c r="C8182" s="815">
        <f t="shared" si="534"/>
        <v>223</v>
      </c>
      <c r="D8182" s="815">
        <f t="shared" si="535"/>
        <v>224</v>
      </c>
      <c r="E8182" s="815">
        <v>1982</v>
      </c>
    </row>
    <row r="8183" spans="1:5">
      <c r="A8183" s="816">
        <f t="shared" si="536"/>
        <v>30095</v>
      </c>
      <c r="B8183" s="815">
        <f t="shared" si="533"/>
        <v>144</v>
      </c>
      <c r="C8183" s="815">
        <f t="shared" si="534"/>
        <v>222</v>
      </c>
      <c r="D8183" s="815">
        <f t="shared" si="535"/>
        <v>223</v>
      </c>
      <c r="E8183" s="815">
        <v>1982</v>
      </c>
    </row>
    <row r="8184" spans="1:5">
      <c r="A8184" s="816">
        <f t="shared" si="536"/>
        <v>30096</v>
      </c>
      <c r="B8184" s="815">
        <f t="shared" si="533"/>
        <v>145</v>
      </c>
      <c r="C8184" s="815">
        <f t="shared" si="534"/>
        <v>221</v>
      </c>
      <c r="D8184" s="815">
        <f t="shared" si="535"/>
        <v>222</v>
      </c>
      <c r="E8184" s="815">
        <v>1982</v>
      </c>
    </row>
    <row r="8185" spans="1:5">
      <c r="A8185" s="816">
        <f t="shared" si="536"/>
        <v>30097</v>
      </c>
      <c r="B8185" s="815">
        <f t="shared" si="533"/>
        <v>146</v>
      </c>
      <c r="C8185" s="815">
        <f t="shared" si="534"/>
        <v>220</v>
      </c>
      <c r="D8185" s="815">
        <f t="shared" si="535"/>
        <v>221</v>
      </c>
      <c r="E8185" s="815">
        <v>1982</v>
      </c>
    </row>
    <row r="8186" spans="1:5">
      <c r="A8186" s="816">
        <f t="shared" si="536"/>
        <v>30098</v>
      </c>
      <c r="B8186" s="815">
        <f t="shared" si="533"/>
        <v>147</v>
      </c>
      <c r="C8186" s="815">
        <f t="shared" si="534"/>
        <v>219</v>
      </c>
      <c r="D8186" s="815">
        <f t="shared" si="535"/>
        <v>220</v>
      </c>
      <c r="E8186" s="815">
        <v>1982</v>
      </c>
    </row>
    <row r="8187" spans="1:5">
      <c r="A8187" s="816">
        <f t="shared" si="536"/>
        <v>30099</v>
      </c>
      <c r="B8187" s="815">
        <f t="shared" si="533"/>
        <v>148</v>
      </c>
      <c r="C8187" s="815">
        <f t="shared" si="534"/>
        <v>218</v>
      </c>
      <c r="D8187" s="815">
        <f t="shared" si="535"/>
        <v>219</v>
      </c>
      <c r="E8187" s="815">
        <v>1982</v>
      </c>
    </row>
    <row r="8188" spans="1:5">
      <c r="A8188" s="816">
        <f t="shared" si="536"/>
        <v>30100</v>
      </c>
      <c r="B8188" s="815">
        <f t="shared" si="533"/>
        <v>149</v>
      </c>
      <c r="C8188" s="815">
        <f t="shared" si="534"/>
        <v>217</v>
      </c>
      <c r="D8188" s="815">
        <f t="shared" si="535"/>
        <v>218</v>
      </c>
      <c r="E8188" s="815">
        <v>1982</v>
      </c>
    </row>
    <row r="8189" spans="1:5">
      <c r="A8189" s="816">
        <f t="shared" si="536"/>
        <v>30101</v>
      </c>
      <c r="B8189" s="815">
        <f t="shared" si="533"/>
        <v>150</v>
      </c>
      <c r="C8189" s="815">
        <f t="shared" si="534"/>
        <v>216</v>
      </c>
      <c r="D8189" s="815">
        <f t="shared" si="535"/>
        <v>217</v>
      </c>
      <c r="E8189" s="815">
        <v>1982</v>
      </c>
    </row>
    <row r="8190" spans="1:5">
      <c r="A8190" s="816">
        <f t="shared" si="536"/>
        <v>30102</v>
      </c>
      <c r="B8190" s="815">
        <f t="shared" si="533"/>
        <v>151</v>
      </c>
      <c r="C8190" s="815">
        <f t="shared" si="534"/>
        <v>215</v>
      </c>
      <c r="D8190" s="815">
        <f t="shared" si="535"/>
        <v>216</v>
      </c>
      <c r="E8190" s="815">
        <v>1982</v>
      </c>
    </row>
    <row r="8191" spans="1:5">
      <c r="A8191" s="816">
        <f t="shared" si="536"/>
        <v>30103</v>
      </c>
      <c r="B8191" s="815">
        <f t="shared" si="533"/>
        <v>152</v>
      </c>
      <c r="C8191" s="815">
        <f t="shared" si="534"/>
        <v>214</v>
      </c>
      <c r="D8191" s="815">
        <f t="shared" si="535"/>
        <v>215</v>
      </c>
      <c r="E8191" s="815">
        <v>1982</v>
      </c>
    </row>
    <row r="8192" spans="1:5">
      <c r="A8192" s="816">
        <f t="shared" si="536"/>
        <v>30104</v>
      </c>
      <c r="B8192" s="815">
        <f t="shared" si="533"/>
        <v>153</v>
      </c>
      <c r="C8192" s="815">
        <f t="shared" si="534"/>
        <v>213</v>
      </c>
      <c r="D8192" s="815">
        <f t="shared" si="535"/>
        <v>214</v>
      </c>
      <c r="E8192" s="815">
        <v>1982</v>
      </c>
    </row>
    <row r="8193" spans="1:5">
      <c r="A8193" s="816">
        <f t="shared" si="536"/>
        <v>30105</v>
      </c>
      <c r="B8193" s="815">
        <f t="shared" si="533"/>
        <v>154</v>
      </c>
      <c r="C8193" s="815">
        <f t="shared" si="534"/>
        <v>212</v>
      </c>
      <c r="D8193" s="815">
        <f t="shared" si="535"/>
        <v>213</v>
      </c>
      <c r="E8193" s="815">
        <v>1982</v>
      </c>
    </row>
    <row r="8194" spans="1:5">
      <c r="A8194" s="816">
        <f t="shared" si="536"/>
        <v>30106</v>
      </c>
      <c r="B8194" s="815">
        <f t="shared" si="533"/>
        <v>155</v>
      </c>
      <c r="C8194" s="815">
        <f t="shared" si="534"/>
        <v>211</v>
      </c>
      <c r="D8194" s="815">
        <f t="shared" si="535"/>
        <v>212</v>
      </c>
      <c r="E8194" s="815">
        <v>1982</v>
      </c>
    </row>
    <row r="8195" spans="1:5">
      <c r="A8195" s="816">
        <f t="shared" si="536"/>
        <v>30107</v>
      </c>
      <c r="B8195" s="815">
        <f t="shared" si="533"/>
        <v>156</v>
      </c>
      <c r="C8195" s="815">
        <f t="shared" si="534"/>
        <v>210</v>
      </c>
      <c r="D8195" s="815">
        <f t="shared" si="535"/>
        <v>211</v>
      </c>
      <c r="E8195" s="815">
        <v>1982</v>
      </c>
    </row>
    <row r="8196" spans="1:5">
      <c r="A8196" s="816">
        <f t="shared" si="536"/>
        <v>30108</v>
      </c>
      <c r="B8196" s="815">
        <f t="shared" si="533"/>
        <v>157</v>
      </c>
      <c r="C8196" s="815">
        <f t="shared" si="534"/>
        <v>209</v>
      </c>
      <c r="D8196" s="815">
        <f t="shared" si="535"/>
        <v>210</v>
      </c>
      <c r="E8196" s="815">
        <v>1982</v>
      </c>
    </row>
    <row r="8197" spans="1:5">
      <c r="A8197" s="816">
        <f t="shared" si="536"/>
        <v>30109</v>
      </c>
      <c r="B8197" s="815">
        <f t="shared" si="533"/>
        <v>158</v>
      </c>
      <c r="C8197" s="815">
        <f t="shared" si="534"/>
        <v>208</v>
      </c>
      <c r="D8197" s="815">
        <f t="shared" si="535"/>
        <v>209</v>
      </c>
      <c r="E8197" s="815">
        <v>1982</v>
      </c>
    </row>
    <row r="8198" spans="1:5">
      <c r="A8198" s="816">
        <f t="shared" si="536"/>
        <v>30110</v>
      </c>
      <c r="B8198" s="815">
        <f t="shared" si="533"/>
        <v>159</v>
      </c>
      <c r="C8198" s="815">
        <f t="shared" si="534"/>
        <v>207</v>
      </c>
      <c r="D8198" s="815">
        <f t="shared" si="535"/>
        <v>208</v>
      </c>
      <c r="E8198" s="815">
        <v>1982</v>
      </c>
    </row>
    <row r="8199" spans="1:5">
      <c r="A8199" s="816">
        <f t="shared" si="536"/>
        <v>30111</v>
      </c>
      <c r="B8199" s="815">
        <f t="shared" si="533"/>
        <v>160</v>
      </c>
      <c r="C8199" s="815">
        <f t="shared" si="534"/>
        <v>206</v>
      </c>
      <c r="D8199" s="815">
        <f t="shared" si="535"/>
        <v>207</v>
      </c>
      <c r="E8199" s="815">
        <v>1982</v>
      </c>
    </row>
    <row r="8200" spans="1:5">
      <c r="A8200" s="816">
        <f t="shared" si="536"/>
        <v>30112</v>
      </c>
      <c r="B8200" s="815">
        <f t="shared" si="533"/>
        <v>161</v>
      </c>
      <c r="C8200" s="815">
        <f t="shared" si="534"/>
        <v>205</v>
      </c>
      <c r="D8200" s="815">
        <f t="shared" si="535"/>
        <v>206</v>
      </c>
      <c r="E8200" s="815">
        <v>1982</v>
      </c>
    </row>
    <row r="8201" spans="1:5">
      <c r="A8201" s="816">
        <f t="shared" si="536"/>
        <v>30113</v>
      </c>
      <c r="B8201" s="815">
        <f t="shared" si="533"/>
        <v>162</v>
      </c>
      <c r="C8201" s="815">
        <f t="shared" si="534"/>
        <v>204</v>
      </c>
      <c r="D8201" s="815">
        <f t="shared" si="535"/>
        <v>205</v>
      </c>
      <c r="E8201" s="815">
        <v>1982</v>
      </c>
    </row>
    <row r="8202" spans="1:5">
      <c r="A8202" s="816">
        <f t="shared" si="536"/>
        <v>30114</v>
      </c>
      <c r="B8202" s="815">
        <f t="shared" si="533"/>
        <v>163</v>
      </c>
      <c r="C8202" s="815">
        <f t="shared" si="534"/>
        <v>203</v>
      </c>
      <c r="D8202" s="815">
        <f t="shared" si="535"/>
        <v>204</v>
      </c>
      <c r="E8202" s="815">
        <v>1982</v>
      </c>
    </row>
    <row r="8203" spans="1:5">
      <c r="A8203" s="816">
        <f t="shared" si="536"/>
        <v>30115</v>
      </c>
      <c r="B8203" s="815">
        <f t="shared" si="533"/>
        <v>164</v>
      </c>
      <c r="C8203" s="815">
        <f t="shared" si="534"/>
        <v>202</v>
      </c>
      <c r="D8203" s="815">
        <f t="shared" si="535"/>
        <v>203</v>
      </c>
      <c r="E8203" s="815">
        <v>1982</v>
      </c>
    </row>
    <row r="8204" spans="1:5">
      <c r="A8204" s="816">
        <f t="shared" si="536"/>
        <v>30116</v>
      </c>
      <c r="B8204" s="815">
        <f t="shared" si="533"/>
        <v>165</v>
      </c>
      <c r="C8204" s="815">
        <f t="shared" si="534"/>
        <v>201</v>
      </c>
      <c r="D8204" s="815">
        <f t="shared" si="535"/>
        <v>202</v>
      </c>
      <c r="E8204" s="815">
        <v>1982</v>
      </c>
    </row>
    <row r="8205" spans="1:5">
      <c r="A8205" s="816">
        <f t="shared" si="536"/>
        <v>30117</v>
      </c>
      <c r="B8205" s="815">
        <f t="shared" si="533"/>
        <v>166</v>
      </c>
      <c r="C8205" s="815">
        <f t="shared" si="534"/>
        <v>200</v>
      </c>
      <c r="D8205" s="815">
        <f t="shared" si="535"/>
        <v>201</v>
      </c>
      <c r="E8205" s="815">
        <v>1982</v>
      </c>
    </row>
    <row r="8206" spans="1:5">
      <c r="A8206" s="816">
        <f t="shared" si="536"/>
        <v>30118</v>
      </c>
      <c r="B8206" s="815">
        <f t="shared" si="533"/>
        <v>167</v>
      </c>
      <c r="C8206" s="815">
        <f t="shared" si="534"/>
        <v>199</v>
      </c>
      <c r="D8206" s="815">
        <f t="shared" si="535"/>
        <v>200</v>
      </c>
      <c r="E8206" s="815">
        <v>1982</v>
      </c>
    </row>
    <row r="8207" spans="1:5">
      <c r="A8207" s="816">
        <f t="shared" si="536"/>
        <v>30119</v>
      </c>
      <c r="B8207" s="815">
        <f t="shared" si="533"/>
        <v>168</v>
      </c>
      <c r="C8207" s="815">
        <f t="shared" si="534"/>
        <v>198</v>
      </c>
      <c r="D8207" s="815">
        <f t="shared" si="535"/>
        <v>199</v>
      </c>
      <c r="E8207" s="815">
        <v>1982</v>
      </c>
    </row>
    <row r="8208" spans="1:5">
      <c r="A8208" s="816">
        <f t="shared" si="536"/>
        <v>30120</v>
      </c>
      <c r="B8208" s="815">
        <f t="shared" si="533"/>
        <v>169</v>
      </c>
      <c r="C8208" s="815">
        <f t="shared" si="534"/>
        <v>197</v>
      </c>
      <c r="D8208" s="815">
        <f t="shared" si="535"/>
        <v>198</v>
      </c>
      <c r="E8208" s="815">
        <v>1982</v>
      </c>
    </row>
    <row r="8209" spans="1:5">
      <c r="A8209" s="816">
        <f t="shared" si="536"/>
        <v>30121</v>
      </c>
      <c r="B8209" s="815">
        <f t="shared" si="533"/>
        <v>170</v>
      </c>
      <c r="C8209" s="815">
        <f t="shared" si="534"/>
        <v>196</v>
      </c>
      <c r="D8209" s="815">
        <f t="shared" si="535"/>
        <v>197</v>
      </c>
      <c r="E8209" s="815">
        <v>1982</v>
      </c>
    </row>
    <row r="8210" spans="1:5">
      <c r="A8210" s="816">
        <f t="shared" si="536"/>
        <v>30122</v>
      </c>
      <c r="B8210" s="815">
        <f t="shared" si="533"/>
        <v>171</v>
      </c>
      <c r="C8210" s="815">
        <f t="shared" si="534"/>
        <v>195</v>
      </c>
      <c r="D8210" s="815">
        <f t="shared" si="535"/>
        <v>196</v>
      </c>
      <c r="E8210" s="815">
        <v>1982</v>
      </c>
    </row>
    <row r="8211" spans="1:5">
      <c r="A8211" s="816">
        <f t="shared" si="536"/>
        <v>30123</v>
      </c>
      <c r="B8211" s="815">
        <f t="shared" si="533"/>
        <v>172</v>
      </c>
      <c r="C8211" s="815">
        <f t="shared" si="534"/>
        <v>194</v>
      </c>
      <c r="D8211" s="815">
        <f t="shared" si="535"/>
        <v>195</v>
      </c>
      <c r="E8211" s="815">
        <v>1982</v>
      </c>
    </row>
    <row r="8212" spans="1:5">
      <c r="A8212" s="816">
        <f t="shared" si="536"/>
        <v>30124</v>
      </c>
      <c r="B8212" s="815">
        <f t="shared" si="533"/>
        <v>173</v>
      </c>
      <c r="C8212" s="815">
        <f t="shared" si="534"/>
        <v>193</v>
      </c>
      <c r="D8212" s="815">
        <f t="shared" si="535"/>
        <v>194</v>
      </c>
      <c r="E8212" s="815">
        <v>1982</v>
      </c>
    </row>
    <row r="8213" spans="1:5">
      <c r="A8213" s="816">
        <f t="shared" si="536"/>
        <v>30125</v>
      </c>
      <c r="B8213" s="815">
        <f t="shared" si="533"/>
        <v>174</v>
      </c>
      <c r="C8213" s="815">
        <f t="shared" si="534"/>
        <v>192</v>
      </c>
      <c r="D8213" s="815">
        <f t="shared" si="535"/>
        <v>193</v>
      </c>
      <c r="E8213" s="815">
        <v>1982</v>
      </c>
    </row>
    <row r="8214" spans="1:5">
      <c r="A8214" s="816">
        <f t="shared" si="536"/>
        <v>30126</v>
      </c>
      <c r="B8214" s="815">
        <f t="shared" si="533"/>
        <v>175</v>
      </c>
      <c r="C8214" s="815">
        <f t="shared" si="534"/>
        <v>191</v>
      </c>
      <c r="D8214" s="815">
        <f t="shared" si="535"/>
        <v>192</v>
      </c>
      <c r="E8214" s="815">
        <v>1982</v>
      </c>
    </row>
    <row r="8215" spans="1:5">
      <c r="A8215" s="816">
        <f t="shared" si="536"/>
        <v>30127</v>
      </c>
      <c r="B8215" s="815">
        <f t="shared" si="533"/>
        <v>176</v>
      </c>
      <c r="C8215" s="815">
        <f t="shared" si="534"/>
        <v>190</v>
      </c>
      <c r="D8215" s="815">
        <f t="shared" si="535"/>
        <v>191</v>
      </c>
      <c r="E8215" s="815">
        <v>1982</v>
      </c>
    </row>
    <row r="8216" spans="1:5">
      <c r="A8216" s="816">
        <f t="shared" si="536"/>
        <v>30128</v>
      </c>
      <c r="B8216" s="815">
        <f t="shared" si="533"/>
        <v>177</v>
      </c>
      <c r="C8216" s="815">
        <f t="shared" si="534"/>
        <v>189</v>
      </c>
      <c r="D8216" s="815">
        <f t="shared" si="535"/>
        <v>190</v>
      </c>
      <c r="E8216" s="815">
        <v>1982</v>
      </c>
    </row>
    <row r="8217" spans="1:5">
      <c r="A8217" s="816">
        <f t="shared" si="536"/>
        <v>30129</v>
      </c>
      <c r="B8217" s="815">
        <f t="shared" si="533"/>
        <v>178</v>
      </c>
      <c r="C8217" s="815">
        <f t="shared" si="534"/>
        <v>188</v>
      </c>
      <c r="D8217" s="815">
        <f t="shared" si="535"/>
        <v>189</v>
      </c>
      <c r="E8217" s="815">
        <v>1982</v>
      </c>
    </row>
    <row r="8218" spans="1:5">
      <c r="A8218" s="816">
        <f t="shared" si="536"/>
        <v>30130</v>
      </c>
      <c r="B8218" s="815">
        <f t="shared" si="533"/>
        <v>179</v>
      </c>
      <c r="C8218" s="815">
        <f t="shared" si="534"/>
        <v>187</v>
      </c>
      <c r="D8218" s="815">
        <f t="shared" si="535"/>
        <v>188</v>
      </c>
      <c r="E8218" s="815">
        <v>1982</v>
      </c>
    </row>
    <row r="8219" spans="1:5">
      <c r="A8219" s="816">
        <f t="shared" si="536"/>
        <v>30131</v>
      </c>
      <c r="B8219" s="815">
        <f t="shared" si="533"/>
        <v>180</v>
      </c>
      <c r="C8219" s="815">
        <f t="shared" si="534"/>
        <v>186</v>
      </c>
      <c r="D8219" s="815">
        <f t="shared" si="535"/>
        <v>187</v>
      </c>
      <c r="E8219" s="815">
        <v>1982</v>
      </c>
    </row>
    <row r="8220" spans="1:5">
      <c r="A8220" s="816">
        <f t="shared" si="536"/>
        <v>30132</v>
      </c>
      <c r="B8220" s="815">
        <f t="shared" si="533"/>
        <v>181</v>
      </c>
      <c r="C8220" s="815">
        <f t="shared" si="534"/>
        <v>185</v>
      </c>
      <c r="D8220" s="815">
        <f t="shared" si="535"/>
        <v>186</v>
      </c>
      <c r="E8220" s="815">
        <v>1982</v>
      </c>
    </row>
    <row r="8221" spans="1:5">
      <c r="A8221" s="816">
        <f t="shared" si="536"/>
        <v>30133</v>
      </c>
      <c r="B8221" s="815">
        <f t="shared" si="533"/>
        <v>182</v>
      </c>
      <c r="C8221" s="815">
        <f t="shared" si="534"/>
        <v>184</v>
      </c>
      <c r="D8221" s="815">
        <f t="shared" si="535"/>
        <v>185</v>
      </c>
      <c r="E8221" s="815">
        <v>1982</v>
      </c>
    </row>
    <row r="8222" spans="1:5">
      <c r="A8222" s="816">
        <f t="shared" si="536"/>
        <v>30134</v>
      </c>
      <c r="B8222" s="815">
        <f t="shared" si="533"/>
        <v>183</v>
      </c>
      <c r="C8222" s="815">
        <f t="shared" si="534"/>
        <v>183</v>
      </c>
      <c r="D8222" s="815">
        <f t="shared" si="535"/>
        <v>184</v>
      </c>
      <c r="E8222" s="815">
        <v>1982</v>
      </c>
    </row>
    <row r="8223" spans="1:5">
      <c r="A8223" s="816">
        <f t="shared" si="536"/>
        <v>30135</v>
      </c>
      <c r="B8223" s="815">
        <f t="shared" si="533"/>
        <v>184</v>
      </c>
      <c r="C8223" s="815">
        <f t="shared" si="534"/>
        <v>182</v>
      </c>
      <c r="D8223" s="815">
        <f t="shared" si="535"/>
        <v>183</v>
      </c>
      <c r="E8223" s="815">
        <v>1982</v>
      </c>
    </row>
    <row r="8224" spans="1:5">
      <c r="A8224" s="816">
        <f t="shared" si="536"/>
        <v>30136</v>
      </c>
      <c r="B8224" s="815">
        <f t="shared" si="533"/>
        <v>185</v>
      </c>
      <c r="C8224" s="815">
        <f t="shared" si="534"/>
        <v>181</v>
      </c>
      <c r="D8224" s="815">
        <f t="shared" si="535"/>
        <v>182</v>
      </c>
      <c r="E8224" s="815">
        <v>1982</v>
      </c>
    </row>
    <row r="8225" spans="1:5">
      <c r="A8225" s="816">
        <f t="shared" si="536"/>
        <v>30137</v>
      </c>
      <c r="B8225" s="815">
        <f t="shared" si="533"/>
        <v>186</v>
      </c>
      <c r="C8225" s="815">
        <f t="shared" si="534"/>
        <v>180</v>
      </c>
      <c r="D8225" s="815">
        <f t="shared" si="535"/>
        <v>181</v>
      </c>
      <c r="E8225" s="815">
        <v>1982</v>
      </c>
    </row>
    <row r="8226" spans="1:5">
      <c r="A8226" s="816">
        <f t="shared" si="536"/>
        <v>30138</v>
      </c>
      <c r="B8226" s="815">
        <f t="shared" si="533"/>
        <v>187</v>
      </c>
      <c r="C8226" s="815">
        <f t="shared" si="534"/>
        <v>179</v>
      </c>
      <c r="D8226" s="815">
        <f t="shared" si="535"/>
        <v>180</v>
      </c>
      <c r="E8226" s="815">
        <v>1982</v>
      </c>
    </row>
    <row r="8227" spans="1:5">
      <c r="A8227" s="816">
        <f t="shared" si="536"/>
        <v>30139</v>
      </c>
      <c r="B8227" s="815">
        <f t="shared" si="533"/>
        <v>188</v>
      </c>
      <c r="C8227" s="815">
        <f t="shared" si="534"/>
        <v>178</v>
      </c>
      <c r="D8227" s="815">
        <f t="shared" si="535"/>
        <v>179</v>
      </c>
      <c r="E8227" s="815">
        <v>1982</v>
      </c>
    </row>
    <row r="8228" spans="1:5">
      <c r="A8228" s="816">
        <f t="shared" si="536"/>
        <v>30140</v>
      </c>
      <c r="B8228" s="815">
        <f t="shared" si="533"/>
        <v>189</v>
      </c>
      <c r="C8228" s="815">
        <f t="shared" si="534"/>
        <v>177</v>
      </c>
      <c r="D8228" s="815">
        <f t="shared" si="535"/>
        <v>178</v>
      </c>
      <c r="E8228" s="815">
        <v>1982</v>
      </c>
    </row>
    <row r="8229" spans="1:5">
      <c r="A8229" s="816">
        <f t="shared" si="536"/>
        <v>30141</v>
      </c>
      <c r="B8229" s="815">
        <f t="shared" si="533"/>
        <v>190</v>
      </c>
      <c r="C8229" s="815">
        <f t="shared" si="534"/>
        <v>176</v>
      </c>
      <c r="D8229" s="815">
        <f t="shared" si="535"/>
        <v>177</v>
      </c>
      <c r="E8229" s="815">
        <v>1982</v>
      </c>
    </row>
    <row r="8230" spans="1:5">
      <c r="A8230" s="816">
        <f t="shared" si="536"/>
        <v>30142</v>
      </c>
      <c r="B8230" s="815">
        <f t="shared" si="533"/>
        <v>191</v>
      </c>
      <c r="C8230" s="815">
        <f t="shared" si="534"/>
        <v>175</v>
      </c>
      <c r="D8230" s="815">
        <f t="shared" si="535"/>
        <v>176</v>
      </c>
      <c r="E8230" s="815">
        <v>1982</v>
      </c>
    </row>
    <row r="8231" spans="1:5">
      <c r="A8231" s="816">
        <f t="shared" si="536"/>
        <v>30143</v>
      </c>
      <c r="B8231" s="815">
        <f t="shared" si="533"/>
        <v>192</v>
      </c>
      <c r="C8231" s="815">
        <f t="shared" si="534"/>
        <v>174</v>
      </c>
      <c r="D8231" s="815">
        <f t="shared" si="535"/>
        <v>175</v>
      </c>
      <c r="E8231" s="815">
        <v>1982</v>
      </c>
    </row>
    <row r="8232" spans="1:5">
      <c r="A8232" s="816">
        <f t="shared" si="536"/>
        <v>30144</v>
      </c>
      <c r="B8232" s="815">
        <f t="shared" si="533"/>
        <v>193</v>
      </c>
      <c r="C8232" s="815">
        <f t="shared" si="534"/>
        <v>173</v>
      </c>
      <c r="D8232" s="815">
        <f t="shared" si="535"/>
        <v>174</v>
      </c>
      <c r="E8232" s="815">
        <v>1982</v>
      </c>
    </row>
    <row r="8233" spans="1:5">
      <c r="A8233" s="816">
        <f t="shared" si="536"/>
        <v>30145</v>
      </c>
      <c r="B8233" s="815">
        <f t="shared" si="533"/>
        <v>194</v>
      </c>
      <c r="C8233" s="815">
        <f t="shared" si="534"/>
        <v>172</v>
      </c>
      <c r="D8233" s="815">
        <f t="shared" si="535"/>
        <v>173</v>
      </c>
      <c r="E8233" s="815">
        <v>1982</v>
      </c>
    </row>
    <row r="8234" spans="1:5">
      <c r="A8234" s="816">
        <f t="shared" si="536"/>
        <v>30146</v>
      </c>
      <c r="B8234" s="815">
        <f t="shared" ref="B8234:B8297" si="537">B8233+1</f>
        <v>195</v>
      </c>
      <c r="C8234" s="815">
        <f t="shared" ref="C8234:C8297" si="538">C8233-1</f>
        <v>171</v>
      </c>
      <c r="D8234" s="815">
        <f t="shared" ref="D8234:D8297" si="539">D8233-1</f>
        <v>172</v>
      </c>
      <c r="E8234" s="815">
        <v>1982</v>
      </c>
    </row>
    <row r="8235" spans="1:5">
      <c r="A8235" s="816">
        <f t="shared" si="536"/>
        <v>30147</v>
      </c>
      <c r="B8235" s="815">
        <f t="shared" si="537"/>
        <v>196</v>
      </c>
      <c r="C8235" s="815">
        <f t="shared" si="538"/>
        <v>170</v>
      </c>
      <c r="D8235" s="815">
        <f t="shared" si="539"/>
        <v>171</v>
      </c>
      <c r="E8235" s="815">
        <v>1982</v>
      </c>
    </row>
    <row r="8236" spans="1:5">
      <c r="A8236" s="816">
        <f t="shared" si="536"/>
        <v>30148</v>
      </c>
      <c r="B8236" s="815">
        <f t="shared" si="537"/>
        <v>197</v>
      </c>
      <c r="C8236" s="815">
        <f t="shared" si="538"/>
        <v>169</v>
      </c>
      <c r="D8236" s="815">
        <f t="shared" si="539"/>
        <v>170</v>
      </c>
      <c r="E8236" s="815">
        <v>1982</v>
      </c>
    </row>
    <row r="8237" spans="1:5">
      <c r="A8237" s="816">
        <f t="shared" si="536"/>
        <v>30149</v>
      </c>
      <c r="B8237" s="815">
        <f t="shared" si="537"/>
        <v>198</v>
      </c>
      <c r="C8237" s="815">
        <f t="shared" si="538"/>
        <v>168</v>
      </c>
      <c r="D8237" s="815">
        <f t="shared" si="539"/>
        <v>169</v>
      </c>
      <c r="E8237" s="815">
        <v>1982</v>
      </c>
    </row>
    <row r="8238" spans="1:5">
      <c r="A8238" s="816">
        <f t="shared" si="536"/>
        <v>30150</v>
      </c>
      <c r="B8238" s="815">
        <f t="shared" si="537"/>
        <v>199</v>
      </c>
      <c r="C8238" s="815">
        <f t="shared" si="538"/>
        <v>167</v>
      </c>
      <c r="D8238" s="815">
        <f t="shared" si="539"/>
        <v>168</v>
      </c>
      <c r="E8238" s="815">
        <v>1982</v>
      </c>
    </row>
    <row r="8239" spans="1:5">
      <c r="A8239" s="816">
        <f t="shared" si="536"/>
        <v>30151</v>
      </c>
      <c r="B8239" s="815">
        <f t="shared" si="537"/>
        <v>200</v>
      </c>
      <c r="C8239" s="815">
        <f t="shared" si="538"/>
        <v>166</v>
      </c>
      <c r="D8239" s="815">
        <f t="shared" si="539"/>
        <v>167</v>
      </c>
      <c r="E8239" s="815">
        <v>1982</v>
      </c>
    </row>
    <row r="8240" spans="1:5">
      <c r="A8240" s="816">
        <f t="shared" si="536"/>
        <v>30152</v>
      </c>
      <c r="B8240" s="815">
        <f t="shared" si="537"/>
        <v>201</v>
      </c>
      <c r="C8240" s="815">
        <f t="shared" si="538"/>
        <v>165</v>
      </c>
      <c r="D8240" s="815">
        <f t="shared" si="539"/>
        <v>166</v>
      </c>
      <c r="E8240" s="815">
        <v>1982</v>
      </c>
    </row>
    <row r="8241" spans="1:5">
      <c r="A8241" s="816">
        <f t="shared" si="536"/>
        <v>30153</v>
      </c>
      <c r="B8241" s="815">
        <f t="shared" si="537"/>
        <v>202</v>
      </c>
      <c r="C8241" s="815">
        <f t="shared" si="538"/>
        <v>164</v>
      </c>
      <c r="D8241" s="815">
        <f t="shared" si="539"/>
        <v>165</v>
      </c>
      <c r="E8241" s="815">
        <v>1982</v>
      </c>
    </row>
    <row r="8242" spans="1:5">
      <c r="A8242" s="816">
        <f t="shared" si="536"/>
        <v>30154</v>
      </c>
      <c r="B8242" s="815">
        <f t="shared" si="537"/>
        <v>203</v>
      </c>
      <c r="C8242" s="815">
        <f t="shared" si="538"/>
        <v>163</v>
      </c>
      <c r="D8242" s="815">
        <f t="shared" si="539"/>
        <v>164</v>
      </c>
      <c r="E8242" s="815">
        <v>1982</v>
      </c>
    </row>
    <row r="8243" spans="1:5">
      <c r="A8243" s="816">
        <f t="shared" ref="A8243:A8306" si="540">A8242+1</f>
        <v>30155</v>
      </c>
      <c r="B8243" s="815">
        <f t="shared" si="537"/>
        <v>204</v>
      </c>
      <c r="C8243" s="815">
        <f t="shared" si="538"/>
        <v>162</v>
      </c>
      <c r="D8243" s="815">
        <f t="shared" si="539"/>
        <v>163</v>
      </c>
      <c r="E8243" s="815">
        <v>1982</v>
      </c>
    </row>
    <row r="8244" spans="1:5">
      <c r="A8244" s="816">
        <f t="shared" si="540"/>
        <v>30156</v>
      </c>
      <c r="B8244" s="815">
        <f t="shared" si="537"/>
        <v>205</v>
      </c>
      <c r="C8244" s="815">
        <f t="shared" si="538"/>
        <v>161</v>
      </c>
      <c r="D8244" s="815">
        <f t="shared" si="539"/>
        <v>162</v>
      </c>
      <c r="E8244" s="815">
        <v>1982</v>
      </c>
    </row>
    <row r="8245" spans="1:5">
      <c r="A8245" s="816">
        <f t="shared" si="540"/>
        <v>30157</v>
      </c>
      <c r="B8245" s="815">
        <f t="shared" si="537"/>
        <v>206</v>
      </c>
      <c r="C8245" s="815">
        <f t="shared" si="538"/>
        <v>160</v>
      </c>
      <c r="D8245" s="815">
        <f t="shared" si="539"/>
        <v>161</v>
      </c>
      <c r="E8245" s="815">
        <v>1982</v>
      </c>
    </row>
    <row r="8246" spans="1:5">
      <c r="A8246" s="816">
        <f t="shared" si="540"/>
        <v>30158</v>
      </c>
      <c r="B8246" s="815">
        <f t="shared" si="537"/>
        <v>207</v>
      </c>
      <c r="C8246" s="815">
        <f t="shared" si="538"/>
        <v>159</v>
      </c>
      <c r="D8246" s="815">
        <f t="shared" si="539"/>
        <v>160</v>
      </c>
      <c r="E8246" s="815">
        <v>1982</v>
      </c>
    </row>
    <row r="8247" spans="1:5">
      <c r="A8247" s="816">
        <f t="shared" si="540"/>
        <v>30159</v>
      </c>
      <c r="B8247" s="815">
        <f t="shared" si="537"/>
        <v>208</v>
      </c>
      <c r="C8247" s="815">
        <f t="shared" si="538"/>
        <v>158</v>
      </c>
      <c r="D8247" s="815">
        <f t="shared" si="539"/>
        <v>159</v>
      </c>
      <c r="E8247" s="815">
        <v>1982</v>
      </c>
    </row>
    <row r="8248" spans="1:5">
      <c r="A8248" s="816">
        <f t="shared" si="540"/>
        <v>30160</v>
      </c>
      <c r="B8248" s="815">
        <f t="shared" si="537"/>
        <v>209</v>
      </c>
      <c r="C8248" s="815">
        <f t="shared" si="538"/>
        <v>157</v>
      </c>
      <c r="D8248" s="815">
        <f t="shared" si="539"/>
        <v>158</v>
      </c>
      <c r="E8248" s="815">
        <v>1982</v>
      </c>
    </row>
    <row r="8249" spans="1:5">
      <c r="A8249" s="816">
        <f t="shared" si="540"/>
        <v>30161</v>
      </c>
      <c r="B8249" s="815">
        <f t="shared" si="537"/>
        <v>210</v>
      </c>
      <c r="C8249" s="815">
        <f t="shared" si="538"/>
        <v>156</v>
      </c>
      <c r="D8249" s="815">
        <f t="shared" si="539"/>
        <v>157</v>
      </c>
      <c r="E8249" s="815">
        <v>1982</v>
      </c>
    </row>
    <row r="8250" spans="1:5">
      <c r="A8250" s="816">
        <f t="shared" si="540"/>
        <v>30162</v>
      </c>
      <c r="B8250" s="815">
        <f t="shared" si="537"/>
        <v>211</v>
      </c>
      <c r="C8250" s="815">
        <f t="shared" si="538"/>
        <v>155</v>
      </c>
      <c r="D8250" s="815">
        <f t="shared" si="539"/>
        <v>156</v>
      </c>
      <c r="E8250" s="815">
        <v>1982</v>
      </c>
    </row>
    <row r="8251" spans="1:5">
      <c r="A8251" s="816">
        <f t="shared" si="540"/>
        <v>30163</v>
      </c>
      <c r="B8251" s="815">
        <f t="shared" si="537"/>
        <v>212</v>
      </c>
      <c r="C8251" s="815">
        <f t="shared" si="538"/>
        <v>154</v>
      </c>
      <c r="D8251" s="815">
        <f t="shared" si="539"/>
        <v>155</v>
      </c>
      <c r="E8251" s="815">
        <v>1982</v>
      </c>
    </row>
    <row r="8252" spans="1:5">
      <c r="A8252" s="816">
        <f t="shared" si="540"/>
        <v>30164</v>
      </c>
      <c r="B8252" s="815">
        <f t="shared" si="537"/>
        <v>213</v>
      </c>
      <c r="C8252" s="815">
        <f t="shared" si="538"/>
        <v>153</v>
      </c>
      <c r="D8252" s="815">
        <f t="shared" si="539"/>
        <v>154</v>
      </c>
      <c r="E8252" s="815">
        <v>1982</v>
      </c>
    </row>
    <row r="8253" spans="1:5">
      <c r="A8253" s="816">
        <f t="shared" si="540"/>
        <v>30165</v>
      </c>
      <c r="B8253" s="815">
        <f t="shared" si="537"/>
        <v>214</v>
      </c>
      <c r="C8253" s="815">
        <f t="shared" si="538"/>
        <v>152</v>
      </c>
      <c r="D8253" s="815">
        <f t="shared" si="539"/>
        <v>153</v>
      </c>
      <c r="E8253" s="815">
        <v>1982</v>
      </c>
    </row>
    <row r="8254" spans="1:5">
      <c r="A8254" s="816">
        <f t="shared" si="540"/>
        <v>30166</v>
      </c>
      <c r="B8254" s="815">
        <f t="shared" si="537"/>
        <v>215</v>
      </c>
      <c r="C8254" s="815">
        <f t="shared" si="538"/>
        <v>151</v>
      </c>
      <c r="D8254" s="815">
        <f t="shared" si="539"/>
        <v>152</v>
      </c>
      <c r="E8254" s="815">
        <v>1982</v>
      </c>
    </row>
    <row r="8255" spans="1:5">
      <c r="A8255" s="816">
        <f t="shared" si="540"/>
        <v>30167</v>
      </c>
      <c r="B8255" s="815">
        <f t="shared" si="537"/>
        <v>216</v>
      </c>
      <c r="C8255" s="815">
        <f t="shared" si="538"/>
        <v>150</v>
      </c>
      <c r="D8255" s="815">
        <f t="shared" si="539"/>
        <v>151</v>
      </c>
      <c r="E8255" s="815">
        <v>1982</v>
      </c>
    </row>
    <row r="8256" spans="1:5">
      <c r="A8256" s="816">
        <f t="shared" si="540"/>
        <v>30168</v>
      </c>
      <c r="B8256" s="815">
        <f t="shared" si="537"/>
        <v>217</v>
      </c>
      <c r="C8256" s="815">
        <f t="shared" si="538"/>
        <v>149</v>
      </c>
      <c r="D8256" s="815">
        <f t="shared" si="539"/>
        <v>150</v>
      </c>
      <c r="E8256" s="815">
        <v>1982</v>
      </c>
    </row>
    <row r="8257" spans="1:5">
      <c r="A8257" s="816">
        <f t="shared" si="540"/>
        <v>30169</v>
      </c>
      <c r="B8257" s="815">
        <f t="shared" si="537"/>
        <v>218</v>
      </c>
      <c r="C8257" s="815">
        <f t="shared" si="538"/>
        <v>148</v>
      </c>
      <c r="D8257" s="815">
        <f t="shared" si="539"/>
        <v>149</v>
      </c>
      <c r="E8257" s="815">
        <v>1982</v>
      </c>
    </row>
    <row r="8258" spans="1:5">
      <c r="A8258" s="816">
        <f t="shared" si="540"/>
        <v>30170</v>
      </c>
      <c r="B8258" s="815">
        <f t="shared" si="537"/>
        <v>219</v>
      </c>
      <c r="C8258" s="815">
        <f t="shared" si="538"/>
        <v>147</v>
      </c>
      <c r="D8258" s="815">
        <f t="shared" si="539"/>
        <v>148</v>
      </c>
      <c r="E8258" s="815">
        <v>1982</v>
      </c>
    </row>
    <row r="8259" spans="1:5">
      <c r="A8259" s="816">
        <f t="shared" si="540"/>
        <v>30171</v>
      </c>
      <c r="B8259" s="815">
        <f t="shared" si="537"/>
        <v>220</v>
      </c>
      <c r="C8259" s="815">
        <f t="shared" si="538"/>
        <v>146</v>
      </c>
      <c r="D8259" s="815">
        <f t="shared" si="539"/>
        <v>147</v>
      </c>
      <c r="E8259" s="815">
        <v>1982</v>
      </c>
    </row>
    <row r="8260" spans="1:5">
      <c r="A8260" s="816">
        <f t="shared" si="540"/>
        <v>30172</v>
      </c>
      <c r="B8260" s="815">
        <f t="shared" si="537"/>
        <v>221</v>
      </c>
      <c r="C8260" s="815">
        <f t="shared" si="538"/>
        <v>145</v>
      </c>
      <c r="D8260" s="815">
        <f t="shared" si="539"/>
        <v>146</v>
      </c>
      <c r="E8260" s="815">
        <v>1982</v>
      </c>
    </row>
    <row r="8261" spans="1:5">
      <c r="A8261" s="816">
        <f t="shared" si="540"/>
        <v>30173</v>
      </c>
      <c r="B8261" s="815">
        <f t="shared" si="537"/>
        <v>222</v>
      </c>
      <c r="C8261" s="815">
        <f t="shared" si="538"/>
        <v>144</v>
      </c>
      <c r="D8261" s="815">
        <f t="shared" si="539"/>
        <v>145</v>
      </c>
      <c r="E8261" s="815">
        <v>1982</v>
      </c>
    </row>
    <row r="8262" spans="1:5">
      <c r="A8262" s="816">
        <f t="shared" si="540"/>
        <v>30174</v>
      </c>
      <c r="B8262" s="815">
        <f t="shared" si="537"/>
        <v>223</v>
      </c>
      <c r="C8262" s="815">
        <f t="shared" si="538"/>
        <v>143</v>
      </c>
      <c r="D8262" s="815">
        <f t="shared" si="539"/>
        <v>144</v>
      </c>
      <c r="E8262" s="815">
        <v>1982</v>
      </c>
    </row>
    <row r="8263" spans="1:5">
      <c r="A8263" s="816">
        <f t="shared" si="540"/>
        <v>30175</v>
      </c>
      <c r="B8263" s="815">
        <f t="shared" si="537"/>
        <v>224</v>
      </c>
      <c r="C8263" s="815">
        <f t="shared" si="538"/>
        <v>142</v>
      </c>
      <c r="D8263" s="815">
        <f t="shared" si="539"/>
        <v>143</v>
      </c>
      <c r="E8263" s="815">
        <v>1982</v>
      </c>
    </row>
    <row r="8264" spans="1:5">
      <c r="A8264" s="816">
        <f t="shared" si="540"/>
        <v>30176</v>
      </c>
      <c r="B8264" s="815">
        <f t="shared" si="537"/>
        <v>225</v>
      </c>
      <c r="C8264" s="815">
        <f t="shared" si="538"/>
        <v>141</v>
      </c>
      <c r="D8264" s="815">
        <f t="shared" si="539"/>
        <v>142</v>
      </c>
      <c r="E8264" s="815">
        <v>1982</v>
      </c>
    </row>
    <row r="8265" spans="1:5">
      <c r="A8265" s="816">
        <f t="shared" si="540"/>
        <v>30177</v>
      </c>
      <c r="B8265" s="815">
        <f t="shared" si="537"/>
        <v>226</v>
      </c>
      <c r="C8265" s="815">
        <f t="shared" si="538"/>
        <v>140</v>
      </c>
      <c r="D8265" s="815">
        <f t="shared" si="539"/>
        <v>141</v>
      </c>
      <c r="E8265" s="815">
        <v>1982</v>
      </c>
    </row>
    <row r="8266" spans="1:5">
      <c r="A8266" s="816">
        <f t="shared" si="540"/>
        <v>30178</v>
      </c>
      <c r="B8266" s="815">
        <f t="shared" si="537"/>
        <v>227</v>
      </c>
      <c r="C8266" s="815">
        <f t="shared" si="538"/>
        <v>139</v>
      </c>
      <c r="D8266" s="815">
        <f t="shared" si="539"/>
        <v>140</v>
      </c>
      <c r="E8266" s="815">
        <v>1982</v>
      </c>
    </row>
    <row r="8267" spans="1:5">
      <c r="A8267" s="816">
        <f t="shared" si="540"/>
        <v>30179</v>
      </c>
      <c r="B8267" s="815">
        <f t="shared" si="537"/>
        <v>228</v>
      </c>
      <c r="C8267" s="815">
        <f t="shared" si="538"/>
        <v>138</v>
      </c>
      <c r="D8267" s="815">
        <f t="shared" si="539"/>
        <v>139</v>
      </c>
      <c r="E8267" s="815">
        <v>1982</v>
      </c>
    </row>
    <row r="8268" spans="1:5">
      <c r="A8268" s="816">
        <f t="shared" si="540"/>
        <v>30180</v>
      </c>
      <c r="B8268" s="815">
        <f t="shared" si="537"/>
        <v>229</v>
      </c>
      <c r="C8268" s="815">
        <f t="shared" si="538"/>
        <v>137</v>
      </c>
      <c r="D8268" s="815">
        <f t="shared" si="539"/>
        <v>138</v>
      </c>
      <c r="E8268" s="815">
        <v>1982</v>
      </c>
    </row>
    <row r="8269" spans="1:5">
      <c r="A8269" s="816">
        <f t="shared" si="540"/>
        <v>30181</v>
      </c>
      <c r="B8269" s="815">
        <f t="shared" si="537"/>
        <v>230</v>
      </c>
      <c r="C8269" s="815">
        <f t="shared" si="538"/>
        <v>136</v>
      </c>
      <c r="D8269" s="815">
        <f t="shared" si="539"/>
        <v>137</v>
      </c>
      <c r="E8269" s="815">
        <v>1982</v>
      </c>
    </row>
    <row r="8270" spans="1:5">
      <c r="A8270" s="816">
        <f t="shared" si="540"/>
        <v>30182</v>
      </c>
      <c r="B8270" s="815">
        <f t="shared" si="537"/>
        <v>231</v>
      </c>
      <c r="C8270" s="815">
        <f t="shared" si="538"/>
        <v>135</v>
      </c>
      <c r="D8270" s="815">
        <f t="shared" si="539"/>
        <v>136</v>
      </c>
      <c r="E8270" s="815">
        <v>1982</v>
      </c>
    </row>
    <row r="8271" spans="1:5">
      <c r="A8271" s="816">
        <f t="shared" si="540"/>
        <v>30183</v>
      </c>
      <c r="B8271" s="815">
        <f t="shared" si="537"/>
        <v>232</v>
      </c>
      <c r="C8271" s="815">
        <f t="shared" si="538"/>
        <v>134</v>
      </c>
      <c r="D8271" s="815">
        <f t="shared" si="539"/>
        <v>135</v>
      </c>
      <c r="E8271" s="815">
        <v>1982</v>
      </c>
    </row>
    <row r="8272" spans="1:5">
      <c r="A8272" s="816">
        <f t="shared" si="540"/>
        <v>30184</v>
      </c>
      <c r="B8272" s="815">
        <f t="shared" si="537"/>
        <v>233</v>
      </c>
      <c r="C8272" s="815">
        <f t="shared" si="538"/>
        <v>133</v>
      </c>
      <c r="D8272" s="815">
        <f t="shared" si="539"/>
        <v>134</v>
      </c>
      <c r="E8272" s="815">
        <v>1982</v>
      </c>
    </row>
    <row r="8273" spans="1:5">
      <c r="A8273" s="816">
        <f t="shared" si="540"/>
        <v>30185</v>
      </c>
      <c r="B8273" s="815">
        <f t="shared" si="537"/>
        <v>234</v>
      </c>
      <c r="C8273" s="815">
        <f t="shared" si="538"/>
        <v>132</v>
      </c>
      <c r="D8273" s="815">
        <f t="shared" si="539"/>
        <v>133</v>
      </c>
      <c r="E8273" s="815">
        <v>1982</v>
      </c>
    </row>
    <row r="8274" spans="1:5">
      <c r="A8274" s="816">
        <f t="shared" si="540"/>
        <v>30186</v>
      </c>
      <c r="B8274" s="815">
        <f t="shared" si="537"/>
        <v>235</v>
      </c>
      <c r="C8274" s="815">
        <f t="shared" si="538"/>
        <v>131</v>
      </c>
      <c r="D8274" s="815">
        <f t="shared" si="539"/>
        <v>132</v>
      </c>
      <c r="E8274" s="815">
        <v>1982</v>
      </c>
    </row>
    <row r="8275" spans="1:5">
      <c r="A8275" s="816">
        <f t="shared" si="540"/>
        <v>30187</v>
      </c>
      <c r="B8275" s="815">
        <f t="shared" si="537"/>
        <v>236</v>
      </c>
      <c r="C8275" s="815">
        <f t="shared" si="538"/>
        <v>130</v>
      </c>
      <c r="D8275" s="815">
        <f t="shared" si="539"/>
        <v>131</v>
      </c>
      <c r="E8275" s="815">
        <v>1982</v>
      </c>
    </row>
    <row r="8276" spans="1:5">
      <c r="A8276" s="816">
        <f t="shared" si="540"/>
        <v>30188</v>
      </c>
      <c r="B8276" s="815">
        <f t="shared" si="537"/>
        <v>237</v>
      </c>
      <c r="C8276" s="815">
        <f t="shared" si="538"/>
        <v>129</v>
      </c>
      <c r="D8276" s="815">
        <f t="shared" si="539"/>
        <v>130</v>
      </c>
      <c r="E8276" s="815">
        <v>1982</v>
      </c>
    </row>
    <row r="8277" spans="1:5">
      <c r="A8277" s="816">
        <f t="shared" si="540"/>
        <v>30189</v>
      </c>
      <c r="B8277" s="815">
        <f t="shared" si="537"/>
        <v>238</v>
      </c>
      <c r="C8277" s="815">
        <f t="shared" si="538"/>
        <v>128</v>
      </c>
      <c r="D8277" s="815">
        <f t="shared" si="539"/>
        <v>129</v>
      </c>
      <c r="E8277" s="815">
        <v>1982</v>
      </c>
    </row>
    <row r="8278" spans="1:5">
      <c r="A8278" s="816">
        <f t="shared" si="540"/>
        <v>30190</v>
      </c>
      <c r="B8278" s="815">
        <f t="shared" si="537"/>
        <v>239</v>
      </c>
      <c r="C8278" s="815">
        <f t="shared" si="538"/>
        <v>127</v>
      </c>
      <c r="D8278" s="815">
        <f t="shared" si="539"/>
        <v>128</v>
      </c>
      <c r="E8278" s="815">
        <v>1982</v>
      </c>
    </row>
    <row r="8279" spans="1:5">
      <c r="A8279" s="816">
        <f t="shared" si="540"/>
        <v>30191</v>
      </c>
      <c r="B8279" s="815">
        <f t="shared" si="537"/>
        <v>240</v>
      </c>
      <c r="C8279" s="815">
        <f t="shared" si="538"/>
        <v>126</v>
      </c>
      <c r="D8279" s="815">
        <f t="shared" si="539"/>
        <v>127</v>
      </c>
      <c r="E8279" s="815">
        <v>1982</v>
      </c>
    </row>
    <row r="8280" spans="1:5">
      <c r="A8280" s="816">
        <f t="shared" si="540"/>
        <v>30192</v>
      </c>
      <c r="B8280" s="815">
        <f t="shared" si="537"/>
        <v>241</v>
      </c>
      <c r="C8280" s="815">
        <f t="shared" si="538"/>
        <v>125</v>
      </c>
      <c r="D8280" s="815">
        <f t="shared" si="539"/>
        <v>126</v>
      </c>
      <c r="E8280" s="815">
        <v>1982</v>
      </c>
    </row>
    <row r="8281" spans="1:5">
      <c r="A8281" s="816">
        <f t="shared" si="540"/>
        <v>30193</v>
      </c>
      <c r="B8281" s="815">
        <f t="shared" si="537"/>
        <v>242</v>
      </c>
      <c r="C8281" s="815">
        <f t="shared" si="538"/>
        <v>124</v>
      </c>
      <c r="D8281" s="815">
        <f t="shared" si="539"/>
        <v>125</v>
      </c>
      <c r="E8281" s="815">
        <v>1982</v>
      </c>
    </row>
    <row r="8282" spans="1:5">
      <c r="A8282" s="816">
        <f t="shared" si="540"/>
        <v>30194</v>
      </c>
      <c r="B8282" s="815">
        <f t="shared" si="537"/>
        <v>243</v>
      </c>
      <c r="C8282" s="815">
        <f t="shared" si="538"/>
        <v>123</v>
      </c>
      <c r="D8282" s="815">
        <f t="shared" si="539"/>
        <v>124</v>
      </c>
      <c r="E8282" s="815">
        <v>1982</v>
      </c>
    </row>
    <row r="8283" spans="1:5">
      <c r="A8283" s="816">
        <f t="shared" si="540"/>
        <v>30195</v>
      </c>
      <c r="B8283" s="815">
        <f t="shared" si="537"/>
        <v>244</v>
      </c>
      <c r="C8283" s="815">
        <f t="shared" si="538"/>
        <v>122</v>
      </c>
      <c r="D8283" s="815">
        <f t="shared" si="539"/>
        <v>123</v>
      </c>
      <c r="E8283" s="815">
        <v>1982</v>
      </c>
    </row>
    <row r="8284" spans="1:5">
      <c r="A8284" s="816">
        <f t="shared" si="540"/>
        <v>30196</v>
      </c>
      <c r="B8284" s="815">
        <f t="shared" si="537"/>
        <v>245</v>
      </c>
      <c r="C8284" s="815">
        <f t="shared" si="538"/>
        <v>121</v>
      </c>
      <c r="D8284" s="815">
        <f t="shared" si="539"/>
        <v>122</v>
      </c>
      <c r="E8284" s="815">
        <v>1982</v>
      </c>
    </row>
    <row r="8285" spans="1:5">
      <c r="A8285" s="816">
        <f t="shared" si="540"/>
        <v>30197</v>
      </c>
      <c r="B8285" s="815">
        <f t="shared" si="537"/>
        <v>246</v>
      </c>
      <c r="C8285" s="815">
        <f t="shared" si="538"/>
        <v>120</v>
      </c>
      <c r="D8285" s="815">
        <f t="shared" si="539"/>
        <v>121</v>
      </c>
      <c r="E8285" s="815">
        <v>1982</v>
      </c>
    </row>
    <row r="8286" spans="1:5">
      <c r="A8286" s="816">
        <f t="shared" si="540"/>
        <v>30198</v>
      </c>
      <c r="B8286" s="815">
        <f t="shared" si="537"/>
        <v>247</v>
      </c>
      <c r="C8286" s="815">
        <f t="shared" si="538"/>
        <v>119</v>
      </c>
      <c r="D8286" s="815">
        <f t="shared" si="539"/>
        <v>120</v>
      </c>
      <c r="E8286" s="815">
        <v>1982</v>
      </c>
    </row>
    <row r="8287" spans="1:5">
      <c r="A8287" s="816">
        <f t="shared" si="540"/>
        <v>30199</v>
      </c>
      <c r="B8287" s="815">
        <f t="shared" si="537"/>
        <v>248</v>
      </c>
      <c r="C8287" s="815">
        <f t="shared" si="538"/>
        <v>118</v>
      </c>
      <c r="D8287" s="815">
        <f t="shared" si="539"/>
        <v>119</v>
      </c>
      <c r="E8287" s="815">
        <v>1982</v>
      </c>
    </row>
    <row r="8288" spans="1:5">
      <c r="A8288" s="816">
        <f t="shared" si="540"/>
        <v>30200</v>
      </c>
      <c r="B8288" s="815">
        <f t="shared" si="537"/>
        <v>249</v>
      </c>
      <c r="C8288" s="815">
        <f t="shared" si="538"/>
        <v>117</v>
      </c>
      <c r="D8288" s="815">
        <f t="shared" si="539"/>
        <v>118</v>
      </c>
      <c r="E8288" s="815">
        <v>1982</v>
      </c>
    </row>
    <row r="8289" spans="1:5">
      <c r="A8289" s="816">
        <f t="shared" si="540"/>
        <v>30201</v>
      </c>
      <c r="B8289" s="815">
        <f t="shared" si="537"/>
        <v>250</v>
      </c>
      <c r="C8289" s="815">
        <f t="shared" si="538"/>
        <v>116</v>
      </c>
      <c r="D8289" s="815">
        <f t="shared" si="539"/>
        <v>117</v>
      </c>
      <c r="E8289" s="815">
        <v>1982</v>
      </c>
    </row>
    <row r="8290" spans="1:5">
      <c r="A8290" s="816">
        <f t="shared" si="540"/>
        <v>30202</v>
      </c>
      <c r="B8290" s="815">
        <f t="shared" si="537"/>
        <v>251</v>
      </c>
      <c r="C8290" s="815">
        <f t="shared" si="538"/>
        <v>115</v>
      </c>
      <c r="D8290" s="815">
        <f t="shared" si="539"/>
        <v>116</v>
      </c>
      <c r="E8290" s="815">
        <v>1982</v>
      </c>
    </row>
    <row r="8291" spans="1:5">
      <c r="A8291" s="816">
        <f t="shared" si="540"/>
        <v>30203</v>
      </c>
      <c r="B8291" s="815">
        <f t="shared" si="537"/>
        <v>252</v>
      </c>
      <c r="C8291" s="815">
        <f t="shared" si="538"/>
        <v>114</v>
      </c>
      <c r="D8291" s="815">
        <f t="shared" si="539"/>
        <v>115</v>
      </c>
      <c r="E8291" s="815">
        <v>1982</v>
      </c>
    </row>
    <row r="8292" spans="1:5">
      <c r="A8292" s="816">
        <f t="shared" si="540"/>
        <v>30204</v>
      </c>
      <c r="B8292" s="815">
        <f t="shared" si="537"/>
        <v>253</v>
      </c>
      <c r="C8292" s="815">
        <f t="shared" si="538"/>
        <v>113</v>
      </c>
      <c r="D8292" s="815">
        <f t="shared" si="539"/>
        <v>114</v>
      </c>
      <c r="E8292" s="815">
        <v>1982</v>
      </c>
    </row>
    <row r="8293" spans="1:5">
      <c r="A8293" s="816">
        <f t="shared" si="540"/>
        <v>30205</v>
      </c>
      <c r="B8293" s="815">
        <f t="shared" si="537"/>
        <v>254</v>
      </c>
      <c r="C8293" s="815">
        <f t="shared" si="538"/>
        <v>112</v>
      </c>
      <c r="D8293" s="815">
        <f t="shared" si="539"/>
        <v>113</v>
      </c>
      <c r="E8293" s="815">
        <v>1982</v>
      </c>
    </row>
    <row r="8294" spans="1:5">
      <c r="A8294" s="816">
        <f t="shared" si="540"/>
        <v>30206</v>
      </c>
      <c r="B8294" s="815">
        <f t="shared" si="537"/>
        <v>255</v>
      </c>
      <c r="C8294" s="815">
        <f t="shared" si="538"/>
        <v>111</v>
      </c>
      <c r="D8294" s="815">
        <f t="shared" si="539"/>
        <v>112</v>
      </c>
      <c r="E8294" s="815">
        <v>1982</v>
      </c>
    </row>
    <row r="8295" spans="1:5">
      <c r="A8295" s="816">
        <f t="shared" si="540"/>
        <v>30207</v>
      </c>
      <c r="B8295" s="815">
        <f t="shared" si="537"/>
        <v>256</v>
      </c>
      <c r="C8295" s="815">
        <f t="shared" si="538"/>
        <v>110</v>
      </c>
      <c r="D8295" s="815">
        <f t="shared" si="539"/>
        <v>111</v>
      </c>
      <c r="E8295" s="815">
        <v>1982</v>
      </c>
    </row>
    <row r="8296" spans="1:5">
      <c r="A8296" s="816">
        <f t="shared" si="540"/>
        <v>30208</v>
      </c>
      <c r="B8296" s="815">
        <f t="shared" si="537"/>
        <v>257</v>
      </c>
      <c r="C8296" s="815">
        <f t="shared" si="538"/>
        <v>109</v>
      </c>
      <c r="D8296" s="815">
        <f t="shared" si="539"/>
        <v>110</v>
      </c>
      <c r="E8296" s="815">
        <v>1982</v>
      </c>
    </row>
    <row r="8297" spans="1:5">
      <c r="A8297" s="816">
        <f t="shared" si="540"/>
        <v>30209</v>
      </c>
      <c r="B8297" s="815">
        <f t="shared" si="537"/>
        <v>258</v>
      </c>
      <c r="C8297" s="815">
        <f t="shared" si="538"/>
        <v>108</v>
      </c>
      <c r="D8297" s="815">
        <f t="shared" si="539"/>
        <v>109</v>
      </c>
      <c r="E8297" s="815">
        <v>1982</v>
      </c>
    </row>
    <row r="8298" spans="1:5">
      <c r="A8298" s="816">
        <f t="shared" si="540"/>
        <v>30210</v>
      </c>
      <c r="B8298" s="815">
        <f t="shared" ref="B8298:B8361" si="541">B8297+1</f>
        <v>259</v>
      </c>
      <c r="C8298" s="815">
        <f t="shared" ref="C8298:C8361" si="542">C8297-1</f>
        <v>107</v>
      </c>
      <c r="D8298" s="815">
        <f t="shared" ref="D8298:D8361" si="543">D8297-1</f>
        <v>108</v>
      </c>
      <c r="E8298" s="815">
        <v>1982</v>
      </c>
    </row>
    <row r="8299" spans="1:5">
      <c r="A8299" s="816">
        <f t="shared" si="540"/>
        <v>30211</v>
      </c>
      <c r="B8299" s="815">
        <f t="shared" si="541"/>
        <v>260</v>
      </c>
      <c r="C8299" s="815">
        <f t="shared" si="542"/>
        <v>106</v>
      </c>
      <c r="D8299" s="815">
        <f t="shared" si="543"/>
        <v>107</v>
      </c>
      <c r="E8299" s="815">
        <v>1982</v>
      </c>
    </row>
    <row r="8300" spans="1:5">
      <c r="A8300" s="816">
        <f t="shared" si="540"/>
        <v>30212</v>
      </c>
      <c r="B8300" s="815">
        <f t="shared" si="541"/>
        <v>261</v>
      </c>
      <c r="C8300" s="815">
        <f t="shared" si="542"/>
        <v>105</v>
      </c>
      <c r="D8300" s="815">
        <f t="shared" si="543"/>
        <v>106</v>
      </c>
      <c r="E8300" s="815">
        <v>1982</v>
      </c>
    </row>
    <row r="8301" spans="1:5">
      <c r="A8301" s="816">
        <f t="shared" si="540"/>
        <v>30213</v>
      </c>
      <c r="B8301" s="815">
        <f t="shared" si="541"/>
        <v>262</v>
      </c>
      <c r="C8301" s="815">
        <f t="shared" si="542"/>
        <v>104</v>
      </c>
      <c r="D8301" s="815">
        <f t="shared" si="543"/>
        <v>105</v>
      </c>
      <c r="E8301" s="815">
        <v>1982</v>
      </c>
    </row>
    <row r="8302" spans="1:5">
      <c r="A8302" s="816">
        <f t="shared" si="540"/>
        <v>30214</v>
      </c>
      <c r="B8302" s="815">
        <f t="shared" si="541"/>
        <v>263</v>
      </c>
      <c r="C8302" s="815">
        <f t="shared" si="542"/>
        <v>103</v>
      </c>
      <c r="D8302" s="815">
        <f t="shared" si="543"/>
        <v>104</v>
      </c>
      <c r="E8302" s="815">
        <v>1982</v>
      </c>
    </row>
    <row r="8303" spans="1:5">
      <c r="A8303" s="816">
        <f t="shared" si="540"/>
        <v>30215</v>
      </c>
      <c r="B8303" s="815">
        <f t="shared" si="541"/>
        <v>264</v>
      </c>
      <c r="C8303" s="815">
        <f t="shared" si="542"/>
        <v>102</v>
      </c>
      <c r="D8303" s="815">
        <f t="shared" si="543"/>
        <v>103</v>
      </c>
      <c r="E8303" s="815">
        <v>1982</v>
      </c>
    </row>
    <row r="8304" spans="1:5">
      <c r="A8304" s="816">
        <f t="shared" si="540"/>
        <v>30216</v>
      </c>
      <c r="B8304" s="815">
        <f t="shared" si="541"/>
        <v>265</v>
      </c>
      <c r="C8304" s="815">
        <f t="shared" si="542"/>
        <v>101</v>
      </c>
      <c r="D8304" s="815">
        <f t="shared" si="543"/>
        <v>102</v>
      </c>
      <c r="E8304" s="815">
        <v>1982</v>
      </c>
    </row>
    <row r="8305" spans="1:5">
      <c r="A8305" s="816">
        <f t="shared" si="540"/>
        <v>30217</v>
      </c>
      <c r="B8305" s="815">
        <f t="shared" si="541"/>
        <v>266</v>
      </c>
      <c r="C8305" s="815">
        <f t="shared" si="542"/>
        <v>100</v>
      </c>
      <c r="D8305" s="815">
        <f t="shared" si="543"/>
        <v>101</v>
      </c>
      <c r="E8305" s="815">
        <v>1982</v>
      </c>
    </row>
    <row r="8306" spans="1:5">
      <c r="A8306" s="816">
        <f t="shared" si="540"/>
        <v>30218</v>
      </c>
      <c r="B8306" s="815">
        <f t="shared" si="541"/>
        <v>267</v>
      </c>
      <c r="C8306" s="815">
        <f t="shared" si="542"/>
        <v>99</v>
      </c>
      <c r="D8306" s="815">
        <f t="shared" si="543"/>
        <v>100</v>
      </c>
      <c r="E8306" s="815">
        <v>1982</v>
      </c>
    </row>
    <row r="8307" spans="1:5">
      <c r="A8307" s="816">
        <f t="shared" ref="A8307:A8370" si="544">A8306+1</f>
        <v>30219</v>
      </c>
      <c r="B8307" s="815">
        <f t="shared" si="541"/>
        <v>268</v>
      </c>
      <c r="C8307" s="815">
        <f t="shared" si="542"/>
        <v>98</v>
      </c>
      <c r="D8307" s="815">
        <f t="shared" si="543"/>
        <v>99</v>
      </c>
      <c r="E8307" s="815">
        <v>1982</v>
      </c>
    </row>
    <row r="8308" spans="1:5">
      <c r="A8308" s="816">
        <f t="shared" si="544"/>
        <v>30220</v>
      </c>
      <c r="B8308" s="815">
        <f t="shared" si="541"/>
        <v>269</v>
      </c>
      <c r="C8308" s="815">
        <f t="shared" si="542"/>
        <v>97</v>
      </c>
      <c r="D8308" s="815">
        <f t="shared" si="543"/>
        <v>98</v>
      </c>
      <c r="E8308" s="815">
        <v>1982</v>
      </c>
    </row>
    <row r="8309" spans="1:5">
      <c r="A8309" s="816">
        <f t="shared" si="544"/>
        <v>30221</v>
      </c>
      <c r="B8309" s="815">
        <f t="shared" si="541"/>
        <v>270</v>
      </c>
      <c r="C8309" s="815">
        <f t="shared" si="542"/>
        <v>96</v>
      </c>
      <c r="D8309" s="815">
        <f t="shared" si="543"/>
        <v>97</v>
      </c>
      <c r="E8309" s="815">
        <v>1982</v>
      </c>
    </row>
    <row r="8310" spans="1:5">
      <c r="A8310" s="816">
        <f t="shared" si="544"/>
        <v>30222</v>
      </c>
      <c r="B8310" s="815">
        <f t="shared" si="541"/>
        <v>271</v>
      </c>
      <c r="C8310" s="815">
        <f t="shared" si="542"/>
        <v>95</v>
      </c>
      <c r="D8310" s="815">
        <f t="shared" si="543"/>
        <v>96</v>
      </c>
      <c r="E8310" s="815">
        <v>1982</v>
      </c>
    </row>
    <row r="8311" spans="1:5">
      <c r="A8311" s="816">
        <f t="shared" si="544"/>
        <v>30223</v>
      </c>
      <c r="B8311" s="815">
        <f t="shared" si="541"/>
        <v>272</v>
      </c>
      <c r="C8311" s="815">
        <f t="shared" si="542"/>
        <v>94</v>
      </c>
      <c r="D8311" s="815">
        <f t="shared" si="543"/>
        <v>95</v>
      </c>
      <c r="E8311" s="815">
        <v>1982</v>
      </c>
    </row>
    <row r="8312" spans="1:5">
      <c r="A8312" s="816">
        <f t="shared" si="544"/>
        <v>30224</v>
      </c>
      <c r="B8312" s="815">
        <f t="shared" si="541"/>
        <v>273</v>
      </c>
      <c r="C8312" s="815">
        <f t="shared" si="542"/>
        <v>93</v>
      </c>
      <c r="D8312" s="815">
        <f t="shared" si="543"/>
        <v>94</v>
      </c>
      <c r="E8312" s="815">
        <v>1982</v>
      </c>
    </row>
    <row r="8313" spans="1:5">
      <c r="A8313" s="816">
        <f t="shared" si="544"/>
        <v>30225</v>
      </c>
      <c r="B8313" s="815">
        <f t="shared" si="541"/>
        <v>274</v>
      </c>
      <c r="C8313" s="815">
        <f t="shared" si="542"/>
        <v>92</v>
      </c>
      <c r="D8313" s="815">
        <f t="shared" si="543"/>
        <v>93</v>
      </c>
      <c r="E8313" s="815">
        <v>1982</v>
      </c>
    </row>
    <row r="8314" spans="1:5">
      <c r="A8314" s="816">
        <f t="shared" si="544"/>
        <v>30226</v>
      </c>
      <c r="B8314" s="815">
        <f t="shared" si="541"/>
        <v>275</v>
      </c>
      <c r="C8314" s="815">
        <f t="shared" si="542"/>
        <v>91</v>
      </c>
      <c r="D8314" s="815">
        <f t="shared" si="543"/>
        <v>92</v>
      </c>
      <c r="E8314" s="815">
        <v>1982</v>
      </c>
    </row>
    <row r="8315" spans="1:5">
      <c r="A8315" s="816">
        <f t="shared" si="544"/>
        <v>30227</v>
      </c>
      <c r="B8315" s="815">
        <f t="shared" si="541"/>
        <v>276</v>
      </c>
      <c r="C8315" s="815">
        <f t="shared" si="542"/>
        <v>90</v>
      </c>
      <c r="D8315" s="815">
        <f t="shared" si="543"/>
        <v>91</v>
      </c>
      <c r="E8315" s="815">
        <v>1982</v>
      </c>
    </row>
    <row r="8316" spans="1:5">
      <c r="A8316" s="816">
        <f t="shared" si="544"/>
        <v>30228</v>
      </c>
      <c r="B8316" s="815">
        <f t="shared" si="541"/>
        <v>277</v>
      </c>
      <c r="C8316" s="815">
        <f t="shared" si="542"/>
        <v>89</v>
      </c>
      <c r="D8316" s="815">
        <f t="shared" si="543"/>
        <v>90</v>
      </c>
      <c r="E8316" s="815">
        <v>1982</v>
      </c>
    </row>
    <row r="8317" spans="1:5">
      <c r="A8317" s="816">
        <f t="shared" si="544"/>
        <v>30229</v>
      </c>
      <c r="B8317" s="815">
        <f t="shared" si="541"/>
        <v>278</v>
      </c>
      <c r="C8317" s="815">
        <f t="shared" si="542"/>
        <v>88</v>
      </c>
      <c r="D8317" s="815">
        <f t="shared" si="543"/>
        <v>89</v>
      </c>
      <c r="E8317" s="815">
        <v>1982</v>
      </c>
    </row>
    <row r="8318" spans="1:5">
      <c r="A8318" s="816">
        <f t="shared" si="544"/>
        <v>30230</v>
      </c>
      <c r="B8318" s="815">
        <f t="shared" si="541"/>
        <v>279</v>
      </c>
      <c r="C8318" s="815">
        <f t="shared" si="542"/>
        <v>87</v>
      </c>
      <c r="D8318" s="815">
        <f t="shared" si="543"/>
        <v>88</v>
      </c>
      <c r="E8318" s="815">
        <v>1982</v>
      </c>
    </row>
    <row r="8319" spans="1:5">
      <c r="A8319" s="816">
        <f t="shared" si="544"/>
        <v>30231</v>
      </c>
      <c r="B8319" s="815">
        <f t="shared" si="541"/>
        <v>280</v>
      </c>
      <c r="C8319" s="815">
        <f t="shared" si="542"/>
        <v>86</v>
      </c>
      <c r="D8319" s="815">
        <f t="shared" si="543"/>
        <v>87</v>
      </c>
      <c r="E8319" s="815">
        <v>1982</v>
      </c>
    </row>
    <row r="8320" spans="1:5">
      <c r="A8320" s="816">
        <f t="shared" si="544"/>
        <v>30232</v>
      </c>
      <c r="B8320" s="815">
        <f t="shared" si="541"/>
        <v>281</v>
      </c>
      <c r="C8320" s="815">
        <f t="shared" si="542"/>
        <v>85</v>
      </c>
      <c r="D8320" s="815">
        <f t="shared" si="543"/>
        <v>86</v>
      </c>
      <c r="E8320" s="815">
        <v>1982</v>
      </c>
    </row>
    <row r="8321" spans="1:5">
      <c r="A8321" s="816">
        <f t="shared" si="544"/>
        <v>30233</v>
      </c>
      <c r="B8321" s="815">
        <f t="shared" si="541"/>
        <v>282</v>
      </c>
      <c r="C8321" s="815">
        <f t="shared" si="542"/>
        <v>84</v>
      </c>
      <c r="D8321" s="815">
        <f t="shared" si="543"/>
        <v>85</v>
      </c>
      <c r="E8321" s="815">
        <v>1982</v>
      </c>
    </row>
    <row r="8322" spans="1:5">
      <c r="A8322" s="816">
        <f t="shared" si="544"/>
        <v>30234</v>
      </c>
      <c r="B8322" s="815">
        <f t="shared" si="541"/>
        <v>283</v>
      </c>
      <c r="C8322" s="815">
        <f t="shared" si="542"/>
        <v>83</v>
      </c>
      <c r="D8322" s="815">
        <f t="shared" si="543"/>
        <v>84</v>
      </c>
      <c r="E8322" s="815">
        <v>1982</v>
      </c>
    </row>
    <row r="8323" spans="1:5">
      <c r="A8323" s="816">
        <f t="shared" si="544"/>
        <v>30235</v>
      </c>
      <c r="B8323" s="815">
        <f t="shared" si="541"/>
        <v>284</v>
      </c>
      <c r="C8323" s="815">
        <f t="shared" si="542"/>
        <v>82</v>
      </c>
      <c r="D8323" s="815">
        <f t="shared" si="543"/>
        <v>83</v>
      </c>
      <c r="E8323" s="815">
        <v>1982</v>
      </c>
    </row>
    <row r="8324" spans="1:5">
      <c r="A8324" s="816">
        <f t="shared" si="544"/>
        <v>30236</v>
      </c>
      <c r="B8324" s="815">
        <f t="shared" si="541"/>
        <v>285</v>
      </c>
      <c r="C8324" s="815">
        <f t="shared" si="542"/>
        <v>81</v>
      </c>
      <c r="D8324" s="815">
        <f t="shared" si="543"/>
        <v>82</v>
      </c>
      <c r="E8324" s="815">
        <v>1982</v>
      </c>
    </row>
    <row r="8325" spans="1:5">
      <c r="A8325" s="816">
        <f t="shared" si="544"/>
        <v>30237</v>
      </c>
      <c r="B8325" s="815">
        <f t="shared" si="541"/>
        <v>286</v>
      </c>
      <c r="C8325" s="815">
        <f t="shared" si="542"/>
        <v>80</v>
      </c>
      <c r="D8325" s="815">
        <f t="shared" si="543"/>
        <v>81</v>
      </c>
      <c r="E8325" s="815">
        <v>1982</v>
      </c>
    </row>
    <row r="8326" spans="1:5">
      <c r="A8326" s="816">
        <f t="shared" si="544"/>
        <v>30238</v>
      </c>
      <c r="B8326" s="815">
        <f t="shared" si="541"/>
        <v>287</v>
      </c>
      <c r="C8326" s="815">
        <f t="shared" si="542"/>
        <v>79</v>
      </c>
      <c r="D8326" s="815">
        <f t="shared" si="543"/>
        <v>80</v>
      </c>
      <c r="E8326" s="815">
        <v>1982</v>
      </c>
    </row>
    <row r="8327" spans="1:5">
      <c r="A8327" s="816">
        <f t="shared" si="544"/>
        <v>30239</v>
      </c>
      <c r="B8327" s="815">
        <f t="shared" si="541"/>
        <v>288</v>
      </c>
      <c r="C8327" s="815">
        <f t="shared" si="542"/>
        <v>78</v>
      </c>
      <c r="D8327" s="815">
        <f t="shared" si="543"/>
        <v>79</v>
      </c>
      <c r="E8327" s="815">
        <v>1982</v>
      </c>
    </row>
    <row r="8328" spans="1:5">
      <c r="A8328" s="816">
        <f t="shared" si="544"/>
        <v>30240</v>
      </c>
      <c r="B8328" s="815">
        <f t="shared" si="541"/>
        <v>289</v>
      </c>
      <c r="C8328" s="815">
        <f t="shared" si="542"/>
        <v>77</v>
      </c>
      <c r="D8328" s="815">
        <f t="shared" si="543"/>
        <v>78</v>
      </c>
      <c r="E8328" s="815">
        <v>1982</v>
      </c>
    </row>
    <row r="8329" spans="1:5">
      <c r="A8329" s="816">
        <f t="shared" si="544"/>
        <v>30241</v>
      </c>
      <c r="B8329" s="815">
        <f t="shared" si="541"/>
        <v>290</v>
      </c>
      <c r="C8329" s="815">
        <f t="shared" si="542"/>
        <v>76</v>
      </c>
      <c r="D8329" s="815">
        <f t="shared" si="543"/>
        <v>77</v>
      </c>
      <c r="E8329" s="815">
        <v>1982</v>
      </c>
    </row>
    <row r="8330" spans="1:5">
      <c r="A8330" s="816">
        <f t="shared" si="544"/>
        <v>30242</v>
      </c>
      <c r="B8330" s="815">
        <f t="shared" si="541"/>
        <v>291</v>
      </c>
      <c r="C8330" s="815">
        <f t="shared" si="542"/>
        <v>75</v>
      </c>
      <c r="D8330" s="815">
        <f t="shared" si="543"/>
        <v>76</v>
      </c>
      <c r="E8330" s="815">
        <v>1982</v>
      </c>
    </row>
    <row r="8331" spans="1:5">
      <c r="A8331" s="816">
        <f t="shared" si="544"/>
        <v>30243</v>
      </c>
      <c r="B8331" s="815">
        <f t="shared" si="541"/>
        <v>292</v>
      </c>
      <c r="C8331" s="815">
        <f t="shared" si="542"/>
        <v>74</v>
      </c>
      <c r="D8331" s="815">
        <f t="shared" si="543"/>
        <v>75</v>
      </c>
      <c r="E8331" s="815">
        <v>1982</v>
      </c>
    </row>
    <row r="8332" spans="1:5">
      <c r="A8332" s="816">
        <f t="shared" si="544"/>
        <v>30244</v>
      </c>
      <c r="B8332" s="815">
        <f t="shared" si="541"/>
        <v>293</v>
      </c>
      <c r="C8332" s="815">
        <f t="shared" si="542"/>
        <v>73</v>
      </c>
      <c r="D8332" s="815">
        <f t="shared" si="543"/>
        <v>74</v>
      </c>
      <c r="E8332" s="815">
        <v>1982</v>
      </c>
    </row>
    <row r="8333" spans="1:5">
      <c r="A8333" s="816">
        <f t="shared" si="544"/>
        <v>30245</v>
      </c>
      <c r="B8333" s="815">
        <f t="shared" si="541"/>
        <v>294</v>
      </c>
      <c r="C8333" s="815">
        <f t="shared" si="542"/>
        <v>72</v>
      </c>
      <c r="D8333" s="815">
        <f t="shared" si="543"/>
        <v>73</v>
      </c>
      <c r="E8333" s="815">
        <v>1982</v>
      </c>
    </row>
    <row r="8334" spans="1:5">
      <c r="A8334" s="816">
        <f t="shared" si="544"/>
        <v>30246</v>
      </c>
      <c r="B8334" s="815">
        <f t="shared" si="541"/>
        <v>295</v>
      </c>
      <c r="C8334" s="815">
        <f t="shared" si="542"/>
        <v>71</v>
      </c>
      <c r="D8334" s="815">
        <f t="shared" si="543"/>
        <v>72</v>
      </c>
      <c r="E8334" s="815">
        <v>1982</v>
      </c>
    </row>
    <row r="8335" spans="1:5">
      <c r="A8335" s="816">
        <f t="shared" si="544"/>
        <v>30247</v>
      </c>
      <c r="B8335" s="815">
        <f t="shared" si="541"/>
        <v>296</v>
      </c>
      <c r="C8335" s="815">
        <f t="shared" si="542"/>
        <v>70</v>
      </c>
      <c r="D8335" s="815">
        <f t="shared" si="543"/>
        <v>71</v>
      </c>
      <c r="E8335" s="815">
        <v>1982</v>
      </c>
    </row>
    <row r="8336" spans="1:5">
      <c r="A8336" s="816">
        <f t="shared" si="544"/>
        <v>30248</v>
      </c>
      <c r="B8336" s="815">
        <f t="shared" si="541"/>
        <v>297</v>
      </c>
      <c r="C8336" s="815">
        <f t="shared" si="542"/>
        <v>69</v>
      </c>
      <c r="D8336" s="815">
        <f t="shared" si="543"/>
        <v>70</v>
      </c>
      <c r="E8336" s="815">
        <v>1982</v>
      </c>
    </row>
    <row r="8337" spans="1:5">
      <c r="A8337" s="816">
        <f t="shared" si="544"/>
        <v>30249</v>
      </c>
      <c r="B8337" s="815">
        <f t="shared" si="541"/>
        <v>298</v>
      </c>
      <c r="C8337" s="815">
        <f t="shared" si="542"/>
        <v>68</v>
      </c>
      <c r="D8337" s="815">
        <f t="shared" si="543"/>
        <v>69</v>
      </c>
      <c r="E8337" s="815">
        <v>1982</v>
      </c>
    </row>
    <row r="8338" spans="1:5">
      <c r="A8338" s="816">
        <f t="shared" si="544"/>
        <v>30250</v>
      </c>
      <c r="B8338" s="815">
        <f t="shared" si="541"/>
        <v>299</v>
      </c>
      <c r="C8338" s="815">
        <f t="shared" si="542"/>
        <v>67</v>
      </c>
      <c r="D8338" s="815">
        <f t="shared" si="543"/>
        <v>68</v>
      </c>
      <c r="E8338" s="815">
        <v>1982</v>
      </c>
    </row>
    <row r="8339" spans="1:5">
      <c r="A8339" s="816">
        <f t="shared" si="544"/>
        <v>30251</v>
      </c>
      <c r="B8339" s="815">
        <f t="shared" si="541"/>
        <v>300</v>
      </c>
      <c r="C8339" s="815">
        <f t="shared" si="542"/>
        <v>66</v>
      </c>
      <c r="D8339" s="815">
        <f t="shared" si="543"/>
        <v>67</v>
      </c>
      <c r="E8339" s="815">
        <v>1982</v>
      </c>
    </row>
    <row r="8340" spans="1:5">
      <c r="A8340" s="816">
        <f t="shared" si="544"/>
        <v>30252</v>
      </c>
      <c r="B8340" s="815">
        <f t="shared" si="541"/>
        <v>301</v>
      </c>
      <c r="C8340" s="815">
        <f t="shared" si="542"/>
        <v>65</v>
      </c>
      <c r="D8340" s="815">
        <f t="shared" si="543"/>
        <v>66</v>
      </c>
      <c r="E8340" s="815">
        <v>1982</v>
      </c>
    </row>
    <row r="8341" spans="1:5">
      <c r="A8341" s="816">
        <f t="shared" si="544"/>
        <v>30253</v>
      </c>
      <c r="B8341" s="815">
        <f t="shared" si="541"/>
        <v>302</v>
      </c>
      <c r="C8341" s="815">
        <f t="shared" si="542"/>
        <v>64</v>
      </c>
      <c r="D8341" s="815">
        <f t="shared" si="543"/>
        <v>65</v>
      </c>
      <c r="E8341" s="815">
        <v>1982</v>
      </c>
    </row>
    <row r="8342" spans="1:5">
      <c r="A8342" s="816">
        <f t="shared" si="544"/>
        <v>30254</v>
      </c>
      <c r="B8342" s="815">
        <f t="shared" si="541"/>
        <v>303</v>
      </c>
      <c r="C8342" s="815">
        <f t="shared" si="542"/>
        <v>63</v>
      </c>
      <c r="D8342" s="815">
        <f t="shared" si="543"/>
        <v>64</v>
      </c>
      <c r="E8342" s="815">
        <v>1982</v>
      </c>
    </row>
    <row r="8343" spans="1:5">
      <c r="A8343" s="816">
        <f t="shared" si="544"/>
        <v>30255</v>
      </c>
      <c r="B8343" s="815">
        <f t="shared" si="541"/>
        <v>304</v>
      </c>
      <c r="C8343" s="815">
        <f t="shared" si="542"/>
        <v>62</v>
      </c>
      <c r="D8343" s="815">
        <f t="shared" si="543"/>
        <v>63</v>
      </c>
      <c r="E8343" s="815">
        <v>1982</v>
      </c>
    </row>
    <row r="8344" spans="1:5">
      <c r="A8344" s="816">
        <f t="shared" si="544"/>
        <v>30256</v>
      </c>
      <c r="B8344" s="815">
        <f t="shared" si="541"/>
        <v>305</v>
      </c>
      <c r="C8344" s="815">
        <f t="shared" si="542"/>
        <v>61</v>
      </c>
      <c r="D8344" s="815">
        <f t="shared" si="543"/>
        <v>62</v>
      </c>
      <c r="E8344" s="815">
        <v>1982</v>
      </c>
    </row>
    <row r="8345" spans="1:5">
      <c r="A8345" s="816">
        <f t="shared" si="544"/>
        <v>30257</v>
      </c>
      <c r="B8345" s="815">
        <f t="shared" si="541"/>
        <v>306</v>
      </c>
      <c r="C8345" s="815">
        <f t="shared" si="542"/>
        <v>60</v>
      </c>
      <c r="D8345" s="815">
        <f t="shared" si="543"/>
        <v>61</v>
      </c>
      <c r="E8345" s="815">
        <v>1982</v>
      </c>
    </row>
    <row r="8346" spans="1:5">
      <c r="A8346" s="816">
        <f t="shared" si="544"/>
        <v>30258</v>
      </c>
      <c r="B8346" s="815">
        <f t="shared" si="541"/>
        <v>307</v>
      </c>
      <c r="C8346" s="815">
        <f t="shared" si="542"/>
        <v>59</v>
      </c>
      <c r="D8346" s="815">
        <f t="shared" si="543"/>
        <v>60</v>
      </c>
      <c r="E8346" s="815">
        <v>1982</v>
      </c>
    </row>
    <row r="8347" spans="1:5">
      <c r="A8347" s="816">
        <f t="shared" si="544"/>
        <v>30259</v>
      </c>
      <c r="B8347" s="815">
        <f t="shared" si="541"/>
        <v>308</v>
      </c>
      <c r="C8347" s="815">
        <f t="shared" si="542"/>
        <v>58</v>
      </c>
      <c r="D8347" s="815">
        <f t="shared" si="543"/>
        <v>59</v>
      </c>
      <c r="E8347" s="815">
        <v>1982</v>
      </c>
    </row>
    <row r="8348" spans="1:5">
      <c r="A8348" s="816">
        <f t="shared" si="544"/>
        <v>30260</v>
      </c>
      <c r="B8348" s="815">
        <f t="shared" si="541"/>
        <v>309</v>
      </c>
      <c r="C8348" s="815">
        <f t="shared" si="542"/>
        <v>57</v>
      </c>
      <c r="D8348" s="815">
        <f t="shared" si="543"/>
        <v>58</v>
      </c>
      <c r="E8348" s="815">
        <v>1982</v>
      </c>
    </row>
    <row r="8349" spans="1:5">
      <c r="A8349" s="816">
        <f t="shared" si="544"/>
        <v>30261</v>
      </c>
      <c r="B8349" s="815">
        <f t="shared" si="541"/>
        <v>310</v>
      </c>
      <c r="C8349" s="815">
        <f t="shared" si="542"/>
        <v>56</v>
      </c>
      <c r="D8349" s="815">
        <f t="shared" si="543"/>
        <v>57</v>
      </c>
      <c r="E8349" s="815">
        <v>1982</v>
      </c>
    </row>
    <row r="8350" spans="1:5">
      <c r="A8350" s="816">
        <f t="shared" si="544"/>
        <v>30262</v>
      </c>
      <c r="B8350" s="815">
        <f t="shared" si="541"/>
        <v>311</v>
      </c>
      <c r="C8350" s="815">
        <f t="shared" si="542"/>
        <v>55</v>
      </c>
      <c r="D8350" s="815">
        <f t="shared" si="543"/>
        <v>56</v>
      </c>
      <c r="E8350" s="815">
        <v>1982</v>
      </c>
    </row>
    <row r="8351" spans="1:5">
      <c r="A8351" s="816">
        <f t="shared" si="544"/>
        <v>30263</v>
      </c>
      <c r="B8351" s="815">
        <f t="shared" si="541"/>
        <v>312</v>
      </c>
      <c r="C8351" s="815">
        <f t="shared" si="542"/>
        <v>54</v>
      </c>
      <c r="D8351" s="815">
        <f t="shared" si="543"/>
        <v>55</v>
      </c>
      <c r="E8351" s="815">
        <v>1982</v>
      </c>
    </row>
    <row r="8352" spans="1:5">
      <c r="A8352" s="816">
        <f t="shared" si="544"/>
        <v>30264</v>
      </c>
      <c r="B8352" s="815">
        <f t="shared" si="541"/>
        <v>313</v>
      </c>
      <c r="C8352" s="815">
        <f t="shared" si="542"/>
        <v>53</v>
      </c>
      <c r="D8352" s="815">
        <f t="shared" si="543"/>
        <v>54</v>
      </c>
      <c r="E8352" s="815">
        <v>1982</v>
      </c>
    </row>
    <row r="8353" spans="1:5">
      <c r="A8353" s="816">
        <f t="shared" si="544"/>
        <v>30265</v>
      </c>
      <c r="B8353" s="815">
        <f t="shared" si="541"/>
        <v>314</v>
      </c>
      <c r="C8353" s="815">
        <f t="shared" si="542"/>
        <v>52</v>
      </c>
      <c r="D8353" s="815">
        <f t="shared" si="543"/>
        <v>53</v>
      </c>
      <c r="E8353" s="815">
        <v>1982</v>
      </c>
    </row>
    <row r="8354" spans="1:5">
      <c r="A8354" s="816">
        <f t="shared" si="544"/>
        <v>30266</v>
      </c>
      <c r="B8354" s="815">
        <f t="shared" si="541"/>
        <v>315</v>
      </c>
      <c r="C8354" s="815">
        <f t="shared" si="542"/>
        <v>51</v>
      </c>
      <c r="D8354" s="815">
        <f t="shared" si="543"/>
        <v>52</v>
      </c>
      <c r="E8354" s="815">
        <v>1982</v>
      </c>
    </row>
    <row r="8355" spans="1:5">
      <c r="A8355" s="816">
        <f t="shared" si="544"/>
        <v>30267</v>
      </c>
      <c r="B8355" s="815">
        <f t="shared" si="541"/>
        <v>316</v>
      </c>
      <c r="C8355" s="815">
        <f t="shared" si="542"/>
        <v>50</v>
      </c>
      <c r="D8355" s="815">
        <f t="shared" si="543"/>
        <v>51</v>
      </c>
      <c r="E8355" s="815">
        <v>1982</v>
      </c>
    </row>
    <row r="8356" spans="1:5">
      <c r="A8356" s="816">
        <f t="shared" si="544"/>
        <v>30268</v>
      </c>
      <c r="B8356" s="815">
        <f t="shared" si="541"/>
        <v>317</v>
      </c>
      <c r="C8356" s="815">
        <f t="shared" si="542"/>
        <v>49</v>
      </c>
      <c r="D8356" s="815">
        <f t="shared" si="543"/>
        <v>50</v>
      </c>
      <c r="E8356" s="815">
        <v>1982</v>
      </c>
    </row>
    <row r="8357" spans="1:5">
      <c r="A8357" s="816">
        <f t="shared" si="544"/>
        <v>30269</v>
      </c>
      <c r="B8357" s="815">
        <f t="shared" si="541"/>
        <v>318</v>
      </c>
      <c r="C8357" s="815">
        <f t="shared" si="542"/>
        <v>48</v>
      </c>
      <c r="D8357" s="815">
        <f t="shared" si="543"/>
        <v>49</v>
      </c>
      <c r="E8357" s="815">
        <v>1982</v>
      </c>
    </row>
    <row r="8358" spans="1:5">
      <c r="A8358" s="816">
        <f t="shared" si="544"/>
        <v>30270</v>
      </c>
      <c r="B8358" s="815">
        <f t="shared" si="541"/>
        <v>319</v>
      </c>
      <c r="C8358" s="815">
        <f t="shared" si="542"/>
        <v>47</v>
      </c>
      <c r="D8358" s="815">
        <f t="shared" si="543"/>
        <v>48</v>
      </c>
      <c r="E8358" s="815">
        <v>1982</v>
      </c>
    </row>
    <row r="8359" spans="1:5">
      <c r="A8359" s="816">
        <f t="shared" si="544"/>
        <v>30271</v>
      </c>
      <c r="B8359" s="815">
        <f t="shared" si="541"/>
        <v>320</v>
      </c>
      <c r="C8359" s="815">
        <f t="shared" si="542"/>
        <v>46</v>
      </c>
      <c r="D8359" s="815">
        <f t="shared" si="543"/>
        <v>47</v>
      </c>
      <c r="E8359" s="815">
        <v>1982</v>
      </c>
    </row>
    <row r="8360" spans="1:5">
      <c r="A8360" s="816">
        <f t="shared" si="544"/>
        <v>30272</v>
      </c>
      <c r="B8360" s="815">
        <f t="shared" si="541"/>
        <v>321</v>
      </c>
      <c r="C8360" s="815">
        <f t="shared" si="542"/>
        <v>45</v>
      </c>
      <c r="D8360" s="815">
        <f t="shared" si="543"/>
        <v>46</v>
      </c>
      <c r="E8360" s="815">
        <v>1982</v>
      </c>
    </row>
    <row r="8361" spans="1:5">
      <c r="A8361" s="816">
        <f t="shared" si="544"/>
        <v>30273</v>
      </c>
      <c r="B8361" s="815">
        <f t="shared" si="541"/>
        <v>322</v>
      </c>
      <c r="C8361" s="815">
        <f t="shared" si="542"/>
        <v>44</v>
      </c>
      <c r="D8361" s="815">
        <f t="shared" si="543"/>
        <v>45</v>
      </c>
      <c r="E8361" s="815">
        <v>1982</v>
      </c>
    </row>
    <row r="8362" spans="1:5">
      <c r="A8362" s="816">
        <f t="shared" si="544"/>
        <v>30274</v>
      </c>
      <c r="B8362" s="815">
        <f t="shared" ref="B8362:B8404" si="545">B8361+1</f>
        <v>323</v>
      </c>
      <c r="C8362" s="815">
        <f t="shared" ref="C8362:C8404" si="546">C8361-1</f>
        <v>43</v>
      </c>
      <c r="D8362" s="815">
        <f t="shared" ref="D8362:D8405" si="547">D8361-1</f>
        <v>44</v>
      </c>
      <c r="E8362" s="815">
        <v>1982</v>
      </c>
    </row>
    <row r="8363" spans="1:5">
      <c r="A8363" s="816">
        <f t="shared" si="544"/>
        <v>30275</v>
      </c>
      <c r="B8363" s="815">
        <f t="shared" si="545"/>
        <v>324</v>
      </c>
      <c r="C8363" s="815">
        <f t="shared" si="546"/>
        <v>42</v>
      </c>
      <c r="D8363" s="815">
        <f t="shared" si="547"/>
        <v>43</v>
      </c>
      <c r="E8363" s="815">
        <v>1982</v>
      </c>
    </row>
    <row r="8364" spans="1:5">
      <c r="A8364" s="816">
        <f t="shared" si="544"/>
        <v>30276</v>
      </c>
      <c r="B8364" s="815">
        <f t="shared" si="545"/>
        <v>325</v>
      </c>
      <c r="C8364" s="815">
        <f t="shared" si="546"/>
        <v>41</v>
      </c>
      <c r="D8364" s="815">
        <f t="shared" si="547"/>
        <v>42</v>
      </c>
      <c r="E8364" s="815">
        <v>1982</v>
      </c>
    </row>
    <row r="8365" spans="1:5">
      <c r="A8365" s="816">
        <f t="shared" si="544"/>
        <v>30277</v>
      </c>
      <c r="B8365" s="815">
        <f t="shared" si="545"/>
        <v>326</v>
      </c>
      <c r="C8365" s="815">
        <f t="shared" si="546"/>
        <v>40</v>
      </c>
      <c r="D8365" s="815">
        <f t="shared" si="547"/>
        <v>41</v>
      </c>
      <c r="E8365" s="815">
        <v>1982</v>
      </c>
    </row>
    <row r="8366" spans="1:5">
      <c r="A8366" s="816">
        <f t="shared" si="544"/>
        <v>30278</v>
      </c>
      <c r="B8366" s="815">
        <f t="shared" si="545"/>
        <v>327</v>
      </c>
      <c r="C8366" s="815">
        <f t="shared" si="546"/>
        <v>39</v>
      </c>
      <c r="D8366" s="815">
        <f t="shared" si="547"/>
        <v>40</v>
      </c>
      <c r="E8366" s="815">
        <v>1982</v>
      </c>
    </row>
    <row r="8367" spans="1:5">
      <c r="A8367" s="816">
        <f t="shared" si="544"/>
        <v>30279</v>
      </c>
      <c r="B8367" s="815">
        <f t="shared" si="545"/>
        <v>328</v>
      </c>
      <c r="C8367" s="815">
        <f t="shared" si="546"/>
        <v>38</v>
      </c>
      <c r="D8367" s="815">
        <f t="shared" si="547"/>
        <v>39</v>
      </c>
      <c r="E8367" s="815">
        <v>1982</v>
      </c>
    </row>
    <row r="8368" spans="1:5">
      <c r="A8368" s="816">
        <f>A8367+1</f>
        <v>30280</v>
      </c>
      <c r="B8368" s="815">
        <f>B8367+1</f>
        <v>329</v>
      </c>
      <c r="C8368" s="815">
        <f>C8367-1</f>
        <v>37</v>
      </c>
      <c r="D8368" s="815">
        <f>D8366-1</f>
        <v>39</v>
      </c>
      <c r="E8368" s="815">
        <v>1982</v>
      </c>
    </row>
    <row r="8369" spans="1:5">
      <c r="A8369" s="816">
        <f t="shared" si="544"/>
        <v>30281</v>
      </c>
      <c r="B8369" s="815">
        <f t="shared" si="545"/>
        <v>330</v>
      </c>
      <c r="C8369" s="815">
        <f t="shared" si="546"/>
        <v>36</v>
      </c>
      <c r="D8369" s="815">
        <f t="shared" si="547"/>
        <v>38</v>
      </c>
      <c r="E8369" s="815">
        <v>1982</v>
      </c>
    </row>
    <row r="8370" spans="1:5">
      <c r="A8370" s="816">
        <f t="shared" si="544"/>
        <v>30282</v>
      </c>
      <c r="B8370" s="815">
        <f t="shared" si="545"/>
        <v>331</v>
      </c>
      <c r="C8370" s="815">
        <f t="shared" si="546"/>
        <v>35</v>
      </c>
      <c r="D8370" s="815">
        <f t="shared" si="547"/>
        <v>37</v>
      </c>
      <c r="E8370" s="815">
        <v>1982</v>
      </c>
    </row>
    <row r="8371" spans="1:5">
      <c r="A8371" s="816">
        <f t="shared" ref="A8371:A8434" si="548">A8370+1</f>
        <v>30283</v>
      </c>
      <c r="B8371" s="815">
        <f t="shared" si="545"/>
        <v>332</v>
      </c>
      <c r="C8371" s="815">
        <f t="shared" si="546"/>
        <v>34</v>
      </c>
      <c r="D8371" s="815">
        <f t="shared" si="547"/>
        <v>36</v>
      </c>
      <c r="E8371" s="815">
        <v>1982</v>
      </c>
    </row>
    <row r="8372" spans="1:5">
      <c r="A8372" s="816">
        <f t="shared" si="548"/>
        <v>30284</v>
      </c>
      <c r="B8372" s="815">
        <f t="shared" si="545"/>
        <v>333</v>
      </c>
      <c r="C8372" s="815">
        <f t="shared" si="546"/>
        <v>33</v>
      </c>
      <c r="D8372" s="815">
        <f t="shared" si="547"/>
        <v>35</v>
      </c>
      <c r="E8372" s="815">
        <v>1982</v>
      </c>
    </row>
    <row r="8373" spans="1:5">
      <c r="A8373" s="816">
        <f t="shared" si="548"/>
        <v>30285</v>
      </c>
      <c r="B8373" s="815">
        <f t="shared" si="545"/>
        <v>334</v>
      </c>
      <c r="C8373" s="815">
        <f t="shared" si="546"/>
        <v>32</v>
      </c>
      <c r="D8373" s="815">
        <f t="shared" si="547"/>
        <v>34</v>
      </c>
      <c r="E8373" s="815">
        <v>1982</v>
      </c>
    </row>
    <row r="8374" spans="1:5">
      <c r="A8374" s="816">
        <f t="shared" si="548"/>
        <v>30286</v>
      </c>
      <c r="B8374" s="815">
        <f t="shared" si="545"/>
        <v>335</v>
      </c>
      <c r="C8374" s="815">
        <f t="shared" si="546"/>
        <v>31</v>
      </c>
      <c r="D8374" s="815">
        <f t="shared" si="547"/>
        <v>33</v>
      </c>
      <c r="E8374" s="815">
        <v>1982</v>
      </c>
    </row>
    <row r="8375" spans="1:5">
      <c r="A8375" s="816">
        <f t="shared" si="548"/>
        <v>30287</v>
      </c>
      <c r="B8375" s="815">
        <f t="shared" si="545"/>
        <v>336</v>
      </c>
      <c r="C8375" s="815">
        <f t="shared" si="546"/>
        <v>30</v>
      </c>
      <c r="D8375" s="815">
        <f t="shared" si="547"/>
        <v>32</v>
      </c>
      <c r="E8375" s="815">
        <v>1982</v>
      </c>
    </row>
    <row r="8376" spans="1:5">
      <c r="A8376" s="816">
        <f t="shared" si="548"/>
        <v>30288</v>
      </c>
      <c r="B8376" s="815">
        <f t="shared" si="545"/>
        <v>337</v>
      </c>
      <c r="C8376" s="815">
        <f t="shared" si="546"/>
        <v>29</v>
      </c>
      <c r="D8376" s="815">
        <f t="shared" si="547"/>
        <v>31</v>
      </c>
      <c r="E8376" s="815">
        <v>1982</v>
      </c>
    </row>
    <row r="8377" spans="1:5">
      <c r="A8377" s="816">
        <f t="shared" si="548"/>
        <v>30289</v>
      </c>
      <c r="B8377" s="815">
        <f t="shared" si="545"/>
        <v>338</v>
      </c>
      <c r="C8377" s="815">
        <f t="shared" si="546"/>
        <v>28</v>
      </c>
      <c r="D8377" s="815">
        <f t="shared" si="547"/>
        <v>30</v>
      </c>
      <c r="E8377" s="815">
        <v>1982</v>
      </c>
    </row>
    <row r="8378" spans="1:5">
      <c r="A8378" s="816">
        <f t="shared" si="548"/>
        <v>30290</v>
      </c>
      <c r="B8378" s="815">
        <f t="shared" si="545"/>
        <v>339</v>
      </c>
      <c r="C8378" s="815">
        <f t="shared" si="546"/>
        <v>27</v>
      </c>
      <c r="D8378" s="815">
        <f t="shared" si="547"/>
        <v>29</v>
      </c>
      <c r="E8378" s="815">
        <v>1982</v>
      </c>
    </row>
    <row r="8379" spans="1:5">
      <c r="A8379" s="816">
        <f t="shared" si="548"/>
        <v>30291</v>
      </c>
      <c r="B8379" s="815">
        <f t="shared" si="545"/>
        <v>340</v>
      </c>
      <c r="C8379" s="815">
        <f t="shared" si="546"/>
        <v>26</v>
      </c>
      <c r="D8379" s="815">
        <f t="shared" si="547"/>
        <v>28</v>
      </c>
      <c r="E8379" s="815">
        <v>1982</v>
      </c>
    </row>
    <row r="8380" spans="1:5">
      <c r="A8380" s="816">
        <f t="shared" si="548"/>
        <v>30292</v>
      </c>
      <c r="B8380" s="815">
        <f t="shared" si="545"/>
        <v>341</v>
      </c>
      <c r="C8380" s="815">
        <f t="shared" si="546"/>
        <v>25</v>
      </c>
      <c r="D8380" s="815">
        <f t="shared" si="547"/>
        <v>27</v>
      </c>
      <c r="E8380" s="815">
        <v>1982</v>
      </c>
    </row>
    <row r="8381" spans="1:5">
      <c r="A8381" s="816">
        <f t="shared" si="548"/>
        <v>30293</v>
      </c>
      <c r="B8381" s="815">
        <f t="shared" si="545"/>
        <v>342</v>
      </c>
      <c r="C8381" s="815">
        <f t="shared" si="546"/>
        <v>24</v>
      </c>
      <c r="D8381" s="815">
        <f t="shared" si="547"/>
        <v>26</v>
      </c>
      <c r="E8381" s="815">
        <v>1982</v>
      </c>
    </row>
    <row r="8382" spans="1:5">
      <c r="A8382" s="816">
        <f t="shared" si="548"/>
        <v>30294</v>
      </c>
      <c r="B8382" s="815">
        <f t="shared" si="545"/>
        <v>343</v>
      </c>
      <c r="C8382" s="815">
        <f t="shared" si="546"/>
        <v>23</v>
      </c>
      <c r="D8382" s="815">
        <f t="shared" si="547"/>
        <v>25</v>
      </c>
      <c r="E8382" s="815">
        <v>1982</v>
      </c>
    </row>
    <row r="8383" spans="1:5">
      <c r="A8383" s="816">
        <f t="shared" si="548"/>
        <v>30295</v>
      </c>
      <c r="B8383" s="815">
        <f t="shared" si="545"/>
        <v>344</v>
      </c>
      <c r="C8383" s="815">
        <f t="shared" si="546"/>
        <v>22</v>
      </c>
      <c r="D8383" s="815">
        <f t="shared" si="547"/>
        <v>24</v>
      </c>
      <c r="E8383" s="815">
        <v>1982</v>
      </c>
    </row>
    <row r="8384" spans="1:5">
      <c r="A8384" s="816">
        <f t="shared" si="548"/>
        <v>30296</v>
      </c>
      <c r="B8384" s="815">
        <f t="shared" si="545"/>
        <v>345</v>
      </c>
      <c r="C8384" s="815">
        <f t="shared" si="546"/>
        <v>21</v>
      </c>
      <c r="D8384" s="815">
        <f t="shared" si="547"/>
        <v>23</v>
      </c>
      <c r="E8384" s="815">
        <v>1982</v>
      </c>
    </row>
    <row r="8385" spans="1:5">
      <c r="A8385" s="816">
        <f t="shared" si="548"/>
        <v>30297</v>
      </c>
      <c r="B8385" s="815">
        <f t="shared" si="545"/>
        <v>346</v>
      </c>
      <c r="C8385" s="815">
        <f t="shared" si="546"/>
        <v>20</v>
      </c>
      <c r="D8385" s="815">
        <f t="shared" si="547"/>
        <v>22</v>
      </c>
      <c r="E8385" s="815">
        <v>1982</v>
      </c>
    </row>
    <row r="8386" spans="1:5">
      <c r="A8386" s="816">
        <f t="shared" si="548"/>
        <v>30298</v>
      </c>
      <c r="B8386" s="815">
        <f t="shared" si="545"/>
        <v>347</v>
      </c>
      <c r="C8386" s="815">
        <f t="shared" si="546"/>
        <v>19</v>
      </c>
      <c r="D8386" s="815">
        <f t="shared" si="547"/>
        <v>21</v>
      </c>
      <c r="E8386" s="815">
        <v>1982</v>
      </c>
    </row>
    <row r="8387" spans="1:5">
      <c r="A8387" s="816">
        <f t="shared" si="548"/>
        <v>30299</v>
      </c>
      <c r="B8387" s="815">
        <f t="shared" si="545"/>
        <v>348</v>
      </c>
      <c r="C8387" s="815">
        <f t="shared" si="546"/>
        <v>18</v>
      </c>
      <c r="D8387" s="815">
        <f t="shared" si="547"/>
        <v>20</v>
      </c>
      <c r="E8387" s="815">
        <v>1982</v>
      </c>
    </row>
    <row r="8388" spans="1:5">
      <c r="A8388" s="816">
        <f t="shared" si="548"/>
        <v>30300</v>
      </c>
      <c r="B8388" s="815">
        <f t="shared" si="545"/>
        <v>349</v>
      </c>
      <c r="C8388" s="815">
        <f t="shared" si="546"/>
        <v>17</v>
      </c>
      <c r="D8388" s="815">
        <f t="shared" si="547"/>
        <v>19</v>
      </c>
      <c r="E8388" s="815">
        <v>1982</v>
      </c>
    </row>
    <row r="8389" spans="1:5">
      <c r="A8389" s="816">
        <f t="shared" si="548"/>
        <v>30301</v>
      </c>
      <c r="B8389" s="815">
        <f t="shared" si="545"/>
        <v>350</v>
      </c>
      <c r="C8389" s="815">
        <f t="shared" si="546"/>
        <v>16</v>
      </c>
      <c r="D8389" s="815">
        <f t="shared" si="547"/>
        <v>18</v>
      </c>
      <c r="E8389" s="815">
        <v>1982</v>
      </c>
    </row>
    <row r="8390" spans="1:5">
      <c r="A8390" s="816">
        <f t="shared" si="548"/>
        <v>30302</v>
      </c>
      <c r="B8390" s="815">
        <f t="shared" si="545"/>
        <v>351</v>
      </c>
      <c r="C8390" s="815">
        <f t="shared" si="546"/>
        <v>15</v>
      </c>
      <c r="D8390" s="815">
        <f t="shared" si="547"/>
        <v>17</v>
      </c>
      <c r="E8390" s="815">
        <v>1982</v>
      </c>
    </row>
    <row r="8391" spans="1:5">
      <c r="A8391" s="816">
        <f t="shared" si="548"/>
        <v>30303</v>
      </c>
      <c r="B8391" s="815">
        <f t="shared" si="545"/>
        <v>352</v>
      </c>
      <c r="C8391" s="815">
        <f t="shared" si="546"/>
        <v>14</v>
      </c>
      <c r="D8391" s="815">
        <f t="shared" si="547"/>
        <v>16</v>
      </c>
      <c r="E8391" s="815">
        <v>1982</v>
      </c>
    </row>
    <row r="8392" spans="1:5">
      <c r="A8392" s="816">
        <f t="shared" si="548"/>
        <v>30304</v>
      </c>
      <c r="B8392" s="815">
        <f t="shared" si="545"/>
        <v>353</v>
      </c>
      <c r="C8392" s="815">
        <f t="shared" si="546"/>
        <v>13</v>
      </c>
      <c r="D8392" s="815">
        <f t="shared" si="547"/>
        <v>15</v>
      </c>
      <c r="E8392" s="815">
        <v>1982</v>
      </c>
    </row>
    <row r="8393" spans="1:5">
      <c r="A8393" s="816">
        <f t="shared" si="548"/>
        <v>30305</v>
      </c>
      <c r="B8393" s="815">
        <f t="shared" si="545"/>
        <v>354</v>
      </c>
      <c r="C8393" s="815">
        <f t="shared" si="546"/>
        <v>12</v>
      </c>
      <c r="D8393" s="815">
        <f t="shared" si="547"/>
        <v>14</v>
      </c>
      <c r="E8393" s="815">
        <v>1982</v>
      </c>
    </row>
    <row r="8394" spans="1:5">
      <c r="A8394" s="816">
        <f t="shared" si="548"/>
        <v>30306</v>
      </c>
      <c r="B8394" s="815">
        <f t="shared" si="545"/>
        <v>355</v>
      </c>
      <c r="C8394" s="815">
        <f t="shared" si="546"/>
        <v>11</v>
      </c>
      <c r="D8394" s="815">
        <f t="shared" si="547"/>
        <v>13</v>
      </c>
      <c r="E8394" s="815">
        <v>1982</v>
      </c>
    </row>
    <row r="8395" spans="1:5">
      <c r="A8395" s="816">
        <f t="shared" si="548"/>
        <v>30307</v>
      </c>
      <c r="B8395" s="815">
        <f t="shared" si="545"/>
        <v>356</v>
      </c>
      <c r="C8395" s="815">
        <f t="shared" si="546"/>
        <v>10</v>
      </c>
      <c r="D8395" s="815">
        <f t="shared" si="547"/>
        <v>12</v>
      </c>
      <c r="E8395" s="815">
        <v>1982</v>
      </c>
    </row>
    <row r="8396" spans="1:5">
      <c r="A8396" s="816">
        <f t="shared" si="548"/>
        <v>30308</v>
      </c>
      <c r="B8396" s="815">
        <f t="shared" si="545"/>
        <v>357</v>
      </c>
      <c r="C8396" s="815">
        <f t="shared" si="546"/>
        <v>9</v>
      </c>
      <c r="D8396" s="815">
        <f t="shared" si="547"/>
        <v>11</v>
      </c>
      <c r="E8396" s="815">
        <v>1982</v>
      </c>
    </row>
    <row r="8397" spans="1:5">
      <c r="A8397" s="816">
        <f t="shared" si="548"/>
        <v>30309</v>
      </c>
      <c r="B8397" s="815">
        <f t="shared" si="545"/>
        <v>358</v>
      </c>
      <c r="C8397" s="815">
        <f t="shared" si="546"/>
        <v>8</v>
      </c>
      <c r="D8397" s="815">
        <f t="shared" si="547"/>
        <v>10</v>
      </c>
      <c r="E8397" s="815">
        <v>1982</v>
      </c>
    </row>
    <row r="8398" spans="1:5">
      <c r="A8398" s="816">
        <f t="shared" si="548"/>
        <v>30310</v>
      </c>
      <c r="B8398" s="815">
        <f t="shared" si="545"/>
        <v>359</v>
      </c>
      <c r="C8398" s="815">
        <f t="shared" si="546"/>
        <v>7</v>
      </c>
      <c r="D8398" s="815">
        <f t="shared" si="547"/>
        <v>9</v>
      </c>
      <c r="E8398" s="815">
        <v>1982</v>
      </c>
    </row>
    <row r="8399" spans="1:5">
      <c r="A8399" s="816">
        <f t="shared" si="548"/>
        <v>30311</v>
      </c>
      <c r="B8399" s="815">
        <f t="shared" si="545"/>
        <v>360</v>
      </c>
      <c r="C8399" s="815">
        <f t="shared" si="546"/>
        <v>6</v>
      </c>
      <c r="D8399" s="815">
        <f t="shared" si="547"/>
        <v>8</v>
      </c>
      <c r="E8399" s="815">
        <v>1982</v>
      </c>
    </row>
    <row r="8400" spans="1:5">
      <c r="A8400" s="816">
        <f t="shared" si="548"/>
        <v>30312</v>
      </c>
      <c r="B8400" s="815">
        <f t="shared" si="545"/>
        <v>361</v>
      </c>
      <c r="C8400" s="815">
        <f t="shared" si="546"/>
        <v>5</v>
      </c>
      <c r="D8400" s="815">
        <f t="shared" si="547"/>
        <v>7</v>
      </c>
      <c r="E8400" s="815">
        <v>1982</v>
      </c>
    </row>
    <row r="8401" spans="1:5">
      <c r="A8401" s="816">
        <f t="shared" si="548"/>
        <v>30313</v>
      </c>
      <c r="B8401" s="815">
        <f t="shared" si="545"/>
        <v>362</v>
      </c>
      <c r="C8401" s="815">
        <f t="shared" si="546"/>
        <v>4</v>
      </c>
      <c r="D8401" s="815">
        <f t="shared" si="547"/>
        <v>6</v>
      </c>
      <c r="E8401" s="815">
        <v>1982</v>
      </c>
    </row>
    <row r="8402" spans="1:5">
      <c r="A8402" s="816">
        <f t="shared" si="548"/>
        <v>30314</v>
      </c>
      <c r="B8402" s="815">
        <f t="shared" si="545"/>
        <v>363</v>
      </c>
      <c r="C8402" s="815">
        <f t="shared" si="546"/>
        <v>3</v>
      </c>
      <c r="D8402" s="815">
        <f t="shared" si="547"/>
        <v>5</v>
      </c>
      <c r="E8402" s="815">
        <v>1982</v>
      </c>
    </row>
    <row r="8403" spans="1:5">
      <c r="A8403" s="816">
        <f t="shared" si="548"/>
        <v>30315</v>
      </c>
      <c r="B8403" s="815">
        <f t="shared" si="545"/>
        <v>364</v>
      </c>
      <c r="C8403" s="815">
        <f t="shared" si="546"/>
        <v>2</v>
      </c>
      <c r="D8403" s="815">
        <f t="shared" si="547"/>
        <v>4</v>
      </c>
      <c r="E8403" s="815">
        <v>1982</v>
      </c>
    </row>
    <row r="8404" spans="1:5">
      <c r="A8404" s="816">
        <f t="shared" si="548"/>
        <v>30316</v>
      </c>
      <c r="B8404" s="815">
        <f t="shared" si="545"/>
        <v>365</v>
      </c>
      <c r="C8404" s="815">
        <f t="shared" si="546"/>
        <v>1</v>
      </c>
      <c r="D8404" s="815">
        <f t="shared" si="547"/>
        <v>3</v>
      </c>
      <c r="E8404" s="815">
        <v>1982</v>
      </c>
    </row>
    <row r="8405" spans="1:5">
      <c r="A8405" s="816">
        <f t="shared" si="548"/>
        <v>30317</v>
      </c>
      <c r="B8405" s="815">
        <v>1</v>
      </c>
      <c r="C8405" s="815">
        <v>365</v>
      </c>
      <c r="D8405" s="815">
        <f t="shared" si="547"/>
        <v>2</v>
      </c>
      <c r="E8405" s="815">
        <v>1983</v>
      </c>
    </row>
    <row r="8406" spans="1:5">
      <c r="A8406" s="816">
        <f t="shared" si="548"/>
        <v>30318</v>
      </c>
      <c r="B8406" s="815">
        <f>B8405+1</f>
        <v>2</v>
      </c>
      <c r="C8406" s="815">
        <f>C8405-1</f>
        <v>364</v>
      </c>
      <c r="D8406" s="815">
        <v>365</v>
      </c>
      <c r="E8406" s="815">
        <v>1983</v>
      </c>
    </row>
    <row r="8407" spans="1:5">
      <c r="A8407" s="816">
        <f t="shared" si="548"/>
        <v>30319</v>
      </c>
      <c r="B8407" s="815">
        <f t="shared" ref="B8407:B8470" si="549">B8406+1</f>
        <v>3</v>
      </c>
      <c r="C8407" s="815">
        <f t="shared" ref="C8407:C8470" si="550">C8406-1</f>
        <v>363</v>
      </c>
      <c r="D8407" s="815">
        <f t="shared" ref="D8407:D8470" si="551">D8406-1</f>
        <v>364</v>
      </c>
      <c r="E8407" s="815">
        <v>1983</v>
      </c>
    </row>
    <row r="8408" spans="1:5">
      <c r="A8408" s="816">
        <f t="shared" si="548"/>
        <v>30320</v>
      </c>
      <c r="B8408" s="815">
        <f t="shared" si="549"/>
        <v>4</v>
      </c>
      <c r="C8408" s="815">
        <f t="shared" si="550"/>
        <v>362</v>
      </c>
      <c r="D8408" s="815">
        <f t="shared" si="551"/>
        <v>363</v>
      </c>
      <c r="E8408" s="815">
        <v>1983</v>
      </c>
    </row>
    <row r="8409" spans="1:5">
      <c r="A8409" s="816">
        <f t="shared" si="548"/>
        <v>30321</v>
      </c>
      <c r="B8409" s="815">
        <f t="shared" si="549"/>
        <v>5</v>
      </c>
      <c r="C8409" s="815">
        <f t="shared" si="550"/>
        <v>361</v>
      </c>
      <c r="D8409" s="815">
        <f t="shared" si="551"/>
        <v>362</v>
      </c>
      <c r="E8409" s="815">
        <v>1983</v>
      </c>
    </row>
    <row r="8410" spans="1:5">
      <c r="A8410" s="816">
        <f t="shared" si="548"/>
        <v>30322</v>
      </c>
      <c r="B8410" s="815">
        <f t="shared" si="549"/>
        <v>6</v>
      </c>
      <c r="C8410" s="815">
        <f t="shared" si="550"/>
        <v>360</v>
      </c>
      <c r="D8410" s="815">
        <f t="shared" si="551"/>
        <v>361</v>
      </c>
      <c r="E8410" s="815">
        <v>1983</v>
      </c>
    </row>
    <row r="8411" spans="1:5">
      <c r="A8411" s="816">
        <f t="shared" si="548"/>
        <v>30323</v>
      </c>
      <c r="B8411" s="815">
        <f t="shared" si="549"/>
        <v>7</v>
      </c>
      <c r="C8411" s="815">
        <f t="shared" si="550"/>
        <v>359</v>
      </c>
      <c r="D8411" s="815">
        <f t="shared" si="551"/>
        <v>360</v>
      </c>
      <c r="E8411" s="815">
        <v>1983</v>
      </c>
    </row>
    <row r="8412" spans="1:5">
      <c r="A8412" s="816">
        <f t="shared" si="548"/>
        <v>30324</v>
      </c>
      <c r="B8412" s="815">
        <f t="shared" si="549"/>
        <v>8</v>
      </c>
      <c r="C8412" s="815">
        <f t="shared" si="550"/>
        <v>358</v>
      </c>
      <c r="D8412" s="815">
        <f t="shared" si="551"/>
        <v>359</v>
      </c>
      <c r="E8412" s="815">
        <v>1983</v>
      </c>
    </row>
    <row r="8413" spans="1:5">
      <c r="A8413" s="816">
        <f t="shared" si="548"/>
        <v>30325</v>
      </c>
      <c r="B8413" s="815">
        <f t="shared" si="549"/>
        <v>9</v>
      </c>
      <c r="C8413" s="815">
        <f t="shared" si="550"/>
        <v>357</v>
      </c>
      <c r="D8413" s="815">
        <f t="shared" si="551"/>
        <v>358</v>
      </c>
      <c r="E8413" s="815">
        <v>1983</v>
      </c>
    </row>
    <row r="8414" spans="1:5">
      <c r="A8414" s="816">
        <f t="shared" si="548"/>
        <v>30326</v>
      </c>
      <c r="B8414" s="815">
        <f t="shared" si="549"/>
        <v>10</v>
      </c>
      <c r="C8414" s="815">
        <f t="shared" si="550"/>
        <v>356</v>
      </c>
      <c r="D8414" s="815">
        <f t="shared" si="551"/>
        <v>357</v>
      </c>
      <c r="E8414" s="815">
        <v>1983</v>
      </c>
    </row>
    <row r="8415" spans="1:5">
      <c r="A8415" s="816">
        <f t="shared" si="548"/>
        <v>30327</v>
      </c>
      <c r="B8415" s="815">
        <f t="shared" si="549"/>
        <v>11</v>
      </c>
      <c r="C8415" s="815">
        <f t="shared" si="550"/>
        <v>355</v>
      </c>
      <c r="D8415" s="815">
        <f t="shared" si="551"/>
        <v>356</v>
      </c>
      <c r="E8415" s="815">
        <v>1983</v>
      </c>
    </row>
    <row r="8416" spans="1:5">
      <c r="A8416" s="816">
        <f t="shared" si="548"/>
        <v>30328</v>
      </c>
      <c r="B8416" s="815">
        <f t="shared" si="549"/>
        <v>12</v>
      </c>
      <c r="C8416" s="815">
        <f t="shared" si="550"/>
        <v>354</v>
      </c>
      <c r="D8416" s="815">
        <f t="shared" si="551"/>
        <v>355</v>
      </c>
      <c r="E8416" s="815">
        <v>1983</v>
      </c>
    </row>
    <row r="8417" spans="1:5">
      <c r="A8417" s="816">
        <f t="shared" si="548"/>
        <v>30329</v>
      </c>
      <c r="B8417" s="815">
        <f t="shared" si="549"/>
        <v>13</v>
      </c>
      <c r="C8417" s="815">
        <f t="shared" si="550"/>
        <v>353</v>
      </c>
      <c r="D8417" s="815">
        <f t="shared" si="551"/>
        <v>354</v>
      </c>
      <c r="E8417" s="815">
        <v>1983</v>
      </c>
    </row>
    <row r="8418" spans="1:5">
      <c r="A8418" s="816">
        <f t="shared" si="548"/>
        <v>30330</v>
      </c>
      <c r="B8418" s="815">
        <f t="shared" si="549"/>
        <v>14</v>
      </c>
      <c r="C8418" s="815">
        <f t="shared" si="550"/>
        <v>352</v>
      </c>
      <c r="D8418" s="815">
        <f t="shared" si="551"/>
        <v>353</v>
      </c>
      <c r="E8418" s="815">
        <v>1983</v>
      </c>
    </row>
    <row r="8419" spans="1:5">
      <c r="A8419" s="816">
        <f t="shared" si="548"/>
        <v>30331</v>
      </c>
      <c r="B8419" s="815">
        <f t="shared" si="549"/>
        <v>15</v>
      </c>
      <c r="C8419" s="815">
        <f t="shared" si="550"/>
        <v>351</v>
      </c>
      <c r="D8419" s="815">
        <f t="shared" si="551"/>
        <v>352</v>
      </c>
      <c r="E8419" s="815">
        <v>1983</v>
      </c>
    </row>
    <row r="8420" spans="1:5">
      <c r="A8420" s="816">
        <f t="shared" si="548"/>
        <v>30332</v>
      </c>
      <c r="B8420" s="815">
        <f t="shared" si="549"/>
        <v>16</v>
      </c>
      <c r="C8420" s="815">
        <f t="shared" si="550"/>
        <v>350</v>
      </c>
      <c r="D8420" s="815">
        <f t="shared" si="551"/>
        <v>351</v>
      </c>
      <c r="E8420" s="815">
        <v>1983</v>
      </c>
    </row>
    <row r="8421" spans="1:5">
      <c r="A8421" s="816">
        <f t="shared" si="548"/>
        <v>30333</v>
      </c>
      <c r="B8421" s="815">
        <f t="shared" si="549"/>
        <v>17</v>
      </c>
      <c r="C8421" s="815">
        <f t="shared" si="550"/>
        <v>349</v>
      </c>
      <c r="D8421" s="815">
        <f t="shared" si="551"/>
        <v>350</v>
      </c>
      <c r="E8421" s="815">
        <v>1983</v>
      </c>
    </row>
    <row r="8422" spans="1:5">
      <c r="A8422" s="816">
        <f t="shared" si="548"/>
        <v>30334</v>
      </c>
      <c r="B8422" s="815">
        <f t="shared" si="549"/>
        <v>18</v>
      </c>
      <c r="C8422" s="815">
        <f t="shared" si="550"/>
        <v>348</v>
      </c>
      <c r="D8422" s="815">
        <f t="shared" si="551"/>
        <v>349</v>
      </c>
      <c r="E8422" s="815">
        <v>1983</v>
      </c>
    </row>
    <row r="8423" spans="1:5">
      <c r="A8423" s="816">
        <f t="shared" si="548"/>
        <v>30335</v>
      </c>
      <c r="B8423" s="815">
        <f t="shared" si="549"/>
        <v>19</v>
      </c>
      <c r="C8423" s="815">
        <f t="shared" si="550"/>
        <v>347</v>
      </c>
      <c r="D8423" s="815">
        <f t="shared" si="551"/>
        <v>348</v>
      </c>
      <c r="E8423" s="815">
        <v>1983</v>
      </c>
    </row>
    <row r="8424" spans="1:5">
      <c r="A8424" s="816">
        <f t="shared" si="548"/>
        <v>30336</v>
      </c>
      <c r="B8424" s="815">
        <f t="shared" si="549"/>
        <v>20</v>
      </c>
      <c r="C8424" s="815">
        <f t="shared" si="550"/>
        <v>346</v>
      </c>
      <c r="D8424" s="815">
        <f t="shared" si="551"/>
        <v>347</v>
      </c>
      <c r="E8424" s="815">
        <v>1983</v>
      </c>
    </row>
    <row r="8425" spans="1:5">
      <c r="A8425" s="816">
        <f t="shared" si="548"/>
        <v>30337</v>
      </c>
      <c r="B8425" s="815">
        <f t="shared" si="549"/>
        <v>21</v>
      </c>
      <c r="C8425" s="815">
        <f t="shared" si="550"/>
        <v>345</v>
      </c>
      <c r="D8425" s="815">
        <f t="shared" si="551"/>
        <v>346</v>
      </c>
      <c r="E8425" s="815">
        <v>1983</v>
      </c>
    </row>
    <row r="8426" spans="1:5">
      <c r="A8426" s="816">
        <f t="shared" si="548"/>
        <v>30338</v>
      </c>
      <c r="B8426" s="815">
        <f t="shared" si="549"/>
        <v>22</v>
      </c>
      <c r="C8426" s="815">
        <f t="shared" si="550"/>
        <v>344</v>
      </c>
      <c r="D8426" s="815">
        <f t="shared" si="551"/>
        <v>345</v>
      </c>
      <c r="E8426" s="815">
        <v>1983</v>
      </c>
    </row>
    <row r="8427" spans="1:5">
      <c r="A8427" s="816">
        <f t="shared" si="548"/>
        <v>30339</v>
      </c>
      <c r="B8427" s="815">
        <f t="shared" si="549"/>
        <v>23</v>
      </c>
      <c r="C8427" s="815">
        <f t="shared" si="550"/>
        <v>343</v>
      </c>
      <c r="D8427" s="815">
        <f t="shared" si="551"/>
        <v>344</v>
      </c>
      <c r="E8427" s="815">
        <v>1983</v>
      </c>
    </row>
    <row r="8428" spans="1:5">
      <c r="A8428" s="816">
        <f t="shared" si="548"/>
        <v>30340</v>
      </c>
      <c r="B8428" s="815">
        <f t="shared" si="549"/>
        <v>24</v>
      </c>
      <c r="C8428" s="815">
        <f t="shared" si="550"/>
        <v>342</v>
      </c>
      <c r="D8428" s="815">
        <f t="shared" si="551"/>
        <v>343</v>
      </c>
      <c r="E8428" s="815">
        <v>1983</v>
      </c>
    </row>
    <row r="8429" spans="1:5">
      <c r="A8429" s="816">
        <f t="shared" si="548"/>
        <v>30341</v>
      </c>
      <c r="B8429" s="815">
        <f t="shared" si="549"/>
        <v>25</v>
      </c>
      <c r="C8429" s="815">
        <f t="shared" si="550"/>
        <v>341</v>
      </c>
      <c r="D8429" s="815">
        <f t="shared" si="551"/>
        <v>342</v>
      </c>
      <c r="E8429" s="815">
        <v>1983</v>
      </c>
    </row>
    <row r="8430" spans="1:5">
      <c r="A8430" s="816">
        <f t="shared" si="548"/>
        <v>30342</v>
      </c>
      <c r="B8430" s="815">
        <f t="shared" si="549"/>
        <v>26</v>
      </c>
      <c r="C8430" s="815">
        <f t="shared" si="550"/>
        <v>340</v>
      </c>
      <c r="D8430" s="815">
        <f t="shared" si="551"/>
        <v>341</v>
      </c>
      <c r="E8430" s="815">
        <v>1983</v>
      </c>
    </row>
    <row r="8431" spans="1:5">
      <c r="A8431" s="816">
        <f t="shared" si="548"/>
        <v>30343</v>
      </c>
      <c r="B8431" s="815">
        <f t="shared" si="549"/>
        <v>27</v>
      </c>
      <c r="C8431" s="815">
        <f t="shared" si="550"/>
        <v>339</v>
      </c>
      <c r="D8431" s="815">
        <f t="shared" si="551"/>
        <v>340</v>
      </c>
      <c r="E8431" s="815">
        <v>1983</v>
      </c>
    </row>
    <row r="8432" spans="1:5">
      <c r="A8432" s="816">
        <f t="shared" si="548"/>
        <v>30344</v>
      </c>
      <c r="B8432" s="815">
        <f t="shared" si="549"/>
        <v>28</v>
      </c>
      <c r="C8432" s="815">
        <f t="shared" si="550"/>
        <v>338</v>
      </c>
      <c r="D8432" s="815">
        <f t="shared" si="551"/>
        <v>339</v>
      </c>
      <c r="E8432" s="815">
        <v>1983</v>
      </c>
    </row>
    <row r="8433" spans="1:5">
      <c r="A8433" s="816">
        <f t="shared" si="548"/>
        <v>30345</v>
      </c>
      <c r="B8433" s="815">
        <f t="shared" si="549"/>
        <v>29</v>
      </c>
      <c r="C8433" s="815">
        <f t="shared" si="550"/>
        <v>337</v>
      </c>
      <c r="D8433" s="815">
        <f t="shared" si="551"/>
        <v>338</v>
      </c>
      <c r="E8433" s="815">
        <v>1983</v>
      </c>
    </row>
    <row r="8434" spans="1:5">
      <c r="A8434" s="816">
        <f t="shared" si="548"/>
        <v>30346</v>
      </c>
      <c r="B8434" s="815">
        <f t="shared" si="549"/>
        <v>30</v>
      </c>
      <c r="C8434" s="815">
        <f t="shared" si="550"/>
        <v>336</v>
      </c>
      <c r="D8434" s="815">
        <f t="shared" si="551"/>
        <v>337</v>
      </c>
      <c r="E8434" s="815">
        <v>1983</v>
      </c>
    </row>
    <row r="8435" spans="1:5">
      <c r="A8435" s="816">
        <f t="shared" ref="A8435:A8498" si="552">A8434+1</f>
        <v>30347</v>
      </c>
      <c r="B8435" s="815">
        <f t="shared" si="549"/>
        <v>31</v>
      </c>
      <c r="C8435" s="815">
        <f t="shared" si="550"/>
        <v>335</v>
      </c>
      <c r="D8435" s="815">
        <f t="shared" si="551"/>
        <v>336</v>
      </c>
      <c r="E8435" s="815">
        <v>1983</v>
      </c>
    </row>
    <row r="8436" spans="1:5">
      <c r="A8436" s="816">
        <f t="shared" si="552"/>
        <v>30348</v>
      </c>
      <c r="B8436" s="815">
        <f t="shared" si="549"/>
        <v>32</v>
      </c>
      <c r="C8436" s="815">
        <f t="shared" si="550"/>
        <v>334</v>
      </c>
      <c r="D8436" s="815">
        <f t="shared" si="551"/>
        <v>335</v>
      </c>
      <c r="E8436" s="815">
        <v>1983</v>
      </c>
    </row>
    <row r="8437" spans="1:5">
      <c r="A8437" s="816">
        <f t="shared" si="552"/>
        <v>30349</v>
      </c>
      <c r="B8437" s="815">
        <f t="shared" si="549"/>
        <v>33</v>
      </c>
      <c r="C8437" s="815">
        <f t="shared" si="550"/>
        <v>333</v>
      </c>
      <c r="D8437" s="815">
        <f t="shared" si="551"/>
        <v>334</v>
      </c>
      <c r="E8437" s="815">
        <v>1983</v>
      </c>
    </row>
    <row r="8438" spans="1:5">
      <c r="A8438" s="816">
        <f t="shared" si="552"/>
        <v>30350</v>
      </c>
      <c r="B8438" s="815">
        <f t="shared" si="549"/>
        <v>34</v>
      </c>
      <c r="C8438" s="815">
        <f t="shared" si="550"/>
        <v>332</v>
      </c>
      <c r="D8438" s="815">
        <f t="shared" si="551"/>
        <v>333</v>
      </c>
      <c r="E8438" s="815">
        <v>1983</v>
      </c>
    </row>
    <row r="8439" spans="1:5">
      <c r="A8439" s="816">
        <f t="shared" si="552"/>
        <v>30351</v>
      </c>
      <c r="B8439" s="815">
        <f t="shared" si="549"/>
        <v>35</v>
      </c>
      <c r="C8439" s="815">
        <f t="shared" si="550"/>
        <v>331</v>
      </c>
      <c r="D8439" s="815">
        <f t="shared" si="551"/>
        <v>332</v>
      </c>
      <c r="E8439" s="815">
        <v>1983</v>
      </c>
    </row>
    <row r="8440" spans="1:5">
      <c r="A8440" s="816">
        <f t="shared" si="552"/>
        <v>30352</v>
      </c>
      <c r="B8440" s="815">
        <f t="shared" si="549"/>
        <v>36</v>
      </c>
      <c r="C8440" s="815">
        <f t="shared" si="550"/>
        <v>330</v>
      </c>
      <c r="D8440" s="815">
        <f t="shared" si="551"/>
        <v>331</v>
      </c>
      <c r="E8440" s="815">
        <v>1983</v>
      </c>
    </row>
    <row r="8441" spans="1:5">
      <c r="A8441" s="816">
        <f t="shared" si="552"/>
        <v>30353</v>
      </c>
      <c r="B8441" s="815">
        <f t="shared" si="549"/>
        <v>37</v>
      </c>
      <c r="C8441" s="815">
        <f t="shared" si="550"/>
        <v>329</v>
      </c>
      <c r="D8441" s="815">
        <f t="shared" si="551"/>
        <v>330</v>
      </c>
      <c r="E8441" s="815">
        <v>1983</v>
      </c>
    </row>
    <row r="8442" spans="1:5">
      <c r="A8442" s="816">
        <f t="shared" si="552"/>
        <v>30354</v>
      </c>
      <c r="B8442" s="815">
        <f t="shared" si="549"/>
        <v>38</v>
      </c>
      <c r="C8442" s="815">
        <f t="shared" si="550"/>
        <v>328</v>
      </c>
      <c r="D8442" s="815">
        <f t="shared" si="551"/>
        <v>329</v>
      </c>
      <c r="E8442" s="815">
        <v>1983</v>
      </c>
    </row>
    <row r="8443" spans="1:5">
      <c r="A8443" s="816">
        <f t="shared" si="552"/>
        <v>30355</v>
      </c>
      <c r="B8443" s="815">
        <f t="shared" si="549"/>
        <v>39</v>
      </c>
      <c r="C8443" s="815">
        <f t="shared" si="550"/>
        <v>327</v>
      </c>
      <c r="D8443" s="815">
        <f t="shared" si="551"/>
        <v>328</v>
      </c>
      <c r="E8443" s="815">
        <v>1983</v>
      </c>
    </row>
    <row r="8444" spans="1:5">
      <c r="A8444" s="816">
        <f t="shared" si="552"/>
        <v>30356</v>
      </c>
      <c r="B8444" s="815">
        <f t="shared" si="549"/>
        <v>40</v>
      </c>
      <c r="C8444" s="815">
        <f t="shared" si="550"/>
        <v>326</v>
      </c>
      <c r="D8444" s="815">
        <f t="shared" si="551"/>
        <v>327</v>
      </c>
      <c r="E8444" s="815">
        <v>1983</v>
      </c>
    </row>
    <row r="8445" spans="1:5">
      <c r="A8445" s="816">
        <f t="shared" si="552"/>
        <v>30357</v>
      </c>
      <c r="B8445" s="815">
        <f t="shared" si="549"/>
        <v>41</v>
      </c>
      <c r="C8445" s="815">
        <f t="shared" si="550"/>
        <v>325</v>
      </c>
      <c r="D8445" s="815">
        <f t="shared" si="551"/>
        <v>326</v>
      </c>
      <c r="E8445" s="815">
        <v>1983</v>
      </c>
    </row>
    <row r="8446" spans="1:5">
      <c r="A8446" s="816">
        <f t="shared" si="552"/>
        <v>30358</v>
      </c>
      <c r="B8446" s="815">
        <f t="shared" si="549"/>
        <v>42</v>
      </c>
      <c r="C8446" s="815">
        <f t="shared" si="550"/>
        <v>324</v>
      </c>
      <c r="D8446" s="815">
        <f t="shared" si="551"/>
        <v>325</v>
      </c>
      <c r="E8446" s="815">
        <v>1983</v>
      </c>
    </row>
    <row r="8447" spans="1:5">
      <c r="A8447" s="816">
        <f t="shared" si="552"/>
        <v>30359</v>
      </c>
      <c r="B8447" s="815">
        <f t="shared" si="549"/>
        <v>43</v>
      </c>
      <c r="C8447" s="815">
        <f t="shared" si="550"/>
        <v>323</v>
      </c>
      <c r="D8447" s="815">
        <f t="shared" si="551"/>
        <v>324</v>
      </c>
      <c r="E8447" s="815">
        <v>1983</v>
      </c>
    </row>
    <row r="8448" spans="1:5">
      <c r="A8448" s="816">
        <f t="shared" si="552"/>
        <v>30360</v>
      </c>
      <c r="B8448" s="815">
        <f t="shared" si="549"/>
        <v>44</v>
      </c>
      <c r="C8448" s="815">
        <f t="shared" si="550"/>
        <v>322</v>
      </c>
      <c r="D8448" s="815">
        <f t="shared" si="551"/>
        <v>323</v>
      </c>
      <c r="E8448" s="815">
        <v>1983</v>
      </c>
    </row>
    <row r="8449" spans="1:5">
      <c r="A8449" s="816">
        <f t="shared" si="552"/>
        <v>30361</v>
      </c>
      <c r="B8449" s="815">
        <f t="shared" si="549"/>
        <v>45</v>
      </c>
      <c r="C8449" s="815">
        <f t="shared" si="550"/>
        <v>321</v>
      </c>
      <c r="D8449" s="815">
        <f t="shared" si="551"/>
        <v>322</v>
      </c>
      <c r="E8449" s="815">
        <v>1983</v>
      </c>
    </row>
    <row r="8450" spans="1:5">
      <c r="A8450" s="816">
        <f t="shared" si="552"/>
        <v>30362</v>
      </c>
      <c r="B8450" s="815">
        <f t="shared" si="549"/>
        <v>46</v>
      </c>
      <c r="C8450" s="815">
        <f t="shared" si="550"/>
        <v>320</v>
      </c>
      <c r="D8450" s="815">
        <f t="shared" si="551"/>
        <v>321</v>
      </c>
      <c r="E8450" s="815">
        <v>1983</v>
      </c>
    </row>
    <row r="8451" spans="1:5">
      <c r="A8451" s="816">
        <f t="shared" si="552"/>
        <v>30363</v>
      </c>
      <c r="B8451" s="815">
        <f t="shared" si="549"/>
        <v>47</v>
      </c>
      <c r="C8451" s="815">
        <f t="shared" si="550"/>
        <v>319</v>
      </c>
      <c r="D8451" s="815">
        <f t="shared" si="551"/>
        <v>320</v>
      </c>
      <c r="E8451" s="815">
        <v>1983</v>
      </c>
    </row>
    <row r="8452" spans="1:5">
      <c r="A8452" s="816">
        <f t="shared" si="552"/>
        <v>30364</v>
      </c>
      <c r="B8452" s="815">
        <f t="shared" si="549"/>
        <v>48</v>
      </c>
      <c r="C8452" s="815">
        <f t="shared" si="550"/>
        <v>318</v>
      </c>
      <c r="D8452" s="815">
        <f t="shared" si="551"/>
        <v>319</v>
      </c>
      <c r="E8452" s="815">
        <v>1983</v>
      </c>
    </row>
    <row r="8453" spans="1:5">
      <c r="A8453" s="816">
        <f t="shared" si="552"/>
        <v>30365</v>
      </c>
      <c r="B8453" s="815">
        <f t="shared" si="549"/>
        <v>49</v>
      </c>
      <c r="C8453" s="815">
        <f t="shared" si="550"/>
        <v>317</v>
      </c>
      <c r="D8453" s="815">
        <f t="shared" si="551"/>
        <v>318</v>
      </c>
      <c r="E8453" s="815">
        <v>1983</v>
      </c>
    </row>
    <row r="8454" spans="1:5">
      <c r="A8454" s="816">
        <f t="shared" si="552"/>
        <v>30366</v>
      </c>
      <c r="B8454" s="815">
        <f t="shared" si="549"/>
        <v>50</v>
      </c>
      <c r="C8454" s="815">
        <f t="shared" si="550"/>
        <v>316</v>
      </c>
      <c r="D8454" s="815">
        <f t="shared" si="551"/>
        <v>317</v>
      </c>
      <c r="E8454" s="815">
        <v>1983</v>
      </c>
    </row>
    <row r="8455" spans="1:5">
      <c r="A8455" s="816">
        <f t="shared" si="552"/>
        <v>30367</v>
      </c>
      <c r="B8455" s="815">
        <f t="shared" si="549"/>
        <v>51</v>
      </c>
      <c r="C8455" s="815">
        <f t="shared" si="550"/>
        <v>315</v>
      </c>
      <c r="D8455" s="815">
        <f t="shared" si="551"/>
        <v>316</v>
      </c>
      <c r="E8455" s="815">
        <v>1983</v>
      </c>
    </row>
    <row r="8456" spans="1:5">
      <c r="A8456" s="816">
        <f t="shared" si="552"/>
        <v>30368</v>
      </c>
      <c r="B8456" s="815">
        <f t="shared" si="549"/>
        <v>52</v>
      </c>
      <c r="C8456" s="815">
        <f t="shared" si="550"/>
        <v>314</v>
      </c>
      <c r="D8456" s="815">
        <f t="shared" si="551"/>
        <v>315</v>
      </c>
      <c r="E8456" s="815">
        <v>1983</v>
      </c>
    </row>
    <row r="8457" spans="1:5">
      <c r="A8457" s="816">
        <f t="shared" si="552"/>
        <v>30369</v>
      </c>
      <c r="B8457" s="815">
        <f t="shared" si="549"/>
        <v>53</v>
      </c>
      <c r="C8457" s="815">
        <f t="shared" si="550"/>
        <v>313</v>
      </c>
      <c r="D8457" s="815">
        <f t="shared" si="551"/>
        <v>314</v>
      </c>
      <c r="E8457" s="815">
        <v>1983</v>
      </c>
    </row>
    <row r="8458" spans="1:5">
      <c r="A8458" s="816">
        <f t="shared" si="552"/>
        <v>30370</v>
      </c>
      <c r="B8458" s="815">
        <f t="shared" si="549"/>
        <v>54</v>
      </c>
      <c r="C8458" s="815">
        <f t="shared" si="550"/>
        <v>312</v>
      </c>
      <c r="D8458" s="815">
        <f t="shared" si="551"/>
        <v>313</v>
      </c>
      <c r="E8458" s="815">
        <v>1983</v>
      </c>
    </row>
    <row r="8459" spans="1:5">
      <c r="A8459" s="816">
        <f t="shared" si="552"/>
        <v>30371</v>
      </c>
      <c r="B8459" s="815">
        <f t="shared" si="549"/>
        <v>55</v>
      </c>
      <c r="C8459" s="815">
        <f t="shared" si="550"/>
        <v>311</v>
      </c>
      <c r="D8459" s="815">
        <f t="shared" si="551"/>
        <v>312</v>
      </c>
      <c r="E8459" s="815">
        <v>1983</v>
      </c>
    </row>
    <row r="8460" spans="1:5">
      <c r="A8460" s="816">
        <f t="shared" si="552"/>
        <v>30372</v>
      </c>
      <c r="B8460" s="815">
        <f t="shared" si="549"/>
        <v>56</v>
      </c>
      <c r="C8460" s="815">
        <f t="shared" si="550"/>
        <v>310</v>
      </c>
      <c r="D8460" s="815">
        <f t="shared" si="551"/>
        <v>311</v>
      </c>
      <c r="E8460" s="815">
        <v>1983</v>
      </c>
    </row>
    <row r="8461" spans="1:5">
      <c r="A8461" s="816">
        <f t="shared" si="552"/>
        <v>30373</v>
      </c>
      <c r="B8461" s="815">
        <f t="shared" si="549"/>
        <v>57</v>
      </c>
      <c r="C8461" s="815">
        <f t="shared" si="550"/>
        <v>309</v>
      </c>
      <c r="D8461" s="815">
        <f t="shared" si="551"/>
        <v>310</v>
      </c>
      <c r="E8461" s="815">
        <v>1983</v>
      </c>
    </row>
    <row r="8462" spans="1:5">
      <c r="A8462" s="816">
        <f t="shared" si="552"/>
        <v>30374</v>
      </c>
      <c r="B8462" s="815">
        <f t="shared" si="549"/>
        <v>58</v>
      </c>
      <c r="C8462" s="815">
        <f t="shared" si="550"/>
        <v>308</v>
      </c>
      <c r="D8462" s="815">
        <f t="shared" si="551"/>
        <v>309</v>
      </c>
      <c r="E8462" s="815">
        <v>1983</v>
      </c>
    </row>
    <row r="8463" spans="1:5">
      <c r="A8463" s="816">
        <f t="shared" si="552"/>
        <v>30375</v>
      </c>
      <c r="B8463" s="815">
        <f t="shared" si="549"/>
        <v>59</v>
      </c>
      <c r="C8463" s="815">
        <f t="shared" si="550"/>
        <v>307</v>
      </c>
      <c r="D8463" s="815">
        <f t="shared" si="551"/>
        <v>308</v>
      </c>
      <c r="E8463" s="815">
        <v>1983</v>
      </c>
    </row>
    <row r="8464" spans="1:5">
      <c r="A8464" s="816">
        <f t="shared" si="552"/>
        <v>30376</v>
      </c>
      <c r="B8464" s="815">
        <f t="shared" si="549"/>
        <v>60</v>
      </c>
      <c r="C8464" s="815">
        <f t="shared" si="550"/>
        <v>306</v>
      </c>
      <c r="D8464" s="815">
        <f t="shared" si="551"/>
        <v>307</v>
      </c>
      <c r="E8464" s="815">
        <v>1983</v>
      </c>
    </row>
    <row r="8465" spans="1:5">
      <c r="A8465" s="816">
        <f t="shared" si="552"/>
        <v>30377</v>
      </c>
      <c r="B8465" s="815">
        <f t="shared" si="549"/>
        <v>61</v>
      </c>
      <c r="C8465" s="815">
        <f t="shared" si="550"/>
        <v>305</v>
      </c>
      <c r="D8465" s="815">
        <f t="shared" si="551"/>
        <v>306</v>
      </c>
      <c r="E8465" s="815">
        <v>1983</v>
      </c>
    </row>
    <row r="8466" spans="1:5">
      <c r="A8466" s="816">
        <f t="shared" si="552"/>
        <v>30378</v>
      </c>
      <c r="B8466" s="815">
        <f t="shared" si="549"/>
        <v>62</v>
      </c>
      <c r="C8466" s="815">
        <f t="shared" si="550"/>
        <v>304</v>
      </c>
      <c r="D8466" s="815">
        <f t="shared" si="551"/>
        <v>305</v>
      </c>
      <c r="E8466" s="815">
        <v>1983</v>
      </c>
    </row>
    <row r="8467" spans="1:5">
      <c r="A8467" s="816">
        <f t="shared" si="552"/>
        <v>30379</v>
      </c>
      <c r="B8467" s="815">
        <f t="shared" si="549"/>
        <v>63</v>
      </c>
      <c r="C8467" s="815">
        <f t="shared" si="550"/>
        <v>303</v>
      </c>
      <c r="D8467" s="815">
        <f t="shared" si="551"/>
        <v>304</v>
      </c>
      <c r="E8467" s="815">
        <v>1983</v>
      </c>
    </row>
    <row r="8468" spans="1:5">
      <c r="A8468" s="816">
        <f t="shared" si="552"/>
        <v>30380</v>
      </c>
      <c r="B8468" s="815">
        <f t="shared" si="549"/>
        <v>64</v>
      </c>
      <c r="C8468" s="815">
        <f t="shared" si="550"/>
        <v>302</v>
      </c>
      <c r="D8468" s="815">
        <f t="shared" si="551"/>
        <v>303</v>
      </c>
      <c r="E8468" s="815">
        <v>1983</v>
      </c>
    </row>
    <row r="8469" spans="1:5">
      <c r="A8469" s="816">
        <f t="shared" si="552"/>
        <v>30381</v>
      </c>
      <c r="B8469" s="815">
        <f t="shared" si="549"/>
        <v>65</v>
      </c>
      <c r="C8469" s="815">
        <f t="shared" si="550"/>
        <v>301</v>
      </c>
      <c r="D8469" s="815">
        <f t="shared" si="551"/>
        <v>302</v>
      </c>
      <c r="E8469" s="815">
        <v>1983</v>
      </c>
    </row>
    <row r="8470" spans="1:5">
      <c r="A8470" s="816">
        <f t="shared" si="552"/>
        <v>30382</v>
      </c>
      <c r="B8470" s="815">
        <f t="shared" si="549"/>
        <v>66</v>
      </c>
      <c r="C8470" s="815">
        <f t="shared" si="550"/>
        <v>300</v>
      </c>
      <c r="D8470" s="815">
        <f t="shared" si="551"/>
        <v>301</v>
      </c>
      <c r="E8470" s="815">
        <v>1983</v>
      </c>
    </row>
    <row r="8471" spans="1:5">
      <c r="A8471" s="816">
        <f t="shared" si="552"/>
        <v>30383</v>
      </c>
      <c r="B8471" s="815">
        <f t="shared" ref="B8471:B8534" si="553">B8470+1</f>
        <v>67</v>
      </c>
      <c r="C8471" s="815">
        <f t="shared" ref="C8471:C8534" si="554">C8470-1</f>
        <v>299</v>
      </c>
      <c r="D8471" s="815">
        <f t="shared" ref="D8471:D8534" si="555">D8470-1</f>
        <v>300</v>
      </c>
      <c r="E8471" s="815">
        <v>1983</v>
      </c>
    </row>
    <row r="8472" spans="1:5">
      <c r="A8472" s="816">
        <f t="shared" si="552"/>
        <v>30384</v>
      </c>
      <c r="B8472" s="815">
        <f t="shared" si="553"/>
        <v>68</v>
      </c>
      <c r="C8472" s="815">
        <f t="shared" si="554"/>
        <v>298</v>
      </c>
      <c r="D8472" s="815">
        <f t="shared" si="555"/>
        <v>299</v>
      </c>
      <c r="E8472" s="815">
        <v>1983</v>
      </c>
    </row>
    <row r="8473" spans="1:5">
      <c r="A8473" s="816">
        <f t="shared" si="552"/>
        <v>30385</v>
      </c>
      <c r="B8473" s="815">
        <f t="shared" si="553"/>
        <v>69</v>
      </c>
      <c r="C8473" s="815">
        <f t="shared" si="554"/>
        <v>297</v>
      </c>
      <c r="D8473" s="815">
        <f t="shared" si="555"/>
        <v>298</v>
      </c>
      <c r="E8473" s="815">
        <v>1983</v>
      </c>
    </row>
    <row r="8474" spans="1:5">
      <c r="A8474" s="816">
        <f t="shared" si="552"/>
        <v>30386</v>
      </c>
      <c r="B8474" s="815">
        <f t="shared" si="553"/>
        <v>70</v>
      </c>
      <c r="C8474" s="815">
        <f t="shared" si="554"/>
        <v>296</v>
      </c>
      <c r="D8474" s="815">
        <f t="shared" si="555"/>
        <v>297</v>
      </c>
      <c r="E8474" s="815">
        <v>1983</v>
      </c>
    </row>
    <row r="8475" spans="1:5">
      <c r="A8475" s="816">
        <f t="shared" si="552"/>
        <v>30387</v>
      </c>
      <c r="B8475" s="815">
        <f t="shared" si="553"/>
        <v>71</v>
      </c>
      <c r="C8475" s="815">
        <f t="shared" si="554"/>
        <v>295</v>
      </c>
      <c r="D8475" s="815">
        <f t="shared" si="555"/>
        <v>296</v>
      </c>
      <c r="E8475" s="815">
        <v>1983</v>
      </c>
    </row>
    <row r="8476" spans="1:5">
      <c r="A8476" s="816">
        <f t="shared" si="552"/>
        <v>30388</v>
      </c>
      <c r="B8476" s="815">
        <f t="shared" si="553"/>
        <v>72</v>
      </c>
      <c r="C8476" s="815">
        <f t="shared" si="554"/>
        <v>294</v>
      </c>
      <c r="D8476" s="815">
        <f t="shared" si="555"/>
        <v>295</v>
      </c>
      <c r="E8476" s="815">
        <v>1983</v>
      </c>
    </row>
    <row r="8477" spans="1:5">
      <c r="A8477" s="816">
        <f t="shared" si="552"/>
        <v>30389</v>
      </c>
      <c r="B8477" s="815">
        <f t="shared" si="553"/>
        <v>73</v>
      </c>
      <c r="C8477" s="815">
        <f t="shared" si="554"/>
        <v>293</v>
      </c>
      <c r="D8477" s="815">
        <f t="shared" si="555"/>
        <v>294</v>
      </c>
      <c r="E8477" s="815">
        <v>1983</v>
      </c>
    </row>
    <row r="8478" spans="1:5">
      <c r="A8478" s="816">
        <f t="shared" si="552"/>
        <v>30390</v>
      </c>
      <c r="B8478" s="815">
        <f t="shared" si="553"/>
        <v>74</v>
      </c>
      <c r="C8478" s="815">
        <f t="shared" si="554"/>
        <v>292</v>
      </c>
      <c r="D8478" s="815">
        <f t="shared" si="555"/>
        <v>293</v>
      </c>
      <c r="E8478" s="815">
        <v>1983</v>
      </c>
    </row>
    <row r="8479" spans="1:5">
      <c r="A8479" s="816">
        <f t="shared" si="552"/>
        <v>30391</v>
      </c>
      <c r="B8479" s="815">
        <f t="shared" si="553"/>
        <v>75</v>
      </c>
      <c r="C8479" s="815">
        <f t="shared" si="554"/>
        <v>291</v>
      </c>
      <c r="D8479" s="815">
        <f t="shared" si="555"/>
        <v>292</v>
      </c>
      <c r="E8479" s="815">
        <v>1983</v>
      </c>
    </row>
    <row r="8480" spans="1:5">
      <c r="A8480" s="816">
        <f t="shared" si="552"/>
        <v>30392</v>
      </c>
      <c r="B8480" s="815">
        <f t="shared" si="553"/>
        <v>76</v>
      </c>
      <c r="C8480" s="815">
        <f t="shared" si="554"/>
        <v>290</v>
      </c>
      <c r="D8480" s="815">
        <f t="shared" si="555"/>
        <v>291</v>
      </c>
      <c r="E8480" s="815">
        <v>1983</v>
      </c>
    </row>
    <row r="8481" spans="1:5">
      <c r="A8481" s="816">
        <f t="shared" si="552"/>
        <v>30393</v>
      </c>
      <c r="B8481" s="815">
        <f t="shared" si="553"/>
        <v>77</v>
      </c>
      <c r="C8481" s="815">
        <f t="shared" si="554"/>
        <v>289</v>
      </c>
      <c r="D8481" s="815">
        <f t="shared" si="555"/>
        <v>290</v>
      </c>
      <c r="E8481" s="815">
        <v>1983</v>
      </c>
    </row>
    <row r="8482" spans="1:5">
      <c r="A8482" s="816">
        <f t="shared" si="552"/>
        <v>30394</v>
      </c>
      <c r="B8482" s="815">
        <f t="shared" si="553"/>
        <v>78</v>
      </c>
      <c r="C8482" s="815">
        <f t="shared" si="554"/>
        <v>288</v>
      </c>
      <c r="D8482" s="815">
        <f t="shared" si="555"/>
        <v>289</v>
      </c>
      <c r="E8482" s="815">
        <v>1983</v>
      </c>
    </row>
    <row r="8483" spans="1:5">
      <c r="A8483" s="816">
        <f t="shared" si="552"/>
        <v>30395</v>
      </c>
      <c r="B8483" s="815">
        <f t="shared" si="553"/>
        <v>79</v>
      </c>
      <c r="C8483" s="815">
        <f t="shared" si="554"/>
        <v>287</v>
      </c>
      <c r="D8483" s="815">
        <f t="shared" si="555"/>
        <v>288</v>
      </c>
      <c r="E8483" s="815">
        <v>1983</v>
      </c>
    </row>
    <row r="8484" spans="1:5">
      <c r="A8484" s="816">
        <f t="shared" si="552"/>
        <v>30396</v>
      </c>
      <c r="B8484" s="815">
        <f t="shared" si="553"/>
        <v>80</v>
      </c>
      <c r="C8484" s="815">
        <f t="shared" si="554"/>
        <v>286</v>
      </c>
      <c r="D8484" s="815">
        <f t="shared" si="555"/>
        <v>287</v>
      </c>
      <c r="E8484" s="815">
        <v>1983</v>
      </c>
    </row>
    <row r="8485" spans="1:5">
      <c r="A8485" s="816">
        <f t="shared" si="552"/>
        <v>30397</v>
      </c>
      <c r="B8485" s="815">
        <f t="shared" si="553"/>
        <v>81</v>
      </c>
      <c r="C8485" s="815">
        <f t="shared" si="554"/>
        <v>285</v>
      </c>
      <c r="D8485" s="815">
        <f t="shared" si="555"/>
        <v>286</v>
      </c>
      <c r="E8485" s="815">
        <v>1983</v>
      </c>
    </row>
    <row r="8486" spans="1:5">
      <c r="A8486" s="816">
        <f t="shared" si="552"/>
        <v>30398</v>
      </c>
      <c r="B8486" s="815">
        <f t="shared" si="553"/>
        <v>82</v>
      </c>
      <c r="C8486" s="815">
        <f t="shared" si="554"/>
        <v>284</v>
      </c>
      <c r="D8486" s="815">
        <f t="shared" si="555"/>
        <v>285</v>
      </c>
      <c r="E8486" s="815">
        <v>1983</v>
      </c>
    </row>
    <row r="8487" spans="1:5">
      <c r="A8487" s="816">
        <f t="shared" si="552"/>
        <v>30399</v>
      </c>
      <c r="B8487" s="815">
        <f t="shared" si="553"/>
        <v>83</v>
      </c>
      <c r="C8487" s="815">
        <f t="shared" si="554"/>
        <v>283</v>
      </c>
      <c r="D8487" s="815">
        <f t="shared" si="555"/>
        <v>284</v>
      </c>
      <c r="E8487" s="815">
        <v>1983</v>
      </c>
    </row>
    <row r="8488" spans="1:5">
      <c r="A8488" s="816">
        <f t="shared" si="552"/>
        <v>30400</v>
      </c>
      <c r="B8488" s="815">
        <f t="shared" si="553"/>
        <v>84</v>
      </c>
      <c r="C8488" s="815">
        <f t="shared" si="554"/>
        <v>282</v>
      </c>
      <c r="D8488" s="815">
        <f t="shared" si="555"/>
        <v>283</v>
      </c>
      <c r="E8488" s="815">
        <v>1983</v>
      </c>
    </row>
    <row r="8489" spans="1:5">
      <c r="A8489" s="816">
        <f t="shared" si="552"/>
        <v>30401</v>
      </c>
      <c r="B8489" s="815">
        <f t="shared" si="553"/>
        <v>85</v>
      </c>
      <c r="C8489" s="815">
        <f t="shared" si="554"/>
        <v>281</v>
      </c>
      <c r="D8489" s="815">
        <f t="shared" si="555"/>
        <v>282</v>
      </c>
      <c r="E8489" s="815">
        <v>1983</v>
      </c>
    </row>
    <row r="8490" spans="1:5">
      <c r="A8490" s="816">
        <f t="shared" si="552"/>
        <v>30402</v>
      </c>
      <c r="B8490" s="815">
        <f t="shared" si="553"/>
        <v>86</v>
      </c>
      <c r="C8490" s="815">
        <f t="shared" si="554"/>
        <v>280</v>
      </c>
      <c r="D8490" s="815">
        <f t="shared" si="555"/>
        <v>281</v>
      </c>
      <c r="E8490" s="815">
        <v>1983</v>
      </c>
    </row>
    <row r="8491" spans="1:5">
      <c r="A8491" s="816">
        <f t="shared" si="552"/>
        <v>30403</v>
      </c>
      <c r="B8491" s="815">
        <f t="shared" si="553"/>
        <v>87</v>
      </c>
      <c r="C8491" s="815">
        <f t="shared" si="554"/>
        <v>279</v>
      </c>
      <c r="D8491" s="815">
        <f t="shared" si="555"/>
        <v>280</v>
      </c>
      <c r="E8491" s="815">
        <v>1983</v>
      </c>
    </row>
    <row r="8492" spans="1:5">
      <c r="A8492" s="816">
        <f t="shared" si="552"/>
        <v>30404</v>
      </c>
      <c r="B8492" s="815">
        <f t="shared" si="553"/>
        <v>88</v>
      </c>
      <c r="C8492" s="815">
        <f t="shared" si="554"/>
        <v>278</v>
      </c>
      <c r="D8492" s="815">
        <f t="shared" si="555"/>
        <v>279</v>
      </c>
      <c r="E8492" s="815">
        <v>1983</v>
      </c>
    </row>
    <row r="8493" spans="1:5">
      <c r="A8493" s="816">
        <f t="shared" si="552"/>
        <v>30405</v>
      </c>
      <c r="B8493" s="815">
        <f t="shared" si="553"/>
        <v>89</v>
      </c>
      <c r="C8493" s="815">
        <f t="shared" si="554"/>
        <v>277</v>
      </c>
      <c r="D8493" s="815">
        <f t="shared" si="555"/>
        <v>278</v>
      </c>
      <c r="E8493" s="815">
        <v>1983</v>
      </c>
    </row>
    <row r="8494" spans="1:5">
      <c r="A8494" s="816">
        <f t="shared" si="552"/>
        <v>30406</v>
      </c>
      <c r="B8494" s="815">
        <f t="shared" si="553"/>
        <v>90</v>
      </c>
      <c r="C8494" s="815">
        <f t="shared" si="554"/>
        <v>276</v>
      </c>
      <c r="D8494" s="815">
        <f t="shared" si="555"/>
        <v>277</v>
      </c>
      <c r="E8494" s="815">
        <v>1983</v>
      </c>
    </row>
    <row r="8495" spans="1:5">
      <c r="A8495" s="816">
        <f t="shared" si="552"/>
        <v>30407</v>
      </c>
      <c r="B8495" s="815">
        <f t="shared" si="553"/>
        <v>91</v>
      </c>
      <c r="C8495" s="815">
        <f t="shared" si="554"/>
        <v>275</v>
      </c>
      <c r="D8495" s="815">
        <f t="shared" si="555"/>
        <v>276</v>
      </c>
      <c r="E8495" s="815">
        <v>1983</v>
      </c>
    </row>
    <row r="8496" spans="1:5">
      <c r="A8496" s="816">
        <f t="shared" si="552"/>
        <v>30408</v>
      </c>
      <c r="B8496" s="815">
        <f t="shared" si="553"/>
        <v>92</v>
      </c>
      <c r="C8496" s="815">
        <f t="shared" si="554"/>
        <v>274</v>
      </c>
      <c r="D8496" s="815">
        <f t="shared" si="555"/>
        <v>275</v>
      </c>
      <c r="E8496" s="815">
        <v>1983</v>
      </c>
    </row>
    <row r="8497" spans="1:5">
      <c r="A8497" s="816">
        <f t="shared" si="552"/>
        <v>30409</v>
      </c>
      <c r="B8497" s="815">
        <f t="shared" si="553"/>
        <v>93</v>
      </c>
      <c r="C8497" s="815">
        <f t="shared" si="554"/>
        <v>273</v>
      </c>
      <c r="D8497" s="815">
        <f t="shared" si="555"/>
        <v>274</v>
      </c>
      <c r="E8497" s="815">
        <v>1983</v>
      </c>
    </row>
    <row r="8498" spans="1:5">
      <c r="A8498" s="816">
        <f t="shared" si="552"/>
        <v>30410</v>
      </c>
      <c r="B8498" s="815">
        <f t="shared" si="553"/>
        <v>94</v>
      </c>
      <c r="C8498" s="815">
        <f t="shared" si="554"/>
        <v>272</v>
      </c>
      <c r="D8498" s="815">
        <f t="shared" si="555"/>
        <v>273</v>
      </c>
      <c r="E8498" s="815">
        <v>1983</v>
      </c>
    </row>
    <row r="8499" spans="1:5">
      <c r="A8499" s="816">
        <f t="shared" ref="A8499:A8562" si="556">A8498+1</f>
        <v>30411</v>
      </c>
      <c r="B8499" s="815">
        <f t="shared" si="553"/>
        <v>95</v>
      </c>
      <c r="C8499" s="815">
        <f t="shared" si="554"/>
        <v>271</v>
      </c>
      <c r="D8499" s="815">
        <f t="shared" si="555"/>
        <v>272</v>
      </c>
      <c r="E8499" s="815">
        <v>1983</v>
      </c>
    </row>
    <row r="8500" spans="1:5">
      <c r="A8500" s="816">
        <f t="shared" si="556"/>
        <v>30412</v>
      </c>
      <c r="B8500" s="815">
        <f t="shared" si="553"/>
        <v>96</v>
      </c>
      <c r="C8500" s="815">
        <f t="shared" si="554"/>
        <v>270</v>
      </c>
      <c r="D8500" s="815">
        <f t="shared" si="555"/>
        <v>271</v>
      </c>
      <c r="E8500" s="815">
        <v>1983</v>
      </c>
    </row>
    <row r="8501" spans="1:5">
      <c r="A8501" s="816">
        <f t="shared" si="556"/>
        <v>30413</v>
      </c>
      <c r="B8501" s="815">
        <f t="shared" si="553"/>
        <v>97</v>
      </c>
      <c r="C8501" s="815">
        <f t="shared" si="554"/>
        <v>269</v>
      </c>
      <c r="D8501" s="815">
        <f t="shared" si="555"/>
        <v>270</v>
      </c>
      <c r="E8501" s="815">
        <v>1983</v>
      </c>
    </row>
    <row r="8502" spans="1:5">
      <c r="A8502" s="816">
        <f t="shared" si="556"/>
        <v>30414</v>
      </c>
      <c r="B8502" s="815">
        <f t="shared" si="553"/>
        <v>98</v>
      </c>
      <c r="C8502" s="815">
        <f t="shared" si="554"/>
        <v>268</v>
      </c>
      <c r="D8502" s="815">
        <f t="shared" si="555"/>
        <v>269</v>
      </c>
      <c r="E8502" s="815">
        <v>1983</v>
      </c>
    </row>
    <row r="8503" spans="1:5">
      <c r="A8503" s="816">
        <f t="shared" si="556"/>
        <v>30415</v>
      </c>
      <c r="B8503" s="815">
        <f t="shared" si="553"/>
        <v>99</v>
      </c>
      <c r="C8503" s="815">
        <f t="shared" si="554"/>
        <v>267</v>
      </c>
      <c r="D8503" s="815">
        <f t="shared" si="555"/>
        <v>268</v>
      </c>
      <c r="E8503" s="815">
        <v>1983</v>
      </c>
    </row>
    <row r="8504" spans="1:5">
      <c r="A8504" s="816">
        <f t="shared" si="556"/>
        <v>30416</v>
      </c>
      <c r="B8504" s="815">
        <f t="shared" si="553"/>
        <v>100</v>
      </c>
      <c r="C8504" s="815">
        <f t="shared" si="554"/>
        <v>266</v>
      </c>
      <c r="D8504" s="815">
        <f t="shared" si="555"/>
        <v>267</v>
      </c>
      <c r="E8504" s="815">
        <v>1983</v>
      </c>
    </row>
    <row r="8505" spans="1:5">
      <c r="A8505" s="816">
        <f t="shared" si="556"/>
        <v>30417</v>
      </c>
      <c r="B8505" s="815">
        <f t="shared" si="553"/>
        <v>101</v>
      </c>
      <c r="C8505" s="815">
        <f t="shared" si="554"/>
        <v>265</v>
      </c>
      <c r="D8505" s="815">
        <f t="shared" si="555"/>
        <v>266</v>
      </c>
      <c r="E8505" s="815">
        <v>1983</v>
      </c>
    </row>
    <row r="8506" spans="1:5">
      <c r="A8506" s="816">
        <f t="shared" si="556"/>
        <v>30418</v>
      </c>
      <c r="B8506" s="815">
        <f t="shared" si="553"/>
        <v>102</v>
      </c>
      <c r="C8506" s="815">
        <f t="shared" si="554"/>
        <v>264</v>
      </c>
      <c r="D8506" s="815">
        <f t="shared" si="555"/>
        <v>265</v>
      </c>
      <c r="E8506" s="815">
        <v>1983</v>
      </c>
    </row>
    <row r="8507" spans="1:5">
      <c r="A8507" s="816">
        <f t="shared" si="556"/>
        <v>30419</v>
      </c>
      <c r="B8507" s="815">
        <f t="shared" si="553"/>
        <v>103</v>
      </c>
      <c r="C8507" s="815">
        <f t="shared" si="554"/>
        <v>263</v>
      </c>
      <c r="D8507" s="815">
        <f t="shared" si="555"/>
        <v>264</v>
      </c>
      <c r="E8507" s="815">
        <v>1983</v>
      </c>
    </row>
    <row r="8508" spans="1:5">
      <c r="A8508" s="816">
        <f t="shared" si="556"/>
        <v>30420</v>
      </c>
      <c r="B8508" s="815">
        <f t="shared" si="553"/>
        <v>104</v>
      </c>
      <c r="C8508" s="815">
        <f t="shared" si="554"/>
        <v>262</v>
      </c>
      <c r="D8508" s="815">
        <f t="shared" si="555"/>
        <v>263</v>
      </c>
      <c r="E8508" s="815">
        <v>1983</v>
      </c>
    </row>
    <row r="8509" spans="1:5">
      <c r="A8509" s="816">
        <f t="shared" si="556"/>
        <v>30421</v>
      </c>
      <c r="B8509" s="815">
        <f t="shared" si="553"/>
        <v>105</v>
      </c>
      <c r="C8509" s="815">
        <f t="shared" si="554"/>
        <v>261</v>
      </c>
      <c r="D8509" s="815">
        <f t="shared" si="555"/>
        <v>262</v>
      </c>
      <c r="E8509" s="815">
        <v>1983</v>
      </c>
    </row>
    <row r="8510" spans="1:5">
      <c r="A8510" s="816">
        <f t="shared" si="556"/>
        <v>30422</v>
      </c>
      <c r="B8510" s="815">
        <f t="shared" si="553"/>
        <v>106</v>
      </c>
      <c r="C8510" s="815">
        <f t="shared" si="554"/>
        <v>260</v>
      </c>
      <c r="D8510" s="815">
        <f t="shared" si="555"/>
        <v>261</v>
      </c>
      <c r="E8510" s="815">
        <v>1983</v>
      </c>
    </row>
    <row r="8511" spans="1:5">
      <c r="A8511" s="816">
        <f t="shared" si="556"/>
        <v>30423</v>
      </c>
      <c r="B8511" s="815">
        <f t="shared" si="553"/>
        <v>107</v>
      </c>
      <c r="C8511" s="815">
        <f t="shared" si="554"/>
        <v>259</v>
      </c>
      <c r="D8511" s="815">
        <f t="shared" si="555"/>
        <v>260</v>
      </c>
      <c r="E8511" s="815">
        <v>1983</v>
      </c>
    </row>
    <row r="8512" spans="1:5">
      <c r="A8512" s="816">
        <f t="shared" si="556"/>
        <v>30424</v>
      </c>
      <c r="B8512" s="815">
        <f t="shared" si="553"/>
        <v>108</v>
      </c>
      <c r="C8512" s="815">
        <f t="shared" si="554"/>
        <v>258</v>
      </c>
      <c r="D8512" s="815">
        <f t="shared" si="555"/>
        <v>259</v>
      </c>
      <c r="E8512" s="815">
        <v>1983</v>
      </c>
    </row>
    <row r="8513" spans="1:5">
      <c r="A8513" s="816">
        <f t="shared" si="556"/>
        <v>30425</v>
      </c>
      <c r="B8513" s="815">
        <f t="shared" si="553"/>
        <v>109</v>
      </c>
      <c r="C8513" s="815">
        <f t="shared" si="554"/>
        <v>257</v>
      </c>
      <c r="D8513" s="815">
        <f t="shared" si="555"/>
        <v>258</v>
      </c>
      <c r="E8513" s="815">
        <v>1983</v>
      </c>
    </row>
    <row r="8514" spans="1:5">
      <c r="A8514" s="816">
        <f t="shared" si="556"/>
        <v>30426</v>
      </c>
      <c r="B8514" s="815">
        <f t="shared" si="553"/>
        <v>110</v>
      </c>
      <c r="C8514" s="815">
        <f t="shared" si="554"/>
        <v>256</v>
      </c>
      <c r="D8514" s="815">
        <f t="shared" si="555"/>
        <v>257</v>
      </c>
      <c r="E8514" s="815">
        <v>1983</v>
      </c>
    </row>
    <row r="8515" spans="1:5">
      <c r="A8515" s="816">
        <f t="shared" si="556"/>
        <v>30427</v>
      </c>
      <c r="B8515" s="815">
        <f t="shared" si="553"/>
        <v>111</v>
      </c>
      <c r="C8515" s="815">
        <f t="shared" si="554"/>
        <v>255</v>
      </c>
      <c r="D8515" s="815">
        <f t="shared" si="555"/>
        <v>256</v>
      </c>
      <c r="E8515" s="815">
        <v>1983</v>
      </c>
    </row>
    <row r="8516" spans="1:5">
      <c r="A8516" s="816">
        <f t="shared" si="556"/>
        <v>30428</v>
      </c>
      <c r="B8516" s="815">
        <f t="shared" si="553"/>
        <v>112</v>
      </c>
      <c r="C8516" s="815">
        <f t="shared" si="554"/>
        <v>254</v>
      </c>
      <c r="D8516" s="815">
        <f t="shared" si="555"/>
        <v>255</v>
      </c>
      <c r="E8516" s="815">
        <v>1983</v>
      </c>
    </row>
    <row r="8517" spans="1:5">
      <c r="A8517" s="816">
        <f t="shared" si="556"/>
        <v>30429</v>
      </c>
      <c r="B8517" s="815">
        <f t="shared" si="553"/>
        <v>113</v>
      </c>
      <c r="C8517" s="815">
        <f t="shared" si="554"/>
        <v>253</v>
      </c>
      <c r="D8517" s="815">
        <f t="shared" si="555"/>
        <v>254</v>
      </c>
      <c r="E8517" s="815">
        <v>1983</v>
      </c>
    </row>
    <row r="8518" spans="1:5">
      <c r="A8518" s="816">
        <f t="shared" si="556"/>
        <v>30430</v>
      </c>
      <c r="B8518" s="815">
        <f t="shared" si="553"/>
        <v>114</v>
      </c>
      <c r="C8518" s="815">
        <f t="shared" si="554"/>
        <v>252</v>
      </c>
      <c r="D8518" s="815">
        <f t="shared" si="555"/>
        <v>253</v>
      </c>
      <c r="E8518" s="815">
        <v>1983</v>
      </c>
    </row>
    <row r="8519" spans="1:5">
      <c r="A8519" s="816">
        <f t="shared" si="556"/>
        <v>30431</v>
      </c>
      <c r="B8519" s="815">
        <f t="shared" si="553"/>
        <v>115</v>
      </c>
      <c r="C8519" s="815">
        <f t="shared" si="554"/>
        <v>251</v>
      </c>
      <c r="D8519" s="815">
        <f t="shared" si="555"/>
        <v>252</v>
      </c>
      <c r="E8519" s="815">
        <v>1983</v>
      </c>
    </row>
    <row r="8520" spans="1:5">
      <c r="A8520" s="816">
        <f t="shared" si="556"/>
        <v>30432</v>
      </c>
      <c r="B8520" s="815">
        <f t="shared" si="553"/>
        <v>116</v>
      </c>
      <c r="C8520" s="815">
        <f t="shared" si="554"/>
        <v>250</v>
      </c>
      <c r="D8520" s="815">
        <f t="shared" si="555"/>
        <v>251</v>
      </c>
      <c r="E8520" s="815">
        <v>1983</v>
      </c>
    </row>
    <row r="8521" spans="1:5">
      <c r="A8521" s="816">
        <f t="shared" si="556"/>
        <v>30433</v>
      </c>
      <c r="B8521" s="815">
        <f t="shared" si="553"/>
        <v>117</v>
      </c>
      <c r="C8521" s="815">
        <f t="shared" si="554"/>
        <v>249</v>
      </c>
      <c r="D8521" s="815">
        <f t="shared" si="555"/>
        <v>250</v>
      </c>
      <c r="E8521" s="815">
        <v>1983</v>
      </c>
    </row>
    <row r="8522" spans="1:5">
      <c r="A8522" s="816">
        <f t="shared" si="556"/>
        <v>30434</v>
      </c>
      <c r="B8522" s="815">
        <f t="shared" si="553"/>
        <v>118</v>
      </c>
      <c r="C8522" s="815">
        <f t="shared" si="554"/>
        <v>248</v>
      </c>
      <c r="D8522" s="815">
        <f t="shared" si="555"/>
        <v>249</v>
      </c>
      <c r="E8522" s="815">
        <v>1983</v>
      </c>
    </row>
    <row r="8523" spans="1:5">
      <c r="A8523" s="816">
        <f t="shared" si="556"/>
        <v>30435</v>
      </c>
      <c r="B8523" s="815">
        <f t="shared" si="553"/>
        <v>119</v>
      </c>
      <c r="C8523" s="815">
        <f t="shared" si="554"/>
        <v>247</v>
      </c>
      <c r="D8523" s="815">
        <f t="shared" si="555"/>
        <v>248</v>
      </c>
      <c r="E8523" s="815">
        <v>1983</v>
      </c>
    </row>
    <row r="8524" spans="1:5">
      <c r="A8524" s="816">
        <f t="shared" si="556"/>
        <v>30436</v>
      </c>
      <c r="B8524" s="815">
        <f t="shared" si="553"/>
        <v>120</v>
      </c>
      <c r="C8524" s="815">
        <f t="shared" si="554"/>
        <v>246</v>
      </c>
      <c r="D8524" s="815">
        <f t="shared" si="555"/>
        <v>247</v>
      </c>
      <c r="E8524" s="815">
        <v>1983</v>
      </c>
    </row>
    <row r="8525" spans="1:5">
      <c r="A8525" s="816">
        <f t="shared" si="556"/>
        <v>30437</v>
      </c>
      <c r="B8525" s="815">
        <f t="shared" si="553"/>
        <v>121</v>
      </c>
      <c r="C8525" s="815">
        <f t="shared" si="554"/>
        <v>245</v>
      </c>
      <c r="D8525" s="815">
        <f t="shared" si="555"/>
        <v>246</v>
      </c>
      <c r="E8525" s="815">
        <v>1983</v>
      </c>
    </row>
    <row r="8526" spans="1:5">
      <c r="A8526" s="816">
        <f t="shared" si="556"/>
        <v>30438</v>
      </c>
      <c r="B8526" s="815">
        <f t="shared" si="553"/>
        <v>122</v>
      </c>
      <c r="C8526" s="815">
        <f t="shared" si="554"/>
        <v>244</v>
      </c>
      <c r="D8526" s="815">
        <f t="shared" si="555"/>
        <v>245</v>
      </c>
      <c r="E8526" s="815">
        <v>1983</v>
      </c>
    </row>
    <row r="8527" spans="1:5">
      <c r="A8527" s="816">
        <f t="shared" si="556"/>
        <v>30439</v>
      </c>
      <c r="B8527" s="815">
        <f t="shared" si="553"/>
        <v>123</v>
      </c>
      <c r="C8527" s="815">
        <f t="shared" si="554"/>
        <v>243</v>
      </c>
      <c r="D8527" s="815">
        <f t="shared" si="555"/>
        <v>244</v>
      </c>
      <c r="E8527" s="815">
        <v>1983</v>
      </c>
    </row>
    <row r="8528" spans="1:5">
      <c r="A8528" s="816">
        <f t="shared" si="556"/>
        <v>30440</v>
      </c>
      <c r="B8528" s="815">
        <f t="shared" si="553"/>
        <v>124</v>
      </c>
      <c r="C8528" s="815">
        <f t="shared" si="554"/>
        <v>242</v>
      </c>
      <c r="D8528" s="815">
        <f t="shared" si="555"/>
        <v>243</v>
      </c>
      <c r="E8528" s="815">
        <v>1983</v>
      </c>
    </row>
    <row r="8529" spans="1:5">
      <c r="A8529" s="816">
        <f t="shared" si="556"/>
        <v>30441</v>
      </c>
      <c r="B8529" s="815">
        <f t="shared" si="553"/>
        <v>125</v>
      </c>
      <c r="C8529" s="815">
        <f t="shared" si="554"/>
        <v>241</v>
      </c>
      <c r="D8529" s="815">
        <f t="shared" si="555"/>
        <v>242</v>
      </c>
      <c r="E8529" s="815">
        <v>1983</v>
      </c>
    </row>
    <row r="8530" spans="1:5">
      <c r="A8530" s="816">
        <f t="shared" si="556"/>
        <v>30442</v>
      </c>
      <c r="B8530" s="815">
        <f t="shared" si="553"/>
        <v>126</v>
      </c>
      <c r="C8530" s="815">
        <f t="shared" si="554"/>
        <v>240</v>
      </c>
      <c r="D8530" s="815">
        <f t="shared" si="555"/>
        <v>241</v>
      </c>
      <c r="E8530" s="815">
        <v>1983</v>
      </c>
    </row>
    <row r="8531" spans="1:5">
      <c r="A8531" s="816">
        <f t="shared" si="556"/>
        <v>30443</v>
      </c>
      <c r="B8531" s="815">
        <f t="shared" si="553"/>
        <v>127</v>
      </c>
      <c r="C8531" s="815">
        <f t="shared" si="554"/>
        <v>239</v>
      </c>
      <c r="D8531" s="815">
        <f t="shared" si="555"/>
        <v>240</v>
      </c>
      <c r="E8531" s="815">
        <v>1983</v>
      </c>
    </row>
    <row r="8532" spans="1:5">
      <c r="A8532" s="816">
        <f t="shared" si="556"/>
        <v>30444</v>
      </c>
      <c r="B8532" s="815">
        <f t="shared" si="553"/>
        <v>128</v>
      </c>
      <c r="C8532" s="815">
        <f t="shared" si="554"/>
        <v>238</v>
      </c>
      <c r="D8532" s="815">
        <f t="shared" si="555"/>
        <v>239</v>
      </c>
      <c r="E8532" s="815">
        <v>1983</v>
      </c>
    </row>
    <row r="8533" spans="1:5">
      <c r="A8533" s="816">
        <f t="shared" si="556"/>
        <v>30445</v>
      </c>
      <c r="B8533" s="815">
        <f t="shared" si="553"/>
        <v>129</v>
      </c>
      <c r="C8533" s="815">
        <f t="shared" si="554"/>
        <v>237</v>
      </c>
      <c r="D8533" s="815">
        <f t="shared" si="555"/>
        <v>238</v>
      </c>
      <c r="E8533" s="815">
        <v>1983</v>
      </c>
    </row>
    <row r="8534" spans="1:5">
      <c r="A8534" s="816">
        <f t="shared" si="556"/>
        <v>30446</v>
      </c>
      <c r="B8534" s="815">
        <f t="shared" si="553"/>
        <v>130</v>
      </c>
      <c r="C8534" s="815">
        <f t="shared" si="554"/>
        <v>236</v>
      </c>
      <c r="D8534" s="815">
        <f t="shared" si="555"/>
        <v>237</v>
      </c>
      <c r="E8534" s="815">
        <v>1983</v>
      </c>
    </row>
    <row r="8535" spans="1:5">
      <c r="A8535" s="816">
        <f t="shared" si="556"/>
        <v>30447</v>
      </c>
      <c r="B8535" s="815">
        <f t="shared" ref="B8535:B8598" si="557">B8534+1</f>
        <v>131</v>
      </c>
      <c r="C8535" s="815">
        <f t="shared" ref="C8535:C8598" si="558">C8534-1</f>
        <v>235</v>
      </c>
      <c r="D8535" s="815">
        <f t="shared" ref="D8535:D8598" si="559">D8534-1</f>
        <v>236</v>
      </c>
      <c r="E8535" s="815">
        <v>1983</v>
      </c>
    </row>
    <row r="8536" spans="1:5">
      <c r="A8536" s="816">
        <f t="shared" si="556"/>
        <v>30448</v>
      </c>
      <c r="B8536" s="815">
        <f t="shared" si="557"/>
        <v>132</v>
      </c>
      <c r="C8536" s="815">
        <f t="shared" si="558"/>
        <v>234</v>
      </c>
      <c r="D8536" s="815">
        <f t="shared" si="559"/>
        <v>235</v>
      </c>
      <c r="E8536" s="815">
        <v>1983</v>
      </c>
    </row>
    <row r="8537" spans="1:5">
      <c r="A8537" s="816">
        <f t="shared" si="556"/>
        <v>30449</v>
      </c>
      <c r="B8537" s="815">
        <f t="shared" si="557"/>
        <v>133</v>
      </c>
      <c r="C8537" s="815">
        <f t="shared" si="558"/>
        <v>233</v>
      </c>
      <c r="D8537" s="815">
        <f t="shared" si="559"/>
        <v>234</v>
      </c>
      <c r="E8537" s="815">
        <v>1983</v>
      </c>
    </row>
    <row r="8538" spans="1:5">
      <c r="A8538" s="816">
        <f t="shared" si="556"/>
        <v>30450</v>
      </c>
      <c r="B8538" s="815">
        <f t="shared" si="557"/>
        <v>134</v>
      </c>
      <c r="C8538" s="815">
        <f t="shared" si="558"/>
        <v>232</v>
      </c>
      <c r="D8538" s="815">
        <f t="shared" si="559"/>
        <v>233</v>
      </c>
      <c r="E8538" s="815">
        <v>1983</v>
      </c>
    </row>
    <row r="8539" spans="1:5">
      <c r="A8539" s="816">
        <f t="shared" si="556"/>
        <v>30451</v>
      </c>
      <c r="B8539" s="815">
        <f t="shared" si="557"/>
        <v>135</v>
      </c>
      <c r="C8539" s="815">
        <f t="shared" si="558"/>
        <v>231</v>
      </c>
      <c r="D8539" s="815">
        <f t="shared" si="559"/>
        <v>232</v>
      </c>
      <c r="E8539" s="815">
        <v>1983</v>
      </c>
    </row>
    <row r="8540" spans="1:5">
      <c r="A8540" s="816">
        <f t="shared" si="556"/>
        <v>30452</v>
      </c>
      <c r="B8540" s="815">
        <f t="shared" si="557"/>
        <v>136</v>
      </c>
      <c r="C8540" s="815">
        <f t="shared" si="558"/>
        <v>230</v>
      </c>
      <c r="D8540" s="815">
        <f t="shared" si="559"/>
        <v>231</v>
      </c>
      <c r="E8540" s="815">
        <v>1983</v>
      </c>
    </row>
    <row r="8541" spans="1:5">
      <c r="A8541" s="816">
        <f t="shared" si="556"/>
        <v>30453</v>
      </c>
      <c r="B8541" s="815">
        <f t="shared" si="557"/>
        <v>137</v>
      </c>
      <c r="C8541" s="815">
        <f t="shared" si="558"/>
        <v>229</v>
      </c>
      <c r="D8541" s="815">
        <f t="shared" si="559"/>
        <v>230</v>
      </c>
      <c r="E8541" s="815">
        <v>1983</v>
      </c>
    </row>
    <row r="8542" spans="1:5">
      <c r="A8542" s="816">
        <f t="shared" si="556"/>
        <v>30454</v>
      </c>
      <c r="B8542" s="815">
        <f t="shared" si="557"/>
        <v>138</v>
      </c>
      <c r="C8542" s="815">
        <f t="shared" si="558"/>
        <v>228</v>
      </c>
      <c r="D8542" s="815">
        <f t="shared" si="559"/>
        <v>229</v>
      </c>
      <c r="E8542" s="815">
        <v>1983</v>
      </c>
    </row>
    <row r="8543" spans="1:5">
      <c r="A8543" s="816">
        <f t="shared" si="556"/>
        <v>30455</v>
      </c>
      <c r="B8543" s="815">
        <f t="shared" si="557"/>
        <v>139</v>
      </c>
      <c r="C8543" s="815">
        <f t="shared" si="558"/>
        <v>227</v>
      </c>
      <c r="D8543" s="815">
        <f t="shared" si="559"/>
        <v>228</v>
      </c>
      <c r="E8543" s="815">
        <v>1983</v>
      </c>
    </row>
    <row r="8544" spans="1:5">
      <c r="A8544" s="816">
        <f t="shared" si="556"/>
        <v>30456</v>
      </c>
      <c r="B8544" s="815">
        <f t="shared" si="557"/>
        <v>140</v>
      </c>
      <c r="C8544" s="815">
        <f t="shared" si="558"/>
        <v>226</v>
      </c>
      <c r="D8544" s="815">
        <f t="shared" si="559"/>
        <v>227</v>
      </c>
      <c r="E8544" s="815">
        <v>1983</v>
      </c>
    </row>
    <row r="8545" spans="1:5">
      <c r="A8545" s="816">
        <f t="shared" si="556"/>
        <v>30457</v>
      </c>
      <c r="B8545" s="815">
        <f t="shared" si="557"/>
        <v>141</v>
      </c>
      <c r="C8545" s="815">
        <f t="shared" si="558"/>
        <v>225</v>
      </c>
      <c r="D8545" s="815">
        <f t="shared" si="559"/>
        <v>226</v>
      </c>
      <c r="E8545" s="815">
        <v>1983</v>
      </c>
    </row>
    <row r="8546" spans="1:5">
      <c r="A8546" s="816">
        <f t="shared" si="556"/>
        <v>30458</v>
      </c>
      <c r="B8546" s="815">
        <f t="shared" si="557"/>
        <v>142</v>
      </c>
      <c r="C8546" s="815">
        <f t="shared" si="558"/>
        <v>224</v>
      </c>
      <c r="D8546" s="815">
        <f t="shared" si="559"/>
        <v>225</v>
      </c>
      <c r="E8546" s="815">
        <v>1983</v>
      </c>
    </row>
    <row r="8547" spans="1:5">
      <c r="A8547" s="816">
        <f t="shared" si="556"/>
        <v>30459</v>
      </c>
      <c r="B8547" s="815">
        <f t="shared" si="557"/>
        <v>143</v>
      </c>
      <c r="C8547" s="815">
        <f t="shared" si="558"/>
        <v>223</v>
      </c>
      <c r="D8547" s="815">
        <f t="shared" si="559"/>
        <v>224</v>
      </c>
      <c r="E8547" s="815">
        <v>1983</v>
      </c>
    </row>
    <row r="8548" spans="1:5">
      <c r="A8548" s="816">
        <f t="shared" si="556"/>
        <v>30460</v>
      </c>
      <c r="B8548" s="815">
        <f t="shared" si="557"/>
        <v>144</v>
      </c>
      <c r="C8548" s="815">
        <f t="shared" si="558"/>
        <v>222</v>
      </c>
      <c r="D8548" s="815">
        <f t="shared" si="559"/>
        <v>223</v>
      </c>
      <c r="E8548" s="815">
        <v>1983</v>
      </c>
    </row>
    <row r="8549" spans="1:5">
      <c r="A8549" s="816">
        <f t="shared" si="556"/>
        <v>30461</v>
      </c>
      <c r="B8549" s="815">
        <f t="shared" si="557"/>
        <v>145</v>
      </c>
      <c r="C8549" s="815">
        <f t="shared" si="558"/>
        <v>221</v>
      </c>
      <c r="D8549" s="815">
        <f t="shared" si="559"/>
        <v>222</v>
      </c>
      <c r="E8549" s="815">
        <v>1983</v>
      </c>
    </row>
    <row r="8550" spans="1:5">
      <c r="A8550" s="816">
        <f t="shared" si="556"/>
        <v>30462</v>
      </c>
      <c r="B8550" s="815">
        <f t="shared" si="557"/>
        <v>146</v>
      </c>
      <c r="C8550" s="815">
        <f t="shared" si="558"/>
        <v>220</v>
      </c>
      <c r="D8550" s="815">
        <f t="shared" si="559"/>
        <v>221</v>
      </c>
      <c r="E8550" s="815">
        <v>1983</v>
      </c>
    </row>
    <row r="8551" spans="1:5">
      <c r="A8551" s="816">
        <f t="shared" si="556"/>
        <v>30463</v>
      </c>
      <c r="B8551" s="815">
        <f t="shared" si="557"/>
        <v>147</v>
      </c>
      <c r="C8551" s="815">
        <f t="shared" si="558"/>
        <v>219</v>
      </c>
      <c r="D8551" s="815">
        <f t="shared" si="559"/>
        <v>220</v>
      </c>
      <c r="E8551" s="815">
        <v>1983</v>
      </c>
    </row>
    <row r="8552" spans="1:5">
      <c r="A8552" s="816">
        <f t="shared" si="556"/>
        <v>30464</v>
      </c>
      <c r="B8552" s="815">
        <f t="shared" si="557"/>
        <v>148</v>
      </c>
      <c r="C8552" s="815">
        <f t="shared" si="558"/>
        <v>218</v>
      </c>
      <c r="D8552" s="815">
        <f t="shared" si="559"/>
        <v>219</v>
      </c>
      <c r="E8552" s="815">
        <v>1983</v>
      </c>
    </row>
    <row r="8553" spans="1:5">
      <c r="A8553" s="816">
        <f t="shared" si="556"/>
        <v>30465</v>
      </c>
      <c r="B8553" s="815">
        <f t="shared" si="557"/>
        <v>149</v>
      </c>
      <c r="C8553" s="815">
        <f t="shared" si="558"/>
        <v>217</v>
      </c>
      <c r="D8553" s="815">
        <f t="shared" si="559"/>
        <v>218</v>
      </c>
      <c r="E8553" s="815">
        <v>1983</v>
      </c>
    </row>
    <row r="8554" spans="1:5">
      <c r="A8554" s="816">
        <f t="shared" si="556"/>
        <v>30466</v>
      </c>
      <c r="B8554" s="815">
        <f t="shared" si="557"/>
        <v>150</v>
      </c>
      <c r="C8554" s="815">
        <f t="shared" si="558"/>
        <v>216</v>
      </c>
      <c r="D8554" s="815">
        <f t="shared" si="559"/>
        <v>217</v>
      </c>
      <c r="E8554" s="815">
        <v>1983</v>
      </c>
    </row>
    <row r="8555" spans="1:5">
      <c r="A8555" s="816">
        <f t="shared" si="556"/>
        <v>30467</v>
      </c>
      <c r="B8555" s="815">
        <f t="shared" si="557"/>
        <v>151</v>
      </c>
      <c r="C8555" s="815">
        <f t="shared" si="558"/>
        <v>215</v>
      </c>
      <c r="D8555" s="815">
        <f t="shared" si="559"/>
        <v>216</v>
      </c>
      <c r="E8555" s="815">
        <v>1983</v>
      </c>
    </row>
    <row r="8556" spans="1:5">
      <c r="A8556" s="816">
        <f t="shared" si="556"/>
        <v>30468</v>
      </c>
      <c r="B8556" s="815">
        <f t="shared" si="557"/>
        <v>152</v>
      </c>
      <c r="C8556" s="815">
        <f t="shared" si="558"/>
        <v>214</v>
      </c>
      <c r="D8556" s="815">
        <f t="shared" si="559"/>
        <v>215</v>
      </c>
      <c r="E8556" s="815">
        <v>1983</v>
      </c>
    </row>
    <row r="8557" spans="1:5">
      <c r="A8557" s="816">
        <f t="shared" si="556"/>
        <v>30469</v>
      </c>
      <c r="B8557" s="815">
        <f t="shared" si="557"/>
        <v>153</v>
      </c>
      <c r="C8557" s="815">
        <f t="shared" si="558"/>
        <v>213</v>
      </c>
      <c r="D8557" s="815">
        <f t="shared" si="559"/>
        <v>214</v>
      </c>
      <c r="E8557" s="815">
        <v>1983</v>
      </c>
    </row>
    <row r="8558" spans="1:5">
      <c r="A8558" s="816">
        <f t="shared" si="556"/>
        <v>30470</v>
      </c>
      <c r="B8558" s="815">
        <f t="shared" si="557"/>
        <v>154</v>
      </c>
      <c r="C8558" s="815">
        <f t="shared" si="558"/>
        <v>212</v>
      </c>
      <c r="D8558" s="815">
        <f t="shared" si="559"/>
        <v>213</v>
      </c>
      <c r="E8558" s="815">
        <v>1983</v>
      </c>
    </row>
    <row r="8559" spans="1:5">
      <c r="A8559" s="816">
        <f t="shared" si="556"/>
        <v>30471</v>
      </c>
      <c r="B8559" s="815">
        <f t="shared" si="557"/>
        <v>155</v>
      </c>
      <c r="C8559" s="815">
        <f t="shared" si="558"/>
        <v>211</v>
      </c>
      <c r="D8559" s="815">
        <f t="shared" si="559"/>
        <v>212</v>
      </c>
      <c r="E8559" s="815">
        <v>1983</v>
      </c>
    </row>
    <row r="8560" spans="1:5">
      <c r="A8560" s="816">
        <f t="shared" si="556"/>
        <v>30472</v>
      </c>
      <c r="B8560" s="815">
        <f t="shared" si="557"/>
        <v>156</v>
      </c>
      <c r="C8560" s="815">
        <f t="shared" si="558"/>
        <v>210</v>
      </c>
      <c r="D8560" s="815">
        <f t="shared" si="559"/>
        <v>211</v>
      </c>
      <c r="E8560" s="815">
        <v>1983</v>
      </c>
    </row>
    <row r="8561" spans="1:5">
      <c r="A8561" s="816">
        <f t="shared" si="556"/>
        <v>30473</v>
      </c>
      <c r="B8561" s="815">
        <f t="shared" si="557"/>
        <v>157</v>
      </c>
      <c r="C8561" s="815">
        <f t="shared" si="558"/>
        <v>209</v>
      </c>
      <c r="D8561" s="815">
        <f t="shared" si="559"/>
        <v>210</v>
      </c>
      <c r="E8561" s="815">
        <v>1983</v>
      </c>
    </row>
    <row r="8562" spans="1:5">
      <c r="A8562" s="816">
        <f t="shared" si="556"/>
        <v>30474</v>
      </c>
      <c r="B8562" s="815">
        <f t="shared" si="557"/>
        <v>158</v>
      </c>
      <c r="C8562" s="815">
        <f t="shared" si="558"/>
        <v>208</v>
      </c>
      <c r="D8562" s="815">
        <f t="shared" si="559"/>
        <v>209</v>
      </c>
      <c r="E8562" s="815">
        <v>1983</v>
      </c>
    </row>
    <row r="8563" spans="1:5">
      <c r="A8563" s="816">
        <f t="shared" ref="A8563:A8626" si="560">A8562+1</f>
        <v>30475</v>
      </c>
      <c r="B8563" s="815">
        <f t="shared" si="557"/>
        <v>159</v>
      </c>
      <c r="C8563" s="815">
        <f t="shared" si="558"/>
        <v>207</v>
      </c>
      <c r="D8563" s="815">
        <f t="shared" si="559"/>
        <v>208</v>
      </c>
      <c r="E8563" s="815">
        <v>1983</v>
      </c>
    </row>
    <row r="8564" spans="1:5">
      <c r="A8564" s="816">
        <f t="shared" si="560"/>
        <v>30476</v>
      </c>
      <c r="B8564" s="815">
        <f t="shared" si="557"/>
        <v>160</v>
      </c>
      <c r="C8564" s="815">
        <f t="shared" si="558"/>
        <v>206</v>
      </c>
      <c r="D8564" s="815">
        <f t="shared" si="559"/>
        <v>207</v>
      </c>
      <c r="E8564" s="815">
        <v>1983</v>
      </c>
    </row>
    <row r="8565" spans="1:5">
      <c r="A8565" s="816">
        <f t="shared" si="560"/>
        <v>30477</v>
      </c>
      <c r="B8565" s="815">
        <f t="shared" si="557"/>
        <v>161</v>
      </c>
      <c r="C8565" s="815">
        <f t="shared" si="558"/>
        <v>205</v>
      </c>
      <c r="D8565" s="815">
        <f t="shared" si="559"/>
        <v>206</v>
      </c>
      <c r="E8565" s="815">
        <v>1983</v>
      </c>
    </row>
    <row r="8566" spans="1:5">
      <c r="A8566" s="816">
        <f t="shared" si="560"/>
        <v>30478</v>
      </c>
      <c r="B8566" s="815">
        <f t="shared" si="557"/>
        <v>162</v>
      </c>
      <c r="C8566" s="815">
        <f t="shared" si="558"/>
        <v>204</v>
      </c>
      <c r="D8566" s="815">
        <f t="shared" si="559"/>
        <v>205</v>
      </c>
      <c r="E8566" s="815">
        <v>1983</v>
      </c>
    </row>
    <row r="8567" spans="1:5">
      <c r="A8567" s="816">
        <f t="shared" si="560"/>
        <v>30479</v>
      </c>
      <c r="B8567" s="815">
        <f t="shared" si="557"/>
        <v>163</v>
      </c>
      <c r="C8567" s="815">
        <f t="shared" si="558"/>
        <v>203</v>
      </c>
      <c r="D8567" s="815">
        <f t="shared" si="559"/>
        <v>204</v>
      </c>
      <c r="E8567" s="815">
        <v>1983</v>
      </c>
    </row>
    <row r="8568" spans="1:5">
      <c r="A8568" s="816">
        <f t="shared" si="560"/>
        <v>30480</v>
      </c>
      <c r="B8568" s="815">
        <f t="shared" si="557"/>
        <v>164</v>
      </c>
      <c r="C8568" s="815">
        <f t="shared" si="558"/>
        <v>202</v>
      </c>
      <c r="D8568" s="815">
        <f t="shared" si="559"/>
        <v>203</v>
      </c>
      <c r="E8568" s="815">
        <v>1983</v>
      </c>
    </row>
    <row r="8569" spans="1:5">
      <c r="A8569" s="816">
        <f t="shared" si="560"/>
        <v>30481</v>
      </c>
      <c r="B8569" s="815">
        <f t="shared" si="557"/>
        <v>165</v>
      </c>
      <c r="C8569" s="815">
        <f t="shared" si="558"/>
        <v>201</v>
      </c>
      <c r="D8569" s="815">
        <f t="shared" si="559"/>
        <v>202</v>
      </c>
      <c r="E8569" s="815">
        <v>1983</v>
      </c>
    </row>
    <row r="8570" spans="1:5">
      <c r="A8570" s="816">
        <f t="shared" si="560"/>
        <v>30482</v>
      </c>
      <c r="B8570" s="815">
        <f t="shared" si="557"/>
        <v>166</v>
      </c>
      <c r="C8570" s="815">
        <f t="shared" si="558"/>
        <v>200</v>
      </c>
      <c r="D8570" s="815">
        <f t="shared" si="559"/>
        <v>201</v>
      </c>
      <c r="E8570" s="815">
        <v>1983</v>
      </c>
    </row>
    <row r="8571" spans="1:5">
      <c r="A8571" s="816">
        <f t="shared" si="560"/>
        <v>30483</v>
      </c>
      <c r="B8571" s="815">
        <f t="shared" si="557"/>
        <v>167</v>
      </c>
      <c r="C8571" s="815">
        <f t="shared" si="558"/>
        <v>199</v>
      </c>
      <c r="D8571" s="815">
        <f t="shared" si="559"/>
        <v>200</v>
      </c>
      <c r="E8571" s="815">
        <v>1983</v>
      </c>
    </row>
    <row r="8572" spans="1:5">
      <c r="A8572" s="816">
        <f t="shared" si="560"/>
        <v>30484</v>
      </c>
      <c r="B8572" s="815">
        <f t="shared" si="557"/>
        <v>168</v>
      </c>
      <c r="C8572" s="815">
        <f t="shared" si="558"/>
        <v>198</v>
      </c>
      <c r="D8572" s="815">
        <f t="shared" si="559"/>
        <v>199</v>
      </c>
      <c r="E8572" s="815">
        <v>1983</v>
      </c>
    </row>
    <row r="8573" spans="1:5">
      <c r="A8573" s="816">
        <f t="shared" si="560"/>
        <v>30485</v>
      </c>
      <c r="B8573" s="815">
        <f t="shared" si="557"/>
        <v>169</v>
      </c>
      <c r="C8573" s="815">
        <f t="shared" si="558"/>
        <v>197</v>
      </c>
      <c r="D8573" s="815">
        <f t="shared" si="559"/>
        <v>198</v>
      </c>
      <c r="E8573" s="815">
        <v>1983</v>
      </c>
    </row>
    <row r="8574" spans="1:5">
      <c r="A8574" s="816">
        <f t="shared" si="560"/>
        <v>30486</v>
      </c>
      <c r="B8574" s="815">
        <f t="shared" si="557"/>
        <v>170</v>
      </c>
      <c r="C8574" s="815">
        <f t="shared" si="558"/>
        <v>196</v>
      </c>
      <c r="D8574" s="815">
        <f t="shared" si="559"/>
        <v>197</v>
      </c>
      <c r="E8574" s="815">
        <v>1983</v>
      </c>
    </row>
    <row r="8575" spans="1:5">
      <c r="A8575" s="816">
        <f t="shared" si="560"/>
        <v>30487</v>
      </c>
      <c r="B8575" s="815">
        <f t="shared" si="557"/>
        <v>171</v>
      </c>
      <c r="C8575" s="815">
        <f t="shared" si="558"/>
        <v>195</v>
      </c>
      <c r="D8575" s="815">
        <f t="shared" si="559"/>
        <v>196</v>
      </c>
      <c r="E8575" s="815">
        <v>1983</v>
      </c>
    </row>
    <row r="8576" spans="1:5">
      <c r="A8576" s="816">
        <f t="shared" si="560"/>
        <v>30488</v>
      </c>
      <c r="B8576" s="815">
        <f t="shared" si="557"/>
        <v>172</v>
      </c>
      <c r="C8576" s="815">
        <f t="shared" si="558"/>
        <v>194</v>
      </c>
      <c r="D8576" s="815">
        <f t="shared" si="559"/>
        <v>195</v>
      </c>
      <c r="E8576" s="815">
        <v>1983</v>
      </c>
    </row>
    <row r="8577" spans="1:5">
      <c r="A8577" s="816">
        <f t="shared" si="560"/>
        <v>30489</v>
      </c>
      <c r="B8577" s="815">
        <f t="shared" si="557"/>
        <v>173</v>
      </c>
      <c r="C8577" s="815">
        <f t="shared" si="558"/>
        <v>193</v>
      </c>
      <c r="D8577" s="815">
        <f t="shared" si="559"/>
        <v>194</v>
      </c>
      <c r="E8577" s="815">
        <v>1983</v>
      </c>
    </row>
    <row r="8578" spans="1:5">
      <c r="A8578" s="816">
        <f t="shared" si="560"/>
        <v>30490</v>
      </c>
      <c r="B8578" s="815">
        <f t="shared" si="557"/>
        <v>174</v>
      </c>
      <c r="C8578" s="815">
        <f t="shared" si="558"/>
        <v>192</v>
      </c>
      <c r="D8578" s="815">
        <f t="shared" si="559"/>
        <v>193</v>
      </c>
      <c r="E8578" s="815">
        <v>1983</v>
      </c>
    </row>
    <row r="8579" spans="1:5">
      <c r="A8579" s="816">
        <f t="shared" si="560"/>
        <v>30491</v>
      </c>
      <c r="B8579" s="815">
        <f t="shared" si="557"/>
        <v>175</v>
      </c>
      <c r="C8579" s="815">
        <f t="shared" si="558"/>
        <v>191</v>
      </c>
      <c r="D8579" s="815">
        <f t="shared" si="559"/>
        <v>192</v>
      </c>
      <c r="E8579" s="815">
        <v>1983</v>
      </c>
    </row>
    <row r="8580" spans="1:5">
      <c r="A8580" s="816">
        <f t="shared" si="560"/>
        <v>30492</v>
      </c>
      <c r="B8580" s="815">
        <f t="shared" si="557"/>
        <v>176</v>
      </c>
      <c r="C8580" s="815">
        <f t="shared" si="558"/>
        <v>190</v>
      </c>
      <c r="D8580" s="815">
        <f t="shared" si="559"/>
        <v>191</v>
      </c>
      <c r="E8580" s="815">
        <v>1983</v>
      </c>
    </row>
    <row r="8581" spans="1:5">
      <c r="A8581" s="816">
        <f t="shared" si="560"/>
        <v>30493</v>
      </c>
      <c r="B8581" s="815">
        <f t="shared" si="557"/>
        <v>177</v>
      </c>
      <c r="C8581" s="815">
        <f t="shared" si="558"/>
        <v>189</v>
      </c>
      <c r="D8581" s="815">
        <f t="shared" si="559"/>
        <v>190</v>
      </c>
      <c r="E8581" s="815">
        <v>1983</v>
      </c>
    </row>
    <row r="8582" spans="1:5">
      <c r="A8582" s="816">
        <f t="shared" si="560"/>
        <v>30494</v>
      </c>
      <c r="B8582" s="815">
        <f t="shared" si="557"/>
        <v>178</v>
      </c>
      <c r="C8582" s="815">
        <f t="shared" si="558"/>
        <v>188</v>
      </c>
      <c r="D8582" s="815">
        <f t="shared" si="559"/>
        <v>189</v>
      </c>
      <c r="E8582" s="815">
        <v>1983</v>
      </c>
    </row>
    <row r="8583" spans="1:5">
      <c r="A8583" s="816">
        <f t="shared" si="560"/>
        <v>30495</v>
      </c>
      <c r="B8583" s="815">
        <f t="shared" si="557"/>
        <v>179</v>
      </c>
      <c r="C8583" s="815">
        <f t="shared" si="558"/>
        <v>187</v>
      </c>
      <c r="D8583" s="815">
        <f t="shared" si="559"/>
        <v>188</v>
      </c>
      <c r="E8583" s="815">
        <v>1983</v>
      </c>
    </row>
    <row r="8584" spans="1:5">
      <c r="A8584" s="816">
        <f t="shared" si="560"/>
        <v>30496</v>
      </c>
      <c r="B8584" s="815">
        <f t="shared" si="557"/>
        <v>180</v>
      </c>
      <c r="C8584" s="815">
        <f t="shared" si="558"/>
        <v>186</v>
      </c>
      <c r="D8584" s="815">
        <f t="shared" si="559"/>
        <v>187</v>
      </c>
      <c r="E8584" s="815">
        <v>1983</v>
      </c>
    </row>
    <row r="8585" spans="1:5">
      <c r="A8585" s="816">
        <f t="shared" si="560"/>
        <v>30497</v>
      </c>
      <c r="B8585" s="815">
        <f t="shared" si="557"/>
        <v>181</v>
      </c>
      <c r="C8585" s="815">
        <f t="shared" si="558"/>
        <v>185</v>
      </c>
      <c r="D8585" s="815">
        <f t="shared" si="559"/>
        <v>186</v>
      </c>
      <c r="E8585" s="815">
        <v>1983</v>
      </c>
    </row>
    <row r="8586" spans="1:5">
      <c r="A8586" s="816">
        <f t="shared" si="560"/>
        <v>30498</v>
      </c>
      <c r="B8586" s="815">
        <f t="shared" si="557"/>
        <v>182</v>
      </c>
      <c r="C8586" s="815">
        <f t="shared" si="558"/>
        <v>184</v>
      </c>
      <c r="D8586" s="815">
        <f t="shared" si="559"/>
        <v>185</v>
      </c>
      <c r="E8586" s="815">
        <v>1983</v>
      </c>
    </row>
    <row r="8587" spans="1:5">
      <c r="A8587" s="816">
        <f t="shared" si="560"/>
        <v>30499</v>
      </c>
      <c r="B8587" s="815">
        <f t="shared" si="557"/>
        <v>183</v>
      </c>
      <c r="C8587" s="815">
        <f t="shared" si="558"/>
        <v>183</v>
      </c>
      <c r="D8587" s="815">
        <f t="shared" si="559"/>
        <v>184</v>
      </c>
      <c r="E8587" s="815">
        <v>1983</v>
      </c>
    </row>
    <row r="8588" spans="1:5">
      <c r="A8588" s="816">
        <f t="shared" si="560"/>
        <v>30500</v>
      </c>
      <c r="B8588" s="815">
        <f t="shared" si="557"/>
        <v>184</v>
      </c>
      <c r="C8588" s="815">
        <f t="shared" si="558"/>
        <v>182</v>
      </c>
      <c r="D8588" s="815">
        <f t="shared" si="559"/>
        <v>183</v>
      </c>
      <c r="E8588" s="815">
        <v>1983</v>
      </c>
    </row>
    <row r="8589" spans="1:5">
      <c r="A8589" s="816">
        <f t="shared" si="560"/>
        <v>30501</v>
      </c>
      <c r="B8589" s="815">
        <f t="shared" si="557"/>
        <v>185</v>
      </c>
      <c r="C8589" s="815">
        <f t="shared" si="558"/>
        <v>181</v>
      </c>
      <c r="D8589" s="815">
        <f t="shared" si="559"/>
        <v>182</v>
      </c>
      <c r="E8589" s="815">
        <v>1983</v>
      </c>
    </row>
    <row r="8590" spans="1:5">
      <c r="A8590" s="816">
        <f t="shared" si="560"/>
        <v>30502</v>
      </c>
      <c r="B8590" s="815">
        <f t="shared" si="557"/>
        <v>186</v>
      </c>
      <c r="C8590" s="815">
        <f t="shared" si="558"/>
        <v>180</v>
      </c>
      <c r="D8590" s="815">
        <f t="shared" si="559"/>
        <v>181</v>
      </c>
      <c r="E8590" s="815">
        <v>1983</v>
      </c>
    </row>
    <row r="8591" spans="1:5">
      <c r="A8591" s="816">
        <f t="shared" si="560"/>
        <v>30503</v>
      </c>
      <c r="B8591" s="815">
        <f t="shared" si="557"/>
        <v>187</v>
      </c>
      <c r="C8591" s="815">
        <f t="shared" si="558"/>
        <v>179</v>
      </c>
      <c r="D8591" s="815">
        <f t="shared" si="559"/>
        <v>180</v>
      </c>
      <c r="E8591" s="815">
        <v>1983</v>
      </c>
    </row>
    <row r="8592" spans="1:5">
      <c r="A8592" s="816">
        <f t="shared" si="560"/>
        <v>30504</v>
      </c>
      <c r="B8592" s="815">
        <f t="shared" si="557"/>
        <v>188</v>
      </c>
      <c r="C8592" s="815">
        <f t="shared" si="558"/>
        <v>178</v>
      </c>
      <c r="D8592" s="815">
        <f t="shared" si="559"/>
        <v>179</v>
      </c>
      <c r="E8592" s="815">
        <v>1983</v>
      </c>
    </row>
    <row r="8593" spans="1:5">
      <c r="A8593" s="816">
        <f t="shared" si="560"/>
        <v>30505</v>
      </c>
      <c r="B8593" s="815">
        <f t="shared" si="557"/>
        <v>189</v>
      </c>
      <c r="C8593" s="815">
        <f t="shared" si="558"/>
        <v>177</v>
      </c>
      <c r="D8593" s="815">
        <f t="shared" si="559"/>
        <v>178</v>
      </c>
      <c r="E8593" s="815">
        <v>1983</v>
      </c>
    </row>
    <row r="8594" spans="1:5">
      <c r="A8594" s="816">
        <f t="shared" si="560"/>
        <v>30506</v>
      </c>
      <c r="B8594" s="815">
        <f t="shared" si="557"/>
        <v>190</v>
      </c>
      <c r="C8594" s="815">
        <f t="shared" si="558"/>
        <v>176</v>
      </c>
      <c r="D8594" s="815">
        <f t="shared" si="559"/>
        <v>177</v>
      </c>
      <c r="E8594" s="815">
        <v>1983</v>
      </c>
    </row>
    <row r="8595" spans="1:5">
      <c r="A8595" s="816">
        <f t="shared" si="560"/>
        <v>30507</v>
      </c>
      <c r="B8595" s="815">
        <f t="shared" si="557"/>
        <v>191</v>
      </c>
      <c r="C8595" s="815">
        <f t="shared" si="558"/>
        <v>175</v>
      </c>
      <c r="D8595" s="815">
        <f t="shared" si="559"/>
        <v>176</v>
      </c>
      <c r="E8595" s="815">
        <v>1983</v>
      </c>
    </row>
    <row r="8596" spans="1:5">
      <c r="A8596" s="816">
        <f t="shared" si="560"/>
        <v>30508</v>
      </c>
      <c r="B8596" s="815">
        <f t="shared" si="557"/>
        <v>192</v>
      </c>
      <c r="C8596" s="815">
        <f t="shared" si="558"/>
        <v>174</v>
      </c>
      <c r="D8596" s="815">
        <f t="shared" si="559"/>
        <v>175</v>
      </c>
      <c r="E8596" s="815">
        <v>1983</v>
      </c>
    </row>
    <row r="8597" spans="1:5">
      <c r="A8597" s="816">
        <f t="shared" si="560"/>
        <v>30509</v>
      </c>
      <c r="B8597" s="815">
        <f t="shared" si="557"/>
        <v>193</v>
      </c>
      <c r="C8597" s="815">
        <f t="shared" si="558"/>
        <v>173</v>
      </c>
      <c r="D8597" s="815">
        <f t="shared" si="559"/>
        <v>174</v>
      </c>
      <c r="E8597" s="815">
        <v>1983</v>
      </c>
    </row>
    <row r="8598" spans="1:5">
      <c r="A8598" s="816">
        <f t="shared" si="560"/>
        <v>30510</v>
      </c>
      <c r="B8598" s="815">
        <f t="shared" si="557"/>
        <v>194</v>
      </c>
      <c r="C8598" s="815">
        <f t="shared" si="558"/>
        <v>172</v>
      </c>
      <c r="D8598" s="815">
        <f t="shared" si="559"/>
        <v>173</v>
      </c>
      <c r="E8598" s="815">
        <v>1983</v>
      </c>
    </row>
    <row r="8599" spans="1:5">
      <c r="A8599" s="816">
        <f t="shared" si="560"/>
        <v>30511</v>
      </c>
      <c r="B8599" s="815">
        <f t="shared" ref="B8599:B8662" si="561">B8598+1</f>
        <v>195</v>
      </c>
      <c r="C8599" s="815">
        <f t="shared" ref="C8599:C8662" si="562">C8598-1</f>
        <v>171</v>
      </c>
      <c r="D8599" s="815">
        <f t="shared" ref="D8599:D8662" si="563">D8598-1</f>
        <v>172</v>
      </c>
      <c r="E8599" s="815">
        <v>1983</v>
      </c>
    </row>
    <row r="8600" spans="1:5">
      <c r="A8600" s="816">
        <f t="shared" si="560"/>
        <v>30512</v>
      </c>
      <c r="B8600" s="815">
        <f t="shared" si="561"/>
        <v>196</v>
      </c>
      <c r="C8600" s="815">
        <f t="shared" si="562"/>
        <v>170</v>
      </c>
      <c r="D8600" s="815">
        <f t="shared" si="563"/>
        <v>171</v>
      </c>
      <c r="E8600" s="815">
        <v>1983</v>
      </c>
    </row>
    <row r="8601" spans="1:5">
      <c r="A8601" s="816">
        <f t="shared" si="560"/>
        <v>30513</v>
      </c>
      <c r="B8601" s="815">
        <f t="shared" si="561"/>
        <v>197</v>
      </c>
      <c r="C8601" s="815">
        <f t="shared" si="562"/>
        <v>169</v>
      </c>
      <c r="D8601" s="815">
        <f t="shared" si="563"/>
        <v>170</v>
      </c>
      <c r="E8601" s="815">
        <v>1983</v>
      </c>
    </row>
    <row r="8602" spans="1:5">
      <c r="A8602" s="816">
        <f t="shared" si="560"/>
        <v>30514</v>
      </c>
      <c r="B8602" s="815">
        <f t="shared" si="561"/>
        <v>198</v>
      </c>
      <c r="C8602" s="815">
        <f t="shared" si="562"/>
        <v>168</v>
      </c>
      <c r="D8602" s="815">
        <f t="shared" si="563"/>
        <v>169</v>
      </c>
      <c r="E8602" s="815">
        <v>1983</v>
      </c>
    </row>
    <row r="8603" spans="1:5">
      <c r="A8603" s="816">
        <f t="shared" si="560"/>
        <v>30515</v>
      </c>
      <c r="B8603" s="815">
        <f t="shared" si="561"/>
        <v>199</v>
      </c>
      <c r="C8603" s="815">
        <f t="shared" si="562"/>
        <v>167</v>
      </c>
      <c r="D8603" s="815">
        <f t="shared" si="563"/>
        <v>168</v>
      </c>
      <c r="E8603" s="815">
        <v>1983</v>
      </c>
    </row>
    <row r="8604" spans="1:5">
      <c r="A8604" s="816">
        <f t="shared" si="560"/>
        <v>30516</v>
      </c>
      <c r="B8604" s="815">
        <f t="shared" si="561"/>
        <v>200</v>
      </c>
      <c r="C8604" s="815">
        <f t="shared" si="562"/>
        <v>166</v>
      </c>
      <c r="D8604" s="815">
        <f t="shared" si="563"/>
        <v>167</v>
      </c>
      <c r="E8604" s="815">
        <v>1983</v>
      </c>
    </row>
    <row r="8605" spans="1:5">
      <c r="A8605" s="816">
        <f t="shared" si="560"/>
        <v>30517</v>
      </c>
      <c r="B8605" s="815">
        <f t="shared" si="561"/>
        <v>201</v>
      </c>
      <c r="C8605" s="815">
        <f t="shared" si="562"/>
        <v>165</v>
      </c>
      <c r="D8605" s="815">
        <f t="shared" si="563"/>
        <v>166</v>
      </c>
      <c r="E8605" s="815">
        <v>1983</v>
      </c>
    </row>
    <row r="8606" spans="1:5">
      <c r="A8606" s="816">
        <f t="shared" si="560"/>
        <v>30518</v>
      </c>
      <c r="B8606" s="815">
        <f t="shared" si="561"/>
        <v>202</v>
      </c>
      <c r="C8606" s="815">
        <f t="shared" si="562"/>
        <v>164</v>
      </c>
      <c r="D8606" s="815">
        <f t="shared" si="563"/>
        <v>165</v>
      </c>
      <c r="E8606" s="815">
        <v>1983</v>
      </c>
    </row>
    <row r="8607" spans="1:5">
      <c r="A8607" s="816">
        <f t="shared" si="560"/>
        <v>30519</v>
      </c>
      <c r="B8607" s="815">
        <f t="shared" si="561"/>
        <v>203</v>
      </c>
      <c r="C8607" s="815">
        <f t="shared" si="562"/>
        <v>163</v>
      </c>
      <c r="D8607" s="815">
        <f t="shared" si="563"/>
        <v>164</v>
      </c>
      <c r="E8607" s="815">
        <v>1983</v>
      </c>
    </row>
    <row r="8608" spans="1:5">
      <c r="A8608" s="816">
        <f t="shared" si="560"/>
        <v>30520</v>
      </c>
      <c r="B8608" s="815">
        <f t="shared" si="561"/>
        <v>204</v>
      </c>
      <c r="C8608" s="815">
        <f t="shared" si="562"/>
        <v>162</v>
      </c>
      <c r="D8608" s="815">
        <f t="shared" si="563"/>
        <v>163</v>
      </c>
      <c r="E8608" s="815">
        <v>1983</v>
      </c>
    </row>
    <row r="8609" spans="1:5">
      <c r="A8609" s="816">
        <f t="shared" si="560"/>
        <v>30521</v>
      </c>
      <c r="B8609" s="815">
        <f t="shared" si="561"/>
        <v>205</v>
      </c>
      <c r="C8609" s="815">
        <f t="shared" si="562"/>
        <v>161</v>
      </c>
      <c r="D8609" s="815">
        <f t="shared" si="563"/>
        <v>162</v>
      </c>
      <c r="E8609" s="815">
        <v>1983</v>
      </c>
    </row>
    <row r="8610" spans="1:5">
      <c r="A8610" s="816">
        <f t="shared" si="560"/>
        <v>30522</v>
      </c>
      <c r="B8610" s="815">
        <f t="shared" si="561"/>
        <v>206</v>
      </c>
      <c r="C8610" s="815">
        <f t="shared" si="562"/>
        <v>160</v>
      </c>
      <c r="D8610" s="815">
        <f t="shared" si="563"/>
        <v>161</v>
      </c>
      <c r="E8610" s="815">
        <v>1983</v>
      </c>
    </row>
    <row r="8611" spans="1:5">
      <c r="A8611" s="816">
        <f t="shared" si="560"/>
        <v>30523</v>
      </c>
      <c r="B8611" s="815">
        <f t="shared" si="561"/>
        <v>207</v>
      </c>
      <c r="C8611" s="815">
        <f t="shared" si="562"/>
        <v>159</v>
      </c>
      <c r="D8611" s="815">
        <f t="shared" si="563"/>
        <v>160</v>
      </c>
      <c r="E8611" s="815">
        <v>1983</v>
      </c>
    </row>
    <row r="8612" spans="1:5">
      <c r="A8612" s="816">
        <f t="shared" si="560"/>
        <v>30524</v>
      </c>
      <c r="B8612" s="815">
        <f t="shared" si="561"/>
        <v>208</v>
      </c>
      <c r="C8612" s="815">
        <f t="shared" si="562"/>
        <v>158</v>
      </c>
      <c r="D8612" s="815">
        <f t="shared" si="563"/>
        <v>159</v>
      </c>
      <c r="E8612" s="815">
        <v>1983</v>
      </c>
    </row>
    <row r="8613" spans="1:5">
      <c r="A8613" s="816">
        <f t="shared" si="560"/>
        <v>30525</v>
      </c>
      <c r="B8613" s="815">
        <f t="shared" si="561"/>
        <v>209</v>
      </c>
      <c r="C8613" s="815">
        <f t="shared" si="562"/>
        <v>157</v>
      </c>
      <c r="D8613" s="815">
        <f t="shared" si="563"/>
        <v>158</v>
      </c>
      <c r="E8613" s="815">
        <v>1983</v>
      </c>
    </row>
    <row r="8614" spans="1:5">
      <c r="A8614" s="816">
        <f t="shared" si="560"/>
        <v>30526</v>
      </c>
      <c r="B8614" s="815">
        <f t="shared" si="561"/>
        <v>210</v>
      </c>
      <c r="C8614" s="815">
        <f t="shared" si="562"/>
        <v>156</v>
      </c>
      <c r="D8614" s="815">
        <f t="shared" si="563"/>
        <v>157</v>
      </c>
      <c r="E8614" s="815">
        <v>1983</v>
      </c>
    </row>
    <row r="8615" spans="1:5">
      <c r="A8615" s="816">
        <f t="shared" si="560"/>
        <v>30527</v>
      </c>
      <c r="B8615" s="815">
        <f t="shared" si="561"/>
        <v>211</v>
      </c>
      <c r="C8615" s="815">
        <f t="shared" si="562"/>
        <v>155</v>
      </c>
      <c r="D8615" s="815">
        <f t="shared" si="563"/>
        <v>156</v>
      </c>
      <c r="E8615" s="815">
        <v>1983</v>
      </c>
    </row>
    <row r="8616" spans="1:5">
      <c r="A8616" s="816">
        <f t="shared" si="560"/>
        <v>30528</v>
      </c>
      <c r="B8616" s="815">
        <f t="shared" si="561"/>
        <v>212</v>
      </c>
      <c r="C8616" s="815">
        <f t="shared" si="562"/>
        <v>154</v>
      </c>
      <c r="D8616" s="815">
        <f t="shared" si="563"/>
        <v>155</v>
      </c>
      <c r="E8616" s="815">
        <v>1983</v>
      </c>
    </row>
    <row r="8617" spans="1:5">
      <c r="A8617" s="816">
        <f t="shared" si="560"/>
        <v>30529</v>
      </c>
      <c r="B8617" s="815">
        <f t="shared" si="561"/>
        <v>213</v>
      </c>
      <c r="C8617" s="815">
        <f t="shared" si="562"/>
        <v>153</v>
      </c>
      <c r="D8617" s="815">
        <f t="shared" si="563"/>
        <v>154</v>
      </c>
      <c r="E8617" s="815">
        <v>1983</v>
      </c>
    </row>
    <row r="8618" spans="1:5">
      <c r="A8618" s="816">
        <f t="shared" si="560"/>
        <v>30530</v>
      </c>
      <c r="B8618" s="815">
        <f t="shared" si="561"/>
        <v>214</v>
      </c>
      <c r="C8618" s="815">
        <f t="shared" si="562"/>
        <v>152</v>
      </c>
      <c r="D8618" s="815">
        <f t="shared" si="563"/>
        <v>153</v>
      </c>
      <c r="E8618" s="815">
        <v>1983</v>
      </c>
    </row>
    <row r="8619" spans="1:5">
      <c r="A8619" s="816">
        <f t="shared" si="560"/>
        <v>30531</v>
      </c>
      <c r="B8619" s="815">
        <f t="shared" si="561"/>
        <v>215</v>
      </c>
      <c r="C8619" s="815">
        <f t="shared" si="562"/>
        <v>151</v>
      </c>
      <c r="D8619" s="815">
        <f t="shared" si="563"/>
        <v>152</v>
      </c>
      <c r="E8619" s="815">
        <v>1983</v>
      </c>
    </row>
    <row r="8620" spans="1:5">
      <c r="A8620" s="816">
        <f t="shared" si="560"/>
        <v>30532</v>
      </c>
      <c r="B8620" s="815">
        <f t="shared" si="561"/>
        <v>216</v>
      </c>
      <c r="C8620" s="815">
        <f t="shared" si="562"/>
        <v>150</v>
      </c>
      <c r="D8620" s="815">
        <f t="shared" si="563"/>
        <v>151</v>
      </c>
      <c r="E8620" s="815">
        <v>1983</v>
      </c>
    </row>
    <row r="8621" spans="1:5">
      <c r="A8621" s="816">
        <f t="shared" si="560"/>
        <v>30533</v>
      </c>
      <c r="B8621" s="815">
        <f t="shared" si="561"/>
        <v>217</v>
      </c>
      <c r="C8621" s="815">
        <f t="shared" si="562"/>
        <v>149</v>
      </c>
      <c r="D8621" s="815">
        <f t="shared" si="563"/>
        <v>150</v>
      </c>
      <c r="E8621" s="815">
        <v>1983</v>
      </c>
    </row>
    <row r="8622" spans="1:5">
      <c r="A8622" s="816">
        <f t="shared" si="560"/>
        <v>30534</v>
      </c>
      <c r="B8622" s="815">
        <f t="shared" si="561"/>
        <v>218</v>
      </c>
      <c r="C8622" s="815">
        <f t="shared" si="562"/>
        <v>148</v>
      </c>
      <c r="D8622" s="815">
        <f t="shared" si="563"/>
        <v>149</v>
      </c>
      <c r="E8622" s="815">
        <v>1983</v>
      </c>
    </row>
    <row r="8623" spans="1:5">
      <c r="A8623" s="816">
        <f t="shared" si="560"/>
        <v>30535</v>
      </c>
      <c r="B8623" s="815">
        <f t="shared" si="561"/>
        <v>219</v>
      </c>
      <c r="C8623" s="815">
        <f t="shared" si="562"/>
        <v>147</v>
      </c>
      <c r="D8623" s="815">
        <f t="shared" si="563"/>
        <v>148</v>
      </c>
      <c r="E8623" s="815">
        <v>1983</v>
      </c>
    </row>
    <row r="8624" spans="1:5">
      <c r="A8624" s="816">
        <f t="shared" si="560"/>
        <v>30536</v>
      </c>
      <c r="B8624" s="815">
        <f t="shared" si="561"/>
        <v>220</v>
      </c>
      <c r="C8624" s="815">
        <f t="shared" si="562"/>
        <v>146</v>
      </c>
      <c r="D8624" s="815">
        <f t="shared" si="563"/>
        <v>147</v>
      </c>
      <c r="E8624" s="815">
        <v>1983</v>
      </c>
    </row>
    <row r="8625" spans="1:5">
      <c r="A8625" s="816">
        <f t="shared" si="560"/>
        <v>30537</v>
      </c>
      <c r="B8625" s="815">
        <f t="shared" si="561"/>
        <v>221</v>
      </c>
      <c r="C8625" s="815">
        <f t="shared" si="562"/>
        <v>145</v>
      </c>
      <c r="D8625" s="815">
        <f t="shared" si="563"/>
        <v>146</v>
      </c>
      <c r="E8625" s="815">
        <v>1983</v>
      </c>
    </row>
    <row r="8626" spans="1:5">
      <c r="A8626" s="816">
        <f t="shared" si="560"/>
        <v>30538</v>
      </c>
      <c r="B8626" s="815">
        <f t="shared" si="561"/>
        <v>222</v>
      </c>
      <c r="C8626" s="815">
        <f t="shared" si="562"/>
        <v>144</v>
      </c>
      <c r="D8626" s="815">
        <f t="shared" si="563"/>
        <v>145</v>
      </c>
      <c r="E8626" s="815">
        <v>1983</v>
      </c>
    </row>
    <row r="8627" spans="1:5">
      <c r="A8627" s="816">
        <f t="shared" ref="A8627:A8690" si="564">A8626+1</f>
        <v>30539</v>
      </c>
      <c r="B8627" s="815">
        <f t="shared" si="561"/>
        <v>223</v>
      </c>
      <c r="C8627" s="815">
        <f t="shared" si="562"/>
        <v>143</v>
      </c>
      <c r="D8627" s="815">
        <f t="shared" si="563"/>
        <v>144</v>
      </c>
      <c r="E8627" s="815">
        <v>1983</v>
      </c>
    </row>
    <row r="8628" spans="1:5">
      <c r="A8628" s="816">
        <f t="shared" si="564"/>
        <v>30540</v>
      </c>
      <c r="B8628" s="815">
        <f t="shared" si="561"/>
        <v>224</v>
      </c>
      <c r="C8628" s="815">
        <f t="shared" si="562"/>
        <v>142</v>
      </c>
      <c r="D8628" s="815">
        <f t="shared" si="563"/>
        <v>143</v>
      </c>
      <c r="E8628" s="815">
        <v>1983</v>
      </c>
    </row>
    <row r="8629" spans="1:5">
      <c r="A8629" s="816">
        <f t="shared" si="564"/>
        <v>30541</v>
      </c>
      <c r="B8629" s="815">
        <f t="shared" si="561"/>
        <v>225</v>
      </c>
      <c r="C8629" s="815">
        <f t="shared" si="562"/>
        <v>141</v>
      </c>
      <c r="D8629" s="815">
        <f t="shared" si="563"/>
        <v>142</v>
      </c>
      <c r="E8629" s="815">
        <v>1983</v>
      </c>
    </row>
    <row r="8630" spans="1:5">
      <c r="A8630" s="816">
        <f t="shared" si="564"/>
        <v>30542</v>
      </c>
      <c r="B8630" s="815">
        <f t="shared" si="561"/>
        <v>226</v>
      </c>
      <c r="C8630" s="815">
        <f t="shared" si="562"/>
        <v>140</v>
      </c>
      <c r="D8630" s="815">
        <f t="shared" si="563"/>
        <v>141</v>
      </c>
      <c r="E8630" s="815">
        <v>1983</v>
      </c>
    </row>
    <row r="8631" spans="1:5">
      <c r="A8631" s="816">
        <f t="shared" si="564"/>
        <v>30543</v>
      </c>
      <c r="B8631" s="815">
        <f t="shared" si="561"/>
        <v>227</v>
      </c>
      <c r="C8631" s="815">
        <f t="shared" si="562"/>
        <v>139</v>
      </c>
      <c r="D8631" s="815">
        <f t="shared" si="563"/>
        <v>140</v>
      </c>
      <c r="E8631" s="815">
        <v>1983</v>
      </c>
    </row>
    <row r="8632" spans="1:5">
      <c r="A8632" s="816">
        <f t="shared" si="564"/>
        <v>30544</v>
      </c>
      <c r="B8632" s="815">
        <f t="shared" si="561"/>
        <v>228</v>
      </c>
      <c r="C8632" s="815">
        <f t="shared" si="562"/>
        <v>138</v>
      </c>
      <c r="D8632" s="815">
        <f t="shared" si="563"/>
        <v>139</v>
      </c>
      <c r="E8632" s="815">
        <v>1983</v>
      </c>
    </row>
    <row r="8633" spans="1:5">
      <c r="A8633" s="816">
        <f t="shared" si="564"/>
        <v>30545</v>
      </c>
      <c r="B8633" s="815">
        <f t="shared" si="561"/>
        <v>229</v>
      </c>
      <c r="C8633" s="815">
        <f t="shared" si="562"/>
        <v>137</v>
      </c>
      <c r="D8633" s="815">
        <f t="shared" si="563"/>
        <v>138</v>
      </c>
      <c r="E8633" s="815">
        <v>1983</v>
      </c>
    </row>
    <row r="8634" spans="1:5">
      <c r="A8634" s="816">
        <f t="shared" si="564"/>
        <v>30546</v>
      </c>
      <c r="B8634" s="815">
        <f t="shared" si="561"/>
        <v>230</v>
      </c>
      <c r="C8634" s="815">
        <f t="shared" si="562"/>
        <v>136</v>
      </c>
      <c r="D8634" s="815">
        <f t="shared" si="563"/>
        <v>137</v>
      </c>
      <c r="E8634" s="815">
        <v>1983</v>
      </c>
    </row>
    <row r="8635" spans="1:5">
      <c r="A8635" s="816">
        <f t="shared" si="564"/>
        <v>30547</v>
      </c>
      <c r="B8635" s="815">
        <f t="shared" si="561"/>
        <v>231</v>
      </c>
      <c r="C8635" s="815">
        <f t="shared" si="562"/>
        <v>135</v>
      </c>
      <c r="D8635" s="815">
        <f t="shared" si="563"/>
        <v>136</v>
      </c>
      <c r="E8635" s="815">
        <v>1983</v>
      </c>
    </row>
    <row r="8636" spans="1:5">
      <c r="A8636" s="816">
        <f t="shared" si="564"/>
        <v>30548</v>
      </c>
      <c r="B8636" s="815">
        <f t="shared" si="561"/>
        <v>232</v>
      </c>
      <c r="C8636" s="815">
        <f t="shared" si="562"/>
        <v>134</v>
      </c>
      <c r="D8636" s="815">
        <f t="shared" si="563"/>
        <v>135</v>
      </c>
      <c r="E8636" s="815">
        <v>1983</v>
      </c>
    </row>
    <row r="8637" spans="1:5">
      <c r="A8637" s="816">
        <f t="shared" si="564"/>
        <v>30549</v>
      </c>
      <c r="B8637" s="815">
        <f t="shared" si="561"/>
        <v>233</v>
      </c>
      <c r="C8637" s="815">
        <f t="shared" si="562"/>
        <v>133</v>
      </c>
      <c r="D8637" s="815">
        <f t="shared" si="563"/>
        <v>134</v>
      </c>
      <c r="E8637" s="815">
        <v>1983</v>
      </c>
    </row>
    <row r="8638" spans="1:5">
      <c r="A8638" s="816">
        <f t="shared" si="564"/>
        <v>30550</v>
      </c>
      <c r="B8638" s="815">
        <f t="shared" si="561"/>
        <v>234</v>
      </c>
      <c r="C8638" s="815">
        <f t="shared" si="562"/>
        <v>132</v>
      </c>
      <c r="D8638" s="815">
        <f t="shared" si="563"/>
        <v>133</v>
      </c>
      <c r="E8638" s="815">
        <v>1983</v>
      </c>
    </row>
    <row r="8639" spans="1:5">
      <c r="A8639" s="816">
        <f t="shared" si="564"/>
        <v>30551</v>
      </c>
      <c r="B8639" s="815">
        <f t="shared" si="561"/>
        <v>235</v>
      </c>
      <c r="C8639" s="815">
        <f t="shared" si="562"/>
        <v>131</v>
      </c>
      <c r="D8639" s="815">
        <f t="shared" si="563"/>
        <v>132</v>
      </c>
      <c r="E8639" s="815">
        <v>1983</v>
      </c>
    </row>
    <row r="8640" spans="1:5">
      <c r="A8640" s="816">
        <f t="shared" si="564"/>
        <v>30552</v>
      </c>
      <c r="B8640" s="815">
        <f t="shared" si="561"/>
        <v>236</v>
      </c>
      <c r="C8640" s="815">
        <f t="shared" si="562"/>
        <v>130</v>
      </c>
      <c r="D8640" s="815">
        <f t="shared" si="563"/>
        <v>131</v>
      </c>
      <c r="E8640" s="815">
        <v>1983</v>
      </c>
    </row>
    <row r="8641" spans="1:5">
      <c r="A8641" s="816">
        <f t="shared" si="564"/>
        <v>30553</v>
      </c>
      <c r="B8641" s="815">
        <f t="shared" si="561"/>
        <v>237</v>
      </c>
      <c r="C8641" s="815">
        <f t="shared" si="562"/>
        <v>129</v>
      </c>
      <c r="D8641" s="815">
        <f t="shared" si="563"/>
        <v>130</v>
      </c>
      <c r="E8641" s="815">
        <v>1983</v>
      </c>
    </row>
    <row r="8642" spans="1:5">
      <c r="A8642" s="816">
        <f t="shared" si="564"/>
        <v>30554</v>
      </c>
      <c r="B8642" s="815">
        <f t="shared" si="561"/>
        <v>238</v>
      </c>
      <c r="C8642" s="815">
        <f t="shared" si="562"/>
        <v>128</v>
      </c>
      <c r="D8642" s="815">
        <f t="shared" si="563"/>
        <v>129</v>
      </c>
      <c r="E8642" s="815">
        <v>1983</v>
      </c>
    </row>
    <row r="8643" spans="1:5">
      <c r="A8643" s="816">
        <f t="shared" si="564"/>
        <v>30555</v>
      </c>
      <c r="B8643" s="815">
        <f t="shared" si="561"/>
        <v>239</v>
      </c>
      <c r="C8643" s="815">
        <f t="shared" si="562"/>
        <v>127</v>
      </c>
      <c r="D8643" s="815">
        <f t="shared" si="563"/>
        <v>128</v>
      </c>
      <c r="E8643" s="815">
        <v>1983</v>
      </c>
    </row>
    <row r="8644" spans="1:5">
      <c r="A8644" s="816">
        <f t="shared" si="564"/>
        <v>30556</v>
      </c>
      <c r="B8644" s="815">
        <f t="shared" si="561"/>
        <v>240</v>
      </c>
      <c r="C8644" s="815">
        <f t="shared" si="562"/>
        <v>126</v>
      </c>
      <c r="D8644" s="815">
        <f t="shared" si="563"/>
        <v>127</v>
      </c>
      <c r="E8644" s="815">
        <v>1983</v>
      </c>
    </row>
    <row r="8645" spans="1:5">
      <c r="A8645" s="816">
        <f t="shared" si="564"/>
        <v>30557</v>
      </c>
      <c r="B8645" s="815">
        <f t="shared" si="561"/>
        <v>241</v>
      </c>
      <c r="C8645" s="815">
        <f t="shared" si="562"/>
        <v>125</v>
      </c>
      <c r="D8645" s="815">
        <f t="shared" si="563"/>
        <v>126</v>
      </c>
      <c r="E8645" s="815">
        <v>1983</v>
      </c>
    </row>
    <row r="8646" spans="1:5">
      <c r="A8646" s="816">
        <f t="shared" si="564"/>
        <v>30558</v>
      </c>
      <c r="B8646" s="815">
        <f t="shared" si="561"/>
        <v>242</v>
      </c>
      <c r="C8646" s="815">
        <f t="shared" si="562"/>
        <v>124</v>
      </c>
      <c r="D8646" s="815">
        <f t="shared" si="563"/>
        <v>125</v>
      </c>
      <c r="E8646" s="815">
        <v>1983</v>
      </c>
    </row>
    <row r="8647" spans="1:5">
      <c r="A8647" s="816">
        <f t="shared" si="564"/>
        <v>30559</v>
      </c>
      <c r="B8647" s="815">
        <f t="shared" si="561"/>
        <v>243</v>
      </c>
      <c r="C8647" s="815">
        <f t="shared" si="562"/>
        <v>123</v>
      </c>
      <c r="D8647" s="815">
        <f t="shared" si="563"/>
        <v>124</v>
      </c>
      <c r="E8647" s="815">
        <v>1983</v>
      </c>
    </row>
    <row r="8648" spans="1:5">
      <c r="A8648" s="816">
        <f t="shared" si="564"/>
        <v>30560</v>
      </c>
      <c r="B8648" s="815">
        <f t="shared" si="561"/>
        <v>244</v>
      </c>
      <c r="C8648" s="815">
        <f t="shared" si="562"/>
        <v>122</v>
      </c>
      <c r="D8648" s="815">
        <f t="shared" si="563"/>
        <v>123</v>
      </c>
      <c r="E8648" s="815">
        <v>1983</v>
      </c>
    </row>
    <row r="8649" spans="1:5">
      <c r="A8649" s="816">
        <f t="shared" si="564"/>
        <v>30561</v>
      </c>
      <c r="B8649" s="815">
        <f t="shared" si="561"/>
        <v>245</v>
      </c>
      <c r="C8649" s="815">
        <f t="shared" si="562"/>
        <v>121</v>
      </c>
      <c r="D8649" s="815">
        <f t="shared" si="563"/>
        <v>122</v>
      </c>
      <c r="E8649" s="815">
        <v>1983</v>
      </c>
    </row>
    <row r="8650" spans="1:5">
      <c r="A8650" s="816">
        <f t="shared" si="564"/>
        <v>30562</v>
      </c>
      <c r="B8650" s="815">
        <f t="shared" si="561"/>
        <v>246</v>
      </c>
      <c r="C8650" s="815">
        <f t="shared" si="562"/>
        <v>120</v>
      </c>
      <c r="D8650" s="815">
        <f t="shared" si="563"/>
        <v>121</v>
      </c>
      <c r="E8650" s="815">
        <v>1983</v>
      </c>
    </row>
    <row r="8651" spans="1:5">
      <c r="A8651" s="816">
        <f t="shared" si="564"/>
        <v>30563</v>
      </c>
      <c r="B8651" s="815">
        <f t="shared" si="561"/>
        <v>247</v>
      </c>
      <c r="C8651" s="815">
        <f t="shared" si="562"/>
        <v>119</v>
      </c>
      <c r="D8651" s="815">
        <f t="shared" si="563"/>
        <v>120</v>
      </c>
      <c r="E8651" s="815">
        <v>1983</v>
      </c>
    </row>
    <row r="8652" spans="1:5">
      <c r="A8652" s="816">
        <f t="shared" si="564"/>
        <v>30564</v>
      </c>
      <c r="B8652" s="815">
        <f t="shared" si="561"/>
        <v>248</v>
      </c>
      <c r="C8652" s="815">
        <f t="shared" si="562"/>
        <v>118</v>
      </c>
      <c r="D8652" s="815">
        <f t="shared" si="563"/>
        <v>119</v>
      </c>
      <c r="E8652" s="815">
        <v>1983</v>
      </c>
    </row>
    <row r="8653" spans="1:5">
      <c r="A8653" s="816">
        <f t="shared" si="564"/>
        <v>30565</v>
      </c>
      <c r="B8653" s="815">
        <f t="shared" si="561"/>
        <v>249</v>
      </c>
      <c r="C8653" s="815">
        <f t="shared" si="562"/>
        <v>117</v>
      </c>
      <c r="D8653" s="815">
        <f t="shared" si="563"/>
        <v>118</v>
      </c>
      <c r="E8653" s="815">
        <v>1983</v>
      </c>
    </row>
    <row r="8654" spans="1:5">
      <c r="A8654" s="816">
        <f t="shared" si="564"/>
        <v>30566</v>
      </c>
      <c r="B8654" s="815">
        <f t="shared" si="561"/>
        <v>250</v>
      </c>
      <c r="C8654" s="815">
        <f t="shared" si="562"/>
        <v>116</v>
      </c>
      <c r="D8654" s="815">
        <f t="shared" si="563"/>
        <v>117</v>
      </c>
      <c r="E8654" s="815">
        <v>1983</v>
      </c>
    </row>
    <row r="8655" spans="1:5">
      <c r="A8655" s="816">
        <f t="shared" si="564"/>
        <v>30567</v>
      </c>
      <c r="B8655" s="815">
        <f t="shared" si="561"/>
        <v>251</v>
      </c>
      <c r="C8655" s="815">
        <f t="shared" si="562"/>
        <v>115</v>
      </c>
      <c r="D8655" s="815">
        <f t="shared" si="563"/>
        <v>116</v>
      </c>
      <c r="E8655" s="815">
        <v>1983</v>
      </c>
    </row>
    <row r="8656" spans="1:5">
      <c r="A8656" s="816">
        <f t="shared" si="564"/>
        <v>30568</v>
      </c>
      <c r="B8656" s="815">
        <f t="shared" si="561"/>
        <v>252</v>
      </c>
      <c r="C8656" s="815">
        <f t="shared" si="562"/>
        <v>114</v>
      </c>
      <c r="D8656" s="815">
        <f t="shared" si="563"/>
        <v>115</v>
      </c>
      <c r="E8656" s="815">
        <v>1983</v>
      </c>
    </row>
    <row r="8657" spans="1:5">
      <c r="A8657" s="816">
        <f t="shared" si="564"/>
        <v>30569</v>
      </c>
      <c r="B8657" s="815">
        <f t="shared" si="561"/>
        <v>253</v>
      </c>
      <c r="C8657" s="815">
        <f t="shared" si="562"/>
        <v>113</v>
      </c>
      <c r="D8657" s="815">
        <f t="shared" si="563"/>
        <v>114</v>
      </c>
      <c r="E8657" s="815">
        <v>1983</v>
      </c>
    </row>
    <row r="8658" spans="1:5">
      <c r="A8658" s="816">
        <f t="shared" si="564"/>
        <v>30570</v>
      </c>
      <c r="B8658" s="815">
        <f t="shared" si="561"/>
        <v>254</v>
      </c>
      <c r="C8658" s="815">
        <f t="shared" si="562"/>
        <v>112</v>
      </c>
      <c r="D8658" s="815">
        <f t="shared" si="563"/>
        <v>113</v>
      </c>
      <c r="E8658" s="815">
        <v>1983</v>
      </c>
    </row>
    <row r="8659" spans="1:5">
      <c r="A8659" s="816">
        <f t="shared" si="564"/>
        <v>30571</v>
      </c>
      <c r="B8659" s="815">
        <f t="shared" si="561"/>
        <v>255</v>
      </c>
      <c r="C8659" s="815">
        <f t="shared" si="562"/>
        <v>111</v>
      </c>
      <c r="D8659" s="815">
        <f t="shared" si="563"/>
        <v>112</v>
      </c>
      <c r="E8659" s="815">
        <v>1983</v>
      </c>
    </row>
    <row r="8660" spans="1:5">
      <c r="A8660" s="816">
        <f t="shared" si="564"/>
        <v>30572</v>
      </c>
      <c r="B8660" s="815">
        <f t="shared" si="561"/>
        <v>256</v>
      </c>
      <c r="C8660" s="815">
        <f t="shared" si="562"/>
        <v>110</v>
      </c>
      <c r="D8660" s="815">
        <f t="shared" si="563"/>
        <v>111</v>
      </c>
      <c r="E8660" s="815">
        <v>1983</v>
      </c>
    </row>
    <row r="8661" spans="1:5">
      <c r="A8661" s="816">
        <f t="shared" si="564"/>
        <v>30573</v>
      </c>
      <c r="B8661" s="815">
        <f t="shared" si="561"/>
        <v>257</v>
      </c>
      <c r="C8661" s="815">
        <f t="shared" si="562"/>
        <v>109</v>
      </c>
      <c r="D8661" s="815">
        <f t="shared" si="563"/>
        <v>110</v>
      </c>
      <c r="E8661" s="815">
        <v>1983</v>
      </c>
    </row>
    <row r="8662" spans="1:5">
      <c r="A8662" s="816">
        <f t="shared" si="564"/>
        <v>30574</v>
      </c>
      <c r="B8662" s="815">
        <f t="shared" si="561"/>
        <v>258</v>
      </c>
      <c r="C8662" s="815">
        <f t="shared" si="562"/>
        <v>108</v>
      </c>
      <c r="D8662" s="815">
        <f t="shared" si="563"/>
        <v>109</v>
      </c>
      <c r="E8662" s="815">
        <v>1983</v>
      </c>
    </row>
    <row r="8663" spans="1:5">
      <c r="A8663" s="816">
        <f t="shared" si="564"/>
        <v>30575</v>
      </c>
      <c r="B8663" s="815">
        <f t="shared" ref="B8663:B8726" si="565">B8662+1</f>
        <v>259</v>
      </c>
      <c r="C8663" s="815">
        <f t="shared" ref="C8663:C8726" si="566">C8662-1</f>
        <v>107</v>
      </c>
      <c r="D8663" s="815">
        <f t="shared" ref="D8663:D8726" si="567">D8662-1</f>
        <v>108</v>
      </c>
      <c r="E8663" s="815">
        <v>1983</v>
      </c>
    </row>
    <row r="8664" spans="1:5">
      <c r="A8664" s="816">
        <f t="shared" si="564"/>
        <v>30576</v>
      </c>
      <c r="B8664" s="815">
        <f t="shared" si="565"/>
        <v>260</v>
      </c>
      <c r="C8664" s="815">
        <f t="shared" si="566"/>
        <v>106</v>
      </c>
      <c r="D8664" s="815">
        <f t="shared" si="567"/>
        <v>107</v>
      </c>
      <c r="E8664" s="815">
        <v>1983</v>
      </c>
    </row>
    <row r="8665" spans="1:5">
      <c r="A8665" s="816">
        <f t="shared" si="564"/>
        <v>30577</v>
      </c>
      <c r="B8665" s="815">
        <f t="shared" si="565"/>
        <v>261</v>
      </c>
      <c r="C8665" s="815">
        <f t="shared" si="566"/>
        <v>105</v>
      </c>
      <c r="D8665" s="815">
        <f t="shared" si="567"/>
        <v>106</v>
      </c>
      <c r="E8665" s="815">
        <v>1983</v>
      </c>
    </row>
    <row r="8666" spans="1:5">
      <c r="A8666" s="816">
        <f t="shared" si="564"/>
        <v>30578</v>
      </c>
      <c r="B8666" s="815">
        <f t="shared" si="565"/>
        <v>262</v>
      </c>
      <c r="C8666" s="815">
        <f t="shared" si="566"/>
        <v>104</v>
      </c>
      <c r="D8666" s="815">
        <f t="shared" si="567"/>
        <v>105</v>
      </c>
      <c r="E8666" s="815">
        <v>1983</v>
      </c>
    </row>
    <row r="8667" spans="1:5">
      <c r="A8667" s="816">
        <f t="shared" si="564"/>
        <v>30579</v>
      </c>
      <c r="B8667" s="815">
        <f t="shared" si="565"/>
        <v>263</v>
      </c>
      <c r="C8667" s="815">
        <f t="shared" si="566"/>
        <v>103</v>
      </c>
      <c r="D8667" s="815">
        <f t="shared" si="567"/>
        <v>104</v>
      </c>
      <c r="E8667" s="815">
        <v>1983</v>
      </c>
    </row>
    <row r="8668" spans="1:5">
      <c r="A8668" s="816">
        <f t="shared" si="564"/>
        <v>30580</v>
      </c>
      <c r="B8668" s="815">
        <f t="shared" si="565"/>
        <v>264</v>
      </c>
      <c r="C8668" s="815">
        <f t="shared" si="566"/>
        <v>102</v>
      </c>
      <c r="D8668" s="815">
        <f t="shared" si="567"/>
        <v>103</v>
      </c>
      <c r="E8668" s="815">
        <v>1983</v>
      </c>
    </row>
    <row r="8669" spans="1:5">
      <c r="A8669" s="816">
        <f t="shared" si="564"/>
        <v>30581</v>
      </c>
      <c r="B8669" s="815">
        <f t="shared" si="565"/>
        <v>265</v>
      </c>
      <c r="C8669" s="815">
        <f t="shared" si="566"/>
        <v>101</v>
      </c>
      <c r="D8669" s="815">
        <f t="shared" si="567"/>
        <v>102</v>
      </c>
      <c r="E8669" s="815">
        <v>1983</v>
      </c>
    </row>
    <row r="8670" spans="1:5">
      <c r="A8670" s="816">
        <f t="shared" si="564"/>
        <v>30582</v>
      </c>
      <c r="B8670" s="815">
        <f t="shared" si="565"/>
        <v>266</v>
      </c>
      <c r="C8670" s="815">
        <f t="shared" si="566"/>
        <v>100</v>
      </c>
      <c r="D8670" s="815">
        <f t="shared" si="567"/>
        <v>101</v>
      </c>
      <c r="E8670" s="815">
        <v>1983</v>
      </c>
    </row>
    <row r="8671" spans="1:5">
      <c r="A8671" s="816">
        <f t="shared" si="564"/>
        <v>30583</v>
      </c>
      <c r="B8671" s="815">
        <f t="shared" si="565"/>
        <v>267</v>
      </c>
      <c r="C8671" s="815">
        <f t="shared" si="566"/>
        <v>99</v>
      </c>
      <c r="D8671" s="815">
        <f t="shared" si="567"/>
        <v>100</v>
      </c>
      <c r="E8671" s="815">
        <v>1983</v>
      </c>
    </row>
    <row r="8672" spans="1:5">
      <c r="A8672" s="816">
        <f t="shared" si="564"/>
        <v>30584</v>
      </c>
      <c r="B8672" s="815">
        <f t="shared" si="565"/>
        <v>268</v>
      </c>
      <c r="C8672" s="815">
        <f t="shared" si="566"/>
        <v>98</v>
      </c>
      <c r="D8672" s="815">
        <f t="shared" si="567"/>
        <v>99</v>
      </c>
      <c r="E8672" s="815">
        <v>1983</v>
      </c>
    </row>
    <row r="8673" spans="1:5">
      <c r="A8673" s="816">
        <f t="shared" si="564"/>
        <v>30585</v>
      </c>
      <c r="B8673" s="815">
        <f t="shared" si="565"/>
        <v>269</v>
      </c>
      <c r="C8673" s="815">
        <f t="shared" si="566"/>
        <v>97</v>
      </c>
      <c r="D8673" s="815">
        <f t="shared" si="567"/>
        <v>98</v>
      </c>
      <c r="E8673" s="815">
        <v>1983</v>
      </c>
    </row>
    <row r="8674" spans="1:5">
      <c r="A8674" s="816">
        <f t="shared" si="564"/>
        <v>30586</v>
      </c>
      <c r="B8674" s="815">
        <f t="shared" si="565"/>
        <v>270</v>
      </c>
      <c r="C8674" s="815">
        <f t="shared" si="566"/>
        <v>96</v>
      </c>
      <c r="D8674" s="815">
        <f t="shared" si="567"/>
        <v>97</v>
      </c>
      <c r="E8674" s="815">
        <v>1983</v>
      </c>
    </row>
    <row r="8675" spans="1:5">
      <c r="A8675" s="816">
        <f t="shared" si="564"/>
        <v>30587</v>
      </c>
      <c r="B8675" s="815">
        <f t="shared" si="565"/>
        <v>271</v>
      </c>
      <c r="C8675" s="815">
        <f t="shared" si="566"/>
        <v>95</v>
      </c>
      <c r="D8675" s="815">
        <f t="shared" si="567"/>
        <v>96</v>
      </c>
      <c r="E8675" s="815">
        <v>1983</v>
      </c>
    </row>
    <row r="8676" spans="1:5">
      <c r="A8676" s="816">
        <f t="shared" si="564"/>
        <v>30588</v>
      </c>
      <c r="B8676" s="815">
        <f t="shared" si="565"/>
        <v>272</v>
      </c>
      <c r="C8676" s="815">
        <f t="shared" si="566"/>
        <v>94</v>
      </c>
      <c r="D8676" s="815">
        <f t="shared" si="567"/>
        <v>95</v>
      </c>
      <c r="E8676" s="815">
        <v>1983</v>
      </c>
    </row>
    <row r="8677" spans="1:5">
      <c r="A8677" s="816">
        <f t="shared" si="564"/>
        <v>30589</v>
      </c>
      <c r="B8677" s="815">
        <f t="shared" si="565"/>
        <v>273</v>
      </c>
      <c r="C8677" s="815">
        <f t="shared" si="566"/>
        <v>93</v>
      </c>
      <c r="D8677" s="815">
        <f t="shared" si="567"/>
        <v>94</v>
      </c>
      <c r="E8677" s="815">
        <v>1983</v>
      </c>
    </row>
    <row r="8678" spans="1:5">
      <c r="A8678" s="816">
        <f t="shared" si="564"/>
        <v>30590</v>
      </c>
      <c r="B8678" s="815">
        <f t="shared" si="565"/>
        <v>274</v>
      </c>
      <c r="C8678" s="815">
        <f t="shared" si="566"/>
        <v>92</v>
      </c>
      <c r="D8678" s="815">
        <f t="shared" si="567"/>
        <v>93</v>
      </c>
      <c r="E8678" s="815">
        <v>1983</v>
      </c>
    </row>
    <row r="8679" spans="1:5">
      <c r="A8679" s="816">
        <f t="shared" si="564"/>
        <v>30591</v>
      </c>
      <c r="B8679" s="815">
        <f t="shared" si="565"/>
        <v>275</v>
      </c>
      <c r="C8679" s="815">
        <f t="shared" si="566"/>
        <v>91</v>
      </c>
      <c r="D8679" s="815">
        <f t="shared" si="567"/>
        <v>92</v>
      </c>
      <c r="E8679" s="815">
        <v>1983</v>
      </c>
    </row>
    <row r="8680" spans="1:5">
      <c r="A8680" s="816">
        <f t="shared" si="564"/>
        <v>30592</v>
      </c>
      <c r="B8680" s="815">
        <f t="shared" si="565"/>
        <v>276</v>
      </c>
      <c r="C8680" s="815">
        <f t="shared" si="566"/>
        <v>90</v>
      </c>
      <c r="D8680" s="815">
        <f t="shared" si="567"/>
        <v>91</v>
      </c>
      <c r="E8680" s="815">
        <v>1983</v>
      </c>
    </row>
    <row r="8681" spans="1:5">
      <c r="A8681" s="816">
        <f t="shared" si="564"/>
        <v>30593</v>
      </c>
      <c r="B8681" s="815">
        <f t="shared" si="565"/>
        <v>277</v>
      </c>
      <c r="C8681" s="815">
        <f t="shared" si="566"/>
        <v>89</v>
      </c>
      <c r="D8681" s="815">
        <f t="shared" si="567"/>
        <v>90</v>
      </c>
      <c r="E8681" s="815">
        <v>1983</v>
      </c>
    </row>
    <row r="8682" spans="1:5">
      <c r="A8682" s="816">
        <f t="shared" si="564"/>
        <v>30594</v>
      </c>
      <c r="B8682" s="815">
        <f t="shared" si="565"/>
        <v>278</v>
      </c>
      <c r="C8682" s="815">
        <f t="shared" si="566"/>
        <v>88</v>
      </c>
      <c r="D8682" s="815">
        <f t="shared" si="567"/>
        <v>89</v>
      </c>
      <c r="E8682" s="815">
        <v>1983</v>
      </c>
    </row>
    <row r="8683" spans="1:5">
      <c r="A8683" s="816">
        <f t="shared" si="564"/>
        <v>30595</v>
      </c>
      <c r="B8683" s="815">
        <f t="shared" si="565"/>
        <v>279</v>
      </c>
      <c r="C8683" s="815">
        <f t="shared" si="566"/>
        <v>87</v>
      </c>
      <c r="D8683" s="815">
        <f t="shared" si="567"/>
        <v>88</v>
      </c>
      <c r="E8683" s="815">
        <v>1983</v>
      </c>
    </row>
    <row r="8684" spans="1:5">
      <c r="A8684" s="816">
        <f t="shared" si="564"/>
        <v>30596</v>
      </c>
      <c r="B8684" s="815">
        <f t="shared" si="565"/>
        <v>280</v>
      </c>
      <c r="C8684" s="815">
        <f t="shared" si="566"/>
        <v>86</v>
      </c>
      <c r="D8684" s="815">
        <f t="shared" si="567"/>
        <v>87</v>
      </c>
      <c r="E8684" s="815">
        <v>1983</v>
      </c>
    </row>
    <row r="8685" spans="1:5">
      <c r="A8685" s="816">
        <f t="shared" si="564"/>
        <v>30597</v>
      </c>
      <c r="B8685" s="815">
        <f t="shared" si="565"/>
        <v>281</v>
      </c>
      <c r="C8685" s="815">
        <f t="shared" si="566"/>
        <v>85</v>
      </c>
      <c r="D8685" s="815">
        <f t="shared" si="567"/>
        <v>86</v>
      </c>
      <c r="E8685" s="815">
        <v>1983</v>
      </c>
    </row>
    <row r="8686" spans="1:5">
      <c r="A8686" s="816">
        <f t="shared" si="564"/>
        <v>30598</v>
      </c>
      <c r="B8686" s="815">
        <f t="shared" si="565"/>
        <v>282</v>
      </c>
      <c r="C8686" s="815">
        <f t="shared" si="566"/>
        <v>84</v>
      </c>
      <c r="D8686" s="815">
        <f t="shared" si="567"/>
        <v>85</v>
      </c>
      <c r="E8686" s="815">
        <v>1983</v>
      </c>
    </row>
    <row r="8687" spans="1:5">
      <c r="A8687" s="816">
        <f t="shared" si="564"/>
        <v>30599</v>
      </c>
      <c r="B8687" s="815">
        <f t="shared" si="565"/>
        <v>283</v>
      </c>
      <c r="C8687" s="815">
        <f t="shared" si="566"/>
        <v>83</v>
      </c>
      <c r="D8687" s="815">
        <f t="shared" si="567"/>
        <v>84</v>
      </c>
      <c r="E8687" s="815">
        <v>1983</v>
      </c>
    </row>
    <row r="8688" spans="1:5">
      <c r="A8688" s="816">
        <f t="shared" si="564"/>
        <v>30600</v>
      </c>
      <c r="B8688" s="815">
        <f t="shared" si="565"/>
        <v>284</v>
      </c>
      <c r="C8688" s="815">
        <f t="shared" si="566"/>
        <v>82</v>
      </c>
      <c r="D8688" s="815">
        <f t="shared" si="567"/>
        <v>83</v>
      </c>
      <c r="E8688" s="815">
        <v>1983</v>
      </c>
    </row>
    <row r="8689" spans="1:5">
      <c r="A8689" s="816">
        <f t="shared" si="564"/>
        <v>30601</v>
      </c>
      <c r="B8689" s="815">
        <f t="shared" si="565"/>
        <v>285</v>
      </c>
      <c r="C8689" s="815">
        <f t="shared" si="566"/>
        <v>81</v>
      </c>
      <c r="D8689" s="815">
        <f t="shared" si="567"/>
        <v>82</v>
      </c>
      <c r="E8689" s="815">
        <v>1983</v>
      </c>
    </row>
    <row r="8690" spans="1:5">
      <c r="A8690" s="816">
        <f t="shared" si="564"/>
        <v>30602</v>
      </c>
      <c r="B8690" s="815">
        <f t="shared" si="565"/>
        <v>286</v>
      </c>
      <c r="C8690" s="815">
        <f t="shared" si="566"/>
        <v>80</v>
      </c>
      <c r="D8690" s="815">
        <f t="shared" si="567"/>
        <v>81</v>
      </c>
      <c r="E8690" s="815">
        <v>1983</v>
      </c>
    </row>
    <row r="8691" spans="1:5">
      <c r="A8691" s="816">
        <f t="shared" ref="A8691:A8754" si="568">A8690+1</f>
        <v>30603</v>
      </c>
      <c r="B8691" s="815">
        <f t="shared" si="565"/>
        <v>287</v>
      </c>
      <c r="C8691" s="815">
        <f t="shared" si="566"/>
        <v>79</v>
      </c>
      <c r="D8691" s="815">
        <f t="shared" si="567"/>
        <v>80</v>
      </c>
      <c r="E8691" s="815">
        <v>1983</v>
      </c>
    </row>
    <row r="8692" spans="1:5">
      <c r="A8692" s="816">
        <f t="shared" si="568"/>
        <v>30604</v>
      </c>
      <c r="B8692" s="815">
        <f t="shared" si="565"/>
        <v>288</v>
      </c>
      <c r="C8692" s="815">
        <f t="shared" si="566"/>
        <v>78</v>
      </c>
      <c r="D8692" s="815">
        <f t="shared" si="567"/>
        <v>79</v>
      </c>
      <c r="E8692" s="815">
        <v>1983</v>
      </c>
    </row>
    <row r="8693" spans="1:5">
      <c r="A8693" s="816">
        <f t="shared" si="568"/>
        <v>30605</v>
      </c>
      <c r="B8693" s="815">
        <f t="shared" si="565"/>
        <v>289</v>
      </c>
      <c r="C8693" s="815">
        <f t="shared" si="566"/>
        <v>77</v>
      </c>
      <c r="D8693" s="815">
        <f t="shared" si="567"/>
        <v>78</v>
      </c>
      <c r="E8693" s="815">
        <v>1983</v>
      </c>
    </row>
    <row r="8694" spans="1:5">
      <c r="A8694" s="816">
        <f t="shared" si="568"/>
        <v>30606</v>
      </c>
      <c r="B8694" s="815">
        <f t="shared" si="565"/>
        <v>290</v>
      </c>
      <c r="C8694" s="815">
        <f t="shared" si="566"/>
        <v>76</v>
      </c>
      <c r="D8694" s="815">
        <f t="shared" si="567"/>
        <v>77</v>
      </c>
      <c r="E8694" s="815">
        <v>1983</v>
      </c>
    </row>
    <row r="8695" spans="1:5">
      <c r="A8695" s="816">
        <f t="shared" si="568"/>
        <v>30607</v>
      </c>
      <c r="B8695" s="815">
        <f t="shared" si="565"/>
        <v>291</v>
      </c>
      <c r="C8695" s="815">
        <f t="shared" si="566"/>
        <v>75</v>
      </c>
      <c r="D8695" s="815">
        <f t="shared" si="567"/>
        <v>76</v>
      </c>
      <c r="E8695" s="815">
        <v>1983</v>
      </c>
    </row>
    <row r="8696" spans="1:5">
      <c r="A8696" s="816">
        <f t="shared" si="568"/>
        <v>30608</v>
      </c>
      <c r="B8696" s="815">
        <f t="shared" si="565"/>
        <v>292</v>
      </c>
      <c r="C8696" s="815">
        <f t="shared" si="566"/>
        <v>74</v>
      </c>
      <c r="D8696" s="815">
        <f t="shared" si="567"/>
        <v>75</v>
      </c>
      <c r="E8696" s="815">
        <v>1983</v>
      </c>
    </row>
    <row r="8697" spans="1:5">
      <c r="A8697" s="816">
        <f t="shared" si="568"/>
        <v>30609</v>
      </c>
      <c r="B8697" s="815">
        <f t="shared" si="565"/>
        <v>293</v>
      </c>
      <c r="C8697" s="815">
        <f t="shared" si="566"/>
        <v>73</v>
      </c>
      <c r="D8697" s="815">
        <f t="shared" si="567"/>
        <v>74</v>
      </c>
      <c r="E8697" s="815">
        <v>1983</v>
      </c>
    </row>
    <row r="8698" spans="1:5">
      <c r="A8698" s="816">
        <f t="shared" si="568"/>
        <v>30610</v>
      </c>
      <c r="B8698" s="815">
        <f t="shared" si="565"/>
        <v>294</v>
      </c>
      <c r="C8698" s="815">
        <f t="shared" si="566"/>
        <v>72</v>
      </c>
      <c r="D8698" s="815">
        <f t="shared" si="567"/>
        <v>73</v>
      </c>
      <c r="E8698" s="815">
        <v>1983</v>
      </c>
    </row>
    <row r="8699" spans="1:5">
      <c r="A8699" s="816">
        <f t="shared" si="568"/>
        <v>30611</v>
      </c>
      <c r="B8699" s="815">
        <f t="shared" si="565"/>
        <v>295</v>
      </c>
      <c r="C8699" s="815">
        <f t="shared" si="566"/>
        <v>71</v>
      </c>
      <c r="D8699" s="815">
        <f t="shared" si="567"/>
        <v>72</v>
      </c>
      <c r="E8699" s="815">
        <v>1983</v>
      </c>
    </row>
    <row r="8700" spans="1:5">
      <c r="A8700" s="816">
        <f t="shared" si="568"/>
        <v>30612</v>
      </c>
      <c r="B8700" s="815">
        <f t="shared" si="565"/>
        <v>296</v>
      </c>
      <c r="C8700" s="815">
        <f t="shared" si="566"/>
        <v>70</v>
      </c>
      <c r="D8700" s="815">
        <f t="shared" si="567"/>
        <v>71</v>
      </c>
      <c r="E8700" s="815">
        <v>1983</v>
      </c>
    </row>
    <row r="8701" spans="1:5">
      <c r="A8701" s="816">
        <f t="shared" si="568"/>
        <v>30613</v>
      </c>
      <c r="B8701" s="815">
        <f t="shared" si="565"/>
        <v>297</v>
      </c>
      <c r="C8701" s="815">
        <f t="shared" si="566"/>
        <v>69</v>
      </c>
      <c r="D8701" s="815">
        <f t="shared" si="567"/>
        <v>70</v>
      </c>
      <c r="E8701" s="815">
        <v>1983</v>
      </c>
    </row>
    <row r="8702" spans="1:5">
      <c r="A8702" s="816">
        <f t="shared" si="568"/>
        <v>30614</v>
      </c>
      <c r="B8702" s="815">
        <f t="shared" si="565"/>
        <v>298</v>
      </c>
      <c r="C8702" s="815">
        <f t="shared" si="566"/>
        <v>68</v>
      </c>
      <c r="D8702" s="815">
        <f t="shared" si="567"/>
        <v>69</v>
      </c>
      <c r="E8702" s="815">
        <v>1983</v>
      </c>
    </row>
    <row r="8703" spans="1:5">
      <c r="A8703" s="816">
        <f t="shared" si="568"/>
        <v>30615</v>
      </c>
      <c r="B8703" s="815">
        <f t="shared" si="565"/>
        <v>299</v>
      </c>
      <c r="C8703" s="815">
        <f t="shared" si="566"/>
        <v>67</v>
      </c>
      <c r="D8703" s="815">
        <f t="shared" si="567"/>
        <v>68</v>
      </c>
      <c r="E8703" s="815">
        <v>1983</v>
      </c>
    </row>
    <row r="8704" spans="1:5">
      <c r="A8704" s="816">
        <f t="shared" si="568"/>
        <v>30616</v>
      </c>
      <c r="B8704" s="815">
        <f t="shared" si="565"/>
        <v>300</v>
      </c>
      <c r="C8704" s="815">
        <f t="shared" si="566"/>
        <v>66</v>
      </c>
      <c r="D8704" s="815">
        <f t="shared" si="567"/>
        <v>67</v>
      </c>
      <c r="E8704" s="815">
        <v>1983</v>
      </c>
    </row>
    <row r="8705" spans="1:5">
      <c r="A8705" s="816">
        <f t="shared" si="568"/>
        <v>30617</v>
      </c>
      <c r="B8705" s="815">
        <f t="shared" si="565"/>
        <v>301</v>
      </c>
      <c r="C8705" s="815">
        <f t="shared" si="566"/>
        <v>65</v>
      </c>
      <c r="D8705" s="815">
        <f t="shared" si="567"/>
        <v>66</v>
      </c>
      <c r="E8705" s="815">
        <v>1983</v>
      </c>
    </row>
    <row r="8706" spans="1:5">
      <c r="A8706" s="816">
        <f t="shared" si="568"/>
        <v>30618</v>
      </c>
      <c r="B8706" s="815">
        <f t="shared" si="565"/>
        <v>302</v>
      </c>
      <c r="C8706" s="815">
        <f t="shared" si="566"/>
        <v>64</v>
      </c>
      <c r="D8706" s="815">
        <f t="shared" si="567"/>
        <v>65</v>
      </c>
      <c r="E8706" s="815">
        <v>1983</v>
      </c>
    </row>
    <row r="8707" spans="1:5">
      <c r="A8707" s="816">
        <f t="shared" si="568"/>
        <v>30619</v>
      </c>
      <c r="B8707" s="815">
        <f t="shared" si="565"/>
        <v>303</v>
      </c>
      <c r="C8707" s="815">
        <f t="shared" si="566"/>
        <v>63</v>
      </c>
      <c r="D8707" s="815">
        <f t="shared" si="567"/>
        <v>64</v>
      </c>
      <c r="E8707" s="815">
        <v>1983</v>
      </c>
    </row>
    <row r="8708" spans="1:5">
      <c r="A8708" s="816">
        <f t="shared" si="568"/>
        <v>30620</v>
      </c>
      <c r="B8708" s="815">
        <f t="shared" si="565"/>
        <v>304</v>
      </c>
      <c r="C8708" s="815">
        <f t="shared" si="566"/>
        <v>62</v>
      </c>
      <c r="D8708" s="815">
        <f t="shared" si="567"/>
        <v>63</v>
      </c>
      <c r="E8708" s="815">
        <v>1983</v>
      </c>
    </row>
    <row r="8709" spans="1:5">
      <c r="A8709" s="816">
        <f t="shared" si="568"/>
        <v>30621</v>
      </c>
      <c r="B8709" s="815">
        <f t="shared" si="565"/>
        <v>305</v>
      </c>
      <c r="C8709" s="815">
        <f t="shared" si="566"/>
        <v>61</v>
      </c>
      <c r="D8709" s="815">
        <f t="shared" si="567"/>
        <v>62</v>
      </c>
      <c r="E8709" s="815">
        <v>1983</v>
      </c>
    </row>
    <row r="8710" spans="1:5">
      <c r="A8710" s="816">
        <f t="shared" si="568"/>
        <v>30622</v>
      </c>
      <c r="B8710" s="815">
        <f t="shared" si="565"/>
        <v>306</v>
      </c>
      <c r="C8710" s="815">
        <f t="shared" si="566"/>
        <v>60</v>
      </c>
      <c r="D8710" s="815">
        <f t="shared" si="567"/>
        <v>61</v>
      </c>
      <c r="E8710" s="815">
        <v>1983</v>
      </c>
    </row>
    <row r="8711" spans="1:5">
      <c r="A8711" s="816">
        <f t="shared" si="568"/>
        <v>30623</v>
      </c>
      <c r="B8711" s="815">
        <f t="shared" si="565"/>
        <v>307</v>
      </c>
      <c r="C8711" s="815">
        <f t="shared" si="566"/>
        <v>59</v>
      </c>
      <c r="D8711" s="815">
        <f t="shared" si="567"/>
        <v>60</v>
      </c>
      <c r="E8711" s="815">
        <v>1983</v>
      </c>
    </row>
    <row r="8712" spans="1:5">
      <c r="A8712" s="816">
        <f t="shared" si="568"/>
        <v>30624</v>
      </c>
      <c r="B8712" s="815">
        <f t="shared" si="565"/>
        <v>308</v>
      </c>
      <c r="C8712" s="815">
        <f t="shared" si="566"/>
        <v>58</v>
      </c>
      <c r="D8712" s="815">
        <f t="shared" si="567"/>
        <v>59</v>
      </c>
      <c r="E8712" s="815">
        <v>1983</v>
      </c>
    </row>
    <row r="8713" spans="1:5">
      <c r="A8713" s="816">
        <f t="shared" si="568"/>
        <v>30625</v>
      </c>
      <c r="B8713" s="815">
        <f t="shared" si="565"/>
        <v>309</v>
      </c>
      <c r="C8713" s="815">
        <f t="shared" si="566"/>
        <v>57</v>
      </c>
      <c r="D8713" s="815">
        <f t="shared" si="567"/>
        <v>58</v>
      </c>
      <c r="E8713" s="815">
        <v>1983</v>
      </c>
    </row>
    <row r="8714" spans="1:5">
      <c r="A8714" s="816">
        <f t="shared" si="568"/>
        <v>30626</v>
      </c>
      <c r="B8714" s="815">
        <f t="shared" si="565"/>
        <v>310</v>
      </c>
      <c r="C8714" s="815">
        <f t="shared" si="566"/>
        <v>56</v>
      </c>
      <c r="D8714" s="815">
        <f t="shared" si="567"/>
        <v>57</v>
      </c>
      <c r="E8714" s="815">
        <v>1983</v>
      </c>
    </row>
    <row r="8715" spans="1:5">
      <c r="A8715" s="816">
        <f t="shared" si="568"/>
        <v>30627</v>
      </c>
      <c r="B8715" s="815">
        <f t="shared" si="565"/>
        <v>311</v>
      </c>
      <c r="C8715" s="815">
        <f t="shared" si="566"/>
        <v>55</v>
      </c>
      <c r="D8715" s="815">
        <f t="shared" si="567"/>
        <v>56</v>
      </c>
      <c r="E8715" s="815">
        <v>1983</v>
      </c>
    </row>
    <row r="8716" spans="1:5">
      <c r="A8716" s="816">
        <f t="shared" si="568"/>
        <v>30628</v>
      </c>
      <c r="B8716" s="815">
        <f t="shared" si="565"/>
        <v>312</v>
      </c>
      <c r="C8716" s="815">
        <f t="shared" si="566"/>
        <v>54</v>
      </c>
      <c r="D8716" s="815">
        <f t="shared" si="567"/>
        <v>55</v>
      </c>
      <c r="E8716" s="815">
        <v>1983</v>
      </c>
    </row>
    <row r="8717" spans="1:5">
      <c r="A8717" s="816">
        <f t="shared" si="568"/>
        <v>30629</v>
      </c>
      <c r="B8717" s="815">
        <f t="shared" si="565"/>
        <v>313</v>
      </c>
      <c r="C8717" s="815">
        <f t="shared" si="566"/>
        <v>53</v>
      </c>
      <c r="D8717" s="815">
        <f t="shared" si="567"/>
        <v>54</v>
      </c>
      <c r="E8717" s="815">
        <v>1983</v>
      </c>
    </row>
    <row r="8718" spans="1:5">
      <c r="A8718" s="816">
        <f t="shared" si="568"/>
        <v>30630</v>
      </c>
      <c r="B8718" s="815">
        <f t="shared" si="565"/>
        <v>314</v>
      </c>
      <c r="C8718" s="815">
        <f t="shared" si="566"/>
        <v>52</v>
      </c>
      <c r="D8718" s="815">
        <f t="shared" si="567"/>
        <v>53</v>
      </c>
      <c r="E8718" s="815">
        <v>1983</v>
      </c>
    </row>
    <row r="8719" spans="1:5">
      <c r="A8719" s="816">
        <f t="shared" si="568"/>
        <v>30631</v>
      </c>
      <c r="B8719" s="815">
        <f t="shared" si="565"/>
        <v>315</v>
      </c>
      <c r="C8719" s="815">
        <f t="shared" si="566"/>
        <v>51</v>
      </c>
      <c r="D8719" s="815">
        <f t="shared" si="567"/>
        <v>52</v>
      </c>
      <c r="E8719" s="815">
        <v>1983</v>
      </c>
    </row>
    <row r="8720" spans="1:5">
      <c r="A8720" s="816">
        <f t="shared" si="568"/>
        <v>30632</v>
      </c>
      <c r="B8720" s="815">
        <f t="shared" si="565"/>
        <v>316</v>
      </c>
      <c r="C8720" s="815">
        <f t="shared" si="566"/>
        <v>50</v>
      </c>
      <c r="D8720" s="815">
        <f t="shared" si="567"/>
        <v>51</v>
      </c>
      <c r="E8720" s="815">
        <v>1983</v>
      </c>
    </row>
    <row r="8721" spans="1:5">
      <c r="A8721" s="816">
        <f t="shared" si="568"/>
        <v>30633</v>
      </c>
      <c r="B8721" s="815">
        <f t="shared" si="565"/>
        <v>317</v>
      </c>
      <c r="C8721" s="815">
        <f t="shared" si="566"/>
        <v>49</v>
      </c>
      <c r="D8721" s="815">
        <f t="shared" si="567"/>
        <v>50</v>
      </c>
      <c r="E8721" s="815">
        <v>1983</v>
      </c>
    </row>
    <row r="8722" spans="1:5">
      <c r="A8722" s="816">
        <f t="shared" si="568"/>
        <v>30634</v>
      </c>
      <c r="B8722" s="815">
        <f t="shared" si="565"/>
        <v>318</v>
      </c>
      <c r="C8722" s="815">
        <f t="shared" si="566"/>
        <v>48</v>
      </c>
      <c r="D8722" s="815">
        <f t="shared" si="567"/>
        <v>49</v>
      </c>
      <c r="E8722" s="815">
        <v>1983</v>
      </c>
    </row>
    <row r="8723" spans="1:5">
      <c r="A8723" s="816">
        <f t="shared" si="568"/>
        <v>30635</v>
      </c>
      <c r="B8723" s="815">
        <f t="shared" si="565"/>
        <v>319</v>
      </c>
      <c r="C8723" s="815">
        <f t="shared" si="566"/>
        <v>47</v>
      </c>
      <c r="D8723" s="815">
        <f t="shared" si="567"/>
        <v>48</v>
      </c>
      <c r="E8723" s="815">
        <v>1983</v>
      </c>
    </row>
    <row r="8724" spans="1:5">
      <c r="A8724" s="816">
        <f t="shared" si="568"/>
        <v>30636</v>
      </c>
      <c r="B8724" s="815">
        <f t="shared" si="565"/>
        <v>320</v>
      </c>
      <c r="C8724" s="815">
        <f t="shared" si="566"/>
        <v>46</v>
      </c>
      <c r="D8724" s="815">
        <f t="shared" si="567"/>
        <v>47</v>
      </c>
      <c r="E8724" s="815">
        <v>1983</v>
      </c>
    </row>
    <row r="8725" spans="1:5">
      <c r="A8725" s="816">
        <f t="shared" si="568"/>
        <v>30637</v>
      </c>
      <c r="B8725" s="815">
        <f t="shared" si="565"/>
        <v>321</v>
      </c>
      <c r="C8725" s="815">
        <f t="shared" si="566"/>
        <v>45</v>
      </c>
      <c r="D8725" s="815">
        <f t="shared" si="567"/>
        <v>46</v>
      </c>
      <c r="E8725" s="815">
        <v>1983</v>
      </c>
    </row>
    <row r="8726" spans="1:5">
      <c r="A8726" s="816">
        <f t="shared" si="568"/>
        <v>30638</v>
      </c>
      <c r="B8726" s="815">
        <f t="shared" si="565"/>
        <v>322</v>
      </c>
      <c r="C8726" s="815">
        <f t="shared" si="566"/>
        <v>44</v>
      </c>
      <c r="D8726" s="815">
        <f t="shared" si="567"/>
        <v>45</v>
      </c>
      <c r="E8726" s="815">
        <v>1983</v>
      </c>
    </row>
    <row r="8727" spans="1:5">
      <c r="A8727" s="816">
        <f t="shared" si="568"/>
        <v>30639</v>
      </c>
      <c r="B8727" s="815">
        <f t="shared" ref="B8727:B8769" si="569">B8726+1</f>
        <v>323</v>
      </c>
      <c r="C8727" s="815">
        <f t="shared" ref="C8727:C8769" si="570">C8726-1</f>
        <v>43</v>
      </c>
      <c r="D8727" s="815">
        <f t="shared" ref="D8727:D8770" si="571">D8726-1</f>
        <v>44</v>
      </c>
      <c r="E8727" s="815">
        <v>1983</v>
      </c>
    </row>
    <row r="8728" spans="1:5">
      <c r="A8728" s="816">
        <f t="shared" si="568"/>
        <v>30640</v>
      </c>
      <c r="B8728" s="815">
        <f t="shared" si="569"/>
        <v>324</v>
      </c>
      <c r="C8728" s="815">
        <f t="shared" si="570"/>
        <v>42</v>
      </c>
      <c r="D8728" s="815">
        <f t="shared" si="571"/>
        <v>43</v>
      </c>
      <c r="E8728" s="815">
        <v>1983</v>
      </c>
    </row>
    <row r="8729" spans="1:5">
      <c r="A8729" s="816">
        <f t="shared" si="568"/>
        <v>30641</v>
      </c>
      <c r="B8729" s="815">
        <f t="shared" si="569"/>
        <v>325</v>
      </c>
      <c r="C8729" s="815">
        <f t="shared" si="570"/>
        <v>41</v>
      </c>
      <c r="D8729" s="815">
        <f t="shared" si="571"/>
        <v>42</v>
      </c>
      <c r="E8729" s="815">
        <v>1983</v>
      </c>
    </row>
    <row r="8730" spans="1:5">
      <c r="A8730" s="816">
        <f t="shared" si="568"/>
        <v>30642</v>
      </c>
      <c r="B8730" s="815">
        <f t="shared" si="569"/>
        <v>326</v>
      </c>
      <c r="C8730" s="815">
        <f t="shared" si="570"/>
        <v>40</v>
      </c>
      <c r="D8730" s="815">
        <f t="shared" si="571"/>
        <v>41</v>
      </c>
      <c r="E8730" s="815">
        <v>1983</v>
      </c>
    </row>
    <row r="8731" spans="1:5">
      <c r="A8731" s="816">
        <f t="shared" si="568"/>
        <v>30643</v>
      </c>
      <c r="B8731" s="815">
        <f t="shared" si="569"/>
        <v>327</v>
      </c>
      <c r="C8731" s="815">
        <f t="shared" si="570"/>
        <v>39</v>
      </c>
      <c r="D8731" s="815">
        <f t="shared" si="571"/>
        <v>40</v>
      </c>
      <c r="E8731" s="815">
        <v>1983</v>
      </c>
    </row>
    <row r="8732" spans="1:5">
      <c r="A8732" s="816">
        <f t="shared" si="568"/>
        <v>30644</v>
      </c>
      <c r="B8732" s="815">
        <f t="shared" si="569"/>
        <v>328</v>
      </c>
      <c r="C8732" s="815">
        <f t="shared" si="570"/>
        <v>38</v>
      </c>
      <c r="D8732" s="815">
        <f t="shared" si="571"/>
        <v>39</v>
      </c>
      <c r="E8732" s="815">
        <v>1983</v>
      </c>
    </row>
    <row r="8733" spans="1:5">
      <c r="A8733" s="816">
        <f t="shared" si="568"/>
        <v>30645</v>
      </c>
      <c r="B8733" s="815">
        <f t="shared" si="569"/>
        <v>329</v>
      </c>
      <c r="C8733" s="815">
        <f t="shared" si="570"/>
        <v>37</v>
      </c>
      <c r="D8733" s="815">
        <f t="shared" si="571"/>
        <v>38</v>
      </c>
      <c r="E8733" s="815">
        <v>1983</v>
      </c>
    </row>
    <row r="8734" spans="1:5">
      <c r="A8734" s="816">
        <f t="shared" si="568"/>
        <v>30646</v>
      </c>
      <c r="B8734" s="815">
        <f t="shared" si="569"/>
        <v>330</v>
      </c>
      <c r="C8734" s="815">
        <f t="shared" si="570"/>
        <v>36</v>
      </c>
      <c r="D8734" s="815">
        <f t="shared" si="571"/>
        <v>37</v>
      </c>
      <c r="E8734" s="815">
        <v>1983</v>
      </c>
    </row>
    <row r="8735" spans="1:5">
      <c r="A8735" s="816">
        <f t="shared" si="568"/>
        <v>30647</v>
      </c>
      <c r="B8735" s="815">
        <f t="shared" si="569"/>
        <v>331</v>
      </c>
      <c r="C8735" s="815">
        <f t="shared" si="570"/>
        <v>35</v>
      </c>
      <c r="D8735" s="815">
        <f t="shared" si="571"/>
        <v>36</v>
      </c>
      <c r="E8735" s="815">
        <v>1983</v>
      </c>
    </row>
    <row r="8736" spans="1:5">
      <c r="A8736" s="816">
        <f t="shared" si="568"/>
        <v>30648</v>
      </c>
      <c r="B8736" s="815">
        <f t="shared" si="569"/>
        <v>332</v>
      </c>
      <c r="C8736" s="815">
        <f t="shared" si="570"/>
        <v>34</v>
      </c>
      <c r="D8736" s="815">
        <f t="shared" si="571"/>
        <v>35</v>
      </c>
      <c r="E8736" s="815">
        <v>1983</v>
      </c>
    </row>
    <row r="8737" spans="1:5">
      <c r="A8737" s="816">
        <f t="shared" si="568"/>
        <v>30649</v>
      </c>
      <c r="B8737" s="815">
        <f t="shared" si="569"/>
        <v>333</v>
      </c>
      <c r="C8737" s="815">
        <f t="shared" si="570"/>
        <v>33</v>
      </c>
      <c r="D8737" s="815">
        <f t="shared" si="571"/>
        <v>34</v>
      </c>
      <c r="E8737" s="815">
        <v>1983</v>
      </c>
    </row>
    <row r="8738" spans="1:5">
      <c r="A8738" s="816">
        <f t="shared" si="568"/>
        <v>30650</v>
      </c>
      <c r="B8738" s="815">
        <f t="shared" si="569"/>
        <v>334</v>
      </c>
      <c r="C8738" s="815">
        <f t="shared" si="570"/>
        <v>32</v>
      </c>
      <c r="D8738" s="815">
        <f t="shared" si="571"/>
        <v>33</v>
      </c>
      <c r="E8738" s="815">
        <v>1983</v>
      </c>
    </row>
    <row r="8739" spans="1:5">
      <c r="A8739" s="816">
        <f t="shared" si="568"/>
        <v>30651</v>
      </c>
      <c r="B8739" s="815">
        <f t="shared" si="569"/>
        <v>335</v>
      </c>
      <c r="C8739" s="815">
        <f t="shared" si="570"/>
        <v>31</v>
      </c>
      <c r="D8739" s="815">
        <f t="shared" si="571"/>
        <v>32</v>
      </c>
      <c r="E8739" s="815">
        <v>1983</v>
      </c>
    </row>
    <row r="8740" spans="1:5">
      <c r="A8740" s="816">
        <f t="shared" si="568"/>
        <v>30652</v>
      </c>
      <c r="B8740" s="815">
        <f t="shared" si="569"/>
        <v>336</v>
      </c>
      <c r="C8740" s="815">
        <f t="shared" si="570"/>
        <v>30</v>
      </c>
      <c r="D8740" s="815">
        <f t="shared" si="571"/>
        <v>31</v>
      </c>
      <c r="E8740" s="815">
        <v>1983</v>
      </c>
    </row>
    <row r="8741" spans="1:5">
      <c r="A8741" s="816">
        <f t="shared" si="568"/>
        <v>30653</v>
      </c>
      <c r="B8741" s="815">
        <f t="shared" si="569"/>
        <v>337</v>
      </c>
      <c r="C8741" s="815">
        <f t="shared" si="570"/>
        <v>29</v>
      </c>
      <c r="D8741" s="815">
        <f t="shared" si="571"/>
        <v>30</v>
      </c>
      <c r="E8741" s="815">
        <v>1983</v>
      </c>
    </row>
    <row r="8742" spans="1:5">
      <c r="A8742" s="816">
        <f t="shared" si="568"/>
        <v>30654</v>
      </c>
      <c r="B8742" s="815">
        <f t="shared" si="569"/>
        <v>338</v>
      </c>
      <c r="C8742" s="815">
        <f t="shared" si="570"/>
        <v>28</v>
      </c>
      <c r="D8742" s="815">
        <f t="shared" si="571"/>
        <v>29</v>
      </c>
      <c r="E8742" s="815">
        <v>1983</v>
      </c>
    </row>
    <row r="8743" spans="1:5">
      <c r="A8743" s="816">
        <f t="shared" si="568"/>
        <v>30655</v>
      </c>
      <c r="B8743" s="815">
        <f t="shared" si="569"/>
        <v>339</v>
      </c>
      <c r="C8743" s="815">
        <f t="shared" si="570"/>
        <v>27</v>
      </c>
      <c r="D8743" s="815">
        <f t="shared" si="571"/>
        <v>28</v>
      </c>
      <c r="E8743" s="815">
        <v>1983</v>
      </c>
    </row>
    <row r="8744" spans="1:5">
      <c r="A8744" s="816">
        <f t="shared" si="568"/>
        <v>30656</v>
      </c>
      <c r="B8744" s="815">
        <f t="shared" si="569"/>
        <v>340</v>
      </c>
      <c r="C8744" s="815">
        <f t="shared" si="570"/>
        <v>26</v>
      </c>
      <c r="D8744" s="815">
        <f t="shared" si="571"/>
        <v>27</v>
      </c>
      <c r="E8744" s="815">
        <v>1983</v>
      </c>
    </row>
    <row r="8745" spans="1:5">
      <c r="A8745" s="816">
        <f t="shared" si="568"/>
        <v>30657</v>
      </c>
      <c r="B8745" s="815">
        <f t="shared" si="569"/>
        <v>341</v>
      </c>
      <c r="C8745" s="815">
        <f t="shared" si="570"/>
        <v>25</v>
      </c>
      <c r="D8745" s="815">
        <f t="shared" si="571"/>
        <v>26</v>
      </c>
      <c r="E8745" s="815">
        <v>1983</v>
      </c>
    </row>
    <row r="8746" spans="1:5">
      <c r="A8746" s="816">
        <f t="shared" si="568"/>
        <v>30658</v>
      </c>
      <c r="B8746" s="815">
        <f t="shared" si="569"/>
        <v>342</v>
      </c>
      <c r="C8746" s="815">
        <f t="shared" si="570"/>
        <v>24</v>
      </c>
      <c r="D8746" s="815">
        <f t="shared" si="571"/>
        <v>25</v>
      </c>
      <c r="E8746" s="815">
        <v>1983</v>
      </c>
    </row>
    <row r="8747" spans="1:5">
      <c r="A8747" s="816">
        <f t="shared" si="568"/>
        <v>30659</v>
      </c>
      <c r="B8747" s="815">
        <f t="shared" si="569"/>
        <v>343</v>
      </c>
      <c r="C8747" s="815">
        <f t="shared" si="570"/>
        <v>23</v>
      </c>
      <c r="D8747" s="815">
        <f t="shared" si="571"/>
        <v>24</v>
      </c>
      <c r="E8747" s="815">
        <v>1983</v>
      </c>
    </row>
    <row r="8748" spans="1:5">
      <c r="A8748" s="816">
        <f t="shared" si="568"/>
        <v>30660</v>
      </c>
      <c r="B8748" s="815">
        <f t="shared" si="569"/>
        <v>344</v>
      </c>
      <c r="C8748" s="815">
        <f t="shared" si="570"/>
        <v>22</v>
      </c>
      <c r="D8748" s="815">
        <f t="shared" si="571"/>
        <v>23</v>
      </c>
      <c r="E8748" s="815">
        <v>1983</v>
      </c>
    </row>
    <row r="8749" spans="1:5">
      <c r="A8749" s="816">
        <f t="shared" si="568"/>
        <v>30661</v>
      </c>
      <c r="B8749" s="815">
        <f t="shared" si="569"/>
        <v>345</v>
      </c>
      <c r="C8749" s="815">
        <f t="shared" si="570"/>
        <v>21</v>
      </c>
      <c r="D8749" s="815">
        <f t="shared" si="571"/>
        <v>22</v>
      </c>
      <c r="E8749" s="815">
        <v>1983</v>
      </c>
    </row>
    <row r="8750" spans="1:5">
      <c r="A8750" s="816">
        <f t="shared" si="568"/>
        <v>30662</v>
      </c>
      <c r="B8750" s="815">
        <f t="shared" si="569"/>
        <v>346</v>
      </c>
      <c r="C8750" s="815">
        <f t="shared" si="570"/>
        <v>20</v>
      </c>
      <c r="D8750" s="815">
        <f t="shared" si="571"/>
        <v>21</v>
      </c>
      <c r="E8750" s="815">
        <v>1983</v>
      </c>
    </row>
    <row r="8751" spans="1:5">
      <c r="A8751" s="816">
        <f t="shared" si="568"/>
        <v>30663</v>
      </c>
      <c r="B8751" s="815">
        <f t="shared" si="569"/>
        <v>347</v>
      </c>
      <c r="C8751" s="815">
        <f t="shared" si="570"/>
        <v>19</v>
      </c>
      <c r="D8751" s="815">
        <f t="shared" si="571"/>
        <v>20</v>
      </c>
      <c r="E8751" s="815">
        <v>1983</v>
      </c>
    </row>
    <row r="8752" spans="1:5">
      <c r="A8752" s="816">
        <f t="shared" si="568"/>
        <v>30664</v>
      </c>
      <c r="B8752" s="815">
        <f t="shared" si="569"/>
        <v>348</v>
      </c>
      <c r="C8752" s="815">
        <f t="shared" si="570"/>
        <v>18</v>
      </c>
      <c r="D8752" s="815">
        <f t="shared" si="571"/>
        <v>19</v>
      </c>
      <c r="E8752" s="815">
        <v>1983</v>
      </c>
    </row>
    <row r="8753" spans="1:5">
      <c r="A8753" s="816">
        <f t="shared" si="568"/>
        <v>30665</v>
      </c>
      <c r="B8753" s="815">
        <f t="shared" si="569"/>
        <v>349</v>
      </c>
      <c r="C8753" s="815">
        <f t="shared" si="570"/>
        <v>17</v>
      </c>
      <c r="D8753" s="815">
        <f t="shared" si="571"/>
        <v>18</v>
      </c>
      <c r="E8753" s="815">
        <v>1983</v>
      </c>
    </row>
    <row r="8754" spans="1:5">
      <c r="A8754" s="816">
        <f t="shared" si="568"/>
        <v>30666</v>
      </c>
      <c r="B8754" s="815">
        <f t="shared" si="569"/>
        <v>350</v>
      </c>
      <c r="C8754" s="815">
        <f t="shared" si="570"/>
        <v>16</v>
      </c>
      <c r="D8754" s="815">
        <f t="shared" si="571"/>
        <v>17</v>
      </c>
      <c r="E8754" s="815">
        <v>1983</v>
      </c>
    </row>
    <row r="8755" spans="1:5">
      <c r="A8755" s="816">
        <f t="shared" ref="A8755:A8818" si="572">A8754+1</f>
        <v>30667</v>
      </c>
      <c r="B8755" s="815">
        <f t="shared" si="569"/>
        <v>351</v>
      </c>
      <c r="C8755" s="815">
        <f t="shared" si="570"/>
        <v>15</v>
      </c>
      <c r="D8755" s="815">
        <f t="shared" si="571"/>
        <v>16</v>
      </c>
      <c r="E8755" s="815">
        <v>1983</v>
      </c>
    </row>
    <row r="8756" spans="1:5">
      <c r="A8756" s="816">
        <f t="shared" si="572"/>
        <v>30668</v>
      </c>
      <c r="B8756" s="815">
        <f t="shared" si="569"/>
        <v>352</v>
      </c>
      <c r="C8756" s="815">
        <f t="shared" si="570"/>
        <v>14</v>
      </c>
      <c r="D8756" s="815">
        <f t="shared" si="571"/>
        <v>15</v>
      </c>
      <c r="E8756" s="815">
        <v>1983</v>
      </c>
    </row>
    <row r="8757" spans="1:5">
      <c r="A8757" s="816">
        <f t="shared" si="572"/>
        <v>30669</v>
      </c>
      <c r="B8757" s="815">
        <f t="shared" si="569"/>
        <v>353</v>
      </c>
      <c r="C8757" s="815">
        <f t="shared" si="570"/>
        <v>13</v>
      </c>
      <c r="D8757" s="815">
        <f t="shared" si="571"/>
        <v>14</v>
      </c>
      <c r="E8757" s="815">
        <v>1983</v>
      </c>
    </row>
    <row r="8758" spans="1:5">
      <c r="A8758" s="816">
        <f t="shared" si="572"/>
        <v>30670</v>
      </c>
      <c r="B8758" s="815">
        <f t="shared" si="569"/>
        <v>354</v>
      </c>
      <c r="C8758" s="815">
        <f t="shared" si="570"/>
        <v>12</v>
      </c>
      <c r="D8758" s="815">
        <f t="shared" si="571"/>
        <v>13</v>
      </c>
      <c r="E8758" s="815">
        <v>1983</v>
      </c>
    </row>
    <row r="8759" spans="1:5">
      <c r="A8759" s="816">
        <f t="shared" si="572"/>
        <v>30671</v>
      </c>
      <c r="B8759" s="815">
        <f t="shared" si="569"/>
        <v>355</v>
      </c>
      <c r="C8759" s="815">
        <f t="shared" si="570"/>
        <v>11</v>
      </c>
      <c r="D8759" s="815">
        <f t="shared" si="571"/>
        <v>12</v>
      </c>
      <c r="E8759" s="815">
        <v>1983</v>
      </c>
    </row>
    <row r="8760" spans="1:5">
      <c r="A8760" s="816">
        <f t="shared" si="572"/>
        <v>30672</v>
      </c>
      <c r="B8760" s="815">
        <f t="shared" si="569"/>
        <v>356</v>
      </c>
      <c r="C8760" s="815">
        <f t="shared" si="570"/>
        <v>10</v>
      </c>
      <c r="D8760" s="815">
        <f t="shared" si="571"/>
        <v>11</v>
      </c>
      <c r="E8760" s="815">
        <v>1983</v>
      </c>
    </row>
    <row r="8761" spans="1:5">
      <c r="A8761" s="816">
        <f t="shared" si="572"/>
        <v>30673</v>
      </c>
      <c r="B8761" s="815">
        <f t="shared" si="569"/>
        <v>357</v>
      </c>
      <c r="C8761" s="815">
        <f t="shared" si="570"/>
        <v>9</v>
      </c>
      <c r="D8761" s="815">
        <f t="shared" si="571"/>
        <v>10</v>
      </c>
      <c r="E8761" s="815">
        <v>1983</v>
      </c>
    </row>
    <row r="8762" spans="1:5">
      <c r="A8762" s="816">
        <f t="shared" si="572"/>
        <v>30674</v>
      </c>
      <c r="B8762" s="815">
        <f t="shared" si="569"/>
        <v>358</v>
      </c>
      <c r="C8762" s="815">
        <f t="shared" si="570"/>
        <v>8</v>
      </c>
      <c r="D8762" s="815">
        <f t="shared" si="571"/>
        <v>9</v>
      </c>
      <c r="E8762" s="815">
        <v>1983</v>
      </c>
    </row>
    <row r="8763" spans="1:5">
      <c r="A8763" s="816">
        <f t="shared" si="572"/>
        <v>30675</v>
      </c>
      <c r="B8763" s="815">
        <f t="shared" si="569"/>
        <v>359</v>
      </c>
      <c r="C8763" s="815">
        <f t="shared" si="570"/>
        <v>7</v>
      </c>
      <c r="D8763" s="815">
        <f t="shared" si="571"/>
        <v>8</v>
      </c>
      <c r="E8763" s="815">
        <v>1983</v>
      </c>
    </row>
    <row r="8764" spans="1:5">
      <c r="A8764" s="816">
        <f t="shared" si="572"/>
        <v>30676</v>
      </c>
      <c r="B8764" s="815">
        <f t="shared" si="569"/>
        <v>360</v>
      </c>
      <c r="C8764" s="815">
        <f t="shared" si="570"/>
        <v>6</v>
      </c>
      <c r="D8764" s="815">
        <f t="shared" si="571"/>
        <v>7</v>
      </c>
      <c r="E8764" s="815">
        <v>1983</v>
      </c>
    </row>
    <row r="8765" spans="1:5">
      <c r="A8765" s="816">
        <f t="shared" si="572"/>
        <v>30677</v>
      </c>
      <c r="B8765" s="815">
        <f t="shared" si="569"/>
        <v>361</v>
      </c>
      <c r="C8765" s="815">
        <f t="shared" si="570"/>
        <v>5</v>
      </c>
      <c r="D8765" s="815">
        <f t="shared" si="571"/>
        <v>6</v>
      </c>
      <c r="E8765" s="815">
        <v>1983</v>
      </c>
    </row>
    <row r="8766" spans="1:5">
      <c r="A8766" s="816">
        <f t="shared" si="572"/>
        <v>30678</v>
      </c>
      <c r="B8766" s="815">
        <f t="shared" si="569"/>
        <v>362</v>
      </c>
      <c r="C8766" s="815">
        <f t="shared" si="570"/>
        <v>4</v>
      </c>
      <c r="D8766" s="815">
        <f t="shared" si="571"/>
        <v>5</v>
      </c>
      <c r="E8766" s="815">
        <v>1983</v>
      </c>
    </row>
    <row r="8767" spans="1:5">
      <c r="A8767" s="816">
        <f t="shared" si="572"/>
        <v>30679</v>
      </c>
      <c r="B8767" s="815">
        <f t="shared" si="569"/>
        <v>363</v>
      </c>
      <c r="C8767" s="815">
        <f t="shared" si="570"/>
        <v>3</v>
      </c>
      <c r="D8767" s="815">
        <f t="shared" si="571"/>
        <v>4</v>
      </c>
      <c r="E8767" s="815">
        <v>1983</v>
      </c>
    </row>
    <row r="8768" spans="1:5">
      <c r="A8768" s="816">
        <f t="shared" si="572"/>
        <v>30680</v>
      </c>
      <c r="B8768" s="815">
        <f t="shared" si="569"/>
        <v>364</v>
      </c>
      <c r="C8768" s="815">
        <f t="shared" si="570"/>
        <v>2</v>
      </c>
      <c r="D8768" s="815">
        <f t="shared" si="571"/>
        <v>3</v>
      </c>
      <c r="E8768" s="815">
        <v>1983</v>
      </c>
    </row>
    <row r="8769" spans="1:5">
      <c r="A8769" s="816">
        <f t="shared" si="572"/>
        <v>30681</v>
      </c>
      <c r="B8769" s="815">
        <f t="shared" si="569"/>
        <v>365</v>
      </c>
      <c r="C8769" s="815">
        <f t="shared" si="570"/>
        <v>1</v>
      </c>
      <c r="D8769" s="815">
        <f t="shared" si="571"/>
        <v>2</v>
      </c>
      <c r="E8769" s="815">
        <v>1983</v>
      </c>
    </row>
    <row r="8770" spans="1:5">
      <c r="A8770" s="816">
        <f t="shared" si="572"/>
        <v>30682</v>
      </c>
      <c r="B8770" s="815">
        <v>1</v>
      </c>
      <c r="C8770" s="815">
        <v>366</v>
      </c>
      <c r="D8770" s="815">
        <f t="shared" si="571"/>
        <v>1</v>
      </c>
      <c r="E8770" s="815">
        <v>1984</v>
      </c>
    </row>
    <row r="8771" spans="1:5">
      <c r="A8771" s="816">
        <f t="shared" si="572"/>
        <v>30683</v>
      </c>
      <c r="B8771" s="815">
        <f>B8770+1</f>
        <v>2</v>
      </c>
      <c r="C8771" s="815">
        <f>C8770-1</f>
        <v>365</v>
      </c>
      <c r="D8771" s="815">
        <v>365</v>
      </c>
      <c r="E8771" s="815">
        <v>1984</v>
      </c>
    </row>
    <row r="8772" spans="1:5">
      <c r="A8772" s="816">
        <f t="shared" si="572"/>
        <v>30684</v>
      </c>
      <c r="B8772" s="815">
        <f t="shared" ref="B8772:B8835" si="573">B8771+1</f>
        <v>3</v>
      </c>
      <c r="C8772" s="815">
        <f t="shared" ref="C8772:C8835" si="574">C8771-1</f>
        <v>364</v>
      </c>
      <c r="D8772" s="815">
        <f t="shared" ref="D8772:D8835" si="575">D8771-1</f>
        <v>364</v>
      </c>
      <c r="E8772" s="815">
        <v>1984</v>
      </c>
    </row>
    <row r="8773" spans="1:5">
      <c r="A8773" s="816">
        <f t="shared" si="572"/>
        <v>30685</v>
      </c>
      <c r="B8773" s="815">
        <f t="shared" si="573"/>
        <v>4</v>
      </c>
      <c r="C8773" s="815">
        <f t="shared" si="574"/>
        <v>363</v>
      </c>
      <c r="D8773" s="815">
        <f t="shared" si="575"/>
        <v>363</v>
      </c>
      <c r="E8773" s="815">
        <v>1984</v>
      </c>
    </row>
    <row r="8774" spans="1:5">
      <c r="A8774" s="816">
        <f t="shared" si="572"/>
        <v>30686</v>
      </c>
      <c r="B8774" s="815">
        <f t="shared" si="573"/>
        <v>5</v>
      </c>
      <c r="C8774" s="815">
        <f t="shared" si="574"/>
        <v>362</v>
      </c>
      <c r="D8774" s="815">
        <f t="shared" si="575"/>
        <v>362</v>
      </c>
      <c r="E8774" s="815">
        <v>1984</v>
      </c>
    </row>
    <row r="8775" spans="1:5">
      <c r="A8775" s="816">
        <f t="shared" si="572"/>
        <v>30687</v>
      </c>
      <c r="B8775" s="815">
        <f t="shared" si="573"/>
        <v>6</v>
      </c>
      <c r="C8775" s="815">
        <f t="shared" si="574"/>
        <v>361</v>
      </c>
      <c r="D8775" s="815">
        <f t="shared" si="575"/>
        <v>361</v>
      </c>
      <c r="E8775" s="815">
        <v>1984</v>
      </c>
    </row>
    <row r="8776" spans="1:5">
      <c r="A8776" s="816">
        <f t="shared" si="572"/>
        <v>30688</v>
      </c>
      <c r="B8776" s="815">
        <f t="shared" si="573"/>
        <v>7</v>
      </c>
      <c r="C8776" s="815">
        <f t="shared" si="574"/>
        <v>360</v>
      </c>
      <c r="D8776" s="815">
        <f t="shared" si="575"/>
        <v>360</v>
      </c>
      <c r="E8776" s="815">
        <v>1984</v>
      </c>
    </row>
    <row r="8777" spans="1:5">
      <c r="A8777" s="816">
        <f t="shared" si="572"/>
        <v>30689</v>
      </c>
      <c r="B8777" s="815">
        <f t="shared" si="573"/>
        <v>8</v>
      </c>
      <c r="C8777" s="815">
        <f t="shared" si="574"/>
        <v>359</v>
      </c>
      <c r="D8777" s="815">
        <f t="shared" si="575"/>
        <v>359</v>
      </c>
      <c r="E8777" s="815">
        <v>1984</v>
      </c>
    </row>
    <row r="8778" spans="1:5">
      <c r="A8778" s="816">
        <f t="shared" si="572"/>
        <v>30690</v>
      </c>
      <c r="B8778" s="815">
        <f t="shared" si="573"/>
        <v>9</v>
      </c>
      <c r="C8778" s="815">
        <f t="shared" si="574"/>
        <v>358</v>
      </c>
      <c r="D8778" s="815">
        <f t="shared" si="575"/>
        <v>358</v>
      </c>
      <c r="E8778" s="815">
        <v>1984</v>
      </c>
    </row>
    <row r="8779" spans="1:5">
      <c r="A8779" s="816">
        <f t="shared" si="572"/>
        <v>30691</v>
      </c>
      <c r="B8779" s="815">
        <f t="shared" si="573"/>
        <v>10</v>
      </c>
      <c r="C8779" s="815">
        <f t="shared" si="574"/>
        <v>357</v>
      </c>
      <c r="D8779" s="815">
        <f t="shared" si="575"/>
        <v>357</v>
      </c>
      <c r="E8779" s="815">
        <v>1984</v>
      </c>
    </row>
    <row r="8780" spans="1:5">
      <c r="A8780" s="816">
        <f t="shared" si="572"/>
        <v>30692</v>
      </c>
      <c r="B8780" s="815">
        <f t="shared" si="573"/>
        <v>11</v>
      </c>
      <c r="C8780" s="815">
        <f t="shared" si="574"/>
        <v>356</v>
      </c>
      <c r="D8780" s="815">
        <f t="shared" si="575"/>
        <v>356</v>
      </c>
      <c r="E8780" s="815">
        <v>1984</v>
      </c>
    </row>
    <row r="8781" spans="1:5">
      <c r="A8781" s="816">
        <f t="shared" si="572"/>
        <v>30693</v>
      </c>
      <c r="B8781" s="815">
        <f t="shared" si="573"/>
        <v>12</v>
      </c>
      <c r="C8781" s="815">
        <f t="shared" si="574"/>
        <v>355</v>
      </c>
      <c r="D8781" s="815">
        <f t="shared" si="575"/>
        <v>355</v>
      </c>
      <c r="E8781" s="815">
        <v>1984</v>
      </c>
    </row>
    <row r="8782" spans="1:5">
      <c r="A8782" s="816">
        <f t="shared" si="572"/>
        <v>30694</v>
      </c>
      <c r="B8782" s="815">
        <f t="shared" si="573"/>
        <v>13</v>
      </c>
      <c r="C8782" s="815">
        <f t="shared" si="574"/>
        <v>354</v>
      </c>
      <c r="D8782" s="815">
        <f t="shared" si="575"/>
        <v>354</v>
      </c>
      <c r="E8782" s="815">
        <v>1984</v>
      </c>
    </row>
    <row r="8783" spans="1:5">
      <c r="A8783" s="816">
        <f t="shared" si="572"/>
        <v>30695</v>
      </c>
      <c r="B8783" s="815">
        <f t="shared" si="573"/>
        <v>14</v>
      </c>
      <c r="C8783" s="815">
        <f t="shared" si="574"/>
        <v>353</v>
      </c>
      <c r="D8783" s="815">
        <f t="shared" si="575"/>
        <v>353</v>
      </c>
      <c r="E8783" s="815">
        <v>1984</v>
      </c>
    </row>
    <row r="8784" spans="1:5">
      <c r="A8784" s="816">
        <f t="shared" si="572"/>
        <v>30696</v>
      </c>
      <c r="B8784" s="815">
        <f t="shared" si="573"/>
        <v>15</v>
      </c>
      <c r="C8784" s="815">
        <f t="shared" si="574"/>
        <v>352</v>
      </c>
      <c r="D8784" s="815">
        <f t="shared" si="575"/>
        <v>352</v>
      </c>
      <c r="E8784" s="815">
        <v>1984</v>
      </c>
    </row>
    <row r="8785" spans="1:5">
      <c r="A8785" s="816">
        <f t="shared" si="572"/>
        <v>30697</v>
      </c>
      <c r="B8785" s="815">
        <f t="shared" si="573"/>
        <v>16</v>
      </c>
      <c r="C8785" s="815">
        <f t="shared" si="574"/>
        <v>351</v>
      </c>
      <c r="D8785" s="815">
        <f t="shared" si="575"/>
        <v>351</v>
      </c>
      <c r="E8785" s="815">
        <v>1984</v>
      </c>
    </row>
    <row r="8786" spans="1:5">
      <c r="A8786" s="816">
        <f t="shared" si="572"/>
        <v>30698</v>
      </c>
      <c r="B8786" s="815">
        <f t="shared" si="573"/>
        <v>17</v>
      </c>
      <c r="C8786" s="815">
        <f t="shared" si="574"/>
        <v>350</v>
      </c>
      <c r="D8786" s="815">
        <f t="shared" si="575"/>
        <v>350</v>
      </c>
      <c r="E8786" s="815">
        <v>1984</v>
      </c>
    </row>
    <row r="8787" spans="1:5">
      <c r="A8787" s="816">
        <f t="shared" si="572"/>
        <v>30699</v>
      </c>
      <c r="B8787" s="815">
        <f t="shared" si="573"/>
        <v>18</v>
      </c>
      <c r="C8787" s="815">
        <f t="shared" si="574"/>
        <v>349</v>
      </c>
      <c r="D8787" s="815">
        <f t="shared" si="575"/>
        <v>349</v>
      </c>
      <c r="E8787" s="815">
        <v>1984</v>
      </c>
    </row>
    <row r="8788" spans="1:5">
      <c r="A8788" s="816">
        <f t="shared" si="572"/>
        <v>30700</v>
      </c>
      <c r="B8788" s="815">
        <f t="shared" si="573"/>
        <v>19</v>
      </c>
      <c r="C8788" s="815">
        <f t="shared" si="574"/>
        <v>348</v>
      </c>
      <c r="D8788" s="815">
        <f t="shared" si="575"/>
        <v>348</v>
      </c>
      <c r="E8788" s="815">
        <v>1984</v>
      </c>
    </row>
    <row r="8789" spans="1:5">
      <c r="A8789" s="816">
        <f t="shared" si="572"/>
        <v>30701</v>
      </c>
      <c r="B8789" s="815">
        <f t="shared" si="573"/>
        <v>20</v>
      </c>
      <c r="C8789" s="815">
        <f t="shared" si="574"/>
        <v>347</v>
      </c>
      <c r="D8789" s="815">
        <f t="shared" si="575"/>
        <v>347</v>
      </c>
      <c r="E8789" s="815">
        <v>1984</v>
      </c>
    </row>
    <row r="8790" spans="1:5">
      <c r="A8790" s="816">
        <f t="shared" si="572"/>
        <v>30702</v>
      </c>
      <c r="B8790" s="815">
        <f t="shared" si="573"/>
        <v>21</v>
      </c>
      <c r="C8790" s="815">
        <f t="shared" si="574"/>
        <v>346</v>
      </c>
      <c r="D8790" s="815">
        <f t="shared" si="575"/>
        <v>346</v>
      </c>
      <c r="E8790" s="815">
        <v>1984</v>
      </c>
    </row>
    <row r="8791" spans="1:5">
      <c r="A8791" s="816">
        <f t="shared" si="572"/>
        <v>30703</v>
      </c>
      <c r="B8791" s="815">
        <f t="shared" si="573"/>
        <v>22</v>
      </c>
      <c r="C8791" s="815">
        <f t="shared" si="574"/>
        <v>345</v>
      </c>
      <c r="D8791" s="815">
        <f t="shared" si="575"/>
        <v>345</v>
      </c>
      <c r="E8791" s="815">
        <v>1984</v>
      </c>
    </row>
    <row r="8792" spans="1:5">
      <c r="A8792" s="816">
        <f t="shared" si="572"/>
        <v>30704</v>
      </c>
      <c r="B8792" s="815">
        <f t="shared" si="573"/>
        <v>23</v>
      </c>
      <c r="C8792" s="815">
        <f t="shared" si="574"/>
        <v>344</v>
      </c>
      <c r="D8792" s="815">
        <f t="shared" si="575"/>
        <v>344</v>
      </c>
      <c r="E8792" s="815">
        <v>1984</v>
      </c>
    </row>
    <row r="8793" spans="1:5">
      <c r="A8793" s="816">
        <f t="shared" si="572"/>
        <v>30705</v>
      </c>
      <c r="B8793" s="815">
        <f t="shared" si="573"/>
        <v>24</v>
      </c>
      <c r="C8793" s="815">
        <f t="shared" si="574"/>
        <v>343</v>
      </c>
      <c r="D8793" s="815">
        <f t="shared" si="575"/>
        <v>343</v>
      </c>
      <c r="E8793" s="815">
        <v>1984</v>
      </c>
    </row>
    <row r="8794" spans="1:5">
      <c r="A8794" s="816">
        <f t="shared" si="572"/>
        <v>30706</v>
      </c>
      <c r="B8794" s="815">
        <f t="shared" si="573"/>
        <v>25</v>
      </c>
      <c r="C8794" s="815">
        <f t="shared" si="574"/>
        <v>342</v>
      </c>
      <c r="D8794" s="815">
        <f t="shared" si="575"/>
        <v>342</v>
      </c>
      <c r="E8794" s="815">
        <v>1984</v>
      </c>
    </row>
    <row r="8795" spans="1:5">
      <c r="A8795" s="816">
        <f t="shared" si="572"/>
        <v>30707</v>
      </c>
      <c r="B8795" s="815">
        <f t="shared" si="573"/>
        <v>26</v>
      </c>
      <c r="C8795" s="815">
        <f t="shared" si="574"/>
        <v>341</v>
      </c>
      <c r="D8795" s="815">
        <f t="shared" si="575"/>
        <v>341</v>
      </c>
      <c r="E8795" s="815">
        <v>1984</v>
      </c>
    </row>
    <row r="8796" spans="1:5">
      <c r="A8796" s="816">
        <f t="shared" si="572"/>
        <v>30708</v>
      </c>
      <c r="B8796" s="815">
        <f t="shared" si="573"/>
        <v>27</v>
      </c>
      <c r="C8796" s="815">
        <f t="shared" si="574"/>
        <v>340</v>
      </c>
      <c r="D8796" s="815">
        <f t="shared" si="575"/>
        <v>340</v>
      </c>
      <c r="E8796" s="815">
        <v>1984</v>
      </c>
    </row>
    <row r="8797" spans="1:5">
      <c r="A8797" s="816">
        <f t="shared" si="572"/>
        <v>30709</v>
      </c>
      <c r="B8797" s="815">
        <f t="shared" si="573"/>
        <v>28</v>
      </c>
      <c r="C8797" s="815">
        <f t="shared" si="574"/>
        <v>339</v>
      </c>
      <c r="D8797" s="815">
        <f t="shared" si="575"/>
        <v>339</v>
      </c>
      <c r="E8797" s="815">
        <v>1984</v>
      </c>
    </row>
    <row r="8798" spans="1:5">
      <c r="A8798" s="816">
        <f t="shared" si="572"/>
        <v>30710</v>
      </c>
      <c r="B8798" s="815">
        <f t="shared" si="573"/>
        <v>29</v>
      </c>
      <c r="C8798" s="815">
        <f t="shared" si="574"/>
        <v>338</v>
      </c>
      <c r="D8798" s="815">
        <f t="shared" si="575"/>
        <v>338</v>
      </c>
      <c r="E8798" s="815">
        <v>1984</v>
      </c>
    </row>
    <row r="8799" spans="1:5">
      <c r="A8799" s="816">
        <f t="shared" si="572"/>
        <v>30711</v>
      </c>
      <c r="B8799" s="815">
        <f t="shared" si="573"/>
        <v>30</v>
      </c>
      <c r="C8799" s="815">
        <f t="shared" si="574"/>
        <v>337</v>
      </c>
      <c r="D8799" s="815">
        <f t="shared" si="575"/>
        <v>337</v>
      </c>
      <c r="E8799" s="815">
        <v>1984</v>
      </c>
    </row>
    <row r="8800" spans="1:5">
      <c r="A8800" s="816">
        <f t="shared" si="572"/>
        <v>30712</v>
      </c>
      <c r="B8800" s="815">
        <f t="shared" si="573"/>
        <v>31</v>
      </c>
      <c r="C8800" s="815">
        <f t="shared" si="574"/>
        <v>336</v>
      </c>
      <c r="D8800" s="815">
        <f t="shared" si="575"/>
        <v>336</v>
      </c>
      <c r="E8800" s="815">
        <v>1984</v>
      </c>
    </row>
    <row r="8801" spans="1:5">
      <c r="A8801" s="816">
        <f t="shared" si="572"/>
        <v>30713</v>
      </c>
      <c r="B8801" s="815">
        <f t="shared" si="573"/>
        <v>32</v>
      </c>
      <c r="C8801" s="815">
        <f t="shared" si="574"/>
        <v>335</v>
      </c>
      <c r="D8801" s="815">
        <f t="shared" si="575"/>
        <v>335</v>
      </c>
      <c r="E8801" s="815">
        <v>1984</v>
      </c>
    </row>
    <row r="8802" spans="1:5">
      <c r="A8802" s="816">
        <f t="shared" si="572"/>
        <v>30714</v>
      </c>
      <c r="B8802" s="815">
        <f t="shared" si="573"/>
        <v>33</v>
      </c>
      <c r="C8802" s="815">
        <f t="shared" si="574"/>
        <v>334</v>
      </c>
      <c r="D8802" s="815">
        <f t="shared" si="575"/>
        <v>334</v>
      </c>
      <c r="E8802" s="815">
        <v>1984</v>
      </c>
    </row>
    <row r="8803" spans="1:5">
      <c r="A8803" s="816">
        <f t="shared" si="572"/>
        <v>30715</v>
      </c>
      <c r="B8803" s="815">
        <f t="shared" si="573"/>
        <v>34</v>
      </c>
      <c r="C8803" s="815">
        <f t="shared" si="574"/>
        <v>333</v>
      </c>
      <c r="D8803" s="815">
        <f t="shared" si="575"/>
        <v>333</v>
      </c>
      <c r="E8803" s="815">
        <v>1984</v>
      </c>
    </row>
    <row r="8804" spans="1:5">
      <c r="A8804" s="816">
        <f t="shared" si="572"/>
        <v>30716</v>
      </c>
      <c r="B8804" s="815">
        <f t="shared" si="573"/>
        <v>35</v>
      </c>
      <c r="C8804" s="815">
        <f t="shared" si="574"/>
        <v>332</v>
      </c>
      <c r="D8804" s="815">
        <f t="shared" si="575"/>
        <v>332</v>
      </c>
      <c r="E8804" s="815">
        <v>1984</v>
      </c>
    </row>
    <row r="8805" spans="1:5">
      <c r="A8805" s="816">
        <f t="shared" si="572"/>
        <v>30717</v>
      </c>
      <c r="B8805" s="815">
        <f t="shared" si="573"/>
        <v>36</v>
      </c>
      <c r="C8805" s="815">
        <f t="shared" si="574"/>
        <v>331</v>
      </c>
      <c r="D8805" s="815">
        <f t="shared" si="575"/>
        <v>331</v>
      </c>
      <c r="E8805" s="815">
        <v>1984</v>
      </c>
    </row>
    <row r="8806" spans="1:5">
      <c r="A8806" s="816">
        <f t="shared" si="572"/>
        <v>30718</v>
      </c>
      <c r="B8806" s="815">
        <f t="shared" si="573"/>
        <v>37</v>
      </c>
      <c r="C8806" s="815">
        <f t="shared" si="574"/>
        <v>330</v>
      </c>
      <c r="D8806" s="815">
        <f t="shared" si="575"/>
        <v>330</v>
      </c>
      <c r="E8806" s="815">
        <v>1984</v>
      </c>
    </row>
    <row r="8807" spans="1:5">
      <c r="A8807" s="816">
        <f t="shared" si="572"/>
        <v>30719</v>
      </c>
      <c r="B8807" s="815">
        <f t="shared" si="573"/>
        <v>38</v>
      </c>
      <c r="C8807" s="815">
        <f t="shared" si="574"/>
        <v>329</v>
      </c>
      <c r="D8807" s="815">
        <f t="shared" si="575"/>
        <v>329</v>
      </c>
      <c r="E8807" s="815">
        <v>1984</v>
      </c>
    </row>
    <row r="8808" spans="1:5">
      <c r="A8808" s="816">
        <f t="shared" si="572"/>
        <v>30720</v>
      </c>
      <c r="B8808" s="815">
        <f t="shared" si="573"/>
        <v>39</v>
      </c>
      <c r="C8808" s="815">
        <f t="shared" si="574"/>
        <v>328</v>
      </c>
      <c r="D8808" s="815">
        <f t="shared" si="575"/>
        <v>328</v>
      </c>
      <c r="E8808" s="815">
        <v>1984</v>
      </c>
    </row>
    <row r="8809" spans="1:5">
      <c r="A8809" s="816">
        <f t="shared" si="572"/>
        <v>30721</v>
      </c>
      <c r="B8809" s="815">
        <f t="shared" si="573"/>
        <v>40</v>
      </c>
      <c r="C8809" s="815">
        <f t="shared" si="574"/>
        <v>327</v>
      </c>
      <c r="D8809" s="815">
        <f t="shared" si="575"/>
        <v>327</v>
      </c>
      <c r="E8809" s="815">
        <v>1984</v>
      </c>
    </row>
    <row r="8810" spans="1:5">
      <c r="A8810" s="816">
        <f t="shared" si="572"/>
        <v>30722</v>
      </c>
      <c r="B8810" s="815">
        <f t="shared" si="573"/>
        <v>41</v>
      </c>
      <c r="C8810" s="815">
        <f t="shared" si="574"/>
        <v>326</v>
      </c>
      <c r="D8810" s="815">
        <f t="shared" si="575"/>
        <v>326</v>
      </c>
      <c r="E8810" s="815">
        <v>1984</v>
      </c>
    </row>
    <row r="8811" spans="1:5">
      <c r="A8811" s="816">
        <f t="shared" si="572"/>
        <v>30723</v>
      </c>
      <c r="B8811" s="815">
        <f t="shared" si="573"/>
        <v>42</v>
      </c>
      <c r="C8811" s="815">
        <f t="shared" si="574"/>
        <v>325</v>
      </c>
      <c r="D8811" s="815">
        <f t="shared" si="575"/>
        <v>325</v>
      </c>
      <c r="E8811" s="815">
        <v>1984</v>
      </c>
    </row>
    <row r="8812" spans="1:5">
      <c r="A8812" s="816">
        <f t="shared" si="572"/>
        <v>30724</v>
      </c>
      <c r="B8812" s="815">
        <f t="shared" si="573"/>
        <v>43</v>
      </c>
      <c r="C8812" s="815">
        <f t="shared" si="574"/>
        <v>324</v>
      </c>
      <c r="D8812" s="815">
        <f t="shared" si="575"/>
        <v>324</v>
      </c>
      <c r="E8812" s="815">
        <v>1984</v>
      </c>
    </row>
    <row r="8813" spans="1:5">
      <c r="A8813" s="816">
        <f t="shared" si="572"/>
        <v>30725</v>
      </c>
      <c r="B8813" s="815">
        <f t="shared" si="573"/>
        <v>44</v>
      </c>
      <c r="C8813" s="815">
        <f t="shared" si="574"/>
        <v>323</v>
      </c>
      <c r="D8813" s="815">
        <f t="shared" si="575"/>
        <v>323</v>
      </c>
      <c r="E8813" s="815">
        <v>1984</v>
      </c>
    </row>
    <row r="8814" spans="1:5">
      <c r="A8814" s="816">
        <f t="shared" si="572"/>
        <v>30726</v>
      </c>
      <c r="B8814" s="815">
        <f t="shared" si="573"/>
        <v>45</v>
      </c>
      <c r="C8814" s="815">
        <f t="shared" si="574"/>
        <v>322</v>
      </c>
      <c r="D8814" s="815">
        <f t="shared" si="575"/>
        <v>322</v>
      </c>
      <c r="E8814" s="815">
        <v>1984</v>
      </c>
    </row>
    <row r="8815" spans="1:5">
      <c r="A8815" s="816">
        <f t="shared" si="572"/>
        <v>30727</v>
      </c>
      <c r="B8815" s="815">
        <f t="shared" si="573"/>
        <v>46</v>
      </c>
      <c r="C8815" s="815">
        <f t="shared" si="574"/>
        <v>321</v>
      </c>
      <c r="D8815" s="815">
        <f t="shared" si="575"/>
        <v>321</v>
      </c>
      <c r="E8815" s="815">
        <v>1984</v>
      </c>
    </row>
    <row r="8816" spans="1:5">
      <c r="A8816" s="816">
        <f t="shared" si="572"/>
        <v>30728</v>
      </c>
      <c r="B8816" s="815">
        <f t="shared" si="573"/>
        <v>47</v>
      </c>
      <c r="C8816" s="815">
        <f t="shared" si="574"/>
        <v>320</v>
      </c>
      <c r="D8816" s="815">
        <f t="shared" si="575"/>
        <v>320</v>
      </c>
      <c r="E8816" s="815">
        <v>1984</v>
      </c>
    </row>
    <row r="8817" spans="1:5">
      <c r="A8817" s="816">
        <f t="shared" si="572"/>
        <v>30729</v>
      </c>
      <c r="B8817" s="815">
        <f t="shared" si="573"/>
        <v>48</v>
      </c>
      <c r="C8817" s="815">
        <f t="shared" si="574"/>
        <v>319</v>
      </c>
      <c r="D8817" s="815">
        <f t="shared" si="575"/>
        <v>319</v>
      </c>
      <c r="E8817" s="815">
        <v>1984</v>
      </c>
    </row>
    <row r="8818" spans="1:5">
      <c r="A8818" s="816">
        <f t="shared" si="572"/>
        <v>30730</v>
      </c>
      <c r="B8818" s="815">
        <f t="shared" si="573"/>
        <v>49</v>
      </c>
      <c r="C8818" s="815">
        <f t="shared" si="574"/>
        <v>318</v>
      </c>
      <c r="D8818" s="815">
        <f t="shared" si="575"/>
        <v>318</v>
      </c>
      <c r="E8818" s="815">
        <v>1984</v>
      </c>
    </row>
    <row r="8819" spans="1:5">
      <c r="A8819" s="816">
        <f t="shared" ref="A8819:A8882" si="576">A8818+1</f>
        <v>30731</v>
      </c>
      <c r="B8819" s="815">
        <f t="shared" si="573"/>
        <v>50</v>
      </c>
      <c r="C8819" s="815">
        <f t="shared" si="574"/>
        <v>317</v>
      </c>
      <c r="D8819" s="815">
        <f t="shared" si="575"/>
        <v>317</v>
      </c>
      <c r="E8819" s="815">
        <v>1984</v>
      </c>
    </row>
    <row r="8820" spans="1:5">
      <c r="A8820" s="816">
        <f t="shared" si="576"/>
        <v>30732</v>
      </c>
      <c r="B8820" s="815">
        <f t="shared" si="573"/>
        <v>51</v>
      </c>
      <c r="C8820" s="815">
        <f t="shared" si="574"/>
        <v>316</v>
      </c>
      <c r="D8820" s="815">
        <f t="shared" si="575"/>
        <v>316</v>
      </c>
      <c r="E8820" s="815">
        <v>1984</v>
      </c>
    </row>
    <row r="8821" spans="1:5">
      <c r="A8821" s="816">
        <f t="shared" si="576"/>
        <v>30733</v>
      </c>
      <c r="B8821" s="815">
        <f t="shared" si="573"/>
        <v>52</v>
      </c>
      <c r="C8821" s="815">
        <f t="shared" si="574"/>
        <v>315</v>
      </c>
      <c r="D8821" s="815">
        <f t="shared" si="575"/>
        <v>315</v>
      </c>
      <c r="E8821" s="815">
        <v>1984</v>
      </c>
    </row>
    <row r="8822" spans="1:5">
      <c r="A8822" s="816">
        <f t="shared" si="576"/>
        <v>30734</v>
      </c>
      <c r="B8822" s="815">
        <f t="shared" si="573"/>
        <v>53</v>
      </c>
      <c r="C8822" s="815">
        <f t="shared" si="574"/>
        <v>314</v>
      </c>
      <c r="D8822" s="815">
        <f t="shared" si="575"/>
        <v>314</v>
      </c>
      <c r="E8822" s="815">
        <v>1984</v>
      </c>
    </row>
    <row r="8823" spans="1:5">
      <c r="A8823" s="816">
        <f t="shared" si="576"/>
        <v>30735</v>
      </c>
      <c r="B8823" s="815">
        <f t="shared" si="573"/>
        <v>54</v>
      </c>
      <c r="C8823" s="815">
        <f t="shared" si="574"/>
        <v>313</v>
      </c>
      <c r="D8823" s="815">
        <f t="shared" si="575"/>
        <v>313</v>
      </c>
      <c r="E8823" s="815">
        <v>1984</v>
      </c>
    </row>
    <row r="8824" spans="1:5">
      <c r="A8824" s="816">
        <f t="shared" si="576"/>
        <v>30736</v>
      </c>
      <c r="B8824" s="815">
        <f t="shared" si="573"/>
        <v>55</v>
      </c>
      <c r="C8824" s="815">
        <f t="shared" si="574"/>
        <v>312</v>
      </c>
      <c r="D8824" s="815">
        <f t="shared" si="575"/>
        <v>312</v>
      </c>
      <c r="E8824" s="815">
        <v>1984</v>
      </c>
    </row>
    <row r="8825" spans="1:5">
      <c r="A8825" s="816">
        <f t="shared" si="576"/>
        <v>30737</v>
      </c>
      <c r="B8825" s="815">
        <f t="shared" si="573"/>
        <v>56</v>
      </c>
      <c r="C8825" s="815">
        <f t="shared" si="574"/>
        <v>311</v>
      </c>
      <c r="D8825" s="815">
        <f t="shared" si="575"/>
        <v>311</v>
      </c>
      <c r="E8825" s="815">
        <v>1984</v>
      </c>
    </row>
    <row r="8826" spans="1:5">
      <c r="A8826" s="816">
        <f t="shared" si="576"/>
        <v>30738</v>
      </c>
      <c r="B8826" s="815">
        <f t="shared" si="573"/>
        <v>57</v>
      </c>
      <c r="C8826" s="815">
        <f t="shared" si="574"/>
        <v>310</v>
      </c>
      <c r="D8826" s="815">
        <f t="shared" si="575"/>
        <v>310</v>
      </c>
      <c r="E8826" s="815">
        <v>1984</v>
      </c>
    </row>
    <row r="8827" spans="1:5">
      <c r="A8827" s="816">
        <f t="shared" si="576"/>
        <v>30739</v>
      </c>
      <c r="B8827" s="815">
        <f t="shared" si="573"/>
        <v>58</v>
      </c>
      <c r="C8827" s="815">
        <f t="shared" si="574"/>
        <v>309</v>
      </c>
      <c r="D8827" s="815">
        <f t="shared" si="575"/>
        <v>309</v>
      </c>
      <c r="E8827" s="815">
        <v>1984</v>
      </c>
    </row>
    <row r="8828" spans="1:5">
      <c r="A8828" s="816">
        <f t="shared" si="576"/>
        <v>30740</v>
      </c>
      <c r="B8828" s="815">
        <f t="shared" si="573"/>
        <v>59</v>
      </c>
      <c r="C8828" s="815">
        <f t="shared" si="574"/>
        <v>308</v>
      </c>
      <c r="D8828" s="815">
        <f t="shared" si="575"/>
        <v>308</v>
      </c>
      <c r="E8828" s="815">
        <v>1984</v>
      </c>
    </row>
    <row r="8829" spans="1:5">
      <c r="A8829" s="816">
        <f t="shared" si="576"/>
        <v>30741</v>
      </c>
      <c r="B8829" s="815">
        <f t="shared" si="573"/>
        <v>60</v>
      </c>
      <c r="C8829" s="815">
        <f t="shared" si="574"/>
        <v>307</v>
      </c>
      <c r="D8829" s="815">
        <f t="shared" si="575"/>
        <v>307</v>
      </c>
      <c r="E8829" s="815">
        <v>1984</v>
      </c>
    </row>
    <row r="8830" spans="1:5">
      <c r="A8830" s="816">
        <f t="shared" si="576"/>
        <v>30742</v>
      </c>
      <c r="B8830" s="815">
        <f t="shared" si="573"/>
        <v>61</v>
      </c>
      <c r="C8830" s="815">
        <f t="shared" si="574"/>
        <v>306</v>
      </c>
      <c r="D8830" s="815">
        <f t="shared" si="575"/>
        <v>306</v>
      </c>
      <c r="E8830" s="815">
        <v>1984</v>
      </c>
    </row>
    <row r="8831" spans="1:5">
      <c r="A8831" s="816">
        <f t="shared" si="576"/>
        <v>30743</v>
      </c>
      <c r="B8831" s="815">
        <f t="shared" si="573"/>
        <v>62</v>
      </c>
      <c r="C8831" s="815">
        <f t="shared" si="574"/>
        <v>305</v>
      </c>
      <c r="D8831" s="815">
        <f t="shared" si="575"/>
        <v>305</v>
      </c>
      <c r="E8831" s="815">
        <v>1984</v>
      </c>
    </row>
    <row r="8832" spans="1:5">
      <c r="A8832" s="816">
        <f t="shared" si="576"/>
        <v>30744</v>
      </c>
      <c r="B8832" s="815">
        <f t="shared" si="573"/>
        <v>63</v>
      </c>
      <c r="C8832" s="815">
        <f t="shared" si="574"/>
        <v>304</v>
      </c>
      <c r="D8832" s="815">
        <f t="shared" si="575"/>
        <v>304</v>
      </c>
      <c r="E8832" s="815">
        <v>1984</v>
      </c>
    </row>
    <row r="8833" spans="1:5">
      <c r="A8833" s="816">
        <f t="shared" si="576"/>
        <v>30745</v>
      </c>
      <c r="B8833" s="815">
        <f t="shared" si="573"/>
        <v>64</v>
      </c>
      <c r="C8833" s="815">
        <f t="shared" si="574"/>
        <v>303</v>
      </c>
      <c r="D8833" s="815">
        <f t="shared" si="575"/>
        <v>303</v>
      </c>
      <c r="E8833" s="815">
        <v>1984</v>
      </c>
    </row>
    <row r="8834" spans="1:5">
      <c r="A8834" s="816">
        <f t="shared" si="576"/>
        <v>30746</v>
      </c>
      <c r="B8834" s="815">
        <f t="shared" si="573"/>
        <v>65</v>
      </c>
      <c r="C8834" s="815">
        <f t="shared" si="574"/>
        <v>302</v>
      </c>
      <c r="D8834" s="815">
        <f t="shared" si="575"/>
        <v>302</v>
      </c>
      <c r="E8834" s="815">
        <v>1984</v>
      </c>
    </row>
    <row r="8835" spans="1:5">
      <c r="A8835" s="816">
        <f t="shared" si="576"/>
        <v>30747</v>
      </c>
      <c r="B8835" s="815">
        <f t="shared" si="573"/>
        <v>66</v>
      </c>
      <c r="C8835" s="815">
        <f t="shared" si="574"/>
        <v>301</v>
      </c>
      <c r="D8835" s="815">
        <f t="shared" si="575"/>
        <v>301</v>
      </c>
      <c r="E8835" s="815">
        <v>1984</v>
      </c>
    </row>
    <row r="8836" spans="1:5">
      <c r="A8836" s="816">
        <f t="shared" si="576"/>
        <v>30748</v>
      </c>
      <c r="B8836" s="815">
        <f t="shared" ref="B8836:B8899" si="577">B8835+1</f>
        <v>67</v>
      </c>
      <c r="C8836" s="815">
        <f t="shared" ref="C8836:C8899" si="578">C8835-1</f>
        <v>300</v>
      </c>
      <c r="D8836" s="815">
        <f t="shared" ref="D8836:D8899" si="579">D8835-1</f>
        <v>300</v>
      </c>
      <c r="E8836" s="815">
        <v>1984</v>
      </c>
    </row>
    <row r="8837" spans="1:5">
      <c r="A8837" s="816">
        <f t="shared" si="576"/>
        <v>30749</v>
      </c>
      <c r="B8837" s="815">
        <f t="shared" si="577"/>
        <v>68</v>
      </c>
      <c r="C8837" s="815">
        <f t="shared" si="578"/>
        <v>299</v>
      </c>
      <c r="D8837" s="815">
        <f t="shared" si="579"/>
        <v>299</v>
      </c>
      <c r="E8837" s="815">
        <v>1984</v>
      </c>
    </row>
    <row r="8838" spans="1:5">
      <c r="A8838" s="816">
        <f t="shared" si="576"/>
        <v>30750</v>
      </c>
      <c r="B8838" s="815">
        <f t="shared" si="577"/>
        <v>69</v>
      </c>
      <c r="C8838" s="815">
        <f t="shared" si="578"/>
        <v>298</v>
      </c>
      <c r="D8838" s="815">
        <f t="shared" si="579"/>
        <v>298</v>
      </c>
      <c r="E8838" s="815">
        <v>1984</v>
      </c>
    </row>
    <row r="8839" spans="1:5">
      <c r="A8839" s="816">
        <f t="shared" si="576"/>
        <v>30751</v>
      </c>
      <c r="B8839" s="815">
        <f t="shared" si="577"/>
        <v>70</v>
      </c>
      <c r="C8839" s="815">
        <f t="shared" si="578"/>
        <v>297</v>
      </c>
      <c r="D8839" s="815">
        <f t="shared" si="579"/>
        <v>297</v>
      </c>
      <c r="E8839" s="815">
        <v>1984</v>
      </c>
    </row>
    <row r="8840" spans="1:5">
      <c r="A8840" s="816">
        <f t="shared" si="576"/>
        <v>30752</v>
      </c>
      <c r="B8840" s="815">
        <f t="shared" si="577"/>
        <v>71</v>
      </c>
      <c r="C8840" s="815">
        <f t="shared" si="578"/>
        <v>296</v>
      </c>
      <c r="D8840" s="815">
        <f t="shared" si="579"/>
        <v>296</v>
      </c>
      <c r="E8840" s="815">
        <v>1984</v>
      </c>
    </row>
    <row r="8841" spans="1:5">
      <c r="A8841" s="816">
        <f t="shared" si="576"/>
        <v>30753</v>
      </c>
      <c r="B8841" s="815">
        <f t="shared" si="577"/>
        <v>72</v>
      </c>
      <c r="C8841" s="815">
        <f t="shared" si="578"/>
        <v>295</v>
      </c>
      <c r="D8841" s="815">
        <f t="shared" si="579"/>
        <v>295</v>
      </c>
      <c r="E8841" s="815">
        <v>1984</v>
      </c>
    </row>
    <row r="8842" spans="1:5">
      <c r="A8842" s="816">
        <f t="shared" si="576"/>
        <v>30754</v>
      </c>
      <c r="B8842" s="815">
        <f t="shared" si="577"/>
        <v>73</v>
      </c>
      <c r="C8842" s="815">
        <f t="shared" si="578"/>
        <v>294</v>
      </c>
      <c r="D8842" s="815">
        <f t="shared" si="579"/>
        <v>294</v>
      </c>
      <c r="E8842" s="815">
        <v>1984</v>
      </c>
    </row>
    <row r="8843" spans="1:5">
      <c r="A8843" s="816">
        <f t="shared" si="576"/>
        <v>30755</v>
      </c>
      <c r="B8843" s="815">
        <f t="shared" si="577"/>
        <v>74</v>
      </c>
      <c r="C8843" s="815">
        <f t="shared" si="578"/>
        <v>293</v>
      </c>
      <c r="D8843" s="815">
        <f t="shared" si="579"/>
        <v>293</v>
      </c>
      <c r="E8843" s="815">
        <v>1984</v>
      </c>
    </row>
    <row r="8844" spans="1:5">
      <c r="A8844" s="816">
        <f t="shared" si="576"/>
        <v>30756</v>
      </c>
      <c r="B8844" s="815">
        <f t="shared" si="577"/>
        <v>75</v>
      </c>
      <c r="C8844" s="815">
        <f t="shared" si="578"/>
        <v>292</v>
      </c>
      <c r="D8844" s="815">
        <f t="shared" si="579"/>
        <v>292</v>
      </c>
      <c r="E8844" s="815">
        <v>1984</v>
      </c>
    </row>
    <row r="8845" spans="1:5">
      <c r="A8845" s="816">
        <f t="shared" si="576"/>
        <v>30757</v>
      </c>
      <c r="B8845" s="815">
        <f t="shared" si="577"/>
        <v>76</v>
      </c>
      <c r="C8845" s="815">
        <f t="shared" si="578"/>
        <v>291</v>
      </c>
      <c r="D8845" s="815">
        <f t="shared" si="579"/>
        <v>291</v>
      </c>
      <c r="E8845" s="815">
        <v>1984</v>
      </c>
    </row>
    <row r="8846" spans="1:5">
      <c r="A8846" s="816">
        <f t="shared" si="576"/>
        <v>30758</v>
      </c>
      <c r="B8846" s="815">
        <f t="shared" si="577"/>
        <v>77</v>
      </c>
      <c r="C8846" s="815">
        <f t="shared" si="578"/>
        <v>290</v>
      </c>
      <c r="D8846" s="815">
        <f t="shared" si="579"/>
        <v>290</v>
      </c>
      <c r="E8846" s="815">
        <v>1984</v>
      </c>
    </row>
    <row r="8847" spans="1:5">
      <c r="A8847" s="816">
        <f t="shared" si="576"/>
        <v>30759</v>
      </c>
      <c r="B8847" s="815">
        <f t="shared" si="577"/>
        <v>78</v>
      </c>
      <c r="C8847" s="815">
        <f t="shared" si="578"/>
        <v>289</v>
      </c>
      <c r="D8847" s="815">
        <f t="shared" si="579"/>
        <v>289</v>
      </c>
      <c r="E8847" s="815">
        <v>1984</v>
      </c>
    </row>
    <row r="8848" spans="1:5">
      <c r="A8848" s="816">
        <f t="shared" si="576"/>
        <v>30760</v>
      </c>
      <c r="B8848" s="815">
        <f t="shared" si="577"/>
        <v>79</v>
      </c>
      <c r="C8848" s="815">
        <f t="shared" si="578"/>
        <v>288</v>
      </c>
      <c r="D8848" s="815">
        <f t="shared" si="579"/>
        <v>288</v>
      </c>
      <c r="E8848" s="815">
        <v>1984</v>
      </c>
    </row>
    <row r="8849" spans="1:5">
      <c r="A8849" s="816">
        <f t="shared" si="576"/>
        <v>30761</v>
      </c>
      <c r="B8849" s="815">
        <f t="shared" si="577"/>
        <v>80</v>
      </c>
      <c r="C8849" s="815">
        <f t="shared" si="578"/>
        <v>287</v>
      </c>
      <c r="D8849" s="815">
        <f t="shared" si="579"/>
        <v>287</v>
      </c>
      <c r="E8849" s="815">
        <v>1984</v>
      </c>
    </row>
    <row r="8850" spans="1:5">
      <c r="A8850" s="816">
        <f t="shared" si="576"/>
        <v>30762</v>
      </c>
      <c r="B8850" s="815">
        <f t="shared" si="577"/>
        <v>81</v>
      </c>
      <c r="C8850" s="815">
        <f t="shared" si="578"/>
        <v>286</v>
      </c>
      <c r="D8850" s="815">
        <f t="shared" si="579"/>
        <v>286</v>
      </c>
      <c r="E8850" s="815">
        <v>1984</v>
      </c>
    </row>
    <row r="8851" spans="1:5">
      <c r="A8851" s="816">
        <f t="shared" si="576"/>
        <v>30763</v>
      </c>
      <c r="B8851" s="815">
        <f t="shared" si="577"/>
        <v>82</v>
      </c>
      <c r="C8851" s="815">
        <f t="shared" si="578"/>
        <v>285</v>
      </c>
      <c r="D8851" s="815">
        <f t="shared" si="579"/>
        <v>285</v>
      </c>
      <c r="E8851" s="815">
        <v>1984</v>
      </c>
    </row>
    <row r="8852" spans="1:5">
      <c r="A8852" s="816">
        <f t="shared" si="576"/>
        <v>30764</v>
      </c>
      <c r="B8852" s="815">
        <f t="shared" si="577"/>
        <v>83</v>
      </c>
      <c r="C8852" s="815">
        <f t="shared" si="578"/>
        <v>284</v>
      </c>
      <c r="D8852" s="815">
        <f t="shared" si="579"/>
        <v>284</v>
      </c>
      <c r="E8852" s="815">
        <v>1984</v>
      </c>
    </row>
    <row r="8853" spans="1:5">
      <c r="A8853" s="816">
        <f t="shared" si="576"/>
        <v>30765</v>
      </c>
      <c r="B8853" s="815">
        <f t="shared" si="577"/>
        <v>84</v>
      </c>
      <c r="C8853" s="815">
        <f t="shared" si="578"/>
        <v>283</v>
      </c>
      <c r="D8853" s="815">
        <f t="shared" si="579"/>
        <v>283</v>
      </c>
      <c r="E8853" s="815">
        <v>1984</v>
      </c>
    </row>
    <row r="8854" spans="1:5">
      <c r="A8854" s="816">
        <f t="shared" si="576"/>
        <v>30766</v>
      </c>
      <c r="B8854" s="815">
        <f t="shared" si="577"/>
        <v>85</v>
      </c>
      <c r="C8854" s="815">
        <f t="shared" si="578"/>
        <v>282</v>
      </c>
      <c r="D8854" s="815">
        <f t="shared" si="579"/>
        <v>282</v>
      </c>
      <c r="E8854" s="815">
        <v>1984</v>
      </c>
    </row>
    <row r="8855" spans="1:5">
      <c r="A8855" s="816">
        <f t="shared" si="576"/>
        <v>30767</v>
      </c>
      <c r="B8855" s="815">
        <f t="shared" si="577"/>
        <v>86</v>
      </c>
      <c r="C8855" s="815">
        <f t="shared" si="578"/>
        <v>281</v>
      </c>
      <c r="D8855" s="815">
        <f t="shared" si="579"/>
        <v>281</v>
      </c>
      <c r="E8855" s="815">
        <v>1984</v>
      </c>
    </row>
    <row r="8856" spans="1:5">
      <c r="A8856" s="816">
        <f t="shared" si="576"/>
        <v>30768</v>
      </c>
      <c r="B8856" s="815">
        <f t="shared" si="577"/>
        <v>87</v>
      </c>
      <c r="C8856" s="815">
        <f t="shared" si="578"/>
        <v>280</v>
      </c>
      <c r="D8856" s="815">
        <f t="shared" si="579"/>
        <v>280</v>
      </c>
      <c r="E8856" s="815">
        <v>1984</v>
      </c>
    </row>
    <row r="8857" spans="1:5">
      <c r="A8857" s="816">
        <f t="shared" si="576"/>
        <v>30769</v>
      </c>
      <c r="B8857" s="815">
        <f t="shared" si="577"/>
        <v>88</v>
      </c>
      <c r="C8857" s="815">
        <f t="shared" si="578"/>
        <v>279</v>
      </c>
      <c r="D8857" s="815">
        <f t="shared" si="579"/>
        <v>279</v>
      </c>
      <c r="E8857" s="815">
        <v>1984</v>
      </c>
    </row>
    <row r="8858" spans="1:5">
      <c r="A8858" s="816">
        <f t="shared" si="576"/>
        <v>30770</v>
      </c>
      <c r="B8858" s="815">
        <f t="shared" si="577"/>
        <v>89</v>
      </c>
      <c r="C8858" s="815">
        <f t="shared" si="578"/>
        <v>278</v>
      </c>
      <c r="D8858" s="815">
        <f t="shared" si="579"/>
        <v>278</v>
      </c>
      <c r="E8858" s="815">
        <v>1984</v>
      </c>
    </row>
    <row r="8859" spans="1:5">
      <c r="A8859" s="816">
        <f t="shared" si="576"/>
        <v>30771</v>
      </c>
      <c r="B8859" s="815">
        <f t="shared" si="577"/>
        <v>90</v>
      </c>
      <c r="C8859" s="815">
        <f t="shared" si="578"/>
        <v>277</v>
      </c>
      <c r="D8859" s="815">
        <f t="shared" si="579"/>
        <v>277</v>
      </c>
      <c r="E8859" s="815">
        <v>1984</v>
      </c>
    </row>
    <row r="8860" spans="1:5">
      <c r="A8860" s="816">
        <f t="shared" si="576"/>
        <v>30772</v>
      </c>
      <c r="B8860" s="815">
        <f t="shared" si="577"/>
        <v>91</v>
      </c>
      <c r="C8860" s="815">
        <f t="shared" si="578"/>
        <v>276</v>
      </c>
      <c r="D8860" s="815">
        <f t="shared" si="579"/>
        <v>276</v>
      </c>
      <c r="E8860" s="815">
        <v>1984</v>
      </c>
    </row>
    <row r="8861" spans="1:5">
      <c r="A8861" s="816">
        <f t="shared" si="576"/>
        <v>30773</v>
      </c>
      <c r="B8861" s="815">
        <f t="shared" si="577"/>
        <v>92</v>
      </c>
      <c r="C8861" s="815">
        <f t="shared" si="578"/>
        <v>275</v>
      </c>
      <c r="D8861" s="815">
        <f t="shared" si="579"/>
        <v>275</v>
      </c>
      <c r="E8861" s="815">
        <v>1984</v>
      </c>
    </row>
    <row r="8862" spans="1:5">
      <c r="A8862" s="816">
        <f t="shared" si="576"/>
        <v>30774</v>
      </c>
      <c r="B8862" s="815">
        <f t="shared" si="577"/>
        <v>93</v>
      </c>
      <c r="C8862" s="815">
        <f t="shared" si="578"/>
        <v>274</v>
      </c>
      <c r="D8862" s="815">
        <f t="shared" si="579"/>
        <v>274</v>
      </c>
      <c r="E8862" s="815">
        <v>1984</v>
      </c>
    </row>
    <row r="8863" spans="1:5">
      <c r="A8863" s="816">
        <f t="shared" si="576"/>
        <v>30775</v>
      </c>
      <c r="B8863" s="815">
        <f t="shared" si="577"/>
        <v>94</v>
      </c>
      <c r="C8863" s="815">
        <f t="shared" si="578"/>
        <v>273</v>
      </c>
      <c r="D8863" s="815">
        <f t="shared" si="579"/>
        <v>273</v>
      </c>
      <c r="E8863" s="815">
        <v>1984</v>
      </c>
    </row>
    <row r="8864" spans="1:5">
      <c r="A8864" s="816">
        <f t="shared" si="576"/>
        <v>30776</v>
      </c>
      <c r="B8864" s="815">
        <f t="shared" si="577"/>
        <v>95</v>
      </c>
      <c r="C8864" s="815">
        <f t="shared" si="578"/>
        <v>272</v>
      </c>
      <c r="D8864" s="815">
        <f t="shared" si="579"/>
        <v>272</v>
      </c>
      <c r="E8864" s="815">
        <v>1984</v>
      </c>
    </row>
    <row r="8865" spans="1:5">
      <c r="A8865" s="816">
        <f t="shared" si="576"/>
        <v>30777</v>
      </c>
      <c r="B8865" s="815">
        <f t="shared" si="577"/>
        <v>96</v>
      </c>
      <c r="C8865" s="815">
        <f t="shared" si="578"/>
        <v>271</v>
      </c>
      <c r="D8865" s="815">
        <f t="shared" si="579"/>
        <v>271</v>
      </c>
      <c r="E8865" s="815">
        <v>1984</v>
      </c>
    </row>
    <row r="8866" spans="1:5">
      <c r="A8866" s="816">
        <f t="shared" si="576"/>
        <v>30778</v>
      </c>
      <c r="B8866" s="815">
        <f t="shared" si="577"/>
        <v>97</v>
      </c>
      <c r="C8866" s="815">
        <f t="shared" si="578"/>
        <v>270</v>
      </c>
      <c r="D8866" s="815">
        <f t="shared" si="579"/>
        <v>270</v>
      </c>
      <c r="E8866" s="815">
        <v>1984</v>
      </c>
    </row>
    <row r="8867" spans="1:5">
      <c r="A8867" s="816">
        <f t="shared" si="576"/>
        <v>30779</v>
      </c>
      <c r="B8867" s="815">
        <f t="shared" si="577"/>
        <v>98</v>
      </c>
      <c r="C8867" s="815">
        <f t="shared" si="578"/>
        <v>269</v>
      </c>
      <c r="D8867" s="815">
        <f t="shared" si="579"/>
        <v>269</v>
      </c>
      <c r="E8867" s="815">
        <v>1984</v>
      </c>
    </row>
    <row r="8868" spans="1:5">
      <c r="A8868" s="816">
        <f t="shared" si="576"/>
        <v>30780</v>
      </c>
      <c r="B8868" s="815">
        <f t="shared" si="577"/>
        <v>99</v>
      </c>
      <c r="C8868" s="815">
        <f t="shared" si="578"/>
        <v>268</v>
      </c>
      <c r="D8868" s="815">
        <f t="shared" si="579"/>
        <v>268</v>
      </c>
      <c r="E8868" s="815">
        <v>1984</v>
      </c>
    </row>
    <row r="8869" spans="1:5">
      <c r="A8869" s="816">
        <f t="shared" si="576"/>
        <v>30781</v>
      </c>
      <c r="B8869" s="815">
        <f t="shared" si="577"/>
        <v>100</v>
      </c>
      <c r="C8869" s="815">
        <f t="shared" si="578"/>
        <v>267</v>
      </c>
      <c r="D8869" s="815">
        <f t="shared" si="579"/>
        <v>267</v>
      </c>
      <c r="E8869" s="815">
        <v>1984</v>
      </c>
    </row>
    <row r="8870" spans="1:5">
      <c r="A8870" s="816">
        <f t="shared" si="576"/>
        <v>30782</v>
      </c>
      <c r="B8870" s="815">
        <f t="shared" si="577"/>
        <v>101</v>
      </c>
      <c r="C8870" s="815">
        <f t="shared" si="578"/>
        <v>266</v>
      </c>
      <c r="D8870" s="815">
        <f t="shared" si="579"/>
        <v>266</v>
      </c>
      <c r="E8870" s="815">
        <v>1984</v>
      </c>
    </row>
    <row r="8871" spans="1:5">
      <c r="A8871" s="816">
        <f t="shared" si="576"/>
        <v>30783</v>
      </c>
      <c r="B8871" s="815">
        <f t="shared" si="577"/>
        <v>102</v>
      </c>
      <c r="C8871" s="815">
        <f t="shared" si="578"/>
        <v>265</v>
      </c>
      <c r="D8871" s="815">
        <f t="shared" si="579"/>
        <v>265</v>
      </c>
      <c r="E8871" s="815">
        <v>1984</v>
      </c>
    </row>
    <row r="8872" spans="1:5">
      <c r="A8872" s="816">
        <f t="shared" si="576"/>
        <v>30784</v>
      </c>
      <c r="B8872" s="815">
        <f t="shared" si="577"/>
        <v>103</v>
      </c>
      <c r="C8872" s="815">
        <f t="shared" si="578"/>
        <v>264</v>
      </c>
      <c r="D8872" s="815">
        <f t="shared" si="579"/>
        <v>264</v>
      </c>
      <c r="E8872" s="815">
        <v>1984</v>
      </c>
    </row>
    <row r="8873" spans="1:5">
      <c r="A8873" s="816">
        <f t="shared" si="576"/>
        <v>30785</v>
      </c>
      <c r="B8873" s="815">
        <f t="shared" si="577"/>
        <v>104</v>
      </c>
      <c r="C8873" s="815">
        <f t="shared" si="578"/>
        <v>263</v>
      </c>
      <c r="D8873" s="815">
        <f t="shared" si="579"/>
        <v>263</v>
      </c>
      <c r="E8873" s="815">
        <v>1984</v>
      </c>
    </row>
    <row r="8874" spans="1:5">
      <c r="A8874" s="816">
        <f t="shared" si="576"/>
        <v>30786</v>
      </c>
      <c r="B8874" s="815">
        <f t="shared" si="577"/>
        <v>105</v>
      </c>
      <c r="C8874" s="815">
        <f t="shared" si="578"/>
        <v>262</v>
      </c>
      <c r="D8874" s="815">
        <f t="shared" si="579"/>
        <v>262</v>
      </c>
      <c r="E8874" s="815">
        <v>1984</v>
      </c>
    </row>
    <row r="8875" spans="1:5">
      <c r="A8875" s="816">
        <f t="shared" si="576"/>
        <v>30787</v>
      </c>
      <c r="B8875" s="815">
        <f t="shared" si="577"/>
        <v>106</v>
      </c>
      <c r="C8875" s="815">
        <f t="shared" si="578"/>
        <v>261</v>
      </c>
      <c r="D8875" s="815">
        <f t="shared" si="579"/>
        <v>261</v>
      </c>
      <c r="E8875" s="815">
        <v>1984</v>
      </c>
    </row>
    <row r="8876" spans="1:5">
      <c r="A8876" s="816">
        <f t="shared" si="576"/>
        <v>30788</v>
      </c>
      <c r="B8876" s="815">
        <f t="shared" si="577"/>
        <v>107</v>
      </c>
      <c r="C8876" s="815">
        <f t="shared" si="578"/>
        <v>260</v>
      </c>
      <c r="D8876" s="815">
        <f t="shared" si="579"/>
        <v>260</v>
      </c>
      <c r="E8876" s="815">
        <v>1984</v>
      </c>
    </row>
    <row r="8877" spans="1:5">
      <c r="A8877" s="816">
        <f t="shared" si="576"/>
        <v>30789</v>
      </c>
      <c r="B8877" s="815">
        <f t="shared" si="577"/>
        <v>108</v>
      </c>
      <c r="C8877" s="815">
        <f t="shared" si="578"/>
        <v>259</v>
      </c>
      <c r="D8877" s="815">
        <f t="shared" si="579"/>
        <v>259</v>
      </c>
      <c r="E8877" s="815">
        <v>1984</v>
      </c>
    </row>
    <row r="8878" spans="1:5">
      <c r="A8878" s="816">
        <f t="shared" si="576"/>
        <v>30790</v>
      </c>
      <c r="B8878" s="815">
        <f t="shared" si="577"/>
        <v>109</v>
      </c>
      <c r="C8878" s="815">
        <f t="shared" si="578"/>
        <v>258</v>
      </c>
      <c r="D8878" s="815">
        <f t="shared" si="579"/>
        <v>258</v>
      </c>
      <c r="E8878" s="815">
        <v>1984</v>
      </c>
    </row>
    <row r="8879" spans="1:5">
      <c r="A8879" s="816">
        <f t="shared" si="576"/>
        <v>30791</v>
      </c>
      <c r="B8879" s="815">
        <f t="shared" si="577"/>
        <v>110</v>
      </c>
      <c r="C8879" s="815">
        <f t="shared" si="578"/>
        <v>257</v>
      </c>
      <c r="D8879" s="815">
        <f t="shared" si="579"/>
        <v>257</v>
      </c>
      <c r="E8879" s="815">
        <v>1984</v>
      </c>
    </row>
    <row r="8880" spans="1:5">
      <c r="A8880" s="816">
        <f t="shared" si="576"/>
        <v>30792</v>
      </c>
      <c r="B8880" s="815">
        <f t="shared" si="577"/>
        <v>111</v>
      </c>
      <c r="C8880" s="815">
        <f t="shared" si="578"/>
        <v>256</v>
      </c>
      <c r="D8880" s="815">
        <f t="shared" si="579"/>
        <v>256</v>
      </c>
      <c r="E8880" s="815">
        <v>1984</v>
      </c>
    </row>
    <row r="8881" spans="1:5">
      <c r="A8881" s="816">
        <f t="shared" si="576"/>
        <v>30793</v>
      </c>
      <c r="B8881" s="815">
        <f t="shared" si="577"/>
        <v>112</v>
      </c>
      <c r="C8881" s="815">
        <f t="shared" si="578"/>
        <v>255</v>
      </c>
      <c r="D8881" s="815">
        <f t="shared" si="579"/>
        <v>255</v>
      </c>
      <c r="E8881" s="815">
        <v>1984</v>
      </c>
    </row>
    <row r="8882" spans="1:5">
      <c r="A8882" s="816">
        <f t="shared" si="576"/>
        <v>30794</v>
      </c>
      <c r="B8882" s="815">
        <f t="shared" si="577"/>
        <v>113</v>
      </c>
      <c r="C8882" s="815">
        <f t="shared" si="578"/>
        <v>254</v>
      </c>
      <c r="D8882" s="815">
        <f t="shared" si="579"/>
        <v>254</v>
      </c>
      <c r="E8882" s="815">
        <v>1984</v>
      </c>
    </row>
    <row r="8883" spans="1:5">
      <c r="A8883" s="816">
        <f t="shared" ref="A8883:A8946" si="580">A8882+1</f>
        <v>30795</v>
      </c>
      <c r="B8883" s="815">
        <f t="shared" si="577"/>
        <v>114</v>
      </c>
      <c r="C8883" s="815">
        <f t="shared" si="578"/>
        <v>253</v>
      </c>
      <c r="D8883" s="815">
        <f t="shared" si="579"/>
        <v>253</v>
      </c>
      <c r="E8883" s="815">
        <v>1984</v>
      </c>
    </row>
    <row r="8884" spans="1:5">
      <c r="A8884" s="816">
        <f t="shared" si="580"/>
        <v>30796</v>
      </c>
      <c r="B8884" s="815">
        <f t="shared" si="577"/>
        <v>115</v>
      </c>
      <c r="C8884" s="815">
        <f t="shared" si="578"/>
        <v>252</v>
      </c>
      <c r="D8884" s="815">
        <f t="shared" si="579"/>
        <v>252</v>
      </c>
      <c r="E8884" s="815">
        <v>1984</v>
      </c>
    </row>
    <row r="8885" spans="1:5">
      <c r="A8885" s="816">
        <f t="shared" si="580"/>
        <v>30797</v>
      </c>
      <c r="B8885" s="815">
        <f t="shared" si="577"/>
        <v>116</v>
      </c>
      <c r="C8885" s="815">
        <f t="shared" si="578"/>
        <v>251</v>
      </c>
      <c r="D8885" s="815">
        <f t="shared" si="579"/>
        <v>251</v>
      </c>
      <c r="E8885" s="815">
        <v>1984</v>
      </c>
    </row>
    <row r="8886" spans="1:5">
      <c r="A8886" s="816">
        <f t="shared" si="580"/>
        <v>30798</v>
      </c>
      <c r="B8886" s="815">
        <f t="shared" si="577"/>
        <v>117</v>
      </c>
      <c r="C8886" s="815">
        <f t="shared" si="578"/>
        <v>250</v>
      </c>
      <c r="D8886" s="815">
        <f t="shared" si="579"/>
        <v>250</v>
      </c>
      <c r="E8886" s="815">
        <v>1984</v>
      </c>
    </row>
    <row r="8887" spans="1:5">
      <c r="A8887" s="816">
        <f t="shared" si="580"/>
        <v>30799</v>
      </c>
      <c r="B8887" s="815">
        <f t="shared" si="577"/>
        <v>118</v>
      </c>
      <c r="C8887" s="815">
        <f t="shared" si="578"/>
        <v>249</v>
      </c>
      <c r="D8887" s="815">
        <f t="shared" si="579"/>
        <v>249</v>
      </c>
      <c r="E8887" s="815">
        <v>1984</v>
      </c>
    </row>
    <row r="8888" spans="1:5">
      <c r="A8888" s="816">
        <f t="shared" si="580"/>
        <v>30800</v>
      </c>
      <c r="B8888" s="815">
        <f t="shared" si="577"/>
        <v>119</v>
      </c>
      <c r="C8888" s="815">
        <f t="shared" si="578"/>
        <v>248</v>
      </c>
      <c r="D8888" s="815">
        <f t="shared" si="579"/>
        <v>248</v>
      </c>
      <c r="E8888" s="815">
        <v>1984</v>
      </c>
    </row>
    <row r="8889" spans="1:5">
      <c r="A8889" s="816">
        <f t="shared" si="580"/>
        <v>30801</v>
      </c>
      <c r="B8889" s="815">
        <f t="shared" si="577"/>
        <v>120</v>
      </c>
      <c r="C8889" s="815">
        <f t="shared" si="578"/>
        <v>247</v>
      </c>
      <c r="D8889" s="815">
        <f t="shared" si="579"/>
        <v>247</v>
      </c>
      <c r="E8889" s="815">
        <v>1984</v>
      </c>
    </row>
    <row r="8890" spans="1:5">
      <c r="A8890" s="816">
        <f t="shared" si="580"/>
        <v>30802</v>
      </c>
      <c r="B8890" s="815">
        <f t="shared" si="577"/>
        <v>121</v>
      </c>
      <c r="C8890" s="815">
        <f t="shared" si="578"/>
        <v>246</v>
      </c>
      <c r="D8890" s="815">
        <f t="shared" si="579"/>
        <v>246</v>
      </c>
      <c r="E8890" s="815">
        <v>1984</v>
      </c>
    </row>
    <row r="8891" spans="1:5">
      <c r="A8891" s="816">
        <f t="shared" si="580"/>
        <v>30803</v>
      </c>
      <c r="B8891" s="815">
        <f t="shared" si="577"/>
        <v>122</v>
      </c>
      <c r="C8891" s="815">
        <f t="shared" si="578"/>
        <v>245</v>
      </c>
      <c r="D8891" s="815">
        <f t="shared" si="579"/>
        <v>245</v>
      </c>
      <c r="E8891" s="815">
        <v>1984</v>
      </c>
    </row>
    <row r="8892" spans="1:5">
      <c r="A8892" s="816">
        <f t="shared" si="580"/>
        <v>30804</v>
      </c>
      <c r="B8892" s="815">
        <f t="shared" si="577"/>
        <v>123</v>
      </c>
      <c r="C8892" s="815">
        <f t="shared" si="578"/>
        <v>244</v>
      </c>
      <c r="D8892" s="815">
        <f t="shared" si="579"/>
        <v>244</v>
      </c>
      <c r="E8892" s="815">
        <v>1984</v>
      </c>
    </row>
    <row r="8893" spans="1:5">
      <c r="A8893" s="816">
        <f t="shared" si="580"/>
        <v>30805</v>
      </c>
      <c r="B8893" s="815">
        <f t="shared" si="577"/>
        <v>124</v>
      </c>
      <c r="C8893" s="815">
        <f t="shared" si="578"/>
        <v>243</v>
      </c>
      <c r="D8893" s="815">
        <f t="shared" si="579"/>
        <v>243</v>
      </c>
      <c r="E8893" s="815">
        <v>1984</v>
      </c>
    </row>
    <row r="8894" spans="1:5">
      <c r="A8894" s="816">
        <f t="shared" si="580"/>
        <v>30806</v>
      </c>
      <c r="B8894" s="815">
        <f t="shared" si="577"/>
        <v>125</v>
      </c>
      <c r="C8894" s="815">
        <f t="shared" si="578"/>
        <v>242</v>
      </c>
      <c r="D8894" s="815">
        <f t="shared" si="579"/>
        <v>242</v>
      </c>
      <c r="E8894" s="815">
        <v>1984</v>
      </c>
    </row>
    <row r="8895" spans="1:5">
      <c r="A8895" s="816">
        <f t="shared" si="580"/>
        <v>30807</v>
      </c>
      <c r="B8895" s="815">
        <f t="shared" si="577"/>
        <v>126</v>
      </c>
      <c r="C8895" s="815">
        <f t="shared" si="578"/>
        <v>241</v>
      </c>
      <c r="D8895" s="815">
        <f t="shared" si="579"/>
        <v>241</v>
      </c>
      <c r="E8895" s="815">
        <v>1984</v>
      </c>
    </row>
    <row r="8896" spans="1:5">
      <c r="A8896" s="816">
        <f t="shared" si="580"/>
        <v>30808</v>
      </c>
      <c r="B8896" s="815">
        <f t="shared" si="577"/>
        <v>127</v>
      </c>
      <c r="C8896" s="815">
        <f t="shared" si="578"/>
        <v>240</v>
      </c>
      <c r="D8896" s="815">
        <f t="shared" si="579"/>
        <v>240</v>
      </c>
      <c r="E8896" s="815">
        <v>1984</v>
      </c>
    </row>
    <row r="8897" spans="1:5">
      <c r="A8897" s="816">
        <f t="shared" si="580"/>
        <v>30809</v>
      </c>
      <c r="B8897" s="815">
        <f t="shared" si="577"/>
        <v>128</v>
      </c>
      <c r="C8897" s="815">
        <f t="shared" si="578"/>
        <v>239</v>
      </c>
      <c r="D8897" s="815">
        <f t="shared" si="579"/>
        <v>239</v>
      </c>
      <c r="E8897" s="815">
        <v>1984</v>
      </c>
    </row>
    <row r="8898" spans="1:5">
      <c r="A8898" s="816">
        <f t="shared" si="580"/>
        <v>30810</v>
      </c>
      <c r="B8898" s="815">
        <f t="shared" si="577"/>
        <v>129</v>
      </c>
      <c r="C8898" s="815">
        <f t="shared" si="578"/>
        <v>238</v>
      </c>
      <c r="D8898" s="815">
        <f t="shared" si="579"/>
        <v>238</v>
      </c>
      <c r="E8898" s="815">
        <v>1984</v>
      </c>
    </row>
    <row r="8899" spans="1:5">
      <c r="A8899" s="816">
        <f t="shared" si="580"/>
        <v>30811</v>
      </c>
      <c r="B8899" s="815">
        <f t="shared" si="577"/>
        <v>130</v>
      </c>
      <c r="C8899" s="815">
        <f t="shared" si="578"/>
        <v>237</v>
      </c>
      <c r="D8899" s="815">
        <f t="shared" si="579"/>
        <v>237</v>
      </c>
      <c r="E8899" s="815">
        <v>1984</v>
      </c>
    </row>
    <row r="8900" spans="1:5">
      <c r="A8900" s="816">
        <f t="shared" si="580"/>
        <v>30812</v>
      </c>
      <c r="B8900" s="815">
        <f t="shared" ref="B8900:B8963" si="581">B8899+1</f>
        <v>131</v>
      </c>
      <c r="C8900" s="815">
        <f t="shared" ref="C8900:C8963" si="582">C8899-1</f>
        <v>236</v>
      </c>
      <c r="D8900" s="815">
        <f t="shared" ref="D8900:D8963" si="583">D8899-1</f>
        <v>236</v>
      </c>
      <c r="E8900" s="815">
        <v>1984</v>
      </c>
    </row>
    <row r="8901" spans="1:5">
      <c r="A8901" s="816">
        <f t="shared" si="580"/>
        <v>30813</v>
      </c>
      <c r="B8901" s="815">
        <f t="shared" si="581"/>
        <v>132</v>
      </c>
      <c r="C8901" s="815">
        <f t="shared" si="582"/>
        <v>235</v>
      </c>
      <c r="D8901" s="815">
        <f t="shared" si="583"/>
        <v>235</v>
      </c>
      <c r="E8901" s="815">
        <v>1984</v>
      </c>
    </row>
    <row r="8902" spans="1:5">
      <c r="A8902" s="816">
        <f t="shared" si="580"/>
        <v>30814</v>
      </c>
      <c r="B8902" s="815">
        <f t="shared" si="581"/>
        <v>133</v>
      </c>
      <c r="C8902" s="815">
        <f t="shared" si="582"/>
        <v>234</v>
      </c>
      <c r="D8902" s="815">
        <f t="shared" si="583"/>
        <v>234</v>
      </c>
      <c r="E8902" s="815">
        <v>1984</v>
      </c>
    </row>
    <row r="8903" spans="1:5">
      <c r="A8903" s="816">
        <f t="shared" si="580"/>
        <v>30815</v>
      </c>
      <c r="B8903" s="815">
        <f t="shared" si="581"/>
        <v>134</v>
      </c>
      <c r="C8903" s="815">
        <f t="shared" si="582"/>
        <v>233</v>
      </c>
      <c r="D8903" s="815">
        <f t="shared" si="583"/>
        <v>233</v>
      </c>
      <c r="E8903" s="815">
        <v>1984</v>
      </c>
    </row>
    <row r="8904" spans="1:5">
      <c r="A8904" s="816">
        <f t="shared" si="580"/>
        <v>30816</v>
      </c>
      <c r="B8904" s="815">
        <f t="shared" si="581"/>
        <v>135</v>
      </c>
      <c r="C8904" s="815">
        <f t="shared" si="582"/>
        <v>232</v>
      </c>
      <c r="D8904" s="815">
        <f t="shared" si="583"/>
        <v>232</v>
      </c>
      <c r="E8904" s="815">
        <v>1984</v>
      </c>
    </row>
    <row r="8905" spans="1:5">
      <c r="A8905" s="816">
        <f t="shared" si="580"/>
        <v>30817</v>
      </c>
      <c r="B8905" s="815">
        <f t="shared" si="581"/>
        <v>136</v>
      </c>
      <c r="C8905" s="815">
        <f t="shared" si="582"/>
        <v>231</v>
      </c>
      <c r="D8905" s="815">
        <f t="shared" si="583"/>
        <v>231</v>
      </c>
      <c r="E8905" s="815">
        <v>1984</v>
      </c>
    </row>
    <row r="8906" spans="1:5">
      <c r="A8906" s="816">
        <f t="shared" si="580"/>
        <v>30818</v>
      </c>
      <c r="B8906" s="815">
        <f t="shared" si="581"/>
        <v>137</v>
      </c>
      <c r="C8906" s="815">
        <f t="shared" si="582"/>
        <v>230</v>
      </c>
      <c r="D8906" s="815">
        <f t="shared" si="583"/>
        <v>230</v>
      </c>
      <c r="E8906" s="815">
        <v>1984</v>
      </c>
    </row>
    <row r="8907" spans="1:5">
      <c r="A8907" s="816">
        <f t="shared" si="580"/>
        <v>30819</v>
      </c>
      <c r="B8907" s="815">
        <f t="shared" si="581"/>
        <v>138</v>
      </c>
      <c r="C8907" s="815">
        <f t="shared" si="582"/>
        <v>229</v>
      </c>
      <c r="D8907" s="815">
        <f t="shared" si="583"/>
        <v>229</v>
      </c>
      <c r="E8907" s="815">
        <v>1984</v>
      </c>
    </row>
    <row r="8908" spans="1:5">
      <c r="A8908" s="816">
        <f t="shared" si="580"/>
        <v>30820</v>
      </c>
      <c r="B8908" s="815">
        <f t="shared" si="581"/>
        <v>139</v>
      </c>
      <c r="C8908" s="815">
        <f t="shared" si="582"/>
        <v>228</v>
      </c>
      <c r="D8908" s="815">
        <f t="shared" si="583"/>
        <v>228</v>
      </c>
      <c r="E8908" s="815">
        <v>1984</v>
      </c>
    </row>
    <row r="8909" spans="1:5">
      <c r="A8909" s="816">
        <f t="shared" si="580"/>
        <v>30821</v>
      </c>
      <c r="B8909" s="815">
        <f t="shared" si="581"/>
        <v>140</v>
      </c>
      <c r="C8909" s="815">
        <f t="shared" si="582"/>
        <v>227</v>
      </c>
      <c r="D8909" s="815">
        <f t="shared" si="583"/>
        <v>227</v>
      </c>
      <c r="E8909" s="815">
        <v>1984</v>
      </c>
    </row>
    <row r="8910" spans="1:5">
      <c r="A8910" s="816">
        <f t="shared" si="580"/>
        <v>30822</v>
      </c>
      <c r="B8910" s="815">
        <f t="shared" si="581"/>
        <v>141</v>
      </c>
      <c r="C8910" s="815">
        <f t="shared" si="582"/>
        <v>226</v>
      </c>
      <c r="D8910" s="815">
        <f t="shared" si="583"/>
        <v>226</v>
      </c>
      <c r="E8910" s="815">
        <v>1984</v>
      </c>
    </row>
    <row r="8911" spans="1:5">
      <c r="A8911" s="816">
        <f t="shared" si="580"/>
        <v>30823</v>
      </c>
      <c r="B8911" s="815">
        <f t="shared" si="581"/>
        <v>142</v>
      </c>
      <c r="C8911" s="815">
        <f t="shared" si="582"/>
        <v>225</v>
      </c>
      <c r="D8911" s="815">
        <f t="shared" si="583"/>
        <v>225</v>
      </c>
      <c r="E8911" s="815">
        <v>1984</v>
      </c>
    </row>
    <row r="8912" spans="1:5">
      <c r="A8912" s="816">
        <f t="shared" si="580"/>
        <v>30824</v>
      </c>
      <c r="B8912" s="815">
        <f t="shared" si="581"/>
        <v>143</v>
      </c>
      <c r="C8912" s="815">
        <f t="shared" si="582"/>
        <v>224</v>
      </c>
      <c r="D8912" s="815">
        <f t="shared" si="583"/>
        <v>224</v>
      </c>
      <c r="E8912" s="815">
        <v>1984</v>
      </c>
    </row>
    <row r="8913" spans="1:5">
      <c r="A8913" s="816">
        <f t="shared" si="580"/>
        <v>30825</v>
      </c>
      <c r="B8913" s="815">
        <f t="shared" si="581"/>
        <v>144</v>
      </c>
      <c r="C8913" s="815">
        <f t="shared" si="582"/>
        <v>223</v>
      </c>
      <c r="D8913" s="815">
        <f t="shared" si="583"/>
        <v>223</v>
      </c>
      <c r="E8913" s="815">
        <v>1984</v>
      </c>
    </row>
    <row r="8914" spans="1:5">
      <c r="A8914" s="816">
        <f t="shared" si="580"/>
        <v>30826</v>
      </c>
      <c r="B8914" s="815">
        <f t="shared" si="581"/>
        <v>145</v>
      </c>
      <c r="C8914" s="815">
        <f t="shared" si="582"/>
        <v>222</v>
      </c>
      <c r="D8914" s="815">
        <f t="shared" si="583"/>
        <v>222</v>
      </c>
      <c r="E8914" s="815">
        <v>1984</v>
      </c>
    </row>
    <row r="8915" spans="1:5">
      <c r="A8915" s="816">
        <f t="shared" si="580"/>
        <v>30827</v>
      </c>
      <c r="B8915" s="815">
        <f t="shared" si="581"/>
        <v>146</v>
      </c>
      <c r="C8915" s="815">
        <f t="shared" si="582"/>
        <v>221</v>
      </c>
      <c r="D8915" s="815">
        <f t="shared" si="583"/>
        <v>221</v>
      </c>
      <c r="E8915" s="815">
        <v>1984</v>
      </c>
    </row>
    <row r="8916" spans="1:5">
      <c r="A8916" s="816">
        <f t="shared" si="580"/>
        <v>30828</v>
      </c>
      <c r="B8916" s="815">
        <f t="shared" si="581"/>
        <v>147</v>
      </c>
      <c r="C8916" s="815">
        <f t="shared" si="582"/>
        <v>220</v>
      </c>
      <c r="D8916" s="815">
        <f t="shared" si="583"/>
        <v>220</v>
      </c>
      <c r="E8916" s="815">
        <v>1984</v>
      </c>
    </row>
    <row r="8917" spans="1:5">
      <c r="A8917" s="816">
        <f t="shared" si="580"/>
        <v>30829</v>
      </c>
      <c r="B8917" s="815">
        <f t="shared" si="581"/>
        <v>148</v>
      </c>
      <c r="C8917" s="815">
        <f t="shared" si="582"/>
        <v>219</v>
      </c>
      <c r="D8917" s="815">
        <f t="shared" si="583"/>
        <v>219</v>
      </c>
      <c r="E8917" s="815">
        <v>1984</v>
      </c>
    </row>
    <row r="8918" spans="1:5">
      <c r="A8918" s="816">
        <f t="shared" si="580"/>
        <v>30830</v>
      </c>
      <c r="B8918" s="815">
        <f t="shared" si="581"/>
        <v>149</v>
      </c>
      <c r="C8918" s="815">
        <f t="shared" si="582"/>
        <v>218</v>
      </c>
      <c r="D8918" s="815">
        <f t="shared" si="583"/>
        <v>218</v>
      </c>
      <c r="E8918" s="815">
        <v>1984</v>
      </c>
    </row>
    <row r="8919" spans="1:5">
      <c r="A8919" s="816">
        <f t="shared" si="580"/>
        <v>30831</v>
      </c>
      <c r="B8919" s="815">
        <f t="shared" si="581"/>
        <v>150</v>
      </c>
      <c r="C8919" s="815">
        <f t="shared" si="582"/>
        <v>217</v>
      </c>
      <c r="D8919" s="815">
        <f t="shared" si="583"/>
        <v>217</v>
      </c>
      <c r="E8919" s="815">
        <v>1984</v>
      </c>
    </row>
    <row r="8920" spans="1:5">
      <c r="A8920" s="816">
        <f t="shared" si="580"/>
        <v>30832</v>
      </c>
      <c r="B8920" s="815">
        <f t="shared" si="581"/>
        <v>151</v>
      </c>
      <c r="C8920" s="815">
        <f t="shared" si="582"/>
        <v>216</v>
      </c>
      <c r="D8920" s="815">
        <f t="shared" si="583"/>
        <v>216</v>
      </c>
      <c r="E8920" s="815">
        <v>1984</v>
      </c>
    </row>
    <row r="8921" spans="1:5">
      <c r="A8921" s="816">
        <f t="shared" si="580"/>
        <v>30833</v>
      </c>
      <c r="B8921" s="815">
        <f t="shared" si="581"/>
        <v>152</v>
      </c>
      <c r="C8921" s="815">
        <f t="shared" si="582"/>
        <v>215</v>
      </c>
      <c r="D8921" s="815">
        <f t="shared" si="583"/>
        <v>215</v>
      </c>
      <c r="E8921" s="815">
        <v>1984</v>
      </c>
    </row>
    <row r="8922" spans="1:5">
      <c r="A8922" s="816">
        <f t="shared" si="580"/>
        <v>30834</v>
      </c>
      <c r="B8922" s="815">
        <f t="shared" si="581"/>
        <v>153</v>
      </c>
      <c r="C8922" s="815">
        <f t="shared" si="582"/>
        <v>214</v>
      </c>
      <c r="D8922" s="815">
        <f t="shared" si="583"/>
        <v>214</v>
      </c>
      <c r="E8922" s="815">
        <v>1984</v>
      </c>
    </row>
    <row r="8923" spans="1:5">
      <c r="A8923" s="816">
        <f t="shared" si="580"/>
        <v>30835</v>
      </c>
      <c r="B8923" s="815">
        <f t="shared" si="581"/>
        <v>154</v>
      </c>
      <c r="C8923" s="815">
        <f t="shared" si="582"/>
        <v>213</v>
      </c>
      <c r="D8923" s="815">
        <f t="shared" si="583"/>
        <v>213</v>
      </c>
      <c r="E8923" s="815">
        <v>1984</v>
      </c>
    </row>
    <row r="8924" spans="1:5">
      <c r="A8924" s="816">
        <f t="shared" si="580"/>
        <v>30836</v>
      </c>
      <c r="B8924" s="815">
        <f t="shared" si="581"/>
        <v>155</v>
      </c>
      <c r="C8924" s="815">
        <f t="shared" si="582"/>
        <v>212</v>
      </c>
      <c r="D8924" s="815">
        <f t="shared" si="583"/>
        <v>212</v>
      </c>
      <c r="E8924" s="815">
        <v>1984</v>
      </c>
    </row>
    <row r="8925" spans="1:5">
      <c r="A8925" s="816">
        <f t="shared" si="580"/>
        <v>30837</v>
      </c>
      <c r="B8925" s="815">
        <f t="shared" si="581"/>
        <v>156</v>
      </c>
      <c r="C8925" s="815">
        <f t="shared" si="582"/>
        <v>211</v>
      </c>
      <c r="D8925" s="815">
        <f t="shared" si="583"/>
        <v>211</v>
      </c>
      <c r="E8925" s="815">
        <v>1984</v>
      </c>
    </row>
    <row r="8926" spans="1:5">
      <c r="A8926" s="816">
        <f t="shared" si="580"/>
        <v>30838</v>
      </c>
      <c r="B8926" s="815">
        <f t="shared" si="581"/>
        <v>157</v>
      </c>
      <c r="C8926" s="815">
        <f t="shared" si="582"/>
        <v>210</v>
      </c>
      <c r="D8926" s="815">
        <f t="shared" si="583"/>
        <v>210</v>
      </c>
      <c r="E8926" s="815">
        <v>1984</v>
      </c>
    </row>
    <row r="8927" spans="1:5">
      <c r="A8927" s="816">
        <f t="shared" si="580"/>
        <v>30839</v>
      </c>
      <c r="B8927" s="815">
        <f t="shared" si="581"/>
        <v>158</v>
      </c>
      <c r="C8927" s="815">
        <f t="shared" si="582"/>
        <v>209</v>
      </c>
      <c r="D8927" s="815">
        <f t="shared" si="583"/>
        <v>209</v>
      </c>
      <c r="E8927" s="815">
        <v>1984</v>
      </c>
    </row>
    <row r="8928" spans="1:5">
      <c r="A8928" s="816">
        <f t="shared" si="580"/>
        <v>30840</v>
      </c>
      <c r="B8928" s="815">
        <f t="shared" si="581"/>
        <v>159</v>
      </c>
      <c r="C8928" s="815">
        <f t="shared" si="582"/>
        <v>208</v>
      </c>
      <c r="D8928" s="815">
        <f t="shared" si="583"/>
        <v>208</v>
      </c>
      <c r="E8928" s="815">
        <v>1984</v>
      </c>
    </row>
    <row r="8929" spans="1:5">
      <c r="A8929" s="816">
        <f t="shared" si="580"/>
        <v>30841</v>
      </c>
      <c r="B8929" s="815">
        <f t="shared" si="581"/>
        <v>160</v>
      </c>
      <c r="C8929" s="815">
        <f t="shared" si="582"/>
        <v>207</v>
      </c>
      <c r="D8929" s="815">
        <f t="shared" si="583"/>
        <v>207</v>
      </c>
      <c r="E8929" s="815">
        <v>1984</v>
      </c>
    </row>
    <row r="8930" spans="1:5">
      <c r="A8930" s="816">
        <f t="shared" si="580"/>
        <v>30842</v>
      </c>
      <c r="B8930" s="815">
        <f t="shared" si="581"/>
        <v>161</v>
      </c>
      <c r="C8930" s="815">
        <f t="shared" si="582"/>
        <v>206</v>
      </c>
      <c r="D8930" s="815">
        <f t="shared" si="583"/>
        <v>206</v>
      </c>
      <c r="E8930" s="815">
        <v>1984</v>
      </c>
    </row>
    <row r="8931" spans="1:5">
      <c r="A8931" s="816">
        <f t="shared" si="580"/>
        <v>30843</v>
      </c>
      <c r="B8931" s="815">
        <f t="shared" si="581"/>
        <v>162</v>
      </c>
      <c r="C8931" s="815">
        <f t="shared" si="582"/>
        <v>205</v>
      </c>
      <c r="D8931" s="815">
        <f t="shared" si="583"/>
        <v>205</v>
      </c>
      <c r="E8931" s="815">
        <v>1984</v>
      </c>
    </row>
    <row r="8932" spans="1:5">
      <c r="A8932" s="816">
        <f t="shared" si="580"/>
        <v>30844</v>
      </c>
      <c r="B8932" s="815">
        <f t="shared" si="581"/>
        <v>163</v>
      </c>
      <c r="C8932" s="815">
        <f t="shared" si="582"/>
        <v>204</v>
      </c>
      <c r="D8932" s="815">
        <f t="shared" si="583"/>
        <v>204</v>
      </c>
      <c r="E8932" s="815">
        <v>1984</v>
      </c>
    </row>
    <row r="8933" spans="1:5">
      <c r="A8933" s="816">
        <f t="shared" si="580"/>
        <v>30845</v>
      </c>
      <c r="B8933" s="815">
        <f t="shared" si="581"/>
        <v>164</v>
      </c>
      <c r="C8933" s="815">
        <f t="shared" si="582"/>
        <v>203</v>
      </c>
      <c r="D8933" s="815">
        <f t="shared" si="583"/>
        <v>203</v>
      </c>
      <c r="E8933" s="815">
        <v>1984</v>
      </c>
    </row>
    <row r="8934" spans="1:5">
      <c r="A8934" s="816">
        <f t="shared" si="580"/>
        <v>30846</v>
      </c>
      <c r="B8934" s="815">
        <f t="shared" si="581"/>
        <v>165</v>
      </c>
      <c r="C8934" s="815">
        <f t="shared" si="582"/>
        <v>202</v>
      </c>
      <c r="D8934" s="815">
        <f t="shared" si="583"/>
        <v>202</v>
      </c>
      <c r="E8934" s="815">
        <v>1984</v>
      </c>
    </row>
    <row r="8935" spans="1:5">
      <c r="A8935" s="816">
        <f t="shared" si="580"/>
        <v>30847</v>
      </c>
      <c r="B8935" s="815">
        <f t="shared" si="581"/>
        <v>166</v>
      </c>
      <c r="C8935" s="815">
        <f t="shared" si="582"/>
        <v>201</v>
      </c>
      <c r="D8935" s="815">
        <f t="shared" si="583"/>
        <v>201</v>
      </c>
      <c r="E8935" s="815">
        <v>1984</v>
      </c>
    </row>
    <row r="8936" spans="1:5">
      <c r="A8936" s="816">
        <f t="shared" si="580"/>
        <v>30848</v>
      </c>
      <c r="B8936" s="815">
        <f t="shared" si="581"/>
        <v>167</v>
      </c>
      <c r="C8936" s="815">
        <f t="shared" si="582"/>
        <v>200</v>
      </c>
      <c r="D8936" s="815">
        <f t="shared" si="583"/>
        <v>200</v>
      </c>
      <c r="E8936" s="815">
        <v>1984</v>
      </c>
    </row>
    <row r="8937" spans="1:5">
      <c r="A8937" s="816">
        <f t="shared" si="580"/>
        <v>30849</v>
      </c>
      <c r="B8937" s="815">
        <f t="shared" si="581"/>
        <v>168</v>
      </c>
      <c r="C8937" s="815">
        <f t="shared" si="582"/>
        <v>199</v>
      </c>
      <c r="D8937" s="815">
        <f t="shared" si="583"/>
        <v>199</v>
      </c>
      <c r="E8937" s="815">
        <v>1984</v>
      </c>
    </row>
    <row r="8938" spans="1:5">
      <c r="A8938" s="816">
        <f t="shared" si="580"/>
        <v>30850</v>
      </c>
      <c r="B8938" s="815">
        <f t="shared" si="581"/>
        <v>169</v>
      </c>
      <c r="C8938" s="815">
        <f t="shared" si="582"/>
        <v>198</v>
      </c>
      <c r="D8938" s="815">
        <f t="shared" si="583"/>
        <v>198</v>
      </c>
      <c r="E8938" s="815">
        <v>1984</v>
      </c>
    </row>
    <row r="8939" spans="1:5">
      <c r="A8939" s="816">
        <f t="shared" si="580"/>
        <v>30851</v>
      </c>
      <c r="B8939" s="815">
        <f t="shared" si="581"/>
        <v>170</v>
      </c>
      <c r="C8939" s="815">
        <f t="shared" si="582"/>
        <v>197</v>
      </c>
      <c r="D8939" s="815">
        <f t="shared" si="583"/>
        <v>197</v>
      </c>
      <c r="E8939" s="815">
        <v>1984</v>
      </c>
    </row>
    <row r="8940" spans="1:5">
      <c r="A8940" s="816">
        <f t="shared" si="580"/>
        <v>30852</v>
      </c>
      <c r="B8940" s="815">
        <f t="shared" si="581"/>
        <v>171</v>
      </c>
      <c r="C8940" s="815">
        <f t="shared" si="582"/>
        <v>196</v>
      </c>
      <c r="D8940" s="815">
        <f t="shared" si="583"/>
        <v>196</v>
      </c>
      <c r="E8940" s="815">
        <v>1984</v>
      </c>
    </row>
    <row r="8941" spans="1:5">
      <c r="A8941" s="816">
        <f t="shared" si="580"/>
        <v>30853</v>
      </c>
      <c r="B8941" s="815">
        <f t="shared" si="581"/>
        <v>172</v>
      </c>
      <c r="C8941" s="815">
        <f t="shared" si="582"/>
        <v>195</v>
      </c>
      <c r="D8941" s="815">
        <f t="shared" si="583"/>
        <v>195</v>
      </c>
      <c r="E8941" s="815">
        <v>1984</v>
      </c>
    </row>
    <row r="8942" spans="1:5">
      <c r="A8942" s="816">
        <f t="shared" si="580"/>
        <v>30854</v>
      </c>
      <c r="B8942" s="815">
        <f t="shared" si="581"/>
        <v>173</v>
      </c>
      <c r="C8942" s="815">
        <f t="shared" si="582"/>
        <v>194</v>
      </c>
      <c r="D8942" s="815">
        <f t="shared" si="583"/>
        <v>194</v>
      </c>
      <c r="E8942" s="815">
        <v>1984</v>
      </c>
    </row>
    <row r="8943" spans="1:5">
      <c r="A8943" s="816">
        <f t="shared" si="580"/>
        <v>30855</v>
      </c>
      <c r="B8943" s="815">
        <f t="shared" si="581"/>
        <v>174</v>
      </c>
      <c r="C8943" s="815">
        <f t="shared" si="582"/>
        <v>193</v>
      </c>
      <c r="D8943" s="815">
        <f t="shared" si="583"/>
        <v>193</v>
      </c>
      <c r="E8943" s="815">
        <v>1984</v>
      </c>
    </row>
    <row r="8944" spans="1:5">
      <c r="A8944" s="816">
        <f t="shared" si="580"/>
        <v>30856</v>
      </c>
      <c r="B8944" s="815">
        <f t="shared" si="581"/>
        <v>175</v>
      </c>
      <c r="C8944" s="815">
        <f t="shared" si="582"/>
        <v>192</v>
      </c>
      <c r="D8944" s="815">
        <f t="shared" si="583"/>
        <v>192</v>
      </c>
      <c r="E8944" s="815">
        <v>1984</v>
      </c>
    </row>
    <row r="8945" spans="1:5">
      <c r="A8945" s="816">
        <f t="shared" si="580"/>
        <v>30857</v>
      </c>
      <c r="B8945" s="815">
        <f t="shared" si="581"/>
        <v>176</v>
      </c>
      <c r="C8945" s="815">
        <f t="shared" si="582"/>
        <v>191</v>
      </c>
      <c r="D8945" s="815">
        <f t="shared" si="583"/>
        <v>191</v>
      </c>
      <c r="E8945" s="815">
        <v>1984</v>
      </c>
    </row>
    <row r="8946" spans="1:5">
      <c r="A8946" s="816">
        <f t="shared" si="580"/>
        <v>30858</v>
      </c>
      <c r="B8946" s="815">
        <f t="shared" si="581"/>
        <v>177</v>
      </c>
      <c r="C8946" s="815">
        <f t="shared" si="582"/>
        <v>190</v>
      </c>
      <c r="D8946" s="815">
        <f t="shared" si="583"/>
        <v>190</v>
      </c>
      <c r="E8946" s="815">
        <v>1984</v>
      </c>
    </row>
    <row r="8947" spans="1:5">
      <c r="A8947" s="816">
        <f t="shared" ref="A8947:A9010" si="584">A8946+1</f>
        <v>30859</v>
      </c>
      <c r="B8947" s="815">
        <f t="shared" si="581"/>
        <v>178</v>
      </c>
      <c r="C8947" s="815">
        <f t="shared" si="582"/>
        <v>189</v>
      </c>
      <c r="D8947" s="815">
        <f t="shared" si="583"/>
        <v>189</v>
      </c>
      <c r="E8947" s="815">
        <v>1984</v>
      </c>
    </row>
    <row r="8948" spans="1:5">
      <c r="A8948" s="816">
        <f t="shared" si="584"/>
        <v>30860</v>
      </c>
      <c r="B8948" s="815">
        <f t="shared" si="581"/>
        <v>179</v>
      </c>
      <c r="C8948" s="815">
        <f t="shared" si="582"/>
        <v>188</v>
      </c>
      <c r="D8948" s="815">
        <f t="shared" si="583"/>
        <v>188</v>
      </c>
      <c r="E8948" s="815">
        <v>1984</v>
      </c>
    </row>
    <row r="8949" spans="1:5">
      <c r="A8949" s="816">
        <f t="shared" si="584"/>
        <v>30861</v>
      </c>
      <c r="B8949" s="815">
        <f t="shared" si="581"/>
        <v>180</v>
      </c>
      <c r="C8949" s="815">
        <f t="shared" si="582"/>
        <v>187</v>
      </c>
      <c r="D8949" s="815">
        <f t="shared" si="583"/>
        <v>187</v>
      </c>
      <c r="E8949" s="815">
        <v>1984</v>
      </c>
    </row>
    <row r="8950" spans="1:5">
      <c r="A8950" s="816">
        <f t="shared" si="584"/>
        <v>30862</v>
      </c>
      <c r="B8950" s="815">
        <f t="shared" si="581"/>
        <v>181</v>
      </c>
      <c r="C8950" s="815">
        <f t="shared" si="582"/>
        <v>186</v>
      </c>
      <c r="D8950" s="815">
        <f t="shared" si="583"/>
        <v>186</v>
      </c>
      <c r="E8950" s="815">
        <v>1984</v>
      </c>
    </row>
    <row r="8951" spans="1:5">
      <c r="A8951" s="816">
        <f t="shared" si="584"/>
        <v>30863</v>
      </c>
      <c r="B8951" s="815">
        <f t="shared" si="581"/>
        <v>182</v>
      </c>
      <c r="C8951" s="815">
        <f t="shared" si="582"/>
        <v>185</v>
      </c>
      <c r="D8951" s="815">
        <f t="shared" si="583"/>
        <v>185</v>
      </c>
      <c r="E8951" s="815">
        <v>1984</v>
      </c>
    </row>
    <row r="8952" spans="1:5">
      <c r="A8952" s="816">
        <f t="shared" si="584"/>
        <v>30864</v>
      </c>
      <c r="B8952" s="815">
        <f t="shared" si="581"/>
        <v>183</v>
      </c>
      <c r="C8952" s="815">
        <f t="shared" si="582"/>
        <v>184</v>
      </c>
      <c r="D8952" s="815">
        <f t="shared" si="583"/>
        <v>184</v>
      </c>
      <c r="E8952" s="815">
        <v>1984</v>
      </c>
    </row>
    <row r="8953" spans="1:5">
      <c r="A8953" s="816">
        <f t="shared" si="584"/>
        <v>30865</v>
      </c>
      <c r="B8953" s="815">
        <f t="shared" si="581"/>
        <v>184</v>
      </c>
      <c r="C8953" s="815">
        <f t="shared" si="582"/>
        <v>183</v>
      </c>
      <c r="D8953" s="815">
        <f t="shared" si="583"/>
        <v>183</v>
      </c>
      <c r="E8953" s="815">
        <v>1984</v>
      </c>
    </row>
    <row r="8954" spans="1:5">
      <c r="A8954" s="816">
        <f t="shared" si="584"/>
        <v>30866</v>
      </c>
      <c r="B8954" s="815">
        <f t="shared" si="581"/>
        <v>185</v>
      </c>
      <c r="C8954" s="815">
        <f t="shared" si="582"/>
        <v>182</v>
      </c>
      <c r="D8954" s="815">
        <f t="shared" si="583"/>
        <v>182</v>
      </c>
      <c r="E8954" s="815">
        <v>1984</v>
      </c>
    </row>
    <row r="8955" spans="1:5">
      <c r="A8955" s="816">
        <f t="shared" si="584"/>
        <v>30867</v>
      </c>
      <c r="B8955" s="815">
        <f t="shared" si="581"/>
        <v>186</v>
      </c>
      <c r="C8955" s="815">
        <f t="shared" si="582"/>
        <v>181</v>
      </c>
      <c r="D8955" s="815">
        <f t="shared" si="583"/>
        <v>181</v>
      </c>
      <c r="E8955" s="815">
        <v>1984</v>
      </c>
    </row>
    <row r="8956" spans="1:5">
      <c r="A8956" s="816">
        <f t="shared" si="584"/>
        <v>30868</v>
      </c>
      <c r="B8956" s="815">
        <f t="shared" si="581"/>
        <v>187</v>
      </c>
      <c r="C8956" s="815">
        <f t="shared" si="582"/>
        <v>180</v>
      </c>
      <c r="D8956" s="815">
        <f t="shared" si="583"/>
        <v>180</v>
      </c>
      <c r="E8956" s="815">
        <v>1984</v>
      </c>
    </row>
    <row r="8957" spans="1:5">
      <c r="A8957" s="816">
        <f t="shared" si="584"/>
        <v>30869</v>
      </c>
      <c r="B8957" s="815">
        <f t="shared" si="581"/>
        <v>188</v>
      </c>
      <c r="C8957" s="815">
        <f t="shared" si="582"/>
        <v>179</v>
      </c>
      <c r="D8957" s="815">
        <f t="shared" si="583"/>
        <v>179</v>
      </c>
      <c r="E8957" s="815">
        <v>1984</v>
      </c>
    </row>
    <row r="8958" spans="1:5">
      <c r="A8958" s="816">
        <f t="shared" si="584"/>
        <v>30870</v>
      </c>
      <c r="B8958" s="815">
        <f t="shared" si="581"/>
        <v>189</v>
      </c>
      <c r="C8958" s="815">
        <f t="shared" si="582"/>
        <v>178</v>
      </c>
      <c r="D8958" s="815">
        <f t="shared" si="583"/>
        <v>178</v>
      </c>
      <c r="E8958" s="815">
        <v>1984</v>
      </c>
    </row>
    <row r="8959" spans="1:5">
      <c r="A8959" s="816">
        <f t="shared" si="584"/>
        <v>30871</v>
      </c>
      <c r="B8959" s="815">
        <f t="shared" si="581"/>
        <v>190</v>
      </c>
      <c r="C8959" s="815">
        <f t="shared" si="582"/>
        <v>177</v>
      </c>
      <c r="D8959" s="815">
        <f t="shared" si="583"/>
        <v>177</v>
      </c>
      <c r="E8959" s="815">
        <v>1984</v>
      </c>
    </row>
    <row r="8960" spans="1:5">
      <c r="A8960" s="816">
        <f t="shared" si="584"/>
        <v>30872</v>
      </c>
      <c r="B8960" s="815">
        <f t="shared" si="581"/>
        <v>191</v>
      </c>
      <c r="C8960" s="815">
        <f t="shared" si="582"/>
        <v>176</v>
      </c>
      <c r="D8960" s="815">
        <f t="shared" si="583"/>
        <v>176</v>
      </c>
      <c r="E8960" s="815">
        <v>1984</v>
      </c>
    </row>
    <row r="8961" spans="1:5">
      <c r="A8961" s="816">
        <f t="shared" si="584"/>
        <v>30873</v>
      </c>
      <c r="B8961" s="815">
        <f t="shared" si="581"/>
        <v>192</v>
      </c>
      <c r="C8961" s="815">
        <f t="shared" si="582"/>
        <v>175</v>
      </c>
      <c r="D8961" s="815">
        <f t="shared" si="583"/>
        <v>175</v>
      </c>
      <c r="E8961" s="815">
        <v>1984</v>
      </c>
    </row>
    <row r="8962" spans="1:5">
      <c r="A8962" s="816">
        <f t="shared" si="584"/>
        <v>30874</v>
      </c>
      <c r="B8962" s="815">
        <f t="shared" si="581"/>
        <v>193</v>
      </c>
      <c r="C8962" s="815">
        <f t="shared" si="582"/>
        <v>174</v>
      </c>
      <c r="D8962" s="815">
        <f t="shared" si="583"/>
        <v>174</v>
      </c>
      <c r="E8962" s="815">
        <v>1984</v>
      </c>
    </row>
    <row r="8963" spans="1:5">
      <c r="A8963" s="816">
        <f t="shared" si="584"/>
        <v>30875</v>
      </c>
      <c r="B8963" s="815">
        <f t="shared" si="581"/>
        <v>194</v>
      </c>
      <c r="C8963" s="815">
        <f t="shared" si="582"/>
        <v>173</v>
      </c>
      <c r="D8963" s="815">
        <f t="shared" si="583"/>
        <v>173</v>
      </c>
      <c r="E8963" s="815">
        <v>1984</v>
      </c>
    </row>
    <row r="8964" spans="1:5">
      <c r="A8964" s="816">
        <f t="shared" si="584"/>
        <v>30876</v>
      </c>
      <c r="B8964" s="815">
        <f t="shared" ref="B8964:B9027" si="585">B8963+1</f>
        <v>195</v>
      </c>
      <c r="C8964" s="815">
        <f t="shared" ref="C8964:C9027" si="586">C8963-1</f>
        <v>172</v>
      </c>
      <c r="D8964" s="815">
        <f t="shared" ref="D8964:D9027" si="587">D8963-1</f>
        <v>172</v>
      </c>
      <c r="E8964" s="815">
        <v>1984</v>
      </c>
    </row>
    <row r="8965" spans="1:5">
      <c r="A8965" s="816">
        <f t="shared" si="584"/>
        <v>30877</v>
      </c>
      <c r="B8965" s="815">
        <f t="shared" si="585"/>
        <v>196</v>
      </c>
      <c r="C8965" s="815">
        <f t="shared" si="586"/>
        <v>171</v>
      </c>
      <c r="D8965" s="815">
        <f t="shared" si="587"/>
        <v>171</v>
      </c>
      <c r="E8965" s="815">
        <v>1984</v>
      </c>
    </row>
    <row r="8966" spans="1:5">
      <c r="A8966" s="816">
        <f t="shared" si="584"/>
        <v>30878</v>
      </c>
      <c r="B8966" s="815">
        <f t="shared" si="585"/>
        <v>197</v>
      </c>
      <c r="C8966" s="815">
        <f t="shared" si="586"/>
        <v>170</v>
      </c>
      <c r="D8966" s="815">
        <f t="shared" si="587"/>
        <v>170</v>
      </c>
      <c r="E8966" s="815">
        <v>1984</v>
      </c>
    </row>
    <row r="8967" spans="1:5">
      <c r="A8967" s="816">
        <f t="shared" si="584"/>
        <v>30879</v>
      </c>
      <c r="B8967" s="815">
        <f t="shared" si="585"/>
        <v>198</v>
      </c>
      <c r="C8967" s="815">
        <f t="shared" si="586"/>
        <v>169</v>
      </c>
      <c r="D8967" s="815">
        <f t="shared" si="587"/>
        <v>169</v>
      </c>
      <c r="E8967" s="815">
        <v>1984</v>
      </c>
    </row>
    <row r="8968" spans="1:5">
      <c r="A8968" s="816">
        <f t="shared" si="584"/>
        <v>30880</v>
      </c>
      <c r="B8968" s="815">
        <f t="shared" si="585"/>
        <v>199</v>
      </c>
      <c r="C8968" s="815">
        <f t="shared" si="586"/>
        <v>168</v>
      </c>
      <c r="D8968" s="815">
        <f t="shared" si="587"/>
        <v>168</v>
      </c>
      <c r="E8968" s="815">
        <v>1984</v>
      </c>
    </row>
    <row r="8969" spans="1:5">
      <c r="A8969" s="816">
        <f t="shared" si="584"/>
        <v>30881</v>
      </c>
      <c r="B8969" s="815">
        <f t="shared" si="585"/>
        <v>200</v>
      </c>
      <c r="C8969" s="815">
        <f t="shared" si="586"/>
        <v>167</v>
      </c>
      <c r="D8969" s="815">
        <f t="shared" si="587"/>
        <v>167</v>
      </c>
      <c r="E8969" s="815">
        <v>1984</v>
      </c>
    </row>
    <row r="8970" spans="1:5">
      <c r="A8970" s="816">
        <f t="shared" si="584"/>
        <v>30882</v>
      </c>
      <c r="B8970" s="815">
        <f t="shared" si="585"/>
        <v>201</v>
      </c>
      <c r="C8970" s="815">
        <f t="shared" si="586"/>
        <v>166</v>
      </c>
      <c r="D8970" s="815">
        <f t="shared" si="587"/>
        <v>166</v>
      </c>
      <c r="E8970" s="815">
        <v>1984</v>
      </c>
    </row>
    <row r="8971" spans="1:5">
      <c r="A8971" s="816">
        <f t="shared" si="584"/>
        <v>30883</v>
      </c>
      <c r="B8971" s="815">
        <f t="shared" si="585"/>
        <v>202</v>
      </c>
      <c r="C8971" s="815">
        <f t="shared" si="586"/>
        <v>165</v>
      </c>
      <c r="D8971" s="815">
        <f t="shared" si="587"/>
        <v>165</v>
      </c>
      <c r="E8971" s="815">
        <v>1984</v>
      </c>
    </row>
    <row r="8972" spans="1:5">
      <c r="A8972" s="816">
        <f t="shared" si="584"/>
        <v>30884</v>
      </c>
      <c r="B8972" s="815">
        <f t="shared" si="585"/>
        <v>203</v>
      </c>
      <c r="C8972" s="815">
        <f t="shared" si="586"/>
        <v>164</v>
      </c>
      <c r="D8972" s="815">
        <f t="shared" si="587"/>
        <v>164</v>
      </c>
      <c r="E8972" s="815">
        <v>1984</v>
      </c>
    </row>
    <row r="8973" spans="1:5">
      <c r="A8973" s="816">
        <f t="shared" si="584"/>
        <v>30885</v>
      </c>
      <c r="B8973" s="815">
        <f t="shared" si="585"/>
        <v>204</v>
      </c>
      <c r="C8973" s="815">
        <f t="shared" si="586"/>
        <v>163</v>
      </c>
      <c r="D8973" s="815">
        <f t="shared" si="587"/>
        <v>163</v>
      </c>
      <c r="E8973" s="815">
        <v>1984</v>
      </c>
    </row>
    <row r="8974" spans="1:5">
      <c r="A8974" s="816">
        <f t="shared" si="584"/>
        <v>30886</v>
      </c>
      <c r="B8974" s="815">
        <f t="shared" si="585"/>
        <v>205</v>
      </c>
      <c r="C8974" s="815">
        <f t="shared" si="586"/>
        <v>162</v>
      </c>
      <c r="D8974" s="815">
        <f t="shared" si="587"/>
        <v>162</v>
      </c>
      <c r="E8974" s="815">
        <v>1984</v>
      </c>
    </row>
    <row r="8975" spans="1:5">
      <c r="A8975" s="816">
        <f t="shared" si="584"/>
        <v>30887</v>
      </c>
      <c r="B8975" s="815">
        <f t="shared" si="585"/>
        <v>206</v>
      </c>
      <c r="C8975" s="815">
        <f t="shared" si="586"/>
        <v>161</v>
      </c>
      <c r="D8975" s="815">
        <f t="shared" si="587"/>
        <v>161</v>
      </c>
      <c r="E8975" s="815">
        <v>1984</v>
      </c>
    </row>
    <row r="8976" spans="1:5">
      <c r="A8976" s="816">
        <f t="shared" si="584"/>
        <v>30888</v>
      </c>
      <c r="B8976" s="815">
        <f t="shared" si="585"/>
        <v>207</v>
      </c>
      <c r="C8976" s="815">
        <f t="shared" si="586"/>
        <v>160</v>
      </c>
      <c r="D8976" s="815">
        <f t="shared" si="587"/>
        <v>160</v>
      </c>
      <c r="E8976" s="815">
        <v>1984</v>
      </c>
    </row>
    <row r="8977" spans="1:5">
      <c r="A8977" s="816">
        <f t="shared" si="584"/>
        <v>30889</v>
      </c>
      <c r="B8977" s="815">
        <f t="shared" si="585"/>
        <v>208</v>
      </c>
      <c r="C8977" s="815">
        <f t="shared" si="586"/>
        <v>159</v>
      </c>
      <c r="D8977" s="815">
        <f t="shared" si="587"/>
        <v>159</v>
      </c>
      <c r="E8977" s="815">
        <v>1984</v>
      </c>
    </row>
    <row r="8978" spans="1:5">
      <c r="A8978" s="816">
        <f t="shared" si="584"/>
        <v>30890</v>
      </c>
      <c r="B8978" s="815">
        <f t="shared" si="585"/>
        <v>209</v>
      </c>
      <c r="C8978" s="815">
        <f t="shared" si="586"/>
        <v>158</v>
      </c>
      <c r="D8978" s="815">
        <f t="shared" si="587"/>
        <v>158</v>
      </c>
      <c r="E8978" s="815">
        <v>1984</v>
      </c>
    </row>
    <row r="8979" spans="1:5">
      <c r="A8979" s="816">
        <f t="shared" si="584"/>
        <v>30891</v>
      </c>
      <c r="B8979" s="815">
        <f t="shared" si="585"/>
        <v>210</v>
      </c>
      <c r="C8979" s="815">
        <f t="shared" si="586"/>
        <v>157</v>
      </c>
      <c r="D8979" s="815">
        <f t="shared" si="587"/>
        <v>157</v>
      </c>
      <c r="E8979" s="815">
        <v>1984</v>
      </c>
    </row>
    <row r="8980" spans="1:5">
      <c r="A8980" s="816">
        <f t="shared" si="584"/>
        <v>30892</v>
      </c>
      <c r="B8980" s="815">
        <f t="shared" si="585"/>
        <v>211</v>
      </c>
      <c r="C8980" s="815">
        <f t="shared" si="586"/>
        <v>156</v>
      </c>
      <c r="D8980" s="815">
        <f t="shared" si="587"/>
        <v>156</v>
      </c>
      <c r="E8980" s="815">
        <v>1984</v>
      </c>
    </row>
    <row r="8981" spans="1:5">
      <c r="A8981" s="816">
        <f t="shared" si="584"/>
        <v>30893</v>
      </c>
      <c r="B8981" s="815">
        <f t="shared" si="585"/>
        <v>212</v>
      </c>
      <c r="C8981" s="815">
        <f t="shared" si="586"/>
        <v>155</v>
      </c>
      <c r="D8981" s="815">
        <f t="shared" si="587"/>
        <v>155</v>
      </c>
      <c r="E8981" s="815">
        <v>1984</v>
      </c>
    </row>
    <row r="8982" spans="1:5">
      <c r="A8982" s="816">
        <f t="shared" si="584"/>
        <v>30894</v>
      </c>
      <c r="B8982" s="815">
        <f t="shared" si="585"/>
        <v>213</v>
      </c>
      <c r="C8982" s="815">
        <f t="shared" si="586"/>
        <v>154</v>
      </c>
      <c r="D8982" s="815">
        <f t="shared" si="587"/>
        <v>154</v>
      </c>
      <c r="E8982" s="815">
        <v>1984</v>
      </c>
    </row>
    <row r="8983" spans="1:5">
      <c r="A8983" s="816">
        <f t="shared" si="584"/>
        <v>30895</v>
      </c>
      <c r="B8983" s="815">
        <f t="shared" si="585"/>
        <v>214</v>
      </c>
      <c r="C8983" s="815">
        <f t="shared" si="586"/>
        <v>153</v>
      </c>
      <c r="D8983" s="815">
        <f t="shared" si="587"/>
        <v>153</v>
      </c>
      <c r="E8983" s="815">
        <v>1984</v>
      </c>
    </row>
    <row r="8984" spans="1:5">
      <c r="A8984" s="816">
        <f t="shared" si="584"/>
        <v>30896</v>
      </c>
      <c r="B8984" s="815">
        <f t="shared" si="585"/>
        <v>215</v>
      </c>
      <c r="C8984" s="815">
        <f t="shared" si="586"/>
        <v>152</v>
      </c>
      <c r="D8984" s="815">
        <f t="shared" si="587"/>
        <v>152</v>
      </c>
      <c r="E8984" s="815">
        <v>1984</v>
      </c>
    </row>
    <row r="8985" spans="1:5">
      <c r="A8985" s="816">
        <f t="shared" si="584"/>
        <v>30897</v>
      </c>
      <c r="B8985" s="815">
        <f t="shared" si="585"/>
        <v>216</v>
      </c>
      <c r="C8985" s="815">
        <f t="shared" si="586"/>
        <v>151</v>
      </c>
      <c r="D8985" s="815">
        <f t="shared" si="587"/>
        <v>151</v>
      </c>
      <c r="E8985" s="815">
        <v>1984</v>
      </c>
    </row>
    <row r="8986" spans="1:5">
      <c r="A8986" s="816">
        <f t="shared" si="584"/>
        <v>30898</v>
      </c>
      <c r="B8986" s="815">
        <f t="shared" si="585"/>
        <v>217</v>
      </c>
      <c r="C8986" s="815">
        <f t="shared" si="586"/>
        <v>150</v>
      </c>
      <c r="D8986" s="815">
        <f t="shared" si="587"/>
        <v>150</v>
      </c>
      <c r="E8986" s="815">
        <v>1984</v>
      </c>
    </row>
    <row r="8987" spans="1:5">
      <c r="A8987" s="816">
        <f t="shared" si="584"/>
        <v>30899</v>
      </c>
      <c r="B8987" s="815">
        <f t="shared" si="585"/>
        <v>218</v>
      </c>
      <c r="C8987" s="815">
        <f t="shared" si="586"/>
        <v>149</v>
      </c>
      <c r="D8987" s="815">
        <f t="shared" si="587"/>
        <v>149</v>
      </c>
      <c r="E8987" s="815">
        <v>1984</v>
      </c>
    </row>
    <row r="8988" spans="1:5">
      <c r="A8988" s="816">
        <f t="shared" si="584"/>
        <v>30900</v>
      </c>
      <c r="B8988" s="815">
        <f t="shared" si="585"/>
        <v>219</v>
      </c>
      <c r="C8988" s="815">
        <f t="shared" si="586"/>
        <v>148</v>
      </c>
      <c r="D8988" s="815">
        <f t="shared" si="587"/>
        <v>148</v>
      </c>
      <c r="E8988" s="815">
        <v>1984</v>
      </c>
    </row>
    <row r="8989" spans="1:5">
      <c r="A8989" s="816">
        <f t="shared" si="584"/>
        <v>30901</v>
      </c>
      <c r="B8989" s="815">
        <f t="shared" si="585"/>
        <v>220</v>
      </c>
      <c r="C8989" s="815">
        <f t="shared" si="586"/>
        <v>147</v>
      </c>
      <c r="D8989" s="815">
        <f t="shared" si="587"/>
        <v>147</v>
      </c>
      <c r="E8989" s="815">
        <v>1984</v>
      </c>
    </row>
    <row r="8990" spans="1:5">
      <c r="A8990" s="816">
        <f t="shared" si="584"/>
        <v>30902</v>
      </c>
      <c r="B8990" s="815">
        <f t="shared" si="585"/>
        <v>221</v>
      </c>
      <c r="C8990" s="815">
        <f t="shared" si="586"/>
        <v>146</v>
      </c>
      <c r="D8990" s="815">
        <f t="shared" si="587"/>
        <v>146</v>
      </c>
      <c r="E8990" s="815">
        <v>1984</v>
      </c>
    </row>
    <row r="8991" spans="1:5">
      <c r="A8991" s="816">
        <f t="shared" si="584"/>
        <v>30903</v>
      </c>
      <c r="B8991" s="815">
        <f t="shared" si="585"/>
        <v>222</v>
      </c>
      <c r="C8991" s="815">
        <f t="shared" si="586"/>
        <v>145</v>
      </c>
      <c r="D8991" s="815">
        <f t="shared" si="587"/>
        <v>145</v>
      </c>
      <c r="E8991" s="815">
        <v>1984</v>
      </c>
    </row>
    <row r="8992" spans="1:5">
      <c r="A8992" s="816">
        <f t="shared" si="584"/>
        <v>30904</v>
      </c>
      <c r="B8992" s="815">
        <f t="shared" si="585"/>
        <v>223</v>
      </c>
      <c r="C8992" s="815">
        <f t="shared" si="586"/>
        <v>144</v>
      </c>
      <c r="D8992" s="815">
        <f t="shared" si="587"/>
        <v>144</v>
      </c>
      <c r="E8992" s="815">
        <v>1984</v>
      </c>
    </row>
    <row r="8993" spans="1:5">
      <c r="A8993" s="816">
        <f t="shared" si="584"/>
        <v>30905</v>
      </c>
      <c r="B8993" s="815">
        <f t="shared" si="585"/>
        <v>224</v>
      </c>
      <c r="C8993" s="815">
        <f t="shared" si="586"/>
        <v>143</v>
      </c>
      <c r="D8993" s="815">
        <f t="shared" si="587"/>
        <v>143</v>
      </c>
      <c r="E8993" s="815">
        <v>1984</v>
      </c>
    </row>
    <row r="8994" spans="1:5">
      <c r="A8994" s="816">
        <f t="shared" si="584"/>
        <v>30906</v>
      </c>
      <c r="B8994" s="815">
        <f t="shared" si="585"/>
        <v>225</v>
      </c>
      <c r="C8994" s="815">
        <f t="shared" si="586"/>
        <v>142</v>
      </c>
      <c r="D8994" s="815">
        <f t="shared" si="587"/>
        <v>142</v>
      </c>
      <c r="E8994" s="815">
        <v>1984</v>
      </c>
    </row>
    <row r="8995" spans="1:5">
      <c r="A8995" s="816">
        <f t="shared" si="584"/>
        <v>30907</v>
      </c>
      <c r="B8995" s="815">
        <f t="shared" si="585"/>
        <v>226</v>
      </c>
      <c r="C8995" s="815">
        <f t="shared" si="586"/>
        <v>141</v>
      </c>
      <c r="D8995" s="815">
        <f t="shared" si="587"/>
        <v>141</v>
      </c>
      <c r="E8995" s="815">
        <v>1984</v>
      </c>
    </row>
    <row r="8996" spans="1:5">
      <c r="A8996" s="816">
        <f t="shared" si="584"/>
        <v>30908</v>
      </c>
      <c r="B8996" s="815">
        <f t="shared" si="585"/>
        <v>227</v>
      </c>
      <c r="C8996" s="815">
        <f t="shared" si="586"/>
        <v>140</v>
      </c>
      <c r="D8996" s="815">
        <f t="shared" si="587"/>
        <v>140</v>
      </c>
      <c r="E8996" s="815">
        <v>1984</v>
      </c>
    </row>
    <row r="8997" spans="1:5">
      <c r="A8997" s="816">
        <f t="shared" si="584"/>
        <v>30909</v>
      </c>
      <c r="B8997" s="815">
        <f t="shared" si="585"/>
        <v>228</v>
      </c>
      <c r="C8997" s="815">
        <f t="shared" si="586"/>
        <v>139</v>
      </c>
      <c r="D8997" s="815">
        <f t="shared" si="587"/>
        <v>139</v>
      </c>
      <c r="E8997" s="815">
        <v>1984</v>
      </c>
    </row>
    <row r="8998" spans="1:5">
      <c r="A8998" s="816">
        <f t="shared" si="584"/>
        <v>30910</v>
      </c>
      <c r="B8998" s="815">
        <f t="shared" si="585"/>
        <v>229</v>
      </c>
      <c r="C8998" s="815">
        <f t="shared" si="586"/>
        <v>138</v>
      </c>
      <c r="D8998" s="815">
        <f t="shared" si="587"/>
        <v>138</v>
      </c>
      <c r="E8998" s="815">
        <v>1984</v>
      </c>
    </row>
    <row r="8999" spans="1:5">
      <c r="A8999" s="816">
        <f t="shared" si="584"/>
        <v>30911</v>
      </c>
      <c r="B8999" s="815">
        <f t="shared" si="585"/>
        <v>230</v>
      </c>
      <c r="C8999" s="815">
        <f t="shared" si="586"/>
        <v>137</v>
      </c>
      <c r="D8999" s="815">
        <f t="shared" si="587"/>
        <v>137</v>
      </c>
      <c r="E8999" s="815">
        <v>1984</v>
      </c>
    </row>
    <row r="9000" spans="1:5">
      <c r="A9000" s="816">
        <f t="shared" si="584"/>
        <v>30912</v>
      </c>
      <c r="B9000" s="815">
        <f t="shared" si="585"/>
        <v>231</v>
      </c>
      <c r="C9000" s="815">
        <f t="shared" si="586"/>
        <v>136</v>
      </c>
      <c r="D9000" s="815">
        <f t="shared" si="587"/>
        <v>136</v>
      </c>
      <c r="E9000" s="815">
        <v>1984</v>
      </c>
    </row>
    <row r="9001" spans="1:5">
      <c r="A9001" s="816">
        <f t="shared" si="584"/>
        <v>30913</v>
      </c>
      <c r="B9001" s="815">
        <f t="shared" si="585"/>
        <v>232</v>
      </c>
      <c r="C9001" s="815">
        <f t="shared" si="586"/>
        <v>135</v>
      </c>
      <c r="D9001" s="815">
        <f t="shared" si="587"/>
        <v>135</v>
      </c>
      <c r="E9001" s="815">
        <v>1984</v>
      </c>
    </row>
    <row r="9002" spans="1:5">
      <c r="A9002" s="816">
        <f t="shared" si="584"/>
        <v>30914</v>
      </c>
      <c r="B9002" s="815">
        <f t="shared" si="585"/>
        <v>233</v>
      </c>
      <c r="C9002" s="815">
        <f t="shared" si="586"/>
        <v>134</v>
      </c>
      <c r="D9002" s="815">
        <f t="shared" si="587"/>
        <v>134</v>
      </c>
      <c r="E9002" s="815">
        <v>1984</v>
      </c>
    </row>
    <row r="9003" spans="1:5">
      <c r="A9003" s="816">
        <f t="shared" si="584"/>
        <v>30915</v>
      </c>
      <c r="B9003" s="815">
        <f t="shared" si="585"/>
        <v>234</v>
      </c>
      <c r="C9003" s="815">
        <f t="shared" si="586"/>
        <v>133</v>
      </c>
      <c r="D9003" s="815">
        <f t="shared" si="587"/>
        <v>133</v>
      </c>
      <c r="E9003" s="815">
        <v>1984</v>
      </c>
    </row>
    <row r="9004" spans="1:5">
      <c r="A9004" s="816">
        <f t="shared" si="584"/>
        <v>30916</v>
      </c>
      <c r="B9004" s="815">
        <f t="shared" si="585"/>
        <v>235</v>
      </c>
      <c r="C9004" s="815">
        <f t="shared" si="586"/>
        <v>132</v>
      </c>
      <c r="D9004" s="815">
        <f t="shared" si="587"/>
        <v>132</v>
      </c>
      <c r="E9004" s="815">
        <v>1984</v>
      </c>
    </row>
    <row r="9005" spans="1:5">
      <c r="A9005" s="816">
        <f t="shared" si="584"/>
        <v>30917</v>
      </c>
      <c r="B9005" s="815">
        <f t="shared" si="585"/>
        <v>236</v>
      </c>
      <c r="C9005" s="815">
        <f t="shared" si="586"/>
        <v>131</v>
      </c>
      <c r="D9005" s="815">
        <f t="shared" si="587"/>
        <v>131</v>
      </c>
      <c r="E9005" s="815">
        <v>1984</v>
      </c>
    </row>
    <row r="9006" spans="1:5">
      <c r="A9006" s="816">
        <f t="shared" si="584"/>
        <v>30918</v>
      </c>
      <c r="B9006" s="815">
        <f t="shared" si="585"/>
        <v>237</v>
      </c>
      <c r="C9006" s="815">
        <f t="shared" si="586"/>
        <v>130</v>
      </c>
      <c r="D9006" s="815">
        <f t="shared" si="587"/>
        <v>130</v>
      </c>
      <c r="E9006" s="815">
        <v>1984</v>
      </c>
    </row>
    <row r="9007" spans="1:5">
      <c r="A9007" s="816">
        <f t="shared" si="584"/>
        <v>30919</v>
      </c>
      <c r="B9007" s="815">
        <f t="shared" si="585"/>
        <v>238</v>
      </c>
      <c r="C9007" s="815">
        <f t="shared" si="586"/>
        <v>129</v>
      </c>
      <c r="D9007" s="815">
        <f t="shared" si="587"/>
        <v>129</v>
      </c>
      <c r="E9007" s="815">
        <v>1984</v>
      </c>
    </row>
    <row r="9008" spans="1:5">
      <c r="A9008" s="816">
        <f t="shared" si="584"/>
        <v>30920</v>
      </c>
      <c r="B9008" s="815">
        <f t="shared" si="585"/>
        <v>239</v>
      </c>
      <c r="C9008" s="815">
        <f t="shared" si="586"/>
        <v>128</v>
      </c>
      <c r="D9008" s="815">
        <f t="shared" si="587"/>
        <v>128</v>
      </c>
      <c r="E9008" s="815">
        <v>1984</v>
      </c>
    </row>
    <row r="9009" spans="1:5">
      <c r="A9009" s="816">
        <f t="shared" si="584"/>
        <v>30921</v>
      </c>
      <c r="B9009" s="815">
        <f t="shared" si="585"/>
        <v>240</v>
      </c>
      <c r="C9009" s="815">
        <f t="shared" si="586"/>
        <v>127</v>
      </c>
      <c r="D9009" s="815">
        <f t="shared" si="587"/>
        <v>127</v>
      </c>
      <c r="E9009" s="815">
        <v>1984</v>
      </c>
    </row>
    <row r="9010" spans="1:5">
      <c r="A9010" s="816">
        <f t="shared" si="584"/>
        <v>30922</v>
      </c>
      <c r="B9010" s="815">
        <f t="shared" si="585"/>
        <v>241</v>
      </c>
      <c r="C9010" s="815">
        <f t="shared" si="586"/>
        <v>126</v>
      </c>
      <c r="D9010" s="815">
        <f t="shared" si="587"/>
        <v>126</v>
      </c>
      <c r="E9010" s="815">
        <v>1984</v>
      </c>
    </row>
    <row r="9011" spans="1:5">
      <c r="A9011" s="816">
        <f t="shared" ref="A9011:A9074" si="588">A9010+1</f>
        <v>30923</v>
      </c>
      <c r="B9011" s="815">
        <f t="shared" si="585"/>
        <v>242</v>
      </c>
      <c r="C9011" s="815">
        <f t="shared" si="586"/>
        <v>125</v>
      </c>
      <c r="D9011" s="815">
        <f t="shared" si="587"/>
        <v>125</v>
      </c>
      <c r="E9011" s="815">
        <v>1984</v>
      </c>
    </row>
    <row r="9012" spans="1:5">
      <c r="A9012" s="816">
        <f t="shared" si="588"/>
        <v>30924</v>
      </c>
      <c r="B9012" s="815">
        <f t="shared" si="585"/>
        <v>243</v>
      </c>
      <c r="C9012" s="815">
        <f t="shared" si="586"/>
        <v>124</v>
      </c>
      <c r="D9012" s="815">
        <f t="shared" si="587"/>
        <v>124</v>
      </c>
      <c r="E9012" s="815">
        <v>1984</v>
      </c>
    </row>
    <row r="9013" spans="1:5">
      <c r="A9013" s="816">
        <f t="shared" si="588"/>
        <v>30925</v>
      </c>
      <c r="B9013" s="815">
        <f t="shared" si="585"/>
        <v>244</v>
      </c>
      <c r="C9013" s="815">
        <f t="shared" si="586"/>
        <v>123</v>
      </c>
      <c r="D9013" s="815">
        <f t="shared" si="587"/>
        <v>123</v>
      </c>
      <c r="E9013" s="815">
        <v>1984</v>
      </c>
    </row>
    <row r="9014" spans="1:5">
      <c r="A9014" s="816">
        <f t="shared" si="588"/>
        <v>30926</v>
      </c>
      <c r="B9014" s="815">
        <f t="shared" si="585"/>
        <v>245</v>
      </c>
      <c r="C9014" s="815">
        <f t="shared" si="586"/>
        <v>122</v>
      </c>
      <c r="D9014" s="815">
        <f t="shared" si="587"/>
        <v>122</v>
      </c>
      <c r="E9014" s="815">
        <v>1984</v>
      </c>
    </row>
    <row r="9015" spans="1:5">
      <c r="A9015" s="816">
        <f t="shared" si="588"/>
        <v>30927</v>
      </c>
      <c r="B9015" s="815">
        <f t="shared" si="585"/>
        <v>246</v>
      </c>
      <c r="C9015" s="815">
        <f t="shared" si="586"/>
        <v>121</v>
      </c>
      <c r="D9015" s="815">
        <f t="shared" si="587"/>
        <v>121</v>
      </c>
      <c r="E9015" s="815">
        <v>1984</v>
      </c>
    </row>
    <row r="9016" spans="1:5">
      <c r="A9016" s="816">
        <f t="shared" si="588"/>
        <v>30928</v>
      </c>
      <c r="B9016" s="815">
        <f t="shared" si="585"/>
        <v>247</v>
      </c>
      <c r="C9016" s="815">
        <f t="shared" si="586"/>
        <v>120</v>
      </c>
      <c r="D9016" s="815">
        <f t="shared" si="587"/>
        <v>120</v>
      </c>
      <c r="E9016" s="815">
        <v>1984</v>
      </c>
    </row>
    <row r="9017" spans="1:5">
      <c r="A9017" s="816">
        <f t="shared" si="588"/>
        <v>30929</v>
      </c>
      <c r="B9017" s="815">
        <f t="shared" si="585"/>
        <v>248</v>
      </c>
      <c r="C9017" s="815">
        <f t="shared" si="586"/>
        <v>119</v>
      </c>
      <c r="D9017" s="815">
        <f t="shared" si="587"/>
        <v>119</v>
      </c>
      <c r="E9017" s="815">
        <v>1984</v>
      </c>
    </row>
    <row r="9018" spans="1:5">
      <c r="A9018" s="816">
        <f t="shared" si="588"/>
        <v>30930</v>
      </c>
      <c r="B9018" s="815">
        <f t="shared" si="585"/>
        <v>249</v>
      </c>
      <c r="C9018" s="815">
        <f t="shared" si="586"/>
        <v>118</v>
      </c>
      <c r="D9018" s="815">
        <f t="shared" si="587"/>
        <v>118</v>
      </c>
      <c r="E9018" s="815">
        <v>1984</v>
      </c>
    </row>
    <row r="9019" spans="1:5">
      <c r="A9019" s="816">
        <f t="shared" si="588"/>
        <v>30931</v>
      </c>
      <c r="B9019" s="815">
        <f t="shared" si="585"/>
        <v>250</v>
      </c>
      <c r="C9019" s="815">
        <f t="shared" si="586"/>
        <v>117</v>
      </c>
      <c r="D9019" s="815">
        <f t="shared" si="587"/>
        <v>117</v>
      </c>
      <c r="E9019" s="815">
        <v>1984</v>
      </c>
    </row>
    <row r="9020" spans="1:5">
      <c r="A9020" s="816">
        <f t="shared" si="588"/>
        <v>30932</v>
      </c>
      <c r="B9020" s="815">
        <f t="shared" si="585"/>
        <v>251</v>
      </c>
      <c r="C9020" s="815">
        <f t="shared" si="586"/>
        <v>116</v>
      </c>
      <c r="D9020" s="815">
        <f t="shared" si="587"/>
        <v>116</v>
      </c>
      <c r="E9020" s="815">
        <v>1984</v>
      </c>
    </row>
    <row r="9021" spans="1:5">
      <c r="A9021" s="816">
        <f t="shared" si="588"/>
        <v>30933</v>
      </c>
      <c r="B9021" s="815">
        <f t="shared" si="585"/>
        <v>252</v>
      </c>
      <c r="C9021" s="815">
        <f t="shared" si="586"/>
        <v>115</v>
      </c>
      <c r="D9021" s="815">
        <f t="shared" si="587"/>
        <v>115</v>
      </c>
      <c r="E9021" s="815">
        <v>1984</v>
      </c>
    </row>
    <row r="9022" spans="1:5">
      <c r="A9022" s="816">
        <f t="shared" si="588"/>
        <v>30934</v>
      </c>
      <c r="B9022" s="815">
        <f t="shared" si="585"/>
        <v>253</v>
      </c>
      <c r="C9022" s="815">
        <f t="shared" si="586"/>
        <v>114</v>
      </c>
      <c r="D9022" s="815">
        <f t="shared" si="587"/>
        <v>114</v>
      </c>
      <c r="E9022" s="815">
        <v>1984</v>
      </c>
    </row>
    <row r="9023" spans="1:5">
      <c r="A9023" s="816">
        <f t="shared" si="588"/>
        <v>30935</v>
      </c>
      <c r="B9023" s="815">
        <f t="shared" si="585"/>
        <v>254</v>
      </c>
      <c r="C9023" s="815">
        <f t="shared" si="586"/>
        <v>113</v>
      </c>
      <c r="D9023" s="815">
        <f t="shared" si="587"/>
        <v>113</v>
      </c>
      <c r="E9023" s="815">
        <v>1984</v>
      </c>
    </row>
    <row r="9024" spans="1:5">
      <c r="A9024" s="816">
        <f t="shared" si="588"/>
        <v>30936</v>
      </c>
      <c r="B9024" s="815">
        <f t="shared" si="585"/>
        <v>255</v>
      </c>
      <c r="C9024" s="815">
        <f t="shared" si="586"/>
        <v>112</v>
      </c>
      <c r="D9024" s="815">
        <f t="shared" si="587"/>
        <v>112</v>
      </c>
      <c r="E9024" s="815">
        <v>1984</v>
      </c>
    </row>
    <row r="9025" spans="1:5">
      <c r="A9025" s="816">
        <f t="shared" si="588"/>
        <v>30937</v>
      </c>
      <c r="B9025" s="815">
        <f t="shared" si="585"/>
        <v>256</v>
      </c>
      <c r="C9025" s="815">
        <f t="shared" si="586"/>
        <v>111</v>
      </c>
      <c r="D9025" s="815">
        <f t="shared" si="587"/>
        <v>111</v>
      </c>
      <c r="E9025" s="815">
        <v>1984</v>
      </c>
    </row>
    <row r="9026" spans="1:5">
      <c r="A9026" s="816">
        <f t="shared" si="588"/>
        <v>30938</v>
      </c>
      <c r="B9026" s="815">
        <f t="shared" si="585"/>
        <v>257</v>
      </c>
      <c r="C9026" s="815">
        <f t="shared" si="586"/>
        <v>110</v>
      </c>
      <c r="D9026" s="815">
        <f t="shared" si="587"/>
        <v>110</v>
      </c>
      <c r="E9026" s="815">
        <v>1984</v>
      </c>
    </row>
    <row r="9027" spans="1:5">
      <c r="A9027" s="816">
        <f t="shared" si="588"/>
        <v>30939</v>
      </c>
      <c r="B9027" s="815">
        <f t="shared" si="585"/>
        <v>258</v>
      </c>
      <c r="C9027" s="815">
        <f t="shared" si="586"/>
        <v>109</v>
      </c>
      <c r="D9027" s="815">
        <f t="shared" si="587"/>
        <v>109</v>
      </c>
      <c r="E9027" s="815">
        <v>1984</v>
      </c>
    </row>
    <row r="9028" spans="1:5">
      <c r="A9028" s="816">
        <f t="shared" si="588"/>
        <v>30940</v>
      </c>
      <c r="B9028" s="815">
        <f t="shared" ref="B9028:B9091" si="589">B9027+1</f>
        <v>259</v>
      </c>
      <c r="C9028" s="815">
        <f t="shared" ref="C9028:C9091" si="590">C9027-1</f>
        <v>108</v>
      </c>
      <c r="D9028" s="815">
        <f t="shared" ref="D9028:D9091" si="591">D9027-1</f>
        <v>108</v>
      </c>
      <c r="E9028" s="815">
        <v>1984</v>
      </c>
    </row>
    <row r="9029" spans="1:5">
      <c r="A9029" s="816">
        <f t="shared" si="588"/>
        <v>30941</v>
      </c>
      <c r="B9029" s="815">
        <f t="shared" si="589"/>
        <v>260</v>
      </c>
      <c r="C9029" s="815">
        <f t="shared" si="590"/>
        <v>107</v>
      </c>
      <c r="D9029" s="815">
        <f t="shared" si="591"/>
        <v>107</v>
      </c>
      <c r="E9029" s="815">
        <v>1984</v>
      </c>
    </row>
    <row r="9030" spans="1:5">
      <c r="A9030" s="816">
        <f t="shared" si="588"/>
        <v>30942</v>
      </c>
      <c r="B9030" s="815">
        <f t="shared" si="589"/>
        <v>261</v>
      </c>
      <c r="C9030" s="815">
        <f t="shared" si="590"/>
        <v>106</v>
      </c>
      <c r="D9030" s="815">
        <f t="shared" si="591"/>
        <v>106</v>
      </c>
      <c r="E9030" s="815">
        <v>1984</v>
      </c>
    </row>
    <row r="9031" spans="1:5">
      <c r="A9031" s="816">
        <f t="shared" si="588"/>
        <v>30943</v>
      </c>
      <c r="B9031" s="815">
        <f t="shared" si="589"/>
        <v>262</v>
      </c>
      <c r="C9031" s="815">
        <f t="shared" si="590"/>
        <v>105</v>
      </c>
      <c r="D9031" s="815">
        <f t="shared" si="591"/>
        <v>105</v>
      </c>
      <c r="E9031" s="815">
        <v>1984</v>
      </c>
    </row>
    <row r="9032" spans="1:5">
      <c r="A9032" s="816">
        <f t="shared" si="588"/>
        <v>30944</v>
      </c>
      <c r="B9032" s="815">
        <f t="shared" si="589"/>
        <v>263</v>
      </c>
      <c r="C9032" s="815">
        <f t="shared" si="590"/>
        <v>104</v>
      </c>
      <c r="D9032" s="815">
        <f t="shared" si="591"/>
        <v>104</v>
      </c>
      <c r="E9032" s="815">
        <v>1984</v>
      </c>
    </row>
    <row r="9033" spans="1:5">
      <c r="A9033" s="816">
        <f t="shared" si="588"/>
        <v>30945</v>
      </c>
      <c r="B9033" s="815">
        <f t="shared" si="589"/>
        <v>264</v>
      </c>
      <c r="C9033" s="815">
        <f t="shared" si="590"/>
        <v>103</v>
      </c>
      <c r="D9033" s="815">
        <f t="shared" si="591"/>
        <v>103</v>
      </c>
      <c r="E9033" s="815">
        <v>1984</v>
      </c>
    </row>
    <row r="9034" spans="1:5">
      <c r="A9034" s="816">
        <f t="shared" si="588"/>
        <v>30946</v>
      </c>
      <c r="B9034" s="815">
        <f t="shared" si="589"/>
        <v>265</v>
      </c>
      <c r="C9034" s="815">
        <f t="shared" si="590"/>
        <v>102</v>
      </c>
      <c r="D9034" s="815">
        <f t="shared" si="591"/>
        <v>102</v>
      </c>
      <c r="E9034" s="815">
        <v>1984</v>
      </c>
    </row>
    <row r="9035" spans="1:5">
      <c r="A9035" s="816">
        <f t="shared" si="588"/>
        <v>30947</v>
      </c>
      <c r="B9035" s="815">
        <f t="shared" si="589"/>
        <v>266</v>
      </c>
      <c r="C9035" s="815">
        <f t="shared" si="590"/>
        <v>101</v>
      </c>
      <c r="D9035" s="815">
        <f t="shared" si="591"/>
        <v>101</v>
      </c>
      <c r="E9035" s="815">
        <v>1984</v>
      </c>
    </row>
    <row r="9036" spans="1:5">
      <c r="A9036" s="816">
        <f t="shared" si="588"/>
        <v>30948</v>
      </c>
      <c r="B9036" s="815">
        <f t="shared" si="589"/>
        <v>267</v>
      </c>
      <c r="C9036" s="815">
        <f t="shared" si="590"/>
        <v>100</v>
      </c>
      <c r="D9036" s="815">
        <f t="shared" si="591"/>
        <v>100</v>
      </c>
      <c r="E9036" s="815">
        <v>1984</v>
      </c>
    </row>
    <row r="9037" spans="1:5">
      <c r="A9037" s="816">
        <f t="shared" si="588"/>
        <v>30949</v>
      </c>
      <c r="B9037" s="815">
        <f t="shared" si="589"/>
        <v>268</v>
      </c>
      <c r="C9037" s="815">
        <f t="shared" si="590"/>
        <v>99</v>
      </c>
      <c r="D9037" s="815">
        <f t="shared" si="591"/>
        <v>99</v>
      </c>
      <c r="E9037" s="815">
        <v>1984</v>
      </c>
    </row>
    <row r="9038" spans="1:5">
      <c r="A9038" s="816">
        <f t="shared" si="588"/>
        <v>30950</v>
      </c>
      <c r="B9038" s="815">
        <f t="shared" si="589"/>
        <v>269</v>
      </c>
      <c r="C9038" s="815">
        <f t="shared" si="590"/>
        <v>98</v>
      </c>
      <c r="D9038" s="815">
        <f t="shared" si="591"/>
        <v>98</v>
      </c>
      <c r="E9038" s="815">
        <v>1984</v>
      </c>
    </row>
    <row r="9039" spans="1:5">
      <c r="A9039" s="816">
        <f t="shared" si="588"/>
        <v>30951</v>
      </c>
      <c r="B9039" s="815">
        <f t="shared" si="589"/>
        <v>270</v>
      </c>
      <c r="C9039" s="815">
        <f t="shared" si="590"/>
        <v>97</v>
      </c>
      <c r="D9039" s="815">
        <f t="shared" si="591"/>
        <v>97</v>
      </c>
      <c r="E9039" s="815">
        <v>1984</v>
      </c>
    </row>
    <row r="9040" spans="1:5">
      <c r="A9040" s="816">
        <f t="shared" si="588"/>
        <v>30952</v>
      </c>
      <c r="B9040" s="815">
        <f t="shared" si="589"/>
        <v>271</v>
      </c>
      <c r="C9040" s="815">
        <f t="shared" si="590"/>
        <v>96</v>
      </c>
      <c r="D9040" s="815">
        <f t="shared" si="591"/>
        <v>96</v>
      </c>
      <c r="E9040" s="815">
        <v>1984</v>
      </c>
    </row>
    <row r="9041" spans="1:5">
      <c r="A9041" s="816">
        <f t="shared" si="588"/>
        <v>30953</v>
      </c>
      <c r="B9041" s="815">
        <f t="shared" si="589"/>
        <v>272</v>
      </c>
      <c r="C9041" s="815">
        <f t="shared" si="590"/>
        <v>95</v>
      </c>
      <c r="D9041" s="815">
        <f t="shared" si="591"/>
        <v>95</v>
      </c>
      <c r="E9041" s="815">
        <v>1984</v>
      </c>
    </row>
    <row r="9042" spans="1:5">
      <c r="A9042" s="816">
        <f t="shared" si="588"/>
        <v>30954</v>
      </c>
      <c r="B9042" s="815">
        <f t="shared" si="589"/>
        <v>273</v>
      </c>
      <c r="C9042" s="815">
        <f t="shared" si="590"/>
        <v>94</v>
      </c>
      <c r="D9042" s="815">
        <f t="shared" si="591"/>
        <v>94</v>
      </c>
      <c r="E9042" s="815">
        <v>1984</v>
      </c>
    </row>
    <row r="9043" spans="1:5">
      <c r="A9043" s="816">
        <f t="shared" si="588"/>
        <v>30955</v>
      </c>
      <c r="B9043" s="815">
        <f t="shared" si="589"/>
        <v>274</v>
      </c>
      <c r="C9043" s="815">
        <f t="shared" si="590"/>
        <v>93</v>
      </c>
      <c r="D9043" s="815">
        <f t="shared" si="591"/>
        <v>93</v>
      </c>
      <c r="E9043" s="815">
        <v>1984</v>
      </c>
    </row>
    <row r="9044" spans="1:5">
      <c r="A9044" s="816">
        <f t="shared" si="588"/>
        <v>30956</v>
      </c>
      <c r="B9044" s="815">
        <f t="shared" si="589"/>
        <v>275</v>
      </c>
      <c r="C9044" s="815">
        <f t="shared" si="590"/>
        <v>92</v>
      </c>
      <c r="D9044" s="815">
        <f t="shared" si="591"/>
        <v>92</v>
      </c>
      <c r="E9044" s="815">
        <v>1984</v>
      </c>
    </row>
    <row r="9045" spans="1:5">
      <c r="A9045" s="816">
        <f t="shared" si="588"/>
        <v>30957</v>
      </c>
      <c r="B9045" s="815">
        <f t="shared" si="589"/>
        <v>276</v>
      </c>
      <c r="C9045" s="815">
        <f t="shared" si="590"/>
        <v>91</v>
      </c>
      <c r="D9045" s="815">
        <f t="shared" si="591"/>
        <v>91</v>
      </c>
      <c r="E9045" s="815">
        <v>1984</v>
      </c>
    </row>
    <row r="9046" spans="1:5">
      <c r="A9046" s="816">
        <f t="shared" si="588"/>
        <v>30958</v>
      </c>
      <c r="B9046" s="815">
        <f t="shared" si="589"/>
        <v>277</v>
      </c>
      <c r="C9046" s="815">
        <f t="shared" si="590"/>
        <v>90</v>
      </c>
      <c r="D9046" s="815">
        <f t="shared" si="591"/>
        <v>90</v>
      </c>
      <c r="E9046" s="815">
        <v>1984</v>
      </c>
    </row>
    <row r="9047" spans="1:5">
      <c r="A9047" s="816">
        <f t="shared" si="588"/>
        <v>30959</v>
      </c>
      <c r="B9047" s="815">
        <f t="shared" si="589"/>
        <v>278</v>
      </c>
      <c r="C9047" s="815">
        <f t="shared" si="590"/>
        <v>89</v>
      </c>
      <c r="D9047" s="815">
        <f t="shared" si="591"/>
        <v>89</v>
      </c>
      <c r="E9047" s="815">
        <v>1984</v>
      </c>
    </row>
    <row r="9048" spans="1:5">
      <c r="A9048" s="816">
        <f t="shared" si="588"/>
        <v>30960</v>
      </c>
      <c r="B9048" s="815">
        <f t="shared" si="589"/>
        <v>279</v>
      </c>
      <c r="C9048" s="815">
        <f t="shared" si="590"/>
        <v>88</v>
      </c>
      <c r="D9048" s="815">
        <f t="shared" si="591"/>
        <v>88</v>
      </c>
      <c r="E9048" s="815">
        <v>1984</v>
      </c>
    </row>
    <row r="9049" spans="1:5">
      <c r="A9049" s="816">
        <f t="shared" si="588"/>
        <v>30961</v>
      </c>
      <c r="B9049" s="815">
        <f t="shared" si="589"/>
        <v>280</v>
      </c>
      <c r="C9049" s="815">
        <f t="shared" si="590"/>
        <v>87</v>
      </c>
      <c r="D9049" s="815">
        <f t="shared" si="591"/>
        <v>87</v>
      </c>
      <c r="E9049" s="815">
        <v>1984</v>
      </c>
    </row>
    <row r="9050" spans="1:5">
      <c r="A9050" s="816">
        <f t="shared" si="588"/>
        <v>30962</v>
      </c>
      <c r="B9050" s="815">
        <f t="shared" si="589"/>
        <v>281</v>
      </c>
      <c r="C9050" s="815">
        <f t="shared" si="590"/>
        <v>86</v>
      </c>
      <c r="D9050" s="815">
        <f t="shared" si="591"/>
        <v>86</v>
      </c>
      <c r="E9050" s="815">
        <v>1984</v>
      </c>
    </row>
    <row r="9051" spans="1:5">
      <c r="A9051" s="816">
        <f t="shared" si="588"/>
        <v>30963</v>
      </c>
      <c r="B9051" s="815">
        <f t="shared" si="589"/>
        <v>282</v>
      </c>
      <c r="C9051" s="815">
        <f t="shared" si="590"/>
        <v>85</v>
      </c>
      <c r="D9051" s="815">
        <f t="shared" si="591"/>
        <v>85</v>
      </c>
      <c r="E9051" s="815">
        <v>1984</v>
      </c>
    </row>
    <row r="9052" spans="1:5">
      <c r="A9052" s="816">
        <f t="shared" si="588"/>
        <v>30964</v>
      </c>
      <c r="B9052" s="815">
        <f t="shared" si="589"/>
        <v>283</v>
      </c>
      <c r="C9052" s="815">
        <f t="shared" si="590"/>
        <v>84</v>
      </c>
      <c r="D9052" s="815">
        <f t="shared" si="591"/>
        <v>84</v>
      </c>
      <c r="E9052" s="815">
        <v>1984</v>
      </c>
    </row>
    <row r="9053" spans="1:5">
      <c r="A9053" s="816">
        <f t="shared" si="588"/>
        <v>30965</v>
      </c>
      <c r="B9053" s="815">
        <f t="shared" si="589"/>
        <v>284</v>
      </c>
      <c r="C9053" s="815">
        <f t="shared" si="590"/>
        <v>83</v>
      </c>
      <c r="D9053" s="815">
        <f t="shared" si="591"/>
        <v>83</v>
      </c>
      <c r="E9053" s="815">
        <v>1984</v>
      </c>
    </row>
    <row r="9054" spans="1:5">
      <c r="A9054" s="816">
        <f t="shared" si="588"/>
        <v>30966</v>
      </c>
      <c r="B9054" s="815">
        <f t="shared" si="589"/>
        <v>285</v>
      </c>
      <c r="C9054" s="815">
        <f t="shared" si="590"/>
        <v>82</v>
      </c>
      <c r="D9054" s="815">
        <f t="shared" si="591"/>
        <v>82</v>
      </c>
      <c r="E9054" s="815">
        <v>1984</v>
      </c>
    </row>
    <row r="9055" spans="1:5">
      <c r="A9055" s="816">
        <f t="shared" si="588"/>
        <v>30967</v>
      </c>
      <c r="B9055" s="815">
        <f t="shared" si="589"/>
        <v>286</v>
      </c>
      <c r="C9055" s="815">
        <f t="shared" si="590"/>
        <v>81</v>
      </c>
      <c r="D9055" s="815">
        <f t="shared" si="591"/>
        <v>81</v>
      </c>
      <c r="E9055" s="815">
        <v>1984</v>
      </c>
    </row>
    <row r="9056" spans="1:5">
      <c r="A9056" s="816">
        <f t="shared" si="588"/>
        <v>30968</v>
      </c>
      <c r="B9056" s="815">
        <f t="shared" si="589"/>
        <v>287</v>
      </c>
      <c r="C9056" s="815">
        <f t="shared" si="590"/>
        <v>80</v>
      </c>
      <c r="D9056" s="815">
        <f t="shared" si="591"/>
        <v>80</v>
      </c>
      <c r="E9056" s="815">
        <v>1984</v>
      </c>
    </row>
    <row r="9057" spans="1:5">
      <c r="A9057" s="816">
        <f t="shared" si="588"/>
        <v>30969</v>
      </c>
      <c r="B9057" s="815">
        <f t="shared" si="589"/>
        <v>288</v>
      </c>
      <c r="C9057" s="815">
        <f t="shared" si="590"/>
        <v>79</v>
      </c>
      <c r="D9057" s="815">
        <f t="shared" si="591"/>
        <v>79</v>
      </c>
      <c r="E9057" s="815">
        <v>1984</v>
      </c>
    </row>
    <row r="9058" spans="1:5">
      <c r="A9058" s="816">
        <f t="shared" si="588"/>
        <v>30970</v>
      </c>
      <c r="B9058" s="815">
        <f t="shared" si="589"/>
        <v>289</v>
      </c>
      <c r="C9058" s="815">
        <f t="shared" si="590"/>
        <v>78</v>
      </c>
      <c r="D9058" s="815">
        <f t="shared" si="591"/>
        <v>78</v>
      </c>
      <c r="E9058" s="815">
        <v>1984</v>
      </c>
    </row>
    <row r="9059" spans="1:5">
      <c r="A9059" s="816">
        <f t="shared" si="588"/>
        <v>30971</v>
      </c>
      <c r="B9059" s="815">
        <f t="shared" si="589"/>
        <v>290</v>
      </c>
      <c r="C9059" s="815">
        <f t="shared" si="590"/>
        <v>77</v>
      </c>
      <c r="D9059" s="815">
        <f t="shared" si="591"/>
        <v>77</v>
      </c>
      <c r="E9059" s="815">
        <v>1984</v>
      </c>
    </row>
    <row r="9060" spans="1:5">
      <c r="A9060" s="816">
        <f t="shared" si="588"/>
        <v>30972</v>
      </c>
      <c r="B9060" s="815">
        <f t="shared" si="589"/>
        <v>291</v>
      </c>
      <c r="C9060" s="815">
        <f t="shared" si="590"/>
        <v>76</v>
      </c>
      <c r="D9060" s="815">
        <f t="shared" si="591"/>
        <v>76</v>
      </c>
      <c r="E9060" s="815">
        <v>1984</v>
      </c>
    </row>
    <row r="9061" spans="1:5">
      <c r="A9061" s="816">
        <f t="shared" si="588"/>
        <v>30973</v>
      </c>
      <c r="B9061" s="815">
        <f t="shared" si="589"/>
        <v>292</v>
      </c>
      <c r="C9061" s="815">
        <f t="shared" si="590"/>
        <v>75</v>
      </c>
      <c r="D9061" s="815">
        <f t="shared" si="591"/>
        <v>75</v>
      </c>
      <c r="E9061" s="815">
        <v>1984</v>
      </c>
    </row>
    <row r="9062" spans="1:5">
      <c r="A9062" s="816">
        <f t="shared" si="588"/>
        <v>30974</v>
      </c>
      <c r="B9062" s="815">
        <f t="shared" si="589"/>
        <v>293</v>
      </c>
      <c r="C9062" s="815">
        <f t="shared" si="590"/>
        <v>74</v>
      </c>
      <c r="D9062" s="815">
        <f t="shared" si="591"/>
        <v>74</v>
      </c>
      <c r="E9062" s="815">
        <v>1984</v>
      </c>
    </row>
    <row r="9063" spans="1:5">
      <c r="A9063" s="816">
        <f t="shared" si="588"/>
        <v>30975</v>
      </c>
      <c r="B9063" s="815">
        <f t="shared" si="589"/>
        <v>294</v>
      </c>
      <c r="C9063" s="815">
        <f t="shared" si="590"/>
        <v>73</v>
      </c>
      <c r="D9063" s="815">
        <f t="shared" si="591"/>
        <v>73</v>
      </c>
      <c r="E9063" s="815">
        <v>1984</v>
      </c>
    </row>
    <row r="9064" spans="1:5">
      <c r="A9064" s="816">
        <f t="shared" si="588"/>
        <v>30976</v>
      </c>
      <c r="B9064" s="815">
        <f t="shared" si="589"/>
        <v>295</v>
      </c>
      <c r="C9064" s="815">
        <f t="shared" si="590"/>
        <v>72</v>
      </c>
      <c r="D9064" s="815">
        <f t="shared" si="591"/>
        <v>72</v>
      </c>
      <c r="E9064" s="815">
        <v>1984</v>
      </c>
    </row>
    <row r="9065" spans="1:5">
      <c r="A9065" s="816">
        <f t="shared" si="588"/>
        <v>30977</v>
      </c>
      <c r="B9065" s="815">
        <f t="shared" si="589"/>
        <v>296</v>
      </c>
      <c r="C9065" s="815">
        <f t="shared" si="590"/>
        <v>71</v>
      </c>
      <c r="D9065" s="815">
        <f t="shared" si="591"/>
        <v>71</v>
      </c>
      <c r="E9065" s="815">
        <v>1984</v>
      </c>
    </row>
    <row r="9066" spans="1:5">
      <c r="A9066" s="816">
        <f t="shared" si="588"/>
        <v>30978</v>
      </c>
      <c r="B9066" s="815">
        <f t="shared" si="589"/>
        <v>297</v>
      </c>
      <c r="C9066" s="815">
        <f t="shared" si="590"/>
        <v>70</v>
      </c>
      <c r="D9066" s="815">
        <f t="shared" si="591"/>
        <v>70</v>
      </c>
      <c r="E9066" s="815">
        <v>1984</v>
      </c>
    </row>
    <row r="9067" spans="1:5">
      <c r="A9067" s="816">
        <f t="shared" si="588"/>
        <v>30979</v>
      </c>
      <c r="B9067" s="815">
        <f t="shared" si="589"/>
        <v>298</v>
      </c>
      <c r="C9067" s="815">
        <f t="shared" si="590"/>
        <v>69</v>
      </c>
      <c r="D9067" s="815">
        <f t="shared" si="591"/>
        <v>69</v>
      </c>
      <c r="E9067" s="815">
        <v>1984</v>
      </c>
    </row>
    <row r="9068" spans="1:5">
      <c r="A9068" s="816">
        <f t="shared" si="588"/>
        <v>30980</v>
      </c>
      <c r="B9068" s="815">
        <f t="shared" si="589"/>
        <v>299</v>
      </c>
      <c r="C9068" s="815">
        <f t="shared" si="590"/>
        <v>68</v>
      </c>
      <c r="D9068" s="815">
        <f t="shared" si="591"/>
        <v>68</v>
      </c>
      <c r="E9068" s="815">
        <v>1984</v>
      </c>
    </row>
    <row r="9069" spans="1:5">
      <c r="A9069" s="816">
        <f t="shared" si="588"/>
        <v>30981</v>
      </c>
      <c r="B9069" s="815">
        <f t="shared" si="589"/>
        <v>300</v>
      </c>
      <c r="C9069" s="815">
        <f t="shared" si="590"/>
        <v>67</v>
      </c>
      <c r="D9069" s="815">
        <f t="shared" si="591"/>
        <v>67</v>
      </c>
      <c r="E9069" s="815">
        <v>1984</v>
      </c>
    </row>
    <row r="9070" spans="1:5">
      <c r="A9070" s="816">
        <f t="shared" si="588"/>
        <v>30982</v>
      </c>
      <c r="B9070" s="815">
        <f t="shared" si="589"/>
        <v>301</v>
      </c>
      <c r="C9070" s="815">
        <f t="shared" si="590"/>
        <v>66</v>
      </c>
      <c r="D9070" s="815">
        <f t="shared" si="591"/>
        <v>66</v>
      </c>
      <c r="E9070" s="815">
        <v>1984</v>
      </c>
    </row>
    <row r="9071" spans="1:5">
      <c r="A9071" s="816">
        <f t="shared" si="588"/>
        <v>30983</v>
      </c>
      <c r="B9071" s="815">
        <f t="shared" si="589"/>
        <v>302</v>
      </c>
      <c r="C9071" s="815">
        <f t="shared" si="590"/>
        <v>65</v>
      </c>
      <c r="D9071" s="815">
        <f t="shared" si="591"/>
        <v>65</v>
      </c>
      <c r="E9071" s="815">
        <v>1984</v>
      </c>
    </row>
    <row r="9072" spans="1:5">
      <c r="A9072" s="816">
        <f t="shared" si="588"/>
        <v>30984</v>
      </c>
      <c r="B9072" s="815">
        <f t="shared" si="589"/>
        <v>303</v>
      </c>
      <c r="C9072" s="815">
        <f t="shared" si="590"/>
        <v>64</v>
      </c>
      <c r="D9072" s="815">
        <f t="shared" si="591"/>
        <v>64</v>
      </c>
      <c r="E9072" s="815">
        <v>1984</v>
      </c>
    </row>
    <row r="9073" spans="1:5">
      <c r="A9073" s="816">
        <f t="shared" si="588"/>
        <v>30985</v>
      </c>
      <c r="B9073" s="815">
        <f t="shared" si="589"/>
        <v>304</v>
      </c>
      <c r="C9073" s="815">
        <f t="shared" si="590"/>
        <v>63</v>
      </c>
      <c r="D9073" s="815">
        <f t="shared" si="591"/>
        <v>63</v>
      </c>
      <c r="E9073" s="815">
        <v>1984</v>
      </c>
    </row>
    <row r="9074" spans="1:5">
      <c r="A9074" s="816">
        <f t="shared" si="588"/>
        <v>30986</v>
      </c>
      <c r="B9074" s="815">
        <f t="shared" si="589"/>
        <v>305</v>
      </c>
      <c r="C9074" s="815">
        <f t="shared" si="590"/>
        <v>62</v>
      </c>
      <c r="D9074" s="815">
        <f t="shared" si="591"/>
        <v>62</v>
      </c>
      <c r="E9074" s="815">
        <v>1984</v>
      </c>
    </row>
    <row r="9075" spans="1:5">
      <c r="A9075" s="816">
        <f t="shared" ref="A9075:A9138" si="592">A9074+1</f>
        <v>30987</v>
      </c>
      <c r="B9075" s="815">
        <f t="shared" si="589"/>
        <v>306</v>
      </c>
      <c r="C9075" s="815">
        <f t="shared" si="590"/>
        <v>61</v>
      </c>
      <c r="D9075" s="815">
        <f t="shared" si="591"/>
        <v>61</v>
      </c>
      <c r="E9075" s="815">
        <v>1984</v>
      </c>
    </row>
    <row r="9076" spans="1:5">
      <c r="A9076" s="816">
        <f t="shared" si="592"/>
        <v>30988</v>
      </c>
      <c r="B9076" s="815">
        <f t="shared" si="589"/>
        <v>307</v>
      </c>
      <c r="C9076" s="815">
        <f t="shared" si="590"/>
        <v>60</v>
      </c>
      <c r="D9076" s="815">
        <f t="shared" si="591"/>
        <v>60</v>
      </c>
      <c r="E9076" s="815">
        <v>1984</v>
      </c>
    </row>
    <row r="9077" spans="1:5">
      <c r="A9077" s="816">
        <f t="shared" si="592"/>
        <v>30989</v>
      </c>
      <c r="B9077" s="815">
        <f t="shared" si="589"/>
        <v>308</v>
      </c>
      <c r="C9077" s="815">
        <f t="shared" si="590"/>
        <v>59</v>
      </c>
      <c r="D9077" s="815">
        <f t="shared" si="591"/>
        <v>59</v>
      </c>
      <c r="E9077" s="815">
        <v>1984</v>
      </c>
    </row>
    <row r="9078" spans="1:5">
      <c r="A9078" s="816">
        <f t="shared" si="592"/>
        <v>30990</v>
      </c>
      <c r="B9078" s="815">
        <f t="shared" si="589"/>
        <v>309</v>
      </c>
      <c r="C9078" s="815">
        <f t="shared" si="590"/>
        <v>58</v>
      </c>
      <c r="D9078" s="815">
        <f t="shared" si="591"/>
        <v>58</v>
      </c>
      <c r="E9078" s="815">
        <v>1984</v>
      </c>
    </row>
    <row r="9079" spans="1:5">
      <c r="A9079" s="816">
        <f t="shared" si="592"/>
        <v>30991</v>
      </c>
      <c r="B9079" s="815">
        <f t="shared" si="589"/>
        <v>310</v>
      </c>
      <c r="C9079" s="815">
        <f t="shared" si="590"/>
        <v>57</v>
      </c>
      <c r="D9079" s="815">
        <f t="shared" si="591"/>
        <v>57</v>
      </c>
      <c r="E9079" s="815">
        <v>1984</v>
      </c>
    </row>
    <row r="9080" spans="1:5">
      <c r="A9080" s="816">
        <f t="shared" si="592"/>
        <v>30992</v>
      </c>
      <c r="B9080" s="815">
        <f t="shared" si="589"/>
        <v>311</v>
      </c>
      <c r="C9080" s="815">
        <f t="shared" si="590"/>
        <v>56</v>
      </c>
      <c r="D9080" s="815">
        <f t="shared" si="591"/>
        <v>56</v>
      </c>
      <c r="E9080" s="815">
        <v>1984</v>
      </c>
    </row>
    <row r="9081" spans="1:5">
      <c r="A9081" s="816">
        <f t="shared" si="592"/>
        <v>30993</v>
      </c>
      <c r="B9081" s="815">
        <f t="shared" si="589"/>
        <v>312</v>
      </c>
      <c r="C9081" s="815">
        <f t="shared" si="590"/>
        <v>55</v>
      </c>
      <c r="D9081" s="815">
        <f t="shared" si="591"/>
        <v>55</v>
      </c>
      <c r="E9081" s="815">
        <v>1984</v>
      </c>
    </row>
    <row r="9082" spans="1:5">
      <c r="A9082" s="816">
        <f t="shared" si="592"/>
        <v>30994</v>
      </c>
      <c r="B9082" s="815">
        <f t="shared" si="589"/>
        <v>313</v>
      </c>
      <c r="C9082" s="815">
        <f t="shared" si="590"/>
        <v>54</v>
      </c>
      <c r="D9082" s="815">
        <f t="shared" si="591"/>
        <v>54</v>
      </c>
      <c r="E9082" s="815">
        <v>1984</v>
      </c>
    </row>
    <row r="9083" spans="1:5">
      <c r="A9083" s="816">
        <f t="shared" si="592"/>
        <v>30995</v>
      </c>
      <c r="B9083" s="815">
        <f t="shared" si="589"/>
        <v>314</v>
      </c>
      <c r="C9083" s="815">
        <f t="shared" si="590"/>
        <v>53</v>
      </c>
      <c r="D9083" s="815">
        <f t="shared" si="591"/>
        <v>53</v>
      </c>
      <c r="E9083" s="815">
        <v>1984</v>
      </c>
    </row>
    <row r="9084" spans="1:5">
      <c r="A9084" s="816">
        <f t="shared" si="592"/>
        <v>30996</v>
      </c>
      <c r="B9084" s="815">
        <f t="shared" si="589"/>
        <v>315</v>
      </c>
      <c r="C9084" s="815">
        <f t="shared" si="590"/>
        <v>52</v>
      </c>
      <c r="D9084" s="815">
        <f t="shared" si="591"/>
        <v>52</v>
      </c>
      <c r="E9084" s="815">
        <v>1984</v>
      </c>
    </row>
    <row r="9085" spans="1:5">
      <c r="A9085" s="816">
        <f t="shared" si="592"/>
        <v>30997</v>
      </c>
      <c r="B9085" s="815">
        <f t="shared" si="589"/>
        <v>316</v>
      </c>
      <c r="C9085" s="815">
        <f t="shared" si="590"/>
        <v>51</v>
      </c>
      <c r="D9085" s="815">
        <f t="shared" si="591"/>
        <v>51</v>
      </c>
      <c r="E9085" s="815">
        <v>1984</v>
      </c>
    </row>
    <row r="9086" spans="1:5">
      <c r="A9086" s="816">
        <f t="shared" si="592"/>
        <v>30998</v>
      </c>
      <c r="B9086" s="815">
        <f t="shared" si="589"/>
        <v>317</v>
      </c>
      <c r="C9086" s="815">
        <f t="shared" si="590"/>
        <v>50</v>
      </c>
      <c r="D9086" s="815">
        <f t="shared" si="591"/>
        <v>50</v>
      </c>
      <c r="E9086" s="815">
        <v>1984</v>
      </c>
    </row>
    <row r="9087" spans="1:5">
      <c r="A9087" s="816">
        <f t="shared" si="592"/>
        <v>30999</v>
      </c>
      <c r="B9087" s="815">
        <f t="shared" si="589"/>
        <v>318</v>
      </c>
      <c r="C9087" s="815">
        <f t="shared" si="590"/>
        <v>49</v>
      </c>
      <c r="D9087" s="815">
        <f t="shared" si="591"/>
        <v>49</v>
      </c>
      <c r="E9087" s="815">
        <v>1984</v>
      </c>
    </row>
    <row r="9088" spans="1:5">
      <c r="A9088" s="816">
        <f t="shared" si="592"/>
        <v>31000</v>
      </c>
      <c r="B9088" s="815">
        <f t="shared" si="589"/>
        <v>319</v>
      </c>
      <c r="C9088" s="815">
        <f t="shared" si="590"/>
        <v>48</v>
      </c>
      <c r="D9088" s="815">
        <f t="shared" si="591"/>
        <v>48</v>
      </c>
      <c r="E9088" s="815">
        <v>1984</v>
      </c>
    </row>
    <row r="9089" spans="1:5">
      <c r="A9089" s="816">
        <f t="shared" si="592"/>
        <v>31001</v>
      </c>
      <c r="B9089" s="815">
        <f t="shared" si="589"/>
        <v>320</v>
      </c>
      <c r="C9089" s="815">
        <f t="shared" si="590"/>
        <v>47</v>
      </c>
      <c r="D9089" s="815">
        <f t="shared" si="591"/>
        <v>47</v>
      </c>
      <c r="E9089" s="815">
        <v>1984</v>
      </c>
    </row>
    <row r="9090" spans="1:5">
      <c r="A9090" s="816">
        <f t="shared" si="592"/>
        <v>31002</v>
      </c>
      <c r="B9090" s="815">
        <f t="shared" si="589"/>
        <v>321</v>
      </c>
      <c r="C9090" s="815">
        <f t="shared" si="590"/>
        <v>46</v>
      </c>
      <c r="D9090" s="815">
        <f t="shared" si="591"/>
        <v>46</v>
      </c>
      <c r="E9090" s="815">
        <v>1984</v>
      </c>
    </row>
    <row r="9091" spans="1:5">
      <c r="A9091" s="816">
        <f t="shared" si="592"/>
        <v>31003</v>
      </c>
      <c r="B9091" s="815">
        <f t="shared" si="589"/>
        <v>322</v>
      </c>
      <c r="C9091" s="815">
        <f t="shared" si="590"/>
        <v>45</v>
      </c>
      <c r="D9091" s="815">
        <f t="shared" si="591"/>
        <v>45</v>
      </c>
      <c r="E9091" s="815">
        <v>1984</v>
      </c>
    </row>
    <row r="9092" spans="1:5">
      <c r="A9092" s="816">
        <f t="shared" si="592"/>
        <v>31004</v>
      </c>
      <c r="B9092" s="815">
        <f t="shared" ref="B9092:B9135" si="593">B9091+1</f>
        <v>323</v>
      </c>
      <c r="C9092" s="815">
        <f t="shared" ref="C9092:C9135" si="594">C9091-1</f>
        <v>44</v>
      </c>
      <c r="D9092" s="815">
        <f t="shared" ref="D9092:D9136" si="595">D9091-1</f>
        <v>44</v>
      </c>
      <c r="E9092" s="815">
        <v>1984</v>
      </c>
    </row>
    <row r="9093" spans="1:5">
      <c r="A9093" s="816">
        <f t="shared" si="592"/>
        <v>31005</v>
      </c>
      <c r="B9093" s="815">
        <f t="shared" si="593"/>
        <v>324</v>
      </c>
      <c r="C9093" s="815">
        <f t="shared" si="594"/>
        <v>43</v>
      </c>
      <c r="D9093" s="815">
        <f t="shared" si="595"/>
        <v>43</v>
      </c>
      <c r="E9093" s="815">
        <v>1984</v>
      </c>
    </row>
    <row r="9094" spans="1:5">
      <c r="A9094" s="816">
        <f t="shared" si="592"/>
        <v>31006</v>
      </c>
      <c r="B9094" s="815">
        <f t="shared" si="593"/>
        <v>325</v>
      </c>
      <c r="C9094" s="815">
        <f t="shared" si="594"/>
        <v>42</v>
      </c>
      <c r="D9094" s="815">
        <f t="shared" si="595"/>
        <v>42</v>
      </c>
      <c r="E9094" s="815">
        <v>1984</v>
      </c>
    </row>
    <row r="9095" spans="1:5">
      <c r="A9095" s="816">
        <f t="shared" si="592"/>
        <v>31007</v>
      </c>
      <c r="B9095" s="815">
        <f t="shared" si="593"/>
        <v>326</v>
      </c>
      <c r="C9095" s="815">
        <f t="shared" si="594"/>
        <v>41</v>
      </c>
      <c r="D9095" s="815">
        <f t="shared" si="595"/>
        <v>41</v>
      </c>
      <c r="E9095" s="815">
        <v>1984</v>
      </c>
    </row>
    <row r="9096" spans="1:5">
      <c r="A9096" s="816">
        <f t="shared" si="592"/>
        <v>31008</v>
      </c>
      <c r="B9096" s="815">
        <f t="shared" si="593"/>
        <v>327</v>
      </c>
      <c r="C9096" s="815">
        <f t="shared" si="594"/>
        <v>40</v>
      </c>
      <c r="D9096" s="815">
        <f t="shared" si="595"/>
        <v>40</v>
      </c>
      <c r="E9096" s="815">
        <v>1984</v>
      </c>
    </row>
    <row r="9097" spans="1:5">
      <c r="A9097" s="816">
        <f t="shared" si="592"/>
        <v>31009</v>
      </c>
      <c r="B9097" s="815">
        <f t="shared" si="593"/>
        <v>328</v>
      </c>
      <c r="C9097" s="815">
        <f t="shared" si="594"/>
        <v>39</v>
      </c>
      <c r="D9097" s="815">
        <f t="shared" si="595"/>
        <v>39</v>
      </c>
      <c r="E9097" s="815">
        <v>1984</v>
      </c>
    </row>
    <row r="9098" spans="1:5">
      <c r="A9098" s="816">
        <f t="shared" si="592"/>
        <v>31010</v>
      </c>
      <c r="B9098" s="815">
        <f t="shared" si="593"/>
        <v>329</v>
      </c>
      <c r="C9098" s="815">
        <f t="shared" si="594"/>
        <v>38</v>
      </c>
      <c r="D9098" s="815">
        <f t="shared" si="595"/>
        <v>38</v>
      </c>
      <c r="E9098" s="815">
        <v>1984</v>
      </c>
    </row>
    <row r="9099" spans="1:5">
      <c r="A9099" s="816">
        <f t="shared" si="592"/>
        <v>31011</v>
      </c>
      <c r="B9099" s="815">
        <f t="shared" si="593"/>
        <v>330</v>
      </c>
      <c r="C9099" s="815">
        <f t="shared" si="594"/>
        <v>37</v>
      </c>
      <c r="D9099" s="815">
        <f t="shared" si="595"/>
        <v>37</v>
      </c>
      <c r="E9099" s="815">
        <v>1984</v>
      </c>
    </row>
    <row r="9100" spans="1:5">
      <c r="A9100" s="816">
        <f t="shared" si="592"/>
        <v>31012</v>
      </c>
      <c r="B9100" s="815">
        <f t="shared" si="593"/>
        <v>331</v>
      </c>
      <c r="C9100" s="815">
        <f t="shared" si="594"/>
        <v>36</v>
      </c>
      <c r="D9100" s="815">
        <f t="shared" si="595"/>
        <v>36</v>
      </c>
      <c r="E9100" s="815">
        <v>1984</v>
      </c>
    </row>
    <row r="9101" spans="1:5">
      <c r="A9101" s="816">
        <f t="shared" si="592"/>
        <v>31013</v>
      </c>
      <c r="B9101" s="815">
        <f t="shared" si="593"/>
        <v>332</v>
      </c>
      <c r="C9101" s="815">
        <f t="shared" si="594"/>
        <v>35</v>
      </c>
      <c r="D9101" s="815">
        <f t="shared" si="595"/>
        <v>35</v>
      </c>
      <c r="E9101" s="815">
        <v>1984</v>
      </c>
    </row>
    <row r="9102" spans="1:5">
      <c r="A9102" s="816">
        <f t="shared" si="592"/>
        <v>31014</v>
      </c>
      <c r="B9102" s="815">
        <f t="shared" si="593"/>
        <v>333</v>
      </c>
      <c r="C9102" s="815">
        <f t="shared" si="594"/>
        <v>34</v>
      </c>
      <c r="D9102" s="815">
        <f t="shared" si="595"/>
        <v>34</v>
      </c>
      <c r="E9102" s="815">
        <v>1984</v>
      </c>
    </row>
    <row r="9103" spans="1:5">
      <c r="A9103" s="816">
        <f t="shared" si="592"/>
        <v>31015</v>
      </c>
      <c r="B9103" s="815">
        <f t="shared" si="593"/>
        <v>334</v>
      </c>
      <c r="C9103" s="815">
        <f t="shared" si="594"/>
        <v>33</v>
      </c>
      <c r="D9103" s="815">
        <f t="shared" si="595"/>
        <v>33</v>
      </c>
      <c r="E9103" s="815">
        <v>1984</v>
      </c>
    </row>
    <row r="9104" spans="1:5">
      <c r="A9104" s="816">
        <f t="shared" si="592"/>
        <v>31016</v>
      </c>
      <c r="B9104" s="815">
        <f t="shared" si="593"/>
        <v>335</v>
      </c>
      <c r="C9104" s="815">
        <f t="shared" si="594"/>
        <v>32</v>
      </c>
      <c r="D9104" s="815">
        <f t="shared" si="595"/>
        <v>32</v>
      </c>
      <c r="E9104" s="815">
        <v>1984</v>
      </c>
    </row>
    <row r="9105" spans="1:5">
      <c r="A9105" s="816">
        <f t="shared" si="592"/>
        <v>31017</v>
      </c>
      <c r="B9105" s="815">
        <f t="shared" si="593"/>
        <v>336</v>
      </c>
      <c r="C9105" s="815">
        <f t="shared" si="594"/>
        <v>31</v>
      </c>
      <c r="D9105" s="815">
        <f t="shared" si="595"/>
        <v>31</v>
      </c>
      <c r="E9105" s="815">
        <v>1984</v>
      </c>
    </row>
    <row r="9106" spans="1:5">
      <c r="A9106" s="816">
        <f t="shared" si="592"/>
        <v>31018</v>
      </c>
      <c r="B9106" s="815">
        <f t="shared" si="593"/>
        <v>337</v>
      </c>
      <c r="C9106" s="815">
        <f t="shared" si="594"/>
        <v>30</v>
      </c>
      <c r="D9106" s="815">
        <f t="shared" si="595"/>
        <v>30</v>
      </c>
      <c r="E9106" s="815">
        <v>1984</v>
      </c>
    </row>
    <row r="9107" spans="1:5">
      <c r="A9107" s="816">
        <f t="shared" si="592"/>
        <v>31019</v>
      </c>
      <c r="B9107" s="815">
        <f t="shared" si="593"/>
        <v>338</v>
      </c>
      <c r="C9107" s="815">
        <f t="shared" si="594"/>
        <v>29</v>
      </c>
      <c r="D9107" s="815">
        <f t="shared" si="595"/>
        <v>29</v>
      </c>
      <c r="E9107" s="815">
        <v>1984</v>
      </c>
    </row>
    <row r="9108" spans="1:5">
      <c r="A9108" s="816">
        <f t="shared" si="592"/>
        <v>31020</v>
      </c>
      <c r="B9108" s="815">
        <f t="shared" si="593"/>
        <v>339</v>
      </c>
      <c r="C9108" s="815">
        <f t="shared" si="594"/>
        <v>28</v>
      </c>
      <c r="D9108" s="815">
        <f t="shared" si="595"/>
        <v>28</v>
      </c>
      <c r="E9108" s="815">
        <v>1984</v>
      </c>
    </row>
    <row r="9109" spans="1:5">
      <c r="A9109" s="816">
        <f t="shared" si="592"/>
        <v>31021</v>
      </c>
      <c r="B9109" s="815">
        <f t="shared" si="593"/>
        <v>340</v>
      </c>
      <c r="C9109" s="815">
        <f t="shared" si="594"/>
        <v>27</v>
      </c>
      <c r="D9109" s="815">
        <f t="shared" si="595"/>
        <v>27</v>
      </c>
      <c r="E9109" s="815">
        <v>1984</v>
      </c>
    </row>
    <row r="9110" spans="1:5">
      <c r="A9110" s="816">
        <f t="shared" si="592"/>
        <v>31022</v>
      </c>
      <c r="B9110" s="815">
        <f t="shared" si="593"/>
        <v>341</v>
      </c>
      <c r="C9110" s="815">
        <f t="shared" si="594"/>
        <v>26</v>
      </c>
      <c r="D9110" s="815">
        <f t="shared" si="595"/>
        <v>26</v>
      </c>
      <c r="E9110" s="815">
        <v>1984</v>
      </c>
    </row>
    <row r="9111" spans="1:5">
      <c r="A9111" s="816">
        <f t="shared" si="592"/>
        <v>31023</v>
      </c>
      <c r="B9111" s="815">
        <f t="shared" si="593"/>
        <v>342</v>
      </c>
      <c r="C9111" s="815">
        <f t="shared" si="594"/>
        <v>25</v>
      </c>
      <c r="D9111" s="815">
        <f t="shared" si="595"/>
        <v>25</v>
      </c>
      <c r="E9111" s="815">
        <v>1984</v>
      </c>
    </row>
    <row r="9112" spans="1:5">
      <c r="A9112" s="816">
        <f t="shared" si="592"/>
        <v>31024</v>
      </c>
      <c r="B9112" s="815">
        <f t="shared" si="593"/>
        <v>343</v>
      </c>
      <c r="C9112" s="815">
        <f t="shared" si="594"/>
        <v>24</v>
      </c>
      <c r="D9112" s="815">
        <f t="shared" si="595"/>
        <v>24</v>
      </c>
      <c r="E9112" s="815">
        <v>1984</v>
      </c>
    </row>
    <row r="9113" spans="1:5">
      <c r="A9113" s="816">
        <f t="shared" si="592"/>
        <v>31025</v>
      </c>
      <c r="B9113" s="815">
        <f t="shared" si="593"/>
        <v>344</v>
      </c>
      <c r="C9113" s="815">
        <f t="shared" si="594"/>
        <v>23</v>
      </c>
      <c r="D9113" s="815">
        <f t="shared" si="595"/>
        <v>23</v>
      </c>
      <c r="E9113" s="815">
        <v>1984</v>
      </c>
    </row>
    <row r="9114" spans="1:5">
      <c r="A9114" s="816">
        <f t="shared" si="592"/>
        <v>31026</v>
      </c>
      <c r="B9114" s="815">
        <f t="shared" si="593"/>
        <v>345</v>
      </c>
      <c r="C9114" s="815">
        <f t="shared" si="594"/>
        <v>22</v>
      </c>
      <c r="D9114" s="815">
        <f t="shared" si="595"/>
        <v>22</v>
      </c>
      <c r="E9114" s="815">
        <v>1984</v>
      </c>
    </row>
    <row r="9115" spans="1:5">
      <c r="A9115" s="816">
        <f t="shared" si="592"/>
        <v>31027</v>
      </c>
      <c r="B9115" s="815">
        <f t="shared" si="593"/>
        <v>346</v>
      </c>
      <c r="C9115" s="815">
        <f t="shared" si="594"/>
        <v>21</v>
      </c>
      <c r="D9115" s="815">
        <f t="shared" si="595"/>
        <v>21</v>
      </c>
      <c r="E9115" s="815">
        <v>1984</v>
      </c>
    </row>
    <row r="9116" spans="1:5">
      <c r="A9116" s="816">
        <f t="shared" si="592"/>
        <v>31028</v>
      </c>
      <c r="B9116" s="815">
        <f t="shared" si="593"/>
        <v>347</v>
      </c>
      <c r="C9116" s="815">
        <f t="shared" si="594"/>
        <v>20</v>
      </c>
      <c r="D9116" s="815">
        <f t="shared" si="595"/>
        <v>20</v>
      </c>
      <c r="E9116" s="815">
        <v>1984</v>
      </c>
    </row>
    <row r="9117" spans="1:5">
      <c r="A9117" s="816">
        <f t="shared" si="592"/>
        <v>31029</v>
      </c>
      <c r="B9117" s="815">
        <f t="shared" si="593"/>
        <v>348</v>
      </c>
      <c r="C9117" s="815">
        <f t="shared" si="594"/>
        <v>19</v>
      </c>
      <c r="D9117" s="815">
        <f t="shared" si="595"/>
        <v>19</v>
      </c>
      <c r="E9117" s="815">
        <v>1984</v>
      </c>
    </row>
    <row r="9118" spans="1:5">
      <c r="A9118" s="816">
        <f t="shared" si="592"/>
        <v>31030</v>
      </c>
      <c r="B9118" s="815">
        <f t="shared" si="593"/>
        <v>349</v>
      </c>
      <c r="C9118" s="815">
        <f t="shared" si="594"/>
        <v>18</v>
      </c>
      <c r="D9118" s="815">
        <f t="shared" si="595"/>
        <v>18</v>
      </c>
      <c r="E9118" s="815">
        <v>1984</v>
      </c>
    </row>
    <row r="9119" spans="1:5">
      <c r="A9119" s="816">
        <f t="shared" si="592"/>
        <v>31031</v>
      </c>
      <c r="B9119" s="815">
        <f t="shared" si="593"/>
        <v>350</v>
      </c>
      <c r="C9119" s="815">
        <f t="shared" si="594"/>
        <v>17</v>
      </c>
      <c r="D9119" s="815">
        <f t="shared" si="595"/>
        <v>17</v>
      </c>
      <c r="E9119" s="815">
        <v>1984</v>
      </c>
    </row>
    <row r="9120" spans="1:5">
      <c r="A9120" s="816">
        <f t="shared" si="592"/>
        <v>31032</v>
      </c>
      <c r="B9120" s="815">
        <f t="shared" si="593"/>
        <v>351</v>
      </c>
      <c r="C9120" s="815">
        <f t="shared" si="594"/>
        <v>16</v>
      </c>
      <c r="D9120" s="815">
        <f t="shared" si="595"/>
        <v>16</v>
      </c>
      <c r="E9120" s="815">
        <v>1984</v>
      </c>
    </row>
    <row r="9121" spans="1:5">
      <c r="A9121" s="816">
        <f t="shared" si="592"/>
        <v>31033</v>
      </c>
      <c r="B9121" s="815">
        <f t="shared" si="593"/>
        <v>352</v>
      </c>
      <c r="C9121" s="815">
        <f t="shared" si="594"/>
        <v>15</v>
      </c>
      <c r="D9121" s="815">
        <f t="shared" si="595"/>
        <v>15</v>
      </c>
      <c r="E9121" s="815">
        <v>1984</v>
      </c>
    </row>
    <row r="9122" spans="1:5">
      <c r="A9122" s="816">
        <f t="shared" si="592"/>
        <v>31034</v>
      </c>
      <c r="B9122" s="815">
        <f t="shared" si="593"/>
        <v>353</v>
      </c>
      <c r="C9122" s="815">
        <f t="shared" si="594"/>
        <v>14</v>
      </c>
      <c r="D9122" s="815">
        <f t="shared" si="595"/>
        <v>14</v>
      </c>
      <c r="E9122" s="815">
        <v>1984</v>
      </c>
    </row>
    <row r="9123" spans="1:5">
      <c r="A9123" s="816">
        <f t="shared" si="592"/>
        <v>31035</v>
      </c>
      <c r="B9123" s="815">
        <f t="shared" si="593"/>
        <v>354</v>
      </c>
      <c r="C9123" s="815">
        <f t="shared" si="594"/>
        <v>13</v>
      </c>
      <c r="D9123" s="815">
        <f t="shared" si="595"/>
        <v>13</v>
      </c>
      <c r="E9123" s="815">
        <v>1984</v>
      </c>
    </row>
    <row r="9124" spans="1:5">
      <c r="A9124" s="816">
        <f t="shared" si="592"/>
        <v>31036</v>
      </c>
      <c r="B9124" s="815">
        <f t="shared" si="593"/>
        <v>355</v>
      </c>
      <c r="C9124" s="815">
        <f t="shared" si="594"/>
        <v>12</v>
      </c>
      <c r="D9124" s="815">
        <f t="shared" si="595"/>
        <v>12</v>
      </c>
      <c r="E9124" s="815">
        <v>1984</v>
      </c>
    </row>
    <row r="9125" spans="1:5">
      <c r="A9125" s="816">
        <f t="shared" si="592"/>
        <v>31037</v>
      </c>
      <c r="B9125" s="815">
        <f t="shared" si="593"/>
        <v>356</v>
      </c>
      <c r="C9125" s="815">
        <f t="shared" si="594"/>
        <v>11</v>
      </c>
      <c r="D9125" s="815">
        <f t="shared" si="595"/>
        <v>11</v>
      </c>
      <c r="E9125" s="815">
        <v>1984</v>
      </c>
    </row>
    <row r="9126" spans="1:5">
      <c r="A9126" s="816">
        <f t="shared" si="592"/>
        <v>31038</v>
      </c>
      <c r="B9126" s="815">
        <f t="shared" si="593"/>
        <v>357</v>
      </c>
      <c r="C9126" s="815">
        <f t="shared" si="594"/>
        <v>10</v>
      </c>
      <c r="D9126" s="815">
        <f t="shared" si="595"/>
        <v>10</v>
      </c>
      <c r="E9126" s="815">
        <v>1984</v>
      </c>
    </row>
    <row r="9127" spans="1:5">
      <c r="A9127" s="816">
        <f t="shared" si="592"/>
        <v>31039</v>
      </c>
      <c r="B9127" s="815">
        <f t="shared" si="593"/>
        <v>358</v>
      </c>
      <c r="C9127" s="815">
        <f t="shared" si="594"/>
        <v>9</v>
      </c>
      <c r="D9127" s="815">
        <f t="shared" si="595"/>
        <v>9</v>
      </c>
      <c r="E9127" s="815">
        <v>1984</v>
      </c>
    </row>
    <row r="9128" spans="1:5">
      <c r="A9128" s="816">
        <f t="shared" si="592"/>
        <v>31040</v>
      </c>
      <c r="B9128" s="815">
        <f t="shared" si="593"/>
        <v>359</v>
      </c>
      <c r="C9128" s="815">
        <f t="shared" si="594"/>
        <v>8</v>
      </c>
      <c r="D9128" s="815">
        <f t="shared" si="595"/>
        <v>8</v>
      </c>
      <c r="E9128" s="815">
        <v>1984</v>
      </c>
    </row>
    <row r="9129" spans="1:5">
      <c r="A9129" s="816">
        <f t="shared" si="592"/>
        <v>31041</v>
      </c>
      <c r="B9129" s="815">
        <f t="shared" si="593"/>
        <v>360</v>
      </c>
      <c r="C9129" s="815">
        <f t="shared" si="594"/>
        <v>7</v>
      </c>
      <c r="D9129" s="815">
        <f t="shared" si="595"/>
        <v>7</v>
      </c>
      <c r="E9129" s="815">
        <v>1984</v>
      </c>
    </row>
    <row r="9130" spans="1:5">
      <c r="A9130" s="816">
        <f t="shared" si="592"/>
        <v>31042</v>
      </c>
      <c r="B9130" s="815">
        <f t="shared" si="593"/>
        <v>361</v>
      </c>
      <c r="C9130" s="815">
        <f t="shared" si="594"/>
        <v>6</v>
      </c>
      <c r="D9130" s="815">
        <f t="shared" si="595"/>
        <v>6</v>
      </c>
      <c r="E9130" s="815">
        <v>1984</v>
      </c>
    </row>
    <row r="9131" spans="1:5">
      <c r="A9131" s="816">
        <f t="shared" si="592"/>
        <v>31043</v>
      </c>
      <c r="B9131" s="815">
        <f t="shared" si="593"/>
        <v>362</v>
      </c>
      <c r="C9131" s="815">
        <f t="shared" si="594"/>
        <v>5</v>
      </c>
      <c r="D9131" s="815">
        <f t="shared" si="595"/>
        <v>5</v>
      </c>
      <c r="E9131" s="815">
        <v>1984</v>
      </c>
    </row>
    <row r="9132" spans="1:5">
      <c r="A9132" s="816">
        <f t="shared" si="592"/>
        <v>31044</v>
      </c>
      <c r="B9132" s="815">
        <f t="shared" si="593"/>
        <v>363</v>
      </c>
      <c r="C9132" s="815">
        <f t="shared" si="594"/>
        <v>4</v>
      </c>
      <c r="D9132" s="815">
        <f t="shared" si="595"/>
        <v>4</v>
      </c>
      <c r="E9132" s="815">
        <v>1984</v>
      </c>
    </row>
    <row r="9133" spans="1:5">
      <c r="A9133" s="816">
        <f t="shared" si="592"/>
        <v>31045</v>
      </c>
      <c r="B9133" s="815">
        <f t="shared" si="593"/>
        <v>364</v>
      </c>
      <c r="C9133" s="815">
        <f t="shared" si="594"/>
        <v>3</v>
      </c>
      <c r="D9133" s="815">
        <f t="shared" si="595"/>
        <v>3</v>
      </c>
      <c r="E9133" s="815">
        <v>1984</v>
      </c>
    </row>
    <row r="9134" spans="1:5">
      <c r="A9134" s="816">
        <f t="shared" si="592"/>
        <v>31046</v>
      </c>
      <c r="B9134" s="815">
        <f t="shared" si="593"/>
        <v>365</v>
      </c>
      <c r="C9134" s="815">
        <f t="shared" si="594"/>
        <v>2</v>
      </c>
      <c r="D9134" s="815">
        <f t="shared" si="595"/>
        <v>2</v>
      </c>
      <c r="E9134" s="815">
        <v>1984</v>
      </c>
    </row>
    <row r="9135" spans="1:5">
      <c r="A9135" s="816">
        <f t="shared" si="592"/>
        <v>31047</v>
      </c>
      <c r="B9135" s="815">
        <f t="shared" si="593"/>
        <v>366</v>
      </c>
      <c r="C9135" s="815">
        <f t="shared" si="594"/>
        <v>1</v>
      </c>
      <c r="D9135" s="815">
        <f t="shared" si="595"/>
        <v>1</v>
      </c>
      <c r="E9135" s="815">
        <v>1984</v>
      </c>
    </row>
    <row r="9136" spans="1:5">
      <c r="A9136" s="816">
        <f t="shared" si="592"/>
        <v>31048</v>
      </c>
      <c r="B9136" s="815">
        <v>1</v>
      </c>
      <c r="C9136" s="815">
        <v>365</v>
      </c>
      <c r="D9136" s="815">
        <f t="shared" si="595"/>
        <v>0</v>
      </c>
      <c r="E9136" s="815">
        <v>1985</v>
      </c>
    </row>
    <row r="9137" spans="1:5">
      <c r="A9137" s="816">
        <f t="shared" si="592"/>
        <v>31049</v>
      </c>
      <c r="B9137" s="815">
        <f>B9136+1</f>
        <v>2</v>
      </c>
      <c r="C9137" s="815">
        <f>C9136-1</f>
        <v>364</v>
      </c>
      <c r="D9137" s="815">
        <v>365</v>
      </c>
      <c r="E9137" s="815">
        <v>1985</v>
      </c>
    </row>
    <row r="9138" spans="1:5">
      <c r="A9138" s="816">
        <f t="shared" si="592"/>
        <v>31050</v>
      </c>
      <c r="B9138" s="815">
        <f t="shared" ref="B9138:B9201" si="596">B9137+1</f>
        <v>3</v>
      </c>
      <c r="C9138" s="815">
        <f t="shared" ref="C9138:C9201" si="597">C9137-1</f>
        <v>363</v>
      </c>
      <c r="D9138" s="815">
        <f t="shared" ref="D9138:D9201" si="598">D9137-1</f>
        <v>364</v>
      </c>
      <c r="E9138" s="815">
        <v>1985</v>
      </c>
    </row>
    <row r="9139" spans="1:5">
      <c r="A9139" s="816">
        <f t="shared" ref="A9139:A9202" si="599">A9138+1</f>
        <v>31051</v>
      </c>
      <c r="B9139" s="815">
        <f t="shared" si="596"/>
        <v>4</v>
      </c>
      <c r="C9139" s="815">
        <f t="shared" si="597"/>
        <v>362</v>
      </c>
      <c r="D9139" s="815">
        <f t="shared" si="598"/>
        <v>363</v>
      </c>
      <c r="E9139" s="815">
        <v>1985</v>
      </c>
    </row>
    <row r="9140" spans="1:5">
      <c r="A9140" s="816">
        <f t="shared" si="599"/>
        <v>31052</v>
      </c>
      <c r="B9140" s="815">
        <f t="shared" si="596"/>
        <v>5</v>
      </c>
      <c r="C9140" s="815">
        <f t="shared" si="597"/>
        <v>361</v>
      </c>
      <c r="D9140" s="815">
        <f t="shared" si="598"/>
        <v>362</v>
      </c>
      <c r="E9140" s="815">
        <v>1985</v>
      </c>
    </row>
    <row r="9141" spans="1:5">
      <c r="A9141" s="816">
        <f t="shared" si="599"/>
        <v>31053</v>
      </c>
      <c r="B9141" s="815">
        <f t="shared" si="596"/>
        <v>6</v>
      </c>
      <c r="C9141" s="815">
        <f t="shared" si="597"/>
        <v>360</v>
      </c>
      <c r="D9141" s="815">
        <f t="shared" si="598"/>
        <v>361</v>
      </c>
      <c r="E9141" s="815">
        <v>1985</v>
      </c>
    </row>
    <row r="9142" spans="1:5">
      <c r="A9142" s="816">
        <f t="shared" si="599"/>
        <v>31054</v>
      </c>
      <c r="B9142" s="815">
        <f t="shared" si="596"/>
        <v>7</v>
      </c>
      <c r="C9142" s="815">
        <f t="shared" si="597"/>
        <v>359</v>
      </c>
      <c r="D9142" s="815">
        <f t="shared" si="598"/>
        <v>360</v>
      </c>
      <c r="E9142" s="815">
        <v>1985</v>
      </c>
    </row>
    <row r="9143" spans="1:5">
      <c r="A9143" s="816">
        <f t="shared" si="599"/>
        <v>31055</v>
      </c>
      <c r="B9143" s="815">
        <f t="shared" si="596"/>
        <v>8</v>
      </c>
      <c r="C9143" s="815">
        <f t="shared" si="597"/>
        <v>358</v>
      </c>
      <c r="D9143" s="815">
        <f t="shared" si="598"/>
        <v>359</v>
      </c>
      <c r="E9143" s="815">
        <v>1985</v>
      </c>
    </row>
    <row r="9144" spans="1:5">
      <c r="A9144" s="816">
        <f t="shared" si="599"/>
        <v>31056</v>
      </c>
      <c r="B9144" s="815">
        <f t="shared" si="596"/>
        <v>9</v>
      </c>
      <c r="C9144" s="815">
        <f t="shared" si="597"/>
        <v>357</v>
      </c>
      <c r="D9144" s="815">
        <f t="shared" si="598"/>
        <v>358</v>
      </c>
      <c r="E9144" s="815">
        <v>1985</v>
      </c>
    </row>
    <row r="9145" spans="1:5">
      <c r="A9145" s="816">
        <f t="shared" si="599"/>
        <v>31057</v>
      </c>
      <c r="B9145" s="815">
        <f t="shared" si="596"/>
        <v>10</v>
      </c>
      <c r="C9145" s="815">
        <f t="shared" si="597"/>
        <v>356</v>
      </c>
      <c r="D9145" s="815">
        <f t="shared" si="598"/>
        <v>357</v>
      </c>
      <c r="E9145" s="815">
        <v>1985</v>
      </c>
    </row>
    <row r="9146" spans="1:5">
      <c r="A9146" s="816">
        <f t="shared" si="599"/>
        <v>31058</v>
      </c>
      <c r="B9146" s="815">
        <f t="shared" si="596"/>
        <v>11</v>
      </c>
      <c r="C9146" s="815">
        <f t="shared" si="597"/>
        <v>355</v>
      </c>
      <c r="D9146" s="815">
        <f t="shared" si="598"/>
        <v>356</v>
      </c>
      <c r="E9146" s="815">
        <v>1985</v>
      </c>
    </row>
    <row r="9147" spans="1:5">
      <c r="A9147" s="816">
        <f t="shared" si="599"/>
        <v>31059</v>
      </c>
      <c r="B9147" s="815">
        <f t="shared" si="596"/>
        <v>12</v>
      </c>
      <c r="C9147" s="815">
        <f t="shared" si="597"/>
        <v>354</v>
      </c>
      <c r="D9147" s="815">
        <f t="shared" si="598"/>
        <v>355</v>
      </c>
      <c r="E9147" s="815">
        <v>1985</v>
      </c>
    </row>
    <row r="9148" spans="1:5">
      <c r="A9148" s="816">
        <f t="shared" si="599"/>
        <v>31060</v>
      </c>
      <c r="B9148" s="815">
        <f t="shared" si="596"/>
        <v>13</v>
      </c>
      <c r="C9148" s="815">
        <f t="shared" si="597"/>
        <v>353</v>
      </c>
      <c r="D9148" s="815">
        <f t="shared" si="598"/>
        <v>354</v>
      </c>
      <c r="E9148" s="815">
        <v>1985</v>
      </c>
    </row>
    <row r="9149" spans="1:5">
      <c r="A9149" s="816">
        <f t="shared" si="599"/>
        <v>31061</v>
      </c>
      <c r="B9149" s="815">
        <f t="shared" si="596"/>
        <v>14</v>
      </c>
      <c r="C9149" s="815">
        <f t="shared" si="597"/>
        <v>352</v>
      </c>
      <c r="D9149" s="815">
        <f t="shared" si="598"/>
        <v>353</v>
      </c>
      <c r="E9149" s="815">
        <v>1985</v>
      </c>
    </row>
    <row r="9150" spans="1:5">
      <c r="A9150" s="816">
        <f t="shared" si="599"/>
        <v>31062</v>
      </c>
      <c r="B9150" s="815">
        <f t="shared" si="596"/>
        <v>15</v>
      </c>
      <c r="C9150" s="815">
        <f t="shared" si="597"/>
        <v>351</v>
      </c>
      <c r="D9150" s="815">
        <f t="shared" si="598"/>
        <v>352</v>
      </c>
      <c r="E9150" s="815">
        <v>1985</v>
      </c>
    </row>
    <row r="9151" spans="1:5">
      <c r="A9151" s="816">
        <f t="shared" si="599"/>
        <v>31063</v>
      </c>
      <c r="B9151" s="815">
        <f t="shared" si="596"/>
        <v>16</v>
      </c>
      <c r="C9151" s="815">
        <f t="shared" si="597"/>
        <v>350</v>
      </c>
      <c r="D9151" s="815">
        <f t="shared" si="598"/>
        <v>351</v>
      </c>
      <c r="E9151" s="815">
        <v>1985</v>
      </c>
    </row>
    <row r="9152" spans="1:5">
      <c r="A9152" s="816">
        <f t="shared" si="599"/>
        <v>31064</v>
      </c>
      <c r="B9152" s="815">
        <f t="shared" si="596"/>
        <v>17</v>
      </c>
      <c r="C9152" s="815">
        <f t="shared" si="597"/>
        <v>349</v>
      </c>
      <c r="D9152" s="815">
        <f t="shared" si="598"/>
        <v>350</v>
      </c>
      <c r="E9152" s="815">
        <v>1985</v>
      </c>
    </row>
    <row r="9153" spans="1:5">
      <c r="A9153" s="816">
        <f t="shared" si="599"/>
        <v>31065</v>
      </c>
      <c r="B9153" s="815">
        <f t="shared" si="596"/>
        <v>18</v>
      </c>
      <c r="C9153" s="815">
        <f t="shared" si="597"/>
        <v>348</v>
      </c>
      <c r="D9153" s="815">
        <f t="shared" si="598"/>
        <v>349</v>
      </c>
      <c r="E9153" s="815">
        <v>1985</v>
      </c>
    </row>
    <row r="9154" spans="1:5">
      <c r="A9154" s="816">
        <f t="shared" si="599"/>
        <v>31066</v>
      </c>
      <c r="B9154" s="815">
        <f t="shared" si="596"/>
        <v>19</v>
      </c>
      <c r="C9154" s="815">
        <f t="shared" si="597"/>
        <v>347</v>
      </c>
      <c r="D9154" s="815">
        <f t="shared" si="598"/>
        <v>348</v>
      </c>
      <c r="E9154" s="815">
        <v>1985</v>
      </c>
    </row>
    <row r="9155" spans="1:5">
      <c r="A9155" s="816">
        <f t="shared" si="599"/>
        <v>31067</v>
      </c>
      <c r="B9155" s="815">
        <f t="shared" si="596"/>
        <v>20</v>
      </c>
      <c r="C9155" s="815">
        <f t="shared" si="597"/>
        <v>346</v>
      </c>
      <c r="D9155" s="815">
        <f t="shared" si="598"/>
        <v>347</v>
      </c>
      <c r="E9155" s="815">
        <v>1985</v>
      </c>
    </row>
    <row r="9156" spans="1:5">
      <c r="A9156" s="816">
        <f t="shared" si="599"/>
        <v>31068</v>
      </c>
      <c r="B9156" s="815">
        <f t="shared" si="596"/>
        <v>21</v>
      </c>
      <c r="C9156" s="815">
        <f t="shared" si="597"/>
        <v>345</v>
      </c>
      <c r="D9156" s="815">
        <f t="shared" si="598"/>
        <v>346</v>
      </c>
      <c r="E9156" s="815">
        <v>1985</v>
      </c>
    </row>
    <row r="9157" spans="1:5">
      <c r="A9157" s="816">
        <f t="shared" si="599"/>
        <v>31069</v>
      </c>
      <c r="B9157" s="815">
        <f t="shared" si="596"/>
        <v>22</v>
      </c>
      <c r="C9157" s="815">
        <f t="shared" si="597"/>
        <v>344</v>
      </c>
      <c r="D9157" s="815">
        <f t="shared" si="598"/>
        <v>345</v>
      </c>
      <c r="E9157" s="815">
        <v>1985</v>
      </c>
    </row>
    <row r="9158" spans="1:5">
      <c r="A9158" s="816">
        <f t="shared" si="599"/>
        <v>31070</v>
      </c>
      <c r="B9158" s="815">
        <f t="shared" si="596"/>
        <v>23</v>
      </c>
      <c r="C9158" s="815">
        <f t="shared" si="597"/>
        <v>343</v>
      </c>
      <c r="D9158" s="815">
        <f t="shared" si="598"/>
        <v>344</v>
      </c>
      <c r="E9158" s="815">
        <v>1985</v>
      </c>
    </row>
    <row r="9159" spans="1:5">
      <c r="A9159" s="816">
        <f t="shared" si="599"/>
        <v>31071</v>
      </c>
      <c r="B9159" s="815">
        <f t="shared" si="596"/>
        <v>24</v>
      </c>
      <c r="C9159" s="815">
        <f t="shared" si="597"/>
        <v>342</v>
      </c>
      <c r="D9159" s="815">
        <f t="shared" si="598"/>
        <v>343</v>
      </c>
      <c r="E9159" s="815">
        <v>1985</v>
      </c>
    </row>
    <row r="9160" spans="1:5">
      <c r="A9160" s="816">
        <f t="shared" si="599"/>
        <v>31072</v>
      </c>
      <c r="B9160" s="815">
        <f t="shared" si="596"/>
        <v>25</v>
      </c>
      <c r="C9160" s="815">
        <f t="shared" si="597"/>
        <v>341</v>
      </c>
      <c r="D9160" s="815">
        <f t="shared" si="598"/>
        <v>342</v>
      </c>
      <c r="E9160" s="815">
        <v>1985</v>
      </c>
    </row>
    <row r="9161" spans="1:5">
      <c r="A9161" s="816">
        <f t="shared" si="599"/>
        <v>31073</v>
      </c>
      <c r="B9161" s="815">
        <f t="shared" si="596"/>
        <v>26</v>
      </c>
      <c r="C9161" s="815">
        <f t="shared" si="597"/>
        <v>340</v>
      </c>
      <c r="D9161" s="815">
        <f t="shared" si="598"/>
        <v>341</v>
      </c>
      <c r="E9161" s="815">
        <v>1985</v>
      </c>
    </row>
    <row r="9162" spans="1:5">
      <c r="A9162" s="816">
        <f t="shared" si="599"/>
        <v>31074</v>
      </c>
      <c r="B9162" s="815">
        <f t="shared" si="596"/>
        <v>27</v>
      </c>
      <c r="C9162" s="815">
        <f t="shared" si="597"/>
        <v>339</v>
      </c>
      <c r="D9162" s="815">
        <f t="shared" si="598"/>
        <v>340</v>
      </c>
      <c r="E9162" s="815">
        <v>1985</v>
      </c>
    </row>
    <row r="9163" spans="1:5">
      <c r="A9163" s="816">
        <f t="shared" si="599"/>
        <v>31075</v>
      </c>
      <c r="B9163" s="815">
        <f t="shared" si="596"/>
        <v>28</v>
      </c>
      <c r="C9163" s="815">
        <f t="shared" si="597"/>
        <v>338</v>
      </c>
      <c r="D9163" s="815">
        <f t="shared" si="598"/>
        <v>339</v>
      </c>
      <c r="E9163" s="815">
        <v>1985</v>
      </c>
    </row>
    <row r="9164" spans="1:5">
      <c r="A9164" s="816">
        <f t="shared" si="599"/>
        <v>31076</v>
      </c>
      <c r="B9164" s="815">
        <f t="shared" si="596"/>
        <v>29</v>
      </c>
      <c r="C9164" s="815">
        <f t="shared" si="597"/>
        <v>337</v>
      </c>
      <c r="D9164" s="815">
        <f t="shared" si="598"/>
        <v>338</v>
      </c>
      <c r="E9164" s="815">
        <v>1985</v>
      </c>
    </row>
    <row r="9165" spans="1:5">
      <c r="A9165" s="816">
        <f t="shared" si="599"/>
        <v>31077</v>
      </c>
      <c r="B9165" s="815">
        <f t="shared" si="596"/>
        <v>30</v>
      </c>
      <c r="C9165" s="815">
        <f t="shared" si="597"/>
        <v>336</v>
      </c>
      <c r="D9165" s="815">
        <f t="shared" si="598"/>
        <v>337</v>
      </c>
      <c r="E9165" s="815">
        <v>1985</v>
      </c>
    </row>
    <row r="9166" spans="1:5">
      <c r="A9166" s="816">
        <f t="shared" si="599"/>
        <v>31078</v>
      </c>
      <c r="B9166" s="815">
        <f t="shared" si="596"/>
        <v>31</v>
      </c>
      <c r="C9166" s="815">
        <f t="shared" si="597"/>
        <v>335</v>
      </c>
      <c r="D9166" s="815">
        <f t="shared" si="598"/>
        <v>336</v>
      </c>
      <c r="E9166" s="815">
        <v>1985</v>
      </c>
    </row>
    <row r="9167" spans="1:5">
      <c r="A9167" s="816">
        <f t="shared" si="599"/>
        <v>31079</v>
      </c>
      <c r="B9167" s="815">
        <f t="shared" si="596"/>
        <v>32</v>
      </c>
      <c r="C9167" s="815">
        <f t="shared" si="597"/>
        <v>334</v>
      </c>
      <c r="D9167" s="815">
        <f t="shared" si="598"/>
        <v>335</v>
      </c>
      <c r="E9167" s="815">
        <v>1985</v>
      </c>
    </row>
    <row r="9168" spans="1:5">
      <c r="A9168" s="816">
        <f t="shared" si="599"/>
        <v>31080</v>
      </c>
      <c r="B9168" s="815">
        <f t="shared" si="596"/>
        <v>33</v>
      </c>
      <c r="C9168" s="815">
        <f t="shared" si="597"/>
        <v>333</v>
      </c>
      <c r="D9168" s="815">
        <f t="shared" si="598"/>
        <v>334</v>
      </c>
      <c r="E9168" s="815">
        <v>1985</v>
      </c>
    </row>
    <row r="9169" spans="1:5">
      <c r="A9169" s="816">
        <f t="shared" si="599"/>
        <v>31081</v>
      </c>
      <c r="B9169" s="815">
        <f t="shared" si="596"/>
        <v>34</v>
      </c>
      <c r="C9169" s="815">
        <f t="shared" si="597"/>
        <v>332</v>
      </c>
      <c r="D9169" s="815">
        <f t="shared" si="598"/>
        <v>333</v>
      </c>
      <c r="E9169" s="815">
        <v>1985</v>
      </c>
    </row>
    <row r="9170" spans="1:5">
      <c r="A9170" s="816">
        <f t="shared" si="599"/>
        <v>31082</v>
      </c>
      <c r="B9170" s="815">
        <f t="shared" si="596"/>
        <v>35</v>
      </c>
      <c r="C9170" s="815">
        <f t="shared" si="597"/>
        <v>331</v>
      </c>
      <c r="D9170" s="815">
        <f t="shared" si="598"/>
        <v>332</v>
      </c>
      <c r="E9170" s="815">
        <v>1985</v>
      </c>
    </row>
    <row r="9171" spans="1:5">
      <c r="A9171" s="816">
        <f t="shared" si="599"/>
        <v>31083</v>
      </c>
      <c r="B9171" s="815">
        <f t="shared" si="596"/>
        <v>36</v>
      </c>
      <c r="C9171" s="815">
        <f t="shared" si="597"/>
        <v>330</v>
      </c>
      <c r="D9171" s="815">
        <f t="shared" si="598"/>
        <v>331</v>
      </c>
      <c r="E9171" s="815">
        <v>1985</v>
      </c>
    </row>
    <row r="9172" spans="1:5">
      <c r="A9172" s="816">
        <f t="shared" si="599"/>
        <v>31084</v>
      </c>
      <c r="B9172" s="815">
        <f t="shared" si="596"/>
        <v>37</v>
      </c>
      <c r="C9172" s="815">
        <f t="shared" si="597"/>
        <v>329</v>
      </c>
      <c r="D9172" s="815">
        <f t="shared" si="598"/>
        <v>330</v>
      </c>
      <c r="E9172" s="815">
        <v>1985</v>
      </c>
    </row>
    <row r="9173" spans="1:5">
      <c r="A9173" s="816">
        <f t="shared" si="599"/>
        <v>31085</v>
      </c>
      <c r="B9173" s="815">
        <f t="shared" si="596"/>
        <v>38</v>
      </c>
      <c r="C9173" s="815">
        <f t="shared" si="597"/>
        <v>328</v>
      </c>
      <c r="D9173" s="815">
        <f t="shared" si="598"/>
        <v>329</v>
      </c>
      <c r="E9173" s="815">
        <v>1985</v>
      </c>
    </row>
    <row r="9174" spans="1:5">
      <c r="A9174" s="816">
        <f t="shared" si="599"/>
        <v>31086</v>
      </c>
      <c r="B9174" s="815">
        <f t="shared" si="596"/>
        <v>39</v>
      </c>
      <c r="C9174" s="815">
        <f t="shared" si="597"/>
        <v>327</v>
      </c>
      <c r="D9174" s="815">
        <f t="shared" si="598"/>
        <v>328</v>
      </c>
      <c r="E9174" s="815">
        <v>1985</v>
      </c>
    </row>
    <row r="9175" spans="1:5">
      <c r="A9175" s="816">
        <f t="shared" si="599"/>
        <v>31087</v>
      </c>
      <c r="B9175" s="815">
        <f t="shared" si="596"/>
        <v>40</v>
      </c>
      <c r="C9175" s="815">
        <f t="shared" si="597"/>
        <v>326</v>
      </c>
      <c r="D9175" s="815">
        <f t="shared" si="598"/>
        <v>327</v>
      </c>
      <c r="E9175" s="815">
        <v>1985</v>
      </c>
    </row>
    <row r="9176" spans="1:5">
      <c r="A9176" s="816">
        <f t="shared" si="599"/>
        <v>31088</v>
      </c>
      <c r="B9176" s="815">
        <f t="shared" si="596"/>
        <v>41</v>
      </c>
      <c r="C9176" s="815">
        <f t="shared" si="597"/>
        <v>325</v>
      </c>
      <c r="D9176" s="815">
        <f t="shared" si="598"/>
        <v>326</v>
      </c>
      <c r="E9176" s="815">
        <v>1985</v>
      </c>
    </row>
    <row r="9177" spans="1:5">
      <c r="A9177" s="816">
        <f t="shared" si="599"/>
        <v>31089</v>
      </c>
      <c r="B9177" s="815">
        <f t="shared" si="596"/>
        <v>42</v>
      </c>
      <c r="C9177" s="815">
        <f t="shared" si="597"/>
        <v>324</v>
      </c>
      <c r="D9177" s="815">
        <f t="shared" si="598"/>
        <v>325</v>
      </c>
      <c r="E9177" s="815">
        <v>1985</v>
      </c>
    </row>
    <row r="9178" spans="1:5">
      <c r="A9178" s="816">
        <f t="shared" si="599"/>
        <v>31090</v>
      </c>
      <c r="B9178" s="815">
        <f t="shared" si="596"/>
        <v>43</v>
      </c>
      <c r="C9178" s="815">
        <f t="shared" si="597"/>
        <v>323</v>
      </c>
      <c r="D9178" s="815">
        <f t="shared" si="598"/>
        <v>324</v>
      </c>
      <c r="E9178" s="815">
        <v>1985</v>
      </c>
    </row>
    <row r="9179" spans="1:5">
      <c r="A9179" s="816">
        <f t="shared" si="599"/>
        <v>31091</v>
      </c>
      <c r="B9179" s="815">
        <f t="shared" si="596"/>
        <v>44</v>
      </c>
      <c r="C9179" s="815">
        <f t="shared" si="597"/>
        <v>322</v>
      </c>
      <c r="D9179" s="815">
        <f t="shared" si="598"/>
        <v>323</v>
      </c>
      <c r="E9179" s="815">
        <v>1985</v>
      </c>
    </row>
    <row r="9180" spans="1:5">
      <c r="A9180" s="816">
        <f t="shared" si="599"/>
        <v>31092</v>
      </c>
      <c r="B9180" s="815">
        <f t="shared" si="596"/>
        <v>45</v>
      </c>
      <c r="C9180" s="815">
        <f t="shared" si="597"/>
        <v>321</v>
      </c>
      <c r="D9180" s="815">
        <f t="shared" si="598"/>
        <v>322</v>
      </c>
      <c r="E9180" s="815">
        <v>1985</v>
      </c>
    </row>
    <row r="9181" spans="1:5">
      <c r="A9181" s="816">
        <f t="shared" si="599"/>
        <v>31093</v>
      </c>
      <c r="B9181" s="815">
        <f t="shared" si="596"/>
        <v>46</v>
      </c>
      <c r="C9181" s="815">
        <f t="shared" si="597"/>
        <v>320</v>
      </c>
      <c r="D9181" s="815">
        <f t="shared" si="598"/>
        <v>321</v>
      </c>
      <c r="E9181" s="815">
        <v>1985</v>
      </c>
    </row>
    <row r="9182" spans="1:5">
      <c r="A9182" s="816">
        <f t="shared" si="599"/>
        <v>31094</v>
      </c>
      <c r="B9182" s="815">
        <f t="shared" si="596"/>
        <v>47</v>
      </c>
      <c r="C9182" s="815">
        <f t="shared" si="597"/>
        <v>319</v>
      </c>
      <c r="D9182" s="815">
        <f t="shared" si="598"/>
        <v>320</v>
      </c>
      <c r="E9182" s="815">
        <v>1985</v>
      </c>
    </row>
    <row r="9183" spans="1:5">
      <c r="A9183" s="816">
        <f t="shared" si="599"/>
        <v>31095</v>
      </c>
      <c r="B9183" s="815">
        <f t="shared" si="596"/>
        <v>48</v>
      </c>
      <c r="C9183" s="815">
        <f t="shared" si="597"/>
        <v>318</v>
      </c>
      <c r="D9183" s="815">
        <f t="shared" si="598"/>
        <v>319</v>
      </c>
      <c r="E9183" s="815">
        <v>1985</v>
      </c>
    </row>
    <row r="9184" spans="1:5">
      <c r="A9184" s="816">
        <f t="shared" si="599"/>
        <v>31096</v>
      </c>
      <c r="B9184" s="815">
        <f t="shared" si="596"/>
        <v>49</v>
      </c>
      <c r="C9184" s="815">
        <f t="shared" si="597"/>
        <v>317</v>
      </c>
      <c r="D9184" s="815">
        <f t="shared" si="598"/>
        <v>318</v>
      </c>
      <c r="E9184" s="815">
        <v>1985</v>
      </c>
    </row>
    <row r="9185" spans="1:5">
      <c r="A9185" s="816">
        <f t="shared" si="599"/>
        <v>31097</v>
      </c>
      <c r="B9185" s="815">
        <f t="shared" si="596"/>
        <v>50</v>
      </c>
      <c r="C9185" s="815">
        <f t="shared" si="597"/>
        <v>316</v>
      </c>
      <c r="D9185" s="815">
        <f t="shared" si="598"/>
        <v>317</v>
      </c>
      <c r="E9185" s="815">
        <v>1985</v>
      </c>
    </row>
    <row r="9186" spans="1:5">
      <c r="A9186" s="816">
        <f t="shared" si="599"/>
        <v>31098</v>
      </c>
      <c r="B9186" s="815">
        <f t="shared" si="596"/>
        <v>51</v>
      </c>
      <c r="C9186" s="815">
        <f t="shared" si="597"/>
        <v>315</v>
      </c>
      <c r="D9186" s="815">
        <f t="shared" si="598"/>
        <v>316</v>
      </c>
      <c r="E9186" s="815">
        <v>1985</v>
      </c>
    </row>
    <row r="9187" spans="1:5">
      <c r="A9187" s="816">
        <f t="shared" si="599"/>
        <v>31099</v>
      </c>
      <c r="B9187" s="815">
        <f t="shared" si="596"/>
        <v>52</v>
      </c>
      <c r="C9187" s="815">
        <f t="shared" si="597"/>
        <v>314</v>
      </c>
      <c r="D9187" s="815">
        <f t="shared" si="598"/>
        <v>315</v>
      </c>
      <c r="E9187" s="815">
        <v>1985</v>
      </c>
    </row>
    <row r="9188" spans="1:5">
      <c r="A9188" s="816">
        <f t="shared" si="599"/>
        <v>31100</v>
      </c>
      <c r="B9188" s="815">
        <f t="shared" si="596"/>
        <v>53</v>
      </c>
      <c r="C9188" s="815">
        <f t="shared" si="597"/>
        <v>313</v>
      </c>
      <c r="D9188" s="815">
        <f t="shared" si="598"/>
        <v>314</v>
      </c>
      <c r="E9188" s="815">
        <v>1985</v>
      </c>
    </row>
    <row r="9189" spans="1:5">
      <c r="A9189" s="816">
        <f t="shared" si="599"/>
        <v>31101</v>
      </c>
      <c r="B9189" s="815">
        <f t="shared" si="596"/>
        <v>54</v>
      </c>
      <c r="C9189" s="815">
        <f t="shared" si="597"/>
        <v>312</v>
      </c>
      <c r="D9189" s="815">
        <f t="shared" si="598"/>
        <v>313</v>
      </c>
      <c r="E9189" s="815">
        <v>1985</v>
      </c>
    </row>
    <row r="9190" spans="1:5">
      <c r="A9190" s="816">
        <f t="shared" si="599"/>
        <v>31102</v>
      </c>
      <c r="B9190" s="815">
        <f t="shared" si="596"/>
        <v>55</v>
      </c>
      <c r="C9190" s="815">
        <f t="shared" si="597"/>
        <v>311</v>
      </c>
      <c r="D9190" s="815">
        <f t="shared" si="598"/>
        <v>312</v>
      </c>
      <c r="E9190" s="815">
        <v>1985</v>
      </c>
    </row>
    <row r="9191" spans="1:5">
      <c r="A9191" s="816">
        <f t="shared" si="599"/>
        <v>31103</v>
      </c>
      <c r="B9191" s="815">
        <f t="shared" si="596"/>
        <v>56</v>
      </c>
      <c r="C9191" s="815">
        <f t="shared" si="597"/>
        <v>310</v>
      </c>
      <c r="D9191" s="815">
        <f t="shared" si="598"/>
        <v>311</v>
      </c>
      <c r="E9191" s="815">
        <v>1985</v>
      </c>
    </row>
    <row r="9192" spans="1:5">
      <c r="A9192" s="816">
        <f t="shared" si="599"/>
        <v>31104</v>
      </c>
      <c r="B9192" s="815">
        <f t="shared" si="596"/>
        <v>57</v>
      </c>
      <c r="C9192" s="815">
        <f t="shared" si="597"/>
        <v>309</v>
      </c>
      <c r="D9192" s="815">
        <f t="shared" si="598"/>
        <v>310</v>
      </c>
      <c r="E9192" s="815">
        <v>1985</v>
      </c>
    </row>
    <row r="9193" spans="1:5">
      <c r="A9193" s="816">
        <f t="shared" si="599"/>
        <v>31105</v>
      </c>
      <c r="B9193" s="815">
        <f t="shared" si="596"/>
        <v>58</v>
      </c>
      <c r="C9193" s="815">
        <f t="shared" si="597"/>
        <v>308</v>
      </c>
      <c r="D9193" s="815">
        <f t="shared" si="598"/>
        <v>309</v>
      </c>
      <c r="E9193" s="815">
        <v>1985</v>
      </c>
    </row>
    <row r="9194" spans="1:5">
      <c r="A9194" s="816">
        <f t="shared" si="599"/>
        <v>31106</v>
      </c>
      <c r="B9194" s="815">
        <f t="shared" si="596"/>
        <v>59</v>
      </c>
      <c r="C9194" s="815">
        <f t="shared" si="597"/>
        <v>307</v>
      </c>
      <c r="D9194" s="815">
        <f t="shared" si="598"/>
        <v>308</v>
      </c>
      <c r="E9194" s="815">
        <v>1985</v>
      </c>
    </row>
    <row r="9195" spans="1:5">
      <c r="A9195" s="816">
        <f t="shared" si="599"/>
        <v>31107</v>
      </c>
      <c r="B9195" s="815">
        <f t="shared" si="596"/>
        <v>60</v>
      </c>
      <c r="C9195" s="815">
        <f t="shared" si="597"/>
        <v>306</v>
      </c>
      <c r="D9195" s="815">
        <f t="shared" si="598"/>
        <v>307</v>
      </c>
      <c r="E9195" s="815">
        <v>1985</v>
      </c>
    </row>
    <row r="9196" spans="1:5">
      <c r="A9196" s="816">
        <f t="shared" si="599"/>
        <v>31108</v>
      </c>
      <c r="B9196" s="815">
        <f t="shared" si="596"/>
        <v>61</v>
      </c>
      <c r="C9196" s="815">
        <f t="shared" si="597"/>
        <v>305</v>
      </c>
      <c r="D9196" s="815">
        <f t="shared" si="598"/>
        <v>306</v>
      </c>
      <c r="E9196" s="815">
        <v>1985</v>
      </c>
    </row>
    <row r="9197" spans="1:5">
      <c r="A9197" s="816">
        <f t="shared" si="599"/>
        <v>31109</v>
      </c>
      <c r="B9197" s="815">
        <f t="shared" si="596"/>
        <v>62</v>
      </c>
      <c r="C9197" s="815">
        <f t="shared" si="597"/>
        <v>304</v>
      </c>
      <c r="D9197" s="815">
        <f t="shared" si="598"/>
        <v>305</v>
      </c>
      <c r="E9197" s="815">
        <v>1985</v>
      </c>
    </row>
    <row r="9198" spans="1:5">
      <c r="A9198" s="816">
        <f t="shared" si="599"/>
        <v>31110</v>
      </c>
      <c r="B9198" s="815">
        <f t="shared" si="596"/>
        <v>63</v>
      </c>
      <c r="C9198" s="815">
        <f t="shared" si="597"/>
        <v>303</v>
      </c>
      <c r="D9198" s="815">
        <f t="shared" si="598"/>
        <v>304</v>
      </c>
      <c r="E9198" s="815">
        <v>1985</v>
      </c>
    </row>
    <row r="9199" spans="1:5">
      <c r="A9199" s="816">
        <f t="shared" si="599"/>
        <v>31111</v>
      </c>
      <c r="B9199" s="815">
        <f t="shared" si="596"/>
        <v>64</v>
      </c>
      <c r="C9199" s="815">
        <f t="shared" si="597"/>
        <v>302</v>
      </c>
      <c r="D9199" s="815">
        <f t="shared" si="598"/>
        <v>303</v>
      </c>
      <c r="E9199" s="815">
        <v>1985</v>
      </c>
    </row>
    <row r="9200" spans="1:5">
      <c r="A9200" s="816">
        <f t="shared" si="599"/>
        <v>31112</v>
      </c>
      <c r="B9200" s="815">
        <f t="shared" si="596"/>
        <v>65</v>
      </c>
      <c r="C9200" s="815">
        <f t="shared" si="597"/>
        <v>301</v>
      </c>
      <c r="D9200" s="815">
        <f t="shared" si="598"/>
        <v>302</v>
      </c>
      <c r="E9200" s="815">
        <v>1985</v>
      </c>
    </row>
    <row r="9201" spans="1:5">
      <c r="A9201" s="816">
        <f t="shared" si="599"/>
        <v>31113</v>
      </c>
      <c r="B9201" s="815">
        <f t="shared" si="596"/>
        <v>66</v>
      </c>
      <c r="C9201" s="815">
        <f t="shared" si="597"/>
        <v>300</v>
      </c>
      <c r="D9201" s="815">
        <f t="shared" si="598"/>
        <v>301</v>
      </c>
      <c r="E9201" s="815">
        <v>1985</v>
      </c>
    </row>
    <row r="9202" spans="1:5">
      <c r="A9202" s="816">
        <f t="shared" si="599"/>
        <v>31114</v>
      </c>
      <c r="B9202" s="815">
        <f t="shared" ref="B9202:B9265" si="600">B9201+1</f>
        <v>67</v>
      </c>
      <c r="C9202" s="815">
        <f t="shared" ref="C9202:C9265" si="601">C9201-1</f>
        <v>299</v>
      </c>
      <c r="D9202" s="815">
        <f t="shared" ref="D9202:D9265" si="602">D9201-1</f>
        <v>300</v>
      </c>
      <c r="E9202" s="815">
        <v>1985</v>
      </c>
    </row>
    <row r="9203" spans="1:5">
      <c r="A9203" s="816">
        <f t="shared" ref="A9203:A9266" si="603">A9202+1</f>
        <v>31115</v>
      </c>
      <c r="B9203" s="815">
        <f t="shared" si="600"/>
        <v>68</v>
      </c>
      <c r="C9203" s="815">
        <f t="shared" si="601"/>
        <v>298</v>
      </c>
      <c r="D9203" s="815">
        <f t="shared" si="602"/>
        <v>299</v>
      </c>
      <c r="E9203" s="815">
        <v>1985</v>
      </c>
    </row>
    <row r="9204" spans="1:5">
      <c r="A9204" s="816">
        <f t="shared" si="603"/>
        <v>31116</v>
      </c>
      <c r="B9204" s="815">
        <f t="shared" si="600"/>
        <v>69</v>
      </c>
      <c r="C9204" s="815">
        <f t="shared" si="601"/>
        <v>297</v>
      </c>
      <c r="D9204" s="815">
        <f t="shared" si="602"/>
        <v>298</v>
      </c>
      <c r="E9204" s="815">
        <v>1985</v>
      </c>
    </row>
    <row r="9205" spans="1:5">
      <c r="A9205" s="816">
        <f t="shared" si="603"/>
        <v>31117</v>
      </c>
      <c r="B9205" s="815">
        <f t="shared" si="600"/>
        <v>70</v>
      </c>
      <c r="C9205" s="815">
        <f t="shared" si="601"/>
        <v>296</v>
      </c>
      <c r="D9205" s="815">
        <f t="shared" si="602"/>
        <v>297</v>
      </c>
      <c r="E9205" s="815">
        <v>1985</v>
      </c>
    </row>
    <row r="9206" spans="1:5">
      <c r="A9206" s="816">
        <f t="shared" si="603"/>
        <v>31118</v>
      </c>
      <c r="B9206" s="815">
        <f t="shared" si="600"/>
        <v>71</v>
      </c>
      <c r="C9206" s="815">
        <f t="shared" si="601"/>
        <v>295</v>
      </c>
      <c r="D9206" s="815">
        <f t="shared" si="602"/>
        <v>296</v>
      </c>
      <c r="E9206" s="815">
        <v>1985</v>
      </c>
    </row>
    <row r="9207" spans="1:5">
      <c r="A9207" s="816">
        <f t="shared" si="603"/>
        <v>31119</v>
      </c>
      <c r="B9207" s="815">
        <f t="shared" si="600"/>
        <v>72</v>
      </c>
      <c r="C9207" s="815">
        <f t="shared" si="601"/>
        <v>294</v>
      </c>
      <c r="D9207" s="815">
        <f t="shared" si="602"/>
        <v>295</v>
      </c>
      <c r="E9207" s="815">
        <v>1985</v>
      </c>
    </row>
    <row r="9208" spans="1:5">
      <c r="A9208" s="816">
        <f t="shared" si="603"/>
        <v>31120</v>
      </c>
      <c r="B9208" s="815">
        <f t="shared" si="600"/>
        <v>73</v>
      </c>
      <c r="C9208" s="815">
        <f t="shared" si="601"/>
        <v>293</v>
      </c>
      <c r="D9208" s="815">
        <f t="shared" si="602"/>
        <v>294</v>
      </c>
      <c r="E9208" s="815">
        <v>1985</v>
      </c>
    </row>
    <row r="9209" spans="1:5">
      <c r="A9209" s="816">
        <f t="shared" si="603"/>
        <v>31121</v>
      </c>
      <c r="B9209" s="815">
        <f t="shared" si="600"/>
        <v>74</v>
      </c>
      <c r="C9209" s="815">
        <f t="shared" si="601"/>
        <v>292</v>
      </c>
      <c r="D9209" s="815">
        <f t="shared" si="602"/>
        <v>293</v>
      </c>
      <c r="E9209" s="815">
        <v>1985</v>
      </c>
    </row>
    <row r="9210" spans="1:5">
      <c r="A9210" s="816">
        <f t="shared" si="603"/>
        <v>31122</v>
      </c>
      <c r="B9210" s="815">
        <f t="shared" si="600"/>
        <v>75</v>
      </c>
      <c r="C9210" s="815">
        <f t="shared" si="601"/>
        <v>291</v>
      </c>
      <c r="D9210" s="815">
        <f t="shared" si="602"/>
        <v>292</v>
      </c>
      <c r="E9210" s="815">
        <v>1985</v>
      </c>
    </row>
    <row r="9211" spans="1:5">
      <c r="A9211" s="816">
        <f t="shared" si="603"/>
        <v>31123</v>
      </c>
      <c r="B9211" s="815">
        <f t="shared" si="600"/>
        <v>76</v>
      </c>
      <c r="C9211" s="815">
        <f t="shared" si="601"/>
        <v>290</v>
      </c>
      <c r="D9211" s="815">
        <f t="shared" si="602"/>
        <v>291</v>
      </c>
      <c r="E9211" s="815">
        <v>1985</v>
      </c>
    </row>
    <row r="9212" spans="1:5">
      <c r="A9212" s="816">
        <f t="shared" si="603"/>
        <v>31124</v>
      </c>
      <c r="B9212" s="815">
        <f t="shared" si="600"/>
        <v>77</v>
      </c>
      <c r="C9212" s="815">
        <f t="shared" si="601"/>
        <v>289</v>
      </c>
      <c r="D9212" s="815">
        <f t="shared" si="602"/>
        <v>290</v>
      </c>
      <c r="E9212" s="815">
        <v>1985</v>
      </c>
    </row>
    <row r="9213" spans="1:5">
      <c r="A9213" s="816">
        <f t="shared" si="603"/>
        <v>31125</v>
      </c>
      <c r="B9213" s="815">
        <f t="shared" si="600"/>
        <v>78</v>
      </c>
      <c r="C9213" s="815">
        <f t="shared" si="601"/>
        <v>288</v>
      </c>
      <c r="D9213" s="815">
        <f t="shared" si="602"/>
        <v>289</v>
      </c>
      <c r="E9213" s="815">
        <v>1985</v>
      </c>
    </row>
    <row r="9214" spans="1:5">
      <c r="A9214" s="816">
        <f t="shared" si="603"/>
        <v>31126</v>
      </c>
      <c r="B9214" s="815">
        <f t="shared" si="600"/>
        <v>79</v>
      </c>
      <c r="C9214" s="815">
        <f t="shared" si="601"/>
        <v>287</v>
      </c>
      <c r="D9214" s="815">
        <f t="shared" si="602"/>
        <v>288</v>
      </c>
      <c r="E9214" s="815">
        <v>1985</v>
      </c>
    </row>
    <row r="9215" spans="1:5">
      <c r="A9215" s="816">
        <f t="shared" si="603"/>
        <v>31127</v>
      </c>
      <c r="B9215" s="815">
        <f t="shared" si="600"/>
        <v>80</v>
      </c>
      <c r="C9215" s="815">
        <f t="shared" si="601"/>
        <v>286</v>
      </c>
      <c r="D9215" s="815">
        <f t="shared" si="602"/>
        <v>287</v>
      </c>
      <c r="E9215" s="815">
        <v>1985</v>
      </c>
    </row>
    <row r="9216" spans="1:5">
      <c r="A9216" s="816">
        <f t="shared" si="603"/>
        <v>31128</v>
      </c>
      <c r="B9216" s="815">
        <f t="shared" si="600"/>
        <v>81</v>
      </c>
      <c r="C9216" s="815">
        <f t="shared" si="601"/>
        <v>285</v>
      </c>
      <c r="D9216" s="815">
        <f t="shared" si="602"/>
        <v>286</v>
      </c>
      <c r="E9216" s="815">
        <v>1985</v>
      </c>
    </row>
    <row r="9217" spans="1:5">
      <c r="A9217" s="816">
        <f t="shared" si="603"/>
        <v>31129</v>
      </c>
      <c r="B9217" s="815">
        <f t="shared" si="600"/>
        <v>82</v>
      </c>
      <c r="C9217" s="815">
        <f t="shared" si="601"/>
        <v>284</v>
      </c>
      <c r="D9217" s="815">
        <f t="shared" si="602"/>
        <v>285</v>
      </c>
      <c r="E9217" s="815">
        <v>1985</v>
      </c>
    </row>
    <row r="9218" spans="1:5">
      <c r="A9218" s="816">
        <f t="shared" si="603"/>
        <v>31130</v>
      </c>
      <c r="B9218" s="815">
        <f t="shared" si="600"/>
        <v>83</v>
      </c>
      <c r="C9218" s="815">
        <f t="shared" si="601"/>
        <v>283</v>
      </c>
      <c r="D9218" s="815">
        <f t="shared" si="602"/>
        <v>284</v>
      </c>
      <c r="E9218" s="815">
        <v>1985</v>
      </c>
    </row>
    <row r="9219" spans="1:5">
      <c r="A9219" s="816">
        <f t="shared" si="603"/>
        <v>31131</v>
      </c>
      <c r="B9219" s="815">
        <f t="shared" si="600"/>
        <v>84</v>
      </c>
      <c r="C9219" s="815">
        <f t="shared" si="601"/>
        <v>282</v>
      </c>
      <c r="D9219" s="815">
        <f t="shared" si="602"/>
        <v>283</v>
      </c>
      <c r="E9219" s="815">
        <v>1985</v>
      </c>
    </row>
    <row r="9220" spans="1:5">
      <c r="A9220" s="816">
        <f t="shared" si="603"/>
        <v>31132</v>
      </c>
      <c r="B9220" s="815">
        <f t="shared" si="600"/>
        <v>85</v>
      </c>
      <c r="C9220" s="815">
        <f t="shared" si="601"/>
        <v>281</v>
      </c>
      <c r="D9220" s="815">
        <f t="shared" si="602"/>
        <v>282</v>
      </c>
      <c r="E9220" s="815">
        <v>1985</v>
      </c>
    </row>
    <row r="9221" spans="1:5">
      <c r="A9221" s="816">
        <f t="shared" si="603"/>
        <v>31133</v>
      </c>
      <c r="B9221" s="815">
        <f t="shared" si="600"/>
        <v>86</v>
      </c>
      <c r="C9221" s="815">
        <f t="shared" si="601"/>
        <v>280</v>
      </c>
      <c r="D9221" s="815">
        <f t="shared" si="602"/>
        <v>281</v>
      </c>
      <c r="E9221" s="815">
        <v>1985</v>
      </c>
    </row>
    <row r="9222" spans="1:5">
      <c r="A9222" s="816">
        <f t="shared" si="603"/>
        <v>31134</v>
      </c>
      <c r="B9222" s="815">
        <f t="shared" si="600"/>
        <v>87</v>
      </c>
      <c r="C9222" s="815">
        <f t="shared" si="601"/>
        <v>279</v>
      </c>
      <c r="D9222" s="815">
        <f t="shared" si="602"/>
        <v>280</v>
      </c>
      <c r="E9222" s="815">
        <v>1985</v>
      </c>
    </row>
    <row r="9223" spans="1:5">
      <c r="A9223" s="816">
        <f t="shared" si="603"/>
        <v>31135</v>
      </c>
      <c r="B9223" s="815">
        <f t="shared" si="600"/>
        <v>88</v>
      </c>
      <c r="C9223" s="815">
        <f t="shared" si="601"/>
        <v>278</v>
      </c>
      <c r="D9223" s="815">
        <f t="shared" si="602"/>
        <v>279</v>
      </c>
      <c r="E9223" s="815">
        <v>1985</v>
      </c>
    </row>
    <row r="9224" spans="1:5">
      <c r="A9224" s="816">
        <f t="shared" si="603"/>
        <v>31136</v>
      </c>
      <c r="B9224" s="815">
        <f t="shared" si="600"/>
        <v>89</v>
      </c>
      <c r="C9224" s="815">
        <f t="shared" si="601"/>
        <v>277</v>
      </c>
      <c r="D9224" s="815">
        <f t="shared" si="602"/>
        <v>278</v>
      </c>
      <c r="E9224" s="815">
        <v>1985</v>
      </c>
    </row>
    <row r="9225" spans="1:5">
      <c r="A9225" s="816">
        <f t="shared" si="603"/>
        <v>31137</v>
      </c>
      <c r="B9225" s="815">
        <f t="shared" si="600"/>
        <v>90</v>
      </c>
      <c r="C9225" s="815">
        <f t="shared" si="601"/>
        <v>276</v>
      </c>
      <c r="D9225" s="815">
        <f t="shared" si="602"/>
        <v>277</v>
      </c>
      <c r="E9225" s="815">
        <v>1985</v>
      </c>
    </row>
    <row r="9226" spans="1:5">
      <c r="A9226" s="816">
        <f t="shared" si="603"/>
        <v>31138</v>
      </c>
      <c r="B9226" s="815">
        <f t="shared" si="600"/>
        <v>91</v>
      </c>
      <c r="C9226" s="815">
        <f t="shared" si="601"/>
        <v>275</v>
      </c>
      <c r="D9226" s="815">
        <f t="shared" si="602"/>
        <v>276</v>
      </c>
      <c r="E9226" s="815">
        <v>1985</v>
      </c>
    </row>
    <row r="9227" spans="1:5">
      <c r="A9227" s="816">
        <f t="shared" si="603"/>
        <v>31139</v>
      </c>
      <c r="B9227" s="815">
        <f t="shared" si="600"/>
        <v>92</v>
      </c>
      <c r="C9227" s="815">
        <f t="shared" si="601"/>
        <v>274</v>
      </c>
      <c r="D9227" s="815">
        <f t="shared" si="602"/>
        <v>275</v>
      </c>
      <c r="E9227" s="815">
        <v>1985</v>
      </c>
    </row>
    <row r="9228" spans="1:5">
      <c r="A9228" s="816">
        <f t="shared" si="603"/>
        <v>31140</v>
      </c>
      <c r="B9228" s="815">
        <f t="shared" si="600"/>
        <v>93</v>
      </c>
      <c r="C9228" s="815">
        <f t="shared" si="601"/>
        <v>273</v>
      </c>
      <c r="D9228" s="815">
        <f t="shared" si="602"/>
        <v>274</v>
      </c>
      <c r="E9228" s="815">
        <v>1985</v>
      </c>
    </row>
    <row r="9229" spans="1:5">
      <c r="A9229" s="816">
        <f t="shared" si="603"/>
        <v>31141</v>
      </c>
      <c r="B9229" s="815">
        <f t="shared" si="600"/>
        <v>94</v>
      </c>
      <c r="C9229" s="815">
        <f t="shared" si="601"/>
        <v>272</v>
      </c>
      <c r="D9229" s="815">
        <f t="shared" si="602"/>
        <v>273</v>
      </c>
      <c r="E9229" s="815">
        <v>1985</v>
      </c>
    </row>
    <row r="9230" spans="1:5">
      <c r="A9230" s="816">
        <f t="shared" si="603"/>
        <v>31142</v>
      </c>
      <c r="B9230" s="815">
        <f t="shared" si="600"/>
        <v>95</v>
      </c>
      <c r="C9230" s="815">
        <f t="shared" si="601"/>
        <v>271</v>
      </c>
      <c r="D9230" s="815">
        <f t="shared" si="602"/>
        <v>272</v>
      </c>
      <c r="E9230" s="815">
        <v>1985</v>
      </c>
    </row>
    <row r="9231" spans="1:5">
      <c r="A9231" s="816">
        <f t="shared" si="603"/>
        <v>31143</v>
      </c>
      <c r="B9231" s="815">
        <f t="shared" si="600"/>
        <v>96</v>
      </c>
      <c r="C9231" s="815">
        <f t="shared" si="601"/>
        <v>270</v>
      </c>
      <c r="D9231" s="815">
        <f t="shared" si="602"/>
        <v>271</v>
      </c>
      <c r="E9231" s="815">
        <v>1985</v>
      </c>
    </row>
    <row r="9232" spans="1:5">
      <c r="A9232" s="816">
        <f t="shared" si="603"/>
        <v>31144</v>
      </c>
      <c r="B9232" s="815">
        <f t="shared" si="600"/>
        <v>97</v>
      </c>
      <c r="C9232" s="815">
        <f t="shared" si="601"/>
        <v>269</v>
      </c>
      <c r="D9232" s="815">
        <f t="shared" si="602"/>
        <v>270</v>
      </c>
      <c r="E9232" s="815">
        <v>1985</v>
      </c>
    </row>
    <row r="9233" spans="1:5">
      <c r="A9233" s="816">
        <f t="shared" si="603"/>
        <v>31145</v>
      </c>
      <c r="B9233" s="815">
        <f t="shared" si="600"/>
        <v>98</v>
      </c>
      <c r="C9233" s="815">
        <f t="shared" si="601"/>
        <v>268</v>
      </c>
      <c r="D9233" s="815">
        <f t="shared" si="602"/>
        <v>269</v>
      </c>
      <c r="E9233" s="815">
        <v>1985</v>
      </c>
    </row>
    <row r="9234" spans="1:5">
      <c r="A9234" s="816">
        <f t="shared" si="603"/>
        <v>31146</v>
      </c>
      <c r="B9234" s="815">
        <f t="shared" si="600"/>
        <v>99</v>
      </c>
      <c r="C9234" s="815">
        <f t="shared" si="601"/>
        <v>267</v>
      </c>
      <c r="D9234" s="815">
        <f t="shared" si="602"/>
        <v>268</v>
      </c>
      <c r="E9234" s="815">
        <v>1985</v>
      </c>
    </row>
    <row r="9235" spans="1:5">
      <c r="A9235" s="816">
        <f t="shared" si="603"/>
        <v>31147</v>
      </c>
      <c r="B9235" s="815">
        <f t="shared" si="600"/>
        <v>100</v>
      </c>
      <c r="C9235" s="815">
        <f t="shared" si="601"/>
        <v>266</v>
      </c>
      <c r="D9235" s="815">
        <f t="shared" si="602"/>
        <v>267</v>
      </c>
      <c r="E9235" s="815">
        <v>1985</v>
      </c>
    </row>
    <row r="9236" spans="1:5">
      <c r="A9236" s="816">
        <f t="shared" si="603"/>
        <v>31148</v>
      </c>
      <c r="B9236" s="815">
        <f t="shared" si="600"/>
        <v>101</v>
      </c>
      <c r="C9236" s="815">
        <f t="shared" si="601"/>
        <v>265</v>
      </c>
      <c r="D9236" s="815">
        <f t="shared" si="602"/>
        <v>266</v>
      </c>
      <c r="E9236" s="815">
        <v>1985</v>
      </c>
    </row>
    <row r="9237" spans="1:5">
      <c r="A9237" s="816">
        <f t="shared" si="603"/>
        <v>31149</v>
      </c>
      <c r="B9237" s="815">
        <f t="shared" si="600"/>
        <v>102</v>
      </c>
      <c r="C9237" s="815">
        <f t="shared" si="601"/>
        <v>264</v>
      </c>
      <c r="D9237" s="815">
        <f t="shared" si="602"/>
        <v>265</v>
      </c>
      <c r="E9237" s="815">
        <v>1985</v>
      </c>
    </row>
    <row r="9238" spans="1:5">
      <c r="A9238" s="816">
        <f t="shared" si="603"/>
        <v>31150</v>
      </c>
      <c r="B9238" s="815">
        <f t="shared" si="600"/>
        <v>103</v>
      </c>
      <c r="C9238" s="815">
        <f t="shared" si="601"/>
        <v>263</v>
      </c>
      <c r="D9238" s="815">
        <f t="shared" si="602"/>
        <v>264</v>
      </c>
      <c r="E9238" s="815">
        <v>1985</v>
      </c>
    </row>
    <row r="9239" spans="1:5">
      <c r="A9239" s="816">
        <f t="shared" si="603"/>
        <v>31151</v>
      </c>
      <c r="B9239" s="815">
        <f t="shared" si="600"/>
        <v>104</v>
      </c>
      <c r="C9239" s="815">
        <f t="shared" si="601"/>
        <v>262</v>
      </c>
      <c r="D9239" s="815">
        <f t="shared" si="602"/>
        <v>263</v>
      </c>
      <c r="E9239" s="815">
        <v>1985</v>
      </c>
    </row>
    <row r="9240" spans="1:5">
      <c r="A9240" s="816">
        <f t="shared" si="603"/>
        <v>31152</v>
      </c>
      <c r="B9240" s="815">
        <f t="shared" si="600"/>
        <v>105</v>
      </c>
      <c r="C9240" s="815">
        <f t="shared" si="601"/>
        <v>261</v>
      </c>
      <c r="D9240" s="815">
        <f t="shared" si="602"/>
        <v>262</v>
      </c>
      <c r="E9240" s="815">
        <v>1985</v>
      </c>
    </row>
    <row r="9241" spans="1:5">
      <c r="A9241" s="816">
        <f t="shared" si="603"/>
        <v>31153</v>
      </c>
      <c r="B9241" s="815">
        <f t="shared" si="600"/>
        <v>106</v>
      </c>
      <c r="C9241" s="815">
        <f t="shared" si="601"/>
        <v>260</v>
      </c>
      <c r="D9241" s="815">
        <f t="shared" si="602"/>
        <v>261</v>
      </c>
      <c r="E9241" s="815">
        <v>1985</v>
      </c>
    </row>
    <row r="9242" spans="1:5">
      <c r="A9242" s="816">
        <f t="shared" si="603"/>
        <v>31154</v>
      </c>
      <c r="B9242" s="815">
        <f t="shared" si="600"/>
        <v>107</v>
      </c>
      <c r="C9242" s="815">
        <f t="shared" si="601"/>
        <v>259</v>
      </c>
      <c r="D9242" s="815">
        <f t="shared" si="602"/>
        <v>260</v>
      </c>
      <c r="E9242" s="815">
        <v>1985</v>
      </c>
    </row>
    <row r="9243" spans="1:5">
      <c r="A9243" s="816">
        <f t="shared" si="603"/>
        <v>31155</v>
      </c>
      <c r="B9243" s="815">
        <f t="shared" si="600"/>
        <v>108</v>
      </c>
      <c r="C9243" s="815">
        <f t="shared" si="601"/>
        <v>258</v>
      </c>
      <c r="D9243" s="815">
        <f t="shared" si="602"/>
        <v>259</v>
      </c>
      <c r="E9243" s="815">
        <v>1985</v>
      </c>
    </row>
    <row r="9244" spans="1:5">
      <c r="A9244" s="816">
        <f t="shared" si="603"/>
        <v>31156</v>
      </c>
      <c r="B9244" s="815">
        <f t="shared" si="600"/>
        <v>109</v>
      </c>
      <c r="C9244" s="815">
        <f t="shared" si="601"/>
        <v>257</v>
      </c>
      <c r="D9244" s="815">
        <f t="shared" si="602"/>
        <v>258</v>
      </c>
      <c r="E9244" s="815">
        <v>1985</v>
      </c>
    </row>
    <row r="9245" spans="1:5">
      <c r="A9245" s="816">
        <f t="shared" si="603"/>
        <v>31157</v>
      </c>
      <c r="B9245" s="815">
        <f t="shared" si="600"/>
        <v>110</v>
      </c>
      <c r="C9245" s="815">
        <f t="shared" si="601"/>
        <v>256</v>
      </c>
      <c r="D9245" s="815">
        <f t="shared" si="602"/>
        <v>257</v>
      </c>
      <c r="E9245" s="815">
        <v>1985</v>
      </c>
    </row>
    <row r="9246" spans="1:5">
      <c r="A9246" s="816">
        <f t="shared" si="603"/>
        <v>31158</v>
      </c>
      <c r="B9246" s="815">
        <f t="shared" si="600"/>
        <v>111</v>
      </c>
      <c r="C9246" s="815">
        <f t="shared" si="601"/>
        <v>255</v>
      </c>
      <c r="D9246" s="815">
        <f t="shared" si="602"/>
        <v>256</v>
      </c>
      <c r="E9246" s="815">
        <v>1985</v>
      </c>
    </row>
    <row r="9247" spans="1:5">
      <c r="A9247" s="816">
        <f t="shared" si="603"/>
        <v>31159</v>
      </c>
      <c r="B9247" s="815">
        <f t="shared" si="600"/>
        <v>112</v>
      </c>
      <c r="C9247" s="815">
        <f t="shared" si="601"/>
        <v>254</v>
      </c>
      <c r="D9247" s="815">
        <f t="shared" si="602"/>
        <v>255</v>
      </c>
      <c r="E9247" s="815">
        <v>1985</v>
      </c>
    </row>
    <row r="9248" spans="1:5">
      <c r="A9248" s="816">
        <f t="shared" si="603"/>
        <v>31160</v>
      </c>
      <c r="B9248" s="815">
        <f t="shared" si="600"/>
        <v>113</v>
      </c>
      <c r="C9248" s="815">
        <f t="shared" si="601"/>
        <v>253</v>
      </c>
      <c r="D9248" s="815">
        <f t="shared" si="602"/>
        <v>254</v>
      </c>
      <c r="E9248" s="815">
        <v>1985</v>
      </c>
    </row>
    <row r="9249" spans="1:5">
      <c r="A9249" s="816">
        <f t="shared" si="603"/>
        <v>31161</v>
      </c>
      <c r="B9249" s="815">
        <f t="shared" si="600"/>
        <v>114</v>
      </c>
      <c r="C9249" s="815">
        <f t="shared" si="601"/>
        <v>252</v>
      </c>
      <c r="D9249" s="815">
        <f t="shared" si="602"/>
        <v>253</v>
      </c>
      <c r="E9249" s="815">
        <v>1985</v>
      </c>
    </row>
    <row r="9250" spans="1:5">
      <c r="A9250" s="816">
        <f t="shared" si="603"/>
        <v>31162</v>
      </c>
      <c r="B9250" s="815">
        <f t="shared" si="600"/>
        <v>115</v>
      </c>
      <c r="C9250" s="815">
        <f t="shared" si="601"/>
        <v>251</v>
      </c>
      <c r="D9250" s="815">
        <f t="shared" si="602"/>
        <v>252</v>
      </c>
      <c r="E9250" s="815">
        <v>1985</v>
      </c>
    </row>
    <row r="9251" spans="1:5">
      <c r="A9251" s="816">
        <f t="shared" si="603"/>
        <v>31163</v>
      </c>
      <c r="B9251" s="815">
        <f t="shared" si="600"/>
        <v>116</v>
      </c>
      <c r="C9251" s="815">
        <f t="shared" si="601"/>
        <v>250</v>
      </c>
      <c r="D9251" s="815">
        <f t="shared" si="602"/>
        <v>251</v>
      </c>
      <c r="E9251" s="815">
        <v>1985</v>
      </c>
    </row>
    <row r="9252" spans="1:5">
      <c r="A9252" s="816">
        <f t="shared" si="603"/>
        <v>31164</v>
      </c>
      <c r="B9252" s="815">
        <f t="shared" si="600"/>
        <v>117</v>
      </c>
      <c r="C9252" s="815">
        <f t="shared" si="601"/>
        <v>249</v>
      </c>
      <c r="D9252" s="815">
        <f t="shared" si="602"/>
        <v>250</v>
      </c>
      <c r="E9252" s="815">
        <v>1985</v>
      </c>
    </row>
    <row r="9253" spans="1:5">
      <c r="A9253" s="816">
        <f t="shared" si="603"/>
        <v>31165</v>
      </c>
      <c r="B9253" s="815">
        <f t="shared" si="600"/>
        <v>118</v>
      </c>
      <c r="C9253" s="815">
        <f t="shared" si="601"/>
        <v>248</v>
      </c>
      <c r="D9253" s="815">
        <f t="shared" si="602"/>
        <v>249</v>
      </c>
      <c r="E9253" s="815">
        <v>1985</v>
      </c>
    </row>
    <row r="9254" spans="1:5">
      <c r="A9254" s="816">
        <f t="shared" si="603"/>
        <v>31166</v>
      </c>
      <c r="B9254" s="815">
        <f t="shared" si="600"/>
        <v>119</v>
      </c>
      <c r="C9254" s="815">
        <f t="shared" si="601"/>
        <v>247</v>
      </c>
      <c r="D9254" s="815">
        <f t="shared" si="602"/>
        <v>248</v>
      </c>
      <c r="E9254" s="815">
        <v>1985</v>
      </c>
    </row>
    <row r="9255" spans="1:5">
      <c r="A9255" s="816">
        <f t="shared" si="603"/>
        <v>31167</v>
      </c>
      <c r="B9255" s="815">
        <f t="shared" si="600"/>
        <v>120</v>
      </c>
      <c r="C9255" s="815">
        <f t="shared" si="601"/>
        <v>246</v>
      </c>
      <c r="D9255" s="815">
        <f t="shared" si="602"/>
        <v>247</v>
      </c>
      <c r="E9255" s="815">
        <v>1985</v>
      </c>
    </row>
    <row r="9256" spans="1:5">
      <c r="A9256" s="816">
        <f t="shared" si="603"/>
        <v>31168</v>
      </c>
      <c r="B9256" s="815">
        <f t="shared" si="600"/>
        <v>121</v>
      </c>
      <c r="C9256" s="815">
        <f t="shared" si="601"/>
        <v>245</v>
      </c>
      <c r="D9256" s="815">
        <f t="shared" si="602"/>
        <v>246</v>
      </c>
      <c r="E9256" s="815">
        <v>1985</v>
      </c>
    </row>
    <row r="9257" spans="1:5">
      <c r="A9257" s="816">
        <f t="shared" si="603"/>
        <v>31169</v>
      </c>
      <c r="B9257" s="815">
        <f t="shared" si="600"/>
        <v>122</v>
      </c>
      <c r="C9257" s="815">
        <f t="shared" si="601"/>
        <v>244</v>
      </c>
      <c r="D9257" s="815">
        <f t="shared" si="602"/>
        <v>245</v>
      </c>
      <c r="E9257" s="815">
        <v>1985</v>
      </c>
    </row>
    <row r="9258" spans="1:5">
      <c r="A9258" s="816">
        <f t="shared" si="603"/>
        <v>31170</v>
      </c>
      <c r="B9258" s="815">
        <f t="shared" si="600"/>
        <v>123</v>
      </c>
      <c r="C9258" s="815">
        <f t="shared" si="601"/>
        <v>243</v>
      </c>
      <c r="D9258" s="815">
        <f t="shared" si="602"/>
        <v>244</v>
      </c>
      <c r="E9258" s="815">
        <v>1985</v>
      </c>
    </row>
    <row r="9259" spans="1:5">
      <c r="A9259" s="816">
        <f t="shared" si="603"/>
        <v>31171</v>
      </c>
      <c r="B9259" s="815">
        <f t="shared" si="600"/>
        <v>124</v>
      </c>
      <c r="C9259" s="815">
        <f t="shared" si="601"/>
        <v>242</v>
      </c>
      <c r="D9259" s="815">
        <f t="shared" si="602"/>
        <v>243</v>
      </c>
      <c r="E9259" s="815">
        <v>1985</v>
      </c>
    </row>
    <row r="9260" spans="1:5">
      <c r="A9260" s="816">
        <f t="shared" si="603"/>
        <v>31172</v>
      </c>
      <c r="B9260" s="815">
        <f t="shared" si="600"/>
        <v>125</v>
      </c>
      <c r="C9260" s="815">
        <f t="shared" si="601"/>
        <v>241</v>
      </c>
      <c r="D9260" s="815">
        <f t="shared" si="602"/>
        <v>242</v>
      </c>
      <c r="E9260" s="815">
        <v>1985</v>
      </c>
    </row>
    <row r="9261" spans="1:5">
      <c r="A9261" s="816">
        <f t="shared" si="603"/>
        <v>31173</v>
      </c>
      <c r="B9261" s="815">
        <f t="shared" si="600"/>
        <v>126</v>
      </c>
      <c r="C9261" s="815">
        <f t="shared" si="601"/>
        <v>240</v>
      </c>
      <c r="D9261" s="815">
        <f t="shared" si="602"/>
        <v>241</v>
      </c>
      <c r="E9261" s="815">
        <v>1985</v>
      </c>
    </row>
    <row r="9262" spans="1:5">
      <c r="A9262" s="816">
        <f t="shared" si="603"/>
        <v>31174</v>
      </c>
      <c r="B9262" s="815">
        <f t="shared" si="600"/>
        <v>127</v>
      </c>
      <c r="C9262" s="815">
        <f t="shared" si="601"/>
        <v>239</v>
      </c>
      <c r="D9262" s="815">
        <f t="shared" si="602"/>
        <v>240</v>
      </c>
      <c r="E9262" s="815">
        <v>1985</v>
      </c>
    </row>
    <row r="9263" spans="1:5">
      <c r="A9263" s="816">
        <f t="shared" si="603"/>
        <v>31175</v>
      </c>
      <c r="B9263" s="815">
        <f t="shared" si="600"/>
        <v>128</v>
      </c>
      <c r="C9263" s="815">
        <f t="shared" si="601"/>
        <v>238</v>
      </c>
      <c r="D9263" s="815">
        <f t="shared" si="602"/>
        <v>239</v>
      </c>
      <c r="E9263" s="815">
        <v>1985</v>
      </c>
    </row>
    <row r="9264" spans="1:5">
      <c r="A9264" s="816">
        <f t="shared" si="603"/>
        <v>31176</v>
      </c>
      <c r="B9264" s="815">
        <f t="shared" si="600"/>
        <v>129</v>
      </c>
      <c r="C9264" s="815">
        <f t="shared" si="601"/>
        <v>237</v>
      </c>
      <c r="D9264" s="815">
        <f t="shared" si="602"/>
        <v>238</v>
      </c>
      <c r="E9264" s="815">
        <v>1985</v>
      </c>
    </row>
    <row r="9265" spans="1:5">
      <c r="A9265" s="816">
        <f t="shared" si="603"/>
        <v>31177</v>
      </c>
      <c r="B9265" s="815">
        <f t="shared" si="600"/>
        <v>130</v>
      </c>
      <c r="C9265" s="815">
        <f t="shared" si="601"/>
        <v>236</v>
      </c>
      <c r="D9265" s="815">
        <f t="shared" si="602"/>
        <v>237</v>
      </c>
      <c r="E9265" s="815">
        <v>1985</v>
      </c>
    </row>
    <row r="9266" spans="1:5">
      <c r="A9266" s="816">
        <f t="shared" si="603"/>
        <v>31178</v>
      </c>
      <c r="B9266" s="815">
        <f t="shared" ref="B9266:B9329" si="604">B9265+1</f>
        <v>131</v>
      </c>
      <c r="C9266" s="815">
        <f t="shared" ref="C9266:C9329" si="605">C9265-1</f>
        <v>235</v>
      </c>
      <c r="D9266" s="815">
        <f t="shared" ref="D9266:D9329" si="606">D9265-1</f>
        <v>236</v>
      </c>
      <c r="E9266" s="815">
        <v>1985</v>
      </c>
    </row>
    <row r="9267" spans="1:5">
      <c r="A9267" s="816">
        <f t="shared" ref="A9267:A9330" si="607">A9266+1</f>
        <v>31179</v>
      </c>
      <c r="B9267" s="815">
        <f t="shared" si="604"/>
        <v>132</v>
      </c>
      <c r="C9267" s="815">
        <f t="shared" si="605"/>
        <v>234</v>
      </c>
      <c r="D9267" s="815">
        <f t="shared" si="606"/>
        <v>235</v>
      </c>
      <c r="E9267" s="815">
        <v>1985</v>
      </c>
    </row>
    <row r="9268" spans="1:5">
      <c r="A9268" s="816">
        <f t="shared" si="607"/>
        <v>31180</v>
      </c>
      <c r="B9268" s="815">
        <f t="shared" si="604"/>
        <v>133</v>
      </c>
      <c r="C9268" s="815">
        <f t="shared" si="605"/>
        <v>233</v>
      </c>
      <c r="D9268" s="815">
        <f t="shared" si="606"/>
        <v>234</v>
      </c>
      <c r="E9268" s="815">
        <v>1985</v>
      </c>
    </row>
    <row r="9269" spans="1:5">
      <c r="A9269" s="816">
        <f t="shared" si="607"/>
        <v>31181</v>
      </c>
      <c r="B9269" s="815">
        <f t="shared" si="604"/>
        <v>134</v>
      </c>
      <c r="C9269" s="815">
        <f t="shared" si="605"/>
        <v>232</v>
      </c>
      <c r="D9269" s="815">
        <f t="shared" si="606"/>
        <v>233</v>
      </c>
      <c r="E9269" s="815">
        <v>1985</v>
      </c>
    </row>
    <row r="9270" spans="1:5">
      <c r="A9270" s="816">
        <f t="shared" si="607"/>
        <v>31182</v>
      </c>
      <c r="B9270" s="815">
        <f t="shared" si="604"/>
        <v>135</v>
      </c>
      <c r="C9270" s="815">
        <f t="shared" si="605"/>
        <v>231</v>
      </c>
      <c r="D9270" s="815">
        <f t="shared" si="606"/>
        <v>232</v>
      </c>
      <c r="E9270" s="815">
        <v>1985</v>
      </c>
    </row>
    <row r="9271" spans="1:5">
      <c r="A9271" s="816">
        <f t="shared" si="607"/>
        <v>31183</v>
      </c>
      <c r="B9271" s="815">
        <f t="shared" si="604"/>
        <v>136</v>
      </c>
      <c r="C9271" s="815">
        <f t="shared" si="605"/>
        <v>230</v>
      </c>
      <c r="D9271" s="815">
        <f t="shared" si="606"/>
        <v>231</v>
      </c>
      <c r="E9271" s="815">
        <v>1985</v>
      </c>
    </row>
    <row r="9272" spans="1:5">
      <c r="A9272" s="816">
        <f t="shared" si="607"/>
        <v>31184</v>
      </c>
      <c r="B9272" s="815">
        <f t="shared" si="604"/>
        <v>137</v>
      </c>
      <c r="C9272" s="815">
        <f t="shared" si="605"/>
        <v>229</v>
      </c>
      <c r="D9272" s="815">
        <f t="shared" si="606"/>
        <v>230</v>
      </c>
      <c r="E9272" s="815">
        <v>1985</v>
      </c>
    </row>
    <row r="9273" spans="1:5">
      <c r="A9273" s="816">
        <f t="shared" si="607"/>
        <v>31185</v>
      </c>
      <c r="B9273" s="815">
        <f t="shared" si="604"/>
        <v>138</v>
      </c>
      <c r="C9273" s="815">
        <f t="shared" si="605"/>
        <v>228</v>
      </c>
      <c r="D9273" s="815">
        <f t="shared" si="606"/>
        <v>229</v>
      </c>
      <c r="E9273" s="815">
        <v>1985</v>
      </c>
    </row>
    <row r="9274" spans="1:5">
      <c r="A9274" s="816">
        <f t="shared" si="607"/>
        <v>31186</v>
      </c>
      <c r="B9274" s="815">
        <f t="shared" si="604"/>
        <v>139</v>
      </c>
      <c r="C9274" s="815">
        <f t="shared" si="605"/>
        <v>227</v>
      </c>
      <c r="D9274" s="815">
        <f t="shared" si="606"/>
        <v>228</v>
      </c>
      <c r="E9274" s="815">
        <v>1985</v>
      </c>
    </row>
    <row r="9275" spans="1:5">
      <c r="A9275" s="816">
        <f t="shared" si="607"/>
        <v>31187</v>
      </c>
      <c r="B9275" s="815">
        <f t="shared" si="604"/>
        <v>140</v>
      </c>
      <c r="C9275" s="815">
        <f t="shared" si="605"/>
        <v>226</v>
      </c>
      <c r="D9275" s="815">
        <f t="shared" si="606"/>
        <v>227</v>
      </c>
      <c r="E9275" s="815">
        <v>1985</v>
      </c>
    </row>
    <row r="9276" spans="1:5">
      <c r="A9276" s="816">
        <f t="shared" si="607"/>
        <v>31188</v>
      </c>
      <c r="B9276" s="815">
        <f t="shared" si="604"/>
        <v>141</v>
      </c>
      <c r="C9276" s="815">
        <f t="shared" si="605"/>
        <v>225</v>
      </c>
      <c r="D9276" s="815">
        <f t="shared" si="606"/>
        <v>226</v>
      </c>
      <c r="E9276" s="815">
        <v>1985</v>
      </c>
    </row>
    <row r="9277" spans="1:5">
      <c r="A9277" s="816">
        <f t="shared" si="607"/>
        <v>31189</v>
      </c>
      <c r="B9277" s="815">
        <f t="shared" si="604"/>
        <v>142</v>
      </c>
      <c r="C9277" s="815">
        <f t="shared" si="605"/>
        <v>224</v>
      </c>
      <c r="D9277" s="815">
        <f t="shared" si="606"/>
        <v>225</v>
      </c>
      <c r="E9277" s="815">
        <v>1985</v>
      </c>
    </row>
    <row r="9278" spans="1:5">
      <c r="A9278" s="816">
        <f t="shared" si="607"/>
        <v>31190</v>
      </c>
      <c r="B9278" s="815">
        <f t="shared" si="604"/>
        <v>143</v>
      </c>
      <c r="C9278" s="815">
        <f t="shared" si="605"/>
        <v>223</v>
      </c>
      <c r="D9278" s="815">
        <f t="shared" si="606"/>
        <v>224</v>
      </c>
      <c r="E9278" s="815">
        <v>1985</v>
      </c>
    </row>
    <row r="9279" spans="1:5">
      <c r="A9279" s="816">
        <f t="shared" si="607"/>
        <v>31191</v>
      </c>
      <c r="B9279" s="815">
        <f t="shared" si="604"/>
        <v>144</v>
      </c>
      <c r="C9279" s="815">
        <f t="shared" si="605"/>
        <v>222</v>
      </c>
      <c r="D9279" s="815">
        <f t="shared" si="606"/>
        <v>223</v>
      </c>
      <c r="E9279" s="815">
        <v>1985</v>
      </c>
    </row>
    <row r="9280" spans="1:5">
      <c r="A9280" s="816">
        <f t="shared" si="607"/>
        <v>31192</v>
      </c>
      <c r="B9280" s="815">
        <f t="shared" si="604"/>
        <v>145</v>
      </c>
      <c r="C9280" s="815">
        <f t="shared" si="605"/>
        <v>221</v>
      </c>
      <c r="D9280" s="815">
        <f t="shared" si="606"/>
        <v>222</v>
      </c>
      <c r="E9280" s="815">
        <v>1985</v>
      </c>
    </row>
    <row r="9281" spans="1:5">
      <c r="A9281" s="816">
        <f t="shared" si="607"/>
        <v>31193</v>
      </c>
      <c r="B9281" s="815">
        <f t="shared" si="604"/>
        <v>146</v>
      </c>
      <c r="C9281" s="815">
        <f t="shared" si="605"/>
        <v>220</v>
      </c>
      <c r="D9281" s="815">
        <f t="shared" si="606"/>
        <v>221</v>
      </c>
      <c r="E9281" s="815">
        <v>1985</v>
      </c>
    </row>
    <row r="9282" spans="1:5">
      <c r="A9282" s="816">
        <f t="shared" si="607"/>
        <v>31194</v>
      </c>
      <c r="B9282" s="815">
        <f t="shared" si="604"/>
        <v>147</v>
      </c>
      <c r="C9282" s="815">
        <f t="shared" si="605"/>
        <v>219</v>
      </c>
      <c r="D9282" s="815">
        <f t="shared" si="606"/>
        <v>220</v>
      </c>
      <c r="E9282" s="815">
        <v>1985</v>
      </c>
    </row>
    <row r="9283" spans="1:5">
      <c r="A9283" s="816">
        <f t="shared" si="607"/>
        <v>31195</v>
      </c>
      <c r="B9283" s="815">
        <f t="shared" si="604"/>
        <v>148</v>
      </c>
      <c r="C9283" s="815">
        <f t="shared" si="605"/>
        <v>218</v>
      </c>
      <c r="D9283" s="815">
        <f t="shared" si="606"/>
        <v>219</v>
      </c>
      <c r="E9283" s="815">
        <v>1985</v>
      </c>
    </row>
    <row r="9284" spans="1:5">
      <c r="A9284" s="816">
        <f t="shared" si="607"/>
        <v>31196</v>
      </c>
      <c r="B9284" s="815">
        <f t="shared" si="604"/>
        <v>149</v>
      </c>
      <c r="C9284" s="815">
        <f t="shared" si="605"/>
        <v>217</v>
      </c>
      <c r="D9284" s="815">
        <f t="shared" si="606"/>
        <v>218</v>
      </c>
      <c r="E9284" s="815">
        <v>1985</v>
      </c>
    </row>
    <row r="9285" spans="1:5">
      <c r="A9285" s="816">
        <f t="shared" si="607"/>
        <v>31197</v>
      </c>
      <c r="B9285" s="815">
        <f t="shared" si="604"/>
        <v>150</v>
      </c>
      <c r="C9285" s="815">
        <f t="shared" si="605"/>
        <v>216</v>
      </c>
      <c r="D9285" s="815">
        <f t="shared" si="606"/>
        <v>217</v>
      </c>
      <c r="E9285" s="815">
        <v>1985</v>
      </c>
    </row>
    <row r="9286" spans="1:5">
      <c r="A9286" s="816">
        <f t="shared" si="607"/>
        <v>31198</v>
      </c>
      <c r="B9286" s="815">
        <f t="shared" si="604"/>
        <v>151</v>
      </c>
      <c r="C9286" s="815">
        <f t="shared" si="605"/>
        <v>215</v>
      </c>
      <c r="D9286" s="815">
        <f t="shared" si="606"/>
        <v>216</v>
      </c>
      <c r="E9286" s="815">
        <v>1985</v>
      </c>
    </row>
    <row r="9287" spans="1:5">
      <c r="A9287" s="816">
        <f t="shared" si="607"/>
        <v>31199</v>
      </c>
      <c r="B9287" s="815">
        <f t="shared" si="604"/>
        <v>152</v>
      </c>
      <c r="C9287" s="815">
        <f t="shared" si="605"/>
        <v>214</v>
      </c>
      <c r="D9287" s="815">
        <f t="shared" si="606"/>
        <v>215</v>
      </c>
      <c r="E9287" s="815">
        <v>1985</v>
      </c>
    </row>
    <row r="9288" spans="1:5">
      <c r="A9288" s="816">
        <f t="shared" si="607"/>
        <v>31200</v>
      </c>
      <c r="B9288" s="815">
        <f t="shared" si="604"/>
        <v>153</v>
      </c>
      <c r="C9288" s="815">
        <f t="shared" si="605"/>
        <v>213</v>
      </c>
      <c r="D9288" s="815">
        <f t="shared" si="606"/>
        <v>214</v>
      </c>
      <c r="E9288" s="815">
        <v>1985</v>
      </c>
    </row>
    <row r="9289" spans="1:5">
      <c r="A9289" s="816">
        <f t="shared" si="607"/>
        <v>31201</v>
      </c>
      <c r="B9289" s="815">
        <f t="shared" si="604"/>
        <v>154</v>
      </c>
      <c r="C9289" s="815">
        <f t="shared" si="605"/>
        <v>212</v>
      </c>
      <c r="D9289" s="815">
        <f t="shared" si="606"/>
        <v>213</v>
      </c>
      <c r="E9289" s="815">
        <v>1985</v>
      </c>
    </row>
    <row r="9290" spans="1:5">
      <c r="A9290" s="816">
        <f t="shared" si="607"/>
        <v>31202</v>
      </c>
      <c r="B9290" s="815">
        <f t="shared" si="604"/>
        <v>155</v>
      </c>
      <c r="C9290" s="815">
        <f t="shared" si="605"/>
        <v>211</v>
      </c>
      <c r="D9290" s="815">
        <f t="shared" si="606"/>
        <v>212</v>
      </c>
      <c r="E9290" s="815">
        <v>1985</v>
      </c>
    </row>
    <row r="9291" spans="1:5">
      <c r="A9291" s="816">
        <f t="shared" si="607"/>
        <v>31203</v>
      </c>
      <c r="B9291" s="815">
        <f t="shared" si="604"/>
        <v>156</v>
      </c>
      <c r="C9291" s="815">
        <f t="shared" si="605"/>
        <v>210</v>
      </c>
      <c r="D9291" s="815">
        <f t="shared" si="606"/>
        <v>211</v>
      </c>
      <c r="E9291" s="815">
        <v>1985</v>
      </c>
    </row>
    <row r="9292" spans="1:5">
      <c r="A9292" s="816">
        <f t="shared" si="607"/>
        <v>31204</v>
      </c>
      <c r="B9292" s="815">
        <f t="shared" si="604"/>
        <v>157</v>
      </c>
      <c r="C9292" s="815">
        <f t="shared" si="605"/>
        <v>209</v>
      </c>
      <c r="D9292" s="815">
        <f t="shared" si="606"/>
        <v>210</v>
      </c>
      <c r="E9292" s="815">
        <v>1985</v>
      </c>
    </row>
    <row r="9293" spans="1:5">
      <c r="A9293" s="816">
        <f t="shared" si="607"/>
        <v>31205</v>
      </c>
      <c r="B9293" s="815">
        <f t="shared" si="604"/>
        <v>158</v>
      </c>
      <c r="C9293" s="815">
        <f t="shared" si="605"/>
        <v>208</v>
      </c>
      <c r="D9293" s="815">
        <f t="shared" si="606"/>
        <v>209</v>
      </c>
      <c r="E9293" s="815">
        <v>1985</v>
      </c>
    </row>
    <row r="9294" spans="1:5">
      <c r="A9294" s="816">
        <f t="shared" si="607"/>
        <v>31206</v>
      </c>
      <c r="B9294" s="815">
        <f t="shared" si="604"/>
        <v>159</v>
      </c>
      <c r="C9294" s="815">
        <f t="shared" si="605"/>
        <v>207</v>
      </c>
      <c r="D9294" s="815">
        <f t="shared" si="606"/>
        <v>208</v>
      </c>
      <c r="E9294" s="815">
        <v>1985</v>
      </c>
    </row>
    <row r="9295" spans="1:5">
      <c r="A9295" s="816">
        <f t="shared" si="607"/>
        <v>31207</v>
      </c>
      <c r="B9295" s="815">
        <f t="shared" si="604"/>
        <v>160</v>
      </c>
      <c r="C9295" s="815">
        <f t="shared" si="605"/>
        <v>206</v>
      </c>
      <c r="D9295" s="815">
        <f t="shared" si="606"/>
        <v>207</v>
      </c>
      <c r="E9295" s="815">
        <v>1985</v>
      </c>
    </row>
    <row r="9296" spans="1:5">
      <c r="A9296" s="816">
        <f t="shared" si="607"/>
        <v>31208</v>
      </c>
      <c r="B9296" s="815">
        <f t="shared" si="604"/>
        <v>161</v>
      </c>
      <c r="C9296" s="815">
        <f t="shared" si="605"/>
        <v>205</v>
      </c>
      <c r="D9296" s="815">
        <f t="shared" si="606"/>
        <v>206</v>
      </c>
      <c r="E9296" s="815">
        <v>1985</v>
      </c>
    </row>
    <row r="9297" spans="1:5">
      <c r="A9297" s="816">
        <f t="shared" si="607"/>
        <v>31209</v>
      </c>
      <c r="B9297" s="815">
        <f t="shared" si="604"/>
        <v>162</v>
      </c>
      <c r="C9297" s="815">
        <f t="shared" si="605"/>
        <v>204</v>
      </c>
      <c r="D9297" s="815">
        <f t="shared" si="606"/>
        <v>205</v>
      </c>
      <c r="E9297" s="815">
        <v>1985</v>
      </c>
    </row>
    <row r="9298" spans="1:5">
      <c r="A9298" s="816">
        <f t="shared" si="607"/>
        <v>31210</v>
      </c>
      <c r="B9298" s="815">
        <f t="shared" si="604"/>
        <v>163</v>
      </c>
      <c r="C9298" s="815">
        <f t="shared" si="605"/>
        <v>203</v>
      </c>
      <c r="D9298" s="815">
        <f t="shared" si="606"/>
        <v>204</v>
      </c>
      <c r="E9298" s="815">
        <v>1985</v>
      </c>
    </row>
    <row r="9299" spans="1:5">
      <c r="A9299" s="816">
        <f t="shared" si="607"/>
        <v>31211</v>
      </c>
      <c r="B9299" s="815">
        <f t="shared" si="604"/>
        <v>164</v>
      </c>
      <c r="C9299" s="815">
        <f t="shared" si="605"/>
        <v>202</v>
      </c>
      <c r="D9299" s="815">
        <f t="shared" si="606"/>
        <v>203</v>
      </c>
      <c r="E9299" s="815">
        <v>1985</v>
      </c>
    </row>
    <row r="9300" spans="1:5">
      <c r="A9300" s="816">
        <f t="shared" si="607"/>
        <v>31212</v>
      </c>
      <c r="B9300" s="815">
        <f t="shared" si="604"/>
        <v>165</v>
      </c>
      <c r="C9300" s="815">
        <f t="shared" si="605"/>
        <v>201</v>
      </c>
      <c r="D9300" s="815">
        <f t="shared" si="606"/>
        <v>202</v>
      </c>
      <c r="E9300" s="815">
        <v>1985</v>
      </c>
    </row>
    <row r="9301" spans="1:5">
      <c r="A9301" s="816">
        <f t="shared" si="607"/>
        <v>31213</v>
      </c>
      <c r="B9301" s="815">
        <f t="shared" si="604"/>
        <v>166</v>
      </c>
      <c r="C9301" s="815">
        <f t="shared" si="605"/>
        <v>200</v>
      </c>
      <c r="D9301" s="815">
        <f t="shared" si="606"/>
        <v>201</v>
      </c>
      <c r="E9301" s="815">
        <v>1985</v>
      </c>
    </row>
    <row r="9302" spans="1:5">
      <c r="A9302" s="816">
        <f t="shared" si="607"/>
        <v>31214</v>
      </c>
      <c r="B9302" s="815">
        <f t="shared" si="604"/>
        <v>167</v>
      </c>
      <c r="C9302" s="815">
        <f t="shared" si="605"/>
        <v>199</v>
      </c>
      <c r="D9302" s="815">
        <f t="shared" si="606"/>
        <v>200</v>
      </c>
      <c r="E9302" s="815">
        <v>1985</v>
      </c>
    </row>
    <row r="9303" spans="1:5">
      <c r="A9303" s="816">
        <f t="shared" si="607"/>
        <v>31215</v>
      </c>
      <c r="B9303" s="815">
        <f t="shared" si="604"/>
        <v>168</v>
      </c>
      <c r="C9303" s="815">
        <f t="shared" si="605"/>
        <v>198</v>
      </c>
      <c r="D9303" s="815">
        <f t="shared" si="606"/>
        <v>199</v>
      </c>
      <c r="E9303" s="815">
        <v>1985</v>
      </c>
    </row>
    <row r="9304" spans="1:5">
      <c r="A9304" s="816">
        <f t="shared" si="607"/>
        <v>31216</v>
      </c>
      <c r="B9304" s="815">
        <f t="shared" si="604"/>
        <v>169</v>
      </c>
      <c r="C9304" s="815">
        <f t="shared" si="605"/>
        <v>197</v>
      </c>
      <c r="D9304" s="815">
        <f t="shared" si="606"/>
        <v>198</v>
      </c>
      <c r="E9304" s="815">
        <v>1985</v>
      </c>
    </row>
    <row r="9305" spans="1:5">
      <c r="A9305" s="816">
        <f t="shared" si="607"/>
        <v>31217</v>
      </c>
      <c r="B9305" s="815">
        <f t="shared" si="604"/>
        <v>170</v>
      </c>
      <c r="C9305" s="815">
        <f t="shared" si="605"/>
        <v>196</v>
      </c>
      <c r="D9305" s="815">
        <f t="shared" si="606"/>
        <v>197</v>
      </c>
      <c r="E9305" s="815">
        <v>1985</v>
      </c>
    </row>
    <row r="9306" spans="1:5">
      <c r="A9306" s="816">
        <f t="shared" si="607"/>
        <v>31218</v>
      </c>
      <c r="B9306" s="815">
        <f t="shared" si="604"/>
        <v>171</v>
      </c>
      <c r="C9306" s="815">
        <f t="shared" si="605"/>
        <v>195</v>
      </c>
      <c r="D9306" s="815">
        <f t="shared" si="606"/>
        <v>196</v>
      </c>
      <c r="E9306" s="815">
        <v>1985</v>
      </c>
    </row>
    <row r="9307" spans="1:5">
      <c r="A9307" s="816">
        <f t="shared" si="607"/>
        <v>31219</v>
      </c>
      <c r="B9307" s="815">
        <f t="shared" si="604"/>
        <v>172</v>
      </c>
      <c r="C9307" s="815">
        <f t="shared" si="605"/>
        <v>194</v>
      </c>
      <c r="D9307" s="815">
        <f t="shared" si="606"/>
        <v>195</v>
      </c>
      <c r="E9307" s="815">
        <v>1985</v>
      </c>
    </row>
    <row r="9308" spans="1:5">
      <c r="A9308" s="816">
        <f t="shared" si="607"/>
        <v>31220</v>
      </c>
      <c r="B9308" s="815">
        <f t="shared" si="604"/>
        <v>173</v>
      </c>
      <c r="C9308" s="815">
        <f t="shared" si="605"/>
        <v>193</v>
      </c>
      <c r="D9308" s="815">
        <f t="shared" si="606"/>
        <v>194</v>
      </c>
      <c r="E9308" s="815">
        <v>1985</v>
      </c>
    </row>
    <row r="9309" spans="1:5">
      <c r="A9309" s="816">
        <f t="shared" si="607"/>
        <v>31221</v>
      </c>
      <c r="B9309" s="815">
        <f t="shared" si="604"/>
        <v>174</v>
      </c>
      <c r="C9309" s="815">
        <f t="shared" si="605"/>
        <v>192</v>
      </c>
      <c r="D9309" s="815">
        <f t="shared" si="606"/>
        <v>193</v>
      </c>
      <c r="E9309" s="815">
        <v>1985</v>
      </c>
    </row>
    <row r="9310" spans="1:5">
      <c r="A9310" s="816">
        <f t="shared" si="607"/>
        <v>31222</v>
      </c>
      <c r="B9310" s="815">
        <f t="shared" si="604"/>
        <v>175</v>
      </c>
      <c r="C9310" s="815">
        <f t="shared" si="605"/>
        <v>191</v>
      </c>
      <c r="D9310" s="815">
        <f t="shared" si="606"/>
        <v>192</v>
      </c>
      <c r="E9310" s="815">
        <v>1985</v>
      </c>
    </row>
    <row r="9311" spans="1:5">
      <c r="A9311" s="816">
        <f t="shared" si="607"/>
        <v>31223</v>
      </c>
      <c r="B9311" s="815">
        <f t="shared" si="604"/>
        <v>176</v>
      </c>
      <c r="C9311" s="815">
        <f t="shared" si="605"/>
        <v>190</v>
      </c>
      <c r="D9311" s="815">
        <f t="shared" si="606"/>
        <v>191</v>
      </c>
      <c r="E9311" s="815">
        <v>1985</v>
      </c>
    </row>
    <row r="9312" spans="1:5">
      <c r="A9312" s="816">
        <f t="shared" si="607"/>
        <v>31224</v>
      </c>
      <c r="B9312" s="815">
        <f t="shared" si="604"/>
        <v>177</v>
      </c>
      <c r="C9312" s="815">
        <f t="shared" si="605"/>
        <v>189</v>
      </c>
      <c r="D9312" s="815">
        <f t="shared" si="606"/>
        <v>190</v>
      </c>
      <c r="E9312" s="815">
        <v>1985</v>
      </c>
    </row>
    <row r="9313" spans="1:5">
      <c r="A9313" s="816">
        <f t="shared" si="607"/>
        <v>31225</v>
      </c>
      <c r="B9313" s="815">
        <f t="shared" si="604"/>
        <v>178</v>
      </c>
      <c r="C9313" s="815">
        <f t="shared" si="605"/>
        <v>188</v>
      </c>
      <c r="D9313" s="815">
        <f t="shared" si="606"/>
        <v>189</v>
      </c>
      <c r="E9313" s="815">
        <v>1985</v>
      </c>
    </row>
    <row r="9314" spans="1:5">
      <c r="A9314" s="816">
        <f t="shared" si="607"/>
        <v>31226</v>
      </c>
      <c r="B9314" s="815">
        <f t="shared" si="604"/>
        <v>179</v>
      </c>
      <c r="C9314" s="815">
        <f t="shared" si="605"/>
        <v>187</v>
      </c>
      <c r="D9314" s="815">
        <f t="shared" si="606"/>
        <v>188</v>
      </c>
      <c r="E9314" s="815">
        <v>1985</v>
      </c>
    </row>
    <row r="9315" spans="1:5">
      <c r="A9315" s="816">
        <f t="shared" si="607"/>
        <v>31227</v>
      </c>
      <c r="B9315" s="815">
        <f t="shared" si="604"/>
        <v>180</v>
      </c>
      <c r="C9315" s="815">
        <f t="shared" si="605"/>
        <v>186</v>
      </c>
      <c r="D9315" s="815">
        <f t="shared" si="606"/>
        <v>187</v>
      </c>
      <c r="E9315" s="815">
        <v>1985</v>
      </c>
    </row>
    <row r="9316" spans="1:5">
      <c r="A9316" s="816">
        <f t="shared" si="607"/>
        <v>31228</v>
      </c>
      <c r="B9316" s="815">
        <f t="shared" si="604"/>
        <v>181</v>
      </c>
      <c r="C9316" s="815">
        <f t="shared" si="605"/>
        <v>185</v>
      </c>
      <c r="D9316" s="815">
        <f t="shared" si="606"/>
        <v>186</v>
      </c>
      <c r="E9316" s="815">
        <v>1985</v>
      </c>
    </row>
    <row r="9317" spans="1:5">
      <c r="A9317" s="816">
        <f t="shared" si="607"/>
        <v>31229</v>
      </c>
      <c r="B9317" s="815">
        <f t="shared" si="604"/>
        <v>182</v>
      </c>
      <c r="C9317" s="815">
        <f t="shared" si="605"/>
        <v>184</v>
      </c>
      <c r="D9317" s="815">
        <f t="shared" si="606"/>
        <v>185</v>
      </c>
      <c r="E9317" s="815">
        <v>1985</v>
      </c>
    </row>
    <row r="9318" spans="1:5">
      <c r="A9318" s="816">
        <f t="shared" si="607"/>
        <v>31230</v>
      </c>
      <c r="B9318" s="815">
        <f t="shared" si="604"/>
        <v>183</v>
      </c>
      <c r="C9318" s="815">
        <f t="shared" si="605"/>
        <v>183</v>
      </c>
      <c r="D9318" s="815">
        <f t="shared" si="606"/>
        <v>184</v>
      </c>
      <c r="E9318" s="815">
        <v>1985</v>
      </c>
    </row>
    <row r="9319" spans="1:5">
      <c r="A9319" s="816">
        <f t="shared" si="607"/>
        <v>31231</v>
      </c>
      <c r="B9319" s="815">
        <f t="shared" si="604"/>
        <v>184</v>
      </c>
      <c r="C9319" s="815">
        <f t="shared" si="605"/>
        <v>182</v>
      </c>
      <c r="D9319" s="815">
        <f t="shared" si="606"/>
        <v>183</v>
      </c>
      <c r="E9319" s="815">
        <v>1985</v>
      </c>
    </row>
    <row r="9320" spans="1:5">
      <c r="A9320" s="816">
        <f t="shared" si="607"/>
        <v>31232</v>
      </c>
      <c r="B9320" s="815">
        <f t="shared" si="604"/>
        <v>185</v>
      </c>
      <c r="C9320" s="815">
        <f t="shared" si="605"/>
        <v>181</v>
      </c>
      <c r="D9320" s="815">
        <f t="shared" si="606"/>
        <v>182</v>
      </c>
      <c r="E9320" s="815">
        <v>1985</v>
      </c>
    </row>
    <row r="9321" spans="1:5">
      <c r="A9321" s="816">
        <f t="shared" si="607"/>
        <v>31233</v>
      </c>
      <c r="B9321" s="815">
        <f t="shared" si="604"/>
        <v>186</v>
      </c>
      <c r="C9321" s="815">
        <f t="shared" si="605"/>
        <v>180</v>
      </c>
      <c r="D9321" s="815">
        <f t="shared" si="606"/>
        <v>181</v>
      </c>
      <c r="E9321" s="815">
        <v>1985</v>
      </c>
    </row>
    <row r="9322" spans="1:5">
      <c r="A9322" s="816">
        <f t="shared" si="607"/>
        <v>31234</v>
      </c>
      <c r="B9322" s="815">
        <f t="shared" si="604"/>
        <v>187</v>
      </c>
      <c r="C9322" s="815">
        <f t="shared" si="605"/>
        <v>179</v>
      </c>
      <c r="D9322" s="815">
        <f t="shared" si="606"/>
        <v>180</v>
      </c>
      <c r="E9322" s="815">
        <v>1985</v>
      </c>
    </row>
    <row r="9323" spans="1:5">
      <c r="A9323" s="816">
        <f t="shared" si="607"/>
        <v>31235</v>
      </c>
      <c r="B9323" s="815">
        <f t="shared" si="604"/>
        <v>188</v>
      </c>
      <c r="C9323" s="815">
        <f t="shared" si="605"/>
        <v>178</v>
      </c>
      <c r="D9323" s="815">
        <f t="shared" si="606"/>
        <v>179</v>
      </c>
      <c r="E9323" s="815">
        <v>1985</v>
      </c>
    </row>
    <row r="9324" spans="1:5">
      <c r="A9324" s="816">
        <f t="shared" si="607"/>
        <v>31236</v>
      </c>
      <c r="B9324" s="815">
        <f t="shared" si="604"/>
        <v>189</v>
      </c>
      <c r="C9324" s="815">
        <f t="shared" si="605"/>
        <v>177</v>
      </c>
      <c r="D9324" s="815">
        <f t="shared" si="606"/>
        <v>178</v>
      </c>
      <c r="E9324" s="815">
        <v>1985</v>
      </c>
    </row>
    <row r="9325" spans="1:5">
      <c r="A9325" s="816">
        <f t="shared" si="607"/>
        <v>31237</v>
      </c>
      <c r="B9325" s="815">
        <f t="shared" si="604"/>
        <v>190</v>
      </c>
      <c r="C9325" s="815">
        <f t="shared" si="605"/>
        <v>176</v>
      </c>
      <c r="D9325" s="815">
        <f t="shared" si="606"/>
        <v>177</v>
      </c>
      <c r="E9325" s="815">
        <v>1985</v>
      </c>
    </row>
    <row r="9326" spans="1:5">
      <c r="A9326" s="816">
        <f t="shared" si="607"/>
        <v>31238</v>
      </c>
      <c r="B9326" s="815">
        <f t="shared" si="604"/>
        <v>191</v>
      </c>
      <c r="C9326" s="815">
        <f t="shared" si="605"/>
        <v>175</v>
      </c>
      <c r="D9326" s="815">
        <f t="shared" si="606"/>
        <v>176</v>
      </c>
      <c r="E9326" s="815">
        <v>1985</v>
      </c>
    </row>
    <row r="9327" spans="1:5">
      <c r="A9327" s="816">
        <f t="shared" si="607"/>
        <v>31239</v>
      </c>
      <c r="B9327" s="815">
        <f t="shared" si="604"/>
        <v>192</v>
      </c>
      <c r="C9327" s="815">
        <f t="shared" si="605"/>
        <v>174</v>
      </c>
      <c r="D9327" s="815">
        <f t="shared" si="606"/>
        <v>175</v>
      </c>
      <c r="E9327" s="815">
        <v>1985</v>
      </c>
    </row>
    <row r="9328" spans="1:5">
      <c r="A9328" s="816">
        <f t="shared" si="607"/>
        <v>31240</v>
      </c>
      <c r="B9328" s="815">
        <f t="shared" si="604"/>
        <v>193</v>
      </c>
      <c r="C9328" s="815">
        <f t="shared" si="605"/>
        <v>173</v>
      </c>
      <c r="D9328" s="815">
        <f t="shared" si="606"/>
        <v>174</v>
      </c>
      <c r="E9328" s="815">
        <v>1985</v>
      </c>
    </row>
    <row r="9329" spans="1:5">
      <c r="A9329" s="816">
        <f t="shared" si="607"/>
        <v>31241</v>
      </c>
      <c r="B9329" s="815">
        <f t="shared" si="604"/>
        <v>194</v>
      </c>
      <c r="C9329" s="815">
        <f t="shared" si="605"/>
        <v>172</v>
      </c>
      <c r="D9329" s="815">
        <f t="shared" si="606"/>
        <v>173</v>
      </c>
      <c r="E9329" s="815">
        <v>1985</v>
      </c>
    </row>
    <row r="9330" spans="1:5">
      <c r="A9330" s="816">
        <f t="shared" si="607"/>
        <v>31242</v>
      </c>
      <c r="B9330" s="815">
        <f t="shared" ref="B9330:B9393" si="608">B9329+1</f>
        <v>195</v>
      </c>
      <c r="C9330" s="815">
        <f t="shared" ref="C9330:C9393" si="609">C9329-1</f>
        <v>171</v>
      </c>
      <c r="D9330" s="815">
        <f t="shared" ref="D9330:D9393" si="610">D9329-1</f>
        <v>172</v>
      </c>
      <c r="E9330" s="815">
        <v>1985</v>
      </c>
    </row>
    <row r="9331" spans="1:5">
      <c r="A9331" s="816">
        <f t="shared" ref="A9331:A9394" si="611">A9330+1</f>
        <v>31243</v>
      </c>
      <c r="B9331" s="815">
        <f t="shared" si="608"/>
        <v>196</v>
      </c>
      <c r="C9331" s="815">
        <f t="shared" si="609"/>
        <v>170</v>
      </c>
      <c r="D9331" s="815">
        <f t="shared" si="610"/>
        <v>171</v>
      </c>
      <c r="E9331" s="815">
        <v>1985</v>
      </c>
    </row>
    <row r="9332" spans="1:5">
      <c r="A9332" s="816">
        <f t="shared" si="611"/>
        <v>31244</v>
      </c>
      <c r="B9332" s="815">
        <f t="shared" si="608"/>
        <v>197</v>
      </c>
      <c r="C9332" s="815">
        <f t="shared" si="609"/>
        <v>169</v>
      </c>
      <c r="D9332" s="815">
        <f t="shared" si="610"/>
        <v>170</v>
      </c>
      <c r="E9332" s="815">
        <v>1985</v>
      </c>
    </row>
    <row r="9333" spans="1:5">
      <c r="A9333" s="816">
        <f t="shared" si="611"/>
        <v>31245</v>
      </c>
      <c r="B9333" s="815">
        <f t="shared" si="608"/>
        <v>198</v>
      </c>
      <c r="C9333" s="815">
        <f t="shared" si="609"/>
        <v>168</v>
      </c>
      <c r="D9333" s="815">
        <f t="shared" si="610"/>
        <v>169</v>
      </c>
      <c r="E9333" s="815">
        <v>1985</v>
      </c>
    </row>
    <row r="9334" spans="1:5">
      <c r="A9334" s="816">
        <f t="shared" si="611"/>
        <v>31246</v>
      </c>
      <c r="B9334" s="815">
        <f t="shared" si="608"/>
        <v>199</v>
      </c>
      <c r="C9334" s="815">
        <f t="shared" si="609"/>
        <v>167</v>
      </c>
      <c r="D9334" s="815">
        <f t="shared" si="610"/>
        <v>168</v>
      </c>
      <c r="E9334" s="815">
        <v>1985</v>
      </c>
    </row>
    <row r="9335" spans="1:5">
      <c r="A9335" s="816">
        <f t="shared" si="611"/>
        <v>31247</v>
      </c>
      <c r="B9335" s="815">
        <f t="shared" si="608"/>
        <v>200</v>
      </c>
      <c r="C9335" s="815">
        <f t="shared" si="609"/>
        <v>166</v>
      </c>
      <c r="D9335" s="815">
        <f t="shared" si="610"/>
        <v>167</v>
      </c>
      <c r="E9335" s="815">
        <v>1985</v>
      </c>
    </row>
    <row r="9336" spans="1:5">
      <c r="A9336" s="816">
        <f t="shared" si="611"/>
        <v>31248</v>
      </c>
      <c r="B9336" s="815">
        <f t="shared" si="608"/>
        <v>201</v>
      </c>
      <c r="C9336" s="815">
        <f t="shared" si="609"/>
        <v>165</v>
      </c>
      <c r="D9336" s="815">
        <f t="shared" si="610"/>
        <v>166</v>
      </c>
      <c r="E9336" s="815">
        <v>1985</v>
      </c>
    </row>
    <row r="9337" spans="1:5">
      <c r="A9337" s="816">
        <f t="shared" si="611"/>
        <v>31249</v>
      </c>
      <c r="B9337" s="815">
        <f t="shared" si="608"/>
        <v>202</v>
      </c>
      <c r="C9337" s="815">
        <f t="shared" si="609"/>
        <v>164</v>
      </c>
      <c r="D9337" s="815">
        <f t="shared" si="610"/>
        <v>165</v>
      </c>
      <c r="E9337" s="815">
        <v>1985</v>
      </c>
    </row>
    <row r="9338" spans="1:5">
      <c r="A9338" s="816">
        <f t="shared" si="611"/>
        <v>31250</v>
      </c>
      <c r="B9338" s="815">
        <f t="shared" si="608"/>
        <v>203</v>
      </c>
      <c r="C9338" s="815">
        <f t="shared" si="609"/>
        <v>163</v>
      </c>
      <c r="D9338" s="815">
        <f t="shared" si="610"/>
        <v>164</v>
      </c>
      <c r="E9338" s="815">
        <v>1985</v>
      </c>
    </row>
    <row r="9339" spans="1:5">
      <c r="A9339" s="816">
        <f t="shared" si="611"/>
        <v>31251</v>
      </c>
      <c r="B9339" s="815">
        <f t="shared" si="608"/>
        <v>204</v>
      </c>
      <c r="C9339" s="815">
        <f t="shared" si="609"/>
        <v>162</v>
      </c>
      <c r="D9339" s="815">
        <f t="shared" si="610"/>
        <v>163</v>
      </c>
      <c r="E9339" s="815">
        <v>1985</v>
      </c>
    </row>
    <row r="9340" spans="1:5">
      <c r="A9340" s="816">
        <f t="shared" si="611"/>
        <v>31252</v>
      </c>
      <c r="B9340" s="815">
        <f t="shared" si="608"/>
        <v>205</v>
      </c>
      <c r="C9340" s="815">
        <f t="shared" si="609"/>
        <v>161</v>
      </c>
      <c r="D9340" s="815">
        <f t="shared" si="610"/>
        <v>162</v>
      </c>
      <c r="E9340" s="815">
        <v>1985</v>
      </c>
    </row>
    <row r="9341" spans="1:5">
      <c r="A9341" s="816">
        <f t="shared" si="611"/>
        <v>31253</v>
      </c>
      <c r="B9341" s="815">
        <f t="shared" si="608"/>
        <v>206</v>
      </c>
      <c r="C9341" s="815">
        <f t="shared" si="609"/>
        <v>160</v>
      </c>
      <c r="D9341" s="815">
        <f t="shared" si="610"/>
        <v>161</v>
      </c>
      <c r="E9341" s="815">
        <v>1985</v>
      </c>
    </row>
    <row r="9342" spans="1:5">
      <c r="A9342" s="816">
        <f t="shared" si="611"/>
        <v>31254</v>
      </c>
      <c r="B9342" s="815">
        <f t="shared" si="608"/>
        <v>207</v>
      </c>
      <c r="C9342" s="815">
        <f t="shared" si="609"/>
        <v>159</v>
      </c>
      <c r="D9342" s="815">
        <f t="shared" si="610"/>
        <v>160</v>
      </c>
      <c r="E9342" s="815">
        <v>1985</v>
      </c>
    </row>
    <row r="9343" spans="1:5">
      <c r="A9343" s="816">
        <f t="shared" si="611"/>
        <v>31255</v>
      </c>
      <c r="B9343" s="815">
        <f t="shared" si="608"/>
        <v>208</v>
      </c>
      <c r="C9343" s="815">
        <f t="shared" si="609"/>
        <v>158</v>
      </c>
      <c r="D9343" s="815">
        <f t="shared" si="610"/>
        <v>159</v>
      </c>
      <c r="E9343" s="815">
        <v>1985</v>
      </c>
    </row>
    <row r="9344" spans="1:5">
      <c r="A9344" s="816">
        <f t="shared" si="611"/>
        <v>31256</v>
      </c>
      <c r="B9344" s="815">
        <f t="shared" si="608"/>
        <v>209</v>
      </c>
      <c r="C9344" s="815">
        <f t="shared" si="609"/>
        <v>157</v>
      </c>
      <c r="D9344" s="815">
        <f t="shared" si="610"/>
        <v>158</v>
      </c>
      <c r="E9344" s="815">
        <v>1985</v>
      </c>
    </row>
    <row r="9345" spans="1:5">
      <c r="A9345" s="816">
        <f t="shared" si="611"/>
        <v>31257</v>
      </c>
      <c r="B9345" s="815">
        <f t="shared" si="608"/>
        <v>210</v>
      </c>
      <c r="C9345" s="815">
        <f t="shared" si="609"/>
        <v>156</v>
      </c>
      <c r="D9345" s="815">
        <f t="shared" si="610"/>
        <v>157</v>
      </c>
      <c r="E9345" s="815">
        <v>1985</v>
      </c>
    </row>
    <row r="9346" spans="1:5">
      <c r="A9346" s="816">
        <f t="shared" si="611"/>
        <v>31258</v>
      </c>
      <c r="B9346" s="815">
        <f t="shared" si="608"/>
        <v>211</v>
      </c>
      <c r="C9346" s="815">
        <f t="shared" si="609"/>
        <v>155</v>
      </c>
      <c r="D9346" s="815">
        <f t="shared" si="610"/>
        <v>156</v>
      </c>
      <c r="E9346" s="815">
        <v>1985</v>
      </c>
    </row>
    <row r="9347" spans="1:5">
      <c r="A9347" s="816">
        <f t="shared" si="611"/>
        <v>31259</v>
      </c>
      <c r="B9347" s="815">
        <f t="shared" si="608"/>
        <v>212</v>
      </c>
      <c r="C9347" s="815">
        <f t="shared" si="609"/>
        <v>154</v>
      </c>
      <c r="D9347" s="815">
        <f t="shared" si="610"/>
        <v>155</v>
      </c>
      <c r="E9347" s="815">
        <v>1985</v>
      </c>
    </row>
    <row r="9348" spans="1:5">
      <c r="A9348" s="816">
        <f t="shared" si="611"/>
        <v>31260</v>
      </c>
      <c r="B9348" s="815">
        <f t="shared" si="608"/>
        <v>213</v>
      </c>
      <c r="C9348" s="815">
        <f t="shared" si="609"/>
        <v>153</v>
      </c>
      <c r="D9348" s="815">
        <f t="shared" si="610"/>
        <v>154</v>
      </c>
      <c r="E9348" s="815">
        <v>1985</v>
      </c>
    </row>
    <row r="9349" spans="1:5">
      <c r="A9349" s="816">
        <f t="shared" si="611"/>
        <v>31261</v>
      </c>
      <c r="B9349" s="815">
        <f t="shared" si="608"/>
        <v>214</v>
      </c>
      <c r="C9349" s="815">
        <f t="shared" si="609"/>
        <v>152</v>
      </c>
      <c r="D9349" s="815">
        <f t="shared" si="610"/>
        <v>153</v>
      </c>
      <c r="E9349" s="815">
        <v>1985</v>
      </c>
    </row>
    <row r="9350" spans="1:5">
      <c r="A9350" s="816">
        <f t="shared" si="611"/>
        <v>31262</v>
      </c>
      <c r="B9350" s="815">
        <f t="shared" si="608"/>
        <v>215</v>
      </c>
      <c r="C9350" s="815">
        <f t="shared" si="609"/>
        <v>151</v>
      </c>
      <c r="D9350" s="815">
        <f t="shared" si="610"/>
        <v>152</v>
      </c>
      <c r="E9350" s="815">
        <v>1985</v>
      </c>
    </row>
    <row r="9351" spans="1:5">
      <c r="A9351" s="816">
        <f t="shared" si="611"/>
        <v>31263</v>
      </c>
      <c r="B9351" s="815">
        <f t="shared" si="608"/>
        <v>216</v>
      </c>
      <c r="C9351" s="815">
        <f t="shared" si="609"/>
        <v>150</v>
      </c>
      <c r="D9351" s="815">
        <f t="shared" si="610"/>
        <v>151</v>
      </c>
      <c r="E9351" s="815">
        <v>1985</v>
      </c>
    </row>
    <row r="9352" spans="1:5">
      <c r="A9352" s="816">
        <f t="shared" si="611"/>
        <v>31264</v>
      </c>
      <c r="B9352" s="815">
        <f t="shared" si="608"/>
        <v>217</v>
      </c>
      <c r="C9352" s="815">
        <f t="shared" si="609"/>
        <v>149</v>
      </c>
      <c r="D9352" s="815">
        <f t="shared" si="610"/>
        <v>150</v>
      </c>
      <c r="E9352" s="815">
        <v>1985</v>
      </c>
    </row>
    <row r="9353" spans="1:5">
      <c r="A9353" s="816">
        <f t="shared" si="611"/>
        <v>31265</v>
      </c>
      <c r="B9353" s="815">
        <f t="shared" si="608"/>
        <v>218</v>
      </c>
      <c r="C9353" s="815">
        <f t="shared" si="609"/>
        <v>148</v>
      </c>
      <c r="D9353" s="815">
        <f t="shared" si="610"/>
        <v>149</v>
      </c>
      <c r="E9353" s="815">
        <v>1985</v>
      </c>
    </row>
    <row r="9354" spans="1:5">
      <c r="A9354" s="816">
        <f t="shared" si="611"/>
        <v>31266</v>
      </c>
      <c r="B9354" s="815">
        <f t="shared" si="608"/>
        <v>219</v>
      </c>
      <c r="C9354" s="815">
        <f t="shared" si="609"/>
        <v>147</v>
      </c>
      <c r="D9354" s="815">
        <f t="shared" si="610"/>
        <v>148</v>
      </c>
      <c r="E9354" s="815">
        <v>1985</v>
      </c>
    </row>
    <row r="9355" spans="1:5">
      <c r="A9355" s="816">
        <f t="shared" si="611"/>
        <v>31267</v>
      </c>
      <c r="B9355" s="815">
        <f t="shared" si="608"/>
        <v>220</v>
      </c>
      <c r="C9355" s="815">
        <f t="shared" si="609"/>
        <v>146</v>
      </c>
      <c r="D9355" s="815">
        <f t="shared" si="610"/>
        <v>147</v>
      </c>
      <c r="E9355" s="815">
        <v>1985</v>
      </c>
    </row>
    <row r="9356" spans="1:5">
      <c r="A9356" s="816">
        <f t="shared" si="611"/>
        <v>31268</v>
      </c>
      <c r="B9356" s="815">
        <f t="shared" si="608"/>
        <v>221</v>
      </c>
      <c r="C9356" s="815">
        <f t="shared" si="609"/>
        <v>145</v>
      </c>
      <c r="D9356" s="815">
        <f t="shared" si="610"/>
        <v>146</v>
      </c>
      <c r="E9356" s="815">
        <v>1985</v>
      </c>
    </row>
    <row r="9357" spans="1:5">
      <c r="A9357" s="816">
        <f t="shared" si="611"/>
        <v>31269</v>
      </c>
      <c r="B9357" s="815">
        <f t="shared" si="608"/>
        <v>222</v>
      </c>
      <c r="C9357" s="815">
        <f t="shared" si="609"/>
        <v>144</v>
      </c>
      <c r="D9357" s="815">
        <f t="shared" si="610"/>
        <v>145</v>
      </c>
      <c r="E9357" s="815">
        <v>1985</v>
      </c>
    </row>
    <row r="9358" spans="1:5">
      <c r="A9358" s="816">
        <f t="shared" si="611"/>
        <v>31270</v>
      </c>
      <c r="B9358" s="815">
        <f t="shared" si="608"/>
        <v>223</v>
      </c>
      <c r="C9358" s="815">
        <f t="shared" si="609"/>
        <v>143</v>
      </c>
      <c r="D9358" s="815">
        <f t="shared" si="610"/>
        <v>144</v>
      </c>
      <c r="E9358" s="815">
        <v>1985</v>
      </c>
    </row>
    <row r="9359" spans="1:5">
      <c r="A9359" s="816">
        <f t="shared" si="611"/>
        <v>31271</v>
      </c>
      <c r="B9359" s="815">
        <f t="shared" si="608"/>
        <v>224</v>
      </c>
      <c r="C9359" s="815">
        <f t="shared" si="609"/>
        <v>142</v>
      </c>
      <c r="D9359" s="815">
        <f t="shared" si="610"/>
        <v>143</v>
      </c>
      <c r="E9359" s="815">
        <v>1985</v>
      </c>
    </row>
    <row r="9360" spans="1:5">
      <c r="A9360" s="816">
        <f t="shared" si="611"/>
        <v>31272</v>
      </c>
      <c r="B9360" s="815">
        <f t="shared" si="608"/>
        <v>225</v>
      </c>
      <c r="C9360" s="815">
        <f t="shared" si="609"/>
        <v>141</v>
      </c>
      <c r="D9360" s="815">
        <f t="shared" si="610"/>
        <v>142</v>
      </c>
      <c r="E9360" s="815">
        <v>1985</v>
      </c>
    </row>
    <row r="9361" spans="1:5">
      <c r="A9361" s="816">
        <f t="shared" si="611"/>
        <v>31273</v>
      </c>
      <c r="B9361" s="815">
        <f t="shared" si="608"/>
        <v>226</v>
      </c>
      <c r="C9361" s="815">
        <f t="shared" si="609"/>
        <v>140</v>
      </c>
      <c r="D9361" s="815">
        <f t="shared" si="610"/>
        <v>141</v>
      </c>
      <c r="E9361" s="815">
        <v>1985</v>
      </c>
    </row>
    <row r="9362" spans="1:5">
      <c r="A9362" s="816">
        <f t="shared" si="611"/>
        <v>31274</v>
      </c>
      <c r="B9362" s="815">
        <f t="shared" si="608"/>
        <v>227</v>
      </c>
      <c r="C9362" s="815">
        <f t="shared" si="609"/>
        <v>139</v>
      </c>
      <c r="D9362" s="815">
        <f t="shared" si="610"/>
        <v>140</v>
      </c>
      <c r="E9362" s="815">
        <v>1985</v>
      </c>
    </row>
    <row r="9363" spans="1:5">
      <c r="A9363" s="816">
        <f t="shared" si="611"/>
        <v>31275</v>
      </c>
      <c r="B9363" s="815">
        <f t="shared" si="608"/>
        <v>228</v>
      </c>
      <c r="C9363" s="815">
        <f t="shared" si="609"/>
        <v>138</v>
      </c>
      <c r="D9363" s="815">
        <f t="shared" si="610"/>
        <v>139</v>
      </c>
      <c r="E9363" s="815">
        <v>1985</v>
      </c>
    </row>
    <row r="9364" spans="1:5">
      <c r="A9364" s="816">
        <f t="shared" si="611"/>
        <v>31276</v>
      </c>
      <c r="B9364" s="815">
        <f t="shared" si="608"/>
        <v>229</v>
      </c>
      <c r="C9364" s="815">
        <f t="shared" si="609"/>
        <v>137</v>
      </c>
      <c r="D9364" s="815">
        <f t="shared" si="610"/>
        <v>138</v>
      </c>
      <c r="E9364" s="815">
        <v>1985</v>
      </c>
    </row>
    <row r="9365" spans="1:5">
      <c r="A9365" s="816">
        <f t="shared" si="611"/>
        <v>31277</v>
      </c>
      <c r="B9365" s="815">
        <f t="shared" si="608"/>
        <v>230</v>
      </c>
      <c r="C9365" s="815">
        <f t="shared" si="609"/>
        <v>136</v>
      </c>
      <c r="D9365" s="815">
        <f t="shared" si="610"/>
        <v>137</v>
      </c>
      <c r="E9365" s="815">
        <v>1985</v>
      </c>
    </row>
    <row r="9366" spans="1:5">
      <c r="A9366" s="816">
        <f t="shared" si="611"/>
        <v>31278</v>
      </c>
      <c r="B9366" s="815">
        <f t="shared" si="608"/>
        <v>231</v>
      </c>
      <c r="C9366" s="815">
        <f t="shared" si="609"/>
        <v>135</v>
      </c>
      <c r="D9366" s="815">
        <f t="shared" si="610"/>
        <v>136</v>
      </c>
      <c r="E9366" s="815">
        <v>1985</v>
      </c>
    </row>
    <row r="9367" spans="1:5">
      <c r="A9367" s="816">
        <f t="shared" si="611"/>
        <v>31279</v>
      </c>
      <c r="B9367" s="815">
        <f t="shared" si="608"/>
        <v>232</v>
      </c>
      <c r="C9367" s="815">
        <f t="shared" si="609"/>
        <v>134</v>
      </c>
      <c r="D9367" s="815">
        <f t="shared" si="610"/>
        <v>135</v>
      </c>
      <c r="E9367" s="815">
        <v>1985</v>
      </c>
    </row>
    <row r="9368" spans="1:5">
      <c r="A9368" s="816">
        <f>A9367+1</f>
        <v>31280</v>
      </c>
      <c r="B9368" s="815">
        <f>B9367+1</f>
        <v>233</v>
      </c>
      <c r="C9368" s="815">
        <f t="shared" si="609"/>
        <v>133</v>
      </c>
      <c r="D9368" s="815">
        <f>D9366-1</f>
        <v>135</v>
      </c>
      <c r="E9368" s="815">
        <v>1985</v>
      </c>
    </row>
    <row r="9369" spans="1:5">
      <c r="A9369" s="816">
        <f t="shared" si="611"/>
        <v>31281</v>
      </c>
      <c r="B9369" s="815">
        <f t="shared" si="608"/>
        <v>234</v>
      </c>
      <c r="C9369" s="815">
        <f t="shared" si="609"/>
        <v>132</v>
      </c>
      <c r="D9369" s="815">
        <f t="shared" si="610"/>
        <v>134</v>
      </c>
      <c r="E9369" s="815">
        <v>1985</v>
      </c>
    </row>
    <row r="9370" spans="1:5">
      <c r="A9370" s="816">
        <f t="shared" si="611"/>
        <v>31282</v>
      </c>
      <c r="B9370" s="815">
        <f t="shared" si="608"/>
        <v>235</v>
      </c>
      <c r="C9370" s="815">
        <f t="shared" si="609"/>
        <v>131</v>
      </c>
      <c r="D9370" s="815">
        <f t="shared" si="610"/>
        <v>133</v>
      </c>
      <c r="E9370" s="815">
        <v>1985</v>
      </c>
    </row>
    <row r="9371" spans="1:5">
      <c r="A9371" s="816">
        <f t="shared" si="611"/>
        <v>31283</v>
      </c>
      <c r="B9371" s="815">
        <f t="shared" si="608"/>
        <v>236</v>
      </c>
      <c r="C9371" s="815">
        <f t="shared" si="609"/>
        <v>130</v>
      </c>
      <c r="D9371" s="815">
        <f t="shared" si="610"/>
        <v>132</v>
      </c>
      <c r="E9371" s="815">
        <v>1985</v>
      </c>
    </row>
    <row r="9372" spans="1:5">
      <c r="A9372" s="816">
        <f t="shared" si="611"/>
        <v>31284</v>
      </c>
      <c r="B9372" s="815">
        <f t="shared" si="608"/>
        <v>237</v>
      </c>
      <c r="C9372" s="815">
        <f t="shared" si="609"/>
        <v>129</v>
      </c>
      <c r="D9372" s="815">
        <f t="shared" si="610"/>
        <v>131</v>
      </c>
      <c r="E9372" s="815">
        <v>1985</v>
      </c>
    </row>
    <row r="9373" spans="1:5">
      <c r="A9373" s="816">
        <f t="shared" si="611"/>
        <v>31285</v>
      </c>
      <c r="B9373" s="815">
        <f t="shared" si="608"/>
        <v>238</v>
      </c>
      <c r="C9373" s="815">
        <f t="shared" si="609"/>
        <v>128</v>
      </c>
      <c r="D9373" s="815">
        <f t="shared" si="610"/>
        <v>130</v>
      </c>
      <c r="E9373" s="815">
        <v>1985</v>
      </c>
    </row>
    <row r="9374" spans="1:5">
      <c r="A9374" s="816">
        <f t="shared" si="611"/>
        <v>31286</v>
      </c>
      <c r="B9374" s="815">
        <f t="shared" si="608"/>
        <v>239</v>
      </c>
      <c r="C9374" s="815">
        <f t="shared" si="609"/>
        <v>127</v>
      </c>
      <c r="D9374" s="815">
        <f t="shared" si="610"/>
        <v>129</v>
      </c>
      <c r="E9374" s="815">
        <v>1985</v>
      </c>
    </row>
    <row r="9375" spans="1:5">
      <c r="A9375" s="816">
        <f t="shared" si="611"/>
        <v>31287</v>
      </c>
      <c r="B9375" s="815">
        <f t="shared" si="608"/>
        <v>240</v>
      </c>
      <c r="C9375" s="815">
        <f t="shared" si="609"/>
        <v>126</v>
      </c>
      <c r="D9375" s="815">
        <f t="shared" si="610"/>
        <v>128</v>
      </c>
      <c r="E9375" s="815">
        <v>1985</v>
      </c>
    </row>
    <row r="9376" spans="1:5">
      <c r="A9376" s="816">
        <f t="shared" si="611"/>
        <v>31288</v>
      </c>
      <c r="B9376" s="815">
        <f t="shared" si="608"/>
        <v>241</v>
      </c>
      <c r="C9376" s="815">
        <f t="shared" si="609"/>
        <v>125</v>
      </c>
      <c r="D9376" s="815">
        <f t="shared" si="610"/>
        <v>127</v>
      </c>
      <c r="E9376" s="815">
        <v>1985</v>
      </c>
    </row>
    <row r="9377" spans="1:5">
      <c r="A9377" s="816">
        <f t="shared" si="611"/>
        <v>31289</v>
      </c>
      <c r="B9377" s="815">
        <f t="shared" si="608"/>
        <v>242</v>
      </c>
      <c r="C9377" s="815">
        <f t="shared" si="609"/>
        <v>124</v>
      </c>
      <c r="D9377" s="815">
        <f t="shared" si="610"/>
        <v>126</v>
      </c>
      <c r="E9377" s="815">
        <v>1985</v>
      </c>
    </row>
    <row r="9378" spans="1:5">
      <c r="A9378" s="816">
        <f t="shared" si="611"/>
        <v>31290</v>
      </c>
      <c r="B9378" s="815">
        <f t="shared" si="608"/>
        <v>243</v>
      </c>
      <c r="C9378" s="815">
        <f t="shared" si="609"/>
        <v>123</v>
      </c>
      <c r="D9378" s="815">
        <f t="shared" si="610"/>
        <v>125</v>
      </c>
      <c r="E9378" s="815">
        <v>1985</v>
      </c>
    </row>
    <row r="9379" spans="1:5">
      <c r="A9379" s="816">
        <f t="shared" si="611"/>
        <v>31291</v>
      </c>
      <c r="B9379" s="815">
        <f t="shared" si="608"/>
        <v>244</v>
      </c>
      <c r="C9379" s="815">
        <f t="shared" si="609"/>
        <v>122</v>
      </c>
      <c r="D9379" s="815">
        <f t="shared" si="610"/>
        <v>124</v>
      </c>
      <c r="E9379" s="815">
        <v>1985</v>
      </c>
    </row>
    <row r="9380" spans="1:5">
      <c r="A9380" s="816">
        <f t="shared" si="611"/>
        <v>31292</v>
      </c>
      <c r="B9380" s="815">
        <f t="shared" si="608"/>
        <v>245</v>
      </c>
      <c r="C9380" s="815">
        <f t="shared" si="609"/>
        <v>121</v>
      </c>
      <c r="D9380" s="815">
        <f t="shared" si="610"/>
        <v>123</v>
      </c>
      <c r="E9380" s="815">
        <v>1985</v>
      </c>
    </row>
    <row r="9381" spans="1:5">
      <c r="A9381" s="816">
        <f t="shared" si="611"/>
        <v>31293</v>
      </c>
      <c r="B9381" s="815">
        <f t="shared" si="608"/>
        <v>246</v>
      </c>
      <c r="C9381" s="815">
        <f t="shared" si="609"/>
        <v>120</v>
      </c>
      <c r="D9381" s="815">
        <f t="shared" si="610"/>
        <v>122</v>
      </c>
      <c r="E9381" s="815">
        <v>1985</v>
      </c>
    </row>
    <row r="9382" spans="1:5">
      <c r="A9382" s="816">
        <f t="shared" si="611"/>
        <v>31294</v>
      </c>
      <c r="B9382" s="815">
        <f t="shared" si="608"/>
        <v>247</v>
      </c>
      <c r="C9382" s="815">
        <f t="shared" si="609"/>
        <v>119</v>
      </c>
      <c r="D9382" s="815">
        <f t="shared" si="610"/>
        <v>121</v>
      </c>
      <c r="E9382" s="815">
        <v>1985</v>
      </c>
    </row>
    <row r="9383" spans="1:5">
      <c r="A9383" s="816">
        <f t="shared" si="611"/>
        <v>31295</v>
      </c>
      <c r="B9383" s="815">
        <f t="shared" si="608"/>
        <v>248</v>
      </c>
      <c r="C9383" s="815">
        <f t="shared" si="609"/>
        <v>118</v>
      </c>
      <c r="D9383" s="815">
        <f t="shared" si="610"/>
        <v>120</v>
      </c>
      <c r="E9383" s="815">
        <v>1985</v>
      </c>
    </row>
    <row r="9384" spans="1:5">
      <c r="A9384" s="816">
        <f t="shared" si="611"/>
        <v>31296</v>
      </c>
      <c r="B9384" s="815">
        <f t="shared" si="608"/>
        <v>249</v>
      </c>
      <c r="C9384" s="815">
        <f t="shared" si="609"/>
        <v>117</v>
      </c>
      <c r="D9384" s="815">
        <f t="shared" si="610"/>
        <v>119</v>
      </c>
      <c r="E9384" s="815">
        <v>1985</v>
      </c>
    </row>
    <row r="9385" spans="1:5">
      <c r="A9385" s="816">
        <f t="shared" si="611"/>
        <v>31297</v>
      </c>
      <c r="B9385" s="815">
        <f t="shared" si="608"/>
        <v>250</v>
      </c>
      <c r="C9385" s="815">
        <f t="shared" si="609"/>
        <v>116</v>
      </c>
      <c r="D9385" s="815">
        <f t="shared" si="610"/>
        <v>118</v>
      </c>
      <c r="E9385" s="815">
        <v>1985</v>
      </c>
    </row>
    <row r="9386" spans="1:5">
      <c r="A9386" s="816">
        <f t="shared" si="611"/>
        <v>31298</v>
      </c>
      <c r="B9386" s="815">
        <f t="shared" si="608"/>
        <v>251</v>
      </c>
      <c r="C9386" s="815">
        <f t="shared" si="609"/>
        <v>115</v>
      </c>
      <c r="D9386" s="815">
        <f t="shared" si="610"/>
        <v>117</v>
      </c>
      <c r="E9386" s="815">
        <v>1985</v>
      </c>
    </row>
    <row r="9387" spans="1:5">
      <c r="A9387" s="816">
        <f t="shared" si="611"/>
        <v>31299</v>
      </c>
      <c r="B9387" s="815">
        <f t="shared" si="608"/>
        <v>252</v>
      </c>
      <c r="C9387" s="815">
        <f t="shared" si="609"/>
        <v>114</v>
      </c>
      <c r="D9387" s="815">
        <f t="shared" si="610"/>
        <v>116</v>
      </c>
      <c r="E9387" s="815">
        <v>1985</v>
      </c>
    </row>
    <row r="9388" spans="1:5">
      <c r="A9388" s="816">
        <f t="shared" si="611"/>
        <v>31300</v>
      </c>
      <c r="B9388" s="815">
        <f t="shared" si="608"/>
        <v>253</v>
      </c>
      <c r="C9388" s="815">
        <f t="shared" si="609"/>
        <v>113</v>
      </c>
      <c r="D9388" s="815">
        <f t="shared" si="610"/>
        <v>115</v>
      </c>
      <c r="E9388" s="815">
        <v>1985</v>
      </c>
    </row>
    <row r="9389" spans="1:5">
      <c r="A9389" s="816">
        <f t="shared" si="611"/>
        <v>31301</v>
      </c>
      <c r="B9389" s="815">
        <f t="shared" si="608"/>
        <v>254</v>
      </c>
      <c r="C9389" s="815">
        <f t="shared" si="609"/>
        <v>112</v>
      </c>
      <c r="D9389" s="815">
        <f t="shared" si="610"/>
        <v>114</v>
      </c>
      <c r="E9389" s="815">
        <v>1985</v>
      </c>
    </row>
    <row r="9390" spans="1:5">
      <c r="A9390" s="816">
        <f t="shared" si="611"/>
        <v>31302</v>
      </c>
      <c r="B9390" s="815">
        <f t="shared" si="608"/>
        <v>255</v>
      </c>
      <c r="C9390" s="815">
        <f t="shared" si="609"/>
        <v>111</v>
      </c>
      <c r="D9390" s="815">
        <f t="shared" si="610"/>
        <v>113</v>
      </c>
      <c r="E9390" s="815">
        <v>1985</v>
      </c>
    </row>
    <row r="9391" spans="1:5">
      <c r="A9391" s="816">
        <f t="shared" si="611"/>
        <v>31303</v>
      </c>
      <c r="B9391" s="815">
        <f t="shared" si="608"/>
        <v>256</v>
      </c>
      <c r="C9391" s="815">
        <f t="shared" si="609"/>
        <v>110</v>
      </c>
      <c r="D9391" s="815">
        <f t="shared" si="610"/>
        <v>112</v>
      </c>
      <c r="E9391" s="815">
        <v>1985</v>
      </c>
    </row>
    <row r="9392" spans="1:5">
      <c r="A9392" s="816">
        <f t="shared" si="611"/>
        <v>31304</v>
      </c>
      <c r="B9392" s="815">
        <f t="shared" si="608"/>
        <v>257</v>
      </c>
      <c r="C9392" s="815">
        <f t="shared" si="609"/>
        <v>109</v>
      </c>
      <c r="D9392" s="815">
        <f t="shared" si="610"/>
        <v>111</v>
      </c>
      <c r="E9392" s="815">
        <v>1985</v>
      </c>
    </row>
    <row r="9393" spans="1:5">
      <c r="A9393" s="816">
        <f t="shared" si="611"/>
        <v>31305</v>
      </c>
      <c r="B9393" s="815">
        <f t="shared" si="608"/>
        <v>258</v>
      </c>
      <c r="C9393" s="815">
        <f t="shared" si="609"/>
        <v>108</v>
      </c>
      <c r="D9393" s="815">
        <f t="shared" si="610"/>
        <v>110</v>
      </c>
      <c r="E9393" s="815">
        <v>1985</v>
      </c>
    </row>
    <row r="9394" spans="1:5">
      <c r="A9394" s="816">
        <f t="shared" si="611"/>
        <v>31306</v>
      </c>
      <c r="B9394" s="815">
        <f t="shared" ref="B9394:B9457" si="612">B9393+1</f>
        <v>259</v>
      </c>
      <c r="C9394" s="815">
        <f t="shared" ref="C9394:C9457" si="613">C9393-1</f>
        <v>107</v>
      </c>
      <c r="D9394" s="815">
        <f t="shared" ref="D9394:D9457" si="614">D9393-1</f>
        <v>109</v>
      </c>
      <c r="E9394" s="815">
        <v>1985</v>
      </c>
    </row>
    <row r="9395" spans="1:5">
      <c r="A9395" s="816">
        <f t="shared" ref="A9395:A9458" si="615">A9394+1</f>
        <v>31307</v>
      </c>
      <c r="B9395" s="815">
        <f t="shared" si="612"/>
        <v>260</v>
      </c>
      <c r="C9395" s="815">
        <f t="shared" si="613"/>
        <v>106</v>
      </c>
      <c r="D9395" s="815">
        <f t="shared" si="614"/>
        <v>108</v>
      </c>
      <c r="E9395" s="815">
        <v>1985</v>
      </c>
    </row>
    <row r="9396" spans="1:5">
      <c r="A9396" s="816">
        <f t="shared" si="615"/>
        <v>31308</v>
      </c>
      <c r="B9396" s="815">
        <f t="shared" si="612"/>
        <v>261</v>
      </c>
      <c r="C9396" s="815">
        <f t="shared" si="613"/>
        <v>105</v>
      </c>
      <c r="D9396" s="815">
        <f t="shared" si="614"/>
        <v>107</v>
      </c>
      <c r="E9396" s="815">
        <v>1985</v>
      </c>
    </row>
    <row r="9397" spans="1:5">
      <c r="A9397" s="816">
        <f t="shared" si="615"/>
        <v>31309</v>
      </c>
      <c r="B9397" s="815">
        <f t="shared" si="612"/>
        <v>262</v>
      </c>
      <c r="C9397" s="815">
        <f t="shared" si="613"/>
        <v>104</v>
      </c>
      <c r="D9397" s="815">
        <f t="shared" si="614"/>
        <v>106</v>
      </c>
      <c r="E9397" s="815">
        <v>1985</v>
      </c>
    </row>
    <row r="9398" spans="1:5">
      <c r="A9398" s="816">
        <f t="shared" si="615"/>
        <v>31310</v>
      </c>
      <c r="B9398" s="815">
        <f t="shared" si="612"/>
        <v>263</v>
      </c>
      <c r="C9398" s="815">
        <f t="shared" si="613"/>
        <v>103</v>
      </c>
      <c r="D9398" s="815">
        <f t="shared" si="614"/>
        <v>105</v>
      </c>
      <c r="E9398" s="815">
        <v>1985</v>
      </c>
    </row>
    <row r="9399" spans="1:5">
      <c r="A9399" s="816">
        <f t="shared" si="615"/>
        <v>31311</v>
      </c>
      <c r="B9399" s="815">
        <f t="shared" si="612"/>
        <v>264</v>
      </c>
      <c r="C9399" s="815">
        <f t="shared" si="613"/>
        <v>102</v>
      </c>
      <c r="D9399" s="815">
        <f t="shared" si="614"/>
        <v>104</v>
      </c>
      <c r="E9399" s="815">
        <v>1985</v>
      </c>
    </row>
    <row r="9400" spans="1:5">
      <c r="A9400" s="816">
        <f t="shared" si="615"/>
        <v>31312</v>
      </c>
      <c r="B9400" s="815">
        <f t="shared" si="612"/>
        <v>265</v>
      </c>
      <c r="C9400" s="815">
        <f t="shared" si="613"/>
        <v>101</v>
      </c>
      <c r="D9400" s="815">
        <f t="shared" si="614"/>
        <v>103</v>
      </c>
      <c r="E9400" s="815">
        <v>1985</v>
      </c>
    </row>
    <row r="9401" spans="1:5">
      <c r="A9401" s="816">
        <f t="shared" si="615"/>
        <v>31313</v>
      </c>
      <c r="B9401" s="815">
        <f t="shared" si="612"/>
        <v>266</v>
      </c>
      <c r="C9401" s="815">
        <f t="shared" si="613"/>
        <v>100</v>
      </c>
      <c r="D9401" s="815">
        <f t="shared" si="614"/>
        <v>102</v>
      </c>
      <c r="E9401" s="815">
        <v>1985</v>
      </c>
    </row>
    <row r="9402" spans="1:5">
      <c r="A9402" s="816">
        <f t="shared" si="615"/>
        <v>31314</v>
      </c>
      <c r="B9402" s="815">
        <f t="shared" si="612"/>
        <v>267</v>
      </c>
      <c r="C9402" s="815">
        <f t="shared" si="613"/>
        <v>99</v>
      </c>
      <c r="D9402" s="815">
        <f t="shared" si="614"/>
        <v>101</v>
      </c>
      <c r="E9402" s="815">
        <v>1985</v>
      </c>
    </row>
    <row r="9403" spans="1:5">
      <c r="A9403" s="816">
        <f t="shared" si="615"/>
        <v>31315</v>
      </c>
      <c r="B9403" s="815">
        <f t="shared" si="612"/>
        <v>268</v>
      </c>
      <c r="C9403" s="815">
        <f t="shared" si="613"/>
        <v>98</v>
      </c>
      <c r="D9403" s="815">
        <f t="shared" si="614"/>
        <v>100</v>
      </c>
      <c r="E9403" s="815">
        <v>1985</v>
      </c>
    </row>
    <row r="9404" spans="1:5">
      <c r="A9404" s="816">
        <f t="shared" si="615"/>
        <v>31316</v>
      </c>
      <c r="B9404" s="815">
        <f t="shared" si="612"/>
        <v>269</v>
      </c>
      <c r="C9404" s="815">
        <f t="shared" si="613"/>
        <v>97</v>
      </c>
      <c r="D9404" s="815">
        <f t="shared" si="614"/>
        <v>99</v>
      </c>
      <c r="E9404" s="815">
        <v>1985</v>
      </c>
    </row>
    <row r="9405" spans="1:5">
      <c r="A9405" s="816">
        <f t="shared" si="615"/>
        <v>31317</v>
      </c>
      <c r="B9405" s="815">
        <f t="shared" si="612"/>
        <v>270</v>
      </c>
      <c r="C9405" s="815">
        <f t="shared" si="613"/>
        <v>96</v>
      </c>
      <c r="D9405" s="815">
        <f t="shared" si="614"/>
        <v>98</v>
      </c>
      <c r="E9405" s="815">
        <v>1985</v>
      </c>
    </row>
    <row r="9406" spans="1:5">
      <c r="A9406" s="816">
        <f t="shared" si="615"/>
        <v>31318</v>
      </c>
      <c r="B9406" s="815">
        <f t="shared" si="612"/>
        <v>271</v>
      </c>
      <c r="C9406" s="815">
        <f t="shared" si="613"/>
        <v>95</v>
      </c>
      <c r="D9406" s="815">
        <f t="shared" si="614"/>
        <v>97</v>
      </c>
      <c r="E9406" s="815">
        <v>1985</v>
      </c>
    </row>
    <row r="9407" spans="1:5">
      <c r="A9407" s="816">
        <f t="shared" si="615"/>
        <v>31319</v>
      </c>
      <c r="B9407" s="815">
        <f t="shared" si="612"/>
        <v>272</v>
      </c>
      <c r="C9407" s="815">
        <f t="shared" si="613"/>
        <v>94</v>
      </c>
      <c r="D9407" s="815">
        <f t="shared" si="614"/>
        <v>96</v>
      </c>
      <c r="E9407" s="815">
        <v>1985</v>
      </c>
    </row>
    <row r="9408" spans="1:5">
      <c r="A9408" s="816">
        <f t="shared" si="615"/>
        <v>31320</v>
      </c>
      <c r="B9408" s="815">
        <f t="shared" si="612"/>
        <v>273</v>
      </c>
      <c r="C9408" s="815">
        <f t="shared" si="613"/>
        <v>93</v>
      </c>
      <c r="D9408" s="815">
        <f t="shared" si="614"/>
        <v>95</v>
      </c>
      <c r="E9408" s="815">
        <v>1985</v>
      </c>
    </row>
    <row r="9409" spans="1:5">
      <c r="A9409" s="816">
        <f t="shared" si="615"/>
        <v>31321</v>
      </c>
      <c r="B9409" s="815">
        <f t="shared" si="612"/>
        <v>274</v>
      </c>
      <c r="C9409" s="815">
        <f t="shared" si="613"/>
        <v>92</v>
      </c>
      <c r="D9409" s="815">
        <f t="shared" si="614"/>
        <v>94</v>
      </c>
      <c r="E9409" s="815">
        <v>1985</v>
      </c>
    </row>
    <row r="9410" spans="1:5">
      <c r="A9410" s="816">
        <f t="shared" si="615"/>
        <v>31322</v>
      </c>
      <c r="B9410" s="815">
        <f t="shared" si="612"/>
        <v>275</v>
      </c>
      <c r="C9410" s="815">
        <f t="shared" si="613"/>
        <v>91</v>
      </c>
      <c r="D9410" s="815">
        <f t="shared" si="614"/>
        <v>93</v>
      </c>
      <c r="E9410" s="815">
        <v>1985</v>
      </c>
    </row>
    <row r="9411" spans="1:5">
      <c r="A9411" s="816">
        <f t="shared" si="615"/>
        <v>31323</v>
      </c>
      <c r="B9411" s="815">
        <f t="shared" si="612"/>
        <v>276</v>
      </c>
      <c r="C9411" s="815">
        <f t="shared" si="613"/>
        <v>90</v>
      </c>
      <c r="D9411" s="815">
        <f t="shared" si="614"/>
        <v>92</v>
      </c>
      <c r="E9411" s="815">
        <v>1985</v>
      </c>
    </row>
    <row r="9412" spans="1:5">
      <c r="A9412" s="816">
        <f t="shared" si="615"/>
        <v>31324</v>
      </c>
      <c r="B9412" s="815">
        <f t="shared" si="612"/>
        <v>277</v>
      </c>
      <c r="C9412" s="815">
        <f t="shared" si="613"/>
        <v>89</v>
      </c>
      <c r="D9412" s="815">
        <f t="shared" si="614"/>
        <v>91</v>
      </c>
      <c r="E9412" s="815">
        <v>1985</v>
      </c>
    </row>
    <row r="9413" spans="1:5">
      <c r="A9413" s="816">
        <f t="shared" si="615"/>
        <v>31325</v>
      </c>
      <c r="B9413" s="815">
        <f t="shared" si="612"/>
        <v>278</v>
      </c>
      <c r="C9413" s="815">
        <f t="shared" si="613"/>
        <v>88</v>
      </c>
      <c r="D9413" s="815">
        <f t="shared" si="614"/>
        <v>90</v>
      </c>
      <c r="E9413" s="815">
        <v>1985</v>
      </c>
    </row>
    <row r="9414" spans="1:5">
      <c r="A9414" s="816">
        <f t="shared" si="615"/>
        <v>31326</v>
      </c>
      <c r="B9414" s="815">
        <f t="shared" si="612"/>
        <v>279</v>
      </c>
      <c r="C9414" s="815">
        <f t="shared" si="613"/>
        <v>87</v>
      </c>
      <c r="D9414" s="815">
        <f t="shared" si="614"/>
        <v>89</v>
      </c>
      <c r="E9414" s="815">
        <v>1985</v>
      </c>
    </row>
    <row r="9415" spans="1:5">
      <c r="A9415" s="816">
        <f t="shared" si="615"/>
        <v>31327</v>
      </c>
      <c r="B9415" s="815">
        <f t="shared" si="612"/>
        <v>280</v>
      </c>
      <c r="C9415" s="815">
        <f t="shared" si="613"/>
        <v>86</v>
      </c>
      <c r="D9415" s="815">
        <f t="shared" si="614"/>
        <v>88</v>
      </c>
      <c r="E9415" s="815">
        <v>1985</v>
      </c>
    </row>
    <row r="9416" spans="1:5">
      <c r="A9416" s="816">
        <f t="shared" si="615"/>
        <v>31328</v>
      </c>
      <c r="B9416" s="815">
        <f t="shared" si="612"/>
        <v>281</v>
      </c>
      <c r="C9416" s="815">
        <f t="shared" si="613"/>
        <v>85</v>
      </c>
      <c r="D9416" s="815">
        <f t="shared" si="614"/>
        <v>87</v>
      </c>
      <c r="E9416" s="815">
        <v>1985</v>
      </c>
    </row>
    <row r="9417" spans="1:5">
      <c r="A9417" s="816">
        <f t="shared" si="615"/>
        <v>31329</v>
      </c>
      <c r="B9417" s="815">
        <f t="shared" si="612"/>
        <v>282</v>
      </c>
      <c r="C9417" s="815">
        <f t="shared" si="613"/>
        <v>84</v>
      </c>
      <c r="D9417" s="815">
        <f t="shared" si="614"/>
        <v>86</v>
      </c>
      <c r="E9417" s="815">
        <v>1985</v>
      </c>
    </row>
    <row r="9418" spans="1:5">
      <c r="A9418" s="816">
        <f t="shared" si="615"/>
        <v>31330</v>
      </c>
      <c r="B9418" s="815">
        <f t="shared" si="612"/>
        <v>283</v>
      </c>
      <c r="C9418" s="815">
        <f t="shared" si="613"/>
        <v>83</v>
      </c>
      <c r="D9418" s="815">
        <f t="shared" si="614"/>
        <v>85</v>
      </c>
      <c r="E9418" s="815">
        <v>1985</v>
      </c>
    </row>
    <row r="9419" spans="1:5">
      <c r="A9419" s="816">
        <f t="shared" si="615"/>
        <v>31331</v>
      </c>
      <c r="B9419" s="815">
        <f t="shared" si="612"/>
        <v>284</v>
      </c>
      <c r="C9419" s="815">
        <f t="shared" si="613"/>
        <v>82</v>
      </c>
      <c r="D9419" s="815">
        <f t="shared" si="614"/>
        <v>84</v>
      </c>
      <c r="E9419" s="815">
        <v>1985</v>
      </c>
    </row>
    <row r="9420" spans="1:5">
      <c r="A9420" s="816">
        <f t="shared" si="615"/>
        <v>31332</v>
      </c>
      <c r="B9420" s="815">
        <f t="shared" si="612"/>
        <v>285</v>
      </c>
      <c r="C9420" s="815">
        <f t="shared" si="613"/>
        <v>81</v>
      </c>
      <c r="D9420" s="815">
        <f t="shared" si="614"/>
        <v>83</v>
      </c>
      <c r="E9420" s="815">
        <v>1985</v>
      </c>
    </row>
    <row r="9421" spans="1:5">
      <c r="A9421" s="816">
        <f t="shared" si="615"/>
        <v>31333</v>
      </c>
      <c r="B9421" s="815">
        <f t="shared" si="612"/>
        <v>286</v>
      </c>
      <c r="C9421" s="815">
        <f t="shared" si="613"/>
        <v>80</v>
      </c>
      <c r="D9421" s="815">
        <f t="shared" si="614"/>
        <v>82</v>
      </c>
      <c r="E9421" s="815">
        <v>1985</v>
      </c>
    </row>
    <row r="9422" spans="1:5">
      <c r="A9422" s="816">
        <f t="shared" si="615"/>
        <v>31334</v>
      </c>
      <c r="B9422" s="815">
        <f t="shared" si="612"/>
        <v>287</v>
      </c>
      <c r="C9422" s="815">
        <f t="shared" si="613"/>
        <v>79</v>
      </c>
      <c r="D9422" s="815">
        <f t="shared" si="614"/>
        <v>81</v>
      </c>
      <c r="E9422" s="815">
        <v>1985</v>
      </c>
    </row>
    <row r="9423" spans="1:5">
      <c r="A9423" s="816">
        <f t="shared" si="615"/>
        <v>31335</v>
      </c>
      <c r="B9423" s="815">
        <f t="shared" si="612"/>
        <v>288</v>
      </c>
      <c r="C9423" s="815">
        <f t="shared" si="613"/>
        <v>78</v>
      </c>
      <c r="D9423" s="815">
        <f t="shared" si="614"/>
        <v>80</v>
      </c>
      <c r="E9423" s="815">
        <v>1985</v>
      </c>
    </row>
    <row r="9424" spans="1:5">
      <c r="A9424" s="816">
        <f t="shared" si="615"/>
        <v>31336</v>
      </c>
      <c r="B9424" s="815">
        <f t="shared" si="612"/>
        <v>289</v>
      </c>
      <c r="C9424" s="815">
        <f t="shared" si="613"/>
        <v>77</v>
      </c>
      <c r="D9424" s="815">
        <f t="shared" si="614"/>
        <v>79</v>
      </c>
      <c r="E9424" s="815">
        <v>1985</v>
      </c>
    </row>
    <row r="9425" spans="1:5">
      <c r="A9425" s="816">
        <f t="shared" si="615"/>
        <v>31337</v>
      </c>
      <c r="B9425" s="815">
        <f t="shared" si="612"/>
        <v>290</v>
      </c>
      <c r="C9425" s="815">
        <f t="shared" si="613"/>
        <v>76</v>
      </c>
      <c r="D9425" s="815">
        <f t="shared" si="614"/>
        <v>78</v>
      </c>
      <c r="E9425" s="815">
        <v>1985</v>
      </c>
    </row>
    <row r="9426" spans="1:5">
      <c r="A9426" s="816">
        <f t="shared" si="615"/>
        <v>31338</v>
      </c>
      <c r="B9426" s="815">
        <f t="shared" si="612"/>
        <v>291</v>
      </c>
      <c r="C9426" s="815">
        <f t="shared" si="613"/>
        <v>75</v>
      </c>
      <c r="D9426" s="815">
        <f t="shared" si="614"/>
        <v>77</v>
      </c>
      <c r="E9426" s="815">
        <v>1985</v>
      </c>
    </row>
    <row r="9427" spans="1:5">
      <c r="A9427" s="816">
        <f t="shared" si="615"/>
        <v>31339</v>
      </c>
      <c r="B9427" s="815">
        <f t="shared" si="612"/>
        <v>292</v>
      </c>
      <c r="C9427" s="815">
        <f t="shared" si="613"/>
        <v>74</v>
      </c>
      <c r="D9427" s="815">
        <f t="shared" si="614"/>
        <v>76</v>
      </c>
      <c r="E9427" s="815">
        <v>1985</v>
      </c>
    </row>
    <row r="9428" spans="1:5">
      <c r="A9428" s="816">
        <f t="shared" si="615"/>
        <v>31340</v>
      </c>
      <c r="B9428" s="815">
        <f t="shared" si="612"/>
        <v>293</v>
      </c>
      <c r="C9428" s="815">
        <f t="shared" si="613"/>
        <v>73</v>
      </c>
      <c r="D9428" s="815">
        <f t="shared" si="614"/>
        <v>75</v>
      </c>
      <c r="E9428" s="815">
        <v>1985</v>
      </c>
    </row>
    <row r="9429" spans="1:5">
      <c r="A9429" s="816">
        <f t="shared" si="615"/>
        <v>31341</v>
      </c>
      <c r="B9429" s="815">
        <f t="shared" si="612"/>
        <v>294</v>
      </c>
      <c r="C9429" s="815">
        <f t="shared" si="613"/>
        <v>72</v>
      </c>
      <c r="D9429" s="815">
        <f t="shared" si="614"/>
        <v>74</v>
      </c>
      <c r="E9429" s="815">
        <v>1985</v>
      </c>
    </row>
    <row r="9430" spans="1:5">
      <c r="A9430" s="816">
        <f t="shared" si="615"/>
        <v>31342</v>
      </c>
      <c r="B9430" s="815">
        <f t="shared" si="612"/>
        <v>295</v>
      </c>
      <c r="C9430" s="815">
        <f t="shared" si="613"/>
        <v>71</v>
      </c>
      <c r="D9430" s="815">
        <f t="shared" si="614"/>
        <v>73</v>
      </c>
      <c r="E9430" s="815">
        <v>1985</v>
      </c>
    </row>
    <row r="9431" spans="1:5">
      <c r="A9431" s="816">
        <f t="shared" si="615"/>
        <v>31343</v>
      </c>
      <c r="B9431" s="815">
        <f t="shared" si="612"/>
        <v>296</v>
      </c>
      <c r="C9431" s="815">
        <f t="shared" si="613"/>
        <v>70</v>
      </c>
      <c r="D9431" s="815">
        <f t="shared" si="614"/>
        <v>72</v>
      </c>
      <c r="E9431" s="815">
        <v>1985</v>
      </c>
    </row>
    <row r="9432" spans="1:5">
      <c r="A9432" s="816">
        <f t="shared" si="615"/>
        <v>31344</v>
      </c>
      <c r="B9432" s="815">
        <f t="shared" si="612"/>
        <v>297</v>
      </c>
      <c r="C9432" s="815">
        <f t="shared" si="613"/>
        <v>69</v>
      </c>
      <c r="D9432" s="815">
        <f t="shared" si="614"/>
        <v>71</v>
      </c>
      <c r="E9432" s="815">
        <v>1985</v>
      </c>
    </row>
    <row r="9433" spans="1:5">
      <c r="A9433" s="816">
        <f t="shared" si="615"/>
        <v>31345</v>
      </c>
      <c r="B9433" s="815">
        <f t="shared" si="612"/>
        <v>298</v>
      </c>
      <c r="C9433" s="815">
        <f t="shared" si="613"/>
        <v>68</v>
      </c>
      <c r="D9433" s="815">
        <f t="shared" si="614"/>
        <v>70</v>
      </c>
      <c r="E9433" s="815">
        <v>1985</v>
      </c>
    </row>
    <row r="9434" spans="1:5">
      <c r="A9434" s="816">
        <f t="shared" si="615"/>
        <v>31346</v>
      </c>
      <c r="B9434" s="815">
        <f t="shared" si="612"/>
        <v>299</v>
      </c>
      <c r="C9434" s="815">
        <f t="shared" si="613"/>
        <v>67</v>
      </c>
      <c r="D9434" s="815">
        <f t="shared" si="614"/>
        <v>69</v>
      </c>
      <c r="E9434" s="815">
        <v>1985</v>
      </c>
    </row>
    <row r="9435" spans="1:5">
      <c r="A9435" s="816">
        <f t="shared" si="615"/>
        <v>31347</v>
      </c>
      <c r="B9435" s="815">
        <f t="shared" si="612"/>
        <v>300</v>
      </c>
      <c r="C9435" s="815">
        <f t="shared" si="613"/>
        <v>66</v>
      </c>
      <c r="D9435" s="815">
        <f t="shared" si="614"/>
        <v>68</v>
      </c>
      <c r="E9435" s="815">
        <v>1985</v>
      </c>
    </row>
    <row r="9436" spans="1:5">
      <c r="A9436" s="816">
        <f t="shared" si="615"/>
        <v>31348</v>
      </c>
      <c r="B9436" s="815">
        <f t="shared" si="612"/>
        <v>301</v>
      </c>
      <c r="C9436" s="815">
        <f t="shared" si="613"/>
        <v>65</v>
      </c>
      <c r="D9436" s="815">
        <f t="shared" si="614"/>
        <v>67</v>
      </c>
      <c r="E9436" s="815">
        <v>1985</v>
      </c>
    </row>
    <row r="9437" spans="1:5">
      <c r="A9437" s="816">
        <f t="shared" si="615"/>
        <v>31349</v>
      </c>
      <c r="B9437" s="815">
        <f t="shared" si="612"/>
        <v>302</v>
      </c>
      <c r="C9437" s="815">
        <f t="shared" si="613"/>
        <v>64</v>
      </c>
      <c r="D9437" s="815">
        <f t="shared" si="614"/>
        <v>66</v>
      </c>
      <c r="E9437" s="815">
        <v>1985</v>
      </c>
    </row>
    <row r="9438" spans="1:5">
      <c r="A9438" s="816">
        <f t="shared" si="615"/>
        <v>31350</v>
      </c>
      <c r="B9438" s="815">
        <f t="shared" si="612"/>
        <v>303</v>
      </c>
      <c r="C9438" s="815">
        <f t="shared" si="613"/>
        <v>63</v>
      </c>
      <c r="D9438" s="815">
        <f t="shared" si="614"/>
        <v>65</v>
      </c>
      <c r="E9438" s="815">
        <v>1985</v>
      </c>
    </row>
    <row r="9439" spans="1:5">
      <c r="A9439" s="816">
        <f t="shared" si="615"/>
        <v>31351</v>
      </c>
      <c r="B9439" s="815">
        <f t="shared" si="612"/>
        <v>304</v>
      </c>
      <c r="C9439" s="815">
        <f t="shared" si="613"/>
        <v>62</v>
      </c>
      <c r="D9439" s="815">
        <f t="shared" si="614"/>
        <v>64</v>
      </c>
      <c r="E9439" s="815">
        <v>1985</v>
      </c>
    </row>
    <row r="9440" spans="1:5">
      <c r="A9440" s="816">
        <f t="shared" si="615"/>
        <v>31352</v>
      </c>
      <c r="B9440" s="815">
        <f t="shared" si="612"/>
        <v>305</v>
      </c>
      <c r="C9440" s="815">
        <f t="shared" si="613"/>
        <v>61</v>
      </c>
      <c r="D9440" s="815">
        <f t="shared" si="614"/>
        <v>63</v>
      </c>
      <c r="E9440" s="815">
        <v>1985</v>
      </c>
    </row>
    <row r="9441" spans="1:5">
      <c r="A9441" s="816">
        <f t="shared" si="615"/>
        <v>31353</v>
      </c>
      <c r="B9441" s="815">
        <f t="shared" si="612"/>
        <v>306</v>
      </c>
      <c r="C9441" s="815">
        <f t="shared" si="613"/>
        <v>60</v>
      </c>
      <c r="D9441" s="815">
        <f t="shared" si="614"/>
        <v>62</v>
      </c>
      <c r="E9441" s="815">
        <v>1985</v>
      </c>
    </row>
    <row r="9442" spans="1:5">
      <c r="A9442" s="816">
        <f t="shared" si="615"/>
        <v>31354</v>
      </c>
      <c r="B9442" s="815">
        <f t="shared" si="612"/>
        <v>307</v>
      </c>
      <c r="C9442" s="815">
        <f t="shared" si="613"/>
        <v>59</v>
      </c>
      <c r="D9442" s="815">
        <f t="shared" si="614"/>
        <v>61</v>
      </c>
      <c r="E9442" s="815">
        <v>1985</v>
      </c>
    </row>
    <row r="9443" spans="1:5">
      <c r="A9443" s="816">
        <f t="shared" si="615"/>
        <v>31355</v>
      </c>
      <c r="B9443" s="815">
        <f t="shared" si="612"/>
        <v>308</v>
      </c>
      <c r="C9443" s="815">
        <f t="shared" si="613"/>
        <v>58</v>
      </c>
      <c r="D9443" s="815">
        <f t="shared" si="614"/>
        <v>60</v>
      </c>
      <c r="E9443" s="815">
        <v>1985</v>
      </c>
    </row>
    <row r="9444" spans="1:5">
      <c r="A9444" s="816">
        <f t="shared" si="615"/>
        <v>31356</v>
      </c>
      <c r="B9444" s="815">
        <f t="shared" si="612"/>
        <v>309</v>
      </c>
      <c r="C9444" s="815">
        <f t="shared" si="613"/>
        <v>57</v>
      </c>
      <c r="D9444" s="815">
        <f t="shared" si="614"/>
        <v>59</v>
      </c>
      <c r="E9444" s="815">
        <v>1985</v>
      </c>
    </row>
    <row r="9445" spans="1:5">
      <c r="A9445" s="816">
        <f t="shared" si="615"/>
        <v>31357</v>
      </c>
      <c r="B9445" s="815">
        <f t="shared" si="612"/>
        <v>310</v>
      </c>
      <c r="C9445" s="815">
        <f t="shared" si="613"/>
        <v>56</v>
      </c>
      <c r="D9445" s="815">
        <f t="shared" si="614"/>
        <v>58</v>
      </c>
      <c r="E9445" s="815">
        <v>1985</v>
      </c>
    </row>
    <row r="9446" spans="1:5">
      <c r="A9446" s="816">
        <f t="shared" si="615"/>
        <v>31358</v>
      </c>
      <c r="B9446" s="815">
        <f t="shared" si="612"/>
        <v>311</v>
      </c>
      <c r="C9446" s="815">
        <f t="shared" si="613"/>
        <v>55</v>
      </c>
      <c r="D9446" s="815">
        <f t="shared" si="614"/>
        <v>57</v>
      </c>
      <c r="E9446" s="815">
        <v>1985</v>
      </c>
    </row>
    <row r="9447" spans="1:5">
      <c r="A9447" s="816">
        <f t="shared" si="615"/>
        <v>31359</v>
      </c>
      <c r="B9447" s="815">
        <f t="shared" si="612"/>
        <v>312</v>
      </c>
      <c r="C9447" s="815">
        <f t="shared" si="613"/>
        <v>54</v>
      </c>
      <c r="D9447" s="815">
        <f t="shared" si="614"/>
        <v>56</v>
      </c>
      <c r="E9447" s="815">
        <v>1985</v>
      </c>
    </row>
    <row r="9448" spans="1:5">
      <c r="A9448" s="816">
        <f t="shared" si="615"/>
        <v>31360</v>
      </c>
      <c r="B9448" s="815">
        <f t="shared" si="612"/>
        <v>313</v>
      </c>
      <c r="C9448" s="815">
        <f t="shared" si="613"/>
        <v>53</v>
      </c>
      <c r="D9448" s="815">
        <f t="shared" si="614"/>
        <v>55</v>
      </c>
      <c r="E9448" s="815">
        <v>1985</v>
      </c>
    </row>
    <row r="9449" spans="1:5">
      <c r="A9449" s="816">
        <f t="shared" si="615"/>
        <v>31361</v>
      </c>
      <c r="B9449" s="815">
        <f t="shared" si="612"/>
        <v>314</v>
      </c>
      <c r="C9449" s="815">
        <f t="shared" si="613"/>
        <v>52</v>
      </c>
      <c r="D9449" s="815">
        <f t="shared" si="614"/>
        <v>54</v>
      </c>
      <c r="E9449" s="815">
        <v>1985</v>
      </c>
    </row>
    <row r="9450" spans="1:5">
      <c r="A9450" s="816">
        <f t="shared" si="615"/>
        <v>31362</v>
      </c>
      <c r="B9450" s="815">
        <f t="shared" si="612"/>
        <v>315</v>
      </c>
      <c r="C9450" s="815">
        <f t="shared" si="613"/>
        <v>51</v>
      </c>
      <c r="D9450" s="815">
        <f t="shared" si="614"/>
        <v>53</v>
      </c>
      <c r="E9450" s="815">
        <v>1985</v>
      </c>
    </row>
    <row r="9451" spans="1:5">
      <c r="A9451" s="816">
        <f t="shared" si="615"/>
        <v>31363</v>
      </c>
      <c r="B9451" s="815">
        <f t="shared" si="612"/>
        <v>316</v>
      </c>
      <c r="C9451" s="815">
        <f t="shared" si="613"/>
        <v>50</v>
      </c>
      <c r="D9451" s="815">
        <f t="shared" si="614"/>
        <v>52</v>
      </c>
      <c r="E9451" s="815">
        <v>1985</v>
      </c>
    </row>
    <row r="9452" spans="1:5">
      <c r="A9452" s="816">
        <f t="shared" si="615"/>
        <v>31364</v>
      </c>
      <c r="B9452" s="815">
        <f t="shared" si="612"/>
        <v>317</v>
      </c>
      <c r="C9452" s="815">
        <f t="shared" si="613"/>
        <v>49</v>
      </c>
      <c r="D9452" s="815">
        <f t="shared" si="614"/>
        <v>51</v>
      </c>
      <c r="E9452" s="815">
        <v>1985</v>
      </c>
    </row>
    <row r="9453" spans="1:5">
      <c r="A9453" s="816">
        <f t="shared" si="615"/>
        <v>31365</v>
      </c>
      <c r="B9453" s="815">
        <f t="shared" si="612"/>
        <v>318</v>
      </c>
      <c r="C9453" s="815">
        <f t="shared" si="613"/>
        <v>48</v>
      </c>
      <c r="D9453" s="815">
        <f t="shared" si="614"/>
        <v>50</v>
      </c>
      <c r="E9453" s="815">
        <v>1985</v>
      </c>
    </row>
    <row r="9454" spans="1:5">
      <c r="A9454" s="816">
        <f t="shared" si="615"/>
        <v>31366</v>
      </c>
      <c r="B9454" s="815">
        <f t="shared" si="612"/>
        <v>319</v>
      </c>
      <c r="C9454" s="815">
        <f t="shared" si="613"/>
        <v>47</v>
      </c>
      <c r="D9454" s="815">
        <f t="shared" si="614"/>
        <v>49</v>
      </c>
      <c r="E9454" s="815">
        <v>1985</v>
      </c>
    </row>
    <row r="9455" spans="1:5">
      <c r="A9455" s="816">
        <f t="shared" si="615"/>
        <v>31367</v>
      </c>
      <c r="B9455" s="815">
        <f t="shared" si="612"/>
        <v>320</v>
      </c>
      <c r="C9455" s="815">
        <f t="shared" si="613"/>
        <v>46</v>
      </c>
      <c r="D9455" s="815">
        <f t="shared" si="614"/>
        <v>48</v>
      </c>
      <c r="E9455" s="815">
        <v>1985</v>
      </c>
    </row>
    <row r="9456" spans="1:5">
      <c r="A9456" s="816">
        <f t="shared" si="615"/>
        <v>31368</v>
      </c>
      <c r="B9456" s="815">
        <f t="shared" si="612"/>
        <v>321</v>
      </c>
      <c r="C9456" s="815">
        <f t="shared" si="613"/>
        <v>45</v>
      </c>
      <c r="D9456" s="815">
        <f t="shared" si="614"/>
        <v>47</v>
      </c>
      <c r="E9456" s="815">
        <v>1985</v>
      </c>
    </row>
    <row r="9457" spans="1:5">
      <c r="A9457" s="816">
        <f t="shared" si="615"/>
        <v>31369</v>
      </c>
      <c r="B9457" s="815">
        <f t="shared" si="612"/>
        <v>322</v>
      </c>
      <c r="C9457" s="815">
        <f t="shared" si="613"/>
        <v>44</v>
      </c>
      <c r="D9457" s="815">
        <f t="shared" si="614"/>
        <v>46</v>
      </c>
      <c r="E9457" s="815">
        <v>1985</v>
      </c>
    </row>
    <row r="9458" spans="1:5">
      <c r="A9458" s="816">
        <f t="shared" si="615"/>
        <v>31370</v>
      </c>
      <c r="B9458" s="815">
        <f t="shared" ref="B9458:B9500" si="616">B9457+1</f>
        <v>323</v>
      </c>
      <c r="C9458" s="815">
        <f t="shared" ref="C9458:C9500" si="617">C9457-1</f>
        <v>43</v>
      </c>
      <c r="D9458" s="815">
        <f t="shared" ref="D9458:D9501" si="618">D9457-1</f>
        <v>45</v>
      </c>
      <c r="E9458" s="815">
        <v>1985</v>
      </c>
    </row>
    <row r="9459" spans="1:5">
      <c r="A9459" s="816">
        <f t="shared" ref="A9459:A9522" si="619">A9458+1</f>
        <v>31371</v>
      </c>
      <c r="B9459" s="815">
        <f t="shared" si="616"/>
        <v>324</v>
      </c>
      <c r="C9459" s="815">
        <f t="shared" si="617"/>
        <v>42</v>
      </c>
      <c r="D9459" s="815">
        <f t="shared" si="618"/>
        <v>44</v>
      </c>
      <c r="E9459" s="815">
        <v>1985</v>
      </c>
    </row>
    <row r="9460" spans="1:5">
      <c r="A9460" s="816">
        <f t="shared" si="619"/>
        <v>31372</v>
      </c>
      <c r="B9460" s="815">
        <f t="shared" si="616"/>
        <v>325</v>
      </c>
      <c r="C9460" s="815">
        <f t="shared" si="617"/>
        <v>41</v>
      </c>
      <c r="D9460" s="815">
        <f t="shared" si="618"/>
        <v>43</v>
      </c>
      <c r="E9460" s="815">
        <v>1985</v>
      </c>
    </row>
    <row r="9461" spans="1:5">
      <c r="A9461" s="816">
        <f t="shared" si="619"/>
        <v>31373</v>
      </c>
      <c r="B9461" s="815">
        <f t="shared" si="616"/>
        <v>326</v>
      </c>
      <c r="C9461" s="815">
        <f t="shared" si="617"/>
        <v>40</v>
      </c>
      <c r="D9461" s="815">
        <f t="shared" si="618"/>
        <v>42</v>
      </c>
      <c r="E9461" s="815">
        <v>1985</v>
      </c>
    </row>
    <row r="9462" spans="1:5">
      <c r="A9462" s="816">
        <f t="shared" si="619"/>
        <v>31374</v>
      </c>
      <c r="B9462" s="815">
        <f t="shared" si="616"/>
        <v>327</v>
      </c>
      <c r="C9462" s="815">
        <f t="shared" si="617"/>
        <v>39</v>
      </c>
      <c r="D9462" s="815">
        <f t="shared" si="618"/>
        <v>41</v>
      </c>
      <c r="E9462" s="815">
        <v>1985</v>
      </c>
    </row>
    <row r="9463" spans="1:5">
      <c r="A9463" s="816">
        <f t="shared" si="619"/>
        <v>31375</v>
      </c>
      <c r="B9463" s="815">
        <f t="shared" si="616"/>
        <v>328</v>
      </c>
      <c r="C9463" s="815">
        <f t="shared" si="617"/>
        <v>38</v>
      </c>
      <c r="D9463" s="815">
        <f t="shared" si="618"/>
        <v>40</v>
      </c>
      <c r="E9463" s="815">
        <v>1985</v>
      </c>
    </row>
    <row r="9464" spans="1:5">
      <c r="A9464" s="816">
        <f t="shared" si="619"/>
        <v>31376</v>
      </c>
      <c r="B9464" s="815">
        <f t="shared" si="616"/>
        <v>329</v>
      </c>
      <c r="C9464" s="815">
        <f t="shared" si="617"/>
        <v>37</v>
      </c>
      <c r="D9464" s="815">
        <f t="shared" si="618"/>
        <v>39</v>
      </c>
      <c r="E9464" s="815">
        <v>1985</v>
      </c>
    </row>
    <row r="9465" spans="1:5">
      <c r="A9465" s="816">
        <f t="shared" si="619"/>
        <v>31377</v>
      </c>
      <c r="B9465" s="815">
        <f t="shared" si="616"/>
        <v>330</v>
      </c>
      <c r="C9465" s="815">
        <f t="shared" si="617"/>
        <v>36</v>
      </c>
      <c r="D9465" s="815">
        <f t="shared" si="618"/>
        <v>38</v>
      </c>
      <c r="E9465" s="815">
        <v>1985</v>
      </c>
    </row>
    <row r="9466" spans="1:5">
      <c r="A9466" s="816">
        <f t="shared" si="619"/>
        <v>31378</v>
      </c>
      <c r="B9466" s="815">
        <f t="shared" si="616"/>
        <v>331</v>
      </c>
      <c r="C9466" s="815">
        <f t="shared" si="617"/>
        <v>35</v>
      </c>
      <c r="D9466" s="815">
        <f t="shared" si="618"/>
        <v>37</v>
      </c>
      <c r="E9466" s="815">
        <v>1985</v>
      </c>
    </row>
    <row r="9467" spans="1:5">
      <c r="A9467" s="816">
        <f t="shared" si="619"/>
        <v>31379</v>
      </c>
      <c r="B9467" s="815">
        <f t="shared" si="616"/>
        <v>332</v>
      </c>
      <c r="C9467" s="815">
        <f t="shared" si="617"/>
        <v>34</v>
      </c>
      <c r="D9467" s="815">
        <f t="shared" si="618"/>
        <v>36</v>
      </c>
      <c r="E9467" s="815">
        <v>1985</v>
      </c>
    </row>
    <row r="9468" spans="1:5">
      <c r="A9468" s="816">
        <f t="shared" si="619"/>
        <v>31380</v>
      </c>
      <c r="B9468" s="815">
        <f t="shared" si="616"/>
        <v>333</v>
      </c>
      <c r="C9468" s="815">
        <f t="shared" si="617"/>
        <v>33</v>
      </c>
      <c r="D9468" s="815">
        <f t="shared" si="618"/>
        <v>35</v>
      </c>
      <c r="E9468" s="815">
        <v>1985</v>
      </c>
    </row>
    <row r="9469" spans="1:5">
      <c r="A9469" s="816">
        <f t="shared" si="619"/>
        <v>31381</v>
      </c>
      <c r="B9469" s="815">
        <f t="shared" si="616"/>
        <v>334</v>
      </c>
      <c r="C9469" s="815">
        <f t="shared" si="617"/>
        <v>32</v>
      </c>
      <c r="D9469" s="815">
        <f t="shared" si="618"/>
        <v>34</v>
      </c>
      <c r="E9469" s="815">
        <v>1985</v>
      </c>
    </row>
    <row r="9470" spans="1:5">
      <c r="A9470" s="816">
        <f t="shared" si="619"/>
        <v>31382</v>
      </c>
      <c r="B9470" s="815">
        <f t="shared" si="616"/>
        <v>335</v>
      </c>
      <c r="C9470" s="815">
        <f t="shared" si="617"/>
        <v>31</v>
      </c>
      <c r="D9470" s="815">
        <f t="shared" si="618"/>
        <v>33</v>
      </c>
      <c r="E9470" s="815">
        <v>1985</v>
      </c>
    </row>
    <row r="9471" spans="1:5">
      <c r="A9471" s="816">
        <f t="shared" si="619"/>
        <v>31383</v>
      </c>
      <c r="B9471" s="815">
        <f t="shared" si="616"/>
        <v>336</v>
      </c>
      <c r="C9471" s="815">
        <f t="shared" si="617"/>
        <v>30</v>
      </c>
      <c r="D9471" s="815">
        <f t="shared" si="618"/>
        <v>32</v>
      </c>
      <c r="E9471" s="815">
        <v>1985</v>
      </c>
    </row>
    <row r="9472" spans="1:5">
      <c r="A9472" s="816">
        <f t="shared" si="619"/>
        <v>31384</v>
      </c>
      <c r="B9472" s="815">
        <f t="shared" si="616"/>
        <v>337</v>
      </c>
      <c r="C9472" s="815">
        <f t="shared" si="617"/>
        <v>29</v>
      </c>
      <c r="D9472" s="815">
        <f t="shared" si="618"/>
        <v>31</v>
      </c>
      <c r="E9472" s="815">
        <v>1985</v>
      </c>
    </row>
    <row r="9473" spans="1:5">
      <c r="A9473" s="816">
        <f t="shared" si="619"/>
        <v>31385</v>
      </c>
      <c r="B9473" s="815">
        <f t="shared" si="616"/>
        <v>338</v>
      </c>
      <c r="C9473" s="815">
        <f t="shared" si="617"/>
        <v>28</v>
      </c>
      <c r="D9473" s="815">
        <f t="shared" si="618"/>
        <v>30</v>
      </c>
      <c r="E9473" s="815">
        <v>1985</v>
      </c>
    </row>
    <row r="9474" spans="1:5">
      <c r="A9474" s="816">
        <f t="shared" si="619"/>
        <v>31386</v>
      </c>
      <c r="B9474" s="815">
        <f t="shared" si="616"/>
        <v>339</v>
      </c>
      <c r="C9474" s="815">
        <f t="shared" si="617"/>
        <v>27</v>
      </c>
      <c r="D9474" s="815">
        <f t="shared" si="618"/>
        <v>29</v>
      </c>
      <c r="E9474" s="815">
        <v>1985</v>
      </c>
    </row>
    <row r="9475" spans="1:5">
      <c r="A9475" s="816">
        <f t="shared" si="619"/>
        <v>31387</v>
      </c>
      <c r="B9475" s="815">
        <f t="shared" si="616"/>
        <v>340</v>
      </c>
      <c r="C9475" s="815">
        <f t="shared" si="617"/>
        <v>26</v>
      </c>
      <c r="D9475" s="815">
        <f t="shared" si="618"/>
        <v>28</v>
      </c>
      <c r="E9475" s="815">
        <v>1985</v>
      </c>
    </row>
    <row r="9476" spans="1:5">
      <c r="A9476" s="816">
        <f t="shared" si="619"/>
        <v>31388</v>
      </c>
      <c r="B9476" s="815">
        <f t="shared" si="616"/>
        <v>341</v>
      </c>
      <c r="C9476" s="815">
        <f t="shared" si="617"/>
        <v>25</v>
      </c>
      <c r="D9476" s="815">
        <f t="shared" si="618"/>
        <v>27</v>
      </c>
      <c r="E9476" s="815">
        <v>1985</v>
      </c>
    </row>
    <row r="9477" spans="1:5">
      <c r="A9477" s="816">
        <f t="shared" si="619"/>
        <v>31389</v>
      </c>
      <c r="B9477" s="815">
        <f t="shared" si="616"/>
        <v>342</v>
      </c>
      <c r="C9477" s="815">
        <f t="shared" si="617"/>
        <v>24</v>
      </c>
      <c r="D9477" s="815">
        <f t="shared" si="618"/>
        <v>26</v>
      </c>
      <c r="E9477" s="815">
        <v>1985</v>
      </c>
    </row>
    <row r="9478" spans="1:5">
      <c r="A9478" s="816">
        <f t="shared" si="619"/>
        <v>31390</v>
      </c>
      <c r="B9478" s="815">
        <f t="shared" si="616"/>
        <v>343</v>
      </c>
      <c r="C9478" s="815">
        <f t="shared" si="617"/>
        <v>23</v>
      </c>
      <c r="D9478" s="815">
        <f t="shared" si="618"/>
        <v>25</v>
      </c>
      <c r="E9478" s="815">
        <v>1985</v>
      </c>
    </row>
    <row r="9479" spans="1:5">
      <c r="A9479" s="816">
        <f t="shared" si="619"/>
        <v>31391</v>
      </c>
      <c r="B9479" s="815">
        <f t="shared" si="616"/>
        <v>344</v>
      </c>
      <c r="C9479" s="815">
        <f t="shared" si="617"/>
        <v>22</v>
      </c>
      <c r="D9479" s="815">
        <f t="shared" si="618"/>
        <v>24</v>
      </c>
      <c r="E9479" s="815">
        <v>1985</v>
      </c>
    </row>
    <row r="9480" spans="1:5">
      <c r="A9480" s="816">
        <f t="shared" si="619"/>
        <v>31392</v>
      </c>
      <c r="B9480" s="815">
        <f t="shared" si="616"/>
        <v>345</v>
      </c>
      <c r="C9480" s="815">
        <f t="shared" si="617"/>
        <v>21</v>
      </c>
      <c r="D9480" s="815">
        <f t="shared" si="618"/>
        <v>23</v>
      </c>
      <c r="E9480" s="815">
        <v>1985</v>
      </c>
    </row>
    <row r="9481" spans="1:5">
      <c r="A9481" s="816">
        <f t="shared" si="619"/>
        <v>31393</v>
      </c>
      <c r="B9481" s="815">
        <f t="shared" si="616"/>
        <v>346</v>
      </c>
      <c r="C9481" s="815">
        <f t="shared" si="617"/>
        <v>20</v>
      </c>
      <c r="D9481" s="815">
        <f t="shared" si="618"/>
        <v>22</v>
      </c>
      <c r="E9481" s="815">
        <v>1985</v>
      </c>
    </row>
    <row r="9482" spans="1:5">
      <c r="A9482" s="816">
        <f t="shared" si="619"/>
        <v>31394</v>
      </c>
      <c r="B9482" s="815">
        <f t="shared" si="616"/>
        <v>347</v>
      </c>
      <c r="C9482" s="815">
        <f t="shared" si="617"/>
        <v>19</v>
      </c>
      <c r="D9482" s="815">
        <f t="shared" si="618"/>
        <v>21</v>
      </c>
      <c r="E9482" s="815">
        <v>1985</v>
      </c>
    </row>
    <row r="9483" spans="1:5">
      <c r="A9483" s="816">
        <f t="shared" si="619"/>
        <v>31395</v>
      </c>
      <c r="B9483" s="815">
        <f t="shared" si="616"/>
        <v>348</v>
      </c>
      <c r="C9483" s="815">
        <f t="shared" si="617"/>
        <v>18</v>
      </c>
      <c r="D9483" s="815">
        <f t="shared" si="618"/>
        <v>20</v>
      </c>
      <c r="E9483" s="815">
        <v>1985</v>
      </c>
    </row>
    <row r="9484" spans="1:5">
      <c r="A9484" s="816">
        <f t="shared" si="619"/>
        <v>31396</v>
      </c>
      <c r="B9484" s="815">
        <f t="shared" si="616"/>
        <v>349</v>
      </c>
      <c r="C9484" s="815">
        <f t="shared" si="617"/>
        <v>17</v>
      </c>
      <c r="D9484" s="815">
        <f t="shared" si="618"/>
        <v>19</v>
      </c>
      <c r="E9484" s="815">
        <v>1985</v>
      </c>
    </row>
    <row r="9485" spans="1:5">
      <c r="A9485" s="816">
        <f t="shared" si="619"/>
        <v>31397</v>
      </c>
      <c r="B9485" s="815">
        <f t="shared" si="616"/>
        <v>350</v>
      </c>
      <c r="C9485" s="815">
        <f t="shared" si="617"/>
        <v>16</v>
      </c>
      <c r="D9485" s="815">
        <f t="shared" si="618"/>
        <v>18</v>
      </c>
      <c r="E9485" s="815">
        <v>1985</v>
      </c>
    </row>
    <row r="9486" spans="1:5">
      <c r="A9486" s="816">
        <f t="shared" si="619"/>
        <v>31398</v>
      </c>
      <c r="B9486" s="815">
        <f t="shared" si="616"/>
        <v>351</v>
      </c>
      <c r="C9486" s="815">
        <f t="shared" si="617"/>
        <v>15</v>
      </c>
      <c r="D9486" s="815">
        <f t="shared" si="618"/>
        <v>17</v>
      </c>
      <c r="E9486" s="815">
        <v>1985</v>
      </c>
    </row>
    <row r="9487" spans="1:5">
      <c r="A9487" s="816">
        <f t="shared" si="619"/>
        <v>31399</v>
      </c>
      <c r="B9487" s="815">
        <f t="shared" si="616"/>
        <v>352</v>
      </c>
      <c r="C9487" s="815">
        <f t="shared" si="617"/>
        <v>14</v>
      </c>
      <c r="D9487" s="815">
        <f t="shared" si="618"/>
        <v>16</v>
      </c>
      <c r="E9487" s="815">
        <v>1985</v>
      </c>
    </row>
    <row r="9488" spans="1:5">
      <c r="A9488" s="816">
        <f t="shared" si="619"/>
        <v>31400</v>
      </c>
      <c r="B9488" s="815">
        <f t="shared" si="616"/>
        <v>353</v>
      </c>
      <c r="C9488" s="815">
        <f t="shared" si="617"/>
        <v>13</v>
      </c>
      <c r="D9488" s="815">
        <f t="shared" si="618"/>
        <v>15</v>
      </c>
      <c r="E9488" s="815">
        <v>1985</v>
      </c>
    </row>
    <row r="9489" spans="1:5">
      <c r="A9489" s="816">
        <f t="shared" si="619"/>
        <v>31401</v>
      </c>
      <c r="B9489" s="815">
        <f t="shared" si="616"/>
        <v>354</v>
      </c>
      <c r="C9489" s="815">
        <f t="shared" si="617"/>
        <v>12</v>
      </c>
      <c r="D9489" s="815">
        <f t="shared" si="618"/>
        <v>14</v>
      </c>
      <c r="E9489" s="815">
        <v>1985</v>
      </c>
    </row>
    <row r="9490" spans="1:5">
      <c r="A9490" s="816">
        <f t="shared" si="619"/>
        <v>31402</v>
      </c>
      <c r="B9490" s="815">
        <f t="shared" si="616"/>
        <v>355</v>
      </c>
      <c r="C9490" s="815">
        <f t="shared" si="617"/>
        <v>11</v>
      </c>
      <c r="D9490" s="815">
        <f t="shared" si="618"/>
        <v>13</v>
      </c>
      <c r="E9490" s="815">
        <v>1985</v>
      </c>
    </row>
    <row r="9491" spans="1:5">
      <c r="A9491" s="816">
        <f t="shared" si="619"/>
        <v>31403</v>
      </c>
      <c r="B9491" s="815">
        <f t="shared" si="616"/>
        <v>356</v>
      </c>
      <c r="C9491" s="815">
        <f t="shared" si="617"/>
        <v>10</v>
      </c>
      <c r="D9491" s="815">
        <f t="shared" si="618"/>
        <v>12</v>
      </c>
      <c r="E9491" s="815">
        <v>1985</v>
      </c>
    </row>
    <row r="9492" spans="1:5">
      <c r="A9492" s="816">
        <f t="shared" si="619"/>
        <v>31404</v>
      </c>
      <c r="B9492" s="815">
        <f t="shared" si="616"/>
        <v>357</v>
      </c>
      <c r="C9492" s="815">
        <f t="shared" si="617"/>
        <v>9</v>
      </c>
      <c r="D9492" s="815">
        <f t="shared" si="618"/>
        <v>11</v>
      </c>
      <c r="E9492" s="815">
        <v>1985</v>
      </c>
    </row>
    <row r="9493" spans="1:5">
      <c r="A9493" s="816">
        <f t="shared" si="619"/>
        <v>31405</v>
      </c>
      <c r="B9493" s="815">
        <f t="shared" si="616"/>
        <v>358</v>
      </c>
      <c r="C9493" s="815">
        <f t="shared" si="617"/>
        <v>8</v>
      </c>
      <c r="D9493" s="815">
        <f t="shared" si="618"/>
        <v>10</v>
      </c>
      <c r="E9493" s="815">
        <v>1985</v>
      </c>
    </row>
    <row r="9494" spans="1:5">
      <c r="A9494" s="816">
        <f t="shared" si="619"/>
        <v>31406</v>
      </c>
      <c r="B9494" s="815">
        <f t="shared" si="616"/>
        <v>359</v>
      </c>
      <c r="C9494" s="815">
        <f t="shared" si="617"/>
        <v>7</v>
      </c>
      <c r="D9494" s="815">
        <f t="shared" si="618"/>
        <v>9</v>
      </c>
      <c r="E9494" s="815">
        <v>1985</v>
      </c>
    </row>
    <row r="9495" spans="1:5">
      <c r="A9495" s="816">
        <f t="shared" si="619"/>
        <v>31407</v>
      </c>
      <c r="B9495" s="815">
        <f t="shared" si="616"/>
        <v>360</v>
      </c>
      <c r="C9495" s="815">
        <f t="shared" si="617"/>
        <v>6</v>
      </c>
      <c r="D9495" s="815">
        <f t="shared" si="618"/>
        <v>8</v>
      </c>
      <c r="E9495" s="815">
        <v>1985</v>
      </c>
    </row>
    <row r="9496" spans="1:5">
      <c r="A9496" s="816">
        <f t="shared" si="619"/>
        <v>31408</v>
      </c>
      <c r="B9496" s="815">
        <f t="shared" si="616"/>
        <v>361</v>
      </c>
      <c r="C9496" s="815">
        <f t="shared" si="617"/>
        <v>5</v>
      </c>
      <c r="D9496" s="815">
        <f t="shared" si="618"/>
        <v>7</v>
      </c>
      <c r="E9496" s="815">
        <v>1985</v>
      </c>
    </row>
    <row r="9497" spans="1:5">
      <c r="A9497" s="816">
        <f t="shared" si="619"/>
        <v>31409</v>
      </c>
      <c r="B9497" s="815">
        <f t="shared" si="616"/>
        <v>362</v>
      </c>
      <c r="C9497" s="815">
        <f t="shared" si="617"/>
        <v>4</v>
      </c>
      <c r="D9497" s="815">
        <f t="shared" si="618"/>
        <v>6</v>
      </c>
      <c r="E9497" s="815">
        <v>1985</v>
      </c>
    </row>
    <row r="9498" spans="1:5">
      <c r="A9498" s="816">
        <f t="shared" si="619"/>
        <v>31410</v>
      </c>
      <c r="B9498" s="815">
        <f t="shared" si="616"/>
        <v>363</v>
      </c>
      <c r="C9498" s="815">
        <f t="shared" si="617"/>
        <v>3</v>
      </c>
      <c r="D9498" s="815">
        <f t="shared" si="618"/>
        <v>5</v>
      </c>
      <c r="E9498" s="815">
        <v>1985</v>
      </c>
    </row>
    <row r="9499" spans="1:5">
      <c r="A9499" s="816">
        <f t="shared" si="619"/>
        <v>31411</v>
      </c>
      <c r="B9499" s="815">
        <f t="shared" si="616"/>
        <v>364</v>
      </c>
      <c r="C9499" s="815">
        <f t="shared" si="617"/>
        <v>2</v>
      </c>
      <c r="D9499" s="815">
        <f t="shared" si="618"/>
        <v>4</v>
      </c>
      <c r="E9499" s="815">
        <v>1985</v>
      </c>
    </row>
    <row r="9500" spans="1:5">
      <c r="A9500" s="816">
        <f t="shared" si="619"/>
        <v>31412</v>
      </c>
      <c r="B9500" s="815">
        <f t="shared" si="616"/>
        <v>365</v>
      </c>
      <c r="C9500" s="815">
        <f t="shared" si="617"/>
        <v>1</v>
      </c>
      <c r="D9500" s="815">
        <f t="shared" si="618"/>
        <v>3</v>
      </c>
      <c r="E9500" s="815">
        <v>1985</v>
      </c>
    </row>
    <row r="9501" spans="1:5">
      <c r="A9501" s="816">
        <f t="shared" si="619"/>
        <v>31413</v>
      </c>
      <c r="B9501" s="815">
        <v>1</v>
      </c>
      <c r="C9501" s="815">
        <v>365</v>
      </c>
      <c r="D9501" s="815">
        <f t="shared" si="618"/>
        <v>2</v>
      </c>
      <c r="E9501" s="815">
        <v>1986</v>
      </c>
    </row>
    <row r="9502" spans="1:5">
      <c r="A9502" s="816">
        <f t="shared" si="619"/>
        <v>31414</v>
      </c>
      <c r="B9502" s="815">
        <f>B9501+1</f>
        <v>2</v>
      </c>
      <c r="C9502" s="815">
        <f>C9501-1</f>
        <v>364</v>
      </c>
      <c r="D9502" s="815">
        <v>365</v>
      </c>
      <c r="E9502" s="815">
        <v>1986</v>
      </c>
    </row>
    <row r="9503" spans="1:5">
      <c r="A9503" s="816">
        <f t="shared" si="619"/>
        <v>31415</v>
      </c>
      <c r="B9503" s="815">
        <f t="shared" ref="B9503:B9566" si="620">B9502+1</f>
        <v>3</v>
      </c>
      <c r="C9503" s="815">
        <f t="shared" ref="C9503:C9566" si="621">C9502-1</f>
        <v>363</v>
      </c>
      <c r="D9503" s="815">
        <f t="shared" ref="D9503:D9566" si="622">D9502-1</f>
        <v>364</v>
      </c>
      <c r="E9503" s="815">
        <v>1986</v>
      </c>
    </row>
    <row r="9504" spans="1:5">
      <c r="A9504" s="816">
        <f t="shared" si="619"/>
        <v>31416</v>
      </c>
      <c r="B9504" s="815">
        <f t="shared" si="620"/>
        <v>4</v>
      </c>
      <c r="C9504" s="815">
        <f t="shared" si="621"/>
        <v>362</v>
      </c>
      <c r="D9504" s="815">
        <f t="shared" si="622"/>
        <v>363</v>
      </c>
      <c r="E9504" s="815">
        <v>1986</v>
      </c>
    </row>
    <row r="9505" spans="1:5">
      <c r="A9505" s="816">
        <f t="shared" si="619"/>
        <v>31417</v>
      </c>
      <c r="B9505" s="815">
        <f t="shared" si="620"/>
        <v>5</v>
      </c>
      <c r="C9505" s="815">
        <f t="shared" si="621"/>
        <v>361</v>
      </c>
      <c r="D9505" s="815">
        <f t="shared" si="622"/>
        <v>362</v>
      </c>
      <c r="E9505" s="815">
        <v>1986</v>
      </c>
    </row>
    <row r="9506" spans="1:5">
      <c r="A9506" s="816">
        <f t="shared" si="619"/>
        <v>31418</v>
      </c>
      <c r="B9506" s="815">
        <f t="shared" si="620"/>
        <v>6</v>
      </c>
      <c r="C9506" s="815">
        <f t="shared" si="621"/>
        <v>360</v>
      </c>
      <c r="D9506" s="815">
        <f t="shared" si="622"/>
        <v>361</v>
      </c>
      <c r="E9506" s="815">
        <v>1986</v>
      </c>
    </row>
    <row r="9507" spans="1:5">
      <c r="A9507" s="816">
        <f t="shared" si="619"/>
        <v>31419</v>
      </c>
      <c r="B9507" s="815">
        <f t="shared" si="620"/>
        <v>7</v>
      </c>
      <c r="C9507" s="815">
        <f t="shared" si="621"/>
        <v>359</v>
      </c>
      <c r="D9507" s="815">
        <f t="shared" si="622"/>
        <v>360</v>
      </c>
      <c r="E9507" s="815">
        <v>1986</v>
      </c>
    </row>
    <row r="9508" spans="1:5">
      <c r="A9508" s="816">
        <f t="shared" si="619"/>
        <v>31420</v>
      </c>
      <c r="B9508" s="815">
        <f t="shared" si="620"/>
        <v>8</v>
      </c>
      <c r="C9508" s="815">
        <f t="shared" si="621"/>
        <v>358</v>
      </c>
      <c r="D9508" s="815">
        <f t="shared" si="622"/>
        <v>359</v>
      </c>
      <c r="E9508" s="815">
        <v>1986</v>
      </c>
    </row>
    <row r="9509" spans="1:5">
      <c r="A9509" s="816">
        <f t="shared" si="619"/>
        <v>31421</v>
      </c>
      <c r="B9509" s="815">
        <f t="shared" si="620"/>
        <v>9</v>
      </c>
      <c r="C9509" s="815">
        <f t="shared" si="621"/>
        <v>357</v>
      </c>
      <c r="D9509" s="815">
        <f t="shared" si="622"/>
        <v>358</v>
      </c>
      <c r="E9509" s="815">
        <v>1986</v>
      </c>
    </row>
    <row r="9510" spans="1:5">
      <c r="A9510" s="816">
        <f t="shared" si="619"/>
        <v>31422</v>
      </c>
      <c r="B9510" s="815">
        <f t="shared" si="620"/>
        <v>10</v>
      </c>
      <c r="C9510" s="815">
        <f t="shared" si="621"/>
        <v>356</v>
      </c>
      <c r="D9510" s="815">
        <f t="shared" si="622"/>
        <v>357</v>
      </c>
      <c r="E9510" s="815">
        <v>1986</v>
      </c>
    </row>
    <row r="9511" spans="1:5">
      <c r="A9511" s="816">
        <f t="shared" si="619"/>
        <v>31423</v>
      </c>
      <c r="B9511" s="815">
        <f t="shared" si="620"/>
        <v>11</v>
      </c>
      <c r="C9511" s="815">
        <f t="shared" si="621"/>
        <v>355</v>
      </c>
      <c r="D9511" s="815">
        <f t="shared" si="622"/>
        <v>356</v>
      </c>
      <c r="E9511" s="815">
        <v>1986</v>
      </c>
    </row>
    <row r="9512" spans="1:5">
      <c r="A9512" s="816">
        <f t="shared" si="619"/>
        <v>31424</v>
      </c>
      <c r="B9512" s="815">
        <f t="shared" si="620"/>
        <v>12</v>
      </c>
      <c r="C9512" s="815">
        <f t="shared" si="621"/>
        <v>354</v>
      </c>
      <c r="D9512" s="815">
        <f t="shared" si="622"/>
        <v>355</v>
      </c>
      <c r="E9512" s="815">
        <v>1986</v>
      </c>
    </row>
    <row r="9513" spans="1:5">
      <c r="A9513" s="816">
        <f t="shared" si="619"/>
        <v>31425</v>
      </c>
      <c r="B9513" s="815">
        <f t="shared" si="620"/>
        <v>13</v>
      </c>
      <c r="C9513" s="815">
        <f t="shared" si="621"/>
        <v>353</v>
      </c>
      <c r="D9513" s="815">
        <f t="shared" si="622"/>
        <v>354</v>
      </c>
      <c r="E9513" s="815">
        <v>1986</v>
      </c>
    </row>
    <row r="9514" spans="1:5">
      <c r="A9514" s="816">
        <f t="shared" si="619"/>
        <v>31426</v>
      </c>
      <c r="B9514" s="815">
        <f t="shared" si="620"/>
        <v>14</v>
      </c>
      <c r="C9514" s="815">
        <f t="shared" si="621"/>
        <v>352</v>
      </c>
      <c r="D9514" s="815">
        <f t="shared" si="622"/>
        <v>353</v>
      </c>
      <c r="E9514" s="815">
        <v>1986</v>
      </c>
    </row>
    <row r="9515" spans="1:5">
      <c r="A9515" s="816">
        <f t="shared" si="619"/>
        <v>31427</v>
      </c>
      <c r="B9515" s="815">
        <f t="shared" si="620"/>
        <v>15</v>
      </c>
      <c r="C9515" s="815">
        <f t="shared" si="621"/>
        <v>351</v>
      </c>
      <c r="D9515" s="815">
        <f t="shared" si="622"/>
        <v>352</v>
      </c>
      <c r="E9515" s="815">
        <v>1986</v>
      </c>
    </row>
    <row r="9516" spans="1:5">
      <c r="A9516" s="816">
        <f t="shared" si="619"/>
        <v>31428</v>
      </c>
      <c r="B9516" s="815">
        <f t="shared" si="620"/>
        <v>16</v>
      </c>
      <c r="C9516" s="815">
        <f t="shared" si="621"/>
        <v>350</v>
      </c>
      <c r="D9516" s="815">
        <f t="shared" si="622"/>
        <v>351</v>
      </c>
      <c r="E9516" s="815">
        <v>1986</v>
      </c>
    </row>
    <row r="9517" spans="1:5">
      <c r="A9517" s="816">
        <f t="shared" si="619"/>
        <v>31429</v>
      </c>
      <c r="B9517" s="815">
        <f t="shared" si="620"/>
        <v>17</v>
      </c>
      <c r="C9517" s="815">
        <f t="shared" si="621"/>
        <v>349</v>
      </c>
      <c r="D9517" s="815">
        <f t="shared" si="622"/>
        <v>350</v>
      </c>
      <c r="E9517" s="815">
        <v>1986</v>
      </c>
    </row>
    <row r="9518" spans="1:5">
      <c r="A9518" s="816">
        <f t="shared" si="619"/>
        <v>31430</v>
      </c>
      <c r="B9518" s="815">
        <f t="shared" si="620"/>
        <v>18</v>
      </c>
      <c r="C9518" s="815">
        <f t="shared" si="621"/>
        <v>348</v>
      </c>
      <c r="D9518" s="815">
        <f t="shared" si="622"/>
        <v>349</v>
      </c>
      <c r="E9518" s="815">
        <v>1986</v>
      </c>
    </row>
    <row r="9519" spans="1:5">
      <c r="A9519" s="816">
        <f t="shared" si="619"/>
        <v>31431</v>
      </c>
      <c r="B9519" s="815">
        <f t="shared" si="620"/>
        <v>19</v>
      </c>
      <c r="C9519" s="815">
        <f t="shared" si="621"/>
        <v>347</v>
      </c>
      <c r="D9519" s="815">
        <f t="shared" si="622"/>
        <v>348</v>
      </c>
      <c r="E9519" s="815">
        <v>1986</v>
      </c>
    </row>
    <row r="9520" spans="1:5">
      <c r="A9520" s="816">
        <f t="shared" si="619"/>
        <v>31432</v>
      </c>
      <c r="B9520" s="815">
        <f t="shared" si="620"/>
        <v>20</v>
      </c>
      <c r="C9520" s="815">
        <f t="shared" si="621"/>
        <v>346</v>
      </c>
      <c r="D9520" s="815">
        <f t="shared" si="622"/>
        <v>347</v>
      </c>
      <c r="E9520" s="815">
        <v>1986</v>
      </c>
    </row>
    <row r="9521" spans="1:5">
      <c r="A9521" s="816">
        <f t="shared" si="619"/>
        <v>31433</v>
      </c>
      <c r="B9521" s="815">
        <f t="shared" si="620"/>
        <v>21</v>
      </c>
      <c r="C9521" s="815">
        <f t="shared" si="621"/>
        <v>345</v>
      </c>
      <c r="D9521" s="815">
        <f t="shared" si="622"/>
        <v>346</v>
      </c>
      <c r="E9521" s="815">
        <v>1986</v>
      </c>
    </row>
    <row r="9522" spans="1:5">
      <c r="A9522" s="816">
        <f t="shared" si="619"/>
        <v>31434</v>
      </c>
      <c r="B9522" s="815">
        <f t="shared" si="620"/>
        <v>22</v>
      </c>
      <c r="C9522" s="815">
        <f t="shared" si="621"/>
        <v>344</v>
      </c>
      <c r="D9522" s="815">
        <f t="shared" si="622"/>
        <v>345</v>
      </c>
      <c r="E9522" s="815">
        <v>1986</v>
      </c>
    </row>
    <row r="9523" spans="1:5">
      <c r="A9523" s="816">
        <f t="shared" ref="A9523:A9586" si="623">A9522+1</f>
        <v>31435</v>
      </c>
      <c r="B9523" s="815">
        <f t="shared" si="620"/>
        <v>23</v>
      </c>
      <c r="C9523" s="815">
        <f t="shared" si="621"/>
        <v>343</v>
      </c>
      <c r="D9523" s="815">
        <f t="shared" si="622"/>
        <v>344</v>
      </c>
      <c r="E9523" s="815">
        <v>1986</v>
      </c>
    </row>
    <row r="9524" spans="1:5">
      <c r="A9524" s="816">
        <f t="shared" si="623"/>
        <v>31436</v>
      </c>
      <c r="B9524" s="815">
        <f t="shared" si="620"/>
        <v>24</v>
      </c>
      <c r="C9524" s="815">
        <f t="shared" si="621"/>
        <v>342</v>
      </c>
      <c r="D9524" s="815">
        <f t="shared" si="622"/>
        <v>343</v>
      </c>
      <c r="E9524" s="815">
        <v>1986</v>
      </c>
    </row>
    <row r="9525" spans="1:5">
      <c r="A9525" s="816">
        <f t="shared" si="623"/>
        <v>31437</v>
      </c>
      <c r="B9525" s="815">
        <f t="shared" si="620"/>
        <v>25</v>
      </c>
      <c r="C9525" s="815">
        <f t="shared" si="621"/>
        <v>341</v>
      </c>
      <c r="D9525" s="815">
        <f t="shared" si="622"/>
        <v>342</v>
      </c>
      <c r="E9525" s="815">
        <v>1986</v>
      </c>
    </row>
    <row r="9526" spans="1:5">
      <c r="A9526" s="816">
        <f t="shared" si="623"/>
        <v>31438</v>
      </c>
      <c r="B9526" s="815">
        <f t="shared" si="620"/>
        <v>26</v>
      </c>
      <c r="C9526" s="815">
        <f t="shared" si="621"/>
        <v>340</v>
      </c>
      <c r="D9526" s="815">
        <f t="shared" si="622"/>
        <v>341</v>
      </c>
      <c r="E9526" s="815">
        <v>1986</v>
      </c>
    </row>
    <row r="9527" spans="1:5">
      <c r="A9527" s="816">
        <f t="shared" si="623"/>
        <v>31439</v>
      </c>
      <c r="B9527" s="815">
        <f t="shared" si="620"/>
        <v>27</v>
      </c>
      <c r="C9527" s="815">
        <f t="shared" si="621"/>
        <v>339</v>
      </c>
      <c r="D9527" s="815">
        <f t="shared" si="622"/>
        <v>340</v>
      </c>
      <c r="E9527" s="815">
        <v>1986</v>
      </c>
    </row>
    <row r="9528" spans="1:5">
      <c r="A9528" s="816">
        <f t="shared" si="623"/>
        <v>31440</v>
      </c>
      <c r="B9528" s="815">
        <f t="shared" si="620"/>
        <v>28</v>
      </c>
      <c r="C9528" s="815">
        <f t="shared" si="621"/>
        <v>338</v>
      </c>
      <c r="D9528" s="815">
        <f t="shared" si="622"/>
        <v>339</v>
      </c>
      <c r="E9528" s="815">
        <v>1986</v>
      </c>
    </row>
    <row r="9529" spans="1:5">
      <c r="A9529" s="816">
        <f t="shared" si="623"/>
        <v>31441</v>
      </c>
      <c r="B9529" s="815">
        <f t="shared" si="620"/>
        <v>29</v>
      </c>
      <c r="C9529" s="815">
        <f t="shared" si="621"/>
        <v>337</v>
      </c>
      <c r="D9529" s="815">
        <f t="shared" si="622"/>
        <v>338</v>
      </c>
      <c r="E9529" s="815">
        <v>1986</v>
      </c>
    </row>
    <row r="9530" spans="1:5">
      <c r="A9530" s="816">
        <f t="shared" si="623"/>
        <v>31442</v>
      </c>
      <c r="B9530" s="815">
        <f t="shared" si="620"/>
        <v>30</v>
      </c>
      <c r="C9530" s="815">
        <f t="shared" si="621"/>
        <v>336</v>
      </c>
      <c r="D9530" s="815">
        <f t="shared" si="622"/>
        <v>337</v>
      </c>
      <c r="E9530" s="815">
        <v>1986</v>
      </c>
    </row>
    <row r="9531" spans="1:5">
      <c r="A9531" s="816">
        <f t="shared" si="623"/>
        <v>31443</v>
      </c>
      <c r="B9531" s="815">
        <f t="shared" si="620"/>
        <v>31</v>
      </c>
      <c r="C9531" s="815">
        <f t="shared" si="621"/>
        <v>335</v>
      </c>
      <c r="D9531" s="815">
        <f t="shared" si="622"/>
        <v>336</v>
      </c>
      <c r="E9531" s="815">
        <v>1986</v>
      </c>
    </row>
    <row r="9532" spans="1:5">
      <c r="A9532" s="816">
        <f t="shared" si="623"/>
        <v>31444</v>
      </c>
      <c r="B9532" s="815">
        <f t="shared" si="620"/>
        <v>32</v>
      </c>
      <c r="C9532" s="815">
        <f t="shared" si="621"/>
        <v>334</v>
      </c>
      <c r="D9532" s="815">
        <f t="shared" si="622"/>
        <v>335</v>
      </c>
      <c r="E9532" s="815">
        <v>1986</v>
      </c>
    </row>
    <row r="9533" spans="1:5">
      <c r="A9533" s="816">
        <f t="shared" si="623"/>
        <v>31445</v>
      </c>
      <c r="B9533" s="815">
        <f t="shared" si="620"/>
        <v>33</v>
      </c>
      <c r="C9533" s="815">
        <f t="shared" si="621"/>
        <v>333</v>
      </c>
      <c r="D9533" s="815">
        <f t="shared" si="622"/>
        <v>334</v>
      </c>
      <c r="E9533" s="815">
        <v>1986</v>
      </c>
    </row>
    <row r="9534" spans="1:5">
      <c r="A9534" s="816">
        <f t="shared" si="623"/>
        <v>31446</v>
      </c>
      <c r="B9534" s="815">
        <f t="shared" si="620"/>
        <v>34</v>
      </c>
      <c r="C9534" s="815">
        <f t="shared" si="621"/>
        <v>332</v>
      </c>
      <c r="D9534" s="815">
        <f t="shared" si="622"/>
        <v>333</v>
      </c>
      <c r="E9534" s="815">
        <v>1986</v>
      </c>
    </row>
    <row r="9535" spans="1:5">
      <c r="A9535" s="816">
        <f t="shared" si="623"/>
        <v>31447</v>
      </c>
      <c r="B9535" s="815">
        <f t="shared" si="620"/>
        <v>35</v>
      </c>
      <c r="C9535" s="815">
        <f t="shared" si="621"/>
        <v>331</v>
      </c>
      <c r="D9535" s="815">
        <f t="shared" si="622"/>
        <v>332</v>
      </c>
      <c r="E9535" s="815">
        <v>1986</v>
      </c>
    </row>
    <row r="9536" spans="1:5">
      <c r="A9536" s="816">
        <f t="shared" si="623"/>
        <v>31448</v>
      </c>
      <c r="B9536" s="815">
        <f t="shared" si="620"/>
        <v>36</v>
      </c>
      <c r="C9536" s="815">
        <f t="shared" si="621"/>
        <v>330</v>
      </c>
      <c r="D9536" s="815">
        <f t="shared" si="622"/>
        <v>331</v>
      </c>
      <c r="E9536" s="815">
        <v>1986</v>
      </c>
    </row>
    <row r="9537" spans="1:5">
      <c r="A9537" s="816">
        <f t="shared" si="623"/>
        <v>31449</v>
      </c>
      <c r="B9537" s="815">
        <f t="shared" si="620"/>
        <v>37</v>
      </c>
      <c r="C9537" s="815">
        <f t="shared" si="621"/>
        <v>329</v>
      </c>
      <c r="D9537" s="815">
        <f t="shared" si="622"/>
        <v>330</v>
      </c>
      <c r="E9537" s="815">
        <v>1986</v>
      </c>
    </row>
    <row r="9538" spans="1:5">
      <c r="A9538" s="816">
        <f t="shared" si="623"/>
        <v>31450</v>
      </c>
      <c r="B9538" s="815">
        <f t="shared" si="620"/>
        <v>38</v>
      </c>
      <c r="C9538" s="815">
        <f t="shared" si="621"/>
        <v>328</v>
      </c>
      <c r="D9538" s="815">
        <f t="shared" si="622"/>
        <v>329</v>
      </c>
      <c r="E9538" s="815">
        <v>1986</v>
      </c>
    </row>
    <row r="9539" spans="1:5">
      <c r="A9539" s="816">
        <f t="shared" si="623"/>
        <v>31451</v>
      </c>
      <c r="B9539" s="815">
        <f t="shared" si="620"/>
        <v>39</v>
      </c>
      <c r="C9539" s="815">
        <f t="shared" si="621"/>
        <v>327</v>
      </c>
      <c r="D9539" s="815">
        <f t="shared" si="622"/>
        <v>328</v>
      </c>
      <c r="E9539" s="815">
        <v>1986</v>
      </c>
    </row>
    <row r="9540" spans="1:5">
      <c r="A9540" s="816">
        <f t="shared" si="623"/>
        <v>31452</v>
      </c>
      <c r="B9540" s="815">
        <f t="shared" si="620"/>
        <v>40</v>
      </c>
      <c r="C9540" s="815">
        <f t="shared" si="621"/>
        <v>326</v>
      </c>
      <c r="D9540" s="815">
        <f t="shared" si="622"/>
        <v>327</v>
      </c>
      <c r="E9540" s="815">
        <v>1986</v>
      </c>
    </row>
    <row r="9541" spans="1:5">
      <c r="A9541" s="816">
        <f t="shared" si="623"/>
        <v>31453</v>
      </c>
      <c r="B9541" s="815">
        <f t="shared" si="620"/>
        <v>41</v>
      </c>
      <c r="C9541" s="815">
        <f t="shared" si="621"/>
        <v>325</v>
      </c>
      <c r="D9541" s="815">
        <f t="shared" si="622"/>
        <v>326</v>
      </c>
      <c r="E9541" s="815">
        <v>1986</v>
      </c>
    </row>
    <row r="9542" spans="1:5">
      <c r="A9542" s="816">
        <f t="shared" si="623"/>
        <v>31454</v>
      </c>
      <c r="B9542" s="815">
        <f t="shared" si="620"/>
        <v>42</v>
      </c>
      <c r="C9542" s="815">
        <f t="shared" si="621"/>
        <v>324</v>
      </c>
      <c r="D9542" s="815">
        <f t="shared" si="622"/>
        <v>325</v>
      </c>
      <c r="E9542" s="815">
        <v>1986</v>
      </c>
    </row>
    <row r="9543" spans="1:5">
      <c r="A9543" s="816">
        <f t="shared" si="623"/>
        <v>31455</v>
      </c>
      <c r="B9543" s="815">
        <f t="shared" si="620"/>
        <v>43</v>
      </c>
      <c r="C9543" s="815">
        <f t="shared" si="621"/>
        <v>323</v>
      </c>
      <c r="D9543" s="815">
        <f t="shared" si="622"/>
        <v>324</v>
      </c>
      <c r="E9543" s="815">
        <v>1986</v>
      </c>
    </row>
    <row r="9544" spans="1:5">
      <c r="A9544" s="816">
        <f t="shared" si="623"/>
        <v>31456</v>
      </c>
      <c r="B9544" s="815">
        <f t="shared" si="620"/>
        <v>44</v>
      </c>
      <c r="C9544" s="815">
        <f t="shared" si="621"/>
        <v>322</v>
      </c>
      <c r="D9544" s="815">
        <f t="shared" si="622"/>
        <v>323</v>
      </c>
      <c r="E9544" s="815">
        <v>1986</v>
      </c>
    </row>
    <row r="9545" spans="1:5">
      <c r="A9545" s="816">
        <f t="shared" si="623"/>
        <v>31457</v>
      </c>
      <c r="B9545" s="815">
        <f t="shared" si="620"/>
        <v>45</v>
      </c>
      <c r="C9545" s="815">
        <f t="shared" si="621"/>
        <v>321</v>
      </c>
      <c r="D9545" s="815">
        <f t="shared" si="622"/>
        <v>322</v>
      </c>
      <c r="E9545" s="815">
        <v>1986</v>
      </c>
    </row>
    <row r="9546" spans="1:5">
      <c r="A9546" s="816">
        <f t="shared" si="623"/>
        <v>31458</v>
      </c>
      <c r="B9546" s="815">
        <f t="shared" si="620"/>
        <v>46</v>
      </c>
      <c r="C9546" s="815">
        <f t="shared" si="621"/>
        <v>320</v>
      </c>
      <c r="D9546" s="815">
        <f t="shared" si="622"/>
        <v>321</v>
      </c>
      <c r="E9546" s="815">
        <v>1986</v>
      </c>
    </row>
    <row r="9547" spans="1:5">
      <c r="A9547" s="816">
        <f t="shared" si="623"/>
        <v>31459</v>
      </c>
      <c r="B9547" s="815">
        <f t="shared" si="620"/>
        <v>47</v>
      </c>
      <c r="C9547" s="815">
        <f t="shared" si="621"/>
        <v>319</v>
      </c>
      <c r="D9547" s="815">
        <f t="shared" si="622"/>
        <v>320</v>
      </c>
      <c r="E9547" s="815">
        <v>1986</v>
      </c>
    </row>
    <row r="9548" spans="1:5">
      <c r="A9548" s="816">
        <f t="shared" si="623"/>
        <v>31460</v>
      </c>
      <c r="B9548" s="815">
        <f t="shared" si="620"/>
        <v>48</v>
      </c>
      <c r="C9548" s="815">
        <f t="shared" si="621"/>
        <v>318</v>
      </c>
      <c r="D9548" s="815">
        <f t="shared" si="622"/>
        <v>319</v>
      </c>
      <c r="E9548" s="815">
        <v>1986</v>
      </c>
    </row>
    <row r="9549" spans="1:5">
      <c r="A9549" s="816">
        <f t="shared" si="623"/>
        <v>31461</v>
      </c>
      <c r="B9549" s="815">
        <f t="shared" si="620"/>
        <v>49</v>
      </c>
      <c r="C9549" s="815">
        <f t="shared" si="621"/>
        <v>317</v>
      </c>
      <c r="D9549" s="815">
        <f t="shared" si="622"/>
        <v>318</v>
      </c>
      <c r="E9549" s="815">
        <v>1986</v>
      </c>
    </row>
    <row r="9550" spans="1:5">
      <c r="A9550" s="816">
        <f t="shared" si="623"/>
        <v>31462</v>
      </c>
      <c r="B9550" s="815">
        <f t="shared" si="620"/>
        <v>50</v>
      </c>
      <c r="C9550" s="815">
        <f t="shared" si="621"/>
        <v>316</v>
      </c>
      <c r="D9550" s="815">
        <f t="shared" si="622"/>
        <v>317</v>
      </c>
      <c r="E9550" s="815">
        <v>1986</v>
      </c>
    </row>
    <row r="9551" spans="1:5">
      <c r="A9551" s="816">
        <f t="shared" si="623"/>
        <v>31463</v>
      </c>
      <c r="B9551" s="815">
        <f t="shared" si="620"/>
        <v>51</v>
      </c>
      <c r="C9551" s="815">
        <f t="shared" si="621"/>
        <v>315</v>
      </c>
      <c r="D9551" s="815">
        <f t="shared" si="622"/>
        <v>316</v>
      </c>
      <c r="E9551" s="815">
        <v>1986</v>
      </c>
    </row>
    <row r="9552" spans="1:5">
      <c r="A9552" s="816">
        <f t="shared" si="623"/>
        <v>31464</v>
      </c>
      <c r="B9552" s="815">
        <f t="shared" si="620"/>
        <v>52</v>
      </c>
      <c r="C9552" s="815">
        <f t="shared" si="621"/>
        <v>314</v>
      </c>
      <c r="D9552" s="815">
        <f t="shared" si="622"/>
        <v>315</v>
      </c>
      <c r="E9552" s="815">
        <v>1986</v>
      </c>
    </row>
    <row r="9553" spans="1:5">
      <c r="A9553" s="816">
        <f t="shared" si="623"/>
        <v>31465</v>
      </c>
      <c r="B9553" s="815">
        <f t="shared" si="620"/>
        <v>53</v>
      </c>
      <c r="C9553" s="815">
        <f t="shared" si="621"/>
        <v>313</v>
      </c>
      <c r="D9553" s="815">
        <f t="shared" si="622"/>
        <v>314</v>
      </c>
      <c r="E9553" s="815">
        <v>1986</v>
      </c>
    </row>
    <row r="9554" spans="1:5">
      <c r="A9554" s="816">
        <f t="shared" si="623"/>
        <v>31466</v>
      </c>
      <c r="B9554" s="815">
        <f t="shared" si="620"/>
        <v>54</v>
      </c>
      <c r="C9554" s="815">
        <f t="shared" si="621"/>
        <v>312</v>
      </c>
      <c r="D9554" s="815">
        <f t="shared" si="622"/>
        <v>313</v>
      </c>
      <c r="E9554" s="815">
        <v>1986</v>
      </c>
    </row>
    <row r="9555" spans="1:5">
      <c r="A9555" s="816">
        <f t="shared" si="623"/>
        <v>31467</v>
      </c>
      <c r="B9555" s="815">
        <f t="shared" si="620"/>
        <v>55</v>
      </c>
      <c r="C9555" s="815">
        <f t="shared" si="621"/>
        <v>311</v>
      </c>
      <c r="D9555" s="815">
        <f t="shared" si="622"/>
        <v>312</v>
      </c>
      <c r="E9555" s="815">
        <v>1986</v>
      </c>
    </row>
    <row r="9556" spans="1:5">
      <c r="A9556" s="816">
        <f t="shared" si="623"/>
        <v>31468</v>
      </c>
      <c r="B9556" s="815">
        <f t="shared" si="620"/>
        <v>56</v>
      </c>
      <c r="C9556" s="815">
        <f t="shared" si="621"/>
        <v>310</v>
      </c>
      <c r="D9556" s="815">
        <f t="shared" si="622"/>
        <v>311</v>
      </c>
      <c r="E9556" s="815">
        <v>1986</v>
      </c>
    </row>
    <row r="9557" spans="1:5">
      <c r="A9557" s="816">
        <f t="shared" si="623"/>
        <v>31469</v>
      </c>
      <c r="B9557" s="815">
        <f t="shared" si="620"/>
        <v>57</v>
      </c>
      <c r="C9557" s="815">
        <f t="shared" si="621"/>
        <v>309</v>
      </c>
      <c r="D9557" s="815">
        <f t="shared" si="622"/>
        <v>310</v>
      </c>
      <c r="E9557" s="815">
        <v>1986</v>
      </c>
    </row>
    <row r="9558" spans="1:5">
      <c r="A9558" s="816">
        <f t="shared" si="623"/>
        <v>31470</v>
      </c>
      <c r="B9558" s="815">
        <f t="shared" si="620"/>
        <v>58</v>
      </c>
      <c r="C9558" s="815">
        <f t="shared" si="621"/>
        <v>308</v>
      </c>
      <c r="D9558" s="815">
        <f t="shared" si="622"/>
        <v>309</v>
      </c>
      <c r="E9558" s="815">
        <v>1986</v>
      </c>
    </row>
    <row r="9559" spans="1:5">
      <c r="A9559" s="816">
        <f t="shared" si="623"/>
        <v>31471</v>
      </c>
      <c r="B9559" s="815">
        <f t="shared" si="620"/>
        <v>59</v>
      </c>
      <c r="C9559" s="815">
        <f t="shared" si="621"/>
        <v>307</v>
      </c>
      <c r="D9559" s="815">
        <f t="shared" si="622"/>
        <v>308</v>
      </c>
      <c r="E9559" s="815">
        <v>1986</v>
      </c>
    </row>
    <row r="9560" spans="1:5">
      <c r="A9560" s="816">
        <f t="shared" si="623"/>
        <v>31472</v>
      </c>
      <c r="B9560" s="815">
        <f t="shared" si="620"/>
        <v>60</v>
      </c>
      <c r="C9560" s="815">
        <f t="shared" si="621"/>
        <v>306</v>
      </c>
      <c r="D9560" s="815">
        <f t="shared" si="622"/>
        <v>307</v>
      </c>
      <c r="E9560" s="815">
        <v>1986</v>
      </c>
    </row>
    <row r="9561" spans="1:5">
      <c r="A9561" s="816">
        <f t="shared" si="623"/>
        <v>31473</v>
      </c>
      <c r="B9561" s="815">
        <f t="shared" si="620"/>
        <v>61</v>
      </c>
      <c r="C9561" s="815">
        <f t="shared" si="621"/>
        <v>305</v>
      </c>
      <c r="D9561" s="815">
        <f t="shared" si="622"/>
        <v>306</v>
      </c>
      <c r="E9561" s="815">
        <v>1986</v>
      </c>
    </row>
    <row r="9562" spans="1:5">
      <c r="A9562" s="816">
        <f t="shared" si="623"/>
        <v>31474</v>
      </c>
      <c r="B9562" s="815">
        <f t="shared" si="620"/>
        <v>62</v>
      </c>
      <c r="C9562" s="815">
        <f t="shared" si="621"/>
        <v>304</v>
      </c>
      <c r="D9562" s="815">
        <f t="shared" si="622"/>
        <v>305</v>
      </c>
      <c r="E9562" s="815">
        <v>1986</v>
      </c>
    </row>
    <row r="9563" spans="1:5">
      <c r="A9563" s="816">
        <f t="shared" si="623"/>
        <v>31475</v>
      </c>
      <c r="B9563" s="815">
        <f t="shared" si="620"/>
        <v>63</v>
      </c>
      <c r="C9563" s="815">
        <f t="shared" si="621"/>
        <v>303</v>
      </c>
      <c r="D9563" s="815">
        <f t="shared" si="622"/>
        <v>304</v>
      </c>
      <c r="E9563" s="815">
        <v>1986</v>
      </c>
    </row>
    <row r="9564" spans="1:5">
      <c r="A9564" s="816">
        <f t="shared" si="623"/>
        <v>31476</v>
      </c>
      <c r="B9564" s="815">
        <f t="shared" si="620"/>
        <v>64</v>
      </c>
      <c r="C9564" s="815">
        <f t="shared" si="621"/>
        <v>302</v>
      </c>
      <c r="D9564" s="815">
        <f t="shared" si="622"/>
        <v>303</v>
      </c>
      <c r="E9564" s="815">
        <v>1986</v>
      </c>
    </row>
    <row r="9565" spans="1:5">
      <c r="A9565" s="816">
        <f t="shared" si="623"/>
        <v>31477</v>
      </c>
      <c r="B9565" s="815">
        <f t="shared" si="620"/>
        <v>65</v>
      </c>
      <c r="C9565" s="815">
        <f t="shared" si="621"/>
        <v>301</v>
      </c>
      <c r="D9565" s="815">
        <f t="shared" si="622"/>
        <v>302</v>
      </c>
      <c r="E9565" s="815">
        <v>1986</v>
      </c>
    </row>
    <row r="9566" spans="1:5">
      <c r="A9566" s="816">
        <f t="shared" si="623"/>
        <v>31478</v>
      </c>
      <c r="B9566" s="815">
        <f t="shared" si="620"/>
        <v>66</v>
      </c>
      <c r="C9566" s="815">
        <f t="shared" si="621"/>
        <v>300</v>
      </c>
      <c r="D9566" s="815">
        <f t="shared" si="622"/>
        <v>301</v>
      </c>
      <c r="E9566" s="815">
        <v>1986</v>
      </c>
    </row>
    <row r="9567" spans="1:5">
      <c r="A9567" s="816">
        <f t="shared" si="623"/>
        <v>31479</v>
      </c>
      <c r="B9567" s="815">
        <f t="shared" ref="B9567:B9630" si="624">B9566+1</f>
        <v>67</v>
      </c>
      <c r="C9567" s="815">
        <f t="shared" ref="C9567:C9630" si="625">C9566-1</f>
        <v>299</v>
      </c>
      <c r="D9567" s="815">
        <f t="shared" ref="D9567:D9630" si="626">D9566-1</f>
        <v>300</v>
      </c>
      <c r="E9567" s="815">
        <v>1986</v>
      </c>
    </row>
    <row r="9568" spans="1:5">
      <c r="A9568" s="816">
        <f t="shared" si="623"/>
        <v>31480</v>
      </c>
      <c r="B9568" s="815">
        <f t="shared" si="624"/>
        <v>68</v>
      </c>
      <c r="C9568" s="815">
        <f t="shared" si="625"/>
        <v>298</v>
      </c>
      <c r="D9568" s="815">
        <f t="shared" si="626"/>
        <v>299</v>
      </c>
      <c r="E9568" s="815">
        <v>1986</v>
      </c>
    </row>
    <row r="9569" spans="1:5">
      <c r="A9569" s="816">
        <f t="shared" si="623"/>
        <v>31481</v>
      </c>
      <c r="B9569" s="815">
        <f t="shared" si="624"/>
        <v>69</v>
      </c>
      <c r="C9569" s="815">
        <f t="shared" si="625"/>
        <v>297</v>
      </c>
      <c r="D9569" s="815">
        <f t="shared" si="626"/>
        <v>298</v>
      </c>
      <c r="E9569" s="815">
        <v>1986</v>
      </c>
    </row>
    <row r="9570" spans="1:5">
      <c r="A9570" s="816">
        <f t="shared" si="623"/>
        <v>31482</v>
      </c>
      <c r="B9570" s="815">
        <f t="shared" si="624"/>
        <v>70</v>
      </c>
      <c r="C9570" s="815">
        <f t="shared" si="625"/>
        <v>296</v>
      </c>
      <c r="D9570" s="815">
        <f t="shared" si="626"/>
        <v>297</v>
      </c>
      <c r="E9570" s="815">
        <v>1986</v>
      </c>
    </row>
    <row r="9571" spans="1:5">
      <c r="A9571" s="816">
        <f t="shared" si="623"/>
        <v>31483</v>
      </c>
      <c r="B9571" s="815">
        <f t="shared" si="624"/>
        <v>71</v>
      </c>
      <c r="C9571" s="815">
        <f t="shared" si="625"/>
        <v>295</v>
      </c>
      <c r="D9571" s="815">
        <f t="shared" si="626"/>
        <v>296</v>
      </c>
      <c r="E9571" s="815">
        <v>1986</v>
      </c>
    </row>
    <row r="9572" spans="1:5">
      <c r="A9572" s="816">
        <f t="shared" si="623"/>
        <v>31484</v>
      </c>
      <c r="B9572" s="815">
        <f t="shared" si="624"/>
        <v>72</v>
      </c>
      <c r="C9572" s="815">
        <f t="shared" si="625"/>
        <v>294</v>
      </c>
      <c r="D9572" s="815">
        <f t="shared" si="626"/>
        <v>295</v>
      </c>
      <c r="E9572" s="815">
        <v>1986</v>
      </c>
    </row>
    <row r="9573" spans="1:5">
      <c r="A9573" s="816">
        <f t="shared" si="623"/>
        <v>31485</v>
      </c>
      <c r="B9573" s="815">
        <f t="shared" si="624"/>
        <v>73</v>
      </c>
      <c r="C9573" s="815">
        <f t="shared" si="625"/>
        <v>293</v>
      </c>
      <c r="D9573" s="815">
        <f t="shared" si="626"/>
        <v>294</v>
      </c>
      <c r="E9573" s="815">
        <v>1986</v>
      </c>
    </row>
    <row r="9574" spans="1:5">
      <c r="A9574" s="816">
        <f t="shared" si="623"/>
        <v>31486</v>
      </c>
      <c r="B9574" s="815">
        <f t="shared" si="624"/>
        <v>74</v>
      </c>
      <c r="C9574" s="815">
        <f t="shared" si="625"/>
        <v>292</v>
      </c>
      <c r="D9574" s="815">
        <f t="shared" si="626"/>
        <v>293</v>
      </c>
      <c r="E9574" s="815">
        <v>1986</v>
      </c>
    </row>
    <row r="9575" spans="1:5">
      <c r="A9575" s="816">
        <f t="shared" si="623"/>
        <v>31487</v>
      </c>
      <c r="B9575" s="815">
        <f t="shared" si="624"/>
        <v>75</v>
      </c>
      <c r="C9575" s="815">
        <f t="shared" si="625"/>
        <v>291</v>
      </c>
      <c r="D9575" s="815">
        <f t="shared" si="626"/>
        <v>292</v>
      </c>
      <c r="E9575" s="815">
        <v>1986</v>
      </c>
    </row>
    <row r="9576" spans="1:5">
      <c r="A9576" s="816">
        <f t="shared" si="623"/>
        <v>31488</v>
      </c>
      <c r="B9576" s="815">
        <f t="shared" si="624"/>
        <v>76</v>
      </c>
      <c r="C9576" s="815">
        <f t="shared" si="625"/>
        <v>290</v>
      </c>
      <c r="D9576" s="815">
        <f t="shared" si="626"/>
        <v>291</v>
      </c>
      <c r="E9576" s="815">
        <v>1986</v>
      </c>
    </row>
    <row r="9577" spans="1:5">
      <c r="A9577" s="816">
        <f t="shared" si="623"/>
        <v>31489</v>
      </c>
      <c r="B9577" s="815">
        <f t="shared" si="624"/>
        <v>77</v>
      </c>
      <c r="C9577" s="815">
        <f t="shared" si="625"/>
        <v>289</v>
      </c>
      <c r="D9577" s="815">
        <f t="shared" si="626"/>
        <v>290</v>
      </c>
      <c r="E9577" s="815">
        <v>1986</v>
      </c>
    </row>
    <row r="9578" spans="1:5">
      <c r="A9578" s="816">
        <f t="shared" si="623"/>
        <v>31490</v>
      </c>
      <c r="B9578" s="815">
        <f t="shared" si="624"/>
        <v>78</v>
      </c>
      <c r="C9578" s="815">
        <f t="shared" si="625"/>
        <v>288</v>
      </c>
      <c r="D9578" s="815">
        <f t="shared" si="626"/>
        <v>289</v>
      </c>
      <c r="E9578" s="815">
        <v>1986</v>
      </c>
    </row>
    <row r="9579" spans="1:5">
      <c r="A9579" s="816">
        <f t="shared" si="623"/>
        <v>31491</v>
      </c>
      <c r="B9579" s="815">
        <f t="shared" si="624"/>
        <v>79</v>
      </c>
      <c r="C9579" s="815">
        <f t="shared" si="625"/>
        <v>287</v>
      </c>
      <c r="D9579" s="815">
        <f t="shared" si="626"/>
        <v>288</v>
      </c>
      <c r="E9579" s="815">
        <v>1986</v>
      </c>
    </row>
    <row r="9580" spans="1:5">
      <c r="A9580" s="816">
        <f t="shared" si="623"/>
        <v>31492</v>
      </c>
      <c r="B9580" s="815">
        <f t="shared" si="624"/>
        <v>80</v>
      </c>
      <c r="C9580" s="815">
        <f t="shared" si="625"/>
        <v>286</v>
      </c>
      <c r="D9580" s="815">
        <f t="shared" si="626"/>
        <v>287</v>
      </c>
      <c r="E9580" s="815">
        <v>1986</v>
      </c>
    </row>
    <row r="9581" spans="1:5">
      <c r="A9581" s="816">
        <f t="shared" si="623"/>
        <v>31493</v>
      </c>
      <c r="B9581" s="815">
        <f t="shared" si="624"/>
        <v>81</v>
      </c>
      <c r="C9581" s="815">
        <f t="shared" si="625"/>
        <v>285</v>
      </c>
      <c r="D9581" s="815">
        <f t="shared" si="626"/>
        <v>286</v>
      </c>
      <c r="E9581" s="815">
        <v>1986</v>
      </c>
    </row>
    <row r="9582" spans="1:5">
      <c r="A9582" s="816">
        <f t="shared" si="623"/>
        <v>31494</v>
      </c>
      <c r="B9582" s="815">
        <f t="shared" si="624"/>
        <v>82</v>
      </c>
      <c r="C9582" s="815">
        <f t="shared" si="625"/>
        <v>284</v>
      </c>
      <c r="D9582" s="815">
        <f t="shared" si="626"/>
        <v>285</v>
      </c>
      <c r="E9582" s="815">
        <v>1986</v>
      </c>
    </row>
    <row r="9583" spans="1:5">
      <c r="A9583" s="816">
        <f t="shared" si="623"/>
        <v>31495</v>
      </c>
      <c r="B9583" s="815">
        <f t="shared" si="624"/>
        <v>83</v>
      </c>
      <c r="C9583" s="815">
        <f t="shared" si="625"/>
        <v>283</v>
      </c>
      <c r="D9583" s="815">
        <f t="shared" si="626"/>
        <v>284</v>
      </c>
      <c r="E9583" s="815">
        <v>1986</v>
      </c>
    </row>
    <row r="9584" spans="1:5">
      <c r="A9584" s="816">
        <f t="shared" si="623"/>
        <v>31496</v>
      </c>
      <c r="B9584" s="815">
        <f t="shared" si="624"/>
        <v>84</v>
      </c>
      <c r="C9584" s="815">
        <f t="shared" si="625"/>
        <v>282</v>
      </c>
      <c r="D9584" s="815">
        <f t="shared" si="626"/>
        <v>283</v>
      </c>
      <c r="E9584" s="815">
        <v>1986</v>
      </c>
    </row>
    <row r="9585" spans="1:5">
      <c r="A9585" s="816">
        <f t="shared" si="623"/>
        <v>31497</v>
      </c>
      <c r="B9585" s="815">
        <f t="shared" si="624"/>
        <v>85</v>
      </c>
      <c r="C9585" s="815">
        <f t="shared" si="625"/>
        <v>281</v>
      </c>
      <c r="D9585" s="815">
        <f t="shared" si="626"/>
        <v>282</v>
      </c>
      <c r="E9585" s="815">
        <v>1986</v>
      </c>
    </row>
    <row r="9586" spans="1:5">
      <c r="A9586" s="816">
        <f t="shared" si="623"/>
        <v>31498</v>
      </c>
      <c r="B9586" s="815">
        <f t="shared" si="624"/>
        <v>86</v>
      </c>
      <c r="C9586" s="815">
        <f t="shared" si="625"/>
        <v>280</v>
      </c>
      <c r="D9586" s="815">
        <f t="shared" si="626"/>
        <v>281</v>
      </c>
      <c r="E9586" s="815">
        <v>1986</v>
      </c>
    </row>
    <row r="9587" spans="1:5">
      <c r="A9587" s="816">
        <f t="shared" ref="A9587:A9650" si="627">A9586+1</f>
        <v>31499</v>
      </c>
      <c r="B9587" s="815">
        <f t="shared" si="624"/>
        <v>87</v>
      </c>
      <c r="C9587" s="815">
        <f t="shared" si="625"/>
        <v>279</v>
      </c>
      <c r="D9587" s="815">
        <f t="shared" si="626"/>
        <v>280</v>
      </c>
      <c r="E9587" s="815">
        <v>1986</v>
      </c>
    </row>
    <row r="9588" spans="1:5">
      <c r="A9588" s="816">
        <f t="shared" si="627"/>
        <v>31500</v>
      </c>
      <c r="B9588" s="815">
        <f t="shared" si="624"/>
        <v>88</v>
      </c>
      <c r="C9588" s="815">
        <f t="shared" si="625"/>
        <v>278</v>
      </c>
      <c r="D9588" s="815">
        <f t="shared" si="626"/>
        <v>279</v>
      </c>
      <c r="E9588" s="815">
        <v>1986</v>
      </c>
    </row>
    <row r="9589" spans="1:5">
      <c r="A9589" s="816">
        <f t="shared" si="627"/>
        <v>31501</v>
      </c>
      <c r="B9589" s="815">
        <f t="shared" si="624"/>
        <v>89</v>
      </c>
      <c r="C9589" s="815">
        <f t="shared" si="625"/>
        <v>277</v>
      </c>
      <c r="D9589" s="815">
        <f t="shared" si="626"/>
        <v>278</v>
      </c>
      <c r="E9589" s="815">
        <v>1986</v>
      </c>
    </row>
    <row r="9590" spans="1:5">
      <c r="A9590" s="816">
        <f t="shared" si="627"/>
        <v>31502</v>
      </c>
      <c r="B9590" s="815">
        <f t="shared" si="624"/>
        <v>90</v>
      </c>
      <c r="C9590" s="815">
        <f t="shared" si="625"/>
        <v>276</v>
      </c>
      <c r="D9590" s="815">
        <f t="shared" si="626"/>
        <v>277</v>
      </c>
      <c r="E9590" s="815">
        <v>1986</v>
      </c>
    </row>
    <row r="9591" spans="1:5">
      <c r="A9591" s="816">
        <f t="shared" si="627"/>
        <v>31503</v>
      </c>
      <c r="B9591" s="815">
        <f t="shared" si="624"/>
        <v>91</v>
      </c>
      <c r="C9591" s="815">
        <f t="shared" si="625"/>
        <v>275</v>
      </c>
      <c r="D9591" s="815">
        <f t="shared" si="626"/>
        <v>276</v>
      </c>
      <c r="E9591" s="815">
        <v>1986</v>
      </c>
    </row>
    <row r="9592" spans="1:5">
      <c r="A9592" s="816">
        <f t="shared" si="627"/>
        <v>31504</v>
      </c>
      <c r="B9592" s="815">
        <f t="shared" si="624"/>
        <v>92</v>
      </c>
      <c r="C9592" s="815">
        <f t="shared" si="625"/>
        <v>274</v>
      </c>
      <c r="D9592" s="815">
        <f t="shared" si="626"/>
        <v>275</v>
      </c>
      <c r="E9592" s="815">
        <v>1986</v>
      </c>
    </row>
    <row r="9593" spans="1:5">
      <c r="A9593" s="816">
        <f t="shared" si="627"/>
        <v>31505</v>
      </c>
      <c r="B9593" s="815">
        <f t="shared" si="624"/>
        <v>93</v>
      </c>
      <c r="C9593" s="815">
        <f t="shared" si="625"/>
        <v>273</v>
      </c>
      <c r="D9593" s="815">
        <f t="shared" si="626"/>
        <v>274</v>
      </c>
      <c r="E9593" s="815">
        <v>1986</v>
      </c>
    </row>
    <row r="9594" spans="1:5">
      <c r="A9594" s="816">
        <f t="shared" si="627"/>
        <v>31506</v>
      </c>
      <c r="B9594" s="815">
        <f t="shared" si="624"/>
        <v>94</v>
      </c>
      <c r="C9594" s="815">
        <f t="shared" si="625"/>
        <v>272</v>
      </c>
      <c r="D9594" s="815">
        <f t="shared" si="626"/>
        <v>273</v>
      </c>
      <c r="E9594" s="815">
        <v>1986</v>
      </c>
    </row>
    <row r="9595" spans="1:5">
      <c r="A9595" s="816">
        <f t="shared" si="627"/>
        <v>31507</v>
      </c>
      <c r="B9595" s="815">
        <f t="shared" si="624"/>
        <v>95</v>
      </c>
      <c r="C9595" s="815">
        <f t="shared" si="625"/>
        <v>271</v>
      </c>
      <c r="D9595" s="815">
        <f t="shared" si="626"/>
        <v>272</v>
      </c>
      <c r="E9595" s="815">
        <v>1986</v>
      </c>
    </row>
    <row r="9596" spans="1:5">
      <c r="A9596" s="816">
        <f t="shared" si="627"/>
        <v>31508</v>
      </c>
      <c r="B9596" s="815">
        <f t="shared" si="624"/>
        <v>96</v>
      </c>
      <c r="C9596" s="815">
        <f t="shared" si="625"/>
        <v>270</v>
      </c>
      <c r="D9596" s="815">
        <f t="shared" si="626"/>
        <v>271</v>
      </c>
      <c r="E9596" s="815">
        <v>1986</v>
      </c>
    </row>
    <row r="9597" spans="1:5">
      <c r="A9597" s="816">
        <f t="shared" si="627"/>
        <v>31509</v>
      </c>
      <c r="B9597" s="815">
        <f t="shared" si="624"/>
        <v>97</v>
      </c>
      <c r="C9597" s="815">
        <f t="shared" si="625"/>
        <v>269</v>
      </c>
      <c r="D9597" s="815">
        <f t="shared" si="626"/>
        <v>270</v>
      </c>
      <c r="E9597" s="815">
        <v>1986</v>
      </c>
    </row>
    <row r="9598" spans="1:5">
      <c r="A9598" s="816">
        <f t="shared" si="627"/>
        <v>31510</v>
      </c>
      <c r="B9598" s="815">
        <f t="shared" si="624"/>
        <v>98</v>
      </c>
      <c r="C9598" s="815">
        <f t="shared" si="625"/>
        <v>268</v>
      </c>
      <c r="D9598" s="815">
        <f t="shared" si="626"/>
        <v>269</v>
      </c>
      <c r="E9598" s="815">
        <v>1986</v>
      </c>
    </row>
    <row r="9599" spans="1:5">
      <c r="A9599" s="816">
        <f t="shared" si="627"/>
        <v>31511</v>
      </c>
      <c r="B9599" s="815">
        <f t="shared" si="624"/>
        <v>99</v>
      </c>
      <c r="C9599" s="815">
        <f t="shared" si="625"/>
        <v>267</v>
      </c>
      <c r="D9599" s="815">
        <f t="shared" si="626"/>
        <v>268</v>
      </c>
      <c r="E9599" s="815">
        <v>1986</v>
      </c>
    </row>
    <row r="9600" spans="1:5">
      <c r="A9600" s="816">
        <f t="shared" si="627"/>
        <v>31512</v>
      </c>
      <c r="B9600" s="815">
        <f t="shared" si="624"/>
        <v>100</v>
      </c>
      <c r="C9600" s="815">
        <f t="shared" si="625"/>
        <v>266</v>
      </c>
      <c r="D9600" s="815">
        <f t="shared" si="626"/>
        <v>267</v>
      </c>
      <c r="E9600" s="815">
        <v>1986</v>
      </c>
    </row>
    <row r="9601" spans="1:5">
      <c r="A9601" s="816">
        <f t="shared" si="627"/>
        <v>31513</v>
      </c>
      <c r="B9601" s="815">
        <f t="shared" si="624"/>
        <v>101</v>
      </c>
      <c r="C9601" s="815">
        <f t="shared" si="625"/>
        <v>265</v>
      </c>
      <c r="D9601" s="815">
        <f t="shared" si="626"/>
        <v>266</v>
      </c>
      <c r="E9601" s="815">
        <v>1986</v>
      </c>
    </row>
    <row r="9602" spans="1:5">
      <c r="A9602" s="816">
        <f t="shared" si="627"/>
        <v>31514</v>
      </c>
      <c r="B9602" s="815">
        <f t="shared" si="624"/>
        <v>102</v>
      </c>
      <c r="C9602" s="815">
        <f t="shared" si="625"/>
        <v>264</v>
      </c>
      <c r="D9602" s="815">
        <f t="shared" si="626"/>
        <v>265</v>
      </c>
      <c r="E9602" s="815">
        <v>1986</v>
      </c>
    </row>
    <row r="9603" spans="1:5">
      <c r="A9603" s="816">
        <f t="shared" si="627"/>
        <v>31515</v>
      </c>
      <c r="B9603" s="815">
        <f t="shared" si="624"/>
        <v>103</v>
      </c>
      <c r="C9603" s="815">
        <f t="shared" si="625"/>
        <v>263</v>
      </c>
      <c r="D9603" s="815">
        <f t="shared" si="626"/>
        <v>264</v>
      </c>
      <c r="E9603" s="815">
        <v>1986</v>
      </c>
    </row>
    <row r="9604" spans="1:5">
      <c r="A9604" s="816">
        <f t="shared" si="627"/>
        <v>31516</v>
      </c>
      <c r="B9604" s="815">
        <f t="shared" si="624"/>
        <v>104</v>
      </c>
      <c r="C9604" s="815">
        <f t="shared" si="625"/>
        <v>262</v>
      </c>
      <c r="D9604" s="815">
        <f t="shared" si="626"/>
        <v>263</v>
      </c>
      <c r="E9604" s="815">
        <v>1986</v>
      </c>
    </row>
    <row r="9605" spans="1:5">
      <c r="A9605" s="816">
        <f t="shared" si="627"/>
        <v>31517</v>
      </c>
      <c r="B9605" s="815">
        <f t="shared" si="624"/>
        <v>105</v>
      </c>
      <c r="C9605" s="815">
        <f t="shared" si="625"/>
        <v>261</v>
      </c>
      <c r="D9605" s="815">
        <f t="shared" si="626"/>
        <v>262</v>
      </c>
      <c r="E9605" s="815">
        <v>1986</v>
      </c>
    </row>
    <row r="9606" spans="1:5">
      <c r="A9606" s="816">
        <f t="shared" si="627"/>
        <v>31518</v>
      </c>
      <c r="B9606" s="815">
        <f t="shared" si="624"/>
        <v>106</v>
      </c>
      <c r="C9606" s="815">
        <f t="shared" si="625"/>
        <v>260</v>
      </c>
      <c r="D9606" s="815">
        <f t="shared" si="626"/>
        <v>261</v>
      </c>
      <c r="E9606" s="815">
        <v>1986</v>
      </c>
    </row>
    <row r="9607" spans="1:5">
      <c r="A9607" s="816">
        <f t="shared" si="627"/>
        <v>31519</v>
      </c>
      <c r="B9607" s="815">
        <f t="shared" si="624"/>
        <v>107</v>
      </c>
      <c r="C9607" s="815">
        <f t="shared" si="625"/>
        <v>259</v>
      </c>
      <c r="D9607" s="815">
        <f t="shared" si="626"/>
        <v>260</v>
      </c>
      <c r="E9607" s="815">
        <v>1986</v>
      </c>
    </row>
    <row r="9608" spans="1:5">
      <c r="A9608" s="816">
        <f t="shared" si="627"/>
        <v>31520</v>
      </c>
      <c r="B9608" s="815">
        <f t="shared" si="624"/>
        <v>108</v>
      </c>
      <c r="C9608" s="815">
        <f t="shared" si="625"/>
        <v>258</v>
      </c>
      <c r="D9608" s="815">
        <f t="shared" si="626"/>
        <v>259</v>
      </c>
      <c r="E9608" s="815">
        <v>1986</v>
      </c>
    </row>
    <row r="9609" spans="1:5">
      <c r="A9609" s="816">
        <f t="shared" si="627"/>
        <v>31521</v>
      </c>
      <c r="B9609" s="815">
        <f t="shared" si="624"/>
        <v>109</v>
      </c>
      <c r="C9609" s="815">
        <f t="shared" si="625"/>
        <v>257</v>
      </c>
      <c r="D9609" s="815">
        <f t="shared" si="626"/>
        <v>258</v>
      </c>
      <c r="E9609" s="815">
        <v>1986</v>
      </c>
    </row>
    <row r="9610" spans="1:5">
      <c r="A9610" s="816">
        <f t="shared" si="627"/>
        <v>31522</v>
      </c>
      <c r="B9610" s="815">
        <f t="shared" si="624"/>
        <v>110</v>
      </c>
      <c r="C9610" s="815">
        <f t="shared" si="625"/>
        <v>256</v>
      </c>
      <c r="D9610" s="815">
        <f t="shared" si="626"/>
        <v>257</v>
      </c>
      <c r="E9610" s="815">
        <v>1986</v>
      </c>
    </row>
    <row r="9611" spans="1:5">
      <c r="A9611" s="816">
        <f t="shared" si="627"/>
        <v>31523</v>
      </c>
      <c r="B9611" s="815">
        <f t="shared" si="624"/>
        <v>111</v>
      </c>
      <c r="C9611" s="815">
        <f t="shared" si="625"/>
        <v>255</v>
      </c>
      <c r="D9611" s="815">
        <f t="shared" si="626"/>
        <v>256</v>
      </c>
      <c r="E9611" s="815">
        <v>1986</v>
      </c>
    </row>
    <row r="9612" spans="1:5">
      <c r="A9612" s="816">
        <f t="shared" si="627"/>
        <v>31524</v>
      </c>
      <c r="B9612" s="815">
        <f t="shared" si="624"/>
        <v>112</v>
      </c>
      <c r="C9612" s="815">
        <f t="shared" si="625"/>
        <v>254</v>
      </c>
      <c r="D9612" s="815">
        <f t="shared" si="626"/>
        <v>255</v>
      </c>
      <c r="E9612" s="815">
        <v>1986</v>
      </c>
    </row>
    <row r="9613" spans="1:5">
      <c r="A9613" s="816">
        <f t="shared" si="627"/>
        <v>31525</v>
      </c>
      <c r="B9613" s="815">
        <f t="shared" si="624"/>
        <v>113</v>
      </c>
      <c r="C9613" s="815">
        <f t="shared" si="625"/>
        <v>253</v>
      </c>
      <c r="D9613" s="815">
        <f t="shared" si="626"/>
        <v>254</v>
      </c>
      <c r="E9613" s="815">
        <v>1986</v>
      </c>
    </row>
    <row r="9614" spans="1:5">
      <c r="A9614" s="816">
        <f t="shared" si="627"/>
        <v>31526</v>
      </c>
      <c r="B9614" s="815">
        <f t="shared" si="624"/>
        <v>114</v>
      </c>
      <c r="C9614" s="815">
        <f t="shared" si="625"/>
        <v>252</v>
      </c>
      <c r="D9614" s="815">
        <f t="shared" si="626"/>
        <v>253</v>
      </c>
      <c r="E9614" s="815">
        <v>1986</v>
      </c>
    </row>
    <row r="9615" spans="1:5">
      <c r="A9615" s="816">
        <f t="shared" si="627"/>
        <v>31527</v>
      </c>
      <c r="B9615" s="815">
        <f t="shared" si="624"/>
        <v>115</v>
      </c>
      <c r="C9615" s="815">
        <f t="shared" si="625"/>
        <v>251</v>
      </c>
      <c r="D9615" s="815">
        <f t="shared" si="626"/>
        <v>252</v>
      </c>
      <c r="E9615" s="815">
        <v>1986</v>
      </c>
    </row>
    <row r="9616" spans="1:5">
      <c r="A9616" s="816">
        <f t="shared" si="627"/>
        <v>31528</v>
      </c>
      <c r="B9616" s="815">
        <f t="shared" si="624"/>
        <v>116</v>
      </c>
      <c r="C9616" s="815">
        <f t="shared" si="625"/>
        <v>250</v>
      </c>
      <c r="D9616" s="815">
        <f t="shared" si="626"/>
        <v>251</v>
      </c>
      <c r="E9616" s="815">
        <v>1986</v>
      </c>
    </row>
    <row r="9617" spans="1:5">
      <c r="A9617" s="816">
        <f t="shared" si="627"/>
        <v>31529</v>
      </c>
      <c r="B9617" s="815">
        <f t="shared" si="624"/>
        <v>117</v>
      </c>
      <c r="C9617" s="815">
        <f t="shared" si="625"/>
        <v>249</v>
      </c>
      <c r="D9617" s="815">
        <f t="shared" si="626"/>
        <v>250</v>
      </c>
      <c r="E9617" s="815">
        <v>1986</v>
      </c>
    </row>
    <row r="9618" spans="1:5">
      <c r="A9618" s="816">
        <f t="shared" si="627"/>
        <v>31530</v>
      </c>
      <c r="B9618" s="815">
        <f t="shared" si="624"/>
        <v>118</v>
      </c>
      <c r="C9618" s="815">
        <f t="shared" si="625"/>
        <v>248</v>
      </c>
      <c r="D9618" s="815">
        <f t="shared" si="626"/>
        <v>249</v>
      </c>
      <c r="E9618" s="815">
        <v>1986</v>
      </c>
    </row>
    <row r="9619" spans="1:5">
      <c r="A9619" s="816">
        <f t="shared" si="627"/>
        <v>31531</v>
      </c>
      <c r="B9619" s="815">
        <f t="shared" si="624"/>
        <v>119</v>
      </c>
      <c r="C9619" s="815">
        <f t="shared" si="625"/>
        <v>247</v>
      </c>
      <c r="D9619" s="815">
        <f t="shared" si="626"/>
        <v>248</v>
      </c>
      <c r="E9619" s="815">
        <v>1986</v>
      </c>
    </row>
    <row r="9620" spans="1:5">
      <c r="A9620" s="816">
        <f t="shared" si="627"/>
        <v>31532</v>
      </c>
      <c r="B9620" s="815">
        <f t="shared" si="624"/>
        <v>120</v>
      </c>
      <c r="C9620" s="815">
        <f t="shared" si="625"/>
        <v>246</v>
      </c>
      <c r="D9620" s="815">
        <f t="shared" si="626"/>
        <v>247</v>
      </c>
      <c r="E9620" s="815">
        <v>1986</v>
      </c>
    </row>
    <row r="9621" spans="1:5">
      <c r="A9621" s="816">
        <f t="shared" si="627"/>
        <v>31533</v>
      </c>
      <c r="B9621" s="815">
        <f t="shared" si="624"/>
        <v>121</v>
      </c>
      <c r="C9621" s="815">
        <f t="shared" si="625"/>
        <v>245</v>
      </c>
      <c r="D9621" s="815">
        <f t="shared" si="626"/>
        <v>246</v>
      </c>
      <c r="E9621" s="815">
        <v>1986</v>
      </c>
    </row>
    <row r="9622" spans="1:5">
      <c r="A9622" s="816">
        <f t="shared" si="627"/>
        <v>31534</v>
      </c>
      <c r="B9622" s="815">
        <f t="shared" si="624"/>
        <v>122</v>
      </c>
      <c r="C9622" s="815">
        <f t="shared" si="625"/>
        <v>244</v>
      </c>
      <c r="D9622" s="815">
        <f t="shared" si="626"/>
        <v>245</v>
      </c>
      <c r="E9622" s="815">
        <v>1986</v>
      </c>
    </row>
    <row r="9623" spans="1:5">
      <c r="A9623" s="816">
        <f t="shared" si="627"/>
        <v>31535</v>
      </c>
      <c r="B9623" s="815">
        <f t="shared" si="624"/>
        <v>123</v>
      </c>
      <c r="C9623" s="815">
        <f t="shared" si="625"/>
        <v>243</v>
      </c>
      <c r="D9623" s="815">
        <f t="shared" si="626"/>
        <v>244</v>
      </c>
      <c r="E9623" s="815">
        <v>1986</v>
      </c>
    </row>
    <row r="9624" spans="1:5">
      <c r="A9624" s="816">
        <f t="shared" si="627"/>
        <v>31536</v>
      </c>
      <c r="B9624" s="815">
        <f t="shared" si="624"/>
        <v>124</v>
      </c>
      <c r="C9624" s="815">
        <f t="shared" si="625"/>
        <v>242</v>
      </c>
      <c r="D9624" s="815">
        <f t="shared" si="626"/>
        <v>243</v>
      </c>
      <c r="E9624" s="815">
        <v>1986</v>
      </c>
    </row>
    <row r="9625" spans="1:5">
      <c r="A9625" s="816">
        <f t="shared" si="627"/>
        <v>31537</v>
      </c>
      <c r="B9625" s="815">
        <f t="shared" si="624"/>
        <v>125</v>
      </c>
      <c r="C9625" s="815">
        <f t="shared" si="625"/>
        <v>241</v>
      </c>
      <c r="D9625" s="815">
        <f t="shared" si="626"/>
        <v>242</v>
      </c>
      <c r="E9625" s="815">
        <v>1986</v>
      </c>
    </row>
    <row r="9626" spans="1:5">
      <c r="A9626" s="816">
        <f t="shared" si="627"/>
        <v>31538</v>
      </c>
      <c r="B9626" s="815">
        <f t="shared" si="624"/>
        <v>126</v>
      </c>
      <c r="C9626" s="815">
        <f t="shared" si="625"/>
        <v>240</v>
      </c>
      <c r="D9626" s="815">
        <f t="shared" si="626"/>
        <v>241</v>
      </c>
      <c r="E9626" s="815">
        <v>1986</v>
      </c>
    </row>
    <row r="9627" spans="1:5">
      <c r="A9627" s="816">
        <f t="shared" si="627"/>
        <v>31539</v>
      </c>
      <c r="B9627" s="815">
        <f t="shared" si="624"/>
        <v>127</v>
      </c>
      <c r="C9627" s="815">
        <f t="shared" si="625"/>
        <v>239</v>
      </c>
      <c r="D9627" s="815">
        <f t="shared" si="626"/>
        <v>240</v>
      </c>
      <c r="E9627" s="815">
        <v>1986</v>
      </c>
    </row>
    <row r="9628" spans="1:5">
      <c r="A9628" s="816">
        <f t="shared" si="627"/>
        <v>31540</v>
      </c>
      <c r="B9628" s="815">
        <f t="shared" si="624"/>
        <v>128</v>
      </c>
      <c r="C9628" s="815">
        <f t="shared" si="625"/>
        <v>238</v>
      </c>
      <c r="D9628" s="815">
        <f t="shared" si="626"/>
        <v>239</v>
      </c>
      <c r="E9628" s="815">
        <v>1986</v>
      </c>
    </row>
    <row r="9629" spans="1:5">
      <c r="A9629" s="816">
        <f t="shared" si="627"/>
        <v>31541</v>
      </c>
      <c r="B9629" s="815">
        <f t="shared" si="624"/>
        <v>129</v>
      </c>
      <c r="C9629" s="815">
        <f t="shared" si="625"/>
        <v>237</v>
      </c>
      <c r="D9629" s="815">
        <f t="shared" si="626"/>
        <v>238</v>
      </c>
      <c r="E9629" s="815">
        <v>1986</v>
      </c>
    </row>
    <row r="9630" spans="1:5">
      <c r="A9630" s="816">
        <f t="shared" si="627"/>
        <v>31542</v>
      </c>
      <c r="B9630" s="815">
        <f t="shared" si="624"/>
        <v>130</v>
      </c>
      <c r="C9630" s="815">
        <f t="shared" si="625"/>
        <v>236</v>
      </c>
      <c r="D9630" s="815">
        <f t="shared" si="626"/>
        <v>237</v>
      </c>
      <c r="E9630" s="815">
        <v>1986</v>
      </c>
    </row>
    <row r="9631" spans="1:5">
      <c r="A9631" s="816">
        <f t="shared" si="627"/>
        <v>31543</v>
      </c>
      <c r="B9631" s="815">
        <f t="shared" ref="B9631:B9694" si="628">B9630+1</f>
        <v>131</v>
      </c>
      <c r="C9631" s="815">
        <f t="shared" ref="C9631:C9694" si="629">C9630-1</f>
        <v>235</v>
      </c>
      <c r="D9631" s="815">
        <f t="shared" ref="D9631:D9694" si="630">D9630-1</f>
        <v>236</v>
      </c>
      <c r="E9631" s="815">
        <v>1986</v>
      </c>
    </row>
    <row r="9632" spans="1:5">
      <c r="A9632" s="816">
        <f t="shared" si="627"/>
        <v>31544</v>
      </c>
      <c r="B9632" s="815">
        <f t="shared" si="628"/>
        <v>132</v>
      </c>
      <c r="C9632" s="815">
        <f t="shared" si="629"/>
        <v>234</v>
      </c>
      <c r="D9632" s="815">
        <f t="shared" si="630"/>
        <v>235</v>
      </c>
      <c r="E9632" s="815">
        <v>1986</v>
      </c>
    </row>
    <row r="9633" spans="1:5">
      <c r="A9633" s="816">
        <f t="shared" si="627"/>
        <v>31545</v>
      </c>
      <c r="B9633" s="815">
        <f t="shared" si="628"/>
        <v>133</v>
      </c>
      <c r="C9633" s="815">
        <f t="shared" si="629"/>
        <v>233</v>
      </c>
      <c r="D9633" s="815">
        <f t="shared" si="630"/>
        <v>234</v>
      </c>
      <c r="E9633" s="815">
        <v>1986</v>
      </c>
    </row>
    <row r="9634" spans="1:5">
      <c r="A9634" s="816">
        <f t="shared" si="627"/>
        <v>31546</v>
      </c>
      <c r="B9634" s="815">
        <f t="shared" si="628"/>
        <v>134</v>
      </c>
      <c r="C9634" s="815">
        <f t="shared" si="629"/>
        <v>232</v>
      </c>
      <c r="D9634" s="815">
        <f t="shared" si="630"/>
        <v>233</v>
      </c>
      <c r="E9634" s="815">
        <v>1986</v>
      </c>
    </row>
    <row r="9635" spans="1:5">
      <c r="A9635" s="816">
        <f t="shared" si="627"/>
        <v>31547</v>
      </c>
      <c r="B9635" s="815">
        <f t="shared" si="628"/>
        <v>135</v>
      </c>
      <c r="C9635" s="815">
        <f t="shared" si="629"/>
        <v>231</v>
      </c>
      <c r="D9635" s="815">
        <f t="shared" si="630"/>
        <v>232</v>
      </c>
      <c r="E9635" s="815">
        <v>1986</v>
      </c>
    </row>
    <row r="9636" spans="1:5">
      <c r="A9636" s="816">
        <f t="shared" si="627"/>
        <v>31548</v>
      </c>
      <c r="B9636" s="815">
        <f t="shared" si="628"/>
        <v>136</v>
      </c>
      <c r="C9636" s="815">
        <f t="shared" si="629"/>
        <v>230</v>
      </c>
      <c r="D9636" s="815">
        <f t="shared" si="630"/>
        <v>231</v>
      </c>
      <c r="E9636" s="815">
        <v>1986</v>
      </c>
    </row>
    <row r="9637" spans="1:5">
      <c r="A9637" s="816">
        <f t="shared" si="627"/>
        <v>31549</v>
      </c>
      <c r="B9637" s="815">
        <f t="shared" si="628"/>
        <v>137</v>
      </c>
      <c r="C9637" s="815">
        <f t="shared" si="629"/>
        <v>229</v>
      </c>
      <c r="D9637" s="815">
        <f t="shared" si="630"/>
        <v>230</v>
      </c>
      <c r="E9637" s="815">
        <v>1986</v>
      </c>
    </row>
    <row r="9638" spans="1:5">
      <c r="A9638" s="816">
        <f t="shared" si="627"/>
        <v>31550</v>
      </c>
      <c r="B9638" s="815">
        <f t="shared" si="628"/>
        <v>138</v>
      </c>
      <c r="C9638" s="815">
        <f t="shared" si="629"/>
        <v>228</v>
      </c>
      <c r="D9638" s="815">
        <f t="shared" si="630"/>
        <v>229</v>
      </c>
      <c r="E9638" s="815">
        <v>1986</v>
      </c>
    </row>
    <row r="9639" spans="1:5">
      <c r="A9639" s="816">
        <f t="shared" si="627"/>
        <v>31551</v>
      </c>
      <c r="B9639" s="815">
        <f t="shared" si="628"/>
        <v>139</v>
      </c>
      <c r="C9639" s="815">
        <f t="shared" si="629"/>
        <v>227</v>
      </c>
      <c r="D9639" s="815">
        <f t="shared" si="630"/>
        <v>228</v>
      </c>
      <c r="E9639" s="815">
        <v>1986</v>
      </c>
    </row>
    <row r="9640" spans="1:5">
      <c r="A9640" s="816">
        <f t="shared" si="627"/>
        <v>31552</v>
      </c>
      <c r="B9640" s="815">
        <f t="shared" si="628"/>
        <v>140</v>
      </c>
      <c r="C9640" s="815">
        <f t="shared" si="629"/>
        <v>226</v>
      </c>
      <c r="D9640" s="815">
        <f t="shared" si="630"/>
        <v>227</v>
      </c>
      <c r="E9640" s="815">
        <v>1986</v>
      </c>
    </row>
    <row r="9641" spans="1:5">
      <c r="A9641" s="816">
        <f t="shared" si="627"/>
        <v>31553</v>
      </c>
      <c r="B9641" s="815">
        <f t="shared" si="628"/>
        <v>141</v>
      </c>
      <c r="C9641" s="815">
        <f t="shared" si="629"/>
        <v>225</v>
      </c>
      <c r="D9641" s="815">
        <f t="shared" si="630"/>
        <v>226</v>
      </c>
      <c r="E9641" s="815">
        <v>1986</v>
      </c>
    </row>
    <row r="9642" spans="1:5">
      <c r="A9642" s="816">
        <f t="shared" si="627"/>
        <v>31554</v>
      </c>
      <c r="B9642" s="815">
        <f t="shared" si="628"/>
        <v>142</v>
      </c>
      <c r="C9642" s="815">
        <f t="shared" si="629"/>
        <v>224</v>
      </c>
      <c r="D9642" s="815">
        <f t="shared" si="630"/>
        <v>225</v>
      </c>
      <c r="E9642" s="815">
        <v>1986</v>
      </c>
    </row>
    <row r="9643" spans="1:5">
      <c r="A9643" s="816">
        <f t="shared" si="627"/>
        <v>31555</v>
      </c>
      <c r="B9643" s="815">
        <f t="shared" si="628"/>
        <v>143</v>
      </c>
      <c r="C9643" s="815">
        <f t="shared" si="629"/>
        <v>223</v>
      </c>
      <c r="D9643" s="815">
        <f t="shared" si="630"/>
        <v>224</v>
      </c>
      <c r="E9643" s="815">
        <v>1986</v>
      </c>
    </row>
    <row r="9644" spans="1:5">
      <c r="A9644" s="816">
        <f t="shared" si="627"/>
        <v>31556</v>
      </c>
      <c r="B9644" s="815">
        <f t="shared" si="628"/>
        <v>144</v>
      </c>
      <c r="C9644" s="815">
        <f t="shared" si="629"/>
        <v>222</v>
      </c>
      <c r="D9644" s="815">
        <f t="shared" si="630"/>
        <v>223</v>
      </c>
      <c r="E9644" s="815">
        <v>1986</v>
      </c>
    </row>
    <row r="9645" spans="1:5">
      <c r="A9645" s="816">
        <f t="shared" si="627"/>
        <v>31557</v>
      </c>
      <c r="B9645" s="815">
        <f t="shared" si="628"/>
        <v>145</v>
      </c>
      <c r="C9645" s="815">
        <f t="shared" si="629"/>
        <v>221</v>
      </c>
      <c r="D9645" s="815">
        <f t="shared" si="630"/>
        <v>222</v>
      </c>
      <c r="E9645" s="815">
        <v>1986</v>
      </c>
    </row>
    <row r="9646" spans="1:5">
      <c r="A9646" s="816">
        <f t="shared" si="627"/>
        <v>31558</v>
      </c>
      <c r="B9646" s="815">
        <f t="shared" si="628"/>
        <v>146</v>
      </c>
      <c r="C9646" s="815">
        <f t="shared" si="629"/>
        <v>220</v>
      </c>
      <c r="D9646" s="815">
        <f t="shared" si="630"/>
        <v>221</v>
      </c>
      <c r="E9646" s="815">
        <v>1986</v>
      </c>
    </row>
    <row r="9647" spans="1:5">
      <c r="A9647" s="816">
        <f t="shared" si="627"/>
        <v>31559</v>
      </c>
      <c r="B9647" s="815">
        <f t="shared" si="628"/>
        <v>147</v>
      </c>
      <c r="C9647" s="815">
        <f t="shared" si="629"/>
        <v>219</v>
      </c>
      <c r="D9647" s="815">
        <f t="shared" si="630"/>
        <v>220</v>
      </c>
      <c r="E9647" s="815">
        <v>1986</v>
      </c>
    </row>
    <row r="9648" spans="1:5">
      <c r="A9648" s="816">
        <f t="shared" si="627"/>
        <v>31560</v>
      </c>
      <c r="B9648" s="815">
        <f t="shared" si="628"/>
        <v>148</v>
      </c>
      <c r="C9648" s="815">
        <f t="shared" si="629"/>
        <v>218</v>
      </c>
      <c r="D9648" s="815">
        <f t="shared" si="630"/>
        <v>219</v>
      </c>
      <c r="E9648" s="815">
        <v>1986</v>
      </c>
    </row>
    <row r="9649" spans="1:5">
      <c r="A9649" s="816">
        <f t="shared" si="627"/>
        <v>31561</v>
      </c>
      <c r="B9649" s="815">
        <f t="shared" si="628"/>
        <v>149</v>
      </c>
      <c r="C9649" s="815">
        <f t="shared" si="629"/>
        <v>217</v>
      </c>
      <c r="D9649" s="815">
        <f t="shared" si="630"/>
        <v>218</v>
      </c>
      <c r="E9649" s="815">
        <v>1986</v>
      </c>
    </row>
    <row r="9650" spans="1:5">
      <c r="A9650" s="816">
        <f t="shared" si="627"/>
        <v>31562</v>
      </c>
      <c r="B9650" s="815">
        <f t="shared" si="628"/>
        <v>150</v>
      </c>
      <c r="C9650" s="815">
        <f t="shared" si="629"/>
        <v>216</v>
      </c>
      <c r="D9650" s="815">
        <f t="shared" si="630"/>
        <v>217</v>
      </c>
      <c r="E9650" s="815">
        <v>1986</v>
      </c>
    </row>
    <row r="9651" spans="1:5">
      <c r="A9651" s="816">
        <f t="shared" ref="A9651:A9714" si="631">A9650+1</f>
        <v>31563</v>
      </c>
      <c r="B9651" s="815">
        <f t="shared" si="628"/>
        <v>151</v>
      </c>
      <c r="C9651" s="815">
        <f t="shared" si="629"/>
        <v>215</v>
      </c>
      <c r="D9651" s="815">
        <f t="shared" si="630"/>
        <v>216</v>
      </c>
      <c r="E9651" s="815">
        <v>1986</v>
      </c>
    </row>
    <row r="9652" spans="1:5">
      <c r="A9652" s="816">
        <f t="shared" si="631"/>
        <v>31564</v>
      </c>
      <c r="B9652" s="815">
        <f t="shared" si="628"/>
        <v>152</v>
      </c>
      <c r="C9652" s="815">
        <f t="shared" si="629"/>
        <v>214</v>
      </c>
      <c r="D9652" s="815">
        <f t="shared" si="630"/>
        <v>215</v>
      </c>
      <c r="E9652" s="815">
        <v>1986</v>
      </c>
    </row>
    <row r="9653" spans="1:5">
      <c r="A9653" s="816">
        <f t="shared" si="631"/>
        <v>31565</v>
      </c>
      <c r="B9653" s="815">
        <f t="shared" si="628"/>
        <v>153</v>
      </c>
      <c r="C9653" s="815">
        <f t="shared" si="629"/>
        <v>213</v>
      </c>
      <c r="D9653" s="815">
        <f t="shared" si="630"/>
        <v>214</v>
      </c>
      <c r="E9653" s="815">
        <v>1986</v>
      </c>
    </row>
    <row r="9654" spans="1:5">
      <c r="A9654" s="816">
        <f t="shared" si="631"/>
        <v>31566</v>
      </c>
      <c r="B9654" s="815">
        <f t="shared" si="628"/>
        <v>154</v>
      </c>
      <c r="C9654" s="815">
        <f t="shared" si="629"/>
        <v>212</v>
      </c>
      <c r="D9654" s="815">
        <f t="shared" si="630"/>
        <v>213</v>
      </c>
      <c r="E9654" s="815">
        <v>1986</v>
      </c>
    </row>
    <row r="9655" spans="1:5">
      <c r="A9655" s="816">
        <f t="shared" si="631"/>
        <v>31567</v>
      </c>
      <c r="B9655" s="815">
        <f t="shared" si="628"/>
        <v>155</v>
      </c>
      <c r="C9655" s="815">
        <f t="shared" si="629"/>
        <v>211</v>
      </c>
      <c r="D9655" s="815">
        <f t="shared" si="630"/>
        <v>212</v>
      </c>
      <c r="E9655" s="815">
        <v>1986</v>
      </c>
    </row>
    <row r="9656" spans="1:5">
      <c r="A9656" s="816">
        <f t="shared" si="631"/>
        <v>31568</v>
      </c>
      <c r="B9656" s="815">
        <f t="shared" si="628"/>
        <v>156</v>
      </c>
      <c r="C9656" s="815">
        <f t="shared" si="629"/>
        <v>210</v>
      </c>
      <c r="D9656" s="815">
        <f t="shared" si="630"/>
        <v>211</v>
      </c>
      <c r="E9656" s="815">
        <v>1986</v>
      </c>
    </row>
    <row r="9657" spans="1:5">
      <c r="A9657" s="816">
        <f t="shared" si="631"/>
        <v>31569</v>
      </c>
      <c r="B9657" s="815">
        <f t="shared" si="628"/>
        <v>157</v>
      </c>
      <c r="C9657" s="815">
        <f t="shared" si="629"/>
        <v>209</v>
      </c>
      <c r="D9657" s="815">
        <f t="shared" si="630"/>
        <v>210</v>
      </c>
      <c r="E9657" s="815">
        <v>1986</v>
      </c>
    </row>
    <row r="9658" spans="1:5">
      <c r="A9658" s="816">
        <f t="shared" si="631"/>
        <v>31570</v>
      </c>
      <c r="B9658" s="815">
        <f t="shared" si="628"/>
        <v>158</v>
      </c>
      <c r="C9658" s="815">
        <f t="shared" si="629"/>
        <v>208</v>
      </c>
      <c r="D9658" s="815">
        <f t="shared" si="630"/>
        <v>209</v>
      </c>
      <c r="E9658" s="815">
        <v>1986</v>
      </c>
    </row>
    <row r="9659" spans="1:5">
      <c r="A9659" s="816">
        <f t="shared" si="631"/>
        <v>31571</v>
      </c>
      <c r="B9659" s="815">
        <f t="shared" si="628"/>
        <v>159</v>
      </c>
      <c r="C9659" s="815">
        <f t="shared" si="629"/>
        <v>207</v>
      </c>
      <c r="D9659" s="815">
        <f t="shared" si="630"/>
        <v>208</v>
      </c>
      <c r="E9659" s="815">
        <v>1986</v>
      </c>
    </row>
    <row r="9660" spans="1:5">
      <c r="A9660" s="816">
        <f t="shared" si="631"/>
        <v>31572</v>
      </c>
      <c r="B9660" s="815">
        <f t="shared" si="628"/>
        <v>160</v>
      </c>
      <c r="C9660" s="815">
        <f t="shared" si="629"/>
        <v>206</v>
      </c>
      <c r="D9660" s="815">
        <f t="shared" si="630"/>
        <v>207</v>
      </c>
      <c r="E9660" s="815">
        <v>1986</v>
      </c>
    </row>
    <row r="9661" spans="1:5">
      <c r="A9661" s="816">
        <f t="shared" si="631"/>
        <v>31573</v>
      </c>
      <c r="B9661" s="815">
        <f t="shared" si="628"/>
        <v>161</v>
      </c>
      <c r="C9661" s="815">
        <f t="shared" si="629"/>
        <v>205</v>
      </c>
      <c r="D9661" s="815">
        <f t="shared" si="630"/>
        <v>206</v>
      </c>
      <c r="E9661" s="815">
        <v>1986</v>
      </c>
    </row>
    <row r="9662" spans="1:5">
      <c r="A9662" s="816">
        <f t="shared" si="631"/>
        <v>31574</v>
      </c>
      <c r="B9662" s="815">
        <f t="shared" si="628"/>
        <v>162</v>
      </c>
      <c r="C9662" s="815">
        <f t="shared" si="629"/>
        <v>204</v>
      </c>
      <c r="D9662" s="815">
        <f t="shared" si="630"/>
        <v>205</v>
      </c>
      <c r="E9662" s="815">
        <v>1986</v>
      </c>
    </row>
    <row r="9663" spans="1:5">
      <c r="A9663" s="816">
        <f t="shared" si="631"/>
        <v>31575</v>
      </c>
      <c r="B9663" s="815">
        <f t="shared" si="628"/>
        <v>163</v>
      </c>
      <c r="C9663" s="815">
        <f t="shared" si="629"/>
        <v>203</v>
      </c>
      <c r="D9663" s="815">
        <f t="shared" si="630"/>
        <v>204</v>
      </c>
      <c r="E9663" s="815">
        <v>1986</v>
      </c>
    </row>
    <row r="9664" spans="1:5">
      <c r="A9664" s="816">
        <f t="shared" si="631"/>
        <v>31576</v>
      </c>
      <c r="B9664" s="815">
        <f t="shared" si="628"/>
        <v>164</v>
      </c>
      <c r="C9664" s="815">
        <f t="shared" si="629"/>
        <v>202</v>
      </c>
      <c r="D9664" s="815">
        <f t="shared" si="630"/>
        <v>203</v>
      </c>
      <c r="E9664" s="815">
        <v>1986</v>
      </c>
    </row>
    <row r="9665" spans="1:5">
      <c r="A9665" s="816">
        <f t="shared" si="631"/>
        <v>31577</v>
      </c>
      <c r="B9665" s="815">
        <f t="shared" si="628"/>
        <v>165</v>
      </c>
      <c r="C9665" s="815">
        <f t="shared" si="629"/>
        <v>201</v>
      </c>
      <c r="D9665" s="815">
        <f t="shared" si="630"/>
        <v>202</v>
      </c>
      <c r="E9665" s="815">
        <v>1986</v>
      </c>
    </row>
    <row r="9666" spans="1:5">
      <c r="A9666" s="816">
        <f t="shared" si="631"/>
        <v>31578</v>
      </c>
      <c r="B9666" s="815">
        <f t="shared" si="628"/>
        <v>166</v>
      </c>
      <c r="C9666" s="815">
        <f t="shared" si="629"/>
        <v>200</v>
      </c>
      <c r="D9666" s="815">
        <f t="shared" si="630"/>
        <v>201</v>
      </c>
      <c r="E9666" s="815">
        <v>1986</v>
      </c>
    </row>
    <row r="9667" spans="1:5">
      <c r="A9667" s="816">
        <f t="shared" si="631"/>
        <v>31579</v>
      </c>
      <c r="B9667" s="815">
        <f t="shared" si="628"/>
        <v>167</v>
      </c>
      <c r="C9667" s="815">
        <f t="shared" si="629"/>
        <v>199</v>
      </c>
      <c r="D9667" s="815">
        <f t="shared" si="630"/>
        <v>200</v>
      </c>
      <c r="E9667" s="815">
        <v>1986</v>
      </c>
    </row>
    <row r="9668" spans="1:5">
      <c r="A9668" s="816">
        <f t="shared" si="631"/>
        <v>31580</v>
      </c>
      <c r="B9668" s="815">
        <f t="shared" si="628"/>
        <v>168</v>
      </c>
      <c r="C9668" s="815">
        <f t="shared" si="629"/>
        <v>198</v>
      </c>
      <c r="D9668" s="815">
        <f t="shared" si="630"/>
        <v>199</v>
      </c>
      <c r="E9668" s="815">
        <v>1986</v>
      </c>
    </row>
    <row r="9669" spans="1:5">
      <c r="A9669" s="816">
        <f t="shared" si="631"/>
        <v>31581</v>
      </c>
      <c r="B9669" s="815">
        <f t="shared" si="628"/>
        <v>169</v>
      </c>
      <c r="C9669" s="815">
        <f t="shared" si="629"/>
        <v>197</v>
      </c>
      <c r="D9669" s="815">
        <f t="shared" si="630"/>
        <v>198</v>
      </c>
      <c r="E9669" s="815">
        <v>1986</v>
      </c>
    </row>
    <row r="9670" spans="1:5">
      <c r="A9670" s="816">
        <f t="shared" si="631"/>
        <v>31582</v>
      </c>
      <c r="B9670" s="815">
        <f t="shared" si="628"/>
        <v>170</v>
      </c>
      <c r="C9670" s="815">
        <f t="shared" si="629"/>
        <v>196</v>
      </c>
      <c r="D9670" s="815">
        <f t="shared" si="630"/>
        <v>197</v>
      </c>
      <c r="E9670" s="815">
        <v>1986</v>
      </c>
    </row>
    <row r="9671" spans="1:5">
      <c r="A9671" s="816">
        <f t="shared" si="631"/>
        <v>31583</v>
      </c>
      <c r="B9671" s="815">
        <f t="shared" si="628"/>
        <v>171</v>
      </c>
      <c r="C9671" s="815">
        <f t="shared" si="629"/>
        <v>195</v>
      </c>
      <c r="D9671" s="815">
        <f t="shared" si="630"/>
        <v>196</v>
      </c>
      <c r="E9671" s="815">
        <v>1986</v>
      </c>
    </row>
    <row r="9672" spans="1:5">
      <c r="A9672" s="816">
        <f t="shared" si="631"/>
        <v>31584</v>
      </c>
      <c r="B9672" s="815">
        <f t="shared" si="628"/>
        <v>172</v>
      </c>
      <c r="C9672" s="815">
        <f t="shared" si="629"/>
        <v>194</v>
      </c>
      <c r="D9672" s="815">
        <f t="shared" si="630"/>
        <v>195</v>
      </c>
      <c r="E9672" s="815">
        <v>1986</v>
      </c>
    </row>
    <row r="9673" spans="1:5">
      <c r="A9673" s="816">
        <f t="shared" si="631"/>
        <v>31585</v>
      </c>
      <c r="B9673" s="815">
        <f t="shared" si="628"/>
        <v>173</v>
      </c>
      <c r="C9673" s="815">
        <f t="shared" si="629"/>
        <v>193</v>
      </c>
      <c r="D9673" s="815">
        <f t="shared" si="630"/>
        <v>194</v>
      </c>
      <c r="E9673" s="815">
        <v>1986</v>
      </c>
    </row>
    <row r="9674" spans="1:5">
      <c r="A9674" s="816">
        <f t="shared" si="631"/>
        <v>31586</v>
      </c>
      <c r="B9674" s="815">
        <f t="shared" si="628"/>
        <v>174</v>
      </c>
      <c r="C9674" s="815">
        <f t="shared" si="629"/>
        <v>192</v>
      </c>
      <c r="D9674" s="815">
        <f t="shared" si="630"/>
        <v>193</v>
      </c>
      <c r="E9674" s="815">
        <v>1986</v>
      </c>
    </row>
    <row r="9675" spans="1:5">
      <c r="A9675" s="816">
        <f t="shared" si="631"/>
        <v>31587</v>
      </c>
      <c r="B9675" s="815">
        <f t="shared" si="628"/>
        <v>175</v>
      </c>
      <c r="C9675" s="815">
        <f t="shared" si="629"/>
        <v>191</v>
      </c>
      <c r="D9675" s="815">
        <f t="shared" si="630"/>
        <v>192</v>
      </c>
      <c r="E9675" s="815">
        <v>1986</v>
      </c>
    </row>
    <row r="9676" spans="1:5">
      <c r="A9676" s="816">
        <f t="shared" si="631"/>
        <v>31588</v>
      </c>
      <c r="B9676" s="815">
        <f t="shared" si="628"/>
        <v>176</v>
      </c>
      <c r="C9676" s="815">
        <f t="shared" si="629"/>
        <v>190</v>
      </c>
      <c r="D9676" s="815">
        <f t="shared" si="630"/>
        <v>191</v>
      </c>
      <c r="E9676" s="815">
        <v>1986</v>
      </c>
    </row>
    <row r="9677" spans="1:5">
      <c r="A9677" s="816">
        <f t="shared" si="631"/>
        <v>31589</v>
      </c>
      <c r="B9677" s="815">
        <f t="shared" si="628"/>
        <v>177</v>
      </c>
      <c r="C9677" s="815">
        <f t="shared" si="629"/>
        <v>189</v>
      </c>
      <c r="D9677" s="815">
        <f t="shared" si="630"/>
        <v>190</v>
      </c>
      <c r="E9677" s="815">
        <v>1986</v>
      </c>
    </row>
    <row r="9678" spans="1:5">
      <c r="A9678" s="816">
        <f t="shared" si="631"/>
        <v>31590</v>
      </c>
      <c r="B9678" s="815">
        <f t="shared" si="628"/>
        <v>178</v>
      </c>
      <c r="C9678" s="815">
        <f t="shared" si="629"/>
        <v>188</v>
      </c>
      <c r="D9678" s="815">
        <f t="shared" si="630"/>
        <v>189</v>
      </c>
      <c r="E9678" s="815">
        <v>1986</v>
      </c>
    </row>
    <row r="9679" spans="1:5">
      <c r="A9679" s="816">
        <f t="shared" si="631"/>
        <v>31591</v>
      </c>
      <c r="B9679" s="815">
        <f t="shared" si="628"/>
        <v>179</v>
      </c>
      <c r="C9679" s="815">
        <f t="shared" si="629"/>
        <v>187</v>
      </c>
      <c r="D9679" s="815">
        <f t="shared" si="630"/>
        <v>188</v>
      </c>
      <c r="E9679" s="815">
        <v>1986</v>
      </c>
    </row>
    <row r="9680" spans="1:5">
      <c r="A9680" s="816">
        <f t="shared" si="631"/>
        <v>31592</v>
      </c>
      <c r="B9680" s="815">
        <f t="shared" si="628"/>
        <v>180</v>
      </c>
      <c r="C9680" s="815">
        <f t="shared" si="629"/>
        <v>186</v>
      </c>
      <c r="D9680" s="815">
        <f t="shared" si="630"/>
        <v>187</v>
      </c>
      <c r="E9680" s="815">
        <v>1986</v>
      </c>
    </row>
    <row r="9681" spans="1:5">
      <c r="A9681" s="816">
        <f t="shared" si="631"/>
        <v>31593</v>
      </c>
      <c r="B9681" s="815">
        <f t="shared" si="628"/>
        <v>181</v>
      </c>
      <c r="C9681" s="815">
        <f t="shared" si="629"/>
        <v>185</v>
      </c>
      <c r="D9681" s="815">
        <f t="shared" si="630"/>
        <v>186</v>
      </c>
      <c r="E9681" s="815">
        <v>1986</v>
      </c>
    </row>
    <row r="9682" spans="1:5">
      <c r="A9682" s="816">
        <f t="shared" si="631"/>
        <v>31594</v>
      </c>
      <c r="B9682" s="815">
        <f t="shared" si="628"/>
        <v>182</v>
      </c>
      <c r="C9682" s="815">
        <f t="shared" si="629"/>
        <v>184</v>
      </c>
      <c r="D9682" s="815">
        <f t="shared" si="630"/>
        <v>185</v>
      </c>
      <c r="E9682" s="815">
        <v>1986</v>
      </c>
    </row>
    <row r="9683" spans="1:5">
      <c r="A9683" s="816">
        <f t="shared" si="631"/>
        <v>31595</v>
      </c>
      <c r="B9683" s="815">
        <f t="shared" si="628"/>
        <v>183</v>
      </c>
      <c r="C9683" s="815">
        <f t="shared" si="629"/>
        <v>183</v>
      </c>
      <c r="D9683" s="815">
        <f t="shared" si="630"/>
        <v>184</v>
      </c>
      <c r="E9683" s="815">
        <v>1986</v>
      </c>
    </row>
    <row r="9684" spans="1:5">
      <c r="A9684" s="816">
        <f t="shared" si="631"/>
        <v>31596</v>
      </c>
      <c r="B9684" s="815">
        <f t="shared" si="628"/>
        <v>184</v>
      </c>
      <c r="C9684" s="815">
        <f t="shared" si="629"/>
        <v>182</v>
      </c>
      <c r="D9684" s="815">
        <f t="shared" si="630"/>
        <v>183</v>
      </c>
      <c r="E9684" s="815">
        <v>1986</v>
      </c>
    </row>
    <row r="9685" spans="1:5">
      <c r="A9685" s="816">
        <f t="shared" si="631"/>
        <v>31597</v>
      </c>
      <c r="B9685" s="815">
        <f t="shared" si="628"/>
        <v>185</v>
      </c>
      <c r="C9685" s="815">
        <f t="shared" si="629"/>
        <v>181</v>
      </c>
      <c r="D9685" s="815">
        <f t="shared" si="630"/>
        <v>182</v>
      </c>
      <c r="E9685" s="815">
        <v>1986</v>
      </c>
    </row>
    <row r="9686" spans="1:5">
      <c r="A9686" s="816">
        <f t="shared" si="631"/>
        <v>31598</v>
      </c>
      <c r="B9686" s="815">
        <f t="shared" si="628"/>
        <v>186</v>
      </c>
      <c r="C9686" s="815">
        <f t="shared" si="629"/>
        <v>180</v>
      </c>
      <c r="D9686" s="815">
        <f t="shared" si="630"/>
        <v>181</v>
      </c>
      <c r="E9686" s="815">
        <v>1986</v>
      </c>
    </row>
    <row r="9687" spans="1:5">
      <c r="A9687" s="816">
        <f t="shared" si="631"/>
        <v>31599</v>
      </c>
      <c r="B9687" s="815">
        <f t="shared" si="628"/>
        <v>187</v>
      </c>
      <c r="C9687" s="815">
        <f t="shared" si="629"/>
        <v>179</v>
      </c>
      <c r="D9687" s="815">
        <f t="shared" si="630"/>
        <v>180</v>
      </c>
      <c r="E9687" s="815">
        <v>1986</v>
      </c>
    </row>
    <row r="9688" spans="1:5">
      <c r="A9688" s="816">
        <f t="shared" si="631"/>
        <v>31600</v>
      </c>
      <c r="B9688" s="815">
        <f t="shared" si="628"/>
        <v>188</v>
      </c>
      <c r="C9688" s="815">
        <f t="shared" si="629"/>
        <v>178</v>
      </c>
      <c r="D9688" s="815">
        <f t="shared" si="630"/>
        <v>179</v>
      </c>
      <c r="E9688" s="815">
        <v>1986</v>
      </c>
    </row>
    <row r="9689" spans="1:5">
      <c r="A9689" s="816">
        <f t="shared" si="631"/>
        <v>31601</v>
      </c>
      <c r="B9689" s="815">
        <f t="shared" si="628"/>
        <v>189</v>
      </c>
      <c r="C9689" s="815">
        <f t="shared" si="629"/>
        <v>177</v>
      </c>
      <c r="D9689" s="815">
        <f t="shared" si="630"/>
        <v>178</v>
      </c>
      <c r="E9689" s="815">
        <v>1986</v>
      </c>
    </row>
    <row r="9690" spans="1:5">
      <c r="A9690" s="816">
        <f t="shared" si="631"/>
        <v>31602</v>
      </c>
      <c r="B9690" s="815">
        <f t="shared" si="628"/>
        <v>190</v>
      </c>
      <c r="C9690" s="815">
        <f t="shared" si="629"/>
        <v>176</v>
      </c>
      <c r="D9690" s="815">
        <f t="shared" si="630"/>
        <v>177</v>
      </c>
      <c r="E9690" s="815">
        <v>1986</v>
      </c>
    </row>
    <row r="9691" spans="1:5">
      <c r="A9691" s="816">
        <f t="shared" si="631"/>
        <v>31603</v>
      </c>
      <c r="B9691" s="815">
        <f t="shared" si="628"/>
        <v>191</v>
      </c>
      <c r="C9691" s="815">
        <f t="shared" si="629"/>
        <v>175</v>
      </c>
      <c r="D9691" s="815">
        <f t="shared" si="630"/>
        <v>176</v>
      </c>
      <c r="E9691" s="815">
        <v>1986</v>
      </c>
    </row>
    <row r="9692" spans="1:5">
      <c r="A9692" s="816">
        <f t="shared" si="631"/>
        <v>31604</v>
      </c>
      <c r="B9692" s="815">
        <f t="shared" si="628"/>
        <v>192</v>
      </c>
      <c r="C9692" s="815">
        <f t="shared" si="629"/>
        <v>174</v>
      </c>
      <c r="D9692" s="815">
        <f t="shared" si="630"/>
        <v>175</v>
      </c>
      <c r="E9692" s="815">
        <v>1986</v>
      </c>
    </row>
    <row r="9693" spans="1:5">
      <c r="A9693" s="816">
        <f t="shared" si="631"/>
        <v>31605</v>
      </c>
      <c r="B9693" s="815">
        <f t="shared" si="628"/>
        <v>193</v>
      </c>
      <c r="C9693" s="815">
        <f t="shared" si="629"/>
        <v>173</v>
      </c>
      <c r="D9693" s="815">
        <f t="shared" si="630"/>
        <v>174</v>
      </c>
      <c r="E9693" s="815">
        <v>1986</v>
      </c>
    </row>
    <row r="9694" spans="1:5">
      <c r="A9694" s="816">
        <f t="shared" si="631"/>
        <v>31606</v>
      </c>
      <c r="B9694" s="815">
        <f t="shared" si="628"/>
        <v>194</v>
      </c>
      <c r="C9694" s="815">
        <f t="shared" si="629"/>
        <v>172</v>
      </c>
      <c r="D9694" s="815">
        <f t="shared" si="630"/>
        <v>173</v>
      </c>
      <c r="E9694" s="815">
        <v>1986</v>
      </c>
    </row>
    <row r="9695" spans="1:5">
      <c r="A9695" s="816">
        <f t="shared" si="631"/>
        <v>31607</v>
      </c>
      <c r="B9695" s="815">
        <f t="shared" ref="B9695:B9758" si="632">B9694+1</f>
        <v>195</v>
      </c>
      <c r="C9695" s="815">
        <f t="shared" ref="C9695:C9758" si="633">C9694-1</f>
        <v>171</v>
      </c>
      <c r="D9695" s="815">
        <f t="shared" ref="D9695:D9758" si="634">D9694-1</f>
        <v>172</v>
      </c>
      <c r="E9695" s="815">
        <v>1986</v>
      </c>
    </row>
    <row r="9696" spans="1:5">
      <c r="A9696" s="816">
        <f t="shared" si="631"/>
        <v>31608</v>
      </c>
      <c r="B9696" s="815">
        <f t="shared" si="632"/>
        <v>196</v>
      </c>
      <c r="C9696" s="815">
        <f t="shared" si="633"/>
        <v>170</v>
      </c>
      <c r="D9696" s="815">
        <f t="shared" si="634"/>
        <v>171</v>
      </c>
      <c r="E9696" s="815">
        <v>1986</v>
      </c>
    </row>
    <row r="9697" spans="1:5">
      <c r="A9697" s="816">
        <f t="shared" si="631"/>
        <v>31609</v>
      </c>
      <c r="B9697" s="815">
        <f t="shared" si="632"/>
        <v>197</v>
      </c>
      <c r="C9697" s="815">
        <f t="shared" si="633"/>
        <v>169</v>
      </c>
      <c r="D9697" s="815">
        <f t="shared" si="634"/>
        <v>170</v>
      </c>
      <c r="E9697" s="815">
        <v>1986</v>
      </c>
    </row>
    <row r="9698" spans="1:5">
      <c r="A9698" s="816">
        <f t="shared" si="631"/>
        <v>31610</v>
      </c>
      <c r="B9698" s="815">
        <f t="shared" si="632"/>
        <v>198</v>
      </c>
      <c r="C9698" s="815">
        <f t="shared" si="633"/>
        <v>168</v>
      </c>
      <c r="D9698" s="815">
        <f t="shared" si="634"/>
        <v>169</v>
      </c>
      <c r="E9698" s="815">
        <v>1986</v>
      </c>
    </row>
    <row r="9699" spans="1:5">
      <c r="A9699" s="816">
        <f t="shared" si="631"/>
        <v>31611</v>
      </c>
      <c r="B9699" s="815">
        <f t="shared" si="632"/>
        <v>199</v>
      </c>
      <c r="C9699" s="815">
        <f t="shared" si="633"/>
        <v>167</v>
      </c>
      <c r="D9699" s="815">
        <f t="shared" si="634"/>
        <v>168</v>
      </c>
      <c r="E9699" s="815">
        <v>1986</v>
      </c>
    </row>
    <row r="9700" spans="1:5">
      <c r="A9700" s="816">
        <f t="shared" si="631"/>
        <v>31612</v>
      </c>
      <c r="B9700" s="815">
        <f t="shared" si="632"/>
        <v>200</v>
      </c>
      <c r="C9700" s="815">
        <f t="shared" si="633"/>
        <v>166</v>
      </c>
      <c r="D9700" s="815">
        <f t="shared" si="634"/>
        <v>167</v>
      </c>
      <c r="E9700" s="815">
        <v>1986</v>
      </c>
    </row>
    <row r="9701" spans="1:5">
      <c r="A9701" s="816">
        <f t="shared" si="631"/>
        <v>31613</v>
      </c>
      <c r="B9701" s="815">
        <f t="shared" si="632"/>
        <v>201</v>
      </c>
      <c r="C9701" s="815">
        <f t="shared" si="633"/>
        <v>165</v>
      </c>
      <c r="D9701" s="815">
        <f t="shared" si="634"/>
        <v>166</v>
      </c>
      <c r="E9701" s="815">
        <v>1986</v>
      </c>
    </row>
    <row r="9702" spans="1:5">
      <c r="A9702" s="816">
        <f t="shared" si="631"/>
        <v>31614</v>
      </c>
      <c r="B9702" s="815">
        <f t="shared" si="632"/>
        <v>202</v>
      </c>
      <c r="C9702" s="815">
        <f t="shared" si="633"/>
        <v>164</v>
      </c>
      <c r="D9702" s="815">
        <f t="shared" si="634"/>
        <v>165</v>
      </c>
      <c r="E9702" s="815">
        <v>1986</v>
      </c>
    </row>
    <row r="9703" spans="1:5">
      <c r="A9703" s="816">
        <f t="shared" si="631"/>
        <v>31615</v>
      </c>
      <c r="B9703" s="815">
        <f t="shared" si="632"/>
        <v>203</v>
      </c>
      <c r="C9703" s="815">
        <f t="shared" si="633"/>
        <v>163</v>
      </c>
      <c r="D9703" s="815">
        <f t="shared" si="634"/>
        <v>164</v>
      </c>
      <c r="E9703" s="815">
        <v>1986</v>
      </c>
    </row>
    <row r="9704" spans="1:5">
      <c r="A9704" s="816">
        <f t="shared" si="631"/>
        <v>31616</v>
      </c>
      <c r="B9704" s="815">
        <f t="shared" si="632"/>
        <v>204</v>
      </c>
      <c r="C9704" s="815">
        <f t="shared" si="633"/>
        <v>162</v>
      </c>
      <c r="D9704" s="815">
        <f t="shared" si="634"/>
        <v>163</v>
      </c>
      <c r="E9704" s="815">
        <v>1986</v>
      </c>
    </row>
    <row r="9705" spans="1:5">
      <c r="A9705" s="816">
        <f t="shared" si="631"/>
        <v>31617</v>
      </c>
      <c r="B9705" s="815">
        <f t="shared" si="632"/>
        <v>205</v>
      </c>
      <c r="C9705" s="815">
        <f t="shared" si="633"/>
        <v>161</v>
      </c>
      <c r="D9705" s="815">
        <f t="shared" si="634"/>
        <v>162</v>
      </c>
      <c r="E9705" s="815">
        <v>1986</v>
      </c>
    </row>
    <row r="9706" spans="1:5">
      <c r="A9706" s="816">
        <f t="shared" si="631"/>
        <v>31618</v>
      </c>
      <c r="B9706" s="815">
        <f t="shared" si="632"/>
        <v>206</v>
      </c>
      <c r="C9706" s="815">
        <f t="shared" si="633"/>
        <v>160</v>
      </c>
      <c r="D9706" s="815">
        <f t="shared" si="634"/>
        <v>161</v>
      </c>
      <c r="E9706" s="815">
        <v>1986</v>
      </c>
    </row>
    <row r="9707" spans="1:5">
      <c r="A9707" s="816">
        <f t="shared" si="631"/>
        <v>31619</v>
      </c>
      <c r="B9707" s="815">
        <f t="shared" si="632"/>
        <v>207</v>
      </c>
      <c r="C9707" s="815">
        <f t="shared" si="633"/>
        <v>159</v>
      </c>
      <c r="D9707" s="815">
        <f t="shared" si="634"/>
        <v>160</v>
      </c>
      <c r="E9707" s="815">
        <v>1986</v>
      </c>
    </row>
    <row r="9708" spans="1:5">
      <c r="A9708" s="816">
        <f t="shared" si="631"/>
        <v>31620</v>
      </c>
      <c r="B9708" s="815">
        <f t="shared" si="632"/>
        <v>208</v>
      </c>
      <c r="C9708" s="815">
        <f t="shared" si="633"/>
        <v>158</v>
      </c>
      <c r="D9708" s="815">
        <f t="shared" si="634"/>
        <v>159</v>
      </c>
      <c r="E9708" s="815">
        <v>1986</v>
      </c>
    </row>
    <row r="9709" spans="1:5">
      <c r="A9709" s="816">
        <f t="shared" si="631"/>
        <v>31621</v>
      </c>
      <c r="B9709" s="815">
        <f t="shared" si="632"/>
        <v>209</v>
      </c>
      <c r="C9709" s="815">
        <f t="shared" si="633"/>
        <v>157</v>
      </c>
      <c r="D9709" s="815">
        <f t="shared" si="634"/>
        <v>158</v>
      </c>
      <c r="E9709" s="815">
        <v>1986</v>
      </c>
    </row>
    <row r="9710" spans="1:5">
      <c r="A9710" s="816">
        <f t="shared" si="631"/>
        <v>31622</v>
      </c>
      <c r="B9710" s="815">
        <f t="shared" si="632"/>
        <v>210</v>
      </c>
      <c r="C9710" s="815">
        <f t="shared" si="633"/>
        <v>156</v>
      </c>
      <c r="D9710" s="815">
        <f t="shared" si="634"/>
        <v>157</v>
      </c>
      <c r="E9710" s="815">
        <v>1986</v>
      </c>
    </row>
    <row r="9711" spans="1:5">
      <c r="A9711" s="816">
        <f t="shared" si="631"/>
        <v>31623</v>
      </c>
      <c r="B9711" s="815">
        <f t="shared" si="632"/>
        <v>211</v>
      </c>
      <c r="C9711" s="815">
        <f t="shared" si="633"/>
        <v>155</v>
      </c>
      <c r="D9711" s="815">
        <f t="shared" si="634"/>
        <v>156</v>
      </c>
      <c r="E9711" s="815">
        <v>1986</v>
      </c>
    </row>
    <row r="9712" spans="1:5">
      <c r="A9712" s="816">
        <f t="shared" si="631"/>
        <v>31624</v>
      </c>
      <c r="B9712" s="815">
        <f t="shared" si="632"/>
        <v>212</v>
      </c>
      <c r="C9712" s="815">
        <f t="shared" si="633"/>
        <v>154</v>
      </c>
      <c r="D9712" s="815">
        <f t="shared" si="634"/>
        <v>155</v>
      </c>
      <c r="E9712" s="815">
        <v>1986</v>
      </c>
    </row>
    <row r="9713" spans="1:5">
      <c r="A9713" s="816">
        <f t="shared" si="631"/>
        <v>31625</v>
      </c>
      <c r="B9713" s="815">
        <f t="shared" si="632"/>
        <v>213</v>
      </c>
      <c r="C9713" s="815">
        <f t="shared" si="633"/>
        <v>153</v>
      </c>
      <c r="D9713" s="815">
        <f t="shared" si="634"/>
        <v>154</v>
      </c>
      <c r="E9713" s="815">
        <v>1986</v>
      </c>
    </row>
    <row r="9714" spans="1:5">
      <c r="A9714" s="816">
        <f t="shared" si="631"/>
        <v>31626</v>
      </c>
      <c r="B9714" s="815">
        <f t="shared" si="632"/>
        <v>214</v>
      </c>
      <c r="C9714" s="815">
        <f t="shared" si="633"/>
        <v>152</v>
      </c>
      <c r="D9714" s="815">
        <f t="shared" si="634"/>
        <v>153</v>
      </c>
      <c r="E9714" s="815">
        <v>1986</v>
      </c>
    </row>
    <row r="9715" spans="1:5">
      <c r="A9715" s="816">
        <f t="shared" ref="A9715:A9778" si="635">A9714+1</f>
        <v>31627</v>
      </c>
      <c r="B9715" s="815">
        <f t="shared" si="632"/>
        <v>215</v>
      </c>
      <c r="C9715" s="815">
        <f t="shared" si="633"/>
        <v>151</v>
      </c>
      <c r="D9715" s="815">
        <f t="shared" si="634"/>
        <v>152</v>
      </c>
      <c r="E9715" s="815">
        <v>1986</v>
      </c>
    </row>
    <row r="9716" spans="1:5">
      <c r="A9716" s="816">
        <f t="shared" si="635"/>
        <v>31628</v>
      </c>
      <c r="B9716" s="815">
        <f t="shared" si="632"/>
        <v>216</v>
      </c>
      <c r="C9716" s="815">
        <f t="shared" si="633"/>
        <v>150</v>
      </c>
      <c r="D9716" s="815">
        <f t="shared" si="634"/>
        <v>151</v>
      </c>
      <c r="E9716" s="815">
        <v>1986</v>
      </c>
    </row>
    <row r="9717" spans="1:5">
      <c r="A9717" s="816">
        <f t="shared" si="635"/>
        <v>31629</v>
      </c>
      <c r="B9717" s="815">
        <f t="shared" si="632"/>
        <v>217</v>
      </c>
      <c r="C9717" s="815">
        <f t="shared" si="633"/>
        <v>149</v>
      </c>
      <c r="D9717" s="815">
        <f t="shared" si="634"/>
        <v>150</v>
      </c>
      <c r="E9717" s="815">
        <v>1986</v>
      </c>
    </row>
    <row r="9718" spans="1:5">
      <c r="A9718" s="816">
        <f t="shared" si="635"/>
        <v>31630</v>
      </c>
      <c r="B9718" s="815">
        <f t="shared" si="632"/>
        <v>218</v>
      </c>
      <c r="C9718" s="815">
        <f t="shared" si="633"/>
        <v>148</v>
      </c>
      <c r="D9718" s="815">
        <f t="shared" si="634"/>
        <v>149</v>
      </c>
      <c r="E9718" s="815">
        <v>1986</v>
      </c>
    </row>
    <row r="9719" spans="1:5">
      <c r="A9719" s="816">
        <f t="shared" si="635"/>
        <v>31631</v>
      </c>
      <c r="B9719" s="815">
        <f t="shared" si="632"/>
        <v>219</v>
      </c>
      <c r="C9719" s="815">
        <f t="shared" si="633"/>
        <v>147</v>
      </c>
      <c r="D9719" s="815">
        <f t="shared" si="634"/>
        <v>148</v>
      </c>
      <c r="E9719" s="815">
        <v>1986</v>
      </c>
    </row>
    <row r="9720" spans="1:5">
      <c r="A9720" s="816">
        <f t="shared" si="635"/>
        <v>31632</v>
      </c>
      <c r="B9720" s="815">
        <f t="shared" si="632"/>
        <v>220</v>
      </c>
      <c r="C9720" s="815">
        <f t="shared" si="633"/>
        <v>146</v>
      </c>
      <c r="D9720" s="815">
        <f t="shared" si="634"/>
        <v>147</v>
      </c>
      <c r="E9720" s="815">
        <v>1986</v>
      </c>
    </row>
    <row r="9721" spans="1:5">
      <c r="A9721" s="816">
        <f t="shared" si="635"/>
        <v>31633</v>
      </c>
      <c r="B9721" s="815">
        <f t="shared" si="632"/>
        <v>221</v>
      </c>
      <c r="C9721" s="815">
        <f t="shared" si="633"/>
        <v>145</v>
      </c>
      <c r="D9721" s="815">
        <f t="shared" si="634"/>
        <v>146</v>
      </c>
      <c r="E9721" s="815">
        <v>1986</v>
      </c>
    </row>
    <row r="9722" spans="1:5">
      <c r="A9722" s="816">
        <f t="shared" si="635"/>
        <v>31634</v>
      </c>
      <c r="B9722" s="815">
        <f t="shared" si="632"/>
        <v>222</v>
      </c>
      <c r="C9722" s="815">
        <f t="shared" si="633"/>
        <v>144</v>
      </c>
      <c r="D9722" s="815">
        <f t="shared" si="634"/>
        <v>145</v>
      </c>
      <c r="E9722" s="815">
        <v>1986</v>
      </c>
    </row>
    <row r="9723" spans="1:5">
      <c r="A9723" s="816">
        <f t="shared" si="635"/>
        <v>31635</v>
      </c>
      <c r="B9723" s="815">
        <f t="shared" si="632"/>
        <v>223</v>
      </c>
      <c r="C9723" s="815">
        <f t="shared" si="633"/>
        <v>143</v>
      </c>
      <c r="D9723" s="815">
        <f t="shared" si="634"/>
        <v>144</v>
      </c>
      <c r="E9723" s="815">
        <v>1986</v>
      </c>
    </row>
    <row r="9724" spans="1:5">
      <c r="A9724" s="816">
        <f t="shared" si="635"/>
        <v>31636</v>
      </c>
      <c r="B9724" s="815">
        <f t="shared" si="632"/>
        <v>224</v>
      </c>
      <c r="C9724" s="815">
        <f t="shared" si="633"/>
        <v>142</v>
      </c>
      <c r="D9724" s="815">
        <f t="shared" si="634"/>
        <v>143</v>
      </c>
      <c r="E9724" s="815">
        <v>1986</v>
      </c>
    </row>
    <row r="9725" spans="1:5">
      <c r="A9725" s="816">
        <f t="shared" si="635"/>
        <v>31637</v>
      </c>
      <c r="B9725" s="815">
        <f t="shared" si="632"/>
        <v>225</v>
      </c>
      <c r="C9725" s="815">
        <f t="shared" si="633"/>
        <v>141</v>
      </c>
      <c r="D9725" s="815">
        <f t="shared" si="634"/>
        <v>142</v>
      </c>
      <c r="E9725" s="815">
        <v>1986</v>
      </c>
    </row>
    <row r="9726" spans="1:5">
      <c r="A9726" s="816">
        <f t="shared" si="635"/>
        <v>31638</v>
      </c>
      <c r="B9726" s="815">
        <f t="shared" si="632"/>
        <v>226</v>
      </c>
      <c r="C9726" s="815">
        <f t="shared" si="633"/>
        <v>140</v>
      </c>
      <c r="D9726" s="815">
        <f t="shared" si="634"/>
        <v>141</v>
      </c>
      <c r="E9726" s="815">
        <v>1986</v>
      </c>
    </row>
    <row r="9727" spans="1:5">
      <c r="A9727" s="816">
        <f t="shared" si="635"/>
        <v>31639</v>
      </c>
      <c r="B9727" s="815">
        <f t="shared" si="632"/>
        <v>227</v>
      </c>
      <c r="C9727" s="815">
        <f t="shared" si="633"/>
        <v>139</v>
      </c>
      <c r="D9727" s="815">
        <f t="shared" si="634"/>
        <v>140</v>
      </c>
      <c r="E9727" s="815">
        <v>1986</v>
      </c>
    </row>
    <row r="9728" spans="1:5">
      <c r="A9728" s="816">
        <f t="shared" si="635"/>
        <v>31640</v>
      </c>
      <c r="B9728" s="815">
        <f t="shared" si="632"/>
        <v>228</v>
      </c>
      <c r="C9728" s="815">
        <f t="shared" si="633"/>
        <v>138</v>
      </c>
      <c r="D9728" s="815">
        <f t="shared" si="634"/>
        <v>139</v>
      </c>
      <c r="E9728" s="815">
        <v>1986</v>
      </c>
    </row>
    <row r="9729" spans="1:5">
      <c r="A9729" s="816">
        <f t="shared" si="635"/>
        <v>31641</v>
      </c>
      <c r="B9729" s="815">
        <f t="shared" si="632"/>
        <v>229</v>
      </c>
      <c r="C9729" s="815">
        <f t="shared" si="633"/>
        <v>137</v>
      </c>
      <c r="D9729" s="815">
        <f t="shared" si="634"/>
        <v>138</v>
      </c>
      <c r="E9729" s="815">
        <v>1986</v>
      </c>
    </row>
    <row r="9730" spans="1:5">
      <c r="A9730" s="816">
        <f t="shared" si="635"/>
        <v>31642</v>
      </c>
      <c r="B9730" s="815">
        <f t="shared" si="632"/>
        <v>230</v>
      </c>
      <c r="C9730" s="815">
        <f t="shared" si="633"/>
        <v>136</v>
      </c>
      <c r="D9730" s="815">
        <f t="shared" si="634"/>
        <v>137</v>
      </c>
      <c r="E9730" s="815">
        <v>1986</v>
      </c>
    </row>
    <row r="9731" spans="1:5">
      <c r="A9731" s="816">
        <f t="shared" si="635"/>
        <v>31643</v>
      </c>
      <c r="B9731" s="815">
        <f t="shared" si="632"/>
        <v>231</v>
      </c>
      <c r="C9731" s="815">
        <f t="shared" si="633"/>
        <v>135</v>
      </c>
      <c r="D9731" s="815">
        <f t="shared" si="634"/>
        <v>136</v>
      </c>
      <c r="E9731" s="815">
        <v>1986</v>
      </c>
    </row>
    <row r="9732" spans="1:5">
      <c r="A9732" s="816">
        <f t="shared" si="635"/>
        <v>31644</v>
      </c>
      <c r="B9732" s="815">
        <f t="shared" si="632"/>
        <v>232</v>
      </c>
      <c r="C9732" s="815">
        <f t="shared" si="633"/>
        <v>134</v>
      </c>
      <c r="D9732" s="815">
        <f t="shared" si="634"/>
        <v>135</v>
      </c>
      <c r="E9732" s="815">
        <v>1986</v>
      </c>
    </row>
    <row r="9733" spans="1:5">
      <c r="A9733" s="816">
        <f t="shared" si="635"/>
        <v>31645</v>
      </c>
      <c r="B9733" s="815">
        <f t="shared" si="632"/>
        <v>233</v>
      </c>
      <c r="C9733" s="815">
        <f t="shared" si="633"/>
        <v>133</v>
      </c>
      <c r="D9733" s="815">
        <f t="shared" si="634"/>
        <v>134</v>
      </c>
      <c r="E9733" s="815">
        <v>1986</v>
      </c>
    </row>
    <row r="9734" spans="1:5">
      <c r="A9734" s="816">
        <f t="shared" si="635"/>
        <v>31646</v>
      </c>
      <c r="B9734" s="815">
        <f t="shared" si="632"/>
        <v>234</v>
      </c>
      <c r="C9734" s="815">
        <f t="shared" si="633"/>
        <v>132</v>
      </c>
      <c r="D9734" s="815">
        <f t="shared" si="634"/>
        <v>133</v>
      </c>
      <c r="E9734" s="815">
        <v>1986</v>
      </c>
    </row>
    <row r="9735" spans="1:5">
      <c r="A9735" s="816">
        <f t="shared" si="635"/>
        <v>31647</v>
      </c>
      <c r="B9735" s="815">
        <f t="shared" si="632"/>
        <v>235</v>
      </c>
      <c r="C9735" s="815">
        <f t="shared" si="633"/>
        <v>131</v>
      </c>
      <c r="D9735" s="815">
        <f t="shared" si="634"/>
        <v>132</v>
      </c>
      <c r="E9735" s="815">
        <v>1986</v>
      </c>
    </row>
    <row r="9736" spans="1:5">
      <c r="A9736" s="816">
        <f t="shared" si="635"/>
        <v>31648</v>
      </c>
      <c r="B9736" s="815">
        <f t="shared" si="632"/>
        <v>236</v>
      </c>
      <c r="C9736" s="815">
        <f t="shared" si="633"/>
        <v>130</v>
      </c>
      <c r="D9736" s="815">
        <f t="shared" si="634"/>
        <v>131</v>
      </c>
      <c r="E9736" s="815">
        <v>1986</v>
      </c>
    </row>
    <row r="9737" spans="1:5">
      <c r="A9737" s="816">
        <f t="shared" si="635"/>
        <v>31649</v>
      </c>
      <c r="B9737" s="815">
        <f t="shared" si="632"/>
        <v>237</v>
      </c>
      <c r="C9737" s="815">
        <f t="shared" si="633"/>
        <v>129</v>
      </c>
      <c r="D9737" s="815">
        <f t="shared" si="634"/>
        <v>130</v>
      </c>
      <c r="E9737" s="815">
        <v>1986</v>
      </c>
    </row>
    <row r="9738" spans="1:5">
      <c r="A9738" s="816">
        <f t="shared" si="635"/>
        <v>31650</v>
      </c>
      <c r="B9738" s="815">
        <f t="shared" si="632"/>
        <v>238</v>
      </c>
      <c r="C9738" s="815">
        <f t="shared" si="633"/>
        <v>128</v>
      </c>
      <c r="D9738" s="815">
        <f t="shared" si="634"/>
        <v>129</v>
      </c>
      <c r="E9738" s="815">
        <v>1986</v>
      </c>
    </row>
    <row r="9739" spans="1:5">
      <c r="A9739" s="816">
        <f t="shared" si="635"/>
        <v>31651</v>
      </c>
      <c r="B9739" s="815">
        <f t="shared" si="632"/>
        <v>239</v>
      </c>
      <c r="C9739" s="815">
        <f t="shared" si="633"/>
        <v>127</v>
      </c>
      <c r="D9739" s="815">
        <f t="shared" si="634"/>
        <v>128</v>
      </c>
      <c r="E9739" s="815">
        <v>1986</v>
      </c>
    </row>
    <row r="9740" spans="1:5">
      <c r="A9740" s="816">
        <f t="shared" si="635"/>
        <v>31652</v>
      </c>
      <c r="B9740" s="815">
        <f t="shared" si="632"/>
        <v>240</v>
      </c>
      <c r="C9740" s="815">
        <f t="shared" si="633"/>
        <v>126</v>
      </c>
      <c r="D9740" s="815">
        <f t="shared" si="634"/>
        <v>127</v>
      </c>
      <c r="E9740" s="815">
        <v>1986</v>
      </c>
    </row>
    <row r="9741" spans="1:5">
      <c r="A9741" s="816">
        <f t="shared" si="635"/>
        <v>31653</v>
      </c>
      <c r="B9741" s="815">
        <f t="shared" si="632"/>
        <v>241</v>
      </c>
      <c r="C9741" s="815">
        <f t="shared" si="633"/>
        <v>125</v>
      </c>
      <c r="D9741" s="815">
        <f t="shared" si="634"/>
        <v>126</v>
      </c>
      <c r="E9741" s="815">
        <v>1986</v>
      </c>
    </row>
    <row r="9742" spans="1:5">
      <c r="A9742" s="816">
        <f t="shared" si="635"/>
        <v>31654</v>
      </c>
      <c r="B9742" s="815">
        <f t="shared" si="632"/>
        <v>242</v>
      </c>
      <c r="C9742" s="815">
        <f t="shared" si="633"/>
        <v>124</v>
      </c>
      <c r="D9742" s="815">
        <f t="shared" si="634"/>
        <v>125</v>
      </c>
      <c r="E9742" s="815">
        <v>1986</v>
      </c>
    </row>
    <row r="9743" spans="1:5">
      <c r="A9743" s="816">
        <f t="shared" si="635"/>
        <v>31655</v>
      </c>
      <c r="B9743" s="815">
        <f t="shared" si="632"/>
        <v>243</v>
      </c>
      <c r="C9743" s="815">
        <f t="shared" si="633"/>
        <v>123</v>
      </c>
      <c r="D9743" s="815">
        <f t="shared" si="634"/>
        <v>124</v>
      </c>
      <c r="E9743" s="815">
        <v>1986</v>
      </c>
    </row>
    <row r="9744" spans="1:5">
      <c r="A9744" s="816">
        <f t="shared" si="635"/>
        <v>31656</v>
      </c>
      <c r="B9744" s="815">
        <f t="shared" si="632"/>
        <v>244</v>
      </c>
      <c r="C9744" s="815">
        <f t="shared" si="633"/>
        <v>122</v>
      </c>
      <c r="D9744" s="815">
        <f t="shared" si="634"/>
        <v>123</v>
      </c>
      <c r="E9744" s="815">
        <v>1986</v>
      </c>
    </row>
    <row r="9745" spans="1:5">
      <c r="A9745" s="816">
        <f t="shared" si="635"/>
        <v>31657</v>
      </c>
      <c r="B9745" s="815">
        <f t="shared" si="632"/>
        <v>245</v>
      </c>
      <c r="C9745" s="815">
        <f t="shared" si="633"/>
        <v>121</v>
      </c>
      <c r="D9745" s="815">
        <f t="shared" si="634"/>
        <v>122</v>
      </c>
      <c r="E9745" s="815">
        <v>1986</v>
      </c>
    </row>
    <row r="9746" spans="1:5">
      <c r="A9746" s="816">
        <f t="shared" si="635"/>
        <v>31658</v>
      </c>
      <c r="B9746" s="815">
        <f t="shared" si="632"/>
        <v>246</v>
      </c>
      <c r="C9746" s="815">
        <f t="shared" si="633"/>
        <v>120</v>
      </c>
      <c r="D9746" s="815">
        <f t="shared" si="634"/>
        <v>121</v>
      </c>
      <c r="E9746" s="815">
        <v>1986</v>
      </c>
    </row>
    <row r="9747" spans="1:5">
      <c r="A9747" s="816">
        <f t="shared" si="635"/>
        <v>31659</v>
      </c>
      <c r="B9747" s="815">
        <f t="shared" si="632"/>
        <v>247</v>
      </c>
      <c r="C9747" s="815">
        <f t="shared" si="633"/>
        <v>119</v>
      </c>
      <c r="D9747" s="815">
        <f t="shared" si="634"/>
        <v>120</v>
      </c>
      <c r="E9747" s="815">
        <v>1986</v>
      </c>
    </row>
    <row r="9748" spans="1:5">
      <c r="A9748" s="816">
        <f t="shared" si="635"/>
        <v>31660</v>
      </c>
      <c r="B9748" s="815">
        <f t="shared" si="632"/>
        <v>248</v>
      </c>
      <c r="C9748" s="815">
        <f t="shared" si="633"/>
        <v>118</v>
      </c>
      <c r="D9748" s="815">
        <f t="shared" si="634"/>
        <v>119</v>
      </c>
      <c r="E9748" s="815">
        <v>1986</v>
      </c>
    </row>
    <row r="9749" spans="1:5">
      <c r="A9749" s="816">
        <f t="shared" si="635"/>
        <v>31661</v>
      </c>
      <c r="B9749" s="815">
        <f t="shared" si="632"/>
        <v>249</v>
      </c>
      <c r="C9749" s="815">
        <f t="shared" si="633"/>
        <v>117</v>
      </c>
      <c r="D9749" s="815">
        <f t="shared" si="634"/>
        <v>118</v>
      </c>
      <c r="E9749" s="815">
        <v>1986</v>
      </c>
    </row>
    <row r="9750" spans="1:5">
      <c r="A9750" s="816">
        <f t="shared" si="635"/>
        <v>31662</v>
      </c>
      <c r="B9750" s="815">
        <f t="shared" si="632"/>
        <v>250</v>
      </c>
      <c r="C9750" s="815">
        <f t="shared" si="633"/>
        <v>116</v>
      </c>
      <c r="D9750" s="815">
        <f t="shared" si="634"/>
        <v>117</v>
      </c>
      <c r="E9750" s="815">
        <v>1986</v>
      </c>
    </row>
    <row r="9751" spans="1:5">
      <c r="A9751" s="816">
        <f t="shared" si="635"/>
        <v>31663</v>
      </c>
      <c r="B9751" s="815">
        <f t="shared" si="632"/>
        <v>251</v>
      </c>
      <c r="C9751" s="815">
        <f t="shared" si="633"/>
        <v>115</v>
      </c>
      <c r="D9751" s="815">
        <f t="shared" si="634"/>
        <v>116</v>
      </c>
      <c r="E9751" s="815">
        <v>1986</v>
      </c>
    </row>
    <row r="9752" spans="1:5">
      <c r="A9752" s="816">
        <f t="shared" si="635"/>
        <v>31664</v>
      </c>
      <c r="B9752" s="815">
        <f t="shared" si="632"/>
        <v>252</v>
      </c>
      <c r="C9752" s="815">
        <f t="shared" si="633"/>
        <v>114</v>
      </c>
      <c r="D9752" s="815">
        <f t="shared" si="634"/>
        <v>115</v>
      </c>
      <c r="E9752" s="815">
        <v>1986</v>
      </c>
    </row>
    <row r="9753" spans="1:5">
      <c r="A9753" s="816">
        <f t="shared" si="635"/>
        <v>31665</v>
      </c>
      <c r="B9753" s="815">
        <f t="shared" si="632"/>
        <v>253</v>
      </c>
      <c r="C9753" s="815">
        <f t="shared" si="633"/>
        <v>113</v>
      </c>
      <c r="D9753" s="815">
        <f t="shared" si="634"/>
        <v>114</v>
      </c>
      <c r="E9753" s="815">
        <v>1986</v>
      </c>
    </row>
    <row r="9754" spans="1:5">
      <c r="A9754" s="816">
        <f t="shared" si="635"/>
        <v>31666</v>
      </c>
      <c r="B9754" s="815">
        <f t="shared" si="632"/>
        <v>254</v>
      </c>
      <c r="C9754" s="815">
        <f t="shared" si="633"/>
        <v>112</v>
      </c>
      <c r="D9754" s="815">
        <f t="shared" si="634"/>
        <v>113</v>
      </c>
      <c r="E9754" s="815">
        <v>1986</v>
      </c>
    </row>
    <row r="9755" spans="1:5">
      <c r="A9755" s="816">
        <f t="shared" si="635"/>
        <v>31667</v>
      </c>
      <c r="B9755" s="815">
        <f t="shared" si="632"/>
        <v>255</v>
      </c>
      <c r="C9755" s="815">
        <f t="shared" si="633"/>
        <v>111</v>
      </c>
      <c r="D9755" s="815">
        <f t="shared" si="634"/>
        <v>112</v>
      </c>
      <c r="E9755" s="815">
        <v>1986</v>
      </c>
    </row>
    <row r="9756" spans="1:5">
      <c r="A9756" s="816">
        <f t="shared" si="635"/>
        <v>31668</v>
      </c>
      <c r="B9756" s="815">
        <f t="shared" si="632"/>
        <v>256</v>
      </c>
      <c r="C9756" s="815">
        <f t="shared" si="633"/>
        <v>110</v>
      </c>
      <c r="D9756" s="815">
        <f t="shared" si="634"/>
        <v>111</v>
      </c>
      <c r="E9756" s="815">
        <v>1986</v>
      </c>
    </row>
    <row r="9757" spans="1:5">
      <c r="A9757" s="816">
        <f t="shared" si="635"/>
        <v>31669</v>
      </c>
      <c r="B9757" s="815">
        <f t="shared" si="632"/>
        <v>257</v>
      </c>
      <c r="C9757" s="815">
        <f t="shared" si="633"/>
        <v>109</v>
      </c>
      <c r="D9757" s="815">
        <f t="shared" si="634"/>
        <v>110</v>
      </c>
      <c r="E9757" s="815">
        <v>1986</v>
      </c>
    </row>
    <row r="9758" spans="1:5">
      <c r="A9758" s="816">
        <f t="shared" si="635"/>
        <v>31670</v>
      </c>
      <c r="B9758" s="815">
        <f t="shared" si="632"/>
        <v>258</v>
      </c>
      <c r="C9758" s="815">
        <f t="shared" si="633"/>
        <v>108</v>
      </c>
      <c r="D9758" s="815">
        <f t="shared" si="634"/>
        <v>109</v>
      </c>
      <c r="E9758" s="815">
        <v>1986</v>
      </c>
    </row>
    <row r="9759" spans="1:5">
      <c r="A9759" s="816">
        <f t="shared" si="635"/>
        <v>31671</v>
      </c>
      <c r="B9759" s="815">
        <f t="shared" ref="B9759:B9822" si="636">B9758+1</f>
        <v>259</v>
      </c>
      <c r="C9759" s="815">
        <f t="shared" ref="C9759:C9822" si="637">C9758-1</f>
        <v>107</v>
      </c>
      <c r="D9759" s="815">
        <f t="shared" ref="D9759:D9822" si="638">D9758-1</f>
        <v>108</v>
      </c>
      <c r="E9759" s="815">
        <v>1986</v>
      </c>
    </row>
    <row r="9760" spans="1:5">
      <c r="A9760" s="816">
        <f t="shared" si="635"/>
        <v>31672</v>
      </c>
      <c r="B9760" s="815">
        <f t="shared" si="636"/>
        <v>260</v>
      </c>
      <c r="C9760" s="815">
        <f t="shared" si="637"/>
        <v>106</v>
      </c>
      <c r="D9760" s="815">
        <f t="shared" si="638"/>
        <v>107</v>
      </c>
      <c r="E9760" s="815">
        <v>1986</v>
      </c>
    </row>
    <row r="9761" spans="1:5">
      <c r="A9761" s="816">
        <f t="shared" si="635"/>
        <v>31673</v>
      </c>
      <c r="B9761" s="815">
        <f t="shared" si="636"/>
        <v>261</v>
      </c>
      <c r="C9761" s="815">
        <f t="shared" si="637"/>
        <v>105</v>
      </c>
      <c r="D9761" s="815">
        <f t="shared" si="638"/>
        <v>106</v>
      </c>
      <c r="E9761" s="815">
        <v>1986</v>
      </c>
    </row>
    <row r="9762" spans="1:5">
      <c r="A9762" s="816">
        <f t="shared" si="635"/>
        <v>31674</v>
      </c>
      <c r="B9762" s="815">
        <f t="shared" si="636"/>
        <v>262</v>
      </c>
      <c r="C9762" s="815">
        <f t="shared" si="637"/>
        <v>104</v>
      </c>
      <c r="D9762" s="815">
        <f t="shared" si="638"/>
        <v>105</v>
      </c>
      <c r="E9762" s="815">
        <v>1986</v>
      </c>
    </row>
    <row r="9763" spans="1:5">
      <c r="A9763" s="816">
        <f t="shared" si="635"/>
        <v>31675</v>
      </c>
      <c r="B9763" s="815">
        <f t="shared" si="636"/>
        <v>263</v>
      </c>
      <c r="C9763" s="815">
        <f t="shared" si="637"/>
        <v>103</v>
      </c>
      <c r="D9763" s="815">
        <f t="shared" si="638"/>
        <v>104</v>
      </c>
      <c r="E9763" s="815">
        <v>1986</v>
      </c>
    </row>
    <row r="9764" spans="1:5">
      <c r="A9764" s="816">
        <f t="shared" si="635"/>
        <v>31676</v>
      </c>
      <c r="B9764" s="815">
        <f t="shared" si="636"/>
        <v>264</v>
      </c>
      <c r="C9764" s="815">
        <f t="shared" si="637"/>
        <v>102</v>
      </c>
      <c r="D9764" s="815">
        <f t="shared" si="638"/>
        <v>103</v>
      </c>
      <c r="E9764" s="815">
        <v>1986</v>
      </c>
    </row>
    <row r="9765" spans="1:5">
      <c r="A9765" s="816">
        <f t="shared" si="635"/>
        <v>31677</v>
      </c>
      <c r="B9765" s="815">
        <f t="shared" si="636"/>
        <v>265</v>
      </c>
      <c r="C9765" s="815">
        <f t="shared" si="637"/>
        <v>101</v>
      </c>
      <c r="D9765" s="815">
        <f t="shared" si="638"/>
        <v>102</v>
      </c>
      <c r="E9765" s="815">
        <v>1986</v>
      </c>
    </row>
    <row r="9766" spans="1:5">
      <c r="A9766" s="816">
        <f t="shared" si="635"/>
        <v>31678</v>
      </c>
      <c r="B9766" s="815">
        <f t="shared" si="636"/>
        <v>266</v>
      </c>
      <c r="C9766" s="815">
        <f t="shared" si="637"/>
        <v>100</v>
      </c>
      <c r="D9766" s="815">
        <f t="shared" si="638"/>
        <v>101</v>
      </c>
      <c r="E9766" s="815">
        <v>1986</v>
      </c>
    </row>
    <row r="9767" spans="1:5">
      <c r="A9767" s="816">
        <f t="shared" si="635"/>
        <v>31679</v>
      </c>
      <c r="B9767" s="815">
        <f t="shared" si="636"/>
        <v>267</v>
      </c>
      <c r="C9767" s="815">
        <f t="shared" si="637"/>
        <v>99</v>
      </c>
      <c r="D9767" s="815">
        <f t="shared" si="638"/>
        <v>100</v>
      </c>
      <c r="E9767" s="815">
        <v>1986</v>
      </c>
    </row>
    <row r="9768" spans="1:5">
      <c r="A9768" s="816">
        <f t="shared" si="635"/>
        <v>31680</v>
      </c>
      <c r="B9768" s="815">
        <f t="shared" si="636"/>
        <v>268</v>
      </c>
      <c r="C9768" s="815">
        <f t="shared" si="637"/>
        <v>98</v>
      </c>
      <c r="D9768" s="815">
        <f t="shared" si="638"/>
        <v>99</v>
      </c>
      <c r="E9768" s="815">
        <v>1986</v>
      </c>
    </row>
    <row r="9769" spans="1:5">
      <c r="A9769" s="816">
        <f t="shared" si="635"/>
        <v>31681</v>
      </c>
      <c r="B9769" s="815">
        <f t="shared" si="636"/>
        <v>269</v>
      </c>
      <c r="C9769" s="815">
        <f t="shared" si="637"/>
        <v>97</v>
      </c>
      <c r="D9769" s="815">
        <f t="shared" si="638"/>
        <v>98</v>
      </c>
      <c r="E9769" s="815">
        <v>1986</v>
      </c>
    </row>
    <row r="9770" spans="1:5">
      <c r="A9770" s="816">
        <f t="shared" si="635"/>
        <v>31682</v>
      </c>
      <c r="B9770" s="815">
        <f t="shared" si="636"/>
        <v>270</v>
      </c>
      <c r="C9770" s="815">
        <f t="shared" si="637"/>
        <v>96</v>
      </c>
      <c r="D9770" s="815">
        <f t="shared" si="638"/>
        <v>97</v>
      </c>
      <c r="E9770" s="815">
        <v>1986</v>
      </c>
    </row>
    <row r="9771" spans="1:5">
      <c r="A9771" s="816">
        <f t="shared" si="635"/>
        <v>31683</v>
      </c>
      <c r="B9771" s="815">
        <f t="shared" si="636"/>
        <v>271</v>
      </c>
      <c r="C9771" s="815">
        <f t="shared" si="637"/>
        <v>95</v>
      </c>
      <c r="D9771" s="815">
        <f t="shared" si="638"/>
        <v>96</v>
      </c>
      <c r="E9771" s="815">
        <v>1986</v>
      </c>
    </row>
    <row r="9772" spans="1:5">
      <c r="A9772" s="816">
        <f t="shared" si="635"/>
        <v>31684</v>
      </c>
      <c r="B9772" s="815">
        <f t="shared" si="636"/>
        <v>272</v>
      </c>
      <c r="C9772" s="815">
        <f t="shared" si="637"/>
        <v>94</v>
      </c>
      <c r="D9772" s="815">
        <f t="shared" si="638"/>
        <v>95</v>
      </c>
      <c r="E9772" s="815">
        <v>1986</v>
      </c>
    </row>
    <row r="9773" spans="1:5">
      <c r="A9773" s="816">
        <f t="shared" si="635"/>
        <v>31685</v>
      </c>
      <c r="B9773" s="815">
        <f t="shared" si="636"/>
        <v>273</v>
      </c>
      <c r="C9773" s="815">
        <f t="shared" si="637"/>
        <v>93</v>
      </c>
      <c r="D9773" s="815">
        <f t="shared" si="638"/>
        <v>94</v>
      </c>
      <c r="E9773" s="815">
        <v>1986</v>
      </c>
    </row>
    <row r="9774" spans="1:5">
      <c r="A9774" s="816">
        <f t="shared" si="635"/>
        <v>31686</v>
      </c>
      <c r="B9774" s="815">
        <f t="shared" si="636"/>
        <v>274</v>
      </c>
      <c r="C9774" s="815">
        <f t="shared" si="637"/>
        <v>92</v>
      </c>
      <c r="D9774" s="815">
        <f t="shared" si="638"/>
        <v>93</v>
      </c>
      <c r="E9774" s="815">
        <v>1986</v>
      </c>
    </row>
    <row r="9775" spans="1:5">
      <c r="A9775" s="816">
        <f t="shared" si="635"/>
        <v>31687</v>
      </c>
      <c r="B9775" s="815">
        <f t="shared" si="636"/>
        <v>275</v>
      </c>
      <c r="C9775" s="815">
        <f t="shared" si="637"/>
        <v>91</v>
      </c>
      <c r="D9775" s="815">
        <f t="shared" si="638"/>
        <v>92</v>
      </c>
      <c r="E9775" s="815">
        <v>1986</v>
      </c>
    </row>
    <row r="9776" spans="1:5">
      <c r="A9776" s="816">
        <f t="shared" si="635"/>
        <v>31688</v>
      </c>
      <c r="B9776" s="815">
        <f t="shared" si="636"/>
        <v>276</v>
      </c>
      <c r="C9776" s="815">
        <f t="shared" si="637"/>
        <v>90</v>
      </c>
      <c r="D9776" s="815">
        <f t="shared" si="638"/>
        <v>91</v>
      </c>
      <c r="E9776" s="815">
        <v>1986</v>
      </c>
    </row>
    <row r="9777" spans="1:5">
      <c r="A9777" s="816">
        <f t="shared" si="635"/>
        <v>31689</v>
      </c>
      <c r="B9777" s="815">
        <f t="shared" si="636"/>
        <v>277</v>
      </c>
      <c r="C9777" s="815">
        <f t="shared" si="637"/>
        <v>89</v>
      </c>
      <c r="D9777" s="815">
        <f t="shared" si="638"/>
        <v>90</v>
      </c>
      <c r="E9777" s="815">
        <v>1986</v>
      </c>
    </row>
    <row r="9778" spans="1:5">
      <c r="A9778" s="816">
        <f t="shared" si="635"/>
        <v>31690</v>
      </c>
      <c r="B9778" s="815">
        <f t="shared" si="636"/>
        <v>278</v>
      </c>
      <c r="C9778" s="815">
        <f t="shared" si="637"/>
        <v>88</v>
      </c>
      <c r="D9778" s="815">
        <f t="shared" si="638"/>
        <v>89</v>
      </c>
      <c r="E9778" s="815">
        <v>1986</v>
      </c>
    </row>
    <row r="9779" spans="1:5">
      <c r="A9779" s="816">
        <f t="shared" ref="A9779:A9842" si="639">A9778+1</f>
        <v>31691</v>
      </c>
      <c r="B9779" s="815">
        <f t="shared" si="636"/>
        <v>279</v>
      </c>
      <c r="C9779" s="815">
        <f t="shared" si="637"/>
        <v>87</v>
      </c>
      <c r="D9779" s="815">
        <f t="shared" si="638"/>
        <v>88</v>
      </c>
      <c r="E9779" s="815">
        <v>1986</v>
      </c>
    </row>
    <row r="9780" spans="1:5">
      <c r="A9780" s="816">
        <f t="shared" si="639"/>
        <v>31692</v>
      </c>
      <c r="B9780" s="815">
        <f t="shared" si="636"/>
        <v>280</v>
      </c>
      <c r="C9780" s="815">
        <f t="shared" si="637"/>
        <v>86</v>
      </c>
      <c r="D9780" s="815">
        <f t="shared" si="638"/>
        <v>87</v>
      </c>
      <c r="E9780" s="815">
        <v>1986</v>
      </c>
    </row>
    <row r="9781" spans="1:5">
      <c r="A9781" s="816">
        <f t="shared" si="639"/>
        <v>31693</v>
      </c>
      <c r="B9781" s="815">
        <f t="shared" si="636"/>
        <v>281</v>
      </c>
      <c r="C9781" s="815">
        <f t="shared" si="637"/>
        <v>85</v>
      </c>
      <c r="D9781" s="815">
        <f t="shared" si="638"/>
        <v>86</v>
      </c>
      <c r="E9781" s="815">
        <v>1986</v>
      </c>
    </row>
    <row r="9782" spans="1:5">
      <c r="A9782" s="816">
        <f t="shared" si="639"/>
        <v>31694</v>
      </c>
      <c r="B9782" s="815">
        <f t="shared" si="636"/>
        <v>282</v>
      </c>
      <c r="C9782" s="815">
        <f t="shared" si="637"/>
        <v>84</v>
      </c>
      <c r="D9782" s="815">
        <f t="shared" si="638"/>
        <v>85</v>
      </c>
      <c r="E9782" s="815">
        <v>1986</v>
      </c>
    </row>
    <row r="9783" spans="1:5">
      <c r="A9783" s="816">
        <f t="shared" si="639"/>
        <v>31695</v>
      </c>
      <c r="B9783" s="815">
        <f t="shared" si="636"/>
        <v>283</v>
      </c>
      <c r="C9783" s="815">
        <f t="shared" si="637"/>
        <v>83</v>
      </c>
      <c r="D9783" s="815">
        <f t="shared" si="638"/>
        <v>84</v>
      </c>
      <c r="E9783" s="815">
        <v>1986</v>
      </c>
    </row>
    <row r="9784" spans="1:5">
      <c r="A9784" s="816">
        <f t="shared" si="639"/>
        <v>31696</v>
      </c>
      <c r="B9784" s="815">
        <f t="shared" si="636"/>
        <v>284</v>
      </c>
      <c r="C9784" s="815">
        <f t="shared" si="637"/>
        <v>82</v>
      </c>
      <c r="D9784" s="815">
        <f t="shared" si="638"/>
        <v>83</v>
      </c>
      <c r="E9784" s="815">
        <v>1986</v>
      </c>
    </row>
    <row r="9785" spans="1:5">
      <c r="A9785" s="816">
        <f t="shared" si="639"/>
        <v>31697</v>
      </c>
      <c r="B9785" s="815">
        <f t="shared" si="636"/>
        <v>285</v>
      </c>
      <c r="C9785" s="815">
        <f t="shared" si="637"/>
        <v>81</v>
      </c>
      <c r="D9785" s="815">
        <f t="shared" si="638"/>
        <v>82</v>
      </c>
      <c r="E9785" s="815">
        <v>1986</v>
      </c>
    </row>
    <row r="9786" spans="1:5">
      <c r="A9786" s="816">
        <f t="shared" si="639"/>
        <v>31698</v>
      </c>
      <c r="B9786" s="815">
        <f t="shared" si="636"/>
        <v>286</v>
      </c>
      <c r="C9786" s="815">
        <f t="shared" si="637"/>
        <v>80</v>
      </c>
      <c r="D9786" s="815">
        <f t="shared" si="638"/>
        <v>81</v>
      </c>
      <c r="E9786" s="815">
        <v>1986</v>
      </c>
    </row>
    <row r="9787" spans="1:5">
      <c r="A9787" s="816">
        <f t="shared" si="639"/>
        <v>31699</v>
      </c>
      <c r="B9787" s="815">
        <f t="shared" si="636"/>
        <v>287</v>
      </c>
      <c r="C9787" s="815">
        <f t="shared" si="637"/>
        <v>79</v>
      </c>
      <c r="D9787" s="815">
        <f t="shared" si="638"/>
        <v>80</v>
      </c>
      <c r="E9787" s="815">
        <v>1986</v>
      </c>
    </row>
    <row r="9788" spans="1:5">
      <c r="A9788" s="816">
        <f t="shared" si="639"/>
        <v>31700</v>
      </c>
      <c r="B9788" s="815">
        <f t="shared" si="636"/>
        <v>288</v>
      </c>
      <c r="C9788" s="815">
        <f t="shared" si="637"/>
        <v>78</v>
      </c>
      <c r="D9788" s="815">
        <f t="shared" si="638"/>
        <v>79</v>
      </c>
      <c r="E9788" s="815">
        <v>1986</v>
      </c>
    </row>
    <row r="9789" spans="1:5">
      <c r="A9789" s="816">
        <f t="shared" si="639"/>
        <v>31701</v>
      </c>
      <c r="B9789" s="815">
        <f t="shared" si="636"/>
        <v>289</v>
      </c>
      <c r="C9789" s="815">
        <f t="shared" si="637"/>
        <v>77</v>
      </c>
      <c r="D9789" s="815">
        <f t="shared" si="638"/>
        <v>78</v>
      </c>
      <c r="E9789" s="815">
        <v>1986</v>
      </c>
    </row>
    <row r="9790" spans="1:5">
      <c r="A9790" s="816">
        <f t="shared" si="639"/>
        <v>31702</v>
      </c>
      <c r="B9790" s="815">
        <f t="shared" si="636"/>
        <v>290</v>
      </c>
      <c r="C9790" s="815">
        <f t="shared" si="637"/>
        <v>76</v>
      </c>
      <c r="D9790" s="815">
        <f t="shared" si="638"/>
        <v>77</v>
      </c>
      <c r="E9790" s="815">
        <v>1986</v>
      </c>
    </row>
    <row r="9791" spans="1:5">
      <c r="A9791" s="816">
        <f t="shared" si="639"/>
        <v>31703</v>
      </c>
      <c r="B9791" s="815">
        <f t="shared" si="636"/>
        <v>291</v>
      </c>
      <c r="C9791" s="815">
        <f t="shared" si="637"/>
        <v>75</v>
      </c>
      <c r="D9791" s="815">
        <f t="shared" si="638"/>
        <v>76</v>
      </c>
      <c r="E9791" s="815">
        <v>1986</v>
      </c>
    </row>
    <row r="9792" spans="1:5">
      <c r="A9792" s="816">
        <f t="shared" si="639"/>
        <v>31704</v>
      </c>
      <c r="B9792" s="815">
        <f t="shared" si="636"/>
        <v>292</v>
      </c>
      <c r="C9792" s="815">
        <f t="shared" si="637"/>
        <v>74</v>
      </c>
      <c r="D9792" s="815">
        <f t="shared" si="638"/>
        <v>75</v>
      </c>
      <c r="E9792" s="815">
        <v>1986</v>
      </c>
    </row>
    <row r="9793" spans="1:5">
      <c r="A9793" s="816">
        <f t="shared" si="639"/>
        <v>31705</v>
      </c>
      <c r="B9793" s="815">
        <f t="shared" si="636"/>
        <v>293</v>
      </c>
      <c r="C9793" s="815">
        <f t="shared" si="637"/>
        <v>73</v>
      </c>
      <c r="D9793" s="815">
        <f t="shared" si="638"/>
        <v>74</v>
      </c>
      <c r="E9793" s="815">
        <v>1986</v>
      </c>
    </row>
    <row r="9794" spans="1:5">
      <c r="A9794" s="816">
        <f t="shared" si="639"/>
        <v>31706</v>
      </c>
      <c r="B9794" s="815">
        <f t="shared" si="636"/>
        <v>294</v>
      </c>
      <c r="C9794" s="815">
        <f t="shared" si="637"/>
        <v>72</v>
      </c>
      <c r="D9794" s="815">
        <f t="shared" si="638"/>
        <v>73</v>
      </c>
      <c r="E9794" s="815">
        <v>1986</v>
      </c>
    </row>
    <row r="9795" spans="1:5">
      <c r="A9795" s="816">
        <f t="shared" si="639"/>
        <v>31707</v>
      </c>
      <c r="B9795" s="815">
        <f t="shared" si="636"/>
        <v>295</v>
      </c>
      <c r="C9795" s="815">
        <f t="shared" si="637"/>
        <v>71</v>
      </c>
      <c r="D9795" s="815">
        <f t="shared" si="638"/>
        <v>72</v>
      </c>
      <c r="E9795" s="815">
        <v>1986</v>
      </c>
    </row>
    <row r="9796" spans="1:5">
      <c r="A9796" s="816">
        <f t="shared" si="639"/>
        <v>31708</v>
      </c>
      <c r="B9796" s="815">
        <f t="shared" si="636"/>
        <v>296</v>
      </c>
      <c r="C9796" s="815">
        <f t="shared" si="637"/>
        <v>70</v>
      </c>
      <c r="D9796" s="815">
        <f t="shared" si="638"/>
        <v>71</v>
      </c>
      <c r="E9796" s="815">
        <v>1986</v>
      </c>
    </row>
    <row r="9797" spans="1:5">
      <c r="A9797" s="816">
        <f t="shared" si="639"/>
        <v>31709</v>
      </c>
      <c r="B9797" s="815">
        <f t="shared" si="636"/>
        <v>297</v>
      </c>
      <c r="C9797" s="815">
        <f t="shared" si="637"/>
        <v>69</v>
      </c>
      <c r="D9797" s="815">
        <f t="shared" si="638"/>
        <v>70</v>
      </c>
      <c r="E9797" s="815">
        <v>1986</v>
      </c>
    </row>
    <row r="9798" spans="1:5">
      <c r="A9798" s="816">
        <f t="shared" si="639"/>
        <v>31710</v>
      </c>
      <c r="B9798" s="815">
        <f t="shared" si="636"/>
        <v>298</v>
      </c>
      <c r="C9798" s="815">
        <f t="shared" si="637"/>
        <v>68</v>
      </c>
      <c r="D9798" s="815">
        <f t="shared" si="638"/>
        <v>69</v>
      </c>
      <c r="E9798" s="815">
        <v>1986</v>
      </c>
    </row>
    <row r="9799" spans="1:5">
      <c r="A9799" s="816">
        <f t="shared" si="639"/>
        <v>31711</v>
      </c>
      <c r="B9799" s="815">
        <f t="shared" si="636"/>
        <v>299</v>
      </c>
      <c r="C9799" s="815">
        <f t="shared" si="637"/>
        <v>67</v>
      </c>
      <c r="D9799" s="815">
        <f t="shared" si="638"/>
        <v>68</v>
      </c>
      <c r="E9799" s="815">
        <v>1986</v>
      </c>
    </row>
    <row r="9800" spans="1:5">
      <c r="A9800" s="816">
        <f t="shared" si="639"/>
        <v>31712</v>
      </c>
      <c r="B9800" s="815">
        <f t="shared" si="636"/>
        <v>300</v>
      </c>
      <c r="C9800" s="815">
        <f t="shared" si="637"/>
        <v>66</v>
      </c>
      <c r="D9800" s="815">
        <f t="shared" si="638"/>
        <v>67</v>
      </c>
      <c r="E9800" s="815">
        <v>1986</v>
      </c>
    </row>
    <row r="9801" spans="1:5">
      <c r="A9801" s="816">
        <f t="shared" si="639"/>
        <v>31713</v>
      </c>
      <c r="B9801" s="815">
        <f t="shared" si="636"/>
        <v>301</v>
      </c>
      <c r="C9801" s="815">
        <f t="shared" si="637"/>
        <v>65</v>
      </c>
      <c r="D9801" s="815">
        <f t="shared" si="638"/>
        <v>66</v>
      </c>
      <c r="E9801" s="815">
        <v>1986</v>
      </c>
    </row>
    <row r="9802" spans="1:5">
      <c r="A9802" s="816">
        <f t="shared" si="639"/>
        <v>31714</v>
      </c>
      <c r="B9802" s="815">
        <f t="shared" si="636"/>
        <v>302</v>
      </c>
      <c r="C9802" s="815">
        <f t="shared" si="637"/>
        <v>64</v>
      </c>
      <c r="D9802" s="815">
        <f t="shared" si="638"/>
        <v>65</v>
      </c>
      <c r="E9802" s="815">
        <v>1986</v>
      </c>
    </row>
    <row r="9803" spans="1:5">
      <c r="A9803" s="816">
        <f t="shared" si="639"/>
        <v>31715</v>
      </c>
      <c r="B9803" s="815">
        <f t="shared" si="636"/>
        <v>303</v>
      </c>
      <c r="C9803" s="815">
        <f t="shared" si="637"/>
        <v>63</v>
      </c>
      <c r="D9803" s="815">
        <f t="shared" si="638"/>
        <v>64</v>
      </c>
      <c r="E9803" s="815">
        <v>1986</v>
      </c>
    </row>
    <row r="9804" spans="1:5">
      <c r="A9804" s="816">
        <f t="shared" si="639"/>
        <v>31716</v>
      </c>
      <c r="B9804" s="815">
        <f t="shared" si="636"/>
        <v>304</v>
      </c>
      <c r="C9804" s="815">
        <f t="shared" si="637"/>
        <v>62</v>
      </c>
      <c r="D9804" s="815">
        <f t="shared" si="638"/>
        <v>63</v>
      </c>
      <c r="E9804" s="815">
        <v>1986</v>
      </c>
    </row>
    <row r="9805" spans="1:5">
      <c r="A9805" s="816">
        <f t="shared" si="639"/>
        <v>31717</v>
      </c>
      <c r="B9805" s="815">
        <f t="shared" si="636"/>
        <v>305</v>
      </c>
      <c r="C9805" s="815">
        <f t="shared" si="637"/>
        <v>61</v>
      </c>
      <c r="D9805" s="815">
        <f t="shared" si="638"/>
        <v>62</v>
      </c>
      <c r="E9805" s="815">
        <v>1986</v>
      </c>
    </row>
    <row r="9806" spans="1:5">
      <c r="A9806" s="816">
        <f t="shared" si="639"/>
        <v>31718</v>
      </c>
      <c r="B9806" s="815">
        <f t="shared" si="636"/>
        <v>306</v>
      </c>
      <c r="C9806" s="815">
        <f t="shared" si="637"/>
        <v>60</v>
      </c>
      <c r="D9806" s="815">
        <f t="shared" si="638"/>
        <v>61</v>
      </c>
      <c r="E9806" s="815">
        <v>1986</v>
      </c>
    </row>
    <row r="9807" spans="1:5">
      <c r="A9807" s="816">
        <f t="shared" si="639"/>
        <v>31719</v>
      </c>
      <c r="B9807" s="815">
        <f t="shared" si="636"/>
        <v>307</v>
      </c>
      <c r="C9807" s="815">
        <f t="shared" si="637"/>
        <v>59</v>
      </c>
      <c r="D9807" s="815">
        <f t="shared" si="638"/>
        <v>60</v>
      </c>
      <c r="E9807" s="815">
        <v>1986</v>
      </c>
    </row>
    <row r="9808" spans="1:5">
      <c r="A9808" s="816">
        <f t="shared" si="639"/>
        <v>31720</v>
      </c>
      <c r="B9808" s="815">
        <f t="shared" si="636"/>
        <v>308</v>
      </c>
      <c r="C9808" s="815">
        <f t="shared" si="637"/>
        <v>58</v>
      </c>
      <c r="D9808" s="815">
        <f t="shared" si="638"/>
        <v>59</v>
      </c>
      <c r="E9808" s="815">
        <v>1986</v>
      </c>
    </row>
    <row r="9809" spans="1:5">
      <c r="A9809" s="816">
        <f t="shared" si="639"/>
        <v>31721</v>
      </c>
      <c r="B9809" s="815">
        <f t="shared" si="636"/>
        <v>309</v>
      </c>
      <c r="C9809" s="815">
        <f t="shared" si="637"/>
        <v>57</v>
      </c>
      <c r="D9809" s="815">
        <f t="shared" si="638"/>
        <v>58</v>
      </c>
      <c r="E9809" s="815">
        <v>1986</v>
      </c>
    </row>
    <row r="9810" spans="1:5">
      <c r="A9810" s="816">
        <f t="shared" si="639"/>
        <v>31722</v>
      </c>
      <c r="B9810" s="815">
        <f t="shared" si="636"/>
        <v>310</v>
      </c>
      <c r="C9810" s="815">
        <f t="shared" si="637"/>
        <v>56</v>
      </c>
      <c r="D9810" s="815">
        <f t="shared" si="638"/>
        <v>57</v>
      </c>
      <c r="E9810" s="815">
        <v>1986</v>
      </c>
    </row>
    <row r="9811" spans="1:5">
      <c r="A9811" s="816">
        <f t="shared" si="639"/>
        <v>31723</v>
      </c>
      <c r="B9811" s="815">
        <f t="shared" si="636"/>
        <v>311</v>
      </c>
      <c r="C9811" s="815">
        <f t="shared" si="637"/>
        <v>55</v>
      </c>
      <c r="D9811" s="815">
        <f t="shared" si="638"/>
        <v>56</v>
      </c>
      <c r="E9811" s="815">
        <v>1986</v>
      </c>
    </row>
    <row r="9812" spans="1:5">
      <c r="A9812" s="816">
        <f t="shared" si="639"/>
        <v>31724</v>
      </c>
      <c r="B9812" s="815">
        <f t="shared" si="636"/>
        <v>312</v>
      </c>
      <c r="C9812" s="815">
        <f t="shared" si="637"/>
        <v>54</v>
      </c>
      <c r="D9812" s="815">
        <f t="shared" si="638"/>
        <v>55</v>
      </c>
      <c r="E9812" s="815">
        <v>1986</v>
      </c>
    </row>
    <row r="9813" spans="1:5">
      <c r="A9813" s="816">
        <f t="shared" si="639"/>
        <v>31725</v>
      </c>
      <c r="B9813" s="815">
        <f t="shared" si="636"/>
        <v>313</v>
      </c>
      <c r="C9813" s="815">
        <f t="shared" si="637"/>
        <v>53</v>
      </c>
      <c r="D9813" s="815">
        <f t="shared" si="638"/>
        <v>54</v>
      </c>
      <c r="E9813" s="815">
        <v>1986</v>
      </c>
    </row>
    <row r="9814" spans="1:5">
      <c r="A9814" s="816">
        <f t="shared" si="639"/>
        <v>31726</v>
      </c>
      <c r="B9814" s="815">
        <f t="shared" si="636"/>
        <v>314</v>
      </c>
      <c r="C9814" s="815">
        <f t="shared" si="637"/>
        <v>52</v>
      </c>
      <c r="D9814" s="815">
        <f t="shared" si="638"/>
        <v>53</v>
      </c>
      <c r="E9814" s="815">
        <v>1986</v>
      </c>
    </row>
    <row r="9815" spans="1:5">
      <c r="A9815" s="816">
        <f t="shared" si="639"/>
        <v>31727</v>
      </c>
      <c r="B9815" s="815">
        <f t="shared" si="636"/>
        <v>315</v>
      </c>
      <c r="C9815" s="815">
        <f t="shared" si="637"/>
        <v>51</v>
      </c>
      <c r="D9815" s="815">
        <f t="shared" si="638"/>
        <v>52</v>
      </c>
      <c r="E9815" s="815">
        <v>1986</v>
      </c>
    </row>
    <row r="9816" spans="1:5">
      <c r="A9816" s="816">
        <f t="shared" si="639"/>
        <v>31728</v>
      </c>
      <c r="B9816" s="815">
        <f t="shared" si="636"/>
        <v>316</v>
      </c>
      <c r="C9816" s="815">
        <f t="shared" si="637"/>
        <v>50</v>
      </c>
      <c r="D9816" s="815">
        <f t="shared" si="638"/>
        <v>51</v>
      </c>
      <c r="E9816" s="815">
        <v>1986</v>
      </c>
    </row>
    <row r="9817" spans="1:5">
      <c r="A9817" s="816">
        <f t="shared" si="639"/>
        <v>31729</v>
      </c>
      <c r="B9817" s="815">
        <f t="shared" si="636"/>
        <v>317</v>
      </c>
      <c r="C9817" s="815">
        <f t="shared" si="637"/>
        <v>49</v>
      </c>
      <c r="D9817" s="815">
        <f t="shared" si="638"/>
        <v>50</v>
      </c>
      <c r="E9817" s="815">
        <v>1986</v>
      </c>
    </row>
    <row r="9818" spans="1:5">
      <c r="A9818" s="816">
        <f t="shared" si="639"/>
        <v>31730</v>
      </c>
      <c r="B9818" s="815">
        <f t="shared" si="636"/>
        <v>318</v>
      </c>
      <c r="C9818" s="815">
        <f t="shared" si="637"/>
        <v>48</v>
      </c>
      <c r="D9818" s="815">
        <f t="shared" si="638"/>
        <v>49</v>
      </c>
      <c r="E9818" s="815">
        <v>1986</v>
      </c>
    </row>
    <row r="9819" spans="1:5">
      <c r="A9819" s="816">
        <f t="shared" si="639"/>
        <v>31731</v>
      </c>
      <c r="B9819" s="815">
        <f t="shared" si="636"/>
        <v>319</v>
      </c>
      <c r="C9819" s="815">
        <f t="shared" si="637"/>
        <v>47</v>
      </c>
      <c r="D9819" s="815">
        <f t="shared" si="638"/>
        <v>48</v>
      </c>
      <c r="E9819" s="815">
        <v>1986</v>
      </c>
    </row>
    <row r="9820" spans="1:5">
      <c r="A9820" s="816">
        <f t="shared" si="639"/>
        <v>31732</v>
      </c>
      <c r="B9820" s="815">
        <f t="shared" si="636"/>
        <v>320</v>
      </c>
      <c r="C9820" s="815">
        <f t="shared" si="637"/>
        <v>46</v>
      </c>
      <c r="D9820" s="815">
        <f t="shared" si="638"/>
        <v>47</v>
      </c>
      <c r="E9820" s="815">
        <v>1986</v>
      </c>
    </row>
    <row r="9821" spans="1:5">
      <c r="A9821" s="816">
        <f t="shared" si="639"/>
        <v>31733</v>
      </c>
      <c r="B9821" s="815">
        <f t="shared" si="636"/>
        <v>321</v>
      </c>
      <c r="C9821" s="815">
        <f t="shared" si="637"/>
        <v>45</v>
      </c>
      <c r="D9821" s="815">
        <f t="shared" si="638"/>
        <v>46</v>
      </c>
      <c r="E9821" s="815">
        <v>1986</v>
      </c>
    </row>
    <row r="9822" spans="1:5">
      <c r="A9822" s="816">
        <f t="shared" si="639"/>
        <v>31734</v>
      </c>
      <c r="B9822" s="815">
        <f t="shared" si="636"/>
        <v>322</v>
      </c>
      <c r="C9822" s="815">
        <f t="shared" si="637"/>
        <v>44</v>
      </c>
      <c r="D9822" s="815">
        <f t="shared" si="638"/>
        <v>45</v>
      </c>
      <c r="E9822" s="815">
        <v>1986</v>
      </c>
    </row>
    <row r="9823" spans="1:5">
      <c r="A9823" s="816">
        <f t="shared" si="639"/>
        <v>31735</v>
      </c>
      <c r="B9823" s="815">
        <f t="shared" ref="B9823:B9865" si="640">B9822+1</f>
        <v>323</v>
      </c>
      <c r="C9823" s="815">
        <f t="shared" ref="C9823:C9865" si="641">C9822-1</f>
        <v>43</v>
      </c>
      <c r="D9823" s="815">
        <f t="shared" ref="D9823:D9866" si="642">D9822-1</f>
        <v>44</v>
      </c>
      <c r="E9823" s="815">
        <v>1986</v>
      </c>
    </row>
    <row r="9824" spans="1:5">
      <c r="A9824" s="816">
        <f t="shared" si="639"/>
        <v>31736</v>
      </c>
      <c r="B9824" s="815">
        <f t="shared" si="640"/>
        <v>324</v>
      </c>
      <c r="C9824" s="815">
        <f t="shared" si="641"/>
        <v>42</v>
      </c>
      <c r="D9824" s="815">
        <f t="shared" si="642"/>
        <v>43</v>
      </c>
      <c r="E9824" s="815">
        <v>1986</v>
      </c>
    </row>
    <row r="9825" spans="1:5">
      <c r="A9825" s="816">
        <f t="shared" si="639"/>
        <v>31737</v>
      </c>
      <c r="B9825" s="815">
        <f t="shared" si="640"/>
        <v>325</v>
      </c>
      <c r="C9825" s="815">
        <f t="shared" si="641"/>
        <v>41</v>
      </c>
      <c r="D9825" s="815">
        <f t="shared" si="642"/>
        <v>42</v>
      </c>
      <c r="E9825" s="815">
        <v>1986</v>
      </c>
    </row>
    <row r="9826" spans="1:5">
      <c r="A9826" s="816">
        <f t="shared" si="639"/>
        <v>31738</v>
      </c>
      <c r="B9826" s="815">
        <f t="shared" si="640"/>
        <v>326</v>
      </c>
      <c r="C9826" s="815">
        <f t="shared" si="641"/>
        <v>40</v>
      </c>
      <c r="D9826" s="815">
        <f t="shared" si="642"/>
        <v>41</v>
      </c>
      <c r="E9826" s="815">
        <v>1986</v>
      </c>
    </row>
    <row r="9827" spans="1:5">
      <c r="A9827" s="816">
        <f t="shared" si="639"/>
        <v>31739</v>
      </c>
      <c r="B9827" s="815">
        <f t="shared" si="640"/>
        <v>327</v>
      </c>
      <c r="C9827" s="815">
        <f t="shared" si="641"/>
        <v>39</v>
      </c>
      <c r="D9827" s="815">
        <f t="shared" si="642"/>
        <v>40</v>
      </c>
      <c r="E9827" s="815">
        <v>1986</v>
      </c>
    </row>
    <row r="9828" spans="1:5">
      <c r="A9828" s="816">
        <f t="shared" si="639"/>
        <v>31740</v>
      </c>
      <c r="B9828" s="815">
        <f t="shared" si="640"/>
        <v>328</v>
      </c>
      <c r="C9828" s="815">
        <f t="shared" si="641"/>
        <v>38</v>
      </c>
      <c r="D9828" s="815">
        <f t="shared" si="642"/>
        <v>39</v>
      </c>
      <c r="E9828" s="815">
        <v>1986</v>
      </c>
    </row>
    <row r="9829" spans="1:5">
      <c r="A9829" s="816">
        <f t="shared" si="639"/>
        <v>31741</v>
      </c>
      <c r="B9829" s="815">
        <f t="shared" si="640"/>
        <v>329</v>
      </c>
      <c r="C9829" s="815">
        <f t="shared" si="641"/>
        <v>37</v>
      </c>
      <c r="D9829" s="815">
        <f t="shared" si="642"/>
        <v>38</v>
      </c>
      <c r="E9829" s="815">
        <v>1986</v>
      </c>
    </row>
    <row r="9830" spans="1:5">
      <c r="A9830" s="816">
        <f t="shared" si="639"/>
        <v>31742</v>
      </c>
      <c r="B9830" s="815">
        <f t="shared" si="640"/>
        <v>330</v>
      </c>
      <c r="C9830" s="815">
        <f t="shared" si="641"/>
        <v>36</v>
      </c>
      <c r="D9830" s="815">
        <f t="shared" si="642"/>
        <v>37</v>
      </c>
      <c r="E9830" s="815">
        <v>1986</v>
      </c>
    </row>
    <row r="9831" spans="1:5">
      <c r="A9831" s="816">
        <f t="shared" si="639"/>
        <v>31743</v>
      </c>
      <c r="B9831" s="815">
        <f t="shared" si="640"/>
        <v>331</v>
      </c>
      <c r="C9831" s="815">
        <f t="shared" si="641"/>
        <v>35</v>
      </c>
      <c r="D9831" s="815">
        <f t="shared" si="642"/>
        <v>36</v>
      </c>
      <c r="E9831" s="815">
        <v>1986</v>
      </c>
    </row>
    <row r="9832" spans="1:5">
      <c r="A9832" s="816">
        <f t="shared" si="639"/>
        <v>31744</v>
      </c>
      <c r="B9832" s="815">
        <f t="shared" si="640"/>
        <v>332</v>
      </c>
      <c r="C9832" s="815">
        <f t="shared" si="641"/>
        <v>34</v>
      </c>
      <c r="D9832" s="815">
        <f t="shared" si="642"/>
        <v>35</v>
      </c>
      <c r="E9832" s="815">
        <v>1986</v>
      </c>
    </row>
    <row r="9833" spans="1:5">
      <c r="A9833" s="816">
        <f t="shared" si="639"/>
        <v>31745</v>
      </c>
      <c r="B9833" s="815">
        <f t="shared" si="640"/>
        <v>333</v>
      </c>
      <c r="C9833" s="815">
        <f t="shared" si="641"/>
        <v>33</v>
      </c>
      <c r="D9833" s="815">
        <f t="shared" si="642"/>
        <v>34</v>
      </c>
      <c r="E9833" s="815">
        <v>1986</v>
      </c>
    </row>
    <row r="9834" spans="1:5">
      <c r="A9834" s="816">
        <f t="shared" si="639"/>
        <v>31746</v>
      </c>
      <c r="B9834" s="815">
        <f t="shared" si="640"/>
        <v>334</v>
      </c>
      <c r="C9834" s="815">
        <f t="shared" si="641"/>
        <v>32</v>
      </c>
      <c r="D9834" s="815">
        <f t="shared" si="642"/>
        <v>33</v>
      </c>
      <c r="E9834" s="815">
        <v>1986</v>
      </c>
    </row>
    <row r="9835" spans="1:5">
      <c r="A9835" s="816">
        <f t="shared" si="639"/>
        <v>31747</v>
      </c>
      <c r="B9835" s="815">
        <f t="shared" si="640"/>
        <v>335</v>
      </c>
      <c r="C9835" s="815">
        <f t="shared" si="641"/>
        <v>31</v>
      </c>
      <c r="D9835" s="815">
        <f t="shared" si="642"/>
        <v>32</v>
      </c>
      <c r="E9835" s="815">
        <v>1986</v>
      </c>
    </row>
    <row r="9836" spans="1:5">
      <c r="A9836" s="816">
        <f t="shared" si="639"/>
        <v>31748</v>
      </c>
      <c r="B9836" s="815">
        <f t="shared" si="640"/>
        <v>336</v>
      </c>
      <c r="C9836" s="815">
        <f t="shared" si="641"/>
        <v>30</v>
      </c>
      <c r="D9836" s="815">
        <f t="shared" si="642"/>
        <v>31</v>
      </c>
      <c r="E9836" s="815">
        <v>1986</v>
      </c>
    </row>
    <row r="9837" spans="1:5">
      <c r="A9837" s="816">
        <f t="shared" si="639"/>
        <v>31749</v>
      </c>
      <c r="B9837" s="815">
        <f t="shared" si="640"/>
        <v>337</v>
      </c>
      <c r="C9837" s="815">
        <f t="shared" si="641"/>
        <v>29</v>
      </c>
      <c r="D9837" s="815">
        <f t="shared" si="642"/>
        <v>30</v>
      </c>
      <c r="E9837" s="815">
        <v>1986</v>
      </c>
    </row>
    <row r="9838" spans="1:5">
      <c r="A9838" s="816">
        <f t="shared" si="639"/>
        <v>31750</v>
      </c>
      <c r="B9838" s="815">
        <f t="shared" si="640"/>
        <v>338</v>
      </c>
      <c r="C9838" s="815">
        <f t="shared" si="641"/>
        <v>28</v>
      </c>
      <c r="D9838" s="815">
        <f t="shared" si="642"/>
        <v>29</v>
      </c>
      <c r="E9838" s="815">
        <v>1986</v>
      </c>
    </row>
    <row r="9839" spans="1:5">
      <c r="A9839" s="816">
        <f t="shared" si="639"/>
        <v>31751</v>
      </c>
      <c r="B9839" s="815">
        <f t="shared" si="640"/>
        <v>339</v>
      </c>
      <c r="C9839" s="815">
        <f t="shared" si="641"/>
        <v>27</v>
      </c>
      <c r="D9839" s="815">
        <f t="shared" si="642"/>
        <v>28</v>
      </c>
      <c r="E9839" s="815">
        <v>1986</v>
      </c>
    </row>
    <row r="9840" spans="1:5">
      <c r="A9840" s="816">
        <f t="shared" si="639"/>
        <v>31752</v>
      </c>
      <c r="B9840" s="815">
        <f t="shared" si="640"/>
        <v>340</v>
      </c>
      <c r="C9840" s="815">
        <f t="shared" si="641"/>
        <v>26</v>
      </c>
      <c r="D9840" s="815">
        <f t="shared" si="642"/>
        <v>27</v>
      </c>
      <c r="E9840" s="815">
        <v>1986</v>
      </c>
    </row>
    <row r="9841" spans="1:5">
      <c r="A9841" s="816">
        <f t="shared" si="639"/>
        <v>31753</v>
      </c>
      <c r="B9841" s="815">
        <f t="shared" si="640"/>
        <v>341</v>
      </c>
      <c r="C9841" s="815">
        <f t="shared" si="641"/>
        <v>25</v>
      </c>
      <c r="D9841" s="815">
        <f t="shared" si="642"/>
        <v>26</v>
      </c>
      <c r="E9841" s="815">
        <v>1986</v>
      </c>
    </row>
    <row r="9842" spans="1:5">
      <c r="A9842" s="816">
        <f t="shared" si="639"/>
        <v>31754</v>
      </c>
      <c r="B9842" s="815">
        <f t="shared" si="640"/>
        <v>342</v>
      </c>
      <c r="C9842" s="815">
        <f t="shared" si="641"/>
        <v>24</v>
      </c>
      <c r="D9842" s="815">
        <f t="shared" si="642"/>
        <v>25</v>
      </c>
      <c r="E9842" s="815">
        <v>1986</v>
      </c>
    </row>
    <row r="9843" spans="1:5">
      <c r="A9843" s="816">
        <f t="shared" ref="A9843:A9906" si="643">A9842+1</f>
        <v>31755</v>
      </c>
      <c r="B9843" s="815">
        <f t="shared" si="640"/>
        <v>343</v>
      </c>
      <c r="C9843" s="815">
        <f t="shared" si="641"/>
        <v>23</v>
      </c>
      <c r="D9843" s="815">
        <f t="shared" si="642"/>
        <v>24</v>
      </c>
      <c r="E9843" s="815">
        <v>1986</v>
      </c>
    </row>
    <row r="9844" spans="1:5">
      <c r="A9844" s="816">
        <f t="shared" si="643"/>
        <v>31756</v>
      </c>
      <c r="B9844" s="815">
        <f t="shared" si="640"/>
        <v>344</v>
      </c>
      <c r="C9844" s="815">
        <f t="shared" si="641"/>
        <v>22</v>
      </c>
      <c r="D9844" s="815">
        <f t="shared" si="642"/>
        <v>23</v>
      </c>
      <c r="E9844" s="815">
        <v>1986</v>
      </c>
    </row>
    <row r="9845" spans="1:5">
      <c r="A9845" s="816">
        <f t="shared" si="643"/>
        <v>31757</v>
      </c>
      <c r="B9845" s="815">
        <f t="shared" si="640"/>
        <v>345</v>
      </c>
      <c r="C9845" s="815">
        <f t="shared" si="641"/>
        <v>21</v>
      </c>
      <c r="D9845" s="815">
        <f t="shared" si="642"/>
        <v>22</v>
      </c>
      <c r="E9845" s="815">
        <v>1986</v>
      </c>
    </row>
    <row r="9846" spans="1:5">
      <c r="A9846" s="816">
        <f t="shared" si="643"/>
        <v>31758</v>
      </c>
      <c r="B9846" s="815">
        <f t="shared" si="640"/>
        <v>346</v>
      </c>
      <c r="C9846" s="815">
        <f t="shared" si="641"/>
        <v>20</v>
      </c>
      <c r="D9846" s="815">
        <f t="shared" si="642"/>
        <v>21</v>
      </c>
      <c r="E9846" s="815">
        <v>1986</v>
      </c>
    </row>
    <row r="9847" spans="1:5">
      <c r="A9847" s="816">
        <f t="shared" si="643"/>
        <v>31759</v>
      </c>
      <c r="B9847" s="815">
        <f t="shared" si="640"/>
        <v>347</v>
      </c>
      <c r="C9847" s="815">
        <f t="shared" si="641"/>
        <v>19</v>
      </c>
      <c r="D9847" s="815">
        <f t="shared" si="642"/>
        <v>20</v>
      </c>
      <c r="E9847" s="815">
        <v>1986</v>
      </c>
    </row>
    <row r="9848" spans="1:5">
      <c r="A9848" s="816">
        <f t="shared" si="643"/>
        <v>31760</v>
      </c>
      <c r="B9848" s="815">
        <f t="shared" si="640"/>
        <v>348</v>
      </c>
      <c r="C9848" s="815">
        <f t="shared" si="641"/>
        <v>18</v>
      </c>
      <c r="D9848" s="815">
        <f t="shared" si="642"/>
        <v>19</v>
      </c>
      <c r="E9848" s="815">
        <v>1986</v>
      </c>
    </row>
    <row r="9849" spans="1:5">
      <c r="A9849" s="816">
        <f t="shared" si="643"/>
        <v>31761</v>
      </c>
      <c r="B9849" s="815">
        <f t="shared" si="640"/>
        <v>349</v>
      </c>
      <c r="C9849" s="815">
        <f t="shared" si="641"/>
        <v>17</v>
      </c>
      <c r="D9849" s="815">
        <f t="shared" si="642"/>
        <v>18</v>
      </c>
      <c r="E9849" s="815">
        <v>1986</v>
      </c>
    </row>
    <row r="9850" spans="1:5">
      <c r="A9850" s="816">
        <f t="shared" si="643"/>
        <v>31762</v>
      </c>
      <c r="B9850" s="815">
        <f t="shared" si="640"/>
        <v>350</v>
      </c>
      <c r="C9850" s="815">
        <f t="shared" si="641"/>
        <v>16</v>
      </c>
      <c r="D9850" s="815">
        <f t="shared" si="642"/>
        <v>17</v>
      </c>
      <c r="E9850" s="815">
        <v>1986</v>
      </c>
    </row>
    <row r="9851" spans="1:5">
      <c r="A9851" s="816">
        <f t="shared" si="643"/>
        <v>31763</v>
      </c>
      <c r="B9851" s="815">
        <f t="shared" si="640"/>
        <v>351</v>
      </c>
      <c r="C9851" s="815">
        <f t="shared" si="641"/>
        <v>15</v>
      </c>
      <c r="D9851" s="815">
        <f t="shared" si="642"/>
        <v>16</v>
      </c>
      <c r="E9851" s="815">
        <v>1986</v>
      </c>
    </row>
    <row r="9852" spans="1:5">
      <c r="A9852" s="816">
        <f t="shared" si="643"/>
        <v>31764</v>
      </c>
      <c r="B9852" s="815">
        <f t="shared" si="640"/>
        <v>352</v>
      </c>
      <c r="C9852" s="815">
        <f t="shared" si="641"/>
        <v>14</v>
      </c>
      <c r="D9852" s="815">
        <f t="shared" si="642"/>
        <v>15</v>
      </c>
      <c r="E9852" s="815">
        <v>1986</v>
      </c>
    </row>
    <row r="9853" spans="1:5">
      <c r="A9853" s="816">
        <f t="shared" si="643"/>
        <v>31765</v>
      </c>
      <c r="B9853" s="815">
        <f t="shared" si="640"/>
        <v>353</v>
      </c>
      <c r="C9853" s="815">
        <f t="shared" si="641"/>
        <v>13</v>
      </c>
      <c r="D9853" s="815">
        <f t="shared" si="642"/>
        <v>14</v>
      </c>
      <c r="E9853" s="815">
        <v>1986</v>
      </c>
    </row>
    <row r="9854" spans="1:5">
      <c r="A9854" s="816">
        <f t="shared" si="643"/>
        <v>31766</v>
      </c>
      <c r="B9854" s="815">
        <f t="shared" si="640"/>
        <v>354</v>
      </c>
      <c r="C9854" s="815">
        <f t="shared" si="641"/>
        <v>12</v>
      </c>
      <c r="D9854" s="815">
        <f t="shared" si="642"/>
        <v>13</v>
      </c>
      <c r="E9854" s="815">
        <v>1986</v>
      </c>
    </row>
    <row r="9855" spans="1:5">
      <c r="A9855" s="816">
        <f t="shared" si="643"/>
        <v>31767</v>
      </c>
      <c r="B9855" s="815">
        <f t="shared" si="640"/>
        <v>355</v>
      </c>
      <c r="C9855" s="815">
        <f t="shared" si="641"/>
        <v>11</v>
      </c>
      <c r="D9855" s="815">
        <f t="shared" si="642"/>
        <v>12</v>
      </c>
      <c r="E9855" s="815">
        <v>1986</v>
      </c>
    </row>
    <row r="9856" spans="1:5">
      <c r="A9856" s="816">
        <f t="shared" si="643"/>
        <v>31768</v>
      </c>
      <c r="B9856" s="815">
        <f t="shared" si="640"/>
        <v>356</v>
      </c>
      <c r="C9856" s="815">
        <f t="shared" si="641"/>
        <v>10</v>
      </c>
      <c r="D9856" s="815">
        <f t="shared" si="642"/>
        <v>11</v>
      </c>
      <c r="E9856" s="815">
        <v>1986</v>
      </c>
    </row>
    <row r="9857" spans="1:5">
      <c r="A9857" s="816">
        <f t="shared" si="643"/>
        <v>31769</v>
      </c>
      <c r="B9857" s="815">
        <f t="shared" si="640"/>
        <v>357</v>
      </c>
      <c r="C9857" s="815">
        <f t="shared" si="641"/>
        <v>9</v>
      </c>
      <c r="D9857" s="815">
        <f t="shared" si="642"/>
        <v>10</v>
      </c>
      <c r="E9857" s="815">
        <v>1986</v>
      </c>
    </row>
    <row r="9858" spans="1:5">
      <c r="A9858" s="816">
        <f t="shared" si="643"/>
        <v>31770</v>
      </c>
      <c r="B9858" s="815">
        <f t="shared" si="640"/>
        <v>358</v>
      </c>
      <c r="C9858" s="815">
        <f t="shared" si="641"/>
        <v>8</v>
      </c>
      <c r="D9858" s="815">
        <f t="shared" si="642"/>
        <v>9</v>
      </c>
      <c r="E9858" s="815">
        <v>1986</v>
      </c>
    </row>
    <row r="9859" spans="1:5">
      <c r="A9859" s="816">
        <f t="shared" si="643"/>
        <v>31771</v>
      </c>
      <c r="B9859" s="815">
        <f t="shared" si="640"/>
        <v>359</v>
      </c>
      <c r="C9859" s="815">
        <f t="shared" si="641"/>
        <v>7</v>
      </c>
      <c r="D9859" s="815">
        <f t="shared" si="642"/>
        <v>8</v>
      </c>
      <c r="E9859" s="815">
        <v>1986</v>
      </c>
    </row>
    <row r="9860" spans="1:5">
      <c r="A9860" s="816">
        <f t="shared" si="643"/>
        <v>31772</v>
      </c>
      <c r="B9860" s="815">
        <f t="shared" si="640"/>
        <v>360</v>
      </c>
      <c r="C9860" s="815">
        <f t="shared" si="641"/>
        <v>6</v>
      </c>
      <c r="D9860" s="815">
        <f t="shared" si="642"/>
        <v>7</v>
      </c>
      <c r="E9860" s="815">
        <v>1986</v>
      </c>
    </row>
    <row r="9861" spans="1:5">
      <c r="A9861" s="816">
        <f t="shared" si="643"/>
        <v>31773</v>
      </c>
      <c r="B9861" s="815">
        <f t="shared" si="640"/>
        <v>361</v>
      </c>
      <c r="C9861" s="815">
        <f t="shared" si="641"/>
        <v>5</v>
      </c>
      <c r="D9861" s="815">
        <f t="shared" si="642"/>
        <v>6</v>
      </c>
      <c r="E9861" s="815">
        <v>1986</v>
      </c>
    </row>
    <row r="9862" spans="1:5">
      <c r="A9862" s="816">
        <f t="shared" si="643"/>
        <v>31774</v>
      </c>
      <c r="B9862" s="815">
        <f t="shared" si="640"/>
        <v>362</v>
      </c>
      <c r="C9862" s="815">
        <f t="shared" si="641"/>
        <v>4</v>
      </c>
      <c r="D9862" s="815">
        <f t="shared" si="642"/>
        <v>5</v>
      </c>
      <c r="E9862" s="815">
        <v>1986</v>
      </c>
    </row>
    <row r="9863" spans="1:5">
      <c r="A9863" s="816">
        <f t="shared" si="643"/>
        <v>31775</v>
      </c>
      <c r="B9863" s="815">
        <f t="shared" si="640"/>
        <v>363</v>
      </c>
      <c r="C9863" s="815">
        <f t="shared" si="641"/>
        <v>3</v>
      </c>
      <c r="D9863" s="815">
        <f t="shared" si="642"/>
        <v>4</v>
      </c>
      <c r="E9863" s="815">
        <v>1986</v>
      </c>
    </row>
    <row r="9864" spans="1:5">
      <c r="A9864" s="816">
        <f t="shared" si="643"/>
        <v>31776</v>
      </c>
      <c r="B9864" s="815">
        <f t="shared" si="640"/>
        <v>364</v>
      </c>
      <c r="C9864" s="815">
        <f t="shared" si="641"/>
        <v>2</v>
      </c>
      <c r="D9864" s="815">
        <f t="shared" si="642"/>
        <v>3</v>
      </c>
      <c r="E9864" s="815">
        <v>1986</v>
      </c>
    </row>
    <row r="9865" spans="1:5">
      <c r="A9865" s="816">
        <f t="shared" si="643"/>
        <v>31777</v>
      </c>
      <c r="B9865" s="815">
        <f t="shared" si="640"/>
        <v>365</v>
      </c>
      <c r="C9865" s="815">
        <f t="shared" si="641"/>
        <v>1</v>
      </c>
      <c r="D9865" s="815">
        <f t="shared" si="642"/>
        <v>2</v>
      </c>
      <c r="E9865" s="815">
        <v>1986</v>
      </c>
    </row>
    <row r="9866" spans="1:5">
      <c r="A9866" s="816">
        <f t="shared" si="643"/>
        <v>31778</v>
      </c>
      <c r="B9866" s="815">
        <v>1</v>
      </c>
      <c r="C9866" s="815">
        <v>365</v>
      </c>
      <c r="D9866" s="815">
        <f t="shared" si="642"/>
        <v>1</v>
      </c>
      <c r="E9866" s="815">
        <v>1987</v>
      </c>
    </row>
    <row r="9867" spans="1:5">
      <c r="A9867" s="816">
        <f t="shared" si="643"/>
        <v>31779</v>
      </c>
      <c r="B9867" s="815">
        <f>B9866+1</f>
        <v>2</v>
      </c>
      <c r="C9867" s="815">
        <f>C9866-1</f>
        <v>364</v>
      </c>
      <c r="D9867" s="815">
        <v>365</v>
      </c>
      <c r="E9867" s="815">
        <v>1987</v>
      </c>
    </row>
    <row r="9868" spans="1:5">
      <c r="A9868" s="816">
        <f t="shared" si="643"/>
        <v>31780</v>
      </c>
      <c r="B9868" s="815">
        <f t="shared" ref="B9868:B9931" si="644">B9867+1</f>
        <v>3</v>
      </c>
      <c r="C9868" s="815">
        <f t="shared" ref="C9868:C9931" si="645">C9867-1</f>
        <v>363</v>
      </c>
      <c r="D9868" s="815">
        <f t="shared" ref="D9868:D9931" si="646">D9867-1</f>
        <v>364</v>
      </c>
      <c r="E9868" s="815">
        <v>1987</v>
      </c>
    </row>
    <row r="9869" spans="1:5">
      <c r="A9869" s="816">
        <f t="shared" si="643"/>
        <v>31781</v>
      </c>
      <c r="B9869" s="815">
        <f t="shared" si="644"/>
        <v>4</v>
      </c>
      <c r="C9869" s="815">
        <f t="shared" si="645"/>
        <v>362</v>
      </c>
      <c r="D9869" s="815">
        <f t="shared" si="646"/>
        <v>363</v>
      </c>
      <c r="E9869" s="815">
        <v>1987</v>
      </c>
    </row>
    <row r="9870" spans="1:5">
      <c r="A9870" s="816">
        <f t="shared" si="643"/>
        <v>31782</v>
      </c>
      <c r="B9870" s="815">
        <f t="shared" si="644"/>
        <v>5</v>
      </c>
      <c r="C9870" s="815">
        <f t="shared" si="645"/>
        <v>361</v>
      </c>
      <c r="D9870" s="815">
        <f t="shared" si="646"/>
        <v>362</v>
      </c>
      <c r="E9870" s="815">
        <v>1987</v>
      </c>
    </row>
    <row r="9871" spans="1:5">
      <c r="A9871" s="816">
        <f t="shared" si="643"/>
        <v>31783</v>
      </c>
      <c r="B9871" s="815">
        <f t="shared" si="644"/>
        <v>6</v>
      </c>
      <c r="C9871" s="815">
        <f t="shared" si="645"/>
        <v>360</v>
      </c>
      <c r="D9871" s="815">
        <f t="shared" si="646"/>
        <v>361</v>
      </c>
      <c r="E9871" s="815">
        <v>1987</v>
      </c>
    </row>
    <row r="9872" spans="1:5">
      <c r="A9872" s="816">
        <f t="shared" si="643"/>
        <v>31784</v>
      </c>
      <c r="B9872" s="815">
        <f t="shared" si="644"/>
        <v>7</v>
      </c>
      <c r="C9872" s="815">
        <f t="shared" si="645"/>
        <v>359</v>
      </c>
      <c r="D9872" s="815">
        <f t="shared" si="646"/>
        <v>360</v>
      </c>
      <c r="E9872" s="815">
        <v>1987</v>
      </c>
    </row>
    <row r="9873" spans="1:5">
      <c r="A9873" s="816">
        <f t="shared" si="643"/>
        <v>31785</v>
      </c>
      <c r="B9873" s="815">
        <f t="shared" si="644"/>
        <v>8</v>
      </c>
      <c r="C9873" s="815">
        <f t="shared" si="645"/>
        <v>358</v>
      </c>
      <c r="D9873" s="815">
        <f t="shared" si="646"/>
        <v>359</v>
      </c>
      <c r="E9873" s="815">
        <v>1987</v>
      </c>
    </row>
    <row r="9874" spans="1:5">
      <c r="A9874" s="816">
        <f t="shared" si="643"/>
        <v>31786</v>
      </c>
      <c r="B9874" s="815">
        <f t="shared" si="644"/>
        <v>9</v>
      </c>
      <c r="C9874" s="815">
        <f t="shared" si="645"/>
        <v>357</v>
      </c>
      <c r="D9874" s="815">
        <f t="shared" si="646"/>
        <v>358</v>
      </c>
      <c r="E9874" s="815">
        <v>1987</v>
      </c>
    </row>
    <row r="9875" spans="1:5">
      <c r="A9875" s="816">
        <f t="shared" si="643"/>
        <v>31787</v>
      </c>
      <c r="B9875" s="815">
        <f t="shared" si="644"/>
        <v>10</v>
      </c>
      <c r="C9875" s="815">
        <f t="shared" si="645"/>
        <v>356</v>
      </c>
      <c r="D9875" s="815">
        <f t="shared" si="646"/>
        <v>357</v>
      </c>
      <c r="E9875" s="815">
        <v>1987</v>
      </c>
    </row>
    <row r="9876" spans="1:5">
      <c r="A9876" s="816">
        <f t="shared" si="643"/>
        <v>31788</v>
      </c>
      <c r="B9876" s="815">
        <f t="shared" si="644"/>
        <v>11</v>
      </c>
      <c r="C9876" s="815">
        <f t="shared" si="645"/>
        <v>355</v>
      </c>
      <c r="D9876" s="815">
        <f t="shared" si="646"/>
        <v>356</v>
      </c>
      <c r="E9876" s="815">
        <v>1987</v>
      </c>
    </row>
    <row r="9877" spans="1:5">
      <c r="A9877" s="816">
        <f t="shared" si="643"/>
        <v>31789</v>
      </c>
      <c r="B9877" s="815">
        <f t="shared" si="644"/>
        <v>12</v>
      </c>
      <c r="C9877" s="815">
        <f t="shared" si="645"/>
        <v>354</v>
      </c>
      <c r="D9877" s="815">
        <f t="shared" si="646"/>
        <v>355</v>
      </c>
      <c r="E9877" s="815">
        <v>1987</v>
      </c>
    </row>
    <row r="9878" spans="1:5">
      <c r="A9878" s="816">
        <f t="shared" si="643"/>
        <v>31790</v>
      </c>
      <c r="B9878" s="815">
        <f t="shared" si="644"/>
        <v>13</v>
      </c>
      <c r="C9878" s="815">
        <f t="shared" si="645"/>
        <v>353</v>
      </c>
      <c r="D9878" s="815">
        <f t="shared" si="646"/>
        <v>354</v>
      </c>
      <c r="E9878" s="815">
        <v>1987</v>
      </c>
    </row>
    <row r="9879" spans="1:5">
      <c r="A9879" s="816">
        <f t="shared" si="643"/>
        <v>31791</v>
      </c>
      <c r="B9879" s="815">
        <f t="shared" si="644"/>
        <v>14</v>
      </c>
      <c r="C9879" s="815">
        <f t="shared" si="645"/>
        <v>352</v>
      </c>
      <c r="D9879" s="815">
        <f t="shared" si="646"/>
        <v>353</v>
      </c>
      <c r="E9879" s="815">
        <v>1987</v>
      </c>
    </row>
    <row r="9880" spans="1:5">
      <c r="A9880" s="816">
        <f t="shared" si="643"/>
        <v>31792</v>
      </c>
      <c r="B9880" s="815">
        <f t="shared" si="644"/>
        <v>15</v>
      </c>
      <c r="C9880" s="815">
        <f t="shared" si="645"/>
        <v>351</v>
      </c>
      <c r="D9880" s="815">
        <f t="shared" si="646"/>
        <v>352</v>
      </c>
      <c r="E9880" s="815">
        <v>1987</v>
      </c>
    </row>
    <row r="9881" spans="1:5">
      <c r="A9881" s="816">
        <f t="shared" si="643"/>
        <v>31793</v>
      </c>
      <c r="B9881" s="815">
        <f t="shared" si="644"/>
        <v>16</v>
      </c>
      <c r="C9881" s="815">
        <f t="shared" si="645"/>
        <v>350</v>
      </c>
      <c r="D9881" s="815">
        <f t="shared" si="646"/>
        <v>351</v>
      </c>
      <c r="E9881" s="815">
        <v>1987</v>
      </c>
    </row>
    <row r="9882" spans="1:5">
      <c r="A9882" s="816">
        <f t="shared" si="643"/>
        <v>31794</v>
      </c>
      <c r="B9882" s="815">
        <f t="shared" si="644"/>
        <v>17</v>
      </c>
      <c r="C9882" s="815">
        <f t="shared" si="645"/>
        <v>349</v>
      </c>
      <c r="D9882" s="815">
        <f t="shared" si="646"/>
        <v>350</v>
      </c>
      <c r="E9882" s="815">
        <v>1987</v>
      </c>
    </row>
    <row r="9883" spans="1:5">
      <c r="A9883" s="816">
        <f t="shared" si="643"/>
        <v>31795</v>
      </c>
      <c r="B9883" s="815">
        <f t="shared" si="644"/>
        <v>18</v>
      </c>
      <c r="C9883" s="815">
        <f t="shared" si="645"/>
        <v>348</v>
      </c>
      <c r="D9883" s="815">
        <f t="shared" si="646"/>
        <v>349</v>
      </c>
      <c r="E9883" s="815">
        <v>1987</v>
      </c>
    </row>
    <row r="9884" spans="1:5">
      <c r="A9884" s="816">
        <f t="shared" si="643"/>
        <v>31796</v>
      </c>
      <c r="B9884" s="815">
        <f t="shared" si="644"/>
        <v>19</v>
      </c>
      <c r="C9884" s="815">
        <f t="shared" si="645"/>
        <v>347</v>
      </c>
      <c r="D9884" s="815">
        <f t="shared" si="646"/>
        <v>348</v>
      </c>
      <c r="E9884" s="815">
        <v>1987</v>
      </c>
    </row>
    <row r="9885" spans="1:5">
      <c r="A9885" s="816">
        <f t="shared" si="643"/>
        <v>31797</v>
      </c>
      <c r="B9885" s="815">
        <f t="shared" si="644"/>
        <v>20</v>
      </c>
      <c r="C9885" s="815">
        <f t="shared" si="645"/>
        <v>346</v>
      </c>
      <c r="D9885" s="815">
        <f t="shared" si="646"/>
        <v>347</v>
      </c>
      <c r="E9885" s="815">
        <v>1987</v>
      </c>
    </row>
    <row r="9886" spans="1:5">
      <c r="A9886" s="816">
        <f t="shared" si="643"/>
        <v>31798</v>
      </c>
      <c r="B9886" s="815">
        <f t="shared" si="644"/>
        <v>21</v>
      </c>
      <c r="C9886" s="815">
        <f t="shared" si="645"/>
        <v>345</v>
      </c>
      <c r="D9886" s="815">
        <f t="shared" si="646"/>
        <v>346</v>
      </c>
      <c r="E9886" s="815">
        <v>1987</v>
      </c>
    </row>
    <row r="9887" spans="1:5">
      <c r="A9887" s="816">
        <f t="shared" si="643"/>
        <v>31799</v>
      </c>
      <c r="B9887" s="815">
        <f t="shared" si="644"/>
        <v>22</v>
      </c>
      <c r="C9887" s="815">
        <f t="shared" si="645"/>
        <v>344</v>
      </c>
      <c r="D9887" s="815">
        <f t="shared" si="646"/>
        <v>345</v>
      </c>
      <c r="E9887" s="815">
        <v>1987</v>
      </c>
    </row>
    <row r="9888" spans="1:5">
      <c r="A9888" s="816">
        <f t="shared" si="643"/>
        <v>31800</v>
      </c>
      <c r="B9888" s="815">
        <f t="shared" si="644"/>
        <v>23</v>
      </c>
      <c r="C9888" s="815">
        <f t="shared" si="645"/>
        <v>343</v>
      </c>
      <c r="D9888" s="815">
        <f t="shared" si="646"/>
        <v>344</v>
      </c>
      <c r="E9888" s="815">
        <v>1987</v>
      </c>
    </row>
    <row r="9889" spans="1:5">
      <c r="A9889" s="816">
        <f t="shared" si="643"/>
        <v>31801</v>
      </c>
      <c r="B9889" s="815">
        <f t="shared" si="644"/>
        <v>24</v>
      </c>
      <c r="C9889" s="815">
        <f t="shared" si="645"/>
        <v>342</v>
      </c>
      <c r="D9889" s="815">
        <f t="shared" si="646"/>
        <v>343</v>
      </c>
      <c r="E9889" s="815">
        <v>1987</v>
      </c>
    </row>
    <row r="9890" spans="1:5">
      <c r="A9890" s="816">
        <f t="shared" si="643"/>
        <v>31802</v>
      </c>
      <c r="B9890" s="815">
        <f t="shared" si="644"/>
        <v>25</v>
      </c>
      <c r="C9890" s="815">
        <f t="shared" si="645"/>
        <v>341</v>
      </c>
      <c r="D9890" s="815">
        <f t="shared" si="646"/>
        <v>342</v>
      </c>
      <c r="E9890" s="815">
        <v>1987</v>
      </c>
    </row>
    <row r="9891" spans="1:5">
      <c r="A9891" s="816">
        <f t="shared" si="643"/>
        <v>31803</v>
      </c>
      <c r="B9891" s="815">
        <f t="shared" si="644"/>
        <v>26</v>
      </c>
      <c r="C9891" s="815">
        <f t="shared" si="645"/>
        <v>340</v>
      </c>
      <c r="D9891" s="815">
        <f t="shared" si="646"/>
        <v>341</v>
      </c>
      <c r="E9891" s="815">
        <v>1987</v>
      </c>
    </row>
    <row r="9892" spans="1:5">
      <c r="A9892" s="816">
        <f t="shared" si="643"/>
        <v>31804</v>
      </c>
      <c r="B9892" s="815">
        <f t="shared" si="644"/>
        <v>27</v>
      </c>
      <c r="C9892" s="815">
        <f t="shared" si="645"/>
        <v>339</v>
      </c>
      <c r="D9892" s="815">
        <f t="shared" si="646"/>
        <v>340</v>
      </c>
      <c r="E9892" s="815">
        <v>1987</v>
      </c>
    </row>
    <row r="9893" spans="1:5">
      <c r="A9893" s="816">
        <f t="shared" si="643"/>
        <v>31805</v>
      </c>
      <c r="B9893" s="815">
        <f t="shared" si="644"/>
        <v>28</v>
      </c>
      <c r="C9893" s="815">
        <f t="shared" si="645"/>
        <v>338</v>
      </c>
      <c r="D9893" s="815">
        <f t="shared" si="646"/>
        <v>339</v>
      </c>
      <c r="E9893" s="815">
        <v>1987</v>
      </c>
    </row>
    <row r="9894" spans="1:5">
      <c r="A9894" s="816">
        <f t="shared" si="643"/>
        <v>31806</v>
      </c>
      <c r="B9894" s="815">
        <f t="shared" si="644"/>
        <v>29</v>
      </c>
      <c r="C9894" s="815">
        <f t="shared" si="645"/>
        <v>337</v>
      </c>
      <c r="D9894" s="815">
        <f t="shared" si="646"/>
        <v>338</v>
      </c>
      <c r="E9894" s="815">
        <v>1987</v>
      </c>
    </row>
    <row r="9895" spans="1:5">
      <c r="A9895" s="816">
        <f t="shared" si="643"/>
        <v>31807</v>
      </c>
      <c r="B9895" s="815">
        <f t="shared" si="644"/>
        <v>30</v>
      </c>
      <c r="C9895" s="815">
        <f t="shared" si="645"/>
        <v>336</v>
      </c>
      <c r="D9895" s="815">
        <f t="shared" si="646"/>
        <v>337</v>
      </c>
      <c r="E9895" s="815">
        <v>1987</v>
      </c>
    </row>
    <row r="9896" spans="1:5">
      <c r="A9896" s="816">
        <f t="shared" si="643"/>
        <v>31808</v>
      </c>
      <c r="B9896" s="815">
        <f t="shared" si="644"/>
        <v>31</v>
      </c>
      <c r="C9896" s="815">
        <f t="shared" si="645"/>
        <v>335</v>
      </c>
      <c r="D9896" s="815">
        <f t="shared" si="646"/>
        <v>336</v>
      </c>
      <c r="E9896" s="815">
        <v>1987</v>
      </c>
    </row>
    <row r="9897" spans="1:5">
      <c r="A9897" s="816">
        <f t="shared" si="643"/>
        <v>31809</v>
      </c>
      <c r="B9897" s="815">
        <f t="shared" si="644"/>
        <v>32</v>
      </c>
      <c r="C9897" s="815">
        <f t="shared" si="645"/>
        <v>334</v>
      </c>
      <c r="D9897" s="815">
        <f t="shared" si="646"/>
        <v>335</v>
      </c>
      <c r="E9897" s="815">
        <v>1987</v>
      </c>
    </row>
    <row r="9898" spans="1:5">
      <c r="A9898" s="816">
        <f t="shared" si="643"/>
        <v>31810</v>
      </c>
      <c r="B9898" s="815">
        <f t="shared" si="644"/>
        <v>33</v>
      </c>
      <c r="C9898" s="815">
        <f t="shared" si="645"/>
        <v>333</v>
      </c>
      <c r="D9898" s="815">
        <f t="shared" si="646"/>
        <v>334</v>
      </c>
      <c r="E9898" s="815">
        <v>1987</v>
      </c>
    </row>
    <row r="9899" spans="1:5">
      <c r="A9899" s="816">
        <f t="shared" si="643"/>
        <v>31811</v>
      </c>
      <c r="B9899" s="815">
        <f t="shared" si="644"/>
        <v>34</v>
      </c>
      <c r="C9899" s="815">
        <f t="shared" si="645"/>
        <v>332</v>
      </c>
      <c r="D9899" s="815">
        <f t="shared" si="646"/>
        <v>333</v>
      </c>
      <c r="E9899" s="815">
        <v>1987</v>
      </c>
    </row>
    <row r="9900" spans="1:5">
      <c r="A9900" s="816">
        <f t="shared" si="643"/>
        <v>31812</v>
      </c>
      <c r="B9900" s="815">
        <f t="shared" si="644"/>
        <v>35</v>
      </c>
      <c r="C9900" s="815">
        <f t="shared" si="645"/>
        <v>331</v>
      </c>
      <c r="D9900" s="815">
        <f t="shared" si="646"/>
        <v>332</v>
      </c>
      <c r="E9900" s="815">
        <v>1987</v>
      </c>
    </row>
    <row r="9901" spans="1:5">
      <c r="A9901" s="816">
        <f t="shared" si="643"/>
        <v>31813</v>
      </c>
      <c r="B9901" s="815">
        <f t="shared" si="644"/>
        <v>36</v>
      </c>
      <c r="C9901" s="815">
        <f t="shared" si="645"/>
        <v>330</v>
      </c>
      <c r="D9901" s="815">
        <f t="shared" si="646"/>
        <v>331</v>
      </c>
      <c r="E9901" s="815">
        <v>1987</v>
      </c>
    </row>
    <row r="9902" spans="1:5">
      <c r="A9902" s="816">
        <f t="shared" si="643"/>
        <v>31814</v>
      </c>
      <c r="B9902" s="815">
        <f t="shared" si="644"/>
        <v>37</v>
      </c>
      <c r="C9902" s="815">
        <f t="shared" si="645"/>
        <v>329</v>
      </c>
      <c r="D9902" s="815">
        <f t="shared" si="646"/>
        <v>330</v>
      </c>
      <c r="E9902" s="815">
        <v>1987</v>
      </c>
    </row>
    <row r="9903" spans="1:5">
      <c r="A9903" s="816">
        <f t="shared" si="643"/>
        <v>31815</v>
      </c>
      <c r="B9903" s="815">
        <f t="shared" si="644"/>
        <v>38</v>
      </c>
      <c r="C9903" s="815">
        <f t="shared" si="645"/>
        <v>328</v>
      </c>
      <c r="D9903" s="815">
        <f t="shared" si="646"/>
        <v>329</v>
      </c>
      <c r="E9903" s="815">
        <v>1987</v>
      </c>
    </row>
    <row r="9904" spans="1:5">
      <c r="A9904" s="816">
        <f t="shared" si="643"/>
        <v>31816</v>
      </c>
      <c r="B9904" s="815">
        <f t="shared" si="644"/>
        <v>39</v>
      </c>
      <c r="C9904" s="815">
        <f t="shared" si="645"/>
        <v>327</v>
      </c>
      <c r="D9904" s="815">
        <f t="shared" si="646"/>
        <v>328</v>
      </c>
      <c r="E9904" s="815">
        <v>1987</v>
      </c>
    </row>
    <row r="9905" spans="1:5">
      <c r="A9905" s="816">
        <f t="shared" si="643"/>
        <v>31817</v>
      </c>
      <c r="B9905" s="815">
        <f t="shared" si="644"/>
        <v>40</v>
      </c>
      <c r="C9905" s="815">
        <f t="shared" si="645"/>
        <v>326</v>
      </c>
      <c r="D9905" s="815">
        <f t="shared" si="646"/>
        <v>327</v>
      </c>
      <c r="E9905" s="815">
        <v>1987</v>
      </c>
    </row>
    <row r="9906" spans="1:5">
      <c r="A9906" s="816">
        <f t="shared" si="643"/>
        <v>31818</v>
      </c>
      <c r="B9906" s="815">
        <f t="shared" si="644"/>
        <v>41</v>
      </c>
      <c r="C9906" s="815">
        <f t="shared" si="645"/>
        <v>325</v>
      </c>
      <c r="D9906" s="815">
        <f t="shared" si="646"/>
        <v>326</v>
      </c>
      <c r="E9906" s="815">
        <v>1987</v>
      </c>
    </row>
    <row r="9907" spans="1:5">
      <c r="A9907" s="816">
        <f t="shared" ref="A9907:A9970" si="647">A9906+1</f>
        <v>31819</v>
      </c>
      <c r="B9907" s="815">
        <f t="shared" si="644"/>
        <v>42</v>
      </c>
      <c r="C9907" s="815">
        <f t="shared" si="645"/>
        <v>324</v>
      </c>
      <c r="D9907" s="815">
        <f t="shared" si="646"/>
        <v>325</v>
      </c>
      <c r="E9907" s="815">
        <v>1987</v>
      </c>
    </row>
    <row r="9908" spans="1:5">
      <c r="A9908" s="816">
        <f t="shared" si="647"/>
        <v>31820</v>
      </c>
      <c r="B9908" s="815">
        <f t="shared" si="644"/>
        <v>43</v>
      </c>
      <c r="C9908" s="815">
        <f t="shared" si="645"/>
        <v>323</v>
      </c>
      <c r="D9908" s="815">
        <f t="shared" si="646"/>
        <v>324</v>
      </c>
      <c r="E9908" s="815">
        <v>1987</v>
      </c>
    </row>
    <row r="9909" spans="1:5">
      <c r="A9909" s="816">
        <f t="shared" si="647"/>
        <v>31821</v>
      </c>
      <c r="B9909" s="815">
        <f t="shared" si="644"/>
        <v>44</v>
      </c>
      <c r="C9909" s="815">
        <f t="shared" si="645"/>
        <v>322</v>
      </c>
      <c r="D9909" s="815">
        <f t="shared" si="646"/>
        <v>323</v>
      </c>
      <c r="E9909" s="815">
        <v>1987</v>
      </c>
    </row>
    <row r="9910" spans="1:5">
      <c r="A9910" s="816">
        <f t="shared" si="647"/>
        <v>31822</v>
      </c>
      <c r="B9910" s="815">
        <f t="shared" si="644"/>
        <v>45</v>
      </c>
      <c r="C9910" s="815">
        <f t="shared" si="645"/>
        <v>321</v>
      </c>
      <c r="D9910" s="815">
        <f t="shared" si="646"/>
        <v>322</v>
      </c>
      <c r="E9910" s="815">
        <v>1987</v>
      </c>
    </row>
    <row r="9911" spans="1:5">
      <c r="A9911" s="816">
        <f t="shared" si="647"/>
        <v>31823</v>
      </c>
      <c r="B9911" s="815">
        <f t="shared" si="644"/>
        <v>46</v>
      </c>
      <c r="C9911" s="815">
        <f t="shared" si="645"/>
        <v>320</v>
      </c>
      <c r="D9911" s="815">
        <f t="shared" si="646"/>
        <v>321</v>
      </c>
      <c r="E9911" s="815">
        <v>1987</v>
      </c>
    </row>
    <row r="9912" spans="1:5">
      <c r="A9912" s="816">
        <f t="shared" si="647"/>
        <v>31824</v>
      </c>
      <c r="B9912" s="815">
        <f t="shared" si="644"/>
        <v>47</v>
      </c>
      <c r="C9912" s="815">
        <f t="shared" si="645"/>
        <v>319</v>
      </c>
      <c r="D9912" s="815">
        <f t="shared" si="646"/>
        <v>320</v>
      </c>
      <c r="E9912" s="815">
        <v>1987</v>
      </c>
    </row>
    <row r="9913" spans="1:5">
      <c r="A9913" s="816">
        <f t="shared" si="647"/>
        <v>31825</v>
      </c>
      <c r="B9913" s="815">
        <f t="shared" si="644"/>
        <v>48</v>
      </c>
      <c r="C9913" s="815">
        <f t="shared" si="645"/>
        <v>318</v>
      </c>
      <c r="D9913" s="815">
        <f t="shared" si="646"/>
        <v>319</v>
      </c>
      <c r="E9913" s="815">
        <v>1987</v>
      </c>
    </row>
    <row r="9914" spans="1:5">
      <c r="A9914" s="816">
        <f t="shared" si="647"/>
        <v>31826</v>
      </c>
      <c r="B9914" s="815">
        <f t="shared" si="644"/>
        <v>49</v>
      </c>
      <c r="C9914" s="815">
        <f t="shared" si="645"/>
        <v>317</v>
      </c>
      <c r="D9914" s="815">
        <f t="shared" si="646"/>
        <v>318</v>
      </c>
      <c r="E9914" s="815">
        <v>1987</v>
      </c>
    </row>
    <row r="9915" spans="1:5">
      <c r="A9915" s="816">
        <f t="shared" si="647"/>
        <v>31827</v>
      </c>
      <c r="B9915" s="815">
        <f t="shared" si="644"/>
        <v>50</v>
      </c>
      <c r="C9915" s="815">
        <f t="shared" si="645"/>
        <v>316</v>
      </c>
      <c r="D9915" s="815">
        <f t="shared" si="646"/>
        <v>317</v>
      </c>
      <c r="E9915" s="815">
        <v>1987</v>
      </c>
    </row>
    <row r="9916" spans="1:5">
      <c r="A9916" s="816">
        <f t="shared" si="647"/>
        <v>31828</v>
      </c>
      <c r="B9916" s="815">
        <f t="shared" si="644"/>
        <v>51</v>
      </c>
      <c r="C9916" s="815">
        <f t="shared" si="645"/>
        <v>315</v>
      </c>
      <c r="D9916" s="815">
        <f t="shared" si="646"/>
        <v>316</v>
      </c>
      <c r="E9916" s="815">
        <v>1987</v>
      </c>
    </row>
    <row r="9917" spans="1:5">
      <c r="A9917" s="816">
        <f t="shared" si="647"/>
        <v>31829</v>
      </c>
      <c r="B9917" s="815">
        <f t="shared" si="644"/>
        <v>52</v>
      </c>
      <c r="C9917" s="815">
        <f t="shared" si="645"/>
        <v>314</v>
      </c>
      <c r="D9917" s="815">
        <f t="shared" si="646"/>
        <v>315</v>
      </c>
      <c r="E9917" s="815">
        <v>1987</v>
      </c>
    </row>
    <row r="9918" spans="1:5">
      <c r="A9918" s="816">
        <f t="shared" si="647"/>
        <v>31830</v>
      </c>
      <c r="B9918" s="815">
        <f t="shared" si="644"/>
        <v>53</v>
      </c>
      <c r="C9918" s="815">
        <f t="shared" si="645"/>
        <v>313</v>
      </c>
      <c r="D9918" s="815">
        <f t="shared" si="646"/>
        <v>314</v>
      </c>
      <c r="E9918" s="815">
        <v>1987</v>
      </c>
    </row>
    <row r="9919" spans="1:5">
      <c r="A9919" s="816">
        <f t="shared" si="647"/>
        <v>31831</v>
      </c>
      <c r="B9919" s="815">
        <f t="shared" si="644"/>
        <v>54</v>
      </c>
      <c r="C9919" s="815">
        <f t="shared" si="645"/>
        <v>312</v>
      </c>
      <c r="D9919" s="815">
        <f t="shared" si="646"/>
        <v>313</v>
      </c>
      <c r="E9919" s="815">
        <v>1987</v>
      </c>
    </row>
    <row r="9920" spans="1:5">
      <c r="A9920" s="816">
        <f t="shared" si="647"/>
        <v>31832</v>
      </c>
      <c r="B9920" s="815">
        <f t="shared" si="644"/>
        <v>55</v>
      </c>
      <c r="C9920" s="815">
        <f t="shared" si="645"/>
        <v>311</v>
      </c>
      <c r="D9920" s="815">
        <f t="shared" si="646"/>
        <v>312</v>
      </c>
      <c r="E9920" s="815">
        <v>1987</v>
      </c>
    </row>
    <row r="9921" spans="1:5">
      <c r="A9921" s="816">
        <f t="shared" si="647"/>
        <v>31833</v>
      </c>
      <c r="B9921" s="815">
        <f t="shared" si="644"/>
        <v>56</v>
      </c>
      <c r="C9921" s="815">
        <f t="shared" si="645"/>
        <v>310</v>
      </c>
      <c r="D9921" s="815">
        <f t="shared" si="646"/>
        <v>311</v>
      </c>
      <c r="E9921" s="815">
        <v>1987</v>
      </c>
    </row>
    <row r="9922" spans="1:5">
      <c r="A9922" s="816">
        <f t="shared" si="647"/>
        <v>31834</v>
      </c>
      <c r="B9922" s="815">
        <f t="shared" si="644"/>
        <v>57</v>
      </c>
      <c r="C9922" s="815">
        <f t="shared" si="645"/>
        <v>309</v>
      </c>
      <c r="D9922" s="815">
        <f t="shared" si="646"/>
        <v>310</v>
      </c>
      <c r="E9922" s="815">
        <v>1987</v>
      </c>
    </row>
    <row r="9923" spans="1:5">
      <c r="A9923" s="816">
        <f t="shared" si="647"/>
        <v>31835</v>
      </c>
      <c r="B9923" s="815">
        <f t="shared" si="644"/>
        <v>58</v>
      </c>
      <c r="C9923" s="815">
        <f t="shared" si="645"/>
        <v>308</v>
      </c>
      <c r="D9923" s="815">
        <f t="shared" si="646"/>
        <v>309</v>
      </c>
      <c r="E9923" s="815">
        <v>1987</v>
      </c>
    </row>
    <row r="9924" spans="1:5">
      <c r="A9924" s="816">
        <f t="shared" si="647"/>
        <v>31836</v>
      </c>
      <c r="B9924" s="815">
        <f t="shared" si="644"/>
        <v>59</v>
      </c>
      <c r="C9924" s="815">
        <f t="shared" si="645"/>
        <v>307</v>
      </c>
      <c r="D9924" s="815">
        <f t="shared" si="646"/>
        <v>308</v>
      </c>
      <c r="E9924" s="815">
        <v>1987</v>
      </c>
    </row>
    <row r="9925" spans="1:5">
      <c r="A9925" s="816">
        <f t="shared" si="647"/>
        <v>31837</v>
      </c>
      <c r="B9925" s="815">
        <f t="shared" si="644"/>
        <v>60</v>
      </c>
      <c r="C9925" s="815">
        <f t="shared" si="645"/>
        <v>306</v>
      </c>
      <c r="D9925" s="815">
        <f t="shared" si="646"/>
        <v>307</v>
      </c>
      <c r="E9925" s="815">
        <v>1987</v>
      </c>
    </row>
    <row r="9926" spans="1:5">
      <c r="A9926" s="816">
        <f t="shared" si="647"/>
        <v>31838</v>
      </c>
      <c r="B9926" s="815">
        <f t="shared" si="644"/>
        <v>61</v>
      </c>
      <c r="C9926" s="815">
        <f t="shared" si="645"/>
        <v>305</v>
      </c>
      <c r="D9926" s="815">
        <f t="shared" si="646"/>
        <v>306</v>
      </c>
      <c r="E9926" s="815">
        <v>1987</v>
      </c>
    </row>
    <row r="9927" spans="1:5">
      <c r="A9927" s="816">
        <f t="shared" si="647"/>
        <v>31839</v>
      </c>
      <c r="B9927" s="815">
        <f t="shared" si="644"/>
        <v>62</v>
      </c>
      <c r="C9927" s="815">
        <f t="shared" si="645"/>
        <v>304</v>
      </c>
      <c r="D9927" s="815">
        <f t="shared" si="646"/>
        <v>305</v>
      </c>
      <c r="E9927" s="815">
        <v>1987</v>
      </c>
    </row>
    <row r="9928" spans="1:5">
      <c r="A9928" s="816">
        <f t="shared" si="647"/>
        <v>31840</v>
      </c>
      <c r="B9928" s="815">
        <f t="shared" si="644"/>
        <v>63</v>
      </c>
      <c r="C9928" s="815">
        <f t="shared" si="645"/>
        <v>303</v>
      </c>
      <c r="D9928" s="815">
        <f t="shared" si="646"/>
        <v>304</v>
      </c>
      <c r="E9928" s="815">
        <v>1987</v>
      </c>
    </row>
    <row r="9929" spans="1:5">
      <c r="A9929" s="816">
        <f t="shared" si="647"/>
        <v>31841</v>
      </c>
      <c r="B9929" s="815">
        <f t="shared" si="644"/>
        <v>64</v>
      </c>
      <c r="C9929" s="815">
        <f t="shared" si="645"/>
        <v>302</v>
      </c>
      <c r="D9929" s="815">
        <f t="shared" si="646"/>
        <v>303</v>
      </c>
      <c r="E9929" s="815">
        <v>1987</v>
      </c>
    </row>
    <row r="9930" spans="1:5">
      <c r="A9930" s="816">
        <f t="shared" si="647"/>
        <v>31842</v>
      </c>
      <c r="B9930" s="815">
        <f t="shared" si="644"/>
        <v>65</v>
      </c>
      <c r="C9930" s="815">
        <f t="shared" si="645"/>
        <v>301</v>
      </c>
      <c r="D9930" s="815">
        <f t="shared" si="646"/>
        <v>302</v>
      </c>
      <c r="E9930" s="815">
        <v>1987</v>
      </c>
    </row>
    <row r="9931" spans="1:5">
      <c r="A9931" s="816">
        <f t="shared" si="647"/>
        <v>31843</v>
      </c>
      <c r="B9931" s="815">
        <f t="shared" si="644"/>
        <v>66</v>
      </c>
      <c r="C9931" s="815">
        <f t="shared" si="645"/>
        <v>300</v>
      </c>
      <c r="D9931" s="815">
        <f t="shared" si="646"/>
        <v>301</v>
      </c>
      <c r="E9931" s="815">
        <v>1987</v>
      </c>
    </row>
    <row r="9932" spans="1:5">
      <c r="A9932" s="816">
        <f t="shared" si="647"/>
        <v>31844</v>
      </c>
      <c r="B9932" s="815">
        <f t="shared" ref="B9932:B9995" si="648">B9931+1</f>
        <v>67</v>
      </c>
      <c r="C9932" s="815">
        <f t="shared" ref="C9932:C9995" si="649">C9931-1</f>
        <v>299</v>
      </c>
      <c r="D9932" s="815">
        <f t="shared" ref="D9932:D9995" si="650">D9931-1</f>
        <v>300</v>
      </c>
      <c r="E9932" s="815">
        <v>1987</v>
      </c>
    </row>
    <row r="9933" spans="1:5">
      <c r="A9933" s="816">
        <f t="shared" si="647"/>
        <v>31845</v>
      </c>
      <c r="B9933" s="815">
        <f t="shared" si="648"/>
        <v>68</v>
      </c>
      <c r="C9933" s="815">
        <f t="shared" si="649"/>
        <v>298</v>
      </c>
      <c r="D9933" s="815">
        <f t="shared" si="650"/>
        <v>299</v>
      </c>
      <c r="E9933" s="815">
        <v>1987</v>
      </c>
    </row>
    <row r="9934" spans="1:5">
      <c r="A9934" s="816">
        <f t="shared" si="647"/>
        <v>31846</v>
      </c>
      <c r="B9934" s="815">
        <f t="shared" si="648"/>
        <v>69</v>
      </c>
      <c r="C9934" s="815">
        <f t="shared" si="649"/>
        <v>297</v>
      </c>
      <c r="D9934" s="815">
        <f t="shared" si="650"/>
        <v>298</v>
      </c>
      <c r="E9934" s="815">
        <v>1987</v>
      </c>
    </row>
    <row r="9935" spans="1:5">
      <c r="A9935" s="816">
        <f t="shared" si="647"/>
        <v>31847</v>
      </c>
      <c r="B9935" s="815">
        <f t="shared" si="648"/>
        <v>70</v>
      </c>
      <c r="C9935" s="815">
        <f t="shared" si="649"/>
        <v>296</v>
      </c>
      <c r="D9935" s="815">
        <f t="shared" si="650"/>
        <v>297</v>
      </c>
      <c r="E9935" s="815">
        <v>1987</v>
      </c>
    </row>
    <row r="9936" spans="1:5">
      <c r="A9936" s="816">
        <f t="shared" si="647"/>
        <v>31848</v>
      </c>
      <c r="B9936" s="815">
        <f t="shared" si="648"/>
        <v>71</v>
      </c>
      <c r="C9936" s="815">
        <f t="shared" si="649"/>
        <v>295</v>
      </c>
      <c r="D9936" s="815">
        <f t="shared" si="650"/>
        <v>296</v>
      </c>
      <c r="E9936" s="815">
        <v>1987</v>
      </c>
    </row>
    <row r="9937" spans="1:5">
      <c r="A9937" s="816">
        <f t="shared" si="647"/>
        <v>31849</v>
      </c>
      <c r="B9937" s="815">
        <f t="shared" si="648"/>
        <v>72</v>
      </c>
      <c r="C9937" s="815">
        <f t="shared" si="649"/>
        <v>294</v>
      </c>
      <c r="D9937" s="815">
        <f t="shared" si="650"/>
        <v>295</v>
      </c>
      <c r="E9937" s="815">
        <v>1987</v>
      </c>
    </row>
    <row r="9938" spans="1:5">
      <c r="A9938" s="816">
        <f t="shared" si="647"/>
        <v>31850</v>
      </c>
      <c r="B9938" s="815">
        <f t="shared" si="648"/>
        <v>73</v>
      </c>
      <c r="C9938" s="815">
        <f t="shared" si="649"/>
        <v>293</v>
      </c>
      <c r="D9938" s="815">
        <f t="shared" si="650"/>
        <v>294</v>
      </c>
      <c r="E9938" s="815">
        <v>1987</v>
      </c>
    </row>
    <row r="9939" spans="1:5">
      <c r="A9939" s="816">
        <f t="shared" si="647"/>
        <v>31851</v>
      </c>
      <c r="B9939" s="815">
        <f t="shared" si="648"/>
        <v>74</v>
      </c>
      <c r="C9939" s="815">
        <f t="shared" si="649"/>
        <v>292</v>
      </c>
      <c r="D9939" s="815">
        <f t="shared" si="650"/>
        <v>293</v>
      </c>
      <c r="E9939" s="815">
        <v>1987</v>
      </c>
    </row>
    <row r="9940" spans="1:5">
      <c r="A9940" s="816">
        <f t="shared" si="647"/>
        <v>31852</v>
      </c>
      <c r="B9940" s="815">
        <f t="shared" si="648"/>
        <v>75</v>
      </c>
      <c r="C9940" s="815">
        <f t="shared" si="649"/>
        <v>291</v>
      </c>
      <c r="D9940" s="815">
        <f t="shared" si="650"/>
        <v>292</v>
      </c>
      <c r="E9940" s="815">
        <v>1987</v>
      </c>
    </row>
    <row r="9941" spans="1:5">
      <c r="A9941" s="816">
        <f t="shared" si="647"/>
        <v>31853</v>
      </c>
      <c r="B9941" s="815">
        <f t="shared" si="648"/>
        <v>76</v>
      </c>
      <c r="C9941" s="815">
        <f t="shared" si="649"/>
        <v>290</v>
      </c>
      <c r="D9941" s="815">
        <f t="shared" si="650"/>
        <v>291</v>
      </c>
      <c r="E9941" s="815">
        <v>1987</v>
      </c>
    </row>
    <row r="9942" spans="1:5">
      <c r="A9942" s="816">
        <f t="shared" si="647"/>
        <v>31854</v>
      </c>
      <c r="B9942" s="815">
        <f t="shared" si="648"/>
        <v>77</v>
      </c>
      <c r="C9942" s="815">
        <f t="shared" si="649"/>
        <v>289</v>
      </c>
      <c r="D9942" s="815">
        <f t="shared" si="650"/>
        <v>290</v>
      </c>
      <c r="E9942" s="815">
        <v>1987</v>
      </c>
    </row>
    <row r="9943" spans="1:5">
      <c r="A9943" s="816">
        <f t="shared" si="647"/>
        <v>31855</v>
      </c>
      <c r="B9943" s="815">
        <f t="shared" si="648"/>
        <v>78</v>
      </c>
      <c r="C9943" s="815">
        <f t="shared" si="649"/>
        <v>288</v>
      </c>
      <c r="D9943" s="815">
        <f t="shared" si="650"/>
        <v>289</v>
      </c>
      <c r="E9943" s="815">
        <v>1987</v>
      </c>
    </row>
    <row r="9944" spans="1:5">
      <c r="A9944" s="816">
        <f t="shared" si="647"/>
        <v>31856</v>
      </c>
      <c r="B9944" s="815">
        <f t="shared" si="648"/>
        <v>79</v>
      </c>
      <c r="C9944" s="815">
        <f t="shared" si="649"/>
        <v>287</v>
      </c>
      <c r="D9944" s="815">
        <f t="shared" si="650"/>
        <v>288</v>
      </c>
      <c r="E9944" s="815">
        <v>1987</v>
      </c>
    </row>
    <row r="9945" spans="1:5">
      <c r="A9945" s="816">
        <f t="shared" si="647"/>
        <v>31857</v>
      </c>
      <c r="B9945" s="815">
        <f t="shared" si="648"/>
        <v>80</v>
      </c>
      <c r="C9945" s="815">
        <f t="shared" si="649"/>
        <v>286</v>
      </c>
      <c r="D9945" s="815">
        <f t="shared" si="650"/>
        <v>287</v>
      </c>
      <c r="E9945" s="815">
        <v>1987</v>
      </c>
    </row>
    <row r="9946" spans="1:5">
      <c r="A9946" s="816">
        <f t="shared" si="647"/>
        <v>31858</v>
      </c>
      <c r="B9946" s="815">
        <f t="shared" si="648"/>
        <v>81</v>
      </c>
      <c r="C9946" s="815">
        <f t="shared" si="649"/>
        <v>285</v>
      </c>
      <c r="D9946" s="815">
        <f t="shared" si="650"/>
        <v>286</v>
      </c>
      <c r="E9946" s="815">
        <v>1987</v>
      </c>
    </row>
    <row r="9947" spans="1:5">
      <c r="A9947" s="816">
        <f t="shared" si="647"/>
        <v>31859</v>
      </c>
      <c r="B9947" s="815">
        <f t="shared" si="648"/>
        <v>82</v>
      </c>
      <c r="C9947" s="815">
        <f t="shared" si="649"/>
        <v>284</v>
      </c>
      <c r="D9947" s="815">
        <f t="shared" si="650"/>
        <v>285</v>
      </c>
      <c r="E9947" s="815">
        <v>1987</v>
      </c>
    </row>
    <row r="9948" spans="1:5">
      <c r="A9948" s="816">
        <f t="shared" si="647"/>
        <v>31860</v>
      </c>
      <c r="B9948" s="815">
        <f t="shared" si="648"/>
        <v>83</v>
      </c>
      <c r="C9948" s="815">
        <f t="shared" si="649"/>
        <v>283</v>
      </c>
      <c r="D9948" s="815">
        <f t="shared" si="650"/>
        <v>284</v>
      </c>
      <c r="E9948" s="815">
        <v>1987</v>
      </c>
    </row>
    <row r="9949" spans="1:5">
      <c r="A9949" s="816">
        <f t="shared" si="647"/>
        <v>31861</v>
      </c>
      <c r="B9949" s="815">
        <f t="shared" si="648"/>
        <v>84</v>
      </c>
      <c r="C9949" s="815">
        <f t="shared" si="649"/>
        <v>282</v>
      </c>
      <c r="D9949" s="815">
        <f t="shared" si="650"/>
        <v>283</v>
      </c>
      <c r="E9949" s="815">
        <v>1987</v>
      </c>
    </row>
    <row r="9950" spans="1:5">
      <c r="A9950" s="816">
        <f t="shared" si="647"/>
        <v>31862</v>
      </c>
      <c r="B9950" s="815">
        <f t="shared" si="648"/>
        <v>85</v>
      </c>
      <c r="C9950" s="815">
        <f t="shared" si="649"/>
        <v>281</v>
      </c>
      <c r="D9950" s="815">
        <f t="shared" si="650"/>
        <v>282</v>
      </c>
      <c r="E9950" s="815">
        <v>1987</v>
      </c>
    </row>
    <row r="9951" spans="1:5">
      <c r="A9951" s="816">
        <f t="shared" si="647"/>
        <v>31863</v>
      </c>
      <c r="B9951" s="815">
        <f t="shared" si="648"/>
        <v>86</v>
      </c>
      <c r="C9951" s="815">
        <f t="shared" si="649"/>
        <v>280</v>
      </c>
      <c r="D9951" s="815">
        <f t="shared" si="650"/>
        <v>281</v>
      </c>
      <c r="E9951" s="815">
        <v>1987</v>
      </c>
    </row>
    <row r="9952" spans="1:5">
      <c r="A9952" s="816">
        <f t="shared" si="647"/>
        <v>31864</v>
      </c>
      <c r="B9952" s="815">
        <f t="shared" si="648"/>
        <v>87</v>
      </c>
      <c r="C9952" s="815">
        <f t="shared" si="649"/>
        <v>279</v>
      </c>
      <c r="D9952" s="815">
        <f t="shared" si="650"/>
        <v>280</v>
      </c>
      <c r="E9952" s="815">
        <v>1987</v>
      </c>
    </row>
    <row r="9953" spans="1:5">
      <c r="A9953" s="816">
        <f t="shared" si="647"/>
        <v>31865</v>
      </c>
      <c r="B9953" s="815">
        <f t="shared" si="648"/>
        <v>88</v>
      </c>
      <c r="C9953" s="815">
        <f t="shared" si="649"/>
        <v>278</v>
      </c>
      <c r="D9953" s="815">
        <f t="shared" si="650"/>
        <v>279</v>
      </c>
      <c r="E9953" s="815">
        <v>1987</v>
      </c>
    </row>
    <row r="9954" spans="1:5">
      <c r="A9954" s="816">
        <f t="shared" si="647"/>
        <v>31866</v>
      </c>
      <c r="B9954" s="815">
        <f t="shared" si="648"/>
        <v>89</v>
      </c>
      <c r="C9954" s="815">
        <f t="shared" si="649"/>
        <v>277</v>
      </c>
      <c r="D9954" s="815">
        <f t="shared" si="650"/>
        <v>278</v>
      </c>
      <c r="E9954" s="815">
        <v>1987</v>
      </c>
    </row>
    <row r="9955" spans="1:5">
      <c r="A9955" s="816">
        <f t="shared" si="647"/>
        <v>31867</v>
      </c>
      <c r="B9955" s="815">
        <f t="shared" si="648"/>
        <v>90</v>
      </c>
      <c r="C9955" s="815">
        <f t="shared" si="649"/>
        <v>276</v>
      </c>
      <c r="D9955" s="815">
        <f t="shared" si="650"/>
        <v>277</v>
      </c>
      <c r="E9955" s="815">
        <v>1987</v>
      </c>
    </row>
    <row r="9956" spans="1:5">
      <c r="A9956" s="816">
        <f t="shared" si="647"/>
        <v>31868</v>
      </c>
      <c r="B9956" s="815">
        <f t="shared" si="648"/>
        <v>91</v>
      </c>
      <c r="C9956" s="815">
        <f t="shared" si="649"/>
        <v>275</v>
      </c>
      <c r="D9956" s="815">
        <f t="shared" si="650"/>
        <v>276</v>
      </c>
      <c r="E9956" s="815">
        <v>1987</v>
      </c>
    </row>
    <row r="9957" spans="1:5">
      <c r="A9957" s="816">
        <f t="shared" si="647"/>
        <v>31869</v>
      </c>
      <c r="B9957" s="815">
        <f t="shared" si="648"/>
        <v>92</v>
      </c>
      <c r="C9957" s="815">
        <f t="shared" si="649"/>
        <v>274</v>
      </c>
      <c r="D9957" s="815">
        <f t="shared" si="650"/>
        <v>275</v>
      </c>
      <c r="E9957" s="815">
        <v>1987</v>
      </c>
    </row>
    <row r="9958" spans="1:5">
      <c r="A9958" s="816">
        <f t="shared" si="647"/>
        <v>31870</v>
      </c>
      <c r="B9958" s="815">
        <f t="shared" si="648"/>
        <v>93</v>
      </c>
      <c r="C9958" s="815">
        <f t="shared" si="649"/>
        <v>273</v>
      </c>
      <c r="D9958" s="815">
        <f t="shared" si="650"/>
        <v>274</v>
      </c>
      <c r="E9958" s="815">
        <v>1987</v>
      </c>
    </row>
    <row r="9959" spans="1:5">
      <c r="A9959" s="816">
        <f t="shared" si="647"/>
        <v>31871</v>
      </c>
      <c r="B9959" s="815">
        <f t="shared" si="648"/>
        <v>94</v>
      </c>
      <c r="C9959" s="815">
        <f t="shared" si="649"/>
        <v>272</v>
      </c>
      <c r="D9959" s="815">
        <f t="shared" si="650"/>
        <v>273</v>
      </c>
      <c r="E9959" s="815">
        <v>1987</v>
      </c>
    </row>
    <row r="9960" spans="1:5">
      <c r="A9960" s="816">
        <f t="shared" si="647"/>
        <v>31872</v>
      </c>
      <c r="B9960" s="815">
        <f t="shared" si="648"/>
        <v>95</v>
      </c>
      <c r="C9960" s="815">
        <f t="shared" si="649"/>
        <v>271</v>
      </c>
      <c r="D9960" s="815">
        <f t="shared" si="650"/>
        <v>272</v>
      </c>
      <c r="E9960" s="815">
        <v>1987</v>
      </c>
    </row>
    <row r="9961" spans="1:5">
      <c r="A9961" s="816">
        <f t="shared" si="647"/>
        <v>31873</v>
      </c>
      <c r="B9961" s="815">
        <f t="shared" si="648"/>
        <v>96</v>
      </c>
      <c r="C9961" s="815">
        <f t="shared" si="649"/>
        <v>270</v>
      </c>
      <c r="D9961" s="815">
        <f t="shared" si="650"/>
        <v>271</v>
      </c>
      <c r="E9961" s="815">
        <v>1987</v>
      </c>
    </row>
    <row r="9962" spans="1:5">
      <c r="A9962" s="816">
        <f t="shared" si="647"/>
        <v>31874</v>
      </c>
      <c r="B9962" s="815">
        <f t="shared" si="648"/>
        <v>97</v>
      </c>
      <c r="C9962" s="815">
        <f t="shared" si="649"/>
        <v>269</v>
      </c>
      <c r="D9962" s="815">
        <f t="shared" si="650"/>
        <v>270</v>
      </c>
      <c r="E9962" s="815">
        <v>1987</v>
      </c>
    </row>
    <row r="9963" spans="1:5">
      <c r="A9963" s="816">
        <f t="shared" si="647"/>
        <v>31875</v>
      </c>
      <c r="B9963" s="815">
        <f t="shared" si="648"/>
        <v>98</v>
      </c>
      <c r="C9963" s="815">
        <f t="shared" si="649"/>
        <v>268</v>
      </c>
      <c r="D9963" s="815">
        <f t="shared" si="650"/>
        <v>269</v>
      </c>
      <c r="E9963" s="815">
        <v>1987</v>
      </c>
    </row>
    <row r="9964" spans="1:5">
      <c r="A9964" s="816">
        <f t="shared" si="647"/>
        <v>31876</v>
      </c>
      <c r="B9964" s="815">
        <f t="shared" si="648"/>
        <v>99</v>
      </c>
      <c r="C9964" s="815">
        <f t="shared" si="649"/>
        <v>267</v>
      </c>
      <c r="D9964" s="815">
        <f t="shared" si="650"/>
        <v>268</v>
      </c>
      <c r="E9964" s="815">
        <v>1987</v>
      </c>
    </row>
    <row r="9965" spans="1:5">
      <c r="A9965" s="816">
        <f t="shared" si="647"/>
        <v>31877</v>
      </c>
      <c r="B9965" s="815">
        <f t="shared" si="648"/>
        <v>100</v>
      </c>
      <c r="C9965" s="815">
        <f t="shared" si="649"/>
        <v>266</v>
      </c>
      <c r="D9965" s="815">
        <f t="shared" si="650"/>
        <v>267</v>
      </c>
      <c r="E9965" s="815">
        <v>1987</v>
      </c>
    </row>
    <row r="9966" spans="1:5">
      <c r="A9966" s="816">
        <f t="shared" si="647"/>
        <v>31878</v>
      </c>
      <c r="B9966" s="815">
        <f t="shared" si="648"/>
        <v>101</v>
      </c>
      <c r="C9966" s="815">
        <f t="shared" si="649"/>
        <v>265</v>
      </c>
      <c r="D9966" s="815">
        <f t="shared" si="650"/>
        <v>266</v>
      </c>
      <c r="E9966" s="815">
        <v>1987</v>
      </c>
    </row>
    <row r="9967" spans="1:5">
      <c r="A9967" s="816">
        <f t="shared" si="647"/>
        <v>31879</v>
      </c>
      <c r="B9967" s="815">
        <f t="shared" si="648"/>
        <v>102</v>
      </c>
      <c r="C9967" s="815">
        <f t="shared" si="649"/>
        <v>264</v>
      </c>
      <c r="D9967" s="815">
        <f t="shared" si="650"/>
        <v>265</v>
      </c>
      <c r="E9967" s="815">
        <v>1987</v>
      </c>
    </row>
    <row r="9968" spans="1:5">
      <c r="A9968" s="816">
        <f t="shared" si="647"/>
        <v>31880</v>
      </c>
      <c r="B9968" s="815">
        <f t="shared" si="648"/>
        <v>103</v>
      </c>
      <c r="C9968" s="815">
        <f t="shared" si="649"/>
        <v>263</v>
      </c>
      <c r="D9968" s="815">
        <f t="shared" si="650"/>
        <v>264</v>
      </c>
      <c r="E9968" s="815">
        <v>1987</v>
      </c>
    </row>
    <row r="9969" spans="1:5">
      <c r="A9969" s="816">
        <f t="shared" si="647"/>
        <v>31881</v>
      </c>
      <c r="B9969" s="815">
        <f t="shared" si="648"/>
        <v>104</v>
      </c>
      <c r="C9969" s="815">
        <f t="shared" si="649"/>
        <v>262</v>
      </c>
      <c r="D9969" s="815">
        <f t="shared" si="650"/>
        <v>263</v>
      </c>
      <c r="E9969" s="815">
        <v>1987</v>
      </c>
    </row>
    <row r="9970" spans="1:5">
      <c r="A9970" s="816">
        <f t="shared" si="647"/>
        <v>31882</v>
      </c>
      <c r="B9970" s="815">
        <f t="shared" si="648"/>
        <v>105</v>
      </c>
      <c r="C9970" s="815">
        <f t="shared" si="649"/>
        <v>261</v>
      </c>
      <c r="D9970" s="815">
        <f t="shared" si="650"/>
        <v>262</v>
      </c>
      <c r="E9970" s="815">
        <v>1987</v>
      </c>
    </row>
    <row r="9971" spans="1:5">
      <c r="A9971" s="816">
        <f t="shared" ref="A9971:A10034" si="651">A9970+1</f>
        <v>31883</v>
      </c>
      <c r="B9971" s="815">
        <f t="shared" si="648"/>
        <v>106</v>
      </c>
      <c r="C9971" s="815">
        <f t="shared" si="649"/>
        <v>260</v>
      </c>
      <c r="D9971" s="815">
        <f t="shared" si="650"/>
        <v>261</v>
      </c>
      <c r="E9971" s="815">
        <v>1987</v>
      </c>
    </row>
    <row r="9972" spans="1:5">
      <c r="A9972" s="816">
        <f t="shared" si="651"/>
        <v>31884</v>
      </c>
      <c r="B9972" s="815">
        <f t="shared" si="648"/>
        <v>107</v>
      </c>
      <c r="C9972" s="815">
        <f t="shared" si="649"/>
        <v>259</v>
      </c>
      <c r="D9972" s="815">
        <f t="shared" si="650"/>
        <v>260</v>
      </c>
      <c r="E9972" s="815">
        <v>1987</v>
      </c>
    </row>
    <row r="9973" spans="1:5">
      <c r="A9973" s="816">
        <f t="shared" si="651"/>
        <v>31885</v>
      </c>
      <c r="B9973" s="815">
        <f t="shared" si="648"/>
        <v>108</v>
      </c>
      <c r="C9973" s="815">
        <f t="shared" si="649"/>
        <v>258</v>
      </c>
      <c r="D9973" s="815">
        <f t="shared" si="650"/>
        <v>259</v>
      </c>
      <c r="E9973" s="815">
        <v>1987</v>
      </c>
    </row>
    <row r="9974" spans="1:5">
      <c r="A9974" s="816">
        <f t="shared" si="651"/>
        <v>31886</v>
      </c>
      <c r="B9974" s="815">
        <f t="shared" si="648"/>
        <v>109</v>
      </c>
      <c r="C9974" s="815">
        <f t="shared" si="649"/>
        <v>257</v>
      </c>
      <c r="D9974" s="815">
        <f t="shared" si="650"/>
        <v>258</v>
      </c>
      <c r="E9974" s="815">
        <v>1987</v>
      </c>
    </row>
    <row r="9975" spans="1:5">
      <c r="A9975" s="816">
        <f t="shared" si="651"/>
        <v>31887</v>
      </c>
      <c r="B9975" s="815">
        <f t="shared" si="648"/>
        <v>110</v>
      </c>
      <c r="C9975" s="815">
        <f t="shared" si="649"/>
        <v>256</v>
      </c>
      <c r="D9975" s="815">
        <f t="shared" si="650"/>
        <v>257</v>
      </c>
      <c r="E9975" s="815">
        <v>1987</v>
      </c>
    </row>
    <row r="9976" spans="1:5">
      <c r="A9976" s="816">
        <f t="shared" si="651"/>
        <v>31888</v>
      </c>
      <c r="B9976" s="815">
        <f t="shared" si="648"/>
        <v>111</v>
      </c>
      <c r="C9976" s="815">
        <f t="shared" si="649"/>
        <v>255</v>
      </c>
      <c r="D9976" s="815">
        <f t="shared" si="650"/>
        <v>256</v>
      </c>
      <c r="E9976" s="815">
        <v>1987</v>
      </c>
    </row>
    <row r="9977" spans="1:5">
      <c r="A9977" s="816">
        <f t="shared" si="651"/>
        <v>31889</v>
      </c>
      <c r="B9977" s="815">
        <f t="shared" si="648"/>
        <v>112</v>
      </c>
      <c r="C9977" s="815">
        <f t="shared" si="649"/>
        <v>254</v>
      </c>
      <c r="D9977" s="815">
        <f t="shared" si="650"/>
        <v>255</v>
      </c>
      <c r="E9977" s="815">
        <v>1987</v>
      </c>
    </row>
    <row r="9978" spans="1:5">
      <c r="A9978" s="816">
        <f t="shared" si="651"/>
        <v>31890</v>
      </c>
      <c r="B9978" s="815">
        <f t="shared" si="648"/>
        <v>113</v>
      </c>
      <c r="C9978" s="815">
        <f t="shared" si="649"/>
        <v>253</v>
      </c>
      <c r="D9978" s="815">
        <f t="shared" si="650"/>
        <v>254</v>
      </c>
      <c r="E9978" s="815">
        <v>1987</v>
      </c>
    </row>
    <row r="9979" spans="1:5">
      <c r="A9979" s="816">
        <f t="shared" si="651"/>
        <v>31891</v>
      </c>
      <c r="B9979" s="815">
        <f t="shared" si="648"/>
        <v>114</v>
      </c>
      <c r="C9979" s="815">
        <f t="shared" si="649"/>
        <v>252</v>
      </c>
      <c r="D9979" s="815">
        <f t="shared" si="650"/>
        <v>253</v>
      </c>
      <c r="E9979" s="815">
        <v>1987</v>
      </c>
    </row>
    <row r="9980" spans="1:5">
      <c r="A9980" s="816">
        <f t="shared" si="651"/>
        <v>31892</v>
      </c>
      <c r="B9980" s="815">
        <f t="shared" si="648"/>
        <v>115</v>
      </c>
      <c r="C9980" s="815">
        <f t="shared" si="649"/>
        <v>251</v>
      </c>
      <c r="D9980" s="815">
        <f t="shared" si="650"/>
        <v>252</v>
      </c>
      <c r="E9980" s="815">
        <v>1987</v>
      </c>
    </row>
    <row r="9981" spans="1:5">
      <c r="A9981" s="816">
        <f t="shared" si="651"/>
        <v>31893</v>
      </c>
      <c r="B9981" s="815">
        <f t="shared" si="648"/>
        <v>116</v>
      </c>
      <c r="C9981" s="815">
        <f t="shared" si="649"/>
        <v>250</v>
      </c>
      <c r="D9981" s="815">
        <f t="shared" si="650"/>
        <v>251</v>
      </c>
      <c r="E9981" s="815">
        <v>1987</v>
      </c>
    </row>
    <row r="9982" spans="1:5">
      <c r="A9982" s="816">
        <f t="shared" si="651"/>
        <v>31894</v>
      </c>
      <c r="B9982" s="815">
        <f t="shared" si="648"/>
        <v>117</v>
      </c>
      <c r="C9982" s="815">
        <f t="shared" si="649"/>
        <v>249</v>
      </c>
      <c r="D9982" s="815">
        <f t="shared" si="650"/>
        <v>250</v>
      </c>
      <c r="E9982" s="815">
        <v>1987</v>
      </c>
    </row>
    <row r="9983" spans="1:5">
      <c r="A9983" s="816">
        <f t="shared" si="651"/>
        <v>31895</v>
      </c>
      <c r="B9983" s="815">
        <f t="shared" si="648"/>
        <v>118</v>
      </c>
      <c r="C9983" s="815">
        <f t="shared" si="649"/>
        <v>248</v>
      </c>
      <c r="D9983" s="815">
        <f t="shared" si="650"/>
        <v>249</v>
      </c>
      <c r="E9983" s="815">
        <v>1987</v>
      </c>
    </row>
    <row r="9984" spans="1:5">
      <c r="A9984" s="816">
        <f t="shared" si="651"/>
        <v>31896</v>
      </c>
      <c r="B9984" s="815">
        <f t="shared" si="648"/>
        <v>119</v>
      </c>
      <c r="C9984" s="815">
        <f t="shared" si="649"/>
        <v>247</v>
      </c>
      <c r="D9984" s="815">
        <f t="shared" si="650"/>
        <v>248</v>
      </c>
      <c r="E9984" s="815">
        <v>1987</v>
      </c>
    </row>
    <row r="9985" spans="1:5">
      <c r="A9985" s="816">
        <f t="shared" si="651"/>
        <v>31897</v>
      </c>
      <c r="B9985" s="815">
        <f t="shared" si="648"/>
        <v>120</v>
      </c>
      <c r="C9985" s="815">
        <f t="shared" si="649"/>
        <v>246</v>
      </c>
      <c r="D9985" s="815">
        <f t="shared" si="650"/>
        <v>247</v>
      </c>
      <c r="E9985" s="815">
        <v>1987</v>
      </c>
    </row>
    <row r="9986" spans="1:5">
      <c r="A9986" s="816">
        <f t="shared" si="651"/>
        <v>31898</v>
      </c>
      <c r="B9986" s="815">
        <f t="shared" si="648"/>
        <v>121</v>
      </c>
      <c r="C9986" s="815">
        <f t="shared" si="649"/>
        <v>245</v>
      </c>
      <c r="D9986" s="815">
        <f t="shared" si="650"/>
        <v>246</v>
      </c>
      <c r="E9986" s="815">
        <v>1987</v>
      </c>
    </row>
    <row r="9987" spans="1:5">
      <c r="A9987" s="816">
        <f t="shared" si="651"/>
        <v>31899</v>
      </c>
      <c r="B9987" s="815">
        <f t="shared" si="648"/>
        <v>122</v>
      </c>
      <c r="C9987" s="815">
        <f t="shared" si="649"/>
        <v>244</v>
      </c>
      <c r="D9987" s="815">
        <f t="shared" si="650"/>
        <v>245</v>
      </c>
      <c r="E9987" s="815">
        <v>1987</v>
      </c>
    </row>
    <row r="9988" spans="1:5">
      <c r="A9988" s="816">
        <f t="shared" si="651"/>
        <v>31900</v>
      </c>
      <c r="B9988" s="815">
        <f t="shared" si="648"/>
        <v>123</v>
      </c>
      <c r="C9988" s="815">
        <f t="shared" si="649"/>
        <v>243</v>
      </c>
      <c r="D9988" s="815">
        <f t="shared" si="650"/>
        <v>244</v>
      </c>
      <c r="E9988" s="815">
        <v>1987</v>
      </c>
    </row>
    <row r="9989" spans="1:5">
      <c r="A9989" s="816">
        <f t="shared" si="651"/>
        <v>31901</v>
      </c>
      <c r="B9989" s="815">
        <f t="shared" si="648"/>
        <v>124</v>
      </c>
      <c r="C9989" s="815">
        <f t="shared" si="649"/>
        <v>242</v>
      </c>
      <c r="D9989" s="815">
        <f t="shared" si="650"/>
        <v>243</v>
      </c>
      <c r="E9989" s="815">
        <v>1987</v>
      </c>
    </row>
    <row r="9990" spans="1:5">
      <c r="A9990" s="816">
        <f t="shared" si="651"/>
        <v>31902</v>
      </c>
      <c r="B9990" s="815">
        <f t="shared" si="648"/>
        <v>125</v>
      </c>
      <c r="C9990" s="815">
        <f t="shared" si="649"/>
        <v>241</v>
      </c>
      <c r="D9990" s="815">
        <f t="shared" si="650"/>
        <v>242</v>
      </c>
      <c r="E9990" s="815">
        <v>1987</v>
      </c>
    </row>
    <row r="9991" spans="1:5">
      <c r="A9991" s="816">
        <f t="shared" si="651"/>
        <v>31903</v>
      </c>
      <c r="B9991" s="815">
        <f t="shared" si="648"/>
        <v>126</v>
      </c>
      <c r="C9991" s="815">
        <f t="shared" si="649"/>
        <v>240</v>
      </c>
      <c r="D9991" s="815">
        <f t="shared" si="650"/>
        <v>241</v>
      </c>
      <c r="E9991" s="815">
        <v>1987</v>
      </c>
    </row>
    <row r="9992" spans="1:5">
      <c r="A9992" s="816">
        <f t="shared" si="651"/>
        <v>31904</v>
      </c>
      <c r="B9992" s="815">
        <f t="shared" si="648"/>
        <v>127</v>
      </c>
      <c r="C9992" s="815">
        <f t="shared" si="649"/>
        <v>239</v>
      </c>
      <c r="D9992" s="815">
        <f t="shared" si="650"/>
        <v>240</v>
      </c>
      <c r="E9992" s="815">
        <v>1987</v>
      </c>
    </row>
    <row r="9993" spans="1:5">
      <c r="A9993" s="816">
        <f t="shared" si="651"/>
        <v>31905</v>
      </c>
      <c r="B9993" s="815">
        <f t="shared" si="648"/>
        <v>128</v>
      </c>
      <c r="C9993" s="815">
        <f t="shared" si="649"/>
        <v>238</v>
      </c>
      <c r="D9993" s="815">
        <f t="shared" si="650"/>
        <v>239</v>
      </c>
      <c r="E9993" s="815">
        <v>1987</v>
      </c>
    </row>
    <row r="9994" spans="1:5">
      <c r="A9994" s="816">
        <f t="shared" si="651"/>
        <v>31906</v>
      </c>
      <c r="B9994" s="815">
        <f t="shared" si="648"/>
        <v>129</v>
      </c>
      <c r="C9994" s="815">
        <f t="shared" si="649"/>
        <v>237</v>
      </c>
      <c r="D9994" s="815">
        <f t="shared" si="650"/>
        <v>238</v>
      </c>
      <c r="E9994" s="815">
        <v>1987</v>
      </c>
    </row>
    <row r="9995" spans="1:5">
      <c r="A9995" s="816">
        <f t="shared" si="651"/>
        <v>31907</v>
      </c>
      <c r="B9995" s="815">
        <f t="shared" si="648"/>
        <v>130</v>
      </c>
      <c r="C9995" s="815">
        <f t="shared" si="649"/>
        <v>236</v>
      </c>
      <c r="D9995" s="815">
        <f t="shared" si="650"/>
        <v>237</v>
      </c>
      <c r="E9995" s="815">
        <v>1987</v>
      </c>
    </row>
    <row r="9996" spans="1:5">
      <c r="A9996" s="816">
        <f t="shared" si="651"/>
        <v>31908</v>
      </c>
      <c r="B9996" s="815">
        <f t="shared" ref="B9996:B10059" si="652">B9995+1</f>
        <v>131</v>
      </c>
      <c r="C9996" s="815">
        <f t="shared" ref="C9996:C10059" si="653">C9995-1</f>
        <v>235</v>
      </c>
      <c r="D9996" s="815">
        <f t="shared" ref="D9996:D10059" si="654">D9995-1</f>
        <v>236</v>
      </c>
      <c r="E9996" s="815">
        <v>1987</v>
      </c>
    </row>
    <row r="9997" spans="1:5">
      <c r="A9997" s="816">
        <f t="shared" si="651"/>
        <v>31909</v>
      </c>
      <c r="B9997" s="815">
        <f t="shared" si="652"/>
        <v>132</v>
      </c>
      <c r="C9997" s="815">
        <f t="shared" si="653"/>
        <v>234</v>
      </c>
      <c r="D9997" s="815">
        <f t="shared" si="654"/>
        <v>235</v>
      </c>
      <c r="E9997" s="815">
        <v>1987</v>
      </c>
    </row>
    <row r="9998" spans="1:5">
      <c r="A9998" s="816">
        <f t="shared" si="651"/>
        <v>31910</v>
      </c>
      <c r="B9998" s="815">
        <f t="shared" si="652"/>
        <v>133</v>
      </c>
      <c r="C9998" s="815">
        <f t="shared" si="653"/>
        <v>233</v>
      </c>
      <c r="D9998" s="815">
        <f t="shared" si="654"/>
        <v>234</v>
      </c>
      <c r="E9998" s="815">
        <v>1987</v>
      </c>
    </row>
    <row r="9999" spans="1:5">
      <c r="A9999" s="816">
        <f t="shared" si="651"/>
        <v>31911</v>
      </c>
      <c r="B9999" s="815">
        <f t="shared" si="652"/>
        <v>134</v>
      </c>
      <c r="C9999" s="815">
        <f t="shared" si="653"/>
        <v>232</v>
      </c>
      <c r="D9999" s="815">
        <f t="shared" si="654"/>
        <v>233</v>
      </c>
      <c r="E9999" s="815">
        <v>1987</v>
      </c>
    </row>
    <row r="10000" spans="1:5">
      <c r="A10000" s="816">
        <f t="shared" si="651"/>
        <v>31912</v>
      </c>
      <c r="B10000" s="815">
        <f t="shared" si="652"/>
        <v>135</v>
      </c>
      <c r="C10000" s="815">
        <f t="shared" si="653"/>
        <v>231</v>
      </c>
      <c r="D10000" s="815">
        <f t="shared" si="654"/>
        <v>232</v>
      </c>
      <c r="E10000" s="815">
        <v>1987</v>
      </c>
    </row>
    <row r="10001" spans="1:5">
      <c r="A10001" s="816">
        <f t="shared" si="651"/>
        <v>31913</v>
      </c>
      <c r="B10001" s="815">
        <f t="shared" si="652"/>
        <v>136</v>
      </c>
      <c r="C10001" s="815">
        <f t="shared" si="653"/>
        <v>230</v>
      </c>
      <c r="D10001" s="815">
        <f t="shared" si="654"/>
        <v>231</v>
      </c>
      <c r="E10001" s="815">
        <v>1987</v>
      </c>
    </row>
    <row r="10002" spans="1:5">
      <c r="A10002" s="816">
        <f t="shared" si="651"/>
        <v>31914</v>
      </c>
      <c r="B10002" s="815">
        <f t="shared" si="652"/>
        <v>137</v>
      </c>
      <c r="C10002" s="815">
        <f t="shared" si="653"/>
        <v>229</v>
      </c>
      <c r="D10002" s="815">
        <f t="shared" si="654"/>
        <v>230</v>
      </c>
      <c r="E10002" s="815">
        <v>1987</v>
      </c>
    </row>
    <row r="10003" spans="1:5">
      <c r="A10003" s="816">
        <f t="shared" si="651"/>
        <v>31915</v>
      </c>
      <c r="B10003" s="815">
        <f t="shared" si="652"/>
        <v>138</v>
      </c>
      <c r="C10003" s="815">
        <f t="shared" si="653"/>
        <v>228</v>
      </c>
      <c r="D10003" s="815">
        <f t="shared" si="654"/>
        <v>229</v>
      </c>
      <c r="E10003" s="815">
        <v>1987</v>
      </c>
    </row>
    <row r="10004" spans="1:5">
      <c r="A10004" s="816">
        <f t="shared" si="651"/>
        <v>31916</v>
      </c>
      <c r="B10004" s="815">
        <f t="shared" si="652"/>
        <v>139</v>
      </c>
      <c r="C10004" s="815">
        <f t="shared" si="653"/>
        <v>227</v>
      </c>
      <c r="D10004" s="815">
        <f t="shared" si="654"/>
        <v>228</v>
      </c>
      <c r="E10004" s="815">
        <v>1987</v>
      </c>
    </row>
    <row r="10005" spans="1:5">
      <c r="A10005" s="816">
        <f t="shared" si="651"/>
        <v>31917</v>
      </c>
      <c r="B10005" s="815">
        <f t="shared" si="652"/>
        <v>140</v>
      </c>
      <c r="C10005" s="815">
        <f t="shared" si="653"/>
        <v>226</v>
      </c>
      <c r="D10005" s="815">
        <f t="shared" si="654"/>
        <v>227</v>
      </c>
      <c r="E10005" s="815">
        <v>1987</v>
      </c>
    </row>
    <row r="10006" spans="1:5">
      <c r="A10006" s="816">
        <f t="shared" si="651"/>
        <v>31918</v>
      </c>
      <c r="B10006" s="815">
        <f t="shared" si="652"/>
        <v>141</v>
      </c>
      <c r="C10006" s="815">
        <f t="shared" si="653"/>
        <v>225</v>
      </c>
      <c r="D10006" s="815">
        <f t="shared" si="654"/>
        <v>226</v>
      </c>
      <c r="E10006" s="815">
        <v>1987</v>
      </c>
    </row>
    <row r="10007" spans="1:5">
      <c r="A10007" s="816">
        <f t="shared" si="651"/>
        <v>31919</v>
      </c>
      <c r="B10007" s="815">
        <f t="shared" si="652"/>
        <v>142</v>
      </c>
      <c r="C10007" s="815">
        <f t="shared" si="653"/>
        <v>224</v>
      </c>
      <c r="D10007" s="815">
        <f t="shared" si="654"/>
        <v>225</v>
      </c>
      <c r="E10007" s="815">
        <v>1987</v>
      </c>
    </row>
    <row r="10008" spans="1:5">
      <c r="A10008" s="816">
        <f t="shared" si="651"/>
        <v>31920</v>
      </c>
      <c r="B10008" s="815">
        <f t="shared" si="652"/>
        <v>143</v>
      </c>
      <c r="C10008" s="815">
        <f t="shared" si="653"/>
        <v>223</v>
      </c>
      <c r="D10008" s="815">
        <f t="shared" si="654"/>
        <v>224</v>
      </c>
      <c r="E10008" s="815">
        <v>1987</v>
      </c>
    </row>
    <row r="10009" spans="1:5">
      <c r="A10009" s="816">
        <f t="shared" si="651"/>
        <v>31921</v>
      </c>
      <c r="B10009" s="815">
        <f t="shared" si="652"/>
        <v>144</v>
      </c>
      <c r="C10009" s="815">
        <f t="shared" si="653"/>
        <v>222</v>
      </c>
      <c r="D10009" s="815">
        <f t="shared" si="654"/>
        <v>223</v>
      </c>
      <c r="E10009" s="815">
        <v>1987</v>
      </c>
    </row>
    <row r="10010" spans="1:5">
      <c r="A10010" s="816">
        <f t="shared" si="651"/>
        <v>31922</v>
      </c>
      <c r="B10010" s="815">
        <f t="shared" si="652"/>
        <v>145</v>
      </c>
      <c r="C10010" s="815">
        <f t="shared" si="653"/>
        <v>221</v>
      </c>
      <c r="D10010" s="815">
        <f t="shared" si="654"/>
        <v>222</v>
      </c>
      <c r="E10010" s="815">
        <v>1987</v>
      </c>
    </row>
    <row r="10011" spans="1:5">
      <c r="A10011" s="816">
        <f t="shared" si="651"/>
        <v>31923</v>
      </c>
      <c r="B10011" s="815">
        <f t="shared" si="652"/>
        <v>146</v>
      </c>
      <c r="C10011" s="815">
        <f t="shared" si="653"/>
        <v>220</v>
      </c>
      <c r="D10011" s="815">
        <f t="shared" si="654"/>
        <v>221</v>
      </c>
      <c r="E10011" s="815">
        <v>1987</v>
      </c>
    </row>
    <row r="10012" spans="1:5">
      <c r="A10012" s="816">
        <f t="shared" si="651"/>
        <v>31924</v>
      </c>
      <c r="B10012" s="815">
        <f t="shared" si="652"/>
        <v>147</v>
      </c>
      <c r="C10012" s="815">
        <f t="shared" si="653"/>
        <v>219</v>
      </c>
      <c r="D10012" s="815">
        <f t="shared" si="654"/>
        <v>220</v>
      </c>
      <c r="E10012" s="815">
        <v>1987</v>
      </c>
    </row>
    <row r="10013" spans="1:5">
      <c r="A10013" s="816">
        <f t="shared" si="651"/>
        <v>31925</v>
      </c>
      <c r="B10013" s="815">
        <f t="shared" si="652"/>
        <v>148</v>
      </c>
      <c r="C10013" s="815">
        <f t="shared" si="653"/>
        <v>218</v>
      </c>
      <c r="D10013" s="815">
        <f t="shared" si="654"/>
        <v>219</v>
      </c>
      <c r="E10013" s="815">
        <v>1987</v>
      </c>
    </row>
    <row r="10014" spans="1:5">
      <c r="A10014" s="816">
        <f t="shared" si="651"/>
        <v>31926</v>
      </c>
      <c r="B10014" s="815">
        <f t="shared" si="652"/>
        <v>149</v>
      </c>
      <c r="C10014" s="815">
        <f t="shared" si="653"/>
        <v>217</v>
      </c>
      <c r="D10014" s="815">
        <f t="shared" si="654"/>
        <v>218</v>
      </c>
      <c r="E10014" s="815">
        <v>1987</v>
      </c>
    </row>
    <row r="10015" spans="1:5">
      <c r="A10015" s="816">
        <f t="shared" si="651"/>
        <v>31927</v>
      </c>
      <c r="B10015" s="815">
        <f t="shared" si="652"/>
        <v>150</v>
      </c>
      <c r="C10015" s="815">
        <f t="shared" si="653"/>
        <v>216</v>
      </c>
      <c r="D10015" s="815">
        <f t="shared" si="654"/>
        <v>217</v>
      </c>
      <c r="E10015" s="815">
        <v>1987</v>
      </c>
    </row>
    <row r="10016" spans="1:5">
      <c r="A10016" s="816">
        <f t="shared" si="651"/>
        <v>31928</v>
      </c>
      <c r="B10016" s="815">
        <f t="shared" si="652"/>
        <v>151</v>
      </c>
      <c r="C10016" s="815">
        <f t="shared" si="653"/>
        <v>215</v>
      </c>
      <c r="D10016" s="815">
        <f t="shared" si="654"/>
        <v>216</v>
      </c>
      <c r="E10016" s="815">
        <v>1987</v>
      </c>
    </row>
    <row r="10017" spans="1:5">
      <c r="A10017" s="816">
        <f t="shared" si="651"/>
        <v>31929</v>
      </c>
      <c r="B10017" s="815">
        <f t="shared" si="652"/>
        <v>152</v>
      </c>
      <c r="C10017" s="815">
        <f t="shared" si="653"/>
        <v>214</v>
      </c>
      <c r="D10017" s="815">
        <f t="shared" si="654"/>
        <v>215</v>
      </c>
      <c r="E10017" s="815">
        <v>1987</v>
      </c>
    </row>
    <row r="10018" spans="1:5">
      <c r="A10018" s="816">
        <f t="shared" si="651"/>
        <v>31930</v>
      </c>
      <c r="B10018" s="815">
        <f t="shared" si="652"/>
        <v>153</v>
      </c>
      <c r="C10018" s="815">
        <f t="shared" si="653"/>
        <v>213</v>
      </c>
      <c r="D10018" s="815">
        <f t="shared" si="654"/>
        <v>214</v>
      </c>
      <c r="E10018" s="815">
        <v>1987</v>
      </c>
    </row>
    <row r="10019" spans="1:5">
      <c r="A10019" s="816">
        <f t="shared" si="651"/>
        <v>31931</v>
      </c>
      <c r="B10019" s="815">
        <f t="shared" si="652"/>
        <v>154</v>
      </c>
      <c r="C10019" s="815">
        <f t="shared" si="653"/>
        <v>212</v>
      </c>
      <c r="D10019" s="815">
        <f t="shared" si="654"/>
        <v>213</v>
      </c>
      <c r="E10019" s="815">
        <v>1987</v>
      </c>
    </row>
    <row r="10020" spans="1:5">
      <c r="A10020" s="816">
        <f t="shared" si="651"/>
        <v>31932</v>
      </c>
      <c r="B10020" s="815">
        <f t="shared" si="652"/>
        <v>155</v>
      </c>
      <c r="C10020" s="815">
        <f t="shared" si="653"/>
        <v>211</v>
      </c>
      <c r="D10020" s="815">
        <f t="shared" si="654"/>
        <v>212</v>
      </c>
      <c r="E10020" s="815">
        <v>1987</v>
      </c>
    </row>
    <row r="10021" spans="1:5">
      <c r="A10021" s="816">
        <f t="shared" si="651"/>
        <v>31933</v>
      </c>
      <c r="B10021" s="815">
        <f t="shared" si="652"/>
        <v>156</v>
      </c>
      <c r="C10021" s="815">
        <f t="shared" si="653"/>
        <v>210</v>
      </c>
      <c r="D10021" s="815">
        <f t="shared" si="654"/>
        <v>211</v>
      </c>
      <c r="E10021" s="815">
        <v>1987</v>
      </c>
    </row>
    <row r="10022" spans="1:5">
      <c r="A10022" s="816">
        <f t="shared" si="651"/>
        <v>31934</v>
      </c>
      <c r="B10022" s="815">
        <f t="shared" si="652"/>
        <v>157</v>
      </c>
      <c r="C10022" s="815">
        <f t="shared" si="653"/>
        <v>209</v>
      </c>
      <c r="D10022" s="815">
        <f t="shared" si="654"/>
        <v>210</v>
      </c>
      <c r="E10022" s="815">
        <v>1987</v>
      </c>
    </row>
    <row r="10023" spans="1:5">
      <c r="A10023" s="816">
        <f t="shared" si="651"/>
        <v>31935</v>
      </c>
      <c r="B10023" s="815">
        <f t="shared" si="652"/>
        <v>158</v>
      </c>
      <c r="C10023" s="815">
        <f t="shared" si="653"/>
        <v>208</v>
      </c>
      <c r="D10023" s="815">
        <f t="shared" si="654"/>
        <v>209</v>
      </c>
      <c r="E10023" s="815">
        <v>1987</v>
      </c>
    </row>
    <row r="10024" spans="1:5">
      <c r="A10024" s="816">
        <f t="shared" si="651"/>
        <v>31936</v>
      </c>
      <c r="B10024" s="815">
        <f t="shared" si="652"/>
        <v>159</v>
      </c>
      <c r="C10024" s="815">
        <f t="shared" si="653"/>
        <v>207</v>
      </c>
      <c r="D10024" s="815">
        <f t="shared" si="654"/>
        <v>208</v>
      </c>
      <c r="E10024" s="815">
        <v>1987</v>
      </c>
    </row>
    <row r="10025" spans="1:5">
      <c r="A10025" s="816">
        <f t="shared" si="651"/>
        <v>31937</v>
      </c>
      <c r="B10025" s="815">
        <f t="shared" si="652"/>
        <v>160</v>
      </c>
      <c r="C10025" s="815">
        <f t="shared" si="653"/>
        <v>206</v>
      </c>
      <c r="D10025" s="815">
        <f t="shared" si="654"/>
        <v>207</v>
      </c>
      <c r="E10025" s="815">
        <v>1987</v>
      </c>
    </row>
    <row r="10026" spans="1:5">
      <c r="A10026" s="816">
        <f t="shared" si="651"/>
        <v>31938</v>
      </c>
      <c r="B10026" s="815">
        <f t="shared" si="652"/>
        <v>161</v>
      </c>
      <c r="C10026" s="815">
        <f t="shared" si="653"/>
        <v>205</v>
      </c>
      <c r="D10026" s="815">
        <f t="shared" si="654"/>
        <v>206</v>
      </c>
      <c r="E10026" s="815">
        <v>1987</v>
      </c>
    </row>
    <row r="10027" spans="1:5">
      <c r="A10027" s="816">
        <f t="shared" si="651"/>
        <v>31939</v>
      </c>
      <c r="B10027" s="815">
        <f t="shared" si="652"/>
        <v>162</v>
      </c>
      <c r="C10027" s="815">
        <f t="shared" si="653"/>
        <v>204</v>
      </c>
      <c r="D10027" s="815">
        <f t="shared" si="654"/>
        <v>205</v>
      </c>
      <c r="E10027" s="815">
        <v>1987</v>
      </c>
    </row>
    <row r="10028" spans="1:5">
      <c r="A10028" s="816">
        <f t="shared" si="651"/>
        <v>31940</v>
      </c>
      <c r="B10028" s="815">
        <f t="shared" si="652"/>
        <v>163</v>
      </c>
      <c r="C10028" s="815">
        <f t="shared" si="653"/>
        <v>203</v>
      </c>
      <c r="D10028" s="815">
        <f t="shared" si="654"/>
        <v>204</v>
      </c>
      <c r="E10028" s="815">
        <v>1987</v>
      </c>
    </row>
    <row r="10029" spans="1:5">
      <c r="A10029" s="816">
        <f t="shared" si="651"/>
        <v>31941</v>
      </c>
      <c r="B10029" s="815">
        <f t="shared" si="652"/>
        <v>164</v>
      </c>
      <c r="C10029" s="815">
        <f t="shared" si="653"/>
        <v>202</v>
      </c>
      <c r="D10029" s="815">
        <f t="shared" si="654"/>
        <v>203</v>
      </c>
      <c r="E10029" s="815">
        <v>1987</v>
      </c>
    </row>
    <row r="10030" spans="1:5">
      <c r="A10030" s="816">
        <f t="shared" si="651"/>
        <v>31942</v>
      </c>
      <c r="B10030" s="815">
        <f t="shared" si="652"/>
        <v>165</v>
      </c>
      <c r="C10030" s="815">
        <f t="shared" si="653"/>
        <v>201</v>
      </c>
      <c r="D10030" s="815">
        <f t="shared" si="654"/>
        <v>202</v>
      </c>
      <c r="E10030" s="815">
        <v>1987</v>
      </c>
    </row>
    <row r="10031" spans="1:5">
      <c r="A10031" s="816">
        <f t="shared" si="651"/>
        <v>31943</v>
      </c>
      <c r="B10031" s="815">
        <f t="shared" si="652"/>
        <v>166</v>
      </c>
      <c r="C10031" s="815">
        <f t="shared" si="653"/>
        <v>200</v>
      </c>
      <c r="D10031" s="815">
        <f t="shared" si="654"/>
        <v>201</v>
      </c>
      <c r="E10031" s="815">
        <v>1987</v>
      </c>
    </row>
    <row r="10032" spans="1:5">
      <c r="A10032" s="816">
        <f t="shared" si="651"/>
        <v>31944</v>
      </c>
      <c r="B10032" s="815">
        <f t="shared" si="652"/>
        <v>167</v>
      </c>
      <c r="C10032" s="815">
        <f t="shared" si="653"/>
        <v>199</v>
      </c>
      <c r="D10032" s="815">
        <f t="shared" si="654"/>
        <v>200</v>
      </c>
      <c r="E10032" s="815">
        <v>1987</v>
      </c>
    </row>
    <row r="10033" spans="1:5">
      <c r="A10033" s="816">
        <f t="shared" si="651"/>
        <v>31945</v>
      </c>
      <c r="B10033" s="815">
        <f t="shared" si="652"/>
        <v>168</v>
      </c>
      <c r="C10033" s="815">
        <f t="shared" si="653"/>
        <v>198</v>
      </c>
      <c r="D10033" s="815">
        <f t="shared" si="654"/>
        <v>199</v>
      </c>
      <c r="E10033" s="815">
        <v>1987</v>
      </c>
    </row>
    <row r="10034" spans="1:5">
      <c r="A10034" s="816">
        <f t="shared" si="651"/>
        <v>31946</v>
      </c>
      <c r="B10034" s="815">
        <f t="shared" si="652"/>
        <v>169</v>
      </c>
      <c r="C10034" s="815">
        <f t="shared" si="653"/>
        <v>197</v>
      </c>
      <c r="D10034" s="815">
        <f t="shared" si="654"/>
        <v>198</v>
      </c>
      <c r="E10034" s="815">
        <v>1987</v>
      </c>
    </row>
    <row r="10035" spans="1:5">
      <c r="A10035" s="816">
        <f t="shared" ref="A10035:A10098" si="655">A10034+1</f>
        <v>31947</v>
      </c>
      <c r="B10035" s="815">
        <f t="shared" si="652"/>
        <v>170</v>
      </c>
      <c r="C10035" s="815">
        <f t="shared" si="653"/>
        <v>196</v>
      </c>
      <c r="D10035" s="815">
        <f t="shared" si="654"/>
        <v>197</v>
      </c>
      <c r="E10035" s="815">
        <v>1987</v>
      </c>
    </row>
    <row r="10036" spans="1:5">
      <c r="A10036" s="816">
        <f t="shared" si="655"/>
        <v>31948</v>
      </c>
      <c r="B10036" s="815">
        <f t="shared" si="652"/>
        <v>171</v>
      </c>
      <c r="C10036" s="815">
        <f t="shared" si="653"/>
        <v>195</v>
      </c>
      <c r="D10036" s="815">
        <f t="shared" si="654"/>
        <v>196</v>
      </c>
      <c r="E10036" s="815">
        <v>1987</v>
      </c>
    </row>
    <row r="10037" spans="1:5">
      <c r="A10037" s="816">
        <f t="shared" si="655"/>
        <v>31949</v>
      </c>
      <c r="B10037" s="815">
        <f t="shared" si="652"/>
        <v>172</v>
      </c>
      <c r="C10037" s="815">
        <f t="shared" si="653"/>
        <v>194</v>
      </c>
      <c r="D10037" s="815">
        <f t="shared" si="654"/>
        <v>195</v>
      </c>
      <c r="E10037" s="815">
        <v>1987</v>
      </c>
    </row>
    <row r="10038" spans="1:5">
      <c r="A10038" s="816">
        <f t="shared" si="655"/>
        <v>31950</v>
      </c>
      <c r="B10038" s="815">
        <f t="shared" si="652"/>
        <v>173</v>
      </c>
      <c r="C10038" s="815">
        <f t="shared" si="653"/>
        <v>193</v>
      </c>
      <c r="D10038" s="815">
        <f t="shared" si="654"/>
        <v>194</v>
      </c>
      <c r="E10038" s="815">
        <v>1987</v>
      </c>
    </row>
    <row r="10039" spans="1:5">
      <c r="A10039" s="816">
        <f t="shared" si="655"/>
        <v>31951</v>
      </c>
      <c r="B10039" s="815">
        <f t="shared" si="652"/>
        <v>174</v>
      </c>
      <c r="C10039" s="815">
        <f t="shared" si="653"/>
        <v>192</v>
      </c>
      <c r="D10039" s="815">
        <f t="shared" si="654"/>
        <v>193</v>
      </c>
      <c r="E10039" s="815">
        <v>1987</v>
      </c>
    </row>
    <row r="10040" spans="1:5">
      <c r="A10040" s="816">
        <f t="shared" si="655"/>
        <v>31952</v>
      </c>
      <c r="B10040" s="815">
        <f t="shared" si="652"/>
        <v>175</v>
      </c>
      <c r="C10040" s="815">
        <f t="shared" si="653"/>
        <v>191</v>
      </c>
      <c r="D10040" s="815">
        <f t="shared" si="654"/>
        <v>192</v>
      </c>
      <c r="E10040" s="815">
        <v>1987</v>
      </c>
    </row>
    <row r="10041" spans="1:5">
      <c r="A10041" s="816">
        <f t="shared" si="655"/>
        <v>31953</v>
      </c>
      <c r="B10041" s="815">
        <f t="shared" si="652"/>
        <v>176</v>
      </c>
      <c r="C10041" s="815">
        <f t="shared" si="653"/>
        <v>190</v>
      </c>
      <c r="D10041" s="815">
        <f t="shared" si="654"/>
        <v>191</v>
      </c>
      <c r="E10041" s="815">
        <v>1987</v>
      </c>
    </row>
    <row r="10042" spans="1:5">
      <c r="A10042" s="816">
        <f t="shared" si="655"/>
        <v>31954</v>
      </c>
      <c r="B10042" s="815">
        <f t="shared" si="652"/>
        <v>177</v>
      </c>
      <c r="C10042" s="815">
        <f t="shared" si="653"/>
        <v>189</v>
      </c>
      <c r="D10042" s="815">
        <f t="shared" si="654"/>
        <v>190</v>
      </c>
      <c r="E10042" s="815">
        <v>1987</v>
      </c>
    </row>
    <row r="10043" spans="1:5">
      <c r="A10043" s="816">
        <f t="shared" si="655"/>
        <v>31955</v>
      </c>
      <c r="B10043" s="815">
        <f t="shared" si="652"/>
        <v>178</v>
      </c>
      <c r="C10043" s="815">
        <f t="shared" si="653"/>
        <v>188</v>
      </c>
      <c r="D10043" s="815">
        <f t="shared" si="654"/>
        <v>189</v>
      </c>
      <c r="E10043" s="815">
        <v>1987</v>
      </c>
    </row>
    <row r="10044" spans="1:5">
      <c r="A10044" s="816">
        <f t="shared" si="655"/>
        <v>31956</v>
      </c>
      <c r="B10044" s="815">
        <f t="shared" si="652"/>
        <v>179</v>
      </c>
      <c r="C10044" s="815">
        <f t="shared" si="653"/>
        <v>187</v>
      </c>
      <c r="D10044" s="815">
        <f t="shared" si="654"/>
        <v>188</v>
      </c>
      <c r="E10044" s="815">
        <v>1987</v>
      </c>
    </row>
    <row r="10045" spans="1:5">
      <c r="A10045" s="816">
        <f t="shared" si="655"/>
        <v>31957</v>
      </c>
      <c r="B10045" s="815">
        <f t="shared" si="652"/>
        <v>180</v>
      </c>
      <c r="C10045" s="815">
        <f t="shared" si="653"/>
        <v>186</v>
      </c>
      <c r="D10045" s="815">
        <f t="shared" si="654"/>
        <v>187</v>
      </c>
      <c r="E10045" s="815">
        <v>1987</v>
      </c>
    </row>
    <row r="10046" spans="1:5">
      <c r="A10046" s="816">
        <f t="shared" si="655"/>
        <v>31958</v>
      </c>
      <c r="B10046" s="815">
        <f t="shared" si="652"/>
        <v>181</v>
      </c>
      <c r="C10046" s="815">
        <f t="shared" si="653"/>
        <v>185</v>
      </c>
      <c r="D10046" s="815">
        <f t="shared" si="654"/>
        <v>186</v>
      </c>
      <c r="E10046" s="815">
        <v>1987</v>
      </c>
    </row>
    <row r="10047" spans="1:5">
      <c r="A10047" s="816">
        <f t="shared" si="655"/>
        <v>31959</v>
      </c>
      <c r="B10047" s="815">
        <f t="shared" si="652"/>
        <v>182</v>
      </c>
      <c r="C10047" s="815">
        <f t="shared" si="653"/>
        <v>184</v>
      </c>
      <c r="D10047" s="815">
        <f t="shared" si="654"/>
        <v>185</v>
      </c>
      <c r="E10047" s="815">
        <v>1987</v>
      </c>
    </row>
    <row r="10048" spans="1:5">
      <c r="A10048" s="816">
        <f t="shared" si="655"/>
        <v>31960</v>
      </c>
      <c r="B10048" s="815">
        <f t="shared" si="652"/>
        <v>183</v>
      </c>
      <c r="C10048" s="815">
        <f t="shared" si="653"/>
        <v>183</v>
      </c>
      <c r="D10048" s="815">
        <f t="shared" si="654"/>
        <v>184</v>
      </c>
      <c r="E10048" s="815">
        <v>1987</v>
      </c>
    </row>
    <row r="10049" spans="1:5">
      <c r="A10049" s="816">
        <f t="shared" si="655"/>
        <v>31961</v>
      </c>
      <c r="B10049" s="815">
        <f t="shared" si="652"/>
        <v>184</v>
      </c>
      <c r="C10049" s="815">
        <f t="shared" si="653"/>
        <v>182</v>
      </c>
      <c r="D10049" s="815">
        <f t="shared" si="654"/>
        <v>183</v>
      </c>
      <c r="E10049" s="815">
        <v>1987</v>
      </c>
    </row>
    <row r="10050" spans="1:5">
      <c r="A10050" s="816">
        <f t="shared" si="655"/>
        <v>31962</v>
      </c>
      <c r="B10050" s="815">
        <f t="shared" si="652"/>
        <v>185</v>
      </c>
      <c r="C10050" s="815">
        <f t="shared" si="653"/>
        <v>181</v>
      </c>
      <c r="D10050" s="815">
        <f t="shared" si="654"/>
        <v>182</v>
      </c>
      <c r="E10050" s="815">
        <v>1987</v>
      </c>
    </row>
    <row r="10051" spans="1:5">
      <c r="A10051" s="816">
        <f t="shared" si="655"/>
        <v>31963</v>
      </c>
      <c r="B10051" s="815">
        <f t="shared" si="652"/>
        <v>186</v>
      </c>
      <c r="C10051" s="815">
        <f t="shared" si="653"/>
        <v>180</v>
      </c>
      <c r="D10051" s="815">
        <f t="shared" si="654"/>
        <v>181</v>
      </c>
      <c r="E10051" s="815">
        <v>1987</v>
      </c>
    </row>
    <row r="10052" spans="1:5">
      <c r="A10052" s="816">
        <f t="shared" si="655"/>
        <v>31964</v>
      </c>
      <c r="B10052" s="815">
        <f t="shared" si="652"/>
        <v>187</v>
      </c>
      <c r="C10052" s="815">
        <f t="shared" si="653"/>
        <v>179</v>
      </c>
      <c r="D10052" s="815">
        <f t="shared" si="654"/>
        <v>180</v>
      </c>
      <c r="E10052" s="815">
        <v>1987</v>
      </c>
    </row>
    <row r="10053" spans="1:5">
      <c r="A10053" s="816">
        <f t="shared" si="655"/>
        <v>31965</v>
      </c>
      <c r="B10053" s="815">
        <f t="shared" si="652"/>
        <v>188</v>
      </c>
      <c r="C10053" s="815">
        <f t="shared" si="653"/>
        <v>178</v>
      </c>
      <c r="D10053" s="815">
        <f t="shared" si="654"/>
        <v>179</v>
      </c>
      <c r="E10053" s="815">
        <v>1987</v>
      </c>
    </row>
    <row r="10054" spans="1:5">
      <c r="A10054" s="816">
        <f t="shared" si="655"/>
        <v>31966</v>
      </c>
      <c r="B10054" s="815">
        <f t="shared" si="652"/>
        <v>189</v>
      </c>
      <c r="C10054" s="815">
        <f t="shared" si="653"/>
        <v>177</v>
      </c>
      <c r="D10054" s="815">
        <f t="shared" si="654"/>
        <v>178</v>
      </c>
      <c r="E10054" s="815">
        <v>1987</v>
      </c>
    </row>
    <row r="10055" spans="1:5">
      <c r="A10055" s="816">
        <f t="shared" si="655"/>
        <v>31967</v>
      </c>
      <c r="B10055" s="815">
        <f t="shared" si="652"/>
        <v>190</v>
      </c>
      <c r="C10055" s="815">
        <f t="shared" si="653"/>
        <v>176</v>
      </c>
      <c r="D10055" s="815">
        <f t="shared" si="654"/>
        <v>177</v>
      </c>
      <c r="E10055" s="815">
        <v>1987</v>
      </c>
    </row>
    <row r="10056" spans="1:5">
      <c r="A10056" s="816">
        <f t="shared" si="655"/>
        <v>31968</v>
      </c>
      <c r="B10056" s="815">
        <f t="shared" si="652"/>
        <v>191</v>
      </c>
      <c r="C10056" s="815">
        <f t="shared" si="653"/>
        <v>175</v>
      </c>
      <c r="D10056" s="815">
        <f t="shared" si="654"/>
        <v>176</v>
      </c>
      <c r="E10056" s="815">
        <v>1987</v>
      </c>
    </row>
    <row r="10057" spans="1:5">
      <c r="A10057" s="816">
        <f t="shared" si="655"/>
        <v>31969</v>
      </c>
      <c r="B10057" s="815">
        <f t="shared" si="652"/>
        <v>192</v>
      </c>
      <c r="C10057" s="815">
        <f t="shared" si="653"/>
        <v>174</v>
      </c>
      <c r="D10057" s="815">
        <f t="shared" si="654"/>
        <v>175</v>
      </c>
      <c r="E10057" s="815">
        <v>1987</v>
      </c>
    </row>
    <row r="10058" spans="1:5">
      <c r="A10058" s="816">
        <f t="shared" si="655"/>
        <v>31970</v>
      </c>
      <c r="B10058" s="815">
        <f t="shared" si="652"/>
        <v>193</v>
      </c>
      <c r="C10058" s="815">
        <f t="shared" si="653"/>
        <v>173</v>
      </c>
      <c r="D10058" s="815">
        <f t="shared" si="654"/>
        <v>174</v>
      </c>
      <c r="E10058" s="815">
        <v>1987</v>
      </c>
    </row>
    <row r="10059" spans="1:5">
      <c r="A10059" s="816">
        <f t="shared" si="655"/>
        <v>31971</v>
      </c>
      <c r="B10059" s="815">
        <f t="shared" si="652"/>
        <v>194</v>
      </c>
      <c r="C10059" s="815">
        <f t="shared" si="653"/>
        <v>172</v>
      </c>
      <c r="D10059" s="815">
        <f t="shared" si="654"/>
        <v>173</v>
      </c>
      <c r="E10059" s="815">
        <v>1987</v>
      </c>
    </row>
    <row r="10060" spans="1:5">
      <c r="A10060" s="816">
        <f t="shared" si="655"/>
        <v>31972</v>
      </c>
      <c r="B10060" s="815">
        <f t="shared" ref="B10060:B10123" si="656">B10059+1</f>
        <v>195</v>
      </c>
      <c r="C10060" s="815">
        <f t="shared" ref="C10060:C10123" si="657">C10059-1</f>
        <v>171</v>
      </c>
      <c r="D10060" s="815">
        <f t="shared" ref="D10060:D10123" si="658">D10059-1</f>
        <v>172</v>
      </c>
      <c r="E10060" s="815">
        <v>1987</v>
      </c>
    </row>
    <row r="10061" spans="1:5">
      <c r="A10061" s="816">
        <f t="shared" si="655"/>
        <v>31973</v>
      </c>
      <c r="B10061" s="815">
        <f t="shared" si="656"/>
        <v>196</v>
      </c>
      <c r="C10061" s="815">
        <f t="shared" si="657"/>
        <v>170</v>
      </c>
      <c r="D10061" s="815">
        <f t="shared" si="658"/>
        <v>171</v>
      </c>
      <c r="E10061" s="815">
        <v>1987</v>
      </c>
    </row>
    <row r="10062" spans="1:5">
      <c r="A10062" s="816">
        <f t="shared" si="655"/>
        <v>31974</v>
      </c>
      <c r="B10062" s="815">
        <f t="shared" si="656"/>
        <v>197</v>
      </c>
      <c r="C10062" s="815">
        <f t="shared" si="657"/>
        <v>169</v>
      </c>
      <c r="D10062" s="815">
        <f t="shared" si="658"/>
        <v>170</v>
      </c>
      <c r="E10062" s="815">
        <v>1987</v>
      </c>
    </row>
    <row r="10063" spans="1:5">
      <c r="A10063" s="816">
        <f t="shared" si="655"/>
        <v>31975</v>
      </c>
      <c r="B10063" s="815">
        <f t="shared" si="656"/>
        <v>198</v>
      </c>
      <c r="C10063" s="815">
        <f t="shared" si="657"/>
        <v>168</v>
      </c>
      <c r="D10063" s="815">
        <f t="shared" si="658"/>
        <v>169</v>
      </c>
      <c r="E10063" s="815">
        <v>1987</v>
      </c>
    </row>
    <row r="10064" spans="1:5">
      <c r="A10064" s="816">
        <f t="shared" si="655"/>
        <v>31976</v>
      </c>
      <c r="B10064" s="815">
        <f t="shared" si="656"/>
        <v>199</v>
      </c>
      <c r="C10064" s="815">
        <f t="shared" si="657"/>
        <v>167</v>
      </c>
      <c r="D10064" s="815">
        <f t="shared" si="658"/>
        <v>168</v>
      </c>
      <c r="E10064" s="815">
        <v>1987</v>
      </c>
    </row>
    <row r="10065" spans="1:5">
      <c r="A10065" s="816">
        <f t="shared" si="655"/>
        <v>31977</v>
      </c>
      <c r="B10065" s="815">
        <f t="shared" si="656"/>
        <v>200</v>
      </c>
      <c r="C10065" s="815">
        <f t="shared" si="657"/>
        <v>166</v>
      </c>
      <c r="D10065" s="815">
        <f t="shared" si="658"/>
        <v>167</v>
      </c>
      <c r="E10065" s="815">
        <v>1987</v>
      </c>
    </row>
    <row r="10066" spans="1:5">
      <c r="A10066" s="816">
        <f t="shared" si="655"/>
        <v>31978</v>
      </c>
      <c r="B10066" s="815">
        <f t="shared" si="656"/>
        <v>201</v>
      </c>
      <c r="C10066" s="815">
        <f t="shared" si="657"/>
        <v>165</v>
      </c>
      <c r="D10066" s="815">
        <f t="shared" si="658"/>
        <v>166</v>
      </c>
      <c r="E10066" s="815">
        <v>1987</v>
      </c>
    </row>
    <row r="10067" spans="1:5">
      <c r="A10067" s="816">
        <f t="shared" si="655"/>
        <v>31979</v>
      </c>
      <c r="B10067" s="815">
        <f t="shared" si="656"/>
        <v>202</v>
      </c>
      <c r="C10067" s="815">
        <f t="shared" si="657"/>
        <v>164</v>
      </c>
      <c r="D10067" s="815">
        <f t="shared" si="658"/>
        <v>165</v>
      </c>
      <c r="E10067" s="815">
        <v>1987</v>
      </c>
    </row>
    <row r="10068" spans="1:5">
      <c r="A10068" s="816">
        <f t="shared" si="655"/>
        <v>31980</v>
      </c>
      <c r="B10068" s="815">
        <f t="shared" si="656"/>
        <v>203</v>
      </c>
      <c r="C10068" s="815">
        <f t="shared" si="657"/>
        <v>163</v>
      </c>
      <c r="D10068" s="815">
        <f t="shared" si="658"/>
        <v>164</v>
      </c>
      <c r="E10068" s="815">
        <v>1987</v>
      </c>
    </row>
    <row r="10069" spans="1:5">
      <c r="A10069" s="816">
        <f t="shared" si="655"/>
        <v>31981</v>
      </c>
      <c r="B10069" s="815">
        <f t="shared" si="656"/>
        <v>204</v>
      </c>
      <c r="C10069" s="815">
        <f t="shared" si="657"/>
        <v>162</v>
      </c>
      <c r="D10069" s="815">
        <f t="shared" si="658"/>
        <v>163</v>
      </c>
      <c r="E10069" s="815">
        <v>1987</v>
      </c>
    </row>
    <row r="10070" spans="1:5">
      <c r="A10070" s="816">
        <f t="shared" si="655"/>
        <v>31982</v>
      </c>
      <c r="B10070" s="815">
        <f t="shared" si="656"/>
        <v>205</v>
      </c>
      <c r="C10070" s="815">
        <f t="shared" si="657"/>
        <v>161</v>
      </c>
      <c r="D10070" s="815">
        <f t="shared" si="658"/>
        <v>162</v>
      </c>
      <c r="E10070" s="815">
        <v>1987</v>
      </c>
    </row>
    <row r="10071" spans="1:5">
      <c r="A10071" s="816">
        <f t="shared" si="655"/>
        <v>31983</v>
      </c>
      <c r="B10071" s="815">
        <f t="shared" si="656"/>
        <v>206</v>
      </c>
      <c r="C10071" s="815">
        <f t="shared" si="657"/>
        <v>160</v>
      </c>
      <c r="D10071" s="815">
        <f t="shared" si="658"/>
        <v>161</v>
      </c>
      <c r="E10071" s="815">
        <v>1987</v>
      </c>
    </row>
    <row r="10072" spans="1:5">
      <c r="A10072" s="816">
        <f t="shared" si="655"/>
        <v>31984</v>
      </c>
      <c r="B10072" s="815">
        <f t="shared" si="656"/>
        <v>207</v>
      </c>
      <c r="C10072" s="815">
        <f t="shared" si="657"/>
        <v>159</v>
      </c>
      <c r="D10072" s="815">
        <f t="shared" si="658"/>
        <v>160</v>
      </c>
      <c r="E10072" s="815">
        <v>1987</v>
      </c>
    </row>
    <row r="10073" spans="1:5">
      <c r="A10073" s="816">
        <f t="shared" si="655"/>
        <v>31985</v>
      </c>
      <c r="B10073" s="815">
        <f t="shared" si="656"/>
        <v>208</v>
      </c>
      <c r="C10073" s="815">
        <f t="shared" si="657"/>
        <v>158</v>
      </c>
      <c r="D10073" s="815">
        <f t="shared" si="658"/>
        <v>159</v>
      </c>
      <c r="E10073" s="815">
        <v>1987</v>
      </c>
    </row>
    <row r="10074" spans="1:5">
      <c r="A10074" s="816">
        <f t="shared" si="655"/>
        <v>31986</v>
      </c>
      <c r="B10074" s="815">
        <f t="shared" si="656"/>
        <v>209</v>
      </c>
      <c r="C10074" s="815">
        <f t="shared" si="657"/>
        <v>157</v>
      </c>
      <c r="D10074" s="815">
        <f t="shared" si="658"/>
        <v>158</v>
      </c>
      <c r="E10074" s="815">
        <v>1987</v>
      </c>
    </row>
    <row r="10075" spans="1:5">
      <c r="A10075" s="816">
        <f t="shared" si="655"/>
        <v>31987</v>
      </c>
      <c r="B10075" s="815">
        <f t="shared" si="656"/>
        <v>210</v>
      </c>
      <c r="C10075" s="815">
        <f t="shared" si="657"/>
        <v>156</v>
      </c>
      <c r="D10075" s="815">
        <f t="shared" si="658"/>
        <v>157</v>
      </c>
      <c r="E10075" s="815">
        <v>1987</v>
      </c>
    </row>
    <row r="10076" spans="1:5">
      <c r="A10076" s="816">
        <f t="shared" si="655"/>
        <v>31988</v>
      </c>
      <c r="B10076" s="815">
        <f t="shared" si="656"/>
        <v>211</v>
      </c>
      <c r="C10076" s="815">
        <f t="shared" si="657"/>
        <v>155</v>
      </c>
      <c r="D10076" s="815">
        <f t="shared" si="658"/>
        <v>156</v>
      </c>
      <c r="E10076" s="815">
        <v>1987</v>
      </c>
    </row>
    <row r="10077" spans="1:5">
      <c r="A10077" s="816">
        <f t="shared" si="655"/>
        <v>31989</v>
      </c>
      <c r="B10077" s="815">
        <f t="shared" si="656"/>
        <v>212</v>
      </c>
      <c r="C10077" s="815">
        <f t="shared" si="657"/>
        <v>154</v>
      </c>
      <c r="D10077" s="815">
        <f t="shared" si="658"/>
        <v>155</v>
      </c>
      <c r="E10077" s="815">
        <v>1987</v>
      </c>
    </row>
    <row r="10078" spans="1:5">
      <c r="A10078" s="816">
        <f t="shared" si="655"/>
        <v>31990</v>
      </c>
      <c r="B10078" s="815">
        <f t="shared" si="656"/>
        <v>213</v>
      </c>
      <c r="C10078" s="815">
        <f t="shared" si="657"/>
        <v>153</v>
      </c>
      <c r="D10078" s="815">
        <f t="shared" si="658"/>
        <v>154</v>
      </c>
      <c r="E10078" s="815">
        <v>1987</v>
      </c>
    </row>
    <row r="10079" spans="1:5">
      <c r="A10079" s="816">
        <f t="shared" si="655"/>
        <v>31991</v>
      </c>
      <c r="B10079" s="815">
        <f t="shared" si="656"/>
        <v>214</v>
      </c>
      <c r="C10079" s="815">
        <f t="shared" si="657"/>
        <v>152</v>
      </c>
      <c r="D10079" s="815">
        <f t="shared" si="658"/>
        <v>153</v>
      </c>
      <c r="E10079" s="815">
        <v>1987</v>
      </c>
    </row>
    <row r="10080" spans="1:5">
      <c r="A10080" s="816">
        <f t="shared" si="655"/>
        <v>31992</v>
      </c>
      <c r="B10080" s="815">
        <f t="shared" si="656"/>
        <v>215</v>
      </c>
      <c r="C10080" s="815">
        <f t="shared" si="657"/>
        <v>151</v>
      </c>
      <c r="D10080" s="815">
        <f t="shared" si="658"/>
        <v>152</v>
      </c>
      <c r="E10080" s="815">
        <v>1987</v>
      </c>
    </row>
    <row r="10081" spans="1:5">
      <c r="A10081" s="816">
        <f t="shared" si="655"/>
        <v>31993</v>
      </c>
      <c r="B10081" s="815">
        <f t="shared" si="656"/>
        <v>216</v>
      </c>
      <c r="C10081" s="815">
        <f t="shared" si="657"/>
        <v>150</v>
      </c>
      <c r="D10081" s="815">
        <f t="shared" si="658"/>
        <v>151</v>
      </c>
      <c r="E10081" s="815">
        <v>1987</v>
      </c>
    </row>
    <row r="10082" spans="1:5">
      <c r="A10082" s="816">
        <f t="shared" si="655"/>
        <v>31994</v>
      </c>
      <c r="B10082" s="815">
        <f t="shared" si="656"/>
        <v>217</v>
      </c>
      <c r="C10082" s="815">
        <f t="shared" si="657"/>
        <v>149</v>
      </c>
      <c r="D10082" s="815">
        <f t="shared" si="658"/>
        <v>150</v>
      </c>
      <c r="E10082" s="815">
        <v>1987</v>
      </c>
    </row>
    <row r="10083" spans="1:5">
      <c r="A10083" s="816">
        <f t="shared" si="655"/>
        <v>31995</v>
      </c>
      <c r="B10083" s="815">
        <f t="shared" si="656"/>
        <v>218</v>
      </c>
      <c r="C10083" s="815">
        <f t="shared" si="657"/>
        <v>148</v>
      </c>
      <c r="D10083" s="815">
        <f t="shared" si="658"/>
        <v>149</v>
      </c>
      <c r="E10083" s="815">
        <v>1987</v>
      </c>
    </row>
    <row r="10084" spans="1:5">
      <c r="A10084" s="816">
        <f t="shared" si="655"/>
        <v>31996</v>
      </c>
      <c r="B10084" s="815">
        <f t="shared" si="656"/>
        <v>219</v>
      </c>
      <c r="C10084" s="815">
        <f t="shared" si="657"/>
        <v>147</v>
      </c>
      <c r="D10084" s="815">
        <f t="shared" si="658"/>
        <v>148</v>
      </c>
      <c r="E10084" s="815">
        <v>1987</v>
      </c>
    </row>
    <row r="10085" spans="1:5">
      <c r="A10085" s="816">
        <f t="shared" si="655"/>
        <v>31997</v>
      </c>
      <c r="B10085" s="815">
        <f t="shared" si="656"/>
        <v>220</v>
      </c>
      <c r="C10085" s="815">
        <f t="shared" si="657"/>
        <v>146</v>
      </c>
      <c r="D10085" s="815">
        <f t="shared" si="658"/>
        <v>147</v>
      </c>
      <c r="E10085" s="815">
        <v>1987</v>
      </c>
    </row>
    <row r="10086" spans="1:5">
      <c r="A10086" s="816">
        <f t="shared" si="655"/>
        <v>31998</v>
      </c>
      <c r="B10086" s="815">
        <f t="shared" si="656"/>
        <v>221</v>
      </c>
      <c r="C10086" s="815">
        <f t="shared" si="657"/>
        <v>145</v>
      </c>
      <c r="D10086" s="815">
        <f t="shared" si="658"/>
        <v>146</v>
      </c>
      <c r="E10086" s="815">
        <v>1987</v>
      </c>
    </row>
    <row r="10087" spans="1:5">
      <c r="A10087" s="816">
        <f t="shared" si="655"/>
        <v>31999</v>
      </c>
      <c r="B10087" s="815">
        <f t="shared" si="656"/>
        <v>222</v>
      </c>
      <c r="C10087" s="815">
        <f t="shared" si="657"/>
        <v>144</v>
      </c>
      <c r="D10087" s="815">
        <f t="shared" si="658"/>
        <v>145</v>
      </c>
      <c r="E10087" s="815">
        <v>1987</v>
      </c>
    </row>
    <row r="10088" spans="1:5">
      <c r="A10088" s="816">
        <f t="shared" si="655"/>
        <v>32000</v>
      </c>
      <c r="B10088" s="815">
        <f t="shared" si="656"/>
        <v>223</v>
      </c>
      <c r="C10088" s="815">
        <f t="shared" si="657"/>
        <v>143</v>
      </c>
      <c r="D10088" s="815">
        <f t="shared" si="658"/>
        <v>144</v>
      </c>
      <c r="E10088" s="815">
        <v>1987</v>
      </c>
    </row>
    <row r="10089" spans="1:5">
      <c r="A10089" s="816">
        <f t="shared" si="655"/>
        <v>32001</v>
      </c>
      <c r="B10089" s="815">
        <f t="shared" si="656"/>
        <v>224</v>
      </c>
      <c r="C10089" s="815">
        <f t="shared" si="657"/>
        <v>142</v>
      </c>
      <c r="D10089" s="815">
        <f t="shared" si="658"/>
        <v>143</v>
      </c>
      <c r="E10089" s="815">
        <v>1987</v>
      </c>
    </row>
    <row r="10090" spans="1:5">
      <c r="A10090" s="816">
        <f t="shared" si="655"/>
        <v>32002</v>
      </c>
      <c r="B10090" s="815">
        <f t="shared" si="656"/>
        <v>225</v>
      </c>
      <c r="C10090" s="815">
        <f t="shared" si="657"/>
        <v>141</v>
      </c>
      <c r="D10090" s="815">
        <f t="shared" si="658"/>
        <v>142</v>
      </c>
      <c r="E10090" s="815">
        <v>1987</v>
      </c>
    </row>
    <row r="10091" spans="1:5">
      <c r="A10091" s="816">
        <f t="shared" si="655"/>
        <v>32003</v>
      </c>
      <c r="B10091" s="815">
        <f t="shared" si="656"/>
        <v>226</v>
      </c>
      <c r="C10091" s="815">
        <f t="shared" si="657"/>
        <v>140</v>
      </c>
      <c r="D10091" s="815">
        <f t="shared" si="658"/>
        <v>141</v>
      </c>
      <c r="E10091" s="815">
        <v>1987</v>
      </c>
    </row>
    <row r="10092" spans="1:5">
      <c r="A10092" s="816">
        <f t="shared" si="655"/>
        <v>32004</v>
      </c>
      <c r="B10092" s="815">
        <f t="shared" si="656"/>
        <v>227</v>
      </c>
      <c r="C10092" s="815">
        <f t="shared" si="657"/>
        <v>139</v>
      </c>
      <c r="D10092" s="815">
        <f t="shared" si="658"/>
        <v>140</v>
      </c>
      <c r="E10092" s="815">
        <v>1987</v>
      </c>
    </row>
    <row r="10093" spans="1:5">
      <c r="A10093" s="816">
        <f t="shared" si="655"/>
        <v>32005</v>
      </c>
      <c r="B10093" s="815">
        <f t="shared" si="656"/>
        <v>228</v>
      </c>
      <c r="C10093" s="815">
        <f t="shared" si="657"/>
        <v>138</v>
      </c>
      <c r="D10093" s="815">
        <f t="shared" si="658"/>
        <v>139</v>
      </c>
      <c r="E10093" s="815">
        <v>1987</v>
      </c>
    </row>
    <row r="10094" spans="1:5">
      <c r="A10094" s="816">
        <f t="shared" si="655"/>
        <v>32006</v>
      </c>
      <c r="B10094" s="815">
        <f t="shared" si="656"/>
        <v>229</v>
      </c>
      <c r="C10094" s="815">
        <f t="shared" si="657"/>
        <v>137</v>
      </c>
      <c r="D10094" s="815">
        <f t="shared" si="658"/>
        <v>138</v>
      </c>
      <c r="E10094" s="815">
        <v>1987</v>
      </c>
    </row>
    <row r="10095" spans="1:5">
      <c r="A10095" s="816">
        <f t="shared" si="655"/>
        <v>32007</v>
      </c>
      <c r="B10095" s="815">
        <f t="shared" si="656"/>
        <v>230</v>
      </c>
      <c r="C10095" s="815">
        <f t="shared" si="657"/>
        <v>136</v>
      </c>
      <c r="D10095" s="815">
        <f t="shared" si="658"/>
        <v>137</v>
      </c>
      <c r="E10095" s="815">
        <v>1987</v>
      </c>
    </row>
    <row r="10096" spans="1:5">
      <c r="A10096" s="816">
        <f t="shared" si="655"/>
        <v>32008</v>
      </c>
      <c r="B10096" s="815">
        <f t="shared" si="656"/>
        <v>231</v>
      </c>
      <c r="C10096" s="815">
        <f t="shared" si="657"/>
        <v>135</v>
      </c>
      <c r="D10096" s="815">
        <f t="shared" si="658"/>
        <v>136</v>
      </c>
      <c r="E10096" s="815">
        <v>1987</v>
      </c>
    </row>
    <row r="10097" spans="1:5">
      <c r="A10097" s="816">
        <f t="shared" si="655"/>
        <v>32009</v>
      </c>
      <c r="B10097" s="815">
        <f t="shared" si="656"/>
        <v>232</v>
      </c>
      <c r="C10097" s="815">
        <f t="shared" si="657"/>
        <v>134</v>
      </c>
      <c r="D10097" s="815">
        <f t="shared" si="658"/>
        <v>135</v>
      </c>
      <c r="E10097" s="815">
        <v>1987</v>
      </c>
    </row>
    <row r="10098" spans="1:5">
      <c r="A10098" s="816">
        <f t="shared" si="655"/>
        <v>32010</v>
      </c>
      <c r="B10098" s="815">
        <f t="shared" si="656"/>
        <v>233</v>
      </c>
      <c r="C10098" s="815">
        <f t="shared" si="657"/>
        <v>133</v>
      </c>
      <c r="D10098" s="815">
        <f t="shared" si="658"/>
        <v>134</v>
      </c>
      <c r="E10098" s="815">
        <v>1987</v>
      </c>
    </row>
    <row r="10099" spans="1:5">
      <c r="A10099" s="816">
        <f t="shared" ref="A10099:A10162" si="659">A10098+1</f>
        <v>32011</v>
      </c>
      <c r="B10099" s="815">
        <f t="shared" si="656"/>
        <v>234</v>
      </c>
      <c r="C10099" s="815">
        <f t="shared" si="657"/>
        <v>132</v>
      </c>
      <c r="D10099" s="815">
        <f t="shared" si="658"/>
        <v>133</v>
      </c>
      <c r="E10099" s="815">
        <v>1987</v>
      </c>
    </row>
    <row r="10100" spans="1:5">
      <c r="A10100" s="816">
        <f t="shared" si="659"/>
        <v>32012</v>
      </c>
      <c r="B10100" s="815">
        <f t="shared" si="656"/>
        <v>235</v>
      </c>
      <c r="C10100" s="815">
        <f t="shared" si="657"/>
        <v>131</v>
      </c>
      <c r="D10100" s="815">
        <f t="shared" si="658"/>
        <v>132</v>
      </c>
      <c r="E10100" s="815">
        <v>1987</v>
      </c>
    </row>
    <row r="10101" spans="1:5">
      <c r="A10101" s="816">
        <f t="shared" si="659"/>
        <v>32013</v>
      </c>
      <c r="B10101" s="815">
        <f t="shared" si="656"/>
        <v>236</v>
      </c>
      <c r="C10101" s="815">
        <f t="shared" si="657"/>
        <v>130</v>
      </c>
      <c r="D10101" s="815">
        <f t="shared" si="658"/>
        <v>131</v>
      </c>
      <c r="E10101" s="815">
        <v>1987</v>
      </c>
    </row>
    <row r="10102" spans="1:5">
      <c r="A10102" s="816">
        <f t="shared" si="659"/>
        <v>32014</v>
      </c>
      <c r="B10102" s="815">
        <f t="shared" si="656"/>
        <v>237</v>
      </c>
      <c r="C10102" s="815">
        <f t="shared" si="657"/>
        <v>129</v>
      </c>
      <c r="D10102" s="815">
        <f t="shared" si="658"/>
        <v>130</v>
      </c>
      <c r="E10102" s="815">
        <v>1987</v>
      </c>
    </row>
    <row r="10103" spans="1:5">
      <c r="A10103" s="816">
        <f t="shared" si="659"/>
        <v>32015</v>
      </c>
      <c r="B10103" s="815">
        <f t="shared" si="656"/>
        <v>238</v>
      </c>
      <c r="C10103" s="815">
        <f t="shared" si="657"/>
        <v>128</v>
      </c>
      <c r="D10103" s="815">
        <f t="shared" si="658"/>
        <v>129</v>
      </c>
      <c r="E10103" s="815">
        <v>1987</v>
      </c>
    </row>
    <row r="10104" spans="1:5">
      <c r="A10104" s="816">
        <f t="shared" si="659"/>
        <v>32016</v>
      </c>
      <c r="B10104" s="815">
        <f t="shared" si="656"/>
        <v>239</v>
      </c>
      <c r="C10104" s="815">
        <f t="shared" si="657"/>
        <v>127</v>
      </c>
      <c r="D10104" s="815">
        <f t="shared" si="658"/>
        <v>128</v>
      </c>
      <c r="E10104" s="815">
        <v>1987</v>
      </c>
    </row>
    <row r="10105" spans="1:5">
      <c r="A10105" s="816">
        <f t="shared" si="659"/>
        <v>32017</v>
      </c>
      <c r="B10105" s="815">
        <f t="shared" si="656"/>
        <v>240</v>
      </c>
      <c r="C10105" s="815">
        <f t="shared" si="657"/>
        <v>126</v>
      </c>
      <c r="D10105" s="815">
        <f t="shared" si="658"/>
        <v>127</v>
      </c>
      <c r="E10105" s="815">
        <v>1987</v>
      </c>
    </row>
    <row r="10106" spans="1:5">
      <c r="A10106" s="816">
        <f t="shared" si="659"/>
        <v>32018</v>
      </c>
      <c r="B10106" s="815">
        <f t="shared" si="656"/>
        <v>241</v>
      </c>
      <c r="C10106" s="815">
        <f t="shared" si="657"/>
        <v>125</v>
      </c>
      <c r="D10106" s="815">
        <f t="shared" si="658"/>
        <v>126</v>
      </c>
      <c r="E10106" s="815">
        <v>1987</v>
      </c>
    </row>
    <row r="10107" spans="1:5">
      <c r="A10107" s="816">
        <f t="shared" si="659"/>
        <v>32019</v>
      </c>
      <c r="B10107" s="815">
        <f t="shared" si="656"/>
        <v>242</v>
      </c>
      <c r="C10107" s="815">
        <f t="shared" si="657"/>
        <v>124</v>
      </c>
      <c r="D10107" s="815">
        <f t="shared" si="658"/>
        <v>125</v>
      </c>
      <c r="E10107" s="815">
        <v>1987</v>
      </c>
    </row>
    <row r="10108" spans="1:5">
      <c r="A10108" s="816">
        <f t="shared" si="659"/>
        <v>32020</v>
      </c>
      <c r="B10108" s="815">
        <f t="shared" si="656"/>
        <v>243</v>
      </c>
      <c r="C10108" s="815">
        <f t="shared" si="657"/>
        <v>123</v>
      </c>
      <c r="D10108" s="815">
        <f t="shared" si="658"/>
        <v>124</v>
      </c>
      <c r="E10108" s="815">
        <v>1987</v>
      </c>
    </row>
    <row r="10109" spans="1:5">
      <c r="A10109" s="816">
        <f t="shared" si="659"/>
        <v>32021</v>
      </c>
      <c r="B10109" s="815">
        <f t="shared" si="656"/>
        <v>244</v>
      </c>
      <c r="C10109" s="815">
        <f t="shared" si="657"/>
        <v>122</v>
      </c>
      <c r="D10109" s="815">
        <f t="shared" si="658"/>
        <v>123</v>
      </c>
      <c r="E10109" s="815">
        <v>1987</v>
      </c>
    </row>
    <row r="10110" spans="1:5">
      <c r="A10110" s="816">
        <f t="shared" si="659"/>
        <v>32022</v>
      </c>
      <c r="B10110" s="815">
        <f t="shared" si="656"/>
        <v>245</v>
      </c>
      <c r="C10110" s="815">
        <f t="shared" si="657"/>
        <v>121</v>
      </c>
      <c r="D10110" s="815">
        <f t="shared" si="658"/>
        <v>122</v>
      </c>
      <c r="E10110" s="815">
        <v>1987</v>
      </c>
    </row>
    <row r="10111" spans="1:5">
      <c r="A10111" s="816">
        <f t="shared" si="659"/>
        <v>32023</v>
      </c>
      <c r="B10111" s="815">
        <f t="shared" si="656"/>
        <v>246</v>
      </c>
      <c r="C10111" s="815">
        <f t="shared" si="657"/>
        <v>120</v>
      </c>
      <c r="D10111" s="815">
        <f t="shared" si="658"/>
        <v>121</v>
      </c>
      <c r="E10111" s="815">
        <v>1987</v>
      </c>
    </row>
    <row r="10112" spans="1:5">
      <c r="A10112" s="816">
        <f t="shared" si="659"/>
        <v>32024</v>
      </c>
      <c r="B10112" s="815">
        <f t="shared" si="656"/>
        <v>247</v>
      </c>
      <c r="C10112" s="815">
        <f t="shared" si="657"/>
        <v>119</v>
      </c>
      <c r="D10112" s="815">
        <f t="shared" si="658"/>
        <v>120</v>
      </c>
      <c r="E10112" s="815">
        <v>1987</v>
      </c>
    </row>
    <row r="10113" spans="1:5">
      <c r="A10113" s="816">
        <f t="shared" si="659"/>
        <v>32025</v>
      </c>
      <c r="B10113" s="815">
        <f t="shared" si="656"/>
        <v>248</v>
      </c>
      <c r="C10113" s="815">
        <f t="shared" si="657"/>
        <v>118</v>
      </c>
      <c r="D10113" s="815">
        <f t="shared" si="658"/>
        <v>119</v>
      </c>
      <c r="E10113" s="815">
        <v>1987</v>
      </c>
    </row>
    <row r="10114" spans="1:5">
      <c r="A10114" s="816">
        <f t="shared" si="659"/>
        <v>32026</v>
      </c>
      <c r="B10114" s="815">
        <f t="shared" si="656"/>
        <v>249</v>
      </c>
      <c r="C10114" s="815">
        <f t="shared" si="657"/>
        <v>117</v>
      </c>
      <c r="D10114" s="815">
        <f t="shared" si="658"/>
        <v>118</v>
      </c>
      <c r="E10114" s="815">
        <v>1987</v>
      </c>
    </row>
    <row r="10115" spans="1:5">
      <c r="A10115" s="816">
        <f t="shared" si="659"/>
        <v>32027</v>
      </c>
      <c r="B10115" s="815">
        <f t="shared" si="656"/>
        <v>250</v>
      </c>
      <c r="C10115" s="815">
        <f t="shared" si="657"/>
        <v>116</v>
      </c>
      <c r="D10115" s="815">
        <f t="shared" si="658"/>
        <v>117</v>
      </c>
      <c r="E10115" s="815">
        <v>1987</v>
      </c>
    </row>
    <row r="10116" spans="1:5">
      <c r="A10116" s="816">
        <f t="shared" si="659"/>
        <v>32028</v>
      </c>
      <c r="B10116" s="815">
        <f t="shared" si="656"/>
        <v>251</v>
      </c>
      <c r="C10116" s="815">
        <f t="shared" si="657"/>
        <v>115</v>
      </c>
      <c r="D10116" s="815">
        <f t="shared" si="658"/>
        <v>116</v>
      </c>
      <c r="E10116" s="815">
        <v>1987</v>
      </c>
    </row>
    <row r="10117" spans="1:5">
      <c r="A10117" s="816">
        <f t="shared" si="659"/>
        <v>32029</v>
      </c>
      <c r="B10117" s="815">
        <f t="shared" si="656"/>
        <v>252</v>
      </c>
      <c r="C10117" s="815">
        <f t="shared" si="657"/>
        <v>114</v>
      </c>
      <c r="D10117" s="815">
        <f t="shared" si="658"/>
        <v>115</v>
      </c>
      <c r="E10117" s="815">
        <v>1987</v>
      </c>
    </row>
    <row r="10118" spans="1:5">
      <c r="A10118" s="816">
        <f t="shared" si="659"/>
        <v>32030</v>
      </c>
      <c r="B10118" s="815">
        <f t="shared" si="656"/>
        <v>253</v>
      </c>
      <c r="C10118" s="815">
        <f t="shared" si="657"/>
        <v>113</v>
      </c>
      <c r="D10118" s="815">
        <f t="shared" si="658"/>
        <v>114</v>
      </c>
      <c r="E10118" s="815">
        <v>1987</v>
      </c>
    </row>
    <row r="10119" spans="1:5">
      <c r="A10119" s="816">
        <f t="shared" si="659"/>
        <v>32031</v>
      </c>
      <c r="B10119" s="815">
        <f t="shared" si="656"/>
        <v>254</v>
      </c>
      <c r="C10119" s="815">
        <f t="shared" si="657"/>
        <v>112</v>
      </c>
      <c r="D10119" s="815">
        <f t="shared" si="658"/>
        <v>113</v>
      </c>
      <c r="E10119" s="815">
        <v>1987</v>
      </c>
    </row>
    <row r="10120" spans="1:5">
      <c r="A10120" s="816">
        <f t="shared" si="659"/>
        <v>32032</v>
      </c>
      <c r="B10120" s="815">
        <f t="shared" si="656"/>
        <v>255</v>
      </c>
      <c r="C10120" s="815">
        <f t="shared" si="657"/>
        <v>111</v>
      </c>
      <c r="D10120" s="815">
        <f t="shared" si="658"/>
        <v>112</v>
      </c>
      <c r="E10120" s="815">
        <v>1987</v>
      </c>
    </row>
    <row r="10121" spans="1:5">
      <c r="A10121" s="816">
        <f t="shared" si="659"/>
        <v>32033</v>
      </c>
      <c r="B10121" s="815">
        <f t="shared" si="656"/>
        <v>256</v>
      </c>
      <c r="C10121" s="815">
        <f t="shared" si="657"/>
        <v>110</v>
      </c>
      <c r="D10121" s="815">
        <f t="shared" si="658"/>
        <v>111</v>
      </c>
      <c r="E10121" s="815">
        <v>1987</v>
      </c>
    </row>
    <row r="10122" spans="1:5">
      <c r="A10122" s="816">
        <f t="shared" si="659"/>
        <v>32034</v>
      </c>
      <c r="B10122" s="815">
        <f t="shared" si="656"/>
        <v>257</v>
      </c>
      <c r="C10122" s="815">
        <f t="shared" si="657"/>
        <v>109</v>
      </c>
      <c r="D10122" s="815">
        <f t="shared" si="658"/>
        <v>110</v>
      </c>
      <c r="E10122" s="815">
        <v>1987</v>
      </c>
    </row>
    <row r="10123" spans="1:5">
      <c r="A10123" s="816">
        <f t="shared" si="659"/>
        <v>32035</v>
      </c>
      <c r="B10123" s="815">
        <f t="shared" si="656"/>
        <v>258</v>
      </c>
      <c r="C10123" s="815">
        <f t="shared" si="657"/>
        <v>108</v>
      </c>
      <c r="D10123" s="815">
        <f t="shared" si="658"/>
        <v>109</v>
      </c>
      <c r="E10123" s="815">
        <v>1987</v>
      </c>
    </row>
    <row r="10124" spans="1:5">
      <c r="A10124" s="816">
        <f t="shared" si="659"/>
        <v>32036</v>
      </c>
      <c r="B10124" s="815">
        <f t="shared" ref="B10124:B10187" si="660">B10123+1</f>
        <v>259</v>
      </c>
      <c r="C10124" s="815">
        <f t="shared" ref="C10124:C10187" si="661">C10123-1</f>
        <v>107</v>
      </c>
      <c r="D10124" s="815">
        <f t="shared" ref="D10124:D10187" si="662">D10123-1</f>
        <v>108</v>
      </c>
      <c r="E10124" s="815">
        <v>1987</v>
      </c>
    </row>
    <row r="10125" spans="1:5">
      <c r="A10125" s="816">
        <f t="shared" si="659"/>
        <v>32037</v>
      </c>
      <c r="B10125" s="815">
        <f t="shared" si="660"/>
        <v>260</v>
      </c>
      <c r="C10125" s="815">
        <f t="shared" si="661"/>
        <v>106</v>
      </c>
      <c r="D10125" s="815">
        <f t="shared" si="662"/>
        <v>107</v>
      </c>
      <c r="E10125" s="815">
        <v>1987</v>
      </c>
    </row>
    <row r="10126" spans="1:5">
      <c r="A10126" s="816">
        <f t="shared" si="659"/>
        <v>32038</v>
      </c>
      <c r="B10126" s="815">
        <f t="shared" si="660"/>
        <v>261</v>
      </c>
      <c r="C10126" s="815">
        <f t="shared" si="661"/>
        <v>105</v>
      </c>
      <c r="D10126" s="815">
        <f t="shared" si="662"/>
        <v>106</v>
      </c>
      <c r="E10126" s="815">
        <v>1987</v>
      </c>
    </row>
    <row r="10127" spans="1:5">
      <c r="A10127" s="816">
        <f t="shared" si="659"/>
        <v>32039</v>
      </c>
      <c r="B10127" s="815">
        <f t="shared" si="660"/>
        <v>262</v>
      </c>
      <c r="C10127" s="815">
        <f t="shared" si="661"/>
        <v>104</v>
      </c>
      <c r="D10127" s="815">
        <f t="shared" si="662"/>
        <v>105</v>
      </c>
      <c r="E10127" s="815">
        <v>1987</v>
      </c>
    </row>
    <row r="10128" spans="1:5">
      <c r="A10128" s="816">
        <f t="shared" si="659"/>
        <v>32040</v>
      </c>
      <c r="B10128" s="815">
        <f t="shared" si="660"/>
        <v>263</v>
      </c>
      <c r="C10128" s="815">
        <f t="shared" si="661"/>
        <v>103</v>
      </c>
      <c r="D10128" s="815">
        <f t="shared" si="662"/>
        <v>104</v>
      </c>
      <c r="E10128" s="815">
        <v>1987</v>
      </c>
    </row>
    <row r="10129" spans="1:5">
      <c r="A10129" s="816">
        <f t="shared" si="659"/>
        <v>32041</v>
      </c>
      <c r="B10129" s="815">
        <f t="shared" si="660"/>
        <v>264</v>
      </c>
      <c r="C10129" s="815">
        <f t="shared" si="661"/>
        <v>102</v>
      </c>
      <c r="D10129" s="815">
        <f t="shared" si="662"/>
        <v>103</v>
      </c>
      <c r="E10129" s="815">
        <v>1987</v>
      </c>
    </row>
    <row r="10130" spans="1:5">
      <c r="A10130" s="816">
        <f t="shared" si="659"/>
        <v>32042</v>
      </c>
      <c r="B10130" s="815">
        <f t="shared" si="660"/>
        <v>265</v>
      </c>
      <c r="C10130" s="815">
        <f t="shared" si="661"/>
        <v>101</v>
      </c>
      <c r="D10130" s="815">
        <f t="shared" si="662"/>
        <v>102</v>
      </c>
      <c r="E10130" s="815">
        <v>1987</v>
      </c>
    </row>
    <row r="10131" spans="1:5">
      <c r="A10131" s="816">
        <f t="shared" si="659"/>
        <v>32043</v>
      </c>
      <c r="B10131" s="815">
        <f t="shared" si="660"/>
        <v>266</v>
      </c>
      <c r="C10131" s="815">
        <f t="shared" si="661"/>
        <v>100</v>
      </c>
      <c r="D10131" s="815">
        <f t="shared" si="662"/>
        <v>101</v>
      </c>
      <c r="E10131" s="815">
        <v>1987</v>
      </c>
    </row>
    <row r="10132" spans="1:5">
      <c r="A10132" s="816">
        <f t="shared" si="659"/>
        <v>32044</v>
      </c>
      <c r="B10132" s="815">
        <f t="shared" si="660"/>
        <v>267</v>
      </c>
      <c r="C10132" s="815">
        <f t="shared" si="661"/>
        <v>99</v>
      </c>
      <c r="D10132" s="815">
        <f t="shared" si="662"/>
        <v>100</v>
      </c>
      <c r="E10132" s="815">
        <v>1987</v>
      </c>
    </row>
    <row r="10133" spans="1:5">
      <c r="A10133" s="816">
        <f t="shared" si="659"/>
        <v>32045</v>
      </c>
      <c r="B10133" s="815">
        <f t="shared" si="660"/>
        <v>268</v>
      </c>
      <c r="C10133" s="815">
        <f t="shared" si="661"/>
        <v>98</v>
      </c>
      <c r="D10133" s="815">
        <f t="shared" si="662"/>
        <v>99</v>
      </c>
      <c r="E10133" s="815">
        <v>1987</v>
      </c>
    </row>
    <row r="10134" spans="1:5">
      <c r="A10134" s="816">
        <f t="shared" si="659"/>
        <v>32046</v>
      </c>
      <c r="B10134" s="815">
        <f t="shared" si="660"/>
        <v>269</v>
      </c>
      <c r="C10134" s="815">
        <f t="shared" si="661"/>
        <v>97</v>
      </c>
      <c r="D10134" s="815">
        <f t="shared" si="662"/>
        <v>98</v>
      </c>
      <c r="E10134" s="815">
        <v>1987</v>
      </c>
    </row>
    <row r="10135" spans="1:5">
      <c r="A10135" s="816">
        <f t="shared" si="659"/>
        <v>32047</v>
      </c>
      <c r="B10135" s="815">
        <f t="shared" si="660"/>
        <v>270</v>
      </c>
      <c r="C10135" s="815">
        <f t="shared" si="661"/>
        <v>96</v>
      </c>
      <c r="D10135" s="815">
        <f t="shared" si="662"/>
        <v>97</v>
      </c>
      <c r="E10135" s="815">
        <v>1987</v>
      </c>
    </row>
    <row r="10136" spans="1:5">
      <c r="A10136" s="816">
        <f t="shared" si="659"/>
        <v>32048</v>
      </c>
      <c r="B10136" s="815">
        <f t="shared" si="660"/>
        <v>271</v>
      </c>
      <c r="C10136" s="815">
        <f t="shared" si="661"/>
        <v>95</v>
      </c>
      <c r="D10136" s="815">
        <f t="shared" si="662"/>
        <v>96</v>
      </c>
      <c r="E10136" s="815">
        <v>1987</v>
      </c>
    </row>
    <row r="10137" spans="1:5">
      <c r="A10137" s="816">
        <f t="shared" si="659"/>
        <v>32049</v>
      </c>
      <c r="B10137" s="815">
        <f t="shared" si="660"/>
        <v>272</v>
      </c>
      <c r="C10137" s="815">
        <f t="shared" si="661"/>
        <v>94</v>
      </c>
      <c r="D10137" s="815">
        <f t="shared" si="662"/>
        <v>95</v>
      </c>
      <c r="E10137" s="815">
        <v>1987</v>
      </c>
    </row>
    <row r="10138" spans="1:5">
      <c r="A10138" s="816">
        <f t="shared" si="659"/>
        <v>32050</v>
      </c>
      <c r="B10138" s="815">
        <f t="shared" si="660"/>
        <v>273</v>
      </c>
      <c r="C10138" s="815">
        <f t="shared" si="661"/>
        <v>93</v>
      </c>
      <c r="D10138" s="815">
        <f t="shared" si="662"/>
        <v>94</v>
      </c>
      <c r="E10138" s="815">
        <v>1987</v>
      </c>
    </row>
    <row r="10139" spans="1:5">
      <c r="A10139" s="816">
        <f t="shared" si="659"/>
        <v>32051</v>
      </c>
      <c r="B10139" s="815">
        <f t="shared" si="660"/>
        <v>274</v>
      </c>
      <c r="C10139" s="815">
        <f t="shared" si="661"/>
        <v>92</v>
      </c>
      <c r="D10139" s="815">
        <f t="shared" si="662"/>
        <v>93</v>
      </c>
      <c r="E10139" s="815">
        <v>1987</v>
      </c>
    </row>
    <row r="10140" spans="1:5">
      <c r="A10140" s="816">
        <f t="shared" si="659"/>
        <v>32052</v>
      </c>
      <c r="B10140" s="815">
        <f t="shared" si="660"/>
        <v>275</v>
      </c>
      <c r="C10140" s="815">
        <f t="shared" si="661"/>
        <v>91</v>
      </c>
      <c r="D10140" s="815">
        <f t="shared" si="662"/>
        <v>92</v>
      </c>
      <c r="E10140" s="815">
        <v>1987</v>
      </c>
    </row>
    <row r="10141" spans="1:5">
      <c r="A10141" s="816">
        <f t="shared" si="659"/>
        <v>32053</v>
      </c>
      <c r="B10141" s="815">
        <f t="shared" si="660"/>
        <v>276</v>
      </c>
      <c r="C10141" s="815">
        <f t="shared" si="661"/>
        <v>90</v>
      </c>
      <c r="D10141" s="815">
        <f t="shared" si="662"/>
        <v>91</v>
      </c>
      <c r="E10141" s="815">
        <v>1987</v>
      </c>
    </row>
    <row r="10142" spans="1:5">
      <c r="A10142" s="816">
        <f t="shared" si="659"/>
        <v>32054</v>
      </c>
      <c r="B10142" s="815">
        <f t="shared" si="660"/>
        <v>277</v>
      </c>
      <c r="C10142" s="815">
        <f t="shared" si="661"/>
        <v>89</v>
      </c>
      <c r="D10142" s="815">
        <f t="shared" si="662"/>
        <v>90</v>
      </c>
      <c r="E10142" s="815">
        <v>1987</v>
      </c>
    </row>
    <row r="10143" spans="1:5">
      <c r="A10143" s="816">
        <f t="shared" si="659"/>
        <v>32055</v>
      </c>
      <c r="B10143" s="815">
        <f t="shared" si="660"/>
        <v>278</v>
      </c>
      <c r="C10143" s="815">
        <f t="shared" si="661"/>
        <v>88</v>
      </c>
      <c r="D10143" s="815">
        <f t="shared" si="662"/>
        <v>89</v>
      </c>
      <c r="E10143" s="815">
        <v>1987</v>
      </c>
    </row>
    <row r="10144" spans="1:5">
      <c r="A10144" s="816">
        <f t="shared" si="659"/>
        <v>32056</v>
      </c>
      <c r="B10144" s="815">
        <f t="shared" si="660"/>
        <v>279</v>
      </c>
      <c r="C10144" s="815">
        <f t="shared" si="661"/>
        <v>87</v>
      </c>
      <c r="D10144" s="815">
        <f t="shared" si="662"/>
        <v>88</v>
      </c>
      <c r="E10144" s="815">
        <v>1987</v>
      </c>
    </row>
    <row r="10145" spans="1:5">
      <c r="A10145" s="816">
        <f t="shared" si="659"/>
        <v>32057</v>
      </c>
      <c r="B10145" s="815">
        <f t="shared" si="660"/>
        <v>280</v>
      </c>
      <c r="C10145" s="815">
        <f t="shared" si="661"/>
        <v>86</v>
      </c>
      <c r="D10145" s="815">
        <f t="shared" si="662"/>
        <v>87</v>
      </c>
      <c r="E10145" s="815">
        <v>1987</v>
      </c>
    </row>
    <row r="10146" spans="1:5">
      <c r="A10146" s="816">
        <f t="shared" si="659"/>
        <v>32058</v>
      </c>
      <c r="B10146" s="815">
        <f t="shared" si="660"/>
        <v>281</v>
      </c>
      <c r="C10146" s="815">
        <f t="shared" si="661"/>
        <v>85</v>
      </c>
      <c r="D10146" s="815">
        <f t="shared" si="662"/>
        <v>86</v>
      </c>
      <c r="E10146" s="815">
        <v>1987</v>
      </c>
    </row>
    <row r="10147" spans="1:5">
      <c r="A10147" s="816">
        <f t="shared" si="659"/>
        <v>32059</v>
      </c>
      <c r="B10147" s="815">
        <f t="shared" si="660"/>
        <v>282</v>
      </c>
      <c r="C10147" s="815">
        <f t="shared" si="661"/>
        <v>84</v>
      </c>
      <c r="D10147" s="815">
        <f t="shared" si="662"/>
        <v>85</v>
      </c>
      <c r="E10147" s="815">
        <v>1987</v>
      </c>
    </row>
    <row r="10148" spans="1:5">
      <c r="A10148" s="816">
        <f t="shared" si="659"/>
        <v>32060</v>
      </c>
      <c r="B10148" s="815">
        <f t="shared" si="660"/>
        <v>283</v>
      </c>
      <c r="C10148" s="815">
        <f t="shared" si="661"/>
        <v>83</v>
      </c>
      <c r="D10148" s="815">
        <f t="shared" si="662"/>
        <v>84</v>
      </c>
      <c r="E10148" s="815">
        <v>1987</v>
      </c>
    </row>
    <row r="10149" spans="1:5">
      <c r="A10149" s="816">
        <f t="shared" si="659"/>
        <v>32061</v>
      </c>
      <c r="B10149" s="815">
        <f t="shared" si="660"/>
        <v>284</v>
      </c>
      <c r="C10149" s="815">
        <f t="shared" si="661"/>
        <v>82</v>
      </c>
      <c r="D10149" s="815">
        <f t="shared" si="662"/>
        <v>83</v>
      </c>
      <c r="E10149" s="815">
        <v>1987</v>
      </c>
    </row>
    <row r="10150" spans="1:5">
      <c r="A10150" s="816">
        <f t="shared" si="659"/>
        <v>32062</v>
      </c>
      <c r="B10150" s="815">
        <f t="shared" si="660"/>
        <v>285</v>
      </c>
      <c r="C10150" s="815">
        <f t="shared" si="661"/>
        <v>81</v>
      </c>
      <c r="D10150" s="815">
        <f t="shared" si="662"/>
        <v>82</v>
      </c>
      <c r="E10150" s="815">
        <v>1987</v>
      </c>
    </row>
    <row r="10151" spans="1:5">
      <c r="A10151" s="816">
        <f t="shared" si="659"/>
        <v>32063</v>
      </c>
      <c r="B10151" s="815">
        <f t="shared" si="660"/>
        <v>286</v>
      </c>
      <c r="C10151" s="815">
        <f t="shared" si="661"/>
        <v>80</v>
      </c>
      <c r="D10151" s="815">
        <f t="shared" si="662"/>
        <v>81</v>
      </c>
      <c r="E10151" s="815">
        <v>1987</v>
      </c>
    </row>
    <row r="10152" spans="1:5">
      <c r="A10152" s="816">
        <f t="shared" si="659"/>
        <v>32064</v>
      </c>
      <c r="B10152" s="815">
        <f t="shared" si="660"/>
        <v>287</v>
      </c>
      <c r="C10152" s="815">
        <f t="shared" si="661"/>
        <v>79</v>
      </c>
      <c r="D10152" s="815">
        <f t="shared" si="662"/>
        <v>80</v>
      </c>
      <c r="E10152" s="815">
        <v>1987</v>
      </c>
    </row>
    <row r="10153" spans="1:5">
      <c r="A10153" s="816">
        <f t="shared" si="659"/>
        <v>32065</v>
      </c>
      <c r="B10153" s="815">
        <f t="shared" si="660"/>
        <v>288</v>
      </c>
      <c r="C10153" s="815">
        <f t="shared" si="661"/>
        <v>78</v>
      </c>
      <c r="D10153" s="815">
        <f t="shared" si="662"/>
        <v>79</v>
      </c>
      <c r="E10153" s="815">
        <v>1987</v>
      </c>
    </row>
    <row r="10154" spans="1:5">
      <c r="A10154" s="816">
        <f t="shared" si="659"/>
        <v>32066</v>
      </c>
      <c r="B10154" s="815">
        <f t="shared" si="660"/>
        <v>289</v>
      </c>
      <c r="C10154" s="815">
        <f t="shared" si="661"/>
        <v>77</v>
      </c>
      <c r="D10154" s="815">
        <f t="shared" si="662"/>
        <v>78</v>
      </c>
      <c r="E10154" s="815">
        <v>1987</v>
      </c>
    </row>
    <row r="10155" spans="1:5">
      <c r="A10155" s="816">
        <f t="shared" si="659"/>
        <v>32067</v>
      </c>
      <c r="B10155" s="815">
        <f t="shared" si="660"/>
        <v>290</v>
      </c>
      <c r="C10155" s="815">
        <f t="shared" si="661"/>
        <v>76</v>
      </c>
      <c r="D10155" s="815">
        <f t="shared" si="662"/>
        <v>77</v>
      </c>
      <c r="E10155" s="815">
        <v>1987</v>
      </c>
    </row>
    <row r="10156" spans="1:5">
      <c r="A10156" s="816">
        <f t="shared" si="659"/>
        <v>32068</v>
      </c>
      <c r="B10156" s="815">
        <f t="shared" si="660"/>
        <v>291</v>
      </c>
      <c r="C10156" s="815">
        <f t="shared" si="661"/>
        <v>75</v>
      </c>
      <c r="D10156" s="815">
        <f t="shared" si="662"/>
        <v>76</v>
      </c>
      <c r="E10156" s="815">
        <v>1987</v>
      </c>
    </row>
    <row r="10157" spans="1:5">
      <c r="A10157" s="816">
        <f t="shared" si="659"/>
        <v>32069</v>
      </c>
      <c r="B10157" s="815">
        <f t="shared" si="660"/>
        <v>292</v>
      </c>
      <c r="C10157" s="815">
        <f t="shared" si="661"/>
        <v>74</v>
      </c>
      <c r="D10157" s="815">
        <f t="shared" si="662"/>
        <v>75</v>
      </c>
      <c r="E10157" s="815">
        <v>1987</v>
      </c>
    </row>
    <row r="10158" spans="1:5">
      <c r="A10158" s="816">
        <f t="shared" si="659"/>
        <v>32070</v>
      </c>
      <c r="B10158" s="815">
        <f t="shared" si="660"/>
        <v>293</v>
      </c>
      <c r="C10158" s="815">
        <f t="shared" si="661"/>
        <v>73</v>
      </c>
      <c r="D10158" s="815">
        <f t="shared" si="662"/>
        <v>74</v>
      </c>
      <c r="E10158" s="815">
        <v>1987</v>
      </c>
    </row>
    <row r="10159" spans="1:5">
      <c r="A10159" s="816">
        <f t="shared" si="659"/>
        <v>32071</v>
      </c>
      <c r="B10159" s="815">
        <f t="shared" si="660"/>
        <v>294</v>
      </c>
      <c r="C10159" s="815">
        <f t="shared" si="661"/>
        <v>72</v>
      </c>
      <c r="D10159" s="815">
        <f t="shared" si="662"/>
        <v>73</v>
      </c>
      <c r="E10159" s="815">
        <v>1987</v>
      </c>
    </row>
    <row r="10160" spans="1:5">
      <c r="A10160" s="816">
        <f t="shared" si="659"/>
        <v>32072</v>
      </c>
      <c r="B10160" s="815">
        <f t="shared" si="660"/>
        <v>295</v>
      </c>
      <c r="C10160" s="815">
        <f t="shared" si="661"/>
        <v>71</v>
      </c>
      <c r="D10160" s="815">
        <f t="shared" si="662"/>
        <v>72</v>
      </c>
      <c r="E10160" s="815">
        <v>1987</v>
      </c>
    </row>
    <row r="10161" spans="1:5">
      <c r="A10161" s="816">
        <f t="shared" si="659"/>
        <v>32073</v>
      </c>
      <c r="B10161" s="815">
        <f t="shared" si="660"/>
        <v>296</v>
      </c>
      <c r="C10161" s="815">
        <f t="shared" si="661"/>
        <v>70</v>
      </c>
      <c r="D10161" s="815">
        <f t="shared" si="662"/>
        <v>71</v>
      </c>
      <c r="E10161" s="815">
        <v>1987</v>
      </c>
    </row>
    <row r="10162" spans="1:5">
      <c r="A10162" s="816">
        <f t="shared" si="659"/>
        <v>32074</v>
      </c>
      <c r="B10162" s="815">
        <f t="shared" si="660"/>
        <v>297</v>
      </c>
      <c r="C10162" s="815">
        <f t="shared" si="661"/>
        <v>69</v>
      </c>
      <c r="D10162" s="815">
        <f t="shared" si="662"/>
        <v>70</v>
      </c>
      <c r="E10162" s="815">
        <v>1987</v>
      </c>
    </row>
    <row r="10163" spans="1:5">
      <c r="A10163" s="816">
        <f t="shared" ref="A10163:A10226" si="663">A10162+1</f>
        <v>32075</v>
      </c>
      <c r="B10163" s="815">
        <f t="shared" si="660"/>
        <v>298</v>
      </c>
      <c r="C10163" s="815">
        <f t="shared" si="661"/>
        <v>68</v>
      </c>
      <c r="D10163" s="815">
        <f t="shared" si="662"/>
        <v>69</v>
      </c>
      <c r="E10163" s="815">
        <v>1987</v>
      </c>
    </row>
    <row r="10164" spans="1:5">
      <c r="A10164" s="816">
        <f t="shared" si="663"/>
        <v>32076</v>
      </c>
      <c r="B10164" s="815">
        <f t="shared" si="660"/>
        <v>299</v>
      </c>
      <c r="C10164" s="815">
        <f t="shared" si="661"/>
        <v>67</v>
      </c>
      <c r="D10164" s="815">
        <f t="shared" si="662"/>
        <v>68</v>
      </c>
      <c r="E10164" s="815">
        <v>1987</v>
      </c>
    </row>
    <row r="10165" spans="1:5">
      <c r="A10165" s="816">
        <f t="shared" si="663"/>
        <v>32077</v>
      </c>
      <c r="B10165" s="815">
        <f t="shared" si="660"/>
        <v>300</v>
      </c>
      <c r="C10165" s="815">
        <f t="shared" si="661"/>
        <v>66</v>
      </c>
      <c r="D10165" s="815">
        <f t="shared" si="662"/>
        <v>67</v>
      </c>
      <c r="E10165" s="815">
        <v>1987</v>
      </c>
    </row>
    <row r="10166" spans="1:5">
      <c r="A10166" s="816">
        <f t="shared" si="663"/>
        <v>32078</v>
      </c>
      <c r="B10166" s="815">
        <f t="shared" si="660"/>
        <v>301</v>
      </c>
      <c r="C10166" s="815">
        <f t="shared" si="661"/>
        <v>65</v>
      </c>
      <c r="D10166" s="815">
        <f t="shared" si="662"/>
        <v>66</v>
      </c>
      <c r="E10166" s="815">
        <v>1987</v>
      </c>
    </row>
    <row r="10167" spans="1:5">
      <c r="A10167" s="816">
        <f t="shared" si="663"/>
        <v>32079</v>
      </c>
      <c r="B10167" s="815">
        <f t="shared" si="660"/>
        <v>302</v>
      </c>
      <c r="C10167" s="815">
        <f t="shared" si="661"/>
        <v>64</v>
      </c>
      <c r="D10167" s="815">
        <f t="shared" si="662"/>
        <v>65</v>
      </c>
      <c r="E10167" s="815">
        <v>1987</v>
      </c>
    </row>
    <row r="10168" spans="1:5">
      <c r="A10168" s="816">
        <f t="shared" si="663"/>
        <v>32080</v>
      </c>
      <c r="B10168" s="815">
        <f t="shared" si="660"/>
        <v>303</v>
      </c>
      <c r="C10168" s="815">
        <f t="shared" si="661"/>
        <v>63</v>
      </c>
      <c r="D10168" s="815">
        <f t="shared" si="662"/>
        <v>64</v>
      </c>
      <c r="E10168" s="815">
        <v>1987</v>
      </c>
    </row>
    <row r="10169" spans="1:5">
      <c r="A10169" s="816">
        <f t="shared" si="663"/>
        <v>32081</v>
      </c>
      <c r="B10169" s="815">
        <f t="shared" si="660"/>
        <v>304</v>
      </c>
      <c r="C10169" s="815">
        <f t="shared" si="661"/>
        <v>62</v>
      </c>
      <c r="D10169" s="815">
        <f t="shared" si="662"/>
        <v>63</v>
      </c>
      <c r="E10169" s="815">
        <v>1987</v>
      </c>
    </row>
    <row r="10170" spans="1:5">
      <c r="A10170" s="816">
        <f t="shared" si="663"/>
        <v>32082</v>
      </c>
      <c r="B10170" s="815">
        <f t="shared" si="660"/>
        <v>305</v>
      </c>
      <c r="C10170" s="815">
        <f t="shared" si="661"/>
        <v>61</v>
      </c>
      <c r="D10170" s="815">
        <f t="shared" si="662"/>
        <v>62</v>
      </c>
      <c r="E10170" s="815">
        <v>1987</v>
      </c>
    </row>
    <row r="10171" spans="1:5">
      <c r="A10171" s="816">
        <f t="shared" si="663"/>
        <v>32083</v>
      </c>
      <c r="B10171" s="815">
        <f t="shared" si="660"/>
        <v>306</v>
      </c>
      <c r="C10171" s="815">
        <f t="shared" si="661"/>
        <v>60</v>
      </c>
      <c r="D10171" s="815">
        <f t="shared" si="662"/>
        <v>61</v>
      </c>
      <c r="E10171" s="815">
        <v>1987</v>
      </c>
    </row>
    <row r="10172" spans="1:5">
      <c r="A10172" s="816">
        <f t="shared" si="663"/>
        <v>32084</v>
      </c>
      <c r="B10172" s="815">
        <f t="shared" si="660"/>
        <v>307</v>
      </c>
      <c r="C10172" s="815">
        <f t="shared" si="661"/>
        <v>59</v>
      </c>
      <c r="D10172" s="815">
        <f t="shared" si="662"/>
        <v>60</v>
      </c>
      <c r="E10172" s="815">
        <v>1987</v>
      </c>
    </row>
    <row r="10173" spans="1:5">
      <c r="A10173" s="816">
        <f t="shared" si="663"/>
        <v>32085</v>
      </c>
      <c r="B10173" s="815">
        <f t="shared" si="660"/>
        <v>308</v>
      </c>
      <c r="C10173" s="815">
        <f t="shared" si="661"/>
        <v>58</v>
      </c>
      <c r="D10173" s="815">
        <f t="shared" si="662"/>
        <v>59</v>
      </c>
      <c r="E10173" s="815">
        <v>1987</v>
      </c>
    </row>
    <row r="10174" spans="1:5">
      <c r="A10174" s="816">
        <f t="shared" si="663"/>
        <v>32086</v>
      </c>
      <c r="B10174" s="815">
        <f t="shared" si="660"/>
        <v>309</v>
      </c>
      <c r="C10174" s="815">
        <f t="shared" si="661"/>
        <v>57</v>
      </c>
      <c r="D10174" s="815">
        <f t="shared" si="662"/>
        <v>58</v>
      </c>
      <c r="E10174" s="815">
        <v>1987</v>
      </c>
    </row>
    <row r="10175" spans="1:5">
      <c r="A10175" s="816">
        <f t="shared" si="663"/>
        <v>32087</v>
      </c>
      <c r="B10175" s="815">
        <f t="shared" si="660"/>
        <v>310</v>
      </c>
      <c r="C10175" s="815">
        <f t="shared" si="661"/>
        <v>56</v>
      </c>
      <c r="D10175" s="815">
        <f t="shared" si="662"/>
        <v>57</v>
      </c>
      <c r="E10175" s="815">
        <v>1987</v>
      </c>
    </row>
    <row r="10176" spans="1:5">
      <c r="A10176" s="816">
        <f t="shared" si="663"/>
        <v>32088</v>
      </c>
      <c r="B10176" s="815">
        <f t="shared" si="660"/>
        <v>311</v>
      </c>
      <c r="C10176" s="815">
        <f t="shared" si="661"/>
        <v>55</v>
      </c>
      <c r="D10176" s="815">
        <f t="shared" si="662"/>
        <v>56</v>
      </c>
      <c r="E10176" s="815">
        <v>1987</v>
      </c>
    </row>
    <row r="10177" spans="1:5">
      <c r="A10177" s="816">
        <f t="shared" si="663"/>
        <v>32089</v>
      </c>
      <c r="B10177" s="815">
        <f t="shared" si="660"/>
        <v>312</v>
      </c>
      <c r="C10177" s="815">
        <f t="shared" si="661"/>
        <v>54</v>
      </c>
      <c r="D10177" s="815">
        <f t="shared" si="662"/>
        <v>55</v>
      </c>
      <c r="E10177" s="815">
        <v>1987</v>
      </c>
    </row>
    <row r="10178" spans="1:5">
      <c r="A10178" s="816">
        <f t="shared" si="663"/>
        <v>32090</v>
      </c>
      <c r="B10178" s="815">
        <f t="shared" si="660"/>
        <v>313</v>
      </c>
      <c r="C10178" s="815">
        <f t="shared" si="661"/>
        <v>53</v>
      </c>
      <c r="D10178" s="815">
        <f t="shared" si="662"/>
        <v>54</v>
      </c>
      <c r="E10178" s="815">
        <v>1987</v>
      </c>
    </row>
    <row r="10179" spans="1:5">
      <c r="A10179" s="816">
        <f t="shared" si="663"/>
        <v>32091</v>
      </c>
      <c r="B10179" s="815">
        <f t="shared" si="660"/>
        <v>314</v>
      </c>
      <c r="C10179" s="815">
        <f t="shared" si="661"/>
        <v>52</v>
      </c>
      <c r="D10179" s="815">
        <f t="shared" si="662"/>
        <v>53</v>
      </c>
      <c r="E10179" s="815">
        <v>1987</v>
      </c>
    </row>
    <row r="10180" spans="1:5">
      <c r="A10180" s="816">
        <f t="shared" si="663"/>
        <v>32092</v>
      </c>
      <c r="B10180" s="815">
        <f t="shared" si="660"/>
        <v>315</v>
      </c>
      <c r="C10180" s="815">
        <f t="shared" si="661"/>
        <v>51</v>
      </c>
      <c r="D10180" s="815">
        <f t="shared" si="662"/>
        <v>52</v>
      </c>
      <c r="E10180" s="815">
        <v>1987</v>
      </c>
    </row>
    <row r="10181" spans="1:5">
      <c r="A10181" s="816">
        <f t="shared" si="663"/>
        <v>32093</v>
      </c>
      <c r="B10181" s="815">
        <f t="shared" si="660"/>
        <v>316</v>
      </c>
      <c r="C10181" s="815">
        <f t="shared" si="661"/>
        <v>50</v>
      </c>
      <c r="D10181" s="815">
        <f t="shared" si="662"/>
        <v>51</v>
      </c>
      <c r="E10181" s="815">
        <v>1987</v>
      </c>
    </row>
    <row r="10182" spans="1:5">
      <c r="A10182" s="816">
        <f t="shared" si="663"/>
        <v>32094</v>
      </c>
      <c r="B10182" s="815">
        <f t="shared" si="660"/>
        <v>317</v>
      </c>
      <c r="C10182" s="815">
        <f t="shared" si="661"/>
        <v>49</v>
      </c>
      <c r="D10182" s="815">
        <f t="shared" si="662"/>
        <v>50</v>
      </c>
      <c r="E10182" s="815">
        <v>1987</v>
      </c>
    </row>
    <row r="10183" spans="1:5">
      <c r="A10183" s="816">
        <f t="shared" si="663"/>
        <v>32095</v>
      </c>
      <c r="B10183" s="815">
        <f t="shared" si="660"/>
        <v>318</v>
      </c>
      <c r="C10183" s="815">
        <f t="shared" si="661"/>
        <v>48</v>
      </c>
      <c r="D10183" s="815">
        <f t="shared" si="662"/>
        <v>49</v>
      </c>
      <c r="E10183" s="815">
        <v>1987</v>
      </c>
    </row>
    <row r="10184" spans="1:5">
      <c r="A10184" s="816">
        <f t="shared" si="663"/>
        <v>32096</v>
      </c>
      <c r="B10184" s="815">
        <f t="shared" si="660"/>
        <v>319</v>
      </c>
      <c r="C10184" s="815">
        <f t="shared" si="661"/>
        <v>47</v>
      </c>
      <c r="D10184" s="815">
        <f t="shared" si="662"/>
        <v>48</v>
      </c>
      <c r="E10184" s="815">
        <v>1987</v>
      </c>
    </row>
    <row r="10185" spans="1:5">
      <c r="A10185" s="816">
        <f t="shared" si="663"/>
        <v>32097</v>
      </c>
      <c r="B10185" s="815">
        <f t="shared" si="660"/>
        <v>320</v>
      </c>
      <c r="C10185" s="815">
        <f t="shared" si="661"/>
        <v>46</v>
      </c>
      <c r="D10185" s="815">
        <f t="shared" si="662"/>
        <v>47</v>
      </c>
      <c r="E10185" s="815">
        <v>1987</v>
      </c>
    </row>
    <row r="10186" spans="1:5">
      <c r="A10186" s="816">
        <f t="shared" si="663"/>
        <v>32098</v>
      </c>
      <c r="B10186" s="815">
        <f t="shared" si="660"/>
        <v>321</v>
      </c>
      <c r="C10186" s="815">
        <f t="shared" si="661"/>
        <v>45</v>
      </c>
      <c r="D10186" s="815">
        <f t="shared" si="662"/>
        <v>46</v>
      </c>
      <c r="E10186" s="815">
        <v>1987</v>
      </c>
    </row>
    <row r="10187" spans="1:5">
      <c r="A10187" s="816">
        <f t="shared" si="663"/>
        <v>32099</v>
      </c>
      <c r="B10187" s="815">
        <f t="shared" si="660"/>
        <v>322</v>
      </c>
      <c r="C10187" s="815">
        <f t="shared" si="661"/>
        <v>44</v>
      </c>
      <c r="D10187" s="815">
        <f t="shared" si="662"/>
        <v>45</v>
      </c>
      <c r="E10187" s="815">
        <v>1987</v>
      </c>
    </row>
    <row r="10188" spans="1:5">
      <c r="A10188" s="816">
        <f t="shared" si="663"/>
        <v>32100</v>
      </c>
      <c r="B10188" s="815">
        <f t="shared" ref="B10188:B10230" si="664">B10187+1</f>
        <v>323</v>
      </c>
      <c r="C10188" s="815">
        <f t="shared" ref="C10188:C10230" si="665">C10187-1</f>
        <v>43</v>
      </c>
      <c r="D10188" s="815">
        <f t="shared" ref="D10188:D10231" si="666">D10187-1</f>
        <v>44</v>
      </c>
      <c r="E10188" s="815">
        <v>1987</v>
      </c>
    </row>
    <row r="10189" spans="1:5">
      <c r="A10189" s="816">
        <f t="shared" si="663"/>
        <v>32101</v>
      </c>
      <c r="B10189" s="815">
        <f t="shared" si="664"/>
        <v>324</v>
      </c>
      <c r="C10189" s="815">
        <f t="shared" si="665"/>
        <v>42</v>
      </c>
      <c r="D10189" s="815">
        <f t="shared" si="666"/>
        <v>43</v>
      </c>
      <c r="E10189" s="815">
        <v>1987</v>
      </c>
    </row>
    <row r="10190" spans="1:5">
      <c r="A10190" s="816">
        <f t="shared" si="663"/>
        <v>32102</v>
      </c>
      <c r="B10190" s="815">
        <f t="shared" si="664"/>
        <v>325</v>
      </c>
      <c r="C10190" s="815">
        <f t="shared" si="665"/>
        <v>41</v>
      </c>
      <c r="D10190" s="815">
        <f t="shared" si="666"/>
        <v>42</v>
      </c>
      <c r="E10190" s="815">
        <v>1987</v>
      </c>
    </row>
    <row r="10191" spans="1:5">
      <c r="A10191" s="816">
        <f t="shared" si="663"/>
        <v>32103</v>
      </c>
      <c r="B10191" s="815">
        <f t="shared" si="664"/>
        <v>326</v>
      </c>
      <c r="C10191" s="815">
        <f t="shared" si="665"/>
        <v>40</v>
      </c>
      <c r="D10191" s="815">
        <f t="shared" si="666"/>
        <v>41</v>
      </c>
      <c r="E10191" s="815">
        <v>1987</v>
      </c>
    </row>
    <row r="10192" spans="1:5">
      <c r="A10192" s="816">
        <f t="shared" si="663"/>
        <v>32104</v>
      </c>
      <c r="B10192" s="815">
        <f t="shared" si="664"/>
        <v>327</v>
      </c>
      <c r="C10192" s="815">
        <f t="shared" si="665"/>
        <v>39</v>
      </c>
      <c r="D10192" s="815">
        <f t="shared" si="666"/>
        <v>40</v>
      </c>
      <c r="E10192" s="815">
        <v>1987</v>
      </c>
    </row>
    <row r="10193" spans="1:5">
      <c r="A10193" s="816">
        <f t="shared" si="663"/>
        <v>32105</v>
      </c>
      <c r="B10193" s="815">
        <f t="shared" si="664"/>
        <v>328</v>
      </c>
      <c r="C10193" s="815">
        <f t="shared" si="665"/>
        <v>38</v>
      </c>
      <c r="D10193" s="815">
        <f t="shared" si="666"/>
        <v>39</v>
      </c>
      <c r="E10193" s="815">
        <v>1987</v>
      </c>
    </row>
    <row r="10194" spans="1:5">
      <c r="A10194" s="816">
        <f t="shared" si="663"/>
        <v>32106</v>
      </c>
      <c r="B10194" s="815">
        <f t="shared" si="664"/>
        <v>329</v>
      </c>
      <c r="C10194" s="815">
        <f t="shared" si="665"/>
        <v>37</v>
      </c>
      <c r="D10194" s="815">
        <f t="shared" si="666"/>
        <v>38</v>
      </c>
      <c r="E10194" s="815">
        <v>1987</v>
      </c>
    </row>
    <row r="10195" spans="1:5">
      <c r="A10195" s="816">
        <f t="shared" si="663"/>
        <v>32107</v>
      </c>
      <c r="B10195" s="815">
        <f t="shared" si="664"/>
        <v>330</v>
      </c>
      <c r="C10195" s="815">
        <f t="shared" si="665"/>
        <v>36</v>
      </c>
      <c r="D10195" s="815">
        <f t="shared" si="666"/>
        <v>37</v>
      </c>
      <c r="E10195" s="815">
        <v>1987</v>
      </c>
    </row>
    <row r="10196" spans="1:5">
      <c r="A10196" s="816">
        <f t="shared" si="663"/>
        <v>32108</v>
      </c>
      <c r="B10196" s="815">
        <f t="shared" si="664"/>
        <v>331</v>
      </c>
      <c r="C10196" s="815">
        <f t="shared" si="665"/>
        <v>35</v>
      </c>
      <c r="D10196" s="815">
        <f t="shared" si="666"/>
        <v>36</v>
      </c>
      <c r="E10196" s="815">
        <v>1987</v>
      </c>
    </row>
    <row r="10197" spans="1:5">
      <c r="A10197" s="816">
        <f t="shared" si="663"/>
        <v>32109</v>
      </c>
      <c r="B10197" s="815">
        <f t="shared" si="664"/>
        <v>332</v>
      </c>
      <c r="C10197" s="815">
        <f t="shared" si="665"/>
        <v>34</v>
      </c>
      <c r="D10197" s="815">
        <f t="shared" si="666"/>
        <v>35</v>
      </c>
      <c r="E10197" s="815">
        <v>1987</v>
      </c>
    </row>
    <row r="10198" spans="1:5">
      <c r="A10198" s="816">
        <f t="shared" si="663"/>
        <v>32110</v>
      </c>
      <c r="B10198" s="815">
        <f t="shared" si="664"/>
        <v>333</v>
      </c>
      <c r="C10198" s="815">
        <f t="shared" si="665"/>
        <v>33</v>
      </c>
      <c r="D10198" s="815">
        <f t="shared" si="666"/>
        <v>34</v>
      </c>
      <c r="E10198" s="815">
        <v>1987</v>
      </c>
    </row>
    <row r="10199" spans="1:5">
      <c r="A10199" s="816">
        <f t="shared" si="663"/>
        <v>32111</v>
      </c>
      <c r="B10199" s="815">
        <f t="shared" si="664"/>
        <v>334</v>
      </c>
      <c r="C10199" s="815">
        <f t="shared" si="665"/>
        <v>32</v>
      </c>
      <c r="D10199" s="815">
        <f t="shared" si="666"/>
        <v>33</v>
      </c>
      <c r="E10199" s="815">
        <v>1987</v>
      </c>
    </row>
    <row r="10200" spans="1:5">
      <c r="A10200" s="816">
        <f t="shared" si="663"/>
        <v>32112</v>
      </c>
      <c r="B10200" s="815">
        <f t="shared" si="664"/>
        <v>335</v>
      </c>
      <c r="C10200" s="815">
        <f t="shared" si="665"/>
        <v>31</v>
      </c>
      <c r="D10200" s="815">
        <f t="shared" si="666"/>
        <v>32</v>
      </c>
      <c r="E10200" s="815">
        <v>1987</v>
      </c>
    </row>
    <row r="10201" spans="1:5">
      <c r="A10201" s="816">
        <f t="shared" si="663"/>
        <v>32113</v>
      </c>
      <c r="B10201" s="815">
        <f t="shared" si="664"/>
        <v>336</v>
      </c>
      <c r="C10201" s="815">
        <f t="shared" si="665"/>
        <v>30</v>
      </c>
      <c r="D10201" s="815">
        <f t="shared" si="666"/>
        <v>31</v>
      </c>
      <c r="E10201" s="815">
        <v>1987</v>
      </c>
    </row>
    <row r="10202" spans="1:5">
      <c r="A10202" s="816">
        <f t="shared" si="663"/>
        <v>32114</v>
      </c>
      <c r="B10202" s="815">
        <f t="shared" si="664"/>
        <v>337</v>
      </c>
      <c r="C10202" s="815">
        <f t="shared" si="665"/>
        <v>29</v>
      </c>
      <c r="D10202" s="815">
        <f t="shared" si="666"/>
        <v>30</v>
      </c>
      <c r="E10202" s="815">
        <v>1987</v>
      </c>
    </row>
    <row r="10203" spans="1:5">
      <c r="A10203" s="816">
        <f t="shared" si="663"/>
        <v>32115</v>
      </c>
      <c r="B10203" s="815">
        <f t="shared" si="664"/>
        <v>338</v>
      </c>
      <c r="C10203" s="815">
        <f t="shared" si="665"/>
        <v>28</v>
      </c>
      <c r="D10203" s="815">
        <f t="shared" si="666"/>
        <v>29</v>
      </c>
      <c r="E10203" s="815">
        <v>1987</v>
      </c>
    </row>
    <row r="10204" spans="1:5">
      <c r="A10204" s="816">
        <f t="shared" si="663"/>
        <v>32116</v>
      </c>
      <c r="B10204" s="815">
        <f t="shared" si="664"/>
        <v>339</v>
      </c>
      <c r="C10204" s="815">
        <f t="shared" si="665"/>
        <v>27</v>
      </c>
      <c r="D10204" s="815">
        <f t="shared" si="666"/>
        <v>28</v>
      </c>
      <c r="E10204" s="815">
        <v>1987</v>
      </c>
    </row>
    <row r="10205" spans="1:5">
      <c r="A10205" s="816">
        <f t="shared" si="663"/>
        <v>32117</v>
      </c>
      <c r="B10205" s="815">
        <f t="shared" si="664"/>
        <v>340</v>
      </c>
      <c r="C10205" s="815">
        <f t="shared" si="665"/>
        <v>26</v>
      </c>
      <c r="D10205" s="815">
        <f t="shared" si="666"/>
        <v>27</v>
      </c>
      <c r="E10205" s="815">
        <v>1987</v>
      </c>
    </row>
    <row r="10206" spans="1:5">
      <c r="A10206" s="816">
        <f t="shared" si="663"/>
        <v>32118</v>
      </c>
      <c r="B10206" s="815">
        <f t="shared" si="664"/>
        <v>341</v>
      </c>
      <c r="C10206" s="815">
        <f t="shared" si="665"/>
        <v>25</v>
      </c>
      <c r="D10206" s="815">
        <f t="shared" si="666"/>
        <v>26</v>
      </c>
      <c r="E10206" s="815">
        <v>1987</v>
      </c>
    </row>
    <row r="10207" spans="1:5">
      <c r="A10207" s="816">
        <f t="shared" si="663"/>
        <v>32119</v>
      </c>
      <c r="B10207" s="815">
        <f t="shared" si="664"/>
        <v>342</v>
      </c>
      <c r="C10207" s="815">
        <f t="shared" si="665"/>
        <v>24</v>
      </c>
      <c r="D10207" s="815">
        <f t="shared" si="666"/>
        <v>25</v>
      </c>
      <c r="E10207" s="815">
        <v>1987</v>
      </c>
    </row>
    <row r="10208" spans="1:5">
      <c r="A10208" s="816">
        <f t="shared" si="663"/>
        <v>32120</v>
      </c>
      <c r="B10208" s="815">
        <f t="shared" si="664"/>
        <v>343</v>
      </c>
      <c r="C10208" s="815">
        <f t="shared" si="665"/>
        <v>23</v>
      </c>
      <c r="D10208" s="815">
        <f t="shared" si="666"/>
        <v>24</v>
      </c>
      <c r="E10208" s="815">
        <v>1987</v>
      </c>
    </row>
    <row r="10209" spans="1:5">
      <c r="A10209" s="816">
        <f t="shared" si="663"/>
        <v>32121</v>
      </c>
      <c r="B10209" s="815">
        <f t="shared" si="664"/>
        <v>344</v>
      </c>
      <c r="C10209" s="815">
        <f t="shared" si="665"/>
        <v>22</v>
      </c>
      <c r="D10209" s="815">
        <f t="shared" si="666"/>
        <v>23</v>
      </c>
      <c r="E10209" s="815">
        <v>1987</v>
      </c>
    </row>
    <row r="10210" spans="1:5">
      <c r="A10210" s="816">
        <f t="shared" si="663"/>
        <v>32122</v>
      </c>
      <c r="B10210" s="815">
        <f t="shared" si="664"/>
        <v>345</v>
      </c>
      <c r="C10210" s="815">
        <f t="shared" si="665"/>
        <v>21</v>
      </c>
      <c r="D10210" s="815">
        <f t="shared" si="666"/>
        <v>22</v>
      </c>
      <c r="E10210" s="815">
        <v>1987</v>
      </c>
    </row>
    <row r="10211" spans="1:5">
      <c r="A10211" s="816">
        <f t="shared" si="663"/>
        <v>32123</v>
      </c>
      <c r="B10211" s="815">
        <f t="shared" si="664"/>
        <v>346</v>
      </c>
      <c r="C10211" s="815">
        <f t="shared" si="665"/>
        <v>20</v>
      </c>
      <c r="D10211" s="815">
        <f t="shared" si="666"/>
        <v>21</v>
      </c>
      <c r="E10211" s="815">
        <v>1987</v>
      </c>
    </row>
    <row r="10212" spans="1:5">
      <c r="A10212" s="816">
        <f t="shared" si="663"/>
        <v>32124</v>
      </c>
      <c r="B10212" s="815">
        <f t="shared" si="664"/>
        <v>347</v>
      </c>
      <c r="C10212" s="815">
        <f t="shared" si="665"/>
        <v>19</v>
      </c>
      <c r="D10212" s="815">
        <f t="shared" si="666"/>
        <v>20</v>
      </c>
      <c r="E10212" s="815">
        <v>1987</v>
      </c>
    </row>
    <row r="10213" spans="1:5">
      <c r="A10213" s="816">
        <f t="shared" si="663"/>
        <v>32125</v>
      </c>
      <c r="B10213" s="815">
        <f t="shared" si="664"/>
        <v>348</v>
      </c>
      <c r="C10213" s="815">
        <f t="shared" si="665"/>
        <v>18</v>
      </c>
      <c r="D10213" s="815">
        <f t="shared" si="666"/>
        <v>19</v>
      </c>
      <c r="E10213" s="815">
        <v>1987</v>
      </c>
    </row>
    <row r="10214" spans="1:5">
      <c r="A10214" s="816">
        <f t="shared" si="663"/>
        <v>32126</v>
      </c>
      <c r="B10214" s="815">
        <f t="shared" si="664"/>
        <v>349</v>
      </c>
      <c r="C10214" s="815">
        <f t="shared" si="665"/>
        <v>17</v>
      </c>
      <c r="D10214" s="815">
        <f t="shared" si="666"/>
        <v>18</v>
      </c>
      <c r="E10214" s="815">
        <v>1987</v>
      </c>
    </row>
    <row r="10215" spans="1:5">
      <c r="A10215" s="816">
        <f t="shared" si="663"/>
        <v>32127</v>
      </c>
      <c r="B10215" s="815">
        <f t="shared" si="664"/>
        <v>350</v>
      </c>
      <c r="C10215" s="815">
        <f t="shared" si="665"/>
        <v>16</v>
      </c>
      <c r="D10215" s="815">
        <f t="shared" si="666"/>
        <v>17</v>
      </c>
      <c r="E10215" s="815">
        <v>1987</v>
      </c>
    </row>
    <row r="10216" spans="1:5">
      <c r="A10216" s="816">
        <f t="shared" si="663"/>
        <v>32128</v>
      </c>
      <c r="B10216" s="815">
        <f t="shared" si="664"/>
        <v>351</v>
      </c>
      <c r="C10216" s="815">
        <f t="shared" si="665"/>
        <v>15</v>
      </c>
      <c r="D10216" s="815">
        <f t="shared" si="666"/>
        <v>16</v>
      </c>
      <c r="E10216" s="815">
        <v>1987</v>
      </c>
    </row>
    <row r="10217" spans="1:5">
      <c r="A10217" s="816">
        <f t="shared" si="663"/>
        <v>32129</v>
      </c>
      <c r="B10217" s="815">
        <f t="shared" si="664"/>
        <v>352</v>
      </c>
      <c r="C10217" s="815">
        <f t="shared" si="665"/>
        <v>14</v>
      </c>
      <c r="D10217" s="815">
        <f t="shared" si="666"/>
        <v>15</v>
      </c>
      <c r="E10217" s="815">
        <v>1987</v>
      </c>
    </row>
    <row r="10218" spans="1:5">
      <c r="A10218" s="816">
        <f t="shared" si="663"/>
        <v>32130</v>
      </c>
      <c r="B10218" s="815">
        <f t="shared" si="664"/>
        <v>353</v>
      </c>
      <c r="C10218" s="815">
        <f t="shared" si="665"/>
        <v>13</v>
      </c>
      <c r="D10218" s="815">
        <f t="shared" si="666"/>
        <v>14</v>
      </c>
      <c r="E10218" s="815">
        <v>1987</v>
      </c>
    </row>
    <row r="10219" spans="1:5">
      <c r="A10219" s="816">
        <f t="shared" si="663"/>
        <v>32131</v>
      </c>
      <c r="B10219" s="815">
        <f t="shared" si="664"/>
        <v>354</v>
      </c>
      <c r="C10219" s="815">
        <f t="shared" si="665"/>
        <v>12</v>
      </c>
      <c r="D10219" s="815">
        <f t="shared" si="666"/>
        <v>13</v>
      </c>
      <c r="E10219" s="815">
        <v>1987</v>
      </c>
    </row>
    <row r="10220" spans="1:5">
      <c r="A10220" s="816">
        <f t="shared" si="663"/>
        <v>32132</v>
      </c>
      <c r="B10220" s="815">
        <f t="shared" si="664"/>
        <v>355</v>
      </c>
      <c r="C10220" s="815">
        <f t="shared" si="665"/>
        <v>11</v>
      </c>
      <c r="D10220" s="815">
        <f t="shared" si="666"/>
        <v>12</v>
      </c>
      <c r="E10220" s="815">
        <v>1987</v>
      </c>
    </row>
    <row r="10221" spans="1:5">
      <c r="A10221" s="816">
        <f t="shared" si="663"/>
        <v>32133</v>
      </c>
      <c r="B10221" s="815">
        <f t="shared" si="664"/>
        <v>356</v>
      </c>
      <c r="C10221" s="815">
        <f t="shared" si="665"/>
        <v>10</v>
      </c>
      <c r="D10221" s="815">
        <f t="shared" si="666"/>
        <v>11</v>
      </c>
      <c r="E10221" s="815">
        <v>1987</v>
      </c>
    </row>
    <row r="10222" spans="1:5">
      <c r="A10222" s="816">
        <f t="shared" si="663"/>
        <v>32134</v>
      </c>
      <c r="B10222" s="815">
        <f t="shared" si="664"/>
        <v>357</v>
      </c>
      <c r="C10222" s="815">
        <f t="shared" si="665"/>
        <v>9</v>
      </c>
      <c r="D10222" s="815">
        <f t="shared" si="666"/>
        <v>10</v>
      </c>
      <c r="E10222" s="815">
        <v>1987</v>
      </c>
    </row>
    <row r="10223" spans="1:5">
      <c r="A10223" s="816">
        <f t="shared" si="663"/>
        <v>32135</v>
      </c>
      <c r="B10223" s="815">
        <f t="shared" si="664"/>
        <v>358</v>
      </c>
      <c r="C10223" s="815">
        <f t="shared" si="665"/>
        <v>8</v>
      </c>
      <c r="D10223" s="815">
        <f t="shared" si="666"/>
        <v>9</v>
      </c>
      <c r="E10223" s="815">
        <v>1987</v>
      </c>
    </row>
    <row r="10224" spans="1:5">
      <c r="A10224" s="816">
        <f t="shared" si="663"/>
        <v>32136</v>
      </c>
      <c r="B10224" s="815">
        <f t="shared" si="664"/>
        <v>359</v>
      </c>
      <c r="C10224" s="815">
        <f t="shared" si="665"/>
        <v>7</v>
      </c>
      <c r="D10224" s="815">
        <f t="shared" si="666"/>
        <v>8</v>
      </c>
      <c r="E10224" s="815">
        <v>1987</v>
      </c>
    </row>
    <row r="10225" spans="1:5">
      <c r="A10225" s="816">
        <f t="shared" si="663"/>
        <v>32137</v>
      </c>
      <c r="B10225" s="815">
        <f t="shared" si="664"/>
        <v>360</v>
      </c>
      <c r="C10225" s="815">
        <f t="shared" si="665"/>
        <v>6</v>
      </c>
      <c r="D10225" s="815">
        <f t="shared" si="666"/>
        <v>7</v>
      </c>
      <c r="E10225" s="815">
        <v>1987</v>
      </c>
    </row>
    <row r="10226" spans="1:5">
      <c r="A10226" s="816">
        <f t="shared" si="663"/>
        <v>32138</v>
      </c>
      <c r="B10226" s="815">
        <f t="shared" si="664"/>
        <v>361</v>
      </c>
      <c r="C10226" s="815">
        <f t="shared" si="665"/>
        <v>5</v>
      </c>
      <c r="D10226" s="815">
        <f t="shared" si="666"/>
        <v>6</v>
      </c>
      <c r="E10226" s="815">
        <v>1987</v>
      </c>
    </row>
    <row r="10227" spans="1:5">
      <c r="A10227" s="816">
        <f t="shared" ref="A10227:A10290" si="667">A10226+1</f>
        <v>32139</v>
      </c>
      <c r="B10227" s="815">
        <f t="shared" si="664"/>
        <v>362</v>
      </c>
      <c r="C10227" s="815">
        <f t="shared" si="665"/>
        <v>4</v>
      </c>
      <c r="D10227" s="815">
        <f t="shared" si="666"/>
        <v>5</v>
      </c>
      <c r="E10227" s="815">
        <v>1987</v>
      </c>
    </row>
    <row r="10228" spans="1:5">
      <c r="A10228" s="816">
        <f t="shared" si="667"/>
        <v>32140</v>
      </c>
      <c r="B10228" s="815">
        <f t="shared" si="664"/>
        <v>363</v>
      </c>
      <c r="C10228" s="815">
        <f t="shared" si="665"/>
        <v>3</v>
      </c>
      <c r="D10228" s="815">
        <f t="shared" si="666"/>
        <v>4</v>
      </c>
      <c r="E10228" s="815">
        <v>1987</v>
      </c>
    </row>
    <row r="10229" spans="1:5">
      <c r="A10229" s="816">
        <f t="shared" si="667"/>
        <v>32141</v>
      </c>
      <c r="B10229" s="815">
        <f t="shared" si="664"/>
        <v>364</v>
      </c>
      <c r="C10229" s="815">
        <f t="shared" si="665"/>
        <v>2</v>
      </c>
      <c r="D10229" s="815">
        <f t="shared" si="666"/>
        <v>3</v>
      </c>
      <c r="E10229" s="815">
        <v>1987</v>
      </c>
    </row>
    <row r="10230" spans="1:5">
      <c r="A10230" s="816">
        <f t="shared" si="667"/>
        <v>32142</v>
      </c>
      <c r="B10230" s="815">
        <f t="shared" si="664"/>
        <v>365</v>
      </c>
      <c r="C10230" s="815">
        <f t="shared" si="665"/>
        <v>1</v>
      </c>
      <c r="D10230" s="815">
        <f t="shared" si="666"/>
        <v>2</v>
      </c>
      <c r="E10230" s="815">
        <v>1987</v>
      </c>
    </row>
    <row r="10231" spans="1:5">
      <c r="A10231" s="816">
        <f t="shared" si="667"/>
        <v>32143</v>
      </c>
      <c r="B10231" s="815">
        <v>1</v>
      </c>
      <c r="C10231" s="815">
        <v>366</v>
      </c>
      <c r="D10231" s="815">
        <f t="shared" si="666"/>
        <v>1</v>
      </c>
      <c r="E10231" s="815">
        <v>1988</v>
      </c>
    </row>
    <row r="10232" spans="1:5">
      <c r="A10232" s="816">
        <f t="shared" si="667"/>
        <v>32144</v>
      </c>
      <c r="B10232" s="815">
        <f>B10231+1</f>
        <v>2</v>
      </c>
      <c r="C10232" s="815">
        <f>C10231-1</f>
        <v>365</v>
      </c>
      <c r="D10232" s="815">
        <v>365</v>
      </c>
      <c r="E10232" s="815">
        <v>1988</v>
      </c>
    </row>
    <row r="10233" spans="1:5">
      <c r="A10233" s="816">
        <f t="shared" si="667"/>
        <v>32145</v>
      </c>
      <c r="B10233" s="815">
        <f t="shared" ref="B10233:B10296" si="668">B10232+1</f>
        <v>3</v>
      </c>
      <c r="C10233" s="815">
        <f t="shared" ref="C10233:C10296" si="669">C10232-1</f>
        <v>364</v>
      </c>
      <c r="D10233" s="815">
        <f t="shared" ref="D10233:D10296" si="670">D10232-1</f>
        <v>364</v>
      </c>
      <c r="E10233" s="815">
        <v>1988</v>
      </c>
    </row>
    <row r="10234" spans="1:5">
      <c r="A10234" s="816">
        <f t="shared" si="667"/>
        <v>32146</v>
      </c>
      <c r="B10234" s="815">
        <f t="shared" si="668"/>
        <v>4</v>
      </c>
      <c r="C10234" s="815">
        <f t="shared" si="669"/>
        <v>363</v>
      </c>
      <c r="D10234" s="815">
        <f t="shared" si="670"/>
        <v>363</v>
      </c>
      <c r="E10234" s="815">
        <v>1988</v>
      </c>
    </row>
    <row r="10235" spans="1:5">
      <c r="A10235" s="816">
        <f t="shared" si="667"/>
        <v>32147</v>
      </c>
      <c r="B10235" s="815">
        <f t="shared" si="668"/>
        <v>5</v>
      </c>
      <c r="C10235" s="815">
        <f t="shared" si="669"/>
        <v>362</v>
      </c>
      <c r="D10235" s="815">
        <f t="shared" si="670"/>
        <v>362</v>
      </c>
      <c r="E10235" s="815">
        <v>1988</v>
      </c>
    </row>
    <row r="10236" spans="1:5">
      <c r="A10236" s="816">
        <f t="shared" si="667"/>
        <v>32148</v>
      </c>
      <c r="B10236" s="815">
        <f t="shared" si="668"/>
        <v>6</v>
      </c>
      <c r="C10236" s="815">
        <f t="shared" si="669"/>
        <v>361</v>
      </c>
      <c r="D10236" s="815">
        <f t="shared" si="670"/>
        <v>361</v>
      </c>
      <c r="E10236" s="815">
        <v>1988</v>
      </c>
    </row>
    <row r="10237" spans="1:5">
      <c r="A10237" s="816">
        <f t="shared" si="667"/>
        <v>32149</v>
      </c>
      <c r="B10237" s="815">
        <f t="shared" si="668"/>
        <v>7</v>
      </c>
      <c r="C10237" s="815">
        <f t="shared" si="669"/>
        <v>360</v>
      </c>
      <c r="D10237" s="815">
        <f t="shared" si="670"/>
        <v>360</v>
      </c>
      <c r="E10237" s="815">
        <v>1988</v>
      </c>
    </row>
    <row r="10238" spans="1:5">
      <c r="A10238" s="816">
        <f t="shared" si="667"/>
        <v>32150</v>
      </c>
      <c r="B10238" s="815">
        <f t="shared" si="668"/>
        <v>8</v>
      </c>
      <c r="C10238" s="815">
        <f t="shared" si="669"/>
        <v>359</v>
      </c>
      <c r="D10238" s="815">
        <f t="shared" si="670"/>
        <v>359</v>
      </c>
      <c r="E10238" s="815">
        <v>1988</v>
      </c>
    </row>
    <row r="10239" spans="1:5">
      <c r="A10239" s="816">
        <f t="shared" si="667"/>
        <v>32151</v>
      </c>
      <c r="B10239" s="815">
        <f t="shared" si="668"/>
        <v>9</v>
      </c>
      <c r="C10239" s="815">
        <f t="shared" si="669"/>
        <v>358</v>
      </c>
      <c r="D10239" s="815">
        <f t="shared" si="670"/>
        <v>358</v>
      </c>
      <c r="E10239" s="815">
        <v>1988</v>
      </c>
    </row>
    <row r="10240" spans="1:5">
      <c r="A10240" s="816">
        <f t="shared" si="667"/>
        <v>32152</v>
      </c>
      <c r="B10240" s="815">
        <f t="shared" si="668"/>
        <v>10</v>
      </c>
      <c r="C10240" s="815">
        <f t="shared" si="669"/>
        <v>357</v>
      </c>
      <c r="D10240" s="815">
        <f t="shared" si="670"/>
        <v>357</v>
      </c>
      <c r="E10240" s="815">
        <v>1988</v>
      </c>
    </row>
    <row r="10241" spans="1:5">
      <c r="A10241" s="816">
        <f t="shared" si="667"/>
        <v>32153</v>
      </c>
      <c r="B10241" s="815">
        <f t="shared" si="668"/>
        <v>11</v>
      </c>
      <c r="C10241" s="815">
        <f t="shared" si="669"/>
        <v>356</v>
      </c>
      <c r="D10241" s="815">
        <f t="shared" si="670"/>
        <v>356</v>
      </c>
      <c r="E10241" s="815">
        <v>1988</v>
      </c>
    </row>
    <row r="10242" spans="1:5">
      <c r="A10242" s="816">
        <f t="shared" si="667"/>
        <v>32154</v>
      </c>
      <c r="B10242" s="815">
        <f t="shared" si="668"/>
        <v>12</v>
      </c>
      <c r="C10242" s="815">
        <f t="shared" si="669"/>
        <v>355</v>
      </c>
      <c r="D10242" s="815">
        <f t="shared" si="670"/>
        <v>355</v>
      </c>
      <c r="E10242" s="815">
        <v>1988</v>
      </c>
    </row>
    <row r="10243" spans="1:5">
      <c r="A10243" s="816">
        <f t="shared" si="667"/>
        <v>32155</v>
      </c>
      <c r="B10243" s="815">
        <f t="shared" si="668"/>
        <v>13</v>
      </c>
      <c r="C10243" s="815">
        <f t="shared" si="669"/>
        <v>354</v>
      </c>
      <c r="D10243" s="815">
        <f t="shared" si="670"/>
        <v>354</v>
      </c>
      <c r="E10243" s="815">
        <v>1988</v>
      </c>
    </row>
    <row r="10244" spans="1:5">
      <c r="A10244" s="816">
        <f t="shared" si="667"/>
        <v>32156</v>
      </c>
      <c r="B10244" s="815">
        <f t="shared" si="668"/>
        <v>14</v>
      </c>
      <c r="C10244" s="815">
        <f t="shared" si="669"/>
        <v>353</v>
      </c>
      <c r="D10244" s="815">
        <f t="shared" si="670"/>
        <v>353</v>
      </c>
      <c r="E10244" s="815">
        <v>1988</v>
      </c>
    </row>
    <row r="10245" spans="1:5">
      <c r="A10245" s="816">
        <f t="shared" si="667"/>
        <v>32157</v>
      </c>
      <c r="B10245" s="815">
        <f t="shared" si="668"/>
        <v>15</v>
      </c>
      <c r="C10245" s="815">
        <f t="shared" si="669"/>
        <v>352</v>
      </c>
      <c r="D10245" s="815">
        <f t="shared" si="670"/>
        <v>352</v>
      </c>
      <c r="E10245" s="815">
        <v>1988</v>
      </c>
    </row>
    <row r="10246" spans="1:5">
      <c r="A10246" s="816">
        <f t="shared" si="667"/>
        <v>32158</v>
      </c>
      <c r="B10246" s="815">
        <f t="shared" si="668"/>
        <v>16</v>
      </c>
      <c r="C10246" s="815">
        <f t="shared" si="669"/>
        <v>351</v>
      </c>
      <c r="D10246" s="815">
        <f t="shared" si="670"/>
        <v>351</v>
      </c>
      <c r="E10246" s="815">
        <v>1988</v>
      </c>
    </row>
    <row r="10247" spans="1:5">
      <c r="A10247" s="816">
        <f t="shared" si="667"/>
        <v>32159</v>
      </c>
      <c r="B10247" s="815">
        <f t="shared" si="668"/>
        <v>17</v>
      </c>
      <c r="C10247" s="815">
        <f t="shared" si="669"/>
        <v>350</v>
      </c>
      <c r="D10247" s="815">
        <f t="shared" si="670"/>
        <v>350</v>
      </c>
      <c r="E10247" s="815">
        <v>1988</v>
      </c>
    </row>
    <row r="10248" spans="1:5">
      <c r="A10248" s="816">
        <f t="shared" si="667"/>
        <v>32160</v>
      </c>
      <c r="B10248" s="815">
        <f t="shared" si="668"/>
        <v>18</v>
      </c>
      <c r="C10248" s="815">
        <f t="shared" si="669"/>
        <v>349</v>
      </c>
      <c r="D10248" s="815">
        <f t="shared" si="670"/>
        <v>349</v>
      </c>
      <c r="E10248" s="815">
        <v>1988</v>
      </c>
    </row>
    <row r="10249" spans="1:5">
      <c r="A10249" s="816">
        <f t="shared" si="667"/>
        <v>32161</v>
      </c>
      <c r="B10249" s="815">
        <f t="shared" si="668"/>
        <v>19</v>
      </c>
      <c r="C10249" s="815">
        <f t="shared" si="669"/>
        <v>348</v>
      </c>
      <c r="D10249" s="815">
        <f t="shared" si="670"/>
        <v>348</v>
      </c>
      <c r="E10249" s="815">
        <v>1988</v>
      </c>
    </row>
    <row r="10250" spans="1:5">
      <c r="A10250" s="816">
        <f t="shared" si="667"/>
        <v>32162</v>
      </c>
      <c r="B10250" s="815">
        <f t="shared" si="668"/>
        <v>20</v>
      </c>
      <c r="C10250" s="815">
        <f t="shared" si="669"/>
        <v>347</v>
      </c>
      <c r="D10250" s="815">
        <f t="shared" si="670"/>
        <v>347</v>
      </c>
      <c r="E10250" s="815">
        <v>1988</v>
      </c>
    </row>
    <row r="10251" spans="1:5">
      <c r="A10251" s="816">
        <f t="shared" si="667"/>
        <v>32163</v>
      </c>
      <c r="B10251" s="815">
        <f t="shared" si="668"/>
        <v>21</v>
      </c>
      <c r="C10251" s="815">
        <f t="shared" si="669"/>
        <v>346</v>
      </c>
      <c r="D10251" s="815">
        <f t="shared" si="670"/>
        <v>346</v>
      </c>
      <c r="E10251" s="815">
        <v>1988</v>
      </c>
    </row>
    <row r="10252" spans="1:5">
      <c r="A10252" s="816">
        <f t="shared" si="667"/>
        <v>32164</v>
      </c>
      <c r="B10252" s="815">
        <f t="shared" si="668"/>
        <v>22</v>
      </c>
      <c r="C10252" s="815">
        <f t="shared" si="669"/>
        <v>345</v>
      </c>
      <c r="D10252" s="815">
        <f t="shared" si="670"/>
        <v>345</v>
      </c>
      <c r="E10252" s="815">
        <v>1988</v>
      </c>
    </row>
    <row r="10253" spans="1:5">
      <c r="A10253" s="816">
        <f t="shared" si="667"/>
        <v>32165</v>
      </c>
      <c r="B10253" s="815">
        <f t="shared" si="668"/>
        <v>23</v>
      </c>
      <c r="C10253" s="815">
        <f t="shared" si="669"/>
        <v>344</v>
      </c>
      <c r="D10253" s="815">
        <f t="shared" si="670"/>
        <v>344</v>
      </c>
      <c r="E10253" s="815">
        <v>1988</v>
      </c>
    </row>
    <row r="10254" spans="1:5">
      <c r="A10254" s="816">
        <f t="shared" si="667"/>
        <v>32166</v>
      </c>
      <c r="B10254" s="815">
        <f t="shared" si="668"/>
        <v>24</v>
      </c>
      <c r="C10254" s="815">
        <f t="shared" si="669"/>
        <v>343</v>
      </c>
      <c r="D10254" s="815">
        <f t="shared" si="670"/>
        <v>343</v>
      </c>
      <c r="E10254" s="815">
        <v>1988</v>
      </c>
    </row>
    <row r="10255" spans="1:5">
      <c r="A10255" s="816">
        <f t="shared" si="667"/>
        <v>32167</v>
      </c>
      <c r="B10255" s="815">
        <f t="shared" si="668"/>
        <v>25</v>
      </c>
      <c r="C10255" s="815">
        <f t="shared" si="669"/>
        <v>342</v>
      </c>
      <c r="D10255" s="815">
        <f t="shared" si="670"/>
        <v>342</v>
      </c>
      <c r="E10255" s="815">
        <v>1988</v>
      </c>
    </row>
    <row r="10256" spans="1:5">
      <c r="A10256" s="816">
        <f t="shared" si="667"/>
        <v>32168</v>
      </c>
      <c r="B10256" s="815">
        <f t="shared" si="668"/>
        <v>26</v>
      </c>
      <c r="C10256" s="815">
        <f t="shared" si="669"/>
        <v>341</v>
      </c>
      <c r="D10256" s="815">
        <f t="shared" si="670"/>
        <v>341</v>
      </c>
      <c r="E10256" s="815">
        <v>1988</v>
      </c>
    </row>
    <row r="10257" spans="1:5">
      <c r="A10257" s="816">
        <f t="shared" si="667"/>
        <v>32169</v>
      </c>
      <c r="B10257" s="815">
        <f t="shared" si="668"/>
        <v>27</v>
      </c>
      <c r="C10257" s="815">
        <f t="shared" si="669"/>
        <v>340</v>
      </c>
      <c r="D10257" s="815">
        <f t="shared" si="670"/>
        <v>340</v>
      </c>
      <c r="E10257" s="815">
        <v>1988</v>
      </c>
    </row>
    <row r="10258" spans="1:5">
      <c r="A10258" s="816">
        <f t="shared" si="667"/>
        <v>32170</v>
      </c>
      <c r="B10258" s="815">
        <f t="shared" si="668"/>
        <v>28</v>
      </c>
      <c r="C10258" s="815">
        <f t="shared" si="669"/>
        <v>339</v>
      </c>
      <c r="D10258" s="815">
        <f t="shared" si="670"/>
        <v>339</v>
      </c>
      <c r="E10258" s="815">
        <v>1988</v>
      </c>
    </row>
    <row r="10259" spans="1:5">
      <c r="A10259" s="816">
        <f t="shared" si="667"/>
        <v>32171</v>
      </c>
      <c r="B10259" s="815">
        <f t="shared" si="668"/>
        <v>29</v>
      </c>
      <c r="C10259" s="815">
        <f t="shared" si="669"/>
        <v>338</v>
      </c>
      <c r="D10259" s="815">
        <f t="shared" si="670"/>
        <v>338</v>
      </c>
      <c r="E10259" s="815">
        <v>1988</v>
      </c>
    </row>
    <row r="10260" spans="1:5">
      <c r="A10260" s="816">
        <f t="shared" si="667"/>
        <v>32172</v>
      </c>
      <c r="B10260" s="815">
        <f t="shared" si="668"/>
        <v>30</v>
      </c>
      <c r="C10260" s="815">
        <f t="shared" si="669"/>
        <v>337</v>
      </c>
      <c r="D10260" s="815">
        <f t="shared" si="670"/>
        <v>337</v>
      </c>
      <c r="E10260" s="815">
        <v>1988</v>
      </c>
    </row>
    <row r="10261" spans="1:5">
      <c r="A10261" s="816">
        <f t="shared" si="667"/>
        <v>32173</v>
      </c>
      <c r="B10261" s="815">
        <f t="shared" si="668"/>
        <v>31</v>
      </c>
      <c r="C10261" s="815">
        <f t="shared" si="669"/>
        <v>336</v>
      </c>
      <c r="D10261" s="815">
        <f t="shared" si="670"/>
        <v>336</v>
      </c>
      <c r="E10261" s="815">
        <v>1988</v>
      </c>
    </row>
    <row r="10262" spans="1:5">
      <c r="A10262" s="816">
        <f t="shared" si="667"/>
        <v>32174</v>
      </c>
      <c r="B10262" s="815">
        <f t="shared" si="668"/>
        <v>32</v>
      </c>
      <c r="C10262" s="815">
        <f t="shared" si="669"/>
        <v>335</v>
      </c>
      <c r="D10262" s="815">
        <f t="shared" si="670"/>
        <v>335</v>
      </c>
      <c r="E10262" s="815">
        <v>1988</v>
      </c>
    </row>
    <row r="10263" spans="1:5">
      <c r="A10263" s="816">
        <f t="shared" si="667"/>
        <v>32175</v>
      </c>
      <c r="B10263" s="815">
        <f t="shared" si="668"/>
        <v>33</v>
      </c>
      <c r="C10263" s="815">
        <f t="shared" si="669"/>
        <v>334</v>
      </c>
      <c r="D10263" s="815">
        <f t="shared" si="670"/>
        <v>334</v>
      </c>
      <c r="E10263" s="815">
        <v>1988</v>
      </c>
    </row>
    <row r="10264" spans="1:5">
      <c r="A10264" s="816">
        <f t="shared" si="667"/>
        <v>32176</v>
      </c>
      <c r="B10264" s="815">
        <f t="shared" si="668"/>
        <v>34</v>
      </c>
      <c r="C10264" s="815">
        <f t="shared" si="669"/>
        <v>333</v>
      </c>
      <c r="D10264" s="815">
        <f t="shared" si="670"/>
        <v>333</v>
      </c>
      <c r="E10264" s="815">
        <v>1988</v>
      </c>
    </row>
    <row r="10265" spans="1:5">
      <c r="A10265" s="816">
        <f t="shared" si="667"/>
        <v>32177</v>
      </c>
      <c r="B10265" s="815">
        <f t="shared" si="668"/>
        <v>35</v>
      </c>
      <c r="C10265" s="815">
        <f t="shared" si="669"/>
        <v>332</v>
      </c>
      <c r="D10265" s="815">
        <f t="shared" si="670"/>
        <v>332</v>
      </c>
      <c r="E10265" s="815">
        <v>1988</v>
      </c>
    </row>
    <row r="10266" spans="1:5">
      <c r="A10266" s="816">
        <f t="shared" si="667"/>
        <v>32178</v>
      </c>
      <c r="B10266" s="815">
        <f t="shared" si="668"/>
        <v>36</v>
      </c>
      <c r="C10266" s="815">
        <f t="shared" si="669"/>
        <v>331</v>
      </c>
      <c r="D10266" s="815">
        <f t="shared" si="670"/>
        <v>331</v>
      </c>
      <c r="E10266" s="815">
        <v>1988</v>
      </c>
    </row>
    <row r="10267" spans="1:5">
      <c r="A10267" s="816">
        <f t="shared" si="667"/>
        <v>32179</v>
      </c>
      <c r="B10267" s="815">
        <f t="shared" si="668"/>
        <v>37</v>
      </c>
      <c r="C10267" s="815">
        <f t="shared" si="669"/>
        <v>330</v>
      </c>
      <c r="D10267" s="815">
        <f t="shared" si="670"/>
        <v>330</v>
      </c>
      <c r="E10267" s="815">
        <v>1988</v>
      </c>
    </row>
    <row r="10268" spans="1:5">
      <c r="A10268" s="816">
        <f t="shared" si="667"/>
        <v>32180</v>
      </c>
      <c r="B10268" s="815">
        <f t="shared" si="668"/>
        <v>38</v>
      </c>
      <c r="C10268" s="815">
        <f t="shared" si="669"/>
        <v>329</v>
      </c>
      <c r="D10268" s="815">
        <f t="shared" si="670"/>
        <v>329</v>
      </c>
      <c r="E10268" s="815">
        <v>1988</v>
      </c>
    </row>
    <row r="10269" spans="1:5">
      <c r="A10269" s="816">
        <f t="shared" si="667"/>
        <v>32181</v>
      </c>
      <c r="B10269" s="815">
        <f t="shared" si="668"/>
        <v>39</v>
      </c>
      <c r="C10269" s="815">
        <f t="shared" si="669"/>
        <v>328</v>
      </c>
      <c r="D10269" s="815">
        <f t="shared" si="670"/>
        <v>328</v>
      </c>
      <c r="E10269" s="815">
        <v>1988</v>
      </c>
    </row>
    <row r="10270" spans="1:5">
      <c r="A10270" s="816">
        <f t="shared" si="667"/>
        <v>32182</v>
      </c>
      <c r="B10270" s="815">
        <f t="shared" si="668"/>
        <v>40</v>
      </c>
      <c r="C10270" s="815">
        <f t="shared" si="669"/>
        <v>327</v>
      </c>
      <c r="D10270" s="815">
        <f t="shared" si="670"/>
        <v>327</v>
      </c>
      <c r="E10270" s="815">
        <v>1988</v>
      </c>
    </row>
    <row r="10271" spans="1:5">
      <c r="A10271" s="816">
        <f t="shared" si="667"/>
        <v>32183</v>
      </c>
      <c r="B10271" s="815">
        <f t="shared" si="668"/>
        <v>41</v>
      </c>
      <c r="C10271" s="815">
        <f t="shared" si="669"/>
        <v>326</v>
      </c>
      <c r="D10271" s="815">
        <f t="shared" si="670"/>
        <v>326</v>
      </c>
      <c r="E10271" s="815">
        <v>1988</v>
      </c>
    </row>
    <row r="10272" spans="1:5">
      <c r="A10272" s="816">
        <f t="shared" si="667"/>
        <v>32184</v>
      </c>
      <c r="B10272" s="815">
        <f t="shared" si="668"/>
        <v>42</v>
      </c>
      <c r="C10272" s="815">
        <f t="shared" si="669"/>
        <v>325</v>
      </c>
      <c r="D10272" s="815">
        <f t="shared" si="670"/>
        <v>325</v>
      </c>
      <c r="E10272" s="815">
        <v>1988</v>
      </c>
    </row>
    <row r="10273" spans="1:5">
      <c r="A10273" s="816">
        <f t="shared" si="667"/>
        <v>32185</v>
      </c>
      <c r="B10273" s="815">
        <f t="shared" si="668"/>
        <v>43</v>
      </c>
      <c r="C10273" s="815">
        <f t="shared" si="669"/>
        <v>324</v>
      </c>
      <c r="D10273" s="815">
        <f t="shared" si="670"/>
        <v>324</v>
      </c>
      <c r="E10273" s="815">
        <v>1988</v>
      </c>
    </row>
    <row r="10274" spans="1:5">
      <c r="A10274" s="816">
        <f t="shared" si="667"/>
        <v>32186</v>
      </c>
      <c r="B10274" s="815">
        <f t="shared" si="668"/>
        <v>44</v>
      </c>
      <c r="C10274" s="815">
        <f t="shared" si="669"/>
        <v>323</v>
      </c>
      <c r="D10274" s="815">
        <f t="shared" si="670"/>
        <v>323</v>
      </c>
      <c r="E10274" s="815">
        <v>1988</v>
      </c>
    </row>
    <row r="10275" spans="1:5">
      <c r="A10275" s="816">
        <f t="shared" si="667"/>
        <v>32187</v>
      </c>
      <c r="B10275" s="815">
        <f t="shared" si="668"/>
        <v>45</v>
      </c>
      <c r="C10275" s="815">
        <f t="shared" si="669"/>
        <v>322</v>
      </c>
      <c r="D10275" s="815">
        <f t="shared" si="670"/>
        <v>322</v>
      </c>
      <c r="E10275" s="815">
        <v>1988</v>
      </c>
    </row>
    <row r="10276" spans="1:5">
      <c r="A10276" s="816">
        <f t="shared" si="667"/>
        <v>32188</v>
      </c>
      <c r="B10276" s="815">
        <f t="shared" si="668"/>
        <v>46</v>
      </c>
      <c r="C10276" s="815">
        <f t="shared" si="669"/>
        <v>321</v>
      </c>
      <c r="D10276" s="815">
        <f t="shared" si="670"/>
        <v>321</v>
      </c>
      <c r="E10276" s="815">
        <v>1988</v>
      </c>
    </row>
    <row r="10277" spans="1:5">
      <c r="A10277" s="816">
        <f t="shared" si="667"/>
        <v>32189</v>
      </c>
      <c r="B10277" s="815">
        <f t="shared" si="668"/>
        <v>47</v>
      </c>
      <c r="C10277" s="815">
        <f t="shared" si="669"/>
        <v>320</v>
      </c>
      <c r="D10277" s="815">
        <f t="shared" si="670"/>
        <v>320</v>
      </c>
      <c r="E10277" s="815">
        <v>1988</v>
      </c>
    </row>
    <row r="10278" spans="1:5">
      <c r="A10278" s="816">
        <f t="shared" si="667"/>
        <v>32190</v>
      </c>
      <c r="B10278" s="815">
        <f t="shared" si="668"/>
        <v>48</v>
      </c>
      <c r="C10278" s="815">
        <f t="shared" si="669"/>
        <v>319</v>
      </c>
      <c r="D10278" s="815">
        <f t="shared" si="670"/>
        <v>319</v>
      </c>
      <c r="E10278" s="815">
        <v>1988</v>
      </c>
    </row>
    <row r="10279" spans="1:5">
      <c r="A10279" s="816">
        <f t="shared" si="667"/>
        <v>32191</v>
      </c>
      <c r="B10279" s="815">
        <f t="shared" si="668"/>
        <v>49</v>
      </c>
      <c r="C10279" s="815">
        <f t="shared" si="669"/>
        <v>318</v>
      </c>
      <c r="D10279" s="815">
        <f t="shared" si="670"/>
        <v>318</v>
      </c>
      <c r="E10279" s="815">
        <v>1988</v>
      </c>
    </row>
    <row r="10280" spans="1:5">
      <c r="A10280" s="816">
        <f t="shared" si="667"/>
        <v>32192</v>
      </c>
      <c r="B10280" s="815">
        <f t="shared" si="668"/>
        <v>50</v>
      </c>
      <c r="C10280" s="815">
        <f t="shared" si="669"/>
        <v>317</v>
      </c>
      <c r="D10280" s="815">
        <f t="shared" si="670"/>
        <v>317</v>
      </c>
      <c r="E10280" s="815">
        <v>1988</v>
      </c>
    </row>
    <row r="10281" spans="1:5">
      <c r="A10281" s="816">
        <f t="shared" si="667"/>
        <v>32193</v>
      </c>
      <c r="B10281" s="815">
        <f t="shared" si="668"/>
        <v>51</v>
      </c>
      <c r="C10281" s="815">
        <f t="shared" si="669"/>
        <v>316</v>
      </c>
      <c r="D10281" s="815">
        <f t="shared" si="670"/>
        <v>316</v>
      </c>
      <c r="E10281" s="815">
        <v>1988</v>
      </c>
    </row>
    <row r="10282" spans="1:5">
      <c r="A10282" s="816">
        <f t="shared" si="667"/>
        <v>32194</v>
      </c>
      <c r="B10282" s="815">
        <f t="shared" si="668"/>
        <v>52</v>
      </c>
      <c r="C10282" s="815">
        <f t="shared" si="669"/>
        <v>315</v>
      </c>
      <c r="D10282" s="815">
        <f t="shared" si="670"/>
        <v>315</v>
      </c>
      <c r="E10282" s="815">
        <v>1988</v>
      </c>
    </row>
    <row r="10283" spans="1:5">
      <c r="A10283" s="816">
        <f t="shared" si="667"/>
        <v>32195</v>
      </c>
      <c r="B10283" s="815">
        <f t="shared" si="668"/>
        <v>53</v>
      </c>
      <c r="C10283" s="815">
        <f t="shared" si="669"/>
        <v>314</v>
      </c>
      <c r="D10283" s="815">
        <f t="shared" si="670"/>
        <v>314</v>
      </c>
      <c r="E10283" s="815">
        <v>1988</v>
      </c>
    </row>
    <row r="10284" spans="1:5">
      <c r="A10284" s="816">
        <f t="shared" si="667"/>
        <v>32196</v>
      </c>
      <c r="B10284" s="815">
        <f t="shared" si="668"/>
        <v>54</v>
      </c>
      <c r="C10284" s="815">
        <f t="shared" si="669"/>
        <v>313</v>
      </c>
      <c r="D10284" s="815">
        <f t="shared" si="670"/>
        <v>313</v>
      </c>
      <c r="E10284" s="815">
        <v>1988</v>
      </c>
    </row>
    <row r="10285" spans="1:5">
      <c r="A10285" s="816">
        <f t="shared" si="667"/>
        <v>32197</v>
      </c>
      <c r="B10285" s="815">
        <f t="shared" si="668"/>
        <v>55</v>
      </c>
      <c r="C10285" s="815">
        <f t="shared" si="669"/>
        <v>312</v>
      </c>
      <c r="D10285" s="815">
        <f t="shared" si="670"/>
        <v>312</v>
      </c>
      <c r="E10285" s="815">
        <v>1988</v>
      </c>
    </row>
    <row r="10286" spans="1:5">
      <c r="A10286" s="816">
        <f t="shared" si="667"/>
        <v>32198</v>
      </c>
      <c r="B10286" s="815">
        <f t="shared" si="668"/>
        <v>56</v>
      </c>
      <c r="C10286" s="815">
        <f t="shared" si="669"/>
        <v>311</v>
      </c>
      <c r="D10286" s="815">
        <f t="shared" si="670"/>
        <v>311</v>
      </c>
      <c r="E10286" s="815">
        <v>1988</v>
      </c>
    </row>
    <row r="10287" spans="1:5">
      <c r="A10287" s="816">
        <f t="shared" si="667"/>
        <v>32199</v>
      </c>
      <c r="B10287" s="815">
        <f t="shared" si="668"/>
        <v>57</v>
      </c>
      <c r="C10287" s="815">
        <f t="shared" si="669"/>
        <v>310</v>
      </c>
      <c r="D10287" s="815">
        <f t="shared" si="670"/>
        <v>310</v>
      </c>
      <c r="E10287" s="815">
        <v>1988</v>
      </c>
    </row>
    <row r="10288" spans="1:5">
      <c r="A10288" s="816">
        <f t="shared" si="667"/>
        <v>32200</v>
      </c>
      <c r="B10288" s="815">
        <f t="shared" si="668"/>
        <v>58</v>
      </c>
      <c r="C10288" s="815">
        <f t="shared" si="669"/>
        <v>309</v>
      </c>
      <c r="D10288" s="815">
        <f t="shared" si="670"/>
        <v>309</v>
      </c>
      <c r="E10288" s="815">
        <v>1988</v>
      </c>
    </row>
    <row r="10289" spans="1:5">
      <c r="A10289" s="816">
        <f t="shared" si="667"/>
        <v>32201</v>
      </c>
      <c r="B10289" s="815">
        <f t="shared" si="668"/>
        <v>59</v>
      </c>
      <c r="C10289" s="815">
        <f t="shared" si="669"/>
        <v>308</v>
      </c>
      <c r="D10289" s="815">
        <f t="shared" si="670"/>
        <v>308</v>
      </c>
      <c r="E10289" s="815">
        <v>1988</v>
      </c>
    </row>
    <row r="10290" spans="1:5">
      <c r="A10290" s="816">
        <f t="shared" si="667"/>
        <v>32202</v>
      </c>
      <c r="B10290" s="815">
        <f t="shared" si="668"/>
        <v>60</v>
      </c>
      <c r="C10290" s="815">
        <f t="shared" si="669"/>
        <v>307</v>
      </c>
      <c r="D10290" s="815">
        <f t="shared" si="670"/>
        <v>307</v>
      </c>
      <c r="E10290" s="815">
        <v>1988</v>
      </c>
    </row>
    <row r="10291" spans="1:5">
      <c r="A10291" s="816">
        <f t="shared" ref="A10291:A10354" si="671">A10290+1</f>
        <v>32203</v>
      </c>
      <c r="B10291" s="815">
        <f t="shared" si="668"/>
        <v>61</v>
      </c>
      <c r="C10291" s="815">
        <f t="shared" si="669"/>
        <v>306</v>
      </c>
      <c r="D10291" s="815">
        <f t="shared" si="670"/>
        <v>306</v>
      </c>
      <c r="E10291" s="815">
        <v>1988</v>
      </c>
    </row>
    <row r="10292" spans="1:5">
      <c r="A10292" s="816">
        <f t="shared" si="671"/>
        <v>32204</v>
      </c>
      <c r="B10292" s="815">
        <f t="shared" si="668"/>
        <v>62</v>
      </c>
      <c r="C10292" s="815">
        <f t="shared" si="669"/>
        <v>305</v>
      </c>
      <c r="D10292" s="815">
        <f t="shared" si="670"/>
        <v>305</v>
      </c>
      <c r="E10292" s="815">
        <v>1988</v>
      </c>
    </row>
    <row r="10293" spans="1:5">
      <c r="A10293" s="816">
        <f t="shared" si="671"/>
        <v>32205</v>
      </c>
      <c r="B10293" s="815">
        <f t="shared" si="668"/>
        <v>63</v>
      </c>
      <c r="C10293" s="815">
        <f t="shared" si="669"/>
        <v>304</v>
      </c>
      <c r="D10293" s="815">
        <f t="shared" si="670"/>
        <v>304</v>
      </c>
      <c r="E10293" s="815">
        <v>1988</v>
      </c>
    </row>
    <row r="10294" spans="1:5">
      <c r="A10294" s="816">
        <f t="shared" si="671"/>
        <v>32206</v>
      </c>
      <c r="B10294" s="815">
        <f t="shared" si="668"/>
        <v>64</v>
      </c>
      <c r="C10294" s="815">
        <f t="shared" si="669"/>
        <v>303</v>
      </c>
      <c r="D10294" s="815">
        <f t="shared" si="670"/>
        <v>303</v>
      </c>
      <c r="E10294" s="815">
        <v>1988</v>
      </c>
    </row>
    <row r="10295" spans="1:5">
      <c r="A10295" s="816">
        <f t="shared" si="671"/>
        <v>32207</v>
      </c>
      <c r="B10295" s="815">
        <f t="shared" si="668"/>
        <v>65</v>
      </c>
      <c r="C10295" s="815">
        <f t="shared" si="669"/>
        <v>302</v>
      </c>
      <c r="D10295" s="815">
        <f t="shared" si="670"/>
        <v>302</v>
      </c>
      <c r="E10295" s="815">
        <v>1988</v>
      </c>
    </row>
    <row r="10296" spans="1:5">
      <c r="A10296" s="816">
        <f t="shared" si="671"/>
        <v>32208</v>
      </c>
      <c r="B10296" s="815">
        <f t="shared" si="668"/>
        <v>66</v>
      </c>
      <c r="C10296" s="815">
        <f t="shared" si="669"/>
        <v>301</v>
      </c>
      <c r="D10296" s="815">
        <f t="shared" si="670"/>
        <v>301</v>
      </c>
      <c r="E10296" s="815">
        <v>1988</v>
      </c>
    </row>
    <row r="10297" spans="1:5">
      <c r="A10297" s="816">
        <f t="shared" si="671"/>
        <v>32209</v>
      </c>
      <c r="B10297" s="815">
        <f t="shared" ref="B10297:B10360" si="672">B10296+1</f>
        <v>67</v>
      </c>
      <c r="C10297" s="815">
        <f t="shared" ref="C10297:C10360" si="673">C10296-1</f>
        <v>300</v>
      </c>
      <c r="D10297" s="815">
        <f t="shared" ref="D10297:D10360" si="674">D10296-1</f>
        <v>300</v>
      </c>
      <c r="E10297" s="815">
        <v>1988</v>
      </c>
    </row>
    <row r="10298" spans="1:5">
      <c r="A10298" s="816">
        <f t="shared" si="671"/>
        <v>32210</v>
      </c>
      <c r="B10298" s="815">
        <f t="shared" si="672"/>
        <v>68</v>
      </c>
      <c r="C10298" s="815">
        <f t="shared" si="673"/>
        <v>299</v>
      </c>
      <c r="D10298" s="815">
        <f t="shared" si="674"/>
        <v>299</v>
      </c>
      <c r="E10298" s="815">
        <v>1988</v>
      </c>
    </row>
    <row r="10299" spans="1:5">
      <c r="A10299" s="816">
        <f t="shared" si="671"/>
        <v>32211</v>
      </c>
      <c r="B10299" s="815">
        <f t="shared" si="672"/>
        <v>69</v>
      </c>
      <c r="C10299" s="815">
        <f t="shared" si="673"/>
        <v>298</v>
      </c>
      <c r="D10299" s="815">
        <f t="shared" si="674"/>
        <v>298</v>
      </c>
      <c r="E10299" s="815">
        <v>1988</v>
      </c>
    </row>
    <row r="10300" spans="1:5">
      <c r="A10300" s="816">
        <f t="shared" si="671"/>
        <v>32212</v>
      </c>
      <c r="B10300" s="815">
        <f t="shared" si="672"/>
        <v>70</v>
      </c>
      <c r="C10300" s="815">
        <f t="shared" si="673"/>
        <v>297</v>
      </c>
      <c r="D10300" s="815">
        <f t="shared" si="674"/>
        <v>297</v>
      </c>
      <c r="E10300" s="815">
        <v>1988</v>
      </c>
    </row>
    <row r="10301" spans="1:5">
      <c r="A10301" s="816">
        <f t="shared" si="671"/>
        <v>32213</v>
      </c>
      <c r="B10301" s="815">
        <f t="shared" si="672"/>
        <v>71</v>
      </c>
      <c r="C10301" s="815">
        <f t="shared" si="673"/>
        <v>296</v>
      </c>
      <c r="D10301" s="815">
        <f t="shared" si="674"/>
        <v>296</v>
      </c>
      <c r="E10301" s="815">
        <v>1988</v>
      </c>
    </row>
    <row r="10302" spans="1:5">
      <c r="A10302" s="816">
        <f t="shared" si="671"/>
        <v>32214</v>
      </c>
      <c r="B10302" s="815">
        <f t="shared" si="672"/>
        <v>72</v>
      </c>
      <c r="C10302" s="815">
        <f t="shared" si="673"/>
        <v>295</v>
      </c>
      <c r="D10302" s="815">
        <f t="shared" si="674"/>
        <v>295</v>
      </c>
      <c r="E10302" s="815">
        <v>1988</v>
      </c>
    </row>
    <row r="10303" spans="1:5">
      <c r="A10303" s="816">
        <f t="shared" si="671"/>
        <v>32215</v>
      </c>
      <c r="B10303" s="815">
        <f t="shared" si="672"/>
        <v>73</v>
      </c>
      <c r="C10303" s="815">
        <f t="shared" si="673"/>
        <v>294</v>
      </c>
      <c r="D10303" s="815">
        <f t="shared" si="674"/>
        <v>294</v>
      </c>
      <c r="E10303" s="815">
        <v>1988</v>
      </c>
    </row>
    <row r="10304" spans="1:5">
      <c r="A10304" s="816">
        <f t="shared" si="671"/>
        <v>32216</v>
      </c>
      <c r="B10304" s="815">
        <f t="shared" si="672"/>
        <v>74</v>
      </c>
      <c r="C10304" s="815">
        <f t="shared" si="673"/>
        <v>293</v>
      </c>
      <c r="D10304" s="815">
        <f t="shared" si="674"/>
        <v>293</v>
      </c>
      <c r="E10304" s="815">
        <v>1988</v>
      </c>
    </row>
    <row r="10305" spans="1:5">
      <c r="A10305" s="816">
        <f t="shared" si="671"/>
        <v>32217</v>
      </c>
      <c r="B10305" s="815">
        <f t="shared" si="672"/>
        <v>75</v>
      </c>
      <c r="C10305" s="815">
        <f t="shared" si="673"/>
        <v>292</v>
      </c>
      <c r="D10305" s="815">
        <f t="shared" si="674"/>
        <v>292</v>
      </c>
      <c r="E10305" s="815">
        <v>1988</v>
      </c>
    </row>
    <row r="10306" spans="1:5">
      <c r="A10306" s="816">
        <f t="shared" si="671"/>
        <v>32218</v>
      </c>
      <c r="B10306" s="815">
        <f t="shared" si="672"/>
        <v>76</v>
      </c>
      <c r="C10306" s="815">
        <f t="shared" si="673"/>
        <v>291</v>
      </c>
      <c r="D10306" s="815">
        <f t="shared" si="674"/>
        <v>291</v>
      </c>
      <c r="E10306" s="815">
        <v>1988</v>
      </c>
    </row>
    <row r="10307" spans="1:5">
      <c r="A10307" s="816">
        <f t="shared" si="671"/>
        <v>32219</v>
      </c>
      <c r="B10307" s="815">
        <f t="shared" si="672"/>
        <v>77</v>
      </c>
      <c r="C10307" s="815">
        <f t="shared" si="673"/>
        <v>290</v>
      </c>
      <c r="D10307" s="815">
        <f t="shared" si="674"/>
        <v>290</v>
      </c>
      <c r="E10307" s="815">
        <v>1988</v>
      </c>
    </row>
    <row r="10308" spans="1:5">
      <c r="A10308" s="816">
        <f t="shared" si="671"/>
        <v>32220</v>
      </c>
      <c r="B10308" s="815">
        <f t="shared" si="672"/>
        <v>78</v>
      </c>
      <c r="C10308" s="815">
        <f t="shared" si="673"/>
        <v>289</v>
      </c>
      <c r="D10308" s="815">
        <f t="shared" si="674"/>
        <v>289</v>
      </c>
      <c r="E10308" s="815">
        <v>1988</v>
      </c>
    </row>
    <row r="10309" spans="1:5">
      <c r="A10309" s="816">
        <f t="shared" si="671"/>
        <v>32221</v>
      </c>
      <c r="B10309" s="815">
        <f t="shared" si="672"/>
        <v>79</v>
      </c>
      <c r="C10309" s="815">
        <f t="shared" si="673"/>
        <v>288</v>
      </c>
      <c r="D10309" s="815">
        <f t="shared" si="674"/>
        <v>288</v>
      </c>
      <c r="E10309" s="815">
        <v>1988</v>
      </c>
    </row>
    <row r="10310" spans="1:5">
      <c r="A10310" s="816">
        <f t="shared" si="671"/>
        <v>32222</v>
      </c>
      <c r="B10310" s="815">
        <f t="shared" si="672"/>
        <v>80</v>
      </c>
      <c r="C10310" s="815">
        <f t="shared" si="673"/>
        <v>287</v>
      </c>
      <c r="D10310" s="815">
        <f t="shared" si="674"/>
        <v>287</v>
      </c>
      <c r="E10310" s="815">
        <v>1988</v>
      </c>
    </row>
    <row r="10311" spans="1:5">
      <c r="A10311" s="816">
        <f t="shared" si="671"/>
        <v>32223</v>
      </c>
      <c r="B10311" s="815">
        <f t="shared" si="672"/>
        <v>81</v>
      </c>
      <c r="C10311" s="815">
        <f t="shared" si="673"/>
        <v>286</v>
      </c>
      <c r="D10311" s="815">
        <f t="shared" si="674"/>
        <v>286</v>
      </c>
      <c r="E10311" s="815">
        <v>1988</v>
      </c>
    </row>
    <row r="10312" spans="1:5">
      <c r="A10312" s="816">
        <f t="shared" si="671"/>
        <v>32224</v>
      </c>
      <c r="B10312" s="815">
        <f t="shared" si="672"/>
        <v>82</v>
      </c>
      <c r="C10312" s="815">
        <f t="shared" si="673"/>
        <v>285</v>
      </c>
      <c r="D10312" s="815">
        <f t="shared" si="674"/>
        <v>285</v>
      </c>
      <c r="E10312" s="815">
        <v>1988</v>
      </c>
    </row>
    <row r="10313" spans="1:5">
      <c r="A10313" s="816">
        <f t="shared" si="671"/>
        <v>32225</v>
      </c>
      <c r="B10313" s="815">
        <f t="shared" si="672"/>
        <v>83</v>
      </c>
      <c r="C10313" s="815">
        <f t="shared" si="673"/>
        <v>284</v>
      </c>
      <c r="D10313" s="815">
        <f t="shared" si="674"/>
        <v>284</v>
      </c>
      <c r="E10313" s="815">
        <v>1988</v>
      </c>
    </row>
    <row r="10314" spans="1:5">
      <c r="A10314" s="816">
        <f t="shared" si="671"/>
        <v>32226</v>
      </c>
      <c r="B10314" s="815">
        <f t="shared" si="672"/>
        <v>84</v>
      </c>
      <c r="C10314" s="815">
        <f t="shared" si="673"/>
        <v>283</v>
      </c>
      <c r="D10314" s="815">
        <f t="shared" si="674"/>
        <v>283</v>
      </c>
      <c r="E10314" s="815">
        <v>1988</v>
      </c>
    </row>
    <row r="10315" spans="1:5">
      <c r="A10315" s="816">
        <f t="shared" si="671"/>
        <v>32227</v>
      </c>
      <c r="B10315" s="815">
        <f t="shared" si="672"/>
        <v>85</v>
      </c>
      <c r="C10315" s="815">
        <f t="shared" si="673"/>
        <v>282</v>
      </c>
      <c r="D10315" s="815">
        <f t="shared" si="674"/>
        <v>282</v>
      </c>
      <c r="E10315" s="815">
        <v>1988</v>
      </c>
    </row>
    <row r="10316" spans="1:5">
      <c r="A10316" s="816">
        <f t="shared" si="671"/>
        <v>32228</v>
      </c>
      <c r="B10316" s="815">
        <f t="shared" si="672"/>
        <v>86</v>
      </c>
      <c r="C10316" s="815">
        <f t="shared" si="673"/>
        <v>281</v>
      </c>
      <c r="D10316" s="815">
        <f t="shared" si="674"/>
        <v>281</v>
      </c>
      <c r="E10316" s="815">
        <v>1988</v>
      </c>
    </row>
    <row r="10317" spans="1:5">
      <c r="A10317" s="816">
        <f t="shared" si="671"/>
        <v>32229</v>
      </c>
      <c r="B10317" s="815">
        <f t="shared" si="672"/>
        <v>87</v>
      </c>
      <c r="C10317" s="815">
        <f t="shared" si="673"/>
        <v>280</v>
      </c>
      <c r="D10317" s="815">
        <f t="shared" si="674"/>
        <v>280</v>
      </c>
      <c r="E10317" s="815">
        <v>1988</v>
      </c>
    </row>
    <row r="10318" spans="1:5">
      <c r="A10318" s="816">
        <f t="shared" si="671"/>
        <v>32230</v>
      </c>
      <c r="B10318" s="815">
        <f t="shared" si="672"/>
        <v>88</v>
      </c>
      <c r="C10318" s="815">
        <f t="shared" si="673"/>
        <v>279</v>
      </c>
      <c r="D10318" s="815">
        <f t="shared" si="674"/>
        <v>279</v>
      </c>
      <c r="E10318" s="815">
        <v>1988</v>
      </c>
    </row>
    <row r="10319" spans="1:5">
      <c r="A10319" s="816">
        <f t="shared" si="671"/>
        <v>32231</v>
      </c>
      <c r="B10319" s="815">
        <f t="shared" si="672"/>
        <v>89</v>
      </c>
      <c r="C10319" s="815">
        <f t="shared" si="673"/>
        <v>278</v>
      </c>
      <c r="D10319" s="815">
        <f t="shared" si="674"/>
        <v>278</v>
      </c>
      <c r="E10319" s="815">
        <v>1988</v>
      </c>
    </row>
    <row r="10320" spans="1:5">
      <c r="A10320" s="816">
        <f t="shared" si="671"/>
        <v>32232</v>
      </c>
      <c r="B10320" s="815">
        <f t="shared" si="672"/>
        <v>90</v>
      </c>
      <c r="C10320" s="815">
        <f t="shared" si="673"/>
        <v>277</v>
      </c>
      <c r="D10320" s="815">
        <f t="shared" si="674"/>
        <v>277</v>
      </c>
      <c r="E10320" s="815">
        <v>1988</v>
      </c>
    </row>
    <row r="10321" spans="1:5">
      <c r="A10321" s="816">
        <f t="shared" si="671"/>
        <v>32233</v>
      </c>
      <c r="B10321" s="815">
        <f t="shared" si="672"/>
        <v>91</v>
      </c>
      <c r="C10321" s="815">
        <f t="shared" si="673"/>
        <v>276</v>
      </c>
      <c r="D10321" s="815">
        <f t="shared" si="674"/>
        <v>276</v>
      </c>
      <c r="E10321" s="815">
        <v>1988</v>
      </c>
    </row>
    <row r="10322" spans="1:5">
      <c r="A10322" s="816">
        <f t="shared" si="671"/>
        <v>32234</v>
      </c>
      <c r="B10322" s="815">
        <f t="shared" si="672"/>
        <v>92</v>
      </c>
      <c r="C10322" s="815">
        <f t="shared" si="673"/>
        <v>275</v>
      </c>
      <c r="D10322" s="815">
        <f t="shared" si="674"/>
        <v>275</v>
      </c>
      <c r="E10322" s="815">
        <v>1988</v>
      </c>
    </row>
    <row r="10323" spans="1:5">
      <c r="A10323" s="816">
        <f t="shared" si="671"/>
        <v>32235</v>
      </c>
      <c r="B10323" s="815">
        <f t="shared" si="672"/>
        <v>93</v>
      </c>
      <c r="C10323" s="815">
        <f t="shared" si="673"/>
        <v>274</v>
      </c>
      <c r="D10323" s="815">
        <f t="shared" si="674"/>
        <v>274</v>
      </c>
      <c r="E10323" s="815">
        <v>1988</v>
      </c>
    </row>
    <row r="10324" spans="1:5">
      <c r="A10324" s="816">
        <f t="shared" si="671"/>
        <v>32236</v>
      </c>
      <c r="B10324" s="815">
        <f t="shared" si="672"/>
        <v>94</v>
      </c>
      <c r="C10324" s="815">
        <f t="shared" si="673"/>
        <v>273</v>
      </c>
      <c r="D10324" s="815">
        <f t="shared" si="674"/>
        <v>273</v>
      </c>
      <c r="E10324" s="815">
        <v>1988</v>
      </c>
    </row>
    <row r="10325" spans="1:5">
      <c r="A10325" s="816">
        <f t="shared" si="671"/>
        <v>32237</v>
      </c>
      <c r="B10325" s="815">
        <f t="shared" si="672"/>
        <v>95</v>
      </c>
      <c r="C10325" s="815">
        <f t="shared" si="673"/>
        <v>272</v>
      </c>
      <c r="D10325" s="815">
        <f t="shared" si="674"/>
        <v>272</v>
      </c>
      <c r="E10325" s="815">
        <v>1988</v>
      </c>
    </row>
    <row r="10326" spans="1:5">
      <c r="A10326" s="816">
        <f t="shared" si="671"/>
        <v>32238</v>
      </c>
      <c r="B10326" s="815">
        <f t="shared" si="672"/>
        <v>96</v>
      </c>
      <c r="C10326" s="815">
        <f t="shared" si="673"/>
        <v>271</v>
      </c>
      <c r="D10326" s="815">
        <f t="shared" si="674"/>
        <v>271</v>
      </c>
      <c r="E10326" s="815">
        <v>1988</v>
      </c>
    </row>
    <row r="10327" spans="1:5">
      <c r="A10327" s="816">
        <f t="shared" si="671"/>
        <v>32239</v>
      </c>
      <c r="B10327" s="815">
        <f t="shared" si="672"/>
        <v>97</v>
      </c>
      <c r="C10327" s="815">
        <f t="shared" si="673"/>
        <v>270</v>
      </c>
      <c r="D10327" s="815">
        <f t="shared" si="674"/>
        <v>270</v>
      </c>
      <c r="E10327" s="815">
        <v>1988</v>
      </c>
    </row>
    <row r="10328" spans="1:5">
      <c r="A10328" s="816">
        <f t="shared" si="671"/>
        <v>32240</v>
      </c>
      <c r="B10328" s="815">
        <f t="shared" si="672"/>
        <v>98</v>
      </c>
      <c r="C10328" s="815">
        <f t="shared" si="673"/>
        <v>269</v>
      </c>
      <c r="D10328" s="815">
        <f t="shared" si="674"/>
        <v>269</v>
      </c>
      <c r="E10328" s="815">
        <v>1988</v>
      </c>
    </row>
    <row r="10329" spans="1:5">
      <c r="A10329" s="816">
        <f t="shared" si="671"/>
        <v>32241</v>
      </c>
      <c r="B10329" s="815">
        <f t="shared" si="672"/>
        <v>99</v>
      </c>
      <c r="C10329" s="815">
        <f t="shared" si="673"/>
        <v>268</v>
      </c>
      <c r="D10329" s="815">
        <f t="shared" si="674"/>
        <v>268</v>
      </c>
      <c r="E10329" s="815">
        <v>1988</v>
      </c>
    </row>
    <row r="10330" spans="1:5">
      <c r="A10330" s="816">
        <f t="shared" si="671"/>
        <v>32242</v>
      </c>
      <c r="B10330" s="815">
        <f t="shared" si="672"/>
        <v>100</v>
      </c>
      <c r="C10330" s="815">
        <f t="shared" si="673"/>
        <v>267</v>
      </c>
      <c r="D10330" s="815">
        <f t="shared" si="674"/>
        <v>267</v>
      </c>
      <c r="E10330" s="815">
        <v>1988</v>
      </c>
    </row>
    <row r="10331" spans="1:5">
      <c r="A10331" s="816">
        <f t="shared" si="671"/>
        <v>32243</v>
      </c>
      <c r="B10331" s="815">
        <f t="shared" si="672"/>
        <v>101</v>
      </c>
      <c r="C10331" s="815">
        <f t="shared" si="673"/>
        <v>266</v>
      </c>
      <c r="D10331" s="815">
        <f t="shared" si="674"/>
        <v>266</v>
      </c>
      <c r="E10331" s="815">
        <v>1988</v>
      </c>
    </row>
    <row r="10332" spans="1:5">
      <c r="A10332" s="816">
        <f t="shared" si="671"/>
        <v>32244</v>
      </c>
      <c r="B10332" s="815">
        <f t="shared" si="672"/>
        <v>102</v>
      </c>
      <c r="C10332" s="815">
        <f t="shared" si="673"/>
        <v>265</v>
      </c>
      <c r="D10332" s="815">
        <f t="shared" si="674"/>
        <v>265</v>
      </c>
      <c r="E10332" s="815">
        <v>1988</v>
      </c>
    </row>
    <row r="10333" spans="1:5">
      <c r="A10333" s="816">
        <f t="shared" si="671"/>
        <v>32245</v>
      </c>
      <c r="B10333" s="815">
        <f t="shared" si="672"/>
        <v>103</v>
      </c>
      <c r="C10333" s="815">
        <f t="shared" si="673"/>
        <v>264</v>
      </c>
      <c r="D10333" s="815">
        <f t="shared" si="674"/>
        <v>264</v>
      </c>
      <c r="E10333" s="815">
        <v>1988</v>
      </c>
    </row>
    <row r="10334" spans="1:5">
      <c r="A10334" s="816">
        <f t="shared" si="671"/>
        <v>32246</v>
      </c>
      <c r="B10334" s="815">
        <f t="shared" si="672"/>
        <v>104</v>
      </c>
      <c r="C10334" s="815">
        <f t="shared" si="673"/>
        <v>263</v>
      </c>
      <c r="D10334" s="815">
        <f t="shared" si="674"/>
        <v>263</v>
      </c>
      <c r="E10334" s="815">
        <v>1988</v>
      </c>
    </row>
    <row r="10335" spans="1:5">
      <c r="A10335" s="816">
        <f t="shared" si="671"/>
        <v>32247</v>
      </c>
      <c r="B10335" s="815">
        <f t="shared" si="672"/>
        <v>105</v>
      </c>
      <c r="C10335" s="815">
        <f t="shared" si="673"/>
        <v>262</v>
      </c>
      <c r="D10335" s="815">
        <f t="shared" si="674"/>
        <v>262</v>
      </c>
      <c r="E10335" s="815">
        <v>1988</v>
      </c>
    </row>
    <row r="10336" spans="1:5">
      <c r="A10336" s="816">
        <f t="shared" si="671"/>
        <v>32248</v>
      </c>
      <c r="B10336" s="815">
        <f t="shared" si="672"/>
        <v>106</v>
      </c>
      <c r="C10336" s="815">
        <f t="shared" si="673"/>
        <v>261</v>
      </c>
      <c r="D10336" s="815">
        <f t="shared" si="674"/>
        <v>261</v>
      </c>
      <c r="E10336" s="815">
        <v>1988</v>
      </c>
    </row>
    <row r="10337" spans="1:5">
      <c r="A10337" s="816">
        <f t="shared" si="671"/>
        <v>32249</v>
      </c>
      <c r="B10337" s="815">
        <f t="shared" si="672"/>
        <v>107</v>
      </c>
      <c r="C10337" s="815">
        <f t="shared" si="673"/>
        <v>260</v>
      </c>
      <c r="D10337" s="815">
        <f t="shared" si="674"/>
        <v>260</v>
      </c>
      <c r="E10337" s="815">
        <v>1988</v>
      </c>
    </row>
    <row r="10338" spans="1:5">
      <c r="A10338" s="816">
        <f t="shared" si="671"/>
        <v>32250</v>
      </c>
      <c r="B10338" s="815">
        <f t="shared" si="672"/>
        <v>108</v>
      </c>
      <c r="C10338" s="815">
        <f t="shared" si="673"/>
        <v>259</v>
      </c>
      <c r="D10338" s="815">
        <f t="shared" si="674"/>
        <v>259</v>
      </c>
      <c r="E10338" s="815">
        <v>1988</v>
      </c>
    </row>
    <row r="10339" spans="1:5">
      <c r="A10339" s="816">
        <f t="shared" si="671"/>
        <v>32251</v>
      </c>
      <c r="B10339" s="815">
        <f t="shared" si="672"/>
        <v>109</v>
      </c>
      <c r="C10339" s="815">
        <f t="shared" si="673"/>
        <v>258</v>
      </c>
      <c r="D10339" s="815">
        <f t="shared" si="674"/>
        <v>258</v>
      </c>
      <c r="E10339" s="815">
        <v>1988</v>
      </c>
    </row>
    <row r="10340" spans="1:5">
      <c r="A10340" s="816">
        <f t="shared" si="671"/>
        <v>32252</v>
      </c>
      <c r="B10340" s="815">
        <f t="shared" si="672"/>
        <v>110</v>
      </c>
      <c r="C10340" s="815">
        <f t="shared" si="673"/>
        <v>257</v>
      </c>
      <c r="D10340" s="815">
        <f t="shared" si="674"/>
        <v>257</v>
      </c>
      <c r="E10340" s="815">
        <v>1988</v>
      </c>
    </row>
    <row r="10341" spans="1:5">
      <c r="A10341" s="816">
        <f t="shared" si="671"/>
        <v>32253</v>
      </c>
      <c r="B10341" s="815">
        <f t="shared" si="672"/>
        <v>111</v>
      </c>
      <c r="C10341" s="815">
        <f t="shared" si="673"/>
        <v>256</v>
      </c>
      <c r="D10341" s="815">
        <f t="shared" si="674"/>
        <v>256</v>
      </c>
      <c r="E10341" s="815">
        <v>1988</v>
      </c>
    </row>
    <row r="10342" spans="1:5">
      <c r="A10342" s="816">
        <f t="shared" si="671"/>
        <v>32254</v>
      </c>
      <c r="B10342" s="815">
        <f t="shared" si="672"/>
        <v>112</v>
      </c>
      <c r="C10342" s="815">
        <f t="shared" si="673"/>
        <v>255</v>
      </c>
      <c r="D10342" s="815">
        <f t="shared" si="674"/>
        <v>255</v>
      </c>
      <c r="E10342" s="815">
        <v>1988</v>
      </c>
    </row>
    <row r="10343" spans="1:5">
      <c r="A10343" s="816">
        <f t="shared" si="671"/>
        <v>32255</v>
      </c>
      <c r="B10343" s="815">
        <f t="shared" si="672"/>
        <v>113</v>
      </c>
      <c r="C10343" s="815">
        <f t="shared" si="673"/>
        <v>254</v>
      </c>
      <c r="D10343" s="815">
        <f t="shared" si="674"/>
        <v>254</v>
      </c>
      <c r="E10343" s="815">
        <v>1988</v>
      </c>
    </row>
    <row r="10344" spans="1:5">
      <c r="A10344" s="816">
        <f t="shared" si="671"/>
        <v>32256</v>
      </c>
      <c r="B10344" s="815">
        <f t="shared" si="672"/>
        <v>114</v>
      </c>
      <c r="C10344" s="815">
        <f t="shared" si="673"/>
        <v>253</v>
      </c>
      <c r="D10344" s="815">
        <f t="shared" si="674"/>
        <v>253</v>
      </c>
      <c r="E10344" s="815">
        <v>1988</v>
      </c>
    </row>
    <row r="10345" spans="1:5">
      <c r="A10345" s="816">
        <f t="shared" si="671"/>
        <v>32257</v>
      </c>
      <c r="B10345" s="815">
        <f t="shared" si="672"/>
        <v>115</v>
      </c>
      <c r="C10345" s="815">
        <f t="shared" si="673"/>
        <v>252</v>
      </c>
      <c r="D10345" s="815">
        <f t="shared" si="674"/>
        <v>252</v>
      </c>
      <c r="E10345" s="815">
        <v>1988</v>
      </c>
    </row>
    <row r="10346" spans="1:5">
      <c r="A10346" s="816">
        <f t="shared" si="671"/>
        <v>32258</v>
      </c>
      <c r="B10346" s="815">
        <f t="shared" si="672"/>
        <v>116</v>
      </c>
      <c r="C10346" s="815">
        <f t="shared" si="673"/>
        <v>251</v>
      </c>
      <c r="D10346" s="815">
        <f t="shared" si="674"/>
        <v>251</v>
      </c>
      <c r="E10346" s="815">
        <v>1988</v>
      </c>
    </row>
    <row r="10347" spans="1:5">
      <c r="A10347" s="816">
        <f t="shared" si="671"/>
        <v>32259</v>
      </c>
      <c r="B10347" s="815">
        <f t="shared" si="672"/>
        <v>117</v>
      </c>
      <c r="C10347" s="815">
        <f t="shared" si="673"/>
        <v>250</v>
      </c>
      <c r="D10347" s="815">
        <f t="shared" si="674"/>
        <v>250</v>
      </c>
      <c r="E10347" s="815">
        <v>1988</v>
      </c>
    </row>
    <row r="10348" spans="1:5">
      <c r="A10348" s="816">
        <f t="shared" si="671"/>
        <v>32260</v>
      </c>
      <c r="B10348" s="815">
        <f t="shared" si="672"/>
        <v>118</v>
      </c>
      <c r="C10348" s="815">
        <f t="shared" si="673"/>
        <v>249</v>
      </c>
      <c r="D10348" s="815">
        <f t="shared" si="674"/>
        <v>249</v>
      </c>
      <c r="E10348" s="815">
        <v>1988</v>
      </c>
    </row>
    <row r="10349" spans="1:5">
      <c r="A10349" s="816">
        <f t="shared" si="671"/>
        <v>32261</v>
      </c>
      <c r="B10349" s="815">
        <f t="shared" si="672"/>
        <v>119</v>
      </c>
      <c r="C10349" s="815">
        <f t="shared" si="673"/>
        <v>248</v>
      </c>
      <c r="D10349" s="815">
        <f t="shared" si="674"/>
        <v>248</v>
      </c>
      <c r="E10349" s="815">
        <v>1988</v>
      </c>
    </row>
    <row r="10350" spans="1:5">
      <c r="A10350" s="816">
        <f t="shared" si="671"/>
        <v>32262</v>
      </c>
      <c r="B10350" s="815">
        <f t="shared" si="672"/>
        <v>120</v>
      </c>
      <c r="C10350" s="815">
        <f t="shared" si="673"/>
        <v>247</v>
      </c>
      <c r="D10350" s="815">
        <f t="shared" si="674"/>
        <v>247</v>
      </c>
      <c r="E10350" s="815">
        <v>1988</v>
      </c>
    </row>
    <row r="10351" spans="1:5">
      <c r="A10351" s="816">
        <f t="shared" si="671"/>
        <v>32263</v>
      </c>
      <c r="B10351" s="815">
        <f t="shared" si="672"/>
        <v>121</v>
      </c>
      <c r="C10351" s="815">
        <f t="shared" si="673"/>
        <v>246</v>
      </c>
      <c r="D10351" s="815">
        <f t="shared" si="674"/>
        <v>246</v>
      </c>
      <c r="E10351" s="815">
        <v>1988</v>
      </c>
    </row>
    <row r="10352" spans="1:5">
      <c r="A10352" s="816">
        <f t="shared" si="671"/>
        <v>32264</v>
      </c>
      <c r="B10352" s="815">
        <f t="shared" si="672"/>
        <v>122</v>
      </c>
      <c r="C10352" s="815">
        <f t="shared" si="673"/>
        <v>245</v>
      </c>
      <c r="D10352" s="815">
        <f t="shared" si="674"/>
        <v>245</v>
      </c>
      <c r="E10352" s="815">
        <v>1988</v>
      </c>
    </row>
    <row r="10353" spans="1:5">
      <c r="A10353" s="816">
        <f t="shared" si="671"/>
        <v>32265</v>
      </c>
      <c r="B10353" s="815">
        <f t="shared" si="672"/>
        <v>123</v>
      </c>
      <c r="C10353" s="815">
        <f t="shared" si="673"/>
        <v>244</v>
      </c>
      <c r="D10353" s="815">
        <f t="shared" si="674"/>
        <v>244</v>
      </c>
      <c r="E10353" s="815">
        <v>1988</v>
      </c>
    </row>
    <row r="10354" spans="1:5">
      <c r="A10354" s="816">
        <f t="shared" si="671"/>
        <v>32266</v>
      </c>
      <c r="B10354" s="815">
        <f t="shared" si="672"/>
        <v>124</v>
      </c>
      <c r="C10354" s="815">
        <f t="shared" si="673"/>
        <v>243</v>
      </c>
      <c r="D10354" s="815">
        <f t="shared" si="674"/>
        <v>243</v>
      </c>
      <c r="E10354" s="815">
        <v>1988</v>
      </c>
    </row>
    <row r="10355" spans="1:5">
      <c r="A10355" s="816">
        <f t="shared" ref="A10355:A10418" si="675">A10354+1</f>
        <v>32267</v>
      </c>
      <c r="B10355" s="815">
        <f t="shared" si="672"/>
        <v>125</v>
      </c>
      <c r="C10355" s="815">
        <f t="shared" si="673"/>
        <v>242</v>
      </c>
      <c r="D10355" s="815">
        <f t="shared" si="674"/>
        <v>242</v>
      </c>
      <c r="E10355" s="815">
        <v>1988</v>
      </c>
    </row>
    <row r="10356" spans="1:5">
      <c r="A10356" s="816">
        <f t="shared" si="675"/>
        <v>32268</v>
      </c>
      <c r="B10356" s="815">
        <f t="shared" si="672"/>
        <v>126</v>
      </c>
      <c r="C10356" s="815">
        <f t="shared" si="673"/>
        <v>241</v>
      </c>
      <c r="D10356" s="815">
        <f t="shared" si="674"/>
        <v>241</v>
      </c>
      <c r="E10356" s="815">
        <v>1988</v>
      </c>
    </row>
    <row r="10357" spans="1:5">
      <c r="A10357" s="816">
        <f t="shared" si="675"/>
        <v>32269</v>
      </c>
      <c r="B10357" s="815">
        <f t="shared" si="672"/>
        <v>127</v>
      </c>
      <c r="C10357" s="815">
        <f t="shared" si="673"/>
        <v>240</v>
      </c>
      <c r="D10357" s="815">
        <f t="shared" si="674"/>
        <v>240</v>
      </c>
      <c r="E10357" s="815">
        <v>1988</v>
      </c>
    </row>
    <row r="10358" spans="1:5">
      <c r="A10358" s="816">
        <f t="shared" si="675"/>
        <v>32270</v>
      </c>
      <c r="B10358" s="815">
        <f t="shared" si="672"/>
        <v>128</v>
      </c>
      <c r="C10358" s="815">
        <f t="shared" si="673"/>
        <v>239</v>
      </c>
      <c r="D10358" s="815">
        <f t="shared" si="674"/>
        <v>239</v>
      </c>
      <c r="E10358" s="815">
        <v>1988</v>
      </c>
    </row>
    <row r="10359" spans="1:5">
      <c r="A10359" s="816">
        <f t="shared" si="675"/>
        <v>32271</v>
      </c>
      <c r="B10359" s="815">
        <f t="shared" si="672"/>
        <v>129</v>
      </c>
      <c r="C10359" s="815">
        <f t="shared" si="673"/>
        <v>238</v>
      </c>
      <c r="D10359" s="815">
        <f t="shared" si="674"/>
        <v>238</v>
      </c>
      <c r="E10359" s="815">
        <v>1988</v>
      </c>
    </row>
    <row r="10360" spans="1:5">
      <c r="A10360" s="816">
        <f t="shared" si="675"/>
        <v>32272</v>
      </c>
      <c r="B10360" s="815">
        <f t="shared" si="672"/>
        <v>130</v>
      </c>
      <c r="C10360" s="815">
        <f t="shared" si="673"/>
        <v>237</v>
      </c>
      <c r="D10360" s="815">
        <f t="shared" si="674"/>
        <v>237</v>
      </c>
      <c r="E10360" s="815">
        <v>1988</v>
      </c>
    </row>
    <row r="10361" spans="1:5">
      <c r="A10361" s="816">
        <f t="shared" si="675"/>
        <v>32273</v>
      </c>
      <c r="B10361" s="815">
        <f t="shared" ref="B10361:B10424" si="676">B10360+1</f>
        <v>131</v>
      </c>
      <c r="C10361" s="815">
        <f t="shared" ref="C10361:C10424" si="677">C10360-1</f>
        <v>236</v>
      </c>
      <c r="D10361" s="815">
        <f t="shared" ref="D10361:D10424" si="678">D10360-1</f>
        <v>236</v>
      </c>
      <c r="E10361" s="815">
        <v>1988</v>
      </c>
    </row>
    <row r="10362" spans="1:5">
      <c r="A10362" s="816">
        <f t="shared" si="675"/>
        <v>32274</v>
      </c>
      <c r="B10362" s="815">
        <f t="shared" si="676"/>
        <v>132</v>
      </c>
      <c r="C10362" s="815">
        <f t="shared" si="677"/>
        <v>235</v>
      </c>
      <c r="D10362" s="815">
        <f t="shared" si="678"/>
        <v>235</v>
      </c>
      <c r="E10362" s="815">
        <v>1988</v>
      </c>
    </row>
    <row r="10363" spans="1:5">
      <c r="A10363" s="816">
        <f t="shared" si="675"/>
        <v>32275</v>
      </c>
      <c r="B10363" s="815">
        <f t="shared" si="676"/>
        <v>133</v>
      </c>
      <c r="C10363" s="815">
        <f t="shared" si="677"/>
        <v>234</v>
      </c>
      <c r="D10363" s="815">
        <f t="shared" si="678"/>
        <v>234</v>
      </c>
      <c r="E10363" s="815">
        <v>1988</v>
      </c>
    </row>
    <row r="10364" spans="1:5">
      <c r="A10364" s="816">
        <f t="shared" si="675"/>
        <v>32276</v>
      </c>
      <c r="B10364" s="815">
        <f t="shared" si="676"/>
        <v>134</v>
      </c>
      <c r="C10364" s="815">
        <f t="shared" si="677"/>
        <v>233</v>
      </c>
      <c r="D10364" s="815">
        <f t="shared" si="678"/>
        <v>233</v>
      </c>
      <c r="E10364" s="815">
        <v>1988</v>
      </c>
    </row>
    <row r="10365" spans="1:5">
      <c r="A10365" s="816">
        <f t="shared" si="675"/>
        <v>32277</v>
      </c>
      <c r="B10365" s="815">
        <f t="shared" si="676"/>
        <v>135</v>
      </c>
      <c r="C10365" s="815">
        <f t="shared" si="677"/>
        <v>232</v>
      </c>
      <c r="D10365" s="815">
        <f t="shared" si="678"/>
        <v>232</v>
      </c>
      <c r="E10365" s="815">
        <v>1988</v>
      </c>
    </row>
    <row r="10366" spans="1:5">
      <c r="A10366" s="816">
        <f t="shared" si="675"/>
        <v>32278</v>
      </c>
      <c r="B10366" s="815">
        <f t="shared" si="676"/>
        <v>136</v>
      </c>
      <c r="C10366" s="815">
        <f t="shared" si="677"/>
        <v>231</v>
      </c>
      <c r="D10366" s="815">
        <f t="shared" si="678"/>
        <v>231</v>
      </c>
      <c r="E10366" s="815">
        <v>1988</v>
      </c>
    </row>
    <row r="10367" spans="1:5">
      <c r="A10367" s="816">
        <f t="shared" si="675"/>
        <v>32279</v>
      </c>
      <c r="B10367" s="815">
        <f t="shared" si="676"/>
        <v>137</v>
      </c>
      <c r="C10367" s="815">
        <f t="shared" si="677"/>
        <v>230</v>
      </c>
      <c r="D10367" s="815">
        <f t="shared" si="678"/>
        <v>230</v>
      </c>
      <c r="E10367" s="815">
        <v>1988</v>
      </c>
    </row>
    <row r="10368" spans="1:5">
      <c r="A10368" s="816">
        <f>A10367+1</f>
        <v>32280</v>
      </c>
      <c r="B10368" s="815">
        <f>B10367+1</f>
        <v>138</v>
      </c>
      <c r="C10368" s="815">
        <f>C10367-1</f>
        <v>229</v>
      </c>
      <c r="D10368" s="815">
        <f>D10366-1</f>
        <v>230</v>
      </c>
      <c r="E10368" s="815">
        <v>1988</v>
      </c>
    </row>
    <row r="10369" spans="1:5">
      <c r="A10369" s="816">
        <f t="shared" si="675"/>
        <v>32281</v>
      </c>
      <c r="B10369" s="815">
        <f t="shared" si="676"/>
        <v>139</v>
      </c>
      <c r="C10369" s="815">
        <f t="shared" si="677"/>
        <v>228</v>
      </c>
      <c r="D10369" s="815">
        <f t="shared" si="678"/>
        <v>229</v>
      </c>
      <c r="E10369" s="815">
        <v>1988</v>
      </c>
    </row>
    <row r="10370" spans="1:5">
      <c r="A10370" s="816">
        <f t="shared" si="675"/>
        <v>32282</v>
      </c>
      <c r="B10370" s="815">
        <f t="shared" si="676"/>
        <v>140</v>
      </c>
      <c r="C10370" s="815">
        <f t="shared" si="677"/>
        <v>227</v>
      </c>
      <c r="D10370" s="815">
        <f t="shared" si="678"/>
        <v>228</v>
      </c>
      <c r="E10370" s="815">
        <v>1988</v>
      </c>
    </row>
    <row r="10371" spans="1:5">
      <c r="A10371" s="816">
        <f t="shared" si="675"/>
        <v>32283</v>
      </c>
      <c r="B10371" s="815">
        <f t="shared" si="676"/>
        <v>141</v>
      </c>
      <c r="C10371" s="815">
        <f t="shared" si="677"/>
        <v>226</v>
      </c>
      <c r="D10371" s="815">
        <f t="shared" si="678"/>
        <v>227</v>
      </c>
      <c r="E10371" s="815">
        <v>1988</v>
      </c>
    </row>
    <row r="10372" spans="1:5">
      <c r="A10372" s="816">
        <f t="shared" si="675"/>
        <v>32284</v>
      </c>
      <c r="B10372" s="815">
        <f t="shared" si="676"/>
        <v>142</v>
      </c>
      <c r="C10372" s="815">
        <f t="shared" si="677"/>
        <v>225</v>
      </c>
      <c r="D10372" s="815">
        <f t="shared" si="678"/>
        <v>226</v>
      </c>
      <c r="E10372" s="815">
        <v>1988</v>
      </c>
    </row>
    <row r="10373" spans="1:5">
      <c r="A10373" s="816">
        <f t="shared" si="675"/>
        <v>32285</v>
      </c>
      <c r="B10373" s="815">
        <f t="shared" si="676"/>
        <v>143</v>
      </c>
      <c r="C10373" s="815">
        <f t="shared" si="677"/>
        <v>224</v>
      </c>
      <c r="D10373" s="815">
        <f t="shared" si="678"/>
        <v>225</v>
      </c>
      <c r="E10373" s="815">
        <v>1988</v>
      </c>
    </row>
    <row r="10374" spans="1:5">
      <c r="A10374" s="816">
        <f t="shared" si="675"/>
        <v>32286</v>
      </c>
      <c r="B10374" s="815">
        <f t="shared" si="676"/>
        <v>144</v>
      </c>
      <c r="C10374" s="815">
        <f t="shared" si="677"/>
        <v>223</v>
      </c>
      <c r="D10374" s="815">
        <f t="shared" si="678"/>
        <v>224</v>
      </c>
      <c r="E10374" s="815">
        <v>1988</v>
      </c>
    </row>
    <row r="10375" spans="1:5">
      <c r="A10375" s="816">
        <f t="shared" si="675"/>
        <v>32287</v>
      </c>
      <c r="B10375" s="815">
        <f t="shared" si="676"/>
        <v>145</v>
      </c>
      <c r="C10375" s="815">
        <f t="shared" si="677"/>
        <v>222</v>
      </c>
      <c r="D10375" s="815">
        <f t="shared" si="678"/>
        <v>223</v>
      </c>
      <c r="E10375" s="815">
        <v>1988</v>
      </c>
    </row>
    <row r="10376" spans="1:5">
      <c r="A10376" s="816">
        <f t="shared" si="675"/>
        <v>32288</v>
      </c>
      <c r="B10376" s="815">
        <f t="shared" si="676"/>
        <v>146</v>
      </c>
      <c r="C10376" s="815">
        <f t="shared" si="677"/>
        <v>221</v>
      </c>
      <c r="D10376" s="815">
        <f t="shared" si="678"/>
        <v>222</v>
      </c>
      <c r="E10376" s="815">
        <v>1988</v>
      </c>
    </row>
    <row r="10377" spans="1:5">
      <c r="A10377" s="816">
        <f t="shared" si="675"/>
        <v>32289</v>
      </c>
      <c r="B10377" s="815">
        <f t="shared" si="676"/>
        <v>147</v>
      </c>
      <c r="C10377" s="815">
        <f t="shared" si="677"/>
        <v>220</v>
      </c>
      <c r="D10377" s="815">
        <f t="shared" si="678"/>
        <v>221</v>
      </c>
      <c r="E10377" s="815">
        <v>1988</v>
      </c>
    </row>
    <row r="10378" spans="1:5">
      <c r="A10378" s="816">
        <f t="shared" si="675"/>
        <v>32290</v>
      </c>
      <c r="B10378" s="815">
        <f t="shared" si="676"/>
        <v>148</v>
      </c>
      <c r="C10378" s="815">
        <f t="shared" si="677"/>
        <v>219</v>
      </c>
      <c r="D10378" s="815">
        <f t="shared" si="678"/>
        <v>220</v>
      </c>
      <c r="E10378" s="815">
        <v>1988</v>
      </c>
    </row>
    <row r="10379" spans="1:5">
      <c r="A10379" s="816">
        <f t="shared" si="675"/>
        <v>32291</v>
      </c>
      <c r="B10379" s="815">
        <f t="shared" si="676"/>
        <v>149</v>
      </c>
      <c r="C10379" s="815">
        <f t="shared" si="677"/>
        <v>218</v>
      </c>
      <c r="D10379" s="815">
        <f t="shared" si="678"/>
        <v>219</v>
      </c>
      <c r="E10379" s="815">
        <v>1988</v>
      </c>
    </row>
    <row r="10380" spans="1:5">
      <c r="A10380" s="816">
        <f t="shared" si="675"/>
        <v>32292</v>
      </c>
      <c r="B10380" s="815">
        <f t="shared" si="676"/>
        <v>150</v>
      </c>
      <c r="C10380" s="815">
        <f t="shared" si="677"/>
        <v>217</v>
      </c>
      <c r="D10380" s="815">
        <f t="shared" si="678"/>
        <v>218</v>
      </c>
      <c r="E10380" s="815">
        <v>1988</v>
      </c>
    </row>
    <row r="10381" spans="1:5">
      <c r="A10381" s="816">
        <f t="shared" si="675"/>
        <v>32293</v>
      </c>
      <c r="B10381" s="815">
        <f t="shared" si="676"/>
        <v>151</v>
      </c>
      <c r="C10381" s="815">
        <f t="shared" si="677"/>
        <v>216</v>
      </c>
      <c r="D10381" s="815">
        <f t="shared" si="678"/>
        <v>217</v>
      </c>
      <c r="E10381" s="815">
        <v>1988</v>
      </c>
    </row>
    <row r="10382" spans="1:5">
      <c r="A10382" s="816">
        <f t="shared" si="675"/>
        <v>32294</v>
      </c>
      <c r="B10382" s="815">
        <f t="shared" si="676"/>
        <v>152</v>
      </c>
      <c r="C10382" s="815">
        <f t="shared" si="677"/>
        <v>215</v>
      </c>
      <c r="D10382" s="815">
        <f t="shared" si="678"/>
        <v>216</v>
      </c>
      <c r="E10382" s="815">
        <v>1988</v>
      </c>
    </row>
    <row r="10383" spans="1:5">
      <c r="A10383" s="816">
        <f t="shared" si="675"/>
        <v>32295</v>
      </c>
      <c r="B10383" s="815">
        <f t="shared" si="676"/>
        <v>153</v>
      </c>
      <c r="C10383" s="815">
        <f t="shared" si="677"/>
        <v>214</v>
      </c>
      <c r="D10383" s="815">
        <f t="shared" si="678"/>
        <v>215</v>
      </c>
      <c r="E10383" s="815">
        <v>1988</v>
      </c>
    </row>
    <row r="10384" spans="1:5">
      <c r="A10384" s="816">
        <f t="shared" si="675"/>
        <v>32296</v>
      </c>
      <c r="B10384" s="815">
        <f t="shared" si="676"/>
        <v>154</v>
      </c>
      <c r="C10384" s="815">
        <f t="shared" si="677"/>
        <v>213</v>
      </c>
      <c r="D10384" s="815">
        <f t="shared" si="678"/>
        <v>214</v>
      </c>
      <c r="E10384" s="815">
        <v>1988</v>
      </c>
    </row>
    <row r="10385" spans="1:5">
      <c r="A10385" s="816">
        <f t="shared" si="675"/>
        <v>32297</v>
      </c>
      <c r="B10385" s="815">
        <f t="shared" si="676"/>
        <v>155</v>
      </c>
      <c r="C10385" s="815">
        <f t="shared" si="677"/>
        <v>212</v>
      </c>
      <c r="D10385" s="815">
        <f t="shared" si="678"/>
        <v>213</v>
      </c>
      <c r="E10385" s="815">
        <v>1988</v>
      </c>
    </row>
    <row r="10386" spans="1:5">
      <c r="A10386" s="816">
        <f t="shared" si="675"/>
        <v>32298</v>
      </c>
      <c r="B10386" s="815">
        <f t="shared" si="676"/>
        <v>156</v>
      </c>
      <c r="C10386" s="815">
        <f t="shared" si="677"/>
        <v>211</v>
      </c>
      <c r="D10386" s="815">
        <f t="shared" si="678"/>
        <v>212</v>
      </c>
      <c r="E10386" s="815">
        <v>1988</v>
      </c>
    </row>
    <row r="10387" spans="1:5">
      <c r="A10387" s="816">
        <f t="shared" si="675"/>
        <v>32299</v>
      </c>
      <c r="B10387" s="815">
        <f t="shared" si="676"/>
        <v>157</v>
      </c>
      <c r="C10387" s="815">
        <f t="shared" si="677"/>
        <v>210</v>
      </c>
      <c r="D10387" s="815">
        <f t="shared" si="678"/>
        <v>211</v>
      </c>
      <c r="E10387" s="815">
        <v>1988</v>
      </c>
    </row>
    <row r="10388" spans="1:5">
      <c r="A10388" s="816">
        <f t="shared" si="675"/>
        <v>32300</v>
      </c>
      <c r="B10388" s="815">
        <f t="shared" si="676"/>
        <v>158</v>
      </c>
      <c r="C10388" s="815">
        <f t="shared" si="677"/>
        <v>209</v>
      </c>
      <c r="D10388" s="815">
        <f t="shared" si="678"/>
        <v>210</v>
      </c>
      <c r="E10388" s="815">
        <v>1988</v>
      </c>
    </row>
    <row r="10389" spans="1:5">
      <c r="A10389" s="816">
        <f t="shared" si="675"/>
        <v>32301</v>
      </c>
      <c r="B10389" s="815">
        <f t="shared" si="676"/>
        <v>159</v>
      </c>
      <c r="C10389" s="815">
        <f t="shared" si="677"/>
        <v>208</v>
      </c>
      <c r="D10389" s="815">
        <f t="shared" si="678"/>
        <v>209</v>
      </c>
      <c r="E10389" s="815">
        <v>1988</v>
      </c>
    </row>
    <row r="10390" spans="1:5">
      <c r="A10390" s="816">
        <f t="shared" si="675"/>
        <v>32302</v>
      </c>
      <c r="B10390" s="815">
        <f t="shared" si="676"/>
        <v>160</v>
      </c>
      <c r="C10390" s="815">
        <f t="shared" si="677"/>
        <v>207</v>
      </c>
      <c r="D10390" s="815">
        <f t="shared" si="678"/>
        <v>208</v>
      </c>
      <c r="E10390" s="815">
        <v>1988</v>
      </c>
    </row>
    <row r="10391" spans="1:5">
      <c r="A10391" s="816">
        <f t="shared" si="675"/>
        <v>32303</v>
      </c>
      <c r="B10391" s="815">
        <f t="shared" si="676"/>
        <v>161</v>
      </c>
      <c r="C10391" s="815">
        <f t="shared" si="677"/>
        <v>206</v>
      </c>
      <c r="D10391" s="815">
        <f t="shared" si="678"/>
        <v>207</v>
      </c>
      <c r="E10391" s="815">
        <v>1988</v>
      </c>
    </row>
    <row r="10392" spans="1:5">
      <c r="A10392" s="816">
        <f t="shared" si="675"/>
        <v>32304</v>
      </c>
      <c r="B10392" s="815">
        <f t="shared" si="676"/>
        <v>162</v>
      </c>
      <c r="C10392" s="815">
        <f t="shared" si="677"/>
        <v>205</v>
      </c>
      <c r="D10392" s="815">
        <f t="shared" si="678"/>
        <v>206</v>
      </c>
      <c r="E10392" s="815">
        <v>1988</v>
      </c>
    </row>
    <row r="10393" spans="1:5">
      <c r="A10393" s="816">
        <f t="shared" si="675"/>
        <v>32305</v>
      </c>
      <c r="B10393" s="815">
        <f t="shared" si="676"/>
        <v>163</v>
      </c>
      <c r="C10393" s="815">
        <f t="shared" si="677"/>
        <v>204</v>
      </c>
      <c r="D10393" s="815">
        <f t="shared" si="678"/>
        <v>205</v>
      </c>
      <c r="E10393" s="815">
        <v>1988</v>
      </c>
    </row>
    <row r="10394" spans="1:5">
      <c r="A10394" s="816">
        <f t="shared" si="675"/>
        <v>32306</v>
      </c>
      <c r="B10394" s="815">
        <f t="shared" si="676"/>
        <v>164</v>
      </c>
      <c r="C10394" s="815">
        <f t="shared" si="677"/>
        <v>203</v>
      </c>
      <c r="D10394" s="815">
        <f t="shared" si="678"/>
        <v>204</v>
      </c>
      <c r="E10394" s="815">
        <v>1988</v>
      </c>
    </row>
    <row r="10395" spans="1:5">
      <c r="A10395" s="816">
        <f t="shared" si="675"/>
        <v>32307</v>
      </c>
      <c r="B10395" s="815">
        <f t="shared" si="676"/>
        <v>165</v>
      </c>
      <c r="C10395" s="815">
        <f t="shared" si="677"/>
        <v>202</v>
      </c>
      <c r="D10395" s="815">
        <f t="shared" si="678"/>
        <v>203</v>
      </c>
      <c r="E10395" s="815">
        <v>1988</v>
      </c>
    </row>
    <row r="10396" spans="1:5">
      <c r="A10396" s="816">
        <f t="shared" si="675"/>
        <v>32308</v>
      </c>
      <c r="B10396" s="815">
        <f t="shared" si="676"/>
        <v>166</v>
      </c>
      <c r="C10396" s="815">
        <f t="shared" si="677"/>
        <v>201</v>
      </c>
      <c r="D10396" s="815">
        <f t="shared" si="678"/>
        <v>202</v>
      </c>
      <c r="E10396" s="815">
        <v>1988</v>
      </c>
    </row>
    <row r="10397" spans="1:5">
      <c r="A10397" s="816">
        <f t="shared" si="675"/>
        <v>32309</v>
      </c>
      <c r="B10397" s="815">
        <f t="shared" si="676"/>
        <v>167</v>
      </c>
      <c r="C10397" s="815">
        <f t="shared" si="677"/>
        <v>200</v>
      </c>
      <c r="D10397" s="815">
        <f t="shared" si="678"/>
        <v>201</v>
      </c>
      <c r="E10397" s="815">
        <v>1988</v>
      </c>
    </row>
    <row r="10398" spans="1:5">
      <c r="A10398" s="816">
        <f t="shared" si="675"/>
        <v>32310</v>
      </c>
      <c r="B10398" s="815">
        <f t="shared" si="676"/>
        <v>168</v>
      </c>
      <c r="C10398" s="815">
        <f t="shared" si="677"/>
        <v>199</v>
      </c>
      <c r="D10398" s="815">
        <f t="shared" si="678"/>
        <v>200</v>
      </c>
      <c r="E10398" s="815">
        <v>1988</v>
      </c>
    </row>
    <row r="10399" spans="1:5">
      <c r="A10399" s="816">
        <f t="shared" si="675"/>
        <v>32311</v>
      </c>
      <c r="B10399" s="815">
        <f t="shared" si="676"/>
        <v>169</v>
      </c>
      <c r="C10399" s="815">
        <f t="shared" si="677"/>
        <v>198</v>
      </c>
      <c r="D10399" s="815">
        <f t="shared" si="678"/>
        <v>199</v>
      </c>
      <c r="E10399" s="815">
        <v>1988</v>
      </c>
    </row>
    <row r="10400" spans="1:5">
      <c r="A10400" s="816">
        <f t="shared" si="675"/>
        <v>32312</v>
      </c>
      <c r="B10400" s="815">
        <f t="shared" si="676"/>
        <v>170</v>
      </c>
      <c r="C10400" s="815">
        <f t="shared" si="677"/>
        <v>197</v>
      </c>
      <c r="D10400" s="815">
        <f t="shared" si="678"/>
        <v>198</v>
      </c>
      <c r="E10400" s="815">
        <v>1988</v>
      </c>
    </row>
    <row r="10401" spans="1:5">
      <c r="A10401" s="816">
        <f t="shared" si="675"/>
        <v>32313</v>
      </c>
      <c r="B10401" s="815">
        <f t="shared" si="676"/>
        <v>171</v>
      </c>
      <c r="C10401" s="815">
        <f t="shared" si="677"/>
        <v>196</v>
      </c>
      <c r="D10401" s="815">
        <f t="shared" si="678"/>
        <v>197</v>
      </c>
      <c r="E10401" s="815">
        <v>1988</v>
      </c>
    </row>
    <row r="10402" spans="1:5">
      <c r="A10402" s="816">
        <f t="shared" si="675"/>
        <v>32314</v>
      </c>
      <c r="B10402" s="815">
        <f t="shared" si="676"/>
        <v>172</v>
      </c>
      <c r="C10402" s="815">
        <f t="shared" si="677"/>
        <v>195</v>
      </c>
      <c r="D10402" s="815">
        <f t="shared" si="678"/>
        <v>196</v>
      </c>
      <c r="E10402" s="815">
        <v>1988</v>
      </c>
    </row>
    <row r="10403" spans="1:5">
      <c r="A10403" s="816">
        <f t="shared" si="675"/>
        <v>32315</v>
      </c>
      <c r="B10403" s="815">
        <f t="shared" si="676"/>
        <v>173</v>
      </c>
      <c r="C10403" s="815">
        <f t="shared" si="677"/>
        <v>194</v>
      </c>
      <c r="D10403" s="815">
        <f t="shared" si="678"/>
        <v>195</v>
      </c>
      <c r="E10403" s="815">
        <v>1988</v>
      </c>
    </row>
    <row r="10404" spans="1:5">
      <c r="A10404" s="816">
        <f t="shared" si="675"/>
        <v>32316</v>
      </c>
      <c r="B10404" s="815">
        <f t="shared" si="676"/>
        <v>174</v>
      </c>
      <c r="C10404" s="815">
        <f t="shared" si="677"/>
        <v>193</v>
      </c>
      <c r="D10404" s="815">
        <f t="shared" si="678"/>
        <v>194</v>
      </c>
      <c r="E10404" s="815">
        <v>1988</v>
      </c>
    </row>
    <row r="10405" spans="1:5">
      <c r="A10405" s="816">
        <f t="shared" si="675"/>
        <v>32317</v>
      </c>
      <c r="B10405" s="815">
        <f t="shared" si="676"/>
        <v>175</v>
      </c>
      <c r="C10405" s="815">
        <f t="shared" si="677"/>
        <v>192</v>
      </c>
      <c r="D10405" s="815">
        <f t="shared" si="678"/>
        <v>193</v>
      </c>
      <c r="E10405" s="815">
        <v>1988</v>
      </c>
    </row>
    <row r="10406" spans="1:5">
      <c r="A10406" s="816">
        <f t="shared" si="675"/>
        <v>32318</v>
      </c>
      <c r="B10406" s="815">
        <f t="shared" si="676"/>
        <v>176</v>
      </c>
      <c r="C10406" s="815">
        <f t="shared" si="677"/>
        <v>191</v>
      </c>
      <c r="D10406" s="815">
        <f t="shared" si="678"/>
        <v>192</v>
      </c>
      <c r="E10406" s="815">
        <v>1988</v>
      </c>
    </row>
    <row r="10407" spans="1:5">
      <c r="A10407" s="816">
        <f t="shared" si="675"/>
        <v>32319</v>
      </c>
      <c r="B10407" s="815">
        <f t="shared" si="676"/>
        <v>177</v>
      </c>
      <c r="C10407" s="815">
        <f t="shared" si="677"/>
        <v>190</v>
      </c>
      <c r="D10407" s="815">
        <f t="shared" si="678"/>
        <v>191</v>
      </c>
      <c r="E10407" s="815">
        <v>1988</v>
      </c>
    </row>
    <row r="10408" spans="1:5">
      <c r="A10408" s="816">
        <f t="shared" si="675"/>
        <v>32320</v>
      </c>
      <c r="B10408" s="815">
        <f t="shared" si="676"/>
        <v>178</v>
      </c>
      <c r="C10408" s="815">
        <f t="shared" si="677"/>
        <v>189</v>
      </c>
      <c r="D10408" s="815">
        <f t="shared" si="678"/>
        <v>190</v>
      </c>
      <c r="E10408" s="815">
        <v>1988</v>
      </c>
    </row>
    <row r="10409" spans="1:5">
      <c r="A10409" s="816">
        <f t="shared" si="675"/>
        <v>32321</v>
      </c>
      <c r="B10409" s="815">
        <f t="shared" si="676"/>
        <v>179</v>
      </c>
      <c r="C10409" s="815">
        <f t="shared" si="677"/>
        <v>188</v>
      </c>
      <c r="D10409" s="815">
        <f t="shared" si="678"/>
        <v>189</v>
      </c>
      <c r="E10409" s="815">
        <v>1988</v>
      </c>
    </row>
    <row r="10410" spans="1:5">
      <c r="A10410" s="816">
        <f t="shared" si="675"/>
        <v>32322</v>
      </c>
      <c r="B10410" s="815">
        <f t="shared" si="676"/>
        <v>180</v>
      </c>
      <c r="C10410" s="815">
        <f t="shared" si="677"/>
        <v>187</v>
      </c>
      <c r="D10410" s="815">
        <f t="shared" si="678"/>
        <v>188</v>
      </c>
      <c r="E10410" s="815">
        <v>1988</v>
      </c>
    </row>
    <row r="10411" spans="1:5">
      <c r="A10411" s="816">
        <f t="shared" si="675"/>
        <v>32323</v>
      </c>
      <c r="B10411" s="815">
        <f t="shared" si="676"/>
        <v>181</v>
      </c>
      <c r="C10411" s="815">
        <f t="shared" si="677"/>
        <v>186</v>
      </c>
      <c r="D10411" s="815">
        <f t="shared" si="678"/>
        <v>187</v>
      </c>
      <c r="E10411" s="815">
        <v>1988</v>
      </c>
    </row>
    <row r="10412" spans="1:5">
      <c r="A10412" s="816">
        <f t="shared" si="675"/>
        <v>32324</v>
      </c>
      <c r="B10412" s="815">
        <f t="shared" si="676"/>
        <v>182</v>
      </c>
      <c r="C10412" s="815">
        <f t="shared" si="677"/>
        <v>185</v>
      </c>
      <c r="D10412" s="815">
        <f t="shared" si="678"/>
        <v>186</v>
      </c>
      <c r="E10412" s="815">
        <v>1988</v>
      </c>
    </row>
    <row r="10413" spans="1:5">
      <c r="A10413" s="816">
        <f t="shared" si="675"/>
        <v>32325</v>
      </c>
      <c r="B10413" s="815">
        <f t="shared" si="676"/>
        <v>183</v>
      </c>
      <c r="C10413" s="815">
        <f t="shared" si="677"/>
        <v>184</v>
      </c>
      <c r="D10413" s="815">
        <f t="shared" si="678"/>
        <v>185</v>
      </c>
      <c r="E10413" s="815">
        <v>1988</v>
      </c>
    </row>
    <row r="10414" spans="1:5">
      <c r="A10414" s="816">
        <f t="shared" si="675"/>
        <v>32326</v>
      </c>
      <c r="B10414" s="815">
        <f t="shared" si="676"/>
        <v>184</v>
      </c>
      <c r="C10414" s="815">
        <f t="shared" si="677"/>
        <v>183</v>
      </c>
      <c r="D10414" s="815">
        <f t="shared" si="678"/>
        <v>184</v>
      </c>
      <c r="E10414" s="815">
        <v>1988</v>
      </c>
    </row>
    <row r="10415" spans="1:5">
      <c r="A10415" s="816">
        <f t="shared" si="675"/>
        <v>32327</v>
      </c>
      <c r="B10415" s="815">
        <f t="shared" si="676"/>
        <v>185</v>
      </c>
      <c r="C10415" s="815">
        <f t="shared" si="677"/>
        <v>182</v>
      </c>
      <c r="D10415" s="815">
        <f t="shared" si="678"/>
        <v>183</v>
      </c>
      <c r="E10415" s="815">
        <v>1988</v>
      </c>
    </row>
    <row r="10416" spans="1:5">
      <c r="A10416" s="816">
        <f t="shared" si="675"/>
        <v>32328</v>
      </c>
      <c r="B10416" s="815">
        <f t="shared" si="676"/>
        <v>186</v>
      </c>
      <c r="C10416" s="815">
        <f t="shared" si="677"/>
        <v>181</v>
      </c>
      <c r="D10416" s="815">
        <f t="shared" si="678"/>
        <v>182</v>
      </c>
      <c r="E10416" s="815">
        <v>1988</v>
      </c>
    </row>
    <row r="10417" spans="1:5">
      <c r="A10417" s="816">
        <f t="shared" si="675"/>
        <v>32329</v>
      </c>
      <c r="B10417" s="815">
        <f t="shared" si="676"/>
        <v>187</v>
      </c>
      <c r="C10417" s="815">
        <f t="shared" si="677"/>
        <v>180</v>
      </c>
      <c r="D10417" s="815">
        <f t="shared" si="678"/>
        <v>181</v>
      </c>
      <c r="E10417" s="815">
        <v>1988</v>
      </c>
    </row>
    <row r="10418" spans="1:5">
      <c r="A10418" s="816">
        <f t="shared" si="675"/>
        <v>32330</v>
      </c>
      <c r="B10418" s="815">
        <f t="shared" si="676"/>
        <v>188</v>
      </c>
      <c r="C10418" s="815">
        <f t="shared" si="677"/>
        <v>179</v>
      </c>
      <c r="D10418" s="815">
        <f t="shared" si="678"/>
        <v>180</v>
      </c>
      <c r="E10418" s="815">
        <v>1988</v>
      </c>
    </row>
    <row r="10419" spans="1:5">
      <c r="A10419" s="816">
        <f t="shared" ref="A10419:A10482" si="679">A10418+1</f>
        <v>32331</v>
      </c>
      <c r="B10419" s="815">
        <f t="shared" si="676"/>
        <v>189</v>
      </c>
      <c r="C10419" s="815">
        <f t="shared" si="677"/>
        <v>178</v>
      </c>
      <c r="D10419" s="815">
        <f t="shared" si="678"/>
        <v>179</v>
      </c>
      <c r="E10419" s="815">
        <v>1988</v>
      </c>
    </row>
    <row r="10420" spans="1:5">
      <c r="A10420" s="816">
        <f t="shared" si="679"/>
        <v>32332</v>
      </c>
      <c r="B10420" s="815">
        <f t="shared" si="676"/>
        <v>190</v>
      </c>
      <c r="C10420" s="815">
        <f t="shared" si="677"/>
        <v>177</v>
      </c>
      <c r="D10420" s="815">
        <f t="shared" si="678"/>
        <v>178</v>
      </c>
      <c r="E10420" s="815">
        <v>1988</v>
      </c>
    </row>
    <row r="10421" spans="1:5">
      <c r="A10421" s="816">
        <f t="shared" si="679"/>
        <v>32333</v>
      </c>
      <c r="B10421" s="815">
        <f t="shared" si="676"/>
        <v>191</v>
      </c>
      <c r="C10421" s="815">
        <f t="shared" si="677"/>
        <v>176</v>
      </c>
      <c r="D10421" s="815">
        <f t="shared" si="678"/>
        <v>177</v>
      </c>
      <c r="E10421" s="815">
        <v>1988</v>
      </c>
    </row>
    <row r="10422" spans="1:5">
      <c r="A10422" s="816">
        <f t="shared" si="679"/>
        <v>32334</v>
      </c>
      <c r="B10422" s="815">
        <f t="shared" si="676"/>
        <v>192</v>
      </c>
      <c r="C10422" s="815">
        <f t="shared" si="677"/>
        <v>175</v>
      </c>
      <c r="D10422" s="815">
        <f t="shared" si="678"/>
        <v>176</v>
      </c>
      <c r="E10422" s="815">
        <v>1988</v>
      </c>
    </row>
    <row r="10423" spans="1:5">
      <c r="A10423" s="816">
        <f t="shared" si="679"/>
        <v>32335</v>
      </c>
      <c r="B10423" s="815">
        <f t="shared" si="676"/>
        <v>193</v>
      </c>
      <c r="C10423" s="815">
        <f t="shared" si="677"/>
        <v>174</v>
      </c>
      <c r="D10423" s="815">
        <f t="shared" si="678"/>
        <v>175</v>
      </c>
      <c r="E10423" s="815">
        <v>1988</v>
      </c>
    </row>
    <row r="10424" spans="1:5">
      <c r="A10424" s="816">
        <f t="shared" si="679"/>
        <v>32336</v>
      </c>
      <c r="B10424" s="815">
        <f t="shared" si="676"/>
        <v>194</v>
      </c>
      <c r="C10424" s="815">
        <f t="shared" si="677"/>
        <v>173</v>
      </c>
      <c r="D10424" s="815">
        <f t="shared" si="678"/>
        <v>174</v>
      </c>
      <c r="E10424" s="815">
        <v>1988</v>
      </c>
    </row>
    <row r="10425" spans="1:5">
      <c r="A10425" s="816">
        <f t="shared" si="679"/>
        <v>32337</v>
      </c>
      <c r="B10425" s="815">
        <f t="shared" ref="B10425:B10488" si="680">B10424+1</f>
        <v>195</v>
      </c>
      <c r="C10425" s="815">
        <f t="shared" ref="C10425:C10488" si="681">C10424-1</f>
        <v>172</v>
      </c>
      <c r="D10425" s="815">
        <f t="shared" ref="D10425:D10488" si="682">D10424-1</f>
        <v>173</v>
      </c>
      <c r="E10425" s="815">
        <v>1988</v>
      </c>
    </row>
    <row r="10426" spans="1:5">
      <c r="A10426" s="816">
        <f t="shared" si="679"/>
        <v>32338</v>
      </c>
      <c r="B10426" s="815">
        <f t="shared" si="680"/>
        <v>196</v>
      </c>
      <c r="C10426" s="815">
        <f t="shared" si="681"/>
        <v>171</v>
      </c>
      <c r="D10426" s="815">
        <f t="shared" si="682"/>
        <v>172</v>
      </c>
      <c r="E10426" s="815">
        <v>1988</v>
      </c>
    </row>
    <row r="10427" spans="1:5">
      <c r="A10427" s="816">
        <f t="shared" si="679"/>
        <v>32339</v>
      </c>
      <c r="B10427" s="815">
        <f t="shared" si="680"/>
        <v>197</v>
      </c>
      <c r="C10427" s="815">
        <f t="shared" si="681"/>
        <v>170</v>
      </c>
      <c r="D10427" s="815">
        <f t="shared" si="682"/>
        <v>171</v>
      </c>
      <c r="E10427" s="815">
        <v>1988</v>
      </c>
    </row>
    <row r="10428" spans="1:5">
      <c r="A10428" s="816">
        <f t="shared" si="679"/>
        <v>32340</v>
      </c>
      <c r="B10428" s="815">
        <f t="shared" si="680"/>
        <v>198</v>
      </c>
      <c r="C10428" s="815">
        <f t="shared" si="681"/>
        <v>169</v>
      </c>
      <c r="D10428" s="815">
        <f t="shared" si="682"/>
        <v>170</v>
      </c>
      <c r="E10428" s="815">
        <v>1988</v>
      </c>
    </row>
    <row r="10429" spans="1:5">
      <c r="A10429" s="816">
        <f t="shared" si="679"/>
        <v>32341</v>
      </c>
      <c r="B10429" s="815">
        <f t="shared" si="680"/>
        <v>199</v>
      </c>
      <c r="C10429" s="815">
        <f t="shared" si="681"/>
        <v>168</v>
      </c>
      <c r="D10429" s="815">
        <f t="shared" si="682"/>
        <v>169</v>
      </c>
      <c r="E10429" s="815">
        <v>1988</v>
      </c>
    </row>
    <row r="10430" spans="1:5">
      <c r="A10430" s="816">
        <f t="shared" si="679"/>
        <v>32342</v>
      </c>
      <c r="B10430" s="815">
        <f t="shared" si="680"/>
        <v>200</v>
      </c>
      <c r="C10430" s="815">
        <f t="shared" si="681"/>
        <v>167</v>
      </c>
      <c r="D10430" s="815">
        <f t="shared" si="682"/>
        <v>168</v>
      </c>
      <c r="E10430" s="815">
        <v>1988</v>
      </c>
    </row>
    <row r="10431" spans="1:5">
      <c r="A10431" s="816">
        <f t="shared" si="679"/>
        <v>32343</v>
      </c>
      <c r="B10431" s="815">
        <f t="shared" si="680"/>
        <v>201</v>
      </c>
      <c r="C10431" s="815">
        <f t="shared" si="681"/>
        <v>166</v>
      </c>
      <c r="D10431" s="815">
        <f t="shared" si="682"/>
        <v>167</v>
      </c>
      <c r="E10431" s="815">
        <v>1988</v>
      </c>
    </row>
    <row r="10432" spans="1:5">
      <c r="A10432" s="816">
        <f t="shared" si="679"/>
        <v>32344</v>
      </c>
      <c r="B10432" s="815">
        <f t="shared" si="680"/>
        <v>202</v>
      </c>
      <c r="C10432" s="815">
        <f t="shared" si="681"/>
        <v>165</v>
      </c>
      <c r="D10432" s="815">
        <f t="shared" si="682"/>
        <v>166</v>
      </c>
      <c r="E10432" s="815">
        <v>1988</v>
      </c>
    </row>
    <row r="10433" spans="1:5">
      <c r="A10433" s="816">
        <f t="shared" si="679"/>
        <v>32345</v>
      </c>
      <c r="B10433" s="815">
        <f t="shared" si="680"/>
        <v>203</v>
      </c>
      <c r="C10433" s="815">
        <f t="shared" si="681"/>
        <v>164</v>
      </c>
      <c r="D10433" s="815">
        <f t="shared" si="682"/>
        <v>165</v>
      </c>
      <c r="E10433" s="815">
        <v>1988</v>
      </c>
    </row>
    <row r="10434" spans="1:5">
      <c r="A10434" s="816">
        <f t="shared" si="679"/>
        <v>32346</v>
      </c>
      <c r="B10434" s="815">
        <f t="shared" si="680"/>
        <v>204</v>
      </c>
      <c r="C10434" s="815">
        <f t="shared" si="681"/>
        <v>163</v>
      </c>
      <c r="D10434" s="815">
        <f t="shared" si="682"/>
        <v>164</v>
      </c>
      <c r="E10434" s="815">
        <v>1988</v>
      </c>
    </row>
    <row r="10435" spans="1:5">
      <c r="A10435" s="816">
        <f t="shared" si="679"/>
        <v>32347</v>
      </c>
      <c r="B10435" s="815">
        <f t="shared" si="680"/>
        <v>205</v>
      </c>
      <c r="C10435" s="815">
        <f t="shared" si="681"/>
        <v>162</v>
      </c>
      <c r="D10435" s="815">
        <f t="shared" si="682"/>
        <v>163</v>
      </c>
      <c r="E10435" s="815">
        <v>1988</v>
      </c>
    </row>
    <row r="10436" spans="1:5">
      <c r="A10436" s="816">
        <f t="shared" si="679"/>
        <v>32348</v>
      </c>
      <c r="B10436" s="815">
        <f t="shared" si="680"/>
        <v>206</v>
      </c>
      <c r="C10436" s="815">
        <f t="shared" si="681"/>
        <v>161</v>
      </c>
      <c r="D10436" s="815">
        <f t="shared" si="682"/>
        <v>162</v>
      </c>
      <c r="E10436" s="815">
        <v>1988</v>
      </c>
    </row>
    <row r="10437" spans="1:5">
      <c r="A10437" s="816">
        <f t="shared" si="679"/>
        <v>32349</v>
      </c>
      <c r="B10437" s="815">
        <f t="shared" si="680"/>
        <v>207</v>
      </c>
      <c r="C10437" s="815">
        <f t="shared" si="681"/>
        <v>160</v>
      </c>
      <c r="D10437" s="815">
        <f t="shared" si="682"/>
        <v>161</v>
      </c>
      <c r="E10437" s="815">
        <v>1988</v>
      </c>
    </row>
    <row r="10438" spans="1:5">
      <c r="A10438" s="816">
        <f t="shared" si="679"/>
        <v>32350</v>
      </c>
      <c r="B10438" s="815">
        <f t="shared" si="680"/>
        <v>208</v>
      </c>
      <c r="C10438" s="815">
        <f t="shared" si="681"/>
        <v>159</v>
      </c>
      <c r="D10438" s="815">
        <f t="shared" si="682"/>
        <v>160</v>
      </c>
      <c r="E10438" s="815">
        <v>1988</v>
      </c>
    </row>
    <row r="10439" spans="1:5">
      <c r="A10439" s="816">
        <f t="shared" si="679"/>
        <v>32351</v>
      </c>
      <c r="B10439" s="815">
        <f t="shared" si="680"/>
        <v>209</v>
      </c>
      <c r="C10439" s="815">
        <f t="shared" si="681"/>
        <v>158</v>
      </c>
      <c r="D10439" s="815">
        <f t="shared" si="682"/>
        <v>159</v>
      </c>
      <c r="E10439" s="815">
        <v>1988</v>
      </c>
    </row>
    <row r="10440" spans="1:5">
      <c r="A10440" s="816">
        <f t="shared" si="679"/>
        <v>32352</v>
      </c>
      <c r="B10440" s="815">
        <f t="shared" si="680"/>
        <v>210</v>
      </c>
      <c r="C10440" s="815">
        <f t="shared" si="681"/>
        <v>157</v>
      </c>
      <c r="D10440" s="815">
        <f t="shared" si="682"/>
        <v>158</v>
      </c>
      <c r="E10440" s="815">
        <v>1988</v>
      </c>
    </row>
    <row r="10441" spans="1:5">
      <c r="A10441" s="816">
        <f t="shared" si="679"/>
        <v>32353</v>
      </c>
      <c r="B10441" s="815">
        <f t="shared" si="680"/>
        <v>211</v>
      </c>
      <c r="C10441" s="815">
        <f t="shared" si="681"/>
        <v>156</v>
      </c>
      <c r="D10441" s="815">
        <f t="shared" si="682"/>
        <v>157</v>
      </c>
      <c r="E10441" s="815">
        <v>1988</v>
      </c>
    </row>
    <row r="10442" spans="1:5">
      <c r="A10442" s="816">
        <f t="shared" si="679"/>
        <v>32354</v>
      </c>
      <c r="B10442" s="815">
        <f t="shared" si="680"/>
        <v>212</v>
      </c>
      <c r="C10442" s="815">
        <f t="shared" si="681"/>
        <v>155</v>
      </c>
      <c r="D10442" s="815">
        <f t="shared" si="682"/>
        <v>156</v>
      </c>
      <c r="E10442" s="815">
        <v>1988</v>
      </c>
    </row>
    <row r="10443" spans="1:5">
      <c r="A10443" s="816">
        <f t="shared" si="679"/>
        <v>32355</v>
      </c>
      <c r="B10443" s="815">
        <f t="shared" si="680"/>
        <v>213</v>
      </c>
      <c r="C10443" s="815">
        <f t="shared" si="681"/>
        <v>154</v>
      </c>
      <c r="D10443" s="815">
        <f t="shared" si="682"/>
        <v>155</v>
      </c>
      <c r="E10443" s="815">
        <v>1988</v>
      </c>
    </row>
    <row r="10444" spans="1:5">
      <c r="A10444" s="816">
        <f t="shared" si="679"/>
        <v>32356</v>
      </c>
      <c r="B10444" s="815">
        <f t="shared" si="680"/>
        <v>214</v>
      </c>
      <c r="C10444" s="815">
        <f t="shared" si="681"/>
        <v>153</v>
      </c>
      <c r="D10444" s="815">
        <f t="shared" si="682"/>
        <v>154</v>
      </c>
      <c r="E10444" s="815">
        <v>1988</v>
      </c>
    </row>
    <row r="10445" spans="1:5">
      <c r="A10445" s="816">
        <f t="shared" si="679"/>
        <v>32357</v>
      </c>
      <c r="B10445" s="815">
        <f t="shared" si="680"/>
        <v>215</v>
      </c>
      <c r="C10445" s="815">
        <f t="shared" si="681"/>
        <v>152</v>
      </c>
      <c r="D10445" s="815">
        <f t="shared" si="682"/>
        <v>153</v>
      </c>
      <c r="E10445" s="815">
        <v>1988</v>
      </c>
    </row>
    <row r="10446" spans="1:5">
      <c r="A10446" s="816">
        <f t="shared" si="679"/>
        <v>32358</v>
      </c>
      <c r="B10446" s="815">
        <f t="shared" si="680"/>
        <v>216</v>
      </c>
      <c r="C10446" s="815">
        <f t="shared" si="681"/>
        <v>151</v>
      </c>
      <c r="D10446" s="815">
        <f t="shared" si="682"/>
        <v>152</v>
      </c>
      <c r="E10446" s="815">
        <v>1988</v>
      </c>
    </row>
    <row r="10447" spans="1:5">
      <c r="A10447" s="816">
        <f t="shared" si="679"/>
        <v>32359</v>
      </c>
      <c r="B10447" s="815">
        <f t="shared" si="680"/>
        <v>217</v>
      </c>
      <c r="C10447" s="815">
        <f t="shared" si="681"/>
        <v>150</v>
      </c>
      <c r="D10447" s="815">
        <f t="shared" si="682"/>
        <v>151</v>
      </c>
      <c r="E10447" s="815">
        <v>1988</v>
      </c>
    </row>
    <row r="10448" spans="1:5">
      <c r="A10448" s="816">
        <f t="shared" si="679"/>
        <v>32360</v>
      </c>
      <c r="B10448" s="815">
        <f t="shared" si="680"/>
        <v>218</v>
      </c>
      <c r="C10448" s="815">
        <f t="shared" si="681"/>
        <v>149</v>
      </c>
      <c r="D10448" s="815">
        <f t="shared" si="682"/>
        <v>150</v>
      </c>
      <c r="E10448" s="815">
        <v>1988</v>
      </c>
    </row>
    <row r="10449" spans="1:5">
      <c r="A10449" s="816">
        <f t="shared" si="679"/>
        <v>32361</v>
      </c>
      <c r="B10449" s="815">
        <f t="shared" si="680"/>
        <v>219</v>
      </c>
      <c r="C10449" s="815">
        <f t="shared" si="681"/>
        <v>148</v>
      </c>
      <c r="D10449" s="815">
        <f t="shared" si="682"/>
        <v>149</v>
      </c>
      <c r="E10449" s="815">
        <v>1988</v>
      </c>
    </row>
    <row r="10450" spans="1:5">
      <c r="A10450" s="816">
        <f t="shared" si="679"/>
        <v>32362</v>
      </c>
      <c r="B10450" s="815">
        <f t="shared" si="680"/>
        <v>220</v>
      </c>
      <c r="C10450" s="815">
        <f t="shared" si="681"/>
        <v>147</v>
      </c>
      <c r="D10450" s="815">
        <f t="shared" si="682"/>
        <v>148</v>
      </c>
      <c r="E10450" s="815">
        <v>1988</v>
      </c>
    </row>
    <row r="10451" spans="1:5">
      <c r="A10451" s="816">
        <f t="shared" si="679"/>
        <v>32363</v>
      </c>
      <c r="B10451" s="815">
        <f t="shared" si="680"/>
        <v>221</v>
      </c>
      <c r="C10451" s="815">
        <f t="shared" si="681"/>
        <v>146</v>
      </c>
      <c r="D10451" s="815">
        <f t="shared" si="682"/>
        <v>147</v>
      </c>
      <c r="E10451" s="815">
        <v>1988</v>
      </c>
    </row>
    <row r="10452" spans="1:5">
      <c r="A10452" s="816">
        <f t="shared" si="679"/>
        <v>32364</v>
      </c>
      <c r="B10452" s="815">
        <f t="shared" si="680"/>
        <v>222</v>
      </c>
      <c r="C10452" s="815">
        <f t="shared" si="681"/>
        <v>145</v>
      </c>
      <c r="D10452" s="815">
        <f t="shared" si="682"/>
        <v>146</v>
      </c>
      <c r="E10452" s="815">
        <v>1988</v>
      </c>
    </row>
    <row r="10453" spans="1:5">
      <c r="A10453" s="816">
        <f t="shared" si="679"/>
        <v>32365</v>
      </c>
      <c r="B10453" s="815">
        <f t="shared" si="680"/>
        <v>223</v>
      </c>
      <c r="C10453" s="815">
        <f t="shared" si="681"/>
        <v>144</v>
      </c>
      <c r="D10453" s="815">
        <f t="shared" si="682"/>
        <v>145</v>
      </c>
      <c r="E10453" s="815">
        <v>1988</v>
      </c>
    </row>
    <row r="10454" spans="1:5">
      <c r="A10454" s="816">
        <f t="shared" si="679"/>
        <v>32366</v>
      </c>
      <c r="B10454" s="815">
        <f t="shared" si="680"/>
        <v>224</v>
      </c>
      <c r="C10454" s="815">
        <f t="shared" si="681"/>
        <v>143</v>
      </c>
      <c r="D10454" s="815">
        <f t="shared" si="682"/>
        <v>144</v>
      </c>
      <c r="E10454" s="815">
        <v>1988</v>
      </c>
    </row>
    <row r="10455" spans="1:5">
      <c r="A10455" s="816">
        <f t="shared" si="679"/>
        <v>32367</v>
      </c>
      <c r="B10455" s="815">
        <f t="shared" si="680"/>
        <v>225</v>
      </c>
      <c r="C10455" s="815">
        <f t="shared" si="681"/>
        <v>142</v>
      </c>
      <c r="D10455" s="815">
        <f t="shared" si="682"/>
        <v>143</v>
      </c>
      <c r="E10455" s="815">
        <v>1988</v>
      </c>
    </row>
    <row r="10456" spans="1:5">
      <c r="A10456" s="816">
        <f t="shared" si="679"/>
        <v>32368</v>
      </c>
      <c r="B10456" s="815">
        <f t="shared" si="680"/>
        <v>226</v>
      </c>
      <c r="C10456" s="815">
        <f t="shared" si="681"/>
        <v>141</v>
      </c>
      <c r="D10456" s="815">
        <f t="shared" si="682"/>
        <v>142</v>
      </c>
      <c r="E10456" s="815">
        <v>1988</v>
      </c>
    </row>
    <row r="10457" spans="1:5">
      <c r="A10457" s="816">
        <f t="shared" si="679"/>
        <v>32369</v>
      </c>
      <c r="B10457" s="815">
        <f t="shared" si="680"/>
        <v>227</v>
      </c>
      <c r="C10457" s="815">
        <f t="shared" si="681"/>
        <v>140</v>
      </c>
      <c r="D10457" s="815">
        <f t="shared" si="682"/>
        <v>141</v>
      </c>
      <c r="E10457" s="815">
        <v>1988</v>
      </c>
    </row>
    <row r="10458" spans="1:5">
      <c r="A10458" s="816">
        <f t="shared" si="679"/>
        <v>32370</v>
      </c>
      <c r="B10458" s="815">
        <f t="shared" si="680"/>
        <v>228</v>
      </c>
      <c r="C10458" s="815">
        <f t="shared" si="681"/>
        <v>139</v>
      </c>
      <c r="D10458" s="815">
        <f t="shared" si="682"/>
        <v>140</v>
      </c>
      <c r="E10458" s="815">
        <v>1988</v>
      </c>
    </row>
    <row r="10459" spans="1:5">
      <c r="A10459" s="816">
        <f t="shared" si="679"/>
        <v>32371</v>
      </c>
      <c r="B10459" s="815">
        <f t="shared" si="680"/>
        <v>229</v>
      </c>
      <c r="C10459" s="815">
        <f t="shared" si="681"/>
        <v>138</v>
      </c>
      <c r="D10459" s="815">
        <f t="shared" si="682"/>
        <v>139</v>
      </c>
      <c r="E10459" s="815">
        <v>1988</v>
      </c>
    </row>
    <row r="10460" spans="1:5">
      <c r="A10460" s="816">
        <f t="shared" si="679"/>
        <v>32372</v>
      </c>
      <c r="B10460" s="815">
        <f t="shared" si="680"/>
        <v>230</v>
      </c>
      <c r="C10460" s="815">
        <f t="shared" si="681"/>
        <v>137</v>
      </c>
      <c r="D10460" s="815">
        <f t="shared" si="682"/>
        <v>138</v>
      </c>
      <c r="E10460" s="815">
        <v>1988</v>
      </c>
    </row>
    <row r="10461" spans="1:5">
      <c r="A10461" s="816">
        <f t="shared" si="679"/>
        <v>32373</v>
      </c>
      <c r="B10461" s="815">
        <f t="shared" si="680"/>
        <v>231</v>
      </c>
      <c r="C10461" s="815">
        <f t="shared" si="681"/>
        <v>136</v>
      </c>
      <c r="D10461" s="815">
        <f t="shared" si="682"/>
        <v>137</v>
      </c>
      <c r="E10461" s="815">
        <v>1988</v>
      </c>
    </row>
    <row r="10462" spans="1:5">
      <c r="A10462" s="816">
        <f t="shared" si="679"/>
        <v>32374</v>
      </c>
      <c r="B10462" s="815">
        <f t="shared" si="680"/>
        <v>232</v>
      </c>
      <c r="C10462" s="815">
        <f t="shared" si="681"/>
        <v>135</v>
      </c>
      <c r="D10462" s="815">
        <f t="shared" si="682"/>
        <v>136</v>
      </c>
      <c r="E10462" s="815">
        <v>1988</v>
      </c>
    </row>
    <row r="10463" spans="1:5">
      <c r="A10463" s="816">
        <f t="shared" si="679"/>
        <v>32375</v>
      </c>
      <c r="B10463" s="815">
        <f t="shared" si="680"/>
        <v>233</v>
      </c>
      <c r="C10463" s="815">
        <f t="shared" si="681"/>
        <v>134</v>
      </c>
      <c r="D10463" s="815">
        <f t="shared" si="682"/>
        <v>135</v>
      </c>
      <c r="E10463" s="815">
        <v>1988</v>
      </c>
    </row>
    <row r="10464" spans="1:5">
      <c r="A10464" s="816">
        <f t="shared" si="679"/>
        <v>32376</v>
      </c>
      <c r="B10464" s="815">
        <f t="shared" si="680"/>
        <v>234</v>
      </c>
      <c r="C10464" s="815">
        <f t="shared" si="681"/>
        <v>133</v>
      </c>
      <c r="D10464" s="815">
        <f t="shared" si="682"/>
        <v>134</v>
      </c>
      <c r="E10464" s="815">
        <v>1988</v>
      </c>
    </row>
    <row r="10465" spans="1:5">
      <c r="A10465" s="816">
        <f t="shared" si="679"/>
        <v>32377</v>
      </c>
      <c r="B10465" s="815">
        <f t="shared" si="680"/>
        <v>235</v>
      </c>
      <c r="C10465" s="815">
        <f t="shared" si="681"/>
        <v>132</v>
      </c>
      <c r="D10465" s="815">
        <f t="shared" si="682"/>
        <v>133</v>
      </c>
      <c r="E10465" s="815">
        <v>1988</v>
      </c>
    </row>
    <row r="10466" spans="1:5">
      <c r="A10466" s="816">
        <f t="shared" si="679"/>
        <v>32378</v>
      </c>
      <c r="B10466" s="815">
        <f t="shared" si="680"/>
        <v>236</v>
      </c>
      <c r="C10466" s="815">
        <f t="shared" si="681"/>
        <v>131</v>
      </c>
      <c r="D10466" s="815">
        <f t="shared" si="682"/>
        <v>132</v>
      </c>
      <c r="E10466" s="815">
        <v>1988</v>
      </c>
    </row>
    <row r="10467" spans="1:5">
      <c r="A10467" s="816">
        <f t="shared" si="679"/>
        <v>32379</v>
      </c>
      <c r="B10467" s="815">
        <f t="shared" si="680"/>
        <v>237</v>
      </c>
      <c r="C10467" s="815">
        <f t="shared" si="681"/>
        <v>130</v>
      </c>
      <c r="D10467" s="815">
        <f t="shared" si="682"/>
        <v>131</v>
      </c>
      <c r="E10467" s="815">
        <v>1988</v>
      </c>
    </row>
    <row r="10468" spans="1:5">
      <c r="A10468" s="816">
        <f t="shared" si="679"/>
        <v>32380</v>
      </c>
      <c r="B10468" s="815">
        <f t="shared" si="680"/>
        <v>238</v>
      </c>
      <c r="C10468" s="815">
        <f t="shared" si="681"/>
        <v>129</v>
      </c>
      <c r="D10468" s="815">
        <f t="shared" si="682"/>
        <v>130</v>
      </c>
      <c r="E10468" s="815">
        <v>1988</v>
      </c>
    </row>
    <row r="10469" spans="1:5">
      <c r="A10469" s="816">
        <f t="shared" si="679"/>
        <v>32381</v>
      </c>
      <c r="B10469" s="815">
        <f t="shared" si="680"/>
        <v>239</v>
      </c>
      <c r="C10469" s="815">
        <f t="shared" si="681"/>
        <v>128</v>
      </c>
      <c r="D10469" s="815">
        <f t="shared" si="682"/>
        <v>129</v>
      </c>
      <c r="E10469" s="815">
        <v>1988</v>
      </c>
    </row>
    <row r="10470" spans="1:5">
      <c r="A10470" s="816">
        <f t="shared" si="679"/>
        <v>32382</v>
      </c>
      <c r="B10470" s="815">
        <f t="shared" si="680"/>
        <v>240</v>
      </c>
      <c r="C10470" s="815">
        <f t="shared" si="681"/>
        <v>127</v>
      </c>
      <c r="D10470" s="815">
        <f t="shared" si="682"/>
        <v>128</v>
      </c>
      <c r="E10470" s="815">
        <v>1988</v>
      </c>
    </row>
    <row r="10471" spans="1:5">
      <c r="A10471" s="816">
        <f t="shared" si="679"/>
        <v>32383</v>
      </c>
      <c r="B10471" s="815">
        <f t="shared" si="680"/>
        <v>241</v>
      </c>
      <c r="C10471" s="815">
        <f t="shared" si="681"/>
        <v>126</v>
      </c>
      <c r="D10471" s="815">
        <f t="shared" si="682"/>
        <v>127</v>
      </c>
      <c r="E10471" s="815">
        <v>1988</v>
      </c>
    </row>
    <row r="10472" spans="1:5">
      <c r="A10472" s="816">
        <f t="shared" si="679"/>
        <v>32384</v>
      </c>
      <c r="B10472" s="815">
        <f t="shared" si="680"/>
        <v>242</v>
      </c>
      <c r="C10472" s="815">
        <f t="shared" si="681"/>
        <v>125</v>
      </c>
      <c r="D10472" s="815">
        <f t="shared" si="682"/>
        <v>126</v>
      </c>
      <c r="E10472" s="815">
        <v>1988</v>
      </c>
    </row>
    <row r="10473" spans="1:5">
      <c r="A10473" s="816">
        <f t="shared" si="679"/>
        <v>32385</v>
      </c>
      <c r="B10473" s="815">
        <f t="shared" si="680"/>
        <v>243</v>
      </c>
      <c r="C10473" s="815">
        <f t="shared" si="681"/>
        <v>124</v>
      </c>
      <c r="D10473" s="815">
        <f t="shared" si="682"/>
        <v>125</v>
      </c>
      <c r="E10473" s="815">
        <v>1988</v>
      </c>
    </row>
    <row r="10474" spans="1:5">
      <c r="A10474" s="816">
        <f t="shared" si="679"/>
        <v>32386</v>
      </c>
      <c r="B10474" s="815">
        <f t="shared" si="680"/>
        <v>244</v>
      </c>
      <c r="C10474" s="815">
        <f t="shared" si="681"/>
        <v>123</v>
      </c>
      <c r="D10474" s="815">
        <f t="shared" si="682"/>
        <v>124</v>
      </c>
      <c r="E10474" s="815">
        <v>1988</v>
      </c>
    </row>
    <row r="10475" spans="1:5">
      <c r="A10475" s="816">
        <f t="shared" si="679"/>
        <v>32387</v>
      </c>
      <c r="B10475" s="815">
        <f t="shared" si="680"/>
        <v>245</v>
      </c>
      <c r="C10475" s="815">
        <f t="shared" si="681"/>
        <v>122</v>
      </c>
      <c r="D10475" s="815">
        <f t="shared" si="682"/>
        <v>123</v>
      </c>
      <c r="E10475" s="815">
        <v>1988</v>
      </c>
    </row>
    <row r="10476" spans="1:5">
      <c r="A10476" s="816">
        <f t="shared" si="679"/>
        <v>32388</v>
      </c>
      <c r="B10476" s="815">
        <f t="shared" si="680"/>
        <v>246</v>
      </c>
      <c r="C10476" s="815">
        <f t="shared" si="681"/>
        <v>121</v>
      </c>
      <c r="D10476" s="815">
        <f t="shared" si="682"/>
        <v>122</v>
      </c>
      <c r="E10476" s="815">
        <v>1988</v>
      </c>
    </row>
    <row r="10477" spans="1:5">
      <c r="A10477" s="816">
        <f t="shared" si="679"/>
        <v>32389</v>
      </c>
      <c r="B10477" s="815">
        <f t="shared" si="680"/>
        <v>247</v>
      </c>
      <c r="C10477" s="815">
        <f t="shared" si="681"/>
        <v>120</v>
      </c>
      <c r="D10477" s="815">
        <f t="shared" si="682"/>
        <v>121</v>
      </c>
      <c r="E10477" s="815">
        <v>1988</v>
      </c>
    </row>
    <row r="10478" spans="1:5">
      <c r="A10478" s="816">
        <f t="shared" si="679"/>
        <v>32390</v>
      </c>
      <c r="B10478" s="815">
        <f t="shared" si="680"/>
        <v>248</v>
      </c>
      <c r="C10478" s="815">
        <f t="shared" si="681"/>
        <v>119</v>
      </c>
      <c r="D10478" s="815">
        <f t="shared" si="682"/>
        <v>120</v>
      </c>
      <c r="E10478" s="815">
        <v>1988</v>
      </c>
    </row>
    <row r="10479" spans="1:5">
      <c r="A10479" s="816">
        <f t="shared" si="679"/>
        <v>32391</v>
      </c>
      <c r="B10479" s="815">
        <f t="shared" si="680"/>
        <v>249</v>
      </c>
      <c r="C10479" s="815">
        <f t="shared" si="681"/>
        <v>118</v>
      </c>
      <c r="D10479" s="815">
        <f t="shared" si="682"/>
        <v>119</v>
      </c>
      <c r="E10479" s="815">
        <v>1988</v>
      </c>
    </row>
    <row r="10480" spans="1:5">
      <c r="A10480" s="816">
        <f t="shared" si="679"/>
        <v>32392</v>
      </c>
      <c r="B10480" s="815">
        <f t="shared" si="680"/>
        <v>250</v>
      </c>
      <c r="C10480" s="815">
        <f t="shared" si="681"/>
        <v>117</v>
      </c>
      <c r="D10480" s="815">
        <f t="shared" si="682"/>
        <v>118</v>
      </c>
      <c r="E10480" s="815">
        <v>1988</v>
      </c>
    </row>
    <row r="10481" spans="1:5">
      <c r="A10481" s="816">
        <f t="shared" si="679"/>
        <v>32393</v>
      </c>
      <c r="B10481" s="815">
        <f t="shared" si="680"/>
        <v>251</v>
      </c>
      <c r="C10481" s="815">
        <f t="shared" si="681"/>
        <v>116</v>
      </c>
      <c r="D10481" s="815">
        <f t="shared" si="682"/>
        <v>117</v>
      </c>
      <c r="E10481" s="815">
        <v>1988</v>
      </c>
    </row>
    <row r="10482" spans="1:5">
      <c r="A10482" s="816">
        <f t="shared" si="679"/>
        <v>32394</v>
      </c>
      <c r="B10482" s="815">
        <f t="shared" si="680"/>
        <v>252</v>
      </c>
      <c r="C10482" s="815">
        <f t="shared" si="681"/>
        <v>115</v>
      </c>
      <c r="D10482" s="815">
        <f t="shared" si="682"/>
        <v>116</v>
      </c>
      <c r="E10482" s="815">
        <v>1988</v>
      </c>
    </row>
    <row r="10483" spans="1:5">
      <c r="A10483" s="816">
        <f t="shared" ref="A10483:A10546" si="683">A10482+1</f>
        <v>32395</v>
      </c>
      <c r="B10483" s="815">
        <f t="shared" si="680"/>
        <v>253</v>
      </c>
      <c r="C10483" s="815">
        <f t="shared" si="681"/>
        <v>114</v>
      </c>
      <c r="D10483" s="815">
        <f t="shared" si="682"/>
        <v>115</v>
      </c>
      <c r="E10483" s="815">
        <v>1988</v>
      </c>
    </row>
    <row r="10484" spans="1:5">
      <c r="A10484" s="816">
        <f t="shared" si="683"/>
        <v>32396</v>
      </c>
      <c r="B10484" s="815">
        <f t="shared" si="680"/>
        <v>254</v>
      </c>
      <c r="C10484" s="815">
        <f t="shared" si="681"/>
        <v>113</v>
      </c>
      <c r="D10484" s="815">
        <f t="shared" si="682"/>
        <v>114</v>
      </c>
      <c r="E10484" s="815">
        <v>1988</v>
      </c>
    </row>
    <row r="10485" spans="1:5">
      <c r="A10485" s="816">
        <f t="shared" si="683"/>
        <v>32397</v>
      </c>
      <c r="B10485" s="815">
        <f t="shared" si="680"/>
        <v>255</v>
      </c>
      <c r="C10485" s="815">
        <f t="shared" si="681"/>
        <v>112</v>
      </c>
      <c r="D10485" s="815">
        <f t="shared" si="682"/>
        <v>113</v>
      </c>
      <c r="E10485" s="815">
        <v>1988</v>
      </c>
    </row>
    <row r="10486" spans="1:5">
      <c r="A10486" s="816">
        <f t="shared" si="683"/>
        <v>32398</v>
      </c>
      <c r="B10486" s="815">
        <f t="shared" si="680"/>
        <v>256</v>
      </c>
      <c r="C10486" s="815">
        <f t="shared" si="681"/>
        <v>111</v>
      </c>
      <c r="D10486" s="815">
        <f t="shared" si="682"/>
        <v>112</v>
      </c>
      <c r="E10486" s="815">
        <v>1988</v>
      </c>
    </row>
    <row r="10487" spans="1:5">
      <c r="A10487" s="816">
        <f t="shared" si="683"/>
        <v>32399</v>
      </c>
      <c r="B10487" s="815">
        <f t="shared" si="680"/>
        <v>257</v>
      </c>
      <c r="C10487" s="815">
        <f t="shared" si="681"/>
        <v>110</v>
      </c>
      <c r="D10487" s="815">
        <f t="shared" si="682"/>
        <v>111</v>
      </c>
      <c r="E10487" s="815">
        <v>1988</v>
      </c>
    </row>
    <row r="10488" spans="1:5">
      <c r="A10488" s="816">
        <f t="shared" si="683"/>
        <v>32400</v>
      </c>
      <c r="B10488" s="815">
        <f t="shared" si="680"/>
        <v>258</v>
      </c>
      <c r="C10488" s="815">
        <f t="shared" si="681"/>
        <v>109</v>
      </c>
      <c r="D10488" s="815">
        <f t="shared" si="682"/>
        <v>110</v>
      </c>
      <c r="E10488" s="815">
        <v>1988</v>
      </c>
    </row>
    <row r="10489" spans="1:5">
      <c r="A10489" s="816">
        <f t="shared" si="683"/>
        <v>32401</v>
      </c>
      <c r="B10489" s="815">
        <f t="shared" ref="B10489:B10552" si="684">B10488+1</f>
        <v>259</v>
      </c>
      <c r="C10489" s="815">
        <f t="shared" ref="C10489:C10552" si="685">C10488-1</f>
        <v>108</v>
      </c>
      <c r="D10489" s="815">
        <f t="shared" ref="D10489:D10552" si="686">D10488-1</f>
        <v>109</v>
      </c>
      <c r="E10489" s="815">
        <v>1988</v>
      </c>
    </row>
    <row r="10490" spans="1:5">
      <c r="A10490" s="816">
        <f t="shared" si="683"/>
        <v>32402</v>
      </c>
      <c r="B10490" s="815">
        <f t="shared" si="684"/>
        <v>260</v>
      </c>
      <c r="C10490" s="815">
        <f t="shared" si="685"/>
        <v>107</v>
      </c>
      <c r="D10490" s="815">
        <f t="shared" si="686"/>
        <v>108</v>
      </c>
      <c r="E10490" s="815">
        <v>1988</v>
      </c>
    </row>
    <row r="10491" spans="1:5">
      <c r="A10491" s="816">
        <f t="shared" si="683"/>
        <v>32403</v>
      </c>
      <c r="B10491" s="815">
        <f t="shared" si="684"/>
        <v>261</v>
      </c>
      <c r="C10491" s="815">
        <f t="shared" si="685"/>
        <v>106</v>
      </c>
      <c r="D10491" s="815">
        <f t="shared" si="686"/>
        <v>107</v>
      </c>
      <c r="E10491" s="815">
        <v>1988</v>
      </c>
    </row>
    <row r="10492" spans="1:5">
      <c r="A10492" s="816">
        <f t="shared" si="683"/>
        <v>32404</v>
      </c>
      <c r="B10492" s="815">
        <f t="shared" si="684"/>
        <v>262</v>
      </c>
      <c r="C10492" s="815">
        <f t="shared" si="685"/>
        <v>105</v>
      </c>
      <c r="D10492" s="815">
        <f t="shared" si="686"/>
        <v>106</v>
      </c>
      <c r="E10492" s="815">
        <v>1988</v>
      </c>
    </row>
    <row r="10493" spans="1:5">
      <c r="A10493" s="816">
        <f t="shared" si="683"/>
        <v>32405</v>
      </c>
      <c r="B10493" s="815">
        <f t="shared" si="684"/>
        <v>263</v>
      </c>
      <c r="C10493" s="815">
        <f t="shared" si="685"/>
        <v>104</v>
      </c>
      <c r="D10493" s="815">
        <f t="shared" si="686"/>
        <v>105</v>
      </c>
      <c r="E10493" s="815">
        <v>1988</v>
      </c>
    </row>
    <row r="10494" spans="1:5">
      <c r="A10494" s="816">
        <f t="shared" si="683"/>
        <v>32406</v>
      </c>
      <c r="B10494" s="815">
        <f t="shared" si="684"/>
        <v>264</v>
      </c>
      <c r="C10494" s="815">
        <f t="shared" si="685"/>
        <v>103</v>
      </c>
      <c r="D10494" s="815">
        <f t="shared" si="686"/>
        <v>104</v>
      </c>
      <c r="E10494" s="815">
        <v>1988</v>
      </c>
    </row>
    <row r="10495" spans="1:5">
      <c r="A10495" s="816">
        <f t="shared" si="683"/>
        <v>32407</v>
      </c>
      <c r="B10495" s="815">
        <f t="shared" si="684"/>
        <v>265</v>
      </c>
      <c r="C10495" s="815">
        <f t="shared" si="685"/>
        <v>102</v>
      </c>
      <c r="D10495" s="815">
        <f t="shared" si="686"/>
        <v>103</v>
      </c>
      <c r="E10495" s="815">
        <v>1988</v>
      </c>
    </row>
    <row r="10496" spans="1:5">
      <c r="A10496" s="816">
        <f t="shared" si="683"/>
        <v>32408</v>
      </c>
      <c r="B10496" s="815">
        <f t="shared" si="684"/>
        <v>266</v>
      </c>
      <c r="C10496" s="815">
        <f t="shared" si="685"/>
        <v>101</v>
      </c>
      <c r="D10496" s="815">
        <f t="shared" si="686"/>
        <v>102</v>
      </c>
      <c r="E10496" s="815">
        <v>1988</v>
      </c>
    </row>
    <row r="10497" spans="1:5">
      <c r="A10497" s="816">
        <f t="shared" si="683"/>
        <v>32409</v>
      </c>
      <c r="B10497" s="815">
        <f t="shared" si="684"/>
        <v>267</v>
      </c>
      <c r="C10497" s="815">
        <f t="shared" si="685"/>
        <v>100</v>
      </c>
      <c r="D10497" s="815">
        <f t="shared" si="686"/>
        <v>101</v>
      </c>
      <c r="E10497" s="815">
        <v>1988</v>
      </c>
    </row>
    <row r="10498" spans="1:5">
      <c r="A10498" s="816">
        <f t="shared" si="683"/>
        <v>32410</v>
      </c>
      <c r="B10498" s="815">
        <f t="shared" si="684"/>
        <v>268</v>
      </c>
      <c r="C10498" s="815">
        <f t="shared" si="685"/>
        <v>99</v>
      </c>
      <c r="D10498" s="815">
        <f t="shared" si="686"/>
        <v>100</v>
      </c>
      <c r="E10498" s="815">
        <v>1988</v>
      </c>
    </row>
    <row r="10499" spans="1:5">
      <c r="A10499" s="816">
        <f t="shared" si="683"/>
        <v>32411</v>
      </c>
      <c r="B10499" s="815">
        <f t="shared" si="684"/>
        <v>269</v>
      </c>
      <c r="C10499" s="815">
        <f t="shared" si="685"/>
        <v>98</v>
      </c>
      <c r="D10499" s="815">
        <f t="shared" si="686"/>
        <v>99</v>
      </c>
      <c r="E10499" s="815">
        <v>1988</v>
      </c>
    </row>
    <row r="10500" spans="1:5">
      <c r="A10500" s="816">
        <f t="shared" si="683"/>
        <v>32412</v>
      </c>
      <c r="B10500" s="815">
        <f t="shared" si="684"/>
        <v>270</v>
      </c>
      <c r="C10500" s="815">
        <f t="shared" si="685"/>
        <v>97</v>
      </c>
      <c r="D10500" s="815">
        <f t="shared" si="686"/>
        <v>98</v>
      </c>
      <c r="E10500" s="815">
        <v>1988</v>
      </c>
    </row>
    <row r="10501" spans="1:5">
      <c r="A10501" s="816">
        <f t="shared" si="683"/>
        <v>32413</v>
      </c>
      <c r="B10501" s="815">
        <f t="shared" si="684"/>
        <v>271</v>
      </c>
      <c r="C10501" s="815">
        <f t="shared" si="685"/>
        <v>96</v>
      </c>
      <c r="D10501" s="815">
        <f t="shared" si="686"/>
        <v>97</v>
      </c>
      <c r="E10501" s="815">
        <v>1988</v>
      </c>
    </row>
    <row r="10502" spans="1:5">
      <c r="A10502" s="816">
        <f t="shared" si="683"/>
        <v>32414</v>
      </c>
      <c r="B10502" s="815">
        <f t="shared" si="684"/>
        <v>272</v>
      </c>
      <c r="C10502" s="815">
        <f t="shared" si="685"/>
        <v>95</v>
      </c>
      <c r="D10502" s="815">
        <f t="shared" si="686"/>
        <v>96</v>
      </c>
      <c r="E10502" s="815">
        <v>1988</v>
      </c>
    </row>
    <row r="10503" spans="1:5">
      <c r="A10503" s="816">
        <f t="shared" si="683"/>
        <v>32415</v>
      </c>
      <c r="B10503" s="815">
        <f t="shared" si="684"/>
        <v>273</v>
      </c>
      <c r="C10503" s="815">
        <f t="shared" si="685"/>
        <v>94</v>
      </c>
      <c r="D10503" s="815">
        <f t="shared" si="686"/>
        <v>95</v>
      </c>
      <c r="E10503" s="815">
        <v>1988</v>
      </c>
    </row>
    <row r="10504" spans="1:5">
      <c r="A10504" s="816">
        <f t="shared" si="683"/>
        <v>32416</v>
      </c>
      <c r="B10504" s="815">
        <f t="shared" si="684"/>
        <v>274</v>
      </c>
      <c r="C10504" s="815">
        <f t="shared" si="685"/>
        <v>93</v>
      </c>
      <c r="D10504" s="815">
        <f t="shared" si="686"/>
        <v>94</v>
      </c>
      <c r="E10504" s="815">
        <v>1988</v>
      </c>
    </row>
    <row r="10505" spans="1:5">
      <c r="A10505" s="816">
        <f t="shared" si="683"/>
        <v>32417</v>
      </c>
      <c r="B10505" s="815">
        <f t="shared" si="684"/>
        <v>275</v>
      </c>
      <c r="C10505" s="815">
        <f t="shared" si="685"/>
        <v>92</v>
      </c>
      <c r="D10505" s="815">
        <f t="shared" si="686"/>
        <v>93</v>
      </c>
      <c r="E10505" s="815">
        <v>1988</v>
      </c>
    </row>
    <row r="10506" spans="1:5">
      <c r="A10506" s="816">
        <f t="shared" si="683"/>
        <v>32418</v>
      </c>
      <c r="B10506" s="815">
        <f t="shared" si="684"/>
        <v>276</v>
      </c>
      <c r="C10506" s="815">
        <f t="shared" si="685"/>
        <v>91</v>
      </c>
      <c r="D10506" s="815">
        <f t="shared" si="686"/>
        <v>92</v>
      </c>
      <c r="E10506" s="815">
        <v>1988</v>
      </c>
    </row>
    <row r="10507" spans="1:5">
      <c r="A10507" s="816">
        <f t="shared" si="683"/>
        <v>32419</v>
      </c>
      <c r="B10507" s="815">
        <f t="shared" si="684"/>
        <v>277</v>
      </c>
      <c r="C10507" s="815">
        <f t="shared" si="685"/>
        <v>90</v>
      </c>
      <c r="D10507" s="815">
        <f t="shared" si="686"/>
        <v>91</v>
      </c>
      <c r="E10507" s="815">
        <v>1988</v>
      </c>
    </row>
    <row r="10508" spans="1:5">
      <c r="A10508" s="816">
        <f t="shared" si="683"/>
        <v>32420</v>
      </c>
      <c r="B10508" s="815">
        <f t="shared" si="684"/>
        <v>278</v>
      </c>
      <c r="C10508" s="815">
        <f t="shared" si="685"/>
        <v>89</v>
      </c>
      <c r="D10508" s="815">
        <f t="shared" si="686"/>
        <v>90</v>
      </c>
      <c r="E10508" s="815">
        <v>1988</v>
      </c>
    </row>
    <row r="10509" spans="1:5">
      <c r="A10509" s="816">
        <f t="shared" si="683"/>
        <v>32421</v>
      </c>
      <c r="B10509" s="815">
        <f t="shared" si="684"/>
        <v>279</v>
      </c>
      <c r="C10509" s="815">
        <f t="shared" si="685"/>
        <v>88</v>
      </c>
      <c r="D10509" s="815">
        <f t="shared" si="686"/>
        <v>89</v>
      </c>
      <c r="E10509" s="815">
        <v>1988</v>
      </c>
    </row>
    <row r="10510" spans="1:5">
      <c r="A10510" s="816">
        <f t="shared" si="683"/>
        <v>32422</v>
      </c>
      <c r="B10510" s="815">
        <f t="shared" si="684"/>
        <v>280</v>
      </c>
      <c r="C10510" s="815">
        <f t="shared" si="685"/>
        <v>87</v>
      </c>
      <c r="D10510" s="815">
        <f t="shared" si="686"/>
        <v>88</v>
      </c>
      <c r="E10510" s="815">
        <v>1988</v>
      </c>
    </row>
    <row r="10511" spans="1:5">
      <c r="A10511" s="816">
        <f t="shared" si="683"/>
        <v>32423</v>
      </c>
      <c r="B10511" s="815">
        <f t="shared" si="684"/>
        <v>281</v>
      </c>
      <c r="C10511" s="815">
        <f t="shared" si="685"/>
        <v>86</v>
      </c>
      <c r="D10511" s="815">
        <f t="shared" si="686"/>
        <v>87</v>
      </c>
      <c r="E10511" s="815">
        <v>1988</v>
      </c>
    </row>
    <row r="10512" spans="1:5">
      <c r="A10512" s="816">
        <f t="shared" si="683"/>
        <v>32424</v>
      </c>
      <c r="B10512" s="815">
        <f t="shared" si="684"/>
        <v>282</v>
      </c>
      <c r="C10512" s="815">
        <f t="shared" si="685"/>
        <v>85</v>
      </c>
      <c r="D10512" s="815">
        <f t="shared" si="686"/>
        <v>86</v>
      </c>
      <c r="E10512" s="815">
        <v>1988</v>
      </c>
    </row>
    <row r="10513" spans="1:5">
      <c r="A10513" s="816">
        <f t="shared" si="683"/>
        <v>32425</v>
      </c>
      <c r="B10513" s="815">
        <f t="shared" si="684"/>
        <v>283</v>
      </c>
      <c r="C10513" s="815">
        <f t="shared" si="685"/>
        <v>84</v>
      </c>
      <c r="D10513" s="815">
        <f t="shared" si="686"/>
        <v>85</v>
      </c>
      <c r="E10513" s="815">
        <v>1988</v>
      </c>
    </row>
    <row r="10514" spans="1:5">
      <c r="A10514" s="816">
        <f t="shared" si="683"/>
        <v>32426</v>
      </c>
      <c r="B10514" s="815">
        <f t="shared" si="684"/>
        <v>284</v>
      </c>
      <c r="C10514" s="815">
        <f t="shared" si="685"/>
        <v>83</v>
      </c>
      <c r="D10514" s="815">
        <f t="shared" si="686"/>
        <v>84</v>
      </c>
      <c r="E10514" s="815">
        <v>1988</v>
      </c>
    </row>
    <row r="10515" spans="1:5">
      <c r="A10515" s="816">
        <f t="shared" si="683"/>
        <v>32427</v>
      </c>
      <c r="B10515" s="815">
        <f t="shared" si="684"/>
        <v>285</v>
      </c>
      <c r="C10515" s="815">
        <f t="shared" si="685"/>
        <v>82</v>
      </c>
      <c r="D10515" s="815">
        <f t="shared" si="686"/>
        <v>83</v>
      </c>
      <c r="E10515" s="815">
        <v>1988</v>
      </c>
    </row>
    <row r="10516" spans="1:5">
      <c r="A10516" s="816">
        <f t="shared" si="683"/>
        <v>32428</v>
      </c>
      <c r="B10516" s="815">
        <f t="shared" si="684"/>
        <v>286</v>
      </c>
      <c r="C10516" s="815">
        <f t="shared" si="685"/>
        <v>81</v>
      </c>
      <c r="D10516" s="815">
        <f t="shared" si="686"/>
        <v>82</v>
      </c>
      <c r="E10516" s="815">
        <v>1988</v>
      </c>
    </row>
    <row r="10517" spans="1:5">
      <c r="A10517" s="816">
        <f t="shared" si="683"/>
        <v>32429</v>
      </c>
      <c r="B10517" s="815">
        <f t="shared" si="684"/>
        <v>287</v>
      </c>
      <c r="C10517" s="815">
        <f t="shared" si="685"/>
        <v>80</v>
      </c>
      <c r="D10517" s="815">
        <f t="shared" si="686"/>
        <v>81</v>
      </c>
      <c r="E10517" s="815">
        <v>1988</v>
      </c>
    </row>
    <row r="10518" spans="1:5">
      <c r="A10518" s="816">
        <f t="shared" si="683"/>
        <v>32430</v>
      </c>
      <c r="B10518" s="815">
        <f t="shared" si="684"/>
        <v>288</v>
      </c>
      <c r="C10518" s="815">
        <f t="shared" si="685"/>
        <v>79</v>
      </c>
      <c r="D10518" s="815">
        <f t="shared" si="686"/>
        <v>80</v>
      </c>
      <c r="E10518" s="815">
        <v>1988</v>
      </c>
    </row>
    <row r="10519" spans="1:5">
      <c r="A10519" s="816">
        <f t="shared" si="683"/>
        <v>32431</v>
      </c>
      <c r="B10519" s="815">
        <f t="shared" si="684"/>
        <v>289</v>
      </c>
      <c r="C10519" s="815">
        <f t="shared" si="685"/>
        <v>78</v>
      </c>
      <c r="D10519" s="815">
        <f t="shared" si="686"/>
        <v>79</v>
      </c>
      <c r="E10519" s="815">
        <v>1988</v>
      </c>
    </row>
    <row r="10520" spans="1:5">
      <c r="A10520" s="816">
        <f t="shared" si="683"/>
        <v>32432</v>
      </c>
      <c r="B10520" s="815">
        <f t="shared" si="684"/>
        <v>290</v>
      </c>
      <c r="C10520" s="815">
        <f t="shared" si="685"/>
        <v>77</v>
      </c>
      <c r="D10520" s="815">
        <f t="shared" si="686"/>
        <v>78</v>
      </c>
      <c r="E10520" s="815">
        <v>1988</v>
      </c>
    </row>
    <row r="10521" spans="1:5">
      <c r="A10521" s="816">
        <f t="shared" si="683"/>
        <v>32433</v>
      </c>
      <c r="B10521" s="815">
        <f t="shared" si="684"/>
        <v>291</v>
      </c>
      <c r="C10521" s="815">
        <f t="shared" si="685"/>
        <v>76</v>
      </c>
      <c r="D10521" s="815">
        <f t="shared" si="686"/>
        <v>77</v>
      </c>
      <c r="E10521" s="815">
        <v>1988</v>
      </c>
    </row>
    <row r="10522" spans="1:5">
      <c r="A10522" s="816">
        <f t="shared" si="683"/>
        <v>32434</v>
      </c>
      <c r="B10522" s="815">
        <f t="shared" si="684"/>
        <v>292</v>
      </c>
      <c r="C10522" s="815">
        <f t="shared" si="685"/>
        <v>75</v>
      </c>
      <c r="D10522" s="815">
        <f t="shared" si="686"/>
        <v>76</v>
      </c>
      <c r="E10522" s="815">
        <v>1988</v>
      </c>
    </row>
    <row r="10523" spans="1:5">
      <c r="A10523" s="816">
        <f t="shared" si="683"/>
        <v>32435</v>
      </c>
      <c r="B10523" s="815">
        <f t="shared" si="684"/>
        <v>293</v>
      </c>
      <c r="C10523" s="815">
        <f t="shared" si="685"/>
        <v>74</v>
      </c>
      <c r="D10523" s="815">
        <f t="shared" si="686"/>
        <v>75</v>
      </c>
      <c r="E10523" s="815">
        <v>1988</v>
      </c>
    </row>
    <row r="10524" spans="1:5">
      <c r="A10524" s="816">
        <f t="shared" si="683"/>
        <v>32436</v>
      </c>
      <c r="B10524" s="815">
        <f t="shared" si="684"/>
        <v>294</v>
      </c>
      <c r="C10524" s="815">
        <f t="shared" si="685"/>
        <v>73</v>
      </c>
      <c r="D10524" s="815">
        <f t="shared" si="686"/>
        <v>74</v>
      </c>
      <c r="E10524" s="815">
        <v>1988</v>
      </c>
    </row>
    <row r="10525" spans="1:5">
      <c r="A10525" s="816">
        <f t="shared" si="683"/>
        <v>32437</v>
      </c>
      <c r="B10525" s="815">
        <f t="shared" si="684"/>
        <v>295</v>
      </c>
      <c r="C10525" s="815">
        <f t="shared" si="685"/>
        <v>72</v>
      </c>
      <c r="D10525" s="815">
        <f t="shared" si="686"/>
        <v>73</v>
      </c>
      <c r="E10525" s="815">
        <v>1988</v>
      </c>
    </row>
    <row r="10526" spans="1:5">
      <c r="A10526" s="816">
        <f t="shared" si="683"/>
        <v>32438</v>
      </c>
      <c r="B10526" s="815">
        <f t="shared" si="684"/>
        <v>296</v>
      </c>
      <c r="C10526" s="815">
        <f t="shared" si="685"/>
        <v>71</v>
      </c>
      <c r="D10526" s="815">
        <f t="shared" si="686"/>
        <v>72</v>
      </c>
      <c r="E10526" s="815">
        <v>1988</v>
      </c>
    </row>
    <row r="10527" spans="1:5">
      <c r="A10527" s="816">
        <f t="shared" si="683"/>
        <v>32439</v>
      </c>
      <c r="B10527" s="815">
        <f t="shared" si="684"/>
        <v>297</v>
      </c>
      <c r="C10527" s="815">
        <f t="shared" si="685"/>
        <v>70</v>
      </c>
      <c r="D10527" s="815">
        <f t="shared" si="686"/>
        <v>71</v>
      </c>
      <c r="E10527" s="815">
        <v>1988</v>
      </c>
    </row>
    <row r="10528" spans="1:5">
      <c r="A10528" s="816">
        <f t="shared" si="683"/>
        <v>32440</v>
      </c>
      <c r="B10528" s="815">
        <f t="shared" si="684"/>
        <v>298</v>
      </c>
      <c r="C10528" s="815">
        <f t="shared" si="685"/>
        <v>69</v>
      </c>
      <c r="D10528" s="815">
        <f t="shared" si="686"/>
        <v>70</v>
      </c>
      <c r="E10528" s="815">
        <v>1988</v>
      </c>
    </row>
    <row r="10529" spans="1:5">
      <c r="A10529" s="816">
        <f t="shared" si="683"/>
        <v>32441</v>
      </c>
      <c r="B10529" s="815">
        <f t="shared" si="684"/>
        <v>299</v>
      </c>
      <c r="C10529" s="815">
        <f t="shared" si="685"/>
        <v>68</v>
      </c>
      <c r="D10529" s="815">
        <f t="shared" si="686"/>
        <v>69</v>
      </c>
      <c r="E10529" s="815">
        <v>1988</v>
      </c>
    </row>
    <row r="10530" spans="1:5">
      <c r="A10530" s="816">
        <f t="shared" si="683"/>
        <v>32442</v>
      </c>
      <c r="B10530" s="815">
        <f t="shared" si="684"/>
        <v>300</v>
      </c>
      <c r="C10530" s="815">
        <f t="shared" si="685"/>
        <v>67</v>
      </c>
      <c r="D10530" s="815">
        <f t="shared" si="686"/>
        <v>68</v>
      </c>
      <c r="E10530" s="815">
        <v>1988</v>
      </c>
    </row>
    <row r="10531" spans="1:5">
      <c r="A10531" s="816">
        <f t="shared" si="683"/>
        <v>32443</v>
      </c>
      <c r="B10531" s="815">
        <f t="shared" si="684"/>
        <v>301</v>
      </c>
      <c r="C10531" s="815">
        <f t="shared" si="685"/>
        <v>66</v>
      </c>
      <c r="D10531" s="815">
        <f t="shared" si="686"/>
        <v>67</v>
      </c>
      <c r="E10531" s="815">
        <v>1988</v>
      </c>
    </row>
    <row r="10532" spans="1:5">
      <c r="A10532" s="816">
        <f t="shared" si="683"/>
        <v>32444</v>
      </c>
      <c r="B10532" s="815">
        <f t="shared" si="684"/>
        <v>302</v>
      </c>
      <c r="C10532" s="815">
        <f t="shared" si="685"/>
        <v>65</v>
      </c>
      <c r="D10532" s="815">
        <f t="shared" si="686"/>
        <v>66</v>
      </c>
      <c r="E10532" s="815">
        <v>1988</v>
      </c>
    </row>
    <row r="10533" spans="1:5">
      <c r="A10533" s="816">
        <f t="shared" si="683"/>
        <v>32445</v>
      </c>
      <c r="B10533" s="815">
        <f t="shared" si="684"/>
        <v>303</v>
      </c>
      <c r="C10533" s="815">
        <f t="shared" si="685"/>
        <v>64</v>
      </c>
      <c r="D10533" s="815">
        <f t="shared" si="686"/>
        <v>65</v>
      </c>
      <c r="E10533" s="815">
        <v>1988</v>
      </c>
    </row>
    <row r="10534" spans="1:5">
      <c r="A10534" s="816">
        <f t="shared" si="683"/>
        <v>32446</v>
      </c>
      <c r="B10534" s="815">
        <f t="shared" si="684"/>
        <v>304</v>
      </c>
      <c r="C10534" s="815">
        <f t="shared" si="685"/>
        <v>63</v>
      </c>
      <c r="D10534" s="815">
        <f t="shared" si="686"/>
        <v>64</v>
      </c>
      <c r="E10534" s="815">
        <v>1988</v>
      </c>
    </row>
    <row r="10535" spans="1:5">
      <c r="A10535" s="816">
        <f t="shared" si="683"/>
        <v>32447</v>
      </c>
      <c r="B10535" s="815">
        <f t="shared" si="684"/>
        <v>305</v>
      </c>
      <c r="C10535" s="815">
        <f t="shared" si="685"/>
        <v>62</v>
      </c>
      <c r="D10535" s="815">
        <f t="shared" si="686"/>
        <v>63</v>
      </c>
      <c r="E10535" s="815">
        <v>1988</v>
      </c>
    </row>
    <row r="10536" spans="1:5">
      <c r="A10536" s="816">
        <f t="shared" si="683"/>
        <v>32448</v>
      </c>
      <c r="B10536" s="815">
        <f t="shared" si="684"/>
        <v>306</v>
      </c>
      <c r="C10536" s="815">
        <f t="shared" si="685"/>
        <v>61</v>
      </c>
      <c r="D10536" s="815">
        <f t="shared" si="686"/>
        <v>62</v>
      </c>
      <c r="E10536" s="815">
        <v>1988</v>
      </c>
    </row>
    <row r="10537" spans="1:5">
      <c r="A10537" s="816">
        <f t="shared" si="683"/>
        <v>32449</v>
      </c>
      <c r="B10537" s="815">
        <f t="shared" si="684"/>
        <v>307</v>
      </c>
      <c r="C10537" s="815">
        <f t="shared" si="685"/>
        <v>60</v>
      </c>
      <c r="D10537" s="815">
        <f t="shared" si="686"/>
        <v>61</v>
      </c>
      <c r="E10537" s="815">
        <v>1988</v>
      </c>
    </row>
    <row r="10538" spans="1:5">
      <c r="A10538" s="816">
        <f t="shared" si="683"/>
        <v>32450</v>
      </c>
      <c r="B10538" s="815">
        <f t="shared" si="684"/>
        <v>308</v>
      </c>
      <c r="C10538" s="815">
        <f t="shared" si="685"/>
        <v>59</v>
      </c>
      <c r="D10538" s="815">
        <f t="shared" si="686"/>
        <v>60</v>
      </c>
      <c r="E10538" s="815">
        <v>1988</v>
      </c>
    </row>
    <row r="10539" spans="1:5">
      <c r="A10539" s="816">
        <f t="shared" si="683"/>
        <v>32451</v>
      </c>
      <c r="B10539" s="815">
        <f t="shared" si="684"/>
        <v>309</v>
      </c>
      <c r="C10539" s="815">
        <f t="shared" si="685"/>
        <v>58</v>
      </c>
      <c r="D10539" s="815">
        <f t="shared" si="686"/>
        <v>59</v>
      </c>
      <c r="E10539" s="815">
        <v>1988</v>
      </c>
    </row>
    <row r="10540" spans="1:5">
      <c r="A10540" s="816">
        <f t="shared" si="683"/>
        <v>32452</v>
      </c>
      <c r="B10540" s="815">
        <f t="shared" si="684"/>
        <v>310</v>
      </c>
      <c r="C10540" s="815">
        <f t="shared" si="685"/>
        <v>57</v>
      </c>
      <c r="D10540" s="815">
        <f t="shared" si="686"/>
        <v>58</v>
      </c>
      <c r="E10540" s="815">
        <v>1988</v>
      </c>
    </row>
    <row r="10541" spans="1:5">
      <c r="A10541" s="816">
        <f t="shared" si="683"/>
        <v>32453</v>
      </c>
      <c r="B10541" s="815">
        <f t="shared" si="684"/>
        <v>311</v>
      </c>
      <c r="C10541" s="815">
        <f t="shared" si="685"/>
        <v>56</v>
      </c>
      <c r="D10541" s="815">
        <f t="shared" si="686"/>
        <v>57</v>
      </c>
      <c r="E10541" s="815">
        <v>1988</v>
      </c>
    </row>
    <row r="10542" spans="1:5">
      <c r="A10542" s="816">
        <f t="shared" si="683"/>
        <v>32454</v>
      </c>
      <c r="B10542" s="815">
        <f t="shared" si="684"/>
        <v>312</v>
      </c>
      <c r="C10542" s="815">
        <f t="shared" si="685"/>
        <v>55</v>
      </c>
      <c r="D10542" s="815">
        <f t="shared" si="686"/>
        <v>56</v>
      </c>
      <c r="E10542" s="815">
        <v>1988</v>
      </c>
    </row>
    <row r="10543" spans="1:5">
      <c r="A10543" s="816">
        <f t="shared" si="683"/>
        <v>32455</v>
      </c>
      <c r="B10543" s="815">
        <f t="shared" si="684"/>
        <v>313</v>
      </c>
      <c r="C10543" s="815">
        <f t="shared" si="685"/>
        <v>54</v>
      </c>
      <c r="D10543" s="815">
        <f t="shared" si="686"/>
        <v>55</v>
      </c>
      <c r="E10543" s="815">
        <v>1988</v>
      </c>
    </row>
    <row r="10544" spans="1:5">
      <c r="A10544" s="816">
        <f t="shared" si="683"/>
        <v>32456</v>
      </c>
      <c r="B10544" s="815">
        <f t="shared" si="684"/>
        <v>314</v>
      </c>
      <c r="C10544" s="815">
        <f t="shared" si="685"/>
        <v>53</v>
      </c>
      <c r="D10544" s="815">
        <f t="shared" si="686"/>
        <v>54</v>
      </c>
      <c r="E10544" s="815">
        <v>1988</v>
      </c>
    </row>
    <row r="10545" spans="1:5">
      <c r="A10545" s="816">
        <f t="shared" si="683"/>
        <v>32457</v>
      </c>
      <c r="B10545" s="815">
        <f t="shared" si="684"/>
        <v>315</v>
      </c>
      <c r="C10545" s="815">
        <f t="shared" si="685"/>
        <v>52</v>
      </c>
      <c r="D10545" s="815">
        <f t="shared" si="686"/>
        <v>53</v>
      </c>
      <c r="E10545" s="815">
        <v>1988</v>
      </c>
    </row>
    <row r="10546" spans="1:5">
      <c r="A10546" s="816">
        <f t="shared" si="683"/>
        <v>32458</v>
      </c>
      <c r="B10546" s="815">
        <f t="shared" si="684"/>
        <v>316</v>
      </c>
      <c r="C10546" s="815">
        <f t="shared" si="685"/>
        <v>51</v>
      </c>
      <c r="D10546" s="815">
        <f t="shared" si="686"/>
        <v>52</v>
      </c>
      <c r="E10546" s="815">
        <v>1988</v>
      </c>
    </row>
    <row r="10547" spans="1:5">
      <c r="A10547" s="816">
        <f t="shared" ref="A10547:A10610" si="687">A10546+1</f>
        <v>32459</v>
      </c>
      <c r="B10547" s="815">
        <f t="shared" si="684"/>
        <v>317</v>
      </c>
      <c r="C10547" s="815">
        <f t="shared" si="685"/>
        <v>50</v>
      </c>
      <c r="D10547" s="815">
        <f t="shared" si="686"/>
        <v>51</v>
      </c>
      <c r="E10547" s="815">
        <v>1988</v>
      </c>
    </row>
    <row r="10548" spans="1:5">
      <c r="A10548" s="816">
        <f t="shared" si="687"/>
        <v>32460</v>
      </c>
      <c r="B10548" s="815">
        <f t="shared" si="684"/>
        <v>318</v>
      </c>
      <c r="C10548" s="815">
        <f t="shared" si="685"/>
        <v>49</v>
      </c>
      <c r="D10548" s="815">
        <f t="shared" si="686"/>
        <v>50</v>
      </c>
      <c r="E10548" s="815">
        <v>1988</v>
      </c>
    </row>
    <row r="10549" spans="1:5">
      <c r="A10549" s="816">
        <f t="shared" si="687"/>
        <v>32461</v>
      </c>
      <c r="B10549" s="815">
        <f t="shared" si="684"/>
        <v>319</v>
      </c>
      <c r="C10549" s="815">
        <f t="shared" si="685"/>
        <v>48</v>
      </c>
      <c r="D10549" s="815">
        <f t="shared" si="686"/>
        <v>49</v>
      </c>
      <c r="E10549" s="815">
        <v>1988</v>
      </c>
    </row>
    <row r="10550" spans="1:5">
      <c r="A10550" s="816">
        <f t="shared" si="687"/>
        <v>32462</v>
      </c>
      <c r="B10550" s="815">
        <f t="shared" si="684"/>
        <v>320</v>
      </c>
      <c r="C10550" s="815">
        <f t="shared" si="685"/>
        <v>47</v>
      </c>
      <c r="D10550" s="815">
        <f t="shared" si="686"/>
        <v>48</v>
      </c>
      <c r="E10550" s="815">
        <v>1988</v>
      </c>
    </row>
    <row r="10551" spans="1:5">
      <c r="A10551" s="816">
        <f t="shared" si="687"/>
        <v>32463</v>
      </c>
      <c r="B10551" s="815">
        <f t="shared" si="684"/>
        <v>321</v>
      </c>
      <c r="C10551" s="815">
        <f t="shared" si="685"/>
        <v>46</v>
      </c>
      <c r="D10551" s="815">
        <f t="shared" si="686"/>
        <v>47</v>
      </c>
      <c r="E10551" s="815">
        <v>1988</v>
      </c>
    </row>
    <row r="10552" spans="1:5">
      <c r="A10552" s="816">
        <f t="shared" si="687"/>
        <v>32464</v>
      </c>
      <c r="B10552" s="815">
        <f t="shared" si="684"/>
        <v>322</v>
      </c>
      <c r="C10552" s="815">
        <f t="shared" si="685"/>
        <v>45</v>
      </c>
      <c r="D10552" s="815">
        <f t="shared" si="686"/>
        <v>46</v>
      </c>
      <c r="E10552" s="815">
        <v>1988</v>
      </c>
    </row>
    <row r="10553" spans="1:5">
      <c r="A10553" s="816">
        <f t="shared" si="687"/>
        <v>32465</v>
      </c>
      <c r="B10553" s="815">
        <f t="shared" ref="B10553:B10596" si="688">B10552+1</f>
        <v>323</v>
      </c>
      <c r="C10553" s="815">
        <f t="shared" ref="C10553:C10596" si="689">C10552-1</f>
        <v>44</v>
      </c>
      <c r="D10553" s="815">
        <f t="shared" ref="D10553:D10597" si="690">D10552-1</f>
        <v>45</v>
      </c>
      <c r="E10553" s="815">
        <v>1988</v>
      </c>
    </row>
    <row r="10554" spans="1:5">
      <c r="A10554" s="816">
        <f t="shared" si="687"/>
        <v>32466</v>
      </c>
      <c r="B10554" s="815">
        <f t="shared" si="688"/>
        <v>324</v>
      </c>
      <c r="C10554" s="815">
        <f t="shared" si="689"/>
        <v>43</v>
      </c>
      <c r="D10554" s="815">
        <f t="shared" si="690"/>
        <v>44</v>
      </c>
      <c r="E10554" s="815">
        <v>1988</v>
      </c>
    </row>
    <row r="10555" spans="1:5">
      <c r="A10555" s="816">
        <f t="shared" si="687"/>
        <v>32467</v>
      </c>
      <c r="B10555" s="815">
        <f t="shared" si="688"/>
        <v>325</v>
      </c>
      <c r="C10555" s="815">
        <f t="shared" si="689"/>
        <v>42</v>
      </c>
      <c r="D10555" s="815">
        <f t="shared" si="690"/>
        <v>43</v>
      </c>
      <c r="E10555" s="815">
        <v>1988</v>
      </c>
    </row>
    <row r="10556" spans="1:5">
      <c r="A10556" s="816">
        <f t="shared" si="687"/>
        <v>32468</v>
      </c>
      <c r="B10556" s="815">
        <f t="shared" si="688"/>
        <v>326</v>
      </c>
      <c r="C10556" s="815">
        <f t="shared" si="689"/>
        <v>41</v>
      </c>
      <c r="D10556" s="815">
        <f t="shared" si="690"/>
        <v>42</v>
      </c>
      <c r="E10556" s="815">
        <v>1988</v>
      </c>
    </row>
    <row r="10557" spans="1:5">
      <c r="A10557" s="816">
        <f t="shared" si="687"/>
        <v>32469</v>
      </c>
      <c r="B10557" s="815">
        <f t="shared" si="688"/>
        <v>327</v>
      </c>
      <c r="C10557" s="815">
        <f t="shared" si="689"/>
        <v>40</v>
      </c>
      <c r="D10557" s="815">
        <f t="shared" si="690"/>
        <v>41</v>
      </c>
      <c r="E10557" s="815">
        <v>1988</v>
      </c>
    </row>
    <row r="10558" spans="1:5">
      <c r="A10558" s="816">
        <f t="shared" si="687"/>
        <v>32470</v>
      </c>
      <c r="B10558" s="815">
        <f t="shared" si="688"/>
        <v>328</v>
      </c>
      <c r="C10558" s="815">
        <f t="shared" si="689"/>
        <v>39</v>
      </c>
      <c r="D10558" s="815">
        <f t="shared" si="690"/>
        <v>40</v>
      </c>
      <c r="E10558" s="815">
        <v>1988</v>
      </c>
    </row>
    <row r="10559" spans="1:5">
      <c r="A10559" s="816">
        <f t="shared" si="687"/>
        <v>32471</v>
      </c>
      <c r="B10559" s="815">
        <f t="shared" si="688"/>
        <v>329</v>
      </c>
      <c r="C10559" s="815">
        <f t="shared" si="689"/>
        <v>38</v>
      </c>
      <c r="D10559" s="815">
        <f t="shared" si="690"/>
        <v>39</v>
      </c>
      <c r="E10559" s="815">
        <v>1988</v>
      </c>
    </row>
    <row r="10560" spans="1:5">
      <c r="A10560" s="816">
        <f t="shared" si="687"/>
        <v>32472</v>
      </c>
      <c r="B10560" s="815">
        <f t="shared" si="688"/>
        <v>330</v>
      </c>
      <c r="C10560" s="815">
        <f t="shared" si="689"/>
        <v>37</v>
      </c>
      <c r="D10560" s="815">
        <f t="shared" si="690"/>
        <v>38</v>
      </c>
      <c r="E10560" s="815">
        <v>1988</v>
      </c>
    </row>
    <row r="10561" spans="1:5">
      <c r="A10561" s="816">
        <f t="shared" si="687"/>
        <v>32473</v>
      </c>
      <c r="B10561" s="815">
        <f t="shared" si="688"/>
        <v>331</v>
      </c>
      <c r="C10561" s="815">
        <f t="shared" si="689"/>
        <v>36</v>
      </c>
      <c r="D10561" s="815">
        <f t="shared" si="690"/>
        <v>37</v>
      </c>
      <c r="E10561" s="815">
        <v>1988</v>
      </c>
    </row>
    <row r="10562" spans="1:5">
      <c r="A10562" s="816">
        <f t="shared" si="687"/>
        <v>32474</v>
      </c>
      <c r="B10562" s="815">
        <f t="shared" si="688"/>
        <v>332</v>
      </c>
      <c r="C10562" s="815">
        <f t="shared" si="689"/>
        <v>35</v>
      </c>
      <c r="D10562" s="815">
        <f t="shared" si="690"/>
        <v>36</v>
      </c>
      <c r="E10562" s="815">
        <v>1988</v>
      </c>
    </row>
    <row r="10563" spans="1:5">
      <c r="A10563" s="816">
        <f t="shared" si="687"/>
        <v>32475</v>
      </c>
      <c r="B10563" s="815">
        <f t="shared" si="688"/>
        <v>333</v>
      </c>
      <c r="C10563" s="815">
        <f t="shared" si="689"/>
        <v>34</v>
      </c>
      <c r="D10563" s="815">
        <f t="shared" si="690"/>
        <v>35</v>
      </c>
      <c r="E10563" s="815">
        <v>1988</v>
      </c>
    </row>
    <row r="10564" spans="1:5">
      <c r="A10564" s="816">
        <f t="shared" si="687"/>
        <v>32476</v>
      </c>
      <c r="B10564" s="815">
        <f t="shared" si="688"/>
        <v>334</v>
      </c>
      <c r="C10564" s="815">
        <f t="shared" si="689"/>
        <v>33</v>
      </c>
      <c r="D10564" s="815">
        <f t="shared" si="690"/>
        <v>34</v>
      </c>
      <c r="E10564" s="815">
        <v>1988</v>
      </c>
    </row>
    <row r="10565" spans="1:5">
      <c r="A10565" s="816">
        <f t="shared" si="687"/>
        <v>32477</v>
      </c>
      <c r="B10565" s="815">
        <f t="shared" si="688"/>
        <v>335</v>
      </c>
      <c r="C10565" s="815">
        <f t="shared" si="689"/>
        <v>32</v>
      </c>
      <c r="D10565" s="815">
        <f t="shared" si="690"/>
        <v>33</v>
      </c>
      <c r="E10565" s="815">
        <v>1988</v>
      </c>
    </row>
    <row r="10566" spans="1:5">
      <c r="A10566" s="816">
        <f t="shared" si="687"/>
        <v>32478</v>
      </c>
      <c r="B10566" s="815">
        <f t="shared" si="688"/>
        <v>336</v>
      </c>
      <c r="C10566" s="815">
        <f t="shared" si="689"/>
        <v>31</v>
      </c>
      <c r="D10566" s="815">
        <f t="shared" si="690"/>
        <v>32</v>
      </c>
      <c r="E10566" s="815">
        <v>1988</v>
      </c>
    </row>
    <row r="10567" spans="1:5">
      <c r="A10567" s="816">
        <f t="shared" si="687"/>
        <v>32479</v>
      </c>
      <c r="B10567" s="815">
        <f t="shared" si="688"/>
        <v>337</v>
      </c>
      <c r="C10567" s="815">
        <f t="shared" si="689"/>
        <v>30</v>
      </c>
      <c r="D10567" s="815">
        <f t="shared" si="690"/>
        <v>31</v>
      </c>
      <c r="E10567" s="815">
        <v>1988</v>
      </c>
    </row>
    <row r="10568" spans="1:5">
      <c r="A10568" s="816">
        <f t="shared" si="687"/>
        <v>32480</v>
      </c>
      <c r="B10568" s="815">
        <f t="shared" si="688"/>
        <v>338</v>
      </c>
      <c r="C10568" s="815">
        <f t="shared" si="689"/>
        <v>29</v>
      </c>
      <c r="D10568" s="815">
        <f t="shared" si="690"/>
        <v>30</v>
      </c>
      <c r="E10568" s="815">
        <v>1988</v>
      </c>
    </row>
    <row r="10569" spans="1:5">
      <c r="A10569" s="816">
        <f t="shared" si="687"/>
        <v>32481</v>
      </c>
      <c r="B10569" s="815">
        <f t="shared" si="688"/>
        <v>339</v>
      </c>
      <c r="C10569" s="815">
        <f t="shared" si="689"/>
        <v>28</v>
      </c>
      <c r="D10569" s="815">
        <f t="shared" si="690"/>
        <v>29</v>
      </c>
      <c r="E10569" s="815">
        <v>1988</v>
      </c>
    </row>
    <row r="10570" spans="1:5">
      <c r="A10570" s="816">
        <f t="shared" si="687"/>
        <v>32482</v>
      </c>
      <c r="B10570" s="815">
        <f t="shared" si="688"/>
        <v>340</v>
      </c>
      <c r="C10570" s="815">
        <f t="shared" si="689"/>
        <v>27</v>
      </c>
      <c r="D10570" s="815">
        <f t="shared" si="690"/>
        <v>28</v>
      </c>
      <c r="E10570" s="815">
        <v>1988</v>
      </c>
    </row>
    <row r="10571" spans="1:5">
      <c r="A10571" s="816">
        <f t="shared" si="687"/>
        <v>32483</v>
      </c>
      <c r="B10571" s="815">
        <f t="shared" si="688"/>
        <v>341</v>
      </c>
      <c r="C10571" s="815">
        <f t="shared" si="689"/>
        <v>26</v>
      </c>
      <c r="D10571" s="815">
        <f t="shared" si="690"/>
        <v>27</v>
      </c>
      <c r="E10571" s="815">
        <v>1988</v>
      </c>
    </row>
    <row r="10572" spans="1:5">
      <c r="A10572" s="816">
        <f t="shared" si="687"/>
        <v>32484</v>
      </c>
      <c r="B10572" s="815">
        <f t="shared" si="688"/>
        <v>342</v>
      </c>
      <c r="C10572" s="815">
        <f t="shared" si="689"/>
        <v>25</v>
      </c>
      <c r="D10572" s="815">
        <f t="shared" si="690"/>
        <v>26</v>
      </c>
      <c r="E10572" s="815">
        <v>1988</v>
      </c>
    </row>
    <row r="10573" spans="1:5">
      <c r="A10573" s="816">
        <f t="shared" si="687"/>
        <v>32485</v>
      </c>
      <c r="B10573" s="815">
        <f t="shared" si="688"/>
        <v>343</v>
      </c>
      <c r="C10573" s="815">
        <f t="shared" si="689"/>
        <v>24</v>
      </c>
      <c r="D10573" s="815">
        <f t="shared" si="690"/>
        <v>25</v>
      </c>
      <c r="E10573" s="815">
        <v>1988</v>
      </c>
    </row>
    <row r="10574" spans="1:5">
      <c r="A10574" s="816">
        <f t="shared" si="687"/>
        <v>32486</v>
      </c>
      <c r="B10574" s="815">
        <f t="shared" si="688"/>
        <v>344</v>
      </c>
      <c r="C10574" s="815">
        <f t="shared" si="689"/>
        <v>23</v>
      </c>
      <c r="D10574" s="815">
        <f t="shared" si="690"/>
        <v>24</v>
      </c>
      <c r="E10574" s="815">
        <v>1988</v>
      </c>
    </row>
    <row r="10575" spans="1:5">
      <c r="A10575" s="816">
        <f t="shared" si="687"/>
        <v>32487</v>
      </c>
      <c r="B10575" s="815">
        <f t="shared" si="688"/>
        <v>345</v>
      </c>
      <c r="C10575" s="815">
        <f t="shared" si="689"/>
        <v>22</v>
      </c>
      <c r="D10575" s="815">
        <f t="shared" si="690"/>
        <v>23</v>
      </c>
      <c r="E10575" s="815">
        <v>1988</v>
      </c>
    </row>
    <row r="10576" spans="1:5">
      <c r="A10576" s="816">
        <f t="shared" si="687"/>
        <v>32488</v>
      </c>
      <c r="B10576" s="815">
        <f t="shared" si="688"/>
        <v>346</v>
      </c>
      <c r="C10576" s="815">
        <f t="shared" si="689"/>
        <v>21</v>
      </c>
      <c r="D10576" s="815">
        <f t="shared" si="690"/>
        <v>22</v>
      </c>
      <c r="E10576" s="815">
        <v>1988</v>
      </c>
    </row>
    <row r="10577" spans="1:5">
      <c r="A10577" s="816">
        <f t="shared" si="687"/>
        <v>32489</v>
      </c>
      <c r="B10577" s="815">
        <f t="shared" si="688"/>
        <v>347</v>
      </c>
      <c r="C10577" s="815">
        <f t="shared" si="689"/>
        <v>20</v>
      </c>
      <c r="D10577" s="815">
        <f t="shared" si="690"/>
        <v>21</v>
      </c>
      <c r="E10577" s="815">
        <v>1988</v>
      </c>
    </row>
    <row r="10578" spans="1:5">
      <c r="A10578" s="816">
        <f t="shared" si="687"/>
        <v>32490</v>
      </c>
      <c r="B10578" s="815">
        <f t="shared" si="688"/>
        <v>348</v>
      </c>
      <c r="C10578" s="815">
        <f t="shared" si="689"/>
        <v>19</v>
      </c>
      <c r="D10578" s="815">
        <f t="shared" si="690"/>
        <v>20</v>
      </c>
      <c r="E10578" s="815">
        <v>1988</v>
      </c>
    </row>
    <row r="10579" spans="1:5">
      <c r="A10579" s="816">
        <f t="shared" si="687"/>
        <v>32491</v>
      </c>
      <c r="B10579" s="815">
        <f t="shared" si="688"/>
        <v>349</v>
      </c>
      <c r="C10579" s="815">
        <f t="shared" si="689"/>
        <v>18</v>
      </c>
      <c r="D10579" s="815">
        <f t="shared" si="690"/>
        <v>19</v>
      </c>
      <c r="E10579" s="815">
        <v>1988</v>
      </c>
    </row>
    <row r="10580" spans="1:5">
      <c r="A10580" s="816">
        <f t="shared" si="687"/>
        <v>32492</v>
      </c>
      <c r="B10580" s="815">
        <f t="shared" si="688"/>
        <v>350</v>
      </c>
      <c r="C10580" s="815">
        <f t="shared" si="689"/>
        <v>17</v>
      </c>
      <c r="D10580" s="815">
        <f t="shared" si="690"/>
        <v>18</v>
      </c>
      <c r="E10580" s="815">
        <v>1988</v>
      </c>
    </row>
    <row r="10581" spans="1:5">
      <c r="A10581" s="816">
        <f t="shared" si="687"/>
        <v>32493</v>
      </c>
      <c r="B10581" s="815">
        <f t="shared" si="688"/>
        <v>351</v>
      </c>
      <c r="C10581" s="815">
        <f t="shared" si="689"/>
        <v>16</v>
      </c>
      <c r="D10581" s="815">
        <f t="shared" si="690"/>
        <v>17</v>
      </c>
      <c r="E10581" s="815">
        <v>1988</v>
      </c>
    </row>
    <row r="10582" spans="1:5">
      <c r="A10582" s="816">
        <f t="shared" si="687"/>
        <v>32494</v>
      </c>
      <c r="B10582" s="815">
        <f t="shared" si="688"/>
        <v>352</v>
      </c>
      <c r="C10582" s="815">
        <f t="shared" si="689"/>
        <v>15</v>
      </c>
      <c r="D10582" s="815">
        <f t="shared" si="690"/>
        <v>16</v>
      </c>
      <c r="E10582" s="815">
        <v>1988</v>
      </c>
    </row>
    <row r="10583" spans="1:5">
      <c r="A10583" s="816">
        <f t="shared" si="687"/>
        <v>32495</v>
      </c>
      <c r="B10583" s="815">
        <f t="shared" si="688"/>
        <v>353</v>
      </c>
      <c r="C10583" s="815">
        <f t="shared" si="689"/>
        <v>14</v>
      </c>
      <c r="D10583" s="815">
        <f t="shared" si="690"/>
        <v>15</v>
      </c>
      <c r="E10583" s="815">
        <v>1988</v>
      </c>
    </row>
    <row r="10584" spans="1:5">
      <c r="A10584" s="816">
        <f t="shared" si="687"/>
        <v>32496</v>
      </c>
      <c r="B10584" s="815">
        <f t="shared" si="688"/>
        <v>354</v>
      </c>
      <c r="C10584" s="815">
        <f t="shared" si="689"/>
        <v>13</v>
      </c>
      <c r="D10584" s="815">
        <f t="shared" si="690"/>
        <v>14</v>
      </c>
      <c r="E10584" s="815">
        <v>1988</v>
      </c>
    </row>
    <row r="10585" spans="1:5">
      <c r="A10585" s="816">
        <f t="shared" si="687"/>
        <v>32497</v>
      </c>
      <c r="B10585" s="815">
        <f t="shared" si="688"/>
        <v>355</v>
      </c>
      <c r="C10585" s="815">
        <f t="shared" si="689"/>
        <v>12</v>
      </c>
      <c r="D10585" s="815">
        <f t="shared" si="690"/>
        <v>13</v>
      </c>
      <c r="E10585" s="815">
        <v>1988</v>
      </c>
    </row>
    <row r="10586" spans="1:5">
      <c r="A10586" s="816">
        <f t="shared" si="687"/>
        <v>32498</v>
      </c>
      <c r="B10586" s="815">
        <f t="shared" si="688"/>
        <v>356</v>
      </c>
      <c r="C10586" s="815">
        <f t="shared" si="689"/>
        <v>11</v>
      </c>
      <c r="D10586" s="815">
        <f t="shared" si="690"/>
        <v>12</v>
      </c>
      <c r="E10586" s="815">
        <v>1988</v>
      </c>
    </row>
    <row r="10587" spans="1:5">
      <c r="A10587" s="816">
        <f t="shared" si="687"/>
        <v>32499</v>
      </c>
      <c r="B10587" s="815">
        <f t="shared" si="688"/>
        <v>357</v>
      </c>
      <c r="C10587" s="815">
        <f t="shared" si="689"/>
        <v>10</v>
      </c>
      <c r="D10587" s="815">
        <f t="shared" si="690"/>
        <v>11</v>
      </c>
      <c r="E10587" s="815">
        <v>1988</v>
      </c>
    </row>
    <row r="10588" spans="1:5">
      <c r="A10588" s="816">
        <f t="shared" si="687"/>
        <v>32500</v>
      </c>
      <c r="B10588" s="815">
        <f t="shared" si="688"/>
        <v>358</v>
      </c>
      <c r="C10588" s="815">
        <f t="shared" si="689"/>
        <v>9</v>
      </c>
      <c r="D10588" s="815">
        <f t="shared" si="690"/>
        <v>10</v>
      </c>
      <c r="E10588" s="815">
        <v>1988</v>
      </c>
    </row>
    <row r="10589" spans="1:5">
      <c r="A10589" s="816">
        <f t="shared" si="687"/>
        <v>32501</v>
      </c>
      <c r="B10589" s="815">
        <f t="shared" si="688"/>
        <v>359</v>
      </c>
      <c r="C10589" s="815">
        <f t="shared" si="689"/>
        <v>8</v>
      </c>
      <c r="D10589" s="815">
        <f t="shared" si="690"/>
        <v>9</v>
      </c>
      <c r="E10589" s="815">
        <v>1988</v>
      </c>
    </row>
    <row r="10590" spans="1:5">
      <c r="A10590" s="816">
        <f t="shared" si="687"/>
        <v>32502</v>
      </c>
      <c r="B10590" s="815">
        <f t="shared" si="688"/>
        <v>360</v>
      </c>
      <c r="C10590" s="815">
        <f t="shared" si="689"/>
        <v>7</v>
      </c>
      <c r="D10590" s="815">
        <f t="shared" si="690"/>
        <v>8</v>
      </c>
      <c r="E10590" s="815">
        <v>1988</v>
      </c>
    </row>
    <row r="10591" spans="1:5">
      <c r="A10591" s="816">
        <f t="shared" si="687"/>
        <v>32503</v>
      </c>
      <c r="B10591" s="815">
        <f t="shared" si="688"/>
        <v>361</v>
      </c>
      <c r="C10591" s="815">
        <f t="shared" si="689"/>
        <v>6</v>
      </c>
      <c r="D10591" s="815">
        <f t="shared" si="690"/>
        <v>7</v>
      </c>
      <c r="E10591" s="815">
        <v>1988</v>
      </c>
    </row>
    <row r="10592" spans="1:5">
      <c r="A10592" s="816">
        <f t="shared" si="687"/>
        <v>32504</v>
      </c>
      <c r="B10592" s="815">
        <f t="shared" si="688"/>
        <v>362</v>
      </c>
      <c r="C10592" s="815">
        <f t="shared" si="689"/>
        <v>5</v>
      </c>
      <c r="D10592" s="815">
        <f t="shared" si="690"/>
        <v>6</v>
      </c>
      <c r="E10592" s="815">
        <v>1988</v>
      </c>
    </row>
    <row r="10593" spans="1:5">
      <c r="A10593" s="816">
        <f t="shared" si="687"/>
        <v>32505</v>
      </c>
      <c r="B10593" s="815">
        <f t="shared" si="688"/>
        <v>363</v>
      </c>
      <c r="C10593" s="815">
        <f t="shared" si="689"/>
        <v>4</v>
      </c>
      <c r="D10593" s="815">
        <f t="shared" si="690"/>
        <v>5</v>
      </c>
      <c r="E10593" s="815">
        <v>1988</v>
      </c>
    </row>
    <row r="10594" spans="1:5">
      <c r="A10594" s="816">
        <f t="shared" si="687"/>
        <v>32506</v>
      </c>
      <c r="B10594" s="815">
        <f t="shared" si="688"/>
        <v>364</v>
      </c>
      <c r="C10594" s="815">
        <f t="shared" si="689"/>
        <v>3</v>
      </c>
      <c r="D10594" s="815">
        <f t="shared" si="690"/>
        <v>4</v>
      </c>
      <c r="E10594" s="815">
        <v>1988</v>
      </c>
    </row>
    <row r="10595" spans="1:5">
      <c r="A10595" s="816">
        <f t="shared" si="687"/>
        <v>32507</v>
      </c>
      <c r="B10595" s="815">
        <f t="shared" si="688"/>
        <v>365</v>
      </c>
      <c r="C10595" s="815">
        <f t="shared" si="689"/>
        <v>2</v>
      </c>
      <c r="D10595" s="815">
        <f t="shared" si="690"/>
        <v>3</v>
      </c>
      <c r="E10595" s="815">
        <v>1988</v>
      </c>
    </row>
    <row r="10596" spans="1:5">
      <c r="A10596" s="816">
        <f t="shared" si="687"/>
        <v>32508</v>
      </c>
      <c r="B10596" s="815">
        <f t="shared" si="688"/>
        <v>366</v>
      </c>
      <c r="C10596" s="815">
        <f t="shared" si="689"/>
        <v>1</v>
      </c>
      <c r="D10596" s="815">
        <f t="shared" si="690"/>
        <v>2</v>
      </c>
      <c r="E10596" s="815">
        <v>1988</v>
      </c>
    </row>
    <row r="10597" spans="1:5">
      <c r="A10597" s="816">
        <f t="shared" si="687"/>
        <v>32509</v>
      </c>
      <c r="B10597" s="815">
        <v>1</v>
      </c>
      <c r="C10597" s="815">
        <v>365</v>
      </c>
      <c r="D10597" s="815">
        <f t="shared" si="690"/>
        <v>1</v>
      </c>
      <c r="E10597" s="815">
        <v>1989</v>
      </c>
    </row>
    <row r="10598" spans="1:5">
      <c r="A10598" s="816">
        <f t="shared" si="687"/>
        <v>32510</v>
      </c>
      <c r="B10598" s="815">
        <f t="shared" ref="B10598:B10662" si="691">B10597+1</f>
        <v>2</v>
      </c>
      <c r="C10598" s="815">
        <f t="shared" ref="C10598:C10662" si="692">C10597-1</f>
        <v>364</v>
      </c>
      <c r="D10598" s="815">
        <v>365</v>
      </c>
      <c r="E10598" s="815">
        <v>1989</v>
      </c>
    </row>
    <row r="10599" spans="1:5">
      <c r="A10599" s="816">
        <f t="shared" si="687"/>
        <v>32511</v>
      </c>
      <c r="B10599" s="815">
        <f t="shared" si="691"/>
        <v>3</v>
      </c>
      <c r="C10599" s="815">
        <f t="shared" si="692"/>
        <v>363</v>
      </c>
      <c r="D10599" s="815">
        <f t="shared" ref="D10599:D10662" si="693">D10598-1</f>
        <v>364</v>
      </c>
      <c r="E10599" s="815">
        <v>1989</v>
      </c>
    </row>
    <row r="10600" spans="1:5">
      <c r="A10600" s="816">
        <f t="shared" si="687"/>
        <v>32512</v>
      </c>
      <c r="B10600" s="815">
        <f t="shared" si="691"/>
        <v>4</v>
      </c>
      <c r="C10600" s="815">
        <f t="shared" si="692"/>
        <v>362</v>
      </c>
      <c r="D10600" s="815">
        <f t="shared" si="693"/>
        <v>363</v>
      </c>
      <c r="E10600" s="815">
        <v>1989</v>
      </c>
    </row>
    <row r="10601" spans="1:5">
      <c r="A10601" s="816">
        <f t="shared" si="687"/>
        <v>32513</v>
      </c>
      <c r="B10601" s="815">
        <f t="shared" si="691"/>
        <v>5</v>
      </c>
      <c r="C10601" s="815">
        <f t="shared" si="692"/>
        <v>361</v>
      </c>
      <c r="D10601" s="815">
        <f t="shared" si="693"/>
        <v>362</v>
      </c>
      <c r="E10601" s="815">
        <v>1989</v>
      </c>
    </row>
    <row r="10602" spans="1:5">
      <c r="A10602" s="816">
        <f t="shared" si="687"/>
        <v>32514</v>
      </c>
      <c r="B10602" s="815">
        <f t="shared" si="691"/>
        <v>6</v>
      </c>
      <c r="C10602" s="815">
        <f t="shared" si="692"/>
        <v>360</v>
      </c>
      <c r="D10602" s="815">
        <f t="shared" si="693"/>
        <v>361</v>
      </c>
      <c r="E10602" s="815">
        <v>1989</v>
      </c>
    </row>
    <row r="10603" spans="1:5">
      <c r="A10603" s="816">
        <f t="shared" si="687"/>
        <v>32515</v>
      </c>
      <c r="B10603" s="815">
        <f t="shared" si="691"/>
        <v>7</v>
      </c>
      <c r="C10603" s="815">
        <f t="shared" si="692"/>
        <v>359</v>
      </c>
      <c r="D10603" s="815">
        <f t="shared" si="693"/>
        <v>360</v>
      </c>
      <c r="E10603" s="815">
        <v>1989</v>
      </c>
    </row>
    <row r="10604" spans="1:5">
      <c r="A10604" s="816">
        <f t="shared" si="687"/>
        <v>32516</v>
      </c>
      <c r="B10604" s="815">
        <f t="shared" si="691"/>
        <v>8</v>
      </c>
      <c r="C10604" s="815">
        <f t="shared" si="692"/>
        <v>358</v>
      </c>
      <c r="D10604" s="815">
        <f t="shared" si="693"/>
        <v>359</v>
      </c>
      <c r="E10604" s="815">
        <v>1989</v>
      </c>
    </row>
    <row r="10605" spans="1:5">
      <c r="A10605" s="816">
        <f t="shared" si="687"/>
        <v>32517</v>
      </c>
      <c r="B10605" s="815">
        <f t="shared" si="691"/>
        <v>9</v>
      </c>
      <c r="C10605" s="815">
        <f t="shared" si="692"/>
        <v>357</v>
      </c>
      <c r="D10605" s="815">
        <f t="shared" si="693"/>
        <v>358</v>
      </c>
      <c r="E10605" s="815">
        <v>1989</v>
      </c>
    </row>
    <row r="10606" spans="1:5">
      <c r="A10606" s="816">
        <f t="shared" si="687"/>
        <v>32518</v>
      </c>
      <c r="B10606" s="815">
        <f t="shared" si="691"/>
        <v>10</v>
      </c>
      <c r="C10606" s="815">
        <f t="shared" si="692"/>
        <v>356</v>
      </c>
      <c r="D10606" s="815">
        <f t="shared" si="693"/>
        <v>357</v>
      </c>
      <c r="E10606" s="815">
        <v>1989</v>
      </c>
    </row>
    <row r="10607" spans="1:5">
      <c r="A10607" s="816">
        <f t="shared" si="687"/>
        <v>32519</v>
      </c>
      <c r="B10607" s="815">
        <f t="shared" si="691"/>
        <v>11</v>
      </c>
      <c r="C10607" s="815">
        <f t="shared" si="692"/>
        <v>355</v>
      </c>
      <c r="D10607" s="815">
        <f t="shared" si="693"/>
        <v>356</v>
      </c>
      <c r="E10607" s="815">
        <v>1989</v>
      </c>
    </row>
    <row r="10608" spans="1:5">
      <c r="A10608" s="816">
        <f t="shared" si="687"/>
        <v>32520</v>
      </c>
      <c r="B10608" s="815">
        <f t="shared" si="691"/>
        <v>12</v>
      </c>
      <c r="C10608" s="815">
        <f t="shared" si="692"/>
        <v>354</v>
      </c>
      <c r="D10608" s="815">
        <f t="shared" si="693"/>
        <v>355</v>
      </c>
      <c r="E10608" s="815">
        <v>1989</v>
      </c>
    </row>
    <row r="10609" spans="1:5">
      <c r="A10609" s="816">
        <f t="shared" si="687"/>
        <v>32521</v>
      </c>
      <c r="B10609" s="815">
        <f t="shared" si="691"/>
        <v>13</v>
      </c>
      <c r="C10609" s="815">
        <f t="shared" si="692"/>
        <v>353</v>
      </c>
      <c r="D10609" s="815">
        <f t="shared" si="693"/>
        <v>354</v>
      </c>
      <c r="E10609" s="815">
        <v>1989</v>
      </c>
    </row>
    <row r="10610" spans="1:5">
      <c r="A10610" s="816">
        <f t="shared" si="687"/>
        <v>32522</v>
      </c>
      <c r="B10610" s="815">
        <f t="shared" si="691"/>
        <v>14</v>
      </c>
      <c r="C10610" s="815">
        <f t="shared" si="692"/>
        <v>352</v>
      </c>
      <c r="D10610" s="815">
        <f t="shared" si="693"/>
        <v>353</v>
      </c>
      <c r="E10610" s="815">
        <v>1989</v>
      </c>
    </row>
    <row r="10611" spans="1:5">
      <c r="A10611" s="816">
        <f t="shared" ref="A10611:A10674" si="694">A10610+1</f>
        <v>32523</v>
      </c>
      <c r="B10611" s="815">
        <f t="shared" si="691"/>
        <v>15</v>
      </c>
      <c r="C10611" s="815">
        <f t="shared" si="692"/>
        <v>351</v>
      </c>
      <c r="D10611" s="815">
        <f t="shared" si="693"/>
        <v>352</v>
      </c>
      <c r="E10611" s="815">
        <v>1989</v>
      </c>
    </row>
    <row r="10612" spans="1:5">
      <c r="A10612" s="816">
        <f t="shared" si="694"/>
        <v>32524</v>
      </c>
      <c r="B10612" s="815">
        <f t="shared" si="691"/>
        <v>16</v>
      </c>
      <c r="C10612" s="815">
        <f t="shared" si="692"/>
        <v>350</v>
      </c>
      <c r="D10612" s="815">
        <f t="shared" si="693"/>
        <v>351</v>
      </c>
      <c r="E10612" s="815">
        <v>1989</v>
      </c>
    </row>
    <row r="10613" spans="1:5">
      <c r="A10613" s="816">
        <f t="shared" si="694"/>
        <v>32525</v>
      </c>
      <c r="B10613" s="815">
        <f t="shared" si="691"/>
        <v>17</v>
      </c>
      <c r="C10613" s="815">
        <f t="shared" si="692"/>
        <v>349</v>
      </c>
      <c r="D10613" s="815">
        <f t="shared" si="693"/>
        <v>350</v>
      </c>
      <c r="E10613" s="815">
        <v>1989</v>
      </c>
    </row>
    <row r="10614" spans="1:5">
      <c r="A10614" s="816">
        <f t="shared" si="694"/>
        <v>32526</v>
      </c>
      <c r="B10614" s="815">
        <f t="shared" si="691"/>
        <v>18</v>
      </c>
      <c r="C10614" s="815">
        <f t="shared" si="692"/>
        <v>348</v>
      </c>
      <c r="D10614" s="815">
        <f t="shared" si="693"/>
        <v>349</v>
      </c>
      <c r="E10614" s="815">
        <v>1989</v>
      </c>
    </row>
    <row r="10615" spans="1:5">
      <c r="A10615" s="816">
        <f t="shared" si="694"/>
        <v>32527</v>
      </c>
      <c r="B10615" s="815">
        <f t="shared" si="691"/>
        <v>19</v>
      </c>
      <c r="C10615" s="815">
        <f t="shared" si="692"/>
        <v>347</v>
      </c>
      <c r="D10615" s="815">
        <f t="shared" si="693"/>
        <v>348</v>
      </c>
      <c r="E10615" s="815">
        <v>1989</v>
      </c>
    </row>
    <row r="10616" spans="1:5">
      <c r="A10616" s="816">
        <f t="shared" si="694"/>
        <v>32528</v>
      </c>
      <c r="B10616" s="815">
        <f t="shared" si="691"/>
        <v>20</v>
      </c>
      <c r="C10616" s="815">
        <f t="shared" si="692"/>
        <v>346</v>
      </c>
      <c r="D10616" s="815">
        <f t="shared" si="693"/>
        <v>347</v>
      </c>
      <c r="E10616" s="815">
        <v>1989</v>
      </c>
    </row>
    <row r="10617" spans="1:5">
      <c r="A10617" s="816">
        <f t="shared" si="694"/>
        <v>32529</v>
      </c>
      <c r="B10617" s="815">
        <f t="shared" si="691"/>
        <v>21</v>
      </c>
      <c r="C10617" s="815">
        <f t="shared" si="692"/>
        <v>345</v>
      </c>
      <c r="D10617" s="815">
        <f t="shared" si="693"/>
        <v>346</v>
      </c>
      <c r="E10617" s="815">
        <v>1989</v>
      </c>
    </row>
    <row r="10618" spans="1:5">
      <c r="A10618" s="816">
        <f t="shared" si="694"/>
        <v>32530</v>
      </c>
      <c r="B10618" s="815">
        <f t="shared" si="691"/>
        <v>22</v>
      </c>
      <c r="C10618" s="815">
        <f t="shared" si="692"/>
        <v>344</v>
      </c>
      <c r="D10618" s="815">
        <f t="shared" si="693"/>
        <v>345</v>
      </c>
      <c r="E10618" s="815">
        <v>1989</v>
      </c>
    </row>
    <row r="10619" spans="1:5">
      <c r="A10619" s="816">
        <f t="shared" si="694"/>
        <v>32531</v>
      </c>
      <c r="B10619" s="815">
        <f t="shared" si="691"/>
        <v>23</v>
      </c>
      <c r="C10619" s="815">
        <f t="shared" si="692"/>
        <v>343</v>
      </c>
      <c r="D10619" s="815">
        <f t="shared" si="693"/>
        <v>344</v>
      </c>
      <c r="E10619" s="815">
        <v>1989</v>
      </c>
    </row>
    <row r="10620" spans="1:5">
      <c r="A10620" s="816">
        <f t="shared" si="694"/>
        <v>32532</v>
      </c>
      <c r="B10620" s="815">
        <f t="shared" si="691"/>
        <v>24</v>
      </c>
      <c r="C10620" s="815">
        <f t="shared" si="692"/>
        <v>342</v>
      </c>
      <c r="D10620" s="815">
        <f t="shared" si="693"/>
        <v>343</v>
      </c>
      <c r="E10620" s="815">
        <v>1989</v>
      </c>
    </row>
    <row r="10621" spans="1:5">
      <c r="A10621" s="816">
        <f t="shared" si="694"/>
        <v>32533</v>
      </c>
      <c r="B10621" s="815">
        <f t="shared" si="691"/>
        <v>25</v>
      </c>
      <c r="C10621" s="815">
        <f t="shared" si="692"/>
        <v>341</v>
      </c>
      <c r="D10621" s="815">
        <f t="shared" si="693"/>
        <v>342</v>
      </c>
      <c r="E10621" s="815">
        <v>1989</v>
      </c>
    </row>
    <row r="10622" spans="1:5">
      <c r="A10622" s="816">
        <f t="shared" si="694"/>
        <v>32534</v>
      </c>
      <c r="B10622" s="815">
        <f t="shared" si="691"/>
        <v>26</v>
      </c>
      <c r="C10622" s="815">
        <f t="shared" si="692"/>
        <v>340</v>
      </c>
      <c r="D10622" s="815">
        <f t="shared" si="693"/>
        <v>341</v>
      </c>
      <c r="E10622" s="815">
        <v>1989</v>
      </c>
    </row>
    <row r="10623" spans="1:5">
      <c r="A10623" s="816">
        <f t="shared" si="694"/>
        <v>32535</v>
      </c>
      <c r="B10623" s="815">
        <f t="shared" si="691"/>
        <v>27</v>
      </c>
      <c r="C10623" s="815">
        <f t="shared" si="692"/>
        <v>339</v>
      </c>
      <c r="D10623" s="815">
        <f t="shared" si="693"/>
        <v>340</v>
      </c>
      <c r="E10623" s="815">
        <v>1989</v>
      </c>
    </row>
    <row r="10624" spans="1:5">
      <c r="A10624" s="816">
        <f t="shared" si="694"/>
        <v>32536</v>
      </c>
      <c r="B10624" s="815">
        <f t="shared" si="691"/>
        <v>28</v>
      </c>
      <c r="C10624" s="815">
        <f t="shared" si="692"/>
        <v>338</v>
      </c>
      <c r="D10624" s="815">
        <f t="shared" si="693"/>
        <v>339</v>
      </c>
      <c r="E10624" s="815">
        <v>1989</v>
      </c>
    </row>
    <row r="10625" spans="1:5">
      <c r="A10625" s="816">
        <f t="shared" si="694"/>
        <v>32537</v>
      </c>
      <c r="B10625" s="815">
        <f t="shared" si="691"/>
        <v>29</v>
      </c>
      <c r="C10625" s="815">
        <f t="shared" si="692"/>
        <v>337</v>
      </c>
      <c r="D10625" s="815">
        <f t="shared" si="693"/>
        <v>338</v>
      </c>
      <c r="E10625" s="815">
        <v>1989</v>
      </c>
    </row>
    <row r="10626" spans="1:5">
      <c r="A10626" s="816">
        <f t="shared" si="694"/>
        <v>32538</v>
      </c>
      <c r="B10626" s="815">
        <f t="shared" si="691"/>
        <v>30</v>
      </c>
      <c r="C10626" s="815">
        <f t="shared" si="692"/>
        <v>336</v>
      </c>
      <c r="D10626" s="815">
        <f t="shared" si="693"/>
        <v>337</v>
      </c>
      <c r="E10626" s="815">
        <v>1989</v>
      </c>
    </row>
    <row r="10627" spans="1:5">
      <c r="A10627" s="816">
        <f t="shared" si="694"/>
        <v>32539</v>
      </c>
      <c r="B10627" s="815">
        <f t="shared" si="691"/>
        <v>31</v>
      </c>
      <c r="C10627" s="815">
        <f t="shared" si="692"/>
        <v>335</v>
      </c>
      <c r="D10627" s="815">
        <f t="shared" si="693"/>
        <v>336</v>
      </c>
      <c r="E10627" s="815">
        <v>1989</v>
      </c>
    </row>
    <row r="10628" spans="1:5">
      <c r="A10628" s="816">
        <f t="shared" si="694"/>
        <v>32540</v>
      </c>
      <c r="B10628" s="815">
        <f t="shared" si="691"/>
        <v>32</v>
      </c>
      <c r="C10628" s="815">
        <f t="shared" si="692"/>
        <v>334</v>
      </c>
      <c r="D10628" s="815">
        <f t="shared" si="693"/>
        <v>335</v>
      </c>
      <c r="E10628" s="815">
        <v>1989</v>
      </c>
    </row>
    <row r="10629" spans="1:5">
      <c r="A10629" s="816">
        <f t="shared" si="694"/>
        <v>32541</v>
      </c>
      <c r="B10629" s="815">
        <f t="shared" si="691"/>
        <v>33</v>
      </c>
      <c r="C10629" s="815">
        <f t="shared" si="692"/>
        <v>333</v>
      </c>
      <c r="D10629" s="815">
        <f t="shared" si="693"/>
        <v>334</v>
      </c>
      <c r="E10629" s="815">
        <v>1989</v>
      </c>
    </row>
    <row r="10630" spans="1:5">
      <c r="A10630" s="816">
        <f t="shared" si="694"/>
        <v>32542</v>
      </c>
      <c r="B10630" s="815">
        <f t="shared" si="691"/>
        <v>34</v>
      </c>
      <c r="C10630" s="815">
        <f t="shared" si="692"/>
        <v>332</v>
      </c>
      <c r="D10630" s="815">
        <f t="shared" si="693"/>
        <v>333</v>
      </c>
      <c r="E10630" s="815">
        <v>1989</v>
      </c>
    </row>
    <row r="10631" spans="1:5">
      <c r="A10631" s="816">
        <f t="shared" si="694"/>
        <v>32543</v>
      </c>
      <c r="B10631" s="815">
        <f t="shared" si="691"/>
        <v>35</v>
      </c>
      <c r="C10631" s="815">
        <f t="shared" si="692"/>
        <v>331</v>
      </c>
      <c r="D10631" s="815">
        <f t="shared" si="693"/>
        <v>332</v>
      </c>
      <c r="E10631" s="815">
        <v>1989</v>
      </c>
    </row>
    <row r="10632" spans="1:5">
      <c r="A10632" s="816">
        <f t="shared" si="694"/>
        <v>32544</v>
      </c>
      <c r="B10632" s="815">
        <f t="shared" si="691"/>
        <v>36</v>
      </c>
      <c r="C10632" s="815">
        <f t="shared" si="692"/>
        <v>330</v>
      </c>
      <c r="D10632" s="815">
        <f t="shared" si="693"/>
        <v>331</v>
      </c>
      <c r="E10632" s="815">
        <v>1989</v>
      </c>
    </row>
    <row r="10633" spans="1:5">
      <c r="A10633" s="816">
        <f t="shared" si="694"/>
        <v>32545</v>
      </c>
      <c r="B10633" s="815">
        <f t="shared" si="691"/>
        <v>37</v>
      </c>
      <c r="C10633" s="815">
        <f t="shared" si="692"/>
        <v>329</v>
      </c>
      <c r="D10633" s="815">
        <f t="shared" si="693"/>
        <v>330</v>
      </c>
      <c r="E10633" s="815">
        <v>1989</v>
      </c>
    </row>
    <row r="10634" spans="1:5">
      <c r="A10634" s="816">
        <f t="shared" si="694"/>
        <v>32546</v>
      </c>
      <c r="B10634" s="815">
        <f t="shared" si="691"/>
        <v>38</v>
      </c>
      <c r="C10634" s="815">
        <f t="shared" si="692"/>
        <v>328</v>
      </c>
      <c r="D10634" s="815">
        <f t="shared" si="693"/>
        <v>329</v>
      </c>
      <c r="E10634" s="815">
        <v>1989</v>
      </c>
    </row>
    <row r="10635" spans="1:5">
      <c r="A10635" s="816">
        <f t="shared" si="694"/>
        <v>32547</v>
      </c>
      <c r="B10635" s="815">
        <f t="shared" si="691"/>
        <v>39</v>
      </c>
      <c r="C10635" s="815">
        <f t="shared" si="692"/>
        <v>327</v>
      </c>
      <c r="D10635" s="815">
        <f t="shared" si="693"/>
        <v>328</v>
      </c>
      <c r="E10635" s="815">
        <v>1989</v>
      </c>
    </row>
    <row r="10636" spans="1:5">
      <c r="A10636" s="816">
        <f t="shared" si="694"/>
        <v>32548</v>
      </c>
      <c r="B10636" s="815">
        <f t="shared" si="691"/>
        <v>40</v>
      </c>
      <c r="C10636" s="815">
        <f t="shared" si="692"/>
        <v>326</v>
      </c>
      <c r="D10636" s="815">
        <f t="shared" si="693"/>
        <v>327</v>
      </c>
      <c r="E10636" s="815">
        <v>1989</v>
      </c>
    </row>
    <row r="10637" spans="1:5">
      <c r="A10637" s="816">
        <f t="shared" si="694"/>
        <v>32549</v>
      </c>
      <c r="B10637" s="815">
        <f t="shared" si="691"/>
        <v>41</v>
      </c>
      <c r="C10637" s="815">
        <f t="shared" si="692"/>
        <v>325</v>
      </c>
      <c r="D10637" s="815">
        <f t="shared" si="693"/>
        <v>326</v>
      </c>
      <c r="E10637" s="815">
        <v>1989</v>
      </c>
    </row>
    <row r="10638" spans="1:5">
      <c r="A10638" s="816">
        <f t="shared" si="694"/>
        <v>32550</v>
      </c>
      <c r="B10638" s="815">
        <f t="shared" si="691"/>
        <v>42</v>
      </c>
      <c r="C10638" s="815">
        <f t="shared" si="692"/>
        <v>324</v>
      </c>
      <c r="D10638" s="815">
        <f t="shared" si="693"/>
        <v>325</v>
      </c>
      <c r="E10638" s="815">
        <v>1989</v>
      </c>
    </row>
    <row r="10639" spans="1:5">
      <c r="A10639" s="816">
        <f t="shared" si="694"/>
        <v>32551</v>
      </c>
      <c r="B10639" s="815">
        <f t="shared" si="691"/>
        <v>43</v>
      </c>
      <c r="C10639" s="815">
        <f t="shared" si="692"/>
        <v>323</v>
      </c>
      <c r="D10639" s="815">
        <f t="shared" si="693"/>
        <v>324</v>
      </c>
      <c r="E10639" s="815">
        <v>1989</v>
      </c>
    </row>
    <row r="10640" spans="1:5">
      <c r="A10640" s="816">
        <f t="shared" si="694"/>
        <v>32552</v>
      </c>
      <c r="B10640" s="815">
        <f t="shared" si="691"/>
        <v>44</v>
      </c>
      <c r="C10640" s="815">
        <f t="shared" si="692"/>
        <v>322</v>
      </c>
      <c r="D10640" s="815">
        <f t="shared" si="693"/>
        <v>323</v>
      </c>
      <c r="E10640" s="815">
        <v>1989</v>
      </c>
    </row>
    <row r="10641" spans="1:5">
      <c r="A10641" s="816">
        <f t="shared" si="694"/>
        <v>32553</v>
      </c>
      <c r="B10641" s="815">
        <f t="shared" si="691"/>
        <v>45</v>
      </c>
      <c r="C10641" s="815">
        <f t="shared" si="692"/>
        <v>321</v>
      </c>
      <c r="D10641" s="815">
        <f t="shared" si="693"/>
        <v>322</v>
      </c>
      <c r="E10641" s="815">
        <v>1989</v>
      </c>
    </row>
    <row r="10642" spans="1:5">
      <c r="A10642" s="816">
        <f t="shared" si="694"/>
        <v>32554</v>
      </c>
      <c r="B10642" s="815">
        <f t="shared" si="691"/>
        <v>46</v>
      </c>
      <c r="C10642" s="815">
        <f t="shared" si="692"/>
        <v>320</v>
      </c>
      <c r="D10642" s="815">
        <f t="shared" si="693"/>
        <v>321</v>
      </c>
      <c r="E10642" s="815">
        <v>1989</v>
      </c>
    </row>
    <row r="10643" spans="1:5">
      <c r="A10643" s="816">
        <f t="shared" si="694"/>
        <v>32555</v>
      </c>
      <c r="B10643" s="815">
        <f t="shared" si="691"/>
        <v>47</v>
      </c>
      <c r="C10643" s="815">
        <f t="shared" si="692"/>
        <v>319</v>
      </c>
      <c r="D10643" s="815">
        <f t="shared" si="693"/>
        <v>320</v>
      </c>
      <c r="E10643" s="815">
        <v>1989</v>
      </c>
    </row>
    <row r="10644" spans="1:5">
      <c r="A10644" s="816">
        <f t="shared" si="694"/>
        <v>32556</v>
      </c>
      <c r="B10644" s="815">
        <f t="shared" si="691"/>
        <v>48</v>
      </c>
      <c r="C10644" s="815">
        <f t="shared" si="692"/>
        <v>318</v>
      </c>
      <c r="D10644" s="815">
        <f t="shared" si="693"/>
        <v>319</v>
      </c>
      <c r="E10644" s="815">
        <v>1989</v>
      </c>
    </row>
    <row r="10645" spans="1:5">
      <c r="A10645" s="816">
        <f t="shared" si="694"/>
        <v>32557</v>
      </c>
      <c r="B10645" s="815">
        <f t="shared" si="691"/>
        <v>49</v>
      </c>
      <c r="C10645" s="815">
        <f t="shared" si="692"/>
        <v>317</v>
      </c>
      <c r="D10645" s="815">
        <f t="shared" si="693"/>
        <v>318</v>
      </c>
      <c r="E10645" s="815">
        <v>1989</v>
      </c>
    </row>
    <row r="10646" spans="1:5">
      <c r="A10646" s="816">
        <f t="shared" si="694"/>
        <v>32558</v>
      </c>
      <c r="B10646" s="815">
        <f t="shared" si="691"/>
        <v>50</v>
      </c>
      <c r="C10646" s="815">
        <f t="shared" si="692"/>
        <v>316</v>
      </c>
      <c r="D10646" s="815">
        <f t="shared" si="693"/>
        <v>317</v>
      </c>
      <c r="E10646" s="815">
        <v>1989</v>
      </c>
    </row>
    <row r="10647" spans="1:5">
      <c r="A10647" s="816">
        <f t="shared" si="694"/>
        <v>32559</v>
      </c>
      <c r="B10647" s="815">
        <f t="shared" si="691"/>
        <v>51</v>
      </c>
      <c r="C10647" s="815">
        <f t="shared" si="692"/>
        <v>315</v>
      </c>
      <c r="D10647" s="815">
        <f t="shared" si="693"/>
        <v>316</v>
      </c>
      <c r="E10647" s="815">
        <v>1989</v>
      </c>
    </row>
    <row r="10648" spans="1:5">
      <c r="A10648" s="816">
        <f t="shared" si="694"/>
        <v>32560</v>
      </c>
      <c r="B10648" s="815">
        <f t="shared" si="691"/>
        <v>52</v>
      </c>
      <c r="C10648" s="815">
        <f t="shared" si="692"/>
        <v>314</v>
      </c>
      <c r="D10648" s="815">
        <f t="shared" si="693"/>
        <v>315</v>
      </c>
      <c r="E10648" s="815">
        <v>1989</v>
      </c>
    </row>
    <row r="10649" spans="1:5">
      <c r="A10649" s="816">
        <f t="shared" si="694"/>
        <v>32561</v>
      </c>
      <c r="B10649" s="815">
        <f t="shared" si="691"/>
        <v>53</v>
      </c>
      <c r="C10649" s="815">
        <f t="shared" si="692"/>
        <v>313</v>
      </c>
      <c r="D10649" s="815">
        <f t="shared" si="693"/>
        <v>314</v>
      </c>
      <c r="E10649" s="815">
        <v>1989</v>
      </c>
    </row>
    <row r="10650" spans="1:5">
      <c r="A10650" s="816">
        <f t="shared" si="694"/>
        <v>32562</v>
      </c>
      <c r="B10650" s="815">
        <f t="shared" si="691"/>
        <v>54</v>
      </c>
      <c r="C10650" s="815">
        <f t="shared" si="692"/>
        <v>312</v>
      </c>
      <c r="D10650" s="815">
        <f t="shared" si="693"/>
        <v>313</v>
      </c>
      <c r="E10650" s="815">
        <v>1989</v>
      </c>
    </row>
    <row r="10651" spans="1:5">
      <c r="A10651" s="816">
        <f t="shared" si="694"/>
        <v>32563</v>
      </c>
      <c r="B10651" s="815">
        <f t="shared" si="691"/>
        <v>55</v>
      </c>
      <c r="C10651" s="815">
        <f t="shared" si="692"/>
        <v>311</v>
      </c>
      <c r="D10651" s="815">
        <f t="shared" si="693"/>
        <v>312</v>
      </c>
      <c r="E10651" s="815">
        <v>1989</v>
      </c>
    </row>
    <row r="10652" spans="1:5">
      <c r="A10652" s="816">
        <f t="shared" si="694"/>
        <v>32564</v>
      </c>
      <c r="B10652" s="815">
        <f t="shared" si="691"/>
        <v>56</v>
      </c>
      <c r="C10652" s="815">
        <f t="shared" si="692"/>
        <v>310</v>
      </c>
      <c r="D10652" s="815">
        <f t="shared" si="693"/>
        <v>311</v>
      </c>
      <c r="E10652" s="815">
        <v>1989</v>
      </c>
    </row>
    <row r="10653" spans="1:5">
      <c r="A10653" s="816">
        <f t="shared" si="694"/>
        <v>32565</v>
      </c>
      <c r="B10653" s="815">
        <f t="shared" si="691"/>
        <v>57</v>
      </c>
      <c r="C10653" s="815">
        <f t="shared" si="692"/>
        <v>309</v>
      </c>
      <c r="D10653" s="815">
        <f t="shared" si="693"/>
        <v>310</v>
      </c>
      <c r="E10653" s="815">
        <v>1989</v>
      </c>
    </row>
    <row r="10654" spans="1:5">
      <c r="A10654" s="816">
        <f t="shared" si="694"/>
        <v>32566</v>
      </c>
      <c r="B10654" s="815">
        <f t="shared" si="691"/>
        <v>58</v>
      </c>
      <c r="C10654" s="815">
        <f t="shared" si="692"/>
        <v>308</v>
      </c>
      <c r="D10654" s="815">
        <f t="shared" si="693"/>
        <v>309</v>
      </c>
      <c r="E10654" s="815">
        <v>1989</v>
      </c>
    </row>
    <row r="10655" spans="1:5">
      <c r="A10655" s="816">
        <f t="shared" si="694"/>
        <v>32567</v>
      </c>
      <c r="B10655" s="815">
        <f t="shared" si="691"/>
        <v>59</v>
      </c>
      <c r="C10655" s="815">
        <f t="shared" si="692"/>
        <v>307</v>
      </c>
      <c r="D10655" s="815">
        <f t="shared" si="693"/>
        <v>308</v>
      </c>
      <c r="E10655" s="815">
        <v>1989</v>
      </c>
    </row>
    <row r="10656" spans="1:5">
      <c r="A10656" s="816">
        <f t="shared" si="694"/>
        <v>32568</v>
      </c>
      <c r="B10656" s="815">
        <f t="shared" si="691"/>
        <v>60</v>
      </c>
      <c r="C10656" s="815">
        <f t="shared" si="692"/>
        <v>306</v>
      </c>
      <c r="D10656" s="815">
        <f t="shared" si="693"/>
        <v>307</v>
      </c>
      <c r="E10656" s="815">
        <v>1989</v>
      </c>
    </row>
    <row r="10657" spans="1:5">
      <c r="A10657" s="816">
        <f t="shared" si="694"/>
        <v>32569</v>
      </c>
      <c r="B10657" s="815">
        <f t="shared" si="691"/>
        <v>61</v>
      </c>
      <c r="C10657" s="815">
        <f t="shared" si="692"/>
        <v>305</v>
      </c>
      <c r="D10657" s="815">
        <f t="shared" si="693"/>
        <v>306</v>
      </c>
      <c r="E10657" s="815">
        <v>1989</v>
      </c>
    </row>
    <row r="10658" spans="1:5">
      <c r="A10658" s="816">
        <f t="shared" si="694"/>
        <v>32570</v>
      </c>
      <c r="B10658" s="815">
        <f t="shared" si="691"/>
        <v>62</v>
      </c>
      <c r="C10658" s="815">
        <f t="shared" si="692"/>
        <v>304</v>
      </c>
      <c r="D10658" s="815">
        <f t="shared" si="693"/>
        <v>305</v>
      </c>
      <c r="E10658" s="815">
        <v>1989</v>
      </c>
    </row>
    <row r="10659" spans="1:5">
      <c r="A10659" s="816">
        <f t="shared" si="694"/>
        <v>32571</v>
      </c>
      <c r="B10659" s="815">
        <f t="shared" si="691"/>
        <v>63</v>
      </c>
      <c r="C10659" s="815">
        <f t="shared" si="692"/>
        <v>303</v>
      </c>
      <c r="D10659" s="815">
        <f t="shared" si="693"/>
        <v>304</v>
      </c>
      <c r="E10659" s="815">
        <v>1989</v>
      </c>
    </row>
    <row r="10660" spans="1:5">
      <c r="A10660" s="816">
        <f t="shared" si="694"/>
        <v>32572</v>
      </c>
      <c r="B10660" s="815">
        <f t="shared" si="691"/>
        <v>64</v>
      </c>
      <c r="C10660" s="815">
        <f t="shared" si="692"/>
        <v>302</v>
      </c>
      <c r="D10660" s="815">
        <f t="shared" si="693"/>
        <v>303</v>
      </c>
      <c r="E10660" s="815">
        <v>1989</v>
      </c>
    </row>
    <row r="10661" spans="1:5">
      <c r="A10661" s="816">
        <f t="shared" si="694"/>
        <v>32573</v>
      </c>
      <c r="B10661" s="815">
        <f t="shared" si="691"/>
        <v>65</v>
      </c>
      <c r="C10661" s="815">
        <f t="shared" si="692"/>
        <v>301</v>
      </c>
      <c r="D10661" s="815">
        <f t="shared" si="693"/>
        <v>302</v>
      </c>
      <c r="E10661" s="815">
        <v>1989</v>
      </c>
    </row>
    <row r="10662" spans="1:5">
      <c r="A10662" s="816">
        <f t="shared" si="694"/>
        <v>32574</v>
      </c>
      <c r="B10662" s="815">
        <f t="shared" si="691"/>
        <v>66</v>
      </c>
      <c r="C10662" s="815">
        <f t="shared" si="692"/>
        <v>300</v>
      </c>
      <c r="D10662" s="815">
        <f t="shared" si="693"/>
        <v>301</v>
      </c>
      <c r="E10662" s="815">
        <v>1989</v>
      </c>
    </row>
    <row r="10663" spans="1:5">
      <c r="A10663" s="816">
        <f t="shared" si="694"/>
        <v>32575</v>
      </c>
      <c r="B10663" s="815">
        <f t="shared" ref="B10663:B10726" si="695">B10662+1</f>
        <v>67</v>
      </c>
      <c r="C10663" s="815">
        <f t="shared" ref="C10663:C10726" si="696">C10662-1</f>
        <v>299</v>
      </c>
      <c r="D10663" s="815">
        <f t="shared" ref="D10663:D10726" si="697">D10662-1</f>
        <v>300</v>
      </c>
      <c r="E10663" s="815">
        <v>1989</v>
      </c>
    </row>
    <row r="10664" spans="1:5">
      <c r="A10664" s="816">
        <f t="shared" si="694"/>
        <v>32576</v>
      </c>
      <c r="B10664" s="815">
        <f t="shared" si="695"/>
        <v>68</v>
      </c>
      <c r="C10664" s="815">
        <f t="shared" si="696"/>
        <v>298</v>
      </c>
      <c r="D10664" s="815">
        <f t="shared" si="697"/>
        <v>299</v>
      </c>
      <c r="E10664" s="815">
        <v>1989</v>
      </c>
    </row>
    <row r="10665" spans="1:5">
      <c r="A10665" s="816">
        <f t="shared" si="694"/>
        <v>32577</v>
      </c>
      <c r="B10665" s="815">
        <f t="shared" si="695"/>
        <v>69</v>
      </c>
      <c r="C10665" s="815">
        <f t="shared" si="696"/>
        <v>297</v>
      </c>
      <c r="D10665" s="815">
        <f t="shared" si="697"/>
        <v>298</v>
      </c>
      <c r="E10665" s="815">
        <v>1989</v>
      </c>
    </row>
    <row r="10666" spans="1:5">
      <c r="A10666" s="816">
        <f t="shared" si="694"/>
        <v>32578</v>
      </c>
      <c r="B10666" s="815">
        <f t="shared" si="695"/>
        <v>70</v>
      </c>
      <c r="C10666" s="815">
        <f t="shared" si="696"/>
        <v>296</v>
      </c>
      <c r="D10666" s="815">
        <f t="shared" si="697"/>
        <v>297</v>
      </c>
      <c r="E10666" s="815">
        <v>1989</v>
      </c>
    </row>
    <row r="10667" spans="1:5">
      <c r="A10667" s="816">
        <f t="shared" si="694"/>
        <v>32579</v>
      </c>
      <c r="B10667" s="815">
        <f t="shared" si="695"/>
        <v>71</v>
      </c>
      <c r="C10667" s="815">
        <f t="shared" si="696"/>
        <v>295</v>
      </c>
      <c r="D10667" s="815">
        <f t="shared" si="697"/>
        <v>296</v>
      </c>
      <c r="E10667" s="815">
        <v>1989</v>
      </c>
    </row>
    <row r="10668" spans="1:5">
      <c r="A10668" s="816">
        <f t="shared" si="694"/>
        <v>32580</v>
      </c>
      <c r="B10668" s="815">
        <f t="shared" si="695"/>
        <v>72</v>
      </c>
      <c r="C10668" s="815">
        <f t="shared" si="696"/>
        <v>294</v>
      </c>
      <c r="D10668" s="815">
        <f t="shared" si="697"/>
        <v>295</v>
      </c>
      <c r="E10668" s="815">
        <v>1989</v>
      </c>
    </row>
    <row r="10669" spans="1:5">
      <c r="A10669" s="816">
        <f t="shared" si="694"/>
        <v>32581</v>
      </c>
      <c r="B10669" s="815">
        <f t="shared" si="695"/>
        <v>73</v>
      </c>
      <c r="C10669" s="815">
        <f t="shared" si="696"/>
        <v>293</v>
      </c>
      <c r="D10669" s="815">
        <f t="shared" si="697"/>
        <v>294</v>
      </c>
      <c r="E10669" s="815">
        <v>1989</v>
      </c>
    </row>
    <row r="10670" spans="1:5">
      <c r="A10670" s="816">
        <f t="shared" si="694"/>
        <v>32582</v>
      </c>
      <c r="B10670" s="815">
        <f t="shared" si="695"/>
        <v>74</v>
      </c>
      <c r="C10670" s="815">
        <f t="shared" si="696"/>
        <v>292</v>
      </c>
      <c r="D10670" s="815">
        <f t="shared" si="697"/>
        <v>293</v>
      </c>
      <c r="E10670" s="815">
        <v>1989</v>
      </c>
    </row>
    <row r="10671" spans="1:5">
      <c r="A10671" s="816">
        <f t="shared" si="694"/>
        <v>32583</v>
      </c>
      <c r="B10671" s="815">
        <f t="shared" si="695"/>
        <v>75</v>
      </c>
      <c r="C10671" s="815">
        <f t="shared" si="696"/>
        <v>291</v>
      </c>
      <c r="D10671" s="815">
        <f t="shared" si="697"/>
        <v>292</v>
      </c>
      <c r="E10671" s="815">
        <v>1989</v>
      </c>
    </row>
    <row r="10672" spans="1:5">
      <c r="A10672" s="816">
        <f t="shared" si="694"/>
        <v>32584</v>
      </c>
      <c r="B10672" s="815">
        <f t="shared" si="695"/>
        <v>76</v>
      </c>
      <c r="C10672" s="815">
        <f t="shared" si="696"/>
        <v>290</v>
      </c>
      <c r="D10672" s="815">
        <f t="shared" si="697"/>
        <v>291</v>
      </c>
      <c r="E10672" s="815">
        <v>1989</v>
      </c>
    </row>
    <row r="10673" spans="1:5">
      <c r="A10673" s="816">
        <f t="shared" si="694"/>
        <v>32585</v>
      </c>
      <c r="B10673" s="815">
        <f t="shared" si="695"/>
        <v>77</v>
      </c>
      <c r="C10673" s="815">
        <f t="shared" si="696"/>
        <v>289</v>
      </c>
      <c r="D10673" s="815">
        <f t="shared" si="697"/>
        <v>290</v>
      </c>
      <c r="E10673" s="815">
        <v>1989</v>
      </c>
    </row>
    <row r="10674" spans="1:5">
      <c r="A10674" s="816">
        <f t="shared" si="694"/>
        <v>32586</v>
      </c>
      <c r="B10674" s="815">
        <f t="shared" si="695"/>
        <v>78</v>
      </c>
      <c r="C10674" s="815">
        <f t="shared" si="696"/>
        <v>288</v>
      </c>
      <c r="D10674" s="815">
        <f t="shared" si="697"/>
        <v>289</v>
      </c>
      <c r="E10674" s="815">
        <v>1989</v>
      </c>
    </row>
    <row r="10675" spans="1:5">
      <c r="A10675" s="816">
        <f t="shared" ref="A10675:A10738" si="698">A10674+1</f>
        <v>32587</v>
      </c>
      <c r="B10675" s="815">
        <f t="shared" si="695"/>
        <v>79</v>
      </c>
      <c r="C10675" s="815">
        <f t="shared" si="696"/>
        <v>287</v>
      </c>
      <c r="D10675" s="815">
        <f t="shared" si="697"/>
        <v>288</v>
      </c>
      <c r="E10675" s="815">
        <v>1989</v>
      </c>
    </row>
    <row r="10676" spans="1:5">
      <c r="A10676" s="816">
        <f t="shared" si="698"/>
        <v>32588</v>
      </c>
      <c r="B10676" s="815">
        <f t="shared" si="695"/>
        <v>80</v>
      </c>
      <c r="C10676" s="815">
        <f t="shared" si="696"/>
        <v>286</v>
      </c>
      <c r="D10676" s="815">
        <f t="shared" si="697"/>
        <v>287</v>
      </c>
      <c r="E10676" s="815">
        <v>1989</v>
      </c>
    </row>
    <row r="10677" spans="1:5">
      <c r="A10677" s="816">
        <f t="shared" si="698"/>
        <v>32589</v>
      </c>
      <c r="B10677" s="815">
        <f t="shared" si="695"/>
        <v>81</v>
      </c>
      <c r="C10677" s="815">
        <f t="shared" si="696"/>
        <v>285</v>
      </c>
      <c r="D10677" s="815">
        <f t="shared" si="697"/>
        <v>286</v>
      </c>
      <c r="E10677" s="815">
        <v>1989</v>
      </c>
    </row>
    <row r="10678" spans="1:5">
      <c r="A10678" s="816">
        <f t="shared" si="698"/>
        <v>32590</v>
      </c>
      <c r="B10678" s="815">
        <f t="shared" si="695"/>
        <v>82</v>
      </c>
      <c r="C10678" s="815">
        <f t="shared" si="696"/>
        <v>284</v>
      </c>
      <c r="D10678" s="815">
        <f t="shared" si="697"/>
        <v>285</v>
      </c>
      <c r="E10678" s="815">
        <v>1989</v>
      </c>
    </row>
    <row r="10679" spans="1:5">
      <c r="A10679" s="816">
        <f t="shared" si="698"/>
        <v>32591</v>
      </c>
      <c r="B10679" s="815">
        <f t="shared" si="695"/>
        <v>83</v>
      </c>
      <c r="C10679" s="815">
        <f t="shared" si="696"/>
        <v>283</v>
      </c>
      <c r="D10679" s="815">
        <f t="shared" si="697"/>
        <v>284</v>
      </c>
      <c r="E10679" s="815">
        <v>1989</v>
      </c>
    </row>
    <row r="10680" spans="1:5">
      <c r="A10680" s="816">
        <f t="shared" si="698"/>
        <v>32592</v>
      </c>
      <c r="B10680" s="815">
        <f t="shared" si="695"/>
        <v>84</v>
      </c>
      <c r="C10680" s="815">
        <f t="shared" si="696"/>
        <v>282</v>
      </c>
      <c r="D10680" s="815">
        <f t="shared" si="697"/>
        <v>283</v>
      </c>
      <c r="E10680" s="815">
        <v>1989</v>
      </c>
    </row>
    <row r="10681" spans="1:5">
      <c r="A10681" s="816">
        <f t="shared" si="698"/>
        <v>32593</v>
      </c>
      <c r="B10681" s="815">
        <f t="shared" si="695"/>
        <v>85</v>
      </c>
      <c r="C10681" s="815">
        <f t="shared" si="696"/>
        <v>281</v>
      </c>
      <c r="D10681" s="815">
        <f t="shared" si="697"/>
        <v>282</v>
      </c>
      <c r="E10681" s="815">
        <v>1989</v>
      </c>
    </row>
    <row r="10682" spans="1:5">
      <c r="A10682" s="816">
        <f t="shared" si="698"/>
        <v>32594</v>
      </c>
      <c r="B10682" s="815">
        <f t="shared" si="695"/>
        <v>86</v>
      </c>
      <c r="C10682" s="815">
        <f t="shared" si="696"/>
        <v>280</v>
      </c>
      <c r="D10682" s="815">
        <f t="shared" si="697"/>
        <v>281</v>
      </c>
      <c r="E10682" s="815">
        <v>1989</v>
      </c>
    </row>
    <row r="10683" spans="1:5">
      <c r="A10683" s="816">
        <f t="shared" si="698"/>
        <v>32595</v>
      </c>
      <c r="B10683" s="815">
        <f t="shared" si="695"/>
        <v>87</v>
      </c>
      <c r="C10683" s="815">
        <f t="shared" si="696"/>
        <v>279</v>
      </c>
      <c r="D10683" s="815">
        <f t="shared" si="697"/>
        <v>280</v>
      </c>
      <c r="E10683" s="815">
        <v>1989</v>
      </c>
    </row>
    <row r="10684" spans="1:5">
      <c r="A10684" s="816">
        <f t="shared" si="698"/>
        <v>32596</v>
      </c>
      <c r="B10684" s="815">
        <f t="shared" si="695"/>
        <v>88</v>
      </c>
      <c r="C10684" s="815">
        <f t="shared" si="696"/>
        <v>278</v>
      </c>
      <c r="D10684" s="815">
        <f t="shared" si="697"/>
        <v>279</v>
      </c>
      <c r="E10684" s="815">
        <v>1989</v>
      </c>
    </row>
    <row r="10685" spans="1:5">
      <c r="A10685" s="816">
        <f t="shared" si="698"/>
        <v>32597</v>
      </c>
      <c r="B10685" s="815">
        <f t="shared" si="695"/>
        <v>89</v>
      </c>
      <c r="C10685" s="815">
        <f t="shared" si="696"/>
        <v>277</v>
      </c>
      <c r="D10685" s="815">
        <f t="shared" si="697"/>
        <v>278</v>
      </c>
      <c r="E10685" s="815">
        <v>1989</v>
      </c>
    </row>
    <row r="10686" spans="1:5">
      <c r="A10686" s="816">
        <f t="shared" si="698"/>
        <v>32598</v>
      </c>
      <c r="B10686" s="815">
        <f t="shared" si="695"/>
        <v>90</v>
      </c>
      <c r="C10686" s="815">
        <f t="shared" si="696"/>
        <v>276</v>
      </c>
      <c r="D10686" s="815">
        <f t="shared" si="697"/>
        <v>277</v>
      </c>
      <c r="E10686" s="815">
        <v>1989</v>
      </c>
    </row>
    <row r="10687" spans="1:5">
      <c r="A10687" s="816">
        <f t="shared" si="698"/>
        <v>32599</v>
      </c>
      <c r="B10687" s="815">
        <f t="shared" si="695"/>
        <v>91</v>
      </c>
      <c r="C10687" s="815">
        <f t="shared" si="696"/>
        <v>275</v>
      </c>
      <c r="D10687" s="815">
        <f t="shared" si="697"/>
        <v>276</v>
      </c>
      <c r="E10687" s="815">
        <v>1989</v>
      </c>
    </row>
    <row r="10688" spans="1:5">
      <c r="A10688" s="816">
        <f t="shared" si="698"/>
        <v>32600</v>
      </c>
      <c r="B10688" s="815">
        <f t="shared" si="695"/>
        <v>92</v>
      </c>
      <c r="C10688" s="815">
        <f t="shared" si="696"/>
        <v>274</v>
      </c>
      <c r="D10688" s="815">
        <f t="shared" si="697"/>
        <v>275</v>
      </c>
      <c r="E10688" s="815">
        <v>1989</v>
      </c>
    </row>
    <row r="10689" spans="1:5">
      <c r="A10689" s="816">
        <f t="shared" si="698"/>
        <v>32601</v>
      </c>
      <c r="B10689" s="815">
        <f t="shared" si="695"/>
        <v>93</v>
      </c>
      <c r="C10689" s="815">
        <f t="shared" si="696"/>
        <v>273</v>
      </c>
      <c r="D10689" s="815">
        <f t="shared" si="697"/>
        <v>274</v>
      </c>
      <c r="E10689" s="815">
        <v>1989</v>
      </c>
    </row>
    <row r="10690" spans="1:5">
      <c r="A10690" s="816">
        <f t="shared" si="698"/>
        <v>32602</v>
      </c>
      <c r="B10690" s="815">
        <f t="shared" si="695"/>
        <v>94</v>
      </c>
      <c r="C10690" s="815">
        <f t="shared" si="696"/>
        <v>272</v>
      </c>
      <c r="D10690" s="815">
        <f t="shared" si="697"/>
        <v>273</v>
      </c>
      <c r="E10690" s="815">
        <v>1989</v>
      </c>
    </row>
    <row r="10691" spans="1:5">
      <c r="A10691" s="816">
        <f t="shared" si="698"/>
        <v>32603</v>
      </c>
      <c r="B10691" s="815">
        <f t="shared" si="695"/>
        <v>95</v>
      </c>
      <c r="C10691" s="815">
        <f t="shared" si="696"/>
        <v>271</v>
      </c>
      <c r="D10691" s="815">
        <f t="shared" si="697"/>
        <v>272</v>
      </c>
      <c r="E10691" s="815">
        <v>1989</v>
      </c>
    </row>
    <row r="10692" spans="1:5">
      <c r="A10692" s="816">
        <f t="shared" si="698"/>
        <v>32604</v>
      </c>
      <c r="B10692" s="815">
        <f t="shared" si="695"/>
        <v>96</v>
      </c>
      <c r="C10692" s="815">
        <f t="shared" si="696"/>
        <v>270</v>
      </c>
      <c r="D10692" s="815">
        <f t="shared" si="697"/>
        <v>271</v>
      </c>
      <c r="E10692" s="815">
        <v>1989</v>
      </c>
    </row>
    <row r="10693" spans="1:5">
      <c r="A10693" s="816">
        <f t="shared" si="698"/>
        <v>32605</v>
      </c>
      <c r="B10693" s="815">
        <f t="shared" si="695"/>
        <v>97</v>
      </c>
      <c r="C10693" s="815">
        <f t="shared" si="696"/>
        <v>269</v>
      </c>
      <c r="D10693" s="815">
        <f t="shared" si="697"/>
        <v>270</v>
      </c>
      <c r="E10693" s="815">
        <v>1989</v>
      </c>
    </row>
    <row r="10694" spans="1:5">
      <c r="A10694" s="816">
        <f t="shared" si="698"/>
        <v>32606</v>
      </c>
      <c r="B10694" s="815">
        <f t="shared" si="695"/>
        <v>98</v>
      </c>
      <c r="C10694" s="815">
        <f t="shared" si="696"/>
        <v>268</v>
      </c>
      <c r="D10694" s="815">
        <f t="shared" si="697"/>
        <v>269</v>
      </c>
      <c r="E10694" s="815">
        <v>1989</v>
      </c>
    </row>
    <row r="10695" spans="1:5">
      <c r="A10695" s="816">
        <f t="shared" si="698"/>
        <v>32607</v>
      </c>
      <c r="B10695" s="815">
        <f t="shared" si="695"/>
        <v>99</v>
      </c>
      <c r="C10695" s="815">
        <f t="shared" si="696"/>
        <v>267</v>
      </c>
      <c r="D10695" s="815">
        <f t="shared" si="697"/>
        <v>268</v>
      </c>
      <c r="E10695" s="815">
        <v>1989</v>
      </c>
    </row>
    <row r="10696" spans="1:5">
      <c r="A10696" s="816">
        <f t="shared" si="698"/>
        <v>32608</v>
      </c>
      <c r="B10696" s="815">
        <f t="shared" si="695"/>
        <v>100</v>
      </c>
      <c r="C10696" s="815">
        <f t="shared" si="696"/>
        <v>266</v>
      </c>
      <c r="D10696" s="815">
        <f t="shared" si="697"/>
        <v>267</v>
      </c>
      <c r="E10696" s="815">
        <v>1989</v>
      </c>
    </row>
    <row r="10697" spans="1:5">
      <c r="A10697" s="816">
        <f t="shared" si="698"/>
        <v>32609</v>
      </c>
      <c r="B10697" s="815">
        <f t="shared" si="695"/>
        <v>101</v>
      </c>
      <c r="C10697" s="815">
        <f t="shared" si="696"/>
        <v>265</v>
      </c>
      <c r="D10697" s="815">
        <f t="shared" si="697"/>
        <v>266</v>
      </c>
      <c r="E10697" s="815">
        <v>1989</v>
      </c>
    </row>
    <row r="10698" spans="1:5">
      <c r="A10698" s="816">
        <f t="shared" si="698"/>
        <v>32610</v>
      </c>
      <c r="B10698" s="815">
        <f t="shared" si="695"/>
        <v>102</v>
      </c>
      <c r="C10698" s="815">
        <f t="shared" si="696"/>
        <v>264</v>
      </c>
      <c r="D10698" s="815">
        <f t="shared" si="697"/>
        <v>265</v>
      </c>
      <c r="E10698" s="815">
        <v>1989</v>
      </c>
    </row>
    <row r="10699" spans="1:5">
      <c r="A10699" s="816">
        <f t="shared" si="698"/>
        <v>32611</v>
      </c>
      <c r="B10699" s="815">
        <f t="shared" si="695"/>
        <v>103</v>
      </c>
      <c r="C10699" s="815">
        <f t="shared" si="696"/>
        <v>263</v>
      </c>
      <c r="D10699" s="815">
        <f t="shared" si="697"/>
        <v>264</v>
      </c>
      <c r="E10699" s="815">
        <v>1989</v>
      </c>
    </row>
    <row r="10700" spans="1:5">
      <c r="A10700" s="816">
        <f t="shared" si="698"/>
        <v>32612</v>
      </c>
      <c r="B10700" s="815">
        <f t="shared" si="695"/>
        <v>104</v>
      </c>
      <c r="C10700" s="815">
        <f t="shared" si="696"/>
        <v>262</v>
      </c>
      <c r="D10700" s="815">
        <f t="shared" si="697"/>
        <v>263</v>
      </c>
      <c r="E10700" s="815">
        <v>1989</v>
      </c>
    </row>
    <row r="10701" spans="1:5">
      <c r="A10701" s="816">
        <f t="shared" si="698"/>
        <v>32613</v>
      </c>
      <c r="B10701" s="815">
        <f t="shared" si="695"/>
        <v>105</v>
      </c>
      <c r="C10701" s="815">
        <f t="shared" si="696"/>
        <v>261</v>
      </c>
      <c r="D10701" s="815">
        <f t="shared" si="697"/>
        <v>262</v>
      </c>
      <c r="E10701" s="815">
        <v>1989</v>
      </c>
    </row>
    <row r="10702" spans="1:5">
      <c r="A10702" s="816">
        <f t="shared" si="698"/>
        <v>32614</v>
      </c>
      <c r="B10702" s="815">
        <f t="shared" si="695"/>
        <v>106</v>
      </c>
      <c r="C10702" s="815">
        <f t="shared" si="696"/>
        <v>260</v>
      </c>
      <c r="D10702" s="815">
        <f t="shared" si="697"/>
        <v>261</v>
      </c>
      <c r="E10702" s="815">
        <v>1989</v>
      </c>
    </row>
    <row r="10703" spans="1:5">
      <c r="A10703" s="816">
        <f t="shared" si="698"/>
        <v>32615</v>
      </c>
      <c r="B10703" s="815">
        <f t="shared" si="695"/>
        <v>107</v>
      </c>
      <c r="C10703" s="815">
        <f t="shared" si="696"/>
        <v>259</v>
      </c>
      <c r="D10703" s="815">
        <f t="shared" si="697"/>
        <v>260</v>
      </c>
      <c r="E10703" s="815">
        <v>1989</v>
      </c>
    </row>
    <row r="10704" spans="1:5">
      <c r="A10704" s="816">
        <f t="shared" si="698"/>
        <v>32616</v>
      </c>
      <c r="B10704" s="815">
        <f t="shared" si="695"/>
        <v>108</v>
      </c>
      <c r="C10704" s="815">
        <f t="shared" si="696"/>
        <v>258</v>
      </c>
      <c r="D10704" s="815">
        <f t="shared" si="697"/>
        <v>259</v>
      </c>
      <c r="E10704" s="815">
        <v>1989</v>
      </c>
    </row>
    <row r="10705" spans="1:5">
      <c r="A10705" s="816">
        <f t="shared" si="698"/>
        <v>32617</v>
      </c>
      <c r="B10705" s="815">
        <f t="shared" si="695"/>
        <v>109</v>
      </c>
      <c r="C10705" s="815">
        <f t="shared" si="696"/>
        <v>257</v>
      </c>
      <c r="D10705" s="815">
        <f t="shared" si="697"/>
        <v>258</v>
      </c>
      <c r="E10705" s="815">
        <v>1989</v>
      </c>
    </row>
    <row r="10706" spans="1:5">
      <c r="A10706" s="816">
        <f t="shared" si="698"/>
        <v>32618</v>
      </c>
      <c r="B10706" s="815">
        <f t="shared" si="695"/>
        <v>110</v>
      </c>
      <c r="C10706" s="815">
        <f t="shared" si="696"/>
        <v>256</v>
      </c>
      <c r="D10706" s="815">
        <f t="shared" si="697"/>
        <v>257</v>
      </c>
      <c r="E10706" s="815">
        <v>1989</v>
      </c>
    </row>
    <row r="10707" spans="1:5">
      <c r="A10707" s="816">
        <f t="shared" si="698"/>
        <v>32619</v>
      </c>
      <c r="B10707" s="815">
        <f t="shared" si="695"/>
        <v>111</v>
      </c>
      <c r="C10707" s="815">
        <f t="shared" si="696"/>
        <v>255</v>
      </c>
      <c r="D10707" s="815">
        <f t="shared" si="697"/>
        <v>256</v>
      </c>
      <c r="E10707" s="815">
        <v>1989</v>
      </c>
    </row>
    <row r="10708" spans="1:5">
      <c r="A10708" s="816">
        <f t="shared" si="698"/>
        <v>32620</v>
      </c>
      <c r="B10708" s="815">
        <f t="shared" si="695"/>
        <v>112</v>
      </c>
      <c r="C10708" s="815">
        <f t="shared" si="696"/>
        <v>254</v>
      </c>
      <c r="D10708" s="815">
        <f t="shared" si="697"/>
        <v>255</v>
      </c>
      <c r="E10708" s="815">
        <v>1989</v>
      </c>
    </row>
    <row r="10709" spans="1:5">
      <c r="A10709" s="816">
        <f t="shared" si="698"/>
        <v>32621</v>
      </c>
      <c r="B10709" s="815">
        <f t="shared" si="695"/>
        <v>113</v>
      </c>
      <c r="C10709" s="815">
        <f t="shared" si="696"/>
        <v>253</v>
      </c>
      <c r="D10709" s="815">
        <f t="shared" si="697"/>
        <v>254</v>
      </c>
      <c r="E10709" s="815">
        <v>1989</v>
      </c>
    </row>
    <row r="10710" spans="1:5">
      <c r="A10710" s="816">
        <f t="shared" si="698"/>
        <v>32622</v>
      </c>
      <c r="B10710" s="815">
        <f t="shared" si="695"/>
        <v>114</v>
      </c>
      <c r="C10710" s="815">
        <f t="shared" si="696"/>
        <v>252</v>
      </c>
      <c r="D10710" s="815">
        <f t="shared" si="697"/>
        <v>253</v>
      </c>
      <c r="E10710" s="815">
        <v>1989</v>
      </c>
    </row>
    <row r="10711" spans="1:5">
      <c r="A10711" s="816">
        <f t="shared" si="698"/>
        <v>32623</v>
      </c>
      <c r="B10711" s="815">
        <f t="shared" si="695"/>
        <v>115</v>
      </c>
      <c r="C10711" s="815">
        <f t="shared" si="696"/>
        <v>251</v>
      </c>
      <c r="D10711" s="815">
        <f t="shared" si="697"/>
        <v>252</v>
      </c>
      <c r="E10711" s="815">
        <v>1989</v>
      </c>
    </row>
    <row r="10712" spans="1:5">
      <c r="A10712" s="816">
        <f t="shared" si="698"/>
        <v>32624</v>
      </c>
      <c r="B10712" s="815">
        <f t="shared" si="695"/>
        <v>116</v>
      </c>
      <c r="C10712" s="815">
        <f t="shared" si="696"/>
        <v>250</v>
      </c>
      <c r="D10712" s="815">
        <f t="shared" si="697"/>
        <v>251</v>
      </c>
      <c r="E10712" s="815">
        <v>1989</v>
      </c>
    </row>
    <row r="10713" spans="1:5">
      <c r="A10713" s="816">
        <f t="shared" si="698"/>
        <v>32625</v>
      </c>
      <c r="B10713" s="815">
        <f t="shared" si="695"/>
        <v>117</v>
      </c>
      <c r="C10713" s="815">
        <f t="shared" si="696"/>
        <v>249</v>
      </c>
      <c r="D10713" s="815">
        <f t="shared" si="697"/>
        <v>250</v>
      </c>
      <c r="E10713" s="815">
        <v>1989</v>
      </c>
    </row>
    <row r="10714" spans="1:5">
      <c r="A10714" s="816">
        <f t="shared" si="698"/>
        <v>32626</v>
      </c>
      <c r="B10714" s="815">
        <f t="shared" si="695"/>
        <v>118</v>
      </c>
      <c r="C10714" s="815">
        <f t="shared" si="696"/>
        <v>248</v>
      </c>
      <c r="D10714" s="815">
        <f t="shared" si="697"/>
        <v>249</v>
      </c>
      <c r="E10714" s="815">
        <v>1989</v>
      </c>
    </row>
    <row r="10715" spans="1:5">
      <c r="A10715" s="816">
        <f t="shared" si="698"/>
        <v>32627</v>
      </c>
      <c r="B10715" s="815">
        <f t="shared" si="695"/>
        <v>119</v>
      </c>
      <c r="C10715" s="815">
        <f t="shared" si="696"/>
        <v>247</v>
      </c>
      <c r="D10715" s="815">
        <f t="shared" si="697"/>
        <v>248</v>
      </c>
      <c r="E10715" s="815">
        <v>1989</v>
      </c>
    </row>
    <row r="10716" spans="1:5">
      <c r="A10716" s="816">
        <f t="shared" si="698"/>
        <v>32628</v>
      </c>
      <c r="B10716" s="815">
        <f t="shared" si="695"/>
        <v>120</v>
      </c>
      <c r="C10716" s="815">
        <f t="shared" si="696"/>
        <v>246</v>
      </c>
      <c r="D10716" s="815">
        <f t="shared" si="697"/>
        <v>247</v>
      </c>
      <c r="E10716" s="815">
        <v>1989</v>
      </c>
    </row>
    <row r="10717" spans="1:5">
      <c r="A10717" s="816">
        <f t="shared" si="698"/>
        <v>32629</v>
      </c>
      <c r="B10717" s="815">
        <f t="shared" si="695"/>
        <v>121</v>
      </c>
      <c r="C10717" s="815">
        <f t="shared" si="696"/>
        <v>245</v>
      </c>
      <c r="D10717" s="815">
        <f t="shared" si="697"/>
        <v>246</v>
      </c>
      <c r="E10717" s="815">
        <v>1989</v>
      </c>
    </row>
    <row r="10718" spans="1:5">
      <c r="A10718" s="816">
        <f t="shared" si="698"/>
        <v>32630</v>
      </c>
      <c r="B10718" s="815">
        <f t="shared" si="695"/>
        <v>122</v>
      </c>
      <c r="C10718" s="815">
        <f t="shared" si="696"/>
        <v>244</v>
      </c>
      <c r="D10718" s="815">
        <f t="shared" si="697"/>
        <v>245</v>
      </c>
      <c r="E10718" s="815">
        <v>1989</v>
      </c>
    </row>
    <row r="10719" spans="1:5">
      <c r="A10719" s="816">
        <f t="shared" si="698"/>
        <v>32631</v>
      </c>
      <c r="B10719" s="815">
        <f t="shared" si="695"/>
        <v>123</v>
      </c>
      <c r="C10719" s="815">
        <f t="shared" si="696"/>
        <v>243</v>
      </c>
      <c r="D10719" s="815">
        <f t="shared" si="697"/>
        <v>244</v>
      </c>
      <c r="E10719" s="815">
        <v>1989</v>
      </c>
    </row>
    <row r="10720" spans="1:5">
      <c r="A10720" s="816">
        <f t="shared" si="698"/>
        <v>32632</v>
      </c>
      <c r="B10720" s="815">
        <f t="shared" si="695"/>
        <v>124</v>
      </c>
      <c r="C10720" s="815">
        <f t="shared" si="696"/>
        <v>242</v>
      </c>
      <c r="D10720" s="815">
        <f t="shared" si="697"/>
        <v>243</v>
      </c>
      <c r="E10720" s="815">
        <v>1989</v>
      </c>
    </row>
    <row r="10721" spans="1:5">
      <c r="A10721" s="816">
        <f t="shared" si="698"/>
        <v>32633</v>
      </c>
      <c r="B10721" s="815">
        <f t="shared" si="695"/>
        <v>125</v>
      </c>
      <c r="C10721" s="815">
        <f t="shared" si="696"/>
        <v>241</v>
      </c>
      <c r="D10721" s="815">
        <f t="shared" si="697"/>
        <v>242</v>
      </c>
      <c r="E10721" s="815">
        <v>1989</v>
      </c>
    </row>
    <row r="10722" spans="1:5">
      <c r="A10722" s="816">
        <f t="shared" si="698"/>
        <v>32634</v>
      </c>
      <c r="B10722" s="815">
        <f t="shared" si="695"/>
        <v>126</v>
      </c>
      <c r="C10722" s="815">
        <f t="shared" si="696"/>
        <v>240</v>
      </c>
      <c r="D10722" s="815">
        <f t="shared" si="697"/>
        <v>241</v>
      </c>
      <c r="E10722" s="815">
        <v>1989</v>
      </c>
    </row>
    <row r="10723" spans="1:5">
      <c r="A10723" s="816">
        <f t="shared" si="698"/>
        <v>32635</v>
      </c>
      <c r="B10723" s="815">
        <f t="shared" si="695"/>
        <v>127</v>
      </c>
      <c r="C10723" s="815">
        <f t="shared" si="696"/>
        <v>239</v>
      </c>
      <c r="D10723" s="815">
        <f t="shared" si="697"/>
        <v>240</v>
      </c>
      <c r="E10723" s="815">
        <v>1989</v>
      </c>
    </row>
    <row r="10724" spans="1:5">
      <c r="A10724" s="816">
        <f t="shared" si="698"/>
        <v>32636</v>
      </c>
      <c r="B10724" s="815">
        <f t="shared" si="695"/>
        <v>128</v>
      </c>
      <c r="C10724" s="815">
        <f t="shared" si="696"/>
        <v>238</v>
      </c>
      <c r="D10724" s="815">
        <f t="shared" si="697"/>
        <v>239</v>
      </c>
      <c r="E10724" s="815">
        <v>1989</v>
      </c>
    </row>
    <row r="10725" spans="1:5">
      <c r="A10725" s="816">
        <f t="shared" si="698"/>
        <v>32637</v>
      </c>
      <c r="B10725" s="815">
        <f t="shared" si="695"/>
        <v>129</v>
      </c>
      <c r="C10725" s="815">
        <f t="shared" si="696"/>
        <v>237</v>
      </c>
      <c r="D10725" s="815">
        <f t="shared" si="697"/>
        <v>238</v>
      </c>
      <c r="E10725" s="815">
        <v>1989</v>
      </c>
    </row>
    <row r="10726" spans="1:5">
      <c r="A10726" s="816">
        <f t="shared" si="698"/>
        <v>32638</v>
      </c>
      <c r="B10726" s="815">
        <f t="shared" si="695"/>
        <v>130</v>
      </c>
      <c r="C10726" s="815">
        <f t="shared" si="696"/>
        <v>236</v>
      </c>
      <c r="D10726" s="815">
        <f t="shared" si="697"/>
        <v>237</v>
      </c>
      <c r="E10726" s="815">
        <v>1989</v>
      </c>
    </row>
    <row r="10727" spans="1:5">
      <c r="A10727" s="816">
        <f t="shared" si="698"/>
        <v>32639</v>
      </c>
      <c r="B10727" s="815">
        <f t="shared" ref="B10727:B10790" si="699">B10726+1</f>
        <v>131</v>
      </c>
      <c r="C10727" s="815">
        <f t="shared" ref="C10727:C10790" si="700">C10726-1</f>
        <v>235</v>
      </c>
      <c r="D10727" s="815">
        <f t="shared" ref="D10727:D10790" si="701">D10726-1</f>
        <v>236</v>
      </c>
      <c r="E10727" s="815">
        <v>1989</v>
      </c>
    </row>
    <row r="10728" spans="1:5">
      <c r="A10728" s="816">
        <f t="shared" si="698"/>
        <v>32640</v>
      </c>
      <c r="B10728" s="815">
        <f t="shared" si="699"/>
        <v>132</v>
      </c>
      <c r="C10728" s="815">
        <f t="shared" si="700"/>
        <v>234</v>
      </c>
      <c r="D10728" s="815">
        <f t="shared" si="701"/>
        <v>235</v>
      </c>
      <c r="E10728" s="815">
        <v>1989</v>
      </c>
    </row>
    <row r="10729" spans="1:5">
      <c r="A10729" s="816">
        <f t="shared" si="698"/>
        <v>32641</v>
      </c>
      <c r="B10729" s="815">
        <f t="shared" si="699"/>
        <v>133</v>
      </c>
      <c r="C10729" s="815">
        <f t="shared" si="700"/>
        <v>233</v>
      </c>
      <c r="D10729" s="815">
        <f t="shared" si="701"/>
        <v>234</v>
      </c>
      <c r="E10729" s="815">
        <v>1989</v>
      </c>
    </row>
    <row r="10730" spans="1:5">
      <c r="A10730" s="816">
        <f t="shared" si="698"/>
        <v>32642</v>
      </c>
      <c r="B10730" s="815">
        <f t="shared" si="699"/>
        <v>134</v>
      </c>
      <c r="C10730" s="815">
        <f t="shared" si="700"/>
        <v>232</v>
      </c>
      <c r="D10730" s="815">
        <f t="shared" si="701"/>
        <v>233</v>
      </c>
      <c r="E10730" s="815">
        <v>1989</v>
      </c>
    </row>
    <row r="10731" spans="1:5">
      <c r="A10731" s="816">
        <f t="shared" si="698"/>
        <v>32643</v>
      </c>
      <c r="B10731" s="815">
        <f t="shared" si="699"/>
        <v>135</v>
      </c>
      <c r="C10731" s="815">
        <f t="shared" si="700"/>
        <v>231</v>
      </c>
      <c r="D10731" s="815">
        <f t="shared" si="701"/>
        <v>232</v>
      </c>
      <c r="E10731" s="815">
        <v>1989</v>
      </c>
    </row>
    <row r="10732" spans="1:5">
      <c r="A10732" s="816">
        <f t="shared" si="698"/>
        <v>32644</v>
      </c>
      <c r="B10732" s="815">
        <f t="shared" si="699"/>
        <v>136</v>
      </c>
      <c r="C10732" s="815">
        <f t="shared" si="700"/>
        <v>230</v>
      </c>
      <c r="D10732" s="815">
        <f t="shared" si="701"/>
        <v>231</v>
      </c>
      <c r="E10732" s="815">
        <v>1989</v>
      </c>
    </row>
    <row r="10733" spans="1:5">
      <c r="A10733" s="816">
        <f t="shared" si="698"/>
        <v>32645</v>
      </c>
      <c r="B10733" s="815">
        <f t="shared" si="699"/>
        <v>137</v>
      </c>
      <c r="C10733" s="815">
        <f t="shared" si="700"/>
        <v>229</v>
      </c>
      <c r="D10733" s="815">
        <f t="shared" si="701"/>
        <v>230</v>
      </c>
      <c r="E10733" s="815">
        <v>1989</v>
      </c>
    </row>
    <row r="10734" spans="1:5">
      <c r="A10734" s="816">
        <f t="shared" si="698"/>
        <v>32646</v>
      </c>
      <c r="B10734" s="815">
        <f t="shared" si="699"/>
        <v>138</v>
      </c>
      <c r="C10734" s="815">
        <f t="shared" si="700"/>
        <v>228</v>
      </c>
      <c r="D10734" s="815">
        <f t="shared" si="701"/>
        <v>229</v>
      </c>
      <c r="E10734" s="815">
        <v>1989</v>
      </c>
    </row>
    <row r="10735" spans="1:5">
      <c r="A10735" s="816">
        <f t="shared" si="698"/>
        <v>32647</v>
      </c>
      <c r="B10735" s="815">
        <f t="shared" si="699"/>
        <v>139</v>
      </c>
      <c r="C10735" s="815">
        <f t="shared" si="700"/>
        <v>227</v>
      </c>
      <c r="D10735" s="815">
        <f t="shared" si="701"/>
        <v>228</v>
      </c>
      <c r="E10735" s="815">
        <v>1989</v>
      </c>
    </row>
    <row r="10736" spans="1:5">
      <c r="A10736" s="816">
        <f t="shared" si="698"/>
        <v>32648</v>
      </c>
      <c r="B10736" s="815">
        <f t="shared" si="699"/>
        <v>140</v>
      </c>
      <c r="C10736" s="815">
        <f t="shared" si="700"/>
        <v>226</v>
      </c>
      <c r="D10736" s="815">
        <f t="shared" si="701"/>
        <v>227</v>
      </c>
      <c r="E10736" s="815">
        <v>1989</v>
      </c>
    </row>
    <row r="10737" spans="1:5">
      <c r="A10737" s="816">
        <f t="shared" si="698"/>
        <v>32649</v>
      </c>
      <c r="B10737" s="815">
        <f t="shared" si="699"/>
        <v>141</v>
      </c>
      <c r="C10737" s="815">
        <f t="shared" si="700"/>
        <v>225</v>
      </c>
      <c r="D10737" s="815">
        <f t="shared" si="701"/>
        <v>226</v>
      </c>
      <c r="E10737" s="815">
        <v>1989</v>
      </c>
    </row>
    <row r="10738" spans="1:5">
      <c r="A10738" s="816">
        <f t="shared" si="698"/>
        <v>32650</v>
      </c>
      <c r="B10738" s="815">
        <f t="shared" si="699"/>
        <v>142</v>
      </c>
      <c r="C10738" s="815">
        <f t="shared" si="700"/>
        <v>224</v>
      </c>
      <c r="D10738" s="815">
        <f t="shared" si="701"/>
        <v>225</v>
      </c>
      <c r="E10738" s="815">
        <v>1989</v>
      </c>
    </row>
    <row r="10739" spans="1:5">
      <c r="A10739" s="816">
        <f t="shared" ref="A10739:A10802" si="702">A10738+1</f>
        <v>32651</v>
      </c>
      <c r="B10739" s="815">
        <f t="shared" si="699"/>
        <v>143</v>
      </c>
      <c r="C10739" s="815">
        <f t="shared" si="700"/>
        <v>223</v>
      </c>
      <c r="D10739" s="815">
        <f t="shared" si="701"/>
        <v>224</v>
      </c>
      <c r="E10739" s="815">
        <v>1989</v>
      </c>
    </row>
    <row r="10740" spans="1:5">
      <c r="A10740" s="816">
        <f t="shared" si="702"/>
        <v>32652</v>
      </c>
      <c r="B10740" s="815">
        <f t="shared" si="699"/>
        <v>144</v>
      </c>
      <c r="C10740" s="815">
        <f t="shared" si="700"/>
        <v>222</v>
      </c>
      <c r="D10740" s="815">
        <f t="shared" si="701"/>
        <v>223</v>
      </c>
      <c r="E10740" s="815">
        <v>1989</v>
      </c>
    </row>
    <row r="10741" spans="1:5">
      <c r="A10741" s="816">
        <f t="shared" si="702"/>
        <v>32653</v>
      </c>
      <c r="B10741" s="815">
        <f t="shared" si="699"/>
        <v>145</v>
      </c>
      <c r="C10741" s="815">
        <f t="shared" si="700"/>
        <v>221</v>
      </c>
      <c r="D10741" s="815">
        <f t="shared" si="701"/>
        <v>222</v>
      </c>
      <c r="E10741" s="815">
        <v>1989</v>
      </c>
    </row>
    <row r="10742" spans="1:5">
      <c r="A10742" s="816">
        <f t="shared" si="702"/>
        <v>32654</v>
      </c>
      <c r="B10742" s="815">
        <f t="shared" si="699"/>
        <v>146</v>
      </c>
      <c r="C10742" s="815">
        <f t="shared" si="700"/>
        <v>220</v>
      </c>
      <c r="D10742" s="815">
        <f t="shared" si="701"/>
        <v>221</v>
      </c>
      <c r="E10742" s="815">
        <v>1989</v>
      </c>
    </row>
    <row r="10743" spans="1:5">
      <c r="A10743" s="816">
        <f t="shared" si="702"/>
        <v>32655</v>
      </c>
      <c r="B10743" s="815">
        <f t="shared" si="699"/>
        <v>147</v>
      </c>
      <c r="C10743" s="815">
        <f t="shared" si="700"/>
        <v>219</v>
      </c>
      <c r="D10743" s="815">
        <f t="shared" si="701"/>
        <v>220</v>
      </c>
      <c r="E10743" s="815">
        <v>1989</v>
      </c>
    </row>
    <row r="10744" spans="1:5">
      <c r="A10744" s="816">
        <f t="shared" si="702"/>
        <v>32656</v>
      </c>
      <c r="B10744" s="815">
        <f t="shared" si="699"/>
        <v>148</v>
      </c>
      <c r="C10744" s="815">
        <f t="shared" si="700"/>
        <v>218</v>
      </c>
      <c r="D10744" s="815">
        <f t="shared" si="701"/>
        <v>219</v>
      </c>
      <c r="E10744" s="815">
        <v>1989</v>
      </c>
    </row>
    <row r="10745" spans="1:5">
      <c r="A10745" s="816">
        <f t="shared" si="702"/>
        <v>32657</v>
      </c>
      <c r="B10745" s="815">
        <f t="shared" si="699"/>
        <v>149</v>
      </c>
      <c r="C10745" s="815">
        <f t="shared" si="700"/>
        <v>217</v>
      </c>
      <c r="D10745" s="815">
        <f t="shared" si="701"/>
        <v>218</v>
      </c>
      <c r="E10745" s="815">
        <v>1989</v>
      </c>
    </row>
    <row r="10746" spans="1:5">
      <c r="A10746" s="816">
        <f t="shared" si="702"/>
        <v>32658</v>
      </c>
      <c r="B10746" s="815">
        <f t="shared" si="699"/>
        <v>150</v>
      </c>
      <c r="C10746" s="815">
        <f t="shared" si="700"/>
        <v>216</v>
      </c>
      <c r="D10746" s="815">
        <f t="shared" si="701"/>
        <v>217</v>
      </c>
      <c r="E10746" s="815">
        <v>1989</v>
      </c>
    </row>
    <row r="10747" spans="1:5">
      <c r="A10747" s="816">
        <f t="shared" si="702"/>
        <v>32659</v>
      </c>
      <c r="B10747" s="815">
        <f t="shared" si="699"/>
        <v>151</v>
      </c>
      <c r="C10747" s="815">
        <f t="shared" si="700"/>
        <v>215</v>
      </c>
      <c r="D10747" s="815">
        <f t="shared" si="701"/>
        <v>216</v>
      </c>
      <c r="E10747" s="815">
        <v>1989</v>
      </c>
    </row>
    <row r="10748" spans="1:5">
      <c r="A10748" s="816">
        <f t="shared" si="702"/>
        <v>32660</v>
      </c>
      <c r="B10748" s="815">
        <f t="shared" si="699"/>
        <v>152</v>
      </c>
      <c r="C10748" s="815">
        <f t="shared" si="700"/>
        <v>214</v>
      </c>
      <c r="D10748" s="815">
        <f t="shared" si="701"/>
        <v>215</v>
      </c>
      <c r="E10748" s="815">
        <v>1989</v>
      </c>
    </row>
    <row r="10749" spans="1:5">
      <c r="A10749" s="816">
        <f t="shared" si="702"/>
        <v>32661</v>
      </c>
      <c r="B10749" s="815">
        <f t="shared" si="699"/>
        <v>153</v>
      </c>
      <c r="C10749" s="815">
        <f t="shared" si="700"/>
        <v>213</v>
      </c>
      <c r="D10749" s="815">
        <f t="shared" si="701"/>
        <v>214</v>
      </c>
      <c r="E10749" s="815">
        <v>1989</v>
      </c>
    </row>
    <row r="10750" spans="1:5">
      <c r="A10750" s="816">
        <f t="shared" si="702"/>
        <v>32662</v>
      </c>
      <c r="B10750" s="815">
        <f t="shared" si="699"/>
        <v>154</v>
      </c>
      <c r="C10750" s="815">
        <f t="shared" si="700"/>
        <v>212</v>
      </c>
      <c r="D10750" s="815">
        <f t="shared" si="701"/>
        <v>213</v>
      </c>
      <c r="E10750" s="815">
        <v>1989</v>
      </c>
    </row>
    <row r="10751" spans="1:5">
      <c r="A10751" s="816">
        <f t="shared" si="702"/>
        <v>32663</v>
      </c>
      <c r="B10751" s="815">
        <f t="shared" si="699"/>
        <v>155</v>
      </c>
      <c r="C10751" s="815">
        <f t="shared" si="700"/>
        <v>211</v>
      </c>
      <c r="D10751" s="815">
        <f t="shared" si="701"/>
        <v>212</v>
      </c>
      <c r="E10751" s="815">
        <v>1989</v>
      </c>
    </row>
    <row r="10752" spans="1:5">
      <c r="A10752" s="816">
        <f t="shared" si="702"/>
        <v>32664</v>
      </c>
      <c r="B10752" s="815">
        <f t="shared" si="699"/>
        <v>156</v>
      </c>
      <c r="C10752" s="815">
        <f t="shared" si="700"/>
        <v>210</v>
      </c>
      <c r="D10752" s="815">
        <f t="shared" si="701"/>
        <v>211</v>
      </c>
      <c r="E10752" s="815">
        <v>1989</v>
      </c>
    </row>
    <row r="10753" spans="1:5">
      <c r="A10753" s="816">
        <f t="shared" si="702"/>
        <v>32665</v>
      </c>
      <c r="B10753" s="815">
        <f t="shared" si="699"/>
        <v>157</v>
      </c>
      <c r="C10753" s="815">
        <f t="shared" si="700"/>
        <v>209</v>
      </c>
      <c r="D10753" s="815">
        <f t="shared" si="701"/>
        <v>210</v>
      </c>
      <c r="E10753" s="815">
        <v>1989</v>
      </c>
    </row>
    <row r="10754" spans="1:5">
      <c r="A10754" s="816">
        <f t="shared" si="702"/>
        <v>32666</v>
      </c>
      <c r="B10754" s="815">
        <f t="shared" si="699"/>
        <v>158</v>
      </c>
      <c r="C10754" s="815">
        <f t="shared" si="700"/>
        <v>208</v>
      </c>
      <c r="D10754" s="815">
        <f t="shared" si="701"/>
        <v>209</v>
      </c>
      <c r="E10754" s="815">
        <v>1989</v>
      </c>
    </row>
    <row r="10755" spans="1:5">
      <c r="A10755" s="816">
        <f t="shared" si="702"/>
        <v>32667</v>
      </c>
      <c r="B10755" s="815">
        <f t="shared" si="699"/>
        <v>159</v>
      </c>
      <c r="C10755" s="815">
        <f t="shared" si="700"/>
        <v>207</v>
      </c>
      <c r="D10755" s="815">
        <f t="shared" si="701"/>
        <v>208</v>
      </c>
      <c r="E10755" s="815">
        <v>1989</v>
      </c>
    </row>
    <row r="10756" spans="1:5">
      <c r="A10756" s="816">
        <f t="shared" si="702"/>
        <v>32668</v>
      </c>
      <c r="B10756" s="815">
        <f t="shared" si="699"/>
        <v>160</v>
      </c>
      <c r="C10756" s="815">
        <f t="shared" si="700"/>
        <v>206</v>
      </c>
      <c r="D10756" s="815">
        <f t="shared" si="701"/>
        <v>207</v>
      </c>
      <c r="E10756" s="815">
        <v>1989</v>
      </c>
    </row>
    <row r="10757" spans="1:5">
      <c r="A10757" s="816">
        <f t="shared" si="702"/>
        <v>32669</v>
      </c>
      <c r="B10757" s="815">
        <f t="shared" si="699"/>
        <v>161</v>
      </c>
      <c r="C10757" s="815">
        <f t="shared" si="700"/>
        <v>205</v>
      </c>
      <c r="D10757" s="815">
        <f t="shared" si="701"/>
        <v>206</v>
      </c>
      <c r="E10757" s="815">
        <v>1989</v>
      </c>
    </row>
    <row r="10758" spans="1:5">
      <c r="A10758" s="816">
        <f t="shared" si="702"/>
        <v>32670</v>
      </c>
      <c r="B10758" s="815">
        <f t="shared" si="699"/>
        <v>162</v>
      </c>
      <c r="C10758" s="815">
        <f t="shared" si="700"/>
        <v>204</v>
      </c>
      <c r="D10758" s="815">
        <f t="shared" si="701"/>
        <v>205</v>
      </c>
      <c r="E10758" s="815">
        <v>1989</v>
      </c>
    </row>
    <row r="10759" spans="1:5">
      <c r="A10759" s="816">
        <f t="shared" si="702"/>
        <v>32671</v>
      </c>
      <c r="B10759" s="815">
        <f t="shared" si="699"/>
        <v>163</v>
      </c>
      <c r="C10759" s="815">
        <f t="shared" si="700"/>
        <v>203</v>
      </c>
      <c r="D10759" s="815">
        <f t="shared" si="701"/>
        <v>204</v>
      </c>
      <c r="E10759" s="815">
        <v>1989</v>
      </c>
    </row>
    <row r="10760" spans="1:5">
      <c r="A10760" s="816">
        <f t="shared" si="702"/>
        <v>32672</v>
      </c>
      <c r="B10760" s="815">
        <f t="shared" si="699"/>
        <v>164</v>
      </c>
      <c r="C10760" s="815">
        <f t="shared" si="700"/>
        <v>202</v>
      </c>
      <c r="D10760" s="815">
        <f t="shared" si="701"/>
        <v>203</v>
      </c>
      <c r="E10760" s="815">
        <v>1989</v>
      </c>
    </row>
    <row r="10761" spans="1:5">
      <c r="A10761" s="816">
        <f t="shared" si="702"/>
        <v>32673</v>
      </c>
      <c r="B10761" s="815">
        <f t="shared" si="699"/>
        <v>165</v>
      </c>
      <c r="C10761" s="815">
        <f t="shared" si="700"/>
        <v>201</v>
      </c>
      <c r="D10761" s="815">
        <f t="shared" si="701"/>
        <v>202</v>
      </c>
      <c r="E10761" s="815">
        <v>1989</v>
      </c>
    </row>
    <row r="10762" spans="1:5">
      <c r="A10762" s="816">
        <f t="shared" si="702"/>
        <v>32674</v>
      </c>
      <c r="B10762" s="815">
        <f t="shared" si="699"/>
        <v>166</v>
      </c>
      <c r="C10762" s="815">
        <f t="shared" si="700"/>
        <v>200</v>
      </c>
      <c r="D10762" s="815">
        <f t="shared" si="701"/>
        <v>201</v>
      </c>
      <c r="E10762" s="815">
        <v>1989</v>
      </c>
    </row>
    <row r="10763" spans="1:5">
      <c r="A10763" s="816">
        <f t="shared" si="702"/>
        <v>32675</v>
      </c>
      <c r="B10763" s="815">
        <f t="shared" si="699"/>
        <v>167</v>
      </c>
      <c r="C10763" s="815">
        <f t="shared" si="700"/>
        <v>199</v>
      </c>
      <c r="D10763" s="815">
        <f t="shared" si="701"/>
        <v>200</v>
      </c>
      <c r="E10763" s="815">
        <v>1989</v>
      </c>
    </row>
    <row r="10764" spans="1:5">
      <c r="A10764" s="816">
        <f t="shared" si="702"/>
        <v>32676</v>
      </c>
      <c r="B10764" s="815">
        <f t="shared" si="699"/>
        <v>168</v>
      </c>
      <c r="C10764" s="815">
        <f t="shared" si="700"/>
        <v>198</v>
      </c>
      <c r="D10764" s="815">
        <f t="shared" si="701"/>
        <v>199</v>
      </c>
      <c r="E10764" s="815">
        <v>1989</v>
      </c>
    </row>
    <row r="10765" spans="1:5">
      <c r="A10765" s="816">
        <f t="shared" si="702"/>
        <v>32677</v>
      </c>
      <c r="B10765" s="815">
        <f t="shared" si="699"/>
        <v>169</v>
      </c>
      <c r="C10765" s="815">
        <f t="shared" si="700"/>
        <v>197</v>
      </c>
      <c r="D10765" s="815">
        <f t="shared" si="701"/>
        <v>198</v>
      </c>
      <c r="E10765" s="815">
        <v>1989</v>
      </c>
    </row>
    <row r="10766" spans="1:5">
      <c r="A10766" s="816">
        <f t="shared" si="702"/>
        <v>32678</v>
      </c>
      <c r="B10766" s="815">
        <f t="shared" si="699"/>
        <v>170</v>
      </c>
      <c r="C10766" s="815">
        <f t="shared" si="700"/>
        <v>196</v>
      </c>
      <c r="D10766" s="815">
        <f t="shared" si="701"/>
        <v>197</v>
      </c>
      <c r="E10766" s="815">
        <v>1989</v>
      </c>
    </row>
    <row r="10767" spans="1:5">
      <c r="A10767" s="816">
        <f t="shared" si="702"/>
        <v>32679</v>
      </c>
      <c r="B10767" s="815">
        <f t="shared" si="699"/>
        <v>171</v>
      </c>
      <c r="C10767" s="815">
        <f t="shared" si="700"/>
        <v>195</v>
      </c>
      <c r="D10767" s="815">
        <f t="shared" si="701"/>
        <v>196</v>
      </c>
      <c r="E10767" s="815">
        <v>1989</v>
      </c>
    </row>
    <row r="10768" spans="1:5">
      <c r="A10768" s="816">
        <f t="shared" si="702"/>
        <v>32680</v>
      </c>
      <c r="B10768" s="815">
        <f t="shared" si="699"/>
        <v>172</v>
      </c>
      <c r="C10768" s="815">
        <f t="shared" si="700"/>
        <v>194</v>
      </c>
      <c r="D10768" s="815">
        <f t="shared" si="701"/>
        <v>195</v>
      </c>
      <c r="E10768" s="815">
        <v>1989</v>
      </c>
    </row>
    <row r="10769" spans="1:5">
      <c r="A10769" s="816">
        <f t="shared" si="702"/>
        <v>32681</v>
      </c>
      <c r="B10769" s="815">
        <f t="shared" si="699"/>
        <v>173</v>
      </c>
      <c r="C10769" s="815">
        <f t="shared" si="700"/>
        <v>193</v>
      </c>
      <c r="D10769" s="815">
        <f t="shared" si="701"/>
        <v>194</v>
      </c>
      <c r="E10769" s="815">
        <v>1989</v>
      </c>
    </row>
    <row r="10770" spans="1:5">
      <c r="A10770" s="816">
        <f t="shared" si="702"/>
        <v>32682</v>
      </c>
      <c r="B10770" s="815">
        <f t="shared" si="699"/>
        <v>174</v>
      </c>
      <c r="C10770" s="815">
        <f t="shared" si="700"/>
        <v>192</v>
      </c>
      <c r="D10770" s="815">
        <f t="shared" si="701"/>
        <v>193</v>
      </c>
      <c r="E10770" s="815">
        <v>1989</v>
      </c>
    </row>
    <row r="10771" spans="1:5">
      <c r="A10771" s="816">
        <f t="shared" si="702"/>
        <v>32683</v>
      </c>
      <c r="B10771" s="815">
        <f t="shared" si="699"/>
        <v>175</v>
      </c>
      <c r="C10771" s="815">
        <f t="shared" si="700"/>
        <v>191</v>
      </c>
      <c r="D10771" s="815">
        <f t="shared" si="701"/>
        <v>192</v>
      </c>
      <c r="E10771" s="815">
        <v>1989</v>
      </c>
    </row>
    <row r="10772" spans="1:5">
      <c r="A10772" s="816">
        <f t="shared" si="702"/>
        <v>32684</v>
      </c>
      <c r="B10772" s="815">
        <f t="shared" si="699"/>
        <v>176</v>
      </c>
      <c r="C10772" s="815">
        <f t="shared" si="700"/>
        <v>190</v>
      </c>
      <c r="D10772" s="815">
        <f t="shared" si="701"/>
        <v>191</v>
      </c>
      <c r="E10772" s="815">
        <v>1989</v>
      </c>
    </row>
    <row r="10773" spans="1:5">
      <c r="A10773" s="816">
        <f t="shared" si="702"/>
        <v>32685</v>
      </c>
      <c r="B10773" s="815">
        <f t="shared" si="699"/>
        <v>177</v>
      </c>
      <c r="C10773" s="815">
        <f t="shared" si="700"/>
        <v>189</v>
      </c>
      <c r="D10773" s="815">
        <f t="shared" si="701"/>
        <v>190</v>
      </c>
      <c r="E10773" s="815">
        <v>1989</v>
      </c>
    </row>
    <row r="10774" spans="1:5">
      <c r="A10774" s="816">
        <f t="shared" si="702"/>
        <v>32686</v>
      </c>
      <c r="B10774" s="815">
        <f t="shared" si="699"/>
        <v>178</v>
      </c>
      <c r="C10774" s="815">
        <f t="shared" si="700"/>
        <v>188</v>
      </c>
      <c r="D10774" s="815">
        <f t="shared" si="701"/>
        <v>189</v>
      </c>
      <c r="E10774" s="815">
        <v>1989</v>
      </c>
    </row>
    <row r="10775" spans="1:5">
      <c r="A10775" s="816">
        <f t="shared" si="702"/>
        <v>32687</v>
      </c>
      <c r="B10775" s="815">
        <f t="shared" si="699"/>
        <v>179</v>
      </c>
      <c r="C10775" s="815">
        <f t="shared" si="700"/>
        <v>187</v>
      </c>
      <c r="D10775" s="815">
        <f t="shared" si="701"/>
        <v>188</v>
      </c>
      <c r="E10775" s="815">
        <v>1989</v>
      </c>
    </row>
    <row r="10776" spans="1:5">
      <c r="A10776" s="816">
        <f t="shared" si="702"/>
        <v>32688</v>
      </c>
      <c r="B10776" s="815">
        <f t="shared" si="699"/>
        <v>180</v>
      </c>
      <c r="C10776" s="815">
        <f t="shared" si="700"/>
        <v>186</v>
      </c>
      <c r="D10776" s="815">
        <f t="shared" si="701"/>
        <v>187</v>
      </c>
      <c r="E10776" s="815">
        <v>1989</v>
      </c>
    </row>
    <row r="10777" spans="1:5">
      <c r="A10777" s="816">
        <f t="shared" si="702"/>
        <v>32689</v>
      </c>
      <c r="B10777" s="815">
        <f t="shared" si="699"/>
        <v>181</v>
      </c>
      <c r="C10777" s="815">
        <f t="shared" si="700"/>
        <v>185</v>
      </c>
      <c r="D10777" s="815">
        <f t="shared" si="701"/>
        <v>186</v>
      </c>
      <c r="E10777" s="815">
        <v>1989</v>
      </c>
    </row>
    <row r="10778" spans="1:5">
      <c r="A10778" s="816">
        <f t="shared" si="702"/>
        <v>32690</v>
      </c>
      <c r="B10778" s="815">
        <f t="shared" si="699"/>
        <v>182</v>
      </c>
      <c r="C10778" s="815">
        <f t="shared" si="700"/>
        <v>184</v>
      </c>
      <c r="D10778" s="815">
        <f t="shared" si="701"/>
        <v>185</v>
      </c>
      <c r="E10778" s="815">
        <v>1989</v>
      </c>
    </row>
    <row r="10779" spans="1:5">
      <c r="A10779" s="816">
        <f t="shared" si="702"/>
        <v>32691</v>
      </c>
      <c r="B10779" s="815">
        <f t="shared" si="699"/>
        <v>183</v>
      </c>
      <c r="C10779" s="815">
        <f t="shared" si="700"/>
        <v>183</v>
      </c>
      <c r="D10779" s="815">
        <f t="shared" si="701"/>
        <v>184</v>
      </c>
      <c r="E10779" s="815">
        <v>1989</v>
      </c>
    </row>
    <row r="10780" spans="1:5">
      <c r="A10780" s="816">
        <f t="shared" si="702"/>
        <v>32692</v>
      </c>
      <c r="B10780" s="815">
        <f t="shared" si="699"/>
        <v>184</v>
      </c>
      <c r="C10780" s="815">
        <f t="shared" si="700"/>
        <v>182</v>
      </c>
      <c r="D10780" s="815">
        <f t="shared" si="701"/>
        <v>183</v>
      </c>
      <c r="E10780" s="815">
        <v>1989</v>
      </c>
    </row>
    <row r="10781" spans="1:5">
      <c r="A10781" s="816">
        <f t="shared" si="702"/>
        <v>32693</v>
      </c>
      <c r="B10781" s="815">
        <f t="shared" si="699"/>
        <v>185</v>
      </c>
      <c r="C10781" s="815">
        <f t="shared" si="700"/>
        <v>181</v>
      </c>
      <c r="D10781" s="815">
        <f t="shared" si="701"/>
        <v>182</v>
      </c>
      <c r="E10781" s="815">
        <v>1989</v>
      </c>
    </row>
    <row r="10782" spans="1:5">
      <c r="A10782" s="816">
        <f t="shared" si="702"/>
        <v>32694</v>
      </c>
      <c r="B10782" s="815">
        <f t="shared" si="699"/>
        <v>186</v>
      </c>
      <c r="C10782" s="815">
        <f t="shared" si="700"/>
        <v>180</v>
      </c>
      <c r="D10782" s="815">
        <f t="shared" si="701"/>
        <v>181</v>
      </c>
      <c r="E10782" s="815">
        <v>1989</v>
      </c>
    </row>
    <row r="10783" spans="1:5">
      <c r="A10783" s="816">
        <f t="shared" si="702"/>
        <v>32695</v>
      </c>
      <c r="B10783" s="815">
        <f t="shared" si="699"/>
        <v>187</v>
      </c>
      <c r="C10783" s="815">
        <f t="shared" si="700"/>
        <v>179</v>
      </c>
      <c r="D10783" s="815">
        <f t="shared" si="701"/>
        <v>180</v>
      </c>
      <c r="E10783" s="815">
        <v>1989</v>
      </c>
    </row>
    <row r="10784" spans="1:5">
      <c r="A10784" s="816">
        <f t="shared" si="702"/>
        <v>32696</v>
      </c>
      <c r="B10784" s="815">
        <f t="shared" si="699"/>
        <v>188</v>
      </c>
      <c r="C10784" s="815">
        <f t="shared" si="700"/>
        <v>178</v>
      </c>
      <c r="D10784" s="815">
        <f t="shared" si="701"/>
        <v>179</v>
      </c>
      <c r="E10784" s="815">
        <v>1989</v>
      </c>
    </row>
    <row r="10785" spans="1:5">
      <c r="A10785" s="816">
        <f t="shared" si="702"/>
        <v>32697</v>
      </c>
      <c r="B10785" s="815">
        <f t="shared" si="699"/>
        <v>189</v>
      </c>
      <c r="C10785" s="815">
        <f t="shared" si="700"/>
        <v>177</v>
      </c>
      <c r="D10785" s="815">
        <f t="shared" si="701"/>
        <v>178</v>
      </c>
      <c r="E10785" s="815">
        <v>1989</v>
      </c>
    </row>
    <row r="10786" spans="1:5">
      <c r="A10786" s="816">
        <f t="shared" si="702"/>
        <v>32698</v>
      </c>
      <c r="B10786" s="815">
        <f t="shared" si="699"/>
        <v>190</v>
      </c>
      <c r="C10786" s="815">
        <f t="shared" si="700"/>
        <v>176</v>
      </c>
      <c r="D10786" s="815">
        <f t="shared" si="701"/>
        <v>177</v>
      </c>
      <c r="E10786" s="815">
        <v>1989</v>
      </c>
    </row>
    <row r="10787" spans="1:5">
      <c r="A10787" s="816">
        <f t="shared" si="702"/>
        <v>32699</v>
      </c>
      <c r="B10787" s="815">
        <f t="shared" si="699"/>
        <v>191</v>
      </c>
      <c r="C10787" s="815">
        <f t="shared" si="700"/>
        <v>175</v>
      </c>
      <c r="D10787" s="815">
        <f t="shared" si="701"/>
        <v>176</v>
      </c>
      <c r="E10787" s="815">
        <v>1989</v>
      </c>
    </row>
    <row r="10788" spans="1:5">
      <c r="A10788" s="816">
        <f t="shared" si="702"/>
        <v>32700</v>
      </c>
      <c r="B10788" s="815">
        <f t="shared" si="699"/>
        <v>192</v>
      </c>
      <c r="C10788" s="815">
        <f t="shared" si="700"/>
        <v>174</v>
      </c>
      <c r="D10788" s="815">
        <f t="shared" si="701"/>
        <v>175</v>
      </c>
      <c r="E10788" s="815">
        <v>1989</v>
      </c>
    </row>
    <row r="10789" spans="1:5">
      <c r="A10789" s="816">
        <f t="shared" si="702"/>
        <v>32701</v>
      </c>
      <c r="B10789" s="815">
        <f t="shared" si="699"/>
        <v>193</v>
      </c>
      <c r="C10789" s="815">
        <f t="shared" si="700"/>
        <v>173</v>
      </c>
      <c r="D10789" s="815">
        <f t="shared" si="701"/>
        <v>174</v>
      </c>
      <c r="E10789" s="815">
        <v>1989</v>
      </c>
    </row>
    <row r="10790" spans="1:5">
      <c r="A10790" s="816">
        <f t="shared" si="702"/>
        <v>32702</v>
      </c>
      <c r="B10790" s="815">
        <f t="shared" si="699"/>
        <v>194</v>
      </c>
      <c r="C10790" s="815">
        <f t="shared" si="700"/>
        <v>172</v>
      </c>
      <c r="D10790" s="815">
        <f t="shared" si="701"/>
        <v>173</v>
      </c>
      <c r="E10790" s="815">
        <v>1989</v>
      </c>
    </row>
    <row r="10791" spans="1:5">
      <c r="A10791" s="816">
        <f t="shared" si="702"/>
        <v>32703</v>
      </c>
      <c r="B10791" s="815">
        <f t="shared" ref="B10791:B10854" si="703">B10790+1</f>
        <v>195</v>
      </c>
      <c r="C10791" s="815">
        <f t="shared" ref="C10791:C10854" si="704">C10790-1</f>
        <v>171</v>
      </c>
      <c r="D10791" s="815">
        <f t="shared" ref="D10791:D10854" si="705">D10790-1</f>
        <v>172</v>
      </c>
      <c r="E10791" s="815">
        <v>1989</v>
      </c>
    </row>
    <row r="10792" spans="1:5">
      <c r="A10792" s="816">
        <f t="shared" si="702"/>
        <v>32704</v>
      </c>
      <c r="B10792" s="815">
        <f t="shared" si="703"/>
        <v>196</v>
      </c>
      <c r="C10792" s="815">
        <f t="shared" si="704"/>
        <v>170</v>
      </c>
      <c r="D10792" s="815">
        <f t="shared" si="705"/>
        <v>171</v>
      </c>
      <c r="E10792" s="815">
        <v>1989</v>
      </c>
    </row>
    <row r="10793" spans="1:5">
      <c r="A10793" s="816">
        <f t="shared" si="702"/>
        <v>32705</v>
      </c>
      <c r="B10793" s="815">
        <f t="shared" si="703"/>
        <v>197</v>
      </c>
      <c r="C10793" s="815">
        <f t="shared" si="704"/>
        <v>169</v>
      </c>
      <c r="D10793" s="815">
        <f t="shared" si="705"/>
        <v>170</v>
      </c>
      <c r="E10793" s="815">
        <v>1989</v>
      </c>
    </row>
    <row r="10794" spans="1:5">
      <c r="A10794" s="816">
        <f t="shared" si="702"/>
        <v>32706</v>
      </c>
      <c r="B10794" s="815">
        <f t="shared" si="703"/>
        <v>198</v>
      </c>
      <c r="C10794" s="815">
        <f t="shared" si="704"/>
        <v>168</v>
      </c>
      <c r="D10794" s="815">
        <f t="shared" si="705"/>
        <v>169</v>
      </c>
      <c r="E10794" s="815">
        <v>1989</v>
      </c>
    </row>
    <row r="10795" spans="1:5">
      <c r="A10795" s="816">
        <f t="shared" si="702"/>
        <v>32707</v>
      </c>
      <c r="B10795" s="815">
        <f t="shared" si="703"/>
        <v>199</v>
      </c>
      <c r="C10795" s="815">
        <f t="shared" si="704"/>
        <v>167</v>
      </c>
      <c r="D10795" s="815">
        <f t="shared" si="705"/>
        <v>168</v>
      </c>
      <c r="E10795" s="815">
        <v>1989</v>
      </c>
    </row>
    <row r="10796" spans="1:5">
      <c r="A10796" s="816">
        <f t="shared" si="702"/>
        <v>32708</v>
      </c>
      <c r="B10796" s="815">
        <f t="shared" si="703"/>
        <v>200</v>
      </c>
      <c r="C10796" s="815">
        <f t="shared" si="704"/>
        <v>166</v>
      </c>
      <c r="D10796" s="815">
        <f t="shared" si="705"/>
        <v>167</v>
      </c>
      <c r="E10796" s="815">
        <v>1989</v>
      </c>
    </row>
    <row r="10797" spans="1:5">
      <c r="A10797" s="816">
        <f t="shared" si="702"/>
        <v>32709</v>
      </c>
      <c r="B10797" s="815">
        <f t="shared" si="703"/>
        <v>201</v>
      </c>
      <c r="C10797" s="815">
        <f t="shared" si="704"/>
        <v>165</v>
      </c>
      <c r="D10797" s="815">
        <f t="shared" si="705"/>
        <v>166</v>
      </c>
      <c r="E10797" s="815">
        <v>1989</v>
      </c>
    </row>
    <row r="10798" spans="1:5">
      <c r="A10798" s="816">
        <f t="shared" si="702"/>
        <v>32710</v>
      </c>
      <c r="B10798" s="815">
        <f t="shared" si="703"/>
        <v>202</v>
      </c>
      <c r="C10798" s="815">
        <f t="shared" si="704"/>
        <v>164</v>
      </c>
      <c r="D10798" s="815">
        <f t="shared" si="705"/>
        <v>165</v>
      </c>
      <c r="E10798" s="815">
        <v>1989</v>
      </c>
    </row>
    <row r="10799" spans="1:5">
      <c r="A10799" s="816">
        <f t="shared" si="702"/>
        <v>32711</v>
      </c>
      <c r="B10799" s="815">
        <f t="shared" si="703"/>
        <v>203</v>
      </c>
      <c r="C10799" s="815">
        <f t="shared" si="704"/>
        <v>163</v>
      </c>
      <c r="D10799" s="815">
        <f t="shared" si="705"/>
        <v>164</v>
      </c>
      <c r="E10799" s="815">
        <v>1989</v>
      </c>
    </row>
    <row r="10800" spans="1:5">
      <c r="A10800" s="816">
        <f t="shared" si="702"/>
        <v>32712</v>
      </c>
      <c r="B10800" s="815">
        <f t="shared" si="703"/>
        <v>204</v>
      </c>
      <c r="C10800" s="815">
        <f t="shared" si="704"/>
        <v>162</v>
      </c>
      <c r="D10800" s="815">
        <f t="shared" si="705"/>
        <v>163</v>
      </c>
      <c r="E10800" s="815">
        <v>1989</v>
      </c>
    </row>
    <row r="10801" spans="1:5">
      <c r="A10801" s="816">
        <f t="shared" si="702"/>
        <v>32713</v>
      </c>
      <c r="B10801" s="815">
        <f t="shared" si="703"/>
        <v>205</v>
      </c>
      <c r="C10801" s="815">
        <f t="shared" si="704"/>
        <v>161</v>
      </c>
      <c r="D10801" s="815">
        <f t="shared" si="705"/>
        <v>162</v>
      </c>
      <c r="E10801" s="815">
        <v>1989</v>
      </c>
    </row>
    <row r="10802" spans="1:5">
      <c r="A10802" s="816">
        <f t="shared" si="702"/>
        <v>32714</v>
      </c>
      <c r="B10802" s="815">
        <f t="shared" si="703"/>
        <v>206</v>
      </c>
      <c r="C10802" s="815">
        <f t="shared" si="704"/>
        <v>160</v>
      </c>
      <c r="D10802" s="815">
        <f t="shared" si="705"/>
        <v>161</v>
      </c>
      <c r="E10802" s="815">
        <v>1989</v>
      </c>
    </row>
    <row r="10803" spans="1:5">
      <c r="A10803" s="816">
        <f t="shared" ref="A10803:A10866" si="706">A10802+1</f>
        <v>32715</v>
      </c>
      <c r="B10803" s="815">
        <f t="shared" si="703"/>
        <v>207</v>
      </c>
      <c r="C10803" s="815">
        <f t="shared" si="704"/>
        <v>159</v>
      </c>
      <c r="D10803" s="815">
        <f t="shared" si="705"/>
        <v>160</v>
      </c>
      <c r="E10803" s="815">
        <v>1989</v>
      </c>
    </row>
    <row r="10804" spans="1:5">
      <c r="A10804" s="816">
        <f t="shared" si="706"/>
        <v>32716</v>
      </c>
      <c r="B10804" s="815">
        <f t="shared" si="703"/>
        <v>208</v>
      </c>
      <c r="C10804" s="815">
        <f t="shared" si="704"/>
        <v>158</v>
      </c>
      <c r="D10804" s="815">
        <f t="shared" si="705"/>
        <v>159</v>
      </c>
      <c r="E10804" s="815">
        <v>1989</v>
      </c>
    </row>
    <row r="10805" spans="1:5">
      <c r="A10805" s="816">
        <f t="shared" si="706"/>
        <v>32717</v>
      </c>
      <c r="B10805" s="815">
        <f t="shared" si="703"/>
        <v>209</v>
      </c>
      <c r="C10805" s="815">
        <f t="shared" si="704"/>
        <v>157</v>
      </c>
      <c r="D10805" s="815">
        <f t="shared" si="705"/>
        <v>158</v>
      </c>
      <c r="E10805" s="815">
        <v>1989</v>
      </c>
    </row>
    <row r="10806" spans="1:5">
      <c r="A10806" s="816">
        <f t="shared" si="706"/>
        <v>32718</v>
      </c>
      <c r="B10806" s="815">
        <f t="shared" si="703"/>
        <v>210</v>
      </c>
      <c r="C10806" s="815">
        <f t="shared" si="704"/>
        <v>156</v>
      </c>
      <c r="D10806" s="815">
        <f t="shared" si="705"/>
        <v>157</v>
      </c>
      <c r="E10806" s="815">
        <v>1989</v>
      </c>
    </row>
    <row r="10807" spans="1:5">
      <c r="A10807" s="816">
        <f t="shared" si="706"/>
        <v>32719</v>
      </c>
      <c r="B10807" s="815">
        <f t="shared" si="703"/>
        <v>211</v>
      </c>
      <c r="C10807" s="815">
        <f t="shared" si="704"/>
        <v>155</v>
      </c>
      <c r="D10807" s="815">
        <f t="shared" si="705"/>
        <v>156</v>
      </c>
      <c r="E10807" s="815">
        <v>1989</v>
      </c>
    </row>
    <row r="10808" spans="1:5">
      <c r="A10808" s="816">
        <f t="shared" si="706"/>
        <v>32720</v>
      </c>
      <c r="B10808" s="815">
        <f t="shared" si="703"/>
        <v>212</v>
      </c>
      <c r="C10808" s="815">
        <f t="shared" si="704"/>
        <v>154</v>
      </c>
      <c r="D10808" s="815">
        <f t="shared" si="705"/>
        <v>155</v>
      </c>
      <c r="E10808" s="815">
        <v>1989</v>
      </c>
    </row>
    <row r="10809" spans="1:5">
      <c r="A10809" s="816">
        <f t="shared" si="706"/>
        <v>32721</v>
      </c>
      <c r="B10809" s="815">
        <f t="shared" si="703"/>
        <v>213</v>
      </c>
      <c r="C10809" s="815">
        <f t="shared" si="704"/>
        <v>153</v>
      </c>
      <c r="D10809" s="815">
        <f t="shared" si="705"/>
        <v>154</v>
      </c>
      <c r="E10809" s="815">
        <v>1989</v>
      </c>
    </row>
    <row r="10810" spans="1:5">
      <c r="A10810" s="816">
        <f t="shared" si="706"/>
        <v>32722</v>
      </c>
      <c r="B10810" s="815">
        <f t="shared" si="703"/>
        <v>214</v>
      </c>
      <c r="C10810" s="815">
        <f t="shared" si="704"/>
        <v>152</v>
      </c>
      <c r="D10810" s="815">
        <f t="shared" si="705"/>
        <v>153</v>
      </c>
      <c r="E10810" s="815">
        <v>1989</v>
      </c>
    </row>
    <row r="10811" spans="1:5">
      <c r="A10811" s="816">
        <f t="shared" si="706"/>
        <v>32723</v>
      </c>
      <c r="B10811" s="815">
        <f t="shared" si="703"/>
        <v>215</v>
      </c>
      <c r="C10811" s="815">
        <f t="shared" si="704"/>
        <v>151</v>
      </c>
      <c r="D10811" s="815">
        <f t="shared" si="705"/>
        <v>152</v>
      </c>
      <c r="E10811" s="815">
        <v>1989</v>
      </c>
    </row>
    <row r="10812" spans="1:5">
      <c r="A10812" s="816">
        <f t="shared" si="706"/>
        <v>32724</v>
      </c>
      <c r="B10812" s="815">
        <f t="shared" si="703"/>
        <v>216</v>
      </c>
      <c r="C10812" s="815">
        <f t="shared" si="704"/>
        <v>150</v>
      </c>
      <c r="D10812" s="815">
        <f t="shared" si="705"/>
        <v>151</v>
      </c>
      <c r="E10812" s="815">
        <v>1989</v>
      </c>
    </row>
    <row r="10813" spans="1:5">
      <c r="A10813" s="816">
        <f t="shared" si="706"/>
        <v>32725</v>
      </c>
      <c r="B10813" s="815">
        <f t="shared" si="703"/>
        <v>217</v>
      </c>
      <c r="C10813" s="815">
        <f t="shared" si="704"/>
        <v>149</v>
      </c>
      <c r="D10813" s="815">
        <f t="shared" si="705"/>
        <v>150</v>
      </c>
      <c r="E10813" s="815">
        <v>1989</v>
      </c>
    </row>
    <row r="10814" spans="1:5">
      <c r="A10814" s="816">
        <f t="shared" si="706"/>
        <v>32726</v>
      </c>
      <c r="B10814" s="815">
        <f t="shared" si="703"/>
        <v>218</v>
      </c>
      <c r="C10814" s="815">
        <f t="shared" si="704"/>
        <v>148</v>
      </c>
      <c r="D10814" s="815">
        <f t="shared" si="705"/>
        <v>149</v>
      </c>
      <c r="E10814" s="815">
        <v>1989</v>
      </c>
    </row>
    <row r="10815" spans="1:5">
      <c r="A10815" s="816">
        <f t="shared" si="706"/>
        <v>32727</v>
      </c>
      <c r="B10815" s="815">
        <f t="shared" si="703"/>
        <v>219</v>
      </c>
      <c r="C10815" s="815">
        <f t="shared" si="704"/>
        <v>147</v>
      </c>
      <c r="D10815" s="815">
        <f t="shared" si="705"/>
        <v>148</v>
      </c>
      <c r="E10815" s="815">
        <v>1989</v>
      </c>
    </row>
    <row r="10816" spans="1:5">
      <c r="A10816" s="816">
        <f t="shared" si="706"/>
        <v>32728</v>
      </c>
      <c r="B10816" s="815">
        <f t="shared" si="703"/>
        <v>220</v>
      </c>
      <c r="C10816" s="815">
        <f t="shared" si="704"/>
        <v>146</v>
      </c>
      <c r="D10816" s="815">
        <f t="shared" si="705"/>
        <v>147</v>
      </c>
      <c r="E10816" s="815">
        <v>1989</v>
      </c>
    </row>
    <row r="10817" spans="1:5">
      <c r="A10817" s="816">
        <f t="shared" si="706"/>
        <v>32729</v>
      </c>
      <c r="B10817" s="815">
        <f t="shared" si="703"/>
        <v>221</v>
      </c>
      <c r="C10817" s="815">
        <f t="shared" si="704"/>
        <v>145</v>
      </c>
      <c r="D10817" s="815">
        <f t="shared" si="705"/>
        <v>146</v>
      </c>
      <c r="E10817" s="815">
        <v>1989</v>
      </c>
    </row>
    <row r="10818" spans="1:5">
      <c r="A10818" s="816">
        <f t="shared" si="706"/>
        <v>32730</v>
      </c>
      <c r="B10818" s="815">
        <f t="shared" si="703"/>
        <v>222</v>
      </c>
      <c r="C10818" s="815">
        <f t="shared" si="704"/>
        <v>144</v>
      </c>
      <c r="D10818" s="815">
        <f t="shared" si="705"/>
        <v>145</v>
      </c>
      <c r="E10818" s="815">
        <v>1989</v>
      </c>
    </row>
    <row r="10819" spans="1:5">
      <c r="A10819" s="816">
        <f t="shared" si="706"/>
        <v>32731</v>
      </c>
      <c r="B10819" s="815">
        <f t="shared" si="703"/>
        <v>223</v>
      </c>
      <c r="C10819" s="815">
        <f t="shared" si="704"/>
        <v>143</v>
      </c>
      <c r="D10819" s="815">
        <f t="shared" si="705"/>
        <v>144</v>
      </c>
      <c r="E10819" s="815">
        <v>1989</v>
      </c>
    </row>
    <row r="10820" spans="1:5">
      <c r="A10820" s="816">
        <f t="shared" si="706"/>
        <v>32732</v>
      </c>
      <c r="B10820" s="815">
        <f t="shared" si="703"/>
        <v>224</v>
      </c>
      <c r="C10820" s="815">
        <f t="shared" si="704"/>
        <v>142</v>
      </c>
      <c r="D10820" s="815">
        <f t="shared" si="705"/>
        <v>143</v>
      </c>
      <c r="E10820" s="815">
        <v>1989</v>
      </c>
    </row>
    <row r="10821" spans="1:5">
      <c r="A10821" s="816">
        <f t="shared" si="706"/>
        <v>32733</v>
      </c>
      <c r="B10821" s="815">
        <f t="shared" si="703"/>
        <v>225</v>
      </c>
      <c r="C10821" s="815">
        <f t="shared" si="704"/>
        <v>141</v>
      </c>
      <c r="D10821" s="815">
        <f t="shared" si="705"/>
        <v>142</v>
      </c>
      <c r="E10821" s="815">
        <v>1989</v>
      </c>
    </row>
    <row r="10822" spans="1:5">
      <c r="A10822" s="816">
        <f t="shared" si="706"/>
        <v>32734</v>
      </c>
      <c r="B10822" s="815">
        <f t="shared" si="703"/>
        <v>226</v>
      </c>
      <c r="C10822" s="815">
        <f t="shared" si="704"/>
        <v>140</v>
      </c>
      <c r="D10822" s="815">
        <f t="shared" si="705"/>
        <v>141</v>
      </c>
      <c r="E10822" s="815">
        <v>1989</v>
      </c>
    </row>
    <row r="10823" spans="1:5">
      <c r="A10823" s="816">
        <f t="shared" si="706"/>
        <v>32735</v>
      </c>
      <c r="B10823" s="815">
        <f t="shared" si="703"/>
        <v>227</v>
      </c>
      <c r="C10823" s="815">
        <f t="shared" si="704"/>
        <v>139</v>
      </c>
      <c r="D10823" s="815">
        <f t="shared" si="705"/>
        <v>140</v>
      </c>
      <c r="E10823" s="815">
        <v>1989</v>
      </c>
    </row>
    <row r="10824" spans="1:5">
      <c r="A10824" s="816">
        <f t="shared" si="706"/>
        <v>32736</v>
      </c>
      <c r="B10824" s="815">
        <f t="shared" si="703"/>
        <v>228</v>
      </c>
      <c r="C10824" s="815">
        <f t="shared" si="704"/>
        <v>138</v>
      </c>
      <c r="D10824" s="815">
        <f t="shared" si="705"/>
        <v>139</v>
      </c>
      <c r="E10824" s="815">
        <v>1989</v>
      </c>
    </row>
    <row r="10825" spans="1:5">
      <c r="A10825" s="816">
        <f t="shared" si="706"/>
        <v>32737</v>
      </c>
      <c r="B10825" s="815">
        <f t="shared" si="703"/>
        <v>229</v>
      </c>
      <c r="C10825" s="815">
        <f t="shared" si="704"/>
        <v>137</v>
      </c>
      <c r="D10825" s="815">
        <f t="shared" si="705"/>
        <v>138</v>
      </c>
      <c r="E10825" s="815">
        <v>1989</v>
      </c>
    </row>
    <row r="10826" spans="1:5">
      <c r="A10826" s="816">
        <f t="shared" si="706"/>
        <v>32738</v>
      </c>
      <c r="B10826" s="815">
        <f t="shared" si="703"/>
        <v>230</v>
      </c>
      <c r="C10826" s="815">
        <f t="shared" si="704"/>
        <v>136</v>
      </c>
      <c r="D10826" s="815">
        <f t="shared" si="705"/>
        <v>137</v>
      </c>
      <c r="E10826" s="815">
        <v>1989</v>
      </c>
    </row>
    <row r="10827" spans="1:5">
      <c r="A10827" s="816">
        <f t="shared" si="706"/>
        <v>32739</v>
      </c>
      <c r="B10827" s="815">
        <f t="shared" si="703"/>
        <v>231</v>
      </c>
      <c r="C10827" s="815">
        <f t="shared" si="704"/>
        <v>135</v>
      </c>
      <c r="D10827" s="815">
        <f t="shared" si="705"/>
        <v>136</v>
      </c>
      <c r="E10827" s="815">
        <v>1989</v>
      </c>
    </row>
    <row r="10828" spans="1:5">
      <c r="A10828" s="816">
        <f t="shared" si="706"/>
        <v>32740</v>
      </c>
      <c r="B10828" s="815">
        <f t="shared" si="703"/>
        <v>232</v>
      </c>
      <c r="C10828" s="815">
        <f t="shared" si="704"/>
        <v>134</v>
      </c>
      <c r="D10828" s="815">
        <f t="shared" si="705"/>
        <v>135</v>
      </c>
      <c r="E10828" s="815">
        <v>1989</v>
      </c>
    </row>
    <row r="10829" spans="1:5">
      <c r="A10829" s="816">
        <f t="shared" si="706"/>
        <v>32741</v>
      </c>
      <c r="B10829" s="815">
        <f t="shared" si="703"/>
        <v>233</v>
      </c>
      <c r="C10829" s="815">
        <f t="shared" si="704"/>
        <v>133</v>
      </c>
      <c r="D10829" s="815">
        <f t="shared" si="705"/>
        <v>134</v>
      </c>
      <c r="E10829" s="815">
        <v>1989</v>
      </c>
    </row>
    <row r="10830" spans="1:5">
      <c r="A10830" s="816">
        <f t="shared" si="706"/>
        <v>32742</v>
      </c>
      <c r="B10830" s="815">
        <f t="shared" si="703"/>
        <v>234</v>
      </c>
      <c r="C10830" s="815">
        <f t="shared" si="704"/>
        <v>132</v>
      </c>
      <c r="D10830" s="815">
        <f t="shared" si="705"/>
        <v>133</v>
      </c>
      <c r="E10830" s="815">
        <v>1989</v>
      </c>
    </row>
    <row r="10831" spans="1:5">
      <c r="A10831" s="816">
        <f t="shared" si="706"/>
        <v>32743</v>
      </c>
      <c r="B10831" s="815">
        <f t="shared" si="703"/>
        <v>235</v>
      </c>
      <c r="C10831" s="815">
        <f t="shared" si="704"/>
        <v>131</v>
      </c>
      <c r="D10831" s="815">
        <f t="shared" si="705"/>
        <v>132</v>
      </c>
      <c r="E10831" s="815">
        <v>1989</v>
      </c>
    </row>
    <row r="10832" spans="1:5">
      <c r="A10832" s="816">
        <f t="shared" si="706"/>
        <v>32744</v>
      </c>
      <c r="B10832" s="815">
        <f t="shared" si="703"/>
        <v>236</v>
      </c>
      <c r="C10832" s="815">
        <f t="shared" si="704"/>
        <v>130</v>
      </c>
      <c r="D10832" s="815">
        <f t="shared" si="705"/>
        <v>131</v>
      </c>
      <c r="E10832" s="815">
        <v>1989</v>
      </c>
    </row>
    <row r="10833" spans="1:5">
      <c r="A10833" s="816">
        <f t="shared" si="706"/>
        <v>32745</v>
      </c>
      <c r="B10833" s="815">
        <f t="shared" si="703"/>
        <v>237</v>
      </c>
      <c r="C10833" s="815">
        <f t="shared" si="704"/>
        <v>129</v>
      </c>
      <c r="D10833" s="815">
        <f t="shared" si="705"/>
        <v>130</v>
      </c>
      <c r="E10833" s="815">
        <v>1989</v>
      </c>
    </row>
    <row r="10834" spans="1:5">
      <c r="A10834" s="816">
        <f t="shared" si="706"/>
        <v>32746</v>
      </c>
      <c r="B10834" s="815">
        <f t="shared" si="703"/>
        <v>238</v>
      </c>
      <c r="C10834" s="815">
        <f t="shared" si="704"/>
        <v>128</v>
      </c>
      <c r="D10834" s="815">
        <f t="shared" si="705"/>
        <v>129</v>
      </c>
      <c r="E10834" s="815">
        <v>1989</v>
      </c>
    </row>
    <row r="10835" spans="1:5">
      <c r="A10835" s="816">
        <f t="shared" si="706"/>
        <v>32747</v>
      </c>
      <c r="B10835" s="815">
        <f t="shared" si="703"/>
        <v>239</v>
      </c>
      <c r="C10835" s="815">
        <f t="shared" si="704"/>
        <v>127</v>
      </c>
      <c r="D10835" s="815">
        <f t="shared" si="705"/>
        <v>128</v>
      </c>
      <c r="E10835" s="815">
        <v>1989</v>
      </c>
    </row>
    <row r="10836" spans="1:5">
      <c r="A10836" s="816">
        <f t="shared" si="706"/>
        <v>32748</v>
      </c>
      <c r="B10836" s="815">
        <f t="shared" si="703"/>
        <v>240</v>
      </c>
      <c r="C10836" s="815">
        <f t="shared" si="704"/>
        <v>126</v>
      </c>
      <c r="D10836" s="815">
        <f t="shared" si="705"/>
        <v>127</v>
      </c>
      <c r="E10836" s="815">
        <v>1989</v>
      </c>
    </row>
    <row r="10837" spans="1:5">
      <c r="A10837" s="816">
        <f t="shared" si="706"/>
        <v>32749</v>
      </c>
      <c r="B10837" s="815">
        <f t="shared" si="703"/>
        <v>241</v>
      </c>
      <c r="C10837" s="815">
        <f t="shared" si="704"/>
        <v>125</v>
      </c>
      <c r="D10837" s="815">
        <f t="shared" si="705"/>
        <v>126</v>
      </c>
      <c r="E10837" s="815">
        <v>1989</v>
      </c>
    </row>
    <row r="10838" spans="1:5">
      <c r="A10838" s="816">
        <f t="shared" si="706"/>
        <v>32750</v>
      </c>
      <c r="B10838" s="815">
        <f t="shared" si="703"/>
        <v>242</v>
      </c>
      <c r="C10838" s="815">
        <f t="shared" si="704"/>
        <v>124</v>
      </c>
      <c r="D10838" s="815">
        <f t="shared" si="705"/>
        <v>125</v>
      </c>
      <c r="E10838" s="815">
        <v>1989</v>
      </c>
    </row>
    <row r="10839" spans="1:5">
      <c r="A10839" s="816">
        <f t="shared" si="706"/>
        <v>32751</v>
      </c>
      <c r="B10839" s="815">
        <f t="shared" si="703"/>
        <v>243</v>
      </c>
      <c r="C10839" s="815">
        <f t="shared" si="704"/>
        <v>123</v>
      </c>
      <c r="D10839" s="815">
        <f t="shared" si="705"/>
        <v>124</v>
      </c>
      <c r="E10839" s="815">
        <v>1989</v>
      </c>
    </row>
    <row r="10840" spans="1:5">
      <c r="A10840" s="816">
        <f t="shared" si="706"/>
        <v>32752</v>
      </c>
      <c r="B10840" s="815">
        <f t="shared" si="703"/>
        <v>244</v>
      </c>
      <c r="C10840" s="815">
        <f t="shared" si="704"/>
        <v>122</v>
      </c>
      <c r="D10840" s="815">
        <f t="shared" si="705"/>
        <v>123</v>
      </c>
      <c r="E10840" s="815">
        <v>1989</v>
      </c>
    </row>
    <row r="10841" spans="1:5">
      <c r="A10841" s="816">
        <f t="shared" si="706"/>
        <v>32753</v>
      </c>
      <c r="B10841" s="815">
        <f t="shared" si="703"/>
        <v>245</v>
      </c>
      <c r="C10841" s="815">
        <f t="shared" si="704"/>
        <v>121</v>
      </c>
      <c r="D10841" s="815">
        <f t="shared" si="705"/>
        <v>122</v>
      </c>
      <c r="E10841" s="815">
        <v>1989</v>
      </c>
    </row>
    <row r="10842" spans="1:5">
      <c r="A10842" s="816">
        <f t="shared" si="706"/>
        <v>32754</v>
      </c>
      <c r="B10842" s="815">
        <f t="shared" si="703"/>
        <v>246</v>
      </c>
      <c r="C10842" s="815">
        <f t="shared" si="704"/>
        <v>120</v>
      </c>
      <c r="D10842" s="815">
        <f t="shared" si="705"/>
        <v>121</v>
      </c>
      <c r="E10842" s="815">
        <v>1989</v>
      </c>
    </row>
    <row r="10843" spans="1:5">
      <c r="A10843" s="816">
        <f t="shared" si="706"/>
        <v>32755</v>
      </c>
      <c r="B10843" s="815">
        <f t="shared" si="703"/>
        <v>247</v>
      </c>
      <c r="C10843" s="815">
        <f t="shared" si="704"/>
        <v>119</v>
      </c>
      <c r="D10843" s="815">
        <f t="shared" si="705"/>
        <v>120</v>
      </c>
      <c r="E10843" s="815">
        <v>1989</v>
      </c>
    </row>
    <row r="10844" spans="1:5">
      <c r="A10844" s="816">
        <f t="shared" si="706"/>
        <v>32756</v>
      </c>
      <c r="B10844" s="815">
        <f t="shared" si="703"/>
        <v>248</v>
      </c>
      <c r="C10844" s="815">
        <f t="shared" si="704"/>
        <v>118</v>
      </c>
      <c r="D10844" s="815">
        <f t="shared" si="705"/>
        <v>119</v>
      </c>
      <c r="E10844" s="815">
        <v>1989</v>
      </c>
    </row>
    <row r="10845" spans="1:5">
      <c r="A10845" s="816">
        <f t="shared" si="706"/>
        <v>32757</v>
      </c>
      <c r="B10845" s="815">
        <f t="shared" si="703"/>
        <v>249</v>
      </c>
      <c r="C10845" s="815">
        <f t="shared" si="704"/>
        <v>117</v>
      </c>
      <c r="D10845" s="815">
        <f t="shared" si="705"/>
        <v>118</v>
      </c>
      <c r="E10845" s="815">
        <v>1989</v>
      </c>
    </row>
    <row r="10846" spans="1:5">
      <c r="A10846" s="816">
        <f t="shared" si="706"/>
        <v>32758</v>
      </c>
      <c r="B10846" s="815">
        <f t="shared" si="703"/>
        <v>250</v>
      </c>
      <c r="C10846" s="815">
        <f t="shared" si="704"/>
        <v>116</v>
      </c>
      <c r="D10846" s="815">
        <f t="shared" si="705"/>
        <v>117</v>
      </c>
      <c r="E10846" s="815">
        <v>1989</v>
      </c>
    </row>
    <row r="10847" spans="1:5">
      <c r="A10847" s="816">
        <f t="shared" si="706"/>
        <v>32759</v>
      </c>
      <c r="B10847" s="815">
        <f t="shared" si="703"/>
        <v>251</v>
      </c>
      <c r="C10847" s="815">
        <f t="shared" si="704"/>
        <v>115</v>
      </c>
      <c r="D10847" s="815">
        <f t="shared" si="705"/>
        <v>116</v>
      </c>
      <c r="E10847" s="815">
        <v>1989</v>
      </c>
    </row>
    <row r="10848" spans="1:5">
      <c r="A10848" s="816">
        <f t="shared" si="706"/>
        <v>32760</v>
      </c>
      <c r="B10848" s="815">
        <f t="shared" si="703"/>
        <v>252</v>
      </c>
      <c r="C10848" s="815">
        <f t="shared" si="704"/>
        <v>114</v>
      </c>
      <c r="D10848" s="815">
        <f t="shared" si="705"/>
        <v>115</v>
      </c>
      <c r="E10848" s="815">
        <v>1989</v>
      </c>
    </row>
    <row r="10849" spans="1:5">
      <c r="A10849" s="816">
        <f t="shared" si="706"/>
        <v>32761</v>
      </c>
      <c r="B10849" s="815">
        <f t="shared" si="703"/>
        <v>253</v>
      </c>
      <c r="C10849" s="815">
        <f t="shared" si="704"/>
        <v>113</v>
      </c>
      <c r="D10849" s="815">
        <f t="shared" si="705"/>
        <v>114</v>
      </c>
      <c r="E10849" s="815">
        <v>1989</v>
      </c>
    </row>
    <row r="10850" spans="1:5">
      <c r="A10850" s="816">
        <f t="shared" si="706"/>
        <v>32762</v>
      </c>
      <c r="B10850" s="815">
        <f t="shared" si="703"/>
        <v>254</v>
      </c>
      <c r="C10850" s="815">
        <f t="shared" si="704"/>
        <v>112</v>
      </c>
      <c r="D10850" s="815">
        <f t="shared" si="705"/>
        <v>113</v>
      </c>
      <c r="E10850" s="815">
        <v>1989</v>
      </c>
    </row>
    <row r="10851" spans="1:5">
      <c r="A10851" s="816">
        <f t="shared" si="706"/>
        <v>32763</v>
      </c>
      <c r="B10851" s="815">
        <f t="shared" si="703"/>
        <v>255</v>
      </c>
      <c r="C10851" s="815">
        <f t="shared" si="704"/>
        <v>111</v>
      </c>
      <c r="D10851" s="815">
        <f t="shared" si="705"/>
        <v>112</v>
      </c>
      <c r="E10851" s="815">
        <v>1989</v>
      </c>
    </row>
    <row r="10852" spans="1:5">
      <c r="A10852" s="816">
        <f t="shared" si="706"/>
        <v>32764</v>
      </c>
      <c r="B10852" s="815">
        <f t="shared" si="703"/>
        <v>256</v>
      </c>
      <c r="C10852" s="815">
        <f t="shared" si="704"/>
        <v>110</v>
      </c>
      <c r="D10852" s="815">
        <f t="shared" si="705"/>
        <v>111</v>
      </c>
      <c r="E10852" s="815">
        <v>1989</v>
      </c>
    </row>
    <row r="10853" spans="1:5">
      <c r="A10853" s="816">
        <f t="shared" si="706"/>
        <v>32765</v>
      </c>
      <c r="B10853" s="815">
        <f t="shared" si="703"/>
        <v>257</v>
      </c>
      <c r="C10853" s="815">
        <f t="shared" si="704"/>
        <v>109</v>
      </c>
      <c r="D10853" s="815">
        <f t="shared" si="705"/>
        <v>110</v>
      </c>
      <c r="E10853" s="815">
        <v>1989</v>
      </c>
    </row>
    <row r="10854" spans="1:5">
      <c r="A10854" s="816">
        <f t="shared" si="706"/>
        <v>32766</v>
      </c>
      <c r="B10854" s="815">
        <f t="shared" si="703"/>
        <v>258</v>
      </c>
      <c r="C10854" s="815">
        <f t="shared" si="704"/>
        <v>108</v>
      </c>
      <c r="D10854" s="815">
        <f t="shared" si="705"/>
        <v>109</v>
      </c>
      <c r="E10854" s="815">
        <v>1989</v>
      </c>
    </row>
    <row r="10855" spans="1:5">
      <c r="A10855" s="816">
        <f t="shared" si="706"/>
        <v>32767</v>
      </c>
      <c r="B10855" s="815">
        <f t="shared" ref="B10855:B10918" si="707">B10854+1</f>
        <v>259</v>
      </c>
      <c r="C10855" s="815">
        <f t="shared" ref="C10855:C10918" si="708">C10854-1</f>
        <v>107</v>
      </c>
      <c r="D10855" s="815">
        <f t="shared" ref="D10855:D10918" si="709">D10854-1</f>
        <v>108</v>
      </c>
      <c r="E10855" s="815">
        <v>1989</v>
      </c>
    </row>
    <row r="10856" spans="1:5">
      <c r="A10856" s="816">
        <f t="shared" si="706"/>
        <v>32768</v>
      </c>
      <c r="B10856" s="815">
        <f t="shared" si="707"/>
        <v>260</v>
      </c>
      <c r="C10856" s="815">
        <f t="shared" si="708"/>
        <v>106</v>
      </c>
      <c r="D10856" s="815">
        <f t="shared" si="709"/>
        <v>107</v>
      </c>
      <c r="E10856" s="815">
        <v>1989</v>
      </c>
    </row>
    <row r="10857" spans="1:5">
      <c r="A10857" s="816">
        <f t="shared" si="706"/>
        <v>32769</v>
      </c>
      <c r="B10857" s="815">
        <f t="shared" si="707"/>
        <v>261</v>
      </c>
      <c r="C10857" s="815">
        <f t="shared" si="708"/>
        <v>105</v>
      </c>
      <c r="D10857" s="815">
        <f t="shared" si="709"/>
        <v>106</v>
      </c>
      <c r="E10857" s="815">
        <v>1989</v>
      </c>
    </row>
    <row r="10858" spans="1:5">
      <c r="A10858" s="816">
        <f t="shared" si="706"/>
        <v>32770</v>
      </c>
      <c r="B10858" s="815">
        <f t="shared" si="707"/>
        <v>262</v>
      </c>
      <c r="C10858" s="815">
        <f t="shared" si="708"/>
        <v>104</v>
      </c>
      <c r="D10858" s="815">
        <f t="shared" si="709"/>
        <v>105</v>
      </c>
      <c r="E10858" s="815">
        <v>1989</v>
      </c>
    </row>
    <row r="10859" spans="1:5">
      <c r="A10859" s="816">
        <f t="shared" si="706"/>
        <v>32771</v>
      </c>
      <c r="B10859" s="815">
        <f t="shared" si="707"/>
        <v>263</v>
      </c>
      <c r="C10859" s="815">
        <f t="shared" si="708"/>
        <v>103</v>
      </c>
      <c r="D10859" s="815">
        <f t="shared" si="709"/>
        <v>104</v>
      </c>
      <c r="E10859" s="815">
        <v>1989</v>
      </c>
    </row>
    <row r="10860" spans="1:5">
      <c r="A10860" s="816">
        <f t="shared" si="706"/>
        <v>32772</v>
      </c>
      <c r="B10860" s="815">
        <f t="shared" si="707"/>
        <v>264</v>
      </c>
      <c r="C10860" s="815">
        <f t="shared" si="708"/>
        <v>102</v>
      </c>
      <c r="D10860" s="815">
        <f t="shared" si="709"/>
        <v>103</v>
      </c>
      <c r="E10860" s="815">
        <v>1989</v>
      </c>
    </row>
    <row r="10861" spans="1:5">
      <c r="A10861" s="816">
        <f t="shared" si="706"/>
        <v>32773</v>
      </c>
      <c r="B10861" s="815">
        <f t="shared" si="707"/>
        <v>265</v>
      </c>
      <c r="C10861" s="815">
        <f t="shared" si="708"/>
        <v>101</v>
      </c>
      <c r="D10861" s="815">
        <f t="shared" si="709"/>
        <v>102</v>
      </c>
      <c r="E10861" s="815">
        <v>1989</v>
      </c>
    </row>
    <row r="10862" spans="1:5">
      <c r="A10862" s="816">
        <f t="shared" si="706"/>
        <v>32774</v>
      </c>
      <c r="B10862" s="815">
        <f t="shared" si="707"/>
        <v>266</v>
      </c>
      <c r="C10862" s="815">
        <f t="shared" si="708"/>
        <v>100</v>
      </c>
      <c r="D10862" s="815">
        <f t="shared" si="709"/>
        <v>101</v>
      </c>
      <c r="E10862" s="815">
        <v>1989</v>
      </c>
    </row>
    <row r="10863" spans="1:5">
      <c r="A10863" s="816">
        <f t="shared" si="706"/>
        <v>32775</v>
      </c>
      <c r="B10863" s="815">
        <f t="shared" si="707"/>
        <v>267</v>
      </c>
      <c r="C10863" s="815">
        <f t="shared" si="708"/>
        <v>99</v>
      </c>
      <c r="D10863" s="815">
        <f t="shared" si="709"/>
        <v>100</v>
      </c>
      <c r="E10863" s="815">
        <v>1989</v>
      </c>
    </row>
    <row r="10864" spans="1:5">
      <c r="A10864" s="816">
        <f t="shared" si="706"/>
        <v>32776</v>
      </c>
      <c r="B10864" s="815">
        <f t="shared" si="707"/>
        <v>268</v>
      </c>
      <c r="C10864" s="815">
        <f t="shared" si="708"/>
        <v>98</v>
      </c>
      <c r="D10864" s="815">
        <f t="shared" si="709"/>
        <v>99</v>
      </c>
      <c r="E10864" s="815">
        <v>1989</v>
      </c>
    </row>
    <row r="10865" spans="1:5">
      <c r="A10865" s="816">
        <f t="shared" si="706"/>
        <v>32777</v>
      </c>
      <c r="B10865" s="815">
        <f t="shared" si="707"/>
        <v>269</v>
      </c>
      <c r="C10865" s="815">
        <f t="shared" si="708"/>
        <v>97</v>
      </c>
      <c r="D10865" s="815">
        <f t="shared" si="709"/>
        <v>98</v>
      </c>
      <c r="E10865" s="815">
        <v>1989</v>
      </c>
    </row>
    <row r="10866" spans="1:5">
      <c r="A10866" s="816">
        <f t="shared" si="706"/>
        <v>32778</v>
      </c>
      <c r="B10866" s="815">
        <f t="shared" si="707"/>
        <v>270</v>
      </c>
      <c r="C10866" s="815">
        <f t="shared" si="708"/>
        <v>96</v>
      </c>
      <c r="D10866" s="815">
        <f t="shared" si="709"/>
        <v>97</v>
      </c>
      <c r="E10866" s="815">
        <v>1989</v>
      </c>
    </row>
    <row r="10867" spans="1:5">
      <c r="A10867" s="816">
        <f t="shared" ref="A10867:A10930" si="710">A10866+1</f>
        <v>32779</v>
      </c>
      <c r="B10867" s="815">
        <f t="shared" si="707"/>
        <v>271</v>
      </c>
      <c r="C10867" s="815">
        <f t="shared" si="708"/>
        <v>95</v>
      </c>
      <c r="D10867" s="815">
        <f t="shared" si="709"/>
        <v>96</v>
      </c>
      <c r="E10867" s="815">
        <v>1989</v>
      </c>
    </row>
    <row r="10868" spans="1:5">
      <c r="A10868" s="816">
        <f t="shared" si="710"/>
        <v>32780</v>
      </c>
      <c r="B10868" s="815">
        <f t="shared" si="707"/>
        <v>272</v>
      </c>
      <c r="C10868" s="815">
        <f t="shared" si="708"/>
        <v>94</v>
      </c>
      <c r="D10868" s="815">
        <f t="shared" si="709"/>
        <v>95</v>
      </c>
      <c r="E10868" s="815">
        <v>1989</v>
      </c>
    </row>
    <row r="10869" spans="1:5">
      <c r="A10869" s="816">
        <f t="shared" si="710"/>
        <v>32781</v>
      </c>
      <c r="B10869" s="815">
        <f t="shared" si="707"/>
        <v>273</v>
      </c>
      <c r="C10869" s="815">
        <f t="shared" si="708"/>
        <v>93</v>
      </c>
      <c r="D10869" s="815">
        <f t="shared" si="709"/>
        <v>94</v>
      </c>
      <c r="E10869" s="815">
        <v>1989</v>
      </c>
    </row>
    <row r="10870" spans="1:5">
      <c r="A10870" s="816">
        <f t="shared" si="710"/>
        <v>32782</v>
      </c>
      <c r="B10870" s="815">
        <f t="shared" si="707"/>
        <v>274</v>
      </c>
      <c r="C10870" s="815">
        <f t="shared" si="708"/>
        <v>92</v>
      </c>
      <c r="D10870" s="815">
        <f t="shared" si="709"/>
        <v>93</v>
      </c>
      <c r="E10870" s="815">
        <v>1989</v>
      </c>
    </row>
    <row r="10871" spans="1:5">
      <c r="A10871" s="816">
        <f t="shared" si="710"/>
        <v>32783</v>
      </c>
      <c r="B10871" s="815">
        <f t="shared" si="707"/>
        <v>275</v>
      </c>
      <c r="C10871" s="815">
        <f t="shared" si="708"/>
        <v>91</v>
      </c>
      <c r="D10871" s="815">
        <f t="shared" si="709"/>
        <v>92</v>
      </c>
      <c r="E10871" s="815">
        <v>1989</v>
      </c>
    </row>
    <row r="10872" spans="1:5">
      <c r="A10872" s="816">
        <f t="shared" si="710"/>
        <v>32784</v>
      </c>
      <c r="B10872" s="815">
        <f t="shared" si="707"/>
        <v>276</v>
      </c>
      <c r="C10872" s="815">
        <f t="shared" si="708"/>
        <v>90</v>
      </c>
      <c r="D10872" s="815">
        <f t="shared" si="709"/>
        <v>91</v>
      </c>
      <c r="E10872" s="815">
        <v>1989</v>
      </c>
    </row>
    <row r="10873" spans="1:5">
      <c r="A10873" s="816">
        <f t="shared" si="710"/>
        <v>32785</v>
      </c>
      <c r="B10873" s="815">
        <f t="shared" si="707"/>
        <v>277</v>
      </c>
      <c r="C10873" s="815">
        <f t="shared" si="708"/>
        <v>89</v>
      </c>
      <c r="D10873" s="815">
        <f t="shared" si="709"/>
        <v>90</v>
      </c>
      <c r="E10873" s="815">
        <v>1989</v>
      </c>
    </row>
    <row r="10874" spans="1:5">
      <c r="A10874" s="816">
        <f t="shared" si="710"/>
        <v>32786</v>
      </c>
      <c r="B10874" s="815">
        <f t="shared" si="707"/>
        <v>278</v>
      </c>
      <c r="C10874" s="815">
        <f t="shared" si="708"/>
        <v>88</v>
      </c>
      <c r="D10874" s="815">
        <f t="shared" si="709"/>
        <v>89</v>
      </c>
      <c r="E10874" s="815">
        <v>1989</v>
      </c>
    </row>
    <row r="10875" spans="1:5">
      <c r="A10875" s="816">
        <f t="shared" si="710"/>
        <v>32787</v>
      </c>
      <c r="B10875" s="815">
        <f t="shared" si="707"/>
        <v>279</v>
      </c>
      <c r="C10875" s="815">
        <f t="shared" si="708"/>
        <v>87</v>
      </c>
      <c r="D10875" s="815">
        <f t="shared" si="709"/>
        <v>88</v>
      </c>
      <c r="E10875" s="815">
        <v>1989</v>
      </c>
    </row>
    <row r="10876" spans="1:5">
      <c r="A10876" s="816">
        <f t="shared" si="710"/>
        <v>32788</v>
      </c>
      <c r="B10876" s="815">
        <f t="shared" si="707"/>
        <v>280</v>
      </c>
      <c r="C10876" s="815">
        <f t="shared" si="708"/>
        <v>86</v>
      </c>
      <c r="D10876" s="815">
        <f t="shared" si="709"/>
        <v>87</v>
      </c>
      <c r="E10876" s="815">
        <v>1989</v>
      </c>
    </row>
    <row r="10877" spans="1:5">
      <c r="A10877" s="816">
        <f t="shared" si="710"/>
        <v>32789</v>
      </c>
      <c r="B10877" s="815">
        <f t="shared" si="707"/>
        <v>281</v>
      </c>
      <c r="C10877" s="815">
        <f t="shared" si="708"/>
        <v>85</v>
      </c>
      <c r="D10877" s="815">
        <f t="shared" si="709"/>
        <v>86</v>
      </c>
      <c r="E10877" s="815">
        <v>1989</v>
      </c>
    </row>
    <row r="10878" spans="1:5">
      <c r="A10878" s="816">
        <f t="shared" si="710"/>
        <v>32790</v>
      </c>
      <c r="B10878" s="815">
        <f t="shared" si="707"/>
        <v>282</v>
      </c>
      <c r="C10878" s="815">
        <f t="shared" si="708"/>
        <v>84</v>
      </c>
      <c r="D10878" s="815">
        <f t="shared" si="709"/>
        <v>85</v>
      </c>
      <c r="E10878" s="815">
        <v>1989</v>
      </c>
    </row>
    <row r="10879" spans="1:5">
      <c r="A10879" s="816">
        <f t="shared" si="710"/>
        <v>32791</v>
      </c>
      <c r="B10879" s="815">
        <f t="shared" si="707"/>
        <v>283</v>
      </c>
      <c r="C10879" s="815">
        <f t="shared" si="708"/>
        <v>83</v>
      </c>
      <c r="D10879" s="815">
        <f t="shared" si="709"/>
        <v>84</v>
      </c>
      <c r="E10879" s="815">
        <v>1989</v>
      </c>
    </row>
    <row r="10880" spans="1:5">
      <c r="A10880" s="816">
        <f t="shared" si="710"/>
        <v>32792</v>
      </c>
      <c r="B10880" s="815">
        <f t="shared" si="707"/>
        <v>284</v>
      </c>
      <c r="C10880" s="815">
        <f t="shared" si="708"/>
        <v>82</v>
      </c>
      <c r="D10880" s="815">
        <f t="shared" si="709"/>
        <v>83</v>
      </c>
      <c r="E10880" s="815">
        <v>1989</v>
      </c>
    </row>
    <row r="10881" spans="1:5">
      <c r="A10881" s="816">
        <f t="shared" si="710"/>
        <v>32793</v>
      </c>
      <c r="B10881" s="815">
        <f t="shared" si="707"/>
        <v>285</v>
      </c>
      <c r="C10881" s="815">
        <f t="shared" si="708"/>
        <v>81</v>
      </c>
      <c r="D10881" s="815">
        <f t="shared" si="709"/>
        <v>82</v>
      </c>
      <c r="E10881" s="815">
        <v>1989</v>
      </c>
    </row>
    <row r="10882" spans="1:5">
      <c r="A10882" s="816">
        <f t="shared" si="710"/>
        <v>32794</v>
      </c>
      <c r="B10882" s="815">
        <f t="shared" si="707"/>
        <v>286</v>
      </c>
      <c r="C10882" s="815">
        <f t="shared" si="708"/>
        <v>80</v>
      </c>
      <c r="D10882" s="815">
        <f t="shared" si="709"/>
        <v>81</v>
      </c>
      <c r="E10882" s="815">
        <v>1989</v>
      </c>
    </row>
    <row r="10883" spans="1:5">
      <c r="A10883" s="816">
        <f t="shared" si="710"/>
        <v>32795</v>
      </c>
      <c r="B10883" s="815">
        <f t="shared" si="707"/>
        <v>287</v>
      </c>
      <c r="C10883" s="815">
        <f t="shared" si="708"/>
        <v>79</v>
      </c>
      <c r="D10883" s="815">
        <f t="shared" si="709"/>
        <v>80</v>
      </c>
      <c r="E10883" s="815">
        <v>1989</v>
      </c>
    </row>
    <row r="10884" spans="1:5">
      <c r="A10884" s="816">
        <f t="shared" si="710"/>
        <v>32796</v>
      </c>
      <c r="B10884" s="815">
        <f t="shared" si="707"/>
        <v>288</v>
      </c>
      <c r="C10884" s="815">
        <f t="shared" si="708"/>
        <v>78</v>
      </c>
      <c r="D10884" s="815">
        <f t="shared" si="709"/>
        <v>79</v>
      </c>
      <c r="E10884" s="815">
        <v>1989</v>
      </c>
    </row>
    <row r="10885" spans="1:5">
      <c r="A10885" s="816">
        <f t="shared" si="710"/>
        <v>32797</v>
      </c>
      <c r="B10885" s="815">
        <f t="shared" si="707"/>
        <v>289</v>
      </c>
      <c r="C10885" s="815">
        <f t="shared" si="708"/>
        <v>77</v>
      </c>
      <c r="D10885" s="815">
        <f t="shared" si="709"/>
        <v>78</v>
      </c>
      <c r="E10885" s="815">
        <v>1989</v>
      </c>
    </row>
    <row r="10886" spans="1:5">
      <c r="A10886" s="816">
        <f t="shared" si="710"/>
        <v>32798</v>
      </c>
      <c r="B10886" s="815">
        <f t="shared" si="707"/>
        <v>290</v>
      </c>
      <c r="C10886" s="815">
        <f t="shared" si="708"/>
        <v>76</v>
      </c>
      <c r="D10886" s="815">
        <f t="shared" si="709"/>
        <v>77</v>
      </c>
      <c r="E10886" s="815">
        <v>1989</v>
      </c>
    </row>
    <row r="10887" spans="1:5">
      <c r="A10887" s="816">
        <f t="shared" si="710"/>
        <v>32799</v>
      </c>
      <c r="B10887" s="815">
        <f t="shared" si="707"/>
        <v>291</v>
      </c>
      <c r="C10887" s="815">
        <f t="shared" si="708"/>
        <v>75</v>
      </c>
      <c r="D10887" s="815">
        <f t="shared" si="709"/>
        <v>76</v>
      </c>
      <c r="E10887" s="815">
        <v>1989</v>
      </c>
    </row>
    <row r="10888" spans="1:5">
      <c r="A10888" s="816">
        <f t="shared" si="710"/>
        <v>32800</v>
      </c>
      <c r="B10888" s="815">
        <f t="shared" si="707"/>
        <v>292</v>
      </c>
      <c r="C10888" s="815">
        <f t="shared" si="708"/>
        <v>74</v>
      </c>
      <c r="D10888" s="815">
        <f t="shared" si="709"/>
        <v>75</v>
      </c>
      <c r="E10888" s="815">
        <v>1989</v>
      </c>
    </row>
    <row r="10889" spans="1:5">
      <c r="A10889" s="816">
        <f t="shared" si="710"/>
        <v>32801</v>
      </c>
      <c r="B10889" s="815">
        <f t="shared" si="707"/>
        <v>293</v>
      </c>
      <c r="C10889" s="815">
        <f t="shared" si="708"/>
        <v>73</v>
      </c>
      <c r="D10889" s="815">
        <f t="shared" si="709"/>
        <v>74</v>
      </c>
      <c r="E10889" s="815">
        <v>1989</v>
      </c>
    </row>
    <row r="10890" spans="1:5">
      <c r="A10890" s="816">
        <f t="shared" si="710"/>
        <v>32802</v>
      </c>
      <c r="B10890" s="815">
        <f t="shared" si="707"/>
        <v>294</v>
      </c>
      <c r="C10890" s="815">
        <f t="shared" si="708"/>
        <v>72</v>
      </c>
      <c r="D10890" s="815">
        <f t="shared" si="709"/>
        <v>73</v>
      </c>
      <c r="E10890" s="815">
        <v>1989</v>
      </c>
    </row>
    <row r="10891" spans="1:5">
      <c r="A10891" s="816">
        <f t="shared" si="710"/>
        <v>32803</v>
      </c>
      <c r="B10891" s="815">
        <f t="shared" si="707"/>
        <v>295</v>
      </c>
      <c r="C10891" s="815">
        <f t="shared" si="708"/>
        <v>71</v>
      </c>
      <c r="D10891" s="815">
        <f t="shared" si="709"/>
        <v>72</v>
      </c>
      <c r="E10891" s="815">
        <v>1989</v>
      </c>
    </row>
    <row r="10892" spans="1:5">
      <c r="A10892" s="816">
        <f t="shared" si="710"/>
        <v>32804</v>
      </c>
      <c r="B10892" s="815">
        <f t="shared" si="707"/>
        <v>296</v>
      </c>
      <c r="C10892" s="815">
        <f t="shared" si="708"/>
        <v>70</v>
      </c>
      <c r="D10892" s="815">
        <f t="shared" si="709"/>
        <v>71</v>
      </c>
      <c r="E10892" s="815">
        <v>1989</v>
      </c>
    </row>
    <row r="10893" spans="1:5">
      <c r="A10893" s="816">
        <f t="shared" si="710"/>
        <v>32805</v>
      </c>
      <c r="B10893" s="815">
        <f t="shared" si="707"/>
        <v>297</v>
      </c>
      <c r="C10893" s="815">
        <f t="shared" si="708"/>
        <v>69</v>
      </c>
      <c r="D10893" s="815">
        <f t="shared" si="709"/>
        <v>70</v>
      </c>
      <c r="E10893" s="815">
        <v>1989</v>
      </c>
    </row>
    <row r="10894" spans="1:5">
      <c r="A10894" s="816">
        <f t="shared" si="710"/>
        <v>32806</v>
      </c>
      <c r="B10894" s="815">
        <f t="shared" si="707"/>
        <v>298</v>
      </c>
      <c r="C10894" s="815">
        <f t="shared" si="708"/>
        <v>68</v>
      </c>
      <c r="D10894" s="815">
        <f t="shared" si="709"/>
        <v>69</v>
      </c>
      <c r="E10894" s="815">
        <v>1989</v>
      </c>
    </row>
    <row r="10895" spans="1:5">
      <c r="A10895" s="816">
        <f t="shared" si="710"/>
        <v>32807</v>
      </c>
      <c r="B10895" s="815">
        <f t="shared" si="707"/>
        <v>299</v>
      </c>
      <c r="C10895" s="815">
        <f t="shared" si="708"/>
        <v>67</v>
      </c>
      <c r="D10895" s="815">
        <f t="shared" si="709"/>
        <v>68</v>
      </c>
      <c r="E10895" s="815">
        <v>1989</v>
      </c>
    </row>
    <row r="10896" spans="1:5">
      <c r="A10896" s="816">
        <f t="shared" si="710"/>
        <v>32808</v>
      </c>
      <c r="B10896" s="815">
        <f t="shared" si="707"/>
        <v>300</v>
      </c>
      <c r="C10896" s="815">
        <f t="shared" si="708"/>
        <v>66</v>
      </c>
      <c r="D10896" s="815">
        <f t="shared" si="709"/>
        <v>67</v>
      </c>
      <c r="E10896" s="815">
        <v>1989</v>
      </c>
    </row>
    <row r="10897" spans="1:5">
      <c r="A10897" s="816">
        <f t="shared" si="710"/>
        <v>32809</v>
      </c>
      <c r="B10897" s="815">
        <f t="shared" si="707"/>
        <v>301</v>
      </c>
      <c r="C10897" s="815">
        <f t="shared" si="708"/>
        <v>65</v>
      </c>
      <c r="D10897" s="815">
        <f t="shared" si="709"/>
        <v>66</v>
      </c>
      <c r="E10897" s="815">
        <v>1989</v>
      </c>
    </row>
    <row r="10898" spans="1:5">
      <c r="A10898" s="816">
        <f t="shared" si="710"/>
        <v>32810</v>
      </c>
      <c r="B10898" s="815">
        <f t="shared" si="707"/>
        <v>302</v>
      </c>
      <c r="C10898" s="815">
        <f t="shared" si="708"/>
        <v>64</v>
      </c>
      <c r="D10898" s="815">
        <f t="shared" si="709"/>
        <v>65</v>
      </c>
      <c r="E10898" s="815">
        <v>1989</v>
      </c>
    </row>
    <row r="10899" spans="1:5">
      <c r="A10899" s="816">
        <f t="shared" si="710"/>
        <v>32811</v>
      </c>
      <c r="B10899" s="815">
        <f t="shared" si="707"/>
        <v>303</v>
      </c>
      <c r="C10899" s="815">
        <f t="shared" si="708"/>
        <v>63</v>
      </c>
      <c r="D10899" s="815">
        <f t="shared" si="709"/>
        <v>64</v>
      </c>
      <c r="E10899" s="815">
        <v>1989</v>
      </c>
    </row>
    <row r="10900" spans="1:5">
      <c r="A10900" s="816">
        <f t="shared" si="710"/>
        <v>32812</v>
      </c>
      <c r="B10900" s="815">
        <f t="shared" si="707"/>
        <v>304</v>
      </c>
      <c r="C10900" s="815">
        <f t="shared" si="708"/>
        <v>62</v>
      </c>
      <c r="D10900" s="815">
        <f t="shared" si="709"/>
        <v>63</v>
      </c>
      <c r="E10900" s="815">
        <v>1989</v>
      </c>
    </row>
    <row r="10901" spans="1:5">
      <c r="A10901" s="816">
        <f t="shared" si="710"/>
        <v>32813</v>
      </c>
      <c r="B10901" s="815">
        <f t="shared" si="707"/>
        <v>305</v>
      </c>
      <c r="C10901" s="815">
        <f t="shared" si="708"/>
        <v>61</v>
      </c>
      <c r="D10901" s="815">
        <f t="shared" si="709"/>
        <v>62</v>
      </c>
      <c r="E10901" s="815">
        <v>1989</v>
      </c>
    </row>
    <row r="10902" spans="1:5">
      <c r="A10902" s="816">
        <f t="shared" si="710"/>
        <v>32814</v>
      </c>
      <c r="B10902" s="815">
        <f t="shared" si="707"/>
        <v>306</v>
      </c>
      <c r="C10902" s="815">
        <f t="shared" si="708"/>
        <v>60</v>
      </c>
      <c r="D10902" s="815">
        <f t="shared" si="709"/>
        <v>61</v>
      </c>
      <c r="E10902" s="815">
        <v>1989</v>
      </c>
    </row>
    <row r="10903" spans="1:5">
      <c r="A10903" s="816">
        <f t="shared" si="710"/>
        <v>32815</v>
      </c>
      <c r="B10903" s="815">
        <f t="shared" si="707"/>
        <v>307</v>
      </c>
      <c r="C10903" s="815">
        <f t="shared" si="708"/>
        <v>59</v>
      </c>
      <c r="D10903" s="815">
        <f t="shared" si="709"/>
        <v>60</v>
      </c>
      <c r="E10903" s="815">
        <v>1989</v>
      </c>
    </row>
    <row r="10904" spans="1:5">
      <c r="A10904" s="816">
        <f t="shared" si="710"/>
        <v>32816</v>
      </c>
      <c r="B10904" s="815">
        <f t="shared" si="707"/>
        <v>308</v>
      </c>
      <c r="C10904" s="815">
        <f t="shared" si="708"/>
        <v>58</v>
      </c>
      <c r="D10904" s="815">
        <f t="shared" si="709"/>
        <v>59</v>
      </c>
      <c r="E10904" s="815">
        <v>1989</v>
      </c>
    </row>
    <row r="10905" spans="1:5">
      <c r="A10905" s="816">
        <f t="shared" si="710"/>
        <v>32817</v>
      </c>
      <c r="B10905" s="815">
        <f t="shared" si="707"/>
        <v>309</v>
      </c>
      <c r="C10905" s="815">
        <f t="shared" si="708"/>
        <v>57</v>
      </c>
      <c r="D10905" s="815">
        <f t="shared" si="709"/>
        <v>58</v>
      </c>
      <c r="E10905" s="815">
        <v>1989</v>
      </c>
    </row>
    <row r="10906" spans="1:5">
      <c r="A10906" s="816">
        <f t="shared" si="710"/>
        <v>32818</v>
      </c>
      <c r="B10906" s="815">
        <f t="shared" si="707"/>
        <v>310</v>
      </c>
      <c r="C10906" s="815">
        <f t="shared" si="708"/>
        <v>56</v>
      </c>
      <c r="D10906" s="815">
        <f t="shared" si="709"/>
        <v>57</v>
      </c>
      <c r="E10906" s="815">
        <v>1989</v>
      </c>
    </row>
    <row r="10907" spans="1:5">
      <c r="A10907" s="816">
        <f t="shared" si="710"/>
        <v>32819</v>
      </c>
      <c r="B10907" s="815">
        <f t="shared" si="707"/>
        <v>311</v>
      </c>
      <c r="C10907" s="815">
        <f t="shared" si="708"/>
        <v>55</v>
      </c>
      <c r="D10907" s="815">
        <f t="shared" si="709"/>
        <v>56</v>
      </c>
      <c r="E10907" s="815">
        <v>1989</v>
      </c>
    </row>
    <row r="10908" spans="1:5">
      <c r="A10908" s="816">
        <f t="shared" si="710"/>
        <v>32820</v>
      </c>
      <c r="B10908" s="815">
        <f t="shared" si="707"/>
        <v>312</v>
      </c>
      <c r="C10908" s="815">
        <f t="shared" si="708"/>
        <v>54</v>
      </c>
      <c r="D10908" s="815">
        <f t="shared" si="709"/>
        <v>55</v>
      </c>
      <c r="E10908" s="815">
        <v>1989</v>
      </c>
    </row>
    <row r="10909" spans="1:5">
      <c r="A10909" s="816">
        <f t="shared" si="710"/>
        <v>32821</v>
      </c>
      <c r="B10909" s="815">
        <f t="shared" si="707"/>
        <v>313</v>
      </c>
      <c r="C10909" s="815">
        <f t="shared" si="708"/>
        <v>53</v>
      </c>
      <c r="D10909" s="815">
        <f t="shared" si="709"/>
        <v>54</v>
      </c>
      <c r="E10909" s="815">
        <v>1989</v>
      </c>
    </row>
    <row r="10910" spans="1:5">
      <c r="A10910" s="816">
        <f t="shared" si="710"/>
        <v>32822</v>
      </c>
      <c r="B10910" s="815">
        <f t="shared" si="707"/>
        <v>314</v>
      </c>
      <c r="C10910" s="815">
        <f t="shared" si="708"/>
        <v>52</v>
      </c>
      <c r="D10910" s="815">
        <f t="shared" si="709"/>
        <v>53</v>
      </c>
      <c r="E10910" s="815">
        <v>1989</v>
      </c>
    </row>
    <row r="10911" spans="1:5">
      <c r="A10911" s="816">
        <f t="shared" si="710"/>
        <v>32823</v>
      </c>
      <c r="B10911" s="815">
        <f t="shared" si="707"/>
        <v>315</v>
      </c>
      <c r="C10911" s="815">
        <f t="shared" si="708"/>
        <v>51</v>
      </c>
      <c r="D10911" s="815">
        <f t="shared" si="709"/>
        <v>52</v>
      </c>
      <c r="E10911" s="815">
        <v>1989</v>
      </c>
    </row>
    <row r="10912" spans="1:5">
      <c r="A10912" s="816">
        <f t="shared" si="710"/>
        <v>32824</v>
      </c>
      <c r="B10912" s="815">
        <f t="shared" si="707"/>
        <v>316</v>
      </c>
      <c r="C10912" s="815">
        <f t="shared" si="708"/>
        <v>50</v>
      </c>
      <c r="D10912" s="815">
        <f t="shared" si="709"/>
        <v>51</v>
      </c>
      <c r="E10912" s="815">
        <v>1989</v>
      </c>
    </row>
    <row r="10913" spans="1:5">
      <c r="A10913" s="816">
        <f t="shared" si="710"/>
        <v>32825</v>
      </c>
      <c r="B10913" s="815">
        <f t="shared" si="707"/>
        <v>317</v>
      </c>
      <c r="C10913" s="815">
        <f t="shared" si="708"/>
        <v>49</v>
      </c>
      <c r="D10913" s="815">
        <f t="shared" si="709"/>
        <v>50</v>
      </c>
      <c r="E10913" s="815">
        <v>1989</v>
      </c>
    </row>
    <row r="10914" spans="1:5">
      <c r="A10914" s="816">
        <f t="shared" si="710"/>
        <v>32826</v>
      </c>
      <c r="B10914" s="815">
        <f t="shared" si="707"/>
        <v>318</v>
      </c>
      <c r="C10914" s="815">
        <f t="shared" si="708"/>
        <v>48</v>
      </c>
      <c r="D10914" s="815">
        <f t="shared" si="709"/>
        <v>49</v>
      </c>
      <c r="E10914" s="815">
        <v>1989</v>
      </c>
    </row>
    <row r="10915" spans="1:5">
      <c r="A10915" s="816">
        <f t="shared" si="710"/>
        <v>32827</v>
      </c>
      <c r="B10915" s="815">
        <f t="shared" si="707"/>
        <v>319</v>
      </c>
      <c r="C10915" s="815">
        <f t="shared" si="708"/>
        <v>47</v>
      </c>
      <c r="D10915" s="815">
        <f t="shared" si="709"/>
        <v>48</v>
      </c>
      <c r="E10915" s="815">
        <v>1989</v>
      </c>
    </row>
    <row r="10916" spans="1:5">
      <c r="A10916" s="816">
        <f t="shared" si="710"/>
        <v>32828</v>
      </c>
      <c r="B10916" s="815">
        <f t="shared" si="707"/>
        <v>320</v>
      </c>
      <c r="C10916" s="815">
        <f t="shared" si="708"/>
        <v>46</v>
      </c>
      <c r="D10916" s="815">
        <f t="shared" si="709"/>
        <v>47</v>
      </c>
      <c r="E10916" s="815">
        <v>1989</v>
      </c>
    </row>
    <row r="10917" spans="1:5">
      <c r="A10917" s="816">
        <f t="shared" si="710"/>
        <v>32829</v>
      </c>
      <c r="B10917" s="815">
        <f t="shared" si="707"/>
        <v>321</v>
      </c>
      <c r="C10917" s="815">
        <f t="shared" si="708"/>
        <v>45</v>
      </c>
      <c r="D10917" s="815">
        <f t="shared" si="709"/>
        <v>46</v>
      </c>
      <c r="E10917" s="815">
        <v>1989</v>
      </c>
    </row>
    <row r="10918" spans="1:5">
      <c r="A10918" s="816">
        <f t="shared" si="710"/>
        <v>32830</v>
      </c>
      <c r="B10918" s="815">
        <f t="shared" si="707"/>
        <v>322</v>
      </c>
      <c r="C10918" s="815">
        <f t="shared" si="708"/>
        <v>44</v>
      </c>
      <c r="D10918" s="815">
        <f t="shared" si="709"/>
        <v>45</v>
      </c>
      <c r="E10918" s="815">
        <v>1989</v>
      </c>
    </row>
    <row r="10919" spans="1:5">
      <c r="A10919" s="816">
        <f t="shared" si="710"/>
        <v>32831</v>
      </c>
      <c r="B10919" s="815">
        <f t="shared" ref="B10919:B10961" si="711">B10918+1</f>
        <v>323</v>
      </c>
      <c r="C10919" s="815">
        <f t="shared" ref="C10919:C10961" si="712">C10918-1</f>
        <v>43</v>
      </c>
      <c r="D10919" s="815">
        <f t="shared" ref="D10919:D10962" si="713">D10918-1</f>
        <v>44</v>
      </c>
      <c r="E10919" s="815">
        <v>1989</v>
      </c>
    </row>
    <row r="10920" spans="1:5">
      <c r="A10920" s="816">
        <f t="shared" si="710"/>
        <v>32832</v>
      </c>
      <c r="B10920" s="815">
        <f t="shared" si="711"/>
        <v>324</v>
      </c>
      <c r="C10920" s="815">
        <f t="shared" si="712"/>
        <v>42</v>
      </c>
      <c r="D10920" s="815">
        <f t="shared" si="713"/>
        <v>43</v>
      </c>
      <c r="E10920" s="815">
        <v>1989</v>
      </c>
    </row>
    <row r="10921" spans="1:5">
      <c r="A10921" s="816">
        <f t="shared" si="710"/>
        <v>32833</v>
      </c>
      <c r="B10921" s="815">
        <f t="shared" si="711"/>
        <v>325</v>
      </c>
      <c r="C10921" s="815">
        <f t="shared" si="712"/>
        <v>41</v>
      </c>
      <c r="D10921" s="815">
        <f t="shared" si="713"/>
        <v>42</v>
      </c>
      <c r="E10921" s="815">
        <v>1989</v>
      </c>
    </row>
    <row r="10922" spans="1:5">
      <c r="A10922" s="816">
        <f t="shared" si="710"/>
        <v>32834</v>
      </c>
      <c r="B10922" s="815">
        <f t="shared" si="711"/>
        <v>326</v>
      </c>
      <c r="C10922" s="815">
        <f t="shared" si="712"/>
        <v>40</v>
      </c>
      <c r="D10922" s="815">
        <f t="shared" si="713"/>
        <v>41</v>
      </c>
      <c r="E10922" s="815">
        <v>1989</v>
      </c>
    </row>
    <row r="10923" spans="1:5">
      <c r="A10923" s="816">
        <f t="shared" si="710"/>
        <v>32835</v>
      </c>
      <c r="B10923" s="815">
        <f t="shared" si="711"/>
        <v>327</v>
      </c>
      <c r="C10923" s="815">
        <f t="shared" si="712"/>
        <v>39</v>
      </c>
      <c r="D10923" s="815">
        <f t="shared" si="713"/>
        <v>40</v>
      </c>
      <c r="E10923" s="815">
        <v>1989</v>
      </c>
    </row>
    <row r="10924" spans="1:5">
      <c r="A10924" s="816">
        <f t="shared" si="710"/>
        <v>32836</v>
      </c>
      <c r="B10924" s="815">
        <f t="shared" si="711"/>
        <v>328</v>
      </c>
      <c r="C10924" s="815">
        <f t="shared" si="712"/>
        <v>38</v>
      </c>
      <c r="D10924" s="815">
        <f t="shared" si="713"/>
        <v>39</v>
      </c>
      <c r="E10924" s="815">
        <v>1989</v>
      </c>
    </row>
    <row r="10925" spans="1:5">
      <c r="A10925" s="816">
        <f t="shared" si="710"/>
        <v>32837</v>
      </c>
      <c r="B10925" s="815">
        <f t="shared" si="711"/>
        <v>329</v>
      </c>
      <c r="C10925" s="815">
        <f t="shared" si="712"/>
        <v>37</v>
      </c>
      <c r="D10925" s="815">
        <f t="shared" si="713"/>
        <v>38</v>
      </c>
      <c r="E10925" s="815">
        <v>1989</v>
      </c>
    </row>
    <row r="10926" spans="1:5">
      <c r="A10926" s="816">
        <f t="shared" si="710"/>
        <v>32838</v>
      </c>
      <c r="B10926" s="815">
        <f t="shared" si="711"/>
        <v>330</v>
      </c>
      <c r="C10926" s="815">
        <f t="shared" si="712"/>
        <v>36</v>
      </c>
      <c r="D10926" s="815">
        <f t="shared" si="713"/>
        <v>37</v>
      </c>
      <c r="E10926" s="815">
        <v>1989</v>
      </c>
    </row>
    <row r="10927" spans="1:5">
      <c r="A10927" s="816">
        <f t="shared" si="710"/>
        <v>32839</v>
      </c>
      <c r="B10927" s="815">
        <f t="shared" si="711"/>
        <v>331</v>
      </c>
      <c r="C10927" s="815">
        <f t="shared" si="712"/>
        <v>35</v>
      </c>
      <c r="D10927" s="815">
        <f t="shared" si="713"/>
        <v>36</v>
      </c>
      <c r="E10927" s="815">
        <v>1989</v>
      </c>
    </row>
    <row r="10928" spans="1:5">
      <c r="A10928" s="816">
        <f t="shared" si="710"/>
        <v>32840</v>
      </c>
      <c r="B10928" s="815">
        <f t="shared" si="711"/>
        <v>332</v>
      </c>
      <c r="C10928" s="815">
        <f t="shared" si="712"/>
        <v>34</v>
      </c>
      <c r="D10928" s="815">
        <f t="shared" si="713"/>
        <v>35</v>
      </c>
      <c r="E10928" s="815">
        <v>1989</v>
      </c>
    </row>
    <row r="10929" spans="1:5">
      <c r="A10929" s="816">
        <f t="shared" si="710"/>
        <v>32841</v>
      </c>
      <c r="B10929" s="815">
        <f t="shared" si="711"/>
        <v>333</v>
      </c>
      <c r="C10929" s="815">
        <f t="shared" si="712"/>
        <v>33</v>
      </c>
      <c r="D10929" s="815">
        <f t="shared" si="713"/>
        <v>34</v>
      </c>
      <c r="E10929" s="815">
        <v>1989</v>
      </c>
    </row>
    <row r="10930" spans="1:5">
      <c r="A10930" s="816">
        <f t="shared" si="710"/>
        <v>32842</v>
      </c>
      <c r="B10930" s="815">
        <f t="shared" si="711"/>
        <v>334</v>
      </c>
      <c r="C10930" s="815">
        <f t="shared" si="712"/>
        <v>32</v>
      </c>
      <c r="D10930" s="815">
        <f t="shared" si="713"/>
        <v>33</v>
      </c>
      <c r="E10930" s="815">
        <v>1989</v>
      </c>
    </row>
    <row r="10931" spans="1:5">
      <c r="A10931" s="816">
        <f t="shared" ref="A10931:A10994" si="714">A10930+1</f>
        <v>32843</v>
      </c>
      <c r="B10931" s="815">
        <f t="shared" si="711"/>
        <v>335</v>
      </c>
      <c r="C10931" s="815">
        <f t="shared" si="712"/>
        <v>31</v>
      </c>
      <c r="D10931" s="815">
        <f t="shared" si="713"/>
        <v>32</v>
      </c>
      <c r="E10931" s="815">
        <v>1989</v>
      </c>
    </row>
    <row r="10932" spans="1:5">
      <c r="A10932" s="816">
        <f t="shared" si="714"/>
        <v>32844</v>
      </c>
      <c r="B10932" s="815">
        <f t="shared" si="711"/>
        <v>336</v>
      </c>
      <c r="C10932" s="815">
        <f t="shared" si="712"/>
        <v>30</v>
      </c>
      <c r="D10932" s="815">
        <f t="shared" si="713"/>
        <v>31</v>
      </c>
      <c r="E10932" s="815">
        <v>1989</v>
      </c>
    </row>
    <row r="10933" spans="1:5">
      <c r="A10933" s="816">
        <f t="shared" si="714"/>
        <v>32845</v>
      </c>
      <c r="B10933" s="815">
        <f t="shared" si="711"/>
        <v>337</v>
      </c>
      <c r="C10933" s="815">
        <f t="shared" si="712"/>
        <v>29</v>
      </c>
      <c r="D10933" s="815">
        <f t="shared" si="713"/>
        <v>30</v>
      </c>
      <c r="E10933" s="815">
        <v>1989</v>
      </c>
    </row>
    <row r="10934" spans="1:5">
      <c r="A10934" s="816">
        <f t="shared" si="714"/>
        <v>32846</v>
      </c>
      <c r="B10934" s="815">
        <f t="shared" si="711"/>
        <v>338</v>
      </c>
      <c r="C10934" s="815">
        <f t="shared" si="712"/>
        <v>28</v>
      </c>
      <c r="D10934" s="815">
        <f t="shared" si="713"/>
        <v>29</v>
      </c>
      <c r="E10934" s="815">
        <v>1989</v>
      </c>
    </row>
    <row r="10935" spans="1:5">
      <c r="A10935" s="816">
        <f t="shared" si="714"/>
        <v>32847</v>
      </c>
      <c r="B10935" s="815">
        <f t="shared" si="711"/>
        <v>339</v>
      </c>
      <c r="C10935" s="815">
        <f t="shared" si="712"/>
        <v>27</v>
      </c>
      <c r="D10935" s="815">
        <f t="shared" si="713"/>
        <v>28</v>
      </c>
      <c r="E10935" s="815">
        <v>1989</v>
      </c>
    </row>
    <row r="10936" spans="1:5">
      <c r="A10936" s="816">
        <f t="shared" si="714"/>
        <v>32848</v>
      </c>
      <c r="B10936" s="815">
        <f t="shared" si="711"/>
        <v>340</v>
      </c>
      <c r="C10936" s="815">
        <f t="shared" si="712"/>
        <v>26</v>
      </c>
      <c r="D10936" s="815">
        <f t="shared" si="713"/>
        <v>27</v>
      </c>
      <c r="E10936" s="815">
        <v>1989</v>
      </c>
    </row>
    <row r="10937" spans="1:5">
      <c r="A10937" s="816">
        <f t="shared" si="714"/>
        <v>32849</v>
      </c>
      <c r="B10937" s="815">
        <f t="shared" si="711"/>
        <v>341</v>
      </c>
      <c r="C10937" s="815">
        <f t="shared" si="712"/>
        <v>25</v>
      </c>
      <c r="D10937" s="815">
        <f t="shared" si="713"/>
        <v>26</v>
      </c>
      <c r="E10937" s="815">
        <v>1989</v>
      </c>
    </row>
    <row r="10938" spans="1:5">
      <c r="A10938" s="816">
        <f t="shared" si="714"/>
        <v>32850</v>
      </c>
      <c r="B10938" s="815">
        <f t="shared" si="711"/>
        <v>342</v>
      </c>
      <c r="C10938" s="815">
        <f t="shared" si="712"/>
        <v>24</v>
      </c>
      <c r="D10938" s="815">
        <f t="shared" si="713"/>
        <v>25</v>
      </c>
      <c r="E10938" s="815">
        <v>1989</v>
      </c>
    </row>
    <row r="10939" spans="1:5">
      <c r="A10939" s="816">
        <f t="shared" si="714"/>
        <v>32851</v>
      </c>
      <c r="B10939" s="815">
        <f t="shared" si="711"/>
        <v>343</v>
      </c>
      <c r="C10939" s="815">
        <f t="shared" si="712"/>
        <v>23</v>
      </c>
      <c r="D10939" s="815">
        <f t="shared" si="713"/>
        <v>24</v>
      </c>
      <c r="E10939" s="815">
        <v>1989</v>
      </c>
    </row>
    <row r="10940" spans="1:5">
      <c r="A10940" s="816">
        <f t="shared" si="714"/>
        <v>32852</v>
      </c>
      <c r="B10940" s="815">
        <f t="shared" si="711"/>
        <v>344</v>
      </c>
      <c r="C10940" s="815">
        <f t="shared" si="712"/>
        <v>22</v>
      </c>
      <c r="D10940" s="815">
        <f t="shared" si="713"/>
        <v>23</v>
      </c>
      <c r="E10940" s="815">
        <v>1989</v>
      </c>
    </row>
    <row r="10941" spans="1:5">
      <c r="A10941" s="816">
        <f t="shared" si="714"/>
        <v>32853</v>
      </c>
      <c r="B10941" s="815">
        <f t="shared" si="711"/>
        <v>345</v>
      </c>
      <c r="C10941" s="815">
        <f t="shared" si="712"/>
        <v>21</v>
      </c>
      <c r="D10941" s="815">
        <f t="shared" si="713"/>
        <v>22</v>
      </c>
      <c r="E10941" s="815">
        <v>1989</v>
      </c>
    </row>
    <row r="10942" spans="1:5">
      <c r="A10942" s="816">
        <f t="shared" si="714"/>
        <v>32854</v>
      </c>
      <c r="B10942" s="815">
        <f t="shared" si="711"/>
        <v>346</v>
      </c>
      <c r="C10942" s="815">
        <f t="shared" si="712"/>
        <v>20</v>
      </c>
      <c r="D10942" s="815">
        <f t="shared" si="713"/>
        <v>21</v>
      </c>
      <c r="E10942" s="815">
        <v>1989</v>
      </c>
    </row>
    <row r="10943" spans="1:5">
      <c r="A10943" s="816">
        <f t="shared" si="714"/>
        <v>32855</v>
      </c>
      <c r="B10943" s="815">
        <f t="shared" si="711"/>
        <v>347</v>
      </c>
      <c r="C10943" s="815">
        <f t="shared" si="712"/>
        <v>19</v>
      </c>
      <c r="D10943" s="815">
        <f t="shared" si="713"/>
        <v>20</v>
      </c>
      <c r="E10943" s="815">
        <v>1989</v>
      </c>
    </row>
    <row r="10944" spans="1:5">
      <c r="A10944" s="816">
        <f t="shared" si="714"/>
        <v>32856</v>
      </c>
      <c r="B10944" s="815">
        <f t="shared" si="711"/>
        <v>348</v>
      </c>
      <c r="C10944" s="815">
        <f t="shared" si="712"/>
        <v>18</v>
      </c>
      <c r="D10944" s="815">
        <f t="shared" si="713"/>
        <v>19</v>
      </c>
      <c r="E10944" s="815">
        <v>1989</v>
      </c>
    </row>
    <row r="10945" spans="1:5">
      <c r="A10945" s="816">
        <f t="shared" si="714"/>
        <v>32857</v>
      </c>
      <c r="B10945" s="815">
        <f t="shared" si="711"/>
        <v>349</v>
      </c>
      <c r="C10945" s="815">
        <f t="shared" si="712"/>
        <v>17</v>
      </c>
      <c r="D10945" s="815">
        <f t="shared" si="713"/>
        <v>18</v>
      </c>
      <c r="E10945" s="815">
        <v>1989</v>
      </c>
    </row>
    <row r="10946" spans="1:5">
      <c r="A10946" s="816">
        <f t="shared" si="714"/>
        <v>32858</v>
      </c>
      <c r="B10946" s="815">
        <f t="shared" si="711"/>
        <v>350</v>
      </c>
      <c r="C10946" s="815">
        <f t="shared" si="712"/>
        <v>16</v>
      </c>
      <c r="D10946" s="815">
        <f t="shared" si="713"/>
        <v>17</v>
      </c>
      <c r="E10946" s="815">
        <v>1989</v>
      </c>
    </row>
    <row r="10947" spans="1:5">
      <c r="A10947" s="816">
        <f t="shared" si="714"/>
        <v>32859</v>
      </c>
      <c r="B10947" s="815">
        <f t="shared" si="711"/>
        <v>351</v>
      </c>
      <c r="C10947" s="815">
        <f t="shared" si="712"/>
        <v>15</v>
      </c>
      <c r="D10947" s="815">
        <f t="shared" si="713"/>
        <v>16</v>
      </c>
      <c r="E10947" s="815">
        <v>1989</v>
      </c>
    </row>
    <row r="10948" spans="1:5">
      <c r="A10948" s="816">
        <f t="shared" si="714"/>
        <v>32860</v>
      </c>
      <c r="B10948" s="815">
        <f t="shared" si="711"/>
        <v>352</v>
      </c>
      <c r="C10948" s="815">
        <f t="shared" si="712"/>
        <v>14</v>
      </c>
      <c r="D10948" s="815">
        <f t="shared" si="713"/>
        <v>15</v>
      </c>
      <c r="E10948" s="815">
        <v>1989</v>
      </c>
    </row>
    <row r="10949" spans="1:5">
      <c r="A10949" s="816">
        <f t="shared" si="714"/>
        <v>32861</v>
      </c>
      <c r="B10949" s="815">
        <f t="shared" si="711"/>
        <v>353</v>
      </c>
      <c r="C10949" s="815">
        <f t="shared" si="712"/>
        <v>13</v>
      </c>
      <c r="D10949" s="815">
        <f t="shared" si="713"/>
        <v>14</v>
      </c>
      <c r="E10949" s="815">
        <v>1989</v>
      </c>
    </row>
    <row r="10950" spans="1:5">
      <c r="A10950" s="816">
        <f t="shared" si="714"/>
        <v>32862</v>
      </c>
      <c r="B10950" s="815">
        <f t="shared" si="711"/>
        <v>354</v>
      </c>
      <c r="C10950" s="815">
        <f t="shared" si="712"/>
        <v>12</v>
      </c>
      <c r="D10950" s="815">
        <f t="shared" si="713"/>
        <v>13</v>
      </c>
      <c r="E10950" s="815">
        <v>1989</v>
      </c>
    </row>
    <row r="10951" spans="1:5">
      <c r="A10951" s="816">
        <f t="shared" si="714"/>
        <v>32863</v>
      </c>
      <c r="B10951" s="815">
        <f t="shared" si="711"/>
        <v>355</v>
      </c>
      <c r="C10951" s="815">
        <f t="shared" si="712"/>
        <v>11</v>
      </c>
      <c r="D10951" s="815">
        <f t="shared" si="713"/>
        <v>12</v>
      </c>
      <c r="E10951" s="815">
        <v>1989</v>
      </c>
    </row>
    <row r="10952" spans="1:5">
      <c r="A10952" s="816">
        <f t="shared" si="714"/>
        <v>32864</v>
      </c>
      <c r="B10952" s="815">
        <f t="shared" si="711"/>
        <v>356</v>
      </c>
      <c r="C10952" s="815">
        <f t="shared" si="712"/>
        <v>10</v>
      </c>
      <c r="D10952" s="815">
        <f t="shared" si="713"/>
        <v>11</v>
      </c>
      <c r="E10952" s="815">
        <v>1989</v>
      </c>
    </row>
    <row r="10953" spans="1:5">
      <c r="A10953" s="816">
        <f t="shared" si="714"/>
        <v>32865</v>
      </c>
      <c r="B10953" s="815">
        <f t="shared" si="711"/>
        <v>357</v>
      </c>
      <c r="C10953" s="815">
        <f t="shared" si="712"/>
        <v>9</v>
      </c>
      <c r="D10953" s="815">
        <f t="shared" si="713"/>
        <v>10</v>
      </c>
      <c r="E10953" s="815">
        <v>1989</v>
      </c>
    </row>
    <row r="10954" spans="1:5">
      <c r="A10954" s="816">
        <f t="shared" si="714"/>
        <v>32866</v>
      </c>
      <c r="B10954" s="815">
        <f t="shared" si="711"/>
        <v>358</v>
      </c>
      <c r="C10954" s="815">
        <f t="shared" si="712"/>
        <v>8</v>
      </c>
      <c r="D10954" s="815">
        <f t="shared" si="713"/>
        <v>9</v>
      </c>
      <c r="E10954" s="815">
        <v>1989</v>
      </c>
    </row>
    <row r="10955" spans="1:5">
      <c r="A10955" s="816">
        <f t="shared" si="714"/>
        <v>32867</v>
      </c>
      <c r="B10955" s="815">
        <f t="shared" si="711"/>
        <v>359</v>
      </c>
      <c r="C10955" s="815">
        <f t="shared" si="712"/>
        <v>7</v>
      </c>
      <c r="D10955" s="815">
        <f t="shared" si="713"/>
        <v>8</v>
      </c>
      <c r="E10955" s="815">
        <v>1989</v>
      </c>
    </row>
    <row r="10956" spans="1:5">
      <c r="A10956" s="816">
        <f t="shared" si="714"/>
        <v>32868</v>
      </c>
      <c r="B10956" s="815">
        <f t="shared" si="711"/>
        <v>360</v>
      </c>
      <c r="C10956" s="815">
        <f t="shared" si="712"/>
        <v>6</v>
      </c>
      <c r="D10956" s="815">
        <f t="shared" si="713"/>
        <v>7</v>
      </c>
      <c r="E10956" s="815">
        <v>1989</v>
      </c>
    </row>
    <row r="10957" spans="1:5">
      <c r="A10957" s="816">
        <f t="shared" si="714"/>
        <v>32869</v>
      </c>
      <c r="B10957" s="815">
        <f t="shared" si="711"/>
        <v>361</v>
      </c>
      <c r="C10957" s="815">
        <f t="shared" si="712"/>
        <v>5</v>
      </c>
      <c r="D10957" s="815">
        <f t="shared" si="713"/>
        <v>6</v>
      </c>
      <c r="E10957" s="815">
        <v>1989</v>
      </c>
    </row>
    <row r="10958" spans="1:5">
      <c r="A10958" s="816">
        <f t="shared" si="714"/>
        <v>32870</v>
      </c>
      <c r="B10958" s="815">
        <f t="shared" si="711"/>
        <v>362</v>
      </c>
      <c r="C10958" s="815">
        <f t="shared" si="712"/>
        <v>4</v>
      </c>
      <c r="D10958" s="815">
        <f t="shared" si="713"/>
        <v>5</v>
      </c>
      <c r="E10958" s="815">
        <v>1989</v>
      </c>
    </row>
    <row r="10959" spans="1:5">
      <c r="A10959" s="816">
        <f t="shared" si="714"/>
        <v>32871</v>
      </c>
      <c r="B10959" s="815">
        <f t="shared" si="711"/>
        <v>363</v>
      </c>
      <c r="C10959" s="815">
        <f t="shared" si="712"/>
        <v>3</v>
      </c>
      <c r="D10959" s="815">
        <f t="shared" si="713"/>
        <v>4</v>
      </c>
      <c r="E10959" s="815">
        <v>1989</v>
      </c>
    </row>
    <row r="10960" spans="1:5">
      <c r="A10960" s="816">
        <f t="shared" si="714"/>
        <v>32872</v>
      </c>
      <c r="B10960" s="815">
        <f t="shared" si="711"/>
        <v>364</v>
      </c>
      <c r="C10960" s="815">
        <f t="shared" si="712"/>
        <v>2</v>
      </c>
      <c r="D10960" s="815">
        <f t="shared" si="713"/>
        <v>3</v>
      </c>
      <c r="E10960" s="815">
        <v>1989</v>
      </c>
    </row>
    <row r="10961" spans="1:5">
      <c r="A10961" s="816">
        <f t="shared" si="714"/>
        <v>32873</v>
      </c>
      <c r="B10961" s="815">
        <f t="shared" si="711"/>
        <v>365</v>
      </c>
      <c r="C10961" s="815">
        <f t="shared" si="712"/>
        <v>1</v>
      </c>
      <c r="D10961" s="815">
        <f t="shared" si="713"/>
        <v>2</v>
      </c>
      <c r="E10961" s="815">
        <v>1989</v>
      </c>
    </row>
    <row r="10962" spans="1:5">
      <c r="A10962" s="816">
        <f t="shared" si="714"/>
        <v>32874</v>
      </c>
      <c r="B10962" s="815">
        <v>1</v>
      </c>
      <c r="C10962" s="815">
        <v>365</v>
      </c>
      <c r="D10962" s="815">
        <f t="shared" si="713"/>
        <v>1</v>
      </c>
      <c r="E10962" s="815">
        <v>1990</v>
      </c>
    </row>
    <row r="10963" spans="1:5">
      <c r="A10963" s="816">
        <f t="shared" si="714"/>
        <v>32875</v>
      </c>
      <c r="B10963" s="815">
        <f>B10962+1</f>
        <v>2</v>
      </c>
      <c r="C10963" s="815">
        <f>C10962-1</f>
        <v>364</v>
      </c>
      <c r="D10963" s="815">
        <v>365</v>
      </c>
      <c r="E10963" s="815">
        <v>1990</v>
      </c>
    </row>
    <row r="10964" spans="1:5">
      <c r="A10964" s="816">
        <f t="shared" si="714"/>
        <v>32876</v>
      </c>
      <c r="B10964" s="815">
        <f t="shared" ref="B10964:B11027" si="715">B10963+1</f>
        <v>3</v>
      </c>
      <c r="C10964" s="815">
        <f t="shared" ref="C10964:C11027" si="716">C10963-1</f>
        <v>363</v>
      </c>
      <c r="D10964" s="815">
        <f t="shared" ref="D10964:D11027" si="717">D10963-1</f>
        <v>364</v>
      </c>
      <c r="E10964" s="815">
        <v>1990</v>
      </c>
    </row>
    <row r="10965" spans="1:5">
      <c r="A10965" s="816">
        <f t="shared" si="714"/>
        <v>32877</v>
      </c>
      <c r="B10965" s="815">
        <f t="shared" si="715"/>
        <v>4</v>
      </c>
      <c r="C10965" s="815">
        <f t="shared" si="716"/>
        <v>362</v>
      </c>
      <c r="D10965" s="815">
        <f t="shared" si="717"/>
        <v>363</v>
      </c>
      <c r="E10965" s="815">
        <v>1990</v>
      </c>
    </row>
    <row r="10966" spans="1:5">
      <c r="A10966" s="816">
        <f t="shared" si="714"/>
        <v>32878</v>
      </c>
      <c r="B10966" s="815">
        <f t="shared" si="715"/>
        <v>5</v>
      </c>
      <c r="C10966" s="815">
        <f t="shared" si="716"/>
        <v>361</v>
      </c>
      <c r="D10966" s="815">
        <f t="shared" si="717"/>
        <v>362</v>
      </c>
      <c r="E10966" s="815">
        <v>1990</v>
      </c>
    </row>
    <row r="10967" spans="1:5">
      <c r="A10967" s="816">
        <f t="shared" si="714"/>
        <v>32879</v>
      </c>
      <c r="B10967" s="815">
        <f t="shared" si="715"/>
        <v>6</v>
      </c>
      <c r="C10967" s="815">
        <f t="shared" si="716"/>
        <v>360</v>
      </c>
      <c r="D10967" s="815">
        <f t="shared" si="717"/>
        <v>361</v>
      </c>
      <c r="E10967" s="815">
        <v>1990</v>
      </c>
    </row>
    <row r="10968" spans="1:5">
      <c r="A10968" s="816">
        <f t="shared" si="714"/>
        <v>32880</v>
      </c>
      <c r="B10968" s="815">
        <f t="shared" si="715"/>
        <v>7</v>
      </c>
      <c r="C10968" s="815">
        <f t="shared" si="716"/>
        <v>359</v>
      </c>
      <c r="D10968" s="815">
        <f t="shared" si="717"/>
        <v>360</v>
      </c>
      <c r="E10968" s="815">
        <v>1990</v>
      </c>
    </row>
    <row r="10969" spans="1:5">
      <c r="A10969" s="816">
        <f t="shared" si="714"/>
        <v>32881</v>
      </c>
      <c r="B10969" s="815">
        <f t="shared" si="715"/>
        <v>8</v>
      </c>
      <c r="C10969" s="815">
        <f t="shared" si="716"/>
        <v>358</v>
      </c>
      <c r="D10969" s="815">
        <f t="shared" si="717"/>
        <v>359</v>
      </c>
      <c r="E10969" s="815">
        <v>1990</v>
      </c>
    </row>
    <row r="10970" spans="1:5">
      <c r="A10970" s="816">
        <f t="shared" si="714"/>
        <v>32882</v>
      </c>
      <c r="B10970" s="815">
        <f t="shared" si="715"/>
        <v>9</v>
      </c>
      <c r="C10970" s="815">
        <f t="shared" si="716"/>
        <v>357</v>
      </c>
      <c r="D10970" s="815">
        <f t="shared" si="717"/>
        <v>358</v>
      </c>
      <c r="E10970" s="815">
        <v>1990</v>
      </c>
    </row>
    <row r="10971" spans="1:5">
      <c r="A10971" s="816">
        <f t="shared" si="714"/>
        <v>32883</v>
      </c>
      <c r="B10971" s="815">
        <f t="shared" si="715"/>
        <v>10</v>
      </c>
      <c r="C10971" s="815">
        <f t="shared" si="716"/>
        <v>356</v>
      </c>
      <c r="D10971" s="815">
        <f t="shared" si="717"/>
        <v>357</v>
      </c>
      <c r="E10971" s="815">
        <v>1990</v>
      </c>
    </row>
    <row r="10972" spans="1:5">
      <c r="A10972" s="816">
        <f t="shared" si="714"/>
        <v>32884</v>
      </c>
      <c r="B10972" s="815">
        <f t="shared" si="715"/>
        <v>11</v>
      </c>
      <c r="C10972" s="815">
        <f t="shared" si="716"/>
        <v>355</v>
      </c>
      <c r="D10972" s="815">
        <f t="shared" si="717"/>
        <v>356</v>
      </c>
      <c r="E10972" s="815">
        <v>1990</v>
      </c>
    </row>
    <row r="10973" spans="1:5">
      <c r="A10973" s="816">
        <f t="shared" si="714"/>
        <v>32885</v>
      </c>
      <c r="B10973" s="815">
        <f t="shared" si="715"/>
        <v>12</v>
      </c>
      <c r="C10973" s="815">
        <f t="shared" si="716"/>
        <v>354</v>
      </c>
      <c r="D10973" s="815">
        <f t="shared" si="717"/>
        <v>355</v>
      </c>
      <c r="E10973" s="815">
        <v>1990</v>
      </c>
    </row>
    <row r="10974" spans="1:5">
      <c r="A10974" s="816">
        <f t="shared" si="714"/>
        <v>32886</v>
      </c>
      <c r="B10974" s="815">
        <f t="shared" si="715"/>
        <v>13</v>
      </c>
      <c r="C10974" s="815">
        <f t="shared" si="716"/>
        <v>353</v>
      </c>
      <c r="D10974" s="815">
        <f t="shared" si="717"/>
        <v>354</v>
      </c>
      <c r="E10974" s="815">
        <v>1990</v>
      </c>
    </row>
    <row r="10975" spans="1:5">
      <c r="A10975" s="816">
        <f t="shared" si="714"/>
        <v>32887</v>
      </c>
      <c r="B10975" s="815">
        <f t="shared" si="715"/>
        <v>14</v>
      </c>
      <c r="C10975" s="815">
        <f t="shared" si="716"/>
        <v>352</v>
      </c>
      <c r="D10975" s="815">
        <f t="shared" si="717"/>
        <v>353</v>
      </c>
      <c r="E10975" s="815">
        <v>1990</v>
      </c>
    </row>
    <row r="10976" spans="1:5">
      <c r="A10976" s="816">
        <f t="shared" si="714"/>
        <v>32888</v>
      </c>
      <c r="B10976" s="815">
        <f t="shared" si="715"/>
        <v>15</v>
      </c>
      <c r="C10976" s="815">
        <f t="shared" si="716"/>
        <v>351</v>
      </c>
      <c r="D10976" s="815">
        <f t="shared" si="717"/>
        <v>352</v>
      </c>
      <c r="E10976" s="815">
        <v>1990</v>
      </c>
    </row>
    <row r="10977" spans="1:5">
      <c r="A10977" s="816">
        <f t="shared" si="714"/>
        <v>32889</v>
      </c>
      <c r="B10977" s="815">
        <f t="shared" si="715"/>
        <v>16</v>
      </c>
      <c r="C10977" s="815">
        <f t="shared" si="716"/>
        <v>350</v>
      </c>
      <c r="D10977" s="815">
        <f t="shared" si="717"/>
        <v>351</v>
      </c>
      <c r="E10977" s="815">
        <v>1990</v>
      </c>
    </row>
    <row r="10978" spans="1:5">
      <c r="A10978" s="816">
        <f t="shared" si="714"/>
        <v>32890</v>
      </c>
      <c r="B10978" s="815">
        <f t="shared" si="715"/>
        <v>17</v>
      </c>
      <c r="C10978" s="815">
        <f t="shared" si="716"/>
        <v>349</v>
      </c>
      <c r="D10978" s="815">
        <f t="shared" si="717"/>
        <v>350</v>
      </c>
      <c r="E10978" s="815">
        <v>1990</v>
      </c>
    </row>
    <row r="10979" spans="1:5">
      <c r="A10979" s="816">
        <f t="shared" si="714"/>
        <v>32891</v>
      </c>
      <c r="B10979" s="815">
        <f t="shared" si="715"/>
        <v>18</v>
      </c>
      <c r="C10979" s="815">
        <f t="shared" si="716"/>
        <v>348</v>
      </c>
      <c r="D10979" s="815">
        <f t="shared" si="717"/>
        <v>349</v>
      </c>
      <c r="E10979" s="815">
        <v>1990</v>
      </c>
    </row>
    <row r="10980" spans="1:5">
      <c r="A10980" s="816">
        <f t="shared" si="714"/>
        <v>32892</v>
      </c>
      <c r="B10980" s="815">
        <f t="shared" si="715"/>
        <v>19</v>
      </c>
      <c r="C10980" s="815">
        <f t="shared" si="716"/>
        <v>347</v>
      </c>
      <c r="D10980" s="815">
        <f t="shared" si="717"/>
        <v>348</v>
      </c>
      <c r="E10980" s="815">
        <v>1990</v>
      </c>
    </row>
    <row r="10981" spans="1:5">
      <c r="A10981" s="816">
        <f t="shared" si="714"/>
        <v>32893</v>
      </c>
      <c r="B10981" s="815">
        <f t="shared" si="715"/>
        <v>20</v>
      </c>
      <c r="C10981" s="815">
        <f t="shared" si="716"/>
        <v>346</v>
      </c>
      <c r="D10981" s="815">
        <f t="shared" si="717"/>
        <v>347</v>
      </c>
      <c r="E10981" s="815">
        <v>1990</v>
      </c>
    </row>
    <row r="10982" spans="1:5">
      <c r="A10982" s="816">
        <f t="shared" si="714"/>
        <v>32894</v>
      </c>
      <c r="B10982" s="815">
        <f t="shared" si="715"/>
        <v>21</v>
      </c>
      <c r="C10982" s="815">
        <f t="shared" si="716"/>
        <v>345</v>
      </c>
      <c r="D10982" s="815">
        <f t="shared" si="717"/>
        <v>346</v>
      </c>
      <c r="E10982" s="815">
        <v>1990</v>
      </c>
    </row>
    <row r="10983" spans="1:5">
      <c r="A10983" s="816">
        <f t="shared" si="714"/>
        <v>32895</v>
      </c>
      <c r="B10983" s="815">
        <f t="shared" si="715"/>
        <v>22</v>
      </c>
      <c r="C10983" s="815">
        <f t="shared" si="716"/>
        <v>344</v>
      </c>
      <c r="D10983" s="815">
        <f t="shared" si="717"/>
        <v>345</v>
      </c>
      <c r="E10983" s="815">
        <v>1990</v>
      </c>
    </row>
    <row r="10984" spans="1:5">
      <c r="A10984" s="816">
        <f t="shared" si="714"/>
        <v>32896</v>
      </c>
      <c r="B10984" s="815">
        <f t="shared" si="715"/>
        <v>23</v>
      </c>
      <c r="C10984" s="815">
        <f t="shared" si="716"/>
        <v>343</v>
      </c>
      <c r="D10984" s="815">
        <f t="shared" si="717"/>
        <v>344</v>
      </c>
      <c r="E10984" s="815">
        <v>1990</v>
      </c>
    </row>
    <row r="10985" spans="1:5">
      <c r="A10985" s="816">
        <f t="shared" si="714"/>
        <v>32897</v>
      </c>
      <c r="B10985" s="815">
        <f t="shared" si="715"/>
        <v>24</v>
      </c>
      <c r="C10985" s="815">
        <f t="shared" si="716"/>
        <v>342</v>
      </c>
      <c r="D10985" s="815">
        <f t="shared" si="717"/>
        <v>343</v>
      </c>
      <c r="E10985" s="815">
        <v>1990</v>
      </c>
    </row>
    <row r="10986" spans="1:5">
      <c r="A10986" s="816">
        <f t="shared" si="714"/>
        <v>32898</v>
      </c>
      <c r="B10986" s="815">
        <f t="shared" si="715"/>
        <v>25</v>
      </c>
      <c r="C10986" s="815">
        <f t="shared" si="716"/>
        <v>341</v>
      </c>
      <c r="D10986" s="815">
        <f t="shared" si="717"/>
        <v>342</v>
      </c>
      <c r="E10986" s="815">
        <v>1990</v>
      </c>
    </row>
    <row r="10987" spans="1:5">
      <c r="A10987" s="816">
        <f t="shared" si="714"/>
        <v>32899</v>
      </c>
      <c r="B10987" s="815">
        <f t="shared" si="715"/>
        <v>26</v>
      </c>
      <c r="C10987" s="815">
        <f t="shared" si="716"/>
        <v>340</v>
      </c>
      <c r="D10987" s="815">
        <f t="shared" si="717"/>
        <v>341</v>
      </c>
      <c r="E10987" s="815">
        <v>1990</v>
      </c>
    </row>
    <row r="10988" spans="1:5">
      <c r="A10988" s="816">
        <f t="shared" si="714"/>
        <v>32900</v>
      </c>
      <c r="B10988" s="815">
        <f t="shared" si="715"/>
        <v>27</v>
      </c>
      <c r="C10988" s="815">
        <f t="shared" si="716"/>
        <v>339</v>
      </c>
      <c r="D10988" s="815">
        <f t="shared" si="717"/>
        <v>340</v>
      </c>
      <c r="E10988" s="815">
        <v>1990</v>
      </c>
    </row>
    <row r="10989" spans="1:5">
      <c r="A10989" s="816">
        <f t="shared" si="714"/>
        <v>32901</v>
      </c>
      <c r="B10989" s="815">
        <f t="shared" si="715"/>
        <v>28</v>
      </c>
      <c r="C10989" s="815">
        <f t="shared" si="716"/>
        <v>338</v>
      </c>
      <c r="D10989" s="815">
        <f t="shared" si="717"/>
        <v>339</v>
      </c>
      <c r="E10989" s="815">
        <v>1990</v>
      </c>
    </row>
    <row r="10990" spans="1:5">
      <c r="A10990" s="816">
        <f t="shared" si="714"/>
        <v>32902</v>
      </c>
      <c r="B10990" s="815">
        <f t="shared" si="715"/>
        <v>29</v>
      </c>
      <c r="C10990" s="815">
        <f t="shared" si="716"/>
        <v>337</v>
      </c>
      <c r="D10990" s="815">
        <f t="shared" si="717"/>
        <v>338</v>
      </c>
      <c r="E10990" s="815">
        <v>1990</v>
      </c>
    </row>
    <row r="10991" spans="1:5">
      <c r="A10991" s="816">
        <f t="shared" si="714"/>
        <v>32903</v>
      </c>
      <c r="B10991" s="815">
        <f t="shared" si="715"/>
        <v>30</v>
      </c>
      <c r="C10991" s="815">
        <f t="shared" si="716"/>
        <v>336</v>
      </c>
      <c r="D10991" s="815">
        <f t="shared" si="717"/>
        <v>337</v>
      </c>
      <c r="E10991" s="815">
        <v>1990</v>
      </c>
    </row>
    <row r="10992" spans="1:5">
      <c r="A10992" s="816">
        <f t="shared" si="714"/>
        <v>32904</v>
      </c>
      <c r="B10992" s="815">
        <f t="shared" si="715"/>
        <v>31</v>
      </c>
      <c r="C10992" s="815">
        <f t="shared" si="716"/>
        <v>335</v>
      </c>
      <c r="D10992" s="815">
        <f t="shared" si="717"/>
        <v>336</v>
      </c>
      <c r="E10992" s="815">
        <v>1990</v>
      </c>
    </row>
    <row r="10993" spans="1:5">
      <c r="A10993" s="816">
        <f t="shared" si="714"/>
        <v>32905</v>
      </c>
      <c r="B10993" s="815">
        <f t="shared" si="715"/>
        <v>32</v>
      </c>
      <c r="C10993" s="815">
        <f t="shared" si="716"/>
        <v>334</v>
      </c>
      <c r="D10993" s="815">
        <f t="shared" si="717"/>
        <v>335</v>
      </c>
      <c r="E10993" s="815">
        <v>1990</v>
      </c>
    </row>
    <row r="10994" spans="1:5">
      <c r="A10994" s="816">
        <f t="shared" si="714"/>
        <v>32906</v>
      </c>
      <c r="B10994" s="815">
        <f t="shared" si="715"/>
        <v>33</v>
      </c>
      <c r="C10994" s="815">
        <f t="shared" si="716"/>
        <v>333</v>
      </c>
      <c r="D10994" s="815">
        <f t="shared" si="717"/>
        <v>334</v>
      </c>
      <c r="E10994" s="815">
        <v>1990</v>
      </c>
    </row>
    <row r="10995" spans="1:5">
      <c r="A10995" s="816">
        <f t="shared" ref="A10995:A11058" si="718">A10994+1</f>
        <v>32907</v>
      </c>
      <c r="B10995" s="815">
        <f t="shared" si="715"/>
        <v>34</v>
      </c>
      <c r="C10995" s="815">
        <f t="shared" si="716"/>
        <v>332</v>
      </c>
      <c r="D10995" s="815">
        <f t="shared" si="717"/>
        <v>333</v>
      </c>
      <c r="E10995" s="815">
        <v>1990</v>
      </c>
    </row>
    <row r="10996" spans="1:5">
      <c r="A10996" s="816">
        <f t="shared" si="718"/>
        <v>32908</v>
      </c>
      <c r="B10996" s="815">
        <f t="shared" si="715"/>
        <v>35</v>
      </c>
      <c r="C10996" s="815">
        <f t="shared" si="716"/>
        <v>331</v>
      </c>
      <c r="D10996" s="815">
        <f t="shared" si="717"/>
        <v>332</v>
      </c>
      <c r="E10996" s="815">
        <v>1990</v>
      </c>
    </row>
    <row r="10997" spans="1:5">
      <c r="A10997" s="816">
        <f t="shared" si="718"/>
        <v>32909</v>
      </c>
      <c r="B10997" s="815">
        <f t="shared" si="715"/>
        <v>36</v>
      </c>
      <c r="C10997" s="815">
        <f t="shared" si="716"/>
        <v>330</v>
      </c>
      <c r="D10997" s="815">
        <f t="shared" si="717"/>
        <v>331</v>
      </c>
      <c r="E10997" s="815">
        <v>1990</v>
      </c>
    </row>
    <row r="10998" spans="1:5">
      <c r="A10998" s="816">
        <f t="shared" si="718"/>
        <v>32910</v>
      </c>
      <c r="B10998" s="815">
        <f t="shared" si="715"/>
        <v>37</v>
      </c>
      <c r="C10998" s="815">
        <f t="shared" si="716"/>
        <v>329</v>
      </c>
      <c r="D10998" s="815">
        <f t="shared" si="717"/>
        <v>330</v>
      </c>
      <c r="E10998" s="815">
        <v>1990</v>
      </c>
    </row>
    <row r="10999" spans="1:5">
      <c r="A10999" s="816">
        <f t="shared" si="718"/>
        <v>32911</v>
      </c>
      <c r="B10999" s="815">
        <f t="shared" si="715"/>
        <v>38</v>
      </c>
      <c r="C10999" s="815">
        <f t="shared" si="716"/>
        <v>328</v>
      </c>
      <c r="D10999" s="815">
        <f t="shared" si="717"/>
        <v>329</v>
      </c>
      <c r="E10999" s="815">
        <v>1990</v>
      </c>
    </row>
    <row r="11000" spans="1:5">
      <c r="A11000" s="816">
        <f t="shared" si="718"/>
        <v>32912</v>
      </c>
      <c r="B11000" s="815">
        <f t="shared" si="715"/>
        <v>39</v>
      </c>
      <c r="C11000" s="815">
        <f t="shared" si="716"/>
        <v>327</v>
      </c>
      <c r="D11000" s="815">
        <f t="shared" si="717"/>
        <v>328</v>
      </c>
      <c r="E11000" s="815">
        <v>1990</v>
      </c>
    </row>
    <row r="11001" spans="1:5">
      <c r="A11001" s="816">
        <f t="shared" si="718"/>
        <v>32913</v>
      </c>
      <c r="B11001" s="815">
        <f t="shared" si="715"/>
        <v>40</v>
      </c>
      <c r="C11001" s="815">
        <f t="shared" si="716"/>
        <v>326</v>
      </c>
      <c r="D11001" s="815">
        <f t="shared" si="717"/>
        <v>327</v>
      </c>
      <c r="E11001" s="815">
        <v>1990</v>
      </c>
    </row>
    <row r="11002" spans="1:5">
      <c r="A11002" s="816">
        <f t="shared" si="718"/>
        <v>32914</v>
      </c>
      <c r="B11002" s="815">
        <f t="shared" si="715"/>
        <v>41</v>
      </c>
      <c r="C11002" s="815">
        <f t="shared" si="716"/>
        <v>325</v>
      </c>
      <c r="D11002" s="815">
        <f t="shared" si="717"/>
        <v>326</v>
      </c>
      <c r="E11002" s="815">
        <v>1990</v>
      </c>
    </row>
    <row r="11003" spans="1:5">
      <c r="A11003" s="816">
        <f t="shared" si="718"/>
        <v>32915</v>
      </c>
      <c r="B11003" s="815">
        <f t="shared" si="715"/>
        <v>42</v>
      </c>
      <c r="C11003" s="815">
        <f t="shared" si="716"/>
        <v>324</v>
      </c>
      <c r="D11003" s="815">
        <f t="shared" si="717"/>
        <v>325</v>
      </c>
      <c r="E11003" s="815">
        <v>1990</v>
      </c>
    </row>
    <row r="11004" spans="1:5">
      <c r="A11004" s="816">
        <f t="shared" si="718"/>
        <v>32916</v>
      </c>
      <c r="B11004" s="815">
        <f t="shared" si="715"/>
        <v>43</v>
      </c>
      <c r="C11004" s="815">
        <f t="shared" si="716"/>
        <v>323</v>
      </c>
      <c r="D11004" s="815">
        <f t="shared" si="717"/>
        <v>324</v>
      </c>
      <c r="E11004" s="815">
        <v>1990</v>
      </c>
    </row>
    <row r="11005" spans="1:5">
      <c r="A11005" s="816">
        <f t="shared" si="718"/>
        <v>32917</v>
      </c>
      <c r="B11005" s="815">
        <f t="shared" si="715"/>
        <v>44</v>
      </c>
      <c r="C11005" s="815">
        <f t="shared" si="716"/>
        <v>322</v>
      </c>
      <c r="D11005" s="815">
        <f t="shared" si="717"/>
        <v>323</v>
      </c>
      <c r="E11005" s="815">
        <v>1990</v>
      </c>
    </row>
    <row r="11006" spans="1:5">
      <c r="A11006" s="816">
        <f t="shared" si="718"/>
        <v>32918</v>
      </c>
      <c r="B11006" s="815">
        <f t="shared" si="715"/>
        <v>45</v>
      </c>
      <c r="C11006" s="815">
        <f t="shared" si="716"/>
        <v>321</v>
      </c>
      <c r="D11006" s="815">
        <f t="shared" si="717"/>
        <v>322</v>
      </c>
      <c r="E11006" s="815">
        <v>1990</v>
      </c>
    </row>
    <row r="11007" spans="1:5">
      <c r="A11007" s="816">
        <f t="shared" si="718"/>
        <v>32919</v>
      </c>
      <c r="B11007" s="815">
        <f t="shared" si="715"/>
        <v>46</v>
      </c>
      <c r="C11007" s="815">
        <f t="shared" si="716"/>
        <v>320</v>
      </c>
      <c r="D11007" s="815">
        <f t="shared" si="717"/>
        <v>321</v>
      </c>
      <c r="E11007" s="815">
        <v>1990</v>
      </c>
    </row>
    <row r="11008" spans="1:5">
      <c r="A11008" s="816">
        <f t="shared" si="718"/>
        <v>32920</v>
      </c>
      <c r="B11008" s="815">
        <f t="shared" si="715"/>
        <v>47</v>
      </c>
      <c r="C11008" s="815">
        <f t="shared" si="716"/>
        <v>319</v>
      </c>
      <c r="D11008" s="815">
        <f t="shared" si="717"/>
        <v>320</v>
      </c>
      <c r="E11008" s="815">
        <v>1990</v>
      </c>
    </row>
    <row r="11009" spans="1:5">
      <c r="A11009" s="816">
        <f t="shared" si="718"/>
        <v>32921</v>
      </c>
      <c r="B11009" s="815">
        <f t="shared" si="715"/>
        <v>48</v>
      </c>
      <c r="C11009" s="815">
        <f t="shared" si="716"/>
        <v>318</v>
      </c>
      <c r="D11009" s="815">
        <f t="shared" si="717"/>
        <v>319</v>
      </c>
      <c r="E11009" s="815">
        <v>1990</v>
      </c>
    </row>
    <row r="11010" spans="1:5">
      <c r="A11010" s="816">
        <f t="shared" si="718"/>
        <v>32922</v>
      </c>
      <c r="B11010" s="815">
        <f t="shared" si="715"/>
        <v>49</v>
      </c>
      <c r="C11010" s="815">
        <f t="shared" si="716"/>
        <v>317</v>
      </c>
      <c r="D11010" s="815">
        <f t="shared" si="717"/>
        <v>318</v>
      </c>
      <c r="E11010" s="815">
        <v>1990</v>
      </c>
    </row>
    <row r="11011" spans="1:5">
      <c r="A11011" s="816">
        <f t="shared" si="718"/>
        <v>32923</v>
      </c>
      <c r="B11011" s="815">
        <f t="shared" si="715"/>
        <v>50</v>
      </c>
      <c r="C11011" s="815">
        <f t="shared" si="716"/>
        <v>316</v>
      </c>
      <c r="D11011" s="815">
        <f t="shared" si="717"/>
        <v>317</v>
      </c>
      <c r="E11011" s="815">
        <v>1990</v>
      </c>
    </row>
    <row r="11012" spans="1:5">
      <c r="A11012" s="816">
        <f t="shared" si="718"/>
        <v>32924</v>
      </c>
      <c r="B11012" s="815">
        <f t="shared" si="715"/>
        <v>51</v>
      </c>
      <c r="C11012" s="815">
        <f t="shared" si="716"/>
        <v>315</v>
      </c>
      <c r="D11012" s="815">
        <f t="shared" si="717"/>
        <v>316</v>
      </c>
      <c r="E11012" s="815">
        <v>1990</v>
      </c>
    </row>
    <row r="11013" spans="1:5">
      <c r="A11013" s="816">
        <f t="shared" si="718"/>
        <v>32925</v>
      </c>
      <c r="B11013" s="815">
        <f t="shared" si="715"/>
        <v>52</v>
      </c>
      <c r="C11013" s="815">
        <f t="shared" si="716"/>
        <v>314</v>
      </c>
      <c r="D11013" s="815">
        <f t="shared" si="717"/>
        <v>315</v>
      </c>
      <c r="E11013" s="815">
        <v>1990</v>
      </c>
    </row>
    <row r="11014" spans="1:5">
      <c r="A11014" s="816">
        <f t="shared" si="718"/>
        <v>32926</v>
      </c>
      <c r="B11014" s="815">
        <f t="shared" si="715"/>
        <v>53</v>
      </c>
      <c r="C11014" s="815">
        <f t="shared" si="716"/>
        <v>313</v>
      </c>
      <c r="D11014" s="815">
        <f t="shared" si="717"/>
        <v>314</v>
      </c>
      <c r="E11014" s="815">
        <v>1990</v>
      </c>
    </row>
    <row r="11015" spans="1:5">
      <c r="A11015" s="816">
        <f t="shared" si="718"/>
        <v>32927</v>
      </c>
      <c r="B11015" s="815">
        <f t="shared" si="715"/>
        <v>54</v>
      </c>
      <c r="C11015" s="815">
        <f t="shared" si="716"/>
        <v>312</v>
      </c>
      <c r="D11015" s="815">
        <f t="shared" si="717"/>
        <v>313</v>
      </c>
      <c r="E11015" s="815">
        <v>1990</v>
      </c>
    </row>
    <row r="11016" spans="1:5">
      <c r="A11016" s="816">
        <f t="shared" si="718"/>
        <v>32928</v>
      </c>
      <c r="B11016" s="815">
        <f t="shared" si="715"/>
        <v>55</v>
      </c>
      <c r="C11016" s="815">
        <f t="shared" si="716"/>
        <v>311</v>
      </c>
      <c r="D11016" s="815">
        <f t="shared" si="717"/>
        <v>312</v>
      </c>
      <c r="E11016" s="815">
        <v>1990</v>
      </c>
    </row>
    <row r="11017" spans="1:5">
      <c r="A11017" s="816">
        <f t="shared" si="718"/>
        <v>32929</v>
      </c>
      <c r="B11017" s="815">
        <f t="shared" si="715"/>
        <v>56</v>
      </c>
      <c r="C11017" s="815">
        <f t="shared" si="716"/>
        <v>310</v>
      </c>
      <c r="D11017" s="815">
        <f t="shared" si="717"/>
        <v>311</v>
      </c>
      <c r="E11017" s="815">
        <v>1990</v>
      </c>
    </row>
    <row r="11018" spans="1:5">
      <c r="A11018" s="816">
        <f t="shared" si="718"/>
        <v>32930</v>
      </c>
      <c r="B11018" s="815">
        <f t="shared" si="715"/>
        <v>57</v>
      </c>
      <c r="C11018" s="815">
        <f t="shared" si="716"/>
        <v>309</v>
      </c>
      <c r="D11018" s="815">
        <f t="shared" si="717"/>
        <v>310</v>
      </c>
      <c r="E11018" s="815">
        <v>1990</v>
      </c>
    </row>
    <row r="11019" spans="1:5">
      <c r="A11019" s="816">
        <f t="shared" si="718"/>
        <v>32931</v>
      </c>
      <c r="B11019" s="815">
        <f t="shared" si="715"/>
        <v>58</v>
      </c>
      <c r="C11019" s="815">
        <f t="shared" si="716"/>
        <v>308</v>
      </c>
      <c r="D11019" s="815">
        <f t="shared" si="717"/>
        <v>309</v>
      </c>
      <c r="E11019" s="815">
        <v>1990</v>
      </c>
    </row>
    <row r="11020" spans="1:5">
      <c r="A11020" s="816">
        <f t="shared" si="718"/>
        <v>32932</v>
      </c>
      <c r="B11020" s="815">
        <f t="shared" si="715"/>
        <v>59</v>
      </c>
      <c r="C11020" s="815">
        <f t="shared" si="716"/>
        <v>307</v>
      </c>
      <c r="D11020" s="815">
        <f t="shared" si="717"/>
        <v>308</v>
      </c>
      <c r="E11020" s="815">
        <v>1990</v>
      </c>
    </row>
    <row r="11021" spans="1:5">
      <c r="A11021" s="816">
        <f t="shared" si="718"/>
        <v>32933</v>
      </c>
      <c r="B11021" s="815">
        <f t="shared" si="715"/>
        <v>60</v>
      </c>
      <c r="C11021" s="815">
        <f t="shared" si="716"/>
        <v>306</v>
      </c>
      <c r="D11021" s="815">
        <f t="shared" si="717"/>
        <v>307</v>
      </c>
      <c r="E11021" s="815">
        <v>1990</v>
      </c>
    </row>
    <row r="11022" spans="1:5">
      <c r="A11022" s="816">
        <f t="shared" si="718"/>
        <v>32934</v>
      </c>
      <c r="B11022" s="815">
        <f t="shared" si="715"/>
        <v>61</v>
      </c>
      <c r="C11022" s="815">
        <f t="shared" si="716"/>
        <v>305</v>
      </c>
      <c r="D11022" s="815">
        <f t="shared" si="717"/>
        <v>306</v>
      </c>
      <c r="E11022" s="815">
        <v>1990</v>
      </c>
    </row>
    <row r="11023" spans="1:5">
      <c r="A11023" s="816">
        <f t="shared" si="718"/>
        <v>32935</v>
      </c>
      <c r="B11023" s="815">
        <f t="shared" si="715"/>
        <v>62</v>
      </c>
      <c r="C11023" s="815">
        <f t="shared" si="716"/>
        <v>304</v>
      </c>
      <c r="D11023" s="815">
        <f t="shared" si="717"/>
        <v>305</v>
      </c>
      <c r="E11023" s="815">
        <v>1990</v>
      </c>
    </row>
    <row r="11024" spans="1:5">
      <c r="A11024" s="816">
        <f t="shared" si="718"/>
        <v>32936</v>
      </c>
      <c r="B11024" s="815">
        <f t="shared" si="715"/>
        <v>63</v>
      </c>
      <c r="C11024" s="815">
        <f t="shared" si="716"/>
        <v>303</v>
      </c>
      <c r="D11024" s="815">
        <f t="shared" si="717"/>
        <v>304</v>
      </c>
      <c r="E11024" s="815">
        <v>1990</v>
      </c>
    </row>
    <row r="11025" spans="1:5">
      <c r="A11025" s="816">
        <f t="shared" si="718"/>
        <v>32937</v>
      </c>
      <c r="B11025" s="815">
        <f t="shared" si="715"/>
        <v>64</v>
      </c>
      <c r="C11025" s="815">
        <f t="shared" si="716"/>
        <v>302</v>
      </c>
      <c r="D11025" s="815">
        <f t="shared" si="717"/>
        <v>303</v>
      </c>
      <c r="E11025" s="815">
        <v>1990</v>
      </c>
    </row>
    <row r="11026" spans="1:5">
      <c r="A11026" s="816">
        <f t="shared" si="718"/>
        <v>32938</v>
      </c>
      <c r="B11026" s="815">
        <f t="shared" si="715"/>
        <v>65</v>
      </c>
      <c r="C11026" s="815">
        <f t="shared" si="716"/>
        <v>301</v>
      </c>
      <c r="D11026" s="815">
        <f t="shared" si="717"/>
        <v>302</v>
      </c>
      <c r="E11026" s="815">
        <v>1990</v>
      </c>
    </row>
    <row r="11027" spans="1:5">
      <c r="A11027" s="816">
        <f t="shared" si="718"/>
        <v>32939</v>
      </c>
      <c r="B11027" s="815">
        <f t="shared" si="715"/>
        <v>66</v>
      </c>
      <c r="C11027" s="815">
        <f t="shared" si="716"/>
        <v>300</v>
      </c>
      <c r="D11027" s="815">
        <f t="shared" si="717"/>
        <v>301</v>
      </c>
      <c r="E11027" s="815">
        <v>1990</v>
      </c>
    </row>
    <row r="11028" spans="1:5">
      <c r="A11028" s="816">
        <f t="shared" si="718"/>
        <v>32940</v>
      </c>
      <c r="B11028" s="815">
        <f t="shared" ref="B11028:B11091" si="719">B11027+1</f>
        <v>67</v>
      </c>
      <c r="C11028" s="815">
        <f t="shared" ref="C11028:C11091" si="720">C11027-1</f>
        <v>299</v>
      </c>
      <c r="D11028" s="815">
        <f t="shared" ref="D11028:D11091" si="721">D11027-1</f>
        <v>300</v>
      </c>
      <c r="E11028" s="815">
        <v>1990</v>
      </c>
    </row>
    <row r="11029" spans="1:5">
      <c r="A11029" s="816">
        <f t="shared" si="718"/>
        <v>32941</v>
      </c>
      <c r="B11029" s="815">
        <f t="shared" si="719"/>
        <v>68</v>
      </c>
      <c r="C11029" s="815">
        <f t="shared" si="720"/>
        <v>298</v>
      </c>
      <c r="D11029" s="815">
        <f t="shared" si="721"/>
        <v>299</v>
      </c>
      <c r="E11029" s="815">
        <v>1990</v>
      </c>
    </row>
    <row r="11030" spans="1:5">
      <c r="A11030" s="816">
        <f t="shared" si="718"/>
        <v>32942</v>
      </c>
      <c r="B11030" s="815">
        <f t="shared" si="719"/>
        <v>69</v>
      </c>
      <c r="C11030" s="815">
        <f t="shared" si="720"/>
        <v>297</v>
      </c>
      <c r="D11030" s="815">
        <f t="shared" si="721"/>
        <v>298</v>
      </c>
      <c r="E11030" s="815">
        <v>1990</v>
      </c>
    </row>
    <row r="11031" spans="1:5">
      <c r="A11031" s="816">
        <f t="shared" si="718"/>
        <v>32943</v>
      </c>
      <c r="B11031" s="815">
        <f t="shared" si="719"/>
        <v>70</v>
      </c>
      <c r="C11031" s="815">
        <f t="shared" si="720"/>
        <v>296</v>
      </c>
      <c r="D11031" s="815">
        <f t="shared" si="721"/>
        <v>297</v>
      </c>
      <c r="E11031" s="815">
        <v>1990</v>
      </c>
    </row>
    <row r="11032" spans="1:5">
      <c r="A11032" s="816">
        <f t="shared" si="718"/>
        <v>32944</v>
      </c>
      <c r="B11032" s="815">
        <f t="shared" si="719"/>
        <v>71</v>
      </c>
      <c r="C11032" s="815">
        <f t="shared" si="720"/>
        <v>295</v>
      </c>
      <c r="D11032" s="815">
        <f t="shared" si="721"/>
        <v>296</v>
      </c>
      <c r="E11032" s="815">
        <v>1990</v>
      </c>
    </row>
    <row r="11033" spans="1:5">
      <c r="A11033" s="816">
        <f t="shared" si="718"/>
        <v>32945</v>
      </c>
      <c r="B11033" s="815">
        <f t="shared" si="719"/>
        <v>72</v>
      </c>
      <c r="C11033" s="815">
        <f t="shared" si="720"/>
        <v>294</v>
      </c>
      <c r="D11033" s="815">
        <f t="shared" si="721"/>
        <v>295</v>
      </c>
      <c r="E11033" s="815">
        <v>1990</v>
      </c>
    </row>
    <row r="11034" spans="1:5">
      <c r="A11034" s="816">
        <f t="shared" si="718"/>
        <v>32946</v>
      </c>
      <c r="B11034" s="815">
        <f t="shared" si="719"/>
        <v>73</v>
      </c>
      <c r="C11034" s="815">
        <f t="shared" si="720"/>
        <v>293</v>
      </c>
      <c r="D11034" s="815">
        <f t="shared" si="721"/>
        <v>294</v>
      </c>
      <c r="E11034" s="815">
        <v>1990</v>
      </c>
    </row>
    <row r="11035" spans="1:5">
      <c r="A11035" s="816">
        <f t="shared" si="718"/>
        <v>32947</v>
      </c>
      <c r="B11035" s="815">
        <f t="shared" si="719"/>
        <v>74</v>
      </c>
      <c r="C11035" s="815">
        <f t="shared" si="720"/>
        <v>292</v>
      </c>
      <c r="D11035" s="815">
        <f t="shared" si="721"/>
        <v>293</v>
      </c>
      <c r="E11035" s="815">
        <v>1990</v>
      </c>
    </row>
    <row r="11036" spans="1:5">
      <c r="A11036" s="816">
        <f t="shared" si="718"/>
        <v>32948</v>
      </c>
      <c r="B11036" s="815">
        <f t="shared" si="719"/>
        <v>75</v>
      </c>
      <c r="C11036" s="815">
        <f t="shared" si="720"/>
        <v>291</v>
      </c>
      <c r="D11036" s="815">
        <f t="shared" si="721"/>
        <v>292</v>
      </c>
      <c r="E11036" s="815">
        <v>1990</v>
      </c>
    </row>
    <row r="11037" spans="1:5">
      <c r="A11037" s="816">
        <f t="shared" si="718"/>
        <v>32949</v>
      </c>
      <c r="B11037" s="815">
        <f t="shared" si="719"/>
        <v>76</v>
      </c>
      <c r="C11037" s="815">
        <f t="shared" si="720"/>
        <v>290</v>
      </c>
      <c r="D11037" s="815">
        <f t="shared" si="721"/>
        <v>291</v>
      </c>
      <c r="E11037" s="815">
        <v>1990</v>
      </c>
    </row>
    <row r="11038" spans="1:5">
      <c r="A11038" s="816">
        <f t="shared" si="718"/>
        <v>32950</v>
      </c>
      <c r="B11038" s="815">
        <f t="shared" si="719"/>
        <v>77</v>
      </c>
      <c r="C11038" s="815">
        <f t="shared" si="720"/>
        <v>289</v>
      </c>
      <c r="D11038" s="815">
        <f t="shared" si="721"/>
        <v>290</v>
      </c>
      <c r="E11038" s="815">
        <v>1990</v>
      </c>
    </row>
    <row r="11039" spans="1:5">
      <c r="A11039" s="816">
        <f t="shared" si="718"/>
        <v>32951</v>
      </c>
      <c r="B11039" s="815">
        <f t="shared" si="719"/>
        <v>78</v>
      </c>
      <c r="C11039" s="815">
        <f t="shared" si="720"/>
        <v>288</v>
      </c>
      <c r="D11039" s="815">
        <f t="shared" si="721"/>
        <v>289</v>
      </c>
      <c r="E11039" s="815">
        <v>1990</v>
      </c>
    </row>
    <row r="11040" spans="1:5">
      <c r="A11040" s="816">
        <f t="shared" si="718"/>
        <v>32952</v>
      </c>
      <c r="B11040" s="815">
        <f t="shared" si="719"/>
        <v>79</v>
      </c>
      <c r="C11040" s="815">
        <f t="shared" si="720"/>
        <v>287</v>
      </c>
      <c r="D11040" s="815">
        <f t="shared" si="721"/>
        <v>288</v>
      </c>
      <c r="E11040" s="815">
        <v>1990</v>
      </c>
    </row>
    <row r="11041" spans="1:5">
      <c r="A11041" s="816">
        <f t="shared" si="718"/>
        <v>32953</v>
      </c>
      <c r="B11041" s="815">
        <f t="shared" si="719"/>
        <v>80</v>
      </c>
      <c r="C11041" s="815">
        <f t="shared" si="720"/>
        <v>286</v>
      </c>
      <c r="D11041" s="815">
        <f t="shared" si="721"/>
        <v>287</v>
      </c>
      <c r="E11041" s="815">
        <v>1990</v>
      </c>
    </row>
    <row r="11042" spans="1:5">
      <c r="A11042" s="816">
        <f t="shared" si="718"/>
        <v>32954</v>
      </c>
      <c r="B11042" s="815">
        <f t="shared" si="719"/>
        <v>81</v>
      </c>
      <c r="C11042" s="815">
        <f t="shared" si="720"/>
        <v>285</v>
      </c>
      <c r="D11042" s="815">
        <f t="shared" si="721"/>
        <v>286</v>
      </c>
      <c r="E11042" s="815">
        <v>1990</v>
      </c>
    </row>
    <row r="11043" spans="1:5">
      <c r="A11043" s="816">
        <f t="shared" si="718"/>
        <v>32955</v>
      </c>
      <c r="B11043" s="815">
        <f t="shared" si="719"/>
        <v>82</v>
      </c>
      <c r="C11043" s="815">
        <f t="shared" si="720"/>
        <v>284</v>
      </c>
      <c r="D11043" s="815">
        <f t="shared" si="721"/>
        <v>285</v>
      </c>
      <c r="E11043" s="815">
        <v>1990</v>
      </c>
    </row>
    <row r="11044" spans="1:5">
      <c r="A11044" s="816">
        <f t="shared" si="718"/>
        <v>32956</v>
      </c>
      <c r="B11044" s="815">
        <f t="shared" si="719"/>
        <v>83</v>
      </c>
      <c r="C11044" s="815">
        <f t="shared" si="720"/>
        <v>283</v>
      </c>
      <c r="D11044" s="815">
        <f t="shared" si="721"/>
        <v>284</v>
      </c>
      <c r="E11044" s="815">
        <v>1990</v>
      </c>
    </row>
    <row r="11045" spans="1:5">
      <c r="A11045" s="816">
        <f t="shared" si="718"/>
        <v>32957</v>
      </c>
      <c r="B11045" s="815">
        <f t="shared" si="719"/>
        <v>84</v>
      </c>
      <c r="C11045" s="815">
        <f t="shared" si="720"/>
        <v>282</v>
      </c>
      <c r="D11045" s="815">
        <f t="shared" si="721"/>
        <v>283</v>
      </c>
      <c r="E11045" s="815">
        <v>1990</v>
      </c>
    </row>
    <row r="11046" spans="1:5">
      <c r="A11046" s="816">
        <f t="shared" si="718"/>
        <v>32958</v>
      </c>
      <c r="B11046" s="815">
        <f t="shared" si="719"/>
        <v>85</v>
      </c>
      <c r="C11046" s="815">
        <f t="shared" si="720"/>
        <v>281</v>
      </c>
      <c r="D11046" s="815">
        <f t="shared" si="721"/>
        <v>282</v>
      </c>
      <c r="E11046" s="815">
        <v>1990</v>
      </c>
    </row>
    <row r="11047" spans="1:5">
      <c r="A11047" s="816">
        <f t="shared" si="718"/>
        <v>32959</v>
      </c>
      <c r="B11047" s="815">
        <f t="shared" si="719"/>
        <v>86</v>
      </c>
      <c r="C11047" s="815">
        <f t="shared" si="720"/>
        <v>280</v>
      </c>
      <c r="D11047" s="815">
        <f t="shared" si="721"/>
        <v>281</v>
      </c>
      <c r="E11047" s="815">
        <v>1990</v>
      </c>
    </row>
    <row r="11048" spans="1:5">
      <c r="A11048" s="816">
        <f t="shared" si="718"/>
        <v>32960</v>
      </c>
      <c r="B11048" s="815">
        <f t="shared" si="719"/>
        <v>87</v>
      </c>
      <c r="C11048" s="815">
        <f t="shared" si="720"/>
        <v>279</v>
      </c>
      <c r="D11048" s="815">
        <f t="shared" si="721"/>
        <v>280</v>
      </c>
      <c r="E11048" s="815">
        <v>1990</v>
      </c>
    </row>
    <row r="11049" spans="1:5">
      <c r="A11049" s="816">
        <f t="shared" si="718"/>
        <v>32961</v>
      </c>
      <c r="B11049" s="815">
        <f t="shared" si="719"/>
        <v>88</v>
      </c>
      <c r="C11049" s="815">
        <f t="shared" si="720"/>
        <v>278</v>
      </c>
      <c r="D11049" s="815">
        <f t="shared" si="721"/>
        <v>279</v>
      </c>
      <c r="E11049" s="815">
        <v>1990</v>
      </c>
    </row>
    <row r="11050" spans="1:5">
      <c r="A11050" s="816">
        <f t="shared" si="718"/>
        <v>32962</v>
      </c>
      <c r="B11050" s="815">
        <f t="shared" si="719"/>
        <v>89</v>
      </c>
      <c r="C11050" s="815">
        <f t="shared" si="720"/>
        <v>277</v>
      </c>
      <c r="D11050" s="815">
        <f t="shared" si="721"/>
        <v>278</v>
      </c>
      <c r="E11050" s="815">
        <v>1990</v>
      </c>
    </row>
    <row r="11051" spans="1:5">
      <c r="A11051" s="816">
        <f t="shared" si="718"/>
        <v>32963</v>
      </c>
      <c r="B11051" s="815">
        <f t="shared" si="719"/>
        <v>90</v>
      </c>
      <c r="C11051" s="815">
        <f t="shared" si="720"/>
        <v>276</v>
      </c>
      <c r="D11051" s="815">
        <f t="shared" si="721"/>
        <v>277</v>
      </c>
      <c r="E11051" s="815">
        <v>1990</v>
      </c>
    </row>
    <row r="11052" spans="1:5">
      <c r="A11052" s="816">
        <f t="shared" si="718"/>
        <v>32964</v>
      </c>
      <c r="B11052" s="815">
        <f t="shared" si="719"/>
        <v>91</v>
      </c>
      <c r="C11052" s="815">
        <f t="shared" si="720"/>
        <v>275</v>
      </c>
      <c r="D11052" s="815">
        <f t="shared" si="721"/>
        <v>276</v>
      </c>
      <c r="E11052" s="815">
        <v>1990</v>
      </c>
    </row>
    <row r="11053" spans="1:5">
      <c r="A11053" s="816">
        <f t="shared" si="718"/>
        <v>32965</v>
      </c>
      <c r="B11053" s="815">
        <f t="shared" si="719"/>
        <v>92</v>
      </c>
      <c r="C11053" s="815">
        <f t="shared" si="720"/>
        <v>274</v>
      </c>
      <c r="D11053" s="815">
        <f t="shared" si="721"/>
        <v>275</v>
      </c>
      <c r="E11053" s="815">
        <v>1990</v>
      </c>
    </row>
    <row r="11054" spans="1:5">
      <c r="A11054" s="816">
        <f t="shared" si="718"/>
        <v>32966</v>
      </c>
      <c r="B11054" s="815">
        <f t="shared" si="719"/>
        <v>93</v>
      </c>
      <c r="C11054" s="815">
        <f t="shared" si="720"/>
        <v>273</v>
      </c>
      <c r="D11054" s="815">
        <f t="shared" si="721"/>
        <v>274</v>
      </c>
      <c r="E11054" s="815">
        <v>1990</v>
      </c>
    </row>
    <row r="11055" spans="1:5">
      <c r="A11055" s="816">
        <f t="shared" si="718"/>
        <v>32967</v>
      </c>
      <c r="B11055" s="815">
        <f t="shared" si="719"/>
        <v>94</v>
      </c>
      <c r="C11055" s="815">
        <f t="shared" si="720"/>
        <v>272</v>
      </c>
      <c r="D11055" s="815">
        <f t="shared" si="721"/>
        <v>273</v>
      </c>
      <c r="E11055" s="815">
        <v>1990</v>
      </c>
    </row>
    <row r="11056" spans="1:5">
      <c r="A11056" s="816">
        <f t="shared" si="718"/>
        <v>32968</v>
      </c>
      <c r="B11056" s="815">
        <f t="shared" si="719"/>
        <v>95</v>
      </c>
      <c r="C11056" s="815">
        <f t="shared" si="720"/>
        <v>271</v>
      </c>
      <c r="D11056" s="815">
        <f t="shared" si="721"/>
        <v>272</v>
      </c>
      <c r="E11056" s="815">
        <v>1990</v>
      </c>
    </row>
    <row r="11057" spans="1:5">
      <c r="A11057" s="816">
        <f t="shared" si="718"/>
        <v>32969</v>
      </c>
      <c r="B11057" s="815">
        <f t="shared" si="719"/>
        <v>96</v>
      </c>
      <c r="C11057" s="815">
        <f t="shared" si="720"/>
        <v>270</v>
      </c>
      <c r="D11057" s="815">
        <f t="shared" si="721"/>
        <v>271</v>
      </c>
      <c r="E11057" s="815">
        <v>1990</v>
      </c>
    </row>
    <row r="11058" spans="1:5">
      <c r="A11058" s="816">
        <f t="shared" si="718"/>
        <v>32970</v>
      </c>
      <c r="B11058" s="815">
        <f t="shared" si="719"/>
        <v>97</v>
      </c>
      <c r="C11058" s="815">
        <f t="shared" si="720"/>
        <v>269</v>
      </c>
      <c r="D11058" s="815">
        <f t="shared" si="721"/>
        <v>270</v>
      </c>
      <c r="E11058" s="815">
        <v>1990</v>
      </c>
    </row>
    <row r="11059" spans="1:5">
      <c r="A11059" s="816">
        <f t="shared" ref="A11059:A11122" si="722">A11058+1</f>
        <v>32971</v>
      </c>
      <c r="B11059" s="815">
        <f t="shared" si="719"/>
        <v>98</v>
      </c>
      <c r="C11059" s="815">
        <f t="shared" si="720"/>
        <v>268</v>
      </c>
      <c r="D11059" s="815">
        <f t="shared" si="721"/>
        <v>269</v>
      </c>
      <c r="E11059" s="815">
        <v>1990</v>
      </c>
    </row>
    <row r="11060" spans="1:5">
      <c r="A11060" s="816">
        <f t="shared" si="722"/>
        <v>32972</v>
      </c>
      <c r="B11060" s="815">
        <f t="shared" si="719"/>
        <v>99</v>
      </c>
      <c r="C11060" s="815">
        <f t="shared" si="720"/>
        <v>267</v>
      </c>
      <c r="D11060" s="815">
        <f t="shared" si="721"/>
        <v>268</v>
      </c>
      <c r="E11060" s="815">
        <v>1990</v>
      </c>
    </row>
    <row r="11061" spans="1:5">
      <c r="A11061" s="816">
        <f t="shared" si="722"/>
        <v>32973</v>
      </c>
      <c r="B11061" s="815">
        <f t="shared" si="719"/>
        <v>100</v>
      </c>
      <c r="C11061" s="815">
        <f t="shared" si="720"/>
        <v>266</v>
      </c>
      <c r="D11061" s="815">
        <f t="shared" si="721"/>
        <v>267</v>
      </c>
      <c r="E11061" s="815">
        <v>1990</v>
      </c>
    </row>
    <row r="11062" spans="1:5">
      <c r="A11062" s="816">
        <f t="shared" si="722"/>
        <v>32974</v>
      </c>
      <c r="B11062" s="815">
        <f t="shared" si="719"/>
        <v>101</v>
      </c>
      <c r="C11062" s="815">
        <f t="shared" si="720"/>
        <v>265</v>
      </c>
      <c r="D11062" s="815">
        <f t="shared" si="721"/>
        <v>266</v>
      </c>
      <c r="E11062" s="815">
        <v>1990</v>
      </c>
    </row>
    <row r="11063" spans="1:5">
      <c r="A11063" s="816">
        <f t="shared" si="722"/>
        <v>32975</v>
      </c>
      <c r="B11063" s="815">
        <f t="shared" si="719"/>
        <v>102</v>
      </c>
      <c r="C11063" s="815">
        <f t="shared" si="720"/>
        <v>264</v>
      </c>
      <c r="D11063" s="815">
        <f t="shared" si="721"/>
        <v>265</v>
      </c>
      <c r="E11063" s="815">
        <v>1990</v>
      </c>
    </row>
    <row r="11064" spans="1:5">
      <c r="A11064" s="816">
        <f t="shared" si="722"/>
        <v>32976</v>
      </c>
      <c r="B11064" s="815">
        <f t="shared" si="719"/>
        <v>103</v>
      </c>
      <c r="C11064" s="815">
        <f t="shared" si="720"/>
        <v>263</v>
      </c>
      <c r="D11064" s="815">
        <f t="shared" si="721"/>
        <v>264</v>
      </c>
      <c r="E11064" s="815">
        <v>1990</v>
      </c>
    </row>
    <row r="11065" spans="1:5">
      <c r="A11065" s="816">
        <f t="shared" si="722"/>
        <v>32977</v>
      </c>
      <c r="B11065" s="815">
        <f t="shared" si="719"/>
        <v>104</v>
      </c>
      <c r="C11065" s="815">
        <f t="shared" si="720"/>
        <v>262</v>
      </c>
      <c r="D11065" s="815">
        <f t="shared" si="721"/>
        <v>263</v>
      </c>
      <c r="E11065" s="815">
        <v>1990</v>
      </c>
    </row>
    <row r="11066" spans="1:5">
      <c r="A11066" s="816">
        <f t="shared" si="722"/>
        <v>32978</v>
      </c>
      <c r="B11066" s="815">
        <f t="shared" si="719"/>
        <v>105</v>
      </c>
      <c r="C11066" s="815">
        <f t="shared" si="720"/>
        <v>261</v>
      </c>
      <c r="D11066" s="815">
        <f t="shared" si="721"/>
        <v>262</v>
      </c>
      <c r="E11066" s="815">
        <v>1990</v>
      </c>
    </row>
    <row r="11067" spans="1:5">
      <c r="A11067" s="816">
        <f t="shared" si="722"/>
        <v>32979</v>
      </c>
      <c r="B11067" s="815">
        <f t="shared" si="719"/>
        <v>106</v>
      </c>
      <c r="C11067" s="815">
        <f t="shared" si="720"/>
        <v>260</v>
      </c>
      <c r="D11067" s="815">
        <f t="shared" si="721"/>
        <v>261</v>
      </c>
      <c r="E11067" s="815">
        <v>1990</v>
      </c>
    </row>
    <row r="11068" spans="1:5">
      <c r="A11068" s="816">
        <f t="shared" si="722"/>
        <v>32980</v>
      </c>
      <c r="B11068" s="815">
        <f t="shared" si="719"/>
        <v>107</v>
      </c>
      <c r="C11068" s="815">
        <f t="shared" si="720"/>
        <v>259</v>
      </c>
      <c r="D11068" s="815">
        <f t="shared" si="721"/>
        <v>260</v>
      </c>
      <c r="E11068" s="815">
        <v>1990</v>
      </c>
    </row>
    <row r="11069" spans="1:5">
      <c r="A11069" s="816">
        <f t="shared" si="722"/>
        <v>32981</v>
      </c>
      <c r="B11069" s="815">
        <f t="shared" si="719"/>
        <v>108</v>
      </c>
      <c r="C11069" s="815">
        <f t="shared" si="720"/>
        <v>258</v>
      </c>
      <c r="D11069" s="815">
        <f t="shared" si="721"/>
        <v>259</v>
      </c>
      <c r="E11069" s="815">
        <v>1990</v>
      </c>
    </row>
    <row r="11070" spans="1:5">
      <c r="A11070" s="816">
        <f t="shared" si="722"/>
        <v>32982</v>
      </c>
      <c r="B11070" s="815">
        <f t="shared" si="719"/>
        <v>109</v>
      </c>
      <c r="C11070" s="815">
        <f t="shared" si="720"/>
        <v>257</v>
      </c>
      <c r="D11070" s="815">
        <f t="shared" si="721"/>
        <v>258</v>
      </c>
      <c r="E11070" s="815">
        <v>1990</v>
      </c>
    </row>
    <row r="11071" spans="1:5">
      <c r="A11071" s="816">
        <f t="shared" si="722"/>
        <v>32983</v>
      </c>
      <c r="B11071" s="815">
        <f t="shared" si="719"/>
        <v>110</v>
      </c>
      <c r="C11071" s="815">
        <f t="shared" si="720"/>
        <v>256</v>
      </c>
      <c r="D11071" s="815">
        <f t="shared" si="721"/>
        <v>257</v>
      </c>
      <c r="E11071" s="815">
        <v>1990</v>
      </c>
    </row>
    <row r="11072" spans="1:5">
      <c r="A11072" s="816">
        <f t="shared" si="722"/>
        <v>32984</v>
      </c>
      <c r="B11072" s="815">
        <f t="shared" si="719"/>
        <v>111</v>
      </c>
      <c r="C11072" s="815">
        <f t="shared" si="720"/>
        <v>255</v>
      </c>
      <c r="D11072" s="815">
        <f t="shared" si="721"/>
        <v>256</v>
      </c>
      <c r="E11072" s="815">
        <v>1990</v>
      </c>
    </row>
    <row r="11073" spans="1:5">
      <c r="A11073" s="816">
        <f t="shared" si="722"/>
        <v>32985</v>
      </c>
      <c r="B11073" s="815">
        <f t="shared" si="719"/>
        <v>112</v>
      </c>
      <c r="C11073" s="815">
        <f t="shared" si="720"/>
        <v>254</v>
      </c>
      <c r="D11073" s="815">
        <f t="shared" si="721"/>
        <v>255</v>
      </c>
      <c r="E11073" s="815">
        <v>1990</v>
      </c>
    </row>
    <row r="11074" spans="1:5">
      <c r="A11074" s="816">
        <f t="shared" si="722"/>
        <v>32986</v>
      </c>
      <c r="B11074" s="815">
        <f t="shared" si="719"/>
        <v>113</v>
      </c>
      <c r="C11074" s="815">
        <f t="shared" si="720"/>
        <v>253</v>
      </c>
      <c r="D11074" s="815">
        <f t="shared" si="721"/>
        <v>254</v>
      </c>
      <c r="E11074" s="815">
        <v>1990</v>
      </c>
    </row>
    <row r="11075" spans="1:5">
      <c r="A11075" s="816">
        <f t="shared" si="722"/>
        <v>32987</v>
      </c>
      <c r="B11075" s="815">
        <f t="shared" si="719"/>
        <v>114</v>
      </c>
      <c r="C11075" s="815">
        <f t="shared" si="720"/>
        <v>252</v>
      </c>
      <c r="D11075" s="815">
        <f t="shared" si="721"/>
        <v>253</v>
      </c>
      <c r="E11075" s="815">
        <v>1990</v>
      </c>
    </row>
    <row r="11076" spans="1:5">
      <c r="A11076" s="816">
        <f t="shared" si="722"/>
        <v>32988</v>
      </c>
      <c r="B11076" s="815">
        <f t="shared" si="719"/>
        <v>115</v>
      </c>
      <c r="C11076" s="815">
        <f t="shared" si="720"/>
        <v>251</v>
      </c>
      <c r="D11076" s="815">
        <f t="shared" si="721"/>
        <v>252</v>
      </c>
      <c r="E11076" s="815">
        <v>1990</v>
      </c>
    </row>
    <row r="11077" spans="1:5">
      <c r="A11077" s="816">
        <f t="shared" si="722"/>
        <v>32989</v>
      </c>
      <c r="B11077" s="815">
        <f t="shared" si="719"/>
        <v>116</v>
      </c>
      <c r="C11077" s="815">
        <f t="shared" si="720"/>
        <v>250</v>
      </c>
      <c r="D11077" s="815">
        <f t="shared" si="721"/>
        <v>251</v>
      </c>
      <c r="E11077" s="815">
        <v>1990</v>
      </c>
    </row>
    <row r="11078" spans="1:5">
      <c r="A11078" s="816">
        <f t="shared" si="722"/>
        <v>32990</v>
      </c>
      <c r="B11078" s="815">
        <f t="shared" si="719"/>
        <v>117</v>
      </c>
      <c r="C11078" s="815">
        <f t="shared" si="720"/>
        <v>249</v>
      </c>
      <c r="D11078" s="815">
        <f t="shared" si="721"/>
        <v>250</v>
      </c>
      <c r="E11078" s="815">
        <v>1990</v>
      </c>
    </row>
    <row r="11079" spans="1:5">
      <c r="A11079" s="816">
        <f t="shared" si="722"/>
        <v>32991</v>
      </c>
      <c r="B11079" s="815">
        <f t="shared" si="719"/>
        <v>118</v>
      </c>
      <c r="C11079" s="815">
        <f t="shared" si="720"/>
        <v>248</v>
      </c>
      <c r="D11079" s="815">
        <f t="shared" si="721"/>
        <v>249</v>
      </c>
      <c r="E11079" s="815">
        <v>1990</v>
      </c>
    </row>
    <row r="11080" spans="1:5">
      <c r="A11080" s="816">
        <f t="shared" si="722"/>
        <v>32992</v>
      </c>
      <c r="B11080" s="815">
        <f t="shared" si="719"/>
        <v>119</v>
      </c>
      <c r="C11080" s="815">
        <f t="shared" si="720"/>
        <v>247</v>
      </c>
      <c r="D11080" s="815">
        <f t="shared" si="721"/>
        <v>248</v>
      </c>
      <c r="E11080" s="815">
        <v>1990</v>
      </c>
    </row>
    <row r="11081" spans="1:5">
      <c r="A11081" s="816">
        <f t="shared" si="722"/>
        <v>32993</v>
      </c>
      <c r="B11081" s="815">
        <f t="shared" si="719"/>
        <v>120</v>
      </c>
      <c r="C11081" s="815">
        <f t="shared" si="720"/>
        <v>246</v>
      </c>
      <c r="D11081" s="815">
        <f t="shared" si="721"/>
        <v>247</v>
      </c>
      <c r="E11081" s="815">
        <v>1990</v>
      </c>
    </row>
    <row r="11082" spans="1:5">
      <c r="A11082" s="816">
        <f t="shared" si="722"/>
        <v>32994</v>
      </c>
      <c r="B11082" s="815">
        <f t="shared" si="719"/>
        <v>121</v>
      </c>
      <c r="C11082" s="815">
        <f t="shared" si="720"/>
        <v>245</v>
      </c>
      <c r="D11082" s="815">
        <f t="shared" si="721"/>
        <v>246</v>
      </c>
      <c r="E11082" s="815">
        <v>1990</v>
      </c>
    </row>
    <row r="11083" spans="1:5">
      <c r="A11083" s="816">
        <f t="shared" si="722"/>
        <v>32995</v>
      </c>
      <c r="B11083" s="815">
        <f t="shared" si="719"/>
        <v>122</v>
      </c>
      <c r="C11083" s="815">
        <f t="shared" si="720"/>
        <v>244</v>
      </c>
      <c r="D11083" s="815">
        <f t="shared" si="721"/>
        <v>245</v>
      </c>
      <c r="E11083" s="815">
        <v>1990</v>
      </c>
    </row>
    <row r="11084" spans="1:5">
      <c r="A11084" s="816">
        <f t="shared" si="722"/>
        <v>32996</v>
      </c>
      <c r="B11084" s="815">
        <f t="shared" si="719"/>
        <v>123</v>
      </c>
      <c r="C11084" s="815">
        <f t="shared" si="720"/>
        <v>243</v>
      </c>
      <c r="D11084" s="815">
        <f t="shared" si="721"/>
        <v>244</v>
      </c>
      <c r="E11084" s="815">
        <v>1990</v>
      </c>
    </row>
    <row r="11085" spans="1:5">
      <c r="A11085" s="816">
        <f t="shared" si="722"/>
        <v>32997</v>
      </c>
      <c r="B11085" s="815">
        <f t="shared" si="719"/>
        <v>124</v>
      </c>
      <c r="C11085" s="815">
        <f t="shared" si="720"/>
        <v>242</v>
      </c>
      <c r="D11085" s="815">
        <f t="shared" si="721"/>
        <v>243</v>
      </c>
      <c r="E11085" s="815">
        <v>1990</v>
      </c>
    </row>
    <row r="11086" spans="1:5">
      <c r="A11086" s="816">
        <f t="shared" si="722"/>
        <v>32998</v>
      </c>
      <c r="B11086" s="815">
        <f t="shared" si="719"/>
        <v>125</v>
      </c>
      <c r="C11086" s="815">
        <f t="shared" si="720"/>
        <v>241</v>
      </c>
      <c r="D11086" s="815">
        <f t="shared" si="721"/>
        <v>242</v>
      </c>
      <c r="E11086" s="815">
        <v>1990</v>
      </c>
    </row>
    <row r="11087" spans="1:5">
      <c r="A11087" s="816">
        <f t="shared" si="722"/>
        <v>32999</v>
      </c>
      <c r="B11087" s="815">
        <f t="shared" si="719"/>
        <v>126</v>
      </c>
      <c r="C11087" s="815">
        <f t="shared" si="720"/>
        <v>240</v>
      </c>
      <c r="D11087" s="815">
        <f t="shared" si="721"/>
        <v>241</v>
      </c>
      <c r="E11087" s="815">
        <v>1990</v>
      </c>
    </row>
    <row r="11088" spans="1:5">
      <c r="A11088" s="816">
        <f t="shared" si="722"/>
        <v>33000</v>
      </c>
      <c r="B11088" s="815">
        <f t="shared" si="719"/>
        <v>127</v>
      </c>
      <c r="C11088" s="815">
        <f t="shared" si="720"/>
        <v>239</v>
      </c>
      <c r="D11088" s="815">
        <f t="shared" si="721"/>
        <v>240</v>
      </c>
      <c r="E11088" s="815">
        <v>1990</v>
      </c>
    </row>
    <row r="11089" spans="1:5">
      <c r="A11089" s="816">
        <f t="shared" si="722"/>
        <v>33001</v>
      </c>
      <c r="B11089" s="815">
        <f t="shared" si="719"/>
        <v>128</v>
      </c>
      <c r="C11089" s="815">
        <f t="shared" si="720"/>
        <v>238</v>
      </c>
      <c r="D11089" s="815">
        <f t="shared" si="721"/>
        <v>239</v>
      </c>
      <c r="E11089" s="815">
        <v>1990</v>
      </c>
    </row>
    <row r="11090" spans="1:5">
      <c r="A11090" s="816">
        <f t="shared" si="722"/>
        <v>33002</v>
      </c>
      <c r="B11090" s="815">
        <f t="shared" si="719"/>
        <v>129</v>
      </c>
      <c r="C11090" s="815">
        <f t="shared" si="720"/>
        <v>237</v>
      </c>
      <c r="D11090" s="815">
        <f t="shared" si="721"/>
        <v>238</v>
      </c>
      <c r="E11090" s="815">
        <v>1990</v>
      </c>
    </row>
    <row r="11091" spans="1:5">
      <c r="A11091" s="816">
        <f t="shared" si="722"/>
        <v>33003</v>
      </c>
      <c r="B11091" s="815">
        <f t="shared" si="719"/>
        <v>130</v>
      </c>
      <c r="C11091" s="815">
        <f t="shared" si="720"/>
        <v>236</v>
      </c>
      <c r="D11091" s="815">
        <f t="shared" si="721"/>
        <v>237</v>
      </c>
      <c r="E11091" s="815">
        <v>1990</v>
      </c>
    </row>
    <row r="11092" spans="1:5">
      <c r="A11092" s="816">
        <f t="shared" si="722"/>
        <v>33004</v>
      </c>
      <c r="B11092" s="815">
        <f t="shared" ref="B11092:B11155" si="723">B11091+1</f>
        <v>131</v>
      </c>
      <c r="C11092" s="815">
        <f t="shared" ref="C11092:C11155" si="724">C11091-1</f>
        <v>235</v>
      </c>
      <c r="D11092" s="815">
        <f t="shared" ref="D11092:D11155" si="725">D11091-1</f>
        <v>236</v>
      </c>
      <c r="E11092" s="815">
        <v>1990</v>
      </c>
    </row>
    <row r="11093" spans="1:5">
      <c r="A11093" s="816">
        <f t="shared" si="722"/>
        <v>33005</v>
      </c>
      <c r="B11093" s="815">
        <f t="shared" si="723"/>
        <v>132</v>
      </c>
      <c r="C11093" s="815">
        <f t="shared" si="724"/>
        <v>234</v>
      </c>
      <c r="D11093" s="815">
        <f t="shared" si="725"/>
        <v>235</v>
      </c>
      <c r="E11093" s="815">
        <v>1990</v>
      </c>
    </row>
    <row r="11094" spans="1:5">
      <c r="A11094" s="816">
        <f t="shared" si="722"/>
        <v>33006</v>
      </c>
      <c r="B11094" s="815">
        <f t="shared" si="723"/>
        <v>133</v>
      </c>
      <c r="C11094" s="815">
        <f t="shared" si="724"/>
        <v>233</v>
      </c>
      <c r="D11094" s="815">
        <f t="shared" si="725"/>
        <v>234</v>
      </c>
      <c r="E11094" s="815">
        <v>1990</v>
      </c>
    </row>
    <row r="11095" spans="1:5">
      <c r="A11095" s="816">
        <f t="shared" si="722"/>
        <v>33007</v>
      </c>
      <c r="B11095" s="815">
        <f t="shared" si="723"/>
        <v>134</v>
      </c>
      <c r="C11095" s="815">
        <f t="shared" si="724"/>
        <v>232</v>
      </c>
      <c r="D11095" s="815">
        <f t="shared" si="725"/>
        <v>233</v>
      </c>
      <c r="E11095" s="815">
        <v>1990</v>
      </c>
    </row>
    <row r="11096" spans="1:5">
      <c r="A11096" s="816">
        <f t="shared" si="722"/>
        <v>33008</v>
      </c>
      <c r="B11096" s="815">
        <f t="shared" si="723"/>
        <v>135</v>
      </c>
      <c r="C11096" s="815">
        <f t="shared" si="724"/>
        <v>231</v>
      </c>
      <c r="D11096" s="815">
        <f t="shared" si="725"/>
        <v>232</v>
      </c>
      <c r="E11096" s="815">
        <v>1990</v>
      </c>
    </row>
    <row r="11097" spans="1:5">
      <c r="A11097" s="816">
        <f t="shared" si="722"/>
        <v>33009</v>
      </c>
      <c r="B11097" s="815">
        <f t="shared" si="723"/>
        <v>136</v>
      </c>
      <c r="C11097" s="815">
        <f t="shared" si="724"/>
        <v>230</v>
      </c>
      <c r="D11097" s="815">
        <f t="shared" si="725"/>
        <v>231</v>
      </c>
      <c r="E11097" s="815">
        <v>1990</v>
      </c>
    </row>
    <row r="11098" spans="1:5">
      <c r="A11098" s="816">
        <f t="shared" si="722"/>
        <v>33010</v>
      </c>
      <c r="B11098" s="815">
        <f t="shared" si="723"/>
        <v>137</v>
      </c>
      <c r="C11098" s="815">
        <f t="shared" si="724"/>
        <v>229</v>
      </c>
      <c r="D11098" s="815">
        <f t="shared" si="725"/>
        <v>230</v>
      </c>
      <c r="E11098" s="815">
        <v>1990</v>
      </c>
    </row>
    <row r="11099" spans="1:5">
      <c r="A11099" s="816">
        <f t="shared" si="722"/>
        <v>33011</v>
      </c>
      <c r="B11099" s="815">
        <f t="shared" si="723"/>
        <v>138</v>
      </c>
      <c r="C11099" s="815">
        <f t="shared" si="724"/>
        <v>228</v>
      </c>
      <c r="D11099" s="815">
        <f t="shared" si="725"/>
        <v>229</v>
      </c>
      <c r="E11099" s="815">
        <v>1990</v>
      </c>
    </row>
    <row r="11100" spans="1:5">
      <c r="A11100" s="816">
        <f t="shared" si="722"/>
        <v>33012</v>
      </c>
      <c r="B11100" s="815">
        <f t="shared" si="723"/>
        <v>139</v>
      </c>
      <c r="C11100" s="815">
        <f t="shared" si="724"/>
        <v>227</v>
      </c>
      <c r="D11100" s="815">
        <f t="shared" si="725"/>
        <v>228</v>
      </c>
      <c r="E11100" s="815">
        <v>1990</v>
      </c>
    </row>
    <row r="11101" spans="1:5">
      <c r="A11101" s="816">
        <f t="shared" si="722"/>
        <v>33013</v>
      </c>
      <c r="B11101" s="815">
        <f t="shared" si="723"/>
        <v>140</v>
      </c>
      <c r="C11101" s="815">
        <f t="shared" si="724"/>
        <v>226</v>
      </c>
      <c r="D11101" s="815">
        <f t="shared" si="725"/>
        <v>227</v>
      </c>
      <c r="E11101" s="815">
        <v>1990</v>
      </c>
    </row>
    <row r="11102" spans="1:5">
      <c r="A11102" s="816">
        <f t="shared" si="722"/>
        <v>33014</v>
      </c>
      <c r="B11102" s="815">
        <f t="shared" si="723"/>
        <v>141</v>
      </c>
      <c r="C11102" s="815">
        <f t="shared" si="724"/>
        <v>225</v>
      </c>
      <c r="D11102" s="815">
        <f t="shared" si="725"/>
        <v>226</v>
      </c>
      <c r="E11102" s="815">
        <v>1990</v>
      </c>
    </row>
    <row r="11103" spans="1:5">
      <c r="A11103" s="816">
        <f t="shared" si="722"/>
        <v>33015</v>
      </c>
      <c r="B11103" s="815">
        <f t="shared" si="723"/>
        <v>142</v>
      </c>
      <c r="C11103" s="815">
        <f t="shared" si="724"/>
        <v>224</v>
      </c>
      <c r="D11103" s="815">
        <f t="shared" si="725"/>
        <v>225</v>
      </c>
      <c r="E11103" s="815">
        <v>1990</v>
      </c>
    </row>
    <row r="11104" spans="1:5">
      <c r="A11104" s="816">
        <f t="shared" si="722"/>
        <v>33016</v>
      </c>
      <c r="B11104" s="815">
        <f t="shared" si="723"/>
        <v>143</v>
      </c>
      <c r="C11104" s="815">
        <f t="shared" si="724"/>
        <v>223</v>
      </c>
      <c r="D11104" s="815">
        <f t="shared" si="725"/>
        <v>224</v>
      </c>
      <c r="E11104" s="815">
        <v>1990</v>
      </c>
    </row>
    <row r="11105" spans="1:5">
      <c r="A11105" s="816">
        <f t="shared" si="722"/>
        <v>33017</v>
      </c>
      <c r="B11105" s="815">
        <f t="shared" si="723"/>
        <v>144</v>
      </c>
      <c r="C11105" s="815">
        <f t="shared" si="724"/>
        <v>222</v>
      </c>
      <c r="D11105" s="815">
        <f t="shared" si="725"/>
        <v>223</v>
      </c>
      <c r="E11105" s="815">
        <v>1990</v>
      </c>
    </row>
    <row r="11106" spans="1:5">
      <c r="A11106" s="816">
        <f t="shared" si="722"/>
        <v>33018</v>
      </c>
      <c r="B11106" s="815">
        <f t="shared" si="723"/>
        <v>145</v>
      </c>
      <c r="C11106" s="815">
        <f t="shared" si="724"/>
        <v>221</v>
      </c>
      <c r="D11106" s="815">
        <f t="shared" si="725"/>
        <v>222</v>
      </c>
      <c r="E11106" s="815">
        <v>1990</v>
      </c>
    </row>
    <row r="11107" spans="1:5">
      <c r="A11107" s="816">
        <f t="shared" si="722"/>
        <v>33019</v>
      </c>
      <c r="B11107" s="815">
        <f t="shared" si="723"/>
        <v>146</v>
      </c>
      <c r="C11107" s="815">
        <f t="shared" si="724"/>
        <v>220</v>
      </c>
      <c r="D11107" s="815">
        <f t="shared" si="725"/>
        <v>221</v>
      </c>
      <c r="E11107" s="815">
        <v>1990</v>
      </c>
    </row>
    <row r="11108" spans="1:5">
      <c r="A11108" s="816">
        <f t="shared" si="722"/>
        <v>33020</v>
      </c>
      <c r="B11108" s="815">
        <f t="shared" si="723"/>
        <v>147</v>
      </c>
      <c r="C11108" s="815">
        <f t="shared" si="724"/>
        <v>219</v>
      </c>
      <c r="D11108" s="815">
        <f t="shared" si="725"/>
        <v>220</v>
      </c>
      <c r="E11108" s="815">
        <v>1990</v>
      </c>
    </row>
    <row r="11109" spans="1:5">
      <c r="A11109" s="816">
        <f t="shared" si="722"/>
        <v>33021</v>
      </c>
      <c r="B11109" s="815">
        <f t="shared" si="723"/>
        <v>148</v>
      </c>
      <c r="C11109" s="815">
        <f t="shared" si="724"/>
        <v>218</v>
      </c>
      <c r="D11109" s="815">
        <f t="shared" si="725"/>
        <v>219</v>
      </c>
      <c r="E11109" s="815">
        <v>1990</v>
      </c>
    </row>
    <row r="11110" spans="1:5">
      <c r="A11110" s="816">
        <f t="shared" si="722"/>
        <v>33022</v>
      </c>
      <c r="B11110" s="815">
        <f t="shared" si="723"/>
        <v>149</v>
      </c>
      <c r="C11110" s="815">
        <f t="shared" si="724"/>
        <v>217</v>
      </c>
      <c r="D11110" s="815">
        <f t="shared" si="725"/>
        <v>218</v>
      </c>
      <c r="E11110" s="815">
        <v>1990</v>
      </c>
    </row>
    <row r="11111" spans="1:5">
      <c r="A11111" s="816">
        <f t="shared" si="722"/>
        <v>33023</v>
      </c>
      <c r="B11111" s="815">
        <f t="shared" si="723"/>
        <v>150</v>
      </c>
      <c r="C11111" s="815">
        <f t="shared" si="724"/>
        <v>216</v>
      </c>
      <c r="D11111" s="815">
        <f t="shared" si="725"/>
        <v>217</v>
      </c>
      <c r="E11111" s="815">
        <v>1990</v>
      </c>
    </row>
    <row r="11112" spans="1:5">
      <c r="A11112" s="816">
        <f t="shared" si="722"/>
        <v>33024</v>
      </c>
      <c r="B11112" s="815">
        <f t="shared" si="723"/>
        <v>151</v>
      </c>
      <c r="C11112" s="815">
        <f t="shared" si="724"/>
        <v>215</v>
      </c>
      <c r="D11112" s="815">
        <f t="shared" si="725"/>
        <v>216</v>
      </c>
      <c r="E11112" s="815">
        <v>1990</v>
      </c>
    </row>
    <row r="11113" spans="1:5">
      <c r="A11113" s="816">
        <f t="shared" si="722"/>
        <v>33025</v>
      </c>
      <c r="B11113" s="815">
        <f t="shared" si="723"/>
        <v>152</v>
      </c>
      <c r="C11113" s="815">
        <f t="shared" si="724"/>
        <v>214</v>
      </c>
      <c r="D11113" s="815">
        <f t="shared" si="725"/>
        <v>215</v>
      </c>
      <c r="E11113" s="815">
        <v>1990</v>
      </c>
    </row>
    <row r="11114" spans="1:5">
      <c r="A11114" s="816">
        <f t="shared" si="722"/>
        <v>33026</v>
      </c>
      <c r="B11114" s="815">
        <f t="shared" si="723"/>
        <v>153</v>
      </c>
      <c r="C11114" s="815">
        <f t="shared" si="724"/>
        <v>213</v>
      </c>
      <c r="D11114" s="815">
        <f t="shared" si="725"/>
        <v>214</v>
      </c>
      <c r="E11114" s="815">
        <v>1990</v>
      </c>
    </row>
    <row r="11115" spans="1:5">
      <c r="A11115" s="816">
        <f t="shared" si="722"/>
        <v>33027</v>
      </c>
      <c r="B11115" s="815">
        <f t="shared" si="723"/>
        <v>154</v>
      </c>
      <c r="C11115" s="815">
        <f t="shared" si="724"/>
        <v>212</v>
      </c>
      <c r="D11115" s="815">
        <f t="shared" si="725"/>
        <v>213</v>
      </c>
      <c r="E11115" s="815">
        <v>1990</v>
      </c>
    </row>
    <row r="11116" spans="1:5">
      <c r="A11116" s="816">
        <f t="shared" si="722"/>
        <v>33028</v>
      </c>
      <c r="B11116" s="815">
        <f t="shared" si="723"/>
        <v>155</v>
      </c>
      <c r="C11116" s="815">
        <f t="shared" si="724"/>
        <v>211</v>
      </c>
      <c r="D11116" s="815">
        <f t="shared" si="725"/>
        <v>212</v>
      </c>
      <c r="E11116" s="815">
        <v>1990</v>
      </c>
    </row>
    <row r="11117" spans="1:5">
      <c r="A11117" s="816">
        <f t="shared" si="722"/>
        <v>33029</v>
      </c>
      <c r="B11117" s="815">
        <f t="shared" si="723"/>
        <v>156</v>
      </c>
      <c r="C11117" s="815">
        <f t="shared" si="724"/>
        <v>210</v>
      </c>
      <c r="D11117" s="815">
        <f t="shared" si="725"/>
        <v>211</v>
      </c>
      <c r="E11117" s="815">
        <v>1990</v>
      </c>
    </row>
    <row r="11118" spans="1:5">
      <c r="A11118" s="816">
        <f t="shared" si="722"/>
        <v>33030</v>
      </c>
      <c r="B11118" s="815">
        <f t="shared" si="723"/>
        <v>157</v>
      </c>
      <c r="C11118" s="815">
        <f t="shared" si="724"/>
        <v>209</v>
      </c>
      <c r="D11118" s="815">
        <f t="shared" si="725"/>
        <v>210</v>
      </c>
      <c r="E11118" s="815">
        <v>1990</v>
      </c>
    </row>
    <row r="11119" spans="1:5">
      <c r="A11119" s="816">
        <f t="shared" si="722"/>
        <v>33031</v>
      </c>
      <c r="B11119" s="815">
        <f t="shared" si="723"/>
        <v>158</v>
      </c>
      <c r="C11119" s="815">
        <f t="shared" si="724"/>
        <v>208</v>
      </c>
      <c r="D11119" s="815">
        <f t="shared" si="725"/>
        <v>209</v>
      </c>
      <c r="E11119" s="815">
        <v>1990</v>
      </c>
    </row>
    <row r="11120" spans="1:5">
      <c r="A11120" s="816">
        <f t="shared" si="722"/>
        <v>33032</v>
      </c>
      <c r="B11120" s="815">
        <f t="shared" si="723"/>
        <v>159</v>
      </c>
      <c r="C11120" s="815">
        <f t="shared" si="724"/>
        <v>207</v>
      </c>
      <c r="D11120" s="815">
        <f t="shared" si="725"/>
        <v>208</v>
      </c>
      <c r="E11120" s="815">
        <v>1990</v>
      </c>
    </row>
    <row r="11121" spans="1:5">
      <c r="A11121" s="816">
        <f t="shared" si="722"/>
        <v>33033</v>
      </c>
      <c r="B11121" s="815">
        <f t="shared" si="723"/>
        <v>160</v>
      </c>
      <c r="C11121" s="815">
        <f t="shared" si="724"/>
        <v>206</v>
      </c>
      <c r="D11121" s="815">
        <f t="shared" si="725"/>
        <v>207</v>
      </c>
      <c r="E11121" s="815">
        <v>1990</v>
      </c>
    </row>
    <row r="11122" spans="1:5">
      <c r="A11122" s="816">
        <f t="shared" si="722"/>
        <v>33034</v>
      </c>
      <c r="B11122" s="815">
        <f t="shared" si="723"/>
        <v>161</v>
      </c>
      <c r="C11122" s="815">
        <f t="shared" si="724"/>
        <v>205</v>
      </c>
      <c r="D11122" s="815">
        <f t="shared" si="725"/>
        <v>206</v>
      </c>
      <c r="E11122" s="815">
        <v>1990</v>
      </c>
    </row>
    <row r="11123" spans="1:5">
      <c r="A11123" s="816">
        <f t="shared" ref="A11123:A11186" si="726">A11122+1</f>
        <v>33035</v>
      </c>
      <c r="B11123" s="815">
        <f t="shared" si="723"/>
        <v>162</v>
      </c>
      <c r="C11123" s="815">
        <f t="shared" si="724"/>
        <v>204</v>
      </c>
      <c r="D11123" s="815">
        <f t="shared" si="725"/>
        <v>205</v>
      </c>
      <c r="E11123" s="815">
        <v>1990</v>
      </c>
    </row>
    <row r="11124" spans="1:5">
      <c r="A11124" s="816">
        <f t="shared" si="726"/>
        <v>33036</v>
      </c>
      <c r="B11124" s="815">
        <f t="shared" si="723"/>
        <v>163</v>
      </c>
      <c r="C11124" s="815">
        <f t="shared" si="724"/>
        <v>203</v>
      </c>
      <c r="D11124" s="815">
        <f t="shared" si="725"/>
        <v>204</v>
      </c>
      <c r="E11124" s="815">
        <v>1990</v>
      </c>
    </row>
    <row r="11125" spans="1:5">
      <c r="A11125" s="816">
        <f t="shared" si="726"/>
        <v>33037</v>
      </c>
      <c r="B11125" s="815">
        <f t="shared" si="723"/>
        <v>164</v>
      </c>
      <c r="C11125" s="815">
        <f t="shared" si="724"/>
        <v>202</v>
      </c>
      <c r="D11125" s="815">
        <f t="shared" si="725"/>
        <v>203</v>
      </c>
      <c r="E11125" s="815">
        <v>1990</v>
      </c>
    </row>
    <row r="11126" spans="1:5">
      <c r="A11126" s="816">
        <f t="shared" si="726"/>
        <v>33038</v>
      </c>
      <c r="B11126" s="815">
        <f t="shared" si="723"/>
        <v>165</v>
      </c>
      <c r="C11126" s="815">
        <f t="shared" si="724"/>
        <v>201</v>
      </c>
      <c r="D11126" s="815">
        <f t="shared" si="725"/>
        <v>202</v>
      </c>
      <c r="E11126" s="815">
        <v>1990</v>
      </c>
    </row>
    <row r="11127" spans="1:5">
      <c r="A11127" s="816">
        <f t="shared" si="726"/>
        <v>33039</v>
      </c>
      <c r="B11127" s="815">
        <f t="shared" si="723"/>
        <v>166</v>
      </c>
      <c r="C11127" s="815">
        <f t="shared" si="724"/>
        <v>200</v>
      </c>
      <c r="D11127" s="815">
        <f t="shared" si="725"/>
        <v>201</v>
      </c>
      <c r="E11127" s="815">
        <v>1990</v>
      </c>
    </row>
    <row r="11128" spans="1:5">
      <c r="A11128" s="816">
        <f t="shared" si="726"/>
        <v>33040</v>
      </c>
      <c r="B11128" s="815">
        <f t="shared" si="723"/>
        <v>167</v>
      </c>
      <c r="C11128" s="815">
        <f t="shared" si="724"/>
        <v>199</v>
      </c>
      <c r="D11128" s="815">
        <f t="shared" si="725"/>
        <v>200</v>
      </c>
      <c r="E11128" s="815">
        <v>1990</v>
      </c>
    </row>
    <row r="11129" spans="1:5">
      <c r="A11129" s="816">
        <f t="shared" si="726"/>
        <v>33041</v>
      </c>
      <c r="B11129" s="815">
        <f t="shared" si="723"/>
        <v>168</v>
      </c>
      <c r="C11129" s="815">
        <f t="shared" si="724"/>
        <v>198</v>
      </c>
      <c r="D11129" s="815">
        <f t="shared" si="725"/>
        <v>199</v>
      </c>
      <c r="E11129" s="815">
        <v>1990</v>
      </c>
    </row>
    <row r="11130" spans="1:5">
      <c r="A11130" s="816">
        <f t="shared" si="726"/>
        <v>33042</v>
      </c>
      <c r="B11130" s="815">
        <f t="shared" si="723"/>
        <v>169</v>
      </c>
      <c r="C11130" s="815">
        <f t="shared" si="724"/>
        <v>197</v>
      </c>
      <c r="D11130" s="815">
        <f t="shared" si="725"/>
        <v>198</v>
      </c>
      <c r="E11130" s="815">
        <v>1990</v>
      </c>
    </row>
    <row r="11131" spans="1:5">
      <c r="A11131" s="816">
        <f t="shared" si="726"/>
        <v>33043</v>
      </c>
      <c r="B11131" s="815">
        <f t="shared" si="723"/>
        <v>170</v>
      </c>
      <c r="C11131" s="815">
        <f t="shared" si="724"/>
        <v>196</v>
      </c>
      <c r="D11131" s="815">
        <f t="shared" si="725"/>
        <v>197</v>
      </c>
      <c r="E11131" s="815">
        <v>1990</v>
      </c>
    </row>
    <row r="11132" spans="1:5">
      <c r="A11132" s="816">
        <f t="shared" si="726"/>
        <v>33044</v>
      </c>
      <c r="B11132" s="815">
        <f t="shared" si="723"/>
        <v>171</v>
      </c>
      <c r="C11132" s="815">
        <f t="shared" si="724"/>
        <v>195</v>
      </c>
      <c r="D11132" s="815">
        <f t="shared" si="725"/>
        <v>196</v>
      </c>
      <c r="E11132" s="815">
        <v>1990</v>
      </c>
    </row>
    <row r="11133" spans="1:5">
      <c r="A11133" s="816">
        <f t="shared" si="726"/>
        <v>33045</v>
      </c>
      <c r="B11133" s="815">
        <f t="shared" si="723"/>
        <v>172</v>
      </c>
      <c r="C11133" s="815">
        <f t="shared" si="724"/>
        <v>194</v>
      </c>
      <c r="D11133" s="815">
        <f t="shared" si="725"/>
        <v>195</v>
      </c>
      <c r="E11133" s="815">
        <v>1990</v>
      </c>
    </row>
    <row r="11134" spans="1:5">
      <c r="A11134" s="816">
        <f t="shared" si="726"/>
        <v>33046</v>
      </c>
      <c r="B11134" s="815">
        <f t="shared" si="723"/>
        <v>173</v>
      </c>
      <c r="C11134" s="815">
        <f t="shared" si="724"/>
        <v>193</v>
      </c>
      <c r="D11134" s="815">
        <f t="shared" si="725"/>
        <v>194</v>
      </c>
      <c r="E11134" s="815">
        <v>1990</v>
      </c>
    </row>
    <row r="11135" spans="1:5">
      <c r="A11135" s="816">
        <f t="shared" si="726"/>
        <v>33047</v>
      </c>
      <c r="B11135" s="815">
        <f t="shared" si="723"/>
        <v>174</v>
      </c>
      <c r="C11135" s="815">
        <f t="shared" si="724"/>
        <v>192</v>
      </c>
      <c r="D11135" s="815">
        <f t="shared" si="725"/>
        <v>193</v>
      </c>
      <c r="E11135" s="815">
        <v>1990</v>
      </c>
    </row>
    <row r="11136" spans="1:5">
      <c r="A11136" s="816">
        <f t="shared" si="726"/>
        <v>33048</v>
      </c>
      <c r="B11136" s="815">
        <f t="shared" si="723"/>
        <v>175</v>
      </c>
      <c r="C11136" s="815">
        <f t="shared" si="724"/>
        <v>191</v>
      </c>
      <c r="D11136" s="815">
        <f t="shared" si="725"/>
        <v>192</v>
      </c>
      <c r="E11136" s="815">
        <v>1990</v>
      </c>
    </row>
    <row r="11137" spans="1:5">
      <c r="A11137" s="816">
        <f t="shared" si="726"/>
        <v>33049</v>
      </c>
      <c r="B11137" s="815">
        <f t="shared" si="723"/>
        <v>176</v>
      </c>
      <c r="C11137" s="815">
        <f t="shared" si="724"/>
        <v>190</v>
      </c>
      <c r="D11137" s="815">
        <f t="shared" si="725"/>
        <v>191</v>
      </c>
      <c r="E11137" s="815">
        <v>1990</v>
      </c>
    </row>
    <row r="11138" spans="1:5">
      <c r="A11138" s="816">
        <f t="shared" si="726"/>
        <v>33050</v>
      </c>
      <c r="B11138" s="815">
        <f t="shared" si="723"/>
        <v>177</v>
      </c>
      <c r="C11138" s="815">
        <f t="shared" si="724"/>
        <v>189</v>
      </c>
      <c r="D11138" s="815">
        <f t="shared" si="725"/>
        <v>190</v>
      </c>
      <c r="E11138" s="815">
        <v>1990</v>
      </c>
    </row>
    <row r="11139" spans="1:5">
      <c r="A11139" s="816">
        <f t="shared" si="726"/>
        <v>33051</v>
      </c>
      <c r="B11139" s="815">
        <f t="shared" si="723"/>
        <v>178</v>
      </c>
      <c r="C11139" s="815">
        <f t="shared" si="724"/>
        <v>188</v>
      </c>
      <c r="D11139" s="815">
        <f t="shared" si="725"/>
        <v>189</v>
      </c>
      <c r="E11139" s="815">
        <v>1990</v>
      </c>
    </row>
    <row r="11140" spans="1:5">
      <c r="A11140" s="816">
        <f t="shared" si="726"/>
        <v>33052</v>
      </c>
      <c r="B11140" s="815">
        <f t="shared" si="723"/>
        <v>179</v>
      </c>
      <c r="C11140" s="815">
        <f t="shared" si="724"/>
        <v>187</v>
      </c>
      <c r="D11140" s="815">
        <f t="shared" si="725"/>
        <v>188</v>
      </c>
      <c r="E11140" s="815">
        <v>1990</v>
      </c>
    </row>
    <row r="11141" spans="1:5">
      <c r="A11141" s="816">
        <f t="shared" si="726"/>
        <v>33053</v>
      </c>
      <c r="B11141" s="815">
        <f t="shared" si="723"/>
        <v>180</v>
      </c>
      <c r="C11141" s="815">
        <f t="shared" si="724"/>
        <v>186</v>
      </c>
      <c r="D11141" s="815">
        <f t="shared" si="725"/>
        <v>187</v>
      </c>
      <c r="E11141" s="815">
        <v>1990</v>
      </c>
    </row>
    <row r="11142" spans="1:5">
      <c r="A11142" s="816">
        <f t="shared" si="726"/>
        <v>33054</v>
      </c>
      <c r="B11142" s="815">
        <f t="shared" si="723"/>
        <v>181</v>
      </c>
      <c r="C11142" s="815">
        <f t="shared" si="724"/>
        <v>185</v>
      </c>
      <c r="D11142" s="815">
        <f t="shared" si="725"/>
        <v>186</v>
      </c>
      <c r="E11142" s="815">
        <v>1990</v>
      </c>
    </row>
    <row r="11143" spans="1:5">
      <c r="A11143" s="816">
        <f t="shared" si="726"/>
        <v>33055</v>
      </c>
      <c r="B11143" s="815">
        <f t="shared" si="723"/>
        <v>182</v>
      </c>
      <c r="C11143" s="815">
        <f t="shared" si="724"/>
        <v>184</v>
      </c>
      <c r="D11143" s="815">
        <f t="shared" si="725"/>
        <v>185</v>
      </c>
      <c r="E11143" s="815">
        <v>1990</v>
      </c>
    </row>
    <row r="11144" spans="1:5">
      <c r="A11144" s="816">
        <f t="shared" si="726"/>
        <v>33056</v>
      </c>
      <c r="B11144" s="815">
        <f t="shared" si="723"/>
        <v>183</v>
      </c>
      <c r="C11144" s="815">
        <f t="shared" si="724"/>
        <v>183</v>
      </c>
      <c r="D11144" s="815">
        <f t="shared" si="725"/>
        <v>184</v>
      </c>
      <c r="E11144" s="815">
        <v>1990</v>
      </c>
    </row>
    <row r="11145" spans="1:5">
      <c r="A11145" s="816">
        <f t="shared" si="726"/>
        <v>33057</v>
      </c>
      <c r="B11145" s="815">
        <f t="shared" si="723"/>
        <v>184</v>
      </c>
      <c r="C11145" s="815">
        <f t="shared" si="724"/>
        <v>182</v>
      </c>
      <c r="D11145" s="815">
        <f t="shared" si="725"/>
        <v>183</v>
      </c>
      <c r="E11145" s="815">
        <v>1990</v>
      </c>
    </row>
    <row r="11146" spans="1:5">
      <c r="A11146" s="816">
        <f t="shared" si="726"/>
        <v>33058</v>
      </c>
      <c r="B11146" s="815">
        <f t="shared" si="723"/>
        <v>185</v>
      </c>
      <c r="C11146" s="815">
        <f t="shared" si="724"/>
        <v>181</v>
      </c>
      <c r="D11146" s="815">
        <f t="shared" si="725"/>
        <v>182</v>
      </c>
      <c r="E11146" s="815">
        <v>1990</v>
      </c>
    </row>
    <row r="11147" spans="1:5">
      <c r="A11147" s="816">
        <f t="shared" si="726"/>
        <v>33059</v>
      </c>
      <c r="B11147" s="815">
        <f t="shared" si="723"/>
        <v>186</v>
      </c>
      <c r="C11147" s="815">
        <f t="shared" si="724"/>
        <v>180</v>
      </c>
      <c r="D11147" s="815">
        <f t="shared" si="725"/>
        <v>181</v>
      </c>
      <c r="E11147" s="815">
        <v>1990</v>
      </c>
    </row>
    <row r="11148" spans="1:5">
      <c r="A11148" s="816">
        <f t="shared" si="726"/>
        <v>33060</v>
      </c>
      <c r="B11148" s="815">
        <f t="shared" si="723"/>
        <v>187</v>
      </c>
      <c r="C11148" s="815">
        <f t="shared" si="724"/>
        <v>179</v>
      </c>
      <c r="D11148" s="815">
        <f t="shared" si="725"/>
        <v>180</v>
      </c>
      <c r="E11148" s="815">
        <v>1990</v>
      </c>
    </row>
    <row r="11149" spans="1:5">
      <c r="A11149" s="816">
        <f t="shared" si="726"/>
        <v>33061</v>
      </c>
      <c r="B11149" s="815">
        <f t="shared" si="723"/>
        <v>188</v>
      </c>
      <c r="C11149" s="815">
        <f t="shared" si="724"/>
        <v>178</v>
      </c>
      <c r="D11149" s="815">
        <f t="shared" si="725"/>
        <v>179</v>
      </c>
      <c r="E11149" s="815">
        <v>1990</v>
      </c>
    </row>
    <row r="11150" spans="1:5">
      <c r="A11150" s="816">
        <f t="shared" si="726"/>
        <v>33062</v>
      </c>
      <c r="B11150" s="815">
        <f t="shared" si="723"/>
        <v>189</v>
      </c>
      <c r="C11150" s="815">
        <f t="shared" si="724"/>
        <v>177</v>
      </c>
      <c r="D11150" s="815">
        <f t="shared" si="725"/>
        <v>178</v>
      </c>
      <c r="E11150" s="815">
        <v>1990</v>
      </c>
    </row>
    <row r="11151" spans="1:5">
      <c r="A11151" s="816">
        <f t="shared" si="726"/>
        <v>33063</v>
      </c>
      <c r="B11151" s="815">
        <f t="shared" si="723"/>
        <v>190</v>
      </c>
      <c r="C11151" s="815">
        <f t="shared" si="724"/>
        <v>176</v>
      </c>
      <c r="D11151" s="815">
        <f t="shared" si="725"/>
        <v>177</v>
      </c>
      <c r="E11151" s="815">
        <v>1990</v>
      </c>
    </row>
    <row r="11152" spans="1:5">
      <c r="A11152" s="816">
        <f t="shared" si="726"/>
        <v>33064</v>
      </c>
      <c r="B11152" s="815">
        <f t="shared" si="723"/>
        <v>191</v>
      </c>
      <c r="C11152" s="815">
        <f t="shared" si="724"/>
        <v>175</v>
      </c>
      <c r="D11152" s="815">
        <f t="shared" si="725"/>
        <v>176</v>
      </c>
      <c r="E11152" s="815">
        <v>1990</v>
      </c>
    </row>
    <row r="11153" spans="1:5">
      <c r="A11153" s="816">
        <f t="shared" si="726"/>
        <v>33065</v>
      </c>
      <c r="B11153" s="815">
        <f t="shared" si="723"/>
        <v>192</v>
      </c>
      <c r="C11153" s="815">
        <f t="shared" si="724"/>
        <v>174</v>
      </c>
      <c r="D11153" s="815">
        <f t="shared" si="725"/>
        <v>175</v>
      </c>
      <c r="E11153" s="815">
        <v>1990</v>
      </c>
    </row>
    <row r="11154" spans="1:5">
      <c r="A11154" s="816">
        <f t="shared" si="726"/>
        <v>33066</v>
      </c>
      <c r="B11154" s="815">
        <f t="shared" si="723"/>
        <v>193</v>
      </c>
      <c r="C11154" s="815">
        <f t="shared" si="724"/>
        <v>173</v>
      </c>
      <c r="D11154" s="815">
        <f t="shared" si="725"/>
        <v>174</v>
      </c>
      <c r="E11154" s="815">
        <v>1990</v>
      </c>
    </row>
    <row r="11155" spans="1:5">
      <c r="A11155" s="816">
        <f t="shared" si="726"/>
        <v>33067</v>
      </c>
      <c r="B11155" s="815">
        <f t="shared" si="723"/>
        <v>194</v>
      </c>
      <c r="C11155" s="815">
        <f t="shared" si="724"/>
        <v>172</v>
      </c>
      <c r="D11155" s="815">
        <f t="shared" si="725"/>
        <v>173</v>
      </c>
      <c r="E11155" s="815">
        <v>1990</v>
      </c>
    </row>
    <row r="11156" spans="1:5">
      <c r="A11156" s="816">
        <f t="shared" si="726"/>
        <v>33068</v>
      </c>
      <c r="B11156" s="815">
        <f t="shared" ref="B11156:B11219" si="727">B11155+1</f>
        <v>195</v>
      </c>
      <c r="C11156" s="815">
        <f t="shared" ref="C11156:C11219" si="728">C11155-1</f>
        <v>171</v>
      </c>
      <c r="D11156" s="815">
        <f t="shared" ref="D11156:D11219" si="729">D11155-1</f>
        <v>172</v>
      </c>
      <c r="E11156" s="815">
        <v>1990</v>
      </c>
    </row>
    <row r="11157" spans="1:5">
      <c r="A11157" s="816">
        <f t="shared" si="726"/>
        <v>33069</v>
      </c>
      <c r="B11157" s="815">
        <f t="shared" si="727"/>
        <v>196</v>
      </c>
      <c r="C11157" s="815">
        <f t="shared" si="728"/>
        <v>170</v>
      </c>
      <c r="D11157" s="815">
        <f t="shared" si="729"/>
        <v>171</v>
      </c>
      <c r="E11157" s="815">
        <v>1990</v>
      </c>
    </row>
    <row r="11158" spans="1:5">
      <c r="A11158" s="816">
        <f t="shared" si="726"/>
        <v>33070</v>
      </c>
      <c r="B11158" s="815">
        <f t="shared" si="727"/>
        <v>197</v>
      </c>
      <c r="C11158" s="815">
        <f t="shared" si="728"/>
        <v>169</v>
      </c>
      <c r="D11158" s="815">
        <f t="shared" si="729"/>
        <v>170</v>
      </c>
      <c r="E11158" s="815">
        <v>1990</v>
      </c>
    </row>
    <row r="11159" spans="1:5">
      <c r="A11159" s="816">
        <f t="shared" si="726"/>
        <v>33071</v>
      </c>
      <c r="B11159" s="815">
        <f t="shared" si="727"/>
        <v>198</v>
      </c>
      <c r="C11159" s="815">
        <f t="shared" si="728"/>
        <v>168</v>
      </c>
      <c r="D11159" s="815">
        <f t="shared" si="729"/>
        <v>169</v>
      </c>
      <c r="E11159" s="815">
        <v>1990</v>
      </c>
    </row>
    <row r="11160" spans="1:5">
      <c r="A11160" s="816">
        <f t="shared" si="726"/>
        <v>33072</v>
      </c>
      <c r="B11160" s="815">
        <f t="shared" si="727"/>
        <v>199</v>
      </c>
      <c r="C11160" s="815">
        <f t="shared" si="728"/>
        <v>167</v>
      </c>
      <c r="D11160" s="815">
        <f t="shared" si="729"/>
        <v>168</v>
      </c>
      <c r="E11160" s="815">
        <v>1990</v>
      </c>
    </row>
    <row r="11161" spans="1:5">
      <c r="A11161" s="816">
        <f t="shared" si="726"/>
        <v>33073</v>
      </c>
      <c r="B11161" s="815">
        <f t="shared" si="727"/>
        <v>200</v>
      </c>
      <c r="C11161" s="815">
        <f t="shared" si="728"/>
        <v>166</v>
      </c>
      <c r="D11161" s="815">
        <f t="shared" si="729"/>
        <v>167</v>
      </c>
      <c r="E11161" s="815">
        <v>1990</v>
      </c>
    </row>
    <row r="11162" spans="1:5">
      <c r="A11162" s="816">
        <f t="shared" si="726"/>
        <v>33074</v>
      </c>
      <c r="B11162" s="815">
        <f t="shared" si="727"/>
        <v>201</v>
      </c>
      <c r="C11162" s="815">
        <f t="shared" si="728"/>
        <v>165</v>
      </c>
      <c r="D11162" s="815">
        <f t="shared" si="729"/>
        <v>166</v>
      </c>
      <c r="E11162" s="815">
        <v>1990</v>
      </c>
    </row>
    <row r="11163" spans="1:5">
      <c r="A11163" s="816">
        <f t="shared" si="726"/>
        <v>33075</v>
      </c>
      <c r="B11163" s="815">
        <f t="shared" si="727"/>
        <v>202</v>
      </c>
      <c r="C11163" s="815">
        <f t="shared" si="728"/>
        <v>164</v>
      </c>
      <c r="D11163" s="815">
        <f t="shared" si="729"/>
        <v>165</v>
      </c>
      <c r="E11163" s="815">
        <v>1990</v>
      </c>
    </row>
    <row r="11164" spans="1:5">
      <c r="A11164" s="816">
        <f t="shared" si="726"/>
        <v>33076</v>
      </c>
      <c r="B11164" s="815">
        <f t="shared" si="727"/>
        <v>203</v>
      </c>
      <c r="C11164" s="815">
        <f t="shared" si="728"/>
        <v>163</v>
      </c>
      <c r="D11164" s="815">
        <f t="shared" si="729"/>
        <v>164</v>
      </c>
      <c r="E11164" s="815">
        <v>1990</v>
      </c>
    </row>
    <row r="11165" spans="1:5">
      <c r="A11165" s="816">
        <f t="shared" si="726"/>
        <v>33077</v>
      </c>
      <c r="B11165" s="815">
        <f t="shared" si="727"/>
        <v>204</v>
      </c>
      <c r="C11165" s="815">
        <f t="shared" si="728"/>
        <v>162</v>
      </c>
      <c r="D11165" s="815">
        <f t="shared" si="729"/>
        <v>163</v>
      </c>
      <c r="E11165" s="815">
        <v>1990</v>
      </c>
    </row>
    <row r="11166" spans="1:5">
      <c r="A11166" s="816">
        <f t="shared" si="726"/>
        <v>33078</v>
      </c>
      <c r="B11166" s="815">
        <f t="shared" si="727"/>
        <v>205</v>
      </c>
      <c r="C11166" s="815">
        <f t="shared" si="728"/>
        <v>161</v>
      </c>
      <c r="D11166" s="815">
        <f t="shared" si="729"/>
        <v>162</v>
      </c>
      <c r="E11166" s="815">
        <v>1990</v>
      </c>
    </row>
    <row r="11167" spans="1:5">
      <c r="A11167" s="816">
        <f t="shared" si="726"/>
        <v>33079</v>
      </c>
      <c r="B11167" s="815">
        <f t="shared" si="727"/>
        <v>206</v>
      </c>
      <c r="C11167" s="815">
        <f t="shared" si="728"/>
        <v>160</v>
      </c>
      <c r="D11167" s="815">
        <f t="shared" si="729"/>
        <v>161</v>
      </c>
      <c r="E11167" s="815">
        <v>1990</v>
      </c>
    </row>
    <row r="11168" spans="1:5">
      <c r="A11168" s="816">
        <f t="shared" si="726"/>
        <v>33080</v>
      </c>
      <c r="B11168" s="815">
        <f t="shared" si="727"/>
        <v>207</v>
      </c>
      <c r="C11168" s="815">
        <f t="shared" si="728"/>
        <v>159</v>
      </c>
      <c r="D11168" s="815">
        <f t="shared" si="729"/>
        <v>160</v>
      </c>
      <c r="E11168" s="815">
        <v>1990</v>
      </c>
    </row>
    <row r="11169" spans="1:5">
      <c r="A11169" s="816">
        <f t="shared" si="726"/>
        <v>33081</v>
      </c>
      <c r="B11169" s="815">
        <f t="shared" si="727"/>
        <v>208</v>
      </c>
      <c r="C11169" s="815">
        <f t="shared" si="728"/>
        <v>158</v>
      </c>
      <c r="D11169" s="815">
        <f t="shared" si="729"/>
        <v>159</v>
      </c>
      <c r="E11169" s="815">
        <v>1990</v>
      </c>
    </row>
    <row r="11170" spans="1:5">
      <c r="A11170" s="816">
        <f t="shared" si="726"/>
        <v>33082</v>
      </c>
      <c r="B11170" s="815">
        <f t="shared" si="727"/>
        <v>209</v>
      </c>
      <c r="C11170" s="815">
        <f t="shared" si="728"/>
        <v>157</v>
      </c>
      <c r="D11170" s="815">
        <f t="shared" si="729"/>
        <v>158</v>
      </c>
      <c r="E11170" s="815">
        <v>1990</v>
      </c>
    </row>
    <row r="11171" spans="1:5">
      <c r="A11171" s="816">
        <f t="shared" si="726"/>
        <v>33083</v>
      </c>
      <c r="B11171" s="815">
        <f t="shared" si="727"/>
        <v>210</v>
      </c>
      <c r="C11171" s="815">
        <f t="shared" si="728"/>
        <v>156</v>
      </c>
      <c r="D11171" s="815">
        <f t="shared" si="729"/>
        <v>157</v>
      </c>
      <c r="E11171" s="815">
        <v>1990</v>
      </c>
    </row>
    <row r="11172" spans="1:5">
      <c r="A11172" s="816">
        <f t="shared" si="726"/>
        <v>33084</v>
      </c>
      <c r="B11172" s="815">
        <f t="shared" si="727"/>
        <v>211</v>
      </c>
      <c r="C11172" s="815">
        <f t="shared" si="728"/>
        <v>155</v>
      </c>
      <c r="D11172" s="815">
        <f t="shared" si="729"/>
        <v>156</v>
      </c>
      <c r="E11172" s="815">
        <v>1990</v>
      </c>
    </row>
    <row r="11173" spans="1:5">
      <c r="A11173" s="816">
        <f t="shared" si="726"/>
        <v>33085</v>
      </c>
      <c r="B11173" s="815">
        <f t="shared" si="727"/>
        <v>212</v>
      </c>
      <c r="C11173" s="815">
        <f t="shared" si="728"/>
        <v>154</v>
      </c>
      <c r="D11173" s="815">
        <f t="shared" si="729"/>
        <v>155</v>
      </c>
      <c r="E11173" s="815">
        <v>1990</v>
      </c>
    </row>
    <row r="11174" spans="1:5">
      <c r="A11174" s="816">
        <f t="shared" si="726"/>
        <v>33086</v>
      </c>
      <c r="B11174" s="815">
        <f t="shared" si="727"/>
        <v>213</v>
      </c>
      <c r="C11174" s="815">
        <f t="shared" si="728"/>
        <v>153</v>
      </c>
      <c r="D11174" s="815">
        <f t="shared" si="729"/>
        <v>154</v>
      </c>
      <c r="E11174" s="815">
        <v>1990</v>
      </c>
    </row>
    <row r="11175" spans="1:5">
      <c r="A11175" s="816">
        <f t="shared" si="726"/>
        <v>33087</v>
      </c>
      <c r="B11175" s="815">
        <f t="shared" si="727"/>
        <v>214</v>
      </c>
      <c r="C11175" s="815">
        <f t="shared" si="728"/>
        <v>152</v>
      </c>
      <c r="D11175" s="815">
        <f t="shared" si="729"/>
        <v>153</v>
      </c>
      <c r="E11175" s="815">
        <v>1990</v>
      </c>
    </row>
    <row r="11176" spans="1:5">
      <c r="A11176" s="816">
        <f t="shared" si="726"/>
        <v>33088</v>
      </c>
      <c r="B11176" s="815">
        <f t="shared" si="727"/>
        <v>215</v>
      </c>
      <c r="C11176" s="815">
        <f t="shared" si="728"/>
        <v>151</v>
      </c>
      <c r="D11176" s="815">
        <f t="shared" si="729"/>
        <v>152</v>
      </c>
      <c r="E11176" s="815">
        <v>1990</v>
      </c>
    </row>
    <row r="11177" spans="1:5">
      <c r="A11177" s="816">
        <f t="shared" si="726"/>
        <v>33089</v>
      </c>
      <c r="B11177" s="815">
        <f t="shared" si="727"/>
        <v>216</v>
      </c>
      <c r="C11177" s="815">
        <f t="shared" si="728"/>
        <v>150</v>
      </c>
      <c r="D11177" s="815">
        <f t="shared" si="729"/>
        <v>151</v>
      </c>
      <c r="E11177" s="815">
        <v>1990</v>
      </c>
    </row>
    <row r="11178" spans="1:5">
      <c r="A11178" s="816">
        <f t="shared" si="726"/>
        <v>33090</v>
      </c>
      <c r="B11178" s="815">
        <f t="shared" si="727"/>
        <v>217</v>
      </c>
      <c r="C11178" s="815">
        <f t="shared" si="728"/>
        <v>149</v>
      </c>
      <c r="D11178" s="815">
        <f t="shared" si="729"/>
        <v>150</v>
      </c>
      <c r="E11178" s="815">
        <v>1990</v>
      </c>
    </row>
    <row r="11179" spans="1:5">
      <c r="A11179" s="816">
        <f t="shared" si="726"/>
        <v>33091</v>
      </c>
      <c r="B11179" s="815">
        <f t="shared" si="727"/>
        <v>218</v>
      </c>
      <c r="C11179" s="815">
        <f t="shared" si="728"/>
        <v>148</v>
      </c>
      <c r="D11179" s="815">
        <f t="shared" si="729"/>
        <v>149</v>
      </c>
      <c r="E11179" s="815">
        <v>1990</v>
      </c>
    </row>
    <row r="11180" spans="1:5">
      <c r="A11180" s="816">
        <f t="shared" si="726"/>
        <v>33092</v>
      </c>
      <c r="B11180" s="815">
        <f t="shared" si="727"/>
        <v>219</v>
      </c>
      <c r="C11180" s="815">
        <f t="shared" si="728"/>
        <v>147</v>
      </c>
      <c r="D11180" s="815">
        <f t="shared" si="729"/>
        <v>148</v>
      </c>
      <c r="E11180" s="815">
        <v>1990</v>
      </c>
    </row>
    <row r="11181" spans="1:5">
      <c r="A11181" s="816">
        <f t="shared" si="726"/>
        <v>33093</v>
      </c>
      <c r="B11181" s="815">
        <f t="shared" si="727"/>
        <v>220</v>
      </c>
      <c r="C11181" s="815">
        <f t="shared" si="728"/>
        <v>146</v>
      </c>
      <c r="D11181" s="815">
        <f t="shared" si="729"/>
        <v>147</v>
      </c>
      <c r="E11181" s="815">
        <v>1990</v>
      </c>
    </row>
    <row r="11182" spans="1:5">
      <c r="A11182" s="816">
        <f t="shared" si="726"/>
        <v>33094</v>
      </c>
      <c r="B11182" s="815">
        <f t="shared" si="727"/>
        <v>221</v>
      </c>
      <c r="C11182" s="815">
        <f t="shared" si="728"/>
        <v>145</v>
      </c>
      <c r="D11182" s="815">
        <f t="shared" si="729"/>
        <v>146</v>
      </c>
      <c r="E11182" s="815">
        <v>1990</v>
      </c>
    </row>
    <row r="11183" spans="1:5">
      <c r="A11183" s="816">
        <f t="shared" si="726"/>
        <v>33095</v>
      </c>
      <c r="B11183" s="815">
        <f t="shared" si="727"/>
        <v>222</v>
      </c>
      <c r="C11183" s="815">
        <f t="shared" si="728"/>
        <v>144</v>
      </c>
      <c r="D11183" s="815">
        <f t="shared" si="729"/>
        <v>145</v>
      </c>
      <c r="E11183" s="815">
        <v>1990</v>
      </c>
    </row>
    <row r="11184" spans="1:5">
      <c r="A11184" s="816">
        <f t="shared" si="726"/>
        <v>33096</v>
      </c>
      <c r="B11184" s="815">
        <f t="shared" si="727"/>
        <v>223</v>
      </c>
      <c r="C11184" s="815">
        <f t="shared" si="728"/>
        <v>143</v>
      </c>
      <c r="D11184" s="815">
        <f t="shared" si="729"/>
        <v>144</v>
      </c>
      <c r="E11184" s="815">
        <v>1990</v>
      </c>
    </row>
    <row r="11185" spans="1:5">
      <c r="A11185" s="816">
        <f t="shared" si="726"/>
        <v>33097</v>
      </c>
      <c r="B11185" s="815">
        <f t="shared" si="727"/>
        <v>224</v>
      </c>
      <c r="C11185" s="815">
        <f t="shared" si="728"/>
        <v>142</v>
      </c>
      <c r="D11185" s="815">
        <f t="shared" si="729"/>
        <v>143</v>
      </c>
      <c r="E11185" s="815">
        <v>1990</v>
      </c>
    </row>
    <row r="11186" spans="1:5">
      <c r="A11186" s="816">
        <f t="shared" si="726"/>
        <v>33098</v>
      </c>
      <c r="B11186" s="815">
        <f t="shared" si="727"/>
        <v>225</v>
      </c>
      <c r="C11186" s="815">
        <f t="shared" si="728"/>
        <v>141</v>
      </c>
      <c r="D11186" s="815">
        <f t="shared" si="729"/>
        <v>142</v>
      </c>
      <c r="E11186" s="815">
        <v>1990</v>
      </c>
    </row>
    <row r="11187" spans="1:5">
      <c r="A11187" s="816">
        <f t="shared" ref="A11187:A11250" si="730">A11186+1</f>
        <v>33099</v>
      </c>
      <c r="B11187" s="815">
        <f t="shared" si="727"/>
        <v>226</v>
      </c>
      <c r="C11187" s="815">
        <f t="shared" si="728"/>
        <v>140</v>
      </c>
      <c r="D11187" s="815">
        <f t="shared" si="729"/>
        <v>141</v>
      </c>
      <c r="E11187" s="815">
        <v>1990</v>
      </c>
    </row>
    <row r="11188" spans="1:5">
      <c r="A11188" s="816">
        <f t="shared" si="730"/>
        <v>33100</v>
      </c>
      <c r="B11188" s="815">
        <f t="shared" si="727"/>
        <v>227</v>
      </c>
      <c r="C11188" s="815">
        <f t="shared" si="728"/>
        <v>139</v>
      </c>
      <c r="D11188" s="815">
        <f t="shared" si="729"/>
        <v>140</v>
      </c>
      <c r="E11188" s="815">
        <v>1990</v>
      </c>
    </row>
    <row r="11189" spans="1:5">
      <c r="A11189" s="816">
        <f t="shared" si="730"/>
        <v>33101</v>
      </c>
      <c r="B11189" s="815">
        <f t="shared" si="727"/>
        <v>228</v>
      </c>
      <c r="C11189" s="815">
        <f t="shared" si="728"/>
        <v>138</v>
      </c>
      <c r="D11189" s="815">
        <f t="shared" si="729"/>
        <v>139</v>
      </c>
      <c r="E11189" s="815">
        <v>1990</v>
      </c>
    </row>
    <row r="11190" spans="1:5">
      <c r="A11190" s="816">
        <f t="shared" si="730"/>
        <v>33102</v>
      </c>
      <c r="B11190" s="815">
        <f t="shared" si="727"/>
        <v>229</v>
      </c>
      <c r="C11190" s="815">
        <f t="shared" si="728"/>
        <v>137</v>
      </c>
      <c r="D11190" s="815">
        <f t="shared" si="729"/>
        <v>138</v>
      </c>
      <c r="E11190" s="815">
        <v>1990</v>
      </c>
    </row>
    <row r="11191" spans="1:5">
      <c r="A11191" s="816">
        <f t="shared" si="730"/>
        <v>33103</v>
      </c>
      <c r="B11191" s="815">
        <f t="shared" si="727"/>
        <v>230</v>
      </c>
      <c r="C11191" s="815">
        <f t="shared" si="728"/>
        <v>136</v>
      </c>
      <c r="D11191" s="815">
        <f t="shared" si="729"/>
        <v>137</v>
      </c>
      <c r="E11191" s="815">
        <v>1990</v>
      </c>
    </row>
    <row r="11192" spans="1:5">
      <c r="A11192" s="816">
        <f t="shared" si="730"/>
        <v>33104</v>
      </c>
      <c r="B11192" s="815">
        <f t="shared" si="727"/>
        <v>231</v>
      </c>
      <c r="C11192" s="815">
        <f t="shared" si="728"/>
        <v>135</v>
      </c>
      <c r="D11192" s="815">
        <f t="shared" si="729"/>
        <v>136</v>
      </c>
      <c r="E11192" s="815">
        <v>1990</v>
      </c>
    </row>
    <row r="11193" spans="1:5">
      <c r="A11193" s="816">
        <f t="shared" si="730"/>
        <v>33105</v>
      </c>
      <c r="B11193" s="815">
        <f t="shared" si="727"/>
        <v>232</v>
      </c>
      <c r="C11193" s="815">
        <f t="shared" si="728"/>
        <v>134</v>
      </c>
      <c r="D11193" s="815">
        <f t="shared" si="729"/>
        <v>135</v>
      </c>
      <c r="E11193" s="815">
        <v>1990</v>
      </c>
    </row>
    <row r="11194" spans="1:5">
      <c r="A11194" s="816">
        <f t="shared" si="730"/>
        <v>33106</v>
      </c>
      <c r="B11194" s="815">
        <f t="shared" si="727"/>
        <v>233</v>
      </c>
      <c r="C11194" s="815">
        <f t="shared" si="728"/>
        <v>133</v>
      </c>
      <c r="D11194" s="815">
        <f t="shared" si="729"/>
        <v>134</v>
      </c>
      <c r="E11194" s="815">
        <v>1990</v>
      </c>
    </row>
    <row r="11195" spans="1:5">
      <c r="A11195" s="816">
        <f t="shared" si="730"/>
        <v>33107</v>
      </c>
      <c r="B11195" s="815">
        <f t="shared" si="727"/>
        <v>234</v>
      </c>
      <c r="C11195" s="815">
        <f t="shared" si="728"/>
        <v>132</v>
      </c>
      <c r="D11195" s="815">
        <f t="shared" si="729"/>
        <v>133</v>
      </c>
      <c r="E11195" s="815">
        <v>1990</v>
      </c>
    </row>
    <row r="11196" spans="1:5">
      <c r="A11196" s="816">
        <f t="shared" si="730"/>
        <v>33108</v>
      </c>
      <c r="B11196" s="815">
        <f t="shared" si="727"/>
        <v>235</v>
      </c>
      <c r="C11196" s="815">
        <f t="shared" si="728"/>
        <v>131</v>
      </c>
      <c r="D11196" s="815">
        <f t="shared" si="729"/>
        <v>132</v>
      </c>
      <c r="E11196" s="815">
        <v>1990</v>
      </c>
    </row>
    <row r="11197" spans="1:5">
      <c r="A11197" s="816">
        <f t="shared" si="730"/>
        <v>33109</v>
      </c>
      <c r="B11197" s="815">
        <f t="shared" si="727"/>
        <v>236</v>
      </c>
      <c r="C11197" s="815">
        <f t="shared" si="728"/>
        <v>130</v>
      </c>
      <c r="D11197" s="815">
        <f t="shared" si="729"/>
        <v>131</v>
      </c>
      <c r="E11197" s="815">
        <v>1990</v>
      </c>
    </row>
    <row r="11198" spans="1:5">
      <c r="A11198" s="816">
        <f t="shared" si="730"/>
        <v>33110</v>
      </c>
      <c r="B11198" s="815">
        <f t="shared" si="727"/>
        <v>237</v>
      </c>
      <c r="C11198" s="815">
        <f t="shared" si="728"/>
        <v>129</v>
      </c>
      <c r="D11198" s="815">
        <f t="shared" si="729"/>
        <v>130</v>
      </c>
      <c r="E11198" s="815">
        <v>1990</v>
      </c>
    </row>
    <row r="11199" spans="1:5">
      <c r="A11199" s="816">
        <f t="shared" si="730"/>
        <v>33111</v>
      </c>
      <c r="B11199" s="815">
        <f t="shared" si="727"/>
        <v>238</v>
      </c>
      <c r="C11199" s="815">
        <f t="shared" si="728"/>
        <v>128</v>
      </c>
      <c r="D11199" s="815">
        <f t="shared" si="729"/>
        <v>129</v>
      </c>
      <c r="E11199" s="815">
        <v>1990</v>
      </c>
    </row>
    <row r="11200" spans="1:5">
      <c r="A11200" s="816">
        <f t="shared" si="730"/>
        <v>33112</v>
      </c>
      <c r="B11200" s="815">
        <f t="shared" si="727"/>
        <v>239</v>
      </c>
      <c r="C11200" s="815">
        <f t="shared" si="728"/>
        <v>127</v>
      </c>
      <c r="D11200" s="815">
        <f t="shared" si="729"/>
        <v>128</v>
      </c>
      <c r="E11200" s="815">
        <v>1990</v>
      </c>
    </row>
    <row r="11201" spans="1:5">
      <c r="A11201" s="816">
        <f t="shared" si="730"/>
        <v>33113</v>
      </c>
      <c r="B11201" s="815">
        <f t="shared" si="727"/>
        <v>240</v>
      </c>
      <c r="C11201" s="815">
        <f t="shared" si="728"/>
        <v>126</v>
      </c>
      <c r="D11201" s="815">
        <f t="shared" si="729"/>
        <v>127</v>
      </c>
      <c r="E11201" s="815">
        <v>1990</v>
      </c>
    </row>
    <row r="11202" spans="1:5">
      <c r="A11202" s="816">
        <f t="shared" si="730"/>
        <v>33114</v>
      </c>
      <c r="B11202" s="815">
        <f t="shared" si="727"/>
        <v>241</v>
      </c>
      <c r="C11202" s="815">
        <f t="shared" si="728"/>
        <v>125</v>
      </c>
      <c r="D11202" s="815">
        <f t="shared" si="729"/>
        <v>126</v>
      </c>
      <c r="E11202" s="815">
        <v>1990</v>
      </c>
    </row>
    <row r="11203" spans="1:5">
      <c r="A11203" s="816">
        <f t="shared" si="730"/>
        <v>33115</v>
      </c>
      <c r="B11203" s="815">
        <f t="shared" si="727"/>
        <v>242</v>
      </c>
      <c r="C11203" s="815">
        <f t="shared" si="728"/>
        <v>124</v>
      </c>
      <c r="D11203" s="815">
        <f t="shared" si="729"/>
        <v>125</v>
      </c>
      <c r="E11203" s="815">
        <v>1990</v>
      </c>
    </row>
    <row r="11204" spans="1:5">
      <c r="A11204" s="816">
        <f t="shared" si="730"/>
        <v>33116</v>
      </c>
      <c r="B11204" s="815">
        <f t="shared" si="727"/>
        <v>243</v>
      </c>
      <c r="C11204" s="815">
        <f t="shared" si="728"/>
        <v>123</v>
      </c>
      <c r="D11204" s="815">
        <f t="shared" si="729"/>
        <v>124</v>
      </c>
      <c r="E11204" s="815">
        <v>1990</v>
      </c>
    </row>
    <row r="11205" spans="1:5">
      <c r="A11205" s="816">
        <f t="shared" si="730"/>
        <v>33117</v>
      </c>
      <c r="B11205" s="815">
        <f t="shared" si="727"/>
        <v>244</v>
      </c>
      <c r="C11205" s="815">
        <f t="shared" si="728"/>
        <v>122</v>
      </c>
      <c r="D11205" s="815">
        <f t="shared" si="729"/>
        <v>123</v>
      </c>
      <c r="E11205" s="815">
        <v>1990</v>
      </c>
    </row>
    <row r="11206" spans="1:5">
      <c r="A11206" s="816">
        <f t="shared" si="730"/>
        <v>33118</v>
      </c>
      <c r="B11206" s="815">
        <f t="shared" si="727"/>
        <v>245</v>
      </c>
      <c r="C11206" s="815">
        <f t="shared" si="728"/>
        <v>121</v>
      </c>
      <c r="D11206" s="815">
        <f t="shared" si="729"/>
        <v>122</v>
      </c>
      <c r="E11206" s="815">
        <v>1990</v>
      </c>
    </row>
    <row r="11207" spans="1:5">
      <c r="A11207" s="816">
        <f t="shared" si="730"/>
        <v>33119</v>
      </c>
      <c r="B11207" s="815">
        <f t="shared" si="727"/>
        <v>246</v>
      </c>
      <c r="C11207" s="815">
        <f t="shared" si="728"/>
        <v>120</v>
      </c>
      <c r="D11207" s="815">
        <f t="shared" si="729"/>
        <v>121</v>
      </c>
      <c r="E11207" s="815">
        <v>1990</v>
      </c>
    </row>
    <row r="11208" spans="1:5">
      <c r="A11208" s="816">
        <f t="shared" si="730"/>
        <v>33120</v>
      </c>
      <c r="B11208" s="815">
        <f t="shared" si="727"/>
        <v>247</v>
      </c>
      <c r="C11208" s="815">
        <f t="shared" si="728"/>
        <v>119</v>
      </c>
      <c r="D11208" s="815">
        <f t="shared" si="729"/>
        <v>120</v>
      </c>
      <c r="E11208" s="815">
        <v>1990</v>
      </c>
    </row>
    <row r="11209" spans="1:5">
      <c r="A11209" s="816">
        <f t="shared" si="730"/>
        <v>33121</v>
      </c>
      <c r="B11209" s="815">
        <f t="shared" si="727"/>
        <v>248</v>
      </c>
      <c r="C11209" s="815">
        <f t="shared" si="728"/>
        <v>118</v>
      </c>
      <c r="D11209" s="815">
        <f t="shared" si="729"/>
        <v>119</v>
      </c>
      <c r="E11209" s="815">
        <v>1990</v>
      </c>
    </row>
    <row r="11210" spans="1:5">
      <c r="A11210" s="816">
        <f t="shared" si="730"/>
        <v>33122</v>
      </c>
      <c r="B11210" s="815">
        <f t="shared" si="727"/>
        <v>249</v>
      </c>
      <c r="C11210" s="815">
        <f t="shared" si="728"/>
        <v>117</v>
      </c>
      <c r="D11210" s="815">
        <f t="shared" si="729"/>
        <v>118</v>
      </c>
      <c r="E11210" s="815">
        <v>1990</v>
      </c>
    </row>
    <row r="11211" spans="1:5">
      <c r="A11211" s="816">
        <f t="shared" si="730"/>
        <v>33123</v>
      </c>
      <c r="B11211" s="815">
        <f t="shared" si="727"/>
        <v>250</v>
      </c>
      <c r="C11211" s="815">
        <f t="shared" si="728"/>
        <v>116</v>
      </c>
      <c r="D11211" s="815">
        <f t="shared" si="729"/>
        <v>117</v>
      </c>
      <c r="E11211" s="815">
        <v>1990</v>
      </c>
    </row>
    <row r="11212" spans="1:5">
      <c r="A11212" s="816">
        <f t="shared" si="730"/>
        <v>33124</v>
      </c>
      <c r="B11212" s="815">
        <f t="shared" si="727"/>
        <v>251</v>
      </c>
      <c r="C11212" s="815">
        <f t="shared" si="728"/>
        <v>115</v>
      </c>
      <c r="D11212" s="815">
        <f t="shared" si="729"/>
        <v>116</v>
      </c>
      <c r="E11212" s="815">
        <v>1990</v>
      </c>
    </row>
    <row r="11213" spans="1:5">
      <c r="A11213" s="816">
        <f t="shared" si="730"/>
        <v>33125</v>
      </c>
      <c r="B11213" s="815">
        <f t="shared" si="727"/>
        <v>252</v>
      </c>
      <c r="C11213" s="815">
        <f t="shared" si="728"/>
        <v>114</v>
      </c>
      <c r="D11213" s="815">
        <f t="shared" si="729"/>
        <v>115</v>
      </c>
      <c r="E11213" s="815">
        <v>1990</v>
      </c>
    </row>
    <row r="11214" spans="1:5">
      <c r="A11214" s="816">
        <f t="shared" si="730"/>
        <v>33126</v>
      </c>
      <c r="B11214" s="815">
        <f t="shared" si="727"/>
        <v>253</v>
      </c>
      <c r="C11214" s="815">
        <f t="shared" si="728"/>
        <v>113</v>
      </c>
      <c r="D11214" s="815">
        <f t="shared" si="729"/>
        <v>114</v>
      </c>
      <c r="E11214" s="815">
        <v>1990</v>
      </c>
    </row>
    <row r="11215" spans="1:5">
      <c r="A11215" s="816">
        <f t="shared" si="730"/>
        <v>33127</v>
      </c>
      <c r="B11215" s="815">
        <f t="shared" si="727"/>
        <v>254</v>
      </c>
      <c r="C11215" s="815">
        <f t="shared" si="728"/>
        <v>112</v>
      </c>
      <c r="D11215" s="815">
        <f t="shared" si="729"/>
        <v>113</v>
      </c>
      <c r="E11215" s="815">
        <v>1990</v>
      </c>
    </row>
    <row r="11216" spans="1:5">
      <c r="A11216" s="816">
        <f t="shared" si="730"/>
        <v>33128</v>
      </c>
      <c r="B11216" s="815">
        <f t="shared" si="727"/>
        <v>255</v>
      </c>
      <c r="C11216" s="815">
        <f t="shared" si="728"/>
        <v>111</v>
      </c>
      <c r="D11216" s="815">
        <f t="shared" si="729"/>
        <v>112</v>
      </c>
      <c r="E11216" s="815">
        <v>1990</v>
      </c>
    </row>
    <row r="11217" spans="1:5">
      <c r="A11217" s="816">
        <f t="shared" si="730"/>
        <v>33129</v>
      </c>
      <c r="B11217" s="815">
        <f t="shared" si="727"/>
        <v>256</v>
      </c>
      <c r="C11217" s="815">
        <f t="shared" si="728"/>
        <v>110</v>
      </c>
      <c r="D11217" s="815">
        <f t="shared" si="729"/>
        <v>111</v>
      </c>
      <c r="E11217" s="815">
        <v>1990</v>
      </c>
    </row>
    <row r="11218" spans="1:5">
      <c r="A11218" s="816">
        <f t="shared" si="730"/>
        <v>33130</v>
      </c>
      <c r="B11218" s="815">
        <f t="shared" si="727"/>
        <v>257</v>
      </c>
      <c r="C11218" s="815">
        <f t="shared" si="728"/>
        <v>109</v>
      </c>
      <c r="D11218" s="815">
        <f t="shared" si="729"/>
        <v>110</v>
      </c>
      <c r="E11218" s="815">
        <v>1990</v>
      </c>
    </row>
    <row r="11219" spans="1:5">
      <c r="A11219" s="816">
        <f t="shared" si="730"/>
        <v>33131</v>
      </c>
      <c r="B11219" s="815">
        <f t="shared" si="727"/>
        <v>258</v>
      </c>
      <c r="C11219" s="815">
        <f t="shared" si="728"/>
        <v>108</v>
      </c>
      <c r="D11219" s="815">
        <f t="shared" si="729"/>
        <v>109</v>
      </c>
      <c r="E11219" s="815">
        <v>1990</v>
      </c>
    </row>
    <row r="11220" spans="1:5">
      <c r="A11220" s="816">
        <f t="shared" si="730"/>
        <v>33132</v>
      </c>
      <c r="B11220" s="815">
        <f t="shared" ref="B11220:B11283" si="731">B11219+1</f>
        <v>259</v>
      </c>
      <c r="C11220" s="815">
        <f t="shared" ref="C11220:C11283" si="732">C11219-1</f>
        <v>107</v>
      </c>
      <c r="D11220" s="815">
        <f t="shared" ref="D11220:D11283" si="733">D11219-1</f>
        <v>108</v>
      </c>
      <c r="E11220" s="815">
        <v>1990</v>
      </c>
    </row>
    <row r="11221" spans="1:5">
      <c r="A11221" s="816">
        <f t="shared" si="730"/>
        <v>33133</v>
      </c>
      <c r="B11221" s="815">
        <f t="shared" si="731"/>
        <v>260</v>
      </c>
      <c r="C11221" s="815">
        <f t="shared" si="732"/>
        <v>106</v>
      </c>
      <c r="D11221" s="815">
        <f t="shared" si="733"/>
        <v>107</v>
      </c>
      <c r="E11221" s="815">
        <v>1990</v>
      </c>
    </row>
    <row r="11222" spans="1:5">
      <c r="A11222" s="816">
        <f t="shared" si="730"/>
        <v>33134</v>
      </c>
      <c r="B11222" s="815">
        <f t="shared" si="731"/>
        <v>261</v>
      </c>
      <c r="C11222" s="815">
        <f t="shared" si="732"/>
        <v>105</v>
      </c>
      <c r="D11222" s="815">
        <f t="shared" si="733"/>
        <v>106</v>
      </c>
      <c r="E11222" s="815">
        <v>1990</v>
      </c>
    </row>
    <row r="11223" spans="1:5">
      <c r="A11223" s="816">
        <f t="shared" si="730"/>
        <v>33135</v>
      </c>
      <c r="B11223" s="815">
        <f t="shared" si="731"/>
        <v>262</v>
      </c>
      <c r="C11223" s="815">
        <f t="shared" si="732"/>
        <v>104</v>
      </c>
      <c r="D11223" s="815">
        <f t="shared" si="733"/>
        <v>105</v>
      </c>
      <c r="E11223" s="815">
        <v>1990</v>
      </c>
    </row>
    <row r="11224" spans="1:5">
      <c r="A11224" s="816">
        <f t="shared" si="730"/>
        <v>33136</v>
      </c>
      <c r="B11224" s="815">
        <f t="shared" si="731"/>
        <v>263</v>
      </c>
      <c r="C11224" s="815">
        <f t="shared" si="732"/>
        <v>103</v>
      </c>
      <c r="D11224" s="815">
        <f t="shared" si="733"/>
        <v>104</v>
      </c>
      <c r="E11224" s="815">
        <v>1990</v>
      </c>
    </row>
    <row r="11225" spans="1:5">
      <c r="A11225" s="816">
        <f t="shared" si="730"/>
        <v>33137</v>
      </c>
      <c r="B11225" s="815">
        <f t="shared" si="731"/>
        <v>264</v>
      </c>
      <c r="C11225" s="815">
        <f t="shared" si="732"/>
        <v>102</v>
      </c>
      <c r="D11225" s="815">
        <f t="shared" si="733"/>
        <v>103</v>
      </c>
      <c r="E11225" s="815">
        <v>1990</v>
      </c>
    </row>
    <row r="11226" spans="1:5">
      <c r="A11226" s="816">
        <f t="shared" si="730"/>
        <v>33138</v>
      </c>
      <c r="B11226" s="815">
        <f t="shared" si="731"/>
        <v>265</v>
      </c>
      <c r="C11226" s="815">
        <f t="shared" si="732"/>
        <v>101</v>
      </c>
      <c r="D11226" s="815">
        <f t="shared" si="733"/>
        <v>102</v>
      </c>
      <c r="E11226" s="815">
        <v>1990</v>
      </c>
    </row>
    <row r="11227" spans="1:5">
      <c r="A11227" s="816">
        <f t="shared" si="730"/>
        <v>33139</v>
      </c>
      <c r="B11227" s="815">
        <f t="shared" si="731"/>
        <v>266</v>
      </c>
      <c r="C11227" s="815">
        <f t="shared" si="732"/>
        <v>100</v>
      </c>
      <c r="D11227" s="815">
        <f t="shared" si="733"/>
        <v>101</v>
      </c>
      <c r="E11227" s="815">
        <v>1990</v>
      </c>
    </row>
    <row r="11228" spans="1:5">
      <c r="A11228" s="816">
        <f t="shared" si="730"/>
        <v>33140</v>
      </c>
      <c r="B11228" s="815">
        <f t="shared" si="731"/>
        <v>267</v>
      </c>
      <c r="C11228" s="815">
        <f t="shared" si="732"/>
        <v>99</v>
      </c>
      <c r="D11228" s="815">
        <f t="shared" si="733"/>
        <v>100</v>
      </c>
      <c r="E11228" s="815">
        <v>1990</v>
      </c>
    </row>
    <row r="11229" spans="1:5">
      <c r="A11229" s="816">
        <f t="shared" si="730"/>
        <v>33141</v>
      </c>
      <c r="B11229" s="815">
        <f t="shared" si="731"/>
        <v>268</v>
      </c>
      <c r="C11229" s="815">
        <f t="shared" si="732"/>
        <v>98</v>
      </c>
      <c r="D11229" s="815">
        <f t="shared" si="733"/>
        <v>99</v>
      </c>
      <c r="E11229" s="815">
        <v>1990</v>
      </c>
    </row>
    <row r="11230" spans="1:5">
      <c r="A11230" s="816">
        <f t="shared" si="730"/>
        <v>33142</v>
      </c>
      <c r="B11230" s="815">
        <f t="shared" si="731"/>
        <v>269</v>
      </c>
      <c r="C11230" s="815">
        <f t="shared" si="732"/>
        <v>97</v>
      </c>
      <c r="D11230" s="815">
        <f t="shared" si="733"/>
        <v>98</v>
      </c>
      <c r="E11230" s="815">
        <v>1990</v>
      </c>
    </row>
    <row r="11231" spans="1:5">
      <c r="A11231" s="816">
        <f t="shared" si="730"/>
        <v>33143</v>
      </c>
      <c r="B11231" s="815">
        <f t="shared" si="731"/>
        <v>270</v>
      </c>
      <c r="C11231" s="815">
        <f t="shared" si="732"/>
        <v>96</v>
      </c>
      <c r="D11231" s="815">
        <f t="shared" si="733"/>
        <v>97</v>
      </c>
      <c r="E11231" s="815">
        <v>1990</v>
      </c>
    </row>
    <row r="11232" spans="1:5">
      <c r="A11232" s="816">
        <f t="shared" si="730"/>
        <v>33144</v>
      </c>
      <c r="B11232" s="815">
        <f t="shared" si="731"/>
        <v>271</v>
      </c>
      <c r="C11232" s="815">
        <f t="shared" si="732"/>
        <v>95</v>
      </c>
      <c r="D11232" s="815">
        <f t="shared" si="733"/>
        <v>96</v>
      </c>
      <c r="E11232" s="815">
        <v>1990</v>
      </c>
    </row>
    <row r="11233" spans="1:5">
      <c r="A11233" s="816">
        <f t="shared" si="730"/>
        <v>33145</v>
      </c>
      <c r="B11233" s="815">
        <f t="shared" si="731"/>
        <v>272</v>
      </c>
      <c r="C11233" s="815">
        <f t="shared" si="732"/>
        <v>94</v>
      </c>
      <c r="D11233" s="815">
        <f t="shared" si="733"/>
        <v>95</v>
      </c>
      <c r="E11233" s="815">
        <v>1990</v>
      </c>
    </row>
    <row r="11234" spans="1:5">
      <c r="A11234" s="816">
        <f t="shared" si="730"/>
        <v>33146</v>
      </c>
      <c r="B11234" s="815">
        <f t="shared" si="731"/>
        <v>273</v>
      </c>
      <c r="C11234" s="815">
        <f t="shared" si="732"/>
        <v>93</v>
      </c>
      <c r="D11234" s="815">
        <f t="shared" si="733"/>
        <v>94</v>
      </c>
      <c r="E11234" s="815">
        <v>1990</v>
      </c>
    </row>
    <row r="11235" spans="1:5">
      <c r="A11235" s="816">
        <f t="shared" si="730"/>
        <v>33147</v>
      </c>
      <c r="B11235" s="815">
        <f t="shared" si="731"/>
        <v>274</v>
      </c>
      <c r="C11235" s="815">
        <f t="shared" si="732"/>
        <v>92</v>
      </c>
      <c r="D11235" s="815">
        <f t="shared" si="733"/>
        <v>93</v>
      </c>
      <c r="E11235" s="815">
        <v>1990</v>
      </c>
    </row>
    <row r="11236" spans="1:5">
      <c r="A11236" s="816">
        <f t="shared" si="730"/>
        <v>33148</v>
      </c>
      <c r="B11236" s="815">
        <f t="shared" si="731"/>
        <v>275</v>
      </c>
      <c r="C11236" s="815">
        <f t="shared" si="732"/>
        <v>91</v>
      </c>
      <c r="D11236" s="815">
        <f t="shared" si="733"/>
        <v>92</v>
      </c>
      <c r="E11236" s="815">
        <v>1990</v>
      </c>
    </row>
    <row r="11237" spans="1:5">
      <c r="A11237" s="816">
        <f t="shared" si="730"/>
        <v>33149</v>
      </c>
      <c r="B11237" s="815">
        <f t="shared" si="731"/>
        <v>276</v>
      </c>
      <c r="C11237" s="815">
        <f t="shared" si="732"/>
        <v>90</v>
      </c>
      <c r="D11237" s="815">
        <f t="shared" si="733"/>
        <v>91</v>
      </c>
      <c r="E11237" s="815">
        <v>1990</v>
      </c>
    </row>
    <row r="11238" spans="1:5">
      <c r="A11238" s="816">
        <f t="shared" si="730"/>
        <v>33150</v>
      </c>
      <c r="B11238" s="815">
        <f t="shared" si="731"/>
        <v>277</v>
      </c>
      <c r="C11238" s="815">
        <f t="shared" si="732"/>
        <v>89</v>
      </c>
      <c r="D11238" s="815">
        <f t="shared" si="733"/>
        <v>90</v>
      </c>
      <c r="E11238" s="815">
        <v>1990</v>
      </c>
    </row>
    <row r="11239" spans="1:5">
      <c r="A11239" s="816">
        <f t="shared" si="730"/>
        <v>33151</v>
      </c>
      <c r="B11239" s="815">
        <f t="shared" si="731"/>
        <v>278</v>
      </c>
      <c r="C11239" s="815">
        <f t="shared" si="732"/>
        <v>88</v>
      </c>
      <c r="D11239" s="815">
        <f t="shared" si="733"/>
        <v>89</v>
      </c>
      <c r="E11239" s="815">
        <v>1990</v>
      </c>
    </row>
    <row r="11240" spans="1:5">
      <c r="A11240" s="816">
        <f t="shared" si="730"/>
        <v>33152</v>
      </c>
      <c r="B11240" s="815">
        <f t="shared" si="731"/>
        <v>279</v>
      </c>
      <c r="C11240" s="815">
        <f t="shared" si="732"/>
        <v>87</v>
      </c>
      <c r="D11240" s="815">
        <f t="shared" si="733"/>
        <v>88</v>
      </c>
      <c r="E11240" s="815">
        <v>1990</v>
      </c>
    </row>
    <row r="11241" spans="1:5">
      <c r="A11241" s="816">
        <f t="shared" si="730"/>
        <v>33153</v>
      </c>
      <c r="B11241" s="815">
        <f t="shared" si="731"/>
        <v>280</v>
      </c>
      <c r="C11241" s="815">
        <f t="shared" si="732"/>
        <v>86</v>
      </c>
      <c r="D11241" s="815">
        <f t="shared" si="733"/>
        <v>87</v>
      </c>
      <c r="E11241" s="815">
        <v>1990</v>
      </c>
    </row>
    <row r="11242" spans="1:5">
      <c r="A11242" s="816">
        <f t="shared" si="730"/>
        <v>33154</v>
      </c>
      <c r="B11242" s="815">
        <f t="shared" si="731"/>
        <v>281</v>
      </c>
      <c r="C11242" s="815">
        <f t="shared" si="732"/>
        <v>85</v>
      </c>
      <c r="D11242" s="815">
        <f t="shared" si="733"/>
        <v>86</v>
      </c>
      <c r="E11242" s="815">
        <v>1990</v>
      </c>
    </row>
    <row r="11243" spans="1:5">
      <c r="A11243" s="816">
        <f t="shared" si="730"/>
        <v>33155</v>
      </c>
      <c r="B11243" s="815">
        <f t="shared" si="731"/>
        <v>282</v>
      </c>
      <c r="C11243" s="815">
        <f t="shared" si="732"/>
        <v>84</v>
      </c>
      <c r="D11243" s="815">
        <f t="shared" si="733"/>
        <v>85</v>
      </c>
      <c r="E11243" s="815">
        <v>1990</v>
      </c>
    </row>
    <row r="11244" spans="1:5">
      <c r="A11244" s="816">
        <f t="shared" si="730"/>
        <v>33156</v>
      </c>
      <c r="B11244" s="815">
        <f t="shared" si="731"/>
        <v>283</v>
      </c>
      <c r="C11244" s="815">
        <f t="shared" si="732"/>
        <v>83</v>
      </c>
      <c r="D11244" s="815">
        <f t="shared" si="733"/>
        <v>84</v>
      </c>
      <c r="E11244" s="815">
        <v>1990</v>
      </c>
    </row>
    <row r="11245" spans="1:5">
      <c r="A11245" s="816">
        <f t="shared" si="730"/>
        <v>33157</v>
      </c>
      <c r="B11245" s="815">
        <f t="shared" si="731"/>
        <v>284</v>
      </c>
      <c r="C11245" s="815">
        <f t="shared" si="732"/>
        <v>82</v>
      </c>
      <c r="D11245" s="815">
        <f t="shared" si="733"/>
        <v>83</v>
      </c>
      <c r="E11245" s="815">
        <v>1990</v>
      </c>
    </row>
    <row r="11246" spans="1:5">
      <c r="A11246" s="816">
        <f t="shared" si="730"/>
        <v>33158</v>
      </c>
      <c r="B11246" s="815">
        <f t="shared" si="731"/>
        <v>285</v>
      </c>
      <c r="C11246" s="815">
        <f t="shared" si="732"/>
        <v>81</v>
      </c>
      <c r="D11246" s="815">
        <f t="shared" si="733"/>
        <v>82</v>
      </c>
      <c r="E11246" s="815">
        <v>1990</v>
      </c>
    </row>
    <row r="11247" spans="1:5">
      <c r="A11247" s="816">
        <f t="shared" si="730"/>
        <v>33159</v>
      </c>
      <c r="B11247" s="815">
        <f t="shared" si="731"/>
        <v>286</v>
      </c>
      <c r="C11247" s="815">
        <f t="shared" si="732"/>
        <v>80</v>
      </c>
      <c r="D11247" s="815">
        <f t="shared" si="733"/>
        <v>81</v>
      </c>
      <c r="E11247" s="815">
        <v>1990</v>
      </c>
    </row>
    <row r="11248" spans="1:5">
      <c r="A11248" s="816">
        <f t="shared" si="730"/>
        <v>33160</v>
      </c>
      <c r="B11248" s="815">
        <f t="shared" si="731"/>
        <v>287</v>
      </c>
      <c r="C11248" s="815">
        <f t="shared" si="732"/>
        <v>79</v>
      </c>
      <c r="D11248" s="815">
        <f t="shared" si="733"/>
        <v>80</v>
      </c>
      <c r="E11248" s="815">
        <v>1990</v>
      </c>
    </row>
    <row r="11249" spans="1:5">
      <c r="A11249" s="816">
        <f t="shared" si="730"/>
        <v>33161</v>
      </c>
      <c r="B11249" s="815">
        <f t="shared" si="731"/>
        <v>288</v>
      </c>
      <c r="C11249" s="815">
        <f t="shared" si="732"/>
        <v>78</v>
      </c>
      <c r="D11249" s="815">
        <f t="shared" si="733"/>
        <v>79</v>
      </c>
      <c r="E11249" s="815">
        <v>1990</v>
      </c>
    </row>
    <row r="11250" spans="1:5">
      <c r="A11250" s="816">
        <f t="shared" si="730"/>
        <v>33162</v>
      </c>
      <c r="B11250" s="815">
        <f t="shared" si="731"/>
        <v>289</v>
      </c>
      <c r="C11250" s="815">
        <f t="shared" si="732"/>
        <v>77</v>
      </c>
      <c r="D11250" s="815">
        <f t="shared" si="733"/>
        <v>78</v>
      </c>
      <c r="E11250" s="815">
        <v>1990</v>
      </c>
    </row>
    <row r="11251" spans="1:5">
      <c r="A11251" s="816">
        <f t="shared" ref="A11251:A11314" si="734">A11250+1</f>
        <v>33163</v>
      </c>
      <c r="B11251" s="815">
        <f t="shared" si="731"/>
        <v>290</v>
      </c>
      <c r="C11251" s="815">
        <f t="shared" si="732"/>
        <v>76</v>
      </c>
      <c r="D11251" s="815">
        <f t="shared" si="733"/>
        <v>77</v>
      </c>
      <c r="E11251" s="815">
        <v>1990</v>
      </c>
    </row>
    <row r="11252" spans="1:5">
      <c r="A11252" s="816">
        <f t="shared" si="734"/>
        <v>33164</v>
      </c>
      <c r="B11252" s="815">
        <f t="shared" si="731"/>
        <v>291</v>
      </c>
      <c r="C11252" s="815">
        <f t="shared" si="732"/>
        <v>75</v>
      </c>
      <c r="D11252" s="815">
        <f t="shared" si="733"/>
        <v>76</v>
      </c>
      <c r="E11252" s="815">
        <v>1990</v>
      </c>
    </row>
    <row r="11253" spans="1:5">
      <c r="A11253" s="816">
        <f t="shared" si="734"/>
        <v>33165</v>
      </c>
      <c r="B11253" s="815">
        <f t="shared" si="731"/>
        <v>292</v>
      </c>
      <c r="C11253" s="815">
        <f t="shared" si="732"/>
        <v>74</v>
      </c>
      <c r="D11253" s="815">
        <f t="shared" si="733"/>
        <v>75</v>
      </c>
      <c r="E11253" s="815">
        <v>1990</v>
      </c>
    </row>
    <row r="11254" spans="1:5">
      <c r="A11254" s="816">
        <f t="shared" si="734"/>
        <v>33166</v>
      </c>
      <c r="B11254" s="815">
        <f t="shared" si="731"/>
        <v>293</v>
      </c>
      <c r="C11254" s="815">
        <f t="shared" si="732"/>
        <v>73</v>
      </c>
      <c r="D11254" s="815">
        <f t="shared" si="733"/>
        <v>74</v>
      </c>
      <c r="E11254" s="815">
        <v>1990</v>
      </c>
    </row>
    <row r="11255" spans="1:5">
      <c r="A11255" s="816">
        <f t="shared" si="734"/>
        <v>33167</v>
      </c>
      <c r="B11255" s="815">
        <f t="shared" si="731"/>
        <v>294</v>
      </c>
      <c r="C11255" s="815">
        <f t="shared" si="732"/>
        <v>72</v>
      </c>
      <c r="D11255" s="815">
        <f t="shared" si="733"/>
        <v>73</v>
      </c>
      <c r="E11255" s="815">
        <v>1990</v>
      </c>
    </row>
    <row r="11256" spans="1:5">
      <c r="A11256" s="816">
        <f t="shared" si="734"/>
        <v>33168</v>
      </c>
      <c r="B11256" s="815">
        <f t="shared" si="731"/>
        <v>295</v>
      </c>
      <c r="C11256" s="815">
        <f t="shared" si="732"/>
        <v>71</v>
      </c>
      <c r="D11256" s="815">
        <f t="shared" si="733"/>
        <v>72</v>
      </c>
      <c r="E11256" s="815">
        <v>1990</v>
      </c>
    </row>
    <row r="11257" spans="1:5">
      <c r="A11257" s="816">
        <f t="shared" si="734"/>
        <v>33169</v>
      </c>
      <c r="B11257" s="815">
        <f t="shared" si="731"/>
        <v>296</v>
      </c>
      <c r="C11257" s="815">
        <f t="shared" si="732"/>
        <v>70</v>
      </c>
      <c r="D11257" s="815">
        <f t="shared" si="733"/>
        <v>71</v>
      </c>
      <c r="E11257" s="815">
        <v>1990</v>
      </c>
    </row>
    <row r="11258" spans="1:5">
      <c r="A11258" s="816">
        <f t="shared" si="734"/>
        <v>33170</v>
      </c>
      <c r="B11258" s="815">
        <f t="shared" si="731"/>
        <v>297</v>
      </c>
      <c r="C11258" s="815">
        <f t="shared" si="732"/>
        <v>69</v>
      </c>
      <c r="D11258" s="815">
        <f t="shared" si="733"/>
        <v>70</v>
      </c>
      <c r="E11258" s="815">
        <v>1990</v>
      </c>
    </row>
    <row r="11259" spans="1:5">
      <c r="A11259" s="816">
        <f t="shared" si="734"/>
        <v>33171</v>
      </c>
      <c r="B11259" s="815">
        <f t="shared" si="731"/>
        <v>298</v>
      </c>
      <c r="C11259" s="815">
        <f t="shared" si="732"/>
        <v>68</v>
      </c>
      <c r="D11259" s="815">
        <f t="shared" si="733"/>
        <v>69</v>
      </c>
      <c r="E11259" s="815">
        <v>1990</v>
      </c>
    </row>
    <row r="11260" spans="1:5">
      <c r="A11260" s="816">
        <f t="shared" si="734"/>
        <v>33172</v>
      </c>
      <c r="B11260" s="815">
        <f t="shared" si="731"/>
        <v>299</v>
      </c>
      <c r="C11260" s="815">
        <f t="shared" si="732"/>
        <v>67</v>
      </c>
      <c r="D11260" s="815">
        <f t="shared" si="733"/>
        <v>68</v>
      </c>
      <c r="E11260" s="815">
        <v>1990</v>
      </c>
    </row>
    <row r="11261" spans="1:5">
      <c r="A11261" s="816">
        <f t="shared" si="734"/>
        <v>33173</v>
      </c>
      <c r="B11261" s="815">
        <f t="shared" si="731"/>
        <v>300</v>
      </c>
      <c r="C11261" s="815">
        <f t="shared" si="732"/>
        <v>66</v>
      </c>
      <c r="D11261" s="815">
        <f t="shared" si="733"/>
        <v>67</v>
      </c>
      <c r="E11261" s="815">
        <v>1990</v>
      </c>
    </row>
    <row r="11262" spans="1:5">
      <c r="A11262" s="816">
        <f t="shared" si="734"/>
        <v>33174</v>
      </c>
      <c r="B11262" s="815">
        <f t="shared" si="731"/>
        <v>301</v>
      </c>
      <c r="C11262" s="815">
        <f t="shared" si="732"/>
        <v>65</v>
      </c>
      <c r="D11262" s="815">
        <f t="shared" si="733"/>
        <v>66</v>
      </c>
      <c r="E11262" s="815">
        <v>1990</v>
      </c>
    </row>
    <row r="11263" spans="1:5">
      <c r="A11263" s="816">
        <f t="shared" si="734"/>
        <v>33175</v>
      </c>
      <c r="B11263" s="815">
        <f t="shared" si="731"/>
        <v>302</v>
      </c>
      <c r="C11263" s="815">
        <f t="shared" si="732"/>
        <v>64</v>
      </c>
      <c r="D11263" s="815">
        <f t="shared" si="733"/>
        <v>65</v>
      </c>
      <c r="E11263" s="815">
        <v>1990</v>
      </c>
    </row>
    <row r="11264" spans="1:5">
      <c r="A11264" s="816">
        <f t="shared" si="734"/>
        <v>33176</v>
      </c>
      <c r="B11264" s="815">
        <f t="shared" si="731"/>
        <v>303</v>
      </c>
      <c r="C11264" s="815">
        <f t="shared" si="732"/>
        <v>63</v>
      </c>
      <c r="D11264" s="815">
        <f t="shared" si="733"/>
        <v>64</v>
      </c>
      <c r="E11264" s="815">
        <v>1990</v>
      </c>
    </row>
    <row r="11265" spans="1:5">
      <c r="A11265" s="816">
        <f t="shared" si="734"/>
        <v>33177</v>
      </c>
      <c r="B11265" s="815">
        <f t="shared" si="731"/>
        <v>304</v>
      </c>
      <c r="C11265" s="815">
        <f t="shared" si="732"/>
        <v>62</v>
      </c>
      <c r="D11265" s="815">
        <f t="shared" si="733"/>
        <v>63</v>
      </c>
      <c r="E11265" s="815">
        <v>1990</v>
      </c>
    </row>
    <row r="11266" spans="1:5">
      <c r="A11266" s="816">
        <f t="shared" si="734"/>
        <v>33178</v>
      </c>
      <c r="B11266" s="815">
        <f t="shared" si="731"/>
        <v>305</v>
      </c>
      <c r="C11266" s="815">
        <f t="shared" si="732"/>
        <v>61</v>
      </c>
      <c r="D11266" s="815">
        <f t="shared" si="733"/>
        <v>62</v>
      </c>
      <c r="E11266" s="815">
        <v>1990</v>
      </c>
    </row>
    <row r="11267" spans="1:5">
      <c r="A11267" s="816">
        <f t="shared" si="734"/>
        <v>33179</v>
      </c>
      <c r="B11267" s="815">
        <f t="shared" si="731"/>
        <v>306</v>
      </c>
      <c r="C11267" s="815">
        <f t="shared" si="732"/>
        <v>60</v>
      </c>
      <c r="D11267" s="815">
        <f t="shared" si="733"/>
        <v>61</v>
      </c>
      <c r="E11267" s="815">
        <v>1990</v>
      </c>
    </row>
    <row r="11268" spans="1:5">
      <c r="A11268" s="816">
        <f t="shared" si="734"/>
        <v>33180</v>
      </c>
      <c r="B11268" s="815">
        <f t="shared" si="731"/>
        <v>307</v>
      </c>
      <c r="C11268" s="815">
        <f t="shared" si="732"/>
        <v>59</v>
      </c>
      <c r="D11268" s="815">
        <f t="shared" si="733"/>
        <v>60</v>
      </c>
      <c r="E11268" s="815">
        <v>1990</v>
      </c>
    </row>
    <row r="11269" spans="1:5">
      <c r="A11269" s="816">
        <f t="shared" si="734"/>
        <v>33181</v>
      </c>
      <c r="B11269" s="815">
        <f t="shared" si="731"/>
        <v>308</v>
      </c>
      <c r="C11269" s="815">
        <f t="shared" si="732"/>
        <v>58</v>
      </c>
      <c r="D11269" s="815">
        <f t="shared" si="733"/>
        <v>59</v>
      </c>
      <c r="E11269" s="815">
        <v>1990</v>
      </c>
    </row>
    <row r="11270" spans="1:5">
      <c r="A11270" s="816">
        <f t="shared" si="734"/>
        <v>33182</v>
      </c>
      <c r="B11270" s="815">
        <f t="shared" si="731"/>
        <v>309</v>
      </c>
      <c r="C11270" s="815">
        <f t="shared" si="732"/>
        <v>57</v>
      </c>
      <c r="D11270" s="815">
        <f t="shared" si="733"/>
        <v>58</v>
      </c>
      <c r="E11270" s="815">
        <v>1990</v>
      </c>
    </row>
    <row r="11271" spans="1:5">
      <c r="A11271" s="816">
        <f t="shared" si="734"/>
        <v>33183</v>
      </c>
      <c r="B11271" s="815">
        <f t="shared" si="731"/>
        <v>310</v>
      </c>
      <c r="C11271" s="815">
        <f t="shared" si="732"/>
        <v>56</v>
      </c>
      <c r="D11271" s="815">
        <f t="shared" si="733"/>
        <v>57</v>
      </c>
      <c r="E11271" s="815">
        <v>1990</v>
      </c>
    </row>
    <row r="11272" spans="1:5">
      <c r="A11272" s="816">
        <f t="shared" si="734"/>
        <v>33184</v>
      </c>
      <c r="B11272" s="815">
        <f t="shared" si="731"/>
        <v>311</v>
      </c>
      <c r="C11272" s="815">
        <f t="shared" si="732"/>
        <v>55</v>
      </c>
      <c r="D11272" s="815">
        <f t="shared" si="733"/>
        <v>56</v>
      </c>
      <c r="E11272" s="815">
        <v>1990</v>
      </c>
    </row>
    <row r="11273" spans="1:5">
      <c r="A11273" s="816">
        <f t="shared" si="734"/>
        <v>33185</v>
      </c>
      <c r="B11273" s="815">
        <f t="shared" si="731"/>
        <v>312</v>
      </c>
      <c r="C11273" s="815">
        <f t="shared" si="732"/>
        <v>54</v>
      </c>
      <c r="D11273" s="815">
        <f t="shared" si="733"/>
        <v>55</v>
      </c>
      <c r="E11273" s="815">
        <v>1990</v>
      </c>
    </row>
    <row r="11274" spans="1:5">
      <c r="A11274" s="816">
        <f t="shared" si="734"/>
        <v>33186</v>
      </c>
      <c r="B11274" s="815">
        <f t="shared" si="731"/>
        <v>313</v>
      </c>
      <c r="C11274" s="815">
        <f t="shared" si="732"/>
        <v>53</v>
      </c>
      <c r="D11274" s="815">
        <f t="shared" si="733"/>
        <v>54</v>
      </c>
      <c r="E11274" s="815">
        <v>1990</v>
      </c>
    </row>
    <row r="11275" spans="1:5">
      <c r="A11275" s="816">
        <f t="shared" si="734"/>
        <v>33187</v>
      </c>
      <c r="B11275" s="815">
        <f t="shared" si="731"/>
        <v>314</v>
      </c>
      <c r="C11275" s="815">
        <f t="shared" si="732"/>
        <v>52</v>
      </c>
      <c r="D11275" s="815">
        <f t="shared" si="733"/>
        <v>53</v>
      </c>
      <c r="E11275" s="815">
        <v>1990</v>
      </c>
    </row>
    <row r="11276" spans="1:5">
      <c r="A11276" s="816">
        <f t="shared" si="734"/>
        <v>33188</v>
      </c>
      <c r="B11276" s="815">
        <f t="shared" si="731"/>
        <v>315</v>
      </c>
      <c r="C11276" s="815">
        <f t="shared" si="732"/>
        <v>51</v>
      </c>
      <c r="D11276" s="815">
        <f t="shared" si="733"/>
        <v>52</v>
      </c>
      <c r="E11276" s="815">
        <v>1990</v>
      </c>
    </row>
    <row r="11277" spans="1:5">
      <c r="A11277" s="816">
        <f t="shared" si="734"/>
        <v>33189</v>
      </c>
      <c r="B11277" s="815">
        <f t="shared" si="731"/>
        <v>316</v>
      </c>
      <c r="C11277" s="815">
        <f t="shared" si="732"/>
        <v>50</v>
      </c>
      <c r="D11277" s="815">
        <f t="shared" si="733"/>
        <v>51</v>
      </c>
      <c r="E11277" s="815">
        <v>1990</v>
      </c>
    </row>
    <row r="11278" spans="1:5">
      <c r="A11278" s="816">
        <f t="shared" si="734"/>
        <v>33190</v>
      </c>
      <c r="B11278" s="815">
        <f t="shared" si="731"/>
        <v>317</v>
      </c>
      <c r="C11278" s="815">
        <f t="shared" si="732"/>
        <v>49</v>
      </c>
      <c r="D11278" s="815">
        <f t="shared" si="733"/>
        <v>50</v>
      </c>
      <c r="E11278" s="815">
        <v>1990</v>
      </c>
    </row>
    <row r="11279" spans="1:5">
      <c r="A11279" s="816">
        <f t="shared" si="734"/>
        <v>33191</v>
      </c>
      <c r="B11279" s="815">
        <f t="shared" si="731"/>
        <v>318</v>
      </c>
      <c r="C11279" s="815">
        <f t="shared" si="732"/>
        <v>48</v>
      </c>
      <c r="D11279" s="815">
        <f t="shared" si="733"/>
        <v>49</v>
      </c>
      <c r="E11279" s="815">
        <v>1990</v>
      </c>
    </row>
    <row r="11280" spans="1:5">
      <c r="A11280" s="816">
        <f t="shared" si="734"/>
        <v>33192</v>
      </c>
      <c r="B11280" s="815">
        <f t="shared" si="731"/>
        <v>319</v>
      </c>
      <c r="C11280" s="815">
        <f t="shared" si="732"/>
        <v>47</v>
      </c>
      <c r="D11280" s="815">
        <f t="shared" si="733"/>
        <v>48</v>
      </c>
      <c r="E11280" s="815">
        <v>1990</v>
      </c>
    </row>
    <row r="11281" spans="1:5">
      <c r="A11281" s="816">
        <f t="shared" si="734"/>
        <v>33193</v>
      </c>
      <c r="B11281" s="815">
        <f t="shared" si="731"/>
        <v>320</v>
      </c>
      <c r="C11281" s="815">
        <f t="shared" si="732"/>
        <v>46</v>
      </c>
      <c r="D11281" s="815">
        <f t="shared" si="733"/>
        <v>47</v>
      </c>
      <c r="E11281" s="815">
        <v>1990</v>
      </c>
    </row>
    <row r="11282" spans="1:5">
      <c r="A11282" s="816">
        <f t="shared" si="734"/>
        <v>33194</v>
      </c>
      <c r="B11282" s="815">
        <f t="shared" si="731"/>
        <v>321</v>
      </c>
      <c r="C11282" s="815">
        <f t="shared" si="732"/>
        <v>45</v>
      </c>
      <c r="D11282" s="815">
        <f t="shared" si="733"/>
        <v>46</v>
      </c>
      <c r="E11282" s="815">
        <v>1990</v>
      </c>
    </row>
    <row r="11283" spans="1:5">
      <c r="A11283" s="816">
        <f t="shared" si="734"/>
        <v>33195</v>
      </c>
      <c r="B11283" s="815">
        <f t="shared" si="731"/>
        <v>322</v>
      </c>
      <c r="C11283" s="815">
        <f t="shared" si="732"/>
        <v>44</v>
      </c>
      <c r="D11283" s="815">
        <f t="shared" si="733"/>
        <v>45</v>
      </c>
      <c r="E11283" s="815">
        <v>1990</v>
      </c>
    </row>
    <row r="11284" spans="1:5">
      <c r="A11284" s="816">
        <f t="shared" si="734"/>
        <v>33196</v>
      </c>
      <c r="B11284" s="815">
        <f t="shared" ref="B11284:B11326" si="735">B11283+1</f>
        <v>323</v>
      </c>
      <c r="C11284" s="815">
        <f t="shared" ref="C11284:C11326" si="736">C11283-1</f>
        <v>43</v>
      </c>
      <c r="D11284" s="815">
        <f t="shared" ref="D11284:D11327" si="737">D11283-1</f>
        <v>44</v>
      </c>
      <c r="E11284" s="815">
        <v>1990</v>
      </c>
    </row>
    <row r="11285" spans="1:5">
      <c r="A11285" s="816">
        <f t="shared" si="734"/>
        <v>33197</v>
      </c>
      <c r="B11285" s="815">
        <f t="shared" si="735"/>
        <v>324</v>
      </c>
      <c r="C11285" s="815">
        <f t="shared" si="736"/>
        <v>42</v>
      </c>
      <c r="D11285" s="815">
        <f t="shared" si="737"/>
        <v>43</v>
      </c>
      <c r="E11285" s="815">
        <v>1990</v>
      </c>
    </row>
    <row r="11286" spans="1:5">
      <c r="A11286" s="816">
        <f t="shared" si="734"/>
        <v>33198</v>
      </c>
      <c r="B11286" s="815">
        <f t="shared" si="735"/>
        <v>325</v>
      </c>
      <c r="C11286" s="815">
        <f t="shared" si="736"/>
        <v>41</v>
      </c>
      <c r="D11286" s="815">
        <f t="shared" si="737"/>
        <v>42</v>
      </c>
      <c r="E11286" s="815">
        <v>1990</v>
      </c>
    </row>
    <row r="11287" spans="1:5">
      <c r="A11287" s="816">
        <f t="shared" si="734"/>
        <v>33199</v>
      </c>
      <c r="B11287" s="815">
        <f t="shared" si="735"/>
        <v>326</v>
      </c>
      <c r="C11287" s="815">
        <f t="shared" si="736"/>
        <v>40</v>
      </c>
      <c r="D11287" s="815">
        <f t="shared" si="737"/>
        <v>41</v>
      </c>
      <c r="E11287" s="815">
        <v>1990</v>
      </c>
    </row>
    <row r="11288" spans="1:5">
      <c r="A11288" s="816">
        <f t="shared" si="734"/>
        <v>33200</v>
      </c>
      <c r="B11288" s="815">
        <f t="shared" si="735"/>
        <v>327</v>
      </c>
      <c r="C11288" s="815">
        <f t="shared" si="736"/>
        <v>39</v>
      </c>
      <c r="D11288" s="815">
        <f t="shared" si="737"/>
        <v>40</v>
      </c>
      <c r="E11288" s="815">
        <v>1990</v>
      </c>
    </row>
    <row r="11289" spans="1:5">
      <c r="A11289" s="816">
        <f t="shared" si="734"/>
        <v>33201</v>
      </c>
      <c r="B11289" s="815">
        <f t="shared" si="735"/>
        <v>328</v>
      </c>
      <c r="C11289" s="815">
        <f t="shared" si="736"/>
        <v>38</v>
      </c>
      <c r="D11289" s="815">
        <f t="shared" si="737"/>
        <v>39</v>
      </c>
      <c r="E11289" s="815">
        <v>1990</v>
      </c>
    </row>
    <row r="11290" spans="1:5">
      <c r="A11290" s="816">
        <f t="shared" si="734"/>
        <v>33202</v>
      </c>
      <c r="B11290" s="815">
        <f t="shared" si="735"/>
        <v>329</v>
      </c>
      <c r="C11290" s="815">
        <f t="shared" si="736"/>
        <v>37</v>
      </c>
      <c r="D11290" s="815">
        <f t="shared" si="737"/>
        <v>38</v>
      </c>
      <c r="E11290" s="815">
        <v>1990</v>
      </c>
    </row>
    <row r="11291" spans="1:5">
      <c r="A11291" s="816">
        <f t="shared" si="734"/>
        <v>33203</v>
      </c>
      <c r="B11291" s="815">
        <f t="shared" si="735"/>
        <v>330</v>
      </c>
      <c r="C11291" s="815">
        <f t="shared" si="736"/>
        <v>36</v>
      </c>
      <c r="D11291" s="815">
        <f t="shared" si="737"/>
        <v>37</v>
      </c>
      <c r="E11291" s="815">
        <v>1990</v>
      </c>
    </row>
    <row r="11292" spans="1:5">
      <c r="A11292" s="816">
        <f t="shared" si="734"/>
        <v>33204</v>
      </c>
      <c r="B11292" s="815">
        <f t="shared" si="735"/>
        <v>331</v>
      </c>
      <c r="C11292" s="815">
        <f t="shared" si="736"/>
        <v>35</v>
      </c>
      <c r="D11292" s="815">
        <f t="shared" si="737"/>
        <v>36</v>
      </c>
      <c r="E11292" s="815">
        <v>1990</v>
      </c>
    </row>
    <row r="11293" spans="1:5">
      <c r="A11293" s="816">
        <f t="shared" si="734"/>
        <v>33205</v>
      </c>
      <c r="B11293" s="815">
        <f t="shared" si="735"/>
        <v>332</v>
      </c>
      <c r="C11293" s="815">
        <f t="shared" si="736"/>
        <v>34</v>
      </c>
      <c r="D11293" s="815">
        <f t="shared" si="737"/>
        <v>35</v>
      </c>
      <c r="E11293" s="815">
        <v>1990</v>
      </c>
    </row>
    <row r="11294" spans="1:5">
      <c r="A11294" s="816">
        <f t="shared" si="734"/>
        <v>33206</v>
      </c>
      <c r="B11294" s="815">
        <f t="shared" si="735"/>
        <v>333</v>
      </c>
      <c r="C11294" s="815">
        <f t="shared" si="736"/>
        <v>33</v>
      </c>
      <c r="D11294" s="815">
        <f t="shared" si="737"/>
        <v>34</v>
      </c>
      <c r="E11294" s="815">
        <v>1990</v>
      </c>
    </row>
    <row r="11295" spans="1:5">
      <c r="A11295" s="816">
        <f t="shared" si="734"/>
        <v>33207</v>
      </c>
      <c r="B11295" s="815">
        <f t="shared" si="735"/>
        <v>334</v>
      </c>
      <c r="C11295" s="815">
        <f t="shared" si="736"/>
        <v>32</v>
      </c>
      <c r="D11295" s="815">
        <f t="shared" si="737"/>
        <v>33</v>
      </c>
      <c r="E11295" s="815">
        <v>1990</v>
      </c>
    </row>
    <row r="11296" spans="1:5">
      <c r="A11296" s="816">
        <f t="shared" si="734"/>
        <v>33208</v>
      </c>
      <c r="B11296" s="815">
        <f t="shared" si="735"/>
        <v>335</v>
      </c>
      <c r="C11296" s="815">
        <f t="shared" si="736"/>
        <v>31</v>
      </c>
      <c r="D11296" s="815">
        <f t="shared" si="737"/>
        <v>32</v>
      </c>
      <c r="E11296" s="815">
        <v>1990</v>
      </c>
    </row>
    <row r="11297" spans="1:5">
      <c r="A11297" s="816">
        <f t="shared" si="734"/>
        <v>33209</v>
      </c>
      <c r="B11297" s="815">
        <f t="shared" si="735"/>
        <v>336</v>
      </c>
      <c r="C11297" s="815">
        <f t="shared" si="736"/>
        <v>30</v>
      </c>
      <c r="D11297" s="815">
        <f t="shared" si="737"/>
        <v>31</v>
      </c>
      <c r="E11297" s="815">
        <v>1990</v>
      </c>
    </row>
    <row r="11298" spans="1:5">
      <c r="A11298" s="816">
        <f t="shared" si="734"/>
        <v>33210</v>
      </c>
      <c r="B11298" s="815">
        <f t="shared" si="735"/>
        <v>337</v>
      </c>
      <c r="C11298" s="815">
        <f t="shared" si="736"/>
        <v>29</v>
      </c>
      <c r="D11298" s="815">
        <f t="shared" si="737"/>
        <v>30</v>
      </c>
      <c r="E11298" s="815">
        <v>1990</v>
      </c>
    </row>
    <row r="11299" spans="1:5">
      <c r="A11299" s="816">
        <f t="shared" si="734"/>
        <v>33211</v>
      </c>
      <c r="B11299" s="815">
        <f t="shared" si="735"/>
        <v>338</v>
      </c>
      <c r="C11299" s="815">
        <f t="shared" si="736"/>
        <v>28</v>
      </c>
      <c r="D11299" s="815">
        <f t="shared" si="737"/>
        <v>29</v>
      </c>
      <c r="E11299" s="815">
        <v>1990</v>
      </c>
    </row>
    <row r="11300" spans="1:5">
      <c r="A11300" s="816">
        <f t="shared" si="734"/>
        <v>33212</v>
      </c>
      <c r="B11300" s="815">
        <f t="shared" si="735"/>
        <v>339</v>
      </c>
      <c r="C11300" s="815">
        <f t="shared" si="736"/>
        <v>27</v>
      </c>
      <c r="D11300" s="815">
        <f t="shared" si="737"/>
        <v>28</v>
      </c>
      <c r="E11300" s="815">
        <v>1990</v>
      </c>
    </row>
    <row r="11301" spans="1:5">
      <c r="A11301" s="816">
        <f t="shared" si="734"/>
        <v>33213</v>
      </c>
      <c r="B11301" s="815">
        <f t="shared" si="735"/>
        <v>340</v>
      </c>
      <c r="C11301" s="815">
        <f t="shared" si="736"/>
        <v>26</v>
      </c>
      <c r="D11301" s="815">
        <f t="shared" si="737"/>
        <v>27</v>
      </c>
      <c r="E11301" s="815">
        <v>1990</v>
      </c>
    </row>
    <row r="11302" spans="1:5">
      <c r="A11302" s="816">
        <f t="shared" si="734"/>
        <v>33214</v>
      </c>
      <c r="B11302" s="815">
        <f t="shared" si="735"/>
        <v>341</v>
      </c>
      <c r="C11302" s="815">
        <f t="shared" si="736"/>
        <v>25</v>
      </c>
      <c r="D11302" s="815">
        <f t="shared" si="737"/>
        <v>26</v>
      </c>
      <c r="E11302" s="815">
        <v>1990</v>
      </c>
    </row>
    <row r="11303" spans="1:5">
      <c r="A11303" s="816">
        <f t="shared" si="734"/>
        <v>33215</v>
      </c>
      <c r="B11303" s="815">
        <f t="shared" si="735"/>
        <v>342</v>
      </c>
      <c r="C11303" s="815">
        <f t="shared" si="736"/>
        <v>24</v>
      </c>
      <c r="D11303" s="815">
        <f t="shared" si="737"/>
        <v>25</v>
      </c>
      <c r="E11303" s="815">
        <v>1990</v>
      </c>
    </row>
    <row r="11304" spans="1:5">
      <c r="A11304" s="816">
        <f t="shared" si="734"/>
        <v>33216</v>
      </c>
      <c r="B11304" s="815">
        <f t="shared" si="735"/>
        <v>343</v>
      </c>
      <c r="C11304" s="815">
        <f t="shared" si="736"/>
        <v>23</v>
      </c>
      <c r="D11304" s="815">
        <f t="shared" si="737"/>
        <v>24</v>
      </c>
      <c r="E11304" s="815">
        <v>1990</v>
      </c>
    </row>
    <row r="11305" spans="1:5">
      <c r="A11305" s="816">
        <f t="shared" si="734"/>
        <v>33217</v>
      </c>
      <c r="B11305" s="815">
        <f t="shared" si="735"/>
        <v>344</v>
      </c>
      <c r="C11305" s="815">
        <f t="shared" si="736"/>
        <v>22</v>
      </c>
      <c r="D11305" s="815">
        <f t="shared" si="737"/>
        <v>23</v>
      </c>
      <c r="E11305" s="815">
        <v>1990</v>
      </c>
    </row>
    <row r="11306" spans="1:5">
      <c r="A11306" s="816">
        <f t="shared" si="734"/>
        <v>33218</v>
      </c>
      <c r="B11306" s="815">
        <f t="shared" si="735"/>
        <v>345</v>
      </c>
      <c r="C11306" s="815">
        <f t="shared" si="736"/>
        <v>21</v>
      </c>
      <c r="D11306" s="815">
        <f t="shared" si="737"/>
        <v>22</v>
      </c>
      <c r="E11306" s="815">
        <v>1990</v>
      </c>
    </row>
    <row r="11307" spans="1:5">
      <c r="A11307" s="816">
        <f t="shared" si="734"/>
        <v>33219</v>
      </c>
      <c r="B11307" s="815">
        <f t="shared" si="735"/>
        <v>346</v>
      </c>
      <c r="C11307" s="815">
        <f t="shared" si="736"/>
        <v>20</v>
      </c>
      <c r="D11307" s="815">
        <f t="shared" si="737"/>
        <v>21</v>
      </c>
      <c r="E11307" s="815">
        <v>1990</v>
      </c>
    </row>
    <row r="11308" spans="1:5">
      <c r="A11308" s="816">
        <f t="shared" si="734"/>
        <v>33220</v>
      </c>
      <c r="B11308" s="815">
        <f t="shared" si="735"/>
        <v>347</v>
      </c>
      <c r="C11308" s="815">
        <f t="shared" si="736"/>
        <v>19</v>
      </c>
      <c r="D11308" s="815">
        <f t="shared" si="737"/>
        <v>20</v>
      </c>
      <c r="E11308" s="815">
        <v>1990</v>
      </c>
    </row>
    <row r="11309" spans="1:5">
      <c r="A11309" s="816">
        <f t="shared" si="734"/>
        <v>33221</v>
      </c>
      <c r="B11309" s="815">
        <f t="shared" si="735"/>
        <v>348</v>
      </c>
      <c r="C11309" s="815">
        <f t="shared" si="736"/>
        <v>18</v>
      </c>
      <c r="D11309" s="815">
        <f t="shared" si="737"/>
        <v>19</v>
      </c>
      <c r="E11309" s="815">
        <v>1990</v>
      </c>
    </row>
    <row r="11310" spans="1:5">
      <c r="A11310" s="816">
        <f t="shared" si="734"/>
        <v>33222</v>
      </c>
      <c r="B11310" s="815">
        <f t="shared" si="735"/>
        <v>349</v>
      </c>
      <c r="C11310" s="815">
        <f t="shared" si="736"/>
        <v>17</v>
      </c>
      <c r="D11310" s="815">
        <f t="shared" si="737"/>
        <v>18</v>
      </c>
      <c r="E11310" s="815">
        <v>1990</v>
      </c>
    </row>
    <row r="11311" spans="1:5">
      <c r="A11311" s="816">
        <f t="shared" si="734"/>
        <v>33223</v>
      </c>
      <c r="B11311" s="815">
        <f t="shared" si="735"/>
        <v>350</v>
      </c>
      <c r="C11311" s="815">
        <f t="shared" si="736"/>
        <v>16</v>
      </c>
      <c r="D11311" s="815">
        <f t="shared" si="737"/>
        <v>17</v>
      </c>
      <c r="E11311" s="815">
        <v>1990</v>
      </c>
    </row>
    <row r="11312" spans="1:5">
      <c r="A11312" s="816">
        <f t="shared" si="734"/>
        <v>33224</v>
      </c>
      <c r="B11312" s="815">
        <f t="shared" si="735"/>
        <v>351</v>
      </c>
      <c r="C11312" s="815">
        <f t="shared" si="736"/>
        <v>15</v>
      </c>
      <c r="D11312" s="815">
        <f t="shared" si="737"/>
        <v>16</v>
      </c>
      <c r="E11312" s="815">
        <v>1990</v>
      </c>
    </row>
    <row r="11313" spans="1:5">
      <c r="A11313" s="816">
        <f t="shared" si="734"/>
        <v>33225</v>
      </c>
      <c r="B11313" s="815">
        <f t="shared" si="735"/>
        <v>352</v>
      </c>
      <c r="C11313" s="815">
        <f t="shared" si="736"/>
        <v>14</v>
      </c>
      <c r="D11313" s="815">
        <f t="shared" si="737"/>
        <v>15</v>
      </c>
      <c r="E11313" s="815">
        <v>1990</v>
      </c>
    </row>
    <row r="11314" spans="1:5">
      <c r="A11314" s="816">
        <f t="shared" si="734"/>
        <v>33226</v>
      </c>
      <c r="B11314" s="815">
        <f t="shared" si="735"/>
        <v>353</v>
      </c>
      <c r="C11314" s="815">
        <f t="shared" si="736"/>
        <v>13</v>
      </c>
      <c r="D11314" s="815">
        <f t="shared" si="737"/>
        <v>14</v>
      </c>
      <c r="E11314" s="815">
        <v>1990</v>
      </c>
    </row>
    <row r="11315" spans="1:5">
      <c r="A11315" s="816">
        <f t="shared" ref="A11315:A11378" si="738">A11314+1</f>
        <v>33227</v>
      </c>
      <c r="B11315" s="815">
        <f t="shared" si="735"/>
        <v>354</v>
      </c>
      <c r="C11315" s="815">
        <f t="shared" si="736"/>
        <v>12</v>
      </c>
      <c r="D11315" s="815">
        <f t="shared" si="737"/>
        <v>13</v>
      </c>
      <c r="E11315" s="815">
        <v>1990</v>
      </c>
    </row>
    <row r="11316" spans="1:5">
      <c r="A11316" s="816">
        <f t="shared" si="738"/>
        <v>33228</v>
      </c>
      <c r="B11316" s="815">
        <f t="shared" si="735"/>
        <v>355</v>
      </c>
      <c r="C11316" s="815">
        <f t="shared" si="736"/>
        <v>11</v>
      </c>
      <c r="D11316" s="815">
        <f t="shared" si="737"/>
        <v>12</v>
      </c>
      <c r="E11316" s="815">
        <v>1990</v>
      </c>
    </row>
    <row r="11317" spans="1:5">
      <c r="A11317" s="816">
        <f t="shared" si="738"/>
        <v>33229</v>
      </c>
      <c r="B11317" s="815">
        <f t="shared" si="735"/>
        <v>356</v>
      </c>
      <c r="C11317" s="815">
        <f t="shared" si="736"/>
        <v>10</v>
      </c>
      <c r="D11317" s="815">
        <f t="shared" si="737"/>
        <v>11</v>
      </c>
      <c r="E11317" s="815">
        <v>1990</v>
      </c>
    </row>
    <row r="11318" spans="1:5">
      <c r="A11318" s="816">
        <f t="shared" si="738"/>
        <v>33230</v>
      </c>
      <c r="B11318" s="815">
        <f t="shared" si="735"/>
        <v>357</v>
      </c>
      <c r="C11318" s="815">
        <f t="shared" si="736"/>
        <v>9</v>
      </c>
      <c r="D11318" s="815">
        <f t="shared" si="737"/>
        <v>10</v>
      </c>
      <c r="E11318" s="815">
        <v>1990</v>
      </c>
    </row>
    <row r="11319" spans="1:5">
      <c r="A11319" s="816">
        <f t="shared" si="738"/>
        <v>33231</v>
      </c>
      <c r="B11319" s="815">
        <f t="shared" si="735"/>
        <v>358</v>
      </c>
      <c r="C11319" s="815">
        <f t="shared" si="736"/>
        <v>8</v>
      </c>
      <c r="D11319" s="815">
        <f t="shared" si="737"/>
        <v>9</v>
      </c>
      <c r="E11319" s="815">
        <v>1990</v>
      </c>
    </row>
    <row r="11320" spans="1:5">
      <c r="A11320" s="816">
        <f t="shared" si="738"/>
        <v>33232</v>
      </c>
      <c r="B11320" s="815">
        <f t="shared" si="735"/>
        <v>359</v>
      </c>
      <c r="C11320" s="815">
        <f t="shared" si="736"/>
        <v>7</v>
      </c>
      <c r="D11320" s="815">
        <f t="shared" si="737"/>
        <v>8</v>
      </c>
      <c r="E11320" s="815">
        <v>1990</v>
      </c>
    </row>
    <row r="11321" spans="1:5">
      <c r="A11321" s="816">
        <f t="shared" si="738"/>
        <v>33233</v>
      </c>
      <c r="B11321" s="815">
        <f t="shared" si="735"/>
        <v>360</v>
      </c>
      <c r="C11321" s="815">
        <f t="shared" si="736"/>
        <v>6</v>
      </c>
      <c r="D11321" s="815">
        <f t="shared" si="737"/>
        <v>7</v>
      </c>
      <c r="E11321" s="815">
        <v>1990</v>
      </c>
    </row>
    <row r="11322" spans="1:5">
      <c r="A11322" s="816">
        <f t="shared" si="738"/>
        <v>33234</v>
      </c>
      <c r="B11322" s="815">
        <f t="shared" si="735"/>
        <v>361</v>
      </c>
      <c r="C11322" s="815">
        <f t="shared" si="736"/>
        <v>5</v>
      </c>
      <c r="D11322" s="815">
        <f t="shared" si="737"/>
        <v>6</v>
      </c>
      <c r="E11322" s="815">
        <v>1990</v>
      </c>
    </row>
    <row r="11323" spans="1:5">
      <c r="A11323" s="816">
        <f t="shared" si="738"/>
        <v>33235</v>
      </c>
      <c r="B11323" s="815">
        <f t="shared" si="735"/>
        <v>362</v>
      </c>
      <c r="C11323" s="815">
        <f t="shared" si="736"/>
        <v>4</v>
      </c>
      <c r="D11323" s="815">
        <f t="shared" si="737"/>
        <v>5</v>
      </c>
      <c r="E11323" s="815">
        <v>1990</v>
      </c>
    </row>
    <row r="11324" spans="1:5">
      <c r="A11324" s="816">
        <f t="shared" si="738"/>
        <v>33236</v>
      </c>
      <c r="B11324" s="815">
        <f t="shared" si="735"/>
        <v>363</v>
      </c>
      <c r="C11324" s="815">
        <f t="shared" si="736"/>
        <v>3</v>
      </c>
      <c r="D11324" s="815">
        <f t="shared" si="737"/>
        <v>4</v>
      </c>
      <c r="E11324" s="815">
        <v>1990</v>
      </c>
    </row>
    <row r="11325" spans="1:5">
      <c r="A11325" s="816">
        <f t="shared" si="738"/>
        <v>33237</v>
      </c>
      <c r="B11325" s="815">
        <f t="shared" si="735"/>
        <v>364</v>
      </c>
      <c r="C11325" s="815">
        <f t="shared" si="736"/>
        <v>2</v>
      </c>
      <c r="D11325" s="815">
        <f t="shared" si="737"/>
        <v>3</v>
      </c>
      <c r="E11325" s="815">
        <v>1990</v>
      </c>
    </row>
    <row r="11326" spans="1:5">
      <c r="A11326" s="816">
        <f t="shared" si="738"/>
        <v>33238</v>
      </c>
      <c r="B11326" s="815">
        <f t="shared" si="735"/>
        <v>365</v>
      </c>
      <c r="C11326" s="815">
        <f t="shared" si="736"/>
        <v>1</v>
      </c>
      <c r="D11326" s="815">
        <f t="shared" si="737"/>
        <v>2</v>
      </c>
      <c r="E11326" s="815">
        <v>1990</v>
      </c>
    </row>
    <row r="11327" spans="1:5">
      <c r="A11327" s="816">
        <f t="shared" si="738"/>
        <v>33239</v>
      </c>
      <c r="B11327" s="815">
        <v>1</v>
      </c>
      <c r="C11327" s="815">
        <v>365</v>
      </c>
      <c r="D11327" s="815">
        <f t="shared" si="737"/>
        <v>1</v>
      </c>
      <c r="E11327" s="815">
        <v>1991</v>
      </c>
    </row>
    <row r="11328" spans="1:5">
      <c r="A11328" s="816">
        <f t="shared" si="738"/>
        <v>33240</v>
      </c>
      <c r="B11328" s="815">
        <f>B11327+1</f>
        <v>2</v>
      </c>
      <c r="C11328" s="815">
        <f>C11327-1</f>
        <v>364</v>
      </c>
      <c r="D11328" s="815">
        <v>365</v>
      </c>
      <c r="E11328" s="815">
        <v>1991</v>
      </c>
    </row>
    <row r="11329" spans="1:5">
      <c r="A11329" s="816">
        <f t="shared" si="738"/>
        <v>33241</v>
      </c>
      <c r="B11329" s="815">
        <f t="shared" ref="B11329:B11392" si="739">B11328+1</f>
        <v>3</v>
      </c>
      <c r="C11329" s="815">
        <f t="shared" ref="C11329:C11392" si="740">C11328-1</f>
        <v>363</v>
      </c>
      <c r="D11329" s="815">
        <f t="shared" ref="D11329:D11392" si="741">D11328-1</f>
        <v>364</v>
      </c>
      <c r="E11329" s="815">
        <v>1991</v>
      </c>
    </row>
    <row r="11330" spans="1:5">
      <c r="A11330" s="816">
        <f t="shared" si="738"/>
        <v>33242</v>
      </c>
      <c r="B11330" s="815">
        <f t="shared" si="739"/>
        <v>4</v>
      </c>
      <c r="C11330" s="815">
        <f t="shared" si="740"/>
        <v>362</v>
      </c>
      <c r="D11330" s="815">
        <f t="shared" si="741"/>
        <v>363</v>
      </c>
      <c r="E11330" s="815">
        <v>1991</v>
      </c>
    </row>
    <row r="11331" spans="1:5">
      <c r="A11331" s="816">
        <f t="shared" si="738"/>
        <v>33243</v>
      </c>
      <c r="B11331" s="815">
        <f t="shared" si="739"/>
        <v>5</v>
      </c>
      <c r="C11331" s="815">
        <f t="shared" si="740"/>
        <v>361</v>
      </c>
      <c r="D11331" s="815">
        <f t="shared" si="741"/>
        <v>362</v>
      </c>
      <c r="E11331" s="815">
        <v>1991</v>
      </c>
    </row>
    <row r="11332" spans="1:5">
      <c r="A11332" s="816">
        <f t="shared" si="738"/>
        <v>33244</v>
      </c>
      <c r="B11332" s="815">
        <f t="shared" si="739"/>
        <v>6</v>
      </c>
      <c r="C11332" s="815">
        <f t="shared" si="740"/>
        <v>360</v>
      </c>
      <c r="D11332" s="815">
        <f t="shared" si="741"/>
        <v>361</v>
      </c>
      <c r="E11332" s="815">
        <v>1991</v>
      </c>
    </row>
    <row r="11333" spans="1:5">
      <c r="A11333" s="816">
        <f t="shared" si="738"/>
        <v>33245</v>
      </c>
      <c r="B11333" s="815">
        <f t="shared" si="739"/>
        <v>7</v>
      </c>
      <c r="C11333" s="815">
        <f t="shared" si="740"/>
        <v>359</v>
      </c>
      <c r="D11333" s="815">
        <f t="shared" si="741"/>
        <v>360</v>
      </c>
      <c r="E11333" s="815">
        <v>1991</v>
      </c>
    </row>
    <row r="11334" spans="1:5">
      <c r="A11334" s="816">
        <f t="shared" si="738"/>
        <v>33246</v>
      </c>
      <c r="B11334" s="815">
        <f t="shared" si="739"/>
        <v>8</v>
      </c>
      <c r="C11334" s="815">
        <f t="shared" si="740"/>
        <v>358</v>
      </c>
      <c r="D11334" s="815">
        <f t="shared" si="741"/>
        <v>359</v>
      </c>
      <c r="E11334" s="815">
        <v>1991</v>
      </c>
    </row>
    <row r="11335" spans="1:5">
      <c r="A11335" s="816">
        <f t="shared" si="738"/>
        <v>33247</v>
      </c>
      <c r="B11335" s="815">
        <f t="shared" si="739"/>
        <v>9</v>
      </c>
      <c r="C11335" s="815">
        <f t="shared" si="740"/>
        <v>357</v>
      </c>
      <c r="D11335" s="815">
        <f t="shared" si="741"/>
        <v>358</v>
      </c>
      <c r="E11335" s="815">
        <v>1991</v>
      </c>
    </row>
    <row r="11336" spans="1:5">
      <c r="A11336" s="816">
        <f t="shared" si="738"/>
        <v>33248</v>
      </c>
      <c r="B11336" s="815">
        <f t="shared" si="739"/>
        <v>10</v>
      </c>
      <c r="C11336" s="815">
        <f t="shared" si="740"/>
        <v>356</v>
      </c>
      <c r="D11336" s="815">
        <f t="shared" si="741"/>
        <v>357</v>
      </c>
      <c r="E11336" s="815">
        <v>1991</v>
      </c>
    </row>
    <row r="11337" spans="1:5">
      <c r="A11337" s="816">
        <f t="shared" si="738"/>
        <v>33249</v>
      </c>
      <c r="B11337" s="815">
        <f t="shared" si="739"/>
        <v>11</v>
      </c>
      <c r="C11337" s="815">
        <f t="shared" si="740"/>
        <v>355</v>
      </c>
      <c r="D11337" s="815">
        <f t="shared" si="741"/>
        <v>356</v>
      </c>
      <c r="E11337" s="815">
        <v>1991</v>
      </c>
    </row>
    <row r="11338" spans="1:5">
      <c r="A11338" s="816">
        <f t="shared" si="738"/>
        <v>33250</v>
      </c>
      <c r="B11338" s="815">
        <f t="shared" si="739"/>
        <v>12</v>
      </c>
      <c r="C11338" s="815">
        <f t="shared" si="740"/>
        <v>354</v>
      </c>
      <c r="D11338" s="815">
        <f t="shared" si="741"/>
        <v>355</v>
      </c>
      <c r="E11338" s="815">
        <v>1991</v>
      </c>
    </row>
    <row r="11339" spans="1:5">
      <c r="A11339" s="816">
        <f t="shared" si="738"/>
        <v>33251</v>
      </c>
      <c r="B11339" s="815">
        <f t="shared" si="739"/>
        <v>13</v>
      </c>
      <c r="C11339" s="815">
        <f t="shared" si="740"/>
        <v>353</v>
      </c>
      <c r="D11339" s="815">
        <f t="shared" si="741"/>
        <v>354</v>
      </c>
      <c r="E11339" s="815">
        <v>1991</v>
      </c>
    </row>
    <row r="11340" spans="1:5">
      <c r="A11340" s="816">
        <f t="shared" si="738"/>
        <v>33252</v>
      </c>
      <c r="B11340" s="815">
        <f t="shared" si="739"/>
        <v>14</v>
      </c>
      <c r="C11340" s="815">
        <f t="shared" si="740"/>
        <v>352</v>
      </c>
      <c r="D11340" s="815">
        <f t="shared" si="741"/>
        <v>353</v>
      </c>
      <c r="E11340" s="815">
        <v>1991</v>
      </c>
    </row>
    <row r="11341" spans="1:5">
      <c r="A11341" s="816">
        <f t="shared" si="738"/>
        <v>33253</v>
      </c>
      <c r="B11341" s="815">
        <f t="shared" si="739"/>
        <v>15</v>
      </c>
      <c r="C11341" s="815">
        <f t="shared" si="740"/>
        <v>351</v>
      </c>
      <c r="D11341" s="815">
        <f t="shared" si="741"/>
        <v>352</v>
      </c>
      <c r="E11341" s="815">
        <v>1991</v>
      </c>
    </row>
    <row r="11342" spans="1:5">
      <c r="A11342" s="816">
        <f t="shared" si="738"/>
        <v>33254</v>
      </c>
      <c r="B11342" s="815">
        <f t="shared" si="739"/>
        <v>16</v>
      </c>
      <c r="C11342" s="815">
        <f t="shared" si="740"/>
        <v>350</v>
      </c>
      <c r="D11342" s="815">
        <f t="shared" si="741"/>
        <v>351</v>
      </c>
      <c r="E11342" s="815">
        <v>1991</v>
      </c>
    </row>
    <row r="11343" spans="1:5">
      <c r="A11343" s="816">
        <f t="shared" si="738"/>
        <v>33255</v>
      </c>
      <c r="B11343" s="815">
        <f t="shared" si="739"/>
        <v>17</v>
      </c>
      <c r="C11343" s="815">
        <f t="shared" si="740"/>
        <v>349</v>
      </c>
      <c r="D11343" s="815">
        <f t="shared" si="741"/>
        <v>350</v>
      </c>
      <c r="E11343" s="815">
        <v>1991</v>
      </c>
    </row>
    <row r="11344" spans="1:5">
      <c r="A11344" s="816">
        <f t="shared" si="738"/>
        <v>33256</v>
      </c>
      <c r="B11344" s="815">
        <f t="shared" si="739"/>
        <v>18</v>
      </c>
      <c r="C11344" s="815">
        <f t="shared" si="740"/>
        <v>348</v>
      </c>
      <c r="D11344" s="815">
        <f t="shared" si="741"/>
        <v>349</v>
      </c>
      <c r="E11344" s="815">
        <v>1991</v>
      </c>
    </row>
    <row r="11345" spans="1:5">
      <c r="A11345" s="816">
        <f t="shared" si="738"/>
        <v>33257</v>
      </c>
      <c r="B11345" s="815">
        <f t="shared" si="739"/>
        <v>19</v>
      </c>
      <c r="C11345" s="815">
        <f t="shared" si="740"/>
        <v>347</v>
      </c>
      <c r="D11345" s="815">
        <f t="shared" si="741"/>
        <v>348</v>
      </c>
      <c r="E11345" s="815">
        <v>1991</v>
      </c>
    </row>
    <row r="11346" spans="1:5">
      <c r="A11346" s="816">
        <f t="shared" si="738"/>
        <v>33258</v>
      </c>
      <c r="B11346" s="815">
        <f t="shared" si="739"/>
        <v>20</v>
      </c>
      <c r="C11346" s="815">
        <f t="shared" si="740"/>
        <v>346</v>
      </c>
      <c r="D11346" s="815">
        <f t="shared" si="741"/>
        <v>347</v>
      </c>
      <c r="E11346" s="815">
        <v>1991</v>
      </c>
    </row>
    <row r="11347" spans="1:5">
      <c r="A11347" s="816">
        <f t="shared" si="738"/>
        <v>33259</v>
      </c>
      <c r="B11347" s="815">
        <f t="shared" si="739"/>
        <v>21</v>
      </c>
      <c r="C11347" s="815">
        <f t="shared" si="740"/>
        <v>345</v>
      </c>
      <c r="D11347" s="815">
        <f t="shared" si="741"/>
        <v>346</v>
      </c>
      <c r="E11347" s="815">
        <v>1991</v>
      </c>
    </row>
    <row r="11348" spans="1:5">
      <c r="A11348" s="816">
        <f t="shared" si="738"/>
        <v>33260</v>
      </c>
      <c r="B11348" s="815">
        <f t="shared" si="739"/>
        <v>22</v>
      </c>
      <c r="C11348" s="815">
        <f t="shared" si="740"/>
        <v>344</v>
      </c>
      <c r="D11348" s="815">
        <f t="shared" si="741"/>
        <v>345</v>
      </c>
      <c r="E11348" s="815">
        <v>1991</v>
      </c>
    </row>
    <row r="11349" spans="1:5">
      <c r="A11349" s="816">
        <f t="shared" si="738"/>
        <v>33261</v>
      </c>
      <c r="B11349" s="815">
        <f t="shared" si="739"/>
        <v>23</v>
      </c>
      <c r="C11349" s="815">
        <f t="shared" si="740"/>
        <v>343</v>
      </c>
      <c r="D11349" s="815">
        <f t="shared" si="741"/>
        <v>344</v>
      </c>
      <c r="E11349" s="815">
        <v>1991</v>
      </c>
    </row>
    <row r="11350" spans="1:5">
      <c r="A11350" s="816">
        <f t="shared" si="738"/>
        <v>33262</v>
      </c>
      <c r="B11350" s="815">
        <f t="shared" si="739"/>
        <v>24</v>
      </c>
      <c r="C11350" s="815">
        <f t="shared" si="740"/>
        <v>342</v>
      </c>
      <c r="D11350" s="815">
        <f t="shared" si="741"/>
        <v>343</v>
      </c>
      <c r="E11350" s="815">
        <v>1991</v>
      </c>
    </row>
    <row r="11351" spans="1:5">
      <c r="A11351" s="816">
        <f t="shared" si="738"/>
        <v>33263</v>
      </c>
      <c r="B11351" s="815">
        <f t="shared" si="739"/>
        <v>25</v>
      </c>
      <c r="C11351" s="815">
        <f t="shared" si="740"/>
        <v>341</v>
      </c>
      <c r="D11351" s="815">
        <f t="shared" si="741"/>
        <v>342</v>
      </c>
      <c r="E11351" s="815">
        <v>1991</v>
      </c>
    </row>
    <row r="11352" spans="1:5">
      <c r="A11352" s="816">
        <f t="shared" si="738"/>
        <v>33264</v>
      </c>
      <c r="B11352" s="815">
        <f t="shared" si="739"/>
        <v>26</v>
      </c>
      <c r="C11352" s="815">
        <f t="shared" si="740"/>
        <v>340</v>
      </c>
      <c r="D11352" s="815">
        <f t="shared" si="741"/>
        <v>341</v>
      </c>
      <c r="E11352" s="815">
        <v>1991</v>
      </c>
    </row>
    <row r="11353" spans="1:5">
      <c r="A11353" s="816">
        <f t="shared" si="738"/>
        <v>33265</v>
      </c>
      <c r="B11353" s="815">
        <f t="shared" si="739"/>
        <v>27</v>
      </c>
      <c r="C11353" s="815">
        <f t="shared" si="740"/>
        <v>339</v>
      </c>
      <c r="D11353" s="815">
        <f t="shared" si="741"/>
        <v>340</v>
      </c>
      <c r="E11353" s="815">
        <v>1991</v>
      </c>
    </row>
    <row r="11354" spans="1:5">
      <c r="A11354" s="816">
        <f t="shared" si="738"/>
        <v>33266</v>
      </c>
      <c r="B11354" s="815">
        <f t="shared" si="739"/>
        <v>28</v>
      </c>
      <c r="C11354" s="815">
        <f t="shared" si="740"/>
        <v>338</v>
      </c>
      <c r="D11354" s="815">
        <f t="shared" si="741"/>
        <v>339</v>
      </c>
      <c r="E11354" s="815">
        <v>1991</v>
      </c>
    </row>
    <row r="11355" spans="1:5">
      <c r="A11355" s="816">
        <f t="shared" si="738"/>
        <v>33267</v>
      </c>
      <c r="B11355" s="815">
        <f t="shared" si="739"/>
        <v>29</v>
      </c>
      <c r="C11355" s="815">
        <f t="shared" si="740"/>
        <v>337</v>
      </c>
      <c r="D11355" s="815">
        <f t="shared" si="741"/>
        <v>338</v>
      </c>
      <c r="E11355" s="815">
        <v>1991</v>
      </c>
    </row>
    <row r="11356" spans="1:5">
      <c r="A11356" s="816">
        <f t="shared" si="738"/>
        <v>33268</v>
      </c>
      <c r="B11356" s="815">
        <f t="shared" si="739"/>
        <v>30</v>
      </c>
      <c r="C11356" s="815">
        <f t="shared" si="740"/>
        <v>336</v>
      </c>
      <c r="D11356" s="815">
        <f t="shared" si="741"/>
        <v>337</v>
      </c>
      <c r="E11356" s="815">
        <v>1991</v>
      </c>
    </row>
    <row r="11357" spans="1:5">
      <c r="A11357" s="816">
        <f t="shared" si="738"/>
        <v>33269</v>
      </c>
      <c r="B11357" s="815">
        <f t="shared" si="739"/>
        <v>31</v>
      </c>
      <c r="C11357" s="815">
        <f t="shared" si="740"/>
        <v>335</v>
      </c>
      <c r="D11357" s="815">
        <f t="shared" si="741"/>
        <v>336</v>
      </c>
      <c r="E11357" s="815">
        <v>1991</v>
      </c>
    </row>
    <row r="11358" spans="1:5">
      <c r="A11358" s="816">
        <f t="shared" si="738"/>
        <v>33270</v>
      </c>
      <c r="B11358" s="815">
        <f t="shared" si="739"/>
        <v>32</v>
      </c>
      <c r="C11358" s="815">
        <f t="shared" si="740"/>
        <v>334</v>
      </c>
      <c r="D11358" s="815">
        <f t="shared" si="741"/>
        <v>335</v>
      </c>
      <c r="E11358" s="815">
        <v>1991</v>
      </c>
    </row>
    <row r="11359" spans="1:5">
      <c r="A11359" s="816">
        <f t="shared" si="738"/>
        <v>33271</v>
      </c>
      <c r="B11359" s="815">
        <f t="shared" si="739"/>
        <v>33</v>
      </c>
      <c r="C11359" s="815">
        <f t="shared" si="740"/>
        <v>333</v>
      </c>
      <c r="D11359" s="815">
        <f t="shared" si="741"/>
        <v>334</v>
      </c>
      <c r="E11359" s="815">
        <v>1991</v>
      </c>
    </row>
    <row r="11360" spans="1:5">
      <c r="A11360" s="816">
        <f t="shared" si="738"/>
        <v>33272</v>
      </c>
      <c r="B11360" s="815">
        <f t="shared" si="739"/>
        <v>34</v>
      </c>
      <c r="C11360" s="815">
        <f t="shared" si="740"/>
        <v>332</v>
      </c>
      <c r="D11360" s="815">
        <f t="shared" si="741"/>
        <v>333</v>
      </c>
      <c r="E11360" s="815">
        <v>1991</v>
      </c>
    </row>
    <row r="11361" spans="1:5">
      <c r="A11361" s="816">
        <f t="shared" si="738"/>
        <v>33273</v>
      </c>
      <c r="B11361" s="815">
        <f t="shared" si="739"/>
        <v>35</v>
      </c>
      <c r="C11361" s="815">
        <f t="shared" si="740"/>
        <v>331</v>
      </c>
      <c r="D11361" s="815">
        <f t="shared" si="741"/>
        <v>332</v>
      </c>
      <c r="E11361" s="815">
        <v>1991</v>
      </c>
    </row>
    <row r="11362" spans="1:5">
      <c r="A11362" s="816">
        <f t="shared" si="738"/>
        <v>33274</v>
      </c>
      <c r="B11362" s="815">
        <f t="shared" si="739"/>
        <v>36</v>
      </c>
      <c r="C11362" s="815">
        <f t="shared" si="740"/>
        <v>330</v>
      </c>
      <c r="D11362" s="815">
        <f t="shared" si="741"/>
        <v>331</v>
      </c>
      <c r="E11362" s="815">
        <v>1991</v>
      </c>
    </row>
    <row r="11363" spans="1:5">
      <c r="A11363" s="816">
        <f t="shared" si="738"/>
        <v>33275</v>
      </c>
      <c r="B11363" s="815">
        <f t="shared" si="739"/>
        <v>37</v>
      </c>
      <c r="C11363" s="815">
        <f t="shared" si="740"/>
        <v>329</v>
      </c>
      <c r="D11363" s="815">
        <f t="shared" si="741"/>
        <v>330</v>
      </c>
      <c r="E11363" s="815">
        <v>1991</v>
      </c>
    </row>
    <row r="11364" spans="1:5">
      <c r="A11364" s="816">
        <f t="shared" si="738"/>
        <v>33276</v>
      </c>
      <c r="B11364" s="815">
        <f t="shared" si="739"/>
        <v>38</v>
      </c>
      <c r="C11364" s="815">
        <f t="shared" si="740"/>
        <v>328</v>
      </c>
      <c r="D11364" s="815">
        <f t="shared" si="741"/>
        <v>329</v>
      </c>
      <c r="E11364" s="815">
        <v>1991</v>
      </c>
    </row>
    <row r="11365" spans="1:5">
      <c r="A11365" s="816">
        <f t="shared" si="738"/>
        <v>33277</v>
      </c>
      <c r="B11365" s="815">
        <f t="shared" si="739"/>
        <v>39</v>
      </c>
      <c r="C11365" s="815">
        <f t="shared" si="740"/>
        <v>327</v>
      </c>
      <c r="D11365" s="815">
        <f t="shared" si="741"/>
        <v>328</v>
      </c>
      <c r="E11365" s="815">
        <v>1991</v>
      </c>
    </row>
    <row r="11366" spans="1:5">
      <c r="A11366" s="816">
        <f t="shared" si="738"/>
        <v>33278</v>
      </c>
      <c r="B11366" s="815">
        <f t="shared" si="739"/>
        <v>40</v>
      </c>
      <c r="C11366" s="815">
        <f t="shared" si="740"/>
        <v>326</v>
      </c>
      <c r="D11366" s="815">
        <f t="shared" si="741"/>
        <v>327</v>
      </c>
      <c r="E11366" s="815">
        <v>1991</v>
      </c>
    </row>
    <row r="11367" spans="1:5">
      <c r="A11367" s="816">
        <f t="shared" si="738"/>
        <v>33279</v>
      </c>
      <c r="B11367" s="815">
        <f t="shared" si="739"/>
        <v>41</v>
      </c>
      <c r="C11367" s="815">
        <f t="shared" si="740"/>
        <v>325</v>
      </c>
      <c r="D11367" s="815">
        <f t="shared" si="741"/>
        <v>326</v>
      </c>
      <c r="E11367" s="815">
        <v>1991</v>
      </c>
    </row>
    <row r="11368" spans="1:5">
      <c r="A11368" s="816">
        <f>A11367+1</f>
        <v>33280</v>
      </c>
      <c r="B11368" s="815">
        <f>B11367+1</f>
        <v>42</v>
      </c>
      <c r="C11368" s="815">
        <f>C11367-1</f>
        <v>324</v>
      </c>
      <c r="D11368" s="815">
        <f>D11366-1</f>
        <v>326</v>
      </c>
      <c r="E11368" s="815">
        <v>1991</v>
      </c>
    </row>
    <row r="11369" spans="1:5">
      <c r="A11369" s="816">
        <f t="shared" si="738"/>
        <v>33281</v>
      </c>
      <c r="B11369" s="815">
        <f t="shared" si="739"/>
        <v>43</v>
      </c>
      <c r="C11369" s="815">
        <f t="shared" si="740"/>
        <v>323</v>
      </c>
      <c r="D11369" s="815">
        <f t="shared" si="741"/>
        <v>325</v>
      </c>
      <c r="E11369" s="815">
        <v>1991</v>
      </c>
    </row>
    <row r="11370" spans="1:5">
      <c r="A11370" s="816">
        <f t="shared" si="738"/>
        <v>33282</v>
      </c>
      <c r="B11370" s="815">
        <f t="shared" si="739"/>
        <v>44</v>
      </c>
      <c r="C11370" s="815">
        <f t="shared" si="740"/>
        <v>322</v>
      </c>
      <c r="D11370" s="815">
        <f t="shared" si="741"/>
        <v>324</v>
      </c>
      <c r="E11370" s="815">
        <v>1991</v>
      </c>
    </row>
    <row r="11371" spans="1:5">
      <c r="A11371" s="816">
        <f t="shared" si="738"/>
        <v>33283</v>
      </c>
      <c r="B11371" s="815">
        <f t="shared" si="739"/>
        <v>45</v>
      </c>
      <c r="C11371" s="815">
        <f t="shared" si="740"/>
        <v>321</v>
      </c>
      <c r="D11371" s="815">
        <f t="shared" si="741"/>
        <v>323</v>
      </c>
      <c r="E11371" s="815">
        <v>1991</v>
      </c>
    </row>
    <row r="11372" spans="1:5">
      <c r="A11372" s="816">
        <f t="shared" si="738"/>
        <v>33284</v>
      </c>
      <c r="B11372" s="815">
        <f t="shared" si="739"/>
        <v>46</v>
      </c>
      <c r="C11372" s="815">
        <f t="shared" si="740"/>
        <v>320</v>
      </c>
      <c r="D11372" s="815">
        <f t="shared" si="741"/>
        <v>322</v>
      </c>
      <c r="E11372" s="815">
        <v>1991</v>
      </c>
    </row>
    <row r="11373" spans="1:5">
      <c r="A11373" s="816">
        <f t="shared" si="738"/>
        <v>33285</v>
      </c>
      <c r="B11373" s="815">
        <f t="shared" si="739"/>
        <v>47</v>
      </c>
      <c r="C11373" s="815">
        <f t="shared" si="740"/>
        <v>319</v>
      </c>
      <c r="D11373" s="815">
        <f t="shared" si="741"/>
        <v>321</v>
      </c>
      <c r="E11373" s="815">
        <v>1991</v>
      </c>
    </row>
    <row r="11374" spans="1:5">
      <c r="A11374" s="816">
        <f t="shared" si="738"/>
        <v>33286</v>
      </c>
      <c r="B11374" s="815">
        <f t="shared" si="739"/>
        <v>48</v>
      </c>
      <c r="C11374" s="815">
        <f t="shared" si="740"/>
        <v>318</v>
      </c>
      <c r="D11374" s="815">
        <f t="shared" si="741"/>
        <v>320</v>
      </c>
      <c r="E11374" s="815">
        <v>1991</v>
      </c>
    </row>
    <row r="11375" spans="1:5">
      <c r="A11375" s="816">
        <f t="shared" si="738"/>
        <v>33287</v>
      </c>
      <c r="B11375" s="815">
        <f t="shared" si="739"/>
        <v>49</v>
      </c>
      <c r="C11375" s="815">
        <f t="shared" si="740"/>
        <v>317</v>
      </c>
      <c r="D11375" s="815">
        <f t="shared" si="741"/>
        <v>319</v>
      </c>
      <c r="E11375" s="815">
        <v>1991</v>
      </c>
    </row>
    <row r="11376" spans="1:5">
      <c r="A11376" s="816">
        <f t="shared" si="738"/>
        <v>33288</v>
      </c>
      <c r="B11376" s="815">
        <f t="shared" si="739"/>
        <v>50</v>
      </c>
      <c r="C11376" s="815">
        <f t="shared" si="740"/>
        <v>316</v>
      </c>
      <c r="D11376" s="815">
        <f t="shared" si="741"/>
        <v>318</v>
      </c>
      <c r="E11376" s="815">
        <v>1991</v>
      </c>
    </row>
    <row r="11377" spans="1:5">
      <c r="A11377" s="816">
        <f t="shared" si="738"/>
        <v>33289</v>
      </c>
      <c r="B11377" s="815">
        <f t="shared" si="739"/>
        <v>51</v>
      </c>
      <c r="C11377" s="815">
        <f t="shared" si="740"/>
        <v>315</v>
      </c>
      <c r="D11377" s="815">
        <f t="shared" si="741"/>
        <v>317</v>
      </c>
      <c r="E11377" s="815">
        <v>1991</v>
      </c>
    </row>
    <row r="11378" spans="1:5">
      <c r="A11378" s="816">
        <f t="shared" si="738"/>
        <v>33290</v>
      </c>
      <c r="B11378" s="815">
        <f t="shared" si="739"/>
        <v>52</v>
      </c>
      <c r="C11378" s="815">
        <f t="shared" si="740"/>
        <v>314</v>
      </c>
      <c r="D11378" s="815">
        <f t="shared" si="741"/>
        <v>316</v>
      </c>
      <c r="E11378" s="815">
        <v>1991</v>
      </c>
    </row>
    <row r="11379" spans="1:5">
      <c r="A11379" s="816">
        <f t="shared" ref="A11379:A11442" si="742">A11378+1</f>
        <v>33291</v>
      </c>
      <c r="B11379" s="815">
        <f t="shared" si="739"/>
        <v>53</v>
      </c>
      <c r="C11379" s="815">
        <f t="shared" si="740"/>
        <v>313</v>
      </c>
      <c r="D11379" s="815">
        <f t="shared" si="741"/>
        <v>315</v>
      </c>
      <c r="E11379" s="815">
        <v>1991</v>
      </c>
    </row>
    <row r="11380" spans="1:5">
      <c r="A11380" s="816">
        <f t="shared" si="742"/>
        <v>33292</v>
      </c>
      <c r="B11380" s="815">
        <f t="shared" si="739"/>
        <v>54</v>
      </c>
      <c r="C11380" s="815">
        <f t="shared" si="740"/>
        <v>312</v>
      </c>
      <c r="D11380" s="815">
        <f t="shared" si="741"/>
        <v>314</v>
      </c>
      <c r="E11380" s="815">
        <v>1991</v>
      </c>
    </row>
    <row r="11381" spans="1:5">
      <c r="A11381" s="816">
        <f t="shared" si="742"/>
        <v>33293</v>
      </c>
      <c r="B11381" s="815">
        <f t="shared" si="739"/>
        <v>55</v>
      </c>
      <c r="C11381" s="815">
        <f t="shared" si="740"/>
        <v>311</v>
      </c>
      <c r="D11381" s="815">
        <f t="shared" si="741"/>
        <v>313</v>
      </c>
      <c r="E11381" s="815">
        <v>1991</v>
      </c>
    </row>
    <row r="11382" spans="1:5">
      <c r="A11382" s="816">
        <f t="shared" si="742"/>
        <v>33294</v>
      </c>
      <c r="B11382" s="815">
        <f t="shared" si="739"/>
        <v>56</v>
      </c>
      <c r="C11382" s="815">
        <f t="shared" si="740"/>
        <v>310</v>
      </c>
      <c r="D11382" s="815">
        <f t="shared" si="741"/>
        <v>312</v>
      </c>
      <c r="E11382" s="815">
        <v>1991</v>
      </c>
    </row>
    <row r="11383" spans="1:5">
      <c r="A11383" s="816">
        <f t="shared" si="742"/>
        <v>33295</v>
      </c>
      <c r="B11383" s="815">
        <f t="shared" si="739"/>
        <v>57</v>
      </c>
      <c r="C11383" s="815">
        <f t="shared" si="740"/>
        <v>309</v>
      </c>
      <c r="D11383" s="815">
        <f t="shared" si="741"/>
        <v>311</v>
      </c>
      <c r="E11383" s="815">
        <v>1991</v>
      </c>
    </row>
    <row r="11384" spans="1:5">
      <c r="A11384" s="816">
        <f t="shared" si="742"/>
        <v>33296</v>
      </c>
      <c r="B11384" s="815">
        <f t="shared" si="739"/>
        <v>58</v>
      </c>
      <c r="C11384" s="815">
        <f t="shared" si="740"/>
        <v>308</v>
      </c>
      <c r="D11384" s="815">
        <f t="shared" si="741"/>
        <v>310</v>
      </c>
      <c r="E11384" s="815">
        <v>1991</v>
      </c>
    </row>
    <row r="11385" spans="1:5">
      <c r="A11385" s="816">
        <f t="shared" si="742"/>
        <v>33297</v>
      </c>
      <c r="B11385" s="815">
        <f t="shared" si="739"/>
        <v>59</v>
      </c>
      <c r="C11385" s="815">
        <f t="shared" si="740"/>
        <v>307</v>
      </c>
      <c r="D11385" s="815">
        <f t="shared" si="741"/>
        <v>309</v>
      </c>
      <c r="E11385" s="815">
        <v>1991</v>
      </c>
    </row>
    <row r="11386" spans="1:5">
      <c r="A11386" s="816">
        <f t="shared" si="742"/>
        <v>33298</v>
      </c>
      <c r="B11386" s="815">
        <f t="shared" si="739"/>
        <v>60</v>
      </c>
      <c r="C11386" s="815">
        <f t="shared" si="740"/>
        <v>306</v>
      </c>
      <c r="D11386" s="815">
        <f t="shared" si="741"/>
        <v>308</v>
      </c>
      <c r="E11386" s="815">
        <v>1991</v>
      </c>
    </row>
    <row r="11387" spans="1:5">
      <c r="A11387" s="816">
        <f t="shared" si="742"/>
        <v>33299</v>
      </c>
      <c r="B11387" s="815">
        <f t="shared" si="739"/>
        <v>61</v>
      </c>
      <c r="C11387" s="815">
        <f t="shared" si="740"/>
        <v>305</v>
      </c>
      <c r="D11387" s="815">
        <f t="shared" si="741"/>
        <v>307</v>
      </c>
      <c r="E11387" s="815">
        <v>1991</v>
      </c>
    </row>
    <row r="11388" spans="1:5">
      <c r="A11388" s="816">
        <f t="shared" si="742"/>
        <v>33300</v>
      </c>
      <c r="B11388" s="815">
        <f t="shared" si="739"/>
        <v>62</v>
      </c>
      <c r="C11388" s="815">
        <f t="shared" si="740"/>
        <v>304</v>
      </c>
      <c r="D11388" s="815">
        <f t="shared" si="741"/>
        <v>306</v>
      </c>
      <c r="E11388" s="815">
        <v>1991</v>
      </c>
    </row>
    <row r="11389" spans="1:5">
      <c r="A11389" s="816">
        <f t="shared" si="742"/>
        <v>33301</v>
      </c>
      <c r="B11389" s="815">
        <f t="shared" si="739"/>
        <v>63</v>
      </c>
      <c r="C11389" s="815">
        <f t="shared" si="740"/>
        <v>303</v>
      </c>
      <c r="D11389" s="815">
        <f t="shared" si="741"/>
        <v>305</v>
      </c>
      <c r="E11389" s="815">
        <v>1991</v>
      </c>
    </row>
    <row r="11390" spans="1:5">
      <c r="A11390" s="816">
        <f t="shared" si="742"/>
        <v>33302</v>
      </c>
      <c r="B11390" s="815">
        <f t="shared" si="739"/>
        <v>64</v>
      </c>
      <c r="C11390" s="815">
        <f t="shared" si="740"/>
        <v>302</v>
      </c>
      <c r="D11390" s="815">
        <f t="shared" si="741"/>
        <v>304</v>
      </c>
      <c r="E11390" s="815">
        <v>1991</v>
      </c>
    </row>
    <row r="11391" spans="1:5">
      <c r="A11391" s="816">
        <f t="shared" si="742"/>
        <v>33303</v>
      </c>
      <c r="B11391" s="815">
        <f t="shared" si="739"/>
        <v>65</v>
      </c>
      <c r="C11391" s="815">
        <f t="shared" si="740"/>
        <v>301</v>
      </c>
      <c r="D11391" s="815">
        <f t="shared" si="741"/>
        <v>303</v>
      </c>
      <c r="E11391" s="815">
        <v>1991</v>
      </c>
    </row>
    <row r="11392" spans="1:5">
      <c r="A11392" s="816">
        <f t="shared" si="742"/>
        <v>33304</v>
      </c>
      <c r="B11392" s="815">
        <f t="shared" si="739"/>
        <v>66</v>
      </c>
      <c r="C11392" s="815">
        <f t="shared" si="740"/>
        <v>300</v>
      </c>
      <c r="D11392" s="815">
        <f t="shared" si="741"/>
        <v>302</v>
      </c>
      <c r="E11392" s="815">
        <v>1991</v>
      </c>
    </row>
    <row r="11393" spans="1:5">
      <c r="A11393" s="816">
        <f t="shared" si="742"/>
        <v>33305</v>
      </c>
      <c r="B11393" s="815">
        <f t="shared" ref="B11393:B11456" si="743">B11392+1</f>
        <v>67</v>
      </c>
      <c r="C11393" s="815">
        <f t="shared" ref="C11393:C11456" si="744">C11392-1</f>
        <v>299</v>
      </c>
      <c r="D11393" s="815">
        <f t="shared" ref="D11393:D11456" si="745">D11392-1</f>
        <v>301</v>
      </c>
      <c r="E11393" s="815">
        <v>1991</v>
      </c>
    </row>
    <row r="11394" spans="1:5">
      <c r="A11394" s="816">
        <f t="shared" si="742"/>
        <v>33306</v>
      </c>
      <c r="B11394" s="815">
        <f t="shared" si="743"/>
        <v>68</v>
      </c>
      <c r="C11394" s="815">
        <f t="shared" si="744"/>
        <v>298</v>
      </c>
      <c r="D11394" s="815">
        <f t="shared" si="745"/>
        <v>300</v>
      </c>
      <c r="E11394" s="815">
        <v>1991</v>
      </c>
    </row>
    <row r="11395" spans="1:5">
      <c r="A11395" s="816">
        <f t="shared" si="742"/>
        <v>33307</v>
      </c>
      <c r="B11395" s="815">
        <f t="shared" si="743"/>
        <v>69</v>
      </c>
      <c r="C11395" s="815">
        <f t="shared" si="744"/>
        <v>297</v>
      </c>
      <c r="D11395" s="815">
        <f t="shared" si="745"/>
        <v>299</v>
      </c>
      <c r="E11395" s="815">
        <v>1991</v>
      </c>
    </row>
    <row r="11396" spans="1:5">
      <c r="A11396" s="816">
        <f t="shared" si="742"/>
        <v>33308</v>
      </c>
      <c r="B11396" s="815">
        <f t="shared" si="743"/>
        <v>70</v>
      </c>
      <c r="C11396" s="815">
        <f t="shared" si="744"/>
        <v>296</v>
      </c>
      <c r="D11396" s="815">
        <f t="shared" si="745"/>
        <v>298</v>
      </c>
      <c r="E11396" s="815">
        <v>1991</v>
      </c>
    </row>
    <row r="11397" spans="1:5">
      <c r="A11397" s="816">
        <f t="shared" si="742"/>
        <v>33309</v>
      </c>
      <c r="B11397" s="815">
        <f t="shared" si="743"/>
        <v>71</v>
      </c>
      <c r="C11397" s="815">
        <f t="shared" si="744"/>
        <v>295</v>
      </c>
      <c r="D11397" s="815">
        <f t="shared" si="745"/>
        <v>297</v>
      </c>
      <c r="E11397" s="815">
        <v>1991</v>
      </c>
    </row>
    <row r="11398" spans="1:5">
      <c r="A11398" s="816">
        <f t="shared" si="742"/>
        <v>33310</v>
      </c>
      <c r="B11398" s="815">
        <f t="shared" si="743"/>
        <v>72</v>
      </c>
      <c r="C11398" s="815">
        <f t="shared" si="744"/>
        <v>294</v>
      </c>
      <c r="D11398" s="815">
        <f t="shared" si="745"/>
        <v>296</v>
      </c>
      <c r="E11398" s="815">
        <v>1991</v>
      </c>
    </row>
    <row r="11399" spans="1:5">
      <c r="A11399" s="816">
        <f t="shared" si="742"/>
        <v>33311</v>
      </c>
      <c r="B11399" s="815">
        <f t="shared" si="743"/>
        <v>73</v>
      </c>
      <c r="C11399" s="815">
        <f t="shared" si="744"/>
        <v>293</v>
      </c>
      <c r="D11399" s="815">
        <f t="shared" si="745"/>
        <v>295</v>
      </c>
      <c r="E11399" s="815">
        <v>1991</v>
      </c>
    </row>
    <row r="11400" spans="1:5">
      <c r="A11400" s="816">
        <f t="shared" si="742"/>
        <v>33312</v>
      </c>
      <c r="B11400" s="815">
        <f t="shared" si="743"/>
        <v>74</v>
      </c>
      <c r="C11400" s="815">
        <f t="shared" si="744"/>
        <v>292</v>
      </c>
      <c r="D11400" s="815">
        <f t="shared" si="745"/>
        <v>294</v>
      </c>
      <c r="E11400" s="815">
        <v>1991</v>
      </c>
    </row>
    <row r="11401" spans="1:5">
      <c r="A11401" s="816">
        <f t="shared" si="742"/>
        <v>33313</v>
      </c>
      <c r="B11401" s="815">
        <f t="shared" si="743"/>
        <v>75</v>
      </c>
      <c r="C11401" s="815">
        <f t="shared" si="744"/>
        <v>291</v>
      </c>
      <c r="D11401" s="815">
        <f t="shared" si="745"/>
        <v>293</v>
      </c>
      <c r="E11401" s="815">
        <v>1991</v>
      </c>
    </row>
    <row r="11402" spans="1:5">
      <c r="A11402" s="816">
        <f t="shared" si="742"/>
        <v>33314</v>
      </c>
      <c r="B11402" s="815">
        <f t="shared" si="743"/>
        <v>76</v>
      </c>
      <c r="C11402" s="815">
        <f t="shared" si="744"/>
        <v>290</v>
      </c>
      <c r="D11402" s="815">
        <f t="shared" si="745"/>
        <v>292</v>
      </c>
      <c r="E11402" s="815">
        <v>1991</v>
      </c>
    </row>
    <row r="11403" spans="1:5">
      <c r="A11403" s="816">
        <f t="shared" si="742"/>
        <v>33315</v>
      </c>
      <c r="B11403" s="815">
        <f t="shared" si="743"/>
        <v>77</v>
      </c>
      <c r="C11403" s="815">
        <f t="shared" si="744"/>
        <v>289</v>
      </c>
      <c r="D11403" s="815">
        <f t="shared" si="745"/>
        <v>291</v>
      </c>
      <c r="E11403" s="815">
        <v>1991</v>
      </c>
    </row>
    <row r="11404" spans="1:5">
      <c r="A11404" s="816">
        <f t="shared" si="742"/>
        <v>33316</v>
      </c>
      <c r="B11404" s="815">
        <f t="shared" si="743"/>
        <v>78</v>
      </c>
      <c r="C11404" s="815">
        <f t="shared" si="744"/>
        <v>288</v>
      </c>
      <c r="D11404" s="815">
        <f t="shared" si="745"/>
        <v>290</v>
      </c>
      <c r="E11404" s="815">
        <v>1991</v>
      </c>
    </row>
    <row r="11405" spans="1:5">
      <c r="A11405" s="816">
        <f t="shared" si="742"/>
        <v>33317</v>
      </c>
      <c r="B11405" s="815">
        <f t="shared" si="743"/>
        <v>79</v>
      </c>
      <c r="C11405" s="815">
        <f t="shared" si="744"/>
        <v>287</v>
      </c>
      <c r="D11405" s="815">
        <f t="shared" si="745"/>
        <v>289</v>
      </c>
      <c r="E11405" s="815">
        <v>1991</v>
      </c>
    </row>
    <row r="11406" spans="1:5">
      <c r="A11406" s="816">
        <f t="shared" si="742"/>
        <v>33318</v>
      </c>
      <c r="B11406" s="815">
        <f t="shared" si="743"/>
        <v>80</v>
      </c>
      <c r="C11406" s="815">
        <f t="shared" si="744"/>
        <v>286</v>
      </c>
      <c r="D11406" s="815">
        <f t="shared" si="745"/>
        <v>288</v>
      </c>
      <c r="E11406" s="815">
        <v>1991</v>
      </c>
    </row>
    <row r="11407" spans="1:5">
      <c r="A11407" s="816">
        <f t="shared" si="742"/>
        <v>33319</v>
      </c>
      <c r="B11407" s="815">
        <f t="shared" si="743"/>
        <v>81</v>
      </c>
      <c r="C11407" s="815">
        <f t="shared" si="744"/>
        <v>285</v>
      </c>
      <c r="D11407" s="815">
        <f t="shared" si="745"/>
        <v>287</v>
      </c>
      <c r="E11407" s="815">
        <v>1991</v>
      </c>
    </row>
    <row r="11408" spans="1:5">
      <c r="A11408" s="816">
        <f t="shared" si="742"/>
        <v>33320</v>
      </c>
      <c r="B11408" s="815">
        <f t="shared" si="743"/>
        <v>82</v>
      </c>
      <c r="C11408" s="815">
        <f t="shared" si="744"/>
        <v>284</v>
      </c>
      <c r="D11408" s="815">
        <f t="shared" si="745"/>
        <v>286</v>
      </c>
      <c r="E11408" s="815">
        <v>1991</v>
      </c>
    </row>
    <row r="11409" spans="1:5">
      <c r="A11409" s="816">
        <f t="shared" si="742"/>
        <v>33321</v>
      </c>
      <c r="B11409" s="815">
        <f t="shared" si="743"/>
        <v>83</v>
      </c>
      <c r="C11409" s="815">
        <f t="shared" si="744"/>
        <v>283</v>
      </c>
      <c r="D11409" s="815">
        <f t="shared" si="745"/>
        <v>285</v>
      </c>
      <c r="E11409" s="815">
        <v>1991</v>
      </c>
    </row>
    <row r="11410" spans="1:5">
      <c r="A11410" s="816">
        <f t="shared" si="742"/>
        <v>33322</v>
      </c>
      <c r="B11410" s="815">
        <f t="shared" si="743"/>
        <v>84</v>
      </c>
      <c r="C11410" s="815">
        <f t="shared" si="744"/>
        <v>282</v>
      </c>
      <c r="D11410" s="815">
        <f t="shared" si="745"/>
        <v>284</v>
      </c>
      <c r="E11410" s="815">
        <v>1991</v>
      </c>
    </row>
    <row r="11411" spans="1:5">
      <c r="A11411" s="816">
        <f t="shared" si="742"/>
        <v>33323</v>
      </c>
      <c r="B11411" s="815">
        <f t="shared" si="743"/>
        <v>85</v>
      </c>
      <c r="C11411" s="815">
        <f t="shared" si="744"/>
        <v>281</v>
      </c>
      <c r="D11411" s="815">
        <f t="shared" si="745"/>
        <v>283</v>
      </c>
      <c r="E11411" s="815">
        <v>1991</v>
      </c>
    </row>
    <row r="11412" spans="1:5">
      <c r="A11412" s="816">
        <f t="shared" si="742"/>
        <v>33324</v>
      </c>
      <c r="B11412" s="815">
        <f t="shared" si="743"/>
        <v>86</v>
      </c>
      <c r="C11412" s="815">
        <f t="shared" si="744"/>
        <v>280</v>
      </c>
      <c r="D11412" s="815">
        <f t="shared" si="745"/>
        <v>282</v>
      </c>
      <c r="E11412" s="815">
        <v>1991</v>
      </c>
    </row>
    <row r="11413" spans="1:5">
      <c r="A11413" s="816">
        <f t="shared" si="742"/>
        <v>33325</v>
      </c>
      <c r="B11413" s="815">
        <f t="shared" si="743"/>
        <v>87</v>
      </c>
      <c r="C11413" s="815">
        <f t="shared" si="744"/>
        <v>279</v>
      </c>
      <c r="D11413" s="815">
        <f t="shared" si="745"/>
        <v>281</v>
      </c>
      <c r="E11413" s="815">
        <v>1991</v>
      </c>
    </row>
    <row r="11414" spans="1:5">
      <c r="A11414" s="816">
        <f t="shared" si="742"/>
        <v>33326</v>
      </c>
      <c r="B11414" s="815">
        <f t="shared" si="743"/>
        <v>88</v>
      </c>
      <c r="C11414" s="815">
        <f t="shared" si="744"/>
        <v>278</v>
      </c>
      <c r="D11414" s="815">
        <f t="shared" si="745"/>
        <v>280</v>
      </c>
      <c r="E11414" s="815">
        <v>1991</v>
      </c>
    </row>
    <row r="11415" spans="1:5">
      <c r="A11415" s="816">
        <f t="shared" si="742"/>
        <v>33327</v>
      </c>
      <c r="B11415" s="815">
        <f t="shared" si="743"/>
        <v>89</v>
      </c>
      <c r="C11415" s="815">
        <f t="shared" si="744"/>
        <v>277</v>
      </c>
      <c r="D11415" s="815">
        <f t="shared" si="745"/>
        <v>279</v>
      </c>
      <c r="E11415" s="815">
        <v>1991</v>
      </c>
    </row>
    <row r="11416" spans="1:5">
      <c r="A11416" s="816">
        <f t="shared" si="742"/>
        <v>33328</v>
      </c>
      <c r="B11416" s="815">
        <f t="shared" si="743"/>
        <v>90</v>
      </c>
      <c r="C11416" s="815">
        <f t="shared" si="744"/>
        <v>276</v>
      </c>
      <c r="D11416" s="815">
        <f t="shared" si="745"/>
        <v>278</v>
      </c>
      <c r="E11416" s="815">
        <v>1991</v>
      </c>
    </row>
    <row r="11417" spans="1:5">
      <c r="A11417" s="816">
        <f t="shared" si="742"/>
        <v>33329</v>
      </c>
      <c r="B11417" s="815">
        <f t="shared" si="743"/>
        <v>91</v>
      </c>
      <c r="C11417" s="815">
        <f t="shared" si="744"/>
        <v>275</v>
      </c>
      <c r="D11417" s="815">
        <f t="shared" si="745"/>
        <v>277</v>
      </c>
      <c r="E11417" s="815">
        <v>1991</v>
      </c>
    </row>
    <row r="11418" spans="1:5">
      <c r="A11418" s="816">
        <f t="shared" si="742"/>
        <v>33330</v>
      </c>
      <c r="B11418" s="815">
        <f t="shared" si="743"/>
        <v>92</v>
      </c>
      <c r="C11418" s="815">
        <f t="shared" si="744"/>
        <v>274</v>
      </c>
      <c r="D11418" s="815">
        <f t="shared" si="745"/>
        <v>276</v>
      </c>
      <c r="E11418" s="815">
        <v>1991</v>
      </c>
    </row>
    <row r="11419" spans="1:5">
      <c r="A11419" s="816">
        <f t="shared" si="742"/>
        <v>33331</v>
      </c>
      <c r="B11419" s="815">
        <f t="shared" si="743"/>
        <v>93</v>
      </c>
      <c r="C11419" s="815">
        <f t="shared" si="744"/>
        <v>273</v>
      </c>
      <c r="D11419" s="815">
        <f t="shared" si="745"/>
        <v>275</v>
      </c>
      <c r="E11419" s="815">
        <v>1991</v>
      </c>
    </row>
    <row r="11420" spans="1:5">
      <c r="A11420" s="816">
        <f t="shared" si="742"/>
        <v>33332</v>
      </c>
      <c r="B11420" s="815">
        <f t="shared" si="743"/>
        <v>94</v>
      </c>
      <c r="C11420" s="815">
        <f t="shared" si="744"/>
        <v>272</v>
      </c>
      <c r="D11420" s="815">
        <f t="shared" si="745"/>
        <v>274</v>
      </c>
      <c r="E11420" s="815">
        <v>1991</v>
      </c>
    </row>
    <row r="11421" spans="1:5">
      <c r="A11421" s="816">
        <f t="shared" si="742"/>
        <v>33333</v>
      </c>
      <c r="B11421" s="815">
        <f t="shared" si="743"/>
        <v>95</v>
      </c>
      <c r="C11421" s="815">
        <f t="shared" si="744"/>
        <v>271</v>
      </c>
      <c r="D11421" s="815">
        <f t="shared" si="745"/>
        <v>273</v>
      </c>
      <c r="E11421" s="815">
        <v>1991</v>
      </c>
    </row>
    <row r="11422" spans="1:5">
      <c r="A11422" s="816">
        <f t="shared" si="742"/>
        <v>33334</v>
      </c>
      <c r="B11422" s="815">
        <f t="shared" si="743"/>
        <v>96</v>
      </c>
      <c r="C11422" s="815">
        <f t="shared" si="744"/>
        <v>270</v>
      </c>
      <c r="D11422" s="815">
        <f t="shared" si="745"/>
        <v>272</v>
      </c>
      <c r="E11422" s="815">
        <v>1991</v>
      </c>
    </row>
    <row r="11423" spans="1:5">
      <c r="A11423" s="816">
        <f t="shared" si="742"/>
        <v>33335</v>
      </c>
      <c r="B11423" s="815">
        <f t="shared" si="743"/>
        <v>97</v>
      </c>
      <c r="C11423" s="815">
        <f t="shared" si="744"/>
        <v>269</v>
      </c>
      <c r="D11423" s="815">
        <f t="shared" si="745"/>
        <v>271</v>
      </c>
      <c r="E11423" s="815">
        <v>1991</v>
      </c>
    </row>
    <row r="11424" spans="1:5">
      <c r="A11424" s="816">
        <f t="shared" si="742"/>
        <v>33336</v>
      </c>
      <c r="B11424" s="815">
        <f t="shared" si="743"/>
        <v>98</v>
      </c>
      <c r="C11424" s="815">
        <f t="shared" si="744"/>
        <v>268</v>
      </c>
      <c r="D11424" s="815">
        <f t="shared" si="745"/>
        <v>270</v>
      </c>
      <c r="E11424" s="815">
        <v>1991</v>
      </c>
    </row>
    <row r="11425" spans="1:5">
      <c r="A11425" s="816">
        <f t="shared" si="742"/>
        <v>33337</v>
      </c>
      <c r="B11425" s="815">
        <f t="shared" si="743"/>
        <v>99</v>
      </c>
      <c r="C11425" s="815">
        <f t="shared" si="744"/>
        <v>267</v>
      </c>
      <c r="D11425" s="815">
        <f t="shared" si="745"/>
        <v>269</v>
      </c>
      <c r="E11425" s="815">
        <v>1991</v>
      </c>
    </row>
    <row r="11426" spans="1:5">
      <c r="A11426" s="816">
        <f t="shared" si="742"/>
        <v>33338</v>
      </c>
      <c r="B11426" s="815">
        <f t="shared" si="743"/>
        <v>100</v>
      </c>
      <c r="C11426" s="815">
        <f t="shared" si="744"/>
        <v>266</v>
      </c>
      <c r="D11426" s="815">
        <f t="shared" si="745"/>
        <v>268</v>
      </c>
      <c r="E11426" s="815">
        <v>1991</v>
      </c>
    </row>
    <row r="11427" spans="1:5">
      <c r="A11427" s="816">
        <f t="shared" si="742"/>
        <v>33339</v>
      </c>
      <c r="B11427" s="815">
        <f t="shared" si="743"/>
        <v>101</v>
      </c>
      <c r="C11427" s="815">
        <f t="shared" si="744"/>
        <v>265</v>
      </c>
      <c r="D11427" s="815">
        <f t="shared" si="745"/>
        <v>267</v>
      </c>
      <c r="E11427" s="815">
        <v>1991</v>
      </c>
    </row>
    <row r="11428" spans="1:5">
      <c r="A11428" s="816">
        <f t="shared" si="742"/>
        <v>33340</v>
      </c>
      <c r="B11428" s="815">
        <f t="shared" si="743"/>
        <v>102</v>
      </c>
      <c r="C11428" s="815">
        <f t="shared" si="744"/>
        <v>264</v>
      </c>
      <c r="D11428" s="815">
        <f t="shared" si="745"/>
        <v>266</v>
      </c>
      <c r="E11428" s="815">
        <v>1991</v>
      </c>
    </row>
    <row r="11429" spans="1:5">
      <c r="A11429" s="816">
        <f t="shared" si="742"/>
        <v>33341</v>
      </c>
      <c r="B11429" s="815">
        <f t="shared" si="743"/>
        <v>103</v>
      </c>
      <c r="C11429" s="815">
        <f t="shared" si="744"/>
        <v>263</v>
      </c>
      <c r="D11429" s="815">
        <f t="shared" si="745"/>
        <v>265</v>
      </c>
      <c r="E11429" s="815">
        <v>1991</v>
      </c>
    </row>
    <row r="11430" spans="1:5">
      <c r="A11430" s="816">
        <f t="shared" si="742"/>
        <v>33342</v>
      </c>
      <c r="B11430" s="815">
        <f t="shared" si="743"/>
        <v>104</v>
      </c>
      <c r="C11430" s="815">
        <f t="shared" si="744"/>
        <v>262</v>
      </c>
      <c r="D11430" s="815">
        <f t="shared" si="745"/>
        <v>264</v>
      </c>
      <c r="E11430" s="815">
        <v>1991</v>
      </c>
    </row>
    <row r="11431" spans="1:5">
      <c r="A11431" s="816">
        <f t="shared" si="742"/>
        <v>33343</v>
      </c>
      <c r="B11431" s="815">
        <f t="shared" si="743"/>
        <v>105</v>
      </c>
      <c r="C11431" s="815">
        <f t="shared" si="744"/>
        <v>261</v>
      </c>
      <c r="D11431" s="815">
        <f t="shared" si="745"/>
        <v>263</v>
      </c>
      <c r="E11431" s="815">
        <v>1991</v>
      </c>
    </row>
    <row r="11432" spans="1:5">
      <c r="A11432" s="816">
        <f t="shared" si="742"/>
        <v>33344</v>
      </c>
      <c r="B11432" s="815">
        <f t="shared" si="743"/>
        <v>106</v>
      </c>
      <c r="C11432" s="815">
        <f t="shared" si="744"/>
        <v>260</v>
      </c>
      <c r="D11432" s="815">
        <f t="shared" si="745"/>
        <v>262</v>
      </c>
      <c r="E11432" s="815">
        <v>1991</v>
      </c>
    </row>
    <row r="11433" spans="1:5">
      <c r="A11433" s="816">
        <f t="shared" si="742"/>
        <v>33345</v>
      </c>
      <c r="B11433" s="815">
        <f t="shared" si="743"/>
        <v>107</v>
      </c>
      <c r="C11433" s="815">
        <f t="shared" si="744"/>
        <v>259</v>
      </c>
      <c r="D11433" s="815">
        <f t="shared" si="745"/>
        <v>261</v>
      </c>
      <c r="E11433" s="815">
        <v>1991</v>
      </c>
    </row>
    <row r="11434" spans="1:5">
      <c r="A11434" s="816">
        <f t="shared" si="742"/>
        <v>33346</v>
      </c>
      <c r="B11434" s="815">
        <f t="shared" si="743"/>
        <v>108</v>
      </c>
      <c r="C11434" s="815">
        <f t="shared" si="744"/>
        <v>258</v>
      </c>
      <c r="D11434" s="815">
        <f t="shared" si="745"/>
        <v>260</v>
      </c>
      <c r="E11434" s="815">
        <v>1991</v>
      </c>
    </row>
    <row r="11435" spans="1:5">
      <c r="A11435" s="816">
        <f t="shared" si="742"/>
        <v>33347</v>
      </c>
      <c r="B11435" s="815">
        <f t="shared" si="743"/>
        <v>109</v>
      </c>
      <c r="C11435" s="815">
        <f t="shared" si="744"/>
        <v>257</v>
      </c>
      <c r="D11435" s="815">
        <f t="shared" si="745"/>
        <v>259</v>
      </c>
      <c r="E11435" s="815">
        <v>1991</v>
      </c>
    </row>
    <row r="11436" spans="1:5">
      <c r="A11436" s="816">
        <f t="shared" si="742"/>
        <v>33348</v>
      </c>
      <c r="B11436" s="815">
        <f t="shared" si="743"/>
        <v>110</v>
      </c>
      <c r="C11436" s="815">
        <f t="shared" si="744"/>
        <v>256</v>
      </c>
      <c r="D11436" s="815">
        <f t="shared" si="745"/>
        <v>258</v>
      </c>
      <c r="E11436" s="815">
        <v>1991</v>
      </c>
    </row>
    <row r="11437" spans="1:5">
      <c r="A11437" s="816">
        <f t="shared" si="742"/>
        <v>33349</v>
      </c>
      <c r="B11437" s="815">
        <f t="shared" si="743"/>
        <v>111</v>
      </c>
      <c r="C11437" s="815">
        <f t="shared" si="744"/>
        <v>255</v>
      </c>
      <c r="D11437" s="815">
        <f t="shared" si="745"/>
        <v>257</v>
      </c>
      <c r="E11437" s="815">
        <v>1991</v>
      </c>
    </row>
    <row r="11438" spans="1:5">
      <c r="A11438" s="816">
        <f t="shared" si="742"/>
        <v>33350</v>
      </c>
      <c r="B11438" s="815">
        <f t="shared" si="743"/>
        <v>112</v>
      </c>
      <c r="C11438" s="815">
        <f t="shared" si="744"/>
        <v>254</v>
      </c>
      <c r="D11438" s="815">
        <f t="shared" si="745"/>
        <v>256</v>
      </c>
      <c r="E11438" s="815">
        <v>1991</v>
      </c>
    </row>
    <row r="11439" spans="1:5">
      <c r="A11439" s="816">
        <f t="shared" si="742"/>
        <v>33351</v>
      </c>
      <c r="B11439" s="815">
        <f t="shared" si="743"/>
        <v>113</v>
      </c>
      <c r="C11439" s="815">
        <f t="shared" si="744"/>
        <v>253</v>
      </c>
      <c r="D11439" s="815">
        <f t="shared" si="745"/>
        <v>255</v>
      </c>
      <c r="E11439" s="815">
        <v>1991</v>
      </c>
    </row>
    <row r="11440" spans="1:5">
      <c r="A11440" s="816">
        <f t="shared" si="742"/>
        <v>33352</v>
      </c>
      <c r="B11440" s="815">
        <f t="shared" si="743"/>
        <v>114</v>
      </c>
      <c r="C11440" s="815">
        <f t="shared" si="744"/>
        <v>252</v>
      </c>
      <c r="D11440" s="815">
        <f t="shared" si="745"/>
        <v>254</v>
      </c>
      <c r="E11440" s="815">
        <v>1991</v>
      </c>
    </row>
    <row r="11441" spans="1:5">
      <c r="A11441" s="816">
        <f t="shared" si="742"/>
        <v>33353</v>
      </c>
      <c r="B11441" s="815">
        <f t="shared" si="743"/>
        <v>115</v>
      </c>
      <c r="C11441" s="815">
        <f t="shared" si="744"/>
        <v>251</v>
      </c>
      <c r="D11441" s="815">
        <f t="shared" si="745"/>
        <v>253</v>
      </c>
      <c r="E11441" s="815">
        <v>1991</v>
      </c>
    </row>
    <row r="11442" spans="1:5">
      <c r="A11442" s="816">
        <f t="shared" si="742"/>
        <v>33354</v>
      </c>
      <c r="B11442" s="815">
        <f t="shared" si="743"/>
        <v>116</v>
      </c>
      <c r="C11442" s="815">
        <f t="shared" si="744"/>
        <v>250</v>
      </c>
      <c r="D11442" s="815">
        <f t="shared" si="745"/>
        <v>252</v>
      </c>
      <c r="E11442" s="815">
        <v>1991</v>
      </c>
    </row>
    <row r="11443" spans="1:5">
      <c r="A11443" s="816">
        <f t="shared" ref="A11443:A11506" si="746">A11442+1</f>
        <v>33355</v>
      </c>
      <c r="B11443" s="815">
        <f t="shared" si="743"/>
        <v>117</v>
      </c>
      <c r="C11443" s="815">
        <f t="shared" si="744"/>
        <v>249</v>
      </c>
      <c r="D11443" s="815">
        <f t="shared" si="745"/>
        <v>251</v>
      </c>
      <c r="E11443" s="815">
        <v>1991</v>
      </c>
    </row>
    <row r="11444" spans="1:5">
      <c r="A11444" s="816">
        <f t="shared" si="746"/>
        <v>33356</v>
      </c>
      <c r="B11444" s="815">
        <f t="shared" si="743"/>
        <v>118</v>
      </c>
      <c r="C11444" s="815">
        <f t="shared" si="744"/>
        <v>248</v>
      </c>
      <c r="D11444" s="815">
        <f t="shared" si="745"/>
        <v>250</v>
      </c>
      <c r="E11444" s="815">
        <v>1991</v>
      </c>
    </row>
    <row r="11445" spans="1:5">
      <c r="A11445" s="816">
        <f t="shared" si="746"/>
        <v>33357</v>
      </c>
      <c r="B11445" s="815">
        <f t="shared" si="743"/>
        <v>119</v>
      </c>
      <c r="C11445" s="815">
        <f t="shared" si="744"/>
        <v>247</v>
      </c>
      <c r="D11445" s="815">
        <f t="shared" si="745"/>
        <v>249</v>
      </c>
      <c r="E11445" s="815">
        <v>1991</v>
      </c>
    </row>
    <row r="11446" spans="1:5">
      <c r="A11446" s="816">
        <f t="shared" si="746"/>
        <v>33358</v>
      </c>
      <c r="B11446" s="815">
        <f t="shared" si="743"/>
        <v>120</v>
      </c>
      <c r="C11446" s="815">
        <f t="shared" si="744"/>
        <v>246</v>
      </c>
      <c r="D11446" s="815">
        <f t="shared" si="745"/>
        <v>248</v>
      </c>
      <c r="E11446" s="815">
        <v>1991</v>
      </c>
    </row>
    <row r="11447" spans="1:5">
      <c r="A11447" s="816">
        <f t="shared" si="746"/>
        <v>33359</v>
      </c>
      <c r="B11447" s="815">
        <f t="shared" si="743"/>
        <v>121</v>
      </c>
      <c r="C11447" s="815">
        <f t="shared" si="744"/>
        <v>245</v>
      </c>
      <c r="D11447" s="815">
        <f t="shared" si="745"/>
        <v>247</v>
      </c>
      <c r="E11447" s="815">
        <v>1991</v>
      </c>
    </row>
    <row r="11448" spans="1:5">
      <c r="A11448" s="816">
        <f t="shared" si="746"/>
        <v>33360</v>
      </c>
      <c r="B11448" s="815">
        <f t="shared" si="743"/>
        <v>122</v>
      </c>
      <c r="C11448" s="815">
        <f t="shared" si="744"/>
        <v>244</v>
      </c>
      <c r="D11448" s="815">
        <f t="shared" si="745"/>
        <v>246</v>
      </c>
      <c r="E11448" s="815">
        <v>1991</v>
      </c>
    </row>
    <row r="11449" spans="1:5">
      <c r="A11449" s="816">
        <f t="shared" si="746"/>
        <v>33361</v>
      </c>
      <c r="B11449" s="815">
        <f t="shared" si="743"/>
        <v>123</v>
      </c>
      <c r="C11449" s="815">
        <f t="shared" si="744"/>
        <v>243</v>
      </c>
      <c r="D11449" s="815">
        <f t="shared" si="745"/>
        <v>245</v>
      </c>
      <c r="E11449" s="815">
        <v>1991</v>
      </c>
    </row>
    <row r="11450" spans="1:5">
      <c r="A11450" s="816">
        <f t="shared" si="746"/>
        <v>33362</v>
      </c>
      <c r="B11450" s="815">
        <f t="shared" si="743"/>
        <v>124</v>
      </c>
      <c r="C11450" s="815">
        <f t="shared" si="744"/>
        <v>242</v>
      </c>
      <c r="D11450" s="815">
        <f t="shared" si="745"/>
        <v>244</v>
      </c>
      <c r="E11450" s="815">
        <v>1991</v>
      </c>
    </row>
    <row r="11451" spans="1:5">
      <c r="A11451" s="816">
        <f t="shared" si="746"/>
        <v>33363</v>
      </c>
      <c r="B11451" s="815">
        <f t="shared" si="743"/>
        <v>125</v>
      </c>
      <c r="C11451" s="815">
        <f t="shared" si="744"/>
        <v>241</v>
      </c>
      <c r="D11451" s="815">
        <f t="shared" si="745"/>
        <v>243</v>
      </c>
      <c r="E11451" s="815">
        <v>1991</v>
      </c>
    </row>
    <row r="11452" spans="1:5">
      <c r="A11452" s="816">
        <f t="shared" si="746"/>
        <v>33364</v>
      </c>
      <c r="B11452" s="815">
        <f t="shared" si="743"/>
        <v>126</v>
      </c>
      <c r="C11452" s="815">
        <f t="shared" si="744"/>
        <v>240</v>
      </c>
      <c r="D11452" s="815">
        <f t="shared" si="745"/>
        <v>242</v>
      </c>
      <c r="E11452" s="815">
        <v>1991</v>
      </c>
    </row>
    <row r="11453" spans="1:5">
      <c r="A11453" s="816">
        <f t="shared" si="746"/>
        <v>33365</v>
      </c>
      <c r="B11453" s="815">
        <f t="shared" si="743"/>
        <v>127</v>
      </c>
      <c r="C11453" s="815">
        <f t="shared" si="744"/>
        <v>239</v>
      </c>
      <c r="D11453" s="815">
        <f t="shared" si="745"/>
        <v>241</v>
      </c>
      <c r="E11453" s="815">
        <v>1991</v>
      </c>
    </row>
    <row r="11454" spans="1:5">
      <c r="A11454" s="816">
        <f t="shared" si="746"/>
        <v>33366</v>
      </c>
      <c r="B11454" s="815">
        <f t="shared" si="743"/>
        <v>128</v>
      </c>
      <c r="C11454" s="815">
        <f t="shared" si="744"/>
        <v>238</v>
      </c>
      <c r="D11454" s="815">
        <f t="shared" si="745"/>
        <v>240</v>
      </c>
      <c r="E11454" s="815">
        <v>1991</v>
      </c>
    </row>
    <row r="11455" spans="1:5">
      <c r="A11455" s="816">
        <f t="shared" si="746"/>
        <v>33367</v>
      </c>
      <c r="B11455" s="815">
        <f t="shared" si="743"/>
        <v>129</v>
      </c>
      <c r="C11455" s="815">
        <f t="shared" si="744"/>
        <v>237</v>
      </c>
      <c r="D11455" s="815">
        <f t="shared" si="745"/>
        <v>239</v>
      </c>
      <c r="E11455" s="815">
        <v>1991</v>
      </c>
    </row>
    <row r="11456" spans="1:5">
      <c r="A11456" s="816">
        <f t="shared" si="746"/>
        <v>33368</v>
      </c>
      <c r="B11456" s="815">
        <f t="shared" si="743"/>
        <v>130</v>
      </c>
      <c r="C11456" s="815">
        <f t="shared" si="744"/>
        <v>236</v>
      </c>
      <c r="D11456" s="815">
        <f t="shared" si="745"/>
        <v>238</v>
      </c>
      <c r="E11456" s="815">
        <v>1991</v>
      </c>
    </row>
    <row r="11457" spans="1:5">
      <c r="A11457" s="816">
        <f t="shared" si="746"/>
        <v>33369</v>
      </c>
      <c r="B11457" s="815">
        <f t="shared" ref="B11457:B11520" si="747">B11456+1</f>
        <v>131</v>
      </c>
      <c r="C11457" s="815">
        <f t="shared" ref="C11457:C11520" si="748">C11456-1</f>
        <v>235</v>
      </c>
      <c r="D11457" s="815">
        <f t="shared" ref="D11457:D11520" si="749">D11456-1</f>
        <v>237</v>
      </c>
      <c r="E11457" s="815">
        <v>1991</v>
      </c>
    </row>
    <row r="11458" spans="1:5">
      <c r="A11458" s="816">
        <f t="shared" si="746"/>
        <v>33370</v>
      </c>
      <c r="B11458" s="815">
        <f t="shared" si="747"/>
        <v>132</v>
      </c>
      <c r="C11458" s="815">
        <f t="shared" si="748"/>
        <v>234</v>
      </c>
      <c r="D11458" s="815">
        <f t="shared" si="749"/>
        <v>236</v>
      </c>
      <c r="E11458" s="815">
        <v>1991</v>
      </c>
    </row>
    <row r="11459" spans="1:5">
      <c r="A11459" s="816">
        <f t="shared" si="746"/>
        <v>33371</v>
      </c>
      <c r="B11459" s="815">
        <f t="shared" si="747"/>
        <v>133</v>
      </c>
      <c r="C11459" s="815">
        <f t="shared" si="748"/>
        <v>233</v>
      </c>
      <c r="D11459" s="815">
        <f t="shared" si="749"/>
        <v>235</v>
      </c>
      <c r="E11459" s="815">
        <v>1991</v>
      </c>
    </row>
    <row r="11460" spans="1:5">
      <c r="A11460" s="816">
        <f t="shared" si="746"/>
        <v>33372</v>
      </c>
      <c r="B11460" s="815">
        <f t="shared" si="747"/>
        <v>134</v>
      </c>
      <c r="C11460" s="815">
        <f t="shared" si="748"/>
        <v>232</v>
      </c>
      <c r="D11460" s="815">
        <f t="shared" si="749"/>
        <v>234</v>
      </c>
      <c r="E11460" s="815">
        <v>1991</v>
      </c>
    </row>
    <row r="11461" spans="1:5">
      <c r="A11461" s="816">
        <f t="shared" si="746"/>
        <v>33373</v>
      </c>
      <c r="B11461" s="815">
        <f t="shared" si="747"/>
        <v>135</v>
      </c>
      <c r="C11461" s="815">
        <f t="shared" si="748"/>
        <v>231</v>
      </c>
      <c r="D11461" s="815">
        <f t="shared" si="749"/>
        <v>233</v>
      </c>
      <c r="E11461" s="815">
        <v>1991</v>
      </c>
    </row>
    <row r="11462" spans="1:5">
      <c r="A11462" s="816">
        <f t="shared" si="746"/>
        <v>33374</v>
      </c>
      <c r="B11462" s="815">
        <f t="shared" si="747"/>
        <v>136</v>
      </c>
      <c r="C11462" s="815">
        <f t="shared" si="748"/>
        <v>230</v>
      </c>
      <c r="D11462" s="815">
        <f t="shared" si="749"/>
        <v>232</v>
      </c>
      <c r="E11462" s="815">
        <v>1991</v>
      </c>
    </row>
    <row r="11463" spans="1:5">
      <c r="A11463" s="816">
        <f t="shared" si="746"/>
        <v>33375</v>
      </c>
      <c r="B11463" s="815">
        <f t="shared" si="747"/>
        <v>137</v>
      </c>
      <c r="C11463" s="815">
        <f t="shared" si="748"/>
        <v>229</v>
      </c>
      <c r="D11463" s="815">
        <f t="shared" si="749"/>
        <v>231</v>
      </c>
      <c r="E11463" s="815">
        <v>1991</v>
      </c>
    </row>
    <row r="11464" spans="1:5">
      <c r="A11464" s="816">
        <f t="shared" si="746"/>
        <v>33376</v>
      </c>
      <c r="B11464" s="815">
        <f t="shared" si="747"/>
        <v>138</v>
      </c>
      <c r="C11464" s="815">
        <f t="shared" si="748"/>
        <v>228</v>
      </c>
      <c r="D11464" s="815">
        <f t="shared" si="749"/>
        <v>230</v>
      </c>
      <c r="E11464" s="815">
        <v>1991</v>
      </c>
    </row>
    <row r="11465" spans="1:5">
      <c r="A11465" s="816">
        <f t="shared" si="746"/>
        <v>33377</v>
      </c>
      <c r="B11465" s="815">
        <f t="shared" si="747"/>
        <v>139</v>
      </c>
      <c r="C11465" s="815">
        <f t="shared" si="748"/>
        <v>227</v>
      </c>
      <c r="D11465" s="815">
        <f t="shared" si="749"/>
        <v>229</v>
      </c>
      <c r="E11465" s="815">
        <v>1991</v>
      </c>
    </row>
    <row r="11466" spans="1:5">
      <c r="A11466" s="816">
        <f t="shared" si="746"/>
        <v>33378</v>
      </c>
      <c r="B11466" s="815">
        <f t="shared" si="747"/>
        <v>140</v>
      </c>
      <c r="C11466" s="815">
        <f t="shared" si="748"/>
        <v>226</v>
      </c>
      <c r="D11466" s="815">
        <f t="shared" si="749"/>
        <v>228</v>
      </c>
      <c r="E11466" s="815">
        <v>1991</v>
      </c>
    </row>
    <row r="11467" spans="1:5">
      <c r="A11467" s="816">
        <f t="shared" si="746"/>
        <v>33379</v>
      </c>
      <c r="B11467" s="815">
        <f t="shared" si="747"/>
        <v>141</v>
      </c>
      <c r="C11467" s="815">
        <f t="shared" si="748"/>
        <v>225</v>
      </c>
      <c r="D11467" s="815">
        <f t="shared" si="749"/>
        <v>227</v>
      </c>
      <c r="E11467" s="815">
        <v>1991</v>
      </c>
    </row>
    <row r="11468" spans="1:5">
      <c r="A11468" s="816">
        <f t="shared" si="746"/>
        <v>33380</v>
      </c>
      <c r="B11468" s="815">
        <f t="shared" si="747"/>
        <v>142</v>
      </c>
      <c r="C11468" s="815">
        <f t="shared" si="748"/>
        <v>224</v>
      </c>
      <c r="D11468" s="815">
        <f t="shared" si="749"/>
        <v>226</v>
      </c>
      <c r="E11468" s="815">
        <v>1991</v>
      </c>
    </row>
    <row r="11469" spans="1:5">
      <c r="A11469" s="816">
        <f t="shared" si="746"/>
        <v>33381</v>
      </c>
      <c r="B11469" s="815">
        <f t="shared" si="747"/>
        <v>143</v>
      </c>
      <c r="C11469" s="815">
        <f t="shared" si="748"/>
        <v>223</v>
      </c>
      <c r="D11469" s="815">
        <f t="shared" si="749"/>
        <v>225</v>
      </c>
      <c r="E11469" s="815">
        <v>1991</v>
      </c>
    </row>
    <row r="11470" spans="1:5">
      <c r="A11470" s="816">
        <f t="shared" si="746"/>
        <v>33382</v>
      </c>
      <c r="B11470" s="815">
        <f t="shared" si="747"/>
        <v>144</v>
      </c>
      <c r="C11470" s="815">
        <f t="shared" si="748"/>
        <v>222</v>
      </c>
      <c r="D11470" s="815">
        <f t="shared" si="749"/>
        <v>224</v>
      </c>
      <c r="E11470" s="815">
        <v>1991</v>
      </c>
    </row>
    <row r="11471" spans="1:5">
      <c r="A11471" s="816">
        <f t="shared" si="746"/>
        <v>33383</v>
      </c>
      <c r="B11471" s="815">
        <f t="shared" si="747"/>
        <v>145</v>
      </c>
      <c r="C11471" s="815">
        <f t="shared" si="748"/>
        <v>221</v>
      </c>
      <c r="D11471" s="815">
        <f t="shared" si="749"/>
        <v>223</v>
      </c>
      <c r="E11471" s="815">
        <v>1991</v>
      </c>
    </row>
    <row r="11472" spans="1:5">
      <c r="A11472" s="816">
        <f t="shared" si="746"/>
        <v>33384</v>
      </c>
      <c r="B11472" s="815">
        <f t="shared" si="747"/>
        <v>146</v>
      </c>
      <c r="C11472" s="815">
        <f t="shared" si="748"/>
        <v>220</v>
      </c>
      <c r="D11472" s="815">
        <f t="shared" si="749"/>
        <v>222</v>
      </c>
      <c r="E11472" s="815">
        <v>1991</v>
      </c>
    </row>
    <row r="11473" spans="1:5">
      <c r="A11473" s="816">
        <f t="shared" si="746"/>
        <v>33385</v>
      </c>
      <c r="B11473" s="815">
        <f t="shared" si="747"/>
        <v>147</v>
      </c>
      <c r="C11473" s="815">
        <f t="shared" si="748"/>
        <v>219</v>
      </c>
      <c r="D11473" s="815">
        <f t="shared" si="749"/>
        <v>221</v>
      </c>
      <c r="E11473" s="815">
        <v>1991</v>
      </c>
    </row>
    <row r="11474" spans="1:5">
      <c r="A11474" s="816">
        <f t="shared" si="746"/>
        <v>33386</v>
      </c>
      <c r="B11474" s="815">
        <f t="shared" si="747"/>
        <v>148</v>
      </c>
      <c r="C11474" s="815">
        <f t="shared" si="748"/>
        <v>218</v>
      </c>
      <c r="D11474" s="815">
        <f t="shared" si="749"/>
        <v>220</v>
      </c>
      <c r="E11474" s="815">
        <v>1991</v>
      </c>
    </row>
    <row r="11475" spans="1:5">
      <c r="A11475" s="816">
        <f t="shared" si="746"/>
        <v>33387</v>
      </c>
      <c r="B11475" s="815">
        <f t="shared" si="747"/>
        <v>149</v>
      </c>
      <c r="C11475" s="815">
        <f t="shared" si="748"/>
        <v>217</v>
      </c>
      <c r="D11475" s="815">
        <f t="shared" si="749"/>
        <v>219</v>
      </c>
      <c r="E11475" s="815">
        <v>1991</v>
      </c>
    </row>
    <row r="11476" spans="1:5">
      <c r="A11476" s="816">
        <f t="shared" si="746"/>
        <v>33388</v>
      </c>
      <c r="B11476" s="815">
        <f t="shared" si="747"/>
        <v>150</v>
      </c>
      <c r="C11476" s="815">
        <f t="shared" si="748"/>
        <v>216</v>
      </c>
      <c r="D11476" s="815">
        <f t="shared" si="749"/>
        <v>218</v>
      </c>
      <c r="E11476" s="815">
        <v>1991</v>
      </c>
    </row>
    <row r="11477" spans="1:5">
      <c r="A11477" s="816">
        <f t="shared" si="746"/>
        <v>33389</v>
      </c>
      <c r="B11477" s="815">
        <f t="shared" si="747"/>
        <v>151</v>
      </c>
      <c r="C11477" s="815">
        <f t="shared" si="748"/>
        <v>215</v>
      </c>
      <c r="D11477" s="815">
        <f t="shared" si="749"/>
        <v>217</v>
      </c>
      <c r="E11477" s="815">
        <v>1991</v>
      </c>
    </row>
    <row r="11478" spans="1:5">
      <c r="A11478" s="816">
        <f t="shared" si="746"/>
        <v>33390</v>
      </c>
      <c r="B11478" s="815">
        <f t="shared" si="747"/>
        <v>152</v>
      </c>
      <c r="C11478" s="815">
        <f t="shared" si="748"/>
        <v>214</v>
      </c>
      <c r="D11478" s="815">
        <f t="shared" si="749"/>
        <v>216</v>
      </c>
      <c r="E11478" s="815">
        <v>1991</v>
      </c>
    </row>
    <row r="11479" spans="1:5">
      <c r="A11479" s="816">
        <f t="shared" si="746"/>
        <v>33391</v>
      </c>
      <c r="B11479" s="815">
        <f t="shared" si="747"/>
        <v>153</v>
      </c>
      <c r="C11479" s="815">
        <f t="shared" si="748"/>
        <v>213</v>
      </c>
      <c r="D11479" s="815">
        <f t="shared" si="749"/>
        <v>215</v>
      </c>
      <c r="E11479" s="815">
        <v>1991</v>
      </c>
    </row>
    <row r="11480" spans="1:5">
      <c r="A11480" s="816">
        <f t="shared" si="746"/>
        <v>33392</v>
      </c>
      <c r="B11480" s="815">
        <f t="shared" si="747"/>
        <v>154</v>
      </c>
      <c r="C11480" s="815">
        <f t="shared" si="748"/>
        <v>212</v>
      </c>
      <c r="D11480" s="815">
        <f t="shared" si="749"/>
        <v>214</v>
      </c>
      <c r="E11480" s="815">
        <v>1991</v>
      </c>
    </row>
    <row r="11481" spans="1:5">
      <c r="A11481" s="816">
        <f t="shared" si="746"/>
        <v>33393</v>
      </c>
      <c r="B11481" s="815">
        <f t="shared" si="747"/>
        <v>155</v>
      </c>
      <c r="C11481" s="815">
        <f t="shared" si="748"/>
        <v>211</v>
      </c>
      <c r="D11481" s="815">
        <f t="shared" si="749"/>
        <v>213</v>
      </c>
      <c r="E11481" s="815">
        <v>1991</v>
      </c>
    </row>
    <row r="11482" spans="1:5">
      <c r="A11482" s="816">
        <f t="shared" si="746"/>
        <v>33394</v>
      </c>
      <c r="B11482" s="815">
        <f t="shared" si="747"/>
        <v>156</v>
      </c>
      <c r="C11482" s="815">
        <f t="shared" si="748"/>
        <v>210</v>
      </c>
      <c r="D11482" s="815">
        <f t="shared" si="749"/>
        <v>212</v>
      </c>
      <c r="E11482" s="815">
        <v>1991</v>
      </c>
    </row>
    <row r="11483" spans="1:5">
      <c r="A11483" s="816">
        <f t="shared" si="746"/>
        <v>33395</v>
      </c>
      <c r="B11483" s="815">
        <f t="shared" si="747"/>
        <v>157</v>
      </c>
      <c r="C11483" s="815">
        <f t="shared" si="748"/>
        <v>209</v>
      </c>
      <c r="D11483" s="815">
        <f t="shared" si="749"/>
        <v>211</v>
      </c>
      <c r="E11483" s="815">
        <v>1991</v>
      </c>
    </row>
    <row r="11484" spans="1:5">
      <c r="A11484" s="816">
        <f t="shared" si="746"/>
        <v>33396</v>
      </c>
      <c r="B11484" s="815">
        <f t="shared" si="747"/>
        <v>158</v>
      </c>
      <c r="C11484" s="815">
        <f t="shared" si="748"/>
        <v>208</v>
      </c>
      <c r="D11484" s="815">
        <f t="shared" si="749"/>
        <v>210</v>
      </c>
      <c r="E11484" s="815">
        <v>1991</v>
      </c>
    </row>
    <row r="11485" spans="1:5">
      <c r="A11485" s="816">
        <f t="shared" si="746"/>
        <v>33397</v>
      </c>
      <c r="B11485" s="815">
        <f t="shared" si="747"/>
        <v>159</v>
      </c>
      <c r="C11485" s="815">
        <f t="shared" si="748"/>
        <v>207</v>
      </c>
      <c r="D11485" s="815">
        <f t="shared" si="749"/>
        <v>209</v>
      </c>
      <c r="E11485" s="815">
        <v>1991</v>
      </c>
    </row>
    <row r="11486" spans="1:5">
      <c r="A11486" s="816">
        <f t="shared" si="746"/>
        <v>33398</v>
      </c>
      <c r="B11486" s="815">
        <f t="shared" si="747"/>
        <v>160</v>
      </c>
      <c r="C11486" s="815">
        <f t="shared" si="748"/>
        <v>206</v>
      </c>
      <c r="D11486" s="815">
        <f t="shared" si="749"/>
        <v>208</v>
      </c>
      <c r="E11486" s="815">
        <v>1991</v>
      </c>
    </row>
    <row r="11487" spans="1:5">
      <c r="A11487" s="816">
        <f t="shared" si="746"/>
        <v>33399</v>
      </c>
      <c r="B11487" s="815">
        <f t="shared" si="747"/>
        <v>161</v>
      </c>
      <c r="C11487" s="815">
        <f t="shared" si="748"/>
        <v>205</v>
      </c>
      <c r="D11487" s="815">
        <f t="shared" si="749"/>
        <v>207</v>
      </c>
      <c r="E11487" s="815">
        <v>1991</v>
      </c>
    </row>
    <row r="11488" spans="1:5">
      <c r="A11488" s="816">
        <f t="shared" si="746"/>
        <v>33400</v>
      </c>
      <c r="B11488" s="815">
        <f t="shared" si="747"/>
        <v>162</v>
      </c>
      <c r="C11488" s="815">
        <f t="shared" si="748"/>
        <v>204</v>
      </c>
      <c r="D11488" s="815">
        <f t="shared" si="749"/>
        <v>206</v>
      </c>
      <c r="E11488" s="815">
        <v>1991</v>
      </c>
    </row>
    <row r="11489" spans="1:5">
      <c r="A11489" s="816">
        <f t="shared" si="746"/>
        <v>33401</v>
      </c>
      <c r="B11489" s="815">
        <f t="shared" si="747"/>
        <v>163</v>
      </c>
      <c r="C11489" s="815">
        <f t="shared" si="748"/>
        <v>203</v>
      </c>
      <c r="D11489" s="815">
        <f t="shared" si="749"/>
        <v>205</v>
      </c>
      <c r="E11489" s="815">
        <v>1991</v>
      </c>
    </row>
    <row r="11490" spans="1:5">
      <c r="A11490" s="816">
        <f t="shared" si="746"/>
        <v>33402</v>
      </c>
      <c r="B11490" s="815">
        <f t="shared" si="747"/>
        <v>164</v>
      </c>
      <c r="C11490" s="815">
        <f t="shared" si="748"/>
        <v>202</v>
      </c>
      <c r="D11490" s="815">
        <f t="shared" si="749"/>
        <v>204</v>
      </c>
      <c r="E11490" s="815">
        <v>1991</v>
      </c>
    </row>
    <row r="11491" spans="1:5">
      <c r="A11491" s="816">
        <f t="shared" si="746"/>
        <v>33403</v>
      </c>
      <c r="B11491" s="815">
        <f t="shared" si="747"/>
        <v>165</v>
      </c>
      <c r="C11491" s="815">
        <f t="shared" si="748"/>
        <v>201</v>
      </c>
      <c r="D11491" s="815">
        <f t="shared" si="749"/>
        <v>203</v>
      </c>
      <c r="E11491" s="815">
        <v>1991</v>
      </c>
    </row>
    <row r="11492" spans="1:5">
      <c r="A11492" s="816">
        <f t="shared" si="746"/>
        <v>33404</v>
      </c>
      <c r="B11492" s="815">
        <f t="shared" si="747"/>
        <v>166</v>
      </c>
      <c r="C11492" s="815">
        <f t="shared" si="748"/>
        <v>200</v>
      </c>
      <c r="D11492" s="815">
        <f t="shared" si="749"/>
        <v>202</v>
      </c>
      <c r="E11492" s="815">
        <v>1991</v>
      </c>
    </row>
    <row r="11493" spans="1:5">
      <c r="A11493" s="816">
        <f t="shared" si="746"/>
        <v>33405</v>
      </c>
      <c r="B11493" s="815">
        <f t="shared" si="747"/>
        <v>167</v>
      </c>
      <c r="C11493" s="815">
        <f t="shared" si="748"/>
        <v>199</v>
      </c>
      <c r="D11493" s="815">
        <f t="shared" si="749"/>
        <v>201</v>
      </c>
      <c r="E11493" s="815">
        <v>1991</v>
      </c>
    </row>
    <row r="11494" spans="1:5">
      <c r="A11494" s="816">
        <f t="shared" si="746"/>
        <v>33406</v>
      </c>
      <c r="B11494" s="815">
        <f t="shared" si="747"/>
        <v>168</v>
      </c>
      <c r="C11494" s="815">
        <f t="shared" si="748"/>
        <v>198</v>
      </c>
      <c r="D11494" s="815">
        <f t="shared" si="749"/>
        <v>200</v>
      </c>
      <c r="E11494" s="815">
        <v>1991</v>
      </c>
    </row>
    <row r="11495" spans="1:5">
      <c r="A11495" s="816">
        <f t="shared" si="746"/>
        <v>33407</v>
      </c>
      <c r="B11495" s="815">
        <f t="shared" si="747"/>
        <v>169</v>
      </c>
      <c r="C11495" s="815">
        <f t="shared" si="748"/>
        <v>197</v>
      </c>
      <c r="D11495" s="815">
        <f t="shared" si="749"/>
        <v>199</v>
      </c>
      <c r="E11495" s="815">
        <v>1991</v>
      </c>
    </row>
    <row r="11496" spans="1:5">
      <c r="A11496" s="816">
        <f t="shared" si="746"/>
        <v>33408</v>
      </c>
      <c r="B11496" s="815">
        <f t="shared" si="747"/>
        <v>170</v>
      </c>
      <c r="C11496" s="815">
        <f t="shared" si="748"/>
        <v>196</v>
      </c>
      <c r="D11496" s="815">
        <f t="shared" si="749"/>
        <v>198</v>
      </c>
      <c r="E11496" s="815">
        <v>1991</v>
      </c>
    </row>
    <row r="11497" spans="1:5">
      <c r="A11497" s="816">
        <f t="shared" si="746"/>
        <v>33409</v>
      </c>
      <c r="B11497" s="815">
        <f t="shared" si="747"/>
        <v>171</v>
      </c>
      <c r="C11497" s="815">
        <f t="shared" si="748"/>
        <v>195</v>
      </c>
      <c r="D11497" s="815">
        <f t="shared" si="749"/>
        <v>197</v>
      </c>
      <c r="E11497" s="815">
        <v>1991</v>
      </c>
    </row>
    <row r="11498" spans="1:5">
      <c r="A11498" s="816">
        <f t="shared" si="746"/>
        <v>33410</v>
      </c>
      <c r="B11498" s="815">
        <f t="shared" si="747"/>
        <v>172</v>
      </c>
      <c r="C11498" s="815">
        <f t="shared" si="748"/>
        <v>194</v>
      </c>
      <c r="D11498" s="815">
        <f t="shared" si="749"/>
        <v>196</v>
      </c>
      <c r="E11498" s="815">
        <v>1991</v>
      </c>
    </row>
    <row r="11499" spans="1:5">
      <c r="A11499" s="816">
        <f t="shared" si="746"/>
        <v>33411</v>
      </c>
      <c r="B11499" s="815">
        <f t="shared" si="747"/>
        <v>173</v>
      </c>
      <c r="C11499" s="815">
        <f t="shared" si="748"/>
        <v>193</v>
      </c>
      <c r="D11499" s="815">
        <f t="shared" si="749"/>
        <v>195</v>
      </c>
      <c r="E11499" s="815">
        <v>1991</v>
      </c>
    </row>
    <row r="11500" spans="1:5">
      <c r="A11500" s="816">
        <f t="shared" si="746"/>
        <v>33412</v>
      </c>
      <c r="B11500" s="815">
        <f t="shared" si="747"/>
        <v>174</v>
      </c>
      <c r="C11500" s="815">
        <f t="shared" si="748"/>
        <v>192</v>
      </c>
      <c r="D11500" s="815">
        <f t="shared" si="749"/>
        <v>194</v>
      </c>
      <c r="E11500" s="815">
        <v>1991</v>
      </c>
    </row>
    <row r="11501" spans="1:5">
      <c r="A11501" s="816">
        <f t="shared" si="746"/>
        <v>33413</v>
      </c>
      <c r="B11501" s="815">
        <f t="shared" si="747"/>
        <v>175</v>
      </c>
      <c r="C11501" s="815">
        <f t="shared" si="748"/>
        <v>191</v>
      </c>
      <c r="D11501" s="815">
        <f t="shared" si="749"/>
        <v>193</v>
      </c>
      <c r="E11501" s="815">
        <v>1991</v>
      </c>
    </row>
    <row r="11502" spans="1:5">
      <c r="A11502" s="816">
        <f t="shared" si="746"/>
        <v>33414</v>
      </c>
      <c r="B11502" s="815">
        <f t="shared" si="747"/>
        <v>176</v>
      </c>
      <c r="C11502" s="815">
        <f t="shared" si="748"/>
        <v>190</v>
      </c>
      <c r="D11502" s="815">
        <f t="shared" si="749"/>
        <v>192</v>
      </c>
      <c r="E11502" s="815">
        <v>1991</v>
      </c>
    </row>
    <row r="11503" spans="1:5">
      <c r="A11503" s="816">
        <f t="shared" si="746"/>
        <v>33415</v>
      </c>
      <c r="B11503" s="815">
        <f t="shared" si="747"/>
        <v>177</v>
      </c>
      <c r="C11503" s="815">
        <f t="shared" si="748"/>
        <v>189</v>
      </c>
      <c r="D11503" s="815">
        <f t="shared" si="749"/>
        <v>191</v>
      </c>
      <c r="E11503" s="815">
        <v>1991</v>
      </c>
    </row>
    <row r="11504" spans="1:5">
      <c r="A11504" s="816">
        <f t="shared" si="746"/>
        <v>33416</v>
      </c>
      <c r="B11504" s="815">
        <f t="shared" si="747"/>
        <v>178</v>
      </c>
      <c r="C11504" s="815">
        <f t="shared" si="748"/>
        <v>188</v>
      </c>
      <c r="D11504" s="815">
        <f t="shared" si="749"/>
        <v>190</v>
      </c>
      <c r="E11504" s="815">
        <v>1991</v>
      </c>
    </row>
    <row r="11505" spans="1:5">
      <c r="A11505" s="816">
        <f t="shared" si="746"/>
        <v>33417</v>
      </c>
      <c r="B11505" s="815">
        <f t="shared" si="747"/>
        <v>179</v>
      </c>
      <c r="C11505" s="815">
        <f t="shared" si="748"/>
        <v>187</v>
      </c>
      <c r="D11505" s="815">
        <f t="shared" si="749"/>
        <v>189</v>
      </c>
      <c r="E11505" s="815">
        <v>1991</v>
      </c>
    </row>
    <row r="11506" spans="1:5">
      <c r="A11506" s="816">
        <f t="shared" si="746"/>
        <v>33418</v>
      </c>
      <c r="B11506" s="815">
        <f t="shared" si="747"/>
        <v>180</v>
      </c>
      <c r="C11506" s="815">
        <f t="shared" si="748"/>
        <v>186</v>
      </c>
      <c r="D11506" s="815">
        <f t="shared" si="749"/>
        <v>188</v>
      </c>
      <c r="E11506" s="815">
        <v>1991</v>
      </c>
    </row>
    <row r="11507" spans="1:5">
      <c r="A11507" s="816">
        <f t="shared" ref="A11507:A11570" si="750">A11506+1</f>
        <v>33419</v>
      </c>
      <c r="B11507" s="815">
        <f t="shared" si="747"/>
        <v>181</v>
      </c>
      <c r="C11507" s="815">
        <f t="shared" si="748"/>
        <v>185</v>
      </c>
      <c r="D11507" s="815">
        <f t="shared" si="749"/>
        <v>187</v>
      </c>
      <c r="E11507" s="815">
        <v>1991</v>
      </c>
    </row>
    <row r="11508" spans="1:5">
      <c r="A11508" s="816">
        <f t="shared" si="750"/>
        <v>33420</v>
      </c>
      <c r="B11508" s="815">
        <f t="shared" si="747"/>
        <v>182</v>
      </c>
      <c r="C11508" s="815">
        <f t="shared" si="748"/>
        <v>184</v>
      </c>
      <c r="D11508" s="815">
        <f t="shared" si="749"/>
        <v>186</v>
      </c>
      <c r="E11508" s="815">
        <v>1991</v>
      </c>
    </row>
    <row r="11509" spans="1:5">
      <c r="A11509" s="816">
        <f t="shared" si="750"/>
        <v>33421</v>
      </c>
      <c r="B11509" s="815">
        <f t="shared" si="747"/>
        <v>183</v>
      </c>
      <c r="C11509" s="815">
        <f t="shared" si="748"/>
        <v>183</v>
      </c>
      <c r="D11509" s="815">
        <f t="shared" si="749"/>
        <v>185</v>
      </c>
      <c r="E11509" s="815">
        <v>1991</v>
      </c>
    </row>
    <row r="11510" spans="1:5">
      <c r="A11510" s="816">
        <f t="shared" si="750"/>
        <v>33422</v>
      </c>
      <c r="B11510" s="815">
        <f t="shared" si="747"/>
        <v>184</v>
      </c>
      <c r="C11510" s="815">
        <f t="shared" si="748"/>
        <v>182</v>
      </c>
      <c r="D11510" s="815">
        <f t="shared" si="749"/>
        <v>184</v>
      </c>
      <c r="E11510" s="815">
        <v>1991</v>
      </c>
    </row>
    <row r="11511" spans="1:5">
      <c r="A11511" s="816">
        <f t="shared" si="750"/>
        <v>33423</v>
      </c>
      <c r="B11511" s="815">
        <f t="shared" si="747"/>
        <v>185</v>
      </c>
      <c r="C11511" s="815">
        <f t="shared" si="748"/>
        <v>181</v>
      </c>
      <c r="D11511" s="815">
        <f t="shared" si="749"/>
        <v>183</v>
      </c>
      <c r="E11511" s="815">
        <v>1991</v>
      </c>
    </row>
    <row r="11512" spans="1:5">
      <c r="A11512" s="816">
        <f t="shared" si="750"/>
        <v>33424</v>
      </c>
      <c r="B11512" s="815">
        <f t="shared" si="747"/>
        <v>186</v>
      </c>
      <c r="C11512" s="815">
        <f t="shared" si="748"/>
        <v>180</v>
      </c>
      <c r="D11512" s="815">
        <f t="shared" si="749"/>
        <v>182</v>
      </c>
      <c r="E11512" s="815">
        <v>1991</v>
      </c>
    </row>
    <row r="11513" spans="1:5">
      <c r="A11513" s="816">
        <f t="shared" si="750"/>
        <v>33425</v>
      </c>
      <c r="B11513" s="815">
        <f t="shared" si="747"/>
        <v>187</v>
      </c>
      <c r="C11513" s="815">
        <f t="shared" si="748"/>
        <v>179</v>
      </c>
      <c r="D11513" s="815">
        <f t="shared" si="749"/>
        <v>181</v>
      </c>
      <c r="E11513" s="815">
        <v>1991</v>
      </c>
    </row>
    <row r="11514" spans="1:5">
      <c r="A11514" s="816">
        <f t="shared" si="750"/>
        <v>33426</v>
      </c>
      <c r="B11514" s="815">
        <f t="shared" si="747"/>
        <v>188</v>
      </c>
      <c r="C11514" s="815">
        <f t="shared" si="748"/>
        <v>178</v>
      </c>
      <c r="D11514" s="815">
        <f t="shared" si="749"/>
        <v>180</v>
      </c>
      <c r="E11514" s="815">
        <v>1991</v>
      </c>
    </row>
    <row r="11515" spans="1:5">
      <c r="A11515" s="816">
        <f t="shared" si="750"/>
        <v>33427</v>
      </c>
      <c r="B11515" s="815">
        <f t="shared" si="747"/>
        <v>189</v>
      </c>
      <c r="C11515" s="815">
        <f t="shared" si="748"/>
        <v>177</v>
      </c>
      <c r="D11515" s="815">
        <f t="shared" si="749"/>
        <v>179</v>
      </c>
      <c r="E11515" s="815">
        <v>1991</v>
      </c>
    </row>
    <row r="11516" spans="1:5">
      <c r="A11516" s="816">
        <f t="shared" si="750"/>
        <v>33428</v>
      </c>
      <c r="B11516" s="815">
        <f t="shared" si="747"/>
        <v>190</v>
      </c>
      <c r="C11516" s="815">
        <f t="shared" si="748"/>
        <v>176</v>
      </c>
      <c r="D11516" s="815">
        <f t="shared" si="749"/>
        <v>178</v>
      </c>
      <c r="E11516" s="815">
        <v>1991</v>
      </c>
    </row>
    <row r="11517" spans="1:5">
      <c r="A11517" s="816">
        <f t="shared" si="750"/>
        <v>33429</v>
      </c>
      <c r="B11517" s="815">
        <f t="shared" si="747"/>
        <v>191</v>
      </c>
      <c r="C11517" s="815">
        <f t="shared" si="748"/>
        <v>175</v>
      </c>
      <c r="D11517" s="815">
        <f t="shared" si="749"/>
        <v>177</v>
      </c>
      <c r="E11517" s="815">
        <v>1991</v>
      </c>
    </row>
    <row r="11518" spans="1:5">
      <c r="A11518" s="816">
        <f t="shared" si="750"/>
        <v>33430</v>
      </c>
      <c r="B11518" s="815">
        <f t="shared" si="747"/>
        <v>192</v>
      </c>
      <c r="C11518" s="815">
        <f t="shared" si="748"/>
        <v>174</v>
      </c>
      <c r="D11518" s="815">
        <f t="shared" si="749"/>
        <v>176</v>
      </c>
      <c r="E11518" s="815">
        <v>1991</v>
      </c>
    </row>
    <row r="11519" spans="1:5">
      <c r="A11519" s="816">
        <f t="shared" si="750"/>
        <v>33431</v>
      </c>
      <c r="B11519" s="815">
        <f t="shared" si="747"/>
        <v>193</v>
      </c>
      <c r="C11519" s="815">
        <f t="shared" si="748"/>
        <v>173</v>
      </c>
      <c r="D11519" s="815">
        <f t="shared" si="749"/>
        <v>175</v>
      </c>
      <c r="E11519" s="815">
        <v>1991</v>
      </c>
    </row>
    <row r="11520" spans="1:5">
      <c r="A11520" s="816">
        <f t="shared" si="750"/>
        <v>33432</v>
      </c>
      <c r="B11520" s="815">
        <f t="shared" si="747"/>
        <v>194</v>
      </c>
      <c r="C11520" s="815">
        <f t="shared" si="748"/>
        <v>172</v>
      </c>
      <c r="D11520" s="815">
        <f t="shared" si="749"/>
        <v>174</v>
      </c>
      <c r="E11520" s="815">
        <v>1991</v>
      </c>
    </row>
    <row r="11521" spans="1:5">
      <c r="A11521" s="816">
        <f t="shared" si="750"/>
        <v>33433</v>
      </c>
      <c r="B11521" s="815">
        <f t="shared" ref="B11521:B11584" si="751">B11520+1</f>
        <v>195</v>
      </c>
      <c r="C11521" s="815">
        <f t="shared" ref="C11521:C11584" si="752">C11520-1</f>
        <v>171</v>
      </c>
      <c r="D11521" s="815">
        <f t="shared" ref="D11521:D11584" si="753">D11520-1</f>
        <v>173</v>
      </c>
      <c r="E11521" s="815">
        <v>1991</v>
      </c>
    </row>
    <row r="11522" spans="1:5">
      <c r="A11522" s="816">
        <f t="shared" si="750"/>
        <v>33434</v>
      </c>
      <c r="B11522" s="815">
        <f t="shared" si="751"/>
        <v>196</v>
      </c>
      <c r="C11522" s="815">
        <f t="shared" si="752"/>
        <v>170</v>
      </c>
      <c r="D11522" s="815">
        <f t="shared" si="753"/>
        <v>172</v>
      </c>
      <c r="E11522" s="815">
        <v>1991</v>
      </c>
    </row>
    <row r="11523" spans="1:5">
      <c r="A11523" s="816">
        <f t="shared" si="750"/>
        <v>33435</v>
      </c>
      <c r="B11523" s="815">
        <f t="shared" si="751"/>
        <v>197</v>
      </c>
      <c r="C11523" s="815">
        <f t="shared" si="752"/>
        <v>169</v>
      </c>
      <c r="D11523" s="815">
        <f t="shared" si="753"/>
        <v>171</v>
      </c>
      <c r="E11523" s="815">
        <v>1991</v>
      </c>
    </row>
    <row r="11524" spans="1:5">
      <c r="A11524" s="816">
        <f t="shared" si="750"/>
        <v>33436</v>
      </c>
      <c r="B11524" s="815">
        <f t="shared" si="751"/>
        <v>198</v>
      </c>
      <c r="C11524" s="815">
        <f t="shared" si="752"/>
        <v>168</v>
      </c>
      <c r="D11524" s="815">
        <f t="shared" si="753"/>
        <v>170</v>
      </c>
      <c r="E11524" s="815">
        <v>1991</v>
      </c>
    </row>
    <row r="11525" spans="1:5">
      <c r="A11525" s="816">
        <f t="shared" si="750"/>
        <v>33437</v>
      </c>
      <c r="B11525" s="815">
        <f t="shared" si="751"/>
        <v>199</v>
      </c>
      <c r="C11525" s="815">
        <f t="shared" si="752"/>
        <v>167</v>
      </c>
      <c r="D11525" s="815">
        <f t="shared" si="753"/>
        <v>169</v>
      </c>
      <c r="E11525" s="815">
        <v>1991</v>
      </c>
    </row>
    <row r="11526" spans="1:5">
      <c r="A11526" s="816">
        <f t="shared" si="750"/>
        <v>33438</v>
      </c>
      <c r="B11526" s="815">
        <f t="shared" si="751"/>
        <v>200</v>
      </c>
      <c r="C11526" s="815">
        <f t="shared" si="752"/>
        <v>166</v>
      </c>
      <c r="D11526" s="815">
        <f t="shared" si="753"/>
        <v>168</v>
      </c>
      <c r="E11526" s="815">
        <v>1991</v>
      </c>
    </row>
    <row r="11527" spans="1:5">
      <c r="A11527" s="816">
        <f t="shared" si="750"/>
        <v>33439</v>
      </c>
      <c r="B11527" s="815">
        <f t="shared" si="751"/>
        <v>201</v>
      </c>
      <c r="C11527" s="815">
        <f t="shared" si="752"/>
        <v>165</v>
      </c>
      <c r="D11527" s="815">
        <f t="shared" si="753"/>
        <v>167</v>
      </c>
      <c r="E11527" s="815">
        <v>1991</v>
      </c>
    </row>
    <row r="11528" spans="1:5">
      <c r="A11528" s="816">
        <f t="shared" si="750"/>
        <v>33440</v>
      </c>
      <c r="B11528" s="815">
        <f t="shared" si="751"/>
        <v>202</v>
      </c>
      <c r="C11528" s="815">
        <f t="shared" si="752"/>
        <v>164</v>
      </c>
      <c r="D11528" s="815">
        <f t="shared" si="753"/>
        <v>166</v>
      </c>
      <c r="E11528" s="815">
        <v>1991</v>
      </c>
    </row>
    <row r="11529" spans="1:5">
      <c r="A11529" s="816">
        <f t="shared" si="750"/>
        <v>33441</v>
      </c>
      <c r="B11529" s="815">
        <f t="shared" si="751"/>
        <v>203</v>
      </c>
      <c r="C11529" s="815">
        <f t="shared" si="752"/>
        <v>163</v>
      </c>
      <c r="D11529" s="815">
        <f t="shared" si="753"/>
        <v>165</v>
      </c>
      <c r="E11529" s="815">
        <v>1991</v>
      </c>
    </row>
    <row r="11530" spans="1:5">
      <c r="A11530" s="816">
        <f t="shared" si="750"/>
        <v>33442</v>
      </c>
      <c r="B11530" s="815">
        <f t="shared" si="751"/>
        <v>204</v>
      </c>
      <c r="C11530" s="815">
        <f t="shared" si="752"/>
        <v>162</v>
      </c>
      <c r="D11530" s="815">
        <f t="shared" si="753"/>
        <v>164</v>
      </c>
      <c r="E11530" s="815">
        <v>1991</v>
      </c>
    </row>
    <row r="11531" spans="1:5">
      <c r="A11531" s="816">
        <f t="shared" si="750"/>
        <v>33443</v>
      </c>
      <c r="B11531" s="815">
        <f t="shared" si="751"/>
        <v>205</v>
      </c>
      <c r="C11531" s="815">
        <f t="shared" si="752"/>
        <v>161</v>
      </c>
      <c r="D11531" s="815">
        <f t="shared" si="753"/>
        <v>163</v>
      </c>
      <c r="E11531" s="815">
        <v>1991</v>
      </c>
    </row>
    <row r="11532" spans="1:5">
      <c r="A11532" s="816">
        <f t="shared" si="750"/>
        <v>33444</v>
      </c>
      <c r="B11532" s="815">
        <f t="shared" si="751"/>
        <v>206</v>
      </c>
      <c r="C11532" s="815">
        <f t="shared" si="752"/>
        <v>160</v>
      </c>
      <c r="D11532" s="815">
        <f t="shared" si="753"/>
        <v>162</v>
      </c>
      <c r="E11532" s="815">
        <v>1991</v>
      </c>
    </row>
    <row r="11533" spans="1:5">
      <c r="A11533" s="816">
        <f t="shared" si="750"/>
        <v>33445</v>
      </c>
      <c r="B11533" s="815">
        <f t="shared" si="751"/>
        <v>207</v>
      </c>
      <c r="C11533" s="815">
        <f t="shared" si="752"/>
        <v>159</v>
      </c>
      <c r="D11533" s="815">
        <f t="shared" si="753"/>
        <v>161</v>
      </c>
      <c r="E11533" s="815">
        <v>1991</v>
      </c>
    </row>
    <row r="11534" spans="1:5">
      <c r="A11534" s="816">
        <f t="shared" si="750"/>
        <v>33446</v>
      </c>
      <c r="B11534" s="815">
        <f t="shared" si="751"/>
        <v>208</v>
      </c>
      <c r="C11534" s="815">
        <f t="shared" si="752"/>
        <v>158</v>
      </c>
      <c r="D11534" s="815">
        <f t="shared" si="753"/>
        <v>160</v>
      </c>
      <c r="E11534" s="815">
        <v>1991</v>
      </c>
    </row>
    <row r="11535" spans="1:5">
      <c r="A11535" s="816">
        <f t="shared" si="750"/>
        <v>33447</v>
      </c>
      <c r="B11535" s="815">
        <f t="shared" si="751"/>
        <v>209</v>
      </c>
      <c r="C11535" s="815">
        <f t="shared" si="752"/>
        <v>157</v>
      </c>
      <c r="D11535" s="815">
        <f t="shared" si="753"/>
        <v>159</v>
      </c>
      <c r="E11535" s="815">
        <v>1991</v>
      </c>
    </row>
    <row r="11536" spans="1:5">
      <c r="A11536" s="816">
        <f t="shared" si="750"/>
        <v>33448</v>
      </c>
      <c r="B11536" s="815">
        <f t="shared" si="751"/>
        <v>210</v>
      </c>
      <c r="C11536" s="815">
        <f t="shared" si="752"/>
        <v>156</v>
      </c>
      <c r="D11536" s="815">
        <f t="shared" si="753"/>
        <v>158</v>
      </c>
      <c r="E11536" s="815">
        <v>1991</v>
      </c>
    </row>
    <row r="11537" spans="1:5">
      <c r="A11537" s="816">
        <f t="shared" si="750"/>
        <v>33449</v>
      </c>
      <c r="B11537" s="815">
        <f t="shared" si="751"/>
        <v>211</v>
      </c>
      <c r="C11537" s="815">
        <f t="shared" si="752"/>
        <v>155</v>
      </c>
      <c r="D11537" s="815">
        <f t="shared" si="753"/>
        <v>157</v>
      </c>
      <c r="E11537" s="815">
        <v>1991</v>
      </c>
    </row>
    <row r="11538" spans="1:5">
      <c r="A11538" s="816">
        <f t="shared" si="750"/>
        <v>33450</v>
      </c>
      <c r="B11538" s="815">
        <f t="shared" si="751"/>
        <v>212</v>
      </c>
      <c r="C11538" s="815">
        <f t="shared" si="752"/>
        <v>154</v>
      </c>
      <c r="D11538" s="815">
        <f t="shared" si="753"/>
        <v>156</v>
      </c>
      <c r="E11538" s="815">
        <v>1991</v>
      </c>
    </row>
    <row r="11539" spans="1:5">
      <c r="A11539" s="816">
        <f t="shared" si="750"/>
        <v>33451</v>
      </c>
      <c r="B11539" s="815">
        <f t="shared" si="751"/>
        <v>213</v>
      </c>
      <c r="C11539" s="815">
        <f t="shared" si="752"/>
        <v>153</v>
      </c>
      <c r="D11539" s="815">
        <f t="shared" si="753"/>
        <v>155</v>
      </c>
      <c r="E11539" s="815">
        <v>1991</v>
      </c>
    </row>
    <row r="11540" spans="1:5">
      <c r="A11540" s="816">
        <f t="shared" si="750"/>
        <v>33452</v>
      </c>
      <c r="B11540" s="815">
        <f t="shared" si="751"/>
        <v>214</v>
      </c>
      <c r="C11540" s="815">
        <f t="shared" si="752"/>
        <v>152</v>
      </c>
      <c r="D11540" s="815">
        <f t="shared" si="753"/>
        <v>154</v>
      </c>
      <c r="E11540" s="815">
        <v>1991</v>
      </c>
    </row>
    <row r="11541" spans="1:5">
      <c r="A11541" s="816">
        <f t="shared" si="750"/>
        <v>33453</v>
      </c>
      <c r="B11541" s="815">
        <f t="shared" si="751"/>
        <v>215</v>
      </c>
      <c r="C11541" s="815">
        <f t="shared" si="752"/>
        <v>151</v>
      </c>
      <c r="D11541" s="815">
        <f t="shared" si="753"/>
        <v>153</v>
      </c>
      <c r="E11541" s="815">
        <v>1991</v>
      </c>
    </row>
    <row r="11542" spans="1:5">
      <c r="A11542" s="816">
        <f t="shared" si="750"/>
        <v>33454</v>
      </c>
      <c r="B11542" s="815">
        <f t="shared" si="751"/>
        <v>216</v>
      </c>
      <c r="C11542" s="815">
        <f t="shared" si="752"/>
        <v>150</v>
      </c>
      <c r="D11542" s="815">
        <f t="shared" si="753"/>
        <v>152</v>
      </c>
      <c r="E11542" s="815">
        <v>1991</v>
      </c>
    </row>
    <row r="11543" spans="1:5">
      <c r="A11543" s="816">
        <f t="shared" si="750"/>
        <v>33455</v>
      </c>
      <c r="B11543" s="815">
        <f t="shared" si="751"/>
        <v>217</v>
      </c>
      <c r="C11543" s="815">
        <f t="shared" si="752"/>
        <v>149</v>
      </c>
      <c r="D11543" s="815">
        <f t="shared" si="753"/>
        <v>151</v>
      </c>
      <c r="E11543" s="815">
        <v>1991</v>
      </c>
    </row>
    <row r="11544" spans="1:5">
      <c r="A11544" s="816">
        <f t="shared" si="750"/>
        <v>33456</v>
      </c>
      <c r="B11544" s="815">
        <f t="shared" si="751"/>
        <v>218</v>
      </c>
      <c r="C11544" s="815">
        <f t="shared" si="752"/>
        <v>148</v>
      </c>
      <c r="D11544" s="815">
        <f t="shared" si="753"/>
        <v>150</v>
      </c>
      <c r="E11544" s="815">
        <v>1991</v>
      </c>
    </row>
    <row r="11545" spans="1:5">
      <c r="A11545" s="816">
        <f t="shared" si="750"/>
        <v>33457</v>
      </c>
      <c r="B11545" s="815">
        <f t="shared" si="751"/>
        <v>219</v>
      </c>
      <c r="C11545" s="815">
        <f t="shared" si="752"/>
        <v>147</v>
      </c>
      <c r="D11545" s="815">
        <f t="shared" si="753"/>
        <v>149</v>
      </c>
      <c r="E11545" s="815">
        <v>1991</v>
      </c>
    </row>
    <row r="11546" spans="1:5">
      <c r="A11546" s="816">
        <f t="shared" si="750"/>
        <v>33458</v>
      </c>
      <c r="B11546" s="815">
        <f t="shared" si="751"/>
        <v>220</v>
      </c>
      <c r="C11546" s="815">
        <f t="shared" si="752"/>
        <v>146</v>
      </c>
      <c r="D11546" s="815">
        <f t="shared" si="753"/>
        <v>148</v>
      </c>
      <c r="E11546" s="815">
        <v>1991</v>
      </c>
    </row>
    <row r="11547" spans="1:5">
      <c r="A11547" s="816">
        <f t="shared" si="750"/>
        <v>33459</v>
      </c>
      <c r="B11547" s="815">
        <f t="shared" si="751"/>
        <v>221</v>
      </c>
      <c r="C11547" s="815">
        <f t="shared" si="752"/>
        <v>145</v>
      </c>
      <c r="D11547" s="815">
        <f t="shared" si="753"/>
        <v>147</v>
      </c>
      <c r="E11547" s="815">
        <v>1991</v>
      </c>
    </row>
    <row r="11548" spans="1:5">
      <c r="A11548" s="816">
        <f t="shared" si="750"/>
        <v>33460</v>
      </c>
      <c r="B11548" s="815">
        <f t="shared" si="751"/>
        <v>222</v>
      </c>
      <c r="C11548" s="815">
        <f t="shared" si="752"/>
        <v>144</v>
      </c>
      <c r="D11548" s="815">
        <f t="shared" si="753"/>
        <v>146</v>
      </c>
      <c r="E11548" s="815">
        <v>1991</v>
      </c>
    </row>
    <row r="11549" spans="1:5">
      <c r="A11549" s="816">
        <f t="shared" si="750"/>
        <v>33461</v>
      </c>
      <c r="B11549" s="815">
        <f t="shared" si="751"/>
        <v>223</v>
      </c>
      <c r="C11549" s="815">
        <f t="shared" si="752"/>
        <v>143</v>
      </c>
      <c r="D11549" s="815">
        <f t="shared" si="753"/>
        <v>145</v>
      </c>
      <c r="E11549" s="815">
        <v>1991</v>
      </c>
    </row>
    <row r="11550" spans="1:5">
      <c r="A11550" s="816">
        <f t="shared" si="750"/>
        <v>33462</v>
      </c>
      <c r="B11550" s="815">
        <f t="shared" si="751"/>
        <v>224</v>
      </c>
      <c r="C11550" s="815">
        <f t="shared" si="752"/>
        <v>142</v>
      </c>
      <c r="D11550" s="815">
        <f t="shared" si="753"/>
        <v>144</v>
      </c>
      <c r="E11550" s="815">
        <v>1991</v>
      </c>
    </row>
    <row r="11551" spans="1:5">
      <c r="A11551" s="816">
        <f t="shared" si="750"/>
        <v>33463</v>
      </c>
      <c r="B11551" s="815">
        <f t="shared" si="751"/>
        <v>225</v>
      </c>
      <c r="C11551" s="815">
        <f t="shared" si="752"/>
        <v>141</v>
      </c>
      <c r="D11551" s="815">
        <f t="shared" si="753"/>
        <v>143</v>
      </c>
      <c r="E11551" s="815">
        <v>1991</v>
      </c>
    </row>
    <row r="11552" spans="1:5">
      <c r="A11552" s="816">
        <f t="shared" si="750"/>
        <v>33464</v>
      </c>
      <c r="B11552" s="815">
        <f t="shared" si="751"/>
        <v>226</v>
      </c>
      <c r="C11552" s="815">
        <f t="shared" si="752"/>
        <v>140</v>
      </c>
      <c r="D11552" s="815">
        <f t="shared" si="753"/>
        <v>142</v>
      </c>
      <c r="E11552" s="815">
        <v>1991</v>
      </c>
    </row>
    <row r="11553" spans="1:5">
      <c r="A11553" s="816">
        <f t="shared" si="750"/>
        <v>33465</v>
      </c>
      <c r="B11553" s="815">
        <f t="shared" si="751"/>
        <v>227</v>
      </c>
      <c r="C11553" s="815">
        <f t="shared" si="752"/>
        <v>139</v>
      </c>
      <c r="D11553" s="815">
        <f t="shared" si="753"/>
        <v>141</v>
      </c>
      <c r="E11553" s="815">
        <v>1991</v>
      </c>
    </row>
    <row r="11554" spans="1:5">
      <c r="A11554" s="816">
        <f t="shared" si="750"/>
        <v>33466</v>
      </c>
      <c r="B11554" s="815">
        <f t="shared" si="751"/>
        <v>228</v>
      </c>
      <c r="C11554" s="815">
        <f t="shared" si="752"/>
        <v>138</v>
      </c>
      <c r="D11554" s="815">
        <f t="shared" si="753"/>
        <v>140</v>
      </c>
      <c r="E11554" s="815">
        <v>1991</v>
      </c>
    </row>
    <row r="11555" spans="1:5">
      <c r="A11555" s="816">
        <f t="shared" si="750"/>
        <v>33467</v>
      </c>
      <c r="B11555" s="815">
        <f t="shared" si="751"/>
        <v>229</v>
      </c>
      <c r="C11555" s="815">
        <f t="shared" si="752"/>
        <v>137</v>
      </c>
      <c r="D11555" s="815">
        <f t="shared" si="753"/>
        <v>139</v>
      </c>
      <c r="E11555" s="815">
        <v>1991</v>
      </c>
    </row>
    <row r="11556" spans="1:5">
      <c r="A11556" s="816">
        <f t="shared" si="750"/>
        <v>33468</v>
      </c>
      <c r="B11556" s="815">
        <f t="shared" si="751"/>
        <v>230</v>
      </c>
      <c r="C11556" s="815">
        <f t="shared" si="752"/>
        <v>136</v>
      </c>
      <c r="D11556" s="815">
        <f t="shared" si="753"/>
        <v>138</v>
      </c>
      <c r="E11556" s="815">
        <v>1991</v>
      </c>
    </row>
    <row r="11557" spans="1:5">
      <c r="A11557" s="816">
        <f t="shared" si="750"/>
        <v>33469</v>
      </c>
      <c r="B11557" s="815">
        <f t="shared" si="751"/>
        <v>231</v>
      </c>
      <c r="C11557" s="815">
        <f t="shared" si="752"/>
        <v>135</v>
      </c>
      <c r="D11557" s="815">
        <f t="shared" si="753"/>
        <v>137</v>
      </c>
      <c r="E11557" s="815">
        <v>1991</v>
      </c>
    </row>
    <row r="11558" spans="1:5">
      <c r="A11558" s="816">
        <f t="shared" si="750"/>
        <v>33470</v>
      </c>
      <c r="B11558" s="815">
        <f t="shared" si="751"/>
        <v>232</v>
      </c>
      <c r="C11558" s="815">
        <f t="shared" si="752"/>
        <v>134</v>
      </c>
      <c r="D11558" s="815">
        <f t="shared" si="753"/>
        <v>136</v>
      </c>
      <c r="E11558" s="815">
        <v>1991</v>
      </c>
    </row>
    <row r="11559" spans="1:5">
      <c r="A11559" s="816">
        <f t="shared" si="750"/>
        <v>33471</v>
      </c>
      <c r="B11559" s="815">
        <f t="shared" si="751"/>
        <v>233</v>
      </c>
      <c r="C11559" s="815">
        <f t="shared" si="752"/>
        <v>133</v>
      </c>
      <c r="D11559" s="815">
        <f t="shared" si="753"/>
        <v>135</v>
      </c>
      <c r="E11559" s="815">
        <v>1991</v>
      </c>
    </row>
    <row r="11560" spans="1:5">
      <c r="A11560" s="816">
        <f t="shared" si="750"/>
        <v>33472</v>
      </c>
      <c r="B11560" s="815">
        <f t="shared" si="751"/>
        <v>234</v>
      </c>
      <c r="C11560" s="815">
        <f t="shared" si="752"/>
        <v>132</v>
      </c>
      <c r="D11560" s="815">
        <f t="shared" si="753"/>
        <v>134</v>
      </c>
      <c r="E11560" s="815">
        <v>1991</v>
      </c>
    </row>
    <row r="11561" spans="1:5">
      <c r="A11561" s="816">
        <f t="shared" si="750"/>
        <v>33473</v>
      </c>
      <c r="B11561" s="815">
        <f t="shared" si="751"/>
        <v>235</v>
      </c>
      <c r="C11561" s="815">
        <f t="shared" si="752"/>
        <v>131</v>
      </c>
      <c r="D11561" s="815">
        <f t="shared" si="753"/>
        <v>133</v>
      </c>
      <c r="E11561" s="815">
        <v>1991</v>
      </c>
    </row>
    <row r="11562" spans="1:5">
      <c r="A11562" s="816">
        <f t="shared" si="750"/>
        <v>33474</v>
      </c>
      <c r="B11562" s="815">
        <f t="shared" si="751"/>
        <v>236</v>
      </c>
      <c r="C11562" s="815">
        <f t="shared" si="752"/>
        <v>130</v>
      </c>
      <c r="D11562" s="815">
        <f t="shared" si="753"/>
        <v>132</v>
      </c>
      <c r="E11562" s="815">
        <v>1991</v>
      </c>
    </row>
    <row r="11563" spans="1:5">
      <c r="A11563" s="816">
        <f t="shared" si="750"/>
        <v>33475</v>
      </c>
      <c r="B11563" s="815">
        <f t="shared" si="751"/>
        <v>237</v>
      </c>
      <c r="C11563" s="815">
        <f t="shared" si="752"/>
        <v>129</v>
      </c>
      <c r="D11563" s="815">
        <f t="shared" si="753"/>
        <v>131</v>
      </c>
      <c r="E11563" s="815">
        <v>1991</v>
      </c>
    </row>
    <row r="11564" spans="1:5">
      <c r="A11564" s="816">
        <f t="shared" si="750"/>
        <v>33476</v>
      </c>
      <c r="B11564" s="815">
        <f t="shared" si="751"/>
        <v>238</v>
      </c>
      <c r="C11564" s="815">
        <f t="shared" si="752"/>
        <v>128</v>
      </c>
      <c r="D11564" s="815">
        <f t="shared" si="753"/>
        <v>130</v>
      </c>
      <c r="E11564" s="815">
        <v>1991</v>
      </c>
    </row>
    <row r="11565" spans="1:5">
      <c r="A11565" s="816">
        <f t="shared" si="750"/>
        <v>33477</v>
      </c>
      <c r="B11565" s="815">
        <f t="shared" si="751"/>
        <v>239</v>
      </c>
      <c r="C11565" s="815">
        <f t="shared" si="752"/>
        <v>127</v>
      </c>
      <c r="D11565" s="815">
        <f t="shared" si="753"/>
        <v>129</v>
      </c>
      <c r="E11565" s="815">
        <v>1991</v>
      </c>
    </row>
    <row r="11566" spans="1:5">
      <c r="A11566" s="816">
        <f t="shared" si="750"/>
        <v>33478</v>
      </c>
      <c r="B11566" s="815">
        <f t="shared" si="751"/>
        <v>240</v>
      </c>
      <c r="C11566" s="815">
        <f t="shared" si="752"/>
        <v>126</v>
      </c>
      <c r="D11566" s="815">
        <f t="shared" si="753"/>
        <v>128</v>
      </c>
      <c r="E11566" s="815">
        <v>1991</v>
      </c>
    </row>
    <row r="11567" spans="1:5">
      <c r="A11567" s="816">
        <f t="shared" si="750"/>
        <v>33479</v>
      </c>
      <c r="B11567" s="815">
        <f t="shared" si="751"/>
        <v>241</v>
      </c>
      <c r="C11567" s="815">
        <f t="shared" si="752"/>
        <v>125</v>
      </c>
      <c r="D11567" s="815">
        <f t="shared" si="753"/>
        <v>127</v>
      </c>
      <c r="E11567" s="815">
        <v>1991</v>
      </c>
    </row>
    <row r="11568" spans="1:5">
      <c r="A11568" s="816">
        <f t="shared" si="750"/>
        <v>33480</v>
      </c>
      <c r="B11568" s="815">
        <f t="shared" si="751"/>
        <v>242</v>
      </c>
      <c r="C11568" s="815">
        <f t="shared" si="752"/>
        <v>124</v>
      </c>
      <c r="D11568" s="815">
        <f t="shared" si="753"/>
        <v>126</v>
      </c>
      <c r="E11568" s="815">
        <v>1991</v>
      </c>
    </row>
    <row r="11569" spans="1:5">
      <c r="A11569" s="816">
        <f t="shared" si="750"/>
        <v>33481</v>
      </c>
      <c r="B11569" s="815">
        <f t="shared" si="751"/>
        <v>243</v>
      </c>
      <c r="C11569" s="815">
        <f t="shared" si="752"/>
        <v>123</v>
      </c>
      <c r="D11569" s="815">
        <f t="shared" si="753"/>
        <v>125</v>
      </c>
      <c r="E11569" s="815">
        <v>1991</v>
      </c>
    </row>
    <row r="11570" spans="1:5">
      <c r="A11570" s="816">
        <f t="shared" si="750"/>
        <v>33482</v>
      </c>
      <c r="B11570" s="815">
        <f t="shared" si="751"/>
        <v>244</v>
      </c>
      <c r="C11570" s="815">
        <f t="shared" si="752"/>
        <v>122</v>
      </c>
      <c r="D11570" s="815">
        <f t="shared" si="753"/>
        <v>124</v>
      </c>
      <c r="E11570" s="815">
        <v>1991</v>
      </c>
    </row>
    <row r="11571" spans="1:5">
      <c r="A11571" s="816">
        <f t="shared" ref="A11571:A11634" si="754">A11570+1</f>
        <v>33483</v>
      </c>
      <c r="B11571" s="815">
        <f t="shared" si="751"/>
        <v>245</v>
      </c>
      <c r="C11571" s="815">
        <f t="shared" si="752"/>
        <v>121</v>
      </c>
      <c r="D11571" s="815">
        <f t="shared" si="753"/>
        <v>123</v>
      </c>
      <c r="E11571" s="815">
        <v>1991</v>
      </c>
    </row>
    <row r="11572" spans="1:5">
      <c r="A11572" s="816">
        <f t="shared" si="754"/>
        <v>33484</v>
      </c>
      <c r="B11572" s="815">
        <f t="shared" si="751"/>
        <v>246</v>
      </c>
      <c r="C11572" s="815">
        <f t="shared" si="752"/>
        <v>120</v>
      </c>
      <c r="D11572" s="815">
        <f t="shared" si="753"/>
        <v>122</v>
      </c>
      <c r="E11572" s="815">
        <v>1991</v>
      </c>
    </row>
    <row r="11573" spans="1:5">
      <c r="A11573" s="816">
        <f t="shared" si="754"/>
        <v>33485</v>
      </c>
      <c r="B11573" s="815">
        <f t="shared" si="751"/>
        <v>247</v>
      </c>
      <c r="C11573" s="815">
        <f t="shared" si="752"/>
        <v>119</v>
      </c>
      <c r="D11573" s="815">
        <f t="shared" si="753"/>
        <v>121</v>
      </c>
      <c r="E11573" s="815">
        <v>1991</v>
      </c>
    </row>
    <row r="11574" spans="1:5">
      <c r="A11574" s="816">
        <f t="shared" si="754"/>
        <v>33486</v>
      </c>
      <c r="B11574" s="815">
        <f t="shared" si="751"/>
        <v>248</v>
      </c>
      <c r="C11574" s="815">
        <f t="shared" si="752"/>
        <v>118</v>
      </c>
      <c r="D11574" s="815">
        <f t="shared" si="753"/>
        <v>120</v>
      </c>
      <c r="E11574" s="815">
        <v>1991</v>
      </c>
    </row>
    <row r="11575" spans="1:5">
      <c r="A11575" s="816">
        <f t="shared" si="754"/>
        <v>33487</v>
      </c>
      <c r="B11575" s="815">
        <f t="shared" si="751"/>
        <v>249</v>
      </c>
      <c r="C11575" s="815">
        <f t="shared" si="752"/>
        <v>117</v>
      </c>
      <c r="D11575" s="815">
        <f t="shared" si="753"/>
        <v>119</v>
      </c>
      <c r="E11575" s="815">
        <v>1991</v>
      </c>
    </row>
    <row r="11576" spans="1:5">
      <c r="A11576" s="816">
        <f t="shared" si="754"/>
        <v>33488</v>
      </c>
      <c r="B11576" s="815">
        <f t="shared" si="751"/>
        <v>250</v>
      </c>
      <c r="C11576" s="815">
        <f t="shared" si="752"/>
        <v>116</v>
      </c>
      <c r="D11576" s="815">
        <f t="shared" si="753"/>
        <v>118</v>
      </c>
      <c r="E11576" s="815">
        <v>1991</v>
      </c>
    </row>
    <row r="11577" spans="1:5">
      <c r="A11577" s="816">
        <f t="shared" si="754"/>
        <v>33489</v>
      </c>
      <c r="B11577" s="815">
        <f t="shared" si="751"/>
        <v>251</v>
      </c>
      <c r="C11577" s="815">
        <f t="shared" si="752"/>
        <v>115</v>
      </c>
      <c r="D11577" s="815">
        <f t="shared" si="753"/>
        <v>117</v>
      </c>
      <c r="E11577" s="815">
        <v>1991</v>
      </c>
    </row>
    <row r="11578" spans="1:5">
      <c r="A11578" s="816">
        <f t="shared" si="754"/>
        <v>33490</v>
      </c>
      <c r="B11578" s="815">
        <f t="shared" si="751"/>
        <v>252</v>
      </c>
      <c r="C11578" s="815">
        <f t="shared" si="752"/>
        <v>114</v>
      </c>
      <c r="D11578" s="815">
        <f t="shared" si="753"/>
        <v>116</v>
      </c>
      <c r="E11578" s="815">
        <v>1991</v>
      </c>
    </row>
    <row r="11579" spans="1:5">
      <c r="A11579" s="816">
        <f t="shared" si="754"/>
        <v>33491</v>
      </c>
      <c r="B11579" s="815">
        <f t="shared" si="751"/>
        <v>253</v>
      </c>
      <c r="C11579" s="815">
        <f t="shared" si="752"/>
        <v>113</v>
      </c>
      <c r="D11579" s="815">
        <f t="shared" si="753"/>
        <v>115</v>
      </c>
      <c r="E11579" s="815">
        <v>1991</v>
      </c>
    </row>
    <row r="11580" spans="1:5">
      <c r="A11580" s="816">
        <f t="shared" si="754"/>
        <v>33492</v>
      </c>
      <c r="B11580" s="815">
        <f t="shared" si="751"/>
        <v>254</v>
      </c>
      <c r="C11580" s="815">
        <f t="shared" si="752"/>
        <v>112</v>
      </c>
      <c r="D11580" s="815">
        <f t="shared" si="753"/>
        <v>114</v>
      </c>
      <c r="E11580" s="815">
        <v>1991</v>
      </c>
    </row>
    <row r="11581" spans="1:5">
      <c r="A11581" s="816">
        <f t="shared" si="754"/>
        <v>33493</v>
      </c>
      <c r="B11581" s="815">
        <f t="shared" si="751"/>
        <v>255</v>
      </c>
      <c r="C11581" s="815">
        <f t="shared" si="752"/>
        <v>111</v>
      </c>
      <c r="D11581" s="815">
        <f t="shared" si="753"/>
        <v>113</v>
      </c>
      <c r="E11581" s="815">
        <v>1991</v>
      </c>
    </row>
    <row r="11582" spans="1:5">
      <c r="A11582" s="816">
        <f t="shared" si="754"/>
        <v>33494</v>
      </c>
      <c r="B11582" s="815">
        <f t="shared" si="751"/>
        <v>256</v>
      </c>
      <c r="C11582" s="815">
        <f t="shared" si="752"/>
        <v>110</v>
      </c>
      <c r="D11582" s="815">
        <f t="shared" si="753"/>
        <v>112</v>
      </c>
      <c r="E11582" s="815">
        <v>1991</v>
      </c>
    </row>
    <row r="11583" spans="1:5">
      <c r="A11583" s="816">
        <f t="shared" si="754"/>
        <v>33495</v>
      </c>
      <c r="B11583" s="815">
        <f t="shared" si="751"/>
        <v>257</v>
      </c>
      <c r="C11583" s="815">
        <f t="shared" si="752"/>
        <v>109</v>
      </c>
      <c r="D11583" s="815">
        <f t="shared" si="753"/>
        <v>111</v>
      </c>
      <c r="E11583" s="815">
        <v>1991</v>
      </c>
    </row>
    <row r="11584" spans="1:5">
      <c r="A11584" s="816">
        <f t="shared" si="754"/>
        <v>33496</v>
      </c>
      <c r="B11584" s="815">
        <f t="shared" si="751"/>
        <v>258</v>
      </c>
      <c r="C11584" s="815">
        <f t="shared" si="752"/>
        <v>108</v>
      </c>
      <c r="D11584" s="815">
        <f t="shared" si="753"/>
        <v>110</v>
      </c>
      <c r="E11584" s="815">
        <v>1991</v>
      </c>
    </row>
    <row r="11585" spans="1:5">
      <c r="A11585" s="816">
        <f t="shared" si="754"/>
        <v>33497</v>
      </c>
      <c r="B11585" s="815">
        <f t="shared" ref="B11585:B11648" si="755">B11584+1</f>
        <v>259</v>
      </c>
      <c r="C11585" s="815">
        <f t="shared" ref="C11585:C11648" si="756">C11584-1</f>
        <v>107</v>
      </c>
      <c r="D11585" s="815">
        <f t="shared" ref="D11585:D11648" si="757">D11584-1</f>
        <v>109</v>
      </c>
      <c r="E11585" s="815">
        <v>1991</v>
      </c>
    </row>
    <row r="11586" spans="1:5">
      <c r="A11586" s="816">
        <f t="shared" si="754"/>
        <v>33498</v>
      </c>
      <c r="B11586" s="815">
        <f t="shared" si="755"/>
        <v>260</v>
      </c>
      <c r="C11586" s="815">
        <f t="shared" si="756"/>
        <v>106</v>
      </c>
      <c r="D11586" s="815">
        <f t="shared" si="757"/>
        <v>108</v>
      </c>
      <c r="E11586" s="815">
        <v>1991</v>
      </c>
    </row>
    <row r="11587" spans="1:5">
      <c r="A11587" s="816">
        <f t="shared" si="754"/>
        <v>33499</v>
      </c>
      <c r="B11587" s="815">
        <f t="shared" si="755"/>
        <v>261</v>
      </c>
      <c r="C11587" s="815">
        <f t="shared" si="756"/>
        <v>105</v>
      </c>
      <c r="D11587" s="815">
        <f t="shared" si="757"/>
        <v>107</v>
      </c>
      <c r="E11587" s="815">
        <v>1991</v>
      </c>
    </row>
    <row r="11588" spans="1:5">
      <c r="A11588" s="816">
        <f t="shared" si="754"/>
        <v>33500</v>
      </c>
      <c r="B11588" s="815">
        <f t="shared" si="755"/>
        <v>262</v>
      </c>
      <c r="C11588" s="815">
        <f t="shared" si="756"/>
        <v>104</v>
      </c>
      <c r="D11588" s="815">
        <f t="shared" si="757"/>
        <v>106</v>
      </c>
      <c r="E11588" s="815">
        <v>1991</v>
      </c>
    </row>
    <row r="11589" spans="1:5">
      <c r="A11589" s="816">
        <f t="shared" si="754"/>
        <v>33501</v>
      </c>
      <c r="B11589" s="815">
        <f t="shared" si="755"/>
        <v>263</v>
      </c>
      <c r="C11589" s="815">
        <f t="shared" si="756"/>
        <v>103</v>
      </c>
      <c r="D11589" s="815">
        <f t="shared" si="757"/>
        <v>105</v>
      </c>
      <c r="E11589" s="815">
        <v>1991</v>
      </c>
    </row>
    <row r="11590" spans="1:5">
      <c r="A11590" s="816">
        <f t="shared" si="754"/>
        <v>33502</v>
      </c>
      <c r="B11590" s="815">
        <f t="shared" si="755"/>
        <v>264</v>
      </c>
      <c r="C11590" s="815">
        <f t="shared" si="756"/>
        <v>102</v>
      </c>
      <c r="D11590" s="815">
        <f t="shared" si="757"/>
        <v>104</v>
      </c>
      <c r="E11590" s="815">
        <v>1991</v>
      </c>
    </row>
    <row r="11591" spans="1:5">
      <c r="A11591" s="816">
        <f t="shared" si="754"/>
        <v>33503</v>
      </c>
      <c r="B11591" s="815">
        <f t="shared" si="755"/>
        <v>265</v>
      </c>
      <c r="C11591" s="815">
        <f t="shared" si="756"/>
        <v>101</v>
      </c>
      <c r="D11591" s="815">
        <f t="shared" si="757"/>
        <v>103</v>
      </c>
      <c r="E11591" s="815">
        <v>1991</v>
      </c>
    </row>
    <row r="11592" spans="1:5">
      <c r="A11592" s="816">
        <f t="shared" si="754"/>
        <v>33504</v>
      </c>
      <c r="B11592" s="815">
        <f t="shared" si="755"/>
        <v>266</v>
      </c>
      <c r="C11592" s="815">
        <f t="shared" si="756"/>
        <v>100</v>
      </c>
      <c r="D11592" s="815">
        <f t="shared" si="757"/>
        <v>102</v>
      </c>
      <c r="E11592" s="815">
        <v>1991</v>
      </c>
    </row>
    <row r="11593" spans="1:5">
      <c r="A11593" s="816">
        <f t="shared" si="754"/>
        <v>33505</v>
      </c>
      <c r="B11593" s="815">
        <f t="shared" si="755"/>
        <v>267</v>
      </c>
      <c r="C11593" s="815">
        <f t="shared" si="756"/>
        <v>99</v>
      </c>
      <c r="D11593" s="815">
        <f t="shared" si="757"/>
        <v>101</v>
      </c>
      <c r="E11593" s="815">
        <v>1991</v>
      </c>
    </row>
    <row r="11594" spans="1:5">
      <c r="A11594" s="816">
        <f t="shared" si="754"/>
        <v>33506</v>
      </c>
      <c r="B11594" s="815">
        <f t="shared" si="755"/>
        <v>268</v>
      </c>
      <c r="C11594" s="815">
        <f t="shared" si="756"/>
        <v>98</v>
      </c>
      <c r="D11594" s="815">
        <f t="shared" si="757"/>
        <v>100</v>
      </c>
      <c r="E11594" s="815">
        <v>1991</v>
      </c>
    </row>
    <row r="11595" spans="1:5">
      <c r="A11595" s="816">
        <f t="shared" si="754"/>
        <v>33507</v>
      </c>
      <c r="B11595" s="815">
        <f t="shared" si="755"/>
        <v>269</v>
      </c>
      <c r="C11595" s="815">
        <f t="shared" si="756"/>
        <v>97</v>
      </c>
      <c r="D11595" s="815">
        <f t="shared" si="757"/>
        <v>99</v>
      </c>
      <c r="E11595" s="815">
        <v>1991</v>
      </c>
    </row>
    <row r="11596" spans="1:5">
      <c r="A11596" s="816">
        <f t="shared" si="754"/>
        <v>33508</v>
      </c>
      <c r="B11596" s="815">
        <f t="shared" si="755"/>
        <v>270</v>
      </c>
      <c r="C11596" s="815">
        <f t="shared" si="756"/>
        <v>96</v>
      </c>
      <c r="D11596" s="815">
        <f t="shared" si="757"/>
        <v>98</v>
      </c>
      <c r="E11596" s="815">
        <v>1991</v>
      </c>
    </row>
    <row r="11597" spans="1:5">
      <c r="A11597" s="816">
        <f t="shared" si="754"/>
        <v>33509</v>
      </c>
      <c r="B11597" s="815">
        <f t="shared" si="755"/>
        <v>271</v>
      </c>
      <c r="C11597" s="815">
        <f t="shared" si="756"/>
        <v>95</v>
      </c>
      <c r="D11597" s="815">
        <f t="shared" si="757"/>
        <v>97</v>
      </c>
      <c r="E11597" s="815">
        <v>1991</v>
      </c>
    </row>
    <row r="11598" spans="1:5">
      <c r="A11598" s="816">
        <f t="shared" si="754"/>
        <v>33510</v>
      </c>
      <c r="B11598" s="815">
        <f t="shared" si="755"/>
        <v>272</v>
      </c>
      <c r="C11598" s="815">
        <f t="shared" si="756"/>
        <v>94</v>
      </c>
      <c r="D11598" s="815">
        <f t="shared" si="757"/>
        <v>96</v>
      </c>
      <c r="E11598" s="815">
        <v>1991</v>
      </c>
    </row>
    <row r="11599" spans="1:5">
      <c r="A11599" s="816">
        <f t="shared" si="754"/>
        <v>33511</v>
      </c>
      <c r="B11599" s="815">
        <f t="shared" si="755"/>
        <v>273</v>
      </c>
      <c r="C11599" s="815">
        <f t="shared" si="756"/>
        <v>93</v>
      </c>
      <c r="D11599" s="815">
        <f t="shared" si="757"/>
        <v>95</v>
      </c>
      <c r="E11599" s="815">
        <v>1991</v>
      </c>
    </row>
    <row r="11600" spans="1:5">
      <c r="A11600" s="816">
        <f t="shared" si="754"/>
        <v>33512</v>
      </c>
      <c r="B11600" s="815">
        <f t="shared" si="755"/>
        <v>274</v>
      </c>
      <c r="C11600" s="815">
        <f t="shared" si="756"/>
        <v>92</v>
      </c>
      <c r="D11600" s="815">
        <f t="shared" si="757"/>
        <v>94</v>
      </c>
      <c r="E11600" s="815">
        <v>1991</v>
      </c>
    </row>
    <row r="11601" spans="1:5">
      <c r="A11601" s="816">
        <f t="shared" si="754"/>
        <v>33513</v>
      </c>
      <c r="B11601" s="815">
        <f t="shared" si="755"/>
        <v>275</v>
      </c>
      <c r="C11601" s="815">
        <f t="shared" si="756"/>
        <v>91</v>
      </c>
      <c r="D11601" s="815">
        <f t="shared" si="757"/>
        <v>93</v>
      </c>
      <c r="E11601" s="815">
        <v>1991</v>
      </c>
    </row>
    <row r="11602" spans="1:5">
      <c r="A11602" s="816">
        <f t="shared" si="754"/>
        <v>33514</v>
      </c>
      <c r="B11602" s="815">
        <f t="shared" si="755"/>
        <v>276</v>
      </c>
      <c r="C11602" s="815">
        <f t="shared" si="756"/>
        <v>90</v>
      </c>
      <c r="D11602" s="815">
        <f t="shared" si="757"/>
        <v>92</v>
      </c>
      <c r="E11602" s="815">
        <v>1991</v>
      </c>
    </row>
    <row r="11603" spans="1:5">
      <c r="A11603" s="816">
        <f t="shared" si="754"/>
        <v>33515</v>
      </c>
      <c r="B11603" s="815">
        <f t="shared" si="755"/>
        <v>277</v>
      </c>
      <c r="C11603" s="815">
        <f t="shared" si="756"/>
        <v>89</v>
      </c>
      <c r="D11603" s="815">
        <f t="shared" si="757"/>
        <v>91</v>
      </c>
      <c r="E11603" s="815">
        <v>1991</v>
      </c>
    </row>
    <row r="11604" spans="1:5">
      <c r="A11604" s="816">
        <f t="shared" si="754"/>
        <v>33516</v>
      </c>
      <c r="B11604" s="815">
        <f t="shared" si="755"/>
        <v>278</v>
      </c>
      <c r="C11604" s="815">
        <f t="shared" si="756"/>
        <v>88</v>
      </c>
      <c r="D11604" s="815">
        <f t="shared" si="757"/>
        <v>90</v>
      </c>
      <c r="E11604" s="815">
        <v>1991</v>
      </c>
    </row>
    <row r="11605" spans="1:5">
      <c r="A11605" s="816">
        <f t="shared" si="754"/>
        <v>33517</v>
      </c>
      <c r="B11605" s="815">
        <f t="shared" si="755"/>
        <v>279</v>
      </c>
      <c r="C11605" s="815">
        <f t="shared" si="756"/>
        <v>87</v>
      </c>
      <c r="D11605" s="815">
        <f t="shared" si="757"/>
        <v>89</v>
      </c>
      <c r="E11605" s="815">
        <v>1991</v>
      </c>
    </row>
    <row r="11606" spans="1:5">
      <c r="A11606" s="816">
        <f t="shared" si="754"/>
        <v>33518</v>
      </c>
      <c r="B11606" s="815">
        <f t="shared" si="755"/>
        <v>280</v>
      </c>
      <c r="C11606" s="815">
        <f t="shared" si="756"/>
        <v>86</v>
      </c>
      <c r="D11606" s="815">
        <f t="shared" si="757"/>
        <v>88</v>
      </c>
      <c r="E11606" s="815">
        <v>1991</v>
      </c>
    </row>
    <row r="11607" spans="1:5">
      <c r="A11607" s="816">
        <f t="shared" si="754"/>
        <v>33519</v>
      </c>
      <c r="B11607" s="815">
        <f t="shared" si="755"/>
        <v>281</v>
      </c>
      <c r="C11607" s="815">
        <f t="shared" si="756"/>
        <v>85</v>
      </c>
      <c r="D11607" s="815">
        <f t="shared" si="757"/>
        <v>87</v>
      </c>
      <c r="E11607" s="815">
        <v>1991</v>
      </c>
    </row>
    <row r="11608" spans="1:5">
      <c r="A11608" s="816">
        <f t="shared" si="754"/>
        <v>33520</v>
      </c>
      <c r="B11608" s="815">
        <f t="shared" si="755"/>
        <v>282</v>
      </c>
      <c r="C11608" s="815">
        <f t="shared" si="756"/>
        <v>84</v>
      </c>
      <c r="D11608" s="815">
        <f t="shared" si="757"/>
        <v>86</v>
      </c>
      <c r="E11608" s="815">
        <v>1991</v>
      </c>
    </row>
    <row r="11609" spans="1:5">
      <c r="A11609" s="816">
        <f t="shared" si="754"/>
        <v>33521</v>
      </c>
      <c r="B11609" s="815">
        <f t="shared" si="755"/>
        <v>283</v>
      </c>
      <c r="C11609" s="815">
        <f t="shared" si="756"/>
        <v>83</v>
      </c>
      <c r="D11609" s="815">
        <f t="shared" si="757"/>
        <v>85</v>
      </c>
      <c r="E11609" s="815">
        <v>1991</v>
      </c>
    </row>
    <row r="11610" spans="1:5">
      <c r="A11610" s="816">
        <f t="shared" si="754"/>
        <v>33522</v>
      </c>
      <c r="B11610" s="815">
        <f t="shared" si="755"/>
        <v>284</v>
      </c>
      <c r="C11610" s="815">
        <f t="shared" si="756"/>
        <v>82</v>
      </c>
      <c r="D11610" s="815">
        <f t="shared" si="757"/>
        <v>84</v>
      </c>
      <c r="E11610" s="815">
        <v>1991</v>
      </c>
    </row>
    <row r="11611" spans="1:5">
      <c r="A11611" s="816">
        <f t="shared" si="754"/>
        <v>33523</v>
      </c>
      <c r="B11611" s="815">
        <f t="shared" si="755"/>
        <v>285</v>
      </c>
      <c r="C11611" s="815">
        <f t="shared" si="756"/>
        <v>81</v>
      </c>
      <c r="D11611" s="815">
        <f t="shared" si="757"/>
        <v>83</v>
      </c>
      <c r="E11611" s="815">
        <v>1991</v>
      </c>
    </row>
    <row r="11612" spans="1:5">
      <c r="A11612" s="816">
        <f t="shared" si="754"/>
        <v>33524</v>
      </c>
      <c r="B11612" s="815">
        <f t="shared" si="755"/>
        <v>286</v>
      </c>
      <c r="C11612" s="815">
        <f t="shared" si="756"/>
        <v>80</v>
      </c>
      <c r="D11612" s="815">
        <f t="shared" si="757"/>
        <v>82</v>
      </c>
      <c r="E11612" s="815">
        <v>1991</v>
      </c>
    </row>
    <row r="11613" spans="1:5">
      <c r="A11613" s="816">
        <f t="shared" si="754"/>
        <v>33525</v>
      </c>
      <c r="B11613" s="815">
        <f t="shared" si="755"/>
        <v>287</v>
      </c>
      <c r="C11613" s="815">
        <f t="shared" si="756"/>
        <v>79</v>
      </c>
      <c r="D11613" s="815">
        <f t="shared" si="757"/>
        <v>81</v>
      </c>
      <c r="E11613" s="815">
        <v>1991</v>
      </c>
    </row>
    <row r="11614" spans="1:5">
      <c r="A11614" s="816">
        <f t="shared" si="754"/>
        <v>33526</v>
      </c>
      <c r="B11614" s="815">
        <f t="shared" si="755"/>
        <v>288</v>
      </c>
      <c r="C11614" s="815">
        <f t="shared" si="756"/>
        <v>78</v>
      </c>
      <c r="D11614" s="815">
        <f t="shared" si="757"/>
        <v>80</v>
      </c>
      <c r="E11614" s="815">
        <v>1991</v>
      </c>
    </row>
    <row r="11615" spans="1:5">
      <c r="A11615" s="816">
        <f t="shared" si="754"/>
        <v>33527</v>
      </c>
      <c r="B11615" s="815">
        <f t="shared" si="755"/>
        <v>289</v>
      </c>
      <c r="C11615" s="815">
        <f t="shared" si="756"/>
        <v>77</v>
      </c>
      <c r="D11615" s="815">
        <f t="shared" si="757"/>
        <v>79</v>
      </c>
      <c r="E11615" s="815">
        <v>1991</v>
      </c>
    </row>
    <row r="11616" spans="1:5">
      <c r="A11616" s="816">
        <f t="shared" si="754"/>
        <v>33528</v>
      </c>
      <c r="B11616" s="815">
        <f t="shared" si="755"/>
        <v>290</v>
      </c>
      <c r="C11616" s="815">
        <f t="shared" si="756"/>
        <v>76</v>
      </c>
      <c r="D11616" s="815">
        <f t="shared" si="757"/>
        <v>78</v>
      </c>
      <c r="E11616" s="815">
        <v>1991</v>
      </c>
    </row>
    <row r="11617" spans="1:5">
      <c r="A11617" s="816">
        <f t="shared" si="754"/>
        <v>33529</v>
      </c>
      <c r="B11617" s="815">
        <f t="shared" si="755"/>
        <v>291</v>
      </c>
      <c r="C11617" s="815">
        <f t="shared" si="756"/>
        <v>75</v>
      </c>
      <c r="D11617" s="815">
        <f t="shared" si="757"/>
        <v>77</v>
      </c>
      <c r="E11617" s="815">
        <v>1991</v>
      </c>
    </row>
    <row r="11618" spans="1:5">
      <c r="A11618" s="816">
        <f t="shared" si="754"/>
        <v>33530</v>
      </c>
      <c r="B11618" s="815">
        <f t="shared" si="755"/>
        <v>292</v>
      </c>
      <c r="C11618" s="815">
        <f t="shared" si="756"/>
        <v>74</v>
      </c>
      <c r="D11618" s="815">
        <f t="shared" si="757"/>
        <v>76</v>
      </c>
      <c r="E11618" s="815">
        <v>1991</v>
      </c>
    </row>
    <row r="11619" spans="1:5">
      <c r="A11619" s="816">
        <f t="shared" si="754"/>
        <v>33531</v>
      </c>
      <c r="B11619" s="815">
        <f t="shared" si="755"/>
        <v>293</v>
      </c>
      <c r="C11619" s="815">
        <f t="shared" si="756"/>
        <v>73</v>
      </c>
      <c r="D11619" s="815">
        <f t="shared" si="757"/>
        <v>75</v>
      </c>
      <c r="E11619" s="815">
        <v>1991</v>
      </c>
    </row>
    <row r="11620" spans="1:5">
      <c r="A11620" s="816">
        <f t="shared" si="754"/>
        <v>33532</v>
      </c>
      <c r="B11620" s="815">
        <f t="shared" si="755"/>
        <v>294</v>
      </c>
      <c r="C11620" s="815">
        <f t="shared" si="756"/>
        <v>72</v>
      </c>
      <c r="D11620" s="815">
        <f t="shared" si="757"/>
        <v>74</v>
      </c>
      <c r="E11620" s="815">
        <v>1991</v>
      </c>
    </row>
    <row r="11621" spans="1:5">
      <c r="A11621" s="816">
        <f t="shared" si="754"/>
        <v>33533</v>
      </c>
      <c r="B11621" s="815">
        <f t="shared" si="755"/>
        <v>295</v>
      </c>
      <c r="C11621" s="815">
        <f t="shared" si="756"/>
        <v>71</v>
      </c>
      <c r="D11621" s="815">
        <f t="shared" si="757"/>
        <v>73</v>
      </c>
      <c r="E11621" s="815">
        <v>1991</v>
      </c>
    </row>
    <row r="11622" spans="1:5">
      <c r="A11622" s="816">
        <f t="shared" si="754"/>
        <v>33534</v>
      </c>
      <c r="B11622" s="815">
        <f t="shared" si="755"/>
        <v>296</v>
      </c>
      <c r="C11622" s="815">
        <f t="shared" si="756"/>
        <v>70</v>
      </c>
      <c r="D11622" s="815">
        <f t="shared" si="757"/>
        <v>72</v>
      </c>
      <c r="E11622" s="815">
        <v>1991</v>
      </c>
    </row>
    <row r="11623" spans="1:5">
      <c r="A11623" s="816">
        <f t="shared" si="754"/>
        <v>33535</v>
      </c>
      <c r="B11623" s="815">
        <f t="shared" si="755"/>
        <v>297</v>
      </c>
      <c r="C11623" s="815">
        <f t="shared" si="756"/>
        <v>69</v>
      </c>
      <c r="D11623" s="815">
        <f t="shared" si="757"/>
        <v>71</v>
      </c>
      <c r="E11623" s="815">
        <v>1991</v>
      </c>
    </row>
    <row r="11624" spans="1:5">
      <c r="A11624" s="816">
        <f t="shared" si="754"/>
        <v>33536</v>
      </c>
      <c r="B11624" s="815">
        <f t="shared" si="755"/>
        <v>298</v>
      </c>
      <c r="C11624" s="815">
        <f t="shared" si="756"/>
        <v>68</v>
      </c>
      <c r="D11624" s="815">
        <f t="shared" si="757"/>
        <v>70</v>
      </c>
      <c r="E11624" s="815">
        <v>1991</v>
      </c>
    </row>
    <row r="11625" spans="1:5">
      <c r="A11625" s="816">
        <f t="shared" si="754"/>
        <v>33537</v>
      </c>
      <c r="B11625" s="815">
        <f t="shared" si="755"/>
        <v>299</v>
      </c>
      <c r="C11625" s="815">
        <f t="shared" si="756"/>
        <v>67</v>
      </c>
      <c r="D11625" s="815">
        <f t="shared" si="757"/>
        <v>69</v>
      </c>
      <c r="E11625" s="815">
        <v>1991</v>
      </c>
    </row>
    <row r="11626" spans="1:5">
      <c r="A11626" s="816">
        <f t="shared" si="754"/>
        <v>33538</v>
      </c>
      <c r="B11626" s="815">
        <f t="shared" si="755"/>
        <v>300</v>
      </c>
      <c r="C11626" s="815">
        <f t="shared" si="756"/>
        <v>66</v>
      </c>
      <c r="D11626" s="815">
        <f t="shared" si="757"/>
        <v>68</v>
      </c>
      <c r="E11626" s="815">
        <v>1991</v>
      </c>
    </row>
    <row r="11627" spans="1:5">
      <c r="A11627" s="816">
        <f t="shared" si="754"/>
        <v>33539</v>
      </c>
      <c r="B11627" s="815">
        <f t="shared" si="755"/>
        <v>301</v>
      </c>
      <c r="C11627" s="815">
        <f t="shared" si="756"/>
        <v>65</v>
      </c>
      <c r="D11627" s="815">
        <f t="shared" si="757"/>
        <v>67</v>
      </c>
      <c r="E11627" s="815">
        <v>1991</v>
      </c>
    </row>
    <row r="11628" spans="1:5">
      <c r="A11628" s="816">
        <f t="shared" si="754"/>
        <v>33540</v>
      </c>
      <c r="B11628" s="815">
        <f t="shared" si="755"/>
        <v>302</v>
      </c>
      <c r="C11628" s="815">
        <f t="shared" si="756"/>
        <v>64</v>
      </c>
      <c r="D11628" s="815">
        <f t="shared" si="757"/>
        <v>66</v>
      </c>
      <c r="E11628" s="815">
        <v>1991</v>
      </c>
    </row>
    <row r="11629" spans="1:5">
      <c r="A11629" s="816">
        <f t="shared" si="754"/>
        <v>33541</v>
      </c>
      <c r="B11629" s="815">
        <f t="shared" si="755"/>
        <v>303</v>
      </c>
      <c r="C11629" s="815">
        <f t="shared" si="756"/>
        <v>63</v>
      </c>
      <c r="D11629" s="815">
        <f t="shared" si="757"/>
        <v>65</v>
      </c>
      <c r="E11629" s="815">
        <v>1991</v>
      </c>
    </row>
    <row r="11630" spans="1:5">
      <c r="A11630" s="816">
        <f t="shared" si="754"/>
        <v>33542</v>
      </c>
      <c r="B11630" s="815">
        <f t="shared" si="755"/>
        <v>304</v>
      </c>
      <c r="C11630" s="815">
        <f t="shared" si="756"/>
        <v>62</v>
      </c>
      <c r="D11630" s="815">
        <f t="shared" si="757"/>
        <v>64</v>
      </c>
      <c r="E11630" s="815">
        <v>1991</v>
      </c>
    </row>
    <row r="11631" spans="1:5">
      <c r="A11631" s="816">
        <f t="shared" si="754"/>
        <v>33543</v>
      </c>
      <c r="B11631" s="815">
        <f t="shared" si="755"/>
        <v>305</v>
      </c>
      <c r="C11631" s="815">
        <f t="shared" si="756"/>
        <v>61</v>
      </c>
      <c r="D11631" s="815">
        <f t="shared" si="757"/>
        <v>63</v>
      </c>
      <c r="E11631" s="815">
        <v>1991</v>
      </c>
    </row>
    <row r="11632" spans="1:5">
      <c r="A11632" s="816">
        <f t="shared" si="754"/>
        <v>33544</v>
      </c>
      <c r="B11632" s="815">
        <f t="shared" si="755"/>
        <v>306</v>
      </c>
      <c r="C11632" s="815">
        <f t="shared" si="756"/>
        <v>60</v>
      </c>
      <c r="D11632" s="815">
        <f t="shared" si="757"/>
        <v>62</v>
      </c>
      <c r="E11632" s="815">
        <v>1991</v>
      </c>
    </row>
    <row r="11633" spans="1:5">
      <c r="A11633" s="816">
        <f t="shared" si="754"/>
        <v>33545</v>
      </c>
      <c r="B11633" s="815">
        <f t="shared" si="755"/>
        <v>307</v>
      </c>
      <c r="C11633" s="815">
        <f t="shared" si="756"/>
        <v>59</v>
      </c>
      <c r="D11633" s="815">
        <f t="shared" si="757"/>
        <v>61</v>
      </c>
      <c r="E11633" s="815">
        <v>1991</v>
      </c>
    </row>
    <row r="11634" spans="1:5">
      <c r="A11634" s="816">
        <f t="shared" si="754"/>
        <v>33546</v>
      </c>
      <c r="B11634" s="815">
        <f t="shared" si="755"/>
        <v>308</v>
      </c>
      <c r="C11634" s="815">
        <f t="shared" si="756"/>
        <v>58</v>
      </c>
      <c r="D11634" s="815">
        <f t="shared" si="757"/>
        <v>60</v>
      </c>
      <c r="E11634" s="815">
        <v>1991</v>
      </c>
    </row>
    <row r="11635" spans="1:5">
      <c r="A11635" s="816">
        <f t="shared" ref="A11635:A11698" si="758">A11634+1</f>
        <v>33547</v>
      </c>
      <c r="B11635" s="815">
        <f t="shared" si="755"/>
        <v>309</v>
      </c>
      <c r="C11635" s="815">
        <f t="shared" si="756"/>
        <v>57</v>
      </c>
      <c r="D11635" s="815">
        <f t="shared" si="757"/>
        <v>59</v>
      </c>
      <c r="E11635" s="815">
        <v>1991</v>
      </c>
    </row>
    <row r="11636" spans="1:5">
      <c r="A11636" s="816">
        <f t="shared" si="758"/>
        <v>33548</v>
      </c>
      <c r="B11636" s="815">
        <f t="shared" si="755"/>
        <v>310</v>
      </c>
      <c r="C11636" s="815">
        <f t="shared" si="756"/>
        <v>56</v>
      </c>
      <c r="D11636" s="815">
        <f t="shared" si="757"/>
        <v>58</v>
      </c>
      <c r="E11636" s="815">
        <v>1991</v>
      </c>
    </row>
    <row r="11637" spans="1:5">
      <c r="A11637" s="816">
        <f t="shared" si="758"/>
        <v>33549</v>
      </c>
      <c r="B11637" s="815">
        <f t="shared" si="755"/>
        <v>311</v>
      </c>
      <c r="C11637" s="815">
        <f t="shared" si="756"/>
        <v>55</v>
      </c>
      <c r="D11637" s="815">
        <f t="shared" si="757"/>
        <v>57</v>
      </c>
      <c r="E11637" s="815">
        <v>1991</v>
      </c>
    </row>
    <row r="11638" spans="1:5">
      <c r="A11638" s="816">
        <f t="shared" si="758"/>
        <v>33550</v>
      </c>
      <c r="B11638" s="815">
        <f t="shared" si="755"/>
        <v>312</v>
      </c>
      <c r="C11638" s="815">
        <f t="shared" si="756"/>
        <v>54</v>
      </c>
      <c r="D11638" s="815">
        <f t="shared" si="757"/>
        <v>56</v>
      </c>
      <c r="E11638" s="815">
        <v>1991</v>
      </c>
    </row>
    <row r="11639" spans="1:5">
      <c r="A11639" s="816">
        <f t="shared" si="758"/>
        <v>33551</v>
      </c>
      <c r="B11639" s="815">
        <f t="shared" si="755"/>
        <v>313</v>
      </c>
      <c r="C11639" s="815">
        <f t="shared" si="756"/>
        <v>53</v>
      </c>
      <c r="D11639" s="815">
        <f t="shared" si="757"/>
        <v>55</v>
      </c>
      <c r="E11639" s="815">
        <v>1991</v>
      </c>
    </row>
    <row r="11640" spans="1:5">
      <c r="A11640" s="816">
        <f t="shared" si="758"/>
        <v>33552</v>
      </c>
      <c r="B11640" s="815">
        <f t="shared" si="755"/>
        <v>314</v>
      </c>
      <c r="C11640" s="815">
        <f t="shared" si="756"/>
        <v>52</v>
      </c>
      <c r="D11640" s="815">
        <f t="shared" si="757"/>
        <v>54</v>
      </c>
      <c r="E11640" s="815">
        <v>1991</v>
      </c>
    </row>
    <row r="11641" spans="1:5">
      <c r="A11641" s="816">
        <f t="shared" si="758"/>
        <v>33553</v>
      </c>
      <c r="B11641" s="815">
        <f t="shared" si="755"/>
        <v>315</v>
      </c>
      <c r="C11641" s="815">
        <f t="shared" si="756"/>
        <v>51</v>
      </c>
      <c r="D11641" s="815">
        <f t="shared" si="757"/>
        <v>53</v>
      </c>
      <c r="E11641" s="815">
        <v>1991</v>
      </c>
    </row>
    <row r="11642" spans="1:5">
      <c r="A11642" s="816">
        <f t="shared" si="758"/>
        <v>33554</v>
      </c>
      <c r="B11642" s="815">
        <f t="shared" si="755"/>
        <v>316</v>
      </c>
      <c r="C11642" s="815">
        <f t="shared" si="756"/>
        <v>50</v>
      </c>
      <c r="D11642" s="815">
        <f t="shared" si="757"/>
        <v>52</v>
      </c>
      <c r="E11642" s="815">
        <v>1991</v>
      </c>
    </row>
    <row r="11643" spans="1:5">
      <c r="A11643" s="816">
        <f t="shared" si="758"/>
        <v>33555</v>
      </c>
      <c r="B11643" s="815">
        <f t="shared" si="755"/>
        <v>317</v>
      </c>
      <c r="C11643" s="815">
        <f t="shared" si="756"/>
        <v>49</v>
      </c>
      <c r="D11643" s="815">
        <f t="shared" si="757"/>
        <v>51</v>
      </c>
      <c r="E11643" s="815">
        <v>1991</v>
      </c>
    </row>
    <row r="11644" spans="1:5">
      <c r="A11644" s="816">
        <f t="shared" si="758"/>
        <v>33556</v>
      </c>
      <c r="B11644" s="815">
        <f t="shared" si="755"/>
        <v>318</v>
      </c>
      <c r="C11644" s="815">
        <f t="shared" si="756"/>
        <v>48</v>
      </c>
      <c r="D11644" s="815">
        <f t="shared" si="757"/>
        <v>50</v>
      </c>
      <c r="E11644" s="815">
        <v>1991</v>
      </c>
    </row>
    <row r="11645" spans="1:5">
      <c r="A11645" s="816">
        <f t="shared" si="758"/>
        <v>33557</v>
      </c>
      <c r="B11645" s="815">
        <f t="shared" si="755"/>
        <v>319</v>
      </c>
      <c r="C11645" s="815">
        <f t="shared" si="756"/>
        <v>47</v>
      </c>
      <c r="D11645" s="815">
        <f t="shared" si="757"/>
        <v>49</v>
      </c>
      <c r="E11645" s="815">
        <v>1991</v>
      </c>
    </row>
    <row r="11646" spans="1:5">
      <c r="A11646" s="816">
        <f t="shared" si="758"/>
        <v>33558</v>
      </c>
      <c r="B11646" s="815">
        <f t="shared" si="755"/>
        <v>320</v>
      </c>
      <c r="C11646" s="815">
        <f t="shared" si="756"/>
        <v>46</v>
      </c>
      <c r="D11646" s="815">
        <f t="shared" si="757"/>
        <v>48</v>
      </c>
      <c r="E11646" s="815">
        <v>1991</v>
      </c>
    </row>
    <row r="11647" spans="1:5">
      <c r="A11647" s="816">
        <f t="shared" si="758"/>
        <v>33559</v>
      </c>
      <c r="B11647" s="815">
        <f t="shared" si="755"/>
        <v>321</v>
      </c>
      <c r="C11647" s="815">
        <f t="shared" si="756"/>
        <v>45</v>
      </c>
      <c r="D11647" s="815">
        <f t="shared" si="757"/>
        <v>47</v>
      </c>
      <c r="E11647" s="815">
        <v>1991</v>
      </c>
    </row>
    <row r="11648" spans="1:5">
      <c r="A11648" s="816">
        <f t="shared" si="758"/>
        <v>33560</v>
      </c>
      <c r="B11648" s="815">
        <f t="shared" si="755"/>
        <v>322</v>
      </c>
      <c r="C11648" s="815">
        <f t="shared" si="756"/>
        <v>44</v>
      </c>
      <c r="D11648" s="815">
        <f t="shared" si="757"/>
        <v>46</v>
      </c>
      <c r="E11648" s="815">
        <v>1991</v>
      </c>
    </row>
    <row r="11649" spans="1:5">
      <c r="A11649" s="816">
        <f t="shared" si="758"/>
        <v>33561</v>
      </c>
      <c r="B11649" s="815">
        <f t="shared" ref="B11649:B11691" si="759">B11648+1</f>
        <v>323</v>
      </c>
      <c r="C11649" s="815">
        <f t="shared" ref="C11649:C11691" si="760">C11648-1</f>
        <v>43</v>
      </c>
      <c r="D11649" s="815">
        <f t="shared" ref="D11649:D11692" si="761">D11648-1</f>
        <v>45</v>
      </c>
      <c r="E11649" s="815">
        <v>1991</v>
      </c>
    </row>
    <row r="11650" spans="1:5">
      <c r="A11650" s="816">
        <f t="shared" si="758"/>
        <v>33562</v>
      </c>
      <c r="B11650" s="815">
        <f t="shared" si="759"/>
        <v>324</v>
      </c>
      <c r="C11650" s="815">
        <f t="shared" si="760"/>
        <v>42</v>
      </c>
      <c r="D11650" s="815">
        <f t="shared" si="761"/>
        <v>44</v>
      </c>
      <c r="E11650" s="815">
        <v>1991</v>
      </c>
    </row>
    <row r="11651" spans="1:5">
      <c r="A11651" s="816">
        <f t="shared" si="758"/>
        <v>33563</v>
      </c>
      <c r="B11651" s="815">
        <f t="shared" si="759"/>
        <v>325</v>
      </c>
      <c r="C11651" s="815">
        <f t="shared" si="760"/>
        <v>41</v>
      </c>
      <c r="D11651" s="815">
        <f t="shared" si="761"/>
        <v>43</v>
      </c>
      <c r="E11651" s="815">
        <v>1991</v>
      </c>
    </row>
    <row r="11652" spans="1:5">
      <c r="A11652" s="816">
        <f t="shared" si="758"/>
        <v>33564</v>
      </c>
      <c r="B11652" s="815">
        <f t="shared" si="759"/>
        <v>326</v>
      </c>
      <c r="C11652" s="815">
        <f t="shared" si="760"/>
        <v>40</v>
      </c>
      <c r="D11652" s="815">
        <f t="shared" si="761"/>
        <v>42</v>
      </c>
      <c r="E11652" s="815">
        <v>1991</v>
      </c>
    </row>
    <row r="11653" spans="1:5">
      <c r="A11653" s="816">
        <f t="shared" si="758"/>
        <v>33565</v>
      </c>
      <c r="B11653" s="815">
        <f t="shared" si="759"/>
        <v>327</v>
      </c>
      <c r="C11653" s="815">
        <f t="shared" si="760"/>
        <v>39</v>
      </c>
      <c r="D11653" s="815">
        <f t="shared" si="761"/>
        <v>41</v>
      </c>
      <c r="E11653" s="815">
        <v>1991</v>
      </c>
    </row>
    <row r="11654" spans="1:5">
      <c r="A11654" s="816">
        <f t="shared" si="758"/>
        <v>33566</v>
      </c>
      <c r="B11654" s="815">
        <f t="shared" si="759"/>
        <v>328</v>
      </c>
      <c r="C11654" s="815">
        <f t="shared" si="760"/>
        <v>38</v>
      </c>
      <c r="D11654" s="815">
        <f t="shared" si="761"/>
        <v>40</v>
      </c>
      <c r="E11654" s="815">
        <v>1991</v>
      </c>
    </row>
    <row r="11655" spans="1:5">
      <c r="A11655" s="816">
        <f t="shared" si="758"/>
        <v>33567</v>
      </c>
      <c r="B11655" s="815">
        <f t="shared" si="759"/>
        <v>329</v>
      </c>
      <c r="C11655" s="815">
        <f t="shared" si="760"/>
        <v>37</v>
      </c>
      <c r="D11655" s="815">
        <f t="shared" si="761"/>
        <v>39</v>
      </c>
      <c r="E11655" s="815">
        <v>1991</v>
      </c>
    </row>
    <row r="11656" spans="1:5">
      <c r="A11656" s="816">
        <f t="shared" si="758"/>
        <v>33568</v>
      </c>
      <c r="B11656" s="815">
        <f t="shared" si="759"/>
        <v>330</v>
      </c>
      <c r="C11656" s="815">
        <f t="shared" si="760"/>
        <v>36</v>
      </c>
      <c r="D11656" s="815">
        <f t="shared" si="761"/>
        <v>38</v>
      </c>
      <c r="E11656" s="815">
        <v>1991</v>
      </c>
    </row>
    <row r="11657" spans="1:5">
      <c r="A11657" s="816">
        <f t="shared" si="758"/>
        <v>33569</v>
      </c>
      <c r="B11657" s="815">
        <f t="shared" si="759"/>
        <v>331</v>
      </c>
      <c r="C11657" s="815">
        <f t="shared" si="760"/>
        <v>35</v>
      </c>
      <c r="D11657" s="815">
        <f t="shared" si="761"/>
        <v>37</v>
      </c>
      <c r="E11657" s="815">
        <v>1991</v>
      </c>
    </row>
    <row r="11658" spans="1:5">
      <c r="A11658" s="816">
        <f t="shared" si="758"/>
        <v>33570</v>
      </c>
      <c r="B11658" s="815">
        <f t="shared" si="759"/>
        <v>332</v>
      </c>
      <c r="C11658" s="815">
        <f t="shared" si="760"/>
        <v>34</v>
      </c>
      <c r="D11658" s="815">
        <f t="shared" si="761"/>
        <v>36</v>
      </c>
      <c r="E11658" s="815">
        <v>1991</v>
      </c>
    </row>
    <row r="11659" spans="1:5">
      <c r="A11659" s="816">
        <f t="shared" si="758"/>
        <v>33571</v>
      </c>
      <c r="B11659" s="815">
        <f t="shared" si="759"/>
        <v>333</v>
      </c>
      <c r="C11659" s="815">
        <f t="shared" si="760"/>
        <v>33</v>
      </c>
      <c r="D11659" s="815">
        <f t="shared" si="761"/>
        <v>35</v>
      </c>
      <c r="E11659" s="815">
        <v>1991</v>
      </c>
    </row>
    <row r="11660" spans="1:5">
      <c r="A11660" s="816">
        <f t="shared" si="758"/>
        <v>33572</v>
      </c>
      <c r="B11660" s="815">
        <f t="shared" si="759"/>
        <v>334</v>
      </c>
      <c r="C11660" s="815">
        <f t="shared" si="760"/>
        <v>32</v>
      </c>
      <c r="D11660" s="815">
        <f t="shared" si="761"/>
        <v>34</v>
      </c>
      <c r="E11660" s="815">
        <v>1991</v>
      </c>
    </row>
    <row r="11661" spans="1:5">
      <c r="A11661" s="816">
        <f t="shared" si="758"/>
        <v>33573</v>
      </c>
      <c r="B11661" s="815">
        <f t="shared" si="759"/>
        <v>335</v>
      </c>
      <c r="C11661" s="815">
        <f t="shared" si="760"/>
        <v>31</v>
      </c>
      <c r="D11661" s="815">
        <f t="shared" si="761"/>
        <v>33</v>
      </c>
      <c r="E11661" s="815">
        <v>1991</v>
      </c>
    </row>
    <row r="11662" spans="1:5">
      <c r="A11662" s="816">
        <f t="shared" si="758"/>
        <v>33574</v>
      </c>
      <c r="B11662" s="815">
        <f t="shared" si="759"/>
        <v>336</v>
      </c>
      <c r="C11662" s="815">
        <f t="shared" si="760"/>
        <v>30</v>
      </c>
      <c r="D11662" s="815">
        <f t="shared" si="761"/>
        <v>32</v>
      </c>
      <c r="E11662" s="815">
        <v>1991</v>
      </c>
    </row>
    <row r="11663" spans="1:5">
      <c r="A11663" s="816">
        <f t="shared" si="758"/>
        <v>33575</v>
      </c>
      <c r="B11663" s="815">
        <f t="shared" si="759"/>
        <v>337</v>
      </c>
      <c r="C11663" s="815">
        <f t="shared" si="760"/>
        <v>29</v>
      </c>
      <c r="D11663" s="815">
        <f t="shared" si="761"/>
        <v>31</v>
      </c>
      <c r="E11663" s="815">
        <v>1991</v>
      </c>
    </row>
    <row r="11664" spans="1:5">
      <c r="A11664" s="816">
        <f t="shared" si="758"/>
        <v>33576</v>
      </c>
      <c r="B11664" s="815">
        <f t="shared" si="759"/>
        <v>338</v>
      </c>
      <c r="C11664" s="815">
        <f t="shared" si="760"/>
        <v>28</v>
      </c>
      <c r="D11664" s="815">
        <f t="shared" si="761"/>
        <v>30</v>
      </c>
      <c r="E11664" s="815">
        <v>1991</v>
      </c>
    </row>
    <row r="11665" spans="1:5">
      <c r="A11665" s="816">
        <f t="shared" si="758"/>
        <v>33577</v>
      </c>
      <c r="B11665" s="815">
        <f t="shared" si="759"/>
        <v>339</v>
      </c>
      <c r="C11665" s="815">
        <f t="shared" si="760"/>
        <v>27</v>
      </c>
      <c r="D11665" s="815">
        <f t="shared" si="761"/>
        <v>29</v>
      </c>
      <c r="E11665" s="815">
        <v>1991</v>
      </c>
    </row>
    <row r="11666" spans="1:5">
      <c r="A11666" s="816">
        <f t="shared" si="758"/>
        <v>33578</v>
      </c>
      <c r="B11666" s="815">
        <f t="shared" si="759"/>
        <v>340</v>
      </c>
      <c r="C11666" s="815">
        <f t="shared" si="760"/>
        <v>26</v>
      </c>
      <c r="D11666" s="815">
        <f t="shared" si="761"/>
        <v>28</v>
      </c>
      <c r="E11666" s="815">
        <v>1991</v>
      </c>
    </row>
    <row r="11667" spans="1:5">
      <c r="A11667" s="816">
        <f t="shared" si="758"/>
        <v>33579</v>
      </c>
      <c r="B11667" s="815">
        <f t="shared" si="759"/>
        <v>341</v>
      </c>
      <c r="C11667" s="815">
        <f t="shared" si="760"/>
        <v>25</v>
      </c>
      <c r="D11667" s="815">
        <f t="shared" si="761"/>
        <v>27</v>
      </c>
      <c r="E11667" s="815">
        <v>1991</v>
      </c>
    </row>
    <row r="11668" spans="1:5">
      <c r="A11668" s="816">
        <f t="shared" si="758"/>
        <v>33580</v>
      </c>
      <c r="B11668" s="815">
        <f t="shared" si="759"/>
        <v>342</v>
      </c>
      <c r="C11668" s="815">
        <f t="shared" si="760"/>
        <v>24</v>
      </c>
      <c r="D11668" s="815">
        <f t="shared" si="761"/>
        <v>26</v>
      </c>
      <c r="E11668" s="815">
        <v>1991</v>
      </c>
    </row>
    <row r="11669" spans="1:5">
      <c r="A11669" s="816">
        <f t="shared" si="758"/>
        <v>33581</v>
      </c>
      <c r="B11669" s="815">
        <f t="shared" si="759"/>
        <v>343</v>
      </c>
      <c r="C11669" s="815">
        <f t="shared" si="760"/>
        <v>23</v>
      </c>
      <c r="D11669" s="815">
        <f t="shared" si="761"/>
        <v>25</v>
      </c>
      <c r="E11669" s="815">
        <v>1991</v>
      </c>
    </row>
    <row r="11670" spans="1:5">
      <c r="A11670" s="816">
        <f t="shared" si="758"/>
        <v>33582</v>
      </c>
      <c r="B11670" s="815">
        <f t="shared" si="759"/>
        <v>344</v>
      </c>
      <c r="C11670" s="815">
        <f t="shared" si="760"/>
        <v>22</v>
      </c>
      <c r="D11670" s="815">
        <f t="shared" si="761"/>
        <v>24</v>
      </c>
      <c r="E11670" s="815">
        <v>1991</v>
      </c>
    </row>
    <row r="11671" spans="1:5">
      <c r="A11671" s="816">
        <f t="shared" si="758"/>
        <v>33583</v>
      </c>
      <c r="B11671" s="815">
        <f t="shared" si="759"/>
        <v>345</v>
      </c>
      <c r="C11671" s="815">
        <f t="shared" si="760"/>
        <v>21</v>
      </c>
      <c r="D11671" s="815">
        <f t="shared" si="761"/>
        <v>23</v>
      </c>
      <c r="E11671" s="815">
        <v>1991</v>
      </c>
    </row>
    <row r="11672" spans="1:5">
      <c r="A11672" s="816">
        <f t="shared" si="758"/>
        <v>33584</v>
      </c>
      <c r="B11672" s="815">
        <f t="shared" si="759"/>
        <v>346</v>
      </c>
      <c r="C11672" s="815">
        <f t="shared" si="760"/>
        <v>20</v>
      </c>
      <c r="D11672" s="815">
        <f t="shared" si="761"/>
        <v>22</v>
      </c>
      <c r="E11672" s="815">
        <v>1991</v>
      </c>
    </row>
    <row r="11673" spans="1:5">
      <c r="A11673" s="816">
        <f t="shared" si="758"/>
        <v>33585</v>
      </c>
      <c r="B11673" s="815">
        <f t="shared" si="759"/>
        <v>347</v>
      </c>
      <c r="C11673" s="815">
        <f t="shared" si="760"/>
        <v>19</v>
      </c>
      <c r="D11673" s="815">
        <f t="shared" si="761"/>
        <v>21</v>
      </c>
      <c r="E11673" s="815">
        <v>1991</v>
      </c>
    </row>
    <row r="11674" spans="1:5">
      <c r="A11674" s="816">
        <f t="shared" si="758"/>
        <v>33586</v>
      </c>
      <c r="B11674" s="815">
        <f t="shared" si="759"/>
        <v>348</v>
      </c>
      <c r="C11674" s="815">
        <f t="shared" si="760"/>
        <v>18</v>
      </c>
      <c r="D11674" s="815">
        <f t="shared" si="761"/>
        <v>20</v>
      </c>
      <c r="E11674" s="815">
        <v>1991</v>
      </c>
    </row>
    <row r="11675" spans="1:5">
      <c r="A11675" s="816">
        <f t="shared" si="758"/>
        <v>33587</v>
      </c>
      <c r="B11675" s="815">
        <f t="shared" si="759"/>
        <v>349</v>
      </c>
      <c r="C11675" s="815">
        <f t="shared" si="760"/>
        <v>17</v>
      </c>
      <c r="D11675" s="815">
        <f t="shared" si="761"/>
        <v>19</v>
      </c>
      <c r="E11675" s="815">
        <v>1991</v>
      </c>
    </row>
    <row r="11676" spans="1:5">
      <c r="A11676" s="816">
        <f t="shared" si="758"/>
        <v>33588</v>
      </c>
      <c r="B11676" s="815">
        <f t="shared" si="759"/>
        <v>350</v>
      </c>
      <c r="C11676" s="815">
        <f t="shared" si="760"/>
        <v>16</v>
      </c>
      <c r="D11676" s="815">
        <f t="shared" si="761"/>
        <v>18</v>
      </c>
      <c r="E11676" s="815">
        <v>1991</v>
      </c>
    </row>
    <row r="11677" spans="1:5">
      <c r="A11677" s="816">
        <f t="shared" si="758"/>
        <v>33589</v>
      </c>
      <c r="B11677" s="815">
        <f t="shared" si="759"/>
        <v>351</v>
      </c>
      <c r="C11677" s="815">
        <f t="shared" si="760"/>
        <v>15</v>
      </c>
      <c r="D11677" s="815">
        <f t="shared" si="761"/>
        <v>17</v>
      </c>
      <c r="E11677" s="815">
        <v>1991</v>
      </c>
    </row>
    <row r="11678" spans="1:5">
      <c r="A11678" s="816">
        <f t="shared" si="758"/>
        <v>33590</v>
      </c>
      <c r="B11678" s="815">
        <f t="shared" si="759"/>
        <v>352</v>
      </c>
      <c r="C11678" s="815">
        <f t="shared" si="760"/>
        <v>14</v>
      </c>
      <c r="D11678" s="815">
        <f t="shared" si="761"/>
        <v>16</v>
      </c>
      <c r="E11678" s="815">
        <v>1991</v>
      </c>
    </row>
    <row r="11679" spans="1:5">
      <c r="A11679" s="816">
        <f t="shared" si="758"/>
        <v>33591</v>
      </c>
      <c r="B11679" s="815">
        <f t="shared" si="759"/>
        <v>353</v>
      </c>
      <c r="C11679" s="815">
        <f t="shared" si="760"/>
        <v>13</v>
      </c>
      <c r="D11679" s="815">
        <f t="shared" si="761"/>
        <v>15</v>
      </c>
      <c r="E11679" s="815">
        <v>1991</v>
      </c>
    </row>
    <row r="11680" spans="1:5">
      <c r="A11680" s="816">
        <f t="shared" si="758"/>
        <v>33592</v>
      </c>
      <c r="B11680" s="815">
        <f t="shared" si="759"/>
        <v>354</v>
      </c>
      <c r="C11680" s="815">
        <f t="shared" si="760"/>
        <v>12</v>
      </c>
      <c r="D11680" s="815">
        <f t="shared" si="761"/>
        <v>14</v>
      </c>
      <c r="E11680" s="815">
        <v>1991</v>
      </c>
    </row>
    <row r="11681" spans="1:5">
      <c r="A11681" s="816">
        <f t="shared" si="758"/>
        <v>33593</v>
      </c>
      <c r="B11681" s="815">
        <f t="shared" si="759"/>
        <v>355</v>
      </c>
      <c r="C11681" s="815">
        <f t="shared" si="760"/>
        <v>11</v>
      </c>
      <c r="D11681" s="815">
        <f t="shared" si="761"/>
        <v>13</v>
      </c>
      <c r="E11681" s="815">
        <v>1991</v>
      </c>
    </row>
    <row r="11682" spans="1:5">
      <c r="A11682" s="816">
        <f t="shared" si="758"/>
        <v>33594</v>
      </c>
      <c r="B11682" s="815">
        <f t="shared" si="759"/>
        <v>356</v>
      </c>
      <c r="C11682" s="815">
        <f t="shared" si="760"/>
        <v>10</v>
      </c>
      <c r="D11682" s="815">
        <f t="shared" si="761"/>
        <v>12</v>
      </c>
      <c r="E11682" s="815">
        <v>1991</v>
      </c>
    </row>
    <row r="11683" spans="1:5">
      <c r="A11683" s="816">
        <f t="shared" si="758"/>
        <v>33595</v>
      </c>
      <c r="B11683" s="815">
        <f t="shared" si="759"/>
        <v>357</v>
      </c>
      <c r="C11683" s="815">
        <f t="shared" si="760"/>
        <v>9</v>
      </c>
      <c r="D11683" s="815">
        <f t="shared" si="761"/>
        <v>11</v>
      </c>
      <c r="E11683" s="815">
        <v>1991</v>
      </c>
    </row>
    <row r="11684" spans="1:5">
      <c r="A11684" s="816">
        <f t="shared" si="758"/>
        <v>33596</v>
      </c>
      <c r="B11684" s="815">
        <f t="shared" si="759"/>
        <v>358</v>
      </c>
      <c r="C11684" s="815">
        <f t="shared" si="760"/>
        <v>8</v>
      </c>
      <c r="D11684" s="815">
        <f t="shared" si="761"/>
        <v>10</v>
      </c>
      <c r="E11684" s="815">
        <v>1991</v>
      </c>
    </row>
    <row r="11685" spans="1:5">
      <c r="A11685" s="816">
        <f t="shared" si="758"/>
        <v>33597</v>
      </c>
      <c r="B11685" s="815">
        <f t="shared" si="759"/>
        <v>359</v>
      </c>
      <c r="C11685" s="815">
        <f t="shared" si="760"/>
        <v>7</v>
      </c>
      <c r="D11685" s="815">
        <f t="shared" si="761"/>
        <v>9</v>
      </c>
      <c r="E11685" s="815">
        <v>1991</v>
      </c>
    </row>
    <row r="11686" spans="1:5">
      <c r="A11686" s="816">
        <f t="shared" si="758"/>
        <v>33598</v>
      </c>
      <c r="B11686" s="815">
        <f t="shared" si="759"/>
        <v>360</v>
      </c>
      <c r="C11686" s="815">
        <f t="shared" si="760"/>
        <v>6</v>
      </c>
      <c r="D11686" s="815">
        <f t="shared" si="761"/>
        <v>8</v>
      </c>
      <c r="E11686" s="815">
        <v>1991</v>
      </c>
    </row>
    <row r="11687" spans="1:5">
      <c r="A11687" s="816">
        <f t="shared" si="758"/>
        <v>33599</v>
      </c>
      <c r="B11687" s="815">
        <f t="shared" si="759"/>
        <v>361</v>
      </c>
      <c r="C11687" s="815">
        <f t="shared" si="760"/>
        <v>5</v>
      </c>
      <c r="D11687" s="815">
        <f t="shared" si="761"/>
        <v>7</v>
      </c>
      <c r="E11687" s="815">
        <v>1991</v>
      </c>
    </row>
    <row r="11688" spans="1:5">
      <c r="A11688" s="816">
        <f t="shared" si="758"/>
        <v>33600</v>
      </c>
      <c r="B11688" s="815">
        <f t="shared" si="759"/>
        <v>362</v>
      </c>
      <c r="C11688" s="815">
        <f t="shared" si="760"/>
        <v>4</v>
      </c>
      <c r="D11688" s="815">
        <f t="shared" si="761"/>
        <v>6</v>
      </c>
      <c r="E11688" s="815">
        <v>1991</v>
      </c>
    </row>
    <row r="11689" spans="1:5">
      <c r="A11689" s="816">
        <f t="shared" si="758"/>
        <v>33601</v>
      </c>
      <c r="B11689" s="815">
        <f t="shared" si="759"/>
        <v>363</v>
      </c>
      <c r="C11689" s="815">
        <f t="shared" si="760"/>
        <v>3</v>
      </c>
      <c r="D11689" s="815">
        <f t="shared" si="761"/>
        <v>5</v>
      </c>
      <c r="E11689" s="815">
        <v>1991</v>
      </c>
    </row>
    <row r="11690" spans="1:5">
      <c r="A11690" s="816">
        <f t="shared" si="758"/>
        <v>33602</v>
      </c>
      <c r="B11690" s="815">
        <f t="shared" si="759"/>
        <v>364</v>
      </c>
      <c r="C11690" s="815">
        <f t="shared" si="760"/>
        <v>2</v>
      </c>
      <c r="D11690" s="815">
        <f t="shared" si="761"/>
        <v>4</v>
      </c>
      <c r="E11690" s="815">
        <v>1991</v>
      </c>
    </row>
    <row r="11691" spans="1:5">
      <c r="A11691" s="816">
        <f t="shared" si="758"/>
        <v>33603</v>
      </c>
      <c r="B11691" s="815">
        <f t="shared" si="759"/>
        <v>365</v>
      </c>
      <c r="C11691" s="815">
        <f t="shared" si="760"/>
        <v>1</v>
      </c>
      <c r="D11691" s="815">
        <f t="shared" si="761"/>
        <v>3</v>
      </c>
      <c r="E11691" s="815">
        <v>1991</v>
      </c>
    </row>
    <row r="11692" spans="1:5">
      <c r="A11692" s="816">
        <f t="shared" si="758"/>
        <v>33604</v>
      </c>
      <c r="B11692" s="815">
        <v>1</v>
      </c>
      <c r="C11692" s="815">
        <v>366</v>
      </c>
      <c r="D11692" s="815">
        <f t="shared" si="761"/>
        <v>2</v>
      </c>
      <c r="E11692" s="815">
        <v>1992</v>
      </c>
    </row>
    <row r="11693" spans="1:5">
      <c r="A11693" s="816">
        <f t="shared" si="758"/>
        <v>33605</v>
      </c>
      <c r="B11693" s="815">
        <f>B11692+1</f>
        <v>2</v>
      </c>
      <c r="C11693" s="815">
        <f>C11692-1</f>
        <v>365</v>
      </c>
      <c r="D11693" s="815">
        <v>365</v>
      </c>
      <c r="E11693" s="815">
        <v>1992</v>
      </c>
    </row>
    <row r="11694" spans="1:5">
      <c r="A11694" s="816">
        <f t="shared" si="758"/>
        <v>33606</v>
      </c>
      <c r="B11694" s="815">
        <f t="shared" ref="B11694:B11757" si="762">B11693+1</f>
        <v>3</v>
      </c>
      <c r="C11694" s="815">
        <f t="shared" ref="C11694:C11757" si="763">C11693-1</f>
        <v>364</v>
      </c>
      <c r="D11694" s="815">
        <f t="shared" ref="D11694:D11757" si="764">D11693-1</f>
        <v>364</v>
      </c>
      <c r="E11694" s="815">
        <v>1992</v>
      </c>
    </row>
    <row r="11695" spans="1:5">
      <c r="A11695" s="816">
        <f t="shared" si="758"/>
        <v>33607</v>
      </c>
      <c r="B11695" s="815">
        <f t="shared" si="762"/>
        <v>4</v>
      </c>
      <c r="C11695" s="815">
        <f t="shared" si="763"/>
        <v>363</v>
      </c>
      <c r="D11695" s="815">
        <f t="shared" si="764"/>
        <v>363</v>
      </c>
      <c r="E11695" s="815">
        <v>1992</v>
      </c>
    </row>
    <row r="11696" spans="1:5">
      <c r="A11696" s="816">
        <f t="shared" si="758"/>
        <v>33608</v>
      </c>
      <c r="B11696" s="815">
        <f t="shared" si="762"/>
        <v>5</v>
      </c>
      <c r="C11696" s="815">
        <f t="shared" si="763"/>
        <v>362</v>
      </c>
      <c r="D11696" s="815">
        <f t="shared" si="764"/>
        <v>362</v>
      </c>
      <c r="E11696" s="815">
        <v>1992</v>
      </c>
    </row>
    <row r="11697" spans="1:5">
      <c r="A11697" s="816">
        <f t="shared" si="758"/>
        <v>33609</v>
      </c>
      <c r="B11697" s="815">
        <f t="shared" si="762"/>
        <v>6</v>
      </c>
      <c r="C11697" s="815">
        <f t="shared" si="763"/>
        <v>361</v>
      </c>
      <c r="D11697" s="815">
        <f t="shared" si="764"/>
        <v>361</v>
      </c>
      <c r="E11697" s="815">
        <v>1992</v>
      </c>
    </row>
    <row r="11698" spans="1:5">
      <c r="A11698" s="816">
        <f t="shared" si="758"/>
        <v>33610</v>
      </c>
      <c r="B11698" s="815">
        <f t="shared" si="762"/>
        <v>7</v>
      </c>
      <c r="C11698" s="815">
        <f t="shared" si="763"/>
        <v>360</v>
      </c>
      <c r="D11698" s="815">
        <f t="shared" si="764"/>
        <v>360</v>
      </c>
      <c r="E11698" s="815">
        <v>1992</v>
      </c>
    </row>
    <row r="11699" spans="1:5">
      <c r="A11699" s="816">
        <f t="shared" ref="A11699:A11762" si="765">A11698+1</f>
        <v>33611</v>
      </c>
      <c r="B11699" s="815">
        <f t="shared" si="762"/>
        <v>8</v>
      </c>
      <c r="C11699" s="815">
        <f t="shared" si="763"/>
        <v>359</v>
      </c>
      <c r="D11699" s="815">
        <f t="shared" si="764"/>
        <v>359</v>
      </c>
      <c r="E11699" s="815">
        <v>1992</v>
      </c>
    </row>
    <row r="11700" spans="1:5">
      <c r="A11700" s="816">
        <f t="shared" si="765"/>
        <v>33612</v>
      </c>
      <c r="B11700" s="815">
        <f t="shared" si="762"/>
        <v>9</v>
      </c>
      <c r="C11700" s="815">
        <f t="shared" si="763"/>
        <v>358</v>
      </c>
      <c r="D11700" s="815">
        <f t="shared" si="764"/>
        <v>358</v>
      </c>
      <c r="E11700" s="815">
        <v>1992</v>
      </c>
    </row>
    <row r="11701" spans="1:5">
      <c r="A11701" s="816">
        <f t="shared" si="765"/>
        <v>33613</v>
      </c>
      <c r="B11701" s="815">
        <f t="shared" si="762"/>
        <v>10</v>
      </c>
      <c r="C11701" s="815">
        <f t="shared" si="763"/>
        <v>357</v>
      </c>
      <c r="D11701" s="815">
        <f t="shared" si="764"/>
        <v>357</v>
      </c>
      <c r="E11701" s="815">
        <v>1992</v>
      </c>
    </row>
    <row r="11702" spans="1:5">
      <c r="A11702" s="816">
        <f t="shared" si="765"/>
        <v>33614</v>
      </c>
      <c r="B11702" s="815">
        <f t="shared" si="762"/>
        <v>11</v>
      </c>
      <c r="C11702" s="815">
        <f t="shared" si="763"/>
        <v>356</v>
      </c>
      <c r="D11702" s="815">
        <f t="shared" si="764"/>
        <v>356</v>
      </c>
      <c r="E11702" s="815">
        <v>1992</v>
      </c>
    </row>
    <row r="11703" spans="1:5">
      <c r="A11703" s="816">
        <f t="shared" si="765"/>
        <v>33615</v>
      </c>
      <c r="B11703" s="815">
        <f t="shared" si="762"/>
        <v>12</v>
      </c>
      <c r="C11703" s="815">
        <f t="shared" si="763"/>
        <v>355</v>
      </c>
      <c r="D11703" s="815">
        <f t="shared" si="764"/>
        <v>355</v>
      </c>
      <c r="E11703" s="815">
        <v>1992</v>
      </c>
    </row>
    <row r="11704" spans="1:5">
      <c r="A11704" s="816">
        <f t="shared" si="765"/>
        <v>33616</v>
      </c>
      <c r="B11704" s="815">
        <f t="shared" si="762"/>
        <v>13</v>
      </c>
      <c r="C11704" s="815">
        <f t="shared" si="763"/>
        <v>354</v>
      </c>
      <c r="D11704" s="815">
        <f t="shared" si="764"/>
        <v>354</v>
      </c>
      <c r="E11704" s="815">
        <v>1992</v>
      </c>
    </row>
    <row r="11705" spans="1:5">
      <c r="A11705" s="816">
        <f t="shared" si="765"/>
        <v>33617</v>
      </c>
      <c r="B11705" s="815">
        <f t="shared" si="762"/>
        <v>14</v>
      </c>
      <c r="C11705" s="815">
        <f t="shared" si="763"/>
        <v>353</v>
      </c>
      <c r="D11705" s="815">
        <f t="shared" si="764"/>
        <v>353</v>
      </c>
      <c r="E11705" s="815">
        <v>1992</v>
      </c>
    </row>
    <row r="11706" spans="1:5">
      <c r="A11706" s="816">
        <f t="shared" si="765"/>
        <v>33618</v>
      </c>
      <c r="B11706" s="815">
        <f t="shared" si="762"/>
        <v>15</v>
      </c>
      <c r="C11706" s="815">
        <f t="shared" si="763"/>
        <v>352</v>
      </c>
      <c r="D11706" s="815">
        <f t="shared" si="764"/>
        <v>352</v>
      </c>
      <c r="E11706" s="815">
        <v>1992</v>
      </c>
    </row>
    <row r="11707" spans="1:5">
      <c r="A11707" s="816">
        <f t="shared" si="765"/>
        <v>33619</v>
      </c>
      <c r="B11707" s="815">
        <f t="shared" si="762"/>
        <v>16</v>
      </c>
      <c r="C11707" s="815">
        <f t="shared" si="763"/>
        <v>351</v>
      </c>
      <c r="D11707" s="815">
        <f t="shared" si="764"/>
        <v>351</v>
      </c>
      <c r="E11707" s="815">
        <v>1992</v>
      </c>
    </row>
    <row r="11708" spans="1:5">
      <c r="A11708" s="816">
        <f t="shared" si="765"/>
        <v>33620</v>
      </c>
      <c r="B11708" s="815">
        <f t="shared" si="762"/>
        <v>17</v>
      </c>
      <c r="C11708" s="815">
        <f t="shared" si="763"/>
        <v>350</v>
      </c>
      <c r="D11708" s="815">
        <f t="shared" si="764"/>
        <v>350</v>
      </c>
      <c r="E11708" s="815">
        <v>1992</v>
      </c>
    </row>
    <row r="11709" spans="1:5">
      <c r="A11709" s="816">
        <f t="shared" si="765"/>
        <v>33621</v>
      </c>
      <c r="B11709" s="815">
        <f t="shared" si="762"/>
        <v>18</v>
      </c>
      <c r="C11709" s="815">
        <f t="shared" si="763"/>
        <v>349</v>
      </c>
      <c r="D11709" s="815">
        <f t="shared" si="764"/>
        <v>349</v>
      </c>
      <c r="E11709" s="815">
        <v>1992</v>
      </c>
    </row>
    <row r="11710" spans="1:5">
      <c r="A11710" s="816">
        <f t="shared" si="765"/>
        <v>33622</v>
      </c>
      <c r="B11710" s="815">
        <f t="shared" si="762"/>
        <v>19</v>
      </c>
      <c r="C11710" s="815">
        <f t="shared" si="763"/>
        <v>348</v>
      </c>
      <c r="D11710" s="815">
        <f t="shared" si="764"/>
        <v>348</v>
      </c>
      <c r="E11710" s="815">
        <v>1992</v>
      </c>
    </row>
    <row r="11711" spans="1:5">
      <c r="A11711" s="816">
        <f t="shared" si="765"/>
        <v>33623</v>
      </c>
      <c r="B11711" s="815">
        <f t="shared" si="762"/>
        <v>20</v>
      </c>
      <c r="C11711" s="815">
        <f t="shared" si="763"/>
        <v>347</v>
      </c>
      <c r="D11711" s="815">
        <f t="shared" si="764"/>
        <v>347</v>
      </c>
      <c r="E11711" s="815">
        <v>1992</v>
      </c>
    </row>
    <row r="11712" spans="1:5">
      <c r="A11712" s="816">
        <f t="shared" si="765"/>
        <v>33624</v>
      </c>
      <c r="B11712" s="815">
        <f t="shared" si="762"/>
        <v>21</v>
      </c>
      <c r="C11712" s="815">
        <f t="shared" si="763"/>
        <v>346</v>
      </c>
      <c r="D11712" s="815">
        <f t="shared" si="764"/>
        <v>346</v>
      </c>
      <c r="E11712" s="815">
        <v>1992</v>
      </c>
    </row>
    <row r="11713" spans="1:5">
      <c r="A11713" s="816">
        <f t="shared" si="765"/>
        <v>33625</v>
      </c>
      <c r="B11713" s="815">
        <f t="shared" si="762"/>
        <v>22</v>
      </c>
      <c r="C11713" s="815">
        <f t="shared" si="763"/>
        <v>345</v>
      </c>
      <c r="D11713" s="815">
        <f t="shared" si="764"/>
        <v>345</v>
      </c>
      <c r="E11713" s="815">
        <v>1992</v>
      </c>
    </row>
    <row r="11714" spans="1:5">
      <c r="A11714" s="816">
        <f t="shared" si="765"/>
        <v>33626</v>
      </c>
      <c r="B11714" s="815">
        <f t="shared" si="762"/>
        <v>23</v>
      </c>
      <c r="C11714" s="815">
        <f t="shared" si="763"/>
        <v>344</v>
      </c>
      <c r="D11714" s="815">
        <f t="shared" si="764"/>
        <v>344</v>
      </c>
      <c r="E11714" s="815">
        <v>1992</v>
      </c>
    </row>
    <row r="11715" spans="1:5">
      <c r="A11715" s="816">
        <f t="shared" si="765"/>
        <v>33627</v>
      </c>
      <c r="B11715" s="815">
        <f t="shared" si="762"/>
        <v>24</v>
      </c>
      <c r="C11715" s="815">
        <f t="shared" si="763"/>
        <v>343</v>
      </c>
      <c r="D11715" s="815">
        <f t="shared" si="764"/>
        <v>343</v>
      </c>
      <c r="E11715" s="815">
        <v>1992</v>
      </c>
    </row>
    <row r="11716" spans="1:5">
      <c r="A11716" s="816">
        <f t="shared" si="765"/>
        <v>33628</v>
      </c>
      <c r="B11716" s="815">
        <f t="shared" si="762"/>
        <v>25</v>
      </c>
      <c r="C11716" s="815">
        <f t="shared" si="763"/>
        <v>342</v>
      </c>
      <c r="D11716" s="815">
        <f t="shared" si="764"/>
        <v>342</v>
      </c>
      <c r="E11716" s="815">
        <v>1992</v>
      </c>
    </row>
    <row r="11717" spans="1:5">
      <c r="A11717" s="816">
        <f t="shared" si="765"/>
        <v>33629</v>
      </c>
      <c r="B11717" s="815">
        <f t="shared" si="762"/>
        <v>26</v>
      </c>
      <c r="C11717" s="815">
        <f t="shared" si="763"/>
        <v>341</v>
      </c>
      <c r="D11717" s="815">
        <f t="shared" si="764"/>
        <v>341</v>
      </c>
      <c r="E11717" s="815">
        <v>1992</v>
      </c>
    </row>
    <row r="11718" spans="1:5">
      <c r="A11718" s="816">
        <f t="shared" si="765"/>
        <v>33630</v>
      </c>
      <c r="B11718" s="815">
        <f t="shared" si="762"/>
        <v>27</v>
      </c>
      <c r="C11718" s="815">
        <f t="shared" si="763"/>
        <v>340</v>
      </c>
      <c r="D11718" s="815">
        <f t="shared" si="764"/>
        <v>340</v>
      </c>
      <c r="E11718" s="815">
        <v>1992</v>
      </c>
    </row>
    <row r="11719" spans="1:5">
      <c r="A11719" s="816">
        <f t="shared" si="765"/>
        <v>33631</v>
      </c>
      <c r="B11719" s="815">
        <f t="shared" si="762"/>
        <v>28</v>
      </c>
      <c r="C11719" s="815">
        <f t="shared" si="763"/>
        <v>339</v>
      </c>
      <c r="D11719" s="815">
        <f t="shared" si="764"/>
        <v>339</v>
      </c>
      <c r="E11719" s="815">
        <v>1992</v>
      </c>
    </row>
    <row r="11720" spans="1:5">
      <c r="A11720" s="816">
        <f t="shared" si="765"/>
        <v>33632</v>
      </c>
      <c r="B11720" s="815">
        <f t="shared" si="762"/>
        <v>29</v>
      </c>
      <c r="C11720" s="815">
        <f t="shared" si="763"/>
        <v>338</v>
      </c>
      <c r="D11720" s="815">
        <f t="shared" si="764"/>
        <v>338</v>
      </c>
      <c r="E11720" s="815">
        <v>1992</v>
      </c>
    </row>
    <row r="11721" spans="1:5">
      <c r="A11721" s="816">
        <f t="shared" si="765"/>
        <v>33633</v>
      </c>
      <c r="B11721" s="815">
        <f t="shared" si="762"/>
        <v>30</v>
      </c>
      <c r="C11721" s="815">
        <f t="shared" si="763"/>
        <v>337</v>
      </c>
      <c r="D11721" s="815">
        <f t="shared" si="764"/>
        <v>337</v>
      </c>
      <c r="E11721" s="815">
        <v>1992</v>
      </c>
    </row>
    <row r="11722" spans="1:5">
      <c r="A11722" s="816">
        <f t="shared" si="765"/>
        <v>33634</v>
      </c>
      <c r="B11722" s="815">
        <f t="shared" si="762"/>
        <v>31</v>
      </c>
      <c r="C11722" s="815">
        <f t="shared" si="763"/>
        <v>336</v>
      </c>
      <c r="D11722" s="815">
        <f t="shared" si="764"/>
        <v>336</v>
      </c>
      <c r="E11722" s="815">
        <v>1992</v>
      </c>
    </row>
    <row r="11723" spans="1:5">
      <c r="A11723" s="816">
        <f t="shared" si="765"/>
        <v>33635</v>
      </c>
      <c r="B11723" s="815">
        <f t="shared" si="762"/>
        <v>32</v>
      </c>
      <c r="C11723" s="815">
        <f t="shared" si="763"/>
        <v>335</v>
      </c>
      <c r="D11723" s="815">
        <f t="shared" si="764"/>
        <v>335</v>
      </c>
      <c r="E11723" s="815">
        <v>1992</v>
      </c>
    </row>
    <row r="11724" spans="1:5">
      <c r="A11724" s="816">
        <f t="shared" si="765"/>
        <v>33636</v>
      </c>
      <c r="B11724" s="815">
        <f t="shared" si="762"/>
        <v>33</v>
      </c>
      <c r="C11724" s="815">
        <f t="shared" si="763"/>
        <v>334</v>
      </c>
      <c r="D11724" s="815">
        <f t="shared" si="764"/>
        <v>334</v>
      </c>
      <c r="E11724" s="815">
        <v>1992</v>
      </c>
    </row>
    <row r="11725" spans="1:5">
      <c r="A11725" s="816">
        <f t="shared" si="765"/>
        <v>33637</v>
      </c>
      <c r="B11725" s="815">
        <f t="shared" si="762"/>
        <v>34</v>
      </c>
      <c r="C11725" s="815">
        <f t="shared" si="763"/>
        <v>333</v>
      </c>
      <c r="D11725" s="815">
        <f t="shared" si="764"/>
        <v>333</v>
      </c>
      <c r="E11725" s="815">
        <v>1992</v>
      </c>
    </row>
    <row r="11726" spans="1:5">
      <c r="A11726" s="816">
        <f t="shared" si="765"/>
        <v>33638</v>
      </c>
      <c r="B11726" s="815">
        <f t="shared" si="762"/>
        <v>35</v>
      </c>
      <c r="C11726" s="815">
        <f t="shared" si="763"/>
        <v>332</v>
      </c>
      <c r="D11726" s="815">
        <f t="shared" si="764"/>
        <v>332</v>
      </c>
      <c r="E11726" s="815">
        <v>1992</v>
      </c>
    </row>
    <row r="11727" spans="1:5">
      <c r="A11727" s="816">
        <f t="shared" si="765"/>
        <v>33639</v>
      </c>
      <c r="B11727" s="815">
        <f t="shared" si="762"/>
        <v>36</v>
      </c>
      <c r="C11727" s="815">
        <f t="shared" si="763"/>
        <v>331</v>
      </c>
      <c r="D11727" s="815">
        <f t="shared" si="764"/>
        <v>331</v>
      </c>
      <c r="E11727" s="815">
        <v>1992</v>
      </c>
    </row>
    <row r="11728" spans="1:5">
      <c r="A11728" s="816">
        <f t="shared" si="765"/>
        <v>33640</v>
      </c>
      <c r="B11728" s="815">
        <f t="shared" si="762"/>
        <v>37</v>
      </c>
      <c r="C11728" s="815">
        <f t="shared" si="763"/>
        <v>330</v>
      </c>
      <c r="D11728" s="815">
        <f t="shared" si="764"/>
        <v>330</v>
      </c>
      <c r="E11728" s="815">
        <v>1992</v>
      </c>
    </row>
    <row r="11729" spans="1:5">
      <c r="A11729" s="816">
        <f t="shared" si="765"/>
        <v>33641</v>
      </c>
      <c r="B11729" s="815">
        <f t="shared" si="762"/>
        <v>38</v>
      </c>
      <c r="C11729" s="815">
        <f t="shared" si="763"/>
        <v>329</v>
      </c>
      <c r="D11729" s="815">
        <f t="shared" si="764"/>
        <v>329</v>
      </c>
      <c r="E11729" s="815">
        <v>1992</v>
      </c>
    </row>
    <row r="11730" spans="1:5">
      <c r="A11730" s="816">
        <f t="shared" si="765"/>
        <v>33642</v>
      </c>
      <c r="B11730" s="815">
        <f t="shared" si="762"/>
        <v>39</v>
      </c>
      <c r="C11730" s="815">
        <f t="shared" si="763"/>
        <v>328</v>
      </c>
      <c r="D11730" s="815">
        <f t="shared" si="764"/>
        <v>328</v>
      </c>
      <c r="E11730" s="815">
        <v>1992</v>
      </c>
    </row>
    <row r="11731" spans="1:5">
      <c r="A11731" s="816">
        <f t="shared" si="765"/>
        <v>33643</v>
      </c>
      <c r="B11731" s="815">
        <f t="shared" si="762"/>
        <v>40</v>
      </c>
      <c r="C11731" s="815">
        <f t="shared" si="763"/>
        <v>327</v>
      </c>
      <c r="D11731" s="815">
        <f t="shared" si="764"/>
        <v>327</v>
      </c>
      <c r="E11731" s="815">
        <v>1992</v>
      </c>
    </row>
    <row r="11732" spans="1:5">
      <c r="A11732" s="816">
        <f t="shared" si="765"/>
        <v>33644</v>
      </c>
      <c r="B11732" s="815">
        <f t="shared" si="762"/>
        <v>41</v>
      </c>
      <c r="C11732" s="815">
        <f t="shared" si="763"/>
        <v>326</v>
      </c>
      <c r="D11732" s="815">
        <f t="shared" si="764"/>
        <v>326</v>
      </c>
      <c r="E11732" s="815">
        <v>1992</v>
      </c>
    </row>
    <row r="11733" spans="1:5">
      <c r="A11733" s="816">
        <f t="shared" si="765"/>
        <v>33645</v>
      </c>
      <c r="B11733" s="815">
        <f t="shared" si="762"/>
        <v>42</v>
      </c>
      <c r="C11733" s="815">
        <f t="shared" si="763"/>
        <v>325</v>
      </c>
      <c r="D11733" s="815">
        <f t="shared" si="764"/>
        <v>325</v>
      </c>
      <c r="E11733" s="815">
        <v>1992</v>
      </c>
    </row>
    <row r="11734" spans="1:5">
      <c r="A11734" s="816">
        <f t="shared" si="765"/>
        <v>33646</v>
      </c>
      <c r="B11734" s="815">
        <f t="shared" si="762"/>
        <v>43</v>
      </c>
      <c r="C11734" s="815">
        <f t="shared" si="763"/>
        <v>324</v>
      </c>
      <c r="D11734" s="815">
        <f t="shared" si="764"/>
        <v>324</v>
      </c>
      <c r="E11734" s="815">
        <v>1992</v>
      </c>
    </row>
    <row r="11735" spans="1:5">
      <c r="A11735" s="816">
        <f t="shared" si="765"/>
        <v>33647</v>
      </c>
      <c r="B11735" s="815">
        <f t="shared" si="762"/>
        <v>44</v>
      </c>
      <c r="C11735" s="815">
        <f t="shared" si="763"/>
        <v>323</v>
      </c>
      <c r="D11735" s="815">
        <f t="shared" si="764"/>
        <v>323</v>
      </c>
      <c r="E11735" s="815">
        <v>1992</v>
      </c>
    </row>
    <row r="11736" spans="1:5">
      <c r="A11736" s="816">
        <f t="shared" si="765"/>
        <v>33648</v>
      </c>
      <c r="B11736" s="815">
        <f t="shared" si="762"/>
        <v>45</v>
      </c>
      <c r="C11736" s="815">
        <f t="shared" si="763"/>
        <v>322</v>
      </c>
      <c r="D11736" s="815">
        <f t="shared" si="764"/>
        <v>322</v>
      </c>
      <c r="E11736" s="815">
        <v>1992</v>
      </c>
    </row>
    <row r="11737" spans="1:5">
      <c r="A11737" s="816">
        <f t="shared" si="765"/>
        <v>33649</v>
      </c>
      <c r="B11737" s="815">
        <f t="shared" si="762"/>
        <v>46</v>
      </c>
      <c r="C11737" s="815">
        <f t="shared" si="763"/>
        <v>321</v>
      </c>
      <c r="D11737" s="815">
        <f t="shared" si="764"/>
        <v>321</v>
      </c>
      <c r="E11737" s="815">
        <v>1992</v>
      </c>
    </row>
    <row r="11738" spans="1:5">
      <c r="A11738" s="816">
        <f t="shared" si="765"/>
        <v>33650</v>
      </c>
      <c r="B11738" s="815">
        <f t="shared" si="762"/>
        <v>47</v>
      </c>
      <c r="C11738" s="815">
        <f t="shared" si="763"/>
        <v>320</v>
      </c>
      <c r="D11738" s="815">
        <f t="shared" si="764"/>
        <v>320</v>
      </c>
      <c r="E11738" s="815">
        <v>1992</v>
      </c>
    </row>
    <row r="11739" spans="1:5">
      <c r="A11739" s="816">
        <f t="shared" si="765"/>
        <v>33651</v>
      </c>
      <c r="B11739" s="815">
        <f t="shared" si="762"/>
        <v>48</v>
      </c>
      <c r="C11739" s="815">
        <f t="shared" si="763"/>
        <v>319</v>
      </c>
      <c r="D11739" s="815">
        <f t="shared" si="764"/>
        <v>319</v>
      </c>
      <c r="E11739" s="815">
        <v>1992</v>
      </c>
    </row>
    <row r="11740" spans="1:5">
      <c r="A11740" s="816">
        <f t="shared" si="765"/>
        <v>33652</v>
      </c>
      <c r="B11740" s="815">
        <f t="shared" si="762"/>
        <v>49</v>
      </c>
      <c r="C11740" s="815">
        <f t="shared" si="763"/>
        <v>318</v>
      </c>
      <c r="D11740" s="815">
        <f t="shared" si="764"/>
        <v>318</v>
      </c>
      <c r="E11740" s="815">
        <v>1992</v>
      </c>
    </row>
    <row r="11741" spans="1:5">
      <c r="A11741" s="816">
        <f t="shared" si="765"/>
        <v>33653</v>
      </c>
      <c r="B11741" s="815">
        <f t="shared" si="762"/>
        <v>50</v>
      </c>
      <c r="C11741" s="815">
        <f t="shared" si="763"/>
        <v>317</v>
      </c>
      <c r="D11741" s="815">
        <f t="shared" si="764"/>
        <v>317</v>
      </c>
      <c r="E11741" s="815">
        <v>1992</v>
      </c>
    </row>
    <row r="11742" spans="1:5">
      <c r="A11742" s="816">
        <f t="shared" si="765"/>
        <v>33654</v>
      </c>
      <c r="B11742" s="815">
        <f t="shared" si="762"/>
        <v>51</v>
      </c>
      <c r="C11742" s="815">
        <f t="shared" si="763"/>
        <v>316</v>
      </c>
      <c r="D11742" s="815">
        <f t="shared" si="764"/>
        <v>316</v>
      </c>
      <c r="E11742" s="815">
        <v>1992</v>
      </c>
    </row>
    <row r="11743" spans="1:5">
      <c r="A11743" s="816">
        <f t="shared" si="765"/>
        <v>33655</v>
      </c>
      <c r="B11743" s="815">
        <f t="shared" si="762"/>
        <v>52</v>
      </c>
      <c r="C11743" s="815">
        <f t="shared" si="763"/>
        <v>315</v>
      </c>
      <c r="D11743" s="815">
        <f t="shared" si="764"/>
        <v>315</v>
      </c>
      <c r="E11743" s="815">
        <v>1992</v>
      </c>
    </row>
    <row r="11744" spans="1:5">
      <c r="A11744" s="816">
        <f t="shared" si="765"/>
        <v>33656</v>
      </c>
      <c r="B11744" s="815">
        <f t="shared" si="762"/>
        <v>53</v>
      </c>
      <c r="C11744" s="815">
        <f t="shared" si="763"/>
        <v>314</v>
      </c>
      <c r="D11744" s="815">
        <f t="shared" si="764"/>
        <v>314</v>
      </c>
      <c r="E11744" s="815">
        <v>1992</v>
      </c>
    </row>
    <row r="11745" spans="1:5">
      <c r="A11745" s="816">
        <f t="shared" si="765"/>
        <v>33657</v>
      </c>
      <c r="B11745" s="815">
        <f t="shared" si="762"/>
        <v>54</v>
      </c>
      <c r="C11745" s="815">
        <f t="shared" si="763"/>
        <v>313</v>
      </c>
      <c r="D11745" s="815">
        <f t="shared" si="764"/>
        <v>313</v>
      </c>
      <c r="E11745" s="815">
        <v>1992</v>
      </c>
    </row>
    <row r="11746" spans="1:5">
      <c r="A11746" s="816">
        <f t="shared" si="765"/>
        <v>33658</v>
      </c>
      <c r="B11746" s="815">
        <f t="shared" si="762"/>
        <v>55</v>
      </c>
      <c r="C11746" s="815">
        <f t="shared" si="763"/>
        <v>312</v>
      </c>
      <c r="D11746" s="815">
        <f t="shared" si="764"/>
        <v>312</v>
      </c>
      <c r="E11746" s="815">
        <v>1992</v>
      </c>
    </row>
    <row r="11747" spans="1:5">
      <c r="A11747" s="816">
        <f t="shared" si="765"/>
        <v>33659</v>
      </c>
      <c r="B11747" s="815">
        <f t="shared" si="762"/>
        <v>56</v>
      </c>
      <c r="C11747" s="815">
        <f t="shared" si="763"/>
        <v>311</v>
      </c>
      <c r="D11747" s="815">
        <f t="shared" si="764"/>
        <v>311</v>
      </c>
      <c r="E11747" s="815">
        <v>1992</v>
      </c>
    </row>
    <row r="11748" spans="1:5">
      <c r="A11748" s="816">
        <f t="shared" si="765"/>
        <v>33660</v>
      </c>
      <c r="B11748" s="815">
        <f t="shared" si="762"/>
        <v>57</v>
      </c>
      <c r="C11748" s="815">
        <f t="shared" si="763"/>
        <v>310</v>
      </c>
      <c r="D11748" s="815">
        <f t="shared" si="764"/>
        <v>310</v>
      </c>
      <c r="E11748" s="815">
        <v>1992</v>
      </c>
    </row>
    <row r="11749" spans="1:5">
      <c r="A11749" s="816">
        <f t="shared" si="765"/>
        <v>33661</v>
      </c>
      <c r="B11749" s="815">
        <f t="shared" si="762"/>
        <v>58</v>
      </c>
      <c r="C11749" s="815">
        <f t="shared" si="763"/>
        <v>309</v>
      </c>
      <c r="D11749" s="815">
        <f t="shared" si="764"/>
        <v>309</v>
      </c>
      <c r="E11749" s="815">
        <v>1992</v>
      </c>
    </row>
    <row r="11750" spans="1:5">
      <c r="A11750" s="816">
        <f t="shared" si="765"/>
        <v>33662</v>
      </c>
      <c r="B11750" s="815">
        <f t="shared" si="762"/>
        <v>59</v>
      </c>
      <c r="C11750" s="815">
        <f t="shared" si="763"/>
        <v>308</v>
      </c>
      <c r="D11750" s="815">
        <f t="shared" si="764"/>
        <v>308</v>
      </c>
      <c r="E11750" s="815">
        <v>1992</v>
      </c>
    </row>
    <row r="11751" spans="1:5">
      <c r="A11751" s="816">
        <f t="shared" si="765"/>
        <v>33663</v>
      </c>
      <c r="B11751" s="815">
        <f t="shared" si="762"/>
        <v>60</v>
      </c>
      <c r="C11751" s="815">
        <f t="shared" si="763"/>
        <v>307</v>
      </c>
      <c r="D11751" s="815">
        <f t="shared" si="764"/>
        <v>307</v>
      </c>
      <c r="E11751" s="815">
        <v>1992</v>
      </c>
    </row>
    <row r="11752" spans="1:5">
      <c r="A11752" s="816">
        <f t="shared" si="765"/>
        <v>33664</v>
      </c>
      <c r="B11752" s="815">
        <f t="shared" si="762"/>
        <v>61</v>
      </c>
      <c r="C11752" s="815">
        <f t="shared" si="763"/>
        <v>306</v>
      </c>
      <c r="D11752" s="815">
        <f t="shared" si="764"/>
        <v>306</v>
      </c>
      <c r="E11752" s="815">
        <v>1992</v>
      </c>
    </row>
    <row r="11753" spans="1:5">
      <c r="A11753" s="816">
        <f t="shared" si="765"/>
        <v>33665</v>
      </c>
      <c r="B11753" s="815">
        <f t="shared" si="762"/>
        <v>62</v>
      </c>
      <c r="C11753" s="815">
        <f t="shared" si="763"/>
        <v>305</v>
      </c>
      <c r="D11753" s="815">
        <f t="shared" si="764"/>
        <v>305</v>
      </c>
      <c r="E11753" s="815">
        <v>1992</v>
      </c>
    </row>
    <row r="11754" spans="1:5">
      <c r="A11754" s="816">
        <f t="shared" si="765"/>
        <v>33666</v>
      </c>
      <c r="B11754" s="815">
        <f t="shared" si="762"/>
        <v>63</v>
      </c>
      <c r="C11754" s="815">
        <f t="shared" si="763"/>
        <v>304</v>
      </c>
      <c r="D11754" s="815">
        <f t="shared" si="764"/>
        <v>304</v>
      </c>
      <c r="E11754" s="815">
        <v>1992</v>
      </c>
    </row>
    <row r="11755" spans="1:5">
      <c r="A11755" s="816">
        <f t="shared" si="765"/>
        <v>33667</v>
      </c>
      <c r="B11755" s="815">
        <f t="shared" si="762"/>
        <v>64</v>
      </c>
      <c r="C11755" s="815">
        <f t="shared" si="763"/>
        <v>303</v>
      </c>
      <c r="D11755" s="815">
        <f t="shared" si="764"/>
        <v>303</v>
      </c>
      <c r="E11755" s="815">
        <v>1992</v>
      </c>
    </row>
    <row r="11756" spans="1:5">
      <c r="A11756" s="816">
        <f t="shared" si="765"/>
        <v>33668</v>
      </c>
      <c r="B11756" s="815">
        <f t="shared" si="762"/>
        <v>65</v>
      </c>
      <c r="C11756" s="815">
        <f t="shared" si="763"/>
        <v>302</v>
      </c>
      <c r="D11756" s="815">
        <f t="shared" si="764"/>
        <v>302</v>
      </c>
      <c r="E11756" s="815">
        <v>1992</v>
      </c>
    </row>
    <row r="11757" spans="1:5">
      <c r="A11757" s="816">
        <f t="shared" si="765"/>
        <v>33669</v>
      </c>
      <c r="B11757" s="815">
        <f t="shared" si="762"/>
        <v>66</v>
      </c>
      <c r="C11757" s="815">
        <f t="shared" si="763"/>
        <v>301</v>
      </c>
      <c r="D11757" s="815">
        <f t="shared" si="764"/>
        <v>301</v>
      </c>
      <c r="E11757" s="815">
        <v>1992</v>
      </c>
    </row>
    <row r="11758" spans="1:5">
      <c r="A11758" s="816">
        <f t="shared" si="765"/>
        <v>33670</v>
      </c>
      <c r="B11758" s="815">
        <f t="shared" ref="B11758:B11821" si="766">B11757+1</f>
        <v>67</v>
      </c>
      <c r="C11758" s="815">
        <f t="shared" ref="C11758:C11821" si="767">C11757-1</f>
        <v>300</v>
      </c>
      <c r="D11758" s="815">
        <f t="shared" ref="D11758:D11821" si="768">D11757-1</f>
        <v>300</v>
      </c>
      <c r="E11758" s="815">
        <v>1992</v>
      </c>
    </row>
    <row r="11759" spans="1:5">
      <c r="A11759" s="816">
        <f t="shared" si="765"/>
        <v>33671</v>
      </c>
      <c r="B11759" s="815">
        <f t="shared" si="766"/>
        <v>68</v>
      </c>
      <c r="C11759" s="815">
        <f t="shared" si="767"/>
        <v>299</v>
      </c>
      <c r="D11759" s="815">
        <f t="shared" si="768"/>
        <v>299</v>
      </c>
      <c r="E11759" s="815">
        <v>1992</v>
      </c>
    </row>
    <row r="11760" spans="1:5">
      <c r="A11760" s="816">
        <f t="shared" si="765"/>
        <v>33672</v>
      </c>
      <c r="B11760" s="815">
        <f t="shared" si="766"/>
        <v>69</v>
      </c>
      <c r="C11760" s="815">
        <f t="shared" si="767"/>
        <v>298</v>
      </c>
      <c r="D11760" s="815">
        <f t="shared" si="768"/>
        <v>298</v>
      </c>
      <c r="E11760" s="815">
        <v>1992</v>
      </c>
    </row>
    <row r="11761" spans="1:5">
      <c r="A11761" s="816">
        <f t="shared" si="765"/>
        <v>33673</v>
      </c>
      <c r="B11761" s="815">
        <f t="shared" si="766"/>
        <v>70</v>
      </c>
      <c r="C11761" s="815">
        <f t="shared" si="767"/>
        <v>297</v>
      </c>
      <c r="D11761" s="815">
        <f t="shared" si="768"/>
        <v>297</v>
      </c>
      <c r="E11761" s="815">
        <v>1992</v>
      </c>
    </row>
    <row r="11762" spans="1:5">
      <c r="A11762" s="816">
        <f t="shared" si="765"/>
        <v>33674</v>
      </c>
      <c r="B11762" s="815">
        <f t="shared" si="766"/>
        <v>71</v>
      </c>
      <c r="C11762" s="815">
        <f t="shared" si="767"/>
        <v>296</v>
      </c>
      <c r="D11762" s="815">
        <f t="shared" si="768"/>
        <v>296</v>
      </c>
      <c r="E11762" s="815">
        <v>1992</v>
      </c>
    </row>
    <row r="11763" spans="1:5">
      <c r="A11763" s="816">
        <f t="shared" ref="A11763:A11826" si="769">A11762+1</f>
        <v>33675</v>
      </c>
      <c r="B11763" s="815">
        <f t="shared" si="766"/>
        <v>72</v>
      </c>
      <c r="C11763" s="815">
        <f t="shared" si="767"/>
        <v>295</v>
      </c>
      <c r="D11763" s="815">
        <f t="shared" si="768"/>
        <v>295</v>
      </c>
      <c r="E11763" s="815">
        <v>1992</v>
      </c>
    </row>
    <row r="11764" spans="1:5">
      <c r="A11764" s="816">
        <f t="shared" si="769"/>
        <v>33676</v>
      </c>
      <c r="B11764" s="815">
        <f t="shared" si="766"/>
        <v>73</v>
      </c>
      <c r="C11764" s="815">
        <f t="shared" si="767"/>
        <v>294</v>
      </c>
      <c r="D11764" s="815">
        <f t="shared" si="768"/>
        <v>294</v>
      </c>
      <c r="E11764" s="815">
        <v>1992</v>
      </c>
    </row>
    <row r="11765" spans="1:5">
      <c r="A11765" s="816">
        <f t="shared" si="769"/>
        <v>33677</v>
      </c>
      <c r="B11765" s="815">
        <f t="shared" si="766"/>
        <v>74</v>
      </c>
      <c r="C11765" s="815">
        <f t="shared" si="767"/>
        <v>293</v>
      </c>
      <c r="D11765" s="815">
        <f t="shared" si="768"/>
        <v>293</v>
      </c>
      <c r="E11765" s="815">
        <v>1992</v>
      </c>
    </row>
    <row r="11766" spans="1:5">
      <c r="A11766" s="816">
        <f t="shared" si="769"/>
        <v>33678</v>
      </c>
      <c r="B11766" s="815">
        <f t="shared" si="766"/>
        <v>75</v>
      </c>
      <c r="C11766" s="815">
        <f t="shared" si="767"/>
        <v>292</v>
      </c>
      <c r="D11766" s="815">
        <f t="shared" si="768"/>
        <v>292</v>
      </c>
      <c r="E11766" s="815">
        <v>1992</v>
      </c>
    </row>
    <row r="11767" spans="1:5">
      <c r="A11767" s="816">
        <f t="shared" si="769"/>
        <v>33679</v>
      </c>
      <c r="B11767" s="815">
        <f t="shared" si="766"/>
        <v>76</v>
      </c>
      <c r="C11767" s="815">
        <f t="shared" si="767"/>
        <v>291</v>
      </c>
      <c r="D11767" s="815">
        <f t="shared" si="768"/>
        <v>291</v>
      </c>
      <c r="E11767" s="815">
        <v>1992</v>
      </c>
    </row>
    <row r="11768" spans="1:5">
      <c r="A11768" s="816">
        <f t="shared" si="769"/>
        <v>33680</v>
      </c>
      <c r="B11768" s="815">
        <f t="shared" si="766"/>
        <v>77</v>
      </c>
      <c r="C11768" s="815">
        <f t="shared" si="767"/>
        <v>290</v>
      </c>
      <c r="D11768" s="815">
        <f t="shared" si="768"/>
        <v>290</v>
      </c>
      <c r="E11768" s="815">
        <v>1992</v>
      </c>
    </row>
    <row r="11769" spans="1:5">
      <c r="A11769" s="816">
        <f t="shared" si="769"/>
        <v>33681</v>
      </c>
      <c r="B11769" s="815">
        <f t="shared" si="766"/>
        <v>78</v>
      </c>
      <c r="C11769" s="815">
        <f t="shared" si="767"/>
        <v>289</v>
      </c>
      <c r="D11769" s="815">
        <f t="shared" si="768"/>
        <v>289</v>
      </c>
      <c r="E11769" s="815">
        <v>1992</v>
      </c>
    </row>
    <row r="11770" spans="1:5">
      <c r="A11770" s="816">
        <f t="shared" si="769"/>
        <v>33682</v>
      </c>
      <c r="B11770" s="815">
        <f t="shared" si="766"/>
        <v>79</v>
      </c>
      <c r="C11770" s="815">
        <f t="shared" si="767"/>
        <v>288</v>
      </c>
      <c r="D11770" s="815">
        <f t="shared" si="768"/>
        <v>288</v>
      </c>
      <c r="E11770" s="815">
        <v>1992</v>
      </c>
    </row>
    <row r="11771" spans="1:5">
      <c r="A11771" s="816">
        <f t="shared" si="769"/>
        <v>33683</v>
      </c>
      <c r="B11771" s="815">
        <f t="shared" si="766"/>
        <v>80</v>
      </c>
      <c r="C11771" s="815">
        <f t="shared" si="767"/>
        <v>287</v>
      </c>
      <c r="D11771" s="815">
        <f t="shared" si="768"/>
        <v>287</v>
      </c>
      <c r="E11771" s="815">
        <v>1992</v>
      </c>
    </row>
    <row r="11772" spans="1:5">
      <c r="A11772" s="816">
        <f t="shared" si="769"/>
        <v>33684</v>
      </c>
      <c r="B11772" s="815">
        <f t="shared" si="766"/>
        <v>81</v>
      </c>
      <c r="C11772" s="815">
        <f t="shared" si="767"/>
        <v>286</v>
      </c>
      <c r="D11772" s="815">
        <f t="shared" si="768"/>
        <v>286</v>
      </c>
      <c r="E11772" s="815">
        <v>1992</v>
      </c>
    </row>
    <row r="11773" spans="1:5">
      <c r="A11773" s="816">
        <f t="shared" si="769"/>
        <v>33685</v>
      </c>
      <c r="B11773" s="815">
        <f t="shared" si="766"/>
        <v>82</v>
      </c>
      <c r="C11773" s="815">
        <f t="shared" si="767"/>
        <v>285</v>
      </c>
      <c r="D11773" s="815">
        <f t="shared" si="768"/>
        <v>285</v>
      </c>
      <c r="E11773" s="815">
        <v>1992</v>
      </c>
    </row>
    <row r="11774" spans="1:5">
      <c r="A11774" s="816">
        <f t="shared" si="769"/>
        <v>33686</v>
      </c>
      <c r="B11774" s="815">
        <f t="shared" si="766"/>
        <v>83</v>
      </c>
      <c r="C11774" s="815">
        <f t="shared" si="767"/>
        <v>284</v>
      </c>
      <c r="D11774" s="815">
        <f t="shared" si="768"/>
        <v>284</v>
      </c>
      <c r="E11774" s="815">
        <v>1992</v>
      </c>
    </row>
    <row r="11775" spans="1:5">
      <c r="A11775" s="816">
        <f t="shared" si="769"/>
        <v>33687</v>
      </c>
      <c r="B11775" s="815">
        <f t="shared" si="766"/>
        <v>84</v>
      </c>
      <c r="C11775" s="815">
        <f t="shared" si="767"/>
        <v>283</v>
      </c>
      <c r="D11775" s="815">
        <f t="shared" si="768"/>
        <v>283</v>
      </c>
      <c r="E11775" s="815">
        <v>1992</v>
      </c>
    </row>
    <row r="11776" spans="1:5">
      <c r="A11776" s="816">
        <f t="shared" si="769"/>
        <v>33688</v>
      </c>
      <c r="B11776" s="815">
        <f t="shared" si="766"/>
        <v>85</v>
      </c>
      <c r="C11776" s="815">
        <f t="shared" si="767"/>
        <v>282</v>
      </c>
      <c r="D11776" s="815">
        <f t="shared" si="768"/>
        <v>282</v>
      </c>
      <c r="E11776" s="815">
        <v>1992</v>
      </c>
    </row>
    <row r="11777" spans="1:5">
      <c r="A11777" s="816">
        <f t="shared" si="769"/>
        <v>33689</v>
      </c>
      <c r="B11777" s="815">
        <f t="shared" si="766"/>
        <v>86</v>
      </c>
      <c r="C11777" s="815">
        <f t="shared" si="767"/>
        <v>281</v>
      </c>
      <c r="D11777" s="815">
        <f t="shared" si="768"/>
        <v>281</v>
      </c>
      <c r="E11777" s="815">
        <v>1992</v>
      </c>
    </row>
    <row r="11778" spans="1:5">
      <c r="A11778" s="816">
        <f t="shared" si="769"/>
        <v>33690</v>
      </c>
      <c r="B11778" s="815">
        <f t="shared" si="766"/>
        <v>87</v>
      </c>
      <c r="C11778" s="815">
        <f t="shared" si="767"/>
        <v>280</v>
      </c>
      <c r="D11778" s="815">
        <f t="shared" si="768"/>
        <v>280</v>
      </c>
      <c r="E11778" s="815">
        <v>1992</v>
      </c>
    </row>
    <row r="11779" spans="1:5">
      <c r="A11779" s="816">
        <f t="shared" si="769"/>
        <v>33691</v>
      </c>
      <c r="B11779" s="815">
        <f t="shared" si="766"/>
        <v>88</v>
      </c>
      <c r="C11779" s="815">
        <f t="shared" si="767"/>
        <v>279</v>
      </c>
      <c r="D11779" s="815">
        <f t="shared" si="768"/>
        <v>279</v>
      </c>
      <c r="E11779" s="815">
        <v>1992</v>
      </c>
    </row>
    <row r="11780" spans="1:5">
      <c r="A11780" s="816">
        <f t="shared" si="769"/>
        <v>33692</v>
      </c>
      <c r="B11780" s="815">
        <f t="shared" si="766"/>
        <v>89</v>
      </c>
      <c r="C11780" s="815">
        <f t="shared" si="767"/>
        <v>278</v>
      </c>
      <c r="D11780" s="815">
        <f t="shared" si="768"/>
        <v>278</v>
      </c>
      <c r="E11780" s="815">
        <v>1992</v>
      </c>
    </row>
    <row r="11781" spans="1:5">
      <c r="A11781" s="816">
        <f t="shared" si="769"/>
        <v>33693</v>
      </c>
      <c r="B11781" s="815">
        <f t="shared" si="766"/>
        <v>90</v>
      </c>
      <c r="C11781" s="815">
        <f t="shared" si="767"/>
        <v>277</v>
      </c>
      <c r="D11781" s="815">
        <f t="shared" si="768"/>
        <v>277</v>
      </c>
      <c r="E11781" s="815">
        <v>1992</v>
      </c>
    </row>
    <row r="11782" spans="1:5">
      <c r="A11782" s="816">
        <f t="shared" si="769"/>
        <v>33694</v>
      </c>
      <c r="B11782" s="815">
        <f t="shared" si="766"/>
        <v>91</v>
      </c>
      <c r="C11782" s="815">
        <f t="shared" si="767"/>
        <v>276</v>
      </c>
      <c r="D11782" s="815">
        <f t="shared" si="768"/>
        <v>276</v>
      </c>
      <c r="E11782" s="815">
        <v>1992</v>
      </c>
    </row>
    <row r="11783" spans="1:5">
      <c r="A11783" s="816">
        <f t="shared" si="769"/>
        <v>33695</v>
      </c>
      <c r="B11783" s="815">
        <f t="shared" si="766"/>
        <v>92</v>
      </c>
      <c r="C11783" s="815">
        <f t="shared" si="767"/>
        <v>275</v>
      </c>
      <c r="D11783" s="815">
        <f t="shared" si="768"/>
        <v>275</v>
      </c>
      <c r="E11783" s="815">
        <v>1992</v>
      </c>
    </row>
    <row r="11784" spans="1:5">
      <c r="A11784" s="816">
        <f t="shared" si="769"/>
        <v>33696</v>
      </c>
      <c r="B11784" s="815">
        <f t="shared" si="766"/>
        <v>93</v>
      </c>
      <c r="C11784" s="815">
        <f t="shared" si="767"/>
        <v>274</v>
      </c>
      <c r="D11784" s="815">
        <f t="shared" si="768"/>
        <v>274</v>
      </c>
      <c r="E11784" s="815">
        <v>1992</v>
      </c>
    </row>
    <row r="11785" spans="1:5">
      <c r="A11785" s="816">
        <f t="shared" si="769"/>
        <v>33697</v>
      </c>
      <c r="B11785" s="815">
        <f t="shared" si="766"/>
        <v>94</v>
      </c>
      <c r="C11785" s="815">
        <f t="shared" si="767"/>
        <v>273</v>
      </c>
      <c r="D11785" s="815">
        <f t="shared" si="768"/>
        <v>273</v>
      </c>
      <c r="E11785" s="815">
        <v>1992</v>
      </c>
    </row>
    <row r="11786" spans="1:5">
      <c r="A11786" s="816">
        <f t="shared" si="769"/>
        <v>33698</v>
      </c>
      <c r="B11786" s="815">
        <f t="shared" si="766"/>
        <v>95</v>
      </c>
      <c r="C11786" s="815">
        <f t="shared" si="767"/>
        <v>272</v>
      </c>
      <c r="D11786" s="815">
        <f t="shared" si="768"/>
        <v>272</v>
      </c>
      <c r="E11786" s="815">
        <v>1992</v>
      </c>
    </row>
    <row r="11787" spans="1:5">
      <c r="A11787" s="816">
        <f t="shared" si="769"/>
        <v>33699</v>
      </c>
      <c r="B11787" s="815">
        <f t="shared" si="766"/>
        <v>96</v>
      </c>
      <c r="C11787" s="815">
        <f t="shared" si="767"/>
        <v>271</v>
      </c>
      <c r="D11787" s="815">
        <f t="shared" si="768"/>
        <v>271</v>
      </c>
      <c r="E11787" s="815">
        <v>1992</v>
      </c>
    </row>
    <row r="11788" spans="1:5">
      <c r="A11788" s="816">
        <f t="shared" si="769"/>
        <v>33700</v>
      </c>
      <c r="B11788" s="815">
        <f t="shared" si="766"/>
        <v>97</v>
      </c>
      <c r="C11788" s="815">
        <f t="shared" si="767"/>
        <v>270</v>
      </c>
      <c r="D11788" s="815">
        <f t="shared" si="768"/>
        <v>270</v>
      </c>
      <c r="E11788" s="815">
        <v>1992</v>
      </c>
    </row>
    <row r="11789" spans="1:5">
      <c r="A11789" s="816">
        <f t="shared" si="769"/>
        <v>33701</v>
      </c>
      <c r="B11789" s="815">
        <f t="shared" si="766"/>
        <v>98</v>
      </c>
      <c r="C11789" s="815">
        <f t="shared" si="767"/>
        <v>269</v>
      </c>
      <c r="D11789" s="815">
        <f t="shared" si="768"/>
        <v>269</v>
      </c>
      <c r="E11789" s="815">
        <v>1992</v>
      </c>
    </row>
    <row r="11790" spans="1:5">
      <c r="A11790" s="816">
        <f t="shared" si="769"/>
        <v>33702</v>
      </c>
      <c r="B11790" s="815">
        <f t="shared" si="766"/>
        <v>99</v>
      </c>
      <c r="C11790" s="815">
        <f t="shared" si="767"/>
        <v>268</v>
      </c>
      <c r="D11790" s="815">
        <f t="shared" si="768"/>
        <v>268</v>
      </c>
      <c r="E11790" s="815">
        <v>1992</v>
      </c>
    </row>
    <row r="11791" spans="1:5">
      <c r="A11791" s="816">
        <f t="shared" si="769"/>
        <v>33703</v>
      </c>
      <c r="B11791" s="815">
        <f t="shared" si="766"/>
        <v>100</v>
      </c>
      <c r="C11791" s="815">
        <f t="shared" si="767"/>
        <v>267</v>
      </c>
      <c r="D11791" s="815">
        <f t="shared" si="768"/>
        <v>267</v>
      </c>
      <c r="E11791" s="815">
        <v>1992</v>
      </c>
    </row>
    <row r="11792" spans="1:5">
      <c r="A11792" s="816">
        <f t="shared" si="769"/>
        <v>33704</v>
      </c>
      <c r="B11792" s="815">
        <f t="shared" si="766"/>
        <v>101</v>
      </c>
      <c r="C11792" s="815">
        <f t="shared" si="767"/>
        <v>266</v>
      </c>
      <c r="D11792" s="815">
        <f t="shared" si="768"/>
        <v>266</v>
      </c>
      <c r="E11792" s="815">
        <v>1992</v>
      </c>
    </row>
    <row r="11793" spans="1:5">
      <c r="A11793" s="816">
        <f t="shared" si="769"/>
        <v>33705</v>
      </c>
      <c r="B11793" s="815">
        <f t="shared" si="766"/>
        <v>102</v>
      </c>
      <c r="C11793" s="815">
        <f t="shared" si="767"/>
        <v>265</v>
      </c>
      <c r="D11793" s="815">
        <f t="shared" si="768"/>
        <v>265</v>
      </c>
      <c r="E11793" s="815">
        <v>1992</v>
      </c>
    </row>
    <row r="11794" spans="1:5">
      <c r="A11794" s="816">
        <f t="shared" si="769"/>
        <v>33706</v>
      </c>
      <c r="B11794" s="815">
        <f t="shared" si="766"/>
        <v>103</v>
      </c>
      <c r="C11794" s="815">
        <f t="shared" si="767"/>
        <v>264</v>
      </c>
      <c r="D11794" s="815">
        <f t="shared" si="768"/>
        <v>264</v>
      </c>
      <c r="E11794" s="815">
        <v>1992</v>
      </c>
    </row>
    <row r="11795" spans="1:5">
      <c r="A11795" s="816">
        <f t="shared" si="769"/>
        <v>33707</v>
      </c>
      <c r="B11795" s="815">
        <f t="shared" si="766"/>
        <v>104</v>
      </c>
      <c r="C11795" s="815">
        <f t="shared" si="767"/>
        <v>263</v>
      </c>
      <c r="D11795" s="815">
        <f t="shared" si="768"/>
        <v>263</v>
      </c>
      <c r="E11795" s="815">
        <v>1992</v>
      </c>
    </row>
    <row r="11796" spans="1:5">
      <c r="A11796" s="816">
        <f t="shared" si="769"/>
        <v>33708</v>
      </c>
      <c r="B11796" s="815">
        <f t="shared" si="766"/>
        <v>105</v>
      </c>
      <c r="C11796" s="815">
        <f t="shared" si="767"/>
        <v>262</v>
      </c>
      <c r="D11796" s="815">
        <f t="shared" si="768"/>
        <v>262</v>
      </c>
      <c r="E11796" s="815">
        <v>1992</v>
      </c>
    </row>
    <row r="11797" spans="1:5">
      <c r="A11797" s="816">
        <f t="shared" si="769"/>
        <v>33709</v>
      </c>
      <c r="B11797" s="815">
        <f t="shared" si="766"/>
        <v>106</v>
      </c>
      <c r="C11797" s="815">
        <f t="shared" si="767"/>
        <v>261</v>
      </c>
      <c r="D11797" s="815">
        <f t="shared" si="768"/>
        <v>261</v>
      </c>
      <c r="E11797" s="815">
        <v>1992</v>
      </c>
    </row>
    <row r="11798" spans="1:5">
      <c r="A11798" s="816">
        <f t="shared" si="769"/>
        <v>33710</v>
      </c>
      <c r="B11798" s="815">
        <f t="shared" si="766"/>
        <v>107</v>
      </c>
      <c r="C11798" s="815">
        <f t="shared" si="767"/>
        <v>260</v>
      </c>
      <c r="D11798" s="815">
        <f t="shared" si="768"/>
        <v>260</v>
      </c>
      <c r="E11798" s="815">
        <v>1992</v>
      </c>
    </row>
    <row r="11799" spans="1:5">
      <c r="A11799" s="816">
        <f t="shared" si="769"/>
        <v>33711</v>
      </c>
      <c r="B11799" s="815">
        <f t="shared" si="766"/>
        <v>108</v>
      </c>
      <c r="C11799" s="815">
        <f t="shared" si="767"/>
        <v>259</v>
      </c>
      <c r="D11799" s="815">
        <f t="shared" si="768"/>
        <v>259</v>
      </c>
      <c r="E11799" s="815">
        <v>1992</v>
      </c>
    </row>
    <row r="11800" spans="1:5">
      <c r="A11800" s="816">
        <f t="shared" si="769"/>
        <v>33712</v>
      </c>
      <c r="B11800" s="815">
        <f t="shared" si="766"/>
        <v>109</v>
      </c>
      <c r="C11800" s="815">
        <f t="shared" si="767"/>
        <v>258</v>
      </c>
      <c r="D11800" s="815">
        <f t="shared" si="768"/>
        <v>258</v>
      </c>
      <c r="E11800" s="815">
        <v>1992</v>
      </c>
    </row>
    <row r="11801" spans="1:5">
      <c r="A11801" s="816">
        <f t="shared" si="769"/>
        <v>33713</v>
      </c>
      <c r="B11801" s="815">
        <f t="shared" si="766"/>
        <v>110</v>
      </c>
      <c r="C11801" s="815">
        <f t="shared" si="767"/>
        <v>257</v>
      </c>
      <c r="D11801" s="815">
        <f t="shared" si="768"/>
        <v>257</v>
      </c>
      <c r="E11801" s="815">
        <v>1992</v>
      </c>
    </row>
    <row r="11802" spans="1:5">
      <c r="A11802" s="816">
        <f t="shared" si="769"/>
        <v>33714</v>
      </c>
      <c r="B11802" s="815">
        <f t="shared" si="766"/>
        <v>111</v>
      </c>
      <c r="C11802" s="815">
        <f t="shared" si="767"/>
        <v>256</v>
      </c>
      <c r="D11802" s="815">
        <f t="shared" si="768"/>
        <v>256</v>
      </c>
      <c r="E11802" s="815">
        <v>1992</v>
      </c>
    </row>
    <row r="11803" spans="1:5">
      <c r="A11803" s="816">
        <f t="shared" si="769"/>
        <v>33715</v>
      </c>
      <c r="B11803" s="815">
        <f t="shared" si="766"/>
        <v>112</v>
      </c>
      <c r="C11803" s="815">
        <f t="shared" si="767"/>
        <v>255</v>
      </c>
      <c r="D11803" s="815">
        <f t="shared" si="768"/>
        <v>255</v>
      </c>
      <c r="E11803" s="815">
        <v>1992</v>
      </c>
    </row>
    <row r="11804" spans="1:5">
      <c r="A11804" s="816">
        <f t="shared" si="769"/>
        <v>33716</v>
      </c>
      <c r="B11804" s="815">
        <f t="shared" si="766"/>
        <v>113</v>
      </c>
      <c r="C11804" s="815">
        <f t="shared" si="767"/>
        <v>254</v>
      </c>
      <c r="D11804" s="815">
        <f t="shared" si="768"/>
        <v>254</v>
      </c>
      <c r="E11804" s="815">
        <v>1992</v>
      </c>
    </row>
    <row r="11805" spans="1:5">
      <c r="A11805" s="816">
        <f t="shared" si="769"/>
        <v>33717</v>
      </c>
      <c r="B11805" s="815">
        <f t="shared" si="766"/>
        <v>114</v>
      </c>
      <c r="C11805" s="815">
        <f t="shared" si="767"/>
        <v>253</v>
      </c>
      <c r="D11805" s="815">
        <f t="shared" si="768"/>
        <v>253</v>
      </c>
      <c r="E11805" s="815">
        <v>1992</v>
      </c>
    </row>
    <row r="11806" spans="1:5">
      <c r="A11806" s="816">
        <f t="shared" si="769"/>
        <v>33718</v>
      </c>
      <c r="B11806" s="815">
        <f t="shared" si="766"/>
        <v>115</v>
      </c>
      <c r="C11806" s="815">
        <f t="shared" si="767"/>
        <v>252</v>
      </c>
      <c r="D11806" s="815">
        <f t="shared" si="768"/>
        <v>252</v>
      </c>
      <c r="E11806" s="815">
        <v>1992</v>
      </c>
    </row>
    <row r="11807" spans="1:5">
      <c r="A11807" s="816">
        <f t="shared" si="769"/>
        <v>33719</v>
      </c>
      <c r="B11807" s="815">
        <f t="shared" si="766"/>
        <v>116</v>
      </c>
      <c r="C11807" s="815">
        <f t="shared" si="767"/>
        <v>251</v>
      </c>
      <c r="D11807" s="815">
        <f t="shared" si="768"/>
        <v>251</v>
      </c>
      <c r="E11807" s="815">
        <v>1992</v>
      </c>
    </row>
    <row r="11808" spans="1:5">
      <c r="A11808" s="816">
        <f t="shared" si="769"/>
        <v>33720</v>
      </c>
      <c r="B11808" s="815">
        <f t="shared" si="766"/>
        <v>117</v>
      </c>
      <c r="C11808" s="815">
        <f t="shared" si="767"/>
        <v>250</v>
      </c>
      <c r="D11808" s="815">
        <f t="shared" si="768"/>
        <v>250</v>
      </c>
      <c r="E11808" s="815">
        <v>1992</v>
      </c>
    </row>
    <row r="11809" spans="1:5">
      <c r="A11809" s="816">
        <f t="shared" si="769"/>
        <v>33721</v>
      </c>
      <c r="B11809" s="815">
        <f t="shared" si="766"/>
        <v>118</v>
      </c>
      <c r="C11809" s="815">
        <f t="shared" si="767"/>
        <v>249</v>
      </c>
      <c r="D11809" s="815">
        <f t="shared" si="768"/>
        <v>249</v>
      </c>
      <c r="E11809" s="815">
        <v>1992</v>
      </c>
    </row>
    <row r="11810" spans="1:5">
      <c r="A11810" s="816">
        <f t="shared" si="769"/>
        <v>33722</v>
      </c>
      <c r="B11810" s="815">
        <f t="shared" si="766"/>
        <v>119</v>
      </c>
      <c r="C11810" s="815">
        <f t="shared" si="767"/>
        <v>248</v>
      </c>
      <c r="D11810" s="815">
        <f t="shared" si="768"/>
        <v>248</v>
      </c>
      <c r="E11810" s="815">
        <v>1992</v>
      </c>
    </row>
    <row r="11811" spans="1:5">
      <c r="A11811" s="816">
        <f t="shared" si="769"/>
        <v>33723</v>
      </c>
      <c r="B11811" s="815">
        <f t="shared" si="766"/>
        <v>120</v>
      </c>
      <c r="C11811" s="815">
        <f t="shared" si="767"/>
        <v>247</v>
      </c>
      <c r="D11811" s="815">
        <f t="shared" si="768"/>
        <v>247</v>
      </c>
      <c r="E11811" s="815">
        <v>1992</v>
      </c>
    </row>
    <row r="11812" spans="1:5">
      <c r="A11812" s="816">
        <f t="shared" si="769"/>
        <v>33724</v>
      </c>
      <c r="B11812" s="815">
        <f t="shared" si="766"/>
        <v>121</v>
      </c>
      <c r="C11812" s="815">
        <f t="shared" si="767"/>
        <v>246</v>
      </c>
      <c r="D11812" s="815">
        <f t="shared" si="768"/>
        <v>246</v>
      </c>
      <c r="E11812" s="815">
        <v>1992</v>
      </c>
    </row>
    <row r="11813" spans="1:5">
      <c r="A11813" s="816">
        <f t="shared" si="769"/>
        <v>33725</v>
      </c>
      <c r="B11813" s="815">
        <f t="shared" si="766"/>
        <v>122</v>
      </c>
      <c r="C11813" s="815">
        <f t="shared" si="767"/>
        <v>245</v>
      </c>
      <c r="D11813" s="815">
        <f t="shared" si="768"/>
        <v>245</v>
      </c>
      <c r="E11813" s="815">
        <v>1992</v>
      </c>
    </row>
    <row r="11814" spans="1:5">
      <c r="A11814" s="816">
        <f t="shared" si="769"/>
        <v>33726</v>
      </c>
      <c r="B11814" s="815">
        <f t="shared" si="766"/>
        <v>123</v>
      </c>
      <c r="C11814" s="815">
        <f t="shared" si="767"/>
        <v>244</v>
      </c>
      <c r="D11814" s="815">
        <f t="shared" si="768"/>
        <v>244</v>
      </c>
      <c r="E11814" s="815">
        <v>1992</v>
      </c>
    </row>
    <row r="11815" spans="1:5">
      <c r="A11815" s="816">
        <f t="shared" si="769"/>
        <v>33727</v>
      </c>
      <c r="B11815" s="815">
        <f t="shared" si="766"/>
        <v>124</v>
      </c>
      <c r="C11815" s="815">
        <f t="shared" si="767"/>
        <v>243</v>
      </c>
      <c r="D11815" s="815">
        <f t="shared" si="768"/>
        <v>243</v>
      </c>
      <c r="E11815" s="815">
        <v>1992</v>
      </c>
    </row>
    <row r="11816" spans="1:5">
      <c r="A11816" s="816">
        <f t="shared" si="769"/>
        <v>33728</v>
      </c>
      <c r="B11816" s="815">
        <f t="shared" si="766"/>
        <v>125</v>
      </c>
      <c r="C11816" s="815">
        <f t="shared" si="767"/>
        <v>242</v>
      </c>
      <c r="D11816" s="815">
        <f t="shared" si="768"/>
        <v>242</v>
      </c>
      <c r="E11816" s="815">
        <v>1992</v>
      </c>
    </row>
    <row r="11817" spans="1:5">
      <c r="A11817" s="816">
        <f t="shared" si="769"/>
        <v>33729</v>
      </c>
      <c r="B11817" s="815">
        <f t="shared" si="766"/>
        <v>126</v>
      </c>
      <c r="C11817" s="815">
        <f t="shared" si="767"/>
        <v>241</v>
      </c>
      <c r="D11817" s="815">
        <f t="shared" si="768"/>
        <v>241</v>
      </c>
      <c r="E11817" s="815">
        <v>1992</v>
      </c>
    </row>
    <row r="11818" spans="1:5">
      <c r="A11818" s="816">
        <f t="shared" si="769"/>
        <v>33730</v>
      </c>
      <c r="B11818" s="815">
        <f t="shared" si="766"/>
        <v>127</v>
      </c>
      <c r="C11818" s="815">
        <f t="shared" si="767"/>
        <v>240</v>
      </c>
      <c r="D11818" s="815">
        <f t="shared" si="768"/>
        <v>240</v>
      </c>
      <c r="E11818" s="815">
        <v>1992</v>
      </c>
    </row>
    <row r="11819" spans="1:5">
      <c r="A11819" s="816">
        <f t="shared" si="769"/>
        <v>33731</v>
      </c>
      <c r="B11819" s="815">
        <f t="shared" si="766"/>
        <v>128</v>
      </c>
      <c r="C11819" s="815">
        <f t="shared" si="767"/>
        <v>239</v>
      </c>
      <c r="D11819" s="815">
        <f t="shared" si="768"/>
        <v>239</v>
      </c>
      <c r="E11819" s="815">
        <v>1992</v>
      </c>
    </row>
    <row r="11820" spans="1:5">
      <c r="A11820" s="816">
        <f t="shared" si="769"/>
        <v>33732</v>
      </c>
      <c r="B11820" s="815">
        <f t="shared" si="766"/>
        <v>129</v>
      </c>
      <c r="C11820" s="815">
        <f t="shared" si="767"/>
        <v>238</v>
      </c>
      <c r="D11820" s="815">
        <f t="shared" si="768"/>
        <v>238</v>
      </c>
      <c r="E11820" s="815">
        <v>1992</v>
      </c>
    </row>
    <row r="11821" spans="1:5">
      <c r="A11821" s="816">
        <f t="shared" si="769"/>
        <v>33733</v>
      </c>
      <c r="B11821" s="815">
        <f t="shared" si="766"/>
        <v>130</v>
      </c>
      <c r="C11821" s="815">
        <f t="shared" si="767"/>
        <v>237</v>
      </c>
      <c r="D11821" s="815">
        <f t="shared" si="768"/>
        <v>237</v>
      </c>
      <c r="E11821" s="815">
        <v>1992</v>
      </c>
    </row>
    <row r="11822" spans="1:5">
      <c r="A11822" s="816">
        <f t="shared" si="769"/>
        <v>33734</v>
      </c>
      <c r="B11822" s="815">
        <f t="shared" ref="B11822:B11885" si="770">B11821+1</f>
        <v>131</v>
      </c>
      <c r="C11822" s="815">
        <f t="shared" ref="C11822:C11885" si="771">C11821-1</f>
        <v>236</v>
      </c>
      <c r="D11822" s="815">
        <f t="shared" ref="D11822:D11885" si="772">D11821-1</f>
        <v>236</v>
      </c>
      <c r="E11822" s="815">
        <v>1992</v>
      </c>
    </row>
    <row r="11823" spans="1:5">
      <c r="A11823" s="816">
        <f t="shared" si="769"/>
        <v>33735</v>
      </c>
      <c r="B11823" s="815">
        <f t="shared" si="770"/>
        <v>132</v>
      </c>
      <c r="C11823" s="815">
        <f t="shared" si="771"/>
        <v>235</v>
      </c>
      <c r="D11823" s="815">
        <f t="shared" si="772"/>
        <v>235</v>
      </c>
      <c r="E11823" s="815">
        <v>1992</v>
      </c>
    </row>
    <row r="11824" spans="1:5">
      <c r="A11824" s="816">
        <f t="shared" si="769"/>
        <v>33736</v>
      </c>
      <c r="B11824" s="815">
        <f t="shared" si="770"/>
        <v>133</v>
      </c>
      <c r="C11824" s="815">
        <f t="shared" si="771"/>
        <v>234</v>
      </c>
      <c r="D11824" s="815">
        <f t="shared" si="772"/>
        <v>234</v>
      </c>
      <c r="E11824" s="815">
        <v>1992</v>
      </c>
    </row>
    <row r="11825" spans="1:5">
      <c r="A11825" s="816">
        <f t="shared" si="769"/>
        <v>33737</v>
      </c>
      <c r="B11825" s="815">
        <f t="shared" si="770"/>
        <v>134</v>
      </c>
      <c r="C11825" s="815">
        <f t="shared" si="771"/>
        <v>233</v>
      </c>
      <c r="D11825" s="815">
        <f t="shared" si="772"/>
        <v>233</v>
      </c>
      <c r="E11825" s="815">
        <v>1992</v>
      </c>
    </row>
    <row r="11826" spans="1:5">
      <c r="A11826" s="816">
        <f t="shared" si="769"/>
        <v>33738</v>
      </c>
      <c r="B11826" s="815">
        <f t="shared" si="770"/>
        <v>135</v>
      </c>
      <c r="C11826" s="815">
        <f t="shared" si="771"/>
        <v>232</v>
      </c>
      <c r="D11826" s="815">
        <f t="shared" si="772"/>
        <v>232</v>
      </c>
      <c r="E11826" s="815">
        <v>1992</v>
      </c>
    </row>
    <row r="11827" spans="1:5">
      <c r="A11827" s="816">
        <f t="shared" ref="A11827:A11890" si="773">A11826+1</f>
        <v>33739</v>
      </c>
      <c r="B11827" s="815">
        <f t="shared" si="770"/>
        <v>136</v>
      </c>
      <c r="C11827" s="815">
        <f t="shared" si="771"/>
        <v>231</v>
      </c>
      <c r="D11827" s="815">
        <f t="shared" si="772"/>
        <v>231</v>
      </c>
      <c r="E11827" s="815">
        <v>1992</v>
      </c>
    </row>
    <row r="11828" spans="1:5">
      <c r="A11828" s="816">
        <f t="shared" si="773"/>
        <v>33740</v>
      </c>
      <c r="B11828" s="815">
        <f t="shared" si="770"/>
        <v>137</v>
      </c>
      <c r="C11828" s="815">
        <f t="shared" si="771"/>
        <v>230</v>
      </c>
      <c r="D11828" s="815">
        <f t="shared" si="772"/>
        <v>230</v>
      </c>
      <c r="E11828" s="815">
        <v>1992</v>
      </c>
    </row>
    <row r="11829" spans="1:5">
      <c r="A11829" s="816">
        <f t="shared" si="773"/>
        <v>33741</v>
      </c>
      <c r="B11829" s="815">
        <f t="shared" si="770"/>
        <v>138</v>
      </c>
      <c r="C11829" s="815">
        <f t="shared" si="771"/>
        <v>229</v>
      </c>
      <c r="D11829" s="815">
        <f t="shared" si="772"/>
        <v>229</v>
      </c>
      <c r="E11829" s="815">
        <v>1992</v>
      </c>
    </row>
    <row r="11830" spans="1:5">
      <c r="A11830" s="816">
        <f t="shared" si="773"/>
        <v>33742</v>
      </c>
      <c r="B11830" s="815">
        <f t="shared" si="770"/>
        <v>139</v>
      </c>
      <c r="C11830" s="815">
        <f t="shared" si="771"/>
        <v>228</v>
      </c>
      <c r="D11830" s="815">
        <f t="shared" si="772"/>
        <v>228</v>
      </c>
      <c r="E11830" s="815">
        <v>1992</v>
      </c>
    </row>
    <row r="11831" spans="1:5">
      <c r="A11831" s="816">
        <f t="shared" si="773"/>
        <v>33743</v>
      </c>
      <c r="B11831" s="815">
        <f t="shared" si="770"/>
        <v>140</v>
      </c>
      <c r="C11831" s="815">
        <f t="shared" si="771"/>
        <v>227</v>
      </c>
      <c r="D11831" s="815">
        <f t="shared" si="772"/>
        <v>227</v>
      </c>
      <c r="E11831" s="815">
        <v>1992</v>
      </c>
    </row>
    <row r="11832" spans="1:5">
      <c r="A11832" s="816">
        <f t="shared" si="773"/>
        <v>33744</v>
      </c>
      <c r="B11832" s="815">
        <f t="shared" si="770"/>
        <v>141</v>
      </c>
      <c r="C11832" s="815">
        <f t="shared" si="771"/>
        <v>226</v>
      </c>
      <c r="D11832" s="815">
        <f t="shared" si="772"/>
        <v>226</v>
      </c>
      <c r="E11832" s="815">
        <v>1992</v>
      </c>
    </row>
    <row r="11833" spans="1:5">
      <c r="A11833" s="816">
        <f t="shared" si="773"/>
        <v>33745</v>
      </c>
      <c r="B11833" s="815">
        <f t="shared" si="770"/>
        <v>142</v>
      </c>
      <c r="C11833" s="815">
        <f t="shared" si="771"/>
        <v>225</v>
      </c>
      <c r="D11833" s="815">
        <f t="shared" si="772"/>
        <v>225</v>
      </c>
      <c r="E11833" s="815">
        <v>1992</v>
      </c>
    </row>
    <row r="11834" spans="1:5">
      <c r="A11834" s="816">
        <f t="shared" si="773"/>
        <v>33746</v>
      </c>
      <c r="B11834" s="815">
        <f t="shared" si="770"/>
        <v>143</v>
      </c>
      <c r="C11834" s="815">
        <f t="shared" si="771"/>
        <v>224</v>
      </c>
      <c r="D11834" s="815">
        <f t="shared" si="772"/>
        <v>224</v>
      </c>
      <c r="E11834" s="815">
        <v>1992</v>
      </c>
    </row>
    <row r="11835" spans="1:5">
      <c r="A11835" s="816">
        <f t="shared" si="773"/>
        <v>33747</v>
      </c>
      <c r="B11835" s="815">
        <f t="shared" si="770"/>
        <v>144</v>
      </c>
      <c r="C11835" s="815">
        <f t="shared" si="771"/>
        <v>223</v>
      </c>
      <c r="D11835" s="815">
        <f t="shared" si="772"/>
        <v>223</v>
      </c>
      <c r="E11835" s="815">
        <v>1992</v>
      </c>
    </row>
    <row r="11836" spans="1:5">
      <c r="A11836" s="816">
        <f t="shared" si="773"/>
        <v>33748</v>
      </c>
      <c r="B11836" s="815">
        <f t="shared" si="770"/>
        <v>145</v>
      </c>
      <c r="C11836" s="815">
        <f t="shared" si="771"/>
        <v>222</v>
      </c>
      <c r="D11836" s="815">
        <f t="shared" si="772"/>
        <v>222</v>
      </c>
      <c r="E11836" s="815">
        <v>1992</v>
      </c>
    </row>
    <row r="11837" spans="1:5">
      <c r="A11837" s="816">
        <f t="shared" si="773"/>
        <v>33749</v>
      </c>
      <c r="B11837" s="815">
        <f t="shared" si="770"/>
        <v>146</v>
      </c>
      <c r="C11837" s="815">
        <f t="shared" si="771"/>
        <v>221</v>
      </c>
      <c r="D11837" s="815">
        <f t="shared" si="772"/>
        <v>221</v>
      </c>
      <c r="E11837" s="815">
        <v>1992</v>
      </c>
    </row>
    <row r="11838" spans="1:5">
      <c r="A11838" s="816">
        <f t="shared" si="773"/>
        <v>33750</v>
      </c>
      <c r="B11838" s="815">
        <f t="shared" si="770"/>
        <v>147</v>
      </c>
      <c r="C11838" s="815">
        <f t="shared" si="771"/>
        <v>220</v>
      </c>
      <c r="D11838" s="815">
        <f t="shared" si="772"/>
        <v>220</v>
      </c>
      <c r="E11838" s="815">
        <v>1992</v>
      </c>
    </row>
    <row r="11839" spans="1:5">
      <c r="A11839" s="816">
        <f t="shared" si="773"/>
        <v>33751</v>
      </c>
      <c r="B11839" s="815">
        <f t="shared" si="770"/>
        <v>148</v>
      </c>
      <c r="C11839" s="815">
        <f t="shared" si="771"/>
        <v>219</v>
      </c>
      <c r="D11839" s="815">
        <f t="shared" si="772"/>
        <v>219</v>
      </c>
      <c r="E11839" s="815">
        <v>1992</v>
      </c>
    </row>
    <row r="11840" spans="1:5">
      <c r="A11840" s="816">
        <f t="shared" si="773"/>
        <v>33752</v>
      </c>
      <c r="B11840" s="815">
        <f t="shared" si="770"/>
        <v>149</v>
      </c>
      <c r="C11840" s="815">
        <f t="shared" si="771"/>
        <v>218</v>
      </c>
      <c r="D11840" s="815">
        <f t="shared" si="772"/>
        <v>218</v>
      </c>
      <c r="E11840" s="815">
        <v>1992</v>
      </c>
    </row>
    <row r="11841" spans="1:5">
      <c r="A11841" s="816">
        <f t="shared" si="773"/>
        <v>33753</v>
      </c>
      <c r="B11841" s="815">
        <f t="shared" si="770"/>
        <v>150</v>
      </c>
      <c r="C11841" s="815">
        <f t="shared" si="771"/>
        <v>217</v>
      </c>
      <c r="D11841" s="815">
        <f t="shared" si="772"/>
        <v>217</v>
      </c>
      <c r="E11841" s="815">
        <v>1992</v>
      </c>
    </row>
    <row r="11842" spans="1:5">
      <c r="A11842" s="816">
        <f t="shared" si="773"/>
        <v>33754</v>
      </c>
      <c r="B11842" s="815">
        <f t="shared" si="770"/>
        <v>151</v>
      </c>
      <c r="C11842" s="815">
        <f t="shared" si="771"/>
        <v>216</v>
      </c>
      <c r="D11842" s="815">
        <f t="shared" si="772"/>
        <v>216</v>
      </c>
      <c r="E11842" s="815">
        <v>1992</v>
      </c>
    </row>
    <row r="11843" spans="1:5">
      <c r="A11843" s="816">
        <f t="shared" si="773"/>
        <v>33755</v>
      </c>
      <c r="B11843" s="815">
        <f t="shared" si="770"/>
        <v>152</v>
      </c>
      <c r="C11843" s="815">
        <f t="shared" si="771"/>
        <v>215</v>
      </c>
      <c r="D11843" s="815">
        <f t="shared" si="772"/>
        <v>215</v>
      </c>
      <c r="E11843" s="815">
        <v>1992</v>
      </c>
    </row>
    <row r="11844" spans="1:5">
      <c r="A11844" s="816">
        <f t="shared" si="773"/>
        <v>33756</v>
      </c>
      <c r="B11844" s="815">
        <f t="shared" si="770"/>
        <v>153</v>
      </c>
      <c r="C11844" s="815">
        <f t="shared" si="771"/>
        <v>214</v>
      </c>
      <c r="D11844" s="815">
        <f t="shared" si="772"/>
        <v>214</v>
      </c>
      <c r="E11844" s="815">
        <v>1992</v>
      </c>
    </row>
    <row r="11845" spans="1:5">
      <c r="A11845" s="816">
        <f t="shared" si="773"/>
        <v>33757</v>
      </c>
      <c r="B11845" s="815">
        <f t="shared" si="770"/>
        <v>154</v>
      </c>
      <c r="C11845" s="815">
        <f t="shared" si="771"/>
        <v>213</v>
      </c>
      <c r="D11845" s="815">
        <f t="shared" si="772"/>
        <v>213</v>
      </c>
      <c r="E11845" s="815">
        <v>1992</v>
      </c>
    </row>
    <row r="11846" spans="1:5">
      <c r="A11846" s="816">
        <f t="shared" si="773"/>
        <v>33758</v>
      </c>
      <c r="B11846" s="815">
        <f t="shared" si="770"/>
        <v>155</v>
      </c>
      <c r="C11846" s="815">
        <f t="shared" si="771"/>
        <v>212</v>
      </c>
      <c r="D11846" s="815">
        <f t="shared" si="772"/>
        <v>212</v>
      </c>
      <c r="E11846" s="815">
        <v>1992</v>
      </c>
    </row>
    <row r="11847" spans="1:5">
      <c r="A11847" s="816">
        <f t="shared" si="773"/>
        <v>33759</v>
      </c>
      <c r="B11847" s="815">
        <f t="shared" si="770"/>
        <v>156</v>
      </c>
      <c r="C11847" s="815">
        <f t="shared" si="771"/>
        <v>211</v>
      </c>
      <c r="D11847" s="815">
        <f t="shared" si="772"/>
        <v>211</v>
      </c>
      <c r="E11847" s="815">
        <v>1992</v>
      </c>
    </row>
    <row r="11848" spans="1:5">
      <c r="A11848" s="816">
        <f t="shared" si="773"/>
        <v>33760</v>
      </c>
      <c r="B11848" s="815">
        <f t="shared" si="770"/>
        <v>157</v>
      </c>
      <c r="C11848" s="815">
        <f t="shared" si="771"/>
        <v>210</v>
      </c>
      <c r="D11848" s="815">
        <f t="shared" si="772"/>
        <v>210</v>
      </c>
      <c r="E11848" s="815">
        <v>1992</v>
      </c>
    </row>
    <row r="11849" spans="1:5">
      <c r="A11849" s="816">
        <f t="shared" si="773"/>
        <v>33761</v>
      </c>
      <c r="B11849" s="815">
        <f t="shared" si="770"/>
        <v>158</v>
      </c>
      <c r="C11849" s="815">
        <f t="shared" si="771"/>
        <v>209</v>
      </c>
      <c r="D11849" s="815">
        <f t="shared" si="772"/>
        <v>209</v>
      </c>
      <c r="E11849" s="815">
        <v>1992</v>
      </c>
    </row>
    <row r="11850" spans="1:5">
      <c r="A11850" s="816">
        <f t="shared" si="773"/>
        <v>33762</v>
      </c>
      <c r="B11850" s="815">
        <f t="shared" si="770"/>
        <v>159</v>
      </c>
      <c r="C11850" s="815">
        <f t="shared" si="771"/>
        <v>208</v>
      </c>
      <c r="D11850" s="815">
        <f t="shared" si="772"/>
        <v>208</v>
      </c>
      <c r="E11850" s="815">
        <v>1992</v>
      </c>
    </row>
    <row r="11851" spans="1:5">
      <c r="A11851" s="816">
        <f t="shared" si="773"/>
        <v>33763</v>
      </c>
      <c r="B11851" s="815">
        <f t="shared" si="770"/>
        <v>160</v>
      </c>
      <c r="C11851" s="815">
        <f t="shared" si="771"/>
        <v>207</v>
      </c>
      <c r="D11851" s="815">
        <f t="shared" si="772"/>
        <v>207</v>
      </c>
      <c r="E11851" s="815">
        <v>1992</v>
      </c>
    </row>
    <row r="11852" spans="1:5">
      <c r="A11852" s="816">
        <f t="shared" si="773"/>
        <v>33764</v>
      </c>
      <c r="B11852" s="815">
        <f t="shared" si="770"/>
        <v>161</v>
      </c>
      <c r="C11852" s="815">
        <f t="shared" si="771"/>
        <v>206</v>
      </c>
      <c r="D11852" s="815">
        <f t="shared" si="772"/>
        <v>206</v>
      </c>
      <c r="E11852" s="815">
        <v>1992</v>
      </c>
    </row>
    <row r="11853" spans="1:5">
      <c r="A11853" s="816">
        <f t="shared" si="773"/>
        <v>33765</v>
      </c>
      <c r="B11853" s="815">
        <f t="shared" si="770"/>
        <v>162</v>
      </c>
      <c r="C11853" s="815">
        <f t="shared" si="771"/>
        <v>205</v>
      </c>
      <c r="D11853" s="815">
        <f t="shared" si="772"/>
        <v>205</v>
      </c>
      <c r="E11853" s="815">
        <v>1992</v>
      </c>
    </row>
    <row r="11854" spans="1:5">
      <c r="A11854" s="816">
        <f t="shared" si="773"/>
        <v>33766</v>
      </c>
      <c r="B11854" s="815">
        <f t="shared" si="770"/>
        <v>163</v>
      </c>
      <c r="C11854" s="815">
        <f t="shared" si="771"/>
        <v>204</v>
      </c>
      <c r="D11854" s="815">
        <f t="shared" si="772"/>
        <v>204</v>
      </c>
      <c r="E11854" s="815">
        <v>1992</v>
      </c>
    </row>
    <row r="11855" spans="1:5">
      <c r="A11855" s="816">
        <f t="shared" si="773"/>
        <v>33767</v>
      </c>
      <c r="B11855" s="815">
        <f t="shared" si="770"/>
        <v>164</v>
      </c>
      <c r="C11855" s="815">
        <f t="shared" si="771"/>
        <v>203</v>
      </c>
      <c r="D11855" s="815">
        <f t="shared" si="772"/>
        <v>203</v>
      </c>
      <c r="E11855" s="815">
        <v>1992</v>
      </c>
    </row>
    <row r="11856" spans="1:5">
      <c r="A11856" s="816">
        <f t="shared" si="773"/>
        <v>33768</v>
      </c>
      <c r="B11856" s="815">
        <f t="shared" si="770"/>
        <v>165</v>
      </c>
      <c r="C11856" s="815">
        <f t="shared" si="771"/>
        <v>202</v>
      </c>
      <c r="D11856" s="815">
        <f t="shared" si="772"/>
        <v>202</v>
      </c>
      <c r="E11856" s="815">
        <v>1992</v>
      </c>
    </row>
    <row r="11857" spans="1:5">
      <c r="A11857" s="816">
        <f t="shared" si="773"/>
        <v>33769</v>
      </c>
      <c r="B11857" s="815">
        <f t="shared" si="770"/>
        <v>166</v>
      </c>
      <c r="C11857" s="815">
        <f t="shared" si="771"/>
        <v>201</v>
      </c>
      <c r="D11857" s="815">
        <f t="shared" si="772"/>
        <v>201</v>
      </c>
      <c r="E11857" s="815">
        <v>1992</v>
      </c>
    </row>
    <row r="11858" spans="1:5">
      <c r="A11858" s="816">
        <f t="shared" si="773"/>
        <v>33770</v>
      </c>
      <c r="B11858" s="815">
        <f t="shared" si="770"/>
        <v>167</v>
      </c>
      <c r="C11858" s="815">
        <f t="shared" si="771"/>
        <v>200</v>
      </c>
      <c r="D11858" s="815">
        <f t="shared" si="772"/>
        <v>200</v>
      </c>
      <c r="E11858" s="815">
        <v>1992</v>
      </c>
    </row>
    <row r="11859" spans="1:5">
      <c r="A11859" s="816">
        <f t="shared" si="773"/>
        <v>33771</v>
      </c>
      <c r="B11859" s="815">
        <f t="shared" si="770"/>
        <v>168</v>
      </c>
      <c r="C11859" s="815">
        <f t="shared" si="771"/>
        <v>199</v>
      </c>
      <c r="D11859" s="815">
        <f t="shared" si="772"/>
        <v>199</v>
      </c>
      <c r="E11859" s="815">
        <v>1992</v>
      </c>
    </row>
    <row r="11860" spans="1:5">
      <c r="A11860" s="816">
        <f t="shared" si="773"/>
        <v>33772</v>
      </c>
      <c r="B11860" s="815">
        <f t="shared" si="770"/>
        <v>169</v>
      </c>
      <c r="C11860" s="815">
        <f t="shared" si="771"/>
        <v>198</v>
      </c>
      <c r="D11860" s="815">
        <f t="shared" si="772"/>
        <v>198</v>
      </c>
      <c r="E11860" s="815">
        <v>1992</v>
      </c>
    </row>
    <row r="11861" spans="1:5">
      <c r="A11861" s="816">
        <f t="shared" si="773"/>
        <v>33773</v>
      </c>
      <c r="B11861" s="815">
        <f t="shared" si="770"/>
        <v>170</v>
      </c>
      <c r="C11861" s="815">
        <f t="shared" si="771"/>
        <v>197</v>
      </c>
      <c r="D11861" s="815">
        <f t="shared" si="772"/>
        <v>197</v>
      </c>
      <c r="E11861" s="815">
        <v>1992</v>
      </c>
    </row>
    <row r="11862" spans="1:5">
      <c r="A11862" s="816">
        <f t="shared" si="773"/>
        <v>33774</v>
      </c>
      <c r="B11862" s="815">
        <f t="shared" si="770"/>
        <v>171</v>
      </c>
      <c r="C11862" s="815">
        <f t="shared" si="771"/>
        <v>196</v>
      </c>
      <c r="D11862" s="815">
        <f t="shared" si="772"/>
        <v>196</v>
      </c>
      <c r="E11862" s="815">
        <v>1992</v>
      </c>
    </row>
    <row r="11863" spans="1:5">
      <c r="A11863" s="816">
        <f t="shared" si="773"/>
        <v>33775</v>
      </c>
      <c r="B11863" s="815">
        <f t="shared" si="770"/>
        <v>172</v>
      </c>
      <c r="C11863" s="815">
        <f t="shared" si="771"/>
        <v>195</v>
      </c>
      <c r="D11863" s="815">
        <f t="shared" si="772"/>
        <v>195</v>
      </c>
      <c r="E11863" s="815">
        <v>1992</v>
      </c>
    </row>
    <row r="11864" spans="1:5">
      <c r="A11864" s="816">
        <f t="shared" si="773"/>
        <v>33776</v>
      </c>
      <c r="B11864" s="815">
        <f t="shared" si="770"/>
        <v>173</v>
      </c>
      <c r="C11864" s="815">
        <f t="shared" si="771"/>
        <v>194</v>
      </c>
      <c r="D11864" s="815">
        <f t="shared" si="772"/>
        <v>194</v>
      </c>
      <c r="E11864" s="815">
        <v>1992</v>
      </c>
    </row>
    <row r="11865" spans="1:5">
      <c r="A11865" s="816">
        <f t="shared" si="773"/>
        <v>33777</v>
      </c>
      <c r="B11865" s="815">
        <f t="shared" si="770"/>
        <v>174</v>
      </c>
      <c r="C11865" s="815">
        <f t="shared" si="771"/>
        <v>193</v>
      </c>
      <c r="D11865" s="815">
        <f t="shared" si="772"/>
        <v>193</v>
      </c>
      <c r="E11865" s="815">
        <v>1992</v>
      </c>
    </row>
    <row r="11866" spans="1:5">
      <c r="A11866" s="816">
        <f t="shared" si="773"/>
        <v>33778</v>
      </c>
      <c r="B11866" s="815">
        <f t="shared" si="770"/>
        <v>175</v>
      </c>
      <c r="C11866" s="815">
        <f t="shared" si="771"/>
        <v>192</v>
      </c>
      <c r="D11866" s="815">
        <f t="shared" si="772"/>
        <v>192</v>
      </c>
      <c r="E11866" s="815">
        <v>1992</v>
      </c>
    </row>
    <row r="11867" spans="1:5">
      <c r="A11867" s="816">
        <f t="shared" si="773"/>
        <v>33779</v>
      </c>
      <c r="B11867" s="815">
        <f t="shared" si="770"/>
        <v>176</v>
      </c>
      <c r="C11867" s="815">
        <f t="shared" si="771"/>
        <v>191</v>
      </c>
      <c r="D11867" s="815">
        <f t="shared" si="772"/>
        <v>191</v>
      </c>
      <c r="E11867" s="815">
        <v>1992</v>
      </c>
    </row>
    <row r="11868" spans="1:5">
      <c r="A11868" s="816">
        <f t="shared" si="773"/>
        <v>33780</v>
      </c>
      <c r="B11868" s="815">
        <f t="shared" si="770"/>
        <v>177</v>
      </c>
      <c r="C11868" s="815">
        <f t="shared" si="771"/>
        <v>190</v>
      </c>
      <c r="D11868" s="815">
        <f t="shared" si="772"/>
        <v>190</v>
      </c>
      <c r="E11868" s="815">
        <v>1992</v>
      </c>
    </row>
    <row r="11869" spans="1:5">
      <c r="A11869" s="816">
        <f t="shared" si="773"/>
        <v>33781</v>
      </c>
      <c r="B11869" s="815">
        <f t="shared" si="770"/>
        <v>178</v>
      </c>
      <c r="C11869" s="815">
        <f t="shared" si="771"/>
        <v>189</v>
      </c>
      <c r="D11869" s="815">
        <f t="shared" si="772"/>
        <v>189</v>
      </c>
      <c r="E11869" s="815">
        <v>1992</v>
      </c>
    </row>
    <row r="11870" spans="1:5">
      <c r="A11870" s="816">
        <f t="shared" si="773"/>
        <v>33782</v>
      </c>
      <c r="B11870" s="815">
        <f t="shared" si="770"/>
        <v>179</v>
      </c>
      <c r="C11870" s="815">
        <f t="shared" si="771"/>
        <v>188</v>
      </c>
      <c r="D11870" s="815">
        <f t="shared" si="772"/>
        <v>188</v>
      </c>
      <c r="E11870" s="815">
        <v>1992</v>
      </c>
    </row>
    <row r="11871" spans="1:5">
      <c r="A11871" s="816">
        <f t="shared" si="773"/>
        <v>33783</v>
      </c>
      <c r="B11871" s="815">
        <f t="shared" si="770"/>
        <v>180</v>
      </c>
      <c r="C11871" s="815">
        <f t="shared" si="771"/>
        <v>187</v>
      </c>
      <c r="D11871" s="815">
        <f t="shared" si="772"/>
        <v>187</v>
      </c>
      <c r="E11871" s="815">
        <v>1992</v>
      </c>
    </row>
    <row r="11872" spans="1:5">
      <c r="A11872" s="816">
        <f t="shared" si="773"/>
        <v>33784</v>
      </c>
      <c r="B11872" s="815">
        <f t="shared" si="770"/>
        <v>181</v>
      </c>
      <c r="C11872" s="815">
        <f t="shared" si="771"/>
        <v>186</v>
      </c>
      <c r="D11872" s="815">
        <f t="shared" si="772"/>
        <v>186</v>
      </c>
      <c r="E11872" s="815">
        <v>1992</v>
      </c>
    </row>
    <row r="11873" spans="1:5">
      <c r="A11873" s="816">
        <f t="shared" si="773"/>
        <v>33785</v>
      </c>
      <c r="B11873" s="815">
        <f t="shared" si="770"/>
        <v>182</v>
      </c>
      <c r="C11873" s="815">
        <f t="shared" si="771"/>
        <v>185</v>
      </c>
      <c r="D11873" s="815">
        <f t="shared" si="772"/>
        <v>185</v>
      </c>
      <c r="E11873" s="815">
        <v>1992</v>
      </c>
    </row>
    <row r="11874" spans="1:5">
      <c r="A11874" s="816">
        <f t="shared" si="773"/>
        <v>33786</v>
      </c>
      <c r="B11874" s="815">
        <f t="shared" si="770"/>
        <v>183</v>
      </c>
      <c r="C11874" s="815">
        <f t="shared" si="771"/>
        <v>184</v>
      </c>
      <c r="D11874" s="815">
        <f t="shared" si="772"/>
        <v>184</v>
      </c>
      <c r="E11874" s="815">
        <v>1992</v>
      </c>
    </row>
    <row r="11875" spans="1:5">
      <c r="A11875" s="816">
        <f t="shared" si="773"/>
        <v>33787</v>
      </c>
      <c r="B11875" s="815">
        <f t="shared" si="770"/>
        <v>184</v>
      </c>
      <c r="C11875" s="815">
        <f t="shared" si="771"/>
        <v>183</v>
      </c>
      <c r="D11875" s="815">
        <f t="shared" si="772"/>
        <v>183</v>
      </c>
      <c r="E11875" s="815">
        <v>1992</v>
      </c>
    </row>
    <row r="11876" spans="1:5">
      <c r="A11876" s="816">
        <f t="shared" si="773"/>
        <v>33788</v>
      </c>
      <c r="B11876" s="815">
        <f t="shared" si="770"/>
        <v>185</v>
      </c>
      <c r="C11876" s="815">
        <f t="shared" si="771"/>
        <v>182</v>
      </c>
      <c r="D11876" s="815">
        <f t="shared" si="772"/>
        <v>182</v>
      </c>
      <c r="E11876" s="815">
        <v>1992</v>
      </c>
    </row>
    <row r="11877" spans="1:5">
      <c r="A11877" s="816">
        <f t="shared" si="773"/>
        <v>33789</v>
      </c>
      <c r="B11877" s="815">
        <f t="shared" si="770"/>
        <v>186</v>
      </c>
      <c r="C11877" s="815">
        <f t="shared" si="771"/>
        <v>181</v>
      </c>
      <c r="D11877" s="815">
        <f t="shared" si="772"/>
        <v>181</v>
      </c>
      <c r="E11877" s="815">
        <v>1992</v>
      </c>
    </row>
    <row r="11878" spans="1:5">
      <c r="A11878" s="816">
        <f t="shared" si="773"/>
        <v>33790</v>
      </c>
      <c r="B11878" s="815">
        <f t="shared" si="770"/>
        <v>187</v>
      </c>
      <c r="C11878" s="815">
        <f t="shared" si="771"/>
        <v>180</v>
      </c>
      <c r="D11878" s="815">
        <f t="shared" si="772"/>
        <v>180</v>
      </c>
      <c r="E11878" s="815">
        <v>1992</v>
      </c>
    </row>
    <row r="11879" spans="1:5">
      <c r="A11879" s="816">
        <f t="shared" si="773"/>
        <v>33791</v>
      </c>
      <c r="B11879" s="815">
        <f t="shared" si="770"/>
        <v>188</v>
      </c>
      <c r="C11879" s="815">
        <f t="shared" si="771"/>
        <v>179</v>
      </c>
      <c r="D11879" s="815">
        <f t="shared" si="772"/>
        <v>179</v>
      </c>
      <c r="E11879" s="815">
        <v>1992</v>
      </c>
    </row>
    <row r="11880" spans="1:5">
      <c r="A11880" s="816">
        <f t="shared" si="773"/>
        <v>33792</v>
      </c>
      <c r="B11880" s="815">
        <f t="shared" si="770"/>
        <v>189</v>
      </c>
      <c r="C11880" s="815">
        <f t="shared" si="771"/>
        <v>178</v>
      </c>
      <c r="D11880" s="815">
        <f t="shared" si="772"/>
        <v>178</v>
      </c>
      <c r="E11880" s="815">
        <v>1992</v>
      </c>
    </row>
    <row r="11881" spans="1:5">
      <c r="A11881" s="816">
        <f t="shared" si="773"/>
        <v>33793</v>
      </c>
      <c r="B11881" s="815">
        <f t="shared" si="770"/>
        <v>190</v>
      </c>
      <c r="C11881" s="815">
        <f t="shared" si="771"/>
        <v>177</v>
      </c>
      <c r="D11881" s="815">
        <f t="shared" si="772"/>
        <v>177</v>
      </c>
      <c r="E11881" s="815">
        <v>1992</v>
      </c>
    </row>
    <row r="11882" spans="1:5">
      <c r="A11882" s="816">
        <f t="shared" si="773"/>
        <v>33794</v>
      </c>
      <c r="B11882" s="815">
        <f t="shared" si="770"/>
        <v>191</v>
      </c>
      <c r="C11882" s="815">
        <f t="shared" si="771"/>
        <v>176</v>
      </c>
      <c r="D11882" s="815">
        <f t="shared" si="772"/>
        <v>176</v>
      </c>
      <c r="E11882" s="815">
        <v>1992</v>
      </c>
    </row>
    <row r="11883" spans="1:5">
      <c r="A11883" s="816">
        <f t="shared" si="773"/>
        <v>33795</v>
      </c>
      <c r="B11883" s="815">
        <f t="shared" si="770"/>
        <v>192</v>
      </c>
      <c r="C11883" s="815">
        <f t="shared" si="771"/>
        <v>175</v>
      </c>
      <c r="D11883" s="815">
        <f t="shared" si="772"/>
        <v>175</v>
      </c>
      <c r="E11883" s="815">
        <v>1992</v>
      </c>
    </row>
    <row r="11884" spans="1:5">
      <c r="A11884" s="816">
        <f t="shared" si="773"/>
        <v>33796</v>
      </c>
      <c r="B11884" s="815">
        <f t="shared" si="770"/>
        <v>193</v>
      </c>
      <c r="C11884" s="815">
        <f t="shared" si="771"/>
        <v>174</v>
      </c>
      <c r="D11884" s="815">
        <f t="shared" si="772"/>
        <v>174</v>
      </c>
      <c r="E11884" s="815">
        <v>1992</v>
      </c>
    </row>
    <row r="11885" spans="1:5">
      <c r="A11885" s="816">
        <f t="shared" si="773"/>
        <v>33797</v>
      </c>
      <c r="B11885" s="815">
        <f t="shared" si="770"/>
        <v>194</v>
      </c>
      <c r="C11885" s="815">
        <f t="shared" si="771"/>
        <v>173</v>
      </c>
      <c r="D11885" s="815">
        <f t="shared" si="772"/>
        <v>173</v>
      </c>
      <c r="E11885" s="815">
        <v>1992</v>
      </c>
    </row>
    <row r="11886" spans="1:5">
      <c r="A11886" s="816">
        <f t="shared" si="773"/>
        <v>33798</v>
      </c>
      <c r="B11886" s="815">
        <f t="shared" ref="B11886:B11949" si="774">B11885+1</f>
        <v>195</v>
      </c>
      <c r="C11886" s="815">
        <f t="shared" ref="C11886:C11949" si="775">C11885-1</f>
        <v>172</v>
      </c>
      <c r="D11886" s="815">
        <f t="shared" ref="D11886:D11949" si="776">D11885-1</f>
        <v>172</v>
      </c>
      <c r="E11886" s="815">
        <v>1992</v>
      </c>
    </row>
    <row r="11887" spans="1:5">
      <c r="A11887" s="816">
        <f t="shared" si="773"/>
        <v>33799</v>
      </c>
      <c r="B11887" s="815">
        <f t="shared" si="774"/>
        <v>196</v>
      </c>
      <c r="C11887" s="815">
        <f t="shared" si="775"/>
        <v>171</v>
      </c>
      <c r="D11887" s="815">
        <f t="shared" si="776"/>
        <v>171</v>
      </c>
      <c r="E11887" s="815">
        <v>1992</v>
      </c>
    </row>
    <row r="11888" spans="1:5">
      <c r="A11888" s="816">
        <f t="shared" si="773"/>
        <v>33800</v>
      </c>
      <c r="B11888" s="815">
        <f t="shared" si="774"/>
        <v>197</v>
      </c>
      <c r="C11888" s="815">
        <f t="shared" si="775"/>
        <v>170</v>
      </c>
      <c r="D11888" s="815">
        <f t="shared" si="776"/>
        <v>170</v>
      </c>
      <c r="E11888" s="815">
        <v>1992</v>
      </c>
    </row>
    <row r="11889" spans="1:5">
      <c r="A11889" s="816">
        <f t="shared" si="773"/>
        <v>33801</v>
      </c>
      <c r="B11889" s="815">
        <f t="shared" si="774"/>
        <v>198</v>
      </c>
      <c r="C11889" s="815">
        <f t="shared" si="775"/>
        <v>169</v>
      </c>
      <c r="D11889" s="815">
        <f t="shared" si="776"/>
        <v>169</v>
      </c>
      <c r="E11889" s="815">
        <v>1992</v>
      </c>
    </row>
    <row r="11890" spans="1:5">
      <c r="A11890" s="816">
        <f t="shared" si="773"/>
        <v>33802</v>
      </c>
      <c r="B11890" s="815">
        <f t="shared" si="774"/>
        <v>199</v>
      </c>
      <c r="C11890" s="815">
        <f t="shared" si="775"/>
        <v>168</v>
      </c>
      <c r="D11890" s="815">
        <f t="shared" si="776"/>
        <v>168</v>
      </c>
      <c r="E11890" s="815">
        <v>1992</v>
      </c>
    </row>
    <row r="11891" spans="1:5">
      <c r="A11891" s="816">
        <f t="shared" ref="A11891:A11954" si="777">A11890+1</f>
        <v>33803</v>
      </c>
      <c r="B11891" s="815">
        <f t="shared" si="774"/>
        <v>200</v>
      </c>
      <c r="C11891" s="815">
        <f t="shared" si="775"/>
        <v>167</v>
      </c>
      <c r="D11891" s="815">
        <f t="shared" si="776"/>
        <v>167</v>
      </c>
      <c r="E11891" s="815">
        <v>1992</v>
      </c>
    </row>
    <row r="11892" spans="1:5">
      <c r="A11892" s="816">
        <f t="shared" si="777"/>
        <v>33804</v>
      </c>
      <c r="B11892" s="815">
        <f t="shared" si="774"/>
        <v>201</v>
      </c>
      <c r="C11892" s="815">
        <f t="shared" si="775"/>
        <v>166</v>
      </c>
      <c r="D11892" s="815">
        <f t="shared" si="776"/>
        <v>166</v>
      </c>
      <c r="E11892" s="815">
        <v>1992</v>
      </c>
    </row>
    <row r="11893" spans="1:5">
      <c r="A11893" s="816">
        <f t="shared" si="777"/>
        <v>33805</v>
      </c>
      <c r="B11893" s="815">
        <f t="shared" si="774"/>
        <v>202</v>
      </c>
      <c r="C11893" s="815">
        <f t="shared" si="775"/>
        <v>165</v>
      </c>
      <c r="D11893" s="815">
        <f t="shared" si="776"/>
        <v>165</v>
      </c>
      <c r="E11893" s="815">
        <v>1992</v>
      </c>
    </row>
    <row r="11894" spans="1:5">
      <c r="A11894" s="816">
        <f t="shared" si="777"/>
        <v>33806</v>
      </c>
      <c r="B11894" s="815">
        <f t="shared" si="774"/>
        <v>203</v>
      </c>
      <c r="C11894" s="815">
        <f t="shared" si="775"/>
        <v>164</v>
      </c>
      <c r="D11894" s="815">
        <f t="shared" si="776"/>
        <v>164</v>
      </c>
      <c r="E11894" s="815">
        <v>1992</v>
      </c>
    </row>
    <row r="11895" spans="1:5">
      <c r="A11895" s="816">
        <f t="shared" si="777"/>
        <v>33807</v>
      </c>
      <c r="B11895" s="815">
        <f t="shared" si="774"/>
        <v>204</v>
      </c>
      <c r="C11895" s="815">
        <f t="shared" si="775"/>
        <v>163</v>
      </c>
      <c r="D11895" s="815">
        <f t="shared" si="776"/>
        <v>163</v>
      </c>
      <c r="E11895" s="815">
        <v>1992</v>
      </c>
    </row>
    <row r="11896" spans="1:5">
      <c r="A11896" s="816">
        <f t="shared" si="777"/>
        <v>33808</v>
      </c>
      <c r="B11896" s="815">
        <f t="shared" si="774"/>
        <v>205</v>
      </c>
      <c r="C11896" s="815">
        <f t="shared" si="775"/>
        <v>162</v>
      </c>
      <c r="D11896" s="815">
        <f t="shared" si="776"/>
        <v>162</v>
      </c>
      <c r="E11896" s="815">
        <v>1992</v>
      </c>
    </row>
    <row r="11897" spans="1:5">
      <c r="A11897" s="816">
        <f t="shared" si="777"/>
        <v>33809</v>
      </c>
      <c r="B11897" s="815">
        <f t="shared" si="774"/>
        <v>206</v>
      </c>
      <c r="C11897" s="815">
        <f t="shared" si="775"/>
        <v>161</v>
      </c>
      <c r="D11897" s="815">
        <f t="shared" si="776"/>
        <v>161</v>
      </c>
      <c r="E11897" s="815">
        <v>1992</v>
      </c>
    </row>
    <row r="11898" spans="1:5">
      <c r="A11898" s="816">
        <f t="shared" si="777"/>
        <v>33810</v>
      </c>
      <c r="B11898" s="815">
        <f t="shared" si="774"/>
        <v>207</v>
      </c>
      <c r="C11898" s="815">
        <f t="shared" si="775"/>
        <v>160</v>
      </c>
      <c r="D11898" s="815">
        <f t="shared" si="776"/>
        <v>160</v>
      </c>
      <c r="E11898" s="815">
        <v>1992</v>
      </c>
    </row>
    <row r="11899" spans="1:5">
      <c r="A11899" s="816">
        <f t="shared" si="777"/>
        <v>33811</v>
      </c>
      <c r="B11899" s="815">
        <f t="shared" si="774"/>
        <v>208</v>
      </c>
      <c r="C11899" s="815">
        <f t="shared" si="775"/>
        <v>159</v>
      </c>
      <c r="D11899" s="815">
        <f t="shared" si="776"/>
        <v>159</v>
      </c>
      <c r="E11899" s="815">
        <v>1992</v>
      </c>
    </row>
    <row r="11900" spans="1:5">
      <c r="A11900" s="816">
        <f t="shared" si="777"/>
        <v>33812</v>
      </c>
      <c r="B11900" s="815">
        <f t="shared" si="774"/>
        <v>209</v>
      </c>
      <c r="C11900" s="815">
        <f t="shared" si="775"/>
        <v>158</v>
      </c>
      <c r="D11900" s="815">
        <f t="shared" si="776"/>
        <v>158</v>
      </c>
      <c r="E11900" s="815">
        <v>1992</v>
      </c>
    </row>
    <row r="11901" spans="1:5">
      <c r="A11901" s="816">
        <f t="shared" si="777"/>
        <v>33813</v>
      </c>
      <c r="B11901" s="815">
        <f t="shared" si="774"/>
        <v>210</v>
      </c>
      <c r="C11901" s="815">
        <f t="shared" si="775"/>
        <v>157</v>
      </c>
      <c r="D11901" s="815">
        <f t="shared" si="776"/>
        <v>157</v>
      </c>
      <c r="E11901" s="815">
        <v>1992</v>
      </c>
    </row>
    <row r="11902" spans="1:5">
      <c r="A11902" s="816">
        <f t="shared" si="777"/>
        <v>33814</v>
      </c>
      <c r="B11902" s="815">
        <f t="shared" si="774"/>
        <v>211</v>
      </c>
      <c r="C11902" s="815">
        <f t="shared" si="775"/>
        <v>156</v>
      </c>
      <c r="D11902" s="815">
        <f t="shared" si="776"/>
        <v>156</v>
      </c>
      <c r="E11902" s="815">
        <v>1992</v>
      </c>
    </row>
    <row r="11903" spans="1:5">
      <c r="A11903" s="816">
        <f t="shared" si="777"/>
        <v>33815</v>
      </c>
      <c r="B11903" s="815">
        <f t="shared" si="774"/>
        <v>212</v>
      </c>
      <c r="C11903" s="815">
        <f t="shared" si="775"/>
        <v>155</v>
      </c>
      <c r="D11903" s="815">
        <f t="shared" si="776"/>
        <v>155</v>
      </c>
      <c r="E11903" s="815">
        <v>1992</v>
      </c>
    </row>
    <row r="11904" spans="1:5">
      <c r="A11904" s="816">
        <f t="shared" si="777"/>
        <v>33816</v>
      </c>
      <c r="B11904" s="815">
        <f t="shared" si="774"/>
        <v>213</v>
      </c>
      <c r="C11904" s="815">
        <f t="shared" si="775"/>
        <v>154</v>
      </c>
      <c r="D11904" s="815">
        <f t="shared" si="776"/>
        <v>154</v>
      </c>
      <c r="E11904" s="815">
        <v>1992</v>
      </c>
    </row>
    <row r="11905" spans="1:5">
      <c r="A11905" s="816">
        <f t="shared" si="777"/>
        <v>33817</v>
      </c>
      <c r="B11905" s="815">
        <f t="shared" si="774"/>
        <v>214</v>
      </c>
      <c r="C11905" s="815">
        <f t="shared" si="775"/>
        <v>153</v>
      </c>
      <c r="D11905" s="815">
        <f t="shared" si="776"/>
        <v>153</v>
      </c>
      <c r="E11905" s="815">
        <v>1992</v>
      </c>
    </row>
    <row r="11906" spans="1:5">
      <c r="A11906" s="816">
        <f t="shared" si="777"/>
        <v>33818</v>
      </c>
      <c r="B11906" s="815">
        <f t="shared" si="774"/>
        <v>215</v>
      </c>
      <c r="C11906" s="815">
        <f t="shared" si="775"/>
        <v>152</v>
      </c>
      <c r="D11906" s="815">
        <f t="shared" si="776"/>
        <v>152</v>
      </c>
      <c r="E11906" s="815">
        <v>1992</v>
      </c>
    </row>
    <row r="11907" spans="1:5">
      <c r="A11907" s="816">
        <f t="shared" si="777"/>
        <v>33819</v>
      </c>
      <c r="B11907" s="815">
        <f t="shared" si="774"/>
        <v>216</v>
      </c>
      <c r="C11907" s="815">
        <f t="shared" si="775"/>
        <v>151</v>
      </c>
      <c r="D11907" s="815">
        <f t="shared" si="776"/>
        <v>151</v>
      </c>
      <c r="E11907" s="815">
        <v>1992</v>
      </c>
    </row>
    <row r="11908" spans="1:5">
      <c r="A11908" s="816">
        <f t="shared" si="777"/>
        <v>33820</v>
      </c>
      <c r="B11908" s="815">
        <f t="shared" si="774"/>
        <v>217</v>
      </c>
      <c r="C11908" s="815">
        <f t="shared" si="775"/>
        <v>150</v>
      </c>
      <c r="D11908" s="815">
        <f t="shared" si="776"/>
        <v>150</v>
      </c>
      <c r="E11908" s="815">
        <v>1992</v>
      </c>
    </row>
    <row r="11909" spans="1:5">
      <c r="A11909" s="816">
        <f t="shared" si="777"/>
        <v>33821</v>
      </c>
      <c r="B11909" s="815">
        <f t="shared" si="774"/>
        <v>218</v>
      </c>
      <c r="C11909" s="815">
        <f t="shared" si="775"/>
        <v>149</v>
      </c>
      <c r="D11909" s="815">
        <f t="shared" si="776"/>
        <v>149</v>
      </c>
      <c r="E11909" s="815">
        <v>1992</v>
      </c>
    </row>
    <row r="11910" spans="1:5">
      <c r="A11910" s="816">
        <f t="shared" si="777"/>
        <v>33822</v>
      </c>
      <c r="B11910" s="815">
        <f t="shared" si="774"/>
        <v>219</v>
      </c>
      <c r="C11910" s="815">
        <f t="shared" si="775"/>
        <v>148</v>
      </c>
      <c r="D11910" s="815">
        <f t="shared" si="776"/>
        <v>148</v>
      </c>
      <c r="E11910" s="815">
        <v>1992</v>
      </c>
    </row>
    <row r="11911" spans="1:5">
      <c r="A11911" s="816">
        <f t="shared" si="777"/>
        <v>33823</v>
      </c>
      <c r="B11911" s="815">
        <f t="shared" si="774"/>
        <v>220</v>
      </c>
      <c r="C11911" s="815">
        <f t="shared" si="775"/>
        <v>147</v>
      </c>
      <c r="D11911" s="815">
        <f t="shared" si="776"/>
        <v>147</v>
      </c>
      <c r="E11911" s="815">
        <v>1992</v>
      </c>
    </row>
    <row r="11912" spans="1:5">
      <c r="A11912" s="816">
        <f t="shared" si="777"/>
        <v>33824</v>
      </c>
      <c r="B11912" s="815">
        <f t="shared" si="774"/>
        <v>221</v>
      </c>
      <c r="C11912" s="815">
        <f t="shared" si="775"/>
        <v>146</v>
      </c>
      <c r="D11912" s="815">
        <f t="shared" si="776"/>
        <v>146</v>
      </c>
      <c r="E11912" s="815">
        <v>1992</v>
      </c>
    </row>
    <row r="11913" spans="1:5">
      <c r="A11913" s="816">
        <f t="shared" si="777"/>
        <v>33825</v>
      </c>
      <c r="B11913" s="815">
        <f t="shared" si="774"/>
        <v>222</v>
      </c>
      <c r="C11913" s="815">
        <f t="shared" si="775"/>
        <v>145</v>
      </c>
      <c r="D11913" s="815">
        <f t="shared" si="776"/>
        <v>145</v>
      </c>
      <c r="E11913" s="815">
        <v>1992</v>
      </c>
    </row>
    <row r="11914" spans="1:5">
      <c r="A11914" s="816">
        <f t="shared" si="777"/>
        <v>33826</v>
      </c>
      <c r="B11914" s="815">
        <f t="shared" si="774"/>
        <v>223</v>
      </c>
      <c r="C11914" s="815">
        <f t="shared" si="775"/>
        <v>144</v>
      </c>
      <c r="D11914" s="815">
        <f t="shared" si="776"/>
        <v>144</v>
      </c>
      <c r="E11914" s="815">
        <v>1992</v>
      </c>
    </row>
    <row r="11915" spans="1:5">
      <c r="A11915" s="816">
        <f t="shared" si="777"/>
        <v>33827</v>
      </c>
      <c r="B11915" s="815">
        <f t="shared" si="774"/>
        <v>224</v>
      </c>
      <c r="C11915" s="815">
        <f t="shared" si="775"/>
        <v>143</v>
      </c>
      <c r="D11915" s="815">
        <f t="shared" si="776"/>
        <v>143</v>
      </c>
      <c r="E11915" s="815">
        <v>1992</v>
      </c>
    </row>
    <row r="11916" spans="1:5">
      <c r="A11916" s="816">
        <f t="shared" si="777"/>
        <v>33828</v>
      </c>
      <c r="B11916" s="815">
        <f t="shared" si="774"/>
        <v>225</v>
      </c>
      <c r="C11916" s="815">
        <f t="shared" si="775"/>
        <v>142</v>
      </c>
      <c r="D11916" s="815">
        <f t="shared" si="776"/>
        <v>142</v>
      </c>
      <c r="E11916" s="815">
        <v>1992</v>
      </c>
    </row>
    <row r="11917" spans="1:5">
      <c r="A11917" s="816">
        <f t="shared" si="777"/>
        <v>33829</v>
      </c>
      <c r="B11917" s="815">
        <f t="shared" si="774"/>
        <v>226</v>
      </c>
      <c r="C11917" s="815">
        <f t="shared" si="775"/>
        <v>141</v>
      </c>
      <c r="D11917" s="815">
        <f t="shared" si="776"/>
        <v>141</v>
      </c>
      <c r="E11917" s="815">
        <v>1992</v>
      </c>
    </row>
    <row r="11918" spans="1:5">
      <c r="A11918" s="816">
        <f t="shared" si="777"/>
        <v>33830</v>
      </c>
      <c r="B11918" s="815">
        <f t="shared" si="774"/>
        <v>227</v>
      </c>
      <c r="C11918" s="815">
        <f t="shared" si="775"/>
        <v>140</v>
      </c>
      <c r="D11918" s="815">
        <f t="shared" si="776"/>
        <v>140</v>
      </c>
      <c r="E11918" s="815">
        <v>1992</v>
      </c>
    </row>
    <row r="11919" spans="1:5">
      <c r="A11919" s="816">
        <f t="shared" si="777"/>
        <v>33831</v>
      </c>
      <c r="B11919" s="815">
        <f t="shared" si="774"/>
        <v>228</v>
      </c>
      <c r="C11919" s="815">
        <f t="shared" si="775"/>
        <v>139</v>
      </c>
      <c r="D11919" s="815">
        <f t="shared" si="776"/>
        <v>139</v>
      </c>
      <c r="E11919" s="815">
        <v>1992</v>
      </c>
    </row>
    <row r="11920" spans="1:5">
      <c r="A11920" s="816">
        <f t="shared" si="777"/>
        <v>33832</v>
      </c>
      <c r="B11920" s="815">
        <f t="shared" si="774"/>
        <v>229</v>
      </c>
      <c r="C11920" s="815">
        <f t="shared" si="775"/>
        <v>138</v>
      </c>
      <c r="D11920" s="815">
        <f t="shared" si="776"/>
        <v>138</v>
      </c>
      <c r="E11920" s="815">
        <v>1992</v>
      </c>
    </row>
    <row r="11921" spans="1:5">
      <c r="A11921" s="816">
        <f t="shared" si="777"/>
        <v>33833</v>
      </c>
      <c r="B11921" s="815">
        <f t="shared" si="774"/>
        <v>230</v>
      </c>
      <c r="C11921" s="815">
        <f t="shared" si="775"/>
        <v>137</v>
      </c>
      <c r="D11921" s="815">
        <f t="shared" si="776"/>
        <v>137</v>
      </c>
      <c r="E11921" s="815">
        <v>1992</v>
      </c>
    </row>
    <row r="11922" spans="1:5">
      <c r="A11922" s="816">
        <f t="shared" si="777"/>
        <v>33834</v>
      </c>
      <c r="B11922" s="815">
        <f t="shared" si="774"/>
        <v>231</v>
      </c>
      <c r="C11922" s="815">
        <f t="shared" si="775"/>
        <v>136</v>
      </c>
      <c r="D11922" s="815">
        <f t="shared" si="776"/>
        <v>136</v>
      </c>
      <c r="E11922" s="815">
        <v>1992</v>
      </c>
    </row>
    <row r="11923" spans="1:5">
      <c r="A11923" s="816">
        <f t="shared" si="777"/>
        <v>33835</v>
      </c>
      <c r="B11923" s="815">
        <f t="shared" si="774"/>
        <v>232</v>
      </c>
      <c r="C11923" s="815">
        <f t="shared" si="775"/>
        <v>135</v>
      </c>
      <c r="D11923" s="815">
        <f t="shared" si="776"/>
        <v>135</v>
      </c>
      <c r="E11923" s="815">
        <v>1992</v>
      </c>
    </row>
    <row r="11924" spans="1:5">
      <c r="A11924" s="816">
        <f t="shared" si="777"/>
        <v>33836</v>
      </c>
      <c r="B11924" s="815">
        <f t="shared" si="774"/>
        <v>233</v>
      </c>
      <c r="C11924" s="815">
        <f t="shared" si="775"/>
        <v>134</v>
      </c>
      <c r="D11924" s="815">
        <f t="shared" si="776"/>
        <v>134</v>
      </c>
      <c r="E11924" s="815">
        <v>1992</v>
      </c>
    </row>
    <row r="11925" spans="1:5">
      <c r="A11925" s="816">
        <f t="shared" si="777"/>
        <v>33837</v>
      </c>
      <c r="B11925" s="815">
        <f t="shared" si="774"/>
        <v>234</v>
      </c>
      <c r="C11925" s="815">
        <f t="shared" si="775"/>
        <v>133</v>
      </c>
      <c r="D11925" s="815">
        <f t="shared" si="776"/>
        <v>133</v>
      </c>
      <c r="E11925" s="815">
        <v>1992</v>
      </c>
    </row>
    <row r="11926" spans="1:5">
      <c r="A11926" s="816">
        <f t="shared" si="777"/>
        <v>33838</v>
      </c>
      <c r="B11926" s="815">
        <f t="shared" si="774"/>
        <v>235</v>
      </c>
      <c r="C11926" s="815">
        <f t="shared" si="775"/>
        <v>132</v>
      </c>
      <c r="D11926" s="815">
        <f t="shared" si="776"/>
        <v>132</v>
      </c>
      <c r="E11926" s="815">
        <v>1992</v>
      </c>
    </row>
    <row r="11927" spans="1:5">
      <c r="A11927" s="816">
        <f t="shared" si="777"/>
        <v>33839</v>
      </c>
      <c r="B11927" s="815">
        <f t="shared" si="774"/>
        <v>236</v>
      </c>
      <c r="C11927" s="815">
        <f t="shared" si="775"/>
        <v>131</v>
      </c>
      <c r="D11927" s="815">
        <f t="shared" si="776"/>
        <v>131</v>
      </c>
      <c r="E11927" s="815">
        <v>1992</v>
      </c>
    </row>
    <row r="11928" spans="1:5">
      <c r="A11928" s="816">
        <f t="shared" si="777"/>
        <v>33840</v>
      </c>
      <c r="B11928" s="815">
        <f t="shared" si="774"/>
        <v>237</v>
      </c>
      <c r="C11928" s="815">
        <f t="shared" si="775"/>
        <v>130</v>
      </c>
      <c r="D11928" s="815">
        <f t="shared" si="776"/>
        <v>130</v>
      </c>
      <c r="E11928" s="815">
        <v>1992</v>
      </c>
    </row>
    <row r="11929" spans="1:5">
      <c r="A11929" s="816">
        <f t="shared" si="777"/>
        <v>33841</v>
      </c>
      <c r="B11929" s="815">
        <f t="shared" si="774"/>
        <v>238</v>
      </c>
      <c r="C11929" s="815">
        <f t="shared" si="775"/>
        <v>129</v>
      </c>
      <c r="D11929" s="815">
        <f t="shared" si="776"/>
        <v>129</v>
      </c>
      <c r="E11929" s="815">
        <v>1992</v>
      </c>
    </row>
    <row r="11930" spans="1:5">
      <c r="A11930" s="816">
        <f t="shared" si="777"/>
        <v>33842</v>
      </c>
      <c r="B11930" s="815">
        <f t="shared" si="774"/>
        <v>239</v>
      </c>
      <c r="C11930" s="815">
        <f t="shared" si="775"/>
        <v>128</v>
      </c>
      <c r="D11930" s="815">
        <f t="shared" si="776"/>
        <v>128</v>
      </c>
      <c r="E11930" s="815">
        <v>1992</v>
      </c>
    </row>
    <row r="11931" spans="1:5">
      <c r="A11931" s="816">
        <f t="shared" si="777"/>
        <v>33843</v>
      </c>
      <c r="B11931" s="815">
        <f t="shared" si="774"/>
        <v>240</v>
      </c>
      <c r="C11931" s="815">
        <f t="shared" si="775"/>
        <v>127</v>
      </c>
      <c r="D11931" s="815">
        <f t="shared" si="776"/>
        <v>127</v>
      </c>
      <c r="E11931" s="815">
        <v>1992</v>
      </c>
    </row>
    <row r="11932" spans="1:5">
      <c r="A11932" s="816">
        <f t="shared" si="777"/>
        <v>33844</v>
      </c>
      <c r="B11932" s="815">
        <f t="shared" si="774"/>
        <v>241</v>
      </c>
      <c r="C11932" s="815">
        <f t="shared" si="775"/>
        <v>126</v>
      </c>
      <c r="D11932" s="815">
        <f t="shared" si="776"/>
        <v>126</v>
      </c>
      <c r="E11932" s="815">
        <v>1992</v>
      </c>
    </row>
    <row r="11933" spans="1:5">
      <c r="A11933" s="816">
        <f t="shared" si="777"/>
        <v>33845</v>
      </c>
      <c r="B11933" s="815">
        <f t="shared" si="774"/>
        <v>242</v>
      </c>
      <c r="C11933" s="815">
        <f t="shared" si="775"/>
        <v>125</v>
      </c>
      <c r="D11933" s="815">
        <f t="shared" si="776"/>
        <v>125</v>
      </c>
      <c r="E11933" s="815">
        <v>1992</v>
      </c>
    </row>
    <row r="11934" spans="1:5">
      <c r="A11934" s="816">
        <f t="shared" si="777"/>
        <v>33846</v>
      </c>
      <c r="B11934" s="815">
        <f t="shared" si="774"/>
        <v>243</v>
      </c>
      <c r="C11934" s="815">
        <f t="shared" si="775"/>
        <v>124</v>
      </c>
      <c r="D11934" s="815">
        <f t="shared" si="776"/>
        <v>124</v>
      </c>
      <c r="E11934" s="815">
        <v>1992</v>
      </c>
    </row>
    <row r="11935" spans="1:5">
      <c r="A11935" s="816">
        <f t="shared" si="777"/>
        <v>33847</v>
      </c>
      <c r="B11935" s="815">
        <f t="shared" si="774"/>
        <v>244</v>
      </c>
      <c r="C11935" s="815">
        <f t="shared" si="775"/>
        <v>123</v>
      </c>
      <c r="D11935" s="815">
        <f t="shared" si="776"/>
        <v>123</v>
      </c>
      <c r="E11935" s="815">
        <v>1992</v>
      </c>
    </row>
    <row r="11936" spans="1:5">
      <c r="A11936" s="816">
        <f t="shared" si="777"/>
        <v>33848</v>
      </c>
      <c r="B11936" s="815">
        <f t="shared" si="774"/>
        <v>245</v>
      </c>
      <c r="C11936" s="815">
        <f t="shared" si="775"/>
        <v>122</v>
      </c>
      <c r="D11936" s="815">
        <f t="shared" si="776"/>
        <v>122</v>
      </c>
      <c r="E11936" s="815">
        <v>1992</v>
      </c>
    </row>
    <row r="11937" spans="1:5">
      <c r="A11937" s="816">
        <f t="shared" si="777"/>
        <v>33849</v>
      </c>
      <c r="B11937" s="815">
        <f t="shared" si="774"/>
        <v>246</v>
      </c>
      <c r="C11937" s="815">
        <f t="shared" si="775"/>
        <v>121</v>
      </c>
      <c r="D11937" s="815">
        <f t="shared" si="776"/>
        <v>121</v>
      </c>
      <c r="E11937" s="815">
        <v>1992</v>
      </c>
    </row>
    <row r="11938" spans="1:5">
      <c r="A11938" s="816">
        <f t="shared" si="777"/>
        <v>33850</v>
      </c>
      <c r="B11938" s="815">
        <f t="shared" si="774"/>
        <v>247</v>
      </c>
      <c r="C11938" s="815">
        <f t="shared" si="775"/>
        <v>120</v>
      </c>
      <c r="D11938" s="815">
        <f t="shared" si="776"/>
        <v>120</v>
      </c>
      <c r="E11938" s="815">
        <v>1992</v>
      </c>
    </row>
    <row r="11939" spans="1:5">
      <c r="A11939" s="816">
        <f t="shared" si="777"/>
        <v>33851</v>
      </c>
      <c r="B11939" s="815">
        <f t="shared" si="774"/>
        <v>248</v>
      </c>
      <c r="C11939" s="815">
        <f t="shared" si="775"/>
        <v>119</v>
      </c>
      <c r="D11939" s="815">
        <f t="shared" si="776"/>
        <v>119</v>
      </c>
      <c r="E11939" s="815">
        <v>1992</v>
      </c>
    </row>
    <row r="11940" spans="1:5">
      <c r="A11940" s="816">
        <f t="shared" si="777"/>
        <v>33852</v>
      </c>
      <c r="B11940" s="815">
        <f t="shared" si="774"/>
        <v>249</v>
      </c>
      <c r="C11940" s="815">
        <f t="shared" si="775"/>
        <v>118</v>
      </c>
      <c r="D11940" s="815">
        <f t="shared" si="776"/>
        <v>118</v>
      </c>
      <c r="E11940" s="815">
        <v>1992</v>
      </c>
    </row>
    <row r="11941" spans="1:5">
      <c r="A11941" s="816">
        <f t="shared" si="777"/>
        <v>33853</v>
      </c>
      <c r="B11941" s="815">
        <f t="shared" si="774"/>
        <v>250</v>
      </c>
      <c r="C11941" s="815">
        <f t="shared" si="775"/>
        <v>117</v>
      </c>
      <c r="D11941" s="815">
        <f t="shared" si="776"/>
        <v>117</v>
      </c>
      <c r="E11941" s="815">
        <v>1992</v>
      </c>
    </row>
    <row r="11942" spans="1:5">
      <c r="A11942" s="816">
        <f t="shared" si="777"/>
        <v>33854</v>
      </c>
      <c r="B11942" s="815">
        <f t="shared" si="774"/>
        <v>251</v>
      </c>
      <c r="C11942" s="815">
        <f t="shared" si="775"/>
        <v>116</v>
      </c>
      <c r="D11942" s="815">
        <f t="shared" si="776"/>
        <v>116</v>
      </c>
      <c r="E11942" s="815">
        <v>1992</v>
      </c>
    </row>
    <row r="11943" spans="1:5">
      <c r="A11943" s="816">
        <f t="shared" si="777"/>
        <v>33855</v>
      </c>
      <c r="B11943" s="815">
        <f t="shared" si="774"/>
        <v>252</v>
      </c>
      <c r="C11943" s="815">
        <f t="shared" si="775"/>
        <v>115</v>
      </c>
      <c r="D11943" s="815">
        <f t="shared" si="776"/>
        <v>115</v>
      </c>
      <c r="E11943" s="815">
        <v>1992</v>
      </c>
    </row>
    <row r="11944" spans="1:5">
      <c r="A11944" s="816">
        <f t="shared" si="777"/>
        <v>33856</v>
      </c>
      <c r="B11944" s="815">
        <f t="shared" si="774"/>
        <v>253</v>
      </c>
      <c r="C11944" s="815">
        <f t="shared" si="775"/>
        <v>114</v>
      </c>
      <c r="D11944" s="815">
        <f t="shared" si="776"/>
        <v>114</v>
      </c>
      <c r="E11944" s="815">
        <v>1992</v>
      </c>
    </row>
    <row r="11945" spans="1:5">
      <c r="A11945" s="816">
        <f t="shared" si="777"/>
        <v>33857</v>
      </c>
      <c r="B11945" s="815">
        <f t="shared" si="774"/>
        <v>254</v>
      </c>
      <c r="C11945" s="815">
        <f t="shared" si="775"/>
        <v>113</v>
      </c>
      <c r="D11945" s="815">
        <f t="shared" si="776"/>
        <v>113</v>
      </c>
      <c r="E11945" s="815">
        <v>1992</v>
      </c>
    </row>
    <row r="11946" spans="1:5">
      <c r="A11946" s="816">
        <f t="shared" si="777"/>
        <v>33858</v>
      </c>
      <c r="B11946" s="815">
        <f t="shared" si="774"/>
        <v>255</v>
      </c>
      <c r="C11946" s="815">
        <f t="shared" si="775"/>
        <v>112</v>
      </c>
      <c r="D11946" s="815">
        <f t="shared" si="776"/>
        <v>112</v>
      </c>
      <c r="E11946" s="815">
        <v>1992</v>
      </c>
    </row>
    <row r="11947" spans="1:5">
      <c r="A11947" s="816">
        <f t="shared" si="777"/>
        <v>33859</v>
      </c>
      <c r="B11947" s="815">
        <f t="shared" si="774"/>
        <v>256</v>
      </c>
      <c r="C11947" s="815">
        <f t="shared" si="775"/>
        <v>111</v>
      </c>
      <c r="D11947" s="815">
        <f t="shared" si="776"/>
        <v>111</v>
      </c>
      <c r="E11947" s="815">
        <v>1992</v>
      </c>
    </row>
    <row r="11948" spans="1:5">
      <c r="A11948" s="816">
        <f t="shared" si="777"/>
        <v>33860</v>
      </c>
      <c r="B11948" s="815">
        <f t="shared" si="774"/>
        <v>257</v>
      </c>
      <c r="C11948" s="815">
        <f t="shared" si="775"/>
        <v>110</v>
      </c>
      <c r="D11948" s="815">
        <f t="shared" si="776"/>
        <v>110</v>
      </c>
      <c r="E11948" s="815">
        <v>1992</v>
      </c>
    </row>
    <row r="11949" spans="1:5">
      <c r="A11949" s="816">
        <f t="shared" si="777"/>
        <v>33861</v>
      </c>
      <c r="B11949" s="815">
        <f t="shared" si="774"/>
        <v>258</v>
      </c>
      <c r="C11949" s="815">
        <f t="shared" si="775"/>
        <v>109</v>
      </c>
      <c r="D11949" s="815">
        <f t="shared" si="776"/>
        <v>109</v>
      </c>
      <c r="E11949" s="815">
        <v>1992</v>
      </c>
    </row>
    <row r="11950" spans="1:5">
      <c r="A11950" s="816">
        <f t="shared" si="777"/>
        <v>33862</v>
      </c>
      <c r="B11950" s="815">
        <f t="shared" ref="B11950:B12013" si="778">B11949+1</f>
        <v>259</v>
      </c>
      <c r="C11950" s="815">
        <f t="shared" ref="C11950:C12013" si="779">C11949-1</f>
        <v>108</v>
      </c>
      <c r="D11950" s="815">
        <f t="shared" ref="D11950:D12013" si="780">D11949-1</f>
        <v>108</v>
      </c>
      <c r="E11950" s="815">
        <v>1992</v>
      </c>
    </row>
    <row r="11951" spans="1:5">
      <c r="A11951" s="816">
        <f t="shared" si="777"/>
        <v>33863</v>
      </c>
      <c r="B11951" s="815">
        <f t="shared" si="778"/>
        <v>260</v>
      </c>
      <c r="C11951" s="815">
        <f t="shared" si="779"/>
        <v>107</v>
      </c>
      <c r="D11951" s="815">
        <f t="shared" si="780"/>
        <v>107</v>
      </c>
      <c r="E11951" s="815">
        <v>1992</v>
      </c>
    </row>
    <row r="11952" spans="1:5">
      <c r="A11952" s="816">
        <f t="shared" si="777"/>
        <v>33864</v>
      </c>
      <c r="B11952" s="815">
        <f t="shared" si="778"/>
        <v>261</v>
      </c>
      <c r="C11952" s="815">
        <f t="shared" si="779"/>
        <v>106</v>
      </c>
      <c r="D11952" s="815">
        <f t="shared" si="780"/>
        <v>106</v>
      </c>
      <c r="E11952" s="815">
        <v>1992</v>
      </c>
    </row>
    <row r="11953" spans="1:5">
      <c r="A11953" s="816">
        <f t="shared" si="777"/>
        <v>33865</v>
      </c>
      <c r="B11953" s="815">
        <f t="shared" si="778"/>
        <v>262</v>
      </c>
      <c r="C11953" s="815">
        <f t="shared" si="779"/>
        <v>105</v>
      </c>
      <c r="D11953" s="815">
        <f t="shared" si="780"/>
        <v>105</v>
      </c>
      <c r="E11953" s="815">
        <v>1992</v>
      </c>
    </row>
    <row r="11954" spans="1:5">
      <c r="A11954" s="816">
        <f t="shared" si="777"/>
        <v>33866</v>
      </c>
      <c r="B11954" s="815">
        <f t="shared" si="778"/>
        <v>263</v>
      </c>
      <c r="C11954" s="815">
        <f t="shared" si="779"/>
        <v>104</v>
      </c>
      <c r="D11954" s="815">
        <f t="shared" si="780"/>
        <v>104</v>
      </c>
      <c r="E11954" s="815">
        <v>1992</v>
      </c>
    </row>
    <row r="11955" spans="1:5">
      <c r="A11955" s="816">
        <f t="shared" ref="A11955:A12018" si="781">A11954+1</f>
        <v>33867</v>
      </c>
      <c r="B11955" s="815">
        <f t="shared" si="778"/>
        <v>264</v>
      </c>
      <c r="C11955" s="815">
        <f t="shared" si="779"/>
        <v>103</v>
      </c>
      <c r="D11955" s="815">
        <f t="shared" si="780"/>
        <v>103</v>
      </c>
      <c r="E11955" s="815">
        <v>1992</v>
      </c>
    </row>
    <row r="11956" spans="1:5">
      <c r="A11956" s="816">
        <f t="shared" si="781"/>
        <v>33868</v>
      </c>
      <c r="B11956" s="815">
        <f t="shared" si="778"/>
        <v>265</v>
      </c>
      <c r="C11956" s="815">
        <f t="shared" si="779"/>
        <v>102</v>
      </c>
      <c r="D11956" s="815">
        <f t="shared" si="780"/>
        <v>102</v>
      </c>
      <c r="E11956" s="815">
        <v>1992</v>
      </c>
    </row>
    <row r="11957" spans="1:5">
      <c r="A11957" s="816">
        <f t="shared" si="781"/>
        <v>33869</v>
      </c>
      <c r="B11957" s="815">
        <f t="shared" si="778"/>
        <v>266</v>
      </c>
      <c r="C11957" s="815">
        <f t="shared" si="779"/>
        <v>101</v>
      </c>
      <c r="D11957" s="815">
        <f t="shared" si="780"/>
        <v>101</v>
      </c>
      <c r="E11957" s="815">
        <v>1992</v>
      </c>
    </row>
    <row r="11958" spans="1:5">
      <c r="A11958" s="816">
        <f t="shared" si="781"/>
        <v>33870</v>
      </c>
      <c r="B11958" s="815">
        <f t="shared" si="778"/>
        <v>267</v>
      </c>
      <c r="C11958" s="815">
        <f t="shared" si="779"/>
        <v>100</v>
      </c>
      <c r="D11958" s="815">
        <f t="shared" si="780"/>
        <v>100</v>
      </c>
      <c r="E11958" s="815">
        <v>1992</v>
      </c>
    </row>
    <row r="11959" spans="1:5">
      <c r="A11959" s="816">
        <f t="shared" si="781"/>
        <v>33871</v>
      </c>
      <c r="B11959" s="815">
        <f t="shared" si="778"/>
        <v>268</v>
      </c>
      <c r="C11959" s="815">
        <f t="shared" si="779"/>
        <v>99</v>
      </c>
      <c r="D11959" s="815">
        <f t="shared" si="780"/>
        <v>99</v>
      </c>
      <c r="E11959" s="815">
        <v>1992</v>
      </c>
    </row>
    <row r="11960" spans="1:5">
      <c r="A11960" s="816">
        <f t="shared" si="781"/>
        <v>33872</v>
      </c>
      <c r="B11960" s="815">
        <f t="shared" si="778"/>
        <v>269</v>
      </c>
      <c r="C11960" s="815">
        <f t="shared" si="779"/>
        <v>98</v>
      </c>
      <c r="D11960" s="815">
        <f t="shared" si="780"/>
        <v>98</v>
      </c>
      <c r="E11960" s="815">
        <v>1992</v>
      </c>
    </row>
    <row r="11961" spans="1:5">
      <c r="A11961" s="816">
        <f t="shared" si="781"/>
        <v>33873</v>
      </c>
      <c r="B11961" s="815">
        <f t="shared" si="778"/>
        <v>270</v>
      </c>
      <c r="C11961" s="815">
        <f t="shared" si="779"/>
        <v>97</v>
      </c>
      <c r="D11961" s="815">
        <f t="shared" si="780"/>
        <v>97</v>
      </c>
      <c r="E11961" s="815">
        <v>1992</v>
      </c>
    </row>
    <row r="11962" spans="1:5">
      <c r="A11962" s="816">
        <f t="shared" si="781"/>
        <v>33874</v>
      </c>
      <c r="B11962" s="815">
        <f t="shared" si="778"/>
        <v>271</v>
      </c>
      <c r="C11962" s="815">
        <f t="shared" si="779"/>
        <v>96</v>
      </c>
      <c r="D11962" s="815">
        <f t="shared" si="780"/>
        <v>96</v>
      </c>
      <c r="E11962" s="815">
        <v>1992</v>
      </c>
    </row>
    <row r="11963" spans="1:5">
      <c r="A11963" s="816">
        <f t="shared" si="781"/>
        <v>33875</v>
      </c>
      <c r="B11963" s="815">
        <f t="shared" si="778"/>
        <v>272</v>
      </c>
      <c r="C11963" s="815">
        <f t="shared" si="779"/>
        <v>95</v>
      </c>
      <c r="D11963" s="815">
        <f t="shared" si="780"/>
        <v>95</v>
      </c>
      <c r="E11963" s="815">
        <v>1992</v>
      </c>
    </row>
    <row r="11964" spans="1:5">
      <c r="A11964" s="816">
        <f t="shared" si="781"/>
        <v>33876</v>
      </c>
      <c r="B11964" s="815">
        <f t="shared" si="778"/>
        <v>273</v>
      </c>
      <c r="C11964" s="815">
        <f t="shared" si="779"/>
        <v>94</v>
      </c>
      <c r="D11964" s="815">
        <f t="shared" si="780"/>
        <v>94</v>
      </c>
      <c r="E11964" s="815">
        <v>1992</v>
      </c>
    </row>
    <row r="11965" spans="1:5">
      <c r="A11965" s="816">
        <f t="shared" si="781"/>
        <v>33877</v>
      </c>
      <c r="B11965" s="815">
        <f t="shared" si="778"/>
        <v>274</v>
      </c>
      <c r="C11965" s="815">
        <f t="shared" si="779"/>
        <v>93</v>
      </c>
      <c r="D11965" s="815">
        <f t="shared" si="780"/>
        <v>93</v>
      </c>
      <c r="E11965" s="815">
        <v>1992</v>
      </c>
    </row>
    <row r="11966" spans="1:5">
      <c r="A11966" s="816">
        <f t="shared" si="781"/>
        <v>33878</v>
      </c>
      <c r="B11966" s="815">
        <f t="shared" si="778"/>
        <v>275</v>
      </c>
      <c r="C11966" s="815">
        <f t="shared" si="779"/>
        <v>92</v>
      </c>
      <c r="D11966" s="815">
        <f t="shared" si="780"/>
        <v>92</v>
      </c>
      <c r="E11966" s="815">
        <v>1992</v>
      </c>
    </row>
    <row r="11967" spans="1:5">
      <c r="A11967" s="816">
        <f t="shared" si="781"/>
        <v>33879</v>
      </c>
      <c r="B11967" s="815">
        <f t="shared" si="778"/>
        <v>276</v>
      </c>
      <c r="C11967" s="815">
        <f t="shared" si="779"/>
        <v>91</v>
      </c>
      <c r="D11967" s="815">
        <f t="shared" si="780"/>
        <v>91</v>
      </c>
      <c r="E11967" s="815">
        <v>1992</v>
      </c>
    </row>
    <row r="11968" spans="1:5">
      <c r="A11968" s="816">
        <f t="shared" si="781"/>
        <v>33880</v>
      </c>
      <c r="B11968" s="815">
        <f t="shared" si="778"/>
        <v>277</v>
      </c>
      <c r="C11968" s="815">
        <f t="shared" si="779"/>
        <v>90</v>
      </c>
      <c r="D11968" s="815">
        <f t="shared" si="780"/>
        <v>90</v>
      </c>
      <c r="E11968" s="815">
        <v>1992</v>
      </c>
    </row>
    <row r="11969" spans="1:5">
      <c r="A11969" s="816">
        <f t="shared" si="781"/>
        <v>33881</v>
      </c>
      <c r="B11969" s="815">
        <f t="shared" si="778"/>
        <v>278</v>
      </c>
      <c r="C11969" s="815">
        <f t="shared" si="779"/>
        <v>89</v>
      </c>
      <c r="D11969" s="815">
        <f t="shared" si="780"/>
        <v>89</v>
      </c>
      <c r="E11969" s="815">
        <v>1992</v>
      </c>
    </row>
    <row r="11970" spans="1:5">
      <c r="A11970" s="816">
        <f t="shared" si="781"/>
        <v>33882</v>
      </c>
      <c r="B11970" s="815">
        <f t="shared" si="778"/>
        <v>279</v>
      </c>
      <c r="C11970" s="815">
        <f t="shared" si="779"/>
        <v>88</v>
      </c>
      <c r="D11970" s="815">
        <f t="shared" si="780"/>
        <v>88</v>
      </c>
      <c r="E11970" s="815">
        <v>1992</v>
      </c>
    </row>
    <row r="11971" spans="1:5">
      <c r="A11971" s="816">
        <f t="shared" si="781"/>
        <v>33883</v>
      </c>
      <c r="B11971" s="815">
        <f t="shared" si="778"/>
        <v>280</v>
      </c>
      <c r="C11971" s="815">
        <f t="shared" si="779"/>
        <v>87</v>
      </c>
      <c r="D11971" s="815">
        <f t="shared" si="780"/>
        <v>87</v>
      </c>
      <c r="E11971" s="815">
        <v>1992</v>
      </c>
    </row>
    <row r="11972" spans="1:5">
      <c r="A11972" s="816">
        <f t="shared" si="781"/>
        <v>33884</v>
      </c>
      <c r="B11972" s="815">
        <f t="shared" si="778"/>
        <v>281</v>
      </c>
      <c r="C11972" s="815">
        <f t="shared" si="779"/>
        <v>86</v>
      </c>
      <c r="D11972" s="815">
        <f t="shared" si="780"/>
        <v>86</v>
      </c>
      <c r="E11972" s="815">
        <v>1992</v>
      </c>
    </row>
    <row r="11973" spans="1:5">
      <c r="A11973" s="816">
        <f t="shared" si="781"/>
        <v>33885</v>
      </c>
      <c r="B11973" s="815">
        <f t="shared" si="778"/>
        <v>282</v>
      </c>
      <c r="C11973" s="815">
        <f t="shared" si="779"/>
        <v>85</v>
      </c>
      <c r="D11973" s="815">
        <f t="shared" si="780"/>
        <v>85</v>
      </c>
      <c r="E11973" s="815">
        <v>1992</v>
      </c>
    </row>
    <row r="11974" spans="1:5">
      <c r="A11974" s="816">
        <f t="shared" si="781"/>
        <v>33886</v>
      </c>
      <c r="B11974" s="815">
        <f t="shared" si="778"/>
        <v>283</v>
      </c>
      <c r="C11974" s="815">
        <f t="shared" si="779"/>
        <v>84</v>
      </c>
      <c r="D11974" s="815">
        <f t="shared" si="780"/>
        <v>84</v>
      </c>
      <c r="E11974" s="815">
        <v>1992</v>
      </c>
    </row>
    <row r="11975" spans="1:5">
      <c r="A11975" s="816">
        <f t="shared" si="781"/>
        <v>33887</v>
      </c>
      <c r="B11975" s="815">
        <f t="shared" si="778"/>
        <v>284</v>
      </c>
      <c r="C11975" s="815">
        <f t="shared" si="779"/>
        <v>83</v>
      </c>
      <c r="D11975" s="815">
        <f t="shared" si="780"/>
        <v>83</v>
      </c>
      <c r="E11975" s="815">
        <v>1992</v>
      </c>
    </row>
    <row r="11976" spans="1:5">
      <c r="A11976" s="816">
        <f t="shared" si="781"/>
        <v>33888</v>
      </c>
      <c r="B11976" s="815">
        <f t="shared" si="778"/>
        <v>285</v>
      </c>
      <c r="C11976" s="815">
        <f t="shared" si="779"/>
        <v>82</v>
      </c>
      <c r="D11976" s="815">
        <f t="shared" si="780"/>
        <v>82</v>
      </c>
      <c r="E11976" s="815">
        <v>1992</v>
      </c>
    </row>
    <row r="11977" spans="1:5">
      <c r="A11977" s="816">
        <f t="shared" si="781"/>
        <v>33889</v>
      </c>
      <c r="B11977" s="815">
        <f t="shared" si="778"/>
        <v>286</v>
      </c>
      <c r="C11977" s="815">
        <f t="shared" si="779"/>
        <v>81</v>
      </c>
      <c r="D11977" s="815">
        <f t="shared" si="780"/>
        <v>81</v>
      </c>
      <c r="E11977" s="815">
        <v>1992</v>
      </c>
    </row>
    <row r="11978" spans="1:5">
      <c r="A11978" s="816">
        <f t="shared" si="781"/>
        <v>33890</v>
      </c>
      <c r="B11978" s="815">
        <f t="shared" si="778"/>
        <v>287</v>
      </c>
      <c r="C11978" s="815">
        <f t="shared" si="779"/>
        <v>80</v>
      </c>
      <c r="D11978" s="815">
        <f t="shared" si="780"/>
        <v>80</v>
      </c>
      <c r="E11978" s="815">
        <v>1992</v>
      </c>
    </row>
    <row r="11979" spans="1:5">
      <c r="A11979" s="816">
        <f t="shared" si="781"/>
        <v>33891</v>
      </c>
      <c r="B11979" s="815">
        <f t="shared" si="778"/>
        <v>288</v>
      </c>
      <c r="C11979" s="815">
        <f t="shared" si="779"/>
        <v>79</v>
      </c>
      <c r="D11979" s="815">
        <f t="shared" si="780"/>
        <v>79</v>
      </c>
      <c r="E11979" s="815">
        <v>1992</v>
      </c>
    </row>
    <row r="11980" spans="1:5">
      <c r="A11980" s="816">
        <f t="shared" si="781"/>
        <v>33892</v>
      </c>
      <c r="B11980" s="815">
        <f t="shared" si="778"/>
        <v>289</v>
      </c>
      <c r="C11980" s="815">
        <f t="shared" si="779"/>
        <v>78</v>
      </c>
      <c r="D11980" s="815">
        <f t="shared" si="780"/>
        <v>78</v>
      </c>
      <c r="E11980" s="815">
        <v>1992</v>
      </c>
    </row>
    <row r="11981" spans="1:5">
      <c r="A11981" s="816">
        <f t="shared" si="781"/>
        <v>33893</v>
      </c>
      <c r="B11981" s="815">
        <f t="shared" si="778"/>
        <v>290</v>
      </c>
      <c r="C11981" s="815">
        <f t="shared" si="779"/>
        <v>77</v>
      </c>
      <c r="D11981" s="815">
        <f t="shared" si="780"/>
        <v>77</v>
      </c>
      <c r="E11981" s="815">
        <v>1992</v>
      </c>
    </row>
    <row r="11982" spans="1:5">
      <c r="A11982" s="816">
        <f t="shared" si="781"/>
        <v>33894</v>
      </c>
      <c r="B11982" s="815">
        <f t="shared" si="778"/>
        <v>291</v>
      </c>
      <c r="C11982" s="815">
        <f t="shared" si="779"/>
        <v>76</v>
      </c>
      <c r="D11982" s="815">
        <f t="shared" si="780"/>
        <v>76</v>
      </c>
      <c r="E11982" s="815">
        <v>1992</v>
      </c>
    </row>
    <row r="11983" spans="1:5">
      <c r="A11983" s="816">
        <f t="shared" si="781"/>
        <v>33895</v>
      </c>
      <c r="B11983" s="815">
        <f t="shared" si="778"/>
        <v>292</v>
      </c>
      <c r="C11983" s="815">
        <f t="shared" si="779"/>
        <v>75</v>
      </c>
      <c r="D11983" s="815">
        <f t="shared" si="780"/>
        <v>75</v>
      </c>
      <c r="E11983" s="815">
        <v>1992</v>
      </c>
    </row>
    <row r="11984" spans="1:5">
      <c r="A11984" s="816">
        <f t="shared" si="781"/>
        <v>33896</v>
      </c>
      <c r="B11984" s="815">
        <f t="shared" si="778"/>
        <v>293</v>
      </c>
      <c r="C11984" s="815">
        <f t="shared" si="779"/>
        <v>74</v>
      </c>
      <c r="D11984" s="815">
        <f t="shared" si="780"/>
        <v>74</v>
      </c>
      <c r="E11984" s="815">
        <v>1992</v>
      </c>
    </row>
    <row r="11985" spans="1:5">
      <c r="A11985" s="816">
        <f t="shared" si="781"/>
        <v>33897</v>
      </c>
      <c r="B11985" s="815">
        <f t="shared" si="778"/>
        <v>294</v>
      </c>
      <c r="C11985" s="815">
        <f t="shared" si="779"/>
        <v>73</v>
      </c>
      <c r="D11985" s="815">
        <f t="shared" si="780"/>
        <v>73</v>
      </c>
      <c r="E11985" s="815">
        <v>1992</v>
      </c>
    </row>
    <row r="11986" spans="1:5">
      <c r="A11986" s="816">
        <f t="shared" si="781"/>
        <v>33898</v>
      </c>
      <c r="B11986" s="815">
        <f t="shared" si="778"/>
        <v>295</v>
      </c>
      <c r="C11986" s="815">
        <f t="shared" si="779"/>
        <v>72</v>
      </c>
      <c r="D11986" s="815">
        <f t="shared" si="780"/>
        <v>72</v>
      </c>
      <c r="E11986" s="815">
        <v>1992</v>
      </c>
    </row>
    <row r="11987" spans="1:5">
      <c r="A11987" s="816">
        <f t="shared" si="781"/>
        <v>33899</v>
      </c>
      <c r="B11987" s="815">
        <f t="shared" si="778"/>
        <v>296</v>
      </c>
      <c r="C11987" s="815">
        <f t="shared" si="779"/>
        <v>71</v>
      </c>
      <c r="D11987" s="815">
        <f t="shared" si="780"/>
        <v>71</v>
      </c>
      <c r="E11987" s="815">
        <v>1992</v>
      </c>
    </row>
    <row r="11988" spans="1:5">
      <c r="A11988" s="816">
        <f t="shared" si="781"/>
        <v>33900</v>
      </c>
      <c r="B11988" s="815">
        <f t="shared" si="778"/>
        <v>297</v>
      </c>
      <c r="C11988" s="815">
        <f t="shared" si="779"/>
        <v>70</v>
      </c>
      <c r="D11988" s="815">
        <f t="shared" si="780"/>
        <v>70</v>
      </c>
      <c r="E11988" s="815">
        <v>1992</v>
      </c>
    </row>
    <row r="11989" spans="1:5">
      <c r="A11989" s="816">
        <f t="shared" si="781"/>
        <v>33901</v>
      </c>
      <c r="B11989" s="815">
        <f t="shared" si="778"/>
        <v>298</v>
      </c>
      <c r="C11989" s="815">
        <f t="shared" si="779"/>
        <v>69</v>
      </c>
      <c r="D11989" s="815">
        <f t="shared" si="780"/>
        <v>69</v>
      </c>
      <c r="E11989" s="815">
        <v>1992</v>
      </c>
    </row>
    <row r="11990" spans="1:5">
      <c r="A11990" s="816">
        <f t="shared" si="781"/>
        <v>33902</v>
      </c>
      <c r="B11990" s="815">
        <f t="shared" si="778"/>
        <v>299</v>
      </c>
      <c r="C11990" s="815">
        <f t="shared" si="779"/>
        <v>68</v>
      </c>
      <c r="D11990" s="815">
        <f t="shared" si="780"/>
        <v>68</v>
      </c>
      <c r="E11990" s="815">
        <v>1992</v>
      </c>
    </row>
    <row r="11991" spans="1:5">
      <c r="A11991" s="816">
        <f t="shared" si="781"/>
        <v>33903</v>
      </c>
      <c r="B11991" s="815">
        <f t="shared" si="778"/>
        <v>300</v>
      </c>
      <c r="C11991" s="815">
        <f t="shared" si="779"/>
        <v>67</v>
      </c>
      <c r="D11991" s="815">
        <f t="shared" si="780"/>
        <v>67</v>
      </c>
      <c r="E11991" s="815">
        <v>1992</v>
      </c>
    </row>
    <row r="11992" spans="1:5">
      <c r="A11992" s="816">
        <f t="shared" si="781"/>
        <v>33904</v>
      </c>
      <c r="B11992" s="815">
        <f t="shared" si="778"/>
        <v>301</v>
      </c>
      <c r="C11992" s="815">
        <f t="shared" si="779"/>
        <v>66</v>
      </c>
      <c r="D11992" s="815">
        <f t="shared" si="780"/>
        <v>66</v>
      </c>
      <c r="E11992" s="815">
        <v>1992</v>
      </c>
    </row>
    <row r="11993" spans="1:5">
      <c r="A11993" s="816">
        <f t="shared" si="781"/>
        <v>33905</v>
      </c>
      <c r="B11993" s="815">
        <f t="shared" si="778"/>
        <v>302</v>
      </c>
      <c r="C11993" s="815">
        <f t="shared" si="779"/>
        <v>65</v>
      </c>
      <c r="D11993" s="815">
        <f t="shared" si="780"/>
        <v>65</v>
      </c>
      <c r="E11993" s="815">
        <v>1992</v>
      </c>
    </row>
    <row r="11994" spans="1:5">
      <c r="A11994" s="816">
        <f t="shared" si="781"/>
        <v>33906</v>
      </c>
      <c r="B11994" s="815">
        <f t="shared" si="778"/>
        <v>303</v>
      </c>
      <c r="C11994" s="815">
        <f t="shared" si="779"/>
        <v>64</v>
      </c>
      <c r="D11994" s="815">
        <f t="shared" si="780"/>
        <v>64</v>
      </c>
      <c r="E11994" s="815">
        <v>1992</v>
      </c>
    </row>
    <row r="11995" spans="1:5">
      <c r="A11995" s="816">
        <f t="shared" si="781"/>
        <v>33907</v>
      </c>
      <c r="B11995" s="815">
        <f t="shared" si="778"/>
        <v>304</v>
      </c>
      <c r="C11995" s="815">
        <f t="shared" si="779"/>
        <v>63</v>
      </c>
      <c r="D11995" s="815">
        <f t="shared" si="780"/>
        <v>63</v>
      </c>
      <c r="E11995" s="815">
        <v>1992</v>
      </c>
    </row>
    <row r="11996" spans="1:5">
      <c r="A11996" s="816">
        <f t="shared" si="781"/>
        <v>33908</v>
      </c>
      <c r="B11996" s="815">
        <f t="shared" si="778"/>
        <v>305</v>
      </c>
      <c r="C11996" s="815">
        <f t="shared" si="779"/>
        <v>62</v>
      </c>
      <c r="D11996" s="815">
        <f t="shared" si="780"/>
        <v>62</v>
      </c>
      <c r="E11996" s="815">
        <v>1992</v>
      </c>
    </row>
    <row r="11997" spans="1:5">
      <c r="A11997" s="816">
        <f t="shared" si="781"/>
        <v>33909</v>
      </c>
      <c r="B11997" s="815">
        <f t="shared" si="778"/>
        <v>306</v>
      </c>
      <c r="C11997" s="815">
        <f t="shared" si="779"/>
        <v>61</v>
      </c>
      <c r="D11997" s="815">
        <f t="shared" si="780"/>
        <v>61</v>
      </c>
      <c r="E11997" s="815">
        <v>1992</v>
      </c>
    </row>
    <row r="11998" spans="1:5">
      <c r="A11998" s="816">
        <f t="shared" si="781"/>
        <v>33910</v>
      </c>
      <c r="B11998" s="815">
        <f t="shared" si="778"/>
        <v>307</v>
      </c>
      <c r="C11998" s="815">
        <f t="shared" si="779"/>
        <v>60</v>
      </c>
      <c r="D11998" s="815">
        <f t="shared" si="780"/>
        <v>60</v>
      </c>
      <c r="E11998" s="815">
        <v>1992</v>
      </c>
    </row>
    <row r="11999" spans="1:5">
      <c r="A11999" s="816">
        <f t="shared" si="781"/>
        <v>33911</v>
      </c>
      <c r="B11999" s="815">
        <f t="shared" si="778"/>
        <v>308</v>
      </c>
      <c r="C11999" s="815">
        <f t="shared" si="779"/>
        <v>59</v>
      </c>
      <c r="D11999" s="815">
        <f t="shared" si="780"/>
        <v>59</v>
      </c>
      <c r="E11999" s="815">
        <v>1992</v>
      </c>
    </row>
    <row r="12000" spans="1:5">
      <c r="A12000" s="816">
        <f t="shared" si="781"/>
        <v>33912</v>
      </c>
      <c r="B12000" s="815">
        <f t="shared" si="778"/>
        <v>309</v>
      </c>
      <c r="C12000" s="815">
        <f t="shared" si="779"/>
        <v>58</v>
      </c>
      <c r="D12000" s="815">
        <f t="shared" si="780"/>
        <v>58</v>
      </c>
      <c r="E12000" s="815">
        <v>1992</v>
      </c>
    </row>
    <row r="12001" spans="1:5">
      <c r="A12001" s="816">
        <f t="shared" si="781"/>
        <v>33913</v>
      </c>
      <c r="B12001" s="815">
        <f t="shared" si="778"/>
        <v>310</v>
      </c>
      <c r="C12001" s="815">
        <f t="shared" si="779"/>
        <v>57</v>
      </c>
      <c r="D12001" s="815">
        <f t="shared" si="780"/>
        <v>57</v>
      </c>
      <c r="E12001" s="815">
        <v>1992</v>
      </c>
    </row>
    <row r="12002" spans="1:5">
      <c r="A12002" s="816">
        <f t="shared" si="781"/>
        <v>33914</v>
      </c>
      <c r="B12002" s="815">
        <f t="shared" si="778"/>
        <v>311</v>
      </c>
      <c r="C12002" s="815">
        <f t="shared" si="779"/>
        <v>56</v>
      </c>
      <c r="D12002" s="815">
        <f t="shared" si="780"/>
        <v>56</v>
      </c>
      <c r="E12002" s="815">
        <v>1992</v>
      </c>
    </row>
    <row r="12003" spans="1:5">
      <c r="A12003" s="816">
        <f t="shared" si="781"/>
        <v>33915</v>
      </c>
      <c r="B12003" s="815">
        <f t="shared" si="778"/>
        <v>312</v>
      </c>
      <c r="C12003" s="815">
        <f t="shared" si="779"/>
        <v>55</v>
      </c>
      <c r="D12003" s="815">
        <f t="shared" si="780"/>
        <v>55</v>
      </c>
      <c r="E12003" s="815">
        <v>1992</v>
      </c>
    </row>
    <row r="12004" spans="1:5">
      <c r="A12004" s="816">
        <f t="shared" si="781"/>
        <v>33916</v>
      </c>
      <c r="B12004" s="815">
        <f t="shared" si="778"/>
        <v>313</v>
      </c>
      <c r="C12004" s="815">
        <f t="shared" si="779"/>
        <v>54</v>
      </c>
      <c r="D12004" s="815">
        <f t="shared" si="780"/>
        <v>54</v>
      </c>
      <c r="E12004" s="815">
        <v>1992</v>
      </c>
    </row>
    <row r="12005" spans="1:5">
      <c r="A12005" s="816">
        <f t="shared" si="781"/>
        <v>33917</v>
      </c>
      <c r="B12005" s="815">
        <f t="shared" si="778"/>
        <v>314</v>
      </c>
      <c r="C12005" s="815">
        <f t="shared" si="779"/>
        <v>53</v>
      </c>
      <c r="D12005" s="815">
        <f t="shared" si="780"/>
        <v>53</v>
      </c>
      <c r="E12005" s="815">
        <v>1992</v>
      </c>
    </row>
    <row r="12006" spans="1:5">
      <c r="A12006" s="816">
        <f t="shared" si="781"/>
        <v>33918</v>
      </c>
      <c r="B12006" s="815">
        <f t="shared" si="778"/>
        <v>315</v>
      </c>
      <c r="C12006" s="815">
        <f t="shared" si="779"/>
        <v>52</v>
      </c>
      <c r="D12006" s="815">
        <f t="shared" si="780"/>
        <v>52</v>
      </c>
      <c r="E12006" s="815">
        <v>1992</v>
      </c>
    </row>
    <row r="12007" spans="1:5">
      <c r="A12007" s="816">
        <f t="shared" si="781"/>
        <v>33919</v>
      </c>
      <c r="B12007" s="815">
        <f t="shared" si="778"/>
        <v>316</v>
      </c>
      <c r="C12007" s="815">
        <f t="shared" si="779"/>
        <v>51</v>
      </c>
      <c r="D12007" s="815">
        <f t="shared" si="780"/>
        <v>51</v>
      </c>
      <c r="E12007" s="815">
        <v>1992</v>
      </c>
    </row>
    <row r="12008" spans="1:5">
      <c r="A12008" s="816">
        <f t="shared" si="781"/>
        <v>33920</v>
      </c>
      <c r="B12008" s="815">
        <f t="shared" si="778"/>
        <v>317</v>
      </c>
      <c r="C12008" s="815">
        <f t="shared" si="779"/>
        <v>50</v>
      </c>
      <c r="D12008" s="815">
        <f t="shared" si="780"/>
        <v>50</v>
      </c>
      <c r="E12008" s="815">
        <v>1992</v>
      </c>
    </row>
    <row r="12009" spans="1:5">
      <c r="A12009" s="816">
        <f t="shared" si="781"/>
        <v>33921</v>
      </c>
      <c r="B12009" s="815">
        <f t="shared" si="778"/>
        <v>318</v>
      </c>
      <c r="C12009" s="815">
        <f t="shared" si="779"/>
        <v>49</v>
      </c>
      <c r="D12009" s="815">
        <f t="shared" si="780"/>
        <v>49</v>
      </c>
      <c r="E12009" s="815">
        <v>1992</v>
      </c>
    </row>
    <row r="12010" spans="1:5">
      <c r="A12010" s="816">
        <f t="shared" si="781"/>
        <v>33922</v>
      </c>
      <c r="B12010" s="815">
        <f t="shared" si="778"/>
        <v>319</v>
      </c>
      <c r="C12010" s="815">
        <f t="shared" si="779"/>
        <v>48</v>
      </c>
      <c r="D12010" s="815">
        <f t="shared" si="780"/>
        <v>48</v>
      </c>
      <c r="E12010" s="815">
        <v>1992</v>
      </c>
    </row>
    <row r="12011" spans="1:5">
      <c r="A12011" s="816">
        <f t="shared" si="781"/>
        <v>33923</v>
      </c>
      <c r="B12011" s="815">
        <f t="shared" si="778"/>
        <v>320</v>
      </c>
      <c r="C12011" s="815">
        <f t="shared" si="779"/>
        <v>47</v>
      </c>
      <c r="D12011" s="815">
        <f t="shared" si="780"/>
        <v>47</v>
      </c>
      <c r="E12011" s="815">
        <v>1992</v>
      </c>
    </row>
    <row r="12012" spans="1:5">
      <c r="A12012" s="816">
        <f t="shared" si="781"/>
        <v>33924</v>
      </c>
      <c r="B12012" s="815">
        <f t="shared" si="778"/>
        <v>321</v>
      </c>
      <c r="C12012" s="815">
        <f t="shared" si="779"/>
        <v>46</v>
      </c>
      <c r="D12012" s="815">
        <f t="shared" si="780"/>
        <v>46</v>
      </c>
      <c r="E12012" s="815">
        <v>1992</v>
      </c>
    </row>
    <row r="12013" spans="1:5">
      <c r="A12013" s="816">
        <f t="shared" si="781"/>
        <v>33925</v>
      </c>
      <c r="B12013" s="815">
        <f t="shared" si="778"/>
        <v>322</v>
      </c>
      <c r="C12013" s="815">
        <f t="shared" si="779"/>
        <v>45</v>
      </c>
      <c r="D12013" s="815">
        <f t="shared" si="780"/>
        <v>45</v>
      </c>
      <c r="E12013" s="815">
        <v>1992</v>
      </c>
    </row>
    <row r="12014" spans="1:5">
      <c r="A12014" s="816">
        <f t="shared" si="781"/>
        <v>33926</v>
      </c>
      <c r="B12014" s="815">
        <f t="shared" ref="B12014:B12057" si="782">B12013+1</f>
        <v>323</v>
      </c>
      <c r="C12014" s="815">
        <f t="shared" ref="C12014:C12057" si="783">C12013-1</f>
        <v>44</v>
      </c>
      <c r="D12014" s="815">
        <f t="shared" ref="D12014:D12058" si="784">D12013-1</f>
        <v>44</v>
      </c>
      <c r="E12014" s="815">
        <v>1992</v>
      </c>
    </row>
    <row r="12015" spans="1:5">
      <c r="A12015" s="816">
        <f t="shared" si="781"/>
        <v>33927</v>
      </c>
      <c r="B12015" s="815">
        <f t="shared" si="782"/>
        <v>324</v>
      </c>
      <c r="C12015" s="815">
        <f t="shared" si="783"/>
        <v>43</v>
      </c>
      <c r="D12015" s="815">
        <f t="shared" si="784"/>
        <v>43</v>
      </c>
      <c r="E12015" s="815">
        <v>1992</v>
      </c>
    </row>
    <row r="12016" spans="1:5">
      <c r="A12016" s="816">
        <f t="shared" si="781"/>
        <v>33928</v>
      </c>
      <c r="B12016" s="815">
        <f t="shared" si="782"/>
        <v>325</v>
      </c>
      <c r="C12016" s="815">
        <f t="shared" si="783"/>
        <v>42</v>
      </c>
      <c r="D12016" s="815">
        <f t="shared" si="784"/>
        <v>42</v>
      </c>
      <c r="E12016" s="815">
        <v>1992</v>
      </c>
    </row>
    <row r="12017" spans="1:5">
      <c r="A12017" s="816">
        <f t="shared" si="781"/>
        <v>33929</v>
      </c>
      <c r="B12017" s="815">
        <f t="shared" si="782"/>
        <v>326</v>
      </c>
      <c r="C12017" s="815">
        <f t="shared" si="783"/>
        <v>41</v>
      </c>
      <c r="D12017" s="815">
        <f t="shared" si="784"/>
        <v>41</v>
      </c>
      <c r="E12017" s="815">
        <v>1992</v>
      </c>
    </row>
    <row r="12018" spans="1:5">
      <c r="A12018" s="816">
        <f t="shared" si="781"/>
        <v>33930</v>
      </c>
      <c r="B12018" s="815">
        <f t="shared" si="782"/>
        <v>327</v>
      </c>
      <c r="C12018" s="815">
        <f t="shared" si="783"/>
        <v>40</v>
      </c>
      <c r="D12018" s="815">
        <f t="shared" si="784"/>
        <v>40</v>
      </c>
      <c r="E12018" s="815">
        <v>1992</v>
      </c>
    </row>
    <row r="12019" spans="1:5">
      <c r="A12019" s="816">
        <f t="shared" ref="A12019:A12082" si="785">A12018+1</f>
        <v>33931</v>
      </c>
      <c r="B12019" s="815">
        <f t="shared" si="782"/>
        <v>328</v>
      </c>
      <c r="C12019" s="815">
        <f t="shared" si="783"/>
        <v>39</v>
      </c>
      <c r="D12019" s="815">
        <f t="shared" si="784"/>
        <v>39</v>
      </c>
      <c r="E12019" s="815">
        <v>1992</v>
      </c>
    </row>
    <row r="12020" spans="1:5">
      <c r="A12020" s="816">
        <f t="shared" si="785"/>
        <v>33932</v>
      </c>
      <c r="B12020" s="815">
        <f t="shared" si="782"/>
        <v>329</v>
      </c>
      <c r="C12020" s="815">
        <f t="shared" si="783"/>
        <v>38</v>
      </c>
      <c r="D12020" s="815">
        <f t="shared" si="784"/>
        <v>38</v>
      </c>
      <c r="E12020" s="815">
        <v>1992</v>
      </c>
    </row>
    <row r="12021" spans="1:5">
      <c r="A12021" s="816">
        <f t="shared" si="785"/>
        <v>33933</v>
      </c>
      <c r="B12021" s="815">
        <f t="shared" si="782"/>
        <v>330</v>
      </c>
      <c r="C12021" s="815">
        <f t="shared" si="783"/>
        <v>37</v>
      </c>
      <c r="D12021" s="815">
        <f t="shared" si="784"/>
        <v>37</v>
      </c>
      <c r="E12021" s="815">
        <v>1992</v>
      </c>
    </row>
    <row r="12022" spans="1:5">
      <c r="A12022" s="816">
        <f t="shared" si="785"/>
        <v>33934</v>
      </c>
      <c r="B12022" s="815">
        <f t="shared" si="782"/>
        <v>331</v>
      </c>
      <c r="C12022" s="815">
        <f t="shared" si="783"/>
        <v>36</v>
      </c>
      <c r="D12022" s="815">
        <f t="shared" si="784"/>
        <v>36</v>
      </c>
      <c r="E12022" s="815">
        <v>1992</v>
      </c>
    </row>
    <row r="12023" spans="1:5">
      <c r="A12023" s="816">
        <f t="shared" si="785"/>
        <v>33935</v>
      </c>
      <c r="B12023" s="815">
        <f t="shared" si="782"/>
        <v>332</v>
      </c>
      <c r="C12023" s="815">
        <f t="shared" si="783"/>
        <v>35</v>
      </c>
      <c r="D12023" s="815">
        <f t="shared" si="784"/>
        <v>35</v>
      </c>
      <c r="E12023" s="815">
        <v>1992</v>
      </c>
    </row>
    <row r="12024" spans="1:5">
      <c r="A12024" s="816">
        <f t="shared" si="785"/>
        <v>33936</v>
      </c>
      <c r="B12024" s="815">
        <f t="shared" si="782"/>
        <v>333</v>
      </c>
      <c r="C12024" s="815">
        <f t="shared" si="783"/>
        <v>34</v>
      </c>
      <c r="D12024" s="815">
        <f t="shared" si="784"/>
        <v>34</v>
      </c>
      <c r="E12024" s="815">
        <v>1992</v>
      </c>
    </row>
    <row r="12025" spans="1:5">
      <c r="A12025" s="816">
        <f t="shared" si="785"/>
        <v>33937</v>
      </c>
      <c r="B12025" s="815">
        <f t="shared" si="782"/>
        <v>334</v>
      </c>
      <c r="C12025" s="815">
        <f t="shared" si="783"/>
        <v>33</v>
      </c>
      <c r="D12025" s="815">
        <f t="shared" si="784"/>
        <v>33</v>
      </c>
      <c r="E12025" s="815">
        <v>1992</v>
      </c>
    </row>
    <row r="12026" spans="1:5">
      <c r="A12026" s="816">
        <f t="shared" si="785"/>
        <v>33938</v>
      </c>
      <c r="B12026" s="815">
        <f t="shared" si="782"/>
        <v>335</v>
      </c>
      <c r="C12026" s="815">
        <f t="shared" si="783"/>
        <v>32</v>
      </c>
      <c r="D12026" s="815">
        <f t="shared" si="784"/>
        <v>32</v>
      </c>
      <c r="E12026" s="815">
        <v>1992</v>
      </c>
    </row>
    <row r="12027" spans="1:5">
      <c r="A12027" s="816">
        <f t="shared" si="785"/>
        <v>33939</v>
      </c>
      <c r="B12027" s="815">
        <f t="shared" si="782"/>
        <v>336</v>
      </c>
      <c r="C12027" s="815">
        <f t="shared" si="783"/>
        <v>31</v>
      </c>
      <c r="D12027" s="815">
        <f t="shared" si="784"/>
        <v>31</v>
      </c>
      <c r="E12027" s="815">
        <v>1992</v>
      </c>
    </row>
    <row r="12028" spans="1:5">
      <c r="A12028" s="816">
        <f t="shared" si="785"/>
        <v>33940</v>
      </c>
      <c r="B12028" s="815">
        <f t="shared" si="782"/>
        <v>337</v>
      </c>
      <c r="C12028" s="815">
        <f t="shared" si="783"/>
        <v>30</v>
      </c>
      <c r="D12028" s="815">
        <f t="shared" si="784"/>
        <v>30</v>
      </c>
      <c r="E12028" s="815">
        <v>1992</v>
      </c>
    </row>
    <row r="12029" spans="1:5">
      <c r="A12029" s="816">
        <f t="shared" si="785"/>
        <v>33941</v>
      </c>
      <c r="B12029" s="815">
        <f t="shared" si="782"/>
        <v>338</v>
      </c>
      <c r="C12029" s="815">
        <f t="shared" si="783"/>
        <v>29</v>
      </c>
      <c r="D12029" s="815">
        <f t="shared" si="784"/>
        <v>29</v>
      </c>
      <c r="E12029" s="815">
        <v>1992</v>
      </c>
    </row>
    <row r="12030" spans="1:5">
      <c r="A12030" s="816">
        <f t="shared" si="785"/>
        <v>33942</v>
      </c>
      <c r="B12030" s="815">
        <f t="shared" si="782"/>
        <v>339</v>
      </c>
      <c r="C12030" s="815">
        <f t="shared" si="783"/>
        <v>28</v>
      </c>
      <c r="D12030" s="815">
        <f t="shared" si="784"/>
        <v>28</v>
      </c>
      <c r="E12030" s="815">
        <v>1992</v>
      </c>
    </row>
    <row r="12031" spans="1:5">
      <c r="A12031" s="816">
        <f t="shared" si="785"/>
        <v>33943</v>
      </c>
      <c r="B12031" s="815">
        <f t="shared" si="782"/>
        <v>340</v>
      </c>
      <c r="C12031" s="815">
        <f t="shared" si="783"/>
        <v>27</v>
      </c>
      <c r="D12031" s="815">
        <f t="shared" si="784"/>
        <v>27</v>
      </c>
      <c r="E12031" s="815">
        <v>1992</v>
      </c>
    </row>
    <row r="12032" spans="1:5">
      <c r="A12032" s="816">
        <f t="shared" si="785"/>
        <v>33944</v>
      </c>
      <c r="B12032" s="815">
        <f t="shared" si="782"/>
        <v>341</v>
      </c>
      <c r="C12032" s="815">
        <f t="shared" si="783"/>
        <v>26</v>
      </c>
      <c r="D12032" s="815">
        <f t="shared" si="784"/>
        <v>26</v>
      </c>
      <c r="E12032" s="815">
        <v>1992</v>
      </c>
    </row>
    <row r="12033" spans="1:5">
      <c r="A12033" s="816">
        <f t="shared" si="785"/>
        <v>33945</v>
      </c>
      <c r="B12033" s="815">
        <f t="shared" si="782"/>
        <v>342</v>
      </c>
      <c r="C12033" s="815">
        <f t="shared" si="783"/>
        <v>25</v>
      </c>
      <c r="D12033" s="815">
        <f t="shared" si="784"/>
        <v>25</v>
      </c>
      <c r="E12033" s="815">
        <v>1992</v>
      </c>
    </row>
    <row r="12034" spans="1:5">
      <c r="A12034" s="816">
        <f t="shared" si="785"/>
        <v>33946</v>
      </c>
      <c r="B12034" s="815">
        <f t="shared" si="782"/>
        <v>343</v>
      </c>
      <c r="C12034" s="815">
        <f t="shared" si="783"/>
        <v>24</v>
      </c>
      <c r="D12034" s="815">
        <f t="shared" si="784"/>
        <v>24</v>
      </c>
      <c r="E12034" s="815">
        <v>1992</v>
      </c>
    </row>
    <row r="12035" spans="1:5">
      <c r="A12035" s="816">
        <f t="shared" si="785"/>
        <v>33947</v>
      </c>
      <c r="B12035" s="815">
        <f t="shared" si="782"/>
        <v>344</v>
      </c>
      <c r="C12035" s="815">
        <f t="shared" si="783"/>
        <v>23</v>
      </c>
      <c r="D12035" s="815">
        <f t="shared" si="784"/>
        <v>23</v>
      </c>
      <c r="E12035" s="815">
        <v>1992</v>
      </c>
    </row>
    <row r="12036" spans="1:5">
      <c r="A12036" s="816">
        <f t="shared" si="785"/>
        <v>33948</v>
      </c>
      <c r="B12036" s="815">
        <f t="shared" si="782"/>
        <v>345</v>
      </c>
      <c r="C12036" s="815">
        <f t="shared" si="783"/>
        <v>22</v>
      </c>
      <c r="D12036" s="815">
        <f t="shared" si="784"/>
        <v>22</v>
      </c>
      <c r="E12036" s="815">
        <v>1992</v>
      </c>
    </row>
    <row r="12037" spans="1:5">
      <c r="A12037" s="816">
        <f t="shared" si="785"/>
        <v>33949</v>
      </c>
      <c r="B12037" s="815">
        <f t="shared" si="782"/>
        <v>346</v>
      </c>
      <c r="C12037" s="815">
        <f t="shared" si="783"/>
        <v>21</v>
      </c>
      <c r="D12037" s="815">
        <f t="shared" si="784"/>
        <v>21</v>
      </c>
      <c r="E12037" s="815">
        <v>1992</v>
      </c>
    </row>
    <row r="12038" spans="1:5">
      <c r="A12038" s="816">
        <f t="shared" si="785"/>
        <v>33950</v>
      </c>
      <c r="B12038" s="815">
        <f t="shared" si="782"/>
        <v>347</v>
      </c>
      <c r="C12038" s="815">
        <f t="shared" si="783"/>
        <v>20</v>
      </c>
      <c r="D12038" s="815">
        <f t="shared" si="784"/>
        <v>20</v>
      </c>
      <c r="E12038" s="815">
        <v>1992</v>
      </c>
    </row>
    <row r="12039" spans="1:5">
      <c r="A12039" s="816">
        <f t="shared" si="785"/>
        <v>33951</v>
      </c>
      <c r="B12039" s="815">
        <f t="shared" si="782"/>
        <v>348</v>
      </c>
      <c r="C12039" s="815">
        <f t="shared" si="783"/>
        <v>19</v>
      </c>
      <c r="D12039" s="815">
        <f t="shared" si="784"/>
        <v>19</v>
      </c>
      <c r="E12039" s="815">
        <v>1992</v>
      </c>
    </row>
    <row r="12040" spans="1:5">
      <c r="A12040" s="816">
        <f t="shared" si="785"/>
        <v>33952</v>
      </c>
      <c r="B12040" s="815">
        <f t="shared" si="782"/>
        <v>349</v>
      </c>
      <c r="C12040" s="815">
        <f t="shared" si="783"/>
        <v>18</v>
      </c>
      <c r="D12040" s="815">
        <f t="shared" si="784"/>
        <v>18</v>
      </c>
      <c r="E12040" s="815">
        <v>1992</v>
      </c>
    </row>
    <row r="12041" spans="1:5">
      <c r="A12041" s="816">
        <f t="shared" si="785"/>
        <v>33953</v>
      </c>
      <c r="B12041" s="815">
        <f t="shared" si="782"/>
        <v>350</v>
      </c>
      <c r="C12041" s="815">
        <f t="shared" si="783"/>
        <v>17</v>
      </c>
      <c r="D12041" s="815">
        <f t="shared" si="784"/>
        <v>17</v>
      </c>
      <c r="E12041" s="815">
        <v>1992</v>
      </c>
    </row>
    <row r="12042" spans="1:5">
      <c r="A12042" s="816">
        <f t="shared" si="785"/>
        <v>33954</v>
      </c>
      <c r="B12042" s="815">
        <f t="shared" si="782"/>
        <v>351</v>
      </c>
      <c r="C12042" s="815">
        <f t="shared" si="783"/>
        <v>16</v>
      </c>
      <c r="D12042" s="815">
        <f t="shared" si="784"/>
        <v>16</v>
      </c>
      <c r="E12042" s="815">
        <v>1992</v>
      </c>
    </row>
    <row r="12043" spans="1:5">
      <c r="A12043" s="816">
        <f t="shared" si="785"/>
        <v>33955</v>
      </c>
      <c r="B12043" s="815">
        <f t="shared" si="782"/>
        <v>352</v>
      </c>
      <c r="C12043" s="815">
        <f t="shared" si="783"/>
        <v>15</v>
      </c>
      <c r="D12043" s="815">
        <f t="shared" si="784"/>
        <v>15</v>
      </c>
      <c r="E12043" s="815">
        <v>1992</v>
      </c>
    </row>
    <row r="12044" spans="1:5">
      <c r="A12044" s="816">
        <f t="shared" si="785"/>
        <v>33956</v>
      </c>
      <c r="B12044" s="815">
        <f t="shared" si="782"/>
        <v>353</v>
      </c>
      <c r="C12044" s="815">
        <f t="shared" si="783"/>
        <v>14</v>
      </c>
      <c r="D12044" s="815">
        <f t="shared" si="784"/>
        <v>14</v>
      </c>
      <c r="E12044" s="815">
        <v>1992</v>
      </c>
    </row>
    <row r="12045" spans="1:5">
      <c r="A12045" s="816">
        <f t="shared" si="785"/>
        <v>33957</v>
      </c>
      <c r="B12045" s="815">
        <f t="shared" si="782"/>
        <v>354</v>
      </c>
      <c r="C12045" s="815">
        <f t="shared" si="783"/>
        <v>13</v>
      </c>
      <c r="D12045" s="815">
        <f t="shared" si="784"/>
        <v>13</v>
      </c>
      <c r="E12045" s="815">
        <v>1992</v>
      </c>
    </row>
    <row r="12046" spans="1:5">
      <c r="A12046" s="816">
        <f t="shared" si="785"/>
        <v>33958</v>
      </c>
      <c r="B12046" s="815">
        <f t="shared" si="782"/>
        <v>355</v>
      </c>
      <c r="C12046" s="815">
        <f t="shared" si="783"/>
        <v>12</v>
      </c>
      <c r="D12046" s="815">
        <f t="shared" si="784"/>
        <v>12</v>
      </c>
      <c r="E12046" s="815">
        <v>1992</v>
      </c>
    </row>
    <row r="12047" spans="1:5">
      <c r="A12047" s="816">
        <f t="shared" si="785"/>
        <v>33959</v>
      </c>
      <c r="B12047" s="815">
        <f t="shared" si="782"/>
        <v>356</v>
      </c>
      <c r="C12047" s="815">
        <f t="shared" si="783"/>
        <v>11</v>
      </c>
      <c r="D12047" s="815">
        <f t="shared" si="784"/>
        <v>11</v>
      </c>
      <c r="E12047" s="815">
        <v>1992</v>
      </c>
    </row>
    <row r="12048" spans="1:5">
      <c r="A12048" s="816">
        <f t="shared" si="785"/>
        <v>33960</v>
      </c>
      <c r="B12048" s="815">
        <f t="shared" si="782"/>
        <v>357</v>
      </c>
      <c r="C12048" s="815">
        <f t="shared" si="783"/>
        <v>10</v>
      </c>
      <c r="D12048" s="815">
        <f t="shared" si="784"/>
        <v>10</v>
      </c>
      <c r="E12048" s="815">
        <v>1992</v>
      </c>
    </row>
    <row r="12049" spans="1:5">
      <c r="A12049" s="816">
        <f t="shared" si="785"/>
        <v>33961</v>
      </c>
      <c r="B12049" s="815">
        <f t="shared" si="782"/>
        <v>358</v>
      </c>
      <c r="C12049" s="815">
        <f t="shared" si="783"/>
        <v>9</v>
      </c>
      <c r="D12049" s="815">
        <f t="shared" si="784"/>
        <v>9</v>
      </c>
      <c r="E12049" s="815">
        <v>1992</v>
      </c>
    </row>
    <row r="12050" spans="1:5">
      <c r="A12050" s="816">
        <f t="shared" si="785"/>
        <v>33962</v>
      </c>
      <c r="B12050" s="815">
        <f t="shared" si="782"/>
        <v>359</v>
      </c>
      <c r="C12050" s="815">
        <f t="shared" si="783"/>
        <v>8</v>
      </c>
      <c r="D12050" s="815">
        <f t="shared" si="784"/>
        <v>8</v>
      </c>
      <c r="E12050" s="815">
        <v>1992</v>
      </c>
    </row>
    <row r="12051" spans="1:5">
      <c r="A12051" s="816">
        <f t="shared" si="785"/>
        <v>33963</v>
      </c>
      <c r="B12051" s="815">
        <f t="shared" si="782"/>
        <v>360</v>
      </c>
      <c r="C12051" s="815">
        <f t="shared" si="783"/>
        <v>7</v>
      </c>
      <c r="D12051" s="815">
        <f t="shared" si="784"/>
        <v>7</v>
      </c>
      <c r="E12051" s="815">
        <v>1992</v>
      </c>
    </row>
    <row r="12052" spans="1:5">
      <c r="A12052" s="816">
        <f t="shared" si="785"/>
        <v>33964</v>
      </c>
      <c r="B12052" s="815">
        <f t="shared" si="782"/>
        <v>361</v>
      </c>
      <c r="C12052" s="815">
        <f t="shared" si="783"/>
        <v>6</v>
      </c>
      <c r="D12052" s="815">
        <f t="shared" si="784"/>
        <v>6</v>
      </c>
      <c r="E12052" s="815">
        <v>1992</v>
      </c>
    </row>
    <row r="12053" spans="1:5">
      <c r="A12053" s="816">
        <f t="shared" si="785"/>
        <v>33965</v>
      </c>
      <c r="B12053" s="815">
        <f t="shared" si="782"/>
        <v>362</v>
      </c>
      <c r="C12053" s="815">
        <f t="shared" si="783"/>
        <v>5</v>
      </c>
      <c r="D12053" s="815">
        <f t="shared" si="784"/>
        <v>5</v>
      </c>
      <c r="E12053" s="815">
        <v>1992</v>
      </c>
    </row>
    <row r="12054" spans="1:5">
      <c r="A12054" s="816">
        <f t="shared" si="785"/>
        <v>33966</v>
      </c>
      <c r="B12054" s="815">
        <f t="shared" si="782"/>
        <v>363</v>
      </c>
      <c r="C12054" s="815">
        <f t="shared" si="783"/>
        <v>4</v>
      </c>
      <c r="D12054" s="815">
        <f t="shared" si="784"/>
        <v>4</v>
      </c>
      <c r="E12054" s="815">
        <v>1992</v>
      </c>
    </row>
    <row r="12055" spans="1:5">
      <c r="A12055" s="816">
        <f t="shared" si="785"/>
        <v>33967</v>
      </c>
      <c r="B12055" s="815">
        <f t="shared" si="782"/>
        <v>364</v>
      </c>
      <c r="C12055" s="815">
        <f t="shared" si="783"/>
        <v>3</v>
      </c>
      <c r="D12055" s="815">
        <f t="shared" si="784"/>
        <v>3</v>
      </c>
      <c r="E12055" s="815">
        <v>1992</v>
      </c>
    </row>
    <row r="12056" spans="1:5">
      <c r="A12056" s="816">
        <f t="shared" si="785"/>
        <v>33968</v>
      </c>
      <c r="B12056" s="815">
        <f t="shared" si="782"/>
        <v>365</v>
      </c>
      <c r="C12056" s="815">
        <f t="shared" si="783"/>
        <v>2</v>
      </c>
      <c r="D12056" s="815">
        <f t="shared" si="784"/>
        <v>2</v>
      </c>
      <c r="E12056" s="815">
        <v>1992</v>
      </c>
    </row>
    <row r="12057" spans="1:5">
      <c r="A12057" s="816">
        <f t="shared" si="785"/>
        <v>33969</v>
      </c>
      <c r="B12057" s="815">
        <f t="shared" si="782"/>
        <v>366</v>
      </c>
      <c r="C12057" s="815">
        <f t="shared" si="783"/>
        <v>1</v>
      </c>
      <c r="D12057" s="815">
        <f t="shared" si="784"/>
        <v>1</v>
      </c>
      <c r="E12057" s="815">
        <v>1992</v>
      </c>
    </row>
    <row r="12058" spans="1:5">
      <c r="A12058" s="816">
        <f t="shared" si="785"/>
        <v>33970</v>
      </c>
      <c r="B12058" s="815">
        <v>1</v>
      </c>
      <c r="C12058" s="815">
        <v>365</v>
      </c>
      <c r="D12058" s="815">
        <f t="shared" si="784"/>
        <v>0</v>
      </c>
      <c r="E12058" s="815">
        <v>1993</v>
      </c>
    </row>
    <row r="12059" spans="1:5">
      <c r="A12059" s="816">
        <f t="shared" si="785"/>
        <v>33971</v>
      </c>
      <c r="B12059" s="815">
        <f>B12058+1</f>
        <v>2</v>
      </c>
      <c r="C12059" s="815">
        <f>C12058-1</f>
        <v>364</v>
      </c>
      <c r="D12059" s="815">
        <v>365</v>
      </c>
      <c r="E12059" s="815">
        <v>1993</v>
      </c>
    </row>
    <row r="12060" spans="1:5">
      <c r="A12060" s="816">
        <f t="shared" si="785"/>
        <v>33972</v>
      </c>
      <c r="B12060" s="815">
        <f t="shared" ref="B12060:B12123" si="786">B12059+1</f>
        <v>3</v>
      </c>
      <c r="C12060" s="815">
        <f t="shared" ref="C12060:C12123" si="787">C12059-1</f>
        <v>363</v>
      </c>
      <c r="D12060" s="815">
        <f t="shared" ref="D12060:D12123" si="788">D12059-1</f>
        <v>364</v>
      </c>
      <c r="E12060" s="815">
        <v>1993</v>
      </c>
    </row>
    <row r="12061" spans="1:5">
      <c r="A12061" s="816">
        <f t="shared" si="785"/>
        <v>33973</v>
      </c>
      <c r="B12061" s="815">
        <f t="shared" si="786"/>
        <v>4</v>
      </c>
      <c r="C12061" s="815">
        <f t="shared" si="787"/>
        <v>362</v>
      </c>
      <c r="D12061" s="815">
        <f t="shared" si="788"/>
        <v>363</v>
      </c>
      <c r="E12061" s="815">
        <v>1993</v>
      </c>
    </row>
    <row r="12062" spans="1:5">
      <c r="A12062" s="816">
        <f t="shared" si="785"/>
        <v>33974</v>
      </c>
      <c r="B12062" s="815">
        <f t="shared" si="786"/>
        <v>5</v>
      </c>
      <c r="C12062" s="815">
        <f t="shared" si="787"/>
        <v>361</v>
      </c>
      <c r="D12062" s="815">
        <f t="shared" si="788"/>
        <v>362</v>
      </c>
      <c r="E12062" s="815">
        <v>1993</v>
      </c>
    </row>
    <row r="12063" spans="1:5">
      <c r="A12063" s="816">
        <f t="shared" si="785"/>
        <v>33975</v>
      </c>
      <c r="B12063" s="815">
        <f t="shared" si="786"/>
        <v>6</v>
      </c>
      <c r="C12063" s="815">
        <f t="shared" si="787"/>
        <v>360</v>
      </c>
      <c r="D12063" s="815">
        <f t="shared" si="788"/>
        <v>361</v>
      </c>
      <c r="E12063" s="815">
        <v>1993</v>
      </c>
    </row>
    <row r="12064" spans="1:5">
      <c r="A12064" s="816">
        <f t="shared" si="785"/>
        <v>33976</v>
      </c>
      <c r="B12064" s="815">
        <f t="shared" si="786"/>
        <v>7</v>
      </c>
      <c r="C12064" s="815">
        <f t="shared" si="787"/>
        <v>359</v>
      </c>
      <c r="D12064" s="815">
        <f t="shared" si="788"/>
        <v>360</v>
      </c>
      <c r="E12064" s="815">
        <v>1993</v>
      </c>
    </row>
    <row r="12065" spans="1:5">
      <c r="A12065" s="816">
        <f t="shared" si="785"/>
        <v>33977</v>
      </c>
      <c r="B12065" s="815">
        <f t="shared" si="786"/>
        <v>8</v>
      </c>
      <c r="C12065" s="815">
        <f t="shared" si="787"/>
        <v>358</v>
      </c>
      <c r="D12065" s="815">
        <f t="shared" si="788"/>
        <v>359</v>
      </c>
      <c r="E12065" s="815">
        <v>1993</v>
      </c>
    </row>
    <row r="12066" spans="1:5">
      <c r="A12066" s="816">
        <f t="shared" si="785"/>
        <v>33978</v>
      </c>
      <c r="B12066" s="815">
        <f t="shared" si="786"/>
        <v>9</v>
      </c>
      <c r="C12066" s="815">
        <f t="shared" si="787"/>
        <v>357</v>
      </c>
      <c r="D12066" s="815">
        <f t="shared" si="788"/>
        <v>358</v>
      </c>
      <c r="E12066" s="815">
        <v>1993</v>
      </c>
    </row>
    <row r="12067" spans="1:5">
      <c r="A12067" s="816">
        <f t="shared" si="785"/>
        <v>33979</v>
      </c>
      <c r="B12067" s="815">
        <f t="shared" si="786"/>
        <v>10</v>
      </c>
      <c r="C12067" s="815">
        <f t="shared" si="787"/>
        <v>356</v>
      </c>
      <c r="D12067" s="815">
        <f t="shared" si="788"/>
        <v>357</v>
      </c>
      <c r="E12067" s="815">
        <v>1993</v>
      </c>
    </row>
    <row r="12068" spans="1:5">
      <c r="A12068" s="816">
        <f t="shared" si="785"/>
        <v>33980</v>
      </c>
      <c r="B12068" s="815">
        <f t="shared" si="786"/>
        <v>11</v>
      </c>
      <c r="C12068" s="815">
        <f t="shared" si="787"/>
        <v>355</v>
      </c>
      <c r="D12068" s="815">
        <f t="shared" si="788"/>
        <v>356</v>
      </c>
      <c r="E12068" s="815">
        <v>1993</v>
      </c>
    </row>
    <row r="12069" spans="1:5">
      <c r="A12069" s="816">
        <f t="shared" si="785"/>
        <v>33981</v>
      </c>
      <c r="B12069" s="815">
        <f t="shared" si="786"/>
        <v>12</v>
      </c>
      <c r="C12069" s="815">
        <f t="shared" si="787"/>
        <v>354</v>
      </c>
      <c r="D12069" s="815">
        <f t="shared" si="788"/>
        <v>355</v>
      </c>
      <c r="E12069" s="815">
        <v>1993</v>
      </c>
    </row>
    <row r="12070" spans="1:5">
      <c r="A12070" s="816">
        <f t="shared" si="785"/>
        <v>33982</v>
      </c>
      <c r="B12070" s="815">
        <f t="shared" si="786"/>
        <v>13</v>
      </c>
      <c r="C12070" s="815">
        <f t="shared" si="787"/>
        <v>353</v>
      </c>
      <c r="D12070" s="815">
        <f t="shared" si="788"/>
        <v>354</v>
      </c>
      <c r="E12070" s="815">
        <v>1993</v>
      </c>
    </row>
    <row r="12071" spans="1:5">
      <c r="A12071" s="816">
        <f t="shared" si="785"/>
        <v>33983</v>
      </c>
      <c r="B12071" s="815">
        <f t="shared" si="786"/>
        <v>14</v>
      </c>
      <c r="C12071" s="815">
        <f t="shared" si="787"/>
        <v>352</v>
      </c>
      <c r="D12071" s="815">
        <f t="shared" si="788"/>
        <v>353</v>
      </c>
      <c r="E12071" s="815">
        <v>1993</v>
      </c>
    </row>
    <row r="12072" spans="1:5">
      <c r="A12072" s="816">
        <f t="shared" si="785"/>
        <v>33984</v>
      </c>
      <c r="B12072" s="815">
        <f t="shared" si="786"/>
        <v>15</v>
      </c>
      <c r="C12072" s="815">
        <f t="shared" si="787"/>
        <v>351</v>
      </c>
      <c r="D12072" s="815">
        <f t="shared" si="788"/>
        <v>352</v>
      </c>
      <c r="E12072" s="815">
        <v>1993</v>
      </c>
    </row>
    <row r="12073" spans="1:5">
      <c r="A12073" s="816">
        <f t="shared" si="785"/>
        <v>33985</v>
      </c>
      <c r="B12073" s="815">
        <f t="shared" si="786"/>
        <v>16</v>
      </c>
      <c r="C12073" s="815">
        <f t="shared" si="787"/>
        <v>350</v>
      </c>
      <c r="D12073" s="815">
        <f t="shared" si="788"/>
        <v>351</v>
      </c>
      <c r="E12073" s="815">
        <v>1993</v>
      </c>
    </row>
    <row r="12074" spans="1:5">
      <c r="A12074" s="816">
        <f t="shared" si="785"/>
        <v>33986</v>
      </c>
      <c r="B12074" s="815">
        <f t="shared" si="786"/>
        <v>17</v>
      </c>
      <c r="C12074" s="815">
        <f t="shared" si="787"/>
        <v>349</v>
      </c>
      <c r="D12074" s="815">
        <f t="shared" si="788"/>
        <v>350</v>
      </c>
      <c r="E12074" s="815">
        <v>1993</v>
      </c>
    </row>
    <row r="12075" spans="1:5">
      <c r="A12075" s="816">
        <f t="shared" si="785"/>
        <v>33987</v>
      </c>
      <c r="B12075" s="815">
        <f t="shared" si="786"/>
        <v>18</v>
      </c>
      <c r="C12075" s="815">
        <f t="shared" si="787"/>
        <v>348</v>
      </c>
      <c r="D12075" s="815">
        <f t="shared" si="788"/>
        <v>349</v>
      </c>
      <c r="E12075" s="815">
        <v>1993</v>
      </c>
    </row>
    <row r="12076" spans="1:5">
      <c r="A12076" s="816">
        <f t="shared" si="785"/>
        <v>33988</v>
      </c>
      <c r="B12076" s="815">
        <f t="shared" si="786"/>
        <v>19</v>
      </c>
      <c r="C12076" s="815">
        <f t="shared" si="787"/>
        <v>347</v>
      </c>
      <c r="D12076" s="815">
        <f t="shared" si="788"/>
        <v>348</v>
      </c>
      <c r="E12076" s="815">
        <v>1993</v>
      </c>
    </row>
    <row r="12077" spans="1:5">
      <c r="A12077" s="816">
        <f t="shared" si="785"/>
        <v>33989</v>
      </c>
      <c r="B12077" s="815">
        <f t="shared" si="786"/>
        <v>20</v>
      </c>
      <c r="C12077" s="815">
        <f t="shared" si="787"/>
        <v>346</v>
      </c>
      <c r="D12077" s="815">
        <f t="shared" si="788"/>
        <v>347</v>
      </c>
      <c r="E12077" s="815">
        <v>1993</v>
      </c>
    </row>
    <row r="12078" spans="1:5">
      <c r="A12078" s="816">
        <f t="shared" si="785"/>
        <v>33990</v>
      </c>
      <c r="B12078" s="815">
        <f t="shared" si="786"/>
        <v>21</v>
      </c>
      <c r="C12078" s="815">
        <f t="shared" si="787"/>
        <v>345</v>
      </c>
      <c r="D12078" s="815">
        <f t="shared" si="788"/>
        <v>346</v>
      </c>
      <c r="E12078" s="815">
        <v>1993</v>
      </c>
    </row>
    <row r="12079" spans="1:5">
      <c r="A12079" s="816">
        <f t="shared" si="785"/>
        <v>33991</v>
      </c>
      <c r="B12079" s="815">
        <f t="shared" si="786"/>
        <v>22</v>
      </c>
      <c r="C12079" s="815">
        <f t="shared" si="787"/>
        <v>344</v>
      </c>
      <c r="D12079" s="815">
        <f t="shared" si="788"/>
        <v>345</v>
      </c>
      <c r="E12079" s="815">
        <v>1993</v>
      </c>
    </row>
    <row r="12080" spans="1:5">
      <c r="A12080" s="816">
        <f t="shared" si="785"/>
        <v>33992</v>
      </c>
      <c r="B12080" s="815">
        <f t="shared" si="786"/>
        <v>23</v>
      </c>
      <c r="C12080" s="815">
        <f t="shared" si="787"/>
        <v>343</v>
      </c>
      <c r="D12080" s="815">
        <f t="shared" si="788"/>
        <v>344</v>
      </c>
      <c r="E12080" s="815">
        <v>1993</v>
      </c>
    </row>
    <row r="12081" spans="1:5">
      <c r="A12081" s="816">
        <f t="shared" si="785"/>
        <v>33993</v>
      </c>
      <c r="B12081" s="815">
        <f t="shared" si="786"/>
        <v>24</v>
      </c>
      <c r="C12081" s="815">
        <f t="shared" si="787"/>
        <v>342</v>
      </c>
      <c r="D12081" s="815">
        <f t="shared" si="788"/>
        <v>343</v>
      </c>
      <c r="E12081" s="815">
        <v>1993</v>
      </c>
    </row>
    <row r="12082" spans="1:5">
      <c r="A12082" s="816">
        <f t="shared" si="785"/>
        <v>33994</v>
      </c>
      <c r="B12082" s="815">
        <f t="shared" si="786"/>
        <v>25</v>
      </c>
      <c r="C12082" s="815">
        <f t="shared" si="787"/>
        <v>341</v>
      </c>
      <c r="D12082" s="815">
        <f t="shared" si="788"/>
        <v>342</v>
      </c>
      <c r="E12082" s="815">
        <v>1993</v>
      </c>
    </row>
    <row r="12083" spans="1:5">
      <c r="A12083" s="816">
        <f t="shared" ref="A12083:A12146" si="789">A12082+1</f>
        <v>33995</v>
      </c>
      <c r="B12083" s="815">
        <f t="shared" si="786"/>
        <v>26</v>
      </c>
      <c r="C12083" s="815">
        <f t="shared" si="787"/>
        <v>340</v>
      </c>
      <c r="D12083" s="815">
        <f t="shared" si="788"/>
        <v>341</v>
      </c>
      <c r="E12083" s="815">
        <v>1993</v>
      </c>
    </row>
    <row r="12084" spans="1:5">
      <c r="A12084" s="816">
        <f t="shared" si="789"/>
        <v>33996</v>
      </c>
      <c r="B12084" s="815">
        <f t="shared" si="786"/>
        <v>27</v>
      </c>
      <c r="C12084" s="815">
        <f t="shared" si="787"/>
        <v>339</v>
      </c>
      <c r="D12084" s="815">
        <f t="shared" si="788"/>
        <v>340</v>
      </c>
      <c r="E12084" s="815">
        <v>1993</v>
      </c>
    </row>
    <row r="12085" spans="1:5">
      <c r="A12085" s="816">
        <f t="shared" si="789"/>
        <v>33997</v>
      </c>
      <c r="B12085" s="815">
        <f t="shared" si="786"/>
        <v>28</v>
      </c>
      <c r="C12085" s="815">
        <f t="shared" si="787"/>
        <v>338</v>
      </c>
      <c r="D12085" s="815">
        <f t="shared" si="788"/>
        <v>339</v>
      </c>
      <c r="E12085" s="815">
        <v>1993</v>
      </c>
    </row>
    <row r="12086" spans="1:5">
      <c r="A12086" s="816">
        <f t="shared" si="789"/>
        <v>33998</v>
      </c>
      <c r="B12086" s="815">
        <f t="shared" si="786"/>
        <v>29</v>
      </c>
      <c r="C12086" s="815">
        <f t="shared" si="787"/>
        <v>337</v>
      </c>
      <c r="D12086" s="815">
        <f t="shared" si="788"/>
        <v>338</v>
      </c>
      <c r="E12086" s="815">
        <v>1993</v>
      </c>
    </row>
    <row r="12087" spans="1:5">
      <c r="A12087" s="816">
        <f t="shared" si="789"/>
        <v>33999</v>
      </c>
      <c r="B12087" s="815">
        <f t="shared" si="786"/>
        <v>30</v>
      </c>
      <c r="C12087" s="815">
        <f t="shared" si="787"/>
        <v>336</v>
      </c>
      <c r="D12087" s="815">
        <f t="shared" si="788"/>
        <v>337</v>
      </c>
      <c r="E12087" s="815">
        <v>1993</v>
      </c>
    </row>
    <row r="12088" spans="1:5">
      <c r="A12088" s="816">
        <f t="shared" si="789"/>
        <v>34000</v>
      </c>
      <c r="B12088" s="815">
        <f t="shared" si="786"/>
        <v>31</v>
      </c>
      <c r="C12088" s="815">
        <f t="shared" si="787"/>
        <v>335</v>
      </c>
      <c r="D12088" s="815">
        <f t="shared" si="788"/>
        <v>336</v>
      </c>
      <c r="E12088" s="815">
        <v>1993</v>
      </c>
    </row>
    <row r="12089" spans="1:5">
      <c r="A12089" s="816">
        <f t="shared" si="789"/>
        <v>34001</v>
      </c>
      <c r="B12089" s="815">
        <f t="shared" si="786"/>
        <v>32</v>
      </c>
      <c r="C12089" s="815">
        <f t="shared" si="787"/>
        <v>334</v>
      </c>
      <c r="D12089" s="815">
        <f t="shared" si="788"/>
        <v>335</v>
      </c>
      <c r="E12089" s="815">
        <v>1993</v>
      </c>
    </row>
    <row r="12090" spans="1:5">
      <c r="A12090" s="816">
        <f t="shared" si="789"/>
        <v>34002</v>
      </c>
      <c r="B12090" s="815">
        <f t="shared" si="786"/>
        <v>33</v>
      </c>
      <c r="C12090" s="815">
        <f t="shared" si="787"/>
        <v>333</v>
      </c>
      <c r="D12090" s="815">
        <f t="shared" si="788"/>
        <v>334</v>
      </c>
      <c r="E12090" s="815">
        <v>1993</v>
      </c>
    </row>
    <row r="12091" spans="1:5">
      <c r="A12091" s="816">
        <f t="shared" si="789"/>
        <v>34003</v>
      </c>
      <c r="B12091" s="815">
        <f t="shared" si="786"/>
        <v>34</v>
      </c>
      <c r="C12091" s="815">
        <f t="shared" si="787"/>
        <v>332</v>
      </c>
      <c r="D12091" s="815">
        <f t="shared" si="788"/>
        <v>333</v>
      </c>
      <c r="E12091" s="815">
        <v>1993</v>
      </c>
    </row>
    <row r="12092" spans="1:5">
      <c r="A12092" s="816">
        <f t="shared" si="789"/>
        <v>34004</v>
      </c>
      <c r="B12092" s="815">
        <f t="shared" si="786"/>
        <v>35</v>
      </c>
      <c r="C12092" s="815">
        <f t="shared" si="787"/>
        <v>331</v>
      </c>
      <c r="D12092" s="815">
        <f t="shared" si="788"/>
        <v>332</v>
      </c>
      <c r="E12092" s="815">
        <v>1993</v>
      </c>
    </row>
    <row r="12093" spans="1:5">
      <c r="A12093" s="816">
        <f t="shared" si="789"/>
        <v>34005</v>
      </c>
      <c r="B12093" s="815">
        <f t="shared" si="786"/>
        <v>36</v>
      </c>
      <c r="C12093" s="815">
        <f t="shared" si="787"/>
        <v>330</v>
      </c>
      <c r="D12093" s="815">
        <f t="shared" si="788"/>
        <v>331</v>
      </c>
      <c r="E12093" s="815">
        <v>1993</v>
      </c>
    </row>
    <row r="12094" spans="1:5">
      <c r="A12094" s="816">
        <f t="shared" si="789"/>
        <v>34006</v>
      </c>
      <c r="B12094" s="815">
        <f t="shared" si="786"/>
        <v>37</v>
      </c>
      <c r="C12094" s="815">
        <f t="shared" si="787"/>
        <v>329</v>
      </c>
      <c r="D12094" s="815">
        <f t="shared" si="788"/>
        <v>330</v>
      </c>
      <c r="E12094" s="815">
        <v>1993</v>
      </c>
    </row>
    <row r="12095" spans="1:5">
      <c r="A12095" s="816">
        <f t="shared" si="789"/>
        <v>34007</v>
      </c>
      <c r="B12095" s="815">
        <f t="shared" si="786"/>
        <v>38</v>
      </c>
      <c r="C12095" s="815">
        <f t="shared" si="787"/>
        <v>328</v>
      </c>
      <c r="D12095" s="815">
        <f t="shared" si="788"/>
        <v>329</v>
      </c>
      <c r="E12095" s="815">
        <v>1993</v>
      </c>
    </row>
    <row r="12096" spans="1:5">
      <c r="A12096" s="816">
        <f t="shared" si="789"/>
        <v>34008</v>
      </c>
      <c r="B12096" s="815">
        <f t="shared" si="786"/>
        <v>39</v>
      </c>
      <c r="C12096" s="815">
        <f t="shared" si="787"/>
        <v>327</v>
      </c>
      <c r="D12096" s="815">
        <f t="shared" si="788"/>
        <v>328</v>
      </c>
      <c r="E12096" s="815">
        <v>1993</v>
      </c>
    </row>
    <row r="12097" spans="1:5">
      <c r="A12097" s="816">
        <f t="shared" si="789"/>
        <v>34009</v>
      </c>
      <c r="B12097" s="815">
        <f t="shared" si="786"/>
        <v>40</v>
      </c>
      <c r="C12097" s="815">
        <f t="shared" si="787"/>
        <v>326</v>
      </c>
      <c r="D12097" s="815">
        <f t="shared" si="788"/>
        <v>327</v>
      </c>
      <c r="E12097" s="815">
        <v>1993</v>
      </c>
    </row>
    <row r="12098" spans="1:5">
      <c r="A12098" s="816">
        <f t="shared" si="789"/>
        <v>34010</v>
      </c>
      <c r="B12098" s="815">
        <f t="shared" si="786"/>
        <v>41</v>
      </c>
      <c r="C12098" s="815">
        <f t="shared" si="787"/>
        <v>325</v>
      </c>
      <c r="D12098" s="815">
        <f t="shared" si="788"/>
        <v>326</v>
      </c>
      <c r="E12098" s="815">
        <v>1993</v>
      </c>
    </row>
    <row r="12099" spans="1:5">
      <c r="A12099" s="816">
        <f t="shared" si="789"/>
        <v>34011</v>
      </c>
      <c r="B12099" s="815">
        <f t="shared" si="786"/>
        <v>42</v>
      </c>
      <c r="C12099" s="815">
        <f t="shared" si="787"/>
        <v>324</v>
      </c>
      <c r="D12099" s="815">
        <f t="shared" si="788"/>
        <v>325</v>
      </c>
      <c r="E12099" s="815">
        <v>1993</v>
      </c>
    </row>
    <row r="12100" spans="1:5">
      <c r="A12100" s="816">
        <f t="shared" si="789"/>
        <v>34012</v>
      </c>
      <c r="B12100" s="815">
        <f t="shared" si="786"/>
        <v>43</v>
      </c>
      <c r="C12100" s="815">
        <f t="shared" si="787"/>
        <v>323</v>
      </c>
      <c r="D12100" s="815">
        <f t="shared" si="788"/>
        <v>324</v>
      </c>
      <c r="E12100" s="815">
        <v>1993</v>
      </c>
    </row>
    <row r="12101" spans="1:5">
      <c r="A12101" s="816">
        <f t="shared" si="789"/>
        <v>34013</v>
      </c>
      <c r="B12101" s="815">
        <f t="shared" si="786"/>
        <v>44</v>
      </c>
      <c r="C12101" s="815">
        <f t="shared" si="787"/>
        <v>322</v>
      </c>
      <c r="D12101" s="815">
        <f t="shared" si="788"/>
        <v>323</v>
      </c>
      <c r="E12101" s="815">
        <v>1993</v>
      </c>
    </row>
    <row r="12102" spans="1:5">
      <c r="A12102" s="816">
        <f t="shared" si="789"/>
        <v>34014</v>
      </c>
      <c r="B12102" s="815">
        <f t="shared" si="786"/>
        <v>45</v>
      </c>
      <c r="C12102" s="815">
        <f t="shared" si="787"/>
        <v>321</v>
      </c>
      <c r="D12102" s="815">
        <f t="shared" si="788"/>
        <v>322</v>
      </c>
      <c r="E12102" s="815">
        <v>1993</v>
      </c>
    </row>
    <row r="12103" spans="1:5">
      <c r="A12103" s="816">
        <f t="shared" si="789"/>
        <v>34015</v>
      </c>
      <c r="B12103" s="815">
        <f t="shared" si="786"/>
        <v>46</v>
      </c>
      <c r="C12103" s="815">
        <f t="shared" si="787"/>
        <v>320</v>
      </c>
      <c r="D12103" s="815">
        <f t="shared" si="788"/>
        <v>321</v>
      </c>
      <c r="E12103" s="815">
        <v>1993</v>
      </c>
    </row>
    <row r="12104" spans="1:5">
      <c r="A12104" s="816">
        <f t="shared" si="789"/>
        <v>34016</v>
      </c>
      <c r="B12104" s="815">
        <f t="shared" si="786"/>
        <v>47</v>
      </c>
      <c r="C12104" s="815">
        <f t="shared" si="787"/>
        <v>319</v>
      </c>
      <c r="D12104" s="815">
        <f t="shared" si="788"/>
        <v>320</v>
      </c>
      <c r="E12104" s="815">
        <v>1993</v>
      </c>
    </row>
    <row r="12105" spans="1:5">
      <c r="A12105" s="816">
        <f t="shared" si="789"/>
        <v>34017</v>
      </c>
      <c r="B12105" s="815">
        <f t="shared" si="786"/>
        <v>48</v>
      </c>
      <c r="C12105" s="815">
        <f t="shared" si="787"/>
        <v>318</v>
      </c>
      <c r="D12105" s="815">
        <f t="shared" si="788"/>
        <v>319</v>
      </c>
      <c r="E12105" s="815">
        <v>1993</v>
      </c>
    </row>
    <row r="12106" spans="1:5">
      <c r="A12106" s="816">
        <f t="shared" si="789"/>
        <v>34018</v>
      </c>
      <c r="B12106" s="815">
        <f t="shared" si="786"/>
        <v>49</v>
      </c>
      <c r="C12106" s="815">
        <f t="shared" si="787"/>
        <v>317</v>
      </c>
      <c r="D12106" s="815">
        <f t="shared" si="788"/>
        <v>318</v>
      </c>
      <c r="E12106" s="815">
        <v>1993</v>
      </c>
    </row>
    <row r="12107" spans="1:5">
      <c r="A12107" s="816">
        <f t="shared" si="789"/>
        <v>34019</v>
      </c>
      <c r="B12107" s="815">
        <f t="shared" si="786"/>
        <v>50</v>
      </c>
      <c r="C12107" s="815">
        <f t="shared" si="787"/>
        <v>316</v>
      </c>
      <c r="D12107" s="815">
        <f t="shared" si="788"/>
        <v>317</v>
      </c>
      <c r="E12107" s="815">
        <v>1993</v>
      </c>
    </row>
    <row r="12108" spans="1:5">
      <c r="A12108" s="816">
        <f t="shared" si="789"/>
        <v>34020</v>
      </c>
      <c r="B12108" s="815">
        <f t="shared" si="786"/>
        <v>51</v>
      </c>
      <c r="C12108" s="815">
        <f t="shared" si="787"/>
        <v>315</v>
      </c>
      <c r="D12108" s="815">
        <f t="shared" si="788"/>
        <v>316</v>
      </c>
      <c r="E12108" s="815">
        <v>1993</v>
      </c>
    </row>
    <row r="12109" spans="1:5">
      <c r="A12109" s="816">
        <f t="shared" si="789"/>
        <v>34021</v>
      </c>
      <c r="B12109" s="815">
        <f t="shared" si="786"/>
        <v>52</v>
      </c>
      <c r="C12109" s="815">
        <f t="shared" si="787"/>
        <v>314</v>
      </c>
      <c r="D12109" s="815">
        <f t="shared" si="788"/>
        <v>315</v>
      </c>
      <c r="E12109" s="815">
        <v>1993</v>
      </c>
    </row>
    <row r="12110" spans="1:5">
      <c r="A12110" s="816">
        <f t="shared" si="789"/>
        <v>34022</v>
      </c>
      <c r="B12110" s="815">
        <f t="shared" si="786"/>
        <v>53</v>
      </c>
      <c r="C12110" s="815">
        <f t="shared" si="787"/>
        <v>313</v>
      </c>
      <c r="D12110" s="815">
        <f t="shared" si="788"/>
        <v>314</v>
      </c>
      <c r="E12110" s="815">
        <v>1993</v>
      </c>
    </row>
    <row r="12111" spans="1:5">
      <c r="A12111" s="816">
        <f t="shared" si="789"/>
        <v>34023</v>
      </c>
      <c r="B12111" s="815">
        <f t="shared" si="786"/>
        <v>54</v>
      </c>
      <c r="C12111" s="815">
        <f t="shared" si="787"/>
        <v>312</v>
      </c>
      <c r="D12111" s="815">
        <f t="shared" si="788"/>
        <v>313</v>
      </c>
      <c r="E12111" s="815">
        <v>1993</v>
      </c>
    </row>
    <row r="12112" spans="1:5">
      <c r="A12112" s="816">
        <f t="shared" si="789"/>
        <v>34024</v>
      </c>
      <c r="B12112" s="815">
        <f t="shared" si="786"/>
        <v>55</v>
      </c>
      <c r="C12112" s="815">
        <f t="shared" si="787"/>
        <v>311</v>
      </c>
      <c r="D12112" s="815">
        <f t="shared" si="788"/>
        <v>312</v>
      </c>
      <c r="E12112" s="815">
        <v>1993</v>
      </c>
    </row>
    <row r="12113" spans="1:5">
      <c r="A12113" s="816">
        <f t="shared" si="789"/>
        <v>34025</v>
      </c>
      <c r="B12113" s="815">
        <f t="shared" si="786"/>
        <v>56</v>
      </c>
      <c r="C12113" s="815">
        <f t="shared" si="787"/>
        <v>310</v>
      </c>
      <c r="D12113" s="815">
        <f t="shared" si="788"/>
        <v>311</v>
      </c>
      <c r="E12113" s="815">
        <v>1993</v>
      </c>
    </row>
    <row r="12114" spans="1:5">
      <c r="A12114" s="816">
        <f t="shared" si="789"/>
        <v>34026</v>
      </c>
      <c r="B12114" s="815">
        <f t="shared" si="786"/>
        <v>57</v>
      </c>
      <c r="C12114" s="815">
        <f t="shared" si="787"/>
        <v>309</v>
      </c>
      <c r="D12114" s="815">
        <f t="shared" si="788"/>
        <v>310</v>
      </c>
      <c r="E12114" s="815">
        <v>1993</v>
      </c>
    </row>
    <row r="12115" spans="1:5">
      <c r="A12115" s="816">
        <f t="shared" si="789"/>
        <v>34027</v>
      </c>
      <c r="B12115" s="815">
        <f t="shared" si="786"/>
        <v>58</v>
      </c>
      <c r="C12115" s="815">
        <f t="shared" si="787"/>
        <v>308</v>
      </c>
      <c r="D12115" s="815">
        <f t="shared" si="788"/>
        <v>309</v>
      </c>
      <c r="E12115" s="815">
        <v>1993</v>
      </c>
    </row>
    <row r="12116" spans="1:5">
      <c r="A12116" s="816">
        <f t="shared" si="789"/>
        <v>34028</v>
      </c>
      <c r="B12116" s="815">
        <f t="shared" si="786"/>
        <v>59</v>
      </c>
      <c r="C12116" s="815">
        <f t="shared" si="787"/>
        <v>307</v>
      </c>
      <c r="D12116" s="815">
        <f t="shared" si="788"/>
        <v>308</v>
      </c>
      <c r="E12116" s="815">
        <v>1993</v>
      </c>
    </row>
    <row r="12117" spans="1:5">
      <c r="A12117" s="816">
        <f t="shared" si="789"/>
        <v>34029</v>
      </c>
      <c r="B12117" s="815">
        <f t="shared" si="786"/>
        <v>60</v>
      </c>
      <c r="C12117" s="815">
        <f t="shared" si="787"/>
        <v>306</v>
      </c>
      <c r="D12117" s="815">
        <f t="shared" si="788"/>
        <v>307</v>
      </c>
      <c r="E12117" s="815">
        <v>1993</v>
      </c>
    </row>
    <row r="12118" spans="1:5">
      <c r="A12118" s="816">
        <f t="shared" si="789"/>
        <v>34030</v>
      </c>
      <c r="B12118" s="815">
        <f t="shared" si="786"/>
        <v>61</v>
      </c>
      <c r="C12118" s="815">
        <f t="shared" si="787"/>
        <v>305</v>
      </c>
      <c r="D12118" s="815">
        <f t="shared" si="788"/>
        <v>306</v>
      </c>
      <c r="E12118" s="815">
        <v>1993</v>
      </c>
    </row>
    <row r="12119" spans="1:5">
      <c r="A12119" s="816">
        <f t="shared" si="789"/>
        <v>34031</v>
      </c>
      <c r="B12119" s="815">
        <f t="shared" si="786"/>
        <v>62</v>
      </c>
      <c r="C12119" s="815">
        <f t="shared" si="787"/>
        <v>304</v>
      </c>
      <c r="D12119" s="815">
        <f t="shared" si="788"/>
        <v>305</v>
      </c>
      <c r="E12119" s="815">
        <v>1993</v>
      </c>
    </row>
    <row r="12120" spans="1:5">
      <c r="A12120" s="816">
        <f t="shared" si="789"/>
        <v>34032</v>
      </c>
      <c r="B12120" s="815">
        <f t="shared" si="786"/>
        <v>63</v>
      </c>
      <c r="C12120" s="815">
        <f t="shared" si="787"/>
        <v>303</v>
      </c>
      <c r="D12120" s="815">
        <f t="shared" si="788"/>
        <v>304</v>
      </c>
      <c r="E12120" s="815">
        <v>1993</v>
      </c>
    </row>
    <row r="12121" spans="1:5">
      <c r="A12121" s="816">
        <f t="shared" si="789"/>
        <v>34033</v>
      </c>
      <c r="B12121" s="815">
        <f t="shared" si="786"/>
        <v>64</v>
      </c>
      <c r="C12121" s="815">
        <f t="shared" si="787"/>
        <v>302</v>
      </c>
      <c r="D12121" s="815">
        <f t="shared" si="788"/>
        <v>303</v>
      </c>
      <c r="E12121" s="815">
        <v>1993</v>
      </c>
    </row>
    <row r="12122" spans="1:5">
      <c r="A12122" s="816">
        <f t="shared" si="789"/>
        <v>34034</v>
      </c>
      <c r="B12122" s="815">
        <f t="shared" si="786"/>
        <v>65</v>
      </c>
      <c r="C12122" s="815">
        <f t="shared" si="787"/>
        <v>301</v>
      </c>
      <c r="D12122" s="815">
        <f t="shared" si="788"/>
        <v>302</v>
      </c>
      <c r="E12122" s="815">
        <v>1993</v>
      </c>
    </row>
    <row r="12123" spans="1:5">
      <c r="A12123" s="816">
        <f t="shared" si="789"/>
        <v>34035</v>
      </c>
      <c r="B12123" s="815">
        <f t="shared" si="786"/>
        <v>66</v>
      </c>
      <c r="C12123" s="815">
        <f t="shared" si="787"/>
        <v>300</v>
      </c>
      <c r="D12123" s="815">
        <f t="shared" si="788"/>
        <v>301</v>
      </c>
      <c r="E12123" s="815">
        <v>1993</v>
      </c>
    </row>
    <row r="12124" spans="1:5">
      <c r="A12124" s="816">
        <f t="shared" si="789"/>
        <v>34036</v>
      </c>
      <c r="B12124" s="815">
        <f t="shared" ref="B12124:B12187" si="790">B12123+1</f>
        <v>67</v>
      </c>
      <c r="C12124" s="815">
        <f t="shared" ref="C12124:C12187" si="791">C12123-1</f>
        <v>299</v>
      </c>
      <c r="D12124" s="815">
        <f t="shared" ref="D12124:D12187" si="792">D12123-1</f>
        <v>300</v>
      </c>
      <c r="E12124" s="815">
        <v>1993</v>
      </c>
    </row>
    <row r="12125" spans="1:5">
      <c r="A12125" s="816">
        <f t="shared" si="789"/>
        <v>34037</v>
      </c>
      <c r="B12125" s="815">
        <f t="shared" si="790"/>
        <v>68</v>
      </c>
      <c r="C12125" s="815">
        <f t="shared" si="791"/>
        <v>298</v>
      </c>
      <c r="D12125" s="815">
        <f t="shared" si="792"/>
        <v>299</v>
      </c>
      <c r="E12125" s="815">
        <v>1993</v>
      </c>
    </row>
    <row r="12126" spans="1:5">
      <c r="A12126" s="816">
        <f t="shared" si="789"/>
        <v>34038</v>
      </c>
      <c r="B12126" s="815">
        <f t="shared" si="790"/>
        <v>69</v>
      </c>
      <c r="C12126" s="815">
        <f t="shared" si="791"/>
        <v>297</v>
      </c>
      <c r="D12126" s="815">
        <f t="shared" si="792"/>
        <v>298</v>
      </c>
      <c r="E12126" s="815">
        <v>1993</v>
      </c>
    </row>
    <row r="12127" spans="1:5">
      <c r="A12127" s="816">
        <f t="shared" si="789"/>
        <v>34039</v>
      </c>
      <c r="B12127" s="815">
        <f t="shared" si="790"/>
        <v>70</v>
      </c>
      <c r="C12127" s="815">
        <f t="shared" si="791"/>
        <v>296</v>
      </c>
      <c r="D12127" s="815">
        <f t="shared" si="792"/>
        <v>297</v>
      </c>
      <c r="E12127" s="815">
        <v>1993</v>
      </c>
    </row>
    <row r="12128" spans="1:5">
      <c r="A12128" s="816">
        <f t="shared" si="789"/>
        <v>34040</v>
      </c>
      <c r="B12128" s="815">
        <f t="shared" si="790"/>
        <v>71</v>
      </c>
      <c r="C12128" s="815">
        <f t="shared" si="791"/>
        <v>295</v>
      </c>
      <c r="D12128" s="815">
        <f t="shared" si="792"/>
        <v>296</v>
      </c>
      <c r="E12128" s="815">
        <v>1993</v>
      </c>
    </row>
    <row r="12129" spans="1:5">
      <c r="A12129" s="816">
        <f t="shared" si="789"/>
        <v>34041</v>
      </c>
      <c r="B12129" s="815">
        <f t="shared" si="790"/>
        <v>72</v>
      </c>
      <c r="C12129" s="815">
        <f t="shared" si="791"/>
        <v>294</v>
      </c>
      <c r="D12129" s="815">
        <f t="shared" si="792"/>
        <v>295</v>
      </c>
      <c r="E12129" s="815">
        <v>1993</v>
      </c>
    </row>
    <row r="12130" spans="1:5">
      <c r="A12130" s="816">
        <f t="shared" si="789"/>
        <v>34042</v>
      </c>
      <c r="B12130" s="815">
        <f t="shared" si="790"/>
        <v>73</v>
      </c>
      <c r="C12130" s="815">
        <f t="shared" si="791"/>
        <v>293</v>
      </c>
      <c r="D12130" s="815">
        <f t="shared" si="792"/>
        <v>294</v>
      </c>
      <c r="E12130" s="815">
        <v>1993</v>
      </c>
    </row>
    <row r="12131" spans="1:5">
      <c r="A12131" s="816">
        <f t="shared" si="789"/>
        <v>34043</v>
      </c>
      <c r="B12131" s="815">
        <f t="shared" si="790"/>
        <v>74</v>
      </c>
      <c r="C12131" s="815">
        <f t="shared" si="791"/>
        <v>292</v>
      </c>
      <c r="D12131" s="815">
        <f t="shared" si="792"/>
        <v>293</v>
      </c>
      <c r="E12131" s="815">
        <v>1993</v>
      </c>
    </row>
    <row r="12132" spans="1:5">
      <c r="A12132" s="816">
        <f t="shared" si="789"/>
        <v>34044</v>
      </c>
      <c r="B12132" s="815">
        <f t="shared" si="790"/>
        <v>75</v>
      </c>
      <c r="C12132" s="815">
        <f t="shared" si="791"/>
        <v>291</v>
      </c>
      <c r="D12132" s="815">
        <f t="shared" si="792"/>
        <v>292</v>
      </c>
      <c r="E12132" s="815">
        <v>1993</v>
      </c>
    </row>
    <row r="12133" spans="1:5">
      <c r="A12133" s="816">
        <f t="shared" si="789"/>
        <v>34045</v>
      </c>
      <c r="B12133" s="815">
        <f t="shared" si="790"/>
        <v>76</v>
      </c>
      <c r="C12133" s="815">
        <f t="shared" si="791"/>
        <v>290</v>
      </c>
      <c r="D12133" s="815">
        <f t="shared" si="792"/>
        <v>291</v>
      </c>
      <c r="E12133" s="815">
        <v>1993</v>
      </c>
    </row>
    <row r="12134" spans="1:5">
      <c r="A12134" s="816">
        <f t="shared" si="789"/>
        <v>34046</v>
      </c>
      <c r="B12134" s="815">
        <f t="shared" si="790"/>
        <v>77</v>
      </c>
      <c r="C12134" s="815">
        <f t="shared" si="791"/>
        <v>289</v>
      </c>
      <c r="D12134" s="815">
        <f t="shared" si="792"/>
        <v>290</v>
      </c>
      <c r="E12134" s="815">
        <v>1993</v>
      </c>
    </row>
    <row r="12135" spans="1:5">
      <c r="A12135" s="816">
        <f t="shared" si="789"/>
        <v>34047</v>
      </c>
      <c r="B12135" s="815">
        <f t="shared" si="790"/>
        <v>78</v>
      </c>
      <c r="C12135" s="815">
        <f t="shared" si="791"/>
        <v>288</v>
      </c>
      <c r="D12135" s="815">
        <f t="shared" si="792"/>
        <v>289</v>
      </c>
      <c r="E12135" s="815">
        <v>1993</v>
      </c>
    </row>
    <row r="12136" spans="1:5">
      <c r="A12136" s="816">
        <f t="shared" si="789"/>
        <v>34048</v>
      </c>
      <c r="B12136" s="815">
        <f t="shared" si="790"/>
        <v>79</v>
      </c>
      <c r="C12136" s="815">
        <f t="shared" si="791"/>
        <v>287</v>
      </c>
      <c r="D12136" s="815">
        <f t="shared" si="792"/>
        <v>288</v>
      </c>
      <c r="E12136" s="815">
        <v>1993</v>
      </c>
    </row>
    <row r="12137" spans="1:5">
      <c r="A12137" s="816">
        <f t="shared" si="789"/>
        <v>34049</v>
      </c>
      <c r="B12137" s="815">
        <f t="shared" si="790"/>
        <v>80</v>
      </c>
      <c r="C12137" s="815">
        <f t="shared" si="791"/>
        <v>286</v>
      </c>
      <c r="D12137" s="815">
        <f t="shared" si="792"/>
        <v>287</v>
      </c>
      <c r="E12137" s="815">
        <v>1993</v>
      </c>
    </row>
    <row r="12138" spans="1:5">
      <c r="A12138" s="816">
        <f t="shared" si="789"/>
        <v>34050</v>
      </c>
      <c r="B12138" s="815">
        <f t="shared" si="790"/>
        <v>81</v>
      </c>
      <c r="C12138" s="815">
        <f t="shared" si="791"/>
        <v>285</v>
      </c>
      <c r="D12138" s="815">
        <f t="shared" si="792"/>
        <v>286</v>
      </c>
      <c r="E12138" s="815">
        <v>1993</v>
      </c>
    </row>
    <row r="12139" spans="1:5">
      <c r="A12139" s="816">
        <f t="shared" si="789"/>
        <v>34051</v>
      </c>
      <c r="B12139" s="815">
        <f t="shared" si="790"/>
        <v>82</v>
      </c>
      <c r="C12139" s="815">
        <f t="shared" si="791"/>
        <v>284</v>
      </c>
      <c r="D12139" s="815">
        <f t="shared" si="792"/>
        <v>285</v>
      </c>
      <c r="E12139" s="815">
        <v>1993</v>
      </c>
    </row>
    <row r="12140" spans="1:5">
      <c r="A12140" s="816">
        <f t="shared" si="789"/>
        <v>34052</v>
      </c>
      <c r="B12140" s="815">
        <f t="shared" si="790"/>
        <v>83</v>
      </c>
      <c r="C12140" s="815">
        <f t="shared" si="791"/>
        <v>283</v>
      </c>
      <c r="D12140" s="815">
        <f t="shared" si="792"/>
        <v>284</v>
      </c>
      <c r="E12140" s="815">
        <v>1993</v>
      </c>
    </row>
    <row r="12141" spans="1:5">
      <c r="A12141" s="816">
        <f t="shared" si="789"/>
        <v>34053</v>
      </c>
      <c r="B12141" s="815">
        <f t="shared" si="790"/>
        <v>84</v>
      </c>
      <c r="C12141" s="815">
        <f t="shared" si="791"/>
        <v>282</v>
      </c>
      <c r="D12141" s="815">
        <f t="shared" si="792"/>
        <v>283</v>
      </c>
      <c r="E12141" s="815">
        <v>1993</v>
      </c>
    </row>
    <row r="12142" spans="1:5">
      <c r="A12142" s="816">
        <f t="shared" si="789"/>
        <v>34054</v>
      </c>
      <c r="B12142" s="815">
        <f t="shared" si="790"/>
        <v>85</v>
      </c>
      <c r="C12142" s="815">
        <f t="shared" si="791"/>
        <v>281</v>
      </c>
      <c r="D12142" s="815">
        <f t="shared" si="792"/>
        <v>282</v>
      </c>
      <c r="E12142" s="815">
        <v>1993</v>
      </c>
    </row>
    <row r="12143" spans="1:5">
      <c r="A12143" s="816">
        <f t="shared" si="789"/>
        <v>34055</v>
      </c>
      <c r="B12143" s="815">
        <f t="shared" si="790"/>
        <v>86</v>
      </c>
      <c r="C12143" s="815">
        <f t="shared" si="791"/>
        <v>280</v>
      </c>
      <c r="D12143" s="815">
        <f t="shared" si="792"/>
        <v>281</v>
      </c>
      <c r="E12143" s="815">
        <v>1993</v>
      </c>
    </row>
    <row r="12144" spans="1:5">
      <c r="A12144" s="816">
        <f t="shared" si="789"/>
        <v>34056</v>
      </c>
      <c r="B12144" s="815">
        <f t="shared" si="790"/>
        <v>87</v>
      </c>
      <c r="C12144" s="815">
        <f t="shared" si="791"/>
        <v>279</v>
      </c>
      <c r="D12144" s="815">
        <f t="shared" si="792"/>
        <v>280</v>
      </c>
      <c r="E12144" s="815">
        <v>1993</v>
      </c>
    </row>
    <row r="12145" spans="1:5">
      <c r="A12145" s="816">
        <f t="shared" si="789"/>
        <v>34057</v>
      </c>
      <c r="B12145" s="815">
        <f t="shared" si="790"/>
        <v>88</v>
      </c>
      <c r="C12145" s="815">
        <f t="shared" si="791"/>
        <v>278</v>
      </c>
      <c r="D12145" s="815">
        <f t="shared" si="792"/>
        <v>279</v>
      </c>
      <c r="E12145" s="815">
        <v>1993</v>
      </c>
    </row>
    <row r="12146" spans="1:5">
      <c r="A12146" s="816">
        <f t="shared" si="789"/>
        <v>34058</v>
      </c>
      <c r="B12146" s="815">
        <f t="shared" si="790"/>
        <v>89</v>
      </c>
      <c r="C12146" s="815">
        <f t="shared" si="791"/>
        <v>277</v>
      </c>
      <c r="D12146" s="815">
        <f t="shared" si="792"/>
        <v>278</v>
      </c>
      <c r="E12146" s="815">
        <v>1993</v>
      </c>
    </row>
    <row r="12147" spans="1:5">
      <c r="A12147" s="816">
        <f t="shared" ref="A12147:A12210" si="793">A12146+1</f>
        <v>34059</v>
      </c>
      <c r="B12147" s="815">
        <f t="shared" si="790"/>
        <v>90</v>
      </c>
      <c r="C12147" s="815">
        <f t="shared" si="791"/>
        <v>276</v>
      </c>
      <c r="D12147" s="815">
        <f t="shared" si="792"/>
        <v>277</v>
      </c>
      <c r="E12147" s="815">
        <v>1993</v>
      </c>
    </row>
    <row r="12148" spans="1:5">
      <c r="A12148" s="816">
        <f t="shared" si="793"/>
        <v>34060</v>
      </c>
      <c r="B12148" s="815">
        <f t="shared" si="790"/>
        <v>91</v>
      </c>
      <c r="C12148" s="815">
        <f t="shared" si="791"/>
        <v>275</v>
      </c>
      <c r="D12148" s="815">
        <f t="shared" si="792"/>
        <v>276</v>
      </c>
      <c r="E12148" s="815">
        <v>1993</v>
      </c>
    </row>
    <row r="12149" spans="1:5">
      <c r="A12149" s="816">
        <f t="shared" si="793"/>
        <v>34061</v>
      </c>
      <c r="B12149" s="815">
        <f t="shared" si="790"/>
        <v>92</v>
      </c>
      <c r="C12149" s="815">
        <f t="shared" si="791"/>
        <v>274</v>
      </c>
      <c r="D12149" s="815">
        <f t="shared" si="792"/>
        <v>275</v>
      </c>
      <c r="E12149" s="815">
        <v>1993</v>
      </c>
    </row>
    <row r="12150" spans="1:5">
      <c r="A12150" s="816">
        <f t="shared" si="793"/>
        <v>34062</v>
      </c>
      <c r="B12150" s="815">
        <f t="shared" si="790"/>
        <v>93</v>
      </c>
      <c r="C12150" s="815">
        <f t="shared" si="791"/>
        <v>273</v>
      </c>
      <c r="D12150" s="815">
        <f t="shared" si="792"/>
        <v>274</v>
      </c>
      <c r="E12150" s="815">
        <v>1993</v>
      </c>
    </row>
    <row r="12151" spans="1:5">
      <c r="A12151" s="816">
        <f t="shared" si="793"/>
        <v>34063</v>
      </c>
      <c r="B12151" s="815">
        <f t="shared" si="790"/>
        <v>94</v>
      </c>
      <c r="C12151" s="815">
        <f t="shared" si="791"/>
        <v>272</v>
      </c>
      <c r="D12151" s="815">
        <f t="shared" si="792"/>
        <v>273</v>
      </c>
      <c r="E12151" s="815">
        <v>1993</v>
      </c>
    </row>
    <row r="12152" spans="1:5">
      <c r="A12152" s="816">
        <f t="shared" si="793"/>
        <v>34064</v>
      </c>
      <c r="B12152" s="815">
        <f t="shared" si="790"/>
        <v>95</v>
      </c>
      <c r="C12152" s="815">
        <f t="shared" si="791"/>
        <v>271</v>
      </c>
      <c r="D12152" s="815">
        <f t="shared" si="792"/>
        <v>272</v>
      </c>
      <c r="E12152" s="815">
        <v>1993</v>
      </c>
    </row>
    <row r="12153" spans="1:5">
      <c r="A12153" s="816">
        <f t="shared" si="793"/>
        <v>34065</v>
      </c>
      <c r="B12153" s="815">
        <f t="shared" si="790"/>
        <v>96</v>
      </c>
      <c r="C12153" s="815">
        <f t="shared" si="791"/>
        <v>270</v>
      </c>
      <c r="D12153" s="815">
        <f t="shared" si="792"/>
        <v>271</v>
      </c>
      <c r="E12153" s="815">
        <v>1993</v>
      </c>
    </row>
    <row r="12154" spans="1:5">
      <c r="A12154" s="816">
        <f t="shared" si="793"/>
        <v>34066</v>
      </c>
      <c r="B12154" s="815">
        <f t="shared" si="790"/>
        <v>97</v>
      </c>
      <c r="C12154" s="815">
        <f t="shared" si="791"/>
        <v>269</v>
      </c>
      <c r="D12154" s="815">
        <f t="shared" si="792"/>
        <v>270</v>
      </c>
      <c r="E12154" s="815">
        <v>1993</v>
      </c>
    </row>
    <row r="12155" spans="1:5">
      <c r="A12155" s="816">
        <f t="shared" si="793"/>
        <v>34067</v>
      </c>
      <c r="B12155" s="815">
        <f t="shared" si="790"/>
        <v>98</v>
      </c>
      <c r="C12155" s="815">
        <f t="shared" si="791"/>
        <v>268</v>
      </c>
      <c r="D12155" s="815">
        <f t="shared" si="792"/>
        <v>269</v>
      </c>
      <c r="E12155" s="815">
        <v>1993</v>
      </c>
    </row>
    <row r="12156" spans="1:5">
      <c r="A12156" s="816">
        <f t="shared" si="793"/>
        <v>34068</v>
      </c>
      <c r="B12156" s="815">
        <f t="shared" si="790"/>
        <v>99</v>
      </c>
      <c r="C12156" s="815">
        <f t="shared" si="791"/>
        <v>267</v>
      </c>
      <c r="D12156" s="815">
        <f t="shared" si="792"/>
        <v>268</v>
      </c>
      <c r="E12156" s="815">
        <v>1993</v>
      </c>
    </row>
    <row r="12157" spans="1:5">
      <c r="A12157" s="816">
        <f t="shared" si="793"/>
        <v>34069</v>
      </c>
      <c r="B12157" s="815">
        <f t="shared" si="790"/>
        <v>100</v>
      </c>
      <c r="C12157" s="815">
        <f t="shared" si="791"/>
        <v>266</v>
      </c>
      <c r="D12157" s="815">
        <f t="shared" si="792"/>
        <v>267</v>
      </c>
      <c r="E12157" s="815">
        <v>1993</v>
      </c>
    </row>
    <row r="12158" spans="1:5">
      <c r="A12158" s="816">
        <f t="shared" si="793"/>
        <v>34070</v>
      </c>
      <c r="B12158" s="815">
        <f t="shared" si="790"/>
        <v>101</v>
      </c>
      <c r="C12158" s="815">
        <f t="shared" si="791"/>
        <v>265</v>
      </c>
      <c r="D12158" s="815">
        <f t="shared" si="792"/>
        <v>266</v>
      </c>
      <c r="E12158" s="815">
        <v>1993</v>
      </c>
    </row>
    <row r="12159" spans="1:5">
      <c r="A12159" s="816">
        <f t="shared" si="793"/>
        <v>34071</v>
      </c>
      <c r="B12159" s="815">
        <f t="shared" si="790"/>
        <v>102</v>
      </c>
      <c r="C12159" s="815">
        <f t="shared" si="791"/>
        <v>264</v>
      </c>
      <c r="D12159" s="815">
        <f t="shared" si="792"/>
        <v>265</v>
      </c>
      <c r="E12159" s="815">
        <v>1993</v>
      </c>
    </row>
    <row r="12160" spans="1:5">
      <c r="A12160" s="816">
        <f t="shared" si="793"/>
        <v>34072</v>
      </c>
      <c r="B12160" s="815">
        <f t="shared" si="790"/>
        <v>103</v>
      </c>
      <c r="C12160" s="815">
        <f t="shared" si="791"/>
        <v>263</v>
      </c>
      <c r="D12160" s="815">
        <f t="shared" si="792"/>
        <v>264</v>
      </c>
      <c r="E12160" s="815">
        <v>1993</v>
      </c>
    </row>
    <row r="12161" spans="1:5">
      <c r="A12161" s="816">
        <f t="shared" si="793"/>
        <v>34073</v>
      </c>
      <c r="B12161" s="815">
        <f t="shared" si="790"/>
        <v>104</v>
      </c>
      <c r="C12161" s="815">
        <f t="shared" si="791"/>
        <v>262</v>
      </c>
      <c r="D12161" s="815">
        <f t="shared" si="792"/>
        <v>263</v>
      </c>
      <c r="E12161" s="815">
        <v>1993</v>
      </c>
    </row>
    <row r="12162" spans="1:5">
      <c r="A12162" s="816">
        <f t="shared" si="793"/>
        <v>34074</v>
      </c>
      <c r="B12162" s="815">
        <f t="shared" si="790"/>
        <v>105</v>
      </c>
      <c r="C12162" s="815">
        <f t="shared" si="791"/>
        <v>261</v>
      </c>
      <c r="D12162" s="815">
        <f t="shared" si="792"/>
        <v>262</v>
      </c>
      <c r="E12162" s="815">
        <v>1993</v>
      </c>
    </row>
    <row r="12163" spans="1:5">
      <c r="A12163" s="816">
        <f t="shared" si="793"/>
        <v>34075</v>
      </c>
      <c r="B12163" s="815">
        <f t="shared" si="790"/>
        <v>106</v>
      </c>
      <c r="C12163" s="815">
        <f t="shared" si="791"/>
        <v>260</v>
      </c>
      <c r="D12163" s="815">
        <f t="shared" si="792"/>
        <v>261</v>
      </c>
      <c r="E12163" s="815">
        <v>1993</v>
      </c>
    </row>
    <row r="12164" spans="1:5">
      <c r="A12164" s="816">
        <f t="shared" si="793"/>
        <v>34076</v>
      </c>
      <c r="B12164" s="815">
        <f t="shared" si="790"/>
        <v>107</v>
      </c>
      <c r="C12164" s="815">
        <f t="shared" si="791"/>
        <v>259</v>
      </c>
      <c r="D12164" s="815">
        <f t="shared" si="792"/>
        <v>260</v>
      </c>
      <c r="E12164" s="815">
        <v>1993</v>
      </c>
    </row>
    <row r="12165" spans="1:5">
      <c r="A12165" s="816">
        <f t="shared" si="793"/>
        <v>34077</v>
      </c>
      <c r="B12165" s="815">
        <f t="shared" si="790"/>
        <v>108</v>
      </c>
      <c r="C12165" s="815">
        <f t="shared" si="791"/>
        <v>258</v>
      </c>
      <c r="D12165" s="815">
        <f t="shared" si="792"/>
        <v>259</v>
      </c>
      <c r="E12165" s="815">
        <v>1993</v>
      </c>
    </row>
    <row r="12166" spans="1:5">
      <c r="A12166" s="816">
        <f t="shared" si="793"/>
        <v>34078</v>
      </c>
      <c r="B12166" s="815">
        <f t="shared" si="790"/>
        <v>109</v>
      </c>
      <c r="C12166" s="815">
        <f t="shared" si="791"/>
        <v>257</v>
      </c>
      <c r="D12166" s="815">
        <f t="shared" si="792"/>
        <v>258</v>
      </c>
      <c r="E12166" s="815">
        <v>1993</v>
      </c>
    </row>
    <row r="12167" spans="1:5">
      <c r="A12167" s="816">
        <f t="shared" si="793"/>
        <v>34079</v>
      </c>
      <c r="B12167" s="815">
        <f t="shared" si="790"/>
        <v>110</v>
      </c>
      <c r="C12167" s="815">
        <f t="shared" si="791"/>
        <v>256</v>
      </c>
      <c r="D12167" s="815">
        <f t="shared" si="792"/>
        <v>257</v>
      </c>
      <c r="E12167" s="815">
        <v>1993</v>
      </c>
    </row>
    <row r="12168" spans="1:5">
      <c r="A12168" s="816">
        <f t="shared" si="793"/>
        <v>34080</v>
      </c>
      <c r="B12168" s="815">
        <f t="shared" si="790"/>
        <v>111</v>
      </c>
      <c r="C12168" s="815">
        <f t="shared" si="791"/>
        <v>255</v>
      </c>
      <c r="D12168" s="815">
        <f t="shared" si="792"/>
        <v>256</v>
      </c>
      <c r="E12168" s="815">
        <v>1993</v>
      </c>
    </row>
    <row r="12169" spans="1:5">
      <c r="A12169" s="816">
        <f t="shared" si="793"/>
        <v>34081</v>
      </c>
      <c r="B12169" s="815">
        <f t="shared" si="790"/>
        <v>112</v>
      </c>
      <c r="C12169" s="815">
        <f t="shared" si="791"/>
        <v>254</v>
      </c>
      <c r="D12169" s="815">
        <f t="shared" si="792"/>
        <v>255</v>
      </c>
      <c r="E12169" s="815">
        <v>1993</v>
      </c>
    </row>
    <row r="12170" spans="1:5">
      <c r="A12170" s="816">
        <f t="shared" si="793"/>
        <v>34082</v>
      </c>
      <c r="B12170" s="815">
        <f t="shared" si="790"/>
        <v>113</v>
      </c>
      <c r="C12170" s="815">
        <f t="shared" si="791"/>
        <v>253</v>
      </c>
      <c r="D12170" s="815">
        <f t="shared" si="792"/>
        <v>254</v>
      </c>
      <c r="E12170" s="815">
        <v>1993</v>
      </c>
    </row>
    <row r="12171" spans="1:5">
      <c r="A12171" s="816">
        <f t="shared" si="793"/>
        <v>34083</v>
      </c>
      <c r="B12171" s="815">
        <f t="shared" si="790"/>
        <v>114</v>
      </c>
      <c r="C12171" s="815">
        <f t="shared" si="791"/>
        <v>252</v>
      </c>
      <c r="D12171" s="815">
        <f t="shared" si="792"/>
        <v>253</v>
      </c>
      <c r="E12171" s="815">
        <v>1993</v>
      </c>
    </row>
    <row r="12172" spans="1:5">
      <c r="A12172" s="816">
        <f t="shared" si="793"/>
        <v>34084</v>
      </c>
      <c r="B12172" s="815">
        <f t="shared" si="790"/>
        <v>115</v>
      </c>
      <c r="C12172" s="815">
        <f t="shared" si="791"/>
        <v>251</v>
      </c>
      <c r="D12172" s="815">
        <f t="shared" si="792"/>
        <v>252</v>
      </c>
      <c r="E12172" s="815">
        <v>1993</v>
      </c>
    </row>
    <row r="12173" spans="1:5">
      <c r="A12173" s="816">
        <f t="shared" si="793"/>
        <v>34085</v>
      </c>
      <c r="B12173" s="815">
        <f t="shared" si="790"/>
        <v>116</v>
      </c>
      <c r="C12173" s="815">
        <f t="shared" si="791"/>
        <v>250</v>
      </c>
      <c r="D12173" s="815">
        <f t="shared" si="792"/>
        <v>251</v>
      </c>
      <c r="E12173" s="815">
        <v>1993</v>
      </c>
    </row>
    <row r="12174" spans="1:5">
      <c r="A12174" s="816">
        <f t="shared" si="793"/>
        <v>34086</v>
      </c>
      <c r="B12174" s="815">
        <f t="shared" si="790"/>
        <v>117</v>
      </c>
      <c r="C12174" s="815">
        <f t="shared" si="791"/>
        <v>249</v>
      </c>
      <c r="D12174" s="815">
        <f t="shared" si="792"/>
        <v>250</v>
      </c>
      <c r="E12174" s="815">
        <v>1993</v>
      </c>
    </row>
    <row r="12175" spans="1:5">
      <c r="A12175" s="816">
        <f t="shared" si="793"/>
        <v>34087</v>
      </c>
      <c r="B12175" s="815">
        <f t="shared" si="790"/>
        <v>118</v>
      </c>
      <c r="C12175" s="815">
        <f t="shared" si="791"/>
        <v>248</v>
      </c>
      <c r="D12175" s="815">
        <f t="shared" si="792"/>
        <v>249</v>
      </c>
      <c r="E12175" s="815">
        <v>1993</v>
      </c>
    </row>
    <row r="12176" spans="1:5">
      <c r="A12176" s="816">
        <f t="shared" si="793"/>
        <v>34088</v>
      </c>
      <c r="B12176" s="815">
        <f t="shared" si="790"/>
        <v>119</v>
      </c>
      <c r="C12176" s="815">
        <f t="shared" si="791"/>
        <v>247</v>
      </c>
      <c r="D12176" s="815">
        <f t="shared" si="792"/>
        <v>248</v>
      </c>
      <c r="E12176" s="815">
        <v>1993</v>
      </c>
    </row>
    <row r="12177" spans="1:5">
      <c r="A12177" s="816">
        <f t="shared" si="793"/>
        <v>34089</v>
      </c>
      <c r="B12177" s="815">
        <f t="shared" si="790"/>
        <v>120</v>
      </c>
      <c r="C12177" s="815">
        <f t="shared" si="791"/>
        <v>246</v>
      </c>
      <c r="D12177" s="815">
        <f t="shared" si="792"/>
        <v>247</v>
      </c>
      <c r="E12177" s="815">
        <v>1993</v>
      </c>
    </row>
    <row r="12178" spans="1:5">
      <c r="A12178" s="816">
        <f t="shared" si="793"/>
        <v>34090</v>
      </c>
      <c r="B12178" s="815">
        <f t="shared" si="790"/>
        <v>121</v>
      </c>
      <c r="C12178" s="815">
        <f t="shared" si="791"/>
        <v>245</v>
      </c>
      <c r="D12178" s="815">
        <f t="shared" si="792"/>
        <v>246</v>
      </c>
      <c r="E12178" s="815">
        <v>1993</v>
      </c>
    </row>
    <row r="12179" spans="1:5">
      <c r="A12179" s="816">
        <f t="shared" si="793"/>
        <v>34091</v>
      </c>
      <c r="B12179" s="815">
        <f t="shared" si="790"/>
        <v>122</v>
      </c>
      <c r="C12179" s="815">
        <f t="shared" si="791"/>
        <v>244</v>
      </c>
      <c r="D12179" s="815">
        <f t="shared" si="792"/>
        <v>245</v>
      </c>
      <c r="E12179" s="815">
        <v>1993</v>
      </c>
    </row>
    <row r="12180" spans="1:5">
      <c r="A12180" s="816">
        <f t="shared" si="793"/>
        <v>34092</v>
      </c>
      <c r="B12180" s="815">
        <f t="shared" si="790"/>
        <v>123</v>
      </c>
      <c r="C12180" s="815">
        <f t="shared" si="791"/>
        <v>243</v>
      </c>
      <c r="D12180" s="815">
        <f t="shared" si="792"/>
        <v>244</v>
      </c>
      <c r="E12180" s="815">
        <v>1993</v>
      </c>
    </row>
    <row r="12181" spans="1:5">
      <c r="A12181" s="816">
        <f t="shared" si="793"/>
        <v>34093</v>
      </c>
      <c r="B12181" s="815">
        <f t="shared" si="790"/>
        <v>124</v>
      </c>
      <c r="C12181" s="815">
        <f t="shared" si="791"/>
        <v>242</v>
      </c>
      <c r="D12181" s="815">
        <f t="shared" si="792"/>
        <v>243</v>
      </c>
      <c r="E12181" s="815">
        <v>1993</v>
      </c>
    </row>
    <row r="12182" spans="1:5">
      <c r="A12182" s="816">
        <f t="shared" si="793"/>
        <v>34094</v>
      </c>
      <c r="B12182" s="815">
        <f t="shared" si="790"/>
        <v>125</v>
      </c>
      <c r="C12182" s="815">
        <f t="shared" si="791"/>
        <v>241</v>
      </c>
      <c r="D12182" s="815">
        <f t="shared" si="792"/>
        <v>242</v>
      </c>
      <c r="E12182" s="815">
        <v>1993</v>
      </c>
    </row>
    <row r="12183" spans="1:5">
      <c r="A12183" s="816">
        <f t="shared" si="793"/>
        <v>34095</v>
      </c>
      <c r="B12183" s="815">
        <f t="shared" si="790"/>
        <v>126</v>
      </c>
      <c r="C12183" s="815">
        <f t="shared" si="791"/>
        <v>240</v>
      </c>
      <c r="D12183" s="815">
        <f t="shared" si="792"/>
        <v>241</v>
      </c>
      <c r="E12183" s="815">
        <v>1993</v>
      </c>
    </row>
    <row r="12184" spans="1:5">
      <c r="A12184" s="816">
        <f t="shared" si="793"/>
        <v>34096</v>
      </c>
      <c r="B12184" s="815">
        <f t="shared" si="790"/>
        <v>127</v>
      </c>
      <c r="C12184" s="815">
        <f t="shared" si="791"/>
        <v>239</v>
      </c>
      <c r="D12184" s="815">
        <f t="shared" si="792"/>
        <v>240</v>
      </c>
      <c r="E12184" s="815">
        <v>1993</v>
      </c>
    </row>
    <row r="12185" spans="1:5">
      <c r="A12185" s="816">
        <f t="shared" si="793"/>
        <v>34097</v>
      </c>
      <c r="B12185" s="815">
        <f t="shared" si="790"/>
        <v>128</v>
      </c>
      <c r="C12185" s="815">
        <f t="shared" si="791"/>
        <v>238</v>
      </c>
      <c r="D12185" s="815">
        <f t="shared" si="792"/>
        <v>239</v>
      </c>
      <c r="E12185" s="815">
        <v>1993</v>
      </c>
    </row>
    <row r="12186" spans="1:5">
      <c r="A12186" s="816">
        <f t="shared" si="793"/>
        <v>34098</v>
      </c>
      <c r="B12186" s="815">
        <f t="shared" si="790"/>
        <v>129</v>
      </c>
      <c r="C12186" s="815">
        <f t="shared" si="791"/>
        <v>237</v>
      </c>
      <c r="D12186" s="815">
        <f t="shared" si="792"/>
        <v>238</v>
      </c>
      <c r="E12186" s="815">
        <v>1993</v>
      </c>
    </row>
    <row r="12187" spans="1:5">
      <c r="A12187" s="816">
        <f t="shared" si="793"/>
        <v>34099</v>
      </c>
      <c r="B12187" s="815">
        <f t="shared" si="790"/>
        <v>130</v>
      </c>
      <c r="C12187" s="815">
        <f t="shared" si="791"/>
        <v>236</v>
      </c>
      <c r="D12187" s="815">
        <f t="shared" si="792"/>
        <v>237</v>
      </c>
      <c r="E12187" s="815">
        <v>1993</v>
      </c>
    </row>
    <row r="12188" spans="1:5">
      <c r="A12188" s="816">
        <f t="shared" si="793"/>
        <v>34100</v>
      </c>
      <c r="B12188" s="815">
        <f t="shared" ref="B12188:B12251" si="794">B12187+1</f>
        <v>131</v>
      </c>
      <c r="C12188" s="815">
        <f t="shared" ref="C12188:C12251" si="795">C12187-1</f>
        <v>235</v>
      </c>
      <c r="D12188" s="815">
        <f t="shared" ref="D12188:D12251" si="796">D12187-1</f>
        <v>236</v>
      </c>
      <c r="E12188" s="815">
        <v>1993</v>
      </c>
    </row>
    <row r="12189" spans="1:5">
      <c r="A12189" s="816">
        <f t="shared" si="793"/>
        <v>34101</v>
      </c>
      <c r="B12189" s="815">
        <f t="shared" si="794"/>
        <v>132</v>
      </c>
      <c r="C12189" s="815">
        <f t="shared" si="795"/>
        <v>234</v>
      </c>
      <c r="D12189" s="815">
        <f t="shared" si="796"/>
        <v>235</v>
      </c>
      <c r="E12189" s="815">
        <v>1993</v>
      </c>
    </row>
    <row r="12190" spans="1:5">
      <c r="A12190" s="816">
        <f t="shared" si="793"/>
        <v>34102</v>
      </c>
      <c r="B12190" s="815">
        <f t="shared" si="794"/>
        <v>133</v>
      </c>
      <c r="C12190" s="815">
        <f t="shared" si="795"/>
        <v>233</v>
      </c>
      <c r="D12190" s="815">
        <f t="shared" si="796"/>
        <v>234</v>
      </c>
      <c r="E12190" s="815">
        <v>1993</v>
      </c>
    </row>
    <row r="12191" spans="1:5">
      <c r="A12191" s="816">
        <f t="shared" si="793"/>
        <v>34103</v>
      </c>
      <c r="B12191" s="815">
        <f t="shared" si="794"/>
        <v>134</v>
      </c>
      <c r="C12191" s="815">
        <f t="shared" si="795"/>
        <v>232</v>
      </c>
      <c r="D12191" s="815">
        <f t="shared" si="796"/>
        <v>233</v>
      </c>
      <c r="E12191" s="815">
        <v>1993</v>
      </c>
    </row>
    <row r="12192" spans="1:5">
      <c r="A12192" s="816">
        <f t="shared" si="793"/>
        <v>34104</v>
      </c>
      <c r="B12192" s="815">
        <f t="shared" si="794"/>
        <v>135</v>
      </c>
      <c r="C12192" s="815">
        <f t="shared" si="795"/>
        <v>231</v>
      </c>
      <c r="D12192" s="815">
        <f t="shared" si="796"/>
        <v>232</v>
      </c>
      <c r="E12192" s="815">
        <v>1993</v>
      </c>
    </row>
    <row r="12193" spans="1:5">
      <c r="A12193" s="816">
        <f t="shared" si="793"/>
        <v>34105</v>
      </c>
      <c r="B12193" s="815">
        <f t="shared" si="794"/>
        <v>136</v>
      </c>
      <c r="C12193" s="815">
        <f t="shared" si="795"/>
        <v>230</v>
      </c>
      <c r="D12193" s="815">
        <f t="shared" si="796"/>
        <v>231</v>
      </c>
      <c r="E12193" s="815">
        <v>1993</v>
      </c>
    </row>
    <row r="12194" spans="1:5">
      <c r="A12194" s="816">
        <f t="shared" si="793"/>
        <v>34106</v>
      </c>
      <c r="B12194" s="815">
        <f t="shared" si="794"/>
        <v>137</v>
      </c>
      <c r="C12194" s="815">
        <f t="shared" si="795"/>
        <v>229</v>
      </c>
      <c r="D12194" s="815">
        <f t="shared" si="796"/>
        <v>230</v>
      </c>
      <c r="E12194" s="815">
        <v>1993</v>
      </c>
    </row>
    <row r="12195" spans="1:5">
      <c r="A12195" s="816">
        <f t="shared" si="793"/>
        <v>34107</v>
      </c>
      <c r="B12195" s="815">
        <f t="shared" si="794"/>
        <v>138</v>
      </c>
      <c r="C12195" s="815">
        <f t="shared" si="795"/>
        <v>228</v>
      </c>
      <c r="D12195" s="815">
        <f t="shared" si="796"/>
        <v>229</v>
      </c>
      <c r="E12195" s="815">
        <v>1993</v>
      </c>
    </row>
    <row r="12196" spans="1:5">
      <c r="A12196" s="816">
        <f t="shared" si="793"/>
        <v>34108</v>
      </c>
      <c r="B12196" s="815">
        <f t="shared" si="794"/>
        <v>139</v>
      </c>
      <c r="C12196" s="815">
        <f t="shared" si="795"/>
        <v>227</v>
      </c>
      <c r="D12196" s="815">
        <f t="shared" si="796"/>
        <v>228</v>
      </c>
      <c r="E12196" s="815">
        <v>1993</v>
      </c>
    </row>
    <row r="12197" spans="1:5">
      <c r="A12197" s="816">
        <f t="shared" si="793"/>
        <v>34109</v>
      </c>
      <c r="B12197" s="815">
        <f t="shared" si="794"/>
        <v>140</v>
      </c>
      <c r="C12197" s="815">
        <f t="shared" si="795"/>
        <v>226</v>
      </c>
      <c r="D12197" s="815">
        <f t="shared" si="796"/>
        <v>227</v>
      </c>
      <c r="E12197" s="815">
        <v>1993</v>
      </c>
    </row>
    <row r="12198" spans="1:5">
      <c r="A12198" s="816">
        <f t="shared" si="793"/>
        <v>34110</v>
      </c>
      <c r="B12198" s="815">
        <f t="shared" si="794"/>
        <v>141</v>
      </c>
      <c r="C12198" s="815">
        <f t="shared" si="795"/>
        <v>225</v>
      </c>
      <c r="D12198" s="815">
        <f t="shared" si="796"/>
        <v>226</v>
      </c>
      <c r="E12198" s="815">
        <v>1993</v>
      </c>
    </row>
    <row r="12199" spans="1:5">
      <c r="A12199" s="816">
        <f t="shared" si="793"/>
        <v>34111</v>
      </c>
      <c r="B12199" s="815">
        <f t="shared" si="794"/>
        <v>142</v>
      </c>
      <c r="C12199" s="815">
        <f t="shared" si="795"/>
        <v>224</v>
      </c>
      <c r="D12199" s="815">
        <f t="shared" si="796"/>
        <v>225</v>
      </c>
      <c r="E12199" s="815">
        <v>1993</v>
      </c>
    </row>
    <row r="12200" spans="1:5">
      <c r="A12200" s="816">
        <f t="shared" si="793"/>
        <v>34112</v>
      </c>
      <c r="B12200" s="815">
        <f t="shared" si="794"/>
        <v>143</v>
      </c>
      <c r="C12200" s="815">
        <f t="shared" si="795"/>
        <v>223</v>
      </c>
      <c r="D12200" s="815">
        <f t="shared" si="796"/>
        <v>224</v>
      </c>
      <c r="E12200" s="815">
        <v>1993</v>
      </c>
    </row>
    <row r="12201" spans="1:5">
      <c r="A12201" s="816">
        <f t="shared" si="793"/>
        <v>34113</v>
      </c>
      <c r="B12201" s="815">
        <f t="shared" si="794"/>
        <v>144</v>
      </c>
      <c r="C12201" s="815">
        <f t="shared" si="795"/>
        <v>222</v>
      </c>
      <c r="D12201" s="815">
        <f t="shared" si="796"/>
        <v>223</v>
      </c>
      <c r="E12201" s="815">
        <v>1993</v>
      </c>
    </row>
    <row r="12202" spans="1:5">
      <c r="A12202" s="816">
        <f t="shared" si="793"/>
        <v>34114</v>
      </c>
      <c r="B12202" s="815">
        <f t="shared" si="794"/>
        <v>145</v>
      </c>
      <c r="C12202" s="815">
        <f t="shared" si="795"/>
        <v>221</v>
      </c>
      <c r="D12202" s="815">
        <f t="shared" si="796"/>
        <v>222</v>
      </c>
      <c r="E12202" s="815">
        <v>1993</v>
      </c>
    </row>
    <row r="12203" spans="1:5">
      <c r="A12203" s="816">
        <f t="shared" si="793"/>
        <v>34115</v>
      </c>
      <c r="B12203" s="815">
        <f t="shared" si="794"/>
        <v>146</v>
      </c>
      <c r="C12203" s="815">
        <f t="shared" si="795"/>
        <v>220</v>
      </c>
      <c r="D12203" s="815">
        <f t="shared" si="796"/>
        <v>221</v>
      </c>
      <c r="E12203" s="815">
        <v>1993</v>
      </c>
    </row>
    <row r="12204" spans="1:5">
      <c r="A12204" s="816">
        <f t="shared" si="793"/>
        <v>34116</v>
      </c>
      <c r="B12204" s="815">
        <f t="shared" si="794"/>
        <v>147</v>
      </c>
      <c r="C12204" s="815">
        <f t="shared" si="795"/>
        <v>219</v>
      </c>
      <c r="D12204" s="815">
        <f t="shared" si="796"/>
        <v>220</v>
      </c>
      <c r="E12204" s="815">
        <v>1993</v>
      </c>
    </row>
    <row r="12205" spans="1:5">
      <c r="A12205" s="816">
        <f t="shared" si="793"/>
        <v>34117</v>
      </c>
      <c r="B12205" s="815">
        <f t="shared" si="794"/>
        <v>148</v>
      </c>
      <c r="C12205" s="815">
        <f t="shared" si="795"/>
        <v>218</v>
      </c>
      <c r="D12205" s="815">
        <f t="shared" si="796"/>
        <v>219</v>
      </c>
      <c r="E12205" s="815">
        <v>1993</v>
      </c>
    </row>
    <row r="12206" spans="1:5">
      <c r="A12206" s="816">
        <f t="shared" si="793"/>
        <v>34118</v>
      </c>
      <c r="B12206" s="815">
        <f t="shared" si="794"/>
        <v>149</v>
      </c>
      <c r="C12206" s="815">
        <f t="shared" si="795"/>
        <v>217</v>
      </c>
      <c r="D12206" s="815">
        <f t="shared" si="796"/>
        <v>218</v>
      </c>
      <c r="E12206" s="815">
        <v>1993</v>
      </c>
    </row>
    <row r="12207" spans="1:5">
      <c r="A12207" s="816">
        <f t="shared" si="793"/>
        <v>34119</v>
      </c>
      <c r="B12207" s="815">
        <f t="shared" si="794"/>
        <v>150</v>
      </c>
      <c r="C12207" s="815">
        <f t="shared" si="795"/>
        <v>216</v>
      </c>
      <c r="D12207" s="815">
        <f t="shared" si="796"/>
        <v>217</v>
      </c>
      <c r="E12207" s="815">
        <v>1993</v>
      </c>
    </row>
    <row r="12208" spans="1:5">
      <c r="A12208" s="816">
        <f t="shared" si="793"/>
        <v>34120</v>
      </c>
      <c r="B12208" s="815">
        <f t="shared" si="794"/>
        <v>151</v>
      </c>
      <c r="C12208" s="815">
        <f t="shared" si="795"/>
        <v>215</v>
      </c>
      <c r="D12208" s="815">
        <f t="shared" si="796"/>
        <v>216</v>
      </c>
      <c r="E12208" s="815">
        <v>1993</v>
      </c>
    </row>
    <row r="12209" spans="1:5">
      <c r="A12209" s="816">
        <f t="shared" si="793"/>
        <v>34121</v>
      </c>
      <c r="B12209" s="815">
        <f t="shared" si="794"/>
        <v>152</v>
      </c>
      <c r="C12209" s="815">
        <f t="shared" si="795"/>
        <v>214</v>
      </c>
      <c r="D12209" s="815">
        <f t="shared" si="796"/>
        <v>215</v>
      </c>
      <c r="E12209" s="815">
        <v>1993</v>
      </c>
    </row>
    <row r="12210" spans="1:5">
      <c r="A12210" s="816">
        <f t="shared" si="793"/>
        <v>34122</v>
      </c>
      <c r="B12210" s="815">
        <f t="shared" si="794"/>
        <v>153</v>
      </c>
      <c r="C12210" s="815">
        <f t="shared" si="795"/>
        <v>213</v>
      </c>
      <c r="D12210" s="815">
        <f t="shared" si="796"/>
        <v>214</v>
      </c>
      <c r="E12210" s="815">
        <v>1993</v>
      </c>
    </row>
    <row r="12211" spans="1:5">
      <c r="A12211" s="816">
        <f t="shared" ref="A12211:A12274" si="797">A12210+1</f>
        <v>34123</v>
      </c>
      <c r="B12211" s="815">
        <f t="shared" si="794"/>
        <v>154</v>
      </c>
      <c r="C12211" s="815">
        <f t="shared" si="795"/>
        <v>212</v>
      </c>
      <c r="D12211" s="815">
        <f t="shared" si="796"/>
        <v>213</v>
      </c>
      <c r="E12211" s="815">
        <v>1993</v>
      </c>
    </row>
    <row r="12212" spans="1:5">
      <c r="A12212" s="816">
        <f t="shared" si="797"/>
        <v>34124</v>
      </c>
      <c r="B12212" s="815">
        <f t="shared" si="794"/>
        <v>155</v>
      </c>
      <c r="C12212" s="815">
        <f t="shared" si="795"/>
        <v>211</v>
      </c>
      <c r="D12212" s="815">
        <f t="shared" si="796"/>
        <v>212</v>
      </c>
      <c r="E12212" s="815">
        <v>1993</v>
      </c>
    </row>
    <row r="12213" spans="1:5">
      <c r="A12213" s="816">
        <f t="shared" si="797"/>
        <v>34125</v>
      </c>
      <c r="B12213" s="815">
        <f t="shared" si="794"/>
        <v>156</v>
      </c>
      <c r="C12213" s="815">
        <f t="shared" si="795"/>
        <v>210</v>
      </c>
      <c r="D12213" s="815">
        <f t="shared" si="796"/>
        <v>211</v>
      </c>
      <c r="E12213" s="815">
        <v>1993</v>
      </c>
    </row>
    <row r="12214" spans="1:5">
      <c r="A12214" s="816">
        <f t="shared" si="797"/>
        <v>34126</v>
      </c>
      <c r="B12214" s="815">
        <f t="shared" si="794"/>
        <v>157</v>
      </c>
      <c r="C12214" s="815">
        <f t="shared" si="795"/>
        <v>209</v>
      </c>
      <c r="D12214" s="815">
        <f t="shared" si="796"/>
        <v>210</v>
      </c>
      <c r="E12214" s="815">
        <v>1993</v>
      </c>
    </row>
    <row r="12215" spans="1:5">
      <c r="A12215" s="816">
        <f t="shared" si="797"/>
        <v>34127</v>
      </c>
      <c r="B12215" s="815">
        <f t="shared" si="794"/>
        <v>158</v>
      </c>
      <c r="C12215" s="815">
        <f t="shared" si="795"/>
        <v>208</v>
      </c>
      <c r="D12215" s="815">
        <f t="shared" si="796"/>
        <v>209</v>
      </c>
      <c r="E12215" s="815">
        <v>1993</v>
      </c>
    </row>
    <row r="12216" spans="1:5">
      <c r="A12216" s="816">
        <f t="shared" si="797"/>
        <v>34128</v>
      </c>
      <c r="B12216" s="815">
        <f t="shared" si="794"/>
        <v>159</v>
      </c>
      <c r="C12216" s="815">
        <f t="shared" si="795"/>
        <v>207</v>
      </c>
      <c r="D12216" s="815">
        <f t="shared" si="796"/>
        <v>208</v>
      </c>
      <c r="E12216" s="815">
        <v>1993</v>
      </c>
    </row>
    <row r="12217" spans="1:5">
      <c r="A12217" s="816">
        <f t="shared" si="797"/>
        <v>34129</v>
      </c>
      <c r="B12217" s="815">
        <f t="shared" si="794"/>
        <v>160</v>
      </c>
      <c r="C12217" s="815">
        <f t="shared" si="795"/>
        <v>206</v>
      </c>
      <c r="D12217" s="815">
        <f t="shared" si="796"/>
        <v>207</v>
      </c>
      <c r="E12217" s="815">
        <v>1993</v>
      </c>
    </row>
    <row r="12218" spans="1:5">
      <c r="A12218" s="816">
        <f t="shared" si="797"/>
        <v>34130</v>
      </c>
      <c r="B12218" s="815">
        <f t="shared" si="794"/>
        <v>161</v>
      </c>
      <c r="C12218" s="815">
        <f t="shared" si="795"/>
        <v>205</v>
      </c>
      <c r="D12218" s="815">
        <f t="shared" si="796"/>
        <v>206</v>
      </c>
      <c r="E12218" s="815">
        <v>1993</v>
      </c>
    </row>
    <row r="12219" spans="1:5">
      <c r="A12219" s="816">
        <f t="shared" si="797"/>
        <v>34131</v>
      </c>
      <c r="B12219" s="815">
        <f t="shared" si="794"/>
        <v>162</v>
      </c>
      <c r="C12219" s="815">
        <f t="shared" si="795"/>
        <v>204</v>
      </c>
      <c r="D12219" s="815">
        <f t="shared" si="796"/>
        <v>205</v>
      </c>
      <c r="E12219" s="815">
        <v>1993</v>
      </c>
    </row>
    <row r="12220" spans="1:5">
      <c r="A12220" s="816">
        <f t="shared" si="797"/>
        <v>34132</v>
      </c>
      <c r="B12220" s="815">
        <f t="shared" si="794"/>
        <v>163</v>
      </c>
      <c r="C12220" s="815">
        <f t="shared" si="795"/>
        <v>203</v>
      </c>
      <c r="D12220" s="815">
        <f t="shared" si="796"/>
        <v>204</v>
      </c>
      <c r="E12220" s="815">
        <v>1993</v>
      </c>
    </row>
    <row r="12221" spans="1:5">
      <c r="A12221" s="816">
        <f t="shared" si="797"/>
        <v>34133</v>
      </c>
      <c r="B12221" s="815">
        <f t="shared" si="794"/>
        <v>164</v>
      </c>
      <c r="C12221" s="815">
        <f t="shared" si="795"/>
        <v>202</v>
      </c>
      <c r="D12221" s="815">
        <f t="shared" si="796"/>
        <v>203</v>
      </c>
      <c r="E12221" s="815">
        <v>1993</v>
      </c>
    </row>
    <row r="12222" spans="1:5">
      <c r="A12222" s="816">
        <f t="shared" si="797"/>
        <v>34134</v>
      </c>
      <c r="B12222" s="815">
        <f t="shared" si="794"/>
        <v>165</v>
      </c>
      <c r="C12222" s="815">
        <f t="shared" si="795"/>
        <v>201</v>
      </c>
      <c r="D12222" s="815">
        <f t="shared" si="796"/>
        <v>202</v>
      </c>
      <c r="E12222" s="815">
        <v>1993</v>
      </c>
    </row>
    <row r="12223" spans="1:5">
      <c r="A12223" s="816">
        <f t="shared" si="797"/>
        <v>34135</v>
      </c>
      <c r="B12223" s="815">
        <f t="shared" si="794"/>
        <v>166</v>
      </c>
      <c r="C12223" s="815">
        <f t="shared" si="795"/>
        <v>200</v>
      </c>
      <c r="D12223" s="815">
        <f t="shared" si="796"/>
        <v>201</v>
      </c>
      <c r="E12223" s="815">
        <v>1993</v>
      </c>
    </row>
    <row r="12224" spans="1:5">
      <c r="A12224" s="816">
        <f t="shared" si="797"/>
        <v>34136</v>
      </c>
      <c r="B12224" s="815">
        <f t="shared" si="794"/>
        <v>167</v>
      </c>
      <c r="C12224" s="815">
        <f t="shared" si="795"/>
        <v>199</v>
      </c>
      <c r="D12224" s="815">
        <f t="shared" si="796"/>
        <v>200</v>
      </c>
      <c r="E12224" s="815">
        <v>1993</v>
      </c>
    </row>
    <row r="12225" spans="1:5">
      <c r="A12225" s="816">
        <f t="shared" si="797"/>
        <v>34137</v>
      </c>
      <c r="B12225" s="815">
        <f t="shared" si="794"/>
        <v>168</v>
      </c>
      <c r="C12225" s="815">
        <f t="shared" si="795"/>
        <v>198</v>
      </c>
      <c r="D12225" s="815">
        <f t="shared" si="796"/>
        <v>199</v>
      </c>
      <c r="E12225" s="815">
        <v>1993</v>
      </c>
    </row>
    <row r="12226" spans="1:5">
      <c r="A12226" s="816">
        <f t="shared" si="797"/>
        <v>34138</v>
      </c>
      <c r="B12226" s="815">
        <f t="shared" si="794"/>
        <v>169</v>
      </c>
      <c r="C12226" s="815">
        <f t="shared" si="795"/>
        <v>197</v>
      </c>
      <c r="D12226" s="815">
        <f t="shared" si="796"/>
        <v>198</v>
      </c>
      <c r="E12226" s="815">
        <v>1993</v>
      </c>
    </row>
    <row r="12227" spans="1:5">
      <c r="A12227" s="816">
        <f t="shared" si="797"/>
        <v>34139</v>
      </c>
      <c r="B12227" s="815">
        <f t="shared" si="794"/>
        <v>170</v>
      </c>
      <c r="C12227" s="815">
        <f t="shared" si="795"/>
        <v>196</v>
      </c>
      <c r="D12227" s="815">
        <f t="shared" si="796"/>
        <v>197</v>
      </c>
      <c r="E12227" s="815">
        <v>1993</v>
      </c>
    </row>
    <row r="12228" spans="1:5">
      <c r="A12228" s="816">
        <f t="shared" si="797"/>
        <v>34140</v>
      </c>
      <c r="B12228" s="815">
        <f t="shared" si="794"/>
        <v>171</v>
      </c>
      <c r="C12228" s="815">
        <f t="shared" si="795"/>
        <v>195</v>
      </c>
      <c r="D12228" s="815">
        <f t="shared" si="796"/>
        <v>196</v>
      </c>
      <c r="E12228" s="815">
        <v>1993</v>
      </c>
    </row>
    <row r="12229" spans="1:5">
      <c r="A12229" s="816">
        <f t="shared" si="797"/>
        <v>34141</v>
      </c>
      <c r="B12229" s="815">
        <f t="shared" si="794"/>
        <v>172</v>
      </c>
      <c r="C12229" s="815">
        <f t="shared" si="795"/>
        <v>194</v>
      </c>
      <c r="D12229" s="815">
        <f t="shared" si="796"/>
        <v>195</v>
      </c>
      <c r="E12229" s="815">
        <v>1993</v>
      </c>
    </row>
    <row r="12230" spans="1:5">
      <c r="A12230" s="816">
        <f t="shared" si="797"/>
        <v>34142</v>
      </c>
      <c r="B12230" s="815">
        <f t="shared" si="794"/>
        <v>173</v>
      </c>
      <c r="C12230" s="815">
        <f t="shared" si="795"/>
        <v>193</v>
      </c>
      <c r="D12230" s="815">
        <f t="shared" si="796"/>
        <v>194</v>
      </c>
      <c r="E12230" s="815">
        <v>1993</v>
      </c>
    </row>
    <row r="12231" spans="1:5">
      <c r="A12231" s="816">
        <f t="shared" si="797"/>
        <v>34143</v>
      </c>
      <c r="B12231" s="815">
        <f t="shared" si="794"/>
        <v>174</v>
      </c>
      <c r="C12231" s="815">
        <f t="shared" si="795"/>
        <v>192</v>
      </c>
      <c r="D12231" s="815">
        <f t="shared" si="796"/>
        <v>193</v>
      </c>
      <c r="E12231" s="815">
        <v>1993</v>
      </c>
    </row>
    <row r="12232" spans="1:5">
      <c r="A12232" s="816">
        <f t="shared" si="797"/>
        <v>34144</v>
      </c>
      <c r="B12232" s="815">
        <f t="shared" si="794"/>
        <v>175</v>
      </c>
      <c r="C12232" s="815">
        <f t="shared" si="795"/>
        <v>191</v>
      </c>
      <c r="D12232" s="815">
        <f t="shared" si="796"/>
        <v>192</v>
      </c>
      <c r="E12232" s="815">
        <v>1993</v>
      </c>
    </row>
    <row r="12233" spans="1:5">
      <c r="A12233" s="816">
        <f t="shared" si="797"/>
        <v>34145</v>
      </c>
      <c r="B12233" s="815">
        <f t="shared" si="794"/>
        <v>176</v>
      </c>
      <c r="C12233" s="815">
        <f t="shared" si="795"/>
        <v>190</v>
      </c>
      <c r="D12233" s="815">
        <f t="shared" si="796"/>
        <v>191</v>
      </c>
      <c r="E12233" s="815">
        <v>1993</v>
      </c>
    </row>
    <row r="12234" spans="1:5">
      <c r="A12234" s="816">
        <f t="shared" si="797"/>
        <v>34146</v>
      </c>
      <c r="B12234" s="815">
        <f t="shared" si="794"/>
        <v>177</v>
      </c>
      <c r="C12234" s="815">
        <f t="shared" si="795"/>
        <v>189</v>
      </c>
      <c r="D12234" s="815">
        <f t="shared" si="796"/>
        <v>190</v>
      </c>
      <c r="E12234" s="815">
        <v>1993</v>
      </c>
    </row>
    <row r="12235" spans="1:5">
      <c r="A12235" s="816">
        <f t="shared" si="797"/>
        <v>34147</v>
      </c>
      <c r="B12235" s="815">
        <f t="shared" si="794"/>
        <v>178</v>
      </c>
      <c r="C12235" s="815">
        <f t="shared" si="795"/>
        <v>188</v>
      </c>
      <c r="D12235" s="815">
        <f t="shared" si="796"/>
        <v>189</v>
      </c>
      <c r="E12235" s="815">
        <v>1993</v>
      </c>
    </row>
    <row r="12236" spans="1:5">
      <c r="A12236" s="816">
        <f t="shared" si="797"/>
        <v>34148</v>
      </c>
      <c r="B12236" s="815">
        <f t="shared" si="794"/>
        <v>179</v>
      </c>
      <c r="C12236" s="815">
        <f t="shared" si="795"/>
        <v>187</v>
      </c>
      <c r="D12236" s="815">
        <f t="shared" si="796"/>
        <v>188</v>
      </c>
      <c r="E12236" s="815">
        <v>1993</v>
      </c>
    </row>
    <row r="12237" spans="1:5">
      <c r="A12237" s="816">
        <f t="shared" si="797"/>
        <v>34149</v>
      </c>
      <c r="B12237" s="815">
        <f t="shared" si="794"/>
        <v>180</v>
      </c>
      <c r="C12237" s="815">
        <f t="shared" si="795"/>
        <v>186</v>
      </c>
      <c r="D12237" s="815">
        <f t="shared" si="796"/>
        <v>187</v>
      </c>
      <c r="E12237" s="815">
        <v>1993</v>
      </c>
    </row>
    <row r="12238" spans="1:5">
      <c r="A12238" s="816">
        <f t="shared" si="797"/>
        <v>34150</v>
      </c>
      <c r="B12238" s="815">
        <f t="shared" si="794"/>
        <v>181</v>
      </c>
      <c r="C12238" s="815">
        <f t="shared" si="795"/>
        <v>185</v>
      </c>
      <c r="D12238" s="815">
        <f t="shared" si="796"/>
        <v>186</v>
      </c>
      <c r="E12238" s="815">
        <v>1993</v>
      </c>
    </row>
    <row r="12239" spans="1:5">
      <c r="A12239" s="816">
        <f t="shared" si="797"/>
        <v>34151</v>
      </c>
      <c r="B12239" s="815">
        <f t="shared" si="794"/>
        <v>182</v>
      </c>
      <c r="C12239" s="815">
        <f t="shared" si="795"/>
        <v>184</v>
      </c>
      <c r="D12239" s="815">
        <f t="shared" si="796"/>
        <v>185</v>
      </c>
      <c r="E12239" s="815">
        <v>1993</v>
      </c>
    </row>
    <row r="12240" spans="1:5">
      <c r="A12240" s="816">
        <f t="shared" si="797"/>
        <v>34152</v>
      </c>
      <c r="B12240" s="815">
        <f t="shared" si="794"/>
        <v>183</v>
      </c>
      <c r="C12240" s="815">
        <f t="shared" si="795"/>
        <v>183</v>
      </c>
      <c r="D12240" s="815">
        <f t="shared" si="796"/>
        <v>184</v>
      </c>
      <c r="E12240" s="815">
        <v>1993</v>
      </c>
    </row>
    <row r="12241" spans="1:5">
      <c r="A12241" s="816">
        <f t="shared" si="797"/>
        <v>34153</v>
      </c>
      <c r="B12241" s="815">
        <f t="shared" si="794"/>
        <v>184</v>
      </c>
      <c r="C12241" s="815">
        <f t="shared" si="795"/>
        <v>182</v>
      </c>
      <c r="D12241" s="815">
        <f t="shared" si="796"/>
        <v>183</v>
      </c>
      <c r="E12241" s="815">
        <v>1993</v>
      </c>
    </row>
    <row r="12242" spans="1:5">
      <c r="A12242" s="816">
        <f t="shared" si="797"/>
        <v>34154</v>
      </c>
      <c r="B12242" s="815">
        <f t="shared" si="794"/>
        <v>185</v>
      </c>
      <c r="C12242" s="815">
        <f t="shared" si="795"/>
        <v>181</v>
      </c>
      <c r="D12242" s="815">
        <f t="shared" si="796"/>
        <v>182</v>
      </c>
      <c r="E12242" s="815">
        <v>1993</v>
      </c>
    </row>
    <row r="12243" spans="1:5">
      <c r="A12243" s="816">
        <f t="shared" si="797"/>
        <v>34155</v>
      </c>
      <c r="B12243" s="815">
        <f t="shared" si="794"/>
        <v>186</v>
      </c>
      <c r="C12243" s="815">
        <f t="shared" si="795"/>
        <v>180</v>
      </c>
      <c r="D12243" s="815">
        <f t="shared" si="796"/>
        <v>181</v>
      </c>
      <c r="E12243" s="815">
        <v>1993</v>
      </c>
    </row>
    <row r="12244" spans="1:5">
      <c r="A12244" s="816">
        <f t="shared" si="797"/>
        <v>34156</v>
      </c>
      <c r="B12244" s="815">
        <f t="shared" si="794"/>
        <v>187</v>
      </c>
      <c r="C12244" s="815">
        <f t="shared" si="795"/>
        <v>179</v>
      </c>
      <c r="D12244" s="815">
        <f t="shared" si="796"/>
        <v>180</v>
      </c>
      <c r="E12244" s="815">
        <v>1993</v>
      </c>
    </row>
    <row r="12245" spans="1:5">
      <c r="A12245" s="816">
        <f t="shared" si="797"/>
        <v>34157</v>
      </c>
      <c r="B12245" s="815">
        <f t="shared" si="794"/>
        <v>188</v>
      </c>
      <c r="C12245" s="815">
        <f t="shared" si="795"/>
        <v>178</v>
      </c>
      <c r="D12245" s="815">
        <f t="shared" si="796"/>
        <v>179</v>
      </c>
      <c r="E12245" s="815">
        <v>1993</v>
      </c>
    </row>
    <row r="12246" spans="1:5">
      <c r="A12246" s="816">
        <f t="shared" si="797"/>
        <v>34158</v>
      </c>
      <c r="B12246" s="815">
        <f t="shared" si="794"/>
        <v>189</v>
      </c>
      <c r="C12246" s="815">
        <f t="shared" si="795"/>
        <v>177</v>
      </c>
      <c r="D12246" s="815">
        <f t="shared" si="796"/>
        <v>178</v>
      </c>
      <c r="E12246" s="815">
        <v>1993</v>
      </c>
    </row>
    <row r="12247" spans="1:5">
      <c r="A12247" s="816">
        <f t="shared" si="797"/>
        <v>34159</v>
      </c>
      <c r="B12247" s="815">
        <f t="shared" si="794"/>
        <v>190</v>
      </c>
      <c r="C12247" s="815">
        <f t="shared" si="795"/>
        <v>176</v>
      </c>
      <c r="D12247" s="815">
        <f t="shared" si="796"/>
        <v>177</v>
      </c>
      <c r="E12247" s="815">
        <v>1993</v>
      </c>
    </row>
    <row r="12248" spans="1:5">
      <c r="A12248" s="816">
        <f t="shared" si="797"/>
        <v>34160</v>
      </c>
      <c r="B12248" s="815">
        <f t="shared" si="794"/>
        <v>191</v>
      </c>
      <c r="C12248" s="815">
        <f t="shared" si="795"/>
        <v>175</v>
      </c>
      <c r="D12248" s="815">
        <f t="shared" si="796"/>
        <v>176</v>
      </c>
      <c r="E12248" s="815">
        <v>1993</v>
      </c>
    </row>
    <row r="12249" spans="1:5">
      <c r="A12249" s="816">
        <f t="shared" si="797"/>
        <v>34161</v>
      </c>
      <c r="B12249" s="815">
        <f t="shared" si="794"/>
        <v>192</v>
      </c>
      <c r="C12249" s="815">
        <f t="shared" si="795"/>
        <v>174</v>
      </c>
      <c r="D12249" s="815">
        <f t="shared" si="796"/>
        <v>175</v>
      </c>
      <c r="E12249" s="815">
        <v>1993</v>
      </c>
    </row>
    <row r="12250" spans="1:5">
      <c r="A12250" s="816">
        <f t="shared" si="797"/>
        <v>34162</v>
      </c>
      <c r="B12250" s="815">
        <f t="shared" si="794"/>
        <v>193</v>
      </c>
      <c r="C12250" s="815">
        <f t="shared" si="795"/>
        <v>173</v>
      </c>
      <c r="D12250" s="815">
        <f t="shared" si="796"/>
        <v>174</v>
      </c>
      <c r="E12250" s="815">
        <v>1993</v>
      </c>
    </row>
    <row r="12251" spans="1:5">
      <c r="A12251" s="816">
        <f t="shared" si="797"/>
        <v>34163</v>
      </c>
      <c r="B12251" s="815">
        <f t="shared" si="794"/>
        <v>194</v>
      </c>
      <c r="C12251" s="815">
        <f t="shared" si="795"/>
        <v>172</v>
      </c>
      <c r="D12251" s="815">
        <f t="shared" si="796"/>
        <v>173</v>
      </c>
      <c r="E12251" s="815">
        <v>1993</v>
      </c>
    </row>
    <row r="12252" spans="1:5">
      <c r="A12252" s="816">
        <f t="shared" si="797"/>
        <v>34164</v>
      </c>
      <c r="B12252" s="815">
        <f t="shared" ref="B12252:B12315" si="798">B12251+1</f>
        <v>195</v>
      </c>
      <c r="C12252" s="815">
        <f t="shared" ref="C12252:C12315" si="799">C12251-1</f>
        <v>171</v>
      </c>
      <c r="D12252" s="815">
        <f t="shared" ref="D12252:D12315" si="800">D12251-1</f>
        <v>172</v>
      </c>
      <c r="E12252" s="815">
        <v>1993</v>
      </c>
    </row>
    <row r="12253" spans="1:5">
      <c r="A12253" s="816">
        <f t="shared" si="797"/>
        <v>34165</v>
      </c>
      <c r="B12253" s="815">
        <f t="shared" si="798"/>
        <v>196</v>
      </c>
      <c r="C12253" s="815">
        <f t="shared" si="799"/>
        <v>170</v>
      </c>
      <c r="D12253" s="815">
        <f t="shared" si="800"/>
        <v>171</v>
      </c>
      <c r="E12253" s="815">
        <v>1993</v>
      </c>
    </row>
    <row r="12254" spans="1:5">
      <c r="A12254" s="816">
        <f t="shared" si="797"/>
        <v>34166</v>
      </c>
      <c r="B12254" s="815">
        <f t="shared" si="798"/>
        <v>197</v>
      </c>
      <c r="C12254" s="815">
        <f t="shared" si="799"/>
        <v>169</v>
      </c>
      <c r="D12254" s="815">
        <f t="shared" si="800"/>
        <v>170</v>
      </c>
      <c r="E12254" s="815">
        <v>1993</v>
      </c>
    </row>
    <row r="12255" spans="1:5">
      <c r="A12255" s="816">
        <f t="shared" si="797"/>
        <v>34167</v>
      </c>
      <c r="B12255" s="815">
        <f t="shared" si="798"/>
        <v>198</v>
      </c>
      <c r="C12255" s="815">
        <f t="shared" si="799"/>
        <v>168</v>
      </c>
      <c r="D12255" s="815">
        <f t="shared" si="800"/>
        <v>169</v>
      </c>
      <c r="E12255" s="815">
        <v>1993</v>
      </c>
    </row>
    <row r="12256" spans="1:5">
      <c r="A12256" s="816">
        <f t="shared" si="797"/>
        <v>34168</v>
      </c>
      <c r="B12256" s="815">
        <f t="shared" si="798"/>
        <v>199</v>
      </c>
      <c r="C12256" s="815">
        <f t="shared" si="799"/>
        <v>167</v>
      </c>
      <c r="D12256" s="815">
        <f t="shared" si="800"/>
        <v>168</v>
      </c>
      <c r="E12256" s="815">
        <v>1993</v>
      </c>
    </row>
    <row r="12257" spans="1:5">
      <c r="A12257" s="816">
        <f t="shared" si="797"/>
        <v>34169</v>
      </c>
      <c r="B12257" s="815">
        <f t="shared" si="798"/>
        <v>200</v>
      </c>
      <c r="C12257" s="815">
        <f t="shared" si="799"/>
        <v>166</v>
      </c>
      <c r="D12257" s="815">
        <f t="shared" si="800"/>
        <v>167</v>
      </c>
      <c r="E12257" s="815">
        <v>1993</v>
      </c>
    </row>
    <row r="12258" spans="1:5">
      <c r="A12258" s="816">
        <f t="shared" si="797"/>
        <v>34170</v>
      </c>
      <c r="B12258" s="815">
        <f t="shared" si="798"/>
        <v>201</v>
      </c>
      <c r="C12258" s="815">
        <f t="shared" si="799"/>
        <v>165</v>
      </c>
      <c r="D12258" s="815">
        <f t="shared" si="800"/>
        <v>166</v>
      </c>
      <c r="E12258" s="815">
        <v>1993</v>
      </c>
    </row>
    <row r="12259" spans="1:5">
      <c r="A12259" s="816">
        <f t="shared" si="797"/>
        <v>34171</v>
      </c>
      <c r="B12259" s="815">
        <f t="shared" si="798"/>
        <v>202</v>
      </c>
      <c r="C12259" s="815">
        <f t="shared" si="799"/>
        <v>164</v>
      </c>
      <c r="D12259" s="815">
        <f t="shared" si="800"/>
        <v>165</v>
      </c>
      <c r="E12259" s="815">
        <v>1993</v>
      </c>
    </row>
    <row r="12260" spans="1:5">
      <c r="A12260" s="816">
        <f t="shared" si="797"/>
        <v>34172</v>
      </c>
      <c r="B12260" s="815">
        <f t="shared" si="798"/>
        <v>203</v>
      </c>
      <c r="C12260" s="815">
        <f t="shared" si="799"/>
        <v>163</v>
      </c>
      <c r="D12260" s="815">
        <f t="shared" si="800"/>
        <v>164</v>
      </c>
      <c r="E12260" s="815">
        <v>1993</v>
      </c>
    </row>
    <row r="12261" spans="1:5">
      <c r="A12261" s="816">
        <f t="shared" si="797"/>
        <v>34173</v>
      </c>
      <c r="B12261" s="815">
        <f t="shared" si="798"/>
        <v>204</v>
      </c>
      <c r="C12261" s="815">
        <f t="shared" si="799"/>
        <v>162</v>
      </c>
      <c r="D12261" s="815">
        <f t="shared" si="800"/>
        <v>163</v>
      </c>
      <c r="E12261" s="815">
        <v>1993</v>
      </c>
    </row>
    <row r="12262" spans="1:5">
      <c r="A12262" s="816">
        <f t="shared" si="797"/>
        <v>34174</v>
      </c>
      <c r="B12262" s="815">
        <f t="shared" si="798"/>
        <v>205</v>
      </c>
      <c r="C12262" s="815">
        <f t="shared" si="799"/>
        <v>161</v>
      </c>
      <c r="D12262" s="815">
        <f t="shared" si="800"/>
        <v>162</v>
      </c>
      <c r="E12262" s="815">
        <v>1993</v>
      </c>
    </row>
    <row r="12263" spans="1:5">
      <c r="A12263" s="816">
        <f t="shared" si="797"/>
        <v>34175</v>
      </c>
      <c r="B12263" s="815">
        <f t="shared" si="798"/>
        <v>206</v>
      </c>
      <c r="C12263" s="815">
        <f t="shared" si="799"/>
        <v>160</v>
      </c>
      <c r="D12263" s="815">
        <f t="shared" si="800"/>
        <v>161</v>
      </c>
      <c r="E12263" s="815">
        <v>1993</v>
      </c>
    </row>
    <row r="12264" spans="1:5">
      <c r="A12264" s="816">
        <f t="shared" si="797"/>
        <v>34176</v>
      </c>
      <c r="B12264" s="815">
        <f t="shared" si="798"/>
        <v>207</v>
      </c>
      <c r="C12264" s="815">
        <f t="shared" si="799"/>
        <v>159</v>
      </c>
      <c r="D12264" s="815">
        <f t="shared" si="800"/>
        <v>160</v>
      </c>
      <c r="E12264" s="815">
        <v>1993</v>
      </c>
    </row>
    <row r="12265" spans="1:5">
      <c r="A12265" s="816">
        <f t="shared" si="797"/>
        <v>34177</v>
      </c>
      <c r="B12265" s="815">
        <f t="shared" si="798"/>
        <v>208</v>
      </c>
      <c r="C12265" s="815">
        <f t="shared" si="799"/>
        <v>158</v>
      </c>
      <c r="D12265" s="815">
        <f t="shared" si="800"/>
        <v>159</v>
      </c>
      <c r="E12265" s="815">
        <v>1993</v>
      </c>
    </row>
    <row r="12266" spans="1:5">
      <c r="A12266" s="816">
        <f t="shared" si="797"/>
        <v>34178</v>
      </c>
      <c r="B12266" s="815">
        <f t="shared" si="798"/>
        <v>209</v>
      </c>
      <c r="C12266" s="815">
        <f t="shared" si="799"/>
        <v>157</v>
      </c>
      <c r="D12266" s="815">
        <f t="shared" si="800"/>
        <v>158</v>
      </c>
      <c r="E12266" s="815">
        <v>1993</v>
      </c>
    </row>
    <row r="12267" spans="1:5">
      <c r="A12267" s="816">
        <f t="shared" si="797"/>
        <v>34179</v>
      </c>
      <c r="B12267" s="815">
        <f t="shared" si="798"/>
        <v>210</v>
      </c>
      <c r="C12267" s="815">
        <f t="shared" si="799"/>
        <v>156</v>
      </c>
      <c r="D12267" s="815">
        <f t="shared" si="800"/>
        <v>157</v>
      </c>
      <c r="E12267" s="815">
        <v>1993</v>
      </c>
    </row>
    <row r="12268" spans="1:5">
      <c r="A12268" s="816">
        <f t="shared" si="797"/>
        <v>34180</v>
      </c>
      <c r="B12268" s="815">
        <f t="shared" si="798"/>
        <v>211</v>
      </c>
      <c r="C12268" s="815">
        <f t="shared" si="799"/>
        <v>155</v>
      </c>
      <c r="D12268" s="815">
        <f t="shared" si="800"/>
        <v>156</v>
      </c>
      <c r="E12268" s="815">
        <v>1993</v>
      </c>
    </row>
    <row r="12269" spans="1:5">
      <c r="A12269" s="816">
        <f t="shared" si="797"/>
        <v>34181</v>
      </c>
      <c r="B12269" s="815">
        <f t="shared" si="798"/>
        <v>212</v>
      </c>
      <c r="C12269" s="815">
        <f t="shared" si="799"/>
        <v>154</v>
      </c>
      <c r="D12269" s="815">
        <f t="shared" si="800"/>
        <v>155</v>
      </c>
      <c r="E12269" s="815">
        <v>1993</v>
      </c>
    </row>
    <row r="12270" spans="1:5">
      <c r="A12270" s="816">
        <f t="shared" si="797"/>
        <v>34182</v>
      </c>
      <c r="B12270" s="815">
        <f t="shared" si="798"/>
        <v>213</v>
      </c>
      <c r="C12270" s="815">
        <f t="shared" si="799"/>
        <v>153</v>
      </c>
      <c r="D12270" s="815">
        <f t="shared" si="800"/>
        <v>154</v>
      </c>
      <c r="E12270" s="815">
        <v>1993</v>
      </c>
    </row>
    <row r="12271" spans="1:5">
      <c r="A12271" s="816">
        <f t="shared" si="797"/>
        <v>34183</v>
      </c>
      <c r="B12271" s="815">
        <f t="shared" si="798"/>
        <v>214</v>
      </c>
      <c r="C12271" s="815">
        <f t="shared" si="799"/>
        <v>152</v>
      </c>
      <c r="D12271" s="815">
        <f t="shared" si="800"/>
        <v>153</v>
      </c>
      <c r="E12271" s="815">
        <v>1993</v>
      </c>
    </row>
    <row r="12272" spans="1:5">
      <c r="A12272" s="816">
        <f t="shared" si="797"/>
        <v>34184</v>
      </c>
      <c r="B12272" s="815">
        <f t="shared" si="798"/>
        <v>215</v>
      </c>
      <c r="C12272" s="815">
        <f t="shared" si="799"/>
        <v>151</v>
      </c>
      <c r="D12272" s="815">
        <f t="shared" si="800"/>
        <v>152</v>
      </c>
      <c r="E12272" s="815">
        <v>1993</v>
      </c>
    </row>
    <row r="12273" spans="1:5">
      <c r="A12273" s="816">
        <f t="shared" si="797"/>
        <v>34185</v>
      </c>
      <c r="B12273" s="815">
        <f t="shared" si="798"/>
        <v>216</v>
      </c>
      <c r="C12273" s="815">
        <f t="shared" si="799"/>
        <v>150</v>
      </c>
      <c r="D12273" s="815">
        <f t="shared" si="800"/>
        <v>151</v>
      </c>
      <c r="E12273" s="815">
        <v>1993</v>
      </c>
    </row>
    <row r="12274" spans="1:5">
      <c r="A12274" s="816">
        <f t="shared" si="797"/>
        <v>34186</v>
      </c>
      <c r="B12274" s="815">
        <f t="shared" si="798"/>
        <v>217</v>
      </c>
      <c r="C12274" s="815">
        <f t="shared" si="799"/>
        <v>149</v>
      </c>
      <c r="D12274" s="815">
        <f t="shared" si="800"/>
        <v>150</v>
      </c>
      <c r="E12274" s="815">
        <v>1993</v>
      </c>
    </row>
    <row r="12275" spans="1:5">
      <c r="A12275" s="816">
        <f t="shared" ref="A12275:A12338" si="801">A12274+1</f>
        <v>34187</v>
      </c>
      <c r="B12275" s="815">
        <f t="shared" si="798"/>
        <v>218</v>
      </c>
      <c r="C12275" s="815">
        <f t="shared" si="799"/>
        <v>148</v>
      </c>
      <c r="D12275" s="815">
        <f t="shared" si="800"/>
        <v>149</v>
      </c>
      <c r="E12275" s="815">
        <v>1993</v>
      </c>
    </row>
    <row r="12276" spans="1:5">
      <c r="A12276" s="816">
        <f t="shared" si="801"/>
        <v>34188</v>
      </c>
      <c r="B12276" s="815">
        <f t="shared" si="798"/>
        <v>219</v>
      </c>
      <c r="C12276" s="815">
        <f t="shared" si="799"/>
        <v>147</v>
      </c>
      <c r="D12276" s="815">
        <f t="shared" si="800"/>
        <v>148</v>
      </c>
      <c r="E12276" s="815">
        <v>1993</v>
      </c>
    </row>
    <row r="12277" spans="1:5">
      <c r="A12277" s="816">
        <f t="shared" si="801"/>
        <v>34189</v>
      </c>
      <c r="B12277" s="815">
        <f t="shared" si="798"/>
        <v>220</v>
      </c>
      <c r="C12277" s="815">
        <f t="shared" si="799"/>
        <v>146</v>
      </c>
      <c r="D12277" s="815">
        <f t="shared" si="800"/>
        <v>147</v>
      </c>
      <c r="E12277" s="815">
        <v>1993</v>
      </c>
    </row>
    <row r="12278" spans="1:5">
      <c r="A12278" s="816">
        <f t="shared" si="801"/>
        <v>34190</v>
      </c>
      <c r="B12278" s="815">
        <f t="shared" si="798"/>
        <v>221</v>
      </c>
      <c r="C12278" s="815">
        <f t="shared" si="799"/>
        <v>145</v>
      </c>
      <c r="D12278" s="815">
        <f t="shared" si="800"/>
        <v>146</v>
      </c>
      <c r="E12278" s="815">
        <v>1993</v>
      </c>
    </row>
    <row r="12279" spans="1:5">
      <c r="A12279" s="816">
        <f t="shared" si="801"/>
        <v>34191</v>
      </c>
      <c r="B12279" s="815">
        <f t="shared" si="798"/>
        <v>222</v>
      </c>
      <c r="C12279" s="815">
        <f t="shared" si="799"/>
        <v>144</v>
      </c>
      <c r="D12279" s="815">
        <f t="shared" si="800"/>
        <v>145</v>
      </c>
      <c r="E12279" s="815">
        <v>1993</v>
      </c>
    </row>
    <row r="12280" spans="1:5">
      <c r="A12280" s="816">
        <f t="shared" si="801"/>
        <v>34192</v>
      </c>
      <c r="B12280" s="815">
        <f t="shared" si="798"/>
        <v>223</v>
      </c>
      <c r="C12280" s="815">
        <f t="shared" si="799"/>
        <v>143</v>
      </c>
      <c r="D12280" s="815">
        <f t="shared" si="800"/>
        <v>144</v>
      </c>
      <c r="E12280" s="815">
        <v>1993</v>
      </c>
    </row>
    <row r="12281" spans="1:5">
      <c r="A12281" s="816">
        <f t="shared" si="801"/>
        <v>34193</v>
      </c>
      <c r="B12281" s="815">
        <f t="shared" si="798"/>
        <v>224</v>
      </c>
      <c r="C12281" s="815">
        <f t="shared" si="799"/>
        <v>142</v>
      </c>
      <c r="D12281" s="815">
        <f t="shared" si="800"/>
        <v>143</v>
      </c>
      <c r="E12281" s="815">
        <v>1993</v>
      </c>
    </row>
    <row r="12282" spans="1:5">
      <c r="A12282" s="816">
        <f t="shared" si="801"/>
        <v>34194</v>
      </c>
      <c r="B12282" s="815">
        <f t="shared" si="798"/>
        <v>225</v>
      </c>
      <c r="C12282" s="815">
        <f t="shared" si="799"/>
        <v>141</v>
      </c>
      <c r="D12282" s="815">
        <f t="shared" si="800"/>
        <v>142</v>
      </c>
      <c r="E12282" s="815">
        <v>1993</v>
      </c>
    </row>
    <row r="12283" spans="1:5">
      <c r="A12283" s="816">
        <f t="shared" si="801"/>
        <v>34195</v>
      </c>
      <c r="B12283" s="815">
        <f t="shared" si="798"/>
        <v>226</v>
      </c>
      <c r="C12283" s="815">
        <f t="shared" si="799"/>
        <v>140</v>
      </c>
      <c r="D12283" s="815">
        <f t="shared" si="800"/>
        <v>141</v>
      </c>
      <c r="E12283" s="815">
        <v>1993</v>
      </c>
    </row>
    <row r="12284" spans="1:5">
      <c r="A12284" s="816">
        <f t="shared" si="801"/>
        <v>34196</v>
      </c>
      <c r="B12284" s="815">
        <f t="shared" si="798"/>
        <v>227</v>
      </c>
      <c r="C12284" s="815">
        <f t="shared" si="799"/>
        <v>139</v>
      </c>
      <c r="D12284" s="815">
        <f t="shared" si="800"/>
        <v>140</v>
      </c>
      <c r="E12284" s="815">
        <v>1993</v>
      </c>
    </row>
    <row r="12285" spans="1:5">
      <c r="A12285" s="816">
        <f t="shared" si="801"/>
        <v>34197</v>
      </c>
      <c r="B12285" s="815">
        <f t="shared" si="798"/>
        <v>228</v>
      </c>
      <c r="C12285" s="815">
        <f t="shared" si="799"/>
        <v>138</v>
      </c>
      <c r="D12285" s="815">
        <f t="shared" si="800"/>
        <v>139</v>
      </c>
      <c r="E12285" s="815">
        <v>1993</v>
      </c>
    </row>
    <row r="12286" spans="1:5">
      <c r="A12286" s="816">
        <f t="shared" si="801"/>
        <v>34198</v>
      </c>
      <c r="B12286" s="815">
        <f t="shared" si="798"/>
        <v>229</v>
      </c>
      <c r="C12286" s="815">
        <f t="shared" si="799"/>
        <v>137</v>
      </c>
      <c r="D12286" s="815">
        <f t="shared" si="800"/>
        <v>138</v>
      </c>
      <c r="E12286" s="815">
        <v>1993</v>
      </c>
    </row>
    <row r="12287" spans="1:5">
      <c r="A12287" s="816">
        <f t="shared" si="801"/>
        <v>34199</v>
      </c>
      <c r="B12287" s="815">
        <f t="shared" si="798"/>
        <v>230</v>
      </c>
      <c r="C12287" s="815">
        <f t="shared" si="799"/>
        <v>136</v>
      </c>
      <c r="D12287" s="815">
        <f t="shared" si="800"/>
        <v>137</v>
      </c>
      <c r="E12287" s="815">
        <v>1993</v>
      </c>
    </row>
    <row r="12288" spans="1:5">
      <c r="A12288" s="816">
        <f t="shared" si="801"/>
        <v>34200</v>
      </c>
      <c r="B12288" s="815">
        <f t="shared" si="798"/>
        <v>231</v>
      </c>
      <c r="C12288" s="815">
        <f t="shared" si="799"/>
        <v>135</v>
      </c>
      <c r="D12288" s="815">
        <f t="shared" si="800"/>
        <v>136</v>
      </c>
      <c r="E12288" s="815">
        <v>1993</v>
      </c>
    </row>
    <row r="12289" spans="1:5">
      <c r="A12289" s="816">
        <f t="shared" si="801"/>
        <v>34201</v>
      </c>
      <c r="B12289" s="815">
        <f t="shared" si="798"/>
        <v>232</v>
      </c>
      <c r="C12289" s="815">
        <f t="shared" si="799"/>
        <v>134</v>
      </c>
      <c r="D12289" s="815">
        <f t="shared" si="800"/>
        <v>135</v>
      </c>
      <c r="E12289" s="815">
        <v>1993</v>
      </c>
    </row>
    <row r="12290" spans="1:5">
      <c r="A12290" s="816">
        <f t="shared" si="801"/>
        <v>34202</v>
      </c>
      <c r="B12290" s="815">
        <f t="shared" si="798"/>
        <v>233</v>
      </c>
      <c r="C12290" s="815">
        <f t="shared" si="799"/>
        <v>133</v>
      </c>
      <c r="D12290" s="815">
        <f t="shared" si="800"/>
        <v>134</v>
      </c>
      <c r="E12290" s="815">
        <v>1993</v>
      </c>
    </row>
    <row r="12291" spans="1:5">
      <c r="A12291" s="816">
        <f t="shared" si="801"/>
        <v>34203</v>
      </c>
      <c r="B12291" s="815">
        <f t="shared" si="798"/>
        <v>234</v>
      </c>
      <c r="C12291" s="815">
        <f t="shared" si="799"/>
        <v>132</v>
      </c>
      <c r="D12291" s="815">
        <f t="shared" si="800"/>
        <v>133</v>
      </c>
      <c r="E12291" s="815">
        <v>1993</v>
      </c>
    </row>
    <row r="12292" spans="1:5">
      <c r="A12292" s="816">
        <f t="shared" si="801"/>
        <v>34204</v>
      </c>
      <c r="B12292" s="815">
        <f t="shared" si="798"/>
        <v>235</v>
      </c>
      <c r="C12292" s="815">
        <f t="shared" si="799"/>
        <v>131</v>
      </c>
      <c r="D12292" s="815">
        <f t="shared" si="800"/>
        <v>132</v>
      </c>
      <c r="E12292" s="815">
        <v>1993</v>
      </c>
    </row>
    <row r="12293" spans="1:5">
      <c r="A12293" s="816">
        <f t="shared" si="801"/>
        <v>34205</v>
      </c>
      <c r="B12293" s="815">
        <f t="shared" si="798"/>
        <v>236</v>
      </c>
      <c r="C12293" s="815">
        <f t="shared" si="799"/>
        <v>130</v>
      </c>
      <c r="D12293" s="815">
        <f t="shared" si="800"/>
        <v>131</v>
      </c>
      <c r="E12293" s="815">
        <v>1993</v>
      </c>
    </row>
    <row r="12294" spans="1:5">
      <c r="A12294" s="816">
        <f t="shared" si="801"/>
        <v>34206</v>
      </c>
      <c r="B12294" s="815">
        <f t="shared" si="798"/>
        <v>237</v>
      </c>
      <c r="C12294" s="815">
        <f t="shared" si="799"/>
        <v>129</v>
      </c>
      <c r="D12294" s="815">
        <f t="shared" si="800"/>
        <v>130</v>
      </c>
      <c r="E12294" s="815">
        <v>1993</v>
      </c>
    </row>
    <row r="12295" spans="1:5">
      <c r="A12295" s="816">
        <f t="shared" si="801"/>
        <v>34207</v>
      </c>
      <c r="B12295" s="815">
        <f t="shared" si="798"/>
        <v>238</v>
      </c>
      <c r="C12295" s="815">
        <f t="shared" si="799"/>
        <v>128</v>
      </c>
      <c r="D12295" s="815">
        <f t="shared" si="800"/>
        <v>129</v>
      </c>
      <c r="E12295" s="815">
        <v>1993</v>
      </c>
    </row>
    <row r="12296" spans="1:5">
      <c r="A12296" s="816">
        <f t="shared" si="801"/>
        <v>34208</v>
      </c>
      <c r="B12296" s="815">
        <f t="shared" si="798"/>
        <v>239</v>
      </c>
      <c r="C12296" s="815">
        <f t="shared" si="799"/>
        <v>127</v>
      </c>
      <c r="D12296" s="815">
        <f t="shared" si="800"/>
        <v>128</v>
      </c>
      <c r="E12296" s="815">
        <v>1993</v>
      </c>
    </row>
    <row r="12297" spans="1:5">
      <c r="A12297" s="816">
        <f t="shared" si="801"/>
        <v>34209</v>
      </c>
      <c r="B12297" s="815">
        <f t="shared" si="798"/>
        <v>240</v>
      </c>
      <c r="C12297" s="815">
        <f t="shared" si="799"/>
        <v>126</v>
      </c>
      <c r="D12297" s="815">
        <f t="shared" si="800"/>
        <v>127</v>
      </c>
      <c r="E12297" s="815">
        <v>1993</v>
      </c>
    </row>
    <row r="12298" spans="1:5">
      <c r="A12298" s="816">
        <f t="shared" si="801"/>
        <v>34210</v>
      </c>
      <c r="B12298" s="815">
        <f t="shared" si="798"/>
        <v>241</v>
      </c>
      <c r="C12298" s="815">
        <f t="shared" si="799"/>
        <v>125</v>
      </c>
      <c r="D12298" s="815">
        <f t="shared" si="800"/>
        <v>126</v>
      </c>
      <c r="E12298" s="815">
        <v>1993</v>
      </c>
    </row>
    <row r="12299" spans="1:5">
      <c r="A12299" s="816">
        <f t="shared" si="801"/>
        <v>34211</v>
      </c>
      <c r="B12299" s="815">
        <f t="shared" si="798"/>
        <v>242</v>
      </c>
      <c r="C12299" s="815">
        <f t="shared" si="799"/>
        <v>124</v>
      </c>
      <c r="D12299" s="815">
        <f t="shared" si="800"/>
        <v>125</v>
      </c>
      <c r="E12299" s="815">
        <v>1993</v>
      </c>
    </row>
    <row r="12300" spans="1:5">
      <c r="A12300" s="816">
        <f t="shared" si="801"/>
        <v>34212</v>
      </c>
      <c r="B12300" s="815">
        <f t="shared" si="798"/>
        <v>243</v>
      </c>
      <c r="C12300" s="815">
        <f t="shared" si="799"/>
        <v>123</v>
      </c>
      <c r="D12300" s="815">
        <f t="shared" si="800"/>
        <v>124</v>
      </c>
      <c r="E12300" s="815">
        <v>1993</v>
      </c>
    </row>
    <row r="12301" spans="1:5">
      <c r="A12301" s="816">
        <f t="shared" si="801"/>
        <v>34213</v>
      </c>
      <c r="B12301" s="815">
        <f t="shared" si="798"/>
        <v>244</v>
      </c>
      <c r="C12301" s="815">
        <f t="shared" si="799"/>
        <v>122</v>
      </c>
      <c r="D12301" s="815">
        <f t="shared" si="800"/>
        <v>123</v>
      </c>
      <c r="E12301" s="815">
        <v>1993</v>
      </c>
    </row>
    <row r="12302" spans="1:5">
      <c r="A12302" s="816">
        <f t="shared" si="801"/>
        <v>34214</v>
      </c>
      <c r="B12302" s="815">
        <f t="shared" si="798"/>
        <v>245</v>
      </c>
      <c r="C12302" s="815">
        <f t="shared" si="799"/>
        <v>121</v>
      </c>
      <c r="D12302" s="815">
        <f t="shared" si="800"/>
        <v>122</v>
      </c>
      <c r="E12302" s="815">
        <v>1993</v>
      </c>
    </row>
    <row r="12303" spans="1:5">
      <c r="A12303" s="816">
        <f t="shared" si="801"/>
        <v>34215</v>
      </c>
      <c r="B12303" s="815">
        <f t="shared" si="798"/>
        <v>246</v>
      </c>
      <c r="C12303" s="815">
        <f t="shared" si="799"/>
        <v>120</v>
      </c>
      <c r="D12303" s="815">
        <f t="shared" si="800"/>
        <v>121</v>
      </c>
      <c r="E12303" s="815">
        <v>1993</v>
      </c>
    </row>
    <row r="12304" spans="1:5">
      <c r="A12304" s="816">
        <f t="shared" si="801"/>
        <v>34216</v>
      </c>
      <c r="B12304" s="815">
        <f t="shared" si="798"/>
        <v>247</v>
      </c>
      <c r="C12304" s="815">
        <f t="shared" si="799"/>
        <v>119</v>
      </c>
      <c r="D12304" s="815">
        <f t="shared" si="800"/>
        <v>120</v>
      </c>
      <c r="E12304" s="815">
        <v>1993</v>
      </c>
    </row>
    <row r="12305" spans="1:5">
      <c r="A12305" s="816">
        <f t="shared" si="801"/>
        <v>34217</v>
      </c>
      <c r="B12305" s="815">
        <f t="shared" si="798"/>
        <v>248</v>
      </c>
      <c r="C12305" s="815">
        <f t="shared" si="799"/>
        <v>118</v>
      </c>
      <c r="D12305" s="815">
        <f t="shared" si="800"/>
        <v>119</v>
      </c>
      <c r="E12305" s="815">
        <v>1993</v>
      </c>
    </row>
    <row r="12306" spans="1:5">
      <c r="A12306" s="816">
        <f t="shared" si="801"/>
        <v>34218</v>
      </c>
      <c r="B12306" s="815">
        <f t="shared" si="798"/>
        <v>249</v>
      </c>
      <c r="C12306" s="815">
        <f t="shared" si="799"/>
        <v>117</v>
      </c>
      <c r="D12306" s="815">
        <f t="shared" si="800"/>
        <v>118</v>
      </c>
      <c r="E12306" s="815">
        <v>1993</v>
      </c>
    </row>
    <row r="12307" spans="1:5">
      <c r="A12307" s="816">
        <f t="shared" si="801"/>
        <v>34219</v>
      </c>
      <c r="B12307" s="815">
        <f t="shared" si="798"/>
        <v>250</v>
      </c>
      <c r="C12307" s="815">
        <f t="shared" si="799"/>
        <v>116</v>
      </c>
      <c r="D12307" s="815">
        <f t="shared" si="800"/>
        <v>117</v>
      </c>
      <c r="E12307" s="815">
        <v>1993</v>
      </c>
    </row>
    <row r="12308" spans="1:5">
      <c r="A12308" s="816">
        <f t="shared" si="801"/>
        <v>34220</v>
      </c>
      <c r="B12308" s="815">
        <f t="shared" si="798"/>
        <v>251</v>
      </c>
      <c r="C12308" s="815">
        <f t="shared" si="799"/>
        <v>115</v>
      </c>
      <c r="D12308" s="815">
        <f t="shared" si="800"/>
        <v>116</v>
      </c>
      <c r="E12308" s="815">
        <v>1993</v>
      </c>
    </row>
    <row r="12309" spans="1:5">
      <c r="A12309" s="816">
        <f t="shared" si="801"/>
        <v>34221</v>
      </c>
      <c r="B12309" s="815">
        <f t="shared" si="798"/>
        <v>252</v>
      </c>
      <c r="C12309" s="815">
        <f t="shared" si="799"/>
        <v>114</v>
      </c>
      <c r="D12309" s="815">
        <f t="shared" si="800"/>
        <v>115</v>
      </c>
      <c r="E12309" s="815">
        <v>1993</v>
      </c>
    </row>
    <row r="12310" spans="1:5">
      <c r="A12310" s="816">
        <f t="shared" si="801"/>
        <v>34222</v>
      </c>
      <c r="B12310" s="815">
        <f t="shared" si="798"/>
        <v>253</v>
      </c>
      <c r="C12310" s="815">
        <f t="shared" si="799"/>
        <v>113</v>
      </c>
      <c r="D12310" s="815">
        <f t="shared" si="800"/>
        <v>114</v>
      </c>
      <c r="E12310" s="815">
        <v>1993</v>
      </c>
    </row>
    <row r="12311" spans="1:5">
      <c r="A12311" s="816">
        <f t="shared" si="801"/>
        <v>34223</v>
      </c>
      <c r="B12311" s="815">
        <f t="shared" si="798"/>
        <v>254</v>
      </c>
      <c r="C12311" s="815">
        <f t="shared" si="799"/>
        <v>112</v>
      </c>
      <c r="D12311" s="815">
        <f t="shared" si="800"/>
        <v>113</v>
      </c>
      <c r="E12311" s="815">
        <v>1993</v>
      </c>
    </row>
    <row r="12312" spans="1:5">
      <c r="A12312" s="816">
        <f t="shared" si="801"/>
        <v>34224</v>
      </c>
      <c r="B12312" s="815">
        <f t="shared" si="798"/>
        <v>255</v>
      </c>
      <c r="C12312" s="815">
        <f t="shared" si="799"/>
        <v>111</v>
      </c>
      <c r="D12312" s="815">
        <f t="shared" si="800"/>
        <v>112</v>
      </c>
      <c r="E12312" s="815">
        <v>1993</v>
      </c>
    </row>
    <row r="12313" spans="1:5">
      <c r="A12313" s="816">
        <f t="shared" si="801"/>
        <v>34225</v>
      </c>
      <c r="B12313" s="815">
        <f t="shared" si="798"/>
        <v>256</v>
      </c>
      <c r="C12313" s="815">
        <f t="shared" si="799"/>
        <v>110</v>
      </c>
      <c r="D12313" s="815">
        <f t="shared" si="800"/>
        <v>111</v>
      </c>
      <c r="E12313" s="815">
        <v>1993</v>
      </c>
    </row>
    <row r="12314" spans="1:5">
      <c r="A12314" s="816">
        <f t="shared" si="801"/>
        <v>34226</v>
      </c>
      <c r="B12314" s="815">
        <f t="shared" si="798"/>
        <v>257</v>
      </c>
      <c r="C12314" s="815">
        <f t="shared" si="799"/>
        <v>109</v>
      </c>
      <c r="D12314" s="815">
        <f t="shared" si="800"/>
        <v>110</v>
      </c>
      <c r="E12314" s="815">
        <v>1993</v>
      </c>
    </row>
    <row r="12315" spans="1:5">
      <c r="A12315" s="816">
        <f t="shared" si="801"/>
        <v>34227</v>
      </c>
      <c r="B12315" s="815">
        <f t="shared" si="798"/>
        <v>258</v>
      </c>
      <c r="C12315" s="815">
        <f t="shared" si="799"/>
        <v>108</v>
      </c>
      <c r="D12315" s="815">
        <f t="shared" si="800"/>
        <v>109</v>
      </c>
      <c r="E12315" s="815">
        <v>1993</v>
      </c>
    </row>
    <row r="12316" spans="1:5">
      <c r="A12316" s="816">
        <f t="shared" si="801"/>
        <v>34228</v>
      </c>
      <c r="B12316" s="815">
        <f t="shared" ref="B12316:B12379" si="802">B12315+1</f>
        <v>259</v>
      </c>
      <c r="C12316" s="815">
        <f t="shared" ref="C12316:C12379" si="803">C12315-1</f>
        <v>107</v>
      </c>
      <c r="D12316" s="815">
        <f t="shared" ref="D12316:D12379" si="804">D12315-1</f>
        <v>108</v>
      </c>
      <c r="E12316" s="815">
        <v>1993</v>
      </c>
    </row>
    <row r="12317" spans="1:5">
      <c r="A12317" s="816">
        <f t="shared" si="801"/>
        <v>34229</v>
      </c>
      <c r="B12317" s="815">
        <f t="shared" si="802"/>
        <v>260</v>
      </c>
      <c r="C12317" s="815">
        <f t="shared" si="803"/>
        <v>106</v>
      </c>
      <c r="D12317" s="815">
        <f t="shared" si="804"/>
        <v>107</v>
      </c>
      <c r="E12317" s="815">
        <v>1993</v>
      </c>
    </row>
    <row r="12318" spans="1:5">
      <c r="A12318" s="816">
        <f t="shared" si="801"/>
        <v>34230</v>
      </c>
      <c r="B12318" s="815">
        <f t="shared" si="802"/>
        <v>261</v>
      </c>
      <c r="C12318" s="815">
        <f t="shared" si="803"/>
        <v>105</v>
      </c>
      <c r="D12318" s="815">
        <f t="shared" si="804"/>
        <v>106</v>
      </c>
      <c r="E12318" s="815">
        <v>1993</v>
      </c>
    </row>
    <row r="12319" spans="1:5">
      <c r="A12319" s="816">
        <f t="shared" si="801"/>
        <v>34231</v>
      </c>
      <c r="B12319" s="815">
        <f t="shared" si="802"/>
        <v>262</v>
      </c>
      <c r="C12319" s="815">
        <f t="shared" si="803"/>
        <v>104</v>
      </c>
      <c r="D12319" s="815">
        <f t="shared" si="804"/>
        <v>105</v>
      </c>
      <c r="E12319" s="815">
        <v>1993</v>
      </c>
    </row>
    <row r="12320" spans="1:5">
      <c r="A12320" s="816">
        <f t="shared" si="801"/>
        <v>34232</v>
      </c>
      <c r="B12320" s="815">
        <f t="shared" si="802"/>
        <v>263</v>
      </c>
      <c r="C12320" s="815">
        <f t="shared" si="803"/>
        <v>103</v>
      </c>
      <c r="D12320" s="815">
        <f t="shared" si="804"/>
        <v>104</v>
      </c>
      <c r="E12320" s="815">
        <v>1993</v>
      </c>
    </row>
    <row r="12321" spans="1:5">
      <c r="A12321" s="816">
        <f t="shared" si="801"/>
        <v>34233</v>
      </c>
      <c r="B12321" s="815">
        <f t="shared" si="802"/>
        <v>264</v>
      </c>
      <c r="C12321" s="815">
        <f t="shared" si="803"/>
        <v>102</v>
      </c>
      <c r="D12321" s="815">
        <f t="shared" si="804"/>
        <v>103</v>
      </c>
      <c r="E12321" s="815">
        <v>1993</v>
      </c>
    </row>
    <row r="12322" spans="1:5">
      <c r="A12322" s="816">
        <f t="shared" si="801"/>
        <v>34234</v>
      </c>
      <c r="B12322" s="815">
        <f t="shared" si="802"/>
        <v>265</v>
      </c>
      <c r="C12322" s="815">
        <f t="shared" si="803"/>
        <v>101</v>
      </c>
      <c r="D12322" s="815">
        <f t="shared" si="804"/>
        <v>102</v>
      </c>
      <c r="E12322" s="815">
        <v>1993</v>
      </c>
    </row>
    <row r="12323" spans="1:5">
      <c r="A12323" s="816">
        <f t="shared" si="801"/>
        <v>34235</v>
      </c>
      <c r="B12323" s="815">
        <f t="shared" si="802"/>
        <v>266</v>
      </c>
      <c r="C12323" s="815">
        <f t="shared" si="803"/>
        <v>100</v>
      </c>
      <c r="D12323" s="815">
        <f t="shared" si="804"/>
        <v>101</v>
      </c>
      <c r="E12323" s="815">
        <v>1993</v>
      </c>
    </row>
    <row r="12324" spans="1:5">
      <c r="A12324" s="816">
        <f t="shared" si="801"/>
        <v>34236</v>
      </c>
      <c r="B12324" s="815">
        <f t="shared" si="802"/>
        <v>267</v>
      </c>
      <c r="C12324" s="815">
        <f t="shared" si="803"/>
        <v>99</v>
      </c>
      <c r="D12324" s="815">
        <f t="shared" si="804"/>
        <v>100</v>
      </c>
      <c r="E12324" s="815">
        <v>1993</v>
      </c>
    </row>
    <row r="12325" spans="1:5">
      <c r="A12325" s="816">
        <f t="shared" si="801"/>
        <v>34237</v>
      </c>
      <c r="B12325" s="815">
        <f t="shared" si="802"/>
        <v>268</v>
      </c>
      <c r="C12325" s="815">
        <f t="shared" si="803"/>
        <v>98</v>
      </c>
      <c r="D12325" s="815">
        <f t="shared" si="804"/>
        <v>99</v>
      </c>
      <c r="E12325" s="815">
        <v>1993</v>
      </c>
    </row>
    <row r="12326" spans="1:5">
      <c r="A12326" s="816">
        <f t="shared" si="801"/>
        <v>34238</v>
      </c>
      <c r="B12326" s="815">
        <f t="shared" si="802"/>
        <v>269</v>
      </c>
      <c r="C12326" s="815">
        <f t="shared" si="803"/>
        <v>97</v>
      </c>
      <c r="D12326" s="815">
        <f t="shared" si="804"/>
        <v>98</v>
      </c>
      <c r="E12326" s="815">
        <v>1993</v>
      </c>
    </row>
    <row r="12327" spans="1:5">
      <c r="A12327" s="816">
        <f t="shared" si="801"/>
        <v>34239</v>
      </c>
      <c r="B12327" s="815">
        <f t="shared" si="802"/>
        <v>270</v>
      </c>
      <c r="C12327" s="815">
        <f t="shared" si="803"/>
        <v>96</v>
      </c>
      <c r="D12327" s="815">
        <f t="shared" si="804"/>
        <v>97</v>
      </c>
      <c r="E12327" s="815">
        <v>1993</v>
      </c>
    </row>
    <row r="12328" spans="1:5">
      <c r="A12328" s="816">
        <f t="shared" si="801"/>
        <v>34240</v>
      </c>
      <c r="B12328" s="815">
        <f t="shared" si="802"/>
        <v>271</v>
      </c>
      <c r="C12328" s="815">
        <f t="shared" si="803"/>
        <v>95</v>
      </c>
      <c r="D12328" s="815">
        <f t="shared" si="804"/>
        <v>96</v>
      </c>
      <c r="E12328" s="815">
        <v>1993</v>
      </c>
    </row>
    <row r="12329" spans="1:5">
      <c r="A12329" s="816">
        <f t="shared" si="801"/>
        <v>34241</v>
      </c>
      <c r="B12329" s="815">
        <f t="shared" si="802"/>
        <v>272</v>
      </c>
      <c r="C12329" s="815">
        <f t="shared" si="803"/>
        <v>94</v>
      </c>
      <c r="D12329" s="815">
        <f t="shared" si="804"/>
        <v>95</v>
      </c>
      <c r="E12329" s="815">
        <v>1993</v>
      </c>
    </row>
    <row r="12330" spans="1:5">
      <c r="A12330" s="816">
        <f t="shared" si="801"/>
        <v>34242</v>
      </c>
      <c r="B12330" s="815">
        <f t="shared" si="802"/>
        <v>273</v>
      </c>
      <c r="C12330" s="815">
        <f t="shared" si="803"/>
        <v>93</v>
      </c>
      <c r="D12330" s="815">
        <f t="shared" si="804"/>
        <v>94</v>
      </c>
      <c r="E12330" s="815">
        <v>1993</v>
      </c>
    </row>
    <row r="12331" spans="1:5">
      <c r="A12331" s="816">
        <f t="shared" si="801"/>
        <v>34243</v>
      </c>
      <c r="B12331" s="815">
        <f t="shared" si="802"/>
        <v>274</v>
      </c>
      <c r="C12331" s="815">
        <f t="shared" si="803"/>
        <v>92</v>
      </c>
      <c r="D12331" s="815">
        <f t="shared" si="804"/>
        <v>93</v>
      </c>
      <c r="E12331" s="815">
        <v>1993</v>
      </c>
    </row>
    <row r="12332" spans="1:5">
      <c r="A12332" s="816">
        <f t="shared" si="801"/>
        <v>34244</v>
      </c>
      <c r="B12332" s="815">
        <f t="shared" si="802"/>
        <v>275</v>
      </c>
      <c r="C12332" s="815">
        <f t="shared" si="803"/>
        <v>91</v>
      </c>
      <c r="D12332" s="815">
        <f t="shared" si="804"/>
        <v>92</v>
      </c>
      <c r="E12332" s="815">
        <v>1993</v>
      </c>
    </row>
    <row r="12333" spans="1:5">
      <c r="A12333" s="816">
        <f t="shared" si="801"/>
        <v>34245</v>
      </c>
      <c r="B12333" s="815">
        <f t="shared" si="802"/>
        <v>276</v>
      </c>
      <c r="C12333" s="815">
        <f t="shared" si="803"/>
        <v>90</v>
      </c>
      <c r="D12333" s="815">
        <f t="shared" si="804"/>
        <v>91</v>
      </c>
      <c r="E12333" s="815">
        <v>1993</v>
      </c>
    </row>
    <row r="12334" spans="1:5">
      <c r="A12334" s="816">
        <f t="shared" si="801"/>
        <v>34246</v>
      </c>
      <c r="B12334" s="815">
        <f t="shared" si="802"/>
        <v>277</v>
      </c>
      <c r="C12334" s="815">
        <f t="shared" si="803"/>
        <v>89</v>
      </c>
      <c r="D12334" s="815">
        <f t="shared" si="804"/>
        <v>90</v>
      </c>
      <c r="E12334" s="815">
        <v>1993</v>
      </c>
    </row>
    <row r="12335" spans="1:5">
      <c r="A12335" s="816">
        <f t="shared" si="801"/>
        <v>34247</v>
      </c>
      <c r="B12335" s="815">
        <f t="shared" si="802"/>
        <v>278</v>
      </c>
      <c r="C12335" s="815">
        <f t="shared" si="803"/>
        <v>88</v>
      </c>
      <c r="D12335" s="815">
        <f t="shared" si="804"/>
        <v>89</v>
      </c>
      <c r="E12335" s="815">
        <v>1993</v>
      </c>
    </row>
    <row r="12336" spans="1:5">
      <c r="A12336" s="816">
        <f t="shared" si="801"/>
        <v>34248</v>
      </c>
      <c r="B12336" s="815">
        <f t="shared" si="802"/>
        <v>279</v>
      </c>
      <c r="C12336" s="815">
        <f t="shared" si="803"/>
        <v>87</v>
      </c>
      <c r="D12336" s="815">
        <f t="shared" si="804"/>
        <v>88</v>
      </c>
      <c r="E12336" s="815">
        <v>1993</v>
      </c>
    </row>
    <row r="12337" spans="1:5">
      <c r="A12337" s="816">
        <f t="shared" si="801"/>
        <v>34249</v>
      </c>
      <c r="B12337" s="815">
        <f t="shared" si="802"/>
        <v>280</v>
      </c>
      <c r="C12337" s="815">
        <f t="shared" si="803"/>
        <v>86</v>
      </c>
      <c r="D12337" s="815">
        <f t="shared" si="804"/>
        <v>87</v>
      </c>
      <c r="E12337" s="815">
        <v>1993</v>
      </c>
    </row>
    <row r="12338" spans="1:5">
      <c r="A12338" s="816">
        <f t="shared" si="801"/>
        <v>34250</v>
      </c>
      <c r="B12338" s="815">
        <f t="shared" si="802"/>
        <v>281</v>
      </c>
      <c r="C12338" s="815">
        <f t="shared" si="803"/>
        <v>85</v>
      </c>
      <c r="D12338" s="815">
        <f t="shared" si="804"/>
        <v>86</v>
      </c>
      <c r="E12338" s="815">
        <v>1993</v>
      </c>
    </row>
    <row r="12339" spans="1:5">
      <c r="A12339" s="816">
        <f t="shared" ref="A12339:A12402" si="805">A12338+1</f>
        <v>34251</v>
      </c>
      <c r="B12339" s="815">
        <f t="shared" si="802"/>
        <v>282</v>
      </c>
      <c r="C12339" s="815">
        <f t="shared" si="803"/>
        <v>84</v>
      </c>
      <c r="D12339" s="815">
        <f t="shared" si="804"/>
        <v>85</v>
      </c>
      <c r="E12339" s="815">
        <v>1993</v>
      </c>
    </row>
    <row r="12340" spans="1:5">
      <c r="A12340" s="816">
        <f t="shared" si="805"/>
        <v>34252</v>
      </c>
      <c r="B12340" s="815">
        <f t="shared" si="802"/>
        <v>283</v>
      </c>
      <c r="C12340" s="815">
        <f t="shared" si="803"/>
        <v>83</v>
      </c>
      <c r="D12340" s="815">
        <f t="shared" si="804"/>
        <v>84</v>
      </c>
      <c r="E12340" s="815">
        <v>1993</v>
      </c>
    </row>
    <row r="12341" spans="1:5">
      <c r="A12341" s="816">
        <f t="shared" si="805"/>
        <v>34253</v>
      </c>
      <c r="B12341" s="815">
        <f t="shared" si="802"/>
        <v>284</v>
      </c>
      <c r="C12341" s="815">
        <f t="shared" si="803"/>
        <v>82</v>
      </c>
      <c r="D12341" s="815">
        <f t="shared" si="804"/>
        <v>83</v>
      </c>
      <c r="E12341" s="815">
        <v>1993</v>
      </c>
    </row>
    <row r="12342" spans="1:5">
      <c r="A12342" s="816">
        <f t="shared" si="805"/>
        <v>34254</v>
      </c>
      <c r="B12342" s="815">
        <f t="shared" si="802"/>
        <v>285</v>
      </c>
      <c r="C12342" s="815">
        <f t="shared" si="803"/>
        <v>81</v>
      </c>
      <c r="D12342" s="815">
        <f t="shared" si="804"/>
        <v>82</v>
      </c>
      <c r="E12342" s="815">
        <v>1993</v>
      </c>
    </row>
    <row r="12343" spans="1:5">
      <c r="A12343" s="816">
        <f t="shared" si="805"/>
        <v>34255</v>
      </c>
      <c r="B12343" s="815">
        <f t="shared" si="802"/>
        <v>286</v>
      </c>
      <c r="C12343" s="815">
        <f t="shared" si="803"/>
        <v>80</v>
      </c>
      <c r="D12343" s="815">
        <f t="shared" si="804"/>
        <v>81</v>
      </c>
      <c r="E12343" s="815">
        <v>1993</v>
      </c>
    </row>
    <row r="12344" spans="1:5">
      <c r="A12344" s="816">
        <f t="shared" si="805"/>
        <v>34256</v>
      </c>
      <c r="B12344" s="815">
        <f t="shared" si="802"/>
        <v>287</v>
      </c>
      <c r="C12344" s="815">
        <f t="shared" si="803"/>
        <v>79</v>
      </c>
      <c r="D12344" s="815">
        <f t="shared" si="804"/>
        <v>80</v>
      </c>
      <c r="E12344" s="815">
        <v>1993</v>
      </c>
    </row>
    <row r="12345" spans="1:5">
      <c r="A12345" s="816">
        <f t="shared" si="805"/>
        <v>34257</v>
      </c>
      <c r="B12345" s="815">
        <f t="shared" si="802"/>
        <v>288</v>
      </c>
      <c r="C12345" s="815">
        <f t="shared" si="803"/>
        <v>78</v>
      </c>
      <c r="D12345" s="815">
        <f t="shared" si="804"/>
        <v>79</v>
      </c>
      <c r="E12345" s="815">
        <v>1993</v>
      </c>
    </row>
    <row r="12346" spans="1:5">
      <c r="A12346" s="816">
        <f t="shared" si="805"/>
        <v>34258</v>
      </c>
      <c r="B12346" s="815">
        <f t="shared" si="802"/>
        <v>289</v>
      </c>
      <c r="C12346" s="815">
        <f t="shared" si="803"/>
        <v>77</v>
      </c>
      <c r="D12346" s="815">
        <f t="shared" si="804"/>
        <v>78</v>
      </c>
      <c r="E12346" s="815">
        <v>1993</v>
      </c>
    </row>
    <row r="12347" spans="1:5">
      <c r="A12347" s="816">
        <f t="shared" si="805"/>
        <v>34259</v>
      </c>
      <c r="B12347" s="815">
        <f t="shared" si="802"/>
        <v>290</v>
      </c>
      <c r="C12347" s="815">
        <f t="shared" si="803"/>
        <v>76</v>
      </c>
      <c r="D12347" s="815">
        <f t="shared" si="804"/>
        <v>77</v>
      </c>
      <c r="E12347" s="815">
        <v>1993</v>
      </c>
    </row>
    <row r="12348" spans="1:5">
      <c r="A12348" s="816">
        <f t="shared" si="805"/>
        <v>34260</v>
      </c>
      <c r="B12348" s="815">
        <f t="shared" si="802"/>
        <v>291</v>
      </c>
      <c r="C12348" s="815">
        <f t="shared" si="803"/>
        <v>75</v>
      </c>
      <c r="D12348" s="815">
        <f t="shared" si="804"/>
        <v>76</v>
      </c>
      <c r="E12348" s="815">
        <v>1993</v>
      </c>
    </row>
    <row r="12349" spans="1:5">
      <c r="A12349" s="816">
        <f t="shared" si="805"/>
        <v>34261</v>
      </c>
      <c r="B12349" s="815">
        <f t="shared" si="802"/>
        <v>292</v>
      </c>
      <c r="C12349" s="815">
        <f t="shared" si="803"/>
        <v>74</v>
      </c>
      <c r="D12349" s="815">
        <f t="shared" si="804"/>
        <v>75</v>
      </c>
      <c r="E12349" s="815">
        <v>1993</v>
      </c>
    </row>
    <row r="12350" spans="1:5">
      <c r="A12350" s="816">
        <f t="shared" si="805"/>
        <v>34262</v>
      </c>
      <c r="B12350" s="815">
        <f t="shared" si="802"/>
        <v>293</v>
      </c>
      <c r="C12350" s="815">
        <f t="shared" si="803"/>
        <v>73</v>
      </c>
      <c r="D12350" s="815">
        <f t="shared" si="804"/>
        <v>74</v>
      </c>
      <c r="E12350" s="815">
        <v>1993</v>
      </c>
    </row>
    <row r="12351" spans="1:5">
      <c r="A12351" s="816">
        <f t="shared" si="805"/>
        <v>34263</v>
      </c>
      <c r="B12351" s="815">
        <f t="shared" si="802"/>
        <v>294</v>
      </c>
      <c r="C12351" s="815">
        <f t="shared" si="803"/>
        <v>72</v>
      </c>
      <c r="D12351" s="815">
        <f t="shared" si="804"/>
        <v>73</v>
      </c>
      <c r="E12351" s="815">
        <v>1993</v>
      </c>
    </row>
    <row r="12352" spans="1:5">
      <c r="A12352" s="816">
        <f t="shared" si="805"/>
        <v>34264</v>
      </c>
      <c r="B12352" s="815">
        <f t="shared" si="802"/>
        <v>295</v>
      </c>
      <c r="C12352" s="815">
        <f t="shared" si="803"/>
        <v>71</v>
      </c>
      <c r="D12352" s="815">
        <f t="shared" si="804"/>
        <v>72</v>
      </c>
      <c r="E12352" s="815">
        <v>1993</v>
      </c>
    </row>
    <row r="12353" spans="1:5">
      <c r="A12353" s="816">
        <f t="shared" si="805"/>
        <v>34265</v>
      </c>
      <c r="B12353" s="815">
        <f t="shared" si="802"/>
        <v>296</v>
      </c>
      <c r="C12353" s="815">
        <f t="shared" si="803"/>
        <v>70</v>
      </c>
      <c r="D12353" s="815">
        <f t="shared" si="804"/>
        <v>71</v>
      </c>
      <c r="E12353" s="815">
        <v>1993</v>
      </c>
    </row>
    <row r="12354" spans="1:5">
      <c r="A12354" s="816">
        <f t="shared" si="805"/>
        <v>34266</v>
      </c>
      <c r="B12354" s="815">
        <f t="shared" si="802"/>
        <v>297</v>
      </c>
      <c r="C12354" s="815">
        <f t="shared" si="803"/>
        <v>69</v>
      </c>
      <c r="D12354" s="815">
        <f t="shared" si="804"/>
        <v>70</v>
      </c>
      <c r="E12354" s="815">
        <v>1993</v>
      </c>
    </row>
    <row r="12355" spans="1:5">
      <c r="A12355" s="816">
        <f t="shared" si="805"/>
        <v>34267</v>
      </c>
      <c r="B12355" s="815">
        <f t="shared" si="802"/>
        <v>298</v>
      </c>
      <c r="C12355" s="815">
        <f t="shared" si="803"/>
        <v>68</v>
      </c>
      <c r="D12355" s="815">
        <f t="shared" si="804"/>
        <v>69</v>
      </c>
      <c r="E12355" s="815">
        <v>1993</v>
      </c>
    </row>
    <row r="12356" spans="1:5">
      <c r="A12356" s="816">
        <f t="shared" si="805"/>
        <v>34268</v>
      </c>
      <c r="B12356" s="815">
        <f t="shared" si="802"/>
        <v>299</v>
      </c>
      <c r="C12356" s="815">
        <f t="shared" si="803"/>
        <v>67</v>
      </c>
      <c r="D12356" s="815">
        <f t="shared" si="804"/>
        <v>68</v>
      </c>
      <c r="E12356" s="815">
        <v>1993</v>
      </c>
    </row>
    <row r="12357" spans="1:5">
      <c r="A12357" s="816">
        <f t="shared" si="805"/>
        <v>34269</v>
      </c>
      <c r="B12357" s="815">
        <f t="shared" si="802"/>
        <v>300</v>
      </c>
      <c r="C12357" s="815">
        <f t="shared" si="803"/>
        <v>66</v>
      </c>
      <c r="D12357" s="815">
        <f t="shared" si="804"/>
        <v>67</v>
      </c>
      <c r="E12357" s="815">
        <v>1993</v>
      </c>
    </row>
    <row r="12358" spans="1:5">
      <c r="A12358" s="816">
        <f t="shared" si="805"/>
        <v>34270</v>
      </c>
      <c r="B12358" s="815">
        <f t="shared" si="802"/>
        <v>301</v>
      </c>
      <c r="C12358" s="815">
        <f t="shared" si="803"/>
        <v>65</v>
      </c>
      <c r="D12358" s="815">
        <f t="shared" si="804"/>
        <v>66</v>
      </c>
      <c r="E12358" s="815">
        <v>1993</v>
      </c>
    </row>
    <row r="12359" spans="1:5">
      <c r="A12359" s="816">
        <f t="shared" si="805"/>
        <v>34271</v>
      </c>
      <c r="B12359" s="815">
        <f t="shared" si="802"/>
        <v>302</v>
      </c>
      <c r="C12359" s="815">
        <f t="shared" si="803"/>
        <v>64</v>
      </c>
      <c r="D12359" s="815">
        <f t="shared" si="804"/>
        <v>65</v>
      </c>
      <c r="E12359" s="815">
        <v>1993</v>
      </c>
    </row>
    <row r="12360" spans="1:5">
      <c r="A12360" s="816">
        <f t="shared" si="805"/>
        <v>34272</v>
      </c>
      <c r="B12360" s="815">
        <f t="shared" si="802"/>
        <v>303</v>
      </c>
      <c r="C12360" s="815">
        <f t="shared" si="803"/>
        <v>63</v>
      </c>
      <c r="D12360" s="815">
        <f t="shared" si="804"/>
        <v>64</v>
      </c>
      <c r="E12360" s="815">
        <v>1993</v>
      </c>
    </row>
    <row r="12361" spans="1:5">
      <c r="A12361" s="816">
        <f t="shared" si="805"/>
        <v>34273</v>
      </c>
      <c r="B12361" s="815">
        <f t="shared" si="802"/>
        <v>304</v>
      </c>
      <c r="C12361" s="815">
        <f t="shared" si="803"/>
        <v>62</v>
      </c>
      <c r="D12361" s="815">
        <f t="shared" si="804"/>
        <v>63</v>
      </c>
      <c r="E12361" s="815">
        <v>1993</v>
      </c>
    </row>
    <row r="12362" spans="1:5">
      <c r="A12362" s="816">
        <f t="shared" si="805"/>
        <v>34274</v>
      </c>
      <c r="B12362" s="815">
        <f t="shared" si="802"/>
        <v>305</v>
      </c>
      <c r="C12362" s="815">
        <f t="shared" si="803"/>
        <v>61</v>
      </c>
      <c r="D12362" s="815">
        <f t="shared" si="804"/>
        <v>62</v>
      </c>
      <c r="E12362" s="815">
        <v>1993</v>
      </c>
    </row>
    <row r="12363" spans="1:5">
      <c r="A12363" s="816">
        <f t="shared" si="805"/>
        <v>34275</v>
      </c>
      <c r="B12363" s="815">
        <f t="shared" si="802"/>
        <v>306</v>
      </c>
      <c r="C12363" s="815">
        <f t="shared" si="803"/>
        <v>60</v>
      </c>
      <c r="D12363" s="815">
        <f t="shared" si="804"/>
        <v>61</v>
      </c>
      <c r="E12363" s="815">
        <v>1993</v>
      </c>
    </row>
    <row r="12364" spans="1:5">
      <c r="A12364" s="816">
        <f t="shared" si="805"/>
        <v>34276</v>
      </c>
      <c r="B12364" s="815">
        <f t="shared" si="802"/>
        <v>307</v>
      </c>
      <c r="C12364" s="815">
        <f t="shared" si="803"/>
        <v>59</v>
      </c>
      <c r="D12364" s="815">
        <f t="shared" si="804"/>
        <v>60</v>
      </c>
      <c r="E12364" s="815">
        <v>1993</v>
      </c>
    </row>
    <row r="12365" spans="1:5">
      <c r="A12365" s="816">
        <f t="shared" si="805"/>
        <v>34277</v>
      </c>
      <c r="B12365" s="815">
        <f t="shared" si="802"/>
        <v>308</v>
      </c>
      <c r="C12365" s="815">
        <f t="shared" si="803"/>
        <v>58</v>
      </c>
      <c r="D12365" s="815">
        <f t="shared" si="804"/>
        <v>59</v>
      </c>
      <c r="E12365" s="815">
        <v>1993</v>
      </c>
    </row>
    <row r="12366" spans="1:5">
      <c r="A12366" s="816">
        <f t="shared" si="805"/>
        <v>34278</v>
      </c>
      <c r="B12366" s="815">
        <f t="shared" si="802"/>
        <v>309</v>
      </c>
      <c r="C12366" s="815">
        <f t="shared" si="803"/>
        <v>57</v>
      </c>
      <c r="D12366" s="815">
        <f t="shared" si="804"/>
        <v>58</v>
      </c>
      <c r="E12366" s="815">
        <v>1993</v>
      </c>
    </row>
    <row r="12367" spans="1:5">
      <c r="A12367" s="816">
        <f t="shared" si="805"/>
        <v>34279</v>
      </c>
      <c r="B12367" s="815">
        <f t="shared" si="802"/>
        <v>310</v>
      </c>
      <c r="C12367" s="815">
        <f t="shared" si="803"/>
        <v>56</v>
      </c>
      <c r="D12367" s="815">
        <f t="shared" si="804"/>
        <v>57</v>
      </c>
      <c r="E12367" s="815">
        <v>1993</v>
      </c>
    </row>
    <row r="12368" spans="1:5">
      <c r="A12368" s="816">
        <f>A12367+1</f>
        <v>34280</v>
      </c>
      <c r="B12368" s="815">
        <f>B12367+1</f>
        <v>311</v>
      </c>
      <c r="C12368" s="815">
        <f>C12367-1</f>
        <v>55</v>
      </c>
      <c r="D12368" s="815">
        <f>D12366-1</f>
        <v>57</v>
      </c>
      <c r="E12368" s="815">
        <v>1993</v>
      </c>
    </row>
    <row r="12369" spans="1:5">
      <c r="A12369" s="816">
        <f t="shared" si="805"/>
        <v>34281</v>
      </c>
      <c r="B12369" s="815">
        <f t="shared" si="802"/>
        <v>312</v>
      </c>
      <c r="C12369" s="815">
        <f t="shared" si="803"/>
        <v>54</v>
      </c>
      <c r="D12369" s="815">
        <f t="shared" si="804"/>
        <v>56</v>
      </c>
      <c r="E12369" s="815">
        <v>1993</v>
      </c>
    </row>
    <row r="12370" spans="1:5">
      <c r="A12370" s="816">
        <f t="shared" si="805"/>
        <v>34282</v>
      </c>
      <c r="B12370" s="815">
        <f t="shared" si="802"/>
        <v>313</v>
      </c>
      <c r="C12370" s="815">
        <f t="shared" si="803"/>
        <v>53</v>
      </c>
      <c r="D12370" s="815">
        <f t="shared" si="804"/>
        <v>55</v>
      </c>
      <c r="E12370" s="815">
        <v>1993</v>
      </c>
    </row>
    <row r="12371" spans="1:5">
      <c r="A12371" s="816">
        <f t="shared" si="805"/>
        <v>34283</v>
      </c>
      <c r="B12371" s="815">
        <f t="shared" si="802"/>
        <v>314</v>
      </c>
      <c r="C12371" s="815">
        <f t="shared" si="803"/>
        <v>52</v>
      </c>
      <c r="D12371" s="815">
        <f t="shared" si="804"/>
        <v>54</v>
      </c>
      <c r="E12371" s="815">
        <v>1993</v>
      </c>
    </row>
    <row r="12372" spans="1:5">
      <c r="A12372" s="816">
        <f t="shared" si="805"/>
        <v>34284</v>
      </c>
      <c r="B12372" s="815">
        <f t="shared" si="802"/>
        <v>315</v>
      </c>
      <c r="C12372" s="815">
        <f t="shared" si="803"/>
        <v>51</v>
      </c>
      <c r="D12372" s="815">
        <f t="shared" si="804"/>
        <v>53</v>
      </c>
      <c r="E12372" s="815">
        <v>1993</v>
      </c>
    </row>
    <row r="12373" spans="1:5">
      <c r="A12373" s="816">
        <f t="shared" si="805"/>
        <v>34285</v>
      </c>
      <c r="B12373" s="815">
        <f t="shared" si="802"/>
        <v>316</v>
      </c>
      <c r="C12373" s="815">
        <f t="shared" si="803"/>
        <v>50</v>
      </c>
      <c r="D12373" s="815">
        <f t="shared" si="804"/>
        <v>52</v>
      </c>
      <c r="E12373" s="815">
        <v>1993</v>
      </c>
    </row>
    <row r="12374" spans="1:5">
      <c r="A12374" s="816">
        <f t="shared" si="805"/>
        <v>34286</v>
      </c>
      <c r="B12374" s="815">
        <f t="shared" si="802"/>
        <v>317</v>
      </c>
      <c r="C12374" s="815">
        <f t="shared" si="803"/>
        <v>49</v>
      </c>
      <c r="D12374" s="815">
        <f t="shared" si="804"/>
        <v>51</v>
      </c>
      <c r="E12374" s="815">
        <v>1993</v>
      </c>
    </row>
    <row r="12375" spans="1:5">
      <c r="A12375" s="816">
        <f t="shared" si="805"/>
        <v>34287</v>
      </c>
      <c r="B12375" s="815">
        <f t="shared" si="802"/>
        <v>318</v>
      </c>
      <c r="C12375" s="815">
        <f t="shared" si="803"/>
        <v>48</v>
      </c>
      <c r="D12375" s="815">
        <f t="shared" si="804"/>
        <v>50</v>
      </c>
      <c r="E12375" s="815">
        <v>1993</v>
      </c>
    </row>
    <row r="12376" spans="1:5">
      <c r="A12376" s="816">
        <f t="shared" si="805"/>
        <v>34288</v>
      </c>
      <c r="B12376" s="815">
        <f t="shared" si="802"/>
        <v>319</v>
      </c>
      <c r="C12376" s="815">
        <f t="shared" si="803"/>
        <v>47</v>
      </c>
      <c r="D12376" s="815">
        <f t="shared" si="804"/>
        <v>49</v>
      </c>
      <c r="E12376" s="815">
        <v>1993</v>
      </c>
    </row>
    <row r="12377" spans="1:5">
      <c r="A12377" s="816">
        <f t="shared" si="805"/>
        <v>34289</v>
      </c>
      <c r="B12377" s="815">
        <f t="shared" si="802"/>
        <v>320</v>
      </c>
      <c r="C12377" s="815">
        <f t="shared" si="803"/>
        <v>46</v>
      </c>
      <c r="D12377" s="815">
        <f t="shared" si="804"/>
        <v>48</v>
      </c>
      <c r="E12377" s="815">
        <v>1993</v>
      </c>
    </row>
    <row r="12378" spans="1:5">
      <c r="A12378" s="816">
        <f t="shared" si="805"/>
        <v>34290</v>
      </c>
      <c r="B12378" s="815">
        <f t="shared" si="802"/>
        <v>321</v>
      </c>
      <c r="C12378" s="815">
        <f t="shared" si="803"/>
        <v>45</v>
      </c>
      <c r="D12378" s="815">
        <f t="shared" si="804"/>
        <v>47</v>
      </c>
      <c r="E12378" s="815">
        <v>1993</v>
      </c>
    </row>
    <row r="12379" spans="1:5">
      <c r="A12379" s="816">
        <f t="shared" si="805"/>
        <v>34291</v>
      </c>
      <c r="B12379" s="815">
        <f t="shared" si="802"/>
        <v>322</v>
      </c>
      <c r="C12379" s="815">
        <f t="shared" si="803"/>
        <v>44</v>
      </c>
      <c r="D12379" s="815">
        <f t="shared" si="804"/>
        <v>46</v>
      </c>
      <c r="E12379" s="815">
        <v>1993</v>
      </c>
    </row>
    <row r="12380" spans="1:5">
      <c r="A12380" s="816">
        <f t="shared" si="805"/>
        <v>34292</v>
      </c>
      <c r="B12380" s="815">
        <f t="shared" ref="B12380:B12422" si="806">B12379+1</f>
        <v>323</v>
      </c>
      <c r="C12380" s="815">
        <f t="shared" ref="C12380:C12422" si="807">C12379-1</f>
        <v>43</v>
      </c>
      <c r="D12380" s="815">
        <f t="shared" ref="D12380:D12423" si="808">D12379-1</f>
        <v>45</v>
      </c>
      <c r="E12380" s="815">
        <v>1993</v>
      </c>
    </row>
    <row r="12381" spans="1:5">
      <c r="A12381" s="816">
        <f t="shared" si="805"/>
        <v>34293</v>
      </c>
      <c r="B12381" s="815">
        <f t="shared" si="806"/>
        <v>324</v>
      </c>
      <c r="C12381" s="815">
        <f t="shared" si="807"/>
        <v>42</v>
      </c>
      <c r="D12381" s="815">
        <f t="shared" si="808"/>
        <v>44</v>
      </c>
      <c r="E12381" s="815">
        <v>1993</v>
      </c>
    </row>
    <row r="12382" spans="1:5">
      <c r="A12382" s="816">
        <f t="shared" si="805"/>
        <v>34294</v>
      </c>
      <c r="B12382" s="815">
        <f t="shared" si="806"/>
        <v>325</v>
      </c>
      <c r="C12382" s="815">
        <f t="shared" si="807"/>
        <v>41</v>
      </c>
      <c r="D12382" s="815">
        <f t="shared" si="808"/>
        <v>43</v>
      </c>
      <c r="E12382" s="815">
        <v>1993</v>
      </c>
    </row>
    <row r="12383" spans="1:5">
      <c r="A12383" s="816">
        <f t="shared" si="805"/>
        <v>34295</v>
      </c>
      <c r="B12383" s="815">
        <f t="shared" si="806"/>
        <v>326</v>
      </c>
      <c r="C12383" s="815">
        <f t="shared" si="807"/>
        <v>40</v>
      </c>
      <c r="D12383" s="815">
        <f t="shared" si="808"/>
        <v>42</v>
      </c>
      <c r="E12383" s="815">
        <v>1993</v>
      </c>
    </row>
    <row r="12384" spans="1:5">
      <c r="A12384" s="816">
        <f t="shared" si="805"/>
        <v>34296</v>
      </c>
      <c r="B12384" s="815">
        <f t="shared" si="806"/>
        <v>327</v>
      </c>
      <c r="C12384" s="815">
        <f t="shared" si="807"/>
        <v>39</v>
      </c>
      <c r="D12384" s="815">
        <f t="shared" si="808"/>
        <v>41</v>
      </c>
      <c r="E12384" s="815">
        <v>1993</v>
      </c>
    </row>
    <row r="12385" spans="1:5">
      <c r="A12385" s="816">
        <f t="shared" si="805"/>
        <v>34297</v>
      </c>
      <c r="B12385" s="815">
        <f t="shared" si="806"/>
        <v>328</v>
      </c>
      <c r="C12385" s="815">
        <f t="shared" si="807"/>
        <v>38</v>
      </c>
      <c r="D12385" s="815">
        <f t="shared" si="808"/>
        <v>40</v>
      </c>
      <c r="E12385" s="815">
        <v>1993</v>
      </c>
    </row>
    <row r="12386" spans="1:5">
      <c r="A12386" s="816">
        <f t="shared" si="805"/>
        <v>34298</v>
      </c>
      <c r="B12386" s="815">
        <f t="shared" si="806"/>
        <v>329</v>
      </c>
      <c r="C12386" s="815">
        <f t="shared" si="807"/>
        <v>37</v>
      </c>
      <c r="D12386" s="815">
        <f t="shared" si="808"/>
        <v>39</v>
      </c>
      <c r="E12386" s="815">
        <v>1993</v>
      </c>
    </row>
    <row r="12387" spans="1:5">
      <c r="A12387" s="816">
        <f t="shared" si="805"/>
        <v>34299</v>
      </c>
      <c r="B12387" s="815">
        <f t="shared" si="806"/>
        <v>330</v>
      </c>
      <c r="C12387" s="815">
        <f t="shared" si="807"/>
        <v>36</v>
      </c>
      <c r="D12387" s="815">
        <f t="shared" si="808"/>
        <v>38</v>
      </c>
      <c r="E12387" s="815">
        <v>1993</v>
      </c>
    </row>
    <row r="12388" spans="1:5">
      <c r="A12388" s="816">
        <f t="shared" si="805"/>
        <v>34300</v>
      </c>
      <c r="B12388" s="815">
        <f t="shared" si="806"/>
        <v>331</v>
      </c>
      <c r="C12388" s="815">
        <f t="shared" si="807"/>
        <v>35</v>
      </c>
      <c r="D12388" s="815">
        <f t="shared" si="808"/>
        <v>37</v>
      </c>
      <c r="E12388" s="815">
        <v>1993</v>
      </c>
    </row>
    <row r="12389" spans="1:5">
      <c r="A12389" s="816">
        <f t="shared" si="805"/>
        <v>34301</v>
      </c>
      <c r="B12389" s="815">
        <f t="shared" si="806"/>
        <v>332</v>
      </c>
      <c r="C12389" s="815">
        <f t="shared" si="807"/>
        <v>34</v>
      </c>
      <c r="D12389" s="815">
        <f t="shared" si="808"/>
        <v>36</v>
      </c>
      <c r="E12389" s="815">
        <v>1993</v>
      </c>
    </row>
    <row r="12390" spans="1:5">
      <c r="A12390" s="816">
        <f t="shared" si="805"/>
        <v>34302</v>
      </c>
      <c r="B12390" s="815">
        <f t="shared" si="806"/>
        <v>333</v>
      </c>
      <c r="C12390" s="815">
        <f t="shared" si="807"/>
        <v>33</v>
      </c>
      <c r="D12390" s="815">
        <f t="shared" si="808"/>
        <v>35</v>
      </c>
      <c r="E12390" s="815">
        <v>1993</v>
      </c>
    </row>
    <row r="12391" spans="1:5">
      <c r="A12391" s="816">
        <f t="shared" si="805"/>
        <v>34303</v>
      </c>
      <c r="B12391" s="815">
        <f t="shared" si="806"/>
        <v>334</v>
      </c>
      <c r="C12391" s="815">
        <f t="shared" si="807"/>
        <v>32</v>
      </c>
      <c r="D12391" s="815">
        <f t="shared" si="808"/>
        <v>34</v>
      </c>
      <c r="E12391" s="815">
        <v>1993</v>
      </c>
    </row>
    <row r="12392" spans="1:5">
      <c r="A12392" s="816">
        <f t="shared" si="805"/>
        <v>34304</v>
      </c>
      <c r="B12392" s="815">
        <f t="shared" si="806"/>
        <v>335</v>
      </c>
      <c r="C12392" s="815">
        <f t="shared" si="807"/>
        <v>31</v>
      </c>
      <c r="D12392" s="815">
        <f t="shared" si="808"/>
        <v>33</v>
      </c>
      <c r="E12392" s="815">
        <v>1993</v>
      </c>
    </row>
    <row r="12393" spans="1:5">
      <c r="A12393" s="816">
        <f t="shared" si="805"/>
        <v>34305</v>
      </c>
      <c r="B12393" s="815">
        <f t="shared" si="806"/>
        <v>336</v>
      </c>
      <c r="C12393" s="815">
        <f t="shared" si="807"/>
        <v>30</v>
      </c>
      <c r="D12393" s="815">
        <f t="shared" si="808"/>
        <v>32</v>
      </c>
      <c r="E12393" s="815">
        <v>1993</v>
      </c>
    </row>
    <row r="12394" spans="1:5">
      <c r="A12394" s="816">
        <f t="shared" si="805"/>
        <v>34306</v>
      </c>
      <c r="B12394" s="815">
        <f t="shared" si="806"/>
        <v>337</v>
      </c>
      <c r="C12394" s="815">
        <f t="shared" si="807"/>
        <v>29</v>
      </c>
      <c r="D12394" s="815">
        <f t="shared" si="808"/>
        <v>31</v>
      </c>
      <c r="E12394" s="815">
        <v>1993</v>
      </c>
    </row>
    <row r="12395" spans="1:5">
      <c r="A12395" s="816">
        <f t="shared" si="805"/>
        <v>34307</v>
      </c>
      <c r="B12395" s="815">
        <f t="shared" si="806"/>
        <v>338</v>
      </c>
      <c r="C12395" s="815">
        <f t="shared" si="807"/>
        <v>28</v>
      </c>
      <c r="D12395" s="815">
        <f t="shared" si="808"/>
        <v>30</v>
      </c>
      <c r="E12395" s="815">
        <v>1993</v>
      </c>
    </row>
    <row r="12396" spans="1:5">
      <c r="A12396" s="816">
        <f t="shared" si="805"/>
        <v>34308</v>
      </c>
      <c r="B12396" s="815">
        <f t="shared" si="806"/>
        <v>339</v>
      </c>
      <c r="C12396" s="815">
        <f t="shared" si="807"/>
        <v>27</v>
      </c>
      <c r="D12396" s="815">
        <f t="shared" si="808"/>
        <v>29</v>
      </c>
      <c r="E12396" s="815">
        <v>1993</v>
      </c>
    </row>
    <row r="12397" spans="1:5">
      <c r="A12397" s="816">
        <f t="shared" si="805"/>
        <v>34309</v>
      </c>
      <c r="B12397" s="815">
        <f t="shared" si="806"/>
        <v>340</v>
      </c>
      <c r="C12397" s="815">
        <f t="shared" si="807"/>
        <v>26</v>
      </c>
      <c r="D12397" s="815">
        <f t="shared" si="808"/>
        <v>28</v>
      </c>
      <c r="E12397" s="815">
        <v>1993</v>
      </c>
    </row>
    <row r="12398" spans="1:5">
      <c r="A12398" s="816">
        <f t="shared" si="805"/>
        <v>34310</v>
      </c>
      <c r="B12398" s="815">
        <f t="shared" si="806"/>
        <v>341</v>
      </c>
      <c r="C12398" s="815">
        <f t="shared" si="807"/>
        <v>25</v>
      </c>
      <c r="D12398" s="815">
        <f t="shared" si="808"/>
        <v>27</v>
      </c>
      <c r="E12398" s="815">
        <v>1993</v>
      </c>
    </row>
    <row r="12399" spans="1:5">
      <c r="A12399" s="816">
        <f t="shared" si="805"/>
        <v>34311</v>
      </c>
      <c r="B12399" s="815">
        <f t="shared" si="806"/>
        <v>342</v>
      </c>
      <c r="C12399" s="815">
        <f t="shared" si="807"/>
        <v>24</v>
      </c>
      <c r="D12399" s="815">
        <f t="shared" si="808"/>
        <v>26</v>
      </c>
      <c r="E12399" s="815">
        <v>1993</v>
      </c>
    </row>
    <row r="12400" spans="1:5">
      <c r="A12400" s="816">
        <f t="shared" si="805"/>
        <v>34312</v>
      </c>
      <c r="B12400" s="815">
        <f t="shared" si="806"/>
        <v>343</v>
      </c>
      <c r="C12400" s="815">
        <f t="shared" si="807"/>
        <v>23</v>
      </c>
      <c r="D12400" s="815">
        <f t="shared" si="808"/>
        <v>25</v>
      </c>
      <c r="E12400" s="815">
        <v>1993</v>
      </c>
    </row>
    <row r="12401" spans="1:5">
      <c r="A12401" s="816">
        <f t="shared" si="805"/>
        <v>34313</v>
      </c>
      <c r="B12401" s="815">
        <f t="shared" si="806"/>
        <v>344</v>
      </c>
      <c r="C12401" s="815">
        <f t="shared" si="807"/>
        <v>22</v>
      </c>
      <c r="D12401" s="815">
        <f t="shared" si="808"/>
        <v>24</v>
      </c>
      <c r="E12401" s="815">
        <v>1993</v>
      </c>
    </row>
    <row r="12402" spans="1:5">
      <c r="A12402" s="816">
        <f t="shared" si="805"/>
        <v>34314</v>
      </c>
      <c r="B12402" s="815">
        <f t="shared" si="806"/>
        <v>345</v>
      </c>
      <c r="C12402" s="815">
        <f t="shared" si="807"/>
        <v>21</v>
      </c>
      <c r="D12402" s="815">
        <f t="shared" si="808"/>
        <v>23</v>
      </c>
      <c r="E12402" s="815">
        <v>1993</v>
      </c>
    </row>
    <row r="12403" spans="1:5">
      <c r="A12403" s="816">
        <f t="shared" ref="A12403:A12466" si="809">A12402+1</f>
        <v>34315</v>
      </c>
      <c r="B12403" s="815">
        <f t="shared" si="806"/>
        <v>346</v>
      </c>
      <c r="C12403" s="815">
        <f t="shared" si="807"/>
        <v>20</v>
      </c>
      <c r="D12403" s="815">
        <f t="shared" si="808"/>
        <v>22</v>
      </c>
      <c r="E12403" s="815">
        <v>1993</v>
      </c>
    </row>
    <row r="12404" spans="1:5">
      <c r="A12404" s="816">
        <f t="shared" si="809"/>
        <v>34316</v>
      </c>
      <c r="B12404" s="815">
        <f t="shared" si="806"/>
        <v>347</v>
      </c>
      <c r="C12404" s="815">
        <f t="shared" si="807"/>
        <v>19</v>
      </c>
      <c r="D12404" s="815">
        <f t="shared" si="808"/>
        <v>21</v>
      </c>
      <c r="E12404" s="815">
        <v>1993</v>
      </c>
    </row>
    <row r="12405" spans="1:5">
      <c r="A12405" s="816">
        <f t="shared" si="809"/>
        <v>34317</v>
      </c>
      <c r="B12405" s="815">
        <f t="shared" si="806"/>
        <v>348</v>
      </c>
      <c r="C12405" s="815">
        <f t="shared" si="807"/>
        <v>18</v>
      </c>
      <c r="D12405" s="815">
        <f t="shared" si="808"/>
        <v>20</v>
      </c>
      <c r="E12405" s="815">
        <v>1993</v>
      </c>
    </row>
    <row r="12406" spans="1:5">
      <c r="A12406" s="816">
        <f t="shared" si="809"/>
        <v>34318</v>
      </c>
      <c r="B12406" s="815">
        <f t="shared" si="806"/>
        <v>349</v>
      </c>
      <c r="C12406" s="815">
        <f t="shared" si="807"/>
        <v>17</v>
      </c>
      <c r="D12406" s="815">
        <f t="shared" si="808"/>
        <v>19</v>
      </c>
      <c r="E12406" s="815">
        <v>1993</v>
      </c>
    </row>
    <row r="12407" spans="1:5">
      <c r="A12407" s="816">
        <f t="shared" si="809"/>
        <v>34319</v>
      </c>
      <c r="B12407" s="815">
        <f t="shared" si="806"/>
        <v>350</v>
      </c>
      <c r="C12407" s="815">
        <f t="shared" si="807"/>
        <v>16</v>
      </c>
      <c r="D12407" s="815">
        <f t="shared" si="808"/>
        <v>18</v>
      </c>
      <c r="E12407" s="815">
        <v>1993</v>
      </c>
    </row>
    <row r="12408" spans="1:5">
      <c r="A12408" s="816">
        <f t="shared" si="809"/>
        <v>34320</v>
      </c>
      <c r="B12408" s="815">
        <f t="shared" si="806"/>
        <v>351</v>
      </c>
      <c r="C12408" s="815">
        <f t="shared" si="807"/>
        <v>15</v>
      </c>
      <c r="D12408" s="815">
        <f t="shared" si="808"/>
        <v>17</v>
      </c>
      <c r="E12408" s="815">
        <v>1993</v>
      </c>
    </row>
    <row r="12409" spans="1:5">
      <c r="A12409" s="816">
        <f t="shared" si="809"/>
        <v>34321</v>
      </c>
      <c r="B12409" s="815">
        <f t="shared" si="806"/>
        <v>352</v>
      </c>
      <c r="C12409" s="815">
        <f t="shared" si="807"/>
        <v>14</v>
      </c>
      <c r="D12409" s="815">
        <f t="shared" si="808"/>
        <v>16</v>
      </c>
      <c r="E12409" s="815">
        <v>1993</v>
      </c>
    </row>
    <row r="12410" spans="1:5">
      <c r="A12410" s="816">
        <f t="shared" si="809"/>
        <v>34322</v>
      </c>
      <c r="B12410" s="815">
        <f t="shared" si="806"/>
        <v>353</v>
      </c>
      <c r="C12410" s="815">
        <f t="shared" si="807"/>
        <v>13</v>
      </c>
      <c r="D12410" s="815">
        <f t="shared" si="808"/>
        <v>15</v>
      </c>
      <c r="E12410" s="815">
        <v>1993</v>
      </c>
    </row>
    <row r="12411" spans="1:5">
      <c r="A12411" s="816">
        <f t="shared" si="809"/>
        <v>34323</v>
      </c>
      <c r="B12411" s="815">
        <f t="shared" si="806"/>
        <v>354</v>
      </c>
      <c r="C12411" s="815">
        <f t="shared" si="807"/>
        <v>12</v>
      </c>
      <c r="D12411" s="815">
        <f t="shared" si="808"/>
        <v>14</v>
      </c>
      <c r="E12411" s="815">
        <v>1993</v>
      </c>
    </row>
    <row r="12412" spans="1:5">
      <c r="A12412" s="816">
        <f t="shared" si="809"/>
        <v>34324</v>
      </c>
      <c r="B12412" s="815">
        <f t="shared" si="806"/>
        <v>355</v>
      </c>
      <c r="C12412" s="815">
        <f t="shared" si="807"/>
        <v>11</v>
      </c>
      <c r="D12412" s="815">
        <f t="shared" si="808"/>
        <v>13</v>
      </c>
      <c r="E12412" s="815">
        <v>1993</v>
      </c>
    </row>
    <row r="12413" spans="1:5">
      <c r="A12413" s="816">
        <f t="shared" si="809"/>
        <v>34325</v>
      </c>
      <c r="B12413" s="815">
        <f t="shared" si="806"/>
        <v>356</v>
      </c>
      <c r="C12413" s="815">
        <f t="shared" si="807"/>
        <v>10</v>
      </c>
      <c r="D12413" s="815">
        <f t="shared" si="808"/>
        <v>12</v>
      </c>
      <c r="E12413" s="815">
        <v>1993</v>
      </c>
    </row>
    <row r="12414" spans="1:5">
      <c r="A12414" s="816">
        <f t="shared" si="809"/>
        <v>34326</v>
      </c>
      <c r="B12414" s="815">
        <f t="shared" si="806"/>
        <v>357</v>
      </c>
      <c r="C12414" s="815">
        <f t="shared" si="807"/>
        <v>9</v>
      </c>
      <c r="D12414" s="815">
        <f t="shared" si="808"/>
        <v>11</v>
      </c>
      <c r="E12414" s="815">
        <v>1993</v>
      </c>
    </row>
    <row r="12415" spans="1:5">
      <c r="A12415" s="816">
        <f t="shared" si="809"/>
        <v>34327</v>
      </c>
      <c r="B12415" s="815">
        <f t="shared" si="806"/>
        <v>358</v>
      </c>
      <c r="C12415" s="815">
        <f t="shared" si="807"/>
        <v>8</v>
      </c>
      <c r="D12415" s="815">
        <f t="shared" si="808"/>
        <v>10</v>
      </c>
      <c r="E12415" s="815">
        <v>1993</v>
      </c>
    </row>
    <row r="12416" spans="1:5">
      <c r="A12416" s="816">
        <f t="shared" si="809"/>
        <v>34328</v>
      </c>
      <c r="B12416" s="815">
        <f t="shared" si="806"/>
        <v>359</v>
      </c>
      <c r="C12416" s="815">
        <f t="shared" si="807"/>
        <v>7</v>
      </c>
      <c r="D12416" s="815">
        <f t="shared" si="808"/>
        <v>9</v>
      </c>
      <c r="E12416" s="815">
        <v>1993</v>
      </c>
    </row>
    <row r="12417" spans="1:5">
      <c r="A12417" s="816">
        <f t="shared" si="809"/>
        <v>34329</v>
      </c>
      <c r="B12417" s="815">
        <f t="shared" si="806"/>
        <v>360</v>
      </c>
      <c r="C12417" s="815">
        <f t="shared" si="807"/>
        <v>6</v>
      </c>
      <c r="D12417" s="815">
        <f t="shared" si="808"/>
        <v>8</v>
      </c>
      <c r="E12417" s="815">
        <v>1993</v>
      </c>
    </row>
    <row r="12418" spans="1:5">
      <c r="A12418" s="816">
        <f t="shared" si="809"/>
        <v>34330</v>
      </c>
      <c r="B12418" s="815">
        <f t="shared" si="806"/>
        <v>361</v>
      </c>
      <c r="C12418" s="815">
        <f t="shared" si="807"/>
        <v>5</v>
      </c>
      <c r="D12418" s="815">
        <f t="shared" si="808"/>
        <v>7</v>
      </c>
      <c r="E12418" s="815">
        <v>1993</v>
      </c>
    </row>
    <row r="12419" spans="1:5">
      <c r="A12419" s="816">
        <f t="shared" si="809"/>
        <v>34331</v>
      </c>
      <c r="B12419" s="815">
        <f t="shared" si="806"/>
        <v>362</v>
      </c>
      <c r="C12419" s="815">
        <f t="shared" si="807"/>
        <v>4</v>
      </c>
      <c r="D12419" s="815">
        <f t="shared" si="808"/>
        <v>6</v>
      </c>
      <c r="E12419" s="815">
        <v>1993</v>
      </c>
    </row>
    <row r="12420" spans="1:5">
      <c r="A12420" s="816">
        <f t="shared" si="809"/>
        <v>34332</v>
      </c>
      <c r="B12420" s="815">
        <f t="shared" si="806"/>
        <v>363</v>
      </c>
      <c r="C12420" s="815">
        <f t="shared" si="807"/>
        <v>3</v>
      </c>
      <c r="D12420" s="815">
        <f t="shared" si="808"/>
        <v>5</v>
      </c>
      <c r="E12420" s="815">
        <v>1993</v>
      </c>
    </row>
    <row r="12421" spans="1:5">
      <c r="A12421" s="816">
        <f t="shared" si="809"/>
        <v>34333</v>
      </c>
      <c r="B12421" s="815">
        <f t="shared" si="806"/>
        <v>364</v>
      </c>
      <c r="C12421" s="815">
        <f t="shared" si="807"/>
        <v>2</v>
      </c>
      <c r="D12421" s="815">
        <f t="shared" si="808"/>
        <v>4</v>
      </c>
      <c r="E12421" s="815">
        <v>1993</v>
      </c>
    </row>
    <row r="12422" spans="1:5">
      <c r="A12422" s="816">
        <f t="shared" si="809"/>
        <v>34334</v>
      </c>
      <c r="B12422" s="815">
        <f t="shared" si="806"/>
        <v>365</v>
      </c>
      <c r="C12422" s="815">
        <f t="shared" si="807"/>
        <v>1</v>
      </c>
      <c r="D12422" s="815">
        <f t="shared" si="808"/>
        <v>3</v>
      </c>
      <c r="E12422" s="815">
        <v>1993</v>
      </c>
    </row>
    <row r="12423" spans="1:5">
      <c r="A12423" s="816">
        <f t="shared" si="809"/>
        <v>34335</v>
      </c>
      <c r="B12423" s="815">
        <v>1</v>
      </c>
      <c r="C12423" s="815">
        <v>365</v>
      </c>
      <c r="D12423" s="815">
        <f t="shared" si="808"/>
        <v>2</v>
      </c>
      <c r="E12423" s="815">
        <v>1994</v>
      </c>
    </row>
    <row r="12424" spans="1:5">
      <c r="A12424" s="816">
        <f t="shared" si="809"/>
        <v>34336</v>
      </c>
      <c r="B12424" s="815">
        <f>B12423+1</f>
        <v>2</v>
      </c>
      <c r="C12424" s="815">
        <f>C12423-1</f>
        <v>364</v>
      </c>
      <c r="D12424" s="815">
        <v>365</v>
      </c>
      <c r="E12424" s="815">
        <v>1994</v>
      </c>
    </row>
    <row r="12425" spans="1:5">
      <c r="A12425" s="816">
        <f t="shared" si="809"/>
        <v>34337</v>
      </c>
      <c r="B12425" s="815">
        <f t="shared" ref="B12425:B12488" si="810">B12424+1</f>
        <v>3</v>
      </c>
      <c r="C12425" s="815">
        <f t="shared" ref="C12425:C12488" si="811">C12424-1</f>
        <v>363</v>
      </c>
      <c r="D12425" s="815">
        <f t="shared" ref="D12425:D12488" si="812">D12424-1</f>
        <v>364</v>
      </c>
      <c r="E12425" s="815">
        <v>1994</v>
      </c>
    </row>
    <row r="12426" spans="1:5">
      <c r="A12426" s="816">
        <f t="shared" si="809"/>
        <v>34338</v>
      </c>
      <c r="B12426" s="815">
        <f t="shared" si="810"/>
        <v>4</v>
      </c>
      <c r="C12426" s="815">
        <f t="shared" si="811"/>
        <v>362</v>
      </c>
      <c r="D12426" s="815">
        <f t="shared" si="812"/>
        <v>363</v>
      </c>
      <c r="E12426" s="815">
        <v>1994</v>
      </c>
    </row>
    <row r="12427" spans="1:5">
      <c r="A12427" s="816">
        <f t="shared" si="809"/>
        <v>34339</v>
      </c>
      <c r="B12427" s="815">
        <f t="shared" si="810"/>
        <v>5</v>
      </c>
      <c r="C12427" s="815">
        <f t="shared" si="811"/>
        <v>361</v>
      </c>
      <c r="D12427" s="815">
        <f t="shared" si="812"/>
        <v>362</v>
      </c>
      <c r="E12427" s="815">
        <v>1994</v>
      </c>
    </row>
    <row r="12428" spans="1:5">
      <c r="A12428" s="816">
        <f t="shared" si="809"/>
        <v>34340</v>
      </c>
      <c r="B12428" s="815">
        <f t="shared" si="810"/>
        <v>6</v>
      </c>
      <c r="C12428" s="815">
        <f t="shared" si="811"/>
        <v>360</v>
      </c>
      <c r="D12428" s="815">
        <f t="shared" si="812"/>
        <v>361</v>
      </c>
      <c r="E12428" s="815">
        <v>1994</v>
      </c>
    </row>
    <row r="12429" spans="1:5">
      <c r="A12429" s="816">
        <f t="shared" si="809"/>
        <v>34341</v>
      </c>
      <c r="B12429" s="815">
        <f t="shared" si="810"/>
        <v>7</v>
      </c>
      <c r="C12429" s="815">
        <f t="shared" si="811"/>
        <v>359</v>
      </c>
      <c r="D12429" s="815">
        <f t="shared" si="812"/>
        <v>360</v>
      </c>
      <c r="E12429" s="815">
        <v>1994</v>
      </c>
    </row>
    <row r="12430" spans="1:5">
      <c r="A12430" s="816">
        <f t="shared" si="809"/>
        <v>34342</v>
      </c>
      <c r="B12430" s="815">
        <f t="shared" si="810"/>
        <v>8</v>
      </c>
      <c r="C12430" s="815">
        <f t="shared" si="811"/>
        <v>358</v>
      </c>
      <c r="D12430" s="815">
        <f t="shared" si="812"/>
        <v>359</v>
      </c>
      <c r="E12430" s="815">
        <v>1994</v>
      </c>
    </row>
    <row r="12431" spans="1:5">
      <c r="A12431" s="816">
        <f t="shared" si="809"/>
        <v>34343</v>
      </c>
      <c r="B12431" s="815">
        <f t="shared" si="810"/>
        <v>9</v>
      </c>
      <c r="C12431" s="815">
        <f t="shared" si="811"/>
        <v>357</v>
      </c>
      <c r="D12431" s="815">
        <f t="shared" si="812"/>
        <v>358</v>
      </c>
      <c r="E12431" s="815">
        <v>1994</v>
      </c>
    </row>
    <row r="12432" spans="1:5">
      <c r="A12432" s="816">
        <f t="shared" si="809"/>
        <v>34344</v>
      </c>
      <c r="B12432" s="815">
        <f t="shared" si="810"/>
        <v>10</v>
      </c>
      <c r="C12432" s="815">
        <f t="shared" si="811"/>
        <v>356</v>
      </c>
      <c r="D12432" s="815">
        <f t="shared" si="812"/>
        <v>357</v>
      </c>
      <c r="E12432" s="815">
        <v>1994</v>
      </c>
    </row>
    <row r="12433" spans="1:5">
      <c r="A12433" s="816">
        <f t="shared" si="809"/>
        <v>34345</v>
      </c>
      <c r="B12433" s="815">
        <f t="shared" si="810"/>
        <v>11</v>
      </c>
      <c r="C12433" s="815">
        <f t="shared" si="811"/>
        <v>355</v>
      </c>
      <c r="D12433" s="815">
        <f t="shared" si="812"/>
        <v>356</v>
      </c>
      <c r="E12433" s="815">
        <v>1994</v>
      </c>
    </row>
    <row r="12434" spans="1:5">
      <c r="A12434" s="816">
        <f t="shared" si="809"/>
        <v>34346</v>
      </c>
      <c r="B12434" s="815">
        <f t="shared" si="810"/>
        <v>12</v>
      </c>
      <c r="C12434" s="815">
        <f t="shared" si="811"/>
        <v>354</v>
      </c>
      <c r="D12434" s="815">
        <f t="shared" si="812"/>
        <v>355</v>
      </c>
      <c r="E12434" s="815">
        <v>1994</v>
      </c>
    </row>
    <row r="12435" spans="1:5">
      <c r="A12435" s="816">
        <f t="shared" si="809"/>
        <v>34347</v>
      </c>
      <c r="B12435" s="815">
        <f t="shared" si="810"/>
        <v>13</v>
      </c>
      <c r="C12435" s="815">
        <f t="shared" si="811"/>
        <v>353</v>
      </c>
      <c r="D12435" s="815">
        <f t="shared" si="812"/>
        <v>354</v>
      </c>
      <c r="E12435" s="815">
        <v>1994</v>
      </c>
    </row>
    <row r="12436" spans="1:5">
      <c r="A12436" s="816">
        <f t="shared" si="809"/>
        <v>34348</v>
      </c>
      <c r="B12436" s="815">
        <f t="shared" si="810"/>
        <v>14</v>
      </c>
      <c r="C12436" s="815">
        <f t="shared" si="811"/>
        <v>352</v>
      </c>
      <c r="D12436" s="815">
        <f t="shared" si="812"/>
        <v>353</v>
      </c>
      <c r="E12436" s="815">
        <v>1994</v>
      </c>
    </row>
    <row r="12437" spans="1:5">
      <c r="A12437" s="816">
        <f t="shared" si="809"/>
        <v>34349</v>
      </c>
      <c r="B12437" s="815">
        <f t="shared" si="810"/>
        <v>15</v>
      </c>
      <c r="C12437" s="815">
        <f t="shared" si="811"/>
        <v>351</v>
      </c>
      <c r="D12437" s="815">
        <f t="shared" si="812"/>
        <v>352</v>
      </c>
      <c r="E12437" s="815">
        <v>1994</v>
      </c>
    </row>
    <row r="12438" spans="1:5">
      <c r="A12438" s="816">
        <f t="shared" si="809"/>
        <v>34350</v>
      </c>
      <c r="B12438" s="815">
        <f t="shared" si="810"/>
        <v>16</v>
      </c>
      <c r="C12438" s="815">
        <f t="shared" si="811"/>
        <v>350</v>
      </c>
      <c r="D12438" s="815">
        <f t="shared" si="812"/>
        <v>351</v>
      </c>
      <c r="E12438" s="815">
        <v>1994</v>
      </c>
    </row>
    <row r="12439" spans="1:5">
      <c r="A12439" s="816">
        <f t="shared" si="809"/>
        <v>34351</v>
      </c>
      <c r="B12439" s="815">
        <f t="shared" si="810"/>
        <v>17</v>
      </c>
      <c r="C12439" s="815">
        <f t="shared" si="811"/>
        <v>349</v>
      </c>
      <c r="D12439" s="815">
        <f t="shared" si="812"/>
        <v>350</v>
      </c>
      <c r="E12439" s="815">
        <v>1994</v>
      </c>
    </row>
    <row r="12440" spans="1:5">
      <c r="A12440" s="816">
        <f t="shared" si="809"/>
        <v>34352</v>
      </c>
      <c r="B12440" s="815">
        <f t="shared" si="810"/>
        <v>18</v>
      </c>
      <c r="C12440" s="815">
        <f t="shared" si="811"/>
        <v>348</v>
      </c>
      <c r="D12440" s="815">
        <f t="shared" si="812"/>
        <v>349</v>
      </c>
      <c r="E12440" s="815">
        <v>1994</v>
      </c>
    </row>
    <row r="12441" spans="1:5">
      <c r="A12441" s="816">
        <f t="shared" si="809"/>
        <v>34353</v>
      </c>
      <c r="B12441" s="815">
        <f t="shared" si="810"/>
        <v>19</v>
      </c>
      <c r="C12441" s="815">
        <f t="shared" si="811"/>
        <v>347</v>
      </c>
      <c r="D12441" s="815">
        <f t="shared" si="812"/>
        <v>348</v>
      </c>
      <c r="E12441" s="815">
        <v>1994</v>
      </c>
    </row>
    <row r="12442" spans="1:5">
      <c r="A12442" s="816">
        <f t="shared" si="809"/>
        <v>34354</v>
      </c>
      <c r="B12442" s="815">
        <f t="shared" si="810"/>
        <v>20</v>
      </c>
      <c r="C12442" s="815">
        <f t="shared" si="811"/>
        <v>346</v>
      </c>
      <c r="D12442" s="815">
        <f t="shared" si="812"/>
        <v>347</v>
      </c>
      <c r="E12442" s="815">
        <v>1994</v>
      </c>
    </row>
    <row r="12443" spans="1:5">
      <c r="A12443" s="816">
        <f t="shared" si="809"/>
        <v>34355</v>
      </c>
      <c r="B12443" s="815">
        <f t="shared" si="810"/>
        <v>21</v>
      </c>
      <c r="C12443" s="815">
        <f t="shared" si="811"/>
        <v>345</v>
      </c>
      <c r="D12443" s="815">
        <f t="shared" si="812"/>
        <v>346</v>
      </c>
      <c r="E12443" s="815">
        <v>1994</v>
      </c>
    </row>
    <row r="12444" spans="1:5">
      <c r="A12444" s="816">
        <f t="shared" si="809"/>
        <v>34356</v>
      </c>
      <c r="B12444" s="815">
        <f t="shared" si="810"/>
        <v>22</v>
      </c>
      <c r="C12444" s="815">
        <f t="shared" si="811"/>
        <v>344</v>
      </c>
      <c r="D12444" s="815">
        <f t="shared" si="812"/>
        <v>345</v>
      </c>
      <c r="E12444" s="815">
        <v>1994</v>
      </c>
    </row>
    <row r="12445" spans="1:5">
      <c r="A12445" s="816">
        <f t="shared" si="809"/>
        <v>34357</v>
      </c>
      <c r="B12445" s="815">
        <f t="shared" si="810"/>
        <v>23</v>
      </c>
      <c r="C12445" s="815">
        <f t="shared" si="811"/>
        <v>343</v>
      </c>
      <c r="D12445" s="815">
        <f t="shared" si="812"/>
        <v>344</v>
      </c>
      <c r="E12445" s="815">
        <v>1994</v>
      </c>
    </row>
    <row r="12446" spans="1:5">
      <c r="A12446" s="816">
        <f t="shared" si="809"/>
        <v>34358</v>
      </c>
      <c r="B12446" s="815">
        <f t="shared" si="810"/>
        <v>24</v>
      </c>
      <c r="C12446" s="815">
        <f t="shared" si="811"/>
        <v>342</v>
      </c>
      <c r="D12446" s="815">
        <f t="shared" si="812"/>
        <v>343</v>
      </c>
      <c r="E12446" s="815">
        <v>1994</v>
      </c>
    </row>
    <row r="12447" spans="1:5">
      <c r="A12447" s="816">
        <f t="shared" si="809"/>
        <v>34359</v>
      </c>
      <c r="B12447" s="815">
        <f t="shared" si="810"/>
        <v>25</v>
      </c>
      <c r="C12447" s="815">
        <f t="shared" si="811"/>
        <v>341</v>
      </c>
      <c r="D12447" s="815">
        <f t="shared" si="812"/>
        <v>342</v>
      </c>
      <c r="E12447" s="815">
        <v>1994</v>
      </c>
    </row>
    <row r="12448" spans="1:5">
      <c r="A12448" s="816">
        <f t="shared" si="809"/>
        <v>34360</v>
      </c>
      <c r="B12448" s="815">
        <f t="shared" si="810"/>
        <v>26</v>
      </c>
      <c r="C12448" s="815">
        <f t="shared" si="811"/>
        <v>340</v>
      </c>
      <c r="D12448" s="815">
        <f t="shared" si="812"/>
        <v>341</v>
      </c>
      <c r="E12448" s="815">
        <v>1994</v>
      </c>
    </row>
    <row r="12449" spans="1:5">
      <c r="A12449" s="816">
        <f t="shared" si="809"/>
        <v>34361</v>
      </c>
      <c r="B12449" s="815">
        <f t="shared" si="810"/>
        <v>27</v>
      </c>
      <c r="C12449" s="815">
        <f t="shared" si="811"/>
        <v>339</v>
      </c>
      <c r="D12449" s="815">
        <f t="shared" si="812"/>
        <v>340</v>
      </c>
      <c r="E12449" s="815">
        <v>1994</v>
      </c>
    </row>
    <row r="12450" spans="1:5">
      <c r="A12450" s="816">
        <f t="shared" si="809"/>
        <v>34362</v>
      </c>
      <c r="B12450" s="815">
        <f t="shared" si="810"/>
        <v>28</v>
      </c>
      <c r="C12450" s="815">
        <f t="shared" si="811"/>
        <v>338</v>
      </c>
      <c r="D12450" s="815">
        <f t="shared" si="812"/>
        <v>339</v>
      </c>
      <c r="E12450" s="815">
        <v>1994</v>
      </c>
    </row>
    <row r="12451" spans="1:5">
      <c r="A12451" s="816">
        <f t="shared" si="809"/>
        <v>34363</v>
      </c>
      <c r="B12451" s="815">
        <f t="shared" si="810"/>
        <v>29</v>
      </c>
      <c r="C12451" s="815">
        <f t="shared" si="811"/>
        <v>337</v>
      </c>
      <c r="D12451" s="815">
        <f t="shared" si="812"/>
        <v>338</v>
      </c>
      <c r="E12451" s="815">
        <v>1994</v>
      </c>
    </row>
    <row r="12452" spans="1:5">
      <c r="A12452" s="816">
        <f t="shared" si="809"/>
        <v>34364</v>
      </c>
      <c r="B12452" s="815">
        <f t="shared" si="810"/>
        <v>30</v>
      </c>
      <c r="C12452" s="815">
        <f t="shared" si="811"/>
        <v>336</v>
      </c>
      <c r="D12452" s="815">
        <f t="shared" si="812"/>
        <v>337</v>
      </c>
      <c r="E12452" s="815">
        <v>1994</v>
      </c>
    </row>
    <row r="12453" spans="1:5">
      <c r="A12453" s="816">
        <f t="shared" si="809"/>
        <v>34365</v>
      </c>
      <c r="B12453" s="815">
        <f t="shared" si="810"/>
        <v>31</v>
      </c>
      <c r="C12453" s="815">
        <f t="shared" si="811"/>
        <v>335</v>
      </c>
      <c r="D12453" s="815">
        <f t="shared" si="812"/>
        <v>336</v>
      </c>
      <c r="E12453" s="815">
        <v>1994</v>
      </c>
    </row>
    <row r="12454" spans="1:5">
      <c r="A12454" s="816">
        <f t="shared" si="809"/>
        <v>34366</v>
      </c>
      <c r="B12454" s="815">
        <f t="shared" si="810"/>
        <v>32</v>
      </c>
      <c r="C12454" s="815">
        <f t="shared" si="811"/>
        <v>334</v>
      </c>
      <c r="D12454" s="815">
        <f t="shared" si="812"/>
        <v>335</v>
      </c>
      <c r="E12454" s="815">
        <v>1994</v>
      </c>
    </row>
    <row r="12455" spans="1:5">
      <c r="A12455" s="816">
        <f t="shared" si="809"/>
        <v>34367</v>
      </c>
      <c r="B12455" s="815">
        <f t="shared" si="810"/>
        <v>33</v>
      </c>
      <c r="C12455" s="815">
        <f t="shared" si="811"/>
        <v>333</v>
      </c>
      <c r="D12455" s="815">
        <f t="shared" si="812"/>
        <v>334</v>
      </c>
      <c r="E12455" s="815">
        <v>1994</v>
      </c>
    </row>
    <row r="12456" spans="1:5">
      <c r="A12456" s="816">
        <f t="shared" si="809"/>
        <v>34368</v>
      </c>
      <c r="B12456" s="815">
        <f t="shared" si="810"/>
        <v>34</v>
      </c>
      <c r="C12456" s="815">
        <f t="shared" si="811"/>
        <v>332</v>
      </c>
      <c r="D12456" s="815">
        <f t="shared" si="812"/>
        <v>333</v>
      </c>
      <c r="E12456" s="815">
        <v>1994</v>
      </c>
    </row>
    <row r="12457" spans="1:5">
      <c r="A12457" s="816">
        <f t="shared" si="809"/>
        <v>34369</v>
      </c>
      <c r="B12457" s="815">
        <f t="shared" si="810"/>
        <v>35</v>
      </c>
      <c r="C12457" s="815">
        <f t="shared" si="811"/>
        <v>331</v>
      </c>
      <c r="D12457" s="815">
        <f t="shared" si="812"/>
        <v>332</v>
      </c>
      <c r="E12457" s="815">
        <v>1994</v>
      </c>
    </row>
    <row r="12458" spans="1:5">
      <c r="A12458" s="816">
        <f t="shared" si="809"/>
        <v>34370</v>
      </c>
      <c r="B12458" s="815">
        <f t="shared" si="810"/>
        <v>36</v>
      </c>
      <c r="C12458" s="815">
        <f t="shared" si="811"/>
        <v>330</v>
      </c>
      <c r="D12458" s="815">
        <f t="shared" si="812"/>
        <v>331</v>
      </c>
      <c r="E12458" s="815">
        <v>1994</v>
      </c>
    </row>
    <row r="12459" spans="1:5">
      <c r="A12459" s="816">
        <f t="shared" si="809"/>
        <v>34371</v>
      </c>
      <c r="B12459" s="815">
        <f t="shared" si="810"/>
        <v>37</v>
      </c>
      <c r="C12459" s="815">
        <f t="shared" si="811"/>
        <v>329</v>
      </c>
      <c r="D12459" s="815">
        <f t="shared" si="812"/>
        <v>330</v>
      </c>
      <c r="E12459" s="815">
        <v>1994</v>
      </c>
    </row>
    <row r="12460" spans="1:5">
      <c r="A12460" s="816">
        <f t="shared" si="809"/>
        <v>34372</v>
      </c>
      <c r="B12460" s="815">
        <f t="shared" si="810"/>
        <v>38</v>
      </c>
      <c r="C12460" s="815">
        <f t="shared" si="811"/>
        <v>328</v>
      </c>
      <c r="D12460" s="815">
        <f t="shared" si="812"/>
        <v>329</v>
      </c>
      <c r="E12460" s="815">
        <v>1994</v>
      </c>
    </row>
    <row r="12461" spans="1:5">
      <c r="A12461" s="816">
        <f t="shared" si="809"/>
        <v>34373</v>
      </c>
      <c r="B12461" s="815">
        <f t="shared" si="810"/>
        <v>39</v>
      </c>
      <c r="C12461" s="815">
        <f t="shared" si="811"/>
        <v>327</v>
      </c>
      <c r="D12461" s="815">
        <f t="shared" si="812"/>
        <v>328</v>
      </c>
      <c r="E12461" s="815">
        <v>1994</v>
      </c>
    </row>
    <row r="12462" spans="1:5">
      <c r="A12462" s="816">
        <f t="shared" si="809"/>
        <v>34374</v>
      </c>
      <c r="B12462" s="815">
        <f t="shared" si="810"/>
        <v>40</v>
      </c>
      <c r="C12462" s="815">
        <f t="shared" si="811"/>
        <v>326</v>
      </c>
      <c r="D12462" s="815">
        <f t="shared" si="812"/>
        <v>327</v>
      </c>
      <c r="E12462" s="815">
        <v>1994</v>
      </c>
    </row>
    <row r="12463" spans="1:5">
      <c r="A12463" s="816">
        <f t="shared" si="809"/>
        <v>34375</v>
      </c>
      <c r="B12463" s="815">
        <f t="shared" si="810"/>
        <v>41</v>
      </c>
      <c r="C12463" s="815">
        <f t="shared" si="811"/>
        <v>325</v>
      </c>
      <c r="D12463" s="815">
        <f t="shared" si="812"/>
        <v>326</v>
      </c>
      <c r="E12463" s="815">
        <v>1994</v>
      </c>
    </row>
    <row r="12464" spans="1:5">
      <c r="A12464" s="816">
        <f t="shared" si="809"/>
        <v>34376</v>
      </c>
      <c r="B12464" s="815">
        <f t="shared" si="810"/>
        <v>42</v>
      </c>
      <c r="C12464" s="815">
        <f t="shared" si="811"/>
        <v>324</v>
      </c>
      <c r="D12464" s="815">
        <f t="shared" si="812"/>
        <v>325</v>
      </c>
      <c r="E12464" s="815">
        <v>1994</v>
      </c>
    </row>
    <row r="12465" spans="1:5">
      <c r="A12465" s="816">
        <f t="shared" si="809"/>
        <v>34377</v>
      </c>
      <c r="B12465" s="815">
        <f t="shared" si="810"/>
        <v>43</v>
      </c>
      <c r="C12465" s="815">
        <f t="shared" si="811"/>
        <v>323</v>
      </c>
      <c r="D12465" s="815">
        <f t="shared" si="812"/>
        <v>324</v>
      </c>
      <c r="E12465" s="815">
        <v>1994</v>
      </c>
    </row>
    <row r="12466" spans="1:5">
      <c r="A12466" s="816">
        <f t="shared" si="809"/>
        <v>34378</v>
      </c>
      <c r="B12466" s="815">
        <f t="shared" si="810"/>
        <v>44</v>
      </c>
      <c r="C12466" s="815">
        <f t="shared" si="811"/>
        <v>322</v>
      </c>
      <c r="D12466" s="815">
        <f t="shared" si="812"/>
        <v>323</v>
      </c>
      <c r="E12466" s="815">
        <v>1994</v>
      </c>
    </row>
    <row r="12467" spans="1:5">
      <c r="A12467" s="816">
        <f t="shared" ref="A12467:A12530" si="813">A12466+1</f>
        <v>34379</v>
      </c>
      <c r="B12467" s="815">
        <f t="shared" si="810"/>
        <v>45</v>
      </c>
      <c r="C12467" s="815">
        <f t="shared" si="811"/>
        <v>321</v>
      </c>
      <c r="D12467" s="815">
        <f t="shared" si="812"/>
        <v>322</v>
      </c>
      <c r="E12467" s="815">
        <v>1994</v>
      </c>
    </row>
    <row r="12468" spans="1:5">
      <c r="A12468" s="816">
        <f t="shared" si="813"/>
        <v>34380</v>
      </c>
      <c r="B12468" s="815">
        <f t="shared" si="810"/>
        <v>46</v>
      </c>
      <c r="C12468" s="815">
        <f t="shared" si="811"/>
        <v>320</v>
      </c>
      <c r="D12468" s="815">
        <f t="shared" si="812"/>
        <v>321</v>
      </c>
      <c r="E12468" s="815">
        <v>1994</v>
      </c>
    </row>
    <row r="12469" spans="1:5">
      <c r="A12469" s="816">
        <f t="shared" si="813"/>
        <v>34381</v>
      </c>
      <c r="B12469" s="815">
        <f t="shared" si="810"/>
        <v>47</v>
      </c>
      <c r="C12469" s="815">
        <f t="shared" si="811"/>
        <v>319</v>
      </c>
      <c r="D12469" s="815">
        <f t="shared" si="812"/>
        <v>320</v>
      </c>
      <c r="E12469" s="815">
        <v>1994</v>
      </c>
    </row>
    <row r="12470" spans="1:5">
      <c r="A12470" s="816">
        <f t="shared" si="813"/>
        <v>34382</v>
      </c>
      <c r="B12470" s="815">
        <f t="shared" si="810"/>
        <v>48</v>
      </c>
      <c r="C12470" s="815">
        <f t="shared" si="811"/>
        <v>318</v>
      </c>
      <c r="D12470" s="815">
        <f t="shared" si="812"/>
        <v>319</v>
      </c>
      <c r="E12470" s="815">
        <v>1994</v>
      </c>
    </row>
    <row r="12471" spans="1:5">
      <c r="A12471" s="816">
        <f t="shared" si="813"/>
        <v>34383</v>
      </c>
      <c r="B12471" s="815">
        <f t="shared" si="810"/>
        <v>49</v>
      </c>
      <c r="C12471" s="815">
        <f t="shared" si="811"/>
        <v>317</v>
      </c>
      <c r="D12471" s="815">
        <f t="shared" si="812"/>
        <v>318</v>
      </c>
      <c r="E12471" s="815">
        <v>1994</v>
      </c>
    </row>
    <row r="12472" spans="1:5">
      <c r="A12472" s="816">
        <f t="shared" si="813"/>
        <v>34384</v>
      </c>
      <c r="B12472" s="815">
        <f t="shared" si="810"/>
        <v>50</v>
      </c>
      <c r="C12472" s="815">
        <f t="shared" si="811"/>
        <v>316</v>
      </c>
      <c r="D12472" s="815">
        <f t="shared" si="812"/>
        <v>317</v>
      </c>
      <c r="E12472" s="815">
        <v>1994</v>
      </c>
    </row>
    <row r="12473" spans="1:5">
      <c r="A12473" s="816">
        <f t="shared" si="813"/>
        <v>34385</v>
      </c>
      <c r="B12473" s="815">
        <f t="shared" si="810"/>
        <v>51</v>
      </c>
      <c r="C12473" s="815">
        <f t="shared" si="811"/>
        <v>315</v>
      </c>
      <c r="D12473" s="815">
        <f t="shared" si="812"/>
        <v>316</v>
      </c>
      <c r="E12473" s="815">
        <v>1994</v>
      </c>
    </row>
    <row r="12474" spans="1:5">
      <c r="A12474" s="816">
        <f t="shared" si="813"/>
        <v>34386</v>
      </c>
      <c r="B12474" s="815">
        <f t="shared" si="810"/>
        <v>52</v>
      </c>
      <c r="C12474" s="815">
        <f t="shared" si="811"/>
        <v>314</v>
      </c>
      <c r="D12474" s="815">
        <f t="shared" si="812"/>
        <v>315</v>
      </c>
      <c r="E12474" s="815">
        <v>1994</v>
      </c>
    </row>
    <row r="12475" spans="1:5">
      <c r="A12475" s="816">
        <f t="shared" si="813"/>
        <v>34387</v>
      </c>
      <c r="B12475" s="815">
        <f t="shared" si="810"/>
        <v>53</v>
      </c>
      <c r="C12475" s="815">
        <f t="shared" si="811"/>
        <v>313</v>
      </c>
      <c r="D12475" s="815">
        <f t="shared" si="812"/>
        <v>314</v>
      </c>
      <c r="E12475" s="815">
        <v>1994</v>
      </c>
    </row>
    <row r="12476" spans="1:5">
      <c r="A12476" s="816">
        <f t="shared" si="813"/>
        <v>34388</v>
      </c>
      <c r="B12476" s="815">
        <f t="shared" si="810"/>
        <v>54</v>
      </c>
      <c r="C12476" s="815">
        <f t="shared" si="811"/>
        <v>312</v>
      </c>
      <c r="D12476" s="815">
        <f t="shared" si="812"/>
        <v>313</v>
      </c>
      <c r="E12476" s="815">
        <v>1994</v>
      </c>
    </row>
    <row r="12477" spans="1:5">
      <c r="A12477" s="816">
        <f t="shared" si="813"/>
        <v>34389</v>
      </c>
      <c r="B12477" s="815">
        <f t="shared" si="810"/>
        <v>55</v>
      </c>
      <c r="C12477" s="815">
        <f t="shared" si="811"/>
        <v>311</v>
      </c>
      <c r="D12477" s="815">
        <f t="shared" si="812"/>
        <v>312</v>
      </c>
      <c r="E12477" s="815">
        <v>1994</v>
      </c>
    </row>
    <row r="12478" spans="1:5">
      <c r="A12478" s="816">
        <f t="shared" si="813"/>
        <v>34390</v>
      </c>
      <c r="B12478" s="815">
        <f t="shared" si="810"/>
        <v>56</v>
      </c>
      <c r="C12478" s="815">
        <f t="shared" si="811"/>
        <v>310</v>
      </c>
      <c r="D12478" s="815">
        <f t="shared" si="812"/>
        <v>311</v>
      </c>
      <c r="E12478" s="815">
        <v>1994</v>
      </c>
    </row>
    <row r="12479" spans="1:5">
      <c r="A12479" s="816">
        <f t="shared" si="813"/>
        <v>34391</v>
      </c>
      <c r="B12479" s="815">
        <f t="shared" si="810"/>
        <v>57</v>
      </c>
      <c r="C12479" s="815">
        <f t="shared" si="811"/>
        <v>309</v>
      </c>
      <c r="D12479" s="815">
        <f t="shared" si="812"/>
        <v>310</v>
      </c>
      <c r="E12479" s="815">
        <v>1994</v>
      </c>
    </row>
    <row r="12480" spans="1:5">
      <c r="A12480" s="816">
        <f t="shared" si="813"/>
        <v>34392</v>
      </c>
      <c r="B12480" s="815">
        <f t="shared" si="810"/>
        <v>58</v>
      </c>
      <c r="C12480" s="815">
        <f t="shared" si="811"/>
        <v>308</v>
      </c>
      <c r="D12480" s="815">
        <f t="shared" si="812"/>
        <v>309</v>
      </c>
      <c r="E12480" s="815">
        <v>1994</v>
      </c>
    </row>
    <row r="12481" spans="1:5">
      <c r="A12481" s="816">
        <f t="shared" si="813"/>
        <v>34393</v>
      </c>
      <c r="B12481" s="815">
        <f t="shared" si="810"/>
        <v>59</v>
      </c>
      <c r="C12481" s="815">
        <f t="shared" si="811"/>
        <v>307</v>
      </c>
      <c r="D12481" s="815">
        <f t="shared" si="812"/>
        <v>308</v>
      </c>
      <c r="E12481" s="815">
        <v>1994</v>
      </c>
    </row>
    <row r="12482" spans="1:5">
      <c r="A12482" s="816">
        <f t="shared" si="813"/>
        <v>34394</v>
      </c>
      <c r="B12482" s="815">
        <f t="shared" si="810"/>
        <v>60</v>
      </c>
      <c r="C12482" s="815">
        <f t="shared" si="811"/>
        <v>306</v>
      </c>
      <c r="D12482" s="815">
        <f t="shared" si="812"/>
        <v>307</v>
      </c>
      <c r="E12482" s="815">
        <v>1994</v>
      </c>
    </row>
    <row r="12483" spans="1:5">
      <c r="A12483" s="816">
        <f t="shared" si="813"/>
        <v>34395</v>
      </c>
      <c r="B12483" s="815">
        <f t="shared" si="810"/>
        <v>61</v>
      </c>
      <c r="C12483" s="815">
        <f t="shared" si="811"/>
        <v>305</v>
      </c>
      <c r="D12483" s="815">
        <f t="shared" si="812"/>
        <v>306</v>
      </c>
      <c r="E12483" s="815">
        <v>1994</v>
      </c>
    </row>
    <row r="12484" spans="1:5">
      <c r="A12484" s="816">
        <f t="shared" si="813"/>
        <v>34396</v>
      </c>
      <c r="B12484" s="815">
        <f t="shared" si="810"/>
        <v>62</v>
      </c>
      <c r="C12484" s="815">
        <f t="shared" si="811"/>
        <v>304</v>
      </c>
      <c r="D12484" s="815">
        <f t="shared" si="812"/>
        <v>305</v>
      </c>
      <c r="E12484" s="815">
        <v>1994</v>
      </c>
    </row>
    <row r="12485" spans="1:5">
      <c r="A12485" s="816">
        <f t="shared" si="813"/>
        <v>34397</v>
      </c>
      <c r="B12485" s="815">
        <f t="shared" si="810"/>
        <v>63</v>
      </c>
      <c r="C12485" s="815">
        <f t="shared" si="811"/>
        <v>303</v>
      </c>
      <c r="D12485" s="815">
        <f t="shared" si="812"/>
        <v>304</v>
      </c>
      <c r="E12485" s="815">
        <v>1994</v>
      </c>
    </row>
    <row r="12486" spans="1:5">
      <c r="A12486" s="816">
        <f t="shared" si="813"/>
        <v>34398</v>
      </c>
      <c r="B12486" s="815">
        <f t="shared" si="810"/>
        <v>64</v>
      </c>
      <c r="C12486" s="815">
        <f t="shared" si="811"/>
        <v>302</v>
      </c>
      <c r="D12486" s="815">
        <f t="shared" si="812"/>
        <v>303</v>
      </c>
      <c r="E12486" s="815">
        <v>1994</v>
      </c>
    </row>
    <row r="12487" spans="1:5">
      <c r="A12487" s="816">
        <f t="shared" si="813"/>
        <v>34399</v>
      </c>
      <c r="B12487" s="815">
        <f t="shared" si="810"/>
        <v>65</v>
      </c>
      <c r="C12487" s="815">
        <f t="shared" si="811"/>
        <v>301</v>
      </c>
      <c r="D12487" s="815">
        <f t="shared" si="812"/>
        <v>302</v>
      </c>
      <c r="E12487" s="815">
        <v>1994</v>
      </c>
    </row>
    <row r="12488" spans="1:5">
      <c r="A12488" s="816">
        <f t="shared" si="813"/>
        <v>34400</v>
      </c>
      <c r="B12488" s="815">
        <f t="shared" si="810"/>
        <v>66</v>
      </c>
      <c r="C12488" s="815">
        <f t="shared" si="811"/>
        <v>300</v>
      </c>
      <c r="D12488" s="815">
        <f t="shared" si="812"/>
        <v>301</v>
      </c>
      <c r="E12488" s="815">
        <v>1994</v>
      </c>
    </row>
    <row r="12489" spans="1:5">
      <c r="A12489" s="816">
        <f t="shared" si="813"/>
        <v>34401</v>
      </c>
      <c r="B12489" s="815">
        <f t="shared" ref="B12489:B12552" si="814">B12488+1</f>
        <v>67</v>
      </c>
      <c r="C12489" s="815">
        <f t="shared" ref="C12489:C12552" si="815">C12488-1</f>
        <v>299</v>
      </c>
      <c r="D12489" s="815">
        <f t="shared" ref="D12489:D12552" si="816">D12488-1</f>
        <v>300</v>
      </c>
      <c r="E12489" s="815">
        <v>1994</v>
      </c>
    </row>
    <row r="12490" spans="1:5">
      <c r="A12490" s="816">
        <f t="shared" si="813"/>
        <v>34402</v>
      </c>
      <c r="B12490" s="815">
        <f t="shared" si="814"/>
        <v>68</v>
      </c>
      <c r="C12490" s="815">
        <f t="shared" si="815"/>
        <v>298</v>
      </c>
      <c r="D12490" s="815">
        <f t="shared" si="816"/>
        <v>299</v>
      </c>
      <c r="E12490" s="815">
        <v>1994</v>
      </c>
    </row>
    <row r="12491" spans="1:5">
      <c r="A12491" s="816">
        <f t="shared" si="813"/>
        <v>34403</v>
      </c>
      <c r="B12491" s="815">
        <f t="shared" si="814"/>
        <v>69</v>
      </c>
      <c r="C12491" s="815">
        <f t="shared" si="815"/>
        <v>297</v>
      </c>
      <c r="D12491" s="815">
        <f t="shared" si="816"/>
        <v>298</v>
      </c>
      <c r="E12491" s="815">
        <v>1994</v>
      </c>
    </row>
    <row r="12492" spans="1:5">
      <c r="A12492" s="816">
        <f t="shared" si="813"/>
        <v>34404</v>
      </c>
      <c r="B12492" s="815">
        <f t="shared" si="814"/>
        <v>70</v>
      </c>
      <c r="C12492" s="815">
        <f t="shared" si="815"/>
        <v>296</v>
      </c>
      <c r="D12492" s="815">
        <f t="shared" si="816"/>
        <v>297</v>
      </c>
      <c r="E12492" s="815">
        <v>1994</v>
      </c>
    </row>
    <row r="12493" spans="1:5">
      <c r="A12493" s="816">
        <f t="shared" si="813"/>
        <v>34405</v>
      </c>
      <c r="B12493" s="815">
        <f t="shared" si="814"/>
        <v>71</v>
      </c>
      <c r="C12493" s="815">
        <f t="shared" si="815"/>
        <v>295</v>
      </c>
      <c r="D12493" s="815">
        <f t="shared" si="816"/>
        <v>296</v>
      </c>
      <c r="E12493" s="815">
        <v>1994</v>
      </c>
    </row>
    <row r="12494" spans="1:5">
      <c r="A12494" s="816">
        <f t="shared" si="813"/>
        <v>34406</v>
      </c>
      <c r="B12494" s="815">
        <f t="shared" si="814"/>
        <v>72</v>
      </c>
      <c r="C12494" s="815">
        <f t="shared" si="815"/>
        <v>294</v>
      </c>
      <c r="D12494" s="815">
        <f t="shared" si="816"/>
        <v>295</v>
      </c>
      <c r="E12494" s="815">
        <v>1994</v>
      </c>
    </row>
    <row r="12495" spans="1:5">
      <c r="A12495" s="816">
        <f t="shared" si="813"/>
        <v>34407</v>
      </c>
      <c r="B12495" s="815">
        <f t="shared" si="814"/>
        <v>73</v>
      </c>
      <c r="C12495" s="815">
        <f t="shared" si="815"/>
        <v>293</v>
      </c>
      <c r="D12495" s="815">
        <f t="shared" si="816"/>
        <v>294</v>
      </c>
      <c r="E12495" s="815">
        <v>1994</v>
      </c>
    </row>
    <row r="12496" spans="1:5">
      <c r="A12496" s="816">
        <f t="shared" si="813"/>
        <v>34408</v>
      </c>
      <c r="B12496" s="815">
        <f t="shared" si="814"/>
        <v>74</v>
      </c>
      <c r="C12496" s="815">
        <f t="shared" si="815"/>
        <v>292</v>
      </c>
      <c r="D12496" s="815">
        <f t="shared" si="816"/>
        <v>293</v>
      </c>
      <c r="E12496" s="815">
        <v>1994</v>
      </c>
    </row>
    <row r="12497" spans="1:5">
      <c r="A12497" s="816">
        <f t="shared" si="813"/>
        <v>34409</v>
      </c>
      <c r="B12497" s="815">
        <f t="shared" si="814"/>
        <v>75</v>
      </c>
      <c r="C12497" s="815">
        <f t="shared" si="815"/>
        <v>291</v>
      </c>
      <c r="D12497" s="815">
        <f t="shared" si="816"/>
        <v>292</v>
      </c>
      <c r="E12497" s="815">
        <v>1994</v>
      </c>
    </row>
    <row r="12498" spans="1:5">
      <c r="A12498" s="816">
        <f t="shared" si="813"/>
        <v>34410</v>
      </c>
      <c r="B12498" s="815">
        <f t="shared" si="814"/>
        <v>76</v>
      </c>
      <c r="C12498" s="815">
        <f t="shared" si="815"/>
        <v>290</v>
      </c>
      <c r="D12498" s="815">
        <f t="shared" si="816"/>
        <v>291</v>
      </c>
      <c r="E12498" s="815">
        <v>1994</v>
      </c>
    </row>
    <row r="12499" spans="1:5">
      <c r="A12499" s="816">
        <f t="shared" si="813"/>
        <v>34411</v>
      </c>
      <c r="B12499" s="815">
        <f t="shared" si="814"/>
        <v>77</v>
      </c>
      <c r="C12499" s="815">
        <f t="shared" si="815"/>
        <v>289</v>
      </c>
      <c r="D12499" s="815">
        <f t="shared" si="816"/>
        <v>290</v>
      </c>
      <c r="E12499" s="815">
        <v>1994</v>
      </c>
    </row>
    <row r="12500" spans="1:5">
      <c r="A12500" s="816">
        <f t="shared" si="813"/>
        <v>34412</v>
      </c>
      <c r="B12500" s="815">
        <f t="shared" si="814"/>
        <v>78</v>
      </c>
      <c r="C12500" s="815">
        <f t="shared" si="815"/>
        <v>288</v>
      </c>
      <c r="D12500" s="815">
        <f t="shared" si="816"/>
        <v>289</v>
      </c>
      <c r="E12500" s="815">
        <v>1994</v>
      </c>
    </row>
    <row r="12501" spans="1:5">
      <c r="A12501" s="816">
        <f t="shared" si="813"/>
        <v>34413</v>
      </c>
      <c r="B12501" s="815">
        <f t="shared" si="814"/>
        <v>79</v>
      </c>
      <c r="C12501" s="815">
        <f t="shared" si="815"/>
        <v>287</v>
      </c>
      <c r="D12501" s="815">
        <f t="shared" si="816"/>
        <v>288</v>
      </c>
      <c r="E12501" s="815">
        <v>1994</v>
      </c>
    </row>
    <row r="12502" spans="1:5">
      <c r="A12502" s="816">
        <f t="shared" si="813"/>
        <v>34414</v>
      </c>
      <c r="B12502" s="815">
        <f t="shared" si="814"/>
        <v>80</v>
      </c>
      <c r="C12502" s="815">
        <f t="shared" si="815"/>
        <v>286</v>
      </c>
      <c r="D12502" s="815">
        <f t="shared" si="816"/>
        <v>287</v>
      </c>
      <c r="E12502" s="815">
        <v>1994</v>
      </c>
    </row>
    <row r="12503" spans="1:5">
      <c r="A12503" s="816">
        <f t="shared" si="813"/>
        <v>34415</v>
      </c>
      <c r="B12503" s="815">
        <f t="shared" si="814"/>
        <v>81</v>
      </c>
      <c r="C12503" s="815">
        <f t="shared" si="815"/>
        <v>285</v>
      </c>
      <c r="D12503" s="815">
        <f t="shared" si="816"/>
        <v>286</v>
      </c>
      <c r="E12503" s="815">
        <v>1994</v>
      </c>
    </row>
    <row r="12504" spans="1:5">
      <c r="A12504" s="816">
        <f t="shared" si="813"/>
        <v>34416</v>
      </c>
      <c r="B12504" s="815">
        <f t="shared" si="814"/>
        <v>82</v>
      </c>
      <c r="C12504" s="815">
        <f t="shared" si="815"/>
        <v>284</v>
      </c>
      <c r="D12504" s="815">
        <f t="shared" si="816"/>
        <v>285</v>
      </c>
      <c r="E12504" s="815">
        <v>1994</v>
      </c>
    </row>
    <row r="12505" spans="1:5">
      <c r="A12505" s="816">
        <f t="shared" si="813"/>
        <v>34417</v>
      </c>
      <c r="B12505" s="815">
        <f t="shared" si="814"/>
        <v>83</v>
      </c>
      <c r="C12505" s="815">
        <f t="shared" si="815"/>
        <v>283</v>
      </c>
      <c r="D12505" s="815">
        <f t="shared" si="816"/>
        <v>284</v>
      </c>
      <c r="E12505" s="815">
        <v>1994</v>
      </c>
    </row>
    <row r="12506" spans="1:5">
      <c r="A12506" s="816">
        <f t="shared" si="813"/>
        <v>34418</v>
      </c>
      <c r="B12506" s="815">
        <f t="shared" si="814"/>
        <v>84</v>
      </c>
      <c r="C12506" s="815">
        <f t="shared" si="815"/>
        <v>282</v>
      </c>
      <c r="D12506" s="815">
        <f t="shared" si="816"/>
        <v>283</v>
      </c>
      <c r="E12506" s="815">
        <v>1994</v>
      </c>
    </row>
    <row r="12507" spans="1:5">
      <c r="A12507" s="816">
        <f t="shared" si="813"/>
        <v>34419</v>
      </c>
      <c r="B12507" s="815">
        <f t="shared" si="814"/>
        <v>85</v>
      </c>
      <c r="C12507" s="815">
        <f t="shared" si="815"/>
        <v>281</v>
      </c>
      <c r="D12507" s="815">
        <f t="shared" si="816"/>
        <v>282</v>
      </c>
      <c r="E12507" s="815">
        <v>1994</v>
      </c>
    </row>
    <row r="12508" spans="1:5">
      <c r="A12508" s="816">
        <f t="shared" si="813"/>
        <v>34420</v>
      </c>
      <c r="B12508" s="815">
        <f t="shared" si="814"/>
        <v>86</v>
      </c>
      <c r="C12508" s="815">
        <f t="shared" si="815"/>
        <v>280</v>
      </c>
      <c r="D12508" s="815">
        <f t="shared" si="816"/>
        <v>281</v>
      </c>
      <c r="E12508" s="815">
        <v>1994</v>
      </c>
    </row>
    <row r="12509" spans="1:5">
      <c r="A12509" s="816">
        <f t="shared" si="813"/>
        <v>34421</v>
      </c>
      <c r="B12509" s="815">
        <f t="shared" si="814"/>
        <v>87</v>
      </c>
      <c r="C12509" s="815">
        <f t="shared" si="815"/>
        <v>279</v>
      </c>
      <c r="D12509" s="815">
        <f t="shared" si="816"/>
        <v>280</v>
      </c>
      <c r="E12509" s="815">
        <v>1994</v>
      </c>
    </row>
    <row r="12510" spans="1:5">
      <c r="A12510" s="816">
        <f t="shared" si="813"/>
        <v>34422</v>
      </c>
      <c r="B12510" s="815">
        <f t="shared" si="814"/>
        <v>88</v>
      </c>
      <c r="C12510" s="815">
        <f t="shared" si="815"/>
        <v>278</v>
      </c>
      <c r="D12510" s="815">
        <f t="shared" si="816"/>
        <v>279</v>
      </c>
      <c r="E12510" s="815">
        <v>1994</v>
      </c>
    </row>
    <row r="12511" spans="1:5">
      <c r="A12511" s="816">
        <f t="shared" si="813"/>
        <v>34423</v>
      </c>
      <c r="B12511" s="815">
        <f t="shared" si="814"/>
        <v>89</v>
      </c>
      <c r="C12511" s="815">
        <f t="shared" si="815"/>
        <v>277</v>
      </c>
      <c r="D12511" s="815">
        <f t="shared" si="816"/>
        <v>278</v>
      </c>
      <c r="E12511" s="815">
        <v>1994</v>
      </c>
    </row>
    <row r="12512" spans="1:5">
      <c r="A12512" s="816">
        <f t="shared" si="813"/>
        <v>34424</v>
      </c>
      <c r="B12512" s="815">
        <f t="shared" si="814"/>
        <v>90</v>
      </c>
      <c r="C12512" s="815">
        <f t="shared" si="815"/>
        <v>276</v>
      </c>
      <c r="D12512" s="815">
        <f t="shared" si="816"/>
        <v>277</v>
      </c>
      <c r="E12512" s="815">
        <v>1994</v>
      </c>
    </row>
    <row r="12513" spans="1:5">
      <c r="A12513" s="816">
        <f t="shared" si="813"/>
        <v>34425</v>
      </c>
      <c r="B12513" s="815">
        <f t="shared" si="814"/>
        <v>91</v>
      </c>
      <c r="C12513" s="815">
        <f t="shared" si="815"/>
        <v>275</v>
      </c>
      <c r="D12513" s="815">
        <f t="shared" si="816"/>
        <v>276</v>
      </c>
      <c r="E12513" s="815">
        <v>1994</v>
      </c>
    </row>
    <row r="12514" spans="1:5">
      <c r="A12514" s="816">
        <f t="shared" si="813"/>
        <v>34426</v>
      </c>
      <c r="B12514" s="815">
        <f t="shared" si="814"/>
        <v>92</v>
      </c>
      <c r="C12514" s="815">
        <f t="shared" si="815"/>
        <v>274</v>
      </c>
      <c r="D12514" s="815">
        <f t="shared" si="816"/>
        <v>275</v>
      </c>
      <c r="E12514" s="815">
        <v>1994</v>
      </c>
    </row>
    <row r="12515" spans="1:5">
      <c r="A12515" s="816">
        <f t="shared" si="813"/>
        <v>34427</v>
      </c>
      <c r="B12515" s="815">
        <f t="shared" si="814"/>
        <v>93</v>
      </c>
      <c r="C12515" s="815">
        <f t="shared" si="815"/>
        <v>273</v>
      </c>
      <c r="D12515" s="815">
        <f t="shared" si="816"/>
        <v>274</v>
      </c>
      <c r="E12515" s="815">
        <v>1994</v>
      </c>
    </row>
    <row r="12516" spans="1:5">
      <c r="A12516" s="816">
        <f t="shared" si="813"/>
        <v>34428</v>
      </c>
      <c r="B12516" s="815">
        <f t="shared" si="814"/>
        <v>94</v>
      </c>
      <c r="C12516" s="815">
        <f t="shared" si="815"/>
        <v>272</v>
      </c>
      <c r="D12516" s="815">
        <f t="shared" si="816"/>
        <v>273</v>
      </c>
      <c r="E12516" s="815">
        <v>1994</v>
      </c>
    </row>
    <row r="12517" spans="1:5">
      <c r="A12517" s="816">
        <f t="shared" si="813"/>
        <v>34429</v>
      </c>
      <c r="B12517" s="815">
        <f t="shared" si="814"/>
        <v>95</v>
      </c>
      <c r="C12517" s="815">
        <f t="shared" si="815"/>
        <v>271</v>
      </c>
      <c r="D12517" s="815">
        <f t="shared" si="816"/>
        <v>272</v>
      </c>
      <c r="E12517" s="815">
        <v>1994</v>
      </c>
    </row>
    <row r="12518" spans="1:5">
      <c r="A12518" s="816">
        <f t="shared" si="813"/>
        <v>34430</v>
      </c>
      <c r="B12518" s="815">
        <f t="shared" si="814"/>
        <v>96</v>
      </c>
      <c r="C12518" s="815">
        <f t="shared" si="815"/>
        <v>270</v>
      </c>
      <c r="D12518" s="815">
        <f t="shared" si="816"/>
        <v>271</v>
      </c>
      <c r="E12518" s="815">
        <v>1994</v>
      </c>
    </row>
    <row r="12519" spans="1:5">
      <c r="A12519" s="816">
        <f t="shared" si="813"/>
        <v>34431</v>
      </c>
      <c r="B12519" s="815">
        <f t="shared" si="814"/>
        <v>97</v>
      </c>
      <c r="C12519" s="815">
        <f t="shared" si="815"/>
        <v>269</v>
      </c>
      <c r="D12519" s="815">
        <f t="shared" si="816"/>
        <v>270</v>
      </c>
      <c r="E12519" s="815">
        <v>1994</v>
      </c>
    </row>
    <row r="12520" spans="1:5">
      <c r="A12520" s="816">
        <f t="shared" si="813"/>
        <v>34432</v>
      </c>
      <c r="B12520" s="815">
        <f t="shared" si="814"/>
        <v>98</v>
      </c>
      <c r="C12520" s="815">
        <f t="shared" si="815"/>
        <v>268</v>
      </c>
      <c r="D12520" s="815">
        <f t="shared" si="816"/>
        <v>269</v>
      </c>
      <c r="E12520" s="815">
        <v>1994</v>
      </c>
    </row>
    <row r="12521" spans="1:5">
      <c r="A12521" s="816">
        <f t="shared" si="813"/>
        <v>34433</v>
      </c>
      <c r="B12521" s="815">
        <f t="shared" si="814"/>
        <v>99</v>
      </c>
      <c r="C12521" s="815">
        <f t="shared" si="815"/>
        <v>267</v>
      </c>
      <c r="D12521" s="815">
        <f t="shared" si="816"/>
        <v>268</v>
      </c>
      <c r="E12521" s="815">
        <v>1994</v>
      </c>
    </row>
    <row r="12522" spans="1:5">
      <c r="A12522" s="816">
        <f t="shared" si="813"/>
        <v>34434</v>
      </c>
      <c r="B12522" s="815">
        <f t="shared" si="814"/>
        <v>100</v>
      </c>
      <c r="C12522" s="815">
        <f t="shared" si="815"/>
        <v>266</v>
      </c>
      <c r="D12522" s="815">
        <f t="shared" si="816"/>
        <v>267</v>
      </c>
      <c r="E12522" s="815">
        <v>1994</v>
      </c>
    </row>
    <row r="12523" spans="1:5">
      <c r="A12523" s="816">
        <f t="shared" si="813"/>
        <v>34435</v>
      </c>
      <c r="B12523" s="815">
        <f t="shared" si="814"/>
        <v>101</v>
      </c>
      <c r="C12523" s="815">
        <f t="shared" si="815"/>
        <v>265</v>
      </c>
      <c r="D12523" s="815">
        <f t="shared" si="816"/>
        <v>266</v>
      </c>
      <c r="E12523" s="815">
        <v>1994</v>
      </c>
    </row>
    <row r="12524" spans="1:5">
      <c r="A12524" s="816">
        <f t="shared" si="813"/>
        <v>34436</v>
      </c>
      <c r="B12524" s="815">
        <f t="shared" si="814"/>
        <v>102</v>
      </c>
      <c r="C12524" s="815">
        <f t="shared" si="815"/>
        <v>264</v>
      </c>
      <c r="D12524" s="815">
        <f t="shared" si="816"/>
        <v>265</v>
      </c>
      <c r="E12524" s="815">
        <v>1994</v>
      </c>
    </row>
    <row r="12525" spans="1:5">
      <c r="A12525" s="816">
        <f t="shared" si="813"/>
        <v>34437</v>
      </c>
      <c r="B12525" s="815">
        <f t="shared" si="814"/>
        <v>103</v>
      </c>
      <c r="C12525" s="815">
        <f t="shared" si="815"/>
        <v>263</v>
      </c>
      <c r="D12525" s="815">
        <f t="shared" si="816"/>
        <v>264</v>
      </c>
      <c r="E12525" s="815">
        <v>1994</v>
      </c>
    </row>
    <row r="12526" spans="1:5">
      <c r="A12526" s="816">
        <f t="shared" si="813"/>
        <v>34438</v>
      </c>
      <c r="B12526" s="815">
        <f t="shared" si="814"/>
        <v>104</v>
      </c>
      <c r="C12526" s="815">
        <f t="shared" si="815"/>
        <v>262</v>
      </c>
      <c r="D12526" s="815">
        <f t="shared" si="816"/>
        <v>263</v>
      </c>
      <c r="E12526" s="815">
        <v>1994</v>
      </c>
    </row>
    <row r="12527" spans="1:5">
      <c r="A12527" s="816">
        <f t="shared" si="813"/>
        <v>34439</v>
      </c>
      <c r="B12527" s="815">
        <f t="shared" si="814"/>
        <v>105</v>
      </c>
      <c r="C12527" s="815">
        <f t="shared" si="815"/>
        <v>261</v>
      </c>
      <c r="D12527" s="815">
        <f t="shared" si="816"/>
        <v>262</v>
      </c>
      <c r="E12527" s="815">
        <v>1994</v>
      </c>
    </row>
    <row r="12528" spans="1:5">
      <c r="A12528" s="816">
        <f t="shared" si="813"/>
        <v>34440</v>
      </c>
      <c r="B12528" s="815">
        <f t="shared" si="814"/>
        <v>106</v>
      </c>
      <c r="C12528" s="815">
        <f t="shared" si="815"/>
        <v>260</v>
      </c>
      <c r="D12528" s="815">
        <f t="shared" si="816"/>
        <v>261</v>
      </c>
      <c r="E12528" s="815">
        <v>1994</v>
      </c>
    </row>
    <row r="12529" spans="1:5">
      <c r="A12529" s="816">
        <f t="shared" si="813"/>
        <v>34441</v>
      </c>
      <c r="B12529" s="815">
        <f t="shared" si="814"/>
        <v>107</v>
      </c>
      <c r="C12529" s="815">
        <f t="shared" si="815"/>
        <v>259</v>
      </c>
      <c r="D12529" s="815">
        <f t="shared" si="816"/>
        <v>260</v>
      </c>
      <c r="E12529" s="815">
        <v>1994</v>
      </c>
    </row>
    <row r="12530" spans="1:5">
      <c r="A12530" s="816">
        <f t="shared" si="813"/>
        <v>34442</v>
      </c>
      <c r="B12530" s="815">
        <f t="shared" si="814"/>
        <v>108</v>
      </c>
      <c r="C12530" s="815">
        <f t="shared" si="815"/>
        <v>258</v>
      </c>
      <c r="D12530" s="815">
        <f t="shared" si="816"/>
        <v>259</v>
      </c>
      <c r="E12530" s="815">
        <v>1994</v>
      </c>
    </row>
    <row r="12531" spans="1:5">
      <c r="A12531" s="816">
        <f t="shared" ref="A12531:A12594" si="817">A12530+1</f>
        <v>34443</v>
      </c>
      <c r="B12531" s="815">
        <f t="shared" si="814"/>
        <v>109</v>
      </c>
      <c r="C12531" s="815">
        <f t="shared" si="815"/>
        <v>257</v>
      </c>
      <c r="D12531" s="815">
        <f t="shared" si="816"/>
        <v>258</v>
      </c>
      <c r="E12531" s="815">
        <v>1994</v>
      </c>
    </row>
    <row r="12532" spans="1:5">
      <c r="A12532" s="816">
        <f t="shared" si="817"/>
        <v>34444</v>
      </c>
      <c r="B12532" s="815">
        <f t="shared" si="814"/>
        <v>110</v>
      </c>
      <c r="C12532" s="815">
        <f t="shared" si="815"/>
        <v>256</v>
      </c>
      <c r="D12532" s="815">
        <f t="shared" si="816"/>
        <v>257</v>
      </c>
      <c r="E12532" s="815">
        <v>1994</v>
      </c>
    </row>
    <row r="12533" spans="1:5">
      <c r="A12533" s="816">
        <f t="shared" si="817"/>
        <v>34445</v>
      </c>
      <c r="B12533" s="815">
        <f t="shared" si="814"/>
        <v>111</v>
      </c>
      <c r="C12533" s="815">
        <f t="shared" si="815"/>
        <v>255</v>
      </c>
      <c r="D12533" s="815">
        <f t="shared" si="816"/>
        <v>256</v>
      </c>
      <c r="E12533" s="815">
        <v>1994</v>
      </c>
    </row>
    <row r="12534" spans="1:5">
      <c r="A12534" s="816">
        <f t="shared" si="817"/>
        <v>34446</v>
      </c>
      <c r="B12534" s="815">
        <f t="shared" si="814"/>
        <v>112</v>
      </c>
      <c r="C12534" s="815">
        <f t="shared" si="815"/>
        <v>254</v>
      </c>
      <c r="D12534" s="815">
        <f t="shared" si="816"/>
        <v>255</v>
      </c>
      <c r="E12534" s="815">
        <v>1994</v>
      </c>
    </row>
    <row r="12535" spans="1:5">
      <c r="A12535" s="816">
        <f t="shared" si="817"/>
        <v>34447</v>
      </c>
      <c r="B12535" s="815">
        <f t="shared" si="814"/>
        <v>113</v>
      </c>
      <c r="C12535" s="815">
        <f t="shared" si="815"/>
        <v>253</v>
      </c>
      <c r="D12535" s="815">
        <f t="shared" si="816"/>
        <v>254</v>
      </c>
      <c r="E12535" s="815">
        <v>1994</v>
      </c>
    </row>
    <row r="12536" spans="1:5">
      <c r="A12536" s="816">
        <f t="shared" si="817"/>
        <v>34448</v>
      </c>
      <c r="B12536" s="815">
        <f t="shared" si="814"/>
        <v>114</v>
      </c>
      <c r="C12536" s="815">
        <f t="shared" si="815"/>
        <v>252</v>
      </c>
      <c r="D12536" s="815">
        <f t="shared" si="816"/>
        <v>253</v>
      </c>
      <c r="E12536" s="815">
        <v>1994</v>
      </c>
    </row>
    <row r="12537" spans="1:5">
      <c r="A12537" s="816">
        <f t="shared" si="817"/>
        <v>34449</v>
      </c>
      <c r="B12537" s="815">
        <f t="shared" si="814"/>
        <v>115</v>
      </c>
      <c r="C12537" s="815">
        <f t="shared" si="815"/>
        <v>251</v>
      </c>
      <c r="D12537" s="815">
        <f t="shared" si="816"/>
        <v>252</v>
      </c>
      <c r="E12537" s="815">
        <v>1994</v>
      </c>
    </row>
    <row r="12538" spans="1:5">
      <c r="A12538" s="816">
        <f t="shared" si="817"/>
        <v>34450</v>
      </c>
      <c r="B12538" s="815">
        <f t="shared" si="814"/>
        <v>116</v>
      </c>
      <c r="C12538" s="815">
        <f t="shared" si="815"/>
        <v>250</v>
      </c>
      <c r="D12538" s="815">
        <f t="shared" si="816"/>
        <v>251</v>
      </c>
      <c r="E12538" s="815">
        <v>1994</v>
      </c>
    </row>
    <row r="12539" spans="1:5">
      <c r="A12539" s="816">
        <f t="shared" si="817"/>
        <v>34451</v>
      </c>
      <c r="B12539" s="815">
        <f t="shared" si="814"/>
        <v>117</v>
      </c>
      <c r="C12539" s="815">
        <f t="shared" si="815"/>
        <v>249</v>
      </c>
      <c r="D12539" s="815">
        <f t="shared" si="816"/>
        <v>250</v>
      </c>
      <c r="E12539" s="815">
        <v>1994</v>
      </c>
    </row>
    <row r="12540" spans="1:5">
      <c r="A12540" s="816">
        <f t="shared" si="817"/>
        <v>34452</v>
      </c>
      <c r="B12540" s="815">
        <f t="shared" si="814"/>
        <v>118</v>
      </c>
      <c r="C12540" s="815">
        <f t="shared" si="815"/>
        <v>248</v>
      </c>
      <c r="D12540" s="815">
        <f t="shared" si="816"/>
        <v>249</v>
      </c>
      <c r="E12540" s="815">
        <v>1994</v>
      </c>
    </row>
    <row r="12541" spans="1:5">
      <c r="A12541" s="816">
        <f t="shared" si="817"/>
        <v>34453</v>
      </c>
      <c r="B12541" s="815">
        <f t="shared" si="814"/>
        <v>119</v>
      </c>
      <c r="C12541" s="815">
        <f t="shared" si="815"/>
        <v>247</v>
      </c>
      <c r="D12541" s="815">
        <f t="shared" si="816"/>
        <v>248</v>
      </c>
      <c r="E12541" s="815">
        <v>1994</v>
      </c>
    </row>
    <row r="12542" spans="1:5">
      <c r="A12542" s="816">
        <f t="shared" si="817"/>
        <v>34454</v>
      </c>
      <c r="B12542" s="815">
        <f t="shared" si="814"/>
        <v>120</v>
      </c>
      <c r="C12542" s="815">
        <f t="shared" si="815"/>
        <v>246</v>
      </c>
      <c r="D12542" s="815">
        <f t="shared" si="816"/>
        <v>247</v>
      </c>
      <c r="E12542" s="815">
        <v>1994</v>
      </c>
    </row>
    <row r="12543" spans="1:5">
      <c r="A12543" s="816">
        <f t="shared" si="817"/>
        <v>34455</v>
      </c>
      <c r="B12543" s="815">
        <f t="shared" si="814"/>
        <v>121</v>
      </c>
      <c r="C12543" s="815">
        <f t="shared" si="815"/>
        <v>245</v>
      </c>
      <c r="D12543" s="815">
        <f t="shared" si="816"/>
        <v>246</v>
      </c>
      <c r="E12543" s="815">
        <v>1994</v>
      </c>
    </row>
    <row r="12544" spans="1:5">
      <c r="A12544" s="816">
        <f t="shared" si="817"/>
        <v>34456</v>
      </c>
      <c r="B12544" s="815">
        <f t="shared" si="814"/>
        <v>122</v>
      </c>
      <c r="C12544" s="815">
        <f t="shared" si="815"/>
        <v>244</v>
      </c>
      <c r="D12544" s="815">
        <f t="shared" si="816"/>
        <v>245</v>
      </c>
      <c r="E12544" s="815">
        <v>1994</v>
      </c>
    </row>
    <row r="12545" spans="1:5">
      <c r="A12545" s="816">
        <f t="shared" si="817"/>
        <v>34457</v>
      </c>
      <c r="B12545" s="815">
        <f t="shared" si="814"/>
        <v>123</v>
      </c>
      <c r="C12545" s="815">
        <f t="shared" si="815"/>
        <v>243</v>
      </c>
      <c r="D12545" s="815">
        <f t="shared" si="816"/>
        <v>244</v>
      </c>
      <c r="E12545" s="815">
        <v>1994</v>
      </c>
    </row>
    <row r="12546" spans="1:5">
      <c r="A12546" s="816">
        <f t="shared" si="817"/>
        <v>34458</v>
      </c>
      <c r="B12546" s="815">
        <f t="shared" si="814"/>
        <v>124</v>
      </c>
      <c r="C12546" s="815">
        <f t="shared" si="815"/>
        <v>242</v>
      </c>
      <c r="D12546" s="815">
        <f t="shared" si="816"/>
        <v>243</v>
      </c>
      <c r="E12546" s="815">
        <v>1994</v>
      </c>
    </row>
    <row r="12547" spans="1:5">
      <c r="A12547" s="816">
        <f t="shared" si="817"/>
        <v>34459</v>
      </c>
      <c r="B12547" s="815">
        <f t="shared" si="814"/>
        <v>125</v>
      </c>
      <c r="C12547" s="815">
        <f t="shared" si="815"/>
        <v>241</v>
      </c>
      <c r="D12547" s="815">
        <f t="shared" si="816"/>
        <v>242</v>
      </c>
      <c r="E12547" s="815">
        <v>1994</v>
      </c>
    </row>
    <row r="12548" spans="1:5">
      <c r="A12548" s="816">
        <f t="shared" si="817"/>
        <v>34460</v>
      </c>
      <c r="B12548" s="815">
        <f t="shared" si="814"/>
        <v>126</v>
      </c>
      <c r="C12548" s="815">
        <f t="shared" si="815"/>
        <v>240</v>
      </c>
      <c r="D12548" s="815">
        <f t="shared" si="816"/>
        <v>241</v>
      </c>
      <c r="E12548" s="815">
        <v>1994</v>
      </c>
    </row>
    <row r="12549" spans="1:5">
      <c r="A12549" s="816">
        <f t="shared" si="817"/>
        <v>34461</v>
      </c>
      <c r="B12549" s="815">
        <f t="shared" si="814"/>
        <v>127</v>
      </c>
      <c r="C12549" s="815">
        <f t="shared" si="815"/>
        <v>239</v>
      </c>
      <c r="D12549" s="815">
        <f t="shared" si="816"/>
        <v>240</v>
      </c>
      <c r="E12549" s="815">
        <v>1994</v>
      </c>
    </row>
    <row r="12550" spans="1:5">
      <c r="A12550" s="816">
        <f t="shared" si="817"/>
        <v>34462</v>
      </c>
      <c r="B12550" s="815">
        <f t="shared" si="814"/>
        <v>128</v>
      </c>
      <c r="C12550" s="815">
        <f t="shared" si="815"/>
        <v>238</v>
      </c>
      <c r="D12550" s="815">
        <f t="shared" si="816"/>
        <v>239</v>
      </c>
      <c r="E12550" s="815">
        <v>1994</v>
      </c>
    </row>
    <row r="12551" spans="1:5">
      <c r="A12551" s="816">
        <f t="shared" si="817"/>
        <v>34463</v>
      </c>
      <c r="B12551" s="815">
        <f t="shared" si="814"/>
        <v>129</v>
      </c>
      <c r="C12551" s="815">
        <f t="shared" si="815"/>
        <v>237</v>
      </c>
      <c r="D12551" s="815">
        <f t="shared" si="816"/>
        <v>238</v>
      </c>
      <c r="E12551" s="815">
        <v>1994</v>
      </c>
    </row>
    <row r="12552" spans="1:5">
      <c r="A12552" s="816">
        <f t="shared" si="817"/>
        <v>34464</v>
      </c>
      <c r="B12552" s="815">
        <f t="shared" si="814"/>
        <v>130</v>
      </c>
      <c r="C12552" s="815">
        <f t="shared" si="815"/>
        <v>236</v>
      </c>
      <c r="D12552" s="815">
        <f t="shared" si="816"/>
        <v>237</v>
      </c>
      <c r="E12552" s="815">
        <v>1994</v>
      </c>
    </row>
    <row r="12553" spans="1:5">
      <c r="A12553" s="816">
        <f t="shared" si="817"/>
        <v>34465</v>
      </c>
      <c r="B12553" s="815">
        <f t="shared" ref="B12553:B12616" si="818">B12552+1</f>
        <v>131</v>
      </c>
      <c r="C12553" s="815">
        <f t="shared" ref="C12553:C12616" si="819">C12552-1</f>
        <v>235</v>
      </c>
      <c r="D12553" s="815">
        <f t="shared" ref="D12553:D12616" si="820">D12552-1</f>
        <v>236</v>
      </c>
      <c r="E12553" s="815">
        <v>1994</v>
      </c>
    </row>
    <row r="12554" spans="1:5">
      <c r="A12554" s="816">
        <f t="shared" si="817"/>
        <v>34466</v>
      </c>
      <c r="B12554" s="815">
        <f t="shared" si="818"/>
        <v>132</v>
      </c>
      <c r="C12554" s="815">
        <f t="shared" si="819"/>
        <v>234</v>
      </c>
      <c r="D12554" s="815">
        <f t="shared" si="820"/>
        <v>235</v>
      </c>
      <c r="E12554" s="815">
        <v>1994</v>
      </c>
    </row>
    <row r="12555" spans="1:5">
      <c r="A12555" s="816">
        <f t="shared" si="817"/>
        <v>34467</v>
      </c>
      <c r="B12555" s="815">
        <f t="shared" si="818"/>
        <v>133</v>
      </c>
      <c r="C12555" s="815">
        <f t="shared" si="819"/>
        <v>233</v>
      </c>
      <c r="D12555" s="815">
        <f t="shared" si="820"/>
        <v>234</v>
      </c>
      <c r="E12555" s="815">
        <v>1994</v>
      </c>
    </row>
    <row r="12556" spans="1:5">
      <c r="A12556" s="816">
        <f t="shared" si="817"/>
        <v>34468</v>
      </c>
      <c r="B12556" s="815">
        <f t="shared" si="818"/>
        <v>134</v>
      </c>
      <c r="C12556" s="815">
        <f t="shared" si="819"/>
        <v>232</v>
      </c>
      <c r="D12556" s="815">
        <f t="shared" si="820"/>
        <v>233</v>
      </c>
      <c r="E12556" s="815">
        <v>1994</v>
      </c>
    </row>
    <row r="12557" spans="1:5">
      <c r="A12557" s="816">
        <f t="shared" si="817"/>
        <v>34469</v>
      </c>
      <c r="B12557" s="815">
        <f t="shared" si="818"/>
        <v>135</v>
      </c>
      <c r="C12557" s="815">
        <f t="shared" si="819"/>
        <v>231</v>
      </c>
      <c r="D12557" s="815">
        <f t="shared" si="820"/>
        <v>232</v>
      </c>
      <c r="E12557" s="815">
        <v>1994</v>
      </c>
    </row>
    <row r="12558" spans="1:5">
      <c r="A12558" s="816">
        <f t="shared" si="817"/>
        <v>34470</v>
      </c>
      <c r="B12558" s="815">
        <f t="shared" si="818"/>
        <v>136</v>
      </c>
      <c r="C12558" s="815">
        <f t="shared" si="819"/>
        <v>230</v>
      </c>
      <c r="D12558" s="815">
        <f t="shared" si="820"/>
        <v>231</v>
      </c>
      <c r="E12558" s="815">
        <v>1994</v>
      </c>
    </row>
    <row r="12559" spans="1:5">
      <c r="A12559" s="816">
        <f t="shared" si="817"/>
        <v>34471</v>
      </c>
      <c r="B12559" s="815">
        <f t="shared" si="818"/>
        <v>137</v>
      </c>
      <c r="C12559" s="815">
        <f t="shared" si="819"/>
        <v>229</v>
      </c>
      <c r="D12559" s="815">
        <f t="shared" si="820"/>
        <v>230</v>
      </c>
      <c r="E12559" s="815">
        <v>1994</v>
      </c>
    </row>
    <row r="12560" spans="1:5">
      <c r="A12560" s="816">
        <f t="shared" si="817"/>
        <v>34472</v>
      </c>
      <c r="B12560" s="815">
        <f t="shared" si="818"/>
        <v>138</v>
      </c>
      <c r="C12560" s="815">
        <f t="shared" si="819"/>
        <v>228</v>
      </c>
      <c r="D12560" s="815">
        <f t="shared" si="820"/>
        <v>229</v>
      </c>
      <c r="E12560" s="815">
        <v>1994</v>
      </c>
    </row>
    <row r="12561" spans="1:5">
      <c r="A12561" s="816">
        <f t="shared" si="817"/>
        <v>34473</v>
      </c>
      <c r="B12561" s="815">
        <f t="shared" si="818"/>
        <v>139</v>
      </c>
      <c r="C12561" s="815">
        <f t="shared" si="819"/>
        <v>227</v>
      </c>
      <c r="D12561" s="815">
        <f t="shared" si="820"/>
        <v>228</v>
      </c>
      <c r="E12561" s="815">
        <v>1994</v>
      </c>
    </row>
    <row r="12562" spans="1:5">
      <c r="A12562" s="816">
        <f t="shared" si="817"/>
        <v>34474</v>
      </c>
      <c r="B12562" s="815">
        <f t="shared" si="818"/>
        <v>140</v>
      </c>
      <c r="C12562" s="815">
        <f t="shared" si="819"/>
        <v>226</v>
      </c>
      <c r="D12562" s="815">
        <f t="shared" si="820"/>
        <v>227</v>
      </c>
      <c r="E12562" s="815">
        <v>1994</v>
      </c>
    </row>
    <row r="12563" spans="1:5">
      <c r="A12563" s="816">
        <f t="shared" si="817"/>
        <v>34475</v>
      </c>
      <c r="B12563" s="815">
        <f t="shared" si="818"/>
        <v>141</v>
      </c>
      <c r="C12563" s="815">
        <f t="shared" si="819"/>
        <v>225</v>
      </c>
      <c r="D12563" s="815">
        <f t="shared" si="820"/>
        <v>226</v>
      </c>
      <c r="E12563" s="815">
        <v>1994</v>
      </c>
    </row>
    <row r="12564" spans="1:5">
      <c r="A12564" s="816">
        <f t="shared" si="817"/>
        <v>34476</v>
      </c>
      <c r="B12564" s="815">
        <f t="shared" si="818"/>
        <v>142</v>
      </c>
      <c r="C12564" s="815">
        <f t="shared" si="819"/>
        <v>224</v>
      </c>
      <c r="D12564" s="815">
        <f t="shared" si="820"/>
        <v>225</v>
      </c>
      <c r="E12564" s="815">
        <v>1994</v>
      </c>
    </row>
    <row r="12565" spans="1:5">
      <c r="A12565" s="816">
        <f t="shared" si="817"/>
        <v>34477</v>
      </c>
      <c r="B12565" s="815">
        <f t="shared" si="818"/>
        <v>143</v>
      </c>
      <c r="C12565" s="815">
        <f t="shared" si="819"/>
        <v>223</v>
      </c>
      <c r="D12565" s="815">
        <f t="shared" si="820"/>
        <v>224</v>
      </c>
      <c r="E12565" s="815">
        <v>1994</v>
      </c>
    </row>
    <row r="12566" spans="1:5">
      <c r="A12566" s="816">
        <f t="shared" si="817"/>
        <v>34478</v>
      </c>
      <c r="B12566" s="815">
        <f t="shared" si="818"/>
        <v>144</v>
      </c>
      <c r="C12566" s="815">
        <f t="shared" si="819"/>
        <v>222</v>
      </c>
      <c r="D12566" s="815">
        <f t="shared" si="820"/>
        <v>223</v>
      </c>
      <c r="E12566" s="815">
        <v>1994</v>
      </c>
    </row>
    <row r="12567" spans="1:5">
      <c r="A12567" s="816">
        <f t="shared" si="817"/>
        <v>34479</v>
      </c>
      <c r="B12567" s="815">
        <f t="shared" si="818"/>
        <v>145</v>
      </c>
      <c r="C12567" s="815">
        <f t="shared" si="819"/>
        <v>221</v>
      </c>
      <c r="D12567" s="815">
        <f t="shared" si="820"/>
        <v>222</v>
      </c>
      <c r="E12567" s="815">
        <v>1994</v>
      </c>
    </row>
    <row r="12568" spans="1:5">
      <c r="A12568" s="816">
        <f t="shared" si="817"/>
        <v>34480</v>
      </c>
      <c r="B12568" s="815">
        <f t="shared" si="818"/>
        <v>146</v>
      </c>
      <c r="C12568" s="815">
        <f t="shared" si="819"/>
        <v>220</v>
      </c>
      <c r="D12568" s="815">
        <f t="shared" si="820"/>
        <v>221</v>
      </c>
      <c r="E12568" s="815">
        <v>1994</v>
      </c>
    </row>
    <row r="12569" spans="1:5">
      <c r="A12569" s="816">
        <f t="shared" si="817"/>
        <v>34481</v>
      </c>
      <c r="B12569" s="815">
        <f t="shared" si="818"/>
        <v>147</v>
      </c>
      <c r="C12569" s="815">
        <f t="shared" si="819"/>
        <v>219</v>
      </c>
      <c r="D12569" s="815">
        <f t="shared" si="820"/>
        <v>220</v>
      </c>
      <c r="E12569" s="815">
        <v>1994</v>
      </c>
    </row>
    <row r="12570" spans="1:5">
      <c r="A12570" s="816">
        <f t="shared" si="817"/>
        <v>34482</v>
      </c>
      <c r="B12570" s="815">
        <f t="shared" si="818"/>
        <v>148</v>
      </c>
      <c r="C12570" s="815">
        <f t="shared" si="819"/>
        <v>218</v>
      </c>
      <c r="D12570" s="815">
        <f t="shared" si="820"/>
        <v>219</v>
      </c>
      <c r="E12570" s="815">
        <v>1994</v>
      </c>
    </row>
    <row r="12571" spans="1:5">
      <c r="A12571" s="816">
        <f t="shared" si="817"/>
        <v>34483</v>
      </c>
      <c r="B12571" s="815">
        <f t="shared" si="818"/>
        <v>149</v>
      </c>
      <c r="C12571" s="815">
        <f t="shared" si="819"/>
        <v>217</v>
      </c>
      <c r="D12571" s="815">
        <f t="shared" si="820"/>
        <v>218</v>
      </c>
      <c r="E12571" s="815">
        <v>1994</v>
      </c>
    </row>
    <row r="12572" spans="1:5">
      <c r="A12572" s="816">
        <f t="shared" si="817"/>
        <v>34484</v>
      </c>
      <c r="B12572" s="815">
        <f t="shared" si="818"/>
        <v>150</v>
      </c>
      <c r="C12572" s="815">
        <f t="shared" si="819"/>
        <v>216</v>
      </c>
      <c r="D12572" s="815">
        <f t="shared" si="820"/>
        <v>217</v>
      </c>
      <c r="E12572" s="815">
        <v>1994</v>
      </c>
    </row>
    <row r="12573" spans="1:5">
      <c r="A12573" s="816">
        <f t="shared" si="817"/>
        <v>34485</v>
      </c>
      <c r="B12573" s="815">
        <f t="shared" si="818"/>
        <v>151</v>
      </c>
      <c r="C12573" s="815">
        <f t="shared" si="819"/>
        <v>215</v>
      </c>
      <c r="D12573" s="815">
        <f t="shared" si="820"/>
        <v>216</v>
      </c>
      <c r="E12573" s="815">
        <v>1994</v>
      </c>
    </row>
    <row r="12574" spans="1:5">
      <c r="A12574" s="816">
        <f t="shared" si="817"/>
        <v>34486</v>
      </c>
      <c r="B12574" s="815">
        <f t="shared" si="818"/>
        <v>152</v>
      </c>
      <c r="C12574" s="815">
        <f t="shared" si="819"/>
        <v>214</v>
      </c>
      <c r="D12574" s="815">
        <f t="shared" si="820"/>
        <v>215</v>
      </c>
      <c r="E12574" s="815">
        <v>1994</v>
      </c>
    </row>
    <row r="12575" spans="1:5">
      <c r="A12575" s="816">
        <f t="shared" si="817"/>
        <v>34487</v>
      </c>
      <c r="B12575" s="815">
        <f t="shared" si="818"/>
        <v>153</v>
      </c>
      <c r="C12575" s="815">
        <f t="shared" si="819"/>
        <v>213</v>
      </c>
      <c r="D12575" s="815">
        <f t="shared" si="820"/>
        <v>214</v>
      </c>
      <c r="E12575" s="815">
        <v>1994</v>
      </c>
    </row>
    <row r="12576" spans="1:5">
      <c r="A12576" s="816">
        <f t="shared" si="817"/>
        <v>34488</v>
      </c>
      <c r="B12576" s="815">
        <f t="shared" si="818"/>
        <v>154</v>
      </c>
      <c r="C12576" s="815">
        <f t="shared" si="819"/>
        <v>212</v>
      </c>
      <c r="D12576" s="815">
        <f t="shared" si="820"/>
        <v>213</v>
      </c>
      <c r="E12576" s="815">
        <v>1994</v>
      </c>
    </row>
    <row r="12577" spans="1:5">
      <c r="A12577" s="816">
        <f t="shared" si="817"/>
        <v>34489</v>
      </c>
      <c r="B12577" s="815">
        <f t="shared" si="818"/>
        <v>155</v>
      </c>
      <c r="C12577" s="815">
        <f t="shared" si="819"/>
        <v>211</v>
      </c>
      <c r="D12577" s="815">
        <f t="shared" si="820"/>
        <v>212</v>
      </c>
      <c r="E12577" s="815">
        <v>1994</v>
      </c>
    </row>
    <row r="12578" spans="1:5">
      <c r="A12578" s="816">
        <f t="shared" si="817"/>
        <v>34490</v>
      </c>
      <c r="B12578" s="815">
        <f t="shared" si="818"/>
        <v>156</v>
      </c>
      <c r="C12578" s="815">
        <f t="shared" si="819"/>
        <v>210</v>
      </c>
      <c r="D12578" s="815">
        <f t="shared" si="820"/>
        <v>211</v>
      </c>
      <c r="E12578" s="815">
        <v>1994</v>
      </c>
    </row>
    <row r="12579" spans="1:5">
      <c r="A12579" s="816">
        <f t="shared" si="817"/>
        <v>34491</v>
      </c>
      <c r="B12579" s="815">
        <f t="shared" si="818"/>
        <v>157</v>
      </c>
      <c r="C12579" s="815">
        <f t="shared" si="819"/>
        <v>209</v>
      </c>
      <c r="D12579" s="815">
        <f t="shared" si="820"/>
        <v>210</v>
      </c>
      <c r="E12579" s="815">
        <v>1994</v>
      </c>
    </row>
    <row r="12580" spans="1:5">
      <c r="A12580" s="816">
        <f t="shared" si="817"/>
        <v>34492</v>
      </c>
      <c r="B12580" s="815">
        <f t="shared" si="818"/>
        <v>158</v>
      </c>
      <c r="C12580" s="815">
        <f t="shared" si="819"/>
        <v>208</v>
      </c>
      <c r="D12580" s="815">
        <f t="shared" si="820"/>
        <v>209</v>
      </c>
      <c r="E12580" s="815">
        <v>1994</v>
      </c>
    </row>
    <row r="12581" spans="1:5">
      <c r="A12581" s="816">
        <f t="shared" si="817"/>
        <v>34493</v>
      </c>
      <c r="B12581" s="815">
        <f t="shared" si="818"/>
        <v>159</v>
      </c>
      <c r="C12581" s="815">
        <f t="shared" si="819"/>
        <v>207</v>
      </c>
      <c r="D12581" s="815">
        <f t="shared" si="820"/>
        <v>208</v>
      </c>
      <c r="E12581" s="815">
        <v>1994</v>
      </c>
    </row>
    <row r="12582" spans="1:5">
      <c r="A12582" s="816">
        <f t="shared" si="817"/>
        <v>34494</v>
      </c>
      <c r="B12582" s="815">
        <f t="shared" si="818"/>
        <v>160</v>
      </c>
      <c r="C12582" s="815">
        <f t="shared" si="819"/>
        <v>206</v>
      </c>
      <c r="D12582" s="815">
        <f t="shared" si="820"/>
        <v>207</v>
      </c>
      <c r="E12582" s="815">
        <v>1994</v>
      </c>
    </row>
    <row r="12583" spans="1:5">
      <c r="A12583" s="816">
        <f t="shared" si="817"/>
        <v>34495</v>
      </c>
      <c r="B12583" s="815">
        <f t="shared" si="818"/>
        <v>161</v>
      </c>
      <c r="C12583" s="815">
        <f t="shared" si="819"/>
        <v>205</v>
      </c>
      <c r="D12583" s="815">
        <f t="shared" si="820"/>
        <v>206</v>
      </c>
      <c r="E12583" s="815">
        <v>1994</v>
      </c>
    </row>
    <row r="12584" spans="1:5">
      <c r="A12584" s="816">
        <f t="shared" si="817"/>
        <v>34496</v>
      </c>
      <c r="B12584" s="815">
        <f t="shared" si="818"/>
        <v>162</v>
      </c>
      <c r="C12584" s="815">
        <f t="shared" si="819"/>
        <v>204</v>
      </c>
      <c r="D12584" s="815">
        <f t="shared" si="820"/>
        <v>205</v>
      </c>
      <c r="E12584" s="815">
        <v>1994</v>
      </c>
    </row>
    <row r="12585" spans="1:5">
      <c r="A12585" s="816">
        <f t="shared" si="817"/>
        <v>34497</v>
      </c>
      <c r="B12585" s="815">
        <f t="shared" si="818"/>
        <v>163</v>
      </c>
      <c r="C12585" s="815">
        <f t="shared" si="819"/>
        <v>203</v>
      </c>
      <c r="D12585" s="815">
        <f t="shared" si="820"/>
        <v>204</v>
      </c>
      <c r="E12585" s="815">
        <v>1994</v>
      </c>
    </row>
    <row r="12586" spans="1:5">
      <c r="A12586" s="816">
        <f t="shared" si="817"/>
        <v>34498</v>
      </c>
      <c r="B12586" s="815">
        <f t="shared" si="818"/>
        <v>164</v>
      </c>
      <c r="C12586" s="815">
        <f t="shared" si="819"/>
        <v>202</v>
      </c>
      <c r="D12586" s="815">
        <f t="shared" si="820"/>
        <v>203</v>
      </c>
      <c r="E12586" s="815">
        <v>1994</v>
      </c>
    </row>
    <row r="12587" spans="1:5">
      <c r="A12587" s="816">
        <f t="shared" si="817"/>
        <v>34499</v>
      </c>
      <c r="B12587" s="815">
        <f t="shared" si="818"/>
        <v>165</v>
      </c>
      <c r="C12587" s="815">
        <f t="shared" si="819"/>
        <v>201</v>
      </c>
      <c r="D12587" s="815">
        <f t="shared" si="820"/>
        <v>202</v>
      </c>
      <c r="E12587" s="815">
        <v>1994</v>
      </c>
    </row>
    <row r="12588" spans="1:5">
      <c r="A12588" s="816">
        <f t="shared" si="817"/>
        <v>34500</v>
      </c>
      <c r="B12588" s="815">
        <f t="shared" si="818"/>
        <v>166</v>
      </c>
      <c r="C12588" s="815">
        <f t="shared" si="819"/>
        <v>200</v>
      </c>
      <c r="D12588" s="815">
        <f t="shared" si="820"/>
        <v>201</v>
      </c>
      <c r="E12588" s="815">
        <v>1994</v>
      </c>
    </row>
    <row r="12589" spans="1:5">
      <c r="A12589" s="816">
        <f t="shared" si="817"/>
        <v>34501</v>
      </c>
      <c r="B12589" s="815">
        <f t="shared" si="818"/>
        <v>167</v>
      </c>
      <c r="C12589" s="815">
        <f t="shared" si="819"/>
        <v>199</v>
      </c>
      <c r="D12589" s="815">
        <f t="shared" si="820"/>
        <v>200</v>
      </c>
      <c r="E12589" s="815">
        <v>1994</v>
      </c>
    </row>
    <row r="12590" spans="1:5">
      <c r="A12590" s="816">
        <f t="shared" si="817"/>
        <v>34502</v>
      </c>
      <c r="B12590" s="815">
        <f t="shared" si="818"/>
        <v>168</v>
      </c>
      <c r="C12590" s="815">
        <f t="shared" si="819"/>
        <v>198</v>
      </c>
      <c r="D12590" s="815">
        <f t="shared" si="820"/>
        <v>199</v>
      </c>
      <c r="E12590" s="815">
        <v>1994</v>
      </c>
    </row>
    <row r="12591" spans="1:5">
      <c r="A12591" s="816">
        <f t="shared" si="817"/>
        <v>34503</v>
      </c>
      <c r="B12591" s="815">
        <f t="shared" si="818"/>
        <v>169</v>
      </c>
      <c r="C12591" s="815">
        <f t="shared" si="819"/>
        <v>197</v>
      </c>
      <c r="D12591" s="815">
        <f t="shared" si="820"/>
        <v>198</v>
      </c>
      <c r="E12591" s="815">
        <v>1994</v>
      </c>
    </row>
    <row r="12592" spans="1:5">
      <c r="A12592" s="816">
        <f t="shared" si="817"/>
        <v>34504</v>
      </c>
      <c r="B12592" s="815">
        <f t="shared" si="818"/>
        <v>170</v>
      </c>
      <c r="C12592" s="815">
        <f t="shared" si="819"/>
        <v>196</v>
      </c>
      <c r="D12592" s="815">
        <f t="shared" si="820"/>
        <v>197</v>
      </c>
      <c r="E12592" s="815">
        <v>1994</v>
      </c>
    </row>
    <row r="12593" spans="1:5">
      <c r="A12593" s="816">
        <f t="shared" si="817"/>
        <v>34505</v>
      </c>
      <c r="B12593" s="815">
        <f t="shared" si="818"/>
        <v>171</v>
      </c>
      <c r="C12593" s="815">
        <f t="shared" si="819"/>
        <v>195</v>
      </c>
      <c r="D12593" s="815">
        <f t="shared" si="820"/>
        <v>196</v>
      </c>
      <c r="E12593" s="815">
        <v>1994</v>
      </c>
    </row>
    <row r="12594" spans="1:5">
      <c r="A12594" s="816">
        <f t="shared" si="817"/>
        <v>34506</v>
      </c>
      <c r="B12594" s="815">
        <f t="shared" si="818"/>
        <v>172</v>
      </c>
      <c r="C12594" s="815">
        <f t="shared" si="819"/>
        <v>194</v>
      </c>
      <c r="D12594" s="815">
        <f t="shared" si="820"/>
        <v>195</v>
      </c>
      <c r="E12594" s="815">
        <v>1994</v>
      </c>
    </row>
    <row r="12595" spans="1:5">
      <c r="A12595" s="816">
        <f t="shared" ref="A12595:A12658" si="821">A12594+1</f>
        <v>34507</v>
      </c>
      <c r="B12595" s="815">
        <f t="shared" si="818"/>
        <v>173</v>
      </c>
      <c r="C12595" s="815">
        <f t="shared" si="819"/>
        <v>193</v>
      </c>
      <c r="D12595" s="815">
        <f t="shared" si="820"/>
        <v>194</v>
      </c>
      <c r="E12595" s="815">
        <v>1994</v>
      </c>
    </row>
    <row r="12596" spans="1:5">
      <c r="A12596" s="816">
        <f t="shared" si="821"/>
        <v>34508</v>
      </c>
      <c r="B12596" s="815">
        <f t="shared" si="818"/>
        <v>174</v>
      </c>
      <c r="C12596" s="815">
        <f t="shared" si="819"/>
        <v>192</v>
      </c>
      <c r="D12596" s="815">
        <f t="shared" si="820"/>
        <v>193</v>
      </c>
      <c r="E12596" s="815">
        <v>1994</v>
      </c>
    </row>
    <row r="12597" spans="1:5">
      <c r="A12597" s="816">
        <f t="shared" si="821"/>
        <v>34509</v>
      </c>
      <c r="B12597" s="815">
        <f t="shared" si="818"/>
        <v>175</v>
      </c>
      <c r="C12597" s="815">
        <f t="shared" si="819"/>
        <v>191</v>
      </c>
      <c r="D12597" s="815">
        <f t="shared" si="820"/>
        <v>192</v>
      </c>
      <c r="E12597" s="815">
        <v>1994</v>
      </c>
    </row>
    <row r="12598" spans="1:5">
      <c r="A12598" s="816">
        <f t="shared" si="821"/>
        <v>34510</v>
      </c>
      <c r="B12598" s="815">
        <f t="shared" si="818"/>
        <v>176</v>
      </c>
      <c r="C12598" s="815">
        <f t="shared" si="819"/>
        <v>190</v>
      </c>
      <c r="D12598" s="815">
        <f t="shared" si="820"/>
        <v>191</v>
      </c>
      <c r="E12598" s="815">
        <v>1994</v>
      </c>
    </row>
    <row r="12599" spans="1:5">
      <c r="A12599" s="816">
        <f t="shared" si="821"/>
        <v>34511</v>
      </c>
      <c r="B12599" s="815">
        <f t="shared" si="818"/>
        <v>177</v>
      </c>
      <c r="C12599" s="815">
        <f t="shared" si="819"/>
        <v>189</v>
      </c>
      <c r="D12599" s="815">
        <f t="shared" si="820"/>
        <v>190</v>
      </c>
      <c r="E12599" s="815">
        <v>1994</v>
      </c>
    </row>
    <row r="12600" spans="1:5">
      <c r="A12600" s="816">
        <f t="shared" si="821"/>
        <v>34512</v>
      </c>
      <c r="B12600" s="815">
        <f t="shared" si="818"/>
        <v>178</v>
      </c>
      <c r="C12600" s="815">
        <f t="shared" si="819"/>
        <v>188</v>
      </c>
      <c r="D12600" s="815">
        <f t="shared" si="820"/>
        <v>189</v>
      </c>
      <c r="E12600" s="815">
        <v>1994</v>
      </c>
    </row>
    <row r="12601" spans="1:5">
      <c r="A12601" s="816">
        <f t="shared" si="821"/>
        <v>34513</v>
      </c>
      <c r="B12601" s="815">
        <f t="shared" si="818"/>
        <v>179</v>
      </c>
      <c r="C12601" s="815">
        <f t="shared" si="819"/>
        <v>187</v>
      </c>
      <c r="D12601" s="815">
        <f t="shared" si="820"/>
        <v>188</v>
      </c>
      <c r="E12601" s="815">
        <v>1994</v>
      </c>
    </row>
    <row r="12602" spans="1:5">
      <c r="A12602" s="816">
        <f t="shared" si="821"/>
        <v>34514</v>
      </c>
      <c r="B12602" s="815">
        <f t="shared" si="818"/>
        <v>180</v>
      </c>
      <c r="C12602" s="815">
        <f t="shared" si="819"/>
        <v>186</v>
      </c>
      <c r="D12602" s="815">
        <f t="shared" si="820"/>
        <v>187</v>
      </c>
      <c r="E12602" s="815">
        <v>1994</v>
      </c>
    </row>
    <row r="12603" spans="1:5">
      <c r="A12603" s="816">
        <f t="shared" si="821"/>
        <v>34515</v>
      </c>
      <c r="B12603" s="815">
        <f t="shared" si="818"/>
        <v>181</v>
      </c>
      <c r="C12603" s="815">
        <f t="shared" si="819"/>
        <v>185</v>
      </c>
      <c r="D12603" s="815">
        <f t="shared" si="820"/>
        <v>186</v>
      </c>
      <c r="E12603" s="815">
        <v>1994</v>
      </c>
    </row>
    <row r="12604" spans="1:5">
      <c r="A12604" s="816">
        <f t="shared" si="821"/>
        <v>34516</v>
      </c>
      <c r="B12604" s="815">
        <f t="shared" si="818"/>
        <v>182</v>
      </c>
      <c r="C12604" s="815">
        <f t="shared" si="819"/>
        <v>184</v>
      </c>
      <c r="D12604" s="815">
        <f t="shared" si="820"/>
        <v>185</v>
      </c>
      <c r="E12604" s="815">
        <v>1994</v>
      </c>
    </row>
    <row r="12605" spans="1:5">
      <c r="A12605" s="816">
        <f t="shared" si="821"/>
        <v>34517</v>
      </c>
      <c r="B12605" s="815">
        <f t="shared" si="818"/>
        <v>183</v>
      </c>
      <c r="C12605" s="815">
        <f t="shared" si="819"/>
        <v>183</v>
      </c>
      <c r="D12605" s="815">
        <f t="shared" si="820"/>
        <v>184</v>
      </c>
      <c r="E12605" s="815">
        <v>1994</v>
      </c>
    </row>
    <row r="12606" spans="1:5">
      <c r="A12606" s="816">
        <f t="shared" si="821"/>
        <v>34518</v>
      </c>
      <c r="B12606" s="815">
        <f t="shared" si="818"/>
        <v>184</v>
      </c>
      <c r="C12606" s="815">
        <f t="shared" si="819"/>
        <v>182</v>
      </c>
      <c r="D12606" s="815">
        <f t="shared" si="820"/>
        <v>183</v>
      </c>
      <c r="E12606" s="815">
        <v>1994</v>
      </c>
    </row>
    <row r="12607" spans="1:5">
      <c r="A12607" s="816">
        <f t="shared" si="821"/>
        <v>34519</v>
      </c>
      <c r="B12607" s="815">
        <f t="shared" si="818"/>
        <v>185</v>
      </c>
      <c r="C12607" s="815">
        <f t="shared" si="819"/>
        <v>181</v>
      </c>
      <c r="D12607" s="815">
        <f t="shared" si="820"/>
        <v>182</v>
      </c>
      <c r="E12607" s="815">
        <v>1994</v>
      </c>
    </row>
    <row r="12608" spans="1:5">
      <c r="A12608" s="816">
        <f t="shared" si="821"/>
        <v>34520</v>
      </c>
      <c r="B12608" s="815">
        <f t="shared" si="818"/>
        <v>186</v>
      </c>
      <c r="C12608" s="815">
        <f t="shared" si="819"/>
        <v>180</v>
      </c>
      <c r="D12608" s="815">
        <f t="shared" si="820"/>
        <v>181</v>
      </c>
      <c r="E12608" s="815">
        <v>1994</v>
      </c>
    </row>
    <row r="12609" spans="1:5">
      <c r="A12609" s="816">
        <f t="shared" si="821"/>
        <v>34521</v>
      </c>
      <c r="B12609" s="815">
        <f t="shared" si="818"/>
        <v>187</v>
      </c>
      <c r="C12609" s="815">
        <f t="shared" si="819"/>
        <v>179</v>
      </c>
      <c r="D12609" s="815">
        <f t="shared" si="820"/>
        <v>180</v>
      </c>
      <c r="E12609" s="815">
        <v>1994</v>
      </c>
    </row>
    <row r="12610" spans="1:5">
      <c r="A12610" s="816">
        <f t="shared" si="821"/>
        <v>34522</v>
      </c>
      <c r="B12610" s="815">
        <f t="shared" si="818"/>
        <v>188</v>
      </c>
      <c r="C12610" s="815">
        <f t="shared" si="819"/>
        <v>178</v>
      </c>
      <c r="D12610" s="815">
        <f t="shared" si="820"/>
        <v>179</v>
      </c>
      <c r="E12610" s="815">
        <v>1994</v>
      </c>
    </row>
    <row r="12611" spans="1:5">
      <c r="A12611" s="816">
        <f t="shared" si="821"/>
        <v>34523</v>
      </c>
      <c r="B12611" s="815">
        <f t="shared" si="818"/>
        <v>189</v>
      </c>
      <c r="C12611" s="815">
        <f t="shared" si="819"/>
        <v>177</v>
      </c>
      <c r="D12611" s="815">
        <f t="shared" si="820"/>
        <v>178</v>
      </c>
      <c r="E12611" s="815">
        <v>1994</v>
      </c>
    </row>
    <row r="12612" spans="1:5">
      <c r="A12612" s="816">
        <f t="shared" si="821"/>
        <v>34524</v>
      </c>
      <c r="B12612" s="815">
        <f t="shared" si="818"/>
        <v>190</v>
      </c>
      <c r="C12612" s="815">
        <f t="shared" si="819"/>
        <v>176</v>
      </c>
      <c r="D12612" s="815">
        <f t="shared" si="820"/>
        <v>177</v>
      </c>
      <c r="E12612" s="815">
        <v>1994</v>
      </c>
    </row>
    <row r="12613" spans="1:5">
      <c r="A12613" s="816">
        <f t="shared" si="821"/>
        <v>34525</v>
      </c>
      <c r="B12613" s="815">
        <f t="shared" si="818"/>
        <v>191</v>
      </c>
      <c r="C12613" s="815">
        <f t="shared" si="819"/>
        <v>175</v>
      </c>
      <c r="D12613" s="815">
        <f t="shared" si="820"/>
        <v>176</v>
      </c>
      <c r="E12613" s="815">
        <v>1994</v>
      </c>
    </row>
    <row r="12614" spans="1:5">
      <c r="A12614" s="816">
        <f t="shared" si="821"/>
        <v>34526</v>
      </c>
      <c r="B12614" s="815">
        <f t="shared" si="818"/>
        <v>192</v>
      </c>
      <c r="C12614" s="815">
        <f t="shared" si="819"/>
        <v>174</v>
      </c>
      <c r="D12614" s="815">
        <f t="shared" si="820"/>
        <v>175</v>
      </c>
      <c r="E12614" s="815">
        <v>1994</v>
      </c>
    </row>
    <row r="12615" spans="1:5">
      <c r="A12615" s="816">
        <f t="shared" si="821"/>
        <v>34527</v>
      </c>
      <c r="B12615" s="815">
        <f t="shared" si="818"/>
        <v>193</v>
      </c>
      <c r="C12615" s="815">
        <f t="shared" si="819"/>
        <v>173</v>
      </c>
      <c r="D12615" s="815">
        <f t="shared" si="820"/>
        <v>174</v>
      </c>
      <c r="E12615" s="815">
        <v>1994</v>
      </c>
    </row>
    <row r="12616" spans="1:5">
      <c r="A12616" s="816">
        <f t="shared" si="821"/>
        <v>34528</v>
      </c>
      <c r="B12616" s="815">
        <f t="shared" si="818"/>
        <v>194</v>
      </c>
      <c r="C12616" s="815">
        <f t="shared" si="819"/>
        <v>172</v>
      </c>
      <c r="D12616" s="815">
        <f t="shared" si="820"/>
        <v>173</v>
      </c>
      <c r="E12616" s="815">
        <v>1994</v>
      </c>
    </row>
    <row r="12617" spans="1:5">
      <c r="A12617" s="816">
        <f t="shared" si="821"/>
        <v>34529</v>
      </c>
      <c r="B12617" s="815">
        <f t="shared" ref="B12617:B12680" si="822">B12616+1</f>
        <v>195</v>
      </c>
      <c r="C12617" s="815">
        <f t="shared" ref="C12617:C12680" si="823">C12616-1</f>
        <v>171</v>
      </c>
      <c r="D12617" s="815">
        <f t="shared" ref="D12617:D12680" si="824">D12616-1</f>
        <v>172</v>
      </c>
      <c r="E12617" s="815">
        <v>1994</v>
      </c>
    </row>
    <row r="12618" spans="1:5">
      <c r="A12618" s="816">
        <f t="shared" si="821"/>
        <v>34530</v>
      </c>
      <c r="B12618" s="815">
        <f t="shared" si="822"/>
        <v>196</v>
      </c>
      <c r="C12618" s="815">
        <f t="shared" si="823"/>
        <v>170</v>
      </c>
      <c r="D12618" s="815">
        <f t="shared" si="824"/>
        <v>171</v>
      </c>
      <c r="E12618" s="815">
        <v>1994</v>
      </c>
    </row>
    <row r="12619" spans="1:5">
      <c r="A12619" s="816">
        <f t="shared" si="821"/>
        <v>34531</v>
      </c>
      <c r="B12619" s="815">
        <f t="shared" si="822"/>
        <v>197</v>
      </c>
      <c r="C12619" s="815">
        <f t="shared" si="823"/>
        <v>169</v>
      </c>
      <c r="D12619" s="815">
        <f t="shared" si="824"/>
        <v>170</v>
      </c>
      <c r="E12619" s="815">
        <v>1994</v>
      </c>
    </row>
    <row r="12620" spans="1:5">
      <c r="A12620" s="816">
        <f t="shared" si="821"/>
        <v>34532</v>
      </c>
      <c r="B12620" s="815">
        <f t="shared" si="822"/>
        <v>198</v>
      </c>
      <c r="C12620" s="815">
        <f t="shared" si="823"/>
        <v>168</v>
      </c>
      <c r="D12620" s="815">
        <f t="shared" si="824"/>
        <v>169</v>
      </c>
      <c r="E12620" s="815">
        <v>1994</v>
      </c>
    </row>
    <row r="12621" spans="1:5">
      <c r="A12621" s="816">
        <f t="shared" si="821"/>
        <v>34533</v>
      </c>
      <c r="B12621" s="815">
        <f t="shared" si="822"/>
        <v>199</v>
      </c>
      <c r="C12621" s="815">
        <f t="shared" si="823"/>
        <v>167</v>
      </c>
      <c r="D12621" s="815">
        <f t="shared" si="824"/>
        <v>168</v>
      </c>
      <c r="E12621" s="815">
        <v>1994</v>
      </c>
    </row>
    <row r="12622" spans="1:5">
      <c r="A12622" s="816">
        <f t="shared" si="821"/>
        <v>34534</v>
      </c>
      <c r="B12622" s="815">
        <f t="shared" si="822"/>
        <v>200</v>
      </c>
      <c r="C12622" s="815">
        <f t="shared" si="823"/>
        <v>166</v>
      </c>
      <c r="D12622" s="815">
        <f t="shared" si="824"/>
        <v>167</v>
      </c>
      <c r="E12622" s="815">
        <v>1994</v>
      </c>
    </row>
    <row r="12623" spans="1:5">
      <c r="A12623" s="816">
        <f t="shared" si="821"/>
        <v>34535</v>
      </c>
      <c r="B12623" s="815">
        <f t="shared" si="822"/>
        <v>201</v>
      </c>
      <c r="C12623" s="815">
        <f t="shared" si="823"/>
        <v>165</v>
      </c>
      <c r="D12623" s="815">
        <f t="shared" si="824"/>
        <v>166</v>
      </c>
      <c r="E12623" s="815">
        <v>1994</v>
      </c>
    </row>
    <row r="12624" spans="1:5">
      <c r="A12624" s="816">
        <f t="shared" si="821"/>
        <v>34536</v>
      </c>
      <c r="B12624" s="815">
        <f t="shared" si="822"/>
        <v>202</v>
      </c>
      <c r="C12624" s="815">
        <f t="shared" si="823"/>
        <v>164</v>
      </c>
      <c r="D12624" s="815">
        <f t="shared" si="824"/>
        <v>165</v>
      </c>
      <c r="E12624" s="815">
        <v>1994</v>
      </c>
    </row>
    <row r="12625" spans="1:5">
      <c r="A12625" s="816">
        <f t="shared" si="821"/>
        <v>34537</v>
      </c>
      <c r="B12625" s="815">
        <f t="shared" si="822"/>
        <v>203</v>
      </c>
      <c r="C12625" s="815">
        <f t="shared" si="823"/>
        <v>163</v>
      </c>
      <c r="D12625" s="815">
        <f t="shared" si="824"/>
        <v>164</v>
      </c>
      <c r="E12625" s="815">
        <v>1994</v>
      </c>
    </row>
    <row r="12626" spans="1:5">
      <c r="A12626" s="816">
        <f t="shared" si="821"/>
        <v>34538</v>
      </c>
      <c r="B12626" s="815">
        <f t="shared" si="822"/>
        <v>204</v>
      </c>
      <c r="C12626" s="815">
        <f t="shared" si="823"/>
        <v>162</v>
      </c>
      <c r="D12626" s="815">
        <f t="shared" si="824"/>
        <v>163</v>
      </c>
      <c r="E12626" s="815">
        <v>1994</v>
      </c>
    </row>
    <row r="12627" spans="1:5">
      <c r="A12627" s="816">
        <f t="shared" si="821"/>
        <v>34539</v>
      </c>
      <c r="B12627" s="815">
        <f t="shared" si="822"/>
        <v>205</v>
      </c>
      <c r="C12627" s="815">
        <f t="shared" si="823"/>
        <v>161</v>
      </c>
      <c r="D12627" s="815">
        <f t="shared" si="824"/>
        <v>162</v>
      </c>
      <c r="E12627" s="815">
        <v>1994</v>
      </c>
    </row>
    <row r="12628" spans="1:5">
      <c r="A12628" s="816">
        <f t="shared" si="821"/>
        <v>34540</v>
      </c>
      <c r="B12628" s="815">
        <f t="shared" si="822"/>
        <v>206</v>
      </c>
      <c r="C12628" s="815">
        <f t="shared" si="823"/>
        <v>160</v>
      </c>
      <c r="D12628" s="815">
        <f t="shared" si="824"/>
        <v>161</v>
      </c>
      <c r="E12628" s="815">
        <v>1994</v>
      </c>
    </row>
    <row r="12629" spans="1:5">
      <c r="A12629" s="816">
        <f t="shared" si="821"/>
        <v>34541</v>
      </c>
      <c r="B12629" s="815">
        <f t="shared" si="822"/>
        <v>207</v>
      </c>
      <c r="C12629" s="815">
        <f t="shared" si="823"/>
        <v>159</v>
      </c>
      <c r="D12629" s="815">
        <f t="shared" si="824"/>
        <v>160</v>
      </c>
      <c r="E12629" s="815">
        <v>1994</v>
      </c>
    </row>
    <row r="12630" spans="1:5">
      <c r="A12630" s="816">
        <f t="shared" si="821"/>
        <v>34542</v>
      </c>
      <c r="B12630" s="815">
        <f t="shared" si="822"/>
        <v>208</v>
      </c>
      <c r="C12630" s="815">
        <f t="shared" si="823"/>
        <v>158</v>
      </c>
      <c r="D12630" s="815">
        <f t="shared" si="824"/>
        <v>159</v>
      </c>
      <c r="E12630" s="815">
        <v>1994</v>
      </c>
    </row>
    <row r="12631" spans="1:5">
      <c r="A12631" s="816">
        <f t="shared" si="821"/>
        <v>34543</v>
      </c>
      <c r="B12631" s="815">
        <f t="shared" si="822"/>
        <v>209</v>
      </c>
      <c r="C12631" s="815">
        <f t="shared" si="823"/>
        <v>157</v>
      </c>
      <c r="D12631" s="815">
        <f t="shared" si="824"/>
        <v>158</v>
      </c>
      <c r="E12631" s="815">
        <v>1994</v>
      </c>
    </row>
    <row r="12632" spans="1:5">
      <c r="A12632" s="816">
        <f t="shared" si="821"/>
        <v>34544</v>
      </c>
      <c r="B12632" s="815">
        <f t="shared" si="822"/>
        <v>210</v>
      </c>
      <c r="C12632" s="815">
        <f t="shared" si="823"/>
        <v>156</v>
      </c>
      <c r="D12632" s="815">
        <f t="shared" si="824"/>
        <v>157</v>
      </c>
      <c r="E12632" s="815">
        <v>1994</v>
      </c>
    </row>
    <row r="12633" spans="1:5">
      <c r="A12633" s="816">
        <f t="shared" si="821"/>
        <v>34545</v>
      </c>
      <c r="B12633" s="815">
        <f t="shared" si="822"/>
        <v>211</v>
      </c>
      <c r="C12633" s="815">
        <f t="shared" si="823"/>
        <v>155</v>
      </c>
      <c r="D12633" s="815">
        <f t="shared" si="824"/>
        <v>156</v>
      </c>
      <c r="E12633" s="815">
        <v>1994</v>
      </c>
    </row>
    <row r="12634" spans="1:5">
      <c r="A12634" s="816">
        <f t="shared" si="821"/>
        <v>34546</v>
      </c>
      <c r="B12634" s="815">
        <f t="shared" si="822"/>
        <v>212</v>
      </c>
      <c r="C12634" s="815">
        <f t="shared" si="823"/>
        <v>154</v>
      </c>
      <c r="D12634" s="815">
        <f t="shared" si="824"/>
        <v>155</v>
      </c>
      <c r="E12634" s="815">
        <v>1994</v>
      </c>
    </row>
    <row r="12635" spans="1:5">
      <c r="A12635" s="816">
        <f t="shared" si="821"/>
        <v>34547</v>
      </c>
      <c r="B12635" s="815">
        <f t="shared" si="822"/>
        <v>213</v>
      </c>
      <c r="C12635" s="815">
        <f t="shared" si="823"/>
        <v>153</v>
      </c>
      <c r="D12635" s="815">
        <f t="shared" si="824"/>
        <v>154</v>
      </c>
      <c r="E12635" s="815">
        <v>1994</v>
      </c>
    </row>
    <row r="12636" spans="1:5">
      <c r="A12636" s="816">
        <f t="shared" si="821"/>
        <v>34548</v>
      </c>
      <c r="B12636" s="815">
        <f t="shared" si="822"/>
        <v>214</v>
      </c>
      <c r="C12636" s="815">
        <f t="shared" si="823"/>
        <v>152</v>
      </c>
      <c r="D12636" s="815">
        <f t="shared" si="824"/>
        <v>153</v>
      </c>
      <c r="E12636" s="815">
        <v>1994</v>
      </c>
    </row>
    <row r="12637" spans="1:5">
      <c r="A12637" s="816">
        <f t="shared" si="821"/>
        <v>34549</v>
      </c>
      <c r="B12637" s="815">
        <f t="shared" si="822"/>
        <v>215</v>
      </c>
      <c r="C12637" s="815">
        <f t="shared" si="823"/>
        <v>151</v>
      </c>
      <c r="D12637" s="815">
        <f t="shared" si="824"/>
        <v>152</v>
      </c>
      <c r="E12637" s="815">
        <v>1994</v>
      </c>
    </row>
    <row r="12638" spans="1:5">
      <c r="A12638" s="816">
        <f t="shared" si="821"/>
        <v>34550</v>
      </c>
      <c r="B12638" s="815">
        <f t="shared" si="822"/>
        <v>216</v>
      </c>
      <c r="C12638" s="815">
        <f t="shared" si="823"/>
        <v>150</v>
      </c>
      <c r="D12638" s="815">
        <f t="shared" si="824"/>
        <v>151</v>
      </c>
      <c r="E12638" s="815">
        <v>1994</v>
      </c>
    </row>
    <row r="12639" spans="1:5">
      <c r="A12639" s="816">
        <f t="shared" si="821"/>
        <v>34551</v>
      </c>
      <c r="B12639" s="815">
        <f t="shared" si="822"/>
        <v>217</v>
      </c>
      <c r="C12639" s="815">
        <f t="shared" si="823"/>
        <v>149</v>
      </c>
      <c r="D12639" s="815">
        <f t="shared" si="824"/>
        <v>150</v>
      </c>
      <c r="E12639" s="815">
        <v>1994</v>
      </c>
    </row>
    <row r="12640" spans="1:5">
      <c r="A12640" s="816">
        <f t="shared" si="821"/>
        <v>34552</v>
      </c>
      <c r="B12640" s="815">
        <f t="shared" si="822"/>
        <v>218</v>
      </c>
      <c r="C12640" s="815">
        <f t="shared" si="823"/>
        <v>148</v>
      </c>
      <c r="D12640" s="815">
        <f t="shared" si="824"/>
        <v>149</v>
      </c>
      <c r="E12640" s="815">
        <v>1994</v>
      </c>
    </row>
    <row r="12641" spans="1:5">
      <c r="A12641" s="816">
        <f t="shared" si="821"/>
        <v>34553</v>
      </c>
      <c r="B12641" s="815">
        <f t="shared" si="822"/>
        <v>219</v>
      </c>
      <c r="C12641" s="815">
        <f t="shared" si="823"/>
        <v>147</v>
      </c>
      <c r="D12641" s="815">
        <f t="shared" si="824"/>
        <v>148</v>
      </c>
      <c r="E12641" s="815">
        <v>1994</v>
      </c>
    </row>
    <row r="12642" spans="1:5">
      <c r="A12642" s="816">
        <f t="shared" si="821"/>
        <v>34554</v>
      </c>
      <c r="B12642" s="815">
        <f t="shared" si="822"/>
        <v>220</v>
      </c>
      <c r="C12642" s="815">
        <f t="shared" si="823"/>
        <v>146</v>
      </c>
      <c r="D12642" s="815">
        <f t="shared" si="824"/>
        <v>147</v>
      </c>
      <c r="E12642" s="815">
        <v>1994</v>
      </c>
    </row>
    <row r="12643" spans="1:5">
      <c r="A12643" s="816">
        <f t="shared" si="821"/>
        <v>34555</v>
      </c>
      <c r="B12643" s="815">
        <f t="shared" si="822"/>
        <v>221</v>
      </c>
      <c r="C12643" s="815">
        <f t="shared" si="823"/>
        <v>145</v>
      </c>
      <c r="D12643" s="815">
        <f t="shared" si="824"/>
        <v>146</v>
      </c>
      <c r="E12643" s="815">
        <v>1994</v>
      </c>
    </row>
    <row r="12644" spans="1:5">
      <c r="A12644" s="816">
        <f t="shared" si="821"/>
        <v>34556</v>
      </c>
      <c r="B12644" s="815">
        <f t="shared" si="822"/>
        <v>222</v>
      </c>
      <c r="C12644" s="815">
        <f t="shared" si="823"/>
        <v>144</v>
      </c>
      <c r="D12644" s="815">
        <f t="shared" si="824"/>
        <v>145</v>
      </c>
      <c r="E12644" s="815">
        <v>1994</v>
      </c>
    </row>
    <row r="12645" spans="1:5">
      <c r="A12645" s="816">
        <f t="shared" si="821"/>
        <v>34557</v>
      </c>
      <c r="B12645" s="815">
        <f t="shared" si="822"/>
        <v>223</v>
      </c>
      <c r="C12645" s="815">
        <f t="shared" si="823"/>
        <v>143</v>
      </c>
      <c r="D12645" s="815">
        <f t="shared" si="824"/>
        <v>144</v>
      </c>
      <c r="E12645" s="815">
        <v>1994</v>
      </c>
    </row>
    <row r="12646" spans="1:5">
      <c r="A12646" s="816">
        <f t="shared" si="821"/>
        <v>34558</v>
      </c>
      <c r="B12646" s="815">
        <f t="shared" si="822"/>
        <v>224</v>
      </c>
      <c r="C12646" s="815">
        <f t="shared" si="823"/>
        <v>142</v>
      </c>
      <c r="D12646" s="815">
        <f t="shared" si="824"/>
        <v>143</v>
      </c>
      <c r="E12646" s="815">
        <v>1994</v>
      </c>
    </row>
    <row r="12647" spans="1:5">
      <c r="A12647" s="816">
        <f t="shared" si="821"/>
        <v>34559</v>
      </c>
      <c r="B12647" s="815">
        <f t="shared" si="822"/>
        <v>225</v>
      </c>
      <c r="C12647" s="815">
        <f t="shared" si="823"/>
        <v>141</v>
      </c>
      <c r="D12647" s="815">
        <f t="shared" si="824"/>
        <v>142</v>
      </c>
      <c r="E12647" s="815">
        <v>1994</v>
      </c>
    </row>
    <row r="12648" spans="1:5">
      <c r="A12648" s="816">
        <f t="shared" si="821"/>
        <v>34560</v>
      </c>
      <c r="B12648" s="815">
        <f t="shared" si="822"/>
        <v>226</v>
      </c>
      <c r="C12648" s="815">
        <f t="shared" si="823"/>
        <v>140</v>
      </c>
      <c r="D12648" s="815">
        <f t="shared" si="824"/>
        <v>141</v>
      </c>
      <c r="E12648" s="815">
        <v>1994</v>
      </c>
    </row>
    <row r="12649" spans="1:5">
      <c r="A12649" s="816">
        <f t="shared" si="821"/>
        <v>34561</v>
      </c>
      <c r="B12649" s="815">
        <f t="shared" si="822"/>
        <v>227</v>
      </c>
      <c r="C12649" s="815">
        <f t="shared" si="823"/>
        <v>139</v>
      </c>
      <c r="D12649" s="815">
        <f t="shared" si="824"/>
        <v>140</v>
      </c>
      <c r="E12649" s="815">
        <v>1994</v>
      </c>
    </row>
    <row r="12650" spans="1:5">
      <c r="A12650" s="816">
        <f t="shared" si="821"/>
        <v>34562</v>
      </c>
      <c r="B12650" s="815">
        <f t="shared" si="822"/>
        <v>228</v>
      </c>
      <c r="C12650" s="815">
        <f t="shared" si="823"/>
        <v>138</v>
      </c>
      <c r="D12650" s="815">
        <f t="shared" si="824"/>
        <v>139</v>
      </c>
      <c r="E12650" s="815">
        <v>1994</v>
      </c>
    </row>
    <row r="12651" spans="1:5">
      <c r="A12651" s="816">
        <f t="shared" si="821"/>
        <v>34563</v>
      </c>
      <c r="B12651" s="815">
        <f t="shared" si="822"/>
        <v>229</v>
      </c>
      <c r="C12651" s="815">
        <f t="shared" si="823"/>
        <v>137</v>
      </c>
      <c r="D12651" s="815">
        <f t="shared" si="824"/>
        <v>138</v>
      </c>
      <c r="E12651" s="815">
        <v>1994</v>
      </c>
    </row>
    <row r="12652" spans="1:5">
      <c r="A12652" s="816">
        <f t="shared" si="821"/>
        <v>34564</v>
      </c>
      <c r="B12652" s="815">
        <f t="shared" si="822"/>
        <v>230</v>
      </c>
      <c r="C12652" s="815">
        <f t="shared" si="823"/>
        <v>136</v>
      </c>
      <c r="D12652" s="815">
        <f t="shared" si="824"/>
        <v>137</v>
      </c>
      <c r="E12652" s="815">
        <v>1994</v>
      </c>
    </row>
    <row r="12653" spans="1:5">
      <c r="A12653" s="816">
        <f t="shared" si="821"/>
        <v>34565</v>
      </c>
      <c r="B12653" s="815">
        <f t="shared" si="822"/>
        <v>231</v>
      </c>
      <c r="C12653" s="815">
        <f t="shared" si="823"/>
        <v>135</v>
      </c>
      <c r="D12653" s="815">
        <f t="shared" si="824"/>
        <v>136</v>
      </c>
      <c r="E12653" s="815">
        <v>1994</v>
      </c>
    </row>
    <row r="12654" spans="1:5">
      <c r="A12654" s="816">
        <f t="shared" si="821"/>
        <v>34566</v>
      </c>
      <c r="B12654" s="815">
        <f t="shared" si="822"/>
        <v>232</v>
      </c>
      <c r="C12654" s="815">
        <f t="shared" si="823"/>
        <v>134</v>
      </c>
      <c r="D12654" s="815">
        <f t="shared" si="824"/>
        <v>135</v>
      </c>
      <c r="E12654" s="815">
        <v>1994</v>
      </c>
    </row>
    <row r="12655" spans="1:5">
      <c r="A12655" s="816">
        <f t="shared" si="821"/>
        <v>34567</v>
      </c>
      <c r="B12655" s="815">
        <f t="shared" si="822"/>
        <v>233</v>
      </c>
      <c r="C12655" s="815">
        <f t="shared" si="823"/>
        <v>133</v>
      </c>
      <c r="D12655" s="815">
        <f t="shared" si="824"/>
        <v>134</v>
      </c>
      <c r="E12655" s="815">
        <v>1994</v>
      </c>
    </row>
    <row r="12656" spans="1:5">
      <c r="A12656" s="816">
        <f t="shared" si="821"/>
        <v>34568</v>
      </c>
      <c r="B12656" s="815">
        <f t="shared" si="822"/>
        <v>234</v>
      </c>
      <c r="C12656" s="815">
        <f t="shared" si="823"/>
        <v>132</v>
      </c>
      <c r="D12656" s="815">
        <f t="shared" si="824"/>
        <v>133</v>
      </c>
      <c r="E12656" s="815">
        <v>1994</v>
      </c>
    </row>
    <row r="12657" spans="1:5">
      <c r="A12657" s="816">
        <f t="shared" si="821"/>
        <v>34569</v>
      </c>
      <c r="B12657" s="815">
        <f t="shared" si="822"/>
        <v>235</v>
      </c>
      <c r="C12657" s="815">
        <f t="shared" si="823"/>
        <v>131</v>
      </c>
      <c r="D12657" s="815">
        <f t="shared" si="824"/>
        <v>132</v>
      </c>
      <c r="E12657" s="815">
        <v>1994</v>
      </c>
    </row>
    <row r="12658" spans="1:5">
      <c r="A12658" s="816">
        <f t="shared" si="821"/>
        <v>34570</v>
      </c>
      <c r="B12658" s="815">
        <f t="shared" si="822"/>
        <v>236</v>
      </c>
      <c r="C12658" s="815">
        <f t="shared" si="823"/>
        <v>130</v>
      </c>
      <c r="D12658" s="815">
        <f t="shared" si="824"/>
        <v>131</v>
      </c>
      <c r="E12658" s="815">
        <v>1994</v>
      </c>
    </row>
    <row r="12659" spans="1:5">
      <c r="A12659" s="816">
        <f t="shared" ref="A12659:A12722" si="825">A12658+1</f>
        <v>34571</v>
      </c>
      <c r="B12659" s="815">
        <f t="shared" si="822"/>
        <v>237</v>
      </c>
      <c r="C12659" s="815">
        <f t="shared" si="823"/>
        <v>129</v>
      </c>
      <c r="D12659" s="815">
        <f t="shared" si="824"/>
        <v>130</v>
      </c>
      <c r="E12659" s="815">
        <v>1994</v>
      </c>
    </row>
    <row r="12660" spans="1:5">
      <c r="A12660" s="816">
        <f t="shared" si="825"/>
        <v>34572</v>
      </c>
      <c r="B12660" s="815">
        <f t="shared" si="822"/>
        <v>238</v>
      </c>
      <c r="C12660" s="815">
        <f t="shared" si="823"/>
        <v>128</v>
      </c>
      <c r="D12660" s="815">
        <f t="shared" si="824"/>
        <v>129</v>
      </c>
      <c r="E12660" s="815">
        <v>1994</v>
      </c>
    </row>
    <row r="12661" spans="1:5">
      <c r="A12661" s="816">
        <f t="shared" si="825"/>
        <v>34573</v>
      </c>
      <c r="B12661" s="815">
        <f t="shared" si="822"/>
        <v>239</v>
      </c>
      <c r="C12661" s="815">
        <f t="shared" si="823"/>
        <v>127</v>
      </c>
      <c r="D12661" s="815">
        <f t="shared" si="824"/>
        <v>128</v>
      </c>
      <c r="E12661" s="815">
        <v>1994</v>
      </c>
    </row>
    <row r="12662" spans="1:5">
      <c r="A12662" s="816">
        <f t="shared" si="825"/>
        <v>34574</v>
      </c>
      <c r="B12662" s="815">
        <f t="shared" si="822"/>
        <v>240</v>
      </c>
      <c r="C12662" s="815">
        <f t="shared" si="823"/>
        <v>126</v>
      </c>
      <c r="D12662" s="815">
        <f t="shared" si="824"/>
        <v>127</v>
      </c>
      <c r="E12662" s="815">
        <v>1994</v>
      </c>
    </row>
    <row r="12663" spans="1:5">
      <c r="A12663" s="816">
        <f t="shared" si="825"/>
        <v>34575</v>
      </c>
      <c r="B12663" s="815">
        <f t="shared" si="822"/>
        <v>241</v>
      </c>
      <c r="C12663" s="815">
        <f t="shared" si="823"/>
        <v>125</v>
      </c>
      <c r="D12663" s="815">
        <f t="shared" si="824"/>
        <v>126</v>
      </c>
      <c r="E12663" s="815">
        <v>1994</v>
      </c>
    </row>
    <row r="12664" spans="1:5">
      <c r="A12664" s="816">
        <f t="shared" si="825"/>
        <v>34576</v>
      </c>
      <c r="B12664" s="815">
        <f t="shared" si="822"/>
        <v>242</v>
      </c>
      <c r="C12664" s="815">
        <f t="shared" si="823"/>
        <v>124</v>
      </c>
      <c r="D12664" s="815">
        <f t="shared" si="824"/>
        <v>125</v>
      </c>
      <c r="E12664" s="815">
        <v>1994</v>
      </c>
    </row>
    <row r="12665" spans="1:5">
      <c r="A12665" s="816">
        <f t="shared" si="825"/>
        <v>34577</v>
      </c>
      <c r="B12665" s="815">
        <f t="shared" si="822"/>
        <v>243</v>
      </c>
      <c r="C12665" s="815">
        <f t="shared" si="823"/>
        <v>123</v>
      </c>
      <c r="D12665" s="815">
        <f t="shared" si="824"/>
        <v>124</v>
      </c>
      <c r="E12665" s="815">
        <v>1994</v>
      </c>
    </row>
    <row r="12666" spans="1:5">
      <c r="A12666" s="816">
        <f t="shared" si="825"/>
        <v>34578</v>
      </c>
      <c r="B12666" s="815">
        <f t="shared" si="822"/>
        <v>244</v>
      </c>
      <c r="C12666" s="815">
        <f t="shared" si="823"/>
        <v>122</v>
      </c>
      <c r="D12666" s="815">
        <f t="shared" si="824"/>
        <v>123</v>
      </c>
      <c r="E12666" s="815">
        <v>1994</v>
      </c>
    </row>
    <row r="12667" spans="1:5">
      <c r="A12667" s="816">
        <f t="shared" si="825"/>
        <v>34579</v>
      </c>
      <c r="B12667" s="815">
        <f t="shared" si="822"/>
        <v>245</v>
      </c>
      <c r="C12667" s="815">
        <f t="shared" si="823"/>
        <v>121</v>
      </c>
      <c r="D12667" s="815">
        <f t="shared" si="824"/>
        <v>122</v>
      </c>
      <c r="E12667" s="815">
        <v>1994</v>
      </c>
    </row>
    <row r="12668" spans="1:5">
      <c r="A12668" s="816">
        <f t="shared" si="825"/>
        <v>34580</v>
      </c>
      <c r="B12668" s="815">
        <f t="shared" si="822"/>
        <v>246</v>
      </c>
      <c r="C12668" s="815">
        <f t="shared" si="823"/>
        <v>120</v>
      </c>
      <c r="D12668" s="815">
        <f t="shared" si="824"/>
        <v>121</v>
      </c>
      <c r="E12668" s="815">
        <v>1994</v>
      </c>
    </row>
    <row r="12669" spans="1:5">
      <c r="A12669" s="816">
        <f t="shared" si="825"/>
        <v>34581</v>
      </c>
      <c r="B12669" s="815">
        <f t="shared" si="822"/>
        <v>247</v>
      </c>
      <c r="C12669" s="815">
        <f t="shared" si="823"/>
        <v>119</v>
      </c>
      <c r="D12669" s="815">
        <f t="shared" si="824"/>
        <v>120</v>
      </c>
      <c r="E12669" s="815">
        <v>1994</v>
      </c>
    </row>
    <row r="12670" spans="1:5">
      <c r="A12670" s="816">
        <f t="shared" si="825"/>
        <v>34582</v>
      </c>
      <c r="B12670" s="815">
        <f t="shared" si="822"/>
        <v>248</v>
      </c>
      <c r="C12670" s="815">
        <f t="shared" si="823"/>
        <v>118</v>
      </c>
      <c r="D12670" s="815">
        <f t="shared" si="824"/>
        <v>119</v>
      </c>
      <c r="E12670" s="815">
        <v>1994</v>
      </c>
    </row>
    <row r="12671" spans="1:5">
      <c r="A12671" s="816">
        <f t="shared" si="825"/>
        <v>34583</v>
      </c>
      <c r="B12671" s="815">
        <f t="shared" si="822"/>
        <v>249</v>
      </c>
      <c r="C12671" s="815">
        <f t="shared" si="823"/>
        <v>117</v>
      </c>
      <c r="D12671" s="815">
        <f t="shared" si="824"/>
        <v>118</v>
      </c>
      <c r="E12671" s="815">
        <v>1994</v>
      </c>
    </row>
    <row r="12672" spans="1:5">
      <c r="A12672" s="816">
        <f t="shared" si="825"/>
        <v>34584</v>
      </c>
      <c r="B12672" s="815">
        <f t="shared" si="822"/>
        <v>250</v>
      </c>
      <c r="C12672" s="815">
        <f t="shared" si="823"/>
        <v>116</v>
      </c>
      <c r="D12672" s="815">
        <f t="shared" si="824"/>
        <v>117</v>
      </c>
      <c r="E12672" s="815">
        <v>1994</v>
      </c>
    </row>
    <row r="12673" spans="1:5">
      <c r="A12673" s="816">
        <f t="shared" si="825"/>
        <v>34585</v>
      </c>
      <c r="B12673" s="815">
        <f t="shared" si="822"/>
        <v>251</v>
      </c>
      <c r="C12673" s="815">
        <f t="shared" si="823"/>
        <v>115</v>
      </c>
      <c r="D12673" s="815">
        <f t="shared" si="824"/>
        <v>116</v>
      </c>
      <c r="E12673" s="815">
        <v>1994</v>
      </c>
    </row>
    <row r="12674" spans="1:5">
      <c r="A12674" s="816">
        <f t="shared" si="825"/>
        <v>34586</v>
      </c>
      <c r="B12674" s="815">
        <f t="shared" si="822"/>
        <v>252</v>
      </c>
      <c r="C12674" s="815">
        <f t="shared" si="823"/>
        <v>114</v>
      </c>
      <c r="D12674" s="815">
        <f t="shared" si="824"/>
        <v>115</v>
      </c>
      <c r="E12674" s="815">
        <v>1994</v>
      </c>
    </row>
    <row r="12675" spans="1:5">
      <c r="A12675" s="816">
        <f t="shared" si="825"/>
        <v>34587</v>
      </c>
      <c r="B12675" s="815">
        <f t="shared" si="822"/>
        <v>253</v>
      </c>
      <c r="C12675" s="815">
        <f t="shared" si="823"/>
        <v>113</v>
      </c>
      <c r="D12675" s="815">
        <f t="shared" si="824"/>
        <v>114</v>
      </c>
      <c r="E12675" s="815">
        <v>1994</v>
      </c>
    </row>
    <row r="12676" spans="1:5">
      <c r="A12676" s="816">
        <f t="shared" si="825"/>
        <v>34588</v>
      </c>
      <c r="B12676" s="815">
        <f t="shared" si="822"/>
        <v>254</v>
      </c>
      <c r="C12676" s="815">
        <f t="shared" si="823"/>
        <v>112</v>
      </c>
      <c r="D12676" s="815">
        <f t="shared" si="824"/>
        <v>113</v>
      </c>
      <c r="E12676" s="815">
        <v>1994</v>
      </c>
    </row>
    <row r="12677" spans="1:5">
      <c r="A12677" s="816">
        <f t="shared" si="825"/>
        <v>34589</v>
      </c>
      <c r="B12677" s="815">
        <f t="shared" si="822"/>
        <v>255</v>
      </c>
      <c r="C12677" s="815">
        <f t="shared" si="823"/>
        <v>111</v>
      </c>
      <c r="D12677" s="815">
        <f t="shared" si="824"/>
        <v>112</v>
      </c>
      <c r="E12677" s="815">
        <v>1994</v>
      </c>
    </row>
    <row r="12678" spans="1:5">
      <c r="A12678" s="816">
        <f t="shared" si="825"/>
        <v>34590</v>
      </c>
      <c r="B12678" s="815">
        <f t="shared" si="822"/>
        <v>256</v>
      </c>
      <c r="C12678" s="815">
        <f t="shared" si="823"/>
        <v>110</v>
      </c>
      <c r="D12678" s="815">
        <f t="shared" si="824"/>
        <v>111</v>
      </c>
      <c r="E12678" s="815">
        <v>1994</v>
      </c>
    </row>
    <row r="12679" spans="1:5">
      <c r="A12679" s="816">
        <f t="shared" si="825"/>
        <v>34591</v>
      </c>
      <c r="B12679" s="815">
        <f t="shared" si="822"/>
        <v>257</v>
      </c>
      <c r="C12679" s="815">
        <f t="shared" si="823"/>
        <v>109</v>
      </c>
      <c r="D12679" s="815">
        <f t="shared" si="824"/>
        <v>110</v>
      </c>
      <c r="E12679" s="815">
        <v>1994</v>
      </c>
    </row>
    <row r="12680" spans="1:5">
      <c r="A12680" s="816">
        <f t="shared" si="825"/>
        <v>34592</v>
      </c>
      <c r="B12680" s="815">
        <f t="shared" si="822"/>
        <v>258</v>
      </c>
      <c r="C12680" s="815">
        <f t="shared" si="823"/>
        <v>108</v>
      </c>
      <c r="D12680" s="815">
        <f t="shared" si="824"/>
        <v>109</v>
      </c>
      <c r="E12680" s="815">
        <v>1994</v>
      </c>
    </row>
    <row r="12681" spans="1:5">
      <c r="A12681" s="816">
        <f t="shared" si="825"/>
        <v>34593</v>
      </c>
      <c r="B12681" s="815">
        <f t="shared" ref="B12681:B12744" si="826">B12680+1</f>
        <v>259</v>
      </c>
      <c r="C12681" s="815">
        <f t="shared" ref="C12681:C12744" si="827">C12680-1</f>
        <v>107</v>
      </c>
      <c r="D12681" s="815">
        <f t="shared" ref="D12681:D12744" si="828">D12680-1</f>
        <v>108</v>
      </c>
      <c r="E12681" s="815">
        <v>1994</v>
      </c>
    </row>
    <row r="12682" spans="1:5">
      <c r="A12682" s="816">
        <f t="shared" si="825"/>
        <v>34594</v>
      </c>
      <c r="B12682" s="815">
        <f t="shared" si="826"/>
        <v>260</v>
      </c>
      <c r="C12682" s="815">
        <f t="shared" si="827"/>
        <v>106</v>
      </c>
      <c r="D12682" s="815">
        <f t="shared" si="828"/>
        <v>107</v>
      </c>
      <c r="E12682" s="815">
        <v>1994</v>
      </c>
    </row>
    <row r="12683" spans="1:5">
      <c r="A12683" s="816">
        <f t="shared" si="825"/>
        <v>34595</v>
      </c>
      <c r="B12683" s="815">
        <f t="shared" si="826"/>
        <v>261</v>
      </c>
      <c r="C12683" s="815">
        <f t="shared" si="827"/>
        <v>105</v>
      </c>
      <c r="D12683" s="815">
        <f t="shared" si="828"/>
        <v>106</v>
      </c>
      <c r="E12683" s="815">
        <v>1994</v>
      </c>
    </row>
    <row r="12684" spans="1:5">
      <c r="A12684" s="816">
        <f t="shared" si="825"/>
        <v>34596</v>
      </c>
      <c r="B12684" s="815">
        <f t="shared" si="826"/>
        <v>262</v>
      </c>
      <c r="C12684" s="815">
        <f t="shared" si="827"/>
        <v>104</v>
      </c>
      <c r="D12684" s="815">
        <f t="shared" si="828"/>
        <v>105</v>
      </c>
      <c r="E12684" s="815">
        <v>1994</v>
      </c>
    </row>
    <row r="12685" spans="1:5">
      <c r="A12685" s="816">
        <f t="shared" si="825"/>
        <v>34597</v>
      </c>
      <c r="B12685" s="815">
        <f t="shared" si="826"/>
        <v>263</v>
      </c>
      <c r="C12685" s="815">
        <f t="shared" si="827"/>
        <v>103</v>
      </c>
      <c r="D12685" s="815">
        <f t="shared" si="828"/>
        <v>104</v>
      </c>
      <c r="E12685" s="815">
        <v>1994</v>
      </c>
    </row>
    <row r="12686" spans="1:5">
      <c r="A12686" s="816">
        <f t="shared" si="825"/>
        <v>34598</v>
      </c>
      <c r="B12686" s="815">
        <f t="shared" si="826"/>
        <v>264</v>
      </c>
      <c r="C12686" s="815">
        <f t="shared" si="827"/>
        <v>102</v>
      </c>
      <c r="D12686" s="815">
        <f t="shared" si="828"/>
        <v>103</v>
      </c>
      <c r="E12686" s="815">
        <v>1994</v>
      </c>
    </row>
    <row r="12687" spans="1:5">
      <c r="A12687" s="816">
        <f t="shared" si="825"/>
        <v>34599</v>
      </c>
      <c r="B12687" s="815">
        <f t="shared" si="826"/>
        <v>265</v>
      </c>
      <c r="C12687" s="815">
        <f t="shared" si="827"/>
        <v>101</v>
      </c>
      <c r="D12687" s="815">
        <f t="shared" si="828"/>
        <v>102</v>
      </c>
      <c r="E12687" s="815">
        <v>1994</v>
      </c>
    </row>
    <row r="12688" spans="1:5">
      <c r="A12688" s="816">
        <f t="shared" si="825"/>
        <v>34600</v>
      </c>
      <c r="B12688" s="815">
        <f t="shared" si="826"/>
        <v>266</v>
      </c>
      <c r="C12688" s="815">
        <f t="shared" si="827"/>
        <v>100</v>
      </c>
      <c r="D12688" s="815">
        <f t="shared" si="828"/>
        <v>101</v>
      </c>
      <c r="E12688" s="815">
        <v>1994</v>
      </c>
    </row>
    <row r="12689" spans="1:5">
      <c r="A12689" s="816">
        <f t="shared" si="825"/>
        <v>34601</v>
      </c>
      <c r="B12689" s="815">
        <f t="shared" si="826"/>
        <v>267</v>
      </c>
      <c r="C12689" s="815">
        <f t="shared" si="827"/>
        <v>99</v>
      </c>
      <c r="D12689" s="815">
        <f t="shared" si="828"/>
        <v>100</v>
      </c>
      <c r="E12689" s="815">
        <v>1994</v>
      </c>
    </row>
    <row r="12690" spans="1:5">
      <c r="A12690" s="816">
        <f t="shared" si="825"/>
        <v>34602</v>
      </c>
      <c r="B12690" s="815">
        <f t="shared" si="826"/>
        <v>268</v>
      </c>
      <c r="C12690" s="815">
        <f t="shared" si="827"/>
        <v>98</v>
      </c>
      <c r="D12690" s="815">
        <f t="shared" si="828"/>
        <v>99</v>
      </c>
      <c r="E12690" s="815">
        <v>1994</v>
      </c>
    </row>
    <row r="12691" spans="1:5">
      <c r="A12691" s="816">
        <f t="shared" si="825"/>
        <v>34603</v>
      </c>
      <c r="B12691" s="815">
        <f t="shared" si="826"/>
        <v>269</v>
      </c>
      <c r="C12691" s="815">
        <f t="shared" si="827"/>
        <v>97</v>
      </c>
      <c r="D12691" s="815">
        <f t="shared" si="828"/>
        <v>98</v>
      </c>
      <c r="E12691" s="815">
        <v>1994</v>
      </c>
    </row>
    <row r="12692" spans="1:5">
      <c r="A12692" s="816">
        <f t="shared" si="825"/>
        <v>34604</v>
      </c>
      <c r="B12692" s="815">
        <f t="shared" si="826"/>
        <v>270</v>
      </c>
      <c r="C12692" s="815">
        <f t="shared" si="827"/>
        <v>96</v>
      </c>
      <c r="D12692" s="815">
        <f t="shared" si="828"/>
        <v>97</v>
      </c>
      <c r="E12692" s="815">
        <v>1994</v>
      </c>
    </row>
    <row r="12693" spans="1:5">
      <c r="A12693" s="816">
        <f t="shared" si="825"/>
        <v>34605</v>
      </c>
      <c r="B12693" s="815">
        <f t="shared" si="826"/>
        <v>271</v>
      </c>
      <c r="C12693" s="815">
        <f t="shared" si="827"/>
        <v>95</v>
      </c>
      <c r="D12693" s="815">
        <f t="shared" si="828"/>
        <v>96</v>
      </c>
      <c r="E12693" s="815">
        <v>1994</v>
      </c>
    </row>
    <row r="12694" spans="1:5">
      <c r="A12694" s="816">
        <f t="shared" si="825"/>
        <v>34606</v>
      </c>
      <c r="B12694" s="815">
        <f t="shared" si="826"/>
        <v>272</v>
      </c>
      <c r="C12694" s="815">
        <f t="shared" si="827"/>
        <v>94</v>
      </c>
      <c r="D12694" s="815">
        <f t="shared" si="828"/>
        <v>95</v>
      </c>
      <c r="E12694" s="815">
        <v>1994</v>
      </c>
    </row>
    <row r="12695" spans="1:5">
      <c r="A12695" s="816">
        <f t="shared" si="825"/>
        <v>34607</v>
      </c>
      <c r="B12695" s="815">
        <f t="shared" si="826"/>
        <v>273</v>
      </c>
      <c r="C12695" s="815">
        <f t="shared" si="827"/>
        <v>93</v>
      </c>
      <c r="D12695" s="815">
        <f t="shared" si="828"/>
        <v>94</v>
      </c>
      <c r="E12695" s="815">
        <v>1994</v>
      </c>
    </row>
    <row r="12696" spans="1:5">
      <c r="A12696" s="816">
        <f t="shared" si="825"/>
        <v>34608</v>
      </c>
      <c r="B12696" s="815">
        <f t="shared" si="826"/>
        <v>274</v>
      </c>
      <c r="C12696" s="815">
        <f t="shared" si="827"/>
        <v>92</v>
      </c>
      <c r="D12696" s="815">
        <f t="shared" si="828"/>
        <v>93</v>
      </c>
      <c r="E12696" s="815">
        <v>1994</v>
      </c>
    </row>
    <row r="12697" spans="1:5">
      <c r="A12697" s="816">
        <f t="shared" si="825"/>
        <v>34609</v>
      </c>
      <c r="B12697" s="815">
        <f t="shared" si="826"/>
        <v>275</v>
      </c>
      <c r="C12697" s="815">
        <f t="shared" si="827"/>
        <v>91</v>
      </c>
      <c r="D12697" s="815">
        <f t="shared" si="828"/>
        <v>92</v>
      </c>
      <c r="E12697" s="815">
        <v>1994</v>
      </c>
    </row>
    <row r="12698" spans="1:5">
      <c r="A12698" s="816">
        <f t="shared" si="825"/>
        <v>34610</v>
      </c>
      <c r="B12698" s="815">
        <f t="shared" si="826"/>
        <v>276</v>
      </c>
      <c r="C12698" s="815">
        <f t="shared" si="827"/>
        <v>90</v>
      </c>
      <c r="D12698" s="815">
        <f t="shared" si="828"/>
        <v>91</v>
      </c>
      <c r="E12698" s="815">
        <v>1994</v>
      </c>
    </row>
    <row r="12699" spans="1:5">
      <c r="A12699" s="816">
        <f t="shared" si="825"/>
        <v>34611</v>
      </c>
      <c r="B12699" s="815">
        <f t="shared" si="826"/>
        <v>277</v>
      </c>
      <c r="C12699" s="815">
        <f t="shared" si="827"/>
        <v>89</v>
      </c>
      <c r="D12699" s="815">
        <f t="shared" si="828"/>
        <v>90</v>
      </c>
      <c r="E12699" s="815">
        <v>1994</v>
      </c>
    </row>
    <row r="12700" spans="1:5">
      <c r="A12700" s="816">
        <f t="shared" si="825"/>
        <v>34612</v>
      </c>
      <c r="B12700" s="815">
        <f t="shared" si="826"/>
        <v>278</v>
      </c>
      <c r="C12700" s="815">
        <f t="shared" si="827"/>
        <v>88</v>
      </c>
      <c r="D12700" s="815">
        <f t="shared" si="828"/>
        <v>89</v>
      </c>
      <c r="E12700" s="815">
        <v>1994</v>
      </c>
    </row>
    <row r="12701" spans="1:5">
      <c r="A12701" s="816">
        <f t="shared" si="825"/>
        <v>34613</v>
      </c>
      <c r="B12701" s="815">
        <f t="shared" si="826"/>
        <v>279</v>
      </c>
      <c r="C12701" s="815">
        <f t="shared" si="827"/>
        <v>87</v>
      </c>
      <c r="D12701" s="815">
        <f t="shared" si="828"/>
        <v>88</v>
      </c>
      <c r="E12701" s="815">
        <v>1994</v>
      </c>
    </row>
    <row r="12702" spans="1:5">
      <c r="A12702" s="816">
        <f t="shared" si="825"/>
        <v>34614</v>
      </c>
      <c r="B12702" s="815">
        <f t="shared" si="826"/>
        <v>280</v>
      </c>
      <c r="C12702" s="815">
        <f t="shared" si="827"/>
        <v>86</v>
      </c>
      <c r="D12702" s="815">
        <f t="shared" si="828"/>
        <v>87</v>
      </c>
      <c r="E12702" s="815">
        <v>1994</v>
      </c>
    </row>
    <row r="12703" spans="1:5">
      <c r="A12703" s="816">
        <f t="shared" si="825"/>
        <v>34615</v>
      </c>
      <c r="B12703" s="815">
        <f t="shared" si="826"/>
        <v>281</v>
      </c>
      <c r="C12703" s="815">
        <f t="shared" si="827"/>
        <v>85</v>
      </c>
      <c r="D12703" s="815">
        <f t="shared" si="828"/>
        <v>86</v>
      </c>
      <c r="E12703" s="815">
        <v>1994</v>
      </c>
    </row>
    <row r="12704" spans="1:5">
      <c r="A12704" s="816">
        <f t="shared" si="825"/>
        <v>34616</v>
      </c>
      <c r="B12704" s="815">
        <f t="shared" si="826"/>
        <v>282</v>
      </c>
      <c r="C12704" s="815">
        <f t="shared" si="827"/>
        <v>84</v>
      </c>
      <c r="D12704" s="815">
        <f t="shared" si="828"/>
        <v>85</v>
      </c>
      <c r="E12704" s="815">
        <v>1994</v>
      </c>
    </row>
    <row r="12705" spans="1:5">
      <c r="A12705" s="816">
        <f t="shared" si="825"/>
        <v>34617</v>
      </c>
      <c r="B12705" s="815">
        <f t="shared" si="826"/>
        <v>283</v>
      </c>
      <c r="C12705" s="815">
        <f t="shared" si="827"/>
        <v>83</v>
      </c>
      <c r="D12705" s="815">
        <f t="shared" si="828"/>
        <v>84</v>
      </c>
      <c r="E12705" s="815">
        <v>1994</v>
      </c>
    </row>
    <row r="12706" spans="1:5">
      <c r="A12706" s="816">
        <f t="shared" si="825"/>
        <v>34618</v>
      </c>
      <c r="B12706" s="815">
        <f t="shared" si="826"/>
        <v>284</v>
      </c>
      <c r="C12706" s="815">
        <f t="shared" si="827"/>
        <v>82</v>
      </c>
      <c r="D12706" s="815">
        <f t="shared" si="828"/>
        <v>83</v>
      </c>
      <c r="E12706" s="815">
        <v>1994</v>
      </c>
    </row>
    <row r="12707" spans="1:5">
      <c r="A12707" s="816">
        <f t="shared" si="825"/>
        <v>34619</v>
      </c>
      <c r="B12707" s="815">
        <f t="shared" si="826"/>
        <v>285</v>
      </c>
      <c r="C12707" s="815">
        <f t="shared" si="827"/>
        <v>81</v>
      </c>
      <c r="D12707" s="815">
        <f t="shared" si="828"/>
        <v>82</v>
      </c>
      <c r="E12707" s="815">
        <v>1994</v>
      </c>
    </row>
    <row r="12708" spans="1:5">
      <c r="A12708" s="816">
        <f t="shared" si="825"/>
        <v>34620</v>
      </c>
      <c r="B12708" s="815">
        <f t="shared" si="826"/>
        <v>286</v>
      </c>
      <c r="C12708" s="815">
        <f t="shared" si="827"/>
        <v>80</v>
      </c>
      <c r="D12708" s="815">
        <f t="shared" si="828"/>
        <v>81</v>
      </c>
      <c r="E12708" s="815">
        <v>1994</v>
      </c>
    </row>
    <row r="12709" spans="1:5">
      <c r="A12709" s="816">
        <f t="shared" si="825"/>
        <v>34621</v>
      </c>
      <c r="B12709" s="815">
        <f t="shared" si="826"/>
        <v>287</v>
      </c>
      <c r="C12709" s="815">
        <f t="shared" si="827"/>
        <v>79</v>
      </c>
      <c r="D12709" s="815">
        <f t="shared" si="828"/>
        <v>80</v>
      </c>
      <c r="E12709" s="815">
        <v>1994</v>
      </c>
    </row>
    <row r="12710" spans="1:5">
      <c r="A12710" s="816">
        <f t="shared" si="825"/>
        <v>34622</v>
      </c>
      <c r="B12710" s="815">
        <f t="shared" si="826"/>
        <v>288</v>
      </c>
      <c r="C12710" s="815">
        <f t="shared" si="827"/>
        <v>78</v>
      </c>
      <c r="D12710" s="815">
        <f t="shared" si="828"/>
        <v>79</v>
      </c>
      <c r="E12710" s="815">
        <v>1994</v>
      </c>
    </row>
    <row r="12711" spans="1:5">
      <c r="A12711" s="816">
        <f t="shared" si="825"/>
        <v>34623</v>
      </c>
      <c r="B12711" s="815">
        <f t="shared" si="826"/>
        <v>289</v>
      </c>
      <c r="C12711" s="815">
        <f t="shared" si="827"/>
        <v>77</v>
      </c>
      <c r="D12711" s="815">
        <f t="shared" si="828"/>
        <v>78</v>
      </c>
      <c r="E12711" s="815">
        <v>1994</v>
      </c>
    </row>
    <row r="12712" spans="1:5">
      <c r="A12712" s="816">
        <f t="shared" si="825"/>
        <v>34624</v>
      </c>
      <c r="B12712" s="815">
        <f t="shared" si="826"/>
        <v>290</v>
      </c>
      <c r="C12712" s="815">
        <f t="shared" si="827"/>
        <v>76</v>
      </c>
      <c r="D12712" s="815">
        <f t="shared" si="828"/>
        <v>77</v>
      </c>
      <c r="E12712" s="815">
        <v>1994</v>
      </c>
    </row>
    <row r="12713" spans="1:5">
      <c r="A12713" s="816">
        <f t="shared" si="825"/>
        <v>34625</v>
      </c>
      <c r="B12713" s="815">
        <f t="shared" si="826"/>
        <v>291</v>
      </c>
      <c r="C12713" s="815">
        <f t="shared" si="827"/>
        <v>75</v>
      </c>
      <c r="D12713" s="815">
        <f t="shared" si="828"/>
        <v>76</v>
      </c>
      <c r="E12713" s="815">
        <v>1994</v>
      </c>
    </row>
    <row r="12714" spans="1:5">
      <c r="A12714" s="816">
        <f t="shared" si="825"/>
        <v>34626</v>
      </c>
      <c r="B12714" s="815">
        <f t="shared" si="826"/>
        <v>292</v>
      </c>
      <c r="C12714" s="815">
        <f t="shared" si="827"/>
        <v>74</v>
      </c>
      <c r="D12714" s="815">
        <f t="shared" si="828"/>
        <v>75</v>
      </c>
      <c r="E12714" s="815">
        <v>1994</v>
      </c>
    </row>
    <row r="12715" spans="1:5">
      <c r="A12715" s="816">
        <f t="shared" si="825"/>
        <v>34627</v>
      </c>
      <c r="B12715" s="815">
        <f t="shared" si="826"/>
        <v>293</v>
      </c>
      <c r="C12715" s="815">
        <f t="shared" si="827"/>
        <v>73</v>
      </c>
      <c r="D12715" s="815">
        <f t="shared" si="828"/>
        <v>74</v>
      </c>
      <c r="E12715" s="815">
        <v>1994</v>
      </c>
    </row>
    <row r="12716" spans="1:5">
      <c r="A12716" s="816">
        <f t="shared" si="825"/>
        <v>34628</v>
      </c>
      <c r="B12716" s="815">
        <f t="shared" si="826"/>
        <v>294</v>
      </c>
      <c r="C12716" s="815">
        <f t="shared" si="827"/>
        <v>72</v>
      </c>
      <c r="D12716" s="815">
        <f t="shared" si="828"/>
        <v>73</v>
      </c>
      <c r="E12716" s="815">
        <v>1994</v>
      </c>
    </row>
    <row r="12717" spans="1:5">
      <c r="A12717" s="816">
        <f t="shared" si="825"/>
        <v>34629</v>
      </c>
      <c r="B12717" s="815">
        <f t="shared" si="826"/>
        <v>295</v>
      </c>
      <c r="C12717" s="815">
        <f t="shared" si="827"/>
        <v>71</v>
      </c>
      <c r="D12717" s="815">
        <f t="shared" si="828"/>
        <v>72</v>
      </c>
      <c r="E12717" s="815">
        <v>1994</v>
      </c>
    </row>
    <row r="12718" spans="1:5">
      <c r="A12718" s="816">
        <f t="shared" si="825"/>
        <v>34630</v>
      </c>
      <c r="B12718" s="815">
        <f t="shared" si="826"/>
        <v>296</v>
      </c>
      <c r="C12718" s="815">
        <f t="shared" si="827"/>
        <v>70</v>
      </c>
      <c r="D12718" s="815">
        <f t="shared" si="828"/>
        <v>71</v>
      </c>
      <c r="E12718" s="815">
        <v>1994</v>
      </c>
    </row>
    <row r="12719" spans="1:5">
      <c r="A12719" s="816">
        <f t="shared" si="825"/>
        <v>34631</v>
      </c>
      <c r="B12719" s="815">
        <f t="shared" si="826"/>
        <v>297</v>
      </c>
      <c r="C12719" s="815">
        <f t="shared" si="827"/>
        <v>69</v>
      </c>
      <c r="D12719" s="815">
        <f t="shared" si="828"/>
        <v>70</v>
      </c>
      <c r="E12719" s="815">
        <v>1994</v>
      </c>
    </row>
    <row r="12720" spans="1:5">
      <c r="A12720" s="816">
        <f t="shared" si="825"/>
        <v>34632</v>
      </c>
      <c r="B12720" s="815">
        <f t="shared" si="826"/>
        <v>298</v>
      </c>
      <c r="C12720" s="815">
        <f t="shared" si="827"/>
        <v>68</v>
      </c>
      <c r="D12720" s="815">
        <f t="shared" si="828"/>
        <v>69</v>
      </c>
      <c r="E12720" s="815">
        <v>1994</v>
      </c>
    </row>
    <row r="12721" spans="1:5">
      <c r="A12721" s="816">
        <f t="shared" si="825"/>
        <v>34633</v>
      </c>
      <c r="B12721" s="815">
        <f t="shared" si="826"/>
        <v>299</v>
      </c>
      <c r="C12721" s="815">
        <f t="shared" si="827"/>
        <v>67</v>
      </c>
      <c r="D12721" s="815">
        <f t="shared" si="828"/>
        <v>68</v>
      </c>
      <c r="E12721" s="815">
        <v>1994</v>
      </c>
    </row>
    <row r="12722" spans="1:5">
      <c r="A12722" s="816">
        <f t="shared" si="825"/>
        <v>34634</v>
      </c>
      <c r="B12722" s="815">
        <f t="shared" si="826"/>
        <v>300</v>
      </c>
      <c r="C12722" s="815">
        <f t="shared" si="827"/>
        <v>66</v>
      </c>
      <c r="D12722" s="815">
        <f t="shared" si="828"/>
        <v>67</v>
      </c>
      <c r="E12722" s="815">
        <v>1994</v>
      </c>
    </row>
    <row r="12723" spans="1:5">
      <c r="A12723" s="816">
        <f t="shared" ref="A12723:A12786" si="829">A12722+1</f>
        <v>34635</v>
      </c>
      <c r="B12723" s="815">
        <f t="shared" si="826"/>
        <v>301</v>
      </c>
      <c r="C12723" s="815">
        <f t="shared" si="827"/>
        <v>65</v>
      </c>
      <c r="D12723" s="815">
        <f t="shared" si="828"/>
        <v>66</v>
      </c>
      <c r="E12723" s="815">
        <v>1994</v>
      </c>
    </row>
    <row r="12724" spans="1:5">
      <c r="A12724" s="816">
        <f t="shared" si="829"/>
        <v>34636</v>
      </c>
      <c r="B12724" s="815">
        <f t="shared" si="826"/>
        <v>302</v>
      </c>
      <c r="C12724" s="815">
        <f t="shared" si="827"/>
        <v>64</v>
      </c>
      <c r="D12724" s="815">
        <f t="shared" si="828"/>
        <v>65</v>
      </c>
      <c r="E12724" s="815">
        <v>1994</v>
      </c>
    </row>
    <row r="12725" spans="1:5">
      <c r="A12725" s="816">
        <f t="shared" si="829"/>
        <v>34637</v>
      </c>
      <c r="B12725" s="815">
        <f t="shared" si="826"/>
        <v>303</v>
      </c>
      <c r="C12725" s="815">
        <f t="shared" si="827"/>
        <v>63</v>
      </c>
      <c r="D12725" s="815">
        <f t="shared" si="828"/>
        <v>64</v>
      </c>
      <c r="E12725" s="815">
        <v>1994</v>
      </c>
    </row>
    <row r="12726" spans="1:5">
      <c r="A12726" s="816">
        <f t="shared" si="829"/>
        <v>34638</v>
      </c>
      <c r="B12726" s="815">
        <f t="shared" si="826"/>
        <v>304</v>
      </c>
      <c r="C12726" s="815">
        <f t="shared" si="827"/>
        <v>62</v>
      </c>
      <c r="D12726" s="815">
        <f t="shared" si="828"/>
        <v>63</v>
      </c>
      <c r="E12726" s="815">
        <v>1994</v>
      </c>
    </row>
    <row r="12727" spans="1:5">
      <c r="A12727" s="816">
        <f t="shared" si="829"/>
        <v>34639</v>
      </c>
      <c r="B12727" s="815">
        <f t="shared" si="826"/>
        <v>305</v>
      </c>
      <c r="C12727" s="815">
        <f t="shared" si="827"/>
        <v>61</v>
      </c>
      <c r="D12727" s="815">
        <f t="shared" si="828"/>
        <v>62</v>
      </c>
      <c r="E12727" s="815">
        <v>1994</v>
      </c>
    </row>
    <row r="12728" spans="1:5">
      <c r="A12728" s="816">
        <f t="shared" si="829"/>
        <v>34640</v>
      </c>
      <c r="B12728" s="815">
        <f t="shared" si="826"/>
        <v>306</v>
      </c>
      <c r="C12728" s="815">
        <f t="shared" si="827"/>
        <v>60</v>
      </c>
      <c r="D12728" s="815">
        <f t="shared" si="828"/>
        <v>61</v>
      </c>
      <c r="E12728" s="815">
        <v>1994</v>
      </c>
    </row>
    <row r="12729" spans="1:5">
      <c r="A12729" s="816">
        <f t="shared" si="829"/>
        <v>34641</v>
      </c>
      <c r="B12729" s="815">
        <f t="shared" si="826"/>
        <v>307</v>
      </c>
      <c r="C12729" s="815">
        <f t="shared" si="827"/>
        <v>59</v>
      </c>
      <c r="D12729" s="815">
        <f t="shared" si="828"/>
        <v>60</v>
      </c>
      <c r="E12729" s="815">
        <v>1994</v>
      </c>
    </row>
    <row r="12730" spans="1:5">
      <c r="A12730" s="816">
        <f t="shared" si="829"/>
        <v>34642</v>
      </c>
      <c r="B12730" s="815">
        <f t="shared" si="826"/>
        <v>308</v>
      </c>
      <c r="C12730" s="815">
        <f t="shared" si="827"/>
        <v>58</v>
      </c>
      <c r="D12730" s="815">
        <f t="shared" si="828"/>
        <v>59</v>
      </c>
      <c r="E12730" s="815">
        <v>1994</v>
      </c>
    </row>
    <row r="12731" spans="1:5">
      <c r="A12731" s="816">
        <f t="shared" si="829"/>
        <v>34643</v>
      </c>
      <c r="B12731" s="815">
        <f t="shared" si="826"/>
        <v>309</v>
      </c>
      <c r="C12731" s="815">
        <f t="shared" si="827"/>
        <v>57</v>
      </c>
      <c r="D12731" s="815">
        <f t="shared" si="828"/>
        <v>58</v>
      </c>
      <c r="E12731" s="815">
        <v>1994</v>
      </c>
    </row>
    <row r="12732" spans="1:5">
      <c r="A12732" s="816">
        <f t="shared" si="829"/>
        <v>34644</v>
      </c>
      <c r="B12732" s="815">
        <f t="shared" si="826"/>
        <v>310</v>
      </c>
      <c r="C12732" s="815">
        <f t="shared" si="827"/>
        <v>56</v>
      </c>
      <c r="D12732" s="815">
        <f t="shared" si="828"/>
        <v>57</v>
      </c>
      <c r="E12732" s="815">
        <v>1994</v>
      </c>
    </row>
    <row r="12733" spans="1:5">
      <c r="A12733" s="816">
        <f t="shared" si="829"/>
        <v>34645</v>
      </c>
      <c r="B12733" s="815">
        <f t="shared" si="826"/>
        <v>311</v>
      </c>
      <c r="C12733" s="815">
        <f t="shared" si="827"/>
        <v>55</v>
      </c>
      <c r="D12733" s="815">
        <f t="shared" si="828"/>
        <v>56</v>
      </c>
      <c r="E12733" s="815">
        <v>1994</v>
      </c>
    </row>
    <row r="12734" spans="1:5">
      <c r="A12734" s="816">
        <f t="shared" si="829"/>
        <v>34646</v>
      </c>
      <c r="B12734" s="815">
        <f t="shared" si="826"/>
        <v>312</v>
      </c>
      <c r="C12734" s="815">
        <f t="shared" si="827"/>
        <v>54</v>
      </c>
      <c r="D12734" s="815">
        <f t="shared" si="828"/>
        <v>55</v>
      </c>
      <c r="E12734" s="815">
        <v>1994</v>
      </c>
    </row>
    <row r="12735" spans="1:5">
      <c r="A12735" s="816">
        <f t="shared" si="829"/>
        <v>34647</v>
      </c>
      <c r="B12735" s="815">
        <f t="shared" si="826"/>
        <v>313</v>
      </c>
      <c r="C12735" s="815">
        <f t="shared" si="827"/>
        <v>53</v>
      </c>
      <c r="D12735" s="815">
        <f t="shared" si="828"/>
        <v>54</v>
      </c>
      <c r="E12735" s="815">
        <v>1994</v>
      </c>
    </row>
    <row r="12736" spans="1:5">
      <c r="A12736" s="816">
        <f t="shared" si="829"/>
        <v>34648</v>
      </c>
      <c r="B12736" s="815">
        <f t="shared" si="826"/>
        <v>314</v>
      </c>
      <c r="C12736" s="815">
        <f t="shared" si="827"/>
        <v>52</v>
      </c>
      <c r="D12736" s="815">
        <f t="shared" si="828"/>
        <v>53</v>
      </c>
      <c r="E12736" s="815">
        <v>1994</v>
      </c>
    </row>
    <row r="12737" spans="1:5">
      <c r="A12737" s="816">
        <f t="shared" si="829"/>
        <v>34649</v>
      </c>
      <c r="B12737" s="815">
        <f t="shared" si="826"/>
        <v>315</v>
      </c>
      <c r="C12737" s="815">
        <f t="shared" si="827"/>
        <v>51</v>
      </c>
      <c r="D12737" s="815">
        <f t="shared" si="828"/>
        <v>52</v>
      </c>
      <c r="E12737" s="815">
        <v>1994</v>
      </c>
    </row>
    <row r="12738" spans="1:5">
      <c r="A12738" s="816">
        <f t="shared" si="829"/>
        <v>34650</v>
      </c>
      <c r="B12738" s="815">
        <f t="shared" si="826"/>
        <v>316</v>
      </c>
      <c r="C12738" s="815">
        <f t="shared" si="827"/>
        <v>50</v>
      </c>
      <c r="D12738" s="815">
        <f t="shared" si="828"/>
        <v>51</v>
      </c>
      <c r="E12738" s="815">
        <v>1994</v>
      </c>
    </row>
    <row r="12739" spans="1:5">
      <c r="A12739" s="816">
        <f t="shared" si="829"/>
        <v>34651</v>
      </c>
      <c r="B12739" s="815">
        <f t="shared" si="826"/>
        <v>317</v>
      </c>
      <c r="C12739" s="815">
        <f t="shared" si="827"/>
        <v>49</v>
      </c>
      <c r="D12739" s="815">
        <f t="shared" si="828"/>
        <v>50</v>
      </c>
      <c r="E12739" s="815">
        <v>1994</v>
      </c>
    </row>
    <row r="12740" spans="1:5">
      <c r="A12740" s="816">
        <f t="shared" si="829"/>
        <v>34652</v>
      </c>
      <c r="B12740" s="815">
        <f t="shared" si="826"/>
        <v>318</v>
      </c>
      <c r="C12740" s="815">
        <f t="shared" si="827"/>
        <v>48</v>
      </c>
      <c r="D12740" s="815">
        <f t="shared" si="828"/>
        <v>49</v>
      </c>
      <c r="E12740" s="815">
        <v>1994</v>
      </c>
    </row>
    <row r="12741" spans="1:5">
      <c r="A12741" s="816">
        <f t="shared" si="829"/>
        <v>34653</v>
      </c>
      <c r="B12741" s="815">
        <f t="shared" si="826"/>
        <v>319</v>
      </c>
      <c r="C12741" s="815">
        <f t="shared" si="827"/>
        <v>47</v>
      </c>
      <c r="D12741" s="815">
        <f t="shared" si="828"/>
        <v>48</v>
      </c>
      <c r="E12741" s="815">
        <v>1994</v>
      </c>
    </row>
    <row r="12742" spans="1:5">
      <c r="A12742" s="816">
        <f t="shared" si="829"/>
        <v>34654</v>
      </c>
      <c r="B12742" s="815">
        <f t="shared" si="826"/>
        <v>320</v>
      </c>
      <c r="C12742" s="815">
        <f t="shared" si="827"/>
        <v>46</v>
      </c>
      <c r="D12742" s="815">
        <f t="shared" si="828"/>
        <v>47</v>
      </c>
      <c r="E12742" s="815">
        <v>1994</v>
      </c>
    </row>
    <row r="12743" spans="1:5">
      <c r="A12743" s="816">
        <f t="shared" si="829"/>
        <v>34655</v>
      </c>
      <c r="B12743" s="815">
        <f t="shared" si="826"/>
        <v>321</v>
      </c>
      <c r="C12743" s="815">
        <f t="shared" si="827"/>
        <v>45</v>
      </c>
      <c r="D12743" s="815">
        <f t="shared" si="828"/>
        <v>46</v>
      </c>
      <c r="E12743" s="815">
        <v>1994</v>
      </c>
    </row>
    <row r="12744" spans="1:5">
      <c r="A12744" s="816">
        <f t="shared" si="829"/>
        <v>34656</v>
      </c>
      <c r="B12744" s="815">
        <f t="shared" si="826"/>
        <v>322</v>
      </c>
      <c r="C12744" s="815">
        <f t="shared" si="827"/>
        <v>44</v>
      </c>
      <c r="D12744" s="815">
        <f t="shared" si="828"/>
        <v>45</v>
      </c>
      <c r="E12744" s="815">
        <v>1994</v>
      </c>
    </row>
    <row r="12745" spans="1:5">
      <c r="A12745" s="816">
        <f t="shared" si="829"/>
        <v>34657</v>
      </c>
      <c r="B12745" s="815">
        <f t="shared" ref="B12745:B12787" si="830">B12744+1</f>
        <v>323</v>
      </c>
      <c r="C12745" s="815">
        <f t="shared" ref="C12745:C12787" si="831">C12744-1</f>
        <v>43</v>
      </c>
      <c r="D12745" s="815">
        <f t="shared" ref="D12745:D12788" si="832">D12744-1</f>
        <v>44</v>
      </c>
      <c r="E12745" s="815">
        <v>1994</v>
      </c>
    </row>
    <row r="12746" spans="1:5">
      <c r="A12746" s="816">
        <f t="shared" si="829"/>
        <v>34658</v>
      </c>
      <c r="B12746" s="815">
        <f t="shared" si="830"/>
        <v>324</v>
      </c>
      <c r="C12746" s="815">
        <f t="shared" si="831"/>
        <v>42</v>
      </c>
      <c r="D12746" s="815">
        <f t="shared" si="832"/>
        <v>43</v>
      </c>
      <c r="E12746" s="815">
        <v>1994</v>
      </c>
    </row>
    <row r="12747" spans="1:5">
      <c r="A12747" s="816">
        <f t="shared" si="829"/>
        <v>34659</v>
      </c>
      <c r="B12747" s="815">
        <f t="shared" si="830"/>
        <v>325</v>
      </c>
      <c r="C12747" s="815">
        <f t="shared" si="831"/>
        <v>41</v>
      </c>
      <c r="D12747" s="815">
        <f t="shared" si="832"/>
        <v>42</v>
      </c>
      <c r="E12747" s="815">
        <v>1994</v>
      </c>
    </row>
    <row r="12748" spans="1:5">
      <c r="A12748" s="816">
        <f t="shared" si="829"/>
        <v>34660</v>
      </c>
      <c r="B12748" s="815">
        <f t="shared" si="830"/>
        <v>326</v>
      </c>
      <c r="C12748" s="815">
        <f t="shared" si="831"/>
        <v>40</v>
      </c>
      <c r="D12748" s="815">
        <f t="shared" si="832"/>
        <v>41</v>
      </c>
      <c r="E12748" s="815">
        <v>1994</v>
      </c>
    </row>
    <row r="12749" spans="1:5">
      <c r="A12749" s="816">
        <f t="shared" si="829"/>
        <v>34661</v>
      </c>
      <c r="B12749" s="815">
        <f t="shared" si="830"/>
        <v>327</v>
      </c>
      <c r="C12749" s="815">
        <f t="shared" si="831"/>
        <v>39</v>
      </c>
      <c r="D12749" s="815">
        <f t="shared" si="832"/>
        <v>40</v>
      </c>
      <c r="E12749" s="815">
        <v>1994</v>
      </c>
    </row>
    <row r="12750" spans="1:5">
      <c r="A12750" s="816">
        <f t="shared" si="829"/>
        <v>34662</v>
      </c>
      <c r="B12750" s="815">
        <f t="shared" si="830"/>
        <v>328</v>
      </c>
      <c r="C12750" s="815">
        <f t="shared" si="831"/>
        <v>38</v>
      </c>
      <c r="D12750" s="815">
        <f t="shared" si="832"/>
        <v>39</v>
      </c>
      <c r="E12750" s="815">
        <v>1994</v>
      </c>
    </row>
    <row r="12751" spans="1:5">
      <c r="A12751" s="816">
        <f t="shared" si="829"/>
        <v>34663</v>
      </c>
      <c r="B12751" s="815">
        <f t="shared" si="830"/>
        <v>329</v>
      </c>
      <c r="C12751" s="815">
        <f t="shared" si="831"/>
        <v>37</v>
      </c>
      <c r="D12751" s="815">
        <f t="shared" si="832"/>
        <v>38</v>
      </c>
      <c r="E12751" s="815">
        <v>1994</v>
      </c>
    </row>
    <row r="12752" spans="1:5">
      <c r="A12752" s="816">
        <f t="shared" si="829"/>
        <v>34664</v>
      </c>
      <c r="B12752" s="815">
        <f t="shared" si="830"/>
        <v>330</v>
      </c>
      <c r="C12752" s="815">
        <f t="shared" si="831"/>
        <v>36</v>
      </c>
      <c r="D12752" s="815">
        <f t="shared" si="832"/>
        <v>37</v>
      </c>
      <c r="E12752" s="815">
        <v>1994</v>
      </c>
    </row>
    <row r="12753" spans="1:5">
      <c r="A12753" s="816">
        <f t="shared" si="829"/>
        <v>34665</v>
      </c>
      <c r="B12753" s="815">
        <f t="shared" si="830"/>
        <v>331</v>
      </c>
      <c r="C12753" s="815">
        <f t="shared" si="831"/>
        <v>35</v>
      </c>
      <c r="D12753" s="815">
        <f t="shared" si="832"/>
        <v>36</v>
      </c>
      <c r="E12753" s="815">
        <v>1994</v>
      </c>
    </row>
    <row r="12754" spans="1:5">
      <c r="A12754" s="816">
        <f t="shared" si="829"/>
        <v>34666</v>
      </c>
      <c r="B12754" s="815">
        <f t="shared" si="830"/>
        <v>332</v>
      </c>
      <c r="C12754" s="815">
        <f t="shared" si="831"/>
        <v>34</v>
      </c>
      <c r="D12754" s="815">
        <f t="shared" si="832"/>
        <v>35</v>
      </c>
      <c r="E12754" s="815">
        <v>1994</v>
      </c>
    </row>
    <row r="12755" spans="1:5">
      <c r="A12755" s="816">
        <f t="shared" si="829"/>
        <v>34667</v>
      </c>
      <c r="B12755" s="815">
        <f t="shared" si="830"/>
        <v>333</v>
      </c>
      <c r="C12755" s="815">
        <f t="shared" si="831"/>
        <v>33</v>
      </c>
      <c r="D12755" s="815">
        <f t="shared" si="832"/>
        <v>34</v>
      </c>
      <c r="E12755" s="815">
        <v>1994</v>
      </c>
    </row>
    <row r="12756" spans="1:5">
      <c r="A12756" s="816">
        <f t="shared" si="829"/>
        <v>34668</v>
      </c>
      <c r="B12756" s="815">
        <f t="shared" si="830"/>
        <v>334</v>
      </c>
      <c r="C12756" s="815">
        <f t="shared" si="831"/>
        <v>32</v>
      </c>
      <c r="D12756" s="815">
        <f t="shared" si="832"/>
        <v>33</v>
      </c>
      <c r="E12756" s="815">
        <v>1994</v>
      </c>
    </row>
    <row r="12757" spans="1:5">
      <c r="A12757" s="816">
        <f t="shared" si="829"/>
        <v>34669</v>
      </c>
      <c r="B12757" s="815">
        <f t="shared" si="830"/>
        <v>335</v>
      </c>
      <c r="C12757" s="815">
        <f t="shared" si="831"/>
        <v>31</v>
      </c>
      <c r="D12757" s="815">
        <f t="shared" si="832"/>
        <v>32</v>
      </c>
      <c r="E12757" s="815">
        <v>1994</v>
      </c>
    </row>
    <row r="12758" spans="1:5">
      <c r="A12758" s="816">
        <f t="shared" si="829"/>
        <v>34670</v>
      </c>
      <c r="B12758" s="815">
        <f t="shared" si="830"/>
        <v>336</v>
      </c>
      <c r="C12758" s="815">
        <f t="shared" si="831"/>
        <v>30</v>
      </c>
      <c r="D12758" s="815">
        <f t="shared" si="832"/>
        <v>31</v>
      </c>
      <c r="E12758" s="815">
        <v>1994</v>
      </c>
    </row>
    <row r="12759" spans="1:5">
      <c r="A12759" s="816">
        <f t="shared" si="829"/>
        <v>34671</v>
      </c>
      <c r="B12759" s="815">
        <f t="shared" si="830"/>
        <v>337</v>
      </c>
      <c r="C12759" s="815">
        <f t="shared" si="831"/>
        <v>29</v>
      </c>
      <c r="D12759" s="815">
        <f t="shared" si="832"/>
        <v>30</v>
      </c>
      <c r="E12759" s="815">
        <v>1994</v>
      </c>
    </row>
    <row r="12760" spans="1:5">
      <c r="A12760" s="816">
        <f t="shared" si="829"/>
        <v>34672</v>
      </c>
      <c r="B12760" s="815">
        <f t="shared" si="830"/>
        <v>338</v>
      </c>
      <c r="C12760" s="815">
        <f t="shared" si="831"/>
        <v>28</v>
      </c>
      <c r="D12760" s="815">
        <f t="shared" si="832"/>
        <v>29</v>
      </c>
      <c r="E12760" s="815">
        <v>1994</v>
      </c>
    </row>
    <row r="12761" spans="1:5">
      <c r="A12761" s="816">
        <f t="shared" si="829"/>
        <v>34673</v>
      </c>
      <c r="B12761" s="815">
        <f t="shared" si="830"/>
        <v>339</v>
      </c>
      <c r="C12761" s="815">
        <f t="shared" si="831"/>
        <v>27</v>
      </c>
      <c r="D12761" s="815">
        <f t="shared" si="832"/>
        <v>28</v>
      </c>
      <c r="E12761" s="815">
        <v>1994</v>
      </c>
    </row>
    <row r="12762" spans="1:5">
      <c r="A12762" s="816">
        <f t="shared" si="829"/>
        <v>34674</v>
      </c>
      <c r="B12762" s="815">
        <f t="shared" si="830"/>
        <v>340</v>
      </c>
      <c r="C12762" s="815">
        <f t="shared" si="831"/>
        <v>26</v>
      </c>
      <c r="D12762" s="815">
        <f t="shared" si="832"/>
        <v>27</v>
      </c>
      <c r="E12762" s="815">
        <v>1994</v>
      </c>
    </row>
    <row r="12763" spans="1:5">
      <c r="A12763" s="816">
        <f t="shared" si="829"/>
        <v>34675</v>
      </c>
      <c r="B12763" s="815">
        <f t="shared" si="830"/>
        <v>341</v>
      </c>
      <c r="C12763" s="815">
        <f t="shared" si="831"/>
        <v>25</v>
      </c>
      <c r="D12763" s="815">
        <f t="shared" si="832"/>
        <v>26</v>
      </c>
      <c r="E12763" s="815">
        <v>1994</v>
      </c>
    </row>
    <row r="12764" spans="1:5">
      <c r="A12764" s="816">
        <f t="shared" si="829"/>
        <v>34676</v>
      </c>
      <c r="B12764" s="815">
        <f t="shared" si="830"/>
        <v>342</v>
      </c>
      <c r="C12764" s="815">
        <f t="shared" si="831"/>
        <v>24</v>
      </c>
      <c r="D12764" s="815">
        <f t="shared" si="832"/>
        <v>25</v>
      </c>
      <c r="E12764" s="815">
        <v>1994</v>
      </c>
    </row>
    <row r="12765" spans="1:5">
      <c r="A12765" s="816">
        <f t="shared" si="829"/>
        <v>34677</v>
      </c>
      <c r="B12765" s="815">
        <f t="shared" si="830"/>
        <v>343</v>
      </c>
      <c r="C12765" s="815">
        <f t="shared" si="831"/>
        <v>23</v>
      </c>
      <c r="D12765" s="815">
        <f t="shared" si="832"/>
        <v>24</v>
      </c>
      <c r="E12765" s="815">
        <v>1994</v>
      </c>
    </row>
    <row r="12766" spans="1:5">
      <c r="A12766" s="816">
        <f t="shared" si="829"/>
        <v>34678</v>
      </c>
      <c r="B12766" s="815">
        <f t="shared" si="830"/>
        <v>344</v>
      </c>
      <c r="C12766" s="815">
        <f t="shared" si="831"/>
        <v>22</v>
      </c>
      <c r="D12766" s="815">
        <f t="shared" si="832"/>
        <v>23</v>
      </c>
      <c r="E12766" s="815">
        <v>1994</v>
      </c>
    </row>
    <row r="12767" spans="1:5">
      <c r="A12767" s="816">
        <f t="shared" si="829"/>
        <v>34679</v>
      </c>
      <c r="B12767" s="815">
        <f t="shared" si="830"/>
        <v>345</v>
      </c>
      <c r="C12767" s="815">
        <f t="shared" si="831"/>
        <v>21</v>
      </c>
      <c r="D12767" s="815">
        <f t="shared" si="832"/>
        <v>22</v>
      </c>
      <c r="E12767" s="815">
        <v>1994</v>
      </c>
    </row>
    <row r="12768" spans="1:5">
      <c r="A12768" s="816">
        <f t="shared" si="829"/>
        <v>34680</v>
      </c>
      <c r="B12768" s="815">
        <f t="shared" si="830"/>
        <v>346</v>
      </c>
      <c r="C12768" s="815">
        <f t="shared" si="831"/>
        <v>20</v>
      </c>
      <c r="D12768" s="815">
        <f t="shared" si="832"/>
        <v>21</v>
      </c>
      <c r="E12768" s="815">
        <v>1994</v>
      </c>
    </row>
    <row r="12769" spans="1:5">
      <c r="A12769" s="816">
        <f t="shared" si="829"/>
        <v>34681</v>
      </c>
      <c r="B12769" s="815">
        <f t="shared" si="830"/>
        <v>347</v>
      </c>
      <c r="C12769" s="815">
        <f t="shared" si="831"/>
        <v>19</v>
      </c>
      <c r="D12769" s="815">
        <f t="shared" si="832"/>
        <v>20</v>
      </c>
      <c r="E12769" s="815">
        <v>1994</v>
      </c>
    </row>
    <row r="12770" spans="1:5">
      <c r="A12770" s="816">
        <f t="shared" si="829"/>
        <v>34682</v>
      </c>
      <c r="B12770" s="815">
        <f t="shared" si="830"/>
        <v>348</v>
      </c>
      <c r="C12770" s="815">
        <f t="shared" si="831"/>
        <v>18</v>
      </c>
      <c r="D12770" s="815">
        <f t="shared" si="832"/>
        <v>19</v>
      </c>
      <c r="E12770" s="815">
        <v>1994</v>
      </c>
    </row>
    <row r="12771" spans="1:5">
      <c r="A12771" s="816">
        <f t="shared" si="829"/>
        <v>34683</v>
      </c>
      <c r="B12771" s="815">
        <f t="shared" si="830"/>
        <v>349</v>
      </c>
      <c r="C12771" s="815">
        <f t="shared" si="831"/>
        <v>17</v>
      </c>
      <c r="D12771" s="815">
        <f t="shared" si="832"/>
        <v>18</v>
      </c>
      <c r="E12771" s="815">
        <v>1994</v>
      </c>
    </row>
    <row r="12772" spans="1:5">
      <c r="A12772" s="816">
        <f t="shared" si="829"/>
        <v>34684</v>
      </c>
      <c r="B12772" s="815">
        <f t="shared" si="830"/>
        <v>350</v>
      </c>
      <c r="C12772" s="815">
        <f t="shared" si="831"/>
        <v>16</v>
      </c>
      <c r="D12772" s="815">
        <f t="shared" si="832"/>
        <v>17</v>
      </c>
      <c r="E12772" s="815">
        <v>1994</v>
      </c>
    </row>
    <row r="12773" spans="1:5">
      <c r="A12773" s="816">
        <f t="shared" si="829"/>
        <v>34685</v>
      </c>
      <c r="B12773" s="815">
        <f t="shared" si="830"/>
        <v>351</v>
      </c>
      <c r="C12773" s="815">
        <f t="shared" si="831"/>
        <v>15</v>
      </c>
      <c r="D12773" s="815">
        <f t="shared" si="832"/>
        <v>16</v>
      </c>
      <c r="E12773" s="815">
        <v>1994</v>
      </c>
    </row>
    <row r="12774" spans="1:5">
      <c r="A12774" s="816">
        <f t="shared" si="829"/>
        <v>34686</v>
      </c>
      <c r="B12774" s="815">
        <f t="shared" si="830"/>
        <v>352</v>
      </c>
      <c r="C12774" s="815">
        <f t="shared" si="831"/>
        <v>14</v>
      </c>
      <c r="D12774" s="815">
        <f t="shared" si="832"/>
        <v>15</v>
      </c>
      <c r="E12774" s="815">
        <v>1994</v>
      </c>
    </row>
    <row r="12775" spans="1:5">
      <c r="A12775" s="816">
        <f t="shared" si="829"/>
        <v>34687</v>
      </c>
      <c r="B12775" s="815">
        <f t="shared" si="830"/>
        <v>353</v>
      </c>
      <c r="C12775" s="815">
        <f t="shared" si="831"/>
        <v>13</v>
      </c>
      <c r="D12775" s="815">
        <f t="shared" si="832"/>
        <v>14</v>
      </c>
      <c r="E12775" s="815">
        <v>1994</v>
      </c>
    </row>
    <row r="12776" spans="1:5">
      <c r="A12776" s="816">
        <f t="shared" si="829"/>
        <v>34688</v>
      </c>
      <c r="B12776" s="815">
        <f t="shared" si="830"/>
        <v>354</v>
      </c>
      <c r="C12776" s="815">
        <f t="shared" si="831"/>
        <v>12</v>
      </c>
      <c r="D12776" s="815">
        <f t="shared" si="832"/>
        <v>13</v>
      </c>
      <c r="E12776" s="815">
        <v>1994</v>
      </c>
    </row>
    <row r="12777" spans="1:5">
      <c r="A12777" s="816">
        <f t="shared" si="829"/>
        <v>34689</v>
      </c>
      <c r="B12777" s="815">
        <f t="shared" si="830"/>
        <v>355</v>
      </c>
      <c r="C12777" s="815">
        <f t="shared" si="831"/>
        <v>11</v>
      </c>
      <c r="D12777" s="815">
        <f t="shared" si="832"/>
        <v>12</v>
      </c>
      <c r="E12777" s="815">
        <v>1994</v>
      </c>
    </row>
    <row r="12778" spans="1:5">
      <c r="A12778" s="816">
        <f t="shared" si="829"/>
        <v>34690</v>
      </c>
      <c r="B12778" s="815">
        <f t="shared" si="830"/>
        <v>356</v>
      </c>
      <c r="C12778" s="815">
        <f t="shared" si="831"/>
        <v>10</v>
      </c>
      <c r="D12778" s="815">
        <f t="shared" si="832"/>
        <v>11</v>
      </c>
      <c r="E12778" s="815">
        <v>1994</v>
      </c>
    </row>
    <row r="12779" spans="1:5">
      <c r="A12779" s="816">
        <f t="shared" si="829"/>
        <v>34691</v>
      </c>
      <c r="B12779" s="815">
        <f t="shared" si="830"/>
        <v>357</v>
      </c>
      <c r="C12779" s="815">
        <f t="shared" si="831"/>
        <v>9</v>
      </c>
      <c r="D12779" s="815">
        <f t="shared" si="832"/>
        <v>10</v>
      </c>
      <c r="E12779" s="815">
        <v>1994</v>
      </c>
    </row>
    <row r="12780" spans="1:5">
      <c r="A12780" s="816">
        <f t="shared" si="829"/>
        <v>34692</v>
      </c>
      <c r="B12780" s="815">
        <f t="shared" si="830"/>
        <v>358</v>
      </c>
      <c r="C12780" s="815">
        <f t="shared" si="831"/>
        <v>8</v>
      </c>
      <c r="D12780" s="815">
        <f t="shared" si="832"/>
        <v>9</v>
      </c>
      <c r="E12780" s="815">
        <v>1994</v>
      </c>
    </row>
    <row r="12781" spans="1:5">
      <c r="A12781" s="816">
        <f t="shared" si="829"/>
        <v>34693</v>
      </c>
      <c r="B12781" s="815">
        <f t="shared" si="830"/>
        <v>359</v>
      </c>
      <c r="C12781" s="815">
        <f t="shared" si="831"/>
        <v>7</v>
      </c>
      <c r="D12781" s="815">
        <f t="shared" si="832"/>
        <v>8</v>
      </c>
      <c r="E12781" s="815">
        <v>1994</v>
      </c>
    </row>
    <row r="12782" spans="1:5">
      <c r="A12782" s="816">
        <f t="shared" si="829"/>
        <v>34694</v>
      </c>
      <c r="B12782" s="815">
        <f t="shared" si="830"/>
        <v>360</v>
      </c>
      <c r="C12782" s="815">
        <f t="shared" si="831"/>
        <v>6</v>
      </c>
      <c r="D12782" s="815">
        <f t="shared" si="832"/>
        <v>7</v>
      </c>
      <c r="E12782" s="815">
        <v>1994</v>
      </c>
    </row>
    <row r="12783" spans="1:5">
      <c r="A12783" s="816">
        <f t="shared" si="829"/>
        <v>34695</v>
      </c>
      <c r="B12783" s="815">
        <f t="shared" si="830"/>
        <v>361</v>
      </c>
      <c r="C12783" s="815">
        <f t="shared" si="831"/>
        <v>5</v>
      </c>
      <c r="D12783" s="815">
        <f t="shared" si="832"/>
        <v>6</v>
      </c>
      <c r="E12783" s="815">
        <v>1994</v>
      </c>
    </row>
    <row r="12784" spans="1:5">
      <c r="A12784" s="816">
        <f t="shared" si="829"/>
        <v>34696</v>
      </c>
      <c r="B12784" s="815">
        <f t="shared" si="830"/>
        <v>362</v>
      </c>
      <c r="C12784" s="815">
        <f t="shared" si="831"/>
        <v>4</v>
      </c>
      <c r="D12784" s="815">
        <f t="shared" si="832"/>
        <v>5</v>
      </c>
      <c r="E12784" s="815">
        <v>1994</v>
      </c>
    </row>
    <row r="12785" spans="1:5">
      <c r="A12785" s="816">
        <f t="shared" si="829"/>
        <v>34697</v>
      </c>
      <c r="B12785" s="815">
        <f t="shared" si="830"/>
        <v>363</v>
      </c>
      <c r="C12785" s="815">
        <f t="shared" si="831"/>
        <v>3</v>
      </c>
      <c r="D12785" s="815">
        <f t="shared" si="832"/>
        <v>4</v>
      </c>
      <c r="E12785" s="815">
        <v>1994</v>
      </c>
    </row>
    <row r="12786" spans="1:5">
      <c r="A12786" s="816">
        <f t="shared" si="829"/>
        <v>34698</v>
      </c>
      <c r="B12786" s="815">
        <f t="shared" si="830"/>
        <v>364</v>
      </c>
      <c r="C12786" s="815">
        <f t="shared" si="831"/>
        <v>2</v>
      </c>
      <c r="D12786" s="815">
        <f t="shared" si="832"/>
        <v>3</v>
      </c>
      <c r="E12786" s="815">
        <v>1994</v>
      </c>
    </row>
    <row r="12787" spans="1:5">
      <c r="A12787" s="816">
        <f t="shared" ref="A12787:A12850" si="833">A12786+1</f>
        <v>34699</v>
      </c>
      <c r="B12787" s="815">
        <f t="shared" si="830"/>
        <v>365</v>
      </c>
      <c r="C12787" s="815">
        <f t="shared" si="831"/>
        <v>1</v>
      </c>
      <c r="D12787" s="815">
        <f t="shared" si="832"/>
        <v>2</v>
      </c>
      <c r="E12787" s="815">
        <v>1994</v>
      </c>
    </row>
    <row r="12788" spans="1:5">
      <c r="A12788" s="816">
        <f t="shared" si="833"/>
        <v>34700</v>
      </c>
      <c r="B12788" s="815">
        <v>1</v>
      </c>
      <c r="C12788" s="815">
        <v>365</v>
      </c>
      <c r="D12788" s="815">
        <f t="shared" si="832"/>
        <v>1</v>
      </c>
      <c r="E12788" s="815">
        <v>1995</v>
      </c>
    </row>
    <row r="12789" spans="1:5">
      <c r="A12789" s="816">
        <f t="shared" si="833"/>
        <v>34701</v>
      </c>
      <c r="B12789" s="815">
        <f>B12788+1</f>
        <v>2</v>
      </c>
      <c r="C12789" s="815">
        <f>C12788-1</f>
        <v>364</v>
      </c>
      <c r="D12789" s="815">
        <v>365</v>
      </c>
      <c r="E12789" s="815">
        <v>1995</v>
      </c>
    </row>
    <row r="12790" spans="1:5">
      <c r="A12790" s="816">
        <f t="shared" si="833"/>
        <v>34702</v>
      </c>
      <c r="B12790" s="815">
        <f t="shared" ref="B12790:B12853" si="834">B12789+1</f>
        <v>3</v>
      </c>
      <c r="C12790" s="815">
        <f t="shared" ref="C12790:C12853" si="835">C12789-1</f>
        <v>363</v>
      </c>
      <c r="D12790" s="815">
        <f t="shared" ref="D12790:D12853" si="836">D12789-1</f>
        <v>364</v>
      </c>
      <c r="E12790" s="815">
        <v>1995</v>
      </c>
    </row>
    <row r="12791" spans="1:5">
      <c r="A12791" s="816">
        <f t="shared" si="833"/>
        <v>34703</v>
      </c>
      <c r="B12791" s="815">
        <f t="shared" si="834"/>
        <v>4</v>
      </c>
      <c r="C12791" s="815">
        <f t="shared" si="835"/>
        <v>362</v>
      </c>
      <c r="D12791" s="815">
        <f t="shared" si="836"/>
        <v>363</v>
      </c>
      <c r="E12791" s="815">
        <v>1995</v>
      </c>
    </row>
    <row r="12792" spans="1:5">
      <c r="A12792" s="816">
        <f t="shared" si="833"/>
        <v>34704</v>
      </c>
      <c r="B12792" s="815">
        <f t="shared" si="834"/>
        <v>5</v>
      </c>
      <c r="C12792" s="815">
        <f t="shared" si="835"/>
        <v>361</v>
      </c>
      <c r="D12792" s="815">
        <f t="shared" si="836"/>
        <v>362</v>
      </c>
      <c r="E12792" s="815">
        <v>1995</v>
      </c>
    </row>
    <row r="12793" spans="1:5">
      <c r="A12793" s="816">
        <f t="shared" si="833"/>
        <v>34705</v>
      </c>
      <c r="B12793" s="815">
        <f t="shared" si="834"/>
        <v>6</v>
      </c>
      <c r="C12793" s="815">
        <f t="shared" si="835"/>
        <v>360</v>
      </c>
      <c r="D12793" s="815">
        <f t="shared" si="836"/>
        <v>361</v>
      </c>
      <c r="E12793" s="815">
        <v>1995</v>
      </c>
    </row>
    <row r="12794" spans="1:5">
      <c r="A12794" s="816">
        <f t="shared" si="833"/>
        <v>34706</v>
      </c>
      <c r="B12794" s="815">
        <f t="shared" si="834"/>
        <v>7</v>
      </c>
      <c r="C12794" s="815">
        <f t="shared" si="835"/>
        <v>359</v>
      </c>
      <c r="D12794" s="815">
        <f t="shared" si="836"/>
        <v>360</v>
      </c>
      <c r="E12794" s="815">
        <v>1995</v>
      </c>
    </row>
    <row r="12795" spans="1:5">
      <c r="A12795" s="816">
        <f t="shared" si="833"/>
        <v>34707</v>
      </c>
      <c r="B12795" s="815">
        <f t="shared" si="834"/>
        <v>8</v>
      </c>
      <c r="C12795" s="815">
        <f t="shared" si="835"/>
        <v>358</v>
      </c>
      <c r="D12795" s="815">
        <f t="shared" si="836"/>
        <v>359</v>
      </c>
      <c r="E12795" s="815">
        <v>1995</v>
      </c>
    </row>
    <row r="12796" spans="1:5">
      <c r="A12796" s="816">
        <f t="shared" si="833"/>
        <v>34708</v>
      </c>
      <c r="B12796" s="815">
        <f t="shared" si="834"/>
        <v>9</v>
      </c>
      <c r="C12796" s="815">
        <f t="shared" si="835"/>
        <v>357</v>
      </c>
      <c r="D12796" s="815">
        <f t="shared" si="836"/>
        <v>358</v>
      </c>
      <c r="E12796" s="815">
        <v>1995</v>
      </c>
    </row>
    <row r="12797" spans="1:5">
      <c r="A12797" s="816">
        <f t="shared" si="833"/>
        <v>34709</v>
      </c>
      <c r="B12797" s="815">
        <f t="shared" si="834"/>
        <v>10</v>
      </c>
      <c r="C12797" s="815">
        <f t="shared" si="835"/>
        <v>356</v>
      </c>
      <c r="D12797" s="815">
        <f t="shared" si="836"/>
        <v>357</v>
      </c>
      <c r="E12797" s="815">
        <v>1995</v>
      </c>
    </row>
    <row r="12798" spans="1:5">
      <c r="A12798" s="816">
        <f t="shared" si="833"/>
        <v>34710</v>
      </c>
      <c r="B12798" s="815">
        <f t="shared" si="834"/>
        <v>11</v>
      </c>
      <c r="C12798" s="815">
        <f t="shared" si="835"/>
        <v>355</v>
      </c>
      <c r="D12798" s="815">
        <f t="shared" si="836"/>
        <v>356</v>
      </c>
      <c r="E12798" s="815">
        <v>1995</v>
      </c>
    </row>
    <row r="12799" spans="1:5">
      <c r="A12799" s="816">
        <f t="shared" si="833"/>
        <v>34711</v>
      </c>
      <c r="B12799" s="815">
        <f t="shared" si="834"/>
        <v>12</v>
      </c>
      <c r="C12799" s="815">
        <f t="shared" si="835"/>
        <v>354</v>
      </c>
      <c r="D12799" s="815">
        <f t="shared" si="836"/>
        <v>355</v>
      </c>
      <c r="E12799" s="815">
        <v>1995</v>
      </c>
    </row>
    <row r="12800" spans="1:5">
      <c r="A12800" s="816">
        <f t="shared" si="833"/>
        <v>34712</v>
      </c>
      <c r="B12800" s="815">
        <f t="shared" si="834"/>
        <v>13</v>
      </c>
      <c r="C12800" s="815">
        <f t="shared" si="835"/>
        <v>353</v>
      </c>
      <c r="D12800" s="815">
        <f t="shared" si="836"/>
        <v>354</v>
      </c>
      <c r="E12800" s="815">
        <v>1995</v>
      </c>
    </row>
    <row r="12801" spans="1:5">
      <c r="A12801" s="816">
        <f t="shared" si="833"/>
        <v>34713</v>
      </c>
      <c r="B12801" s="815">
        <f t="shared" si="834"/>
        <v>14</v>
      </c>
      <c r="C12801" s="815">
        <f t="shared" si="835"/>
        <v>352</v>
      </c>
      <c r="D12801" s="815">
        <f t="shared" si="836"/>
        <v>353</v>
      </c>
      <c r="E12801" s="815">
        <v>1995</v>
      </c>
    </row>
    <row r="12802" spans="1:5">
      <c r="A12802" s="816">
        <f t="shared" si="833"/>
        <v>34714</v>
      </c>
      <c r="B12802" s="815">
        <f t="shared" si="834"/>
        <v>15</v>
      </c>
      <c r="C12802" s="815">
        <f t="shared" si="835"/>
        <v>351</v>
      </c>
      <c r="D12802" s="815">
        <f t="shared" si="836"/>
        <v>352</v>
      </c>
      <c r="E12802" s="815">
        <v>1995</v>
      </c>
    </row>
    <row r="12803" spans="1:5">
      <c r="A12803" s="816">
        <f t="shared" si="833"/>
        <v>34715</v>
      </c>
      <c r="B12803" s="815">
        <f t="shared" si="834"/>
        <v>16</v>
      </c>
      <c r="C12803" s="815">
        <f t="shared" si="835"/>
        <v>350</v>
      </c>
      <c r="D12803" s="815">
        <f t="shared" si="836"/>
        <v>351</v>
      </c>
      <c r="E12803" s="815">
        <v>1995</v>
      </c>
    </row>
    <row r="12804" spans="1:5">
      <c r="A12804" s="816">
        <f t="shared" si="833"/>
        <v>34716</v>
      </c>
      <c r="B12804" s="815">
        <f t="shared" si="834"/>
        <v>17</v>
      </c>
      <c r="C12804" s="815">
        <f t="shared" si="835"/>
        <v>349</v>
      </c>
      <c r="D12804" s="815">
        <f t="shared" si="836"/>
        <v>350</v>
      </c>
      <c r="E12804" s="815">
        <v>1995</v>
      </c>
    </row>
    <row r="12805" spans="1:5">
      <c r="A12805" s="816">
        <f t="shared" si="833"/>
        <v>34717</v>
      </c>
      <c r="B12805" s="815">
        <f t="shared" si="834"/>
        <v>18</v>
      </c>
      <c r="C12805" s="815">
        <f t="shared" si="835"/>
        <v>348</v>
      </c>
      <c r="D12805" s="815">
        <f t="shared" si="836"/>
        <v>349</v>
      </c>
      <c r="E12805" s="815">
        <v>1995</v>
      </c>
    </row>
    <row r="12806" spans="1:5">
      <c r="A12806" s="816">
        <f t="shared" si="833"/>
        <v>34718</v>
      </c>
      <c r="B12806" s="815">
        <f t="shared" si="834"/>
        <v>19</v>
      </c>
      <c r="C12806" s="815">
        <f t="shared" si="835"/>
        <v>347</v>
      </c>
      <c r="D12806" s="815">
        <f t="shared" si="836"/>
        <v>348</v>
      </c>
      <c r="E12806" s="815">
        <v>1995</v>
      </c>
    </row>
    <row r="12807" spans="1:5">
      <c r="A12807" s="816">
        <f t="shared" si="833"/>
        <v>34719</v>
      </c>
      <c r="B12807" s="815">
        <f t="shared" si="834"/>
        <v>20</v>
      </c>
      <c r="C12807" s="815">
        <f t="shared" si="835"/>
        <v>346</v>
      </c>
      <c r="D12807" s="815">
        <f t="shared" si="836"/>
        <v>347</v>
      </c>
      <c r="E12807" s="815">
        <v>1995</v>
      </c>
    </row>
    <row r="12808" spans="1:5">
      <c r="A12808" s="816">
        <f t="shared" si="833"/>
        <v>34720</v>
      </c>
      <c r="B12808" s="815">
        <f t="shared" si="834"/>
        <v>21</v>
      </c>
      <c r="C12808" s="815">
        <f t="shared" si="835"/>
        <v>345</v>
      </c>
      <c r="D12808" s="815">
        <f t="shared" si="836"/>
        <v>346</v>
      </c>
      <c r="E12808" s="815">
        <v>1995</v>
      </c>
    </row>
    <row r="12809" spans="1:5">
      <c r="A12809" s="816">
        <f t="shared" si="833"/>
        <v>34721</v>
      </c>
      <c r="B12809" s="815">
        <f t="shared" si="834"/>
        <v>22</v>
      </c>
      <c r="C12809" s="815">
        <f t="shared" si="835"/>
        <v>344</v>
      </c>
      <c r="D12809" s="815">
        <f t="shared" si="836"/>
        <v>345</v>
      </c>
      <c r="E12809" s="815">
        <v>1995</v>
      </c>
    </row>
    <row r="12810" spans="1:5">
      <c r="A12810" s="816">
        <f t="shared" si="833"/>
        <v>34722</v>
      </c>
      <c r="B12810" s="815">
        <f t="shared" si="834"/>
        <v>23</v>
      </c>
      <c r="C12810" s="815">
        <f t="shared" si="835"/>
        <v>343</v>
      </c>
      <c r="D12810" s="815">
        <f t="shared" si="836"/>
        <v>344</v>
      </c>
      <c r="E12810" s="815">
        <v>1995</v>
      </c>
    </row>
    <row r="12811" spans="1:5">
      <c r="A12811" s="816">
        <f t="shared" si="833"/>
        <v>34723</v>
      </c>
      <c r="B12811" s="815">
        <f t="shared" si="834"/>
        <v>24</v>
      </c>
      <c r="C12811" s="815">
        <f t="shared" si="835"/>
        <v>342</v>
      </c>
      <c r="D12811" s="815">
        <f t="shared" si="836"/>
        <v>343</v>
      </c>
      <c r="E12811" s="815">
        <v>1995</v>
      </c>
    </row>
    <row r="12812" spans="1:5">
      <c r="A12812" s="816">
        <f t="shared" si="833"/>
        <v>34724</v>
      </c>
      <c r="B12812" s="815">
        <f t="shared" si="834"/>
        <v>25</v>
      </c>
      <c r="C12812" s="815">
        <f t="shared" si="835"/>
        <v>341</v>
      </c>
      <c r="D12812" s="815">
        <f t="shared" si="836"/>
        <v>342</v>
      </c>
      <c r="E12812" s="815">
        <v>1995</v>
      </c>
    </row>
    <row r="12813" spans="1:5">
      <c r="A12813" s="816">
        <f t="shared" si="833"/>
        <v>34725</v>
      </c>
      <c r="B12813" s="815">
        <f t="shared" si="834"/>
        <v>26</v>
      </c>
      <c r="C12813" s="815">
        <f t="shared" si="835"/>
        <v>340</v>
      </c>
      <c r="D12813" s="815">
        <f t="shared" si="836"/>
        <v>341</v>
      </c>
      <c r="E12813" s="815">
        <v>1995</v>
      </c>
    </row>
    <row r="12814" spans="1:5">
      <c r="A12814" s="816">
        <f t="shared" si="833"/>
        <v>34726</v>
      </c>
      <c r="B12814" s="815">
        <f t="shared" si="834"/>
        <v>27</v>
      </c>
      <c r="C12814" s="815">
        <f t="shared" si="835"/>
        <v>339</v>
      </c>
      <c r="D12814" s="815">
        <f t="shared" si="836"/>
        <v>340</v>
      </c>
      <c r="E12814" s="815">
        <v>1995</v>
      </c>
    </row>
    <row r="12815" spans="1:5">
      <c r="A12815" s="816">
        <f t="shared" si="833"/>
        <v>34727</v>
      </c>
      <c r="B12815" s="815">
        <f t="shared" si="834"/>
        <v>28</v>
      </c>
      <c r="C12815" s="815">
        <f t="shared" si="835"/>
        <v>338</v>
      </c>
      <c r="D12815" s="815">
        <f t="shared" si="836"/>
        <v>339</v>
      </c>
      <c r="E12815" s="815">
        <v>1995</v>
      </c>
    </row>
    <row r="12816" spans="1:5">
      <c r="A12816" s="816">
        <f t="shared" si="833"/>
        <v>34728</v>
      </c>
      <c r="B12816" s="815">
        <f t="shared" si="834"/>
        <v>29</v>
      </c>
      <c r="C12816" s="815">
        <f t="shared" si="835"/>
        <v>337</v>
      </c>
      <c r="D12816" s="815">
        <f t="shared" si="836"/>
        <v>338</v>
      </c>
      <c r="E12816" s="815">
        <v>1995</v>
      </c>
    </row>
    <row r="12817" spans="1:5">
      <c r="A12817" s="816">
        <f t="shared" si="833"/>
        <v>34729</v>
      </c>
      <c r="B12817" s="815">
        <f t="shared" si="834"/>
        <v>30</v>
      </c>
      <c r="C12817" s="815">
        <f t="shared" si="835"/>
        <v>336</v>
      </c>
      <c r="D12817" s="815">
        <f t="shared" si="836"/>
        <v>337</v>
      </c>
      <c r="E12817" s="815">
        <v>1995</v>
      </c>
    </row>
    <row r="12818" spans="1:5">
      <c r="A12818" s="816">
        <f t="shared" si="833"/>
        <v>34730</v>
      </c>
      <c r="B12818" s="815">
        <f t="shared" si="834"/>
        <v>31</v>
      </c>
      <c r="C12818" s="815">
        <f t="shared" si="835"/>
        <v>335</v>
      </c>
      <c r="D12818" s="815">
        <f t="shared" si="836"/>
        <v>336</v>
      </c>
      <c r="E12818" s="815">
        <v>1995</v>
      </c>
    </row>
    <row r="12819" spans="1:5">
      <c r="A12819" s="816">
        <f t="shared" si="833"/>
        <v>34731</v>
      </c>
      <c r="B12819" s="815">
        <f t="shared" si="834"/>
        <v>32</v>
      </c>
      <c r="C12819" s="815">
        <f t="shared" si="835"/>
        <v>334</v>
      </c>
      <c r="D12819" s="815">
        <f t="shared" si="836"/>
        <v>335</v>
      </c>
      <c r="E12819" s="815">
        <v>1995</v>
      </c>
    </row>
    <row r="12820" spans="1:5">
      <c r="A12820" s="816">
        <f t="shared" si="833"/>
        <v>34732</v>
      </c>
      <c r="B12820" s="815">
        <f t="shared" si="834"/>
        <v>33</v>
      </c>
      <c r="C12820" s="815">
        <f t="shared" si="835"/>
        <v>333</v>
      </c>
      <c r="D12820" s="815">
        <f t="shared" si="836"/>
        <v>334</v>
      </c>
      <c r="E12820" s="815">
        <v>1995</v>
      </c>
    </row>
    <row r="12821" spans="1:5">
      <c r="A12821" s="816">
        <f t="shared" si="833"/>
        <v>34733</v>
      </c>
      <c r="B12821" s="815">
        <f t="shared" si="834"/>
        <v>34</v>
      </c>
      <c r="C12821" s="815">
        <f t="shared" si="835"/>
        <v>332</v>
      </c>
      <c r="D12821" s="815">
        <f t="shared" si="836"/>
        <v>333</v>
      </c>
      <c r="E12821" s="815">
        <v>1995</v>
      </c>
    </row>
    <row r="12822" spans="1:5">
      <c r="A12822" s="816">
        <f t="shared" si="833"/>
        <v>34734</v>
      </c>
      <c r="B12822" s="815">
        <f t="shared" si="834"/>
        <v>35</v>
      </c>
      <c r="C12822" s="815">
        <f t="shared" si="835"/>
        <v>331</v>
      </c>
      <c r="D12822" s="815">
        <f t="shared" si="836"/>
        <v>332</v>
      </c>
      <c r="E12822" s="815">
        <v>1995</v>
      </c>
    </row>
    <row r="12823" spans="1:5">
      <c r="A12823" s="816">
        <f t="shared" si="833"/>
        <v>34735</v>
      </c>
      <c r="B12823" s="815">
        <f t="shared" si="834"/>
        <v>36</v>
      </c>
      <c r="C12823" s="815">
        <f t="shared" si="835"/>
        <v>330</v>
      </c>
      <c r="D12823" s="815">
        <f t="shared" si="836"/>
        <v>331</v>
      </c>
      <c r="E12823" s="815">
        <v>1995</v>
      </c>
    </row>
    <row r="12824" spans="1:5">
      <c r="A12824" s="816">
        <f t="shared" si="833"/>
        <v>34736</v>
      </c>
      <c r="B12824" s="815">
        <f t="shared" si="834"/>
        <v>37</v>
      </c>
      <c r="C12824" s="815">
        <f t="shared" si="835"/>
        <v>329</v>
      </c>
      <c r="D12824" s="815">
        <f t="shared" si="836"/>
        <v>330</v>
      </c>
      <c r="E12824" s="815">
        <v>1995</v>
      </c>
    </row>
    <row r="12825" spans="1:5">
      <c r="A12825" s="816">
        <f t="shared" si="833"/>
        <v>34737</v>
      </c>
      <c r="B12825" s="815">
        <f t="shared" si="834"/>
        <v>38</v>
      </c>
      <c r="C12825" s="815">
        <f t="shared" si="835"/>
        <v>328</v>
      </c>
      <c r="D12825" s="815">
        <f t="shared" si="836"/>
        <v>329</v>
      </c>
      <c r="E12825" s="815">
        <v>1995</v>
      </c>
    </row>
    <row r="12826" spans="1:5">
      <c r="A12826" s="816">
        <f t="shared" si="833"/>
        <v>34738</v>
      </c>
      <c r="B12826" s="815">
        <f t="shared" si="834"/>
        <v>39</v>
      </c>
      <c r="C12826" s="815">
        <f t="shared" si="835"/>
        <v>327</v>
      </c>
      <c r="D12826" s="815">
        <f t="shared" si="836"/>
        <v>328</v>
      </c>
      <c r="E12826" s="815">
        <v>1995</v>
      </c>
    </row>
    <row r="12827" spans="1:5">
      <c r="A12827" s="816">
        <f t="shared" si="833"/>
        <v>34739</v>
      </c>
      <c r="B12827" s="815">
        <f t="shared" si="834"/>
        <v>40</v>
      </c>
      <c r="C12827" s="815">
        <f t="shared" si="835"/>
        <v>326</v>
      </c>
      <c r="D12827" s="815">
        <f t="shared" si="836"/>
        <v>327</v>
      </c>
      <c r="E12827" s="815">
        <v>1995</v>
      </c>
    </row>
    <row r="12828" spans="1:5">
      <c r="A12828" s="816">
        <f t="shared" si="833"/>
        <v>34740</v>
      </c>
      <c r="B12828" s="815">
        <f t="shared" si="834"/>
        <v>41</v>
      </c>
      <c r="C12828" s="815">
        <f t="shared" si="835"/>
        <v>325</v>
      </c>
      <c r="D12828" s="815">
        <f t="shared" si="836"/>
        <v>326</v>
      </c>
      <c r="E12828" s="815">
        <v>1995</v>
      </c>
    </row>
    <row r="12829" spans="1:5">
      <c r="A12829" s="816">
        <f t="shared" si="833"/>
        <v>34741</v>
      </c>
      <c r="B12829" s="815">
        <f t="shared" si="834"/>
        <v>42</v>
      </c>
      <c r="C12829" s="815">
        <f t="shared" si="835"/>
        <v>324</v>
      </c>
      <c r="D12829" s="815">
        <f t="shared" si="836"/>
        <v>325</v>
      </c>
      <c r="E12829" s="815">
        <v>1995</v>
      </c>
    </row>
    <row r="12830" spans="1:5">
      <c r="A12830" s="816">
        <f t="shared" si="833"/>
        <v>34742</v>
      </c>
      <c r="B12830" s="815">
        <f t="shared" si="834"/>
        <v>43</v>
      </c>
      <c r="C12830" s="815">
        <f t="shared" si="835"/>
        <v>323</v>
      </c>
      <c r="D12830" s="815">
        <f t="shared" si="836"/>
        <v>324</v>
      </c>
      <c r="E12830" s="815">
        <v>1995</v>
      </c>
    </row>
    <row r="12831" spans="1:5">
      <c r="A12831" s="816">
        <f t="shared" si="833"/>
        <v>34743</v>
      </c>
      <c r="B12831" s="815">
        <f t="shared" si="834"/>
        <v>44</v>
      </c>
      <c r="C12831" s="815">
        <f t="shared" si="835"/>
        <v>322</v>
      </c>
      <c r="D12831" s="815">
        <f t="shared" si="836"/>
        <v>323</v>
      </c>
      <c r="E12831" s="815">
        <v>1995</v>
      </c>
    </row>
    <row r="12832" spans="1:5">
      <c r="A12832" s="816">
        <f t="shared" si="833"/>
        <v>34744</v>
      </c>
      <c r="B12832" s="815">
        <f t="shared" si="834"/>
        <v>45</v>
      </c>
      <c r="C12832" s="815">
        <f t="shared" si="835"/>
        <v>321</v>
      </c>
      <c r="D12832" s="815">
        <f t="shared" si="836"/>
        <v>322</v>
      </c>
      <c r="E12832" s="815">
        <v>1995</v>
      </c>
    </row>
    <row r="12833" spans="1:5">
      <c r="A12833" s="816">
        <f t="shared" si="833"/>
        <v>34745</v>
      </c>
      <c r="B12833" s="815">
        <f t="shared" si="834"/>
        <v>46</v>
      </c>
      <c r="C12833" s="815">
        <f t="shared" si="835"/>
        <v>320</v>
      </c>
      <c r="D12833" s="815">
        <f t="shared" si="836"/>
        <v>321</v>
      </c>
      <c r="E12833" s="815">
        <v>1995</v>
      </c>
    </row>
    <row r="12834" spans="1:5">
      <c r="A12834" s="816">
        <f t="shared" si="833"/>
        <v>34746</v>
      </c>
      <c r="B12834" s="815">
        <f t="shared" si="834"/>
        <v>47</v>
      </c>
      <c r="C12834" s="815">
        <f t="shared" si="835"/>
        <v>319</v>
      </c>
      <c r="D12834" s="815">
        <f t="shared" si="836"/>
        <v>320</v>
      </c>
      <c r="E12834" s="815">
        <v>1995</v>
      </c>
    </row>
    <row r="12835" spans="1:5">
      <c r="A12835" s="816">
        <f t="shared" si="833"/>
        <v>34747</v>
      </c>
      <c r="B12835" s="815">
        <f t="shared" si="834"/>
        <v>48</v>
      </c>
      <c r="C12835" s="815">
        <f t="shared" si="835"/>
        <v>318</v>
      </c>
      <c r="D12835" s="815">
        <f t="shared" si="836"/>
        <v>319</v>
      </c>
      <c r="E12835" s="815">
        <v>1995</v>
      </c>
    </row>
    <row r="12836" spans="1:5">
      <c r="A12836" s="816">
        <f t="shared" si="833"/>
        <v>34748</v>
      </c>
      <c r="B12836" s="815">
        <f t="shared" si="834"/>
        <v>49</v>
      </c>
      <c r="C12836" s="815">
        <f t="shared" si="835"/>
        <v>317</v>
      </c>
      <c r="D12836" s="815">
        <f t="shared" si="836"/>
        <v>318</v>
      </c>
      <c r="E12836" s="815">
        <v>1995</v>
      </c>
    </row>
    <row r="12837" spans="1:5">
      <c r="A12837" s="816">
        <f t="shared" si="833"/>
        <v>34749</v>
      </c>
      <c r="B12837" s="815">
        <f t="shared" si="834"/>
        <v>50</v>
      </c>
      <c r="C12837" s="815">
        <f t="shared" si="835"/>
        <v>316</v>
      </c>
      <c r="D12837" s="815">
        <f t="shared" si="836"/>
        <v>317</v>
      </c>
      <c r="E12837" s="815">
        <v>1995</v>
      </c>
    </row>
    <row r="12838" spans="1:5">
      <c r="A12838" s="816">
        <f t="shared" si="833"/>
        <v>34750</v>
      </c>
      <c r="B12838" s="815">
        <f t="shared" si="834"/>
        <v>51</v>
      </c>
      <c r="C12838" s="815">
        <f t="shared" si="835"/>
        <v>315</v>
      </c>
      <c r="D12838" s="815">
        <f t="shared" si="836"/>
        <v>316</v>
      </c>
      <c r="E12838" s="815">
        <v>1995</v>
      </c>
    </row>
    <row r="12839" spans="1:5">
      <c r="A12839" s="816">
        <f t="shared" si="833"/>
        <v>34751</v>
      </c>
      <c r="B12839" s="815">
        <f t="shared" si="834"/>
        <v>52</v>
      </c>
      <c r="C12839" s="815">
        <f t="shared" si="835"/>
        <v>314</v>
      </c>
      <c r="D12839" s="815">
        <f t="shared" si="836"/>
        <v>315</v>
      </c>
      <c r="E12839" s="815">
        <v>1995</v>
      </c>
    </row>
    <row r="12840" spans="1:5">
      <c r="A12840" s="816">
        <f t="shared" si="833"/>
        <v>34752</v>
      </c>
      <c r="B12840" s="815">
        <f t="shared" si="834"/>
        <v>53</v>
      </c>
      <c r="C12840" s="815">
        <f t="shared" si="835"/>
        <v>313</v>
      </c>
      <c r="D12840" s="815">
        <f t="shared" si="836"/>
        <v>314</v>
      </c>
      <c r="E12840" s="815">
        <v>1995</v>
      </c>
    </row>
    <row r="12841" spans="1:5">
      <c r="A12841" s="816">
        <f t="shared" si="833"/>
        <v>34753</v>
      </c>
      <c r="B12841" s="815">
        <f t="shared" si="834"/>
        <v>54</v>
      </c>
      <c r="C12841" s="815">
        <f t="shared" si="835"/>
        <v>312</v>
      </c>
      <c r="D12841" s="815">
        <f t="shared" si="836"/>
        <v>313</v>
      </c>
      <c r="E12841" s="815">
        <v>1995</v>
      </c>
    </row>
    <row r="12842" spans="1:5">
      <c r="A12842" s="816">
        <f t="shared" si="833"/>
        <v>34754</v>
      </c>
      <c r="B12842" s="815">
        <f t="shared" si="834"/>
        <v>55</v>
      </c>
      <c r="C12842" s="815">
        <f t="shared" si="835"/>
        <v>311</v>
      </c>
      <c r="D12842" s="815">
        <f t="shared" si="836"/>
        <v>312</v>
      </c>
      <c r="E12842" s="815">
        <v>1995</v>
      </c>
    </row>
    <row r="12843" spans="1:5">
      <c r="A12843" s="816">
        <f t="shared" si="833"/>
        <v>34755</v>
      </c>
      <c r="B12843" s="815">
        <f t="shared" si="834"/>
        <v>56</v>
      </c>
      <c r="C12843" s="815">
        <f t="shared" si="835"/>
        <v>310</v>
      </c>
      <c r="D12843" s="815">
        <f t="shared" si="836"/>
        <v>311</v>
      </c>
      <c r="E12843" s="815">
        <v>1995</v>
      </c>
    </row>
    <row r="12844" spans="1:5">
      <c r="A12844" s="816">
        <f t="shared" si="833"/>
        <v>34756</v>
      </c>
      <c r="B12844" s="815">
        <f t="shared" si="834"/>
        <v>57</v>
      </c>
      <c r="C12844" s="815">
        <f t="shared" si="835"/>
        <v>309</v>
      </c>
      <c r="D12844" s="815">
        <f t="shared" si="836"/>
        <v>310</v>
      </c>
      <c r="E12844" s="815">
        <v>1995</v>
      </c>
    </row>
    <row r="12845" spans="1:5">
      <c r="A12845" s="816">
        <f t="shared" si="833"/>
        <v>34757</v>
      </c>
      <c r="B12845" s="815">
        <f t="shared" si="834"/>
        <v>58</v>
      </c>
      <c r="C12845" s="815">
        <f t="shared" si="835"/>
        <v>308</v>
      </c>
      <c r="D12845" s="815">
        <f t="shared" si="836"/>
        <v>309</v>
      </c>
      <c r="E12845" s="815">
        <v>1995</v>
      </c>
    </row>
    <row r="12846" spans="1:5">
      <c r="A12846" s="816">
        <f t="shared" si="833"/>
        <v>34758</v>
      </c>
      <c r="B12846" s="815">
        <f t="shared" si="834"/>
        <v>59</v>
      </c>
      <c r="C12846" s="815">
        <f t="shared" si="835"/>
        <v>307</v>
      </c>
      <c r="D12846" s="815">
        <f t="shared" si="836"/>
        <v>308</v>
      </c>
      <c r="E12846" s="815">
        <v>1995</v>
      </c>
    </row>
    <row r="12847" spans="1:5">
      <c r="A12847" s="816">
        <f t="shared" si="833"/>
        <v>34759</v>
      </c>
      <c r="B12847" s="815">
        <f t="shared" si="834"/>
        <v>60</v>
      </c>
      <c r="C12847" s="815">
        <f t="shared" si="835"/>
        <v>306</v>
      </c>
      <c r="D12847" s="815">
        <f t="shared" si="836"/>
        <v>307</v>
      </c>
      <c r="E12847" s="815">
        <v>1995</v>
      </c>
    </row>
    <row r="12848" spans="1:5">
      <c r="A12848" s="816">
        <f t="shared" si="833"/>
        <v>34760</v>
      </c>
      <c r="B12848" s="815">
        <f t="shared" si="834"/>
        <v>61</v>
      </c>
      <c r="C12848" s="815">
        <f t="shared" si="835"/>
        <v>305</v>
      </c>
      <c r="D12848" s="815">
        <f t="shared" si="836"/>
        <v>306</v>
      </c>
      <c r="E12848" s="815">
        <v>1995</v>
      </c>
    </row>
    <row r="12849" spans="1:5">
      <c r="A12849" s="816">
        <f t="shared" si="833"/>
        <v>34761</v>
      </c>
      <c r="B12849" s="815">
        <f t="shared" si="834"/>
        <v>62</v>
      </c>
      <c r="C12849" s="815">
        <f t="shared" si="835"/>
        <v>304</v>
      </c>
      <c r="D12849" s="815">
        <f t="shared" si="836"/>
        <v>305</v>
      </c>
      <c r="E12849" s="815">
        <v>1995</v>
      </c>
    </row>
    <row r="12850" spans="1:5">
      <c r="A12850" s="816">
        <f t="shared" si="833"/>
        <v>34762</v>
      </c>
      <c r="B12850" s="815">
        <f t="shared" si="834"/>
        <v>63</v>
      </c>
      <c r="C12850" s="815">
        <f t="shared" si="835"/>
        <v>303</v>
      </c>
      <c r="D12850" s="815">
        <f t="shared" si="836"/>
        <v>304</v>
      </c>
      <c r="E12850" s="815">
        <v>1995</v>
      </c>
    </row>
    <row r="12851" spans="1:5">
      <c r="A12851" s="816">
        <f t="shared" ref="A12851:A12914" si="837">A12850+1</f>
        <v>34763</v>
      </c>
      <c r="B12851" s="815">
        <f t="shared" si="834"/>
        <v>64</v>
      </c>
      <c r="C12851" s="815">
        <f t="shared" si="835"/>
        <v>302</v>
      </c>
      <c r="D12851" s="815">
        <f t="shared" si="836"/>
        <v>303</v>
      </c>
      <c r="E12851" s="815">
        <v>1995</v>
      </c>
    </row>
    <row r="12852" spans="1:5">
      <c r="A12852" s="816">
        <f t="shared" si="837"/>
        <v>34764</v>
      </c>
      <c r="B12852" s="815">
        <f t="shared" si="834"/>
        <v>65</v>
      </c>
      <c r="C12852" s="815">
        <f t="shared" si="835"/>
        <v>301</v>
      </c>
      <c r="D12852" s="815">
        <f t="shared" si="836"/>
        <v>302</v>
      </c>
      <c r="E12852" s="815">
        <v>1995</v>
      </c>
    </row>
    <row r="12853" spans="1:5">
      <c r="A12853" s="816">
        <f t="shared" si="837"/>
        <v>34765</v>
      </c>
      <c r="B12853" s="815">
        <f t="shared" si="834"/>
        <v>66</v>
      </c>
      <c r="C12853" s="815">
        <f t="shared" si="835"/>
        <v>300</v>
      </c>
      <c r="D12853" s="815">
        <f t="shared" si="836"/>
        <v>301</v>
      </c>
      <c r="E12853" s="815">
        <v>1995</v>
      </c>
    </row>
    <row r="12854" spans="1:5">
      <c r="A12854" s="816">
        <f t="shared" si="837"/>
        <v>34766</v>
      </c>
      <c r="B12854" s="815">
        <f t="shared" ref="B12854:B12917" si="838">B12853+1</f>
        <v>67</v>
      </c>
      <c r="C12854" s="815">
        <f t="shared" ref="C12854:C12917" si="839">C12853-1</f>
        <v>299</v>
      </c>
      <c r="D12854" s="815">
        <f t="shared" ref="D12854:D12917" si="840">D12853-1</f>
        <v>300</v>
      </c>
      <c r="E12854" s="815">
        <v>1995</v>
      </c>
    </row>
    <row r="12855" spans="1:5">
      <c r="A12855" s="816">
        <f t="shared" si="837"/>
        <v>34767</v>
      </c>
      <c r="B12855" s="815">
        <f t="shared" si="838"/>
        <v>68</v>
      </c>
      <c r="C12855" s="815">
        <f t="shared" si="839"/>
        <v>298</v>
      </c>
      <c r="D12855" s="815">
        <f t="shared" si="840"/>
        <v>299</v>
      </c>
      <c r="E12855" s="815">
        <v>1995</v>
      </c>
    </row>
    <row r="12856" spans="1:5">
      <c r="A12856" s="816">
        <f t="shared" si="837"/>
        <v>34768</v>
      </c>
      <c r="B12856" s="815">
        <f t="shared" si="838"/>
        <v>69</v>
      </c>
      <c r="C12856" s="815">
        <f t="shared" si="839"/>
        <v>297</v>
      </c>
      <c r="D12856" s="815">
        <f t="shared" si="840"/>
        <v>298</v>
      </c>
      <c r="E12856" s="815">
        <v>1995</v>
      </c>
    </row>
    <row r="12857" spans="1:5">
      <c r="A12857" s="816">
        <f t="shared" si="837"/>
        <v>34769</v>
      </c>
      <c r="B12857" s="815">
        <f t="shared" si="838"/>
        <v>70</v>
      </c>
      <c r="C12857" s="815">
        <f t="shared" si="839"/>
        <v>296</v>
      </c>
      <c r="D12857" s="815">
        <f t="shared" si="840"/>
        <v>297</v>
      </c>
      <c r="E12857" s="815">
        <v>1995</v>
      </c>
    </row>
    <row r="12858" spans="1:5">
      <c r="A12858" s="816">
        <f t="shared" si="837"/>
        <v>34770</v>
      </c>
      <c r="B12858" s="815">
        <f t="shared" si="838"/>
        <v>71</v>
      </c>
      <c r="C12858" s="815">
        <f t="shared" si="839"/>
        <v>295</v>
      </c>
      <c r="D12858" s="815">
        <f t="shared" si="840"/>
        <v>296</v>
      </c>
      <c r="E12858" s="815">
        <v>1995</v>
      </c>
    </row>
    <row r="12859" spans="1:5">
      <c r="A12859" s="816">
        <f t="shared" si="837"/>
        <v>34771</v>
      </c>
      <c r="B12859" s="815">
        <f t="shared" si="838"/>
        <v>72</v>
      </c>
      <c r="C12859" s="815">
        <f t="shared" si="839"/>
        <v>294</v>
      </c>
      <c r="D12859" s="815">
        <f t="shared" si="840"/>
        <v>295</v>
      </c>
      <c r="E12859" s="815">
        <v>1995</v>
      </c>
    </row>
    <row r="12860" spans="1:5">
      <c r="A12860" s="816">
        <f t="shared" si="837"/>
        <v>34772</v>
      </c>
      <c r="B12860" s="815">
        <f t="shared" si="838"/>
        <v>73</v>
      </c>
      <c r="C12860" s="815">
        <f t="shared" si="839"/>
        <v>293</v>
      </c>
      <c r="D12860" s="815">
        <f t="shared" si="840"/>
        <v>294</v>
      </c>
      <c r="E12860" s="815">
        <v>1995</v>
      </c>
    </row>
    <row r="12861" spans="1:5">
      <c r="A12861" s="816">
        <f t="shared" si="837"/>
        <v>34773</v>
      </c>
      <c r="B12861" s="815">
        <f t="shared" si="838"/>
        <v>74</v>
      </c>
      <c r="C12861" s="815">
        <f t="shared" si="839"/>
        <v>292</v>
      </c>
      <c r="D12861" s="815">
        <f t="shared" si="840"/>
        <v>293</v>
      </c>
      <c r="E12861" s="815">
        <v>1995</v>
      </c>
    </row>
    <row r="12862" spans="1:5">
      <c r="A12862" s="816">
        <f t="shared" si="837"/>
        <v>34774</v>
      </c>
      <c r="B12862" s="815">
        <f t="shared" si="838"/>
        <v>75</v>
      </c>
      <c r="C12862" s="815">
        <f t="shared" si="839"/>
        <v>291</v>
      </c>
      <c r="D12862" s="815">
        <f t="shared" si="840"/>
        <v>292</v>
      </c>
      <c r="E12862" s="815">
        <v>1995</v>
      </c>
    </row>
    <row r="12863" spans="1:5">
      <c r="A12863" s="816">
        <f t="shared" si="837"/>
        <v>34775</v>
      </c>
      <c r="B12863" s="815">
        <f t="shared" si="838"/>
        <v>76</v>
      </c>
      <c r="C12863" s="815">
        <f t="shared" si="839"/>
        <v>290</v>
      </c>
      <c r="D12863" s="815">
        <f t="shared" si="840"/>
        <v>291</v>
      </c>
      <c r="E12863" s="815">
        <v>1995</v>
      </c>
    </row>
    <row r="12864" spans="1:5">
      <c r="A12864" s="816">
        <f t="shared" si="837"/>
        <v>34776</v>
      </c>
      <c r="B12864" s="815">
        <f t="shared" si="838"/>
        <v>77</v>
      </c>
      <c r="C12864" s="815">
        <f t="shared" si="839"/>
        <v>289</v>
      </c>
      <c r="D12864" s="815">
        <f t="shared" si="840"/>
        <v>290</v>
      </c>
      <c r="E12864" s="815">
        <v>1995</v>
      </c>
    </row>
    <row r="12865" spans="1:5">
      <c r="A12865" s="816">
        <f t="shared" si="837"/>
        <v>34777</v>
      </c>
      <c r="B12865" s="815">
        <f t="shared" si="838"/>
        <v>78</v>
      </c>
      <c r="C12865" s="815">
        <f t="shared" si="839"/>
        <v>288</v>
      </c>
      <c r="D12865" s="815">
        <f t="shared" si="840"/>
        <v>289</v>
      </c>
      <c r="E12865" s="815">
        <v>1995</v>
      </c>
    </row>
    <row r="12866" spans="1:5">
      <c r="A12866" s="816">
        <f t="shared" si="837"/>
        <v>34778</v>
      </c>
      <c r="B12866" s="815">
        <f t="shared" si="838"/>
        <v>79</v>
      </c>
      <c r="C12866" s="815">
        <f t="shared" si="839"/>
        <v>287</v>
      </c>
      <c r="D12866" s="815">
        <f t="shared" si="840"/>
        <v>288</v>
      </c>
      <c r="E12866" s="815">
        <v>1995</v>
      </c>
    </row>
    <row r="12867" spans="1:5">
      <c r="A12867" s="816">
        <f t="shared" si="837"/>
        <v>34779</v>
      </c>
      <c r="B12867" s="815">
        <f t="shared" si="838"/>
        <v>80</v>
      </c>
      <c r="C12867" s="815">
        <f t="shared" si="839"/>
        <v>286</v>
      </c>
      <c r="D12867" s="815">
        <f t="shared" si="840"/>
        <v>287</v>
      </c>
      <c r="E12867" s="815">
        <v>1995</v>
      </c>
    </row>
    <row r="12868" spans="1:5">
      <c r="A12868" s="816">
        <f t="shared" si="837"/>
        <v>34780</v>
      </c>
      <c r="B12868" s="815">
        <f t="shared" si="838"/>
        <v>81</v>
      </c>
      <c r="C12868" s="815">
        <f t="shared" si="839"/>
        <v>285</v>
      </c>
      <c r="D12868" s="815">
        <f t="shared" si="840"/>
        <v>286</v>
      </c>
      <c r="E12868" s="815">
        <v>1995</v>
      </c>
    </row>
    <row r="12869" spans="1:5">
      <c r="A12869" s="816">
        <f t="shared" si="837"/>
        <v>34781</v>
      </c>
      <c r="B12869" s="815">
        <f t="shared" si="838"/>
        <v>82</v>
      </c>
      <c r="C12869" s="815">
        <f t="shared" si="839"/>
        <v>284</v>
      </c>
      <c r="D12869" s="815">
        <f t="shared" si="840"/>
        <v>285</v>
      </c>
      <c r="E12869" s="815">
        <v>1995</v>
      </c>
    </row>
    <row r="12870" spans="1:5">
      <c r="A12870" s="816">
        <f t="shared" si="837"/>
        <v>34782</v>
      </c>
      <c r="B12870" s="815">
        <f t="shared" si="838"/>
        <v>83</v>
      </c>
      <c r="C12870" s="815">
        <f t="shared" si="839"/>
        <v>283</v>
      </c>
      <c r="D12870" s="815">
        <f t="shared" si="840"/>
        <v>284</v>
      </c>
      <c r="E12870" s="815">
        <v>1995</v>
      </c>
    </row>
    <row r="12871" spans="1:5">
      <c r="A12871" s="816">
        <f t="shared" si="837"/>
        <v>34783</v>
      </c>
      <c r="B12871" s="815">
        <f t="shared" si="838"/>
        <v>84</v>
      </c>
      <c r="C12871" s="815">
        <f t="shared" si="839"/>
        <v>282</v>
      </c>
      <c r="D12871" s="815">
        <f t="shared" si="840"/>
        <v>283</v>
      </c>
      <c r="E12871" s="815">
        <v>1995</v>
      </c>
    </row>
    <row r="12872" spans="1:5">
      <c r="A12872" s="816">
        <f t="shared" si="837"/>
        <v>34784</v>
      </c>
      <c r="B12872" s="815">
        <f t="shared" si="838"/>
        <v>85</v>
      </c>
      <c r="C12872" s="815">
        <f t="shared" si="839"/>
        <v>281</v>
      </c>
      <c r="D12872" s="815">
        <f t="shared" si="840"/>
        <v>282</v>
      </c>
      <c r="E12872" s="815">
        <v>1995</v>
      </c>
    </row>
    <row r="12873" spans="1:5">
      <c r="A12873" s="816">
        <f t="shared" si="837"/>
        <v>34785</v>
      </c>
      <c r="B12873" s="815">
        <f t="shared" si="838"/>
        <v>86</v>
      </c>
      <c r="C12873" s="815">
        <f t="shared" si="839"/>
        <v>280</v>
      </c>
      <c r="D12873" s="815">
        <f t="shared" si="840"/>
        <v>281</v>
      </c>
      <c r="E12873" s="815">
        <v>1995</v>
      </c>
    </row>
    <row r="12874" spans="1:5">
      <c r="A12874" s="816">
        <f t="shared" si="837"/>
        <v>34786</v>
      </c>
      <c r="B12874" s="815">
        <f t="shared" si="838"/>
        <v>87</v>
      </c>
      <c r="C12874" s="815">
        <f t="shared" si="839"/>
        <v>279</v>
      </c>
      <c r="D12874" s="815">
        <f t="shared" si="840"/>
        <v>280</v>
      </c>
      <c r="E12874" s="815">
        <v>1995</v>
      </c>
    </row>
    <row r="12875" spans="1:5">
      <c r="A12875" s="816">
        <f t="shared" si="837"/>
        <v>34787</v>
      </c>
      <c r="B12875" s="815">
        <f t="shared" si="838"/>
        <v>88</v>
      </c>
      <c r="C12875" s="815">
        <f t="shared" si="839"/>
        <v>278</v>
      </c>
      <c r="D12875" s="815">
        <f t="shared" si="840"/>
        <v>279</v>
      </c>
      <c r="E12875" s="815">
        <v>1995</v>
      </c>
    </row>
    <row r="12876" spans="1:5">
      <c r="A12876" s="816">
        <f t="shared" si="837"/>
        <v>34788</v>
      </c>
      <c r="B12876" s="815">
        <f t="shared" si="838"/>
        <v>89</v>
      </c>
      <c r="C12876" s="815">
        <f t="shared" si="839"/>
        <v>277</v>
      </c>
      <c r="D12876" s="815">
        <f t="shared" si="840"/>
        <v>278</v>
      </c>
      <c r="E12876" s="815">
        <v>1995</v>
      </c>
    </row>
    <row r="12877" spans="1:5">
      <c r="A12877" s="816">
        <f t="shared" si="837"/>
        <v>34789</v>
      </c>
      <c r="B12877" s="815">
        <f t="shared" si="838"/>
        <v>90</v>
      </c>
      <c r="C12877" s="815">
        <f t="shared" si="839"/>
        <v>276</v>
      </c>
      <c r="D12877" s="815">
        <f t="shared" si="840"/>
        <v>277</v>
      </c>
      <c r="E12877" s="815">
        <v>1995</v>
      </c>
    </row>
    <row r="12878" spans="1:5">
      <c r="A12878" s="816">
        <f t="shared" si="837"/>
        <v>34790</v>
      </c>
      <c r="B12878" s="815">
        <f t="shared" si="838"/>
        <v>91</v>
      </c>
      <c r="C12878" s="815">
        <f t="shared" si="839"/>
        <v>275</v>
      </c>
      <c r="D12878" s="815">
        <f t="shared" si="840"/>
        <v>276</v>
      </c>
      <c r="E12878" s="815">
        <v>1995</v>
      </c>
    </row>
    <row r="12879" spans="1:5">
      <c r="A12879" s="816">
        <f t="shared" si="837"/>
        <v>34791</v>
      </c>
      <c r="B12879" s="815">
        <f t="shared" si="838"/>
        <v>92</v>
      </c>
      <c r="C12879" s="815">
        <f t="shared" si="839"/>
        <v>274</v>
      </c>
      <c r="D12879" s="815">
        <f t="shared" si="840"/>
        <v>275</v>
      </c>
      <c r="E12879" s="815">
        <v>1995</v>
      </c>
    </row>
    <row r="12880" spans="1:5">
      <c r="A12880" s="816">
        <f t="shared" si="837"/>
        <v>34792</v>
      </c>
      <c r="B12880" s="815">
        <f t="shared" si="838"/>
        <v>93</v>
      </c>
      <c r="C12880" s="815">
        <f t="shared" si="839"/>
        <v>273</v>
      </c>
      <c r="D12880" s="815">
        <f t="shared" si="840"/>
        <v>274</v>
      </c>
      <c r="E12880" s="815">
        <v>1995</v>
      </c>
    </row>
    <row r="12881" spans="1:5">
      <c r="A12881" s="816">
        <f t="shared" si="837"/>
        <v>34793</v>
      </c>
      <c r="B12881" s="815">
        <f t="shared" si="838"/>
        <v>94</v>
      </c>
      <c r="C12881" s="815">
        <f t="shared" si="839"/>
        <v>272</v>
      </c>
      <c r="D12881" s="815">
        <f t="shared" si="840"/>
        <v>273</v>
      </c>
      <c r="E12881" s="815">
        <v>1995</v>
      </c>
    </row>
    <row r="12882" spans="1:5">
      <c r="A12882" s="816">
        <f t="shared" si="837"/>
        <v>34794</v>
      </c>
      <c r="B12882" s="815">
        <f t="shared" si="838"/>
        <v>95</v>
      </c>
      <c r="C12882" s="815">
        <f t="shared" si="839"/>
        <v>271</v>
      </c>
      <c r="D12882" s="815">
        <f t="shared" si="840"/>
        <v>272</v>
      </c>
      <c r="E12882" s="815">
        <v>1995</v>
      </c>
    </row>
    <row r="12883" spans="1:5">
      <c r="A12883" s="816">
        <f t="shared" si="837"/>
        <v>34795</v>
      </c>
      <c r="B12883" s="815">
        <f t="shared" si="838"/>
        <v>96</v>
      </c>
      <c r="C12883" s="815">
        <f t="shared" si="839"/>
        <v>270</v>
      </c>
      <c r="D12883" s="815">
        <f t="shared" si="840"/>
        <v>271</v>
      </c>
      <c r="E12883" s="815">
        <v>1995</v>
      </c>
    </row>
    <row r="12884" spans="1:5">
      <c r="A12884" s="816">
        <f t="shared" si="837"/>
        <v>34796</v>
      </c>
      <c r="B12884" s="815">
        <f t="shared" si="838"/>
        <v>97</v>
      </c>
      <c r="C12884" s="815">
        <f t="shared" si="839"/>
        <v>269</v>
      </c>
      <c r="D12884" s="815">
        <f t="shared" si="840"/>
        <v>270</v>
      </c>
      <c r="E12884" s="815">
        <v>1995</v>
      </c>
    </row>
    <row r="12885" spans="1:5">
      <c r="A12885" s="816">
        <f t="shared" si="837"/>
        <v>34797</v>
      </c>
      <c r="B12885" s="815">
        <f t="shared" si="838"/>
        <v>98</v>
      </c>
      <c r="C12885" s="815">
        <f t="shared" si="839"/>
        <v>268</v>
      </c>
      <c r="D12885" s="815">
        <f t="shared" si="840"/>
        <v>269</v>
      </c>
      <c r="E12885" s="815">
        <v>1995</v>
      </c>
    </row>
    <row r="12886" spans="1:5">
      <c r="A12886" s="816">
        <f t="shared" si="837"/>
        <v>34798</v>
      </c>
      <c r="B12886" s="815">
        <f t="shared" si="838"/>
        <v>99</v>
      </c>
      <c r="C12886" s="815">
        <f t="shared" si="839"/>
        <v>267</v>
      </c>
      <c r="D12886" s="815">
        <f t="shared" si="840"/>
        <v>268</v>
      </c>
      <c r="E12886" s="815">
        <v>1995</v>
      </c>
    </row>
    <row r="12887" spans="1:5">
      <c r="A12887" s="816">
        <f t="shared" si="837"/>
        <v>34799</v>
      </c>
      <c r="B12887" s="815">
        <f t="shared" si="838"/>
        <v>100</v>
      </c>
      <c r="C12887" s="815">
        <f t="shared" si="839"/>
        <v>266</v>
      </c>
      <c r="D12887" s="815">
        <f t="shared" si="840"/>
        <v>267</v>
      </c>
      <c r="E12887" s="815">
        <v>1995</v>
      </c>
    </row>
    <row r="12888" spans="1:5">
      <c r="A12888" s="816">
        <f t="shared" si="837"/>
        <v>34800</v>
      </c>
      <c r="B12888" s="815">
        <f t="shared" si="838"/>
        <v>101</v>
      </c>
      <c r="C12888" s="815">
        <f t="shared" si="839"/>
        <v>265</v>
      </c>
      <c r="D12888" s="815">
        <f t="shared" si="840"/>
        <v>266</v>
      </c>
      <c r="E12888" s="815">
        <v>1995</v>
      </c>
    </row>
    <row r="12889" spans="1:5">
      <c r="A12889" s="816">
        <f t="shared" si="837"/>
        <v>34801</v>
      </c>
      <c r="B12889" s="815">
        <f t="shared" si="838"/>
        <v>102</v>
      </c>
      <c r="C12889" s="815">
        <f t="shared" si="839"/>
        <v>264</v>
      </c>
      <c r="D12889" s="815">
        <f t="shared" si="840"/>
        <v>265</v>
      </c>
      <c r="E12889" s="815">
        <v>1995</v>
      </c>
    </row>
    <row r="12890" spans="1:5">
      <c r="A12890" s="816">
        <f t="shared" si="837"/>
        <v>34802</v>
      </c>
      <c r="B12890" s="815">
        <f t="shared" si="838"/>
        <v>103</v>
      </c>
      <c r="C12890" s="815">
        <f t="shared" si="839"/>
        <v>263</v>
      </c>
      <c r="D12890" s="815">
        <f t="shared" si="840"/>
        <v>264</v>
      </c>
      <c r="E12890" s="815">
        <v>1995</v>
      </c>
    </row>
    <row r="12891" spans="1:5">
      <c r="A12891" s="816">
        <f t="shared" si="837"/>
        <v>34803</v>
      </c>
      <c r="B12891" s="815">
        <f t="shared" si="838"/>
        <v>104</v>
      </c>
      <c r="C12891" s="815">
        <f t="shared" si="839"/>
        <v>262</v>
      </c>
      <c r="D12891" s="815">
        <f t="shared" si="840"/>
        <v>263</v>
      </c>
      <c r="E12891" s="815">
        <v>1995</v>
      </c>
    </row>
    <row r="12892" spans="1:5">
      <c r="A12892" s="816">
        <f t="shared" si="837"/>
        <v>34804</v>
      </c>
      <c r="B12892" s="815">
        <f t="shared" si="838"/>
        <v>105</v>
      </c>
      <c r="C12892" s="815">
        <f t="shared" si="839"/>
        <v>261</v>
      </c>
      <c r="D12892" s="815">
        <f t="shared" si="840"/>
        <v>262</v>
      </c>
      <c r="E12892" s="815">
        <v>1995</v>
      </c>
    </row>
    <row r="12893" spans="1:5">
      <c r="A12893" s="816">
        <f t="shared" si="837"/>
        <v>34805</v>
      </c>
      <c r="B12893" s="815">
        <f t="shared" si="838"/>
        <v>106</v>
      </c>
      <c r="C12893" s="815">
        <f t="shared" si="839"/>
        <v>260</v>
      </c>
      <c r="D12893" s="815">
        <f t="shared" si="840"/>
        <v>261</v>
      </c>
      <c r="E12893" s="815">
        <v>1995</v>
      </c>
    </row>
    <row r="12894" spans="1:5">
      <c r="A12894" s="816">
        <f t="shared" si="837"/>
        <v>34806</v>
      </c>
      <c r="B12894" s="815">
        <f t="shared" si="838"/>
        <v>107</v>
      </c>
      <c r="C12894" s="815">
        <f t="shared" si="839"/>
        <v>259</v>
      </c>
      <c r="D12894" s="815">
        <f t="shared" si="840"/>
        <v>260</v>
      </c>
      <c r="E12894" s="815">
        <v>1995</v>
      </c>
    </row>
    <row r="12895" spans="1:5">
      <c r="A12895" s="816">
        <f t="shared" si="837"/>
        <v>34807</v>
      </c>
      <c r="B12895" s="815">
        <f t="shared" si="838"/>
        <v>108</v>
      </c>
      <c r="C12895" s="815">
        <f t="shared" si="839"/>
        <v>258</v>
      </c>
      <c r="D12895" s="815">
        <f t="shared" si="840"/>
        <v>259</v>
      </c>
      <c r="E12895" s="815">
        <v>1995</v>
      </c>
    </row>
    <row r="12896" spans="1:5">
      <c r="A12896" s="816">
        <f t="shared" si="837"/>
        <v>34808</v>
      </c>
      <c r="B12896" s="815">
        <f t="shared" si="838"/>
        <v>109</v>
      </c>
      <c r="C12896" s="815">
        <f t="shared" si="839"/>
        <v>257</v>
      </c>
      <c r="D12896" s="815">
        <f t="shared" si="840"/>
        <v>258</v>
      </c>
      <c r="E12896" s="815">
        <v>1995</v>
      </c>
    </row>
    <row r="12897" spans="1:5">
      <c r="A12897" s="816">
        <f t="shared" si="837"/>
        <v>34809</v>
      </c>
      <c r="B12897" s="815">
        <f t="shared" si="838"/>
        <v>110</v>
      </c>
      <c r="C12897" s="815">
        <f t="shared" si="839"/>
        <v>256</v>
      </c>
      <c r="D12897" s="815">
        <f t="shared" si="840"/>
        <v>257</v>
      </c>
      <c r="E12897" s="815">
        <v>1995</v>
      </c>
    </row>
    <row r="12898" spans="1:5">
      <c r="A12898" s="816">
        <f t="shared" si="837"/>
        <v>34810</v>
      </c>
      <c r="B12898" s="815">
        <f t="shared" si="838"/>
        <v>111</v>
      </c>
      <c r="C12898" s="815">
        <f t="shared" si="839"/>
        <v>255</v>
      </c>
      <c r="D12898" s="815">
        <f t="shared" si="840"/>
        <v>256</v>
      </c>
      <c r="E12898" s="815">
        <v>1995</v>
      </c>
    </row>
    <row r="12899" spans="1:5">
      <c r="A12899" s="816">
        <f t="shared" si="837"/>
        <v>34811</v>
      </c>
      <c r="B12899" s="815">
        <f t="shared" si="838"/>
        <v>112</v>
      </c>
      <c r="C12899" s="815">
        <f t="shared" si="839"/>
        <v>254</v>
      </c>
      <c r="D12899" s="815">
        <f t="shared" si="840"/>
        <v>255</v>
      </c>
      <c r="E12899" s="815">
        <v>1995</v>
      </c>
    </row>
    <row r="12900" spans="1:5">
      <c r="A12900" s="816">
        <f t="shared" si="837"/>
        <v>34812</v>
      </c>
      <c r="B12900" s="815">
        <f t="shared" si="838"/>
        <v>113</v>
      </c>
      <c r="C12900" s="815">
        <f t="shared" si="839"/>
        <v>253</v>
      </c>
      <c r="D12900" s="815">
        <f t="shared" si="840"/>
        <v>254</v>
      </c>
      <c r="E12900" s="815">
        <v>1995</v>
      </c>
    </row>
    <row r="12901" spans="1:5">
      <c r="A12901" s="816">
        <f t="shared" si="837"/>
        <v>34813</v>
      </c>
      <c r="B12901" s="815">
        <f t="shared" si="838"/>
        <v>114</v>
      </c>
      <c r="C12901" s="815">
        <f t="shared" si="839"/>
        <v>252</v>
      </c>
      <c r="D12901" s="815">
        <f t="shared" si="840"/>
        <v>253</v>
      </c>
      <c r="E12901" s="815">
        <v>1995</v>
      </c>
    </row>
    <row r="12902" spans="1:5">
      <c r="A12902" s="816">
        <f t="shared" si="837"/>
        <v>34814</v>
      </c>
      <c r="B12902" s="815">
        <f t="shared" si="838"/>
        <v>115</v>
      </c>
      <c r="C12902" s="815">
        <f t="shared" si="839"/>
        <v>251</v>
      </c>
      <c r="D12902" s="815">
        <f t="shared" si="840"/>
        <v>252</v>
      </c>
      <c r="E12902" s="815">
        <v>1995</v>
      </c>
    </row>
    <row r="12903" spans="1:5">
      <c r="A12903" s="816">
        <f t="shared" si="837"/>
        <v>34815</v>
      </c>
      <c r="B12903" s="815">
        <f t="shared" si="838"/>
        <v>116</v>
      </c>
      <c r="C12903" s="815">
        <f t="shared" si="839"/>
        <v>250</v>
      </c>
      <c r="D12903" s="815">
        <f t="shared" si="840"/>
        <v>251</v>
      </c>
      <c r="E12903" s="815">
        <v>1995</v>
      </c>
    </row>
    <row r="12904" spans="1:5">
      <c r="A12904" s="816">
        <f t="shared" si="837"/>
        <v>34816</v>
      </c>
      <c r="B12904" s="815">
        <f t="shared" si="838"/>
        <v>117</v>
      </c>
      <c r="C12904" s="815">
        <f t="shared" si="839"/>
        <v>249</v>
      </c>
      <c r="D12904" s="815">
        <f t="shared" si="840"/>
        <v>250</v>
      </c>
      <c r="E12904" s="815">
        <v>1995</v>
      </c>
    </row>
    <row r="12905" spans="1:5">
      <c r="A12905" s="816">
        <f t="shared" si="837"/>
        <v>34817</v>
      </c>
      <c r="B12905" s="815">
        <f t="shared" si="838"/>
        <v>118</v>
      </c>
      <c r="C12905" s="815">
        <f t="shared" si="839"/>
        <v>248</v>
      </c>
      <c r="D12905" s="815">
        <f t="shared" si="840"/>
        <v>249</v>
      </c>
      <c r="E12905" s="815">
        <v>1995</v>
      </c>
    </row>
    <row r="12906" spans="1:5">
      <c r="A12906" s="816">
        <f t="shared" si="837"/>
        <v>34818</v>
      </c>
      <c r="B12906" s="815">
        <f t="shared" si="838"/>
        <v>119</v>
      </c>
      <c r="C12906" s="815">
        <f t="shared" si="839"/>
        <v>247</v>
      </c>
      <c r="D12906" s="815">
        <f t="shared" si="840"/>
        <v>248</v>
      </c>
      <c r="E12906" s="815">
        <v>1995</v>
      </c>
    </row>
    <row r="12907" spans="1:5">
      <c r="A12907" s="816">
        <f t="shared" si="837"/>
        <v>34819</v>
      </c>
      <c r="B12907" s="815">
        <f t="shared" si="838"/>
        <v>120</v>
      </c>
      <c r="C12907" s="815">
        <f t="shared" si="839"/>
        <v>246</v>
      </c>
      <c r="D12907" s="815">
        <f t="shared" si="840"/>
        <v>247</v>
      </c>
      <c r="E12907" s="815">
        <v>1995</v>
      </c>
    </row>
    <row r="12908" spans="1:5">
      <c r="A12908" s="816">
        <f t="shared" si="837"/>
        <v>34820</v>
      </c>
      <c r="B12908" s="815">
        <f t="shared" si="838"/>
        <v>121</v>
      </c>
      <c r="C12908" s="815">
        <f t="shared" si="839"/>
        <v>245</v>
      </c>
      <c r="D12908" s="815">
        <f t="shared" si="840"/>
        <v>246</v>
      </c>
      <c r="E12908" s="815">
        <v>1995</v>
      </c>
    </row>
    <row r="12909" spans="1:5">
      <c r="A12909" s="816">
        <f t="shared" si="837"/>
        <v>34821</v>
      </c>
      <c r="B12909" s="815">
        <f t="shared" si="838"/>
        <v>122</v>
      </c>
      <c r="C12909" s="815">
        <f t="shared" si="839"/>
        <v>244</v>
      </c>
      <c r="D12909" s="815">
        <f t="shared" si="840"/>
        <v>245</v>
      </c>
      <c r="E12909" s="815">
        <v>1995</v>
      </c>
    </row>
    <row r="12910" spans="1:5">
      <c r="A12910" s="816">
        <f t="shared" si="837"/>
        <v>34822</v>
      </c>
      <c r="B12910" s="815">
        <f t="shared" si="838"/>
        <v>123</v>
      </c>
      <c r="C12910" s="815">
        <f t="shared" si="839"/>
        <v>243</v>
      </c>
      <c r="D12910" s="815">
        <f t="shared" si="840"/>
        <v>244</v>
      </c>
      <c r="E12910" s="815">
        <v>1995</v>
      </c>
    </row>
    <row r="12911" spans="1:5">
      <c r="A12911" s="816">
        <f t="shared" si="837"/>
        <v>34823</v>
      </c>
      <c r="B12911" s="815">
        <f t="shared" si="838"/>
        <v>124</v>
      </c>
      <c r="C12911" s="815">
        <f t="shared" si="839"/>
        <v>242</v>
      </c>
      <c r="D12911" s="815">
        <f t="shared" si="840"/>
        <v>243</v>
      </c>
      <c r="E12911" s="815">
        <v>1995</v>
      </c>
    </row>
    <row r="12912" spans="1:5">
      <c r="A12912" s="816">
        <f t="shared" si="837"/>
        <v>34824</v>
      </c>
      <c r="B12912" s="815">
        <f t="shared" si="838"/>
        <v>125</v>
      </c>
      <c r="C12912" s="815">
        <f t="shared" si="839"/>
        <v>241</v>
      </c>
      <c r="D12912" s="815">
        <f t="shared" si="840"/>
        <v>242</v>
      </c>
      <c r="E12912" s="815">
        <v>1995</v>
      </c>
    </row>
    <row r="12913" spans="1:5">
      <c r="A12913" s="816">
        <f t="shared" si="837"/>
        <v>34825</v>
      </c>
      <c r="B12913" s="815">
        <f t="shared" si="838"/>
        <v>126</v>
      </c>
      <c r="C12913" s="815">
        <f t="shared" si="839"/>
        <v>240</v>
      </c>
      <c r="D12913" s="815">
        <f t="shared" si="840"/>
        <v>241</v>
      </c>
      <c r="E12913" s="815">
        <v>1995</v>
      </c>
    </row>
    <row r="12914" spans="1:5">
      <c r="A12914" s="816">
        <f t="shared" si="837"/>
        <v>34826</v>
      </c>
      <c r="B12914" s="815">
        <f t="shared" si="838"/>
        <v>127</v>
      </c>
      <c r="C12914" s="815">
        <f t="shared" si="839"/>
        <v>239</v>
      </c>
      <c r="D12914" s="815">
        <f t="shared" si="840"/>
        <v>240</v>
      </c>
      <c r="E12914" s="815">
        <v>1995</v>
      </c>
    </row>
    <row r="12915" spans="1:5">
      <c r="A12915" s="816">
        <f t="shared" ref="A12915:A12978" si="841">A12914+1</f>
        <v>34827</v>
      </c>
      <c r="B12915" s="815">
        <f t="shared" si="838"/>
        <v>128</v>
      </c>
      <c r="C12915" s="815">
        <f t="shared" si="839"/>
        <v>238</v>
      </c>
      <c r="D12915" s="815">
        <f t="shared" si="840"/>
        <v>239</v>
      </c>
      <c r="E12915" s="815">
        <v>1995</v>
      </c>
    </row>
    <row r="12916" spans="1:5">
      <c r="A12916" s="816">
        <f t="shared" si="841"/>
        <v>34828</v>
      </c>
      <c r="B12916" s="815">
        <f t="shared" si="838"/>
        <v>129</v>
      </c>
      <c r="C12916" s="815">
        <f t="shared" si="839"/>
        <v>237</v>
      </c>
      <c r="D12916" s="815">
        <f t="shared" si="840"/>
        <v>238</v>
      </c>
      <c r="E12916" s="815">
        <v>1995</v>
      </c>
    </row>
    <row r="12917" spans="1:5">
      <c r="A12917" s="816">
        <f t="shared" si="841"/>
        <v>34829</v>
      </c>
      <c r="B12917" s="815">
        <f t="shared" si="838"/>
        <v>130</v>
      </c>
      <c r="C12917" s="815">
        <f t="shared" si="839"/>
        <v>236</v>
      </c>
      <c r="D12917" s="815">
        <f t="shared" si="840"/>
        <v>237</v>
      </c>
      <c r="E12917" s="815">
        <v>1995</v>
      </c>
    </row>
    <row r="12918" spans="1:5">
      <c r="A12918" s="816">
        <f t="shared" si="841"/>
        <v>34830</v>
      </c>
      <c r="B12918" s="815">
        <f t="shared" ref="B12918:B12981" si="842">B12917+1</f>
        <v>131</v>
      </c>
      <c r="C12918" s="815">
        <f t="shared" ref="C12918:C12981" si="843">C12917-1</f>
        <v>235</v>
      </c>
      <c r="D12918" s="815">
        <f t="shared" ref="D12918:D12981" si="844">D12917-1</f>
        <v>236</v>
      </c>
      <c r="E12918" s="815">
        <v>1995</v>
      </c>
    </row>
    <row r="12919" spans="1:5">
      <c r="A12919" s="816">
        <f t="shared" si="841"/>
        <v>34831</v>
      </c>
      <c r="B12919" s="815">
        <f t="shared" si="842"/>
        <v>132</v>
      </c>
      <c r="C12919" s="815">
        <f t="shared" si="843"/>
        <v>234</v>
      </c>
      <c r="D12919" s="815">
        <f t="shared" si="844"/>
        <v>235</v>
      </c>
      <c r="E12919" s="815">
        <v>1995</v>
      </c>
    </row>
    <row r="12920" spans="1:5">
      <c r="A12920" s="816">
        <f t="shared" si="841"/>
        <v>34832</v>
      </c>
      <c r="B12920" s="815">
        <f t="shared" si="842"/>
        <v>133</v>
      </c>
      <c r="C12920" s="815">
        <f t="shared" si="843"/>
        <v>233</v>
      </c>
      <c r="D12920" s="815">
        <f t="shared" si="844"/>
        <v>234</v>
      </c>
      <c r="E12920" s="815">
        <v>1995</v>
      </c>
    </row>
    <row r="12921" spans="1:5">
      <c r="A12921" s="816">
        <f t="shared" si="841"/>
        <v>34833</v>
      </c>
      <c r="B12921" s="815">
        <f t="shared" si="842"/>
        <v>134</v>
      </c>
      <c r="C12921" s="815">
        <f t="shared" si="843"/>
        <v>232</v>
      </c>
      <c r="D12921" s="815">
        <f t="shared" si="844"/>
        <v>233</v>
      </c>
      <c r="E12921" s="815">
        <v>1995</v>
      </c>
    </row>
    <row r="12922" spans="1:5">
      <c r="A12922" s="816">
        <f t="shared" si="841"/>
        <v>34834</v>
      </c>
      <c r="B12922" s="815">
        <f t="shared" si="842"/>
        <v>135</v>
      </c>
      <c r="C12922" s="815">
        <f t="shared" si="843"/>
        <v>231</v>
      </c>
      <c r="D12922" s="815">
        <f t="shared" si="844"/>
        <v>232</v>
      </c>
      <c r="E12922" s="815">
        <v>1995</v>
      </c>
    </row>
    <row r="12923" spans="1:5">
      <c r="A12923" s="816">
        <f t="shared" si="841"/>
        <v>34835</v>
      </c>
      <c r="B12923" s="815">
        <f t="shared" si="842"/>
        <v>136</v>
      </c>
      <c r="C12923" s="815">
        <f t="shared" si="843"/>
        <v>230</v>
      </c>
      <c r="D12923" s="815">
        <f t="shared" si="844"/>
        <v>231</v>
      </c>
      <c r="E12923" s="815">
        <v>1995</v>
      </c>
    </row>
    <row r="12924" spans="1:5">
      <c r="A12924" s="816">
        <f t="shared" si="841"/>
        <v>34836</v>
      </c>
      <c r="B12924" s="815">
        <f t="shared" si="842"/>
        <v>137</v>
      </c>
      <c r="C12924" s="815">
        <f t="shared" si="843"/>
        <v>229</v>
      </c>
      <c r="D12924" s="815">
        <f t="shared" si="844"/>
        <v>230</v>
      </c>
      <c r="E12924" s="815">
        <v>1995</v>
      </c>
    </row>
    <row r="12925" spans="1:5">
      <c r="A12925" s="816">
        <f t="shared" si="841"/>
        <v>34837</v>
      </c>
      <c r="B12925" s="815">
        <f t="shared" si="842"/>
        <v>138</v>
      </c>
      <c r="C12925" s="815">
        <f t="shared" si="843"/>
        <v>228</v>
      </c>
      <c r="D12925" s="815">
        <f t="shared" si="844"/>
        <v>229</v>
      </c>
      <c r="E12925" s="815">
        <v>1995</v>
      </c>
    </row>
    <row r="12926" spans="1:5">
      <c r="A12926" s="816">
        <f t="shared" si="841"/>
        <v>34838</v>
      </c>
      <c r="B12926" s="815">
        <f t="shared" si="842"/>
        <v>139</v>
      </c>
      <c r="C12926" s="815">
        <f t="shared" si="843"/>
        <v>227</v>
      </c>
      <c r="D12926" s="815">
        <f t="shared" si="844"/>
        <v>228</v>
      </c>
      <c r="E12926" s="815">
        <v>1995</v>
      </c>
    </row>
    <row r="12927" spans="1:5">
      <c r="A12927" s="816">
        <f t="shared" si="841"/>
        <v>34839</v>
      </c>
      <c r="B12927" s="815">
        <f t="shared" si="842"/>
        <v>140</v>
      </c>
      <c r="C12927" s="815">
        <f t="shared" si="843"/>
        <v>226</v>
      </c>
      <c r="D12927" s="815">
        <f t="shared" si="844"/>
        <v>227</v>
      </c>
      <c r="E12927" s="815">
        <v>1995</v>
      </c>
    </row>
    <row r="12928" spans="1:5">
      <c r="A12928" s="816">
        <f t="shared" si="841"/>
        <v>34840</v>
      </c>
      <c r="B12928" s="815">
        <f t="shared" si="842"/>
        <v>141</v>
      </c>
      <c r="C12928" s="815">
        <f t="shared" si="843"/>
        <v>225</v>
      </c>
      <c r="D12928" s="815">
        <f t="shared" si="844"/>
        <v>226</v>
      </c>
      <c r="E12928" s="815">
        <v>1995</v>
      </c>
    </row>
    <row r="12929" spans="1:5">
      <c r="A12929" s="816">
        <f t="shared" si="841"/>
        <v>34841</v>
      </c>
      <c r="B12929" s="815">
        <f t="shared" si="842"/>
        <v>142</v>
      </c>
      <c r="C12929" s="815">
        <f t="shared" si="843"/>
        <v>224</v>
      </c>
      <c r="D12929" s="815">
        <f t="shared" si="844"/>
        <v>225</v>
      </c>
      <c r="E12929" s="815">
        <v>1995</v>
      </c>
    </row>
    <row r="12930" spans="1:5">
      <c r="A12930" s="816">
        <f t="shared" si="841"/>
        <v>34842</v>
      </c>
      <c r="B12930" s="815">
        <f t="shared" si="842"/>
        <v>143</v>
      </c>
      <c r="C12930" s="815">
        <f t="shared" si="843"/>
        <v>223</v>
      </c>
      <c r="D12930" s="815">
        <f t="shared" si="844"/>
        <v>224</v>
      </c>
      <c r="E12930" s="815">
        <v>1995</v>
      </c>
    </row>
    <row r="12931" spans="1:5">
      <c r="A12931" s="816">
        <f t="shared" si="841"/>
        <v>34843</v>
      </c>
      <c r="B12931" s="815">
        <f t="shared" si="842"/>
        <v>144</v>
      </c>
      <c r="C12931" s="815">
        <f t="shared" si="843"/>
        <v>222</v>
      </c>
      <c r="D12931" s="815">
        <f t="shared" si="844"/>
        <v>223</v>
      </c>
      <c r="E12931" s="815">
        <v>1995</v>
      </c>
    </row>
    <row r="12932" spans="1:5">
      <c r="A12932" s="816">
        <f t="shared" si="841"/>
        <v>34844</v>
      </c>
      <c r="B12932" s="815">
        <f t="shared" si="842"/>
        <v>145</v>
      </c>
      <c r="C12932" s="815">
        <f t="shared" si="843"/>
        <v>221</v>
      </c>
      <c r="D12932" s="815">
        <f t="shared" si="844"/>
        <v>222</v>
      </c>
      <c r="E12932" s="815">
        <v>1995</v>
      </c>
    </row>
    <row r="12933" spans="1:5">
      <c r="A12933" s="816">
        <f t="shared" si="841"/>
        <v>34845</v>
      </c>
      <c r="B12933" s="815">
        <f t="shared" si="842"/>
        <v>146</v>
      </c>
      <c r="C12933" s="815">
        <f t="shared" si="843"/>
        <v>220</v>
      </c>
      <c r="D12933" s="815">
        <f t="shared" si="844"/>
        <v>221</v>
      </c>
      <c r="E12933" s="815">
        <v>1995</v>
      </c>
    </row>
    <row r="12934" spans="1:5">
      <c r="A12934" s="816">
        <f t="shared" si="841"/>
        <v>34846</v>
      </c>
      <c r="B12934" s="815">
        <f t="shared" si="842"/>
        <v>147</v>
      </c>
      <c r="C12934" s="815">
        <f t="shared" si="843"/>
        <v>219</v>
      </c>
      <c r="D12934" s="815">
        <f t="shared" si="844"/>
        <v>220</v>
      </c>
      <c r="E12934" s="815">
        <v>1995</v>
      </c>
    </row>
    <row r="12935" spans="1:5">
      <c r="A12935" s="816">
        <f t="shared" si="841"/>
        <v>34847</v>
      </c>
      <c r="B12935" s="815">
        <f t="shared" si="842"/>
        <v>148</v>
      </c>
      <c r="C12935" s="815">
        <f t="shared" si="843"/>
        <v>218</v>
      </c>
      <c r="D12935" s="815">
        <f t="shared" si="844"/>
        <v>219</v>
      </c>
      <c r="E12935" s="815">
        <v>1995</v>
      </c>
    </row>
    <row r="12936" spans="1:5">
      <c r="A12936" s="816">
        <f t="shared" si="841"/>
        <v>34848</v>
      </c>
      <c r="B12936" s="815">
        <f t="shared" si="842"/>
        <v>149</v>
      </c>
      <c r="C12936" s="815">
        <f t="shared" si="843"/>
        <v>217</v>
      </c>
      <c r="D12936" s="815">
        <f t="shared" si="844"/>
        <v>218</v>
      </c>
      <c r="E12936" s="815">
        <v>1995</v>
      </c>
    </row>
    <row r="12937" spans="1:5">
      <c r="A12937" s="816">
        <f t="shared" si="841"/>
        <v>34849</v>
      </c>
      <c r="B12937" s="815">
        <f t="shared" si="842"/>
        <v>150</v>
      </c>
      <c r="C12937" s="815">
        <f t="shared" si="843"/>
        <v>216</v>
      </c>
      <c r="D12937" s="815">
        <f t="shared" si="844"/>
        <v>217</v>
      </c>
      <c r="E12937" s="815">
        <v>1995</v>
      </c>
    </row>
    <row r="12938" spans="1:5">
      <c r="A12938" s="816">
        <f t="shared" si="841"/>
        <v>34850</v>
      </c>
      <c r="B12938" s="815">
        <f t="shared" si="842"/>
        <v>151</v>
      </c>
      <c r="C12938" s="815">
        <f t="shared" si="843"/>
        <v>215</v>
      </c>
      <c r="D12938" s="815">
        <f t="shared" si="844"/>
        <v>216</v>
      </c>
      <c r="E12938" s="815">
        <v>1995</v>
      </c>
    </row>
    <row r="12939" spans="1:5">
      <c r="A12939" s="816">
        <f t="shared" si="841"/>
        <v>34851</v>
      </c>
      <c r="B12939" s="815">
        <f t="shared" si="842"/>
        <v>152</v>
      </c>
      <c r="C12939" s="815">
        <f t="shared" si="843"/>
        <v>214</v>
      </c>
      <c r="D12939" s="815">
        <f t="shared" si="844"/>
        <v>215</v>
      </c>
      <c r="E12939" s="815">
        <v>1995</v>
      </c>
    </row>
    <row r="12940" spans="1:5">
      <c r="A12940" s="816">
        <f t="shared" si="841"/>
        <v>34852</v>
      </c>
      <c r="B12940" s="815">
        <f t="shared" si="842"/>
        <v>153</v>
      </c>
      <c r="C12940" s="815">
        <f t="shared" si="843"/>
        <v>213</v>
      </c>
      <c r="D12940" s="815">
        <f t="shared" si="844"/>
        <v>214</v>
      </c>
      <c r="E12940" s="815">
        <v>1995</v>
      </c>
    </row>
    <row r="12941" spans="1:5">
      <c r="A12941" s="816">
        <f t="shared" si="841"/>
        <v>34853</v>
      </c>
      <c r="B12941" s="815">
        <f t="shared" si="842"/>
        <v>154</v>
      </c>
      <c r="C12941" s="815">
        <f t="shared" si="843"/>
        <v>212</v>
      </c>
      <c r="D12941" s="815">
        <f t="shared" si="844"/>
        <v>213</v>
      </c>
      <c r="E12941" s="815">
        <v>1995</v>
      </c>
    </row>
    <row r="12942" spans="1:5">
      <c r="A12942" s="816">
        <f t="shared" si="841"/>
        <v>34854</v>
      </c>
      <c r="B12942" s="815">
        <f t="shared" si="842"/>
        <v>155</v>
      </c>
      <c r="C12942" s="815">
        <f t="shared" si="843"/>
        <v>211</v>
      </c>
      <c r="D12942" s="815">
        <f t="shared" si="844"/>
        <v>212</v>
      </c>
      <c r="E12942" s="815">
        <v>1995</v>
      </c>
    </row>
    <row r="12943" spans="1:5">
      <c r="A12943" s="816">
        <f t="shared" si="841"/>
        <v>34855</v>
      </c>
      <c r="B12943" s="815">
        <f t="shared" si="842"/>
        <v>156</v>
      </c>
      <c r="C12943" s="815">
        <f t="shared" si="843"/>
        <v>210</v>
      </c>
      <c r="D12943" s="815">
        <f t="shared" si="844"/>
        <v>211</v>
      </c>
      <c r="E12943" s="815">
        <v>1995</v>
      </c>
    </row>
    <row r="12944" spans="1:5">
      <c r="A12944" s="816">
        <f t="shared" si="841"/>
        <v>34856</v>
      </c>
      <c r="B12944" s="815">
        <f t="shared" si="842"/>
        <v>157</v>
      </c>
      <c r="C12944" s="815">
        <f t="shared" si="843"/>
        <v>209</v>
      </c>
      <c r="D12944" s="815">
        <f t="shared" si="844"/>
        <v>210</v>
      </c>
      <c r="E12944" s="815">
        <v>1995</v>
      </c>
    </row>
    <row r="12945" spans="1:5">
      <c r="A12945" s="816">
        <f t="shared" si="841"/>
        <v>34857</v>
      </c>
      <c r="B12945" s="815">
        <f t="shared" si="842"/>
        <v>158</v>
      </c>
      <c r="C12945" s="815">
        <f t="shared" si="843"/>
        <v>208</v>
      </c>
      <c r="D12945" s="815">
        <f t="shared" si="844"/>
        <v>209</v>
      </c>
      <c r="E12945" s="815">
        <v>1995</v>
      </c>
    </row>
    <row r="12946" spans="1:5">
      <c r="A12946" s="816">
        <f t="shared" si="841"/>
        <v>34858</v>
      </c>
      <c r="B12946" s="815">
        <f t="shared" si="842"/>
        <v>159</v>
      </c>
      <c r="C12946" s="815">
        <f t="shared" si="843"/>
        <v>207</v>
      </c>
      <c r="D12946" s="815">
        <f t="shared" si="844"/>
        <v>208</v>
      </c>
      <c r="E12946" s="815">
        <v>1995</v>
      </c>
    </row>
    <row r="12947" spans="1:5">
      <c r="A12947" s="816">
        <f t="shared" si="841"/>
        <v>34859</v>
      </c>
      <c r="B12947" s="815">
        <f t="shared" si="842"/>
        <v>160</v>
      </c>
      <c r="C12947" s="815">
        <f t="shared" si="843"/>
        <v>206</v>
      </c>
      <c r="D12947" s="815">
        <f t="shared" si="844"/>
        <v>207</v>
      </c>
      <c r="E12947" s="815">
        <v>1995</v>
      </c>
    </row>
    <row r="12948" spans="1:5">
      <c r="A12948" s="816">
        <f t="shared" si="841"/>
        <v>34860</v>
      </c>
      <c r="B12948" s="815">
        <f t="shared" si="842"/>
        <v>161</v>
      </c>
      <c r="C12948" s="815">
        <f t="shared" si="843"/>
        <v>205</v>
      </c>
      <c r="D12948" s="815">
        <f t="shared" si="844"/>
        <v>206</v>
      </c>
      <c r="E12948" s="815">
        <v>1995</v>
      </c>
    </row>
    <row r="12949" spans="1:5">
      <c r="A12949" s="816">
        <f t="shared" si="841"/>
        <v>34861</v>
      </c>
      <c r="B12949" s="815">
        <f t="shared" si="842"/>
        <v>162</v>
      </c>
      <c r="C12949" s="815">
        <f t="shared" si="843"/>
        <v>204</v>
      </c>
      <c r="D12949" s="815">
        <f t="shared" si="844"/>
        <v>205</v>
      </c>
      <c r="E12949" s="815">
        <v>1995</v>
      </c>
    </row>
    <row r="12950" spans="1:5">
      <c r="A12950" s="816">
        <f t="shared" si="841"/>
        <v>34862</v>
      </c>
      <c r="B12950" s="815">
        <f t="shared" si="842"/>
        <v>163</v>
      </c>
      <c r="C12950" s="815">
        <f t="shared" si="843"/>
        <v>203</v>
      </c>
      <c r="D12950" s="815">
        <f t="shared" si="844"/>
        <v>204</v>
      </c>
      <c r="E12950" s="815">
        <v>1995</v>
      </c>
    </row>
    <row r="12951" spans="1:5">
      <c r="A12951" s="816">
        <f t="shared" si="841"/>
        <v>34863</v>
      </c>
      <c r="B12951" s="815">
        <f t="shared" si="842"/>
        <v>164</v>
      </c>
      <c r="C12951" s="815">
        <f t="shared" si="843"/>
        <v>202</v>
      </c>
      <c r="D12951" s="815">
        <f t="shared" si="844"/>
        <v>203</v>
      </c>
      <c r="E12951" s="815">
        <v>1995</v>
      </c>
    </row>
    <row r="12952" spans="1:5">
      <c r="A12952" s="816">
        <f t="shared" si="841"/>
        <v>34864</v>
      </c>
      <c r="B12952" s="815">
        <f t="shared" si="842"/>
        <v>165</v>
      </c>
      <c r="C12952" s="815">
        <f t="shared" si="843"/>
        <v>201</v>
      </c>
      <c r="D12952" s="815">
        <f t="shared" si="844"/>
        <v>202</v>
      </c>
      <c r="E12952" s="815">
        <v>1995</v>
      </c>
    </row>
    <row r="12953" spans="1:5">
      <c r="A12953" s="816">
        <f t="shared" si="841"/>
        <v>34865</v>
      </c>
      <c r="B12953" s="815">
        <f t="shared" si="842"/>
        <v>166</v>
      </c>
      <c r="C12953" s="815">
        <f t="shared" si="843"/>
        <v>200</v>
      </c>
      <c r="D12953" s="815">
        <f t="shared" si="844"/>
        <v>201</v>
      </c>
      <c r="E12953" s="815">
        <v>1995</v>
      </c>
    </row>
    <row r="12954" spans="1:5">
      <c r="A12954" s="816">
        <f t="shared" si="841"/>
        <v>34866</v>
      </c>
      <c r="B12954" s="815">
        <f t="shared" si="842"/>
        <v>167</v>
      </c>
      <c r="C12954" s="815">
        <f t="shared" si="843"/>
        <v>199</v>
      </c>
      <c r="D12954" s="815">
        <f t="shared" si="844"/>
        <v>200</v>
      </c>
      <c r="E12954" s="815">
        <v>1995</v>
      </c>
    </row>
    <row r="12955" spans="1:5">
      <c r="A12955" s="816">
        <f t="shared" si="841"/>
        <v>34867</v>
      </c>
      <c r="B12955" s="815">
        <f t="shared" si="842"/>
        <v>168</v>
      </c>
      <c r="C12955" s="815">
        <f t="shared" si="843"/>
        <v>198</v>
      </c>
      <c r="D12955" s="815">
        <f t="shared" si="844"/>
        <v>199</v>
      </c>
      <c r="E12955" s="815">
        <v>1995</v>
      </c>
    </row>
    <row r="12956" spans="1:5">
      <c r="A12956" s="816">
        <f t="shared" si="841"/>
        <v>34868</v>
      </c>
      <c r="B12956" s="815">
        <f t="shared" si="842"/>
        <v>169</v>
      </c>
      <c r="C12956" s="815">
        <f t="shared" si="843"/>
        <v>197</v>
      </c>
      <c r="D12956" s="815">
        <f t="shared" si="844"/>
        <v>198</v>
      </c>
      <c r="E12956" s="815">
        <v>1995</v>
      </c>
    </row>
    <row r="12957" spans="1:5">
      <c r="A12957" s="816">
        <f t="shared" si="841"/>
        <v>34869</v>
      </c>
      <c r="B12957" s="815">
        <f t="shared" si="842"/>
        <v>170</v>
      </c>
      <c r="C12957" s="815">
        <f t="shared" si="843"/>
        <v>196</v>
      </c>
      <c r="D12957" s="815">
        <f t="shared" si="844"/>
        <v>197</v>
      </c>
      <c r="E12957" s="815">
        <v>1995</v>
      </c>
    </row>
    <row r="12958" spans="1:5">
      <c r="A12958" s="816">
        <f t="shared" si="841"/>
        <v>34870</v>
      </c>
      <c r="B12958" s="815">
        <f t="shared" si="842"/>
        <v>171</v>
      </c>
      <c r="C12958" s="815">
        <f t="shared" si="843"/>
        <v>195</v>
      </c>
      <c r="D12958" s="815">
        <f t="shared" si="844"/>
        <v>196</v>
      </c>
      <c r="E12958" s="815">
        <v>1995</v>
      </c>
    </row>
    <row r="12959" spans="1:5">
      <c r="A12959" s="816">
        <f t="shared" si="841"/>
        <v>34871</v>
      </c>
      <c r="B12959" s="815">
        <f t="shared" si="842"/>
        <v>172</v>
      </c>
      <c r="C12959" s="815">
        <f t="shared" si="843"/>
        <v>194</v>
      </c>
      <c r="D12959" s="815">
        <f t="shared" si="844"/>
        <v>195</v>
      </c>
      <c r="E12959" s="815">
        <v>1995</v>
      </c>
    </row>
    <row r="12960" spans="1:5">
      <c r="A12960" s="816">
        <f t="shared" si="841"/>
        <v>34872</v>
      </c>
      <c r="B12960" s="815">
        <f t="shared" si="842"/>
        <v>173</v>
      </c>
      <c r="C12960" s="815">
        <f t="shared" si="843"/>
        <v>193</v>
      </c>
      <c r="D12960" s="815">
        <f t="shared" si="844"/>
        <v>194</v>
      </c>
      <c r="E12960" s="815">
        <v>1995</v>
      </c>
    </row>
    <row r="12961" spans="1:5">
      <c r="A12961" s="816">
        <f t="shared" si="841"/>
        <v>34873</v>
      </c>
      <c r="B12961" s="815">
        <f t="shared" si="842"/>
        <v>174</v>
      </c>
      <c r="C12961" s="815">
        <f t="shared" si="843"/>
        <v>192</v>
      </c>
      <c r="D12961" s="815">
        <f t="shared" si="844"/>
        <v>193</v>
      </c>
      <c r="E12961" s="815">
        <v>1995</v>
      </c>
    </row>
    <row r="12962" spans="1:5">
      <c r="A12962" s="816">
        <f t="shared" si="841"/>
        <v>34874</v>
      </c>
      <c r="B12962" s="815">
        <f t="shared" si="842"/>
        <v>175</v>
      </c>
      <c r="C12962" s="815">
        <f t="shared" si="843"/>
        <v>191</v>
      </c>
      <c r="D12962" s="815">
        <f t="shared" si="844"/>
        <v>192</v>
      </c>
      <c r="E12962" s="815">
        <v>1995</v>
      </c>
    </row>
    <row r="12963" spans="1:5">
      <c r="A12963" s="816">
        <f t="shared" si="841"/>
        <v>34875</v>
      </c>
      <c r="B12963" s="815">
        <f t="shared" si="842"/>
        <v>176</v>
      </c>
      <c r="C12963" s="815">
        <f t="shared" si="843"/>
        <v>190</v>
      </c>
      <c r="D12963" s="815">
        <f t="shared" si="844"/>
        <v>191</v>
      </c>
      <c r="E12963" s="815">
        <v>1995</v>
      </c>
    </row>
    <row r="12964" spans="1:5">
      <c r="A12964" s="816">
        <f t="shared" si="841"/>
        <v>34876</v>
      </c>
      <c r="B12964" s="815">
        <f t="shared" si="842"/>
        <v>177</v>
      </c>
      <c r="C12964" s="815">
        <f t="shared" si="843"/>
        <v>189</v>
      </c>
      <c r="D12964" s="815">
        <f t="shared" si="844"/>
        <v>190</v>
      </c>
      <c r="E12964" s="815">
        <v>1995</v>
      </c>
    </row>
    <row r="12965" spans="1:5">
      <c r="A12965" s="816">
        <f t="shared" si="841"/>
        <v>34877</v>
      </c>
      <c r="B12965" s="815">
        <f t="shared" si="842"/>
        <v>178</v>
      </c>
      <c r="C12965" s="815">
        <f t="shared" si="843"/>
        <v>188</v>
      </c>
      <c r="D12965" s="815">
        <f t="shared" si="844"/>
        <v>189</v>
      </c>
      <c r="E12965" s="815">
        <v>1995</v>
      </c>
    </row>
    <row r="12966" spans="1:5">
      <c r="A12966" s="816">
        <f t="shared" si="841"/>
        <v>34878</v>
      </c>
      <c r="B12966" s="815">
        <f t="shared" si="842"/>
        <v>179</v>
      </c>
      <c r="C12966" s="815">
        <f t="shared" si="843"/>
        <v>187</v>
      </c>
      <c r="D12966" s="815">
        <f t="shared" si="844"/>
        <v>188</v>
      </c>
      <c r="E12966" s="815">
        <v>1995</v>
      </c>
    </row>
    <row r="12967" spans="1:5">
      <c r="A12967" s="816">
        <f t="shared" si="841"/>
        <v>34879</v>
      </c>
      <c r="B12967" s="815">
        <f t="shared" si="842"/>
        <v>180</v>
      </c>
      <c r="C12967" s="815">
        <f t="shared" si="843"/>
        <v>186</v>
      </c>
      <c r="D12967" s="815">
        <f t="shared" si="844"/>
        <v>187</v>
      </c>
      <c r="E12967" s="815">
        <v>1995</v>
      </c>
    </row>
    <row r="12968" spans="1:5">
      <c r="A12968" s="816">
        <f t="shared" si="841"/>
        <v>34880</v>
      </c>
      <c r="B12968" s="815">
        <f t="shared" si="842"/>
        <v>181</v>
      </c>
      <c r="C12968" s="815">
        <f t="shared" si="843"/>
        <v>185</v>
      </c>
      <c r="D12968" s="815">
        <f t="shared" si="844"/>
        <v>186</v>
      </c>
      <c r="E12968" s="815">
        <v>1995</v>
      </c>
    </row>
    <row r="12969" spans="1:5">
      <c r="A12969" s="816">
        <f t="shared" si="841"/>
        <v>34881</v>
      </c>
      <c r="B12969" s="815">
        <f t="shared" si="842"/>
        <v>182</v>
      </c>
      <c r="C12969" s="815">
        <f t="shared" si="843"/>
        <v>184</v>
      </c>
      <c r="D12969" s="815">
        <f t="shared" si="844"/>
        <v>185</v>
      </c>
      <c r="E12969" s="815">
        <v>1995</v>
      </c>
    </row>
    <row r="12970" spans="1:5">
      <c r="A12970" s="816">
        <f t="shared" si="841"/>
        <v>34882</v>
      </c>
      <c r="B12970" s="815">
        <f t="shared" si="842"/>
        <v>183</v>
      </c>
      <c r="C12970" s="815">
        <f t="shared" si="843"/>
        <v>183</v>
      </c>
      <c r="D12970" s="815">
        <f t="shared" si="844"/>
        <v>184</v>
      </c>
      <c r="E12970" s="815">
        <v>1995</v>
      </c>
    </row>
    <row r="12971" spans="1:5">
      <c r="A12971" s="816">
        <f t="shared" si="841"/>
        <v>34883</v>
      </c>
      <c r="B12971" s="815">
        <f t="shared" si="842"/>
        <v>184</v>
      </c>
      <c r="C12971" s="815">
        <f t="shared" si="843"/>
        <v>182</v>
      </c>
      <c r="D12971" s="815">
        <f t="shared" si="844"/>
        <v>183</v>
      </c>
      <c r="E12971" s="815">
        <v>1995</v>
      </c>
    </row>
    <row r="12972" spans="1:5">
      <c r="A12972" s="816">
        <f t="shared" si="841"/>
        <v>34884</v>
      </c>
      <c r="B12972" s="815">
        <f t="shared" si="842"/>
        <v>185</v>
      </c>
      <c r="C12972" s="815">
        <f t="shared" si="843"/>
        <v>181</v>
      </c>
      <c r="D12972" s="815">
        <f t="shared" si="844"/>
        <v>182</v>
      </c>
      <c r="E12972" s="815">
        <v>1995</v>
      </c>
    </row>
    <row r="12973" spans="1:5">
      <c r="A12973" s="816">
        <f t="shared" si="841"/>
        <v>34885</v>
      </c>
      <c r="B12973" s="815">
        <f t="shared" si="842"/>
        <v>186</v>
      </c>
      <c r="C12973" s="815">
        <f t="shared" si="843"/>
        <v>180</v>
      </c>
      <c r="D12973" s="815">
        <f t="shared" si="844"/>
        <v>181</v>
      </c>
      <c r="E12973" s="815">
        <v>1995</v>
      </c>
    </row>
    <row r="12974" spans="1:5">
      <c r="A12974" s="816">
        <f t="shared" si="841"/>
        <v>34886</v>
      </c>
      <c r="B12974" s="815">
        <f t="shared" si="842"/>
        <v>187</v>
      </c>
      <c r="C12974" s="815">
        <f t="shared" si="843"/>
        <v>179</v>
      </c>
      <c r="D12974" s="815">
        <f t="shared" si="844"/>
        <v>180</v>
      </c>
      <c r="E12974" s="815">
        <v>1995</v>
      </c>
    </row>
    <row r="12975" spans="1:5">
      <c r="A12975" s="816">
        <f t="shared" si="841"/>
        <v>34887</v>
      </c>
      <c r="B12975" s="815">
        <f t="shared" si="842"/>
        <v>188</v>
      </c>
      <c r="C12975" s="815">
        <f t="shared" si="843"/>
        <v>178</v>
      </c>
      <c r="D12975" s="815">
        <f t="shared" si="844"/>
        <v>179</v>
      </c>
      <c r="E12975" s="815">
        <v>1995</v>
      </c>
    </row>
    <row r="12976" spans="1:5">
      <c r="A12976" s="816">
        <f t="shared" si="841"/>
        <v>34888</v>
      </c>
      <c r="B12976" s="815">
        <f t="shared" si="842"/>
        <v>189</v>
      </c>
      <c r="C12976" s="815">
        <f t="shared" si="843"/>
        <v>177</v>
      </c>
      <c r="D12976" s="815">
        <f t="shared" si="844"/>
        <v>178</v>
      </c>
      <c r="E12976" s="815">
        <v>1995</v>
      </c>
    </row>
    <row r="12977" spans="1:5">
      <c r="A12977" s="816">
        <f t="shared" si="841"/>
        <v>34889</v>
      </c>
      <c r="B12977" s="815">
        <f t="shared" si="842"/>
        <v>190</v>
      </c>
      <c r="C12977" s="815">
        <f t="shared" si="843"/>
        <v>176</v>
      </c>
      <c r="D12977" s="815">
        <f t="shared" si="844"/>
        <v>177</v>
      </c>
      <c r="E12977" s="815">
        <v>1995</v>
      </c>
    </row>
    <row r="12978" spans="1:5">
      <c r="A12978" s="816">
        <f t="shared" si="841"/>
        <v>34890</v>
      </c>
      <c r="B12978" s="815">
        <f t="shared" si="842"/>
        <v>191</v>
      </c>
      <c r="C12978" s="815">
        <f t="shared" si="843"/>
        <v>175</v>
      </c>
      <c r="D12978" s="815">
        <f t="shared" si="844"/>
        <v>176</v>
      </c>
      <c r="E12978" s="815">
        <v>1995</v>
      </c>
    </row>
    <row r="12979" spans="1:5">
      <c r="A12979" s="816">
        <f t="shared" ref="A12979:A13042" si="845">A12978+1</f>
        <v>34891</v>
      </c>
      <c r="B12979" s="815">
        <f t="shared" si="842"/>
        <v>192</v>
      </c>
      <c r="C12979" s="815">
        <f t="shared" si="843"/>
        <v>174</v>
      </c>
      <c r="D12979" s="815">
        <f t="shared" si="844"/>
        <v>175</v>
      </c>
      <c r="E12979" s="815">
        <v>1995</v>
      </c>
    </row>
    <row r="12980" spans="1:5">
      <c r="A12980" s="816">
        <f t="shared" si="845"/>
        <v>34892</v>
      </c>
      <c r="B12980" s="815">
        <f t="shared" si="842"/>
        <v>193</v>
      </c>
      <c r="C12980" s="815">
        <f t="shared" si="843"/>
        <v>173</v>
      </c>
      <c r="D12980" s="815">
        <f t="shared" si="844"/>
        <v>174</v>
      </c>
      <c r="E12980" s="815">
        <v>1995</v>
      </c>
    </row>
    <row r="12981" spans="1:5">
      <c r="A12981" s="816">
        <f t="shared" si="845"/>
        <v>34893</v>
      </c>
      <c r="B12981" s="815">
        <f t="shared" si="842"/>
        <v>194</v>
      </c>
      <c r="C12981" s="815">
        <f t="shared" si="843"/>
        <v>172</v>
      </c>
      <c r="D12981" s="815">
        <f t="shared" si="844"/>
        <v>173</v>
      </c>
      <c r="E12981" s="815">
        <v>1995</v>
      </c>
    </row>
    <row r="12982" spans="1:5">
      <c r="A12982" s="816">
        <f t="shared" si="845"/>
        <v>34894</v>
      </c>
      <c r="B12982" s="815">
        <f t="shared" ref="B12982:B13045" si="846">B12981+1</f>
        <v>195</v>
      </c>
      <c r="C12982" s="815">
        <f t="shared" ref="C12982:C13045" si="847">C12981-1</f>
        <v>171</v>
      </c>
      <c r="D12982" s="815">
        <f t="shared" ref="D12982:D13045" si="848">D12981-1</f>
        <v>172</v>
      </c>
      <c r="E12982" s="815">
        <v>1995</v>
      </c>
    </row>
    <row r="12983" spans="1:5">
      <c r="A12983" s="816">
        <f t="shared" si="845"/>
        <v>34895</v>
      </c>
      <c r="B12983" s="815">
        <f t="shared" si="846"/>
        <v>196</v>
      </c>
      <c r="C12983" s="815">
        <f t="shared" si="847"/>
        <v>170</v>
      </c>
      <c r="D12983" s="815">
        <f t="shared" si="848"/>
        <v>171</v>
      </c>
      <c r="E12983" s="815">
        <v>1995</v>
      </c>
    </row>
    <row r="12984" spans="1:5">
      <c r="A12984" s="816">
        <f t="shared" si="845"/>
        <v>34896</v>
      </c>
      <c r="B12984" s="815">
        <f t="shared" si="846"/>
        <v>197</v>
      </c>
      <c r="C12984" s="815">
        <f t="shared" si="847"/>
        <v>169</v>
      </c>
      <c r="D12984" s="815">
        <f t="shared" si="848"/>
        <v>170</v>
      </c>
      <c r="E12984" s="815">
        <v>1995</v>
      </c>
    </row>
    <row r="12985" spans="1:5">
      <c r="A12985" s="816">
        <f t="shared" si="845"/>
        <v>34897</v>
      </c>
      <c r="B12985" s="815">
        <f t="shared" si="846"/>
        <v>198</v>
      </c>
      <c r="C12985" s="815">
        <f t="shared" si="847"/>
        <v>168</v>
      </c>
      <c r="D12985" s="815">
        <f t="shared" si="848"/>
        <v>169</v>
      </c>
      <c r="E12985" s="815">
        <v>1995</v>
      </c>
    </row>
    <row r="12986" spans="1:5">
      <c r="A12986" s="816">
        <f t="shared" si="845"/>
        <v>34898</v>
      </c>
      <c r="B12986" s="815">
        <f t="shared" si="846"/>
        <v>199</v>
      </c>
      <c r="C12986" s="815">
        <f t="shared" si="847"/>
        <v>167</v>
      </c>
      <c r="D12986" s="815">
        <f t="shared" si="848"/>
        <v>168</v>
      </c>
      <c r="E12986" s="815">
        <v>1995</v>
      </c>
    </row>
    <row r="12987" spans="1:5">
      <c r="A12987" s="816">
        <f t="shared" si="845"/>
        <v>34899</v>
      </c>
      <c r="B12987" s="815">
        <f t="shared" si="846"/>
        <v>200</v>
      </c>
      <c r="C12987" s="815">
        <f t="shared" si="847"/>
        <v>166</v>
      </c>
      <c r="D12987" s="815">
        <f t="shared" si="848"/>
        <v>167</v>
      </c>
      <c r="E12987" s="815">
        <v>1995</v>
      </c>
    </row>
    <row r="12988" spans="1:5">
      <c r="A12988" s="816">
        <f t="shared" si="845"/>
        <v>34900</v>
      </c>
      <c r="B12988" s="815">
        <f t="shared" si="846"/>
        <v>201</v>
      </c>
      <c r="C12988" s="815">
        <f t="shared" si="847"/>
        <v>165</v>
      </c>
      <c r="D12988" s="815">
        <f t="shared" si="848"/>
        <v>166</v>
      </c>
      <c r="E12988" s="815">
        <v>1995</v>
      </c>
    </row>
    <row r="12989" spans="1:5">
      <c r="A12989" s="816">
        <f t="shared" si="845"/>
        <v>34901</v>
      </c>
      <c r="B12989" s="815">
        <f t="shared" si="846"/>
        <v>202</v>
      </c>
      <c r="C12989" s="815">
        <f t="shared" si="847"/>
        <v>164</v>
      </c>
      <c r="D12989" s="815">
        <f t="shared" si="848"/>
        <v>165</v>
      </c>
      <c r="E12989" s="815">
        <v>1995</v>
      </c>
    </row>
    <row r="12990" spans="1:5">
      <c r="A12990" s="816">
        <f t="shared" si="845"/>
        <v>34902</v>
      </c>
      <c r="B12990" s="815">
        <f t="shared" si="846"/>
        <v>203</v>
      </c>
      <c r="C12990" s="815">
        <f t="shared" si="847"/>
        <v>163</v>
      </c>
      <c r="D12990" s="815">
        <f t="shared" si="848"/>
        <v>164</v>
      </c>
      <c r="E12990" s="815">
        <v>1995</v>
      </c>
    </row>
    <row r="12991" spans="1:5">
      <c r="A12991" s="816">
        <f t="shared" si="845"/>
        <v>34903</v>
      </c>
      <c r="B12991" s="815">
        <f t="shared" si="846"/>
        <v>204</v>
      </c>
      <c r="C12991" s="815">
        <f t="shared" si="847"/>
        <v>162</v>
      </c>
      <c r="D12991" s="815">
        <f t="shared" si="848"/>
        <v>163</v>
      </c>
      <c r="E12991" s="815">
        <v>1995</v>
      </c>
    </row>
    <row r="12992" spans="1:5">
      <c r="A12992" s="816">
        <f t="shared" si="845"/>
        <v>34904</v>
      </c>
      <c r="B12992" s="815">
        <f t="shared" si="846"/>
        <v>205</v>
      </c>
      <c r="C12992" s="815">
        <f t="shared" si="847"/>
        <v>161</v>
      </c>
      <c r="D12992" s="815">
        <f t="shared" si="848"/>
        <v>162</v>
      </c>
      <c r="E12992" s="815">
        <v>1995</v>
      </c>
    </row>
    <row r="12993" spans="1:5">
      <c r="A12993" s="816">
        <f t="shared" si="845"/>
        <v>34905</v>
      </c>
      <c r="B12993" s="815">
        <f t="shared" si="846"/>
        <v>206</v>
      </c>
      <c r="C12993" s="815">
        <f t="shared" si="847"/>
        <v>160</v>
      </c>
      <c r="D12993" s="815">
        <f t="shared" si="848"/>
        <v>161</v>
      </c>
      <c r="E12993" s="815">
        <v>1995</v>
      </c>
    </row>
    <row r="12994" spans="1:5">
      <c r="A12994" s="816">
        <f t="shared" si="845"/>
        <v>34906</v>
      </c>
      <c r="B12994" s="815">
        <f t="shared" si="846"/>
        <v>207</v>
      </c>
      <c r="C12994" s="815">
        <f t="shared" si="847"/>
        <v>159</v>
      </c>
      <c r="D12994" s="815">
        <f t="shared" si="848"/>
        <v>160</v>
      </c>
      <c r="E12994" s="815">
        <v>1995</v>
      </c>
    </row>
    <row r="12995" spans="1:5">
      <c r="A12995" s="816">
        <f t="shared" si="845"/>
        <v>34907</v>
      </c>
      <c r="B12995" s="815">
        <f t="shared" si="846"/>
        <v>208</v>
      </c>
      <c r="C12995" s="815">
        <f t="shared" si="847"/>
        <v>158</v>
      </c>
      <c r="D12995" s="815">
        <f t="shared" si="848"/>
        <v>159</v>
      </c>
      <c r="E12995" s="815">
        <v>1995</v>
      </c>
    </row>
    <row r="12996" spans="1:5">
      <c r="A12996" s="816">
        <f t="shared" si="845"/>
        <v>34908</v>
      </c>
      <c r="B12996" s="815">
        <f t="shared" si="846"/>
        <v>209</v>
      </c>
      <c r="C12996" s="815">
        <f t="shared" si="847"/>
        <v>157</v>
      </c>
      <c r="D12996" s="815">
        <f t="shared" si="848"/>
        <v>158</v>
      </c>
      <c r="E12996" s="815">
        <v>1995</v>
      </c>
    </row>
    <row r="12997" spans="1:5">
      <c r="A12997" s="816">
        <f t="shared" si="845"/>
        <v>34909</v>
      </c>
      <c r="B12997" s="815">
        <f t="shared" si="846"/>
        <v>210</v>
      </c>
      <c r="C12997" s="815">
        <f t="shared" si="847"/>
        <v>156</v>
      </c>
      <c r="D12997" s="815">
        <f t="shared" si="848"/>
        <v>157</v>
      </c>
      <c r="E12997" s="815">
        <v>1995</v>
      </c>
    </row>
    <row r="12998" spans="1:5">
      <c r="A12998" s="816">
        <f t="shared" si="845"/>
        <v>34910</v>
      </c>
      <c r="B12998" s="815">
        <f t="shared" si="846"/>
        <v>211</v>
      </c>
      <c r="C12998" s="815">
        <f t="shared" si="847"/>
        <v>155</v>
      </c>
      <c r="D12998" s="815">
        <f t="shared" si="848"/>
        <v>156</v>
      </c>
      <c r="E12998" s="815">
        <v>1995</v>
      </c>
    </row>
    <row r="12999" spans="1:5">
      <c r="A12999" s="816">
        <f t="shared" si="845"/>
        <v>34911</v>
      </c>
      <c r="B12999" s="815">
        <f t="shared" si="846"/>
        <v>212</v>
      </c>
      <c r="C12999" s="815">
        <f t="shared" si="847"/>
        <v>154</v>
      </c>
      <c r="D12999" s="815">
        <f t="shared" si="848"/>
        <v>155</v>
      </c>
      <c r="E12999" s="815">
        <v>1995</v>
      </c>
    </row>
    <row r="13000" spans="1:5">
      <c r="A13000" s="816">
        <f t="shared" si="845"/>
        <v>34912</v>
      </c>
      <c r="B13000" s="815">
        <f t="shared" si="846"/>
        <v>213</v>
      </c>
      <c r="C13000" s="815">
        <f t="shared" si="847"/>
        <v>153</v>
      </c>
      <c r="D13000" s="815">
        <f t="shared" si="848"/>
        <v>154</v>
      </c>
      <c r="E13000" s="815">
        <v>1995</v>
      </c>
    </row>
    <row r="13001" spans="1:5">
      <c r="A13001" s="816">
        <f t="shared" si="845"/>
        <v>34913</v>
      </c>
      <c r="B13001" s="815">
        <f t="shared" si="846"/>
        <v>214</v>
      </c>
      <c r="C13001" s="815">
        <f t="shared" si="847"/>
        <v>152</v>
      </c>
      <c r="D13001" s="815">
        <f t="shared" si="848"/>
        <v>153</v>
      </c>
      <c r="E13001" s="815">
        <v>1995</v>
      </c>
    </row>
    <row r="13002" spans="1:5">
      <c r="A13002" s="816">
        <f t="shared" si="845"/>
        <v>34914</v>
      </c>
      <c r="B13002" s="815">
        <f t="shared" si="846"/>
        <v>215</v>
      </c>
      <c r="C13002" s="815">
        <f t="shared" si="847"/>
        <v>151</v>
      </c>
      <c r="D13002" s="815">
        <f t="shared" si="848"/>
        <v>152</v>
      </c>
      <c r="E13002" s="815">
        <v>1995</v>
      </c>
    </row>
    <row r="13003" spans="1:5">
      <c r="A13003" s="816">
        <f t="shared" si="845"/>
        <v>34915</v>
      </c>
      <c r="B13003" s="815">
        <f t="shared" si="846"/>
        <v>216</v>
      </c>
      <c r="C13003" s="815">
        <f t="shared" si="847"/>
        <v>150</v>
      </c>
      <c r="D13003" s="815">
        <f t="shared" si="848"/>
        <v>151</v>
      </c>
      <c r="E13003" s="815">
        <v>1995</v>
      </c>
    </row>
    <row r="13004" spans="1:5">
      <c r="A13004" s="816">
        <f t="shared" si="845"/>
        <v>34916</v>
      </c>
      <c r="B13004" s="815">
        <f t="shared" si="846"/>
        <v>217</v>
      </c>
      <c r="C13004" s="815">
        <f t="shared" si="847"/>
        <v>149</v>
      </c>
      <c r="D13004" s="815">
        <f t="shared" si="848"/>
        <v>150</v>
      </c>
      <c r="E13004" s="815">
        <v>1995</v>
      </c>
    </row>
    <row r="13005" spans="1:5">
      <c r="A13005" s="816">
        <f t="shared" si="845"/>
        <v>34917</v>
      </c>
      <c r="B13005" s="815">
        <f t="shared" si="846"/>
        <v>218</v>
      </c>
      <c r="C13005" s="815">
        <f t="shared" si="847"/>
        <v>148</v>
      </c>
      <c r="D13005" s="815">
        <f t="shared" si="848"/>
        <v>149</v>
      </c>
      <c r="E13005" s="815">
        <v>1995</v>
      </c>
    </row>
    <row r="13006" spans="1:5">
      <c r="A13006" s="816">
        <f t="shared" si="845"/>
        <v>34918</v>
      </c>
      <c r="B13006" s="815">
        <f t="shared" si="846"/>
        <v>219</v>
      </c>
      <c r="C13006" s="815">
        <f t="shared" si="847"/>
        <v>147</v>
      </c>
      <c r="D13006" s="815">
        <f t="shared" si="848"/>
        <v>148</v>
      </c>
      <c r="E13006" s="815">
        <v>1995</v>
      </c>
    </row>
    <row r="13007" spans="1:5">
      <c r="A13007" s="816">
        <f t="shared" si="845"/>
        <v>34919</v>
      </c>
      <c r="B13007" s="815">
        <f t="shared" si="846"/>
        <v>220</v>
      </c>
      <c r="C13007" s="815">
        <f t="shared" si="847"/>
        <v>146</v>
      </c>
      <c r="D13007" s="815">
        <f t="shared" si="848"/>
        <v>147</v>
      </c>
      <c r="E13007" s="815">
        <v>1995</v>
      </c>
    </row>
    <row r="13008" spans="1:5">
      <c r="A13008" s="816">
        <f t="shared" si="845"/>
        <v>34920</v>
      </c>
      <c r="B13008" s="815">
        <f t="shared" si="846"/>
        <v>221</v>
      </c>
      <c r="C13008" s="815">
        <f t="shared" si="847"/>
        <v>145</v>
      </c>
      <c r="D13008" s="815">
        <f t="shared" si="848"/>
        <v>146</v>
      </c>
      <c r="E13008" s="815">
        <v>1995</v>
      </c>
    </row>
    <row r="13009" spans="1:5">
      <c r="A13009" s="816">
        <f t="shared" si="845"/>
        <v>34921</v>
      </c>
      <c r="B13009" s="815">
        <f t="shared" si="846"/>
        <v>222</v>
      </c>
      <c r="C13009" s="815">
        <f t="shared" si="847"/>
        <v>144</v>
      </c>
      <c r="D13009" s="815">
        <f t="shared" si="848"/>
        <v>145</v>
      </c>
      <c r="E13009" s="815">
        <v>1995</v>
      </c>
    </row>
    <row r="13010" spans="1:5">
      <c r="A13010" s="816">
        <f t="shared" si="845"/>
        <v>34922</v>
      </c>
      <c r="B13010" s="815">
        <f t="shared" si="846"/>
        <v>223</v>
      </c>
      <c r="C13010" s="815">
        <f t="shared" si="847"/>
        <v>143</v>
      </c>
      <c r="D13010" s="815">
        <f t="shared" si="848"/>
        <v>144</v>
      </c>
      <c r="E13010" s="815">
        <v>1995</v>
      </c>
    </row>
    <row r="13011" spans="1:5">
      <c r="A13011" s="816">
        <f t="shared" si="845"/>
        <v>34923</v>
      </c>
      <c r="B13011" s="815">
        <f t="shared" si="846"/>
        <v>224</v>
      </c>
      <c r="C13011" s="815">
        <f t="shared" si="847"/>
        <v>142</v>
      </c>
      <c r="D13011" s="815">
        <f t="shared" si="848"/>
        <v>143</v>
      </c>
      <c r="E13011" s="815">
        <v>1995</v>
      </c>
    </row>
    <row r="13012" spans="1:5">
      <c r="A13012" s="816">
        <f t="shared" si="845"/>
        <v>34924</v>
      </c>
      <c r="B13012" s="815">
        <f t="shared" si="846"/>
        <v>225</v>
      </c>
      <c r="C13012" s="815">
        <f t="shared" si="847"/>
        <v>141</v>
      </c>
      <c r="D13012" s="815">
        <f t="shared" si="848"/>
        <v>142</v>
      </c>
      <c r="E13012" s="815">
        <v>1995</v>
      </c>
    </row>
    <row r="13013" spans="1:5">
      <c r="A13013" s="816">
        <f t="shared" si="845"/>
        <v>34925</v>
      </c>
      <c r="B13013" s="815">
        <f t="shared" si="846"/>
        <v>226</v>
      </c>
      <c r="C13013" s="815">
        <f t="shared" si="847"/>
        <v>140</v>
      </c>
      <c r="D13013" s="815">
        <f t="shared" si="848"/>
        <v>141</v>
      </c>
      <c r="E13013" s="815">
        <v>1995</v>
      </c>
    </row>
    <row r="13014" spans="1:5">
      <c r="A13014" s="816">
        <f t="shared" si="845"/>
        <v>34926</v>
      </c>
      <c r="B13014" s="815">
        <f t="shared" si="846"/>
        <v>227</v>
      </c>
      <c r="C13014" s="815">
        <f t="shared" si="847"/>
        <v>139</v>
      </c>
      <c r="D13014" s="815">
        <f t="shared" si="848"/>
        <v>140</v>
      </c>
      <c r="E13014" s="815">
        <v>1995</v>
      </c>
    </row>
    <row r="13015" spans="1:5">
      <c r="A13015" s="816">
        <f t="shared" si="845"/>
        <v>34927</v>
      </c>
      <c r="B13015" s="815">
        <f t="shared" si="846"/>
        <v>228</v>
      </c>
      <c r="C13015" s="815">
        <f t="shared" si="847"/>
        <v>138</v>
      </c>
      <c r="D13015" s="815">
        <f t="shared" si="848"/>
        <v>139</v>
      </c>
      <c r="E13015" s="815">
        <v>1995</v>
      </c>
    </row>
    <row r="13016" spans="1:5">
      <c r="A13016" s="816">
        <f t="shared" si="845"/>
        <v>34928</v>
      </c>
      <c r="B13016" s="815">
        <f t="shared" si="846"/>
        <v>229</v>
      </c>
      <c r="C13016" s="815">
        <f t="shared" si="847"/>
        <v>137</v>
      </c>
      <c r="D13016" s="815">
        <f t="shared" si="848"/>
        <v>138</v>
      </c>
      <c r="E13016" s="815">
        <v>1995</v>
      </c>
    </row>
    <row r="13017" spans="1:5">
      <c r="A13017" s="816">
        <f t="shared" si="845"/>
        <v>34929</v>
      </c>
      <c r="B13017" s="815">
        <f t="shared" si="846"/>
        <v>230</v>
      </c>
      <c r="C13017" s="815">
        <f t="shared" si="847"/>
        <v>136</v>
      </c>
      <c r="D13017" s="815">
        <f t="shared" si="848"/>
        <v>137</v>
      </c>
      <c r="E13017" s="815">
        <v>1995</v>
      </c>
    </row>
    <row r="13018" spans="1:5">
      <c r="A13018" s="816">
        <f t="shared" si="845"/>
        <v>34930</v>
      </c>
      <c r="B13018" s="815">
        <f t="shared" si="846"/>
        <v>231</v>
      </c>
      <c r="C13018" s="815">
        <f t="shared" si="847"/>
        <v>135</v>
      </c>
      <c r="D13018" s="815">
        <f t="shared" si="848"/>
        <v>136</v>
      </c>
      <c r="E13018" s="815">
        <v>1995</v>
      </c>
    </row>
    <row r="13019" spans="1:5">
      <c r="A13019" s="816">
        <f t="shared" si="845"/>
        <v>34931</v>
      </c>
      <c r="B13019" s="815">
        <f t="shared" si="846"/>
        <v>232</v>
      </c>
      <c r="C13019" s="815">
        <f t="shared" si="847"/>
        <v>134</v>
      </c>
      <c r="D13019" s="815">
        <f t="shared" si="848"/>
        <v>135</v>
      </c>
      <c r="E13019" s="815">
        <v>1995</v>
      </c>
    </row>
    <row r="13020" spans="1:5">
      <c r="A13020" s="816">
        <f t="shared" si="845"/>
        <v>34932</v>
      </c>
      <c r="B13020" s="815">
        <f t="shared" si="846"/>
        <v>233</v>
      </c>
      <c r="C13020" s="815">
        <f t="shared" si="847"/>
        <v>133</v>
      </c>
      <c r="D13020" s="815">
        <f t="shared" si="848"/>
        <v>134</v>
      </c>
      <c r="E13020" s="815">
        <v>1995</v>
      </c>
    </row>
    <row r="13021" spans="1:5">
      <c r="A13021" s="816">
        <f t="shared" si="845"/>
        <v>34933</v>
      </c>
      <c r="B13021" s="815">
        <f t="shared" si="846"/>
        <v>234</v>
      </c>
      <c r="C13021" s="815">
        <f t="shared" si="847"/>
        <v>132</v>
      </c>
      <c r="D13021" s="815">
        <f t="shared" si="848"/>
        <v>133</v>
      </c>
      <c r="E13021" s="815">
        <v>1995</v>
      </c>
    </row>
    <row r="13022" spans="1:5">
      <c r="A13022" s="816">
        <f t="shared" si="845"/>
        <v>34934</v>
      </c>
      <c r="B13022" s="815">
        <f t="shared" si="846"/>
        <v>235</v>
      </c>
      <c r="C13022" s="815">
        <f t="shared" si="847"/>
        <v>131</v>
      </c>
      <c r="D13022" s="815">
        <f t="shared" si="848"/>
        <v>132</v>
      </c>
      <c r="E13022" s="815">
        <v>1995</v>
      </c>
    </row>
    <row r="13023" spans="1:5">
      <c r="A13023" s="816">
        <f t="shared" si="845"/>
        <v>34935</v>
      </c>
      <c r="B13023" s="815">
        <f t="shared" si="846"/>
        <v>236</v>
      </c>
      <c r="C13023" s="815">
        <f t="shared" si="847"/>
        <v>130</v>
      </c>
      <c r="D13023" s="815">
        <f t="shared" si="848"/>
        <v>131</v>
      </c>
      <c r="E13023" s="815">
        <v>1995</v>
      </c>
    </row>
    <row r="13024" spans="1:5">
      <c r="A13024" s="816">
        <f t="shared" si="845"/>
        <v>34936</v>
      </c>
      <c r="B13024" s="815">
        <f t="shared" si="846"/>
        <v>237</v>
      </c>
      <c r="C13024" s="815">
        <f t="shared" si="847"/>
        <v>129</v>
      </c>
      <c r="D13024" s="815">
        <f t="shared" si="848"/>
        <v>130</v>
      </c>
      <c r="E13024" s="815">
        <v>1995</v>
      </c>
    </row>
    <row r="13025" spans="1:5">
      <c r="A13025" s="816">
        <f t="shared" si="845"/>
        <v>34937</v>
      </c>
      <c r="B13025" s="815">
        <f t="shared" si="846"/>
        <v>238</v>
      </c>
      <c r="C13025" s="815">
        <f t="shared" si="847"/>
        <v>128</v>
      </c>
      <c r="D13025" s="815">
        <f t="shared" si="848"/>
        <v>129</v>
      </c>
      <c r="E13025" s="815">
        <v>1995</v>
      </c>
    </row>
    <row r="13026" spans="1:5">
      <c r="A13026" s="816">
        <f t="shared" si="845"/>
        <v>34938</v>
      </c>
      <c r="B13026" s="815">
        <f t="shared" si="846"/>
        <v>239</v>
      </c>
      <c r="C13026" s="815">
        <f t="shared" si="847"/>
        <v>127</v>
      </c>
      <c r="D13026" s="815">
        <f t="shared" si="848"/>
        <v>128</v>
      </c>
      <c r="E13026" s="815">
        <v>1995</v>
      </c>
    </row>
    <row r="13027" spans="1:5">
      <c r="A13027" s="816">
        <f t="shared" si="845"/>
        <v>34939</v>
      </c>
      <c r="B13027" s="815">
        <f t="shared" si="846"/>
        <v>240</v>
      </c>
      <c r="C13027" s="815">
        <f t="shared" si="847"/>
        <v>126</v>
      </c>
      <c r="D13027" s="815">
        <f t="shared" si="848"/>
        <v>127</v>
      </c>
      <c r="E13027" s="815">
        <v>1995</v>
      </c>
    </row>
    <row r="13028" spans="1:5">
      <c r="A13028" s="816">
        <f t="shared" si="845"/>
        <v>34940</v>
      </c>
      <c r="B13028" s="815">
        <f t="shared" si="846"/>
        <v>241</v>
      </c>
      <c r="C13028" s="815">
        <f t="shared" si="847"/>
        <v>125</v>
      </c>
      <c r="D13028" s="815">
        <f t="shared" si="848"/>
        <v>126</v>
      </c>
      <c r="E13028" s="815">
        <v>1995</v>
      </c>
    </row>
    <row r="13029" spans="1:5">
      <c r="A13029" s="816">
        <f t="shared" si="845"/>
        <v>34941</v>
      </c>
      <c r="B13029" s="815">
        <f t="shared" si="846"/>
        <v>242</v>
      </c>
      <c r="C13029" s="815">
        <f t="shared" si="847"/>
        <v>124</v>
      </c>
      <c r="D13029" s="815">
        <f t="shared" si="848"/>
        <v>125</v>
      </c>
      <c r="E13029" s="815">
        <v>1995</v>
      </c>
    </row>
    <row r="13030" spans="1:5">
      <c r="A13030" s="816">
        <f t="shared" si="845"/>
        <v>34942</v>
      </c>
      <c r="B13030" s="815">
        <f t="shared" si="846"/>
        <v>243</v>
      </c>
      <c r="C13030" s="815">
        <f t="shared" si="847"/>
        <v>123</v>
      </c>
      <c r="D13030" s="815">
        <f t="shared" si="848"/>
        <v>124</v>
      </c>
      <c r="E13030" s="815">
        <v>1995</v>
      </c>
    </row>
    <row r="13031" spans="1:5">
      <c r="A13031" s="816">
        <f t="shared" si="845"/>
        <v>34943</v>
      </c>
      <c r="B13031" s="815">
        <f t="shared" si="846"/>
        <v>244</v>
      </c>
      <c r="C13031" s="815">
        <f t="shared" si="847"/>
        <v>122</v>
      </c>
      <c r="D13031" s="815">
        <f t="shared" si="848"/>
        <v>123</v>
      </c>
      <c r="E13031" s="815">
        <v>1995</v>
      </c>
    </row>
    <row r="13032" spans="1:5">
      <c r="A13032" s="816">
        <f t="shared" si="845"/>
        <v>34944</v>
      </c>
      <c r="B13032" s="815">
        <f t="shared" si="846"/>
        <v>245</v>
      </c>
      <c r="C13032" s="815">
        <f t="shared" si="847"/>
        <v>121</v>
      </c>
      <c r="D13032" s="815">
        <f t="shared" si="848"/>
        <v>122</v>
      </c>
      <c r="E13032" s="815">
        <v>1995</v>
      </c>
    </row>
    <row r="13033" spans="1:5">
      <c r="A13033" s="816">
        <f t="shared" si="845"/>
        <v>34945</v>
      </c>
      <c r="B13033" s="815">
        <f t="shared" si="846"/>
        <v>246</v>
      </c>
      <c r="C13033" s="815">
        <f t="shared" si="847"/>
        <v>120</v>
      </c>
      <c r="D13033" s="815">
        <f t="shared" si="848"/>
        <v>121</v>
      </c>
      <c r="E13033" s="815">
        <v>1995</v>
      </c>
    </row>
    <row r="13034" spans="1:5">
      <c r="A13034" s="816">
        <f t="shared" si="845"/>
        <v>34946</v>
      </c>
      <c r="B13034" s="815">
        <f t="shared" si="846"/>
        <v>247</v>
      </c>
      <c r="C13034" s="815">
        <f t="shared" si="847"/>
        <v>119</v>
      </c>
      <c r="D13034" s="815">
        <f t="shared" si="848"/>
        <v>120</v>
      </c>
      <c r="E13034" s="815">
        <v>1995</v>
      </c>
    </row>
    <row r="13035" spans="1:5">
      <c r="A13035" s="816">
        <f t="shared" si="845"/>
        <v>34947</v>
      </c>
      <c r="B13035" s="815">
        <f t="shared" si="846"/>
        <v>248</v>
      </c>
      <c r="C13035" s="815">
        <f t="shared" si="847"/>
        <v>118</v>
      </c>
      <c r="D13035" s="815">
        <f t="shared" si="848"/>
        <v>119</v>
      </c>
      <c r="E13035" s="815">
        <v>1995</v>
      </c>
    </row>
    <row r="13036" spans="1:5">
      <c r="A13036" s="816">
        <f t="shared" si="845"/>
        <v>34948</v>
      </c>
      <c r="B13036" s="815">
        <f t="shared" si="846"/>
        <v>249</v>
      </c>
      <c r="C13036" s="815">
        <f t="shared" si="847"/>
        <v>117</v>
      </c>
      <c r="D13036" s="815">
        <f t="shared" si="848"/>
        <v>118</v>
      </c>
      <c r="E13036" s="815">
        <v>1995</v>
      </c>
    </row>
    <row r="13037" spans="1:5">
      <c r="A13037" s="816">
        <f t="shared" si="845"/>
        <v>34949</v>
      </c>
      <c r="B13037" s="815">
        <f t="shared" si="846"/>
        <v>250</v>
      </c>
      <c r="C13037" s="815">
        <f t="shared" si="847"/>
        <v>116</v>
      </c>
      <c r="D13037" s="815">
        <f t="shared" si="848"/>
        <v>117</v>
      </c>
      <c r="E13037" s="815">
        <v>1995</v>
      </c>
    </row>
    <row r="13038" spans="1:5">
      <c r="A13038" s="816">
        <f t="shared" si="845"/>
        <v>34950</v>
      </c>
      <c r="B13038" s="815">
        <f t="shared" si="846"/>
        <v>251</v>
      </c>
      <c r="C13038" s="815">
        <f t="shared" si="847"/>
        <v>115</v>
      </c>
      <c r="D13038" s="815">
        <f t="shared" si="848"/>
        <v>116</v>
      </c>
      <c r="E13038" s="815">
        <v>1995</v>
      </c>
    </row>
    <row r="13039" spans="1:5">
      <c r="A13039" s="816">
        <f t="shared" si="845"/>
        <v>34951</v>
      </c>
      <c r="B13039" s="815">
        <f t="shared" si="846"/>
        <v>252</v>
      </c>
      <c r="C13039" s="815">
        <f t="shared" si="847"/>
        <v>114</v>
      </c>
      <c r="D13039" s="815">
        <f t="shared" si="848"/>
        <v>115</v>
      </c>
      <c r="E13039" s="815">
        <v>1995</v>
      </c>
    </row>
    <row r="13040" spans="1:5">
      <c r="A13040" s="816">
        <f t="shared" si="845"/>
        <v>34952</v>
      </c>
      <c r="B13040" s="815">
        <f t="shared" si="846"/>
        <v>253</v>
      </c>
      <c r="C13040" s="815">
        <f t="shared" si="847"/>
        <v>113</v>
      </c>
      <c r="D13040" s="815">
        <f t="shared" si="848"/>
        <v>114</v>
      </c>
      <c r="E13040" s="815">
        <v>1995</v>
      </c>
    </row>
    <row r="13041" spans="1:5">
      <c r="A13041" s="816">
        <f t="shared" si="845"/>
        <v>34953</v>
      </c>
      <c r="B13041" s="815">
        <f t="shared" si="846"/>
        <v>254</v>
      </c>
      <c r="C13041" s="815">
        <f t="shared" si="847"/>
        <v>112</v>
      </c>
      <c r="D13041" s="815">
        <f t="shared" si="848"/>
        <v>113</v>
      </c>
      <c r="E13041" s="815">
        <v>1995</v>
      </c>
    </row>
    <row r="13042" spans="1:5">
      <c r="A13042" s="816">
        <f t="shared" si="845"/>
        <v>34954</v>
      </c>
      <c r="B13042" s="815">
        <f t="shared" si="846"/>
        <v>255</v>
      </c>
      <c r="C13042" s="815">
        <f t="shared" si="847"/>
        <v>111</v>
      </c>
      <c r="D13042" s="815">
        <f t="shared" si="848"/>
        <v>112</v>
      </c>
      <c r="E13042" s="815">
        <v>1995</v>
      </c>
    </row>
    <row r="13043" spans="1:5">
      <c r="A13043" s="816">
        <f t="shared" ref="A13043:A13106" si="849">A13042+1</f>
        <v>34955</v>
      </c>
      <c r="B13043" s="815">
        <f t="shared" si="846"/>
        <v>256</v>
      </c>
      <c r="C13043" s="815">
        <f t="shared" si="847"/>
        <v>110</v>
      </c>
      <c r="D13043" s="815">
        <f t="shared" si="848"/>
        <v>111</v>
      </c>
      <c r="E13043" s="815">
        <v>1995</v>
      </c>
    </row>
    <row r="13044" spans="1:5">
      <c r="A13044" s="816">
        <f t="shared" si="849"/>
        <v>34956</v>
      </c>
      <c r="B13044" s="815">
        <f t="shared" si="846"/>
        <v>257</v>
      </c>
      <c r="C13044" s="815">
        <f t="shared" si="847"/>
        <v>109</v>
      </c>
      <c r="D13044" s="815">
        <f t="shared" si="848"/>
        <v>110</v>
      </c>
      <c r="E13044" s="815">
        <v>1995</v>
      </c>
    </row>
    <row r="13045" spans="1:5">
      <c r="A13045" s="816">
        <f t="shared" si="849"/>
        <v>34957</v>
      </c>
      <c r="B13045" s="815">
        <f t="shared" si="846"/>
        <v>258</v>
      </c>
      <c r="C13045" s="815">
        <f t="shared" si="847"/>
        <v>108</v>
      </c>
      <c r="D13045" s="815">
        <f t="shared" si="848"/>
        <v>109</v>
      </c>
      <c r="E13045" s="815">
        <v>1995</v>
      </c>
    </row>
    <row r="13046" spans="1:5">
      <c r="A13046" s="816">
        <f t="shared" si="849"/>
        <v>34958</v>
      </c>
      <c r="B13046" s="815">
        <f t="shared" ref="B13046:B13109" si="850">B13045+1</f>
        <v>259</v>
      </c>
      <c r="C13046" s="815">
        <f t="shared" ref="C13046:C13109" si="851">C13045-1</f>
        <v>107</v>
      </c>
      <c r="D13046" s="815">
        <f t="shared" ref="D13046:D13109" si="852">D13045-1</f>
        <v>108</v>
      </c>
      <c r="E13046" s="815">
        <v>1995</v>
      </c>
    </row>
    <row r="13047" spans="1:5">
      <c r="A13047" s="816">
        <f t="shared" si="849"/>
        <v>34959</v>
      </c>
      <c r="B13047" s="815">
        <f t="shared" si="850"/>
        <v>260</v>
      </c>
      <c r="C13047" s="815">
        <f t="shared" si="851"/>
        <v>106</v>
      </c>
      <c r="D13047" s="815">
        <f t="shared" si="852"/>
        <v>107</v>
      </c>
      <c r="E13047" s="815">
        <v>1995</v>
      </c>
    </row>
    <row r="13048" spans="1:5">
      <c r="A13048" s="816">
        <f t="shared" si="849"/>
        <v>34960</v>
      </c>
      <c r="B13048" s="815">
        <f t="shared" si="850"/>
        <v>261</v>
      </c>
      <c r="C13048" s="815">
        <f t="shared" si="851"/>
        <v>105</v>
      </c>
      <c r="D13048" s="815">
        <f t="shared" si="852"/>
        <v>106</v>
      </c>
      <c r="E13048" s="815">
        <v>1995</v>
      </c>
    </row>
    <row r="13049" spans="1:5">
      <c r="A13049" s="816">
        <f t="shared" si="849"/>
        <v>34961</v>
      </c>
      <c r="B13049" s="815">
        <f t="shared" si="850"/>
        <v>262</v>
      </c>
      <c r="C13049" s="815">
        <f t="shared" si="851"/>
        <v>104</v>
      </c>
      <c r="D13049" s="815">
        <f t="shared" si="852"/>
        <v>105</v>
      </c>
      <c r="E13049" s="815">
        <v>1995</v>
      </c>
    </row>
    <row r="13050" spans="1:5">
      <c r="A13050" s="816">
        <f t="shared" si="849"/>
        <v>34962</v>
      </c>
      <c r="B13050" s="815">
        <f t="shared" si="850"/>
        <v>263</v>
      </c>
      <c r="C13050" s="815">
        <f t="shared" si="851"/>
        <v>103</v>
      </c>
      <c r="D13050" s="815">
        <f t="shared" si="852"/>
        <v>104</v>
      </c>
      <c r="E13050" s="815">
        <v>1995</v>
      </c>
    </row>
    <row r="13051" spans="1:5">
      <c r="A13051" s="816">
        <f t="shared" si="849"/>
        <v>34963</v>
      </c>
      <c r="B13051" s="815">
        <f t="shared" si="850"/>
        <v>264</v>
      </c>
      <c r="C13051" s="815">
        <f t="shared" si="851"/>
        <v>102</v>
      </c>
      <c r="D13051" s="815">
        <f t="shared" si="852"/>
        <v>103</v>
      </c>
      <c r="E13051" s="815">
        <v>1995</v>
      </c>
    </row>
    <row r="13052" spans="1:5">
      <c r="A13052" s="816">
        <f t="shared" si="849"/>
        <v>34964</v>
      </c>
      <c r="B13052" s="815">
        <f t="shared" si="850"/>
        <v>265</v>
      </c>
      <c r="C13052" s="815">
        <f t="shared" si="851"/>
        <v>101</v>
      </c>
      <c r="D13052" s="815">
        <f t="shared" si="852"/>
        <v>102</v>
      </c>
      <c r="E13052" s="815">
        <v>1995</v>
      </c>
    </row>
    <row r="13053" spans="1:5">
      <c r="A13053" s="816">
        <f t="shared" si="849"/>
        <v>34965</v>
      </c>
      <c r="B13053" s="815">
        <f t="shared" si="850"/>
        <v>266</v>
      </c>
      <c r="C13053" s="815">
        <f t="shared" si="851"/>
        <v>100</v>
      </c>
      <c r="D13053" s="815">
        <f t="shared" si="852"/>
        <v>101</v>
      </c>
      <c r="E13053" s="815">
        <v>1995</v>
      </c>
    </row>
    <row r="13054" spans="1:5">
      <c r="A13054" s="816">
        <f t="shared" si="849"/>
        <v>34966</v>
      </c>
      <c r="B13054" s="815">
        <f t="shared" si="850"/>
        <v>267</v>
      </c>
      <c r="C13054" s="815">
        <f t="shared" si="851"/>
        <v>99</v>
      </c>
      <c r="D13054" s="815">
        <f t="shared" si="852"/>
        <v>100</v>
      </c>
      <c r="E13054" s="815">
        <v>1995</v>
      </c>
    </row>
    <row r="13055" spans="1:5">
      <c r="A13055" s="816">
        <f t="shared" si="849"/>
        <v>34967</v>
      </c>
      <c r="B13055" s="815">
        <f t="shared" si="850"/>
        <v>268</v>
      </c>
      <c r="C13055" s="815">
        <f t="shared" si="851"/>
        <v>98</v>
      </c>
      <c r="D13055" s="815">
        <f t="shared" si="852"/>
        <v>99</v>
      </c>
      <c r="E13055" s="815">
        <v>1995</v>
      </c>
    </row>
    <row r="13056" spans="1:5">
      <c r="A13056" s="816">
        <f t="shared" si="849"/>
        <v>34968</v>
      </c>
      <c r="B13056" s="815">
        <f t="shared" si="850"/>
        <v>269</v>
      </c>
      <c r="C13056" s="815">
        <f t="shared" si="851"/>
        <v>97</v>
      </c>
      <c r="D13056" s="815">
        <f t="shared" si="852"/>
        <v>98</v>
      </c>
      <c r="E13056" s="815">
        <v>1995</v>
      </c>
    </row>
    <row r="13057" spans="1:5">
      <c r="A13057" s="816">
        <f t="shared" si="849"/>
        <v>34969</v>
      </c>
      <c r="B13057" s="815">
        <f t="shared" si="850"/>
        <v>270</v>
      </c>
      <c r="C13057" s="815">
        <f t="shared" si="851"/>
        <v>96</v>
      </c>
      <c r="D13057" s="815">
        <f t="shared" si="852"/>
        <v>97</v>
      </c>
      <c r="E13057" s="815">
        <v>1995</v>
      </c>
    </row>
    <row r="13058" spans="1:5">
      <c r="A13058" s="816">
        <f t="shared" si="849"/>
        <v>34970</v>
      </c>
      <c r="B13058" s="815">
        <f t="shared" si="850"/>
        <v>271</v>
      </c>
      <c r="C13058" s="815">
        <f t="shared" si="851"/>
        <v>95</v>
      </c>
      <c r="D13058" s="815">
        <f t="shared" si="852"/>
        <v>96</v>
      </c>
      <c r="E13058" s="815">
        <v>1995</v>
      </c>
    </row>
    <row r="13059" spans="1:5">
      <c r="A13059" s="816">
        <f t="shared" si="849"/>
        <v>34971</v>
      </c>
      <c r="B13059" s="815">
        <f t="shared" si="850"/>
        <v>272</v>
      </c>
      <c r="C13059" s="815">
        <f t="shared" si="851"/>
        <v>94</v>
      </c>
      <c r="D13059" s="815">
        <f t="shared" si="852"/>
        <v>95</v>
      </c>
      <c r="E13059" s="815">
        <v>1995</v>
      </c>
    </row>
    <row r="13060" spans="1:5">
      <c r="A13060" s="816">
        <f t="shared" si="849"/>
        <v>34972</v>
      </c>
      <c r="B13060" s="815">
        <f t="shared" si="850"/>
        <v>273</v>
      </c>
      <c r="C13060" s="815">
        <f t="shared" si="851"/>
        <v>93</v>
      </c>
      <c r="D13060" s="815">
        <f t="shared" si="852"/>
        <v>94</v>
      </c>
      <c r="E13060" s="815">
        <v>1995</v>
      </c>
    </row>
    <row r="13061" spans="1:5">
      <c r="A13061" s="816">
        <f t="shared" si="849"/>
        <v>34973</v>
      </c>
      <c r="B13061" s="815">
        <f t="shared" si="850"/>
        <v>274</v>
      </c>
      <c r="C13061" s="815">
        <f t="shared" si="851"/>
        <v>92</v>
      </c>
      <c r="D13061" s="815">
        <f t="shared" si="852"/>
        <v>93</v>
      </c>
      <c r="E13061" s="815">
        <v>1995</v>
      </c>
    </row>
    <row r="13062" spans="1:5">
      <c r="A13062" s="816">
        <f t="shared" si="849"/>
        <v>34974</v>
      </c>
      <c r="B13062" s="815">
        <f t="shared" si="850"/>
        <v>275</v>
      </c>
      <c r="C13062" s="815">
        <f t="shared" si="851"/>
        <v>91</v>
      </c>
      <c r="D13062" s="815">
        <f t="shared" si="852"/>
        <v>92</v>
      </c>
      <c r="E13062" s="815">
        <v>1995</v>
      </c>
    </row>
    <row r="13063" spans="1:5">
      <c r="A13063" s="816">
        <f t="shared" si="849"/>
        <v>34975</v>
      </c>
      <c r="B13063" s="815">
        <f t="shared" si="850"/>
        <v>276</v>
      </c>
      <c r="C13063" s="815">
        <f t="shared" si="851"/>
        <v>90</v>
      </c>
      <c r="D13063" s="815">
        <f t="shared" si="852"/>
        <v>91</v>
      </c>
      <c r="E13063" s="815">
        <v>1995</v>
      </c>
    </row>
    <row r="13064" spans="1:5">
      <c r="A13064" s="816">
        <f t="shared" si="849"/>
        <v>34976</v>
      </c>
      <c r="B13064" s="815">
        <f t="shared" si="850"/>
        <v>277</v>
      </c>
      <c r="C13064" s="815">
        <f t="shared" si="851"/>
        <v>89</v>
      </c>
      <c r="D13064" s="815">
        <f t="shared" si="852"/>
        <v>90</v>
      </c>
      <c r="E13064" s="815">
        <v>1995</v>
      </c>
    </row>
    <row r="13065" spans="1:5">
      <c r="A13065" s="816">
        <f t="shared" si="849"/>
        <v>34977</v>
      </c>
      <c r="B13065" s="815">
        <f t="shared" si="850"/>
        <v>278</v>
      </c>
      <c r="C13065" s="815">
        <f t="shared" si="851"/>
        <v>88</v>
      </c>
      <c r="D13065" s="815">
        <f t="shared" si="852"/>
        <v>89</v>
      </c>
      <c r="E13065" s="815">
        <v>1995</v>
      </c>
    </row>
    <row r="13066" spans="1:5">
      <c r="A13066" s="816">
        <f t="shared" si="849"/>
        <v>34978</v>
      </c>
      <c r="B13066" s="815">
        <f t="shared" si="850"/>
        <v>279</v>
      </c>
      <c r="C13066" s="815">
        <f t="shared" si="851"/>
        <v>87</v>
      </c>
      <c r="D13066" s="815">
        <f t="shared" si="852"/>
        <v>88</v>
      </c>
      <c r="E13066" s="815">
        <v>1995</v>
      </c>
    </row>
    <row r="13067" spans="1:5">
      <c r="A13067" s="816">
        <f t="shared" si="849"/>
        <v>34979</v>
      </c>
      <c r="B13067" s="815">
        <f t="shared" si="850"/>
        <v>280</v>
      </c>
      <c r="C13067" s="815">
        <f t="shared" si="851"/>
        <v>86</v>
      </c>
      <c r="D13067" s="815">
        <f t="shared" si="852"/>
        <v>87</v>
      </c>
      <c r="E13067" s="815">
        <v>1995</v>
      </c>
    </row>
    <row r="13068" spans="1:5">
      <c r="A13068" s="816">
        <f t="shared" si="849"/>
        <v>34980</v>
      </c>
      <c r="B13068" s="815">
        <f t="shared" si="850"/>
        <v>281</v>
      </c>
      <c r="C13068" s="815">
        <f t="shared" si="851"/>
        <v>85</v>
      </c>
      <c r="D13068" s="815">
        <f t="shared" si="852"/>
        <v>86</v>
      </c>
      <c r="E13068" s="815">
        <v>1995</v>
      </c>
    </row>
    <row r="13069" spans="1:5">
      <c r="A13069" s="816">
        <f t="shared" si="849"/>
        <v>34981</v>
      </c>
      <c r="B13069" s="815">
        <f t="shared" si="850"/>
        <v>282</v>
      </c>
      <c r="C13069" s="815">
        <f t="shared" si="851"/>
        <v>84</v>
      </c>
      <c r="D13069" s="815">
        <f t="shared" si="852"/>
        <v>85</v>
      </c>
      <c r="E13069" s="815">
        <v>1995</v>
      </c>
    </row>
    <row r="13070" spans="1:5">
      <c r="A13070" s="816">
        <f t="shared" si="849"/>
        <v>34982</v>
      </c>
      <c r="B13070" s="815">
        <f t="shared" si="850"/>
        <v>283</v>
      </c>
      <c r="C13070" s="815">
        <f t="shared" si="851"/>
        <v>83</v>
      </c>
      <c r="D13070" s="815">
        <f t="shared" si="852"/>
        <v>84</v>
      </c>
      <c r="E13070" s="815">
        <v>1995</v>
      </c>
    </row>
    <row r="13071" spans="1:5">
      <c r="A13071" s="816">
        <f t="shared" si="849"/>
        <v>34983</v>
      </c>
      <c r="B13071" s="815">
        <f t="shared" si="850"/>
        <v>284</v>
      </c>
      <c r="C13071" s="815">
        <f t="shared" si="851"/>
        <v>82</v>
      </c>
      <c r="D13071" s="815">
        <f t="shared" si="852"/>
        <v>83</v>
      </c>
      <c r="E13071" s="815">
        <v>1995</v>
      </c>
    </row>
    <row r="13072" spans="1:5">
      <c r="A13072" s="816">
        <f t="shared" si="849"/>
        <v>34984</v>
      </c>
      <c r="B13072" s="815">
        <f t="shared" si="850"/>
        <v>285</v>
      </c>
      <c r="C13072" s="815">
        <f t="shared" si="851"/>
        <v>81</v>
      </c>
      <c r="D13072" s="815">
        <f t="shared" si="852"/>
        <v>82</v>
      </c>
      <c r="E13072" s="815">
        <v>1995</v>
      </c>
    </row>
    <row r="13073" spans="1:5">
      <c r="A13073" s="816">
        <f t="shared" si="849"/>
        <v>34985</v>
      </c>
      <c r="B13073" s="815">
        <f t="shared" si="850"/>
        <v>286</v>
      </c>
      <c r="C13073" s="815">
        <f t="shared" si="851"/>
        <v>80</v>
      </c>
      <c r="D13073" s="815">
        <f t="shared" si="852"/>
        <v>81</v>
      </c>
      <c r="E13073" s="815">
        <v>1995</v>
      </c>
    </row>
    <row r="13074" spans="1:5">
      <c r="A13074" s="816">
        <f t="shared" si="849"/>
        <v>34986</v>
      </c>
      <c r="B13074" s="815">
        <f t="shared" si="850"/>
        <v>287</v>
      </c>
      <c r="C13074" s="815">
        <f t="shared" si="851"/>
        <v>79</v>
      </c>
      <c r="D13074" s="815">
        <f t="shared" si="852"/>
        <v>80</v>
      </c>
      <c r="E13074" s="815">
        <v>1995</v>
      </c>
    </row>
    <row r="13075" spans="1:5">
      <c r="A13075" s="816">
        <f t="shared" si="849"/>
        <v>34987</v>
      </c>
      <c r="B13075" s="815">
        <f t="shared" si="850"/>
        <v>288</v>
      </c>
      <c r="C13075" s="815">
        <f t="shared" si="851"/>
        <v>78</v>
      </c>
      <c r="D13075" s="815">
        <f t="shared" si="852"/>
        <v>79</v>
      </c>
      <c r="E13075" s="815">
        <v>1995</v>
      </c>
    </row>
    <row r="13076" spans="1:5">
      <c r="A13076" s="816">
        <f t="shared" si="849"/>
        <v>34988</v>
      </c>
      <c r="B13076" s="815">
        <f t="shared" si="850"/>
        <v>289</v>
      </c>
      <c r="C13076" s="815">
        <f t="shared" si="851"/>
        <v>77</v>
      </c>
      <c r="D13076" s="815">
        <f t="shared" si="852"/>
        <v>78</v>
      </c>
      <c r="E13076" s="815">
        <v>1995</v>
      </c>
    </row>
    <row r="13077" spans="1:5">
      <c r="A13077" s="816">
        <f t="shared" si="849"/>
        <v>34989</v>
      </c>
      <c r="B13077" s="815">
        <f t="shared" si="850"/>
        <v>290</v>
      </c>
      <c r="C13077" s="815">
        <f t="shared" si="851"/>
        <v>76</v>
      </c>
      <c r="D13077" s="815">
        <f t="shared" si="852"/>
        <v>77</v>
      </c>
      <c r="E13077" s="815">
        <v>1995</v>
      </c>
    </row>
    <row r="13078" spans="1:5">
      <c r="A13078" s="816">
        <f t="shared" si="849"/>
        <v>34990</v>
      </c>
      <c r="B13078" s="815">
        <f t="shared" si="850"/>
        <v>291</v>
      </c>
      <c r="C13078" s="815">
        <f t="shared" si="851"/>
        <v>75</v>
      </c>
      <c r="D13078" s="815">
        <f t="shared" si="852"/>
        <v>76</v>
      </c>
      <c r="E13078" s="815">
        <v>1995</v>
      </c>
    </row>
    <row r="13079" spans="1:5">
      <c r="A13079" s="816">
        <f t="shared" si="849"/>
        <v>34991</v>
      </c>
      <c r="B13079" s="815">
        <f t="shared" si="850"/>
        <v>292</v>
      </c>
      <c r="C13079" s="815">
        <f t="shared" si="851"/>
        <v>74</v>
      </c>
      <c r="D13079" s="815">
        <f t="shared" si="852"/>
        <v>75</v>
      </c>
      <c r="E13079" s="815">
        <v>1995</v>
      </c>
    </row>
    <row r="13080" spans="1:5">
      <c r="A13080" s="816">
        <f t="shared" si="849"/>
        <v>34992</v>
      </c>
      <c r="B13080" s="815">
        <f t="shared" si="850"/>
        <v>293</v>
      </c>
      <c r="C13080" s="815">
        <f t="shared" si="851"/>
        <v>73</v>
      </c>
      <c r="D13080" s="815">
        <f t="shared" si="852"/>
        <v>74</v>
      </c>
      <c r="E13080" s="815">
        <v>1995</v>
      </c>
    </row>
    <row r="13081" spans="1:5">
      <c r="A13081" s="816">
        <f t="shared" si="849"/>
        <v>34993</v>
      </c>
      <c r="B13081" s="815">
        <f t="shared" si="850"/>
        <v>294</v>
      </c>
      <c r="C13081" s="815">
        <f t="shared" si="851"/>
        <v>72</v>
      </c>
      <c r="D13081" s="815">
        <f t="shared" si="852"/>
        <v>73</v>
      </c>
      <c r="E13081" s="815">
        <v>1995</v>
      </c>
    </row>
    <row r="13082" spans="1:5">
      <c r="A13082" s="816">
        <f t="shared" si="849"/>
        <v>34994</v>
      </c>
      <c r="B13082" s="815">
        <f t="shared" si="850"/>
        <v>295</v>
      </c>
      <c r="C13082" s="815">
        <f t="shared" si="851"/>
        <v>71</v>
      </c>
      <c r="D13082" s="815">
        <f t="shared" si="852"/>
        <v>72</v>
      </c>
      <c r="E13082" s="815">
        <v>1995</v>
      </c>
    </row>
    <row r="13083" spans="1:5">
      <c r="A13083" s="816">
        <f t="shared" si="849"/>
        <v>34995</v>
      </c>
      <c r="B13083" s="815">
        <f t="shared" si="850"/>
        <v>296</v>
      </c>
      <c r="C13083" s="815">
        <f t="shared" si="851"/>
        <v>70</v>
      </c>
      <c r="D13083" s="815">
        <f t="shared" si="852"/>
        <v>71</v>
      </c>
      <c r="E13083" s="815">
        <v>1995</v>
      </c>
    </row>
    <row r="13084" spans="1:5">
      <c r="A13084" s="816">
        <f t="shared" si="849"/>
        <v>34996</v>
      </c>
      <c r="B13084" s="815">
        <f t="shared" si="850"/>
        <v>297</v>
      </c>
      <c r="C13084" s="815">
        <f t="shared" si="851"/>
        <v>69</v>
      </c>
      <c r="D13084" s="815">
        <f t="shared" si="852"/>
        <v>70</v>
      </c>
      <c r="E13084" s="815">
        <v>1995</v>
      </c>
    </row>
    <row r="13085" spans="1:5">
      <c r="A13085" s="816">
        <f t="shared" si="849"/>
        <v>34997</v>
      </c>
      <c r="B13085" s="815">
        <f t="shared" si="850"/>
        <v>298</v>
      </c>
      <c r="C13085" s="815">
        <f t="shared" si="851"/>
        <v>68</v>
      </c>
      <c r="D13085" s="815">
        <f t="shared" si="852"/>
        <v>69</v>
      </c>
      <c r="E13085" s="815">
        <v>1995</v>
      </c>
    </row>
    <row r="13086" spans="1:5">
      <c r="A13086" s="816">
        <f t="shared" si="849"/>
        <v>34998</v>
      </c>
      <c r="B13086" s="815">
        <f t="shared" si="850"/>
        <v>299</v>
      </c>
      <c r="C13086" s="815">
        <f t="shared" si="851"/>
        <v>67</v>
      </c>
      <c r="D13086" s="815">
        <f t="shared" si="852"/>
        <v>68</v>
      </c>
      <c r="E13086" s="815">
        <v>1995</v>
      </c>
    </row>
    <row r="13087" spans="1:5">
      <c r="A13087" s="816">
        <f t="shared" si="849"/>
        <v>34999</v>
      </c>
      <c r="B13087" s="815">
        <f t="shared" si="850"/>
        <v>300</v>
      </c>
      <c r="C13087" s="815">
        <f t="shared" si="851"/>
        <v>66</v>
      </c>
      <c r="D13087" s="815">
        <f t="shared" si="852"/>
        <v>67</v>
      </c>
      <c r="E13087" s="815">
        <v>1995</v>
      </c>
    </row>
    <row r="13088" spans="1:5">
      <c r="A13088" s="816">
        <f t="shared" si="849"/>
        <v>35000</v>
      </c>
      <c r="B13088" s="815">
        <f t="shared" si="850"/>
        <v>301</v>
      </c>
      <c r="C13088" s="815">
        <f t="shared" si="851"/>
        <v>65</v>
      </c>
      <c r="D13088" s="815">
        <f t="shared" si="852"/>
        <v>66</v>
      </c>
      <c r="E13088" s="815">
        <v>1995</v>
      </c>
    </row>
    <row r="13089" spans="1:5">
      <c r="A13089" s="816">
        <f t="shared" si="849"/>
        <v>35001</v>
      </c>
      <c r="B13089" s="815">
        <f t="shared" si="850"/>
        <v>302</v>
      </c>
      <c r="C13089" s="815">
        <f t="shared" si="851"/>
        <v>64</v>
      </c>
      <c r="D13089" s="815">
        <f t="shared" si="852"/>
        <v>65</v>
      </c>
      <c r="E13089" s="815">
        <v>1995</v>
      </c>
    </row>
    <row r="13090" spans="1:5">
      <c r="A13090" s="816">
        <f t="shared" si="849"/>
        <v>35002</v>
      </c>
      <c r="B13090" s="815">
        <f t="shared" si="850"/>
        <v>303</v>
      </c>
      <c r="C13090" s="815">
        <f t="shared" si="851"/>
        <v>63</v>
      </c>
      <c r="D13090" s="815">
        <f t="shared" si="852"/>
        <v>64</v>
      </c>
      <c r="E13090" s="815">
        <v>1995</v>
      </c>
    </row>
    <row r="13091" spans="1:5">
      <c r="A13091" s="816">
        <f t="shared" si="849"/>
        <v>35003</v>
      </c>
      <c r="B13091" s="815">
        <f t="shared" si="850"/>
        <v>304</v>
      </c>
      <c r="C13091" s="815">
        <f t="shared" si="851"/>
        <v>62</v>
      </c>
      <c r="D13091" s="815">
        <f t="shared" si="852"/>
        <v>63</v>
      </c>
      <c r="E13091" s="815">
        <v>1995</v>
      </c>
    </row>
    <row r="13092" spans="1:5">
      <c r="A13092" s="816">
        <f t="shared" si="849"/>
        <v>35004</v>
      </c>
      <c r="B13092" s="815">
        <f t="shared" si="850"/>
        <v>305</v>
      </c>
      <c r="C13092" s="815">
        <f t="shared" si="851"/>
        <v>61</v>
      </c>
      <c r="D13092" s="815">
        <f t="shared" si="852"/>
        <v>62</v>
      </c>
      <c r="E13092" s="815">
        <v>1995</v>
      </c>
    </row>
    <row r="13093" spans="1:5">
      <c r="A13093" s="816">
        <f t="shared" si="849"/>
        <v>35005</v>
      </c>
      <c r="B13093" s="815">
        <f t="shared" si="850"/>
        <v>306</v>
      </c>
      <c r="C13093" s="815">
        <f t="shared" si="851"/>
        <v>60</v>
      </c>
      <c r="D13093" s="815">
        <f t="shared" si="852"/>
        <v>61</v>
      </c>
      <c r="E13093" s="815">
        <v>1995</v>
      </c>
    </row>
    <row r="13094" spans="1:5">
      <c r="A13094" s="816">
        <f t="shared" si="849"/>
        <v>35006</v>
      </c>
      <c r="B13094" s="815">
        <f t="shared" si="850"/>
        <v>307</v>
      </c>
      <c r="C13094" s="815">
        <f t="shared" si="851"/>
        <v>59</v>
      </c>
      <c r="D13094" s="815">
        <f t="shared" si="852"/>
        <v>60</v>
      </c>
      <c r="E13094" s="815">
        <v>1995</v>
      </c>
    </row>
    <row r="13095" spans="1:5">
      <c r="A13095" s="816">
        <f t="shared" si="849"/>
        <v>35007</v>
      </c>
      <c r="B13095" s="815">
        <f t="shared" si="850"/>
        <v>308</v>
      </c>
      <c r="C13095" s="815">
        <f t="shared" si="851"/>
        <v>58</v>
      </c>
      <c r="D13095" s="815">
        <f t="shared" si="852"/>
        <v>59</v>
      </c>
      <c r="E13095" s="815">
        <v>1995</v>
      </c>
    </row>
    <row r="13096" spans="1:5">
      <c r="A13096" s="816">
        <f t="shared" si="849"/>
        <v>35008</v>
      </c>
      <c r="B13096" s="815">
        <f t="shared" si="850"/>
        <v>309</v>
      </c>
      <c r="C13096" s="815">
        <f t="shared" si="851"/>
        <v>57</v>
      </c>
      <c r="D13096" s="815">
        <f t="shared" si="852"/>
        <v>58</v>
      </c>
      <c r="E13096" s="815">
        <v>1995</v>
      </c>
    </row>
    <row r="13097" spans="1:5">
      <c r="A13097" s="816">
        <f t="shared" si="849"/>
        <v>35009</v>
      </c>
      <c r="B13097" s="815">
        <f t="shared" si="850"/>
        <v>310</v>
      </c>
      <c r="C13097" s="815">
        <f t="shared" si="851"/>
        <v>56</v>
      </c>
      <c r="D13097" s="815">
        <f t="shared" si="852"/>
        <v>57</v>
      </c>
      <c r="E13097" s="815">
        <v>1995</v>
      </c>
    </row>
    <row r="13098" spans="1:5">
      <c r="A13098" s="816">
        <f t="shared" si="849"/>
        <v>35010</v>
      </c>
      <c r="B13098" s="815">
        <f t="shared" si="850"/>
        <v>311</v>
      </c>
      <c r="C13098" s="815">
        <f t="shared" si="851"/>
        <v>55</v>
      </c>
      <c r="D13098" s="815">
        <f t="shared" si="852"/>
        <v>56</v>
      </c>
      <c r="E13098" s="815">
        <v>1995</v>
      </c>
    </row>
    <row r="13099" spans="1:5">
      <c r="A13099" s="816">
        <f t="shared" si="849"/>
        <v>35011</v>
      </c>
      <c r="B13099" s="815">
        <f t="shared" si="850"/>
        <v>312</v>
      </c>
      <c r="C13099" s="815">
        <f t="shared" si="851"/>
        <v>54</v>
      </c>
      <c r="D13099" s="815">
        <f t="shared" si="852"/>
        <v>55</v>
      </c>
      <c r="E13099" s="815">
        <v>1995</v>
      </c>
    </row>
    <row r="13100" spans="1:5">
      <c r="A13100" s="816">
        <f t="shared" si="849"/>
        <v>35012</v>
      </c>
      <c r="B13100" s="815">
        <f t="shared" si="850"/>
        <v>313</v>
      </c>
      <c r="C13100" s="815">
        <f t="shared" si="851"/>
        <v>53</v>
      </c>
      <c r="D13100" s="815">
        <f t="shared" si="852"/>
        <v>54</v>
      </c>
      <c r="E13100" s="815">
        <v>1995</v>
      </c>
    </row>
    <row r="13101" spans="1:5">
      <c r="A13101" s="816">
        <f t="shared" si="849"/>
        <v>35013</v>
      </c>
      <c r="B13101" s="815">
        <f t="shared" si="850"/>
        <v>314</v>
      </c>
      <c r="C13101" s="815">
        <f t="shared" si="851"/>
        <v>52</v>
      </c>
      <c r="D13101" s="815">
        <f t="shared" si="852"/>
        <v>53</v>
      </c>
      <c r="E13101" s="815">
        <v>1995</v>
      </c>
    </row>
    <row r="13102" spans="1:5">
      <c r="A13102" s="816">
        <f t="shared" si="849"/>
        <v>35014</v>
      </c>
      <c r="B13102" s="815">
        <f t="shared" si="850"/>
        <v>315</v>
      </c>
      <c r="C13102" s="815">
        <f t="shared" si="851"/>
        <v>51</v>
      </c>
      <c r="D13102" s="815">
        <f t="shared" si="852"/>
        <v>52</v>
      </c>
      <c r="E13102" s="815">
        <v>1995</v>
      </c>
    </row>
    <row r="13103" spans="1:5">
      <c r="A13103" s="816">
        <f t="shared" si="849"/>
        <v>35015</v>
      </c>
      <c r="B13103" s="815">
        <f t="shared" si="850"/>
        <v>316</v>
      </c>
      <c r="C13103" s="815">
        <f t="shared" si="851"/>
        <v>50</v>
      </c>
      <c r="D13103" s="815">
        <f t="shared" si="852"/>
        <v>51</v>
      </c>
      <c r="E13103" s="815">
        <v>1995</v>
      </c>
    </row>
    <row r="13104" spans="1:5">
      <c r="A13104" s="816">
        <f t="shared" si="849"/>
        <v>35016</v>
      </c>
      <c r="B13104" s="815">
        <f t="shared" si="850"/>
        <v>317</v>
      </c>
      <c r="C13104" s="815">
        <f t="shared" si="851"/>
        <v>49</v>
      </c>
      <c r="D13104" s="815">
        <f t="shared" si="852"/>
        <v>50</v>
      </c>
      <c r="E13104" s="815">
        <v>1995</v>
      </c>
    </row>
    <row r="13105" spans="1:5">
      <c r="A13105" s="816">
        <f t="shared" si="849"/>
        <v>35017</v>
      </c>
      <c r="B13105" s="815">
        <f t="shared" si="850"/>
        <v>318</v>
      </c>
      <c r="C13105" s="815">
        <f t="shared" si="851"/>
        <v>48</v>
      </c>
      <c r="D13105" s="815">
        <f t="shared" si="852"/>
        <v>49</v>
      </c>
      <c r="E13105" s="815">
        <v>1995</v>
      </c>
    </row>
    <row r="13106" spans="1:5">
      <c r="A13106" s="816">
        <f t="shared" si="849"/>
        <v>35018</v>
      </c>
      <c r="B13106" s="815">
        <f t="shared" si="850"/>
        <v>319</v>
      </c>
      <c r="C13106" s="815">
        <f t="shared" si="851"/>
        <v>47</v>
      </c>
      <c r="D13106" s="815">
        <f t="shared" si="852"/>
        <v>48</v>
      </c>
      <c r="E13106" s="815">
        <v>1995</v>
      </c>
    </row>
    <row r="13107" spans="1:5">
      <c r="A13107" s="816">
        <f t="shared" ref="A13107:A13170" si="853">A13106+1</f>
        <v>35019</v>
      </c>
      <c r="B13107" s="815">
        <f t="shared" si="850"/>
        <v>320</v>
      </c>
      <c r="C13107" s="815">
        <f t="shared" si="851"/>
        <v>46</v>
      </c>
      <c r="D13107" s="815">
        <f t="shared" si="852"/>
        <v>47</v>
      </c>
      <c r="E13107" s="815">
        <v>1995</v>
      </c>
    </row>
    <row r="13108" spans="1:5">
      <c r="A13108" s="816">
        <f t="shared" si="853"/>
        <v>35020</v>
      </c>
      <c r="B13108" s="815">
        <f t="shared" si="850"/>
        <v>321</v>
      </c>
      <c r="C13108" s="815">
        <f t="shared" si="851"/>
        <v>45</v>
      </c>
      <c r="D13108" s="815">
        <f t="shared" si="852"/>
        <v>46</v>
      </c>
      <c r="E13108" s="815">
        <v>1995</v>
      </c>
    </row>
    <row r="13109" spans="1:5">
      <c r="A13109" s="816">
        <f t="shared" si="853"/>
        <v>35021</v>
      </c>
      <c r="B13109" s="815">
        <f t="shared" si="850"/>
        <v>322</v>
      </c>
      <c r="C13109" s="815">
        <f t="shared" si="851"/>
        <v>44</v>
      </c>
      <c r="D13109" s="815">
        <f t="shared" si="852"/>
        <v>45</v>
      </c>
      <c r="E13109" s="815">
        <v>1995</v>
      </c>
    </row>
    <row r="13110" spans="1:5">
      <c r="A13110" s="816">
        <f t="shared" si="853"/>
        <v>35022</v>
      </c>
      <c r="B13110" s="815">
        <f t="shared" ref="B13110:B13152" si="854">B13109+1</f>
        <v>323</v>
      </c>
      <c r="C13110" s="815">
        <f t="shared" ref="C13110:C13152" si="855">C13109-1</f>
        <v>43</v>
      </c>
      <c r="D13110" s="815">
        <f t="shared" ref="D13110:D13153" si="856">D13109-1</f>
        <v>44</v>
      </c>
      <c r="E13110" s="815">
        <v>1995</v>
      </c>
    </row>
    <row r="13111" spans="1:5">
      <c r="A13111" s="816">
        <f t="shared" si="853"/>
        <v>35023</v>
      </c>
      <c r="B13111" s="815">
        <f t="shared" si="854"/>
        <v>324</v>
      </c>
      <c r="C13111" s="815">
        <f t="shared" si="855"/>
        <v>42</v>
      </c>
      <c r="D13111" s="815">
        <f t="shared" si="856"/>
        <v>43</v>
      </c>
      <c r="E13111" s="815">
        <v>1995</v>
      </c>
    </row>
    <row r="13112" spans="1:5">
      <c r="A13112" s="816">
        <f t="shared" si="853"/>
        <v>35024</v>
      </c>
      <c r="B13112" s="815">
        <f t="shared" si="854"/>
        <v>325</v>
      </c>
      <c r="C13112" s="815">
        <f t="shared" si="855"/>
        <v>41</v>
      </c>
      <c r="D13112" s="815">
        <f t="shared" si="856"/>
        <v>42</v>
      </c>
      <c r="E13112" s="815">
        <v>1995</v>
      </c>
    </row>
    <row r="13113" spans="1:5">
      <c r="A13113" s="816">
        <f t="shared" si="853"/>
        <v>35025</v>
      </c>
      <c r="B13113" s="815">
        <f t="shared" si="854"/>
        <v>326</v>
      </c>
      <c r="C13113" s="815">
        <f t="shared" si="855"/>
        <v>40</v>
      </c>
      <c r="D13113" s="815">
        <f t="shared" si="856"/>
        <v>41</v>
      </c>
      <c r="E13113" s="815">
        <v>1995</v>
      </c>
    </row>
    <row r="13114" spans="1:5">
      <c r="A13114" s="816">
        <f t="shared" si="853"/>
        <v>35026</v>
      </c>
      <c r="B13114" s="815">
        <f t="shared" si="854"/>
        <v>327</v>
      </c>
      <c r="C13114" s="815">
        <f t="shared" si="855"/>
        <v>39</v>
      </c>
      <c r="D13114" s="815">
        <f t="shared" si="856"/>
        <v>40</v>
      </c>
      <c r="E13114" s="815">
        <v>1995</v>
      </c>
    </row>
    <row r="13115" spans="1:5">
      <c r="A13115" s="816">
        <f t="shared" si="853"/>
        <v>35027</v>
      </c>
      <c r="B13115" s="815">
        <f t="shared" si="854"/>
        <v>328</v>
      </c>
      <c r="C13115" s="815">
        <f t="shared" si="855"/>
        <v>38</v>
      </c>
      <c r="D13115" s="815">
        <f t="shared" si="856"/>
        <v>39</v>
      </c>
      <c r="E13115" s="815">
        <v>1995</v>
      </c>
    </row>
    <row r="13116" spans="1:5">
      <c r="A13116" s="816">
        <f t="shared" si="853"/>
        <v>35028</v>
      </c>
      <c r="B13116" s="815">
        <f t="shared" si="854"/>
        <v>329</v>
      </c>
      <c r="C13116" s="815">
        <f t="shared" si="855"/>
        <v>37</v>
      </c>
      <c r="D13116" s="815">
        <f t="shared" si="856"/>
        <v>38</v>
      </c>
      <c r="E13116" s="815">
        <v>1995</v>
      </c>
    </row>
    <row r="13117" spans="1:5">
      <c r="A13117" s="816">
        <f t="shared" si="853"/>
        <v>35029</v>
      </c>
      <c r="B13117" s="815">
        <f t="shared" si="854"/>
        <v>330</v>
      </c>
      <c r="C13117" s="815">
        <f t="shared" si="855"/>
        <v>36</v>
      </c>
      <c r="D13117" s="815">
        <f t="shared" si="856"/>
        <v>37</v>
      </c>
      <c r="E13117" s="815">
        <v>1995</v>
      </c>
    </row>
    <row r="13118" spans="1:5">
      <c r="A13118" s="816">
        <f t="shared" si="853"/>
        <v>35030</v>
      </c>
      <c r="B13118" s="815">
        <f t="shared" si="854"/>
        <v>331</v>
      </c>
      <c r="C13118" s="815">
        <f t="shared" si="855"/>
        <v>35</v>
      </c>
      <c r="D13118" s="815">
        <f t="shared" si="856"/>
        <v>36</v>
      </c>
      <c r="E13118" s="815">
        <v>1995</v>
      </c>
    </row>
    <row r="13119" spans="1:5">
      <c r="A13119" s="816">
        <f t="shared" si="853"/>
        <v>35031</v>
      </c>
      <c r="B13119" s="815">
        <f t="shared" si="854"/>
        <v>332</v>
      </c>
      <c r="C13119" s="815">
        <f t="shared" si="855"/>
        <v>34</v>
      </c>
      <c r="D13119" s="815">
        <f t="shared" si="856"/>
        <v>35</v>
      </c>
      <c r="E13119" s="815">
        <v>1995</v>
      </c>
    </row>
    <row r="13120" spans="1:5">
      <c r="A13120" s="816">
        <f t="shared" si="853"/>
        <v>35032</v>
      </c>
      <c r="B13120" s="815">
        <f t="shared" si="854"/>
        <v>333</v>
      </c>
      <c r="C13120" s="815">
        <f t="shared" si="855"/>
        <v>33</v>
      </c>
      <c r="D13120" s="815">
        <f t="shared" si="856"/>
        <v>34</v>
      </c>
      <c r="E13120" s="815">
        <v>1995</v>
      </c>
    </row>
    <row r="13121" spans="1:5">
      <c r="A13121" s="816">
        <f t="shared" si="853"/>
        <v>35033</v>
      </c>
      <c r="B13121" s="815">
        <f t="shared" si="854"/>
        <v>334</v>
      </c>
      <c r="C13121" s="815">
        <f t="shared" si="855"/>
        <v>32</v>
      </c>
      <c r="D13121" s="815">
        <f t="shared" si="856"/>
        <v>33</v>
      </c>
      <c r="E13121" s="815">
        <v>1995</v>
      </c>
    </row>
    <row r="13122" spans="1:5">
      <c r="A13122" s="816">
        <f t="shared" si="853"/>
        <v>35034</v>
      </c>
      <c r="B13122" s="815">
        <f t="shared" si="854"/>
        <v>335</v>
      </c>
      <c r="C13122" s="815">
        <f t="shared" si="855"/>
        <v>31</v>
      </c>
      <c r="D13122" s="815">
        <f t="shared" si="856"/>
        <v>32</v>
      </c>
      <c r="E13122" s="815">
        <v>1995</v>
      </c>
    </row>
    <row r="13123" spans="1:5">
      <c r="A13123" s="816">
        <f t="shared" si="853"/>
        <v>35035</v>
      </c>
      <c r="B13123" s="815">
        <f t="shared" si="854"/>
        <v>336</v>
      </c>
      <c r="C13123" s="815">
        <f t="shared" si="855"/>
        <v>30</v>
      </c>
      <c r="D13123" s="815">
        <f t="shared" si="856"/>
        <v>31</v>
      </c>
      <c r="E13123" s="815">
        <v>1995</v>
      </c>
    </row>
    <row r="13124" spans="1:5">
      <c r="A13124" s="816">
        <f t="shared" si="853"/>
        <v>35036</v>
      </c>
      <c r="B13124" s="815">
        <f t="shared" si="854"/>
        <v>337</v>
      </c>
      <c r="C13124" s="815">
        <f t="shared" si="855"/>
        <v>29</v>
      </c>
      <c r="D13124" s="815">
        <f t="shared" si="856"/>
        <v>30</v>
      </c>
      <c r="E13124" s="815">
        <v>1995</v>
      </c>
    </row>
    <row r="13125" spans="1:5">
      <c r="A13125" s="816">
        <f t="shared" si="853"/>
        <v>35037</v>
      </c>
      <c r="B13125" s="815">
        <f t="shared" si="854"/>
        <v>338</v>
      </c>
      <c r="C13125" s="815">
        <f t="shared" si="855"/>
        <v>28</v>
      </c>
      <c r="D13125" s="815">
        <f t="shared" si="856"/>
        <v>29</v>
      </c>
      <c r="E13125" s="815">
        <v>1995</v>
      </c>
    </row>
    <row r="13126" spans="1:5">
      <c r="A13126" s="816">
        <f t="shared" si="853"/>
        <v>35038</v>
      </c>
      <c r="B13126" s="815">
        <f t="shared" si="854"/>
        <v>339</v>
      </c>
      <c r="C13126" s="815">
        <f t="shared" si="855"/>
        <v>27</v>
      </c>
      <c r="D13126" s="815">
        <f t="shared" si="856"/>
        <v>28</v>
      </c>
      <c r="E13126" s="815">
        <v>1995</v>
      </c>
    </row>
    <row r="13127" spans="1:5">
      <c r="A13127" s="816">
        <f t="shared" si="853"/>
        <v>35039</v>
      </c>
      <c r="B13127" s="815">
        <f t="shared" si="854"/>
        <v>340</v>
      </c>
      <c r="C13127" s="815">
        <f t="shared" si="855"/>
        <v>26</v>
      </c>
      <c r="D13127" s="815">
        <f t="shared" si="856"/>
        <v>27</v>
      </c>
      <c r="E13127" s="815">
        <v>1995</v>
      </c>
    </row>
    <row r="13128" spans="1:5">
      <c r="A13128" s="816">
        <f t="shared" si="853"/>
        <v>35040</v>
      </c>
      <c r="B13128" s="815">
        <f t="shared" si="854"/>
        <v>341</v>
      </c>
      <c r="C13128" s="815">
        <f t="shared" si="855"/>
        <v>25</v>
      </c>
      <c r="D13128" s="815">
        <f t="shared" si="856"/>
        <v>26</v>
      </c>
      <c r="E13128" s="815">
        <v>1995</v>
      </c>
    </row>
    <row r="13129" spans="1:5">
      <c r="A13129" s="816">
        <f t="shared" si="853"/>
        <v>35041</v>
      </c>
      <c r="B13129" s="815">
        <f t="shared" si="854"/>
        <v>342</v>
      </c>
      <c r="C13129" s="815">
        <f t="shared" si="855"/>
        <v>24</v>
      </c>
      <c r="D13129" s="815">
        <f t="shared" si="856"/>
        <v>25</v>
      </c>
      <c r="E13129" s="815">
        <v>1995</v>
      </c>
    </row>
    <row r="13130" spans="1:5">
      <c r="A13130" s="816">
        <f t="shared" si="853"/>
        <v>35042</v>
      </c>
      <c r="B13130" s="815">
        <f t="shared" si="854"/>
        <v>343</v>
      </c>
      <c r="C13130" s="815">
        <f t="shared" si="855"/>
        <v>23</v>
      </c>
      <c r="D13130" s="815">
        <f t="shared" si="856"/>
        <v>24</v>
      </c>
      <c r="E13130" s="815">
        <v>1995</v>
      </c>
    </row>
    <row r="13131" spans="1:5">
      <c r="A13131" s="816">
        <f t="shared" si="853"/>
        <v>35043</v>
      </c>
      <c r="B13131" s="815">
        <f t="shared" si="854"/>
        <v>344</v>
      </c>
      <c r="C13131" s="815">
        <f t="shared" si="855"/>
        <v>22</v>
      </c>
      <c r="D13131" s="815">
        <f t="shared" si="856"/>
        <v>23</v>
      </c>
      <c r="E13131" s="815">
        <v>1995</v>
      </c>
    </row>
    <row r="13132" spans="1:5">
      <c r="A13132" s="816">
        <f t="shared" si="853"/>
        <v>35044</v>
      </c>
      <c r="B13132" s="815">
        <f t="shared" si="854"/>
        <v>345</v>
      </c>
      <c r="C13132" s="815">
        <f t="shared" si="855"/>
        <v>21</v>
      </c>
      <c r="D13132" s="815">
        <f t="shared" si="856"/>
        <v>22</v>
      </c>
      <c r="E13132" s="815">
        <v>1995</v>
      </c>
    </row>
    <row r="13133" spans="1:5">
      <c r="A13133" s="816">
        <f t="shared" si="853"/>
        <v>35045</v>
      </c>
      <c r="B13133" s="815">
        <f t="shared" si="854"/>
        <v>346</v>
      </c>
      <c r="C13133" s="815">
        <f t="shared" si="855"/>
        <v>20</v>
      </c>
      <c r="D13133" s="815">
        <f t="shared" si="856"/>
        <v>21</v>
      </c>
      <c r="E13133" s="815">
        <v>1995</v>
      </c>
    </row>
    <row r="13134" spans="1:5">
      <c r="A13134" s="816">
        <f t="shared" si="853"/>
        <v>35046</v>
      </c>
      <c r="B13134" s="815">
        <f t="shared" si="854"/>
        <v>347</v>
      </c>
      <c r="C13134" s="815">
        <f t="shared" si="855"/>
        <v>19</v>
      </c>
      <c r="D13134" s="815">
        <f t="shared" si="856"/>
        <v>20</v>
      </c>
      <c r="E13134" s="815">
        <v>1995</v>
      </c>
    </row>
    <row r="13135" spans="1:5">
      <c r="A13135" s="816">
        <f t="shared" si="853"/>
        <v>35047</v>
      </c>
      <c r="B13135" s="815">
        <f t="shared" si="854"/>
        <v>348</v>
      </c>
      <c r="C13135" s="815">
        <f t="shared" si="855"/>
        <v>18</v>
      </c>
      <c r="D13135" s="815">
        <f t="shared" si="856"/>
        <v>19</v>
      </c>
      <c r="E13135" s="815">
        <v>1995</v>
      </c>
    </row>
    <row r="13136" spans="1:5">
      <c r="A13136" s="816">
        <f t="shared" si="853"/>
        <v>35048</v>
      </c>
      <c r="B13136" s="815">
        <f t="shared" si="854"/>
        <v>349</v>
      </c>
      <c r="C13136" s="815">
        <f t="shared" si="855"/>
        <v>17</v>
      </c>
      <c r="D13136" s="815">
        <f t="shared" si="856"/>
        <v>18</v>
      </c>
      <c r="E13136" s="815">
        <v>1995</v>
      </c>
    </row>
    <row r="13137" spans="1:5">
      <c r="A13137" s="816">
        <f t="shared" si="853"/>
        <v>35049</v>
      </c>
      <c r="B13137" s="815">
        <f t="shared" si="854"/>
        <v>350</v>
      </c>
      <c r="C13137" s="815">
        <f t="shared" si="855"/>
        <v>16</v>
      </c>
      <c r="D13137" s="815">
        <f t="shared" si="856"/>
        <v>17</v>
      </c>
      <c r="E13137" s="815">
        <v>1995</v>
      </c>
    </row>
    <row r="13138" spans="1:5">
      <c r="A13138" s="816">
        <f t="shared" si="853"/>
        <v>35050</v>
      </c>
      <c r="B13138" s="815">
        <f t="shared" si="854"/>
        <v>351</v>
      </c>
      <c r="C13138" s="815">
        <f t="shared" si="855"/>
        <v>15</v>
      </c>
      <c r="D13138" s="815">
        <f t="shared" si="856"/>
        <v>16</v>
      </c>
      <c r="E13138" s="815">
        <v>1995</v>
      </c>
    </row>
    <row r="13139" spans="1:5">
      <c r="A13139" s="816">
        <f t="shared" si="853"/>
        <v>35051</v>
      </c>
      <c r="B13139" s="815">
        <f t="shared" si="854"/>
        <v>352</v>
      </c>
      <c r="C13139" s="815">
        <f t="shared" si="855"/>
        <v>14</v>
      </c>
      <c r="D13139" s="815">
        <f t="shared" si="856"/>
        <v>15</v>
      </c>
      <c r="E13139" s="815">
        <v>1995</v>
      </c>
    </row>
    <row r="13140" spans="1:5">
      <c r="A13140" s="816">
        <f t="shared" si="853"/>
        <v>35052</v>
      </c>
      <c r="B13140" s="815">
        <f t="shared" si="854"/>
        <v>353</v>
      </c>
      <c r="C13140" s="815">
        <f t="shared" si="855"/>
        <v>13</v>
      </c>
      <c r="D13140" s="815">
        <f t="shared" si="856"/>
        <v>14</v>
      </c>
      <c r="E13140" s="815">
        <v>1995</v>
      </c>
    </row>
    <row r="13141" spans="1:5">
      <c r="A13141" s="816">
        <f t="shared" si="853"/>
        <v>35053</v>
      </c>
      <c r="B13141" s="815">
        <f t="shared" si="854"/>
        <v>354</v>
      </c>
      <c r="C13141" s="815">
        <f t="shared" si="855"/>
        <v>12</v>
      </c>
      <c r="D13141" s="815">
        <f t="shared" si="856"/>
        <v>13</v>
      </c>
      <c r="E13141" s="815">
        <v>1995</v>
      </c>
    </row>
    <row r="13142" spans="1:5">
      <c r="A13142" s="816">
        <f t="shared" si="853"/>
        <v>35054</v>
      </c>
      <c r="B13142" s="815">
        <f t="shared" si="854"/>
        <v>355</v>
      </c>
      <c r="C13142" s="815">
        <f t="shared" si="855"/>
        <v>11</v>
      </c>
      <c r="D13142" s="815">
        <f t="shared" si="856"/>
        <v>12</v>
      </c>
      <c r="E13142" s="815">
        <v>1995</v>
      </c>
    </row>
    <row r="13143" spans="1:5">
      <c r="A13143" s="816">
        <f t="shared" si="853"/>
        <v>35055</v>
      </c>
      <c r="B13143" s="815">
        <f t="shared" si="854"/>
        <v>356</v>
      </c>
      <c r="C13143" s="815">
        <f t="shared" si="855"/>
        <v>10</v>
      </c>
      <c r="D13143" s="815">
        <f t="shared" si="856"/>
        <v>11</v>
      </c>
      <c r="E13143" s="815">
        <v>1995</v>
      </c>
    </row>
    <row r="13144" spans="1:5">
      <c r="A13144" s="816">
        <f t="shared" si="853"/>
        <v>35056</v>
      </c>
      <c r="B13144" s="815">
        <f t="shared" si="854"/>
        <v>357</v>
      </c>
      <c r="C13144" s="815">
        <f t="shared" si="855"/>
        <v>9</v>
      </c>
      <c r="D13144" s="815">
        <f t="shared" si="856"/>
        <v>10</v>
      </c>
      <c r="E13144" s="815">
        <v>1995</v>
      </c>
    </row>
    <row r="13145" spans="1:5">
      <c r="A13145" s="816">
        <f t="shared" si="853"/>
        <v>35057</v>
      </c>
      <c r="B13145" s="815">
        <f t="shared" si="854"/>
        <v>358</v>
      </c>
      <c r="C13145" s="815">
        <f t="shared" si="855"/>
        <v>8</v>
      </c>
      <c r="D13145" s="815">
        <f t="shared" si="856"/>
        <v>9</v>
      </c>
      <c r="E13145" s="815">
        <v>1995</v>
      </c>
    </row>
    <row r="13146" spans="1:5">
      <c r="A13146" s="816">
        <f t="shared" si="853"/>
        <v>35058</v>
      </c>
      <c r="B13146" s="815">
        <f t="shared" si="854"/>
        <v>359</v>
      </c>
      <c r="C13146" s="815">
        <f t="shared" si="855"/>
        <v>7</v>
      </c>
      <c r="D13146" s="815">
        <f t="shared" si="856"/>
        <v>8</v>
      </c>
      <c r="E13146" s="815">
        <v>1995</v>
      </c>
    </row>
    <row r="13147" spans="1:5">
      <c r="A13147" s="816">
        <f t="shared" si="853"/>
        <v>35059</v>
      </c>
      <c r="B13147" s="815">
        <f t="shared" si="854"/>
        <v>360</v>
      </c>
      <c r="C13147" s="815">
        <f t="shared" si="855"/>
        <v>6</v>
      </c>
      <c r="D13147" s="815">
        <f t="shared" si="856"/>
        <v>7</v>
      </c>
      <c r="E13147" s="815">
        <v>1995</v>
      </c>
    </row>
    <row r="13148" spans="1:5">
      <c r="A13148" s="816">
        <f t="shared" si="853"/>
        <v>35060</v>
      </c>
      <c r="B13148" s="815">
        <f t="shared" si="854"/>
        <v>361</v>
      </c>
      <c r="C13148" s="815">
        <f t="shared" si="855"/>
        <v>5</v>
      </c>
      <c r="D13148" s="815">
        <f t="shared" si="856"/>
        <v>6</v>
      </c>
      <c r="E13148" s="815">
        <v>1995</v>
      </c>
    </row>
    <row r="13149" spans="1:5">
      <c r="A13149" s="816">
        <f t="shared" si="853"/>
        <v>35061</v>
      </c>
      <c r="B13149" s="815">
        <f t="shared" si="854"/>
        <v>362</v>
      </c>
      <c r="C13149" s="815">
        <f t="shared" si="855"/>
        <v>4</v>
      </c>
      <c r="D13149" s="815">
        <f t="shared" si="856"/>
        <v>5</v>
      </c>
      <c r="E13149" s="815">
        <v>1995</v>
      </c>
    </row>
    <row r="13150" spans="1:5">
      <c r="A13150" s="816">
        <f t="shared" si="853"/>
        <v>35062</v>
      </c>
      <c r="B13150" s="815">
        <f t="shared" si="854"/>
        <v>363</v>
      </c>
      <c r="C13150" s="815">
        <f t="shared" si="855"/>
        <v>3</v>
      </c>
      <c r="D13150" s="815">
        <f t="shared" si="856"/>
        <v>4</v>
      </c>
      <c r="E13150" s="815">
        <v>1995</v>
      </c>
    </row>
    <row r="13151" spans="1:5">
      <c r="A13151" s="816">
        <f t="shared" si="853"/>
        <v>35063</v>
      </c>
      <c r="B13151" s="815">
        <f t="shared" si="854"/>
        <v>364</v>
      </c>
      <c r="C13151" s="815">
        <f t="shared" si="855"/>
        <v>2</v>
      </c>
      <c r="D13151" s="815">
        <f t="shared" si="856"/>
        <v>3</v>
      </c>
      <c r="E13151" s="815">
        <v>1995</v>
      </c>
    </row>
    <row r="13152" spans="1:5">
      <c r="A13152" s="816">
        <f t="shared" si="853"/>
        <v>35064</v>
      </c>
      <c r="B13152" s="815">
        <f t="shared" si="854"/>
        <v>365</v>
      </c>
      <c r="C13152" s="815">
        <f t="shared" si="855"/>
        <v>1</v>
      </c>
      <c r="D13152" s="815">
        <f t="shared" si="856"/>
        <v>2</v>
      </c>
      <c r="E13152" s="815">
        <v>1995</v>
      </c>
    </row>
    <row r="13153" spans="1:5">
      <c r="A13153" s="816">
        <f t="shared" si="853"/>
        <v>35065</v>
      </c>
      <c r="B13153" s="815">
        <v>1</v>
      </c>
      <c r="C13153" s="815">
        <v>366</v>
      </c>
      <c r="D13153" s="815">
        <f t="shared" si="856"/>
        <v>1</v>
      </c>
      <c r="E13153" s="815">
        <v>1996</v>
      </c>
    </row>
    <row r="13154" spans="1:5">
      <c r="A13154" s="816">
        <f t="shared" si="853"/>
        <v>35066</v>
      </c>
      <c r="B13154" s="815">
        <f>B13153+1</f>
        <v>2</v>
      </c>
      <c r="C13154" s="815">
        <f>C13153-1</f>
        <v>365</v>
      </c>
      <c r="D13154" s="815">
        <v>365</v>
      </c>
      <c r="E13154" s="815">
        <v>1996</v>
      </c>
    </row>
    <row r="13155" spans="1:5">
      <c r="A13155" s="816">
        <f t="shared" si="853"/>
        <v>35067</v>
      </c>
      <c r="B13155" s="815">
        <f t="shared" ref="B13155:B13218" si="857">B13154+1</f>
        <v>3</v>
      </c>
      <c r="C13155" s="815">
        <f t="shared" ref="C13155:C13218" si="858">C13154-1</f>
        <v>364</v>
      </c>
      <c r="D13155" s="815">
        <f t="shared" ref="D13155:D13218" si="859">D13154-1</f>
        <v>364</v>
      </c>
      <c r="E13155" s="815">
        <v>1996</v>
      </c>
    </row>
    <row r="13156" spans="1:5">
      <c r="A13156" s="816">
        <f t="shared" si="853"/>
        <v>35068</v>
      </c>
      <c r="B13156" s="815">
        <f t="shared" si="857"/>
        <v>4</v>
      </c>
      <c r="C13156" s="815">
        <f t="shared" si="858"/>
        <v>363</v>
      </c>
      <c r="D13156" s="815">
        <f t="shared" si="859"/>
        <v>363</v>
      </c>
      <c r="E13156" s="815">
        <v>1996</v>
      </c>
    </row>
    <row r="13157" spans="1:5">
      <c r="A13157" s="816">
        <f t="shared" si="853"/>
        <v>35069</v>
      </c>
      <c r="B13157" s="815">
        <f t="shared" si="857"/>
        <v>5</v>
      </c>
      <c r="C13157" s="815">
        <f t="shared" si="858"/>
        <v>362</v>
      </c>
      <c r="D13157" s="815">
        <f t="shared" si="859"/>
        <v>362</v>
      </c>
      <c r="E13157" s="815">
        <v>1996</v>
      </c>
    </row>
    <row r="13158" spans="1:5">
      <c r="A13158" s="816">
        <f t="shared" si="853"/>
        <v>35070</v>
      </c>
      <c r="B13158" s="815">
        <f t="shared" si="857"/>
        <v>6</v>
      </c>
      <c r="C13158" s="815">
        <f t="shared" si="858"/>
        <v>361</v>
      </c>
      <c r="D13158" s="815">
        <f t="shared" si="859"/>
        <v>361</v>
      </c>
      <c r="E13158" s="815">
        <v>1996</v>
      </c>
    </row>
    <row r="13159" spans="1:5">
      <c r="A13159" s="816">
        <f t="shared" si="853"/>
        <v>35071</v>
      </c>
      <c r="B13159" s="815">
        <f t="shared" si="857"/>
        <v>7</v>
      </c>
      <c r="C13159" s="815">
        <f t="shared" si="858"/>
        <v>360</v>
      </c>
      <c r="D13159" s="815">
        <f t="shared" si="859"/>
        <v>360</v>
      </c>
      <c r="E13159" s="815">
        <v>1996</v>
      </c>
    </row>
    <row r="13160" spans="1:5">
      <c r="A13160" s="816">
        <f t="shared" si="853"/>
        <v>35072</v>
      </c>
      <c r="B13160" s="815">
        <f t="shared" si="857"/>
        <v>8</v>
      </c>
      <c r="C13160" s="815">
        <f t="shared" si="858"/>
        <v>359</v>
      </c>
      <c r="D13160" s="815">
        <f t="shared" si="859"/>
        <v>359</v>
      </c>
      <c r="E13160" s="815">
        <v>1996</v>
      </c>
    </row>
    <row r="13161" spans="1:5">
      <c r="A13161" s="816">
        <f t="shared" si="853"/>
        <v>35073</v>
      </c>
      <c r="B13161" s="815">
        <f t="shared" si="857"/>
        <v>9</v>
      </c>
      <c r="C13161" s="815">
        <f t="shared" si="858"/>
        <v>358</v>
      </c>
      <c r="D13161" s="815">
        <f t="shared" si="859"/>
        <v>358</v>
      </c>
      <c r="E13161" s="815">
        <v>1996</v>
      </c>
    </row>
    <row r="13162" spans="1:5">
      <c r="A13162" s="816">
        <f t="shared" si="853"/>
        <v>35074</v>
      </c>
      <c r="B13162" s="815">
        <f t="shared" si="857"/>
        <v>10</v>
      </c>
      <c r="C13162" s="815">
        <f t="shared" si="858"/>
        <v>357</v>
      </c>
      <c r="D13162" s="815">
        <f t="shared" si="859"/>
        <v>357</v>
      </c>
      <c r="E13162" s="815">
        <v>1996</v>
      </c>
    </row>
    <row r="13163" spans="1:5">
      <c r="A13163" s="816">
        <f t="shared" si="853"/>
        <v>35075</v>
      </c>
      <c r="B13163" s="815">
        <f t="shared" si="857"/>
        <v>11</v>
      </c>
      <c r="C13163" s="815">
        <f t="shared" si="858"/>
        <v>356</v>
      </c>
      <c r="D13163" s="815">
        <f t="shared" si="859"/>
        <v>356</v>
      </c>
      <c r="E13163" s="815">
        <v>1996</v>
      </c>
    </row>
    <row r="13164" spans="1:5">
      <c r="A13164" s="816">
        <f t="shared" si="853"/>
        <v>35076</v>
      </c>
      <c r="B13164" s="815">
        <f t="shared" si="857"/>
        <v>12</v>
      </c>
      <c r="C13164" s="815">
        <f t="shared" si="858"/>
        <v>355</v>
      </c>
      <c r="D13164" s="815">
        <f t="shared" si="859"/>
        <v>355</v>
      </c>
      <c r="E13164" s="815">
        <v>1996</v>
      </c>
    </row>
    <row r="13165" spans="1:5">
      <c r="A13165" s="816">
        <f t="shared" si="853"/>
        <v>35077</v>
      </c>
      <c r="B13165" s="815">
        <f t="shared" si="857"/>
        <v>13</v>
      </c>
      <c r="C13165" s="815">
        <f t="shared" si="858"/>
        <v>354</v>
      </c>
      <c r="D13165" s="815">
        <f t="shared" si="859"/>
        <v>354</v>
      </c>
      <c r="E13165" s="815">
        <v>1996</v>
      </c>
    </row>
    <row r="13166" spans="1:5">
      <c r="A13166" s="816">
        <f t="shared" si="853"/>
        <v>35078</v>
      </c>
      <c r="B13166" s="815">
        <f t="shared" si="857"/>
        <v>14</v>
      </c>
      <c r="C13166" s="815">
        <f t="shared" si="858"/>
        <v>353</v>
      </c>
      <c r="D13166" s="815">
        <f t="shared" si="859"/>
        <v>353</v>
      </c>
      <c r="E13166" s="815">
        <v>1996</v>
      </c>
    </row>
    <row r="13167" spans="1:5">
      <c r="A13167" s="816">
        <f t="shared" si="853"/>
        <v>35079</v>
      </c>
      <c r="B13167" s="815">
        <f t="shared" si="857"/>
        <v>15</v>
      </c>
      <c r="C13167" s="815">
        <f t="shared" si="858"/>
        <v>352</v>
      </c>
      <c r="D13167" s="815">
        <f t="shared" si="859"/>
        <v>352</v>
      </c>
      <c r="E13167" s="815">
        <v>1996</v>
      </c>
    </row>
    <row r="13168" spans="1:5">
      <c r="A13168" s="816">
        <f t="shared" si="853"/>
        <v>35080</v>
      </c>
      <c r="B13168" s="815">
        <f t="shared" si="857"/>
        <v>16</v>
      </c>
      <c r="C13168" s="815">
        <f t="shared" si="858"/>
        <v>351</v>
      </c>
      <c r="D13168" s="815">
        <f t="shared" si="859"/>
        <v>351</v>
      </c>
      <c r="E13168" s="815">
        <v>1996</v>
      </c>
    </row>
    <row r="13169" spans="1:5">
      <c r="A13169" s="816">
        <f t="shared" si="853"/>
        <v>35081</v>
      </c>
      <c r="B13169" s="815">
        <f t="shared" si="857"/>
        <v>17</v>
      </c>
      <c r="C13169" s="815">
        <f t="shared" si="858"/>
        <v>350</v>
      </c>
      <c r="D13169" s="815">
        <f t="shared" si="859"/>
        <v>350</v>
      </c>
      <c r="E13169" s="815">
        <v>1996</v>
      </c>
    </row>
    <row r="13170" spans="1:5">
      <c r="A13170" s="816">
        <f t="shared" si="853"/>
        <v>35082</v>
      </c>
      <c r="B13170" s="815">
        <f t="shared" si="857"/>
        <v>18</v>
      </c>
      <c r="C13170" s="815">
        <f t="shared" si="858"/>
        <v>349</v>
      </c>
      <c r="D13170" s="815">
        <f t="shared" si="859"/>
        <v>349</v>
      </c>
      <c r="E13170" s="815">
        <v>1996</v>
      </c>
    </row>
    <row r="13171" spans="1:5">
      <c r="A13171" s="816">
        <f t="shared" ref="A13171:A13234" si="860">A13170+1</f>
        <v>35083</v>
      </c>
      <c r="B13171" s="815">
        <f t="shared" si="857"/>
        <v>19</v>
      </c>
      <c r="C13171" s="815">
        <f t="shared" si="858"/>
        <v>348</v>
      </c>
      <c r="D13171" s="815">
        <f t="shared" si="859"/>
        <v>348</v>
      </c>
      <c r="E13171" s="815">
        <v>1996</v>
      </c>
    </row>
    <row r="13172" spans="1:5">
      <c r="A13172" s="816">
        <f t="shared" si="860"/>
        <v>35084</v>
      </c>
      <c r="B13172" s="815">
        <f t="shared" si="857"/>
        <v>20</v>
      </c>
      <c r="C13172" s="815">
        <f t="shared" si="858"/>
        <v>347</v>
      </c>
      <c r="D13172" s="815">
        <f t="shared" si="859"/>
        <v>347</v>
      </c>
      <c r="E13172" s="815">
        <v>1996</v>
      </c>
    </row>
    <row r="13173" spans="1:5">
      <c r="A13173" s="816">
        <f t="shared" si="860"/>
        <v>35085</v>
      </c>
      <c r="B13173" s="815">
        <f t="shared" si="857"/>
        <v>21</v>
      </c>
      <c r="C13173" s="815">
        <f t="shared" si="858"/>
        <v>346</v>
      </c>
      <c r="D13173" s="815">
        <f t="shared" si="859"/>
        <v>346</v>
      </c>
      <c r="E13173" s="815">
        <v>1996</v>
      </c>
    </row>
    <row r="13174" spans="1:5">
      <c r="A13174" s="816">
        <f t="shared" si="860"/>
        <v>35086</v>
      </c>
      <c r="B13174" s="815">
        <f t="shared" si="857"/>
        <v>22</v>
      </c>
      <c r="C13174" s="815">
        <f t="shared" si="858"/>
        <v>345</v>
      </c>
      <c r="D13174" s="815">
        <f t="shared" si="859"/>
        <v>345</v>
      </c>
      <c r="E13174" s="815">
        <v>1996</v>
      </c>
    </row>
    <row r="13175" spans="1:5">
      <c r="A13175" s="816">
        <f t="shared" si="860"/>
        <v>35087</v>
      </c>
      <c r="B13175" s="815">
        <f t="shared" si="857"/>
        <v>23</v>
      </c>
      <c r="C13175" s="815">
        <f t="shared" si="858"/>
        <v>344</v>
      </c>
      <c r="D13175" s="815">
        <f t="shared" si="859"/>
        <v>344</v>
      </c>
      <c r="E13175" s="815">
        <v>1996</v>
      </c>
    </row>
    <row r="13176" spans="1:5">
      <c r="A13176" s="816">
        <f t="shared" si="860"/>
        <v>35088</v>
      </c>
      <c r="B13176" s="815">
        <f t="shared" si="857"/>
        <v>24</v>
      </c>
      <c r="C13176" s="815">
        <f t="shared" si="858"/>
        <v>343</v>
      </c>
      <c r="D13176" s="815">
        <f t="shared" si="859"/>
        <v>343</v>
      </c>
      <c r="E13176" s="815">
        <v>1996</v>
      </c>
    </row>
    <row r="13177" spans="1:5">
      <c r="A13177" s="816">
        <f t="shared" si="860"/>
        <v>35089</v>
      </c>
      <c r="B13177" s="815">
        <f t="shared" si="857"/>
        <v>25</v>
      </c>
      <c r="C13177" s="815">
        <f t="shared" si="858"/>
        <v>342</v>
      </c>
      <c r="D13177" s="815">
        <f t="shared" si="859"/>
        <v>342</v>
      </c>
      <c r="E13177" s="815">
        <v>1996</v>
      </c>
    </row>
    <row r="13178" spans="1:5">
      <c r="A13178" s="816">
        <f t="shared" si="860"/>
        <v>35090</v>
      </c>
      <c r="B13178" s="815">
        <f t="shared" si="857"/>
        <v>26</v>
      </c>
      <c r="C13178" s="815">
        <f t="shared" si="858"/>
        <v>341</v>
      </c>
      <c r="D13178" s="815">
        <f t="shared" si="859"/>
        <v>341</v>
      </c>
      <c r="E13178" s="815">
        <v>1996</v>
      </c>
    </row>
    <row r="13179" spans="1:5">
      <c r="A13179" s="816">
        <f t="shared" si="860"/>
        <v>35091</v>
      </c>
      <c r="B13179" s="815">
        <f t="shared" si="857"/>
        <v>27</v>
      </c>
      <c r="C13179" s="815">
        <f t="shared" si="858"/>
        <v>340</v>
      </c>
      <c r="D13179" s="815">
        <f t="shared" si="859"/>
        <v>340</v>
      </c>
      <c r="E13179" s="815">
        <v>1996</v>
      </c>
    </row>
    <row r="13180" spans="1:5">
      <c r="A13180" s="816">
        <f t="shared" si="860"/>
        <v>35092</v>
      </c>
      <c r="B13180" s="815">
        <f t="shared" si="857"/>
        <v>28</v>
      </c>
      <c r="C13180" s="815">
        <f t="shared" si="858"/>
        <v>339</v>
      </c>
      <c r="D13180" s="815">
        <f t="shared" si="859"/>
        <v>339</v>
      </c>
      <c r="E13180" s="815">
        <v>1996</v>
      </c>
    </row>
    <row r="13181" spans="1:5">
      <c r="A13181" s="816">
        <f t="shared" si="860"/>
        <v>35093</v>
      </c>
      <c r="B13181" s="815">
        <f t="shared" si="857"/>
        <v>29</v>
      </c>
      <c r="C13181" s="815">
        <f t="shared" si="858"/>
        <v>338</v>
      </c>
      <c r="D13181" s="815">
        <f t="shared" si="859"/>
        <v>338</v>
      </c>
      <c r="E13181" s="815">
        <v>1996</v>
      </c>
    </row>
    <row r="13182" spans="1:5">
      <c r="A13182" s="816">
        <f t="shared" si="860"/>
        <v>35094</v>
      </c>
      <c r="B13182" s="815">
        <f t="shared" si="857"/>
        <v>30</v>
      </c>
      <c r="C13182" s="815">
        <f t="shared" si="858"/>
        <v>337</v>
      </c>
      <c r="D13182" s="815">
        <f t="shared" si="859"/>
        <v>337</v>
      </c>
      <c r="E13182" s="815">
        <v>1996</v>
      </c>
    </row>
    <row r="13183" spans="1:5">
      <c r="A13183" s="816">
        <f t="shared" si="860"/>
        <v>35095</v>
      </c>
      <c r="B13183" s="815">
        <f t="shared" si="857"/>
        <v>31</v>
      </c>
      <c r="C13183" s="815">
        <f t="shared" si="858"/>
        <v>336</v>
      </c>
      <c r="D13183" s="815">
        <f t="shared" si="859"/>
        <v>336</v>
      </c>
      <c r="E13183" s="815">
        <v>1996</v>
      </c>
    </row>
    <row r="13184" spans="1:5">
      <c r="A13184" s="816">
        <f t="shared" si="860"/>
        <v>35096</v>
      </c>
      <c r="B13184" s="815">
        <f t="shared" si="857"/>
        <v>32</v>
      </c>
      <c r="C13184" s="815">
        <f t="shared" si="858"/>
        <v>335</v>
      </c>
      <c r="D13184" s="815">
        <f t="shared" si="859"/>
        <v>335</v>
      </c>
      <c r="E13184" s="815">
        <v>1996</v>
      </c>
    </row>
    <row r="13185" spans="1:5">
      <c r="A13185" s="816">
        <f t="shared" si="860"/>
        <v>35097</v>
      </c>
      <c r="B13185" s="815">
        <f t="shared" si="857"/>
        <v>33</v>
      </c>
      <c r="C13185" s="815">
        <f t="shared" si="858"/>
        <v>334</v>
      </c>
      <c r="D13185" s="815">
        <f t="shared" si="859"/>
        <v>334</v>
      </c>
      <c r="E13185" s="815">
        <v>1996</v>
      </c>
    </row>
    <row r="13186" spans="1:5">
      <c r="A13186" s="816">
        <f t="shared" si="860"/>
        <v>35098</v>
      </c>
      <c r="B13186" s="815">
        <f t="shared" si="857"/>
        <v>34</v>
      </c>
      <c r="C13186" s="815">
        <f t="shared" si="858"/>
        <v>333</v>
      </c>
      <c r="D13186" s="815">
        <f t="shared" si="859"/>
        <v>333</v>
      </c>
      <c r="E13186" s="815">
        <v>1996</v>
      </c>
    </row>
    <row r="13187" spans="1:5">
      <c r="A13187" s="816">
        <f t="shared" si="860"/>
        <v>35099</v>
      </c>
      <c r="B13187" s="815">
        <f t="shared" si="857"/>
        <v>35</v>
      </c>
      <c r="C13187" s="815">
        <f t="shared" si="858"/>
        <v>332</v>
      </c>
      <c r="D13187" s="815">
        <f t="shared" si="859"/>
        <v>332</v>
      </c>
      <c r="E13187" s="815">
        <v>1996</v>
      </c>
    </row>
    <row r="13188" spans="1:5">
      <c r="A13188" s="816">
        <f t="shared" si="860"/>
        <v>35100</v>
      </c>
      <c r="B13188" s="815">
        <f t="shared" si="857"/>
        <v>36</v>
      </c>
      <c r="C13188" s="815">
        <f t="shared" si="858"/>
        <v>331</v>
      </c>
      <c r="D13188" s="815">
        <f t="shared" si="859"/>
        <v>331</v>
      </c>
      <c r="E13188" s="815">
        <v>1996</v>
      </c>
    </row>
    <row r="13189" spans="1:5">
      <c r="A13189" s="816">
        <f t="shared" si="860"/>
        <v>35101</v>
      </c>
      <c r="B13189" s="815">
        <f t="shared" si="857"/>
        <v>37</v>
      </c>
      <c r="C13189" s="815">
        <f t="shared" si="858"/>
        <v>330</v>
      </c>
      <c r="D13189" s="815">
        <f t="shared" si="859"/>
        <v>330</v>
      </c>
      <c r="E13189" s="815">
        <v>1996</v>
      </c>
    </row>
    <row r="13190" spans="1:5">
      <c r="A13190" s="816">
        <f t="shared" si="860"/>
        <v>35102</v>
      </c>
      <c r="B13190" s="815">
        <f t="shared" si="857"/>
        <v>38</v>
      </c>
      <c r="C13190" s="815">
        <f t="shared" si="858"/>
        <v>329</v>
      </c>
      <c r="D13190" s="815">
        <f t="shared" si="859"/>
        <v>329</v>
      </c>
      <c r="E13190" s="815">
        <v>1996</v>
      </c>
    </row>
    <row r="13191" spans="1:5">
      <c r="A13191" s="816">
        <f t="shared" si="860"/>
        <v>35103</v>
      </c>
      <c r="B13191" s="815">
        <f t="shared" si="857"/>
        <v>39</v>
      </c>
      <c r="C13191" s="815">
        <f t="shared" si="858"/>
        <v>328</v>
      </c>
      <c r="D13191" s="815">
        <f t="shared" si="859"/>
        <v>328</v>
      </c>
      <c r="E13191" s="815">
        <v>1996</v>
      </c>
    </row>
    <row r="13192" spans="1:5">
      <c r="A13192" s="816">
        <f t="shared" si="860"/>
        <v>35104</v>
      </c>
      <c r="B13192" s="815">
        <f t="shared" si="857"/>
        <v>40</v>
      </c>
      <c r="C13192" s="815">
        <f t="shared" si="858"/>
        <v>327</v>
      </c>
      <c r="D13192" s="815">
        <f t="shared" si="859"/>
        <v>327</v>
      </c>
      <c r="E13192" s="815">
        <v>1996</v>
      </c>
    </row>
    <row r="13193" spans="1:5">
      <c r="A13193" s="816">
        <f t="shared" si="860"/>
        <v>35105</v>
      </c>
      <c r="B13193" s="815">
        <f t="shared" si="857"/>
        <v>41</v>
      </c>
      <c r="C13193" s="815">
        <f t="shared" si="858"/>
        <v>326</v>
      </c>
      <c r="D13193" s="815">
        <f t="shared" si="859"/>
        <v>326</v>
      </c>
      <c r="E13193" s="815">
        <v>1996</v>
      </c>
    </row>
    <row r="13194" spans="1:5">
      <c r="A13194" s="816">
        <f t="shared" si="860"/>
        <v>35106</v>
      </c>
      <c r="B13194" s="815">
        <f t="shared" si="857"/>
        <v>42</v>
      </c>
      <c r="C13194" s="815">
        <f t="shared" si="858"/>
        <v>325</v>
      </c>
      <c r="D13194" s="815">
        <f t="shared" si="859"/>
        <v>325</v>
      </c>
      <c r="E13194" s="815">
        <v>1996</v>
      </c>
    </row>
    <row r="13195" spans="1:5">
      <c r="A13195" s="816">
        <f t="shared" si="860"/>
        <v>35107</v>
      </c>
      <c r="B13195" s="815">
        <f t="shared" si="857"/>
        <v>43</v>
      </c>
      <c r="C13195" s="815">
        <f t="shared" si="858"/>
        <v>324</v>
      </c>
      <c r="D13195" s="815">
        <f t="shared" si="859"/>
        <v>324</v>
      </c>
      <c r="E13195" s="815">
        <v>1996</v>
      </c>
    </row>
    <row r="13196" spans="1:5">
      <c r="A13196" s="816">
        <f t="shared" si="860"/>
        <v>35108</v>
      </c>
      <c r="B13196" s="815">
        <f t="shared" si="857"/>
        <v>44</v>
      </c>
      <c r="C13196" s="815">
        <f t="shared" si="858"/>
        <v>323</v>
      </c>
      <c r="D13196" s="815">
        <f t="shared" si="859"/>
        <v>323</v>
      </c>
      <c r="E13196" s="815">
        <v>1996</v>
      </c>
    </row>
    <row r="13197" spans="1:5">
      <c r="A13197" s="816">
        <f t="shared" si="860"/>
        <v>35109</v>
      </c>
      <c r="B13197" s="815">
        <f t="shared" si="857"/>
        <v>45</v>
      </c>
      <c r="C13197" s="815">
        <f t="shared" si="858"/>
        <v>322</v>
      </c>
      <c r="D13197" s="815">
        <f t="shared" si="859"/>
        <v>322</v>
      </c>
      <c r="E13197" s="815">
        <v>1996</v>
      </c>
    </row>
    <row r="13198" spans="1:5">
      <c r="A13198" s="816">
        <f t="shared" si="860"/>
        <v>35110</v>
      </c>
      <c r="B13198" s="815">
        <f t="shared" si="857"/>
        <v>46</v>
      </c>
      <c r="C13198" s="815">
        <f t="shared" si="858"/>
        <v>321</v>
      </c>
      <c r="D13198" s="815">
        <f t="shared" si="859"/>
        <v>321</v>
      </c>
      <c r="E13198" s="815">
        <v>1996</v>
      </c>
    </row>
    <row r="13199" spans="1:5">
      <c r="A13199" s="816">
        <f t="shared" si="860"/>
        <v>35111</v>
      </c>
      <c r="B13199" s="815">
        <f t="shared" si="857"/>
        <v>47</v>
      </c>
      <c r="C13199" s="815">
        <f t="shared" si="858"/>
        <v>320</v>
      </c>
      <c r="D13199" s="815">
        <f t="shared" si="859"/>
        <v>320</v>
      </c>
      <c r="E13199" s="815">
        <v>1996</v>
      </c>
    </row>
    <row r="13200" spans="1:5">
      <c r="A13200" s="816">
        <f t="shared" si="860"/>
        <v>35112</v>
      </c>
      <c r="B13200" s="815">
        <f t="shared" si="857"/>
        <v>48</v>
      </c>
      <c r="C13200" s="815">
        <f t="shared" si="858"/>
        <v>319</v>
      </c>
      <c r="D13200" s="815">
        <f t="shared" si="859"/>
        <v>319</v>
      </c>
      <c r="E13200" s="815">
        <v>1996</v>
      </c>
    </row>
    <row r="13201" spans="1:5">
      <c r="A13201" s="816">
        <f t="shared" si="860"/>
        <v>35113</v>
      </c>
      <c r="B13201" s="815">
        <f t="shared" si="857"/>
        <v>49</v>
      </c>
      <c r="C13201" s="815">
        <f t="shared" si="858"/>
        <v>318</v>
      </c>
      <c r="D13201" s="815">
        <f t="shared" si="859"/>
        <v>318</v>
      </c>
      <c r="E13201" s="815">
        <v>1996</v>
      </c>
    </row>
    <row r="13202" spans="1:5">
      <c r="A13202" s="816">
        <f t="shared" si="860"/>
        <v>35114</v>
      </c>
      <c r="B13202" s="815">
        <f t="shared" si="857"/>
        <v>50</v>
      </c>
      <c r="C13202" s="815">
        <f t="shared" si="858"/>
        <v>317</v>
      </c>
      <c r="D13202" s="815">
        <f t="shared" si="859"/>
        <v>317</v>
      </c>
      <c r="E13202" s="815">
        <v>1996</v>
      </c>
    </row>
    <row r="13203" spans="1:5">
      <c r="A13203" s="816">
        <f t="shared" si="860"/>
        <v>35115</v>
      </c>
      <c r="B13203" s="815">
        <f t="shared" si="857"/>
        <v>51</v>
      </c>
      <c r="C13203" s="815">
        <f t="shared" si="858"/>
        <v>316</v>
      </c>
      <c r="D13203" s="815">
        <f t="shared" si="859"/>
        <v>316</v>
      </c>
      <c r="E13203" s="815">
        <v>1996</v>
      </c>
    </row>
    <row r="13204" spans="1:5">
      <c r="A13204" s="816">
        <f t="shared" si="860"/>
        <v>35116</v>
      </c>
      <c r="B13204" s="815">
        <f t="shared" si="857"/>
        <v>52</v>
      </c>
      <c r="C13204" s="815">
        <f t="shared" si="858"/>
        <v>315</v>
      </c>
      <c r="D13204" s="815">
        <f t="shared" si="859"/>
        <v>315</v>
      </c>
      <c r="E13204" s="815">
        <v>1996</v>
      </c>
    </row>
    <row r="13205" spans="1:5">
      <c r="A13205" s="816">
        <f t="shared" si="860"/>
        <v>35117</v>
      </c>
      <c r="B13205" s="815">
        <f t="shared" si="857"/>
        <v>53</v>
      </c>
      <c r="C13205" s="815">
        <f t="shared" si="858"/>
        <v>314</v>
      </c>
      <c r="D13205" s="815">
        <f t="shared" si="859"/>
        <v>314</v>
      </c>
      <c r="E13205" s="815">
        <v>1996</v>
      </c>
    </row>
    <row r="13206" spans="1:5">
      <c r="A13206" s="816">
        <f t="shared" si="860"/>
        <v>35118</v>
      </c>
      <c r="B13206" s="815">
        <f t="shared" si="857"/>
        <v>54</v>
      </c>
      <c r="C13206" s="815">
        <f t="shared" si="858"/>
        <v>313</v>
      </c>
      <c r="D13206" s="815">
        <f t="shared" si="859"/>
        <v>313</v>
      </c>
      <c r="E13206" s="815">
        <v>1996</v>
      </c>
    </row>
    <row r="13207" spans="1:5">
      <c r="A13207" s="816">
        <f t="shared" si="860"/>
        <v>35119</v>
      </c>
      <c r="B13207" s="815">
        <f t="shared" si="857"/>
        <v>55</v>
      </c>
      <c r="C13207" s="815">
        <f t="shared" si="858"/>
        <v>312</v>
      </c>
      <c r="D13207" s="815">
        <f t="shared" si="859"/>
        <v>312</v>
      </c>
      <c r="E13207" s="815">
        <v>1996</v>
      </c>
    </row>
    <row r="13208" spans="1:5">
      <c r="A13208" s="816">
        <f t="shared" si="860"/>
        <v>35120</v>
      </c>
      <c r="B13208" s="815">
        <f t="shared" si="857"/>
        <v>56</v>
      </c>
      <c r="C13208" s="815">
        <f t="shared" si="858"/>
        <v>311</v>
      </c>
      <c r="D13208" s="815">
        <f t="shared" si="859"/>
        <v>311</v>
      </c>
      <c r="E13208" s="815">
        <v>1996</v>
      </c>
    </row>
    <row r="13209" spans="1:5">
      <c r="A13209" s="816">
        <f t="shared" si="860"/>
        <v>35121</v>
      </c>
      <c r="B13209" s="815">
        <f t="shared" si="857"/>
        <v>57</v>
      </c>
      <c r="C13209" s="815">
        <f t="shared" si="858"/>
        <v>310</v>
      </c>
      <c r="D13209" s="815">
        <f t="shared" si="859"/>
        <v>310</v>
      </c>
      <c r="E13209" s="815">
        <v>1996</v>
      </c>
    </row>
    <row r="13210" spans="1:5">
      <c r="A13210" s="816">
        <f t="shared" si="860"/>
        <v>35122</v>
      </c>
      <c r="B13210" s="815">
        <f t="shared" si="857"/>
        <v>58</v>
      </c>
      <c r="C13210" s="815">
        <f t="shared" si="858"/>
        <v>309</v>
      </c>
      <c r="D13210" s="815">
        <f t="shared" si="859"/>
        <v>309</v>
      </c>
      <c r="E13210" s="815">
        <v>1996</v>
      </c>
    </row>
    <row r="13211" spans="1:5">
      <c r="A13211" s="816">
        <f t="shared" si="860"/>
        <v>35123</v>
      </c>
      <c r="B13211" s="815">
        <f t="shared" si="857"/>
        <v>59</v>
      </c>
      <c r="C13211" s="815">
        <f t="shared" si="858"/>
        <v>308</v>
      </c>
      <c r="D13211" s="815">
        <f t="shared" si="859"/>
        <v>308</v>
      </c>
      <c r="E13211" s="815">
        <v>1996</v>
      </c>
    </row>
    <row r="13212" spans="1:5">
      <c r="A13212" s="816">
        <f t="shared" si="860"/>
        <v>35124</v>
      </c>
      <c r="B13212" s="815">
        <f t="shared" si="857"/>
        <v>60</v>
      </c>
      <c r="C13212" s="815">
        <f t="shared" si="858"/>
        <v>307</v>
      </c>
      <c r="D13212" s="815">
        <f t="shared" si="859"/>
        <v>307</v>
      </c>
      <c r="E13212" s="815">
        <v>1996</v>
      </c>
    </row>
    <row r="13213" spans="1:5">
      <c r="A13213" s="816">
        <f t="shared" si="860"/>
        <v>35125</v>
      </c>
      <c r="B13213" s="815">
        <f t="shared" si="857"/>
        <v>61</v>
      </c>
      <c r="C13213" s="815">
        <f t="shared" si="858"/>
        <v>306</v>
      </c>
      <c r="D13213" s="815">
        <f t="shared" si="859"/>
        <v>306</v>
      </c>
      <c r="E13213" s="815">
        <v>1996</v>
      </c>
    </row>
    <row r="13214" spans="1:5">
      <c r="A13214" s="816">
        <f t="shared" si="860"/>
        <v>35126</v>
      </c>
      <c r="B13214" s="815">
        <f t="shared" si="857"/>
        <v>62</v>
      </c>
      <c r="C13214" s="815">
        <f t="shared" si="858"/>
        <v>305</v>
      </c>
      <c r="D13214" s="815">
        <f t="shared" si="859"/>
        <v>305</v>
      </c>
      <c r="E13214" s="815">
        <v>1996</v>
      </c>
    </row>
    <row r="13215" spans="1:5">
      <c r="A13215" s="816">
        <f t="shared" si="860"/>
        <v>35127</v>
      </c>
      <c r="B13215" s="815">
        <f t="shared" si="857"/>
        <v>63</v>
      </c>
      <c r="C13215" s="815">
        <f t="shared" si="858"/>
        <v>304</v>
      </c>
      <c r="D13215" s="815">
        <f t="shared" si="859"/>
        <v>304</v>
      </c>
      <c r="E13215" s="815">
        <v>1996</v>
      </c>
    </row>
    <row r="13216" spans="1:5">
      <c r="A13216" s="816">
        <f t="shared" si="860"/>
        <v>35128</v>
      </c>
      <c r="B13216" s="815">
        <f t="shared" si="857"/>
        <v>64</v>
      </c>
      <c r="C13216" s="815">
        <f t="shared" si="858"/>
        <v>303</v>
      </c>
      <c r="D13216" s="815">
        <f t="shared" si="859"/>
        <v>303</v>
      </c>
      <c r="E13216" s="815">
        <v>1996</v>
      </c>
    </row>
    <row r="13217" spans="1:5">
      <c r="A13217" s="816">
        <f t="shared" si="860"/>
        <v>35129</v>
      </c>
      <c r="B13217" s="815">
        <f t="shared" si="857"/>
        <v>65</v>
      </c>
      <c r="C13217" s="815">
        <f t="shared" si="858"/>
        <v>302</v>
      </c>
      <c r="D13217" s="815">
        <f t="shared" si="859"/>
        <v>302</v>
      </c>
      <c r="E13217" s="815">
        <v>1996</v>
      </c>
    </row>
    <row r="13218" spans="1:5">
      <c r="A13218" s="816">
        <f t="shared" si="860"/>
        <v>35130</v>
      </c>
      <c r="B13218" s="815">
        <f t="shared" si="857"/>
        <v>66</v>
      </c>
      <c r="C13218" s="815">
        <f t="shared" si="858"/>
        <v>301</v>
      </c>
      <c r="D13218" s="815">
        <f t="shared" si="859"/>
        <v>301</v>
      </c>
      <c r="E13218" s="815">
        <v>1996</v>
      </c>
    </row>
    <row r="13219" spans="1:5">
      <c r="A13219" s="816">
        <f t="shared" si="860"/>
        <v>35131</v>
      </c>
      <c r="B13219" s="815">
        <f t="shared" ref="B13219:B13282" si="861">B13218+1</f>
        <v>67</v>
      </c>
      <c r="C13219" s="815">
        <f t="shared" ref="C13219:C13282" si="862">C13218-1</f>
        <v>300</v>
      </c>
      <c r="D13219" s="815">
        <f t="shared" ref="D13219:D13282" si="863">D13218-1</f>
        <v>300</v>
      </c>
      <c r="E13219" s="815">
        <v>1996</v>
      </c>
    </row>
    <row r="13220" spans="1:5">
      <c r="A13220" s="816">
        <f t="shared" si="860"/>
        <v>35132</v>
      </c>
      <c r="B13220" s="815">
        <f t="shared" si="861"/>
        <v>68</v>
      </c>
      <c r="C13220" s="815">
        <f t="shared" si="862"/>
        <v>299</v>
      </c>
      <c r="D13220" s="815">
        <f t="shared" si="863"/>
        <v>299</v>
      </c>
      <c r="E13220" s="815">
        <v>1996</v>
      </c>
    </row>
    <row r="13221" spans="1:5">
      <c r="A13221" s="816">
        <f t="shared" si="860"/>
        <v>35133</v>
      </c>
      <c r="B13221" s="815">
        <f t="shared" si="861"/>
        <v>69</v>
      </c>
      <c r="C13221" s="815">
        <f t="shared" si="862"/>
        <v>298</v>
      </c>
      <c r="D13221" s="815">
        <f t="shared" si="863"/>
        <v>298</v>
      </c>
      <c r="E13221" s="815">
        <v>1996</v>
      </c>
    </row>
    <row r="13222" spans="1:5">
      <c r="A13222" s="816">
        <f t="shared" si="860"/>
        <v>35134</v>
      </c>
      <c r="B13222" s="815">
        <f t="shared" si="861"/>
        <v>70</v>
      </c>
      <c r="C13222" s="815">
        <f t="shared" si="862"/>
        <v>297</v>
      </c>
      <c r="D13222" s="815">
        <f t="shared" si="863"/>
        <v>297</v>
      </c>
      <c r="E13222" s="815">
        <v>1996</v>
      </c>
    </row>
    <row r="13223" spans="1:5">
      <c r="A13223" s="816">
        <f t="shared" si="860"/>
        <v>35135</v>
      </c>
      <c r="B13223" s="815">
        <f t="shared" si="861"/>
        <v>71</v>
      </c>
      <c r="C13223" s="815">
        <f t="shared" si="862"/>
        <v>296</v>
      </c>
      <c r="D13223" s="815">
        <f t="shared" si="863"/>
        <v>296</v>
      </c>
      <c r="E13223" s="815">
        <v>1996</v>
      </c>
    </row>
    <row r="13224" spans="1:5">
      <c r="A13224" s="816">
        <f t="shared" si="860"/>
        <v>35136</v>
      </c>
      <c r="B13224" s="815">
        <f t="shared" si="861"/>
        <v>72</v>
      </c>
      <c r="C13224" s="815">
        <f t="shared" si="862"/>
        <v>295</v>
      </c>
      <c r="D13224" s="815">
        <f t="shared" si="863"/>
        <v>295</v>
      </c>
      <c r="E13224" s="815">
        <v>1996</v>
      </c>
    </row>
    <row r="13225" spans="1:5">
      <c r="A13225" s="816">
        <f t="shared" si="860"/>
        <v>35137</v>
      </c>
      <c r="B13225" s="815">
        <f t="shared" si="861"/>
        <v>73</v>
      </c>
      <c r="C13225" s="815">
        <f t="shared" si="862"/>
        <v>294</v>
      </c>
      <c r="D13225" s="815">
        <f t="shared" si="863"/>
        <v>294</v>
      </c>
      <c r="E13225" s="815">
        <v>1996</v>
      </c>
    </row>
    <row r="13226" spans="1:5">
      <c r="A13226" s="816">
        <f t="shared" si="860"/>
        <v>35138</v>
      </c>
      <c r="B13226" s="815">
        <f t="shared" si="861"/>
        <v>74</v>
      </c>
      <c r="C13226" s="815">
        <f t="shared" si="862"/>
        <v>293</v>
      </c>
      <c r="D13226" s="815">
        <f t="shared" si="863"/>
        <v>293</v>
      </c>
      <c r="E13226" s="815">
        <v>1996</v>
      </c>
    </row>
    <row r="13227" spans="1:5">
      <c r="A13227" s="816">
        <f t="shared" si="860"/>
        <v>35139</v>
      </c>
      <c r="B13227" s="815">
        <f t="shared" si="861"/>
        <v>75</v>
      </c>
      <c r="C13227" s="815">
        <f t="shared" si="862"/>
        <v>292</v>
      </c>
      <c r="D13227" s="815">
        <f t="shared" si="863"/>
        <v>292</v>
      </c>
      <c r="E13227" s="815">
        <v>1996</v>
      </c>
    </row>
    <row r="13228" spans="1:5">
      <c r="A13228" s="816">
        <f t="shared" si="860"/>
        <v>35140</v>
      </c>
      <c r="B13228" s="815">
        <f t="shared" si="861"/>
        <v>76</v>
      </c>
      <c r="C13228" s="815">
        <f t="shared" si="862"/>
        <v>291</v>
      </c>
      <c r="D13228" s="815">
        <f t="shared" si="863"/>
        <v>291</v>
      </c>
      <c r="E13228" s="815">
        <v>1996</v>
      </c>
    </row>
    <row r="13229" spans="1:5">
      <c r="A13229" s="816">
        <f t="shared" si="860"/>
        <v>35141</v>
      </c>
      <c r="B13229" s="815">
        <f t="shared" si="861"/>
        <v>77</v>
      </c>
      <c r="C13229" s="815">
        <f t="shared" si="862"/>
        <v>290</v>
      </c>
      <c r="D13229" s="815">
        <f t="shared" si="863"/>
        <v>290</v>
      </c>
      <c r="E13229" s="815">
        <v>1996</v>
      </c>
    </row>
    <row r="13230" spans="1:5">
      <c r="A13230" s="816">
        <f t="shared" si="860"/>
        <v>35142</v>
      </c>
      <c r="B13230" s="815">
        <f t="shared" si="861"/>
        <v>78</v>
      </c>
      <c r="C13230" s="815">
        <f t="shared" si="862"/>
        <v>289</v>
      </c>
      <c r="D13230" s="815">
        <f t="shared" si="863"/>
        <v>289</v>
      </c>
      <c r="E13230" s="815">
        <v>1996</v>
      </c>
    </row>
    <row r="13231" spans="1:5">
      <c r="A13231" s="816">
        <f t="shared" si="860"/>
        <v>35143</v>
      </c>
      <c r="B13231" s="815">
        <f t="shared" si="861"/>
        <v>79</v>
      </c>
      <c r="C13231" s="815">
        <f t="shared" si="862"/>
        <v>288</v>
      </c>
      <c r="D13231" s="815">
        <f t="shared" si="863"/>
        <v>288</v>
      </c>
      <c r="E13231" s="815">
        <v>1996</v>
      </c>
    </row>
    <row r="13232" spans="1:5">
      <c r="A13232" s="816">
        <f t="shared" si="860"/>
        <v>35144</v>
      </c>
      <c r="B13232" s="815">
        <f t="shared" si="861"/>
        <v>80</v>
      </c>
      <c r="C13232" s="815">
        <f t="shared" si="862"/>
        <v>287</v>
      </c>
      <c r="D13232" s="815">
        <f t="shared" si="863"/>
        <v>287</v>
      </c>
      <c r="E13232" s="815">
        <v>1996</v>
      </c>
    </row>
    <row r="13233" spans="1:5">
      <c r="A13233" s="816">
        <f t="shared" si="860"/>
        <v>35145</v>
      </c>
      <c r="B13233" s="815">
        <f t="shared" si="861"/>
        <v>81</v>
      </c>
      <c r="C13233" s="815">
        <f t="shared" si="862"/>
        <v>286</v>
      </c>
      <c r="D13233" s="815">
        <f t="shared" si="863"/>
        <v>286</v>
      </c>
      <c r="E13233" s="815">
        <v>1996</v>
      </c>
    </row>
    <row r="13234" spans="1:5">
      <c r="A13234" s="816">
        <f t="shared" si="860"/>
        <v>35146</v>
      </c>
      <c r="B13234" s="815">
        <f t="shared" si="861"/>
        <v>82</v>
      </c>
      <c r="C13234" s="815">
        <f t="shared" si="862"/>
        <v>285</v>
      </c>
      <c r="D13234" s="815">
        <f t="shared" si="863"/>
        <v>285</v>
      </c>
      <c r="E13234" s="815">
        <v>1996</v>
      </c>
    </row>
    <row r="13235" spans="1:5">
      <c r="A13235" s="816">
        <f t="shared" ref="A13235:A13298" si="864">A13234+1</f>
        <v>35147</v>
      </c>
      <c r="B13235" s="815">
        <f t="shared" si="861"/>
        <v>83</v>
      </c>
      <c r="C13235" s="815">
        <f t="shared" si="862"/>
        <v>284</v>
      </c>
      <c r="D13235" s="815">
        <f t="shared" si="863"/>
        <v>284</v>
      </c>
      <c r="E13235" s="815">
        <v>1996</v>
      </c>
    </row>
    <row r="13236" spans="1:5">
      <c r="A13236" s="816">
        <f t="shared" si="864"/>
        <v>35148</v>
      </c>
      <c r="B13236" s="815">
        <f t="shared" si="861"/>
        <v>84</v>
      </c>
      <c r="C13236" s="815">
        <f t="shared" si="862"/>
        <v>283</v>
      </c>
      <c r="D13236" s="815">
        <f t="shared" si="863"/>
        <v>283</v>
      </c>
      <c r="E13236" s="815">
        <v>1996</v>
      </c>
    </row>
    <row r="13237" spans="1:5">
      <c r="A13237" s="816">
        <f t="shared" si="864"/>
        <v>35149</v>
      </c>
      <c r="B13237" s="815">
        <f t="shared" si="861"/>
        <v>85</v>
      </c>
      <c r="C13237" s="815">
        <f t="shared" si="862"/>
        <v>282</v>
      </c>
      <c r="D13237" s="815">
        <f t="shared" si="863"/>
        <v>282</v>
      </c>
      <c r="E13237" s="815">
        <v>1996</v>
      </c>
    </row>
    <row r="13238" spans="1:5">
      <c r="A13238" s="816">
        <f t="shared" si="864"/>
        <v>35150</v>
      </c>
      <c r="B13238" s="815">
        <f t="shared" si="861"/>
        <v>86</v>
      </c>
      <c r="C13238" s="815">
        <f t="shared" si="862"/>
        <v>281</v>
      </c>
      <c r="D13238" s="815">
        <f t="shared" si="863"/>
        <v>281</v>
      </c>
      <c r="E13238" s="815">
        <v>1996</v>
      </c>
    </row>
    <row r="13239" spans="1:5">
      <c r="A13239" s="816">
        <f t="shared" si="864"/>
        <v>35151</v>
      </c>
      <c r="B13239" s="815">
        <f t="shared" si="861"/>
        <v>87</v>
      </c>
      <c r="C13239" s="815">
        <f t="shared" si="862"/>
        <v>280</v>
      </c>
      <c r="D13239" s="815">
        <f t="shared" si="863"/>
        <v>280</v>
      </c>
      <c r="E13239" s="815">
        <v>1996</v>
      </c>
    </row>
    <row r="13240" spans="1:5">
      <c r="A13240" s="816">
        <f t="shared" si="864"/>
        <v>35152</v>
      </c>
      <c r="B13240" s="815">
        <f t="shared" si="861"/>
        <v>88</v>
      </c>
      <c r="C13240" s="815">
        <f t="shared" si="862"/>
        <v>279</v>
      </c>
      <c r="D13240" s="815">
        <f t="shared" si="863"/>
        <v>279</v>
      </c>
      <c r="E13240" s="815">
        <v>1996</v>
      </c>
    </row>
    <row r="13241" spans="1:5">
      <c r="A13241" s="816">
        <f t="shared" si="864"/>
        <v>35153</v>
      </c>
      <c r="B13241" s="815">
        <f t="shared" si="861"/>
        <v>89</v>
      </c>
      <c r="C13241" s="815">
        <f t="shared" si="862"/>
        <v>278</v>
      </c>
      <c r="D13241" s="815">
        <f t="shared" si="863"/>
        <v>278</v>
      </c>
      <c r="E13241" s="815">
        <v>1996</v>
      </c>
    </row>
    <row r="13242" spans="1:5">
      <c r="A13242" s="816">
        <f t="shared" si="864"/>
        <v>35154</v>
      </c>
      <c r="B13242" s="815">
        <f t="shared" si="861"/>
        <v>90</v>
      </c>
      <c r="C13242" s="815">
        <f t="shared" si="862"/>
        <v>277</v>
      </c>
      <c r="D13242" s="815">
        <f t="shared" si="863"/>
        <v>277</v>
      </c>
      <c r="E13242" s="815">
        <v>1996</v>
      </c>
    </row>
    <row r="13243" spans="1:5">
      <c r="A13243" s="816">
        <f t="shared" si="864"/>
        <v>35155</v>
      </c>
      <c r="B13243" s="815">
        <f t="shared" si="861"/>
        <v>91</v>
      </c>
      <c r="C13243" s="815">
        <f t="shared" si="862"/>
        <v>276</v>
      </c>
      <c r="D13243" s="815">
        <f t="shared" si="863"/>
        <v>276</v>
      </c>
      <c r="E13243" s="815">
        <v>1996</v>
      </c>
    </row>
    <row r="13244" spans="1:5">
      <c r="A13244" s="816">
        <f t="shared" si="864"/>
        <v>35156</v>
      </c>
      <c r="B13244" s="815">
        <f t="shared" si="861"/>
        <v>92</v>
      </c>
      <c r="C13244" s="815">
        <f t="shared" si="862"/>
        <v>275</v>
      </c>
      <c r="D13244" s="815">
        <f t="shared" si="863"/>
        <v>275</v>
      </c>
      <c r="E13244" s="815">
        <v>1996</v>
      </c>
    </row>
    <row r="13245" spans="1:5">
      <c r="A13245" s="816">
        <f t="shared" si="864"/>
        <v>35157</v>
      </c>
      <c r="B13245" s="815">
        <f t="shared" si="861"/>
        <v>93</v>
      </c>
      <c r="C13245" s="815">
        <f t="shared" si="862"/>
        <v>274</v>
      </c>
      <c r="D13245" s="815">
        <f t="shared" si="863"/>
        <v>274</v>
      </c>
      <c r="E13245" s="815">
        <v>1996</v>
      </c>
    </row>
    <row r="13246" spans="1:5">
      <c r="A13246" s="816">
        <f t="shared" si="864"/>
        <v>35158</v>
      </c>
      <c r="B13246" s="815">
        <f t="shared" si="861"/>
        <v>94</v>
      </c>
      <c r="C13246" s="815">
        <f t="shared" si="862"/>
        <v>273</v>
      </c>
      <c r="D13246" s="815">
        <f t="shared" si="863"/>
        <v>273</v>
      </c>
      <c r="E13246" s="815">
        <v>1996</v>
      </c>
    </row>
    <row r="13247" spans="1:5">
      <c r="A13247" s="816">
        <f t="shared" si="864"/>
        <v>35159</v>
      </c>
      <c r="B13247" s="815">
        <f t="shared" si="861"/>
        <v>95</v>
      </c>
      <c r="C13247" s="815">
        <f t="shared" si="862"/>
        <v>272</v>
      </c>
      <c r="D13247" s="815">
        <f t="shared" si="863"/>
        <v>272</v>
      </c>
      <c r="E13247" s="815">
        <v>1996</v>
      </c>
    </row>
    <row r="13248" spans="1:5">
      <c r="A13248" s="816">
        <f t="shared" si="864"/>
        <v>35160</v>
      </c>
      <c r="B13248" s="815">
        <f t="shared" si="861"/>
        <v>96</v>
      </c>
      <c r="C13248" s="815">
        <f t="shared" si="862"/>
        <v>271</v>
      </c>
      <c r="D13248" s="815">
        <f t="shared" si="863"/>
        <v>271</v>
      </c>
      <c r="E13248" s="815">
        <v>1996</v>
      </c>
    </row>
    <row r="13249" spans="1:5">
      <c r="A13249" s="816">
        <f t="shared" si="864"/>
        <v>35161</v>
      </c>
      <c r="B13249" s="815">
        <f t="shared" si="861"/>
        <v>97</v>
      </c>
      <c r="C13249" s="815">
        <f t="shared" si="862"/>
        <v>270</v>
      </c>
      <c r="D13249" s="815">
        <f t="shared" si="863"/>
        <v>270</v>
      </c>
      <c r="E13249" s="815">
        <v>1996</v>
      </c>
    </row>
    <row r="13250" spans="1:5">
      <c r="A13250" s="816">
        <f t="shared" si="864"/>
        <v>35162</v>
      </c>
      <c r="B13250" s="815">
        <f t="shared" si="861"/>
        <v>98</v>
      </c>
      <c r="C13250" s="815">
        <f t="shared" si="862"/>
        <v>269</v>
      </c>
      <c r="D13250" s="815">
        <f t="shared" si="863"/>
        <v>269</v>
      </c>
      <c r="E13250" s="815">
        <v>1996</v>
      </c>
    </row>
    <row r="13251" spans="1:5">
      <c r="A13251" s="816">
        <f t="shared" si="864"/>
        <v>35163</v>
      </c>
      <c r="B13251" s="815">
        <f t="shared" si="861"/>
        <v>99</v>
      </c>
      <c r="C13251" s="815">
        <f t="shared" si="862"/>
        <v>268</v>
      </c>
      <c r="D13251" s="815">
        <f t="shared" si="863"/>
        <v>268</v>
      </c>
      <c r="E13251" s="815">
        <v>1996</v>
      </c>
    </row>
    <row r="13252" spans="1:5">
      <c r="A13252" s="816">
        <f t="shared" si="864"/>
        <v>35164</v>
      </c>
      <c r="B13252" s="815">
        <f t="shared" si="861"/>
        <v>100</v>
      </c>
      <c r="C13252" s="815">
        <f t="shared" si="862"/>
        <v>267</v>
      </c>
      <c r="D13252" s="815">
        <f t="shared" si="863"/>
        <v>267</v>
      </c>
      <c r="E13252" s="815">
        <v>1996</v>
      </c>
    </row>
    <row r="13253" spans="1:5">
      <c r="A13253" s="816">
        <f t="shared" si="864"/>
        <v>35165</v>
      </c>
      <c r="B13253" s="815">
        <f t="shared" si="861"/>
        <v>101</v>
      </c>
      <c r="C13253" s="815">
        <f t="shared" si="862"/>
        <v>266</v>
      </c>
      <c r="D13253" s="815">
        <f t="shared" si="863"/>
        <v>266</v>
      </c>
      <c r="E13253" s="815">
        <v>1996</v>
      </c>
    </row>
    <row r="13254" spans="1:5">
      <c r="A13254" s="816">
        <f t="shared" si="864"/>
        <v>35166</v>
      </c>
      <c r="B13254" s="815">
        <f t="shared" si="861"/>
        <v>102</v>
      </c>
      <c r="C13254" s="815">
        <f t="shared" si="862"/>
        <v>265</v>
      </c>
      <c r="D13254" s="815">
        <f t="shared" si="863"/>
        <v>265</v>
      </c>
      <c r="E13254" s="815">
        <v>1996</v>
      </c>
    </row>
    <row r="13255" spans="1:5">
      <c r="A13255" s="816">
        <f t="shared" si="864"/>
        <v>35167</v>
      </c>
      <c r="B13255" s="815">
        <f t="shared" si="861"/>
        <v>103</v>
      </c>
      <c r="C13255" s="815">
        <f t="shared" si="862"/>
        <v>264</v>
      </c>
      <c r="D13255" s="815">
        <f t="shared" si="863"/>
        <v>264</v>
      </c>
      <c r="E13255" s="815">
        <v>1996</v>
      </c>
    </row>
    <row r="13256" spans="1:5">
      <c r="A13256" s="816">
        <f t="shared" si="864"/>
        <v>35168</v>
      </c>
      <c r="B13256" s="815">
        <f t="shared" si="861"/>
        <v>104</v>
      </c>
      <c r="C13256" s="815">
        <f t="shared" si="862"/>
        <v>263</v>
      </c>
      <c r="D13256" s="815">
        <f t="shared" si="863"/>
        <v>263</v>
      </c>
      <c r="E13256" s="815">
        <v>1996</v>
      </c>
    </row>
    <row r="13257" spans="1:5">
      <c r="A13257" s="816">
        <f t="shared" si="864"/>
        <v>35169</v>
      </c>
      <c r="B13257" s="815">
        <f t="shared" si="861"/>
        <v>105</v>
      </c>
      <c r="C13257" s="815">
        <f t="shared" si="862"/>
        <v>262</v>
      </c>
      <c r="D13257" s="815">
        <f t="shared" si="863"/>
        <v>262</v>
      </c>
      <c r="E13257" s="815">
        <v>1996</v>
      </c>
    </row>
    <row r="13258" spans="1:5">
      <c r="A13258" s="816">
        <f t="shared" si="864"/>
        <v>35170</v>
      </c>
      <c r="B13258" s="815">
        <f t="shared" si="861"/>
        <v>106</v>
      </c>
      <c r="C13258" s="815">
        <f t="shared" si="862"/>
        <v>261</v>
      </c>
      <c r="D13258" s="815">
        <f t="shared" si="863"/>
        <v>261</v>
      </c>
      <c r="E13258" s="815">
        <v>1996</v>
      </c>
    </row>
    <row r="13259" spans="1:5">
      <c r="A13259" s="816">
        <f t="shared" si="864"/>
        <v>35171</v>
      </c>
      <c r="B13259" s="815">
        <f t="shared" si="861"/>
        <v>107</v>
      </c>
      <c r="C13259" s="815">
        <f t="shared" si="862"/>
        <v>260</v>
      </c>
      <c r="D13259" s="815">
        <f t="shared" si="863"/>
        <v>260</v>
      </c>
      <c r="E13259" s="815">
        <v>1996</v>
      </c>
    </row>
    <row r="13260" spans="1:5">
      <c r="A13260" s="816">
        <f t="shared" si="864"/>
        <v>35172</v>
      </c>
      <c r="B13260" s="815">
        <f t="shared" si="861"/>
        <v>108</v>
      </c>
      <c r="C13260" s="815">
        <f t="shared" si="862"/>
        <v>259</v>
      </c>
      <c r="D13260" s="815">
        <f t="shared" si="863"/>
        <v>259</v>
      </c>
      <c r="E13260" s="815">
        <v>1996</v>
      </c>
    </row>
    <row r="13261" spans="1:5">
      <c r="A13261" s="816">
        <f t="shared" si="864"/>
        <v>35173</v>
      </c>
      <c r="B13261" s="815">
        <f t="shared" si="861"/>
        <v>109</v>
      </c>
      <c r="C13261" s="815">
        <f t="shared" si="862"/>
        <v>258</v>
      </c>
      <c r="D13261" s="815">
        <f t="shared" si="863"/>
        <v>258</v>
      </c>
      <c r="E13261" s="815">
        <v>1996</v>
      </c>
    </row>
    <row r="13262" spans="1:5">
      <c r="A13262" s="816">
        <f t="shared" si="864"/>
        <v>35174</v>
      </c>
      <c r="B13262" s="815">
        <f t="shared" si="861"/>
        <v>110</v>
      </c>
      <c r="C13262" s="815">
        <f t="shared" si="862"/>
        <v>257</v>
      </c>
      <c r="D13262" s="815">
        <f t="shared" si="863"/>
        <v>257</v>
      </c>
      <c r="E13262" s="815">
        <v>1996</v>
      </c>
    </row>
    <row r="13263" spans="1:5">
      <c r="A13263" s="816">
        <f t="shared" si="864"/>
        <v>35175</v>
      </c>
      <c r="B13263" s="815">
        <f t="shared" si="861"/>
        <v>111</v>
      </c>
      <c r="C13263" s="815">
        <f t="shared" si="862"/>
        <v>256</v>
      </c>
      <c r="D13263" s="815">
        <f t="shared" si="863"/>
        <v>256</v>
      </c>
      <c r="E13263" s="815">
        <v>1996</v>
      </c>
    </row>
    <row r="13264" spans="1:5">
      <c r="A13264" s="816">
        <f t="shared" si="864"/>
        <v>35176</v>
      </c>
      <c r="B13264" s="815">
        <f t="shared" si="861"/>
        <v>112</v>
      </c>
      <c r="C13264" s="815">
        <f t="shared" si="862"/>
        <v>255</v>
      </c>
      <c r="D13264" s="815">
        <f t="shared" si="863"/>
        <v>255</v>
      </c>
      <c r="E13264" s="815">
        <v>1996</v>
      </c>
    </row>
    <row r="13265" spans="1:5">
      <c r="A13265" s="816">
        <f t="shared" si="864"/>
        <v>35177</v>
      </c>
      <c r="B13265" s="815">
        <f t="shared" si="861"/>
        <v>113</v>
      </c>
      <c r="C13265" s="815">
        <f t="shared" si="862"/>
        <v>254</v>
      </c>
      <c r="D13265" s="815">
        <f t="shared" si="863"/>
        <v>254</v>
      </c>
      <c r="E13265" s="815">
        <v>1996</v>
      </c>
    </row>
    <row r="13266" spans="1:5">
      <c r="A13266" s="816">
        <f t="shared" si="864"/>
        <v>35178</v>
      </c>
      <c r="B13266" s="815">
        <f t="shared" si="861"/>
        <v>114</v>
      </c>
      <c r="C13266" s="815">
        <f t="shared" si="862"/>
        <v>253</v>
      </c>
      <c r="D13266" s="815">
        <f t="shared" si="863"/>
        <v>253</v>
      </c>
      <c r="E13266" s="815">
        <v>1996</v>
      </c>
    </row>
    <row r="13267" spans="1:5">
      <c r="A13267" s="816">
        <f t="shared" si="864"/>
        <v>35179</v>
      </c>
      <c r="B13267" s="815">
        <f t="shared" si="861"/>
        <v>115</v>
      </c>
      <c r="C13267" s="815">
        <f t="shared" si="862"/>
        <v>252</v>
      </c>
      <c r="D13267" s="815">
        <f t="shared" si="863"/>
        <v>252</v>
      </c>
      <c r="E13267" s="815">
        <v>1996</v>
      </c>
    </row>
    <row r="13268" spans="1:5">
      <c r="A13268" s="816">
        <f t="shared" si="864"/>
        <v>35180</v>
      </c>
      <c r="B13268" s="815">
        <f t="shared" si="861"/>
        <v>116</v>
      </c>
      <c r="C13268" s="815">
        <f t="shared" si="862"/>
        <v>251</v>
      </c>
      <c r="D13268" s="815">
        <f t="shared" si="863"/>
        <v>251</v>
      </c>
      <c r="E13268" s="815">
        <v>1996</v>
      </c>
    </row>
    <row r="13269" spans="1:5">
      <c r="A13269" s="816">
        <f t="shared" si="864"/>
        <v>35181</v>
      </c>
      <c r="B13269" s="815">
        <f t="shared" si="861"/>
        <v>117</v>
      </c>
      <c r="C13269" s="815">
        <f t="shared" si="862"/>
        <v>250</v>
      </c>
      <c r="D13269" s="815">
        <f t="shared" si="863"/>
        <v>250</v>
      </c>
      <c r="E13269" s="815">
        <v>1996</v>
      </c>
    </row>
    <row r="13270" spans="1:5">
      <c r="A13270" s="816">
        <f t="shared" si="864"/>
        <v>35182</v>
      </c>
      <c r="B13270" s="815">
        <f t="shared" si="861"/>
        <v>118</v>
      </c>
      <c r="C13270" s="815">
        <f t="shared" si="862"/>
        <v>249</v>
      </c>
      <c r="D13270" s="815">
        <f t="shared" si="863"/>
        <v>249</v>
      </c>
      <c r="E13270" s="815">
        <v>1996</v>
      </c>
    </row>
    <row r="13271" spans="1:5">
      <c r="A13271" s="816">
        <f t="shared" si="864"/>
        <v>35183</v>
      </c>
      <c r="B13271" s="815">
        <f t="shared" si="861"/>
        <v>119</v>
      </c>
      <c r="C13271" s="815">
        <f t="shared" si="862"/>
        <v>248</v>
      </c>
      <c r="D13271" s="815">
        <f t="shared" si="863"/>
        <v>248</v>
      </c>
      <c r="E13271" s="815">
        <v>1996</v>
      </c>
    </row>
    <row r="13272" spans="1:5">
      <c r="A13272" s="816">
        <f t="shared" si="864"/>
        <v>35184</v>
      </c>
      <c r="B13272" s="815">
        <f t="shared" si="861"/>
        <v>120</v>
      </c>
      <c r="C13272" s="815">
        <f t="shared" si="862"/>
        <v>247</v>
      </c>
      <c r="D13272" s="815">
        <f t="shared" si="863"/>
        <v>247</v>
      </c>
      <c r="E13272" s="815">
        <v>1996</v>
      </c>
    </row>
    <row r="13273" spans="1:5">
      <c r="A13273" s="816">
        <f t="shared" si="864"/>
        <v>35185</v>
      </c>
      <c r="B13273" s="815">
        <f t="shared" si="861"/>
        <v>121</v>
      </c>
      <c r="C13273" s="815">
        <f t="shared" si="862"/>
        <v>246</v>
      </c>
      <c r="D13273" s="815">
        <f t="shared" si="863"/>
        <v>246</v>
      </c>
      <c r="E13273" s="815">
        <v>1996</v>
      </c>
    </row>
    <row r="13274" spans="1:5">
      <c r="A13274" s="816">
        <f t="shared" si="864"/>
        <v>35186</v>
      </c>
      <c r="B13274" s="815">
        <f t="shared" si="861"/>
        <v>122</v>
      </c>
      <c r="C13274" s="815">
        <f t="shared" si="862"/>
        <v>245</v>
      </c>
      <c r="D13274" s="815">
        <f t="shared" si="863"/>
        <v>245</v>
      </c>
      <c r="E13274" s="815">
        <v>1996</v>
      </c>
    </row>
    <row r="13275" spans="1:5">
      <c r="A13275" s="816">
        <f t="shared" si="864"/>
        <v>35187</v>
      </c>
      <c r="B13275" s="815">
        <f t="shared" si="861"/>
        <v>123</v>
      </c>
      <c r="C13275" s="815">
        <f t="shared" si="862"/>
        <v>244</v>
      </c>
      <c r="D13275" s="815">
        <f t="shared" si="863"/>
        <v>244</v>
      </c>
      <c r="E13275" s="815">
        <v>1996</v>
      </c>
    </row>
    <row r="13276" spans="1:5">
      <c r="A13276" s="816">
        <f t="shared" si="864"/>
        <v>35188</v>
      </c>
      <c r="B13276" s="815">
        <f t="shared" si="861"/>
        <v>124</v>
      </c>
      <c r="C13276" s="815">
        <f t="shared" si="862"/>
        <v>243</v>
      </c>
      <c r="D13276" s="815">
        <f t="shared" si="863"/>
        <v>243</v>
      </c>
      <c r="E13276" s="815">
        <v>1996</v>
      </c>
    </row>
    <row r="13277" spans="1:5">
      <c r="A13277" s="816">
        <f t="shared" si="864"/>
        <v>35189</v>
      </c>
      <c r="B13277" s="815">
        <f t="shared" si="861"/>
        <v>125</v>
      </c>
      <c r="C13277" s="815">
        <f t="shared" si="862"/>
        <v>242</v>
      </c>
      <c r="D13277" s="815">
        <f t="shared" si="863"/>
        <v>242</v>
      </c>
      <c r="E13277" s="815">
        <v>1996</v>
      </c>
    </row>
    <row r="13278" spans="1:5">
      <c r="A13278" s="816">
        <f t="shared" si="864"/>
        <v>35190</v>
      </c>
      <c r="B13278" s="815">
        <f t="shared" si="861"/>
        <v>126</v>
      </c>
      <c r="C13278" s="815">
        <f t="shared" si="862"/>
        <v>241</v>
      </c>
      <c r="D13278" s="815">
        <f t="shared" si="863"/>
        <v>241</v>
      </c>
      <c r="E13278" s="815">
        <v>1996</v>
      </c>
    </row>
    <row r="13279" spans="1:5">
      <c r="A13279" s="816">
        <f t="shared" si="864"/>
        <v>35191</v>
      </c>
      <c r="B13279" s="815">
        <f t="shared" si="861"/>
        <v>127</v>
      </c>
      <c r="C13279" s="815">
        <f t="shared" si="862"/>
        <v>240</v>
      </c>
      <c r="D13279" s="815">
        <f t="shared" si="863"/>
        <v>240</v>
      </c>
      <c r="E13279" s="815">
        <v>1996</v>
      </c>
    </row>
    <row r="13280" spans="1:5">
      <c r="A13280" s="816">
        <f t="shared" si="864"/>
        <v>35192</v>
      </c>
      <c r="B13280" s="815">
        <f t="shared" si="861"/>
        <v>128</v>
      </c>
      <c r="C13280" s="815">
        <f t="shared" si="862"/>
        <v>239</v>
      </c>
      <c r="D13280" s="815">
        <f t="shared" si="863"/>
        <v>239</v>
      </c>
      <c r="E13280" s="815">
        <v>1996</v>
      </c>
    </row>
    <row r="13281" spans="1:5">
      <c r="A13281" s="816">
        <f t="shared" si="864"/>
        <v>35193</v>
      </c>
      <c r="B13281" s="815">
        <f t="shared" si="861"/>
        <v>129</v>
      </c>
      <c r="C13281" s="815">
        <f t="shared" si="862"/>
        <v>238</v>
      </c>
      <c r="D13281" s="815">
        <f t="shared" si="863"/>
        <v>238</v>
      </c>
      <c r="E13281" s="815">
        <v>1996</v>
      </c>
    </row>
    <row r="13282" spans="1:5">
      <c r="A13282" s="816">
        <f t="shared" si="864"/>
        <v>35194</v>
      </c>
      <c r="B13282" s="815">
        <f t="shared" si="861"/>
        <v>130</v>
      </c>
      <c r="C13282" s="815">
        <f t="shared" si="862"/>
        <v>237</v>
      </c>
      <c r="D13282" s="815">
        <f t="shared" si="863"/>
        <v>237</v>
      </c>
      <c r="E13282" s="815">
        <v>1996</v>
      </c>
    </row>
    <row r="13283" spans="1:5">
      <c r="A13283" s="816">
        <f t="shared" si="864"/>
        <v>35195</v>
      </c>
      <c r="B13283" s="815">
        <f t="shared" ref="B13283:B13346" si="865">B13282+1</f>
        <v>131</v>
      </c>
      <c r="C13283" s="815">
        <f t="shared" ref="C13283:C13346" si="866">C13282-1</f>
        <v>236</v>
      </c>
      <c r="D13283" s="815">
        <f t="shared" ref="D13283:D13346" si="867">D13282-1</f>
        <v>236</v>
      </c>
      <c r="E13283" s="815">
        <v>1996</v>
      </c>
    </row>
    <row r="13284" spans="1:5">
      <c r="A13284" s="816">
        <f t="shared" si="864"/>
        <v>35196</v>
      </c>
      <c r="B13284" s="815">
        <f t="shared" si="865"/>
        <v>132</v>
      </c>
      <c r="C13284" s="815">
        <f t="shared" si="866"/>
        <v>235</v>
      </c>
      <c r="D13284" s="815">
        <f t="shared" si="867"/>
        <v>235</v>
      </c>
      <c r="E13284" s="815">
        <v>1996</v>
      </c>
    </row>
    <row r="13285" spans="1:5">
      <c r="A13285" s="816">
        <f t="shared" si="864"/>
        <v>35197</v>
      </c>
      <c r="B13285" s="815">
        <f t="shared" si="865"/>
        <v>133</v>
      </c>
      <c r="C13285" s="815">
        <f t="shared" si="866"/>
        <v>234</v>
      </c>
      <c r="D13285" s="815">
        <f t="shared" si="867"/>
        <v>234</v>
      </c>
      <c r="E13285" s="815">
        <v>1996</v>
      </c>
    </row>
    <row r="13286" spans="1:5">
      <c r="A13286" s="816">
        <f t="shared" si="864"/>
        <v>35198</v>
      </c>
      <c r="B13286" s="815">
        <f t="shared" si="865"/>
        <v>134</v>
      </c>
      <c r="C13286" s="815">
        <f t="shared" si="866"/>
        <v>233</v>
      </c>
      <c r="D13286" s="815">
        <f t="shared" si="867"/>
        <v>233</v>
      </c>
      <c r="E13286" s="815">
        <v>1996</v>
      </c>
    </row>
    <row r="13287" spans="1:5">
      <c r="A13287" s="816">
        <f t="shared" si="864"/>
        <v>35199</v>
      </c>
      <c r="B13287" s="815">
        <f t="shared" si="865"/>
        <v>135</v>
      </c>
      <c r="C13287" s="815">
        <f t="shared" si="866"/>
        <v>232</v>
      </c>
      <c r="D13287" s="815">
        <f t="shared" si="867"/>
        <v>232</v>
      </c>
      <c r="E13287" s="815">
        <v>1996</v>
      </c>
    </row>
    <row r="13288" spans="1:5">
      <c r="A13288" s="816">
        <f t="shared" si="864"/>
        <v>35200</v>
      </c>
      <c r="B13288" s="815">
        <f t="shared" si="865"/>
        <v>136</v>
      </c>
      <c r="C13288" s="815">
        <f t="shared" si="866"/>
        <v>231</v>
      </c>
      <c r="D13288" s="815">
        <f t="shared" si="867"/>
        <v>231</v>
      </c>
      <c r="E13288" s="815">
        <v>1996</v>
      </c>
    </row>
    <row r="13289" spans="1:5">
      <c r="A13289" s="816">
        <f t="shared" si="864"/>
        <v>35201</v>
      </c>
      <c r="B13289" s="815">
        <f t="shared" si="865"/>
        <v>137</v>
      </c>
      <c r="C13289" s="815">
        <f t="shared" si="866"/>
        <v>230</v>
      </c>
      <c r="D13289" s="815">
        <f t="shared" si="867"/>
        <v>230</v>
      </c>
      <c r="E13289" s="815">
        <v>1996</v>
      </c>
    </row>
    <row r="13290" spans="1:5">
      <c r="A13290" s="816">
        <f t="shared" si="864"/>
        <v>35202</v>
      </c>
      <c r="B13290" s="815">
        <f t="shared" si="865"/>
        <v>138</v>
      </c>
      <c r="C13290" s="815">
        <f t="shared" si="866"/>
        <v>229</v>
      </c>
      <c r="D13290" s="815">
        <f t="shared" si="867"/>
        <v>229</v>
      </c>
      <c r="E13290" s="815">
        <v>1996</v>
      </c>
    </row>
    <row r="13291" spans="1:5">
      <c r="A13291" s="816">
        <f t="shared" si="864"/>
        <v>35203</v>
      </c>
      <c r="B13291" s="815">
        <f t="shared" si="865"/>
        <v>139</v>
      </c>
      <c r="C13291" s="815">
        <f t="shared" si="866"/>
        <v>228</v>
      </c>
      <c r="D13291" s="815">
        <f t="shared" si="867"/>
        <v>228</v>
      </c>
      <c r="E13291" s="815">
        <v>1996</v>
      </c>
    </row>
    <row r="13292" spans="1:5">
      <c r="A13292" s="816">
        <f t="shared" si="864"/>
        <v>35204</v>
      </c>
      <c r="B13292" s="815">
        <f t="shared" si="865"/>
        <v>140</v>
      </c>
      <c r="C13292" s="815">
        <f t="shared" si="866"/>
        <v>227</v>
      </c>
      <c r="D13292" s="815">
        <f t="shared" si="867"/>
        <v>227</v>
      </c>
      <c r="E13292" s="815">
        <v>1996</v>
      </c>
    </row>
    <row r="13293" spans="1:5">
      <c r="A13293" s="816">
        <f t="shared" si="864"/>
        <v>35205</v>
      </c>
      <c r="B13293" s="815">
        <f t="shared" si="865"/>
        <v>141</v>
      </c>
      <c r="C13293" s="815">
        <f t="shared" si="866"/>
        <v>226</v>
      </c>
      <c r="D13293" s="815">
        <f t="shared" si="867"/>
        <v>226</v>
      </c>
      <c r="E13293" s="815">
        <v>1996</v>
      </c>
    </row>
    <row r="13294" spans="1:5">
      <c r="A13294" s="816">
        <f t="shared" si="864"/>
        <v>35206</v>
      </c>
      <c r="B13294" s="815">
        <f t="shared" si="865"/>
        <v>142</v>
      </c>
      <c r="C13294" s="815">
        <f t="shared" si="866"/>
        <v>225</v>
      </c>
      <c r="D13294" s="815">
        <f t="shared" si="867"/>
        <v>225</v>
      </c>
      <c r="E13294" s="815">
        <v>1996</v>
      </c>
    </row>
    <row r="13295" spans="1:5">
      <c r="A13295" s="816">
        <f t="shared" si="864"/>
        <v>35207</v>
      </c>
      <c r="B13295" s="815">
        <f t="shared" si="865"/>
        <v>143</v>
      </c>
      <c r="C13295" s="815">
        <f t="shared" si="866"/>
        <v>224</v>
      </c>
      <c r="D13295" s="815">
        <f t="shared" si="867"/>
        <v>224</v>
      </c>
      <c r="E13295" s="815">
        <v>1996</v>
      </c>
    </row>
    <row r="13296" spans="1:5">
      <c r="A13296" s="816">
        <f t="shared" si="864"/>
        <v>35208</v>
      </c>
      <c r="B13296" s="815">
        <f t="shared" si="865"/>
        <v>144</v>
      </c>
      <c r="C13296" s="815">
        <f t="shared" si="866"/>
        <v>223</v>
      </c>
      <c r="D13296" s="815">
        <f t="shared" si="867"/>
        <v>223</v>
      </c>
      <c r="E13296" s="815">
        <v>1996</v>
      </c>
    </row>
    <row r="13297" spans="1:5">
      <c r="A13297" s="816">
        <f t="shared" si="864"/>
        <v>35209</v>
      </c>
      <c r="B13297" s="815">
        <f t="shared" si="865"/>
        <v>145</v>
      </c>
      <c r="C13297" s="815">
        <f t="shared" si="866"/>
        <v>222</v>
      </c>
      <c r="D13297" s="815">
        <f t="shared" si="867"/>
        <v>222</v>
      </c>
      <c r="E13297" s="815">
        <v>1996</v>
      </c>
    </row>
    <row r="13298" spans="1:5">
      <c r="A13298" s="816">
        <f t="shared" si="864"/>
        <v>35210</v>
      </c>
      <c r="B13298" s="815">
        <f t="shared" si="865"/>
        <v>146</v>
      </c>
      <c r="C13298" s="815">
        <f t="shared" si="866"/>
        <v>221</v>
      </c>
      <c r="D13298" s="815">
        <f t="shared" si="867"/>
        <v>221</v>
      </c>
      <c r="E13298" s="815">
        <v>1996</v>
      </c>
    </row>
    <row r="13299" spans="1:5">
      <c r="A13299" s="816">
        <f t="shared" ref="A13299:A13362" si="868">A13298+1</f>
        <v>35211</v>
      </c>
      <c r="B13299" s="815">
        <f t="shared" si="865"/>
        <v>147</v>
      </c>
      <c r="C13299" s="815">
        <f t="shared" si="866"/>
        <v>220</v>
      </c>
      <c r="D13299" s="815">
        <f t="shared" si="867"/>
        <v>220</v>
      </c>
      <c r="E13299" s="815">
        <v>1996</v>
      </c>
    </row>
    <row r="13300" spans="1:5">
      <c r="A13300" s="816">
        <f t="shared" si="868"/>
        <v>35212</v>
      </c>
      <c r="B13300" s="815">
        <f t="shared" si="865"/>
        <v>148</v>
      </c>
      <c r="C13300" s="815">
        <f t="shared" si="866"/>
        <v>219</v>
      </c>
      <c r="D13300" s="815">
        <f t="shared" si="867"/>
        <v>219</v>
      </c>
      <c r="E13300" s="815">
        <v>1996</v>
      </c>
    </row>
    <row r="13301" spans="1:5">
      <c r="A13301" s="816">
        <f t="shared" si="868"/>
        <v>35213</v>
      </c>
      <c r="B13301" s="815">
        <f t="shared" si="865"/>
        <v>149</v>
      </c>
      <c r="C13301" s="815">
        <f t="shared" si="866"/>
        <v>218</v>
      </c>
      <c r="D13301" s="815">
        <f t="shared" si="867"/>
        <v>218</v>
      </c>
      <c r="E13301" s="815">
        <v>1996</v>
      </c>
    </row>
    <row r="13302" spans="1:5">
      <c r="A13302" s="816">
        <f t="shared" si="868"/>
        <v>35214</v>
      </c>
      <c r="B13302" s="815">
        <f t="shared" si="865"/>
        <v>150</v>
      </c>
      <c r="C13302" s="815">
        <f t="shared" si="866"/>
        <v>217</v>
      </c>
      <c r="D13302" s="815">
        <f t="shared" si="867"/>
        <v>217</v>
      </c>
      <c r="E13302" s="815">
        <v>1996</v>
      </c>
    </row>
    <row r="13303" spans="1:5">
      <c r="A13303" s="816">
        <f t="shared" si="868"/>
        <v>35215</v>
      </c>
      <c r="B13303" s="815">
        <f t="shared" si="865"/>
        <v>151</v>
      </c>
      <c r="C13303" s="815">
        <f t="shared" si="866"/>
        <v>216</v>
      </c>
      <c r="D13303" s="815">
        <f t="shared" si="867"/>
        <v>216</v>
      </c>
      <c r="E13303" s="815">
        <v>1996</v>
      </c>
    </row>
    <row r="13304" spans="1:5">
      <c r="A13304" s="816">
        <f t="shared" si="868"/>
        <v>35216</v>
      </c>
      <c r="B13304" s="815">
        <f t="shared" si="865"/>
        <v>152</v>
      </c>
      <c r="C13304" s="815">
        <f t="shared" si="866"/>
        <v>215</v>
      </c>
      <c r="D13304" s="815">
        <f t="shared" si="867"/>
        <v>215</v>
      </c>
      <c r="E13304" s="815">
        <v>1996</v>
      </c>
    </row>
    <row r="13305" spans="1:5">
      <c r="A13305" s="816">
        <f t="shared" si="868"/>
        <v>35217</v>
      </c>
      <c r="B13305" s="815">
        <f t="shared" si="865"/>
        <v>153</v>
      </c>
      <c r="C13305" s="815">
        <f t="shared" si="866"/>
        <v>214</v>
      </c>
      <c r="D13305" s="815">
        <f t="shared" si="867"/>
        <v>214</v>
      </c>
      <c r="E13305" s="815">
        <v>1996</v>
      </c>
    </row>
    <row r="13306" spans="1:5">
      <c r="A13306" s="816">
        <f t="shared" si="868"/>
        <v>35218</v>
      </c>
      <c r="B13306" s="815">
        <f t="shared" si="865"/>
        <v>154</v>
      </c>
      <c r="C13306" s="815">
        <f t="shared" si="866"/>
        <v>213</v>
      </c>
      <c r="D13306" s="815">
        <f t="shared" si="867"/>
        <v>213</v>
      </c>
      <c r="E13306" s="815">
        <v>1996</v>
      </c>
    </row>
    <row r="13307" spans="1:5">
      <c r="A13307" s="816">
        <f t="shared" si="868"/>
        <v>35219</v>
      </c>
      <c r="B13307" s="815">
        <f t="shared" si="865"/>
        <v>155</v>
      </c>
      <c r="C13307" s="815">
        <f t="shared" si="866"/>
        <v>212</v>
      </c>
      <c r="D13307" s="815">
        <f t="shared" si="867"/>
        <v>212</v>
      </c>
      <c r="E13307" s="815">
        <v>1996</v>
      </c>
    </row>
    <row r="13308" spans="1:5">
      <c r="A13308" s="816">
        <f t="shared" si="868"/>
        <v>35220</v>
      </c>
      <c r="B13308" s="815">
        <f t="shared" si="865"/>
        <v>156</v>
      </c>
      <c r="C13308" s="815">
        <f t="shared" si="866"/>
        <v>211</v>
      </c>
      <c r="D13308" s="815">
        <f t="shared" si="867"/>
        <v>211</v>
      </c>
      <c r="E13308" s="815">
        <v>1996</v>
      </c>
    </row>
    <row r="13309" spans="1:5">
      <c r="A13309" s="816">
        <f t="shared" si="868"/>
        <v>35221</v>
      </c>
      <c r="B13309" s="815">
        <f t="shared" si="865"/>
        <v>157</v>
      </c>
      <c r="C13309" s="815">
        <f t="shared" si="866"/>
        <v>210</v>
      </c>
      <c r="D13309" s="815">
        <f t="shared" si="867"/>
        <v>210</v>
      </c>
      <c r="E13309" s="815">
        <v>1996</v>
      </c>
    </row>
    <row r="13310" spans="1:5">
      <c r="A13310" s="816">
        <f t="shared" si="868"/>
        <v>35222</v>
      </c>
      <c r="B13310" s="815">
        <f t="shared" si="865"/>
        <v>158</v>
      </c>
      <c r="C13310" s="815">
        <f t="shared" si="866"/>
        <v>209</v>
      </c>
      <c r="D13310" s="815">
        <f t="shared" si="867"/>
        <v>209</v>
      </c>
      <c r="E13310" s="815">
        <v>1996</v>
      </c>
    </row>
    <row r="13311" spans="1:5">
      <c r="A13311" s="816">
        <f t="shared" si="868"/>
        <v>35223</v>
      </c>
      <c r="B13311" s="815">
        <f t="shared" si="865"/>
        <v>159</v>
      </c>
      <c r="C13311" s="815">
        <f t="shared" si="866"/>
        <v>208</v>
      </c>
      <c r="D13311" s="815">
        <f t="shared" si="867"/>
        <v>208</v>
      </c>
      <c r="E13311" s="815">
        <v>1996</v>
      </c>
    </row>
    <row r="13312" spans="1:5">
      <c r="A13312" s="816">
        <f t="shared" si="868"/>
        <v>35224</v>
      </c>
      <c r="B13312" s="815">
        <f t="shared" si="865"/>
        <v>160</v>
      </c>
      <c r="C13312" s="815">
        <f t="shared" si="866"/>
        <v>207</v>
      </c>
      <c r="D13312" s="815">
        <f t="shared" si="867"/>
        <v>207</v>
      </c>
      <c r="E13312" s="815">
        <v>1996</v>
      </c>
    </row>
    <row r="13313" spans="1:5">
      <c r="A13313" s="816">
        <f t="shared" si="868"/>
        <v>35225</v>
      </c>
      <c r="B13313" s="815">
        <f t="shared" si="865"/>
        <v>161</v>
      </c>
      <c r="C13313" s="815">
        <f t="shared" si="866"/>
        <v>206</v>
      </c>
      <c r="D13313" s="815">
        <f t="shared" si="867"/>
        <v>206</v>
      </c>
      <c r="E13313" s="815">
        <v>1996</v>
      </c>
    </row>
    <row r="13314" spans="1:5">
      <c r="A13314" s="816">
        <f t="shared" si="868"/>
        <v>35226</v>
      </c>
      <c r="B13314" s="815">
        <f t="shared" si="865"/>
        <v>162</v>
      </c>
      <c r="C13314" s="815">
        <f t="shared" si="866"/>
        <v>205</v>
      </c>
      <c r="D13314" s="815">
        <f t="shared" si="867"/>
        <v>205</v>
      </c>
      <c r="E13314" s="815">
        <v>1996</v>
      </c>
    </row>
    <row r="13315" spans="1:5">
      <c r="A13315" s="816">
        <f t="shared" si="868"/>
        <v>35227</v>
      </c>
      <c r="B13315" s="815">
        <f t="shared" si="865"/>
        <v>163</v>
      </c>
      <c r="C13315" s="815">
        <f t="shared" si="866"/>
        <v>204</v>
      </c>
      <c r="D13315" s="815">
        <f t="shared" si="867"/>
        <v>204</v>
      </c>
      <c r="E13315" s="815">
        <v>1996</v>
      </c>
    </row>
    <row r="13316" spans="1:5">
      <c r="A13316" s="816">
        <f t="shared" si="868"/>
        <v>35228</v>
      </c>
      <c r="B13316" s="815">
        <f t="shared" si="865"/>
        <v>164</v>
      </c>
      <c r="C13316" s="815">
        <f t="shared" si="866"/>
        <v>203</v>
      </c>
      <c r="D13316" s="815">
        <f t="shared" si="867"/>
        <v>203</v>
      </c>
      <c r="E13316" s="815">
        <v>1996</v>
      </c>
    </row>
    <row r="13317" spans="1:5">
      <c r="A13317" s="816">
        <f t="shared" si="868"/>
        <v>35229</v>
      </c>
      <c r="B13317" s="815">
        <f t="shared" si="865"/>
        <v>165</v>
      </c>
      <c r="C13317" s="815">
        <f t="shared" si="866"/>
        <v>202</v>
      </c>
      <c r="D13317" s="815">
        <f t="shared" si="867"/>
        <v>202</v>
      </c>
      <c r="E13317" s="815">
        <v>1996</v>
      </c>
    </row>
    <row r="13318" spans="1:5">
      <c r="A13318" s="816">
        <f t="shared" si="868"/>
        <v>35230</v>
      </c>
      <c r="B13318" s="815">
        <f t="shared" si="865"/>
        <v>166</v>
      </c>
      <c r="C13318" s="815">
        <f t="shared" si="866"/>
        <v>201</v>
      </c>
      <c r="D13318" s="815">
        <f t="shared" si="867"/>
        <v>201</v>
      </c>
      <c r="E13318" s="815">
        <v>1996</v>
      </c>
    </row>
    <row r="13319" spans="1:5">
      <c r="A13319" s="816">
        <f t="shared" si="868"/>
        <v>35231</v>
      </c>
      <c r="B13319" s="815">
        <f t="shared" si="865"/>
        <v>167</v>
      </c>
      <c r="C13319" s="815">
        <f t="shared" si="866"/>
        <v>200</v>
      </c>
      <c r="D13319" s="815">
        <f t="shared" si="867"/>
        <v>200</v>
      </c>
      <c r="E13319" s="815">
        <v>1996</v>
      </c>
    </row>
    <row r="13320" spans="1:5">
      <c r="A13320" s="816">
        <f t="shared" si="868"/>
        <v>35232</v>
      </c>
      <c r="B13320" s="815">
        <f t="shared" si="865"/>
        <v>168</v>
      </c>
      <c r="C13320" s="815">
        <f t="shared" si="866"/>
        <v>199</v>
      </c>
      <c r="D13320" s="815">
        <f t="shared" si="867"/>
        <v>199</v>
      </c>
      <c r="E13320" s="815">
        <v>1996</v>
      </c>
    </row>
    <row r="13321" spans="1:5">
      <c r="A13321" s="816">
        <f t="shared" si="868"/>
        <v>35233</v>
      </c>
      <c r="B13321" s="815">
        <f t="shared" si="865"/>
        <v>169</v>
      </c>
      <c r="C13321" s="815">
        <f t="shared" si="866"/>
        <v>198</v>
      </c>
      <c r="D13321" s="815">
        <f t="shared" si="867"/>
        <v>198</v>
      </c>
      <c r="E13321" s="815">
        <v>1996</v>
      </c>
    </row>
    <row r="13322" spans="1:5">
      <c r="A13322" s="816">
        <f t="shared" si="868"/>
        <v>35234</v>
      </c>
      <c r="B13322" s="815">
        <f t="shared" si="865"/>
        <v>170</v>
      </c>
      <c r="C13322" s="815">
        <f t="shared" si="866"/>
        <v>197</v>
      </c>
      <c r="D13322" s="815">
        <f t="shared" si="867"/>
        <v>197</v>
      </c>
      <c r="E13322" s="815">
        <v>1996</v>
      </c>
    </row>
    <row r="13323" spans="1:5">
      <c r="A13323" s="816">
        <f t="shared" si="868"/>
        <v>35235</v>
      </c>
      <c r="B13323" s="815">
        <f t="shared" si="865"/>
        <v>171</v>
      </c>
      <c r="C13323" s="815">
        <f t="shared" si="866"/>
        <v>196</v>
      </c>
      <c r="D13323" s="815">
        <f t="shared" si="867"/>
        <v>196</v>
      </c>
      <c r="E13323" s="815">
        <v>1996</v>
      </c>
    </row>
    <row r="13324" spans="1:5">
      <c r="A13324" s="816">
        <f t="shared" si="868"/>
        <v>35236</v>
      </c>
      <c r="B13324" s="815">
        <f t="shared" si="865"/>
        <v>172</v>
      </c>
      <c r="C13324" s="815">
        <f t="shared" si="866"/>
        <v>195</v>
      </c>
      <c r="D13324" s="815">
        <f t="shared" si="867"/>
        <v>195</v>
      </c>
      <c r="E13324" s="815">
        <v>1996</v>
      </c>
    </row>
    <row r="13325" spans="1:5">
      <c r="A13325" s="816">
        <f t="shared" si="868"/>
        <v>35237</v>
      </c>
      <c r="B13325" s="815">
        <f t="shared" si="865"/>
        <v>173</v>
      </c>
      <c r="C13325" s="815">
        <f t="shared" si="866"/>
        <v>194</v>
      </c>
      <c r="D13325" s="815">
        <f t="shared" si="867"/>
        <v>194</v>
      </c>
      <c r="E13325" s="815">
        <v>1996</v>
      </c>
    </row>
    <row r="13326" spans="1:5">
      <c r="A13326" s="816">
        <f t="shared" si="868"/>
        <v>35238</v>
      </c>
      <c r="B13326" s="815">
        <f t="shared" si="865"/>
        <v>174</v>
      </c>
      <c r="C13326" s="815">
        <f t="shared" si="866"/>
        <v>193</v>
      </c>
      <c r="D13326" s="815">
        <f t="shared" si="867"/>
        <v>193</v>
      </c>
      <c r="E13326" s="815">
        <v>1996</v>
      </c>
    </row>
    <row r="13327" spans="1:5">
      <c r="A13327" s="816">
        <f t="shared" si="868"/>
        <v>35239</v>
      </c>
      <c r="B13327" s="815">
        <f t="shared" si="865"/>
        <v>175</v>
      </c>
      <c r="C13327" s="815">
        <f t="shared" si="866"/>
        <v>192</v>
      </c>
      <c r="D13327" s="815">
        <f t="shared" si="867"/>
        <v>192</v>
      </c>
      <c r="E13327" s="815">
        <v>1996</v>
      </c>
    </row>
    <row r="13328" spans="1:5">
      <c r="A13328" s="816">
        <f t="shared" si="868"/>
        <v>35240</v>
      </c>
      <c r="B13328" s="815">
        <f t="shared" si="865"/>
        <v>176</v>
      </c>
      <c r="C13328" s="815">
        <f t="shared" si="866"/>
        <v>191</v>
      </c>
      <c r="D13328" s="815">
        <f t="shared" si="867"/>
        <v>191</v>
      </c>
      <c r="E13328" s="815">
        <v>1996</v>
      </c>
    </row>
    <row r="13329" spans="1:5">
      <c r="A13329" s="816">
        <f t="shared" si="868"/>
        <v>35241</v>
      </c>
      <c r="B13329" s="815">
        <f t="shared" si="865"/>
        <v>177</v>
      </c>
      <c r="C13329" s="815">
        <f t="shared" si="866"/>
        <v>190</v>
      </c>
      <c r="D13329" s="815">
        <f t="shared" si="867"/>
        <v>190</v>
      </c>
      <c r="E13329" s="815">
        <v>1996</v>
      </c>
    </row>
    <row r="13330" spans="1:5">
      <c r="A13330" s="816">
        <f t="shared" si="868"/>
        <v>35242</v>
      </c>
      <c r="B13330" s="815">
        <f t="shared" si="865"/>
        <v>178</v>
      </c>
      <c r="C13330" s="815">
        <f t="shared" si="866"/>
        <v>189</v>
      </c>
      <c r="D13330" s="815">
        <f t="shared" si="867"/>
        <v>189</v>
      </c>
      <c r="E13330" s="815">
        <v>1996</v>
      </c>
    </row>
    <row r="13331" spans="1:5">
      <c r="A13331" s="816">
        <f t="shared" si="868"/>
        <v>35243</v>
      </c>
      <c r="B13331" s="815">
        <f t="shared" si="865"/>
        <v>179</v>
      </c>
      <c r="C13331" s="815">
        <f t="shared" si="866"/>
        <v>188</v>
      </c>
      <c r="D13331" s="815">
        <f t="shared" si="867"/>
        <v>188</v>
      </c>
      <c r="E13331" s="815">
        <v>1996</v>
      </c>
    </row>
    <row r="13332" spans="1:5">
      <c r="A13332" s="816">
        <f t="shared" si="868"/>
        <v>35244</v>
      </c>
      <c r="B13332" s="815">
        <f t="shared" si="865"/>
        <v>180</v>
      </c>
      <c r="C13332" s="815">
        <f t="shared" si="866"/>
        <v>187</v>
      </c>
      <c r="D13332" s="815">
        <f t="shared" si="867"/>
        <v>187</v>
      </c>
      <c r="E13332" s="815">
        <v>1996</v>
      </c>
    </row>
    <row r="13333" spans="1:5">
      <c r="A13333" s="816">
        <f t="shared" si="868"/>
        <v>35245</v>
      </c>
      <c r="B13333" s="815">
        <f t="shared" si="865"/>
        <v>181</v>
      </c>
      <c r="C13333" s="815">
        <f t="shared" si="866"/>
        <v>186</v>
      </c>
      <c r="D13333" s="815">
        <f t="shared" si="867"/>
        <v>186</v>
      </c>
      <c r="E13333" s="815">
        <v>1996</v>
      </c>
    </row>
    <row r="13334" spans="1:5">
      <c r="A13334" s="816">
        <f t="shared" si="868"/>
        <v>35246</v>
      </c>
      <c r="B13334" s="815">
        <f t="shared" si="865"/>
        <v>182</v>
      </c>
      <c r="C13334" s="815">
        <f t="shared" si="866"/>
        <v>185</v>
      </c>
      <c r="D13334" s="815">
        <f t="shared" si="867"/>
        <v>185</v>
      </c>
      <c r="E13334" s="815">
        <v>1996</v>
      </c>
    </row>
    <row r="13335" spans="1:5">
      <c r="A13335" s="816">
        <f t="shared" si="868"/>
        <v>35247</v>
      </c>
      <c r="B13335" s="815">
        <f t="shared" si="865"/>
        <v>183</v>
      </c>
      <c r="C13335" s="815">
        <f t="shared" si="866"/>
        <v>184</v>
      </c>
      <c r="D13335" s="815">
        <f t="shared" si="867"/>
        <v>184</v>
      </c>
      <c r="E13335" s="815">
        <v>1996</v>
      </c>
    </row>
    <row r="13336" spans="1:5">
      <c r="A13336" s="816">
        <f t="shared" si="868"/>
        <v>35248</v>
      </c>
      <c r="B13336" s="815">
        <f t="shared" si="865"/>
        <v>184</v>
      </c>
      <c r="C13336" s="815">
        <f t="shared" si="866"/>
        <v>183</v>
      </c>
      <c r="D13336" s="815">
        <f t="shared" si="867"/>
        <v>183</v>
      </c>
      <c r="E13336" s="815">
        <v>1996</v>
      </c>
    </row>
    <row r="13337" spans="1:5">
      <c r="A13337" s="816">
        <f t="shared" si="868"/>
        <v>35249</v>
      </c>
      <c r="B13337" s="815">
        <f t="shared" si="865"/>
        <v>185</v>
      </c>
      <c r="C13337" s="815">
        <f t="shared" si="866"/>
        <v>182</v>
      </c>
      <c r="D13337" s="815">
        <f t="shared" si="867"/>
        <v>182</v>
      </c>
      <c r="E13337" s="815">
        <v>1996</v>
      </c>
    </row>
    <row r="13338" spans="1:5">
      <c r="A13338" s="816">
        <f t="shared" si="868"/>
        <v>35250</v>
      </c>
      <c r="B13338" s="815">
        <f t="shared" si="865"/>
        <v>186</v>
      </c>
      <c r="C13338" s="815">
        <f t="shared" si="866"/>
        <v>181</v>
      </c>
      <c r="D13338" s="815">
        <f t="shared" si="867"/>
        <v>181</v>
      </c>
      <c r="E13338" s="815">
        <v>1996</v>
      </c>
    </row>
    <row r="13339" spans="1:5">
      <c r="A13339" s="816">
        <f t="shared" si="868"/>
        <v>35251</v>
      </c>
      <c r="B13339" s="815">
        <f t="shared" si="865"/>
        <v>187</v>
      </c>
      <c r="C13339" s="815">
        <f t="shared" si="866"/>
        <v>180</v>
      </c>
      <c r="D13339" s="815">
        <f t="shared" si="867"/>
        <v>180</v>
      </c>
      <c r="E13339" s="815">
        <v>1996</v>
      </c>
    </row>
    <row r="13340" spans="1:5">
      <c r="A13340" s="816">
        <f t="shared" si="868"/>
        <v>35252</v>
      </c>
      <c r="B13340" s="815">
        <f t="shared" si="865"/>
        <v>188</v>
      </c>
      <c r="C13340" s="815">
        <f t="shared" si="866"/>
        <v>179</v>
      </c>
      <c r="D13340" s="815">
        <f t="shared" si="867"/>
        <v>179</v>
      </c>
      <c r="E13340" s="815">
        <v>1996</v>
      </c>
    </row>
    <row r="13341" spans="1:5">
      <c r="A13341" s="816">
        <f t="shared" si="868"/>
        <v>35253</v>
      </c>
      <c r="B13341" s="815">
        <f t="shared" si="865"/>
        <v>189</v>
      </c>
      <c r="C13341" s="815">
        <f t="shared" si="866"/>
        <v>178</v>
      </c>
      <c r="D13341" s="815">
        <f t="shared" si="867"/>
        <v>178</v>
      </c>
      <c r="E13341" s="815">
        <v>1996</v>
      </c>
    </row>
    <row r="13342" spans="1:5">
      <c r="A13342" s="816">
        <f t="shared" si="868"/>
        <v>35254</v>
      </c>
      <c r="B13342" s="815">
        <f t="shared" si="865"/>
        <v>190</v>
      </c>
      <c r="C13342" s="815">
        <f t="shared" si="866"/>
        <v>177</v>
      </c>
      <c r="D13342" s="815">
        <f t="shared" si="867"/>
        <v>177</v>
      </c>
      <c r="E13342" s="815">
        <v>1996</v>
      </c>
    </row>
    <row r="13343" spans="1:5">
      <c r="A13343" s="816">
        <f t="shared" si="868"/>
        <v>35255</v>
      </c>
      <c r="B13343" s="815">
        <f t="shared" si="865"/>
        <v>191</v>
      </c>
      <c r="C13343" s="815">
        <f t="shared" si="866"/>
        <v>176</v>
      </c>
      <c r="D13343" s="815">
        <f t="shared" si="867"/>
        <v>176</v>
      </c>
      <c r="E13343" s="815">
        <v>1996</v>
      </c>
    </row>
    <row r="13344" spans="1:5">
      <c r="A13344" s="816">
        <f t="shared" si="868"/>
        <v>35256</v>
      </c>
      <c r="B13344" s="815">
        <f t="shared" si="865"/>
        <v>192</v>
      </c>
      <c r="C13344" s="815">
        <f t="shared" si="866"/>
        <v>175</v>
      </c>
      <c r="D13344" s="815">
        <f t="shared" si="867"/>
        <v>175</v>
      </c>
      <c r="E13344" s="815">
        <v>1996</v>
      </c>
    </row>
    <row r="13345" spans="1:5">
      <c r="A13345" s="816">
        <f t="shared" si="868"/>
        <v>35257</v>
      </c>
      <c r="B13345" s="815">
        <f t="shared" si="865"/>
        <v>193</v>
      </c>
      <c r="C13345" s="815">
        <f t="shared" si="866"/>
        <v>174</v>
      </c>
      <c r="D13345" s="815">
        <f t="shared" si="867"/>
        <v>174</v>
      </c>
      <c r="E13345" s="815">
        <v>1996</v>
      </c>
    </row>
    <row r="13346" spans="1:5">
      <c r="A13346" s="816">
        <f t="shared" si="868"/>
        <v>35258</v>
      </c>
      <c r="B13346" s="815">
        <f t="shared" si="865"/>
        <v>194</v>
      </c>
      <c r="C13346" s="815">
        <f t="shared" si="866"/>
        <v>173</v>
      </c>
      <c r="D13346" s="815">
        <f t="shared" si="867"/>
        <v>173</v>
      </c>
      <c r="E13346" s="815">
        <v>1996</v>
      </c>
    </row>
    <row r="13347" spans="1:5">
      <c r="A13347" s="816">
        <f t="shared" si="868"/>
        <v>35259</v>
      </c>
      <c r="B13347" s="815">
        <f t="shared" ref="B13347:B13410" si="869">B13346+1</f>
        <v>195</v>
      </c>
      <c r="C13347" s="815">
        <f t="shared" ref="C13347:C13410" si="870">C13346-1</f>
        <v>172</v>
      </c>
      <c r="D13347" s="815">
        <f t="shared" ref="D13347:D13410" si="871">D13346-1</f>
        <v>172</v>
      </c>
      <c r="E13347" s="815">
        <v>1996</v>
      </c>
    </row>
    <row r="13348" spans="1:5">
      <c r="A13348" s="816">
        <f t="shared" si="868"/>
        <v>35260</v>
      </c>
      <c r="B13348" s="815">
        <f t="shared" si="869"/>
        <v>196</v>
      </c>
      <c r="C13348" s="815">
        <f t="shared" si="870"/>
        <v>171</v>
      </c>
      <c r="D13348" s="815">
        <f t="shared" si="871"/>
        <v>171</v>
      </c>
      <c r="E13348" s="815">
        <v>1996</v>
      </c>
    </row>
    <row r="13349" spans="1:5">
      <c r="A13349" s="816">
        <f t="shared" si="868"/>
        <v>35261</v>
      </c>
      <c r="B13349" s="815">
        <f t="shared" si="869"/>
        <v>197</v>
      </c>
      <c r="C13349" s="815">
        <f t="shared" si="870"/>
        <v>170</v>
      </c>
      <c r="D13349" s="815">
        <f t="shared" si="871"/>
        <v>170</v>
      </c>
      <c r="E13349" s="815">
        <v>1996</v>
      </c>
    </row>
    <row r="13350" spans="1:5">
      <c r="A13350" s="816">
        <f t="shared" si="868"/>
        <v>35262</v>
      </c>
      <c r="B13350" s="815">
        <f t="shared" si="869"/>
        <v>198</v>
      </c>
      <c r="C13350" s="815">
        <f t="shared" si="870"/>
        <v>169</v>
      </c>
      <c r="D13350" s="815">
        <f t="shared" si="871"/>
        <v>169</v>
      </c>
      <c r="E13350" s="815">
        <v>1996</v>
      </c>
    </row>
    <row r="13351" spans="1:5">
      <c r="A13351" s="816">
        <f t="shared" si="868"/>
        <v>35263</v>
      </c>
      <c r="B13351" s="815">
        <f t="shared" si="869"/>
        <v>199</v>
      </c>
      <c r="C13351" s="815">
        <f t="shared" si="870"/>
        <v>168</v>
      </c>
      <c r="D13351" s="815">
        <f t="shared" si="871"/>
        <v>168</v>
      </c>
      <c r="E13351" s="815">
        <v>1996</v>
      </c>
    </row>
    <row r="13352" spans="1:5">
      <c r="A13352" s="816">
        <f t="shared" si="868"/>
        <v>35264</v>
      </c>
      <c r="B13352" s="815">
        <f t="shared" si="869"/>
        <v>200</v>
      </c>
      <c r="C13352" s="815">
        <f t="shared" si="870"/>
        <v>167</v>
      </c>
      <c r="D13352" s="815">
        <f t="shared" si="871"/>
        <v>167</v>
      </c>
      <c r="E13352" s="815">
        <v>1996</v>
      </c>
    </row>
    <row r="13353" spans="1:5">
      <c r="A13353" s="816">
        <f t="shared" si="868"/>
        <v>35265</v>
      </c>
      <c r="B13353" s="815">
        <f t="shared" si="869"/>
        <v>201</v>
      </c>
      <c r="C13353" s="815">
        <f t="shared" si="870"/>
        <v>166</v>
      </c>
      <c r="D13353" s="815">
        <f t="shared" si="871"/>
        <v>166</v>
      </c>
      <c r="E13353" s="815">
        <v>1996</v>
      </c>
    </row>
    <row r="13354" spans="1:5">
      <c r="A13354" s="816">
        <f t="shared" si="868"/>
        <v>35266</v>
      </c>
      <c r="B13354" s="815">
        <f t="shared" si="869"/>
        <v>202</v>
      </c>
      <c r="C13354" s="815">
        <f t="shared" si="870"/>
        <v>165</v>
      </c>
      <c r="D13354" s="815">
        <f t="shared" si="871"/>
        <v>165</v>
      </c>
      <c r="E13354" s="815">
        <v>1996</v>
      </c>
    </row>
    <row r="13355" spans="1:5">
      <c r="A13355" s="816">
        <f t="shared" si="868"/>
        <v>35267</v>
      </c>
      <c r="B13355" s="815">
        <f t="shared" si="869"/>
        <v>203</v>
      </c>
      <c r="C13355" s="815">
        <f t="shared" si="870"/>
        <v>164</v>
      </c>
      <c r="D13355" s="815">
        <f t="shared" si="871"/>
        <v>164</v>
      </c>
      <c r="E13355" s="815">
        <v>1996</v>
      </c>
    </row>
    <row r="13356" spans="1:5">
      <c r="A13356" s="816">
        <f t="shared" si="868"/>
        <v>35268</v>
      </c>
      <c r="B13356" s="815">
        <f t="shared" si="869"/>
        <v>204</v>
      </c>
      <c r="C13356" s="815">
        <f t="shared" si="870"/>
        <v>163</v>
      </c>
      <c r="D13356" s="815">
        <f t="shared" si="871"/>
        <v>163</v>
      </c>
      <c r="E13356" s="815">
        <v>1996</v>
      </c>
    </row>
    <row r="13357" spans="1:5">
      <c r="A13357" s="816">
        <f t="shared" si="868"/>
        <v>35269</v>
      </c>
      <c r="B13357" s="815">
        <f t="shared" si="869"/>
        <v>205</v>
      </c>
      <c r="C13357" s="815">
        <f t="shared" si="870"/>
        <v>162</v>
      </c>
      <c r="D13357" s="815">
        <f t="shared" si="871"/>
        <v>162</v>
      </c>
      <c r="E13357" s="815">
        <v>1996</v>
      </c>
    </row>
    <row r="13358" spans="1:5">
      <c r="A13358" s="816">
        <f t="shared" si="868"/>
        <v>35270</v>
      </c>
      <c r="B13358" s="815">
        <f t="shared" si="869"/>
        <v>206</v>
      </c>
      <c r="C13358" s="815">
        <f t="shared" si="870"/>
        <v>161</v>
      </c>
      <c r="D13358" s="815">
        <f t="shared" si="871"/>
        <v>161</v>
      </c>
      <c r="E13358" s="815">
        <v>1996</v>
      </c>
    </row>
    <row r="13359" spans="1:5">
      <c r="A13359" s="816">
        <f t="shared" si="868"/>
        <v>35271</v>
      </c>
      <c r="B13359" s="815">
        <f t="shared" si="869"/>
        <v>207</v>
      </c>
      <c r="C13359" s="815">
        <f t="shared" si="870"/>
        <v>160</v>
      </c>
      <c r="D13359" s="815">
        <f t="shared" si="871"/>
        <v>160</v>
      </c>
      <c r="E13359" s="815">
        <v>1996</v>
      </c>
    </row>
    <row r="13360" spans="1:5">
      <c r="A13360" s="816">
        <f t="shared" si="868"/>
        <v>35272</v>
      </c>
      <c r="B13360" s="815">
        <f t="shared" si="869"/>
        <v>208</v>
      </c>
      <c r="C13360" s="815">
        <f t="shared" si="870"/>
        <v>159</v>
      </c>
      <c r="D13360" s="815">
        <f t="shared" si="871"/>
        <v>159</v>
      </c>
      <c r="E13360" s="815">
        <v>1996</v>
      </c>
    </row>
    <row r="13361" spans="1:5">
      <c r="A13361" s="816">
        <f t="shared" si="868"/>
        <v>35273</v>
      </c>
      <c r="B13361" s="815">
        <f t="shared" si="869"/>
        <v>209</v>
      </c>
      <c r="C13361" s="815">
        <f t="shared" si="870"/>
        <v>158</v>
      </c>
      <c r="D13361" s="815">
        <f t="shared" si="871"/>
        <v>158</v>
      </c>
      <c r="E13361" s="815">
        <v>1996</v>
      </c>
    </row>
    <row r="13362" spans="1:5">
      <c r="A13362" s="816">
        <f t="shared" si="868"/>
        <v>35274</v>
      </c>
      <c r="B13362" s="815">
        <f t="shared" si="869"/>
        <v>210</v>
      </c>
      <c r="C13362" s="815">
        <f t="shared" si="870"/>
        <v>157</v>
      </c>
      <c r="D13362" s="815">
        <f t="shared" si="871"/>
        <v>157</v>
      </c>
      <c r="E13362" s="815">
        <v>1996</v>
      </c>
    </row>
    <row r="13363" spans="1:5">
      <c r="A13363" s="816">
        <f t="shared" ref="A13363:A13426" si="872">A13362+1</f>
        <v>35275</v>
      </c>
      <c r="B13363" s="815">
        <f t="shared" si="869"/>
        <v>211</v>
      </c>
      <c r="C13363" s="815">
        <f t="shared" si="870"/>
        <v>156</v>
      </c>
      <c r="D13363" s="815">
        <f t="shared" si="871"/>
        <v>156</v>
      </c>
      <c r="E13363" s="815">
        <v>1996</v>
      </c>
    </row>
    <row r="13364" spans="1:5">
      <c r="A13364" s="816">
        <f t="shared" si="872"/>
        <v>35276</v>
      </c>
      <c r="B13364" s="815">
        <f t="shared" si="869"/>
        <v>212</v>
      </c>
      <c r="C13364" s="815">
        <f t="shared" si="870"/>
        <v>155</v>
      </c>
      <c r="D13364" s="815">
        <f t="shared" si="871"/>
        <v>155</v>
      </c>
      <c r="E13364" s="815">
        <v>1996</v>
      </c>
    </row>
    <row r="13365" spans="1:5">
      <c r="A13365" s="816">
        <f t="shared" si="872"/>
        <v>35277</v>
      </c>
      <c r="B13365" s="815">
        <f t="shared" si="869"/>
        <v>213</v>
      </c>
      <c r="C13365" s="815">
        <f t="shared" si="870"/>
        <v>154</v>
      </c>
      <c r="D13365" s="815">
        <f t="shared" si="871"/>
        <v>154</v>
      </c>
      <c r="E13365" s="815">
        <v>1996</v>
      </c>
    </row>
    <row r="13366" spans="1:5">
      <c r="A13366" s="816">
        <f t="shared" si="872"/>
        <v>35278</v>
      </c>
      <c r="B13366" s="815">
        <f t="shared" si="869"/>
        <v>214</v>
      </c>
      <c r="C13366" s="815">
        <f t="shared" si="870"/>
        <v>153</v>
      </c>
      <c r="D13366" s="815">
        <f t="shared" si="871"/>
        <v>153</v>
      </c>
      <c r="E13366" s="815">
        <v>1996</v>
      </c>
    </row>
    <row r="13367" spans="1:5">
      <c r="A13367" s="816">
        <f t="shared" si="872"/>
        <v>35279</v>
      </c>
      <c r="B13367" s="815">
        <f t="shared" si="869"/>
        <v>215</v>
      </c>
      <c r="C13367" s="815">
        <f t="shared" si="870"/>
        <v>152</v>
      </c>
      <c r="D13367" s="815">
        <f t="shared" si="871"/>
        <v>152</v>
      </c>
      <c r="E13367" s="815">
        <v>1996</v>
      </c>
    </row>
    <row r="13368" spans="1:5">
      <c r="A13368" s="816">
        <f>A13367+1</f>
        <v>35280</v>
      </c>
      <c r="B13368" s="815">
        <f>B13367+1</f>
        <v>216</v>
      </c>
      <c r="C13368" s="815">
        <f>C13367-1</f>
        <v>151</v>
      </c>
      <c r="D13368" s="815">
        <f>D13366-1</f>
        <v>152</v>
      </c>
      <c r="E13368" s="815">
        <v>1996</v>
      </c>
    </row>
    <row r="13369" spans="1:5">
      <c r="A13369" s="816">
        <f t="shared" si="872"/>
        <v>35281</v>
      </c>
      <c r="B13369" s="815">
        <f t="shared" si="869"/>
        <v>217</v>
      </c>
      <c r="C13369" s="815">
        <f t="shared" si="870"/>
        <v>150</v>
      </c>
      <c r="D13369" s="815">
        <f t="shared" si="871"/>
        <v>151</v>
      </c>
      <c r="E13369" s="815">
        <v>1996</v>
      </c>
    </row>
    <row r="13370" spans="1:5">
      <c r="A13370" s="816">
        <f t="shared" si="872"/>
        <v>35282</v>
      </c>
      <c r="B13370" s="815">
        <f t="shared" si="869"/>
        <v>218</v>
      </c>
      <c r="C13370" s="815">
        <f t="shared" si="870"/>
        <v>149</v>
      </c>
      <c r="D13370" s="815">
        <f t="shared" si="871"/>
        <v>150</v>
      </c>
      <c r="E13370" s="815">
        <v>1996</v>
      </c>
    </row>
    <row r="13371" spans="1:5">
      <c r="A13371" s="816">
        <f t="shared" si="872"/>
        <v>35283</v>
      </c>
      <c r="B13371" s="815">
        <f t="shared" si="869"/>
        <v>219</v>
      </c>
      <c r="C13371" s="815">
        <f t="shared" si="870"/>
        <v>148</v>
      </c>
      <c r="D13371" s="815">
        <f t="shared" si="871"/>
        <v>149</v>
      </c>
      <c r="E13371" s="815">
        <v>1996</v>
      </c>
    </row>
    <row r="13372" spans="1:5">
      <c r="A13372" s="816">
        <f t="shared" si="872"/>
        <v>35284</v>
      </c>
      <c r="B13372" s="815">
        <f t="shared" si="869"/>
        <v>220</v>
      </c>
      <c r="C13372" s="815">
        <f t="shared" si="870"/>
        <v>147</v>
      </c>
      <c r="D13372" s="815">
        <f t="shared" si="871"/>
        <v>148</v>
      </c>
      <c r="E13372" s="815">
        <v>1996</v>
      </c>
    </row>
    <row r="13373" spans="1:5">
      <c r="A13373" s="816">
        <f t="shared" si="872"/>
        <v>35285</v>
      </c>
      <c r="B13373" s="815">
        <f t="shared" si="869"/>
        <v>221</v>
      </c>
      <c r="C13373" s="815">
        <f t="shared" si="870"/>
        <v>146</v>
      </c>
      <c r="D13373" s="815">
        <f t="shared" si="871"/>
        <v>147</v>
      </c>
      <c r="E13373" s="815">
        <v>1996</v>
      </c>
    </row>
    <row r="13374" spans="1:5">
      <c r="A13374" s="816">
        <f t="shared" si="872"/>
        <v>35286</v>
      </c>
      <c r="B13374" s="815">
        <f t="shared" si="869"/>
        <v>222</v>
      </c>
      <c r="C13374" s="815">
        <f t="shared" si="870"/>
        <v>145</v>
      </c>
      <c r="D13374" s="815">
        <f t="shared" si="871"/>
        <v>146</v>
      </c>
      <c r="E13374" s="815">
        <v>1996</v>
      </c>
    </row>
    <row r="13375" spans="1:5">
      <c r="A13375" s="816">
        <f t="shared" si="872"/>
        <v>35287</v>
      </c>
      <c r="B13375" s="815">
        <f t="shared" si="869"/>
        <v>223</v>
      </c>
      <c r="C13375" s="815">
        <f t="shared" si="870"/>
        <v>144</v>
      </c>
      <c r="D13375" s="815">
        <f t="shared" si="871"/>
        <v>145</v>
      </c>
      <c r="E13375" s="815">
        <v>1996</v>
      </c>
    </row>
    <row r="13376" spans="1:5">
      <c r="A13376" s="816">
        <f t="shared" si="872"/>
        <v>35288</v>
      </c>
      <c r="B13376" s="815">
        <f t="shared" si="869"/>
        <v>224</v>
      </c>
      <c r="C13376" s="815">
        <f t="shared" si="870"/>
        <v>143</v>
      </c>
      <c r="D13376" s="815">
        <f t="shared" si="871"/>
        <v>144</v>
      </c>
      <c r="E13376" s="815">
        <v>1996</v>
      </c>
    </row>
    <row r="13377" spans="1:5">
      <c r="A13377" s="816">
        <f t="shared" si="872"/>
        <v>35289</v>
      </c>
      <c r="B13377" s="815">
        <f t="shared" si="869"/>
        <v>225</v>
      </c>
      <c r="C13377" s="815">
        <f t="shared" si="870"/>
        <v>142</v>
      </c>
      <c r="D13377" s="815">
        <f t="shared" si="871"/>
        <v>143</v>
      </c>
      <c r="E13377" s="815">
        <v>1996</v>
      </c>
    </row>
    <row r="13378" spans="1:5">
      <c r="A13378" s="816">
        <f t="shared" si="872"/>
        <v>35290</v>
      </c>
      <c r="B13378" s="815">
        <f t="shared" si="869"/>
        <v>226</v>
      </c>
      <c r="C13378" s="815">
        <f t="shared" si="870"/>
        <v>141</v>
      </c>
      <c r="D13378" s="815">
        <f t="shared" si="871"/>
        <v>142</v>
      </c>
      <c r="E13378" s="815">
        <v>1996</v>
      </c>
    </row>
    <row r="13379" spans="1:5">
      <c r="A13379" s="816">
        <f t="shared" si="872"/>
        <v>35291</v>
      </c>
      <c r="B13379" s="815">
        <f t="shared" si="869"/>
        <v>227</v>
      </c>
      <c r="C13379" s="815">
        <f t="shared" si="870"/>
        <v>140</v>
      </c>
      <c r="D13379" s="815">
        <f t="shared" si="871"/>
        <v>141</v>
      </c>
      <c r="E13379" s="815">
        <v>1996</v>
      </c>
    </row>
    <row r="13380" spans="1:5">
      <c r="A13380" s="816">
        <f t="shared" si="872"/>
        <v>35292</v>
      </c>
      <c r="B13380" s="815">
        <f t="shared" si="869"/>
        <v>228</v>
      </c>
      <c r="C13380" s="815">
        <f t="shared" si="870"/>
        <v>139</v>
      </c>
      <c r="D13380" s="815">
        <f t="shared" si="871"/>
        <v>140</v>
      </c>
      <c r="E13380" s="815">
        <v>1996</v>
      </c>
    </row>
    <row r="13381" spans="1:5">
      <c r="A13381" s="816">
        <f t="shared" si="872"/>
        <v>35293</v>
      </c>
      <c r="B13381" s="815">
        <f t="shared" si="869"/>
        <v>229</v>
      </c>
      <c r="C13381" s="815">
        <f t="shared" si="870"/>
        <v>138</v>
      </c>
      <c r="D13381" s="815">
        <f t="shared" si="871"/>
        <v>139</v>
      </c>
      <c r="E13381" s="815">
        <v>1996</v>
      </c>
    </row>
    <row r="13382" spans="1:5">
      <c r="A13382" s="816">
        <f t="shared" si="872"/>
        <v>35294</v>
      </c>
      <c r="B13382" s="815">
        <f t="shared" si="869"/>
        <v>230</v>
      </c>
      <c r="C13382" s="815">
        <f t="shared" si="870"/>
        <v>137</v>
      </c>
      <c r="D13382" s="815">
        <f t="shared" si="871"/>
        <v>138</v>
      </c>
      <c r="E13382" s="815">
        <v>1996</v>
      </c>
    </row>
    <row r="13383" spans="1:5">
      <c r="A13383" s="816">
        <f t="shared" si="872"/>
        <v>35295</v>
      </c>
      <c r="B13383" s="815">
        <f t="shared" si="869"/>
        <v>231</v>
      </c>
      <c r="C13383" s="815">
        <f t="shared" si="870"/>
        <v>136</v>
      </c>
      <c r="D13383" s="815">
        <f t="shared" si="871"/>
        <v>137</v>
      </c>
      <c r="E13383" s="815">
        <v>1996</v>
      </c>
    </row>
    <row r="13384" spans="1:5">
      <c r="A13384" s="816">
        <f t="shared" si="872"/>
        <v>35296</v>
      </c>
      <c r="B13384" s="815">
        <f t="shared" si="869"/>
        <v>232</v>
      </c>
      <c r="C13384" s="815">
        <f t="shared" si="870"/>
        <v>135</v>
      </c>
      <c r="D13384" s="815">
        <f t="shared" si="871"/>
        <v>136</v>
      </c>
      <c r="E13384" s="815">
        <v>1996</v>
      </c>
    </row>
    <row r="13385" spans="1:5">
      <c r="A13385" s="816">
        <f t="shared" si="872"/>
        <v>35297</v>
      </c>
      <c r="B13385" s="815">
        <f t="shared" si="869"/>
        <v>233</v>
      </c>
      <c r="C13385" s="815">
        <f t="shared" si="870"/>
        <v>134</v>
      </c>
      <c r="D13385" s="815">
        <f t="shared" si="871"/>
        <v>135</v>
      </c>
      <c r="E13385" s="815">
        <v>1996</v>
      </c>
    </row>
    <row r="13386" spans="1:5">
      <c r="A13386" s="816">
        <f t="shared" si="872"/>
        <v>35298</v>
      </c>
      <c r="B13386" s="815">
        <f t="shared" si="869"/>
        <v>234</v>
      </c>
      <c r="C13386" s="815">
        <f t="shared" si="870"/>
        <v>133</v>
      </c>
      <c r="D13386" s="815">
        <f t="shared" si="871"/>
        <v>134</v>
      </c>
      <c r="E13386" s="815">
        <v>1996</v>
      </c>
    </row>
    <row r="13387" spans="1:5">
      <c r="A13387" s="816">
        <f t="shared" si="872"/>
        <v>35299</v>
      </c>
      <c r="B13387" s="815">
        <f t="shared" si="869"/>
        <v>235</v>
      </c>
      <c r="C13387" s="815">
        <f t="shared" si="870"/>
        <v>132</v>
      </c>
      <c r="D13387" s="815">
        <f t="shared" si="871"/>
        <v>133</v>
      </c>
      <c r="E13387" s="815">
        <v>1996</v>
      </c>
    </row>
    <row r="13388" spans="1:5">
      <c r="A13388" s="816">
        <f t="shared" si="872"/>
        <v>35300</v>
      </c>
      <c r="B13388" s="815">
        <f t="shared" si="869"/>
        <v>236</v>
      </c>
      <c r="C13388" s="815">
        <f t="shared" si="870"/>
        <v>131</v>
      </c>
      <c r="D13388" s="815">
        <f t="shared" si="871"/>
        <v>132</v>
      </c>
      <c r="E13388" s="815">
        <v>1996</v>
      </c>
    </row>
    <row r="13389" spans="1:5">
      <c r="A13389" s="816">
        <f t="shared" si="872"/>
        <v>35301</v>
      </c>
      <c r="B13389" s="815">
        <f t="shared" si="869"/>
        <v>237</v>
      </c>
      <c r="C13389" s="815">
        <f t="shared" si="870"/>
        <v>130</v>
      </c>
      <c r="D13389" s="815">
        <f t="shared" si="871"/>
        <v>131</v>
      </c>
      <c r="E13389" s="815">
        <v>1996</v>
      </c>
    </row>
    <row r="13390" spans="1:5">
      <c r="A13390" s="816">
        <f t="shared" si="872"/>
        <v>35302</v>
      </c>
      <c r="B13390" s="815">
        <f t="shared" si="869"/>
        <v>238</v>
      </c>
      <c r="C13390" s="815">
        <f t="shared" si="870"/>
        <v>129</v>
      </c>
      <c r="D13390" s="815">
        <f t="shared" si="871"/>
        <v>130</v>
      </c>
      <c r="E13390" s="815">
        <v>1996</v>
      </c>
    </row>
    <row r="13391" spans="1:5">
      <c r="A13391" s="816">
        <f t="shared" si="872"/>
        <v>35303</v>
      </c>
      <c r="B13391" s="815">
        <f t="shared" si="869"/>
        <v>239</v>
      </c>
      <c r="C13391" s="815">
        <f t="shared" si="870"/>
        <v>128</v>
      </c>
      <c r="D13391" s="815">
        <f t="shared" si="871"/>
        <v>129</v>
      </c>
      <c r="E13391" s="815">
        <v>1996</v>
      </c>
    </row>
    <row r="13392" spans="1:5">
      <c r="A13392" s="816">
        <f t="shared" si="872"/>
        <v>35304</v>
      </c>
      <c r="B13392" s="815">
        <f t="shared" si="869"/>
        <v>240</v>
      </c>
      <c r="C13392" s="815">
        <f t="shared" si="870"/>
        <v>127</v>
      </c>
      <c r="D13392" s="815">
        <f t="shared" si="871"/>
        <v>128</v>
      </c>
      <c r="E13392" s="815">
        <v>1996</v>
      </c>
    </row>
    <row r="13393" spans="1:5">
      <c r="A13393" s="816">
        <f t="shared" si="872"/>
        <v>35305</v>
      </c>
      <c r="B13393" s="815">
        <f t="shared" si="869"/>
        <v>241</v>
      </c>
      <c r="C13393" s="815">
        <f t="shared" si="870"/>
        <v>126</v>
      </c>
      <c r="D13393" s="815">
        <f t="shared" si="871"/>
        <v>127</v>
      </c>
      <c r="E13393" s="815">
        <v>1996</v>
      </c>
    </row>
    <row r="13394" spans="1:5">
      <c r="A13394" s="816">
        <f t="shared" si="872"/>
        <v>35306</v>
      </c>
      <c r="B13394" s="815">
        <f t="shared" si="869"/>
        <v>242</v>
      </c>
      <c r="C13394" s="815">
        <f t="shared" si="870"/>
        <v>125</v>
      </c>
      <c r="D13394" s="815">
        <f t="shared" si="871"/>
        <v>126</v>
      </c>
      <c r="E13394" s="815">
        <v>1996</v>
      </c>
    </row>
    <row r="13395" spans="1:5">
      <c r="A13395" s="816">
        <f t="shared" si="872"/>
        <v>35307</v>
      </c>
      <c r="B13395" s="815">
        <f t="shared" si="869"/>
        <v>243</v>
      </c>
      <c r="C13395" s="815">
        <f t="shared" si="870"/>
        <v>124</v>
      </c>
      <c r="D13395" s="815">
        <f t="shared" si="871"/>
        <v>125</v>
      </c>
      <c r="E13395" s="815">
        <v>1996</v>
      </c>
    </row>
    <row r="13396" spans="1:5">
      <c r="A13396" s="816">
        <f t="shared" si="872"/>
        <v>35308</v>
      </c>
      <c r="B13396" s="815">
        <f t="shared" si="869"/>
        <v>244</v>
      </c>
      <c r="C13396" s="815">
        <f t="shared" si="870"/>
        <v>123</v>
      </c>
      <c r="D13396" s="815">
        <f t="shared" si="871"/>
        <v>124</v>
      </c>
      <c r="E13396" s="815">
        <v>1996</v>
      </c>
    </row>
    <row r="13397" spans="1:5">
      <c r="A13397" s="816">
        <f t="shared" si="872"/>
        <v>35309</v>
      </c>
      <c r="B13397" s="815">
        <f t="shared" si="869"/>
        <v>245</v>
      </c>
      <c r="C13397" s="815">
        <f t="shared" si="870"/>
        <v>122</v>
      </c>
      <c r="D13397" s="815">
        <f t="shared" si="871"/>
        <v>123</v>
      </c>
      <c r="E13397" s="815">
        <v>1996</v>
      </c>
    </row>
    <row r="13398" spans="1:5">
      <c r="A13398" s="816">
        <f t="shared" si="872"/>
        <v>35310</v>
      </c>
      <c r="B13398" s="815">
        <f t="shared" si="869"/>
        <v>246</v>
      </c>
      <c r="C13398" s="815">
        <f t="shared" si="870"/>
        <v>121</v>
      </c>
      <c r="D13398" s="815">
        <f t="shared" si="871"/>
        <v>122</v>
      </c>
      <c r="E13398" s="815">
        <v>1996</v>
      </c>
    </row>
    <row r="13399" spans="1:5">
      <c r="A13399" s="816">
        <f t="shared" si="872"/>
        <v>35311</v>
      </c>
      <c r="B13399" s="815">
        <f t="shared" si="869"/>
        <v>247</v>
      </c>
      <c r="C13399" s="815">
        <f t="shared" si="870"/>
        <v>120</v>
      </c>
      <c r="D13399" s="815">
        <f t="shared" si="871"/>
        <v>121</v>
      </c>
      <c r="E13399" s="815">
        <v>1996</v>
      </c>
    </row>
    <row r="13400" spans="1:5">
      <c r="A13400" s="816">
        <f t="shared" si="872"/>
        <v>35312</v>
      </c>
      <c r="B13400" s="815">
        <f t="shared" si="869"/>
        <v>248</v>
      </c>
      <c r="C13400" s="815">
        <f t="shared" si="870"/>
        <v>119</v>
      </c>
      <c r="D13400" s="815">
        <f t="shared" si="871"/>
        <v>120</v>
      </c>
      <c r="E13400" s="815">
        <v>1996</v>
      </c>
    </row>
    <row r="13401" spans="1:5">
      <c r="A13401" s="816">
        <f t="shared" si="872"/>
        <v>35313</v>
      </c>
      <c r="B13401" s="815">
        <f t="shared" si="869"/>
        <v>249</v>
      </c>
      <c r="C13401" s="815">
        <f t="shared" si="870"/>
        <v>118</v>
      </c>
      <c r="D13401" s="815">
        <f t="shared" si="871"/>
        <v>119</v>
      </c>
      <c r="E13401" s="815">
        <v>1996</v>
      </c>
    </row>
    <row r="13402" spans="1:5">
      <c r="A13402" s="816">
        <f t="shared" si="872"/>
        <v>35314</v>
      </c>
      <c r="B13402" s="815">
        <f t="shared" si="869"/>
        <v>250</v>
      </c>
      <c r="C13402" s="815">
        <f t="shared" si="870"/>
        <v>117</v>
      </c>
      <c r="D13402" s="815">
        <f t="shared" si="871"/>
        <v>118</v>
      </c>
      <c r="E13402" s="815">
        <v>1996</v>
      </c>
    </row>
    <row r="13403" spans="1:5">
      <c r="A13403" s="816">
        <f t="shared" si="872"/>
        <v>35315</v>
      </c>
      <c r="B13403" s="815">
        <f t="shared" si="869"/>
        <v>251</v>
      </c>
      <c r="C13403" s="815">
        <f t="shared" si="870"/>
        <v>116</v>
      </c>
      <c r="D13403" s="815">
        <f t="shared" si="871"/>
        <v>117</v>
      </c>
      <c r="E13403" s="815">
        <v>1996</v>
      </c>
    </row>
    <row r="13404" spans="1:5">
      <c r="A13404" s="816">
        <f t="shared" si="872"/>
        <v>35316</v>
      </c>
      <c r="B13404" s="815">
        <f t="shared" si="869"/>
        <v>252</v>
      </c>
      <c r="C13404" s="815">
        <f t="shared" si="870"/>
        <v>115</v>
      </c>
      <c r="D13404" s="815">
        <f t="shared" si="871"/>
        <v>116</v>
      </c>
      <c r="E13404" s="815">
        <v>1996</v>
      </c>
    </row>
    <row r="13405" spans="1:5">
      <c r="A13405" s="816">
        <f t="shared" si="872"/>
        <v>35317</v>
      </c>
      <c r="B13405" s="815">
        <f t="shared" si="869"/>
        <v>253</v>
      </c>
      <c r="C13405" s="815">
        <f t="shared" si="870"/>
        <v>114</v>
      </c>
      <c r="D13405" s="815">
        <f t="shared" si="871"/>
        <v>115</v>
      </c>
      <c r="E13405" s="815">
        <v>1996</v>
      </c>
    </row>
    <row r="13406" spans="1:5">
      <c r="A13406" s="816">
        <f t="shared" si="872"/>
        <v>35318</v>
      </c>
      <c r="B13406" s="815">
        <f t="shared" si="869"/>
        <v>254</v>
      </c>
      <c r="C13406" s="815">
        <f t="shared" si="870"/>
        <v>113</v>
      </c>
      <c r="D13406" s="815">
        <f t="shared" si="871"/>
        <v>114</v>
      </c>
      <c r="E13406" s="815">
        <v>1996</v>
      </c>
    </row>
    <row r="13407" spans="1:5">
      <c r="A13407" s="816">
        <f t="shared" si="872"/>
        <v>35319</v>
      </c>
      <c r="B13407" s="815">
        <f t="shared" si="869"/>
        <v>255</v>
      </c>
      <c r="C13407" s="815">
        <f t="shared" si="870"/>
        <v>112</v>
      </c>
      <c r="D13407" s="815">
        <f t="shared" si="871"/>
        <v>113</v>
      </c>
      <c r="E13407" s="815">
        <v>1996</v>
      </c>
    </row>
    <row r="13408" spans="1:5">
      <c r="A13408" s="816">
        <f t="shared" si="872"/>
        <v>35320</v>
      </c>
      <c r="B13408" s="815">
        <f t="shared" si="869"/>
        <v>256</v>
      </c>
      <c r="C13408" s="815">
        <f t="shared" si="870"/>
        <v>111</v>
      </c>
      <c r="D13408" s="815">
        <f t="shared" si="871"/>
        <v>112</v>
      </c>
      <c r="E13408" s="815">
        <v>1996</v>
      </c>
    </row>
    <row r="13409" spans="1:5">
      <c r="A13409" s="816">
        <f t="shared" si="872"/>
        <v>35321</v>
      </c>
      <c r="B13409" s="815">
        <f t="shared" si="869"/>
        <v>257</v>
      </c>
      <c r="C13409" s="815">
        <f t="shared" si="870"/>
        <v>110</v>
      </c>
      <c r="D13409" s="815">
        <f t="shared" si="871"/>
        <v>111</v>
      </c>
      <c r="E13409" s="815">
        <v>1996</v>
      </c>
    </row>
    <row r="13410" spans="1:5">
      <c r="A13410" s="816">
        <f t="shared" si="872"/>
        <v>35322</v>
      </c>
      <c r="B13410" s="815">
        <f t="shared" si="869"/>
        <v>258</v>
      </c>
      <c r="C13410" s="815">
        <f t="shared" si="870"/>
        <v>109</v>
      </c>
      <c r="D13410" s="815">
        <f t="shared" si="871"/>
        <v>110</v>
      </c>
      <c r="E13410" s="815">
        <v>1996</v>
      </c>
    </row>
    <row r="13411" spans="1:5">
      <c r="A13411" s="816">
        <f t="shared" si="872"/>
        <v>35323</v>
      </c>
      <c r="B13411" s="815">
        <f t="shared" ref="B13411:B13474" si="873">B13410+1</f>
        <v>259</v>
      </c>
      <c r="C13411" s="815">
        <f t="shared" ref="C13411:C13474" si="874">C13410-1</f>
        <v>108</v>
      </c>
      <c r="D13411" s="815">
        <f t="shared" ref="D13411:D13474" si="875">D13410-1</f>
        <v>109</v>
      </c>
      <c r="E13411" s="815">
        <v>1996</v>
      </c>
    </row>
    <row r="13412" spans="1:5">
      <c r="A13412" s="816">
        <f t="shared" si="872"/>
        <v>35324</v>
      </c>
      <c r="B13412" s="815">
        <f t="shared" si="873"/>
        <v>260</v>
      </c>
      <c r="C13412" s="815">
        <f t="shared" si="874"/>
        <v>107</v>
      </c>
      <c r="D13412" s="815">
        <f t="shared" si="875"/>
        <v>108</v>
      </c>
      <c r="E13412" s="815">
        <v>1996</v>
      </c>
    </row>
    <row r="13413" spans="1:5">
      <c r="A13413" s="816">
        <f t="shared" si="872"/>
        <v>35325</v>
      </c>
      <c r="B13413" s="815">
        <f t="shared" si="873"/>
        <v>261</v>
      </c>
      <c r="C13413" s="815">
        <f t="shared" si="874"/>
        <v>106</v>
      </c>
      <c r="D13413" s="815">
        <f t="shared" si="875"/>
        <v>107</v>
      </c>
      <c r="E13413" s="815">
        <v>1996</v>
      </c>
    </row>
    <row r="13414" spans="1:5">
      <c r="A13414" s="816">
        <f t="shared" si="872"/>
        <v>35326</v>
      </c>
      <c r="B13414" s="815">
        <f t="shared" si="873"/>
        <v>262</v>
      </c>
      <c r="C13414" s="815">
        <f t="shared" si="874"/>
        <v>105</v>
      </c>
      <c r="D13414" s="815">
        <f t="shared" si="875"/>
        <v>106</v>
      </c>
      <c r="E13414" s="815">
        <v>1996</v>
      </c>
    </row>
    <row r="13415" spans="1:5">
      <c r="A13415" s="816">
        <f t="shared" si="872"/>
        <v>35327</v>
      </c>
      <c r="B13415" s="815">
        <f t="shared" si="873"/>
        <v>263</v>
      </c>
      <c r="C13415" s="815">
        <f t="shared" si="874"/>
        <v>104</v>
      </c>
      <c r="D13415" s="815">
        <f t="shared" si="875"/>
        <v>105</v>
      </c>
      <c r="E13415" s="815">
        <v>1996</v>
      </c>
    </row>
    <row r="13416" spans="1:5">
      <c r="A13416" s="816">
        <f t="shared" si="872"/>
        <v>35328</v>
      </c>
      <c r="B13416" s="815">
        <f t="shared" si="873"/>
        <v>264</v>
      </c>
      <c r="C13416" s="815">
        <f t="shared" si="874"/>
        <v>103</v>
      </c>
      <c r="D13416" s="815">
        <f t="shared" si="875"/>
        <v>104</v>
      </c>
      <c r="E13416" s="815">
        <v>1996</v>
      </c>
    </row>
    <row r="13417" spans="1:5">
      <c r="A13417" s="816">
        <f t="shared" si="872"/>
        <v>35329</v>
      </c>
      <c r="B13417" s="815">
        <f t="shared" si="873"/>
        <v>265</v>
      </c>
      <c r="C13417" s="815">
        <f t="shared" si="874"/>
        <v>102</v>
      </c>
      <c r="D13417" s="815">
        <f t="shared" si="875"/>
        <v>103</v>
      </c>
      <c r="E13417" s="815">
        <v>1996</v>
      </c>
    </row>
    <row r="13418" spans="1:5">
      <c r="A13418" s="816">
        <f t="shared" si="872"/>
        <v>35330</v>
      </c>
      <c r="B13418" s="815">
        <f t="shared" si="873"/>
        <v>266</v>
      </c>
      <c r="C13418" s="815">
        <f t="shared" si="874"/>
        <v>101</v>
      </c>
      <c r="D13418" s="815">
        <f t="shared" si="875"/>
        <v>102</v>
      </c>
      <c r="E13418" s="815">
        <v>1996</v>
      </c>
    </row>
    <row r="13419" spans="1:5">
      <c r="A13419" s="816">
        <f t="shared" si="872"/>
        <v>35331</v>
      </c>
      <c r="B13419" s="815">
        <f t="shared" si="873"/>
        <v>267</v>
      </c>
      <c r="C13419" s="815">
        <f t="shared" si="874"/>
        <v>100</v>
      </c>
      <c r="D13419" s="815">
        <f t="shared" si="875"/>
        <v>101</v>
      </c>
      <c r="E13419" s="815">
        <v>1996</v>
      </c>
    </row>
    <row r="13420" spans="1:5">
      <c r="A13420" s="816">
        <f t="shared" si="872"/>
        <v>35332</v>
      </c>
      <c r="B13420" s="815">
        <f t="shared" si="873"/>
        <v>268</v>
      </c>
      <c r="C13420" s="815">
        <f t="shared" si="874"/>
        <v>99</v>
      </c>
      <c r="D13420" s="815">
        <f t="shared" si="875"/>
        <v>100</v>
      </c>
      <c r="E13420" s="815">
        <v>1996</v>
      </c>
    </row>
    <row r="13421" spans="1:5">
      <c r="A13421" s="816">
        <f t="shared" si="872"/>
        <v>35333</v>
      </c>
      <c r="B13421" s="815">
        <f t="shared" si="873"/>
        <v>269</v>
      </c>
      <c r="C13421" s="815">
        <f t="shared" si="874"/>
        <v>98</v>
      </c>
      <c r="D13421" s="815">
        <f t="shared" si="875"/>
        <v>99</v>
      </c>
      <c r="E13421" s="815">
        <v>1996</v>
      </c>
    </row>
    <row r="13422" spans="1:5">
      <c r="A13422" s="816">
        <f t="shared" si="872"/>
        <v>35334</v>
      </c>
      <c r="B13422" s="815">
        <f t="shared" si="873"/>
        <v>270</v>
      </c>
      <c r="C13422" s="815">
        <f t="shared" si="874"/>
        <v>97</v>
      </c>
      <c r="D13422" s="815">
        <f t="shared" si="875"/>
        <v>98</v>
      </c>
      <c r="E13422" s="815">
        <v>1996</v>
      </c>
    </row>
    <row r="13423" spans="1:5">
      <c r="A13423" s="816">
        <f t="shared" si="872"/>
        <v>35335</v>
      </c>
      <c r="B13423" s="815">
        <f t="shared" si="873"/>
        <v>271</v>
      </c>
      <c r="C13423" s="815">
        <f t="shared" si="874"/>
        <v>96</v>
      </c>
      <c r="D13423" s="815">
        <f t="shared" si="875"/>
        <v>97</v>
      </c>
      <c r="E13423" s="815">
        <v>1996</v>
      </c>
    </row>
    <row r="13424" spans="1:5">
      <c r="A13424" s="816">
        <f t="shared" si="872"/>
        <v>35336</v>
      </c>
      <c r="B13424" s="815">
        <f t="shared" si="873"/>
        <v>272</v>
      </c>
      <c r="C13424" s="815">
        <f t="shared" si="874"/>
        <v>95</v>
      </c>
      <c r="D13424" s="815">
        <f t="shared" si="875"/>
        <v>96</v>
      </c>
      <c r="E13424" s="815">
        <v>1996</v>
      </c>
    </row>
    <row r="13425" spans="1:5">
      <c r="A13425" s="816">
        <f t="shared" si="872"/>
        <v>35337</v>
      </c>
      <c r="B13425" s="815">
        <f t="shared" si="873"/>
        <v>273</v>
      </c>
      <c r="C13425" s="815">
        <f t="shared" si="874"/>
        <v>94</v>
      </c>
      <c r="D13425" s="815">
        <f t="shared" si="875"/>
        <v>95</v>
      </c>
      <c r="E13425" s="815">
        <v>1996</v>
      </c>
    </row>
    <row r="13426" spans="1:5">
      <c r="A13426" s="816">
        <f t="shared" si="872"/>
        <v>35338</v>
      </c>
      <c r="B13426" s="815">
        <f t="shared" si="873"/>
        <v>274</v>
      </c>
      <c r="C13426" s="815">
        <f t="shared" si="874"/>
        <v>93</v>
      </c>
      <c r="D13426" s="815">
        <f t="shared" si="875"/>
        <v>94</v>
      </c>
      <c r="E13426" s="815">
        <v>1996</v>
      </c>
    </row>
    <row r="13427" spans="1:5">
      <c r="A13427" s="816">
        <f t="shared" ref="A13427:A13490" si="876">A13426+1</f>
        <v>35339</v>
      </c>
      <c r="B13427" s="815">
        <f t="shared" si="873"/>
        <v>275</v>
      </c>
      <c r="C13427" s="815">
        <f t="shared" si="874"/>
        <v>92</v>
      </c>
      <c r="D13427" s="815">
        <f t="shared" si="875"/>
        <v>93</v>
      </c>
      <c r="E13427" s="815">
        <v>1996</v>
      </c>
    </row>
    <row r="13428" spans="1:5">
      <c r="A13428" s="816">
        <f t="shared" si="876"/>
        <v>35340</v>
      </c>
      <c r="B13428" s="815">
        <f t="shared" si="873"/>
        <v>276</v>
      </c>
      <c r="C13428" s="815">
        <f t="shared" si="874"/>
        <v>91</v>
      </c>
      <c r="D13428" s="815">
        <f t="shared" si="875"/>
        <v>92</v>
      </c>
      <c r="E13428" s="815">
        <v>1996</v>
      </c>
    </row>
    <row r="13429" spans="1:5">
      <c r="A13429" s="816">
        <f t="shared" si="876"/>
        <v>35341</v>
      </c>
      <c r="B13429" s="815">
        <f t="shared" si="873"/>
        <v>277</v>
      </c>
      <c r="C13429" s="815">
        <f t="shared" si="874"/>
        <v>90</v>
      </c>
      <c r="D13429" s="815">
        <f t="shared" si="875"/>
        <v>91</v>
      </c>
      <c r="E13429" s="815">
        <v>1996</v>
      </c>
    </row>
    <row r="13430" spans="1:5">
      <c r="A13430" s="816">
        <f t="shared" si="876"/>
        <v>35342</v>
      </c>
      <c r="B13430" s="815">
        <f t="shared" si="873"/>
        <v>278</v>
      </c>
      <c r="C13430" s="815">
        <f t="shared" si="874"/>
        <v>89</v>
      </c>
      <c r="D13430" s="815">
        <f t="shared" si="875"/>
        <v>90</v>
      </c>
      <c r="E13430" s="815">
        <v>1996</v>
      </c>
    </row>
    <row r="13431" spans="1:5">
      <c r="A13431" s="816">
        <f t="shared" si="876"/>
        <v>35343</v>
      </c>
      <c r="B13431" s="815">
        <f t="shared" si="873"/>
        <v>279</v>
      </c>
      <c r="C13431" s="815">
        <f t="shared" si="874"/>
        <v>88</v>
      </c>
      <c r="D13431" s="815">
        <f t="shared" si="875"/>
        <v>89</v>
      </c>
      <c r="E13431" s="815">
        <v>1996</v>
      </c>
    </row>
    <row r="13432" spans="1:5">
      <c r="A13432" s="816">
        <f t="shared" si="876"/>
        <v>35344</v>
      </c>
      <c r="B13432" s="815">
        <f t="shared" si="873"/>
        <v>280</v>
      </c>
      <c r="C13432" s="815">
        <f t="shared" si="874"/>
        <v>87</v>
      </c>
      <c r="D13432" s="815">
        <f t="shared" si="875"/>
        <v>88</v>
      </c>
      <c r="E13432" s="815">
        <v>1996</v>
      </c>
    </row>
    <row r="13433" spans="1:5">
      <c r="A13433" s="816">
        <f t="shared" si="876"/>
        <v>35345</v>
      </c>
      <c r="B13433" s="815">
        <f t="shared" si="873"/>
        <v>281</v>
      </c>
      <c r="C13433" s="815">
        <f t="shared" si="874"/>
        <v>86</v>
      </c>
      <c r="D13433" s="815">
        <f t="shared" si="875"/>
        <v>87</v>
      </c>
      <c r="E13433" s="815">
        <v>1996</v>
      </c>
    </row>
    <row r="13434" spans="1:5">
      <c r="A13434" s="816">
        <f t="shared" si="876"/>
        <v>35346</v>
      </c>
      <c r="B13434" s="815">
        <f t="shared" si="873"/>
        <v>282</v>
      </c>
      <c r="C13434" s="815">
        <f t="shared" si="874"/>
        <v>85</v>
      </c>
      <c r="D13434" s="815">
        <f t="shared" si="875"/>
        <v>86</v>
      </c>
      <c r="E13434" s="815">
        <v>1996</v>
      </c>
    </row>
    <row r="13435" spans="1:5">
      <c r="A13435" s="816">
        <f t="shared" si="876"/>
        <v>35347</v>
      </c>
      <c r="B13435" s="815">
        <f t="shared" si="873"/>
        <v>283</v>
      </c>
      <c r="C13435" s="815">
        <f t="shared" si="874"/>
        <v>84</v>
      </c>
      <c r="D13435" s="815">
        <f t="shared" si="875"/>
        <v>85</v>
      </c>
      <c r="E13435" s="815">
        <v>1996</v>
      </c>
    </row>
    <row r="13436" spans="1:5">
      <c r="A13436" s="816">
        <f t="shared" si="876"/>
        <v>35348</v>
      </c>
      <c r="B13436" s="815">
        <f t="shared" si="873"/>
        <v>284</v>
      </c>
      <c r="C13436" s="815">
        <f t="shared" si="874"/>
        <v>83</v>
      </c>
      <c r="D13436" s="815">
        <f t="shared" si="875"/>
        <v>84</v>
      </c>
      <c r="E13436" s="815">
        <v>1996</v>
      </c>
    </row>
    <row r="13437" spans="1:5">
      <c r="A13437" s="816">
        <f t="shared" si="876"/>
        <v>35349</v>
      </c>
      <c r="B13437" s="815">
        <f t="shared" si="873"/>
        <v>285</v>
      </c>
      <c r="C13437" s="815">
        <f t="shared" si="874"/>
        <v>82</v>
      </c>
      <c r="D13437" s="815">
        <f t="shared" si="875"/>
        <v>83</v>
      </c>
      <c r="E13437" s="815">
        <v>1996</v>
      </c>
    </row>
    <row r="13438" spans="1:5">
      <c r="A13438" s="816">
        <f t="shared" si="876"/>
        <v>35350</v>
      </c>
      <c r="B13438" s="815">
        <f t="shared" si="873"/>
        <v>286</v>
      </c>
      <c r="C13438" s="815">
        <f t="shared" si="874"/>
        <v>81</v>
      </c>
      <c r="D13438" s="815">
        <f t="shared" si="875"/>
        <v>82</v>
      </c>
      <c r="E13438" s="815">
        <v>1996</v>
      </c>
    </row>
    <row r="13439" spans="1:5">
      <c r="A13439" s="816">
        <f t="shared" si="876"/>
        <v>35351</v>
      </c>
      <c r="B13439" s="815">
        <f t="shared" si="873"/>
        <v>287</v>
      </c>
      <c r="C13439" s="815">
        <f t="shared" si="874"/>
        <v>80</v>
      </c>
      <c r="D13439" s="815">
        <f t="shared" si="875"/>
        <v>81</v>
      </c>
      <c r="E13439" s="815">
        <v>1996</v>
      </c>
    </row>
    <row r="13440" spans="1:5">
      <c r="A13440" s="816">
        <f t="shared" si="876"/>
        <v>35352</v>
      </c>
      <c r="B13440" s="815">
        <f t="shared" si="873"/>
        <v>288</v>
      </c>
      <c r="C13440" s="815">
        <f t="shared" si="874"/>
        <v>79</v>
      </c>
      <c r="D13440" s="815">
        <f t="shared" si="875"/>
        <v>80</v>
      </c>
      <c r="E13440" s="815">
        <v>1996</v>
      </c>
    </row>
    <row r="13441" spans="1:5">
      <c r="A13441" s="816">
        <f t="shared" si="876"/>
        <v>35353</v>
      </c>
      <c r="B13441" s="815">
        <f t="shared" si="873"/>
        <v>289</v>
      </c>
      <c r="C13441" s="815">
        <f t="shared" si="874"/>
        <v>78</v>
      </c>
      <c r="D13441" s="815">
        <f t="shared" si="875"/>
        <v>79</v>
      </c>
      <c r="E13441" s="815">
        <v>1996</v>
      </c>
    </row>
    <row r="13442" spans="1:5">
      <c r="A13442" s="816">
        <f t="shared" si="876"/>
        <v>35354</v>
      </c>
      <c r="B13442" s="815">
        <f t="shared" si="873"/>
        <v>290</v>
      </c>
      <c r="C13442" s="815">
        <f t="shared" si="874"/>
        <v>77</v>
      </c>
      <c r="D13442" s="815">
        <f t="shared" si="875"/>
        <v>78</v>
      </c>
      <c r="E13442" s="815">
        <v>1996</v>
      </c>
    </row>
    <row r="13443" spans="1:5">
      <c r="A13443" s="816">
        <f t="shared" si="876"/>
        <v>35355</v>
      </c>
      <c r="B13443" s="815">
        <f t="shared" si="873"/>
        <v>291</v>
      </c>
      <c r="C13443" s="815">
        <f t="shared" si="874"/>
        <v>76</v>
      </c>
      <c r="D13443" s="815">
        <f t="shared" si="875"/>
        <v>77</v>
      </c>
      <c r="E13443" s="815">
        <v>1996</v>
      </c>
    </row>
    <row r="13444" spans="1:5">
      <c r="A13444" s="816">
        <f t="shared" si="876"/>
        <v>35356</v>
      </c>
      <c r="B13444" s="815">
        <f t="shared" si="873"/>
        <v>292</v>
      </c>
      <c r="C13444" s="815">
        <f t="shared" si="874"/>
        <v>75</v>
      </c>
      <c r="D13444" s="815">
        <f t="shared" si="875"/>
        <v>76</v>
      </c>
      <c r="E13444" s="815">
        <v>1996</v>
      </c>
    </row>
    <row r="13445" spans="1:5">
      <c r="A13445" s="816">
        <f t="shared" si="876"/>
        <v>35357</v>
      </c>
      <c r="B13445" s="815">
        <f t="shared" si="873"/>
        <v>293</v>
      </c>
      <c r="C13445" s="815">
        <f t="shared" si="874"/>
        <v>74</v>
      </c>
      <c r="D13445" s="815">
        <f t="shared" si="875"/>
        <v>75</v>
      </c>
      <c r="E13445" s="815">
        <v>1996</v>
      </c>
    </row>
    <row r="13446" spans="1:5">
      <c r="A13446" s="816">
        <f t="shared" si="876"/>
        <v>35358</v>
      </c>
      <c r="B13446" s="815">
        <f t="shared" si="873"/>
        <v>294</v>
      </c>
      <c r="C13446" s="815">
        <f t="shared" si="874"/>
        <v>73</v>
      </c>
      <c r="D13446" s="815">
        <f t="shared" si="875"/>
        <v>74</v>
      </c>
      <c r="E13446" s="815">
        <v>1996</v>
      </c>
    </row>
    <row r="13447" spans="1:5">
      <c r="A13447" s="816">
        <f t="shared" si="876"/>
        <v>35359</v>
      </c>
      <c r="B13447" s="815">
        <f t="shared" si="873"/>
        <v>295</v>
      </c>
      <c r="C13447" s="815">
        <f t="shared" si="874"/>
        <v>72</v>
      </c>
      <c r="D13447" s="815">
        <f t="shared" si="875"/>
        <v>73</v>
      </c>
      <c r="E13447" s="815">
        <v>1996</v>
      </c>
    </row>
    <row r="13448" spans="1:5">
      <c r="A13448" s="816">
        <f t="shared" si="876"/>
        <v>35360</v>
      </c>
      <c r="B13448" s="815">
        <f t="shared" si="873"/>
        <v>296</v>
      </c>
      <c r="C13448" s="815">
        <f t="shared" si="874"/>
        <v>71</v>
      </c>
      <c r="D13448" s="815">
        <f t="shared" si="875"/>
        <v>72</v>
      </c>
      <c r="E13448" s="815">
        <v>1996</v>
      </c>
    </row>
    <row r="13449" spans="1:5">
      <c r="A13449" s="816">
        <f t="shared" si="876"/>
        <v>35361</v>
      </c>
      <c r="B13449" s="815">
        <f t="shared" si="873"/>
        <v>297</v>
      </c>
      <c r="C13449" s="815">
        <f t="shared" si="874"/>
        <v>70</v>
      </c>
      <c r="D13449" s="815">
        <f t="shared" si="875"/>
        <v>71</v>
      </c>
      <c r="E13449" s="815">
        <v>1996</v>
      </c>
    </row>
    <row r="13450" spans="1:5">
      <c r="A13450" s="816">
        <f t="shared" si="876"/>
        <v>35362</v>
      </c>
      <c r="B13450" s="815">
        <f t="shared" si="873"/>
        <v>298</v>
      </c>
      <c r="C13450" s="815">
        <f t="shared" si="874"/>
        <v>69</v>
      </c>
      <c r="D13450" s="815">
        <f t="shared" si="875"/>
        <v>70</v>
      </c>
      <c r="E13450" s="815">
        <v>1996</v>
      </c>
    </row>
    <row r="13451" spans="1:5">
      <c r="A13451" s="816">
        <f t="shared" si="876"/>
        <v>35363</v>
      </c>
      <c r="B13451" s="815">
        <f t="shared" si="873"/>
        <v>299</v>
      </c>
      <c r="C13451" s="815">
        <f t="shared" si="874"/>
        <v>68</v>
      </c>
      <c r="D13451" s="815">
        <f t="shared" si="875"/>
        <v>69</v>
      </c>
      <c r="E13451" s="815">
        <v>1996</v>
      </c>
    </row>
    <row r="13452" spans="1:5">
      <c r="A13452" s="816">
        <f t="shared" si="876"/>
        <v>35364</v>
      </c>
      <c r="B13452" s="815">
        <f t="shared" si="873"/>
        <v>300</v>
      </c>
      <c r="C13452" s="815">
        <f t="shared" si="874"/>
        <v>67</v>
      </c>
      <c r="D13452" s="815">
        <f t="shared" si="875"/>
        <v>68</v>
      </c>
      <c r="E13452" s="815">
        <v>1996</v>
      </c>
    </row>
    <row r="13453" spans="1:5">
      <c r="A13453" s="816">
        <f t="shared" si="876"/>
        <v>35365</v>
      </c>
      <c r="B13453" s="815">
        <f t="shared" si="873"/>
        <v>301</v>
      </c>
      <c r="C13453" s="815">
        <f t="shared" si="874"/>
        <v>66</v>
      </c>
      <c r="D13453" s="815">
        <f t="shared" si="875"/>
        <v>67</v>
      </c>
      <c r="E13453" s="815">
        <v>1996</v>
      </c>
    </row>
    <row r="13454" spans="1:5">
      <c r="A13454" s="816">
        <f t="shared" si="876"/>
        <v>35366</v>
      </c>
      <c r="B13454" s="815">
        <f t="shared" si="873"/>
        <v>302</v>
      </c>
      <c r="C13454" s="815">
        <f t="shared" si="874"/>
        <v>65</v>
      </c>
      <c r="D13454" s="815">
        <f t="shared" si="875"/>
        <v>66</v>
      </c>
      <c r="E13454" s="815">
        <v>1996</v>
      </c>
    </row>
    <row r="13455" spans="1:5">
      <c r="A13455" s="816">
        <f t="shared" si="876"/>
        <v>35367</v>
      </c>
      <c r="B13455" s="815">
        <f t="shared" si="873"/>
        <v>303</v>
      </c>
      <c r="C13455" s="815">
        <f t="shared" si="874"/>
        <v>64</v>
      </c>
      <c r="D13455" s="815">
        <f t="shared" si="875"/>
        <v>65</v>
      </c>
      <c r="E13455" s="815">
        <v>1996</v>
      </c>
    </row>
    <row r="13456" spans="1:5">
      <c r="A13456" s="816">
        <f t="shared" si="876"/>
        <v>35368</v>
      </c>
      <c r="B13456" s="815">
        <f t="shared" si="873"/>
        <v>304</v>
      </c>
      <c r="C13456" s="815">
        <f t="shared" si="874"/>
        <v>63</v>
      </c>
      <c r="D13456" s="815">
        <f t="shared" si="875"/>
        <v>64</v>
      </c>
      <c r="E13456" s="815">
        <v>1996</v>
      </c>
    </row>
    <row r="13457" spans="1:5">
      <c r="A13457" s="816">
        <f t="shared" si="876"/>
        <v>35369</v>
      </c>
      <c r="B13457" s="815">
        <f t="shared" si="873"/>
        <v>305</v>
      </c>
      <c r="C13457" s="815">
        <f t="shared" si="874"/>
        <v>62</v>
      </c>
      <c r="D13457" s="815">
        <f t="shared" si="875"/>
        <v>63</v>
      </c>
      <c r="E13457" s="815">
        <v>1996</v>
      </c>
    </row>
    <row r="13458" spans="1:5">
      <c r="A13458" s="816">
        <f t="shared" si="876"/>
        <v>35370</v>
      </c>
      <c r="B13458" s="815">
        <f t="shared" si="873"/>
        <v>306</v>
      </c>
      <c r="C13458" s="815">
        <f t="shared" si="874"/>
        <v>61</v>
      </c>
      <c r="D13458" s="815">
        <f t="shared" si="875"/>
        <v>62</v>
      </c>
      <c r="E13458" s="815">
        <v>1996</v>
      </c>
    </row>
    <row r="13459" spans="1:5">
      <c r="A13459" s="816">
        <f t="shared" si="876"/>
        <v>35371</v>
      </c>
      <c r="B13459" s="815">
        <f t="shared" si="873"/>
        <v>307</v>
      </c>
      <c r="C13459" s="815">
        <f t="shared" si="874"/>
        <v>60</v>
      </c>
      <c r="D13459" s="815">
        <f t="shared" si="875"/>
        <v>61</v>
      </c>
      <c r="E13459" s="815">
        <v>1996</v>
      </c>
    </row>
    <row r="13460" spans="1:5">
      <c r="A13460" s="816">
        <f t="shared" si="876"/>
        <v>35372</v>
      </c>
      <c r="B13460" s="815">
        <f t="shared" si="873"/>
        <v>308</v>
      </c>
      <c r="C13460" s="815">
        <f t="shared" si="874"/>
        <v>59</v>
      </c>
      <c r="D13460" s="815">
        <f t="shared" si="875"/>
        <v>60</v>
      </c>
      <c r="E13460" s="815">
        <v>1996</v>
      </c>
    </row>
    <row r="13461" spans="1:5">
      <c r="A13461" s="816">
        <f t="shared" si="876"/>
        <v>35373</v>
      </c>
      <c r="B13461" s="815">
        <f t="shared" si="873"/>
        <v>309</v>
      </c>
      <c r="C13461" s="815">
        <f t="shared" si="874"/>
        <v>58</v>
      </c>
      <c r="D13461" s="815">
        <f t="shared" si="875"/>
        <v>59</v>
      </c>
      <c r="E13461" s="815">
        <v>1996</v>
      </c>
    </row>
    <row r="13462" spans="1:5">
      <c r="A13462" s="816">
        <f t="shared" si="876"/>
        <v>35374</v>
      </c>
      <c r="B13462" s="815">
        <f t="shared" si="873"/>
        <v>310</v>
      </c>
      <c r="C13462" s="815">
        <f t="shared" si="874"/>
        <v>57</v>
      </c>
      <c r="D13462" s="815">
        <f t="shared" si="875"/>
        <v>58</v>
      </c>
      <c r="E13462" s="815">
        <v>1996</v>
      </c>
    </row>
    <row r="13463" spans="1:5">
      <c r="A13463" s="816">
        <f t="shared" si="876"/>
        <v>35375</v>
      </c>
      <c r="B13463" s="815">
        <f t="shared" si="873"/>
        <v>311</v>
      </c>
      <c r="C13463" s="815">
        <f t="shared" si="874"/>
        <v>56</v>
      </c>
      <c r="D13463" s="815">
        <f t="shared" si="875"/>
        <v>57</v>
      </c>
      <c r="E13463" s="815">
        <v>1996</v>
      </c>
    </row>
    <row r="13464" spans="1:5">
      <c r="A13464" s="816">
        <f t="shared" si="876"/>
        <v>35376</v>
      </c>
      <c r="B13464" s="815">
        <f t="shared" si="873"/>
        <v>312</v>
      </c>
      <c r="C13464" s="815">
        <f t="shared" si="874"/>
        <v>55</v>
      </c>
      <c r="D13464" s="815">
        <f t="shared" si="875"/>
        <v>56</v>
      </c>
      <c r="E13464" s="815">
        <v>1996</v>
      </c>
    </row>
    <row r="13465" spans="1:5">
      <c r="A13465" s="816">
        <f t="shared" si="876"/>
        <v>35377</v>
      </c>
      <c r="B13465" s="815">
        <f t="shared" si="873"/>
        <v>313</v>
      </c>
      <c r="C13465" s="815">
        <f t="shared" si="874"/>
        <v>54</v>
      </c>
      <c r="D13465" s="815">
        <f t="shared" si="875"/>
        <v>55</v>
      </c>
      <c r="E13465" s="815">
        <v>1996</v>
      </c>
    </row>
    <row r="13466" spans="1:5">
      <c r="A13466" s="816">
        <f t="shared" si="876"/>
        <v>35378</v>
      </c>
      <c r="B13466" s="815">
        <f t="shared" si="873"/>
        <v>314</v>
      </c>
      <c r="C13466" s="815">
        <f t="shared" si="874"/>
        <v>53</v>
      </c>
      <c r="D13466" s="815">
        <f t="shared" si="875"/>
        <v>54</v>
      </c>
      <c r="E13466" s="815">
        <v>1996</v>
      </c>
    </row>
    <row r="13467" spans="1:5">
      <c r="A13467" s="816">
        <f t="shared" si="876"/>
        <v>35379</v>
      </c>
      <c r="B13467" s="815">
        <f t="shared" si="873"/>
        <v>315</v>
      </c>
      <c r="C13467" s="815">
        <f t="shared" si="874"/>
        <v>52</v>
      </c>
      <c r="D13467" s="815">
        <f t="shared" si="875"/>
        <v>53</v>
      </c>
      <c r="E13467" s="815">
        <v>1996</v>
      </c>
    </row>
    <row r="13468" spans="1:5">
      <c r="A13468" s="816">
        <f t="shared" si="876"/>
        <v>35380</v>
      </c>
      <c r="B13468" s="815">
        <f t="shared" si="873"/>
        <v>316</v>
      </c>
      <c r="C13468" s="815">
        <f t="shared" si="874"/>
        <v>51</v>
      </c>
      <c r="D13468" s="815">
        <f t="shared" si="875"/>
        <v>52</v>
      </c>
      <c r="E13468" s="815">
        <v>1996</v>
      </c>
    </row>
    <row r="13469" spans="1:5">
      <c r="A13469" s="816">
        <f t="shared" si="876"/>
        <v>35381</v>
      </c>
      <c r="B13469" s="815">
        <f t="shared" si="873"/>
        <v>317</v>
      </c>
      <c r="C13469" s="815">
        <f t="shared" si="874"/>
        <v>50</v>
      </c>
      <c r="D13469" s="815">
        <f t="shared" si="875"/>
        <v>51</v>
      </c>
      <c r="E13469" s="815">
        <v>1996</v>
      </c>
    </row>
    <row r="13470" spans="1:5">
      <c r="A13470" s="816">
        <f t="shared" si="876"/>
        <v>35382</v>
      </c>
      <c r="B13470" s="815">
        <f t="shared" si="873"/>
        <v>318</v>
      </c>
      <c r="C13470" s="815">
        <f t="shared" si="874"/>
        <v>49</v>
      </c>
      <c r="D13470" s="815">
        <f t="shared" si="875"/>
        <v>50</v>
      </c>
      <c r="E13470" s="815">
        <v>1996</v>
      </c>
    </row>
    <row r="13471" spans="1:5">
      <c r="A13471" s="816">
        <f t="shared" si="876"/>
        <v>35383</v>
      </c>
      <c r="B13471" s="815">
        <f t="shared" si="873"/>
        <v>319</v>
      </c>
      <c r="C13471" s="815">
        <f t="shared" si="874"/>
        <v>48</v>
      </c>
      <c r="D13471" s="815">
        <f t="shared" si="875"/>
        <v>49</v>
      </c>
      <c r="E13471" s="815">
        <v>1996</v>
      </c>
    </row>
    <row r="13472" spans="1:5">
      <c r="A13472" s="816">
        <f t="shared" si="876"/>
        <v>35384</v>
      </c>
      <c r="B13472" s="815">
        <f t="shared" si="873"/>
        <v>320</v>
      </c>
      <c r="C13472" s="815">
        <f t="shared" si="874"/>
        <v>47</v>
      </c>
      <c r="D13472" s="815">
        <f t="shared" si="875"/>
        <v>48</v>
      </c>
      <c r="E13472" s="815">
        <v>1996</v>
      </c>
    </row>
    <row r="13473" spans="1:5">
      <c r="A13473" s="816">
        <f t="shared" si="876"/>
        <v>35385</v>
      </c>
      <c r="B13473" s="815">
        <f t="shared" si="873"/>
        <v>321</v>
      </c>
      <c r="C13473" s="815">
        <f t="shared" si="874"/>
        <v>46</v>
      </c>
      <c r="D13473" s="815">
        <f t="shared" si="875"/>
        <v>47</v>
      </c>
      <c r="E13473" s="815">
        <v>1996</v>
      </c>
    </row>
    <row r="13474" spans="1:5">
      <c r="A13474" s="816">
        <f t="shared" si="876"/>
        <v>35386</v>
      </c>
      <c r="B13474" s="815">
        <f t="shared" si="873"/>
        <v>322</v>
      </c>
      <c r="C13474" s="815">
        <f t="shared" si="874"/>
        <v>45</v>
      </c>
      <c r="D13474" s="815">
        <f t="shared" si="875"/>
        <v>46</v>
      </c>
      <c r="E13474" s="815">
        <v>1996</v>
      </c>
    </row>
    <row r="13475" spans="1:5">
      <c r="A13475" s="816">
        <f t="shared" si="876"/>
        <v>35387</v>
      </c>
      <c r="B13475" s="815">
        <f t="shared" ref="B13475:B13518" si="877">B13474+1</f>
        <v>323</v>
      </c>
      <c r="C13475" s="815">
        <f t="shared" ref="C13475:C13518" si="878">C13474-1</f>
        <v>44</v>
      </c>
      <c r="D13475" s="815">
        <f t="shared" ref="D13475:D13519" si="879">D13474-1</f>
        <v>45</v>
      </c>
      <c r="E13475" s="815">
        <v>1996</v>
      </c>
    </row>
    <row r="13476" spans="1:5">
      <c r="A13476" s="816">
        <f t="shared" si="876"/>
        <v>35388</v>
      </c>
      <c r="B13476" s="815">
        <f t="shared" si="877"/>
        <v>324</v>
      </c>
      <c r="C13476" s="815">
        <f t="shared" si="878"/>
        <v>43</v>
      </c>
      <c r="D13476" s="815">
        <f t="shared" si="879"/>
        <v>44</v>
      </c>
      <c r="E13476" s="815">
        <v>1996</v>
      </c>
    </row>
    <row r="13477" spans="1:5">
      <c r="A13477" s="816">
        <f t="shared" si="876"/>
        <v>35389</v>
      </c>
      <c r="B13477" s="815">
        <f t="shared" si="877"/>
        <v>325</v>
      </c>
      <c r="C13477" s="815">
        <f t="shared" si="878"/>
        <v>42</v>
      </c>
      <c r="D13477" s="815">
        <f t="shared" si="879"/>
        <v>43</v>
      </c>
      <c r="E13477" s="815">
        <v>1996</v>
      </c>
    </row>
    <row r="13478" spans="1:5">
      <c r="A13478" s="816">
        <f t="shared" si="876"/>
        <v>35390</v>
      </c>
      <c r="B13478" s="815">
        <f t="shared" si="877"/>
        <v>326</v>
      </c>
      <c r="C13478" s="815">
        <f t="shared" si="878"/>
        <v>41</v>
      </c>
      <c r="D13478" s="815">
        <f t="shared" si="879"/>
        <v>42</v>
      </c>
      <c r="E13478" s="815">
        <v>1996</v>
      </c>
    </row>
    <row r="13479" spans="1:5">
      <c r="A13479" s="816">
        <f t="shared" si="876"/>
        <v>35391</v>
      </c>
      <c r="B13479" s="815">
        <f t="shared" si="877"/>
        <v>327</v>
      </c>
      <c r="C13479" s="815">
        <f t="shared" si="878"/>
        <v>40</v>
      </c>
      <c r="D13479" s="815">
        <f t="shared" si="879"/>
        <v>41</v>
      </c>
      <c r="E13479" s="815">
        <v>1996</v>
      </c>
    </row>
    <row r="13480" spans="1:5">
      <c r="A13480" s="816">
        <f t="shared" si="876"/>
        <v>35392</v>
      </c>
      <c r="B13480" s="815">
        <f t="shared" si="877"/>
        <v>328</v>
      </c>
      <c r="C13480" s="815">
        <f t="shared" si="878"/>
        <v>39</v>
      </c>
      <c r="D13480" s="815">
        <f t="shared" si="879"/>
        <v>40</v>
      </c>
      <c r="E13480" s="815">
        <v>1996</v>
      </c>
    </row>
    <row r="13481" spans="1:5">
      <c r="A13481" s="816">
        <f t="shared" si="876"/>
        <v>35393</v>
      </c>
      <c r="B13481" s="815">
        <f t="shared" si="877"/>
        <v>329</v>
      </c>
      <c r="C13481" s="815">
        <f t="shared" si="878"/>
        <v>38</v>
      </c>
      <c r="D13481" s="815">
        <f t="shared" si="879"/>
        <v>39</v>
      </c>
      <c r="E13481" s="815">
        <v>1996</v>
      </c>
    </row>
    <row r="13482" spans="1:5">
      <c r="A13482" s="816">
        <f t="shared" si="876"/>
        <v>35394</v>
      </c>
      <c r="B13482" s="815">
        <f t="shared" si="877"/>
        <v>330</v>
      </c>
      <c r="C13482" s="815">
        <f t="shared" si="878"/>
        <v>37</v>
      </c>
      <c r="D13482" s="815">
        <f t="shared" si="879"/>
        <v>38</v>
      </c>
      <c r="E13482" s="815">
        <v>1996</v>
      </c>
    </row>
    <row r="13483" spans="1:5">
      <c r="A13483" s="816">
        <f t="shared" si="876"/>
        <v>35395</v>
      </c>
      <c r="B13483" s="815">
        <f t="shared" si="877"/>
        <v>331</v>
      </c>
      <c r="C13483" s="815">
        <f t="shared" si="878"/>
        <v>36</v>
      </c>
      <c r="D13483" s="815">
        <f t="shared" si="879"/>
        <v>37</v>
      </c>
      <c r="E13483" s="815">
        <v>1996</v>
      </c>
    </row>
    <row r="13484" spans="1:5">
      <c r="A13484" s="816">
        <f t="shared" si="876"/>
        <v>35396</v>
      </c>
      <c r="B13484" s="815">
        <f t="shared" si="877"/>
        <v>332</v>
      </c>
      <c r="C13484" s="815">
        <f t="shared" si="878"/>
        <v>35</v>
      </c>
      <c r="D13484" s="815">
        <f t="shared" si="879"/>
        <v>36</v>
      </c>
      <c r="E13484" s="815">
        <v>1996</v>
      </c>
    </row>
    <row r="13485" spans="1:5">
      <c r="A13485" s="816">
        <f t="shared" si="876"/>
        <v>35397</v>
      </c>
      <c r="B13485" s="815">
        <f t="shared" si="877"/>
        <v>333</v>
      </c>
      <c r="C13485" s="815">
        <f t="shared" si="878"/>
        <v>34</v>
      </c>
      <c r="D13485" s="815">
        <f t="shared" si="879"/>
        <v>35</v>
      </c>
      <c r="E13485" s="815">
        <v>1996</v>
      </c>
    </row>
    <row r="13486" spans="1:5">
      <c r="A13486" s="816">
        <f t="shared" si="876"/>
        <v>35398</v>
      </c>
      <c r="B13486" s="815">
        <f t="shared" si="877"/>
        <v>334</v>
      </c>
      <c r="C13486" s="815">
        <f t="shared" si="878"/>
        <v>33</v>
      </c>
      <c r="D13486" s="815">
        <f t="shared" si="879"/>
        <v>34</v>
      </c>
      <c r="E13486" s="815">
        <v>1996</v>
      </c>
    </row>
    <row r="13487" spans="1:5">
      <c r="A13487" s="816">
        <f t="shared" si="876"/>
        <v>35399</v>
      </c>
      <c r="B13487" s="815">
        <f t="shared" si="877"/>
        <v>335</v>
      </c>
      <c r="C13487" s="815">
        <f t="shared" si="878"/>
        <v>32</v>
      </c>
      <c r="D13487" s="815">
        <f t="shared" si="879"/>
        <v>33</v>
      </c>
      <c r="E13487" s="815">
        <v>1996</v>
      </c>
    </row>
    <row r="13488" spans="1:5">
      <c r="A13488" s="816">
        <f t="shared" si="876"/>
        <v>35400</v>
      </c>
      <c r="B13488" s="815">
        <f t="shared" si="877"/>
        <v>336</v>
      </c>
      <c r="C13488" s="815">
        <f t="shared" si="878"/>
        <v>31</v>
      </c>
      <c r="D13488" s="815">
        <f t="shared" si="879"/>
        <v>32</v>
      </c>
      <c r="E13488" s="815">
        <v>1996</v>
      </c>
    </row>
    <row r="13489" spans="1:5">
      <c r="A13489" s="816">
        <f t="shared" si="876"/>
        <v>35401</v>
      </c>
      <c r="B13489" s="815">
        <f t="shared" si="877"/>
        <v>337</v>
      </c>
      <c r="C13489" s="815">
        <f t="shared" si="878"/>
        <v>30</v>
      </c>
      <c r="D13489" s="815">
        <f t="shared" si="879"/>
        <v>31</v>
      </c>
      <c r="E13489" s="815">
        <v>1996</v>
      </c>
    </row>
    <row r="13490" spans="1:5">
      <c r="A13490" s="816">
        <f t="shared" si="876"/>
        <v>35402</v>
      </c>
      <c r="B13490" s="815">
        <f t="shared" si="877"/>
        <v>338</v>
      </c>
      <c r="C13490" s="815">
        <f t="shared" si="878"/>
        <v>29</v>
      </c>
      <c r="D13490" s="815">
        <f t="shared" si="879"/>
        <v>30</v>
      </c>
      <c r="E13490" s="815">
        <v>1996</v>
      </c>
    </row>
    <row r="13491" spans="1:5">
      <c r="A13491" s="816">
        <f t="shared" ref="A13491:A13554" si="880">A13490+1</f>
        <v>35403</v>
      </c>
      <c r="B13491" s="815">
        <f t="shared" si="877"/>
        <v>339</v>
      </c>
      <c r="C13491" s="815">
        <f t="shared" si="878"/>
        <v>28</v>
      </c>
      <c r="D13491" s="815">
        <f t="shared" si="879"/>
        <v>29</v>
      </c>
      <c r="E13491" s="815">
        <v>1996</v>
      </c>
    </row>
    <row r="13492" spans="1:5">
      <c r="A13492" s="816">
        <f t="shared" si="880"/>
        <v>35404</v>
      </c>
      <c r="B13492" s="815">
        <f t="shared" si="877"/>
        <v>340</v>
      </c>
      <c r="C13492" s="815">
        <f t="shared" si="878"/>
        <v>27</v>
      </c>
      <c r="D13492" s="815">
        <f t="shared" si="879"/>
        <v>28</v>
      </c>
      <c r="E13492" s="815">
        <v>1996</v>
      </c>
    </row>
    <row r="13493" spans="1:5">
      <c r="A13493" s="816">
        <f t="shared" si="880"/>
        <v>35405</v>
      </c>
      <c r="B13493" s="815">
        <f t="shared" si="877"/>
        <v>341</v>
      </c>
      <c r="C13493" s="815">
        <f t="shared" si="878"/>
        <v>26</v>
      </c>
      <c r="D13493" s="815">
        <f t="shared" si="879"/>
        <v>27</v>
      </c>
      <c r="E13493" s="815">
        <v>1996</v>
      </c>
    </row>
    <row r="13494" spans="1:5">
      <c r="A13494" s="816">
        <f t="shared" si="880"/>
        <v>35406</v>
      </c>
      <c r="B13494" s="815">
        <f t="shared" si="877"/>
        <v>342</v>
      </c>
      <c r="C13494" s="815">
        <f t="shared" si="878"/>
        <v>25</v>
      </c>
      <c r="D13494" s="815">
        <f t="shared" si="879"/>
        <v>26</v>
      </c>
      <c r="E13494" s="815">
        <v>1996</v>
      </c>
    </row>
    <row r="13495" spans="1:5">
      <c r="A13495" s="816">
        <f t="shared" si="880"/>
        <v>35407</v>
      </c>
      <c r="B13495" s="815">
        <f t="shared" si="877"/>
        <v>343</v>
      </c>
      <c r="C13495" s="815">
        <f t="shared" si="878"/>
        <v>24</v>
      </c>
      <c r="D13495" s="815">
        <f t="shared" si="879"/>
        <v>25</v>
      </c>
      <c r="E13495" s="815">
        <v>1996</v>
      </c>
    </row>
    <row r="13496" spans="1:5">
      <c r="A13496" s="816">
        <f t="shared" si="880"/>
        <v>35408</v>
      </c>
      <c r="B13496" s="815">
        <f t="shared" si="877"/>
        <v>344</v>
      </c>
      <c r="C13496" s="815">
        <f t="shared" si="878"/>
        <v>23</v>
      </c>
      <c r="D13496" s="815">
        <f t="shared" si="879"/>
        <v>24</v>
      </c>
      <c r="E13496" s="815">
        <v>1996</v>
      </c>
    </row>
    <row r="13497" spans="1:5">
      <c r="A13497" s="816">
        <f t="shared" si="880"/>
        <v>35409</v>
      </c>
      <c r="B13497" s="815">
        <f t="shared" si="877"/>
        <v>345</v>
      </c>
      <c r="C13497" s="815">
        <f t="shared" si="878"/>
        <v>22</v>
      </c>
      <c r="D13497" s="815">
        <f t="shared" si="879"/>
        <v>23</v>
      </c>
      <c r="E13497" s="815">
        <v>1996</v>
      </c>
    </row>
    <row r="13498" spans="1:5">
      <c r="A13498" s="816">
        <f t="shared" si="880"/>
        <v>35410</v>
      </c>
      <c r="B13498" s="815">
        <f t="shared" si="877"/>
        <v>346</v>
      </c>
      <c r="C13498" s="815">
        <f t="shared" si="878"/>
        <v>21</v>
      </c>
      <c r="D13498" s="815">
        <f t="shared" si="879"/>
        <v>22</v>
      </c>
      <c r="E13498" s="815">
        <v>1996</v>
      </c>
    </row>
    <row r="13499" spans="1:5">
      <c r="A13499" s="816">
        <f t="shared" si="880"/>
        <v>35411</v>
      </c>
      <c r="B13499" s="815">
        <f t="shared" si="877"/>
        <v>347</v>
      </c>
      <c r="C13499" s="815">
        <f t="shared" si="878"/>
        <v>20</v>
      </c>
      <c r="D13499" s="815">
        <f t="shared" si="879"/>
        <v>21</v>
      </c>
      <c r="E13499" s="815">
        <v>1996</v>
      </c>
    </row>
    <row r="13500" spans="1:5">
      <c r="A13500" s="816">
        <f t="shared" si="880"/>
        <v>35412</v>
      </c>
      <c r="B13500" s="815">
        <f t="shared" si="877"/>
        <v>348</v>
      </c>
      <c r="C13500" s="815">
        <f t="shared" si="878"/>
        <v>19</v>
      </c>
      <c r="D13500" s="815">
        <f t="shared" si="879"/>
        <v>20</v>
      </c>
      <c r="E13500" s="815">
        <v>1996</v>
      </c>
    </row>
    <row r="13501" spans="1:5">
      <c r="A13501" s="816">
        <f t="shared" si="880"/>
        <v>35413</v>
      </c>
      <c r="B13501" s="815">
        <f t="shared" si="877"/>
        <v>349</v>
      </c>
      <c r="C13501" s="815">
        <f t="shared" si="878"/>
        <v>18</v>
      </c>
      <c r="D13501" s="815">
        <f t="shared" si="879"/>
        <v>19</v>
      </c>
      <c r="E13501" s="815">
        <v>1996</v>
      </c>
    </row>
    <row r="13502" spans="1:5">
      <c r="A13502" s="816">
        <f t="shared" si="880"/>
        <v>35414</v>
      </c>
      <c r="B13502" s="815">
        <f t="shared" si="877"/>
        <v>350</v>
      </c>
      <c r="C13502" s="815">
        <f t="shared" si="878"/>
        <v>17</v>
      </c>
      <c r="D13502" s="815">
        <f t="shared" si="879"/>
        <v>18</v>
      </c>
      <c r="E13502" s="815">
        <v>1996</v>
      </c>
    </row>
    <row r="13503" spans="1:5">
      <c r="A13503" s="816">
        <f t="shared" si="880"/>
        <v>35415</v>
      </c>
      <c r="B13503" s="815">
        <f t="shared" si="877"/>
        <v>351</v>
      </c>
      <c r="C13503" s="815">
        <f t="shared" si="878"/>
        <v>16</v>
      </c>
      <c r="D13503" s="815">
        <f t="shared" si="879"/>
        <v>17</v>
      </c>
      <c r="E13503" s="815">
        <v>1996</v>
      </c>
    </row>
    <row r="13504" spans="1:5">
      <c r="A13504" s="816">
        <f t="shared" si="880"/>
        <v>35416</v>
      </c>
      <c r="B13504" s="815">
        <f t="shared" si="877"/>
        <v>352</v>
      </c>
      <c r="C13504" s="815">
        <f t="shared" si="878"/>
        <v>15</v>
      </c>
      <c r="D13504" s="815">
        <f t="shared" si="879"/>
        <v>16</v>
      </c>
      <c r="E13504" s="815">
        <v>1996</v>
      </c>
    </row>
    <row r="13505" spans="1:5">
      <c r="A13505" s="816">
        <f t="shared" si="880"/>
        <v>35417</v>
      </c>
      <c r="B13505" s="815">
        <f t="shared" si="877"/>
        <v>353</v>
      </c>
      <c r="C13505" s="815">
        <f t="shared" si="878"/>
        <v>14</v>
      </c>
      <c r="D13505" s="815">
        <f t="shared" si="879"/>
        <v>15</v>
      </c>
      <c r="E13505" s="815">
        <v>1996</v>
      </c>
    </row>
    <row r="13506" spans="1:5">
      <c r="A13506" s="816">
        <f t="shared" si="880"/>
        <v>35418</v>
      </c>
      <c r="B13506" s="815">
        <f t="shared" si="877"/>
        <v>354</v>
      </c>
      <c r="C13506" s="815">
        <f t="shared" si="878"/>
        <v>13</v>
      </c>
      <c r="D13506" s="815">
        <f t="shared" si="879"/>
        <v>14</v>
      </c>
      <c r="E13506" s="815">
        <v>1996</v>
      </c>
    </row>
    <row r="13507" spans="1:5">
      <c r="A13507" s="816">
        <f t="shared" si="880"/>
        <v>35419</v>
      </c>
      <c r="B13507" s="815">
        <f t="shared" si="877"/>
        <v>355</v>
      </c>
      <c r="C13507" s="815">
        <f t="shared" si="878"/>
        <v>12</v>
      </c>
      <c r="D13507" s="815">
        <f t="shared" si="879"/>
        <v>13</v>
      </c>
      <c r="E13507" s="815">
        <v>1996</v>
      </c>
    </row>
    <row r="13508" spans="1:5">
      <c r="A13508" s="816">
        <f t="shared" si="880"/>
        <v>35420</v>
      </c>
      <c r="B13508" s="815">
        <f t="shared" si="877"/>
        <v>356</v>
      </c>
      <c r="C13508" s="815">
        <f t="shared" si="878"/>
        <v>11</v>
      </c>
      <c r="D13508" s="815">
        <f t="shared" si="879"/>
        <v>12</v>
      </c>
      <c r="E13508" s="815">
        <v>1996</v>
      </c>
    </row>
    <row r="13509" spans="1:5">
      <c r="A13509" s="816">
        <f t="shared" si="880"/>
        <v>35421</v>
      </c>
      <c r="B13509" s="815">
        <f t="shared" si="877"/>
        <v>357</v>
      </c>
      <c r="C13509" s="815">
        <f t="shared" si="878"/>
        <v>10</v>
      </c>
      <c r="D13509" s="815">
        <f t="shared" si="879"/>
        <v>11</v>
      </c>
      <c r="E13509" s="815">
        <v>1996</v>
      </c>
    </row>
    <row r="13510" spans="1:5">
      <c r="A13510" s="816">
        <f t="shared" si="880"/>
        <v>35422</v>
      </c>
      <c r="B13510" s="815">
        <f t="shared" si="877"/>
        <v>358</v>
      </c>
      <c r="C13510" s="815">
        <f t="shared" si="878"/>
        <v>9</v>
      </c>
      <c r="D13510" s="815">
        <f t="shared" si="879"/>
        <v>10</v>
      </c>
      <c r="E13510" s="815">
        <v>1996</v>
      </c>
    </row>
    <row r="13511" spans="1:5">
      <c r="A13511" s="816">
        <f t="shared" si="880"/>
        <v>35423</v>
      </c>
      <c r="B13511" s="815">
        <f t="shared" si="877"/>
        <v>359</v>
      </c>
      <c r="C13511" s="815">
        <f t="shared" si="878"/>
        <v>8</v>
      </c>
      <c r="D13511" s="815">
        <f t="shared" si="879"/>
        <v>9</v>
      </c>
      <c r="E13511" s="815">
        <v>1996</v>
      </c>
    </row>
    <row r="13512" spans="1:5">
      <c r="A13512" s="816">
        <f t="shared" si="880"/>
        <v>35424</v>
      </c>
      <c r="B13512" s="815">
        <f t="shared" si="877"/>
        <v>360</v>
      </c>
      <c r="C13512" s="815">
        <f t="shared" si="878"/>
        <v>7</v>
      </c>
      <c r="D13512" s="815">
        <f t="shared" si="879"/>
        <v>8</v>
      </c>
      <c r="E13512" s="815">
        <v>1996</v>
      </c>
    </row>
    <row r="13513" spans="1:5">
      <c r="A13513" s="816">
        <f t="shared" si="880"/>
        <v>35425</v>
      </c>
      <c r="B13513" s="815">
        <f t="shared" si="877"/>
        <v>361</v>
      </c>
      <c r="C13513" s="815">
        <f t="shared" si="878"/>
        <v>6</v>
      </c>
      <c r="D13513" s="815">
        <f t="shared" si="879"/>
        <v>7</v>
      </c>
      <c r="E13513" s="815">
        <v>1996</v>
      </c>
    </row>
    <row r="13514" spans="1:5">
      <c r="A13514" s="816">
        <f t="shared" si="880"/>
        <v>35426</v>
      </c>
      <c r="B13514" s="815">
        <f t="shared" si="877"/>
        <v>362</v>
      </c>
      <c r="C13514" s="815">
        <f t="shared" si="878"/>
        <v>5</v>
      </c>
      <c r="D13514" s="815">
        <f t="shared" si="879"/>
        <v>6</v>
      </c>
      <c r="E13514" s="815">
        <v>1996</v>
      </c>
    </row>
    <row r="13515" spans="1:5">
      <c r="A13515" s="816">
        <f t="shared" si="880"/>
        <v>35427</v>
      </c>
      <c r="B13515" s="815">
        <f t="shared" si="877"/>
        <v>363</v>
      </c>
      <c r="C13515" s="815">
        <f t="shared" si="878"/>
        <v>4</v>
      </c>
      <c r="D13515" s="815">
        <f t="shared" si="879"/>
        <v>5</v>
      </c>
      <c r="E13515" s="815">
        <v>1996</v>
      </c>
    </row>
    <row r="13516" spans="1:5">
      <c r="A13516" s="816">
        <f t="shared" si="880"/>
        <v>35428</v>
      </c>
      <c r="B13516" s="815">
        <f t="shared" si="877"/>
        <v>364</v>
      </c>
      <c r="C13516" s="815">
        <f t="shared" si="878"/>
        <v>3</v>
      </c>
      <c r="D13516" s="815">
        <f t="shared" si="879"/>
        <v>4</v>
      </c>
      <c r="E13516" s="815">
        <v>1996</v>
      </c>
    </row>
    <row r="13517" spans="1:5">
      <c r="A13517" s="816">
        <f t="shared" si="880"/>
        <v>35429</v>
      </c>
      <c r="B13517" s="815">
        <f t="shared" si="877"/>
        <v>365</v>
      </c>
      <c r="C13517" s="815">
        <f t="shared" si="878"/>
        <v>2</v>
      </c>
      <c r="D13517" s="815">
        <f t="shared" si="879"/>
        <v>3</v>
      </c>
      <c r="E13517" s="815">
        <v>1996</v>
      </c>
    </row>
    <row r="13518" spans="1:5">
      <c r="A13518" s="816">
        <f t="shared" si="880"/>
        <v>35430</v>
      </c>
      <c r="B13518" s="815">
        <f t="shared" si="877"/>
        <v>366</v>
      </c>
      <c r="C13518" s="815">
        <f t="shared" si="878"/>
        <v>1</v>
      </c>
      <c r="D13518" s="815">
        <f t="shared" si="879"/>
        <v>2</v>
      </c>
      <c r="E13518" s="815">
        <v>1996</v>
      </c>
    </row>
    <row r="13519" spans="1:5">
      <c r="A13519" s="816">
        <f t="shared" si="880"/>
        <v>35431</v>
      </c>
      <c r="B13519" s="815">
        <v>1</v>
      </c>
      <c r="C13519" s="815">
        <v>365</v>
      </c>
      <c r="D13519" s="815">
        <f t="shared" si="879"/>
        <v>1</v>
      </c>
      <c r="E13519" s="815">
        <v>1997</v>
      </c>
    </row>
    <row r="13520" spans="1:5">
      <c r="A13520" s="816">
        <f t="shared" si="880"/>
        <v>35432</v>
      </c>
      <c r="B13520" s="815">
        <f>B13519+1</f>
        <v>2</v>
      </c>
      <c r="C13520" s="815">
        <f>C13519-1</f>
        <v>364</v>
      </c>
      <c r="D13520" s="815">
        <v>365</v>
      </c>
      <c r="E13520" s="815">
        <v>1997</v>
      </c>
    </row>
    <row r="13521" spans="1:5">
      <c r="A13521" s="816">
        <f t="shared" si="880"/>
        <v>35433</v>
      </c>
      <c r="B13521" s="815">
        <f t="shared" ref="B13521:B13584" si="881">B13520+1</f>
        <v>3</v>
      </c>
      <c r="C13521" s="815">
        <f t="shared" ref="C13521:C13584" si="882">C13520-1</f>
        <v>363</v>
      </c>
      <c r="D13521" s="815">
        <f t="shared" ref="D13521:D13584" si="883">D13520-1</f>
        <v>364</v>
      </c>
      <c r="E13521" s="815">
        <v>1997</v>
      </c>
    </row>
    <row r="13522" spans="1:5">
      <c r="A13522" s="816">
        <f t="shared" si="880"/>
        <v>35434</v>
      </c>
      <c r="B13522" s="815">
        <f t="shared" si="881"/>
        <v>4</v>
      </c>
      <c r="C13522" s="815">
        <f t="shared" si="882"/>
        <v>362</v>
      </c>
      <c r="D13522" s="815">
        <f t="shared" si="883"/>
        <v>363</v>
      </c>
      <c r="E13522" s="815">
        <v>1997</v>
      </c>
    </row>
    <row r="13523" spans="1:5">
      <c r="A13523" s="816">
        <f t="shared" si="880"/>
        <v>35435</v>
      </c>
      <c r="B13523" s="815">
        <f t="shared" si="881"/>
        <v>5</v>
      </c>
      <c r="C13523" s="815">
        <f t="shared" si="882"/>
        <v>361</v>
      </c>
      <c r="D13523" s="815">
        <f t="shared" si="883"/>
        <v>362</v>
      </c>
      <c r="E13523" s="815">
        <v>1997</v>
      </c>
    </row>
    <row r="13524" spans="1:5">
      <c r="A13524" s="816">
        <f t="shared" si="880"/>
        <v>35436</v>
      </c>
      <c r="B13524" s="815">
        <f t="shared" si="881"/>
        <v>6</v>
      </c>
      <c r="C13524" s="815">
        <f t="shared" si="882"/>
        <v>360</v>
      </c>
      <c r="D13524" s="815">
        <f t="shared" si="883"/>
        <v>361</v>
      </c>
      <c r="E13524" s="815">
        <v>1997</v>
      </c>
    </row>
    <row r="13525" spans="1:5">
      <c r="A13525" s="816">
        <f t="shared" si="880"/>
        <v>35437</v>
      </c>
      <c r="B13525" s="815">
        <f t="shared" si="881"/>
        <v>7</v>
      </c>
      <c r="C13525" s="815">
        <f t="shared" si="882"/>
        <v>359</v>
      </c>
      <c r="D13525" s="815">
        <f t="shared" si="883"/>
        <v>360</v>
      </c>
      <c r="E13525" s="815">
        <v>1997</v>
      </c>
    </row>
    <row r="13526" spans="1:5">
      <c r="A13526" s="816">
        <f t="shared" si="880"/>
        <v>35438</v>
      </c>
      <c r="B13526" s="815">
        <f t="shared" si="881"/>
        <v>8</v>
      </c>
      <c r="C13526" s="815">
        <f t="shared" si="882"/>
        <v>358</v>
      </c>
      <c r="D13526" s="815">
        <f t="shared" si="883"/>
        <v>359</v>
      </c>
      <c r="E13526" s="815">
        <v>1997</v>
      </c>
    </row>
    <row r="13527" spans="1:5">
      <c r="A13527" s="816">
        <f t="shared" si="880"/>
        <v>35439</v>
      </c>
      <c r="B13527" s="815">
        <f t="shared" si="881"/>
        <v>9</v>
      </c>
      <c r="C13527" s="815">
        <f t="shared" si="882"/>
        <v>357</v>
      </c>
      <c r="D13527" s="815">
        <f t="shared" si="883"/>
        <v>358</v>
      </c>
      <c r="E13527" s="815">
        <v>1997</v>
      </c>
    </row>
    <row r="13528" spans="1:5">
      <c r="A13528" s="816">
        <f t="shared" si="880"/>
        <v>35440</v>
      </c>
      <c r="B13528" s="815">
        <f t="shared" si="881"/>
        <v>10</v>
      </c>
      <c r="C13528" s="815">
        <f t="shared" si="882"/>
        <v>356</v>
      </c>
      <c r="D13528" s="815">
        <f t="shared" si="883"/>
        <v>357</v>
      </c>
      <c r="E13528" s="815">
        <v>1997</v>
      </c>
    </row>
    <row r="13529" spans="1:5">
      <c r="A13529" s="816">
        <f t="shared" si="880"/>
        <v>35441</v>
      </c>
      <c r="B13529" s="815">
        <f t="shared" si="881"/>
        <v>11</v>
      </c>
      <c r="C13529" s="815">
        <f t="shared" si="882"/>
        <v>355</v>
      </c>
      <c r="D13529" s="815">
        <f t="shared" si="883"/>
        <v>356</v>
      </c>
      <c r="E13529" s="815">
        <v>1997</v>
      </c>
    </row>
    <row r="13530" spans="1:5">
      <c r="A13530" s="816">
        <f t="shared" si="880"/>
        <v>35442</v>
      </c>
      <c r="B13530" s="815">
        <f t="shared" si="881"/>
        <v>12</v>
      </c>
      <c r="C13530" s="815">
        <f t="shared" si="882"/>
        <v>354</v>
      </c>
      <c r="D13530" s="815">
        <f t="shared" si="883"/>
        <v>355</v>
      </c>
      <c r="E13530" s="815">
        <v>1997</v>
      </c>
    </row>
    <row r="13531" spans="1:5">
      <c r="A13531" s="816">
        <f t="shared" si="880"/>
        <v>35443</v>
      </c>
      <c r="B13531" s="815">
        <f t="shared" si="881"/>
        <v>13</v>
      </c>
      <c r="C13531" s="815">
        <f t="shared" si="882"/>
        <v>353</v>
      </c>
      <c r="D13531" s="815">
        <f t="shared" si="883"/>
        <v>354</v>
      </c>
      <c r="E13531" s="815">
        <v>1997</v>
      </c>
    </row>
    <row r="13532" spans="1:5">
      <c r="A13532" s="816">
        <f t="shared" si="880"/>
        <v>35444</v>
      </c>
      <c r="B13532" s="815">
        <f t="shared" si="881"/>
        <v>14</v>
      </c>
      <c r="C13532" s="815">
        <f t="shared" si="882"/>
        <v>352</v>
      </c>
      <c r="D13532" s="815">
        <f t="shared" si="883"/>
        <v>353</v>
      </c>
      <c r="E13532" s="815">
        <v>1997</v>
      </c>
    </row>
    <row r="13533" spans="1:5">
      <c r="A13533" s="816">
        <f t="shared" si="880"/>
        <v>35445</v>
      </c>
      <c r="B13533" s="815">
        <f t="shared" si="881"/>
        <v>15</v>
      </c>
      <c r="C13533" s="815">
        <f t="shared" si="882"/>
        <v>351</v>
      </c>
      <c r="D13533" s="815">
        <f t="shared" si="883"/>
        <v>352</v>
      </c>
      <c r="E13533" s="815">
        <v>1997</v>
      </c>
    </row>
    <row r="13534" spans="1:5">
      <c r="A13534" s="816">
        <f t="shared" si="880"/>
        <v>35446</v>
      </c>
      <c r="B13534" s="815">
        <f t="shared" si="881"/>
        <v>16</v>
      </c>
      <c r="C13534" s="815">
        <f t="shared" si="882"/>
        <v>350</v>
      </c>
      <c r="D13534" s="815">
        <f t="shared" si="883"/>
        <v>351</v>
      </c>
      <c r="E13534" s="815">
        <v>1997</v>
      </c>
    </row>
    <row r="13535" spans="1:5">
      <c r="A13535" s="816">
        <f t="shared" si="880"/>
        <v>35447</v>
      </c>
      <c r="B13535" s="815">
        <f t="shared" si="881"/>
        <v>17</v>
      </c>
      <c r="C13535" s="815">
        <f t="shared" si="882"/>
        <v>349</v>
      </c>
      <c r="D13535" s="815">
        <f t="shared" si="883"/>
        <v>350</v>
      </c>
      <c r="E13535" s="815">
        <v>1997</v>
      </c>
    </row>
    <row r="13536" spans="1:5">
      <c r="A13536" s="816">
        <f t="shared" si="880"/>
        <v>35448</v>
      </c>
      <c r="B13536" s="815">
        <f t="shared" si="881"/>
        <v>18</v>
      </c>
      <c r="C13536" s="815">
        <f t="shared" si="882"/>
        <v>348</v>
      </c>
      <c r="D13536" s="815">
        <f t="shared" si="883"/>
        <v>349</v>
      </c>
      <c r="E13536" s="815">
        <v>1997</v>
      </c>
    </row>
    <row r="13537" spans="1:5">
      <c r="A13537" s="816">
        <f t="shared" si="880"/>
        <v>35449</v>
      </c>
      <c r="B13537" s="815">
        <f t="shared" si="881"/>
        <v>19</v>
      </c>
      <c r="C13537" s="815">
        <f t="shared" si="882"/>
        <v>347</v>
      </c>
      <c r="D13537" s="815">
        <f t="shared" si="883"/>
        <v>348</v>
      </c>
      <c r="E13537" s="815">
        <v>1997</v>
      </c>
    </row>
    <row r="13538" spans="1:5">
      <c r="A13538" s="816">
        <f t="shared" si="880"/>
        <v>35450</v>
      </c>
      <c r="B13538" s="815">
        <f t="shared" si="881"/>
        <v>20</v>
      </c>
      <c r="C13538" s="815">
        <f t="shared" si="882"/>
        <v>346</v>
      </c>
      <c r="D13538" s="815">
        <f t="shared" si="883"/>
        <v>347</v>
      </c>
      <c r="E13538" s="815">
        <v>1997</v>
      </c>
    </row>
    <row r="13539" spans="1:5">
      <c r="A13539" s="816">
        <f t="shared" si="880"/>
        <v>35451</v>
      </c>
      <c r="B13539" s="815">
        <f t="shared" si="881"/>
        <v>21</v>
      </c>
      <c r="C13539" s="815">
        <f t="shared" si="882"/>
        <v>345</v>
      </c>
      <c r="D13539" s="815">
        <f t="shared" si="883"/>
        <v>346</v>
      </c>
      <c r="E13539" s="815">
        <v>1997</v>
      </c>
    </row>
    <row r="13540" spans="1:5">
      <c r="A13540" s="816">
        <f t="shared" si="880"/>
        <v>35452</v>
      </c>
      <c r="B13540" s="815">
        <f t="shared" si="881"/>
        <v>22</v>
      </c>
      <c r="C13540" s="815">
        <f t="shared" si="882"/>
        <v>344</v>
      </c>
      <c r="D13540" s="815">
        <f t="shared" si="883"/>
        <v>345</v>
      </c>
      <c r="E13540" s="815">
        <v>1997</v>
      </c>
    </row>
    <row r="13541" spans="1:5">
      <c r="A13541" s="816">
        <f t="shared" si="880"/>
        <v>35453</v>
      </c>
      <c r="B13541" s="815">
        <f t="shared" si="881"/>
        <v>23</v>
      </c>
      <c r="C13541" s="815">
        <f t="shared" si="882"/>
        <v>343</v>
      </c>
      <c r="D13541" s="815">
        <f t="shared" si="883"/>
        <v>344</v>
      </c>
      <c r="E13541" s="815">
        <v>1997</v>
      </c>
    </row>
    <row r="13542" spans="1:5">
      <c r="A13542" s="816">
        <f t="shared" si="880"/>
        <v>35454</v>
      </c>
      <c r="B13542" s="815">
        <f t="shared" si="881"/>
        <v>24</v>
      </c>
      <c r="C13542" s="815">
        <f t="shared" si="882"/>
        <v>342</v>
      </c>
      <c r="D13542" s="815">
        <f t="shared" si="883"/>
        <v>343</v>
      </c>
      <c r="E13542" s="815">
        <v>1997</v>
      </c>
    </row>
    <row r="13543" spans="1:5">
      <c r="A13543" s="816">
        <f t="shared" si="880"/>
        <v>35455</v>
      </c>
      <c r="B13543" s="815">
        <f t="shared" si="881"/>
        <v>25</v>
      </c>
      <c r="C13543" s="815">
        <f t="shared" si="882"/>
        <v>341</v>
      </c>
      <c r="D13543" s="815">
        <f t="shared" si="883"/>
        <v>342</v>
      </c>
      <c r="E13543" s="815">
        <v>1997</v>
      </c>
    </row>
    <row r="13544" spans="1:5">
      <c r="A13544" s="816">
        <f t="shared" si="880"/>
        <v>35456</v>
      </c>
      <c r="B13544" s="815">
        <f t="shared" si="881"/>
        <v>26</v>
      </c>
      <c r="C13544" s="815">
        <f t="shared" si="882"/>
        <v>340</v>
      </c>
      <c r="D13544" s="815">
        <f t="shared" si="883"/>
        <v>341</v>
      </c>
      <c r="E13544" s="815">
        <v>1997</v>
      </c>
    </row>
    <row r="13545" spans="1:5">
      <c r="A13545" s="816">
        <f t="shared" si="880"/>
        <v>35457</v>
      </c>
      <c r="B13545" s="815">
        <f t="shared" si="881"/>
        <v>27</v>
      </c>
      <c r="C13545" s="815">
        <f t="shared" si="882"/>
        <v>339</v>
      </c>
      <c r="D13545" s="815">
        <f t="shared" si="883"/>
        <v>340</v>
      </c>
      <c r="E13545" s="815">
        <v>1997</v>
      </c>
    </row>
    <row r="13546" spans="1:5">
      <c r="A13546" s="816">
        <f t="shared" si="880"/>
        <v>35458</v>
      </c>
      <c r="B13546" s="815">
        <f t="shared" si="881"/>
        <v>28</v>
      </c>
      <c r="C13546" s="815">
        <f t="shared" si="882"/>
        <v>338</v>
      </c>
      <c r="D13546" s="815">
        <f t="shared" si="883"/>
        <v>339</v>
      </c>
      <c r="E13546" s="815">
        <v>1997</v>
      </c>
    </row>
    <row r="13547" spans="1:5">
      <c r="A13547" s="816">
        <f t="shared" si="880"/>
        <v>35459</v>
      </c>
      <c r="B13547" s="815">
        <f t="shared" si="881"/>
        <v>29</v>
      </c>
      <c r="C13547" s="815">
        <f t="shared" si="882"/>
        <v>337</v>
      </c>
      <c r="D13547" s="815">
        <f t="shared" si="883"/>
        <v>338</v>
      </c>
      <c r="E13547" s="815">
        <v>1997</v>
      </c>
    </row>
    <row r="13548" spans="1:5">
      <c r="A13548" s="816">
        <f t="shared" si="880"/>
        <v>35460</v>
      </c>
      <c r="B13548" s="815">
        <f t="shared" si="881"/>
        <v>30</v>
      </c>
      <c r="C13548" s="815">
        <f t="shared" si="882"/>
        <v>336</v>
      </c>
      <c r="D13548" s="815">
        <f t="shared" si="883"/>
        <v>337</v>
      </c>
      <c r="E13548" s="815">
        <v>1997</v>
      </c>
    </row>
    <row r="13549" spans="1:5">
      <c r="A13549" s="816">
        <f t="shared" si="880"/>
        <v>35461</v>
      </c>
      <c r="B13549" s="815">
        <f t="shared" si="881"/>
        <v>31</v>
      </c>
      <c r="C13549" s="815">
        <f t="shared" si="882"/>
        <v>335</v>
      </c>
      <c r="D13549" s="815">
        <f t="shared" si="883"/>
        <v>336</v>
      </c>
      <c r="E13549" s="815">
        <v>1997</v>
      </c>
    </row>
    <row r="13550" spans="1:5">
      <c r="A13550" s="816">
        <f t="shared" si="880"/>
        <v>35462</v>
      </c>
      <c r="B13550" s="815">
        <f t="shared" si="881"/>
        <v>32</v>
      </c>
      <c r="C13550" s="815">
        <f t="shared" si="882"/>
        <v>334</v>
      </c>
      <c r="D13550" s="815">
        <f t="shared" si="883"/>
        <v>335</v>
      </c>
      <c r="E13550" s="815">
        <v>1997</v>
      </c>
    </row>
    <row r="13551" spans="1:5">
      <c r="A13551" s="816">
        <f t="shared" si="880"/>
        <v>35463</v>
      </c>
      <c r="B13551" s="815">
        <f t="shared" si="881"/>
        <v>33</v>
      </c>
      <c r="C13551" s="815">
        <f t="shared" si="882"/>
        <v>333</v>
      </c>
      <c r="D13551" s="815">
        <f t="shared" si="883"/>
        <v>334</v>
      </c>
      <c r="E13551" s="815">
        <v>1997</v>
      </c>
    </row>
    <row r="13552" spans="1:5">
      <c r="A13552" s="816">
        <f t="shared" si="880"/>
        <v>35464</v>
      </c>
      <c r="B13552" s="815">
        <f t="shared" si="881"/>
        <v>34</v>
      </c>
      <c r="C13552" s="815">
        <f t="shared" si="882"/>
        <v>332</v>
      </c>
      <c r="D13552" s="815">
        <f t="shared" si="883"/>
        <v>333</v>
      </c>
      <c r="E13552" s="815">
        <v>1997</v>
      </c>
    </row>
    <row r="13553" spans="1:5">
      <c r="A13553" s="816">
        <f t="shared" si="880"/>
        <v>35465</v>
      </c>
      <c r="B13553" s="815">
        <f t="shared" si="881"/>
        <v>35</v>
      </c>
      <c r="C13553" s="815">
        <f t="shared" si="882"/>
        <v>331</v>
      </c>
      <c r="D13553" s="815">
        <f t="shared" si="883"/>
        <v>332</v>
      </c>
      <c r="E13553" s="815">
        <v>1997</v>
      </c>
    </row>
    <row r="13554" spans="1:5">
      <c r="A13554" s="816">
        <f t="shared" si="880"/>
        <v>35466</v>
      </c>
      <c r="B13554" s="815">
        <f t="shared" si="881"/>
        <v>36</v>
      </c>
      <c r="C13554" s="815">
        <f t="shared" si="882"/>
        <v>330</v>
      </c>
      <c r="D13554" s="815">
        <f t="shared" si="883"/>
        <v>331</v>
      </c>
      <c r="E13554" s="815">
        <v>1997</v>
      </c>
    </row>
    <row r="13555" spans="1:5">
      <c r="A13555" s="816">
        <f t="shared" ref="A13555:A13618" si="884">A13554+1</f>
        <v>35467</v>
      </c>
      <c r="B13555" s="815">
        <f t="shared" si="881"/>
        <v>37</v>
      </c>
      <c r="C13555" s="815">
        <f t="shared" si="882"/>
        <v>329</v>
      </c>
      <c r="D13555" s="815">
        <f t="shared" si="883"/>
        <v>330</v>
      </c>
      <c r="E13555" s="815">
        <v>1997</v>
      </c>
    </row>
    <row r="13556" spans="1:5">
      <c r="A13556" s="816">
        <f t="shared" si="884"/>
        <v>35468</v>
      </c>
      <c r="B13556" s="815">
        <f t="shared" si="881"/>
        <v>38</v>
      </c>
      <c r="C13556" s="815">
        <f t="shared" si="882"/>
        <v>328</v>
      </c>
      <c r="D13556" s="815">
        <f t="shared" si="883"/>
        <v>329</v>
      </c>
      <c r="E13556" s="815">
        <v>1997</v>
      </c>
    </row>
    <row r="13557" spans="1:5">
      <c r="A13557" s="816">
        <f t="shared" si="884"/>
        <v>35469</v>
      </c>
      <c r="B13557" s="815">
        <f t="shared" si="881"/>
        <v>39</v>
      </c>
      <c r="C13557" s="815">
        <f t="shared" si="882"/>
        <v>327</v>
      </c>
      <c r="D13557" s="815">
        <f t="shared" si="883"/>
        <v>328</v>
      </c>
      <c r="E13557" s="815">
        <v>1997</v>
      </c>
    </row>
    <row r="13558" spans="1:5">
      <c r="A13558" s="816">
        <f t="shared" si="884"/>
        <v>35470</v>
      </c>
      <c r="B13558" s="815">
        <f t="shared" si="881"/>
        <v>40</v>
      </c>
      <c r="C13558" s="815">
        <f t="shared" si="882"/>
        <v>326</v>
      </c>
      <c r="D13558" s="815">
        <f t="shared" si="883"/>
        <v>327</v>
      </c>
      <c r="E13558" s="815">
        <v>1997</v>
      </c>
    </row>
    <row r="13559" spans="1:5">
      <c r="A13559" s="816">
        <f t="shared" si="884"/>
        <v>35471</v>
      </c>
      <c r="B13559" s="815">
        <f t="shared" si="881"/>
        <v>41</v>
      </c>
      <c r="C13559" s="815">
        <f t="shared" si="882"/>
        <v>325</v>
      </c>
      <c r="D13559" s="815">
        <f t="shared" si="883"/>
        <v>326</v>
      </c>
      <c r="E13559" s="815">
        <v>1997</v>
      </c>
    </row>
    <row r="13560" spans="1:5">
      <c r="A13560" s="816">
        <f t="shared" si="884"/>
        <v>35472</v>
      </c>
      <c r="B13560" s="815">
        <f t="shared" si="881"/>
        <v>42</v>
      </c>
      <c r="C13560" s="815">
        <f t="shared" si="882"/>
        <v>324</v>
      </c>
      <c r="D13560" s="815">
        <f t="shared" si="883"/>
        <v>325</v>
      </c>
      <c r="E13560" s="815">
        <v>1997</v>
      </c>
    </row>
    <row r="13561" spans="1:5">
      <c r="A13561" s="816">
        <f t="shared" si="884"/>
        <v>35473</v>
      </c>
      <c r="B13561" s="815">
        <f t="shared" si="881"/>
        <v>43</v>
      </c>
      <c r="C13561" s="815">
        <f t="shared" si="882"/>
        <v>323</v>
      </c>
      <c r="D13561" s="815">
        <f t="shared" si="883"/>
        <v>324</v>
      </c>
      <c r="E13561" s="815">
        <v>1997</v>
      </c>
    </row>
    <row r="13562" spans="1:5">
      <c r="A13562" s="816">
        <f t="shared" si="884"/>
        <v>35474</v>
      </c>
      <c r="B13562" s="815">
        <f t="shared" si="881"/>
        <v>44</v>
      </c>
      <c r="C13562" s="815">
        <f t="shared" si="882"/>
        <v>322</v>
      </c>
      <c r="D13562" s="815">
        <f t="shared" si="883"/>
        <v>323</v>
      </c>
      <c r="E13562" s="815">
        <v>1997</v>
      </c>
    </row>
    <row r="13563" spans="1:5">
      <c r="A13563" s="816">
        <f t="shared" si="884"/>
        <v>35475</v>
      </c>
      <c r="B13563" s="815">
        <f t="shared" si="881"/>
        <v>45</v>
      </c>
      <c r="C13563" s="815">
        <f t="shared" si="882"/>
        <v>321</v>
      </c>
      <c r="D13563" s="815">
        <f t="shared" si="883"/>
        <v>322</v>
      </c>
      <c r="E13563" s="815">
        <v>1997</v>
      </c>
    </row>
    <row r="13564" spans="1:5">
      <c r="A13564" s="816">
        <f t="shared" si="884"/>
        <v>35476</v>
      </c>
      <c r="B13564" s="815">
        <f t="shared" si="881"/>
        <v>46</v>
      </c>
      <c r="C13564" s="815">
        <f t="shared" si="882"/>
        <v>320</v>
      </c>
      <c r="D13564" s="815">
        <f t="shared" si="883"/>
        <v>321</v>
      </c>
      <c r="E13564" s="815">
        <v>1997</v>
      </c>
    </row>
    <row r="13565" spans="1:5">
      <c r="A13565" s="816">
        <f t="shared" si="884"/>
        <v>35477</v>
      </c>
      <c r="B13565" s="815">
        <f t="shared" si="881"/>
        <v>47</v>
      </c>
      <c r="C13565" s="815">
        <f t="shared" si="882"/>
        <v>319</v>
      </c>
      <c r="D13565" s="815">
        <f t="shared" si="883"/>
        <v>320</v>
      </c>
      <c r="E13565" s="815">
        <v>1997</v>
      </c>
    </row>
    <row r="13566" spans="1:5">
      <c r="A13566" s="816">
        <f t="shared" si="884"/>
        <v>35478</v>
      </c>
      <c r="B13566" s="815">
        <f t="shared" si="881"/>
        <v>48</v>
      </c>
      <c r="C13566" s="815">
        <f t="shared" si="882"/>
        <v>318</v>
      </c>
      <c r="D13566" s="815">
        <f t="shared" si="883"/>
        <v>319</v>
      </c>
      <c r="E13566" s="815">
        <v>1997</v>
      </c>
    </row>
    <row r="13567" spans="1:5">
      <c r="A13567" s="816">
        <f t="shared" si="884"/>
        <v>35479</v>
      </c>
      <c r="B13567" s="815">
        <f t="shared" si="881"/>
        <v>49</v>
      </c>
      <c r="C13567" s="815">
        <f t="shared" si="882"/>
        <v>317</v>
      </c>
      <c r="D13567" s="815">
        <f t="shared" si="883"/>
        <v>318</v>
      </c>
      <c r="E13567" s="815">
        <v>1997</v>
      </c>
    </row>
    <row r="13568" spans="1:5">
      <c r="A13568" s="816">
        <f t="shared" si="884"/>
        <v>35480</v>
      </c>
      <c r="B13568" s="815">
        <f t="shared" si="881"/>
        <v>50</v>
      </c>
      <c r="C13568" s="815">
        <f t="shared" si="882"/>
        <v>316</v>
      </c>
      <c r="D13568" s="815">
        <f t="shared" si="883"/>
        <v>317</v>
      </c>
      <c r="E13568" s="815">
        <v>1997</v>
      </c>
    </row>
    <row r="13569" spans="1:5">
      <c r="A13569" s="816">
        <f t="shared" si="884"/>
        <v>35481</v>
      </c>
      <c r="B13569" s="815">
        <f t="shared" si="881"/>
        <v>51</v>
      </c>
      <c r="C13569" s="815">
        <f t="shared" si="882"/>
        <v>315</v>
      </c>
      <c r="D13569" s="815">
        <f t="shared" si="883"/>
        <v>316</v>
      </c>
      <c r="E13569" s="815">
        <v>1997</v>
      </c>
    </row>
    <row r="13570" spans="1:5">
      <c r="A13570" s="816">
        <f t="shared" si="884"/>
        <v>35482</v>
      </c>
      <c r="B13570" s="815">
        <f t="shared" si="881"/>
        <v>52</v>
      </c>
      <c r="C13570" s="815">
        <f t="shared" si="882"/>
        <v>314</v>
      </c>
      <c r="D13570" s="815">
        <f t="shared" si="883"/>
        <v>315</v>
      </c>
      <c r="E13570" s="815">
        <v>1997</v>
      </c>
    </row>
    <row r="13571" spans="1:5">
      <c r="A13571" s="816">
        <f t="shared" si="884"/>
        <v>35483</v>
      </c>
      <c r="B13571" s="815">
        <f t="shared" si="881"/>
        <v>53</v>
      </c>
      <c r="C13571" s="815">
        <f t="shared" si="882"/>
        <v>313</v>
      </c>
      <c r="D13571" s="815">
        <f t="shared" si="883"/>
        <v>314</v>
      </c>
      <c r="E13571" s="815">
        <v>1997</v>
      </c>
    </row>
    <row r="13572" spans="1:5">
      <c r="A13572" s="816">
        <f t="shared" si="884"/>
        <v>35484</v>
      </c>
      <c r="B13572" s="815">
        <f t="shared" si="881"/>
        <v>54</v>
      </c>
      <c r="C13572" s="815">
        <f t="shared" si="882"/>
        <v>312</v>
      </c>
      <c r="D13572" s="815">
        <f t="shared" si="883"/>
        <v>313</v>
      </c>
      <c r="E13572" s="815">
        <v>1997</v>
      </c>
    </row>
    <row r="13573" spans="1:5">
      <c r="A13573" s="816">
        <f t="shared" si="884"/>
        <v>35485</v>
      </c>
      <c r="B13573" s="815">
        <f t="shared" si="881"/>
        <v>55</v>
      </c>
      <c r="C13573" s="815">
        <f t="shared" si="882"/>
        <v>311</v>
      </c>
      <c r="D13573" s="815">
        <f t="shared" si="883"/>
        <v>312</v>
      </c>
      <c r="E13573" s="815">
        <v>1997</v>
      </c>
    </row>
    <row r="13574" spans="1:5">
      <c r="A13574" s="816">
        <f t="shared" si="884"/>
        <v>35486</v>
      </c>
      <c r="B13574" s="815">
        <f t="shared" si="881"/>
        <v>56</v>
      </c>
      <c r="C13574" s="815">
        <f t="shared" si="882"/>
        <v>310</v>
      </c>
      <c r="D13574" s="815">
        <f t="shared" si="883"/>
        <v>311</v>
      </c>
      <c r="E13574" s="815">
        <v>1997</v>
      </c>
    </row>
    <row r="13575" spans="1:5">
      <c r="A13575" s="816">
        <f t="shared" si="884"/>
        <v>35487</v>
      </c>
      <c r="B13575" s="815">
        <f t="shared" si="881"/>
        <v>57</v>
      </c>
      <c r="C13575" s="815">
        <f t="shared" si="882"/>
        <v>309</v>
      </c>
      <c r="D13575" s="815">
        <f t="shared" si="883"/>
        <v>310</v>
      </c>
      <c r="E13575" s="815">
        <v>1997</v>
      </c>
    </row>
    <row r="13576" spans="1:5">
      <c r="A13576" s="816">
        <f t="shared" si="884"/>
        <v>35488</v>
      </c>
      <c r="B13576" s="815">
        <f t="shared" si="881"/>
        <v>58</v>
      </c>
      <c r="C13576" s="815">
        <f t="shared" si="882"/>
        <v>308</v>
      </c>
      <c r="D13576" s="815">
        <f t="shared" si="883"/>
        <v>309</v>
      </c>
      <c r="E13576" s="815">
        <v>1997</v>
      </c>
    </row>
    <row r="13577" spans="1:5">
      <c r="A13577" s="816">
        <f t="shared" si="884"/>
        <v>35489</v>
      </c>
      <c r="B13577" s="815">
        <f t="shared" si="881"/>
        <v>59</v>
      </c>
      <c r="C13577" s="815">
        <f t="shared" si="882"/>
        <v>307</v>
      </c>
      <c r="D13577" s="815">
        <f t="shared" si="883"/>
        <v>308</v>
      </c>
      <c r="E13577" s="815">
        <v>1997</v>
      </c>
    </row>
    <row r="13578" spans="1:5">
      <c r="A13578" s="816">
        <f t="shared" si="884"/>
        <v>35490</v>
      </c>
      <c r="B13578" s="815">
        <f t="shared" si="881"/>
        <v>60</v>
      </c>
      <c r="C13578" s="815">
        <f t="shared" si="882"/>
        <v>306</v>
      </c>
      <c r="D13578" s="815">
        <f t="shared" si="883"/>
        <v>307</v>
      </c>
      <c r="E13578" s="815">
        <v>1997</v>
      </c>
    </row>
    <row r="13579" spans="1:5">
      <c r="A13579" s="816">
        <f t="shared" si="884"/>
        <v>35491</v>
      </c>
      <c r="B13579" s="815">
        <f t="shared" si="881"/>
        <v>61</v>
      </c>
      <c r="C13579" s="815">
        <f t="shared" si="882"/>
        <v>305</v>
      </c>
      <c r="D13579" s="815">
        <f t="shared" si="883"/>
        <v>306</v>
      </c>
      <c r="E13579" s="815">
        <v>1997</v>
      </c>
    </row>
    <row r="13580" spans="1:5">
      <c r="A13580" s="816">
        <f t="shared" si="884"/>
        <v>35492</v>
      </c>
      <c r="B13580" s="815">
        <f t="shared" si="881"/>
        <v>62</v>
      </c>
      <c r="C13580" s="815">
        <f t="shared" si="882"/>
        <v>304</v>
      </c>
      <c r="D13580" s="815">
        <f t="shared" si="883"/>
        <v>305</v>
      </c>
      <c r="E13580" s="815">
        <v>1997</v>
      </c>
    </row>
    <row r="13581" spans="1:5">
      <c r="A13581" s="816">
        <f t="shared" si="884"/>
        <v>35493</v>
      </c>
      <c r="B13581" s="815">
        <f t="shared" si="881"/>
        <v>63</v>
      </c>
      <c r="C13581" s="815">
        <f t="shared" si="882"/>
        <v>303</v>
      </c>
      <c r="D13581" s="815">
        <f t="shared" si="883"/>
        <v>304</v>
      </c>
      <c r="E13581" s="815">
        <v>1997</v>
      </c>
    </row>
    <row r="13582" spans="1:5">
      <c r="A13582" s="816">
        <f t="shared" si="884"/>
        <v>35494</v>
      </c>
      <c r="B13582" s="815">
        <f t="shared" si="881"/>
        <v>64</v>
      </c>
      <c r="C13582" s="815">
        <f t="shared" si="882"/>
        <v>302</v>
      </c>
      <c r="D13582" s="815">
        <f t="shared" si="883"/>
        <v>303</v>
      </c>
      <c r="E13582" s="815">
        <v>1997</v>
      </c>
    </row>
    <row r="13583" spans="1:5">
      <c r="A13583" s="816">
        <f t="shared" si="884"/>
        <v>35495</v>
      </c>
      <c r="B13583" s="815">
        <f t="shared" si="881"/>
        <v>65</v>
      </c>
      <c r="C13583" s="815">
        <f t="shared" si="882"/>
        <v>301</v>
      </c>
      <c r="D13583" s="815">
        <f t="shared" si="883"/>
        <v>302</v>
      </c>
      <c r="E13583" s="815">
        <v>1997</v>
      </c>
    </row>
    <row r="13584" spans="1:5">
      <c r="A13584" s="816">
        <f t="shared" si="884"/>
        <v>35496</v>
      </c>
      <c r="B13584" s="815">
        <f t="shared" si="881"/>
        <v>66</v>
      </c>
      <c r="C13584" s="815">
        <f t="shared" si="882"/>
        <v>300</v>
      </c>
      <c r="D13584" s="815">
        <f t="shared" si="883"/>
        <v>301</v>
      </c>
      <c r="E13584" s="815">
        <v>1997</v>
      </c>
    </row>
    <row r="13585" spans="1:5">
      <c r="A13585" s="816">
        <f t="shared" si="884"/>
        <v>35497</v>
      </c>
      <c r="B13585" s="815">
        <f t="shared" ref="B13585:B13648" si="885">B13584+1</f>
        <v>67</v>
      </c>
      <c r="C13585" s="815">
        <f t="shared" ref="C13585:C13648" si="886">C13584-1</f>
        <v>299</v>
      </c>
      <c r="D13585" s="815">
        <f t="shared" ref="D13585:D13648" si="887">D13584-1</f>
        <v>300</v>
      </c>
      <c r="E13585" s="815">
        <v>1997</v>
      </c>
    </row>
    <row r="13586" spans="1:5">
      <c r="A13586" s="816">
        <f t="shared" si="884"/>
        <v>35498</v>
      </c>
      <c r="B13586" s="815">
        <f t="shared" si="885"/>
        <v>68</v>
      </c>
      <c r="C13586" s="815">
        <f t="shared" si="886"/>
        <v>298</v>
      </c>
      <c r="D13586" s="815">
        <f t="shared" si="887"/>
        <v>299</v>
      </c>
      <c r="E13586" s="815">
        <v>1997</v>
      </c>
    </row>
    <row r="13587" spans="1:5">
      <c r="A13587" s="816">
        <f t="shared" si="884"/>
        <v>35499</v>
      </c>
      <c r="B13587" s="815">
        <f t="shared" si="885"/>
        <v>69</v>
      </c>
      <c r="C13587" s="815">
        <f t="shared" si="886"/>
        <v>297</v>
      </c>
      <c r="D13587" s="815">
        <f t="shared" si="887"/>
        <v>298</v>
      </c>
      <c r="E13587" s="815">
        <v>1997</v>
      </c>
    </row>
    <row r="13588" spans="1:5">
      <c r="A13588" s="816">
        <f t="shared" si="884"/>
        <v>35500</v>
      </c>
      <c r="B13588" s="815">
        <f t="shared" si="885"/>
        <v>70</v>
      </c>
      <c r="C13588" s="815">
        <f t="shared" si="886"/>
        <v>296</v>
      </c>
      <c r="D13588" s="815">
        <f t="shared" si="887"/>
        <v>297</v>
      </c>
      <c r="E13588" s="815">
        <v>1997</v>
      </c>
    </row>
    <row r="13589" spans="1:5">
      <c r="A13589" s="816">
        <f t="shared" si="884"/>
        <v>35501</v>
      </c>
      <c r="B13589" s="815">
        <f t="shared" si="885"/>
        <v>71</v>
      </c>
      <c r="C13589" s="815">
        <f t="shared" si="886"/>
        <v>295</v>
      </c>
      <c r="D13589" s="815">
        <f t="shared" si="887"/>
        <v>296</v>
      </c>
      <c r="E13589" s="815">
        <v>1997</v>
      </c>
    </row>
    <row r="13590" spans="1:5">
      <c r="A13590" s="816">
        <f t="shared" si="884"/>
        <v>35502</v>
      </c>
      <c r="B13590" s="815">
        <f t="shared" si="885"/>
        <v>72</v>
      </c>
      <c r="C13590" s="815">
        <f t="shared" si="886"/>
        <v>294</v>
      </c>
      <c r="D13590" s="815">
        <f t="shared" si="887"/>
        <v>295</v>
      </c>
      <c r="E13590" s="815">
        <v>1997</v>
      </c>
    </row>
    <row r="13591" spans="1:5">
      <c r="A13591" s="816">
        <f t="shared" si="884"/>
        <v>35503</v>
      </c>
      <c r="B13591" s="815">
        <f t="shared" si="885"/>
        <v>73</v>
      </c>
      <c r="C13591" s="815">
        <f t="shared" si="886"/>
        <v>293</v>
      </c>
      <c r="D13591" s="815">
        <f t="shared" si="887"/>
        <v>294</v>
      </c>
      <c r="E13591" s="815">
        <v>1997</v>
      </c>
    </row>
    <row r="13592" spans="1:5">
      <c r="A13592" s="816">
        <f t="shared" si="884"/>
        <v>35504</v>
      </c>
      <c r="B13592" s="815">
        <f t="shared" si="885"/>
        <v>74</v>
      </c>
      <c r="C13592" s="815">
        <f t="shared" si="886"/>
        <v>292</v>
      </c>
      <c r="D13592" s="815">
        <f t="shared" si="887"/>
        <v>293</v>
      </c>
      <c r="E13592" s="815">
        <v>1997</v>
      </c>
    </row>
    <row r="13593" spans="1:5">
      <c r="A13593" s="816">
        <f t="shared" si="884"/>
        <v>35505</v>
      </c>
      <c r="B13593" s="815">
        <f t="shared" si="885"/>
        <v>75</v>
      </c>
      <c r="C13593" s="815">
        <f t="shared" si="886"/>
        <v>291</v>
      </c>
      <c r="D13593" s="815">
        <f t="shared" si="887"/>
        <v>292</v>
      </c>
      <c r="E13593" s="815">
        <v>1997</v>
      </c>
    </row>
    <row r="13594" spans="1:5">
      <c r="A13594" s="816">
        <f t="shared" si="884"/>
        <v>35506</v>
      </c>
      <c r="B13594" s="815">
        <f t="shared" si="885"/>
        <v>76</v>
      </c>
      <c r="C13594" s="815">
        <f t="shared" si="886"/>
        <v>290</v>
      </c>
      <c r="D13594" s="815">
        <f t="shared" si="887"/>
        <v>291</v>
      </c>
      <c r="E13594" s="815">
        <v>1997</v>
      </c>
    </row>
    <row r="13595" spans="1:5">
      <c r="A13595" s="816">
        <f t="shared" si="884"/>
        <v>35507</v>
      </c>
      <c r="B13595" s="815">
        <f t="shared" si="885"/>
        <v>77</v>
      </c>
      <c r="C13595" s="815">
        <f t="shared" si="886"/>
        <v>289</v>
      </c>
      <c r="D13595" s="815">
        <f t="shared" si="887"/>
        <v>290</v>
      </c>
      <c r="E13595" s="815">
        <v>1997</v>
      </c>
    </row>
    <row r="13596" spans="1:5">
      <c r="A13596" s="816">
        <f t="shared" si="884"/>
        <v>35508</v>
      </c>
      <c r="B13596" s="815">
        <f t="shared" si="885"/>
        <v>78</v>
      </c>
      <c r="C13596" s="815">
        <f t="shared" si="886"/>
        <v>288</v>
      </c>
      <c r="D13596" s="815">
        <f t="shared" si="887"/>
        <v>289</v>
      </c>
      <c r="E13596" s="815">
        <v>1997</v>
      </c>
    </row>
    <row r="13597" spans="1:5">
      <c r="A13597" s="816">
        <f t="shared" si="884"/>
        <v>35509</v>
      </c>
      <c r="B13597" s="815">
        <f t="shared" si="885"/>
        <v>79</v>
      </c>
      <c r="C13597" s="815">
        <f t="shared" si="886"/>
        <v>287</v>
      </c>
      <c r="D13597" s="815">
        <f t="shared" si="887"/>
        <v>288</v>
      </c>
      <c r="E13597" s="815">
        <v>1997</v>
      </c>
    </row>
    <row r="13598" spans="1:5">
      <c r="A13598" s="816">
        <f t="shared" si="884"/>
        <v>35510</v>
      </c>
      <c r="B13598" s="815">
        <f t="shared" si="885"/>
        <v>80</v>
      </c>
      <c r="C13598" s="815">
        <f t="shared" si="886"/>
        <v>286</v>
      </c>
      <c r="D13598" s="815">
        <f t="shared" si="887"/>
        <v>287</v>
      </c>
      <c r="E13598" s="815">
        <v>1997</v>
      </c>
    </row>
    <row r="13599" spans="1:5">
      <c r="A13599" s="816">
        <f t="shared" si="884"/>
        <v>35511</v>
      </c>
      <c r="B13599" s="815">
        <f t="shared" si="885"/>
        <v>81</v>
      </c>
      <c r="C13599" s="815">
        <f t="shared" si="886"/>
        <v>285</v>
      </c>
      <c r="D13599" s="815">
        <f t="shared" si="887"/>
        <v>286</v>
      </c>
      <c r="E13599" s="815">
        <v>1997</v>
      </c>
    </row>
    <row r="13600" spans="1:5">
      <c r="A13600" s="816">
        <f t="shared" si="884"/>
        <v>35512</v>
      </c>
      <c r="B13600" s="815">
        <f t="shared" si="885"/>
        <v>82</v>
      </c>
      <c r="C13600" s="815">
        <f t="shared" si="886"/>
        <v>284</v>
      </c>
      <c r="D13600" s="815">
        <f t="shared" si="887"/>
        <v>285</v>
      </c>
      <c r="E13600" s="815">
        <v>1997</v>
      </c>
    </row>
    <row r="13601" spans="1:5">
      <c r="A13601" s="816">
        <f t="shared" si="884"/>
        <v>35513</v>
      </c>
      <c r="B13601" s="815">
        <f t="shared" si="885"/>
        <v>83</v>
      </c>
      <c r="C13601" s="815">
        <f t="shared" si="886"/>
        <v>283</v>
      </c>
      <c r="D13601" s="815">
        <f t="shared" si="887"/>
        <v>284</v>
      </c>
      <c r="E13601" s="815">
        <v>1997</v>
      </c>
    </row>
    <row r="13602" spans="1:5">
      <c r="A13602" s="816">
        <f t="shared" si="884"/>
        <v>35514</v>
      </c>
      <c r="B13602" s="815">
        <f t="shared" si="885"/>
        <v>84</v>
      </c>
      <c r="C13602" s="815">
        <f t="shared" si="886"/>
        <v>282</v>
      </c>
      <c r="D13602" s="815">
        <f t="shared" si="887"/>
        <v>283</v>
      </c>
      <c r="E13602" s="815">
        <v>1997</v>
      </c>
    </row>
    <row r="13603" spans="1:5">
      <c r="A13603" s="816">
        <f t="shared" si="884"/>
        <v>35515</v>
      </c>
      <c r="B13603" s="815">
        <f t="shared" si="885"/>
        <v>85</v>
      </c>
      <c r="C13603" s="815">
        <f t="shared" si="886"/>
        <v>281</v>
      </c>
      <c r="D13603" s="815">
        <f t="shared" si="887"/>
        <v>282</v>
      </c>
      <c r="E13603" s="815">
        <v>1997</v>
      </c>
    </row>
    <row r="13604" spans="1:5">
      <c r="A13604" s="816">
        <f t="shared" si="884"/>
        <v>35516</v>
      </c>
      <c r="B13604" s="815">
        <f t="shared" si="885"/>
        <v>86</v>
      </c>
      <c r="C13604" s="815">
        <f t="shared" si="886"/>
        <v>280</v>
      </c>
      <c r="D13604" s="815">
        <f t="shared" si="887"/>
        <v>281</v>
      </c>
      <c r="E13604" s="815">
        <v>1997</v>
      </c>
    </row>
    <row r="13605" spans="1:5">
      <c r="A13605" s="816">
        <f t="shared" si="884"/>
        <v>35517</v>
      </c>
      <c r="B13605" s="815">
        <f t="shared" si="885"/>
        <v>87</v>
      </c>
      <c r="C13605" s="815">
        <f t="shared" si="886"/>
        <v>279</v>
      </c>
      <c r="D13605" s="815">
        <f t="shared" si="887"/>
        <v>280</v>
      </c>
      <c r="E13605" s="815">
        <v>1997</v>
      </c>
    </row>
    <row r="13606" spans="1:5">
      <c r="A13606" s="816">
        <f t="shared" si="884"/>
        <v>35518</v>
      </c>
      <c r="B13606" s="815">
        <f t="shared" si="885"/>
        <v>88</v>
      </c>
      <c r="C13606" s="815">
        <f t="shared" si="886"/>
        <v>278</v>
      </c>
      <c r="D13606" s="815">
        <f t="shared" si="887"/>
        <v>279</v>
      </c>
      <c r="E13606" s="815">
        <v>1997</v>
      </c>
    </row>
    <row r="13607" spans="1:5">
      <c r="A13607" s="816">
        <f t="shared" si="884"/>
        <v>35519</v>
      </c>
      <c r="B13607" s="815">
        <f t="shared" si="885"/>
        <v>89</v>
      </c>
      <c r="C13607" s="815">
        <f t="shared" si="886"/>
        <v>277</v>
      </c>
      <c r="D13607" s="815">
        <f t="shared" si="887"/>
        <v>278</v>
      </c>
      <c r="E13607" s="815">
        <v>1997</v>
      </c>
    </row>
    <row r="13608" spans="1:5">
      <c r="A13608" s="816">
        <f t="shared" si="884"/>
        <v>35520</v>
      </c>
      <c r="B13608" s="815">
        <f t="shared" si="885"/>
        <v>90</v>
      </c>
      <c r="C13608" s="815">
        <f t="shared" si="886"/>
        <v>276</v>
      </c>
      <c r="D13608" s="815">
        <f t="shared" si="887"/>
        <v>277</v>
      </c>
      <c r="E13608" s="815">
        <v>1997</v>
      </c>
    </row>
    <row r="13609" spans="1:5">
      <c r="A13609" s="816">
        <f t="shared" si="884"/>
        <v>35521</v>
      </c>
      <c r="B13609" s="815">
        <f t="shared" si="885"/>
        <v>91</v>
      </c>
      <c r="C13609" s="815">
        <f t="shared" si="886"/>
        <v>275</v>
      </c>
      <c r="D13609" s="815">
        <f t="shared" si="887"/>
        <v>276</v>
      </c>
      <c r="E13609" s="815">
        <v>1997</v>
      </c>
    </row>
    <row r="13610" spans="1:5">
      <c r="A13610" s="816">
        <f t="shared" si="884"/>
        <v>35522</v>
      </c>
      <c r="B13610" s="815">
        <f t="shared" si="885"/>
        <v>92</v>
      </c>
      <c r="C13610" s="815">
        <f t="shared" si="886"/>
        <v>274</v>
      </c>
      <c r="D13610" s="815">
        <f t="shared" si="887"/>
        <v>275</v>
      </c>
      <c r="E13610" s="815">
        <v>1997</v>
      </c>
    </row>
    <row r="13611" spans="1:5">
      <c r="A13611" s="816">
        <f t="shared" si="884"/>
        <v>35523</v>
      </c>
      <c r="B13611" s="815">
        <f t="shared" si="885"/>
        <v>93</v>
      </c>
      <c r="C13611" s="815">
        <f t="shared" si="886"/>
        <v>273</v>
      </c>
      <c r="D13611" s="815">
        <f t="shared" si="887"/>
        <v>274</v>
      </c>
      <c r="E13611" s="815">
        <v>1997</v>
      </c>
    </row>
    <row r="13612" spans="1:5">
      <c r="A13612" s="816">
        <f t="shared" si="884"/>
        <v>35524</v>
      </c>
      <c r="B13612" s="815">
        <f t="shared" si="885"/>
        <v>94</v>
      </c>
      <c r="C13612" s="815">
        <f t="shared" si="886"/>
        <v>272</v>
      </c>
      <c r="D13612" s="815">
        <f t="shared" si="887"/>
        <v>273</v>
      </c>
      <c r="E13612" s="815">
        <v>1997</v>
      </c>
    </row>
    <row r="13613" spans="1:5">
      <c r="A13613" s="816">
        <f t="shared" si="884"/>
        <v>35525</v>
      </c>
      <c r="B13613" s="815">
        <f t="shared" si="885"/>
        <v>95</v>
      </c>
      <c r="C13613" s="815">
        <f t="shared" si="886"/>
        <v>271</v>
      </c>
      <c r="D13613" s="815">
        <f t="shared" si="887"/>
        <v>272</v>
      </c>
      <c r="E13613" s="815">
        <v>1997</v>
      </c>
    </row>
    <row r="13614" spans="1:5">
      <c r="A13614" s="816">
        <f t="shared" si="884"/>
        <v>35526</v>
      </c>
      <c r="B13614" s="815">
        <f t="shared" si="885"/>
        <v>96</v>
      </c>
      <c r="C13614" s="815">
        <f t="shared" si="886"/>
        <v>270</v>
      </c>
      <c r="D13614" s="815">
        <f t="shared" si="887"/>
        <v>271</v>
      </c>
      <c r="E13614" s="815">
        <v>1997</v>
      </c>
    </row>
    <row r="13615" spans="1:5">
      <c r="A13615" s="816">
        <f t="shared" si="884"/>
        <v>35527</v>
      </c>
      <c r="B13615" s="815">
        <f t="shared" si="885"/>
        <v>97</v>
      </c>
      <c r="C13615" s="815">
        <f t="shared" si="886"/>
        <v>269</v>
      </c>
      <c r="D13615" s="815">
        <f t="shared" si="887"/>
        <v>270</v>
      </c>
      <c r="E13615" s="815">
        <v>1997</v>
      </c>
    </row>
    <row r="13616" spans="1:5">
      <c r="A13616" s="816">
        <f t="shared" si="884"/>
        <v>35528</v>
      </c>
      <c r="B13616" s="815">
        <f t="shared" si="885"/>
        <v>98</v>
      </c>
      <c r="C13616" s="815">
        <f t="shared" si="886"/>
        <v>268</v>
      </c>
      <c r="D13616" s="815">
        <f t="shared" si="887"/>
        <v>269</v>
      </c>
      <c r="E13616" s="815">
        <v>1997</v>
      </c>
    </row>
    <row r="13617" spans="1:5">
      <c r="A13617" s="816">
        <f t="shared" si="884"/>
        <v>35529</v>
      </c>
      <c r="B13617" s="815">
        <f t="shared" si="885"/>
        <v>99</v>
      </c>
      <c r="C13617" s="815">
        <f t="shared" si="886"/>
        <v>267</v>
      </c>
      <c r="D13617" s="815">
        <f t="shared" si="887"/>
        <v>268</v>
      </c>
      <c r="E13617" s="815">
        <v>1997</v>
      </c>
    </row>
    <row r="13618" spans="1:5">
      <c r="A13618" s="816">
        <f t="shared" si="884"/>
        <v>35530</v>
      </c>
      <c r="B13618" s="815">
        <f t="shared" si="885"/>
        <v>100</v>
      </c>
      <c r="C13618" s="815">
        <f t="shared" si="886"/>
        <v>266</v>
      </c>
      <c r="D13618" s="815">
        <f t="shared" si="887"/>
        <v>267</v>
      </c>
      <c r="E13618" s="815">
        <v>1997</v>
      </c>
    </row>
    <row r="13619" spans="1:5">
      <c r="A13619" s="816">
        <f t="shared" ref="A13619:A13682" si="888">A13618+1</f>
        <v>35531</v>
      </c>
      <c r="B13619" s="815">
        <f t="shared" si="885"/>
        <v>101</v>
      </c>
      <c r="C13619" s="815">
        <f t="shared" si="886"/>
        <v>265</v>
      </c>
      <c r="D13619" s="815">
        <f t="shared" si="887"/>
        <v>266</v>
      </c>
      <c r="E13619" s="815">
        <v>1997</v>
      </c>
    </row>
    <row r="13620" spans="1:5">
      <c r="A13620" s="816">
        <f t="shared" si="888"/>
        <v>35532</v>
      </c>
      <c r="B13620" s="815">
        <f t="shared" si="885"/>
        <v>102</v>
      </c>
      <c r="C13620" s="815">
        <f t="shared" si="886"/>
        <v>264</v>
      </c>
      <c r="D13620" s="815">
        <f t="shared" si="887"/>
        <v>265</v>
      </c>
      <c r="E13620" s="815">
        <v>1997</v>
      </c>
    </row>
    <row r="13621" spans="1:5">
      <c r="A13621" s="816">
        <f t="shared" si="888"/>
        <v>35533</v>
      </c>
      <c r="B13621" s="815">
        <f t="shared" si="885"/>
        <v>103</v>
      </c>
      <c r="C13621" s="815">
        <f t="shared" si="886"/>
        <v>263</v>
      </c>
      <c r="D13621" s="815">
        <f t="shared" si="887"/>
        <v>264</v>
      </c>
      <c r="E13621" s="815">
        <v>1997</v>
      </c>
    </row>
    <row r="13622" spans="1:5">
      <c r="A13622" s="816">
        <f t="shared" si="888"/>
        <v>35534</v>
      </c>
      <c r="B13622" s="815">
        <f t="shared" si="885"/>
        <v>104</v>
      </c>
      <c r="C13622" s="815">
        <f t="shared" si="886"/>
        <v>262</v>
      </c>
      <c r="D13622" s="815">
        <f t="shared" si="887"/>
        <v>263</v>
      </c>
      <c r="E13622" s="815">
        <v>1997</v>
      </c>
    </row>
    <row r="13623" spans="1:5">
      <c r="A13623" s="816">
        <f t="shared" si="888"/>
        <v>35535</v>
      </c>
      <c r="B13623" s="815">
        <f t="shared" si="885"/>
        <v>105</v>
      </c>
      <c r="C13623" s="815">
        <f t="shared" si="886"/>
        <v>261</v>
      </c>
      <c r="D13623" s="815">
        <f t="shared" si="887"/>
        <v>262</v>
      </c>
      <c r="E13623" s="815">
        <v>1997</v>
      </c>
    </row>
    <row r="13624" spans="1:5">
      <c r="A13624" s="816">
        <f t="shared" si="888"/>
        <v>35536</v>
      </c>
      <c r="B13624" s="815">
        <f t="shared" si="885"/>
        <v>106</v>
      </c>
      <c r="C13624" s="815">
        <f t="shared" si="886"/>
        <v>260</v>
      </c>
      <c r="D13624" s="815">
        <f t="shared" si="887"/>
        <v>261</v>
      </c>
      <c r="E13624" s="815">
        <v>1997</v>
      </c>
    </row>
    <row r="13625" spans="1:5">
      <c r="A13625" s="816">
        <f t="shared" si="888"/>
        <v>35537</v>
      </c>
      <c r="B13625" s="815">
        <f t="shared" si="885"/>
        <v>107</v>
      </c>
      <c r="C13625" s="815">
        <f t="shared" si="886"/>
        <v>259</v>
      </c>
      <c r="D13625" s="815">
        <f t="shared" si="887"/>
        <v>260</v>
      </c>
      <c r="E13625" s="815">
        <v>1997</v>
      </c>
    </row>
    <row r="13626" spans="1:5">
      <c r="A13626" s="816">
        <f t="shared" si="888"/>
        <v>35538</v>
      </c>
      <c r="B13626" s="815">
        <f t="shared" si="885"/>
        <v>108</v>
      </c>
      <c r="C13626" s="815">
        <f t="shared" si="886"/>
        <v>258</v>
      </c>
      <c r="D13626" s="815">
        <f t="shared" si="887"/>
        <v>259</v>
      </c>
      <c r="E13626" s="815">
        <v>1997</v>
      </c>
    </row>
    <row r="13627" spans="1:5">
      <c r="A13627" s="816">
        <f t="shared" si="888"/>
        <v>35539</v>
      </c>
      <c r="B13627" s="815">
        <f t="shared" si="885"/>
        <v>109</v>
      </c>
      <c r="C13627" s="815">
        <f t="shared" si="886"/>
        <v>257</v>
      </c>
      <c r="D13627" s="815">
        <f t="shared" si="887"/>
        <v>258</v>
      </c>
      <c r="E13627" s="815">
        <v>1997</v>
      </c>
    </row>
    <row r="13628" spans="1:5">
      <c r="A13628" s="816">
        <f t="shared" si="888"/>
        <v>35540</v>
      </c>
      <c r="B13628" s="815">
        <f t="shared" si="885"/>
        <v>110</v>
      </c>
      <c r="C13628" s="815">
        <f t="shared" si="886"/>
        <v>256</v>
      </c>
      <c r="D13628" s="815">
        <f t="shared" si="887"/>
        <v>257</v>
      </c>
      <c r="E13628" s="815">
        <v>1997</v>
      </c>
    </row>
    <row r="13629" spans="1:5">
      <c r="A13629" s="816">
        <f t="shared" si="888"/>
        <v>35541</v>
      </c>
      <c r="B13629" s="815">
        <f t="shared" si="885"/>
        <v>111</v>
      </c>
      <c r="C13629" s="815">
        <f t="shared" si="886"/>
        <v>255</v>
      </c>
      <c r="D13629" s="815">
        <f t="shared" si="887"/>
        <v>256</v>
      </c>
      <c r="E13629" s="815">
        <v>1997</v>
      </c>
    </row>
    <row r="13630" spans="1:5">
      <c r="A13630" s="816">
        <f t="shared" si="888"/>
        <v>35542</v>
      </c>
      <c r="B13630" s="815">
        <f t="shared" si="885"/>
        <v>112</v>
      </c>
      <c r="C13630" s="815">
        <f t="shared" si="886"/>
        <v>254</v>
      </c>
      <c r="D13630" s="815">
        <f t="shared" si="887"/>
        <v>255</v>
      </c>
      <c r="E13630" s="815">
        <v>1997</v>
      </c>
    </row>
    <row r="13631" spans="1:5">
      <c r="A13631" s="816">
        <f t="shared" si="888"/>
        <v>35543</v>
      </c>
      <c r="B13631" s="815">
        <f t="shared" si="885"/>
        <v>113</v>
      </c>
      <c r="C13631" s="815">
        <f t="shared" si="886"/>
        <v>253</v>
      </c>
      <c r="D13631" s="815">
        <f t="shared" si="887"/>
        <v>254</v>
      </c>
      <c r="E13631" s="815">
        <v>1997</v>
      </c>
    </row>
    <row r="13632" spans="1:5">
      <c r="A13632" s="816">
        <f t="shared" si="888"/>
        <v>35544</v>
      </c>
      <c r="B13632" s="815">
        <f t="shared" si="885"/>
        <v>114</v>
      </c>
      <c r="C13632" s="815">
        <f t="shared" si="886"/>
        <v>252</v>
      </c>
      <c r="D13632" s="815">
        <f t="shared" si="887"/>
        <v>253</v>
      </c>
      <c r="E13632" s="815">
        <v>1997</v>
      </c>
    </row>
    <row r="13633" spans="1:5">
      <c r="A13633" s="816">
        <f t="shared" si="888"/>
        <v>35545</v>
      </c>
      <c r="B13633" s="815">
        <f t="shared" si="885"/>
        <v>115</v>
      </c>
      <c r="C13633" s="815">
        <f t="shared" si="886"/>
        <v>251</v>
      </c>
      <c r="D13633" s="815">
        <f t="shared" si="887"/>
        <v>252</v>
      </c>
      <c r="E13633" s="815">
        <v>1997</v>
      </c>
    </row>
    <row r="13634" spans="1:5">
      <c r="A13634" s="816">
        <f t="shared" si="888"/>
        <v>35546</v>
      </c>
      <c r="B13634" s="815">
        <f t="shared" si="885"/>
        <v>116</v>
      </c>
      <c r="C13634" s="815">
        <f t="shared" si="886"/>
        <v>250</v>
      </c>
      <c r="D13634" s="815">
        <f t="shared" si="887"/>
        <v>251</v>
      </c>
      <c r="E13634" s="815">
        <v>1997</v>
      </c>
    </row>
    <row r="13635" spans="1:5">
      <c r="A13635" s="816">
        <f t="shared" si="888"/>
        <v>35547</v>
      </c>
      <c r="B13635" s="815">
        <f t="shared" si="885"/>
        <v>117</v>
      </c>
      <c r="C13635" s="815">
        <f t="shared" si="886"/>
        <v>249</v>
      </c>
      <c r="D13635" s="815">
        <f t="shared" si="887"/>
        <v>250</v>
      </c>
      <c r="E13635" s="815">
        <v>1997</v>
      </c>
    </row>
    <row r="13636" spans="1:5">
      <c r="A13636" s="816">
        <f t="shared" si="888"/>
        <v>35548</v>
      </c>
      <c r="B13636" s="815">
        <f t="shared" si="885"/>
        <v>118</v>
      </c>
      <c r="C13636" s="815">
        <f t="shared" si="886"/>
        <v>248</v>
      </c>
      <c r="D13636" s="815">
        <f t="shared" si="887"/>
        <v>249</v>
      </c>
      <c r="E13636" s="815">
        <v>1997</v>
      </c>
    </row>
    <row r="13637" spans="1:5">
      <c r="A13637" s="816">
        <f t="shared" si="888"/>
        <v>35549</v>
      </c>
      <c r="B13637" s="815">
        <f t="shared" si="885"/>
        <v>119</v>
      </c>
      <c r="C13637" s="815">
        <f t="shared" si="886"/>
        <v>247</v>
      </c>
      <c r="D13637" s="815">
        <f t="shared" si="887"/>
        <v>248</v>
      </c>
      <c r="E13637" s="815">
        <v>1997</v>
      </c>
    </row>
    <row r="13638" spans="1:5">
      <c r="A13638" s="816">
        <f t="shared" si="888"/>
        <v>35550</v>
      </c>
      <c r="B13638" s="815">
        <f t="shared" si="885"/>
        <v>120</v>
      </c>
      <c r="C13638" s="815">
        <f t="shared" si="886"/>
        <v>246</v>
      </c>
      <c r="D13638" s="815">
        <f t="shared" si="887"/>
        <v>247</v>
      </c>
      <c r="E13638" s="815">
        <v>1997</v>
      </c>
    </row>
    <row r="13639" spans="1:5">
      <c r="A13639" s="816">
        <f t="shared" si="888"/>
        <v>35551</v>
      </c>
      <c r="B13639" s="815">
        <f t="shared" si="885"/>
        <v>121</v>
      </c>
      <c r="C13639" s="815">
        <f t="shared" si="886"/>
        <v>245</v>
      </c>
      <c r="D13639" s="815">
        <f t="shared" si="887"/>
        <v>246</v>
      </c>
      <c r="E13639" s="815">
        <v>1997</v>
      </c>
    </row>
    <row r="13640" spans="1:5">
      <c r="A13640" s="816">
        <f t="shared" si="888"/>
        <v>35552</v>
      </c>
      <c r="B13640" s="815">
        <f t="shared" si="885"/>
        <v>122</v>
      </c>
      <c r="C13640" s="815">
        <f t="shared" si="886"/>
        <v>244</v>
      </c>
      <c r="D13640" s="815">
        <f t="shared" si="887"/>
        <v>245</v>
      </c>
      <c r="E13640" s="815">
        <v>1997</v>
      </c>
    </row>
    <row r="13641" spans="1:5">
      <c r="A13641" s="816">
        <f t="shared" si="888"/>
        <v>35553</v>
      </c>
      <c r="B13641" s="815">
        <f t="shared" si="885"/>
        <v>123</v>
      </c>
      <c r="C13641" s="815">
        <f t="shared" si="886"/>
        <v>243</v>
      </c>
      <c r="D13641" s="815">
        <f t="shared" si="887"/>
        <v>244</v>
      </c>
      <c r="E13641" s="815">
        <v>1997</v>
      </c>
    </row>
    <row r="13642" spans="1:5">
      <c r="A13642" s="816">
        <f t="shared" si="888"/>
        <v>35554</v>
      </c>
      <c r="B13642" s="815">
        <f t="shared" si="885"/>
        <v>124</v>
      </c>
      <c r="C13642" s="815">
        <f t="shared" si="886"/>
        <v>242</v>
      </c>
      <c r="D13642" s="815">
        <f t="shared" si="887"/>
        <v>243</v>
      </c>
      <c r="E13642" s="815">
        <v>1997</v>
      </c>
    </row>
    <row r="13643" spans="1:5">
      <c r="A13643" s="816">
        <f t="shared" si="888"/>
        <v>35555</v>
      </c>
      <c r="B13643" s="815">
        <f t="shared" si="885"/>
        <v>125</v>
      </c>
      <c r="C13643" s="815">
        <f t="shared" si="886"/>
        <v>241</v>
      </c>
      <c r="D13643" s="815">
        <f t="shared" si="887"/>
        <v>242</v>
      </c>
      <c r="E13643" s="815">
        <v>1997</v>
      </c>
    </row>
    <row r="13644" spans="1:5">
      <c r="A13644" s="816">
        <f t="shared" si="888"/>
        <v>35556</v>
      </c>
      <c r="B13644" s="815">
        <f t="shared" si="885"/>
        <v>126</v>
      </c>
      <c r="C13644" s="815">
        <f t="shared" si="886"/>
        <v>240</v>
      </c>
      <c r="D13644" s="815">
        <f t="shared" si="887"/>
        <v>241</v>
      </c>
      <c r="E13644" s="815">
        <v>1997</v>
      </c>
    </row>
    <row r="13645" spans="1:5">
      <c r="A13645" s="816">
        <f t="shared" si="888"/>
        <v>35557</v>
      </c>
      <c r="B13645" s="815">
        <f t="shared" si="885"/>
        <v>127</v>
      </c>
      <c r="C13645" s="815">
        <f t="shared" si="886"/>
        <v>239</v>
      </c>
      <c r="D13645" s="815">
        <f t="shared" si="887"/>
        <v>240</v>
      </c>
      <c r="E13645" s="815">
        <v>1997</v>
      </c>
    </row>
    <row r="13646" spans="1:5">
      <c r="A13646" s="816">
        <f t="shared" si="888"/>
        <v>35558</v>
      </c>
      <c r="B13646" s="815">
        <f t="shared" si="885"/>
        <v>128</v>
      </c>
      <c r="C13646" s="815">
        <f t="shared" si="886"/>
        <v>238</v>
      </c>
      <c r="D13646" s="815">
        <f t="shared" si="887"/>
        <v>239</v>
      </c>
      <c r="E13646" s="815">
        <v>1997</v>
      </c>
    </row>
    <row r="13647" spans="1:5">
      <c r="A13647" s="816">
        <f t="shared" si="888"/>
        <v>35559</v>
      </c>
      <c r="B13647" s="815">
        <f t="shared" si="885"/>
        <v>129</v>
      </c>
      <c r="C13647" s="815">
        <f t="shared" si="886"/>
        <v>237</v>
      </c>
      <c r="D13647" s="815">
        <f t="shared" si="887"/>
        <v>238</v>
      </c>
      <c r="E13647" s="815">
        <v>1997</v>
      </c>
    </row>
    <row r="13648" spans="1:5">
      <c r="A13648" s="816">
        <f t="shared" si="888"/>
        <v>35560</v>
      </c>
      <c r="B13648" s="815">
        <f t="shared" si="885"/>
        <v>130</v>
      </c>
      <c r="C13648" s="815">
        <f t="shared" si="886"/>
        <v>236</v>
      </c>
      <c r="D13648" s="815">
        <f t="shared" si="887"/>
        <v>237</v>
      </c>
      <c r="E13648" s="815">
        <v>1997</v>
      </c>
    </row>
    <row r="13649" spans="1:5">
      <c r="A13649" s="816">
        <f t="shared" si="888"/>
        <v>35561</v>
      </c>
      <c r="B13649" s="815">
        <f t="shared" ref="B13649:B13712" si="889">B13648+1</f>
        <v>131</v>
      </c>
      <c r="C13649" s="815">
        <f t="shared" ref="C13649:C13712" si="890">C13648-1</f>
        <v>235</v>
      </c>
      <c r="D13649" s="815">
        <f t="shared" ref="D13649:D13712" si="891">D13648-1</f>
        <v>236</v>
      </c>
      <c r="E13649" s="815">
        <v>1997</v>
      </c>
    </row>
    <row r="13650" spans="1:5">
      <c r="A13650" s="816">
        <f t="shared" si="888"/>
        <v>35562</v>
      </c>
      <c r="B13650" s="815">
        <f t="shared" si="889"/>
        <v>132</v>
      </c>
      <c r="C13650" s="815">
        <f t="shared" si="890"/>
        <v>234</v>
      </c>
      <c r="D13650" s="815">
        <f t="shared" si="891"/>
        <v>235</v>
      </c>
      <c r="E13650" s="815">
        <v>1997</v>
      </c>
    </row>
    <row r="13651" spans="1:5">
      <c r="A13651" s="816">
        <f t="shared" si="888"/>
        <v>35563</v>
      </c>
      <c r="B13651" s="815">
        <f t="shared" si="889"/>
        <v>133</v>
      </c>
      <c r="C13651" s="815">
        <f t="shared" si="890"/>
        <v>233</v>
      </c>
      <c r="D13651" s="815">
        <f t="shared" si="891"/>
        <v>234</v>
      </c>
      <c r="E13651" s="815">
        <v>1997</v>
      </c>
    </row>
    <row r="13652" spans="1:5">
      <c r="A13652" s="816">
        <f t="shared" si="888"/>
        <v>35564</v>
      </c>
      <c r="B13652" s="815">
        <f t="shared" si="889"/>
        <v>134</v>
      </c>
      <c r="C13652" s="815">
        <f t="shared" si="890"/>
        <v>232</v>
      </c>
      <c r="D13652" s="815">
        <f t="shared" si="891"/>
        <v>233</v>
      </c>
      <c r="E13652" s="815">
        <v>1997</v>
      </c>
    </row>
    <row r="13653" spans="1:5">
      <c r="A13653" s="816">
        <f t="shared" si="888"/>
        <v>35565</v>
      </c>
      <c r="B13653" s="815">
        <f t="shared" si="889"/>
        <v>135</v>
      </c>
      <c r="C13653" s="815">
        <f t="shared" si="890"/>
        <v>231</v>
      </c>
      <c r="D13653" s="815">
        <f t="shared" si="891"/>
        <v>232</v>
      </c>
      <c r="E13653" s="815">
        <v>1997</v>
      </c>
    </row>
    <row r="13654" spans="1:5">
      <c r="A13654" s="816">
        <f t="shared" si="888"/>
        <v>35566</v>
      </c>
      <c r="B13654" s="815">
        <f t="shared" si="889"/>
        <v>136</v>
      </c>
      <c r="C13654" s="815">
        <f t="shared" si="890"/>
        <v>230</v>
      </c>
      <c r="D13654" s="815">
        <f t="shared" si="891"/>
        <v>231</v>
      </c>
      <c r="E13654" s="815">
        <v>1997</v>
      </c>
    </row>
    <row r="13655" spans="1:5">
      <c r="A13655" s="816">
        <f t="shared" si="888"/>
        <v>35567</v>
      </c>
      <c r="B13655" s="815">
        <f t="shared" si="889"/>
        <v>137</v>
      </c>
      <c r="C13655" s="815">
        <f t="shared" si="890"/>
        <v>229</v>
      </c>
      <c r="D13655" s="815">
        <f t="shared" si="891"/>
        <v>230</v>
      </c>
      <c r="E13655" s="815">
        <v>1997</v>
      </c>
    </row>
    <row r="13656" spans="1:5">
      <c r="A13656" s="816">
        <f t="shared" si="888"/>
        <v>35568</v>
      </c>
      <c r="B13656" s="815">
        <f t="shared" si="889"/>
        <v>138</v>
      </c>
      <c r="C13656" s="815">
        <f t="shared" si="890"/>
        <v>228</v>
      </c>
      <c r="D13656" s="815">
        <f t="shared" si="891"/>
        <v>229</v>
      </c>
      <c r="E13656" s="815">
        <v>1997</v>
      </c>
    </row>
    <row r="13657" spans="1:5">
      <c r="A13657" s="816">
        <f t="shared" si="888"/>
        <v>35569</v>
      </c>
      <c r="B13657" s="815">
        <f t="shared" si="889"/>
        <v>139</v>
      </c>
      <c r="C13657" s="815">
        <f t="shared" si="890"/>
        <v>227</v>
      </c>
      <c r="D13657" s="815">
        <f t="shared" si="891"/>
        <v>228</v>
      </c>
      <c r="E13657" s="815">
        <v>1997</v>
      </c>
    </row>
    <row r="13658" spans="1:5">
      <c r="A13658" s="816">
        <f t="shared" si="888"/>
        <v>35570</v>
      </c>
      <c r="B13658" s="815">
        <f t="shared" si="889"/>
        <v>140</v>
      </c>
      <c r="C13658" s="815">
        <f t="shared" si="890"/>
        <v>226</v>
      </c>
      <c r="D13658" s="815">
        <f t="shared" si="891"/>
        <v>227</v>
      </c>
      <c r="E13658" s="815">
        <v>1997</v>
      </c>
    </row>
    <row r="13659" spans="1:5">
      <c r="A13659" s="816">
        <f t="shared" si="888"/>
        <v>35571</v>
      </c>
      <c r="B13659" s="815">
        <f t="shared" si="889"/>
        <v>141</v>
      </c>
      <c r="C13659" s="815">
        <f t="shared" si="890"/>
        <v>225</v>
      </c>
      <c r="D13659" s="815">
        <f t="shared" si="891"/>
        <v>226</v>
      </c>
      <c r="E13659" s="815">
        <v>1997</v>
      </c>
    </row>
    <row r="13660" spans="1:5">
      <c r="A13660" s="816">
        <f t="shared" si="888"/>
        <v>35572</v>
      </c>
      <c r="B13660" s="815">
        <f t="shared" si="889"/>
        <v>142</v>
      </c>
      <c r="C13660" s="815">
        <f t="shared" si="890"/>
        <v>224</v>
      </c>
      <c r="D13660" s="815">
        <f t="shared" si="891"/>
        <v>225</v>
      </c>
      <c r="E13660" s="815">
        <v>1997</v>
      </c>
    </row>
    <row r="13661" spans="1:5">
      <c r="A13661" s="816">
        <f t="shared" si="888"/>
        <v>35573</v>
      </c>
      <c r="B13661" s="815">
        <f t="shared" si="889"/>
        <v>143</v>
      </c>
      <c r="C13661" s="815">
        <f t="shared" si="890"/>
        <v>223</v>
      </c>
      <c r="D13661" s="815">
        <f t="shared" si="891"/>
        <v>224</v>
      </c>
      <c r="E13661" s="815">
        <v>1997</v>
      </c>
    </row>
    <row r="13662" spans="1:5">
      <c r="A13662" s="816">
        <f t="shared" ref="A13662:B13671" si="892">A13651+1</f>
        <v>35564</v>
      </c>
      <c r="B13662" s="815">
        <f t="shared" si="892"/>
        <v>134</v>
      </c>
      <c r="C13662" s="815">
        <f t="shared" ref="C13662:D13671" si="893">C13651-1</f>
        <v>232</v>
      </c>
      <c r="D13662" s="815">
        <f t="shared" si="893"/>
        <v>233</v>
      </c>
      <c r="E13662" s="815">
        <v>1997</v>
      </c>
    </row>
    <row r="13663" spans="1:5">
      <c r="A13663" s="816">
        <f t="shared" si="892"/>
        <v>35565</v>
      </c>
      <c r="B13663" s="815">
        <f t="shared" si="892"/>
        <v>135</v>
      </c>
      <c r="C13663" s="815">
        <f t="shared" si="893"/>
        <v>231</v>
      </c>
      <c r="D13663" s="815">
        <f t="shared" si="893"/>
        <v>232</v>
      </c>
      <c r="E13663" s="815">
        <v>1997</v>
      </c>
    </row>
    <row r="13664" spans="1:5">
      <c r="A13664" s="816">
        <f t="shared" si="892"/>
        <v>35566</v>
      </c>
      <c r="B13664" s="815">
        <f t="shared" si="892"/>
        <v>136</v>
      </c>
      <c r="C13664" s="815">
        <f t="shared" si="893"/>
        <v>230</v>
      </c>
      <c r="D13664" s="815">
        <f t="shared" si="893"/>
        <v>231</v>
      </c>
      <c r="E13664" s="815">
        <v>1997</v>
      </c>
    </row>
    <row r="13665" spans="1:5">
      <c r="A13665" s="816">
        <f t="shared" si="892"/>
        <v>35567</v>
      </c>
      <c r="B13665" s="815">
        <f t="shared" si="892"/>
        <v>137</v>
      </c>
      <c r="C13665" s="815">
        <f t="shared" si="893"/>
        <v>229</v>
      </c>
      <c r="D13665" s="815">
        <f t="shared" si="893"/>
        <v>230</v>
      </c>
      <c r="E13665" s="815">
        <v>1997</v>
      </c>
    </row>
    <row r="13666" spans="1:5">
      <c r="A13666" s="816">
        <f t="shared" si="892"/>
        <v>35568</v>
      </c>
      <c r="B13666" s="815">
        <f t="shared" si="892"/>
        <v>138</v>
      </c>
      <c r="C13666" s="815">
        <f t="shared" si="893"/>
        <v>228</v>
      </c>
      <c r="D13666" s="815">
        <f t="shared" si="893"/>
        <v>229</v>
      </c>
      <c r="E13666" s="815">
        <v>1997</v>
      </c>
    </row>
    <row r="13667" spans="1:5">
      <c r="A13667" s="816">
        <f t="shared" si="892"/>
        <v>35569</v>
      </c>
      <c r="B13667" s="815">
        <f t="shared" si="892"/>
        <v>139</v>
      </c>
      <c r="C13667" s="815">
        <f t="shared" si="893"/>
        <v>227</v>
      </c>
      <c r="D13667" s="815">
        <f t="shared" si="893"/>
        <v>228</v>
      </c>
      <c r="E13667" s="815">
        <v>1997</v>
      </c>
    </row>
    <row r="13668" spans="1:5">
      <c r="A13668" s="816">
        <f t="shared" si="892"/>
        <v>35570</v>
      </c>
      <c r="B13668" s="815">
        <f t="shared" si="892"/>
        <v>140</v>
      </c>
      <c r="C13668" s="815">
        <f t="shared" si="893"/>
        <v>226</v>
      </c>
      <c r="D13668" s="815">
        <f t="shared" si="893"/>
        <v>227</v>
      </c>
      <c r="E13668" s="815">
        <v>1997</v>
      </c>
    </row>
    <row r="13669" spans="1:5">
      <c r="A13669" s="816">
        <f t="shared" si="892"/>
        <v>35571</v>
      </c>
      <c r="B13669" s="815">
        <f t="shared" si="892"/>
        <v>141</v>
      </c>
      <c r="C13669" s="815">
        <f t="shared" si="893"/>
        <v>225</v>
      </c>
      <c r="D13669" s="815">
        <f t="shared" si="893"/>
        <v>226</v>
      </c>
      <c r="E13669" s="815">
        <v>1997</v>
      </c>
    </row>
    <row r="13670" spans="1:5">
      <c r="A13670" s="816">
        <f t="shared" si="892"/>
        <v>35572</v>
      </c>
      <c r="B13670" s="815">
        <f t="shared" si="892"/>
        <v>142</v>
      </c>
      <c r="C13670" s="815">
        <f t="shared" si="893"/>
        <v>224</v>
      </c>
      <c r="D13670" s="815">
        <f t="shared" si="893"/>
        <v>225</v>
      </c>
      <c r="E13670" s="815">
        <v>1997</v>
      </c>
    </row>
    <row r="13671" spans="1:5">
      <c r="A13671" s="816">
        <f t="shared" si="892"/>
        <v>35573</v>
      </c>
      <c r="B13671" s="815">
        <f t="shared" si="892"/>
        <v>143</v>
      </c>
      <c r="C13671" s="815">
        <f t="shared" si="893"/>
        <v>223</v>
      </c>
      <c r="D13671" s="815">
        <f t="shared" si="893"/>
        <v>224</v>
      </c>
      <c r="E13671" s="815">
        <v>1997</v>
      </c>
    </row>
    <row r="13672" spans="1:5">
      <c r="A13672" s="816">
        <f t="shared" si="888"/>
        <v>35574</v>
      </c>
      <c r="B13672" s="815">
        <f t="shared" si="889"/>
        <v>144</v>
      </c>
      <c r="C13672" s="815">
        <f t="shared" si="890"/>
        <v>222</v>
      </c>
      <c r="D13672" s="815">
        <f t="shared" si="891"/>
        <v>223</v>
      </c>
      <c r="E13672" s="815">
        <v>1997</v>
      </c>
    </row>
    <row r="13673" spans="1:5">
      <c r="A13673" s="816">
        <f t="shared" si="888"/>
        <v>35575</v>
      </c>
      <c r="B13673" s="815">
        <f t="shared" si="889"/>
        <v>145</v>
      </c>
      <c r="C13673" s="815">
        <f t="shared" si="890"/>
        <v>221</v>
      </c>
      <c r="D13673" s="815">
        <f t="shared" si="891"/>
        <v>222</v>
      </c>
      <c r="E13673" s="815">
        <v>1997</v>
      </c>
    </row>
    <row r="13674" spans="1:5">
      <c r="A13674" s="816">
        <f t="shared" si="888"/>
        <v>35576</v>
      </c>
      <c r="B13674" s="815">
        <f t="shared" si="889"/>
        <v>146</v>
      </c>
      <c r="C13674" s="815">
        <f t="shared" si="890"/>
        <v>220</v>
      </c>
      <c r="D13674" s="815">
        <f t="shared" si="891"/>
        <v>221</v>
      </c>
      <c r="E13674" s="815">
        <v>1997</v>
      </c>
    </row>
    <row r="13675" spans="1:5">
      <c r="A13675" s="816">
        <f t="shared" si="888"/>
        <v>35577</v>
      </c>
      <c r="B13675" s="815">
        <f t="shared" si="889"/>
        <v>147</v>
      </c>
      <c r="C13675" s="815">
        <f t="shared" si="890"/>
        <v>219</v>
      </c>
      <c r="D13675" s="815">
        <f t="shared" si="891"/>
        <v>220</v>
      </c>
      <c r="E13675" s="815">
        <v>1997</v>
      </c>
    </row>
    <row r="13676" spans="1:5">
      <c r="A13676" s="816">
        <f t="shared" si="888"/>
        <v>35578</v>
      </c>
      <c r="B13676" s="815">
        <f t="shared" si="889"/>
        <v>148</v>
      </c>
      <c r="C13676" s="815">
        <f t="shared" si="890"/>
        <v>218</v>
      </c>
      <c r="D13676" s="815">
        <f t="shared" si="891"/>
        <v>219</v>
      </c>
      <c r="E13676" s="815">
        <v>1997</v>
      </c>
    </row>
    <row r="13677" spans="1:5">
      <c r="A13677" s="816">
        <f t="shared" si="888"/>
        <v>35579</v>
      </c>
      <c r="B13677" s="815">
        <f t="shared" si="889"/>
        <v>149</v>
      </c>
      <c r="C13677" s="815">
        <f t="shared" si="890"/>
        <v>217</v>
      </c>
      <c r="D13677" s="815">
        <f t="shared" si="891"/>
        <v>218</v>
      </c>
      <c r="E13677" s="815">
        <v>1997</v>
      </c>
    </row>
    <row r="13678" spans="1:5">
      <c r="A13678" s="816">
        <f t="shared" si="888"/>
        <v>35580</v>
      </c>
      <c r="B13678" s="815">
        <f t="shared" si="889"/>
        <v>150</v>
      </c>
      <c r="C13678" s="815">
        <f t="shared" si="890"/>
        <v>216</v>
      </c>
      <c r="D13678" s="815">
        <f t="shared" si="891"/>
        <v>217</v>
      </c>
      <c r="E13678" s="815">
        <v>1997</v>
      </c>
    </row>
    <row r="13679" spans="1:5">
      <c r="A13679" s="816">
        <f t="shared" si="888"/>
        <v>35581</v>
      </c>
      <c r="B13679" s="815">
        <f t="shared" si="889"/>
        <v>151</v>
      </c>
      <c r="C13679" s="815">
        <f t="shared" si="890"/>
        <v>215</v>
      </c>
      <c r="D13679" s="815">
        <f t="shared" si="891"/>
        <v>216</v>
      </c>
      <c r="E13679" s="815">
        <v>1997</v>
      </c>
    </row>
    <row r="13680" spans="1:5">
      <c r="A13680" s="816">
        <f t="shared" si="888"/>
        <v>35582</v>
      </c>
      <c r="B13680" s="815">
        <f t="shared" si="889"/>
        <v>152</v>
      </c>
      <c r="C13680" s="815">
        <f t="shared" si="890"/>
        <v>214</v>
      </c>
      <c r="D13680" s="815">
        <f t="shared" si="891"/>
        <v>215</v>
      </c>
      <c r="E13680" s="815">
        <v>1997</v>
      </c>
    </row>
    <row r="13681" spans="1:5">
      <c r="A13681" s="816">
        <f t="shared" si="888"/>
        <v>35583</v>
      </c>
      <c r="B13681" s="815">
        <f t="shared" si="889"/>
        <v>153</v>
      </c>
      <c r="C13681" s="815">
        <f t="shared" si="890"/>
        <v>213</v>
      </c>
      <c r="D13681" s="815">
        <f t="shared" si="891"/>
        <v>214</v>
      </c>
      <c r="E13681" s="815">
        <v>1997</v>
      </c>
    </row>
    <row r="13682" spans="1:5">
      <c r="A13682" s="816">
        <f t="shared" si="888"/>
        <v>35584</v>
      </c>
      <c r="B13682" s="815">
        <f t="shared" si="889"/>
        <v>154</v>
      </c>
      <c r="C13682" s="815">
        <f t="shared" si="890"/>
        <v>212</v>
      </c>
      <c r="D13682" s="815">
        <f t="shared" si="891"/>
        <v>213</v>
      </c>
      <c r="E13682" s="815">
        <v>1997</v>
      </c>
    </row>
    <row r="13683" spans="1:5">
      <c r="A13683" s="816">
        <f t="shared" ref="A13683:A13746" si="894">A13682+1</f>
        <v>35585</v>
      </c>
      <c r="B13683" s="815">
        <f t="shared" si="889"/>
        <v>155</v>
      </c>
      <c r="C13683" s="815">
        <f t="shared" si="890"/>
        <v>211</v>
      </c>
      <c r="D13683" s="815">
        <f t="shared" si="891"/>
        <v>212</v>
      </c>
      <c r="E13683" s="815">
        <v>1997</v>
      </c>
    </row>
    <row r="13684" spans="1:5">
      <c r="A13684" s="816">
        <f t="shared" si="894"/>
        <v>35586</v>
      </c>
      <c r="B13684" s="815">
        <f t="shared" si="889"/>
        <v>156</v>
      </c>
      <c r="C13684" s="815">
        <f t="shared" si="890"/>
        <v>210</v>
      </c>
      <c r="D13684" s="815">
        <f t="shared" si="891"/>
        <v>211</v>
      </c>
      <c r="E13684" s="815">
        <v>1997</v>
      </c>
    </row>
    <row r="13685" spans="1:5">
      <c r="A13685" s="816">
        <f t="shared" si="894"/>
        <v>35587</v>
      </c>
      <c r="B13685" s="815">
        <f t="shared" si="889"/>
        <v>157</v>
      </c>
      <c r="C13685" s="815">
        <f t="shared" si="890"/>
        <v>209</v>
      </c>
      <c r="D13685" s="815">
        <f t="shared" si="891"/>
        <v>210</v>
      </c>
      <c r="E13685" s="815">
        <v>1997</v>
      </c>
    </row>
    <row r="13686" spans="1:5">
      <c r="A13686" s="816">
        <f t="shared" si="894"/>
        <v>35588</v>
      </c>
      <c r="B13686" s="815">
        <f t="shared" si="889"/>
        <v>158</v>
      </c>
      <c r="C13686" s="815">
        <f t="shared" si="890"/>
        <v>208</v>
      </c>
      <c r="D13686" s="815">
        <f t="shared" si="891"/>
        <v>209</v>
      </c>
      <c r="E13686" s="815">
        <v>1997</v>
      </c>
    </row>
    <row r="13687" spans="1:5">
      <c r="A13687" s="816">
        <f t="shared" si="894"/>
        <v>35589</v>
      </c>
      <c r="B13687" s="815">
        <f t="shared" si="889"/>
        <v>159</v>
      </c>
      <c r="C13687" s="815">
        <f t="shared" si="890"/>
        <v>207</v>
      </c>
      <c r="D13687" s="815">
        <f t="shared" si="891"/>
        <v>208</v>
      </c>
      <c r="E13687" s="815">
        <v>1997</v>
      </c>
    </row>
    <row r="13688" spans="1:5">
      <c r="A13688" s="816">
        <f t="shared" si="894"/>
        <v>35590</v>
      </c>
      <c r="B13688" s="815">
        <f t="shared" si="889"/>
        <v>160</v>
      </c>
      <c r="C13688" s="815">
        <f t="shared" si="890"/>
        <v>206</v>
      </c>
      <c r="D13688" s="815">
        <f t="shared" si="891"/>
        <v>207</v>
      </c>
      <c r="E13688" s="815">
        <v>1997</v>
      </c>
    </row>
    <row r="13689" spans="1:5">
      <c r="A13689" s="816">
        <f t="shared" si="894"/>
        <v>35591</v>
      </c>
      <c r="B13689" s="815">
        <f t="shared" si="889"/>
        <v>161</v>
      </c>
      <c r="C13689" s="815">
        <f t="shared" si="890"/>
        <v>205</v>
      </c>
      <c r="D13689" s="815">
        <f t="shared" si="891"/>
        <v>206</v>
      </c>
      <c r="E13689" s="815">
        <v>1997</v>
      </c>
    </row>
    <row r="13690" spans="1:5">
      <c r="A13690" s="816">
        <f t="shared" si="894"/>
        <v>35592</v>
      </c>
      <c r="B13690" s="815">
        <f t="shared" si="889"/>
        <v>162</v>
      </c>
      <c r="C13690" s="815">
        <f t="shared" si="890"/>
        <v>204</v>
      </c>
      <c r="D13690" s="815">
        <f t="shared" si="891"/>
        <v>205</v>
      </c>
      <c r="E13690" s="815">
        <v>1997</v>
      </c>
    </row>
    <row r="13691" spans="1:5">
      <c r="A13691" s="816">
        <f t="shared" si="894"/>
        <v>35593</v>
      </c>
      <c r="B13691" s="815">
        <f t="shared" si="889"/>
        <v>163</v>
      </c>
      <c r="C13691" s="815">
        <f t="shared" si="890"/>
        <v>203</v>
      </c>
      <c r="D13691" s="815">
        <f t="shared" si="891"/>
        <v>204</v>
      </c>
      <c r="E13691" s="815">
        <v>1997</v>
      </c>
    </row>
    <row r="13692" spans="1:5">
      <c r="A13692" s="816">
        <f t="shared" si="894"/>
        <v>35594</v>
      </c>
      <c r="B13692" s="815">
        <f t="shared" si="889"/>
        <v>164</v>
      </c>
      <c r="C13692" s="815">
        <f t="shared" si="890"/>
        <v>202</v>
      </c>
      <c r="D13692" s="815">
        <f t="shared" si="891"/>
        <v>203</v>
      </c>
      <c r="E13692" s="815">
        <v>1997</v>
      </c>
    </row>
    <row r="13693" spans="1:5">
      <c r="A13693" s="816">
        <f t="shared" si="894"/>
        <v>35595</v>
      </c>
      <c r="B13693" s="815">
        <f t="shared" si="889"/>
        <v>165</v>
      </c>
      <c r="C13693" s="815">
        <f t="shared" si="890"/>
        <v>201</v>
      </c>
      <c r="D13693" s="815">
        <f t="shared" si="891"/>
        <v>202</v>
      </c>
      <c r="E13693" s="815">
        <v>1997</v>
      </c>
    </row>
    <row r="13694" spans="1:5">
      <c r="A13694" s="816">
        <f t="shared" si="894"/>
        <v>35596</v>
      </c>
      <c r="B13694" s="815">
        <f t="shared" si="889"/>
        <v>166</v>
      </c>
      <c r="C13694" s="815">
        <f t="shared" si="890"/>
        <v>200</v>
      </c>
      <c r="D13694" s="815">
        <f t="shared" si="891"/>
        <v>201</v>
      </c>
      <c r="E13694" s="815">
        <v>1997</v>
      </c>
    </row>
    <row r="13695" spans="1:5">
      <c r="A13695" s="816">
        <f t="shared" si="894"/>
        <v>35597</v>
      </c>
      <c r="B13695" s="815">
        <f t="shared" si="889"/>
        <v>167</v>
      </c>
      <c r="C13695" s="815">
        <f t="shared" si="890"/>
        <v>199</v>
      </c>
      <c r="D13695" s="815">
        <f t="shared" si="891"/>
        <v>200</v>
      </c>
      <c r="E13695" s="815">
        <v>1997</v>
      </c>
    </row>
    <row r="13696" spans="1:5">
      <c r="A13696" s="816">
        <f t="shared" si="894"/>
        <v>35598</v>
      </c>
      <c r="B13696" s="815">
        <f t="shared" si="889"/>
        <v>168</v>
      </c>
      <c r="C13696" s="815">
        <f t="shared" si="890"/>
        <v>198</v>
      </c>
      <c r="D13696" s="815">
        <f t="shared" si="891"/>
        <v>199</v>
      </c>
      <c r="E13696" s="815">
        <v>1997</v>
      </c>
    </row>
    <row r="13697" spans="1:5">
      <c r="A13697" s="816">
        <f t="shared" si="894"/>
        <v>35599</v>
      </c>
      <c r="B13697" s="815">
        <f t="shared" si="889"/>
        <v>169</v>
      </c>
      <c r="C13697" s="815">
        <f t="shared" si="890"/>
        <v>197</v>
      </c>
      <c r="D13697" s="815">
        <f t="shared" si="891"/>
        <v>198</v>
      </c>
      <c r="E13697" s="815">
        <v>1997</v>
      </c>
    </row>
    <row r="13698" spans="1:5">
      <c r="A13698" s="816">
        <f t="shared" si="894"/>
        <v>35600</v>
      </c>
      <c r="B13698" s="815">
        <f t="shared" si="889"/>
        <v>170</v>
      </c>
      <c r="C13698" s="815">
        <f t="shared" si="890"/>
        <v>196</v>
      </c>
      <c r="D13698" s="815">
        <f t="shared" si="891"/>
        <v>197</v>
      </c>
      <c r="E13698" s="815">
        <v>1997</v>
      </c>
    </row>
    <row r="13699" spans="1:5">
      <c r="A13699" s="816">
        <f t="shared" si="894"/>
        <v>35601</v>
      </c>
      <c r="B13699" s="815">
        <f t="shared" si="889"/>
        <v>171</v>
      </c>
      <c r="C13699" s="815">
        <f t="shared" si="890"/>
        <v>195</v>
      </c>
      <c r="D13699" s="815">
        <f t="shared" si="891"/>
        <v>196</v>
      </c>
      <c r="E13699" s="815">
        <v>1997</v>
      </c>
    </row>
    <row r="13700" spans="1:5">
      <c r="A13700" s="816">
        <f t="shared" si="894"/>
        <v>35602</v>
      </c>
      <c r="B13700" s="815">
        <f t="shared" si="889"/>
        <v>172</v>
      </c>
      <c r="C13700" s="815">
        <f t="shared" si="890"/>
        <v>194</v>
      </c>
      <c r="D13700" s="815">
        <f t="shared" si="891"/>
        <v>195</v>
      </c>
      <c r="E13700" s="815">
        <v>1997</v>
      </c>
    </row>
    <row r="13701" spans="1:5">
      <c r="A13701" s="816">
        <f t="shared" si="894"/>
        <v>35603</v>
      </c>
      <c r="B13701" s="815">
        <f t="shared" si="889"/>
        <v>173</v>
      </c>
      <c r="C13701" s="815">
        <f t="shared" si="890"/>
        <v>193</v>
      </c>
      <c r="D13701" s="815">
        <f t="shared" si="891"/>
        <v>194</v>
      </c>
      <c r="E13701" s="815">
        <v>1997</v>
      </c>
    </row>
    <row r="13702" spans="1:5">
      <c r="A13702" s="816">
        <f t="shared" si="894"/>
        <v>35604</v>
      </c>
      <c r="B13702" s="815">
        <f t="shared" si="889"/>
        <v>174</v>
      </c>
      <c r="C13702" s="815">
        <f t="shared" si="890"/>
        <v>192</v>
      </c>
      <c r="D13702" s="815">
        <f t="shared" si="891"/>
        <v>193</v>
      </c>
      <c r="E13702" s="815">
        <v>1997</v>
      </c>
    </row>
    <row r="13703" spans="1:5">
      <c r="A13703" s="816">
        <f t="shared" si="894"/>
        <v>35605</v>
      </c>
      <c r="B13703" s="815">
        <f t="shared" si="889"/>
        <v>175</v>
      </c>
      <c r="C13703" s="815">
        <f t="shared" si="890"/>
        <v>191</v>
      </c>
      <c r="D13703" s="815">
        <f t="shared" si="891"/>
        <v>192</v>
      </c>
      <c r="E13703" s="815">
        <v>1997</v>
      </c>
    </row>
    <row r="13704" spans="1:5">
      <c r="A13704" s="816">
        <f t="shared" si="894"/>
        <v>35606</v>
      </c>
      <c r="B13704" s="815">
        <f t="shared" si="889"/>
        <v>176</v>
      </c>
      <c r="C13704" s="815">
        <f t="shared" si="890"/>
        <v>190</v>
      </c>
      <c r="D13704" s="815">
        <f t="shared" si="891"/>
        <v>191</v>
      </c>
      <c r="E13704" s="815">
        <v>1997</v>
      </c>
    </row>
    <row r="13705" spans="1:5">
      <c r="A13705" s="816">
        <f t="shared" si="894"/>
        <v>35607</v>
      </c>
      <c r="B13705" s="815">
        <f t="shared" si="889"/>
        <v>177</v>
      </c>
      <c r="C13705" s="815">
        <f t="shared" si="890"/>
        <v>189</v>
      </c>
      <c r="D13705" s="815">
        <f t="shared" si="891"/>
        <v>190</v>
      </c>
      <c r="E13705" s="815">
        <v>1997</v>
      </c>
    </row>
    <row r="13706" spans="1:5">
      <c r="A13706" s="816">
        <f t="shared" si="894"/>
        <v>35608</v>
      </c>
      <c r="B13706" s="815">
        <f t="shared" si="889"/>
        <v>178</v>
      </c>
      <c r="C13706" s="815">
        <f t="shared" si="890"/>
        <v>188</v>
      </c>
      <c r="D13706" s="815">
        <f t="shared" si="891"/>
        <v>189</v>
      </c>
      <c r="E13706" s="815">
        <v>1997</v>
      </c>
    </row>
    <row r="13707" spans="1:5">
      <c r="A13707" s="816">
        <f t="shared" si="894"/>
        <v>35609</v>
      </c>
      <c r="B13707" s="815">
        <f t="shared" si="889"/>
        <v>179</v>
      </c>
      <c r="C13707" s="815">
        <f t="shared" si="890"/>
        <v>187</v>
      </c>
      <c r="D13707" s="815">
        <f t="shared" si="891"/>
        <v>188</v>
      </c>
      <c r="E13707" s="815">
        <v>1997</v>
      </c>
    </row>
    <row r="13708" spans="1:5">
      <c r="A13708" s="816">
        <f t="shared" si="894"/>
        <v>35610</v>
      </c>
      <c r="B13708" s="815">
        <f t="shared" si="889"/>
        <v>180</v>
      </c>
      <c r="C13708" s="815">
        <f t="shared" si="890"/>
        <v>186</v>
      </c>
      <c r="D13708" s="815">
        <f t="shared" si="891"/>
        <v>187</v>
      </c>
      <c r="E13708" s="815">
        <v>1997</v>
      </c>
    </row>
    <row r="13709" spans="1:5">
      <c r="A13709" s="816">
        <f t="shared" si="894"/>
        <v>35611</v>
      </c>
      <c r="B13709" s="815">
        <f t="shared" si="889"/>
        <v>181</v>
      </c>
      <c r="C13709" s="815">
        <f t="shared" si="890"/>
        <v>185</v>
      </c>
      <c r="D13709" s="815">
        <f t="shared" si="891"/>
        <v>186</v>
      </c>
      <c r="E13709" s="815">
        <v>1997</v>
      </c>
    </row>
    <row r="13710" spans="1:5">
      <c r="A13710" s="816">
        <f t="shared" si="894"/>
        <v>35612</v>
      </c>
      <c r="B13710" s="815">
        <f t="shared" si="889"/>
        <v>182</v>
      </c>
      <c r="C13710" s="815">
        <f t="shared" si="890"/>
        <v>184</v>
      </c>
      <c r="D13710" s="815">
        <f t="shared" si="891"/>
        <v>185</v>
      </c>
      <c r="E13710" s="815">
        <v>1997</v>
      </c>
    </row>
    <row r="13711" spans="1:5">
      <c r="A13711" s="816">
        <f t="shared" si="894"/>
        <v>35613</v>
      </c>
      <c r="B13711" s="815">
        <f t="shared" si="889"/>
        <v>183</v>
      </c>
      <c r="C13711" s="815">
        <f t="shared" si="890"/>
        <v>183</v>
      </c>
      <c r="D13711" s="815">
        <f t="shared" si="891"/>
        <v>184</v>
      </c>
      <c r="E13711" s="815">
        <v>1997</v>
      </c>
    </row>
    <row r="13712" spans="1:5">
      <c r="A13712" s="816">
        <f t="shared" si="894"/>
        <v>35614</v>
      </c>
      <c r="B13712" s="815">
        <f t="shared" si="889"/>
        <v>184</v>
      </c>
      <c r="C13712" s="815">
        <f t="shared" si="890"/>
        <v>182</v>
      </c>
      <c r="D13712" s="815">
        <f t="shared" si="891"/>
        <v>183</v>
      </c>
      <c r="E13712" s="815">
        <v>1997</v>
      </c>
    </row>
    <row r="13713" spans="1:5">
      <c r="A13713" s="816">
        <f t="shared" si="894"/>
        <v>35615</v>
      </c>
      <c r="B13713" s="815">
        <f t="shared" ref="B13713:B13776" si="895">B13712+1</f>
        <v>185</v>
      </c>
      <c r="C13713" s="815">
        <f t="shared" ref="C13713:C13776" si="896">C13712-1</f>
        <v>181</v>
      </c>
      <c r="D13713" s="815">
        <f t="shared" ref="D13713:D13776" si="897">D13712-1</f>
        <v>182</v>
      </c>
      <c r="E13713" s="815">
        <v>1997</v>
      </c>
    </row>
    <row r="13714" spans="1:5">
      <c r="A13714" s="816">
        <f t="shared" si="894"/>
        <v>35616</v>
      </c>
      <c r="B13714" s="815">
        <f t="shared" si="895"/>
        <v>186</v>
      </c>
      <c r="C13714" s="815">
        <f t="shared" si="896"/>
        <v>180</v>
      </c>
      <c r="D13714" s="815">
        <f t="shared" si="897"/>
        <v>181</v>
      </c>
      <c r="E13714" s="815">
        <v>1997</v>
      </c>
    </row>
    <row r="13715" spans="1:5">
      <c r="A13715" s="816">
        <f t="shared" si="894"/>
        <v>35617</v>
      </c>
      <c r="B13715" s="815">
        <f t="shared" si="895"/>
        <v>187</v>
      </c>
      <c r="C13715" s="815">
        <f t="shared" si="896"/>
        <v>179</v>
      </c>
      <c r="D13715" s="815">
        <f t="shared" si="897"/>
        <v>180</v>
      </c>
      <c r="E13715" s="815">
        <v>1997</v>
      </c>
    </row>
    <row r="13716" spans="1:5">
      <c r="A13716" s="816">
        <f t="shared" si="894"/>
        <v>35618</v>
      </c>
      <c r="B13716" s="815">
        <f t="shared" si="895"/>
        <v>188</v>
      </c>
      <c r="C13716" s="815">
        <f t="shared" si="896"/>
        <v>178</v>
      </c>
      <c r="D13716" s="815">
        <f t="shared" si="897"/>
        <v>179</v>
      </c>
      <c r="E13716" s="815">
        <v>1997</v>
      </c>
    </row>
    <row r="13717" spans="1:5">
      <c r="A13717" s="816">
        <f t="shared" si="894"/>
        <v>35619</v>
      </c>
      <c r="B13717" s="815">
        <f t="shared" si="895"/>
        <v>189</v>
      </c>
      <c r="C13717" s="815">
        <f t="shared" si="896"/>
        <v>177</v>
      </c>
      <c r="D13717" s="815">
        <f t="shared" si="897"/>
        <v>178</v>
      </c>
      <c r="E13717" s="815">
        <v>1997</v>
      </c>
    </row>
    <row r="13718" spans="1:5">
      <c r="A13718" s="816">
        <f t="shared" si="894"/>
        <v>35620</v>
      </c>
      <c r="B13718" s="815">
        <f t="shared" si="895"/>
        <v>190</v>
      </c>
      <c r="C13718" s="815">
        <f t="shared" si="896"/>
        <v>176</v>
      </c>
      <c r="D13718" s="815">
        <f t="shared" si="897"/>
        <v>177</v>
      </c>
      <c r="E13718" s="815">
        <v>1997</v>
      </c>
    </row>
    <row r="13719" spans="1:5">
      <c r="A13719" s="816">
        <f t="shared" si="894"/>
        <v>35621</v>
      </c>
      <c r="B13719" s="815">
        <f t="shared" si="895"/>
        <v>191</v>
      </c>
      <c r="C13719" s="815">
        <f t="shared" si="896"/>
        <v>175</v>
      </c>
      <c r="D13719" s="815">
        <f t="shared" si="897"/>
        <v>176</v>
      </c>
      <c r="E13719" s="815">
        <v>1997</v>
      </c>
    </row>
    <row r="13720" spans="1:5">
      <c r="A13720" s="816">
        <f t="shared" si="894"/>
        <v>35622</v>
      </c>
      <c r="B13720" s="815">
        <f t="shared" si="895"/>
        <v>192</v>
      </c>
      <c r="C13720" s="815">
        <f t="shared" si="896"/>
        <v>174</v>
      </c>
      <c r="D13720" s="815">
        <f t="shared" si="897"/>
        <v>175</v>
      </c>
      <c r="E13720" s="815">
        <v>1997</v>
      </c>
    </row>
    <row r="13721" spans="1:5">
      <c r="A13721" s="816">
        <f t="shared" si="894"/>
        <v>35623</v>
      </c>
      <c r="B13721" s="815">
        <f t="shared" si="895"/>
        <v>193</v>
      </c>
      <c r="C13721" s="815">
        <f t="shared" si="896"/>
        <v>173</v>
      </c>
      <c r="D13721" s="815">
        <f t="shared" si="897"/>
        <v>174</v>
      </c>
      <c r="E13721" s="815">
        <v>1997</v>
      </c>
    </row>
    <row r="13722" spans="1:5">
      <c r="A13722" s="816">
        <f t="shared" si="894"/>
        <v>35624</v>
      </c>
      <c r="B13722" s="815">
        <f t="shared" si="895"/>
        <v>194</v>
      </c>
      <c r="C13722" s="815">
        <f t="shared" si="896"/>
        <v>172</v>
      </c>
      <c r="D13722" s="815">
        <f t="shared" si="897"/>
        <v>173</v>
      </c>
      <c r="E13722" s="815">
        <v>1997</v>
      </c>
    </row>
    <row r="13723" spans="1:5">
      <c r="A13723" s="816">
        <f t="shared" si="894"/>
        <v>35625</v>
      </c>
      <c r="B13723" s="815">
        <f t="shared" si="895"/>
        <v>195</v>
      </c>
      <c r="C13723" s="815">
        <f t="shared" si="896"/>
        <v>171</v>
      </c>
      <c r="D13723" s="815">
        <f t="shared" si="897"/>
        <v>172</v>
      </c>
      <c r="E13723" s="815">
        <v>1997</v>
      </c>
    </row>
    <row r="13724" spans="1:5">
      <c r="A13724" s="816">
        <f t="shared" si="894"/>
        <v>35626</v>
      </c>
      <c r="B13724" s="815">
        <f t="shared" si="895"/>
        <v>196</v>
      </c>
      <c r="C13724" s="815">
        <f t="shared" si="896"/>
        <v>170</v>
      </c>
      <c r="D13724" s="815">
        <f t="shared" si="897"/>
        <v>171</v>
      </c>
      <c r="E13724" s="815">
        <v>1997</v>
      </c>
    </row>
    <row r="13725" spans="1:5">
      <c r="A13725" s="816">
        <f t="shared" si="894"/>
        <v>35627</v>
      </c>
      <c r="B13725" s="815">
        <f t="shared" si="895"/>
        <v>197</v>
      </c>
      <c r="C13725" s="815">
        <f t="shared" si="896"/>
        <v>169</v>
      </c>
      <c r="D13725" s="815">
        <f t="shared" si="897"/>
        <v>170</v>
      </c>
      <c r="E13725" s="815">
        <v>1997</v>
      </c>
    </row>
    <row r="13726" spans="1:5">
      <c r="A13726" s="816">
        <f t="shared" si="894"/>
        <v>35628</v>
      </c>
      <c r="B13726" s="815">
        <f t="shared" si="895"/>
        <v>198</v>
      </c>
      <c r="C13726" s="815">
        <f t="shared" si="896"/>
        <v>168</v>
      </c>
      <c r="D13726" s="815">
        <f t="shared" si="897"/>
        <v>169</v>
      </c>
      <c r="E13726" s="815">
        <v>1997</v>
      </c>
    </row>
    <row r="13727" spans="1:5">
      <c r="A13727" s="816">
        <f t="shared" si="894"/>
        <v>35629</v>
      </c>
      <c r="B13727" s="815">
        <f t="shared" si="895"/>
        <v>199</v>
      </c>
      <c r="C13727" s="815">
        <f t="shared" si="896"/>
        <v>167</v>
      </c>
      <c r="D13727" s="815">
        <f t="shared" si="897"/>
        <v>168</v>
      </c>
      <c r="E13727" s="815">
        <v>1997</v>
      </c>
    </row>
    <row r="13728" spans="1:5">
      <c r="A13728" s="816">
        <f t="shared" si="894"/>
        <v>35630</v>
      </c>
      <c r="B13728" s="815">
        <f t="shared" si="895"/>
        <v>200</v>
      </c>
      <c r="C13728" s="815">
        <f t="shared" si="896"/>
        <v>166</v>
      </c>
      <c r="D13728" s="815">
        <f t="shared" si="897"/>
        <v>167</v>
      </c>
      <c r="E13728" s="815">
        <v>1997</v>
      </c>
    </row>
    <row r="13729" spans="1:5">
      <c r="A13729" s="816">
        <f t="shared" si="894"/>
        <v>35631</v>
      </c>
      <c r="B13729" s="815">
        <f t="shared" si="895"/>
        <v>201</v>
      </c>
      <c r="C13729" s="815">
        <f t="shared" si="896"/>
        <v>165</v>
      </c>
      <c r="D13729" s="815">
        <f t="shared" si="897"/>
        <v>166</v>
      </c>
      <c r="E13729" s="815">
        <v>1997</v>
      </c>
    </row>
    <row r="13730" spans="1:5">
      <c r="A13730" s="816">
        <f t="shared" si="894"/>
        <v>35632</v>
      </c>
      <c r="B13730" s="815">
        <f t="shared" si="895"/>
        <v>202</v>
      </c>
      <c r="C13730" s="815">
        <f t="shared" si="896"/>
        <v>164</v>
      </c>
      <c r="D13730" s="815">
        <f t="shared" si="897"/>
        <v>165</v>
      </c>
      <c r="E13730" s="815">
        <v>1997</v>
      </c>
    </row>
    <row r="13731" spans="1:5">
      <c r="A13731" s="816">
        <f t="shared" si="894"/>
        <v>35633</v>
      </c>
      <c r="B13731" s="815">
        <f t="shared" si="895"/>
        <v>203</v>
      </c>
      <c r="C13731" s="815">
        <f t="shared" si="896"/>
        <v>163</v>
      </c>
      <c r="D13731" s="815">
        <f t="shared" si="897"/>
        <v>164</v>
      </c>
      <c r="E13731" s="815">
        <v>1997</v>
      </c>
    </row>
    <row r="13732" spans="1:5">
      <c r="A13732" s="816">
        <f t="shared" si="894"/>
        <v>35634</v>
      </c>
      <c r="B13732" s="815">
        <f t="shared" si="895"/>
        <v>204</v>
      </c>
      <c r="C13732" s="815">
        <f t="shared" si="896"/>
        <v>162</v>
      </c>
      <c r="D13732" s="815">
        <f t="shared" si="897"/>
        <v>163</v>
      </c>
      <c r="E13732" s="815">
        <v>1997</v>
      </c>
    </row>
    <row r="13733" spans="1:5">
      <c r="A13733" s="816">
        <f t="shared" si="894"/>
        <v>35635</v>
      </c>
      <c r="B13733" s="815">
        <f t="shared" si="895"/>
        <v>205</v>
      </c>
      <c r="C13733" s="815">
        <f t="shared" si="896"/>
        <v>161</v>
      </c>
      <c r="D13733" s="815">
        <f t="shared" si="897"/>
        <v>162</v>
      </c>
      <c r="E13733" s="815">
        <v>1997</v>
      </c>
    </row>
    <row r="13734" spans="1:5">
      <c r="A13734" s="816">
        <f t="shared" si="894"/>
        <v>35636</v>
      </c>
      <c r="B13734" s="815">
        <f t="shared" si="895"/>
        <v>206</v>
      </c>
      <c r="C13734" s="815">
        <f t="shared" si="896"/>
        <v>160</v>
      </c>
      <c r="D13734" s="815">
        <f t="shared" si="897"/>
        <v>161</v>
      </c>
      <c r="E13734" s="815">
        <v>1997</v>
      </c>
    </row>
    <row r="13735" spans="1:5">
      <c r="A13735" s="816">
        <f t="shared" si="894"/>
        <v>35637</v>
      </c>
      <c r="B13735" s="815">
        <f t="shared" si="895"/>
        <v>207</v>
      </c>
      <c r="C13735" s="815">
        <f t="shared" si="896"/>
        <v>159</v>
      </c>
      <c r="D13735" s="815">
        <f t="shared" si="897"/>
        <v>160</v>
      </c>
      <c r="E13735" s="815">
        <v>1997</v>
      </c>
    </row>
    <row r="13736" spans="1:5">
      <c r="A13736" s="816">
        <f t="shared" si="894"/>
        <v>35638</v>
      </c>
      <c r="B13736" s="815">
        <f t="shared" si="895"/>
        <v>208</v>
      </c>
      <c r="C13736" s="815">
        <f t="shared" si="896"/>
        <v>158</v>
      </c>
      <c r="D13736" s="815">
        <f t="shared" si="897"/>
        <v>159</v>
      </c>
      <c r="E13736" s="815">
        <v>1997</v>
      </c>
    </row>
    <row r="13737" spans="1:5">
      <c r="A13737" s="816">
        <f t="shared" si="894"/>
        <v>35639</v>
      </c>
      <c r="B13737" s="815">
        <f t="shared" si="895"/>
        <v>209</v>
      </c>
      <c r="C13737" s="815">
        <f t="shared" si="896"/>
        <v>157</v>
      </c>
      <c r="D13737" s="815">
        <f t="shared" si="897"/>
        <v>158</v>
      </c>
      <c r="E13737" s="815">
        <v>1997</v>
      </c>
    </row>
    <row r="13738" spans="1:5">
      <c r="A13738" s="816">
        <f t="shared" si="894"/>
        <v>35640</v>
      </c>
      <c r="B13738" s="815">
        <f t="shared" si="895"/>
        <v>210</v>
      </c>
      <c r="C13738" s="815">
        <f t="shared" si="896"/>
        <v>156</v>
      </c>
      <c r="D13738" s="815">
        <f t="shared" si="897"/>
        <v>157</v>
      </c>
      <c r="E13738" s="815">
        <v>1997</v>
      </c>
    </row>
    <row r="13739" spans="1:5">
      <c r="A13739" s="816">
        <f t="shared" si="894"/>
        <v>35641</v>
      </c>
      <c r="B13739" s="815">
        <f t="shared" si="895"/>
        <v>211</v>
      </c>
      <c r="C13739" s="815">
        <f t="shared" si="896"/>
        <v>155</v>
      </c>
      <c r="D13739" s="815">
        <f t="shared" si="897"/>
        <v>156</v>
      </c>
      <c r="E13739" s="815">
        <v>1997</v>
      </c>
    </row>
    <row r="13740" spans="1:5">
      <c r="A13740" s="816">
        <f t="shared" si="894"/>
        <v>35642</v>
      </c>
      <c r="B13740" s="815">
        <f t="shared" si="895"/>
        <v>212</v>
      </c>
      <c r="C13740" s="815">
        <f t="shared" si="896"/>
        <v>154</v>
      </c>
      <c r="D13740" s="815">
        <f t="shared" si="897"/>
        <v>155</v>
      </c>
      <c r="E13740" s="815">
        <v>1997</v>
      </c>
    </row>
    <row r="13741" spans="1:5">
      <c r="A13741" s="816">
        <f t="shared" si="894"/>
        <v>35643</v>
      </c>
      <c r="B13741" s="815">
        <f t="shared" si="895"/>
        <v>213</v>
      </c>
      <c r="C13741" s="815">
        <f t="shared" si="896"/>
        <v>153</v>
      </c>
      <c r="D13741" s="815">
        <f t="shared" si="897"/>
        <v>154</v>
      </c>
      <c r="E13741" s="815">
        <v>1997</v>
      </c>
    </row>
    <row r="13742" spans="1:5">
      <c r="A13742" s="816">
        <f t="shared" si="894"/>
        <v>35644</v>
      </c>
      <c r="B13742" s="815">
        <f t="shared" si="895"/>
        <v>214</v>
      </c>
      <c r="C13742" s="815">
        <f t="shared" si="896"/>
        <v>152</v>
      </c>
      <c r="D13742" s="815">
        <f t="shared" si="897"/>
        <v>153</v>
      </c>
      <c r="E13742" s="815">
        <v>1997</v>
      </c>
    </row>
    <row r="13743" spans="1:5">
      <c r="A13743" s="816">
        <f t="shared" si="894"/>
        <v>35645</v>
      </c>
      <c r="B13743" s="815">
        <f t="shared" si="895"/>
        <v>215</v>
      </c>
      <c r="C13743" s="815">
        <f t="shared" si="896"/>
        <v>151</v>
      </c>
      <c r="D13743" s="815">
        <f t="shared" si="897"/>
        <v>152</v>
      </c>
      <c r="E13743" s="815">
        <v>1997</v>
      </c>
    </row>
    <row r="13744" spans="1:5">
      <c r="A13744" s="816">
        <f t="shared" si="894"/>
        <v>35646</v>
      </c>
      <c r="B13744" s="815">
        <f t="shared" si="895"/>
        <v>216</v>
      </c>
      <c r="C13744" s="815">
        <f t="shared" si="896"/>
        <v>150</v>
      </c>
      <c r="D13744" s="815">
        <f t="shared" si="897"/>
        <v>151</v>
      </c>
      <c r="E13744" s="815">
        <v>1997</v>
      </c>
    </row>
    <row r="13745" spans="1:5">
      <c r="A13745" s="816">
        <f t="shared" si="894"/>
        <v>35647</v>
      </c>
      <c r="B13745" s="815">
        <f t="shared" si="895"/>
        <v>217</v>
      </c>
      <c r="C13745" s="815">
        <f t="shared" si="896"/>
        <v>149</v>
      </c>
      <c r="D13745" s="815">
        <f t="shared" si="897"/>
        <v>150</v>
      </c>
      <c r="E13745" s="815">
        <v>1997</v>
      </c>
    </row>
    <row r="13746" spans="1:5">
      <c r="A13746" s="816">
        <f t="shared" si="894"/>
        <v>35648</v>
      </c>
      <c r="B13746" s="815">
        <f t="shared" si="895"/>
        <v>218</v>
      </c>
      <c r="C13746" s="815">
        <f t="shared" si="896"/>
        <v>148</v>
      </c>
      <c r="D13746" s="815">
        <f t="shared" si="897"/>
        <v>149</v>
      </c>
      <c r="E13746" s="815">
        <v>1997</v>
      </c>
    </row>
    <row r="13747" spans="1:5">
      <c r="A13747" s="816">
        <f t="shared" ref="A13747:A13810" si="898">A13746+1</f>
        <v>35649</v>
      </c>
      <c r="B13747" s="815">
        <f t="shared" si="895"/>
        <v>219</v>
      </c>
      <c r="C13747" s="815">
        <f t="shared" si="896"/>
        <v>147</v>
      </c>
      <c r="D13747" s="815">
        <f t="shared" si="897"/>
        <v>148</v>
      </c>
      <c r="E13747" s="815">
        <v>1997</v>
      </c>
    </row>
    <row r="13748" spans="1:5">
      <c r="A13748" s="816">
        <f t="shared" si="898"/>
        <v>35650</v>
      </c>
      <c r="B13748" s="815">
        <f t="shared" si="895"/>
        <v>220</v>
      </c>
      <c r="C13748" s="815">
        <f t="shared" si="896"/>
        <v>146</v>
      </c>
      <c r="D13748" s="815">
        <f t="shared" si="897"/>
        <v>147</v>
      </c>
      <c r="E13748" s="815">
        <v>1997</v>
      </c>
    </row>
    <row r="13749" spans="1:5">
      <c r="A13749" s="816">
        <f t="shared" si="898"/>
        <v>35651</v>
      </c>
      <c r="B13749" s="815">
        <f t="shared" si="895"/>
        <v>221</v>
      </c>
      <c r="C13749" s="815">
        <f t="shared" si="896"/>
        <v>145</v>
      </c>
      <c r="D13749" s="815">
        <f t="shared" si="897"/>
        <v>146</v>
      </c>
      <c r="E13749" s="815">
        <v>1997</v>
      </c>
    </row>
    <row r="13750" spans="1:5">
      <c r="A13750" s="816">
        <f t="shared" si="898"/>
        <v>35652</v>
      </c>
      <c r="B13750" s="815">
        <f t="shared" si="895"/>
        <v>222</v>
      </c>
      <c r="C13750" s="815">
        <f t="shared" si="896"/>
        <v>144</v>
      </c>
      <c r="D13750" s="815">
        <f t="shared" si="897"/>
        <v>145</v>
      </c>
      <c r="E13750" s="815">
        <v>1997</v>
      </c>
    </row>
    <row r="13751" spans="1:5">
      <c r="A13751" s="816">
        <f t="shared" si="898"/>
        <v>35653</v>
      </c>
      <c r="B13751" s="815">
        <f t="shared" si="895"/>
        <v>223</v>
      </c>
      <c r="C13751" s="815">
        <f t="shared" si="896"/>
        <v>143</v>
      </c>
      <c r="D13751" s="815">
        <f t="shared" si="897"/>
        <v>144</v>
      </c>
      <c r="E13751" s="815">
        <v>1997</v>
      </c>
    </row>
    <row r="13752" spans="1:5">
      <c r="A13752" s="816">
        <f t="shared" si="898"/>
        <v>35654</v>
      </c>
      <c r="B13752" s="815">
        <f t="shared" si="895"/>
        <v>224</v>
      </c>
      <c r="C13752" s="815">
        <f t="shared" si="896"/>
        <v>142</v>
      </c>
      <c r="D13752" s="815">
        <f t="shared" si="897"/>
        <v>143</v>
      </c>
      <c r="E13752" s="815">
        <v>1997</v>
      </c>
    </row>
    <row r="13753" spans="1:5">
      <c r="A13753" s="816">
        <f t="shared" si="898"/>
        <v>35655</v>
      </c>
      <c r="B13753" s="815">
        <f t="shared" si="895"/>
        <v>225</v>
      </c>
      <c r="C13753" s="815">
        <f t="shared" si="896"/>
        <v>141</v>
      </c>
      <c r="D13753" s="815">
        <f t="shared" si="897"/>
        <v>142</v>
      </c>
      <c r="E13753" s="815">
        <v>1997</v>
      </c>
    </row>
    <row r="13754" spans="1:5">
      <c r="A13754" s="816">
        <f t="shared" si="898"/>
        <v>35656</v>
      </c>
      <c r="B13754" s="815">
        <f t="shared" si="895"/>
        <v>226</v>
      </c>
      <c r="C13754" s="815">
        <f t="shared" si="896"/>
        <v>140</v>
      </c>
      <c r="D13754" s="815">
        <f t="shared" si="897"/>
        <v>141</v>
      </c>
      <c r="E13754" s="815">
        <v>1997</v>
      </c>
    </row>
    <row r="13755" spans="1:5">
      <c r="A13755" s="816">
        <f t="shared" si="898"/>
        <v>35657</v>
      </c>
      <c r="B13755" s="815">
        <f t="shared" si="895"/>
        <v>227</v>
      </c>
      <c r="C13755" s="815">
        <f t="shared" si="896"/>
        <v>139</v>
      </c>
      <c r="D13755" s="815">
        <f t="shared" si="897"/>
        <v>140</v>
      </c>
      <c r="E13755" s="815">
        <v>1997</v>
      </c>
    </row>
    <row r="13756" spans="1:5">
      <c r="A13756" s="816">
        <f t="shared" si="898"/>
        <v>35658</v>
      </c>
      <c r="B13756" s="815">
        <f t="shared" si="895"/>
        <v>228</v>
      </c>
      <c r="C13756" s="815">
        <f t="shared" si="896"/>
        <v>138</v>
      </c>
      <c r="D13756" s="815">
        <f t="shared" si="897"/>
        <v>139</v>
      </c>
      <c r="E13756" s="815">
        <v>1997</v>
      </c>
    </row>
    <row r="13757" spans="1:5">
      <c r="A13757" s="816">
        <f t="shared" si="898"/>
        <v>35659</v>
      </c>
      <c r="B13757" s="815">
        <f t="shared" si="895"/>
        <v>229</v>
      </c>
      <c r="C13757" s="815">
        <f t="shared" si="896"/>
        <v>137</v>
      </c>
      <c r="D13757" s="815">
        <f t="shared" si="897"/>
        <v>138</v>
      </c>
      <c r="E13757" s="815">
        <v>1997</v>
      </c>
    </row>
    <row r="13758" spans="1:5">
      <c r="A13758" s="816">
        <f t="shared" si="898"/>
        <v>35660</v>
      </c>
      <c r="B13758" s="815">
        <f t="shared" si="895"/>
        <v>230</v>
      </c>
      <c r="C13758" s="815">
        <f t="shared" si="896"/>
        <v>136</v>
      </c>
      <c r="D13758" s="815">
        <f t="shared" si="897"/>
        <v>137</v>
      </c>
      <c r="E13758" s="815">
        <v>1997</v>
      </c>
    </row>
    <row r="13759" spans="1:5">
      <c r="A13759" s="816">
        <f t="shared" si="898"/>
        <v>35661</v>
      </c>
      <c r="B13759" s="815">
        <f t="shared" si="895"/>
        <v>231</v>
      </c>
      <c r="C13759" s="815">
        <f t="shared" si="896"/>
        <v>135</v>
      </c>
      <c r="D13759" s="815">
        <f t="shared" si="897"/>
        <v>136</v>
      </c>
      <c r="E13759" s="815">
        <v>1997</v>
      </c>
    </row>
    <row r="13760" spans="1:5">
      <c r="A13760" s="816">
        <f t="shared" si="898"/>
        <v>35662</v>
      </c>
      <c r="B13760" s="815">
        <f t="shared" si="895"/>
        <v>232</v>
      </c>
      <c r="C13760" s="815">
        <f t="shared" si="896"/>
        <v>134</v>
      </c>
      <c r="D13760" s="815">
        <f t="shared" si="897"/>
        <v>135</v>
      </c>
      <c r="E13760" s="815">
        <v>1997</v>
      </c>
    </row>
    <row r="13761" spans="1:5">
      <c r="A13761" s="816">
        <f t="shared" si="898"/>
        <v>35663</v>
      </c>
      <c r="B13761" s="815">
        <f t="shared" si="895"/>
        <v>233</v>
      </c>
      <c r="C13761" s="815">
        <f t="shared" si="896"/>
        <v>133</v>
      </c>
      <c r="D13761" s="815">
        <f t="shared" si="897"/>
        <v>134</v>
      </c>
      <c r="E13761" s="815">
        <v>1997</v>
      </c>
    </row>
    <row r="13762" spans="1:5">
      <c r="A13762" s="816">
        <f t="shared" si="898"/>
        <v>35664</v>
      </c>
      <c r="B13762" s="815">
        <f t="shared" si="895"/>
        <v>234</v>
      </c>
      <c r="C13762" s="815">
        <f t="shared" si="896"/>
        <v>132</v>
      </c>
      <c r="D13762" s="815">
        <f t="shared" si="897"/>
        <v>133</v>
      </c>
      <c r="E13762" s="815">
        <v>1997</v>
      </c>
    </row>
    <row r="13763" spans="1:5">
      <c r="A13763" s="816">
        <f t="shared" si="898"/>
        <v>35665</v>
      </c>
      <c r="B13763" s="815">
        <f t="shared" si="895"/>
        <v>235</v>
      </c>
      <c r="C13763" s="815">
        <f t="shared" si="896"/>
        <v>131</v>
      </c>
      <c r="D13763" s="815">
        <f t="shared" si="897"/>
        <v>132</v>
      </c>
      <c r="E13763" s="815">
        <v>1997</v>
      </c>
    </row>
    <row r="13764" spans="1:5">
      <c r="A13764" s="816">
        <f t="shared" si="898"/>
        <v>35666</v>
      </c>
      <c r="B13764" s="815">
        <f t="shared" si="895"/>
        <v>236</v>
      </c>
      <c r="C13764" s="815">
        <f t="shared" si="896"/>
        <v>130</v>
      </c>
      <c r="D13764" s="815">
        <f t="shared" si="897"/>
        <v>131</v>
      </c>
      <c r="E13764" s="815">
        <v>1997</v>
      </c>
    </row>
    <row r="13765" spans="1:5">
      <c r="A13765" s="816">
        <f t="shared" si="898"/>
        <v>35667</v>
      </c>
      <c r="B13765" s="815">
        <f t="shared" si="895"/>
        <v>237</v>
      </c>
      <c r="C13765" s="815">
        <f t="shared" si="896"/>
        <v>129</v>
      </c>
      <c r="D13765" s="815">
        <f t="shared" si="897"/>
        <v>130</v>
      </c>
      <c r="E13765" s="815">
        <v>1997</v>
      </c>
    </row>
    <row r="13766" spans="1:5">
      <c r="A13766" s="816">
        <f t="shared" si="898"/>
        <v>35668</v>
      </c>
      <c r="B13766" s="815">
        <f t="shared" si="895"/>
        <v>238</v>
      </c>
      <c r="C13766" s="815">
        <f t="shared" si="896"/>
        <v>128</v>
      </c>
      <c r="D13766" s="815">
        <f t="shared" si="897"/>
        <v>129</v>
      </c>
      <c r="E13766" s="815">
        <v>1997</v>
      </c>
    </row>
    <row r="13767" spans="1:5">
      <c r="A13767" s="816">
        <f t="shared" si="898"/>
        <v>35669</v>
      </c>
      <c r="B13767" s="815">
        <f t="shared" si="895"/>
        <v>239</v>
      </c>
      <c r="C13767" s="815">
        <f t="shared" si="896"/>
        <v>127</v>
      </c>
      <c r="D13767" s="815">
        <f t="shared" si="897"/>
        <v>128</v>
      </c>
      <c r="E13767" s="815">
        <v>1997</v>
      </c>
    </row>
    <row r="13768" spans="1:5">
      <c r="A13768" s="816">
        <f t="shared" si="898"/>
        <v>35670</v>
      </c>
      <c r="B13768" s="815">
        <f t="shared" si="895"/>
        <v>240</v>
      </c>
      <c r="C13768" s="815">
        <f t="shared" si="896"/>
        <v>126</v>
      </c>
      <c r="D13768" s="815">
        <f t="shared" si="897"/>
        <v>127</v>
      </c>
      <c r="E13768" s="815">
        <v>1997</v>
      </c>
    </row>
    <row r="13769" spans="1:5">
      <c r="A13769" s="816">
        <f t="shared" si="898"/>
        <v>35671</v>
      </c>
      <c r="B13769" s="815">
        <f t="shared" si="895"/>
        <v>241</v>
      </c>
      <c r="C13769" s="815">
        <f t="shared" si="896"/>
        <v>125</v>
      </c>
      <c r="D13769" s="815">
        <f t="shared" si="897"/>
        <v>126</v>
      </c>
      <c r="E13769" s="815">
        <v>1997</v>
      </c>
    </row>
    <row r="13770" spans="1:5">
      <c r="A13770" s="816">
        <f t="shared" si="898"/>
        <v>35672</v>
      </c>
      <c r="B13770" s="815">
        <f t="shared" si="895"/>
        <v>242</v>
      </c>
      <c r="C13770" s="815">
        <f t="shared" si="896"/>
        <v>124</v>
      </c>
      <c r="D13770" s="815">
        <f t="shared" si="897"/>
        <v>125</v>
      </c>
      <c r="E13770" s="815">
        <v>1997</v>
      </c>
    </row>
    <row r="13771" spans="1:5">
      <c r="A13771" s="816">
        <f t="shared" si="898"/>
        <v>35673</v>
      </c>
      <c r="B13771" s="815">
        <f t="shared" si="895"/>
        <v>243</v>
      </c>
      <c r="C13771" s="815">
        <f t="shared" si="896"/>
        <v>123</v>
      </c>
      <c r="D13771" s="815">
        <f t="shared" si="897"/>
        <v>124</v>
      </c>
      <c r="E13771" s="815">
        <v>1997</v>
      </c>
    </row>
    <row r="13772" spans="1:5">
      <c r="A13772" s="816">
        <f t="shared" si="898"/>
        <v>35674</v>
      </c>
      <c r="B13772" s="815">
        <f t="shared" si="895"/>
        <v>244</v>
      </c>
      <c r="C13772" s="815">
        <f t="shared" si="896"/>
        <v>122</v>
      </c>
      <c r="D13772" s="815">
        <f t="shared" si="897"/>
        <v>123</v>
      </c>
      <c r="E13772" s="815">
        <v>1997</v>
      </c>
    </row>
    <row r="13773" spans="1:5">
      <c r="A13773" s="816">
        <f t="shared" si="898"/>
        <v>35675</v>
      </c>
      <c r="B13773" s="815">
        <f t="shared" si="895"/>
        <v>245</v>
      </c>
      <c r="C13773" s="815">
        <f t="shared" si="896"/>
        <v>121</v>
      </c>
      <c r="D13773" s="815">
        <f t="shared" si="897"/>
        <v>122</v>
      </c>
      <c r="E13773" s="815">
        <v>1997</v>
      </c>
    </row>
    <row r="13774" spans="1:5">
      <c r="A13774" s="816">
        <f t="shared" si="898"/>
        <v>35676</v>
      </c>
      <c r="B13774" s="815">
        <f t="shared" si="895"/>
        <v>246</v>
      </c>
      <c r="C13774" s="815">
        <f t="shared" si="896"/>
        <v>120</v>
      </c>
      <c r="D13774" s="815">
        <f t="shared" si="897"/>
        <v>121</v>
      </c>
      <c r="E13774" s="815">
        <v>1997</v>
      </c>
    </row>
    <row r="13775" spans="1:5">
      <c r="A13775" s="816">
        <f t="shared" si="898"/>
        <v>35677</v>
      </c>
      <c r="B13775" s="815">
        <f t="shared" si="895"/>
        <v>247</v>
      </c>
      <c r="C13775" s="815">
        <f t="shared" si="896"/>
        <v>119</v>
      </c>
      <c r="D13775" s="815">
        <f t="shared" si="897"/>
        <v>120</v>
      </c>
      <c r="E13775" s="815">
        <v>1997</v>
      </c>
    </row>
    <row r="13776" spans="1:5">
      <c r="A13776" s="816">
        <f t="shared" si="898"/>
        <v>35678</v>
      </c>
      <c r="B13776" s="815">
        <f t="shared" si="895"/>
        <v>248</v>
      </c>
      <c r="C13776" s="815">
        <f t="shared" si="896"/>
        <v>118</v>
      </c>
      <c r="D13776" s="815">
        <f t="shared" si="897"/>
        <v>119</v>
      </c>
      <c r="E13776" s="815">
        <v>1997</v>
      </c>
    </row>
    <row r="13777" spans="1:5">
      <c r="A13777" s="816">
        <f t="shared" si="898"/>
        <v>35679</v>
      </c>
      <c r="B13777" s="815">
        <f t="shared" ref="B13777:B13840" si="899">B13776+1</f>
        <v>249</v>
      </c>
      <c r="C13777" s="815">
        <f t="shared" ref="C13777:C13840" si="900">C13776-1</f>
        <v>117</v>
      </c>
      <c r="D13777" s="815">
        <f t="shared" ref="D13777:D13840" si="901">D13776-1</f>
        <v>118</v>
      </c>
      <c r="E13777" s="815">
        <v>1997</v>
      </c>
    </row>
    <row r="13778" spans="1:5">
      <c r="A13778" s="816">
        <f t="shared" si="898"/>
        <v>35680</v>
      </c>
      <c r="B13778" s="815">
        <f t="shared" si="899"/>
        <v>250</v>
      </c>
      <c r="C13778" s="815">
        <f t="shared" si="900"/>
        <v>116</v>
      </c>
      <c r="D13778" s="815">
        <f t="shared" si="901"/>
        <v>117</v>
      </c>
      <c r="E13778" s="815">
        <v>1997</v>
      </c>
    </row>
    <row r="13779" spans="1:5">
      <c r="A13779" s="816">
        <f t="shared" si="898"/>
        <v>35681</v>
      </c>
      <c r="B13779" s="815">
        <f t="shared" si="899"/>
        <v>251</v>
      </c>
      <c r="C13779" s="815">
        <f t="shared" si="900"/>
        <v>115</v>
      </c>
      <c r="D13779" s="815">
        <f t="shared" si="901"/>
        <v>116</v>
      </c>
      <c r="E13779" s="815">
        <v>1997</v>
      </c>
    </row>
    <row r="13780" spans="1:5">
      <c r="A13780" s="816">
        <f t="shared" si="898"/>
        <v>35682</v>
      </c>
      <c r="B13780" s="815">
        <f t="shared" si="899"/>
        <v>252</v>
      </c>
      <c r="C13780" s="815">
        <f t="shared" si="900"/>
        <v>114</v>
      </c>
      <c r="D13780" s="815">
        <f t="shared" si="901"/>
        <v>115</v>
      </c>
      <c r="E13780" s="815">
        <v>1997</v>
      </c>
    </row>
    <row r="13781" spans="1:5">
      <c r="A13781" s="816">
        <f t="shared" si="898"/>
        <v>35683</v>
      </c>
      <c r="B13781" s="815">
        <f t="shared" si="899"/>
        <v>253</v>
      </c>
      <c r="C13781" s="815">
        <f t="shared" si="900"/>
        <v>113</v>
      </c>
      <c r="D13781" s="815">
        <f t="shared" si="901"/>
        <v>114</v>
      </c>
      <c r="E13781" s="815">
        <v>1997</v>
      </c>
    </row>
    <row r="13782" spans="1:5">
      <c r="A13782" s="816">
        <f t="shared" si="898"/>
        <v>35684</v>
      </c>
      <c r="B13782" s="815">
        <f t="shared" si="899"/>
        <v>254</v>
      </c>
      <c r="C13782" s="815">
        <f t="shared" si="900"/>
        <v>112</v>
      </c>
      <c r="D13782" s="815">
        <f t="shared" si="901"/>
        <v>113</v>
      </c>
      <c r="E13782" s="815">
        <v>1997</v>
      </c>
    </row>
    <row r="13783" spans="1:5">
      <c r="A13783" s="816">
        <f t="shared" si="898"/>
        <v>35685</v>
      </c>
      <c r="B13783" s="815">
        <f t="shared" si="899"/>
        <v>255</v>
      </c>
      <c r="C13783" s="815">
        <f t="shared" si="900"/>
        <v>111</v>
      </c>
      <c r="D13783" s="815">
        <f t="shared" si="901"/>
        <v>112</v>
      </c>
      <c r="E13783" s="815">
        <v>1997</v>
      </c>
    </row>
    <row r="13784" spans="1:5">
      <c r="A13784" s="816">
        <f t="shared" si="898"/>
        <v>35686</v>
      </c>
      <c r="B13784" s="815">
        <f t="shared" si="899"/>
        <v>256</v>
      </c>
      <c r="C13784" s="815">
        <f t="shared" si="900"/>
        <v>110</v>
      </c>
      <c r="D13784" s="815">
        <f t="shared" si="901"/>
        <v>111</v>
      </c>
      <c r="E13784" s="815">
        <v>1997</v>
      </c>
    </row>
    <row r="13785" spans="1:5">
      <c r="A13785" s="816">
        <f t="shared" si="898"/>
        <v>35687</v>
      </c>
      <c r="B13785" s="815">
        <f t="shared" si="899"/>
        <v>257</v>
      </c>
      <c r="C13785" s="815">
        <f t="shared" si="900"/>
        <v>109</v>
      </c>
      <c r="D13785" s="815">
        <f t="shared" si="901"/>
        <v>110</v>
      </c>
      <c r="E13785" s="815">
        <v>1997</v>
      </c>
    </row>
    <row r="13786" spans="1:5">
      <c r="A13786" s="816">
        <f t="shared" si="898"/>
        <v>35688</v>
      </c>
      <c r="B13786" s="815">
        <f t="shared" si="899"/>
        <v>258</v>
      </c>
      <c r="C13786" s="815">
        <f t="shared" si="900"/>
        <v>108</v>
      </c>
      <c r="D13786" s="815">
        <f t="shared" si="901"/>
        <v>109</v>
      </c>
      <c r="E13786" s="815">
        <v>1997</v>
      </c>
    </row>
    <row r="13787" spans="1:5">
      <c r="A13787" s="816">
        <f t="shared" si="898"/>
        <v>35689</v>
      </c>
      <c r="B13787" s="815">
        <f t="shared" si="899"/>
        <v>259</v>
      </c>
      <c r="C13787" s="815">
        <f t="shared" si="900"/>
        <v>107</v>
      </c>
      <c r="D13787" s="815">
        <f t="shared" si="901"/>
        <v>108</v>
      </c>
      <c r="E13787" s="815">
        <v>1997</v>
      </c>
    </row>
    <row r="13788" spans="1:5">
      <c r="A13788" s="816">
        <f t="shared" si="898"/>
        <v>35690</v>
      </c>
      <c r="B13788" s="815">
        <f t="shared" si="899"/>
        <v>260</v>
      </c>
      <c r="C13788" s="815">
        <f t="shared" si="900"/>
        <v>106</v>
      </c>
      <c r="D13788" s="815">
        <f t="shared" si="901"/>
        <v>107</v>
      </c>
      <c r="E13788" s="815">
        <v>1997</v>
      </c>
    </row>
    <row r="13789" spans="1:5">
      <c r="A13789" s="816">
        <f t="shared" si="898"/>
        <v>35691</v>
      </c>
      <c r="B13789" s="815">
        <f t="shared" si="899"/>
        <v>261</v>
      </c>
      <c r="C13789" s="815">
        <f t="shared" si="900"/>
        <v>105</v>
      </c>
      <c r="D13789" s="815">
        <f t="shared" si="901"/>
        <v>106</v>
      </c>
      <c r="E13789" s="815">
        <v>1997</v>
      </c>
    </row>
    <row r="13790" spans="1:5">
      <c r="A13790" s="816">
        <f t="shared" si="898"/>
        <v>35692</v>
      </c>
      <c r="B13790" s="815">
        <f t="shared" si="899"/>
        <v>262</v>
      </c>
      <c r="C13790" s="815">
        <f t="shared" si="900"/>
        <v>104</v>
      </c>
      <c r="D13790" s="815">
        <f t="shared" si="901"/>
        <v>105</v>
      </c>
      <c r="E13790" s="815">
        <v>1997</v>
      </c>
    </row>
    <row r="13791" spans="1:5">
      <c r="A13791" s="816">
        <f t="shared" si="898"/>
        <v>35693</v>
      </c>
      <c r="B13791" s="815">
        <f t="shared" si="899"/>
        <v>263</v>
      </c>
      <c r="C13791" s="815">
        <f t="shared" si="900"/>
        <v>103</v>
      </c>
      <c r="D13791" s="815">
        <f t="shared" si="901"/>
        <v>104</v>
      </c>
      <c r="E13791" s="815">
        <v>1997</v>
      </c>
    </row>
    <row r="13792" spans="1:5">
      <c r="A13792" s="816">
        <f t="shared" si="898"/>
        <v>35694</v>
      </c>
      <c r="B13792" s="815">
        <f t="shared" si="899"/>
        <v>264</v>
      </c>
      <c r="C13792" s="815">
        <f t="shared" si="900"/>
        <v>102</v>
      </c>
      <c r="D13792" s="815">
        <f t="shared" si="901"/>
        <v>103</v>
      </c>
      <c r="E13792" s="815">
        <v>1997</v>
      </c>
    </row>
    <row r="13793" spans="1:5">
      <c r="A13793" s="816">
        <f t="shared" si="898"/>
        <v>35695</v>
      </c>
      <c r="B13793" s="815">
        <f t="shared" si="899"/>
        <v>265</v>
      </c>
      <c r="C13793" s="815">
        <f t="shared" si="900"/>
        <v>101</v>
      </c>
      <c r="D13793" s="815">
        <f t="shared" si="901"/>
        <v>102</v>
      </c>
      <c r="E13793" s="815">
        <v>1997</v>
      </c>
    </row>
    <row r="13794" spans="1:5">
      <c r="A13794" s="816">
        <f t="shared" si="898"/>
        <v>35696</v>
      </c>
      <c r="B13794" s="815">
        <f t="shared" si="899"/>
        <v>266</v>
      </c>
      <c r="C13794" s="815">
        <f t="shared" si="900"/>
        <v>100</v>
      </c>
      <c r="D13794" s="815">
        <f t="shared" si="901"/>
        <v>101</v>
      </c>
      <c r="E13794" s="815">
        <v>1997</v>
      </c>
    </row>
    <row r="13795" spans="1:5">
      <c r="A13795" s="816">
        <f t="shared" si="898"/>
        <v>35697</v>
      </c>
      <c r="B13795" s="815">
        <f t="shared" si="899"/>
        <v>267</v>
      </c>
      <c r="C13795" s="815">
        <f t="shared" si="900"/>
        <v>99</v>
      </c>
      <c r="D13795" s="815">
        <f t="shared" si="901"/>
        <v>100</v>
      </c>
      <c r="E13795" s="815">
        <v>1997</v>
      </c>
    </row>
    <row r="13796" spans="1:5">
      <c r="A13796" s="816">
        <f t="shared" si="898"/>
        <v>35698</v>
      </c>
      <c r="B13796" s="815">
        <f t="shared" si="899"/>
        <v>268</v>
      </c>
      <c r="C13796" s="815">
        <f t="shared" si="900"/>
        <v>98</v>
      </c>
      <c r="D13796" s="815">
        <f t="shared" si="901"/>
        <v>99</v>
      </c>
      <c r="E13796" s="815">
        <v>1997</v>
      </c>
    </row>
    <row r="13797" spans="1:5">
      <c r="A13797" s="816">
        <f t="shared" si="898"/>
        <v>35699</v>
      </c>
      <c r="B13797" s="815">
        <f t="shared" si="899"/>
        <v>269</v>
      </c>
      <c r="C13797" s="815">
        <f t="shared" si="900"/>
        <v>97</v>
      </c>
      <c r="D13797" s="815">
        <f t="shared" si="901"/>
        <v>98</v>
      </c>
      <c r="E13797" s="815">
        <v>1997</v>
      </c>
    </row>
    <row r="13798" spans="1:5">
      <c r="A13798" s="816">
        <f t="shared" si="898"/>
        <v>35700</v>
      </c>
      <c r="B13798" s="815">
        <f t="shared" si="899"/>
        <v>270</v>
      </c>
      <c r="C13798" s="815">
        <f t="shared" si="900"/>
        <v>96</v>
      </c>
      <c r="D13798" s="815">
        <f t="shared" si="901"/>
        <v>97</v>
      </c>
      <c r="E13798" s="815">
        <v>1997</v>
      </c>
    </row>
    <row r="13799" spans="1:5">
      <c r="A13799" s="816">
        <f t="shared" si="898"/>
        <v>35701</v>
      </c>
      <c r="B13799" s="815">
        <f t="shared" si="899"/>
        <v>271</v>
      </c>
      <c r="C13799" s="815">
        <f t="shared" si="900"/>
        <v>95</v>
      </c>
      <c r="D13799" s="815">
        <f t="shared" si="901"/>
        <v>96</v>
      </c>
      <c r="E13799" s="815">
        <v>1997</v>
      </c>
    </row>
    <row r="13800" spans="1:5">
      <c r="A13800" s="816">
        <f t="shared" si="898"/>
        <v>35702</v>
      </c>
      <c r="B13800" s="815">
        <f t="shared" si="899"/>
        <v>272</v>
      </c>
      <c r="C13800" s="815">
        <f t="shared" si="900"/>
        <v>94</v>
      </c>
      <c r="D13800" s="815">
        <f t="shared" si="901"/>
        <v>95</v>
      </c>
      <c r="E13800" s="815">
        <v>1997</v>
      </c>
    </row>
    <row r="13801" spans="1:5">
      <c r="A13801" s="816">
        <f t="shared" si="898"/>
        <v>35703</v>
      </c>
      <c r="B13801" s="815">
        <f t="shared" si="899"/>
        <v>273</v>
      </c>
      <c r="C13801" s="815">
        <f t="shared" si="900"/>
        <v>93</v>
      </c>
      <c r="D13801" s="815">
        <f t="shared" si="901"/>
        <v>94</v>
      </c>
      <c r="E13801" s="815">
        <v>1997</v>
      </c>
    </row>
    <row r="13802" spans="1:5">
      <c r="A13802" s="816">
        <f t="shared" si="898"/>
        <v>35704</v>
      </c>
      <c r="B13802" s="815">
        <f t="shared" si="899"/>
        <v>274</v>
      </c>
      <c r="C13802" s="815">
        <f t="shared" si="900"/>
        <v>92</v>
      </c>
      <c r="D13802" s="815">
        <f t="shared" si="901"/>
        <v>93</v>
      </c>
      <c r="E13802" s="815">
        <v>1997</v>
      </c>
    </row>
    <row r="13803" spans="1:5">
      <c r="A13803" s="816">
        <f t="shared" si="898"/>
        <v>35705</v>
      </c>
      <c r="B13803" s="815">
        <f t="shared" si="899"/>
        <v>275</v>
      </c>
      <c r="C13803" s="815">
        <f t="shared" si="900"/>
        <v>91</v>
      </c>
      <c r="D13803" s="815">
        <f t="shared" si="901"/>
        <v>92</v>
      </c>
      <c r="E13803" s="815">
        <v>1997</v>
      </c>
    </row>
    <row r="13804" spans="1:5">
      <c r="A13804" s="816">
        <f t="shared" si="898"/>
        <v>35706</v>
      </c>
      <c r="B13804" s="815">
        <f t="shared" si="899"/>
        <v>276</v>
      </c>
      <c r="C13804" s="815">
        <f t="shared" si="900"/>
        <v>90</v>
      </c>
      <c r="D13804" s="815">
        <f t="shared" si="901"/>
        <v>91</v>
      </c>
      <c r="E13804" s="815">
        <v>1997</v>
      </c>
    </row>
    <row r="13805" spans="1:5">
      <c r="A13805" s="816">
        <f t="shared" si="898"/>
        <v>35707</v>
      </c>
      <c r="B13805" s="815">
        <f t="shared" si="899"/>
        <v>277</v>
      </c>
      <c r="C13805" s="815">
        <f t="shared" si="900"/>
        <v>89</v>
      </c>
      <c r="D13805" s="815">
        <f t="shared" si="901"/>
        <v>90</v>
      </c>
      <c r="E13805" s="815">
        <v>1997</v>
      </c>
    </row>
    <row r="13806" spans="1:5">
      <c r="A13806" s="816">
        <f t="shared" si="898"/>
        <v>35708</v>
      </c>
      <c r="B13806" s="815">
        <f t="shared" si="899"/>
        <v>278</v>
      </c>
      <c r="C13806" s="815">
        <f t="shared" si="900"/>
        <v>88</v>
      </c>
      <c r="D13806" s="815">
        <f t="shared" si="901"/>
        <v>89</v>
      </c>
      <c r="E13806" s="815">
        <v>1997</v>
      </c>
    </row>
    <row r="13807" spans="1:5">
      <c r="A13807" s="816">
        <f t="shared" si="898"/>
        <v>35709</v>
      </c>
      <c r="B13807" s="815">
        <f t="shared" si="899"/>
        <v>279</v>
      </c>
      <c r="C13807" s="815">
        <f t="shared" si="900"/>
        <v>87</v>
      </c>
      <c r="D13807" s="815">
        <f t="shared" si="901"/>
        <v>88</v>
      </c>
      <c r="E13807" s="815">
        <v>1997</v>
      </c>
    </row>
    <row r="13808" spans="1:5">
      <c r="A13808" s="816">
        <f t="shared" si="898"/>
        <v>35710</v>
      </c>
      <c r="B13808" s="815">
        <f t="shared" si="899"/>
        <v>280</v>
      </c>
      <c r="C13808" s="815">
        <f t="shared" si="900"/>
        <v>86</v>
      </c>
      <c r="D13808" s="815">
        <f t="shared" si="901"/>
        <v>87</v>
      </c>
      <c r="E13808" s="815">
        <v>1997</v>
      </c>
    </row>
    <row r="13809" spans="1:5">
      <c r="A13809" s="816">
        <f t="shared" si="898"/>
        <v>35711</v>
      </c>
      <c r="B13809" s="815">
        <f t="shared" si="899"/>
        <v>281</v>
      </c>
      <c r="C13809" s="815">
        <f t="shared" si="900"/>
        <v>85</v>
      </c>
      <c r="D13809" s="815">
        <f t="shared" si="901"/>
        <v>86</v>
      </c>
      <c r="E13809" s="815">
        <v>1997</v>
      </c>
    </row>
    <row r="13810" spans="1:5">
      <c r="A13810" s="816">
        <f t="shared" si="898"/>
        <v>35712</v>
      </c>
      <c r="B13810" s="815">
        <f t="shared" si="899"/>
        <v>282</v>
      </c>
      <c r="C13810" s="815">
        <f t="shared" si="900"/>
        <v>84</v>
      </c>
      <c r="D13810" s="815">
        <f t="shared" si="901"/>
        <v>85</v>
      </c>
      <c r="E13810" s="815">
        <v>1997</v>
      </c>
    </row>
    <row r="13811" spans="1:5">
      <c r="A13811" s="816">
        <f t="shared" ref="A13811:A13874" si="902">A13810+1</f>
        <v>35713</v>
      </c>
      <c r="B13811" s="815">
        <f t="shared" si="899"/>
        <v>283</v>
      </c>
      <c r="C13811" s="815">
        <f t="shared" si="900"/>
        <v>83</v>
      </c>
      <c r="D13811" s="815">
        <f t="shared" si="901"/>
        <v>84</v>
      </c>
      <c r="E13811" s="815">
        <v>1997</v>
      </c>
    </row>
    <row r="13812" spans="1:5">
      <c r="A13812" s="816">
        <f t="shared" si="902"/>
        <v>35714</v>
      </c>
      <c r="B13812" s="815">
        <f t="shared" si="899"/>
        <v>284</v>
      </c>
      <c r="C13812" s="815">
        <f t="shared" si="900"/>
        <v>82</v>
      </c>
      <c r="D13812" s="815">
        <f t="shared" si="901"/>
        <v>83</v>
      </c>
      <c r="E13812" s="815">
        <v>1997</v>
      </c>
    </row>
    <row r="13813" spans="1:5">
      <c r="A13813" s="816">
        <f t="shared" si="902"/>
        <v>35715</v>
      </c>
      <c r="B13813" s="815">
        <f t="shared" si="899"/>
        <v>285</v>
      </c>
      <c r="C13813" s="815">
        <f t="shared" si="900"/>
        <v>81</v>
      </c>
      <c r="D13813" s="815">
        <f t="shared" si="901"/>
        <v>82</v>
      </c>
      <c r="E13813" s="815">
        <v>1997</v>
      </c>
    </row>
    <row r="13814" spans="1:5">
      <c r="A13814" s="816">
        <f t="shared" si="902"/>
        <v>35716</v>
      </c>
      <c r="B13814" s="815">
        <f t="shared" si="899"/>
        <v>286</v>
      </c>
      <c r="C13814" s="815">
        <f t="shared" si="900"/>
        <v>80</v>
      </c>
      <c r="D13814" s="815">
        <f t="shared" si="901"/>
        <v>81</v>
      </c>
      <c r="E13814" s="815">
        <v>1997</v>
      </c>
    </row>
    <row r="13815" spans="1:5">
      <c r="A13815" s="816">
        <f t="shared" si="902"/>
        <v>35717</v>
      </c>
      <c r="B13815" s="815">
        <f t="shared" si="899"/>
        <v>287</v>
      </c>
      <c r="C13815" s="815">
        <f t="shared" si="900"/>
        <v>79</v>
      </c>
      <c r="D13815" s="815">
        <f t="shared" si="901"/>
        <v>80</v>
      </c>
      <c r="E13815" s="815">
        <v>1997</v>
      </c>
    </row>
    <row r="13816" spans="1:5">
      <c r="A13816" s="816">
        <f t="shared" si="902"/>
        <v>35718</v>
      </c>
      <c r="B13816" s="815">
        <f t="shared" si="899"/>
        <v>288</v>
      </c>
      <c r="C13816" s="815">
        <f t="shared" si="900"/>
        <v>78</v>
      </c>
      <c r="D13816" s="815">
        <f t="shared" si="901"/>
        <v>79</v>
      </c>
      <c r="E13816" s="815">
        <v>1997</v>
      </c>
    </row>
    <row r="13817" spans="1:5">
      <c r="A13817" s="816">
        <f t="shared" si="902"/>
        <v>35719</v>
      </c>
      <c r="B13817" s="815">
        <f t="shared" si="899"/>
        <v>289</v>
      </c>
      <c r="C13817" s="815">
        <f t="shared" si="900"/>
        <v>77</v>
      </c>
      <c r="D13817" s="815">
        <f t="shared" si="901"/>
        <v>78</v>
      </c>
      <c r="E13817" s="815">
        <v>1997</v>
      </c>
    </row>
    <row r="13818" spans="1:5">
      <c r="A13818" s="816">
        <f t="shared" si="902"/>
        <v>35720</v>
      </c>
      <c r="B13818" s="815">
        <f t="shared" si="899"/>
        <v>290</v>
      </c>
      <c r="C13818" s="815">
        <f t="shared" si="900"/>
        <v>76</v>
      </c>
      <c r="D13818" s="815">
        <f t="shared" si="901"/>
        <v>77</v>
      </c>
      <c r="E13818" s="815">
        <v>1997</v>
      </c>
    </row>
    <row r="13819" spans="1:5">
      <c r="A13819" s="816">
        <f t="shared" si="902"/>
        <v>35721</v>
      </c>
      <c r="B13819" s="815">
        <f t="shared" si="899"/>
        <v>291</v>
      </c>
      <c r="C13819" s="815">
        <f t="shared" si="900"/>
        <v>75</v>
      </c>
      <c r="D13819" s="815">
        <f t="shared" si="901"/>
        <v>76</v>
      </c>
      <c r="E13819" s="815">
        <v>1997</v>
      </c>
    </row>
    <row r="13820" spans="1:5">
      <c r="A13820" s="816">
        <f t="shared" si="902"/>
        <v>35722</v>
      </c>
      <c r="B13820" s="815">
        <f t="shared" si="899"/>
        <v>292</v>
      </c>
      <c r="C13820" s="815">
        <f t="shared" si="900"/>
        <v>74</v>
      </c>
      <c r="D13820" s="815">
        <f t="shared" si="901"/>
        <v>75</v>
      </c>
      <c r="E13820" s="815">
        <v>1997</v>
      </c>
    </row>
    <row r="13821" spans="1:5">
      <c r="A13821" s="816">
        <f t="shared" si="902"/>
        <v>35723</v>
      </c>
      <c r="B13821" s="815">
        <f t="shared" si="899"/>
        <v>293</v>
      </c>
      <c r="C13821" s="815">
        <f t="shared" si="900"/>
        <v>73</v>
      </c>
      <c r="D13821" s="815">
        <f t="shared" si="901"/>
        <v>74</v>
      </c>
      <c r="E13821" s="815">
        <v>1997</v>
      </c>
    </row>
    <row r="13822" spans="1:5">
      <c r="A13822" s="816">
        <f t="shared" si="902"/>
        <v>35724</v>
      </c>
      <c r="B13822" s="815">
        <f t="shared" si="899"/>
        <v>294</v>
      </c>
      <c r="C13822" s="815">
        <f t="shared" si="900"/>
        <v>72</v>
      </c>
      <c r="D13822" s="815">
        <f t="shared" si="901"/>
        <v>73</v>
      </c>
      <c r="E13822" s="815">
        <v>1997</v>
      </c>
    </row>
    <row r="13823" spans="1:5">
      <c r="A13823" s="816">
        <f t="shared" si="902"/>
        <v>35725</v>
      </c>
      <c r="B13823" s="815">
        <f t="shared" si="899"/>
        <v>295</v>
      </c>
      <c r="C13823" s="815">
        <f t="shared" si="900"/>
        <v>71</v>
      </c>
      <c r="D13823" s="815">
        <f t="shared" si="901"/>
        <v>72</v>
      </c>
      <c r="E13823" s="815">
        <v>1997</v>
      </c>
    </row>
    <row r="13824" spans="1:5">
      <c r="A13824" s="816">
        <f t="shared" si="902"/>
        <v>35726</v>
      </c>
      <c r="B13824" s="815">
        <f t="shared" si="899"/>
        <v>296</v>
      </c>
      <c r="C13824" s="815">
        <f t="shared" si="900"/>
        <v>70</v>
      </c>
      <c r="D13824" s="815">
        <f t="shared" si="901"/>
        <v>71</v>
      </c>
      <c r="E13824" s="815">
        <v>1997</v>
      </c>
    </row>
    <row r="13825" spans="1:5">
      <c r="A13825" s="816">
        <f t="shared" si="902"/>
        <v>35727</v>
      </c>
      <c r="B13825" s="815">
        <f t="shared" si="899"/>
        <v>297</v>
      </c>
      <c r="C13825" s="815">
        <f t="shared" si="900"/>
        <v>69</v>
      </c>
      <c r="D13825" s="815">
        <f t="shared" si="901"/>
        <v>70</v>
      </c>
      <c r="E13825" s="815">
        <v>1997</v>
      </c>
    </row>
    <row r="13826" spans="1:5">
      <c r="A13826" s="816">
        <f t="shared" si="902"/>
        <v>35728</v>
      </c>
      <c r="B13826" s="815">
        <f t="shared" si="899"/>
        <v>298</v>
      </c>
      <c r="C13826" s="815">
        <f t="shared" si="900"/>
        <v>68</v>
      </c>
      <c r="D13826" s="815">
        <f t="shared" si="901"/>
        <v>69</v>
      </c>
      <c r="E13826" s="815">
        <v>1997</v>
      </c>
    </row>
    <row r="13827" spans="1:5">
      <c r="A13827" s="816">
        <f t="shared" si="902"/>
        <v>35729</v>
      </c>
      <c r="B13827" s="815">
        <f t="shared" si="899"/>
        <v>299</v>
      </c>
      <c r="C13827" s="815">
        <f t="shared" si="900"/>
        <v>67</v>
      </c>
      <c r="D13827" s="815">
        <f t="shared" si="901"/>
        <v>68</v>
      </c>
      <c r="E13827" s="815">
        <v>1997</v>
      </c>
    </row>
    <row r="13828" spans="1:5">
      <c r="A13828" s="816">
        <f t="shared" si="902"/>
        <v>35730</v>
      </c>
      <c r="B13828" s="815">
        <f t="shared" si="899"/>
        <v>300</v>
      </c>
      <c r="C13828" s="815">
        <f t="shared" si="900"/>
        <v>66</v>
      </c>
      <c r="D13828" s="815">
        <f t="shared" si="901"/>
        <v>67</v>
      </c>
      <c r="E13828" s="815">
        <v>1997</v>
      </c>
    </row>
    <row r="13829" spans="1:5">
      <c r="A13829" s="816">
        <f t="shared" si="902"/>
        <v>35731</v>
      </c>
      <c r="B13829" s="815">
        <f t="shared" si="899"/>
        <v>301</v>
      </c>
      <c r="C13829" s="815">
        <f t="shared" si="900"/>
        <v>65</v>
      </c>
      <c r="D13829" s="815">
        <f t="shared" si="901"/>
        <v>66</v>
      </c>
      <c r="E13829" s="815">
        <v>1997</v>
      </c>
    </row>
    <row r="13830" spans="1:5">
      <c r="A13830" s="816">
        <f t="shared" si="902"/>
        <v>35732</v>
      </c>
      <c r="B13830" s="815">
        <f t="shared" si="899"/>
        <v>302</v>
      </c>
      <c r="C13830" s="815">
        <f t="shared" si="900"/>
        <v>64</v>
      </c>
      <c r="D13830" s="815">
        <f t="shared" si="901"/>
        <v>65</v>
      </c>
      <c r="E13830" s="815">
        <v>1997</v>
      </c>
    </row>
    <row r="13831" spans="1:5">
      <c r="A13831" s="816">
        <f t="shared" si="902"/>
        <v>35733</v>
      </c>
      <c r="B13831" s="815">
        <f t="shared" si="899"/>
        <v>303</v>
      </c>
      <c r="C13831" s="815">
        <f t="shared" si="900"/>
        <v>63</v>
      </c>
      <c r="D13831" s="815">
        <f t="shared" si="901"/>
        <v>64</v>
      </c>
      <c r="E13831" s="815">
        <v>1997</v>
      </c>
    </row>
    <row r="13832" spans="1:5">
      <c r="A13832" s="816">
        <f t="shared" si="902"/>
        <v>35734</v>
      </c>
      <c r="B13832" s="815">
        <f t="shared" si="899"/>
        <v>304</v>
      </c>
      <c r="C13832" s="815">
        <f t="shared" si="900"/>
        <v>62</v>
      </c>
      <c r="D13832" s="815">
        <f t="shared" si="901"/>
        <v>63</v>
      </c>
      <c r="E13832" s="815">
        <v>1997</v>
      </c>
    </row>
    <row r="13833" spans="1:5">
      <c r="A13833" s="816">
        <f t="shared" si="902"/>
        <v>35735</v>
      </c>
      <c r="B13833" s="815">
        <f t="shared" si="899"/>
        <v>305</v>
      </c>
      <c r="C13833" s="815">
        <f t="shared" si="900"/>
        <v>61</v>
      </c>
      <c r="D13833" s="815">
        <f t="shared" si="901"/>
        <v>62</v>
      </c>
      <c r="E13833" s="815">
        <v>1997</v>
      </c>
    </row>
    <row r="13834" spans="1:5">
      <c r="A13834" s="816">
        <f t="shared" si="902"/>
        <v>35736</v>
      </c>
      <c r="B13834" s="815">
        <f t="shared" si="899"/>
        <v>306</v>
      </c>
      <c r="C13834" s="815">
        <f t="shared" si="900"/>
        <v>60</v>
      </c>
      <c r="D13834" s="815">
        <f t="shared" si="901"/>
        <v>61</v>
      </c>
      <c r="E13834" s="815">
        <v>1997</v>
      </c>
    </row>
    <row r="13835" spans="1:5">
      <c r="A13835" s="816">
        <f t="shared" si="902"/>
        <v>35737</v>
      </c>
      <c r="B13835" s="815">
        <f t="shared" si="899"/>
        <v>307</v>
      </c>
      <c r="C13835" s="815">
        <f t="shared" si="900"/>
        <v>59</v>
      </c>
      <c r="D13835" s="815">
        <f t="shared" si="901"/>
        <v>60</v>
      </c>
      <c r="E13835" s="815">
        <v>1997</v>
      </c>
    </row>
    <row r="13836" spans="1:5">
      <c r="A13836" s="816">
        <f t="shared" si="902"/>
        <v>35738</v>
      </c>
      <c r="B13836" s="815">
        <f t="shared" si="899"/>
        <v>308</v>
      </c>
      <c r="C13836" s="815">
        <f t="shared" si="900"/>
        <v>58</v>
      </c>
      <c r="D13836" s="815">
        <f t="shared" si="901"/>
        <v>59</v>
      </c>
      <c r="E13836" s="815">
        <v>1997</v>
      </c>
    </row>
    <row r="13837" spans="1:5">
      <c r="A13837" s="816">
        <f t="shared" si="902"/>
        <v>35739</v>
      </c>
      <c r="B13837" s="815">
        <f t="shared" si="899"/>
        <v>309</v>
      </c>
      <c r="C13837" s="815">
        <f t="shared" si="900"/>
        <v>57</v>
      </c>
      <c r="D13837" s="815">
        <f t="shared" si="901"/>
        <v>58</v>
      </c>
      <c r="E13837" s="815">
        <v>1997</v>
      </c>
    </row>
    <row r="13838" spans="1:5">
      <c r="A13838" s="816">
        <f t="shared" si="902"/>
        <v>35740</v>
      </c>
      <c r="B13838" s="815">
        <f t="shared" si="899"/>
        <v>310</v>
      </c>
      <c r="C13838" s="815">
        <f t="shared" si="900"/>
        <v>56</v>
      </c>
      <c r="D13838" s="815">
        <f t="shared" si="901"/>
        <v>57</v>
      </c>
      <c r="E13838" s="815">
        <v>1997</v>
      </c>
    </row>
    <row r="13839" spans="1:5">
      <c r="A13839" s="816">
        <f t="shared" si="902"/>
        <v>35741</v>
      </c>
      <c r="B13839" s="815">
        <f t="shared" si="899"/>
        <v>311</v>
      </c>
      <c r="C13839" s="815">
        <f t="shared" si="900"/>
        <v>55</v>
      </c>
      <c r="D13839" s="815">
        <f t="shared" si="901"/>
        <v>56</v>
      </c>
      <c r="E13839" s="815">
        <v>1997</v>
      </c>
    </row>
    <row r="13840" spans="1:5">
      <c r="A13840" s="816">
        <f t="shared" si="902"/>
        <v>35742</v>
      </c>
      <c r="B13840" s="815">
        <f t="shared" si="899"/>
        <v>312</v>
      </c>
      <c r="C13840" s="815">
        <f t="shared" si="900"/>
        <v>54</v>
      </c>
      <c r="D13840" s="815">
        <f t="shared" si="901"/>
        <v>55</v>
      </c>
      <c r="E13840" s="815">
        <v>1997</v>
      </c>
    </row>
    <row r="13841" spans="1:5">
      <c r="A13841" s="816">
        <f t="shared" si="902"/>
        <v>35743</v>
      </c>
      <c r="B13841" s="815">
        <f t="shared" ref="B13841:B13885" si="903">B13840+1</f>
        <v>313</v>
      </c>
      <c r="C13841" s="815">
        <f t="shared" ref="C13841:C13893" si="904">C13840-1</f>
        <v>53</v>
      </c>
      <c r="D13841" s="815">
        <f t="shared" ref="D13841:D13884" si="905">D13840-1</f>
        <v>54</v>
      </c>
      <c r="E13841" s="815">
        <v>1997</v>
      </c>
    </row>
    <row r="13842" spans="1:5">
      <c r="A13842" s="816">
        <f t="shared" si="902"/>
        <v>35744</v>
      </c>
      <c r="B13842" s="815">
        <f t="shared" si="903"/>
        <v>314</v>
      </c>
      <c r="C13842" s="815">
        <f t="shared" si="904"/>
        <v>52</v>
      </c>
      <c r="D13842" s="815">
        <f t="shared" si="905"/>
        <v>53</v>
      </c>
      <c r="E13842" s="815">
        <v>1997</v>
      </c>
    </row>
    <row r="13843" spans="1:5">
      <c r="A13843" s="816">
        <f t="shared" si="902"/>
        <v>35745</v>
      </c>
      <c r="B13843" s="815">
        <f t="shared" si="903"/>
        <v>315</v>
      </c>
      <c r="C13843" s="815">
        <f t="shared" si="904"/>
        <v>51</v>
      </c>
      <c r="D13843" s="815">
        <f t="shared" si="905"/>
        <v>52</v>
      </c>
      <c r="E13843" s="815">
        <v>1997</v>
      </c>
    </row>
    <row r="13844" spans="1:5">
      <c r="A13844" s="816">
        <f t="shared" si="902"/>
        <v>35746</v>
      </c>
      <c r="B13844" s="815">
        <f t="shared" si="903"/>
        <v>316</v>
      </c>
      <c r="C13844" s="815">
        <f t="shared" si="904"/>
        <v>50</v>
      </c>
      <c r="D13844" s="815">
        <f t="shared" si="905"/>
        <v>51</v>
      </c>
      <c r="E13844" s="815">
        <v>1997</v>
      </c>
    </row>
    <row r="13845" spans="1:5">
      <c r="A13845" s="816">
        <f t="shared" si="902"/>
        <v>35747</v>
      </c>
      <c r="B13845" s="815">
        <f t="shared" si="903"/>
        <v>317</v>
      </c>
      <c r="C13845" s="815">
        <f t="shared" si="904"/>
        <v>49</v>
      </c>
      <c r="D13845" s="815">
        <f t="shared" si="905"/>
        <v>50</v>
      </c>
      <c r="E13845" s="815">
        <v>1997</v>
      </c>
    </row>
    <row r="13846" spans="1:5">
      <c r="A13846" s="816">
        <f t="shared" si="902"/>
        <v>35748</v>
      </c>
      <c r="B13846" s="815">
        <f t="shared" si="903"/>
        <v>318</v>
      </c>
      <c r="C13846" s="815">
        <f t="shared" si="904"/>
        <v>48</v>
      </c>
      <c r="D13846" s="815">
        <f t="shared" si="905"/>
        <v>49</v>
      </c>
      <c r="E13846" s="815">
        <v>1997</v>
      </c>
    </row>
    <row r="13847" spans="1:5">
      <c r="A13847" s="816">
        <f t="shared" si="902"/>
        <v>35749</v>
      </c>
      <c r="B13847" s="815">
        <f t="shared" si="903"/>
        <v>319</v>
      </c>
      <c r="C13847" s="815">
        <f t="shared" si="904"/>
        <v>47</v>
      </c>
      <c r="D13847" s="815">
        <f t="shared" si="905"/>
        <v>48</v>
      </c>
      <c r="E13847" s="815">
        <v>1997</v>
      </c>
    </row>
    <row r="13848" spans="1:5">
      <c r="A13848" s="816">
        <f t="shared" si="902"/>
        <v>35750</v>
      </c>
      <c r="B13848" s="815">
        <f t="shared" si="903"/>
        <v>320</v>
      </c>
      <c r="C13848" s="815">
        <f t="shared" si="904"/>
        <v>46</v>
      </c>
      <c r="D13848" s="815">
        <f t="shared" si="905"/>
        <v>47</v>
      </c>
      <c r="E13848" s="815">
        <v>1997</v>
      </c>
    </row>
    <row r="13849" spans="1:5">
      <c r="A13849" s="816">
        <f t="shared" si="902"/>
        <v>35751</v>
      </c>
      <c r="B13849" s="815">
        <f t="shared" si="903"/>
        <v>321</v>
      </c>
      <c r="C13849" s="815">
        <f t="shared" si="904"/>
        <v>45</v>
      </c>
      <c r="D13849" s="815">
        <f t="shared" si="905"/>
        <v>46</v>
      </c>
      <c r="E13849" s="815">
        <v>1997</v>
      </c>
    </row>
    <row r="13850" spans="1:5">
      <c r="A13850" s="816">
        <f t="shared" si="902"/>
        <v>35752</v>
      </c>
      <c r="B13850" s="815">
        <f t="shared" si="903"/>
        <v>322</v>
      </c>
      <c r="C13850" s="815">
        <f t="shared" si="904"/>
        <v>44</v>
      </c>
      <c r="D13850" s="815">
        <f t="shared" si="905"/>
        <v>45</v>
      </c>
      <c r="E13850" s="815">
        <v>1997</v>
      </c>
    </row>
    <row r="13851" spans="1:5">
      <c r="A13851" s="816">
        <f t="shared" si="902"/>
        <v>35753</v>
      </c>
      <c r="B13851" s="815">
        <f t="shared" si="903"/>
        <v>323</v>
      </c>
      <c r="C13851" s="815">
        <f t="shared" si="904"/>
        <v>43</v>
      </c>
      <c r="D13851" s="815">
        <f t="shared" si="905"/>
        <v>44</v>
      </c>
      <c r="E13851" s="815">
        <v>1997</v>
      </c>
    </row>
    <row r="13852" spans="1:5">
      <c r="A13852" s="816">
        <f t="shared" si="902"/>
        <v>35754</v>
      </c>
      <c r="B13852" s="815">
        <f t="shared" si="903"/>
        <v>324</v>
      </c>
      <c r="C13852" s="815">
        <f t="shared" si="904"/>
        <v>42</v>
      </c>
      <c r="D13852" s="815">
        <f t="shared" si="905"/>
        <v>43</v>
      </c>
      <c r="E13852" s="815">
        <v>1997</v>
      </c>
    </row>
    <row r="13853" spans="1:5">
      <c r="A13853" s="816">
        <f t="shared" si="902"/>
        <v>35755</v>
      </c>
      <c r="B13853" s="815">
        <f t="shared" si="903"/>
        <v>325</v>
      </c>
      <c r="C13853" s="815">
        <f t="shared" si="904"/>
        <v>41</v>
      </c>
      <c r="D13853" s="815">
        <f t="shared" si="905"/>
        <v>42</v>
      </c>
      <c r="E13853" s="815">
        <v>1997</v>
      </c>
    </row>
    <row r="13854" spans="1:5">
      <c r="A13854" s="816">
        <f t="shared" si="902"/>
        <v>35756</v>
      </c>
      <c r="B13854" s="815">
        <f t="shared" si="903"/>
        <v>326</v>
      </c>
      <c r="C13854" s="815">
        <f t="shared" si="904"/>
        <v>40</v>
      </c>
      <c r="D13854" s="815">
        <f t="shared" si="905"/>
        <v>41</v>
      </c>
      <c r="E13854" s="815">
        <v>1997</v>
      </c>
    </row>
    <row r="13855" spans="1:5">
      <c r="A13855" s="816">
        <f t="shared" si="902"/>
        <v>35757</v>
      </c>
      <c r="B13855" s="815">
        <f t="shared" si="903"/>
        <v>327</v>
      </c>
      <c r="C13855" s="815">
        <f t="shared" si="904"/>
        <v>39</v>
      </c>
      <c r="D13855" s="815">
        <f t="shared" si="905"/>
        <v>40</v>
      </c>
      <c r="E13855" s="815">
        <v>1997</v>
      </c>
    </row>
    <row r="13856" spans="1:5">
      <c r="A13856" s="816">
        <f t="shared" si="902"/>
        <v>35758</v>
      </c>
      <c r="B13856" s="815">
        <f t="shared" si="903"/>
        <v>328</v>
      </c>
      <c r="C13856" s="815">
        <f t="shared" si="904"/>
        <v>38</v>
      </c>
      <c r="D13856" s="815">
        <f t="shared" si="905"/>
        <v>39</v>
      </c>
      <c r="E13856" s="815">
        <v>1997</v>
      </c>
    </row>
    <row r="13857" spans="1:5">
      <c r="A13857" s="816">
        <f t="shared" si="902"/>
        <v>35759</v>
      </c>
      <c r="B13857" s="815">
        <f t="shared" si="903"/>
        <v>329</v>
      </c>
      <c r="C13857" s="815">
        <f t="shared" si="904"/>
        <v>37</v>
      </c>
      <c r="D13857" s="815">
        <f t="shared" si="905"/>
        <v>38</v>
      </c>
      <c r="E13857" s="815">
        <v>1997</v>
      </c>
    </row>
    <row r="13858" spans="1:5">
      <c r="A13858" s="816">
        <f t="shared" si="902"/>
        <v>35760</v>
      </c>
      <c r="B13858" s="815">
        <f t="shared" si="903"/>
        <v>330</v>
      </c>
      <c r="C13858" s="815">
        <f t="shared" si="904"/>
        <v>36</v>
      </c>
      <c r="D13858" s="815">
        <f t="shared" si="905"/>
        <v>37</v>
      </c>
      <c r="E13858" s="815">
        <v>1997</v>
      </c>
    </row>
    <row r="13859" spans="1:5">
      <c r="A13859" s="816">
        <f t="shared" si="902"/>
        <v>35761</v>
      </c>
      <c r="B13859" s="815">
        <f t="shared" si="903"/>
        <v>331</v>
      </c>
      <c r="C13859" s="815">
        <f t="shared" si="904"/>
        <v>35</v>
      </c>
      <c r="D13859" s="815">
        <f t="shared" si="905"/>
        <v>36</v>
      </c>
      <c r="E13859" s="815">
        <v>1997</v>
      </c>
    </row>
    <row r="13860" spans="1:5">
      <c r="A13860" s="816">
        <f t="shared" si="902"/>
        <v>35762</v>
      </c>
      <c r="B13860" s="815">
        <f t="shared" si="903"/>
        <v>332</v>
      </c>
      <c r="C13860" s="815">
        <f t="shared" si="904"/>
        <v>34</v>
      </c>
      <c r="D13860" s="815">
        <f t="shared" si="905"/>
        <v>35</v>
      </c>
      <c r="E13860" s="815">
        <v>1997</v>
      </c>
    </row>
    <row r="13861" spans="1:5">
      <c r="A13861" s="816">
        <f t="shared" si="902"/>
        <v>35763</v>
      </c>
      <c r="B13861" s="815">
        <f t="shared" si="903"/>
        <v>333</v>
      </c>
      <c r="C13861" s="815">
        <f t="shared" si="904"/>
        <v>33</v>
      </c>
      <c r="D13861" s="815">
        <f t="shared" si="905"/>
        <v>34</v>
      </c>
      <c r="E13861" s="815">
        <v>1997</v>
      </c>
    </row>
    <row r="13862" spans="1:5">
      <c r="A13862" s="816">
        <f t="shared" si="902"/>
        <v>35764</v>
      </c>
      <c r="B13862" s="815">
        <f t="shared" si="903"/>
        <v>334</v>
      </c>
      <c r="C13862" s="815">
        <f t="shared" si="904"/>
        <v>32</v>
      </c>
      <c r="D13862" s="815">
        <f t="shared" si="905"/>
        <v>33</v>
      </c>
      <c r="E13862" s="815">
        <v>1997</v>
      </c>
    </row>
    <row r="13863" spans="1:5">
      <c r="A13863" s="816">
        <f t="shared" si="902"/>
        <v>35765</v>
      </c>
      <c r="B13863" s="815">
        <f t="shared" si="903"/>
        <v>335</v>
      </c>
      <c r="C13863" s="815">
        <f t="shared" si="904"/>
        <v>31</v>
      </c>
      <c r="D13863" s="815">
        <f t="shared" si="905"/>
        <v>32</v>
      </c>
      <c r="E13863" s="815">
        <v>1997</v>
      </c>
    </row>
    <row r="13864" spans="1:5">
      <c r="A13864" s="816">
        <f t="shared" si="902"/>
        <v>35766</v>
      </c>
      <c r="B13864" s="815">
        <f t="shared" si="903"/>
        <v>336</v>
      </c>
      <c r="C13864" s="815">
        <f t="shared" si="904"/>
        <v>30</v>
      </c>
      <c r="D13864" s="815">
        <f t="shared" si="905"/>
        <v>31</v>
      </c>
      <c r="E13864" s="815">
        <v>1997</v>
      </c>
    </row>
    <row r="13865" spans="1:5">
      <c r="A13865" s="816">
        <f t="shared" si="902"/>
        <v>35767</v>
      </c>
      <c r="B13865" s="815">
        <f t="shared" si="903"/>
        <v>337</v>
      </c>
      <c r="C13865" s="815">
        <f t="shared" si="904"/>
        <v>29</v>
      </c>
      <c r="D13865" s="815">
        <f t="shared" si="905"/>
        <v>30</v>
      </c>
      <c r="E13865" s="815">
        <v>1997</v>
      </c>
    </row>
    <row r="13866" spans="1:5">
      <c r="A13866" s="816">
        <f t="shared" si="902"/>
        <v>35768</v>
      </c>
      <c r="B13866" s="815">
        <f t="shared" si="903"/>
        <v>338</v>
      </c>
      <c r="C13866" s="815">
        <f t="shared" si="904"/>
        <v>28</v>
      </c>
      <c r="D13866" s="815">
        <f t="shared" si="905"/>
        <v>29</v>
      </c>
      <c r="E13866" s="815">
        <v>1997</v>
      </c>
    </row>
    <row r="13867" spans="1:5">
      <c r="A13867" s="816">
        <f t="shared" si="902"/>
        <v>35769</v>
      </c>
      <c r="B13867" s="815">
        <f t="shared" si="903"/>
        <v>339</v>
      </c>
      <c r="C13867" s="815">
        <f t="shared" si="904"/>
        <v>27</v>
      </c>
      <c r="D13867" s="815">
        <f t="shared" si="905"/>
        <v>28</v>
      </c>
      <c r="E13867" s="815">
        <v>1997</v>
      </c>
    </row>
    <row r="13868" spans="1:5">
      <c r="A13868" s="816">
        <f t="shared" si="902"/>
        <v>35770</v>
      </c>
      <c r="B13868" s="815">
        <f t="shared" si="903"/>
        <v>340</v>
      </c>
      <c r="C13868" s="815">
        <f t="shared" si="904"/>
        <v>26</v>
      </c>
      <c r="D13868" s="815">
        <f t="shared" si="905"/>
        <v>27</v>
      </c>
      <c r="E13868" s="815">
        <v>1997</v>
      </c>
    </row>
    <row r="13869" spans="1:5">
      <c r="A13869" s="816">
        <f t="shared" si="902"/>
        <v>35771</v>
      </c>
      <c r="B13869" s="815">
        <f t="shared" si="903"/>
        <v>341</v>
      </c>
      <c r="C13869" s="815">
        <f t="shared" si="904"/>
        <v>25</v>
      </c>
      <c r="D13869" s="815">
        <f t="shared" si="905"/>
        <v>26</v>
      </c>
      <c r="E13869" s="815">
        <v>1997</v>
      </c>
    </row>
    <row r="13870" spans="1:5">
      <c r="A13870" s="816">
        <f t="shared" si="902"/>
        <v>35772</v>
      </c>
      <c r="B13870" s="815">
        <f t="shared" si="903"/>
        <v>342</v>
      </c>
      <c r="C13870" s="815">
        <f t="shared" si="904"/>
        <v>24</v>
      </c>
      <c r="D13870" s="815">
        <f t="shared" si="905"/>
        <v>25</v>
      </c>
      <c r="E13870" s="815">
        <v>1997</v>
      </c>
    </row>
    <row r="13871" spans="1:5">
      <c r="A13871" s="816">
        <f t="shared" si="902"/>
        <v>35773</v>
      </c>
      <c r="B13871" s="815">
        <f t="shared" si="903"/>
        <v>343</v>
      </c>
      <c r="C13871" s="815">
        <f t="shared" si="904"/>
        <v>23</v>
      </c>
      <c r="D13871" s="815">
        <f t="shared" si="905"/>
        <v>24</v>
      </c>
      <c r="E13871" s="815">
        <v>1997</v>
      </c>
    </row>
    <row r="13872" spans="1:5">
      <c r="A13872" s="816">
        <f t="shared" si="902"/>
        <v>35774</v>
      </c>
      <c r="B13872" s="815">
        <f t="shared" si="903"/>
        <v>344</v>
      </c>
      <c r="C13872" s="815">
        <f t="shared" si="904"/>
        <v>22</v>
      </c>
      <c r="D13872" s="815">
        <f t="shared" si="905"/>
        <v>23</v>
      </c>
      <c r="E13872" s="815">
        <v>1997</v>
      </c>
    </row>
    <row r="13873" spans="1:5">
      <c r="A13873" s="816">
        <f t="shared" si="902"/>
        <v>35775</v>
      </c>
      <c r="B13873" s="815">
        <f t="shared" si="903"/>
        <v>345</v>
      </c>
      <c r="C13873" s="815">
        <f t="shared" si="904"/>
        <v>21</v>
      </c>
      <c r="D13873" s="815">
        <f t="shared" si="905"/>
        <v>22</v>
      </c>
      <c r="E13873" s="815">
        <v>1997</v>
      </c>
    </row>
    <row r="13874" spans="1:5">
      <c r="A13874" s="816">
        <f t="shared" si="902"/>
        <v>35776</v>
      </c>
      <c r="B13874" s="815">
        <f t="shared" si="903"/>
        <v>346</v>
      </c>
      <c r="C13874" s="815">
        <f t="shared" si="904"/>
        <v>20</v>
      </c>
      <c r="D13874" s="815">
        <f t="shared" si="905"/>
        <v>21</v>
      </c>
      <c r="E13874" s="815">
        <v>1997</v>
      </c>
    </row>
    <row r="13875" spans="1:5">
      <c r="A13875" s="816">
        <f t="shared" ref="A13875:A13938" si="906">A13874+1</f>
        <v>35777</v>
      </c>
      <c r="B13875" s="815">
        <f t="shared" si="903"/>
        <v>347</v>
      </c>
      <c r="C13875" s="815">
        <f t="shared" si="904"/>
        <v>19</v>
      </c>
      <c r="D13875" s="815">
        <f t="shared" si="905"/>
        <v>20</v>
      </c>
      <c r="E13875" s="815">
        <v>1997</v>
      </c>
    </row>
    <row r="13876" spans="1:5">
      <c r="A13876" s="816">
        <f t="shared" si="906"/>
        <v>35778</v>
      </c>
      <c r="B13876" s="815">
        <f t="shared" si="903"/>
        <v>348</v>
      </c>
      <c r="C13876" s="815">
        <f t="shared" si="904"/>
        <v>18</v>
      </c>
      <c r="D13876" s="815">
        <f t="shared" si="905"/>
        <v>19</v>
      </c>
      <c r="E13876" s="815">
        <v>1997</v>
      </c>
    </row>
    <row r="13877" spans="1:5">
      <c r="A13877" s="816">
        <f t="shared" si="906"/>
        <v>35779</v>
      </c>
      <c r="B13877" s="815">
        <f t="shared" si="903"/>
        <v>349</v>
      </c>
      <c r="C13877" s="815">
        <f t="shared" si="904"/>
        <v>17</v>
      </c>
      <c r="D13877" s="815">
        <f t="shared" si="905"/>
        <v>18</v>
      </c>
      <c r="E13877" s="815">
        <v>1997</v>
      </c>
    </row>
    <row r="13878" spans="1:5">
      <c r="A13878" s="816">
        <f t="shared" si="906"/>
        <v>35780</v>
      </c>
      <c r="B13878" s="815">
        <f t="shared" si="903"/>
        <v>350</v>
      </c>
      <c r="C13878" s="815">
        <f t="shared" si="904"/>
        <v>16</v>
      </c>
      <c r="D13878" s="815">
        <f t="shared" si="905"/>
        <v>17</v>
      </c>
      <c r="E13878" s="815">
        <v>1997</v>
      </c>
    </row>
    <row r="13879" spans="1:5">
      <c r="A13879" s="816">
        <f t="shared" si="906"/>
        <v>35781</v>
      </c>
      <c r="B13879" s="815">
        <f t="shared" si="903"/>
        <v>351</v>
      </c>
      <c r="C13879" s="815">
        <f t="shared" si="904"/>
        <v>15</v>
      </c>
      <c r="D13879" s="815">
        <f t="shared" si="905"/>
        <v>16</v>
      </c>
      <c r="E13879" s="815">
        <v>1997</v>
      </c>
    </row>
    <row r="13880" spans="1:5">
      <c r="A13880" s="816">
        <f t="shared" si="906"/>
        <v>35782</v>
      </c>
      <c r="B13880" s="815">
        <f t="shared" si="903"/>
        <v>352</v>
      </c>
      <c r="C13880" s="815">
        <f t="shared" si="904"/>
        <v>14</v>
      </c>
      <c r="D13880" s="815">
        <f t="shared" si="905"/>
        <v>15</v>
      </c>
      <c r="E13880" s="815">
        <v>1997</v>
      </c>
    </row>
    <row r="13881" spans="1:5">
      <c r="A13881" s="816">
        <f t="shared" si="906"/>
        <v>35783</v>
      </c>
      <c r="B13881" s="815">
        <f t="shared" si="903"/>
        <v>353</v>
      </c>
      <c r="C13881" s="815">
        <f t="shared" si="904"/>
        <v>13</v>
      </c>
      <c r="D13881" s="815">
        <f t="shared" si="905"/>
        <v>14</v>
      </c>
      <c r="E13881" s="815">
        <v>1997</v>
      </c>
    </row>
    <row r="13882" spans="1:5">
      <c r="A13882" s="816">
        <f t="shared" si="906"/>
        <v>35784</v>
      </c>
      <c r="B13882" s="815">
        <f t="shared" si="903"/>
        <v>354</v>
      </c>
      <c r="C13882" s="815">
        <f t="shared" si="904"/>
        <v>12</v>
      </c>
      <c r="D13882" s="815">
        <f t="shared" si="905"/>
        <v>13</v>
      </c>
      <c r="E13882" s="815">
        <v>1997</v>
      </c>
    </row>
    <row r="13883" spans="1:5">
      <c r="A13883" s="816">
        <f t="shared" si="906"/>
        <v>35785</v>
      </c>
      <c r="B13883" s="815">
        <f t="shared" si="903"/>
        <v>355</v>
      </c>
      <c r="C13883" s="815">
        <f t="shared" si="904"/>
        <v>11</v>
      </c>
      <c r="D13883" s="815">
        <f t="shared" si="905"/>
        <v>12</v>
      </c>
      <c r="E13883" s="815">
        <v>1997</v>
      </c>
    </row>
    <row r="13884" spans="1:5">
      <c r="A13884" s="816">
        <f t="shared" si="906"/>
        <v>35786</v>
      </c>
      <c r="B13884" s="815">
        <f t="shared" si="903"/>
        <v>356</v>
      </c>
      <c r="C13884" s="815">
        <f t="shared" si="904"/>
        <v>10</v>
      </c>
      <c r="D13884" s="815">
        <f t="shared" si="905"/>
        <v>11</v>
      </c>
      <c r="E13884" s="815">
        <v>1997</v>
      </c>
    </row>
    <row r="13885" spans="1:5">
      <c r="A13885" s="816">
        <f t="shared" si="906"/>
        <v>35787</v>
      </c>
      <c r="B13885" s="815">
        <f t="shared" si="903"/>
        <v>357</v>
      </c>
      <c r="C13885" s="815">
        <f t="shared" si="904"/>
        <v>9</v>
      </c>
      <c r="D13885" s="815">
        <v>365</v>
      </c>
      <c r="E13885" s="815">
        <v>1997</v>
      </c>
    </row>
    <row r="13886" spans="1:5">
      <c r="A13886" s="816">
        <f t="shared" si="906"/>
        <v>35788</v>
      </c>
      <c r="B13886" s="815">
        <f t="shared" ref="B13886:B13949" si="907">B13885+1</f>
        <v>358</v>
      </c>
      <c r="C13886" s="815">
        <f t="shared" si="904"/>
        <v>8</v>
      </c>
      <c r="D13886" s="815">
        <f t="shared" ref="D13886:D13949" si="908">D13885-1</f>
        <v>364</v>
      </c>
      <c r="E13886" s="815">
        <v>1997</v>
      </c>
    </row>
    <row r="13887" spans="1:5">
      <c r="A13887" s="816">
        <f t="shared" si="906"/>
        <v>35789</v>
      </c>
      <c r="B13887" s="815">
        <f t="shared" si="907"/>
        <v>359</v>
      </c>
      <c r="C13887" s="815">
        <f t="shared" si="904"/>
        <v>7</v>
      </c>
      <c r="D13887" s="815">
        <f t="shared" si="908"/>
        <v>363</v>
      </c>
      <c r="E13887" s="815">
        <v>1997</v>
      </c>
    </row>
    <row r="13888" spans="1:5">
      <c r="A13888" s="816">
        <f t="shared" si="906"/>
        <v>35790</v>
      </c>
      <c r="B13888" s="815">
        <f t="shared" si="907"/>
        <v>360</v>
      </c>
      <c r="C13888" s="815">
        <f t="shared" si="904"/>
        <v>6</v>
      </c>
      <c r="D13888" s="815">
        <f t="shared" si="908"/>
        <v>362</v>
      </c>
      <c r="E13888" s="815">
        <v>1997</v>
      </c>
    </row>
    <row r="13889" spans="1:5">
      <c r="A13889" s="816">
        <f t="shared" si="906"/>
        <v>35791</v>
      </c>
      <c r="B13889" s="815">
        <f t="shared" si="907"/>
        <v>361</v>
      </c>
      <c r="C13889" s="815">
        <f t="shared" si="904"/>
        <v>5</v>
      </c>
      <c r="D13889" s="815">
        <f t="shared" si="908"/>
        <v>361</v>
      </c>
      <c r="E13889" s="815">
        <v>1997</v>
      </c>
    </row>
    <row r="13890" spans="1:5">
      <c r="A13890" s="816">
        <f t="shared" si="906"/>
        <v>35792</v>
      </c>
      <c r="B13890" s="815">
        <f t="shared" si="907"/>
        <v>362</v>
      </c>
      <c r="C13890" s="815">
        <f t="shared" si="904"/>
        <v>4</v>
      </c>
      <c r="D13890" s="815">
        <f t="shared" si="908"/>
        <v>360</v>
      </c>
      <c r="E13890" s="815">
        <v>1997</v>
      </c>
    </row>
    <row r="13891" spans="1:5">
      <c r="A13891" s="816">
        <f t="shared" si="906"/>
        <v>35793</v>
      </c>
      <c r="B13891" s="815">
        <f t="shared" si="907"/>
        <v>363</v>
      </c>
      <c r="C13891" s="815">
        <f t="shared" si="904"/>
        <v>3</v>
      </c>
      <c r="D13891" s="815">
        <f t="shared" si="908"/>
        <v>359</v>
      </c>
      <c r="E13891" s="815">
        <v>1997</v>
      </c>
    </row>
    <row r="13892" spans="1:5">
      <c r="A13892" s="816">
        <f t="shared" si="906"/>
        <v>35794</v>
      </c>
      <c r="B13892" s="815">
        <f t="shared" si="907"/>
        <v>364</v>
      </c>
      <c r="C13892" s="815">
        <f t="shared" si="904"/>
        <v>2</v>
      </c>
      <c r="D13892" s="815">
        <f t="shared" si="908"/>
        <v>358</v>
      </c>
      <c r="E13892" s="815">
        <v>1997</v>
      </c>
    </row>
    <row r="13893" spans="1:5">
      <c r="A13893" s="816">
        <f t="shared" si="906"/>
        <v>35795</v>
      </c>
      <c r="B13893" s="815">
        <f t="shared" si="907"/>
        <v>365</v>
      </c>
      <c r="C13893" s="815">
        <f t="shared" si="904"/>
        <v>1</v>
      </c>
      <c r="D13893" s="815">
        <f t="shared" si="908"/>
        <v>357</v>
      </c>
      <c r="E13893" s="815">
        <v>1997</v>
      </c>
    </row>
    <row r="13894" spans="1:5">
      <c r="A13894" s="816">
        <f t="shared" si="906"/>
        <v>35796</v>
      </c>
      <c r="B13894" s="815">
        <v>1</v>
      </c>
      <c r="C13894" s="815">
        <v>365</v>
      </c>
      <c r="D13894" s="815">
        <f t="shared" si="908"/>
        <v>356</v>
      </c>
      <c r="E13894" s="815">
        <v>1998</v>
      </c>
    </row>
    <row r="13895" spans="1:5">
      <c r="A13895" s="816">
        <f t="shared" si="906"/>
        <v>35797</v>
      </c>
      <c r="B13895" s="815">
        <f t="shared" si="907"/>
        <v>2</v>
      </c>
      <c r="C13895" s="815">
        <f t="shared" ref="C13895:C13949" si="909">C13894-1</f>
        <v>364</v>
      </c>
      <c r="D13895" s="815">
        <f t="shared" si="908"/>
        <v>355</v>
      </c>
      <c r="E13895" s="815">
        <v>1998</v>
      </c>
    </row>
    <row r="13896" spans="1:5">
      <c r="A13896" s="816">
        <f t="shared" si="906"/>
        <v>35798</v>
      </c>
      <c r="B13896" s="815">
        <f t="shared" si="907"/>
        <v>3</v>
      </c>
      <c r="C13896" s="815">
        <f t="shared" si="909"/>
        <v>363</v>
      </c>
      <c r="D13896" s="815">
        <f t="shared" si="908"/>
        <v>354</v>
      </c>
      <c r="E13896" s="815">
        <v>1998</v>
      </c>
    </row>
    <row r="13897" spans="1:5">
      <c r="A13897" s="816">
        <f t="shared" si="906"/>
        <v>35799</v>
      </c>
      <c r="B13897" s="815">
        <f t="shared" si="907"/>
        <v>4</v>
      </c>
      <c r="C13897" s="815">
        <f t="shared" si="909"/>
        <v>362</v>
      </c>
      <c r="D13897" s="815">
        <f t="shared" si="908"/>
        <v>353</v>
      </c>
      <c r="E13897" s="815">
        <v>1998</v>
      </c>
    </row>
    <row r="13898" spans="1:5">
      <c r="A13898" s="816">
        <f t="shared" si="906"/>
        <v>35800</v>
      </c>
      <c r="B13898" s="815">
        <f t="shared" si="907"/>
        <v>5</v>
      </c>
      <c r="C13898" s="815">
        <f t="shared" si="909"/>
        <v>361</v>
      </c>
      <c r="D13898" s="815">
        <f t="shared" si="908"/>
        <v>352</v>
      </c>
      <c r="E13898" s="815">
        <v>1998</v>
      </c>
    </row>
    <row r="13899" spans="1:5">
      <c r="A13899" s="816">
        <f t="shared" si="906"/>
        <v>35801</v>
      </c>
      <c r="B13899" s="815">
        <f t="shared" si="907"/>
        <v>6</v>
      </c>
      <c r="C13899" s="815">
        <f t="shared" si="909"/>
        <v>360</v>
      </c>
      <c r="D13899" s="815">
        <f t="shared" si="908"/>
        <v>351</v>
      </c>
      <c r="E13899" s="815">
        <v>1998</v>
      </c>
    </row>
    <row r="13900" spans="1:5">
      <c r="A13900" s="816">
        <f t="shared" si="906"/>
        <v>35802</v>
      </c>
      <c r="B13900" s="815">
        <f t="shared" si="907"/>
        <v>7</v>
      </c>
      <c r="C13900" s="815">
        <f t="shared" si="909"/>
        <v>359</v>
      </c>
      <c r="D13900" s="815">
        <f t="shared" si="908"/>
        <v>350</v>
      </c>
      <c r="E13900" s="815">
        <v>1998</v>
      </c>
    </row>
    <row r="13901" spans="1:5">
      <c r="A13901" s="816">
        <f t="shared" si="906"/>
        <v>35803</v>
      </c>
      <c r="B13901" s="815">
        <f t="shared" si="907"/>
        <v>8</v>
      </c>
      <c r="C13901" s="815">
        <f t="shared" si="909"/>
        <v>358</v>
      </c>
      <c r="D13901" s="815">
        <f t="shared" si="908"/>
        <v>349</v>
      </c>
      <c r="E13901" s="815">
        <v>1998</v>
      </c>
    </row>
    <row r="13902" spans="1:5">
      <c r="A13902" s="816">
        <f t="shared" si="906"/>
        <v>35804</v>
      </c>
      <c r="B13902" s="815">
        <f t="shared" si="907"/>
        <v>9</v>
      </c>
      <c r="C13902" s="815">
        <f t="shared" si="909"/>
        <v>357</v>
      </c>
      <c r="D13902" s="815">
        <f t="shared" si="908"/>
        <v>348</v>
      </c>
      <c r="E13902" s="815">
        <v>1998</v>
      </c>
    </row>
    <row r="13903" spans="1:5">
      <c r="A13903" s="816">
        <f t="shared" si="906"/>
        <v>35805</v>
      </c>
      <c r="B13903" s="815">
        <f t="shared" si="907"/>
        <v>10</v>
      </c>
      <c r="C13903" s="815">
        <f t="shared" si="909"/>
        <v>356</v>
      </c>
      <c r="D13903" s="815">
        <f t="shared" si="908"/>
        <v>347</v>
      </c>
      <c r="E13903" s="815">
        <v>1998</v>
      </c>
    </row>
    <row r="13904" spans="1:5">
      <c r="A13904" s="816">
        <f t="shared" si="906"/>
        <v>35806</v>
      </c>
      <c r="B13904" s="815">
        <f t="shared" si="907"/>
        <v>11</v>
      </c>
      <c r="C13904" s="815">
        <f t="shared" si="909"/>
        <v>355</v>
      </c>
      <c r="D13904" s="815">
        <f t="shared" si="908"/>
        <v>346</v>
      </c>
      <c r="E13904" s="815">
        <v>1998</v>
      </c>
    </row>
    <row r="13905" spans="1:5">
      <c r="A13905" s="816">
        <f t="shared" si="906"/>
        <v>35807</v>
      </c>
      <c r="B13905" s="815">
        <f t="shared" si="907"/>
        <v>12</v>
      </c>
      <c r="C13905" s="815">
        <f t="shared" si="909"/>
        <v>354</v>
      </c>
      <c r="D13905" s="815">
        <f t="shared" si="908"/>
        <v>345</v>
      </c>
      <c r="E13905" s="815">
        <v>1998</v>
      </c>
    </row>
    <row r="13906" spans="1:5">
      <c r="A13906" s="816">
        <f t="shared" si="906"/>
        <v>35808</v>
      </c>
      <c r="B13906" s="815">
        <f t="shared" si="907"/>
        <v>13</v>
      </c>
      <c r="C13906" s="815">
        <f t="shared" si="909"/>
        <v>353</v>
      </c>
      <c r="D13906" s="815">
        <f t="shared" si="908"/>
        <v>344</v>
      </c>
      <c r="E13906" s="815">
        <v>1998</v>
      </c>
    </row>
    <row r="13907" spans="1:5">
      <c r="A13907" s="816">
        <f t="shared" si="906"/>
        <v>35809</v>
      </c>
      <c r="B13907" s="815">
        <f t="shared" si="907"/>
        <v>14</v>
      </c>
      <c r="C13907" s="815">
        <f t="shared" si="909"/>
        <v>352</v>
      </c>
      <c r="D13907" s="815">
        <f t="shared" si="908"/>
        <v>343</v>
      </c>
      <c r="E13907" s="815">
        <v>1998</v>
      </c>
    </row>
    <row r="13908" spans="1:5">
      <c r="A13908" s="816">
        <f t="shared" si="906"/>
        <v>35810</v>
      </c>
      <c r="B13908" s="815">
        <f t="shared" si="907"/>
        <v>15</v>
      </c>
      <c r="C13908" s="815">
        <f t="shared" si="909"/>
        <v>351</v>
      </c>
      <c r="D13908" s="815">
        <f t="shared" si="908"/>
        <v>342</v>
      </c>
      <c r="E13908" s="815">
        <v>1998</v>
      </c>
    </row>
    <row r="13909" spans="1:5">
      <c r="A13909" s="816">
        <f t="shared" si="906"/>
        <v>35811</v>
      </c>
      <c r="B13909" s="815">
        <f t="shared" si="907"/>
        <v>16</v>
      </c>
      <c r="C13909" s="815">
        <f t="shared" si="909"/>
        <v>350</v>
      </c>
      <c r="D13909" s="815">
        <f t="shared" si="908"/>
        <v>341</v>
      </c>
      <c r="E13909" s="815">
        <v>1998</v>
      </c>
    </row>
    <row r="13910" spans="1:5">
      <c r="A13910" s="816">
        <f t="shared" si="906"/>
        <v>35812</v>
      </c>
      <c r="B13910" s="815">
        <f t="shared" si="907"/>
        <v>17</v>
      </c>
      <c r="C13910" s="815">
        <f t="shared" si="909"/>
        <v>349</v>
      </c>
      <c r="D13910" s="815">
        <f t="shared" si="908"/>
        <v>340</v>
      </c>
      <c r="E13910" s="815">
        <v>1998</v>
      </c>
    </row>
    <row r="13911" spans="1:5">
      <c r="A13911" s="816">
        <f t="shared" si="906"/>
        <v>35813</v>
      </c>
      <c r="B13911" s="815">
        <f t="shared" si="907"/>
        <v>18</v>
      </c>
      <c r="C13911" s="815">
        <f t="shared" si="909"/>
        <v>348</v>
      </c>
      <c r="D13911" s="815">
        <f t="shared" si="908"/>
        <v>339</v>
      </c>
      <c r="E13911" s="815">
        <v>1998</v>
      </c>
    </row>
    <row r="13912" spans="1:5">
      <c r="A13912" s="816">
        <f t="shared" si="906"/>
        <v>35814</v>
      </c>
      <c r="B13912" s="815">
        <f t="shared" si="907"/>
        <v>19</v>
      </c>
      <c r="C13912" s="815">
        <f t="shared" si="909"/>
        <v>347</v>
      </c>
      <c r="D13912" s="815">
        <f t="shared" si="908"/>
        <v>338</v>
      </c>
      <c r="E13912" s="815">
        <v>1998</v>
      </c>
    </row>
    <row r="13913" spans="1:5">
      <c r="A13913" s="816">
        <f t="shared" si="906"/>
        <v>35815</v>
      </c>
      <c r="B13913" s="815">
        <f t="shared" si="907"/>
        <v>20</v>
      </c>
      <c r="C13913" s="815">
        <f t="shared" si="909"/>
        <v>346</v>
      </c>
      <c r="D13913" s="815">
        <f t="shared" si="908"/>
        <v>337</v>
      </c>
      <c r="E13913" s="815">
        <v>1998</v>
      </c>
    </row>
    <row r="13914" spans="1:5">
      <c r="A13914" s="816">
        <f t="shared" si="906"/>
        <v>35816</v>
      </c>
      <c r="B13914" s="815">
        <f t="shared" si="907"/>
        <v>21</v>
      </c>
      <c r="C13914" s="815">
        <f t="shared" si="909"/>
        <v>345</v>
      </c>
      <c r="D13914" s="815">
        <f t="shared" si="908"/>
        <v>336</v>
      </c>
      <c r="E13914" s="815">
        <v>1998</v>
      </c>
    </row>
    <row r="13915" spans="1:5">
      <c r="A13915" s="816">
        <f t="shared" si="906"/>
        <v>35817</v>
      </c>
      <c r="B13915" s="815">
        <f t="shared" si="907"/>
        <v>22</v>
      </c>
      <c r="C13915" s="815">
        <f t="shared" si="909"/>
        <v>344</v>
      </c>
      <c r="D13915" s="815">
        <f t="shared" si="908"/>
        <v>335</v>
      </c>
      <c r="E13915" s="815">
        <v>1998</v>
      </c>
    </row>
    <row r="13916" spans="1:5">
      <c r="A13916" s="816">
        <f t="shared" si="906"/>
        <v>35818</v>
      </c>
      <c r="B13916" s="815">
        <f t="shared" si="907"/>
        <v>23</v>
      </c>
      <c r="C13916" s="815">
        <f t="shared" si="909"/>
        <v>343</v>
      </c>
      <c r="D13916" s="815">
        <f t="shared" si="908"/>
        <v>334</v>
      </c>
      <c r="E13916" s="815">
        <v>1998</v>
      </c>
    </row>
    <row r="13917" spans="1:5">
      <c r="A13917" s="816">
        <f t="shared" si="906"/>
        <v>35819</v>
      </c>
      <c r="B13917" s="815">
        <f t="shared" si="907"/>
        <v>24</v>
      </c>
      <c r="C13917" s="815">
        <f t="shared" si="909"/>
        <v>342</v>
      </c>
      <c r="D13917" s="815">
        <f t="shared" si="908"/>
        <v>333</v>
      </c>
      <c r="E13917" s="815">
        <v>1998</v>
      </c>
    </row>
    <row r="13918" spans="1:5">
      <c r="A13918" s="816">
        <f t="shared" si="906"/>
        <v>35820</v>
      </c>
      <c r="B13918" s="815">
        <f t="shared" si="907"/>
        <v>25</v>
      </c>
      <c r="C13918" s="815">
        <f t="shared" si="909"/>
        <v>341</v>
      </c>
      <c r="D13918" s="815">
        <f t="shared" si="908"/>
        <v>332</v>
      </c>
      <c r="E13918" s="815">
        <v>1998</v>
      </c>
    </row>
    <row r="13919" spans="1:5">
      <c r="A13919" s="816">
        <f t="shared" si="906"/>
        <v>35821</v>
      </c>
      <c r="B13919" s="815">
        <f t="shared" si="907"/>
        <v>26</v>
      </c>
      <c r="C13919" s="815">
        <f t="shared" si="909"/>
        <v>340</v>
      </c>
      <c r="D13919" s="815">
        <f t="shared" si="908"/>
        <v>331</v>
      </c>
      <c r="E13919" s="815">
        <v>1998</v>
      </c>
    </row>
    <row r="13920" spans="1:5">
      <c r="A13920" s="816">
        <f t="shared" si="906"/>
        <v>35822</v>
      </c>
      <c r="B13920" s="815">
        <f t="shared" si="907"/>
        <v>27</v>
      </c>
      <c r="C13920" s="815">
        <f t="shared" si="909"/>
        <v>339</v>
      </c>
      <c r="D13920" s="815">
        <f t="shared" si="908"/>
        <v>330</v>
      </c>
      <c r="E13920" s="815">
        <v>1998</v>
      </c>
    </row>
    <row r="13921" spans="1:5">
      <c r="A13921" s="816">
        <f t="shared" si="906"/>
        <v>35823</v>
      </c>
      <c r="B13921" s="815">
        <f t="shared" si="907"/>
        <v>28</v>
      </c>
      <c r="C13921" s="815">
        <f t="shared" si="909"/>
        <v>338</v>
      </c>
      <c r="D13921" s="815">
        <f t="shared" si="908"/>
        <v>329</v>
      </c>
      <c r="E13921" s="815">
        <v>1998</v>
      </c>
    </row>
    <row r="13922" spans="1:5">
      <c r="A13922" s="816">
        <f t="shared" si="906"/>
        <v>35824</v>
      </c>
      <c r="B13922" s="815">
        <f t="shared" si="907"/>
        <v>29</v>
      </c>
      <c r="C13922" s="815">
        <f t="shared" si="909"/>
        <v>337</v>
      </c>
      <c r="D13922" s="815">
        <f t="shared" si="908"/>
        <v>328</v>
      </c>
      <c r="E13922" s="815">
        <v>1998</v>
      </c>
    </row>
    <row r="13923" spans="1:5">
      <c r="A13923" s="816">
        <f t="shared" si="906"/>
        <v>35825</v>
      </c>
      <c r="B13923" s="815">
        <f t="shared" si="907"/>
        <v>30</v>
      </c>
      <c r="C13923" s="815">
        <f t="shared" si="909"/>
        <v>336</v>
      </c>
      <c r="D13923" s="815">
        <f t="shared" si="908"/>
        <v>327</v>
      </c>
      <c r="E13923" s="815">
        <v>1998</v>
      </c>
    </row>
    <row r="13924" spans="1:5">
      <c r="A13924" s="816">
        <f t="shared" si="906"/>
        <v>35826</v>
      </c>
      <c r="B13924" s="815">
        <f t="shared" si="907"/>
        <v>31</v>
      </c>
      <c r="C13924" s="815">
        <f t="shared" si="909"/>
        <v>335</v>
      </c>
      <c r="D13924" s="815">
        <f t="shared" si="908"/>
        <v>326</v>
      </c>
      <c r="E13924" s="815">
        <v>1998</v>
      </c>
    </row>
    <row r="13925" spans="1:5">
      <c r="A13925" s="816">
        <f t="shared" si="906"/>
        <v>35827</v>
      </c>
      <c r="B13925" s="815">
        <f t="shared" si="907"/>
        <v>32</v>
      </c>
      <c r="C13925" s="815">
        <f t="shared" si="909"/>
        <v>334</v>
      </c>
      <c r="D13925" s="815">
        <f t="shared" si="908"/>
        <v>325</v>
      </c>
      <c r="E13925" s="815">
        <v>1998</v>
      </c>
    </row>
    <row r="13926" spans="1:5">
      <c r="A13926" s="816">
        <f t="shared" si="906"/>
        <v>35828</v>
      </c>
      <c r="B13926" s="815">
        <f t="shared" si="907"/>
        <v>33</v>
      </c>
      <c r="C13926" s="815">
        <f t="shared" si="909"/>
        <v>333</v>
      </c>
      <c r="D13926" s="815">
        <f t="shared" si="908"/>
        <v>324</v>
      </c>
      <c r="E13926" s="815">
        <v>1998</v>
      </c>
    </row>
    <row r="13927" spans="1:5">
      <c r="A13927" s="816">
        <f t="shared" si="906"/>
        <v>35829</v>
      </c>
      <c r="B13927" s="815">
        <f t="shared" si="907"/>
        <v>34</v>
      </c>
      <c r="C13927" s="815">
        <f t="shared" si="909"/>
        <v>332</v>
      </c>
      <c r="D13927" s="815">
        <f t="shared" si="908"/>
        <v>323</v>
      </c>
      <c r="E13927" s="815">
        <v>1998</v>
      </c>
    </row>
    <row r="13928" spans="1:5">
      <c r="A13928" s="816">
        <f t="shared" si="906"/>
        <v>35830</v>
      </c>
      <c r="B13928" s="815">
        <f t="shared" si="907"/>
        <v>35</v>
      </c>
      <c r="C13928" s="815">
        <f t="shared" si="909"/>
        <v>331</v>
      </c>
      <c r="D13928" s="815">
        <f t="shared" si="908"/>
        <v>322</v>
      </c>
      <c r="E13928" s="815">
        <v>1998</v>
      </c>
    </row>
    <row r="13929" spans="1:5">
      <c r="A13929" s="816">
        <f t="shared" si="906"/>
        <v>35831</v>
      </c>
      <c r="B13929" s="815">
        <f t="shared" si="907"/>
        <v>36</v>
      </c>
      <c r="C13929" s="815">
        <f t="shared" si="909"/>
        <v>330</v>
      </c>
      <c r="D13929" s="815">
        <f t="shared" si="908"/>
        <v>321</v>
      </c>
      <c r="E13929" s="815">
        <v>1998</v>
      </c>
    </row>
    <row r="13930" spans="1:5">
      <c r="A13930" s="816">
        <f t="shared" si="906"/>
        <v>35832</v>
      </c>
      <c r="B13930" s="815">
        <f t="shared" si="907"/>
        <v>37</v>
      </c>
      <c r="C13930" s="815">
        <f t="shared" si="909"/>
        <v>329</v>
      </c>
      <c r="D13930" s="815">
        <f t="shared" si="908"/>
        <v>320</v>
      </c>
      <c r="E13930" s="815">
        <v>1998</v>
      </c>
    </row>
    <row r="13931" spans="1:5">
      <c r="A13931" s="816">
        <f t="shared" si="906"/>
        <v>35833</v>
      </c>
      <c r="B13931" s="815">
        <f t="shared" si="907"/>
        <v>38</v>
      </c>
      <c r="C13931" s="815">
        <f t="shared" si="909"/>
        <v>328</v>
      </c>
      <c r="D13931" s="815">
        <f t="shared" si="908"/>
        <v>319</v>
      </c>
      <c r="E13931" s="815">
        <v>1998</v>
      </c>
    </row>
    <row r="13932" spans="1:5">
      <c r="A13932" s="816">
        <f t="shared" si="906"/>
        <v>35834</v>
      </c>
      <c r="B13932" s="815">
        <f t="shared" si="907"/>
        <v>39</v>
      </c>
      <c r="C13932" s="815">
        <f t="shared" si="909"/>
        <v>327</v>
      </c>
      <c r="D13932" s="815">
        <f t="shared" si="908"/>
        <v>318</v>
      </c>
      <c r="E13932" s="815">
        <v>1998</v>
      </c>
    </row>
    <row r="13933" spans="1:5">
      <c r="A13933" s="816">
        <f t="shared" si="906"/>
        <v>35835</v>
      </c>
      <c r="B13933" s="815">
        <f t="shared" si="907"/>
        <v>40</v>
      </c>
      <c r="C13933" s="815">
        <f t="shared" si="909"/>
        <v>326</v>
      </c>
      <c r="D13933" s="815">
        <f t="shared" si="908"/>
        <v>317</v>
      </c>
      <c r="E13933" s="815">
        <v>1998</v>
      </c>
    </row>
    <row r="13934" spans="1:5">
      <c r="A13934" s="816">
        <f t="shared" si="906"/>
        <v>35836</v>
      </c>
      <c r="B13934" s="815">
        <f t="shared" si="907"/>
        <v>41</v>
      </c>
      <c r="C13934" s="815">
        <f t="shared" si="909"/>
        <v>325</v>
      </c>
      <c r="D13934" s="815">
        <f t="shared" si="908"/>
        <v>316</v>
      </c>
      <c r="E13934" s="815">
        <v>1998</v>
      </c>
    </row>
    <row r="13935" spans="1:5">
      <c r="A13935" s="816">
        <f t="shared" si="906"/>
        <v>35837</v>
      </c>
      <c r="B13935" s="815">
        <f t="shared" si="907"/>
        <v>42</v>
      </c>
      <c r="C13935" s="815">
        <f t="shared" si="909"/>
        <v>324</v>
      </c>
      <c r="D13935" s="815">
        <f t="shared" si="908"/>
        <v>315</v>
      </c>
      <c r="E13935" s="815">
        <v>1998</v>
      </c>
    </row>
    <row r="13936" spans="1:5">
      <c r="A13936" s="816">
        <f t="shared" si="906"/>
        <v>35838</v>
      </c>
      <c r="B13936" s="815">
        <f t="shared" si="907"/>
        <v>43</v>
      </c>
      <c r="C13936" s="815">
        <f t="shared" si="909"/>
        <v>323</v>
      </c>
      <c r="D13936" s="815">
        <f t="shared" si="908"/>
        <v>314</v>
      </c>
      <c r="E13936" s="815">
        <v>1998</v>
      </c>
    </row>
    <row r="13937" spans="1:5">
      <c r="A13937" s="816">
        <f t="shared" si="906"/>
        <v>35839</v>
      </c>
      <c r="B13937" s="815">
        <f t="shared" si="907"/>
        <v>44</v>
      </c>
      <c r="C13937" s="815">
        <f t="shared" si="909"/>
        <v>322</v>
      </c>
      <c r="D13937" s="815">
        <f t="shared" si="908"/>
        <v>313</v>
      </c>
      <c r="E13937" s="815">
        <v>1998</v>
      </c>
    </row>
    <row r="13938" spans="1:5">
      <c r="A13938" s="816">
        <f t="shared" si="906"/>
        <v>35840</v>
      </c>
      <c r="B13938" s="815">
        <f t="shared" si="907"/>
        <v>45</v>
      </c>
      <c r="C13938" s="815">
        <f t="shared" si="909"/>
        <v>321</v>
      </c>
      <c r="D13938" s="815">
        <f t="shared" si="908"/>
        <v>312</v>
      </c>
      <c r="E13938" s="815">
        <v>1998</v>
      </c>
    </row>
    <row r="13939" spans="1:5">
      <c r="A13939" s="816">
        <f t="shared" ref="A13939:A14002" si="910">A13938+1</f>
        <v>35841</v>
      </c>
      <c r="B13939" s="815">
        <f t="shared" si="907"/>
        <v>46</v>
      </c>
      <c r="C13939" s="815">
        <f t="shared" si="909"/>
        <v>320</v>
      </c>
      <c r="D13939" s="815">
        <f t="shared" si="908"/>
        <v>311</v>
      </c>
      <c r="E13939" s="815">
        <v>1998</v>
      </c>
    </row>
    <row r="13940" spans="1:5">
      <c r="A13940" s="816">
        <f t="shared" si="910"/>
        <v>35842</v>
      </c>
      <c r="B13940" s="815">
        <f t="shared" si="907"/>
        <v>47</v>
      </c>
      <c r="C13940" s="815">
        <f t="shared" si="909"/>
        <v>319</v>
      </c>
      <c r="D13940" s="815">
        <f t="shared" si="908"/>
        <v>310</v>
      </c>
      <c r="E13940" s="815">
        <v>1998</v>
      </c>
    </row>
    <row r="13941" spans="1:5">
      <c r="A13941" s="816">
        <f t="shared" si="910"/>
        <v>35843</v>
      </c>
      <c r="B13941" s="815">
        <f t="shared" si="907"/>
        <v>48</v>
      </c>
      <c r="C13941" s="815">
        <f t="shared" si="909"/>
        <v>318</v>
      </c>
      <c r="D13941" s="815">
        <f t="shared" si="908"/>
        <v>309</v>
      </c>
      <c r="E13941" s="815">
        <v>1998</v>
      </c>
    </row>
    <row r="13942" spans="1:5">
      <c r="A13942" s="816">
        <f t="shared" si="910"/>
        <v>35844</v>
      </c>
      <c r="B13942" s="815">
        <f t="shared" si="907"/>
        <v>49</v>
      </c>
      <c r="C13942" s="815">
        <f t="shared" si="909"/>
        <v>317</v>
      </c>
      <c r="D13942" s="815">
        <f t="shared" si="908"/>
        <v>308</v>
      </c>
      <c r="E13942" s="815">
        <v>1998</v>
      </c>
    </row>
    <row r="13943" spans="1:5">
      <c r="A13943" s="816">
        <f t="shared" si="910"/>
        <v>35845</v>
      </c>
      <c r="B13943" s="815">
        <f t="shared" si="907"/>
        <v>50</v>
      </c>
      <c r="C13943" s="815">
        <f t="shared" si="909"/>
        <v>316</v>
      </c>
      <c r="D13943" s="815">
        <f t="shared" si="908"/>
        <v>307</v>
      </c>
      <c r="E13943" s="815">
        <v>1998</v>
      </c>
    </row>
    <row r="13944" spans="1:5">
      <c r="A13944" s="816">
        <f t="shared" si="910"/>
        <v>35846</v>
      </c>
      <c r="B13944" s="815">
        <f t="shared" si="907"/>
        <v>51</v>
      </c>
      <c r="C13944" s="815">
        <f t="shared" si="909"/>
        <v>315</v>
      </c>
      <c r="D13944" s="815">
        <f t="shared" si="908"/>
        <v>306</v>
      </c>
      <c r="E13944" s="815">
        <v>1998</v>
      </c>
    </row>
    <row r="13945" spans="1:5">
      <c r="A13945" s="816">
        <f t="shared" si="910"/>
        <v>35847</v>
      </c>
      <c r="B13945" s="815">
        <f t="shared" si="907"/>
        <v>52</v>
      </c>
      <c r="C13945" s="815">
        <f t="shared" si="909"/>
        <v>314</v>
      </c>
      <c r="D13945" s="815">
        <f t="shared" si="908"/>
        <v>305</v>
      </c>
      <c r="E13945" s="815">
        <v>1998</v>
      </c>
    </row>
    <row r="13946" spans="1:5">
      <c r="A13946" s="816">
        <f t="shared" si="910"/>
        <v>35848</v>
      </c>
      <c r="B13946" s="815">
        <f t="shared" si="907"/>
        <v>53</v>
      </c>
      <c r="C13946" s="815">
        <f t="shared" si="909"/>
        <v>313</v>
      </c>
      <c r="D13946" s="815">
        <f t="shared" si="908"/>
        <v>304</v>
      </c>
      <c r="E13946" s="815">
        <v>1998</v>
      </c>
    </row>
    <row r="13947" spans="1:5">
      <c r="A13947" s="816">
        <f t="shared" si="910"/>
        <v>35849</v>
      </c>
      <c r="B13947" s="815">
        <f t="shared" si="907"/>
        <v>54</v>
      </c>
      <c r="C13947" s="815">
        <f t="shared" si="909"/>
        <v>312</v>
      </c>
      <c r="D13947" s="815">
        <f t="shared" si="908"/>
        <v>303</v>
      </c>
      <c r="E13947" s="815">
        <v>1998</v>
      </c>
    </row>
    <row r="13948" spans="1:5">
      <c r="A13948" s="816">
        <f t="shared" si="910"/>
        <v>35850</v>
      </c>
      <c r="B13948" s="815">
        <f t="shared" si="907"/>
        <v>55</v>
      </c>
      <c r="C13948" s="815">
        <f t="shared" si="909"/>
        <v>311</v>
      </c>
      <c r="D13948" s="815">
        <f t="shared" si="908"/>
        <v>302</v>
      </c>
      <c r="E13948" s="815">
        <v>1998</v>
      </c>
    </row>
    <row r="13949" spans="1:5">
      <c r="A13949" s="816">
        <f t="shared" si="910"/>
        <v>35851</v>
      </c>
      <c r="B13949" s="815">
        <f t="shared" si="907"/>
        <v>56</v>
      </c>
      <c r="C13949" s="815">
        <f t="shared" si="909"/>
        <v>310</v>
      </c>
      <c r="D13949" s="815">
        <f t="shared" si="908"/>
        <v>301</v>
      </c>
      <c r="E13949" s="815">
        <v>1998</v>
      </c>
    </row>
    <row r="13950" spans="1:5">
      <c r="A13950" s="816">
        <f t="shared" si="910"/>
        <v>35852</v>
      </c>
      <c r="B13950" s="815">
        <f t="shared" ref="B13950:B14013" si="911">B13949+1</f>
        <v>57</v>
      </c>
      <c r="C13950" s="815">
        <f t="shared" ref="C13950:C14013" si="912">C13949-1</f>
        <v>309</v>
      </c>
      <c r="D13950" s="815">
        <f t="shared" ref="D13950:D14013" si="913">D13949-1</f>
        <v>300</v>
      </c>
      <c r="E13950" s="815">
        <v>1998</v>
      </c>
    </row>
    <row r="13951" spans="1:5">
      <c r="A13951" s="816">
        <f t="shared" si="910"/>
        <v>35853</v>
      </c>
      <c r="B13951" s="815">
        <f t="shared" si="911"/>
        <v>58</v>
      </c>
      <c r="C13951" s="815">
        <f t="shared" si="912"/>
        <v>308</v>
      </c>
      <c r="D13951" s="815">
        <f t="shared" si="913"/>
        <v>299</v>
      </c>
      <c r="E13951" s="815">
        <v>1998</v>
      </c>
    </row>
    <row r="13952" spans="1:5">
      <c r="A13952" s="816">
        <f t="shared" si="910"/>
        <v>35854</v>
      </c>
      <c r="B13952" s="815">
        <f t="shared" si="911"/>
        <v>59</v>
      </c>
      <c r="C13952" s="815">
        <f t="shared" si="912"/>
        <v>307</v>
      </c>
      <c r="D13952" s="815">
        <f t="shared" si="913"/>
        <v>298</v>
      </c>
      <c r="E13952" s="815">
        <v>1998</v>
      </c>
    </row>
    <row r="13953" spans="1:5">
      <c r="A13953" s="816">
        <f t="shared" si="910"/>
        <v>35855</v>
      </c>
      <c r="B13953" s="815">
        <f t="shared" si="911"/>
        <v>60</v>
      </c>
      <c r="C13953" s="815">
        <f t="shared" si="912"/>
        <v>306</v>
      </c>
      <c r="D13953" s="815">
        <f t="shared" si="913"/>
        <v>297</v>
      </c>
      <c r="E13953" s="815">
        <v>1998</v>
      </c>
    </row>
    <row r="13954" spans="1:5">
      <c r="A13954" s="816">
        <f t="shared" si="910"/>
        <v>35856</v>
      </c>
      <c r="B13954" s="815">
        <f t="shared" si="911"/>
        <v>61</v>
      </c>
      <c r="C13954" s="815">
        <f t="shared" si="912"/>
        <v>305</v>
      </c>
      <c r="D13954" s="815">
        <f t="shared" si="913"/>
        <v>296</v>
      </c>
      <c r="E13954" s="815">
        <v>1998</v>
      </c>
    </row>
    <row r="13955" spans="1:5">
      <c r="A13955" s="816">
        <f t="shared" si="910"/>
        <v>35857</v>
      </c>
      <c r="B13955" s="815">
        <f t="shared" si="911"/>
        <v>62</v>
      </c>
      <c r="C13955" s="815">
        <f t="shared" si="912"/>
        <v>304</v>
      </c>
      <c r="D13955" s="815">
        <f t="shared" si="913"/>
        <v>295</v>
      </c>
      <c r="E13955" s="815">
        <v>1998</v>
      </c>
    </row>
    <row r="13956" spans="1:5">
      <c r="A13956" s="816">
        <f t="shared" si="910"/>
        <v>35858</v>
      </c>
      <c r="B13956" s="815">
        <f t="shared" si="911"/>
        <v>63</v>
      </c>
      <c r="C13956" s="815">
        <f t="shared" si="912"/>
        <v>303</v>
      </c>
      <c r="D13956" s="815">
        <f t="shared" si="913"/>
        <v>294</v>
      </c>
      <c r="E13956" s="815">
        <v>1998</v>
      </c>
    </row>
    <row r="13957" spans="1:5">
      <c r="A13957" s="816">
        <f t="shared" si="910"/>
        <v>35859</v>
      </c>
      <c r="B13957" s="815">
        <f t="shared" si="911"/>
        <v>64</v>
      </c>
      <c r="C13957" s="815">
        <f t="shared" si="912"/>
        <v>302</v>
      </c>
      <c r="D13957" s="815">
        <f t="shared" si="913"/>
        <v>293</v>
      </c>
      <c r="E13957" s="815">
        <v>1998</v>
      </c>
    </row>
    <row r="13958" spans="1:5">
      <c r="A13958" s="816">
        <f t="shared" si="910"/>
        <v>35860</v>
      </c>
      <c r="B13958" s="815">
        <f t="shared" si="911"/>
        <v>65</v>
      </c>
      <c r="C13958" s="815">
        <f t="shared" si="912"/>
        <v>301</v>
      </c>
      <c r="D13958" s="815">
        <f t="shared" si="913"/>
        <v>292</v>
      </c>
      <c r="E13958" s="815">
        <v>1998</v>
      </c>
    </row>
    <row r="13959" spans="1:5">
      <c r="A13959" s="816">
        <f t="shared" si="910"/>
        <v>35861</v>
      </c>
      <c r="B13959" s="815">
        <f t="shared" si="911"/>
        <v>66</v>
      </c>
      <c r="C13959" s="815">
        <f t="shared" si="912"/>
        <v>300</v>
      </c>
      <c r="D13959" s="815">
        <f t="shared" si="913"/>
        <v>291</v>
      </c>
      <c r="E13959" s="815">
        <v>1998</v>
      </c>
    </row>
    <row r="13960" spans="1:5">
      <c r="A13960" s="816">
        <f t="shared" si="910"/>
        <v>35862</v>
      </c>
      <c r="B13960" s="815">
        <f t="shared" si="911"/>
        <v>67</v>
      </c>
      <c r="C13960" s="815">
        <f t="shared" si="912"/>
        <v>299</v>
      </c>
      <c r="D13960" s="815">
        <f t="shared" si="913"/>
        <v>290</v>
      </c>
      <c r="E13960" s="815">
        <v>1998</v>
      </c>
    </row>
    <row r="13961" spans="1:5">
      <c r="A13961" s="816">
        <f t="shared" si="910"/>
        <v>35863</v>
      </c>
      <c r="B13961" s="815">
        <f t="shared" si="911"/>
        <v>68</v>
      </c>
      <c r="C13961" s="815">
        <f t="shared" si="912"/>
        <v>298</v>
      </c>
      <c r="D13961" s="815">
        <f t="shared" si="913"/>
        <v>289</v>
      </c>
      <c r="E13961" s="815">
        <v>1998</v>
      </c>
    </row>
    <row r="13962" spans="1:5">
      <c r="A13962" s="816">
        <f t="shared" si="910"/>
        <v>35864</v>
      </c>
      <c r="B13962" s="815">
        <f t="shared" si="911"/>
        <v>69</v>
      </c>
      <c r="C13962" s="815">
        <f t="shared" si="912"/>
        <v>297</v>
      </c>
      <c r="D13962" s="815">
        <f t="shared" si="913"/>
        <v>288</v>
      </c>
      <c r="E13962" s="815">
        <v>1998</v>
      </c>
    </row>
    <row r="13963" spans="1:5">
      <c r="A13963" s="816">
        <f t="shared" si="910"/>
        <v>35865</v>
      </c>
      <c r="B13963" s="815">
        <f t="shared" si="911"/>
        <v>70</v>
      </c>
      <c r="C13963" s="815">
        <f t="shared" si="912"/>
        <v>296</v>
      </c>
      <c r="D13963" s="815">
        <f t="shared" si="913"/>
        <v>287</v>
      </c>
      <c r="E13963" s="815">
        <v>1998</v>
      </c>
    </row>
    <row r="13964" spans="1:5">
      <c r="A13964" s="816">
        <f t="shared" si="910"/>
        <v>35866</v>
      </c>
      <c r="B13964" s="815">
        <f t="shared" si="911"/>
        <v>71</v>
      </c>
      <c r="C13964" s="815">
        <f t="shared" si="912"/>
        <v>295</v>
      </c>
      <c r="D13964" s="815">
        <f t="shared" si="913"/>
        <v>286</v>
      </c>
      <c r="E13964" s="815">
        <v>1998</v>
      </c>
    </row>
    <row r="13965" spans="1:5">
      <c r="A13965" s="816">
        <f t="shared" si="910"/>
        <v>35867</v>
      </c>
      <c r="B13965" s="815">
        <f t="shared" si="911"/>
        <v>72</v>
      </c>
      <c r="C13965" s="815">
        <f t="shared" si="912"/>
        <v>294</v>
      </c>
      <c r="D13965" s="815">
        <f t="shared" si="913"/>
        <v>285</v>
      </c>
      <c r="E13965" s="815">
        <v>1998</v>
      </c>
    </row>
    <row r="13966" spans="1:5">
      <c r="A13966" s="816">
        <f t="shared" si="910"/>
        <v>35868</v>
      </c>
      <c r="B13966" s="815">
        <f t="shared" si="911"/>
        <v>73</v>
      </c>
      <c r="C13966" s="815">
        <f t="shared" si="912"/>
        <v>293</v>
      </c>
      <c r="D13966" s="815">
        <f t="shared" si="913"/>
        <v>284</v>
      </c>
      <c r="E13966" s="815">
        <v>1998</v>
      </c>
    </row>
    <row r="13967" spans="1:5">
      <c r="A13967" s="816">
        <f t="shared" si="910"/>
        <v>35869</v>
      </c>
      <c r="B13967" s="815">
        <f t="shared" si="911"/>
        <v>74</v>
      </c>
      <c r="C13967" s="815">
        <f t="shared" si="912"/>
        <v>292</v>
      </c>
      <c r="D13967" s="815">
        <f t="shared" si="913"/>
        <v>283</v>
      </c>
      <c r="E13967" s="815">
        <v>1998</v>
      </c>
    </row>
    <row r="13968" spans="1:5">
      <c r="A13968" s="816">
        <f t="shared" si="910"/>
        <v>35870</v>
      </c>
      <c r="B13968" s="815">
        <f t="shared" si="911"/>
        <v>75</v>
      </c>
      <c r="C13968" s="815">
        <f t="shared" si="912"/>
        <v>291</v>
      </c>
      <c r="D13968" s="815">
        <f t="shared" si="913"/>
        <v>282</v>
      </c>
      <c r="E13968" s="815">
        <v>1998</v>
      </c>
    </row>
    <row r="13969" spans="1:5">
      <c r="A13969" s="816">
        <f t="shared" si="910"/>
        <v>35871</v>
      </c>
      <c r="B13969" s="815">
        <f t="shared" si="911"/>
        <v>76</v>
      </c>
      <c r="C13969" s="815">
        <f t="shared" si="912"/>
        <v>290</v>
      </c>
      <c r="D13969" s="815">
        <f t="shared" si="913"/>
        <v>281</v>
      </c>
      <c r="E13969" s="815">
        <v>1998</v>
      </c>
    </row>
    <row r="13970" spans="1:5">
      <c r="A13970" s="816">
        <f t="shared" si="910"/>
        <v>35872</v>
      </c>
      <c r="B13970" s="815">
        <f t="shared" si="911"/>
        <v>77</v>
      </c>
      <c r="C13970" s="815">
        <f t="shared" si="912"/>
        <v>289</v>
      </c>
      <c r="D13970" s="815">
        <f t="shared" si="913"/>
        <v>280</v>
      </c>
      <c r="E13970" s="815">
        <v>1998</v>
      </c>
    </row>
    <row r="13971" spans="1:5">
      <c r="A13971" s="816">
        <f t="shared" si="910"/>
        <v>35873</v>
      </c>
      <c r="B13971" s="815">
        <f t="shared" si="911"/>
        <v>78</v>
      </c>
      <c r="C13971" s="815">
        <f t="shared" si="912"/>
        <v>288</v>
      </c>
      <c r="D13971" s="815">
        <f t="shared" si="913"/>
        <v>279</v>
      </c>
      <c r="E13971" s="815">
        <v>1998</v>
      </c>
    </row>
    <row r="13972" spans="1:5">
      <c r="A13972" s="816">
        <f t="shared" si="910"/>
        <v>35874</v>
      </c>
      <c r="B13972" s="815">
        <f t="shared" si="911"/>
        <v>79</v>
      </c>
      <c r="C13972" s="815">
        <f t="shared" si="912"/>
        <v>287</v>
      </c>
      <c r="D13972" s="815">
        <f t="shared" si="913"/>
        <v>278</v>
      </c>
      <c r="E13972" s="815">
        <v>1998</v>
      </c>
    </row>
    <row r="13973" spans="1:5">
      <c r="A13973" s="816">
        <f t="shared" si="910"/>
        <v>35875</v>
      </c>
      <c r="B13973" s="815">
        <f t="shared" si="911"/>
        <v>80</v>
      </c>
      <c r="C13973" s="815">
        <f t="shared" si="912"/>
        <v>286</v>
      </c>
      <c r="D13973" s="815">
        <f t="shared" si="913"/>
        <v>277</v>
      </c>
      <c r="E13973" s="815">
        <v>1998</v>
      </c>
    </row>
    <row r="13974" spans="1:5">
      <c r="A13974" s="816">
        <f t="shared" si="910"/>
        <v>35876</v>
      </c>
      <c r="B13974" s="815">
        <f t="shared" si="911"/>
        <v>81</v>
      </c>
      <c r="C13974" s="815">
        <f t="shared" si="912"/>
        <v>285</v>
      </c>
      <c r="D13974" s="815">
        <f t="shared" si="913"/>
        <v>276</v>
      </c>
      <c r="E13974" s="815">
        <v>1998</v>
      </c>
    </row>
    <row r="13975" spans="1:5">
      <c r="A13975" s="816">
        <f t="shared" si="910"/>
        <v>35877</v>
      </c>
      <c r="B13975" s="815">
        <f t="shared" si="911"/>
        <v>82</v>
      </c>
      <c r="C13975" s="815">
        <f t="shared" si="912"/>
        <v>284</v>
      </c>
      <c r="D13975" s="815">
        <f t="shared" si="913"/>
        <v>275</v>
      </c>
      <c r="E13975" s="815">
        <v>1998</v>
      </c>
    </row>
    <row r="13976" spans="1:5">
      <c r="A13976" s="816">
        <f t="shared" si="910"/>
        <v>35878</v>
      </c>
      <c r="B13976" s="815">
        <f t="shared" si="911"/>
        <v>83</v>
      </c>
      <c r="C13976" s="815">
        <f t="shared" si="912"/>
        <v>283</v>
      </c>
      <c r="D13976" s="815">
        <f t="shared" si="913"/>
        <v>274</v>
      </c>
      <c r="E13976" s="815">
        <v>1998</v>
      </c>
    </row>
    <row r="13977" spans="1:5">
      <c r="A13977" s="816">
        <f t="shared" si="910"/>
        <v>35879</v>
      </c>
      <c r="B13977" s="815">
        <f t="shared" si="911"/>
        <v>84</v>
      </c>
      <c r="C13977" s="815">
        <f t="shared" si="912"/>
        <v>282</v>
      </c>
      <c r="D13977" s="815">
        <f t="shared" si="913"/>
        <v>273</v>
      </c>
      <c r="E13977" s="815">
        <v>1998</v>
      </c>
    </row>
    <row r="13978" spans="1:5">
      <c r="A13978" s="816">
        <f t="shared" si="910"/>
        <v>35880</v>
      </c>
      <c r="B13978" s="815">
        <f t="shared" si="911"/>
        <v>85</v>
      </c>
      <c r="C13978" s="815">
        <f t="shared" si="912"/>
        <v>281</v>
      </c>
      <c r="D13978" s="815">
        <f t="shared" si="913"/>
        <v>272</v>
      </c>
      <c r="E13978" s="815">
        <v>1998</v>
      </c>
    </row>
    <row r="13979" spans="1:5">
      <c r="A13979" s="816">
        <f t="shared" si="910"/>
        <v>35881</v>
      </c>
      <c r="B13979" s="815">
        <f t="shared" si="911"/>
        <v>86</v>
      </c>
      <c r="C13979" s="815">
        <f t="shared" si="912"/>
        <v>280</v>
      </c>
      <c r="D13979" s="815">
        <f t="shared" si="913"/>
        <v>271</v>
      </c>
      <c r="E13979" s="815">
        <v>1998</v>
      </c>
    </row>
    <row r="13980" spans="1:5">
      <c r="A13980" s="816">
        <f t="shared" si="910"/>
        <v>35882</v>
      </c>
      <c r="B13980" s="815">
        <f t="shared" si="911"/>
        <v>87</v>
      </c>
      <c r="C13980" s="815">
        <f t="shared" si="912"/>
        <v>279</v>
      </c>
      <c r="D13980" s="815">
        <f t="shared" si="913"/>
        <v>270</v>
      </c>
      <c r="E13980" s="815">
        <v>1998</v>
      </c>
    </row>
    <row r="13981" spans="1:5">
      <c r="A13981" s="816">
        <f t="shared" si="910"/>
        <v>35883</v>
      </c>
      <c r="B13981" s="815">
        <f t="shared" si="911"/>
        <v>88</v>
      </c>
      <c r="C13981" s="815">
        <f t="shared" si="912"/>
        <v>278</v>
      </c>
      <c r="D13981" s="815">
        <f t="shared" si="913"/>
        <v>269</v>
      </c>
      <c r="E13981" s="815">
        <v>1998</v>
      </c>
    </row>
    <row r="13982" spans="1:5">
      <c r="A13982" s="816">
        <f t="shared" si="910"/>
        <v>35884</v>
      </c>
      <c r="B13982" s="815">
        <f t="shared" si="911"/>
        <v>89</v>
      </c>
      <c r="C13982" s="815">
        <f t="shared" si="912"/>
        <v>277</v>
      </c>
      <c r="D13982" s="815">
        <f t="shared" si="913"/>
        <v>268</v>
      </c>
      <c r="E13982" s="815">
        <v>1998</v>
      </c>
    </row>
    <row r="13983" spans="1:5">
      <c r="A13983" s="816">
        <f t="shared" si="910"/>
        <v>35885</v>
      </c>
      <c r="B13983" s="815">
        <f t="shared" si="911"/>
        <v>90</v>
      </c>
      <c r="C13983" s="815">
        <f t="shared" si="912"/>
        <v>276</v>
      </c>
      <c r="D13983" s="815">
        <f t="shared" si="913"/>
        <v>267</v>
      </c>
      <c r="E13983" s="815">
        <v>1998</v>
      </c>
    </row>
    <row r="13984" spans="1:5">
      <c r="A13984" s="816">
        <f t="shared" si="910"/>
        <v>35886</v>
      </c>
      <c r="B13984" s="815">
        <f t="shared" si="911"/>
        <v>91</v>
      </c>
      <c r="C13984" s="815">
        <f t="shared" si="912"/>
        <v>275</v>
      </c>
      <c r="D13984" s="815">
        <f t="shared" si="913"/>
        <v>266</v>
      </c>
      <c r="E13984" s="815">
        <v>1998</v>
      </c>
    </row>
    <row r="13985" spans="1:5">
      <c r="A13985" s="816">
        <f t="shared" si="910"/>
        <v>35887</v>
      </c>
      <c r="B13985" s="815">
        <f t="shared" si="911"/>
        <v>92</v>
      </c>
      <c r="C13985" s="815">
        <f t="shared" si="912"/>
        <v>274</v>
      </c>
      <c r="D13985" s="815">
        <f t="shared" si="913"/>
        <v>265</v>
      </c>
      <c r="E13985" s="815">
        <v>1998</v>
      </c>
    </row>
    <row r="13986" spans="1:5">
      <c r="A13986" s="816">
        <f t="shared" si="910"/>
        <v>35888</v>
      </c>
      <c r="B13986" s="815">
        <f t="shared" si="911"/>
        <v>93</v>
      </c>
      <c r="C13986" s="815">
        <f t="shared" si="912"/>
        <v>273</v>
      </c>
      <c r="D13986" s="815">
        <f t="shared" si="913"/>
        <v>264</v>
      </c>
      <c r="E13986" s="815">
        <v>1998</v>
      </c>
    </row>
    <row r="13987" spans="1:5">
      <c r="A13987" s="816">
        <f t="shared" si="910"/>
        <v>35889</v>
      </c>
      <c r="B13987" s="815">
        <f t="shared" si="911"/>
        <v>94</v>
      </c>
      <c r="C13987" s="815">
        <f t="shared" si="912"/>
        <v>272</v>
      </c>
      <c r="D13987" s="815">
        <f t="shared" si="913"/>
        <v>263</v>
      </c>
      <c r="E13987" s="815">
        <v>1998</v>
      </c>
    </row>
    <row r="13988" spans="1:5">
      <c r="A13988" s="816">
        <f t="shared" si="910"/>
        <v>35890</v>
      </c>
      <c r="B13988" s="815">
        <f t="shared" si="911"/>
        <v>95</v>
      </c>
      <c r="C13988" s="815">
        <f t="shared" si="912"/>
        <v>271</v>
      </c>
      <c r="D13988" s="815">
        <f t="shared" si="913"/>
        <v>262</v>
      </c>
      <c r="E13988" s="815">
        <v>1998</v>
      </c>
    </row>
    <row r="13989" spans="1:5">
      <c r="A13989" s="816">
        <f t="shared" si="910"/>
        <v>35891</v>
      </c>
      <c r="B13989" s="815">
        <f t="shared" si="911"/>
        <v>96</v>
      </c>
      <c r="C13989" s="815">
        <f t="shared" si="912"/>
        <v>270</v>
      </c>
      <c r="D13989" s="815">
        <f t="shared" si="913"/>
        <v>261</v>
      </c>
      <c r="E13989" s="815">
        <v>1998</v>
      </c>
    </row>
    <row r="13990" spans="1:5">
      <c r="A13990" s="816">
        <f t="shared" si="910"/>
        <v>35892</v>
      </c>
      <c r="B13990" s="815">
        <f t="shared" si="911"/>
        <v>97</v>
      </c>
      <c r="C13990" s="815">
        <f t="shared" si="912"/>
        <v>269</v>
      </c>
      <c r="D13990" s="815">
        <f t="shared" si="913"/>
        <v>260</v>
      </c>
      <c r="E13990" s="815">
        <v>1998</v>
      </c>
    </row>
    <row r="13991" spans="1:5">
      <c r="A13991" s="816">
        <f t="shared" si="910"/>
        <v>35893</v>
      </c>
      <c r="B13991" s="815">
        <f t="shared" si="911"/>
        <v>98</v>
      </c>
      <c r="C13991" s="815">
        <f t="shared" si="912"/>
        <v>268</v>
      </c>
      <c r="D13991" s="815">
        <f t="shared" si="913"/>
        <v>259</v>
      </c>
      <c r="E13991" s="815">
        <v>1998</v>
      </c>
    </row>
    <row r="13992" spans="1:5">
      <c r="A13992" s="816">
        <f t="shared" si="910"/>
        <v>35894</v>
      </c>
      <c r="B13992" s="815">
        <f t="shared" si="911"/>
        <v>99</v>
      </c>
      <c r="C13992" s="815">
        <f t="shared" si="912"/>
        <v>267</v>
      </c>
      <c r="D13992" s="815">
        <f t="shared" si="913"/>
        <v>258</v>
      </c>
      <c r="E13992" s="815">
        <v>1998</v>
      </c>
    </row>
    <row r="13993" spans="1:5">
      <c r="A13993" s="816">
        <f t="shared" si="910"/>
        <v>35895</v>
      </c>
      <c r="B13993" s="815">
        <f t="shared" si="911"/>
        <v>100</v>
      </c>
      <c r="C13993" s="815">
        <f t="shared" si="912"/>
        <v>266</v>
      </c>
      <c r="D13993" s="815">
        <f t="shared" si="913"/>
        <v>257</v>
      </c>
      <c r="E13993" s="815">
        <v>1998</v>
      </c>
    </row>
    <row r="13994" spans="1:5">
      <c r="A13994" s="816">
        <f t="shared" si="910"/>
        <v>35896</v>
      </c>
      <c r="B13994" s="815">
        <f t="shared" si="911"/>
        <v>101</v>
      </c>
      <c r="C13994" s="815">
        <f t="shared" si="912"/>
        <v>265</v>
      </c>
      <c r="D13994" s="815">
        <f t="shared" si="913"/>
        <v>256</v>
      </c>
      <c r="E13994" s="815">
        <v>1998</v>
      </c>
    </row>
    <row r="13995" spans="1:5">
      <c r="A13995" s="816">
        <f t="shared" si="910"/>
        <v>35897</v>
      </c>
      <c r="B13995" s="815">
        <f t="shared" si="911"/>
        <v>102</v>
      </c>
      <c r="C13995" s="815">
        <f t="shared" si="912"/>
        <v>264</v>
      </c>
      <c r="D13995" s="815">
        <f t="shared" si="913"/>
        <v>255</v>
      </c>
      <c r="E13995" s="815">
        <v>1998</v>
      </c>
    </row>
    <row r="13996" spans="1:5">
      <c r="A13996" s="816">
        <f t="shared" si="910"/>
        <v>35898</v>
      </c>
      <c r="B13996" s="815">
        <f t="shared" si="911"/>
        <v>103</v>
      </c>
      <c r="C13996" s="815">
        <f t="shared" si="912"/>
        <v>263</v>
      </c>
      <c r="D13996" s="815">
        <f t="shared" si="913"/>
        <v>254</v>
      </c>
      <c r="E13996" s="815">
        <v>1998</v>
      </c>
    </row>
    <row r="13997" spans="1:5">
      <c r="A13997" s="816">
        <f t="shared" si="910"/>
        <v>35899</v>
      </c>
      <c r="B13997" s="815">
        <f t="shared" si="911"/>
        <v>104</v>
      </c>
      <c r="C13997" s="815">
        <f t="shared" si="912"/>
        <v>262</v>
      </c>
      <c r="D13997" s="815">
        <f t="shared" si="913"/>
        <v>253</v>
      </c>
      <c r="E13997" s="815">
        <v>1998</v>
      </c>
    </row>
    <row r="13998" spans="1:5">
      <c r="A13998" s="816">
        <f t="shared" si="910"/>
        <v>35900</v>
      </c>
      <c r="B13998" s="815">
        <f t="shared" si="911"/>
        <v>105</v>
      </c>
      <c r="C13998" s="815">
        <f t="shared" si="912"/>
        <v>261</v>
      </c>
      <c r="D13998" s="815">
        <f t="shared" si="913"/>
        <v>252</v>
      </c>
      <c r="E13998" s="815">
        <v>1998</v>
      </c>
    </row>
    <row r="13999" spans="1:5">
      <c r="A13999" s="816">
        <f t="shared" si="910"/>
        <v>35901</v>
      </c>
      <c r="B13999" s="815">
        <f t="shared" si="911"/>
        <v>106</v>
      </c>
      <c r="C13999" s="815">
        <f t="shared" si="912"/>
        <v>260</v>
      </c>
      <c r="D13999" s="815">
        <f t="shared" si="913"/>
        <v>251</v>
      </c>
      <c r="E13999" s="815">
        <v>1998</v>
      </c>
    </row>
    <row r="14000" spans="1:5">
      <c r="A14000" s="816">
        <f t="shared" si="910"/>
        <v>35902</v>
      </c>
      <c r="B14000" s="815">
        <f t="shared" si="911"/>
        <v>107</v>
      </c>
      <c r="C14000" s="815">
        <f t="shared" si="912"/>
        <v>259</v>
      </c>
      <c r="D14000" s="815">
        <f t="shared" si="913"/>
        <v>250</v>
      </c>
      <c r="E14000" s="815">
        <v>1998</v>
      </c>
    </row>
    <row r="14001" spans="1:5">
      <c r="A14001" s="816">
        <f t="shared" si="910"/>
        <v>35903</v>
      </c>
      <c r="B14001" s="815">
        <f t="shared" si="911"/>
        <v>108</v>
      </c>
      <c r="C14001" s="815">
        <f t="shared" si="912"/>
        <v>258</v>
      </c>
      <c r="D14001" s="815">
        <f t="shared" si="913"/>
        <v>249</v>
      </c>
      <c r="E14001" s="815">
        <v>1998</v>
      </c>
    </row>
    <row r="14002" spans="1:5">
      <c r="A14002" s="816">
        <f t="shared" si="910"/>
        <v>35904</v>
      </c>
      <c r="B14002" s="815">
        <f t="shared" si="911"/>
        <v>109</v>
      </c>
      <c r="C14002" s="815">
        <f t="shared" si="912"/>
        <v>257</v>
      </c>
      <c r="D14002" s="815">
        <f t="shared" si="913"/>
        <v>248</v>
      </c>
      <c r="E14002" s="815">
        <v>1998</v>
      </c>
    </row>
    <row r="14003" spans="1:5">
      <c r="A14003" s="816">
        <f t="shared" ref="A14003:A14066" si="914">A14002+1</f>
        <v>35905</v>
      </c>
      <c r="B14003" s="815">
        <f t="shared" si="911"/>
        <v>110</v>
      </c>
      <c r="C14003" s="815">
        <f t="shared" si="912"/>
        <v>256</v>
      </c>
      <c r="D14003" s="815">
        <f t="shared" si="913"/>
        <v>247</v>
      </c>
      <c r="E14003" s="815">
        <v>1998</v>
      </c>
    </row>
    <row r="14004" spans="1:5">
      <c r="A14004" s="816">
        <f t="shared" si="914"/>
        <v>35906</v>
      </c>
      <c r="B14004" s="815">
        <f t="shared" si="911"/>
        <v>111</v>
      </c>
      <c r="C14004" s="815">
        <f t="shared" si="912"/>
        <v>255</v>
      </c>
      <c r="D14004" s="815">
        <f t="shared" si="913"/>
        <v>246</v>
      </c>
      <c r="E14004" s="815">
        <v>1998</v>
      </c>
    </row>
    <row r="14005" spans="1:5">
      <c r="A14005" s="816">
        <f t="shared" si="914"/>
        <v>35907</v>
      </c>
      <c r="B14005" s="815">
        <f t="shared" si="911"/>
        <v>112</v>
      </c>
      <c r="C14005" s="815">
        <f t="shared" si="912"/>
        <v>254</v>
      </c>
      <c r="D14005" s="815">
        <f t="shared" si="913"/>
        <v>245</v>
      </c>
      <c r="E14005" s="815">
        <v>1998</v>
      </c>
    </row>
    <row r="14006" spans="1:5">
      <c r="A14006" s="816">
        <f t="shared" si="914"/>
        <v>35908</v>
      </c>
      <c r="B14006" s="815">
        <f t="shared" si="911"/>
        <v>113</v>
      </c>
      <c r="C14006" s="815">
        <f t="shared" si="912"/>
        <v>253</v>
      </c>
      <c r="D14006" s="815">
        <f t="shared" si="913"/>
        <v>244</v>
      </c>
      <c r="E14006" s="815">
        <v>1998</v>
      </c>
    </row>
    <row r="14007" spans="1:5">
      <c r="A14007" s="816">
        <f t="shared" si="914"/>
        <v>35909</v>
      </c>
      <c r="B14007" s="815">
        <f t="shared" si="911"/>
        <v>114</v>
      </c>
      <c r="C14007" s="815">
        <f t="shared" si="912"/>
        <v>252</v>
      </c>
      <c r="D14007" s="815">
        <f t="shared" si="913"/>
        <v>243</v>
      </c>
      <c r="E14007" s="815">
        <v>1998</v>
      </c>
    </row>
    <row r="14008" spans="1:5">
      <c r="A14008" s="816">
        <f t="shared" si="914"/>
        <v>35910</v>
      </c>
      <c r="B14008" s="815">
        <f t="shared" si="911"/>
        <v>115</v>
      </c>
      <c r="C14008" s="815">
        <f t="shared" si="912"/>
        <v>251</v>
      </c>
      <c r="D14008" s="815">
        <f t="shared" si="913"/>
        <v>242</v>
      </c>
      <c r="E14008" s="815">
        <v>1998</v>
      </c>
    </row>
    <row r="14009" spans="1:5">
      <c r="A14009" s="816">
        <f t="shared" si="914"/>
        <v>35911</v>
      </c>
      <c r="B14009" s="815">
        <f t="shared" si="911"/>
        <v>116</v>
      </c>
      <c r="C14009" s="815">
        <f t="shared" si="912"/>
        <v>250</v>
      </c>
      <c r="D14009" s="815">
        <f t="shared" si="913"/>
        <v>241</v>
      </c>
      <c r="E14009" s="815">
        <v>1998</v>
      </c>
    </row>
    <row r="14010" spans="1:5">
      <c r="A14010" s="816">
        <f t="shared" si="914"/>
        <v>35912</v>
      </c>
      <c r="B14010" s="815">
        <f t="shared" si="911"/>
        <v>117</v>
      </c>
      <c r="C14010" s="815">
        <f t="shared" si="912"/>
        <v>249</v>
      </c>
      <c r="D14010" s="815">
        <f t="shared" si="913"/>
        <v>240</v>
      </c>
      <c r="E14010" s="815">
        <v>1998</v>
      </c>
    </row>
    <row r="14011" spans="1:5">
      <c r="A14011" s="816">
        <f t="shared" si="914"/>
        <v>35913</v>
      </c>
      <c r="B14011" s="815">
        <f t="shared" si="911"/>
        <v>118</v>
      </c>
      <c r="C14011" s="815">
        <f t="shared" si="912"/>
        <v>248</v>
      </c>
      <c r="D14011" s="815">
        <f t="shared" si="913"/>
        <v>239</v>
      </c>
      <c r="E14011" s="815">
        <v>1998</v>
      </c>
    </row>
    <row r="14012" spans="1:5">
      <c r="A14012" s="816">
        <f t="shared" si="914"/>
        <v>35914</v>
      </c>
      <c r="B14012" s="815">
        <f t="shared" si="911"/>
        <v>119</v>
      </c>
      <c r="C14012" s="815">
        <f t="shared" si="912"/>
        <v>247</v>
      </c>
      <c r="D14012" s="815">
        <f t="shared" si="913"/>
        <v>238</v>
      </c>
      <c r="E14012" s="815">
        <v>1998</v>
      </c>
    </row>
    <row r="14013" spans="1:5">
      <c r="A14013" s="816">
        <f t="shared" si="914"/>
        <v>35915</v>
      </c>
      <c r="B14013" s="815">
        <f t="shared" si="911"/>
        <v>120</v>
      </c>
      <c r="C14013" s="815">
        <f t="shared" si="912"/>
        <v>246</v>
      </c>
      <c r="D14013" s="815">
        <f t="shared" si="913"/>
        <v>237</v>
      </c>
      <c r="E14013" s="815">
        <v>1998</v>
      </c>
    </row>
    <row r="14014" spans="1:5">
      <c r="A14014" s="816">
        <f t="shared" si="914"/>
        <v>35916</v>
      </c>
      <c r="B14014" s="815">
        <f t="shared" ref="B14014:B14077" si="915">B14013+1</f>
        <v>121</v>
      </c>
      <c r="C14014" s="815">
        <f t="shared" ref="C14014:C14077" si="916">C14013-1</f>
        <v>245</v>
      </c>
      <c r="D14014" s="815">
        <f t="shared" ref="D14014:D14077" si="917">D14013-1</f>
        <v>236</v>
      </c>
      <c r="E14014" s="815">
        <v>1998</v>
      </c>
    </row>
    <row r="14015" spans="1:5">
      <c r="A14015" s="816">
        <f t="shared" si="914"/>
        <v>35917</v>
      </c>
      <c r="B14015" s="815">
        <f t="shared" si="915"/>
        <v>122</v>
      </c>
      <c r="C14015" s="815">
        <f t="shared" si="916"/>
        <v>244</v>
      </c>
      <c r="D14015" s="815">
        <f t="shared" si="917"/>
        <v>235</v>
      </c>
      <c r="E14015" s="815">
        <v>1998</v>
      </c>
    </row>
    <row r="14016" spans="1:5">
      <c r="A14016" s="816">
        <f t="shared" si="914"/>
        <v>35918</v>
      </c>
      <c r="B14016" s="815">
        <f t="shared" si="915"/>
        <v>123</v>
      </c>
      <c r="C14016" s="815">
        <f t="shared" si="916"/>
        <v>243</v>
      </c>
      <c r="D14016" s="815">
        <f t="shared" si="917"/>
        <v>234</v>
      </c>
      <c r="E14016" s="815">
        <v>1998</v>
      </c>
    </row>
    <row r="14017" spans="1:5">
      <c r="A14017" s="816">
        <f t="shared" si="914"/>
        <v>35919</v>
      </c>
      <c r="B14017" s="815">
        <f t="shared" si="915"/>
        <v>124</v>
      </c>
      <c r="C14017" s="815">
        <f t="shared" si="916"/>
        <v>242</v>
      </c>
      <c r="D14017" s="815">
        <f t="shared" si="917"/>
        <v>233</v>
      </c>
      <c r="E14017" s="815">
        <v>1998</v>
      </c>
    </row>
    <row r="14018" spans="1:5">
      <c r="A14018" s="816">
        <f t="shared" si="914"/>
        <v>35920</v>
      </c>
      <c r="B14018" s="815">
        <f t="shared" si="915"/>
        <v>125</v>
      </c>
      <c r="C14018" s="815">
        <f t="shared" si="916"/>
        <v>241</v>
      </c>
      <c r="D14018" s="815">
        <f t="shared" si="917"/>
        <v>232</v>
      </c>
      <c r="E14018" s="815">
        <v>1998</v>
      </c>
    </row>
    <row r="14019" spans="1:5">
      <c r="A14019" s="816">
        <f t="shared" si="914"/>
        <v>35921</v>
      </c>
      <c r="B14019" s="815">
        <f t="shared" si="915"/>
        <v>126</v>
      </c>
      <c r="C14019" s="815">
        <f t="shared" si="916"/>
        <v>240</v>
      </c>
      <c r="D14019" s="815">
        <f t="shared" si="917"/>
        <v>231</v>
      </c>
      <c r="E14019" s="815">
        <v>1998</v>
      </c>
    </row>
    <row r="14020" spans="1:5">
      <c r="A14020" s="816">
        <f t="shared" si="914"/>
        <v>35922</v>
      </c>
      <c r="B14020" s="815">
        <f t="shared" si="915"/>
        <v>127</v>
      </c>
      <c r="C14020" s="815">
        <f t="shared" si="916"/>
        <v>239</v>
      </c>
      <c r="D14020" s="815">
        <f t="shared" si="917"/>
        <v>230</v>
      </c>
      <c r="E14020" s="815">
        <v>1998</v>
      </c>
    </row>
    <row r="14021" spans="1:5">
      <c r="A14021" s="816">
        <f t="shared" si="914"/>
        <v>35923</v>
      </c>
      <c r="B14021" s="815">
        <f t="shared" si="915"/>
        <v>128</v>
      </c>
      <c r="C14021" s="815">
        <f t="shared" si="916"/>
        <v>238</v>
      </c>
      <c r="D14021" s="815">
        <f t="shared" si="917"/>
        <v>229</v>
      </c>
      <c r="E14021" s="815">
        <v>1998</v>
      </c>
    </row>
    <row r="14022" spans="1:5">
      <c r="A14022" s="816">
        <f t="shared" si="914"/>
        <v>35924</v>
      </c>
      <c r="B14022" s="815">
        <f t="shared" si="915"/>
        <v>129</v>
      </c>
      <c r="C14022" s="815">
        <f t="shared" si="916"/>
        <v>237</v>
      </c>
      <c r="D14022" s="815">
        <f t="shared" si="917"/>
        <v>228</v>
      </c>
      <c r="E14022" s="815">
        <v>1998</v>
      </c>
    </row>
    <row r="14023" spans="1:5">
      <c r="A14023" s="816">
        <f t="shared" si="914"/>
        <v>35925</v>
      </c>
      <c r="B14023" s="815">
        <f t="shared" si="915"/>
        <v>130</v>
      </c>
      <c r="C14023" s="815">
        <f t="shared" si="916"/>
        <v>236</v>
      </c>
      <c r="D14023" s="815">
        <f t="shared" si="917"/>
        <v>227</v>
      </c>
      <c r="E14023" s="815">
        <v>1998</v>
      </c>
    </row>
    <row r="14024" spans="1:5">
      <c r="A14024" s="816">
        <f t="shared" si="914"/>
        <v>35926</v>
      </c>
      <c r="B14024" s="815">
        <f t="shared" si="915"/>
        <v>131</v>
      </c>
      <c r="C14024" s="815">
        <f t="shared" si="916"/>
        <v>235</v>
      </c>
      <c r="D14024" s="815">
        <f t="shared" si="917"/>
        <v>226</v>
      </c>
      <c r="E14024" s="815">
        <v>1998</v>
      </c>
    </row>
    <row r="14025" spans="1:5">
      <c r="A14025" s="816">
        <f t="shared" si="914"/>
        <v>35927</v>
      </c>
      <c r="B14025" s="815">
        <f t="shared" si="915"/>
        <v>132</v>
      </c>
      <c r="C14025" s="815">
        <f t="shared" si="916"/>
        <v>234</v>
      </c>
      <c r="D14025" s="815">
        <f t="shared" si="917"/>
        <v>225</v>
      </c>
      <c r="E14025" s="815">
        <v>1998</v>
      </c>
    </row>
    <row r="14026" spans="1:5">
      <c r="A14026" s="816">
        <f t="shared" si="914"/>
        <v>35928</v>
      </c>
      <c r="B14026" s="815">
        <f t="shared" si="915"/>
        <v>133</v>
      </c>
      <c r="C14026" s="815">
        <f t="shared" si="916"/>
        <v>233</v>
      </c>
      <c r="D14026" s="815">
        <f t="shared" si="917"/>
        <v>224</v>
      </c>
      <c r="E14026" s="815">
        <v>1998</v>
      </c>
    </row>
    <row r="14027" spans="1:5">
      <c r="A14027" s="816">
        <f t="shared" si="914"/>
        <v>35929</v>
      </c>
      <c r="B14027" s="815">
        <f t="shared" si="915"/>
        <v>134</v>
      </c>
      <c r="C14027" s="815">
        <f t="shared" si="916"/>
        <v>232</v>
      </c>
      <c r="D14027" s="815">
        <f t="shared" si="917"/>
        <v>223</v>
      </c>
      <c r="E14027" s="815">
        <v>1998</v>
      </c>
    </row>
    <row r="14028" spans="1:5">
      <c r="A14028" s="816">
        <f t="shared" si="914"/>
        <v>35930</v>
      </c>
      <c r="B14028" s="815">
        <f t="shared" si="915"/>
        <v>135</v>
      </c>
      <c r="C14028" s="815">
        <f t="shared" si="916"/>
        <v>231</v>
      </c>
      <c r="D14028" s="815">
        <f t="shared" si="917"/>
        <v>222</v>
      </c>
      <c r="E14028" s="815">
        <v>1998</v>
      </c>
    </row>
    <row r="14029" spans="1:5">
      <c r="A14029" s="816">
        <f t="shared" si="914"/>
        <v>35931</v>
      </c>
      <c r="B14029" s="815">
        <f t="shared" si="915"/>
        <v>136</v>
      </c>
      <c r="C14029" s="815">
        <f t="shared" si="916"/>
        <v>230</v>
      </c>
      <c r="D14029" s="815">
        <f t="shared" si="917"/>
        <v>221</v>
      </c>
      <c r="E14029" s="815">
        <v>1998</v>
      </c>
    </row>
    <row r="14030" spans="1:5">
      <c r="A14030" s="816">
        <f t="shared" si="914"/>
        <v>35932</v>
      </c>
      <c r="B14030" s="815">
        <f t="shared" si="915"/>
        <v>137</v>
      </c>
      <c r="C14030" s="815">
        <f t="shared" si="916"/>
        <v>229</v>
      </c>
      <c r="D14030" s="815">
        <f t="shared" si="917"/>
        <v>220</v>
      </c>
      <c r="E14030" s="815">
        <v>1998</v>
      </c>
    </row>
    <row r="14031" spans="1:5">
      <c r="A14031" s="816">
        <f t="shared" si="914"/>
        <v>35933</v>
      </c>
      <c r="B14031" s="815">
        <f t="shared" si="915"/>
        <v>138</v>
      </c>
      <c r="C14031" s="815">
        <f t="shared" si="916"/>
        <v>228</v>
      </c>
      <c r="D14031" s="815">
        <f t="shared" si="917"/>
        <v>219</v>
      </c>
      <c r="E14031" s="815">
        <v>1998</v>
      </c>
    </row>
    <row r="14032" spans="1:5">
      <c r="A14032" s="816">
        <f t="shared" si="914"/>
        <v>35934</v>
      </c>
      <c r="B14032" s="815">
        <f t="shared" si="915"/>
        <v>139</v>
      </c>
      <c r="C14032" s="815">
        <f t="shared" si="916"/>
        <v>227</v>
      </c>
      <c r="D14032" s="815">
        <f t="shared" si="917"/>
        <v>218</v>
      </c>
      <c r="E14032" s="815">
        <v>1998</v>
      </c>
    </row>
    <row r="14033" spans="1:5">
      <c r="A14033" s="816">
        <f t="shared" si="914"/>
        <v>35935</v>
      </c>
      <c r="B14033" s="815">
        <f t="shared" si="915"/>
        <v>140</v>
      </c>
      <c r="C14033" s="815">
        <f t="shared" si="916"/>
        <v>226</v>
      </c>
      <c r="D14033" s="815">
        <f t="shared" si="917"/>
        <v>217</v>
      </c>
      <c r="E14033" s="815">
        <v>1998</v>
      </c>
    </row>
    <row r="14034" spans="1:5">
      <c r="A14034" s="816">
        <f t="shared" si="914"/>
        <v>35936</v>
      </c>
      <c r="B14034" s="815">
        <f t="shared" si="915"/>
        <v>141</v>
      </c>
      <c r="C14034" s="815">
        <f t="shared" si="916"/>
        <v>225</v>
      </c>
      <c r="D14034" s="815">
        <f t="shared" si="917"/>
        <v>216</v>
      </c>
      <c r="E14034" s="815">
        <v>1998</v>
      </c>
    </row>
    <row r="14035" spans="1:5">
      <c r="A14035" s="816">
        <f t="shared" si="914"/>
        <v>35937</v>
      </c>
      <c r="B14035" s="815">
        <f t="shared" si="915"/>
        <v>142</v>
      </c>
      <c r="C14035" s="815">
        <f t="shared" si="916"/>
        <v>224</v>
      </c>
      <c r="D14035" s="815">
        <f t="shared" si="917"/>
        <v>215</v>
      </c>
      <c r="E14035" s="815">
        <v>1998</v>
      </c>
    </row>
    <row r="14036" spans="1:5">
      <c r="A14036" s="816">
        <f t="shared" si="914"/>
        <v>35938</v>
      </c>
      <c r="B14036" s="815">
        <f t="shared" si="915"/>
        <v>143</v>
      </c>
      <c r="C14036" s="815">
        <f t="shared" si="916"/>
        <v>223</v>
      </c>
      <c r="D14036" s="815">
        <f t="shared" si="917"/>
        <v>214</v>
      </c>
      <c r="E14036" s="815">
        <v>1998</v>
      </c>
    </row>
    <row r="14037" spans="1:5">
      <c r="A14037" s="816">
        <f t="shared" si="914"/>
        <v>35939</v>
      </c>
      <c r="B14037" s="815">
        <f t="shared" si="915"/>
        <v>144</v>
      </c>
      <c r="C14037" s="815">
        <f t="shared" si="916"/>
        <v>222</v>
      </c>
      <c r="D14037" s="815">
        <f t="shared" si="917"/>
        <v>213</v>
      </c>
      <c r="E14037" s="815">
        <v>1998</v>
      </c>
    </row>
    <row r="14038" spans="1:5">
      <c r="A14038" s="816">
        <f t="shared" si="914"/>
        <v>35940</v>
      </c>
      <c r="B14038" s="815">
        <f t="shared" si="915"/>
        <v>145</v>
      </c>
      <c r="C14038" s="815">
        <f t="shared" si="916"/>
        <v>221</v>
      </c>
      <c r="D14038" s="815">
        <f t="shared" si="917"/>
        <v>212</v>
      </c>
      <c r="E14038" s="815">
        <v>1998</v>
      </c>
    </row>
    <row r="14039" spans="1:5">
      <c r="A14039" s="816">
        <f t="shared" si="914"/>
        <v>35941</v>
      </c>
      <c r="B14039" s="815">
        <f t="shared" si="915"/>
        <v>146</v>
      </c>
      <c r="C14039" s="815">
        <f t="shared" si="916"/>
        <v>220</v>
      </c>
      <c r="D14039" s="815">
        <f t="shared" si="917"/>
        <v>211</v>
      </c>
      <c r="E14039" s="815">
        <v>1998</v>
      </c>
    </row>
    <row r="14040" spans="1:5">
      <c r="A14040" s="816">
        <f t="shared" si="914"/>
        <v>35942</v>
      </c>
      <c r="B14040" s="815">
        <f t="shared" si="915"/>
        <v>147</v>
      </c>
      <c r="C14040" s="815">
        <f t="shared" si="916"/>
        <v>219</v>
      </c>
      <c r="D14040" s="815">
        <f t="shared" si="917"/>
        <v>210</v>
      </c>
      <c r="E14040" s="815">
        <v>1998</v>
      </c>
    </row>
    <row r="14041" spans="1:5">
      <c r="A14041" s="816">
        <f t="shared" si="914"/>
        <v>35943</v>
      </c>
      <c r="B14041" s="815">
        <f t="shared" si="915"/>
        <v>148</v>
      </c>
      <c r="C14041" s="815">
        <f t="shared" si="916"/>
        <v>218</v>
      </c>
      <c r="D14041" s="815">
        <f t="shared" si="917"/>
        <v>209</v>
      </c>
      <c r="E14041" s="815">
        <v>1998</v>
      </c>
    </row>
    <row r="14042" spans="1:5">
      <c r="A14042" s="816">
        <f t="shared" si="914"/>
        <v>35944</v>
      </c>
      <c r="B14042" s="815">
        <f t="shared" si="915"/>
        <v>149</v>
      </c>
      <c r="C14042" s="815">
        <f t="shared" si="916"/>
        <v>217</v>
      </c>
      <c r="D14042" s="815">
        <f t="shared" si="917"/>
        <v>208</v>
      </c>
      <c r="E14042" s="815">
        <v>1998</v>
      </c>
    </row>
    <row r="14043" spans="1:5">
      <c r="A14043" s="816">
        <f t="shared" si="914"/>
        <v>35945</v>
      </c>
      <c r="B14043" s="815">
        <f t="shared" si="915"/>
        <v>150</v>
      </c>
      <c r="C14043" s="815">
        <f t="shared" si="916"/>
        <v>216</v>
      </c>
      <c r="D14043" s="815">
        <f t="shared" si="917"/>
        <v>207</v>
      </c>
      <c r="E14043" s="815">
        <v>1998</v>
      </c>
    </row>
    <row r="14044" spans="1:5">
      <c r="A14044" s="816">
        <f t="shared" si="914"/>
        <v>35946</v>
      </c>
      <c r="B14044" s="815">
        <f t="shared" si="915"/>
        <v>151</v>
      </c>
      <c r="C14044" s="815">
        <f t="shared" si="916"/>
        <v>215</v>
      </c>
      <c r="D14044" s="815">
        <f t="shared" si="917"/>
        <v>206</v>
      </c>
      <c r="E14044" s="815">
        <v>1998</v>
      </c>
    </row>
    <row r="14045" spans="1:5">
      <c r="A14045" s="816">
        <f t="shared" si="914"/>
        <v>35947</v>
      </c>
      <c r="B14045" s="815">
        <f t="shared" si="915"/>
        <v>152</v>
      </c>
      <c r="C14045" s="815">
        <f t="shared" si="916"/>
        <v>214</v>
      </c>
      <c r="D14045" s="815">
        <f t="shared" si="917"/>
        <v>205</v>
      </c>
      <c r="E14045" s="815">
        <v>1998</v>
      </c>
    </row>
    <row r="14046" spans="1:5">
      <c r="A14046" s="816">
        <f t="shared" si="914"/>
        <v>35948</v>
      </c>
      <c r="B14046" s="815">
        <f t="shared" si="915"/>
        <v>153</v>
      </c>
      <c r="C14046" s="815">
        <f t="shared" si="916"/>
        <v>213</v>
      </c>
      <c r="D14046" s="815">
        <f t="shared" si="917"/>
        <v>204</v>
      </c>
      <c r="E14046" s="815">
        <v>1998</v>
      </c>
    </row>
    <row r="14047" spans="1:5">
      <c r="A14047" s="816">
        <f t="shared" si="914"/>
        <v>35949</v>
      </c>
      <c r="B14047" s="815">
        <f t="shared" si="915"/>
        <v>154</v>
      </c>
      <c r="C14047" s="815">
        <f t="shared" si="916"/>
        <v>212</v>
      </c>
      <c r="D14047" s="815">
        <f t="shared" si="917"/>
        <v>203</v>
      </c>
      <c r="E14047" s="815">
        <v>1998</v>
      </c>
    </row>
    <row r="14048" spans="1:5">
      <c r="A14048" s="816">
        <f t="shared" si="914"/>
        <v>35950</v>
      </c>
      <c r="B14048" s="815">
        <f t="shared" si="915"/>
        <v>155</v>
      </c>
      <c r="C14048" s="815">
        <f t="shared" si="916"/>
        <v>211</v>
      </c>
      <c r="D14048" s="815">
        <f t="shared" si="917"/>
        <v>202</v>
      </c>
      <c r="E14048" s="815">
        <v>1998</v>
      </c>
    </row>
    <row r="14049" spans="1:5">
      <c r="A14049" s="816">
        <f t="shared" si="914"/>
        <v>35951</v>
      </c>
      <c r="B14049" s="815">
        <f t="shared" si="915"/>
        <v>156</v>
      </c>
      <c r="C14049" s="815">
        <f t="shared" si="916"/>
        <v>210</v>
      </c>
      <c r="D14049" s="815">
        <f t="shared" si="917"/>
        <v>201</v>
      </c>
      <c r="E14049" s="815">
        <v>1998</v>
      </c>
    </row>
    <row r="14050" spans="1:5">
      <c r="A14050" s="816">
        <f t="shared" si="914"/>
        <v>35952</v>
      </c>
      <c r="B14050" s="815">
        <f t="shared" si="915"/>
        <v>157</v>
      </c>
      <c r="C14050" s="815">
        <f t="shared" si="916"/>
        <v>209</v>
      </c>
      <c r="D14050" s="815">
        <f t="shared" si="917"/>
        <v>200</v>
      </c>
      <c r="E14050" s="815">
        <v>1998</v>
      </c>
    </row>
    <row r="14051" spans="1:5">
      <c r="A14051" s="816">
        <f t="shared" si="914"/>
        <v>35953</v>
      </c>
      <c r="B14051" s="815">
        <f t="shared" si="915"/>
        <v>158</v>
      </c>
      <c r="C14051" s="815">
        <f t="shared" si="916"/>
        <v>208</v>
      </c>
      <c r="D14051" s="815">
        <f t="shared" si="917"/>
        <v>199</v>
      </c>
      <c r="E14051" s="815">
        <v>1998</v>
      </c>
    </row>
    <row r="14052" spans="1:5">
      <c r="A14052" s="816">
        <f t="shared" si="914"/>
        <v>35954</v>
      </c>
      <c r="B14052" s="815">
        <f t="shared" si="915"/>
        <v>159</v>
      </c>
      <c r="C14052" s="815">
        <f t="shared" si="916"/>
        <v>207</v>
      </c>
      <c r="D14052" s="815">
        <f t="shared" si="917"/>
        <v>198</v>
      </c>
      <c r="E14052" s="815">
        <v>1998</v>
      </c>
    </row>
    <row r="14053" spans="1:5">
      <c r="A14053" s="816">
        <f t="shared" si="914"/>
        <v>35955</v>
      </c>
      <c r="B14053" s="815">
        <f t="shared" si="915"/>
        <v>160</v>
      </c>
      <c r="C14053" s="815">
        <f t="shared" si="916"/>
        <v>206</v>
      </c>
      <c r="D14053" s="815">
        <f t="shared" si="917"/>
        <v>197</v>
      </c>
      <c r="E14053" s="815">
        <v>1998</v>
      </c>
    </row>
    <row r="14054" spans="1:5">
      <c r="A14054" s="816">
        <f t="shared" si="914"/>
        <v>35956</v>
      </c>
      <c r="B14054" s="815">
        <f t="shared" si="915"/>
        <v>161</v>
      </c>
      <c r="C14054" s="815">
        <f t="shared" si="916"/>
        <v>205</v>
      </c>
      <c r="D14054" s="815">
        <f t="shared" si="917"/>
        <v>196</v>
      </c>
      <c r="E14054" s="815">
        <v>1998</v>
      </c>
    </row>
    <row r="14055" spans="1:5">
      <c r="A14055" s="816">
        <f t="shared" si="914"/>
        <v>35957</v>
      </c>
      <c r="B14055" s="815">
        <f t="shared" si="915"/>
        <v>162</v>
      </c>
      <c r="C14055" s="815">
        <f t="shared" si="916"/>
        <v>204</v>
      </c>
      <c r="D14055" s="815">
        <f t="shared" si="917"/>
        <v>195</v>
      </c>
      <c r="E14055" s="815">
        <v>1998</v>
      </c>
    </row>
    <row r="14056" spans="1:5">
      <c r="A14056" s="816">
        <f t="shared" si="914"/>
        <v>35958</v>
      </c>
      <c r="B14056" s="815">
        <f t="shared" si="915"/>
        <v>163</v>
      </c>
      <c r="C14056" s="815">
        <f t="shared" si="916"/>
        <v>203</v>
      </c>
      <c r="D14056" s="815">
        <f t="shared" si="917"/>
        <v>194</v>
      </c>
      <c r="E14056" s="815">
        <v>1998</v>
      </c>
    </row>
    <row r="14057" spans="1:5">
      <c r="A14057" s="816">
        <f t="shared" si="914"/>
        <v>35959</v>
      </c>
      <c r="B14057" s="815">
        <f t="shared" si="915"/>
        <v>164</v>
      </c>
      <c r="C14057" s="815">
        <f t="shared" si="916"/>
        <v>202</v>
      </c>
      <c r="D14057" s="815">
        <f t="shared" si="917"/>
        <v>193</v>
      </c>
      <c r="E14057" s="815">
        <v>1998</v>
      </c>
    </row>
    <row r="14058" spans="1:5">
      <c r="A14058" s="816">
        <f t="shared" si="914"/>
        <v>35960</v>
      </c>
      <c r="B14058" s="815">
        <f t="shared" si="915"/>
        <v>165</v>
      </c>
      <c r="C14058" s="815">
        <f t="shared" si="916"/>
        <v>201</v>
      </c>
      <c r="D14058" s="815">
        <f t="shared" si="917"/>
        <v>192</v>
      </c>
      <c r="E14058" s="815">
        <v>1998</v>
      </c>
    </row>
    <row r="14059" spans="1:5">
      <c r="A14059" s="816">
        <f t="shared" si="914"/>
        <v>35961</v>
      </c>
      <c r="B14059" s="815">
        <f t="shared" si="915"/>
        <v>166</v>
      </c>
      <c r="C14059" s="815">
        <f t="shared" si="916"/>
        <v>200</v>
      </c>
      <c r="D14059" s="815">
        <f t="shared" si="917"/>
        <v>191</v>
      </c>
      <c r="E14059" s="815">
        <v>1998</v>
      </c>
    </row>
    <row r="14060" spans="1:5">
      <c r="A14060" s="816">
        <f t="shared" si="914"/>
        <v>35962</v>
      </c>
      <c r="B14060" s="815">
        <f t="shared" si="915"/>
        <v>167</v>
      </c>
      <c r="C14060" s="815">
        <f t="shared" si="916"/>
        <v>199</v>
      </c>
      <c r="D14060" s="815">
        <f t="shared" si="917"/>
        <v>190</v>
      </c>
      <c r="E14060" s="815">
        <v>1998</v>
      </c>
    </row>
    <row r="14061" spans="1:5">
      <c r="A14061" s="816">
        <f t="shared" si="914"/>
        <v>35963</v>
      </c>
      <c r="B14061" s="815">
        <f t="shared" si="915"/>
        <v>168</v>
      </c>
      <c r="C14061" s="815">
        <f t="shared" si="916"/>
        <v>198</v>
      </c>
      <c r="D14061" s="815">
        <f t="shared" si="917"/>
        <v>189</v>
      </c>
      <c r="E14061" s="815">
        <v>1998</v>
      </c>
    </row>
    <row r="14062" spans="1:5">
      <c r="A14062" s="816">
        <f t="shared" si="914"/>
        <v>35964</v>
      </c>
      <c r="B14062" s="815">
        <f t="shared" si="915"/>
        <v>169</v>
      </c>
      <c r="C14062" s="815">
        <f t="shared" si="916"/>
        <v>197</v>
      </c>
      <c r="D14062" s="815">
        <f t="shared" si="917"/>
        <v>188</v>
      </c>
      <c r="E14062" s="815">
        <v>1998</v>
      </c>
    </row>
    <row r="14063" spans="1:5">
      <c r="A14063" s="816">
        <f t="shared" si="914"/>
        <v>35965</v>
      </c>
      <c r="B14063" s="815">
        <f t="shared" si="915"/>
        <v>170</v>
      </c>
      <c r="C14063" s="815">
        <f t="shared" si="916"/>
        <v>196</v>
      </c>
      <c r="D14063" s="815">
        <f t="shared" si="917"/>
        <v>187</v>
      </c>
      <c r="E14063" s="815">
        <v>1998</v>
      </c>
    </row>
    <row r="14064" spans="1:5">
      <c r="A14064" s="816">
        <f t="shared" si="914"/>
        <v>35966</v>
      </c>
      <c r="B14064" s="815">
        <f t="shared" si="915"/>
        <v>171</v>
      </c>
      <c r="C14064" s="815">
        <f t="shared" si="916"/>
        <v>195</v>
      </c>
      <c r="D14064" s="815">
        <f t="shared" si="917"/>
        <v>186</v>
      </c>
      <c r="E14064" s="815">
        <v>1998</v>
      </c>
    </row>
    <row r="14065" spans="1:5">
      <c r="A14065" s="816">
        <f t="shared" si="914"/>
        <v>35967</v>
      </c>
      <c r="B14065" s="815">
        <f t="shared" si="915"/>
        <v>172</v>
      </c>
      <c r="C14065" s="815">
        <f t="shared" si="916"/>
        <v>194</v>
      </c>
      <c r="D14065" s="815">
        <f t="shared" si="917"/>
        <v>185</v>
      </c>
      <c r="E14065" s="815">
        <v>1998</v>
      </c>
    </row>
    <row r="14066" spans="1:5">
      <c r="A14066" s="816">
        <f t="shared" si="914"/>
        <v>35968</v>
      </c>
      <c r="B14066" s="815">
        <f t="shared" si="915"/>
        <v>173</v>
      </c>
      <c r="C14066" s="815">
        <f t="shared" si="916"/>
        <v>193</v>
      </c>
      <c r="D14066" s="815">
        <f t="shared" si="917"/>
        <v>184</v>
      </c>
      <c r="E14066" s="815">
        <v>1998</v>
      </c>
    </row>
    <row r="14067" spans="1:5">
      <c r="A14067" s="816">
        <f t="shared" ref="A14067:A14130" si="918">A14066+1</f>
        <v>35969</v>
      </c>
      <c r="B14067" s="815">
        <f t="shared" si="915"/>
        <v>174</v>
      </c>
      <c r="C14067" s="815">
        <f t="shared" si="916"/>
        <v>192</v>
      </c>
      <c r="D14067" s="815">
        <f t="shared" si="917"/>
        <v>183</v>
      </c>
      <c r="E14067" s="815">
        <v>1998</v>
      </c>
    </row>
    <row r="14068" spans="1:5">
      <c r="A14068" s="816">
        <f t="shared" si="918"/>
        <v>35970</v>
      </c>
      <c r="B14068" s="815">
        <f t="shared" si="915"/>
        <v>175</v>
      </c>
      <c r="C14068" s="815">
        <f t="shared" si="916"/>
        <v>191</v>
      </c>
      <c r="D14068" s="815">
        <f t="shared" si="917"/>
        <v>182</v>
      </c>
      <c r="E14068" s="815">
        <v>1998</v>
      </c>
    </row>
    <row r="14069" spans="1:5">
      <c r="A14069" s="816">
        <f t="shared" si="918"/>
        <v>35971</v>
      </c>
      <c r="B14069" s="815">
        <f t="shared" si="915"/>
        <v>176</v>
      </c>
      <c r="C14069" s="815">
        <f t="shared" si="916"/>
        <v>190</v>
      </c>
      <c r="D14069" s="815">
        <f t="shared" si="917"/>
        <v>181</v>
      </c>
      <c r="E14069" s="815">
        <v>1998</v>
      </c>
    </row>
    <row r="14070" spans="1:5">
      <c r="A14070" s="816">
        <f t="shared" si="918"/>
        <v>35972</v>
      </c>
      <c r="B14070" s="815">
        <f t="shared" si="915"/>
        <v>177</v>
      </c>
      <c r="C14070" s="815">
        <f t="shared" si="916"/>
        <v>189</v>
      </c>
      <c r="D14070" s="815">
        <f t="shared" si="917"/>
        <v>180</v>
      </c>
      <c r="E14070" s="815">
        <v>1998</v>
      </c>
    </row>
    <row r="14071" spans="1:5">
      <c r="A14071" s="816">
        <f t="shared" si="918"/>
        <v>35973</v>
      </c>
      <c r="B14071" s="815">
        <f t="shared" si="915"/>
        <v>178</v>
      </c>
      <c r="C14071" s="815">
        <f t="shared" si="916"/>
        <v>188</v>
      </c>
      <c r="D14071" s="815">
        <f t="shared" si="917"/>
        <v>179</v>
      </c>
      <c r="E14071" s="815">
        <v>1998</v>
      </c>
    </row>
    <row r="14072" spans="1:5">
      <c r="A14072" s="816">
        <f t="shared" si="918"/>
        <v>35974</v>
      </c>
      <c r="B14072" s="815">
        <f t="shared" si="915"/>
        <v>179</v>
      </c>
      <c r="C14072" s="815">
        <f t="shared" si="916"/>
        <v>187</v>
      </c>
      <c r="D14072" s="815">
        <f t="shared" si="917"/>
        <v>178</v>
      </c>
      <c r="E14072" s="815">
        <v>1998</v>
      </c>
    </row>
    <row r="14073" spans="1:5">
      <c r="A14073" s="816">
        <f t="shared" si="918"/>
        <v>35975</v>
      </c>
      <c r="B14073" s="815">
        <f t="shared" si="915"/>
        <v>180</v>
      </c>
      <c r="C14073" s="815">
        <f t="shared" si="916"/>
        <v>186</v>
      </c>
      <c r="D14073" s="815">
        <f t="shared" si="917"/>
        <v>177</v>
      </c>
      <c r="E14073" s="815">
        <v>1998</v>
      </c>
    </row>
    <row r="14074" spans="1:5">
      <c r="A14074" s="816">
        <f t="shared" si="918"/>
        <v>35976</v>
      </c>
      <c r="B14074" s="815">
        <f t="shared" si="915"/>
        <v>181</v>
      </c>
      <c r="C14074" s="815">
        <f t="shared" si="916"/>
        <v>185</v>
      </c>
      <c r="D14074" s="815">
        <f t="shared" si="917"/>
        <v>176</v>
      </c>
      <c r="E14074" s="815">
        <v>1998</v>
      </c>
    </row>
    <row r="14075" spans="1:5">
      <c r="A14075" s="816">
        <f t="shared" si="918"/>
        <v>35977</v>
      </c>
      <c r="B14075" s="815">
        <f t="shared" si="915"/>
        <v>182</v>
      </c>
      <c r="C14075" s="815">
        <f t="shared" si="916"/>
        <v>184</v>
      </c>
      <c r="D14075" s="815">
        <f t="shared" si="917"/>
        <v>175</v>
      </c>
      <c r="E14075" s="815">
        <v>1998</v>
      </c>
    </row>
    <row r="14076" spans="1:5">
      <c r="A14076" s="816">
        <f t="shared" si="918"/>
        <v>35978</v>
      </c>
      <c r="B14076" s="815">
        <f t="shared" si="915"/>
        <v>183</v>
      </c>
      <c r="C14076" s="815">
        <f t="shared" si="916"/>
        <v>183</v>
      </c>
      <c r="D14076" s="815">
        <f t="shared" si="917"/>
        <v>174</v>
      </c>
      <c r="E14076" s="815">
        <v>1998</v>
      </c>
    </row>
    <row r="14077" spans="1:5">
      <c r="A14077" s="816">
        <f t="shared" si="918"/>
        <v>35979</v>
      </c>
      <c r="B14077" s="815">
        <f t="shared" si="915"/>
        <v>184</v>
      </c>
      <c r="C14077" s="815">
        <f t="shared" si="916"/>
        <v>182</v>
      </c>
      <c r="D14077" s="815">
        <f t="shared" si="917"/>
        <v>173</v>
      </c>
      <c r="E14077" s="815">
        <v>1998</v>
      </c>
    </row>
    <row r="14078" spans="1:5">
      <c r="A14078" s="816">
        <f t="shared" si="918"/>
        <v>35980</v>
      </c>
      <c r="B14078" s="815">
        <f t="shared" ref="B14078:B14141" si="919">B14077+1</f>
        <v>185</v>
      </c>
      <c r="C14078" s="815">
        <f t="shared" ref="C14078:C14141" si="920">C14077-1</f>
        <v>181</v>
      </c>
      <c r="D14078" s="815">
        <f t="shared" ref="D14078:D14141" si="921">D14077-1</f>
        <v>172</v>
      </c>
      <c r="E14078" s="815">
        <v>1998</v>
      </c>
    </row>
    <row r="14079" spans="1:5">
      <c r="A14079" s="816">
        <f t="shared" si="918"/>
        <v>35981</v>
      </c>
      <c r="B14079" s="815">
        <f t="shared" si="919"/>
        <v>186</v>
      </c>
      <c r="C14079" s="815">
        <f t="shared" si="920"/>
        <v>180</v>
      </c>
      <c r="D14079" s="815">
        <f t="shared" si="921"/>
        <v>171</v>
      </c>
      <c r="E14079" s="815">
        <v>1998</v>
      </c>
    </row>
    <row r="14080" spans="1:5">
      <c r="A14080" s="816">
        <f t="shared" si="918"/>
        <v>35982</v>
      </c>
      <c r="B14080" s="815">
        <f t="shared" si="919"/>
        <v>187</v>
      </c>
      <c r="C14080" s="815">
        <f t="shared" si="920"/>
        <v>179</v>
      </c>
      <c r="D14080" s="815">
        <f t="shared" si="921"/>
        <v>170</v>
      </c>
      <c r="E14080" s="815">
        <v>1998</v>
      </c>
    </row>
    <row r="14081" spans="1:5">
      <c r="A14081" s="816">
        <f t="shared" si="918"/>
        <v>35983</v>
      </c>
      <c r="B14081" s="815">
        <f t="shared" si="919"/>
        <v>188</v>
      </c>
      <c r="C14081" s="815">
        <f t="shared" si="920"/>
        <v>178</v>
      </c>
      <c r="D14081" s="815">
        <f t="shared" si="921"/>
        <v>169</v>
      </c>
      <c r="E14081" s="815">
        <v>1998</v>
      </c>
    </row>
    <row r="14082" spans="1:5">
      <c r="A14082" s="816">
        <f t="shared" si="918"/>
        <v>35984</v>
      </c>
      <c r="B14082" s="815">
        <f t="shared" si="919"/>
        <v>189</v>
      </c>
      <c r="C14082" s="815">
        <f t="shared" si="920"/>
        <v>177</v>
      </c>
      <c r="D14082" s="815">
        <f t="shared" si="921"/>
        <v>168</v>
      </c>
      <c r="E14082" s="815">
        <v>1998</v>
      </c>
    </row>
    <row r="14083" spans="1:5">
      <c r="A14083" s="816">
        <f t="shared" si="918"/>
        <v>35985</v>
      </c>
      <c r="B14083" s="815">
        <f t="shared" si="919"/>
        <v>190</v>
      </c>
      <c r="C14083" s="815">
        <f t="shared" si="920"/>
        <v>176</v>
      </c>
      <c r="D14083" s="815">
        <f t="shared" si="921"/>
        <v>167</v>
      </c>
      <c r="E14083" s="815">
        <v>1998</v>
      </c>
    </row>
    <row r="14084" spans="1:5">
      <c r="A14084" s="816">
        <f t="shared" si="918"/>
        <v>35986</v>
      </c>
      <c r="B14084" s="815">
        <f t="shared" si="919"/>
        <v>191</v>
      </c>
      <c r="C14084" s="815">
        <f t="shared" si="920"/>
        <v>175</v>
      </c>
      <c r="D14084" s="815">
        <f t="shared" si="921"/>
        <v>166</v>
      </c>
      <c r="E14084" s="815">
        <v>1998</v>
      </c>
    </row>
    <row r="14085" spans="1:5">
      <c r="A14085" s="816">
        <f t="shared" si="918"/>
        <v>35987</v>
      </c>
      <c r="B14085" s="815">
        <f t="shared" si="919"/>
        <v>192</v>
      </c>
      <c r="C14085" s="815">
        <f t="shared" si="920"/>
        <v>174</v>
      </c>
      <c r="D14085" s="815">
        <f t="shared" si="921"/>
        <v>165</v>
      </c>
      <c r="E14085" s="815">
        <v>1998</v>
      </c>
    </row>
    <row r="14086" spans="1:5">
      <c r="A14086" s="816">
        <f t="shared" si="918"/>
        <v>35988</v>
      </c>
      <c r="B14086" s="815">
        <f t="shared" si="919"/>
        <v>193</v>
      </c>
      <c r="C14086" s="815">
        <f t="shared" si="920"/>
        <v>173</v>
      </c>
      <c r="D14086" s="815">
        <f t="shared" si="921"/>
        <v>164</v>
      </c>
      <c r="E14086" s="815">
        <v>1998</v>
      </c>
    </row>
    <row r="14087" spans="1:5">
      <c r="A14087" s="816">
        <f t="shared" si="918"/>
        <v>35989</v>
      </c>
      <c r="B14087" s="815">
        <f t="shared" si="919"/>
        <v>194</v>
      </c>
      <c r="C14087" s="815">
        <f t="shared" si="920"/>
        <v>172</v>
      </c>
      <c r="D14087" s="815">
        <f t="shared" si="921"/>
        <v>163</v>
      </c>
      <c r="E14087" s="815">
        <v>1998</v>
      </c>
    </row>
    <row r="14088" spans="1:5">
      <c r="A14088" s="816">
        <f t="shared" si="918"/>
        <v>35990</v>
      </c>
      <c r="B14088" s="815">
        <f t="shared" si="919"/>
        <v>195</v>
      </c>
      <c r="C14088" s="815">
        <f t="shared" si="920"/>
        <v>171</v>
      </c>
      <c r="D14088" s="815">
        <f t="shared" si="921"/>
        <v>162</v>
      </c>
      <c r="E14088" s="815">
        <v>1998</v>
      </c>
    </row>
    <row r="14089" spans="1:5">
      <c r="A14089" s="816">
        <f t="shared" si="918"/>
        <v>35991</v>
      </c>
      <c r="B14089" s="815">
        <f t="shared" si="919"/>
        <v>196</v>
      </c>
      <c r="C14089" s="815">
        <f t="shared" si="920"/>
        <v>170</v>
      </c>
      <c r="D14089" s="815">
        <f t="shared" si="921"/>
        <v>161</v>
      </c>
      <c r="E14089" s="815">
        <v>1998</v>
      </c>
    </row>
    <row r="14090" spans="1:5">
      <c r="A14090" s="816">
        <f t="shared" si="918"/>
        <v>35992</v>
      </c>
      <c r="B14090" s="815">
        <f t="shared" si="919"/>
        <v>197</v>
      </c>
      <c r="C14090" s="815">
        <f t="shared" si="920"/>
        <v>169</v>
      </c>
      <c r="D14090" s="815">
        <f t="shared" si="921"/>
        <v>160</v>
      </c>
      <c r="E14090" s="815">
        <v>1998</v>
      </c>
    </row>
    <row r="14091" spans="1:5">
      <c r="A14091" s="816">
        <f t="shared" si="918"/>
        <v>35993</v>
      </c>
      <c r="B14091" s="815">
        <f t="shared" si="919"/>
        <v>198</v>
      </c>
      <c r="C14091" s="815">
        <f t="shared" si="920"/>
        <v>168</v>
      </c>
      <c r="D14091" s="815">
        <f t="shared" si="921"/>
        <v>159</v>
      </c>
      <c r="E14091" s="815">
        <v>1998</v>
      </c>
    </row>
    <row r="14092" spans="1:5">
      <c r="A14092" s="816">
        <f t="shared" si="918"/>
        <v>35994</v>
      </c>
      <c r="B14092" s="815">
        <f t="shared" si="919"/>
        <v>199</v>
      </c>
      <c r="C14092" s="815">
        <f t="shared" si="920"/>
        <v>167</v>
      </c>
      <c r="D14092" s="815">
        <f t="shared" si="921"/>
        <v>158</v>
      </c>
      <c r="E14092" s="815">
        <v>1998</v>
      </c>
    </row>
    <row r="14093" spans="1:5">
      <c r="A14093" s="816">
        <f t="shared" si="918"/>
        <v>35995</v>
      </c>
      <c r="B14093" s="815">
        <f t="shared" si="919"/>
        <v>200</v>
      </c>
      <c r="C14093" s="815">
        <f t="shared" si="920"/>
        <v>166</v>
      </c>
      <c r="D14093" s="815">
        <f t="shared" si="921"/>
        <v>157</v>
      </c>
      <c r="E14093" s="815">
        <v>1998</v>
      </c>
    </row>
    <row r="14094" spans="1:5">
      <c r="A14094" s="816">
        <f t="shared" si="918"/>
        <v>35996</v>
      </c>
      <c r="B14094" s="815">
        <f t="shared" si="919"/>
        <v>201</v>
      </c>
      <c r="C14094" s="815">
        <f t="shared" si="920"/>
        <v>165</v>
      </c>
      <c r="D14094" s="815">
        <f t="shared" si="921"/>
        <v>156</v>
      </c>
      <c r="E14094" s="815">
        <v>1998</v>
      </c>
    </row>
    <row r="14095" spans="1:5">
      <c r="A14095" s="816">
        <f t="shared" si="918"/>
        <v>35997</v>
      </c>
      <c r="B14095" s="815">
        <f t="shared" si="919"/>
        <v>202</v>
      </c>
      <c r="C14095" s="815">
        <f t="shared" si="920"/>
        <v>164</v>
      </c>
      <c r="D14095" s="815">
        <f t="shared" si="921"/>
        <v>155</v>
      </c>
      <c r="E14095" s="815">
        <v>1998</v>
      </c>
    </row>
    <row r="14096" spans="1:5">
      <c r="A14096" s="816">
        <f t="shared" si="918"/>
        <v>35998</v>
      </c>
      <c r="B14096" s="815">
        <f t="shared" si="919"/>
        <v>203</v>
      </c>
      <c r="C14096" s="815">
        <f t="shared" si="920"/>
        <v>163</v>
      </c>
      <c r="D14096" s="815">
        <f t="shared" si="921"/>
        <v>154</v>
      </c>
      <c r="E14096" s="815">
        <v>1998</v>
      </c>
    </row>
    <row r="14097" spans="1:5">
      <c r="A14097" s="816">
        <f t="shared" si="918"/>
        <v>35999</v>
      </c>
      <c r="B14097" s="815">
        <f t="shared" si="919"/>
        <v>204</v>
      </c>
      <c r="C14097" s="815">
        <f t="shared" si="920"/>
        <v>162</v>
      </c>
      <c r="D14097" s="815">
        <f t="shared" si="921"/>
        <v>153</v>
      </c>
      <c r="E14097" s="815">
        <v>1998</v>
      </c>
    </row>
    <row r="14098" spans="1:5">
      <c r="A14098" s="816">
        <f t="shared" si="918"/>
        <v>36000</v>
      </c>
      <c r="B14098" s="815">
        <f t="shared" si="919"/>
        <v>205</v>
      </c>
      <c r="C14098" s="815">
        <f t="shared" si="920"/>
        <v>161</v>
      </c>
      <c r="D14098" s="815">
        <f t="shared" si="921"/>
        <v>152</v>
      </c>
      <c r="E14098" s="815">
        <v>1998</v>
      </c>
    </row>
    <row r="14099" spans="1:5">
      <c r="A14099" s="816">
        <f t="shared" si="918"/>
        <v>36001</v>
      </c>
      <c r="B14099" s="815">
        <f t="shared" si="919"/>
        <v>206</v>
      </c>
      <c r="C14099" s="815">
        <f t="shared" si="920"/>
        <v>160</v>
      </c>
      <c r="D14099" s="815">
        <f t="shared" si="921"/>
        <v>151</v>
      </c>
      <c r="E14099" s="815">
        <v>1998</v>
      </c>
    </row>
    <row r="14100" spans="1:5">
      <c r="A14100" s="816">
        <f t="shared" si="918"/>
        <v>36002</v>
      </c>
      <c r="B14100" s="815">
        <f t="shared" si="919"/>
        <v>207</v>
      </c>
      <c r="C14100" s="815">
        <f t="shared" si="920"/>
        <v>159</v>
      </c>
      <c r="D14100" s="815">
        <f t="shared" si="921"/>
        <v>150</v>
      </c>
      <c r="E14100" s="815">
        <v>1998</v>
      </c>
    </row>
    <row r="14101" spans="1:5">
      <c r="A14101" s="816">
        <f t="shared" si="918"/>
        <v>36003</v>
      </c>
      <c r="B14101" s="815">
        <f t="shared" si="919"/>
        <v>208</v>
      </c>
      <c r="C14101" s="815">
        <f t="shared" si="920"/>
        <v>158</v>
      </c>
      <c r="D14101" s="815">
        <f t="shared" si="921"/>
        <v>149</v>
      </c>
      <c r="E14101" s="815">
        <v>1998</v>
      </c>
    </row>
    <row r="14102" spans="1:5">
      <c r="A14102" s="816">
        <f t="shared" si="918"/>
        <v>36004</v>
      </c>
      <c r="B14102" s="815">
        <f t="shared" si="919"/>
        <v>209</v>
      </c>
      <c r="C14102" s="815">
        <f t="shared" si="920"/>
        <v>157</v>
      </c>
      <c r="D14102" s="815">
        <f t="shared" si="921"/>
        <v>148</v>
      </c>
      <c r="E14102" s="815">
        <v>1998</v>
      </c>
    </row>
    <row r="14103" spans="1:5">
      <c r="A14103" s="816">
        <f t="shared" si="918"/>
        <v>36005</v>
      </c>
      <c r="B14103" s="815">
        <f t="shared" si="919"/>
        <v>210</v>
      </c>
      <c r="C14103" s="815">
        <f t="shared" si="920"/>
        <v>156</v>
      </c>
      <c r="D14103" s="815">
        <f t="shared" si="921"/>
        <v>147</v>
      </c>
      <c r="E14103" s="815">
        <v>1998</v>
      </c>
    </row>
    <row r="14104" spans="1:5">
      <c r="A14104" s="816">
        <f t="shared" si="918"/>
        <v>36006</v>
      </c>
      <c r="B14104" s="815">
        <f t="shared" si="919"/>
        <v>211</v>
      </c>
      <c r="C14104" s="815">
        <f t="shared" si="920"/>
        <v>155</v>
      </c>
      <c r="D14104" s="815">
        <f t="shared" si="921"/>
        <v>146</v>
      </c>
      <c r="E14104" s="815">
        <v>1998</v>
      </c>
    </row>
    <row r="14105" spans="1:5">
      <c r="A14105" s="816">
        <f t="shared" si="918"/>
        <v>36007</v>
      </c>
      <c r="B14105" s="815">
        <f t="shared" si="919"/>
        <v>212</v>
      </c>
      <c r="C14105" s="815">
        <f t="shared" si="920"/>
        <v>154</v>
      </c>
      <c r="D14105" s="815">
        <f t="shared" si="921"/>
        <v>145</v>
      </c>
      <c r="E14105" s="815">
        <v>1998</v>
      </c>
    </row>
    <row r="14106" spans="1:5">
      <c r="A14106" s="816">
        <f t="shared" si="918"/>
        <v>36008</v>
      </c>
      <c r="B14106" s="815">
        <f t="shared" si="919"/>
        <v>213</v>
      </c>
      <c r="C14106" s="815">
        <f t="shared" si="920"/>
        <v>153</v>
      </c>
      <c r="D14106" s="815">
        <f t="shared" si="921"/>
        <v>144</v>
      </c>
      <c r="E14106" s="815">
        <v>1998</v>
      </c>
    </row>
    <row r="14107" spans="1:5">
      <c r="A14107" s="816">
        <f t="shared" si="918"/>
        <v>36009</v>
      </c>
      <c r="B14107" s="815">
        <f t="shared" si="919"/>
        <v>214</v>
      </c>
      <c r="C14107" s="815">
        <f t="shared" si="920"/>
        <v>152</v>
      </c>
      <c r="D14107" s="815">
        <f t="shared" si="921"/>
        <v>143</v>
      </c>
      <c r="E14107" s="815">
        <v>1998</v>
      </c>
    </row>
    <row r="14108" spans="1:5">
      <c r="A14108" s="816">
        <f t="shared" si="918"/>
        <v>36010</v>
      </c>
      <c r="B14108" s="815">
        <f t="shared" si="919"/>
        <v>215</v>
      </c>
      <c r="C14108" s="815">
        <f t="shared" si="920"/>
        <v>151</v>
      </c>
      <c r="D14108" s="815">
        <f t="shared" si="921"/>
        <v>142</v>
      </c>
      <c r="E14108" s="815">
        <v>1998</v>
      </c>
    </row>
    <row r="14109" spans="1:5">
      <c r="A14109" s="816">
        <f t="shared" si="918"/>
        <v>36011</v>
      </c>
      <c r="B14109" s="815">
        <f t="shared" si="919"/>
        <v>216</v>
      </c>
      <c r="C14109" s="815">
        <f t="shared" si="920"/>
        <v>150</v>
      </c>
      <c r="D14109" s="815">
        <f t="shared" si="921"/>
        <v>141</v>
      </c>
      <c r="E14109" s="815">
        <v>1998</v>
      </c>
    </row>
    <row r="14110" spans="1:5">
      <c r="A14110" s="816">
        <f t="shared" si="918"/>
        <v>36012</v>
      </c>
      <c r="B14110" s="815">
        <f t="shared" si="919"/>
        <v>217</v>
      </c>
      <c r="C14110" s="815">
        <f t="shared" si="920"/>
        <v>149</v>
      </c>
      <c r="D14110" s="815">
        <f t="shared" si="921"/>
        <v>140</v>
      </c>
      <c r="E14110" s="815">
        <v>1998</v>
      </c>
    </row>
    <row r="14111" spans="1:5">
      <c r="A14111" s="816">
        <f t="shared" si="918"/>
        <v>36013</v>
      </c>
      <c r="B14111" s="815">
        <f t="shared" si="919"/>
        <v>218</v>
      </c>
      <c r="C14111" s="815">
        <f t="shared" si="920"/>
        <v>148</v>
      </c>
      <c r="D14111" s="815">
        <f t="shared" si="921"/>
        <v>139</v>
      </c>
      <c r="E14111" s="815">
        <v>1998</v>
      </c>
    </row>
    <row r="14112" spans="1:5">
      <c r="A14112" s="816">
        <f t="shared" si="918"/>
        <v>36014</v>
      </c>
      <c r="B14112" s="815">
        <f t="shared" si="919"/>
        <v>219</v>
      </c>
      <c r="C14112" s="815">
        <f t="shared" si="920"/>
        <v>147</v>
      </c>
      <c r="D14112" s="815">
        <f t="shared" si="921"/>
        <v>138</v>
      </c>
      <c r="E14112" s="815">
        <v>1998</v>
      </c>
    </row>
    <row r="14113" spans="1:5">
      <c r="A14113" s="816">
        <f t="shared" si="918"/>
        <v>36015</v>
      </c>
      <c r="B14113" s="815">
        <f t="shared" si="919"/>
        <v>220</v>
      </c>
      <c r="C14113" s="815">
        <f t="shared" si="920"/>
        <v>146</v>
      </c>
      <c r="D14113" s="815">
        <f t="shared" si="921"/>
        <v>137</v>
      </c>
      <c r="E14113" s="815">
        <v>1998</v>
      </c>
    </row>
    <row r="14114" spans="1:5">
      <c r="A14114" s="816">
        <f t="shared" si="918"/>
        <v>36016</v>
      </c>
      <c r="B14114" s="815">
        <f t="shared" si="919"/>
        <v>221</v>
      </c>
      <c r="C14114" s="815">
        <f t="shared" si="920"/>
        <v>145</v>
      </c>
      <c r="D14114" s="815">
        <f t="shared" si="921"/>
        <v>136</v>
      </c>
      <c r="E14114" s="815">
        <v>1998</v>
      </c>
    </row>
    <row r="14115" spans="1:5">
      <c r="A14115" s="816">
        <f t="shared" si="918"/>
        <v>36017</v>
      </c>
      <c r="B14115" s="815">
        <f t="shared" si="919"/>
        <v>222</v>
      </c>
      <c r="C14115" s="815">
        <f t="shared" si="920"/>
        <v>144</v>
      </c>
      <c r="D14115" s="815">
        <f t="shared" si="921"/>
        <v>135</v>
      </c>
      <c r="E14115" s="815">
        <v>1998</v>
      </c>
    </row>
    <row r="14116" spans="1:5">
      <c r="A14116" s="816">
        <f t="shared" si="918"/>
        <v>36018</v>
      </c>
      <c r="B14116" s="815">
        <f t="shared" si="919"/>
        <v>223</v>
      </c>
      <c r="C14116" s="815">
        <f t="shared" si="920"/>
        <v>143</v>
      </c>
      <c r="D14116" s="815">
        <f t="shared" si="921"/>
        <v>134</v>
      </c>
      <c r="E14116" s="815">
        <v>1998</v>
      </c>
    </row>
    <row r="14117" spans="1:5">
      <c r="A14117" s="816">
        <f t="shared" si="918"/>
        <v>36019</v>
      </c>
      <c r="B14117" s="815">
        <f t="shared" si="919"/>
        <v>224</v>
      </c>
      <c r="C14117" s="815">
        <f t="shared" si="920"/>
        <v>142</v>
      </c>
      <c r="D14117" s="815">
        <f t="shared" si="921"/>
        <v>133</v>
      </c>
      <c r="E14117" s="815">
        <v>1998</v>
      </c>
    </row>
    <row r="14118" spans="1:5">
      <c r="A14118" s="816">
        <f t="shared" si="918"/>
        <v>36020</v>
      </c>
      <c r="B14118" s="815">
        <f t="shared" si="919"/>
        <v>225</v>
      </c>
      <c r="C14118" s="815">
        <f t="shared" si="920"/>
        <v>141</v>
      </c>
      <c r="D14118" s="815">
        <f t="shared" si="921"/>
        <v>132</v>
      </c>
      <c r="E14118" s="815">
        <v>1998</v>
      </c>
    </row>
    <row r="14119" spans="1:5">
      <c r="A14119" s="816">
        <f t="shared" si="918"/>
        <v>36021</v>
      </c>
      <c r="B14119" s="815">
        <f t="shared" si="919"/>
        <v>226</v>
      </c>
      <c r="C14119" s="815">
        <f t="shared" si="920"/>
        <v>140</v>
      </c>
      <c r="D14119" s="815">
        <f t="shared" si="921"/>
        <v>131</v>
      </c>
      <c r="E14119" s="815">
        <v>1998</v>
      </c>
    </row>
    <row r="14120" spans="1:5">
      <c r="A14120" s="816">
        <f t="shared" si="918"/>
        <v>36022</v>
      </c>
      <c r="B14120" s="815">
        <f t="shared" si="919"/>
        <v>227</v>
      </c>
      <c r="C14120" s="815">
        <f t="shared" si="920"/>
        <v>139</v>
      </c>
      <c r="D14120" s="815">
        <f t="shared" si="921"/>
        <v>130</v>
      </c>
      <c r="E14120" s="815">
        <v>1998</v>
      </c>
    </row>
    <row r="14121" spans="1:5">
      <c r="A14121" s="816">
        <f t="shared" si="918"/>
        <v>36023</v>
      </c>
      <c r="B14121" s="815">
        <f t="shared" si="919"/>
        <v>228</v>
      </c>
      <c r="C14121" s="815">
        <f t="shared" si="920"/>
        <v>138</v>
      </c>
      <c r="D14121" s="815">
        <f t="shared" si="921"/>
        <v>129</v>
      </c>
      <c r="E14121" s="815">
        <v>1998</v>
      </c>
    </row>
    <row r="14122" spans="1:5">
      <c r="A14122" s="816">
        <f t="shared" si="918"/>
        <v>36024</v>
      </c>
      <c r="B14122" s="815">
        <f t="shared" si="919"/>
        <v>229</v>
      </c>
      <c r="C14122" s="815">
        <f t="shared" si="920"/>
        <v>137</v>
      </c>
      <c r="D14122" s="815">
        <f t="shared" si="921"/>
        <v>128</v>
      </c>
      <c r="E14122" s="815">
        <v>1998</v>
      </c>
    </row>
    <row r="14123" spans="1:5">
      <c r="A14123" s="816">
        <f t="shared" si="918"/>
        <v>36025</v>
      </c>
      <c r="B14123" s="815">
        <f t="shared" si="919"/>
        <v>230</v>
      </c>
      <c r="C14123" s="815">
        <f t="shared" si="920"/>
        <v>136</v>
      </c>
      <c r="D14123" s="815">
        <f t="shared" si="921"/>
        <v>127</v>
      </c>
      <c r="E14123" s="815">
        <v>1998</v>
      </c>
    </row>
    <row r="14124" spans="1:5">
      <c r="A14124" s="816">
        <f t="shared" si="918"/>
        <v>36026</v>
      </c>
      <c r="B14124" s="815">
        <f t="shared" si="919"/>
        <v>231</v>
      </c>
      <c r="C14124" s="815">
        <f t="shared" si="920"/>
        <v>135</v>
      </c>
      <c r="D14124" s="815">
        <f t="shared" si="921"/>
        <v>126</v>
      </c>
      <c r="E14124" s="815">
        <v>1998</v>
      </c>
    </row>
    <row r="14125" spans="1:5">
      <c r="A14125" s="816">
        <f t="shared" si="918"/>
        <v>36027</v>
      </c>
      <c r="B14125" s="815">
        <f t="shared" si="919"/>
        <v>232</v>
      </c>
      <c r="C14125" s="815">
        <f t="shared" si="920"/>
        <v>134</v>
      </c>
      <c r="D14125" s="815">
        <f t="shared" si="921"/>
        <v>125</v>
      </c>
      <c r="E14125" s="815">
        <v>1998</v>
      </c>
    </row>
    <row r="14126" spans="1:5">
      <c r="A14126" s="816">
        <f t="shared" si="918"/>
        <v>36028</v>
      </c>
      <c r="B14126" s="815">
        <f t="shared" si="919"/>
        <v>233</v>
      </c>
      <c r="C14126" s="815">
        <f t="shared" si="920"/>
        <v>133</v>
      </c>
      <c r="D14126" s="815">
        <f t="shared" si="921"/>
        <v>124</v>
      </c>
      <c r="E14126" s="815">
        <v>1998</v>
      </c>
    </row>
    <row r="14127" spans="1:5">
      <c r="A14127" s="816">
        <f t="shared" si="918"/>
        <v>36029</v>
      </c>
      <c r="B14127" s="815">
        <f t="shared" si="919"/>
        <v>234</v>
      </c>
      <c r="C14127" s="815">
        <f t="shared" si="920"/>
        <v>132</v>
      </c>
      <c r="D14127" s="815">
        <f t="shared" si="921"/>
        <v>123</v>
      </c>
      <c r="E14127" s="815">
        <v>1998</v>
      </c>
    </row>
    <row r="14128" spans="1:5">
      <c r="A14128" s="816">
        <f t="shared" si="918"/>
        <v>36030</v>
      </c>
      <c r="B14128" s="815">
        <f t="shared" si="919"/>
        <v>235</v>
      </c>
      <c r="C14128" s="815">
        <f t="shared" si="920"/>
        <v>131</v>
      </c>
      <c r="D14128" s="815">
        <f t="shared" si="921"/>
        <v>122</v>
      </c>
      <c r="E14128" s="815">
        <v>1998</v>
      </c>
    </row>
    <row r="14129" spans="1:5">
      <c r="A14129" s="816">
        <f t="shared" si="918"/>
        <v>36031</v>
      </c>
      <c r="B14129" s="815">
        <f t="shared" si="919"/>
        <v>236</v>
      </c>
      <c r="C14129" s="815">
        <f t="shared" si="920"/>
        <v>130</v>
      </c>
      <c r="D14129" s="815">
        <f t="shared" si="921"/>
        <v>121</v>
      </c>
      <c r="E14129" s="815">
        <v>1998</v>
      </c>
    </row>
    <row r="14130" spans="1:5">
      <c r="A14130" s="816">
        <f t="shared" si="918"/>
        <v>36032</v>
      </c>
      <c r="B14130" s="815">
        <f t="shared" si="919"/>
        <v>237</v>
      </c>
      <c r="C14130" s="815">
        <f t="shared" si="920"/>
        <v>129</v>
      </c>
      <c r="D14130" s="815">
        <f t="shared" si="921"/>
        <v>120</v>
      </c>
      <c r="E14130" s="815">
        <v>1998</v>
      </c>
    </row>
    <row r="14131" spans="1:5">
      <c r="A14131" s="816">
        <f t="shared" ref="A14131:A14194" si="922">A14130+1</f>
        <v>36033</v>
      </c>
      <c r="B14131" s="815">
        <f t="shared" si="919"/>
        <v>238</v>
      </c>
      <c r="C14131" s="815">
        <f t="shared" si="920"/>
        <v>128</v>
      </c>
      <c r="D14131" s="815">
        <f t="shared" si="921"/>
        <v>119</v>
      </c>
      <c r="E14131" s="815">
        <v>1998</v>
      </c>
    </row>
    <row r="14132" spans="1:5">
      <c r="A14132" s="816">
        <f t="shared" si="922"/>
        <v>36034</v>
      </c>
      <c r="B14132" s="815">
        <f t="shared" si="919"/>
        <v>239</v>
      </c>
      <c r="C14132" s="815">
        <f t="shared" si="920"/>
        <v>127</v>
      </c>
      <c r="D14132" s="815">
        <f t="shared" si="921"/>
        <v>118</v>
      </c>
      <c r="E14132" s="815">
        <v>1998</v>
      </c>
    </row>
    <row r="14133" spans="1:5">
      <c r="A14133" s="816">
        <f t="shared" si="922"/>
        <v>36035</v>
      </c>
      <c r="B14133" s="815">
        <f t="shared" si="919"/>
        <v>240</v>
      </c>
      <c r="C14133" s="815">
        <f t="shared" si="920"/>
        <v>126</v>
      </c>
      <c r="D14133" s="815">
        <f t="shared" si="921"/>
        <v>117</v>
      </c>
      <c r="E14133" s="815">
        <v>1998</v>
      </c>
    </row>
    <row r="14134" spans="1:5">
      <c r="A14134" s="816">
        <f t="shared" si="922"/>
        <v>36036</v>
      </c>
      <c r="B14134" s="815">
        <f t="shared" si="919"/>
        <v>241</v>
      </c>
      <c r="C14134" s="815">
        <f t="shared" si="920"/>
        <v>125</v>
      </c>
      <c r="D14134" s="815">
        <f t="shared" si="921"/>
        <v>116</v>
      </c>
      <c r="E14134" s="815">
        <v>1998</v>
      </c>
    </row>
    <row r="14135" spans="1:5">
      <c r="A14135" s="816">
        <f t="shared" si="922"/>
        <v>36037</v>
      </c>
      <c r="B14135" s="815">
        <f t="shared" si="919"/>
        <v>242</v>
      </c>
      <c r="C14135" s="815">
        <f t="shared" si="920"/>
        <v>124</v>
      </c>
      <c r="D14135" s="815">
        <f t="shared" si="921"/>
        <v>115</v>
      </c>
      <c r="E14135" s="815">
        <v>1998</v>
      </c>
    </row>
    <row r="14136" spans="1:5">
      <c r="A14136" s="816">
        <f t="shared" si="922"/>
        <v>36038</v>
      </c>
      <c r="B14136" s="815">
        <f t="shared" si="919"/>
        <v>243</v>
      </c>
      <c r="C14136" s="815">
        <f t="shared" si="920"/>
        <v>123</v>
      </c>
      <c r="D14136" s="815">
        <f t="shared" si="921"/>
        <v>114</v>
      </c>
      <c r="E14136" s="815">
        <v>1998</v>
      </c>
    </row>
    <row r="14137" spans="1:5">
      <c r="A14137" s="816">
        <f t="shared" si="922"/>
        <v>36039</v>
      </c>
      <c r="B14137" s="815">
        <f t="shared" si="919"/>
        <v>244</v>
      </c>
      <c r="C14137" s="815">
        <f t="shared" si="920"/>
        <v>122</v>
      </c>
      <c r="D14137" s="815">
        <f t="shared" si="921"/>
        <v>113</v>
      </c>
      <c r="E14137" s="815">
        <v>1998</v>
      </c>
    </row>
    <row r="14138" spans="1:5">
      <c r="A14138" s="816">
        <f t="shared" si="922"/>
        <v>36040</v>
      </c>
      <c r="B14138" s="815">
        <f t="shared" si="919"/>
        <v>245</v>
      </c>
      <c r="C14138" s="815">
        <f t="shared" si="920"/>
        <v>121</v>
      </c>
      <c r="D14138" s="815">
        <f t="shared" si="921"/>
        <v>112</v>
      </c>
      <c r="E14138" s="815">
        <v>1998</v>
      </c>
    </row>
    <row r="14139" spans="1:5">
      <c r="A14139" s="816">
        <f t="shared" si="922"/>
        <v>36041</v>
      </c>
      <c r="B14139" s="815">
        <f t="shared" si="919"/>
        <v>246</v>
      </c>
      <c r="C14139" s="815">
        <f t="shared" si="920"/>
        <v>120</v>
      </c>
      <c r="D14139" s="815">
        <f t="shared" si="921"/>
        <v>111</v>
      </c>
      <c r="E14139" s="815">
        <v>1998</v>
      </c>
    </row>
    <row r="14140" spans="1:5">
      <c r="A14140" s="816">
        <f t="shared" si="922"/>
        <v>36042</v>
      </c>
      <c r="B14140" s="815">
        <f t="shared" si="919"/>
        <v>247</v>
      </c>
      <c r="C14140" s="815">
        <f t="shared" si="920"/>
        <v>119</v>
      </c>
      <c r="D14140" s="815">
        <f t="shared" si="921"/>
        <v>110</v>
      </c>
      <c r="E14140" s="815">
        <v>1998</v>
      </c>
    </row>
    <row r="14141" spans="1:5">
      <c r="A14141" s="816">
        <f t="shared" si="922"/>
        <v>36043</v>
      </c>
      <c r="B14141" s="815">
        <f t="shared" si="919"/>
        <v>248</v>
      </c>
      <c r="C14141" s="815">
        <f t="shared" si="920"/>
        <v>118</v>
      </c>
      <c r="D14141" s="815">
        <f t="shared" si="921"/>
        <v>109</v>
      </c>
      <c r="E14141" s="815">
        <v>1998</v>
      </c>
    </row>
    <row r="14142" spans="1:5">
      <c r="A14142" s="816">
        <f t="shared" si="922"/>
        <v>36044</v>
      </c>
      <c r="B14142" s="815">
        <f t="shared" ref="B14142:B14205" si="923">B14141+1</f>
        <v>249</v>
      </c>
      <c r="C14142" s="815">
        <f t="shared" ref="C14142:C14205" si="924">C14141-1</f>
        <v>117</v>
      </c>
      <c r="D14142" s="815">
        <f t="shared" ref="D14142:D14205" si="925">D14141-1</f>
        <v>108</v>
      </c>
      <c r="E14142" s="815">
        <v>1998</v>
      </c>
    </row>
    <row r="14143" spans="1:5">
      <c r="A14143" s="816">
        <f t="shared" si="922"/>
        <v>36045</v>
      </c>
      <c r="B14143" s="815">
        <f t="shared" si="923"/>
        <v>250</v>
      </c>
      <c r="C14143" s="815">
        <f t="shared" si="924"/>
        <v>116</v>
      </c>
      <c r="D14143" s="815">
        <f t="shared" si="925"/>
        <v>107</v>
      </c>
      <c r="E14143" s="815">
        <v>1998</v>
      </c>
    </row>
    <row r="14144" spans="1:5">
      <c r="A14144" s="816">
        <f t="shared" si="922"/>
        <v>36046</v>
      </c>
      <c r="B14144" s="815">
        <f t="shared" si="923"/>
        <v>251</v>
      </c>
      <c r="C14144" s="815">
        <f t="shared" si="924"/>
        <v>115</v>
      </c>
      <c r="D14144" s="815">
        <f t="shared" si="925"/>
        <v>106</v>
      </c>
      <c r="E14144" s="815">
        <v>1998</v>
      </c>
    </row>
    <row r="14145" spans="1:5">
      <c r="A14145" s="816">
        <f t="shared" si="922"/>
        <v>36047</v>
      </c>
      <c r="B14145" s="815">
        <f t="shared" si="923"/>
        <v>252</v>
      </c>
      <c r="C14145" s="815">
        <f t="shared" si="924"/>
        <v>114</v>
      </c>
      <c r="D14145" s="815">
        <f t="shared" si="925"/>
        <v>105</v>
      </c>
      <c r="E14145" s="815">
        <v>1998</v>
      </c>
    </row>
    <row r="14146" spans="1:5">
      <c r="A14146" s="816">
        <f t="shared" si="922"/>
        <v>36048</v>
      </c>
      <c r="B14146" s="815">
        <f t="shared" si="923"/>
        <v>253</v>
      </c>
      <c r="C14146" s="815">
        <f t="shared" si="924"/>
        <v>113</v>
      </c>
      <c r="D14146" s="815">
        <f t="shared" si="925"/>
        <v>104</v>
      </c>
      <c r="E14146" s="815">
        <v>1998</v>
      </c>
    </row>
    <row r="14147" spans="1:5">
      <c r="A14147" s="816">
        <f t="shared" si="922"/>
        <v>36049</v>
      </c>
      <c r="B14147" s="815">
        <f t="shared" si="923"/>
        <v>254</v>
      </c>
      <c r="C14147" s="815">
        <f t="shared" si="924"/>
        <v>112</v>
      </c>
      <c r="D14147" s="815">
        <f t="shared" si="925"/>
        <v>103</v>
      </c>
      <c r="E14147" s="815">
        <v>1998</v>
      </c>
    </row>
    <row r="14148" spans="1:5">
      <c r="A14148" s="816">
        <f t="shared" si="922"/>
        <v>36050</v>
      </c>
      <c r="B14148" s="815">
        <f t="shared" si="923"/>
        <v>255</v>
      </c>
      <c r="C14148" s="815">
        <f t="shared" si="924"/>
        <v>111</v>
      </c>
      <c r="D14148" s="815">
        <f t="shared" si="925"/>
        <v>102</v>
      </c>
      <c r="E14148" s="815">
        <v>1998</v>
      </c>
    </row>
    <row r="14149" spans="1:5">
      <c r="A14149" s="816">
        <f t="shared" si="922"/>
        <v>36051</v>
      </c>
      <c r="B14149" s="815">
        <f t="shared" si="923"/>
        <v>256</v>
      </c>
      <c r="C14149" s="815">
        <f t="shared" si="924"/>
        <v>110</v>
      </c>
      <c r="D14149" s="815">
        <f t="shared" si="925"/>
        <v>101</v>
      </c>
      <c r="E14149" s="815">
        <v>1998</v>
      </c>
    </row>
    <row r="14150" spans="1:5">
      <c r="A14150" s="816">
        <f t="shared" si="922"/>
        <v>36052</v>
      </c>
      <c r="B14150" s="815">
        <f t="shared" si="923"/>
        <v>257</v>
      </c>
      <c r="C14150" s="815">
        <f t="shared" si="924"/>
        <v>109</v>
      </c>
      <c r="D14150" s="815">
        <f t="shared" si="925"/>
        <v>100</v>
      </c>
      <c r="E14150" s="815">
        <v>1998</v>
      </c>
    </row>
    <row r="14151" spans="1:5">
      <c r="A14151" s="816">
        <f t="shared" si="922"/>
        <v>36053</v>
      </c>
      <c r="B14151" s="815">
        <f t="shared" si="923"/>
        <v>258</v>
      </c>
      <c r="C14151" s="815">
        <f t="shared" si="924"/>
        <v>108</v>
      </c>
      <c r="D14151" s="815">
        <f t="shared" si="925"/>
        <v>99</v>
      </c>
      <c r="E14151" s="815">
        <v>1998</v>
      </c>
    </row>
    <row r="14152" spans="1:5">
      <c r="A14152" s="816">
        <f t="shared" si="922"/>
        <v>36054</v>
      </c>
      <c r="B14152" s="815">
        <f t="shared" si="923"/>
        <v>259</v>
      </c>
      <c r="C14152" s="815">
        <f t="shared" si="924"/>
        <v>107</v>
      </c>
      <c r="D14152" s="815">
        <f t="shared" si="925"/>
        <v>98</v>
      </c>
      <c r="E14152" s="815">
        <v>1998</v>
      </c>
    </row>
    <row r="14153" spans="1:5">
      <c r="A14153" s="816">
        <f t="shared" si="922"/>
        <v>36055</v>
      </c>
      <c r="B14153" s="815">
        <f t="shared" si="923"/>
        <v>260</v>
      </c>
      <c r="C14153" s="815">
        <f t="shared" si="924"/>
        <v>106</v>
      </c>
      <c r="D14153" s="815">
        <f t="shared" si="925"/>
        <v>97</v>
      </c>
      <c r="E14153" s="815">
        <v>1998</v>
      </c>
    </row>
    <row r="14154" spans="1:5">
      <c r="A14154" s="816">
        <f t="shared" si="922"/>
        <v>36056</v>
      </c>
      <c r="B14154" s="815">
        <f t="shared" si="923"/>
        <v>261</v>
      </c>
      <c r="C14154" s="815">
        <f t="shared" si="924"/>
        <v>105</v>
      </c>
      <c r="D14154" s="815">
        <f t="shared" si="925"/>
        <v>96</v>
      </c>
      <c r="E14154" s="815">
        <v>1998</v>
      </c>
    </row>
    <row r="14155" spans="1:5">
      <c r="A14155" s="816">
        <f t="shared" si="922"/>
        <v>36057</v>
      </c>
      <c r="B14155" s="815">
        <f t="shared" si="923"/>
        <v>262</v>
      </c>
      <c r="C14155" s="815">
        <f t="shared" si="924"/>
        <v>104</v>
      </c>
      <c r="D14155" s="815">
        <f t="shared" si="925"/>
        <v>95</v>
      </c>
      <c r="E14155" s="815">
        <v>1998</v>
      </c>
    </row>
    <row r="14156" spans="1:5">
      <c r="A14156" s="816">
        <f t="shared" si="922"/>
        <v>36058</v>
      </c>
      <c r="B14156" s="815">
        <f t="shared" si="923"/>
        <v>263</v>
      </c>
      <c r="C14156" s="815">
        <f t="shared" si="924"/>
        <v>103</v>
      </c>
      <c r="D14156" s="815">
        <f t="shared" si="925"/>
        <v>94</v>
      </c>
      <c r="E14156" s="815">
        <v>1998</v>
      </c>
    </row>
    <row r="14157" spans="1:5">
      <c r="A14157" s="816">
        <f t="shared" si="922"/>
        <v>36059</v>
      </c>
      <c r="B14157" s="815">
        <f t="shared" si="923"/>
        <v>264</v>
      </c>
      <c r="C14157" s="815">
        <f t="shared" si="924"/>
        <v>102</v>
      </c>
      <c r="D14157" s="815">
        <f t="shared" si="925"/>
        <v>93</v>
      </c>
      <c r="E14157" s="815">
        <v>1998</v>
      </c>
    </row>
    <row r="14158" spans="1:5">
      <c r="A14158" s="816">
        <f t="shared" si="922"/>
        <v>36060</v>
      </c>
      <c r="B14158" s="815">
        <f t="shared" si="923"/>
        <v>265</v>
      </c>
      <c r="C14158" s="815">
        <f t="shared" si="924"/>
        <v>101</v>
      </c>
      <c r="D14158" s="815">
        <f t="shared" si="925"/>
        <v>92</v>
      </c>
      <c r="E14158" s="815">
        <v>1998</v>
      </c>
    </row>
    <row r="14159" spans="1:5">
      <c r="A14159" s="816">
        <f t="shared" si="922"/>
        <v>36061</v>
      </c>
      <c r="B14159" s="815">
        <f t="shared" si="923"/>
        <v>266</v>
      </c>
      <c r="C14159" s="815">
        <f t="shared" si="924"/>
        <v>100</v>
      </c>
      <c r="D14159" s="815">
        <f t="shared" si="925"/>
        <v>91</v>
      </c>
      <c r="E14159" s="815">
        <v>1998</v>
      </c>
    </row>
    <row r="14160" spans="1:5">
      <c r="A14160" s="816">
        <f t="shared" si="922"/>
        <v>36062</v>
      </c>
      <c r="B14160" s="815">
        <f t="shared" si="923"/>
        <v>267</v>
      </c>
      <c r="C14160" s="815">
        <f t="shared" si="924"/>
        <v>99</v>
      </c>
      <c r="D14160" s="815">
        <f t="shared" si="925"/>
        <v>90</v>
      </c>
      <c r="E14160" s="815">
        <v>1998</v>
      </c>
    </row>
    <row r="14161" spans="1:5">
      <c r="A14161" s="816">
        <f t="shared" si="922"/>
        <v>36063</v>
      </c>
      <c r="B14161" s="815">
        <f t="shared" si="923"/>
        <v>268</v>
      </c>
      <c r="C14161" s="815">
        <f t="shared" si="924"/>
        <v>98</v>
      </c>
      <c r="D14161" s="815">
        <f t="shared" si="925"/>
        <v>89</v>
      </c>
      <c r="E14161" s="815">
        <v>1998</v>
      </c>
    </row>
    <row r="14162" spans="1:5">
      <c r="A14162" s="816">
        <f t="shared" si="922"/>
        <v>36064</v>
      </c>
      <c r="B14162" s="815">
        <f t="shared" si="923"/>
        <v>269</v>
      </c>
      <c r="C14162" s="815">
        <f t="shared" si="924"/>
        <v>97</v>
      </c>
      <c r="D14162" s="815">
        <f t="shared" si="925"/>
        <v>88</v>
      </c>
      <c r="E14162" s="815">
        <v>1998</v>
      </c>
    </row>
    <row r="14163" spans="1:5">
      <c r="A14163" s="816">
        <f t="shared" si="922"/>
        <v>36065</v>
      </c>
      <c r="B14163" s="815">
        <f t="shared" si="923"/>
        <v>270</v>
      </c>
      <c r="C14163" s="815">
        <f t="shared" si="924"/>
        <v>96</v>
      </c>
      <c r="D14163" s="815">
        <f t="shared" si="925"/>
        <v>87</v>
      </c>
      <c r="E14163" s="815">
        <v>1998</v>
      </c>
    </row>
    <row r="14164" spans="1:5">
      <c r="A14164" s="816">
        <f t="shared" si="922"/>
        <v>36066</v>
      </c>
      <c r="B14164" s="815">
        <f t="shared" si="923"/>
        <v>271</v>
      </c>
      <c r="C14164" s="815">
        <f t="shared" si="924"/>
        <v>95</v>
      </c>
      <c r="D14164" s="815">
        <f t="shared" si="925"/>
        <v>86</v>
      </c>
      <c r="E14164" s="815">
        <v>1998</v>
      </c>
    </row>
    <row r="14165" spans="1:5">
      <c r="A14165" s="816">
        <f t="shared" si="922"/>
        <v>36067</v>
      </c>
      <c r="B14165" s="815">
        <f t="shared" si="923"/>
        <v>272</v>
      </c>
      <c r="C14165" s="815">
        <f t="shared" si="924"/>
        <v>94</v>
      </c>
      <c r="D14165" s="815">
        <f t="shared" si="925"/>
        <v>85</v>
      </c>
      <c r="E14165" s="815">
        <v>1998</v>
      </c>
    </row>
    <row r="14166" spans="1:5">
      <c r="A14166" s="816">
        <f t="shared" si="922"/>
        <v>36068</v>
      </c>
      <c r="B14166" s="815">
        <f t="shared" si="923"/>
        <v>273</v>
      </c>
      <c r="C14166" s="815">
        <f t="shared" si="924"/>
        <v>93</v>
      </c>
      <c r="D14166" s="815">
        <f t="shared" si="925"/>
        <v>84</v>
      </c>
      <c r="E14166" s="815">
        <v>1998</v>
      </c>
    </row>
    <row r="14167" spans="1:5">
      <c r="A14167" s="816">
        <f t="shared" si="922"/>
        <v>36069</v>
      </c>
      <c r="B14167" s="815">
        <f t="shared" si="923"/>
        <v>274</v>
      </c>
      <c r="C14167" s="815">
        <f t="shared" si="924"/>
        <v>92</v>
      </c>
      <c r="D14167" s="815">
        <f t="shared" si="925"/>
        <v>83</v>
      </c>
      <c r="E14167" s="815">
        <v>1998</v>
      </c>
    </row>
    <row r="14168" spans="1:5">
      <c r="A14168" s="816">
        <f t="shared" si="922"/>
        <v>36070</v>
      </c>
      <c r="B14168" s="815">
        <f t="shared" si="923"/>
        <v>275</v>
      </c>
      <c r="C14168" s="815">
        <f t="shared" si="924"/>
        <v>91</v>
      </c>
      <c r="D14168" s="815">
        <f t="shared" si="925"/>
        <v>82</v>
      </c>
      <c r="E14168" s="815">
        <v>1998</v>
      </c>
    </row>
    <row r="14169" spans="1:5">
      <c r="A14169" s="816">
        <f t="shared" si="922"/>
        <v>36071</v>
      </c>
      <c r="B14169" s="815">
        <f t="shared" si="923"/>
        <v>276</v>
      </c>
      <c r="C14169" s="815">
        <f t="shared" si="924"/>
        <v>90</v>
      </c>
      <c r="D14169" s="815">
        <f t="shared" si="925"/>
        <v>81</v>
      </c>
      <c r="E14169" s="815">
        <v>1998</v>
      </c>
    </row>
    <row r="14170" spans="1:5">
      <c r="A14170" s="816">
        <f t="shared" si="922"/>
        <v>36072</v>
      </c>
      <c r="B14170" s="815">
        <f t="shared" si="923"/>
        <v>277</v>
      </c>
      <c r="C14170" s="815">
        <f t="shared" si="924"/>
        <v>89</v>
      </c>
      <c r="D14170" s="815">
        <f t="shared" si="925"/>
        <v>80</v>
      </c>
      <c r="E14170" s="815">
        <v>1998</v>
      </c>
    </row>
    <row r="14171" spans="1:5">
      <c r="A14171" s="816">
        <f t="shared" si="922"/>
        <v>36073</v>
      </c>
      <c r="B14171" s="815">
        <f t="shared" si="923"/>
        <v>278</v>
      </c>
      <c r="C14171" s="815">
        <f t="shared" si="924"/>
        <v>88</v>
      </c>
      <c r="D14171" s="815">
        <f t="shared" si="925"/>
        <v>79</v>
      </c>
      <c r="E14171" s="815">
        <v>1998</v>
      </c>
    </row>
    <row r="14172" spans="1:5">
      <c r="A14172" s="816">
        <f t="shared" si="922"/>
        <v>36074</v>
      </c>
      <c r="B14172" s="815">
        <f t="shared" si="923"/>
        <v>279</v>
      </c>
      <c r="C14172" s="815">
        <f t="shared" si="924"/>
        <v>87</v>
      </c>
      <c r="D14172" s="815">
        <f t="shared" si="925"/>
        <v>78</v>
      </c>
      <c r="E14172" s="815">
        <v>1998</v>
      </c>
    </row>
    <row r="14173" spans="1:5">
      <c r="A14173" s="816">
        <f t="shared" si="922"/>
        <v>36075</v>
      </c>
      <c r="B14173" s="815">
        <f t="shared" si="923"/>
        <v>280</v>
      </c>
      <c r="C14173" s="815">
        <f t="shared" si="924"/>
        <v>86</v>
      </c>
      <c r="D14173" s="815">
        <f t="shared" si="925"/>
        <v>77</v>
      </c>
      <c r="E14173" s="815">
        <v>1998</v>
      </c>
    </row>
    <row r="14174" spans="1:5">
      <c r="A14174" s="816">
        <f t="shared" si="922"/>
        <v>36076</v>
      </c>
      <c r="B14174" s="815">
        <f t="shared" si="923"/>
        <v>281</v>
      </c>
      <c r="C14174" s="815">
        <f t="shared" si="924"/>
        <v>85</v>
      </c>
      <c r="D14174" s="815">
        <f t="shared" si="925"/>
        <v>76</v>
      </c>
      <c r="E14174" s="815">
        <v>1998</v>
      </c>
    </row>
    <row r="14175" spans="1:5">
      <c r="A14175" s="816">
        <f t="shared" si="922"/>
        <v>36077</v>
      </c>
      <c r="B14175" s="815">
        <f t="shared" si="923"/>
        <v>282</v>
      </c>
      <c r="C14175" s="815">
        <f t="shared" si="924"/>
        <v>84</v>
      </c>
      <c r="D14175" s="815">
        <f t="shared" si="925"/>
        <v>75</v>
      </c>
      <c r="E14175" s="815">
        <v>1998</v>
      </c>
    </row>
    <row r="14176" spans="1:5">
      <c r="A14176" s="816">
        <f t="shared" si="922"/>
        <v>36078</v>
      </c>
      <c r="B14176" s="815">
        <f t="shared" si="923"/>
        <v>283</v>
      </c>
      <c r="C14176" s="815">
        <f t="shared" si="924"/>
        <v>83</v>
      </c>
      <c r="D14176" s="815">
        <f t="shared" si="925"/>
        <v>74</v>
      </c>
      <c r="E14176" s="815">
        <v>1998</v>
      </c>
    </row>
    <row r="14177" spans="1:5">
      <c r="A14177" s="816">
        <f t="shared" si="922"/>
        <v>36079</v>
      </c>
      <c r="B14177" s="815">
        <f t="shared" si="923"/>
        <v>284</v>
      </c>
      <c r="C14177" s="815">
        <f t="shared" si="924"/>
        <v>82</v>
      </c>
      <c r="D14177" s="815">
        <f t="shared" si="925"/>
        <v>73</v>
      </c>
      <c r="E14177" s="815">
        <v>1998</v>
      </c>
    </row>
    <row r="14178" spans="1:5">
      <c r="A14178" s="816">
        <f t="shared" si="922"/>
        <v>36080</v>
      </c>
      <c r="B14178" s="815">
        <f t="shared" si="923"/>
        <v>285</v>
      </c>
      <c r="C14178" s="815">
        <f t="shared" si="924"/>
        <v>81</v>
      </c>
      <c r="D14178" s="815">
        <f t="shared" si="925"/>
        <v>72</v>
      </c>
      <c r="E14178" s="815">
        <v>1998</v>
      </c>
    </row>
    <row r="14179" spans="1:5">
      <c r="A14179" s="816">
        <f t="shared" si="922"/>
        <v>36081</v>
      </c>
      <c r="B14179" s="815">
        <f t="shared" si="923"/>
        <v>286</v>
      </c>
      <c r="C14179" s="815">
        <f t="shared" si="924"/>
        <v>80</v>
      </c>
      <c r="D14179" s="815">
        <f t="shared" si="925"/>
        <v>71</v>
      </c>
      <c r="E14179" s="815">
        <v>1998</v>
      </c>
    </row>
    <row r="14180" spans="1:5">
      <c r="A14180" s="816">
        <f t="shared" si="922"/>
        <v>36082</v>
      </c>
      <c r="B14180" s="815">
        <f t="shared" si="923"/>
        <v>287</v>
      </c>
      <c r="C14180" s="815">
        <f t="shared" si="924"/>
        <v>79</v>
      </c>
      <c r="D14180" s="815">
        <f t="shared" si="925"/>
        <v>70</v>
      </c>
      <c r="E14180" s="815">
        <v>1998</v>
      </c>
    </row>
    <row r="14181" spans="1:5">
      <c r="A14181" s="816">
        <f t="shared" si="922"/>
        <v>36083</v>
      </c>
      <c r="B14181" s="815">
        <f t="shared" si="923"/>
        <v>288</v>
      </c>
      <c r="C14181" s="815">
        <f t="shared" si="924"/>
        <v>78</v>
      </c>
      <c r="D14181" s="815">
        <f t="shared" si="925"/>
        <v>69</v>
      </c>
      <c r="E14181" s="815">
        <v>1998</v>
      </c>
    </row>
    <row r="14182" spans="1:5">
      <c r="A14182" s="816">
        <f t="shared" si="922"/>
        <v>36084</v>
      </c>
      <c r="B14182" s="815">
        <f t="shared" si="923"/>
        <v>289</v>
      </c>
      <c r="C14182" s="815">
        <f t="shared" si="924"/>
        <v>77</v>
      </c>
      <c r="D14182" s="815">
        <f t="shared" si="925"/>
        <v>68</v>
      </c>
      <c r="E14182" s="815">
        <v>1998</v>
      </c>
    </row>
    <row r="14183" spans="1:5">
      <c r="A14183" s="816">
        <f t="shared" si="922"/>
        <v>36085</v>
      </c>
      <c r="B14183" s="815">
        <f t="shared" si="923"/>
        <v>290</v>
      </c>
      <c r="C14183" s="815">
        <f t="shared" si="924"/>
        <v>76</v>
      </c>
      <c r="D14183" s="815">
        <f t="shared" si="925"/>
        <v>67</v>
      </c>
      <c r="E14183" s="815">
        <v>1998</v>
      </c>
    </row>
    <row r="14184" spans="1:5">
      <c r="A14184" s="816">
        <f t="shared" si="922"/>
        <v>36086</v>
      </c>
      <c r="B14184" s="815">
        <f t="shared" si="923"/>
        <v>291</v>
      </c>
      <c r="C14184" s="815">
        <f t="shared" si="924"/>
        <v>75</v>
      </c>
      <c r="D14184" s="815">
        <f t="shared" si="925"/>
        <v>66</v>
      </c>
      <c r="E14184" s="815">
        <v>1998</v>
      </c>
    </row>
    <row r="14185" spans="1:5">
      <c r="A14185" s="816">
        <f t="shared" si="922"/>
        <v>36087</v>
      </c>
      <c r="B14185" s="815">
        <f t="shared" si="923"/>
        <v>292</v>
      </c>
      <c r="C14185" s="815">
        <f t="shared" si="924"/>
        <v>74</v>
      </c>
      <c r="D14185" s="815">
        <f t="shared" si="925"/>
        <v>65</v>
      </c>
      <c r="E14185" s="815">
        <v>1998</v>
      </c>
    </row>
    <row r="14186" spans="1:5">
      <c r="A14186" s="816">
        <f t="shared" si="922"/>
        <v>36088</v>
      </c>
      <c r="B14186" s="815">
        <f t="shared" si="923"/>
        <v>293</v>
      </c>
      <c r="C14186" s="815">
        <f t="shared" si="924"/>
        <v>73</v>
      </c>
      <c r="D14186" s="815">
        <f t="shared" si="925"/>
        <v>64</v>
      </c>
      <c r="E14186" s="815">
        <v>1998</v>
      </c>
    </row>
    <row r="14187" spans="1:5">
      <c r="A14187" s="816">
        <f t="shared" si="922"/>
        <v>36089</v>
      </c>
      <c r="B14187" s="815">
        <f t="shared" si="923"/>
        <v>294</v>
      </c>
      <c r="C14187" s="815">
        <f t="shared" si="924"/>
        <v>72</v>
      </c>
      <c r="D14187" s="815">
        <f t="shared" si="925"/>
        <v>63</v>
      </c>
      <c r="E14187" s="815">
        <v>1998</v>
      </c>
    </row>
    <row r="14188" spans="1:5">
      <c r="A14188" s="816">
        <f t="shared" si="922"/>
        <v>36090</v>
      </c>
      <c r="B14188" s="815">
        <f t="shared" si="923"/>
        <v>295</v>
      </c>
      <c r="C14188" s="815">
        <f t="shared" si="924"/>
        <v>71</v>
      </c>
      <c r="D14188" s="815">
        <f t="shared" si="925"/>
        <v>62</v>
      </c>
      <c r="E14188" s="815">
        <v>1998</v>
      </c>
    </row>
    <row r="14189" spans="1:5">
      <c r="A14189" s="816">
        <f t="shared" si="922"/>
        <v>36091</v>
      </c>
      <c r="B14189" s="815">
        <f t="shared" si="923"/>
        <v>296</v>
      </c>
      <c r="C14189" s="815">
        <f t="shared" si="924"/>
        <v>70</v>
      </c>
      <c r="D14189" s="815">
        <f t="shared" si="925"/>
        <v>61</v>
      </c>
      <c r="E14189" s="815">
        <v>1998</v>
      </c>
    </row>
    <row r="14190" spans="1:5">
      <c r="A14190" s="816">
        <f t="shared" si="922"/>
        <v>36092</v>
      </c>
      <c r="B14190" s="815">
        <f t="shared" si="923"/>
        <v>297</v>
      </c>
      <c r="C14190" s="815">
        <f t="shared" si="924"/>
        <v>69</v>
      </c>
      <c r="D14190" s="815">
        <f t="shared" si="925"/>
        <v>60</v>
      </c>
      <c r="E14190" s="815">
        <v>1998</v>
      </c>
    </row>
    <row r="14191" spans="1:5">
      <c r="A14191" s="816">
        <f t="shared" si="922"/>
        <v>36093</v>
      </c>
      <c r="B14191" s="815">
        <f t="shared" si="923"/>
        <v>298</v>
      </c>
      <c r="C14191" s="815">
        <f t="shared" si="924"/>
        <v>68</v>
      </c>
      <c r="D14191" s="815">
        <f t="shared" si="925"/>
        <v>59</v>
      </c>
      <c r="E14191" s="815">
        <v>1998</v>
      </c>
    </row>
    <row r="14192" spans="1:5">
      <c r="A14192" s="816">
        <f t="shared" si="922"/>
        <v>36094</v>
      </c>
      <c r="B14192" s="815">
        <f t="shared" si="923"/>
        <v>299</v>
      </c>
      <c r="C14192" s="815">
        <f t="shared" si="924"/>
        <v>67</v>
      </c>
      <c r="D14192" s="815">
        <f t="shared" si="925"/>
        <v>58</v>
      </c>
      <c r="E14192" s="815">
        <v>1998</v>
      </c>
    </row>
    <row r="14193" spans="1:5">
      <c r="A14193" s="816">
        <f t="shared" si="922"/>
        <v>36095</v>
      </c>
      <c r="B14193" s="815">
        <f t="shared" si="923"/>
        <v>300</v>
      </c>
      <c r="C14193" s="815">
        <f t="shared" si="924"/>
        <v>66</v>
      </c>
      <c r="D14193" s="815">
        <f t="shared" si="925"/>
        <v>57</v>
      </c>
      <c r="E14193" s="815">
        <v>1998</v>
      </c>
    </row>
    <row r="14194" spans="1:5">
      <c r="A14194" s="816">
        <f t="shared" si="922"/>
        <v>36096</v>
      </c>
      <c r="B14194" s="815">
        <f t="shared" si="923"/>
        <v>301</v>
      </c>
      <c r="C14194" s="815">
        <f t="shared" si="924"/>
        <v>65</v>
      </c>
      <c r="D14194" s="815">
        <f t="shared" si="925"/>
        <v>56</v>
      </c>
      <c r="E14194" s="815">
        <v>1998</v>
      </c>
    </row>
    <row r="14195" spans="1:5">
      <c r="A14195" s="816">
        <f t="shared" ref="A14195:A14258" si="926">A14194+1</f>
        <v>36097</v>
      </c>
      <c r="B14195" s="815">
        <f t="shared" si="923"/>
        <v>302</v>
      </c>
      <c r="C14195" s="815">
        <f t="shared" si="924"/>
        <v>64</v>
      </c>
      <c r="D14195" s="815">
        <f t="shared" si="925"/>
        <v>55</v>
      </c>
      <c r="E14195" s="815">
        <v>1998</v>
      </c>
    </row>
    <row r="14196" spans="1:5">
      <c r="A14196" s="816">
        <f t="shared" si="926"/>
        <v>36098</v>
      </c>
      <c r="B14196" s="815">
        <f t="shared" si="923"/>
        <v>303</v>
      </c>
      <c r="C14196" s="815">
        <f t="shared" si="924"/>
        <v>63</v>
      </c>
      <c r="D14196" s="815">
        <f t="shared" si="925"/>
        <v>54</v>
      </c>
      <c r="E14196" s="815">
        <v>1998</v>
      </c>
    </row>
    <row r="14197" spans="1:5">
      <c r="A14197" s="816">
        <f t="shared" si="926"/>
        <v>36099</v>
      </c>
      <c r="B14197" s="815">
        <f t="shared" si="923"/>
        <v>304</v>
      </c>
      <c r="C14197" s="815">
        <f t="shared" si="924"/>
        <v>62</v>
      </c>
      <c r="D14197" s="815">
        <f t="shared" si="925"/>
        <v>53</v>
      </c>
      <c r="E14197" s="815">
        <v>1998</v>
      </c>
    </row>
    <row r="14198" spans="1:5">
      <c r="A14198" s="816">
        <f t="shared" si="926"/>
        <v>36100</v>
      </c>
      <c r="B14198" s="815">
        <f t="shared" si="923"/>
        <v>305</v>
      </c>
      <c r="C14198" s="815">
        <f t="shared" si="924"/>
        <v>61</v>
      </c>
      <c r="D14198" s="815">
        <f t="shared" si="925"/>
        <v>52</v>
      </c>
      <c r="E14198" s="815">
        <v>1998</v>
      </c>
    </row>
    <row r="14199" spans="1:5">
      <c r="A14199" s="816">
        <f t="shared" si="926"/>
        <v>36101</v>
      </c>
      <c r="B14199" s="815">
        <f t="shared" si="923"/>
        <v>306</v>
      </c>
      <c r="C14199" s="815">
        <f t="shared" si="924"/>
        <v>60</v>
      </c>
      <c r="D14199" s="815">
        <f t="shared" si="925"/>
        <v>51</v>
      </c>
      <c r="E14199" s="815">
        <v>1998</v>
      </c>
    </row>
    <row r="14200" spans="1:5">
      <c r="A14200" s="816">
        <f t="shared" si="926"/>
        <v>36102</v>
      </c>
      <c r="B14200" s="815">
        <f t="shared" si="923"/>
        <v>307</v>
      </c>
      <c r="C14200" s="815">
        <f t="shared" si="924"/>
        <v>59</v>
      </c>
      <c r="D14200" s="815">
        <f t="shared" si="925"/>
        <v>50</v>
      </c>
      <c r="E14200" s="815">
        <v>1998</v>
      </c>
    </row>
    <row r="14201" spans="1:5">
      <c r="A14201" s="816">
        <f t="shared" si="926"/>
        <v>36103</v>
      </c>
      <c r="B14201" s="815">
        <f t="shared" si="923"/>
        <v>308</v>
      </c>
      <c r="C14201" s="815">
        <f t="shared" si="924"/>
        <v>58</v>
      </c>
      <c r="D14201" s="815">
        <f t="shared" si="925"/>
        <v>49</v>
      </c>
      <c r="E14201" s="815">
        <v>1998</v>
      </c>
    </row>
    <row r="14202" spans="1:5">
      <c r="A14202" s="816">
        <f t="shared" si="926"/>
        <v>36104</v>
      </c>
      <c r="B14202" s="815">
        <f t="shared" si="923"/>
        <v>309</v>
      </c>
      <c r="C14202" s="815">
        <f t="shared" si="924"/>
        <v>57</v>
      </c>
      <c r="D14202" s="815">
        <f t="shared" si="925"/>
        <v>48</v>
      </c>
      <c r="E14202" s="815">
        <v>1998</v>
      </c>
    </row>
    <row r="14203" spans="1:5">
      <c r="A14203" s="816">
        <f t="shared" si="926"/>
        <v>36105</v>
      </c>
      <c r="B14203" s="815">
        <f t="shared" si="923"/>
        <v>310</v>
      </c>
      <c r="C14203" s="815">
        <f t="shared" si="924"/>
        <v>56</v>
      </c>
      <c r="D14203" s="815">
        <f t="shared" si="925"/>
        <v>47</v>
      </c>
      <c r="E14203" s="815">
        <v>1998</v>
      </c>
    </row>
    <row r="14204" spans="1:5">
      <c r="A14204" s="816">
        <f t="shared" si="926"/>
        <v>36106</v>
      </c>
      <c r="B14204" s="815">
        <f t="shared" si="923"/>
        <v>311</v>
      </c>
      <c r="C14204" s="815">
        <f t="shared" si="924"/>
        <v>55</v>
      </c>
      <c r="D14204" s="815">
        <f t="shared" si="925"/>
        <v>46</v>
      </c>
      <c r="E14204" s="815">
        <v>1998</v>
      </c>
    </row>
    <row r="14205" spans="1:5">
      <c r="A14205" s="816">
        <f t="shared" si="926"/>
        <v>36107</v>
      </c>
      <c r="B14205" s="815">
        <f t="shared" si="923"/>
        <v>312</v>
      </c>
      <c r="C14205" s="815">
        <f t="shared" si="924"/>
        <v>54</v>
      </c>
      <c r="D14205" s="815">
        <f t="shared" si="925"/>
        <v>45</v>
      </c>
      <c r="E14205" s="815">
        <v>1998</v>
      </c>
    </row>
    <row r="14206" spans="1:5">
      <c r="A14206" s="816">
        <f t="shared" si="926"/>
        <v>36108</v>
      </c>
      <c r="B14206" s="815">
        <f t="shared" ref="B14206:B14250" si="927">B14205+1</f>
        <v>313</v>
      </c>
      <c r="C14206" s="815">
        <f t="shared" ref="C14206:C14258" si="928">C14205-1</f>
        <v>53</v>
      </c>
      <c r="D14206" s="815">
        <f t="shared" ref="D14206:D14249" si="929">D14205-1</f>
        <v>44</v>
      </c>
      <c r="E14206" s="815">
        <v>1998</v>
      </c>
    </row>
    <row r="14207" spans="1:5">
      <c r="A14207" s="816">
        <f t="shared" si="926"/>
        <v>36109</v>
      </c>
      <c r="B14207" s="815">
        <f t="shared" si="927"/>
        <v>314</v>
      </c>
      <c r="C14207" s="815">
        <f t="shared" si="928"/>
        <v>52</v>
      </c>
      <c r="D14207" s="815">
        <f t="shared" si="929"/>
        <v>43</v>
      </c>
      <c r="E14207" s="815">
        <v>1998</v>
      </c>
    </row>
    <row r="14208" spans="1:5">
      <c r="A14208" s="816">
        <f t="shared" si="926"/>
        <v>36110</v>
      </c>
      <c r="B14208" s="815">
        <f t="shared" si="927"/>
        <v>315</v>
      </c>
      <c r="C14208" s="815">
        <f t="shared" si="928"/>
        <v>51</v>
      </c>
      <c r="D14208" s="815">
        <f t="shared" si="929"/>
        <v>42</v>
      </c>
      <c r="E14208" s="815">
        <v>1998</v>
      </c>
    </row>
    <row r="14209" spans="1:5">
      <c r="A14209" s="816">
        <f t="shared" si="926"/>
        <v>36111</v>
      </c>
      <c r="B14209" s="815">
        <f t="shared" si="927"/>
        <v>316</v>
      </c>
      <c r="C14209" s="815">
        <f t="shared" si="928"/>
        <v>50</v>
      </c>
      <c r="D14209" s="815">
        <f t="shared" si="929"/>
        <v>41</v>
      </c>
      <c r="E14209" s="815">
        <v>1998</v>
      </c>
    </row>
    <row r="14210" spans="1:5">
      <c r="A14210" s="816">
        <f t="shared" si="926"/>
        <v>36112</v>
      </c>
      <c r="B14210" s="815">
        <f t="shared" si="927"/>
        <v>317</v>
      </c>
      <c r="C14210" s="815">
        <f t="shared" si="928"/>
        <v>49</v>
      </c>
      <c r="D14210" s="815">
        <f t="shared" si="929"/>
        <v>40</v>
      </c>
      <c r="E14210" s="815">
        <v>1998</v>
      </c>
    </row>
    <row r="14211" spans="1:5">
      <c r="A14211" s="816">
        <f t="shared" si="926"/>
        <v>36113</v>
      </c>
      <c r="B14211" s="815">
        <f t="shared" si="927"/>
        <v>318</v>
      </c>
      <c r="C14211" s="815">
        <f t="shared" si="928"/>
        <v>48</v>
      </c>
      <c r="D14211" s="815">
        <f t="shared" si="929"/>
        <v>39</v>
      </c>
      <c r="E14211" s="815">
        <v>1998</v>
      </c>
    </row>
    <row r="14212" spans="1:5">
      <c r="A14212" s="816">
        <f t="shared" si="926"/>
        <v>36114</v>
      </c>
      <c r="B14212" s="815">
        <f t="shared" si="927"/>
        <v>319</v>
      </c>
      <c r="C14212" s="815">
        <f t="shared" si="928"/>
        <v>47</v>
      </c>
      <c r="D14212" s="815">
        <f t="shared" si="929"/>
        <v>38</v>
      </c>
      <c r="E14212" s="815">
        <v>1998</v>
      </c>
    </row>
    <row r="14213" spans="1:5">
      <c r="A14213" s="816">
        <f t="shared" si="926"/>
        <v>36115</v>
      </c>
      <c r="B14213" s="815">
        <f t="shared" si="927"/>
        <v>320</v>
      </c>
      <c r="C14213" s="815">
        <f t="shared" si="928"/>
        <v>46</v>
      </c>
      <c r="D14213" s="815">
        <f t="shared" si="929"/>
        <v>37</v>
      </c>
      <c r="E14213" s="815">
        <v>1998</v>
      </c>
    </row>
    <row r="14214" spans="1:5">
      <c r="A14214" s="816">
        <f t="shared" si="926"/>
        <v>36116</v>
      </c>
      <c r="B14214" s="815">
        <f t="shared" si="927"/>
        <v>321</v>
      </c>
      <c r="C14214" s="815">
        <f t="shared" si="928"/>
        <v>45</v>
      </c>
      <c r="D14214" s="815">
        <f t="shared" si="929"/>
        <v>36</v>
      </c>
      <c r="E14214" s="815">
        <v>1998</v>
      </c>
    </row>
    <row r="14215" spans="1:5">
      <c r="A14215" s="816">
        <f t="shared" si="926"/>
        <v>36117</v>
      </c>
      <c r="B14215" s="815">
        <f t="shared" si="927"/>
        <v>322</v>
      </c>
      <c r="C14215" s="815">
        <f t="shared" si="928"/>
        <v>44</v>
      </c>
      <c r="D14215" s="815">
        <f t="shared" si="929"/>
        <v>35</v>
      </c>
      <c r="E14215" s="815">
        <v>1998</v>
      </c>
    </row>
    <row r="14216" spans="1:5">
      <c r="A14216" s="816">
        <f t="shared" si="926"/>
        <v>36118</v>
      </c>
      <c r="B14216" s="815">
        <f t="shared" si="927"/>
        <v>323</v>
      </c>
      <c r="C14216" s="815">
        <f t="shared" si="928"/>
        <v>43</v>
      </c>
      <c r="D14216" s="815">
        <f t="shared" si="929"/>
        <v>34</v>
      </c>
      <c r="E14216" s="815">
        <v>1998</v>
      </c>
    </row>
    <row r="14217" spans="1:5">
      <c r="A14217" s="816">
        <f t="shared" si="926"/>
        <v>36119</v>
      </c>
      <c r="B14217" s="815">
        <f t="shared" si="927"/>
        <v>324</v>
      </c>
      <c r="C14217" s="815">
        <f t="shared" si="928"/>
        <v>42</v>
      </c>
      <c r="D14217" s="815">
        <f t="shared" si="929"/>
        <v>33</v>
      </c>
      <c r="E14217" s="815">
        <v>1998</v>
      </c>
    </row>
    <row r="14218" spans="1:5">
      <c r="A14218" s="816">
        <f t="shared" si="926"/>
        <v>36120</v>
      </c>
      <c r="B14218" s="815">
        <f t="shared" si="927"/>
        <v>325</v>
      </c>
      <c r="C14218" s="815">
        <f t="shared" si="928"/>
        <v>41</v>
      </c>
      <c r="D14218" s="815">
        <f t="shared" si="929"/>
        <v>32</v>
      </c>
      <c r="E14218" s="815">
        <v>1998</v>
      </c>
    </row>
    <row r="14219" spans="1:5">
      <c r="A14219" s="816">
        <f t="shared" si="926"/>
        <v>36121</v>
      </c>
      <c r="B14219" s="815">
        <f t="shared" si="927"/>
        <v>326</v>
      </c>
      <c r="C14219" s="815">
        <f t="shared" si="928"/>
        <v>40</v>
      </c>
      <c r="D14219" s="815">
        <f t="shared" si="929"/>
        <v>31</v>
      </c>
      <c r="E14219" s="815">
        <v>1998</v>
      </c>
    </row>
    <row r="14220" spans="1:5">
      <c r="A14220" s="816">
        <f t="shared" si="926"/>
        <v>36122</v>
      </c>
      <c r="B14220" s="815">
        <f t="shared" si="927"/>
        <v>327</v>
      </c>
      <c r="C14220" s="815">
        <f t="shared" si="928"/>
        <v>39</v>
      </c>
      <c r="D14220" s="815">
        <f t="shared" si="929"/>
        <v>30</v>
      </c>
      <c r="E14220" s="815">
        <v>1998</v>
      </c>
    </row>
    <row r="14221" spans="1:5">
      <c r="A14221" s="816">
        <f t="shared" si="926"/>
        <v>36123</v>
      </c>
      <c r="B14221" s="815">
        <f t="shared" si="927"/>
        <v>328</v>
      </c>
      <c r="C14221" s="815">
        <f t="shared" si="928"/>
        <v>38</v>
      </c>
      <c r="D14221" s="815">
        <f t="shared" si="929"/>
        <v>29</v>
      </c>
      <c r="E14221" s="815">
        <v>1998</v>
      </c>
    </row>
    <row r="14222" spans="1:5">
      <c r="A14222" s="816">
        <f t="shared" si="926"/>
        <v>36124</v>
      </c>
      <c r="B14222" s="815">
        <f t="shared" si="927"/>
        <v>329</v>
      </c>
      <c r="C14222" s="815">
        <f t="shared" si="928"/>
        <v>37</v>
      </c>
      <c r="D14222" s="815">
        <f t="shared" si="929"/>
        <v>28</v>
      </c>
      <c r="E14222" s="815">
        <v>1998</v>
      </c>
    </row>
    <row r="14223" spans="1:5">
      <c r="A14223" s="816">
        <f t="shared" si="926"/>
        <v>36125</v>
      </c>
      <c r="B14223" s="815">
        <f t="shared" si="927"/>
        <v>330</v>
      </c>
      <c r="C14223" s="815">
        <f t="shared" si="928"/>
        <v>36</v>
      </c>
      <c r="D14223" s="815">
        <f t="shared" si="929"/>
        <v>27</v>
      </c>
      <c r="E14223" s="815">
        <v>1998</v>
      </c>
    </row>
    <row r="14224" spans="1:5">
      <c r="A14224" s="816">
        <f t="shared" si="926"/>
        <v>36126</v>
      </c>
      <c r="B14224" s="815">
        <f t="shared" si="927"/>
        <v>331</v>
      </c>
      <c r="C14224" s="815">
        <f t="shared" si="928"/>
        <v>35</v>
      </c>
      <c r="D14224" s="815">
        <f t="shared" si="929"/>
        <v>26</v>
      </c>
      <c r="E14224" s="815">
        <v>1998</v>
      </c>
    </row>
    <row r="14225" spans="1:5">
      <c r="A14225" s="816">
        <f t="shared" si="926"/>
        <v>36127</v>
      </c>
      <c r="B14225" s="815">
        <f t="shared" si="927"/>
        <v>332</v>
      </c>
      <c r="C14225" s="815">
        <f t="shared" si="928"/>
        <v>34</v>
      </c>
      <c r="D14225" s="815">
        <f t="shared" si="929"/>
        <v>25</v>
      </c>
      <c r="E14225" s="815">
        <v>1998</v>
      </c>
    </row>
    <row r="14226" spans="1:5">
      <c r="A14226" s="816">
        <f t="shared" si="926"/>
        <v>36128</v>
      </c>
      <c r="B14226" s="815">
        <f t="shared" si="927"/>
        <v>333</v>
      </c>
      <c r="C14226" s="815">
        <f t="shared" si="928"/>
        <v>33</v>
      </c>
      <c r="D14226" s="815">
        <f t="shared" si="929"/>
        <v>24</v>
      </c>
      <c r="E14226" s="815">
        <v>1998</v>
      </c>
    </row>
    <row r="14227" spans="1:5">
      <c r="A14227" s="816">
        <f t="shared" si="926"/>
        <v>36129</v>
      </c>
      <c r="B14227" s="815">
        <f t="shared" si="927"/>
        <v>334</v>
      </c>
      <c r="C14227" s="815">
        <f t="shared" si="928"/>
        <v>32</v>
      </c>
      <c r="D14227" s="815">
        <f t="shared" si="929"/>
        <v>23</v>
      </c>
      <c r="E14227" s="815">
        <v>1998</v>
      </c>
    </row>
    <row r="14228" spans="1:5">
      <c r="A14228" s="816">
        <f t="shared" si="926"/>
        <v>36130</v>
      </c>
      <c r="B14228" s="815">
        <f t="shared" si="927"/>
        <v>335</v>
      </c>
      <c r="C14228" s="815">
        <f t="shared" si="928"/>
        <v>31</v>
      </c>
      <c r="D14228" s="815">
        <f t="shared" si="929"/>
        <v>22</v>
      </c>
      <c r="E14228" s="815">
        <v>1998</v>
      </c>
    </row>
    <row r="14229" spans="1:5">
      <c r="A14229" s="816">
        <f t="shared" si="926"/>
        <v>36131</v>
      </c>
      <c r="B14229" s="815">
        <f t="shared" si="927"/>
        <v>336</v>
      </c>
      <c r="C14229" s="815">
        <f t="shared" si="928"/>
        <v>30</v>
      </c>
      <c r="D14229" s="815">
        <f t="shared" si="929"/>
        <v>21</v>
      </c>
      <c r="E14229" s="815">
        <v>1998</v>
      </c>
    </row>
    <row r="14230" spans="1:5">
      <c r="A14230" s="816">
        <f t="shared" si="926"/>
        <v>36132</v>
      </c>
      <c r="B14230" s="815">
        <f t="shared" si="927"/>
        <v>337</v>
      </c>
      <c r="C14230" s="815">
        <f t="shared" si="928"/>
        <v>29</v>
      </c>
      <c r="D14230" s="815">
        <f t="shared" si="929"/>
        <v>20</v>
      </c>
      <c r="E14230" s="815">
        <v>1998</v>
      </c>
    </row>
    <row r="14231" spans="1:5">
      <c r="A14231" s="816">
        <f t="shared" si="926"/>
        <v>36133</v>
      </c>
      <c r="B14231" s="815">
        <f t="shared" si="927"/>
        <v>338</v>
      </c>
      <c r="C14231" s="815">
        <f t="shared" si="928"/>
        <v>28</v>
      </c>
      <c r="D14231" s="815">
        <f t="shared" si="929"/>
        <v>19</v>
      </c>
      <c r="E14231" s="815">
        <v>1998</v>
      </c>
    </row>
    <row r="14232" spans="1:5">
      <c r="A14232" s="816">
        <f t="shared" si="926"/>
        <v>36134</v>
      </c>
      <c r="B14232" s="815">
        <f t="shared" si="927"/>
        <v>339</v>
      </c>
      <c r="C14232" s="815">
        <f t="shared" si="928"/>
        <v>27</v>
      </c>
      <c r="D14232" s="815">
        <f t="shared" si="929"/>
        <v>18</v>
      </c>
      <c r="E14232" s="815">
        <v>1998</v>
      </c>
    </row>
    <row r="14233" spans="1:5">
      <c r="A14233" s="816">
        <f t="shared" si="926"/>
        <v>36135</v>
      </c>
      <c r="B14233" s="815">
        <f t="shared" si="927"/>
        <v>340</v>
      </c>
      <c r="C14233" s="815">
        <f t="shared" si="928"/>
        <v>26</v>
      </c>
      <c r="D14233" s="815">
        <f t="shared" si="929"/>
        <v>17</v>
      </c>
      <c r="E14233" s="815">
        <v>1998</v>
      </c>
    </row>
    <row r="14234" spans="1:5">
      <c r="A14234" s="816">
        <f t="shared" si="926"/>
        <v>36136</v>
      </c>
      <c r="B14234" s="815">
        <f t="shared" si="927"/>
        <v>341</v>
      </c>
      <c r="C14234" s="815">
        <f t="shared" si="928"/>
        <v>25</v>
      </c>
      <c r="D14234" s="815">
        <f t="shared" si="929"/>
        <v>16</v>
      </c>
      <c r="E14234" s="815">
        <v>1998</v>
      </c>
    </row>
    <row r="14235" spans="1:5">
      <c r="A14235" s="816">
        <f t="shared" si="926"/>
        <v>36137</v>
      </c>
      <c r="B14235" s="815">
        <f t="shared" si="927"/>
        <v>342</v>
      </c>
      <c r="C14235" s="815">
        <f t="shared" si="928"/>
        <v>24</v>
      </c>
      <c r="D14235" s="815">
        <f t="shared" si="929"/>
        <v>15</v>
      </c>
      <c r="E14235" s="815">
        <v>1998</v>
      </c>
    </row>
    <row r="14236" spans="1:5">
      <c r="A14236" s="816">
        <f t="shared" si="926"/>
        <v>36138</v>
      </c>
      <c r="B14236" s="815">
        <f t="shared" si="927"/>
        <v>343</v>
      </c>
      <c r="C14236" s="815">
        <f t="shared" si="928"/>
        <v>23</v>
      </c>
      <c r="D14236" s="815">
        <f t="shared" si="929"/>
        <v>14</v>
      </c>
      <c r="E14236" s="815">
        <v>1998</v>
      </c>
    </row>
    <row r="14237" spans="1:5">
      <c r="A14237" s="816">
        <f t="shared" si="926"/>
        <v>36139</v>
      </c>
      <c r="B14237" s="815">
        <f t="shared" si="927"/>
        <v>344</v>
      </c>
      <c r="C14237" s="815">
        <f t="shared" si="928"/>
        <v>22</v>
      </c>
      <c r="D14237" s="815">
        <f t="shared" si="929"/>
        <v>13</v>
      </c>
      <c r="E14237" s="815">
        <v>1998</v>
      </c>
    </row>
    <row r="14238" spans="1:5">
      <c r="A14238" s="816">
        <f t="shared" si="926"/>
        <v>36140</v>
      </c>
      <c r="B14238" s="815">
        <f t="shared" si="927"/>
        <v>345</v>
      </c>
      <c r="C14238" s="815">
        <f t="shared" si="928"/>
        <v>21</v>
      </c>
      <c r="D14238" s="815">
        <f t="shared" si="929"/>
        <v>12</v>
      </c>
      <c r="E14238" s="815">
        <v>1998</v>
      </c>
    </row>
    <row r="14239" spans="1:5">
      <c r="A14239" s="816">
        <f t="shared" si="926"/>
        <v>36141</v>
      </c>
      <c r="B14239" s="815">
        <f t="shared" si="927"/>
        <v>346</v>
      </c>
      <c r="C14239" s="815">
        <f t="shared" si="928"/>
        <v>20</v>
      </c>
      <c r="D14239" s="815">
        <f t="shared" si="929"/>
        <v>11</v>
      </c>
      <c r="E14239" s="815">
        <v>1998</v>
      </c>
    </row>
    <row r="14240" spans="1:5">
      <c r="A14240" s="816">
        <f t="shared" si="926"/>
        <v>36142</v>
      </c>
      <c r="B14240" s="815">
        <f t="shared" si="927"/>
        <v>347</v>
      </c>
      <c r="C14240" s="815">
        <f t="shared" si="928"/>
        <v>19</v>
      </c>
      <c r="D14240" s="815">
        <f t="shared" si="929"/>
        <v>10</v>
      </c>
      <c r="E14240" s="815">
        <v>1998</v>
      </c>
    </row>
    <row r="14241" spans="1:5">
      <c r="A14241" s="816">
        <f t="shared" si="926"/>
        <v>36143</v>
      </c>
      <c r="B14241" s="815">
        <f t="shared" si="927"/>
        <v>348</v>
      </c>
      <c r="C14241" s="815">
        <f t="shared" si="928"/>
        <v>18</v>
      </c>
      <c r="D14241" s="815">
        <f t="shared" si="929"/>
        <v>9</v>
      </c>
      <c r="E14241" s="815">
        <v>1998</v>
      </c>
    </row>
    <row r="14242" spans="1:5">
      <c r="A14242" s="816">
        <f t="shared" si="926"/>
        <v>36144</v>
      </c>
      <c r="B14242" s="815">
        <f t="shared" si="927"/>
        <v>349</v>
      </c>
      <c r="C14242" s="815">
        <f t="shared" si="928"/>
        <v>17</v>
      </c>
      <c r="D14242" s="815">
        <f t="shared" si="929"/>
        <v>8</v>
      </c>
      <c r="E14242" s="815">
        <v>1998</v>
      </c>
    </row>
    <row r="14243" spans="1:5">
      <c r="A14243" s="816">
        <f t="shared" si="926"/>
        <v>36145</v>
      </c>
      <c r="B14243" s="815">
        <f t="shared" si="927"/>
        <v>350</v>
      </c>
      <c r="C14243" s="815">
        <f t="shared" si="928"/>
        <v>16</v>
      </c>
      <c r="D14243" s="815">
        <f t="shared" si="929"/>
        <v>7</v>
      </c>
      <c r="E14243" s="815">
        <v>1998</v>
      </c>
    </row>
    <row r="14244" spans="1:5">
      <c r="A14244" s="816">
        <f t="shared" si="926"/>
        <v>36146</v>
      </c>
      <c r="B14244" s="815">
        <f t="shared" si="927"/>
        <v>351</v>
      </c>
      <c r="C14244" s="815">
        <f t="shared" si="928"/>
        <v>15</v>
      </c>
      <c r="D14244" s="815">
        <f t="shared" si="929"/>
        <v>6</v>
      </c>
      <c r="E14244" s="815">
        <v>1998</v>
      </c>
    </row>
    <row r="14245" spans="1:5">
      <c r="A14245" s="816">
        <f t="shared" si="926"/>
        <v>36147</v>
      </c>
      <c r="B14245" s="815">
        <f t="shared" si="927"/>
        <v>352</v>
      </c>
      <c r="C14245" s="815">
        <f t="shared" si="928"/>
        <v>14</v>
      </c>
      <c r="D14245" s="815">
        <f t="shared" si="929"/>
        <v>5</v>
      </c>
      <c r="E14245" s="815">
        <v>1998</v>
      </c>
    </row>
    <row r="14246" spans="1:5">
      <c r="A14246" s="816">
        <f t="shared" si="926"/>
        <v>36148</v>
      </c>
      <c r="B14246" s="815">
        <f t="shared" si="927"/>
        <v>353</v>
      </c>
      <c r="C14246" s="815">
        <f t="shared" si="928"/>
        <v>13</v>
      </c>
      <c r="D14246" s="815">
        <f t="shared" si="929"/>
        <v>4</v>
      </c>
      <c r="E14246" s="815">
        <v>1998</v>
      </c>
    </row>
    <row r="14247" spans="1:5">
      <c r="A14247" s="816">
        <f t="shared" si="926"/>
        <v>36149</v>
      </c>
      <c r="B14247" s="815">
        <f t="shared" si="927"/>
        <v>354</v>
      </c>
      <c r="C14247" s="815">
        <f t="shared" si="928"/>
        <v>12</v>
      </c>
      <c r="D14247" s="815">
        <f t="shared" si="929"/>
        <v>3</v>
      </c>
      <c r="E14247" s="815">
        <v>1998</v>
      </c>
    </row>
    <row r="14248" spans="1:5">
      <c r="A14248" s="816">
        <f t="shared" si="926"/>
        <v>36150</v>
      </c>
      <c r="B14248" s="815">
        <f t="shared" si="927"/>
        <v>355</v>
      </c>
      <c r="C14248" s="815">
        <f t="shared" si="928"/>
        <v>11</v>
      </c>
      <c r="D14248" s="815">
        <f t="shared" si="929"/>
        <v>2</v>
      </c>
      <c r="E14248" s="815">
        <v>1998</v>
      </c>
    </row>
    <row r="14249" spans="1:5">
      <c r="A14249" s="816">
        <f t="shared" si="926"/>
        <v>36151</v>
      </c>
      <c r="B14249" s="815">
        <f t="shared" si="927"/>
        <v>356</v>
      </c>
      <c r="C14249" s="815">
        <f t="shared" si="928"/>
        <v>10</v>
      </c>
      <c r="D14249" s="815">
        <f t="shared" si="929"/>
        <v>1</v>
      </c>
      <c r="E14249" s="815">
        <v>1998</v>
      </c>
    </row>
    <row r="14250" spans="1:5">
      <c r="A14250" s="816">
        <f t="shared" si="926"/>
        <v>36152</v>
      </c>
      <c r="B14250" s="815">
        <f t="shared" si="927"/>
        <v>357</v>
      </c>
      <c r="C14250" s="815">
        <f t="shared" si="928"/>
        <v>9</v>
      </c>
      <c r="D14250" s="815">
        <v>365</v>
      </c>
      <c r="E14250" s="815">
        <v>1998</v>
      </c>
    </row>
    <row r="14251" spans="1:5">
      <c r="A14251" s="816">
        <f t="shared" si="926"/>
        <v>36153</v>
      </c>
      <c r="B14251" s="815">
        <f t="shared" ref="B14251:B14314" si="930">B14250+1</f>
        <v>358</v>
      </c>
      <c r="C14251" s="815">
        <f t="shared" si="928"/>
        <v>8</v>
      </c>
      <c r="D14251" s="815">
        <f t="shared" ref="D14251:D14314" si="931">D14250-1</f>
        <v>364</v>
      </c>
      <c r="E14251" s="815">
        <v>1998</v>
      </c>
    </row>
    <row r="14252" spans="1:5">
      <c r="A14252" s="816">
        <f t="shared" si="926"/>
        <v>36154</v>
      </c>
      <c r="B14252" s="815">
        <f t="shared" si="930"/>
        <v>359</v>
      </c>
      <c r="C14252" s="815">
        <f t="shared" si="928"/>
        <v>7</v>
      </c>
      <c r="D14252" s="815">
        <f t="shared" si="931"/>
        <v>363</v>
      </c>
      <c r="E14252" s="815">
        <v>1998</v>
      </c>
    </row>
    <row r="14253" spans="1:5">
      <c r="A14253" s="816">
        <f t="shared" si="926"/>
        <v>36155</v>
      </c>
      <c r="B14253" s="815">
        <f t="shared" si="930"/>
        <v>360</v>
      </c>
      <c r="C14253" s="815">
        <f t="shared" si="928"/>
        <v>6</v>
      </c>
      <c r="D14253" s="815">
        <f t="shared" si="931"/>
        <v>362</v>
      </c>
      <c r="E14253" s="815">
        <v>1998</v>
      </c>
    </row>
    <row r="14254" spans="1:5">
      <c r="A14254" s="816">
        <f t="shared" si="926"/>
        <v>36156</v>
      </c>
      <c r="B14254" s="815">
        <f t="shared" si="930"/>
        <v>361</v>
      </c>
      <c r="C14254" s="815">
        <f t="shared" si="928"/>
        <v>5</v>
      </c>
      <c r="D14254" s="815">
        <f t="shared" si="931"/>
        <v>361</v>
      </c>
      <c r="E14254" s="815">
        <v>1998</v>
      </c>
    </row>
    <row r="14255" spans="1:5">
      <c r="A14255" s="816">
        <f t="shared" si="926"/>
        <v>36157</v>
      </c>
      <c r="B14255" s="815">
        <f t="shared" si="930"/>
        <v>362</v>
      </c>
      <c r="C14255" s="815">
        <f t="shared" si="928"/>
        <v>4</v>
      </c>
      <c r="D14255" s="815">
        <f t="shared" si="931"/>
        <v>360</v>
      </c>
      <c r="E14255" s="815">
        <v>1998</v>
      </c>
    </row>
    <row r="14256" spans="1:5">
      <c r="A14256" s="816">
        <f t="shared" si="926"/>
        <v>36158</v>
      </c>
      <c r="B14256" s="815">
        <f t="shared" si="930"/>
        <v>363</v>
      </c>
      <c r="C14256" s="815">
        <f t="shared" si="928"/>
        <v>3</v>
      </c>
      <c r="D14256" s="815">
        <f t="shared" si="931"/>
        <v>359</v>
      </c>
      <c r="E14256" s="815">
        <v>1998</v>
      </c>
    </row>
    <row r="14257" spans="1:5">
      <c r="A14257" s="816">
        <f t="shared" si="926"/>
        <v>36159</v>
      </c>
      <c r="B14257" s="815">
        <f t="shared" si="930"/>
        <v>364</v>
      </c>
      <c r="C14257" s="815">
        <f t="shared" si="928"/>
        <v>2</v>
      </c>
      <c r="D14257" s="815">
        <f t="shared" si="931"/>
        <v>358</v>
      </c>
      <c r="E14257" s="815">
        <v>1998</v>
      </c>
    </row>
    <row r="14258" spans="1:5">
      <c r="A14258" s="816">
        <f t="shared" si="926"/>
        <v>36160</v>
      </c>
      <c r="B14258" s="815">
        <f t="shared" si="930"/>
        <v>365</v>
      </c>
      <c r="C14258" s="815">
        <f t="shared" si="928"/>
        <v>1</v>
      </c>
      <c r="D14258" s="815">
        <f t="shared" si="931"/>
        <v>357</v>
      </c>
      <c r="E14258" s="815">
        <v>1998</v>
      </c>
    </row>
    <row r="14259" spans="1:5">
      <c r="A14259" s="816">
        <f t="shared" ref="A14259:A14322" si="932">A14258+1</f>
        <v>36161</v>
      </c>
      <c r="B14259" s="815">
        <v>1</v>
      </c>
      <c r="C14259" s="815">
        <v>365</v>
      </c>
      <c r="D14259" s="815">
        <f t="shared" si="931"/>
        <v>356</v>
      </c>
      <c r="E14259" s="815">
        <v>1999</v>
      </c>
    </row>
    <row r="14260" spans="1:5">
      <c r="A14260" s="816">
        <f t="shared" si="932"/>
        <v>36162</v>
      </c>
      <c r="B14260" s="815">
        <f t="shared" si="930"/>
        <v>2</v>
      </c>
      <c r="C14260" s="815">
        <f t="shared" ref="C14260:C14314" si="933">C14259-1</f>
        <v>364</v>
      </c>
      <c r="D14260" s="815">
        <f t="shared" si="931"/>
        <v>355</v>
      </c>
      <c r="E14260" s="815">
        <v>1999</v>
      </c>
    </row>
    <row r="14261" spans="1:5">
      <c r="A14261" s="816">
        <f t="shared" si="932"/>
        <v>36163</v>
      </c>
      <c r="B14261" s="815">
        <f t="shared" si="930"/>
        <v>3</v>
      </c>
      <c r="C14261" s="815">
        <f t="shared" si="933"/>
        <v>363</v>
      </c>
      <c r="D14261" s="815">
        <f t="shared" si="931"/>
        <v>354</v>
      </c>
      <c r="E14261" s="815">
        <v>1999</v>
      </c>
    </row>
    <row r="14262" spans="1:5">
      <c r="A14262" s="816">
        <f t="shared" si="932"/>
        <v>36164</v>
      </c>
      <c r="B14262" s="815">
        <f t="shared" si="930"/>
        <v>4</v>
      </c>
      <c r="C14262" s="815">
        <f t="shared" si="933"/>
        <v>362</v>
      </c>
      <c r="D14262" s="815">
        <f t="shared" si="931"/>
        <v>353</v>
      </c>
      <c r="E14262" s="815">
        <v>1999</v>
      </c>
    </row>
    <row r="14263" spans="1:5">
      <c r="A14263" s="816">
        <f t="shared" si="932"/>
        <v>36165</v>
      </c>
      <c r="B14263" s="815">
        <f t="shared" si="930"/>
        <v>5</v>
      </c>
      <c r="C14263" s="815">
        <f t="shared" si="933"/>
        <v>361</v>
      </c>
      <c r="D14263" s="815">
        <f t="shared" si="931"/>
        <v>352</v>
      </c>
      <c r="E14263" s="815">
        <v>1999</v>
      </c>
    </row>
    <row r="14264" spans="1:5">
      <c r="A14264" s="816">
        <f t="shared" si="932"/>
        <v>36166</v>
      </c>
      <c r="B14264" s="815">
        <f t="shared" si="930"/>
        <v>6</v>
      </c>
      <c r="C14264" s="815">
        <f t="shared" si="933"/>
        <v>360</v>
      </c>
      <c r="D14264" s="815">
        <f t="shared" si="931"/>
        <v>351</v>
      </c>
      <c r="E14264" s="815">
        <v>1999</v>
      </c>
    </row>
    <row r="14265" spans="1:5">
      <c r="A14265" s="816">
        <f t="shared" si="932"/>
        <v>36167</v>
      </c>
      <c r="B14265" s="815">
        <f t="shared" si="930"/>
        <v>7</v>
      </c>
      <c r="C14265" s="815">
        <f t="shared" si="933"/>
        <v>359</v>
      </c>
      <c r="D14265" s="815">
        <f t="shared" si="931"/>
        <v>350</v>
      </c>
      <c r="E14265" s="815">
        <v>1999</v>
      </c>
    </row>
    <row r="14266" spans="1:5">
      <c r="A14266" s="816">
        <f t="shared" si="932"/>
        <v>36168</v>
      </c>
      <c r="B14266" s="815">
        <f t="shared" si="930"/>
        <v>8</v>
      </c>
      <c r="C14266" s="815">
        <f t="shared" si="933"/>
        <v>358</v>
      </c>
      <c r="D14266" s="815">
        <f t="shared" si="931"/>
        <v>349</v>
      </c>
      <c r="E14266" s="815">
        <v>1999</v>
      </c>
    </row>
    <row r="14267" spans="1:5">
      <c r="A14267" s="816">
        <f t="shared" si="932"/>
        <v>36169</v>
      </c>
      <c r="B14267" s="815">
        <f t="shared" si="930"/>
        <v>9</v>
      </c>
      <c r="C14267" s="815">
        <f t="shared" si="933"/>
        <v>357</v>
      </c>
      <c r="D14267" s="815">
        <f t="shared" si="931"/>
        <v>348</v>
      </c>
      <c r="E14267" s="815">
        <v>1999</v>
      </c>
    </row>
    <row r="14268" spans="1:5">
      <c r="A14268" s="816">
        <f t="shared" si="932"/>
        <v>36170</v>
      </c>
      <c r="B14268" s="815">
        <f t="shared" si="930"/>
        <v>10</v>
      </c>
      <c r="C14268" s="815">
        <f t="shared" si="933"/>
        <v>356</v>
      </c>
      <c r="D14268" s="815">
        <f t="shared" si="931"/>
        <v>347</v>
      </c>
      <c r="E14268" s="815">
        <v>1999</v>
      </c>
    </row>
    <row r="14269" spans="1:5">
      <c r="A14269" s="816">
        <f t="shared" si="932"/>
        <v>36171</v>
      </c>
      <c r="B14269" s="815">
        <f t="shared" si="930"/>
        <v>11</v>
      </c>
      <c r="C14269" s="815">
        <f t="shared" si="933"/>
        <v>355</v>
      </c>
      <c r="D14269" s="815">
        <f t="shared" si="931"/>
        <v>346</v>
      </c>
      <c r="E14269" s="815">
        <v>1999</v>
      </c>
    </row>
    <row r="14270" spans="1:5">
      <c r="A14270" s="816">
        <f t="shared" si="932"/>
        <v>36172</v>
      </c>
      <c r="B14270" s="815">
        <f t="shared" si="930"/>
        <v>12</v>
      </c>
      <c r="C14270" s="815">
        <f t="shared" si="933"/>
        <v>354</v>
      </c>
      <c r="D14270" s="815">
        <f t="shared" si="931"/>
        <v>345</v>
      </c>
      <c r="E14270" s="815">
        <v>1999</v>
      </c>
    </row>
    <row r="14271" spans="1:5">
      <c r="A14271" s="816">
        <f t="shared" si="932"/>
        <v>36173</v>
      </c>
      <c r="B14271" s="815">
        <f t="shared" si="930"/>
        <v>13</v>
      </c>
      <c r="C14271" s="815">
        <f t="shared" si="933"/>
        <v>353</v>
      </c>
      <c r="D14271" s="815">
        <f t="shared" si="931"/>
        <v>344</v>
      </c>
      <c r="E14271" s="815">
        <v>1999</v>
      </c>
    </row>
    <row r="14272" spans="1:5">
      <c r="A14272" s="816">
        <f t="shared" si="932"/>
        <v>36174</v>
      </c>
      <c r="B14272" s="815">
        <f t="shared" si="930"/>
        <v>14</v>
      </c>
      <c r="C14272" s="815">
        <f t="shared" si="933"/>
        <v>352</v>
      </c>
      <c r="D14272" s="815">
        <f t="shared" si="931"/>
        <v>343</v>
      </c>
      <c r="E14272" s="815">
        <v>1999</v>
      </c>
    </row>
    <row r="14273" spans="1:5">
      <c r="A14273" s="816">
        <f t="shared" si="932"/>
        <v>36175</v>
      </c>
      <c r="B14273" s="815">
        <f t="shared" si="930"/>
        <v>15</v>
      </c>
      <c r="C14273" s="815">
        <f t="shared" si="933"/>
        <v>351</v>
      </c>
      <c r="D14273" s="815">
        <f t="shared" si="931"/>
        <v>342</v>
      </c>
      <c r="E14273" s="815">
        <v>1999</v>
      </c>
    </row>
    <row r="14274" spans="1:5">
      <c r="A14274" s="816">
        <f t="shared" si="932"/>
        <v>36176</v>
      </c>
      <c r="B14274" s="815">
        <f t="shared" si="930"/>
        <v>16</v>
      </c>
      <c r="C14274" s="815">
        <f t="shared" si="933"/>
        <v>350</v>
      </c>
      <c r="D14274" s="815">
        <f t="shared" si="931"/>
        <v>341</v>
      </c>
      <c r="E14274" s="815">
        <v>1999</v>
      </c>
    </row>
    <row r="14275" spans="1:5">
      <c r="A14275" s="816">
        <f t="shared" si="932"/>
        <v>36177</v>
      </c>
      <c r="B14275" s="815">
        <f t="shared" si="930"/>
        <v>17</v>
      </c>
      <c r="C14275" s="815">
        <f t="shared" si="933"/>
        <v>349</v>
      </c>
      <c r="D14275" s="815">
        <f t="shared" si="931"/>
        <v>340</v>
      </c>
      <c r="E14275" s="815">
        <v>1999</v>
      </c>
    </row>
    <row r="14276" spans="1:5">
      <c r="A14276" s="816">
        <f t="shared" si="932"/>
        <v>36178</v>
      </c>
      <c r="B14276" s="815">
        <f t="shared" si="930"/>
        <v>18</v>
      </c>
      <c r="C14276" s="815">
        <f t="shared" si="933"/>
        <v>348</v>
      </c>
      <c r="D14276" s="815">
        <f t="shared" si="931"/>
        <v>339</v>
      </c>
      <c r="E14276" s="815">
        <v>1999</v>
      </c>
    </row>
    <row r="14277" spans="1:5">
      <c r="A14277" s="816">
        <f t="shared" si="932"/>
        <v>36179</v>
      </c>
      <c r="B14277" s="815">
        <f t="shared" si="930"/>
        <v>19</v>
      </c>
      <c r="C14277" s="815">
        <f t="shared" si="933"/>
        <v>347</v>
      </c>
      <c r="D14277" s="815">
        <f t="shared" si="931"/>
        <v>338</v>
      </c>
      <c r="E14277" s="815">
        <v>1999</v>
      </c>
    </row>
    <row r="14278" spans="1:5">
      <c r="A14278" s="816">
        <f t="shared" si="932"/>
        <v>36180</v>
      </c>
      <c r="B14278" s="815">
        <f t="shared" si="930"/>
        <v>20</v>
      </c>
      <c r="C14278" s="815">
        <f t="shared" si="933"/>
        <v>346</v>
      </c>
      <c r="D14278" s="815">
        <f t="shared" si="931"/>
        <v>337</v>
      </c>
      <c r="E14278" s="815">
        <v>1999</v>
      </c>
    </row>
    <row r="14279" spans="1:5">
      <c r="A14279" s="816">
        <f t="shared" si="932"/>
        <v>36181</v>
      </c>
      <c r="B14279" s="815">
        <f t="shared" si="930"/>
        <v>21</v>
      </c>
      <c r="C14279" s="815">
        <f t="shared" si="933"/>
        <v>345</v>
      </c>
      <c r="D14279" s="815">
        <f t="shared" si="931"/>
        <v>336</v>
      </c>
      <c r="E14279" s="815">
        <v>1999</v>
      </c>
    </row>
    <row r="14280" spans="1:5">
      <c r="A14280" s="816">
        <f t="shared" si="932"/>
        <v>36182</v>
      </c>
      <c r="B14280" s="815">
        <f t="shared" si="930"/>
        <v>22</v>
      </c>
      <c r="C14280" s="815">
        <f t="shared" si="933"/>
        <v>344</v>
      </c>
      <c r="D14280" s="815">
        <f t="shared" si="931"/>
        <v>335</v>
      </c>
      <c r="E14280" s="815">
        <v>1999</v>
      </c>
    </row>
    <row r="14281" spans="1:5">
      <c r="A14281" s="816">
        <f t="shared" si="932"/>
        <v>36183</v>
      </c>
      <c r="B14281" s="815">
        <f t="shared" si="930"/>
        <v>23</v>
      </c>
      <c r="C14281" s="815">
        <f t="shared" si="933"/>
        <v>343</v>
      </c>
      <c r="D14281" s="815">
        <f t="shared" si="931"/>
        <v>334</v>
      </c>
      <c r="E14281" s="815">
        <v>1999</v>
      </c>
    </row>
    <row r="14282" spans="1:5">
      <c r="A14282" s="816">
        <f t="shared" si="932"/>
        <v>36184</v>
      </c>
      <c r="B14282" s="815">
        <f t="shared" si="930"/>
        <v>24</v>
      </c>
      <c r="C14282" s="815">
        <f t="shared" si="933"/>
        <v>342</v>
      </c>
      <c r="D14282" s="815">
        <f t="shared" si="931"/>
        <v>333</v>
      </c>
      <c r="E14282" s="815">
        <v>1999</v>
      </c>
    </row>
    <row r="14283" spans="1:5">
      <c r="A14283" s="816">
        <f t="shared" si="932"/>
        <v>36185</v>
      </c>
      <c r="B14283" s="815">
        <f t="shared" si="930"/>
        <v>25</v>
      </c>
      <c r="C14283" s="815">
        <f t="shared" si="933"/>
        <v>341</v>
      </c>
      <c r="D14283" s="815">
        <f t="shared" si="931"/>
        <v>332</v>
      </c>
      <c r="E14283" s="815">
        <v>1999</v>
      </c>
    </row>
    <row r="14284" spans="1:5">
      <c r="A14284" s="816">
        <f t="shared" si="932"/>
        <v>36186</v>
      </c>
      <c r="B14284" s="815">
        <f t="shared" si="930"/>
        <v>26</v>
      </c>
      <c r="C14284" s="815">
        <f t="shared" si="933"/>
        <v>340</v>
      </c>
      <c r="D14284" s="815">
        <f t="shared" si="931"/>
        <v>331</v>
      </c>
      <c r="E14284" s="815">
        <v>1999</v>
      </c>
    </row>
    <row r="14285" spans="1:5">
      <c r="A14285" s="816">
        <f t="shared" si="932"/>
        <v>36187</v>
      </c>
      <c r="B14285" s="815">
        <f t="shared" si="930"/>
        <v>27</v>
      </c>
      <c r="C14285" s="815">
        <f t="shared" si="933"/>
        <v>339</v>
      </c>
      <c r="D14285" s="815">
        <f t="shared" si="931"/>
        <v>330</v>
      </c>
      <c r="E14285" s="815">
        <v>1999</v>
      </c>
    </row>
    <row r="14286" spans="1:5">
      <c r="A14286" s="816">
        <f t="shared" si="932"/>
        <v>36188</v>
      </c>
      <c r="B14286" s="815">
        <f t="shared" si="930"/>
        <v>28</v>
      </c>
      <c r="C14286" s="815">
        <f t="shared" si="933"/>
        <v>338</v>
      </c>
      <c r="D14286" s="815">
        <f t="shared" si="931"/>
        <v>329</v>
      </c>
      <c r="E14286" s="815">
        <v>1999</v>
      </c>
    </row>
    <row r="14287" spans="1:5">
      <c r="A14287" s="816">
        <f t="shared" si="932"/>
        <v>36189</v>
      </c>
      <c r="B14287" s="815">
        <f t="shared" si="930"/>
        <v>29</v>
      </c>
      <c r="C14287" s="815">
        <f t="shared" si="933"/>
        <v>337</v>
      </c>
      <c r="D14287" s="815">
        <f t="shared" si="931"/>
        <v>328</v>
      </c>
      <c r="E14287" s="815">
        <v>1999</v>
      </c>
    </row>
    <row r="14288" spans="1:5">
      <c r="A14288" s="816">
        <f t="shared" si="932"/>
        <v>36190</v>
      </c>
      <c r="B14288" s="815">
        <f t="shared" si="930"/>
        <v>30</v>
      </c>
      <c r="C14288" s="815">
        <f t="shared" si="933"/>
        <v>336</v>
      </c>
      <c r="D14288" s="815">
        <f t="shared" si="931"/>
        <v>327</v>
      </c>
      <c r="E14288" s="815">
        <v>1999</v>
      </c>
    </row>
    <row r="14289" spans="1:5">
      <c r="A14289" s="816">
        <f t="shared" si="932"/>
        <v>36191</v>
      </c>
      <c r="B14289" s="815">
        <f t="shared" si="930"/>
        <v>31</v>
      </c>
      <c r="C14289" s="815">
        <f t="shared" si="933"/>
        <v>335</v>
      </c>
      <c r="D14289" s="815">
        <f t="shared" si="931"/>
        <v>326</v>
      </c>
      <c r="E14289" s="815">
        <v>1999</v>
      </c>
    </row>
    <row r="14290" spans="1:5">
      <c r="A14290" s="816">
        <f t="shared" si="932"/>
        <v>36192</v>
      </c>
      <c r="B14290" s="815">
        <f t="shared" si="930"/>
        <v>32</v>
      </c>
      <c r="C14290" s="815">
        <f t="shared" si="933"/>
        <v>334</v>
      </c>
      <c r="D14290" s="815">
        <f t="shared" si="931"/>
        <v>325</v>
      </c>
      <c r="E14290" s="815">
        <v>1999</v>
      </c>
    </row>
    <row r="14291" spans="1:5">
      <c r="A14291" s="816">
        <f t="shared" si="932"/>
        <v>36193</v>
      </c>
      <c r="B14291" s="815">
        <f t="shared" si="930"/>
        <v>33</v>
      </c>
      <c r="C14291" s="815">
        <f t="shared" si="933"/>
        <v>333</v>
      </c>
      <c r="D14291" s="815">
        <f t="shared" si="931"/>
        <v>324</v>
      </c>
      <c r="E14291" s="815">
        <v>1999</v>
      </c>
    </row>
    <row r="14292" spans="1:5">
      <c r="A14292" s="816">
        <f t="shared" si="932"/>
        <v>36194</v>
      </c>
      <c r="B14292" s="815">
        <f t="shared" si="930"/>
        <v>34</v>
      </c>
      <c r="C14292" s="815">
        <f t="shared" si="933"/>
        <v>332</v>
      </c>
      <c r="D14292" s="815">
        <f t="shared" si="931"/>
        <v>323</v>
      </c>
      <c r="E14292" s="815">
        <v>1999</v>
      </c>
    </row>
    <row r="14293" spans="1:5">
      <c r="A14293" s="816">
        <f t="shared" si="932"/>
        <v>36195</v>
      </c>
      <c r="B14293" s="815">
        <f t="shared" si="930"/>
        <v>35</v>
      </c>
      <c r="C14293" s="815">
        <f t="shared" si="933"/>
        <v>331</v>
      </c>
      <c r="D14293" s="815">
        <f t="shared" si="931"/>
        <v>322</v>
      </c>
      <c r="E14293" s="815">
        <v>1999</v>
      </c>
    </row>
    <row r="14294" spans="1:5">
      <c r="A14294" s="816">
        <f t="shared" si="932"/>
        <v>36196</v>
      </c>
      <c r="B14294" s="815">
        <f t="shared" si="930"/>
        <v>36</v>
      </c>
      <c r="C14294" s="815">
        <f t="shared" si="933"/>
        <v>330</v>
      </c>
      <c r="D14294" s="815">
        <f t="shared" si="931"/>
        <v>321</v>
      </c>
      <c r="E14294" s="815">
        <v>1999</v>
      </c>
    </row>
    <row r="14295" spans="1:5">
      <c r="A14295" s="816">
        <f t="shared" si="932"/>
        <v>36197</v>
      </c>
      <c r="B14295" s="815">
        <f t="shared" si="930"/>
        <v>37</v>
      </c>
      <c r="C14295" s="815">
        <f t="shared" si="933"/>
        <v>329</v>
      </c>
      <c r="D14295" s="815">
        <f t="shared" si="931"/>
        <v>320</v>
      </c>
      <c r="E14295" s="815">
        <v>1999</v>
      </c>
    </row>
    <row r="14296" spans="1:5">
      <c r="A14296" s="816">
        <f t="shared" si="932"/>
        <v>36198</v>
      </c>
      <c r="B14296" s="815">
        <f t="shared" si="930"/>
        <v>38</v>
      </c>
      <c r="C14296" s="815">
        <f t="shared" si="933"/>
        <v>328</v>
      </c>
      <c r="D14296" s="815">
        <f t="shared" si="931"/>
        <v>319</v>
      </c>
      <c r="E14296" s="815">
        <v>1999</v>
      </c>
    </row>
    <row r="14297" spans="1:5">
      <c r="A14297" s="816">
        <f t="shared" si="932"/>
        <v>36199</v>
      </c>
      <c r="B14297" s="815">
        <f t="shared" si="930"/>
        <v>39</v>
      </c>
      <c r="C14297" s="815">
        <f t="shared" si="933"/>
        <v>327</v>
      </c>
      <c r="D14297" s="815">
        <f t="shared" si="931"/>
        <v>318</v>
      </c>
      <c r="E14297" s="815">
        <v>1999</v>
      </c>
    </row>
    <row r="14298" spans="1:5">
      <c r="A14298" s="816">
        <f t="shared" si="932"/>
        <v>36200</v>
      </c>
      <c r="B14298" s="815">
        <f t="shared" si="930"/>
        <v>40</v>
      </c>
      <c r="C14298" s="815">
        <f t="shared" si="933"/>
        <v>326</v>
      </c>
      <c r="D14298" s="815">
        <f t="shared" si="931"/>
        <v>317</v>
      </c>
      <c r="E14298" s="815">
        <v>1999</v>
      </c>
    </row>
    <row r="14299" spans="1:5">
      <c r="A14299" s="816">
        <f t="shared" si="932"/>
        <v>36201</v>
      </c>
      <c r="B14299" s="815">
        <f t="shared" si="930"/>
        <v>41</v>
      </c>
      <c r="C14299" s="815">
        <f t="shared" si="933"/>
        <v>325</v>
      </c>
      <c r="D14299" s="815">
        <f t="shared" si="931"/>
        <v>316</v>
      </c>
      <c r="E14299" s="815">
        <v>1999</v>
      </c>
    </row>
    <row r="14300" spans="1:5">
      <c r="A14300" s="816">
        <f t="shared" si="932"/>
        <v>36202</v>
      </c>
      <c r="B14300" s="815">
        <f t="shared" si="930"/>
        <v>42</v>
      </c>
      <c r="C14300" s="815">
        <f t="shared" si="933"/>
        <v>324</v>
      </c>
      <c r="D14300" s="815">
        <f t="shared" si="931"/>
        <v>315</v>
      </c>
      <c r="E14300" s="815">
        <v>1999</v>
      </c>
    </row>
    <row r="14301" spans="1:5">
      <c r="A14301" s="816">
        <f t="shared" si="932"/>
        <v>36203</v>
      </c>
      <c r="B14301" s="815">
        <f t="shared" si="930"/>
        <v>43</v>
      </c>
      <c r="C14301" s="815">
        <f t="shared" si="933"/>
        <v>323</v>
      </c>
      <c r="D14301" s="815">
        <f t="shared" si="931"/>
        <v>314</v>
      </c>
      <c r="E14301" s="815">
        <v>1999</v>
      </c>
    </row>
    <row r="14302" spans="1:5">
      <c r="A14302" s="816">
        <f t="shared" si="932"/>
        <v>36204</v>
      </c>
      <c r="B14302" s="815">
        <f t="shared" si="930"/>
        <v>44</v>
      </c>
      <c r="C14302" s="815">
        <f t="shared" si="933"/>
        <v>322</v>
      </c>
      <c r="D14302" s="815">
        <f t="shared" si="931"/>
        <v>313</v>
      </c>
      <c r="E14302" s="815">
        <v>1999</v>
      </c>
    </row>
    <row r="14303" spans="1:5">
      <c r="A14303" s="816">
        <f t="shared" si="932"/>
        <v>36205</v>
      </c>
      <c r="B14303" s="815">
        <f t="shared" si="930"/>
        <v>45</v>
      </c>
      <c r="C14303" s="815">
        <f t="shared" si="933"/>
        <v>321</v>
      </c>
      <c r="D14303" s="815">
        <f t="shared" si="931"/>
        <v>312</v>
      </c>
      <c r="E14303" s="815">
        <v>1999</v>
      </c>
    </row>
    <row r="14304" spans="1:5">
      <c r="A14304" s="816">
        <f t="shared" si="932"/>
        <v>36206</v>
      </c>
      <c r="B14304" s="815">
        <f t="shared" si="930"/>
        <v>46</v>
      </c>
      <c r="C14304" s="815">
        <f t="shared" si="933"/>
        <v>320</v>
      </c>
      <c r="D14304" s="815">
        <f t="shared" si="931"/>
        <v>311</v>
      </c>
      <c r="E14304" s="815">
        <v>1999</v>
      </c>
    </row>
    <row r="14305" spans="1:5">
      <c r="A14305" s="816">
        <f t="shared" si="932"/>
        <v>36207</v>
      </c>
      <c r="B14305" s="815">
        <f t="shared" si="930"/>
        <v>47</v>
      </c>
      <c r="C14305" s="815">
        <f t="shared" si="933"/>
        <v>319</v>
      </c>
      <c r="D14305" s="815">
        <f t="shared" si="931"/>
        <v>310</v>
      </c>
      <c r="E14305" s="815">
        <v>1999</v>
      </c>
    </row>
    <row r="14306" spans="1:5">
      <c r="A14306" s="816">
        <f t="shared" si="932"/>
        <v>36208</v>
      </c>
      <c r="B14306" s="815">
        <f t="shared" si="930"/>
        <v>48</v>
      </c>
      <c r="C14306" s="815">
        <f t="shared" si="933"/>
        <v>318</v>
      </c>
      <c r="D14306" s="815">
        <f t="shared" si="931"/>
        <v>309</v>
      </c>
      <c r="E14306" s="815">
        <v>1999</v>
      </c>
    </row>
    <row r="14307" spans="1:5">
      <c r="A14307" s="816">
        <f t="shared" si="932"/>
        <v>36209</v>
      </c>
      <c r="B14307" s="815">
        <f t="shared" si="930"/>
        <v>49</v>
      </c>
      <c r="C14307" s="815">
        <f t="shared" si="933"/>
        <v>317</v>
      </c>
      <c r="D14307" s="815">
        <f t="shared" si="931"/>
        <v>308</v>
      </c>
      <c r="E14307" s="815">
        <v>1999</v>
      </c>
    </row>
    <row r="14308" spans="1:5">
      <c r="A14308" s="816">
        <f t="shared" si="932"/>
        <v>36210</v>
      </c>
      <c r="B14308" s="815">
        <f t="shared" si="930"/>
        <v>50</v>
      </c>
      <c r="C14308" s="815">
        <f t="shared" si="933"/>
        <v>316</v>
      </c>
      <c r="D14308" s="815">
        <f t="shared" si="931"/>
        <v>307</v>
      </c>
      <c r="E14308" s="815">
        <v>1999</v>
      </c>
    </row>
    <row r="14309" spans="1:5">
      <c r="A14309" s="816">
        <f t="shared" si="932"/>
        <v>36211</v>
      </c>
      <c r="B14309" s="815">
        <f t="shared" si="930"/>
        <v>51</v>
      </c>
      <c r="C14309" s="815">
        <f t="shared" si="933"/>
        <v>315</v>
      </c>
      <c r="D14309" s="815">
        <f t="shared" si="931"/>
        <v>306</v>
      </c>
      <c r="E14309" s="815">
        <v>1999</v>
      </c>
    </row>
    <row r="14310" spans="1:5">
      <c r="A14310" s="816">
        <f t="shared" si="932"/>
        <v>36212</v>
      </c>
      <c r="B14310" s="815">
        <f t="shared" si="930"/>
        <v>52</v>
      </c>
      <c r="C14310" s="815">
        <f t="shared" si="933"/>
        <v>314</v>
      </c>
      <c r="D14310" s="815">
        <f t="shared" si="931"/>
        <v>305</v>
      </c>
      <c r="E14310" s="815">
        <v>1999</v>
      </c>
    </row>
    <row r="14311" spans="1:5">
      <c r="A14311" s="816">
        <f t="shared" si="932"/>
        <v>36213</v>
      </c>
      <c r="B14311" s="815">
        <f t="shared" si="930"/>
        <v>53</v>
      </c>
      <c r="C14311" s="815">
        <f t="shared" si="933"/>
        <v>313</v>
      </c>
      <c r="D14311" s="815">
        <f t="shared" si="931"/>
        <v>304</v>
      </c>
      <c r="E14311" s="815">
        <v>1999</v>
      </c>
    </row>
    <row r="14312" spans="1:5">
      <c r="A14312" s="816">
        <f t="shared" si="932"/>
        <v>36214</v>
      </c>
      <c r="B14312" s="815">
        <f t="shared" si="930"/>
        <v>54</v>
      </c>
      <c r="C14312" s="815">
        <f t="shared" si="933"/>
        <v>312</v>
      </c>
      <c r="D14312" s="815">
        <f t="shared" si="931"/>
        <v>303</v>
      </c>
      <c r="E14312" s="815">
        <v>1999</v>
      </c>
    </row>
    <row r="14313" spans="1:5">
      <c r="A14313" s="816">
        <f t="shared" si="932"/>
        <v>36215</v>
      </c>
      <c r="B14313" s="815">
        <f t="shared" si="930"/>
        <v>55</v>
      </c>
      <c r="C14313" s="815">
        <f t="shared" si="933"/>
        <v>311</v>
      </c>
      <c r="D14313" s="815">
        <f t="shared" si="931"/>
        <v>302</v>
      </c>
      <c r="E14313" s="815">
        <v>1999</v>
      </c>
    </row>
    <row r="14314" spans="1:5">
      <c r="A14314" s="816">
        <f t="shared" si="932"/>
        <v>36216</v>
      </c>
      <c r="B14314" s="815">
        <f t="shared" si="930"/>
        <v>56</v>
      </c>
      <c r="C14314" s="815">
        <f t="shared" si="933"/>
        <v>310</v>
      </c>
      <c r="D14314" s="815">
        <f t="shared" si="931"/>
        <v>301</v>
      </c>
      <c r="E14314" s="815">
        <v>1999</v>
      </c>
    </row>
    <row r="14315" spans="1:5">
      <c r="A14315" s="816">
        <f t="shared" si="932"/>
        <v>36217</v>
      </c>
      <c r="B14315" s="815">
        <f t="shared" ref="B14315:B14378" si="934">B14314+1</f>
        <v>57</v>
      </c>
      <c r="C14315" s="815">
        <f t="shared" ref="C14315:C14378" si="935">C14314-1</f>
        <v>309</v>
      </c>
      <c r="D14315" s="815">
        <f t="shared" ref="D14315:D14378" si="936">D14314-1</f>
        <v>300</v>
      </c>
      <c r="E14315" s="815">
        <v>1999</v>
      </c>
    </row>
    <row r="14316" spans="1:5">
      <c r="A14316" s="816">
        <f t="shared" si="932"/>
        <v>36218</v>
      </c>
      <c r="B14316" s="815">
        <f t="shared" si="934"/>
        <v>58</v>
      </c>
      <c r="C14316" s="815">
        <f t="shared" si="935"/>
        <v>308</v>
      </c>
      <c r="D14316" s="815">
        <f t="shared" si="936"/>
        <v>299</v>
      </c>
      <c r="E14316" s="815">
        <v>1999</v>
      </c>
    </row>
    <row r="14317" spans="1:5">
      <c r="A14317" s="816">
        <f t="shared" si="932"/>
        <v>36219</v>
      </c>
      <c r="B14317" s="815">
        <f t="shared" si="934"/>
        <v>59</v>
      </c>
      <c r="C14317" s="815">
        <f t="shared" si="935"/>
        <v>307</v>
      </c>
      <c r="D14317" s="815">
        <f t="shared" si="936"/>
        <v>298</v>
      </c>
      <c r="E14317" s="815">
        <v>1999</v>
      </c>
    </row>
    <row r="14318" spans="1:5">
      <c r="A14318" s="816">
        <f t="shared" si="932"/>
        <v>36220</v>
      </c>
      <c r="B14318" s="815">
        <f t="shared" si="934"/>
        <v>60</v>
      </c>
      <c r="C14318" s="815">
        <f t="shared" si="935"/>
        <v>306</v>
      </c>
      <c r="D14318" s="815">
        <f t="shared" si="936"/>
        <v>297</v>
      </c>
      <c r="E14318" s="815">
        <v>1999</v>
      </c>
    </row>
    <row r="14319" spans="1:5">
      <c r="A14319" s="816">
        <f t="shared" si="932"/>
        <v>36221</v>
      </c>
      <c r="B14319" s="815">
        <f t="shared" si="934"/>
        <v>61</v>
      </c>
      <c r="C14319" s="815">
        <f t="shared" si="935"/>
        <v>305</v>
      </c>
      <c r="D14319" s="815">
        <f t="shared" si="936"/>
        <v>296</v>
      </c>
      <c r="E14319" s="815">
        <v>1999</v>
      </c>
    </row>
    <row r="14320" spans="1:5">
      <c r="A14320" s="816">
        <f t="shared" si="932"/>
        <v>36222</v>
      </c>
      <c r="B14320" s="815">
        <f t="shared" si="934"/>
        <v>62</v>
      </c>
      <c r="C14320" s="815">
        <f t="shared" si="935"/>
        <v>304</v>
      </c>
      <c r="D14320" s="815">
        <f t="shared" si="936"/>
        <v>295</v>
      </c>
      <c r="E14320" s="815">
        <v>1999</v>
      </c>
    </row>
    <row r="14321" spans="1:5">
      <c r="A14321" s="816">
        <f t="shared" si="932"/>
        <v>36223</v>
      </c>
      <c r="B14321" s="815">
        <f t="shared" si="934"/>
        <v>63</v>
      </c>
      <c r="C14321" s="815">
        <f t="shared" si="935"/>
        <v>303</v>
      </c>
      <c r="D14321" s="815">
        <f t="shared" si="936"/>
        <v>294</v>
      </c>
      <c r="E14321" s="815">
        <v>1999</v>
      </c>
    </row>
    <row r="14322" spans="1:5">
      <c r="A14322" s="816">
        <f t="shared" si="932"/>
        <v>36224</v>
      </c>
      <c r="B14322" s="815">
        <f t="shared" si="934"/>
        <v>64</v>
      </c>
      <c r="C14322" s="815">
        <f t="shared" si="935"/>
        <v>302</v>
      </c>
      <c r="D14322" s="815">
        <f t="shared" si="936"/>
        <v>293</v>
      </c>
      <c r="E14322" s="815">
        <v>1999</v>
      </c>
    </row>
    <row r="14323" spans="1:5">
      <c r="A14323" s="816">
        <f t="shared" ref="A14323:A14386" si="937">A14322+1</f>
        <v>36225</v>
      </c>
      <c r="B14323" s="815">
        <f t="shared" si="934"/>
        <v>65</v>
      </c>
      <c r="C14323" s="815">
        <f t="shared" si="935"/>
        <v>301</v>
      </c>
      <c r="D14323" s="815">
        <f t="shared" si="936"/>
        <v>292</v>
      </c>
      <c r="E14323" s="815">
        <v>1999</v>
      </c>
    </row>
    <row r="14324" spans="1:5">
      <c r="A14324" s="816">
        <f t="shared" si="937"/>
        <v>36226</v>
      </c>
      <c r="B14324" s="815">
        <f t="shared" si="934"/>
        <v>66</v>
      </c>
      <c r="C14324" s="815">
        <f t="shared" si="935"/>
        <v>300</v>
      </c>
      <c r="D14324" s="815">
        <f t="shared" si="936"/>
        <v>291</v>
      </c>
      <c r="E14324" s="815">
        <v>1999</v>
      </c>
    </row>
    <row r="14325" spans="1:5">
      <c r="A14325" s="816">
        <f t="shared" si="937"/>
        <v>36227</v>
      </c>
      <c r="B14325" s="815">
        <f t="shared" si="934"/>
        <v>67</v>
      </c>
      <c r="C14325" s="815">
        <f t="shared" si="935"/>
        <v>299</v>
      </c>
      <c r="D14325" s="815">
        <f t="shared" si="936"/>
        <v>290</v>
      </c>
      <c r="E14325" s="815">
        <v>1999</v>
      </c>
    </row>
    <row r="14326" spans="1:5">
      <c r="A14326" s="816">
        <f t="shared" si="937"/>
        <v>36228</v>
      </c>
      <c r="B14326" s="815">
        <f t="shared" si="934"/>
        <v>68</v>
      </c>
      <c r="C14326" s="815">
        <f t="shared" si="935"/>
        <v>298</v>
      </c>
      <c r="D14326" s="815">
        <f t="shared" si="936"/>
        <v>289</v>
      </c>
      <c r="E14326" s="815">
        <v>1999</v>
      </c>
    </row>
    <row r="14327" spans="1:5">
      <c r="A14327" s="816">
        <f t="shared" si="937"/>
        <v>36229</v>
      </c>
      <c r="B14327" s="815">
        <f t="shared" si="934"/>
        <v>69</v>
      </c>
      <c r="C14327" s="815">
        <f t="shared" si="935"/>
        <v>297</v>
      </c>
      <c r="D14327" s="815">
        <f t="shared" si="936"/>
        <v>288</v>
      </c>
      <c r="E14327" s="815">
        <v>1999</v>
      </c>
    </row>
    <row r="14328" spans="1:5">
      <c r="A14328" s="816">
        <f t="shared" si="937"/>
        <v>36230</v>
      </c>
      <c r="B14328" s="815">
        <f t="shared" si="934"/>
        <v>70</v>
      </c>
      <c r="C14328" s="815">
        <f t="shared" si="935"/>
        <v>296</v>
      </c>
      <c r="D14328" s="815">
        <f t="shared" si="936"/>
        <v>287</v>
      </c>
      <c r="E14328" s="815">
        <v>1999</v>
      </c>
    </row>
    <row r="14329" spans="1:5">
      <c r="A14329" s="816">
        <f t="shared" si="937"/>
        <v>36231</v>
      </c>
      <c r="B14329" s="815">
        <f t="shared" si="934"/>
        <v>71</v>
      </c>
      <c r="C14329" s="815">
        <f t="shared" si="935"/>
        <v>295</v>
      </c>
      <c r="D14329" s="815">
        <f t="shared" si="936"/>
        <v>286</v>
      </c>
      <c r="E14329" s="815">
        <v>1999</v>
      </c>
    </row>
    <row r="14330" spans="1:5">
      <c r="A14330" s="816">
        <f t="shared" si="937"/>
        <v>36232</v>
      </c>
      <c r="B14330" s="815">
        <f t="shared" si="934"/>
        <v>72</v>
      </c>
      <c r="C14330" s="815">
        <f t="shared" si="935"/>
        <v>294</v>
      </c>
      <c r="D14330" s="815">
        <f t="shared" si="936"/>
        <v>285</v>
      </c>
      <c r="E14330" s="815">
        <v>1999</v>
      </c>
    </row>
    <row r="14331" spans="1:5">
      <c r="A14331" s="816">
        <f t="shared" si="937"/>
        <v>36233</v>
      </c>
      <c r="B14331" s="815">
        <f t="shared" si="934"/>
        <v>73</v>
      </c>
      <c r="C14331" s="815">
        <f t="shared" si="935"/>
        <v>293</v>
      </c>
      <c r="D14331" s="815">
        <f t="shared" si="936"/>
        <v>284</v>
      </c>
      <c r="E14331" s="815">
        <v>1999</v>
      </c>
    </row>
    <row r="14332" spans="1:5">
      <c r="A14332" s="816">
        <f t="shared" si="937"/>
        <v>36234</v>
      </c>
      <c r="B14332" s="815">
        <f t="shared" si="934"/>
        <v>74</v>
      </c>
      <c r="C14332" s="815">
        <f t="shared" si="935"/>
        <v>292</v>
      </c>
      <c r="D14332" s="815">
        <f t="shared" si="936"/>
        <v>283</v>
      </c>
      <c r="E14332" s="815">
        <v>1999</v>
      </c>
    </row>
    <row r="14333" spans="1:5">
      <c r="A14333" s="816">
        <f t="shared" si="937"/>
        <v>36235</v>
      </c>
      <c r="B14333" s="815">
        <f t="shared" si="934"/>
        <v>75</v>
      </c>
      <c r="C14333" s="815">
        <f t="shared" si="935"/>
        <v>291</v>
      </c>
      <c r="D14333" s="815">
        <f t="shared" si="936"/>
        <v>282</v>
      </c>
      <c r="E14333" s="815">
        <v>1999</v>
      </c>
    </row>
    <row r="14334" spans="1:5">
      <c r="A14334" s="816">
        <f t="shared" si="937"/>
        <v>36236</v>
      </c>
      <c r="B14334" s="815">
        <f t="shared" si="934"/>
        <v>76</v>
      </c>
      <c r="C14334" s="815">
        <f t="shared" si="935"/>
        <v>290</v>
      </c>
      <c r="D14334" s="815">
        <f t="shared" si="936"/>
        <v>281</v>
      </c>
      <c r="E14334" s="815">
        <v>1999</v>
      </c>
    </row>
    <row r="14335" spans="1:5">
      <c r="A14335" s="816">
        <f t="shared" si="937"/>
        <v>36237</v>
      </c>
      <c r="B14335" s="815">
        <f t="shared" si="934"/>
        <v>77</v>
      </c>
      <c r="C14335" s="815">
        <f t="shared" si="935"/>
        <v>289</v>
      </c>
      <c r="D14335" s="815">
        <f t="shared" si="936"/>
        <v>280</v>
      </c>
      <c r="E14335" s="815">
        <v>1999</v>
      </c>
    </row>
    <row r="14336" spans="1:5">
      <c r="A14336" s="816">
        <f t="shared" si="937"/>
        <v>36238</v>
      </c>
      <c r="B14336" s="815">
        <f t="shared" si="934"/>
        <v>78</v>
      </c>
      <c r="C14336" s="815">
        <f t="shared" si="935"/>
        <v>288</v>
      </c>
      <c r="D14336" s="815">
        <f t="shared" si="936"/>
        <v>279</v>
      </c>
      <c r="E14336" s="815">
        <v>1999</v>
      </c>
    </row>
    <row r="14337" spans="1:5">
      <c r="A14337" s="816">
        <f t="shared" si="937"/>
        <v>36239</v>
      </c>
      <c r="B14337" s="815">
        <f t="shared" si="934"/>
        <v>79</v>
      </c>
      <c r="C14337" s="815">
        <f t="shared" si="935"/>
        <v>287</v>
      </c>
      <c r="D14337" s="815">
        <f t="shared" si="936"/>
        <v>278</v>
      </c>
      <c r="E14337" s="815">
        <v>1999</v>
      </c>
    </row>
    <row r="14338" spans="1:5">
      <c r="A14338" s="816">
        <f t="shared" si="937"/>
        <v>36240</v>
      </c>
      <c r="B14338" s="815">
        <f t="shared" si="934"/>
        <v>80</v>
      </c>
      <c r="C14338" s="815">
        <f t="shared" si="935"/>
        <v>286</v>
      </c>
      <c r="D14338" s="815">
        <f t="shared" si="936"/>
        <v>277</v>
      </c>
      <c r="E14338" s="815">
        <v>1999</v>
      </c>
    </row>
    <row r="14339" spans="1:5">
      <c r="A14339" s="816">
        <f t="shared" si="937"/>
        <v>36241</v>
      </c>
      <c r="B14339" s="815">
        <f t="shared" si="934"/>
        <v>81</v>
      </c>
      <c r="C14339" s="815">
        <f t="shared" si="935"/>
        <v>285</v>
      </c>
      <c r="D14339" s="815">
        <f t="shared" si="936"/>
        <v>276</v>
      </c>
      <c r="E14339" s="815">
        <v>1999</v>
      </c>
    </row>
    <row r="14340" spans="1:5">
      <c r="A14340" s="816">
        <f t="shared" si="937"/>
        <v>36242</v>
      </c>
      <c r="B14340" s="815">
        <f t="shared" si="934"/>
        <v>82</v>
      </c>
      <c r="C14340" s="815">
        <f t="shared" si="935"/>
        <v>284</v>
      </c>
      <c r="D14340" s="815">
        <f t="shared" si="936"/>
        <v>275</v>
      </c>
      <c r="E14340" s="815">
        <v>1999</v>
      </c>
    </row>
    <row r="14341" spans="1:5">
      <c r="A14341" s="816">
        <f t="shared" si="937"/>
        <v>36243</v>
      </c>
      <c r="B14341" s="815">
        <f t="shared" si="934"/>
        <v>83</v>
      </c>
      <c r="C14341" s="815">
        <f t="shared" si="935"/>
        <v>283</v>
      </c>
      <c r="D14341" s="815">
        <f t="shared" si="936"/>
        <v>274</v>
      </c>
      <c r="E14341" s="815">
        <v>1999</v>
      </c>
    </row>
    <row r="14342" spans="1:5">
      <c r="A14342" s="816">
        <f t="shared" si="937"/>
        <v>36244</v>
      </c>
      <c r="B14342" s="815">
        <f t="shared" si="934"/>
        <v>84</v>
      </c>
      <c r="C14342" s="815">
        <f t="shared" si="935"/>
        <v>282</v>
      </c>
      <c r="D14342" s="815">
        <f t="shared" si="936"/>
        <v>273</v>
      </c>
      <c r="E14342" s="815">
        <v>1999</v>
      </c>
    </row>
    <row r="14343" spans="1:5">
      <c r="A14343" s="816">
        <f t="shared" si="937"/>
        <v>36245</v>
      </c>
      <c r="B14343" s="815">
        <f t="shared" si="934"/>
        <v>85</v>
      </c>
      <c r="C14343" s="815">
        <f t="shared" si="935"/>
        <v>281</v>
      </c>
      <c r="D14343" s="815">
        <f t="shared" si="936"/>
        <v>272</v>
      </c>
      <c r="E14343" s="815">
        <v>1999</v>
      </c>
    </row>
    <row r="14344" spans="1:5">
      <c r="A14344" s="816">
        <f t="shared" si="937"/>
        <v>36246</v>
      </c>
      <c r="B14344" s="815">
        <f t="shared" si="934"/>
        <v>86</v>
      </c>
      <c r="C14344" s="815">
        <f t="shared" si="935"/>
        <v>280</v>
      </c>
      <c r="D14344" s="815">
        <f t="shared" si="936"/>
        <v>271</v>
      </c>
      <c r="E14344" s="815">
        <v>1999</v>
      </c>
    </row>
    <row r="14345" spans="1:5">
      <c r="A14345" s="816">
        <f t="shared" si="937"/>
        <v>36247</v>
      </c>
      <c r="B14345" s="815">
        <f t="shared" si="934"/>
        <v>87</v>
      </c>
      <c r="C14345" s="815">
        <f t="shared" si="935"/>
        <v>279</v>
      </c>
      <c r="D14345" s="815">
        <f t="shared" si="936"/>
        <v>270</v>
      </c>
      <c r="E14345" s="815">
        <v>1999</v>
      </c>
    </row>
    <row r="14346" spans="1:5">
      <c r="A14346" s="816">
        <f t="shared" si="937"/>
        <v>36248</v>
      </c>
      <c r="B14346" s="815">
        <f t="shared" si="934"/>
        <v>88</v>
      </c>
      <c r="C14346" s="815">
        <f t="shared" si="935"/>
        <v>278</v>
      </c>
      <c r="D14346" s="815">
        <f t="shared" si="936"/>
        <v>269</v>
      </c>
      <c r="E14346" s="815">
        <v>1999</v>
      </c>
    </row>
    <row r="14347" spans="1:5">
      <c r="A14347" s="816">
        <f t="shared" si="937"/>
        <v>36249</v>
      </c>
      <c r="B14347" s="815">
        <f t="shared" si="934"/>
        <v>89</v>
      </c>
      <c r="C14347" s="815">
        <f t="shared" si="935"/>
        <v>277</v>
      </c>
      <c r="D14347" s="815">
        <f t="shared" si="936"/>
        <v>268</v>
      </c>
      <c r="E14347" s="815">
        <v>1999</v>
      </c>
    </row>
    <row r="14348" spans="1:5">
      <c r="A14348" s="816">
        <f t="shared" si="937"/>
        <v>36250</v>
      </c>
      <c r="B14348" s="815">
        <f t="shared" si="934"/>
        <v>90</v>
      </c>
      <c r="C14348" s="815">
        <f t="shared" si="935"/>
        <v>276</v>
      </c>
      <c r="D14348" s="815">
        <f t="shared" si="936"/>
        <v>267</v>
      </c>
      <c r="E14348" s="815">
        <v>1999</v>
      </c>
    </row>
    <row r="14349" spans="1:5">
      <c r="A14349" s="816">
        <f t="shared" si="937"/>
        <v>36251</v>
      </c>
      <c r="B14349" s="815">
        <f t="shared" si="934"/>
        <v>91</v>
      </c>
      <c r="C14349" s="815">
        <f t="shared" si="935"/>
        <v>275</v>
      </c>
      <c r="D14349" s="815">
        <f t="shared" si="936"/>
        <v>266</v>
      </c>
      <c r="E14349" s="815">
        <v>1999</v>
      </c>
    </row>
    <row r="14350" spans="1:5">
      <c r="A14350" s="816">
        <f t="shared" si="937"/>
        <v>36252</v>
      </c>
      <c r="B14350" s="815">
        <f t="shared" si="934"/>
        <v>92</v>
      </c>
      <c r="C14350" s="815">
        <f t="shared" si="935"/>
        <v>274</v>
      </c>
      <c r="D14350" s="815">
        <f t="shared" si="936"/>
        <v>265</v>
      </c>
      <c r="E14350" s="815">
        <v>1999</v>
      </c>
    </row>
    <row r="14351" spans="1:5">
      <c r="A14351" s="816">
        <f t="shared" si="937"/>
        <v>36253</v>
      </c>
      <c r="B14351" s="815">
        <f t="shared" si="934"/>
        <v>93</v>
      </c>
      <c r="C14351" s="815">
        <f t="shared" si="935"/>
        <v>273</v>
      </c>
      <c r="D14351" s="815">
        <f t="shared" si="936"/>
        <v>264</v>
      </c>
      <c r="E14351" s="815">
        <v>1999</v>
      </c>
    </row>
    <row r="14352" spans="1:5">
      <c r="A14352" s="816">
        <f t="shared" si="937"/>
        <v>36254</v>
      </c>
      <c r="B14352" s="815">
        <f t="shared" si="934"/>
        <v>94</v>
      </c>
      <c r="C14352" s="815">
        <f t="shared" si="935"/>
        <v>272</v>
      </c>
      <c r="D14352" s="815">
        <f t="shared" si="936"/>
        <v>263</v>
      </c>
      <c r="E14352" s="815">
        <v>1999</v>
      </c>
    </row>
    <row r="14353" spans="1:5">
      <c r="A14353" s="816">
        <f t="shared" si="937"/>
        <v>36255</v>
      </c>
      <c r="B14353" s="815">
        <f t="shared" si="934"/>
        <v>95</v>
      </c>
      <c r="C14353" s="815">
        <f t="shared" si="935"/>
        <v>271</v>
      </c>
      <c r="D14353" s="815">
        <f t="shared" si="936"/>
        <v>262</v>
      </c>
      <c r="E14353" s="815">
        <v>1999</v>
      </c>
    </row>
    <row r="14354" spans="1:5">
      <c r="A14354" s="816">
        <f t="shared" si="937"/>
        <v>36256</v>
      </c>
      <c r="B14354" s="815">
        <f t="shared" si="934"/>
        <v>96</v>
      </c>
      <c r="C14354" s="815">
        <f t="shared" si="935"/>
        <v>270</v>
      </c>
      <c r="D14354" s="815">
        <f t="shared" si="936"/>
        <v>261</v>
      </c>
      <c r="E14354" s="815">
        <v>1999</v>
      </c>
    </row>
    <row r="14355" spans="1:5">
      <c r="A14355" s="816">
        <f t="shared" si="937"/>
        <v>36257</v>
      </c>
      <c r="B14355" s="815">
        <f t="shared" si="934"/>
        <v>97</v>
      </c>
      <c r="C14355" s="815">
        <f t="shared" si="935"/>
        <v>269</v>
      </c>
      <c r="D14355" s="815">
        <f t="shared" si="936"/>
        <v>260</v>
      </c>
      <c r="E14355" s="815">
        <v>1999</v>
      </c>
    </row>
    <row r="14356" spans="1:5">
      <c r="A14356" s="816">
        <f t="shared" si="937"/>
        <v>36258</v>
      </c>
      <c r="B14356" s="815">
        <f t="shared" si="934"/>
        <v>98</v>
      </c>
      <c r="C14356" s="815">
        <f t="shared" si="935"/>
        <v>268</v>
      </c>
      <c r="D14356" s="815">
        <f t="shared" si="936"/>
        <v>259</v>
      </c>
      <c r="E14356" s="815">
        <v>1999</v>
      </c>
    </row>
    <row r="14357" spans="1:5">
      <c r="A14357" s="816">
        <f t="shared" si="937"/>
        <v>36259</v>
      </c>
      <c r="B14357" s="815">
        <f t="shared" si="934"/>
        <v>99</v>
      </c>
      <c r="C14357" s="815">
        <f t="shared" si="935"/>
        <v>267</v>
      </c>
      <c r="D14357" s="815">
        <f t="shared" si="936"/>
        <v>258</v>
      </c>
      <c r="E14357" s="815">
        <v>1999</v>
      </c>
    </row>
    <row r="14358" spans="1:5">
      <c r="A14358" s="816">
        <f t="shared" si="937"/>
        <v>36260</v>
      </c>
      <c r="B14358" s="815">
        <f t="shared" si="934"/>
        <v>100</v>
      </c>
      <c r="C14358" s="815">
        <f t="shared" si="935"/>
        <v>266</v>
      </c>
      <c r="D14358" s="815">
        <f t="shared" si="936"/>
        <v>257</v>
      </c>
      <c r="E14358" s="815">
        <v>1999</v>
      </c>
    </row>
    <row r="14359" spans="1:5">
      <c r="A14359" s="816">
        <f t="shared" si="937"/>
        <v>36261</v>
      </c>
      <c r="B14359" s="815">
        <f t="shared" si="934"/>
        <v>101</v>
      </c>
      <c r="C14359" s="815">
        <f t="shared" si="935"/>
        <v>265</v>
      </c>
      <c r="D14359" s="815">
        <f t="shared" si="936"/>
        <v>256</v>
      </c>
      <c r="E14359" s="815">
        <v>1999</v>
      </c>
    </row>
    <row r="14360" spans="1:5">
      <c r="A14360" s="816">
        <f t="shared" si="937"/>
        <v>36262</v>
      </c>
      <c r="B14360" s="815">
        <f t="shared" si="934"/>
        <v>102</v>
      </c>
      <c r="C14360" s="815">
        <f t="shared" si="935"/>
        <v>264</v>
      </c>
      <c r="D14360" s="815">
        <f t="shared" si="936"/>
        <v>255</v>
      </c>
      <c r="E14360" s="815">
        <v>1999</v>
      </c>
    </row>
    <row r="14361" spans="1:5">
      <c r="A14361" s="816">
        <f t="shared" si="937"/>
        <v>36263</v>
      </c>
      <c r="B14361" s="815">
        <f t="shared" si="934"/>
        <v>103</v>
      </c>
      <c r="C14361" s="815">
        <f t="shared" si="935"/>
        <v>263</v>
      </c>
      <c r="D14361" s="815">
        <f t="shared" si="936"/>
        <v>254</v>
      </c>
      <c r="E14361" s="815">
        <v>1999</v>
      </c>
    </row>
    <row r="14362" spans="1:5">
      <c r="A14362" s="816">
        <f t="shared" si="937"/>
        <v>36264</v>
      </c>
      <c r="B14362" s="815">
        <f t="shared" si="934"/>
        <v>104</v>
      </c>
      <c r="C14362" s="815">
        <f t="shared" si="935"/>
        <v>262</v>
      </c>
      <c r="D14362" s="815">
        <f t="shared" si="936"/>
        <v>253</v>
      </c>
      <c r="E14362" s="815">
        <v>1999</v>
      </c>
    </row>
    <row r="14363" spans="1:5">
      <c r="A14363" s="816">
        <f t="shared" si="937"/>
        <v>36265</v>
      </c>
      <c r="B14363" s="815">
        <f t="shared" si="934"/>
        <v>105</v>
      </c>
      <c r="C14363" s="815">
        <f t="shared" si="935"/>
        <v>261</v>
      </c>
      <c r="D14363" s="815">
        <f t="shared" si="936"/>
        <v>252</v>
      </c>
      <c r="E14363" s="815">
        <v>1999</v>
      </c>
    </row>
    <row r="14364" spans="1:5">
      <c r="A14364" s="816">
        <f t="shared" si="937"/>
        <v>36266</v>
      </c>
      <c r="B14364" s="815">
        <f t="shared" si="934"/>
        <v>106</v>
      </c>
      <c r="C14364" s="815">
        <f t="shared" si="935"/>
        <v>260</v>
      </c>
      <c r="D14364" s="815">
        <f t="shared" si="936"/>
        <v>251</v>
      </c>
      <c r="E14364" s="815">
        <v>1999</v>
      </c>
    </row>
    <row r="14365" spans="1:5">
      <c r="A14365" s="816">
        <f t="shared" si="937"/>
        <v>36267</v>
      </c>
      <c r="B14365" s="815">
        <f t="shared" si="934"/>
        <v>107</v>
      </c>
      <c r="C14365" s="815">
        <f t="shared" si="935"/>
        <v>259</v>
      </c>
      <c r="D14365" s="815">
        <f t="shared" si="936"/>
        <v>250</v>
      </c>
      <c r="E14365" s="815">
        <v>1999</v>
      </c>
    </row>
    <row r="14366" spans="1:5">
      <c r="A14366" s="816">
        <f t="shared" si="937"/>
        <v>36268</v>
      </c>
      <c r="B14366" s="815">
        <f t="shared" si="934"/>
        <v>108</v>
      </c>
      <c r="C14366" s="815">
        <f t="shared" si="935"/>
        <v>258</v>
      </c>
      <c r="D14366" s="815">
        <f t="shared" si="936"/>
        <v>249</v>
      </c>
      <c r="E14366" s="815">
        <v>1999</v>
      </c>
    </row>
    <row r="14367" spans="1:5">
      <c r="A14367" s="816">
        <f t="shared" si="937"/>
        <v>36269</v>
      </c>
      <c r="B14367" s="815">
        <f t="shared" si="934"/>
        <v>109</v>
      </c>
      <c r="C14367" s="815">
        <f t="shared" si="935"/>
        <v>257</v>
      </c>
      <c r="D14367" s="815">
        <f t="shared" si="936"/>
        <v>248</v>
      </c>
      <c r="E14367" s="815">
        <v>1999</v>
      </c>
    </row>
    <row r="14368" spans="1:5">
      <c r="A14368" s="816">
        <f>A14367+1</f>
        <v>36270</v>
      </c>
      <c r="B14368" s="815">
        <f>B14367+1</f>
        <v>110</v>
      </c>
      <c r="C14368" s="815">
        <f>C14367-1</f>
        <v>256</v>
      </c>
      <c r="D14368" s="815">
        <f>D14366-1</f>
        <v>248</v>
      </c>
      <c r="E14368" s="815">
        <v>1999</v>
      </c>
    </row>
    <row r="14369" spans="1:5">
      <c r="A14369" s="816">
        <f t="shared" si="937"/>
        <v>36271</v>
      </c>
      <c r="B14369" s="815">
        <f t="shared" si="934"/>
        <v>111</v>
      </c>
      <c r="C14369" s="815">
        <f t="shared" si="935"/>
        <v>255</v>
      </c>
      <c r="D14369" s="815">
        <f t="shared" si="936"/>
        <v>247</v>
      </c>
      <c r="E14369" s="815">
        <v>1999</v>
      </c>
    </row>
    <row r="14370" spans="1:5">
      <c r="A14370" s="816">
        <f t="shared" si="937"/>
        <v>36272</v>
      </c>
      <c r="B14370" s="815">
        <f t="shared" si="934"/>
        <v>112</v>
      </c>
      <c r="C14370" s="815">
        <f t="shared" si="935"/>
        <v>254</v>
      </c>
      <c r="D14370" s="815">
        <f t="shared" si="936"/>
        <v>246</v>
      </c>
      <c r="E14370" s="815">
        <v>1999</v>
      </c>
    </row>
    <row r="14371" spans="1:5">
      <c r="A14371" s="816">
        <f t="shared" si="937"/>
        <v>36273</v>
      </c>
      <c r="B14371" s="815">
        <f t="shared" si="934"/>
        <v>113</v>
      </c>
      <c r="C14371" s="815">
        <f t="shared" si="935"/>
        <v>253</v>
      </c>
      <c r="D14371" s="815">
        <f t="shared" si="936"/>
        <v>245</v>
      </c>
      <c r="E14371" s="815">
        <v>1999</v>
      </c>
    </row>
    <row r="14372" spans="1:5">
      <c r="A14372" s="816">
        <f t="shared" si="937"/>
        <v>36274</v>
      </c>
      <c r="B14372" s="815">
        <f t="shared" si="934"/>
        <v>114</v>
      </c>
      <c r="C14372" s="815">
        <f t="shared" si="935"/>
        <v>252</v>
      </c>
      <c r="D14372" s="815">
        <f t="shared" si="936"/>
        <v>244</v>
      </c>
      <c r="E14372" s="815">
        <v>1999</v>
      </c>
    </row>
    <row r="14373" spans="1:5">
      <c r="A14373" s="816">
        <f t="shared" si="937"/>
        <v>36275</v>
      </c>
      <c r="B14373" s="815">
        <f t="shared" si="934"/>
        <v>115</v>
      </c>
      <c r="C14373" s="815">
        <f t="shared" si="935"/>
        <v>251</v>
      </c>
      <c r="D14373" s="815">
        <f t="shared" si="936"/>
        <v>243</v>
      </c>
      <c r="E14373" s="815">
        <v>1999</v>
      </c>
    </row>
    <row r="14374" spans="1:5">
      <c r="A14374" s="816">
        <f t="shared" si="937"/>
        <v>36276</v>
      </c>
      <c r="B14374" s="815">
        <f t="shared" si="934"/>
        <v>116</v>
      </c>
      <c r="C14374" s="815">
        <f t="shared" si="935"/>
        <v>250</v>
      </c>
      <c r="D14374" s="815">
        <f t="shared" si="936"/>
        <v>242</v>
      </c>
      <c r="E14374" s="815">
        <v>1999</v>
      </c>
    </row>
    <row r="14375" spans="1:5">
      <c r="A14375" s="816">
        <f t="shared" si="937"/>
        <v>36277</v>
      </c>
      <c r="B14375" s="815">
        <f t="shared" si="934"/>
        <v>117</v>
      </c>
      <c r="C14375" s="815">
        <f t="shared" si="935"/>
        <v>249</v>
      </c>
      <c r="D14375" s="815">
        <f t="shared" si="936"/>
        <v>241</v>
      </c>
      <c r="E14375" s="815">
        <v>1999</v>
      </c>
    </row>
    <row r="14376" spans="1:5">
      <c r="A14376" s="816">
        <f t="shared" si="937"/>
        <v>36278</v>
      </c>
      <c r="B14376" s="815">
        <f t="shared" si="934"/>
        <v>118</v>
      </c>
      <c r="C14376" s="815">
        <f t="shared" si="935"/>
        <v>248</v>
      </c>
      <c r="D14376" s="815">
        <f t="shared" si="936"/>
        <v>240</v>
      </c>
      <c r="E14376" s="815">
        <v>1999</v>
      </c>
    </row>
    <row r="14377" spans="1:5">
      <c r="A14377" s="816">
        <f t="shared" si="937"/>
        <v>36279</v>
      </c>
      <c r="B14377" s="815">
        <f t="shared" si="934"/>
        <v>119</v>
      </c>
      <c r="C14377" s="815">
        <f t="shared" si="935"/>
        <v>247</v>
      </c>
      <c r="D14377" s="815">
        <f t="shared" si="936"/>
        <v>239</v>
      </c>
      <c r="E14377" s="815">
        <v>1999</v>
      </c>
    </row>
    <row r="14378" spans="1:5">
      <c r="A14378" s="816">
        <f t="shared" si="937"/>
        <v>36280</v>
      </c>
      <c r="B14378" s="815">
        <f t="shared" si="934"/>
        <v>120</v>
      </c>
      <c r="C14378" s="815">
        <f t="shared" si="935"/>
        <v>246</v>
      </c>
      <c r="D14378" s="815">
        <f t="shared" si="936"/>
        <v>238</v>
      </c>
      <c r="E14378" s="815">
        <v>1999</v>
      </c>
    </row>
    <row r="14379" spans="1:5">
      <c r="A14379" s="816">
        <f t="shared" si="937"/>
        <v>36281</v>
      </c>
      <c r="B14379" s="815">
        <f t="shared" ref="B14379:B14442" si="938">B14378+1</f>
        <v>121</v>
      </c>
      <c r="C14379" s="815">
        <f t="shared" ref="C14379:C14442" si="939">C14378-1</f>
        <v>245</v>
      </c>
      <c r="D14379" s="815">
        <f t="shared" ref="D14379:D14442" si="940">D14378-1</f>
        <v>237</v>
      </c>
      <c r="E14379" s="815">
        <v>1999</v>
      </c>
    </row>
    <row r="14380" spans="1:5">
      <c r="A14380" s="816">
        <f t="shared" si="937"/>
        <v>36282</v>
      </c>
      <c r="B14380" s="815">
        <f t="shared" si="938"/>
        <v>122</v>
      </c>
      <c r="C14380" s="815">
        <f t="shared" si="939"/>
        <v>244</v>
      </c>
      <c r="D14380" s="815">
        <f t="shared" si="940"/>
        <v>236</v>
      </c>
      <c r="E14380" s="815">
        <v>1999</v>
      </c>
    </row>
    <row r="14381" spans="1:5">
      <c r="A14381" s="816">
        <f t="shared" si="937"/>
        <v>36283</v>
      </c>
      <c r="B14381" s="815">
        <f t="shared" si="938"/>
        <v>123</v>
      </c>
      <c r="C14381" s="815">
        <f t="shared" si="939"/>
        <v>243</v>
      </c>
      <c r="D14381" s="815">
        <f t="shared" si="940"/>
        <v>235</v>
      </c>
      <c r="E14381" s="815">
        <v>1999</v>
      </c>
    </row>
    <row r="14382" spans="1:5">
      <c r="A14382" s="816">
        <f t="shared" si="937"/>
        <v>36284</v>
      </c>
      <c r="B14382" s="815">
        <f t="shared" si="938"/>
        <v>124</v>
      </c>
      <c r="C14382" s="815">
        <f t="shared" si="939"/>
        <v>242</v>
      </c>
      <c r="D14382" s="815">
        <f t="shared" si="940"/>
        <v>234</v>
      </c>
      <c r="E14382" s="815">
        <v>1999</v>
      </c>
    </row>
    <row r="14383" spans="1:5">
      <c r="A14383" s="816">
        <f t="shared" si="937"/>
        <v>36285</v>
      </c>
      <c r="B14383" s="815">
        <f t="shared" si="938"/>
        <v>125</v>
      </c>
      <c r="C14383" s="815">
        <f t="shared" si="939"/>
        <v>241</v>
      </c>
      <c r="D14383" s="815">
        <f t="shared" si="940"/>
        <v>233</v>
      </c>
      <c r="E14383" s="815">
        <v>1999</v>
      </c>
    </row>
    <row r="14384" spans="1:5">
      <c r="A14384" s="816">
        <f t="shared" si="937"/>
        <v>36286</v>
      </c>
      <c r="B14384" s="815">
        <f t="shared" si="938"/>
        <v>126</v>
      </c>
      <c r="C14384" s="815">
        <f t="shared" si="939"/>
        <v>240</v>
      </c>
      <c r="D14384" s="815">
        <f t="shared" si="940"/>
        <v>232</v>
      </c>
      <c r="E14384" s="815">
        <v>1999</v>
      </c>
    </row>
    <row r="14385" spans="1:5">
      <c r="A14385" s="816">
        <f t="shared" si="937"/>
        <v>36287</v>
      </c>
      <c r="B14385" s="815">
        <f t="shared" si="938"/>
        <v>127</v>
      </c>
      <c r="C14385" s="815">
        <f t="shared" si="939"/>
        <v>239</v>
      </c>
      <c r="D14385" s="815">
        <f t="shared" si="940"/>
        <v>231</v>
      </c>
      <c r="E14385" s="815">
        <v>1999</v>
      </c>
    </row>
    <row r="14386" spans="1:5">
      <c r="A14386" s="816">
        <f t="shared" si="937"/>
        <v>36288</v>
      </c>
      <c r="B14386" s="815">
        <f t="shared" si="938"/>
        <v>128</v>
      </c>
      <c r="C14386" s="815">
        <f t="shared" si="939"/>
        <v>238</v>
      </c>
      <c r="D14386" s="815">
        <f t="shared" si="940"/>
        <v>230</v>
      </c>
      <c r="E14386" s="815">
        <v>1999</v>
      </c>
    </row>
    <row r="14387" spans="1:5">
      <c r="A14387" s="816">
        <f t="shared" ref="A14387:A14450" si="941">A14386+1</f>
        <v>36289</v>
      </c>
      <c r="B14387" s="815">
        <f t="shared" si="938"/>
        <v>129</v>
      </c>
      <c r="C14387" s="815">
        <f t="shared" si="939"/>
        <v>237</v>
      </c>
      <c r="D14387" s="815">
        <f t="shared" si="940"/>
        <v>229</v>
      </c>
      <c r="E14387" s="815">
        <v>1999</v>
      </c>
    </row>
    <row r="14388" spans="1:5">
      <c r="A14388" s="816">
        <f t="shared" si="941"/>
        <v>36290</v>
      </c>
      <c r="B14388" s="815">
        <f t="shared" si="938"/>
        <v>130</v>
      </c>
      <c r="C14388" s="815">
        <f t="shared" si="939"/>
        <v>236</v>
      </c>
      <c r="D14388" s="815">
        <f t="shared" si="940"/>
        <v>228</v>
      </c>
      <c r="E14388" s="815">
        <v>1999</v>
      </c>
    </row>
    <row r="14389" spans="1:5">
      <c r="A14389" s="816">
        <f t="shared" si="941"/>
        <v>36291</v>
      </c>
      <c r="B14389" s="815">
        <f t="shared" si="938"/>
        <v>131</v>
      </c>
      <c r="C14389" s="815">
        <f t="shared" si="939"/>
        <v>235</v>
      </c>
      <c r="D14389" s="815">
        <f t="shared" si="940"/>
        <v>227</v>
      </c>
      <c r="E14389" s="815">
        <v>1999</v>
      </c>
    </row>
    <row r="14390" spans="1:5">
      <c r="A14390" s="816">
        <f t="shared" si="941"/>
        <v>36292</v>
      </c>
      <c r="B14390" s="815">
        <f t="shared" si="938"/>
        <v>132</v>
      </c>
      <c r="C14390" s="815">
        <f t="shared" si="939"/>
        <v>234</v>
      </c>
      <c r="D14390" s="815">
        <f t="shared" si="940"/>
        <v>226</v>
      </c>
      <c r="E14390" s="815">
        <v>1999</v>
      </c>
    </row>
    <row r="14391" spans="1:5">
      <c r="A14391" s="816">
        <f t="shared" si="941"/>
        <v>36293</v>
      </c>
      <c r="B14391" s="815">
        <f t="shared" si="938"/>
        <v>133</v>
      </c>
      <c r="C14391" s="815">
        <f t="shared" si="939"/>
        <v>233</v>
      </c>
      <c r="D14391" s="815">
        <f t="shared" si="940"/>
        <v>225</v>
      </c>
      <c r="E14391" s="815">
        <v>1999</v>
      </c>
    </row>
    <row r="14392" spans="1:5">
      <c r="A14392" s="816">
        <f t="shared" si="941"/>
        <v>36294</v>
      </c>
      <c r="B14392" s="815">
        <f t="shared" si="938"/>
        <v>134</v>
      </c>
      <c r="C14392" s="815">
        <f t="shared" si="939"/>
        <v>232</v>
      </c>
      <c r="D14392" s="815">
        <f t="shared" si="940"/>
        <v>224</v>
      </c>
      <c r="E14392" s="815">
        <v>1999</v>
      </c>
    </row>
    <row r="14393" spans="1:5">
      <c r="A14393" s="816">
        <f t="shared" si="941"/>
        <v>36295</v>
      </c>
      <c r="B14393" s="815">
        <f t="shared" si="938"/>
        <v>135</v>
      </c>
      <c r="C14393" s="815">
        <f t="shared" si="939"/>
        <v>231</v>
      </c>
      <c r="D14393" s="815">
        <f t="shared" si="940"/>
        <v>223</v>
      </c>
      <c r="E14393" s="815">
        <v>1999</v>
      </c>
    </row>
    <row r="14394" spans="1:5">
      <c r="A14394" s="816">
        <f t="shared" si="941"/>
        <v>36296</v>
      </c>
      <c r="B14394" s="815">
        <f t="shared" si="938"/>
        <v>136</v>
      </c>
      <c r="C14394" s="815">
        <f t="shared" si="939"/>
        <v>230</v>
      </c>
      <c r="D14394" s="815">
        <f t="shared" si="940"/>
        <v>222</v>
      </c>
      <c r="E14394" s="815">
        <v>1999</v>
      </c>
    </row>
    <row r="14395" spans="1:5">
      <c r="A14395" s="816">
        <f t="shared" si="941"/>
        <v>36297</v>
      </c>
      <c r="B14395" s="815">
        <f t="shared" si="938"/>
        <v>137</v>
      </c>
      <c r="C14395" s="815">
        <f t="shared" si="939"/>
        <v>229</v>
      </c>
      <c r="D14395" s="815">
        <f t="shared" si="940"/>
        <v>221</v>
      </c>
      <c r="E14395" s="815">
        <v>1999</v>
      </c>
    </row>
    <row r="14396" spans="1:5">
      <c r="A14396" s="816">
        <f t="shared" si="941"/>
        <v>36298</v>
      </c>
      <c r="B14396" s="815">
        <f t="shared" si="938"/>
        <v>138</v>
      </c>
      <c r="C14396" s="815">
        <f t="shared" si="939"/>
        <v>228</v>
      </c>
      <c r="D14396" s="815">
        <f t="shared" si="940"/>
        <v>220</v>
      </c>
      <c r="E14396" s="815">
        <v>1999</v>
      </c>
    </row>
    <row r="14397" spans="1:5">
      <c r="A14397" s="816">
        <f t="shared" si="941"/>
        <v>36299</v>
      </c>
      <c r="B14397" s="815">
        <f t="shared" si="938"/>
        <v>139</v>
      </c>
      <c r="C14397" s="815">
        <f t="shared" si="939"/>
        <v>227</v>
      </c>
      <c r="D14397" s="815">
        <f t="shared" si="940"/>
        <v>219</v>
      </c>
      <c r="E14397" s="815">
        <v>1999</v>
      </c>
    </row>
    <row r="14398" spans="1:5">
      <c r="A14398" s="816">
        <f t="shared" si="941"/>
        <v>36300</v>
      </c>
      <c r="B14398" s="815">
        <f t="shared" si="938"/>
        <v>140</v>
      </c>
      <c r="C14398" s="815">
        <f t="shared" si="939"/>
        <v>226</v>
      </c>
      <c r="D14398" s="815">
        <f t="shared" si="940"/>
        <v>218</v>
      </c>
      <c r="E14398" s="815">
        <v>1999</v>
      </c>
    </row>
    <row r="14399" spans="1:5">
      <c r="A14399" s="816">
        <f t="shared" si="941"/>
        <v>36301</v>
      </c>
      <c r="B14399" s="815">
        <f t="shared" si="938"/>
        <v>141</v>
      </c>
      <c r="C14399" s="815">
        <f t="shared" si="939"/>
        <v>225</v>
      </c>
      <c r="D14399" s="815">
        <f t="shared" si="940"/>
        <v>217</v>
      </c>
      <c r="E14399" s="815">
        <v>1999</v>
      </c>
    </row>
    <row r="14400" spans="1:5">
      <c r="A14400" s="816">
        <f t="shared" si="941"/>
        <v>36302</v>
      </c>
      <c r="B14400" s="815">
        <f t="shared" si="938"/>
        <v>142</v>
      </c>
      <c r="C14400" s="815">
        <f t="shared" si="939"/>
        <v>224</v>
      </c>
      <c r="D14400" s="815">
        <f t="shared" si="940"/>
        <v>216</v>
      </c>
      <c r="E14400" s="815">
        <v>1999</v>
      </c>
    </row>
    <row r="14401" spans="1:5">
      <c r="A14401" s="816">
        <f t="shared" si="941"/>
        <v>36303</v>
      </c>
      <c r="B14401" s="815">
        <f t="shared" si="938"/>
        <v>143</v>
      </c>
      <c r="C14401" s="815">
        <f t="shared" si="939"/>
        <v>223</v>
      </c>
      <c r="D14401" s="815">
        <f t="shared" si="940"/>
        <v>215</v>
      </c>
      <c r="E14401" s="815">
        <v>1999</v>
      </c>
    </row>
    <row r="14402" spans="1:5">
      <c r="A14402" s="816">
        <f t="shared" si="941"/>
        <v>36304</v>
      </c>
      <c r="B14402" s="815">
        <f t="shared" si="938"/>
        <v>144</v>
      </c>
      <c r="C14402" s="815">
        <f t="shared" si="939"/>
        <v>222</v>
      </c>
      <c r="D14402" s="815">
        <f t="shared" si="940"/>
        <v>214</v>
      </c>
      <c r="E14402" s="815">
        <v>1999</v>
      </c>
    </row>
    <row r="14403" spans="1:5">
      <c r="A14403" s="816">
        <f t="shared" si="941"/>
        <v>36305</v>
      </c>
      <c r="B14403" s="815">
        <f t="shared" si="938"/>
        <v>145</v>
      </c>
      <c r="C14403" s="815">
        <f t="shared" si="939"/>
        <v>221</v>
      </c>
      <c r="D14403" s="815">
        <f t="shared" si="940"/>
        <v>213</v>
      </c>
      <c r="E14403" s="815">
        <v>1999</v>
      </c>
    </row>
    <row r="14404" spans="1:5">
      <c r="A14404" s="816">
        <f t="shared" si="941"/>
        <v>36306</v>
      </c>
      <c r="B14404" s="815">
        <f t="shared" si="938"/>
        <v>146</v>
      </c>
      <c r="C14404" s="815">
        <f t="shared" si="939"/>
        <v>220</v>
      </c>
      <c r="D14404" s="815">
        <f t="shared" si="940"/>
        <v>212</v>
      </c>
      <c r="E14404" s="815">
        <v>1999</v>
      </c>
    </row>
    <row r="14405" spans="1:5">
      <c r="A14405" s="816">
        <f t="shared" si="941"/>
        <v>36307</v>
      </c>
      <c r="B14405" s="815">
        <f t="shared" si="938"/>
        <v>147</v>
      </c>
      <c r="C14405" s="815">
        <f t="shared" si="939"/>
        <v>219</v>
      </c>
      <c r="D14405" s="815">
        <f t="shared" si="940"/>
        <v>211</v>
      </c>
      <c r="E14405" s="815">
        <v>1999</v>
      </c>
    </row>
    <row r="14406" spans="1:5">
      <c r="A14406" s="816">
        <f t="shared" si="941"/>
        <v>36308</v>
      </c>
      <c r="B14406" s="815">
        <f t="shared" si="938"/>
        <v>148</v>
      </c>
      <c r="C14406" s="815">
        <f t="shared" si="939"/>
        <v>218</v>
      </c>
      <c r="D14406" s="815">
        <f t="shared" si="940"/>
        <v>210</v>
      </c>
      <c r="E14406" s="815">
        <v>1999</v>
      </c>
    </row>
    <row r="14407" spans="1:5">
      <c r="A14407" s="816">
        <f t="shared" si="941"/>
        <v>36309</v>
      </c>
      <c r="B14407" s="815">
        <f t="shared" si="938"/>
        <v>149</v>
      </c>
      <c r="C14407" s="815">
        <f t="shared" si="939"/>
        <v>217</v>
      </c>
      <c r="D14407" s="815">
        <f t="shared" si="940"/>
        <v>209</v>
      </c>
      <c r="E14407" s="815">
        <v>1999</v>
      </c>
    </row>
    <row r="14408" spans="1:5">
      <c r="A14408" s="816">
        <f t="shared" si="941"/>
        <v>36310</v>
      </c>
      <c r="B14408" s="815">
        <f t="shared" si="938"/>
        <v>150</v>
      </c>
      <c r="C14408" s="815">
        <f t="shared" si="939"/>
        <v>216</v>
      </c>
      <c r="D14408" s="815">
        <f t="shared" si="940"/>
        <v>208</v>
      </c>
      <c r="E14408" s="815">
        <v>1999</v>
      </c>
    </row>
    <row r="14409" spans="1:5">
      <c r="A14409" s="816">
        <f t="shared" si="941"/>
        <v>36311</v>
      </c>
      <c r="B14409" s="815">
        <f t="shared" si="938"/>
        <v>151</v>
      </c>
      <c r="C14409" s="815">
        <f t="shared" si="939"/>
        <v>215</v>
      </c>
      <c r="D14409" s="815">
        <f t="shared" si="940"/>
        <v>207</v>
      </c>
      <c r="E14409" s="815">
        <v>1999</v>
      </c>
    </row>
    <row r="14410" spans="1:5">
      <c r="A14410" s="816">
        <f t="shared" si="941"/>
        <v>36312</v>
      </c>
      <c r="B14410" s="815">
        <f t="shared" si="938"/>
        <v>152</v>
      </c>
      <c r="C14410" s="815">
        <f t="shared" si="939"/>
        <v>214</v>
      </c>
      <c r="D14410" s="815">
        <f t="shared" si="940"/>
        <v>206</v>
      </c>
      <c r="E14410" s="815">
        <v>1999</v>
      </c>
    </row>
    <row r="14411" spans="1:5">
      <c r="A14411" s="816">
        <f t="shared" si="941"/>
        <v>36313</v>
      </c>
      <c r="B14411" s="815">
        <f t="shared" si="938"/>
        <v>153</v>
      </c>
      <c r="C14411" s="815">
        <f t="shared" si="939"/>
        <v>213</v>
      </c>
      <c r="D14411" s="815">
        <f t="shared" si="940"/>
        <v>205</v>
      </c>
      <c r="E14411" s="815">
        <v>1999</v>
      </c>
    </row>
    <row r="14412" spans="1:5">
      <c r="A14412" s="816">
        <f t="shared" si="941"/>
        <v>36314</v>
      </c>
      <c r="B14412" s="815">
        <f t="shared" si="938"/>
        <v>154</v>
      </c>
      <c r="C14412" s="815">
        <f t="shared" si="939"/>
        <v>212</v>
      </c>
      <c r="D14412" s="815">
        <f t="shared" si="940"/>
        <v>204</v>
      </c>
      <c r="E14412" s="815">
        <v>1999</v>
      </c>
    </row>
    <row r="14413" spans="1:5">
      <c r="A14413" s="816">
        <f t="shared" si="941"/>
        <v>36315</v>
      </c>
      <c r="B14413" s="815">
        <f t="shared" si="938"/>
        <v>155</v>
      </c>
      <c r="C14413" s="815">
        <f t="shared" si="939"/>
        <v>211</v>
      </c>
      <c r="D14413" s="815">
        <f t="shared" si="940"/>
        <v>203</v>
      </c>
      <c r="E14413" s="815">
        <v>1999</v>
      </c>
    </row>
    <row r="14414" spans="1:5">
      <c r="A14414" s="816">
        <f t="shared" si="941"/>
        <v>36316</v>
      </c>
      <c r="B14414" s="815">
        <f t="shared" si="938"/>
        <v>156</v>
      </c>
      <c r="C14414" s="815">
        <f t="shared" si="939"/>
        <v>210</v>
      </c>
      <c r="D14414" s="815">
        <f t="shared" si="940"/>
        <v>202</v>
      </c>
      <c r="E14414" s="815">
        <v>1999</v>
      </c>
    </row>
    <row r="14415" spans="1:5">
      <c r="A14415" s="816">
        <f t="shared" si="941"/>
        <v>36317</v>
      </c>
      <c r="B14415" s="815">
        <f t="shared" si="938"/>
        <v>157</v>
      </c>
      <c r="C14415" s="815">
        <f t="shared" si="939"/>
        <v>209</v>
      </c>
      <c r="D14415" s="815">
        <f t="shared" si="940"/>
        <v>201</v>
      </c>
      <c r="E14415" s="815">
        <v>1999</v>
      </c>
    </row>
    <row r="14416" spans="1:5">
      <c r="A14416" s="816">
        <f t="shared" si="941"/>
        <v>36318</v>
      </c>
      <c r="B14416" s="815">
        <f t="shared" si="938"/>
        <v>158</v>
      </c>
      <c r="C14416" s="815">
        <f t="shared" si="939"/>
        <v>208</v>
      </c>
      <c r="D14416" s="815">
        <f t="shared" si="940"/>
        <v>200</v>
      </c>
      <c r="E14416" s="815">
        <v>1999</v>
      </c>
    </row>
    <row r="14417" spans="1:5">
      <c r="A14417" s="816">
        <f t="shared" si="941"/>
        <v>36319</v>
      </c>
      <c r="B14417" s="815">
        <f t="shared" si="938"/>
        <v>159</v>
      </c>
      <c r="C14417" s="815">
        <f t="shared" si="939"/>
        <v>207</v>
      </c>
      <c r="D14417" s="815">
        <f t="shared" si="940"/>
        <v>199</v>
      </c>
      <c r="E14417" s="815">
        <v>1999</v>
      </c>
    </row>
    <row r="14418" spans="1:5">
      <c r="A14418" s="816">
        <f t="shared" si="941"/>
        <v>36320</v>
      </c>
      <c r="B14418" s="815">
        <f t="shared" si="938"/>
        <v>160</v>
      </c>
      <c r="C14418" s="815">
        <f t="shared" si="939"/>
        <v>206</v>
      </c>
      <c r="D14418" s="815">
        <f t="shared" si="940"/>
        <v>198</v>
      </c>
      <c r="E14418" s="815">
        <v>1999</v>
      </c>
    </row>
    <row r="14419" spans="1:5">
      <c r="A14419" s="816">
        <f t="shared" si="941"/>
        <v>36321</v>
      </c>
      <c r="B14419" s="815">
        <f t="shared" si="938"/>
        <v>161</v>
      </c>
      <c r="C14419" s="815">
        <f t="shared" si="939"/>
        <v>205</v>
      </c>
      <c r="D14419" s="815">
        <f t="shared" si="940"/>
        <v>197</v>
      </c>
      <c r="E14419" s="815">
        <v>1999</v>
      </c>
    </row>
    <row r="14420" spans="1:5">
      <c r="A14420" s="816">
        <f t="shared" si="941"/>
        <v>36322</v>
      </c>
      <c r="B14420" s="815">
        <f t="shared" si="938"/>
        <v>162</v>
      </c>
      <c r="C14420" s="815">
        <f t="shared" si="939"/>
        <v>204</v>
      </c>
      <c r="D14420" s="815">
        <f t="shared" si="940"/>
        <v>196</v>
      </c>
      <c r="E14420" s="815">
        <v>1999</v>
      </c>
    </row>
    <row r="14421" spans="1:5">
      <c r="A14421" s="816">
        <f t="shared" si="941"/>
        <v>36323</v>
      </c>
      <c r="B14421" s="815">
        <f t="shared" si="938"/>
        <v>163</v>
      </c>
      <c r="C14421" s="815">
        <f t="shared" si="939"/>
        <v>203</v>
      </c>
      <c r="D14421" s="815">
        <f t="shared" si="940"/>
        <v>195</v>
      </c>
      <c r="E14421" s="815">
        <v>1999</v>
      </c>
    </row>
    <row r="14422" spans="1:5">
      <c r="A14422" s="816">
        <f t="shared" si="941"/>
        <v>36324</v>
      </c>
      <c r="B14422" s="815">
        <f t="shared" si="938"/>
        <v>164</v>
      </c>
      <c r="C14422" s="815">
        <f t="shared" si="939"/>
        <v>202</v>
      </c>
      <c r="D14422" s="815">
        <f t="shared" si="940"/>
        <v>194</v>
      </c>
      <c r="E14422" s="815">
        <v>1999</v>
      </c>
    </row>
    <row r="14423" spans="1:5">
      <c r="A14423" s="816">
        <f t="shared" si="941"/>
        <v>36325</v>
      </c>
      <c r="B14423" s="815">
        <f t="shared" si="938"/>
        <v>165</v>
      </c>
      <c r="C14423" s="815">
        <f t="shared" si="939"/>
        <v>201</v>
      </c>
      <c r="D14423" s="815">
        <f t="shared" si="940"/>
        <v>193</v>
      </c>
      <c r="E14423" s="815">
        <v>1999</v>
      </c>
    </row>
    <row r="14424" spans="1:5">
      <c r="A14424" s="816">
        <f t="shared" si="941"/>
        <v>36326</v>
      </c>
      <c r="B14424" s="815">
        <f t="shared" si="938"/>
        <v>166</v>
      </c>
      <c r="C14424" s="815">
        <f t="shared" si="939"/>
        <v>200</v>
      </c>
      <c r="D14424" s="815">
        <f t="shared" si="940"/>
        <v>192</v>
      </c>
      <c r="E14424" s="815">
        <v>1999</v>
      </c>
    </row>
    <row r="14425" spans="1:5">
      <c r="A14425" s="816">
        <f t="shared" si="941"/>
        <v>36327</v>
      </c>
      <c r="B14425" s="815">
        <f t="shared" si="938"/>
        <v>167</v>
      </c>
      <c r="C14425" s="815">
        <f t="shared" si="939"/>
        <v>199</v>
      </c>
      <c r="D14425" s="815">
        <f t="shared" si="940"/>
        <v>191</v>
      </c>
      <c r="E14425" s="815">
        <v>1999</v>
      </c>
    </row>
    <row r="14426" spans="1:5">
      <c r="A14426" s="816">
        <f t="shared" si="941"/>
        <v>36328</v>
      </c>
      <c r="B14426" s="815">
        <f t="shared" si="938"/>
        <v>168</v>
      </c>
      <c r="C14426" s="815">
        <f t="shared" si="939"/>
        <v>198</v>
      </c>
      <c r="D14426" s="815">
        <f t="shared" si="940"/>
        <v>190</v>
      </c>
      <c r="E14426" s="815">
        <v>1999</v>
      </c>
    </row>
    <row r="14427" spans="1:5">
      <c r="A14427" s="816">
        <f t="shared" si="941"/>
        <v>36329</v>
      </c>
      <c r="B14427" s="815">
        <f t="shared" si="938"/>
        <v>169</v>
      </c>
      <c r="C14427" s="815">
        <f t="shared" si="939"/>
        <v>197</v>
      </c>
      <c r="D14427" s="815">
        <f t="shared" si="940"/>
        <v>189</v>
      </c>
      <c r="E14427" s="815">
        <v>1999</v>
      </c>
    </row>
    <row r="14428" spans="1:5">
      <c r="A14428" s="816">
        <f t="shared" si="941"/>
        <v>36330</v>
      </c>
      <c r="B14428" s="815">
        <f t="shared" si="938"/>
        <v>170</v>
      </c>
      <c r="C14428" s="815">
        <f t="shared" si="939"/>
        <v>196</v>
      </c>
      <c r="D14428" s="815">
        <f t="shared" si="940"/>
        <v>188</v>
      </c>
      <c r="E14428" s="815">
        <v>1999</v>
      </c>
    </row>
    <row r="14429" spans="1:5">
      <c r="A14429" s="816">
        <f t="shared" si="941"/>
        <v>36331</v>
      </c>
      <c r="B14429" s="815">
        <f t="shared" si="938"/>
        <v>171</v>
      </c>
      <c r="C14429" s="815">
        <f t="shared" si="939"/>
        <v>195</v>
      </c>
      <c r="D14429" s="815">
        <f t="shared" si="940"/>
        <v>187</v>
      </c>
      <c r="E14429" s="815">
        <v>1999</v>
      </c>
    </row>
    <row r="14430" spans="1:5">
      <c r="A14430" s="816">
        <f t="shared" si="941"/>
        <v>36332</v>
      </c>
      <c r="B14430" s="815">
        <f t="shared" si="938"/>
        <v>172</v>
      </c>
      <c r="C14430" s="815">
        <f t="shared" si="939"/>
        <v>194</v>
      </c>
      <c r="D14430" s="815">
        <f t="shared" si="940"/>
        <v>186</v>
      </c>
      <c r="E14430" s="815">
        <v>1999</v>
      </c>
    </row>
    <row r="14431" spans="1:5">
      <c r="A14431" s="816">
        <f t="shared" si="941"/>
        <v>36333</v>
      </c>
      <c r="B14431" s="815">
        <f t="shared" si="938"/>
        <v>173</v>
      </c>
      <c r="C14431" s="815">
        <f t="shared" si="939"/>
        <v>193</v>
      </c>
      <c r="D14431" s="815">
        <f t="shared" si="940"/>
        <v>185</v>
      </c>
      <c r="E14431" s="815">
        <v>1999</v>
      </c>
    </row>
    <row r="14432" spans="1:5">
      <c r="A14432" s="816">
        <f t="shared" si="941"/>
        <v>36334</v>
      </c>
      <c r="B14432" s="815">
        <f t="shared" si="938"/>
        <v>174</v>
      </c>
      <c r="C14432" s="815">
        <f t="shared" si="939"/>
        <v>192</v>
      </c>
      <c r="D14432" s="815">
        <f t="shared" si="940"/>
        <v>184</v>
      </c>
      <c r="E14432" s="815">
        <v>1999</v>
      </c>
    </row>
    <row r="14433" spans="1:5">
      <c r="A14433" s="816">
        <f t="shared" si="941"/>
        <v>36335</v>
      </c>
      <c r="B14433" s="815">
        <f t="shared" si="938"/>
        <v>175</v>
      </c>
      <c r="C14433" s="815">
        <f t="shared" si="939"/>
        <v>191</v>
      </c>
      <c r="D14433" s="815">
        <f t="shared" si="940"/>
        <v>183</v>
      </c>
      <c r="E14433" s="815">
        <v>1999</v>
      </c>
    </row>
    <row r="14434" spans="1:5">
      <c r="A14434" s="816">
        <f t="shared" si="941"/>
        <v>36336</v>
      </c>
      <c r="B14434" s="815">
        <f t="shared" si="938"/>
        <v>176</v>
      </c>
      <c r="C14434" s="815">
        <f t="shared" si="939"/>
        <v>190</v>
      </c>
      <c r="D14434" s="815">
        <f t="shared" si="940"/>
        <v>182</v>
      </c>
      <c r="E14434" s="815">
        <v>1999</v>
      </c>
    </row>
    <row r="14435" spans="1:5">
      <c r="A14435" s="816">
        <f t="shared" si="941"/>
        <v>36337</v>
      </c>
      <c r="B14435" s="815">
        <f t="shared" si="938"/>
        <v>177</v>
      </c>
      <c r="C14435" s="815">
        <f t="shared" si="939"/>
        <v>189</v>
      </c>
      <c r="D14435" s="815">
        <f t="shared" si="940"/>
        <v>181</v>
      </c>
      <c r="E14435" s="815">
        <v>1999</v>
      </c>
    </row>
    <row r="14436" spans="1:5">
      <c r="A14436" s="816">
        <f t="shared" si="941"/>
        <v>36338</v>
      </c>
      <c r="B14436" s="815">
        <f t="shared" si="938"/>
        <v>178</v>
      </c>
      <c r="C14436" s="815">
        <f t="shared" si="939"/>
        <v>188</v>
      </c>
      <c r="D14436" s="815">
        <f t="shared" si="940"/>
        <v>180</v>
      </c>
      <c r="E14436" s="815">
        <v>1999</v>
      </c>
    </row>
    <row r="14437" spans="1:5">
      <c r="A14437" s="816">
        <f t="shared" si="941"/>
        <v>36339</v>
      </c>
      <c r="B14437" s="815">
        <f t="shared" si="938"/>
        <v>179</v>
      </c>
      <c r="C14437" s="815">
        <f t="shared" si="939"/>
        <v>187</v>
      </c>
      <c r="D14437" s="815">
        <f t="shared" si="940"/>
        <v>179</v>
      </c>
      <c r="E14437" s="815">
        <v>1999</v>
      </c>
    </row>
    <row r="14438" spans="1:5">
      <c r="A14438" s="816">
        <f t="shared" si="941"/>
        <v>36340</v>
      </c>
      <c r="B14438" s="815">
        <f t="shared" si="938"/>
        <v>180</v>
      </c>
      <c r="C14438" s="815">
        <f t="shared" si="939"/>
        <v>186</v>
      </c>
      <c r="D14438" s="815">
        <f t="shared" si="940"/>
        <v>178</v>
      </c>
      <c r="E14438" s="815">
        <v>1999</v>
      </c>
    </row>
    <row r="14439" spans="1:5">
      <c r="A14439" s="816">
        <f t="shared" si="941"/>
        <v>36341</v>
      </c>
      <c r="B14439" s="815">
        <f t="shared" si="938"/>
        <v>181</v>
      </c>
      <c r="C14439" s="815">
        <f t="shared" si="939"/>
        <v>185</v>
      </c>
      <c r="D14439" s="815">
        <f t="shared" si="940"/>
        <v>177</v>
      </c>
      <c r="E14439" s="815">
        <v>1999</v>
      </c>
    </row>
    <row r="14440" spans="1:5">
      <c r="A14440" s="816">
        <f t="shared" si="941"/>
        <v>36342</v>
      </c>
      <c r="B14440" s="815">
        <f t="shared" si="938"/>
        <v>182</v>
      </c>
      <c r="C14440" s="815">
        <f t="shared" si="939"/>
        <v>184</v>
      </c>
      <c r="D14440" s="815">
        <f t="shared" si="940"/>
        <v>176</v>
      </c>
      <c r="E14440" s="815">
        <v>1999</v>
      </c>
    </row>
    <row r="14441" spans="1:5">
      <c r="A14441" s="816">
        <f t="shared" si="941"/>
        <v>36343</v>
      </c>
      <c r="B14441" s="815">
        <f t="shared" si="938"/>
        <v>183</v>
      </c>
      <c r="C14441" s="815">
        <f t="shared" si="939"/>
        <v>183</v>
      </c>
      <c r="D14441" s="815">
        <f t="shared" si="940"/>
        <v>175</v>
      </c>
      <c r="E14441" s="815">
        <v>1999</v>
      </c>
    </row>
    <row r="14442" spans="1:5">
      <c r="A14442" s="816">
        <f t="shared" si="941"/>
        <v>36344</v>
      </c>
      <c r="B14442" s="815">
        <f t="shared" si="938"/>
        <v>184</v>
      </c>
      <c r="C14442" s="815">
        <f t="shared" si="939"/>
        <v>182</v>
      </c>
      <c r="D14442" s="815">
        <f t="shared" si="940"/>
        <v>174</v>
      </c>
      <c r="E14442" s="815">
        <v>1999</v>
      </c>
    </row>
    <row r="14443" spans="1:5">
      <c r="A14443" s="816">
        <f t="shared" si="941"/>
        <v>36345</v>
      </c>
      <c r="B14443" s="815">
        <f t="shared" ref="B14443:B14506" si="942">B14442+1</f>
        <v>185</v>
      </c>
      <c r="C14443" s="815">
        <f t="shared" ref="C14443:C14506" si="943">C14442-1</f>
        <v>181</v>
      </c>
      <c r="D14443" s="815">
        <f t="shared" ref="D14443:D14506" si="944">D14442-1</f>
        <v>173</v>
      </c>
      <c r="E14443" s="815">
        <v>1999</v>
      </c>
    </row>
    <row r="14444" spans="1:5">
      <c r="A14444" s="816">
        <f t="shared" si="941"/>
        <v>36346</v>
      </c>
      <c r="B14444" s="815">
        <f t="shared" si="942"/>
        <v>186</v>
      </c>
      <c r="C14444" s="815">
        <f t="shared" si="943"/>
        <v>180</v>
      </c>
      <c r="D14444" s="815">
        <f t="shared" si="944"/>
        <v>172</v>
      </c>
      <c r="E14444" s="815">
        <v>1999</v>
      </c>
    </row>
    <row r="14445" spans="1:5">
      <c r="A14445" s="816">
        <f t="shared" si="941"/>
        <v>36347</v>
      </c>
      <c r="B14445" s="815">
        <f t="shared" si="942"/>
        <v>187</v>
      </c>
      <c r="C14445" s="815">
        <f t="shared" si="943"/>
        <v>179</v>
      </c>
      <c r="D14445" s="815">
        <f t="shared" si="944"/>
        <v>171</v>
      </c>
      <c r="E14445" s="815">
        <v>1999</v>
      </c>
    </row>
    <row r="14446" spans="1:5">
      <c r="A14446" s="816">
        <f t="shared" si="941"/>
        <v>36348</v>
      </c>
      <c r="B14446" s="815">
        <f t="shared" si="942"/>
        <v>188</v>
      </c>
      <c r="C14446" s="815">
        <f t="shared" si="943"/>
        <v>178</v>
      </c>
      <c r="D14446" s="815">
        <f t="shared" si="944"/>
        <v>170</v>
      </c>
      <c r="E14446" s="815">
        <v>1999</v>
      </c>
    </row>
    <row r="14447" spans="1:5">
      <c r="A14447" s="816">
        <f t="shared" si="941"/>
        <v>36349</v>
      </c>
      <c r="B14447" s="815">
        <f t="shared" si="942"/>
        <v>189</v>
      </c>
      <c r="C14447" s="815">
        <f t="shared" si="943"/>
        <v>177</v>
      </c>
      <c r="D14447" s="815">
        <f t="shared" si="944"/>
        <v>169</v>
      </c>
      <c r="E14447" s="815">
        <v>1999</v>
      </c>
    </row>
    <row r="14448" spans="1:5">
      <c r="A14448" s="816">
        <f t="shared" si="941"/>
        <v>36350</v>
      </c>
      <c r="B14448" s="815">
        <f t="shared" si="942"/>
        <v>190</v>
      </c>
      <c r="C14448" s="815">
        <f t="shared" si="943"/>
        <v>176</v>
      </c>
      <c r="D14448" s="815">
        <f t="shared" si="944"/>
        <v>168</v>
      </c>
      <c r="E14448" s="815">
        <v>1999</v>
      </c>
    </row>
    <row r="14449" spans="1:5">
      <c r="A14449" s="816">
        <f t="shared" si="941"/>
        <v>36351</v>
      </c>
      <c r="B14449" s="815">
        <f t="shared" si="942"/>
        <v>191</v>
      </c>
      <c r="C14449" s="815">
        <f t="shared" si="943"/>
        <v>175</v>
      </c>
      <c r="D14449" s="815">
        <f t="shared" si="944"/>
        <v>167</v>
      </c>
      <c r="E14449" s="815">
        <v>1999</v>
      </c>
    </row>
    <row r="14450" spans="1:5">
      <c r="A14450" s="816">
        <f t="shared" si="941"/>
        <v>36352</v>
      </c>
      <c r="B14450" s="815">
        <f t="shared" si="942"/>
        <v>192</v>
      </c>
      <c r="C14450" s="815">
        <f t="shared" si="943"/>
        <v>174</v>
      </c>
      <c r="D14450" s="815">
        <f t="shared" si="944"/>
        <v>166</v>
      </c>
      <c r="E14450" s="815">
        <v>1999</v>
      </c>
    </row>
    <row r="14451" spans="1:5">
      <c r="A14451" s="816">
        <f t="shared" ref="A14451:A14514" si="945">A14450+1</f>
        <v>36353</v>
      </c>
      <c r="B14451" s="815">
        <f t="shared" si="942"/>
        <v>193</v>
      </c>
      <c r="C14451" s="815">
        <f t="shared" si="943"/>
        <v>173</v>
      </c>
      <c r="D14451" s="815">
        <f t="shared" si="944"/>
        <v>165</v>
      </c>
      <c r="E14451" s="815">
        <v>1999</v>
      </c>
    </row>
    <row r="14452" spans="1:5">
      <c r="A14452" s="816">
        <f t="shared" si="945"/>
        <v>36354</v>
      </c>
      <c r="B14452" s="815">
        <f t="shared" si="942"/>
        <v>194</v>
      </c>
      <c r="C14452" s="815">
        <f t="shared" si="943"/>
        <v>172</v>
      </c>
      <c r="D14452" s="815">
        <f t="shared" si="944"/>
        <v>164</v>
      </c>
      <c r="E14452" s="815">
        <v>1999</v>
      </c>
    </row>
    <row r="14453" spans="1:5">
      <c r="A14453" s="816">
        <f t="shared" si="945"/>
        <v>36355</v>
      </c>
      <c r="B14453" s="815">
        <f t="shared" si="942"/>
        <v>195</v>
      </c>
      <c r="C14453" s="815">
        <f t="shared" si="943"/>
        <v>171</v>
      </c>
      <c r="D14453" s="815">
        <f t="shared" si="944"/>
        <v>163</v>
      </c>
      <c r="E14453" s="815">
        <v>1999</v>
      </c>
    </row>
    <row r="14454" spans="1:5">
      <c r="A14454" s="816">
        <f t="shared" si="945"/>
        <v>36356</v>
      </c>
      <c r="B14454" s="815">
        <f t="shared" si="942"/>
        <v>196</v>
      </c>
      <c r="C14454" s="815">
        <f t="shared" si="943"/>
        <v>170</v>
      </c>
      <c r="D14454" s="815">
        <f t="shared" si="944"/>
        <v>162</v>
      </c>
      <c r="E14454" s="815">
        <v>1999</v>
      </c>
    </row>
    <row r="14455" spans="1:5">
      <c r="A14455" s="816">
        <f t="shared" si="945"/>
        <v>36357</v>
      </c>
      <c r="B14455" s="815">
        <f t="shared" si="942"/>
        <v>197</v>
      </c>
      <c r="C14455" s="815">
        <f t="shared" si="943"/>
        <v>169</v>
      </c>
      <c r="D14455" s="815">
        <f t="shared" si="944"/>
        <v>161</v>
      </c>
      <c r="E14455" s="815">
        <v>1999</v>
      </c>
    </row>
    <row r="14456" spans="1:5">
      <c r="A14456" s="816">
        <f t="shared" si="945"/>
        <v>36358</v>
      </c>
      <c r="B14456" s="815">
        <f t="shared" si="942"/>
        <v>198</v>
      </c>
      <c r="C14456" s="815">
        <f t="shared" si="943"/>
        <v>168</v>
      </c>
      <c r="D14456" s="815">
        <f t="shared" si="944"/>
        <v>160</v>
      </c>
      <c r="E14456" s="815">
        <v>1999</v>
      </c>
    </row>
    <row r="14457" spans="1:5">
      <c r="A14457" s="816">
        <f t="shared" si="945"/>
        <v>36359</v>
      </c>
      <c r="B14457" s="815">
        <f t="shared" si="942"/>
        <v>199</v>
      </c>
      <c r="C14457" s="815">
        <f t="shared" si="943"/>
        <v>167</v>
      </c>
      <c r="D14457" s="815">
        <f t="shared" si="944"/>
        <v>159</v>
      </c>
      <c r="E14457" s="815">
        <v>1999</v>
      </c>
    </row>
    <row r="14458" spans="1:5">
      <c r="A14458" s="816">
        <f t="shared" si="945"/>
        <v>36360</v>
      </c>
      <c r="B14458" s="815">
        <f t="shared" si="942"/>
        <v>200</v>
      </c>
      <c r="C14458" s="815">
        <f t="shared" si="943"/>
        <v>166</v>
      </c>
      <c r="D14458" s="815">
        <f t="shared" si="944"/>
        <v>158</v>
      </c>
      <c r="E14458" s="815">
        <v>1999</v>
      </c>
    </row>
    <row r="14459" spans="1:5">
      <c r="A14459" s="816">
        <f t="shared" si="945"/>
        <v>36361</v>
      </c>
      <c r="B14459" s="815">
        <f t="shared" si="942"/>
        <v>201</v>
      </c>
      <c r="C14459" s="815">
        <f t="shared" si="943"/>
        <v>165</v>
      </c>
      <c r="D14459" s="815">
        <f t="shared" si="944"/>
        <v>157</v>
      </c>
      <c r="E14459" s="815">
        <v>1999</v>
      </c>
    </row>
    <row r="14460" spans="1:5">
      <c r="A14460" s="816">
        <f t="shared" si="945"/>
        <v>36362</v>
      </c>
      <c r="B14460" s="815">
        <f t="shared" si="942"/>
        <v>202</v>
      </c>
      <c r="C14460" s="815">
        <f t="shared" si="943"/>
        <v>164</v>
      </c>
      <c r="D14460" s="815">
        <f t="shared" si="944"/>
        <v>156</v>
      </c>
      <c r="E14460" s="815">
        <v>1999</v>
      </c>
    </row>
    <row r="14461" spans="1:5">
      <c r="A14461" s="816">
        <f t="shared" si="945"/>
        <v>36363</v>
      </c>
      <c r="B14461" s="815">
        <f t="shared" si="942"/>
        <v>203</v>
      </c>
      <c r="C14461" s="815">
        <f t="shared" si="943"/>
        <v>163</v>
      </c>
      <c r="D14461" s="815">
        <f t="shared" si="944"/>
        <v>155</v>
      </c>
      <c r="E14461" s="815">
        <v>1999</v>
      </c>
    </row>
    <row r="14462" spans="1:5">
      <c r="A14462" s="816">
        <f t="shared" si="945"/>
        <v>36364</v>
      </c>
      <c r="B14462" s="815">
        <f t="shared" si="942"/>
        <v>204</v>
      </c>
      <c r="C14462" s="815">
        <f t="shared" si="943"/>
        <v>162</v>
      </c>
      <c r="D14462" s="815">
        <f t="shared" si="944"/>
        <v>154</v>
      </c>
      <c r="E14462" s="815">
        <v>1999</v>
      </c>
    </row>
    <row r="14463" spans="1:5">
      <c r="A14463" s="816">
        <f t="shared" si="945"/>
        <v>36365</v>
      </c>
      <c r="B14463" s="815">
        <f t="shared" si="942"/>
        <v>205</v>
      </c>
      <c r="C14463" s="815">
        <f t="shared" si="943"/>
        <v>161</v>
      </c>
      <c r="D14463" s="815">
        <f t="shared" si="944"/>
        <v>153</v>
      </c>
      <c r="E14463" s="815">
        <v>1999</v>
      </c>
    </row>
    <row r="14464" spans="1:5">
      <c r="A14464" s="816">
        <f t="shared" si="945"/>
        <v>36366</v>
      </c>
      <c r="B14464" s="815">
        <f t="shared" si="942"/>
        <v>206</v>
      </c>
      <c r="C14464" s="815">
        <f t="shared" si="943"/>
        <v>160</v>
      </c>
      <c r="D14464" s="815">
        <f t="shared" si="944"/>
        <v>152</v>
      </c>
      <c r="E14464" s="815">
        <v>1999</v>
      </c>
    </row>
    <row r="14465" spans="1:5">
      <c r="A14465" s="816">
        <f t="shared" si="945"/>
        <v>36367</v>
      </c>
      <c r="B14465" s="815">
        <f t="shared" si="942"/>
        <v>207</v>
      </c>
      <c r="C14465" s="815">
        <f t="shared" si="943"/>
        <v>159</v>
      </c>
      <c r="D14465" s="815">
        <f t="shared" si="944"/>
        <v>151</v>
      </c>
      <c r="E14465" s="815">
        <v>1999</v>
      </c>
    </row>
    <row r="14466" spans="1:5">
      <c r="A14466" s="816">
        <f t="shared" si="945"/>
        <v>36368</v>
      </c>
      <c r="B14466" s="815">
        <f t="shared" si="942"/>
        <v>208</v>
      </c>
      <c r="C14466" s="815">
        <f t="shared" si="943"/>
        <v>158</v>
      </c>
      <c r="D14466" s="815">
        <f t="shared" si="944"/>
        <v>150</v>
      </c>
      <c r="E14466" s="815">
        <v>1999</v>
      </c>
    </row>
    <row r="14467" spans="1:5">
      <c r="A14467" s="816">
        <f t="shared" si="945"/>
        <v>36369</v>
      </c>
      <c r="B14467" s="815">
        <f t="shared" si="942"/>
        <v>209</v>
      </c>
      <c r="C14467" s="815">
        <f t="shared" si="943"/>
        <v>157</v>
      </c>
      <c r="D14467" s="815">
        <f t="shared" si="944"/>
        <v>149</v>
      </c>
      <c r="E14467" s="815">
        <v>1999</v>
      </c>
    </row>
    <row r="14468" spans="1:5">
      <c r="A14468" s="816">
        <f t="shared" si="945"/>
        <v>36370</v>
      </c>
      <c r="B14468" s="815">
        <f t="shared" si="942"/>
        <v>210</v>
      </c>
      <c r="C14468" s="815">
        <f t="shared" si="943"/>
        <v>156</v>
      </c>
      <c r="D14468" s="815">
        <f t="shared" si="944"/>
        <v>148</v>
      </c>
      <c r="E14468" s="815">
        <v>1999</v>
      </c>
    </row>
    <row r="14469" spans="1:5">
      <c r="A14469" s="816">
        <f t="shared" si="945"/>
        <v>36371</v>
      </c>
      <c r="B14469" s="815">
        <f t="shared" si="942"/>
        <v>211</v>
      </c>
      <c r="C14469" s="815">
        <f t="shared" si="943"/>
        <v>155</v>
      </c>
      <c r="D14469" s="815">
        <f t="shared" si="944"/>
        <v>147</v>
      </c>
      <c r="E14469" s="815">
        <v>1999</v>
      </c>
    </row>
    <row r="14470" spans="1:5">
      <c r="A14470" s="816">
        <f t="shared" si="945"/>
        <v>36372</v>
      </c>
      <c r="B14470" s="815">
        <f t="shared" si="942"/>
        <v>212</v>
      </c>
      <c r="C14470" s="815">
        <f t="shared" si="943"/>
        <v>154</v>
      </c>
      <c r="D14470" s="815">
        <f t="shared" si="944"/>
        <v>146</v>
      </c>
      <c r="E14470" s="815">
        <v>1999</v>
      </c>
    </row>
    <row r="14471" spans="1:5">
      <c r="A14471" s="816">
        <f t="shared" si="945"/>
        <v>36373</v>
      </c>
      <c r="B14471" s="815">
        <f t="shared" si="942"/>
        <v>213</v>
      </c>
      <c r="C14471" s="815">
        <f t="shared" si="943"/>
        <v>153</v>
      </c>
      <c r="D14471" s="815">
        <f t="shared" si="944"/>
        <v>145</v>
      </c>
      <c r="E14471" s="815">
        <v>1999</v>
      </c>
    </row>
    <row r="14472" spans="1:5">
      <c r="A14472" s="816">
        <f t="shared" si="945"/>
        <v>36374</v>
      </c>
      <c r="B14472" s="815">
        <f t="shared" si="942"/>
        <v>214</v>
      </c>
      <c r="C14472" s="815">
        <f t="shared" si="943"/>
        <v>152</v>
      </c>
      <c r="D14472" s="815">
        <f t="shared" si="944"/>
        <v>144</v>
      </c>
      <c r="E14472" s="815">
        <v>1999</v>
      </c>
    </row>
    <row r="14473" spans="1:5">
      <c r="A14473" s="816">
        <f t="shared" si="945"/>
        <v>36375</v>
      </c>
      <c r="B14473" s="815">
        <f t="shared" si="942"/>
        <v>215</v>
      </c>
      <c r="C14473" s="815">
        <f t="shared" si="943"/>
        <v>151</v>
      </c>
      <c r="D14473" s="815">
        <f t="shared" si="944"/>
        <v>143</v>
      </c>
      <c r="E14473" s="815">
        <v>1999</v>
      </c>
    </row>
    <row r="14474" spans="1:5">
      <c r="A14474" s="816">
        <f t="shared" si="945"/>
        <v>36376</v>
      </c>
      <c r="B14474" s="815">
        <f t="shared" si="942"/>
        <v>216</v>
      </c>
      <c r="C14474" s="815">
        <f t="shared" si="943"/>
        <v>150</v>
      </c>
      <c r="D14474" s="815">
        <f t="shared" si="944"/>
        <v>142</v>
      </c>
      <c r="E14474" s="815">
        <v>1999</v>
      </c>
    </row>
    <row r="14475" spans="1:5">
      <c r="A14475" s="816">
        <f t="shared" si="945"/>
        <v>36377</v>
      </c>
      <c r="B14475" s="815">
        <f t="shared" si="942"/>
        <v>217</v>
      </c>
      <c r="C14475" s="815">
        <f t="shared" si="943"/>
        <v>149</v>
      </c>
      <c r="D14475" s="815">
        <f t="shared" si="944"/>
        <v>141</v>
      </c>
      <c r="E14475" s="815">
        <v>1999</v>
      </c>
    </row>
    <row r="14476" spans="1:5">
      <c r="A14476" s="816">
        <f t="shared" si="945"/>
        <v>36378</v>
      </c>
      <c r="B14476" s="815">
        <f t="shared" si="942"/>
        <v>218</v>
      </c>
      <c r="C14476" s="815">
        <f t="shared" si="943"/>
        <v>148</v>
      </c>
      <c r="D14476" s="815">
        <f t="shared" si="944"/>
        <v>140</v>
      </c>
      <c r="E14476" s="815">
        <v>1999</v>
      </c>
    </row>
    <row r="14477" spans="1:5">
      <c r="A14477" s="816">
        <f t="shared" si="945"/>
        <v>36379</v>
      </c>
      <c r="B14477" s="815">
        <f t="shared" si="942"/>
        <v>219</v>
      </c>
      <c r="C14477" s="815">
        <f t="shared" si="943"/>
        <v>147</v>
      </c>
      <c r="D14477" s="815">
        <f t="shared" si="944"/>
        <v>139</v>
      </c>
      <c r="E14477" s="815">
        <v>1999</v>
      </c>
    </row>
    <row r="14478" spans="1:5">
      <c r="A14478" s="816">
        <f t="shared" si="945"/>
        <v>36380</v>
      </c>
      <c r="B14478" s="815">
        <f t="shared" si="942"/>
        <v>220</v>
      </c>
      <c r="C14478" s="815">
        <f t="shared" si="943"/>
        <v>146</v>
      </c>
      <c r="D14478" s="815">
        <f t="shared" si="944"/>
        <v>138</v>
      </c>
      <c r="E14478" s="815">
        <v>1999</v>
      </c>
    </row>
    <row r="14479" spans="1:5">
      <c r="A14479" s="816">
        <f t="shared" si="945"/>
        <v>36381</v>
      </c>
      <c r="B14479" s="815">
        <f t="shared" si="942"/>
        <v>221</v>
      </c>
      <c r="C14479" s="815">
        <f t="shared" si="943"/>
        <v>145</v>
      </c>
      <c r="D14479" s="815">
        <f t="shared" si="944"/>
        <v>137</v>
      </c>
      <c r="E14479" s="815">
        <v>1999</v>
      </c>
    </row>
    <row r="14480" spans="1:5">
      <c r="A14480" s="816">
        <f t="shared" si="945"/>
        <v>36382</v>
      </c>
      <c r="B14480" s="815">
        <f t="shared" si="942"/>
        <v>222</v>
      </c>
      <c r="C14480" s="815">
        <f t="shared" si="943"/>
        <v>144</v>
      </c>
      <c r="D14480" s="815">
        <f t="shared" si="944"/>
        <v>136</v>
      </c>
      <c r="E14480" s="815">
        <v>1999</v>
      </c>
    </row>
    <row r="14481" spans="1:5">
      <c r="A14481" s="816">
        <f t="shared" si="945"/>
        <v>36383</v>
      </c>
      <c r="B14481" s="815">
        <f t="shared" si="942"/>
        <v>223</v>
      </c>
      <c r="C14481" s="815">
        <f t="shared" si="943"/>
        <v>143</v>
      </c>
      <c r="D14481" s="815">
        <f t="shared" si="944"/>
        <v>135</v>
      </c>
      <c r="E14481" s="815">
        <v>1999</v>
      </c>
    </row>
    <row r="14482" spans="1:5">
      <c r="A14482" s="816">
        <f t="shared" si="945"/>
        <v>36384</v>
      </c>
      <c r="B14482" s="815">
        <f t="shared" si="942"/>
        <v>224</v>
      </c>
      <c r="C14482" s="815">
        <f t="shared" si="943"/>
        <v>142</v>
      </c>
      <c r="D14482" s="815">
        <f t="shared" si="944"/>
        <v>134</v>
      </c>
      <c r="E14482" s="815">
        <v>1999</v>
      </c>
    </row>
    <row r="14483" spans="1:5">
      <c r="A14483" s="816">
        <f t="shared" si="945"/>
        <v>36385</v>
      </c>
      <c r="B14483" s="815">
        <f t="shared" si="942"/>
        <v>225</v>
      </c>
      <c r="C14483" s="815">
        <f t="shared" si="943"/>
        <v>141</v>
      </c>
      <c r="D14483" s="815">
        <f t="shared" si="944"/>
        <v>133</v>
      </c>
      <c r="E14483" s="815">
        <v>1999</v>
      </c>
    </row>
    <row r="14484" spans="1:5">
      <c r="A14484" s="816">
        <f t="shared" si="945"/>
        <v>36386</v>
      </c>
      <c r="B14484" s="815">
        <f t="shared" si="942"/>
        <v>226</v>
      </c>
      <c r="C14484" s="815">
        <f t="shared" si="943"/>
        <v>140</v>
      </c>
      <c r="D14484" s="815">
        <f t="shared" si="944"/>
        <v>132</v>
      </c>
      <c r="E14484" s="815">
        <v>1999</v>
      </c>
    </row>
    <row r="14485" spans="1:5">
      <c r="A14485" s="816">
        <f t="shared" si="945"/>
        <v>36387</v>
      </c>
      <c r="B14485" s="815">
        <f t="shared" si="942"/>
        <v>227</v>
      </c>
      <c r="C14485" s="815">
        <f t="shared" si="943"/>
        <v>139</v>
      </c>
      <c r="D14485" s="815">
        <f t="shared" si="944"/>
        <v>131</v>
      </c>
      <c r="E14485" s="815">
        <v>1999</v>
      </c>
    </row>
    <row r="14486" spans="1:5">
      <c r="A14486" s="816">
        <f t="shared" si="945"/>
        <v>36388</v>
      </c>
      <c r="B14486" s="815">
        <f t="shared" si="942"/>
        <v>228</v>
      </c>
      <c r="C14486" s="815">
        <f t="shared" si="943"/>
        <v>138</v>
      </c>
      <c r="D14486" s="815">
        <f t="shared" si="944"/>
        <v>130</v>
      </c>
      <c r="E14486" s="815">
        <v>1999</v>
      </c>
    </row>
    <row r="14487" spans="1:5">
      <c r="A14487" s="816">
        <f t="shared" si="945"/>
        <v>36389</v>
      </c>
      <c r="B14487" s="815">
        <f t="shared" si="942"/>
        <v>229</v>
      </c>
      <c r="C14487" s="815">
        <f t="shared" si="943"/>
        <v>137</v>
      </c>
      <c r="D14487" s="815">
        <f t="shared" si="944"/>
        <v>129</v>
      </c>
      <c r="E14487" s="815">
        <v>1999</v>
      </c>
    </row>
    <row r="14488" spans="1:5">
      <c r="A14488" s="816">
        <f t="shared" si="945"/>
        <v>36390</v>
      </c>
      <c r="B14488" s="815">
        <f t="shared" si="942"/>
        <v>230</v>
      </c>
      <c r="C14488" s="815">
        <f t="shared" si="943"/>
        <v>136</v>
      </c>
      <c r="D14488" s="815">
        <f t="shared" si="944"/>
        <v>128</v>
      </c>
      <c r="E14488" s="815">
        <v>1999</v>
      </c>
    </row>
    <row r="14489" spans="1:5">
      <c r="A14489" s="816">
        <f t="shared" si="945"/>
        <v>36391</v>
      </c>
      <c r="B14489" s="815">
        <f t="shared" si="942"/>
        <v>231</v>
      </c>
      <c r="C14489" s="815">
        <f t="shared" si="943"/>
        <v>135</v>
      </c>
      <c r="D14489" s="815">
        <f t="shared" si="944"/>
        <v>127</v>
      </c>
      <c r="E14489" s="815">
        <v>1999</v>
      </c>
    </row>
    <row r="14490" spans="1:5">
      <c r="A14490" s="816">
        <f t="shared" si="945"/>
        <v>36392</v>
      </c>
      <c r="B14490" s="815">
        <f t="shared" si="942"/>
        <v>232</v>
      </c>
      <c r="C14490" s="815">
        <f t="shared" si="943"/>
        <v>134</v>
      </c>
      <c r="D14490" s="815">
        <f t="shared" si="944"/>
        <v>126</v>
      </c>
      <c r="E14490" s="815">
        <v>1999</v>
      </c>
    </row>
    <row r="14491" spans="1:5">
      <c r="A14491" s="816">
        <f t="shared" si="945"/>
        <v>36393</v>
      </c>
      <c r="B14491" s="815">
        <f t="shared" si="942"/>
        <v>233</v>
      </c>
      <c r="C14491" s="815">
        <f t="shared" si="943"/>
        <v>133</v>
      </c>
      <c r="D14491" s="815">
        <f t="shared" si="944"/>
        <v>125</v>
      </c>
      <c r="E14491" s="815">
        <v>1999</v>
      </c>
    </row>
    <row r="14492" spans="1:5">
      <c r="A14492" s="816">
        <f t="shared" si="945"/>
        <v>36394</v>
      </c>
      <c r="B14492" s="815">
        <f t="shared" si="942"/>
        <v>234</v>
      </c>
      <c r="C14492" s="815">
        <f t="shared" si="943"/>
        <v>132</v>
      </c>
      <c r="D14492" s="815">
        <f t="shared" si="944"/>
        <v>124</v>
      </c>
      <c r="E14492" s="815">
        <v>1999</v>
      </c>
    </row>
    <row r="14493" spans="1:5">
      <c r="A14493" s="816">
        <f t="shared" si="945"/>
        <v>36395</v>
      </c>
      <c r="B14493" s="815">
        <f t="shared" si="942"/>
        <v>235</v>
      </c>
      <c r="C14493" s="815">
        <f t="shared" si="943"/>
        <v>131</v>
      </c>
      <c r="D14493" s="815">
        <f t="shared" si="944"/>
        <v>123</v>
      </c>
      <c r="E14493" s="815">
        <v>1999</v>
      </c>
    </row>
    <row r="14494" spans="1:5">
      <c r="A14494" s="816">
        <f t="shared" si="945"/>
        <v>36396</v>
      </c>
      <c r="B14494" s="815">
        <f t="shared" si="942"/>
        <v>236</v>
      </c>
      <c r="C14494" s="815">
        <f t="shared" si="943"/>
        <v>130</v>
      </c>
      <c r="D14494" s="815">
        <f t="shared" si="944"/>
        <v>122</v>
      </c>
      <c r="E14494" s="815">
        <v>1999</v>
      </c>
    </row>
    <row r="14495" spans="1:5">
      <c r="A14495" s="816">
        <f t="shared" si="945"/>
        <v>36397</v>
      </c>
      <c r="B14495" s="815">
        <f t="shared" si="942"/>
        <v>237</v>
      </c>
      <c r="C14495" s="815">
        <f t="shared" si="943"/>
        <v>129</v>
      </c>
      <c r="D14495" s="815">
        <f t="shared" si="944"/>
        <v>121</v>
      </c>
      <c r="E14495" s="815">
        <v>1999</v>
      </c>
    </row>
    <row r="14496" spans="1:5">
      <c r="A14496" s="816">
        <f t="shared" si="945"/>
        <v>36398</v>
      </c>
      <c r="B14496" s="815">
        <f t="shared" si="942"/>
        <v>238</v>
      </c>
      <c r="C14496" s="815">
        <f t="shared" si="943"/>
        <v>128</v>
      </c>
      <c r="D14496" s="815">
        <f t="shared" si="944"/>
        <v>120</v>
      </c>
      <c r="E14496" s="815">
        <v>1999</v>
      </c>
    </row>
    <row r="14497" spans="1:5">
      <c r="A14497" s="816">
        <f t="shared" si="945"/>
        <v>36399</v>
      </c>
      <c r="B14497" s="815">
        <f t="shared" si="942"/>
        <v>239</v>
      </c>
      <c r="C14497" s="815">
        <f t="shared" si="943"/>
        <v>127</v>
      </c>
      <c r="D14497" s="815">
        <f t="shared" si="944"/>
        <v>119</v>
      </c>
      <c r="E14497" s="815">
        <v>1999</v>
      </c>
    </row>
    <row r="14498" spans="1:5">
      <c r="A14498" s="816">
        <f t="shared" si="945"/>
        <v>36400</v>
      </c>
      <c r="B14498" s="815">
        <f t="shared" si="942"/>
        <v>240</v>
      </c>
      <c r="C14498" s="815">
        <f t="shared" si="943"/>
        <v>126</v>
      </c>
      <c r="D14498" s="815">
        <f t="shared" si="944"/>
        <v>118</v>
      </c>
      <c r="E14498" s="815">
        <v>1999</v>
      </c>
    </row>
    <row r="14499" spans="1:5">
      <c r="A14499" s="816">
        <f t="shared" si="945"/>
        <v>36401</v>
      </c>
      <c r="B14499" s="815">
        <f t="shared" si="942"/>
        <v>241</v>
      </c>
      <c r="C14499" s="815">
        <f t="shared" si="943"/>
        <v>125</v>
      </c>
      <c r="D14499" s="815">
        <f t="shared" si="944"/>
        <v>117</v>
      </c>
      <c r="E14499" s="815">
        <v>1999</v>
      </c>
    </row>
    <row r="14500" spans="1:5">
      <c r="A14500" s="816">
        <f t="shared" si="945"/>
        <v>36402</v>
      </c>
      <c r="B14500" s="815">
        <f t="shared" si="942"/>
        <v>242</v>
      </c>
      <c r="C14500" s="815">
        <f t="shared" si="943"/>
        <v>124</v>
      </c>
      <c r="D14500" s="815">
        <f t="shared" si="944"/>
        <v>116</v>
      </c>
      <c r="E14500" s="815">
        <v>1999</v>
      </c>
    </row>
    <row r="14501" spans="1:5">
      <c r="A14501" s="816">
        <f t="shared" si="945"/>
        <v>36403</v>
      </c>
      <c r="B14501" s="815">
        <f t="shared" si="942"/>
        <v>243</v>
      </c>
      <c r="C14501" s="815">
        <f t="shared" si="943"/>
        <v>123</v>
      </c>
      <c r="D14501" s="815">
        <f t="shared" si="944"/>
        <v>115</v>
      </c>
      <c r="E14501" s="815">
        <v>1999</v>
      </c>
    </row>
    <row r="14502" spans="1:5">
      <c r="A14502" s="816">
        <f t="shared" si="945"/>
        <v>36404</v>
      </c>
      <c r="B14502" s="815">
        <f t="shared" si="942"/>
        <v>244</v>
      </c>
      <c r="C14502" s="815">
        <f t="shared" si="943"/>
        <v>122</v>
      </c>
      <c r="D14502" s="815">
        <f t="shared" si="944"/>
        <v>114</v>
      </c>
      <c r="E14502" s="815">
        <v>1999</v>
      </c>
    </row>
    <row r="14503" spans="1:5">
      <c r="A14503" s="816">
        <f t="shared" si="945"/>
        <v>36405</v>
      </c>
      <c r="B14503" s="815">
        <f t="shared" si="942"/>
        <v>245</v>
      </c>
      <c r="C14503" s="815">
        <f t="shared" si="943"/>
        <v>121</v>
      </c>
      <c r="D14503" s="815">
        <f t="shared" si="944"/>
        <v>113</v>
      </c>
      <c r="E14503" s="815">
        <v>1999</v>
      </c>
    </row>
    <row r="14504" spans="1:5">
      <c r="A14504" s="816">
        <f t="shared" si="945"/>
        <v>36406</v>
      </c>
      <c r="B14504" s="815">
        <f t="shared" si="942"/>
        <v>246</v>
      </c>
      <c r="C14504" s="815">
        <f t="shared" si="943"/>
        <v>120</v>
      </c>
      <c r="D14504" s="815">
        <f t="shared" si="944"/>
        <v>112</v>
      </c>
      <c r="E14504" s="815">
        <v>1999</v>
      </c>
    </row>
    <row r="14505" spans="1:5">
      <c r="A14505" s="816">
        <f t="shared" si="945"/>
        <v>36407</v>
      </c>
      <c r="B14505" s="815">
        <f t="shared" si="942"/>
        <v>247</v>
      </c>
      <c r="C14505" s="815">
        <f t="shared" si="943"/>
        <v>119</v>
      </c>
      <c r="D14505" s="815">
        <f t="shared" si="944"/>
        <v>111</v>
      </c>
      <c r="E14505" s="815">
        <v>1999</v>
      </c>
    </row>
    <row r="14506" spans="1:5">
      <c r="A14506" s="816">
        <f t="shared" si="945"/>
        <v>36408</v>
      </c>
      <c r="B14506" s="815">
        <f t="shared" si="942"/>
        <v>248</v>
      </c>
      <c r="C14506" s="815">
        <f t="shared" si="943"/>
        <v>118</v>
      </c>
      <c r="D14506" s="815">
        <f t="shared" si="944"/>
        <v>110</v>
      </c>
      <c r="E14506" s="815">
        <v>1999</v>
      </c>
    </row>
    <row r="14507" spans="1:5">
      <c r="A14507" s="816">
        <f t="shared" si="945"/>
        <v>36409</v>
      </c>
      <c r="B14507" s="815">
        <f t="shared" ref="B14507:B14570" si="946">B14506+1</f>
        <v>249</v>
      </c>
      <c r="C14507" s="815">
        <f t="shared" ref="C14507:C14570" si="947">C14506-1</f>
        <v>117</v>
      </c>
      <c r="D14507" s="815">
        <f t="shared" ref="D14507:D14570" si="948">D14506-1</f>
        <v>109</v>
      </c>
      <c r="E14507" s="815">
        <v>1999</v>
      </c>
    </row>
    <row r="14508" spans="1:5">
      <c r="A14508" s="816">
        <f t="shared" si="945"/>
        <v>36410</v>
      </c>
      <c r="B14508" s="815">
        <f t="shared" si="946"/>
        <v>250</v>
      </c>
      <c r="C14508" s="815">
        <f t="shared" si="947"/>
        <v>116</v>
      </c>
      <c r="D14508" s="815">
        <f t="shared" si="948"/>
        <v>108</v>
      </c>
      <c r="E14508" s="815">
        <v>1999</v>
      </c>
    </row>
    <row r="14509" spans="1:5">
      <c r="A14509" s="816">
        <f t="shared" si="945"/>
        <v>36411</v>
      </c>
      <c r="B14509" s="815">
        <f t="shared" si="946"/>
        <v>251</v>
      </c>
      <c r="C14509" s="815">
        <f t="shared" si="947"/>
        <v>115</v>
      </c>
      <c r="D14509" s="815">
        <f t="shared" si="948"/>
        <v>107</v>
      </c>
      <c r="E14509" s="815">
        <v>1999</v>
      </c>
    </row>
    <row r="14510" spans="1:5">
      <c r="A14510" s="816">
        <f t="shared" si="945"/>
        <v>36412</v>
      </c>
      <c r="B14510" s="815">
        <f t="shared" si="946"/>
        <v>252</v>
      </c>
      <c r="C14510" s="815">
        <f t="shared" si="947"/>
        <v>114</v>
      </c>
      <c r="D14510" s="815">
        <f t="shared" si="948"/>
        <v>106</v>
      </c>
      <c r="E14510" s="815">
        <v>1999</v>
      </c>
    </row>
    <row r="14511" spans="1:5">
      <c r="A14511" s="816">
        <f t="shared" si="945"/>
        <v>36413</v>
      </c>
      <c r="B14511" s="815">
        <f t="shared" si="946"/>
        <v>253</v>
      </c>
      <c r="C14511" s="815">
        <f t="shared" si="947"/>
        <v>113</v>
      </c>
      <c r="D14511" s="815">
        <f t="shared" si="948"/>
        <v>105</v>
      </c>
      <c r="E14511" s="815">
        <v>1999</v>
      </c>
    </row>
    <row r="14512" spans="1:5">
      <c r="A14512" s="816">
        <f t="shared" si="945"/>
        <v>36414</v>
      </c>
      <c r="B14512" s="815">
        <f t="shared" si="946"/>
        <v>254</v>
      </c>
      <c r="C14512" s="815">
        <f t="shared" si="947"/>
        <v>112</v>
      </c>
      <c r="D14512" s="815">
        <f t="shared" si="948"/>
        <v>104</v>
      </c>
      <c r="E14512" s="815">
        <v>1999</v>
      </c>
    </row>
    <row r="14513" spans="1:5">
      <c r="A14513" s="816">
        <f t="shared" si="945"/>
        <v>36415</v>
      </c>
      <c r="B14513" s="815">
        <f t="shared" si="946"/>
        <v>255</v>
      </c>
      <c r="C14513" s="815">
        <f t="shared" si="947"/>
        <v>111</v>
      </c>
      <c r="D14513" s="815">
        <f t="shared" si="948"/>
        <v>103</v>
      </c>
      <c r="E14513" s="815">
        <v>1999</v>
      </c>
    </row>
    <row r="14514" spans="1:5">
      <c r="A14514" s="816">
        <f t="shared" si="945"/>
        <v>36416</v>
      </c>
      <c r="B14514" s="815">
        <f t="shared" si="946"/>
        <v>256</v>
      </c>
      <c r="C14514" s="815">
        <f t="shared" si="947"/>
        <v>110</v>
      </c>
      <c r="D14514" s="815">
        <f t="shared" si="948"/>
        <v>102</v>
      </c>
      <c r="E14514" s="815">
        <v>1999</v>
      </c>
    </row>
    <row r="14515" spans="1:5">
      <c r="A14515" s="816">
        <f t="shared" ref="A14515:A14578" si="949">A14514+1</f>
        <v>36417</v>
      </c>
      <c r="B14515" s="815">
        <f t="shared" si="946"/>
        <v>257</v>
      </c>
      <c r="C14515" s="815">
        <f t="shared" si="947"/>
        <v>109</v>
      </c>
      <c r="D14515" s="815">
        <f t="shared" si="948"/>
        <v>101</v>
      </c>
      <c r="E14515" s="815">
        <v>1999</v>
      </c>
    </row>
    <row r="14516" spans="1:5">
      <c r="A14516" s="816">
        <f t="shared" si="949"/>
        <v>36418</v>
      </c>
      <c r="B14516" s="815">
        <f t="shared" si="946"/>
        <v>258</v>
      </c>
      <c r="C14516" s="815">
        <f t="shared" si="947"/>
        <v>108</v>
      </c>
      <c r="D14516" s="815">
        <f t="shared" si="948"/>
        <v>100</v>
      </c>
      <c r="E14516" s="815">
        <v>1999</v>
      </c>
    </row>
    <row r="14517" spans="1:5">
      <c r="A14517" s="816">
        <f t="shared" si="949"/>
        <v>36419</v>
      </c>
      <c r="B14517" s="815">
        <f t="shared" si="946"/>
        <v>259</v>
      </c>
      <c r="C14517" s="815">
        <f t="shared" si="947"/>
        <v>107</v>
      </c>
      <c r="D14517" s="815">
        <f t="shared" si="948"/>
        <v>99</v>
      </c>
      <c r="E14517" s="815">
        <v>1999</v>
      </c>
    </row>
    <row r="14518" spans="1:5">
      <c r="A14518" s="816">
        <f t="shared" si="949"/>
        <v>36420</v>
      </c>
      <c r="B14518" s="815">
        <f t="shared" si="946"/>
        <v>260</v>
      </c>
      <c r="C14518" s="815">
        <f t="shared" si="947"/>
        <v>106</v>
      </c>
      <c r="D14518" s="815">
        <f t="shared" si="948"/>
        <v>98</v>
      </c>
      <c r="E14518" s="815">
        <v>1999</v>
      </c>
    </row>
    <row r="14519" spans="1:5">
      <c r="A14519" s="816">
        <f t="shared" si="949"/>
        <v>36421</v>
      </c>
      <c r="B14519" s="815">
        <f t="shared" si="946"/>
        <v>261</v>
      </c>
      <c r="C14519" s="815">
        <f t="shared" si="947"/>
        <v>105</v>
      </c>
      <c r="D14519" s="815">
        <f t="shared" si="948"/>
        <v>97</v>
      </c>
      <c r="E14519" s="815">
        <v>1999</v>
      </c>
    </row>
    <row r="14520" spans="1:5">
      <c r="A14520" s="816">
        <f t="shared" si="949"/>
        <v>36422</v>
      </c>
      <c r="B14520" s="815">
        <f t="shared" si="946"/>
        <v>262</v>
      </c>
      <c r="C14520" s="815">
        <f t="shared" si="947"/>
        <v>104</v>
      </c>
      <c r="D14520" s="815">
        <f t="shared" si="948"/>
        <v>96</v>
      </c>
      <c r="E14520" s="815">
        <v>1999</v>
      </c>
    </row>
    <row r="14521" spans="1:5">
      <c r="A14521" s="816">
        <f t="shared" si="949"/>
        <v>36423</v>
      </c>
      <c r="B14521" s="815">
        <f t="shared" si="946"/>
        <v>263</v>
      </c>
      <c r="C14521" s="815">
        <f t="shared" si="947"/>
        <v>103</v>
      </c>
      <c r="D14521" s="815">
        <f t="shared" si="948"/>
        <v>95</v>
      </c>
      <c r="E14521" s="815">
        <v>1999</v>
      </c>
    </row>
    <row r="14522" spans="1:5">
      <c r="A14522" s="816">
        <f t="shared" si="949"/>
        <v>36424</v>
      </c>
      <c r="B14522" s="815">
        <f t="shared" si="946"/>
        <v>264</v>
      </c>
      <c r="C14522" s="815">
        <f t="shared" si="947"/>
        <v>102</v>
      </c>
      <c r="D14522" s="815">
        <f t="shared" si="948"/>
        <v>94</v>
      </c>
      <c r="E14522" s="815">
        <v>1999</v>
      </c>
    </row>
    <row r="14523" spans="1:5">
      <c r="A14523" s="816">
        <f t="shared" si="949"/>
        <v>36425</v>
      </c>
      <c r="B14523" s="815">
        <f t="shared" si="946"/>
        <v>265</v>
      </c>
      <c r="C14523" s="815">
        <f t="shared" si="947"/>
        <v>101</v>
      </c>
      <c r="D14523" s="815">
        <f t="shared" si="948"/>
        <v>93</v>
      </c>
      <c r="E14523" s="815">
        <v>1999</v>
      </c>
    </row>
    <row r="14524" spans="1:5">
      <c r="A14524" s="816">
        <f t="shared" si="949"/>
        <v>36426</v>
      </c>
      <c r="B14524" s="815">
        <f t="shared" si="946"/>
        <v>266</v>
      </c>
      <c r="C14524" s="815">
        <f t="shared" si="947"/>
        <v>100</v>
      </c>
      <c r="D14524" s="815">
        <f t="shared" si="948"/>
        <v>92</v>
      </c>
      <c r="E14524" s="815">
        <v>1999</v>
      </c>
    </row>
    <row r="14525" spans="1:5">
      <c r="A14525" s="816">
        <f t="shared" si="949"/>
        <v>36427</v>
      </c>
      <c r="B14525" s="815">
        <f t="shared" si="946"/>
        <v>267</v>
      </c>
      <c r="C14525" s="815">
        <f t="shared" si="947"/>
        <v>99</v>
      </c>
      <c r="D14525" s="815">
        <f t="shared" si="948"/>
        <v>91</v>
      </c>
      <c r="E14525" s="815">
        <v>1999</v>
      </c>
    </row>
    <row r="14526" spans="1:5">
      <c r="A14526" s="816">
        <f t="shared" si="949"/>
        <v>36428</v>
      </c>
      <c r="B14526" s="815">
        <f t="shared" si="946"/>
        <v>268</v>
      </c>
      <c r="C14526" s="815">
        <f t="shared" si="947"/>
        <v>98</v>
      </c>
      <c r="D14526" s="815">
        <f t="shared" si="948"/>
        <v>90</v>
      </c>
      <c r="E14526" s="815">
        <v>1999</v>
      </c>
    </row>
    <row r="14527" spans="1:5">
      <c r="A14527" s="816">
        <f t="shared" si="949"/>
        <v>36429</v>
      </c>
      <c r="B14527" s="815">
        <f t="shared" si="946"/>
        <v>269</v>
      </c>
      <c r="C14527" s="815">
        <f t="shared" si="947"/>
        <v>97</v>
      </c>
      <c r="D14527" s="815">
        <f t="shared" si="948"/>
        <v>89</v>
      </c>
      <c r="E14527" s="815">
        <v>1999</v>
      </c>
    </row>
    <row r="14528" spans="1:5">
      <c r="A14528" s="816">
        <f t="shared" si="949"/>
        <v>36430</v>
      </c>
      <c r="B14528" s="815">
        <f t="shared" si="946"/>
        <v>270</v>
      </c>
      <c r="C14528" s="815">
        <f t="shared" si="947"/>
        <v>96</v>
      </c>
      <c r="D14528" s="815">
        <f t="shared" si="948"/>
        <v>88</v>
      </c>
      <c r="E14528" s="815">
        <v>1999</v>
      </c>
    </row>
    <row r="14529" spans="1:5">
      <c r="A14529" s="816">
        <f t="shared" si="949"/>
        <v>36431</v>
      </c>
      <c r="B14529" s="815">
        <f t="shared" si="946"/>
        <v>271</v>
      </c>
      <c r="C14529" s="815">
        <f t="shared" si="947"/>
        <v>95</v>
      </c>
      <c r="D14529" s="815">
        <f t="shared" si="948"/>
        <v>87</v>
      </c>
      <c r="E14529" s="815">
        <v>1999</v>
      </c>
    </row>
    <row r="14530" spans="1:5">
      <c r="A14530" s="816">
        <f t="shared" si="949"/>
        <v>36432</v>
      </c>
      <c r="B14530" s="815">
        <f t="shared" si="946"/>
        <v>272</v>
      </c>
      <c r="C14530" s="815">
        <f t="shared" si="947"/>
        <v>94</v>
      </c>
      <c r="D14530" s="815">
        <f t="shared" si="948"/>
        <v>86</v>
      </c>
      <c r="E14530" s="815">
        <v>1999</v>
      </c>
    </row>
    <row r="14531" spans="1:5">
      <c r="A14531" s="816">
        <f t="shared" si="949"/>
        <v>36433</v>
      </c>
      <c r="B14531" s="815">
        <f t="shared" si="946"/>
        <v>273</v>
      </c>
      <c r="C14531" s="815">
        <f t="shared" si="947"/>
        <v>93</v>
      </c>
      <c r="D14531" s="815">
        <f t="shared" si="948"/>
        <v>85</v>
      </c>
      <c r="E14531" s="815">
        <v>1999</v>
      </c>
    </row>
    <row r="14532" spans="1:5">
      <c r="A14532" s="816">
        <f t="shared" si="949"/>
        <v>36434</v>
      </c>
      <c r="B14532" s="815">
        <f t="shared" si="946"/>
        <v>274</v>
      </c>
      <c r="C14532" s="815">
        <f t="shared" si="947"/>
        <v>92</v>
      </c>
      <c r="D14532" s="815">
        <f t="shared" si="948"/>
        <v>84</v>
      </c>
      <c r="E14532" s="815">
        <v>1999</v>
      </c>
    </row>
    <row r="14533" spans="1:5">
      <c r="A14533" s="816">
        <f t="shared" si="949"/>
        <v>36435</v>
      </c>
      <c r="B14533" s="815">
        <f t="shared" si="946"/>
        <v>275</v>
      </c>
      <c r="C14533" s="815">
        <f t="shared" si="947"/>
        <v>91</v>
      </c>
      <c r="D14533" s="815">
        <f t="shared" si="948"/>
        <v>83</v>
      </c>
      <c r="E14533" s="815">
        <v>1999</v>
      </c>
    </row>
    <row r="14534" spans="1:5">
      <c r="A14534" s="816">
        <f t="shared" si="949"/>
        <v>36436</v>
      </c>
      <c r="B14534" s="815">
        <f t="shared" si="946"/>
        <v>276</v>
      </c>
      <c r="C14534" s="815">
        <f t="shared" si="947"/>
        <v>90</v>
      </c>
      <c r="D14534" s="815">
        <f t="shared" si="948"/>
        <v>82</v>
      </c>
      <c r="E14534" s="815">
        <v>1999</v>
      </c>
    </row>
    <row r="14535" spans="1:5">
      <c r="A14535" s="816">
        <f t="shared" si="949"/>
        <v>36437</v>
      </c>
      <c r="B14535" s="815">
        <f t="shared" si="946"/>
        <v>277</v>
      </c>
      <c r="C14535" s="815">
        <f t="shared" si="947"/>
        <v>89</v>
      </c>
      <c r="D14535" s="815">
        <f t="shared" si="948"/>
        <v>81</v>
      </c>
      <c r="E14535" s="815">
        <v>1999</v>
      </c>
    </row>
    <row r="14536" spans="1:5">
      <c r="A14536" s="816">
        <f t="shared" si="949"/>
        <v>36438</v>
      </c>
      <c r="B14536" s="815">
        <f t="shared" si="946"/>
        <v>278</v>
      </c>
      <c r="C14536" s="815">
        <f t="shared" si="947"/>
        <v>88</v>
      </c>
      <c r="D14536" s="815">
        <f t="shared" si="948"/>
        <v>80</v>
      </c>
      <c r="E14536" s="815">
        <v>1999</v>
      </c>
    </row>
    <row r="14537" spans="1:5">
      <c r="A14537" s="816">
        <f t="shared" si="949"/>
        <v>36439</v>
      </c>
      <c r="B14537" s="815">
        <f t="shared" si="946"/>
        <v>279</v>
      </c>
      <c r="C14537" s="815">
        <f t="shared" si="947"/>
        <v>87</v>
      </c>
      <c r="D14537" s="815">
        <f t="shared" si="948"/>
        <v>79</v>
      </c>
      <c r="E14537" s="815">
        <v>1999</v>
      </c>
    </row>
    <row r="14538" spans="1:5">
      <c r="A14538" s="816">
        <f t="shared" si="949"/>
        <v>36440</v>
      </c>
      <c r="B14538" s="815">
        <f t="shared" si="946"/>
        <v>280</v>
      </c>
      <c r="C14538" s="815">
        <f t="shared" si="947"/>
        <v>86</v>
      </c>
      <c r="D14538" s="815">
        <f t="shared" si="948"/>
        <v>78</v>
      </c>
      <c r="E14538" s="815">
        <v>1999</v>
      </c>
    </row>
    <row r="14539" spans="1:5">
      <c r="A14539" s="816">
        <f t="shared" si="949"/>
        <v>36441</v>
      </c>
      <c r="B14539" s="815">
        <f t="shared" si="946"/>
        <v>281</v>
      </c>
      <c r="C14539" s="815">
        <f t="shared" si="947"/>
        <v>85</v>
      </c>
      <c r="D14539" s="815">
        <f t="shared" si="948"/>
        <v>77</v>
      </c>
      <c r="E14539" s="815">
        <v>1999</v>
      </c>
    </row>
    <row r="14540" spans="1:5">
      <c r="A14540" s="816">
        <f t="shared" si="949"/>
        <v>36442</v>
      </c>
      <c r="B14540" s="815">
        <f t="shared" si="946"/>
        <v>282</v>
      </c>
      <c r="C14540" s="815">
        <f t="shared" si="947"/>
        <v>84</v>
      </c>
      <c r="D14540" s="815">
        <f t="shared" si="948"/>
        <v>76</v>
      </c>
      <c r="E14540" s="815">
        <v>1999</v>
      </c>
    </row>
    <row r="14541" spans="1:5">
      <c r="A14541" s="816">
        <f t="shared" si="949"/>
        <v>36443</v>
      </c>
      <c r="B14541" s="815">
        <f t="shared" si="946"/>
        <v>283</v>
      </c>
      <c r="C14541" s="815">
        <f t="shared" si="947"/>
        <v>83</v>
      </c>
      <c r="D14541" s="815">
        <f t="shared" si="948"/>
        <v>75</v>
      </c>
      <c r="E14541" s="815">
        <v>1999</v>
      </c>
    </row>
    <row r="14542" spans="1:5">
      <c r="A14542" s="816">
        <f t="shared" si="949"/>
        <v>36444</v>
      </c>
      <c r="B14542" s="815">
        <f t="shared" si="946"/>
        <v>284</v>
      </c>
      <c r="C14542" s="815">
        <f t="shared" si="947"/>
        <v>82</v>
      </c>
      <c r="D14542" s="815">
        <f t="shared" si="948"/>
        <v>74</v>
      </c>
      <c r="E14542" s="815">
        <v>1999</v>
      </c>
    </row>
    <row r="14543" spans="1:5">
      <c r="A14543" s="816">
        <f t="shared" si="949"/>
        <v>36445</v>
      </c>
      <c r="B14543" s="815">
        <f t="shared" si="946"/>
        <v>285</v>
      </c>
      <c r="C14543" s="815">
        <f t="shared" si="947"/>
        <v>81</v>
      </c>
      <c r="D14543" s="815">
        <f t="shared" si="948"/>
        <v>73</v>
      </c>
      <c r="E14543" s="815">
        <v>1999</v>
      </c>
    </row>
    <row r="14544" spans="1:5">
      <c r="A14544" s="816">
        <f t="shared" si="949"/>
        <v>36446</v>
      </c>
      <c r="B14544" s="815">
        <f t="shared" si="946"/>
        <v>286</v>
      </c>
      <c r="C14544" s="815">
        <f t="shared" si="947"/>
        <v>80</v>
      </c>
      <c r="D14544" s="815">
        <f t="shared" si="948"/>
        <v>72</v>
      </c>
      <c r="E14544" s="815">
        <v>1999</v>
      </c>
    </row>
    <row r="14545" spans="1:5">
      <c r="A14545" s="816">
        <f t="shared" si="949"/>
        <v>36447</v>
      </c>
      <c r="B14545" s="815">
        <f t="shared" si="946"/>
        <v>287</v>
      </c>
      <c r="C14545" s="815">
        <f t="shared" si="947"/>
        <v>79</v>
      </c>
      <c r="D14545" s="815">
        <f t="shared" si="948"/>
        <v>71</v>
      </c>
      <c r="E14545" s="815">
        <v>1999</v>
      </c>
    </row>
    <row r="14546" spans="1:5">
      <c r="A14546" s="816">
        <f t="shared" si="949"/>
        <v>36448</v>
      </c>
      <c r="B14546" s="815">
        <f t="shared" si="946"/>
        <v>288</v>
      </c>
      <c r="C14546" s="815">
        <f t="shared" si="947"/>
        <v>78</v>
      </c>
      <c r="D14546" s="815">
        <f t="shared" si="948"/>
        <v>70</v>
      </c>
      <c r="E14546" s="815">
        <v>1999</v>
      </c>
    </row>
    <row r="14547" spans="1:5">
      <c r="A14547" s="816">
        <f t="shared" si="949"/>
        <v>36449</v>
      </c>
      <c r="B14547" s="815">
        <f t="shared" si="946"/>
        <v>289</v>
      </c>
      <c r="C14547" s="815">
        <f t="shared" si="947"/>
        <v>77</v>
      </c>
      <c r="D14547" s="815">
        <f t="shared" si="948"/>
        <v>69</v>
      </c>
      <c r="E14547" s="815">
        <v>1999</v>
      </c>
    </row>
    <row r="14548" spans="1:5">
      <c r="A14548" s="816">
        <f t="shared" si="949"/>
        <v>36450</v>
      </c>
      <c r="B14548" s="815">
        <f t="shared" si="946"/>
        <v>290</v>
      </c>
      <c r="C14548" s="815">
        <f t="shared" si="947"/>
        <v>76</v>
      </c>
      <c r="D14548" s="815">
        <f t="shared" si="948"/>
        <v>68</v>
      </c>
      <c r="E14548" s="815">
        <v>1999</v>
      </c>
    </row>
    <row r="14549" spans="1:5">
      <c r="A14549" s="816">
        <f t="shared" si="949"/>
        <v>36451</v>
      </c>
      <c r="B14549" s="815">
        <f t="shared" si="946"/>
        <v>291</v>
      </c>
      <c r="C14549" s="815">
        <f t="shared" si="947"/>
        <v>75</v>
      </c>
      <c r="D14549" s="815">
        <f t="shared" si="948"/>
        <v>67</v>
      </c>
      <c r="E14549" s="815">
        <v>1999</v>
      </c>
    </row>
    <row r="14550" spans="1:5">
      <c r="A14550" s="816">
        <f t="shared" si="949"/>
        <v>36452</v>
      </c>
      <c r="B14550" s="815">
        <f t="shared" si="946"/>
        <v>292</v>
      </c>
      <c r="C14550" s="815">
        <f t="shared" si="947"/>
        <v>74</v>
      </c>
      <c r="D14550" s="815">
        <f t="shared" si="948"/>
        <v>66</v>
      </c>
      <c r="E14550" s="815">
        <v>1999</v>
      </c>
    </row>
    <row r="14551" spans="1:5">
      <c r="A14551" s="816">
        <f t="shared" si="949"/>
        <v>36453</v>
      </c>
      <c r="B14551" s="815">
        <f t="shared" si="946"/>
        <v>293</v>
      </c>
      <c r="C14551" s="815">
        <f t="shared" si="947"/>
        <v>73</v>
      </c>
      <c r="D14551" s="815">
        <f t="shared" si="948"/>
        <v>65</v>
      </c>
      <c r="E14551" s="815">
        <v>1999</v>
      </c>
    </row>
    <row r="14552" spans="1:5">
      <c r="A14552" s="816">
        <f t="shared" si="949"/>
        <v>36454</v>
      </c>
      <c r="B14552" s="815">
        <f t="shared" si="946"/>
        <v>294</v>
      </c>
      <c r="C14552" s="815">
        <f t="shared" si="947"/>
        <v>72</v>
      </c>
      <c r="D14552" s="815">
        <f t="shared" si="948"/>
        <v>64</v>
      </c>
      <c r="E14552" s="815">
        <v>1999</v>
      </c>
    </row>
    <row r="14553" spans="1:5">
      <c r="A14553" s="816">
        <f t="shared" si="949"/>
        <v>36455</v>
      </c>
      <c r="B14553" s="815">
        <f t="shared" si="946"/>
        <v>295</v>
      </c>
      <c r="C14553" s="815">
        <f t="shared" si="947"/>
        <v>71</v>
      </c>
      <c r="D14553" s="815">
        <f t="shared" si="948"/>
        <v>63</v>
      </c>
      <c r="E14553" s="815">
        <v>1999</v>
      </c>
    </row>
    <row r="14554" spans="1:5">
      <c r="A14554" s="816">
        <f t="shared" si="949"/>
        <v>36456</v>
      </c>
      <c r="B14554" s="815">
        <f t="shared" si="946"/>
        <v>296</v>
      </c>
      <c r="C14554" s="815">
        <f t="shared" si="947"/>
        <v>70</v>
      </c>
      <c r="D14554" s="815">
        <f t="shared" si="948"/>
        <v>62</v>
      </c>
      <c r="E14554" s="815">
        <v>1999</v>
      </c>
    </row>
    <row r="14555" spans="1:5">
      <c r="A14555" s="816">
        <f t="shared" si="949"/>
        <v>36457</v>
      </c>
      <c r="B14555" s="815">
        <f t="shared" si="946"/>
        <v>297</v>
      </c>
      <c r="C14555" s="815">
        <f t="shared" si="947"/>
        <v>69</v>
      </c>
      <c r="D14555" s="815">
        <f t="shared" si="948"/>
        <v>61</v>
      </c>
      <c r="E14555" s="815">
        <v>1999</v>
      </c>
    </row>
    <row r="14556" spans="1:5">
      <c r="A14556" s="816">
        <f t="shared" si="949"/>
        <v>36458</v>
      </c>
      <c r="B14556" s="815">
        <f t="shared" si="946"/>
        <v>298</v>
      </c>
      <c r="C14556" s="815">
        <f t="shared" si="947"/>
        <v>68</v>
      </c>
      <c r="D14556" s="815">
        <f t="shared" si="948"/>
        <v>60</v>
      </c>
      <c r="E14556" s="815">
        <v>1999</v>
      </c>
    </row>
    <row r="14557" spans="1:5">
      <c r="A14557" s="816">
        <f t="shared" si="949"/>
        <v>36459</v>
      </c>
      <c r="B14557" s="815">
        <f t="shared" si="946"/>
        <v>299</v>
      </c>
      <c r="C14557" s="815">
        <f t="shared" si="947"/>
        <v>67</v>
      </c>
      <c r="D14557" s="815">
        <f t="shared" si="948"/>
        <v>59</v>
      </c>
      <c r="E14557" s="815">
        <v>1999</v>
      </c>
    </row>
    <row r="14558" spans="1:5">
      <c r="A14558" s="816">
        <f t="shared" si="949"/>
        <v>36460</v>
      </c>
      <c r="B14558" s="815">
        <f t="shared" si="946"/>
        <v>300</v>
      </c>
      <c r="C14558" s="815">
        <f t="shared" si="947"/>
        <v>66</v>
      </c>
      <c r="D14558" s="815">
        <f t="shared" si="948"/>
        <v>58</v>
      </c>
      <c r="E14558" s="815">
        <v>1999</v>
      </c>
    </row>
    <row r="14559" spans="1:5">
      <c r="A14559" s="816">
        <f t="shared" si="949"/>
        <v>36461</v>
      </c>
      <c r="B14559" s="815">
        <f t="shared" si="946"/>
        <v>301</v>
      </c>
      <c r="C14559" s="815">
        <f t="shared" si="947"/>
        <v>65</v>
      </c>
      <c r="D14559" s="815">
        <f t="shared" si="948"/>
        <v>57</v>
      </c>
      <c r="E14559" s="815">
        <v>1999</v>
      </c>
    </row>
    <row r="14560" spans="1:5">
      <c r="A14560" s="816">
        <f t="shared" si="949"/>
        <v>36462</v>
      </c>
      <c r="B14560" s="815">
        <f t="shared" si="946"/>
        <v>302</v>
      </c>
      <c r="C14560" s="815">
        <f t="shared" si="947"/>
        <v>64</v>
      </c>
      <c r="D14560" s="815">
        <f t="shared" si="948"/>
        <v>56</v>
      </c>
      <c r="E14560" s="815">
        <v>1999</v>
      </c>
    </row>
    <row r="14561" spans="1:5">
      <c r="A14561" s="816">
        <f t="shared" si="949"/>
        <v>36463</v>
      </c>
      <c r="B14561" s="815">
        <f t="shared" si="946"/>
        <v>303</v>
      </c>
      <c r="C14561" s="815">
        <f t="shared" si="947"/>
        <v>63</v>
      </c>
      <c r="D14561" s="815">
        <f t="shared" si="948"/>
        <v>55</v>
      </c>
      <c r="E14561" s="815">
        <v>1999</v>
      </c>
    </row>
    <row r="14562" spans="1:5">
      <c r="A14562" s="816">
        <f t="shared" si="949"/>
        <v>36464</v>
      </c>
      <c r="B14562" s="815">
        <f t="shared" si="946"/>
        <v>304</v>
      </c>
      <c r="C14562" s="815">
        <f t="shared" si="947"/>
        <v>62</v>
      </c>
      <c r="D14562" s="815">
        <f t="shared" si="948"/>
        <v>54</v>
      </c>
      <c r="E14562" s="815">
        <v>1999</v>
      </c>
    </row>
    <row r="14563" spans="1:5">
      <c r="A14563" s="816">
        <f t="shared" si="949"/>
        <v>36465</v>
      </c>
      <c r="B14563" s="815">
        <f t="shared" si="946"/>
        <v>305</v>
      </c>
      <c r="C14563" s="815">
        <f t="shared" si="947"/>
        <v>61</v>
      </c>
      <c r="D14563" s="815">
        <f t="shared" si="948"/>
        <v>53</v>
      </c>
      <c r="E14563" s="815">
        <v>1999</v>
      </c>
    </row>
    <row r="14564" spans="1:5">
      <c r="A14564" s="816">
        <f t="shared" si="949"/>
        <v>36466</v>
      </c>
      <c r="B14564" s="815">
        <f t="shared" si="946"/>
        <v>306</v>
      </c>
      <c r="C14564" s="815">
        <f t="shared" si="947"/>
        <v>60</v>
      </c>
      <c r="D14564" s="815">
        <f t="shared" si="948"/>
        <v>52</v>
      </c>
      <c r="E14564" s="815">
        <v>1999</v>
      </c>
    </row>
    <row r="14565" spans="1:5">
      <c r="A14565" s="816">
        <f t="shared" si="949"/>
        <v>36467</v>
      </c>
      <c r="B14565" s="815">
        <f t="shared" si="946"/>
        <v>307</v>
      </c>
      <c r="C14565" s="815">
        <f t="shared" si="947"/>
        <v>59</v>
      </c>
      <c r="D14565" s="815">
        <f t="shared" si="948"/>
        <v>51</v>
      </c>
      <c r="E14565" s="815">
        <v>1999</v>
      </c>
    </row>
    <row r="14566" spans="1:5">
      <c r="A14566" s="816">
        <f t="shared" si="949"/>
        <v>36468</v>
      </c>
      <c r="B14566" s="815">
        <f t="shared" si="946"/>
        <v>308</v>
      </c>
      <c r="C14566" s="815">
        <f t="shared" si="947"/>
        <v>58</v>
      </c>
      <c r="D14566" s="815">
        <f t="shared" si="948"/>
        <v>50</v>
      </c>
      <c r="E14566" s="815">
        <v>1999</v>
      </c>
    </row>
    <row r="14567" spans="1:5">
      <c r="A14567" s="816">
        <f t="shared" si="949"/>
        <v>36469</v>
      </c>
      <c r="B14567" s="815">
        <f t="shared" si="946"/>
        <v>309</v>
      </c>
      <c r="C14567" s="815">
        <f t="shared" si="947"/>
        <v>57</v>
      </c>
      <c r="D14567" s="815">
        <f t="shared" si="948"/>
        <v>49</v>
      </c>
      <c r="E14567" s="815">
        <v>1999</v>
      </c>
    </row>
    <row r="14568" spans="1:5">
      <c r="A14568" s="816">
        <f t="shared" si="949"/>
        <v>36470</v>
      </c>
      <c r="B14568" s="815">
        <f t="shared" si="946"/>
        <v>310</v>
      </c>
      <c r="C14568" s="815">
        <f t="shared" si="947"/>
        <v>56</v>
      </c>
      <c r="D14568" s="815">
        <f t="shared" si="948"/>
        <v>48</v>
      </c>
      <c r="E14568" s="815">
        <v>1999</v>
      </c>
    </row>
    <row r="14569" spans="1:5">
      <c r="A14569" s="816">
        <f t="shared" si="949"/>
        <v>36471</v>
      </c>
      <c r="B14569" s="815">
        <f t="shared" si="946"/>
        <v>311</v>
      </c>
      <c r="C14569" s="815">
        <f t="shared" si="947"/>
        <v>55</v>
      </c>
      <c r="D14569" s="815">
        <f t="shared" si="948"/>
        <v>47</v>
      </c>
      <c r="E14569" s="815">
        <v>1999</v>
      </c>
    </row>
    <row r="14570" spans="1:5">
      <c r="A14570" s="816">
        <f t="shared" si="949"/>
        <v>36472</v>
      </c>
      <c r="B14570" s="815">
        <f t="shared" si="946"/>
        <v>312</v>
      </c>
      <c r="C14570" s="815">
        <f t="shared" si="947"/>
        <v>54</v>
      </c>
      <c r="D14570" s="815">
        <f t="shared" si="948"/>
        <v>46</v>
      </c>
      <c r="E14570" s="815">
        <v>1999</v>
      </c>
    </row>
    <row r="14571" spans="1:5">
      <c r="A14571" s="816">
        <f t="shared" si="949"/>
        <v>36473</v>
      </c>
      <c r="B14571" s="815">
        <f t="shared" ref="B14571:B14615" si="950">B14570+1</f>
        <v>313</v>
      </c>
      <c r="C14571" s="815">
        <f t="shared" ref="C14571:C14623" si="951">C14570-1</f>
        <v>53</v>
      </c>
      <c r="D14571" s="815">
        <f t="shared" ref="D14571:D14614" si="952">D14570-1</f>
        <v>45</v>
      </c>
      <c r="E14571" s="815">
        <v>1999</v>
      </c>
    </row>
    <row r="14572" spans="1:5">
      <c r="A14572" s="816">
        <f t="shared" si="949"/>
        <v>36474</v>
      </c>
      <c r="B14572" s="815">
        <f t="shared" si="950"/>
        <v>314</v>
      </c>
      <c r="C14572" s="815">
        <f t="shared" si="951"/>
        <v>52</v>
      </c>
      <c r="D14572" s="815">
        <f t="shared" si="952"/>
        <v>44</v>
      </c>
      <c r="E14572" s="815">
        <v>1999</v>
      </c>
    </row>
    <row r="14573" spans="1:5">
      <c r="A14573" s="816">
        <f t="shared" si="949"/>
        <v>36475</v>
      </c>
      <c r="B14573" s="815">
        <f t="shared" si="950"/>
        <v>315</v>
      </c>
      <c r="C14573" s="815">
        <f t="shared" si="951"/>
        <v>51</v>
      </c>
      <c r="D14573" s="815">
        <f t="shared" si="952"/>
        <v>43</v>
      </c>
      <c r="E14573" s="815">
        <v>1999</v>
      </c>
    </row>
    <row r="14574" spans="1:5">
      <c r="A14574" s="816">
        <f t="shared" si="949"/>
        <v>36476</v>
      </c>
      <c r="B14574" s="815">
        <f t="shared" si="950"/>
        <v>316</v>
      </c>
      <c r="C14574" s="815">
        <f t="shared" si="951"/>
        <v>50</v>
      </c>
      <c r="D14574" s="815">
        <f t="shared" si="952"/>
        <v>42</v>
      </c>
      <c r="E14574" s="815">
        <v>1999</v>
      </c>
    </row>
    <row r="14575" spans="1:5">
      <c r="A14575" s="816">
        <f t="shared" si="949"/>
        <v>36477</v>
      </c>
      <c r="B14575" s="815">
        <f t="shared" si="950"/>
        <v>317</v>
      </c>
      <c r="C14575" s="815">
        <f t="shared" si="951"/>
        <v>49</v>
      </c>
      <c r="D14575" s="815">
        <f t="shared" si="952"/>
        <v>41</v>
      </c>
      <c r="E14575" s="815">
        <v>1999</v>
      </c>
    </row>
    <row r="14576" spans="1:5">
      <c r="A14576" s="816">
        <f t="shared" si="949"/>
        <v>36478</v>
      </c>
      <c r="B14576" s="815">
        <f t="shared" si="950"/>
        <v>318</v>
      </c>
      <c r="C14576" s="815">
        <f t="shared" si="951"/>
        <v>48</v>
      </c>
      <c r="D14576" s="815">
        <f t="shared" si="952"/>
        <v>40</v>
      </c>
      <c r="E14576" s="815">
        <v>1999</v>
      </c>
    </row>
    <row r="14577" spans="1:5">
      <c r="A14577" s="816">
        <f t="shared" si="949"/>
        <v>36479</v>
      </c>
      <c r="B14577" s="815">
        <f t="shared" si="950"/>
        <v>319</v>
      </c>
      <c r="C14577" s="815">
        <f t="shared" si="951"/>
        <v>47</v>
      </c>
      <c r="D14577" s="815">
        <f t="shared" si="952"/>
        <v>39</v>
      </c>
      <c r="E14577" s="815">
        <v>1999</v>
      </c>
    </row>
    <row r="14578" spans="1:5">
      <c r="A14578" s="816">
        <f t="shared" si="949"/>
        <v>36480</v>
      </c>
      <c r="B14578" s="815">
        <f t="shared" si="950"/>
        <v>320</v>
      </c>
      <c r="C14578" s="815">
        <f t="shared" si="951"/>
        <v>46</v>
      </c>
      <c r="D14578" s="815">
        <f t="shared" si="952"/>
        <v>38</v>
      </c>
      <c r="E14578" s="815">
        <v>1999</v>
      </c>
    </row>
    <row r="14579" spans="1:5">
      <c r="A14579" s="816">
        <f t="shared" ref="A14579:A14642" si="953">A14578+1</f>
        <v>36481</v>
      </c>
      <c r="B14579" s="815">
        <f t="shared" si="950"/>
        <v>321</v>
      </c>
      <c r="C14579" s="815">
        <f t="shared" si="951"/>
        <v>45</v>
      </c>
      <c r="D14579" s="815">
        <f t="shared" si="952"/>
        <v>37</v>
      </c>
      <c r="E14579" s="815">
        <v>1999</v>
      </c>
    </row>
    <row r="14580" spans="1:5">
      <c r="A14580" s="816">
        <f t="shared" si="953"/>
        <v>36482</v>
      </c>
      <c r="B14580" s="815">
        <f t="shared" si="950"/>
        <v>322</v>
      </c>
      <c r="C14580" s="815">
        <f t="shared" si="951"/>
        <v>44</v>
      </c>
      <c r="D14580" s="815">
        <f t="shared" si="952"/>
        <v>36</v>
      </c>
      <c r="E14580" s="815">
        <v>1999</v>
      </c>
    </row>
    <row r="14581" spans="1:5">
      <c r="A14581" s="816">
        <f t="shared" si="953"/>
        <v>36483</v>
      </c>
      <c r="B14581" s="815">
        <f t="shared" si="950"/>
        <v>323</v>
      </c>
      <c r="C14581" s="815">
        <f t="shared" si="951"/>
        <v>43</v>
      </c>
      <c r="D14581" s="815">
        <f t="shared" si="952"/>
        <v>35</v>
      </c>
      <c r="E14581" s="815">
        <v>1999</v>
      </c>
    </row>
    <row r="14582" spans="1:5">
      <c r="A14582" s="816">
        <f t="shared" si="953"/>
        <v>36484</v>
      </c>
      <c r="B14582" s="815">
        <f t="shared" si="950"/>
        <v>324</v>
      </c>
      <c r="C14582" s="815">
        <f t="shared" si="951"/>
        <v>42</v>
      </c>
      <c r="D14582" s="815">
        <f t="shared" si="952"/>
        <v>34</v>
      </c>
      <c r="E14582" s="815">
        <v>1999</v>
      </c>
    </row>
    <row r="14583" spans="1:5">
      <c r="A14583" s="816">
        <f t="shared" si="953"/>
        <v>36485</v>
      </c>
      <c r="B14583" s="815">
        <f t="shared" si="950"/>
        <v>325</v>
      </c>
      <c r="C14583" s="815">
        <f t="shared" si="951"/>
        <v>41</v>
      </c>
      <c r="D14583" s="815">
        <f t="shared" si="952"/>
        <v>33</v>
      </c>
      <c r="E14583" s="815">
        <v>1999</v>
      </c>
    </row>
    <row r="14584" spans="1:5">
      <c r="A14584" s="816">
        <f t="shared" si="953"/>
        <v>36486</v>
      </c>
      <c r="B14584" s="815">
        <f t="shared" si="950"/>
        <v>326</v>
      </c>
      <c r="C14584" s="815">
        <f t="shared" si="951"/>
        <v>40</v>
      </c>
      <c r="D14584" s="815">
        <f t="shared" si="952"/>
        <v>32</v>
      </c>
      <c r="E14584" s="815">
        <v>1999</v>
      </c>
    </row>
    <row r="14585" spans="1:5">
      <c r="A14585" s="816">
        <f t="shared" si="953"/>
        <v>36487</v>
      </c>
      <c r="B14585" s="815">
        <f t="shared" si="950"/>
        <v>327</v>
      </c>
      <c r="C14585" s="815">
        <f t="shared" si="951"/>
        <v>39</v>
      </c>
      <c r="D14585" s="815">
        <f t="shared" si="952"/>
        <v>31</v>
      </c>
      <c r="E14585" s="815">
        <v>1999</v>
      </c>
    </row>
    <row r="14586" spans="1:5">
      <c r="A14586" s="816">
        <f t="shared" si="953"/>
        <v>36488</v>
      </c>
      <c r="B14586" s="815">
        <f t="shared" si="950"/>
        <v>328</v>
      </c>
      <c r="C14586" s="815">
        <f t="shared" si="951"/>
        <v>38</v>
      </c>
      <c r="D14586" s="815">
        <f t="shared" si="952"/>
        <v>30</v>
      </c>
      <c r="E14586" s="815">
        <v>1999</v>
      </c>
    </row>
    <row r="14587" spans="1:5">
      <c r="A14587" s="816">
        <f t="shared" si="953"/>
        <v>36489</v>
      </c>
      <c r="B14587" s="815">
        <f t="shared" si="950"/>
        <v>329</v>
      </c>
      <c r="C14587" s="815">
        <f t="shared" si="951"/>
        <v>37</v>
      </c>
      <c r="D14587" s="815">
        <f t="shared" si="952"/>
        <v>29</v>
      </c>
      <c r="E14587" s="815">
        <v>1999</v>
      </c>
    </row>
    <row r="14588" spans="1:5">
      <c r="A14588" s="816">
        <f t="shared" si="953"/>
        <v>36490</v>
      </c>
      <c r="B14588" s="815">
        <f t="shared" si="950"/>
        <v>330</v>
      </c>
      <c r="C14588" s="815">
        <f t="shared" si="951"/>
        <v>36</v>
      </c>
      <c r="D14588" s="815">
        <f t="shared" si="952"/>
        <v>28</v>
      </c>
      <c r="E14588" s="815">
        <v>1999</v>
      </c>
    </row>
    <row r="14589" spans="1:5">
      <c r="A14589" s="816">
        <f t="shared" si="953"/>
        <v>36491</v>
      </c>
      <c r="B14589" s="815">
        <f t="shared" si="950"/>
        <v>331</v>
      </c>
      <c r="C14589" s="815">
        <f t="shared" si="951"/>
        <v>35</v>
      </c>
      <c r="D14589" s="815">
        <f t="shared" si="952"/>
        <v>27</v>
      </c>
      <c r="E14589" s="815">
        <v>1999</v>
      </c>
    </row>
    <row r="14590" spans="1:5">
      <c r="A14590" s="816">
        <f t="shared" si="953"/>
        <v>36492</v>
      </c>
      <c r="B14590" s="815">
        <f t="shared" si="950"/>
        <v>332</v>
      </c>
      <c r="C14590" s="815">
        <f t="shared" si="951"/>
        <v>34</v>
      </c>
      <c r="D14590" s="815">
        <f t="shared" si="952"/>
        <v>26</v>
      </c>
      <c r="E14590" s="815">
        <v>1999</v>
      </c>
    </row>
    <row r="14591" spans="1:5">
      <c r="A14591" s="816">
        <f t="shared" si="953"/>
        <v>36493</v>
      </c>
      <c r="B14591" s="815">
        <f t="shared" si="950"/>
        <v>333</v>
      </c>
      <c r="C14591" s="815">
        <f t="shared" si="951"/>
        <v>33</v>
      </c>
      <c r="D14591" s="815">
        <f t="shared" si="952"/>
        <v>25</v>
      </c>
      <c r="E14591" s="815">
        <v>1999</v>
      </c>
    </row>
    <row r="14592" spans="1:5">
      <c r="A14592" s="816">
        <f t="shared" si="953"/>
        <v>36494</v>
      </c>
      <c r="B14592" s="815">
        <f t="shared" si="950"/>
        <v>334</v>
      </c>
      <c r="C14592" s="815">
        <f t="shared" si="951"/>
        <v>32</v>
      </c>
      <c r="D14592" s="815">
        <f t="shared" si="952"/>
        <v>24</v>
      </c>
      <c r="E14592" s="815">
        <v>1999</v>
      </c>
    </row>
    <row r="14593" spans="1:5">
      <c r="A14593" s="816">
        <f t="shared" si="953"/>
        <v>36495</v>
      </c>
      <c r="B14593" s="815">
        <f t="shared" si="950"/>
        <v>335</v>
      </c>
      <c r="C14593" s="815">
        <f t="shared" si="951"/>
        <v>31</v>
      </c>
      <c r="D14593" s="815">
        <f t="shared" si="952"/>
        <v>23</v>
      </c>
      <c r="E14593" s="815">
        <v>1999</v>
      </c>
    </row>
    <row r="14594" spans="1:5">
      <c r="A14594" s="816">
        <f t="shared" si="953"/>
        <v>36496</v>
      </c>
      <c r="B14594" s="815">
        <f t="shared" si="950"/>
        <v>336</v>
      </c>
      <c r="C14594" s="815">
        <f t="shared" si="951"/>
        <v>30</v>
      </c>
      <c r="D14594" s="815">
        <f t="shared" si="952"/>
        <v>22</v>
      </c>
      <c r="E14594" s="815">
        <v>1999</v>
      </c>
    </row>
    <row r="14595" spans="1:5">
      <c r="A14595" s="816">
        <f t="shared" si="953"/>
        <v>36497</v>
      </c>
      <c r="B14595" s="815">
        <f t="shared" si="950"/>
        <v>337</v>
      </c>
      <c r="C14595" s="815">
        <f t="shared" si="951"/>
        <v>29</v>
      </c>
      <c r="D14595" s="815">
        <f t="shared" si="952"/>
        <v>21</v>
      </c>
      <c r="E14595" s="815">
        <v>1999</v>
      </c>
    </row>
    <row r="14596" spans="1:5">
      <c r="A14596" s="816">
        <f t="shared" si="953"/>
        <v>36498</v>
      </c>
      <c r="B14596" s="815">
        <f t="shared" si="950"/>
        <v>338</v>
      </c>
      <c r="C14596" s="815">
        <f t="shared" si="951"/>
        <v>28</v>
      </c>
      <c r="D14596" s="815">
        <f t="shared" si="952"/>
        <v>20</v>
      </c>
      <c r="E14596" s="815">
        <v>1999</v>
      </c>
    </row>
    <row r="14597" spans="1:5">
      <c r="A14597" s="816">
        <f t="shared" si="953"/>
        <v>36499</v>
      </c>
      <c r="B14597" s="815">
        <f t="shared" si="950"/>
        <v>339</v>
      </c>
      <c r="C14597" s="815">
        <f t="shared" si="951"/>
        <v>27</v>
      </c>
      <c r="D14597" s="815">
        <f t="shared" si="952"/>
        <v>19</v>
      </c>
      <c r="E14597" s="815">
        <v>1999</v>
      </c>
    </row>
    <row r="14598" spans="1:5">
      <c r="A14598" s="816">
        <f t="shared" si="953"/>
        <v>36500</v>
      </c>
      <c r="B14598" s="815">
        <f t="shared" si="950"/>
        <v>340</v>
      </c>
      <c r="C14598" s="815">
        <f t="shared" si="951"/>
        <v>26</v>
      </c>
      <c r="D14598" s="815">
        <f t="shared" si="952"/>
        <v>18</v>
      </c>
      <c r="E14598" s="815">
        <v>1999</v>
      </c>
    </row>
    <row r="14599" spans="1:5">
      <c r="A14599" s="816">
        <f t="shared" si="953"/>
        <v>36501</v>
      </c>
      <c r="B14599" s="815">
        <f t="shared" si="950"/>
        <v>341</v>
      </c>
      <c r="C14599" s="815">
        <f t="shared" si="951"/>
        <v>25</v>
      </c>
      <c r="D14599" s="815">
        <f t="shared" si="952"/>
        <v>17</v>
      </c>
      <c r="E14599" s="815">
        <v>1999</v>
      </c>
    </row>
    <row r="14600" spans="1:5">
      <c r="A14600" s="816">
        <f t="shared" si="953"/>
        <v>36502</v>
      </c>
      <c r="B14600" s="815">
        <f t="shared" si="950"/>
        <v>342</v>
      </c>
      <c r="C14600" s="815">
        <f t="shared" si="951"/>
        <v>24</v>
      </c>
      <c r="D14600" s="815">
        <f t="shared" si="952"/>
        <v>16</v>
      </c>
      <c r="E14600" s="815">
        <v>1999</v>
      </c>
    </row>
    <row r="14601" spans="1:5">
      <c r="A14601" s="816">
        <f t="shared" si="953"/>
        <v>36503</v>
      </c>
      <c r="B14601" s="815">
        <f t="shared" si="950"/>
        <v>343</v>
      </c>
      <c r="C14601" s="815">
        <f t="shared" si="951"/>
        <v>23</v>
      </c>
      <c r="D14601" s="815">
        <f t="shared" si="952"/>
        <v>15</v>
      </c>
      <c r="E14601" s="815">
        <v>1999</v>
      </c>
    </row>
    <row r="14602" spans="1:5">
      <c r="A14602" s="816">
        <f t="shared" si="953"/>
        <v>36504</v>
      </c>
      <c r="B14602" s="815">
        <f t="shared" si="950"/>
        <v>344</v>
      </c>
      <c r="C14602" s="815">
        <f t="shared" si="951"/>
        <v>22</v>
      </c>
      <c r="D14602" s="815">
        <f t="shared" si="952"/>
        <v>14</v>
      </c>
      <c r="E14602" s="815">
        <v>1999</v>
      </c>
    </row>
    <row r="14603" spans="1:5">
      <c r="A14603" s="816">
        <f t="shared" si="953"/>
        <v>36505</v>
      </c>
      <c r="B14603" s="815">
        <f t="shared" si="950"/>
        <v>345</v>
      </c>
      <c r="C14603" s="815">
        <f t="shared" si="951"/>
        <v>21</v>
      </c>
      <c r="D14603" s="815">
        <f t="shared" si="952"/>
        <v>13</v>
      </c>
      <c r="E14603" s="815">
        <v>1999</v>
      </c>
    </row>
    <row r="14604" spans="1:5">
      <c r="A14604" s="816">
        <f t="shared" si="953"/>
        <v>36506</v>
      </c>
      <c r="B14604" s="815">
        <f t="shared" si="950"/>
        <v>346</v>
      </c>
      <c r="C14604" s="815">
        <f t="shared" si="951"/>
        <v>20</v>
      </c>
      <c r="D14604" s="815">
        <f t="shared" si="952"/>
        <v>12</v>
      </c>
      <c r="E14604" s="815">
        <v>1999</v>
      </c>
    </row>
    <row r="14605" spans="1:5">
      <c r="A14605" s="816">
        <f t="shared" si="953"/>
        <v>36507</v>
      </c>
      <c r="B14605" s="815">
        <f t="shared" si="950"/>
        <v>347</v>
      </c>
      <c r="C14605" s="815">
        <f t="shared" si="951"/>
        <v>19</v>
      </c>
      <c r="D14605" s="815">
        <f t="shared" si="952"/>
        <v>11</v>
      </c>
      <c r="E14605" s="815">
        <v>1999</v>
      </c>
    </row>
    <row r="14606" spans="1:5">
      <c r="A14606" s="816">
        <f t="shared" si="953"/>
        <v>36508</v>
      </c>
      <c r="B14606" s="815">
        <f t="shared" si="950"/>
        <v>348</v>
      </c>
      <c r="C14606" s="815">
        <f t="shared" si="951"/>
        <v>18</v>
      </c>
      <c r="D14606" s="815">
        <f t="shared" si="952"/>
        <v>10</v>
      </c>
      <c r="E14606" s="815">
        <v>1999</v>
      </c>
    </row>
    <row r="14607" spans="1:5">
      <c r="A14607" s="816">
        <f t="shared" si="953"/>
        <v>36509</v>
      </c>
      <c r="B14607" s="815">
        <f t="shared" si="950"/>
        <v>349</v>
      </c>
      <c r="C14607" s="815">
        <f t="shared" si="951"/>
        <v>17</v>
      </c>
      <c r="D14607" s="815">
        <f t="shared" si="952"/>
        <v>9</v>
      </c>
      <c r="E14607" s="815">
        <v>1999</v>
      </c>
    </row>
    <row r="14608" spans="1:5">
      <c r="A14608" s="816">
        <f t="shared" si="953"/>
        <v>36510</v>
      </c>
      <c r="B14608" s="815">
        <f t="shared" si="950"/>
        <v>350</v>
      </c>
      <c r="C14608" s="815">
        <f t="shared" si="951"/>
        <v>16</v>
      </c>
      <c r="D14608" s="815">
        <f t="shared" si="952"/>
        <v>8</v>
      </c>
      <c r="E14608" s="815">
        <v>1999</v>
      </c>
    </row>
    <row r="14609" spans="1:5">
      <c r="A14609" s="816">
        <f t="shared" si="953"/>
        <v>36511</v>
      </c>
      <c r="B14609" s="815">
        <f t="shared" si="950"/>
        <v>351</v>
      </c>
      <c r="C14609" s="815">
        <f t="shared" si="951"/>
        <v>15</v>
      </c>
      <c r="D14609" s="815">
        <f t="shared" si="952"/>
        <v>7</v>
      </c>
      <c r="E14609" s="815">
        <v>1999</v>
      </c>
    </row>
    <row r="14610" spans="1:5">
      <c r="A14610" s="816">
        <f t="shared" si="953"/>
        <v>36512</v>
      </c>
      <c r="B14610" s="815">
        <f t="shared" si="950"/>
        <v>352</v>
      </c>
      <c r="C14610" s="815">
        <f t="shared" si="951"/>
        <v>14</v>
      </c>
      <c r="D14610" s="815">
        <f t="shared" si="952"/>
        <v>6</v>
      </c>
      <c r="E14610" s="815">
        <v>1999</v>
      </c>
    </row>
    <row r="14611" spans="1:5">
      <c r="A14611" s="816">
        <f t="shared" si="953"/>
        <v>36513</v>
      </c>
      <c r="B14611" s="815">
        <f t="shared" si="950"/>
        <v>353</v>
      </c>
      <c r="C14611" s="815">
        <f t="shared" si="951"/>
        <v>13</v>
      </c>
      <c r="D14611" s="815">
        <f t="shared" si="952"/>
        <v>5</v>
      </c>
      <c r="E14611" s="815">
        <v>1999</v>
      </c>
    </row>
    <row r="14612" spans="1:5">
      <c r="A14612" s="816">
        <f t="shared" si="953"/>
        <v>36514</v>
      </c>
      <c r="B14612" s="815">
        <f t="shared" si="950"/>
        <v>354</v>
      </c>
      <c r="C14612" s="815">
        <f t="shared" si="951"/>
        <v>12</v>
      </c>
      <c r="D14612" s="815">
        <f t="shared" si="952"/>
        <v>4</v>
      </c>
      <c r="E14612" s="815">
        <v>1999</v>
      </c>
    </row>
    <row r="14613" spans="1:5">
      <c r="A14613" s="816">
        <f t="shared" si="953"/>
        <v>36515</v>
      </c>
      <c r="B14613" s="815">
        <f t="shared" si="950"/>
        <v>355</v>
      </c>
      <c r="C14613" s="815">
        <f t="shared" si="951"/>
        <v>11</v>
      </c>
      <c r="D14613" s="815">
        <f t="shared" si="952"/>
        <v>3</v>
      </c>
      <c r="E14613" s="815">
        <v>1999</v>
      </c>
    </row>
    <row r="14614" spans="1:5">
      <c r="A14614" s="816">
        <f t="shared" si="953"/>
        <v>36516</v>
      </c>
      <c r="B14614" s="815">
        <f t="shared" si="950"/>
        <v>356</v>
      </c>
      <c r="C14614" s="815">
        <f t="shared" si="951"/>
        <v>10</v>
      </c>
      <c r="D14614" s="815">
        <f t="shared" si="952"/>
        <v>2</v>
      </c>
      <c r="E14614" s="815">
        <v>1999</v>
      </c>
    </row>
    <row r="14615" spans="1:5">
      <c r="A14615" s="816">
        <f t="shared" si="953"/>
        <v>36517</v>
      </c>
      <c r="B14615" s="815">
        <f t="shared" si="950"/>
        <v>357</v>
      </c>
      <c r="C14615" s="815">
        <f t="shared" si="951"/>
        <v>9</v>
      </c>
      <c r="D14615" s="815">
        <v>365</v>
      </c>
      <c r="E14615" s="815">
        <v>1999</v>
      </c>
    </row>
    <row r="14616" spans="1:5">
      <c r="A14616" s="816">
        <f t="shared" si="953"/>
        <v>36518</v>
      </c>
      <c r="B14616" s="815">
        <f t="shared" ref="B14616:B14679" si="954">B14615+1</f>
        <v>358</v>
      </c>
      <c r="C14616" s="815">
        <f t="shared" si="951"/>
        <v>8</v>
      </c>
      <c r="D14616" s="815">
        <f t="shared" ref="D14616:D14679" si="955">D14615-1</f>
        <v>364</v>
      </c>
      <c r="E14616" s="815">
        <v>1999</v>
      </c>
    </row>
    <row r="14617" spans="1:5">
      <c r="A14617" s="816">
        <f t="shared" si="953"/>
        <v>36519</v>
      </c>
      <c r="B14617" s="815">
        <f t="shared" si="954"/>
        <v>359</v>
      </c>
      <c r="C14617" s="815">
        <f t="shared" si="951"/>
        <v>7</v>
      </c>
      <c r="D14617" s="815">
        <f t="shared" si="955"/>
        <v>363</v>
      </c>
      <c r="E14617" s="815">
        <v>1999</v>
      </c>
    </row>
    <row r="14618" spans="1:5">
      <c r="A14618" s="816">
        <f t="shared" si="953"/>
        <v>36520</v>
      </c>
      <c r="B14618" s="815">
        <f t="shared" si="954"/>
        <v>360</v>
      </c>
      <c r="C14618" s="815">
        <f t="shared" si="951"/>
        <v>6</v>
      </c>
      <c r="D14618" s="815">
        <f t="shared" si="955"/>
        <v>362</v>
      </c>
      <c r="E14618" s="815">
        <v>1999</v>
      </c>
    </row>
    <row r="14619" spans="1:5">
      <c r="A14619" s="816">
        <f t="shared" si="953"/>
        <v>36521</v>
      </c>
      <c r="B14619" s="815">
        <f t="shared" si="954"/>
        <v>361</v>
      </c>
      <c r="C14619" s="815">
        <f t="shared" si="951"/>
        <v>5</v>
      </c>
      <c r="D14619" s="815">
        <f t="shared" si="955"/>
        <v>361</v>
      </c>
      <c r="E14619" s="815">
        <v>1999</v>
      </c>
    </row>
    <row r="14620" spans="1:5">
      <c r="A14620" s="816">
        <f t="shared" si="953"/>
        <v>36522</v>
      </c>
      <c r="B14620" s="815">
        <f t="shared" si="954"/>
        <v>362</v>
      </c>
      <c r="C14620" s="815">
        <f t="shared" si="951"/>
        <v>4</v>
      </c>
      <c r="D14620" s="815">
        <f t="shared" si="955"/>
        <v>360</v>
      </c>
      <c r="E14620" s="815">
        <v>1999</v>
      </c>
    </row>
    <row r="14621" spans="1:5">
      <c r="A14621" s="816">
        <f t="shared" si="953"/>
        <v>36523</v>
      </c>
      <c r="B14621" s="815">
        <f t="shared" si="954"/>
        <v>363</v>
      </c>
      <c r="C14621" s="815">
        <f t="shared" si="951"/>
        <v>3</v>
      </c>
      <c r="D14621" s="815">
        <f t="shared" si="955"/>
        <v>359</v>
      </c>
      <c r="E14621" s="815">
        <v>1999</v>
      </c>
    </row>
    <row r="14622" spans="1:5">
      <c r="A14622" s="816">
        <f t="shared" si="953"/>
        <v>36524</v>
      </c>
      <c r="B14622" s="815">
        <f t="shared" si="954"/>
        <v>364</v>
      </c>
      <c r="C14622" s="815">
        <f t="shared" si="951"/>
        <v>2</v>
      </c>
      <c r="D14622" s="815">
        <f t="shared" si="955"/>
        <v>358</v>
      </c>
      <c r="E14622" s="815">
        <v>1999</v>
      </c>
    </row>
    <row r="14623" spans="1:5">
      <c r="A14623" s="816">
        <f t="shared" si="953"/>
        <v>36525</v>
      </c>
      <c r="B14623" s="815">
        <f t="shared" si="954"/>
        <v>365</v>
      </c>
      <c r="C14623" s="815">
        <f t="shared" si="951"/>
        <v>1</v>
      </c>
      <c r="D14623" s="815">
        <f t="shared" si="955"/>
        <v>357</v>
      </c>
      <c r="E14623" s="815">
        <v>1999</v>
      </c>
    </row>
    <row r="14624" spans="1:5">
      <c r="A14624" s="816">
        <f t="shared" si="953"/>
        <v>36526</v>
      </c>
      <c r="B14624" s="815">
        <v>1</v>
      </c>
      <c r="C14624" s="815">
        <v>366</v>
      </c>
      <c r="D14624" s="815">
        <f t="shared" si="955"/>
        <v>356</v>
      </c>
      <c r="E14624" s="815">
        <v>2000</v>
      </c>
    </row>
    <row r="14625" spans="1:5">
      <c r="A14625" s="816">
        <f t="shared" si="953"/>
        <v>36527</v>
      </c>
      <c r="B14625" s="815">
        <f>B14624+1</f>
        <v>2</v>
      </c>
      <c r="C14625" s="815">
        <f>C14624-1</f>
        <v>365</v>
      </c>
      <c r="D14625" s="815">
        <f t="shared" si="955"/>
        <v>355</v>
      </c>
      <c r="E14625" s="815">
        <v>2000</v>
      </c>
    </row>
    <row r="14626" spans="1:5">
      <c r="A14626" s="816">
        <f t="shared" si="953"/>
        <v>36528</v>
      </c>
      <c r="B14626" s="815">
        <f t="shared" si="954"/>
        <v>3</v>
      </c>
      <c r="C14626" s="815">
        <f t="shared" ref="C14626:C14679" si="956">C14625-1</f>
        <v>364</v>
      </c>
      <c r="D14626" s="815">
        <f t="shared" si="955"/>
        <v>354</v>
      </c>
      <c r="E14626" s="815">
        <v>2000</v>
      </c>
    </row>
    <row r="14627" spans="1:5">
      <c r="A14627" s="816">
        <f t="shared" si="953"/>
        <v>36529</v>
      </c>
      <c r="B14627" s="815">
        <f t="shared" si="954"/>
        <v>4</v>
      </c>
      <c r="C14627" s="815">
        <f t="shared" si="956"/>
        <v>363</v>
      </c>
      <c r="D14627" s="815">
        <f t="shared" si="955"/>
        <v>353</v>
      </c>
      <c r="E14627" s="815">
        <v>2000</v>
      </c>
    </row>
    <row r="14628" spans="1:5">
      <c r="A14628" s="816">
        <f t="shared" si="953"/>
        <v>36530</v>
      </c>
      <c r="B14628" s="815">
        <f t="shared" si="954"/>
        <v>5</v>
      </c>
      <c r="C14628" s="815">
        <f t="shared" si="956"/>
        <v>362</v>
      </c>
      <c r="D14628" s="815">
        <f t="shared" si="955"/>
        <v>352</v>
      </c>
      <c r="E14628" s="815">
        <v>2000</v>
      </c>
    </row>
    <row r="14629" spans="1:5">
      <c r="A14629" s="816">
        <f t="shared" si="953"/>
        <v>36531</v>
      </c>
      <c r="B14629" s="815">
        <f t="shared" si="954"/>
        <v>6</v>
      </c>
      <c r="C14629" s="815">
        <f t="shared" si="956"/>
        <v>361</v>
      </c>
      <c r="D14629" s="815">
        <f t="shared" si="955"/>
        <v>351</v>
      </c>
      <c r="E14629" s="815">
        <v>2000</v>
      </c>
    </row>
    <row r="14630" spans="1:5">
      <c r="A14630" s="816">
        <f t="shared" si="953"/>
        <v>36532</v>
      </c>
      <c r="B14630" s="815">
        <f t="shared" si="954"/>
        <v>7</v>
      </c>
      <c r="C14630" s="815">
        <f t="shared" si="956"/>
        <v>360</v>
      </c>
      <c r="D14630" s="815">
        <f t="shared" si="955"/>
        <v>350</v>
      </c>
      <c r="E14630" s="815">
        <v>2000</v>
      </c>
    </row>
    <row r="14631" spans="1:5">
      <c r="A14631" s="816">
        <f t="shared" si="953"/>
        <v>36533</v>
      </c>
      <c r="B14631" s="815">
        <f t="shared" si="954"/>
        <v>8</v>
      </c>
      <c r="C14631" s="815">
        <f t="shared" si="956"/>
        <v>359</v>
      </c>
      <c r="D14631" s="815">
        <f t="shared" si="955"/>
        <v>349</v>
      </c>
      <c r="E14631" s="815">
        <v>2000</v>
      </c>
    </row>
    <row r="14632" spans="1:5">
      <c r="A14632" s="816">
        <f t="shared" si="953"/>
        <v>36534</v>
      </c>
      <c r="B14632" s="815">
        <f t="shared" si="954"/>
        <v>9</v>
      </c>
      <c r="C14632" s="815">
        <f t="shared" si="956"/>
        <v>358</v>
      </c>
      <c r="D14632" s="815">
        <f t="shared" si="955"/>
        <v>348</v>
      </c>
      <c r="E14632" s="815">
        <v>2000</v>
      </c>
    </row>
    <row r="14633" spans="1:5">
      <c r="A14633" s="816">
        <f t="shared" si="953"/>
        <v>36535</v>
      </c>
      <c r="B14633" s="815">
        <f t="shared" si="954"/>
        <v>10</v>
      </c>
      <c r="C14633" s="815">
        <f t="shared" si="956"/>
        <v>357</v>
      </c>
      <c r="D14633" s="815">
        <f t="shared" si="955"/>
        <v>347</v>
      </c>
      <c r="E14633" s="815">
        <v>2000</v>
      </c>
    </row>
    <row r="14634" spans="1:5">
      <c r="A14634" s="816">
        <f t="shared" si="953"/>
        <v>36536</v>
      </c>
      <c r="B14634" s="815">
        <f t="shared" si="954"/>
        <v>11</v>
      </c>
      <c r="C14634" s="815">
        <f t="shared" si="956"/>
        <v>356</v>
      </c>
      <c r="D14634" s="815">
        <f t="shared" si="955"/>
        <v>346</v>
      </c>
      <c r="E14634" s="815">
        <v>2000</v>
      </c>
    </row>
    <row r="14635" spans="1:5">
      <c r="A14635" s="816">
        <f t="shared" si="953"/>
        <v>36537</v>
      </c>
      <c r="B14635" s="815">
        <f t="shared" si="954"/>
        <v>12</v>
      </c>
      <c r="C14635" s="815">
        <f t="shared" si="956"/>
        <v>355</v>
      </c>
      <c r="D14635" s="815">
        <f t="shared" si="955"/>
        <v>345</v>
      </c>
      <c r="E14635" s="815">
        <v>2000</v>
      </c>
    </row>
    <row r="14636" spans="1:5">
      <c r="A14636" s="816">
        <f t="shared" si="953"/>
        <v>36538</v>
      </c>
      <c r="B14636" s="815">
        <f t="shared" si="954"/>
        <v>13</v>
      </c>
      <c r="C14636" s="815">
        <f t="shared" si="956"/>
        <v>354</v>
      </c>
      <c r="D14636" s="815">
        <f t="shared" si="955"/>
        <v>344</v>
      </c>
      <c r="E14636" s="815">
        <v>2000</v>
      </c>
    </row>
    <row r="14637" spans="1:5">
      <c r="A14637" s="816">
        <f t="shared" si="953"/>
        <v>36539</v>
      </c>
      <c r="B14637" s="815">
        <f t="shared" si="954"/>
        <v>14</v>
      </c>
      <c r="C14637" s="815">
        <f t="shared" si="956"/>
        <v>353</v>
      </c>
      <c r="D14637" s="815">
        <f t="shared" si="955"/>
        <v>343</v>
      </c>
      <c r="E14637" s="815">
        <v>2000</v>
      </c>
    </row>
    <row r="14638" spans="1:5">
      <c r="A14638" s="816">
        <f t="shared" si="953"/>
        <v>36540</v>
      </c>
      <c r="B14638" s="815">
        <f t="shared" si="954"/>
        <v>15</v>
      </c>
      <c r="C14638" s="815">
        <f t="shared" si="956"/>
        <v>352</v>
      </c>
      <c r="D14638" s="815">
        <f t="shared" si="955"/>
        <v>342</v>
      </c>
      <c r="E14638" s="815">
        <v>2000</v>
      </c>
    </row>
    <row r="14639" spans="1:5">
      <c r="A14639" s="816">
        <f t="shared" si="953"/>
        <v>36541</v>
      </c>
      <c r="B14639" s="815">
        <f t="shared" si="954"/>
        <v>16</v>
      </c>
      <c r="C14639" s="815">
        <f t="shared" si="956"/>
        <v>351</v>
      </c>
      <c r="D14639" s="815">
        <f t="shared" si="955"/>
        <v>341</v>
      </c>
      <c r="E14639" s="815">
        <v>2000</v>
      </c>
    </row>
    <row r="14640" spans="1:5">
      <c r="A14640" s="816">
        <f t="shared" si="953"/>
        <v>36542</v>
      </c>
      <c r="B14640" s="815">
        <f t="shared" si="954"/>
        <v>17</v>
      </c>
      <c r="C14640" s="815">
        <f t="shared" si="956"/>
        <v>350</v>
      </c>
      <c r="D14640" s="815">
        <f t="shared" si="955"/>
        <v>340</v>
      </c>
      <c r="E14640" s="815">
        <v>2000</v>
      </c>
    </row>
    <row r="14641" spans="1:5">
      <c r="A14641" s="816">
        <f t="shared" si="953"/>
        <v>36543</v>
      </c>
      <c r="B14641" s="815">
        <f t="shared" si="954"/>
        <v>18</v>
      </c>
      <c r="C14641" s="815">
        <f t="shared" si="956"/>
        <v>349</v>
      </c>
      <c r="D14641" s="815">
        <f t="shared" si="955"/>
        <v>339</v>
      </c>
      <c r="E14641" s="815">
        <v>2000</v>
      </c>
    </row>
    <row r="14642" spans="1:5">
      <c r="A14642" s="816">
        <f t="shared" si="953"/>
        <v>36544</v>
      </c>
      <c r="B14642" s="815">
        <f t="shared" si="954"/>
        <v>19</v>
      </c>
      <c r="C14642" s="815">
        <f t="shared" si="956"/>
        <v>348</v>
      </c>
      <c r="D14642" s="815">
        <f t="shared" si="955"/>
        <v>338</v>
      </c>
      <c r="E14642" s="815">
        <v>2000</v>
      </c>
    </row>
    <row r="14643" spans="1:5">
      <c r="A14643" s="816">
        <f t="shared" ref="A14643:A14706" si="957">A14642+1</f>
        <v>36545</v>
      </c>
      <c r="B14643" s="815">
        <f t="shared" si="954"/>
        <v>20</v>
      </c>
      <c r="C14643" s="815">
        <f t="shared" si="956"/>
        <v>347</v>
      </c>
      <c r="D14643" s="815">
        <f t="shared" si="955"/>
        <v>337</v>
      </c>
      <c r="E14643" s="815">
        <v>2000</v>
      </c>
    </row>
    <row r="14644" spans="1:5">
      <c r="A14644" s="816">
        <f t="shared" si="957"/>
        <v>36546</v>
      </c>
      <c r="B14644" s="815">
        <f t="shared" si="954"/>
        <v>21</v>
      </c>
      <c r="C14644" s="815">
        <f t="shared" si="956"/>
        <v>346</v>
      </c>
      <c r="D14644" s="815">
        <f t="shared" si="955"/>
        <v>336</v>
      </c>
      <c r="E14644" s="815">
        <v>2000</v>
      </c>
    </row>
    <row r="14645" spans="1:5">
      <c r="A14645" s="816">
        <f t="shared" si="957"/>
        <v>36547</v>
      </c>
      <c r="B14645" s="815">
        <f t="shared" si="954"/>
        <v>22</v>
      </c>
      <c r="C14645" s="815">
        <f t="shared" si="956"/>
        <v>345</v>
      </c>
      <c r="D14645" s="815">
        <f t="shared" si="955"/>
        <v>335</v>
      </c>
      <c r="E14645" s="815">
        <v>2000</v>
      </c>
    </row>
    <row r="14646" spans="1:5">
      <c r="A14646" s="816">
        <f t="shared" si="957"/>
        <v>36548</v>
      </c>
      <c r="B14646" s="815">
        <f t="shared" si="954"/>
        <v>23</v>
      </c>
      <c r="C14646" s="815">
        <f t="shared" si="956"/>
        <v>344</v>
      </c>
      <c r="D14646" s="815">
        <f t="shared" si="955"/>
        <v>334</v>
      </c>
      <c r="E14646" s="815">
        <v>2000</v>
      </c>
    </row>
    <row r="14647" spans="1:5">
      <c r="A14647" s="816">
        <f t="shared" si="957"/>
        <v>36549</v>
      </c>
      <c r="B14647" s="815">
        <f t="shared" si="954"/>
        <v>24</v>
      </c>
      <c r="C14647" s="815">
        <f t="shared" si="956"/>
        <v>343</v>
      </c>
      <c r="D14647" s="815">
        <f t="shared" si="955"/>
        <v>333</v>
      </c>
      <c r="E14647" s="815">
        <v>2000</v>
      </c>
    </row>
    <row r="14648" spans="1:5">
      <c r="A14648" s="816">
        <f t="shared" si="957"/>
        <v>36550</v>
      </c>
      <c r="B14648" s="815">
        <f t="shared" si="954"/>
        <v>25</v>
      </c>
      <c r="C14648" s="815">
        <f t="shared" si="956"/>
        <v>342</v>
      </c>
      <c r="D14648" s="815">
        <f t="shared" si="955"/>
        <v>332</v>
      </c>
      <c r="E14648" s="815">
        <v>2000</v>
      </c>
    </row>
    <row r="14649" spans="1:5">
      <c r="A14649" s="816">
        <f t="shared" si="957"/>
        <v>36551</v>
      </c>
      <c r="B14649" s="815">
        <f t="shared" si="954"/>
        <v>26</v>
      </c>
      <c r="C14649" s="815">
        <f t="shared" si="956"/>
        <v>341</v>
      </c>
      <c r="D14649" s="815">
        <f t="shared" si="955"/>
        <v>331</v>
      </c>
      <c r="E14649" s="815">
        <v>2000</v>
      </c>
    </row>
    <row r="14650" spans="1:5">
      <c r="A14650" s="816">
        <f t="shared" si="957"/>
        <v>36552</v>
      </c>
      <c r="B14650" s="815">
        <f t="shared" si="954"/>
        <v>27</v>
      </c>
      <c r="C14650" s="815">
        <f t="shared" si="956"/>
        <v>340</v>
      </c>
      <c r="D14650" s="815">
        <f t="shared" si="955"/>
        <v>330</v>
      </c>
      <c r="E14650" s="815">
        <v>2000</v>
      </c>
    </row>
    <row r="14651" spans="1:5">
      <c r="A14651" s="816">
        <f t="shared" si="957"/>
        <v>36553</v>
      </c>
      <c r="B14651" s="815">
        <f t="shared" si="954"/>
        <v>28</v>
      </c>
      <c r="C14651" s="815">
        <f t="shared" si="956"/>
        <v>339</v>
      </c>
      <c r="D14651" s="815">
        <f t="shared" si="955"/>
        <v>329</v>
      </c>
      <c r="E14651" s="815">
        <v>2000</v>
      </c>
    </row>
    <row r="14652" spans="1:5">
      <c r="A14652" s="816">
        <f t="shared" si="957"/>
        <v>36554</v>
      </c>
      <c r="B14652" s="815">
        <f t="shared" si="954"/>
        <v>29</v>
      </c>
      <c r="C14652" s="815">
        <f t="shared" si="956"/>
        <v>338</v>
      </c>
      <c r="D14652" s="815">
        <f t="shared" si="955"/>
        <v>328</v>
      </c>
      <c r="E14652" s="815">
        <v>2000</v>
      </c>
    </row>
    <row r="14653" spans="1:5">
      <c r="A14653" s="816">
        <f t="shared" si="957"/>
        <v>36555</v>
      </c>
      <c r="B14653" s="815">
        <f t="shared" si="954"/>
        <v>30</v>
      </c>
      <c r="C14653" s="815">
        <f t="shared" si="956"/>
        <v>337</v>
      </c>
      <c r="D14653" s="815">
        <f t="shared" si="955"/>
        <v>327</v>
      </c>
      <c r="E14653" s="815">
        <v>2000</v>
      </c>
    </row>
    <row r="14654" spans="1:5">
      <c r="A14654" s="816">
        <f t="shared" si="957"/>
        <v>36556</v>
      </c>
      <c r="B14654" s="815">
        <f t="shared" si="954"/>
        <v>31</v>
      </c>
      <c r="C14654" s="815">
        <f t="shared" si="956"/>
        <v>336</v>
      </c>
      <c r="D14654" s="815">
        <f t="shared" si="955"/>
        <v>326</v>
      </c>
      <c r="E14654" s="815">
        <v>2000</v>
      </c>
    </row>
    <row r="14655" spans="1:5">
      <c r="A14655" s="816">
        <f t="shared" si="957"/>
        <v>36557</v>
      </c>
      <c r="B14655" s="815">
        <f t="shared" si="954"/>
        <v>32</v>
      </c>
      <c r="C14655" s="815">
        <f t="shared" si="956"/>
        <v>335</v>
      </c>
      <c r="D14655" s="815">
        <f t="shared" si="955"/>
        <v>325</v>
      </c>
      <c r="E14655" s="815">
        <v>2000</v>
      </c>
    </row>
    <row r="14656" spans="1:5">
      <c r="A14656" s="816">
        <f t="shared" si="957"/>
        <v>36558</v>
      </c>
      <c r="B14656" s="815">
        <f t="shared" si="954"/>
        <v>33</v>
      </c>
      <c r="C14656" s="815">
        <f t="shared" si="956"/>
        <v>334</v>
      </c>
      <c r="D14656" s="815">
        <f t="shared" si="955"/>
        <v>324</v>
      </c>
      <c r="E14656" s="815">
        <v>2000</v>
      </c>
    </row>
    <row r="14657" spans="1:5">
      <c r="A14657" s="816">
        <f t="shared" si="957"/>
        <v>36559</v>
      </c>
      <c r="B14657" s="815">
        <f t="shared" si="954"/>
        <v>34</v>
      </c>
      <c r="C14657" s="815">
        <f t="shared" si="956"/>
        <v>333</v>
      </c>
      <c r="D14657" s="815">
        <f t="shared" si="955"/>
        <v>323</v>
      </c>
      <c r="E14657" s="815">
        <v>2000</v>
      </c>
    </row>
    <row r="14658" spans="1:5">
      <c r="A14658" s="816">
        <f t="shared" si="957"/>
        <v>36560</v>
      </c>
      <c r="B14658" s="815">
        <f t="shared" si="954"/>
        <v>35</v>
      </c>
      <c r="C14658" s="815">
        <f t="shared" si="956"/>
        <v>332</v>
      </c>
      <c r="D14658" s="815">
        <f t="shared" si="955"/>
        <v>322</v>
      </c>
      <c r="E14658" s="815">
        <v>2000</v>
      </c>
    </row>
    <row r="14659" spans="1:5">
      <c r="A14659" s="816">
        <f t="shared" si="957"/>
        <v>36561</v>
      </c>
      <c r="B14659" s="815">
        <f t="shared" si="954"/>
        <v>36</v>
      </c>
      <c r="C14659" s="815">
        <f t="shared" si="956"/>
        <v>331</v>
      </c>
      <c r="D14659" s="815">
        <f t="shared" si="955"/>
        <v>321</v>
      </c>
      <c r="E14659" s="815">
        <v>2000</v>
      </c>
    </row>
    <row r="14660" spans="1:5">
      <c r="A14660" s="816">
        <f t="shared" si="957"/>
        <v>36562</v>
      </c>
      <c r="B14660" s="815">
        <f t="shared" si="954"/>
        <v>37</v>
      </c>
      <c r="C14660" s="815">
        <f t="shared" si="956"/>
        <v>330</v>
      </c>
      <c r="D14660" s="815">
        <f t="shared" si="955"/>
        <v>320</v>
      </c>
      <c r="E14660" s="815">
        <v>2000</v>
      </c>
    </row>
    <row r="14661" spans="1:5">
      <c r="A14661" s="816">
        <f t="shared" si="957"/>
        <v>36563</v>
      </c>
      <c r="B14661" s="815">
        <f t="shared" si="954"/>
        <v>38</v>
      </c>
      <c r="C14661" s="815">
        <f t="shared" si="956"/>
        <v>329</v>
      </c>
      <c r="D14661" s="815">
        <f t="shared" si="955"/>
        <v>319</v>
      </c>
      <c r="E14661" s="815">
        <v>2000</v>
      </c>
    </row>
    <row r="14662" spans="1:5">
      <c r="A14662" s="816">
        <f t="shared" si="957"/>
        <v>36564</v>
      </c>
      <c r="B14662" s="815">
        <f t="shared" si="954"/>
        <v>39</v>
      </c>
      <c r="C14662" s="815">
        <f t="shared" si="956"/>
        <v>328</v>
      </c>
      <c r="D14662" s="815">
        <f t="shared" si="955"/>
        <v>318</v>
      </c>
      <c r="E14662" s="815">
        <v>2000</v>
      </c>
    </row>
    <row r="14663" spans="1:5">
      <c r="A14663" s="816">
        <f t="shared" si="957"/>
        <v>36565</v>
      </c>
      <c r="B14663" s="815">
        <f t="shared" si="954"/>
        <v>40</v>
      </c>
      <c r="C14663" s="815">
        <f t="shared" si="956"/>
        <v>327</v>
      </c>
      <c r="D14663" s="815">
        <f t="shared" si="955"/>
        <v>317</v>
      </c>
      <c r="E14663" s="815">
        <v>2000</v>
      </c>
    </row>
    <row r="14664" spans="1:5">
      <c r="A14664" s="816">
        <f t="shared" si="957"/>
        <v>36566</v>
      </c>
      <c r="B14664" s="815">
        <f t="shared" si="954"/>
        <v>41</v>
      </c>
      <c r="C14664" s="815">
        <f t="shared" si="956"/>
        <v>326</v>
      </c>
      <c r="D14664" s="815">
        <f t="shared" si="955"/>
        <v>316</v>
      </c>
      <c r="E14664" s="815">
        <v>2000</v>
      </c>
    </row>
    <row r="14665" spans="1:5">
      <c r="A14665" s="816">
        <f t="shared" si="957"/>
        <v>36567</v>
      </c>
      <c r="B14665" s="815">
        <f t="shared" si="954"/>
        <v>42</v>
      </c>
      <c r="C14665" s="815">
        <f t="shared" si="956"/>
        <v>325</v>
      </c>
      <c r="D14665" s="815">
        <f t="shared" si="955"/>
        <v>315</v>
      </c>
      <c r="E14665" s="815">
        <v>2000</v>
      </c>
    </row>
    <row r="14666" spans="1:5">
      <c r="A14666" s="816">
        <f t="shared" si="957"/>
        <v>36568</v>
      </c>
      <c r="B14666" s="815">
        <f t="shared" si="954"/>
        <v>43</v>
      </c>
      <c r="C14666" s="815">
        <f t="shared" si="956"/>
        <v>324</v>
      </c>
      <c r="D14666" s="815">
        <f t="shared" si="955"/>
        <v>314</v>
      </c>
      <c r="E14666" s="815">
        <v>2000</v>
      </c>
    </row>
    <row r="14667" spans="1:5">
      <c r="A14667" s="816">
        <f t="shared" si="957"/>
        <v>36569</v>
      </c>
      <c r="B14667" s="815">
        <f t="shared" si="954"/>
        <v>44</v>
      </c>
      <c r="C14667" s="815">
        <f t="shared" si="956"/>
        <v>323</v>
      </c>
      <c r="D14667" s="815">
        <f t="shared" si="955"/>
        <v>313</v>
      </c>
      <c r="E14667" s="815">
        <v>2000</v>
      </c>
    </row>
    <row r="14668" spans="1:5">
      <c r="A14668" s="816">
        <f t="shared" si="957"/>
        <v>36570</v>
      </c>
      <c r="B14668" s="815">
        <f t="shared" si="954"/>
        <v>45</v>
      </c>
      <c r="C14668" s="815">
        <f t="shared" si="956"/>
        <v>322</v>
      </c>
      <c r="D14668" s="815">
        <f t="shared" si="955"/>
        <v>312</v>
      </c>
      <c r="E14668" s="815">
        <v>2000</v>
      </c>
    </row>
    <row r="14669" spans="1:5">
      <c r="A14669" s="816">
        <f t="shared" si="957"/>
        <v>36571</v>
      </c>
      <c r="B14669" s="815">
        <f t="shared" si="954"/>
        <v>46</v>
      </c>
      <c r="C14669" s="815">
        <f t="shared" si="956"/>
        <v>321</v>
      </c>
      <c r="D14669" s="815">
        <f t="shared" si="955"/>
        <v>311</v>
      </c>
      <c r="E14669" s="815">
        <v>2000</v>
      </c>
    </row>
    <row r="14670" spans="1:5">
      <c r="A14670" s="816">
        <f t="shared" si="957"/>
        <v>36572</v>
      </c>
      <c r="B14670" s="815">
        <f t="shared" si="954"/>
        <v>47</v>
      </c>
      <c r="C14670" s="815">
        <f t="shared" si="956"/>
        <v>320</v>
      </c>
      <c r="D14670" s="815">
        <f t="shared" si="955"/>
        <v>310</v>
      </c>
      <c r="E14670" s="815">
        <v>2000</v>
      </c>
    </row>
    <row r="14671" spans="1:5">
      <c r="A14671" s="816">
        <f t="shared" si="957"/>
        <v>36573</v>
      </c>
      <c r="B14671" s="815">
        <f t="shared" si="954"/>
        <v>48</v>
      </c>
      <c r="C14671" s="815">
        <f t="shared" si="956"/>
        <v>319</v>
      </c>
      <c r="D14671" s="815">
        <f t="shared" si="955"/>
        <v>309</v>
      </c>
      <c r="E14671" s="815">
        <v>2000</v>
      </c>
    </row>
    <row r="14672" spans="1:5">
      <c r="A14672" s="816">
        <f t="shared" si="957"/>
        <v>36574</v>
      </c>
      <c r="B14672" s="815">
        <f t="shared" si="954"/>
        <v>49</v>
      </c>
      <c r="C14672" s="815">
        <f t="shared" si="956"/>
        <v>318</v>
      </c>
      <c r="D14672" s="815">
        <f t="shared" si="955"/>
        <v>308</v>
      </c>
      <c r="E14672" s="815">
        <v>2000</v>
      </c>
    </row>
    <row r="14673" spans="1:5">
      <c r="A14673" s="816">
        <f t="shared" si="957"/>
        <v>36575</v>
      </c>
      <c r="B14673" s="815">
        <f t="shared" si="954"/>
        <v>50</v>
      </c>
      <c r="C14673" s="815">
        <f t="shared" si="956"/>
        <v>317</v>
      </c>
      <c r="D14673" s="815">
        <f t="shared" si="955"/>
        <v>307</v>
      </c>
      <c r="E14673" s="815">
        <v>2000</v>
      </c>
    </row>
    <row r="14674" spans="1:5">
      <c r="A14674" s="816">
        <f t="shared" si="957"/>
        <v>36576</v>
      </c>
      <c r="B14674" s="815">
        <f t="shared" si="954"/>
        <v>51</v>
      </c>
      <c r="C14674" s="815">
        <f t="shared" si="956"/>
        <v>316</v>
      </c>
      <c r="D14674" s="815">
        <f t="shared" si="955"/>
        <v>306</v>
      </c>
      <c r="E14674" s="815">
        <v>2000</v>
      </c>
    </row>
    <row r="14675" spans="1:5">
      <c r="A14675" s="816">
        <f t="shared" si="957"/>
        <v>36577</v>
      </c>
      <c r="B14675" s="815">
        <f t="shared" si="954"/>
        <v>52</v>
      </c>
      <c r="C14675" s="815">
        <f t="shared" si="956"/>
        <v>315</v>
      </c>
      <c r="D14675" s="815">
        <f t="shared" si="955"/>
        <v>305</v>
      </c>
      <c r="E14675" s="815">
        <v>2000</v>
      </c>
    </row>
    <row r="14676" spans="1:5">
      <c r="A14676" s="816">
        <f t="shared" si="957"/>
        <v>36578</v>
      </c>
      <c r="B14676" s="815">
        <f t="shared" si="954"/>
        <v>53</v>
      </c>
      <c r="C14676" s="815">
        <f t="shared" si="956"/>
        <v>314</v>
      </c>
      <c r="D14676" s="815">
        <f t="shared" si="955"/>
        <v>304</v>
      </c>
      <c r="E14676" s="815">
        <v>2000</v>
      </c>
    </row>
    <row r="14677" spans="1:5">
      <c r="A14677" s="816">
        <f t="shared" si="957"/>
        <v>36579</v>
      </c>
      <c r="B14677" s="815">
        <f t="shared" si="954"/>
        <v>54</v>
      </c>
      <c r="C14677" s="815">
        <f t="shared" si="956"/>
        <v>313</v>
      </c>
      <c r="D14677" s="815">
        <f t="shared" si="955"/>
        <v>303</v>
      </c>
      <c r="E14677" s="815">
        <v>2000</v>
      </c>
    </row>
    <row r="14678" spans="1:5">
      <c r="A14678" s="816">
        <f t="shared" si="957"/>
        <v>36580</v>
      </c>
      <c r="B14678" s="815">
        <f t="shared" si="954"/>
        <v>55</v>
      </c>
      <c r="C14678" s="815">
        <f t="shared" si="956"/>
        <v>312</v>
      </c>
      <c r="D14678" s="815">
        <f t="shared" si="955"/>
        <v>302</v>
      </c>
      <c r="E14678" s="815">
        <v>2000</v>
      </c>
    </row>
    <row r="14679" spans="1:5">
      <c r="A14679" s="816">
        <f t="shared" si="957"/>
        <v>36581</v>
      </c>
      <c r="B14679" s="815">
        <f t="shared" si="954"/>
        <v>56</v>
      </c>
      <c r="C14679" s="815">
        <f t="shared" si="956"/>
        <v>311</v>
      </c>
      <c r="D14679" s="815">
        <f t="shared" si="955"/>
        <v>301</v>
      </c>
      <c r="E14679" s="815">
        <v>2000</v>
      </c>
    </row>
    <row r="14680" spans="1:5">
      <c r="A14680" s="816">
        <f t="shared" si="957"/>
        <v>36582</v>
      </c>
      <c r="B14680" s="815">
        <f t="shared" ref="B14680:B14743" si="958">B14679+1</f>
        <v>57</v>
      </c>
      <c r="C14680" s="815">
        <f t="shared" ref="C14680:C14743" si="959">C14679-1</f>
        <v>310</v>
      </c>
      <c r="D14680" s="815">
        <f t="shared" ref="D14680:D14743" si="960">D14679-1</f>
        <v>300</v>
      </c>
      <c r="E14680" s="815">
        <v>2000</v>
      </c>
    </row>
    <row r="14681" spans="1:5">
      <c r="A14681" s="816">
        <f t="shared" si="957"/>
        <v>36583</v>
      </c>
      <c r="B14681" s="815">
        <f t="shared" si="958"/>
        <v>58</v>
      </c>
      <c r="C14681" s="815">
        <f t="shared" si="959"/>
        <v>309</v>
      </c>
      <c r="D14681" s="815">
        <f t="shared" si="960"/>
        <v>299</v>
      </c>
      <c r="E14681" s="815">
        <v>2000</v>
      </c>
    </row>
    <row r="14682" spans="1:5">
      <c r="A14682" s="816">
        <f t="shared" si="957"/>
        <v>36584</v>
      </c>
      <c r="B14682" s="815">
        <f t="shared" si="958"/>
        <v>59</v>
      </c>
      <c r="C14682" s="815">
        <f t="shared" si="959"/>
        <v>308</v>
      </c>
      <c r="D14682" s="815">
        <f t="shared" si="960"/>
        <v>298</v>
      </c>
      <c r="E14682" s="815">
        <v>2000</v>
      </c>
    </row>
    <row r="14683" spans="1:5">
      <c r="A14683" s="816">
        <f t="shared" si="957"/>
        <v>36585</v>
      </c>
      <c r="B14683" s="815">
        <f t="shared" si="958"/>
        <v>60</v>
      </c>
      <c r="C14683" s="815">
        <f t="shared" si="959"/>
        <v>307</v>
      </c>
      <c r="D14683" s="815">
        <f t="shared" si="960"/>
        <v>297</v>
      </c>
      <c r="E14683" s="815">
        <v>2000</v>
      </c>
    </row>
    <row r="14684" spans="1:5">
      <c r="A14684" s="816">
        <f t="shared" si="957"/>
        <v>36586</v>
      </c>
      <c r="B14684" s="815">
        <f t="shared" si="958"/>
        <v>61</v>
      </c>
      <c r="C14684" s="815">
        <f t="shared" si="959"/>
        <v>306</v>
      </c>
      <c r="D14684" s="815">
        <f t="shared" si="960"/>
        <v>296</v>
      </c>
      <c r="E14684" s="815">
        <v>2000</v>
      </c>
    </row>
    <row r="14685" spans="1:5">
      <c r="A14685" s="816">
        <f t="shared" si="957"/>
        <v>36587</v>
      </c>
      <c r="B14685" s="815">
        <f t="shared" si="958"/>
        <v>62</v>
      </c>
      <c r="C14685" s="815">
        <f t="shared" si="959"/>
        <v>305</v>
      </c>
      <c r="D14685" s="815">
        <f t="shared" si="960"/>
        <v>295</v>
      </c>
      <c r="E14685" s="815">
        <v>2000</v>
      </c>
    </row>
    <row r="14686" spans="1:5">
      <c r="A14686" s="816">
        <f t="shared" si="957"/>
        <v>36588</v>
      </c>
      <c r="B14686" s="815">
        <f t="shared" si="958"/>
        <v>63</v>
      </c>
      <c r="C14686" s="815">
        <f t="shared" si="959"/>
        <v>304</v>
      </c>
      <c r="D14686" s="815">
        <f t="shared" si="960"/>
        <v>294</v>
      </c>
      <c r="E14686" s="815">
        <v>2000</v>
      </c>
    </row>
    <row r="14687" spans="1:5">
      <c r="A14687" s="816">
        <f t="shared" si="957"/>
        <v>36589</v>
      </c>
      <c r="B14687" s="815">
        <f t="shared" si="958"/>
        <v>64</v>
      </c>
      <c r="C14687" s="815">
        <f t="shared" si="959"/>
        <v>303</v>
      </c>
      <c r="D14687" s="815">
        <f t="shared" si="960"/>
        <v>293</v>
      </c>
      <c r="E14687" s="815">
        <v>2000</v>
      </c>
    </row>
    <row r="14688" spans="1:5">
      <c r="A14688" s="816">
        <f t="shared" si="957"/>
        <v>36590</v>
      </c>
      <c r="B14688" s="815">
        <f t="shared" si="958"/>
        <v>65</v>
      </c>
      <c r="C14688" s="815">
        <f t="shared" si="959"/>
        <v>302</v>
      </c>
      <c r="D14688" s="815">
        <f t="shared" si="960"/>
        <v>292</v>
      </c>
      <c r="E14688" s="815">
        <v>2000</v>
      </c>
    </row>
    <row r="14689" spans="1:5">
      <c r="A14689" s="816">
        <f t="shared" si="957"/>
        <v>36591</v>
      </c>
      <c r="B14689" s="815">
        <f t="shared" si="958"/>
        <v>66</v>
      </c>
      <c r="C14689" s="815">
        <f t="shared" si="959"/>
        <v>301</v>
      </c>
      <c r="D14689" s="815">
        <f t="shared" si="960"/>
        <v>291</v>
      </c>
      <c r="E14689" s="815">
        <v>2000</v>
      </c>
    </row>
    <row r="14690" spans="1:5">
      <c r="A14690" s="816">
        <f t="shared" si="957"/>
        <v>36592</v>
      </c>
      <c r="B14690" s="815">
        <f t="shared" si="958"/>
        <v>67</v>
      </c>
      <c r="C14690" s="815">
        <f t="shared" si="959"/>
        <v>300</v>
      </c>
      <c r="D14690" s="815">
        <f t="shared" si="960"/>
        <v>290</v>
      </c>
      <c r="E14690" s="815">
        <v>2000</v>
      </c>
    </row>
    <row r="14691" spans="1:5">
      <c r="A14691" s="816">
        <f t="shared" si="957"/>
        <v>36593</v>
      </c>
      <c r="B14691" s="815">
        <f t="shared" si="958"/>
        <v>68</v>
      </c>
      <c r="C14691" s="815">
        <f t="shared" si="959"/>
        <v>299</v>
      </c>
      <c r="D14691" s="815">
        <f t="shared" si="960"/>
        <v>289</v>
      </c>
      <c r="E14691" s="815">
        <v>2000</v>
      </c>
    </row>
    <row r="14692" spans="1:5">
      <c r="A14692" s="816">
        <f t="shared" si="957"/>
        <v>36594</v>
      </c>
      <c r="B14692" s="815">
        <f t="shared" si="958"/>
        <v>69</v>
      </c>
      <c r="C14692" s="815">
        <f t="shared" si="959"/>
        <v>298</v>
      </c>
      <c r="D14692" s="815">
        <f t="shared" si="960"/>
        <v>288</v>
      </c>
      <c r="E14692" s="815">
        <v>2000</v>
      </c>
    </row>
    <row r="14693" spans="1:5">
      <c r="A14693" s="816">
        <f t="shared" si="957"/>
        <v>36595</v>
      </c>
      <c r="B14693" s="815">
        <f t="shared" si="958"/>
        <v>70</v>
      </c>
      <c r="C14693" s="815">
        <f t="shared" si="959"/>
        <v>297</v>
      </c>
      <c r="D14693" s="815">
        <f t="shared" si="960"/>
        <v>287</v>
      </c>
      <c r="E14693" s="815">
        <v>2000</v>
      </c>
    </row>
    <row r="14694" spans="1:5">
      <c r="A14694" s="816">
        <f t="shared" si="957"/>
        <v>36596</v>
      </c>
      <c r="B14694" s="815">
        <f t="shared" si="958"/>
        <v>71</v>
      </c>
      <c r="C14694" s="815">
        <f t="shared" si="959"/>
        <v>296</v>
      </c>
      <c r="D14694" s="815">
        <f t="shared" si="960"/>
        <v>286</v>
      </c>
      <c r="E14694" s="815">
        <v>2000</v>
      </c>
    </row>
    <row r="14695" spans="1:5">
      <c r="A14695" s="816">
        <f t="shared" si="957"/>
        <v>36597</v>
      </c>
      <c r="B14695" s="815">
        <f t="shared" si="958"/>
        <v>72</v>
      </c>
      <c r="C14695" s="815">
        <f t="shared" si="959"/>
        <v>295</v>
      </c>
      <c r="D14695" s="815">
        <f t="shared" si="960"/>
        <v>285</v>
      </c>
      <c r="E14695" s="815">
        <v>2000</v>
      </c>
    </row>
    <row r="14696" spans="1:5">
      <c r="A14696" s="816">
        <f t="shared" si="957"/>
        <v>36598</v>
      </c>
      <c r="B14696" s="815">
        <f t="shared" si="958"/>
        <v>73</v>
      </c>
      <c r="C14696" s="815">
        <f t="shared" si="959"/>
        <v>294</v>
      </c>
      <c r="D14696" s="815">
        <f t="shared" si="960"/>
        <v>284</v>
      </c>
      <c r="E14696" s="815">
        <v>2000</v>
      </c>
    </row>
    <row r="14697" spans="1:5">
      <c r="A14697" s="816">
        <f t="shared" si="957"/>
        <v>36599</v>
      </c>
      <c r="B14697" s="815">
        <f t="shared" si="958"/>
        <v>74</v>
      </c>
      <c r="C14697" s="815">
        <f t="shared" si="959"/>
        <v>293</v>
      </c>
      <c r="D14697" s="815">
        <f t="shared" si="960"/>
        <v>283</v>
      </c>
      <c r="E14697" s="815">
        <v>2000</v>
      </c>
    </row>
    <row r="14698" spans="1:5">
      <c r="A14698" s="816">
        <f t="shared" si="957"/>
        <v>36600</v>
      </c>
      <c r="B14698" s="815">
        <f t="shared" si="958"/>
        <v>75</v>
      </c>
      <c r="C14698" s="815">
        <f t="shared" si="959"/>
        <v>292</v>
      </c>
      <c r="D14698" s="815">
        <f t="shared" si="960"/>
        <v>282</v>
      </c>
      <c r="E14698" s="815">
        <v>2000</v>
      </c>
    </row>
    <row r="14699" spans="1:5">
      <c r="A14699" s="816">
        <f t="shared" si="957"/>
        <v>36601</v>
      </c>
      <c r="B14699" s="815">
        <f t="shared" si="958"/>
        <v>76</v>
      </c>
      <c r="C14699" s="815">
        <f t="shared" si="959"/>
        <v>291</v>
      </c>
      <c r="D14699" s="815">
        <f t="shared" si="960"/>
        <v>281</v>
      </c>
      <c r="E14699" s="815">
        <v>2000</v>
      </c>
    </row>
    <row r="14700" spans="1:5">
      <c r="A14700" s="816">
        <f t="shared" si="957"/>
        <v>36602</v>
      </c>
      <c r="B14700" s="815">
        <f t="shared" si="958"/>
        <v>77</v>
      </c>
      <c r="C14700" s="815">
        <f t="shared" si="959"/>
        <v>290</v>
      </c>
      <c r="D14700" s="815">
        <f t="shared" si="960"/>
        <v>280</v>
      </c>
      <c r="E14700" s="815">
        <v>2000</v>
      </c>
    </row>
    <row r="14701" spans="1:5">
      <c r="A14701" s="816">
        <f t="shared" si="957"/>
        <v>36603</v>
      </c>
      <c r="B14701" s="815">
        <f t="shared" si="958"/>
        <v>78</v>
      </c>
      <c r="C14701" s="815">
        <f t="shared" si="959"/>
        <v>289</v>
      </c>
      <c r="D14701" s="815">
        <f t="shared" si="960"/>
        <v>279</v>
      </c>
      <c r="E14701" s="815">
        <v>2000</v>
      </c>
    </row>
    <row r="14702" spans="1:5">
      <c r="A14702" s="816">
        <f t="shared" si="957"/>
        <v>36604</v>
      </c>
      <c r="B14702" s="815">
        <f t="shared" si="958"/>
        <v>79</v>
      </c>
      <c r="C14702" s="815">
        <f t="shared" si="959"/>
        <v>288</v>
      </c>
      <c r="D14702" s="815">
        <f t="shared" si="960"/>
        <v>278</v>
      </c>
      <c r="E14702" s="815">
        <v>2000</v>
      </c>
    </row>
    <row r="14703" spans="1:5">
      <c r="A14703" s="816">
        <f t="shared" si="957"/>
        <v>36605</v>
      </c>
      <c r="B14703" s="815">
        <f t="shared" si="958"/>
        <v>80</v>
      </c>
      <c r="C14703" s="815">
        <f t="shared" si="959"/>
        <v>287</v>
      </c>
      <c r="D14703" s="815">
        <f t="shared" si="960"/>
        <v>277</v>
      </c>
      <c r="E14703" s="815">
        <v>2000</v>
      </c>
    </row>
    <row r="14704" spans="1:5">
      <c r="A14704" s="816">
        <f t="shared" si="957"/>
        <v>36606</v>
      </c>
      <c r="B14704" s="815">
        <f t="shared" si="958"/>
        <v>81</v>
      </c>
      <c r="C14704" s="815">
        <f t="shared" si="959"/>
        <v>286</v>
      </c>
      <c r="D14704" s="815">
        <f t="shared" si="960"/>
        <v>276</v>
      </c>
      <c r="E14704" s="815">
        <v>2000</v>
      </c>
    </row>
    <row r="14705" spans="1:5">
      <c r="A14705" s="816">
        <f t="shared" si="957"/>
        <v>36607</v>
      </c>
      <c r="B14705" s="815">
        <f t="shared" si="958"/>
        <v>82</v>
      </c>
      <c r="C14705" s="815">
        <f t="shared" si="959"/>
        <v>285</v>
      </c>
      <c r="D14705" s="815">
        <f t="shared" si="960"/>
        <v>275</v>
      </c>
      <c r="E14705" s="815">
        <v>2000</v>
      </c>
    </row>
    <row r="14706" spans="1:5">
      <c r="A14706" s="816">
        <f t="shared" si="957"/>
        <v>36608</v>
      </c>
      <c r="B14706" s="815">
        <f t="shared" si="958"/>
        <v>83</v>
      </c>
      <c r="C14706" s="815">
        <f t="shared" si="959"/>
        <v>284</v>
      </c>
      <c r="D14706" s="815">
        <f t="shared" si="960"/>
        <v>274</v>
      </c>
      <c r="E14706" s="815">
        <v>2000</v>
      </c>
    </row>
    <row r="14707" spans="1:5">
      <c r="A14707" s="816">
        <f t="shared" ref="A14707:A14770" si="961">A14706+1</f>
        <v>36609</v>
      </c>
      <c r="B14707" s="815">
        <f t="shared" si="958"/>
        <v>84</v>
      </c>
      <c r="C14707" s="815">
        <f t="shared" si="959"/>
        <v>283</v>
      </c>
      <c r="D14707" s="815">
        <f t="shared" si="960"/>
        <v>273</v>
      </c>
      <c r="E14707" s="815">
        <v>2000</v>
      </c>
    </row>
    <row r="14708" spans="1:5">
      <c r="A14708" s="816">
        <f t="shared" si="961"/>
        <v>36610</v>
      </c>
      <c r="B14708" s="815">
        <f t="shared" si="958"/>
        <v>85</v>
      </c>
      <c r="C14708" s="815">
        <f t="shared" si="959"/>
        <v>282</v>
      </c>
      <c r="D14708" s="815">
        <f t="shared" si="960"/>
        <v>272</v>
      </c>
      <c r="E14708" s="815">
        <v>2000</v>
      </c>
    </row>
    <row r="14709" spans="1:5">
      <c r="A14709" s="816">
        <f t="shared" si="961"/>
        <v>36611</v>
      </c>
      <c r="B14709" s="815">
        <f t="shared" si="958"/>
        <v>86</v>
      </c>
      <c r="C14709" s="815">
        <f t="shared" si="959"/>
        <v>281</v>
      </c>
      <c r="D14709" s="815">
        <f t="shared" si="960"/>
        <v>271</v>
      </c>
      <c r="E14709" s="815">
        <v>2000</v>
      </c>
    </row>
    <row r="14710" spans="1:5">
      <c r="A14710" s="816">
        <f t="shared" si="961"/>
        <v>36612</v>
      </c>
      <c r="B14710" s="815">
        <f t="shared" si="958"/>
        <v>87</v>
      </c>
      <c r="C14710" s="815">
        <f t="shared" si="959"/>
        <v>280</v>
      </c>
      <c r="D14710" s="815">
        <f t="shared" si="960"/>
        <v>270</v>
      </c>
      <c r="E14710" s="815">
        <v>2000</v>
      </c>
    </row>
    <row r="14711" spans="1:5">
      <c r="A14711" s="816">
        <f t="shared" si="961"/>
        <v>36613</v>
      </c>
      <c r="B14711" s="815">
        <f t="shared" si="958"/>
        <v>88</v>
      </c>
      <c r="C14711" s="815">
        <f t="shared" si="959"/>
        <v>279</v>
      </c>
      <c r="D14711" s="815">
        <f t="shared" si="960"/>
        <v>269</v>
      </c>
      <c r="E14711" s="815">
        <v>2000</v>
      </c>
    </row>
    <row r="14712" spans="1:5">
      <c r="A14712" s="816">
        <f t="shared" si="961"/>
        <v>36614</v>
      </c>
      <c r="B14712" s="815">
        <f t="shared" si="958"/>
        <v>89</v>
      </c>
      <c r="C14712" s="815">
        <f t="shared" si="959"/>
        <v>278</v>
      </c>
      <c r="D14712" s="815">
        <f t="shared" si="960"/>
        <v>268</v>
      </c>
      <c r="E14712" s="815">
        <v>2000</v>
      </c>
    </row>
    <row r="14713" spans="1:5">
      <c r="A14713" s="816">
        <f t="shared" si="961"/>
        <v>36615</v>
      </c>
      <c r="B14713" s="815">
        <f t="shared" si="958"/>
        <v>90</v>
      </c>
      <c r="C14713" s="815">
        <f t="shared" si="959"/>
        <v>277</v>
      </c>
      <c r="D14713" s="815">
        <f t="shared" si="960"/>
        <v>267</v>
      </c>
      <c r="E14713" s="815">
        <v>2000</v>
      </c>
    </row>
    <row r="14714" spans="1:5">
      <c r="A14714" s="816">
        <f t="shared" si="961"/>
        <v>36616</v>
      </c>
      <c r="B14714" s="815">
        <f t="shared" si="958"/>
        <v>91</v>
      </c>
      <c r="C14714" s="815">
        <f t="shared" si="959"/>
        <v>276</v>
      </c>
      <c r="D14714" s="815">
        <f t="shared" si="960"/>
        <v>266</v>
      </c>
      <c r="E14714" s="815">
        <v>2000</v>
      </c>
    </row>
    <row r="14715" spans="1:5">
      <c r="A14715" s="816">
        <f t="shared" si="961"/>
        <v>36617</v>
      </c>
      <c r="B14715" s="815">
        <f t="shared" si="958"/>
        <v>92</v>
      </c>
      <c r="C14715" s="815">
        <f t="shared" si="959"/>
        <v>275</v>
      </c>
      <c r="D14715" s="815">
        <f t="shared" si="960"/>
        <v>265</v>
      </c>
      <c r="E14715" s="815">
        <v>2000</v>
      </c>
    </row>
    <row r="14716" spans="1:5">
      <c r="A14716" s="816">
        <f t="shared" si="961"/>
        <v>36618</v>
      </c>
      <c r="B14716" s="815">
        <f t="shared" si="958"/>
        <v>93</v>
      </c>
      <c r="C14716" s="815">
        <f t="shared" si="959"/>
        <v>274</v>
      </c>
      <c r="D14716" s="815">
        <f t="shared" si="960"/>
        <v>264</v>
      </c>
      <c r="E14716" s="815">
        <v>2000</v>
      </c>
    </row>
    <row r="14717" spans="1:5">
      <c r="A14717" s="816">
        <f t="shared" si="961"/>
        <v>36619</v>
      </c>
      <c r="B14717" s="815">
        <f t="shared" si="958"/>
        <v>94</v>
      </c>
      <c r="C14717" s="815">
        <f t="shared" si="959"/>
        <v>273</v>
      </c>
      <c r="D14717" s="815">
        <f t="shared" si="960"/>
        <v>263</v>
      </c>
      <c r="E14717" s="815">
        <v>2000</v>
      </c>
    </row>
    <row r="14718" spans="1:5">
      <c r="A14718" s="816">
        <f t="shared" si="961"/>
        <v>36620</v>
      </c>
      <c r="B14718" s="815">
        <f t="shared" si="958"/>
        <v>95</v>
      </c>
      <c r="C14718" s="815">
        <f t="shared" si="959"/>
        <v>272</v>
      </c>
      <c r="D14718" s="815">
        <f t="shared" si="960"/>
        <v>262</v>
      </c>
      <c r="E14718" s="815">
        <v>2000</v>
      </c>
    </row>
    <row r="14719" spans="1:5">
      <c r="A14719" s="816">
        <f t="shared" si="961"/>
        <v>36621</v>
      </c>
      <c r="B14719" s="815">
        <f t="shared" si="958"/>
        <v>96</v>
      </c>
      <c r="C14719" s="815">
        <f t="shared" si="959"/>
        <v>271</v>
      </c>
      <c r="D14719" s="815">
        <f t="shared" si="960"/>
        <v>261</v>
      </c>
      <c r="E14719" s="815">
        <v>2000</v>
      </c>
    </row>
    <row r="14720" spans="1:5">
      <c r="A14720" s="816">
        <f t="shared" si="961"/>
        <v>36622</v>
      </c>
      <c r="B14720" s="815">
        <f t="shared" si="958"/>
        <v>97</v>
      </c>
      <c r="C14720" s="815">
        <f t="shared" si="959"/>
        <v>270</v>
      </c>
      <c r="D14720" s="815">
        <f t="shared" si="960"/>
        <v>260</v>
      </c>
      <c r="E14720" s="815">
        <v>2000</v>
      </c>
    </row>
    <row r="14721" spans="1:5">
      <c r="A14721" s="816">
        <f t="shared" si="961"/>
        <v>36623</v>
      </c>
      <c r="B14721" s="815">
        <f t="shared" si="958"/>
        <v>98</v>
      </c>
      <c r="C14721" s="815">
        <f t="shared" si="959"/>
        <v>269</v>
      </c>
      <c r="D14721" s="815">
        <f t="shared" si="960"/>
        <v>259</v>
      </c>
      <c r="E14721" s="815">
        <v>2000</v>
      </c>
    </row>
    <row r="14722" spans="1:5">
      <c r="A14722" s="816">
        <f t="shared" si="961"/>
        <v>36624</v>
      </c>
      <c r="B14722" s="815">
        <f t="shared" si="958"/>
        <v>99</v>
      </c>
      <c r="C14722" s="815">
        <f t="shared" si="959"/>
        <v>268</v>
      </c>
      <c r="D14722" s="815">
        <f t="shared" si="960"/>
        <v>258</v>
      </c>
      <c r="E14722" s="815">
        <v>2000</v>
      </c>
    </row>
    <row r="14723" spans="1:5">
      <c r="A14723" s="816">
        <f t="shared" si="961"/>
        <v>36625</v>
      </c>
      <c r="B14723" s="815">
        <f t="shared" si="958"/>
        <v>100</v>
      </c>
      <c r="C14723" s="815">
        <f t="shared" si="959"/>
        <v>267</v>
      </c>
      <c r="D14723" s="815">
        <f t="shared" si="960"/>
        <v>257</v>
      </c>
      <c r="E14723" s="815">
        <v>2000</v>
      </c>
    </row>
    <row r="14724" spans="1:5">
      <c r="A14724" s="816">
        <f t="shared" si="961"/>
        <v>36626</v>
      </c>
      <c r="B14724" s="815">
        <f t="shared" si="958"/>
        <v>101</v>
      </c>
      <c r="C14724" s="815">
        <f t="shared" si="959"/>
        <v>266</v>
      </c>
      <c r="D14724" s="815">
        <f t="shared" si="960"/>
        <v>256</v>
      </c>
      <c r="E14724" s="815">
        <v>2000</v>
      </c>
    </row>
    <row r="14725" spans="1:5">
      <c r="A14725" s="816">
        <f t="shared" si="961"/>
        <v>36627</v>
      </c>
      <c r="B14725" s="815">
        <f t="shared" si="958"/>
        <v>102</v>
      </c>
      <c r="C14725" s="815">
        <f t="shared" si="959"/>
        <v>265</v>
      </c>
      <c r="D14725" s="815">
        <f t="shared" si="960"/>
        <v>255</v>
      </c>
      <c r="E14725" s="815">
        <v>2000</v>
      </c>
    </row>
    <row r="14726" spans="1:5">
      <c r="A14726" s="816">
        <f t="shared" si="961"/>
        <v>36628</v>
      </c>
      <c r="B14726" s="815">
        <f t="shared" si="958"/>
        <v>103</v>
      </c>
      <c r="C14726" s="815">
        <f t="shared" si="959"/>
        <v>264</v>
      </c>
      <c r="D14726" s="815">
        <f t="shared" si="960"/>
        <v>254</v>
      </c>
      <c r="E14726" s="815">
        <v>2000</v>
      </c>
    </row>
    <row r="14727" spans="1:5">
      <c r="A14727" s="816">
        <f t="shared" si="961"/>
        <v>36629</v>
      </c>
      <c r="B14727" s="815">
        <f t="shared" si="958"/>
        <v>104</v>
      </c>
      <c r="C14727" s="815">
        <f t="shared" si="959"/>
        <v>263</v>
      </c>
      <c r="D14727" s="815">
        <f t="shared" si="960"/>
        <v>253</v>
      </c>
      <c r="E14727" s="815">
        <v>2000</v>
      </c>
    </row>
    <row r="14728" spans="1:5">
      <c r="A14728" s="816">
        <f t="shared" si="961"/>
        <v>36630</v>
      </c>
      <c r="B14728" s="815">
        <f t="shared" si="958"/>
        <v>105</v>
      </c>
      <c r="C14728" s="815">
        <f t="shared" si="959"/>
        <v>262</v>
      </c>
      <c r="D14728" s="815">
        <f t="shared" si="960"/>
        <v>252</v>
      </c>
      <c r="E14728" s="815">
        <v>2000</v>
      </c>
    </row>
    <row r="14729" spans="1:5">
      <c r="A14729" s="816">
        <f t="shared" si="961"/>
        <v>36631</v>
      </c>
      <c r="B14729" s="815">
        <f t="shared" si="958"/>
        <v>106</v>
      </c>
      <c r="C14729" s="815">
        <f t="shared" si="959"/>
        <v>261</v>
      </c>
      <c r="D14729" s="815">
        <f t="shared" si="960"/>
        <v>251</v>
      </c>
      <c r="E14729" s="815">
        <v>2000</v>
      </c>
    </row>
    <row r="14730" spans="1:5">
      <c r="A14730" s="816">
        <f t="shared" si="961"/>
        <v>36632</v>
      </c>
      <c r="B14730" s="815">
        <f t="shared" si="958"/>
        <v>107</v>
      </c>
      <c r="C14730" s="815">
        <f t="shared" si="959"/>
        <v>260</v>
      </c>
      <c r="D14730" s="815">
        <f t="shared" si="960"/>
        <v>250</v>
      </c>
      <c r="E14730" s="815">
        <v>2000</v>
      </c>
    </row>
    <row r="14731" spans="1:5">
      <c r="A14731" s="816">
        <f t="shared" si="961"/>
        <v>36633</v>
      </c>
      <c r="B14731" s="815">
        <f t="shared" si="958"/>
        <v>108</v>
      </c>
      <c r="C14731" s="815">
        <f t="shared" si="959"/>
        <v>259</v>
      </c>
      <c r="D14731" s="815">
        <f t="shared" si="960"/>
        <v>249</v>
      </c>
      <c r="E14731" s="815">
        <v>2000</v>
      </c>
    </row>
    <row r="14732" spans="1:5">
      <c r="A14732" s="816">
        <f t="shared" si="961"/>
        <v>36634</v>
      </c>
      <c r="B14732" s="815">
        <f t="shared" si="958"/>
        <v>109</v>
      </c>
      <c r="C14732" s="815">
        <f t="shared" si="959"/>
        <v>258</v>
      </c>
      <c r="D14732" s="815">
        <f t="shared" si="960"/>
        <v>248</v>
      </c>
      <c r="E14732" s="815">
        <v>2000</v>
      </c>
    </row>
    <row r="14733" spans="1:5">
      <c r="A14733" s="816">
        <f t="shared" si="961"/>
        <v>36635</v>
      </c>
      <c r="B14733" s="815">
        <f t="shared" si="958"/>
        <v>110</v>
      </c>
      <c r="C14733" s="815">
        <f t="shared" si="959"/>
        <v>257</v>
      </c>
      <c r="D14733" s="815">
        <f t="shared" si="960"/>
        <v>247</v>
      </c>
      <c r="E14733" s="815">
        <v>2000</v>
      </c>
    </row>
    <row r="14734" spans="1:5">
      <c r="A14734" s="816">
        <f t="shared" si="961"/>
        <v>36636</v>
      </c>
      <c r="B14734" s="815">
        <f t="shared" si="958"/>
        <v>111</v>
      </c>
      <c r="C14734" s="815">
        <f t="shared" si="959"/>
        <v>256</v>
      </c>
      <c r="D14734" s="815">
        <f t="shared" si="960"/>
        <v>246</v>
      </c>
      <c r="E14734" s="815">
        <v>2000</v>
      </c>
    </row>
    <row r="14735" spans="1:5">
      <c r="A14735" s="816">
        <f t="shared" si="961"/>
        <v>36637</v>
      </c>
      <c r="B14735" s="815">
        <f t="shared" si="958"/>
        <v>112</v>
      </c>
      <c r="C14735" s="815">
        <f t="shared" si="959"/>
        <v>255</v>
      </c>
      <c r="D14735" s="815">
        <f t="shared" si="960"/>
        <v>245</v>
      </c>
      <c r="E14735" s="815">
        <v>2000</v>
      </c>
    </row>
    <row r="14736" spans="1:5">
      <c r="A14736" s="816">
        <f t="shared" si="961"/>
        <v>36638</v>
      </c>
      <c r="B14736" s="815">
        <f t="shared" si="958"/>
        <v>113</v>
      </c>
      <c r="C14736" s="815">
        <f t="shared" si="959"/>
        <v>254</v>
      </c>
      <c r="D14736" s="815">
        <f t="shared" si="960"/>
        <v>244</v>
      </c>
      <c r="E14736" s="815">
        <v>2000</v>
      </c>
    </row>
    <row r="14737" spans="1:5">
      <c r="A14737" s="816">
        <f t="shared" si="961"/>
        <v>36639</v>
      </c>
      <c r="B14737" s="815">
        <f t="shared" si="958"/>
        <v>114</v>
      </c>
      <c r="C14737" s="815">
        <f t="shared" si="959"/>
        <v>253</v>
      </c>
      <c r="D14737" s="815">
        <f t="shared" si="960"/>
        <v>243</v>
      </c>
      <c r="E14737" s="815">
        <v>2000</v>
      </c>
    </row>
    <row r="14738" spans="1:5">
      <c r="A14738" s="816">
        <f t="shared" si="961"/>
        <v>36640</v>
      </c>
      <c r="B14738" s="815">
        <f t="shared" si="958"/>
        <v>115</v>
      </c>
      <c r="C14738" s="815">
        <f t="shared" si="959"/>
        <v>252</v>
      </c>
      <c r="D14738" s="815">
        <f t="shared" si="960"/>
        <v>242</v>
      </c>
      <c r="E14738" s="815">
        <v>2000</v>
      </c>
    </row>
    <row r="14739" spans="1:5">
      <c r="A14739" s="816">
        <f t="shared" si="961"/>
        <v>36641</v>
      </c>
      <c r="B14739" s="815">
        <f t="shared" si="958"/>
        <v>116</v>
      </c>
      <c r="C14739" s="815">
        <f t="shared" si="959"/>
        <v>251</v>
      </c>
      <c r="D14739" s="815">
        <f t="shared" si="960"/>
        <v>241</v>
      </c>
      <c r="E14739" s="815">
        <v>2000</v>
      </c>
    </row>
    <row r="14740" spans="1:5">
      <c r="A14740" s="816">
        <f t="shared" si="961"/>
        <v>36642</v>
      </c>
      <c r="B14740" s="815">
        <f t="shared" si="958"/>
        <v>117</v>
      </c>
      <c r="C14740" s="815">
        <f t="shared" si="959"/>
        <v>250</v>
      </c>
      <c r="D14740" s="815">
        <f t="shared" si="960"/>
        <v>240</v>
      </c>
      <c r="E14740" s="815">
        <v>2000</v>
      </c>
    </row>
    <row r="14741" spans="1:5">
      <c r="A14741" s="816">
        <f t="shared" si="961"/>
        <v>36643</v>
      </c>
      <c r="B14741" s="815">
        <f t="shared" si="958"/>
        <v>118</v>
      </c>
      <c r="C14741" s="815">
        <f t="shared" si="959"/>
        <v>249</v>
      </c>
      <c r="D14741" s="815">
        <f t="shared" si="960"/>
        <v>239</v>
      </c>
      <c r="E14741" s="815">
        <v>2000</v>
      </c>
    </row>
    <row r="14742" spans="1:5">
      <c r="A14742" s="816">
        <f t="shared" si="961"/>
        <v>36644</v>
      </c>
      <c r="B14742" s="815">
        <f t="shared" si="958"/>
        <v>119</v>
      </c>
      <c r="C14742" s="815">
        <f t="shared" si="959"/>
        <v>248</v>
      </c>
      <c r="D14742" s="815">
        <f t="shared" si="960"/>
        <v>238</v>
      </c>
      <c r="E14742" s="815">
        <v>2000</v>
      </c>
    </row>
    <row r="14743" spans="1:5">
      <c r="A14743" s="816">
        <f t="shared" si="961"/>
        <v>36645</v>
      </c>
      <c r="B14743" s="815">
        <f t="shared" si="958"/>
        <v>120</v>
      </c>
      <c r="C14743" s="815">
        <f t="shared" si="959"/>
        <v>247</v>
      </c>
      <c r="D14743" s="815">
        <f t="shared" si="960"/>
        <v>237</v>
      </c>
      <c r="E14743" s="815">
        <v>2000</v>
      </c>
    </row>
    <row r="14744" spans="1:5">
      <c r="A14744" s="816">
        <f t="shared" si="961"/>
        <v>36646</v>
      </c>
      <c r="B14744" s="815">
        <f t="shared" ref="B14744:B14807" si="962">B14743+1</f>
        <v>121</v>
      </c>
      <c r="C14744" s="815">
        <f t="shared" ref="C14744:C14807" si="963">C14743-1</f>
        <v>246</v>
      </c>
      <c r="D14744" s="815">
        <f t="shared" ref="D14744:D14807" si="964">D14743-1</f>
        <v>236</v>
      </c>
      <c r="E14744" s="815">
        <v>2000</v>
      </c>
    </row>
    <row r="14745" spans="1:5">
      <c r="A14745" s="816">
        <f t="shared" si="961"/>
        <v>36647</v>
      </c>
      <c r="B14745" s="815">
        <f t="shared" si="962"/>
        <v>122</v>
      </c>
      <c r="C14745" s="815">
        <f t="shared" si="963"/>
        <v>245</v>
      </c>
      <c r="D14745" s="815">
        <f t="shared" si="964"/>
        <v>235</v>
      </c>
      <c r="E14745" s="815">
        <v>2000</v>
      </c>
    </row>
    <row r="14746" spans="1:5">
      <c r="A14746" s="816">
        <f t="shared" si="961"/>
        <v>36648</v>
      </c>
      <c r="B14746" s="815">
        <f t="shared" si="962"/>
        <v>123</v>
      </c>
      <c r="C14746" s="815">
        <f t="shared" si="963"/>
        <v>244</v>
      </c>
      <c r="D14746" s="815">
        <f t="shared" si="964"/>
        <v>234</v>
      </c>
      <c r="E14746" s="815">
        <v>2000</v>
      </c>
    </row>
    <row r="14747" spans="1:5">
      <c r="A14747" s="816">
        <f t="shared" si="961"/>
        <v>36649</v>
      </c>
      <c r="B14747" s="815">
        <f t="shared" si="962"/>
        <v>124</v>
      </c>
      <c r="C14747" s="815">
        <f t="shared" si="963"/>
        <v>243</v>
      </c>
      <c r="D14747" s="815">
        <f t="shared" si="964"/>
        <v>233</v>
      </c>
      <c r="E14747" s="815">
        <v>2000</v>
      </c>
    </row>
    <row r="14748" spans="1:5">
      <c r="A14748" s="816">
        <f t="shared" si="961"/>
        <v>36650</v>
      </c>
      <c r="B14748" s="815">
        <f t="shared" si="962"/>
        <v>125</v>
      </c>
      <c r="C14748" s="815">
        <f t="shared" si="963"/>
        <v>242</v>
      </c>
      <c r="D14748" s="815">
        <f t="shared" si="964"/>
        <v>232</v>
      </c>
      <c r="E14748" s="815">
        <v>2000</v>
      </c>
    </row>
    <row r="14749" spans="1:5">
      <c r="A14749" s="816">
        <f t="shared" si="961"/>
        <v>36651</v>
      </c>
      <c r="B14749" s="815">
        <f t="shared" si="962"/>
        <v>126</v>
      </c>
      <c r="C14749" s="815">
        <f t="shared" si="963"/>
        <v>241</v>
      </c>
      <c r="D14749" s="815">
        <f t="shared" si="964"/>
        <v>231</v>
      </c>
      <c r="E14749" s="815">
        <v>2000</v>
      </c>
    </row>
    <row r="14750" spans="1:5">
      <c r="A14750" s="816">
        <f t="shared" si="961"/>
        <v>36652</v>
      </c>
      <c r="B14750" s="815">
        <f t="shared" si="962"/>
        <v>127</v>
      </c>
      <c r="C14750" s="815">
        <f t="shared" si="963"/>
        <v>240</v>
      </c>
      <c r="D14750" s="815">
        <f t="shared" si="964"/>
        <v>230</v>
      </c>
      <c r="E14750" s="815">
        <v>2000</v>
      </c>
    </row>
    <row r="14751" spans="1:5">
      <c r="A14751" s="816">
        <f t="shared" si="961"/>
        <v>36653</v>
      </c>
      <c r="B14751" s="815">
        <f t="shared" si="962"/>
        <v>128</v>
      </c>
      <c r="C14751" s="815">
        <f t="shared" si="963"/>
        <v>239</v>
      </c>
      <c r="D14751" s="815">
        <f t="shared" si="964"/>
        <v>229</v>
      </c>
      <c r="E14751" s="815">
        <v>2000</v>
      </c>
    </row>
    <row r="14752" spans="1:5">
      <c r="A14752" s="816">
        <f t="shared" si="961"/>
        <v>36654</v>
      </c>
      <c r="B14752" s="815">
        <f t="shared" si="962"/>
        <v>129</v>
      </c>
      <c r="C14752" s="815">
        <f t="shared" si="963"/>
        <v>238</v>
      </c>
      <c r="D14752" s="815">
        <f t="shared" si="964"/>
        <v>228</v>
      </c>
      <c r="E14752" s="815">
        <v>2000</v>
      </c>
    </row>
    <row r="14753" spans="1:5">
      <c r="A14753" s="816">
        <f t="shared" si="961"/>
        <v>36655</v>
      </c>
      <c r="B14753" s="815">
        <f t="shared" si="962"/>
        <v>130</v>
      </c>
      <c r="C14753" s="815">
        <f t="shared" si="963"/>
        <v>237</v>
      </c>
      <c r="D14753" s="815">
        <f t="shared" si="964"/>
        <v>227</v>
      </c>
      <c r="E14753" s="815">
        <v>2000</v>
      </c>
    </row>
    <row r="14754" spans="1:5">
      <c r="A14754" s="816">
        <f t="shared" si="961"/>
        <v>36656</v>
      </c>
      <c r="B14754" s="815">
        <f t="shared" si="962"/>
        <v>131</v>
      </c>
      <c r="C14754" s="815">
        <f t="shared" si="963"/>
        <v>236</v>
      </c>
      <c r="D14754" s="815">
        <f t="shared" si="964"/>
        <v>226</v>
      </c>
      <c r="E14754" s="815">
        <v>2000</v>
      </c>
    </row>
    <row r="14755" spans="1:5">
      <c r="A14755" s="816">
        <f t="shared" si="961"/>
        <v>36657</v>
      </c>
      <c r="B14755" s="815">
        <f t="shared" si="962"/>
        <v>132</v>
      </c>
      <c r="C14755" s="815">
        <f t="shared" si="963"/>
        <v>235</v>
      </c>
      <c r="D14755" s="815">
        <f t="shared" si="964"/>
        <v>225</v>
      </c>
      <c r="E14755" s="815">
        <v>2000</v>
      </c>
    </row>
    <row r="14756" spans="1:5">
      <c r="A14756" s="816">
        <f t="shared" si="961"/>
        <v>36658</v>
      </c>
      <c r="B14756" s="815">
        <f t="shared" si="962"/>
        <v>133</v>
      </c>
      <c r="C14756" s="815">
        <f t="shared" si="963"/>
        <v>234</v>
      </c>
      <c r="D14756" s="815">
        <f t="shared" si="964"/>
        <v>224</v>
      </c>
      <c r="E14756" s="815">
        <v>2000</v>
      </c>
    </row>
    <row r="14757" spans="1:5">
      <c r="A14757" s="816">
        <f t="shared" si="961"/>
        <v>36659</v>
      </c>
      <c r="B14757" s="815">
        <f t="shared" si="962"/>
        <v>134</v>
      </c>
      <c r="C14757" s="815">
        <f t="shared" si="963"/>
        <v>233</v>
      </c>
      <c r="D14757" s="815">
        <f t="shared" si="964"/>
        <v>223</v>
      </c>
      <c r="E14757" s="815">
        <v>2000</v>
      </c>
    </row>
    <row r="14758" spans="1:5">
      <c r="A14758" s="816">
        <f t="shared" si="961"/>
        <v>36660</v>
      </c>
      <c r="B14758" s="815">
        <f t="shared" si="962"/>
        <v>135</v>
      </c>
      <c r="C14758" s="815">
        <f t="shared" si="963"/>
        <v>232</v>
      </c>
      <c r="D14758" s="815">
        <f t="shared" si="964"/>
        <v>222</v>
      </c>
      <c r="E14758" s="815">
        <v>2000</v>
      </c>
    </row>
    <row r="14759" spans="1:5">
      <c r="A14759" s="816">
        <f t="shared" si="961"/>
        <v>36661</v>
      </c>
      <c r="B14759" s="815">
        <f t="shared" si="962"/>
        <v>136</v>
      </c>
      <c r="C14759" s="815">
        <f t="shared" si="963"/>
        <v>231</v>
      </c>
      <c r="D14759" s="815">
        <f t="shared" si="964"/>
        <v>221</v>
      </c>
      <c r="E14759" s="815">
        <v>2000</v>
      </c>
    </row>
    <row r="14760" spans="1:5">
      <c r="A14760" s="816">
        <f t="shared" si="961"/>
        <v>36662</v>
      </c>
      <c r="B14760" s="815">
        <f t="shared" si="962"/>
        <v>137</v>
      </c>
      <c r="C14760" s="815">
        <f t="shared" si="963"/>
        <v>230</v>
      </c>
      <c r="D14760" s="815">
        <f t="shared" si="964"/>
        <v>220</v>
      </c>
      <c r="E14760" s="815">
        <v>2000</v>
      </c>
    </row>
    <row r="14761" spans="1:5">
      <c r="A14761" s="816">
        <f t="shared" si="961"/>
        <v>36663</v>
      </c>
      <c r="B14761" s="815">
        <f t="shared" si="962"/>
        <v>138</v>
      </c>
      <c r="C14761" s="815">
        <f t="shared" si="963"/>
        <v>229</v>
      </c>
      <c r="D14761" s="815">
        <f t="shared" si="964"/>
        <v>219</v>
      </c>
      <c r="E14761" s="815">
        <v>2000</v>
      </c>
    </row>
    <row r="14762" spans="1:5">
      <c r="A14762" s="816">
        <f t="shared" si="961"/>
        <v>36664</v>
      </c>
      <c r="B14762" s="815">
        <f t="shared" si="962"/>
        <v>139</v>
      </c>
      <c r="C14762" s="815">
        <f t="shared" si="963"/>
        <v>228</v>
      </c>
      <c r="D14762" s="815">
        <f t="shared" si="964"/>
        <v>218</v>
      </c>
      <c r="E14762" s="815">
        <v>2000</v>
      </c>
    </row>
    <row r="14763" spans="1:5">
      <c r="A14763" s="816">
        <f t="shared" si="961"/>
        <v>36665</v>
      </c>
      <c r="B14763" s="815">
        <f t="shared" si="962"/>
        <v>140</v>
      </c>
      <c r="C14763" s="815">
        <f t="shared" si="963"/>
        <v>227</v>
      </c>
      <c r="D14763" s="815">
        <f t="shared" si="964"/>
        <v>217</v>
      </c>
      <c r="E14763" s="815">
        <v>2000</v>
      </c>
    </row>
    <row r="14764" spans="1:5">
      <c r="A14764" s="816">
        <f t="shared" si="961"/>
        <v>36666</v>
      </c>
      <c r="B14764" s="815">
        <f t="shared" si="962"/>
        <v>141</v>
      </c>
      <c r="C14764" s="815">
        <f t="shared" si="963"/>
        <v>226</v>
      </c>
      <c r="D14764" s="815">
        <f t="shared" si="964"/>
        <v>216</v>
      </c>
      <c r="E14764" s="815">
        <v>2000</v>
      </c>
    </row>
    <row r="14765" spans="1:5">
      <c r="A14765" s="816">
        <f t="shared" si="961"/>
        <v>36667</v>
      </c>
      <c r="B14765" s="815">
        <f t="shared" si="962"/>
        <v>142</v>
      </c>
      <c r="C14765" s="815">
        <f t="shared" si="963"/>
        <v>225</v>
      </c>
      <c r="D14765" s="815">
        <f t="shared" si="964"/>
        <v>215</v>
      </c>
      <c r="E14765" s="815">
        <v>2000</v>
      </c>
    </row>
    <row r="14766" spans="1:5">
      <c r="A14766" s="816">
        <f t="shared" si="961"/>
        <v>36668</v>
      </c>
      <c r="B14766" s="815">
        <f t="shared" si="962"/>
        <v>143</v>
      </c>
      <c r="C14766" s="815">
        <f t="shared" si="963"/>
        <v>224</v>
      </c>
      <c r="D14766" s="815">
        <f t="shared" si="964"/>
        <v>214</v>
      </c>
      <c r="E14766" s="815">
        <v>2000</v>
      </c>
    </row>
    <row r="14767" spans="1:5">
      <c r="A14767" s="816">
        <f t="shared" si="961"/>
        <v>36669</v>
      </c>
      <c r="B14767" s="815">
        <f t="shared" si="962"/>
        <v>144</v>
      </c>
      <c r="C14767" s="815">
        <f t="shared" si="963"/>
        <v>223</v>
      </c>
      <c r="D14767" s="815">
        <f t="shared" si="964"/>
        <v>213</v>
      </c>
      <c r="E14767" s="815">
        <v>2000</v>
      </c>
    </row>
    <row r="14768" spans="1:5">
      <c r="A14768" s="816">
        <f t="shared" si="961"/>
        <v>36670</v>
      </c>
      <c r="B14768" s="815">
        <f t="shared" si="962"/>
        <v>145</v>
      </c>
      <c r="C14768" s="815">
        <f t="shared" si="963"/>
        <v>222</v>
      </c>
      <c r="D14768" s="815">
        <f t="shared" si="964"/>
        <v>212</v>
      </c>
      <c r="E14768" s="815">
        <v>2000</v>
      </c>
    </row>
    <row r="14769" spans="1:5">
      <c r="A14769" s="816">
        <f t="shared" si="961"/>
        <v>36671</v>
      </c>
      <c r="B14769" s="815">
        <f t="shared" si="962"/>
        <v>146</v>
      </c>
      <c r="C14769" s="815">
        <f t="shared" si="963"/>
        <v>221</v>
      </c>
      <c r="D14769" s="815">
        <f t="shared" si="964"/>
        <v>211</v>
      </c>
      <c r="E14769" s="815">
        <v>2000</v>
      </c>
    </row>
    <row r="14770" spans="1:5">
      <c r="A14770" s="816">
        <f t="shared" si="961"/>
        <v>36672</v>
      </c>
      <c r="B14770" s="815">
        <f t="shared" si="962"/>
        <v>147</v>
      </c>
      <c r="C14770" s="815">
        <f t="shared" si="963"/>
        <v>220</v>
      </c>
      <c r="D14770" s="815">
        <f t="shared" si="964"/>
        <v>210</v>
      </c>
      <c r="E14770" s="815">
        <v>2000</v>
      </c>
    </row>
    <row r="14771" spans="1:5">
      <c r="A14771" s="816">
        <f t="shared" ref="A14771:A14834" si="965">A14770+1</f>
        <v>36673</v>
      </c>
      <c r="B14771" s="815">
        <f t="shared" si="962"/>
        <v>148</v>
      </c>
      <c r="C14771" s="815">
        <f t="shared" si="963"/>
        <v>219</v>
      </c>
      <c r="D14771" s="815">
        <f t="shared" si="964"/>
        <v>209</v>
      </c>
      <c r="E14771" s="815">
        <v>2000</v>
      </c>
    </row>
    <row r="14772" spans="1:5">
      <c r="A14772" s="816">
        <f t="shared" si="965"/>
        <v>36674</v>
      </c>
      <c r="B14772" s="815">
        <f t="shared" si="962"/>
        <v>149</v>
      </c>
      <c r="C14772" s="815">
        <f t="shared" si="963"/>
        <v>218</v>
      </c>
      <c r="D14772" s="815">
        <f t="shared" si="964"/>
        <v>208</v>
      </c>
      <c r="E14772" s="815">
        <v>2000</v>
      </c>
    </row>
    <row r="14773" spans="1:5">
      <c r="A14773" s="816">
        <f t="shared" si="965"/>
        <v>36675</v>
      </c>
      <c r="B14773" s="815">
        <f t="shared" si="962"/>
        <v>150</v>
      </c>
      <c r="C14773" s="815">
        <f t="shared" si="963"/>
        <v>217</v>
      </c>
      <c r="D14773" s="815">
        <f t="shared" si="964"/>
        <v>207</v>
      </c>
      <c r="E14773" s="815">
        <v>2000</v>
      </c>
    </row>
    <row r="14774" spans="1:5">
      <c r="A14774" s="816">
        <f t="shared" si="965"/>
        <v>36676</v>
      </c>
      <c r="B14774" s="815">
        <f t="shared" si="962"/>
        <v>151</v>
      </c>
      <c r="C14774" s="815">
        <f t="shared" si="963"/>
        <v>216</v>
      </c>
      <c r="D14774" s="815">
        <f t="shared" si="964"/>
        <v>206</v>
      </c>
      <c r="E14774" s="815">
        <v>2000</v>
      </c>
    </row>
    <row r="14775" spans="1:5">
      <c r="A14775" s="816">
        <f t="shared" si="965"/>
        <v>36677</v>
      </c>
      <c r="B14775" s="815">
        <f t="shared" si="962"/>
        <v>152</v>
      </c>
      <c r="C14775" s="815">
        <f t="shared" si="963"/>
        <v>215</v>
      </c>
      <c r="D14775" s="815">
        <f t="shared" si="964"/>
        <v>205</v>
      </c>
      <c r="E14775" s="815">
        <v>2000</v>
      </c>
    </row>
    <row r="14776" spans="1:5">
      <c r="A14776" s="816">
        <f t="shared" si="965"/>
        <v>36678</v>
      </c>
      <c r="B14776" s="815">
        <f t="shared" si="962"/>
        <v>153</v>
      </c>
      <c r="C14776" s="815">
        <f t="shared" si="963"/>
        <v>214</v>
      </c>
      <c r="D14776" s="815">
        <f t="shared" si="964"/>
        <v>204</v>
      </c>
      <c r="E14776" s="815">
        <v>2000</v>
      </c>
    </row>
    <row r="14777" spans="1:5">
      <c r="A14777" s="816">
        <f t="shared" si="965"/>
        <v>36679</v>
      </c>
      <c r="B14777" s="815">
        <f t="shared" si="962"/>
        <v>154</v>
      </c>
      <c r="C14777" s="815">
        <f t="shared" si="963"/>
        <v>213</v>
      </c>
      <c r="D14777" s="815">
        <f t="shared" si="964"/>
        <v>203</v>
      </c>
      <c r="E14777" s="815">
        <v>2000</v>
      </c>
    </row>
    <row r="14778" spans="1:5">
      <c r="A14778" s="816">
        <f t="shared" si="965"/>
        <v>36680</v>
      </c>
      <c r="B14778" s="815">
        <f t="shared" si="962"/>
        <v>155</v>
      </c>
      <c r="C14778" s="815">
        <f t="shared" si="963"/>
        <v>212</v>
      </c>
      <c r="D14778" s="815">
        <f t="shared" si="964"/>
        <v>202</v>
      </c>
      <c r="E14778" s="815">
        <v>2000</v>
      </c>
    </row>
    <row r="14779" spans="1:5">
      <c r="A14779" s="816">
        <f t="shared" si="965"/>
        <v>36681</v>
      </c>
      <c r="B14779" s="815">
        <f t="shared" si="962"/>
        <v>156</v>
      </c>
      <c r="C14779" s="815">
        <f t="shared" si="963"/>
        <v>211</v>
      </c>
      <c r="D14779" s="815">
        <f t="shared" si="964"/>
        <v>201</v>
      </c>
      <c r="E14779" s="815">
        <v>2000</v>
      </c>
    </row>
    <row r="14780" spans="1:5">
      <c r="A14780" s="816">
        <f t="shared" si="965"/>
        <v>36682</v>
      </c>
      <c r="B14780" s="815">
        <f t="shared" si="962"/>
        <v>157</v>
      </c>
      <c r="C14780" s="815">
        <f t="shared" si="963"/>
        <v>210</v>
      </c>
      <c r="D14780" s="815">
        <f t="shared" si="964"/>
        <v>200</v>
      </c>
      <c r="E14780" s="815">
        <v>2000</v>
      </c>
    </row>
    <row r="14781" spans="1:5">
      <c r="A14781" s="816">
        <f t="shared" si="965"/>
        <v>36683</v>
      </c>
      <c r="B14781" s="815">
        <f t="shared" si="962"/>
        <v>158</v>
      </c>
      <c r="C14781" s="815">
        <f t="shared" si="963"/>
        <v>209</v>
      </c>
      <c r="D14781" s="815">
        <f t="shared" si="964"/>
        <v>199</v>
      </c>
      <c r="E14781" s="815">
        <v>2000</v>
      </c>
    </row>
    <row r="14782" spans="1:5">
      <c r="A14782" s="816">
        <f t="shared" si="965"/>
        <v>36684</v>
      </c>
      <c r="B14782" s="815">
        <f t="shared" si="962"/>
        <v>159</v>
      </c>
      <c r="C14782" s="815">
        <f t="shared" si="963"/>
        <v>208</v>
      </c>
      <c r="D14782" s="815">
        <f t="shared" si="964"/>
        <v>198</v>
      </c>
      <c r="E14782" s="815">
        <v>2000</v>
      </c>
    </row>
    <row r="14783" spans="1:5">
      <c r="A14783" s="816">
        <f t="shared" si="965"/>
        <v>36685</v>
      </c>
      <c r="B14783" s="815">
        <f t="shared" si="962"/>
        <v>160</v>
      </c>
      <c r="C14783" s="815">
        <f t="shared" si="963"/>
        <v>207</v>
      </c>
      <c r="D14783" s="815">
        <f t="shared" si="964"/>
        <v>197</v>
      </c>
      <c r="E14783" s="815">
        <v>2000</v>
      </c>
    </row>
    <row r="14784" spans="1:5">
      <c r="A14784" s="816">
        <f t="shared" si="965"/>
        <v>36686</v>
      </c>
      <c r="B14784" s="815">
        <f t="shared" si="962"/>
        <v>161</v>
      </c>
      <c r="C14784" s="815">
        <f t="shared" si="963"/>
        <v>206</v>
      </c>
      <c r="D14784" s="815">
        <f t="shared" si="964"/>
        <v>196</v>
      </c>
      <c r="E14784" s="815">
        <v>2000</v>
      </c>
    </row>
    <row r="14785" spans="1:5">
      <c r="A14785" s="816">
        <f t="shared" si="965"/>
        <v>36687</v>
      </c>
      <c r="B14785" s="815">
        <f t="shared" si="962"/>
        <v>162</v>
      </c>
      <c r="C14785" s="815">
        <f t="shared" si="963"/>
        <v>205</v>
      </c>
      <c r="D14785" s="815">
        <f t="shared" si="964"/>
        <v>195</v>
      </c>
      <c r="E14785" s="815">
        <v>2000</v>
      </c>
    </row>
    <row r="14786" spans="1:5">
      <c r="A14786" s="816">
        <f t="shared" si="965"/>
        <v>36688</v>
      </c>
      <c r="B14786" s="815">
        <f t="shared" si="962"/>
        <v>163</v>
      </c>
      <c r="C14786" s="815">
        <f t="shared" si="963"/>
        <v>204</v>
      </c>
      <c r="D14786" s="815">
        <f t="shared" si="964"/>
        <v>194</v>
      </c>
      <c r="E14786" s="815">
        <v>2000</v>
      </c>
    </row>
    <row r="14787" spans="1:5">
      <c r="A14787" s="816">
        <f t="shared" si="965"/>
        <v>36689</v>
      </c>
      <c r="B14787" s="815">
        <f t="shared" si="962"/>
        <v>164</v>
      </c>
      <c r="C14787" s="815">
        <f t="shared" si="963"/>
        <v>203</v>
      </c>
      <c r="D14787" s="815">
        <f t="shared" si="964"/>
        <v>193</v>
      </c>
      <c r="E14787" s="815">
        <v>2000</v>
      </c>
    </row>
    <row r="14788" spans="1:5">
      <c r="A14788" s="816">
        <f t="shared" si="965"/>
        <v>36690</v>
      </c>
      <c r="B14788" s="815">
        <f t="shared" si="962"/>
        <v>165</v>
      </c>
      <c r="C14788" s="815">
        <f t="shared" si="963"/>
        <v>202</v>
      </c>
      <c r="D14788" s="815">
        <f t="shared" si="964"/>
        <v>192</v>
      </c>
      <c r="E14788" s="815">
        <v>2000</v>
      </c>
    </row>
    <row r="14789" spans="1:5">
      <c r="A14789" s="816">
        <f t="shared" si="965"/>
        <v>36691</v>
      </c>
      <c r="B14789" s="815">
        <f t="shared" si="962"/>
        <v>166</v>
      </c>
      <c r="C14789" s="815">
        <f t="shared" si="963"/>
        <v>201</v>
      </c>
      <c r="D14789" s="815">
        <f t="shared" si="964"/>
        <v>191</v>
      </c>
      <c r="E14789" s="815">
        <v>2000</v>
      </c>
    </row>
    <row r="14790" spans="1:5">
      <c r="A14790" s="816">
        <f t="shared" si="965"/>
        <v>36692</v>
      </c>
      <c r="B14790" s="815">
        <f t="shared" si="962"/>
        <v>167</v>
      </c>
      <c r="C14790" s="815">
        <f t="shared" si="963"/>
        <v>200</v>
      </c>
      <c r="D14790" s="815">
        <f t="shared" si="964"/>
        <v>190</v>
      </c>
      <c r="E14790" s="815">
        <v>2000</v>
      </c>
    </row>
    <row r="14791" spans="1:5">
      <c r="A14791" s="816">
        <f t="shared" si="965"/>
        <v>36693</v>
      </c>
      <c r="B14791" s="815">
        <f t="shared" si="962"/>
        <v>168</v>
      </c>
      <c r="C14791" s="815">
        <f t="shared" si="963"/>
        <v>199</v>
      </c>
      <c r="D14791" s="815">
        <f t="shared" si="964"/>
        <v>189</v>
      </c>
      <c r="E14791" s="815">
        <v>2000</v>
      </c>
    </row>
    <row r="14792" spans="1:5">
      <c r="A14792" s="816">
        <f t="shared" si="965"/>
        <v>36694</v>
      </c>
      <c r="B14792" s="815">
        <f t="shared" si="962"/>
        <v>169</v>
      </c>
      <c r="C14792" s="815">
        <f t="shared" si="963"/>
        <v>198</v>
      </c>
      <c r="D14792" s="815">
        <f t="shared" si="964"/>
        <v>188</v>
      </c>
      <c r="E14792" s="815">
        <v>2000</v>
      </c>
    </row>
    <row r="14793" spans="1:5">
      <c r="A14793" s="816">
        <f t="shared" si="965"/>
        <v>36695</v>
      </c>
      <c r="B14793" s="815">
        <f t="shared" si="962"/>
        <v>170</v>
      </c>
      <c r="C14793" s="815">
        <f t="shared" si="963"/>
        <v>197</v>
      </c>
      <c r="D14793" s="815">
        <f t="shared" si="964"/>
        <v>187</v>
      </c>
      <c r="E14793" s="815">
        <v>2000</v>
      </c>
    </row>
    <row r="14794" spans="1:5">
      <c r="A14794" s="816">
        <f t="shared" si="965"/>
        <v>36696</v>
      </c>
      <c r="B14794" s="815">
        <f t="shared" si="962"/>
        <v>171</v>
      </c>
      <c r="C14794" s="815">
        <f t="shared" si="963"/>
        <v>196</v>
      </c>
      <c r="D14794" s="815">
        <f t="shared" si="964"/>
        <v>186</v>
      </c>
      <c r="E14794" s="815">
        <v>2000</v>
      </c>
    </row>
    <row r="14795" spans="1:5">
      <c r="A14795" s="816">
        <f t="shared" si="965"/>
        <v>36697</v>
      </c>
      <c r="B14795" s="815">
        <f t="shared" si="962"/>
        <v>172</v>
      </c>
      <c r="C14795" s="815">
        <f t="shared" si="963"/>
        <v>195</v>
      </c>
      <c r="D14795" s="815">
        <f t="shared" si="964"/>
        <v>185</v>
      </c>
      <c r="E14795" s="815">
        <v>2000</v>
      </c>
    </row>
    <row r="14796" spans="1:5">
      <c r="A14796" s="816">
        <f t="shared" si="965"/>
        <v>36698</v>
      </c>
      <c r="B14796" s="815">
        <f t="shared" si="962"/>
        <v>173</v>
      </c>
      <c r="C14796" s="815">
        <f t="shared" si="963"/>
        <v>194</v>
      </c>
      <c r="D14796" s="815">
        <f t="shared" si="964"/>
        <v>184</v>
      </c>
      <c r="E14796" s="815">
        <v>2000</v>
      </c>
    </row>
    <row r="14797" spans="1:5">
      <c r="A14797" s="816">
        <f t="shared" si="965"/>
        <v>36699</v>
      </c>
      <c r="B14797" s="815">
        <f t="shared" si="962"/>
        <v>174</v>
      </c>
      <c r="C14797" s="815">
        <f t="shared" si="963"/>
        <v>193</v>
      </c>
      <c r="D14797" s="815">
        <f t="shared" si="964"/>
        <v>183</v>
      </c>
      <c r="E14797" s="815">
        <v>2000</v>
      </c>
    </row>
    <row r="14798" spans="1:5">
      <c r="A14798" s="816">
        <f t="shared" si="965"/>
        <v>36700</v>
      </c>
      <c r="B14798" s="815">
        <f t="shared" si="962"/>
        <v>175</v>
      </c>
      <c r="C14798" s="815">
        <f t="shared" si="963"/>
        <v>192</v>
      </c>
      <c r="D14798" s="815">
        <f t="shared" si="964"/>
        <v>182</v>
      </c>
      <c r="E14798" s="815">
        <v>2000</v>
      </c>
    </row>
    <row r="14799" spans="1:5">
      <c r="A14799" s="816">
        <f t="shared" si="965"/>
        <v>36701</v>
      </c>
      <c r="B14799" s="815">
        <f t="shared" si="962"/>
        <v>176</v>
      </c>
      <c r="C14799" s="815">
        <f t="shared" si="963"/>
        <v>191</v>
      </c>
      <c r="D14799" s="815">
        <f t="shared" si="964"/>
        <v>181</v>
      </c>
      <c r="E14799" s="815">
        <v>2000</v>
      </c>
    </row>
    <row r="14800" spans="1:5">
      <c r="A14800" s="816">
        <f t="shared" si="965"/>
        <v>36702</v>
      </c>
      <c r="B14800" s="815">
        <f t="shared" si="962"/>
        <v>177</v>
      </c>
      <c r="C14800" s="815">
        <f t="shared" si="963"/>
        <v>190</v>
      </c>
      <c r="D14800" s="815">
        <f t="shared" si="964"/>
        <v>180</v>
      </c>
      <c r="E14800" s="815">
        <v>2000</v>
      </c>
    </row>
    <row r="14801" spans="1:5">
      <c r="A14801" s="816">
        <f t="shared" si="965"/>
        <v>36703</v>
      </c>
      <c r="B14801" s="815">
        <f t="shared" si="962"/>
        <v>178</v>
      </c>
      <c r="C14801" s="815">
        <f t="shared" si="963"/>
        <v>189</v>
      </c>
      <c r="D14801" s="815">
        <f t="shared" si="964"/>
        <v>179</v>
      </c>
      <c r="E14801" s="815">
        <v>2000</v>
      </c>
    </row>
    <row r="14802" spans="1:5">
      <c r="A14802" s="816">
        <f t="shared" si="965"/>
        <v>36704</v>
      </c>
      <c r="B14802" s="815">
        <f t="shared" si="962"/>
        <v>179</v>
      </c>
      <c r="C14802" s="815">
        <f t="shared" si="963"/>
        <v>188</v>
      </c>
      <c r="D14802" s="815">
        <f t="shared" si="964"/>
        <v>178</v>
      </c>
      <c r="E14802" s="815">
        <v>2000</v>
      </c>
    </row>
    <row r="14803" spans="1:5">
      <c r="A14803" s="816">
        <f t="shared" si="965"/>
        <v>36705</v>
      </c>
      <c r="B14803" s="815">
        <f t="shared" si="962"/>
        <v>180</v>
      </c>
      <c r="C14803" s="815">
        <f t="shared" si="963"/>
        <v>187</v>
      </c>
      <c r="D14803" s="815">
        <f t="shared" si="964"/>
        <v>177</v>
      </c>
      <c r="E14803" s="815">
        <v>2000</v>
      </c>
    </row>
    <row r="14804" spans="1:5">
      <c r="A14804" s="816">
        <f t="shared" si="965"/>
        <v>36706</v>
      </c>
      <c r="B14804" s="815">
        <f t="shared" si="962"/>
        <v>181</v>
      </c>
      <c r="C14804" s="815">
        <f t="shared" si="963"/>
        <v>186</v>
      </c>
      <c r="D14804" s="815">
        <f t="shared" si="964"/>
        <v>176</v>
      </c>
      <c r="E14804" s="815">
        <v>2000</v>
      </c>
    </row>
    <row r="14805" spans="1:5">
      <c r="A14805" s="816">
        <f t="shared" si="965"/>
        <v>36707</v>
      </c>
      <c r="B14805" s="815">
        <f t="shared" si="962"/>
        <v>182</v>
      </c>
      <c r="C14805" s="815">
        <f t="shared" si="963"/>
        <v>185</v>
      </c>
      <c r="D14805" s="815">
        <f t="shared" si="964"/>
        <v>175</v>
      </c>
      <c r="E14805" s="815">
        <v>2000</v>
      </c>
    </row>
    <row r="14806" spans="1:5">
      <c r="A14806" s="816">
        <f t="shared" si="965"/>
        <v>36708</v>
      </c>
      <c r="B14806" s="815">
        <f t="shared" si="962"/>
        <v>183</v>
      </c>
      <c r="C14806" s="815">
        <f t="shared" si="963"/>
        <v>184</v>
      </c>
      <c r="D14806" s="815">
        <f t="shared" si="964"/>
        <v>174</v>
      </c>
      <c r="E14806" s="815">
        <v>2000</v>
      </c>
    </row>
    <row r="14807" spans="1:5">
      <c r="A14807" s="816">
        <f t="shared" si="965"/>
        <v>36709</v>
      </c>
      <c r="B14807" s="815">
        <f t="shared" si="962"/>
        <v>184</v>
      </c>
      <c r="C14807" s="815">
        <f t="shared" si="963"/>
        <v>183</v>
      </c>
      <c r="D14807" s="815">
        <f t="shared" si="964"/>
        <v>173</v>
      </c>
      <c r="E14807" s="815">
        <v>2000</v>
      </c>
    </row>
    <row r="14808" spans="1:5">
      <c r="A14808" s="816">
        <f t="shared" si="965"/>
        <v>36710</v>
      </c>
      <c r="B14808" s="815">
        <f t="shared" ref="B14808:B14871" si="966">B14807+1</f>
        <v>185</v>
      </c>
      <c r="C14808" s="815">
        <f t="shared" ref="C14808:C14871" si="967">C14807-1</f>
        <v>182</v>
      </c>
      <c r="D14808" s="815">
        <f t="shared" ref="D14808:D14871" si="968">D14807-1</f>
        <v>172</v>
      </c>
      <c r="E14808" s="815">
        <v>2000</v>
      </c>
    </row>
    <row r="14809" spans="1:5">
      <c r="A14809" s="816">
        <f t="shared" si="965"/>
        <v>36711</v>
      </c>
      <c r="B14809" s="815">
        <f t="shared" si="966"/>
        <v>186</v>
      </c>
      <c r="C14809" s="815">
        <f t="shared" si="967"/>
        <v>181</v>
      </c>
      <c r="D14809" s="815">
        <f t="shared" si="968"/>
        <v>171</v>
      </c>
      <c r="E14809" s="815">
        <v>2000</v>
      </c>
    </row>
    <row r="14810" spans="1:5">
      <c r="A14810" s="816">
        <f t="shared" si="965"/>
        <v>36712</v>
      </c>
      <c r="B14810" s="815">
        <f t="shared" si="966"/>
        <v>187</v>
      </c>
      <c r="C14810" s="815">
        <f t="shared" si="967"/>
        <v>180</v>
      </c>
      <c r="D14810" s="815">
        <f t="shared" si="968"/>
        <v>170</v>
      </c>
      <c r="E14810" s="815">
        <v>2000</v>
      </c>
    </row>
    <row r="14811" spans="1:5">
      <c r="A14811" s="816">
        <f t="shared" si="965"/>
        <v>36713</v>
      </c>
      <c r="B14811" s="815">
        <f t="shared" si="966"/>
        <v>188</v>
      </c>
      <c r="C14811" s="815">
        <f t="shared" si="967"/>
        <v>179</v>
      </c>
      <c r="D14811" s="815">
        <f t="shared" si="968"/>
        <v>169</v>
      </c>
      <c r="E14811" s="815">
        <v>2000</v>
      </c>
    </row>
    <row r="14812" spans="1:5">
      <c r="A14812" s="816">
        <f t="shared" si="965"/>
        <v>36714</v>
      </c>
      <c r="B14812" s="815">
        <f t="shared" si="966"/>
        <v>189</v>
      </c>
      <c r="C14812" s="815">
        <f t="shared" si="967"/>
        <v>178</v>
      </c>
      <c r="D14812" s="815">
        <f t="shared" si="968"/>
        <v>168</v>
      </c>
      <c r="E14812" s="815">
        <v>2000</v>
      </c>
    </row>
    <row r="14813" spans="1:5">
      <c r="A14813" s="816">
        <f t="shared" si="965"/>
        <v>36715</v>
      </c>
      <c r="B14813" s="815">
        <f t="shared" si="966"/>
        <v>190</v>
      </c>
      <c r="C14813" s="815">
        <f t="shared" si="967"/>
        <v>177</v>
      </c>
      <c r="D14813" s="815">
        <f t="shared" si="968"/>
        <v>167</v>
      </c>
      <c r="E14813" s="815">
        <v>2000</v>
      </c>
    </row>
    <row r="14814" spans="1:5">
      <c r="A14814" s="816">
        <f t="shared" si="965"/>
        <v>36716</v>
      </c>
      <c r="B14814" s="815">
        <f t="shared" si="966"/>
        <v>191</v>
      </c>
      <c r="C14814" s="815">
        <f t="shared" si="967"/>
        <v>176</v>
      </c>
      <c r="D14814" s="815">
        <f t="shared" si="968"/>
        <v>166</v>
      </c>
      <c r="E14814" s="815">
        <v>2000</v>
      </c>
    </row>
    <row r="14815" spans="1:5">
      <c r="A14815" s="816">
        <f t="shared" si="965"/>
        <v>36717</v>
      </c>
      <c r="B14815" s="815">
        <f t="shared" si="966"/>
        <v>192</v>
      </c>
      <c r="C14815" s="815">
        <f t="shared" si="967"/>
        <v>175</v>
      </c>
      <c r="D14815" s="815">
        <f t="shared" si="968"/>
        <v>165</v>
      </c>
      <c r="E14815" s="815">
        <v>2000</v>
      </c>
    </row>
    <row r="14816" spans="1:5">
      <c r="A14816" s="816">
        <f t="shared" si="965"/>
        <v>36718</v>
      </c>
      <c r="B14816" s="815">
        <f t="shared" si="966"/>
        <v>193</v>
      </c>
      <c r="C14816" s="815">
        <f t="shared" si="967"/>
        <v>174</v>
      </c>
      <c r="D14816" s="815">
        <f t="shared" si="968"/>
        <v>164</v>
      </c>
      <c r="E14816" s="815">
        <v>2000</v>
      </c>
    </row>
    <row r="14817" spans="1:5">
      <c r="A14817" s="816">
        <f t="shared" si="965"/>
        <v>36719</v>
      </c>
      <c r="B14817" s="815">
        <f t="shared" si="966"/>
        <v>194</v>
      </c>
      <c r="C14817" s="815">
        <f t="shared" si="967"/>
        <v>173</v>
      </c>
      <c r="D14817" s="815">
        <f t="shared" si="968"/>
        <v>163</v>
      </c>
      <c r="E14817" s="815">
        <v>2000</v>
      </c>
    </row>
    <row r="14818" spans="1:5">
      <c r="A14818" s="816">
        <f t="shared" si="965"/>
        <v>36720</v>
      </c>
      <c r="B14818" s="815">
        <f t="shared" si="966"/>
        <v>195</v>
      </c>
      <c r="C14818" s="815">
        <f t="shared" si="967"/>
        <v>172</v>
      </c>
      <c r="D14818" s="815">
        <f t="shared" si="968"/>
        <v>162</v>
      </c>
      <c r="E14818" s="815">
        <v>2000</v>
      </c>
    </row>
    <row r="14819" spans="1:5">
      <c r="A14819" s="816">
        <f t="shared" si="965"/>
        <v>36721</v>
      </c>
      <c r="B14819" s="815">
        <f t="shared" si="966"/>
        <v>196</v>
      </c>
      <c r="C14819" s="815">
        <f t="shared" si="967"/>
        <v>171</v>
      </c>
      <c r="D14819" s="815">
        <f t="shared" si="968"/>
        <v>161</v>
      </c>
      <c r="E14819" s="815">
        <v>2000</v>
      </c>
    </row>
    <row r="14820" spans="1:5">
      <c r="A14820" s="816">
        <f t="shared" si="965"/>
        <v>36722</v>
      </c>
      <c r="B14820" s="815">
        <f t="shared" si="966"/>
        <v>197</v>
      </c>
      <c r="C14820" s="815">
        <f t="shared" si="967"/>
        <v>170</v>
      </c>
      <c r="D14820" s="815">
        <f t="shared" si="968"/>
        <v>160</v>
      </c>
      <c r="E14820" s="815">
        <v>2000</v>
      </c>
    </row>
    <row r="14821" spans="1:5">
      <c r="A14821" s="816">
        <f t="shared" si="965"/>
        <v>36723</v>
      </c>
      <c r="B14821" s="815">
        <f t="shared" si="966"/>
        <v>198</v>
      </c>
      <c r="C14821" s="815">
        <f t="shared" si="967"/>
        <v>169</v>
      </c>
      <c r="D14821" s="815">
        <f t="shared" si="968"/>
        <v>159</v>
      </c>
      <c r="E14821" s="815">
        <v>2000</v>
      </c>
    </row>
    <row r="14822" spans="1:5">
      <c r="A14822" s="816">
        <f t="shared" si="965"/>
        <v>36724</v>
      </c>
      <c r="B14822" s="815">
        <f t="shared" si="966"/>
        <v>199</v>
      </c>
      <c r="C14822" s="815">
        <f t="shared" si="967"/>
        <v>168</v>
      </c>
      <c r="D14822" s="815">
        <f t="shared" si="968"/>
        <v>158</v>
      </c>
      <c r="E14822" s="815">
        <v>2000</v>
      </c>
    </row>
    <row r="14823" spans="1:5">
      <c r="A14823" s="816">
        <f t="shared" si="965"/>
        <v>36725</v>
      </c>
      <c r="B14823" s="815">
        <f t="shared" si="966"/>
        <v>200</v>
      </c>
      <c r="C14823" s="815">
        <f t="shared" si="967"/>
        <v>167</v>
      </c>
      <c r="D14823" s="815">
        <f t="shared" si="968"/>
        <v>157</v>
      </c>
      <c r="E14823" s="815">
        <v>2000</v>
      </c>
    </row>
    <row r="14824" spans="1:5">
      <c r="A14824" s="816">
        <f t="shared" si="965"/>
        <v>36726</v>
      </c>
      <c r="B14824" s="815">
        <f t="shared" si="966"/>
        <v>201</v>
      </c>
      <c r="C14824" s="815">
        <f t="shared" si="967"/>
        <v>166</v>
      </c>
      <c r="D14824" s="815">
        <f t="shared" si="968"/>
        <v>156</v>
      </c>
      <c r="E14824" s="815">
        <v>2000</v>
      </c>
    </row>
    <row r="14825" spans="1:5">
      <c r="A14825" s="816">
        <f t="shared" si="965"/>
        <v>36727</v>
      </c>
      <c r="B14825" s="815">
        <f t="shared" si="966"/>
        <v>202</v>
      </c>
      <c r="C14825" s="815">
        <f t="shared" si="967"/>
        <v>165</v>
      </c>
      <c r="D14825" s="815">
        <f t="shared" si="968"/>
        <v>155</v>
      </c>
      <c r="E14825" s="815">
        <v>2000</v>
      </c>
    </row>
    <row r="14826" spans="1:5">
      <c r="A14826" s="816">
        <f t="shared" si="965"/>
        <v>36728</v>
      </c>
      <c r="B14826" s="815">
        <f t="shared" si="966"/>
        <v>203</v>
      </c>
      <c r="C14826" s="815">
        <f t="shared" si="967"/>
        <v>164</v>
      </c>
      <c r="D14826" s="815">
        <f t="shared" si="968"/>
        <v>154</v>
      </c>
      <c r="E14826" s="815">
        <v>2000</v>
      </c>
    </row>
    <row r="14827" spans="1:5">
      <c r="A14827" s="816">
        <f t="shared" si="965"/>
        <v>36729</v>
      </c>
      <c r="B14827" s="815">
        <f t="shared" si="966"/>
        <v>204</v>
      </c>
      <c r="C14827" s="815">
        <f t="shared" si="967"/>
        <v>163</v>
      </c>
      <c r="D14827" s="815">
        <f t="shared" si="968"/>
        <v>153</v>
      </c>
      <c r="E14827" s="815">
        <v>2000</v>
      </c>
    </row>
    <row r="14828" spans="1:5">
      <c r="A14828" s="816">
        <f t="shared" si="965"/>
        <v>36730</v>
      </c>
      <c r="B14828" s="815">
        <f t="shared" si="966"/>
        <v>205</v>
      </c>
      <c r="C14828" s="815">
        <f t="shared" si="967"/>
        <v>162</v>
      </c>
      <c r="D14828" s="815">
        <f t="shared" si="968"/>
        <v>152</v>
      </c>
      <c r="E14828" s="815">
        <v>2000</v>
      </c>
    </row>
    <row r="14829" spans="1:5">
      <c r="A14829" s="816">
        <f t="shared" si="965"/>
        <v>36731</v>
      </c>
      <c r="B14829" s="815">
        <f t="shared" si="966"/>
        <v>206</v>
      </c>
      <c r="C14829" s="815">
        <f t="shared" si="967"/>
        <v>161</v>
      </c>
      <c r="D14829" s="815">
        <f t="shared" si="968"/>
        <v>151</v>
      </c>
      <c r="E14829" s="815">
        <v>2000</v>
      </c>
    </row>
    <row r="14830" spans="1:5">
      <c r="A14830" s="816">
        <f t="shared" si="965"/>
        <v>36732</v>
      </c>
      <c r="B14830" s="815">
        <f t="shared" si="966"/>
        <v>207</v>
      </c>
      <c r="C14830" s="815">
        <f t="shared" si="967"/>
        <v>160</v>
      </c>
      <c r="D14830" s="815">
        <f t="shared" si="968"/>
        <v>150</v>
      </c>
      <c r="E14830" s="815">
        <v>2000</v>
      </c>
    </row>
    <row r="14831" spans="1:5">
      <c r="A14831" s="816">
        <f t="shared" si="965"/>
        <v>36733</v>
      </c>
      <c r="B14831" s="815">
        <f t="shared" si="966"/>
        <v>208</v>
      </c>
      <c r="C14831" s="815">
        <f t="shared" si="967"/>
        <v>159</v>
      </c>
      <c r="D14831" s="815">
        <f t="shared" si="968"/>
        <v>149</v>
      </c>
      <c r="E14831" s="815">
        <v>2000</v>
      </c>
    </row>
    <row r="14832" spans="1:5">
      <c r="A14832" s="816">
        <f t="shared" si="965"/>
        <v>36734</v>
      </c>
      <c r="B14832" s="815">
        <f t="shared" si="966"/>
        <v>209</v>
      </c>
      <c r="C14832" s="815">
        <f t="shared" si="967"/>
        <v>158</v>
      </c>
      <c r="D14832" s="815">
        <f t="shared" si="968"/>
        <v>148</v>
      </c>
      <c r="E14832" s="815">
        <v>2000</v>
      </c>
    </row>
    <row r="14833" spans="1:5">
      <c r="A14833" s="816">
        <f t="shared" si="965"/>
        <v>36735</v>
      </c>
      <c r="B14833" s="815">
        <f t="shared" si="966"/>
        <v>210</v>
      </c>
      <c r="C14833" s="815">
        <f t="shared" si="967"/>
        <v>157</v>
      </c>
      <c r="D14833" s="815">
        <f t="shared" si="968"/>
        <v>147</v>
      </c>
      <c r="E14833" s="815">
        <v>2000</v>
      </c>
    </row>
    <row r="14834" spans="1:5">
      <c r="A14834" s="816">
        <f t="shared" si="965"/>
        <v>36736</v>
      </c>
      <c r="B14834" s="815">
        <f t="shared" si="966"/>
        <v>211</v>
      </c>
      <c r="C14834" s="815">
        <f t="shared" si="967"/>
        <v>156</v>
      </c>
      <c r="D14834" s="815">
        <f t="shared" si="968"/>
        <v>146</v>
      </c>
      <c r="E14834" s="815">
        <v>2000</v>
      </c>
    </row>
    <row r="14835" spans="1:5">
      <c r="A14835" s="816">
        <f t="shared" ref="A14835:A14898" si="969">A14834+1</f>
        <v>36737</v>
      </c>
      <c r="B14835" s="815">
        <f t="shared" si="966"/>
        <v>212</v>
      </c>
      <c r="C14835" s="815">
        <f t="shared" si="967"/>
        <v>155</v>
      </c>
      <c r="D14835" s="815">
        <f t="shared" si="968"/>
        <v>145</v>
      </c>
      <c r="E14835" s="815">
        <v>2000</v>
      </c>
    </row>
    <row r="14836" spans="1:5">
      <c r="A14836" s="816">
        <f t="shared" si="969"/>
        <v>36738</v>
      </c>
      <c r="B14836" s="815">
        <f t="shared" si="966"/>
        <v>213</v>
      </c>
      <c r="C14836" s="815">
        <f t="shared" si="967"/>
        <v>154</v>
      </c>
      <c r="D14836" s="815">
        <f t="shared" si="968"/>
        <v>144</v>
      </c>
      <c r="E14836" s="815">
        <v>2000</v>
      </c>
    </row>
    <row r="14837" spans="1:5">
      <c r="A14837" s="816">
        <f t="shared" si="969"/>
        <v>36739</v>
      </c>
      <c r="B14837" s="815">
        <f t="shared" si="966"/>
        <v>214</v>
      </c>
      <c r="C14837" s="815">
        <f t="shared" si="967"/>
        <v>153</v>
      </c>
      <c r="D14837" s="815">
        <f t="shared" si="968"/>
        <v>143</v>
      </c>
      <c r="E14837" s="815">
        <v>2000</v>
      </c>
    </row>
    <row r="14838" spans="1:5">
      <c r="A14838" s="816">
        <f t="shared" si="969"/>
        <v>36740</v>
      </c>
      <c r="B14838" s="815">
        <f t="shared" si="966"/>
        <v>215</v>
      </c>
      <c r="C14838" s="815">
        <f t="shared" si="967"/>
        <v>152</v>
      </c>
      <c r="D14838" s="815">
        <f t="shared" si="968"/>
        <v>142</v>
      </c>
      <c r="E14838" s="815">
        <v>2000</v>
      </c>
    </row>
    <row r="14839" spans="1:5">
      <c r="A14839" s="816">
        <f t="shared" si="969"/>
        <v>36741</v>
      </c>
      <c r="B14839" s="815">
        <f t="shared" si="966"/>
        <v>216</v>
      </c>
      <c r="C14839" s="815">
        <f t="shared" si="967"/>
        <v>151</v>
      </c>
      <c r="D14839" s="815">
        <f t="shared" si="968"/>
        <v>141</v>
      </c>
      <c r="E14839" s="815">
        <v>2000</v>
      </c>
    </row>
    <row r="14840" spans="1:5">
      <c r="A14840" s="816">
        <f t="shared" si="969"/>
        <v>36742</v>
      </c>
      <c r="B14840" s="815">
        <f t="shared" si="966"/>
        <v>217</v>
      </c>
      <c r="C14840" s="815">
        <f t="shared" si="967"/>
        <v>150</v>
      </c>
      <c r="D14840" s="815">
        <f t="shared" si="968"/>
        <v>140</v>
      </c>
      <c r="E14840" s="815">
        <v>2000</v>
      </c>
    </row>
    <row r="14841" spans="1:5">
      <c r="A14841" s="816">
        <f t="shared" si="969"/>
        <v>36743</v>
      </c>
      <c r="B14841" s="815">
        <f t="shared" si="966"/>
        <v>218</v>
      </c>
      <c r="C14841" s="815">
        <f t="shared" si="967"/>
        <v>149</v>
      </c>
      <c r="D14841" s="815">
        <f t="shared" si="968"/>
        <v>139</v>
      </c>
      <c r="E14841" s="815">
        <v>2000</v>
      </c>
    </row>
    <row r="14842" spans="1:5">
      <c r="A14842" s="816">
        <f t="shared" si="969"/>
        <v>36744</v>
      </c>
      <c r="B14842" s="815">
        <f t="shared" si="966"/>
        <v>219</v>
      </c>
      <c r="C14842" s="815">
        <f t="shared" si="967"/>
        <v>148</v>
      </c>
      <c r="D14842" s="815">
        <f t="shared" si="968"/>
        <v>138</v>
      </c>
      <c r="E14842" s="815">
        <v>2000</v>
      </c>
    </row>
    <row r="14843" spans="1:5">
      <c r="A14843" s="816">
        <f t="shared" si="969"/>
        <v>36745</v>
      </c>
      <c r="B14843" s="815">
        <f t="shared" si="966"/>
        <v>220</v>
      </c>
      <c r="C14843" s="815">
        <f t="shared" si="967"/>
        <v>147</v>
      </c>
      <c r="D14843" s="815">
        <f t="shared" si="968"/>
        <v>137</v>
      </c>
      <c r="E14843" s="815">
        <v>2000</v>
      </c>
    </row>
    <row r="14844" spans="1:5">
      <c r="A14844" s="816">
        <f t="shared" si="969"/>
        <v>36746</v>
      </c>
      <c r="B14844" s="815">
        <f t="shared" si="966"/>
        <v>221</v>
      </c>
      <c r="C14844" s="815">
        <f t="shared" si="967"/>
        <v>146</v>
      </c>
      <c r="D14844" s="815">
        <f t="shared" si="968"/>
        <v>136</v>
      </c>
      <c r="E14844" s="815">
        <v>2000</v>
      </c>
    </row>
    <row r="14845" spans="1:5">
      <c r="A14845" s="816">
        <f t="shared" si="969"/>
        <v>36747</v>
      </c>
      <c r="B14845" s="815">
        <f t="shared" si="966"/>
        <v>222</v>
      </c>
      <c r="C14845" s="815">
        <f t="shared" si="967"/>
        <v>145</v>
      </c>
      <c r="D14845" s="815">
        <f t="shared" si="968"/>
        <v>135</v>
      </c>
      <c r="E14845" s="815">
        <v>2000</v>
      </c>
    </row>
    <row r="14846" spans="1:5">
      <c r="A14846" s="816">
        <f t="shared" si="969"/>
        <v>36748</v>
      </c>
      <c r="B14846" s="815">
        <f t="shared" si="966"/>
        <v>223</v>
      </c>
      <c r="C14846" s="815">
        <f t="shared" si="967"/>
        <v>144</v>
      </c>
      <c r="D14846" s="815">
        <f t="shared" si="968"/>
        <v>134</v>
      </c>
      <c r="E14846" s="815">
        <v>2000</v>
      </c>
    </row>
    <row r="14847" spans="1:5">
      <c r="A14847" s="816">
        <f t="shared" si="969"/>
        <v>36749</v>
      </c>
      <c r="B14847" s="815">
        <f t="shared" si="966"/>
        <v>224</v>
      </c>
      <c r="C14847" s="815">
        <f t="shared" si="967"/>
        <v>143</v>
      </c>
      <c r="D14847" s="815">
        <f t="shared" si="968"/>
        <v>133</v>
      </c>
      <c r="E14847" s="815">
        <v>2000</v>
      </c>
    </row>
    <row r="14848" spans="1:5">
      <c r="A14848" s="816">
        <f t="shared" si="969"/>
        <v>36750</v>
      </c>
      <c r="B14848" s="815">
        <f t="shared" si="966"/>
        <v>225</v>
      </c>
      <c r="C14848" s="815">
        <f t="shared" si="967"/>
        <v>142</v>
      </c>
      <c r="D14848" s="815">
        <f t="shared" si="968"/>
        <v>132</v>
      </c>
      <c r="E14848" s="815">
        <v>2000</v>
      </c>
    </row>
    <row r="14849" spans="1:5">
      <c r="A14849" s="816">
        <f t="shared" si="969"/>
        <v>36751</v>
      </c>
      <c r="B14849" s="815">
        <f t="shared" si="966"/>
        <v>226</v>
      </c>
      <c r="C14849" s="815">
        <f t="shared" si="967"/>
        <v>141</v>
      </c>
      <c r="D14849" s="815">
        <f t="shared" si="968"/>
        <v>131</v>
      </c>
      <c r="E14849" s="815">
        <v>2000</v>
      </c>
    </row>
    <row r="14850" spans="1:5">
      <c r="A14850" s="816">
        <f t="shared" si="969"/>
        <v>36752</v>
      </c>
      <c r="B14850" s="815">
        <f t="shared" si="966"/>
        <v>227</v>
      </c>
      <c r="C14850" s="815">
        <f t="shared" si="967"/>
        <v>140</v>
      </c>
      <c r="D14850" s="815">
        <f t="shared" si="968"/>
        <v>130</v>
      </c>
      <c r="E14850" s="815">
        <v>2000</v>
      </c>
    </row>
    <row r="14851" spans="1:5">
      <c r="A14851" s="816">
        <f t="shared" si="969"/>
        <v>36753</v>
      </c>
      <c r="B14851" s="815">
        <f t="shared" si="966"/>
        <v>228</v>
      </c>
      <c r="C14851" s="815">
        <f t="shared" si="967"/>
        <v>139</v>
      </c>
      <c r="D14851" s="815">
        <f t="shared" si="968"/>
        <v>129</v>
      </c>
      <c r="E14851" s="815">
        <v>2000</v>
      </c>
    </row>
    <row r="14852" spans="1:5">
      <c r="A14852" s="816">
        <f t="shared" si="969"/>
        <v>36754</v>
      </c>
      <c r="B14852" s="815">
        <f t="shared" si="966"/>
        <v>229</v>
      </c>
      <c r="C14852" s="815">
        <f t="shared" si="967"/>
        <v>138</v>
      </c>
      <c r="D14852" s="815">
        <f t="shared" si="968"/>
        <v>128</v>
      </c>
      <c r="E14852" s="815">
        <v>2000</v>
      </c>
    </row>
    <row r="14853" spans="1:5">
      <c r="A14853" s="816">
        <f t="shared" si="969"/>
        <v>36755</v>
      </c>
      <c r="B14853" s="815">
        <f t="shared" si="966"/>
        <v>230</v>
      </c>
      <c r="C14853" s="815">
        <f t="shared" si="967"/>
        <v>137</v>
      </c>
      <c r="D14853" s="815">
        <f t="shared" si="968"/>
        <v>127</v>
      </c>
      <c r="E14853" s="815">
        <v>2000</v>
      </c>
    </row>
    <row r="14854" spans="1:5">
      <c r="A14854" s="816">
        <f t="shared" si="969"/>
        <v>36756</v>
      </c>
      <c r="B14854" s="815">
        <f t="shared" si="966"/>
        <v>231</v>
      </c>
      <c r="C14854" s="815">
        <f t="shared" si="967"/>
        <v>136</v>
      </c>
      <c r="D14854" s="815">
        <f t="shared" si="968"/>
        <v>126</v>
      </c>
      <c r="E14854" s="815">
        <v>2000</v>
      </c>
    </row>
    <row r="14855" spans="1:5">
      <c r="A14855" s="816">
        <f t="shared" si="969"/>
        <v>36757</v>
      </c>
      <c r="B14855" s="815">
        <f t="shared" si="966"/>
        <v>232</v>
      </c>
      <c r="C14855" s="815">
        <f t="shared" si="967"/>
        <v>135</v>
      </c>
      <c r="D14855" s="815">
        <f t="shared" si="968"/>
        <v>125</v>
      </c>
      <c r="E14855" s="815">
        <v>2000</v>
      </c>
    </row>
    <row r="14856" spans="1:5">
      <c r="A14856" s="816">
        <f t="shared" si="969"/>
        <v>36758</v>
      </c>
      <c r="B14856" s="815">
        <f t="shared" si="966"/>
        <v>233</v>
      </c>
      <c r="C14856" s="815">
        <f t="shared" si="967"/>
        <v>134</v>
      </c>
      <c r="D14856" s="815">
        <f t="shared" si="968"/>
        <v>124</v>
      </c>
      <c r="E14856" s="815">
        <v>2000</v>
      </c>
    </row>
    <row r="14857" spans="1:5">
      <c r="A14857" s="816">
        <f t="shared" si="969"/>
        <v>36759</v>
      </c>
      <c r="B14857" s="815">
        <f t="shared" si="966"/>
        <v>234</v>
      </c>
      <c r="C14857" s="815">
        <f t="shared" si="967"/>
        <v>133</v>
      </c>
      <c r="D14857" s="815">
        <f t="shared" si="968"/>
        <v>123</v>
      </c>
      <c r="E14857" s="815">
        <v>2000</v>
      </c>
    </row>
    <row r="14858" spans="1:5">
      <c r="A14858" s="816">
        <f t="shared" si="969"/>
        <v>36760</v>
      </c>
      <c r="B14858" s="815">
        <f t="shared" si="966"/>
        <v>235</v>
      </c>
      <c r="C14858" s="815">
        <f t="shared" si="967"/>
        <v>132</v>
      </c>
      <c r="D14858" s="815">
        <f t="shared" si="968"/>
        <v>122</v>
      </c>
      <c r="E14858" s="815">
        <v>2000</v>
      </c>
    </row>
    <row r="14859" spans="1:5">
      <c r="A14859" s="816">
        <f t="shared" si="969"/>
        <v>36761</v>
      </c>
      <c r="B14859" s="815">
        <f t="shared" si="966"/>
        <v>236</v>
      </c>
      <c r="C14859" s="815">
        <f t="shared" si="967"/>
        <v>131</v>
      </c>
      <c r="D14859" s="815">
        <f t="shared" si="968"/>
        <v>121</v>
      </c>
      <c r="E14859" s="815">
        <v>2000</v>
      </c>
    </row>
    <row r="14860" spans="1:5">
      <c r="A14860" s="816">
        <f t="shared" si="969"/>
        <v>36762</v>
      </c>
      <c r="B14860" s="815">
        <f t="shared" si="966"/>
        <v>237</v>
      </c>
      <c r="C14860" s="815">
        <f t="shared" si="967"/>
        <v>130</v>
      </c>
      <c r="D14860" s="815">
        <f t="shared" si="968"/>
        <v>120</v>
      </c>
      <c r="E14860" s="815">
        <v>2000</v>
      </c>
    </row>
    <row r="14861" spans="1:5">
      <c r="A14861" s="816">
        <f t="shared" si="969"/>
        <v>36763</v>
      </c>
      <c r="B14861" s="815">
        <f t="shared" si="966"/>
        <v>238</v>
      </c>
      <c r="C14861" s="815">
        <f t="shared" si="967"/>
        <v>129</v>
      </c>
      <c r="D14861" s="815">
        <f t="shared" si="968"/>
        <v>119</v>
      </c>
      <c r="E14861" s="815">
        <v>2000</v>
      </c>
    </row>
    <row r="14862" spans="1:5">
      <c r="A14862" s="816">
        <f t="shared" si="969"/>
        <v>36764</v>
      </c>
      <c r="B14862" s="815">
        <f t="shared" si="966"/>
        <v>239</v>
      </c>
      <c r="C14862" s="815">
        <f t="shared" si="967"/>
        <v>128</v>
      </c>
      <c r="D14862" s="815">
        <f t="shared" si="968"/>
        <v>118</v>
      </c>
      <c r="E14862" s="815">
        <v>2000</v>
      </c>
    </row>
    <row r="14863" spans="1:5">
      <c r="A14863" s="816">
        <f t="shared" si="969"/>
        <v>36765</v>
      </c>
      <c r="B14863" s="815">
        <f t="shared" si="966"/>
        <v>240</v>
      </c>
      <c r="C14863" s="815">
        <f t="shared" si="967"/>
        <v>127</v>
      </c>
      <c r="D14863" s="815">
        <f t="shared" si="968"/>
        <v>117</v>
      </c>
      <c r="E14863" s="815">
        <v>2000</v>
      </c>
    </row>
    <row r="14864" spans="1:5">
      <c r="A14864" s="816">
        <f t="shared" si="969"/>
        <v>36766</v>
      </c>
      <c r="B14864" s="815">
        <f t="shared" si="966"/>
        <v>241</v>
      </c>
      <c r="C14864" s="815">
        <f t="shared" si="967"/>
        <v>126</v>
      </c>
      <c r="D14864" s="815">
        <f t="shared" si="968"/>
        <v>116</v>
      </c>
      <c r="E14864" s="815">
        <v>2000</v>
      </c>
    </row>
    <row r="14865" spans="1:5">
      <c r="A14865" s="816">
        <f t="shared" si="969"/>
        <v>36767</v>
      </c>
      <c r="B14865" s="815">
        <f t="shared" si="966"/>
        <v>242</v>
      </c>
      <c r="C14865" s="815">
        <f t="shared" si="967"/>
        <v>125</v>
      </c>
      <c r="D14865" s="815">
        <f t="shared" si="968"/>
        <v>115</v>
      </c>
      <c r="E14865" s="815">
        <v>2000</v>
      </c>
    </row>
    <row r="14866" spans="1:5">
      <c r="A14866" s="816">
        <f t="shared" si="969"/>
        <v>36768</v>
      </c>
      <c r="B14866" s="815">
        <f t="shared" si="966"/>
        <v>243</v>
      </c>
      <c r="C14866" s="815">
        <f t="shared" si="967"/>
        <v>124</v>
      </c>
      <c r="D14866" s="815">
        <f t="shared" si="968"/>
        <v>114</v>
      </c>
      <c r="E14866" s="815">
        <v>2000</v>
      </c>
    </row>
    <row r="14867" spans="1:5">
      <c r="A14867" s="816">
        <f t="shared" si="969"/>
        <v>36769</v>
      </c>
      <c r="B14867" s="815">
        <f t="shared" si="966"/>
        <v>244</v>
      </c>
      <c r="C14867" s="815">
        <f t="shared" si="967"/>
        <v>123</v>
      </c>
      <c r="D14867" s="815">
        <f t="shared" si="968"/>
        <v>113</v>
      </c>
      <c r="E14867" s="815">
        <v>2000</v>
      </c>
    </row>
    <row r="14868" spans="1:5">
      <c r="A14868" s="816">
        <f t="shared" si="969"/>
        <v>36770</v>
      </c>
      <c r="B14868" s="815">
        <f t="shared" si="966"/>
        <v>245</v>
      </c>
      <c r="C14868" s="815">
        <f t="shared" si="967"/>
        <v>122</v>
      </c>
      <c r="D14868" s="815">
        <f t="shared" si="968"/>
        <v>112</v>
      </c>
      <c r="E14868" s="815">
        <v>2000</v>
      </c>
    </row>
    <row r="14869" spans="1:5">
      <c r="A14869" s="816">
        <f t="shared" si="969"/>
        <v>36771</v>
      </c>
      <c r="B14869" s="815">
        <f t="shared" si="966"/>
        <v>246</v>
      </c>
      <c r="C14869" s="815">
        <f t="shared" si="967"/>
        <v>121</v>
      </c>
      <c r="D14869" s="815">
        <f t="shared" si="968"/>
        <v>111</v>
      </c>
      <c r="E14869" s="815">
        <v>2000</v>
      </c>
    </row>
    <row r="14870" spans="1:5">
      <c r="A14870" s="816">
        <f t="shared" si="969"/>
        <v>36772</v>
      </c>
      <c r="B14870" s="815">
        <f t="shared" si="966"/>
        <v>247</v>
      </c>
      <c r="C14870" s="815">
        <f t="shared" si="967"/>
        <v>120</v>
      </c>
      <c r="D14870" s="815">
        <f t="shared" si="968"/>
        <v>110</v>
      </c>
      <c r="E14870" s="815">
        <v>2000</v>
      </c>
    </row>
    <row r="14871" spans="1:5">
      <c r="A14871" s="816">
        <f t="shared" si="969"/>
        <v>36773</v>
      </c>
      <c r="B14871" s="815">
        <f t="shared" si="966"/>
        <v>248</v>
      </c>
      <c r="C14871" s="815">
        <f t="shared" si="967"/>
        <v>119</v>
      </c>
      <c r="D14871" s="815">
        <f t="shared" si="968"/>
        <v>109</v>
      </c>
      <c r="E14871" s="815">
        <v>2000</v>
      </c>
    </row>
    <row r="14872" spans="1:5">
      <c r="A14872" s="816">
        <f t="shared" si="969"/>
        <v>36774</v>
      </c>
      <c r="B14872" s="815">
        <f t="shared" ref="B14872:B14935" si="970">B14871+1</f>
        <v>249</v>
      </c>
      <c r="C14872" s="815">
        <f t="shared" ref="C14872:C14935" si="971">C14871-1</f>
        <v>118</v>
      </c>
      <c r="D14872" s="815">
        <f t="shared" ref="D14872:D14935" si="972">D14871-1</f>
        <v>108</v>
      </c>
      <c r="E14872" s="815">
        <v>2000</v>
      </c>
    </row>
    <row r="14873" spans="1:5">
      <c r="A14873" s="816">
        <f t="shared" si="969"/>
        <v>36775</v>
      </c>
      <c r="B14873" s="815">
        <f t="shared" si="970"/>
        <v>250</v>
      </c>
      <c r="C14873" s="815">
        <f t="shared" si="971"/>
        <v>117</v>
      </c>
      <c r="D14873" s="815">
        <f t="shared" si="972"/>
        <v>107</v>
      </c>
      <c r="E14873" s="815">
        <v>2000</v>
      </c>
    </row>
    <row r="14874" spans="1:5">
      <c r="A14874" s="816">
        <f t="shared" si="969"/>
        <v>36776</v>
      </c>
      <c r="B14874" s="815">
        <f t="shared" si="970"/>
        <v>251</v>
      </c>
      <c r="C14874" s="815">
        <f t="shared" si="971"/>
        <v>116</v>
      </c>
      <c r="D14874" s="815">
        <f t="shared" si="972"/>
        <v>106</v>
      </c>
      <c r="E14874" s="815">
        <v>2000</v>
      </c>
    </row>
    <row r="14875" spans="1:5">
      <c r="A14875" s="816">
        <f t="shared" si="969"/>
        <v>36777</v>
      </c>
      <c r="B14875" s="815">
        <f t="shared" si="970"/>
        <v>252</v>
      </c>
      <c r="C14875" s="815">
        <f t="shared" si="971"/>
        <v>115</v>
      </c>
      <c r="D14875" s="815">
        <f t="shared" si="972"/>
        <v>105</v>
      </c>
      <c r="E14875" s="815">
        <v>2000</v>
      </c>
    </row>
    <row r="14876" spans="1:5">
      <c r="A14876" s="816">
        <f t="shared" si="969"/>
        <v>36778</v>
      </c>
      <c r="B14876" s="815">
        <f t="shared" si="970"/>
        <v>253</v>
      </c>
      <c r="C14876" s="815">
        <f t="shared" si="971"/>
        <v>114</v>
      </c>
      <c r="D14876" s="815">
        <f t="shared" si="972"/>
        <v>104</v>
      </c>
      <c r="E14876" s="815">
        <v>2000</v>
      </c>
    </row>
    <row r="14877" spans="1:5">
      <c r="A14877" s="816">
        <f t="shared" si="969"/>
        <v>36779</v>
      </c>
      <c r="B14877" s="815">
        <f t="shared" si="970"/>
        <v>254</v>
      </c>
      <c r="C14877" s="815">
        <f t="shared" si="971"/>
        <v>113</v>
      </c>
      <c r="D14877" s="815">
        <f t="shared" si="972"/>
        <v>103</v>
      </c>
      <c r="E14877" s="815">
        <v>2000</v>
      </c>
    </row>
    <row r="14878" spans="1:5">
      <c r="A14878" s="816">
        <f t="shared" si="969"/>
        <v>36780</v>
      </c>
      <c r="B14878" s="815">
        <f t="shared" si="970"/>
        <v>255</v>
      </c>
      <c r="C14878" s="815">
        <f t="shared" si="971"/>
        <v>112</v>
      </c>
      <c r="D14878" s="815">
        <f t="shared" si="972"/>
        <v>102</v>
      </c>
      <c r="E14878" s="815">
        <v>2000</v>
      </c>
    </row>
    <row r="14879" spans="1:5">
      <c r="A14879" s="816">
        <f t="shared" si="969"/>
        <v>36781</v>
      </c>
      <c r="B14879" s="815">
        <f t="shared" si="970"/>
        <v>256</v>
      </c>
      <c r="C14879" s="815">
        <f t="shared" si="971"/>
        <v>111</v>
      </c>
      <c r="D14879" s="815">
        <f t="shared" si="972"/>
        <v>101</v>
      </c>
      <c r="E14879" s="815">
        <v>2000</v>
      </c>
    </row>
    <row r="14880" spans="1:5">
      <c r="A14880" s="816">
        <f t="shared" si="969"/>
        <v>36782</v>
      </c>
      <c r="B14880" s="815">
        <f t="shared" si="970"/>
        <v>257</v>
      </c>
      <c r="C14880" s="815">
        <f t="shared" si="971"/>
        <v>110</v>
      </c>
      <c r="D14880" s="815">
        <f t="shared" si="972"/>
        <v>100</v>
      </c>
      <c r="E14880" s="815">
        <v>2000</v>
      </c>
    </row>
    <row r="14881" spans="1:5">
      <c r="A14881" s="816">
        <f t="shared" si="969"/>
        <v>36783</v>
      </c>
      <c r="B14881" s="815">
        <f t="shared" si="970"/>
        <v>258</v>
      </c>
      <c r="C14881" s="815">
        <f t="shared" si="971"/>
        <v>109</v>
      </c>
      <c r="D14881" s="815">
        <f t="shared" si="972"/>
        <v>99</v>
      </c>
      <c r="E14881" s="815">
        <v>2000</v>
      </c>
    </row>
    <row r="14882" spans="1:5">
      <c r="A14882" s="816">
        <f t="shared" si="969"/>
        <v>36784</v>
      </c>
      <c r="B14882" s="815">
        <f t="shared" si="970"/>
        <v>259</v>
      </c>
      <c r="C14882" s="815">
        <f t="shared" si="971"/>
        <v>108</v>
      </c>
      <c r="D14882" s="815">
        <f t="shared" si="972"/>
        <v>98</v>
      </c>
      <c r="E14882" s="815">
        <v>2000</v>
      </c>
    </row>
    <row r="14883" spans="1:5">
      <c r="A14883" s="816">
        <f t="shared" si="969"/>
        <v>36785</v>
      </c>
      <c r="B14883" s="815">
        <f t="shared" si="970"/>
        <v>260</v>
      </c>
      <c r="C14883" s="815">
        <f t="shared" si="971"/>
        <v>107</v>
      </c>
      <c r="D14883" s="815">
        <f t="shared" si="972"/>
        <v>97</v>
      </c>
      <c r="E14883" s="815">
        <v>2000</v>
      </c>
    </row>
    <row r="14884" spans="1:5">
      <c r="A14884" s="816">
        <f t="shared" si="969"/>
        <v>36786</v>
      </c>
      <c r="B14884" s="815">
        <f t="shared" si="970"/>
        <v>261</v>
      </c>
      <c r="C14884" s="815">
        <f t="shared" si="971"/>
        <v>106</v>
      </c>
      <c r="D14884" s="815">
        <f t="shared" si="972"/>
        <v>96</v>
      </c>
      <c r="E14884" s="815">
        <v>2000</v>
      </c>
    </row>
    <row r="14885" spans="1:5">
      <c r="A14885" s="816">
        <f t="shared" si="969"/>
        <v>36787</v>
      </c>
      <c r="B14885" s="815">
        <f t="shared" si="970"/>
        <v>262</v>
      </c>
      <c r="C14885" s="815">
        <f t="shared" si="971"/>
        <v>105</v>
      </c>
      <c r="D14885" s="815">
        <f t="shared" si="972"/>
        <v>95</v>
      </c>
      <c r="E14885" s="815">
        <v>2000</v>
      </c>
    </row>
    <row r="14886" spans="1:5">
      <c r="A14886" s="816">
        <f t="shared" si="969"/>
        <v>36788</v>
      </c>
      <c r="B14886" s="815">
        <f t="shared" si="970"/>
        <v>263</v>
      </c>
      <c r="C14886" s="815">
        <f t="shared" si="971"/>
        <v>104</v>
      </c>
      <c r="D14886" s="815">
        <f t="shared" si="972"/>
        <v>94</v>
      </c>
      <c r="E14886" s="815">
        <v>2000</v>
      </c>
    </row>
    <row r="14887" spans="1:5">
      <c r="A14887" s="816">
        <f t="shared" si="969"/>
        <v>36789</v>
      </c>
      <c r="B14887" s="815">
        <f t="shared" si="970"/>
        <v>264</v>
      </c>
      <c r="C14887" s="815">
        <f t="shared" si="971"/>
        <v>103</v>
      </c>
      <c r="D14887" s="815">
        <f t="shared" si="972"/>
        <v>93</v>
      </c>
      <c r="E14887" s="815">
        <v>2000</v>
      </c>
    </row>
    <row r="14888" spans="1:5">
      <c r="A14888" s="816">
        <f t="shared" si="969"/>
        <v>36790</v>
      </c>
      <c r="B14888" s="815">
        <f t="shared" si="970"/>
        <v>265</v>
      </c>
      <c r="C14888" s="815">
        <f t="shared" si="971"/>
        <v>102</v>
      </c>
      <c r="D14888" s="815">
        <f t="shared" si="972"/>
        <v>92</v>
      </c>
      <c r="E14888" s="815">
        <v>2000</v>
      </c>
    </row>
    <row r="14889" spans="1:5">
      <c r="A14889" s="816">
        <f t="shared" si="969"/>
        <v>36791</v>
      </c>
      <c r="B14889" s="815">
        <f t="shared" si="970"/>
        <v>266</v>
      </c>
      <c r="C14889" s="815">
        <f t="shared" si="971"/>
        <v>101</v>
      </c>
      <c r="D14889" s="815">
        <f t="shared" si="972"/>
        <v>91</v>
      </c>
      <c r="E14889" s="815">
        <v>2000</v>
      </c>
    </row>
    <row r="14890" spans="1:5">
      <c r="A14890" s="816">
        <f t="shared" si="969"/>
        <v>36792</v>
      </c>
      <c r="B14890" s="815">
        <f t="shared" si="970"/>
        <v>267</v>
      </c>
      <c r="C14890" s="815">
        <f t="shared" si="971"/>
        <v>100</v>
      </c>
      <c r="D14890" s="815">
        <f t="shared" si="972"/>
        <v>90</v>
      </c>
      <c r="E14890" s="815">
        <v>2000</v>
      </c>
    </row>
    <row r="14891" spans="1:5">
      <c r="A14891" s="816">
        <f t="shared" si="969"/>
        <v>36793</v>
      </c>
      <c r="B14891" s="815">
        <f t="shared" si="970"/>
        <v>268</v>
      </c>
      <c r="C14891" s="815">
        <f t="shared" si="971"/>
        <v>99</v>
      </c>
      <c r="D14891" s="815">
        <f t="shared" si="972"/>
        <v>89</v>
      </c>
      <c r="E14891" s="815">
        <v>2000</v>
      </c>
    </row>
    <row r="14892" spans="1:5">
      <c r="A14892" s="816">
        <f t="shared" si="969"/>
        <v>36794</v>
      </c>
      <c r="B14892" s="815">
        <f t="shared" si="970"/>
        <v>269</v>
      </c>
      <c r="C14892" s="815">
        <f t="shared" si="971"/>
        <v>98</v>
      </c>
      <c r="D14892" s="815">
        <f t="shared" si="972"/>
        <v>88</v>
      </c>
      <c r="E14892" s="815">
        <v>2000</v>
      </c>
    </row>
    <row r="14893" spans="1:5">
      <c r="A14893" s="816">
        <f t="shared" si="969"/>
        <v>36795</v>
      </c>
      <c r="B14893" s="815">
        <f t="shared" si="970"/>
        <v>270</v>
      </c>
      <c r="C14893" s="815">
        <f t="shared" si="971"/>
        <v>97</v>
      </c>
      <c r="D14893" s="815">
        <f t="shared" si="972"/>
        <v>87</v>
      </c>
      <c r="E14893" s="815">
        <v>2000</v>
      </c>
    </row>
    <row r="14894" spans="1:5">
      <c r="A14894" s="816">
        <f t="shared" si="969"/>
        <v>36796</v>
      </c>
      <c r="B14894" s="815">
        <f t="shared" si="970"/>
        <v>271</v>
      </c>
      <c r="C14894" s="815">
        <f t="shared" si="971"/>
        <v>96</v>
      </c>
      <c r="D14894" s="815">
        <f t="shared" si="972"/>
        <v>86</v>
      </c>
      <c r="E14894" s="815">
        <v>2000</v>
      </c>
    </row>
    <row r="14895" spans="1:5">
      <c r="A14895" s="816">
        <f t="shared" si="969"/>
        <v>36797</v>
      </c>
      <c r="B14895" s="815">
        <f t="shared" si="970"/>
        <v>272</v>
      </c>
      <c r="C14895" s="815">
        <f t="shared" si="971"/>
        <v>95</v>
      </c>
      <c r="D14895" s="815">
        <f t="shared" si="972"/>
        <v>85</v>
      </c>
      <c r="E14895" s="815">
        <v>2000</v>
      </c>
    </row>
    <row r="14896" spans="1:5">
      <c r="A14896" s="816">
        <f t="shared" si="969"/>
        <v>36798</v>
      </c>
      <c r="B14896" s="815">
        <f t="shared" si="970"/>
        <v>273</v>
      </c>
      <c r="C14896" s="815">
        <f t="shared" si="971"/>
        <v>94</v>
      </c>
      <c r="D14896" s="815">
        <f t="shared" si="972"/>
        <v>84</v>
      </c>
      <c r="E14896" s="815">
        <v>2000</v>
      </c>
    </row>
    <row r="14897" spans="1:5">
      <c r="A14897" s="816">
        <f t="shared" si="969"/>
        <v>36799</v>
      </c>
      <c r="B14897" s="815">
        <f t="shared" si="970"/>
        <v>274</v>
      </c>
      <c r="C14897" s="815">
        <f t="shared" si="971"/>
        <v>93</v>
      </c>
      <c r="D14897" s="815">
        <f t="shared" si="972"/>
        <v>83</v>
      </c>
      <c r="E14897" s="815">
        <v>2000</v>
      </c>
    </row>
    <row r="14898" spans="1:5">
      <c r="A14898" s="816">
        <f t="shared" si="969"/>
        <v>36800</v>
      </c>
      <c r="B14898" s="815">
        <f t="shared" si="970"/>
        <v>275</v>
      </c>
      <c r="C14898" s="815">
        <f t="shared" si="971"/>
        <v>92</v>
      </c>
      <c r="D14898" s="815">
        <f t="shared" si="972"/>
        <v>82</v>
      </c>
      <c r="E14898" s="815">
        <v>2000</v>
      </c>
    </row>
    <row r="14899" spans="1:5">
      <c r="A14899" s="816">
        <f t="shared" ref="A14899:A14962" si="973">A14898+1</f>
        <v>36801</v>
      </c>
      <c r="B14899" s="815">
        <f t="shared" si="970"/>
        <v>276</v>
      </c>
      <c r="C14899" s="815">
        <f t="shared" si="971"/>
        <v>91</v>
      </c>
      <c r="D14899" s="815">
        <f t="shared" si="972"/>
        <v>81</v>
      </c>
      <c r="E14899" s="815">
        <v>2000</v>
      </c>
    </row>
    <row r="14900" spans="1:5">
      <c r="A14900" s="816">
        <f t="shared" si="973"/>
        <v>36802</v>
      </c>
      <c r="B14900" s="815">
        <f t="shared" si="970"/>
        <v>277</v>
      </c>
      <c r="C14900" s="815">
        <f t="shared" si="971"/>
        <v>90</v>
      </c>
      <c r="D14900" s="815">
        <f t="shared" si="972"/>
        <v>80</v>
      </c>
      <c r="E14900" s="815">
        <v>2000</v>
      </c>
    </row>
    <row r="14901" spans="1:5">
      <c r="A14901" s="816">
        <f t="shared" si="973"/>
        <v>36803</v>
      </c>
      <c r="B14901" s="815">
        <f t="shared" si="970"/>
        <v>278</v>
      </c>
      <c r="C14901" s="815">
        <f t="shared" si="971"/>
        <v>89</v>
      </c>
      <c r="D14901" s="815">
        <f t="shared" si="972"/>
        <v>79</v>
      </c>
      <c r="E14901" s="815">
        <v>2000</v>
      </c>
    </row>
    <row r="14902" spans="1:5">
      <c r="A14902" s="816">
        <f t="shared" si="973"/>
        <v>36804</v>
      </c>
      <c r="B14902" s="815">
        <f t="shared" si="970"/>
        <v>279</v>
      </c>
      <c r="C14902" s="815">
        <f t="shared" si="971"/>
        <v>88</v>
      </c>
      <c r="D14902" s="815">
        <f t="shared" si="972"/>
        <v>78</v>
      </c>
      <c r="E14902" s="815">
        <v>2000</v>
      </c>
    </row>
    <row r="14903" spans="1:5">
      <c r="A14903" s="816">
        <f t="shared" si="973"/>
        <v>36805</v>
      </c>
      <c r="B14903" s="815">
        <f t="shared" si="970"/>
        <v>280</v>
      </c>
      <c r="C14903" s="815">
        <f t="shared" si="971"/>
        <v>87</v>
      </c>
      <c r="D14903" s="815">
        <f t="shared" si="972"/>
        <v>77</v>
      </c>
      <c r="E14903" s="815">
        <v>2000</v>
      </c>
    </row>
    <row r="14904" spans="1:5">
      <c r="A14904" s="816">
        <f t="shared" si="973"/>
        <v>36806</v>
      </c>
      <c r="B14904" s="815">
        <f t="shared" si="970"/>
        <v>281</v>
      </c>
      <c r="C14904" s="815">
        <f t="shared" si="971"/>
        <v>86</v>
      </c>
      <c r="D14904" s="815">
        <f t="shared" si="972"/>
        <v>76</v>
      </c>
      <c r="E14904" s="815">
        <v>2000</v>
      </c>
    </row>
    <row r="14905" spans="1:5">
      <c r="A14905" s="816">
        <f t="shared" si="973"/>
        <v>36807</v>
      </c>
      <c r="B14905" s="815">
        <f t="shared" si="970"/>
        <v>282</v>
      </c>
      <c r="C14905" s="815">
        <f t="shared" si="971"/>
        <v>85</v>
      </c>
      <c r="D14905" s="815">
        <f t="shared" si="972"/>
        <v>75</v>
      </c>
      <c r="E14905" s="815">
        <v>2000</v>
      </c>
    </row>
    <row r="14906" spans="1:5">
      <c r="A14906" s="816">
        <f t="shared" si="973"/>
        <v>36808</v>
      </c>
      <c r="B14906" s="815">
        <f t="shared" si="970"/>
        <v>283</v>
      </c>
      <c r="C14906" s="815">
        <f t="shared" si="971"/>
        <v>84</v>
      </c>
      <c r="D14906" s="815">
        <f t="shared" si="972"/>
        <v>74</v>
      </c>
      <c r="E14906" s="815">
        <v>2000</v>
      </c>
    </row>
    <row r="14907" spans="1:5">
      <c r="A14907" s="816">
        <f t="shared" si="973"/>
        <v>36809</v>
      </c>
      <c r="B14907" s="815">
        <f t="shared" si="970"/>
        <v>284</v>
      </c>
      <c r="C14907" s="815">
        <f t="shared" si="971"/>
        <v>83</v>
      </c>
      <c r="D14907" s="815">
        <f t="shared" si="972"/>
        <v>73</v>
      </c>
      <c r="E14907" s="815">
        <v>2000</v>
      </c>
    </row>
    <row r="14908" spans="1:5">
      <c r="A14908" s="816">
        <f t="shared" si="973"/>
        <v>36810</v>
      </c>
      <c r="B14908" s="815">
        <f t="shared" si="970"/>
        <v>285</v>
      </c>
      <c r="C14908" s="815">
        <f t="shared" si="971"/>
        <v>82</v>
      </c>
      <c r="D14908" s="815">
        <f t="shared" si="972"/>
        <v>72</v>
      </c>
      <c r="E14908" s="815">
        <v>2000</v>
      </c>
    </row>
    <row r="14909" spans="1:5">
      <c r="A14909" s="816">
        <f t="shared" si="973"/>
        <v>36811</v>
      </c>
      <c r="B14909" s="815">
        <f t="shared" si="970"/>
        <v>286</v>
      </c>
      <c r="C14909" s="815">
        <f t="shared" si="971"/>
        <v>81</v>
      </c>
      <c r="D14909" s="815">
        <f t="shared" si="972"/>
        <v>71</v>
      </c>
      <c r="E14909" s="815">
        <v>2000</v>
      </c>
    </row>
    <row r="14910" spans="1:5">
      <c r="A14910" s="816">
        <f t="shared" si="973"/>
        <v>36812</v>
      </c>
      <c r="B14910" s="815">
        <f t="shared" si="970"/>
        <v>287</v>
      </c>
      <c r="C14910" s="815">
        <f t="shared" si="971"/>
        <v>80</v>
      </c>
      <c r="D14910" s="815">
        <f t="shared" si="972"/>
        <v>70</v>
      </c>
      <c r="E14910" s="815">
        <v>2000</v>
      </c>
    </row>
    <row r="14911" spans="1:5">
      <c r="A14911" s="816">
        <f t="shared" si="973"/>
        <v>36813</v>
      </c>
      <c r="B14911" s="815">
        <f t="shared" si="970"/>
        <v>288</v>
      </c>
      <c r="C14911" s="815">
        <f t="shared" si="971"/>
        <v>79</v>
      </c>
      <c r="D14911" s="815">
        <f t="shared" si="972"/>
        <v>69</v>
      </c>
      <c r="E14911" s="815">
        <v>2000</v>
      </c>
    </row>
    <row r="14912" spans="1:5">
      <c r="A14912" s="816">
        <f t="shared" si="973"/>
        <v>36814</v>
      </c>
      <c r="B14912" s="815">
        <f t="shared" si="970"/>
        <v>289</v>
      </c>
      <c r="C14912" s="815">
        <f t="shared" si="971"/>
        <v>78</v>
      </c>
      <c r="D14912" s="815">
        <f t="shared" si="972"/>
        <v>68</v>
      </c>
      <c r="E14912" s="815">
        <v>2000</v>
      </c>
    </row>
    <row r="14913" spans="1:5">
      <c r="A14913" s="816">
        <f t="shared" si="973"/>
        <v>36815</v>
      </c>
      <c r="B14913" s="815">
        <f t="shared" si="970"/>
        <v>290</v>
      </c>
      <c r="C14913" s="815">
        <f t="shared" si="971"/>
        <v>77</v>
      </c>
      <c r="D14913" s="815">
        <f t="shared" si="972"/>
        <v>67</v>
      </c>
      <c r="E14913" s="815">
        <v>2000</v>
      </c>
    </row>
    <row r="14914" spans="1:5">
      <c r="A14914" s="816">
        <f t="shared" si="973"/>
        <v>36816</v>
      </c>
      <c r="B14914" s="815">
        <f t="shared" si="970"/>
        <v>291</v>
      </c>
      <c r="C14914" s="815">
        <f t="shared" si="971"/>
        <v>76</v>
      </c>
      <c r="D14914" s="815">
        <f t="shared" si="972"/>
        <v>66</v>
      </c>
      <c r="E14914" s="815">
        <v>2000</v>
      </c>
    </row>
    <row r="14915" spans="1:5">
      <c r="A14915" s="816">
        <f t="shared" si="973"/>
        <v>36817</v>
      </c>
      <c r="B14915" s="815">
        <f t="shared" si="970"/>
        <v>292</v>
      </c>
      <c r="C14915" s="815">
        <f t="shared" si="971"/>
        <v>75</v>
      </c>
      <c r="D14915" s="815">
        <f t="shared" si="972"/>
        <v>65</v>
      </c>
      <c r="E14915" s="815">
        <v>2000</v>
      </c>
    </row>
    <row r="14916" spans="1:5">
      <c r="A14916" s="816">
        <f t="shared" si="973"/>
        <v>36818</v>
      </c>
      <c r="B14916" s="815">
        <f t="shared" si="970"/>
        <v>293</v>
      </c>
      <c r="C14916" s="815">
        <f t="shared" si="971"/>
        <v>74</v>
      </c>
      <c r="D14916" s="815">
        <f t="shared" si="972"/>
        <v>64</v>
      </c>
      <c r="E14916" s="815">
        <v>2000</v>
      </c>
    </row>
    <row r="14917" spans="1:5">
      <c r="A14917" s="816">
        <f t="shared" si="973"/>
        <v>36819</v>
      </c>
      <c r="B14917" s="815">
        <f t="shared" si="970"/>
        <v>294</v>
      </c>
      <c r="C14917" s="815">
        <f t="shared" si="971"/>
        <v>73</v>
      </c>
      <c r="D14917" s="815">
        <f t="shared" si="972"/>
        <v>63</v>
      </c>
      <c r="E14917" s="815">
        <v>2000</v>
      </c>
    </row>
    <row r="14918" spans="1:5">
      <c r="A14918" s="816">
        <f t="shared" si="973"/>
        <v>36820</v>
      </c>
      <c r="B14918" s="815">
        <f t="shared" si="970"/>
        <v>295</v>
      </c>
      <c r="C14918" s="815">
        <f t="shared" si="971"/>
        <v>72</v>
      </c>
      <c r="D14918" s="815">
        <f t="shared" si="972"/>
        <v>62</v>
      </c>
      <c r="E14918" s="815">
        <v>2000</v>
      </c>
    </row>
    <row r="14919" spans="1:5">
      <c r="A14919" s="816">
        <f t="shared" si="973"/>
        <v>36821</v>
      </c>
      <c r="B14919" s="815">
        <f t="shared" si="970"/>
        <v>296</v>
      </c>
      <c r="C14919" s="815">
        <f t="shared" si="971"/>
        <v>71</v>
      </c>
      <c r="D14919" s="815">
        <f t="shared" si="972"/>
        <v>61</v>
      </c>
      <c r="E14919" s="815">
        <v>2000</v>
      </c>
    </row>
    <row r="14920" spans="1:5">
      <c r="A14920" s="816">
        <f t="shared" si="973"/>
        <v>36822</v>
      </c>
      <c r="B14920" s="815">
        <f t="shared" si="970"/>
        <v>297</v>
      </c>
      <c r="C14920" s="815">
        <f t="shared" si="971"/>
        <v>70</v>
      </c>
      <c r="D14920" s="815">
        <f t="shared" si="972"/>
        <v>60</v>
      </c>
      <c r="E14920" s="815">
        <v>2000</v>
      </c>
    </row>
    <row r="14921" spans="1:5">
      <c r="A14921" s="816">
        <f t="shared" si="973"/>
        <v>36823</v>
      </c>
      <c r="B14921" s="815">
        <f t="shared" si="970"/>
        <v>298</v>
      </c>
      <c r="C14921" s="815">
        <f t="shared" si="971"/>
        <v>69</v>
      </c>
      <c r="D14921" s="815">
        <f t="shared" si="972"/>
        <v>59</v>
      </c>
      <c r="E14921" s="815">
        <v>2000</v>
      </c>
    </row>
    <row r="14922" spans="1:5">
      <c r="A14922" s="816">
        <f t="shared" si="973"/>
        <v>36824</v>
      </c>
      <c r="B14922" s="815">
        <f t="shared" si="970"/>
        <v>299</v>
      </c>
      <c r="C14922" s="815">
        <f t="shared" si="971"/>
        <v>68</v>
      </c>
      <c r="D14922" s="815">
        <f t="shared" si="972"/>
        <v>58</v>
      </c>
      <c r="E14922" s="815">
        <v>2000</v>
      </c>
    </row>
    <row r="14923" spans="1:5">
      <c r="A14923" s="816">
        <f t="shared" si="973"/>
        <v>36825</v>
      </c>
      <c r="B14923" s="815">
        <f t="shared" si="970"/>
        <v>300</v>
      </c>
      <c r="C14923" s="815">
        <f t="shared" si="971"/>
        <v>67</v>
      </c>
      <c r="D14923" s="815">
        <f t="shared" si="972"/>
        <v>57</v>
      </c>
      <c r="E14923" s="815">
        <v>2000</v>
      </c>
    </row>
    <row r="14924" spans="1:5">
      <c r="A14924" s="816">
        <f t="shared" si="973"/>
        <v>36826</v>
      </c>
      <c r="B14924" s="815">
        <f t="shared" si="970"/>
        <v>301</v>
      </c>
      <c r="C14924" s="815">
        <f t="shared" si="971"/>
        <v>66</v>
      </c>
      <c r="D14924" s="815">
        <f t="shared" si="972"/>
        <v>56</v>
      </c>
      <c r="E14924" s="815">
        <v>2000</v>
      </c>
    </row>
    <row r="14925" spans="1:5">
      <c r="A14925" s="816">
        <f t="shared" si="973"/>
        <v>36827</v>
      </c>
      <c r="B14925" s="815">
        <f t="shared" si="970"/>
        <v>302</v>
      </c>
      <c r="C14925" s="815">
        <f t="shared" si="971"/>
        <v>65</v>
      </c>
      <c r="D14925" s="815">
        <f t="shared" si="972"/>
        <v>55</v>
      </c>
      <c r="E14925" s="815">
        <v>2000</v>
      </c>
    </row>
    <row r="14926" spans="1:5">
      <c r="A14926" s="816">
        <f t="shared" si="973"/>
        <v>36828</v>
      </c>
      <c r="B14926" s="815">
        <f t="shared" si="970"/>
        <v>303</v>
      </c>
      <c r="C14926" s="815">
        <f t="shared" si="971"/>
        <v>64</v>
      </c>
      <c r="D14926" s="815">
        <f t="shared" si="972"/>
        <v>54</v>
      </c>
      <c r="E14926" s="815">
        <v>2000</v>
      </c>
    </row>
    <row r="14927" spans="1:5">
      <c r="A14927" s="816">
        <f t="shared" si="973"/>
        <v>36829</v>
      </c>
      <c r="B14927" s="815">
        <f t="shared" si="970"/>
        <v>304</v>
      </c>
      <c r="C14927" s="815">
        <f t="shared" si="971"/>
        <v>63</v>
      </c>
      <c r="D14927" s="815">
        <f t="shared" si="972"/>
        <v>53</v>
      </c>
      <c r="E14927" s="815">
        <v>2000</v>
      </c>
    </row>
    <row r="14928" spans="1:5">
      <c r="A14928" s="816">
        <f t="shared" si="973"/>
        <v>36830</v>
      </c>
      <c r="B14928" s="815">
        <f t="shared" si="970"/>
        <v>305</v>
      </c>
      <c r="C14928" s="815">
        <f t="shared" si="971"/>
        <v>62</v>
      </c>
      <c r="D14928" s="815">
        <f t="shared" si="972"/>
        <v>52</v>
      </c>
      <c r="E14928" s="815">
        <v>2000</v>
      </c>
    </row>
    <row r="14929" spans="1:5">
      <c r="A14929" s="816">
        <f t="shared" si="973"/>
        <v>36831</v>
      </c>
      <c r="B14929" s="815">
        <f t="shared" si="970"/>
        <v>306</v>
      </c>
      <c r="C14929" s="815">
        <f t="shared" si="971"/>
        <v>61</v>
      </c>
      <c r="D14929" s="815">
        <f t="shared" si="972"/>
        <v>51</v>
      </c>
      <c r="E14929" s="815">
        <v>2000</v>
      </c>
    </row>
    <row r="14930" spans="1:5">
      <c r="A14930" s="816">
        <f t="shared" si="973"/>
        <v>36832</v>
      </c>
      <c r="B14930" s="815">
        <f t="shared" si="970"/>
        <v>307</v>
      </c>
      <c r="C14930" s="815">
        <f t="shared" si="971"/>
        <v>60</v>
      </c>
      <c r="D14930" s="815">
        <f t="shared" si="972"/>
        <v>50</v>
      </c>
      <c r="E14930" s="815">
        <v>2000</v>
      </c>
    </row>
    <row r="14931" spans="1:5">
      <c r="A14931" s="816">
        <f t="shared" si="973"/>
        <v>36833</v>
      </c>
      <c r="B14931" s="815">
        <f t="shared" si="970"/>
        <v>308</v>
      </c>
      <c r="C14931" s="815">
        <f t="shared" si="971"/>
        <v>59</v>
      </c>
      <c r="D14931" s="815">
        <f t="shared" si="972"/>
        <v>49</v>
      </c>
      <c r="E14931" s="815">
        <v>2000</v>
      </c>
    </row>
    <row r="14932" spans="1:5">
      <c r="A14932" s="816">
        <f t="shared" si="973"/>
        <v>36834</v>
      </c>
      <c r="B14932" s="815">
        <f t="shared" si="970"/>
        <v>309</v>
      </c>
      <c r="C14932" s="815">
        <f t="shared" si="971"/>
        <v>58</v>
      </c>
      <c r="D14932" s="815">
        <f t="shared" si="972"/>
        <v>48</v>
      </c>
      <c r="E14932" s="815">
        <v>2000</v>
      </c>
    </row>
    <row r="14933" spans="1:5">
      <c r="A14933" s="816">
        <f t="shared" si="973"/>
        <v>36835</v>
      </c>
      <c r="B14933" s="815">
        <f t="shared" si="970"/>
        <v>310</v>
      </c>
      <c r="C14933" s="815">
        <f t="shared" si="971"/>
        <v>57</v>
      </c>
      <c r="D14933" s="815">
        <f t="shared" si="972"/>
        <v>47</v>
      </c>
      <c r="E14933" s="815">
        <v>2000</v>
      </c>
    </row>
    <row r="14934" spans="1:5">
      <c r="A14934" s="816">
        <f t="shared" si="973"/>
        <v>36836</v>
      </c>
      <c r="B14934" s="815">
        <f t="shared" si="970"/>
        <v>311</v>
      </c>
      <c r="C14934" s="815">
        <f t="shared" si="971"/>
        <v>56</v>
      </c>
      <c r="D14934" s="815">
        <f t="shared" si="972"/>
        <v>46</v>
      </c>
      <c r="E14934" s="815">
        <v>2000</v>
      </c>
    </row>
    <row r="14935" spans="1:5">
      <c r="A14935" s="816">
        <f t="shared" si="973"/>
        <v>36837</v>
      </c>
      <c r="B14935" s="815">
        <f t="shared" si="970"/>
        <v>312</v>
      </c>
      <c r="C14935" s="815">
        <f t="shared" si="971"/>
        <v>55</v>
      </c>
      <c r="D14935" s="815">
        <f t="shared" si="972"/>
        <v>45</v>
      </c>
      <c r="E14935" s="815">
        <v>2000</v>
      </c>
    </row>
    <row r="14936" spans="1:5">
      <c r="A14936" s="816">
        <f t="shared" si="973"/>
        <v>36838</v>
      </c>
      <c r="B14936" s="815">
        <f t="shared" ref="B14936:B14981" si="974">B14935+1</f>
        <v>313</v>
      </c>
      <c r="C14936" s="815">
        <f t="shared" ref="C14936:C14989" si="975">C14935-1</f>
        <v>54</v>
      </c>
      <c r="D14936" s="815">
        <f t="shared" ref="D14936:D14980" si="976">D14935-1</f>
        <v>44</v>
      </c>
      <c r="E14936" s="815">
        <v>2000</v>
      </c>
    </row>
    <row r="14937" spans="1:5">
      <c r="A14937" s="816">
        <f t="shared" si="973"/>
        <v>36839</v>
      </c>
      <c r="B14937" s="815">
        <f t="shared" si="974"/>
        <v>314</v>
      </c>
      <c r="C14937" s="815">
        <f t="shared" si="975"/>
        <v>53</v>
      </c>
      <c r="D14937" s="815">
        <f t="shared" si="976"/>
        <v>43</v>
      </c>
      <c r="E14937" s="815">
        <v>2000</v>
      </c>
    </row>
    <row r="14938" spans="1:5">
      <c r="A14938" s="816">
        <f t="shared" si="973"/>
        <v>36840</v>
      </c>
      <c r="B14938" s="815">
        <f t="shared" si="974"/>
        <v>315</v>
      </c>
      <c r="C14938" s="815">
        <f t="shared" si="975"/>
        <v>52</v>
      </c>
      <c r="D14938" s="815">
        <f t="shared" si="976"/>
        <v>42</v>
      </c>
      <c r="E14938" s="815">
        <v>2000</v>
      </c>
    </row>
    <row r="14939" spans="1:5">
      <c r="A14939" s="816">
        <f t="shared" si="973"/>
        <v>36841</v>
      </c>
      <c r="B14939" s="815">
        <f t="shared" si="974"/>
        <v>316</v>
      </c>
      <c r="C14939" s="815">
        <f t="shared" si="975"/>
        <v>51</v>
      </c>
      <c r="D14939" s="815">
        <f t="shared" si="976"/>
        <v>41</v>
      </c>
      <c r="E14939" s="815">
        <v>2000</v>
      </c>
    </row>
    <row r="14940" spans="1:5">
      <c r="A14940" s="816">
        <f t="shared" si="973"/>
        <v>36842</v>
      </c>
      <c r="B14940" s="815">
        <f t="shared" si="974"/>
        <v>317</v>
      </c>
      <c r="C14940" s="815">
        <f t="shared" si="975"/>
        <v>50</v>
      </c>
      <c r="D14940" s="815">
        <f t="shared" si="976"/>
        <v>40</v>
      </c>
      <c r="E14940" s="815">
        <v>2000</v>
      </c>
    </row>
    <row r="14941" spans="1:5">
      <c r="A14941" s="816">
        <f t="shared" si="973"/>
        <v>36843</v>
      </c>
      <c r="B14941" s="815">
        <f t="shared" si="974"/>
        <v>318</v>
      </c>
      <c r="C14941" s="815">
        <f t="shared" si="975"/>
        <v>49</v>
      </c>
      <c r="D14941" s="815">
        <f t="shared" si="976"/>
        <v>39</v>
      </c>
      <c r="E14941" s="815">
        <v>2000</v>
      </c>
    </row>
    <row r="14942" spans="1:5">
      <c r="A14942" s="816">
        <f t="shared" si="973"/>
        <v>36844</v>
      </c>
      <c r="B14942" s="815">
        <f t="shared" si="974"/>
        <v>319</v>
      </c>
      <c r="C14942" s="815">
        <f t="shared" si="975"/>
        <v>48</v>
      </c>
      <c r="D14942" s="815">
        <f t="shared" si="976"/>
        <v>38</v>
      </c>
      <c r="E14942" s="815">
        <v>2000</v>
      </c>
    </row>
    <row r="14943" spans="1:5">
      <c r="A14943" s="816">
        <f t="shared" si="973"/>
        <v>36845</v>
      </c>
      <c r="B14943" s="815">
        <f t="shared" si="974"/>
        <v>320</v>
      </c>
      <c r="C14943" s="815">
        <f t="shared" si="975"/>
        <v>47</v>
      </c>
      <c r="D14943" s="815">
        <f t="shared" si="976"/>
        <v>37</v>
      </c>
      <c r="E14943" s="815">
        <v>2000</v>
      </c>
    </row>
    <row r="14944" spans="1:5">
      <c r="A14944" s="816">
        <f t="shared" si="973"/>
        <v>36846</v>
      </c>
      <c r="B14944" s="815">
        <f t="shared" si="974"/>
        <v>321</v>
      </c>
      <c r="C14944" s="815">
        <f t="shared" si="975"/>
        <v>46</v>
      </c>
      <c r="D14944" s="815">
        <f t="shared" si="976"/>
        <v>36</v>
      </c>
      <c r="E14944" s="815">
        <v>2000</v>
      </c>
    </row>
    <row r="14945" spans="1:5">
      <c r="A14945" s="816">
        <f t="shared" si="973"/>
        <v>36847</v>
      </c>
      <c r="B14945" s="815">
        <f t="shared" si="974"/>
        <v>322</v>
      </c>
      <c r="C14945" s="815">
        <f t="shared" si="975"/>
        <v>45</v>
      </c>
      <c r="D14945" s="815">
        <f t="shared" si="976"/>
        <v>35</v>
      </c>
      <c r="E14945" s="815">
        <v>2000</v>
      </c>
    </row>
    <row r="14946" spans="1:5">
      <c r="A14946" s="816">
        <f t="shared" si="973"/>
        <v>36848</v>
      </c>
      <c r="B14946" s="815">
        <f t="shared" si="974"/>
        <v>323</v>
      </c>
      <c r="C14946" s="815">
        <f t="shared" si="975"/>
        <v>44</v>
      </c>
      <c r="D14946" s="815">
        <f t="shared" si="976"/>
        <v>34</v>
      </c>
      <c r="E14946" s="815">
        <v>2000</v>
      </c>
    </row>
    <row r="14947" spans="1:5">
      <c r="A14947" s="816">
        <f t="shared" si="973"/>
        <v>36849</v>
      </c>
      <c r="B14947" s="815">
        <f t="shared" si="974"/>
        <v>324</v>
      </c>
      <c r="C14947" s="815">
        <f t="shared" si="975"/>
        <v>43</v>
      </c>
      <c r="D14947" s="815">
        <f t="shared" si="976"/>
        <v>33</v>
      </c>
      <c r="E14947" s="815">
        <v>2000</v>
      </c>
    </row>
    <row r="14948" spans="1:5">
      <c r="A14948" s="816">
        <f t="shared" si="973"/>
        <v>36850</v>
      </c>
      <c r="B14948" s="815">
        <f t="shared" si="974"/>
        <v>325</v>
      </c>
      <c r="C14948" s="815">
        <f t="shared" si="975"/>
        <v>42</v>
      </c>
      <c r="D14948" s="815">
        <f t="shared" si="976"/>
        <v>32</v>
      </c>
      <c r="E14948" s="815">
        <v>2000</v>
      </c>
    </row>
    <row r="14949" spans="1:5">
      <c r="A14949" s="816">
        <f t="shared" si="973"/>
        <v>36851</v>
      </c>
      <c r="B14949" s="815">
        <f t="shared" si="974"/>
        <v>326</v>
      </c>
      <c r="C14949" s="815">
        <f t="shared" si="975"/>
        <v>41</v>
      </c>
      <c r="D14949" s="815">
        <f t="shared" si="976"/>
        <v>31</v>
      </c>
      <c r="E14949" s="815">
        <v>2000</v>
      </c>
    </row>
    <row r="14950" spans="1:5">
      <c r="A14950" s="816">
        <f t="shared" si="973"/>
        <v>36852</v>
      </c>
      <c r="B14950" s="815">
        <f t="shared" si="974"/>
        <v>327</v>
      </c>
      <c r="C14950" s="815">
        <f t="shared" si="975"/>
        <v>40</v>
      </c>
      <c r="D14950" s="815">
        <f t="shared" si="976"/>
        <v>30</v>
      </c>
      <c r="E14950" s="815">
        <v>2000</v>
      </c>
    </row>
    <row r="14951" spans="1:5">
      <c r="A14951" s="816">
        <f t="shared" si="973"/>
        <v>36853</v>
      </c>
      <c r="B14951" s="815">
        <f t="shared" si="974"/>
        <v>328</v>
      </c>
      <c r="C14951" s="815">
        <f t="shared" si="975"/>
        <v>39</v>
      </c>
      <c r="D14951" s="815">
        <f t="shared" si="976"/>
        <v>29</v>
      </c>
      <c r="E14951" s="815">
        <v>2000</v>
      </c>
    </row>
    <row r="14952" spans="1:5">
      <c r="A14952" s="816">
        <f t="shared" si="973"/>
        <v>36854</v>
      </c>
      <c r="B14952" s="815">
        <f t="shared" si="974"/>
        <v>329</v>
      </c>
      <c r="C14952" s="815">
        <f t="shared" si="975"/>
        <v>38</v>
      </c>
      <c r="D14952" s="815">
        <f t="shared" si="976"/>
        <v>28</v>
      </c>
      <c r="E14952" s="815">
        <v>2000</v>
      </c>
    </row>
    <row r="14953" spans="1:5">
      <c r="A14953" s="816">
        <f t="shared" si="973"/>
        <v>36855</v>
      </c>
      <c r="B14953" s="815">
        <f t="shared" si="974"/>
        <v>330</v>
      </c>
      <c r="C14953" s="815">
        <f t="shared" si="975"/>
        <v>37</v>
      </c>
      <c r="D14953" s="815">
        <f t="shared" si="976"/>
        <v>27</v>
      </c>
      <c r="E14953" s="815">
        <v>2000</v>
      </c>
    </row>
    <row r="14954" spans="1:5">
      <c r="A14954" s="816">
        <f t="shared" si="973"/>
        <v>36856</v>
      </c>
      <c r="B14954" s="815">
        <f t="shared" si="974"/>
        <v>331</v>
      </c>
      <c r="C14954" s="815">
        <f t="shared" si="975"/>
        <v>36</v>
      </c>
      <c r="D14954" s="815">
        <f t="shared" si="976"/>
        <v>26</v>
      </c>
      <c r="E14954" s="815">
        <v>2000</v>
      </c>
    </row>
    <row r="14955" spans="1:5">
      <c r="A14955" s="816">
        <f t="shared" si="973"/>
        <v>36857</v>
      </c>
      <c r="B14955" s="815">
        <f t="shared" si="974"/>
        <v>332</v>
      </c>
      <c r="C14955" s="815">
        <f t="shared" si="975"/>
        <v>35</v>
      </c>
      <c r="D14955" s="815">
        <f t="shared" si="976"/>
        <v>25</v>
      </c>
      <c r="E14955" s="815">
        <v>2000</v>
      </c>
    </row>
    <row r="14956" spans="1:5">
      <c r="A14956" s="816">
        <f t="shared" si="973"/>
        <v>36858</v>
      </c>
      <c r="B14956" s="815">
        <f t="shared" si="974"/>
        <v>333</v>
      </c>
      <c r="C14956" s="815">
        <f t="shared" si="975"/>
        <v>34</v>
      </c>
      <c r="D14956" s="815">
        <f t="shared" si="976"/>
        <v>24</v>
      </c>
      <c r="E14956" s="815">
        <v>2000</v>
      </c>
    </row>
    <row r="14957" spans="1:5">
      <c r="A14957" s="816">
        <f t="shared" si="973"/>
        <v>36859</v>
      </c>
      <c r="B14957" s="815">
        <f t="shared" si="974"/>
        <v>334</v>
      </c>
      <c r="C14957" s="815">
        <f t="shared" si="975"/>
        <v>33</v>
      </c>
      <c r="D14957" s="815">
        <f t="shared" si="976"/>
        <v>23</v>
      </c>
      <c r="E14957" s="815">
        <v>2000</v>
      </c>
    </row>
    <row r="14958" spans="1:5">
      <c r="A14958" s="816">
        <f t="shared" si="973"/>
        <v>36860</v>
      </c>
      <c r="B14958" s="815">
        <f t="shared" si="974"/>
        <v>335</v>
      </c>
      <c r="C14958" s="815">
        <f t="shared" si="975"/>
        <v>32</v>
      </c>
      <c r="D14958" s="815">
        <f t="shared" si="976"/>
        <v>22</v>
      </c>
      <c r="E14958" s="815">
        <v>2000</v>
      </c>
    </row>
    <row r="14959" spans="1:5">
      <c r="A14959" s="816">
        <f t="shared" si="973"/>
        <v>36861</v>
      </c>
      <c r="B14959" s="815">
        <f t="shared" si="974"/>
        <v>336</v>
      </c>
      <c r="C14959" s="815">
        <f t="shared" si="975"/>
        <v>31</v>
      </c>
      <c r="D14959" s="815">
        <f t="shared" si="976"/>
        <v>21</v>
      </c>
      <c r="E14959" s="815">
        <v>2000</v>
      </c>
    </row>
    <row r="14960" spans="1:5">
      <c r="A14960" s="816">
        <f t="shared" si="973"/>
        <v>36862</v>
      </c>
      <c r="B14960" s="815">
        <f t="shared" si="974"/>
        <v>337</v>
      </c>
      <c r="C14960" s="815">
        <f t="shared" si="975"/>
        <v>30</v>
      </c>
      <c r="D14960" s="815">
        <f t="shared" si="976"/>
        <v>20</v>
      </c>
      <c r="E14960" s="815">
        <v>2000</v>
      </c>
    </row>
    <row r="14961" spans="1:5">
      <c r="A14961" s="816">
        <f t="shared" si="973"/>
        <v>36863</v>
      </c>
      <c r="B14961" s="815">
        <f t="shared" si="974"/>
        <v>338</v>
      </c>
      <c r="C14961" s="815">
        <f t="shared" si="975"/>
        <v>29</v>
      </c>
      <c r="D14961" s="815">
        <f t="shared" si="976"/>
        <v>19</v>
      </c>
      <c r="E14961" s="815">
        <v>2000</v>
      </c>
    </row>
    <row r="14962" spans="1:5">
      <c r="A14962" s="816">
        <f t="shared" si="973"/>
        <v>36864</v>
      </c>
      <c r="B14962" s="815">
        <f t="shared" si="974"/>
        <v>339</v>
      </c>
      <c r="C14962" s="815">
        <f t="shared" si="975"/>
        <v>28</v>
      </c>
      <c r="D14962" s="815">
        <f t="shared" si="976"/>
        <v>18</v>
      </c>
      <c r="E14962" s="815">
        <v>2000</v>
      </c>
    </row>
    <row r="14963" spans="1:5">
      <c r="A14963" s="816">
        <f t="shared" ref="A14963:A15026" si="977">A14962+1</f>
        <v>36865</v>
      </c>
      <c r="B14963" s="815">
        <f t="shared" si="974"/>
        <v>340</v>
      </c>
      <c r="C14963" s="815">
        <f t="shared" si="975"/>
        <v>27</v>
      </c>
      <c r="D14963" s="815">
        <f t="shared" si="976"/>
        <v>17</v>
      </c>
      <c r="E14963" s="815">
        <v>2000</v>
      </c>
    </row>
    <row r="14964" spans="1:5">
      <c r="A14964" s="816">
        <f t="shared" si="977"/>
        <v>36866</v>
      </c>
      <c r="B14964" s="815">
        <f t="shared" si="974"/>
        <v>341</v>
      </c>
      <c r="C14964" s="815">
        <f t="shared" si="975"/>
        <v>26</v>
      </c>
      <c r="D14964" s="815">
        <f t="shared" si="976"/>
        <v>16</v>
      </c>
      <c r="E14964" s="815">
        <v>2000</v>
      </c>
    </row>
    <row r="14965" spans="1:5">
      <c r="A14965" s="816">
        <f t="shared" si="977"/>
        <v>36867</v>
      </c>
      <c r="B14965" s="815">
        <f t="shared" si="974"/>
        <v>342</v>
      </c>
      <c r="C14965" s="815">
        <f t="shared" si="975"/>
        <v>25</v>
      </c>
      <c r="D14965" s="815">
        <f t="shared" si="976"/>
        <v>15</v>
      </c>
      <c r="E14965" s="815">
        <v>2000</v>
      </c>
    </row>
    <row r="14966" spans="1:5">
      <c r="A14966" s="816">
        <f t="shared" si="977"/>
        <v>36868</v>
      </c>
      <c r="B14966" s="815">
        <f t="shared" si="974"/>
        <v>343</v>
      </c>
      <c r="C14966" s="815">
        <f t="shared" si="975"/>
        <v>24</v>
      </c>
      <c r="D14966" s="815">
        <f t="shared" si="976"/>
        <v>14</v>
      </c>
      <c r="E14966" s="815">
        <v>2000</v>
      </c>
    </row>
    <row r="14967" spans="1:5">
      <c r="A14967" s="816">
        <f t="shared" si="977"/>
        <v>36869</v>
      </c>
      <c r="B14967" s="815">
        <f t="shared" si="974"/>
        <v>344</v>
      </c>
      <c r="C14967" s="815">
        <f t="shared" si="975"/>
        <v>23</v>
      </c>
      <c r="D14967" s="815">
        <f t="shared" si="976"/>
        <v>13</v>
      </c>
      <c r="E14967" s="815">
        <v>2000</v>
      </c>
    </row>
    <row r="14968" spans="1:5">
      <c r="A14968" s="816">
        <f t="shared" si="977"/>
        <v>36870</v>
      </c>
      <c r="B14968" s="815">
        <f t="shared" si="974"/>
        <v>345</v>
      </c>
      <c r="C14968" s="815">
        <f t="shared" si="975"/>
        <v>22</v>
      </c>
      <c r="D14968" s="815">
        <f t="shared" si="976"/>
        <v>12</v>
      </c>
      <c r="E14968" s="815">
        <v>2000</v>
      </c>
    </row>
    <row r="14969" spans="1:5">
      <c r="A14969" s="816">
        <f t="shared" si="977"/>
        <v>36871</v>
      </c>
      <c r="B14969" s="815">
        <f t="shared" si="974"/>
        <v>346</v>
      </c>
      <c r="C14969" s="815">
        <f t="shared" si="975"/>
        <v>21</v>
      </c>
      <c r="D14969" s="815">
        <f t="shared" si="976"/>
        <v>11</v>
      </c>
      <c r="E14969" s="815">
        <v>2000</v>
      </c>
    </row>
    <row r="14970" spans="1:5">
      <c r="A14970" s="816">
        <f t="shared" si="977"/>
        <v>36872</v>
      </c>
      <c r="B14970" s="815">
        <f t="shared" si="974"/>
        <v>347</v>
      </c>
      <c r="C14970" s="815">
        <f t="shared" si="975"/>
        <v>20</v>
      </c>
      <c r="D14970" s="815">
        <f t="shared" si="976"/>
        <v>10</v>
      </c>
      <c r="E14970" s="815">
        <v>2000</v>
      </c>
    </row>
    <row r="14971" spans="1:5">
      <c r="A14971" s="816">
        <f t="shared" si="977"/>
        <v>36873</v>
      </c>
      <c r="B14971" s="815">
        <f t="shared" si="974"/>
        <v>348</v>
      </c>
      <c r="C14971" s="815">
        <f t="shared" si="975"/>
        <v>19</v>
      </c>
      <c r="D14971" s="815">
        <f t="shared" si="976"/>
        <v>9</v>
      </c>
      <c r="E14971" s="815">
        <v>2000</v>
      </c>
    </row>
    <row r="14972" spans="1:5">
      <c r="A14972" s="816">
        <f t="shared" si="977"/>
        <v>36874</v>
      </c>
      <c r="B14972" s="815">
        <f t="shared" si="974"/>
        <v>349</v>
      </c>
      <c r="C14972" s="815">
        <f t="shared" si="975"/>
        <v>18</v>
      </c>
      <c r="D14972" s="815">
        <f t="shared" si="976"/>
        <v>8</v>
      </c>
      <c r="E14972" s="815">
        <v>2000</v>
      </c>
    </row>
    <row r="14973" spans="1:5">
      <c r="A14973" s="816">
        <f t="shared" si="977"/>
        <v>36875</v>
      </c>
      <c r="B14973" s="815">
        <f t="shared" si="974"/>
        <v>350</v>
      </c>
      <c r="C14973" s="815">
        <f t="shared" si="975"/>
        <v>17</v>
      </c>
      <c r="D14973" s="815">
        <f t="shared" si="976"/>
        <v>7</v>
      </c>
      <c r="E14973" s="815">
        <v>2000</v>
      </c>
    </row>
    <row r="14974" spans="1:5">
      <c r="A14974" s="816">
        <f t="shared" si="977"/>
        <v>36876</v>
      </c>
      <c r="B14974" s="815">
        <f t="shared" si="974"/>
        <v>351</v>
      </c>
      <c r="C14974" s="815">
        <f t="shared" si="975"/>
        <v>16</v>
      </c>
      <c r="D14974" s="815">
        <f t="shared" si="976"/>
        <v>6</v>
      </c>
      <c r="E14974" s="815">
        <v>2000</v>
      </c>
    </row>
    <row r="14975" spans="1:5">
      <c r="A14975" s="816">
        <f t="shared" si="977"/>
        <v>36877</v>
      </c>
      <c r="B14975" s="815">
        <f t="shared" si="974"/>
        <v>352</v>
      </c>
      <c r="C14975" s="815">
        <f t="shared" si="975"/>
        <v>15</v>
      </c>
      <c r="D14975" s="815">
        <f t="shared" si="976"/>
        <v>5</v>
      </c>
      <c r="E14975" s="815">
        <v>2000</v>
      </c>
    </row>
    <row r="14976" spans="1:5">
      <c r="A14976" s="816">
        <f t="shared" si="977"/>
        <v>36878</v>
      </c>
      <c r="B14976" s="815">
        <f t="shared" si="974"/>
        <v>353</v>
      </c>
      <c r="C14976" s="815">
        <f t="shared" si="975"/>
        <v>14</v>
      </c>
      <c r="D14976" s="815">
        <f t="shared" si="976"/>
        <v>4</v>
      </c>
      <c r="E14976" s="815">
        <v>2000</v>
      </c>
    </row>
    <row r="14977" spans="1:5">
      <c r="A14977" s="816">
        <f t="shared" si="977"/>
        <v>36879</v>
      </c>
      <c r="B14977" s="815">
        <f t="shared" si="974"/>
        <v>354</v>
      </c>
      <c r="C14977" s="815">
        <f t="shared" si="975"/>
        <v>13</v>
      </c>
      <c r="D14977" s="815">
        <f t="shared" si="976"/>
        <v>3</v>
      </c>
      <c r="E14977" s="815">
        <v>2000</v>
      </c>
    </row>
    <row r="14978" spans="1:5">
      <c r="A14978" s="816">
        <f t="shared" si="977"/>
        <v>36880</v>
      </c>
      <c r="B14978" s="815">
        <f t="shared" si="974"/>
        <v>355</v>
      </c>
      <c r="C14978" s="815">
        <f t="shared" si="975"/>
        <v>12</v>
      </c>
      <c r="D14978" s="815">
        <f t="shared" si="976"/>
        <v>2</v>
      </c>
      <c r="E14978" s="815">
        <v>2000</v>
      </c>
    </row>
    <row r="14979" spans="1:5">
      <c r="A14979" s="816">
        <f t="shared" si="977"/>
        <v>36881</v>
      </c>
      <c r="B14979" s="815">
        <f t="shared" si="974"/>
        <v>356</v>
      </c>
      <c r="C14979" s="815">
        <f t="shared" si="975"/>
        <v>11</v>
      </c>
      <c r="D14979" s="815">
        <f t="shared" si="976"/>
        <v>1</v>
      </c>
      <c r="E14979" s="815">
        <v>2000</v>
      </c>
    </row>
    <row r="14980" spans="1:5">
      <c r="A14980" s="816">
        <f t="shared" si="977"/>
        <v>36882</v>
      </c>
      <c r="B14980" s="815">
        <f t="shared" si="974"/>
        <v>357</v>
      </c>
      <c r="C14980" s="815">
        <f t="shared" si="975"/>
        <v>10</v>
      </c>
      <c r="D14980" s="815">
        <f t="shared" si="976"/>
        <v>0</v>
      </c>
      <c r="E14980" s="815">
        <v>2000</v>
      </c>
    </row>
    <row r="14981" spans="1:5">
      <c r="A14981" s="816">
        <f t="shared" si="977"/>
        <v>36883</v>
      </c>
      <c r="B14981" s="815">
        <f t="shared" si="974"/>
        <v>358</v>
      </c>
      <c r="C14981" s="815">
        <f t="shared" si="975"/>
        <v>9</v>
      </c>
      <c r="D14981" s="815">
        <v>365</v>
      </c>
      <c r="E14981" s="815">
        <v>2000</v>
      </c>
    </row>
    <row r="14982" spans="1:5">
      <c r="A14982" s="816">
        <f t="shared" si="977"/>
        <v>36884</v>
      </c>
      <c r="B14982" s="815">
        <f t="shared" ref="B14982:B15045" si="978">B14981+1</f>
        <v>359</v>
      </c>
      <c r="C14982" s="815">
        <f t="shared" si="975"/>
        <v>8</v>
      </c>
      <c r="D14982" s="815">
        <f t="shared" ref="D14982:D15045" si="979">D14981-1</f>
        <v>364</v>
      </c>
      <c r="E14982" s="815">
        <v>2000</v>
      </c>
    </row>
    <row r="14983" spans="1:5">
      <c r="A14983" s="816">
        <f t="shared" si="977"/>
        <v>36885</v>
      </c>
      <c r="B14983" s="815">
        <f t="shared" si="978"/>
        <v>360</v>
      </c>
      <c r="C14983" s="815">
        <f t="shared" si="975"/>
        <v>7</v>
      </c>
      <c r="D14983" s="815">
        <f t="shared" si="979"/>
        <v>363</v>
      </c>
      <c r="E14983" s="815">
        <v>2000</v>
      </c>
    </row>
    <row r="14984" spans="1:5">
      <c r="A14984" s="816">
        <f t="shared" si="977"/>
        <v>36886</v>
      </c>
      <c r="B14984" s="815">
        <f t="shared" si="978"/>
        <v>361</v>
      </c>
      <c r="C14984" s="815">
        <f t="shared" si="975"/>
        <v>6</v>
      </c>
      <c r="D14984" s="815">
        <f t="shared" si="979"/>
        <v>362</v>
      </c>
      <c r="E14984" s="815">
        <v>2000</v>
      </c>
    </row>
    <row r="14985" spans="1:5">
      <c r="A14985" s="816">
        <f t="shared" si="977"/>
        <v>36887</v>
      </c>
      <c r="B14985" s="815">
        <f t="shared" si="978"/>
        <v>362</v>
      </c>
      <c r="C14985" s="815">
        <f t="shared" si="975"/>
        <v>5</v>
      </c>
      <c r="D14985" s="815">
        <f t="shared" si="979"/>
        <v>361</v>
      </c>
      <c r="E14985" s="815">
        <v>2000</v>
      </c>
    </row>
    <row r="14986" spans="1:5">
      <c r="A14986" s="816">
        <f t="shared" si="977"/>
        <v>36888</v>
      </c>
      <c r="B14986" s="815">
        <f t="shared" si="978"/>
        <v>363</v>
      </c>
      <c r="C14986" s="815">
        <f t="shared" si="975"/>
        <v>4</v>
      </c>
      <c r="D14986" s="815">
        <f t="shared" si="979"/>
        <v>360</v>
      </c>
      <c r="E14986" s="815">
        <v>2000</v>
      </c>
    </row>
    <row r="14987" spans="1:5">
      <c r="A14987" s="816">
        <f t="shared" si="977"/>
        <v>36889</v>
      </c>
      <c r="B14987" s="815">
        <f t="shared" si="978"/>
        <v>364</v>
      </c>
      <c r="C14987" s="815">
        <f t="shared" si="975"/>
        <v>3</v>
      </c>
      <c r="D14987" s="815">
        <f t="shared" si="979"/>
        <v>359</v>
      </c>
      <c r="E14987" s="815">
        <v>2000</v>
      </c>
    </row>
    <row r="14988" spans="1:5">
      <c r="A14988" s="816">
        <f t="shared" si="977"/>
        <v>36890</v>
      </c>
      <c r="B14988" s="815">
        <f t="shared" si="978"/>
        <v>365</v>
      </c>
      <c r="C14988" s="815">
        <f t="shared" si="975"/>
        <v>2</v>
      </c>
      <c r="D14988" s="815">
        <f t="shared" si="979"/>
        <v>358</v>
      </c>
      <c r="E14988" s="815">
        <v>2000</v>
      </c>
    </row>
    <row r="14989" spans="1:5">
      <c r="A14989" s="816">
        <f t="shared" si="977"/>
        <v>36891</v>
      </c>
      <c r="B14989" s="815">
        <f t="shared" si="978"/>
        <v>366</v>
      </c>
      <c r="C14989" s="815">
        <f t="shared" si="975"/>
        <v>1</v>
      </c>
      <c r="D14989" s="815">
        <f t="shared" si="979"/>
        <v>357</v>
      </c>
      <c r="E14989" s="815">
        <v>2000</v>
      </c>
    </row>
    <row r="14990" spans="1:5">
      <c r="A14990" s="816">
        <f t="shared" si="977"/>
        <v>36892</v>
      </c>
      <c r="B14990" s="815">
        <v>1</v>
      </c>
      <c r="C14990" s="815">
        <v>365</v>
      </c>
      <c r="D14990" s="815">
        <f t="shared" si="979"/>
        <v>356</v>
      </c>
      <c r="E14990" s="815">
        <v>2001</v>
      </c>
    </row>
    <row r="14991" spans="1:5">
      <c r="A14991" s="816">
        <f t="shared" si="977"/>
        <v>36893</v>
      </c>
      <c r="B14991" s="815">
        <f t="shared" si="978"/>
        <v>2</v>
      </c>
      <c r="C14991" s="815">
        <f t="shared" ref="C14991:C15045" si="980">C14990-1</f>
        <v>364</v>
      </c>
      <c r="D14991" s="815">
        <f t="shared" si="979"/>
        <v>355</v>
      </c>
      <c r="E14991" s="815">
        <v>2001</v>
      </c>
    </row>
    <row r="14992" spans="1:5">
      <c r="A14992" s="816">
        <f t="shared" si="977"/>
        <v>36894</v>
      </c>
      <c r="B14992" s="815">
        <f t="shared" si="978"/>
        <v>3</v>
      </c>
      <c r="C14992" s="815">
        <f t="shared" si="980"/>
        <v>363</v>
      </c>
      <c r="D14992" s="815">
        <f t="shared" si="979"/>
        <v>354</v>
      </c>
      <c r="E14992" s="815">
        <v>2001</v>
      </c>
    </row>
    <row r="14993" spans="1:5">
      <c r="A14993" s="816">
        <f t="shared" si="977"/>
        <v>36895</v>
      </c>
      <c r="B14993" s="815">
        <f t="shared" si="978"/>
        <v>4</v>
      </c>
      <c r="C14993" s="815">
        <f t="shared" si="980"/>
        <v>362</v>
      </c>
      <c r="D14993" s="815">
        <f t="shared" si="979"/>
        <v>353</v>
      </c>
      <c r="E14993" s="815">
        <v>2001</v>
      </c>
    </row>
    <row r="14994" spans="1:5">
      <c r="A14994" s="816">
        <f t="shared" si="977"/>
        <v>36896</v>
      </c>
      <c r="B14994" s="815">
        <f t="shared" si="978"/>
        <v>5</v>
      </c>
      <c r="C14994" s="815">
        <f t="shared" si="980"/>
        <v>361</v>
      </c>
      <c r="D14994" s="815">
        <f t="shared" si="979"/>
        <v>352</v>
      </c>
      <c r="E14994" s="815">
        <v>2001</v>
      </c>
    </row>
    <row r="14995" spans="1:5">
      <c r="A14995" s="816">
        <f t="shared" si="977"/>
        <v>36897</v>
      </c>
      <c r="B14995" s="815">
        <f t="shared" si="978"/>
        <v>6</v>
      </c>
      <c r="C14995" s="815">
        <f t="shared" si="980"/>
        <v>360</v>
      </c>
      <c r="D14995" s="815">
        <f t="shared" si="979"/>
        <v>351</v>
      </c>
      <c r="E14995" s="815">
        <v>2001</v>
      </c>
    </row>
    <row r="14996" spans="1:5">
      <c r="A14996" s="816">
        <f t="shared" si="977"/>
        <v>36898</v>
      </c>
      <c r="B14996" s="815">
        <f t="shared" si="978"/>
        <v>7</v>
      </c>
      <c r="C14996" s="815">
        <f t="shared" si="980"/>
        <v>359</v>
      </c>
      <c r="D14996" s="815">
        <f t="shared" si="979"/>
        <v>350</v>
      </c>
      <c r="E14996" s="815">
        <v>2001</v>
      </c>
    </row>
    <row r="14997" spans="1:5">
      <c r="A14997" s="816">
        <f t="shared" si="977"/>
        <v>36899</v>
      </c>
      <c r="B14997" s="815">
        <f t="shared" si="978"/>
        <v>8</v>
      </c>
      <c r="C14997" s="815">
        <f t="shared" si="980"/>
        <v>358</v>
      </c>
      <c r="D14997" s="815">
        <f t="shared" si="979"/>
        <v>349</v>
      </c>
      <c r="E14997" s="815">
        <v>2001</v>
      </c>
    </row>
    <row r="14998" spans="1:5">
      <c r="A14998" s="816">
        <f t="shared" si="977"/>
        <v>36900</v>
      </c>
      <c r="B14998" s="815">
        <f t="shared" si="978"/>
        <v>9</v>
      </c>
      <c r="C14998" s="815">
        <f t="shared" si="980"/>
        <v>357</v>
      </c>
      <c r="D14998" s="815">
        <f t="shared" si="979"/>
        <v>348</v>
      </c>
      <c r="E14998" s="815">
        <v>2001</v>
      </c>
    </row>
    <row r="14999" spans="1:5">
      <c r="A14999" s="816">
        <f t="shared" si="977"/>
        <v>36901</v>
      </c>
      <c r="B14999" s="815">
        <f t="shared" si="978"/>
        <v>10</v>
      </c>
      <c r="C14999" s="815">
        <f t="shared" si="980"/>
        <v>356</v>
      </c>
      <c r="D14999" s="815">
        <f t="shared" si="979"/>
        <v>347</v>
      </c>
      <c r="E14999" s="815">
        <v>2001</v>
      </c>
    </row>
    <row r="15000" spans="1:5">
      <c r="A15000" s="816">
        <f t="shared" si="977"/>
        <v>36902</v>
      </c>
      <c r="B15000" s="815">
        <f t="shared" si="978"/>
        <v>11</v>
      </c>
      <c r="C15000" s="815">
        <f t="shared" si="980"/>
        <v>355</v>
      </c>
      <c r="D15000" s="815">
        <f t="shared" si="979"/>
        <v>346</v>
      </c>
      <c r="E15000" s="815">
        <v>2001</v>
      </c>
    </row>
    <row r="15001" spans="1:5">
      <c r="A15001" s="816">
        <f t="shared" si="977"/>
        <v>36903</v>
      </c>
      <c r="B15001" s="815">
        <f t="shared" si="978"/>
        <v>12</v>
      </c>
      <c r="C15001" s="815">
        <f t="shared" si="980"/>
        <v>354</v>
      </c>
      <c r="D15001" s="815">
        <f t="shared" si="979"/>
        <v>345</v>
      </c>
      <c r="E15001" s="815">
        <v>2001</v>
      </c>
    </row>
    <row r="15002" spans="1:5">
      <c r="A15002" s="816">
        <f t="shared" si="977"/>
        <v>36904</v>
      </c>
      <c r="B15002" s="815">
        <f t="shared" si="978"/>
        <v>13</v>
      </c>
      <c r="C15002" s="815">
        <f t="shared" si="980"/>
        <v>353</v>
      </c>
      <c r="D15002" s="815">
        <f t="shared" si="979"/>
        <v>344</v>
      </c>
      <c r="E15002" s="815">
        <v>2001</v>
      </c>
    </row>
    <row r="15003" spans="1:5">
      <c r="A15003" s="816">
        <f t="shared" si="977"/>
        <v>36905</v>
      </c>
      <c r="B15003" s="815">
        <f t="shared" si="978"/>
        <v>14</v>
      </c>
      <c r="C15003" s="815">
        <f t="shared" si="980"/>
        <v>352</v>
      </c>
      <c r="D15003" s="815">
        <f t="shared" si="979"/>
        <v>343</v>
      </c>
      <c r="E15003" s="815">
        <v>2001</v>
      </c>
    </row>
    <row r="15004" spans="1:5">
      <c r="A15004" s="816">
        <f t="shared" si="977"/>
        <v>36906</v>
      </c>
      <c r="B15004" s="815">
        <f t="shared" si="978"/>
        <v>15</v>
      </c>
      <c r="C15004" s="815">
        <f t="shared" si="980"/>
        <v>351</v>
      </c>
      <c r="D15004" s="815">
        <f t="shared" si="979"/>
        <v>342</v>
      </c>
      <c r="E15004" s="815">
        <v>2001</v>
      </c>
    </row>
    <row r="15005" spans="1:5">
      <c r="A15005" s="816">
        <f t="shared" si="977"/>
        <v>36907</v>
      </c>
      <c r="B15005" s="815">
        <f t="shared" si="978"/>
        <v>16</v>
      </c>
      <c r="C15005" s="815">
        <f t="shared" si="980"/>
        <v>350</v>
      </c>
      <c r="D15005" s="815">
        <f t="shared" si="979"/>
        <v>341</v>
      </c>
      <c r="E15005" s="815">
        <v>2001</v>
      </c>
    </row>
    <row r="15006" spans="1:5">
      <c r="A15006" s="816">
        <f t="shared" si="977"/>
        <v>36908</v>
      </c>
      <c r="B15006" s="815">
        <f t="shared" si="978"/>
        <v>17</v>
      </c>
      <c r="C15006" s="815">
        <f t="shared" si="980"/>
        <v>349</v>
      </c>
      <c r="D15006" s="815">
        <f t="shared" si="979"/>
        <v>340</v>
      </c>
      <c r="E15006" s="815">
        <v>2001</v>
      </c>
    </row>
    <row r="15007" spans="1:5">
      <c r="A15007" s="816">
        <f t="shared" si="977"/>
        <v>36909</v>
      </c>
      <c r="B15007" s="815">
        <f t="shared" si="978"/>
        <v>18</v>
      </c>
      <c r="C15007" s="815">
        <f t="shared" si="980"/>
        <v>348</v>
      </c>
      <c r="D15007" s="815">
        <f t="shared" si="979"/>
        <v>339</v>
      </c>
      <c r="E15007" s="815">
        <v>2001</v>
      </c>
    </row>
    <row r="15008" spans="1:5">
      <c r="A15008" s="816">
        <f t="shared" si="977"/>
        <v>36910</v>
      </c>
      <c r="B15008" s="815">
        <f t="shared" si="978"/>
        <v>19</v>
      </c>
      <c r="C15008" s="815">
        <f t="shared" si="980"/>
        <v>347</v>
      </c>
      <c r="D15008" s="815">
        <f t="shared" si="979"/>
        <v>338</v>
      </c>
      <c r="E15008" s="815">
        <v>2001</v>
      </c>
    </row>
    <row r="15009" spans="1:5">
      <c r="A15009" s="816">
        <f t="shared" si="977"/>
        <v>36911</v>
      </c>
      <c r="B15009" s="815">
        <f t="shared" si="978"/>
        <v>20</v>
      </c>
      <c r="C15009" s="815">
        <f t="shared" si="980"/>
        <v>346</v>
      </c>
      <c r="D15009" s="815">
        <f t="shared" si="979"/>
        <v>337</v>
      </c>
      <c r="E15009" s="815">
        <v>2001</v>
      </c>
    </row>
    <row r="15010" spans="1:5">
      <c r="A15010" s="816">
        <f t="shared" si="977"/>
        <v>36912</v>
      </c>
      <c r="B15010" s="815">
        <f t="shared" si="978"/>
        <v>21</v>
      </c>
      <c r="C15010" s="815">
        <f t="shared" si="980"/>
        <v>345</v>
      </c>
      <c r="D15010" s="815">
        <f t="shared" si="979"/>
        <v>336</v>
      </c>
      <c r="E15010" s="815">
        <v>2001</v>
      </c>
    </row>
    <row r="15011" spans="1:5">
      <c r="A15011" s="816">
        <f t="shared" si="977"/>
        <v>36913</v>
      </c>
      <c r="B15011" s="815">
        <f t="shared" si="978"/>
        <v>22</v>
      </c>
      <c r="C15011" s="815">
        <f t="shared" si="980"/>
        <v>344</v>
      </c>
      <c r="D15011" s="815">
        <f t="shared" si="979"/>
        <v>335</v>
      </c>
      <c r="E15011" s="815">
        <v>2001</v>
      </c>
    </row>
    <row r="15012" spans="1:5">
      <c r="A15012" s="816">
        <f t="shared" si="977"/>
        <v>36914</v>
      </c>
      <c r="B15012" s="815">
        <f t="shared" si="978"/>
        <v>23</v>
      </c>
      <c r="C15012" s="815">
        <f t="shared" si="980"/>
        <v>343</v>
      </c>
      <c r="D15012" s="815">
        <f t="shared" si="979"/>
        <v>334</v>
      </c>
      <c r="E15012" s="815">
        <v>2001</v>
      </c>
    </row>
    <row r="15013" spans="1:5">
      <c r="A15013" s="816">
        <f t="shared" si="977"/>
        <v>36915</v>
      </c>
      <c r="B15013" s="815">
        <f t="shared" si="978"/>
        <v>24</v>
      </c>
      <c r="C15013" s="815">
        <f t="shared" si="980"/>
        <v>342</v>
      </c>
      <c r="D15013" s="815">
        <f t="shared" si="979"/>
        <v>333</v>
      </c>
      <c r="E15013" s="815">
        <v>2001</v>
      </c>
    </row>
    <row r="15014" spans="1:5">
      <c r="A15014" s="816">
        <f t="shared" si="977"/>
        <v>36916</v>
      </c>
      <c r="B15014" s="815">
        <f t="shared" si="978"/>
        <v>25</v>
      </c>
      <c r="C15014" s="815">
        <f t="shared" si="980"/>
        <v>341</v>
      </c>
      <c r="D15014" s="815">
        <f t="shared" si="979"/>
        <v>332</v>
      </c>
      <c r="E15014" s="815">
        <v>2001</v>
      </c>
    </row>
    <row r="15015" spans="1:5">
      <c r="A15015" s="816">
        <f t="shared" si="977"/>
        <v>36917</v>
      </c>
      <c r="B15015" s="815">
        <f t="shared" si="978"/>
        <v>26</v>
      </c>
      <c r="C15015" s="815">
        <f t="shared" si="980"/>
        <v>340</v>
      </c>
      <c r="D15015" s="815">
        <f t="shared" si="979"/>
        <v>331</v>
      </c>
      <c r="E15015" s="815">
        <v>2001</v>
      </c>
    </row>
    <row r="15016" spans="1:5">
      <c r="A15016" s="816">
        <f t="shared" si="977"/>
        <v>36918</v>
      </c>
      <c r="B15016" s="815">
        <f t="shared" si="978"/>
        <v>27</v>
      </c>
      <c r="C15016" s="815">
        <f t="shared" si="980"/>
        <v>339</v>
      </c>
      <c r="D15016" s="815">
        <f t="shared" si="979"/>
        <v>330</v>
      </c>
      <c r="E15016" s="815">
        <v>2001</v>
      </c>
    </row>
    <row r="15017" spans="1:5">
      <c r="A15017" s="816">
        <f t="shared" si="977"/>
        <v>36919</v>
      </c>
      <c r="B15017" s="815">
        <f t="shared" si="978"/>
        <v>28</v>
      </c>
      <c r="C15017" s="815">
        <f t="shared" si="980"/>
        <v>338</v>
      </c>
      <c r="D15017" s="815">
        <f t="shared" si="979"/>
        <v>329</v>
      </c>
      <c r="E15017" s="815">
        <v>2001</v>
      </c>
    </row>
    <row r="15018" spans="1:5">
      <c r="A15018" s="816">
        <f t="shared" si="977"/>
        <v>36920</v>
      </c>
      <c r="B15018" s="815">
        <f t="shared" si="978"/>
        <v>29</v>
      </c>
      <c r="C15018" s="815">
        <f t="shared" si="980"/>
        <v>337</v>
      </c>
      <c r="D15018" s="815">
        <f t="shared" si="979"/>
        <v>328</v>
      </c>
      <c r="E15018" s="815">
        <v>2001</v>
      </c>
    </row>
    <row r="15019" spans="1:5">
      <c r="A15019" s="816">
        <f t="shared" si="977"/>
        <v>36921</v>
      </c>
      <c r="B15019" s="815">
        <f t="shared" si="978"/>
        <v>30</v>
      </c>
      <c r="C15019" s="815">
        <f t="shared" si="980"/>
        <v>336</v>
      </c>
      <c r="D15019" s="815">
        <f t="shared" si="979"/>
        <v>327</v>
      </c>
      <c r="E15019" s="815">
        <v>2001</v>
      </c>
    </row>
    <row r="15020" spans="1:5">
      <c r="A15020" s="816">
        <f t="shared" si="977"/>
        <v>36922</v>
      </c>
      <c r="B15020" s="815">
        <f t="shared" si="978"/>
        <v>31</v>
      </c>
      <c r="C15020" s="815">
        <f t="shared" si="980"/>
        <v>335</v>
      </c>
      <c r="D15020" s="815">
        <f t="shared" si="979"/>
        <v>326</v>
      </c>
      <c r="E15020" s="815">
        <v>2001</v>
      </c>
    </row>
    <row r="15021" spans="1:5">
      <c r="A15021" s="816">
        <f t="shared" si="977"/>
        <v>36923</v>
      </c>
      <c r="B15021" s="815">
        <f t="shared" si="978"/>
        <v>32</v>
      </c>
      <c r="C15021" s="815">
        <f t="shared" si="980"/>
        <v>334</v>
      </c>
      <c r="D15021" s="815">
        <f t="shared" si="979"/>
        <v>325</v>
      </c>
      <c r="E15021" s="815">
        <v>2001</v>
      </c>
    </row>
    <row r="15022" spans="1:5">
      <c r="A15022" s="816">
        <f t="shared" si="977"/>
        <v>36924</v>
      </c>
      <c r="B15022" s="815">
        <f t="shared" si="978"/>
        <v>33</v>
      </c>
      <c r="C15022" s="815">
        <f t="shared" si="980"/>
        <v>333</v>
      </c>
      <c r="D15022" s="815">
        <f t="shared" si="979"/>
        <v>324</v>
      </c>
      <c r="E15022" s="815">
        <v>2001</v>
      </c>
    </row>
    <row r="15023" spans="1:5">
      <c r="A15023" s="816">
        <f t="shared" si="977"/>
        <v>36925</v>
      </c>
      <c r="B15023" s="815">
        <f t="shared" si="978"/>
        <v>34</v>
      </c>
      <c r="C15023" s="815">
        <f t="shared" si="980"/>
        <v>332</v>
      </c>
      <c r="D15023" s="815">
        <f t="shared" si="979"/>
        <v>323</v>
      </c>
      <c r="E15023" s="815">
        <v>2001</v>
      </c>
    </row>
    <row r="15024" spans="1:5">
      <c r="A15024" s="816">
        <f t="shared" si="977"/>
        <v>36926</v>
      </c>
      <c r="B15024" s="815">
        <f t="shared" si="978"/>
        <v>35</v>
      </c>
      <c r="C15024" s="815">
        <f t="shared" si="980"/>
        <v>331</v>
      </c>
      <c r="D15024" s="815">
        <f t="shared" si="979"/>
        <v>322</v>
      </c>
      <c r="E15024" s="815">
        <v>2001</v>
      </c>
    </row>
    <row r="15025" spans="1:5">
      <c r="A15025" s="816">
        <f t="shared" si="977"/>
        <v>36927</v>
      </c>
      <c r="B15025" s="815">
        <f t="shared" si="978"/>
        <v>36</v>
      </c>
      <c r="C15025" s="815">
        <f t="shared" si="980"/>
        <v>330</v>
      </c>
      <c r="D15025" s="815">
        <f t="shared" si="979"/>
        <v>321</v>
      </c>
      <c r="E15025" s="815">
        <v>2001</v>
      </c>
    </row>
    <row r="15026" spans="1:5">
      <c r="A15026" s="816">
        <f t="shared" si="977"/>
        <v>36928</v>
      </c>
      <c r="B15026" s="815">
        <f t="shared" si="978"/>
        <v>37</v>
      </c>
      <c r="C15026" s="815">
        <f t="shared" si="980"/>
        <v>329</v>
      </c>
      <c r="D15026" s="815">
        <f t="shared" si="979"/>
        <v>320</v>
      </c>
      <c r="E15026" s="815">
        <v>2001</v>
      </c>
    </row>
    <row r="15027" spans="1:5">
      <c r="A15027" s="816">
        <f t="shared" ref="A15027:A15090" si="981">A15026+1</f>
        <v>36929</v>
      </c>
      <c r="B15027" s="815">
        <f t="shared" si="978"/>
        <v>38</v>
      </c>
      <c r="C15027" s="815">
        <f t="shared" si="980"/>
        <v>328</v>
      </c>
      <c r="D15027" s="815">
        <f t="shared" si="979"/>
        <v>319</v>
      </c>
      <c r="E15027" s="815">
        <v>2001</v>
      </c>
    </row>
    <row r="15028" spans="1:5">
      <c r="A15028" s="816">
        <f t="shared" si="981"/>
        <v>36930</v>
      </c>
      <c r="B15028" s="815">
        <f t="shared" si="978"/>
        <v>39</v>
      </c>
      <c r="C15028" s="815">
        <f t="shared" si="980"/>
        <v>327</v>
      </c>
      <c r="D15028" s="815">
        <f t="shared" si="979"/>
        <v>318</v>
      </c>
      <c r="E15028" s="815">
        <v>2001</v>
      </c>
    </row>
    <row r="15029" spans="1:5">
      <c r="A15029" s="816">
        <f t="shared" si="981"/>
        <v>36931</v>
      </c>
      <c r="B15029" s="815">
        <f t="shared" si="978"/>
        <v>40</v>
      </c>
      <c r="C15029" s="815">
        <f t="shared" si="980"/>
        <v>326</v>
      </c>
      <c r="D15029" s="815">
        <f t="shared" si="979"/>
        <v>317</v>
      </c>
      <c r="E15029" s="815">
        <v>2001</v>
      </c>
    </row>
    <row r="15030" spans="1:5">
      <c r="A15030" s="816">
        <f t="shared" si="981"/>
        <v>36932</v>
      </c>
      <c r="B15030" s="815">
        <f t="shared" si="978"/>
        <v>41</v>
      </c>
      <c r="C15030" s="815">
        <f t="shared" si="980"/>
        <v>325</v>
      </c>
      <c r="D15030" s="815">
        <f t="shared" si="979"/>
        <v>316</v>
      </c>
      <c r="E15030" s="815">
        <v>2001</v>
      </c>
    </row>
    <row r="15031" spans="1:5">
      <c r="A15031" s="816">
        <f t="shared" si="981"/>
        <v>36933</v>
      </c>
      <c r="B15031" s="815">
        <f t="shared" si="978"/>
        <v>42</v>
      </c>
      <c r="C15031" s="815">
        <f t="shared" si="980"/>
        <v>324</v>
      </c>
      <c r="D15031" s="815">
        <f t="shared" si="979"/>
        <v>315</v>
      </c>
      <c r="E15031" s="815">
        <v>2001</v>
      </c>
    </row>
    <row r="15032" spans="1:5">
      <c r="A15032" s="816">
        <f t="shared" si="981"/>
        <v>36934</v>
      </c>
      <c r="B15032" s="815">
        <f t="shared" si="978"/>
        <v>43</v>
      </c>
      <c r="C15032" s="815">
        <f t="shared" si="980"/>
        <v>323</v>
      </c>
      <c r="D15032" s="815">
        <f t="shared" si="979"/>
        <v>314</v>
      </c>
      <c r="E15032" s="815">
        <v>2001</v>
      </c>
    </row>
    <row r="15033" spans="1:5">
      <c r="A15033" s="816">
        <f t="shared" si="981"/>
        <v>36935</v>
      </c>
      <c r="B15033" s="815">
        <f t="shared" si="978"/>
        <v>44</v>
      </c>
      <c r="C15033" s="815">
        <f t="shared" si="980"/>
        <v>322</v>
      </c>
      <c r="D15033" s="815">
        <f t="shared" si="979"/>
        <v>313</v>
      </c>
      <c r="E15033" s="815">
        <v>2001</v>
      </c>
    </row>
    <row r="15034" spans="1:5">
      <c r="A15034" s="816">
        <f t="shared" si="981"/>
        <v>36936</v>
      </c>
      <c r="B15034" s="815">
        <f t="shared" si="978"/>
        <v>45</v>
      </c>
      <c r="C15034" s="815">
        <f t="shared" si="980"/>
        <v>321</v>
      </c>
      <c r="D15034" s="815">
        <f t="shared" si="979"/>
        <v>312</v>
      </c>
      <c r="E15034" s="815">
        <v>2001</v>
      </c>
    </row>
    <row r="15035" spans="1:5">
      <c r="A15035" s="816">
        <f t="shared" si="981"/>
        <v>36937</v>
      </c>
      <c r="B15035" s="815">
        <f t="shared" si="978"/>
        <v>46</v>
      </c>
      <c r="C15035" s="815">
        <f t="shared" si="980"/>
        <v>320</v>
      </c>
      <c r="D15035" s="815">
        <f t="shared" si="979"/>
        <v>311</v>
      </c>
      <c r="E15035" s="815">
        <v>2001</v>
      </c>
    </row>
    <row r="15036" spans="1:5">
      <c r="A15036" s="816">
        <f t="shared" si="981"/>
        <v>36938</v>
      </c>
      <c r="B15036" s="815">
        <f t="shared" si="978"/>
        <v>47</v>
      </c>
      <c r="C15036" s="815">
        <f t="shared" si="980"/>
        <v>319</v>
      </c>
      <c r="D15036" s="815">
        <f t="shared" si="979"/>
        <v>310</v>
      </c>
      <c r="E15036" s="815">
        <v>2001</v>
      </c>
    </row>
    <row r="15037" spans="1:5">
      <c r="A15037" s="816">
        <f t="shared" si="981"/>
        <v>36939</v>
      </c>
      <c r="B15037" s="815">
        <f t="shared" si="978"/>
        <v>48</v>
      </c>
      <c r="C15037" s="815">
        <f t="shared" si="980"/>
        <v>318</v>
      </c>
      <c r="D15037" s="815">
        <f t="shared" si="979"/>
        <v>309</v>
      </c>
      <c r="E15037" s="815">
        <v>2001</v>
      </c>
    </row>
    <row r="15038" spans="1:5">
      <c r="A15038" s="816">
        <f t="shared" si="981"/>
        <v>36940</v>
      </c>
      <c r="B15038" s="815">
        <f t="shared" si="978"/>
        <v>49</v>
      </c>
      <c r="C15038" s="815">
        <f t="shared" si="980"/>
        <v>317</v>
      </c>
      <c r="D15038" s="815">
        <f t="shared" si="979"/>
        <v>308</v>
      </c>
      <c r="E15038" s="815">
        <v>2001</v>
      </c>
    </row>
    <row r="15039" spans="1:5">
      <c r="A15039" s="816">
        <f t="shared" si="981"/>
        <v>36941</v>
      </c>
      <c r="B15039" s="815">
        <f t="shared" si="978"/>
        <v>50</v>
      </c>
      <c r="C15039" s="815">
        <f t="shared" si="980"/>
        <v>316</v>
      </c>
      <c r="D15039" s="815">
        <f t="shared" si="979"/>
        <v>307</v>
      </c>
      <c r="E15039" s="815">
        <v>2001</v>
      </c>
    </row>
    <row r="15040" spans="1:5">
      <c r="A15040" s="816">
        <f t="shared" si="981"/>
        <v>36942</v>
      </c>
      <c r="B15040" s="815">
        <f t="shared" si="978"/>
        <v>51</v>
      </c>
      <c r="C15040" s="815">
        <f t="shared" si="980"/>
        <v>315</v>
      </c>
      <c r="D15040" s="815">
        <f t="shared" si="979"/>
        <v>306</v>
      </c>
      <c r="E15040" s="815">
        <v>2001</v>
      </c>
    </row>
    <row r="15041" spans="1:5">
      <c r="A15041" s="816">
        <f t="shared" si="981"/>
        <v>36943</v>
      </c>
      <c r="B15041" s="815">
        <f t="shared" si="978"/>
        <v>52</v>
      </c>
      <c r="C15041" s="815">
        <f t="shared" si="980"/>
        <v>314</v>
      </c>
      <c r="D15041" s="815">
        <f t="shared" si="979"/>
        <v>305</v>
      </c>
      <c r="E15041" s="815">
        <v>2001</v>
      </c>
    </row>
    <row r="15042" spans="1:5">
      <c r="A15042" s="816">
        <f t="shared" si="981"/>
        <v>36944</v>
      </c>
      <c r="B15042" s="815">
        <f t="shared" si="978"/>
        <v>53</v>
      </c>
      <c r="C15042" s="815">
        <f t="shared" si="980"/>
        <v>313</v>
      </c>
      <c r="D15042" s="815">
        <f t="shared" si="979"/>
        <v>304</v>
      </c>
      <c r="E15042" s="815">
        <v>2001</v>
      </c>
    </row>
    <row r="15043" spans="1:5">
      <c r="A15043" s="816">
        <f t="shared" si="981"/>
        <v>36945</v>
      </c>
      <c r="B15043" s="815">
        <f t="shared" si="978"/>
        <v>54</v>
      </c>
      <c r="C15043" s="815">
        <f t="shared" si="980"/>
        <v>312</v>
      </c>
      <c r="D15043" s="815">
        <f t="shared" si="979"/>
        <v>303</v>
      </c>
      <c r="E15043" s="815">
        <v>2001</v>
      </c>
    </row>
    <row r="15044" spans="1:5">
      <c r="A15044" s="816">
        <f t="shared" si="981"/>
        <v>36946</v>
      </c>
      <c r="B15044" s="815">
        <f t="shared" si="978"/>
        <v>55</v>
      </c>
      <c r="C15044" s="815">
        <f t="shared" si="980"/>
        <v>311</v>
      </c>
      <c r="D15044" s="815">
        <f t="shared" si="979"/>
        <v>302</v>
      </c>
      <c r="E15044" s="815">
        <v>2001</v>
      </c>
    </row>
    <row r="15045" spans="1:5">
      <c r="A15045" s="816">
        <f t="shared" si="981"/>
        <v>36947</v>
      </c>
      <c r="B15045" s="815">
        <f t="shared" si="978"/>
        <v>56</v>
      </c>
      <c r="C15045" s="815">
        <f t="shared" si="980"/>
        <v>310</v>
      </c>
      <c r="D15045" s="815">
        <f t="shared" si="979"/>
        <v>301</v>
      </c>
      <c r="E15045" s="815">
        <v>2001</v>
      </c>
    </row>
    <row r="15046" spans="1:5">
      <c r="A15046" s="816">
        <f t="shared" si="981"/>
        <v>36948</v>
      </c>
      <c r="B15046" s="815">
        <f t="shared" ref="B15046:B15109" si="982">B15045+1</f>
        <v>57</v>
      </c>
      <c r="C15046" s="815">
        <f t="shared" ref="C15046:C15109" si="983">C15045-1</f>
        <v>309</v>
      </c>
      <c r="D15046" s="815">
        <f t="shared" ref="D15046:D15109" si="984">D15045-1</f>
        <v>300</v>
      </c>
      <c r="E15046" s="815">
        <v>2001</v>
      </c>
    </row>
    <row r="15047" spans="1:5">
      <c r="A15047" s="816">
        <f t="shared" si="981"/>
        <v>36949</v>
      </c>
      <c r="B15047" s="815">
        <f t="shared" si="982"/>
        <v>58</v>
      </c>
      <c r="C15047" s="815">
        <f t="shared" si="983"/>
        <v>308</v>
      </c>
      <c r="D15047" s="815">
        <f t="shared" si="984"/>
        <v>299</v>
      </c>
      <c r="E15047" s="815">
        <v>2001</v>
      </c>
    </row>
    <row r="15048" spans="1:5">
      <c r="A15048" s="816">
        <f t="shared" si="981"/>
        <v>36950</v>
      </c>
      <c r="B15048" s="815">
        <f t="shared" si="982"/>
        <v>59</v>
      </c>
      <c r="C15048" s="815">
        <f t="shared" si="983"/>
        <v>307</v>
      </c>
      <c r="D15048" s="815">
        <f t="shared" si="984"/>
        <v>298</v>
      </c>
      <c r="E15048" s="815">
        <v>2001</v>
      </c>
    </row>
    <row r="15049" spans="1:5">
      <c r="A15049" s="816">
        <f t="shared" si="981"/>
        <v>36951</v>
      </c>
      <c r="B15049" s="815">
        <f t="shared" si="982"/>
        <v>60</v>
      </c>
      <c r="C15049" s="815">
        <f t="shared" si="983"/>
        <v>306</v>
      </c>
      <c r="D15049" s="815">
        <f t="shared" si="984"/>
        <v>297</v>
      </c>
      <c r="E15049" s="815">
        <v>2001</v>
      </c>
    </row>
    <row r="15050" spans="1:5">
      <c r="A15050" s="816">
        <f t="shared" si="981"/>
        <v>36952</v>
      </c>
      <c r="B15050" s="815">
        <f t="shared" si="982"/>
        <v>61</v>
      </c>
      <c r="C15050" s="815">
        <f t="shared" si="983"/>
        <v>305</v>
      </c>
      <c r="D15050" s="815">
        <f t="shared" si="984"/>
        <v>296</v>
      </c>
      <c r="E15050" s="815">
        <v>2001</v>
      </c>
    </row>
    <row r="15051" spans="1:5">
      <c r="A15051" s="816">
        <f t="shared" si="981"/>
        <v>36953</v>
      </c>
      <c r="B15051" s="815">
        <f t="shared" si="982"/>
        <v>62</v>
      </c>
      <c r="C15051" s="815">
        <f t="shared" si="983"/>
        <v>304</v>
      </c>
      <c r="D15051" s="815">
        <f t="shared" si="984"/>
        <v>295</v>
      </c>
      <c r="E15051" s="815">
        <v>2001</v>
      </c>
    </row>
    <row r="15052" spans="1:5">
      <c r="A15052" s="816">
        <f t="shared" si="981"/>
        <v>36954</v>
      </c>
      <c r="B15052" s="815">
        <f t="shared" si="982"/>
        <v>63</v>
      </c>
      <c r="C15052" s="815">
        <f t="shared" si="983"/>
        <v>303</v>
      </c>
      <c r="D15052" s="815">
        <f t="shared" si="984"/>
        <v>294</v>
      </c>
      <c r="E15052" s="815">
        <v>2001</v>
      </c>
    </row>
    <row r="15053" spans="1:5">
      <c r="A15053" s="816">
        <f t="shared" si="981"/>
        <v>36955</v>
      </c>
      <c r="B15053" s="815">
        <f t="shared" si="982"/>
        <v>64</v>
      </c>
      <c r="C15053" s="815">
        <f t="shared" si="983"/>
        <v>302</v>
      </c>
      <c r="D15053" s="815">
        <f t="shared" si="984"/>
        <v>293</v>
      </c>
      <c r="E15053" s="815">
        <v>2001</v>
      </c>
    </row>
    <row r="15054" spans="1:5">
      <c r="A15054" s="816">
        <f t="shared" si="981"/>
        <v>36956</v>
      </c>
      <c r="B15054" s="815">
        <f t="shared" si="982"/>
        <v>65</v>
      </c>
      <c r="C15054" s="815">
        <f t="shared" si="983"/>
        <v>301</v>
      </c>
      <c r="D15054" s="815">
        <f t="shared" si="984"/>
        <v>292</v>
      </c>
      <c r="E15054" s="815">
        <v>2001</v>
      </c>
    </row>
    <row r="15055" spans="1:5">
      <c r="A15055" s="816">
        <f t="shared" si="981"/>
        <v>36957</v>
      </c>
      <c r="B15055" s="815">
        <f t="shared" si="982"/>
        <v>66</v>
      </c>
      <c r="C15055" s="815">
        <f t="shared" si="983"/>
        <v>300</v>
      </c>
      <c r="D15055" s="815">
        <f t="shared" si="984"/>
        <v>291</v>
      </c>
      <c r="E15055" s="815">
        <v>2001</v>
      </c>
    </row>
    <row r="15056" spans="1:5">
      <c r="A15056" s="816">
        <f t="shared" si="981"/>
        <v>36958</v>
      </c>
      <c r="B15056" s="815">
        <f t="shared" si="982"/>
        <v>67</v>
      </c>
      <c r="C15056" s="815">
        <f t="shared" si="983"/>
        <v>299</v>
      </c>
      <c r="D15056" s="815">
        <f t="shared" si="984"/>
        <v>290</v>
      </c>
      <c r="E15056" s="815">
        <v>2001</v>
      </c>
    </row>
    <row r="15057" spans="1:5">
      <c r="A15057" s="816">
        <f t="shared" si="981"/>
        <v>36959</v>
      </c>
      <c r="B15057" s="815">
        <f t="shared" si="982"/>
        <v>68</v>
      </c>
      <c r="C15057" s="815">
        <f t="shared" si="983"/>
        <v>298</v>
      </c>
      <c r="D15057" s="815">
        <f t="shared" si="984"/>
        <v>289</v>
      </c>
      <c r="E15057" s="815">
        <v>2001</v>
      </c>
    </row>
    <row r="15058" spans="1:5">
      <c r="A15058" s="816">
        <f t="shared" si="981"/>
        <v>36960</v>
      </c>
      <c r="B15058" s="815">
        <f t="shared" si="982"/>
        <v>69</v>
      </c>
      <c r="C15058" s="815">
        <f t="shared" si="983"/>
        <v>297</v>
      </c>
      <c r="D15058" s="815">
        <f t="shared" si="984"/>
        <v>288</v>
      </c>
      <c r="E15058" s="815">
        <v>2001</v>
      </c>
    </row>
    <row r="15059" spans="1:5">
      <c r="A15059" s="816">
        <f t="shared" si="981"/>
        <v>36961</v>
      </c>
      <c r="B15059" s="815">
        <f t="shared" si="982"/>
        <v>70</v>
      </c>
      <c r="C15059" s="815">
        <f t="shared" si="983"/>
        <v>296</v>
      </c>
      <c r="D15059" s="815">
        <f t="shared" si="984"/>
        <v>287</v>
      </c>
      <c r="E15059" s="815">
        <v>2001</v>
      </c>
    </row>
    <row r="15060" spans="1:5">
      <c r="A15060" s="816">
        <f t="shared" si="981"/>
        <v>36962</v>
      </c>
      <c r="B15060" s="815">
        <f t="shared" si="982"/>
        <v>71</v>
      </c>
      <c r="C15060" s="815">
        <f t="shared" si="983"/>
        <v>295</v>
      </c>
      <c r="D15060" s="815">
        <f t="shared" si="984"/>
        <v>286</v>
      </c>
      <c r="E15060" s="815">
        <v>2001</v>
      </c>
    </row>
    <row r="15061" spans="1:5">
      <c r="A15061" s="816">
        <f t="shared" si="981"/>
        <v>36963</v>
      </c>
      <c r="B15061" s="815">
        <f t="shared" si="982"/>
        <v>72</v>
      </c>
      <c r="C15061" s="815">
        <f t="shared" si="983"/>
        <v>294</v>
      </c>
      <c r="D15061" s="815">
        <f t="shared" si="984"/>
        <v>285</v>
      </c>
      <c r="E15061" s="815">
        <v>2001</v>
      </c>
    </row>
    <row r="15062" spans="1:5">
      <c r="A15062" s="816">
        <f t="shared" si="981"/>
        <v>36964</v>
      </c>
      <c r="B15062" s="815">
        <f t="shared" si="982"/>
        <v>73</v>
      </c>
      <c r="C15062" s="815">
        <f t="shared" si="983"/>
        <v>293</v>
      </c>
      <c r="D15062" s="815">
        <f t="shared" si="984"/>
        <v>284</v>
      </c>
      <c r="E15062" s="815">
        <v>2001</v>
      </c>
    </row>
    <row r="15063" spans="1:5">
      <c r="A15063" s="816">
        <f t="shared" si="981"/>
        <v>36965</v>
      </c>
      <c r="B15063" s="815">
        <f t="shared" si="982"/>
        <v>74</v>
      </c>
      <c r="C15063" s="815">
        <f t="shared" si="983"/>
        <v>292</v>
      </c>
      <c r="D15063" s="815">
        <f t="shared" si="984"/>
        <v>283</v>
      </c>
      <c r="E15063" s="815">
        <v>2001</v>
      </c>
    </row>
    <row r="15064" spans="1:5">
      <c r="A15064" s="816">
        <f t="shared" si="981"/>
        <v>36966</v>
      </c>
      <c r="B15064" s="815">
        <f t="shared" si="982"/>
        <v>75</v>
      </c>
      <c r="C15064" s="815">
        <f t="shared" si="983"/>
        <v>291</v>
      </c>
      <c r="D15064" s="815">
        <f t="shared" si="984"/>
        <v>282</v>
      </c>
      <c r="E15064" s="815">
        <v>2001</v>
      </c>
    </row>
    <row r="15065" spans="1:5">
      <c r="A15065" s="816">
        <f t="shared" si="981"/>
        <v>36967</v>
      </c>
      <c r="B15065" s="815">
        <f t="shared" si="982"/>
        <v>76</v>
      </c>
      <c r="C15065" s="815">
        <f t="shared" si="983"/>
        <v>290</v>
      </c>
      <c r="D15065" s="815">
        <f t="shared" si="984"/>
        <v>281</v>
      </c>
      <c r="E15065" s="815">
        <v>2001</v>
      </c>
    </row>
    <row r="15066" spans="1:5">
      <c r="A15066" s="816">
        <f t="shared" si="981"/>
        <v>36968</v>
      </c>
      <c r="B15066" s="815">
        <f t="shared" si="982"/>
        <v>77</v>
      </c>
      <c r="C15066" s="815">
        <f t="shared" si="983"/>
        <v>289</v>
      </c>
      <c r="D15066" s="815">
        <f t="shared" si="984"/>
        <v>280</v>
      </c>
      <c r="E15066" s="815">
        <v>2001</v>
      </c>
    </row>
    <row r="15067" spans="1:5">
      <c r="A15067" s="816">
        <f t="shared" si="981"/>
        <v>36969</v>
      </c>
      <c r="B15067" s="815">
        <f t="shared" si="982"/>
        <v>78</v>
      </c>
      <c r="C15067" s="815">
        <f t="shared" si="983"/>
        <v>288</v>
      </c>
      <c r="D15067" s="815">
        <f t="shared" si="984"/>
        <v>279</v>
      </c>
      <c r="E15067" s="815">
        <v>2001</v>
      </c>
    </row>
    <row r="15068" spans="1:5">
      <c r="A15068" s="816">
        <f t="shared" si="981"/>
        <v>36970</v>
      </c>
      <c r="B15068" s="815">
        <f t="shared" si="982"/>
        <v>79</v>
      </c>
      <c r="C15068" s="815">
        <f t="shared" si="983"/>
        <v>287</v>
      </c>
      <c r="D15068" s="815">
        <f t="shared" si="984"/>
        <v>278</v>
      </c>
      <c r="E15068" s="815">
        <v>2001</v>
      </c>
    </row>
    <row r="15069" spans="1:5">
      <c r="A15069" s="816">
        <f t="shared" si="981"/>
        <v>36971</v>
      </c>
      <c r="B15069" s="815">
        <f t="shared" si="982"/>
        <v>80</v>
      </c>
      <c r="C15069" s="815">
        <f t="shared" si="983"/>
        <v>286</v>
      </c>
      <c r="D15069" s="815">
        <f t="shared" si="984"/>
        <v>277</v>
      </c>
      <c r="E15069" s="815">
        <v>2001</v>
      </c>
    </row>
    <row r="15070" spans="1:5">
      <c r="A15070" s="816">
        <f t="shared" si="981"/>
        <v>36972</v>
      </c>
      <c r="B15070" s="815">
        <f t="shared" si="982"/>
        <v>81</v>
      </c>
      <c r="C15070" s="815">
        <f t="shared" si="983"/>
        <v>285</v>
      </c>
      <c r="D15070" s="815">
        <f t="shared" si="984"/>
        <v>276</v>
      </c>
      <c r="E15070" s="815">
        <v>2001</v>
      </c>
    </row>
    <row r="15071" spans="1:5">
      <c r="A15071" s="816">
        <f t="shared" si="981"/>
        <v>36973</v>
      </c>
      <c r="B15071" s="815">
        <f t="shared" si="982"/>
        <v>82</v>
      </c>
      <c r="C15071" s="815">
        <f t="shared" si="983"/>
        <v>284</v>
      </c>
      <c r="D15071" s="815">
        <f t="shared" si="984"/>
        <v>275</v>
      </c>
      <c r="E15071" s="815">
        <v>2001</v>
      </c>
    </row>
    <row r="15072" spans="1:5">
      <c r="A15072" s="816">
        <f t="shared" si="981"/>
        <v>36974</v>
      </c>
      <c r="B15072" s="815">
        <f t="shared" si="982"/>
        <v>83</v>
      </c>
      <c r="C15072" s="815">
        <f t="shared" si="983"/>
        <v>283</v>
      </c>
      <c r="D15072" s="815">
        <f t="shared" si="984"/>
        <v>274</v>
      </c>
      <c r="E15072" s="815">
        <v>2001</v>
      </c>
    </row>
    <row r="15073" spans="1:5">
      <c r="A15073" s="816">
        <f t="shared" si="981"/>
        <v>36975</v>
      </c>
      <c r="B15073" s="815">
        <f t="shared" si="982"/>
        <v>84</v>
      </c>
      <c r="C15073" s="815">
        <f t="shared" si="983"/>
        <v>282</v>
      </c>
      <c r="D15073" s="815">
        <f t="shared" si="984"/>
        <v>273</v>
      </c>
      <c r="E15073" s="815">
        <v>2001</v>
      </c>
    </row>
    <row r="15074" spans="1:5">
      <c r="A15074" s="816">
        <f t="shared" si="981"/>
        <v>36976</v>
      </c>
      <c r="B15074" s="815">
        <f t="shared" si="982"/>
        <v>85</v>
      </c>
      <c r="C15074" s="815">
        <f t="shared" si="983"/>
        <v>281</v>
      </c>
      <c r="D15074" s="815">
        <f t="shared" si="984"/>
        <v>272</v>
      </c>
      <c r="E15074" s="815">
        <v>2001</v>
      </c>
    </row>
    <row r="15075" spans="1:5">
      <c r="A15075" s="816">
        <f t="shared" si="981"/>
        <v>36977</v>
      </c>
      <c r="B15075" s="815">
        <f t="shared" si="982"/>
        <v>86</v>
      </c>
      <c r="C15075" s="815">
        <f t="shared" si="983"/>
        <v>280</v>
      </c>
      <c r="D15075" s="815">
        <f t="shared" si="984"/>
        <v>271</v>
      </c>
      <c r="E15075" s="815">
        <v>2001</v>
      </c>
    </row>
    <row r="15076" spans="1:5">
      <c r="A15076" s="816">
        <f t="shared" si="981"/>
        <v>36978</v>
      </c>
      <c r="B15076" s="815">
        <f t="shared" si="982"/>
        <v>87</v>
      </c>
      <c r="C15076" s="815">
        <f t="shared" si="983"/>
        <v>279</v>
      </c>
      <c r="D15076" s="815">
        <f t="shared" si="984"/>
        <v>270</v>
      </c>
      <c r="E15076" s="815">
        <v>2001</v>
      </c>
    </row>
    <row r="15077" spans="1:5">
      <c r="A15077" s="816">
        <f t="shared" si="981"/>
        <v>36979</v>
      </c>
      <c r="B15077" s="815">
        <f t="shared" si="982"/>
        <v>88</v>
      </c>
      <c r="C15077" s="815">
        <f t="shared" si="983"/>
        <v>278</v>
      </c>
      <c r="D15077" s="815">
        <f t="shared" si="984"/>
        <v>269</v>
      </c>
      <c r="E15077" s="815">
        <v>2001</v>
      </c>
    </row>
    <row r="15078" spans="1:5">
      <c r="A15078" s="816">
        <f t="shared" si="981"/>
        <v>36980</v>
      </c>
      <c r="B15078" s="815">
        <f t="shared" si="982"/>
        <v>89</v>
      </c>
      <c r="C15078" s="815">
        <f t="shared" si="983"/>
        <v>277</v>
      </c>
      <c r="D15078" s="815">
        <f t="shared" si="984"/>
        <v>268</v>
      </c>
      <c r="E15078" s="815">
        <v>2001</v>
      </c>
    </row>
    <row r="15079" spans="1:5">
      <c r="A15079" s="816">
        <f t="shared" si="981"/>
        <v>36981</v>
      </c>
      <c r="B15079" s="815">
        <f t="shared" si="982"/>
        <v>90</v>
      </c>
      <c r="C15079" s="815">
        <f t="shared" si="983"/>
        <v>276</v>
      </c>
      <c r="D15079" s="815">
        <f t="shared" si="984"/>
        <v>267</v>
      </c>
      <c r="E15079" s="815">
        <v>2001</v>
      </c>
    </row>
    <row r="15080" spans="1:5">
      <c r="A15080" s="816">
        <f t="shared" si="981"/>
        <v>36982</v>
      </c>
      <c r="B15080" s="815">
        <f t="shared" si="982"/>
        <v>91</v>
      </c>
      <c r="C15080" s="815">
        <f t="shared" si="983"/>
        <v>275</v>
      </c>
      <c r="D15080" s="815">
        <f t="shared" si="984"/>
        <v>266</v>
      </c>
      <c r="E15080" s="815">
        <v>2001</v>
      </c>
    </row>
    <row r="15081" spans="1:5">
      <c r="A15081" s="816">
        <f t="shared" si="981"/>
        <v>36983</v>
      </c>
      <c r="B15081" s="815">
        <f t="shared" si="982"/>
        <v>92</v>
      </c>
      <c r="C15081" s="815">
        <f t="shared" si="983"/>
        <v>274</v>
      </c>
      <c r="D15081" s="815">
        <f t="shared" si="984"/>
        <v>265</v>
      </c>
      <c r="E15081" s="815">
        <v>2001</v>
      </c>
    </row>
    <row r="15082" spans="1:5">
      <c r="A15082" s="816">
        <f t="shared" si="981"/>
        <v>36984</v>
      </c>
      <c r="B15082" s="815">
        <f t="shared" si="982"/>
        <v>93</v>
      </c>
      <c r="C15082" s="815">
        <f t="shared" si="983"/>
        <v>273</v>
      </c>
      <c r="D15082" s="815">
        <f t="shared" si="984"/>
        <v>264</v>
      </c>
      <c r="E15082" s="815">
        <v>2001</v>
      </c>
    </row>
    <row r="15083" spans="1:5">
      <c r="A15083" s="816">
        <f t="shared" si="981"/>
        <v>36985</v>
      </c>
      <c r="B15083" s="815">
        <f t="shared" si="982"/>
        <v>94</v>
      </c>
      <c r="C15083" s="815">
        <f t="shared" si="983"/>
        <v>272</v>
      </c>
      <c r="D15083" s="815">
        <f t="shared" si="984"/>
        <v>263</v>
      </c>
      <c r="E15083" s="815">
        <v>2001</v>
      </c>
    </row>
    <row r="15084" spans="1:5">
      <c r="A15084" s="816">
        <f t="shared" si="981"/>
        <v>36986</v>
      </c>
      <c r="B15084" s="815">
        <f t="shared" si="982"/>
        <v>95</v>
      </c>
      <c r="C15084" s="815">
        <f t="shared" si="983"/>
        <v>271</v>
      </c>
      <c r="D15084" s="815">
        <f t="shared" si="984"/>
        <v>262</v>
      </c>
      <c r="E15084" s="815">
        <v>2001</v>
      </c>
    </row>
    <row r="15085" spans="1:5">
      <c r="A15085" s="816">
        <f t="shared" si="981"/>
        <v>36987</v>
      </c>
      <c r="B15085" s="815">
        <f t="shared" si="982"/>
        <v>96</v>
      </c>
      <c r="C15085" s="815">
        <f t="shared" si="983"/>
        <v>270</v>
      </c>
      <c r="D15085" s="815">
        <f t="shared" si="984"/>
        <v>261</v>
      </c>
      <c r="E15085" s="815">
        <v>2001</v>
      </c>
    </row>
    <row r="15086" spans="1:5">
      <c r="A15086" s="816">
        <f t="shared" si="981"/>
        <v>36988</v>
      </c>
      <c r="B15086" s="815">
        <f t="shared" si="982"/>
        <v>97</v>
      </c>
      <c r="C15086" s="815">
        <f t="shared" si="983"/>
        <v>269</v>
      </c>
      <c r="D15086" s="815">
        <f t="shared" si="984"/>
        <v>260</v>
      </c>
      <c r="E15086" s="815">
        <v>2001</v>
      </c>
    </row>
    <row r="15087" spans="1:5">
      <c r="A15087" s="816">
        <f t="shared" si="981"/>
        <v>36989</v>
      </c>
      <c r="B15087" s="815">
        <f t="shared" si="982"/>
        <v>98</v>
      </c>
      <c r="C15087" s="815">
        <f t="shared" si="983"/>
        <v>268</v>
      </c>
      <c r="D15087" s="815">
        <f t="shared" si="984"/>
        <v>259</v>
      </c>
      <c r="E15087" s="815">
        <v>2001</v>
      </c>
    </row>
    <row r="15088" spans="1:5">
      <c r="A15088" s="816">
        <f t="shared" si="981"/>
        <v>36990</v>
      </c>
      <c r="B15088" s="815">
        <f t="shared" si="982"/>
        <v>99</v>
      </c>
      <c r="C15088" s="815">
        <f t="shared" si="983"/>
        <v>267</v>
      </c>
      <c r="D15088" s="815">
        <f t="shared" si="984"/>
        <v>258</v>
      </c>
      <c r="E15088" s="815">
        <v>2001</v>
      </c>
    </row>
    <row r="15089" spans="1:5">
      <c r="A15089" s="816">
        <f t="shared" si="981"/>
        <v>36991</v>
      </c>
      <c r="B15089" s="815">
        <f t="shared" si="982"/>
        <v>100</v>
      </c>
      <c r="C15089" s="815">
        <f t="shared" si="983"/>
        <v>266</v>
      </c>
      <c r="D15089" s="815">
        <f t="shared" si="984"/>
        <v>257</v>
      </c>
      <c r="E15089" s="815">
        <v>2001</v>
      </c>
    </row>
    <row r="15090" spans="1:5">
      <c r="A15090" s="816">
        <f t="shared" si="981"/>
        <v>36992</v>
      </c>
      <c r="B15090" s="815">
        <f t="shared" si="982"/>
        <v>101</v>
      </c>
      <c r="C15090" s="815">
        <f t="shared" si="983"/>
        <v>265</v>
      </c>
      <c r="D15090" s="815">
        <f t="shared" si="984"/>
        <v>256</v>
      </c>
      <c r="E15090" s="815">
        <v>2001</v>
      </c>
    </row>
    <row r="15091" spans="1:5">
      <c r="A15091" s="816">
        <f t="shared" ref="A15091:A15154" si="985">A15090+1</f>
        <v>36993</v>
      </c>
      <c r="B15091" s="815">
        <f t="shared" si="982"/>
        <v>102</v>
      </c>
      <c r="C15091" s="815">
        <f t="shared" si="983"/>
        <v>264</v>
      </c>
      <c r="D15091" s="815">
        <f t="shared" si="984"/>
        <v>255</v>
      </c>
      <c r="E15091" s="815">
        <v>2001</v>
      </c>
    </row>
    <row r="15092" spans="1:5">
      <c r="A15092" s="816">
        <f t="shared" si="985"/>
        <v>36994</v>
      </c>
      <c r="B15092" s="815">
        <f t="shared" si="982"/>
        <v>103</v>
      </c>
      <c r="C15092" s="815">
        <f t="shared" si="983"/>
        <v>263</v>
      </c>
      <c r="D15092" s="815">
        <f t="shared" si="984"/>
        <v>254</v>
      </c>
      <c r="E15092" s="815">
        <v>2001</v>
      </c>
    </row>
    <row r="15093" spans="1:5">
      <c r="A15093" s="816">
        <f t="shared" si="985"/>
        <v>36995</v>
      </c>
      <c r="B15093" s="815">
        <f t="shared" si="982"/>
        <v>104</v>
      </c>
      <c r="C15093" s="815">
        <f t="shared" si="983"/>
        <v>262</v>
      </c>
      <c r="D15093" s="815">
        <f t="shared" si="984"/>
        <v>253</v>
      </c>
      <c r="E15093" s="815">
        <v>2001</v>
      </c>
    </row>
    <row r="15094" spans="1:5">
      <c r="A15094" s="816">
        <f t="shared" si="985"/>
        <v>36996</v>
      </c>
      <c r="B15094" s="815">
        <f t="shared" si="982"/>
        <v>105</v>
      </c>
      <c r="C15094" s="815">
        <f t="shared" si="983"/>
        <v>261</v>
      </c>
      <c r="D15094" s="815">
        <f t="shared" si="984"/>
        <v>252</v>
      </c>
      <c r="E15094" s="815">
        <v>2001</v>
      </c>
    </row>
    <row r="15095" spans="1:5">
      <c r="A15095" s="816">
        <f t="shared" si="985"/>
        <v>36997</v>
      </c>
      <c r="B15095" s="815">
        <f t="shared" si="982"/>
        <v>106</v>
      </c>
      <c r="C15095" s="815">
        <f t="shared" si="983"/>
        <v>260</v>
      </c>
      <c r="D15095" s="815">
        <f t="shared" si="984"/>
        <v>251</v>
      </c>
      <c r="E15095" s="815">
        <v>2001</v>
      </c>
    </row>
    <row r="15096" spans="1:5">
      <c r="A15096" s="816">
        <f t="shared" si="985"/>
        <v>36998</v>
      </c>
      <c r="B15096" s="815">
        <f t="shared" si="982"/>
        <v>107</v>
      </c>
      <c r="C15096" s="815">
        <f t="shared" si="983"/>
        <v>259</v>
      </c>
      <c r="D15096" s="815">
        <f t="shared" si="984"/>
        <v>250</v>
      </c>
      <c r="E15096" s="815">
        <v>2001</v>
      </c>
    </row>
    <row r="15097" spans="1:5">
      <c r="A15097" s="816">
        <f t="shared" si="985"/>
        <v>36999</v>
      </c>
      <c r="B15097" s="815">
        <f t="shared" si="982"/>
        <v>108</v>
      </c>
      <c r="C15097" s="815">
        <f t="shared" si="983"/>
        <v>258</v>
      </c>
      <c r="D15097" s="815">
        <f t="shared" si="984"/>
        <v>249</v>
      </c>
      <c r="E15097" s="815">
        <v>2001</v>
      </c>
    </row>
    <row r="15098" spans="1:5">
      <c r="A15098" s="816">
        <f t="shared" si="985"/>
        <v>37000</v>
      </c>
      <c r="B15098" s="815">
        <f t="shared" si="982"/>
        <v>109</v>
      </c>
      <c r="C15098" s="815">
        <f t="shared" si="983"/>
        <v>257</v>
      </c>
      <c r="D15098" s="815">
        <f t="shared" si="984"/>
        <v>248</v>
      </c>
      <c r="E15098" s="815">
        <v>2001</v>
      </c>
    </row>
    <row r="15099" spans="1:5">
      <c r="A15099" s="816">
        <f t="shared" si="985"/>
        <v>37001</v>
      </c>
      <c r="B15099" s="815">
        <f t="shared" si="982"/>
        <v>110</v>
      </c>
      <c r="C15099" s="815">
        <f t="shared" si="983"/>
        <v>256</v>
      </c>
      <c r="D15099" s="815">
        <f t="shared" si="984"/>
        <v>247</v>
      </c>
      <c r="E15099" s="815">
        <v>2001</v>
      </c>
    </row>
    <row r="15100" spans="1:5">
      <c r="A15100" s="816">
        <f t="shared" si="985"/>
        <v>37002</v>
      </c>
      <c r="B15100" s="815">
        <f t="shared" si="982"/>
        <v>111</v>
      </c>
      <c r="C15100" s="815">
        <f t="shared" si="983"/>
        <v>255</v>
      </c>
      <c r="D15100" s="815">
        <f t="shared" si="984"/>
        <v>246</v>
      </c>
      <c r="E15100" s="815">
        <v>2001</v>
      </c>
    </row>
    <row r="15101" spans="1:5">
      <c r="A15101" s="816">
        <f t="shared" si="985"/>
        <v>37003</v>
      </c>
      <c r="B15101" s="815">
        <f t="shared" si="982"/>
        <v>112</v>
      </c>
      <c r="C15101" s="815">
        <f t="shared" si="983"/>
        <v>254</v>
      </c>
      <c r="D15101" s="815">
        <f t="shared" si="984"/>
        <v>245</v>
      </c>
      <c r="E15101" s="815">
        <v>2001</v>
      </c>
    </row>
    <row r="15102" spans="1:5">
      <c r="A15102" s="816">
        <f t="shared" si="985"/>
        <v>37004</v>
      </c>
      <c r="B15102" s="815">
        <f t="shared" si="982"/>
        <v>113</v>
      </c>
      <c r="C15102" s="815">
        <f t="shared" si="983"/>
        <v>253</v>
      </c>
      <c r="D15102" s="815">
        <f t="shared" si="984"/>
        <v>244</v>
      </c>
      <c r="E15102" s="815">
        <v>2001</v>
      </c>
    </row>
    <row r="15103" spans="1:5">
      <c r="A15103" s="816">
        <f t="shared" si="985"/>
        <v>37005</v>
      </c>
      <c r="B15103" s="815">
        <f t="shared" si="982"/>
        <v>114</v>
      </c>
      <c r="C15103" s="815">
        <f t="shared" si="983"/>
        <v>252</v>
      </c>
      <c r="D15103" s="815">
        <f t="shared" si="984"/>
        <v>243</v>
      </c>
      <c r="E15103" s="815">
        <v>2001</v>
      </c>
    </row>
    <row r="15104" spans="1:5">
      <c r="A15104" s="816">
        <f t="shared" si="985"/>
        <v>37006</v>
      </c>
      <c r="B15104" s="815">
        <f t="shared" si="982"/>
        <v>115</v>
      </c>
      <c r="C15104" s="815">
        <f t="shared" si="983"/>
        <v>251</v>
      </c>
      <c r="D15104" s="815">
        <f t="shared" si="984"/>
        <v>242</v>
      </c>
      <c r="E15104" s="815">
        <v>2001</v>
      </c>
    </row>
    <row r="15105" spans="1:5">
      <c r="A15105" s="816">
        <f t="shared" si="985"/>
        <v>37007</v>
      </c>
      <c r="B15105" s="815">
        <f t="shared" si="982"/>
        <v>116</v>
      </c>
      <c r="C15105" s="815">
        <f t="shared" si="983"/>
        <v>250</v>
      </c>
      <c r="D15105" s="815">
        <f t="shared" si="984"/>
        <v>241</v>
      </c>
      <c r="E15105" s="815">
        <v>2001</v>
      </c>
    </row>
    <row r="15106" spans="1:5">
      <c r="A15106" s="816">
        <f t="shared" si="985"/>
        <v>37008</v>
      </c>
      <c r="B15106" s="815">
        <f t="shared" si="982"/>
        <v>117</v>
      </c>
      <c r="C15106" s="815">
        <f t="shared" si="983"/>
        <v>249</v>
      </c>
      <c r="D15106" s="815">
        <f t="shared" si="984"/>
        <v>240</v>
      </c>
      <c r="E15106" s="815">
        <v>2001</v>
      </c>
    </row>
    <row r="15107" spans="1:5">
      <c r="A15107" s="816">
        <f t="shared" si="985"/>
        <v>37009</v>
      </c>
      <c r="B15107" s="815">
        <f t="shared" si="982"/>
        <v>118</v>
      </c>
      <c r="C15107" s="815">
        <f t="shared" si="983"/>
        <v>248</v>
      </c>
      <c r="D15107" s="815">
        <f t="shared" si="984"/>
        <v>239</v>
      </c>
      <c r="E15107" s="815">
        <v>2001</v>
      </c>
    </row>
    <row r="15108" spans="1:5">
      <c r="A15108" s="816">
        <f t="shared" si="985"/>
        <v>37010</v>
      </c>
      <c r="B15108" s="815">
        <f t="shared" si="982"/>
        <v>119</v>
      </c>
      <c r="C15108" s="815">
        <f t="shared" si="983"/>
        <v>247</v>
      </c>
      <c r="D15108" s="815">
        <f t="shared" si="984"/>
        <v>238</v>
      </c>
      <c r="E15108" s="815">
        <v>2001</v>
      </c>
    </row>
    <row r="15109" spans="1:5">
      <c r="A15109" s="816">
        <f t="shared" si="985"/>
        <v>37011</v>
      </c>
      <c r="B15109" s="815">
        <f t="shared" si="982"/>
        <v>120</v>
      </c>
      <c r="C15109" s="815">
        <f t="shared" si="983"/>
        <v>246</v>
      </c>
      <c r="D15109" s="815">
        <f t="shared" si="984"/>
        <v>237</v>
      </c>
      <c r="E15109" s="815">
        <v>2001</v>
      </c>
    </row>
    <row r="15110" spans="1:5">
      <c r="A15110" s="816">
        <f t="shared" si="985"/>
        <v>37012</v>
      </c>
      <c r="B15110" s="815">
        <f t="shared" ref="B15110:B15173" si="986">B15109+1</f>
        <v>121</v>
      </c>
      <c r="C15110" s="815">
        <f t="shared" ref="C15110:C15173" si="987">C15109-1</f>
        <v>245</v>
      </c>
      <c r="D15110" s="815">
        <f t="shared" ref="D15110:D15173" si="988">D15109-1</f>
        <v>236</v>
      </c>
      <c r="E15110" s="815">
        <v>2001</v>
      </c>
    </row>
    <row r="15111" spans="1:5">
      <c r="A15111" s="816">
        <f t="shared" si="985"/>
        <v>37013</v>
      </c>
      <c r="B15111" s="815">
        <f t="shared" si="986"/>
        <v>122</v>
      </c>
      <c r="C15111" s="815">
        <f t="shared" si="987"/>
        <v>244</v>
      </c>
      <c r="D15111" s="815">
        <f t="shared" si="988"/>
        <v>235</v>
      </c>
      <c r="E15111" s="815">
        <v>2001</v>
      </c>
    </row>
    <row r="15112" spans="1:5">
      <c r="A15112" s="816">
        <f t="shared" si="985"/>
        <v>37014</v>
      </c>
      <c r="B15112" s="815">
        <f t="shared" si="986"/>
        <v>123</v>
      </c>
      <c r="C15112" s="815">
        <f t="shared" si="987"/>
        <v>243</v>
      </c>
      <c r="D15112" s="815">
        <f t="shared" si="988"/>
        <v>234</v>
      </c>
      <c r="E15112" s="815">
        <v>2001</v>
      </c>
    </row>
    <row r="15113" spans="1:5">
      <c r="A15113" s="816">
        <f t="shared" si="985"/>
        <v>37015</v>
      </c>
      <c r="B15113" s="815">
        <f t="shared" si="986"/>
        <v>124</v>
      </c>
      <c r="C15113" s="815">
        <f t="shared" si="987"/>
        <v>242</v>
      </c>
      <c r="D15113" s="815">
        <f t="shared" si="988"/>
        <v>233</v>
      </c>
      <c r="E15113" s="815">
        <v>2001</v>
      </c>
    </row>
    <row r="15114" spans="1:5">
      <c r="A15114" s="816">
        <f t="shared" si="985"/>
        <v>37016</v>
      </c>
      <c r="B15114" s="815">
        <f t="shared" si="986"/>
        <v>125</v>
      </c>
      <c r="C15114" s="815">
        <f t="shared" si="987"/>
        <v>241</v>
      </c>
      <c r="D15114" s="815">
        <f t="shared" si="988"/>
        <v>232</v>
      </c>
      <c r="E15114" s="815">
        <v>2001</v>
      </c>
    </row>
    <row r="15115" spans="1:5">
      <c r="A15115" s="816">
        <f t="shared" si="985"/>
        <v>37017</v>
      </c>
      <c r="B15115" s="815">
        <f t="shared" si="986"/>
        <v>126</v>
      </c>
      <c r="C15115" s="815">
        <f t="shared" si="987"/>
        <v>240</v>
      </c>
      <c r="D15115" s="815">
        <f t="shared" si="988"/>
        <v>231</v>
      </c>
      <c r="E15115" s="815">
        <v>2001</v>
      </c>
    </row>
    <row r="15116" spans="1:5">
      <c r="A15116" s="816">
        <f t="shared" si="985"/>
        <v>37018</v>
      </c>
      <c r="B15116" s="815">
        <f t="shared" si="986"/>
        <v>127</v>
      </c>
      <c r="C15116" s="815">
        <f t="shared" si="987"/>
        <v>239</v>
      </c>
      <c r="D15116" s="815">
        <f t="shared" si="988"/>
        <v>230</v>
      </c>
      <c r="E15116" s="815">
        <v>2001</v>
      </c>
    </row>
    <row r="15117" spans="1:5">
      <c r="A15117" s="816">
        <f t="shared" si="985"/>
        <v>37019</v>
      </c>
      <c r="B15117" s="815">
        <f t="shared" si="986"/>
        <v>128</v>
      </c>
      <c r="C15117" s="815">
        <f t="shared" si="987"/>
        <v>238</v>
      </c>
      <c r="D15117" s="815">
        <f t="shared" si="988"/>
        <v>229</v>
      </c>
      <c r="E15117" s="815">
        <v>2001</v>
      </c>
    </row>
    <row r="15118" spans="1:5">
      <c r="A15118" s="816">
        <f t="shared" si="985"/>
        <v>37020</v>
      </c>
      <c r="B15118" s="815">
        <f t="shared" si="986"/>
        <v>129</v>
      </c>
      <c r="C15118" s="815">
        <f t="shared" si="987"/>
        <v>237</v>
      </c>
      <c r="D15118" s="815">
        <f t="shared" si="988"/>
        <v>228</v>
      </c>
      <c r="E15118" s="815">
        <v>2001</v>
      </c>
    </row>
    <row r="15119" spans="1:5">
      <c r="A15119" s="816">
        <f t="shared" si="985"/>
        <v>37021</v>
      </c>
      <c r="B15119" s="815">
        <f t="shared" si="986"/>
        <v>130</v>
      </c>
      <c r="C15119" s="815">
        <f t="shared" si="987"/>
        <v>236</v>
      </c>
      <c r="D15119" s="815">
        <f t="shared" si="988"/>
        <v>227</v>
      </c>
      <c r="E15119" s="815">
        <v>2001</v>
      </c>
    </row>
    <row r="15120" spans="1:5">
      <c r="A15120" s="816">
        <f t="shared" si="985"/>
        <v>37022</v>
      </c>
      <c r="B15120" s="815">
        <f t="shared" si="986"/>
        <v>131</v>
      </c>
      <c r="C15120" s="815">
        <f t="shared" si="987"/>
        <v>235</v>
      </c>
      <c r="D15120" s="815">
        <f t="shared" si="988"/>
        <v>226</v>
      </c>
      <c r="E15120" s="815">
        <v>2001</v>
      </c>
    </row>
    <row r="15121" spans="1:5">
      <c r="A15121" s="816">
        <f t="shared" si="985"/>
        <v>37023</v>
      </c>
      <c r="B15121" s="815">
        <f t="shared" si="986"/>
        <v>132</v>
      </c>
      <c r="C15121" s="815">
        <f t="shared" si="987"/>
        <v>234</v>
      </c>
      <c r="D15121" s="815">
        <f t="shared" si="988"/>
        <v>225</v>
      </c>
      <c r="E15121" s="815">
        <v>2001</v>
      </c>
    </row>
    <row r="15122" spans="1:5">
      <c r="A15122" s="816">
        <f t="shared" si="985"/>
        <v>37024</v>
      </c>
      <c r="B15122" s="815">
        <f t="shared" si="986"/>
        <v>133</v>
      </c>
      <c r="C15122" s="815">
        <f t="shared" si="987"/>
        <v>233</v>
      </c>
      <c r="D15122" s="815">
        <f t="shared" si="988"/>
        <v>224</v>
      </c>
      <c r="E15122" s="815">
        <v>2001</v>
      </c>
    </row>
    <row r="15123" spans="1:5">
      <c r="A15123" s="816">
        <f t="shared" si="985"/>
        <v>37025</v>
      </c>
      <c r="B15123" s="815">
        <f t="shared" si="986"/>
        <v>134</v>
      </c>
      <c r="C15123" s="815">
        <f t="shared" si="987"/>
        <v>232</v>
      </c>
      <c r="D15123" s="815">
        <f t="shared" si="988"/>
        <v>223</v>
      </c>
      <c r="E15123" s="815">
        <v>2001</v>
      </c>
    </row>
    <row r="15124" spans="1:5">
      <c r="A15124" s="816">
        <f t="shared" si="985"/>
        <v>37026</v>
      </c>
      <c r="B15124" s="815">
        <f t="shared" si="986"/>
        <v>135</v>
      </c>
      <c r="C15124" s="815">
        <f t="shared" si="987"/>
        <v>231</v>
      </c>
      <c r="D15124" s="815">
        <f t="shared" si="988"/>
        <v>222</v>
      </c>
      <c r="E15124" s="815">
        <v>2001</v>
      </c>
    </row>
    <row r="15125" spans="1:5">
      <c r="A15125" s="816">
        <f t="shared" si="985"/>
        <v>37027</v>
      </c>
      <c r="B15125" s="815">
        <f t="shared" si="986"/>
        <v>136</v>
      </c>
      <c r="C15125" s="815">
        <f t="shared" si="987"/>
        <v>230</v>
      </c>
      <c r="D15125" s="815">
        <f t="shared" si="988"/>
        <v>221</v>
      </c>
      <c r="E15125" s="815">
        <v>2001</v>
      </c>
    </row>
    <row r="15126" spans="1:5">
      <c r="A15126" s="816">
        <f t="shared" si="985"/>
        <v>37028</v>
      </c>
      <c r="B15126" s="815">
        <f t="shared" si="986"/>
        <v>137</v>
      </c>
      <c r="C15126" s="815">
        <f t="shared" si="987"/>
        <v>229</v>
      </c>
      <c r="D15126" s="815">
        <f t="shared" si="988"/>
        <v>220</v>
      </c>
      <c r="E15126" s="815">
        <v>2001</v>
      </c>
    </row>
    <row r="15127" spans="1:5">
      <c r="A15127" s="816">
        <f t="shared" si="985"/>
        <v>37029</v>
      </c>
      <c r="B15127" s="815">
        <f t="shared" si="986"/>
        <v>138</v>
      </c>
      <c r="C15127" s="815">
        <f t="shared" si="987"/>
        <v>228</v>
      </c>
      <c r="D15127" s="815">
        <f t="shared" si="988"/>
        <v>219</v>
      </c>
      <c r="E15127" s="815">
        <v>2001</v>
      </c>
    </row>
    <row r="15128" spans="1:5">
      <c r="A15128" s="816">
        <f t="shared" si="985"/>
        <v>37030</v>
      </c>
      <c r="B15128" s="815">
        <f t="shared" si="986"/>
        <v>139</v>
      </c>
      <c r="C15128" s="815">
        <f t="shared" si="987"/>
        <v>227</v>
      </c>
      <c r="D15128" s="815">
        <f t="shared" si="988"/>
        <v>218</v>
      </c>
      <c r="E15128" s="815">
        <v>2001</v>
      </c>
    </row>
    <row r="15129" spans="1:5">
      <c r="A15129" s="816">
        <f t="shared" si="985"/>
        <v>37031</v>
      </c>
      <c r="B15129" s="815">
        <f t="shared" si="986"/>
        <v>140</v>
      </c>
      <c r="C15129" s="815">
        <f t="shared" si="987"/>
        <v>226</v>
      </c>
      <c r="D15129" s="815">
        <f t="shared" si="988"/>
        <v>217</v>
      </c>
      <c r="E15129" s="815">
        <v>2001</v>
      </c>
    </row>
    <row r="15130" spans="1:5">
      <c r="A15130" s="816">
        <f t="shared" si="985"/>
        <v>37032</v>
      </c>
      <c r="B15130" s="815">
        <f t="shared" si="986"/>
        <v>141</v>
      </c>
      <c r="C15130" s="815">
        <f t="shared" si="987"/>
        <v>225</v>
      </c>
      <c r="D15130" s="815">
        <f t="shared" si="988"/>
        <v>216</v>
      </c>
      <c r="E15130" s="815">
        <v>2001</v>
      </c>
    </row>
    <row r="15131" spans="1:5">
      <c r="A15131" s="816">
        <f t="shared" si="985"/>
        <v>37033</v>
      </c>
      <c r="B15131" s="815">
        <f t="shared" si="986"/>
        <v>142</v>
      </c>
      <c r="C15131" s="815">
        <f t="shared" si="987"/>
        <v>224</v>
      </c>
      <c r="D15131" s="815">
        <f t="shared" si="988"/>
        <v>215</v>
      </c>
      <c r="E15131" s="815">
        <v>2001</v>
      </c>
    </row>
    <row r="15132" spans="1:5">
      <c r="A15132" s="816">
        <f t="shared" si="985"/>
        <v>37034</v>
      </c>
      <c r="B15132" s="815">
        <f t="shared" si="986"/>
        <v>143</v>
      </c>
      <c r="C15132" s="815">
        <f t="shared" si="987"/>
        <v>223</v>
      </c>
      <c r="D15132" s="815">
        <f t="shared" si="988"/>
        <v>214</v>
      </c>
      <c r="E15132" s="815">
        <v>2001</v>
      </c>
    </row>
    <row r="15133" spans="1:5">
      <c r="A15133" s="816">
        <f t="shared" si="985"/>
        <v>37035</v>
      </c>
      <c r="B15133" s="815">
        <f t="shared" si="986"/>
        <v>144</v>
      </c>
      <c r="C15133" s="815">
        <f t="shared" si="987"/>
        <v>222</v>
      </c>
      <c r="D15133" s="815">
        <f t="shared" si="988"/>
        <v>213</v>
      </c>
      <c r="E15133" s="815">
        <v>2001</v>
      </c>
    </row>
    <row r="15134" spans="1:5">
      <c r="A15134" s="816">
        <f t="shared" si="985"/>
        <v>37036</v>
      </c>
      <c r="B15134" s="815">
        <f t="shared" si="986"/>
        <v>145</v>
      </c>
      <c r="C15134" s="815">
        <f t="shared" si="987"/>
        <v>221</v>
      </c>
      <c r="D15134" s="815">
        <f t="shared" si="988"/>
        <v>212</v>
      </c>
      <c r="E15134" s="815">
        <v>2001</v>
      </c>
    </row>
    <row r="15135" spans="1:5">
      <c r="A15135" s="816">
        <f t="shared" si="985"/>
        <v>37037</v>
      </c>
      <c r="B15135" s="815">
        <f t="shared" si="986"/>
        <v>146</v>
      </c>
      <c r="C15135" s="815">
        <f t="shared" si="987"/>
        <v>220</v>
      </c>
      <c r="D15135" s="815">
        <f t="shared" si="988"/>
        <v>211</v>
      </c>
      <c r="E15135" s="815">
        <v>2001</v>
      </c>
    </row>
    <row r="15136" spans="1:5">
      <c r="A15136" s="816">
        <f t="shared" si="985"/>
        <v>37038</v>
      </c>
      <c r="B15136" s="815">
        <f t="shared" si="986"/>
        <v>147</v>
      </c>
      <c r="C15136" s="815">
        <f t="shared" si="987"/>
        <v>219</v>
      </c>
      <c r="D15136" s="815">
        <f t="shared" si="988"/>
        <v>210</v>
      </c>
      <c r="E15136" s="815">
        <v>2001</v>
      </c>
    </row>
    <row r="15137" spans="1:5">
      <c r="A15137" s="816">
        <f t="shared" si="985"/>
        <v>37039</v>
      </c>
      <c r="B15137" s="815">
        <f t="shared" si="986"/>
        <v>148</v>
      </c>
      <c r="C15137" s="815">
        <f t="shared" si="987"/>
        <v>218</v>
      </c>
      <c r="D15137" s="815">
        <f t="shared" si="988"/>
        <v>209</v>
      </c>
      <c r="E15137" s="815">
        <v>2001</v>
      </c>
    </row>
    <row r="15138" spans="1:5">
      <c r="A15138" s="816">
        <f t="shared" si="985"/>
        <v>37040</v>
      </c>
      <c r="B15138" s="815">
        <f t="shared" si="986"/>
        <v>149</v>
      </c>
      <c r="C15138" s="815">
        <f t="shared" si="987"/>
        <v>217</v>
      </c>
      <c r="D15138" s="815">
        <f t="shared" si="988"/>
        <v>208</v>
      </c>
      <c r="E15138" s="815">
        <v>2001</v>
      </c>
    </row>
    <row r="15139" spans="1:5">
      <c r="A15139" s="816">
        <f t="shared" si="985"/>
        <v>37041</v>
      </c>
      <c r="B15139" s="815">
        <f t="shared" si="986"/>
        <v>150</v>
      </c>
      <c r="C15139" s="815">
        <f t="shared" si="987"/>
        <v>216</v>
      </c>
      <c r="D15139" s="815">
        <f t="shared" si="988"/>
        <v>207</v>
      </c>
      <c r="E15139" s="815">
        <v>2001</v>
      </c>
    </row>
    <row r="15140" spans="1:5">
      <c r="A15140" s="816">
        <f t="shared" si="985"/>
        <v>37042</v>
      </c>
      <c r="B15140" s="815">
        <f t="shared" si="986"/>
        <v>151</v>
      </c>
      <c r="C15140" s="815">
        <f t="shared" si="987"/>
        <v>215</v>
      </c>
      <c r="D15140" s="815">
        <f t="shared" si="988"/>
        <v>206</v>
      </c>
      <c r="E15140" s="815">
        <v>2001</v>
      </c>
    </row>
    <row r="15141" spans="1:5">
      <c r="A15141" s="816">
        <f t="shared" si="985"/>
        <v>37043</v>
      </c>
      <c r="B15141" s="815">
        <f t="shared" si="986"/>
        <v>152</v>
      </c>
      <c r="C15141" s="815">
        <f t="shared" si="987"/>
        <v>214</v>
      </c>
      <c r="D15141" s="815">
        <f t="shared" si="988"/>
        <v>205</v>
      </c>
      <c r="E15141" s="815">
        <v>2001</v>
      </c>
    </row>
    <row r="15142" spans="1:5">
      <c r="A15142" s="816">
        <f t="shared" si="985"/>
        <v>37044</v>
      </c>
      <c r="B15142" s="815">
        <f t="shared" si="986"/>
        <v>153</v>
      </c>
      <c r="C15142" s="815">
        <f t="shared" si="987"/>
        <v>213</v>
      </c>
      <c r="D15142" s="815">
        <f t="shared" si="988"/>
        <v>204</v>
      </c>
      <c r="E15142" s="815">
        <v>2001</v>
      </c>
    </row>
    <row r="15143" spans="1:5">
      <c r="A15143" s="816">
        <f t="shared" si="985"/>
        <v>37045</v>
      </c>
      <c r="B15143" s="815">
        <f t="shared" si="986"/>
        <v>154</v>
      </c>
      <c r="C15143" s="815">
        <f t="shared" si="987"/>
        <v>212</v>
      </c>
      <c r="D15143" s="815">
        <f t="shared" si="988"/>
        <v>203</v>
      </c>
      <c r="E15143" s="815">
        <v>2001</v>
      </c>
    </row>
    <row r="15144" spans="1:5">
      <c r="A15144" s="816">
        <f t="shared" si="985"/>
        <v>37046</v>
      </c>
      <c r="B15144" s="815">
        <f t="shared" si="986"/>
        <v>155</v>
      </c>
      <c r="C15144" s="815">
        <f t="shared" si="987"/>
        <v>211</v>
      </c>
      <c r="D15144" s="815">
        <f t="shared" si="988"/>
        <v>202</v>
      </c>
      <c r="E15144" s="815">
        <v>2001</v>
      </c>
    </row>
    <row r="15145" spans="1:5">
      <c r="A15145" s="816">
        <f t="shared" si="985"/>
        <v>37047</v>
      </c>
      <c r="B15145" s="815">
        <f t="shared" si="986"/>
        <v>156</v>
      </c>
      <c r="C15145" s="815">
        <f t="shared" si="987"/>
        <v>210</v>
      </c>
      <c r="D15145" s="815">
        <f t="shared" si="988"/>
        <v>201</v>
      </c>
      <c r="E15145" s="815">
        <v>2001</v>
      </c>
    </row>
    <row r="15146" spans="1:5">
      <c r="A15146" s="816">
        <f t="shared" si="985"/>
        <v>37048</v>
      </c>
      <c r="B15146" s="815">
        <f t="shared" si="986"/>
        <v>157</v>
      </c>
      <c r="C15146" s="815">
        <f t="shared" si="987"/>
        <v>209</v>
      </c>
      <c r="D15146" s="815">
        <f t="shared" si="988"/>
        <v>200</v>
      </c>
      <c r="E15146" s="815">
        <v>2001</v>
      </c>
    </row>
    <row r="15147" spans="1:5">
      <c r="A15147" s="816">
        <f t="shared" si="985"/>
        <v>37049</v>
      </c>
      <c r="B15147" s="815">
        <f t="shared" si="986"/>
        <v>158</v>
      </c>
      <c r="C15147" s="815">
        <f t="shared" si="987"/>
        <v>208</v>
      </c>
      <c r="D15147" s="815">
        <f t="shared" si="988"/>
        <v>199</v>
      </c>
      <c r="E15147" s="815">
        <v>2001</v>
      </c>
    </row>
    <row r="15148" spans="1:5">
      <c r="A15148" s="816">
        <f t="shared" si="985"/>
        <v>37050</v>
      </c>
      <c r="B15148" s="815">
        <f t="shared" si="986"/>
        <v>159</v>
      </c>
      <c r="C15148" s="815">
        <f t="shared" si="987"/>
        <v>207</v>
      </c>
      <c r="D15148" s="815">
        <f t="shared" si="988"/>
        <v>198</v>
      </c>
      <c r="E15148" s="815">
        <v>2001</v>
      </c>
    </row>
    <row r="15149" spans="1:5">
      <c r="A15149" s="816">
        <f t="shared" si="985"/>
        <v>37051</v>
      </c>
      <c r="B15149" s="815">
        <f t="shared" si="986"/>
        <v>160</v>
      </c>
      <c r="C15149" s="815">
        <f t="shared" si="987"/>
        <v>206</v>
      </c>
      <c r="D15149" s="815">
        <f t="shared" si="988"/>
        <v>197</v>
      </c>
      <c r="E15149" s="815">
        <v>2001</v>
      </c>
    </row>
    <row r="15150" spans="1:5">
      <c r="A15150" s="816">
        <f t="shared" si="985"/>
        <v>37052</v>
      </c>
      <c r="B15150" s="815">
        <f t="shared" si="986"/>
        <v>161</v>
      </c>
      <c r="C15150" s="815">
        <f t="shared" si="987"/>
        <v>205</v>
      </c>
      <c r="D15150" s="815">
        <f t="shared" si="988"/>
        <v>196</v>
      </c>
      <c r="E15150" s="815">
        <v>2001</v>
      </c>
    </row>
    <row r="15151" spans="1:5">
      <c r="A15151" s="816">
        <f t="shared" si="985"/>
        <v>37053</v>
      </c>
      <c r="B15151" s="815">
        <f t="shared" si="986"/>
        <v>162</v>
      </c>
      <c r="C15151" s="815">
        <f t="shared" si="987"/>
        <v>204</v>
      </c>
      <c r="D15151" s="815">
        <f t="shared" si="988"/>
        <v>195</v>
      </c>
      <c r="E15151" s="815">
        <v>2001</v>
      </c>
    </row>
    <row r="15152" spans="1:5">
      <c r="A15152" s="816">
        <f t="shared" si="985"/>
        <v>37054</v>
      </c>
      <c r="B15152" s="815">
        <f t="shared" si="986"/>
        <v>163</v>
      </c>
      <c r="C15152" s="815">
        <f t="shared" si="987"/>
        <v>203</v>
      </c>
      <c r="D15152" s="815">
        <f t="shared" si="988"/>
        <v>194</v>
      </c>
      <c r="E15152" s="815">
        <v>2001</v>
      </c>
    </row>
    <row r="15153" spans="1:5">
      <c r="A15153" s="816">
        <f t="shared" si="985"/>
        <v>37055</v>
      </c>
      <c r="B15153" s="815">
        <f t="shared" si="986"/>
        <v>164</v>
      </c>
      <c r="C15153" s="815">
        <f t="shared" si="987"/>
        <v>202</v>
      </c>
      <c r="D15153" s="815">
        <f t="shared" si="988"/>
        <v>193</v>
      </c>
      <c r="E15153" s="815">
        <v>2001</v>
      </c>
    </row>
    <row r="15154" spans="1:5">
      <c r="A15154" s="816">
        <f t="shared" si="985"/>
        <v>37056</v>
      </c>
      <c r="B15154" s="815">
        <f t="shared" si="986"/>
        <v>165</v>
      </c>
      <c r="C15154" s="815">
        <f t="shared" si="987"/>
        <v>201</v>
      </c>
      <c r="D15154" s="815">
        <f t="shared" si="988"/>
        <v>192</v>
      </c>
      <c r="E15154" s="815">
        <v>2001</v>
      </c>
    </row>
    <row r="15155" spans="1:5">
      <c r="A15155" s="816">
        <f t="shared" ref="A15155:A15218" si="989">A15154+1</f>
        <v>37057</v>
      </c>
      <c r="B15155" s="815">
        <f t="shared" si="986"/>
        <v>166</v>
      </c>
      <c r="C15155" s="815">
        <f t="shared" si="987"/>
        <v>200</v>
      </c>
      <c r="D15155" s="815">
        <f t="shared" si="988"/>
        <v>191</v>
      </c>
      <c r="E15155" s="815">
        <v>2001</v>
      </c>
    </row>
    <row r="15156" spans="1:5">
      <c r="A15156" s="816">
        <f t="shared" si="989"/>
        <v>37058</v>
      </c>
      <c r="B15156" s="815">
        <f t="shared" si="986"/>
        <v>167</v>
      </c>
      <c r="C15156" s="815">
        <f t="shared" si="987"/>
        <v>199</v>
      </c>
      <c r="D15156" s="815">
        <f t="shared" si="988"/>
        <v>190</v>
      </c>
      <c r="E15156" s="815">
        <v>2001</v>
      </c>
    </row>
    <row r="15157" spans="1:5">
      <c r="A15157" s="816">
        <f t="shared" si="989"/>
        <v>37059</v>
      </c>
      <c r="B15157" s="815">
        <f t="shared" si="986"/>
        <v>168</v>
      </c>
      <c r="C15157" s="815">
        <f t="shared" si="987"/>
        <v>198</v>
      </c>
      <c r="D15157" s="815">
        <f t="shared" si="988"/>
        <v>189</v>
      </c>
      <c r="E15157" s="815">
        <v>2001</v>
      </c>
    </row>
    <row r="15158" spans="1:5">
      <c r="A15158" s="816">
        <f t="shared" si="989"/>
        <v>37060</v>
      </c>
      <c r="B15158" s="815">
        <f t="shared" si="986"/>
        <v>169</v>
      </c>
      <c r="C15158" s="815">
        <f t="shared" si="987"/>
        <v>197</v>
      </c>
      <c r="D15158" s="815">
        <f t="shared" si="988"/>
        <v>188</v>
      </c>
      <c r="E15158" s="815">
        <v>2001</v>
      </c>
    </row>
    <row r="15159" spans="1:5">
      <c r="A15159" s="816">
        <f t="shared" si="989"/>
        <v>37061</v>
      </c>
      <c r="B15159" s="815">
        <f t="shared" si="986"/>
        <v>170</v>
      </c>
      <c r="C15159" s="815">
        <f t="shared" si="987"/>
        <v>196</v>
      </c>
      <c r="D15159" s="815">
        <f t="shared" si="988"/>
        <v>187</v>
      </c>
      <c r="E15159" s="815">
        <v>2001</v>
      </c>
    </row>
    <row r="15160" spans="1:5">
      <c r="A15160" s="816">
        <f t="shared" si="989"/>
        <v>37062</v>
      </c>
      <c r="B15160" s="815">
        <f t="shared" si="986"/>
        <v>171</v>
      </c>
      <c r="C15160" s="815">
        <f t="shared" si="987"/>
        <v>195</v>
      </c>
      <c r="D15160" s="815">
        <f t="shared" si="988"/>
        <v>186</v>
      </c>
      <c r="E15160" s="815">
        <v>2001</v>
      </c>
    </row>
    <row r="15161" spans="1:5">
      <c r="A15161" s="816">
        <f t="shared" si="989"/>
        <v>37063</v>
      </c>
      <c r="B15161" s="815">
        <f t="shared" si="986"/>
        <v>172</v>
      </c>
      <c r="C15161" s="815">
        <f t="shared" si="987"/>
        <v>194</v>
      </c>
      <c r="D15161" s="815">
        <f t="shared" si="988"/>
        <v>185</v>
      </c>
      <c r="E15161" s="815">
        <v>2001</v>
      </c>
    </row>
    <row r="15162" spans="1:5">
      <c r="A15162" s="816">
        <f t="shared" si="989"/>
        <v>37064</v>
      </c>
      <c r="B15162" s="815">
        <f t="shared" si="986"/>
        <v>173</v>
      </c>
      <c r="C15162" s="815">
        <f t="shared" si="987"/>
        <v>193</v>
      </c>
      <c r="D15162" s="815">
        <f t="shared" si="988"/>
        <v>184</v>
      </c>
      <c r="E15162" s="815">
        <v>2001</v>
      </c>
    </row>
    <row r="15163" spans="1:5">
      <c r="A15163" s="816">
        <f t="shared" si="989"/>
        <v>37065</v>
      </c>
      <c r="B15163" s="815">
        <f t="shared" si="986"/>
        <v>174</v>
      </c>
      <c r="C15163" s="815">
        <f t="shared" si="987"/>
        <v>192</v>
      </c>
      <c r="D15163" s="815">
        <f t="shared" si="988"/>
        <v>183</v>
      </c>
      <c r="E15163" s="815">
        <v>2001</v>
      </c>
    </row>
    <row r="15164" spans="1:5">
      <c r="A15164" s="816">
        <f t="shared" si="989"/>
        <v>37066</v>
      </c>
      <c r="B15164" s="815">
        <f t="shared" si="986"/>
        <v>175</v>
      </c>
      <c r="C15164" s="815">
        <f t="shared" si="987"/>
        <v>191</v>
      </c>
      <c r="D15164" s="815">
        <f t="shared" si="988"/>
        <v>182</v>
      </c>
      <c r="E15164" s="815">
        <v>2001</v>
      </c>
    </row>
    <row r="15165" spans="1:5">
      <c r="A15165" s="816">
        <f t="shared" si="989"/>
        <v>37067</v>
      </c>
      <c r="B15165" s="815">
        <f t="shared" si="986"/>
        <v>176</v>
      </c>
      <c r="C15165" s="815">
        <f t="shared" si="987"/>
        <v>190</v>
      </c>
      <c r="D15165" s="815">
        <f t="shared" si="988"/>
        <v>181</v>
      </c>
      <c r="E15165" s="815">
        <v>2001</v>
      </c>
    </row>
    <row r="15166" spans="1:5">
      <c r="A15166" s="816">
        <f t="shared" si="989"/>
        <v>37068</v>
      </c>
      <c r="B15166" s="815">
        <f t="shared" si="986"/>
        <v>177</v>
      </c>
      <c r="C15166" s="815">
        <f t="shared" si="987"/>
        <v>189</v>
      </c>
      <c r="D15166" s="815">
        <f t="shared" si="988"/>
        <v>180</v>
      </c>
      <c r="E15166" s="815">
        <v>2001</v>
      </c>
    </row>
    <row r="15167" spans="1:5">
      <c r="A15167" s="816">
        <f t="shared" si="989"/>
        <v>37069</v>
      </c>
      <c r="B15167" s="815">
        <f t="shared" si="986"/>
        <v>178</v>
      </c>
      <c r="C15167" s="815">
        <f t="shared" si="987"/>
        <v>188</v>
      </c>
      <c r="D15167" s="815">
        <f t="shared" si="988"/>
        <v>179</v>
      </c>
      <c r="E15167" s="815">
        <v>2001</v>
      </c>
    </row>
    <row r="15168" spans="1:5">
      <c r="A15168" s="816">
        <f t="shared" si="989"/>
        <v>37070</v>
      </c>
      <c r="B15168" s="815">
        <f t="shared" si="986"/>
        <v>179</v>
      </c>
      <c r="C15168" s="815">
        <f t="shared" si="987"/>
        <v>187</v>
      </c>
      <c r="D15168" s="815">
        <f t="shared" si="988"/>
        <v>178</v>
      </c>
      <c r="E15168" s="815">
        <v>2001</v>
      </c>
    </row>
    <row r="15169" spans="1:5">
      <c r="A15169" s="816">
        <f t="shared" si="989"/>
        <v>37071</v>
      </c>
      <c r="B15169" s="815">
        <f t="shared" si="986"/>
        <v>180</v>
      </c>
      <c r="C15169" s="815">
        <f t="shared" si="987"/>
        <v>186</v>
      </c>
      <c r="D15169" s="815">
        <f t="shared" si="988"/>
        <v>177</v>
      </c>
      <c r="E15169" s="815">
        <v>2001</v>
      </c>
    </row>
    <row r="15170" spans="1:5">
      <c r="A15170" s="816">
        <f t="shared" si="989"/>
        <v>37072</v>
      </c>
      <c r="B15170" s="815">
        <f t="shared" si="986"/>
        <v>181</v>
      </c>
      <c r="C15170" s="815">
        <f t="shared" si="987"/>
        <v>185</v>
      </c>
      <c r="D15170" s="815">
        <f t="shared" si="988"/>
        <v>176</v>
      </c>
      <c r="E15170" s="815">
        <v>2001</v>
      </c>
    </row>
    <row r="15171" spans="1:5">
      <c r="A15171" s="816">
        <f t="shared" si="989"/>
        <v>37073</v>
      </c>
      <c r="B15171" s="815">
        <f t="shared" si="986"/>
        <v>182</v>
      </c>
      <c r="C15171" s="815">
        <f t="shared" si="987"/>
        <v>184</v>
      </c>
      <c r="D15171" s="815">
        <f t="shared" si="988"/>
        <v>175</v>
      </c>
      <c r="E15171" s="815">
        <v>2001</v>
      </c>
    </row>
    <row r="15172" spans="1:5">
      <c r="A15172" s="816">
        <f t="shared" si="989"/>
        <v>37074</v>
      </c>
      <c r="B15172" s="815">
        <f t="shared" si="986"/>
        <v>183</v>
      </c>
      <c r="C15172" s="815">
        <f t="shared" si="987"/>
        <v>183</v>
      </c>
      <c r="D15172" s="815">
        <f t="shared" si="988"/>
        <v>174</v>
      </c>
      <c r="E15172" s="815">
        <v>2001</v>
      </c>
    </row>
    <row r="15173" spans="1:5">
      <c r="A15173" s="816">
        <f t="shared" si="989"/>
        <v>37075</v>
      </c>
      <c r="B15173" s="815">
        <f t="shared" si="986"/>
        <v>184</v>
      </c>
      <c r="C15173" s="815">
        <f t="shared" si="987"/>
        <v>182</v>
      </c>
      <c r="D15173" s="815">
        <f t="shared" si="988"/>
        <v>173</v>
      </c>
      <c r="E15173" s="815">
        <v>2001</v>
      </c>
    </row>
    <row r="15174" spans="1:5">
      <c r="A15174" s="816">
        <f t="shared" si="989"/>
        <v>37076</v>
      </c>
      <c r="B15174" s="815">
        <f t="shared" ref="B15174:B15237" si="990">B15173+1</f>
        <v>185</v>
      </c>
      <c r="C15174" s="815">
        <f t="shared" ref="C15174:C15237" si="991">C15173-1</f>
        <v>181</v>
      </c>
      <c r="D15174" s="815">
        <f t="shared" ref="D15174:D15237" si="992">D15173-1</f>
        <v>172</v>
      </c>
      <c r="E15174" s="815">
        <v>2001</v>
      </c>
    </row>
    <row r="15175" spans="1:5">
      <c r="A15175" s="816">
        <f t="shared" si="989"/>
        <v>37077</v>
      </c>
      <c r="B15175" s="815">
        <f t="shared" si="990"/>
        <v>186</v>
      </c>
      <c r="C15175" s="815">
        <f t="shared" si="991"/>
        <v>180</v>
      </c>
      <c r="D15175" s="815">
        <f t="shared" si="992"/>
        <v>171</v>
      </c>
      <c r="E15175" s="815">
        <v>2001</v>
      </c>
    </row>
    <row r="15176" spans="1:5">
      <c r="A15176" s="816">
        <f t="shared" si="989"/>
        <v>37078</v>
      </c>
      <c r="B15176" s="815">
        <f t="shared" si="990"/>
        <v>187</v>
      </c>
      <c r="C15176" s="815">
        <f t="shared" si="991"/>
        <v>179</v>
      </c>
      <c r="D15176" s="815">
        <f t="shared" si="992"/>
        <v>170</v>
      </c>
      <c r="E15176" s="815">
        <v>2001</v>
      </c>
    </row>
    <row r="15177" spans="1:5">
      <c r="A15177" s="816">
        <f t="shared" si="989"/>
        <v>37079</v>
      </c>
      <c r="B15177" s="815">
        <f t="shared" si="990"/>
        <v>188</v>
      </c>
      <c r="C15177" s="815">
        <f t="shared" si="991"/>
        <v>178</v>
      </c>
      <c r="D15177" s="815">
        <f t="shared" si="992"/>
        <v>169</v>
      </c>
      <c r="E15177" s="815">
        <v>2001</v>
      </c>
    </row>
    <row r="15178" spans="1:5">
      <c r="A15178" s="816">
        <f t="shared" si="989"/>
        <v>37080</v>
      </c>
      <c r="B15178" s="815">
        <f t="shared" si="990"/>
        <v>189</v>
      </c>
      <c r="C15178" s="815">
        <f t="shared" si="991"/>
        <v>177</v>
      </c>
      <c r="D15178" s="815">
        <f t="shared" si="992"/>
        <v>168</v>
      </c>
      <c r="E15178" s="815">
        <v>2001</v>
      </c>
    </row>
    <row r="15179" spans="1:5">
      <c r="A15179" s="816">
        <f t="shared" si="989"/>
        <v>37081</v>
      </c>
      <c r="B15179" s="815">
        <f t="shared" si="990"/>
        <v>190</v>
      </c>
      <c r="C15179" s="815">
        <f t="shared" si="991"/>
        <v>176</v>
      </c>
      <c r="D15179" s="815">
        <f t="shared" si="992"/>
        <v>167</v>
      </c>
      <c r="E15179" s="815">
        <v>2001</v>
      </c>
    </row>
    <row r="15180" spans="1:5">
      <c r="A15180" s="816">
        <f t="shared" si="989"/>
        <v>37082</v>
      </c>
      <c r="B15180" s="815">
        <f t="shared" si="990"/>
        <v>191</v>
      </c>
      <c r="C15180" s="815">
        <f t="shared" si="991"/>
        <v>175</v>
      </c>
      <c r="D15180" s="815">
        <f t="shared" si="992"/>
        <v>166</v>
      </c>
      <c r="E15180" s="815">
        <v>2001</v>
      </c>
    </row>
    <row r="15181" spans="1:5">
      <c r="A15181" s="816">
        <f t="shared" si="989"/>
        <v>37083</v>
      </c>
      <c r="B15181" s="815">
        <f t="shared" si="990"/>
        <v>192</v>
      </c>
      <c r="C15181" s="815">
        <f t="shared" si="991"/>
        <v>174</v>
      </c>
      <c r="D15181" s="815">
        <f t="shared" si="992"/>
        <v>165</v>
      </c>
      <c r="E15181" s="815">
        <v>2001</v>
      </c>
    </row>
    <row r="15182" spans="1:5">
      <c r="A15182" s="816">
        <f t="shared" si="989"/>
        <v>37084</v>
      </c>
      <c r="B15182" s="815">
        <f t="shared" si="990"/>
        <v>193</v>
      </c>
      <c r="C15182" s="815">
        <f t="shared" si="991"/>
        <v>173</v>
      </c>
      <c r="D15182" s="815">
        <f t="shared" si="992"/>
        <v>164</v>
      </c>
      <c r="E15182" s="815">
        <v>2001</v>
      </c>
    </row>
    <row r="15183" spans="1:5">
      <c r="A15183" s="816">
        <f t="shared" si="989"/>
        <v>37085</v>
      </c>
      <c r="B15183" s="815">
        <f t="shared" si="990"/>
        <v>194</v>
      </c>
      <c r="C15183" s="815">
        <f t="shared" si="991"/>
        <v>172</v>
      </c>
      <c r="D15183" s="815">
        <f t="shared" si="992"/>
        <v>163</v>
      </c>
      <c r="E15183" s="815">
        <v>2001</v>
      </c>
    </row>
    <row r="15184" spans="1:5">
      <c r="A15184" s="816">
        <f t="shared" si="989"/>
        <v>37086</v>
      </c>
      <c r="B15184" s="815">
        <f t="shared" si="990"/>
        <v>195</v>
      </c>
      <c r="C15184" s="815">
        <f t="shared" si="991"/>
        <v>171</v>
      </c>
      <c r="D15184" s="815">
        <f t="shared" si="992"/>
        <v>162</v>
      </c>
      <c r="E15184" s="815">
        <v>2001</v>
      </c>
    </row>
    <row r="15185" spans="1:5">
      <c r="A15185" s="816">
        <f t="shared" si="989"/>
        <v>37087</v>
      </c>
      <c r="B15185" s="815">
        <f t="shared" si="990"/>
        <v>196</v>
      </c>
      <c r="C15185" s="815">
        <f t="shared" si="991"/>
        <v>170</v>
      </c>
      <c r="D15185" s="815">
        <f t="shared" si="992"/>
        <v>161</v>
      </c>
      <c r="E15185" s="815">
        <v>2001</v>
      </c>
    </row>
    <row r="15186" spans="1:5">
      <c r="A15186" s="816">
        <f t="shared" si="989"/>
        <v>37088</v>
      </c>
      <c r="B15186" s="815">
        <f t="shared" si="990"/>
        <v>197</v>
      </c>
      <c r="C15186" s="815">
        <f t="shared" si="991"/>
        <v>169</v>
      </c>
      <c r="D15186" s="815">
        <f t="shared" si="992"/>
        <v>160</v>
      </c>
      <c r="E15186" s="815">
        <v>2001</v>
      </c>
    </row>
    <row r="15187" spans="1:5">
      <c r="A15187" s="816">
        <f t="shared" si="989"/>
        <v>37089</v>
      </c>
      <c r="B15187" s="815">
        <f t="shared" si="990"/>
        <v>198</v>
      </c>
      <c r="C15187" s="815">
        <f t="shared" si="991"/>
        <v>168</v>
      </c>
      <c r="D15187" s="815">
        <f t="shared" si="992"/>
        <v>159</v>
      </c>
      <c r="E15187" s="815">
        <v>2001</v>
      </c>
    </row>
    <row r="15188" spans="1:5">
      <c r="A15188" s="816">
        <f t="shared" si="989"/>
        <v>37090</v>
      </c>
      <c r="B15188" s="815">
        <f t="shared" si="990"/>
        <v>199</v>
      </c>
      <c r="C15188" s="815">
        <f t="shared" si="991"/>
        <v>167</v>
      </c>
      <c r="D15188" s="815">
        <f t="shared" si="992"/>
        <v>158</v>
      </c>
      <c r="E15188" s="815">
        <v>2001</v>
      </c>
    </row>
    <row r="15189" spans="1:5">
      <c r="A15189" s="816">
        <f t="shared" si="989"/>
        <v>37091</v>
      </c>
      <c r="B15189" s="815">
        <f t="shared" si="990"/>
        <v>200</v>
      </c>
      <c r="C15189" s="815">
        <f t="shared" si="991"/>
        <v>166</v>
      </c>
      <c r="D15189" s="815">
        <f t="shared" si="992"/>
        <v>157</v>
      </c>
      <c r="E15189" s="815">
        <v>2001</v>
      </c>
    </row>
    <row r="15190" spans="1:5">
      <c r="A15190" s="816">
        <f t="shared" si="989"/>
        <v>37092</v>
      </c>
      <c r="B15190" s="815">
        <f t="shared" si="990"/>
        <v>201</v>
      </c>
      <c r="C15190" s="815">
        <f t="shared" si="991"/>
        <v>165</v>
      </c>
      <c r="D15190" s="815">
        <f t="shared" si="992"/>
        <v>156</v>
      </c>
      <c r="E15190" s="815">
        <v>2001</v>
      </c>
    </row>
    <row r="15191" spans="1:5">
      <c r="A15191" s="816">
        <f t="shared" si="989"/>
        <v>37093</v>
      </c>
      <c r="B15191" s="815">
        <f t="shared" si="990"/>
        <v>202</v>
      </c>
      <c r="C15191" s="815">
        <f t="shared" si="991"/>
        <v>164</v>
      </c>
      <c r="D15191" s="815">
        <f t="shared" si="992"/>
        <v>155</v>
      </c>
      <c r="E15191" s="815">
        <v>2001</v>
      </c>
    </row>
    <row r="15192" spans="1:5">
      <c r="A15192" s="816">
        <f t="shared" si="989"/>
        <v>37094</v>
      </c>
      <c r="B15192" s="815">
        <f t="shared" si="990"/>
        <v>203</v>
      </c>
      <c r="C15192" s="815">
        <f t="shared" si="991"/>
        <v>163</v>
      </c>
      <c r="D15192" s="815">
        <f t="shared" si="992"/>
        <v>154</v>
      </c>
      <c r="E15192" s="815">
        <v>2001</v>
      </c>
    </row>
    <row r="15193" spans="1:5">
      <c r="A15193" s="816">
        <f t="shared" si="989"/>
        <v>37095</v>
      </c>
      <c r="B15193" s="815">
        <f t="shared" si="990"/>
        <v>204</v>
      </c>
      <c r="C15193" s="815">
        <f t="shared" si="991"/>
        <v>162</v>
      </c>
      <c r="D15193" s="815">
        <f t="shared" si="992"/>
        <v>153</v>
      </c>
      <c r="E15193" s="815">
        <v>2001</v>
      </c>
    </row>
    <row r="15194" spans="1:5">
      <c r="A15194" s="816">
        <f t="shared" si="989"/>
        <v>37096</v>
      </c>
      <c r="B15194" s="815">
        <f t="shared" si="990"/>
        <v>205</v>
      </c>
      <c r="C15194" s="815">
        <f t="shared" si="991"/>
        <v>161</v>
      </c>
      <c r="D15194" s="815">
        <f t="shared" si="992"/>
        <v>152</v>
      </c>
      <c r="E15194" s="815">
        <v>2001</v>
      </c>
    </row>
    <row r="15195" spans="1:5">
      <c r="A15195" s="816">
        <f t="shared" si="989"/>
        <v>37097</v>
      </c>
      <c r="B15195" s="815">
        <f t="shared" si="990"/>
        <v>206</v>
      </c>
      <c r="C15195" s="815">
        <f t="shared" si="991"/>
        <v>160</v>
      </c>
      <c r="D15195" s="815">
        <f t="shared" si="992"/>
        <v>151</v>
      </c>
      <c r="E15195" s="815">
        <v>2001</v>
      </c>
    </row>
    <row r="15196" spans="1:5">
      <c r="A15196" s="816">
        <f t="shared" si="989"/>
        <v>37098</v>
      </c>
      <c r="B15196" s="815">
        <f t="shared" si="990"/>
        <v>207</v>
      </c>
      <c r="C15196" s="815">
        <f t="shared" si="991"/>
        <v>159</v>
      </c>
      <c r="D15196" s="815">
        <f t="shared" si="992"/>
        <v>150</v>
      </c>
      <c r="E15196" s="815">
        <v>2001</v>
      </c>
    </row>
    <row r="15197" spans="1:5">
      <c r="A15197" s="816">
        <f t="shared" si="989"/>
        <v>37099</v>
      </c>
      <c r="B15197" s="815">
        <f t="shared" si="990"/>
        <v>208</v>
      </c>
      <c r="C15197" s="815">
        <f t="shared" si="991"/>
        <v>158</v>
      </c>
      <c r="D15197" s="815">
        <f t="shared" si="992"/>
        <v>149</v>
      </c>
      <c r="E15197" s="815">
        <v>2001</v>
      </c>
    </row>
    <row r="15198" spans="1:5">
      <c r="A15198" s="816">
        <f t="shared" si="989"/>
        <v>37100</v>
      </c>
      <c r="B15198" s="815">
        <f t="shared" si="990"/>
        <v>209</v>
      </c>
      <c r="C15198" s="815">
        <f t="shared" si="991"/>
        <v>157</v>
      </c>
      <c r="D15198" s="815">
        <f t="shared" si="992"/>
        <v>148</v>
      </c>
      <c r="E15198" s="815">
        <v>2001</v>
      </c>
    </row>
    <row r="15199" spans="1:5">
      <c r="A15199" s="816">
        <f t="shared" si="989"/>
        <v>37101</v>
      </c>
      <c r="B15199" s="815">
        <f t="shared" si="990"/>
        <v>210</v>
      </c>
      <c r="C15199" s="815">
        <f t="shared" si="991"/>
        <v>156</v>
      </c>
      <c r="D15199" s="815">
        <f t="shared" si="992"/>
        <v>147</v>
      </c>
      <c r="E15199" s="815">
        <v>2001</v>
      </c>
    </row>
    <row r="15200" spans="1:5">
      <c r="A15200" s="816">
        <f t="shared" si="989"/>
        <v>37102</v>
      </c>
      <c r="B15200" s="815">
        <f t="shared" si="990"/>
        <v>211</v>
      </c>
      <c r="C15200" s="815">
        <f t="shared" si="991"/>
        <v>155</v>
      </c>
      <c r="D15200" s="815">
        <f t="shared" si="992"/>
        <v>146</v>
      </c>
      <c r="E15200" s="815">
        <v>2001</v>
      </c>
    </row>
    <row r="15201" spans="1:5">
      <c r="A15201" s="816">
        <f t="shared" si="989"/>
        <v>37103</v>
      </c>
      <c r="B15201" s="815">
        <f t="shared" si="990"/>
        <v>212</v>
      </c>
      <c r="C15201" s="815">
        <f t="shared" si="991"/>
        <v>154</v>
      </c>
      <c r="D15201" s="815">
        <f t="shared" si="992"/>
        <v>145</v>
      </c>
      <c r="E15201" s="815">
        <v>2001</v>
      </c>
    </row>
    <row r="15202" spans="1:5">
      <c r="A15202" s="816">
        <f t="shared" si="989"/>
        <v>37104</v>
      </c>
      <c r="B15202" s="815">
        <f t="shared" si="990"/>
        <v>213</v>
      </c>
      <c r="C15202" s="815">
        <f t="shared" si="991"/>
        <v>153</v>
      </c>
      <c r="D15202" s="815">
        <f t="shared" si="992"/>
        <v>144</v>
      </c>
      <c r="E15202" s="815">
        <v>2001</v>
      </c>
    </row>
    <row r="15203" spans="1:5">
      <c r="A15203" s="816">
        <f t="shared" si="989"/>
        <v>37105</v>
      </c>
      <c r="B15203" s="815">
        <f t="shared" si="990"/>
        <v>214</v>
      </c>
      <c r="C15203" s="815">
        <f t="shared" si="991"/>
        <v>152</v>
      </c>
      <c r="D15203" s="815">
        <f t="shared" si="992"/>
        <v>143</v>
      </c>
      <c r="E15203" s="815">
        <v>2001</v>
      </c>
    </row>
    <row r="15204" spans="1:5">
      <c r="A15204" s="816">
        <f t="shared" si="989"/>
        <v>37106</v>
      </c>
      <c r="B15204" s="815">
        <f t="shared" si="990"/>
        <v>215</v>
      </c>
      <c r="C15204" s="815">
        <f t="shared" si="991"/>
        <v>151</v>
      </c>
      <c r="D15204" s="815">
        <f t="shared" si="992"/>
        <v>142</v>
      </c>
      <c r="E15204" s="815">
        <v>2001</v>
      </c>
    </row>
    <row r="15205" spans="1:5">
      <c r="A15205" s="816">
        <f t="shared" si="989"/>
        <v>37107</v>
      </c>
      <c r="B15205" s="815">
        <f t="shared" si="990"/>
        <v>216</v>
      </c>
      <c r="C15205" s="815">
        <f t="shared" si="991"/>
        <v>150</v>
      </c>
      <c r="D15205" s="815">
        <f t="shared" si="992"/>
        <v>141</v>
      </c>
      <c r="E15205" s="815">
        <v>2001</v>
      </c>
    </row>
    <row r="15206" spans="1:5">
      <c r="A15206" s="816">
        <f t="shared" si="989"/>
        <v>37108</v>
      </c>
      <c r="B15206" s="815">
        <f t="shared" si="990"/>
        <v>217</v>
      </c>
      <c r="C15206" s="815">
        <f t="shared" si="991"/>
        <v>149</v>
      </c>
      <c r="D15206" s="815">
        <f t="shared" si="992"/>
        <v>140</v>
      </c>
      <c r="E15206" s="815">
        <v>2001</v>
      </c>
    </row>
    <row r="15207" spans="1:5">
      <c r="A15207" s="816">
        <f t="shared" si="989"/>
        <v>37109</v>
      </c>
      <c r="B15207" s="815">
        <f t="shared" si="990"/>
        <v>218</v>
      </c>
      <c r="C15207" s="815">
        <f t="shared" si="991"/>
        <v>148</v>
      </c>
      <c r="D15207" s="815">
        <f t="shared" si="992"/>
        <v>139</v>
      </c>
      <c r="E15207" s="815">
        <v>2001</v>
      </c>
    </row>
    <row r="15208" spans="1:5">
      <c r="A15208" s="816">
        <f t="shared" si="989"/>
        <v>37110</v>
      </c>
      <c r="B15208" s="815">
        <f t="shared" si="990"/>
        <v>219</v>
      </c>
      <c r="C15208" s="815">
        <f t="shared" si="991"/>
        <v>147</v>
      </c>
      <c r="D15208" s="815">
        <f t="shared" si="992"/>
        <v>138</v>
      </c>
      <c r="E15208" s="815">
        <v>2001</v>
      </c>
    </row>
    <row r="15209" spans="1:5">
      <c r="A15209" s="816">
        <f t="shared" si="989"/>
        <v>37111</v>
      </c>
      <c r="B15209" s="815">
        <f t="shared" si="990"/>
        <v>220</v>
      </c>
      <c r="C15209" s="815">
        <f t="shared" si="991"/>
        <v>146</v>
      </c>
      <c r="D15209" s="815">
        <f t="shared" si="992"/>
        <v>137</v>
      </c>
      <c r="E15209" s="815">
        <v>2001</v>
      </c>
    </row>
    <row r="15210" spans="1:5">
      <c r="A15210" s="816">
        <f t="shared" si="989"/>
        <v>37112</v>
      </c>
      <c r="B15210" s="815">
        <f t="shared" si="990"/>
        <v>221</v>
      </c>
      <c r="C15210" s="815">
        <f t="shared" si="991"/>
        <v>145</v>
      </c>
      <c r="D15210" s="815">
        <f t="shared" si="992"/>
        <v>136</v>
      </c>
      <c r="E15210" s="815">
        <v>2001</v>
      </c>
    </row>
    <row r="15211" spans="1:5">
      <c r="A15211" s="816">
        <f t="shared" si="989"/>
        <v>37113</v>
      </c>
      <c r="B15211" s="815">
        <f t="shared" si="990"/>
        <v>222</v>
      </c>
      <c r="C15211" s="815">
        <f t="shared" si="991"/>
        <v>144</v>
      </c>
      <c r="D15211" s="815">
        <f t="shared" si="992"/>
        <v>135</v>
      </c>
      <c r="E15211" s="815">
        <v>2001</v>
      </c>
    </row>
    <row r="15212" spans="1:5">
      <c r="A15212" s="816">
        <f t="shared" si="989"/>
        <v>37114</v>
      </c>
      <c r="B15212" s="815">
        <f t="shared" si="990"/>
        <v>223</v>
      </c>
      <c r="C15212" s="815">
        <f t="shared" si="991"/>
        <v>143</v>
      </c>
      <c r="D15212" s="815">
        <f t="shared" si="992"/>
        <v>134</v>
      </c>
      <c r="E15212" s="815">
        <v>2001</v>
      </c>
    </row>
    <row r="15213" spans="1:5">
      <c r="A15213" s="816">
        <f t="shared" si="989"/>
        <v>37115</v>
      </c>
      <c r="B15213" s="815">
        <f t="shared" si="990"/>
        <v>224</v>
      </c>
      <c r="C15213" s="815">
        <f t="shared" si="991"/>
        <v>142</v>
      </c>
      <c r="D15213" s="815">
        <f t="shared" si="992"/>
        <v>133</v>
      </c>
      <c r="E15213" s="815">
        <v>2001</v>
      </c>
    </row>
    <row r="15214" spans="1:5">
      <c r="A15214" s="816">
        <f t="shared" si="989"/>
        <v>37116</v>
      </c>
      <c r="B15214" s="815">
        <f t="shared" si="990"/>
        <v>225</v>
      </c>
      <c r="C15214" s="815">
        <f t="shared" si="991"/>
        <v>141</v>
      </c>
      <c r="D15214" s="815">
        <f t="shared" si="992"/>
        <v>132</v>
      </c>
      <c r="E15214" s="815">
        <v>2001</v>
      </c>
    </row>
    <row r="15215" spans="1:5">
      <c r="A15215" s="816">
        <f t="shared" si="989"/>
        <v>37117</v>
      </c>
      <c r="B15215" s="815">
        <f t="shared" si="990"/>
        <v>226</v>
      </c>
      <c r="C15215" s="815">
        <f t="shared" si="991"/>
        <v>140</v>
      </c>
      <c r="D15215" s="815">
        <f t="shared" si="992"/>
        <v>131</v>
      </c>
      <c r="E15215" s="815">
        <v>2001</v>
      </c>
    </row>
    <row r="15216" spans="1:5">
      <c r="A15216" s="816">
        <f t="shared" si="989"/>
        <v>37118</v>
      </c>
      <c r="B15216" s="815">
        <f t="shared" si="990"/>
        <v>227</v>
      </c>
      <c r="C15216" s="815">
        <f t="shared" si="991"/>
        <v>139</v>
      </c>
      <c r="D15216" s="815">
        <f t="shared" si="992"/>
        <v>130</v>
      </c>
      <c r="E15216" s="815">
        <v>2001</v>
      </c>
    </row>
    <row r="15217" spans="1:5">
      <c r="A15217" s="816">
        <f t="shared" si="989"/>
        <v>37119</v>
      </c>
      <c r="B15217" s="815">
        <f t="shared" si="990"/>
        <v>228</v>
      </c>
      <c r="C15217" s="815">
        <f t="shared" si="991"/>
        <v>138</v>
      </c>
      <c r="D15217" s="815">
        <f t="shared" si="992"/>
        <v>129</v>
      </c>
      <c r="E15217" s="815">
        <v>2001</v>
      </c>
    </row>
    <row r="15218" spans="1:5">
      <c r="A15218" s="816">
        <f t="shared" si="989"/>
        <v>37120</v>
      </c>
      <c r="B15218" s="815">
        <f t="shared" si="990"/>
        <v>229</v>
      </c>
      <c r="C15218" s="815">
        <f t="shared" si="991"/>
        <v>137</v>
      </c>
      <c r="D15218" s="815">
        <f t="shared" si="992"/>
        <v>128</v>
      </c>
      <c r="E15218" s="815">
        <v>2001</v>
      </c>
    </row>
    <row r="15219" spans="1:5">
      <c r="A15219" s="816">
        <f t="shared" ref="A15219:A15282" si="993">A15218+1</f>
        <v>37121</v>
      </c>
      <c r="B15219" s="815">
        <f t="shared" si="990"/>
        <v>230</v>
      </c>
      <c r="C15219" s="815">
        <f t="shared" si="991"/>
        <v>136</v>
      </c>
      <c r="D15219" s="815">
        <f t="shared" si="992"/>
        <v>127</v>
      </c>
      <c r="E15219" s="815">
        <v>2001</v>
      </c>
    </row>
    <row r="15220" spans="1:5">
      <c r="A15220" s="816">
        <f t="shared" si="993"/>
        <v>37122</v>
      </c>
      <c r="B15220" s="815">
        <f t="shared" si="990"/>
        <v>231</v>
      </c>
      <c r="C15220" s="815">
        <f t="shared" si="991"/>
        <v>135</v>
      </c>
      <c r="D15220" s="815">
        <f t="shared" si="992"/>
        <v>126</v>
      </c>
      <c r="E15220" s="815">
        <v>2001</v>
      </c>
    </row>
    <row r="15221" spans="1:5">
      <c r="A15221" s="816">
        <f t="shared" si="993"/>
        <v>37123</v>
      </c>
      <c r="B15221" s="815">
        <f t="shared" si="990"/>
        <v>232</v>
      </c>
      <c r="C15221" s="815">
        <f t="shared" si="991"/>
        <v>134</v>
      </c>
      <c r="D15221" s="815">
        <f t="shared" si="992"/>
        <v>125</v>
      </c>
      <c r="E15221" s="815">
        <v>2001</v>
      </c>
    </row>
    <row r="15222" spans="1:5">
      <c r="A15222" s="816">
        <f t="shared" si="993"/>
        <v>37124</v>
      </c>
      <c r="B15222" s="815">
        <f t="shared" si="990"/>
        <v>233</v>
      </c>
      <c r="C15222" s="815">
        <f t="shared" si="991"/>
        <v>133</v>
      </c>
      <c r="D15222" s="815">
        <f t="shared" si="992"/>
        <v>124</v>
      </c>
      <c r="E15222" s="815">
        <v>2001</v>
      </c>
    </row>
    <row r="15223" spans="1:5">
      <c r="A15223" s="816">
        <f t="shared" si="993"/>
        <v>37125</v>
      </c>
      <c r="B15223" s="815">
        <f t="shared" si="990"/>
        <v>234</v>
      </c>
      <c r="C15223" s="815">
        <f t="shared" si="991"/>
        <v>132</v>
      </c>
      <c r="D15223" s="815">
        <f t="shared" si="992"/>
        <v>123</v>
      </c>
      <c r="E15223" s="815">
        <v>2001</v>
      </c>
    </row>
    <row r="15224" spans="1:5">
      <c r="A15224" s="816">
        <f t="shared" si="993"/>
        <v>37126</v>
      </c>
      <c r="B15224" s="815">
        <f t="shared" si="990"/>
        <v>235</v>
      </c>
      <c r="C15224" s="815">
        <f t="shared" si="991"/>
        <v>131</v>
      </c>
      <c r="D15224" s="815">
        <f t="shared" si="992"/>
        <v>122</v>
      </c>
      <c r="E15224" s="815">
        <v>2001</v>
      </c>
    </row>
    <row r="15225" spans="1:5">
      <c r="A15225" s="816">
        <f t="shared" si="993"/>
        <v>37127</v>
      </c>
      <c r="B15225" s="815">
        <f t="shared" si="990"/>
        <v>236</v>
      </c>
      <c r="C15225" s="815">
        <f t="shared" si="991"/>
        <v>130</v>
      </c>
      <c r="D15225" s="815">
        <f t="shared" si="992"/>
        <v>121</v>
      </c>
      <c r="E15225" s="815">
        <v>2001</v>
      </c>
    </row>
    <row r="15226" spans="1:5">
      <c r="A15226" s="816">
        <f t="shared" si="993"/>
        <v>37128</v>
      </c>
      <c r="B15226" s="815">
        <f t="shared" si="990"/>
        <v>237</v>
      </c>
      <c r="C15226" s="815">
        <f t="shared" si="991"/>
        <v>129</v>
      </c>
      <c r="D15226" s="815">
        <f t="shared" si="992"/>
        <v>120</v>
      </c>
      <c r="E15226" s="815">
        <v>2001</v>
      </c>
    </row>
    <row r="15227" spans="1:5">
      <c r="A15227" s="816">
        <f t="shared" si="993"/>
        <v>37129</v>
      </c>
      <c r="B15227" s="815">
        <f t="shared" si="990"/>
        <v>238</v>
      </c>
      <c r="C15227" s="815">
        <f t="shared" si="991"/>
        <v>128</v>
      </c>
      <c r="D15227" s="815">
        <f t="shared" si="992"/>
        <v>119</v>
      </c>
      <c r="E15227" s="815">
        <v>2001</v>
      </c>
    </row>
    <row r="15228" spans="1:5">
      <c r="A15228" s="816">
        <f t="shared" si="993"/>
        <v>37130</v>
      </c>
      <c r="B15228" s="815">
        <f t="shared" si="990"/>
        <v>239</v>
      </c>
      <c r="C15228" s="815">
        <f t="shared" si="991"/>
        <v>127</v>
      </c>
      <c r="D15228" s="815">
        <f t="shared" si="992"/>
        <v>118</v>
      </c>
      <c r="E15228" s="815">
        <v>2001</v>
      </c>
    </row>
    <row r="15229" spans="1:5">
      <c r="A15229" s="816">
        <f t="shared" si="993"/>
        <v>37131</v>
      </c>
      <c r="B15229" s="815">
        <f t="shared" si="990"/>
        <v>240</v>
      </c>
      <c r="C15229" s="815">
        <f t="shared" si="991"/>
        <v>126</v>
      </c>
      <c r="D15229" s="815">
        <f t="shared" si="992"/>
        <v>117</v>
      </c>
      <c r="E15229" s="815">
        <v>2001</v>
      </c>
    </row>
    <row r="15230" spans="1:5">
      <c r="A15230" s="816">
        <f t="shared" si="993"/>
        <v>37132</v>
      </c>
      <c r="B15230" s="815">
        <f t="shared" si="990"/>
        <v>241</v>
      </c>
      <c r="C15230" s="815">
        <f t="shared" si="991"/>
        <v>125</v>
      </c>
      <c r="D15230" s="815">
        <f t="shared" si="992"/>
        <v>116</v>
      </c>
      <c r="E15230" s="815">
        <v>2001</v>
      </c>
    </row>
    <row r="15231" spans="1:5">
      <c r="A15231" s="816">
        <f t="shared" si="993"/>
        <v>37133</v>
      </c>
      <c r="B15231" s="815">
        <f t="shared" si="990"/>
        <v>242</v>
      </c>
      <c r="C15231" s="815">
        <f t="shared" si="991"/>
        <v>124</v>
      </c>
      <c r="D15231" s="815">
        <f t="shared" si="992"/>
        <v>115</v>
      </c>
      <c r="E15231" s="815">
        <v>2001</v>
      </c>
    </row>
    <row r="15232" spans="1:5">
      <c r="A15232" s="816">
        <f t="shared" si="993"/>
        <v>37134</v>
      </c>
      <c r="B15232" s="815">
        <f t="shared" si="990"/>
        <v>243</v>
      </c>
      <c r="C15232" s="815">
        <f t="shared" si="991"/>
        <v>123</v>
      </c>
      <c r="D15232" s="815">
        <f t="shared" si="992"/>
        <v>114</v>
      </c>
      <c r="E15232" s="815">
        <v>2001</v>
      </c>
    </row>
    <row r="15233" spans="1:5">
      <c r="A15233" s="816">
        <f t="shared" si="993"/>
        <v>37135</v>
      </c>
      <c r="B15233" s="815">
        <f t="shared" si="990"/>
        <v>244</v>
      </c>
      <c r="C15233" s="815">
        <f t="shared" si="991"/>
        <v>122</v>
      </c>
      <c r="D15233" s="815">
        <f t="shared" si="992"/>
        <v>113</v>
      </c>
      <c r="E15233" s="815">
        <v>2001</v>
      </c>
    </row>
    <row r="15234" spans="1:5">
      <c r="A15234" s="816">
        <f t="shared" si="993"/>
        <v>37136</v>
      </c>
      <c r="B15234" s="815">
        <f t="shared" si="990"/>
        <v>245</v>
      </c>
      <c r="C15234" s="815">
        <f t="shared" si="991"/>
        <v>121</v>
      </c>
      <c r="D15234" s="815">
        <f t="shared" si="992"/>
        <v>112</v>
      </c>
      <c r="E15234" s="815">
        <v>2001</v>
      </c>
    </row>
    <row r="15235" spans="1:5">
      <c r="A15235" s="816">
        <f t="shared" si="993"/>
        <v>37137</v>
      </c>
      <c r="B15235" s="815">
        <f t="shared" si="990"/>
        <v>246</v>
      </c>
      <c r="C15235" s="815">
        <f t="shared" si="991"/>
        <v>120</v>
      </c>
      <c r="D15235" s="815">
        <f t="shared" si="992"/>
        <v>111</v>
      </c>
      <c r="E15235" s="815">
        <v>2001</v>
      </c>
    </row>
    <row r="15236" spans="1:5">
      <c r="A15236" s="816">
        <f t="shared" si="993"/>
        <v>37138</v>
      </c>
      <c r="B15236" s="815">
        <f t="shared" si="990"/>
        <v>247</v>
      </c>
      <c r="C15236" s="815">
        <f t="shared" si="991"/>
        <v>119</v>
      </c>
      <c r="D15236" s="815">
        <f t="shared" si="992"/>
        <v>110</v>
      </c>
      <c r="E15236" s="815">
        <v>2001</v>
      </c>
    </row>
    <row r="15237" spans="1:5">
      <c r="A15237" s="816">
        <f t="shared" si="993"/>
        <v>37139</v>
      </c>
      <c r="B15237" s="815">
        <f t="shared" si="990"/>
        <v>248</v>
      </c>
      <c r="C15237" s="815">
        <f t="shared" si="991"/>
        <v>118</v>
      </c>
      <c r="D15237" s="815">
        <f t="shared" si="992"/>
        <v>109</v>
      </c>
      <c r="E15237" s="815">
        <v>2001</v>
      </c>
    </row>
    <row r="15238" spans="1:5">
      <c r="A15238" s="816">
        <f t="shared" si="993"/>
        <v>37140</v>
      </c>
      <c r="B15238" s="815">
        <f t="shared" ref="B15238:B15301" si="994">B15237+1</f>
        <v>249</v>
      </c>
      <c r="C15238" s="815">
        <f t="shared" ref="C15238:C15301" si="995">C15237-1</f>
        <v>117</v>
      </c>
      <c r="D15238" s="815">
        <f t="shared" ref="D15238:D15301" si="996">D15237-1</f>
        <v>108</v>
      </c>
      <c r="E15238" s="815">
        <v>2001</v>
      </c>
    </row>
    <row r="15239" spans="1:5">
      <c r="A15239" s="816">
        <f t="shared" si="993"/>
        <v>37141</v>
      </c>
      <c r="B15239" s="815">
        <f t="shared" si="994"/>
        <v>250</v>
      </c>
      <c r="C15239" s="815">
        <f t="shared" si="995"/>
        <v>116</v>
      </c>
      <c r="D15239" s="815">
        <f t="shared" si="996"/>
        <v>107</v>
      </c>
      <c r="E15239" s="815">
        <v>2001</v>
      </c>
    </row>
    <row r="15240" spans="1:5">
      <c r="A15240" s="816">
        <f t="shared" si="993"/>
        <v>37142</v>
      </c>
      <c r="B15240" s="815">
        <f t="shared" si="994"/>
        <v>251</v>
      </c>
      <c r="C15240" s="815">
        <f t="shared" si="995"/>
        <v>115</v>
      </c>
      <c r="D15240" s="815">
        <f t="shared" si="996"/>
        <v>106</v>
      </c>
      <c r="E15240" s="815">
        <v>2001</v>
      </c>
    </row>
    <row r="15241" spans="1:5">
      <c r="A15241" s="816">
        <f t="shared" si="993"/>
        <v>37143</v>
      </c>
      <c r="B15241" s="815">
        <f t="shared" si="994"/>
        <v>252</v>
      </c>
      <c r="C15241" s="815">
        <f t="shared" si="995"/>
        <v>114</v>
      </c>
      <c r="D15241" s="815">
        <f t="shared" si="996"/>
        <v>105</v>
      </c>
      <c r="E15241" s="815">
        <v>2001</v>
      </c>
    </row>
    <row r="15242" spans="1:5">
      <c r="A15242" s="816">
        <f t="shared" si="993"/>
        <v>37144</v>
      </c>
      <c r="B15242" s="815">
        <f t="shared" si="994"/>
        <v>253</v>
      </c>
      <c r="C15242" s="815">
        <f t="shared" si="995"/>
        <v>113</v>
      </c>
      <c r="D15242" s="815">
        <f t="shared" si="996"/>
        <v>104</v>
      </c>
      <c r="E15242" s="815">
        <v>2001</v>
      </c>
    </row>
    <row r="15243" spans="1:5">
      <c r="A15243" s="816">
        <f t="shared" si="993"/>
        <v>37145</v>
      </c>
      <c r="B15243" s="815">
        <f t="shared" si="994"/>
        <v>254</v>
      </c>
      <c r="C15243" s="815">
        <f t="shared" si="995"/>
        <v>112</v>
      </c>
      <c r="D15243" s="815">
        <f t="shared" si="996"/>
        <v>103</v>
      </c>
      <c r="E15243" s="815">
        <v>2001</v>
      </c>
    </row>
    <row r="15244" spans="1:5">
      <c r="A15244" s="816">
        <f t="shared" si="993"/>
        <v>37146</v>
      </c>
      <c r="B15244" s="815">
        <f t="shared" si="994"/>
        <v>255</v>
      </c>
      <c r="C15244" s="815">
        <f t="shared" si="995"/>
        <v>111</v>
      </c>
      <c r="D15244" s="815">
        <f t="shared" si="996"/>
        <v>102</v>
      </c>
      <c r="E15244" s="815">
        <v>2001</v>
      </c>
    </row>
    <row r="15245" spans="1:5">
      <c r="A15245" s="816">
        <f t="shared" si="993"/>
        <v>37147</v>
      </c>
      <c r="B15245" s="815">
        <f t="shared" si="994"/>
        <v>256</v>
      </c>
      <c r="C15245" s="815">
        <f t="shared" si="995"/>
        <v>110</v>
      </c>
      <c r="D15245" s="815">
        <f t="shared" si="996"/>
        <v>101</v>
      </c>
      <c r="E15245" s="815">
        <v>2001</v>
      </c>
    </row>
    <row r="15246" spans="1:5">
      <c r="A15246" s="816">
        <f t="shared" si="993"/>
        <v>37148</v>
      </c>
      <c r="B15246" s="815">
        <f t="shared" si="994"/>
        <v>257</v>
      </c>
      <c r="C15246" s="815">
        <f t="shared" si="995"/>
        <v>109</v>
      </c>
      <c r="D15246" s="815">
        <f t="shared" si="996"/>
        <v>100</v>
      </c>
      <c r="E15246" s="815">
        <v>2001</v>
      </c>
    </row>
    <row r="15247" spans="1:5">
      <c r="A15247" s="816">
        <f t="shared" si="993"/>
        <v>37149</v>
      </c>
      <c r="B15247" s="815">
        <f t="shared" si="994"/>
        <v>258</v>
      </c>
      <c r="C15247" s="815">
        <f t="shared" si="995"/>
        <v>108</v>
      </c>
      <c r="D15247" s="815">
        <f t="shared" si="996"/>
        <v>99</v>
      </c>
      <c r="E15247" s="815">
        <v>2001</v>
      </c>
    </row>
    <row r="15248" spans="1:5">
      <c r="A15248" s="816">
        <f t="shared" si="993"/>
        <v>37150</v>
      </c>
      <c r="B15248" s="815">
        <f t="shared" si="994"/>
        <v>259</v>
      </c>
      <c r="C15248" s="815">
        <f t="shared" si="995"/>
        <v>107</v>
      </c>
      <c r="D15248" s="815">
        <f t="shared" si="996"/>
        <v>98</v>
      </c>
      <c r="E15248" s="815">
        <v>2001</v>
      </c>
    </row>
    <row r="15249" spans="1:5">
      <c r="A15249" s="816">
        <f t="shared" si="993"/>
        <v>37151</v>
      </c>
      <c r="B15249" s="815">
        <f t="shared" si="994"/>
        <v>260</v>
      </c>
      <c r="C15249" s="815">
        <f t="shared" si="995"/>
        <v>106</v>
      </c>
      <c r="D15249" s="815">
        <f t="shared" si="996"/>
        <v>97</v>
      </c>
      <c r="E15249" s="815">
        <v>2001</v>
      </c>
    </row>
    <row r="15250" spans="1:5">
      <c r="A15250" s="816">
        <f t="shared" si="993"/>
        <v>37152</v>
      </c>
      <c r="B15250" s="815">
        <f t="shared" si="994"/>
        <v>261</v>
      </c>
      <c r="C15250" s="815">
        <f t="shared" si="995"/>
        <v>105</v>
      </c>
      <c r="D15250" s="815">
        <f t="shared" si="996"/>
        <v>96</v>
      </c>
      <c r="E15250" s="815">
        <v>2001</v>
      </c>
    </row>
    <row r="15251" spans="1:5">
      <c r="A15251" s="816">
        <f t="shared" si="993"/>
        <v>37153</v>
      </c>
      <c r="B15251" s="815">
        <f t="shared" si="994"/>
        <v>262</v>
      </c>
      <c r="C15251" s="815">
        <f t="shared" si="995"/>
        <v>104</v>
      </c>
      <c r="D15251" s="815">
        <f t="shared" si="996"/>
        <v>95</v>
      </c>
      <c r="E15251" s="815">
        <v>2001</v>
      </c>
    </row>
    <row r="15252" spans="1:5">
      <c r="A15252" s="816">
        <f t="shared" si="993"/>
        <v>37154</v>
      </c>
      <c r="B15252" s="815">
        <f t="shared" si="994"/>
        <v>263</v>
      </c>
      <c r="C15252" s="815">
        <f t="shared" si="995"/>
        <v>103</v>
      </c>
      <c r="D15252" s="815">
        <f t="shared" si="996"/>
        <v>94</v>
      </c>
      <c r="E15252" s="815">
        <v>2001</v>
      </c>
    </row>
    <row r="15253" spans="1:5">
      <c r="A15253" s="816">
        <f t="shared" si="993"/>
        <v>37155</v>
      </c>
      <c r="B15253" s="815">
        <f t="shared" si="994"/>
        <v>264</v>
      </c>
      <c r="C15253" s="815">
        <f t="shared" si="995"/>
        <v>102</v>
      </c>
      <c r="D15253" s="815">
        <f t="shared" si="996"/>
        <v>93</v>
      </c>
      <c r="E15253" s="815">
        <v>2001</v>
      </c>
    </row>
    <row r="15254" spans="1:5">
      <c r="A15254" s="816">
        <f t="shared" si="993"/>
        <v>37156</v>
      </c>
      <c r="B15254" s="815">
        <f t="shared" si="994"/>
        <v>265</v>
      </c>
      <c r="C15254" s="815">
        <f t="shared" si="995"/>
        <v>101</v>
      </c>
      <c r="D15254" s="815">
        <f t="shared" si="996"/>
        <v>92</v>
      </c>
      <c r="E15254" s="815">
        <v>2001</v>
      </c>
    </row>
    <row r="15255" spans="1:5">
      <c r="A15255" s="816">
        <f t="shared" si="993"/>
        <v>37157</v>
      </c>
      <c r="B15255" s="815">
        <f t="shared" si="994"/>
        <v>266</v>
      </c>
      <c r="C15255" s="815">
        <f t="shared" si="995"/>
        <v>100</v>
      </c>
      <c r="D15255" s="815">
        <f t="shared" si="996"/>
        <v>91</v>
      </c>
      <c r="E15255" s="815">
        <v>2001</v>
      </c>
    </row>
    <row r="15256" spans="1:5">
      <c r="A15256" s="816">
        <f t="shared" si="993"/>
        <v>37158</v>
      </c>
      <c r="B15256" s="815">
        <f t="shared" si="994"/>
        <v>267</v>
      </c>
      <c r="C15256" s="815">
        <f t="shared" si="995"/>
        <v>99</v>
      </c>
      <c r="D15256" s="815">
        <f t="shared" si="996"/>
        <v>90</v>
      </c>
      <c r="E15256" s="815">
        <v>2001</v>
      </c>
    </row>
    <row r="15257" spans="1:5">
      <c r="A15257" s="816">
        <f t="shared" si="993"/>
        <v>37159</v>
      </c>
      <c r="B15257" s="815">
        <f t="shared" si="994"/>
        <v>268</v>
      </c>
      <c r="C15257" s="815">
        <f t="shared" si="995"/>
        <v>98</v>
      </c>
      <c r="D15257" s="815">
        <f t="shared" si="996"/>
        <v>89</v>
      </c>
      <c r="E15257" s="815">
        <v>2001</v>
      </c>
    </row>
    <row r="15258" spans="1:5">
      <c r="A15258" s="816">
        <f t="shared" si="993"/>
        <v>37160</v>
      </c>
      <c r="B15258" s="815">
        <f t="shared" si="994"/>
        <v>269</v>
      </c>
      <c r="C15258" s="815">
        <f t="shared" si="995"/>
        <v>97</v>
      </c>
      <c r="D15258" s="815">
        <f t="shared" si="996"/>
        <v>88</v>
      </c>
      <c r="E15258" s="815">
        <v>2001</v>
      </c>
    </row>
    <row r="15259" spans="1:5">
      <c r="A15259" s="816">
        <f t="shared" si="993"/>
        <v>37161</v>
      </c>
      <c r="B15259" s="815">
        <f t="shared" si="994"/>
        <v>270</v>
      </c>
      <c r="C15259" s="815">
        <f t="shared" si="995"/>
        <v>96</v>
      </c>
      <c r="D15259" s="815">
        <f t="shared" si="996"/>
        <v>87</v>
      </c>
      <c r="E15259" s="815">
        <v>2001</v>
      </c>
    </row>
    <row r="15260" spans="1:5">
      <c r="A15260" s="816">
        <f t="shared" si="993"/>
        <v>37162</v>
      </c>
      <c r="B15260" s="815">
        <f t="shared" si="994"/>
        <v>271</v>
      </c>
      <c r="C15260" s="815">
        <f t="shared" si="995"/>
        <v>95</v>
      </c>
      <c r="D15260" s="815">
        <f t="shared" si="996"/>
        <v>86</v>
      </c>
      <c r="E15260" s="815">
        <v>2001</v>
      </c>
    </row>
    <row r="15261" spans="1:5">
      <c r="A15261" s="816">
        <f t="shared" si="993"/>
        <v>37163</v>
      </c>
      <c r="B15261" s="815">
        <f t="shared" si="994"/>
        <v>272</v>
      </c>
      <c r="C15261" s="815">
        <f t="shared" si="995"/>
        <v>94</v>
      </c>
      <c r="D15261" s="815">
        <f t="shared" si="996"/>
        <v>85</v>
      </c>
      <c r="E15261" s="815">
        <v>2001</v>
      </c>
    </row>
    <row r="15262" spans="1:5">
      <c r="A15262" s="816">
        <f t="shared" si="993"/>
        <v>37164</v>
      </c>
      <c r="B15262" s="815">
        <f t="shared" si="994"/>
        <v>273</v>
      </c>
      <c r="C15262" s="815">
        <f t="shared" si="995"/>
        <v>93</v>
      </c>
      <c r="D15262" s="815">
        <f t="shared" si="996"/>
        <v>84</v>
      </c>
      <c r="E15262" s="815">
        <v>2001</v>
      </c>
    </row>
    <row r="15263" spans="1:5">
      <c r="A15263" s="816">
        <f t="shared" si="993"/>
        <v>37165</v>
      </c>
      <c r="B15263" s="815">
        <f t="shared" si="994"/>
        <v>274</v>
      </c>
      <c r="C15263" s="815">
        <f t="shared" si="995"/>
        <v>92</v>
      </c>
      <c r="D15263" s="815">
        <f t="shared" si="996"/>
        <v>83</v>
      </c>
      <c r="E15263" s="815">
        <v>2001</v>
      </c>
    </row>
    <row r="15264" spans="1:5">
      <c r="A15264" s="816">
        <f t="shared" si="993"/>
        <v>37166</v>
      </c>
      <c r="B15264" s="815">
        <f t="shared" si="994"/>
        <v>275</v>
      </c>
      <c r="C15264" s="815">
        <f t="shared" si="995"/>
        <v>91</v>
      </c>
      <c r="D15264" s="815">
        <f t="shared" si="996"/>
        <v>82</v>
      </c>
      <c r="E15264" s="815">
        <v>2001</v>
      </c>
    </row>
    <row r="15265" spans="1:5">
      <c r="A15265" s="816">
        <f t="shared" si="993"/>
        <v>37167</v>
      </c>
      <c r="B15265" s="815">
        <f t="shared" si="994"/>
        <v>276</v>
      </c>
      <c r="C15265" s="815">
        <f t="shared" si="995"/>
        <v>90</v>
      </c>
      <c r="D15265" s="815">
        <f t="shared" si="996"/>
        <v>81</v>
      </c>
      <c r="E15265" s="815">
        <v>2001</v>
      </c>
    </row>
    <row r="15266" spans="1:5">
      <c r="A15266" s="816">
        <f t="shared" si="993"/>
        <v>37168</v>
      </c>
      <c r="B15266" s="815">
        <f t="shared" si="994"/>
        <v>277</v>
      </c>
      <c r="C15266" s="815">
        <f t="shared" si="995"/>
        <v>89</v>
      </c>
      <c r="D15266" s="815">
        <f t="shared" si="996"/>
        <v>80</v>
      </c>
      <c r="E15266" s="815">
        <v>2001</v>
      </c>
    </row>
    <row r="15267" spans="1:5">
      <c r="A15267" s="816">
        <f t="shared" si="993"/>
        <v>37169</v>
      </c>
      <c r="B15267" s="815">
        <f t="shared" si="994"/>
        <v>278</v>
      </c>
      <c r="C15267" s="815">
        <f t="shared" si="995"/>
        <v>88</v>
      </c>
      <c r="D15267" s="815">
        <f t="shared" si="996"/>
        <v>79</v>
      </c>
      <c r="E15267" s="815">
        <v>2001</v>
      </c>
    </row>
    <row r="15268" spans="1:5">
      <c r="A15268" s="816">
        <f t="shared" si="993"/>
        <v>37170</v>
      </c>
      <c r="B15268" s="815">
        <f t="shared" si="994"/>
        <v>279</v>
      </c>
      <c r="C15268" s="815">
        <f t="shared" si="995"/>
        <v>87</v>
      </c>
      <c r="D15268" s="815">
        <f t="shared" si="996"/>
        <v>78</v>
      </c>
      <c r="E15268" s="815">
        <v>2001</v>
      </c>
    </row>
    <row r="15269" spans="1:5">
      <c r="A15269" s="816">
        <f t="shared" si="993"/>
        <v>37171</v>
      </c>
      <c r="B15269" s="815">
        <f t="shared" si="994"/>
        <v>280</v>
      </c>
      <c r="C15269" s="815">
        <f t="shared" si="995"/>
        <v>86</v>
      </c>
      <c r="D15269" s="815">
        <f t="shared" si="996"/>
        <v>77</v>
      </c>
      <c r="E15269" s="815">
        <v>2001</v>
      </c>
    </row>
    <row r="15270" spans="1:5">
      <c r="A15270" s="816">
        <f t="shared" si="993"/>
        <v>37172</v>
      </c>
      <c r="B15270" s="815">
        <f t="shared" si="994"/>
        <v>281</v>
      </c>
      <c r="C15270" s="815">
        <f t="shared" si="995"/>
        <v>85</v>
      </c>
      <c r="D15270" s="815">
        <f t="shared" si="996"/>
        <v>76</v>
      </c>
      <c r="E15270" s="815">
        <v>2001</v>
      </c>
    </row>
    <row r="15271" spans="1:5">
      <c r="A15271" s="816">
        <f t="shared" si="993"/>
        <v>37173</v>
      </c>
      <c r="B15271" s="815">
        <f t="shared" si="994"/>
        <v>282</v>
      </c>
      <c r="C15271" s="815">
        <f t="shared" si="995"/>
        <v>84</v>
      </c>
      <c r="D15271" s="815">
        <f t="shared" si="996"/>
        <v>75</v>
      </c>
      <c r="E15271" s="815">
        <v>2001</v>
      </c>
    </row>
    <row r="15272" spans="1:5">
      <c r="A15272" s="816">
        <f t="shared" si="993"/>
        <v>37174</v>
      </c>
      <c r="B15272" s="815">
        <f t="shared" si="994"/>
        <v>283</v>
      </c>
      <c r="C15272" s="815">
        <f t="shared" si="995"/>
        <v>83</v>
      </c>
      <c r="D15272" s="815">
        <f t="shared" si="996"/>
        <v>74</v>
      </c>
      <c r="E15272" s="815">
        <v>2001</v>
      </c>
    </row>
    <row r="15273" spans="1:5">
      <c r="A15273" s="816">
        <f t="shared" si="993"/>
        <v>37175</v>
      </c>
      <c r="B15273" s="815">
        <f t="shared" si="994"/>
        <v>284</v>
      </c>
      <c r="C15273" s="815">
        <f t="shared" si="995"/>
        <v>82</v>
      </c>
      <c r="D15273" s="815">
        <f t="shared" si="996"/>
        <v>73</v>
      </c>
      <c r="E15273" s="815">
        <v>2001</v>
      </c>
    </row>
    <row r="15274" spans="1:5">
      <c r="A15274" s="816">
        <f t="shared" si="993"/>
        <v>37176</v>
      </c>
      <c r="B15274" s="815">
        <f t="shared" si="994"/>
        <v>285</v>
      </c>
      <c r="C15274" s="815">
        <f t="shared" si="995"/>
        <v>81</v>
      </c>
      <c r="D15274" s="815">
        <f t="shared" si="996"/>
        <v>72</v>
      </c>
      <c r="E15274" s="815">
        <v>2001</v>
      </c>
    </row>
    <row r="15275" spans="1:5">
      <c r="A15275" s="816">
        <f t="shared" si="993"/>
        <v>37177</v>
      </c>
      <c r="B15275" s="815">
        <f t="shared" si="994"/>
        <v>286</v>
      </c>
      <c r="C15275" s="815">
        <f t="shared" si="995"/>
        <v>80</v>
      </c>
      <c r="D15275" s="815">
        <f t="shared" si="996"/>
        <v>71</v>
      </c>
      <c r="E15275" s="815">
        <v>2001</v>
      </c>
    </row>
    <row r="15276" spans="1:5">
      <c r="A15276" s="816">
        <f t="shared" si="993"/>
        <v>37178</v>
      </c>
      <c r="B15276" s="815">
        <f t="shared" si="994"/>
        <v>287</v>
      </c>
      <c r="C15276" s="815">
        <f t="shared" si="995"/>
        <v>79</v>
      </c>
      <c r="D15276" s="815">
        <f t="shared" si="996"/>
        <v>70</v>
      </c>
      <c r="E15276" s="815">
        <v>2001</v>
      </c>
    </row>
    <row r="15277" spans="1:5">
      <c r="A15277" s="816">
        <f t="shared" si="993"/>
        <v>37179</v>
      </c>
      <c r="B15277" s="815">
        <f t="shared" si="994"/>
        <v>288</v>
      </c>
      <c r="C15277" s="815">
        <f t="shared" si="995"/>
        <v>78</v>
      </c>
      <c r="D15277" s="815">
        <f t="shared" si="996"/>
        <v>69</v>
      </c>
      <c r="E15277" s="815">
        <v>2001</v>
      </c>
    </row>
    <row r="15278" spans="1:5">
      <c r="A15278" s="816">
        <f t="shared" si="993"/>
        <v>37180</v>
      </c>
      <c r="B15278" s="815">
        <f t="shared" si="994"/>
        <v>289</v>
      </c>
      <c r="C15278" s="815">
        <f t="shared" si="995"/>
        <v>77</v>
      </c>
      <c r="D15278" s="815">
        <f t="shared" si="996"/>
        <v>68</v>
      </c>
      <c r="E15278" s="815">
        <v>2001</v>
      </c>
    </row>
    <row r="15279" spans="1:5">
      <c r="A15279" s="816">
        <f t="shared" si="993"/>
        <v>37181</v>
      </c>
      <c r="B15279" s="815">
        <f t="shared" si="994"/>
        <v>290</v>
      </c>
      <c r="C15279" s="815">
        <f t="shared" si="995"/>
        <v>76</v>
      </c>
      <c r="D15279" s="815">
        <f t="shared" si="996"/>
        <v>67</v>
      </c>
      <c r="E15279" s="815">
        <v>2001</v>
      </c>
    </row>
    <row r="15280" spans="1:5">
      <c r="A15280" s="816">
        <f t="shared" si="993"/>
        <v>37182</v>
      </c>
      <c r="B15280" s="815">
        <f t="shared" si="994"/>
        <v>291</v>
      </c>
      <c r="C15280" s="815">
        <f t="shared" si="995"/>
        <v>75</v>
      </c>
      <c r="D15280" s="815">
        <f t="shared" si="996"/>
        <v>66</v>
      </c>
      <c r="E15280" s="815">
        <v>2001</v>
      </c>
    </row>
    <row r="15281" spans="1:5">
      <c r="A15281" s="816">
        <f t="shared" si="993"/>
        <v>37183</v>
      </c>
      <c r="B15281" s="815">
        <f t="shared" si="994"/>
        <v>292</v>
      </c>
      <c r="C15281" s="815">
        <f t="shared" si="995"/>
        <v>74</v>
      </c>
      <c r="D15281" s="815">
        <f t="shared" si="996"/>
        <v>65</v>
      </c>
      <c r="E15281" s="815">
        <v>2001</v>
      </c>
    </row>
    <row r="15282" spans="1:5">
      <c r="A15282" s="816">
        <f t="shared" si="993"/>
        <v>37184</v>
      </c>
      <c r="B15282" s="815">
        <f t="shared" si="994"/>
        <v>293</v>
      </c>
      <c r="C15282" s="815">
        <f t="shared" si="995"/>
        <v>73</v>
      </c>
      <c r="D15282" s="815">
        <f t="shared" si="996"/>
        <v>64</v>
      </c>
      <c r="E15282" s="815">
        <v>2001</v>
      </c>
    </row>
    <row r="15283" spans="1:5">
      <c r="A15283" s="816">
        <f t="shared" ref="A15283:A15346" si="997">A15282+1</f>
        <v>37185</v>
      </c>
      <c r="B15283" s="815">
        <f t="shared" si="994"/>
        <v>294</v>
      </c>
      <c r="C15283" s="815">
        <f t="shared" si="995"/>
        <v>72</v>
      </c>
      <c r="D15283" s="815">
        <f t="shared" si="996"/>
        <v>63</v>
      </c>
      <c r="E15283" s="815">
        <v>2001</v>
      </c>
    </row>
    <row r="15284" spans="1:5">
      <c r="A15284" s="816">
        <f t="shared" si="997"/>
        <v>37186</v>
      </c>
      <c r="B15284" s="815">
        <f t="shared" si="994"/>
        <v>295</v>
      </c>
      <c r="C15284" s="815">
        <f t="shared" si="995"/>
        <v>71</v>
      </c>
      <c r="D15284" s="815">
        <f t="shared" si="996"/>
        <v>62</v>
      </c>
      <c r="E15284" s="815">
        <v>2001</v>
      </c>
    </row>
    <row r="15285" spans="1:5">
      <c r="A15285" s="816">
        <f t="shared" si="997"/>
        <v>37187</v>
      </c>
      <c r="B15285" s="815">
        <f t="shared" si="994"/>
        <v>296</v>
      </c>
      <c r="C15285" s="815">
        <f t="shared" si="995"/>
        <v>70</v>
      </c>
      <c r="D15285" s="815">
        <f t="shared" si="996"/>
        <v>61</v>
      </c>
      <c r="E15285" s="815">
        <v>2001</v>
      </c>
    </row>
    <row r="15286" spans="1:5">
      <c r="A15286" s="816">
        <f t="shared" si="997"/>
        <v>37188</v>
      </c>
      <c r="B15286" s="815">
        <f t="shared" si="994"/>
        <v>297</v>
      </c>
      <c r="C15286" s="815">
        <f t="shared" si="995"/>
        <v>69</v>
      </c>
      <c r="D15286" s="815">
        <f t="shared" si="996"/>
        <v>60</v>
      </c>
      <c r="E15286" s="815">
        <v>2001</v>
      </c>
    </row>
    <row r="15287" spans="1:5">
      <c r="A15287" s="816">
        <f t="shared" si="997"/>
        <v>37189</v>
      </c>
      <c r="B15287" s="815">
        <f t="shared" si="994"/>
        <v>298</v>
      </c>
      <c r="C15287" s="815">
        <f t="shared" si="995"/>
        <v>68</v>
      </c>
      <c r="D15287" s="815">
        <f t="shared" si="996"/>
        <v>59</v>
      </c>
      <c r="E15287" s="815">
        <v>2001</v>
      </c>
    </row>
    <row r="15288" spans="1:5">
      <c r="A15288" s="816">
        <f t="shared" si="997"/>
        <v>37190</v>
      </c>
      <c r="B15288" s="815">
        <f t="shared" si="994"/>
        <v>299</v>
      </c>
      <c r="C15288" s="815">
        <f t="shared" si="995"/>
        <v>67</v>
      </c>
      <c r="D15288" s="815">
        <f t="shared" si="996"/>
        <v>58</v>
      </c>
      <c r="E15288" s="815">
        <v>2001</v>
      </c>
    </row>
    <row r="15289" spans="1:5">
      <c r="A15289" s="816">
        <f t="shared" si="997"/>
        <v>37191</v>
      </c>
      <c r="B15289" s="815">
        <f t="shared" si="994"/>
        <v>300</v>
      </c>
      <c r="C15289" s="815">
        <f t="shared" si="995"/>
        <v>66</v>
      </c>
      <c r="D15289" s="815">
        <f t="shared" si="996"/>
        <v>57</v>
      </c>
      <c r="E15289" s="815">
        <v>2001</v>
      </c>
    </row>
    <row r="15290" spans="1:5">
      <c r="A15290" s="816">
        <f t="shared" si="997"/>
        <v>37192</v>
      </c>
      <c r="B15290" s="815">
        <f t="shared" si="994"/>
        <v>301</v>
      </c>
      <c r="C15290" s="815">
        <f t="shared" si="995"/>
        <v>65</v>
      </c>
      <c r="D15290" s="815">
        <f t="shared" si="996"/>
        <v>56</v>
      </c>
      <c r="E15290" s="815">
        <v>2001</v>
      </c>
    </row>
    <row r="15291" spans="1:5">
      <c r="A15291" s="816">
        <f t="shared" si="997"/>
        <v>37193</v>
      </c>
      <c r="B15291" s="815">
        <f t="shared" si="994"/>
        <v>302</v>
      </c>
      <c r="C15291" s="815">
        <f t="shared" si="995"/>
        <v>64</v>
      </c>
      <c r="D15291" s="815">
        <f t="shared" si="996"/>
        <v>55</v>
      </c>
      <c r="E15291" s="815">
        <v>2001</v>
      </c>
    </row>
    <row r="15292" spans="1:5">
      <c r="A15292" s="816">
        <f t="shared" si="997"/>
        <v>37194</v>
      </c>
      <c r="B15292" s="815">
        <f t="shared" si="994"/>
        <v>303</v>
      </c>
      <c r="C15292" s="815">
        <f t="shared" si="995"/>
        <v>63</v>
      </c>
      <c r="D15292" s="815">
        <f t="shared" si="996"/>
        <v>54</v>
      </c>
      <c r="E15292" s="815">
        <v>2001</v>
      </c>
    </row>
    <row r="15293" spans="1:5">
      <c r="A15293" s="816">
        <f t="shared" si="997"/>
        <v>37195</v>
      </c>
      <c r="B15293" s="815">
        <f t="shared" si="994"/>
        <v>304</v>
      </c>
      <c r="C15293" s="815">
        <f t="shared" si="995"/>
        <v>62</v>
      </c>
      <c r="D15293" s="815">
        <f t="shared" si="996"/>
        <v>53</v>
      </c>
      <c r="E15293" s="815">
        <v>2001</v>
      </c>
    </row>
    <row r="15294" spans="1:5">
      <c r="A15294" s="816">
        <f t="shared" si="997"/>
        <v>37196</v>
      </c>
      <c r="B15294" s="815">
        <f t="shared" si="994"/>
        <v>305</v>
      </c>
      <c r="C15294" s="815">
        <f t="shared" si="995"/>
        <v>61</v>
      </c>
      <c r="D15294" s="815">
        <f t="shared" si="996"/>
        <v>52</v>
      </c>
      <c r="E15294" s="815">
        <v>2001</v>
      </c>
    </row>
    <row r="15295" spans="1:5">
      <c r="A15295" s="816">
        <f t="shared" si="997"/>
        <v>37197</v>
      </c>
      <c r="B15295" s="815">
        <f t="shared" si="994"/>
        <v>306</v>
      </c>
      <c r="C15295" s="815">
        <f t="shared" si="995"/>
        <v>60</v>
      </c>
      <c r="D15295" s="815">
        <f t="shared" si="996"/>
        <v>51</v>
      </c>
      <c r="E15295" s="815">
        <v>2001</v>
      </c>
    </row>
    <row r="15296" spans="1:5">
      <c r="A15296" s="816">
        <f t="shared" si="997"/>
        <v>37198</v>
      </c>
      <c r="B15296" s="815">
        <f t="shared" si="994"/>
        <v>307</v>
      </c>
      <c r="C15296" s="815">
        <f t="shared" si="995"/>
        <v>59</v>
      </c>
      <c r="D15296" s="815">
        <f t="shared" si="996"/>
        <v>50</v>
      </c>
      <c r="E15296" s="815">
        <v>2001</v>
      </c>
    </row>
    <row r="15297" spans="1:5">
      <c r="A15297" s="816">
        <f t="shared" si="997"/>
        <v>37199</v>
      </c>
      <c r="B15297" s="815">
        <f t="shared" si="994"/>
        <v>308</v>
      </c>
      <c r="C15297" s="815">
        <f t="shared" si="995"/>
        <v>58</v>
      </c>
      <c r="D15297" s="815">
        <f t="shared" si="996"/>
        <v>49</v>
      </c>
      <c r="E15297" s="815">
        <v>2001</v>
      </c>
    </row>
    <row r="15298" spans="1:5">
      <c r="A15298" s="816">
        <f t="shared" si="997"/>
        <v>37200</v>
      </c>
      <c r="B15298" s="815">
        <f t="shared" si="994"/>
        <v>309</v>
      </c>
      <c r="C15298" s="815">
        <f t="shared" si="995"/>
        <v>57</v>
      </c>
      <c r="D15298" s="815">
        <f t="shared" si="996"/>
        <v>48</v>
      </c>
      <c r="E15298" s="815">
        <v>2001</v>
      </c>
    </row>
    <row r="15299" spans="1:5">
      <c r="A15299" s="816">
        <f t="shared" si="997"/>
        <v>37201</v>
      </c>
      <c r="B15299" s="815">
        <f t="shared" si="994"/>
        <v>310</v>
      </c>
      <c r="C15299" s="815">
        <f t="shared" si="995"/>
        <v>56</v>
      </c>
      <c r="D15299" s="815">
        <f t="shared" si="996"/>
        <v>47</v>
      </c>
      <c r="E15299" s="815">
        <v>2001</v>
      </c>
    </row>
    <row r="15300" spans="1:5">
      <c r="A15300" s="816">
        <f t="shared" si="997"/>
        <v>37202</v>
      </c>
      <c r="B15300" s="815">
        <f t="shared" si="994"/>
        <v>311</v>
      </c>
      <c r="C15300" s="815">
        <f t="shared" si="995"/>
        <v>55</v>
      </c>
      <c r="D15300" s="815">
        <f t="shared" si="996"/>
        <v>46</v>
      </c>
      <c r="E15300" s="815">
        <v>2001</v>
      </c>
    </row>
    <row r="15301" spans="1:5">
      <c r="A15301" s="816">
        <f t="shared" si="997"/>
        <v>37203</v>
      </c>
      <c r="B15301" s="815">
        <f t="shared" si="994"/>
        <v>312</v>
      </c>
      <c r="C15301" s="815">
        <f t="shared" si="995"/>
        <v>54</v>
      </c>
      <c r="D15301" s="815">
        <f t="shared" si="996"/>
        <v>45</v>
      </c>
      <c r="E15301" s="815">
        <v>2001</v>
      </c>
    </row>
    <row r="15302" spans="1:5">
      <c r="A15302" s="816">
        <f t="shared" si="997"/>
        <v>37204</v>
      </c>
      <c r="B15302" s="815">
        <f t="shared" ref="B15302:B15346" si="998">B15301+1</f>
        <v>313</v>
      </c>
      <c r="C15302" s="815">
        <f t="shared" ref="C15302:C15354" si="999">C15301-1</f>
        <v>53</v>
      </c>
      <c r="D15302" s="815">
        <f t="shared" ref="D15302:D15345" si="1000">D15301-1</f>
        <v>44</v>
      </c>
      <c r="E15302" s="815">
        <v>2001</v>
      </c>
    </row>
    <row r="15303" spans="1:5">
      <c r="A15303" s="816">
        <f t="shared" si="997"/>
        <v>37205</v>
      </c>
      <c r="B15303" s="815">
        <f t="shared" si="998"/>
        <v>314</v>
      </c>
      <c r="C15303" s="815">
        <f t="shared" si="999"/>
        <v>52</v>
      </c>
      <c r="D15303" s="815">
        <f t="shared" si="1000"/>
        <v>43</v>
      </c>
      <c r="E15303" s="815">
        <v>2001</v>
      </c>
    </row>
    <row r="15304" spans="1:5">
      <c r="A15304" s="816">
        <f t="shared" si="997"/>
        <v>37206</v>
      </c>
      <c r="B15304" s="815">
        <f t="shared" si="998"/>
        <v>315</v>
      </c>
      <c r="C15304" s="815">
        <f t="shared" si="999"/>
        <v>51</v>
      </c>
      <c r="D15304" s="815">
        <f t="shared" si="1000"/>
        <v>42</v>
      </c>
      <c r="E15304" s="815">
        <v>2001</v>
      </c>
    </row>
    <row r="15305" spans="1:5">
      <c r="A15305" s="816">
        <f t="shared" si="997"/>
        <v>37207</v>
      </c>
      <c r="B15305" s="815">
        <f t="shared" si="998"/>
        <v>316</v>
      </c>
      <c r="C15305" s="815">
        <f t="shared" si="999"/>
        <v>50</v>
      </c>
      <c r="D15305" s="815">
        <f t="shared" si="1000"/>
        <v>41</v>
      </c>
      <c r="E15305" s="815">
        <v>2001</v>
      </c>
    </row>
    <row r="15306" spans="1:5">
      <c r="A15306" s="816">
        <f t="shared" si="997"/>
        <v>37208</v>
      </c>
      <c r="B15306" s="815">
        <f t="shared" si="998"/>
        <v>317</v>
      </c>
      <c r="C15306" s="815">
        <f t="shared" si="999"/>
        <v>49</v>
      </c>
      <c r="D15306" s="815">
        <f t="shared" si="1000"/>
        <v>40</v>
      </c>
      <c r="E15306" s="815">
        <v>2001</v>
      </c>
    </row>
    <row r="15307" spans="1:5">
      <c r="A15307" s="816">
        <f t="shared" si="997"/>
        <v>37209</v>
      </c>
      <c r="B15307" s="815">
        <f t="shared" si="998"/>
        <v>318</v>
      </c>
      <c r="C15307" s="815">
        <f t="shared" si="999"/>
        <v>48</v>
      </c>
      <c r="D15307" s="815">
        <f t="shared" si="1000"/>
        <v>39</v>
      </c>
      <c r="E15307" s="815">
        <v>2001</v>
      </c>
    </row>
    <row r="15308" spans="1:5">
      <c r="A15308" s="816">
        <f t="shared" si="997"/>
        <v>37210</v>
      </c>
      <c r="B15308" s="815">
        <f t="shared" si="998"/>
        <v>319</v>
      </c>
      <c r="C15308" s="815">
        <f t="shared" si="999"/>
        <v>47</v>
      </c>
      <c r="D15308" s="815">
        <f t="shared" si="1000"/>
        <v>38</v>
      </c>
      <c r="E15308" s="815">
        <v>2001</v>
      </c>
    </row>
    <row r="15309" spans="1:5">
      <c r="A15309" s="816">
        <f t="shared" si="997"/>
        <v>37211</v>
      </c>
      <c r="B15309" s="815">
        <f t="shared" si="998"/>
        <v>320</v>
      </c>
      <c r="C15309" s="815">
        <f t="shared" si="999"/>
        <v>46</v>
      </c>
      <c r="D15309" s="815">
        <f t="shared" si="1000"/>
        <v>37</v>
      </c>
      <c r="E15309" s="815">
        <v>2001</v>
      </c>
    </row>
    <row r="15310" spans="1:5">
      <c r="A15310" s="816">
        <f t="shared" si="997"/>
        <v>37212</v>
      </c>
      <c r="B15310" s="815">
        <f t="shared" si="998"/>
        <v>321</v>
      </c>
      <c r="C15310" s="815">
        <f t="shared" si="999"/>
        <v>45</v>
      </c>
      <c r="D15310" s="815">
        <f t="shared" si="1000"/>
        <v>36</v>
      </c>
      <c r="E15310" s="815">
        <v>2001</v>
      </c>
    </row>
    <row r="15311" spans="1:5">
      <c r="A15311" s="816">
        <f t="shared" si="997"/>
        <v>37213</v>
      </c>
      <c r="B15311" s="815">
        <f t="shared" si="998"/>
        <v>322</v>
      </c>
      <c r="C15311" s="815">
        <f t="shared" si="999"/>
        <v>44</v>
      </c>
      <c r="D15311" s="815">
        <f t="shared" si="1000"/>
        <v>35</v>
      </c>
      <c r="E15311" s="815">
        <v>2001</v>
      </c>
    </row>
    <row r="15312" spans="1:5">
      <c r="A15312" s="816">
        <f t="shared" si="997"/>
        <v>37214</v>
      </c>
      <c r="B15312" s="815">
        <f t="shared" si="998"/>
        <v>323</v>
      </c>
      <c r="C15312" s="815">
        <f t="shared" si="999"/>
        <v>43</v>
      </c>
      <c r="D15312" s="815">
        <f t="shared" si="1000"/>
        <v>34</v>
      </c>
      <c r="E15312" s="815">
        <v>2001</v>
      </c>
    </row>
    <row r="15313" spans="1:5">
      <c r="A15313" s="816">
        <f t="shared" si="997"/>
        <v>37215</v>
      </c>
      <c r="B15313" s="815">
        <f t="shared" si="998"/>
        <v>324</v>
      </c>
      <c r="C15313" s="815">
        <f t="shared" si="999"/>
        <v>42</v>
      </c>
      <c r="D15313" s="815">
        <f t="shared" si="1000"/>
        <v>33</v>
      </c>
      <c r="E15313" s="815">
        <v>2001</v>
      </c>
    </row>
    <row r="15314" spans="1:5">
      <c r="A15314" s="816">
        <f t="shared" si="997"/>
        <v>37216</v>
      </c>
      <c r="B15314" s="815">
        <f t="shared" si="998"/>
        <v>325</v>
      </c>
      <c r="C15314" s="815">
        <f t="shared" si="999"/>
        <v>41</v>
      </c>
      <c r="D15314" s="815">
        <f t="shared" si="1000"/>
        <v>32</v>
      </c>
      <c r="E15314" s="815">
        <v>2001</v>
      </c>
    </row>
    <row r="15315" spans="1:5">
      <c r="A15315" s="816">
        <f t="shared" si="997"/>
        <v>37217</v>
      </c>
      <c r="B15315" s="815">
        <f t="shared" si="998"/>
        <v>326</v>
      </c>
      <c r="C15315" s="815">
        <f t="shared" si="999"/>
        <v>40</v>
      </c>
      <c r="D15315" s="815">
        <f t="shared" si="1000"/>
        <v>31</v>
      </c>
      <c r="E15315" s="815">
        <v>2001</v>
      </c>
    </row>
    <row r="15316" spans="1:5">
      <c r="A15316" s="816">
        <f t="shared" si="997"/>
        <v>37218</v>
      </c>
      <c r="B15316" s="815">
        <f t="shared" si="998"/>
        <v>327</v>
      </c>
      <c r="C15316" s="815">
        <f t="shared" si="999"/>
        <v>39</v>
      </c>
      <c r="D15316" s="815">
        <f t="shared" si="1000"/>
        <v>30</v>
      </c>
      <c r="E15316" s="815">
        <v>2001</v>
      </c>
    </row>
    <row r="15317" spans="1:5">
      <c r="A15317" s="816">
        <f t="shared" si="997"/>
        <v>37219</v>
      </c>
      <c r="B15317" s="815">
        <f t="shared" si="998"/>
        <v>328</v>
      </c>
      <c r="C15317" s="815">
        <f t="shared" si="999"/>
        <v>38</v>
      </c>
      <c r="D15317" s="815">
        <f t="shared" si="1000"/>
        <v>29</v>
      </c>
      <c r="E15317" s="815">
        <v>2001</v>
      </c>
    </row>
    <row r="15318" spans="1:5">
      <c r="A15318" s="816">
        <f t="shared" si="997"/>
        <v>37220</v>
      </c>
      <c r="B15318" s="815">
        <f t="shared" si="998"/>
        <v>329</v>
      </c>
      <c r="C15318" s="815">
        <f t="shared" si="999"/>
        <v>37</v>
      </c>
      <c r="D15318" s="815">
        <f t="shared" si="1000"/>
        <v>28</v>
      </c>
      <c r="E15318" s="815">
        <v>2001</v>
      </c>
    </row>
    <row r="15319" spans="1:5">
      <c r="A15319" s="816">
        <f t="shared" si="997"/>
        <v>37221</v>
      </c>
      <c r="B15319" s="815">
        <f t="shared" si="998"/>
        <v>330</v>
      </c>
      <c r="C15319" s="815">
        <f t="shared" si="999"/>
        <v>36</v>
      </c>
      <c r="D15319" s="815">
        <f t="shared" si="1000"/>
        <v>27</v>
      </c>
      <c r="E15319" s="815">
        <v>2001</v>
      </c>
    </row>
    <row r="15320" spans="1:5">
      <c r="A15320" s="816">
        <f t="shared" si="997"/>
        <v>37222</v>
      </c>
      <c r="B15320" s="815">
        <f t="shared" si="998"/>
        <v>331</v>
      </c>
      <c r="C15320" s="815">
        <f t="shared" si="999"/>
        <v>35</v>
      </c>
      <c r="D15320" s="815">
        <f t="shared" si="1000"/>
        <v>26</v>
      </c>
      <c r="E15320" s="815">
        <v>2001</v>
      </c>
    </row>
    <row r="15321" spans="1:5">
      <c r="A15321" s="816">
        <f t="shared" si="997"/>
        <v>37223</v>
      </c>
      <c r="B15321" s="815">
        <f t="shared" si="998"/>
        <v>332</v>
      </c>
      <c r="C15321" s="815">
        <f t="shared" si="999"/>
        <v>34</v>
      </c>
      <c r="D15321" s="815">
        <f t="shared" si="1000"/>
        <v>25</v>
      </c>
      <c r="E15321" s="815">
        <v>2001</v>
      </c>
    </row>
    <row r="15322" spans="1:5">
      <c r="A15322" s="816">
        <f t="shared" si="997"/>
        <v>37224</v>
      </c>
      <c r="B15322" s="815">
        <f t="shared" si="998"/>
        <v>333</v>
      </c>
      <c r="C15322" s="815">
        <f t="shared" si="999"/>
        <v>33</v>
      </c>
      <c r="D15322" s="815">
        <f t="shared" si="1000"/>
        <v>24</v>
      </c>
      <c r="E15322" s="815">
        <v>2001</v>
      </c>
    </row>
    <row r="15323" spans="1:5">
      <c r="A15323" s="816">
        <f t="shared" si="997"/>
        <v>37225</v>
      </c>
      <c r="B15323" s="815">
        <f t="shared" si="998"/>
        <v>334</v>
      </c>
      <c r="C15323" s="815">
        <f t="shared" si="999"/>
        <v>32</v>
      </c>
      <c r="D15323" s="815">
        <f t="shared" si="1000"/>
        <v>23</v>
      </c>
      <c r="E15323" s="815">
        <v>2001</v>
      </c>
    </row>
    <row r="15324" spans="1:5">
      <c r="A15324" s="816">
        <f t="shared" si="997"/>
        <v>37226</v>
      </c>
      <c r="B15324" s="815">
        <f t="shared" si="998"/>
        <v>335</v>
      </c>
      <c r="C15324" s="815">
        <f t="shared" si="999"/>
        <v>31</v>
      </c>
      <c r="D15324" s="815">
        <f t="shared" si="1000"/>
        <v>22</v>
      </c>
      <c r="E15324" s="815">
        <v>2001</v>
      </c>
    </row>
    <row r="15325" spans="1:5">
      <c r="A15325" s="816">
        <f t="shared" si="997"/>
        <v>37227</v>
      </c>
      <c r="B15325" s="815">
        <f t="shared" si="998"/>
        <v>336</v>
      </c>
      <c r="C15325" s="815">
        <f t="shared" si="999"/>
        <v>30</v>
      </c>
      <c r="D15325" s="815">
        <f t="shared" si="1000"/>
        <v>21</v>
      </c>
      <c r="E15325" s="815">
        <v>2001</v>
      </c>
    </row>
    <row r="15326" spans="1:5">
      <c r="A15326" s="816">
        <f t="shared" si="997"/>
        <v>37228</v>
      </c>
      <c r="B15326" s="815">
        <f t="shared" si="998"/>
        <v>337</v>
      </c>
      <c r="C15326" s="815">
        <f t="shared" si="999"/>
        <v>29</v>
      </c>
      <c r="D15326" s="815">
        <f t="shared" si="1000"/>
        <v>20</v>
      </c>
      <c r="E15326" s="815">
        <v>2001</v>
      </c>
    </row>
    <row r="15327" spans="1:5">
      <c r="A15327" s="816">
        <f t="shared" si="997"/>
        <v>37229</v>
      </c>
      <c r="B15327" s="815">
        <f t="shared" si="998"/>
        <v>338</v>
      </c>
      <c r="C15327" s="815">
        <f t="shared" si="999"/>
        <v>28</v>
      </c>
      <c r="D15327" s="815">
        <f t="shared" si="1000"/>
        <v>19</v>
      </c>
      <c r="E15327" s="815">
        <v>2001</v>
      </c>
    </row>
    <row r="15328" spans="1:5">
      <c r="A15328" s="816">
        <f t="shared" si="997"/>
        <v>37230</v>
      </c>
      <c r="B15328" s="815">
        <f t="shared" si="998"/>
        <v>339</v>
      </c>
      <c r="C15328" s="815">
        <f t="shared" si="999"/>
        <v>27</v>
      </c>
      <c r="D15328" s="815">
        <f t="shared" si="1000"/>
        <v>18</v>
      </c>
      <c r="E15328" s="815">
        <v>2001</v>
      </c>
    </row>
    <row r="15329" spans="1:5">
      <c r="A15329" s="816">
        <f t="shared" si="997"/>
        <v>37231</v>
      </c>
      <c r="B15329" s="815">
        <f t="shared" si="998"/>
        <v>340</v>
      </c>
      <c r="C15329" s="815">
        <f t="shared" si="999"/>
        <v>26</v>
      </c>
      <c r="D15329" s="815">
        <f t="shared" si="1000"/>
        <v>17</v>
      </c>
      <c r="E15329" s="815">
        <v>2001</v>
      </c>
    </row>
    <row r="15330" spans="1:5">
      <c r="A15330" s="816">
        <f t="shared" si="997"/>
        <v>37232</v>
      </c>
      <c r="B15330" s="815">
        <f t="shared" si="998"/>
        <v>341</v>
      </c>
      <c r="C15330" s="815">
        <f t="shared" si="999"/>
        <v>25</v>
      </c>
      <c r="D15330" s="815">
        <f t="shared" si="1000"/>
        <v>16</v>
      </c>
      <c r="E15330" s="815">
        <v>2001</v>
      </c>
    </row>
    <row r="15331" spans="1:5">
      <c r="A15331" s="816">
        <f t="shared" si="997"/>
        <v>37233</v>
      </c>
      <c r="B15331" s="815">
        <f t="shared" si="998"/>
        <v>342</v>
      </c>
      <c r="C15331" s="815">
        <f t="shared" si="999"/>
        <v>24</v>
      </c>
      <c r="D15331" s="815">
        <f t="shared" si="1000"/>
        <v>15</v>
      </c>
      <c r="E15331" s="815">
        <v>2001</v>
      </c>
    </row>
    <row r="15332" spans="1:5">
      <c r="A15332" s="816">
        <f t="shared" si="997"/>
        <v>37234</v>
      </c>
      <c r="B15332" s="815">
        <f t="shared" si="998"/>
        <v>343</v>
      </c>
      <c r="C15332" s="815">
        <f t="shared" si="999"/>
        <v>23</v>
      </c>
      <c r="D15332" s="815">
        <f t="shared" si="1000"/>
        <v>14</v>
      </c>
      <c r="E15332" s="815">
        <v>2001</v>
      </c>
    </row>
    <row r="15333" spans="1:5">
      <c r="A15333" s="816">
        <f t="shared" si="997"/>
        <v>37235</v>
      </c>
      <c r="B15333" s="815">
        <f t="shared" si="998"/>
        <v>344</v>
      </c>
      <c r="C15333" s="815">
        <f t="shared" si="999"/>
        <v>22</v>
      </c>
      <c r="D15333" s="815">
        <f t="shared" si="1000"/>
        <v>13</v>
      </c>
      <c r="E15333" s="815">
        <v>2001</v>
      </c>
    </row>
    <row r="15334" spans="1:5">
      <c r="A15334" s="816">
        <f t="shared" si="997"/>
        <v>37236</v>
      </c>
      <c r="B15334" s="815">
        <f t="shared" si="998"/>
        <v>345</v>
      </c>
      <c r="C15334" s="815">
        <f t="shared" si="999"/>
        <v>21</v>
      </c>
      <c r="D15334" s="815">
        <f t="shared" si="1000"/>
        <v>12</v>
      </c>
      <c r="E15334" s="815">
        <v>2001</v>
      </c>
    </row>
    <row r="15335" spans="1:5">
      <c r="A15335" s="816">
        <f t="shared" si="997"/>
        <v>37237</v>
      </c>
      <c r="B15335" s="815">
        <f t="shared" si="998"/>
        <v>346</v>
      </c>
      <c r="C15335" s="815">
        <f t="shared" si="999"/>
        <v>20</v>
      </c>
      <c r="D15335" s="815">
        <f t="shared" si="1000"/>
        <v>11</v>
      </c>
      <c r="E15335" s="815">
        <v>2001</v>
      </c>
    </row>
    <row r="15336" spans="1:5">
      <c r="A15336" s="816">
        <f t="shared" si="997"/>
        <v>37238</v>
      </c>
      <c r="B15336" s="815">
        <f t="shared" si="998"/>
        <v>347</v>
      </c>
      <c r="C15336" s="815">
        <f t="shared" si="999"/>
        <v>19</v>
      </c>
      <c r="D15336" s="815">
        <f t="shared" si="1000"/>
        <v>10</v>
      </c>
      <c r="E15336" s="815">
        <v>2001</v>
      </c>
    </row>
    <row r="15337" spans="1:5">
      <c r="A15337" s="816">
        <f t="shared" si="997"/>
        <v>37239</v>
      </c>
      <c r="B15337" s="815">
        <f t="shared" si="998"/>
        <v>348</v>
      </c>
      <c r="C15337" s="815">
        <f t="shared" si="999"/>
        <v>18</v>
      </c>
      <c r="D15337" s="815">
        <f t="shared" si="1000"/>
        <v>9</v>
      </c>
      <c r="E15337" s="815">
        <v>2001</v>
      </c>
    </row>
    <row r="15338" spans="1:5">
      <c r="A15338" s="816">
        <f t="shared" si="997"/>
        <v>37240</v>
      </c>
      <c r="B15338" s="815">
        <f t="shared" si="998"/>
        <v>349</v>
      </c>
      <c r="C15338" s="815">
        <f t="shared" si="999"/>
        <v>17</v>
      </c>
      <c r="D15338" s="815">
        <f t="shared" si="1000"/>
        <v>8</v>
      </c>
      <c r="E15338" s="815">
        <v>2001</v>
      </c>
    </row>
    <row r="15339" spans="1:5">
      <c r="A15339" s="816">
        <f t="shared" si="997"/>
        <v>37241</v>
      </c>
      <c r="B15339" s="815">
        <f t="shared" si="998"/>
        <v>350</v>
      </c>
      <c r="C15339" s="815">
        <f t="shared" si="999"/>
        <v>16</v>
      </c>
      <c r="D15339" s="815">
        <f t="shared" si="1000"/>
        <v>7</v>
      </c>
      <c r="E15339" s="815">
        <v>2001</v>
      </c>
    </row>
    <row r="15340" spans="1:5">
      <c r="A15340" s="816">
        <f t="shared" si="997"/>
        <v>37242</v>
      </c>
      <c r="B15340" s="815">
        <f t="shared" si="998"/>
        <v>351</v>
      </c>
      <c r="C15340" s="815">
        <f t="shared" si="999"/>
        <v>15</v>
      </c>
      <c r="D15340" s="815">
        <f t="shared" si="1000"/>
        <v>6</v>
      </c>
      <c r="E15340" s="815">
        <v>2001</v>
      </c>
    </row>
    <row r="15341" spans="1:5">
      <c r="A15341" s="816">
        <f t="shared" si="997"/>
        <v>37243</v>
      </c>
      <c r="B15341" s="815">
        <f t="shared" si="998"/>
        <v>352</v>
      </c>
      <c r="C15341" s="815">
        <f t="shared" si="999"/>
        <v>14</v>
      </c>
      <c r="D15341" s="815">
        <f t="shared" si="1000"/>
        <v>5</v>
      </c>
      <c r="E15341" s="815">
        <v>2001</v>
      </c>
    </row>
    <row r="15342" spans="1:5">
      <c r="A15342" s="816">
        <f t="shared" si="997"/>
        <v>37244</v>
      </c>
      <c r="B15342" s="815">
        <f t="shared" si="998"/>
        <v>353</v>
      </c>
      <c r="C15342" s="815">
        <f t="shared" si="999"/>
        <v>13</v>
      </c>
      <c r="D15342" s="815">
        <f t="shared" si="1000"/>
        <v>4</v>
      </c>
      <c r="E15342" s="815">
        <v>2001</v>
      </c>
    </row>
    <row r="15343" spans="1:5">
      <c r="A15343" s="816">
        <f t="shared" si="997"/>
        <v>37245</v>
      </c>
      <c r="B15343" s="815">
        <f t="shared" si="998"/>
        <v>354</v>
      </c>
      <c r="C15343" s="815">
        <f t="shared" si="999"/>
        <v>12</v>
      </c>
      <c r="D15343" s="815">
        <f t="shared" si="1000"/>
        <v>3</v>
      </c>
      <c r="E15343" s="815">
        <v>2001</v>
      </c>
    </row>
    <row r="15344" spans="1:5">
      <c r="A15344" s="816">
        <f t="shared" si="997"/>
        <v>37246</v>
      </c>
      <c r="B15344" s="815">
        <f t="shared" si="998"/>
        <v>355</v>
      </c>
      <c r="C15344" s="815">
        <f t="shared" si="999"/>
        <v>11</v>
      </c>
      <c r="D15344" s="815">
        <f t="shared" si="1000"/>
        <v>2</v>
      </c>
      <c r="E15344" s="815">
        <v>2001</v>
      </c>
    </row>
    <row r="15345" spans="1:5">
      <c r="A15345" s="816">
        <f t="shared" si="997"/>
        <v>37247</v>
      </c>
      <c r="B15345" s="815">
        <f t="shared" si="998"/>
        <v>356</v>
      </c>
      <c r="C15345" s="815">
        <f t="shared" si="999"/>
        <v>10</v>
      </c>
      <c r="D15345" s="815">
        <f t="shared" si="1000"/>
        <v>1</v>
      </c>
      <c r="E15345" s="815">
        <v>2001</v>
      </c>
    </row>
    <row r="15346" spans="1:5">
      <c r="A15346" s="816">
        <f t="shared" si="997"/>
        <v>37248</v>
      </c>
      <c r="B15346" s="815">
        <f t="shared" si="998"/>
        <v>357</v>
      </c>
      <c r="C15346" s="815">
        <f t="shared" si="999"/>
        <v>9</v>
      </c>
      <c r="D15346" s="815">
        <v>365</v>
      </c>
      <c r="E15346" s="815">
        <v>2001</v>
      </c>
    </row>
    <row r="15347" spans="1:5">
      <c r="A15347" s="816">
        <f t="shared" ref="A15347:A15410" si="1001">A15346+1</f>
        <v>37249</v>
      </c>
      <c r="B15347" s="815">
        <f t="shared" ref="B15347:B15410" si="1002">B15346+1</f>
        <v>358</v>
      </c>
      <c r="C15347" s="815">
        <f t="shared" si="999"/>
        <v>8</v>
      </c>
      <c r="D15347" s="815">
        <f t="shared" ref="D15347:D15410" si="1003">D15346-1</f>
        <v>364</v>
      </c>
      <c r="E15347" s="815">
        <v>2001</v>
      </c>
    </row>
    <row r="15348" spans="1:5">
      <c r="A15348" s="816">
        <f t="shared" si="1001"/>
        <v>37250</v>
      </c>
      <c r="B15348" s="815">
        <f t="shared" si="1002"/>
        <v>359</v>
      </c>
      <c r="C15348" s="815">
        <f t="shared" si="999"/>
        <v>7</v>
      </c>
      <c r="D15348" s="815">
        <f t="shared" si="1003"/>
        <v>363</v>
      </c>
      <c r="E15348" s="815">
        <v>2001</v>
      </c>
    </row>
    <row r="15349" spans="1:5">
      <c r="A15349" s="816">
        <f t="shared" si="1001"/>
        <v>37251</v>
      </c>
      <c r="B15349" s="815">
        <f t="shared" si="1002"/>
        <v>360</v>
      </c>
      <c r="C15349" s="815">
        <f t="shared" si="999"/>
        <v>6</v>
      </c>
      <c r="D15349" s="815">
        <f t="shared" si="1003"/>
        <v>362</v>
      </c>
      <c r="E15349" s="815">
        <v>2001</v>
      </c>
    </row>
    <row r="15350" spans="1:5">
      <c r="A15350" s="816">
        <f t="shared" si="1001"/>
        <v>37252</v>
      </c>
      <c r="B15350" s="815">
        <f t="shared" si="1002"/>
        <v>361</v>
      </c>
      <c r="C15350" s="815">
        <f t="shared" si="999"/>
        <v>5</v>
      </c>
      <c r="D15350" s="815">
        <f t="shared" si="1003"/>
        <v>361</v>
      </c>
      <c r="E15350" s="815">
        <v>2001</v>
      </c>
    </row>
    <row r="15351" spans="1:5">
      <c r="A15351" s="816">
        <f t="shared" si="1001"/>
        <v>37253</v>
      </c>
      <c r="B15351" s="815">
        <f t="shared" si="1002"/>
        <v>362</v>
      </c>
      <c r="C15351" s="815">
        <f t="shared" si="999"/>
        <v>4</v>
      </c>
      <c r="D15351" s="815">
        <f t="shared" si="1003"/>
        <v>360</v>
      </c>
      <c r="E15351" s="815">
        <v>2001</v>
      </c>
    </row>
    <row r="15352" spans="1:5">
      <c r="A15352" s="816">
        <f t="shared" si="1001"/>
        <v>37254</v>
      </c>
      <c r="B15352" s="815">
        <f t="shared" si="1002"/>
        <v>363</v>
      </c>
      <c r="C15352" s="815">
        <f t="shared" si="999"/>
        <v>3</v>
      </c>
      <c r="D15352" s="815">
        <f t="shared" si="1003"/>
        <v>359</v>
      </c>
      <c r="E15352" s="815">
        <v>2001</v>
      </c>
    </row>
    <row r="15353" spans="1:5">
      <c r="A15353" s="816">
        <f t="shared" si="1001"/>
        <v>37255</v>
      </c>
      <c r="B15353" s="815">
        <f t="shared" si="1002"/>
        <v>364</v>
      </c>
      <c r="C15353" s="815">
        <f t="shared" si="999"/>
        <v>2</v>
      </c>
      <c r="D15353" s="815">
        <f t="shared" si="1003"/>
        <v>358</v>
      </c>
      <c r="E15353" s="815">
        <v>2001</v>
      </c>
    </row>
    <row r="15354" spans="1:5">
      <c r="A15354" s="816">
        <f t="shared" si="1001"/>
        <v>37256</v>
      </c>
      <c r="B15354" s="815">
        <f t="shared" si="1002"/>
        <v>365</v>
      </c>
      <c r="C15354" s="815">
        <f t="shared" si="999"/>
        <v>1</v>
      </c>
      <c r="D15354" s="815">
        <f t="shared" si="1003"/>
        <v>357</v>
      </c>
      <c r="E15354" s="815">
        <v>2001</v>
      </c>
    </row>
    <row r="15355" spans="1:5">
      <c r="A15355" s="816">
        <f t="shared" si="1001"/>
        <v>37257</v>
      </c>
      <c r="B15355" s="815">
        <v>1</v>
      </c>
      <c r="C15355" s="815">
        <v>365</v>
      </c>
      <c r="D15355" s="815">
        <f t="shared" si="1003"/>
        <v>356</v>
      </c>
      <c r="E15355" s="815">
        <v>2002</v>
      </c>
    </row>
    <row r="15356" spans="1:5">
      <c r="A15356" s="816">
        <f t="shared" si="1001"/>
        <v>37258</v>
      </c>
      <c r="B15356" s="815">
        <f t="shared" si="1002"/>
        <v>2</v>
      </c>
      <c r="C15356" s="815">
        <f t="shared" ref="C15356:C15410" si="1004">C15355-1</f>
        <v>364</v>
      </c>
      <c r="D15356" s="815">
        <f t="shared" si="1003"/>
        <v>355</v>
      </c>
      <c r="E15356" s="815">
        <v>2002</v>
      </c>
    </row>
    <row r="15357" spans="1:5">
      <c r="A15357" s="816">
        <f t="shared" si="1001"/>
        <v>37259</v>
      </c>
      <c r="B15357" s="815">
        <f t="shared" si="1002"/>
        <v>3</v>
      </c>
      <c r="C15357" s="815">
        <f t="shared" si="1004"/>
        <v>363</v>
      </c>
      <c r="D15357" s="815">
        <f t="shared" si="1003"/>
        <v>354</v>
      </c>
      <c r="E15357" s="815">
        <v>2002</v>
      </c>
    </row>
    <row r="15358" spans="1:5">
      <c r="A15358" s="816">
        <f t="shared" si="1001"/>
        <v>37260</v>
      </c>
      <c r="B15358" s="815">
        <f t="shared" si="1002"/>
        <v>4</v>
      </c>
      <c r="C15358" s="815">
        <f t="shared" si="1004"/>
        <v>362</v>
      </c>
      <c r="D15358" s="815">
        <f t="shared" si="1003"/>
        <v>353</v>
      </c>
      <c r="E15358" s="815">
        <v>2002</v>
      </c>
    </row>
    <row r="15359" spans="1:5">
      <c r="A15359" s="816">
        <f t="shared" si="1001"/>
        <v>37261</v>
      </c>
      <c r="B15359" s="815">
        <f t="shared" si="1002"/>
        <v>5</v>
      </c>
      <c r="C15359" s="815">
        <f t="shared" si="1004"/>
        <v>361</v>
      </c>
      <c r="D15359" s="815">
        <f t="shared" si="1003"/>
        <v>352</v>
      </c>
      <c r="E15359" s="815">
        <v>2002</v>
      </c>
    </row>
    <row r="15360" spans="1:5">
      <c r="A15360" s="816">
        <f t="shared" si="1001"/>
        <v>37262</v>
      </c>
      <c r="B15360" s="815">
        <f t="shared" si="1002"/>
        <v>6</v>
      </c>
      <c r="C15360" s="815">
        <f t="shared" si="1004"/>
        <v>360</v>
      </c>
      <c r="D15360" s="815">
        <f t="shared" si="1003"/>
        <v>351</v>
      </c>
      <c r="E15360" s="815">
        <v>2002</v>
      </c>
    </row>
    <row r="15361" spans="1:5">
      <c r="A15361" s="816">
        <f t="shared" si="1001"/>
        <v>37263</v>
      </c>
      <c r="B15361" s="815">
        <f t="shared" si="1002"/>
        <v>7</v>
      </c>
      <c r="C15361" s="815">
        <f t="shared" si="1004"/>
        <v>359</v>
      </c>
      <c r="D15361" s="815">
        <f t="shared" si="1003"/>
        <v>350</v>
      </c>
      <c r="E15361" s="815">
        <v>2002</v>
      </c>
    </row>
    <row r="15362" spans="1:5">
      <c r="A15362" s="816">
        <f t="shared" si="1001"/>
        <v>37264</v>
      </c>
      <c r="B15362" s="815">
        <f t="shared" si="1002"/>
        <v>8</v>
      </c>
      <c r="C15362" s="815">
        <f t="shared" si="1004"/>
        <v>358</v>
      </c>
      <c r="D15362" s="815">
        <f t="shared" si="1003"/>
        <v>349</v>
      </c>
      <c r="E15362" s="815">
        <v>2002</v>
      </c>
    </row>
    <row r="15363" spans="1:5">
      <c r="A15363" s="816">
        <f t="shared" si="1001"/>
        <v>37265</v>
      </c>
      <c r="B15363" s="815">
        <f t="shared" si="1002"/>
        <v>9</v>
      </c>
      <c r="C15363" s="815">
        <f t="shared" si="1004"/>
        <v>357</v>
      </c>
      <c r="D15363" s="815">
        <f t="shared" si="1003"/>
        <v>348</v>
      </c>
      <c r="E15363" s="815">
        <v>2002</v>
      </c>
    </row>
    <row r="15364" spans="1:5">
      <c r="A15364" s="816">
        <f t="shared" si="1001"/>
        <v>37266</v>
      </c>
      <c r="B15364" s="815">
        <f t="shared" si="1002"/>
        <v>10</v>
      </c>
      <c r="C15364" s="815">
        <f t="shared" si="1004"/>
        <v>356</v>
      </c>
      <c r="D15364" s="815">
        <f t="shared" si="1003"/>
        <v>347</v>
      </c>
      <c r="E15364" s="815">
        <v>2002</v>
      </c>
    </row>
    <row r="15365" spans="1:5">
      <c r="A15365" s="816">
        <f t="shared" si="1001"/>
        <v>37267</v>
      </c>
      <c r="B15365" s="815">
        <f t="shared" si="1002"/>
        <v>11</v>
      </c>
      <c r="C15365" s="815">
        <f t="shared" si="1004"/>
        <v>355</v>
      </c>
      <c r="D15365" s="815">
        <f t="shared" si="1003"/>
        <v>346</v>
      </c>
      <c r="E15365" s="815">
        <v>2002</v>
      </c>
    </row>
    <row r="15366" spans="1:5">
      <c r="A15366" s="816">
        <f t="shared" si="1001"/>
        <v>37268</v>
      </c>
      <c r="B15366" s="815">
        <f t="shared" si="1002"/>
        <v>12</v>
      </c>
      <c r="C15366" s="815">
        <f t="shared" si="1004"/>
        <v>354</v>
      </c>
      <c r="D15366" s="815">
        <f t="shared" si="1003"/>
        <v>345</v>
      </c>
      <c r="E15366" s="815">
        <v>2002</v>
      </c>
    </row>
    <row r="15367" spans="1:5">
      <c r="A15367" s="816">
        <f t="shared" si="1001"/>
        <v>37269</v>
      </c>
      <c r="B15367" s="815">
        <f t="shared" si="1002"/>
        <v>13</v>
      </c>
      <c r="C15367" s="815">
        <f t="shared" si="1004"/>
        <v>353</v>
      </c>
      <c r="D15367" s="815">
        <f t="shared" si="1003"/>
        <v>344</v>
      </c>
      <c r="E15367" s="815">
        <v>2002</v>
      </c>
    </row>
    <row r="15368" spans="1:5">
      <c r="A15368" s="816">
        <f>A15366+1</f>
        <v>37269</v>
      </c>
      <c r="B15368" s="815">
        <f>B15366+1</f>
        <v>13</v>
      </c>
      <c r="C15368" s="815">
        <f>C15366-1</f>
        <v>353</v>
      </c>
      <c r="D15368" s="815">
        <f>D15366-1</f>
        <v>344</v>
      </c>
      <c r="E15368" s="815">
        <v>2002</v>
      </c>
    </row>
    <row r="15369" spans="1:5">
      <c r="A15369" s="816">
        <f t="shared" si="1001"/>
        <v>37270</v>
      </c>
      <c r="B15369" s="815">
        <f t="shared" si="1002"/>
        <v>14</v>
      </c>
      <c r="C15369" s="815">
        <f t="shared" si="1004"/>
        <v>352</v>
      </c>
      <c r="D15369" s="815">
        <f t="shared" si="1003"/>
        <v>343</v>
      </c>
      <c r="E15369" s="815">
        <v>2002</v>
      </c>
    </row>
    <row r="15370" spans="1:5">
      <c r="A15370" s="816">
        <f t="shared" si="1001"/>
        <v>37271</v>
      </c>
      <c r="B15370" s="815">
        <f t="shared" si="1002"/>
        <v>15</v>
      </c>
      <c r="C15370" s="815">
        <f t="shared" si="1004"/>
        <v>351</v>
      </c>
      <c r="D15370" s="815">
        <f t="shared" si="1003"/>
        <v>342</v>
      </c>
      <c r="E15370" s="815">
        <v>2002</v>
      </c>
    </row>
    <row r="15371" spans="1:5">
      <c r="A15371" s="816">
        <f t="shared" si="1001"/>
        <v>37272</v>
      </c>
      <c r="B15371" s="815">
        <f t="shared" si="1002"/>
        <v>16</v>
      </c>
      <c r="C15371" s="815">
        <f t="shared" si="1004"/>
        <v>350</v>
      </c>
      <c r="D15371" s="815">
        <f t="shared" si="1003"/>
        <v>341</v>
      </c>
      <c r="E15371" s="815">
        <v>2002</v>
      </c>
    </row>
    <row r="15372" spans="1:5">
      <c r="A15372" s="816">
        <f t="shared" si="1001"/>
        <v>37273</v>
      </c>
      <c r="B15372" s="815">
        <f t="shared" si="1002"/>
        <v>17</v>
      </c>
      <c r="C15372" s="815">
        <f t="shared" si="1004"/>
        <v>349</v>
      </c>
      <c r="D15372" s="815">
        <f t="shared" si="1003"/>
        <v>340</v>
      </c>
      <c r="E15372" s="815">
        <v>2002</v>
      </c>
    </row>
    <row r="15373" spans="1:5">
      <c r="A15373" s="816">
        <f t="shared" si="1001"/>
        <v>37274</v>
      </c>
      <c r="B15373" s="815">
        <f t="shared" si="1002"/>
        <v>18</v>
      </c>
      <c r="C15373" s="815">
        <f t="shared" si="1004"/>
        <v>348</v>
      </c>
      <c r="D15373" s="815">
        <f t="shared" si="1003"/>
        <v>339</v>
      </c>
      <c r="E15373" s="815">
        <v>2002</v>
      </c>
    </row>
    <row r="15374" spans="1:5">
      <c r="A15374" s="816">
        <f t="shared" si="1001"/>
        <v>37275</v>
      </c>
      <c r="B15374" s="815">
        <f t="shared" si="1002"/>
        <v>19</v>
      </c>
      <c r="C15374" s="815">
        <f t="shared" si="1004"/>
        <v>347</v>
      </c>
      <c r="D15374" s="815">
        <f t="shared" si="1003"/>
        <v>338</v>
      </c>
      <c r="E15374" s="815">
        <v>2002</v>
      </c>
    </row>
    <row r="15375" spans="1:5">
      <c r="A15375" s="816">
        <f t="shared" si="1001"/>
        <v>37276</v>
      </c>
      <c r="B15375" s="815">
        <f t="shared" si="1002"/>
        <v>20</v>
      </c>
      <c r="C15375" s="815">
        <f t="shared" si="1004"/>
        <v>346</v>
      </c>
      <c r="D15375" s="815">
        <f t="shared" si="1003"/>
        <v>337</v>
      </c>
      <c r="E15375" s="815">
        <v>2002</v>
      </c>
    </row>
    <row r="15376" spans="1:5">
      <c r="A15376" s="816">
        <f t="shared" si="1001"/>
        <v>37277</v>
      </c>
      <c r="B15376" s="815">
        <f t="shared" si="1002"/>
        <v>21</v>
      </c>
      <c r="C15376" s="815">
        <f t="shared" si="1004"/>
        <v>345</v>
      </c>
      <c r="D15376" s="815">
        <f t="shared" si="1003"/>
        <v>336</v>
      </c>
      <c r="E15376" s="815">
        <v>2002</v>
      </c>
    </row>
    <row r="15377" spans="1:5">
      <c r="A15377" s="816">
        <f t="shared" si="1001"/>
        <v>37278</v>
      </c>
      <c r="B15377" s="815">
        <f t="shared" si="1002"/>
        <v>22</v>
      </c>
      <c r="C15377" s="815">
        <f t="shared" si="1004"/>
        <v>344</v>
      </c>
      <c r="D15377" s="815">
        <f t="shared" si="1003"/>
        <v>335</v>
      </c>
      <c r="E15377" s="815">
        <v>2002</v>
      </c>
    </row>
    <row r="15378" spans="1:5">
      <c r="A15378" s="816">
        <f t="shared" si="1001"/>
        <v>37279</v>
      </c>
      <c r="B15378" s="815">
        <f t="shared" si="1002"/>
        <v>23</v>
      </c>
      <c r="C15378" s="815">
        <f t="shared" si="1004"/>
        <v>343</v>
      </c>
      <c r="D15378" s="815">
        <f t="shared" si="1003"/>
        <v>334</v>
      </c>
      <c r="E15378" s="815">
        <v>2002</v>
      </c>
    </row>
    <row r="15379" spans="1:5">
      <c r="A15379" s="816">
        <f t="shared" si="1001"/>
        <v>37280</v>
      </c>
      <c r="B15379" s="815">
        <f t="shared" si="1002"/>
        <v>24</v>
      </c>
      <c r="C15379" s="815">
        <f t="shared" si="1004"/>
        <v>342</v>
      </c>
      <c r="D15379" s="815">
        <f t="shared" si="1003"/>
        <v>333</v>
      </c>
      <c r="E15379" s="815">
        <v>2002</v>
      </c>
    </row>
    <row r="15380" spans="1:5">
      <c r="A15380" s="816">
        <f t="shared" si="1001"/>
        <v>37281</v>
      </c>
      <c r="B15380" s="815">
        <f t="shared" si="1002"/>
        <v>25</v>
      </c>
      <c r="C15380" s="815">
        <f t="shared" si="1004"/>
        <v>341</v>
      </c>
      <c r="D15380" s="815">
        <f t="shared" si="1003"/>
        <v>332</v>
      </c>
      <c r="E15380" s="815">
        <v>2002</v>
      </c>
    </row>
    <row r="15381" spans="1:5">
      <c r="A15381" s="816">
        <f t="shared" si="1001"/>
        <v>37282</v>
      </c>
      <c r="B15381" s="815">
        <f t="shared" si="1002"/>
        <v>26</v>
      </c>
      <c r="C15381" s="815">
        <f t="shared" si="1004"/>
        <v>340</v>
      </c>
      <c r="D15381" s="815">
        <f t="shared" si="1003"/>
        <v>331</v>
      </c>
      <c r="E15381" s="815">
        <v>2002</v>
      </c>
    </row>
    <row r="15382" spans="1:5">
      <c r="A15382" s="816">
        <f t="shared" si="1001"/>
        <v>37283</v>
      </c>
      <c r="B15382" s="815">
        <f t="shared" si="1002"/>
        <v>27</v>
      </c>
      <c r="C15382" s="815">
        <f t="shared" si="1004"/>
        <v>339</v>
      </c>
      <c r="D15382" s="815">
        <f t="shared" si="1003"/>
        <v>330</v>
      </c>
      <c r="E15382" s="815">
        <v>2002</v>
      </c>
    </row>
    <row r="15383" spans="1:5">
      <c r="A15383" s="816">
        <f t="shared" si="1001"/>
        <v>37284</v>
      </c>
      <c r="B15383" s="815">
        <f t="shared" si="1002"/>
        <v>28</v>
      </c>
      <c r="C15383" s="815">
        <f t="shared" si="1004"/>
        <v>338</v>
      </c>
      <c r="D15383" s="815">
        <f t="shared" si="1003"/>
        <v>329</v>
      </c>
      <c r="E15383" s="815">
        <v>2002</v>
      </c>
    </row>
    <row r="15384" spans="1:5">
      <c r="A15384" s="816">
        <f t="shared" si="1001"/>
        <v>37285</v>
      </c>
      <c r="B15384" s="815">
        <f t="shared" si="1002"/>
        <v>29</v>
      </c>
      <c r="C15384" s="815">
        <f t="shared" si="1004"/>
        <v>337</v>
      </c>
      <c r="D15384" s="815">
        <f t="shared" si="1003"/>
        <v>328</v>
      </c>
      <c r="E15384" s="815">
        <v>2002</v>
      </c>
    </row>
    <row r="15385" spans="1:5">
      <c r="A15385" s="816">
        <f t="shared" si="1001"/>
        <v>37286</v>
      </c>
      <c r="B15385" s="815">
        <f t="shared" si="1002"/>
        <v>30</v>
      </c>
      <c r="C15385" s="815">
        <f t="shared" si="1004"/>
        <v>336</v>
      </c>
      <c r="D15385" s="815">
        <f t="shared" si="1003"/>
        <v>327</v>
      </c>
      <c r="E15385" s="815">
        <v>2002</v>
      </c>
    </row>
    <row r="15386" spans="1:5">
      <c r="A15386" s="816">
        <f t="shared" si="1001"/>
        <v>37287</v>
      </c>
      <c r="B15386" s="815">
        <f t="shared" si="1002"/>
        <v>31</v>
      </c>
      <c r="C15386" s="815">
        <f t="shared" si="1004"/>
        <v>335</v>
      </c>
      <c r="D15386" s="815">
        <f t="shared" si="1003"/>
        <v>326</v>
      </c>
      <c r="E15386" s="815">
        <v>2002</v>
      </c>
    </row>
    <row r="15387" spans="1:5">
      <c r="A15387" s="816">
        <f t="shared" si="1001"/>
        <v>37288</v>
      </c>
      <c r="B15387" s="815">
        <f t="shared" si="1002"/>
        <v>32</v>
      </c>
      <c r="C15387" s="815">
        <f t="shared" si="1004"/>
        <v>334</v>
      </c>
      <c r="D15387" s="815">
        <f t="shared" si="1003"/>
        <v>325</v>
      </c>
      <c r="E15387" s="815">
        <v>2002</v>
      </c>
    </row>
    <row r="15388" spans="1:5">
      <c r="A15388" s="816">
        <f t="shared" si="1001"/>
        <v>37289</v>
      </c>
      <c r="B15388" s="815">
        <f t="shared" si="1002"/>
        <v>33</v>
      </c>
      <c r="C15388" s="815">
        <f t="shared" si="1004"/>
        <v>333</v>
      </c>
      <c r="D15388" s="815">
        <f t="shared" si="1003"/>
        <v>324</v>
      </c>
      <c r="E15388" s="815">
        <v>2002</v>
      </c>
    </row>
    <row r="15389" spans="1:5">
      <c r="A15389" s="816">
        <f t="shared" si="1001"/>
        <v>37290</v>
      </c>
      <c r="B15389" s="815">
        <f t="shared" si="1002"/>
        <v>34</v>
      </c>
      <c r="C15389" s="815">
        <f t="shared" si="1004"/>
        <v>332</v>
      </c>
      <c r="D15389" s="815">
        <f t="shared" si="1003"/>
        <v>323</v>
      </c>
      <c r="E15389" s="815">
        <v>2002</v>
      </c>
    </row>
    <row r="15390" spans="1:5">
      <c r="A15390" s="816">
        <f t="shared" si="1001"/>
        <v>37291</v>
      </c>
      <c r="B15390" s="815">
        <f t="shared" si="1002"/>
        <v>35</v>
      </c>
      <c r="C15390" s="815">
        <f t="shared" si="1004"/>
        <v>331</v>
      </c>
      <c r="D15390" s="815">
        <f t="shared" si="1003"/>
        <v>322</v>
      </c>
      <c r="E15390" s="815">
        <v>2002</v>
      </c>
    </row>
    <row r="15391" spans="1:5">
      <c r="A15391" s="816">
        <f t="shared" si="1001"/>
        <v>37292</v>
      </c>
      <c r="B15391" s="815">
        <f t="shared" si="1002"/>
        <v>36</v>
      </c>
      <c r="C15391" s="815">
        <f t="shared" si="1004"/>
        <v>330</v>
      </c>
      <c r="D15391" s="815">
        <f t="shared" si="1003"/>
        <v>321</v>
      </c>
      <c r="E15391" s="815">
        <v>2002</v>
      </c>
    </row>
    <row r="15392" spans="1:5">
      <c r="A15392" s="816">
        <f t="shared" si="1001"/>
        <v>37293</v>
      </c>
      <c r="B15392" s="815">
        <f t="shared" si="1002"/>
        <v>37</v>
      </c>
      <c r="C15392" s="815">
        <f t="shared" si="1004"/>
        <v>329</v>
      </c>
      <c r="D15392" s="815">
        <f t="shared" si="1003"/>
        <v>320</v>
      </c>
      <c r="E15392" s="815">
        <v>2002</v>
      </c>
    </row>
    <row r="15393" spans="1:5">
      <c r="A15393" s="816">
        <f t="shared" si="1001"/>
        <v>37294</v>
      </c>
      <c r="B15393" s="815">
        <f t="shared" si="1002"/>
        <v>38</v>
      </c>
      <c r="C15393" s="815">
        <f t="shared" si="1004"/>
        <v>328</v>
      </c>
      <c r="D15393" s="815">
        <f t="shared" si="1003"/>
        <v>319</v>
      </c>
      <c r="E15393" s="815">
        <v>2002</v>
      </c>
    </row>
    <row r="15394" spans="1:5">
      <c r="A15394" s="816">
        <f t="shared" si="1001"/>
        <v>37295</v>
      </c>
      <c r="B15394" s="815">
        <f t="shared" si="1002"/>
        <v>39</v>
      </c>
      <c r="C15394" s="815">
        <f t="shared" si="1004"/>
        <v>327</v>
      </c>
      <c r="D15394" s="815">
        <f t="shared" si="1003"/>
        <v>318</v>
      </c>
      <c r="E15394" s="815">
        <v>2002</v>
      </c>
    </row>
    <row r="15395" spans="1:5">
      <c r="A15395" s="816">
        <f t="shared" si="1001"/>
        <v>37296</v>
      </c>
      <c r="B15395" s="815">
        <f t="shared" si="1002"/>
        <v>40</v>
      </c>
      <c r="C15395" s="815">
        <f t="shared" si="1004"/>
        <v>326</v>
      </c>
      <c r="D15395" s="815">
        <f t="shared" si="1003"/>
        <v>317</v>
      </c>
      <c r="E15395" s="815">
        <v>2002</v>
      </c>
    </row>
    <row r="15396" spans="1:5">
      <c r="A15396" s="816">
        <f t="shared" si="1001"/>
        <v>37297</v>
      </c>
      <c r="B15396" s="815">
        <f t="shared" si="1002"/>
        <v>41</v>
      </c>
      <c r="C15396" s="815">
        <f t="shared" si="1004"/>
        <v>325</v>
      </c>
      <c r="D15396" s="815">
        <f t="shared" si="1003"/>
        <v>316</v>
      </c>
      <c r="E15396" s="815">
        <v>2002</v>
      </c>
    </row>
    <row r="15397" spans="1:5">
      <c r="A15397" s="816">
        <f t="shared" si="1001"/>
        <v>37298</v>
      </c>
      <c r="B15397" s="815">
        <f t="shared" si="1002"/>
        <v>42</v>
      </c>
      <c r="C15397" s="815">
        <f t="shared" si="1004"/>
        <v>324</v>
      </c>
      <c r="D15397" s="815">
        <f t="shared" si="1003"/>
        <v>315</v>
      </c>
      <c r="E15397" s="815">
        <v>2002</v>
      </c>
    </row>
    <row r="15398" spans="1:5">
      <c r="A15398" s="816">
        <f t="shared" si="1001"/>
        <v>37299</v>
      </c>
      <c r="B15398" s="815">
        <f t="shared" si="1002"/>
        <v>43</v>
      </c>
      <c r="C15398" s="815">
        <f t="shared" si="1004"/>
        <v>323</v>
      </c>
      <c r="D15398" s="815">
        <f t="shared" si="1003"/>
        <v>314</v>
      </c>
      <c r="E15398" s="815">
        <v>2002</v>
      </c>
    </row>
    <row r="15399" spans="1:5">
      <c r="A15399" s="816">
        <f t="shared" si="1001"/>
        <v>37300</v>
      </c>
      <c r="B15399" s="815">
        <f t="shared" si="1002"/>
        <v>44</v>
      </c>
      <c r="C15399" s="815">
        <f t="shared" si="1004"/>
        <v>322</v>
      </c>
      <c r="D15399" s="815">
        <f t="shared" si="1003"/>
        <v>313</v>
      </c>
      <c r="E15399" s="815">
        <v>2002</v>
      </c>
    </row>
    <row r="15400" spans="1:5">
      <c r="A15400" s="816">
        <f t="shared" si="1001"/>
        <v>37301</v>
      </c>
      <c r="B15400" s="815">
        <f t="shared" si="1002"/>
        <v>45</v>
      </c>
      <c r="C15400" s="815">
        <f t="shared" si="1004"/>
        <v>321</v>
      </c>
      <c r="D15400" s="815">
        <f t="shared" si="1003"/>
        <v>312</v>
      </c>
      <c r="E15400" s="815">
        <v>2002</v>
      </c>
    </row>
    <row r="15401" spans="1:5">
      <c r="A15401" s="816">
        <f t="shared" si="1001"/>
        <v>37302</v>
      </c>
      <c r="B15401" s="815">
        <f t="shared" si="1002"/>
        <v>46</v>
      </c>
      <c r="C15401" s="815">
        <f t="shared" si="1004"/>
        <v>320</v>
      </c>
      <c r="D15401" s="815">
        <f t="shared" si="1003"/>
        <v>311</v>
      </c>
      <c r="E15401" s="815">
        <v>2002</v>
      </c>
    </row>
    <row r="15402" spans="1:5">
      <c r="A15402" s="816">
        <f t="shared" si="1001"/>
        <v>37303</v>
      </c>
      <c r="B15402" s="815">
        <f t="shared" si="1002"/>
        <v>47</v>
      </c>
      <c r="C15402" s="815">
        <f t="shared" si="1004"/>
        <v>319</v>
      </c>
      <c r="D15402" s="815">
        <f t="shared" si="1003"/>
        <v>310</v>
      </c>
      <c r="E15402" s="815">
        <v>2002</v>
      </c>
    </row>
    <row r="15403" spans="1:5">
      <c r="A15403" s="816">
        <f t="shared" si="1001"/>
        <v>37304</v>
      </c>
      <c r="B15403" s="815">
        <f t="shared" si="1002"/>
        <v>48</v>
      </c>
      <c r="C15403" s="815">
        <f t="shared" si="1004"/>
        <v>318</v>
      </c>
      <c r="D15403" s="815">
        <f t="shared" si="1003"/>
        <v>309</v>
      </c>
      <c r="E15403" s="815">
        <v>2002</v>
      </c>
    </row>
    <row r="15404" spans="1:5">
      <c r="A15404" s="816">
        <f t="shared" si="1001"/>
        <v>37305</v>
      </c>
      <c r="B15404" s="815">
        <f t="shared" si="1002"/>
        <v>49</v>
      </c>
      <c r="C15404" s="815">
        <f t="shared" si="1004"/>
        <v>317</v>
      </c>
      <c r="D15404" s="815">
        <f t="shared" si="1003"/>
        <v>308</v>
      </c>
      <c r="E15404" s="815">
        <v>2002</v>
      </c>
    </row>
    <row r="15405" spans="1:5">
      <c r="A15405" s="816">
        <f t="shared" si="1001"/>
        <v>37306</v>
      </c>
      <c r="B15405" s="815">
        <f t="shared" si="1002"/>
        <v>50</v>
      </c>
      <c r="C15405" s="815">
        <f t="shared" si="1004"/>
        <v>316</v>
      </c>
      <c r="D15405" s="815">
        <f t="shared" si="1003"/>
        <v>307</v>
      </c>
      <c r="E15405" s="815">
        <v>2002</v>
      </c>
    </row>
    <row r="15406" spans="1:5">
      <c r="A15406" s="816">
        <f t="shared" si="1001"/>
        <v>37307</v>
      </c>
      <c r="B15406" s="815">
        <f t="shared" si="1002"/>
        <v>51</v>
      </c>
      <c r="C15406" s="815">
        <f t="shared" si="1004"/>
        <v>315</v>
      </c>
      <c r="D15406" s="815">
        <f t="shared" si="1003"/>
        <v>306</v>
      </c>
      <c r="E15406" s="815">
        <v>2002</v>
      </c>
    </row>
    <row r="15407" spans="1:5">
      <c r="A15407" s="816">
        <f t="shared" si="1001"/>
        <v>37308</v>
      </c>
      <c r="B15407" s="815">
        <f t="shared" si="1002"/>
        <v>52</v>
      </c>
      <c r="C15407" s="815">
        <f t="shared" si="1004"/>
        <v>314</v>
      </c>
      <c r="D15407" s="815">
        <f t="shared" si="1003"/>
        <v>305</v>
      </c>
      <c r="E15407" s="815">
        <v>2002</v>
      </c>
    </row>
    <row r="15408" spans="1:5">
      <c r="A15408" s="816">
        <f t="shared" si="1001"/>
        <v>37309</v>
      </c>
      <c r="B15408" s="815">
        <f t="shared" si="1002"/>
        <v>53</v>
      </c>
      <c r="C15408" s="815">
        <f t="shared" si="1004"/>
        <v>313</v>
      </c>
      <c r="D15408" s="815">
        <f t="shared" si="1003"/>
        <v>304</v>
      </c>
      <c r="E15408" s="815">
        <v>2002</v>
      </c>
    </row>
    <row r="15409" spans="1:5">
      <c r="A15409" s="816">
        <f t="shared" si="1001"/>
        <v>37310</v>
      </c>
      <c r="B15409" s="815">
        <f t="shared" si="1002"/>
        <v>54</v>
      </c>
      <c r="C15409" s="815">
        <f t="shared" si="1004"/>
        <v>312</v>
      </c>
      <c r="D15409" s="815">
        <f t="shared" si="1003"/>
        <v>303</v>
      </c>
      <c r="E15409" s="815">
        <v>2002</v>
      </c>
    </row>
    <row r="15410" spans="1:5">
      <c r="A15410" s="816">
        <f t="shared" si="1001"/>
        <v>37311</v>
      </c>
      <c r="B15410" s="815">
        <f t="shared" si="1002"/>
        <v>55</v>
      </c>
      <c r="C15410" s="815">
        <f t="shared" si="1004"/>
        <v>311</v>
      </c>
      <c r="D15410" s="815">
        <f t="shared" si="1003"/>
        <v>302</v>
      </c>
      <c r="E15410" s="815">
        <v>2002</v>
      </c>
    </row>
    <row r="15411" spans="1:5">
      <c r="A15411" s="816">
        <f t="shared" ref="A15411:A15474" si="1005">A15410+1</f>
        <v>37312</v>
      </c>
      <c r="B15411" s="815">
        <f t="shared" ref="B15411:B15474" si="1006">B15410+1</f>
        <v>56</v>
      </c>
      <c r="C15411" s="815">
        <f t="shared" ref="C15411:C15474" si="1007">C15410-1</f>
        <v>310</v>
      </c>
      <c r="D15411" s="815">
        <f t="shared" ref="D15411:D15474" si="1008">D15410-1</f>
        <v>301</v>
      </c>
      <c r="E15411" s="815">
        <v>2002</v>
      </c>
    </row>
    <row r="15412" spans="1:5">
      <c r="A15412" s="816">
        <f t="shared" si="1005"/>
        <v>37313</v>
      </c>
      <c r="B15412" s="815">
        <f t="shared" si="1006"/>
        <v>57</v>
      </c>
      <c r="C15412" s="815">
        <f t="shared" si="1007"/>
        <v>309</v>
      </c>
      <c r="D15412" s="815">
        <f t="shared" si="1008"/>
        <v>300</v>
      </c>
      <c r="E15412" s="815">
        <v>2002</v>
      </c>
    </row>
    <row r="15413" spans="1:5">
      <c r="A15413" s="816">
        <f t="shared" si="1005"/>
        <v>37314</v>
      </c>
      <c r="B15413" s="815">
        <f t="shared" si="1006"/>
        <v>58</v>
      </c>
      <c r="C15413" s="815">
        <f t="shared" si="1007"/>
        <v>308</v>
      </c>
      <c r="D15413" s="815">
        <f t="shared" si="1008"/>
        <v>299</v>
      </c>
      <c r="E15413" s="815">
        <v>2002</v>
      </c>
    </row>
    <row r="15414" spans="1:5">
      <c r="A15414" s="816">
        <f t="shared" si="1005"/>
        <v>37315</v>
      </c>
      <c r="B15414" s="815">
        <f t="shared" si="1006"/>
        <v>59</v>
      </c>
      <c r="C15414" s="815">
        <f t="shared" si="1007"/>
        <v>307</v>
      </c>
      <c r="D15414" s="815">
        <f t="shared" si="1008"/>
        <v>298</v>
      </c>
      <c r="E15414" s="815">
        <v>2002</v>
      </c>
    </row>
    <row r="15415" spans="1:5">
      <c r="A15415" s="816">
        <f t="shared" si="1005"/>
        <v>37316</v>
      </c>
      <c r="B15415" s="815">
        <f t="shared" si="1006"/>
        <v>60</v>
      </c>
      <c r="C15415" s="815">
        <f t="shared" si="1007"/>
        <v>306</v>
      </c>
      <c r="D15415" s="815">
        <f t="shared" si="1008"/>
        <v>297</v>
      </c>
      <c r="E15415" s="815">
        <v>2002</v>
      </c>
    </row>
    <row r="15416" spans="1:5">
      <c r="A15416" s="816">
        <f t="shared" si="1005"/>
        <v>37317</v>
      </c>
      <c r="B15416" s="815">
        <f t="shared" si="1006"/>
        <v>61</v>
      </c>
      <c r="C15416" s="815">
        <f t="shared" si="1007"/>
        <v>305</v>
      </c>
      <c r="D15416" s="815">
        <f t="shared" si="1008"/>
        <v>296</v>
      </c>
      <c r="E15416" s="815">
        <v>2002</v>
      </c>
    </row>
    <row r="15417" spans="1:5">
      <c r="A15417" s="816">
        <f t="shared" si="1005"/>
        <v>37318</v>
      </c>
      <c r="B15417" s="815">
        <f t="shared" si="1006"/>
        <v>62</v>
      </c>
      <c r="C15417" s="815">
        <f t="shared" si="1007"/>
        <v>304</v>
      </c>
      <c r="D15417" s="815">
        <f t="shared" si="1008"/>
        <v>295</v>
      </c>
      <c r="E15417" s="815">
        <v>2002</v>
      </c>
    </row>
    <row r="15418" spans="1:5">
      <c r="A15418" s="816">
        <f t="shared" si="1005"/>
        <v>37319</v>
      </c>
      <c r="B15418" s="815">
        <f t="shared" si="1006"/>
        <v>63</v>
      </c>
      <c r="C15418" s="815">
        <f t="shared" si="1007"/>
        <v>303</v>
      </c>
      <c r="D15418" s="815">
        <f t="shared" si="1008"/>
        <v>294</v>
      </c>
      <c r="E15418" s="815">
        <v>2002</v>
      </c>
    </row>
    <row r="15419" spans="1:5">
      <c r="A15419" s="816">
        <f t="shared" si="1005"/>
        <v>37320</v>
      </c>
      <c r="B15419" s="815">
        <f t="shared" si="1006"/>
        <v>64</v>
      </c>
      <c r="C15419" s="815">
        <f t="shared" si="1007"/>
        <v>302</v>
      </c>
      <c r="D15419" s="815">
        <f t="shared" si="1008"/>
        <v>293</v>
      </c>
      <c r="E15419" s="815">
        <v>2002</v>
      </c>
    </row>
    <row r="15420" spans="1:5">
      <c r="A15420" s="816">
        <f t="shared" si="1005"/>
        <v>37321</v>
      </c>
      <c r="B15420" s="815">
        <f t="shared" si="1006"/>
        <v>65</v>
      </c>
      <c r="C15420" s="815">
        <f t="shared" si="1007"/>
        <v>301</v>
      </c>
      <c r="D15420" s="815">
        <f t="shared" si="1008"/>
        <v>292</v>
      </c>
      <c r="E15420" s="815">
        <v>2002</v>
      </c>
    </row>
    <row r="15421" spans="1:5">
      <c r="A15421" s="816">
        <f t="shared" si="1005"/>
        <v>37322</v>
      </c>
      <c r="B15421" s="815">
        <f t="shared" si="1006"/>
        <v>66</v>
      </c>
      <c r="C15421" s="815">
        <f t="shared" si="1007"/>
        <v>300</v>
      </c>
      <c r="D15421" s="815">
        <f t="shared" si="1008"/>
        <v>291</v>
      </c>
      <c r="E15421" s="815">
        <v>2002</v>
      </c>
    </row>
    <row r="15422" spans="1:5">
      <c r="A15422" s="816">
        <f t="shared" si="1005"/>
        <v>37323</v>
      </c>
      <c r="B15422" s="815">
        <f t="shared" si="1006"/>
        <v>67</v>
      </c>
      <c r="C15422" s="815">
        <f t="shared" si="1007"/>
        <v>299</v>
      </c>
      <c r="D15422" s="815">
        <f t="shared" si="1008"/>
        <v>290</v>
      </c>
      <c r="E15422" s="815">
        <v>2002</v>
      </c>
    </row>
    <row r="15423" spans="1:5">
      <c r="A15423" s="816">
        <f t="shared" si="1005"/>
        <v>37324</v>
      </c>
      <c r="B15423" s="815">
        <f t="shared" si="1006"/>
        <v>68</v>
      </c>
      <c r="C15423" s="815">
        <f t="shared" si="1007"/>
        <v>298</v>
      </c>
      <c r="D15423" s="815">
        <f t="shared" si="1008"/>
        <v>289</v>
      </c>
      <c r="E15423" s="815">
        <v>2002</v>
      </c>
    </row>
    <row r="15424" spans="1:5">
      <c r="A15424" s="816">
        <f t="shared" si="1005"/>
        <v>37325</v>
      </c>
      <c r="B15424" s="815">
        <f t="shared" si="1006"/>
        <v>69</v>
      </c>
      <c r="C15424" s="815">
        <f t="shared" si="1007"/>
        <v>297</v>
      </c>
      <c r="D15424" s="815">
        <f t="shared" si="1008"/>
        <v>288</v>
      </c>
      <c r="E15424" s="815">
        <v>2002</v>
      </c>
    </row>
    <row r="15425" spans="1:5">
      <c r="A15425" s="816">
        <f t="shared" si="1005"/>
        <v>37326</v>
      </c>
      <c r="B15425" s="815">
        <f t="shared" si="1006"/>
        <v>70</v>
      </c>
      <c r="C15425" s="815">
        <f t="shared" si="1007"/>
        <v>296</v>
      </c>
      <c r="D15425" s="815">
        <f t="shared" si="1008"/>
        <v>287</v>
      </c>
      <c r="E15425" s="815">
        <v>2002</v>
      </c>
    </row>
    <row r="15426" spans="1:5">
      <c r="A15426" s="816">
        <f t="shared" si="1005"/>
        <v>37327</v>
      </c>
      <c r="B15426" s="815">
        <f t="shared" si="1006"/>
        <v>71</v>
      </c>
      <c r="C15426" s="815">
        <f t="shared" si="1007"/>
        <v>295</v>
      </c>
      <c r="D15426" s="815">
        <f t="shared" si="1008"/>
        <v>286</v>
      </c>
      <c r="E15426" s="815">
        <v>2002</v>
      </c>
    </row>
    <row r="15427" spans="1:5">
      <c r="A15427" s="816">
        <f t="shared" si="1005"/>
        <v>37328</v>
      </c>
      <c r="B15427" s="815">
        <f t="shared" si="1006"/>
        <v>72</v>
      </c>
      <c r="C15427" s="815">
        <f t="shared" si="1007"/>
        <v>294</v>
      </c>
      <c r="D15427" s="815">
        <f t="shared" si="1008"/>
        <v>285</v>
      </c>
      <c r="E15427" s="815">
        <v>2002</v>
      </c>
    </row>
    <row r="15428" spans="1:5">
      <c r="A15428" s="816">
        <f t="shared" si="1005"/>
        <v>37329</v>
      </c>
      <c r="B15428" s="815">
        <f t="shared" si="1006"/>
        <v>73</v>
      </c>
      <c r="C15428" s="815">
        <f t="shared" si="1007"/>
        <v>293</v>
      </c>
      <c r="D15428" s="815">
        <f t="shared" si="1008"/>
        <v>284</v>
      </c>
      <c r="E15428" s="815">
        <v>2002</v>
      </c>
    </row>
    <row r="15429" spans="1:5">
      <c r="A15429" s="816">
        <f t="shared" si="1005"/>
        <v>37330</v>
      </c>
      <c r="B15429" s="815">
        <f t="shared" si="1006"/>
        <v>74</v>
      </c>
      <c r="C15429" s="815">
        <f t="shared" si="1007"/>
        <v>292</v>
      </c>
      <c r="D15429" s="815">
        <f t="shared" si="1008"/>
        <v>283</v>
      </c>
      <c r="E15429" s="815">
        <v>2002</v>
      </c>
    </row>
    <row r="15430" spans="1:5">
      <c r="A15430" s="816">
        <f t="shared" si="1005"/>
        <v>37331</v>
      </c>
      <c r="B15430" s="815">
        <f t="shared" si="1006"/>
        <v>75</v>
      </c>
      <c r="C15430" s="815">
        <f t="shared" si="1007"/>
        <v>291</v>
      </c>
      <c r="D15430" s="815">
        <f t="shared" si="1008"/>
        <v>282</v>
      </c>
      <c r="E15430" s="815">
        <v>2002</v>
      </c>
    </row>
    <row r="15431" spans="1:5">
      <c r="A15431" s="816">
        <f t="shared" si="1005"/>
        <v>37332</v>
      </c>
      <c r="B15431" s="815">
        <f t="shared" si="1006"/>
        <v>76</v>
      </c>
      <c r="C15431" s="815">
        <f t="shared" si="1007"/>
        <v>290</v>
      </c>
      <c r="D15431" s="815">
        <f t="shared" si="1008"/>
        <v>281</v>
      </c>
      <c r="E15431" s="815">
        <v>2002</v>
      </c>
    </row>
    <row r="15432" spans="1:5">
      <c r="A15432" s="816">
        <f t="shared" si="1005"/>
        <v>37333</v>
      </c>
      <c r="B15432" s="815">
        <f t="shared" si="1006"/>
        <v>77</v>
      </c>
      <c r="C15432" s="815">
        <f t="shared" si="1007"/>
        <v>289</v>
      </c>
      <c r="D15432" s="815">
        <f t="shared" si="1008"/>
        <v>280</v>
      </c>
      <c r="E15432" s="815">
        <v>2002</v>
      </c>
    </row>
    <row r="15433" spans="1:5">
      <c r="A15433" s="816">
        <f t="shared" si="1005"/>
        <v>37334</v>
      </c>
      <c r="B15433" s="815">
        <f t="shared" si="1006"/>
        <v>78</v>
      </c>
      <c r="C15433" s="815">
        <f t="shared" si="1007"/>
        <v>288</v>
      </c>
      <c r="D15433" s="815">
        <f t="shared" si="1008"/>
        <v>279</v>
      </c>
      <c r="E15433" s="815">
        <v>2002</v>
      </c>
    </row>
    <row r="15434" spans="1:5">
      <c r="A15434" s="816">
        <f t="shared" si="1005"/>
        <v>37335</v>
      </c>
      <c r="B15434" s="815">
        <f t="shared" si="1006"/>
        <v>79</v>
      </c>
      <c r="C15434" s="815">
        <f t="shared" si="1007"/>
        <v>287</v>
      </c>
      <c r="D15434" s="815">
        <f t="shared" si="1008"/>
        <v>278</v>
      </c>
      <c r="E15434" s="815">
        <v>2002</v>
      </c>
    </row>
    <row r="15435" spans="1:5">
      <c r="A15435" s="816">
        <f t="shared" si="1005"/>
        <v>37336</v>
      </c>
      <c r="B15435" s="815">
        <f t="shared" si="1006"/>
        <v>80</v>
      </c>
      <c r="C15435" s="815">
        <f t="shared" si="1007"/>
        <v>286</v>
      </c>
      <c r="D15435" s="815">
        <f t="shared" si="1008"/>
        <v>277</v>
      </c>
      <c r="E15435" s="815">
        <v>2002</v>
      </c>
    </row>
    <row r="15436" spans="1:5">
      <c r="A15436" s="816">
        <f t="shared" si="1005"/>
        <v>37337</v>
      </c>
      <c r="B15436" s="815">
        <f t="shared" si="1006"/>
        <v>81</v>
      </c>
      <c r="C15436" s="815">
        <f t="shared" si="1007"/>
        <v>285</v>
      </c>
      <c r="D15436" s="815">
        <f t="shared" si="1008"/>
        <v>276</v>
      </c>
      <c r="E15436" s="815">
        <v>2002</v>
      </c>
    </row>
    <row r="15437" spans="1:5">
      <c r="A15437" s="816">
        <f t="shared" si="1005"/>
        <v>37338</v>
      </c>
      <c r="B15437" s="815">
        <f t="shared" si="1006"/>
        <v>82</v>
      </c>
      <c r="C15437" s="815">
        <f t="shared" si="1007"/>
        <v>284</v>
      </c>
      <c r="D15437" s="815">
        <f t="shared" si="1008"/>
        <v>275</v>
      </c>
      <c r="E15437" s="815">
        <v>2002</v>
      </c>
    </row>
    <row r="15438" spans="1:5">
      <c r="A15438" s="816">
        <f t="shared" si="1005"/>
        <v>37339</v>
      </c>
      <c r="B15438" s="815">
        <f t="shared" si="1006"/>
        <v>83</v>
      </c>
      <c r="C15438" s="815">
        <f t="shared" si="1007"/>
        <v>283</v>
      </c>
      <c r="D15438" s="815">
        <f t="shared" si="1008"/>
        <v>274</v>
      </c>
      <c r="E15438" s="815">
        <v>2002</v>
      </c>
    </row>
    <row r="15439" spans="1:5">
      <c r="A15439" s="816">
        <f t="shared" si="1005"/>
        <v>37340</v>
      </c>
      <c r="B15439" s="815">
        <f t="shared" si="1006"/>
        <v>84</v>
      </c>
      <c r="C15439" s="815">
        <f t="shared" si="1007"/>
        <v>282</v>
      </c>
      <c r="D15439" s="815">
        <f t="shared" si="1008"/>
        <v>273</v>
      </c>
      <c r="E15439" s="815">
        <v>2002</v>
      </c>
    </row>
    <row r="15440" spans="1:5">
      <c r="A15440" s="816">
        <f t="shared" si="1005"/>
        <v>37341</v>
      </c>
      <c r="B15440" s="815">
        <f t="shared" si="1006"/>
        <v>85</v>
      </c>
      <c r="C15440" s="815">
        <f t="shared" si="1007"/>
        <v>281</v>
      </c>
      <c r="D15440" s="815">
        <f t="shared" si="1008"/>
        <v>272</v>
      </c>
      <c r="E15440" s="815">
        <v>2002</v>
      </c>
    </row>
    <row r="15441" spans="1:5">
      <c r="A15441" s="816">
        <f t="shared" si="1005"/>
        <v>37342</v>
      </c>
      <c r="B15441" s="815">
        <f t="shared" si="1006"/>
        <v>86</v>
      </c>
      <c r="C15441" s="815">
        <f t="shared" si="1007"/>
        <v>280</v>
      </c>
      <c r="D15441" s="815">
        <f t="shared" si="1008"/>
        <v>271</v>
      </c>
      <c r="E15441" s="815">
        <v>2002</v>
      </c>
    </row>
    <row r="15442" spans="1:5">
      <c r="A15442" s="816">
        <f t="shared" si="1005"/>
        <v>37343</v>
      </c>
      <c r="B15442" s="815">
        <f t="shared" si="1006"/>
        <v>87</v>
      </c>
      <c r="C15442" s="815">
        <f t="shared" si="1007"/>
        <v>279</v>
      </c>
      <c r="D15442" s="815">
        <f t="shared" si="1008"/>
        <v>270</v>
      </c>
      <c r="E15442" s="815">
        <v>2002</v>
      </c>
    </row>
    <row r="15443" spans="1:5">
      <c r="A15443" s="816">
        <f t="shared" si="1005"/>
        <v>37344</v>
      </c>
      <c r="B15443" s="815">
        <f t="shared" si="1006"/>
        <v>88</v>
      </c>
      <c r="C15443" s="815">
        <f t="shared" si="1007"/>
        <v>278</v>
      </c>
      <c r="D15443" s="815">
        <f t="shared" si="1008"/>
        <v>269</v>
      </c>
      <c r="E15443" s="815">
        <v>2002</v>
      </c>
    </row>
    <row r="15444" spans="1:5">
      <c r="A15444" s="816">
        <f t="shared" si="1005"/>
        <v>37345</v>
      </c>
      <c r="B15444" s="815">
        <f t="shared" si="1006"/>
        <v>89</v>
      </c>
      <c r="C15444" s="815">
        <f t="shared" si="1007"/>
        <v>277</v>
      </c>
      <c r="D15444" s="815">
        <f t="shared" si="1008"/>
        <v>268</v>
      </c>
      <c r="E15444" s="815">
        <v>2002</v>
      </c>
    </row>
    <row r="15445" spans="1:5">
      <c r="A15445" s="816">
        <f t="shared" si="1005"/>
        <v>37346</v>
      </c>
      <c r="B15445" s="815">
        <f t="shared" si="1006"/>
        <v>90</v>
      </c>
      <c r="C15445" s="815">
        <f t="shared" si="1007"/>
        <v>276</v>
      </c>
      <c r="D15445" s="815">
        <f t="shared" si="1008"/>
        <v>267</v>
      </c>
      <c r="E15445" s="815">
        <v>2002</v>
      </c>
    </row>
    <row r="15446" spans="1:5">
      <c r="A15446" s="816">
        <f t="shared" si="1005"/>
        <v>37347</v>
      </c>
      <c r="B15446" s="815">
        <f t="shared" si="1006"/>
        <v>91</v>
      </c>
      <c r="C15446" s="815">
        <f t="shared" si="1007"/>
        <v>275</v>
      </c>
      <c r="D15446" s="815">
        <f t="shared" si="1008"/>
        <v>266</v>
      </c>
      <c r="E15446" s="815">
        <v>2002</v>
      </c>
    </row>
    <row r="15447" spans="1:5">
      <c r="A15447" s="816">
        <f t="shared" si="1005"/>
        <v>37348</v>
      </c>
      <c r="B15447" s="815">
        <f t="shared" si="1006"/>
        <v>92</v>
      </c>
      <c r="C15447" s="815">
        <f t="shared" si="1007"/>
        <v>274</v>
      </c>
      <c r="D15447" s="815">
        <f t="shared" si="1008"/>
        <v>265</v>
      </c>
      <c r="E15447" s="815">
        <v>2002</v>
      </c>
    </row>
    <row r="15448" spans="1:5">
      <c r="A15448" s="816">
        <f t="shared" si="1005"/>
        <v>37349</v>
      </c>
      <c r="B15448" s="815">
        <f t="shared" si="1006"/>
        <v>93</v>
      </c>
      <c r="C15448" s="815">
        <f t="shared" si="1007"/>
        <v>273</v>
      </c>
      <c r="D15448" s="815">
        <f t="shared" si="1008"/>
        <v>264</v>
      </c>
      <c r="E15448" s="815">
        <v>2002</v>
      </c>
    </row>
    <row r="15449" spans="1:5">
      <c r="A15449" s="816">
        <f t="shared" si="1005"/>
        <v>37350</v>
      </c>
      <c r="B15449" s="815">
        <f t="shared" si="1006"/>
        <v>94</v>
      </c>
      <c r="C15449" s="815">
        <f t="shared" si="1007"/>
        <v>272</v>
      </c>
      <c r="D15449" s="815">
        <f t="shared" si="1008"/>
        <v>263</v>
      </c>
      <c r="E15449" s="815">
        <v>2002</v>
      </c>
    </row>
    <row r="15450" spans="1:5">
      <c r="A15450" s="816">
        <f t="shared" si="1005"/>
        <v>37351</v>
      </c>
      <c r="B15450" s="815">
        <f t="shared" si="1006"/>
        <v>95</v>
      </c>
      <c r="C15450" s="815">
        <f t="shared" si="1007"/>
        <v>271</v>
      </c>
      <c r="D15450" s="815">
        <f t="shared" si="1008"/>
        <v>262</v>
      </c>
      <c r="E15450" s="815">
        <v>2002</v>
      </c>
    </row>
    <row r="15451" spans="1:5">
      <c r="A15451" s="816">
        <f t="shared" si="1005"/>
        <v>37352</v>
      </c>
      <c r="B15451" s="815">
        <f t="shared" si="1006"/>
        <v>96</v>
      </c>
      <c r="C15451" s="815">
        <f t="shared" si="1007"/>
        <v>270</v>
      </c>
      <c r="D15451" s="815">
        <f t="shared" si="1008"/>
        <v>261</v>
      </c>
      <c r="E15451" s="815">
        <v>2002</v>
      </c>
    </row>
    <row r="15452" spans="1:5">
      <c r="A15452" s="816">
        <f t="shared" si="1005"/>
        <v>37353</v>
      </c>
      <c r="B15452" s="815">
        <f t="shared" si="1006"/>
        <v>97</v>
      </c>
      <c r="C15452" s="815">
        <f t="shared" si="1007"/>
        <v>269</v>
      </c>
      <c r="D15452" s="815">
        <f t="shared" si="1008"/>
        <v>260</v>
      </c>
      <c r="E15452" s="815">
        <v>2002</v>
      </c>
    </row>
    <row r="15453" spans="1:5">
      <c r="A15453" s="816">
        <f t="shared" si="1005"/>
        <v>37354</v>
      </c>
      <c r="B15453" s="815">
        <f t="shared" si="1006"/>
        <v>98</v>
      </c>
      <c r="C15453" s="815">
        <f t="shared" si="1007"/>
        <v>268</v>
      </c>
      <c r="D15453" s="815">
        <f t="shared" si="1008"/>
        <v>259</v>
      </c>
      <c r="E15453" s="815">
        <v>2002</v>
      </c>
    </row>
    <row r="15454" spans="1:5">
      <c r="A15454" s="816">
        <f t="shared" si="1005"/>
        <v>37355</v>
      </c>
      <c r="B15454" s="815">
        <f t="shared" si="1006"/>
        <v>99</v>
      </c>
      <c r="C15454" s="815">
        <f t="shared" si="1007"/>
        <v>267</v>
      </c>
      <c r="D15454" s="815">
        <f t="shared" si="1008"/>
        <v>258</v>
      </c>
      <c r="E15454" s="815">
        <v>2002</v>
      </c>
    </row>
    <row r="15455" spans="1:5">
      <c r="A15455" s="816">
        <f t="shared" si="1005"/>
        <v>37356</v>
      </c>
      <c r="B15455" s="815">
        <f t="shared" si="1006"/>
        <v>100</v>
      </c>
      <c r="C15455" s="815">
        <f t="shared" si="1007"/>
        <v>266</v>
      </c>
      <c r="D15455" s="815">
        <f t="shared" si="1008"/>
        <v>257</v>
      </c>
      <c r="E15455" s="815">
        <v>2002</v>
      </c>
    </row>
    <row r="15456" spans="1:5">
      <c r="A15456" s="816">
        <f t="shared" si="1005"/>
        <v>37357</v>
      </c>
      <c r="B15456" s="815">
        <f t="shared" si="1006"/>
        <v>101</v>
      </c>
      <c r="C15456" s="815">
        <f t="shared" si="1007"/>
        <v>265</v>
      </c>
      <c r="D15456" s="815">
        <f t="shared" si="1008"/>
        <v>256</v>
      </c>
      <c r="E15456" s="815">
        <v>2002</v>
      </c>
    </row>
    <row r="15457" spans="1:5">
      <c r="A15457" s="816">
        <f t="shared" si="1005"/>
        <v>37358</v>
      </c>
      <c r="B15457" s="815">
        <f t="shared" si="1006"/>
        <v>102</v>
      </c>
      <c r="C15457" s="815">
        <f t="shared" si="1007"/>
        <v>264</v>
      </c>
      <c r="D15457" s="815">
        <f t="shared" si="1008"/>
        <v>255</v>
      </c>
      <c r="E15457" s="815">
        <v>2002</v>
      </c>
    </row>
    <row r="15458" spans="1:5">
      <c r="A15458" s="816">
        <f t="shared" si="1005"/>
        <v>37359</v>
      </c>
      <c r="B15458" s="815">
        <f t="shared" si="1006"/>
        <v>103</v>
      </c>
      <c r="C15458" s="815">
        <f t="shared" si="1007"/>
        <v>263</v>
      </c>
      <c r="D15458" s="815">
        <f t="shared" si="1008"/>
        <v>254</v>
      </c>
      <c r="E15458" s="815">
        <v>2002</v>
      </c>
    </row>
    <row r="15459" spans="1:5">
      <c r="A15459" s="816">
        <f t="shared" si="1005"/>
        <v>37360</v>
      </c>
      <c r="B15459" s="815">
        <f t="shared" si="1006"/>
        <v>104</v>
      </c>
      <c r="C15459" s="815">
        <f t="shared" si="1007"/>
        <v>262</v>
      </c>
      <c r="D15459" s="815">
        <f t="shared" si="1008"/>
        <v>253</v>
      </c>
      <c r="E15459" s="815">
        <v>2002</v>
      </c>
    </row>
    <row r="15460" spans="1:5">
      <c r="A15460" s="816">
        <f t="shared" si="1005"/>
        <v>37361</v>
      </c>
      <c r="B15460" s="815">
        <f t="shared" si="1006"/>
        <v>105</v>
      </c>
      <c r="C15460" s="815">
        <f t="shared" si="1007"/>
        <v>261</v>
      </c>
      <c r="D15460" s="815">
        <f t="shared" si="1008"/>
        <v>252</v>
      </c>
      <c r="E15460" s="815">
        <v>2002</v>
      </c>
    </row>
    <row r="15461" spans="1:5">
      <c r="A15461" s="816">
        <f t="shared" si="1005"/>
        <v>37362</v>
      </c>
      <c r="B15461" s="815">
        <f t="shared" si="1006"/>
        <v>106</v>
      </c>
      <c r="C15461" s="815">
        <f t="shared" si="1007"/>
        <v>260</v>
      </c>
      <c r="D15461" s="815">
        <f t="shared" si="1008"/>
        <v>251</v>
      </c>
      <c r="E15461" s="815">
        <v>2002</v>
      </c>
    </row>
    <row r="15462" spans="1:5">
      <c r="A15462" s="816">
        <f t="shared" si="1005"/>
        <v>37363</v>
      </c>
      <c r="B15462" s="815">
        <f t="shared" si="1006"/>
        <v>107</v>
      </c>
      <c r="C15462" s="815">
        <f t="shared" si="1007"/>
        <v>259</v>
      </c>
      <c r="D15462" s="815">
        <f t="shared" si="1008"/>
        <v>250</v>
      </c>
      <c r="E15462" s="815">
        <v>2002</v>
      </c>
    </row>
    <row r="15463" spans="1:5">
      <c r="A15463" s="816">
        <f t="shared" si="1005"/>
        <v>37364</v>
      </c>
      <c r="B15463" s="815">
        <f t="shared" si="1006"/>
        <v>108</v>
      </c>
      <c r="C15463" s="815">
        <f t="shared" si="1007"/>
        <v>258</v>
      </c>
      <c r="D15463" s="815">
        <f t="shared" si="1008"/>
        <v>249</v>
      </c>
      <c r="E15463" s="815">
        <v>2002</v>
      </c>
    </row>
    <row r="15464" spans="1:5">
      <c r="A15464" s="816">
        <f t="shared" si="1005"/>
        <v>37365</v>
      </c>
      <c r="B15464" s="815">
        <f t="shared" si="1006"/>
        <v>109</v>
      </c>
      <c r="C15464" s="815">
        <f t="shared" si="1007"/>
        <v>257</v>
      </c>
      <c r="D15464" s="815">
        <f t="shared" si="1008"/>
        <v>248</v>
      </c>
      <c r="E15464" s="815">
        <v>2002</v>
      </c>
    </row>
    <row r="15465" spans="1:5">
      <c r="A15465" s="816">
        <f t="shared" si="1005"/>
        <v>37366</v>
      </c>
      <c r="B15465" s="815">
        <f t="shared" si="1006"/>
        <v>110</v>
      </c>
      <c r="C15465" s="815">
        <f t="shared" si="1007"/>
        <v>256</v>
      </c>
      <c r="D15465" s="815">
        <f t="shared" si="1008"/>
        <v>247</v>
      </c>
      <c r="E15465" s="815">
        <v>2002</v>
      </c>
    </row>
    <row r="15466" spans="1:5">
      <c r="A15466" s="816">
        <f t="shared" si="1005"/>
        <v>37367</v>
      </c>
      <c r="B15466" s="815">
        <f t="shared" si="1006"/>
        <v>111</v>
      </c>
      <c r="C15466" s="815">
        <f t="shared" si="1007"/>
        <v>255</v>
      </c>
      <c r="D15466" s="815">
        <f t="shared" si="1008"/>
        <v>246</v>
      </c>
      <c r="E15466" s="815">
        <v>2002</v>
      </c>
    </row>
    <row r="15467" spans="1:5">
      <c r="A15467" s="816">
        <f t="shared" si="1005"/>
        <v>37368</v>
      </c>
      <c r="B15467" s="815">
        <f t="shared" si="1006"/>
        <v>112</v>
      </c>
      <c r="C15467" s="815">
        <f t="shared" si="1007"/>
        <v>254</v>
      </c>
      <c r="D15467" s="815">
        <f t="shared" si="1008"/>
        <v>245</v>
      </c>
      <c r="E15467" s="815">
        <v>2002</v>
      </c>
    </row>
    <row r="15468" spans="1:5">
      <c r="A15468" s="816">
        <f t="shared" si="1005"/>
        <v>37369</v>
      </c>
      <c r="B15468" s="815">
        <f t="shared" si="1006"/>
        <v>113</v>
      </c>
      <c r="C15468" s="815">
        <f t="shared" si="1007"/>
        <v>253</v>
      </c>
      <c r="D15468" s="815">
        <f t="shared" si="1008"/>
        <v>244</v>
      </c>
      <c r="E15468" s="815">
        <v>2002</v>
      </c>
    </row>
    <row r="15469" spans="1:5">
      <c r="A15469" s="816">
        <f t="shared" si="1005"/>
        <v>37370</v>
      </c>
      <c r="B15469" s="815">
        <f t="shared" si="1006"/>
        <v>114</v>
      </c>
      <c r="C15469" s="815">
        <f t="shared" si="1007"/>
        <v>252</v>
      </c>
      <c r="D15469" s="815">
        <f t="shared" si="1008"/>
        <v>243</v>
      </c>
      <c r="E15469" s="815">
        <v>2002</v>
      </c>
    </row>
    <row r="15470" spans="1:5">
      <c r="A15470" s="816">
        <f t="shared" si="1005"/>
        <v>37371</v>
      </c>
      <c r="B15470" s="815">
        <f t="shared" si="1006"/>
        <v>115</v>
      </c>
      <c r="C15470" s="815">
        <f t="shared" si="1007"/>
        <v>251</v>
      </c>
      <c r="D15470" s="815">
        <f t="shared" si="1008"/>
        <v>242</v>
      </c>
      <c r="E15470" s="815">
        <v>2002</v>
      </c>
    </row>
    <row r="15471" spans="1:5">
      <c r="A15471" s="816">
        <f t="shared" si="1005"/>
        <v>37372</v>
      </c>
      <c r="B15471" s="815">
        <f t="shared" si="1006"/>
        <v>116</v>
      </c>
      <c r="C15471" s="815">
        <f t="shared" si="1007"/>
        <v>250</v>
      </c>
      <c r="D15471" s="815">
        <f t="shared" si="1008"/>
        <v>241</v>
      </c>
      <c r="E15471" s="815">
        <v>2002</v>
      </c>
    </row>
    <row r="15472" spans="1:5">
      <c r="A15472" s="816">
        <f t="shared" si="1005"/>
        <v>37373</v>
      </c>
      <c r="B15472" s="815">
        <f t="shared" si="1006"/>
        <v>117</v>
      </c>
      <c r="C15472" s="815">
        <f t="shared" si="1007"/>
        <v>249</v>
      </c>
      <c r="D15472" s="815">
        <f t="shared" si="1008"/>
        <v>240</v>
      </c>
      <c r="E15472" s="815">
        <v>2002</v>
      </c>
    </row>
    <row r="15473" spans="1:5">
      <c r="A15473" s="816">
        <f t="shared" si="1005"/>
        <v>37374</v>
      </c>
      <c r="B15473" s="815">
        <f t="shared" si="1006"/>
        <v>118</v>
      </c>
      <c r="C15473" s="815">
        <f t="shared" si="1007"/>
        <v>248</v>
      </c>
      <c r="D15473" s="815">
        <f t="shared" si="1008"/>
        <v>239</v>
      </c>
      <c r="E15473" s="815">
        <v>2002</v>
      </c>
    </row>
    <row r="15474" spans="1:5">
      <c r="A15474" s="816">
        <f t="shared" si="1005"/>
        <v>37375</v>
      </c>
      <c r="B15474" s="815">
        <f t="shared" si="1006"/>
        <v>119</v>
      </c>
      <c r="C15474" s="815">
        <f t="shared" si="1007"/>
        <v>247</v>
      </c>
      <c r="D15474" s="815">
        <f t="shared" si="1008"/>
        <v>238</v>
      </c>
      <c r="E15474" s="815">
        <v>2002</v>
      </c>
    </row>
    <row r="15475" spans="1:5">
      <c r="A15475" s="816">
        <f t="shared" ref="A15475:A15538" si="1009">A15474+1</f>
        <v>37376</v>
      </c>
      <c r="B15475" s="815">
        <f t="shared" ref="B15475:B15538" si="1010">B15474+1</f>
        <v>120</v>
      </c>
      <c r="C15475" s="815">
        <f t="shared" ref="C15475:C15538" si="1011">C15474-1</f>
        <v>246</v>
      </c>
      <c r="D15475" s="815">
        <f t="shared" ref="D15475:D15538" si="1012">D15474-1</f>
        <v>237</v>
      </c>
      <c r="E15475" s="815">
        <v>2002</v>
      </c>
    </row>
    <row r="15476" spans="1:5">
      <c r="A15476" s="816">
        <f t="shared" si="1009"/>
        <v>37377</v>
      </c>
      <c r="B15476" s="815">
        <f t="shared" si="1010"/>
        <v>121</v>
      </c>
      <c r="C15476" s="815">
        <f t="shared" si="1011"/>
        <v>245</v>
      </c>
      <c r="D15476" s="815">
        <f t="shared" si="1012"/>
        <v>236</v>
      </c>
      <c r="E15476" s="815">
        <v>2002</v>
      </c>
    </row>
    <row r="15477" spans="1:5">
      <c r="A15477" s="816">
        <f t="shared" si="1009"/>
        <v>37378</v>
      </c>
      <c r="B15477" s="815">
        <f t="shared" si="1010"/>
        <v>122</v>
      </c>
      <c r="C15477" s="815">
        <f t="shared" si="1011"/>
        <v>244</v>
      </c>
      <c r="D15477" s="815">
        <f t="shared" si="1012"/>
        <v>235</v>
      </c>
      <c r="E15477" s="815">
        <v>2002</v>
      </c>
    </row>
    <row r="15478" spans="1:5">
      <c r="A15478" s="816">
        <f t="shared" si="1009"/>
        <v>37379</v>
      </c>
      <c r="B15478" s="815">
        <f t="shared" si="1010"/>
        <v>123</v>
      </c>
      <c r="C15478" s="815">
        <f t="shared" si="1011"/>
        <v>243</v>
      </c>
      <c r="D15478" s="815">
        <f t="shared" si="1012"/>
        <v>234</v>
      </c>
      <c r="E15478" s="815">
        <v>2002</v>
      </c>
    </row>
    <row r="15479" spans="1:5">
      <c r="A15479" s="816">
        <f t="shared" si="1009"/>
        <v>37380</v>
      </c>
      <c r="B15479" s="815">
        <f t="shared" si="1010"/>
        <v>124</v>
      </c>
      <c r="C15479" s="815">
        <f t="shared" si="1011"/>
        <v>242</v>
      </c>
      <c r="D15479" s="815">
        <f t="shared" si="1012"/>
        <v>233</v>
      </c>
      <c r="E15479" s="815">
        <v>2002</v>
      </c>
    </row>
    <row r="15480" spans="1:5">
      <c r="A15480" s="816">
        <f t="shared" si="1009"/>
        <v>37381</v>
      </c>
      <c r="B15480" s="815">
        <f t="shared" si="1010"/>
        <v>125</v>
      </c>
      <c r="C15480" s="815">
        <f t="shared" si="1011"/>
        <v>241</v>
      </c>
      <c r="D15480" s="815">
        <f t="shared" si="1012"/>
        <v>232</v>
      </c>
      <c r="E15480" s="815">
        <v>2002</v>
      </c>
    </row>
    <row r="15481" spans="1:5">
      <c r="A15481" s="816">
        <f t="shared" si="1009"/>
        <v>37382</v>
      </c>
      <c r="B15481" s="815">
        <f t="shared" si="1010"/>
        <v>126</v>
      </c>
      <c r="C15481" s="815">
        <f t="shared" si="1011"/>
        <v>240</v>
      </c>
      <c r="D15481" s="815">
        <f t="shared" si="1012"/>
        <v>231</v>
      </c>
      <c r="E15481" s="815">
        <v>2002</v>
      </c>
    </row>
    <row r="15482" spans="1:5">
      <c r="A15482" s="816">
        <f t="shared" si="1009"/>
        <v>37383</v>
      </c>
      <c r="B15482" s="815">
        <f t="shared" si="1010"/>
        <v>127</v>
      </c>
      <c r="C15482" s="815">
        <f t="shared" si="1011"/>
        <v>239</v>
      </c>
      <c r="D15482" s="815">
        <f t="shared" si="1012"/>
        <v>230</v>
      </c>
      <c r="E15482" s="815">
        <v>2002</v>
      </c>
    </row>
    <row r="15483" spans="1:5">
      <c r="A15483" s="816">
        <f t="shared" si="1009"/>
        <v>37384</v>
      </c>
      <c r="B15483" s="815">
        <f t="shared" si="1010"/>
        <v>128</v>
      </c>
      <c r="C15483" s="815">
        <f t="shared" si="1011"/>
        <v>238</v>
      </c>
      <c r="D15483" s="815">
        <f t="shared" si="1012"/>
        <v>229</v>
      </c>
      <c r="E15483" s="815">
        <v>2002</v>
      </c>
    </row>
    <row r="15484" spans="1:5">
      <c r="A15484" s="816">
        <f t="shared" si="1009"/>
        <v>37385</v>
      </c>
      <c r="B15484" s="815">
        <f t="shared" si="1010"/>
        <v>129</v>
      </c>
      <c r="C15484" s="815">
        <f t="shared" si="1011"/>
        <v>237</v>
      </c>
      <c r="D15484" s="815">
        <f t="shared" si="1012"/>
        <v>228</v>
      </c>
      <c r="E15484" s="815">
        <v>2002</v>
      </c>
    </row>
    <row r="15485" spans="1:5">
      <c r="A15485" s="816">
        <f t="shared" si="1009"/>
        <v>37386</v>
      </c>
      <c r="B15485" s="815">
        <f t="shared" si="1010"/>
        <v>130</v>
      </c>
      <c r="C15485" s="815">
        <f t="shared" si="1011"/>
        <v>236</v>
      </c>
      <c r="D15485" s="815">
        <f t="shared" si="1012"/>
        <v>227</v>
      </c>
      <c r="E15485" s="815">
        <v>2002</v>
      </c>
    </row>
    <row r="15486" spans="1:5">
      <c r="A15486" s="816">
        <f t="shared" si="1009"/>
        <v>37387</v>
      </c>
      <c r="B15486" s="815">
        <f t="shared" si="1010"/>
        <v>131</v>
      </c>
      <c r="C15486" s="815">
        <f t="shared" si="1011"/>
        <v>235</v>
      </c>
      <c r="D15486" s="815">
        <f t="shared" si="1012"/>
        <v>226</v>
      </c>
      <c r="E15486" s="815">
        <v>2002</v>
      </c>
    </row>
    <row r="15487" spans="1:5">
      <c r="A15487" s="816">
        <f t="shared" si="1009"/>
        <v>37388</v>
      </c>
      <c r="B15487" s="815">
        <f t="shared" si="1010"/>
        <v>132</v>
      </c>
      <c r="C15487" s="815">
        <f t="shared" si="1011"/>
        <v>234</v>
      </c>
      <c r="D15487" s="815">
        <f t="shared" si="1012"/>
        <v>225</v>
      </c>
      <c r="E15487" s="815">
        <v>2002</v>
      </c>
    </row>
    <row r="15488" spans="1:5">
      <c r="A15488" s="816">
        <f t="shared" si="1009"/>
        <v>37389</v>
      </c>
      <c r="B15488" s="815">
        <f t="shared" si="1010"/>
        <v>133</v>
      </c>
      <c r="C15488" s="815">
        <f t="shared" si="1011"/>
        <v>233</v>
      </c>
      <c r="D15488" s="815">
        <f t="shared" si="1012"/>
        <v>224</v>
      </c>
      <c r="E15488" s="815">
        <v>2002</v>
      </c>
    </row>
    <row r="15489" spans="1:5">
      <c r="A15489" s="816">
        <f t="shared" si="1009"/>
        <v>37390</v>
      </c>
      <c r="B15489" s="815">
        <f t="shared" si="1010"/>
        <v>134</v>
      </c>
      <c r="C15489" s="815">
        <f t="shared" si="1011"/>
        <v>232</v>
      </c>
      <c r="D15489" s="815">
        <f t="shared" si="1012"/>
        <v>223</v>
      </c>
      <c r="E15489" s="815">
        <v>2002</v>
      </c>
    </row>
    <row r="15490" spans="1:5">
      <c r="A15490" s="816">
        <f t="shared" si="1009"/>
        <v>37391</v>
      </c>
      <c r="B15490" s="815">
        <f t="shared" si="1010"/>
        <v>135</v>
      </c>
      <c r="C15490" s="815">
        <f t="shared" si="1011"/>
        <v>231</v>
      </c>
      <c r="D15490" s="815">
        <f t="shared" si="1012"/>
        <v>222</v>
      </c>
      <c r="E15490" s="815">
        <v>2002</v>
      </c>
    </row>
    <row r="15491" spans="1:5">
      <c r="A15491" s="816">
        <f t="shared" si="1009"/>
        <v>37392</v>
      </c>
      <c r="B15491" s="815">
        <f t="shared" si="1010"/>
        <v>136</v>
      </c>
      <c r="C15491" s="815">
        <f t="shared" si="1011"/>
        <v>230</v>
      </c>
      <c r="D15491" s="815">
        <f t="shared" si="1012"/>
        <v>221</v>
      </c>
      <c r="E15491" s="815">
        <v>2002</v>
      </c>
    </row>
    <row r="15492" spans="1:5">
      <c r="A15492" s="816">
        <f t="shared" si="1009"/>
        <v>37393</v>
      </c>
      <c r="B15492" s="815">
        <f t="shared" si="1010"/>
        <v>137</v>
      </c>
      <c r="C15492" s="815">
        <f t="shared" si="1011"/>
        <v>229</v>
      </c>
      <c r="D15492" s="815">
        <f t="shared" si="1012"/>
        <v>220</v>
      </c>
      <c r="E15492" s="815">
        <v>2002</v>
      </c>
    </row>
    <row r="15493" spans="1:5">
      <c r="A15493" s="816">
        <f t="shared" si="1009"/>
        <v>37394</v>
      </c>
      <c r="B15493" s="815">
        <f t="shared" si="1010"/>
        <v>138</v>
      </c>
      <c r="C15493" s="815">
        <f t="shared" si="1011"/>
        <v>228</v>
      </c>
      <c r="D15493" s="815">
        <f t="shared" si="1012"/>
        <v>219</v>
      </c>
      <c r="E15493" s="815">
        <v>2002</v>
      </c>
    </row>
    <row r="15494" spans="1:5">
      <c r="A15494" s="816">
        <f t="shared" si="1009"/>
        <v>37395</v>
      </c>
      <c r="B15494" s="815">
        <f t="shared" si="1010"/>
        <v>139</v>
      </c>
      <c r="C15494" s="815">
        <f t="shared" si="1011"/>
        <v>227</v>
      </c>
      <c r="D15494" s="815">
        <f t="shared" si="1012"/>
        <v>218</v>
      </c>
      <c r="E15494" s="815">
        <v>2002</v>
      </c>
    </row>
    <row r="15495" spans="1:5">
      <c r="A15495" s="816">
        <f t="shared" si="1009"/>
        <v>37396</v>
      </c>
      <c r="B15495" s="815">
        <f t="shared" si="1010"/>
        <v>140</v>
      </c>
      <c r="C15495" s="815">
        <f t="shared" si="1011"/>
        <v>226</v>
      </c>
      <c r="D15495" s="815">
        <f t="shared" si="1012"/>
        <v>217</v>
      </c>
      <c r="E15495" s="815">
        <v>2002</v>
      </c>
    </row>
    <row r="15496" spans="1:5">
      <c r="A15496" s="816">
        <f t="shared" si="1009"/>
        <v>37397</v>
      </c>
      <c r="B15496" s="815">
        <f t="shared" si="1010"/>
        <v>141</v>
      </c>
      <c r="C15496" s="815">
        <f t="shared" si="1011"/>
        <v>225</v>
      </c>
      <c r="D15496" s="815">
        <f t="shared" si="1012"/>
        <v>216</v>
      </c>
      <c r="E15496" s="815">
        <v>2002</v>
      </c>
    </row>
    <row r="15497" spans="1:5">
      <c r="A15497" s="816">
        <f t="shared" si="1009"/>
        <v>37398</v>
      </c>
      <c r="B15497" s="815">
        <f t="shared" si="1010"/>
        <v>142</v>
      </c>
      <c r="C15497" s="815">
        <f t="shared" si="1011"/>
        <v>224</v>
      </c>
      <c r="D15497" s="815">
        <f t="shared" si="1012"/>
        <v>215</v>
      </c>
      <c r="E15497" s="815">
        <v>2002</v>
      </c>
    </row>
    <row r="15498" spans="1:5">
      <c r="A15498" s="816">
        <f t="shared" si="1009"/>
        <v>37399</v>
      </c>
      <c r="B15498" s="815">
        <f t="shared" si="1010"/>
        <v>143</v>
      </c>
      <c r="C15498" s="815">
        <f t="shared" si="1011"/>
        <v>223</v>
      </c>
      <c r="D15498" s="815">
        <f t="shared" si="1012"/>
        <v>214</v>
      </c>
      <c r="E15498" s="815">
        <v>2002</v>
      </c>
    </row>
    <row r="15499" spans="1:5">
      <c r="A15499" s="816">
        <f t="shared" si="1009"/>
        <v>37400</v>
      </c>
      <c r="B15499" s="815">
        <f t="shared" si="1010"/>
        <v>144</v>
      </c>
      <c r="C15499" s="815">
        <f t="shared" si="1011"/>
        <v>222</v>
      </c>
      <c r="D15499" s="815">
        <f t="shared" si="1012"/>
        <v>213</v>
      </c>
      <c r="E15499" s="815">
        <v>2002</v>
      </c>
    </row>
    <row r="15500" spans="1:5">
      <c r="A15500" s="816">
        <f t="shared" si="1009"/>
        <v>37401</v>
      </c>
      <c r="B15500" s="815">
        <f t="shared" si="1010"/>
        <v>145</v>
      </c>
      <c r="C15500" s="815">
        <f t="shared" si="1011"/>
        <v>221</v>
      </c>
      <c r="D15500" s="815">
        <f t="shared" si="1012"/>
        <v>212</v>
      </c>
      <c r="E15500" s="815">
        <v>2002</v>
      </c>
    </row>
    <row r="15501" spans="1:5">
      <c r="A15501" s="816">
        <f t="shared" si="1009"/>
        <v>37402</v>
      </c>
      <c r="B15501" s="815">
        <f t="shared" si="1010"/>
        <v>146</v>
      </c>
      <c r="C15501" s="815">
        <f t="shared" si="1011"/>
        <v>220</v>
      </c>
      <c r="D15501" s="815">
        <f t="shared" si="1012"/>
        <v>211</v>
      </c>
      <c r="E15501" s="815">
        <v>2002</v>
      </c>
    </row>
    <row r="15502" spans="1:5">
      <c r="A15502" s="816">
        <f t="shared" si="1009"/>
        <v>37403</v>
      </c>
      <c r="B15502" s="815">
        <f t="shared" si="1010"/>
        <v>147</v>
      </c>
      <c r="C15502" s="815">
        <f t="shared" si="1011"/>
        <v>219</v>
      </c>
      <c r="D15502" s="815">
        <f t="shared" si="1012"/>
        <v>210</v>
      </c>
      <c r="E15502" s="815">
        <v>2002</v>
      </c>
    </row>
    <row r="15503" spans="1:5">
      <c r="A15503" s="816">
        <f t="shared" si="1009"/>
        <v>37404</v>
      </c>
      <c r="B15503" s="815">
        <f t="shared" si="1010"/>
        <v>148</v>
      </c>
      <c r="C15503" s="815">
        <f t="shared" si="1011"/>
        <v>218</v>
      </c>
      <c r="D15503" s="815">
        <f t="shared" si="1012"/>
        <v>209</v>
      </c>
      <c r="E15503" s="815">
        <v>2002</v>
      </c>
    </row>
    <row r="15504" spans="1:5">
      <c r="A15504" s="816">
        <f t="shared" si="1009"/>
        <v>37405</v>
      </c>
      <c r="B15504" s="815">
        <f t="shared" si="1010"/>
        <v>149</v>
      </c>
      <c r="C15504" s="815">
        <f t="shared" si="1011"/>
        <v>217</v>
      </c>
      <c r="D15504" s="815">
        <f t="shared" si="1012"/>
        <v>208</v>
      </c>
      <c r="E15504" s="815">
        <v>2002</v>
      </c>
    </row>
    <row r="15505" spans="1:5">
      <c r="A15505" s="816">
        <f t="shared" si="1009"/>
        <v>37406</v>
      </c>
      <c r="B15505" s="815">
        <f t="shared" si="1010"/>
        <v>150</v>
      </c>
      <c r="C15505" s="815">
        <f t="shared" si="1011"/>
        <v>216</v>
      </c>
      <c r="D15505" s="815">
        <f t="shared" si="1012"/>
        <v>207</v>
      </c>
      <c r="E15505" s="815">
        <v>2002</v>
      </c>
    </row>
    <row r="15506" spans="1:5">
      <c r="A15506" s="816">
        <f t="shared" si="1009"/>
        <v>37407</v>
      </c>
      <c r="B15506" s="815">
        <f t="shared" si="1010"/>
        <v>151</v>
      </c>
      <c r="C15506" s="815">
        <f t="shared" si="1011"/>
        <v>215</v>
      </c>
      <c r="D15506" s="815">
        <f t="shared" si="1012"/>
        <v>206</v>
      </c>
      <c r="E15506" s="815">
        <v>2002</v>
      </c>
    </row>
    <row r="15507" spans="1:5">
      <c r="A15507" s="816">
        <f t="shared" si="1009"/>
        <v>37408</v>
      </c>
      <c r="B15507" s="815">
        <f t="shared" si="1010"/>
        <v>152</v>
      </c>
      <c r="C15507" s="815">
        <f t="shared" si="1011"/>
        <v>214</v>
      </c>
      <c r="D15507" s="815">
        <f t="shared" si="1012"/>
        <v>205</v>
      </c>
      <c r="E15507" s="815">
        <v>2002</v>
      </c>
    </row>
    <row r="15508" spans="1:5">
      <c r="A15508" s="816">
        <f t="shared" si="1009"/>
        <v>37409</v>
      </c>
      <c r="B15508" s="815">
        <f t="shared" si="1010"/>
        <v>153</v>
      </c>
      <c r="C15508" s="815">
        <f t="shared" si="1011"/>
        <v>213</v>
      </c>
      <c r="D15508" s="815">
        <f t="shared" si="1012"/>
        <v>204</v>
      </c>
      <c r="E15508" s="815">
        <v>2002</v>
      </c>
    </row>
    <row r="15509" spans="1:5">
      <c r="A15509" s="816">
        <f t="shared" si="1009"/>
        <v>37410</v>
      </c>
      <c r="B15509" s="815">
        <f t="shared" si="1010"/>
        <v>154</v>
      </c>
      <c r="C15509" s="815">
        <f t="shared" si="1011"/>
        <v>212</v>
      </c>
      <c r="D15509" s="815">
        <f t="shared" si="1012"/>
        <v>203</v>
      </c>
      <c r="E15509" s="815">
        <v>2002</v>
      </c>
    </row>
    <row r="15510" spans="1:5">
      <c r="A15510" s="816">
        <f t="shared" si="1009"/>
        <v>37411</v>
      </c>
      <c r="B15510" s="815">
        <f t="shared" si="1010"/>
        <v>155</v>
      </c>
      <c r="C15510" s="815">
        <f t="shared" si="1011"/>
        <v>211</v>
      </c>
      <c r="D15510" s="815">
        <f t="shared" si="1012"/>
        <v>202</v>
      </c>
      <c r="E15510" s="815">
        <v>2002</v>
      </c>
    </row>
    <row r="15511" spans="1:5">
      <c r="A15511" s="816">
        <f t="shared" si="1009"/>
        <v>37412</v>
      </c>
      <c r="B15511" s="815">
        <f t="shared" si="1010"/>
        <v>156</v>
      </c>
      <c r="C15511" s="815">
        <f t="shared" si="1011"/>
        <v>210</v>
      </c>
      <c r="D15511" s="815">
        <f t="shared" si="1012"/>
        <v>201</v>
      </c>
      <c r="E15511" s="815">
        <v>2002</v>
      </c>
    </row>
    <row r="15512" spans="1:5">
      <c r="A15512" s="816">
        <f t="shared" si="1009"/>
        <v>37413</v>
      </c>
      <c r="B15512" s="815">
        <f t="shared" si="1010"/>
        <v>157</v>
      </c>
      <c r="C15512" s="815">
        <f t="shared" si="1011"/>
        <v>209</v>
      </c>
      <c r="D15512" s="815">
        <f t="shared" si="1012"/>
        <v>200</v>
      </c>
      <c r="E15512" s="815">
        <v>2002</v>
      </c>
    </row>
    <row r="15513" spans="1:5">
      <c r="A15513" s="816">
        <f t="shared" si="1009"/>
        <v>37414</v>
      </c>
      <c r="B15513" s="815">
        <f t="shared" si="1010"/>
        <v>158</v>
      </c>
      <c r="C15513" s="815">
        <f t="shared" si="1011"/>
        <v>208</v>
      </c>
      <c r="D15513" s="815">
        <f t="shared" si="1012"/>
        <v>199</v>
      </c>
      <c r="E15513" s="815">
        <v>2002</v>
      </c>
    </row>
    <row r="15514" spans="1:5">
      <c r="A15514" s="816">
        <f t="shared" si="1009"/>
        <v>37415</v>
      </c>
      <c r="B15514" s="815">
        <f t="shared" si="1010"/>
        <v>159</v>
      </c>
      <c r="C15514" s="815">
        <f t="shared" si="1011"/>
        <v>207</v>
      </c>
      <c r="D15514" s="815">
        <f t="shared" si="1012"/>
        <v>198</v>
      </c>
      <c r="E15514" s="815">
        <v>2002</v>
      </c>
    </row>
    <row r="15515" spans="1:5">
      <c r="A15515" s="816">
        <f t="shared" si="1009"/>
        <v>37416</v>
      </c>
      <c r="B15515" s="815">
        <f t="shared" si="1010"/>
        <v>160</v>
      </c>
      <c r="C15515" s="815">
        <f t="shared" si="1011"/>
        <v>206</v>
      </c>
      <c r="D15515" s="815">
        <f t="shared" si="1012"/>
        <v>197</v>
      </c>
      <c r="E15515" s="815">
        <v>2002</v>
      </c>
    </row>
    <row r="15516" spans="1:5">
      <c r="A15516" s="816">
        <f t="shared" si="1009"/>
        <v>37417</v>
      </c>
      <c r="B15516" s="815">
        <f t="shared" si="1010"/>
        <v>161</v>
      </c>
      <c r="C15516" s="815">
        <f t="shared" si="1011"/>
        <v>205</v>
      </c>
      <c r="D15516" s="815">
        <f t="shared" si="1012"/>
        <v>196</v>
      </c>
      <c r="E15516" s="815">
        <v>2002</v>
      </c>
    </row>
    <row r="15517" spans="1:5">
      <c r="A15517" s="816">
        <f t="shared" si="1009"/>
        <v>37418</v>
      </c>
      <c r="B15517" s="815">
        <f t="shared" si="1010"/>
        <v>162</v>
      </c>
      <c r="C15517" s="815">
        <f t="shared" si="1011"/>
        <v>204</v>
      </c>
      <c r="D15517" s="815">
        <f t="shared" si="1012"/>
        <v>195</v>
      </c>
      <c r="E15517" s="815">
        <v>2002</v>
      </c>
    </row>
    <row r="15518" spans="1:5">
      <c r="A15518" s="816">
        <f t="shared" si="1009"/>
        <v>37419</v>
      </c>
      <c r="B15518" s="815">
        <f t="shared" si="1010"/>
        <v>163</v>
      </c>
      <c r="C15518" s="815">
        <f t="shared" si="1011"/>
        <v>203</v>
      </c>
      <c r="D15518" s="815">
        <f t="shared" si="1012"/>
        <v>194</v>
      </c>
      <c r="E15518" s="815">
        <v>2002</v>
      </c>
    </row>
    <row r="15519" spans="1:5">
      <c r="A15519" s="816">
        <f t="shared" si="1009"/>
        <v>37420</v>
      </c>
      <c r="B15519" s="815">
        <f t="shared" si="1010"/>
        <v>164</v>
      </c>
      <c r="C15519" s="815">
        <f t="shared" si="1011"/>
        <v>202</v>
      </c>
      <c r="D15519" s="815">
        <f t="shared" si="1012"/>
        <v>193</v>
      </c>
      <c r="E15519" s="815">
        <v>2002</v>
      </c>
    </row>
    <row r="15520" spans="1:5">
      <c r="A15520" s="816">
        <f t="shared" si="1009"/>
        <v>37421</v>
      </c>
      <c r="B15520" s="815">
        <f t="shared" si="1010"/>
        <v>165</v>
      </c>
      <c r="C15520" s="815">
        <f t="shared" si="1011"/>
        <v>201</v>
      </c>
      <c r="D15520" s="815">
        <f t="shared" si="1012"/>
        <v>192</v>
      </c>
      <c r="E15520" s="815">
        <v>2002</v>
      </c>
    </row>
    <row r="15521" spans="1:5">
      <c r="A15521" s="816">
        <f t="shared" si="1009"/>
        <v>37422</v>
      </c>
      <c r="B15521" s="815">
        <f t="shared" si="1010"/>
        <v>166</v>
      </c>
      <c r="C15521" s="815">
        <f t="shared" si="1011"/>
        <v>200</v>
      </c>
      <c r="D15521" s="815">
        <f t="shared" si="1012"/>
        <v>191</v>
      </c>
      <c r="E15521" s="815">
        <v>2002</v>
      </c>
    </row>
    <row r="15522" spans="1:5">
      <c r="A15522" s="816">
        <f t="shared" si="1009"/>
        <v>37423</v>
      </c>
      <c r="B15522" s="815">
        <f t="shared" si="1010"/>
        <v>167</v>
      </c>
      <c r="C15522" s="815">
        <f t="shared" si="1011"/>
        <v>199</v>
      </c>
      <c r="D15522" s="815">
        <f t="shared" si="1012"/>
        <v>190</v>
      </c>
      <c r="E15522" s="815">
        <v>2002</v>
      </c>
    </row>
    <row r="15523" spans="1:5">
      <c r="A15523" s="816">
        <f t="shared" si="1009"/>
        <v>37424</v>
      </c>
      <c r="B15523" s="815">
        <f t="shared" si="1010"/>
        <v>168</v>
      </c>
      <c r="C15523" s="815">
        <f t="shared" si="1011"/>
        <v>198</v>
      </c>
      <c r="D15523" s="815">
        <f t="shared" si="1012"/>
        <v>189</v>
      </c>
      <c r="E15523" s="815">
        <v>2002</v>
      </c>
    </row>
    <row r="15524" spans="1:5">
      <c r="A15524" s="816">
        <f t="shared" si="1009"/>
        <v>37425</v>
      </c>
      <c r="B15524" s="815">
        <f t="shared" si="1010"/>
        <v>169</v>
      </c>
      <c r="C15524" s="815">
        <f t="shared" si="1011"/>
        <v>197</v>
      </c>
      <c r="D15524" s="815">
        <f t="shared" si="1012"/>
        <v>188</v>
      </c>
      <c r="E15524" s="815">
        <v>2002</v>
      </c>
    </row>
    <row r="15525" spans="1:5">
      <c r="A15525" s="816">
        <f t="shared" si="1009"/>
        <v>37426</v>
      </c>
      <c r="B15525" s="815">
        <f t="shared" si="1010"/>
        <v>170</v>
      </c>
      <c r="C15525" s="815">
        <f t="shared" si="1011"/>
        <v>196</v>
      </c>
      <c r="D15525" s="815">
        <f t="shared" si="1012"/>
        <v>187</v>
      </c>
      <c r="E15525" s="815">
        <v>2002</v>
      </c>
    </row>
    <row r="15526" spans="1:5">
      <c r="A15526" s="816">
        <f t="shared" si="1009"/>
        <v>37427</v>
      </c>
      <c r="B15526" s="815">
        <f t="shared" si="1010"/>
        <v>171</v>
      </c>
      <c r="C15526" s="815">
        <f t="shared" si="1011"/>
        <v>195</v>
      </c>
      <c r="D15526" s="815">
        <f t="shared" si="1012"/>
        <v>186</v>
      </c>
      <c r="E15526" s="815">
        <v>2002</v>
      </c>
    </row>
    <row r="15527" spans="1:5">
      <c r="A15527" s="816">
        <f t="shared" si="1009"/>
        <v>37428</v>
      </c>
      <c r="B15527" s="815">
        <f t="shared" si="1010"/>
        <v>172</v>
      </c>
      <c r="C15527" s="815">
        <f t="shared" si="1011"/>
        <v>194</v>
      </c>
      <c r="D15527" s="815">
        <f t="shared" si="1012"/>
        <v>185</v>
      </c>
      <c r="E15527" s="815">
        <v>2002</v>
      </c>
    </row>
    <row r="15528" spans="1:5">
      <c r="A15528" s="816">
        <f t="shared" si="1009"/>
        <v>37429</v>
      </c>
      <c r="B15528" s="815">
        <f t="shared" si="1010"/>
        <v>173</v>
      </c>
      <c r="C15528" s="815">
        <f t="shared" si="1011"/>
        <v>193</v>
      </c>
      <c r="D15528" s="815">
        <f t="shared" si="1012"/>
        <v>184</v>
      </c>
      <c r="E15528" s="815">
        <v>2002</v>
      </c>
    </row>
    <row r="15529" spans="1:5">
      <c r="A15529" s="816">
        <f t="shared" si="1009"/>
        <v>37430</v>
      </c>
      <c r="B15529" s="815">
        <f t="shared" si="1010"/>
        <v>174</v>
      </c>
      <c r="C15529" s="815">
        <f t="shared" si="1011"/>
        <v>192</v>
      </c>
      <c r="D15529" s="815">
        <f t="shared" si="1012"/>
        <v>183</v>
      </c>
      <c r="E15529" s="815">
        <v>2002</v>
      </c>
    </row>
    <row r="15530" spans="1:5">
      <c r="A15530" s="816">
        <f t="shared" si="1009"/>
        <v>37431</v>
      </c>
      <c r="B15530" s="815">
        <f t="shared" si="1010"/>
        <v>175</v>
      </c>
      <c r="C15530" s="815">
        <f t="shared" si="1011"/>
        <v>191</v>
      </c>
      <c r="D15530" s="815">
        <f t="shared" si="1012"/>
        <v>182</v>
      </c>
      <c r="E15530" s="815">
        <v>2002</v>
      </c>
    </row>
    <row r="15531" spans="1:5">
      <c r="A15531" s="816">
        <f t="shared" si="1009"/>
        <v>37432</v>
      </c>
      <c r="B15531" s="815">
        <f t="shared" si="1010"/>
        <v>176</v>
      </c>
      <c r="C15531" s="815">
        <f t="shared" si="1011"/>
        <v>190</v>
      </c>
      <c r="D15531" s="815">
        <f t="shared" si="1012"/>
        <v>181</v>
      </c>
      <c r="E15531" s="815">
        <v>2002</v>
      </c>
    </row>
    <row r="15532" spans="1:5">
      <c r="A15532" s="816">
        <f t="shared" si="1009"/>
        <v>37433</v>
      </c>
      <c r="B15532" s="815">
        <f t="shared" si="1010"/>
        <v>177</v>
      </c>
      <c r="C15532" s="815">
        <f t="shared" si="1011"/>
        <v>189</v>
      </c>
      <c r="D15532" s="815">
        <f t="shared" si="1012"/>
        <v>180</v>
      </c>
      <c r="E15532" s="815">
        <v>2002</v>
      </c>
    </row>
    <row r="15533" spans="1:5">
      <c r="A15533" s="816">
        <f t="shared" si="1009"/>
        <v>37434</v>
      </c>
      <c r="B15533" s="815">
        <f t="shared" si="1010"/>
        <v>178</v>
      </c>
      <c r="C15533" s="815">
        <f t="shared" si="1011"/>
        <v>188</v>
      </c>
      <c r="D15533" s="815">
        <f t="shared" si="1012"/>
        <v>179</v>
      </c>
      <c r="E15533" s="815">
        <v>2002</v>
      </c>
    </row>
    <row r="15534" spans="1:5">
      <c r="A15534" s="816">
        <f t="shared" si="1009"/>
        <v>37435</v>
      </c>
      <c r="B15534" s="815">
        <f t="shared" si="1010"/>
        <v>179</v>
      </c>
      <c r="C15534" s="815">
        <f t="shared" si="1011"/>
        <v>187</v>
      </c>
      <c r="D15534" s="815">
        <f t="shared" si="1012"/>
        <v>178</v>
      </c>
      <c r="E15534" s="815">
        <v>2002</v>
      </c>
    </row>
    <row r="15535" spans="1:5">
      <c r="A15535" s="816">
        <f t="shared" si="1009"/>
        <v>37436</v>
      </c>
      <c r="B15535" s="815">
        <f t="shared" si="1010"/>
        <v>180</v>
      </c>
      <c r="C15535" s="815">
        <f t="shared" si="1011"/>
        <v>186</v>
      </c>
      <c r="D15535" s="815">
        <f t="shared" si="1012"/>
        <v>177</v>
      </c>
      <c r="E15535" s="815">
        <v>2002</v>
      </c>
    </row>
    <row r="15536" spans="1:5">
      <c r="A15536" s="816">
        <f t="shared" si="1009"/>
        <v>37437</v>
      </c>
      <c r="B15536" s="815">
        <f t="shared" si="1010"/>
        <v>181</v>
      </c>
      <c r="C15536" s="815">
        <f t="shared" si="1011"/>
        <v>185</v>
      </c>
      <c r="D15536" s="815">
        <f t="shared" si="1012"/>
        <v>176</v>
      </c>
      <c r="E15536" s="815">
        <v>2002</v>
      </c>
    </row>
    <row r="15537" spans="1:5">
      <c r="A15537" s="816">
        <f t="shared" si="1009"/>
        <v>37438</v>
      </c>
      <c r="B15537" s="815">
        <f t="shared" si="1010"/>
        <v>182</v>
      </c>
      <c r="C15537" s="815">
        <f t="shared" si="1011"/>
        <v>184</v>
      </c>
      <c r="D15537" s="815">
        <f t="shared" si="1012"/>
        <v>175</v>
      </c>
      <c r="E15537" s="815">
        <v>2002</v>
      </c>
    </row>
    <row r="15538" spans="1:5">
      <c r="A15538" s="816">
        <f t="shared" si="1009"/>
        <v>37439</v>
      </c>
      <c r="B15538" s="815">
        <f t="shared" si="1010"/>
        <v>183</v>
      </c>
      <c r="C15538" s="815">
        <f t="shared" si="1011"/>
        <v>183</v>
      </c>
      <c r="D15538" s="815">
        <f t="shared" si="1012"/>
        <v>174</v>
      </c>
      <c r="E15538" s="815">
        <v>2002</v>
      </c>
    </row>
    <row r="15539" spans="1:5">
      <c r="A15539" s="816">
        <f t="shared" ref="A15539:A15602" si="1013">A15538+1</f>
        <v>37440</v>
      </c>
      <c r="B15539" s="815">
        <f t="shared" ref="B15539:B15602" si="1014">B15538+1</f>
        <v>184</v>
      </c>
      <c r="C15539" s="815">
        <f t="shared" ref="C15539:C15602" si="1015">C15538-1</f>
        <v>182</v>
      </c>
      <c r="D15539" s="815">
        <f t="shared" ref="D15539:D15602" si="1016">D15538-1</f>
        <v>173</v>
      </c>
      <c r="E15539" s="815">
        <v>2002</v>
      </c>
    </row>
    <row r="15540" spans="1:5">
      <c r="A15540" s="816">
        <f t="shared" si="1013"/>
        <v>37441</v>
      </c>
      <c r="B15540" s="815">
        <f t="shared" si="1014"/>
        <v>185</v>
      </c>
      <c r="C15540" s="815">
        <f t="shared" si="1015"/>
        <v>181</v>
      </c>
      <c r="D15540" s="815">
        <f t="shared" si="1016"/>
        <v>172</v>
      </c>
      <c r="E15540" s="815">
        <v>2002</v>
      </c>
    </row>
    <row r="15541" spans="1:5">
      <c r="A15541" s="816">
        <f t="shared" si="1013"/>
        <v>37442</v>
      </c>
      <c r="B15541" s="815">
        <f t="shared" si="1014"/>
        <v>186</v>
      </c>
      <c r="C15541" s="815">
        <f t="shared" si="1015"/>
        <v>180</v>
      </c>
      <c r="D15541" s="815">
        <f t="shared" si="1016"/>
        <v>171</v>
      </c>
      <c r="E15541" s="815">
        <v>2002</v>
      </c>
    </row>
    <row r="15542" spans="1:5">
      <c r="A15542" s="816">
        <f t="shared" si="1013"/>
        <v>37443</v>
      </c>
      <c r="B15542" s="815">
        <f t="shared" si="1014"/>
        <v>187</v>
      </c>
      <c r="C15542" s="815">
        <f t="shared" si="1015"/>
        <v>179</v>
      </c>
      <c r="D15542" s="815">
        <f t="shared" si="1016"/>
        <v>170</v>
      </c>
      <c r="E15542" s="815">
        <v>2002</v>
      </c>
    </row>
    <row r="15543" spans="1:5">
      <c r="A15543" s="816">
        <f t="shared" si="1013"/>
        <v>37444</v>
      </c>
      <c r="B15543" s="815">
        <f t="shared" si="1014"/>
        <v>188</v>
      </c>
      <c r="C15543" s="815">
        <f t="shared" si="1015"/>
        <v>178</v>
      </c>
      <c r="D15543" s="815">
        <f t="shared" si="1016"/>
        <v>169</v>
      </c>
      <c r="E15543" s="815">
        <v>2002</v>
      </c>
    </row>
    <row r="15544" spans="1:5">
      <c r="A15544" s="816">
        <f t="shared" si="1013"/>
        <v>37445</v>
      </c>
      <c r="B15544" s="815">
        <f t="shared" si="1014"/>
        <v>189</v>
      </c>
      <c r="C15544" s="815">
        <f t="shared" si="1015"/>
        <v>177</v>
      </c>
      <c r="D15544" s="815">
        <f t="shared" si="1016"/>
        <v>168</v>
      </c>
      <c r="E15544" s="815">
        <v>2002</v>
      </c>
    </row>
    <row r="15545" spans="1:5">
      <c r="A15545" s="816">
        <f t="shared" si="1013"/>
        <v>37446</v>
      </c>
      <c r="B15545" s="815">
        <f t="shared" si="1014"/>
        <v>190</v>
      </c>
      <c r="C15545" s="815">
        <f t="shared" si="1015"/>
        <v>176</v>
      </c>
      <c r="D15545" s="815">
        <f t="shared" si="1016"/>
        <v>167</v>
      </c>
      <c r="E15545" s="815">
        <v>2002</v>
      </c>
    </row>
    <row r="15546" spans="1:5">
      <c r="A15546" s="816">
        <f t="shared" si="1013"/>
        <v>37447</v>
      </c>
      <c r="B15546" s="815">
        <f t="shared" si="1014"/>
        <v>191</v>
      </c>
      <c r="C15546" s="815">
        <f t="shared" si="1015"/>
        <v>175</v>
      </c>
      <c r="D15546" s="815">
        <f t="shared" si="1016"/>
        <v>166</v>
      </c>
      <c r="E15546" s="815">
        <v>2002</v>
      </c>
    </row>
    <row r="15547" spans="1:5">
      <c r="A15547" s="816">
        <f t="shared" si="1013"/>
        <v>37448</v>
      </c>
      <c r="B15547" s="815">
        <f t="shared" si="1014"/>
        <v>192</v>
      </c>
      <c r="C15547" s="815">
        <f t="shared" si="1015"/>
        <v>174</v>
      </c>
      <c r="D15547" s="815">
        <f t="shared" si="1016"/>
        <v>165</v>
      </c>
      <c r="E15547" s="815">
        <v>2002</v>
      </c>
    </row>
    <row r="15548" spans="1:5">
      <c r="A15548" s="816">
        <f t="shared" si="1013"/>
        <v>37449</v>
      </c>
      <c r="B15548" s="815">
        <f t="shared" si="1014"/>
        <v>193</v>
      </c>
      <c r="C15548" s="815">
        <f t="shared" si="1015"/>
        <v>173</v>
      </c>
      <c r="D15548" s="815">
        <f t="shared" si="1016"/>
        <v>164</v>
      </c>
      <c r="E15548" s="815">
        <v>2002</v>
      </c>
    </row>
    <row r="15549" spans="1:5">
      <c r="A15549" s="816">
        <f t="shared" si="1013"/>
        <v>37450</v>
      </c>
      <c r="B15549" s="815">
        <f t="shared" si="1014"/>
        <v>194</v>
      </c>
      <c r="C15549" s="815">
        <f t="shared" si="1015"/>
        <v>172</v>
      </c>
      <c r="D15549" s="815">
        <f t="shared" si="1016"/>
        <v>163</v>
      </c>
      <c r="E15549" s="815">
        <v>2002</v>
      </c>
    </row>
    <row r="15550" spans="1:5">
      <c r="A15550" s="816">
        <f t="shared" si="1013"/>
        <v>37451</v>
      </c>
      <c r="B15550" s="815">
        <f t="shared" si="1014"/>
        <v>195</v>
      </c>
      <c r="C15550" s="815">
        <f t="shared" si="1015"/>
        <v>171</v>
      </c>
      <c r="D15550" s="815">
        <f t="shared" si="1016"/>
        <v>162</v>
      </c>
      <c r="E15550" s="815">
        <v>2002</v>
      </c>
    </row>
    <row r="15551" spans="1:5">
      <c r="A15551" s="816">
        <f t="shared" si="1013"/>
        <v>37452</v>
      </c>
      <c r="B15551" s="815">
        <f t="shared" si="1014"/>
        <v>196</v>
      </c>
      <c r="C15551" s="815">
        <f t="shared" si="1015"/>
        <v>170</v>
      </c>
      <c r="D15551" s="815">
        <f t="shared" si="1016"/>
        <v>161</v>
      </c>
      <c r="E15551" s="815">
        <v>2002</v>
      </c>
    </row>
    <row r="15552" spans="1:5">
      <c r="A15552" s="816">
        <f t="shared" si="1013"/>
        <v>37453</v>
      </c>
      <c r="B15552" s="815">
        <f t="shared" si="1014"/>
        <v>197</v>
      </c>
      <c r="C15552" s="815">
        <f t="shared" si="1015"/>
        <v>169</v>
      </c>
      <c r="D15552" s="815">
        <f t="shared" si="1016"/>
        <v>160</v>
      </c>
      <c r="E15552" s="815">
        <v>2002</v>
      </c>
    </row>
    <row r="15553" spans="1:5">
      <c r="A15553" s="816">
        <f t="shared" si="1013"/>
        <v>37454</v>
      </c>
      <c r="B15553" s="815">
        <f t="shared" si="1014"/>
        <v>198</v>
      </c>
      <c r="C15553" s="815">
        <f t="shared" si="1015"/>
        <v>168</v>
      </c>
      <c r="D15553" s="815">
        <f t="shared" si="1016"/>
        <v>159</v>
      </c>
      <c r="E15553" s="815">
        <v>2002</v>
      </c>
    </row>
    <row r="15554" spans="1:5">
      <c r="A15554" s="816">
        <f t="shared" si="1013"/>
        <v>37455</v>
      </c>
      <c r="B15554" s="815">
        <f t="shared" si="1014"/>
        <v>199</v>
      </c>
      <c r="C15554" s="815">
        <f t="shared" si="1015"/>
        <v>167</v>
      </c>
      <c r="D15554" s="815">
        <f t="shared" si="1016"/>
        <v>158</v>
      </c>
      <c r="E15554" s="815">
        <v>2002</v>
      </c>
    </row>
    <row r="15555" spans="1:5">
      <c r="A15555" s="816">
        <f t="shared" si="1013"/>
        <v>37456</v>
      </c>
      <c r="B15555" s="815">
        <f t="shared" si="1014"/>
        <v>200</v>
      </c>
      <c r="C15555" s="815">
        <f t="shared" si="1015"/>
        <v>166</v>
      </c>
      <c r="D15555" s="815">
        <f t="shared" si="1016"/>
        <v>157</v>
      </c>
      <c r="E15555" s="815">
        <v>2002</v>
      </c>
    </row>
    <row r="15556" spans="1:5">
      <c r="A15556" s="816">
        <f t="shared" si="1013"/>
        <v>37457</v>
      </c>
      <c r="B15556" s="815">
        <f t="shared" si="1014"/>
        <v>201</v>
      </c>
      <c r="C15556" s="815">
        <f t="shared" si="1015"/>
        <v>165</v>
      </c>
      <c r="D15556" s="815">
        <f t="shared" si="1016"/>
        <v>156</v>
      </c>
      <c r="E15556" s="815">
        <v>2002</v>
      </c>
    </row>
    <row r="15557" spans="1:5">
      <c r="A15557" s="816">
        <f t="shared" si="1013"/>
        <v>37458</v>
      </c>
      <c r="B15557" s="815">
        <f t="shared" si="1014"/>
        <v>202</v>
      </c>
      <c r="C15557" s="815">
        <f t="shared" si="1015"/>
        <v>164</v>
      </c>
      <c r="D15557" s="815">
        <f t="shared" si="1016"/>
        <v>155</v>
      </c>
      <c r="E15557" s="815">
        <v>2002</v>
      </c>
    </row>
    <row r="15558" spans="1:5">
      <c r="A15558" s="816">
        <f t="shared" si="1013"/>
        <v>37459</v>
      </c>
      <c r="B15558" s="815">
        <f t="shared" si="1014"/>
        <v>203</v>
      </c>
      <c r="C15558" s="815">
        <f t="shared" si="1015"/>
        <v>163</v>
      </c>
      <c r="D15558" s="815">
        <f t="shared" si="1016"/>
        <v>154</v>
      </c>
      <c r="E15558" s="815">
        <v>2002</v>
      </c>
    </row>
    <row r="15559" spans="1:5">
      <c r="A15559" s="816">
        <f t="shared" si="1013"/>
        <v>37460</v>
      </c>
      <c r="B15559" s="815">
        <f t="shared" si="1014"/>
        <v>204</v>
      </c>
      <c r="C15559" s="815">
        <f t="shared" si="1015"/>
        <v>162</v>
      </c>
      <c r="D15559" s="815">
        <f t="shared" si="1016"/>
        <v>153</v>
      </c>
      <c r="E15559" s="815">
        <v>2002</v>
      </c>
    </row>
    <row r="15560" spans="1:5">
      <c r="A15560" s="816">
        <f t="shared" si="1013"/>
        <v>37461</v>
      </c>
      <c r="B15560" s="815">
        <f t="shared" si="1014"/>
        <v>205</v>
      </c>
      <c r="C15560" s="815">
        <f t="shared" si="1015"/>
        <v>161</v>
      </c>
      <c r="D15560" s="815">
        <f t="shared" si="1016"/>
        <v>152</v>
      </c>
      <c r="E15560" s="815">
        <v>2002</v>
      </c>
    </row>
    <row r="15561" spans="1:5">
      <c r="A15561" s="816">
        <f t="shared" si="1013"/>
        <v>37462</v>
      </c>
      <c r="B15561" s="815">
        <f t="shared" si="1014"/>
        <v>206</v>
      </c>
      <c r="C15561" s="815">
        <f t="shared" si="1015"/>
        <v>160</v>
      </c>
      <c r="D15561" s="815">
        <f t="shared" si="1016"/>
        <v>151</v>
      </c>
      <c r="E15561" s="815">
        <v>2002</v>
      </c>
    </row>
    <row r="15562" spans="1:5">
      <c r="A15562" s="816">
        <f t="shared" si="1013"/>
        <v>37463</v>
      </c>
      <c r="B15562" s="815">
        <f t="shared" si="1014"/>
        <v>207</v>
      </c>
      <c r="C15562" s="815">
        <f t="shared" si="1015"/>
        <v>159</v>
      </c>
      <c r="D15562" s="815">
        <f t="shared" si="1016"/>
        <v>150</v>
      </c>
      <c r="E15562" s="815">
        <v>2002</v>
      </c>
    </row>
    <row r="15563" spans="1:5">
      <c r="A15563" s="816">
        <f t="shared" si="1013"/>
        <v>37464</v>
      </c>
      <c r="B15563" s="815">
        <f t="shared" si="1014"/>
        <v>208</v>
      </c>
      <c r="C15563" s="815">
        <f t="shared" si="1015"/>
        <v>158</v>
      </c>
      <c r="D15563" s="815">
        <f t="shared" si="1016"/>
        <v>149</v>
      </c>
      <c r="E15563" s="815">
        <v>2002</v>
      </c>
    </row>
    <row r="15564" spans="1:5">
      <c r="A15564" s="816">
        <f t="shared" si="1013"/>
        <v>37465</v>
      </c>
      <c r="B15564" s="815">
        <f t="shared" si="1014"/>
        <v>209</v>
      </c>
      <c r="C15564" s="815">
        <f t="shared" si="1015"/>
        <v>157</v>
      </c>
      <c r="D15564" s="815">
        <f t="shared" si="1016"/>
        <v>148</v>
      </c>
      <c r="E15564" s="815">
        <v>2002</v>
      </c>
    </row>
    <row r="15565" spans="1:5">
      <c r="A15565" s="816">
        <f t="shared" si="1013"/>
        <v>37466</v>
      </c>
      <c r="B15565" s="815">
        <f t="shared" si="1014"/>
        <v>210</v>
      </c>
      <c r="C15565" s="815">
        <f t="shared" si="1015"/>
        <v>156</v>
      </c>
      <c r="D15565" s="815">
        <f t="shared" si="1016"/>
        <v>147</v>
      </c>
      <c r="E15565" s="815">
        <v>2002</v>
      </c>
    </row>
    <row r="15566" spans="1:5">
      <c r="A15566" s="816">
        <f t="shared" si="1013"/>
        <v>37467</v>
      </c>
      <c r="B15566" s="815">
        <f t="shared" si="1014"/>
        <v>211</v>
      </c>
      <c r="C15566" s="815">
        <f t="shared" si="1015"/>
        <v>155</v>
      </c>
      <c r="D15566" s="815">
        <f t="shared" si="1016"/>
        <v>146</v>
      </c>
      <c r="E15566" s="815">
        <v>2002</v>
      </c>
    </row>
    <row r="15567" spans="1:5">
      <c r="A15567" s="816">
        <f t="shared" si="1013"/>
        <v>37468</v>
      </c>
      <c r="B15567" s="815">
        <f t="shared" si="1014"/>
        <v>212</v>
      </c>
      <c r="C15567" s="815">
        <f t="shared" si="1015"/>
        <v>154</v>
      </c>
      <c r="D15567" s="815">
        <f t="shared" si="1016"/>
        <v>145</v>
      </c>
      <c r="E15567" s="815">
        <v>2002</v>
      </c>
    </row>
    <row r="15568" spans="1:5">
      <c r="A15568" s="816">
        <f t="shared" si="1013"/>
        <v>37469</v>
      </c>
      <c r="B15568" s="815">
        <f t="shared" si="1014"/>
        <v>213</v>
      </c>
      <c r="C15568" s="815">
        <f t="shared" si="1015"/>
        <v>153</v>
      </c>
      <c r="D15568" s="815">
        <f t="shared" si="1016"/>
        <v>144</v>
      </c>
      <c r="E15568" s="815">
        <v>2002</v>
      </c>
    </row>
    <row r="15569" spans="1:5">
      <c r="A15569" s="816">
        <f t="shared" si="1013"/>
        <v>37470</v>
      </c>
      <c r="B15569" s="815">
        <f t="shared" si="1014"/>
        <v>214</v>
      </c>
      <c r="C15569" s="815">
        <f t="shared" si="1015"/>
        <v>152</v>
      </c>
      <c r="D15569" s="815">
        <f t="shared" si="1016"/>
        <v>143</v>
      </c>
      <c r="E15569" s="815">
        <v>2002</v>
      </c>
    </row>
    <row r="15570" spans="1:5">
      <c r="A15570" s="816">
        <f t="shared" si="1013"/>
        <v>37471</v>
      </c>
      <c r="B15570" s="815">
        <f t="shared" si="1014"/>
        <v>215</v>
      </c>
      <c r="C15570" s="815">
        <f t="shared" si="1015"/>
        <v>151</v>
      </c>
      <c r="D15570" s="815">
        <f t="shared" si="1016"/>
        <v>142</v>
      </c>
      <c r="E15570" s="815">
        <v>2002</v>
      </c>
    </row>
    <row r="15571" spans="1:5">
      <c r="A15571" s="816">
        <f t="shared" si="1013"/>
        <v>37472</v>
      </c>
      <c r="B15571" s="815">
        <f t="shared" si="1014"/>
        <v>216</v>
      </c>
      <c r="C15571" s="815">
        <f t="shared" si="1015"/>
        <v>150</v>
      </c>
      <c r="D15571" s="815">
        <f t="shared" si="1016"/>
        <v>141</v>
      </c>
      <c r="E15571" s="815">
        <v>2002</v>
      </c>
    </row>
    <row r="15572" spans="1:5">
      <c r="A15572" s="816">
        <f t="shared" si="1013"/>
        <v>37473</v>
      </c>
      <c r="B15572" s="815">
        <f t="shared" si="1014"/>
        <v>217</v>
      </c>
      <c r="C15572" s="815">
        <f t="shared" si="1015"/>
        <v>149</v>
      </c>
      <c r="D15572" s="815">
        <f t="shared" si="1016"/>
        <v>140</v>
      </c>
      <c r="E15572" s="815">
        <v>2002</v>
      </c>
    </row>
    <row r="15573" spans="1:5">
      <c r="A15573" s="816">
        <f t="shared" si="1013"/>
        <v>37474</v>
      </c>
      <c r="B15573" s="815">
        <f t="shared" si="1014"/>
        <v>218</v>
      </c>
      <c r="C15573" s="815">
        <f t="shared" si="1015"/>
        <v>148</v>
      </c>
      <c r="D15573" s="815">
        <f t="shared" si="1016"/>
        <v>139</v>
      </c>
      <c r="E15573" s="815">
        <v>2002</v>
      </c>
    </row>
    <row r="15574" spans="1:5">
      <c r="A15574" s="816">
        <f t="shared" si="1013"/>
        <v>37475</v>
      </c>
      <c r="B15574" s="815">
        <f t="shared" si="1014"/>
        <v>219</v>
      </c>
      <c r="C15574" s="815">
        <f t="shared" si="1015"/>
        <v>147</v>
      </c>
      <c r="D15574" s="815">
        <f t="shared" si="1016"/>
        <v>138</v>
      </c>
      <c r="E15574" s="815">
        <v>2002</v>
      </c>
    </row>
    <row r="15575" spans="1:5">
      <c r="A15575" s="816">
        <f t="shared" si="1013"/>
        <v>37476</v>
      </c>
      <c r="B15575" s="815">
        <f t="shared" si="1014"/>
        <v>220</v>
      </c>
      <c r="C15575" s="815">
        <f t="shared" si="1015"/>
        <v>146</v>
      </c>
      <c r="D15575" s="815">
        <f t="shared" si="1016"/>
        <v>137</v>
      </c>
      <c r="E15575" s="815">
        <v>2002</v>
      </c>
    </row>
    <row r="15576" spans="1:5">
      <c r="A15576" s="816">
        <f t="shared" si="1013"/>
        <v>37477</v>
      </c>
      <c r="B15576" s="815">
        <f t="shared" si="1014"/>
        <v>221</v>
      </c>
      <c r="C15576" s="815">
        <f t="shared" si="1015"/>
        <v>145</v>
      </c>
      <c r="D15576" s="815">
        <f t="shared" si="1016"/>
        <v>136</v>
      </c>
      <c r="E15576" s="815">
        <v>2002</v>
      </c>
    </row>
    <row r="15577" spans="1:5">
      <c r="A15577" s="816">
        <f t="shared" si="1013"/>
        <v>37478</v>
      </c>
      <c r="B15577" s="815">
        <f t="shared" si="1014"/>
        <v>222</v>
      </c>
      <c r="C15577" s="815">
        <f t="shared" si="1015"/>
        <v>144</v>
      </c>
      <c r="D15577" s="815">
        <f t="shared" si="1016"/>
        <v>135</v>
      </c>
      <c r="E15577" s="815">
        <v>2002</v>
      </c>
    </row>
    <row r="15578" spans="1:5">
      <c r="A15578" s="816">
        <f t="shared" si="1013"/>
        <v>37479</v>
      </c>
      <c r="B15578" s="815">
        <f t="shared" si="1014"/>
        <v>223</v>
      </c>
      <c r="C15578" s="815">
        <f t="shared" si="1015"/>
        <v>143</v>
      </c>
      <c r="D15578" s="815">
        <f t="shared" si="1016"/>
        <v>134</v>
      </c>
      <c r="E15578" s="815">
        <v>2002</v>
      </c>
    </row>
    <row r="15579" spans="1:5">
      <c r="A15579" s="816">
        <f t="shared" si="1013"/>
        <v>37480</v>
      </c>
      <c r="B15579" s="815">
        <f t="shared" si="1014"/>
        <v>224</v>
      </c>
      <c r="C15579" s="815">
        <f t="shared" si="1015"/>
        <v>142</v>
      </c>
      <c r="D15579" s="815">
        <f t="shared" si="1016"/>
        <v>133</v>
      </c>
      <c r="E15579" s="815">
        <v>2002</v>
      </c>
    </row>
    <row r="15580" spans="1:5">
      <c r="A15580" s="816">
        <f t="shared" si="1013"/>
        <v>37481</v>
      </c>
      <c r="B15580" s="815">
        <f t="shared" si="1014"/>
        <v>225</v>
      </c>
      <c r="C15580" s="815">
        <f t="shared" si="1015"/>
        <v>141</v>
      </c>
      <c r="D15580" s="815">
        <f t="shared" si="1016"/>
        <v>132</v>
      </c>
      <c r="E15580" s="815">
        <v>2002</v>
      </c>
    </row>
    <row r="15581" spans="1:5">
      <c r="A15581" s="816">
        <f t="shared" si="1013"/>
        <v>37482</v>
      </c>
      <c r="B15581" s="815">
        <f t="shared" si="1014"/>
        <v>226</v>
      </c>
      <c r="C15581" s="815">
        <f t="shared" si="1015"/>
        <v>140</v>
      </c>
      <c r="D15581" s="815">
        <f t="shared" si="1016"/>
        <v>131</v>
      </c>
      <c r="E15581" s="815">
        <v>2002</v>
      </c>
    </row>
    <row r="15582" spans="1:5">
      <c r="A15582" s="816">
        <f t="shared" si="1013"/>
        <v>37483</v>
      </c>
      <c r="B15582" s="815">
        <f t="shared" si="1014"/>
        <v>227</v>
      </c>
      <c r="C15582" s="815">
        <f t="shared" si="1015"/>
        <v>139</v>
      </c>
      <c r="D15582" s="815">
        <f t="shared" si="1016"/>
        <v>130</v>
      </c>
      <c r="E15582" s="815">
        <v>2002</v>
      </c>
    </row>
    <row r="15583" spans="1:5">
      <c r="A15583" s="816">
        <f t="shared" si="1013"/>
        <v>37484</v>
      </c>
      <c r="B15583" s="815">
        <f t="shared" si="1014"/>
        <v>228</v>
      </c>
      <c r="C15583" s="815">
        <f t="shared" si="1015"/>
        <v>138</v>
      </c>
      <c r="D15583" s="815">
        <f t="shared" si="1016"/>
        <v>129</v>
      </c>
      <c r="E15583" s="815">
        <v>2002</v>
      </c>
    </row>
    <row r="15584" spans="1:5">
      <c r="A15584" s="816">
        <f t="shared" si="1013"/>
        <v>37485</v>
      </c>
      <c r="B15584" s="815">
        <f t="shared" si="1014"/>
        <v>229</v>
      </c>
      <c r="C15584" s="815">
        <f t="shared" si="1015"/>
        <v>137</v>
      </c>
      <c r="D15584" s="815">
        <f t="shared" si="1016"/>
        <v>128</v>
      </c>
      <c r="E15584" s="815">
        <v>2002</v>
      </c>
    </row>
    <row r="15585" spans="1:5">
      <c r="A15585" s="816">
        <f t="shared" si="1013"/>
        <v>37486</v>
      </c>
      <c r="B15585" s="815">
        <f t="shared" si="1014"/>
        <v>230</v>
      </c>
      <c r="C15585" s="815">
        <f t="shared" si="1015"/>
        <v>136</v>
      </c>
      <c r="D15585" s="815">
        <f t="shared" si="1016"/>
        <v>127</v>
      </c>
      <c r="E15585" s="815">
        <v>2002</v>
      </c>
    </row>
    <row r="15586" spans="1:5">
      <c r="A15586" s="816">
        <f t="shared" si="1013"/>
        <v>37487</v>
      </c>
      <c r="B15586" s="815">
        <f t="shared" si="1014"/>
        <v>231</v>
      </c>
      <c r="C15586" s="815">
        <f t="shared" si="1015"/>
        <v>135</v>
      </c>
      <c r="D15586" s="815">
        <f t="shared" si="1016"/>
        <v>126</v>
      </c>
      <c r="E15586" s="815">
        <v>2002</v>
      </c>
    </row>
    <row r="15587" spans="1:5">
      <c r="A15587" s="816">
        <f t="shared" si="1013"/>
        <v>37488</v>
      </c>
      <c r="B15587" s="815">
        <f t="shared" si="1014"/>
        <v>232</v>
      </c>
      <c r="C15587" s="815">
        <f t="shared" si="1015"/>
        <v>134</v>
      </c>
      <c r="D15587" s="815">
        <f t="shared" si="1016"/>
        <v>125</v>
      </c>
      <c r="E15587" s="815">
        <v>2002</v>
      </c>
    </row>
    <row r="15588" spans="1:5">
      <c r="A15588" s="816">
        <f t="shared" si="1013"/>
        <v>37489</v>
      </c>
      <c r="B15588" s="815">
        <f t="shared" si="1014"/>
        <v>233</v>
      </c>
      <c r="C15588" s="815">
        <f t="shared" si="1015"/>
        <v>133</v>
      </c>
      <c r="D15588" s="815">
        <f t="shared" si="1016"/>
        <v>124</v>
      </c>
      <c r="E15588" s="815">
        <v>2002</v>
      </c>
    </row>
    <row r="15589" spans="1:5">
      <c r="A15589" s="816">
        <f t="shared" si="1013"/>
        <v>37490</v>
      </c>
      <c r="B15589" s="815">
        <f t="shared" si="1014"/>
        <v>234</v>
      </c>
      <c r="C15589" s="815">
        <f t="shared" si="1015"/>
        <v>132</v>
      </c>
      <c r="D15589" s="815">
        <f t="shared" si="1016"/>
        <v>123</v>
      </c>
      <c r="E15589" s="815">
        <v>2002</v>
      </c>
    </row>
    <row r="15590" spans="1:5">
      <c r="A15590" s="816">
        <f t="shared" si="1013"/>
        <v>37491</v>
      </c>
      <c r="B15590" s="815">
        <f t="shared" si="1014"/>
        <v>235</v>
      </c>
      <c r="C15590" s="815">
        <f t="shared" si="1015"/>
        <v>131</v>
      </c>
      <c r="D15590" s="815">
        <f t="shared" si="1016"/>
        <v>122</v>
      </c>
      <c r="E15590" s="815">
        <v>2002</v>
      </c>
    </row>
    <row r="15591" spans="1:5">
      <c r="A15591" s="816">
        <f t="shared" si="1013"/>
        <v>37492</v>
      </c>
      <c r="B15591" s="815">
        <f t="shared" si="1014"/>
        <v>236</v>
      </c>
      <c r="C15591" s="815">
        <f t="shared" si="1015"/>
        <v>130</v>
      </c>
      <c r="D15591" s="815">
        <f t="shared" si="1016"/>
        <v>121</v>
      </c>
      <c r="E15591" s="815">
        <v>2002</v>
      </c>
    </row>
    <row r="15592" spans="1:5">
      <c r="A15592" s="816">
        <f t="shared" si="1013"/>
        <v>37493</v>
      </c>
      <c r="B15592" s="815">
        <f t="shared" si="1014"/>
        <v>237</v>
      </c>
      <c r="C15592" s="815">
        <f t="shared" si="1015"/>
        <v>129</v>
      </c>
      <c r="D15592" s="815">
        <f t="shared" si="1016"/>
        <v>120</v>
      </c>
      <c r="E15592" s="815">
        <v>2002</v>
      </c>
    </row>
    <row r="15593" spans="1:5">
      <c r="A15593" s="816">
        <f t="shared" si="1013"/>
        <v>37494</v>
      </c>
      <c r="B15593" s="815">
        <f t="shared" si="1014"/>
        <v>238</v>
      </c>
      <c r="C15593" s="815">
        <f t="shared" si="1015"/>
        <v>128</v>
      </c>
      <c r="D15593" s="815">
        <f t="shared" si="1016"/>
        <v>119</v>
      </c>
      <c r="E15593" s="815">
        <v>2002</v>
      </c>
    </row>
    <row r="15594" spans="1:5">
      <c r="A15594" s="816">
        <f t="shared" si="1013"/>
        <v>37495</v>
      </c>
      <c r="B15594" s="815">
        <f t="shared" si="1014"/>
        <v>239</v>
      </c>
      <c r="C15594" s="815">
        <f t="shared" si="1015"/>
        <v>127</v>
      </c>
      <c r="D15594" s="815">
        <f t="shared" si="1016"/>
        <v>118</v>
      </c>
      <c r="E15594" s="815">
        <v>2002</v>
      </c>
    </row>
    <row r="15595" spans="1:5">
      <c r="A15595" s="816">
        <f t="shared" si="1013"/>
        <v>37496</v>
      </c>
      <c r="B15595" s="815">
        <f t="shared" si="1014"/>
        <v>240</v>
      </c>
      <c r="C15595" s="815">
        <f t="shared" si="1015"/>
        <v>126</v>
      </c>
      <c r="D15595" s="815">
        <f t="shared" si="1016"/>
        <v>117</v>
      </c>
      <c r="E15595" s="815">
        <v>2002</v>
      </c>
    </row>
    <row r="15596" spans="1:5">
      <c r="A15596" s="816">
        <f t="shared" si="1013"/>
        <v>37497</v>
      </c>
      <c r="B15596" s="815">
        <f t="shared" si="1014"/>
        <v>241</v>
      </c>
      <c r="C15596" s="815">
        <f t="shared" si="1015"/>
        <v>125</v>
      </c>
      <c r="D15596" s="815">
        <f t="shared" si="1016"/>
        <v>116</v>
      </c>
      <c r="E15596" s="815">
        <v>2002</v>
      </c>
    </row>
    <row r="15597" spans="1:5">
      <c r="A15597" s="816">
        <f t="shared" si="1013"/>
        <v>37498</v>
      </c>
      <c r="B15597" s="815">
        <f t="shared" si="1014"/>
        <v>242</v>
      </c>
      <c r="C15597" s="815">
        <f t="shared" si="1015"/>
        <v>124</v>
      </c>
      <c r="D15597" s="815">
        <f t="shared" si="1016"/>
        <v>115</v>
      </c>
      <c r="E15597" s="815">
        <v>2002</v>
      </c>
    </row>
    <row r="15598" spans="1:5">
      <c r="A15598" s="816">
        <f t="shared" si="1013"/>
        <v>37499</v>
      </c>
      <c r="B15598" s="815">
        <f t="shared" si="1014"/>
        <v>243</v>
      </c>
      <c r="C15598" s="815">
        <f t="shared" si="1015"/>
        <v>123</v>
      </c>
      <c r="D15598" s="815">
        <f t="shared" si="1016"/>
        <v>114</v>
      </c>
      <c r="E15598" s="815">
        <v>2002</v>
      </c>
    </row>
    <row r="15599" spans="1:5">
      <c r="A15599" s="816">
        <f t="shared" si="1013"/>
        <v>37500</v>
      </c>
      <c r="B15599" s="815">
        <f t="shared" si="1014"/>
        <v>244</v>
      </c>
      <c r="C15599" s="815">
        <f t="shared" si="1015"/>
        <v>122</v>
      </c>
      <c r="D15599" s="815">
        <f t="shared" si="1016"/>
        <v>113</v>
      </c>
      <c r="E15599" s="815">
        <v>2002</v>
      </c>
    </row>
    <row r="15600" spans="1:5">
      <c r="A15600" s="816">
        <f t="shared" si="1013"/>
        <v>37501</v>
      </c>
      <c r="B15600" s="815">
        <f t="shared" si="1014"/>
        <v>245</v>
      </c>
      <c r="C15600" s="815">
        <f t="shared" si="1015"/>
        <v>121</v>
      </c>
      <c r="D15600" s="815">
        <f t="shared" si="1016"/>
        <v>112</v>
      </c>
      <c r="E15600" s="815">
        <v>2002</v>
      </c>
    </row>
    <row r="15601" spans="1:5">
      <c r="A15601" s="816">
        <f t="shared" si="1013"/>
        <v>37502</v>
      </c>
      <c r="B15601" s="815">
        <f t="shared" si="1014"/>
        <v>246</v>
      </c>
      <c r="C15601" s="815">
        <f t="shared" si="1015"/>
        <v>120</v>
      </c>
      <c r="D15601" s="815">
        <f t="shared" si="1016"/>
        <v>111</v>
      </c>
      <c r="E15601" s="815">
        <v>2002</v>
      </c>
    </row>
    <row r="15602" spans="1:5">
      <c r="A15602" s="816">
        <f t="shared" si="1013"/>
        <v>37503</v>
      </c>
      <c r="B15602" s="815">
        <f t="shared" si="1014"/>
        <v>247</v>
      </c>
      <c r="C15602" s="815">
        <f t="shared" si="1015"/>
        <v>119</v>
      </c>
      <c r="D15602" s="815">
        <f t="shared" si="1016"/>
        <v>110</v>
      </c>
      <c r="E15602" s="815">
        <v>2002</v>
      </c>
    </row>
    <row r="15603" spans="1:5">
      <c r="A15603" s="816">
        <f t="shared" ref="A15603:A15666" si="1017">A15602+1</f>
        <v>37504</v>
      </c>
      <c r="B15603" s="815">
        <f t="shared" ref="B15603:B15666" si="1018">B15602+1</f>
        <v>248</v>
      </c>
      <c r="C15603" s="815">
        <f t="shared" ref="C15603:C15666" si="1019">C15602-1</f>
        <v>118</v>
      </c>
      <c r="D15603" s="815">
        <f t="shared" ref="D15603:D15666" si="1020">D15602-1</f>
        <v>109</v>
      </c>
      <c r="E15603" s="815">
        <v>2002</v>
      </c>
    </row>
    <row r="15604" spans="1:5">
      <c r="A15604" s="816">
        <f t="shared" si="1017"/>
        <v>37505</v>
      </c>
      <c r="B15604" s="815">
        <f t="shared" si="1018"/>
        <v>249</v>
      </c>
      <c r="C15604" s="815">
        <f t="shared" si="1019"/>
        <v>117</v>
      </c>
      <c r="D15604" s="815">
        <f t="shared" si="1020"/>
        <v>108</v>
      </c>
      <c r="E15604" s="815">
        <v>2002</v>
      </c>
    </row>
    <row r="15605" spans="1:5">
      <c r="A15605" s="816">
        <f t="shared" si="1017"/>
        <v>37506</v>
      </c>
      <c r="B15605" s="815">
        <f t="shared" si="1018"/>
        <v>250</v>
      </c>
      <c r="C15605" s="815">
        <f t="shared" si="1019"/>
        <v>116</v>
      </c>
      <c r="D15605" s="815">
        <f t="shared" si="1020"/>
        <v>107</v>
      </c>
      <c r="E15605" s="815">
        <v>2002</v>
      </c>
    </row>
    <row r="15606" spans="1:5">
      <c r="A15606" s="816">
        <f t="shared" si="1017"/>
        <v>37507</v>
      </c>
      <c r="B15606" s="815">
        <f t="shared" si="1018"/>
        <v>251</v>
      </c>
      <c r="C15606" s="815">
        <f t="shared" si="1019"/>
        <v>115</v>
      </c>
      <c r="D15606" s="815">
        <f t="shared" si="1020"/>
        <v>106</v>
      </c>
      <c r="E15606" s="815">
        <v>2002</v>
      </c>
    </row>
    <row r="15607" spans="1:5">
      <c r="A15607" s="816">
        <f t="shared" si="1017"/>
        <v>37508</v>
      </c>
      <c r="B15607" s="815">
        <f t="shared" si="1018"/>
        <v>252</v>
      </c>
      <c r="C15607" s="815">
        <f t="shared" si="1019"/>
        <v>114</v>
      </c>
      <c r="D15607" s="815">
        <f t="shared" si="1020"/>
        <v>105</v>
      </c>
      <c r="E15607" s="815">
        <v>2002</v>
      </c>
    </row>
    <row r="15608" spans="1:5">
      <c r="A15608" s="816">
        <f t="shared" si="1017"/>
        <v>37509</v>
      </c>
      <c r="B15608" s="815">
        <f t="shared" si="1018"/>
        <v>253</v>
      </c>
      <c r="C15608" s="815">
        <f t="shared" si="1019"/>
        <v>113</v>
      </c>
      <c r="D15608" s="815">
        <f t="shared" si="1020"/>
        <v>104</v>
      </c>
      <c r="E15608" s="815">
        <v>2002</v>
      </c>
    </row>
    <row r="15609" spans="1:5">
      <c r="A15609" s="816">
        <f t="shared" si="1017"/>
        <v>37510</v>
      </c>
      <c r="B15609" s="815">
        <f t="shared" si="1018"/>
        <v>254</v>
      </c>
      <c r="C15609" s="815">
        <f t="shared" si="1019"/>
        <v>112</v>
      </c>
      <c r="D15609" s="815">
        <f t="shared" si="1020"/>
        <v>103</v>
      </c>
      <c r="E15609" s="815">
        <v>2002</v>
      </c>
    </row>
    <row r="15610" spans="1:5">
      <c r="A15610" s="816">
        <f t="shared" si="1017"/>
        <v>37511</v>
      </c>
      <c r="B15610" s="815">
        <f t="shared" si="1018"/>
        <v>255</v>
      </c>
      <c r="C15610" s="815">
        <f t="shared" si="1019"/>
        <v>111</v>
      </c>
      <c r="D15610" s="815">
        <f t="shared" si="1020"/>
        <v>102</v>
      </c>
      <c r="E15610" s="815">
        <v>2002</v>
      </c>
    </row>
    <row r="15611" spans="1:5">
      <c r="A15611" s="816">
        <f t="shared" si="1017"/>
        <v>37512</v>
      </c>
      <c r="B15611" s="815">
        <f t="shared" si="1018"/>
        <v>256</v>
      </c>
      <c r="C15611" s="815">
        <f t="shared" si="1019"/>
        <v>110</v>
      </c>
      <c r="D15611" s="815">
        <f t="shared" si="1020"/>
        <v>101</v>
      </c>
      <c r="E15611" s="815">
        <v>2002</v>
      </c>
    </row>
    <row r="15612" spans="1:5">
      <c r="A15612" s="816">
        <f t="shared" si="1017"/>
        <v>37513</v>
      </c>
      <c r="B15612" s="815">
        <f t="shared" si="1018"/>
        <v>257</v>
      </c>
      <c r="C15612" s="815">
        <f t="shared" si="1019"/>
        <v>109</v>
      </c>
      <c r="D15612" s="815">
        <f t="shared" si="1020"/>
        <v>100</v>
      </c>
      <c r="E15612" s="815">
        <v>2002</v>
      </c>
    </row>
    <row r="15613" spans="1:5">
      <c r="A15613" s="816">
        <f t="shared" si="1017"/>
        <v>37514</v>
      </c>
      <c r="B15613" s="815">
        <f t="shared" si="1018"/>
        <v>258</v>
      </c>
      <c r="C15613" s="815">
        <f t="shared" si="1019"/>
        <v>108</v>
      </c>
      <c r="D15613" s="815">
        <f t="shared" si="1020"/>
        <v>99</v>
      </c>
      <c r="E15613" s="815">
        <v>2002</v>
      </c>
    </row>
    <row r="15614" spans="1:5">
      <c r="A15614" s="816">
        <f t="shared" si="1017"/>
        <v>37515</v>
      </c>
      <c r="B15614" s="815">
        <f t="shared" si="1018"/>
        <v>259</v>
      </c>
      <c r="C15614" s="815">
        <f t="shared" si="1019"/>
        <v>107</v>
      </c>
      <c r="D15614" s="815">
        <f t="shared" si="1020"/>
        <v>98</v>
      </c>
      <c r="E15614" s="815">
        <v>2002</v>
      </c>
    </row>
    <row r="15615" spans="1:5">
      <c r="A15615" s="816">
        <f t="shared" si="1017"/>
        <v>37516</v>
      </c>
      <c r="B15615" s="815">
        <f t="shared" si="1018"/>
        <v>260</v>
      </c>
      <c r="C15615" s="815">
        <f t="shared" si="1019"/>
        <v>106</v>
      </c>
      <c r="D15615" s="815">
        <f t="shared" si="1020"/>
        <v>97</v>
      </c>
      <c r="E15615" s="815">
        <v>2002</v>
      </c>
    </row>
    <row r="15616" spans="1:5">
      <c r="A15616" s="816">
        <f t="shared" si="1017"/>
        <v>37517</v>
      </c>
      <c r="B15616" s="815">
        <f t="shared" si="1018"/>
        <v>261</v>
      </c>
      <c r="C15616" s="815">
        <f t="shared" si="1019"/>
        <v>105</v>
      </c>
      <c r="D15616" s="815">
        <f t="shared" si="1020"/>
        <v>96</v>
      </c>
      <c r="E15616" s="815">
        <v>2002</v>
      </c>
    </row>
    <row r="15617" spans="1:5">
      <c r="A15617" s="816">
        <f t="shared" si="1017"/>
        <v>37518</v>
      </c>
      <c r="B15617" s="815">
        <f t="shared" si="1018"/>
        <v>262</v>
      </c>
      <c r="C15617" s="815">
        <f t="shared" si="1019"/>
        <v>104</v>
      </c>
      <c r="D15617" s="815">
        <f t="shared" si="1020"/>
        <v>95</v>
      </c>
      <c r="E15617" s="815">
        <v>2002</v>
      </c>
    </row>
    <row r="15618" spans="1:5">
      <c r="A15618" s="816">
        <f t="shared" si="1017"/>
        <v>37519</v>
      </c>
      <c r="B15618" s="815">
        <f t="shared" si="1018"/>
        <v>263</v>
      </c>
      <c r="C15618" s="815">
        <f t="shared" si="1019"/>
        <v>103</v>
      </c>
      <c r="D15618" s="815">
        <f t="shared" si="1020"/>
        <v>94</v>
      </c>
      <c r="E15618" s="815">
        <v>2002</v>
      </c>
    </row>
    <row r="15619" spans="1:5">
      <c r="A15619" s="816">
        <f t="shared" si="1017"/>
        <v>37520</v>
      </c>
      <c r="B15619" s="815">
        <f t="shared" si="1018"/>
        <v>264</v>
      </c>
      <c r="C15619" s="815">
        <f t="shared" si="1019"/>
        <v>102</v>
      </c>
      <c r="D15619" s="815">
        <f t="shared" si="1020"/>
        <v>93</v>
      </c>
      <c r="E15619" s="815">
        <v>2002</v>
      </c>
    </row>
    <row r="15620" spans="1:5">
      <c r="A15620" s="816">
        <f t="shared" si="1017"/>
        <v>37521</v>
      </c>
      <c r="B15620" s="815">
        <f t="shared" si="1018"/>
        <v>265</v>
      </c>
      <c r="C15620" s="815">
        <f t="shared" si="1019"/>
        <v>101</v>
      </c>
      <c r="D15620" s="815">
        <f t="shared" si="1020"/>
        <v>92</v>
      </c>
      <c r="E15620" s="815">
        <v>2002</v>
      </c>
    </row>
    <row r="15621" spans="1:5">
      <c r="A15621" s="816">
        <f t="shared" si="1017"/>
        <v>37522</v>
      </c>
      <c r="B15621" s="815">
        <f t="shared" si="1018"/>
        <v>266</v>
      </c>
      <c r="C15621" s="815">
        <f t="shared" si="1019"/>
        <v>100</v>
      </c>
      <c r="D15621" s="815">
        <f t="shared" si="1020"/>
        <v>91</v>
      </c>
      <c r="E15621" s="815">
        <v>2002</v>
      </c>
    </row>
    <row r="15622" spans="1:5">
      <c r="A15622" s="816">
        <f t="shared" si="1017"/>
        <v>37523</v>
      </c>
      <c r="B15622" s="815">
        <f t="shared" si="1018"/>
        <v>267</v>
      </c>
      <c r="C15622" s="815">
        <f t="shared" si="1019"/>
        <v>99</v>
      </c>
      <c r="D15622" s="815">
        <f t="shared" si="1020"/>
        <v>90</v>
      </c>
      <c r="E15622" s="815">
        <v>2002</v>
      </c>
    </row>
    <row r="15623" spans="1:5">
      <c r="A15623" s="816">
        <f t="shared" si="1017"/>
        <v>37524</v>
      </c>
      <c r="B15623" s="815">
        <f t="shared" si="1018"/>
        <v>268</v>
      </c>
      <c r="C15623" s="815">
        <f t="shared" si="1019"/>
        <v>98</v>
      </c>
      <c r="D15623" s="815">
        <f t="shared" si="1020"/>
        <v>89</v>
      </c>
      <c r="E15623" s="815">
        <v>2002</v>
      </c>
    </row>
    <row r="15624" spans="1:5">
      <c r="A15624" s="816">
        <f t="shared" si="1017"/>
        <v>37525</v>
      </c>
      <c r="B15624" s="815">
        <f t="shared" si="1018"/>
        <v>269</v>
      </c>
      <c r="C15624" s="815">
        <f t="shared" si="1019"/>
        <v>97</v>
      </c>
      <c r="D15624" s="815">
        <f t="shared" si="1020"/>
        <v>88</v>
      </c>
      <c r="E15624" s="815">
        <v>2002</v>
      </c>
    </row>
    <row r="15625" spans="1:5">
      <c r="A15625" s="816">
        <f t="shared" si="1017"/>
        <v>37526</v>
      </c>
      <c r="B15625" s="815">
        <f t="shared" si="1018"/>
        <v>270</v>
      </c>
      <c r="C15625" s="815">
        <f t="shared" si="1019"/>
        <v>96</v>
      </c>
      <c r="D15625" s="815">
        <f t="shared" si="1020"/>
        <v>87</v>
      </c>
      <c r="E15625" s="815">
        <v>2002</v>
      </c>
    </row>
    <row r="15626" spans="1:5">
      <c r="A15626" s="816">
        <f t="shared" si="1017"/>
        <v>37527</v>
      </c>
      <c r="B15626" s="815">
        <f t="shared" si="1018"/>
        <v>271</v>
      </c>
      <c r="C15626" s="815">
        <f t="shared" si="1019"/>
        <v>95</v>
      </c>
      <c r="D15626" s="815">
        <f t="shared" si="1020"/>
        <v>86</v>
      </c>
      <c r="E15626" s="815">
        <v>2002</v>
      </c>
    </row>
    <row r="15627" spans="1:5">
      <c r="A15627" s="816">
        <f t="shared" si="1017"/>
        <v>37528</v>
      </c>
      <c r="B15627" s="815">
        <f t="shared" si="1018"/>
        <v>272</v>
      </c>
      <c r="C15627" s="815">
        <f t="shared" si="1019"/>
        <v>94</v>
      </c>
      <c r="D15627" s="815">
        <f t="shared" si="1020"/>
        <v>85</v>
      </c>
      <c r="E15627" s="815">
        <v>2002</v>
      </c>
    </row>
    <row r="15628" spans="1:5">
      <c r="A15628" s="816">
        <f t="shared" si="1017"/>
        <v>37529</v>
      </c>
      <c r="B15628" s="815">
        <f t="shared" si="1018"/>
        <v>273</v>
      </c>
      <c r="C15628" s="815">
        <f t="shared" si="1019"/>
        <v>93</v>
      </c>
      <c r="D15628" s="815">
        <f t="shared" si="1020"/>
        <v>84</v>
      </c>
      <c r="E15628" s="815">
        <v>2002</v>
      </c>
    </row>
    <row r="15629" spans="1:5">
      <c r="A15629" s="816">
        <f t="shared" si="1017"/>
        <v>37530</v>
      </c>
      <c r="B15629" s="815">
        <f t="shared" si="1018"/>
        <v>274</v>
      </c>
      <c r="C15629" s="815">
        <f t="shared" si="1019"/>
        <v>92</v>
      </c>
      <c r="D15629" s="815">
        <f t="shared" si="1020"/>
        <v>83</v>
      </c>
      <c r="E15629" s="815">
        <v>2002</v>
      </c>
    </row>
    <row r="15630" spans="1:5">
      <c r="A15630" s="816">
        <f t="shared" si="1017"/>
        <v>37531</v>
      </c>
      <c r="B15630" s="815">
        <f t="shared" si="1018"/>
        <v>275</v>
      </c>
      <c r="C15630" s="815">
        <f t="shared" si="1019"/>
        <v>91</v>
      </c>
      <c r="D15630" s="815">
        <f t="shared" si="1020"/>
        <v>82</v>
      </c>
      <c r="E15630" s="815">
        <v>2002</v>
      </c>
    </row>
    <row r="15631" spans="1:5">
      <c r="A15631" s="816">
        <f t="shared" si="1017"/>
        <v>37532</v>
      </c>
      <c r="B15631" s="815">
        <f t="shared" si="1018"/>
        <v>276</v>
      </c>
      <c r="C15631" s="815">
        <f t="shared" si="1019"/>
        <v>90</v>
      </c>
      <c r="D15631" s="815">
        <f t="shared" si="1020"/>
        <v>81</v>
      </c>
      <c r="E15631" s="815">
        <v>2002</v>
      </c>
    </row>
    <row r="15632" spans="1:5">
      <c r="A15632" s="816">
        <f t="shared" si="1017"/>
        <v>37533</v>
      </c>
      <c r="B15632" s="815">
        <f t="shared" si="1018"/>
        <v>277</v>
      </c>
      <c r="C15632" s="815">
        <f t="shared" si="1019"/>
        <v>89</v>
      </c>
      <c r="D15632" s="815">
        <f t="shared" si="1020"/>
        <v>80</v>
      </c>
      <c r="E15632" s="815">
        <v>2002</v>
      </c>
    </row>
    <row r="15633" spans="1:5">
      <c r="A15633" s="816">
        <f t="shared" si="1017"/>
        <v>37534</v>
      </c>
      <c r="B15633" s="815">
        <f t="shared" si="1018"/>
        <v>278</v>
      </c>
      <c r="C15633" s="815">
        <f t="shared" si="1019"/>
        <v>88</v>
      </c>
      <c r="D15633" s="815">
        <f t="shared" si="1020"/>
        <v>79</v>
      </c>
      <c r="E15633" s="815">
        <v>2002</v>
      </c>
    </row>
    <row r="15634" spans="1:5">
      <c r="A15634" s="816">
        <f t="shared" si="1017"/>
        <v>37535</v>
      </c>
      <c r="B15634" s="815">
        <f t="shared" si="1018"/>
        <v>279</v>
      </c>
      <c r="C15634" s="815">
        <f t="shared" si="1019"/>
        <v>87</v>
      </c>
      <c r="D15634" s="815">
        <f t="shared" si="1020"/>
        <v>78</v>
      </c>
      <c r="E15634" s="815">
        <v>2002</v>
      </c>
    </row>
    <row r="15635" spans="1:5">
      <c r="A15635" s="816">
        <f t="shared" si="1017"/>
        <v>37536</v>
      </c>
      <c r="B15635" s="815">
        <f t="shared" si="1018"/>
        <v>280</v>
      </c>
      <c r="C15635" s="815">
        <f t="shared" si="1019"/>
        <v>86</v>
      </c>
      <c r="D15635" s="815">
        <f t="shared" si="1020"/>
        <v>77</v>
      </c>
      <c r="E15635" s="815">
        <v>2002</v>
      </c>
    </row>
    <row r="15636" spans="1:5">
      <c r="A15636" s="816">
        <f t="shared" si="1017"/>
        <v>37537</v>
      </c>
      <c r="B15636" s="815">
        <f t="shared" si="1018"/>
        <v>281</v>
      </c>
      <c r="C15636" s="815">
        <f t="shared" si="1019"/>
        <v>85</v>
      </c>
      <c r="D15636" s="815">
        <f t="shared" si="1020"/>
        <v>76</v>
      </c>
      <c r="E15636" s="815">
        <v>2002</v>
      </c>
    </row>
    <row r="15637" spans="1:5">
      <c r="A15637" s="816">
        <f t="shared" si="1017"/>
        <v>37538</v>
      </c>
      <c r="B15637" s="815">
        <f t="shared" si="1018"/>
        <v>282</v>
      </c>
      <c r="C15637" s="815">
        <f t="shared" si="1019"/>
        <v>84</v>
      </c>
      <c r="D15637" s="815">
        <f t="shared" si="1020"/>
        <v>75</v>
      </c>
      <c r="E15637" s="815">
        <v>2002</v>
      </c>
    </row>
    <row r="15638" spans="1:5">
      <c r="A15638" s="816">
        <f t="shared" si="1017"/>
        <v>37539</v>
      </c>
      <c r="B15638" s="815">
        <f t="shared" si="1018"/>
        <v>283</v>
      </c>
      <c r="C15638" s="815">
        <f t="shared" si="1019"/>
        <v>83</v>
      </c>
      <c r="D15638" s="815">
        <f t="shared" si="1020"/>
        <v>74</v>
      </c>
      <c r="E15638" s="815">
        <v>2002</v>
      </c>
    </row>
    <row r="15639" spans="1:5">
      <c r="A15639" s="816">
        <f t="shared" si="1017"/>
        <v>37540</v>
      </c>
      <c r="B15639" s="815">
        <f t="shared" si="1018"/>
        <v>284</v>
      </c>
      <c r="C15639" s="815">
        <f t="shared" si="1019"/>
        <v>82</v>
      </c>
      <c r="D15639" s="815">
        <f t="shared" si="1020"/>
        <v>73</v>
      </c>
      <c r="E15639" s="815">
        <v>2002</v>
      </c>
    </row>
    <row r="15640" spans="1:5">
      <c r="A15640" s="816">
        <f t="shared" si="1017"/>
        <v>37541</v>
      </c>
      <c r="B15640" s="815">
        <f t="shared" si="1018"/>
        <v>285</v>
      </c>
      <c r="C15640" s="815">
        <f t="shared" si="1019"/>
        <v>81</v>
      </c>
      <c r="D15640" s="815">
        <f t="shared" si="1020"/>
        <v>72</v>
      </c>
      <c r="E15640" s="815">
        <v>2002</v>
      </c>
    </row>
    <row r="15641" spans="1:5">
      <c r="A15641" s="816">
        <f t="shared" si="1017"/>
        <v>37542</v>
      </c>
      <c r="B15641" s="815">
        <f t="shared" si="1018"/>
        <v>286</v>
      </c>
      <c r="C15641" s="815">
        <f t="shared" si="1019"/>
        <v>80</v>
      </c>
      <c r="D15641" s="815">
        <f t="shared" si="1020"/>
        <v>71</v>
      </c>
      <c r="E15641" s="815">
        <v>2002</v>
      </c>
    </row>
    <row r="15642" spans="1:5">
      <c r="A15642" s="816">
        <f t="shared" si="1017"/>
        <v>37543</v>
      </c>
      <c r="B15642" s="815">
        <f t="shared" si="1018"/>
        <v>287</v>
      </c>
      <c r="C15642" s="815">
        <f t="shared" si="1019"/>
        <v>79</v>
      </c>
      <c r="D15642" s="815">
        <f t="shared" si="1020"/>
        <v>70</v>
      </c>
      <c r="E15642" s="815">
        <v>2002</v>
      </c>
    </row>
    <row r="15643" spans="1:5">
      <c r="A15643" s="816">
        <f t="shared" si="1017"/>
        <v>37544</v>
      </c>
      <c r="B15643" s="815">
        <f t="shared" si="1018"/>
        <v>288</v>
      </c>
      <c r="C15643" s="815">
        <f t="shared" si="1019"/>
        <v>78</v>
      </c>
      <c r="D15643" s="815">
        <f t="shared" si="1020"/>
        <v>69</v>
      </c>
      <c r="E15643" s="815">
        <v>2002</v>
      </c>
    </row>
    <row r="15644" spans="1:5">
      <c r="A15644" s="816">
        <f t="shared" si="1017"/>
        <v>37545</v>
      </c>
      <c r="B15644" s="815">
        <f t="shared" si="1018"/>
        <v>289</v>
      </c>
      <c r="C15644" s="815">
        <f t="shared" si="1019"/>
        <v>77</v>
      </c>
      <c r="D15644" s="815">
        <f t="shared" si="1020"/>
        <v>68</v>
      </c>
      <c r="E15644" s="815">
        <v>2002</v>
      </c>
    </row>
    <row r="15645" spans="1:5">
      <c r="A15645" s="816">
        <f t="shared" si="1017"/>
        <v>37546</v>
      </c>
      <c r="B15645" s="815">
        <f t="shared" si="1018"/>
        <v>290</v>
      </c>
      <c r="C15645" s="815">
        <f t="shared" si="1019"/>
        <v>76</v>
      </c>
      <c r="D15645" s="815">
        <f t="shared" si="1020"/>
        <v>67</v>
      </c>
      <c r="E15645" s="815">
        <v>2002</v>
      </c>
    </row>
    <row r="15646" spans="1:5">
      <c r="A15646" s="816">
        <f t="shared" si="1017"/>
        <v>37547</v>
      </c>
      <c r="B15646" s="815">
        <f t="shared" si="1018"/>
        <v>291</v>
      </c>
      <c r="C15646" s="815">
        <f t="shared" si="1019"/>
        <v>75</v>
      </c>
      <c r="D15646" s="815">
        <f t="shared" si="1020"/>
        <v>66</v>
      </c>
      <c r="E15646" s="815">
        <v>2002</v>
      </c>
    </row>
    <row r="15647" spans="1:5">
      <c r="A15647" s="816">
        <f t="shared" si="1017"/>
        <v>37548</v>
      </c>
      <c r="B15647" s="815">
        <f t="shared" si="1018"/>
        <v>292</v>
      </c>
      <c r="C15647" s="815">
        <f t="shared" si="1019"/>
        <v>74</v>
      </c>
      <c r="D15647" s="815">
        <f t="shared" si="1020"/>
        <v>65</v>
      </c>
      <c r="E15647" s="815">
        <v>2002</v>
      </c>
    </row>
    <row r="15648" spans="1:5">
      <c r="A15648" s="816">
        <f t="shared" si="1017"/>
        <v>37549</v>
      </c>
      <c r="B15648" s="815">
        <f t="shared" si="1018"/>
        <v>293</v>
      </c>
      <c r="C15648" s="815">
        <f t="shared" si="1019"/>
        <v>73</v>
      </c>
      <c r="D15648" s="815">
        <f t="shared" si="1020"/>
        <v>64</v>
      </c>
      <c r="E15648" s="815">
        <v>2002</v>
      </c>
    </row>
    <row r="15649" spans="1:5">
      <c r="A15649" s="816">
        <f t="shared" si="1017"/>
        <v>37550</v>
      </c>
      <c r="B15649" s="815">
        <f t="shared" si="1018"/>
        <v>294</v>
      </c>
      <c r="C15649" s="815">
        <f t="shared" si="1019"/>
        <v>72</v>
      </c>
      <c r="D15649" s="815">
        <f t="shared" si="1020"/>
        <v>63</v>
      </c>
      <c r="E15649" s="815">
        <v>2002</v>
      </c>
    </row>
    <row r="15650" spans="1:5">
      <c r="A15650" s="816">
        <f t="shared" si="1017"/>
        <v>37551</v>
      </c>
      <c r="B15650" s="815">
        <f t="shared" si="1018"/>
        <v>295</v>
      </c>
      <c r="C15650" s="815">
        <f t="shared" si="1019"/>
        <v>71</v>
      </c>
      <c r="D15650" s="815">
        <f t="shared" si="1020"/>
        <v>62</v>
      </c>
      <c r="E15650" s="815">
        <v>2002</v>
      </c>
    </row>
    <row r="15651" spans="1:5">
      <c r="A15651" s="816">
        <f t="shared" si="1017"/>
        <v>37552</v>
      </c>
      <c r="B15651" s="815">
        <f t="shared" si="1018"/>
        <v>296</v>
      </c>
      <c r="C15651" s="815">
        <f t="shared" si="1019"/>
        <v>70</v>
      </c>
      <c r="D15651" s="815">
        <f t="shared" si="1020"/>
        <v>61</v>
      </c>
      <c r="E15651" s="815">
        <v>2002</v>
      </c>
    </row>
    <row r="15652" spans="1:5">
      <c r="A15652" s="816">
        <f t="shared" si="1017"/>
        <v>37553</v>
      </c>
      <c r="B15652" s="815">
        <f t="shared" si="1018"/>
        <v>297</v>
      </c>
      <c r="C15652" s="815">
        <f t="shared" si="1019"/>
        <v>69</v>
      </c>
      <c r="D15652" s="815">
        <f t="shared" si="1020"/>
        <v>60</v>
      </c>
      <c r="E15652" s="815">
        <v>2002</v>
      </c>
    </row>
    <row r="15653" spans="1:5">
      <c r="A15653" s="816">
        <f t="shared" si="1017"/>
        <v>37554</v>
      </c>
      <c r="B15653" s="815">
        <f t="shared" si="1018"/>
        <v>298</v>
      </c>
      <c r="C15653" s="815">
        <f t="shared" si="1019"/>
        <v>68</v>
      </c>
      <c r="D15653" s="815">
        <f t="shared" si="1020"/>
        <v>59</v>
      </c>
      <c r="E15653" s="815">
        <v>2002</v>
      </c>
    </row>
    <row r="15654" spans="1:5">
      <c r="A15654" s="816">
        <f t="shared" si="1017"/>
        <v>37555</v>
      </c>
      <c r="B15654" s="815">
        <f t="shared" si="1018"/>
        <v>299</v>
      </c>
      <c r="C15654" s="815">
        <f t="shared" si="1019"/>
        <v>67</v>
      </c>
      <c r="D15654" s="815">
        <f t="shared" si="1020"/>
        <v>58</v>
      </c>
      <c r="E15654" s="815">
        <v>2002</v>
      </c>
    </row>
    <row r="15655" spans="1:5">
      <c r="A15655" s="816">
        <f t="shared" si="1017"/>
        <v>37556</v>
      </c>
      <c r="B15655" s="815">
        <f t="shared" si="1018"/>
        <v>300</v>
      </c>
      <c r="C15655" s="815">
        <f t="shared" si="1019"/>
        <v>66</v>
      </c>
      <c r="D15655" s="815">
        <f t="shared" si="1020"/>
        <v>57</v>
      </c>
      <c r="E15655" s="815">
        <v>2002</v>
      </c>
    </row>
    <row r="15656" spans="1:5">
      <c r="A15656" s="816">
        <f t="shared" si="1017"/>
        <v>37557</v>
      </c>
      <c r="B15656" s="815">
        <f t="shared" si="1018"/>
        <v>301</v>
      </c>
      <c r="C15656" s="815">
        <f t="shared" si="1019"/>
        <v>65</v>
      </c>
      <c r="D15656" s="815">
        <f t="shared" si="1020"/>
        <v>56</v>
      </c>
      <c r="E15656" s="815">
        <v>2002</v>
      </c>
    </row>
    <row r="15657" spans="1:5">
      <c r="A15657" s="816">
        <f t="shared" si="1017"/>
        <v>37558</v>
      </c>
      <c r="B15657" s="815">
        <f t="shared" si="1018"/>
        <v>302</v>
      </c>
      <c r="C15657" s="815">
        <f t="shared" si="1019"/>
        <v>64</v>
      </c>
      <c r="D15657" s="815">
        <f t="shared" si="1020"/>
        <v>55</v>
      </c>
      <c r="E15657" s="815">
        <v>2002</v>
      </c>
    </row>
    <row r="15658" spans="1:5">
      <c r="A15658" s="816">
        <f t="shared" si="1017"/>
        <v>37559</v>
      </c>
      <c r="B15658" s="815">
        <f t="shared" si="1018"/>
        <v>303</v>
      </c>
      <c r="C15658" s="815">
        <f t="shared" si="1019"/>
        <v>63</v>
      </c>
      <c r="D15658" s="815">
        <f t="shared" si="1020"/>
        <v>54</v>
      </c>
      <c r="E15658" s="815">
        <v>2002</v>
      </c>
    </row>
    <row r="15659" spans="1:5">
      <c r="A15659" s="816">
        <f t="shared" si="1017"/>
        <v>37560</v>
      </c>
      <c r="B15659" s="815">
        <f t="shared" si="1018"/>
        <v>304</v>
      </c>
      <c r="C15659" s="815">
        <f t="shared" si="1019"/>
        <v>62</v>
      </c>
      <c r="D15659" s="815">
        <f t="shared" si="1020"/>
        <v>53</v>
      </c>
      <c r="E15659" s="815">
        <v>2002</v>
      </c>
    </row>
    <row r="15660" spans="1:5">
      <c r="A15660" s="816">
        <f t="shared" si="1017"/>
        <v>37561</v>
      </c>
      <c r="B15660" s="815">
        <f t="shared" si="1018"/>
        <v>305</v>
      </c>
      <c r="C15660" s="815">
        <f t="shared" si="1019"/>
        <v>61</v>
      </c>
      <c r="D15660" s="815">
        <f t="shared" si="1020"/>
        <v>52</v>
      </c>
      <c r="E15660" s="815">
        <v>2002</v>
      </c>
    </row>
    <row r="15661" spans="1:5">
      <c r="A15661" s="816">
        <f t="shared" si="1017"/>
        <v>37562</v>
      </c>
      <c r="B15661" s="815">
        <f t="shared" si="1018"/>
        <v>306</v>
      </c>
      <c r="C15661" s="815">
        <f t="shared" si="1019"/>
        <v>60</v>
      </c>
      <c r="D15661" s="815">
        <f t="shared" si="1020"/>
        <v>51</v>
      </c>
      <c r="E15661" s="815">
        <v>2002</v>
      </c>
    </row>
    <row r="15662" spans="1:5">
      <c r="A15662" s="816">
        <f t="shared" si="1017"/>
        <v>37563</v>
      </c>
      <c r="B15662" s="815">
        <f t="shared" si="1018"/>
        <v>307</v>
      </c>
      <c r="C15662" s="815">
        <f t="shared" si="1019"/>
        <v>59</v>
      </c>
      <c r="D15662" s="815">
        <f t="shared" si="1020"/>
        <v>50</v>
      </c>
      <c r="E15662" s="815">
        <v>2002</v>
      </c>
    </row>
    <row r="15663" spans="1:5">
      <c r="A15663" s="816">
        <f t="shared" si="1017"/>
        <v>37564</v>
      </c>
      <c r="B15663" s="815">
        <f t="shared" si="1018"/>
        <v>308</v>
      </c>
      <c r="C15663" s="815">
        <f t="shared" si="1019"/>
        <v>58</v>
      </c>
      <c r="D15663" s="815">
        <f t="shared" si="1020"/>
        <v>49</v>
      </c>
      <c r="E15663" s="815">
        <v>2002</v>
      </c>
    </row>
    <row r="15664" spans="1:5">
      <c r="A15664" s="816">
        <f t="shared" si="1017"/>
        <v>37565</v>
      </c>
      <c r="B15664" s="815">
        <f t="shared" si="1018"/>
        <v>309</v>
      </c>
      <c r="C15664" s="815">
        <f t="shared" si="1019"/>
        <v>57</v>
      </c>
      <c r="D15664" s="815">
        <f t="shared" si="1020"/>
        <v>48</v>
      </c>
      <c r="E15664" s="815">
        <v>2002</v>
      </c>
    </row>
    <row r="15665" spans="1:5">
      <c r="A15665" s="816">
        <f t="shared" si="1017"/>
        <v>37566</v>
      </c>
      <c r="B15665" s="815">
        <f t="shared" si="1018"/>
        <v>310</v>
      </c>
      <c r="C15665" s="815">
        <f t="shared" si="1019"/>
        <v>56</v>
      </c>
      <c r="D15665" s="815">
        <f t="shared" si="1020"/>
        <v>47</v>
      </c>
      <c r="E15665" s="815">
        <v>2002</v>
      </c>
    </row>
    <row r="15666" spans="1:5">
      <c r="A15666" s="816">
        <f t="shared" si="1017"/>
        <v>37567</v>
      </c>
      <c r="B15666" s="815">
        <f t="shared" si="1018"/>
        <v>311</v>
      </c>
      <c r="C15666" s="815">
        <f t="shared" si="1019"/>
        <v>55</v>
      </c>
      <c r="D15666" s="815">
        <f t="shared" si="1020"/>
        <v>46</v>
      </c>
      <c r="E15666" s="815">
        <v>2002</v>
      </c>
    </row>
    <row r="15667" spans="1:5">
      <c r="A15667" s="816">
        <f t="shared" ref="A15667:A15730" si="1021">A15666+1</f>
        <v>37568</v>
      </c>
      <c r="B15667" s="815">
        <f t="shared" ref="B15667:B15720" si="1022">B15666+1</f>
        <v>312</v>
      </c>
      <c r="C15667" s="815">
        <f t="shared" ref="C15667:C15720" si="1023">C15666-1</f>
        <v>54</v>
      </c>
      <c r="D15667" s="815">
        <f t="shared" ref="D15667:D15710" si="1024">D15666-1</f>
        <v>45</v>
      </c>
      <c r="E15667" s="815">
        <v>2002</v>
      </c>
    </row>
    <row r="15668" spans="1:5">
      <c r="A15668" s="816">
        <f t="shared" si="1021"/>
        <v>37569</v>
      </c>
      <c r="B15668" s="815">
        <f t="shared" si="1022"/>
        <v>313</v>
      </c>
      <c r="C15668" s="815">
        <f t="shared" si="1023"/>
        <v>53</v>
      </c>
      <c r="D15668" s="815">
        <f t="shared" si="1024"/>
        <v>44</v>
      </c>
      <c r="E15668" s="815">
        <v>2002</v>
      </c>
    </row>
    <row r="15669" spans="1:5">
      <c r="A15669" s="816">
        <f t="shared" si="1021"/>
        <v>37570</v>
      </c>
      <c r="B15669" s="815">
        <f t="shared" si="1022"/>
        <v>314</v>
      </c>
      <c r="C15669" s="815">
        <f t="shared" si="1023"/>
        <v>52</v>
      </c>
      <c r="D15669" s="815">
        <f t="shared" si="1024"/>
        <v>43</v>
      </c>
      <c r="E15669" s="815">
        <v>2002</v>
      </c>
    </row>
    <row r="15670" spans="1:5">
      <c r="A15670" s="816">
        <f t="shared" si="1021"/>
        <v>37571</v>
      </c>
      <c r="B15670" s="815">
        <f t="shared" si="1022"/>
        <v>315</v>
      </c>
      <c r="C15670" s="815">
        <f t="shared" si="1023"/>
        <v>51</v>
      </c>
      <c r="D15670" s="815">
        <f t="shared" si="1024"/>
        <v>42</v>
      </c>
      <c r="E15670" s="815">
        <v>2002</v>
      </c>
    </row>
    <row r="15671" spans="1:5">
      <c r="A15671" s="816">
        <f t="shared" si="1021"/>
        <v>37572</v>
      </c>
      <c r="B15671" s="815">
        <f t="shared" si="1022"/>
        <v>316</v>
      </c>
      <c r="C15671" s="815">
        <f t="shared" si="1023"/>
        <v>50</v>
      </c>
      <c r="D15671" s="815">
        <f t="shared" si="1024"/>
        <v>41</v>
      </c>
      <c r="E15671" s="815">
        <v>2002</v>
      </c>
    </row>
    <row r="15672" spans="1:5">
      <c r="A15672" s="816">
        <f t="shared" si="1021"/>
        <v>37573</v>
      </c>
      <c r="B15672" s="815">
        <f t="shared" si="1022"/>
        <v>317</v>
      </c>
      <c r="C15672" s="815">
        <f t="shared" si="1023"/>
        <v>49</v>
      </c>
      <c r="D15672" s="815">
        <f t="shared" si="1024"/>
        <v>40</v>
      </c>
      <c r="E15672" s="815">
        <v>2002</v>
      </c>
    </row>
    <row r="15673" spans="1:5">
      <c r="A15673" s="816">
        <f t="shared" si="1021"/>
        <v>37574</v>
      </c>
      <c r="B15673" s="815">
        <f t="shared" si="1022"/>
        <v>318</v>
      </c>
      <c r="C15673" s="815">
        <f t="shared" si="1023"/>
        <v>48</v>
      </c>
      <c r="D15673" s="815">
        <f t="shared" si="1024"/>
        <v>39</v>
      </c>
      <c r="E15673" s="815">
        <v>2002</v>
      </c>
    </row>
    <row r="15674" spans="1:5">
      <c r="A15674" s="816">
        <f t="shared" si="1021"/>
        <v>37575</v>
      </c>
      <c r="B15674" s="815">
        <f t="shared" si="1022"/>
        <v>319</v>
      </c>
      <c r="C15674" s="815">
        <f t="shared" si="1023"/>
        <v>47</v>
      </c>
      <c r="D15674" s="815">
        <f t="shared" si="1024"/>
        <v>38</v>
      </c>
      <c r="E15674" s="815">
        <v>2002</v>
      </c>
    </row>
    <row r="15675" spans="1:5">
      <c r="A15675" s="816">
        <f t="shared" si="1021"/>
        <v>37576</v>
      </c>
      <c r="B15675" s="815">
        <f t="shared" si="1022"/>
        <v>320</v>
      </c>
      <c r="C15675" s="815">
        <f t="shared" si="1023"/>
        <v>46</v>
      </c>
      <c r="D15675" s="815">
        <f t="shared" si="1024"/>
        <v>37</v>
      </c>
      <c r="E15675" s="815">
        <v>2002</v>
      </c>
    </row>
    <row r="15676" spans="1:5">
      <c r="A15676" s="816">
        <f t="shared" si="1021"/>
        <v>37577</v>
      </c>
      <c r="B15676" s="815">
        <f t="shared" si="1022"/>
        <v>321</v>
      </c>
      <c r="C15676" s="815">
        <f t="shared" si="1023"/>
        <v>45</v>
      </c>
      <c r="D15676" s="815">
        <f t="shared" si="1024"/>
        <v>36</v>
      </c>
      <c r="E15676" s="815">
        <v>2002</v>
      </c>
    </row>
    <row r="15677" spans="1:5">
      <c r="A15677" s="816">
        <f t="shared" si="1021"/>
        <v>37578</v>
      </c>
      <c r="B15677" s="815">
        <f t="shared" si="1022"/>
        <v>322</v>
      </c>
      <c r="C15677" s="815">
        <f t="shared" si="1023"/>
        <v>44</v>
      </c>
      <c r="D15677" s="815">
        <f t="shared" si="1024"/>
        <v>35</v>
      </c>
      <c r="E15677" s="815">
        <v>2002</v>
      </c>
    </row>
    <row r="15678" spans="1:5">
      <c r="A15678" s="816">
        <f t="shared" si="1021"/>
        <v>37579</v>
      </c>
      <c r="B15678" s="815">
        <f t="shared" si="1022"/>
        <v>323</v>
      </c>
      <c r="C15678" s="815">
        <f t="shared" si="1023"/>
        <v>43</v>
      </c>
      <c r="D15678" s="815">
        <f t="shared" si="1024"/>
        <v>34</v>
      </c>
      <c r="E15678" s="815">
        <v>2002</v>
      </c>
    </row>
    <row r="15679" spans="1:5">
      <c r="A15679" s="816">
        <f t="shared" si="1021"/>
        <v>37580</v>
      </c>
      <c r="B15679" s="815">
        <f t="shared" si="1022"/>
        <v>324</v>
      </c>
      <c r="C15679" s="815">
        <f t="shared" si="1023"/>
        <v>42</v>
      </c>
      <c r="D15679" s="815">
        <f t="shared" si="1024"/>
        <v>33</v>
      </c>
      <c r="E15679" s="815">
        <v>2002</v>
      </c>
    </row>
    <row r="15680" spans="1:5">
      <c r="A15680" s="816">
        <f t="shared" si="1021"/>
        <v>37581</v>
      </c>
      <c r="B15680" s="815">
        <f t="shared" si="1022"/>
        <v>325</v>
      </c>
      <c r="C15680" s="815">
        <f t="shared" si="1023"/>
        <v>41</v>
      </c>
      <c r="D15680" s="815">
        <f t="shared" si="1024"/>
        <v>32</v>
      </c>
      <c r="E15680" s="815">
        <v>2002</v>
      </c>
    </row>
    <row r="15681" spans="1:5">
      <c r="A15681" s="816">
        <f t="shared" si="1021"/>
        <v>37582</v>
      </c>
      <c r="B15681" s="815">
        <f t="shared" si="1022"/>
        <v>326</v>
      </c>
      <c r="C15681" s="815">
        <f t="shared" si="1023"/>
        <v>40</v>
      </c>
      <c r="D15681" s="815">
        <f t="shared" si="1024"/>
        <v>31</v>
      </c>
      <c r="E15681" s="815">
        <v>2002</v>
      </c>
    </row>
    <row r="15682" spans="1:5">
      <c r="A15682" s="816">
        <f t="shared" si="1021"/>
        <v>37583</v>
      </c>
      <c r="B15682" s="815">
        <f t="shared" si="1022"/>
        <v>327</v>
      </c>
      <c r="C15682" s="815">
        <f t="shared" si="1023"/>
        <v>39</v>
      </c>
      <c r="D15682" s="815">
        <f t="shared" si="1024"/>
        <v>30</v>
      </c>
      <c r="E15682" s="815">
        <v>2002</v>
      </c>
    </row>
    <row r="15683" spans="1:5">
      <c r="A15683" s="816">
        <f t="shared" si="1021"/>
        <v>37584</v>
      </c>
      <c r="B15683" s="815">
        <f t="shared" si="1022"/>
        <v>328</v>
      </c>
      <c r="C15683" s="815">
        <f t="shared" si="1023"/>
        <v>38</v>
      </c>
      <c r="D15683" s="815">
        <f t="shared" si="1024"/>
        <v>29</v>
      </c>
      <c r="E15683" s="815">
        <v>2002</v>
      </c>
    </row>
    <row r="15684" spans="1:5">
      <c r="A15684" s="816">
        <f t="shared" si="1021"/>
        <v>37585</v>
      </c>
      <c r="B15684" s="815">
        <f t="shared" si="1022"/>
        <v>329</v>
      </c>
      <c r="C15684" s="815">
        <f t="shared" si="1023"/>
        <v>37</v>
      </c>
      <c r="D15684" s="815">
        <f t="shared" si="1024"/>
        <v>28</v>
      </c>
      <c r="E15684" s="815">
        <v>2002</v>
      </c>
    </row>
    <row r="15685" spans="1:5">
      <c r="A15685" s="816">
        <f t="shared" si="1021"/>
        <v>37586</v>
      </c>
      <c r="B15685" s="815">
        <f t="shared" si="1022"/>
        <v>330</v>
      </c>
      <c r="C15685" s="815">
        <f t="shared" si="1023"/>
        <v>36</v>
      </c>
      <c r="D15685" s="815">
        <f t="shared" si="1024"/>
        <v>27</v>
      </c>
      <c r="E15685" s="815">
        <v>2002</v>
      </c>
    </row>
    <row r="15686" spans="1:5">
      <c r="A15686" s="816">
        <f t="shared" si="1021"/>
        <v>37587</v>
      </c>
      <c r="B15686" s="815">
        <f t="shared" si="1022"/>
        <v>331</v>
      </c>
      <c r="C15686" s="815">
        <f t="shared" si="1023"/>
        <v>35</v>
      </c>
      <c r="D15686" s="815">
        <f t="shared" si="1024"/>
        <v>26</v>
      </c>
      <c r="E15686" s="815">
        <v>2002</v>
      </c>
    </row>
    <row r="15687" spans="1:5">
      <c r="A15687" s="816">
        <f t="shared" si="1021"/>
        <v>37588</v>
      </c>
      <c r="B15687" s="815">
        <f t="shared" si="1022"/>
        <v>332</v>
      </c>
      <c r="C15687" s="815">
        <f t="shared" si="1023"/>
        <v>34</v>
      </c>
      <c r="D15687" s="815">
        <f t="shared" si="1024"/>
        <v>25</v>
      </c>
      <c r="E15687" s="815">
        <v>2002</v>
      </c>
    </row>
    <row r="15688" spans="1:5">
      <c r="A15688" s="816">
        <f t="shared" si="1021"/>
        <v>37589</v>
      </c>
      <c r="B15688" s="815">
        <f t="shared" si="1022"/>
        <v>333</v>
      </c>
      <c r="C15688" s="815">
        <f t="shared" si="1023"/>
        <v>33</v>
      </c>
      <c r="D15688" s="815">
        <f t="shared" si="1024"/>
        <v>24</v>
      </c>
      <c r="E15688" s="815">
        <v>2002</v>
      </c>
    </row>
    <row r="15689" spans="1:5">
      <c r="A15689" s="816">
        <f t="shared" si="1021"/>
        <v>37590</v>
      </c>
      <c r="B15689" s="815">
        <f t="shared" si="1022"/>
        <v>334</v>
      </c>
      <c r="C15689" s="815">
        <f t="shared" si="1023"/>
        <v>32</v>
      </c>
      <c r="D15689" s="815">
        <f t="shared" si="1024"/>
        <v>23</v>
      </c>
      <c r="E15689" s="815">
        <v>2002</v>
      </c>
    </row>
    <row r="15690" spans="1:5">
      <c r="A15690" s="816">
        <f t="shared" si="1021"/>
        <v>37591</v>
      </c>
      <c r="B15690" s="815">
        <f t="shared" si="1022"/>
        <v>335</v>
      </c>
      <c r="C15690" s="815">
        <f t="shared" si="1023"/>
        <v>31</v>
      </c>
      <c r="D15690" s="815">
        <f t="shared" si="1024"/>
        <v>22</v>
      </c>
      <c r="E15690" s="815">
        <v>2002</v>
      </c>
    </row>
    <row r="15691" spans="1:5">
      <c r="A15691" s="816">
        <f t="shared" si="1021"/>
        <v>37592</v>
      </c>
      <c r="B15691" s="815">
        <f t="shared" si="1022"/>
        <v>336</v>
      </c>
      <c r="C15691" s="815">
        <f t="shared" si="1023"/>
        <v>30</v>
      </c>
      <c r="D15691" s="815">
        <f t="shared" si="1024"/>
        <v>21</v>
      </c>
      <c r="E15691" s="815">
        <v>2002</v>
      </c>
    </row>
    <row r="15692" spans="1:5">
      <c r="A15692" s="816">
        <f t="shared" si="1021"/>
        <v>37593</v>
      </c>
      <c r="B15692" s="815">
        <f t="shared" si="1022"/>
        <v>337</v>
      </c>
      <c r="C15692" s="815">
        <f t="shared" si="1023"/>
        <v>29</v>
      </c>
      <c r="D15692" s="815">
        <f t="shared" si="1024"/>
        <v>20</v>
      </c>
      <c r="E15692" s="815">
        <v>2002</v>
      </c>
    </row>
    <row r="15693" spans="1:5">
      <c r="A15693" s="816">
        <f t="shared" si="1021"/>
        <v>37594</v>
      </c>
      <c r="B15693" s="815">
        <f t="shared" si="1022"/>
        <v>338</v>
      </c>
      <c r="C15693" s="815">
        <f t="shared" si="1023"/>
        <v>28</v>
      </c>
      <c r="D15693" s="815">
        <f t="shared" si="1024"/>
        <v>19</v>
      </c>
      <c r="E15693" s="815">
        <v>2002</v>
      </c>
    </row>
    <row r="15694" spans="1:5">
      <c r="A15694" s="816">
        <f t="shared" si="1021"/>
        <v>37595</v>
      </c>
      <c r="B15694" s="815">
        <f t="shared" si="1022"/>
        <v>339</v>
      </c>
      <c r="C15694" s="815">
        <f t="shared" si="1023"/>
        <v>27</v>
      </c>
      <c r="D15694" s="815">
        <f t="shared" si="1024"/>
        <v>18</v>
      </c>
      <c r="E15694" s="815">
        <v>2002</v>
      </c>
    </row>
    <row r="15695" spans="1:5">
      <c r="A15695" s="816">
        <f t="shared" si="1021"/>
        <v>37596</v>
      </c>
      <c r="B15695" s="815">
        <f t="shared" si="1022"/>
        <v>340</v>
      </c>
      <c r="C15695" s="815">
        <f t="shared" si="1023"/>
        <v>26</v>
      </c>
      <c r="D15695" s="815">
        <f t="shared" si="1024"/>
        <v>17</v>
      </c>
      <c r="E15695" s="815">
        <v>2002</v>
      </c>
    </row>
    <row r="15696" spans="1:5">
      <c r="A15696" s="816">
        <f t="shared" si="1021"/>
        <v>37597</v>
      </c>
      <c r="B15696" s="815">
        <f t="shared" si="1022"/>
        <v>341</v>
      </c>
      <c r="C15696" s="815">
        <f t="shared" si="1023"/>
        <v>25</v>
      </c>
      <c r="D15696" s="815">
        <f t="shared" si="1024"/>
        <v>16</v>
      </c>
      <c r="E15696" s="815">
        <v>2002</v>
      </c>
    </row>
    <row r="15697" spans="1:5">
      <c r="A15697" s="816">
        <f t="shared" si="1021"/>
        <v>37598</v>
      </c>
      <c r="B15697" s="815">
        <f t="shared" si="1022"/>
        <v>342</v>
      </c>
      <c r="C15697" s="815">
        <f t="shared" si="1023"/>
        <v>24</v>
      </c>
      <c r="D15697" s="815">
        <f t="shared" si="1024"/>
        <v>15</v>
      </c>
      <c r="E15697" s="815">
        <v>2002</v>
      </c>
    </row>
    <row r="15698" spans="1:5">
      <c r="A15698" s="816">
        <f t="shared" si="1021"/>
        <v>37599</v>
      </c>
      <c r="B15698" s="815">
        <f t="shared" si="1022"/>
        <v>343</v>
      </c>
      <c r="C15698" s="815">
        <f t="shared" si="1023"/>
        <v>23</v>
      </c>
      <c r="D15698" s="815">
        <f t="shared" si="1024"/>
        <v>14</v>
      </c>
      <c r="E15698" s="815">
        <v>2002</v>
      </c>
    </row>
    <row r="15699" spans="1:5">
      <c r="A15699" s="816">
        <f t="shared" si="1021"/>
        <v>37600</v>
      </c>
      <c r="B15699" s="815">
        <f t="shared" si="1022"/>
        <v>344</v>
      </c>
      <c r="C15699" s="815">
        <f t="shared" si="1023"/>
        <v>22</v>
      </c>
      <c r="D15699" s="815">
        <f t="shared" si="1024"/>
        <v>13</v>
      </c>
      <c r="E15699" s="815">
        <v>2002</v>
      </c>
    </row>
    <row r="15700" spans="1:5">
      <c r="A15700" s="816">
        <f t="shared" si="1021"/>
        <v>37601</v>
      </c>
      <c r="B15700" s="815">
        <f t="shared" si="1022"/>
        <v>345</v>
      </c>
      <c r="C15700" s="815">
        <f t="shared" si="1023"/>
        <v>21</v>
      </c>
      <c r="D15700" s="815">
        <f t="shared" si="1024"/>
        <v>12</v>
      </c>
      <c r="E15700" s="815">
        <v>2002</v>
      </c>
    </row>
    <row r="15701" spans="1:5">
      <c r="A15701" s="816">
        <f t="shared" si="1021"/>
        <v>37602</v>
      </c>
      <c r="B15701" s="815">
        <f t="shared" si="1022"/>
        <v>346</v>
      </c>
      <c r="C15701" s="815">
        <f t="shared" si="1023"/>
        <v>20</v>
      </c>
      <c r="D15701" s="815">
        <f t="shared" si="1024"/>
        <v>11</v>
      </c>
      <c r="E15701" s="815">
        <v>2002</v>
      </c>
    </row>
    <row r="15702" spans="1:5">
      <c r="A15702" s="816">
        <f t="shared" si="1021"/>
        <v>37603</v>
      </c>
      <c r="B15702" s="815">
        <f t="shared" si="1022"/>
        <v>347</v>
      </c>
      <c r="C15702" s="815">
        <f t="shared" si="1023"/>
        <v>19</v>
      </c>
      <c r="D15702" s="815">
        <f t="shared" si="1024"/>
        <v>10</v>
      </c>
      <c r="E15702" s="815">
        <v>2002</v>
      </c>
    </row>
    <row r="15703" spans="1:5">
      <c r="A15703" s="816">
        <f t="shared" si="1021"/>
        <v>37604</v>
      </c>
      <c r="B15703" s="815">
        <f t="shared" si="1022"/>
        <v>348</v>
      </c>
      <c r="C15703" s="815">
        <f t="shared" si="1023"/>
        <v>18</v>
      </c>
      <c r="D15703" s="815">
        <f t="shared" si="1024"/>
        <v>9</v>
      </c>
      <c r="E15703" s="815">
        <v>2002</v>
      </c>
    </row>
    <row r="15704" spans="1:5">
      <c r="A15704" s="816">
        <f t="shared" si="1021"/>
        <v>37605</v>
      </c>
      <c r="B15704" s="815">
        <f t="shared" si="1022"/>
        <v>349</v>
      </c>
      <c r="C15704" s="815">
        <f t="shared" si="1023"/>
        <v>17</v>
      </c>
      <c r="D15704" s="815">
        <f t="shared" si="1024"/>
        <v>8</v>
      </c>
      <c r="E15704" s="815">
        <v>2002</v>
      </c>
    </row>
    <row r="15705" spans="1:5">
      <c r="A15705" s="816">
        <f t="shared" si="1021"/>
        <v>37606</v>
      </c>
      <c r="B15705" s="815">
        <f t="shared" si="1022"/>
        <v>350</v>
      </c>
      <c r="C15705" s="815">
        <f t="shared" si="1023"/>
        <v>16</v>
      </c>
      <c r="D15705" s="815">
        <f t="shared" si="1024"/>
        <v>7</v>
      </c>
      <c r="E15705" s="815">
        <v>2002</v>
      </c>
    </row>
    <row r="15706" spans="1:5">
      <c r="A15706" s="816">
        <f t="shared" si="1021"/>
        <v>37607</v>
      </c>
      <c r="B15706" s="815">
        <f t="shared" si="1022"/>
        <v>351</v>
      </c>
      <c r="C15706" s="815">
        <f t="shared" si="1023"/>
        <v>15</v>
      </c>
      <c r="D15706" s="815">
        <f t="shared" si="1024"/>
        <v>6</v>
      </c>
      <c r="E15706" s="815">
        <v>2002</v>
      </c>
    </row>
    <row r="15707" spans="1:5">
      <c r="A15707" s="816">
        <f t="shared" si="1021"/>
        <v>37608</v>
      </c>
      <c r="B15707" s="815">
        <f t="shared" si="1022"/>
        <v>352</v>
      </c>
      <c r="C15707" s="815">
        <f t="shared" si="1023"/>
        <v>14</v>
      </c>
      <c r="D15707" s="815">
        <f t="shared" si="1024"/>
        <v>5</v>
      </c>
      <c r="E15707" s="815">
        <v>2002</v>
      </c>
    </row>
    <row r="15708" spans="1:5">
      <c r="A15708" s="816">
        <f t="shared" si="1021"/>
        <v>37609</v>
      </c>
      <c r="B15708" s="815">
        <f t="shared" si="1022"/>
        <v>353</v>
      </c>
      <c r="C15708" s="815">
        <f t="shared" si="1023"/>
        <v>13</v>
      </c>
      <c r="D15708" s="815">
        <f t="shared" si="1024"/>
        <v>4</v>
      </c>
      <c r="E15708" s="815">
        <v>2002</v>
      </c>
    </row>
    <row r="15709" spans="1:5">
      <c r="A15709" s="816">
        <f t="shared" si="1021"/>
        <v>37610</v>
      </c>
      <c r="B15709" s="815">
        <f t="shared" si="1022"/>
        <v>354</v>
      </c>
      <c r="C15709" s="815">
        <f t="shared" si="1023"/>
        <v>12</v>
      </c>
      <c r="D15709" s="815">
        <f t="shared" si="1024"/>
        <v>3</v>
      </c>
      <c r="E15709" s="815">
        <v>2002</v>
      </c>
    </row>
    <row r="15710" spans="1:5">
      <c r="A15710" s="816">
        <f t="shared" si="1021"/>
        <v>37611</v>
      </c>
      <c r="B15710" s="815">
        <f t="shared" si="1022"/>
        <v>355</v>
      </c>
      <c r="C15710" s="815">
        <f t="shared" si="1023"/>
        <v>11</v>
      </c>
      <c r="D15710" s="815">
        <f t="shared" si="1024"/>
        <v>2</v>
      </c>
      <c r="E15710" s="815">
        <v>2002</v>
      </c>
    </row>
    <row r="15711" spans="1:5">
      <c r="A15711" s="816">
        <f t="shared" si="1021"/>
        <v>37612</v>
      </c>
      <c r="B15711" s="815">
        <f t="shared" si="1022"/>
        <v>356</v>
      </c>
      <c r="C15711" s="815">
        <f t="shared" si="1023"/>
        <v>10</v>
      </c>
      <c r="D15711" s="815">
        <v>365</v>
      </c>
      <c r="E15711" s="815">
        <v>2002</v>
      </c>
    </row>
    <row r="15712" spans="1:5">
      <c r="A15712" s="816">
        <f t="shared" si="1021"/>
        <v>37613</v>
      </c>
      <c r="B15712" s="815">
        <f t="shared" si="1022"/>
        <v>357</v>
      </c>
      <c r="C15712" s="815">
        <f t="shared" si="1023"/>
        <v>9</v>
      </c>
      <c r="D15712" s="815">
        <f t="shared" ref="D15712:D15775" si="1025">D15711-1</f>
        <v>364</v>
      </c>
      <c r="E15712" s="815">
        <v>2002</v>
      </c>
    </row>
    <row r="15713" spans="1:5">
      <c r="A15713" s="816">
        <f t="shared" si="1021"/>
        <v>37614</v>
      </c>
      <c r="B15713" s="815">
        <f t="shared" si="1022"/>
        <v>358</v>
      </c>
      <c r="C15713" s="815">
        <f t="shared" si="1023"/>
        <v>8</v>
      </c>
      <c r="D15713" s="815">
        <f t="shared" si="1025"/>
        <v>363</v>
      </c>
      <c r="E15713" s="815">
        <v>2002</v>
      </c>
    </row>
    <row r="15714" spans="1:5">
      <c r="A15714" s="816">
        <f t="shared" si="1021"/>
        <v>37615</v>
      </c>
      <c r="B15714" s="815">
        <f t="shared" si="1022"/>
        <v>359</v>
      </c>
      <c r="C15714" s="815">
        <f t="shared" si="1023"/>
        <v>7</v>
      </c>
      <c r="D15714" s="815">
        <f t="shared" si="1025"/>
        <v>362</v>
      </c>
      <c r="E15714" s="815">
        <v>2002</v>
      </c>
    </row>
    <row r="15715" spans="1:5">
      <c r="A15715" s="816">
        <f t="shared" si="1021"/>
        <v>37616</v>
      </c>
      <c r="B15715" s="815">
        <f t="shared" si="1022"/>
        <v>360</v>
      </c>
      <c r="C15715" s="815">
        <f t="shared" si="1023"/>
        <v>6</v>
      </c>
      <c r="D15715" s="815">
        <f t="shared" si="1025"/>
        <v>361</v>
      </c>
      <c r="E15715" s="815">
        <v>2002</v>
      </c>
    </row>
    <row r="15716" spans="1:5">
      <c r="A15716" s="816">
        <f t="shared" si="1021"/>
        <v>37617</v>
      </c>
      <c r="B15716" s="815">
        <f t="shared" si="1022"/>
        <v>361</v>
      </c>
      <c r="C15716" s="815">
        <f t="shared" si="1023"/>
        <v>5</v>
      </c>
      <c r="D15716" s="815">
        <f t="shared" si="1025"/>
        <v>360</v>
      </c>
      <c r="E15716" s="815">
        <v>2002</v>
      </c>
    </row>
    <row r="15717" spans="1:5">
      <c r="A15717" s="816">
        <f t="shared" si="1021"/>
        <v>37618</v>
      </c>
      <c r="B15717" s="815">
        <f t="shared" si="1022"/>
        <v>362</v>
      </c>
      <c r="C15717" s="815">
        <f t="shared" si="1023"/>
        <v>4</v>
      </c>
      <c r="D15717" s="815">
        <f t="shared" si="1025"/>
        <v>359</v>
      </c>
      <c r="E15717" s="815">
        <v>2002</v>
      </c>
    </row>
    <row r="15718" spans="1:5">
      <c r="A15718" s="816">
        <f t="shared" si="1021"/>
        <v>37619</v>
      </c>
      <c r="B15718" s="815">
        <f t="shared" si="1022"/>
        <v>363</v>
      </c>
      <c r="C15718" s="815">
        <f t="shared" si="1023"/>
        <v>3</v>
      </c>
      <c r="D15718" s="815">
        <f t="shared" si="1025"/>
        <v>358</v>
      </c>
      <c r="E15718" s="815">
        <v>2002</v>
      </c>
    </row>
    <row r="15719" spans="1:5">
      <c r="A15719" s="816">
        <f t="shared" si="1021"/>
        <v>37620</v>
      </c>
      <c r="B15719" s="815">
        <f t="shared" si="1022"/>
        <v>364</v>
      </c>
      <c r="C15719" s="815">
        <f t="shared" si="1023"/>
        <v>2</v>
      </c>
      <c r="D15719" s="815">
        <f t="shared" si="1025"/>
        <v>357</v>
      </c>
      <c r="E15719" s="815">
        <v>2002</v>
      </c>
    </row>
    <row r="15720" spans="1:5">
      <c r="A15720" s="816">
        <f t="shared" si="1021"/>
        <v>37621</v>
      </c>
      <c r="B15720" s="815">
        <f t="shared" si="1022"/>
        <v>365</v>
      </c>
      <c r="C15720" s="815">
        <f t="shared" si="1023"/>
        <v>1</v>
      </c>
      <c r="D15720" s="815">
        <f t="shared" si="1025"/>
        <v>356</v>
      </c>
      <c r="E15720" s="815">
        <v>2002</v>
      </c>
    </row>
    <row r="15721" spans="1:5">
      <c r="A15721" s="816">
        <f t="shared" si="1021"/>
        <v>37622</v>
      </c>
      <c r="B15721" s="815">
        <v>1</v>
      </c>
      <c r="C15721" s="815">
        <v>365</v>
      </c>
      <c r="D15721" s="815">
        <f t="shared" si="1025"/>
        <v>355</v>
      </c>
      <c r="E15721" s="815">
        <v>2003</v>
      </c>
    </row>
    <row r="15722" spans="1:5">
      <c r="A15722" s="816">
        <f t="shared" si="1021"/>
        <v>37623</v>
      </c>
      <c r="B15722" s="815">
        <f t="shared" ref="B15722:B15775" si="1026">B15721+1</f>
        <v>2</v>
      </c>
      <c r="C15722" s="815">
        <f t="shared" ref="C15722:C15775" si="1027">C15721-1</f>
        <v>364</v>
      </c>
      <c r="D15722" s="815">
        <f t="shared" si="1025"/>
        <v>354</v>
      </c>
      <c r="E15722" s="815">
        <v>2003</v>
      </c>
    </row>
    <row r="15723" spans="1:5">
      <c r="A15723" s="816">
        <f t="shared" si="1021"/>
        <v>37624</v>
      </c>
      <c r="B15723" s="815">
        <f t="shared" si="1026"/>
        <v>3</v>
      </c>
      <c r="C15723" s="815">
        <f t="shared" si="1027"/>
        <v>363</v>
      </c>
      <c r="D15723" s="815">
        <f t="shared" si="1025"/>
        <v>353</v>
      </c>
      <c r="E15723" s="815">
        <v>2003</v>
      </c>
    </row>
    <row r="15724" spans="1:5">
      <c r="A15724" s="816">
        <f t="shared" si="1021"/>
        <v>37625</v>
      </c>
      <c r="B15724" s="815">
        <f t="shared" si="1026"/>
        <v>4</v>
      </c>
      <c r="C15724" s="815">
        <f t="shared" si="1027"/>
        <v>362</v>
      </c>
      <c r="D15724" s="815">
        <f t="shared" si="1025"/>
        <v>352</v>
      </c>
      <c r="E15724" s="815">
        <v>2003</v>
      </c>
    </row>
    <row r="15725" spans="1:5">
      <c r="A15725" s="816">
        <f t="shared" si="1021"/>
        <v>37626</v>
      </c>
      <c r="B15725" s="815">
        <f t="shared" si="1026"/>
        <v>5</v>
      </c>
      <c r="C15725" s="815">
        <f t="shared" si="1027"/>
        <v>361</v>
      </c>
      <c r="D15725" s="815">
        <f t="shared" si="1025"/>
        <v>351</v>
      </c>
      <c r="E15725" s="815">
        <v>2003</v>
      </c>
    </row>
    <row r="15726" spans="1:5">
      <c r="A15726" s="816">
        <f t="shared" si="1021"/>
        <v>37627</v>
      </c>
      <c r="B15726" s="815">
        <f t="shared" si="1026"/>
        <v>6</v>
      </c>
      <c r="C15726" s="815">
        <f t="shared" si="1027"/>
        <v>360</v>
      </c>
      <c r="D15726" s="815">
        <f t="shared" si="1025"/>
        <v>350</v>
      </c>
      <c r="E15726" s="815">
        <v>2003</v>
      </c>
    </row>
    <row r="15727" spans="1:5">
      <c r="A15727" s="816">
        <f t="shared" si="1021"/>
        <v>37628</v>
      </c>
      <c r="B15727" s="815">
        <f t="shared" si="1026"/>
        <v>7</v>
      </c>
      <c r="C15727" s="815">
        <f t="shared" si="1027"/>
        <v>359</v>
      </c>
      <c r="D15727" s="815">
        <f t="shared" si="1025"/>
        <v>349</v>
      </c>
      <c r="E15727" s="815">
        <v>2003</v>
      </c>
    </row>
    <row r="15728" spans="1:5">
      <c r="A15728" s="816">
        <f t="shared" si="1021"/>
        <v>37629</v>
      </c>
      <c r="B15728" s="815">
        <f t="shared" si="1026"/>
        <v>8</v>
      </c>
      <c r="C15728" s="815">
        <f t="shared" si="1027"/>
        <v>358</v>
      </c>
      <c r="D15728" s="815">
        <f t="shared" si="1025"/>
        <v>348</v>
      </c>
      <c r="E15728" s="815">
        <v>2003</v>
      </c>
    </row>
    <row r="15729" spans="1:5">
      <c r="A15729" s="816">
        <f t="shared" si="1021"/>
        <v>37630</v>
      </c>
      <c r="B15729" s="815">
        <f t="shared" si="1026"/>
        <v>9</v>
      </c>
      <c r="C15729" s="815">
        <f t="shared" si="1027"/>
        <v>357</v>
      </c>
      <c r="D15729" s="815">
        <f t="shared" si="1025"/>
        <v>347</v>
      </c>
      <c r="E15729" s="815">
        <v>2003</v>
      </c>
    </row>
    <row r="15730" spans="1:5">
      <c r="A15730" s="816">
        <f t="shared" si="1021"/>
        <v>37631</v>
      </c>
      <c r="B15730" s="815">
        <f t="shared" si="1026"/>
        <v>10</v>
      </c>
      <c r="C15730" s="815">
        <f t="shared" si="1027"/>
        <v>356</v>
      </c>
      <c r="D15730" s="815">
        <f t="shared" si="1025"/>
        <v>346</v>
      </c>
      <c r="E15730" s="815">
        <v>2003</v>
      </c>
    </row>
    <row r="15731" spans="1:5">
      <c r="A15731" s="816">
        <f t="shared" ref="A15731:A15794" si="1028">A15730+1</f>
        <v>37632</v>
      </c>
      <c r="B15731" s="815">
        <f t="shared" si="1026"/>
        <v>11</v>
      </c>
      <c r="C15731" s="815">
        <f t="shared" si="1027"/>
        <v>355</v>
      </c>
      <c r="D15731" s="815">
        <f t="shared" si="1025"/>
        <v>345</v>
      </c>
      <c r="E15731" s="815">
        <v>2003</v>
      </c>
    </row>
    <row r="15732" spans="1:5">
      <c r="A15732" s="816">
        <f t="shared" si="1028"/>
        <v>37633</v>
      </c>
      <c r="B15732" s="815">
        <f t="shared" si="1026"/>
        <v>12</v>
      </c>
      <c r="C15732" s="815">
        <f t="shared" si="1027"/>
        <v>354</v>
      </c>
      <c r="D15732" s="815">
        <f t="shared" si="1025"/>
        <v>344</v>
      </c>
      <c r="E15732" s="815">
        <v>2003</v>
      </c>
    </row>
    <row r="15733" spans="1:5">
      <c r="A15733" s="816">
        <f t="shared" si="1028"/>
        <v>37634</v>
      </c>
      <c r="B15733" s="815">
        <f t="shared" si="1026"/>
        <v>13</v>
      </c>
      <c r="C15733" s="815">
        <f t="shared" si="1027"/>
        <v>353</v>
      </c>
      <c r="D15733" s="815">
        <f t="shared" si="1025"/>
        <v>343</v>
      </c>
      <c r="E15733" s="815">
        <v>2003</v>
      </c>
    </row>
    <row r="15734" spans="1:5">
      <c r="A15734" s="816">
        <f t="shared" si="1028"/>
        <v>37635</v>
      </c>
      <c r="B15734" s="815">
        <f t="shared" si="1026"/>
        <v>14</v>
      </c>
      <c r="C15734" s="815">
        <f t="shared" si="1027"/>
        <v>352</v>
      </c>
      <c r="D15734" s="815">
        <f t="shared" si="1025"/>
        <v>342</v>
      </c>
      <c r="E15734" s="815">
        <v>2003</v>
      </c>
    </row>
    <row r="15735" spans="1:5">
      <c r="A15735" s="816">
        <f t="shared" si="1028"/>
        <v>37636</v>
      </c>
      <c r="B15735" s="815">
        <f t="shared" si="1026"/>
        <v>15</v>
      </c>
      <c r="C15735" s="815">
        <f t="shared" si="1027"/>
        <v>351</v>
      </c>
      <c r="D15735" s="815">
        <f t="shared" si="1025"/>
        <v>341</v>
      </c>
      <c r="E15735" s="815">
        <v>2003</v>
      </c>
    </row>
    <row r="15736" spans="1:5">
      <c r="A15736" s="816">
        <f t="shared" si="1028"/>
        <v>37637</v>
      </c>
      <c r="B15736" s="815">
        <f t="shared" si="1026"/>
        <v>16</v>
      </c>
      <c r="C15736" s="815">
        <f t="shared" si="1027"/>
        <v>350</v>
      </c>
      <c r="D15736" s="815">
        <f t="shared" si="1025"/>
        <v>340</v>
      </c>
      <c r="E15736" s="815">
        <v>2003</v>
      </c>
    </row>
    <row r="15737" spans="1:5">
      <c r="A15737" s="816">
        <f t="shared" si="1028"/>
        <v>37638</v>
      </c>
      <c r="B15737" s="815">
        <f t="shared" si="1026"/>
        <v>17</v>
      </c>
      <c r="C15737" s="815">
        <f t="shared" si="1027"/>
        <v>349</v>
      </c>
      <c r="D15737" s="815">
        <f t="shared" si="1025"/>
        <v>339</v>
      </c>
      <c r="E15737" s="815">
        <v>2003</v>
      </c>
    </row>
    <row r="15738" spans="1:5">
      <c r="A15738" s="816">
        <f t="shared" si="1028"/>
        <v>37639</v>
      </c>
      <c r="B15738" s="815">
        <f t="shared" si="1026"/>
        <v>18</v>
      </c>
      <c r="C15738" s="815">
        <f t="shared" si="1027"/>
        <v>348</v>
      </c>
      <c r="D15738" s="815">
        <f t="shared" si="1025"/>
        <v>338</v>
      </c>
      <c r="E15738" s="815">
        <v>2003</v>
      </c>
    </row>
    <row r="15739" spans="1:5">
      <c r="A15739" s="816">
        <f t="shared" si="1028"/>
        <v>37640</v>
      </c>
      <c r="B15739" s="815">
        <f t="shared" si="1026"/>
        <v>19</v>
      </c>
      <c r="C15739" s="815">
        <f t="shared" si="1027"/>
        <v>347</v>
      </c>
      <c r="D15739" s="815">
        <f t="shared" si="1025"/>
        <v>337</v>
      </c>
      <c r="E15739" s="815">
        <v>2003</v>
      </c>
    </row>
    <row r="15740" spans="1:5">
      <c r="A15740" s="816">
        <f t="shared" si="1028"/>
        <v>37641</v>
      </c>
      <c r="B15740" s="815">
        <f t="shared" si="1026"/>
        <v>20</v>
      </c>
      <c r="C15740" s="815">
        <f t="shared" si="1027"/>
        <v>346</v>
      </c>
      <c r="D15740" s="815">
        <f t="shared" si="1025"/>
        <v>336</v>
      </c>
      <c r="E15740" s="815">
        <v>2003</v>
      </c>
    </row>
    <row r="15741" spans="1:5">
      <c r="A15741" s="816">
        <f t="shared" si="1028"/>
        <v>37642</v>
      </c>
      <c r="B15741" s="815">
        <f t="shared" si="1026"/>
        <v>21</v>
      </c>
      <c r="C15741" s="815">
        <f t="shared" si="1027"/>
        <v>345</v>
      </c>
      <c r="D15741" s="815">
        <f t="shared" si="1025"/>
        <v>335</v>
      </c>
      <c r="E15741" s="815">
        <v>2003</v>
      </c>
    </row>
    <row r="15742" spans="1:5">
      <c r="A15742" s="816">
        <f t="shared" si="1028"/>
        <v>37643</v>
      </c>
      <c r="B15742" s="815">
        <f t="shared" si="1026"/>
        <v>22</v>
      </c>
      <c r="C15742" s="815">
        <f t="shared" si="1027"/>
        <v>344</v>
      </c>
      <c r="D15742" s="815">
        <f t="shared" si="1025"/>
        <v>334</v>
      </c>
      <c r="E15742" s="815">
        <v>2003</v>
      </c>
    </row>
    <row r="15743" spans="1:5">
      <c r="A15743" s="816">
        <f t="shared" si="1028"/>
        <v>37644</v>
      </c>
      <c r="B15743" s="815">
        <f t="shared" si="1026"/>
        <v>23</v>
      </c>
      <c r="C15743" s="815">
        <f t="shared" si="1027"/>
        <v>343</v>
      </c>
      <c r="D15743" s="815">
        <f t="shared" si="1025"/>
        <v>333</v>
      </c>
      <c r="E15743" s="815">
        <v>2003</v>
      </c>
    </row>
    <row r="15744" spans="1:5">
      <c r="A15744" s="816">
        <f t="shared" si="1028"/>
        <v>37645</v>
      </c>
      <c r="B15744" s="815">
        <f t="shared" si="1026"/>
        <v>24</v>
      </c>
      <c r="C15744" s="815">
        <f t="shared" si="1027"/>
        <v>342</v>
      </c>
      <c r="D15744" s="815">
        <f t="shared" si="1025"/>
        <v>332</v>
      </c>
      <c r="E15744" s="815">
        <v>2003</v>
      </c>
    </row>
    <row r="15745" spans="1:5">
      <c r="A15745" s="816">
        <f t="shared" si="1028"/>
        <v>37646</v>
      </c>
      <c r="B15745" s="815">
        <f t="shared" si="1026"/>
        <v>25</v>
      </c>
      <c r="C15745" s="815">
        <f t="shared" si="1027"/>
        <v>341</v>
      </c>
      <c r="D15745" s="815">
        <f t="shared" si="1025"/>
        <v>331</v>
      </c>
      <c r="E15745" s="815">
        <v>2003</v>
      </c>
    </row>
    <row r="15746" spans="1:5">
      <c r="A15746" s="816">
        <f t="shared" si="1028"/>
        <v>37647</v>
      </c>
      <c r="B15746" s="815">
        <f t="shared" si="1026"/>
        <v>26</v>
      </c>
      <c r="C15746" s="815">
        <f t="shared" si="1027"/>
        <v>340</v>
      </c>
      <c r="D15746" s="815">
        <f t="shared" si="1025"/>
        <v>330</v>
      </c>
      <c r="E15746" s="815">
        <v>2003</v>
      </c>
    </row>
    <row r="15747" spans="1:5">
      <c r="A15747" s="816">
        <f t="shared" si="1028"/>
        <v>37648</v>
      </c>
      <c r="B15747" s="815">
        <f t="shared" si="1026"/>
        <v>27</v>
      </c>
      <c r="C15747" s="815">
        <f t="shared" si="1027"/>
        <v>339</v>
      </c>
      <c r="D15747" s="815">
        <f t="shared" si="1025"/>
        <v>329</v>
      </c>
      <c r="E15747" s="815">
        <v>2003</v>
      </c>
    </row>
    <row r="15748" spans="1:5">
      <c r="A15748" s="816">
        <f t="shared" si="1028"/>
        <v>37649</v>
      </c>
      <c r="B15748" s="815">
        <f t="shared" si="1026"/>
        <v>28</v>
      </c>
      <c r="C15748" s="815">
        <f t="shared" si="1027"/>
        <v>338</v>
      </c>
      <c r="D15748" s="815">
        <f t="shared" si="1025"/>
        <v>328</v>
      </c>
      <c r="E15748" s="815">
        <v>2003</v>
      </c>
    </row>
    <row r="15749" spans="1:5">
      <c r="A15749" s="816">
        <f t="shared" si="1028"/>
        <v>37650</v>
      </c>
      <c r="B15749" s="815">
        <f t="shared" si="1026"/>
        <v>29</v>
      </c>
      <c r="C15749" s="815">
        <f t="shared" si="1027"/>
        <v>337</v>
      </c>
      <c r="D15749" s="815">
        <f t="shared" si="1025"/>
        <v>327</v>
      </c>
      <c r="E15749" s="815">
        <v>2003</v>
      </c>
    </row>
    <row r="15750" spans="1:5">
      <c r="A15750" s="816">
        <f t="shared" si="1028"/>
        <v>37651</v>
      </c>
      <c r="B15750" s="815">
        <f t="shared" si="1026"/>
        <v>30</v>
      </c>
      <c r="C15750" s="815">
        <f t="shared" si="1027"/>
        <v>336</v>
      </c>
      <c r="D15750" s="815">
        <f t="shared" si="1025"/>
        <v>326</v>
      </c>
      <c r="E15750" s="815">
        <v>2003</v>
      </c>
    </row>
    <row r="15751" spans="1:5">
      <c r="A15751" s="816">
        <f t="shared" si="1028"/>
        <v>37652</v>
      </c>
      <c r="B15751" s="815">
        <f t="shared" si="1026"/>
        <v>31</v>
      </c>
      <c r="C15751" s="815">
        <f t="shared" si="1027"/>
        <v>335</v>
      </c>
      <c r="D15751" s="815">
        <f t="shared" si="1025"/>
        <v>325</v>
      </c>
      <c r="E15751" s="815">
        <v>2003</v>
      </c>
    </row>
    <row r="15752" spans="1:5">
      <c r="A15752" s="816">
        <f t="shared" si="1028"/>
        <v>37653</v>
      </c>
      <c r="B15752" s="815">
        <f t="shared" si="1026"/>
        <v>32</v>
      </c>
      <c r="C15752" s="815">
        <f t="shared" si="1027"/>
        <v>334</v>
      </c>
      <c r="D15752" s="815">
        <f t="shared" si="1025"/>
        <v>324</v>
      </c>
      <c r="E15752" s="815">
        <v>2003</v>
      </c>
    </row>
    <row r="15753" spans="1:5">
      <c r="A15753" s="816">
        <f t="shared" si="1028"/>
        <v>37654</v>
      </c>
      <c r="B15753" s="815">
        <f t="shared" si="1026"/>
        <v>33</v>
      </c>
      <c r="C15753" s="815">
        <f t="shared" si="1027"/>
        <v>333</v>
      </c>
      <c r="D15753" s="815">
        <f t="shared" si="1025"/>
        <v>323</v>
      </c>
      <c r="E15753" s="815">
        <v>2003</v>
      </c>
    </row>
    <row r="15754" spans="1:5">
      <c r="A15754" s="816">
        <f t="shared" si="1028"/>
        <v>37655</v>
      </c>
      <c r="B15754" s="815">
        <f t="shared" si="1026"/>
        <v>34</v>
      </c>
      <c r="C15754" s="815">
        <f t="shared" si="1027"/>
        <v>332</v>
      </c>
      <c r="D15754" s="815">
        <f t="shared" si="1025"/>
        <v>322</v>
      </c>
      <c r="E15754" s="815">
        <v>2003</v>
      </c>
    </row>
    <row r="15755" spans="1:5">
      <c r="A15755" s="816">
        <f t="shared" si="1028"/>
        <v>37656</v>
      </c>
      <c r="B15755" s="815">
        <f t="shared" si="1026"/>
        <v>35</v>
      </c>
      <c r="C15755" s="815">
        <f t="shared" si="1027"/>
        <v>331</v>
      </c>
      <c r="D15755" s="815">
        <f t="shared" si="1025"/>
        <v>321</v>
      </c>
      <c r="E15755" s="815">
        <v>2003</v>
      </c>
    </row>
    <row r="15756" spans="1:5">
      <c r="A15756" s="816">
        <f t="shared" si="1028"/>
        <v>37657</v>
      </c>
      <c r="B15756" s="815">
        <f t="shared" si="1026"/>
        <v>36</v>
      </c>
      <c r="C15756" s="815">
        <f t="shared" si="1027"/>
        <v>330</v>
      </c>
      <c r="D15756" s="815">
        <f t="shared" si="1025"/>
        <v>320</v>
      </c>
      <c r="E15756" s="815">
        <v>2003</v>
      </c>
    </row>
    <row r="15757" spans="1:5">
      <c r="A15757" s="816">
        <f t="shared" si="1028"/>
        <v>37658</v>
      </c>
      <c r="B15757" s="815">
        <f t="shared" si="1026"/>
        <v>37</v>
      </c>
      <c r="C15757" s="815">
        <f t="shared" si="1027"/>
        <v>329</v>
      </c>
      <c r="D15757" s="815">
        <f t="shared" si="1025"/>
        <v>319</v>
      </c>
      <c r="E15757" s="815">
        <v>2003</v>
      </c>
    </row>
    <row r="15758" spans="1:5">
      <c r="A15758" s="816">
        <f t="shared" si="1028"/>
        <v>37659</v>
      </c>
      <c r="B15758" s="815">
        <f t="shared" si="1026"/>
        <v>38</v>
      </c>
      <c r="C15758" s="815">
        <f t="shared" si="1027"/>
        <v>328</v>
      </c>
      <c r="D15758" s="815">
        <f t="shared" si="1025"/>
        <v>318</v>
      </c>
      <c r="E15758" s="815">
        <v>2003</v>
      </c>
    </row>
    <row r="15759" spans="1:5">
      <c r="A15759" s="816">
        <f t="shared" si="1028"/>
        <v>37660</v>
      </c>
      <c r="B15759" s="815">
        <f t="shared" si="1026"/>
        <v>39</v>
      </c>
      <c r="C15759" s="815">
        <f t="shared" si="1027"/>
        <v>327</v>
      </c>
      <c r="D15759" s="815">
        <f t="shared" si="1025"/>
        <v>317</v>
      </c>
      <c r="E15759" s="815">
        <v>2003</v>
      </c>
    </row>
    <row r="15760" spans="1:5">
      <c r="A15760" s="816">
        <f t="shared" si="1028"/>
        <v>37661</v>
      </c>
      <c r="B15760" s="815">
        <f t="shared" si="1026"/>
        <v>40</v>
      </c>
      <c r="C15760" s="815">
        <f t="shared" si="1027"/>
        <v>326</v>
      </c>
      <c r="D15760" s="815">
        <f t="shared" si="1025"/>
        <v>316</v>
      </c>
      <c r="E15760" s="815">
        <v>2003</v>
      </c>
    </row>
    <row r="15761" spans="1:5">
      <c r="A15761" s="816">
        <f t="shared" si="1028"/>
        <v>37662</v>
      </c>
      <c r="B15761" s="815">
        <f t="shared" si="1026"/>
        <v>41</v>
      </c>
      <c r="C15761" s="815">
        <f t="shared" si="1027"/>
        <v>325</v>
      </c>
      <c r="D15761" s="815">
        <f t="shared" si="1025"/>
        <v>315</v>
      </c>
      <c r="E15761" s="815">
        <v>2003</v>
      </c>
    </row>
    <row r="15762" spans="1:5">
      <c r="A15762" s="816">
        <f t="shared" si="1028"/>
        <v>37663</v>
      </c>
      <c r="B15762" s="815">
        <f t="shared" si="1026"/>
        <v>42</v>
      </c>
      <c r="C15762" s="815">
        <f t="shared" si="1027"/>
        <v>324</v>
      </c>
      <c r="D15762" s="815">
        <f t="shared" si="1025"/>
        <v>314</v>
      </c>
      <c r="E15762" s="815">
        <v>2003</v>
      </c>
    </row>
    <row r="15763" spans="1:5">
      <c r="A15763" s="816">
        <f t="shared" si="1028"/>
        <v>37664</v>
      </c>
      <c r="B15763" s="815">
        <f t="shared" si="1026"/>
        <v>43</v>
      </c>
      <c r="C15763" s="815">
        <f t="shared" si="1027"/>
        <v>323</v>
      </c>
      <c r="D15763" s="815">
        <f t="shared" si="1025"/>
        <v>313</v>
      </c>
      <c r="E15763" s="815">
        <v>2003</v>
      </c>
    </row>
    <row r="15764" spans="1:5">
      <c r="A15764" s="816">
        <f t="shared" si="1028"/>
        <v>37665</v>
      </c>
      <c r="B15764" s="815">
        <f t="shared" si="1026"/>
        <v>44</v>
      </c>
      <c r="C15764" s="815">
        <f t="shared" si="1027"/>
        <v>322</v>
      </c>
      <c r="D15764" s="815">
        <f t="shared" si="1025"/>
        <v>312</v>
      </c>
      <c r="E15764" s="815">
        <v>2003</v>
      </c>
    </row>
    <row r="15765" spans="1:5">
      <c r="A15765" s="816">
        <f t="shared" si="1028"/>
        <v>37666</v>
      </c>
      <c r="B15765" s="815">
        <f t="shared" si="1026"/>
        <v>45</v>
      </c>
      <c r="C15765" s="815">
        <f t="shared" si="1027"/>
        <v>321</v>
      </c>
      <c r="D15765" s="815">
        <f t="shared" si="1025"/>
        <v>311</v>
      </c>
      <c r="E15765" s="815">
        <v>2003</v>
      </c>
    </row>
    <row r="15766" spans="1:5">
      <c r="A15766" s="816">
        <f t="shared" si="1028"/>
        <v>37667</v>
      </c>
      <c r="B15766" s="815">
        <f t="shared" si="1026"/>
        <v>46</v>
      </c>
      <c r="C15766" s="815">
        <f t="shared" si="1027"/>
        <v>320</v>
      </c>
      <c r="D15766" s="815">
        <f t="shared" si="1025"/>
        <v>310</v>
      </c>
      <c r="E15766" s="815">
        <v>2003</v>
      </c>
    </row>
    <row r="15767" spans="1:5">
      <c r="A15767" s="816">
        <f t="shared" si="1028"/>
        <v>37668</v>
      </c>
      <c r="B15767" s="815">
        <f t="shared" si="1026"/>
        <v>47</v>
      </c>
      <c r="C15767" s="815">
        <f t="shared" si="1027"/>
        <v>319</v>
      </c>
      <c r="D15767" s="815">
        <f t="shared" si="1025"/>
        <v>309</v>
      </c>
      <c r="E15767" s="815">
        <v>2003</v>
      </c>
    </row>
    <row r="15768" spans="1:5">
      <c r="A15768" s="816">
        <f t="shared" si="1028"/>
        <v>37669</v>
      </c>
      <c r="B15768" s="815">
        <f t="shared" si="1026"/>
        <v>48</v>
      </c>
      <c r="C15768" s="815">
        <f t="shared" si="1027"/>
        <v>318</v>
      </c>
      <c r="D15768" s="815">
        <f t="shared" si="1025"/>
        <v>308</v>
      </c>
      <c r="E15768" s="815">
        <v>2003</v>
      </c>
    </row>
    <row r="15769" spans="1:5">
      <c r="A15769" s="816">
        <f t="shared" si="1028"/>
        <v>37670</v>
      </c>
      <c r="B15769" s="815">
        <f t="shared" si="1026"/>
        <v>49</v>
      </c>
      <c r="C15769" s="815">
        <f t="shared" si="1027"/>
        <v>317</v>
      </c>
      <c r="D15769" s="815">
        <f t="shared" si="1025"/>
        <v>307</v>
      </c>
      <c r="E15769" s="815">
        <v>2003</v>
      </c>
    </row>
    <row r="15770" spans="1:5">
      <c r="A15770" s="816">
        <f t="shared" si="1028"/>
        <v>37671</v>
      </c>
      <c r="B15770" s="815">
        <f t="shared" si="1026"/>
        <v>50</v>
      </c>
      <c r="C15770" s="815">
        <f t="shared" si="1027"/>
        <v>316</v>
      </c>
      <c r="D15770" s="815">
        <f t="shared" si="1025"/>
        <v>306</v>
      </c>
      <c r="E15770" s="815">
        <v>2003</v>
      </c>
    </row>
    <row r="15771" spans="1:5">
      <c r="A15771" s="816">
        <f t="shared" si="1028"/>
        <v>37672</v>
      </c>
      <c r="B15771" s="815">
        <f t="shared" si="1026"/>
        <v>51</v>
      </c>
      <c r="C15771" s="815">
        <f t="shared" si="1027"/>
        <v>315</v>
      </c>
      <c r="D15771" s="815">
        <f t="shared" si="1025"/>
        <v>305</v>
      </c>
      <c r="E15771" s="815">
        <v>2003</v>
      </c>
    </row>
    <row r="15772" spans="1:5">
      <c r="A15772" s="816">
        <f t="shared" si="1028"/>
        <v>37673</v>
      </c>
      <c r="B15772" s="815">
        <f t="shared" si="1026"/>
        <v>52</v>
      </c>
      <c r="C15772" s="815">
        <f t="shared" si="1027"/>
        <v>314</v>
      </c>
      <c r="D15772" s="815">
        <f t="shared" si="1025"/>
        <v>304</v>
      </c>
      <c r="E15772" s="815">
        <v>2003</v>
      </c>
    </row>
    <row r="15773" spans="1:5">
      <c r="A15773" s="816">
        <f t="shared" si="1028"/>
        <v>37674</v>
      </c>
      <c r="B15773" s="815">
        <f t="shared" si="1026"/>
        <v>53</v>
      </c>
      <c r="C15773" s="815">
        <f t="shared" si="1027"/>
        <v>313</v>
      </c>
      <c r="D15773" s="815">
        <f t="shared" si="1025"/>
        <v>303</v>
      </c>
      <c r="E15773" s="815">
        <v>2003</v>
      </c>
    </row>
    <row r="15774" spans="1:5">
      <c r="A15774" s="816">
        <f t="shared" si="1028"/>
        <v>37675</v>
      </c>
      <c r="B15774" s="815">
        <f t="shared" si="1026"/>
        <v>54</v>
      </c>
      <c r="C15774" s="815">
        <f t="shared" si="1027"/>
        <v>312</v>
      </c>
      <c r="D15774" s="815">
        <f t="shared" si="1025"/>
        <v>302</v>
      </c>
      <c r="E15774" s="815">
        <v>2003</v>
      </c>
    </row>
    <row r="15775" spans="1:5">
      <c r="A15775" s="816">
        <f t="shared" si="1028"/>
        <v>37676</v>
      </c>
      <c r="B15775" s="815">
        <f t="shared" si="1026"/>
        <v>55</v>
      </c>
      <c r="C15775" s="815">
        <f t="shared" si="1027"/>
        <v>311</v>
      </c>
      <c r="D15775" s="815">
        <f t="shared" si="1025"/>
        <v>301</v>
      </c>
      <c r="E15775" s="815">
        <v>2003</v>
      </c>
    </row>
    <row r="15776" spans="1:5">
      <c r="A15776" s="816">
        <f t="shared" si="1028"/>
        <v>37677</v>
      </c>
      <c r="B15776" s="815">
        <f t="shared" ref="B15776:B15839" si="1029">B15775+1</f>
        <v>56</v>
      </c>
      <c r="C15776" s="815">
        <f t="shared" ref="C15776:C15839" si="1030">C15775-1</f>
        <v>310</v>
      </c>
      <c r="D15776" s="815">
        <f t="shared" ref="D15776:D15839" si="1031">D15775-1</f>
        <v>300</v>
      </c>
      <c r="E15776" s="815">
        <v>2003</v>
      </c>
    </row>
    <row r="15777" spans="1:5">
      <c r="A15777" s="816">
        <f t="shared" si="1028"/>
        <v>37678</v>
      </c>
      <c r="B15777" s="815">
        <f t="shared" si="1029"/>
        <v>57</v>
      </c>
      <c r="C15777" s="815">
        <f t="shared" si="1030"/>
        <v>309</v>
      </c>
      <c r="D15777" s="815">
        <f t="shared" si="1031"/>
        <v>299</v>
      </c>
      <c r="E15777" s="815">
        <v>2003</v>
      </c>
    </row>
    <row r="15778" spans="1:5">
      <c r="A15778" s="816">
        <f t="shared" si="1028"/>
        <v>37679</v>
      </c>
      <c r="B15778" s="815">
        <f t="shared" si="1029"/>
        <v>58</v>
      </c>
      <c r="C15778" s="815">
        <f t="shared" si="1030"/>
        <v>308</v>
      </c>
      <c r="D15778" s="815">
        <f t="shared" si="1031"/>
        <v>298</v>
      </c>
      <c r="E15778" s="815">
        <v>2003</v>
      </c>
    </row>
    <row r="15779" spans="1:5">
      <c r="A15779" s="816">
        <f t="shared" si="1028"/>
        <v>37680</v>
      </c>
      <c r="B15779" s="815">
        <f t="shared" si="1029"/>
        <v>59</v>
      </c>
      <c r="C15779" s="815">
        <f t="shared" si="1030"/>
        <v>307</v>
      </c>
      <c r="D15779" s="815">
        <f t="shared" si="1031"/>
        <v>297</v>
      </c>
      <c r="E15779" s="815">
        <v>2003</v>
      </c>
    </row>
    <row r="15780" spans="1:5">
      <c r="A15780" s="816">
        <f t="shared" si="1028"/>
        <v>37681</v>
      </c>
      <c r="B15780" s="815">
        <f t="shared" si="1029"/>
        <v>60</v>
      </c>
      <c r="C15780" s="815">
        <f t="shared" si="1030"/>
        <v>306</v>
      </c>
      <c r="D15780" s="815">
        <f t="shared" si="1031"/>
        <v>296</v>
      </c>
      <c r="E15780" s="815">
        <v>2003</v>
      </c>
    </row>
    <row r="15781" spans="1:5">
      <c r="A15781" s="816">
        <f t="shared" si="1028"/>
        <v>37682</v>
      </c>
      <c r="B15781" s="815">
        <f t="shared" si="1029"/>
        <v>61</v>
      </c>
      <c r="C15781" s="815">
        <f t="shared" si="1030"/>
        <v>305</v>
      </c>
      <c r="D15781" s="815">
        <f t="shared" si="1031"/>
        <v>295</v>
      </c>
      <c r="E15781" s="815">
        <v>2003</v>
      </c>
    </row>
    <row r="15782" spans="1:5">
      <c r="A15782" s="816">
        <f t="shared" si="1028"/>
        <v>37683</v>
      </c>
      <c r="B15782" s="815">
        <f t="shared" si="1029"/>
        <v>62</v>
      </c>
      <c r="C15782" s="815">
        <f t="shared" si="1030"/>
        <v>304</v>
      </c>
      <c r="D15782" s="815">
        <f t="shared" si="1031"/>
        <v>294</v>
      </c>
      <c r="E15782" s="815">
        <v>2003</v>
      </c>
    </row>
    <row r="15783" spans="1:5">
      <c r="A15783" s="816">
        <f t="shared" si="1028"/>
        <v>37684</v>
      </c>
      <c r="B15783" s="815">
        <f t="shared" si="1029"/>
        <v>63</v>
      </c>
      <c r="C15783" s="815">
        <f t="shared" si="1030"/>
        <v>303</v>
      </c>
      <c r="D15783" s="815">
        <f t="shared" si="1031"/>
        <v>293</v>
      </c>
      <c r="E15783" s="815">
        <v>2003</v>
      </c>
    </row>
    <row r="15784" spans="1:5">
      <c r="A15784" s="816">
        <f t="shared" si="1028"/>
        <v>37685</v>
      </c>
      <c r="B15784" s="815">
        <f t="shared" si="1029"/>
        <v>64</v>
      </c>
      <c r="C15784" s="815">
        <f t="shared" si="1030"/>
        <v>302</v>
      </c>
      <c r="D15784" s="815">
        <f t="shared" si="1031"/>
        <v>292</v>
      </c>
      <c r="E15784" s="815">
        <v>2003</v>
      </c>
    </row>
    <row r="15785" spans="1:5">
      <c r="A15785" s="816">
        <f t="shared" si="1028"/>
        <v>37686</v>
      </c>
      <c r="B15785" s="815">
        <f t="shared" si="1029"/>
        <v>65</v>
      </c>
      <c r="C15785" s="815">
        <f t="shared" si="1030"/>
        <v>301</v>
      </c>
      <c r="D15785" s="815">
        <f t="shared" si="1031"/>
        <v>291</v>
      </c>
      <c r="E15785" s="815">
        <v>2003</v>
      </c>
    </row>
    <row r="15786" spans="1:5">
      <c r="A15786" s="816">
        <f t="shared" si="1028"/>
        <v>37687</v>
      </c>
      <c r="B15786" s="815">
        <f t="shared" si="1029"/>
        <v>66</v>
      </c>
      <c r="C15786" s="815">
        <f t="shared" si="1030"/>
        <v>300</v>
      </c>
      <c r="D15786" s="815">
        <f t="shared" si="1031"/>
        <v>290</v>
      </c>
      <c r="E15786" s="815">
        <v>2003</v>
      </c>
    </row>
    <row r="15787" spans="1:5">
      <c r="A15787" s="816">
        <f t="shared" si="1028"/>
        <v>37688</v>
      </c>
      <c r="B15787" s="815">
        <f t="shared" si="1029"/>
        <v>67</v>
      </c>
      <c r="C15787" s="815">
        <f t="shared" si="1030"/>
        <v>299</v>
      </c>
      <c r="D15787" s="815">
        <f t="shared" si="1031"/>
        <v>289</v>
      </c>
      <c r="E15787" s="815">
        <v>2003</v>
      </c>
    </row>
    <row r="15788" spans="1:5">
      <c r="A15788" s="816">
        <f t="shared" si="1028"/>
        <v>37689</v>
      </c>
      <c r="B15788" s="815">
        <f t="shared" si="1029"/>
        <v>68</v>
      </c>
      <c r="C15788" s="815">
        <f t="shared" si="1030"/>
        <v>298</v>
      </c>
      <c r="D15788" s="815">
        <f t="shared" si="1031"/>
        <v>288</v>
      </c>
      <c r="E15788" s="815">
        <v>2003</v>
      </c>
    </row>
    <row r="15789" spans="1:5">
      <c r="A15789" s="816">
        <f t="shared" si="1028"/>
        <v>37690</v>
      </c>
      <c r="B15789" s="815">
        <f t="shared" si="1029"/>
        <v>69</v>
      </c>
      <c r="C15789" s="815">
        <f t="shared" si="1030"/>
        <v>297</v>
      </c>
      <c r="D15789" s="815">
        <f t="shared" si="1031"/>
        <v>287</v>
      </c>
      <c r="E15789" s="815">
        <v>2003</v>
      </c>
    </row>
    <row r="15790" spans="1:5">
      <c r="A15790" s="816">
        <f t="shared" si="1028"/>
        <v>37691</v>
      </c>
      <c r="B15790" s="815">
        <f t="shared" si="1029"/>
        <v>70</v>
      </c>
      <c r="C15790" s="815">
        <f t="shared" si="1030"/>
        <v>296</v>
      </c>
      <c r="D15790" s="815">
        <f t="shared" si="1031"/>
        <v>286</v>
      </c>
      <c r="E15790" s="815">
        <v>2003</v>
      </c>
    </row>
    <row r="15791" spans="1:5">
      <c r="A15791" s="816">
        <f t="shared" si="1028"/>
        <v>37692</v>
      </c>
      <c r="B15791" s="815">
        <f t="shared" si="1029"/>
        <v>71</v>
      </c>
      <c r="C15791" s="815">
        <f t="shared" si="1030"/>
        <v>295</v>
      </c>
      <c r="D15791" s="815">
        <f t="shared" si="1031"/>
        <v>285</v>
      </c>
      <c r="E15791" s="815">
        <v>2003</v>
      </c>
    </row>
    <row r="15792" spans="1:5">
      <c r="A15792" s="816">
        <f t="shared" si="1028"/>
        <v>37693</v>
      </c>
      <c r="B15792" s="815">
        <f t="shared" si="1029"/>
        <v>72</v>
      </c>
      <c r="C15792" s="815">
        <f t="shared" si="1030"/>
        <v>294</v>
      </c>
      <c r="D15792" s="815">
        <f t="shared" si="1031"/>
        <v>284</v>
      </c>
      <c r="E15792" s="815">
        <v>2003</v>
      </c>
    </row>
    <row r="15793" spans="1:5">
      <c r="A15793" s="816">
        <f t="shared" si="1028"/>
        <v>37694</v>
      </c>
      <c r="B15793" s="815">
        <f t="shared" si="1029"/>
        <v>73</v>
      </c>
      <c r="C15793" s="815">
        <f t="shared" si="1030"/>
        <v>293</v>
      </c>
      <c r="D15793" s="815">
        <f t="shared" si="1031"/>
        <v>283</v>
      </c>
      <c r="E15793" s="815">
        <v>2003</v>
      </c>
    </row>
    <row r="15794" spans="1:5">
      <c r="A15794" s="816">
        <f t="shared" si="1028"/>
        <v>37695</v>
      </c>
      <c r="B15794" s="815">
        <f t="shared" si="1029"/>
        <v>74</v>
      </c>
      <c r="C15794" s="815">
        <f t="shared" si="1030"/>
        <v>292</v>
      </c>
      <c r="D15794" s="815">
        <f t="shared" si="1031"/>
        <v>282</v>
      </c>
      <c r="E15794" s="815">
        <v>2003</v>
      </c>
    </row>
    <row r="15795" spans="1:5">
      <c r="A15795" s="816">
        <f t="shared" ref="A15795:A15858" si="1032">A15794+1</f>
        <v>37696</v>
      </c>
      <c r="B15795" s="815">
        <f t="shared" si="1029"/>
        <v>75</v>
      </c>
      <c r="C15795" s="815">
        <f t="shared" si="1030"/>
        <v>291</v>
      </c>
      <c r="D15795" s="815">
        <f t="shared" si="1031"/>
        <v>281</v>
      </c>
      <c r="E15795" s="815">
        <v>2003</v>
      </c>
    </row>
    <row r="15796" spans="1:5">
      <c r="A15796" s="816">
        <f t="shared" si="1032"/>
        <v>37697</v>
      </c>
      <c r="B15796" s="815">
        <f t="shared" si="1029"/>
        <v>76</v>
      </c>
      <c r="C15796" s="815">
        <f t="shared" si="1030"/>
        <v>290</v>
      </c>
      <c r="D15796" s="815">
        <f t="shared" si="1031"/>
        <v>280</v>
      </c>
      <c r="E15796" s="815">
        <v>2003</v>
      </c>
    </row>
    <row r="15797" spans="1:5">
      <c r="A15797" s="816">
        <f t="shared" si="1032"/>
        <v>37698</v>
      </c>
      <c r="B15797" s="815">
        <f t="shared" si="1029"/>
        <v>77</v>
      </c>
      <c r="C15797" s="815">
        <f t="shared" si="1030"/>
        <v>289</v>
      </c>
      <c r="D15797" s="815">
        <f t="shared" si="1031"/>
        <v>279</v>
      </c>
      <c r="E15797" s="815">
        <v>2003</v>
      </c>
    </row>
    <row r="15798" spans="1:5">
      <c r="A15798" s="816">
        <f t="shared" si="1032"/>
        <v>37699</v>
      </c>
      <c r="B15798" s="815">
        <f t="shared" si="1029"/>
        <v>78</v>
      </c>
      <c r="C15798" s="815">
        <f t="shared" si="1030"/>
        <v>288</v>
      </c>
      <c r="D15798" s="815">
        <f t="shared" si="1031"/>
        <v>278</v>
      </c>
      <c r="E15798" s="815">
        <v>2003</v>
      </c>
    </row>
    <row r="15799" spans="1:5">
      <c r="A15799" s="816">
        <f t="shared" si="1032"/>
        <v>37700</v>
      </c>
      <c r="B15799" s="815">
        <f t="shared" si="1029"/>
        <v>79</v>
      </c>
      <c r="C15799" s="815">
        <f t="shared" si="1030"/>
        <v>287</v>
      </c>
      <c r="D15799" s="815">
        <f t="shared" si="1031"/>
        <v>277</v>
      </c>
      <c r="E15799" s="815">
        <v>2003</v>
      </c>
    </row>
    <row r="15800" spans="1:5">
      <c r="A15800" s="816">
        <f t="shared" si="1032"/>
        <v>37701</v>
      </c>
      <c r="B15800" s="815">
        <f t="shared" si="1029"/>
        <v>80</v>
      </c>
      <c r="C15800" s="815">
        <f t="shared" si="1030"/>
        <v>286</v>
      </c>
      <c r="D15800" s="815">
        <f t="shared" si="1031"/>
        <v>276</v>
      </c>
      <c r="E15800" s="815">
        <v>2003</v>
      </c>
    </row>
    <row r="15801" spans="1:5">
      <c r="A15801" s="816">
        <f t="shared" si="1032"/>
        <v>37702</v>
      </c>
      <c r="B15801" s="815">
        <f t="shared" si="1029"/>
        <v>81</v>
      </c>
      <c r="C15801" s="815">
        <f t="shared" si="1030"/>
        <v>285</v>
      </c>
      <c r="D15801" s="815">
        <f t="shared" si="1031"/>
        <v>275</v>
      </c>
      <c r="E15801" s="815">
        <v>2003</v>
      </c>
    </row>
    <row r="15802" spans="1:5">
      <c r="A15802" s="816">
        <f t="shared" si="1032"/>
        <v>37703</v>
      </c>
      <c r="B15802" s="815">
        <f t="shared" si="1029"/>
        <v>82</v>
      </c>
      <c r="C15802" s="815">
        <f t="shared" si="1030"/>
        <v>284</v>
      </c>
      <c r="D15802" s="815">
        <f t="shared" si="1031"/>
        <v>274</v>
      </c>
      <c r="E15802" s="815">
        <v>2003</v>
      </c>
    </row>
    <row r="15803" spans="1:5">
      <c r="A15803" s="816">
        <f t="shared" si="1032"/>
        <v>37704</v>
      </c>
      <c r="B15803" s="815">
        <f t="shared" si="1029"/>
        <v>83</v>
      </c>
      <c r="C15803" s="815">
        <f t="shared" si="1030"/>
        <v>283</v>
      </c>
      <c r="D15803" s="815">
        <f t="shared" si="1031"/>
        <v>273</v>
      </c>
      <c r="E15803" s="815">
        <v>2003</v>
      </c>
    </row>
    <row r="15804" spans="1:5">
      <c r="A15804" s="816">
        <f t="shared" si="1032"/>
        <v>37705</v>
      </c>
      <c r="B15804" s="815">
        <f t="shared" si="1029"/>
        <v>84</v>
      </c>
      <c r="C15804" s="815">
        <f t="shared" si="1030"/>
        <v>282</v>
      </c>
      <c r="D15804" s="815">
        <f t="shared" si="1031"/>
        <v>272</v>
      </c>
      <c r="E15804" s="815">
        <v>2003</v>
      </c>
    </row>
    <row r="15805" spans="1:5">
      <c r="A15805" s="816">
        <f t="shared" si="1032"/>
        <v>37706</v>
      </c>
      <c r="B15805" s="815">
        <f t="shared" si="1029"/>
        <v>85</v>
      </c>
      <c r="C15805" s="815">
        <f t="shared" si="1030"/>
        <v>281</v>
      </c>
      <c r="D15805" s="815">
        <f t="shared" si="1031"/>
        <v>271</v>
      </c>
      <c r="E15805" s="815">
        <v>2003</v>
      </c>
    </row>
    <row r="15806" spans="1:5">
      <c r="A15806" s="816">
        <f t="shared" si="1032"/>
        <v>37707</v>
      </c>
      <c r="B15806" s="815">
        <f t="shared" si="1029"/>
        <v>86</v>
      </c>
      <c r="C15806" s="815">
        <f t="shared" si="1030"/>
        <v>280</v>
      </c>
      <c r="D15806" s="815">
        <f t="shared" si="1031"/>
        <v>270</v>
      </c>
      <c r="E15806" s="815">
        <v>2003</v>
      </c>
    </row>
    <row r="15807" spans="1:5">
      <c r="A15807" s="816">
        <f t="shared" si="1032"/>
        <v>37708</v>
      </c>
      <c r="B15807" s="815">
        <f t="shared" si="1029"/>
        <v>87</v>
      </c>
      <c r="C15807" s="815">
        <f t="shared" si="1030"/>
        <v>279</v>
      </c>
      <c r="D15807" s="815">
        <f t="shared" si="1031"/>
        <v>269</v>
      </c>
      <c r="E15807" s="815">
        <v>2003</v>
      </c>
    </row>
    <row r="15808" spans="1:5">
      <c r="A15808" s="816">
        <f t="shared" si="1032"/>
        <v>37709</v>
      </c>
      <c r="B15808" s="815">
        <f t="shared" si="1029"/>
        <v>88</v>
      </c>
      <c r="C15808" s="815">
        <f t="shared" si="1030"/>
        <v>278</v>
      </c>
      <c r="D15808" s="815">
        <f t="shared" si="1031"/>
        <v>268</v>
      </c>
      <c r="E15808" s="815">
        <v>2003</v>
      </c>
    </row>
    <row r="15809" spans="1:5">
      <c r="A15809" s="816">
        <f t="shared" si="1032"/>
        <v>37710</v>
      </c>
      <c r="B15809" s="815">
        <f t="shared" si="1029"/>
        <v>89</v>
      </c>
      <c r="C15809" s="815">
        <f t="shared" si="1030"/>
        <v>277</v>
      </c>
      <c r="D15809" s="815">
        <f t="shared" si="1031"/>
        <v>267</v>
      </c>
      <c r="E15809" s="815">
        <v>2003</v>
      </c>
    </row>
    <row r="15810" spans="1:5">
      <c r="A15810" s="816">
        <f t="shared" si="1032"/>
        <v>37711</v>
      </c>
      <c r="B15810" s="815">
        <f t="shared" si="1029"/>
        <v>90</v>
      </c>
      <c r="C15810" s="815">
        <f t="shared" si="1030"/>
        <v>276</v>
      </c>
      <c r="D15810" s="815">
        <f t="shared" si="1031"/>
        <v>266</v>
      </c>
      <c r="E15810" s="815">
        <v>2003</v>
      </c>
    </row>
    <row r="15811" spans="1:5">
      <c r="A15811" s="816">
        <f t="shared" si="1032"/>
        <v>37712</v>
      </c>
      <c r="B15811" s="815">
        <f t="shared" si="1029"/>
        <v>91</v>
      </c>
      <c r="C15811" s="815">
        <f t="shared" si="1030"/>
        <v>275</v>
      </c>
      <c r="D15811" s="815">
        <f t="shared" si="1031"/>
        <v>265</v>
      </c>
      <c r="E15811" s="815">
        <v>2003</v>
      </c>
    </row>
    <row r="15812" spans="1:5">
      <c r="A15812" s="816">
        <f t="shared" si="1032"/>
        <v>37713</v>
      </c>
      <c r="B15812" s="815">
        <f t="shared" si="1029"/>
        <v>92</v>
      </c>
      <c r="C15812" s="815">
        <f t="shared" si="1030"/>
        <v>274</v>
      </c>
      <c r="D15812" s="815">
        <f t="shared" si="1031"/>
        <v>264</v>
      </c>
      <c r="E15812" s="815">
        <v>2003</v>
      </c>
    </row>
    <row r="15813" spans="1:5">
      <c r="A15813" s="816">
        <f t="shared" si="1032"/>
        <v>37714</v>
      </c>
      <c r="B15813" s="815">
        <f t="shared" si="1029"/>
        <v>93</v>
      </c>
      <c r="C15813" s="815">
        <f t="shared" si="1030"/>
        <v>273</v>
      </c>
      <c r="D15813" s="815">
        <f t="shared" si="1031"/>
        <v>263</v>
      </c>
      <c r="E15813" s="815">
        <v>2003</v>
      </c>
    </row>
    <row r="15814" spans="1:5">
      <c r="A15814" s="816">
        <f t="shared" si="1032"/>
        <v>37715</v>
      </c>
      <c r="B15814" s="815">
        <f t="shared" si="1029"/>
        <v>94</v>
      </c>
      <c r="C15814" s="815">
        <f t="shared" si="1030"/>
        <v>272</v>
      </c>
      <c r="D15814" s="815">
        <f t="shared" si="1031"/>
        <v>262</v>
      </c>
      <c r="E15814" s="815">
        <v>2003</v>
      </c>
    </row>
    <row r="15815" spans="1:5">
      <c r="A15815" s="816">
        <f t="shared" si="1032"/>
        <v>37716</v>
      </c>
      <c r="B15815" s="815">
        <f t="shared" si="1029"/>
        <v>95</v>
      </c>
      <c r="C15815" s="815">
        <f t="shared" si="1030"/>
        <v>271</v>
      </c>
      <c r="D15815" s="815">
        <f t="shared" si="1031"/>
        <v>261</v>
      </c>
      <c r="E15815" s="815">
        <v>2003</v>
      </c>
    </row>
    <row r="15816" spans="1:5">
      <c r="A15816" s="816">
        <f t="shared" si="1032"/>
        <v>37717</v>
      </c>
      <c r="B15816" s="815">
        <f t="shared" si="1029"/>
        <v>96</v>
      </c>
      <c r="C15816" s="815">
        <f t="shared" si="1030"/>
        <v>270</v>
      </c>
      <c r="D15816" s="815">
        <f t="shared" si="1031"/>
        <v>260</v>
      </c>
      <c r="E15816" s="815">
        <v>2003</v>
      </c>
    </row>
    <row r="15817" spans="1:5">
      <c r="A15817" s="816">
        <f t="shared" si="1032"/>
        <v>37718</v>
      </c>
      <c r="B15817" s="815">
        <f t="shared" si="1029"/>
        <v>97</v>
      </c>
      <c r="C15817" s="815">
        <f t="shared" si="1030"/>
        <v>269</v>
      </c>
      <c r="D15817" s="815">
        <f t="shared" si="1031"/>
        <v>259</v>
      </c>
      <c r="E15817" s="815">
        <v>2003</v>
      </c>
    </row>
    <row r="15818" spans="1:5">
      <c r="A15818" s="816">
        <f t="shared" si="1032"/>
        <v>37719</v>
      </c>
      <c r="B15818" s="815">
        <f t="shared" si="1029"/>
        <v>98</v>
      </c>
      <c r="C15818" s="815">
        <f t="shared" si="1030"/>
        <v>268</v>
      </c>
      <c r="D15818" s="815">
        <f t="shared" si="1031"/>
        <v>258</v>
      </c>
      <c r="E15818" s="815">
        <v>2003</v>
      </c>
    </row>
    <row r="15819" spans="1:5">
      <c r="A15819" s="816">
        <f t="shared" si="1032"/>
        <v>37720</v>
      </c>
      <c r="B15819" s="815">
        <f t="shared" si="1029"/>
        <v>99</v>
      </c>
      <c r="C15819" s="815">
        <f t="shared" si="1030"/>
        <v>267</v>
      </c>
      <c r="D15819" s="815">
        <f t="shared" si="1031"/>
        <v>257</v>
      </c>
      <c r="E15819" s="815">
        <v>2003</v>
      </c>
    </row>
    <row r="15820" spans="1:5">
      <c r="A15820" s="816">
        <f t="shared" si="1032"/>
        <v>37721</v>
      </c>
      <c r="B15820" s="815">
        <f t="shared" si="1029"/>
        <v>100</v>
      </c>
      <c r="C15820" s="815">
        <f t="shared" si="1030"/>
        <v>266</v>
      </c>
      <c r="D15820" s="815">
        <f t="shared" si="1031"/>
        <v>256</v>
      </c>
      <c r="E15820" s="815">
        <v>2003</v>
      </c>
    </row>
    <row r="15821" spans="1:5">
      <c r="A15821" s="816">
        <f t="shared" si="1032"/>
        <v>37722</v>
      </c>
      <c r="B15821" s="815">
        <f t="shared" si="1029"/>
        <v>101</v>
      </c>
      <c r="C15821" s="815">
        <f t="shared" si="1030"/>
        <v>265</v>
      </c>
      <c r="D15821" s="815">
        <f t="shared" si="1031"/>
        <v>255</v>
      </c>
      <c r="E15821" s="815">
        <v>2003</v>
      </c>
    </row>
    <row r="15822" spans="1:5">
      <c r="A15822" s="816">
        <f t="shared" si="1032"/>
        <v>37723</v>
      </c>
      <c r="B15822" s="815">
        <f t="shared" si="1029"/>
        <v>102</v>
      </c>
      <c r="C15822" s="815">
        <f t="shared" si="1030"/>
        <v>264</v>
      </c>
      <c r="D15822" s="815">
        <f t="shared" si="1031"/>
        <v>254</v>
      </c>
      <c r="E15822" s="815">
        <v>2003</v>
      </c>
    </row>
    <row r="15823" spans="1:5">
      <c r="A15823" s="816">
        <f t="shared" si="1032"/>
        <v>37724</v>
      </c>
      <c r="B15823" s="815">
        <f t="shared" si="1029"/>
        <v>103</v>
      </c>
      <c r="C15823" s="815">
        <f t="shared" si="1030"/>
        <v>263</v>
      </c>
      <c r="D15823" s="815">
        <f t="shared" si="1031"/>
        <v>253</v>
      </c>
      <c r="E15823" s="815">
        <v>2003</v>
      </c>
    </row>
    <row r="15824" spans="1:5">
      <c r="A15824" s="816">
        <f t="shared" si="1032"/>
        <v>37725</v>
      </c>
      <c r="B15824" s="815">
        <f t="shared" si="1029"/>
        <v>104</v>
      </c>
      <c r="C15824" s="815">
        <f t="shared" si="1030"/>
        <v>262</v>
      </c>
      <c r="D15824" s="815">
        <f t="shared" si="1031"/>
        <v>252</v>
      </c>
      <c r="E15824" s="815">
        <v>2003</v>
      </c>
    </row>
    <row r="15825" spans="1:5">
      <c r="A15825" s="816">
        <f t="shared" si="1032"/>
        <v>37726</v>
      </c>
      <c r="B15825" s="815">
        <f t="shared" si="1029"/>
        <v>105</v>
      </c>
      <c r="C15825" s="815">
        <f t="shared" si="1030"/>
        <v>261</v>
      </c>
      <c r="D15825" s="815">
        <f t="shared" si="1031"/>
        <v>251</v>
      </c>
      <c r="E15825" s="815">
        <v>2003</v>
      </c>
    </row>
    <row r="15826" spans="1:5">
      <c r="A15826" s="816">
        <f t="shared" si="1032"/>
        <v>37727</v>
      </c>
      <c r="B15826" s="815">
        <f t="shared" si="1029"/>
        <v>106</v>
      </c>
      <c r="C15826" s="815">
        <f t="shared" si="1030"/>
        <v>260</v>
      </c>
      <c r="D15826" s="815">
        <f t="shared" si="1031"/>
        <v>250</v>
      </c>
      <c r="E15826" s="815">
        <v>2003</v>
      </c>
    </row>
    <row r="15827" spans="1:5">
      <c r="A15827" s="816">
        <f t="shared" si="1032"/>
        <v>37728</v>
      </c>
      <c r="B15827" s="815">
        <f t="shared" si="1029"/>
        <v>107</v>
      </c>
      <c r="C15827" s="815">
        <f t="shared" si="1030"/>
        <v>259</v>
      </c>
      <c r="D15827" s="815">
        <f t="shared" si="1031"/>
        <v>249</v>
      </c>
      <c r="E15827" s="815">
        <v>2003</v>
      </c>
    </row>
    <row r="15828" spans="1:5">
      <c r="A15828" s="816">
        <f t="shared" si="1032"/>
        <v>37729</v>
      </c>
      <c r="B15828" s="815">
        <f t="shared" si="1029"/>
        <v>108</v>
      </c>
      <c r="C15828" s="815">
        <f t="shared" si="1030"/>
        <v>258</v>
      </c>
      <c r="D15828" s="815">
        <f t="shared" si="1031"/>
        <v>248</v>
      </c>
      <c r="E15828" s="815">
        <v>2003</v>
      </c>
    </row>
    <row r="15829" spans="1:5">
      <c r="A15829" s="816">
        <f t="shared" si="1032"/>
        <v>37730</v>
      </c>
      <c r="B15829" s="815">
        <f t="shared" si="1029"/>
        <v>109</v>
      </c>
      <c r="C15829" s="815">
        <f t="shared" si="1030"/>
        <v>257</v>
      </c>
      <c r="D15829" s="815">
        <f t="shared" si="1031"/>
        <v>247</v>
      </c>
      <c r="E15829" s="815">
        <v>2003</v>
      </c>
    </row>
    <row r="15830" spans="1:5">
      <c r="A15830" s="816">
        <f t="shared" si="1032"/>
        <v>37731</v>
      </c>
      <c r="B15830" s="815">
        <f t="shared" si="1029"/>
        <v>110</v>
      </c>
      <c r="C15830" s="815">
        <f t="shared" si="1030"/>
        <v>256</v>
      </c>
      <c r="D15830" s="815">
        <f t="shared" si="1031"/>
        <v>246</v>
      </c>
      <c r="E15830" s="815">
        <v>2003</v>
      </c>
    </row>
    <row r="15831" spans="1:5">
      <c r="A15831" s="816">
        <f t="shared" si="1032"/>
        <v>37732</v>
      </c>
      <c r="B15831" s="815">
        <f t="shared" si="1029"/>
        <v>111</v>
      </c>
      <c r="C15831" s="815">
        <f t="shared" si="1030"/>
        <v>255</v>
      </c>
      <c r="D15831" s="815">
        <f t="shared" si="1031"/>
        <v>245</v>
      </c>
      <c r="E15831" s="815">
        <v>2003</v>
      </c>
    </row>
    <row r="15832" spans="1:5">
      <c r="A15832" s="816">
        <f t="shared" si="1032"/>
        <v>37733</v>
      </c>
      <c r="B15832" s="815">
        <f t="shared" si="1029"/>
        <v>112</v>
      </c>
      <c r="C15832" s="815">
        <f t="shared" si="1030"/>
        <v>254</v>
      </c>
      <c r="D15832" s="815">
        <f t="shared" si="1031"/>
        <v>244</v>
      </c>
      <c r="E15832" s="815">
        <v>2003</v>
      </c>
    </row>
    <row r="15833" spans="1:5">
      <c r="A15833" s="816">
        <f t="shared" si="1032"/>
        <v>37734</v>
      </c>
      <c r="B15833" s="815">
        <f t="shared" si="1029"/>
        <v>113</v>
      </c>
      <c r="C15833" s="815">
        <f t="shared" si="1030"/>
        <v>253</v>
      </c>
      <c r="D15833" s="815">
        <f t="shared" si="1031"/>
        <v>243</v>
      </c>
      <c r="E15833" s="815">
        <v>2003</v>
      </c>
    </row>
    <row r="15834" spans="1:5">
      <c r="A15834" s="816">
        <f t="shared" si="1032"/>
        <v>37735</v>
      </c>
      <c r="B15834" s="815">
        <f t="shared" si="1029"/>
        <v>114</v>
      </c>
      <c r="C15834" s="815">
        <f t="shared" si="1030"/>
        <v>252</v>
      </c>
      <c r="D15834" s="815">
        <f t="shared" si="1031"/>
        <v>242</v>
      </c>
      <c r="E15834" s="815">
        <v>2003</v>
      </c>
    </row>
    <row r="15835" spans="1:5">
      <c r="A15835" s="816">
        <f t="shared" si="1032"/>
        <v>37736</v>
      </c>
      <c r="B15835" s="815">
        <f t="shared" si="1029"/>
        <v>115</v>
      </c>
      <c r="C15835" s="815">
        <f t="shared" si="1030"/>
        <v>251</v>
      </c>
      <c r="D15835" s="815">
        <f t="shared" si="1031"/>
        <v>241</v>
      </c>
      <c r="E15835" s="815">
        <v>2003</v>
      </c>
    </row>
    <row r="15836" spans="1:5">
      <c r="A15836" s="816">
        <f t="shared" si="1032"/>
        <v>37737</v>
      </c>
      <c r="B15836" s="815">
        <f t="shared" si="1029"/>
        <v>116</v>
      </c>
      <c r="C15836" s="815">
        <f t="shared" si="1030"/>
        <v>250</v>
      </c>
      <c r="D15836" s="815">
        <f t="shared" si="1031"/>
        <v>240</v>
      </c>
      <c r="E15836" s="815">
        <v>2003</v>
      </c>
    </row>
    <row r="15837" spans="1:5">
      <c r="A15837" s="816">
        <f t="shared" si="1032"/>
        <v>37738</v>
      </c>
      <c r="B15837" s="815">
        <f t="shared" si="1029"/>
        <v>117</v>
      </c>
      <c r="C15837" s="815">
        <f t="shared" si="1030"/>
        <v>249</v>
      </c>
      <c r="D15837" s="815">
        <f t="shared" si="1031"/>
        <v>239</v>
      </c>
      <c r="E15837" s="815">
        <v>2003</v>
      </c>
    </row>
    <row r="15838" spans="1:5">
      <c r="A15838" s="816">
        <f t="shared" si="1032"/>
        <v>37739</v>
      </c>
      <c r="B15838" s="815">
        <f t="shared" si="1029"/>
        <v>118</v>
      </c>
      <c r="C15838" s="815">
        <f t="shared" si="1030"/>
        <v>248</v>
      </c>
      <c r="D15838" s="815">
        <f t="shared" si="1031"/>
        <v>238</v>
      </c>
      <c r="E15838" s="815">
        <v>2003</v>
      </c>
    </row>
    <row r="15839" spans="1:5">
      <c r="A15839" s="816">
        <f t="shared" si="1032"/>
        <v>37740</v>
      </c>
      <c r="B15839" s="815">
        <f t="shared" si="1029"/>
        <v>119</v>
      </c>
      <c r="C15839" s="815">
        <f t="shared" si="1030"/>
        <v>247</v>
      </c>
      <c r="D15839" s="815">
        <f t="shared" si="1031"/>
        <v>237</v>
      </c>
      <c r="E15839" s="815">
        <v>2003</v>
      </c>
    </row>
    <row r="15840" spans="1:5">
      <c r="A15840" s="816">
        <f t="shared" si="1032"/>
        <v>37741</v>
      </c>
      <c r="B15840" s="815">
        <f t="shared" ref="B15840:B15903" si="1033">B15839+1</f>
        <v>120</v>
      </c>
      <c r="C15840" s="815">
        <f t="shared" ref="C15840:C15903" si="1034">C15839-1</f>
        <v>246</v>
      </c>
      <c r="D15840" s="815">
        <f t="shared" ref="D15840:D15903" si="1035">D15839-1</f>
        <v>236</v>
      </c>
      <c r="E15840" s="815">
        <v>2003</v>
      </c>
    </row>
    <row r="15841" spans="1:5">
      <c r="A15841" s="816">
        <f t="shared" si="1032"/>
        <v>37742</v>
      </c>
      <c r="B15841" s="815">
        <f t="shared" si="1033"/>
        <v>121</v>
      </c>
      <c r="C15841" s="815">
        <f t="shared" si="1034"/>
        <v>245</v>
      </c>
      <c r="D15841" s="815">
        <f t="shared" si="1035"/>
        <v>235</v>
      </c>
      <c r="E15841" s="815">
        <v>2003</v>
      </c>
    </row>
    <row r="15842" spans="1:5">
      <c r="A15842" s="816">
        <f t="shared" si="1032"/>
        <v>37743</v>
      </c>
      <c r="B15842" s="815">
        <f t="shared" si="1033"/>
        <v>122</v>
      </c>
      <c r="C15842" s="815">
        <f t="shared" si="1034"/>
        <v>244</v>
      </c>
      <c r="D15842" s="815">
        <f t="shared" si="1035"/>
        <v>234</v>
      </c>
      <c r="E15842" s="815">
        <v>2003</v>
      </c>
    </row>
    <row r="15843" spans="1:5">
      <c r="A15843" s="816">
        <f t="shared" si="1032"/>
        <v>37744</v>
      </c>
      <c r="B15843" s="815">
        <f t="shared" si="1033"/>
        <v>123</v>
      </c>
      <c r="C15843" s="815">
        <f t="shared" si="1034"/>
        <v>243</v>
      </c>
      <c r="D15843" s="815">
        <f t="shared" si="1035"/>
        <v>233</v>
      </c>
      <c r="E15843" s="815">
        <v>2003</v>
      </c>
    </row>
    <row r="15844" spans="1:5">
      <c r="A15844" s="816">
        <f t="shared" si="1032"/>
        <v>37745</v>
      </c>
      <c r="B15844" s="815">
        <f t="shared" si="1033"/>
        <v>124</v>
      </c>
      <c r="C15844" s="815">
        <f t="shared" si="1034"/>
        <v>242</v>
      </c>
      <c r="D15844" s="815">
        <f t="shared" si="1035"/>
        <v>232</v>
      </c>
      <c r="E15844" s="815">
        <v>2003</v>
      </c>
    </row>
    <row r="15845" spans="1:5">
      <c r="A15845" s="816">
        <f t="shared" si="1032"/>
        <v>37746</v>
      </c>
      <c r="B15845" s="815">
        <f t="shared" si="1033"/>
        <v>125</v>
      </c>
      <c r="C15845" s="815">
        <f t="shared" si="1034"/>
        <v>241</v>
      </c>
      <c r="D15845" s="815">
        <f t="shared" si="1035"/>
        <v>231</v>
      </c>
      <c r="E15845" s="815">
        <v>2003</v>
      </c>
    </row>
    <row r="15846" spans="1:5">
      <c r="A15846" s="816">
        <f t="shared" si="1032"/>
        <v>37747</v>
      </c>
      <c r="B15846" s="815">
        <f t="shared" si="1033"/>
        <v>126</v>
      </c>
      <c r="C15846" s="815">
        <f t="shared" si="1034"/>
        <v>240</v>
      </c>
      <c r="D15846" s="815">
        <f t="shared" si="1035"/>
        <v>230</v>
      </c>
      <c r="E15846" s="815">
        <v>2003</v>
      </c>
    </row>
    <row r="15847" spans="1:5">
      <c r="A15847" s="816">
        <f t="shared" si="1032"/>
        <v>37748</v>
      </c>
      <c r="B15847" s="815">
        <f t="shared" si="1033"/>
        <v>127</v>
      </c>
      <c r="C15847" s="815">
        <f t="shared" si="1034"/>
        <v>239</v>
      </c>
      <c r="D15847" s="815">
        <f t="shared" si="1035"/>
        <v>229</v>
      </c>
      <c r="E15847" s="815">
        <v>2003</v>
      </c>
    </row>
    <row r="15848" spans="1:5">
      <c r="A15848" s="816">
        <f t="shared" si="1032"/>
        <v>37749</v>
      </c>
      <c r="B15848" s="815">
        <f t="shared" si="1033"/>
        <v>128</v>
      </c>
      <c r="C15848" s="815">
        <f t="shared" si="1034"/>
        <v>238</v>
      </c>
      <c r="D15848" s="815">
        <f t="shared" si="1035"/>
        <v>228</v>
      </c>
      <c r="E15848" s="815">
        <v>2003</v>
      </c>
    </row>
    <row r="15849" spans="1:5">
      <c r="A15849" s="816">
        <f t="shared" si="1032"/>
        <v>37750</v>
      </c>
      <c r="B15849" s="815">
        <f t="shared" si="1033"/>
        <v>129</v>
      </c>
      <c r="C15849" s="815">
        <f t="shared" si="1034"/>
        <v>237</v>
      </c>
      <c r="D15849" s="815">
        <f t="shared" si="1035"/>
        <v>227</v>
      </c>
      <c r="E15849" s="815">
        <v>2003</v>
      </c>
    </row>
    <row r="15850" spans="1:5">
      <c r="A15850" s="816">
        <f t="shared" si="1032"/>
        <v>37751</v>
      </c>
      <c r="B15850" s="815">
        <f t="shared" si="1033"/>
        <v>130</v>
      </c>
      <c r="C15850" s="815">
        <f t="shared" si="1034"/>
        <v>236</v>
      </c>
      <c r="D15850" s="815">
        <f t="shared" si="1035"/>
        <v>226</v>
      </c>
      <c r="E15850" s="815">
        <v>2003</v>
      </c>
    </row>
    <row r="15851" spans="1:5">
      <c r="A15851" s="816">
        <f t="shared" si="1032"/>
        <v>37752</v>
      </c>
      <c r="B15851" s="815">
        <f t="shared" si="1033"/>
        <v>131</v>
      </c>
      <c r="C15851" s="815">
        <f t="shared" si="1034"/>
        <v>235</v>
      </c>
      <c r="D15851" s="815">
        <f t="shared" si="1035"/>
        <v>225</v>
      </c>
      <c r="E15851" s="815">
        <v>2003</v>
      </c>
    </row>
    <row r="15852" spans="1:5">
      <c r="A15852" s="816">
        <f t="shared" si="1032"/>
        <v>37753</v>
      </c>
      <c r="B15852" s="815">
        <f t="shared" si="1033"/>
        <v>132</v>
      </c>
      <c r="C15852" s="815">
        <f t="shared" si="1034"/>
        <v>234</v>
      </c>
      <c r="D15852" s="815">
        <f t="shared" si="1035"/>
        <v>224</v>
      </c>
      <c r="E15852" s="815">
        <v>2003</v>
      </c>
    </row>
    <row r="15853" spans="1:5">
      <c r="A15853" s="816">
        <f t="shared" si="1032"/>
        <v>37754</v>
      </c>
      <c r="B15853" s="815">
        <f t="shared" si="1033"/>
        <v>133</v>
      </c>
      <c r="C15853" s="815">
        <f t="shared" si="1034"/>
        <v>233</v>
      </c>
      <c r="D15853" s="815">
        <f t="shared" si="1035"/>
        <v>223</v>
      </c>
      <c r="E15853" s="815">
        <v>2003</v>
      </c>
    </row>
    <row r="15854" spans="1:5">
      <c r="A15854" s="816">
        <f t="shared" si="1032"/>
        <v>37755</v>
      </c>
      <c r="B15854" s="815">
        <f t="shared" si="1033"/>
        <v>134</v>
      </c>
      <c r="C15854" s="815">
        <f t="shared" si="1034"/>
        <v>232</v>
      </c>
      <c r="D15854" s="815">
        <f t="shared" si="1035"/>
        <v>222</v>
      </c>
      <c r="E15854" s="815">
        <v>2003</v>
      </c>
    </row>
    <row r="15855" spans="1:5">
      <c r="A15855" s="816">
        <f t="shared" si="1032"/>
        <v>37756</v>
      </c>
      <c r="B15855" s="815">
        <f t="shared" si="1033"/>
        <v>135</v>
      </c>
      <c r="C15855" s="815">
        <f t="shared" si="1034"/>
        <v>231</v>
      </c>
      <c r="D15855" s="815">
        <f t="shared" si="1035"/>
        <v>221</v>
      </c>
      <c r="E15855" s="815">
        <v>2003</v>
      </c>
    </row>
    <row r="15856" spans="1:5">
      <c r="A15856" s="816">
        <f t="shared" si="1032"/>
        <v>37757</v>
      </c>
      <c r="B15856" s="815">
        <f t="shared" si="1033"/>
        <v>136</v>
      </c>
      <c r="C15856" s="815">
        <f t="shared" si="1034"/>
        <v>230</v>
      </c>
      <c r="D15856" s="815">
        <f t="shared" si="1035"/>
        <v>220</v>
      </c>
      <c r="E15856" s="815">
        <v>2003</v>
      </c>
    </row>
    <row r="15857" spans="1:5">
      <c r="A15857" s="816">
        <f t="shared" si="1032"/>
        <v>37758</v>
      </c>
      <c r="B15857" s="815">
        <f t="shared" si="1033"/>
        <v>137</v>
      </c>
      <c r="C15857" s="815">
        <f t="shared" si="1034"/>
        <v>229</v>
      </c>
      <c r="D15857" s="815">
        <f t="shared" si="1035"/>
        <v>219</v>
      </c>
      <c r="E15857" s="815">
        <v>2003</v>
      </c>
    </row>
    <row r="15858" spans="1:5">
      <c r="A15858" s="816">
        <f t="shared" si="1032"/>
        <v>37759</v>
      </c>
      <c r="B15858" s="815">
        <f t="shared" si="1033"/>
        <v>138</v>
      </c>
      <c r="C15858" s="815">
        <f t="shared" si="1034"/>
        <v>228</v>
      </c>
      <c r="D15858" s="815">
        <f t="shared" si="1035"/>
        <v>218</v>
      </c>
      <c r="E15858" s="815">
        <v>2003</v>
      </c>
    </row>
    <row r="15859" spans="1:5">
      <c r="A15859" s="816">
        <f t="shared" ref="A15859:A15922" si="1036">A15858+1</f>
        <v>37760</v>
      </c>
      <c r="B15859" s="815">
        <f t="shared" si="1033"/>
        <v>139</v>
      </c>
      <c r="C15859" s="815">
        <f t="shared" si="1034"/>
        <v>227</v>
      </c>
      <c r="D15859" s="815">
        <f t="shared" si="1035"/>
        <v>217</v>
      </c>
      <c r="E15859" s="815">
        <v>2003</v>
      </c>
    </row>
    <row r="15860" spans="1:5">
      <c r="A15860" s="816">
        <f t="shared" si="1036"/>
        <v>37761</v>
      </c>
      <c r="B15860" s="815">
        <f t="shared" si="1033"/>
        <v>140</v>
      </c>
      <c r="C15860" s="815">
        <f t="shared" si="1034"/>
        <v>226</v>
      </c>
      <c r="D15860" s="815">
        <f t="shared" si="1035"/>
        <v>216</v>
      </c>
      <c r="E15860" s="815">
        <v>2003</v>
      </c>
    </row>
    <row r="15861" spans="1:5">
      <c r="A15861" s="816">
        <f t="shared" si="1036"/>
        <v>37762</v>
      </c>
      <c r="B15861" s="815">
        <f t="shared" si="1033"/>
        <v>141</v>
      </c>
      <c r="C15861" s="815">
        <f t="shared" si="1034"/>
        <v>225</v>
      </c>
      <c r="D15861" s="815">
        <f t="shared" si="1035"/>
        <v>215</v>
      </c>
      <c r="E15861" s="815">
        <v>2003</v>
      </c>
    </row>
    <row r="15862" spans="1:5">
      <c r="A15862" s="816">
        <f t="shared" si="1036"/>
        <v>37763</v>
      </c>
      <c r="B15862" s="815">
        <f t="shared" si="1033"/>
        <v>142</v>
      </c>
      <c r="C15862" s="815">
        <f t="shared" si="1034"/>
        <v>224</v>
      </c>
      <c r="D15862" s="815">
        <f t="shared" si="1035"/>
        <v>214</v>
      </c>
      <c r="E15862" s="815">
        <v>2003</v>
      </c>
    </row>
    <row r="15863" spans="1:5">
      <c r="A15863" s="816">
        <f t="shared" si="1036"/>
        <v>37764</v>
      </c>
      <c r="B15863" s="815">
        <f t="shared" si="1033"/>
        <v>143</v>
      </c>
      <c r="C15863" s="815">
        <f t="shared" si="1034"/>
        <v>223</v>
      </c>
      <c r="D15863" s="815">
        <f t="shared" si="1035"/>
        <v>213</v>
      </c>
      <c r="E15863" s="815">
        <v>2003</v>
      </c>
    </row>
    <row r="15864" spans="1:5">
      <c r="A15864" s="816">
        <f t="shared" si="1036"/>
        <v>37765</v>
      </c>
      <c r="B15864" s="815">
        <f t="shared" si="1033"/>
        <v>144</v>
      </c>
      <c r="C15864" s="815">
        <f t="shared" si="1034"/>
        <v>222</v>
      </c>
      <c r="D15864" s="815">
        <f t="shared" si="1035"/>
        <v>212</v>
      </c>
      <c r="E15864" s="815">
        <v>2003</v>
      </c>
    </row>
    <row r="15865" spans="1:5">
      <c r="A15865" s="816">
        <f t="shared" si="1036"/>
        <v>37766</v>
      </c>
      <c r="B15865" s="815">
        <f t="shared" si="1033"/>
        <v>145</v>
      </c>
      <c r="C15865" s="815">
        <f t="shared" si="1034"/>
        <v>221</v>
      </c>
      <c r="D15865" s="815">
        <f t="shared" si="1035"/>
        <v>211</v>
      </c>
      <c r="E15865" s="815">
        <v>2003</v>
      </c>
    </row>
    <row r="15866" spans="1:5">
      <c r="A15866" s="816">
        <f t="shared" si="1036"/>
        <v>37767</v>
      </c>
      <c r="B15866" s="815">
        <f t="shared" si="1033"/>
        <v>146</v>
      </c>
      <c r="C15866" s="815">
        <f t="shared" si="1034"/>
        <v>220</v>
      </c>
      <c r="D15866" s="815">
        <f t="shared" si="1035"/>
        <v>210</v>
      </c>
      <c r="E15866" s="815">
        <v>2003</v>
      </c>
    </row>
    <row r="15867" spans="1:5">
      <c r="A15867" s="816">
        <f t="shared" si="1036"/>
        <v>37768</v>
      </c>
      <c r="B15867" s="815">
        <f t="shared" si="1033"/>
        <v>147</v>
      </c>
      <c r="C15867" s="815">
        <f t="shared" si="1034"/>
        <v>219</v>
      </c>
      <c r="D15867" s="815">
        <f t="shared" si="1035"/>
        <v>209</v>
      </c>
      <c r="E15867" s="815">
        <v>2003</v>
      </c>
    </row>
    <row r="15868" spans="1:5">
      <c r="A15868" s="816">
        <f t="shared" si="1036"/>
        <v>37769</v>
      </c>
      <c r="B15868" s="815">
        <f t="shared" si="1033"/>
        <v>148</v>
      </c>
      <c r="C15868" s="815">
        <f t="shared" si="1034"/>
        <v>218</v>
      </c>
      <c r="D15868" s="815">
        <f t="shared" si="1035"/>
        <v>208</v>
      </c>
      <c r="E15868" s="815">
        <v>2003</v>
      </c>
    </row>
    <row r="15869" spans="1:5">
      <c r="A15869" s="816">
        <f t="shared" si="1036"/>
        <v>37770</v>
      </c>
      <c r="B15869" s="815">
        <f t="shared" si="1033"/>
        <v>149</v>
      </c>
      <c r="C15869" s="815">
        <f t="shared" si="1034"/>
        <v>217</v>
      </c>
      <c r="D15869" s="815">
        <f t="shared" si="1035"/>
        <v>207</v>
      </c>
      <c r="E15869" s="815">
        <v>2003</v>
      </c>
    </row>
    <row r="15870" spans="1:5">
      <c r="A15870" s="816">
        <f t="shared" si="1036"/>
        <v>37771</v>
      </c>
      <c r="B15870" s="815">
        <f t="shared" si="1033"/>
        <v>150</v>
      </c>
      <c r="C15870" s="815">
        <f t="shared" si="1034"/>
        <v>216</v>
      </c>
      <c r="D15870" s="815">
        <f t="shared" si="1035"/>
        <v>206</v>
      </c>
      <c r="E15870" s="815">
        <v>2003</v>
      </c>
    </row>
    <row r="15871" spans="1:5">
      <c r="A15871" s="816">
        <f t="shared" si="1036"/>
        <v>37772</v>
      </c>
      <c r="B15871" s="815">
        <f t="shared" si="1033"/>
        <v>151</v>
      </c>
      <c r="C15871" s="815">
        <f t="shared" si="1034"/>
        <v>215</v>
      </c>
      <c r="D15871" s="815">
        <f t="shared" si="1035"/>
        <v>205</v>
      </c>
      <c r="E15871" s="815">
        <v>2003</v>
      </c>
    </row>
    <row r="15872" spans="1:5">
      <c r="A15872" s="816">
        <f t="shared" si="1036"/>
        <v>37773</v>
      </c>
      <c r="B15872" s="815">
        <f t="shared" si="1033"/>
        <v>152</v>
      </c>
      <c r="C15872" s="815">
        <f t="shared" si="1034"/>
        <v>214</v>
      </c>
      <c r="D15872" s="815">
        <f t="shared" si="1035"/>
        <v>204</v>
      </c>
      <c r="E15872" s="815">
        <v>2003</v>
      </c>
    </row>
    <row r="15873" spans="1:5">
      <c r="A15873" s="816">
        <f t="shared" si="1036"/>
        <v>37774</v>
      </c>
      <c r="B15873" s="815">
        <f t="shared" si="1033"/>
        <v>153</v>
      </c>
      <c r="C15873" s="815">
        <f t="shared" si="1034"/>
        <v>213</v>
      </c>
      <c r="D15873" s="815">
        <f t="shared" si="1035"/>
        <v>203</v>
      </c>
      <c r="E15873" s="815">
        <v>2003</v>
      </c>
    </row>
    <row r="15874" spans="1:5">
      <c r="A15874" s="816">
        <f t="shared" si="1036"/>
        <v>37775</v>
      </c>
      <c r="B15874" s="815">
        <f t="shared" si="1033"/>
        <v>154</v>
      </c>
      <c r="C15874" s="815">
        <f t="shared" si="1034"/>
        <v>212</v>
      </c>
      <c r="D15874" s="815">
        <f t="shared" si="1035"/>
        <v>202</v>
      </c>
      <c r="E15874" s="815">
        <v>2003</v>
      </c>
    </row>
    <row r="15875" spans="1:5">
      <c r="A15875" s="816">
        <f t="shared" si="1036"/>
        <v>37776</v>
      </c>
      <c r="B15875" s="815">
        <f t="shared" si="1033"/>
        <v>155</v>
      </c>
      <c r="C15875" s="815">
        <f t="shared" si="1034"/>
        <v>211</v>
      </c>
      <c r="D15875" s="815">
        <f t="shared" si="1035"/>
        <v>201</v>
      </c>
      <c r="E15875" s="815">
        <v>2003</v>
      </c>
    </row>
    <row r="15876" spans="1:5">
      <c r="A15876" s="816">
        <f t="shared" si="1036"/>
        <v>37777</v>
      </c>
      <c r="B15876" s="815">
        <f t="shared" si="1033"/>
        <v>156</v>
      </c>
      <c r="C15876" s="815">
        <f t="shared" si="1034"/>
        <v>210</v>
      </c>
      <c r="D15876" s="815">
        <f t="shared" si="1035"/>
        <v>200</v>
      </c>
      <c r="E15876" s="815">
        <v>2003</v>
      </c>
    </row>
    <row r="15877" spans="1:5">
      <c r="A15877" s="816">
        <f t="shared" si="1036"/>
        <v>37778</v>
      </c>
      <c r="B15877" s="815">
        <f t="shared" si="1033"/>
        <v>157</v>
      </c>
      <c r="C15877" s="815">
        <f t="shared" si="1034"/>
        <v>209</v>
      </c>
      <c r="D15877" s="815">
        <f t="shared" si="1035"/>
        <v>199</v>
      </c>
      <c r="E15877" s="815">
        <v>2003</v>
      </c>
    </row>
    <row r="15878" spans="1:5">
      <c r="A15878" s="816">
        <f t="shared" si="1036"/>
        <v>37779</v>
      </c>
      <c r="B15878" s="815">
        <f t="shared" si="1033"/>
        <v>158</v>
      </c>
      <c r="C15878" s="815">
        <f t="shared" si="1034"/>
        <v>208</v>
      </c>
      <c r="D15878" s="815">
        <f t="shared" si="1035"/>
        <v>198</v>
      </c>
      <c r="E15878" s="815">
        <v>2003</v>
      </c>
    </row>
    <row r="15879" spans="1:5">
      <c r="A15879" s="816">
        <f t="shared" si="1036"/>
        <v>37780</v>
      </c>
      <c r="B15879" s="815">
        <f t="shared" si="1033"/>
        <v>159</v>
      </c>
      <c r="C15879" s="815">
        <f t="shared" si="1034"/>
        <v>207</v>
      </c>
      <c r="D15879" s="815">
        <f t="shared" si="1035"/>
        <v>197</v>
      </c>
      <c r="E15879" s="815">
        <v>2003</v>
      </c>
    </row>
    <row r="15880" spans="1:5">
      <c r="A15880" s="816">
        <f t="shared" si="1036"/>
        <v>37781</v>
      </c>
      <c r="B15880" s="815">
        <f t="shared" si="1033"/>
        <v>160</v>
      </c>
      <c r="C15880" s="815">
        <f t="shared" si="1034"/>
        <v>206</v>
      </c>
      <c r="D15880" s="815">
        <f t="shared" si="1035"/>
        <v>196</v>
      </c>
      <c r="E15880" s="815">
        <v>2003</v>
      </c>
    </row>
    <row r="15881" spans="1:5">
      <c r="A15881" s="816">
        <f t="shared" si="1036"/>
        <v>37782</v>
      </c>
      <c r="B15881" s="815">
        <f t="shared" si="1033"/>
        <v>161</v>
      </c>
      <c r="C15881" s="815">
        <f t="shared" si="1034"/>
        <v>205</v>
      </c>
      <c r="D15881" s="815">
        <f t="shared" si="1035"/>
        <v>195</v>
      </c>
      <c r="E15881" s="815">
        <v>2003</v>
      </c>
    </row>
    <row r="15882" spans="1:5">
      <c r="A15882" s="816">
        <f t="shared" si="1036"/>
        <v>37783</v>
      </c>
      <c r="B15882" s="815">
        <f t="shared" si="1033"/>
        <v>162</v>
      </c>
      <c r="C15882" s="815">
        <f t="shared" si="1034"/>
        <v>204</v>
      </c>
      <c r="D15882" s="815">
        <f t="shared" si="1035"/>
        <v>194</v>
      </c>
      <c r="E15882" s="815">
        <v>2003</v>
      </c>
    </row>
    <row r="15883" spans="1:5">
      <c r="A15883" s="816">
        <f t="shared" si="1036"/>
        <v>37784</v>
      </c>
      <c r="B15883" s="815">
        <f t="shared" si="1033"/>
        <v>163</v>
      </c>
      <c r="C15883" s="815">
        <f t="shared" si="1034"/>
        <v>203</v>
      </c>
      <c r="D15883" s="815">
        <f t="shared" si="1035"/>
        <v>193</v>
      </c>
      <c r="E15883" s="815">
        <v>2003</v>
      </c>
    </row>
    <row r="15884" spans="1:5">
      <c r="A15884" s="816">
        <f t="shared" si="1036"/>
        <v>37785</v>
      </c>
      <c r="B15884" s="815">
        <f t="shared" si="1033"/>
        <v>164</v>
      </c>
      <c r="C15884" s="815">
        <f t="shared" si="1034"/>
        <v>202</v>
      </c>
      <c r="D15884" s="815">
        <f t="shared" si="1035"/>
        <v>192</v>
      </c>
      <c r="E15884" s="815">
        <v>2003</v>
      </c>
    </row>
    <row r="15885" spans="1:5">
      <c r="A15885" s="816">
        <f t="shared" si="1036"/>
        <v>37786</v>
      </c>
      <c r="B15885" s="815">
        <f t="shared" si="1033"/>
        <v>165</v>
      </c>
      <c r="C15885" s="815">
        <f t="shared" si="1034"/>
        <v>201</v>
      </c>
      <c r="D15885" s="815">
        <f t="shared" si="1035"/>
        <v>191</v>
      </c>
      <c r="E15885" s="815">
        <v>2003</v>
      </c>
    </row>
    <row r="15886" spans="1:5">
      <c r="A15886" s="816">
        <f t="shared" si="1036"/>
        <v>37787</v>
      </c>
      <c r="B15886" s="815">
        <f t="shared" si="1033"/>
        <v>166</v>
      </c>
      <c r="C15886" s="815">
        <f t="shared" si="1034"/>
        <v>200</v>
      </c>
      <c r="D15886" s="815">
        <f t="shared" si="1035"/>
        <v>190</v>
      </c>
      <c r="E15886" s="815">
        <v>2003</v>
      </c>
    </row>
    <row r="15887" spans="1:5">
      <c r="A15887" s="816">
        <f t="shared" si="1036"/>
        <v>37788</v>
      </c>
      <c r="B15887" s="815">
        <f t="shared" si="1033"/>
        <v>167</v>
      </c>
      <c r="C15887" s="815">
        <f t="shared" si="1034"/>
        <v>199</v>
      </c>
      <c r="D15887" s="815">
        <f t="shared" si="1035"/>
        <v>189</v>
      </c>
      <c r="E15887" s="815">
        <v>2003</v>
      </c>
    </row>
    <row r="15888" spans="1:5">
      <c r="A15888" s="816">
        <f t="shared" si="1036"/>
        <v>37789</v>
      </c>
      <c r="B15888" s="815">
        <f t="shared" si="1033"/>
        <v>168</v>
      </c>
      <c r="C15888" s="815">
        <f t="shared" si="1034"/>
        <v>198</v>
      </c>
      <c r="D15888" s="815">
        <f t="shared" si="1035"/>
        <v>188</v>
      </c>
      <c r="E15888" s="815">
        <v>2003</v>
      </c>
    </row>
    <row r="15889" spans="1:5">
      <c r="A15889" s="816">
        <f t="shared" si="1036"/>
        <v>37790</v>
      </c>
      <c r="B15889" s="815">
        <f t="shared" si="1033"/>
        <v>169</v>
      </c>
      <c r="C15889" s="815">
        <f t="shared" si="1034"/>
        <v>197</v>
      </c>
      <c r="D15889" s="815">
        <f t="shared" si="1035"/>
        <v>187</v>
      </c>
      <c r="E15889" s="815">
        <v>2003</v>
      </c>
    </row>
    <row r="15890" spans="1:5">
      <c r="A15890" s="816">
        <f t="shared" si="1036"/>
        <v>37791</v>
      </c>
      <c r="B15890" s="815">
        <f t="shared" si="1033"/>
        <v>170</v>
      </c>
      <c r="C15890" s="815">
        <f t="shared" si="1034"/>
        <v>196</v>
      </c>
      <c r="D15890" s="815">
        <f t="shared" si="1035"/>
        <v>186</v>
      </c>
      <c r="E15890" s="815">
        <v>2003</v>
      </c>
    </row>
    <row r="15891" spans="1:5">
      <c r="A15891" s="816">
        <f t="shared" si="1036"/>
        <v>37792</v>
      </c>
      <c r="B15891" s="815">
        <f t="shared" si="1033"/>
        <v>171</v>
      </c>
      <c r="C15891" s="815">
        <f t="shared" si="1034"/>
        <v>195</v>
      </c>
      <c r="D15891" s="815">
        <f t="shared" si="1035"/>
        <v>185</v>
      </c>
      <c r="E15891" s="815">
        <v>2003</v>
      </c>
    </row>
    <row r="15892" spans="1:5">
      <c r="A15892" s="816">
        <f t="shared" si="1036"/>
        <v>37793</v>
      </c>
      <c r="B15892" s="815">
        <f t="shared" si="1033"/>
        <v>172</v>
      </c>
      <c r="C15892" s="815">
        <f t="shared" si="1034"/>
        <v>194</v>
      </c>
      <c r="D15892" s="815">
        <f t="shared" si="1035"/>
        <v>184</v>
      </c>
      <c r="E15892" s="815">
        <v>2003</v>
      </c>
    </row>
    <row r="15893" spans="1:5">
      <c r="A15893" s="816">
        <f t="shared" si="1036"/>
        <v>37794</v>
      </c>
      <c r="B15893" s="815">
        <f t="shared" si="1033"/>
        <v>173</v>
      </c>
      <c r="C15893" s="815">
        <f t="shared" si="1034"/>
        <v>193</v>
      </c>
      <c r="D15893" s="815">
        <f t="shared" si="1035"/>
        <v>183</v>
      </c>
      <c r="E15893" s="815">
        <v>2003</v>
      </c>
    </row>
    <row r="15894" spans="1:5">
      <c r="A15894" s="816">
        <f t="shared" si="1036"/>
        <v>37795</v>
      </c>
      <c r="B15894" s="815">
        <f t="shared" si="1033"/>
        <v>174</v>
      </c>
      <c r="C15894" s="815">
        <f t="shared" si="1034"/>
        <v>192</v>
      </c>
      <c r="D15894" s="815">
        <f t="shared" si="1035"/>
        <v>182</v>
      </c>
      <c r="E15894" s="815">
        <v>2003</v>
      </c>
    </row>
    <row r="15895" spans="1:5">
      <c r="A15895" s="816">
        <f t="shared" si="1036"/>
        <v>37796</v>
      </c>
      <c r="B15895" s="815">
        <f t="shared" si="1033"/>
        <v>175</v>
      </c>
      <c r="C15895" s="815">
        <f t="shared" si="1034"/>
        <v>191</v>
      </c>
      <c r="D15895" s="815">
        <f t="shared" si="1035"/>
        <v>181</v>
      </c>
      <c r="E15895" s="815">
        <v>2003</v>
      </c>
    </row>
    <row r="15896" spans="1:5">
      <c r="A15896" s="816">
        <f t="shared" si="1036"/>
        <v>37797</v>
      </c>
      <c r="B15896" s="815">
        <f t="shared" si="1033"/>
        <v>176</v>
      </c>
      <c r="C15896" s="815">
        <f t="shared" si="1034"/>
        <v>190</v>
      </c>
      <c r="D15896" s="815">
        <f t="shared" si="1035"/>
        <v>180</v>
      </c>
      <c r="E15896" s="815">
        <v>2003</v>
      </c>
    </row>
    <row r="15897" spans="1:5">
      <c r="A15897" s="816">
        <f t="shared" si="1036"/>
        <v>37798</v>
      </c>
      <c r="B15897" s="815">
        <f t="shared" si="1033"/>
        <v>177</v>
      </c>
      <c r="C15897" s="815">
        <f t="shared" si="1034"/>
        <v>189</v>
      </c>
      <c r="D15897" s="815">
        <f t="shared" si="1035"/>
        <v>179</v>
      </c>
      <c r="E15897" s="815">
        <v>2003</v>
      </c>
    </row>
    <row r="15898" spans="1:5">
      <c r="A15898" s="816">
        <f t="shared" si="1036"/>
        <v>37799</v>
      </c>
      <c r="B15898" s="815">
        <f t="shared" si="1033"/>
        <v>178</v>
      </c>
      <c r="C15898" s="815">
        <f t="shared" si="1034"/>
        <v>188</v>
      </c>
      <c r="D15898" s="815">
        <f t="shared" si="1035"/>
        <v>178</v>
      </c>
      <c r="E15898" s="815">
        <v>2003</v>
      </c>
    </row>
    <row r="15899" spans="1:5">
      <c r="A15899" s="816">
        <f t="shared" si="1036"/>
        <v>37800</v>
      </c>
      <c r="B15899" s="815">
        <f t="shared" si="1033"/>
        <v>179</v>
      </c>
      <c r="C15899" s="815">
        <f t="shared" si="1034"/>
        <v>187</v>
      </c>
      <c r="D15899" s="815">
        <f t="shared" si="1035"/>
        <v>177</v>
      </c>
      <c r="E15899" s="815">
        <v>2003</v>
      </c>
    </row>
    <row r="15900" spans="1:5">
      <c r="A15900" s="816">
        <f t="shared" si="1036"/>
        <v>37801</v>
      </c>
      <c r="B15900" s="815">
        <f t="shared" si="1033"/>
        <v>180</v>
      </c>
      <c r="C15900" s="815">
        <f t="shared" si="1034"/>
        <v>186</v>
      </c>
      <c r="D15900" s="815">
        <f t="shared" si="1035"/>
        <v>176</v>
      </c>
      <c r="E15900" s="815">
        <v>2003</v>
      </c>
    </row>
    <row r="15901" spans="1:5">
      <c r="A15901" s="816">
        <f t="shared" si="1036"/>
        <v>37802</v>
      </c>
      <c r="B15901" s="815">
        <f t="shared" si="1033"/>
        <v>181</v>
      </c>
      <c r="C15901" s="815">
        <f t="shared" si="1034"/>
        <v>185</v>
      </c>
      <c r="D15901" s="815">
        <f t="shared" si="1035"/>
        <v>175</v>
      </c>
      <c r="E15901" s="815">
        <v>2003</v>
      </c>
    </row>
    <row r="15902" spans="1:5">
      <c r="A15902" s="816">
        <f t="shared" si="1036"/>
        <v>37803</v>
      </c>
      <c r="B15902" s="815">
        <f t="shared" si="1033"/>
        <v>182</v>
      </c>
      <c r="C15902" s="815">
        <f t="shared" si="1034"/>
        <v>184</v>
      </c>
      <c r="D15902" s="815">
        <f t="shared" si="1035"/>
        <v>174</v>
      </c>
      <c r="E15902" s="815">
        <v>2003</v>
      </c>
    </row>
    <row r="15903" spans="1:5">
      <c r="A15903" s="816">
        <f t="shared" si="1036"/>
        <v>37804</v>
      </c>
      <c r="B15903" s="815">
        <f t="shared" si="1033"/>
        <v>183</v>
      </c>
      <c r="C15903" s="815">
        <f t="shared" si="1034"/>
        <v>183</v>
      </c>
      <c r="D15903" s="815">
        <f t="shared" si="1035"/>
        <v>173</v>
      </c>
      <c r="E15903" s="815">
        <v>2003</v>
      </c>
    </row>
    <row r="15904" spans="1:5">
      <c r="A15904" s="816">
        <f t="shared" si="1036"/>
        <v>37805</v>
      </c>
      <c r="B15904" s="815">
        <f t="shared" ref="B15904:B15967" si="1037">B15903+1</f>
        <v>184</v>
      </c>
      <c r="C15904" s="815">
        <f t="shared" ref="C15904:C15967" si="1038">C15903-1</f>
        <v>182</v>
      </c>
      <c r="D15904" s="815">
        <f t="shared" ref="D15904:D15967" si="1039">D15903-1</f>
        <v>172</v>
      </c>
      <c r="E15904" s="815">
        <v>2003</v>
      </c>
    </row>
    <row r="15905" spans="1:5">
      <c r="A15905" s="816">
        <f t="shared" si="1036"/>
        <v>37806</v>
      </c>
      <c r="B15905" s="815">
        <f t="shared" si="1037"/>
        <v>185</v>
      </c>
      <c r="C15905" s="815">
        <f t="shared" si="1038"/>
        <v>181</v>
      </c>
      <c r="D15905" s="815">
        <f t="shared" si="1039"/>
        <v>171</v>
      </c>
      <c r="E15905" s="815">
        <v>2003</v>
      </c>
    </row>
    <row r="15906" spans="1:5">
      <c r="A15906" s="816">
        <f t="shared" si="1036"/>
        <v>37807</v>
      </c>
      <c r="B15906" s="815">
        <f t="shared" si="1037"/>
        <v>186</v>
      </c>
      <c r="C15906" s="815">
        <f t="shared" si="1038"/>
        <v>180</v>
      </c>
      <c r="D15906" s="815">
        <f t="shared" si="1039"/>
        <v>170</v>
      </c>
      <c r="E15906" s="815">
        <v>2003</v>
      </c>
    </row>
    <row r="15907" spans="1:5">
      <c r="A15907" s="816">
        <f t="shared" si="1036"/>
        <v>37808</v>
      </c>
      <c r="B15907" s="815">
        <f t="shared" si="1037"/>
        <v>187</v>
      </c>
      <c r="C15907" s="815">
        <f t="shared" si="1038"/>
        <v>179</v>
      </c>
      <c r="D15907" s="815">
        <f t="shared" si="1039"/>
        <v>169</v>
      </c>
      <c r="E15907" s="815">
        <v>2003</v>
      </c>
    </row>
    <row r="15908" spans="1:5">
      <c r="A15908" s="816">
        <f t="shared" si="1036"/>
        <v>37809</v>
      </c>
      <c r="B15908" s="815">
        <f t="shared" si="1037"/>
        <v>188</v>
      </c>
      <c r="C15908" s="815">
        <f t="shared" si="1038"/>
        <v>178</v>
      </c>
      <c r="D15908" s="815">
        <f t="shared" si="1039"/>
        <v>168</v>
      </c>
      <c r="E15908" s="815">
        <v>2003</v>
      </c>
    </row>
    <row r="15909" spans="1:5">
      <c r="A15909" s="816">
        <f t="shared" si="1036"/>
        <v>37810</v>
      </c>
      <c r="B15909" s="815">
        <f t="shared" si="1037"/>
        <v>189</v>
      </c>
      <c r="C15909" s="815">
        <f t="shared" si="1038"/>
        <v>177</v>
      </c>
      <c r="D15909" s="815">
        <f t="shared" si="1039"/>
        <v>167</v>
      </c>
      <c r="E15909" s="815">
        <v>2003</v>
      </c>
    </row>
    <row r="15910" spans="1:5">
      <c r="A15910" s="816">
        <f t="shared" si="1036"/>
        <v>37811</v>
      </c>
      <c r="B15910" s="815">
        <f t="shared" si="1037"/>
        <v>190</v>
      </c>
      <c r="C15910" s="815">
        <f t="shared" si="1038"/>
        <v>176</v>
      </c>
      <c r="D15910" s="815">
        <f t="shared" si="1039"/>
        <v>166</v>
      </c>
      <c r="E15910" s="815">
        <v>2003</v>
      </c>
    </row>
    <row r="15911" spans="1:5">
      <c r="A15911" s="816">
        <f t="shared" si="1036"/>
        <v>37812</v>
      </c>
      <c r="B15911" s="815">
        <f t="shared" si="1037"/>
        <v>191</v>
      </c>
      <c r="C15911" s="815">
        <f t="shared" si="1038"/>
        <v>175</v>
      </c>
      <c r="D15911" s="815">
        <f t="shared" si="1039"/>
        <v>165</v>
      </c>
      <c r="E15911" s="815">
        <v>2003</v>
      </c>
    </row>
    <row r="15912" spans="1:5">
      <c r="A15912" s="816">
        <f t="shared" si="1036"/>
        <v>37813</v>
      </c>
      <c r="B15912" s="815">
        <f t="shared" si="1037"/>
        <v>192</v>
      </c>
      <c r="C15912" s="815">
        <f t="shared" si="1038"/>
        <v>174</v>
      </c>
      <c r="D15912" s="815">
        <f t="shared" si="1039"/>
        <v>164</v>
      </c>
      <c r="E15912" s="815">
        <v>2003</v>
      </c>
    </row>
    <row r="15913" spans="1:5">
      <c r="A15913" s="816">
        <f t="shared" si="1036"/>
        <v>37814</v>
      </c>
      <c r="B15913" s="815">
        <f t="shared" si="1037"/>
        <v>193</v>
      </c>
      <c r="C15913" s="815">
        <f t="shared" si="1038"/>
        <v>173</v>
      </c>
      <c r="D15913" s="815">
        <f t="shared" si="1039"/>
        <v>163</v>
      </c>
      <c r="E15913" s="815">
        <v>2003</v>
      </c>
    </row>
    <row r="15914" spans="1:5">
      <c r="A15914" s="816">
        <f t="shared" si="1036"/>
        <v>37815</v>
      </c>
      <c r="B15914" s="815">
        <f t="shared" si="1037"/>
        <v>194</v>
      </c>
      <c r="C15914" s="815">
        <f t="shared" si="1038"/>
        <v>172</v>
      </c>
      <c r="D15914" s="815">
        <f t="shared" si="1039"/>
        <v>162</v>
      </c>
      <c r="E15914" s="815">
        <v>2003</v>
      </c>
    </row>
    <row r="15915" spans="1:5">
      <c r="A15915" s="816">
        <f t="shared" si="1036"/>
        <v>37816</v>
      </c>
      <c r="B15915" s="815">
        <f t="shared" si="1037"/>
        <v>195</v>
      </c>
      <c r="C15915" s="815">
        <f t="shared" si="1038"/>
        <v>171</v>
      </c>
      <c r="D15915" s="815">
        <f t="shared" si="1039"/>
        <v>161</v>
      </c>
      <c r="E15915" s="815">
        <v>2003</v>
      </c>
    </row>
    <row r="15916" spans="1:5">
      <c r="A15916" s="816">
        <f t="shared" si="1036"/>
        <v>37817</v>
      </c>
      <c r="B15916" s="815">
        <f t="shared" si="1037"/>
        <v>196</v>
      </c>
      <c r="C15916" s="815">
        <f t="shared" si="1038"/>
        <v>170</v>
      </c>
      <c r="D15916" s="815">
        <f t="shared" si="1039"/>
        <v>160</v>
      </c>
      <c r="E15916" s="815">
        <v>2003</v>
      </c>
    </row>
    <row r="15917" spans="1:5">
      <c r="A15917" s="816">
        <f t="shared" si="1036"/>
        <v>37818</v>
      </c>
      <c r="B15917" s="815">
        <f t="shared" si="1037"/>
        <v>197</v>
      </c>
      <c r="C15917" s="815">
        <f t="shared" si="1038"/>
        <v>169</v>
      </c>
      <c r="D15917" s="815">
        <f t="shared" si="1039"/>
        <v>159</v>
      </c>
      <c r="E15917" s="815">
        <v>2003</v>
      </c>
    </row>
    <row r="15918" spans="1:5">
      <c r="A15918" s="816">
        <f t="shared" si="1036"/>
        <v>37819</v>
      </c>
      <c r="B15918" s="815">
        <f t="shared" si="1037"/>
        <v>198</v>
      </c>
      <c r="C15918" s="815">
        <f t="shared" si="1038"/>
        <v>168</v>
      </c>
      <c r="D15918" s="815">
        <f t="shared" si="1039"/>
        <v>158</v>
      </c>
      <c r="E15918" s="815">
        <v>2003</v>
      </c>
    </row>
    <row r="15919" spans="1:5">
      <c r="A15919" s="816">
        <f t="shared" si="1036"/>
        <v>37820</v>
      </c>
      <c r="B15919" s="815">
        <f t="shared" si="1037"/>
        <v>199</v>
      </c>
      <c r="C15919" s="815">
        <f t="shared" si="1038"/>
        <v>167</v>
      </c>
      <c r="D15919" s="815">
        <f t="shared" si="1039"/>
        <v>157</v>
      </c>
      <c r="E15919" s="815">
        <v>2003</v>
      </c>
    </row>
    <row r="15920" spans="1:5">
      <c r="A15920" s="816">
        <f t="shared" si="1036"/>
        <v>37821</v>
      </c>
      <c r="B15920" s="815">
        <f t="shared" si="1037"/>
        <v>200</v>
      </c>
      <c r="C15920" s="815">
        <f t="shared" si="1038"/>
        <v>166</v>
      </c>
      <c r="D15920" s="815">
        <f t="shared" si="1039"/>
        <v>156</v>
      </c>
      <c r="E15920" s="815">
        <v>2003</v>
      </c>
    </row>
    <row r="15921" spans="1:5">
      <c r="A15921" s="816">
        <f t="shared" si="1036"/>
        <v>37822</v>
      </c>
      <c r="B15921" s="815">
        <f t="shared" si="1037"/>
        <v>201</v>
      </c>
      <c r="C15921" s="815">
        <f t="shared" si="1038"/>
        <v>165</v>
      </c>
      <c r="D15921" s="815">
        <f t="shared" si="1039"/>
        <v>155</v>
      </c>
      <c r="E15921" s="815">
        <v>2003</v>
      </c>
    </row>
    <row r="15922" spans="1:5">
      <c r="A15922" s="816">
        <f t="shared" si="1036"/>
        <v>37823</v>
      </c>
      <c r="B15922" s="815">
        <f t="shared" si="1037"/>
        <v>202</v>
      </c>
      <c r="C15922" s="815">
        <f t="shared" si="1038"/>
        <v>164</v>
      </c>
      <c r="D15922" s="815">
        <f t="shared" si="1039"/>
        <v>154</v>
      </c>
      <c r="E15922" s="815">
        <v>2003</v>
      </c>
    </row>
    <row r="15923" spans="1:5">
      <c r="A15923" s="816">
        <f t="shared" ref="A15923:A15986" si="1040">A15922+1</f>
        <v>37824</v>
      </c>
      <c r="B15923" s="815">
        <f t="shared" si="1037"/>
        <v>203</v>
      </c>
      <c r="C15923" s="815">
        <f t="shared" si="1038"/>
        <v>163</v>
      </c>
      <c r="D15923" s="815">
        <f t="shared" si="1039"/>
        <v>153</v>
      </c>
      <c r="E15923" s="815">
        <v>2003</v>
      </c>
    </row>
    <row r="15924" spans="1:5">
      <c r="A15924" s="816">
        <f t="shared" si="1040"/>
        <v>37825</v>
      </c>
      <c r="B15924" s="815">
        <f t="shared" si="1037"/>
        <v>204</v>
      </c>
      <c r="C15924" s="815">
        <f t="shared" si="1038"/>
        <v>162</v>
      </c>
      <c r="D15924" s="815">
        <f t="shared" si="1039"/>
        <v>152</v>
      </c>
      <c r="E15924" s="815">
        <v>2003</v>
      </c>
    </row>
    <row r="15925" spans="1:5">
      <c r="A15925" s="816">
        <f t="shared" si="1040"/>
        <v>37826</v>
      </c>
      <c r="B15925" s="815">
        <f t="shared" si="1037"/>
        <v>205</v>
      </c>
      <c r="C15925" s="815">
        <f t="shared" si="1038"/>
        <v>161</v>
      </c>
      <c r="D15925" s="815">
        <f t="shared" si="1039"/>
        <v>151</v>
      </c>
      <c r="E15925" s="815">
        <v>2003</v>
      </c>
    </row>
    <row r="15926" spans="1:5">
      <c r="A15926" s="816">
        <f t="shared" si="1040"/>
        <v>37827</v>
      </c>
      <c r="B15926" s="815">
        <f t="shared" si="1037"/>
        <v>206</v>
      </c>
      <c r="C15926" s="815">
        <f t="shared" si="1038"/>
        <v>160</v>
      </c>
      <c r="D15926" s="815">
        <f t="shared" si="1039"/>
        <v>150</v>
      </c>
      <c r="E15926" s="815">
        <v>2003</v>
      </c>
    </row>
    <row r="15927" spans="1:5">
      <c r="A15927" s="816">
        <f t="shared" si="1040"/>
        <v>37828</v>
      </c>
      <c r="B15927" s="815">
        <f t="shared" si="1037"/>
        <v>207</v>
      </c>
      <c r="C15927" s="815">
        <f t="shared" si="1038"/>
        <v>159</v>
      </c>
      <c r="D15927" s="815">
        <f t="shared" si="1039"/>
        <v>149</v>
      </c>
      <c r="E15927" s="815">
        <v>2003</v>
      </c>
    </row>
    <row r="15928" spans="1:5">
      <c r="A15928" s="816">
        <f t="shared" si="1040"/>
        <v>37829</v>
      </c>
      <c r="B15928" s="815">
        <f t="shared" si="1037"/>
        <v>208</v>
      </c>
      <c r="C15928" s="815">
        <f t="shared" si="1038"/>
        <v>158</v>
      </c>
      <c r="D15928" s="815">
        <f t="shared" si="1039"/>
        <v>148</v>
      </c>
      <c r="E15928" s="815">
        <v>2003</v>
      </c>
    </row>
    <row r="15929" spans="1:5">
      <c r="A15929" s="816">
        <f t="shared" si="1040"/>
        <v>37830</v>
      </c>
      <c r="B15929" s="815">
        <f t="shared" si="1037"/>
        <v>209</v>
      </c>
      <c r="C15929" s="815">
        <f t="shared" si="1038"/>
        <v>157</v>
      </c>
      <c r="D15929" s="815">
        <f t="shared" si="1039"/>
        <v>147</v>
      </c>
      <c r="E15929" s="815">
        <v>2003</v>
      </c>
    </row>
    <row r="15930" spans="1:5">
      <c r="A15930" s="816">
        <f t="shared" si="1040"/>
        <v>37831</v>
      </c>
      <c r="B15930" s="815">
        <f t="shared" si="1037"/>
        <v>210</v>
      </c>
      <c r="C15930" s="815">
        <f t="shared" si="1038"/>
        <v>156</v>
      </c>
      <c r="D15930" s="815">
        <f t="shared" si="1039"/>
        <v>146</v>
      </c>
      <c r="E15930" s="815">
        <v>2003</v>
      </c>
    </row>
    <row r="15931" spans="1:5">
      <c r="A15931" s="816">
        <f t="shared" si="1040"/>
        <v>37832</v>
      </c>
      <c r="B15931" s="815">
        <f t="shared" si="1037"/>
        <v>211</v>
      </c>
      <c r="C15931" s="815">
        <f t="shared" si="1038"/>
        <v>155</v>
      </c>
      <c r="D15931" s="815">
        <f t="shared" si="1039"/>
        <v>145</v>
      </c>
      <c r="E15931" s="815">
        <v>2003</v>
      </c>
    </row>
    <row r="15932" spans="1:5">
      <c r="A15932" s="816">
        <f t="shared" si="1040"/>
        <v>37833</v>
      </c>
      <c r="B15932" s="815">
        <f t="shared" si="1037"/>
        <v>212</v>
      </c>
      <c r="C15932" s="815">
        <f t="shared" si="1038"/>
        <v>154</v>
      </c>
      <c r="D15932" s="815">
        <f t="shared" si="1039"/>
        <v>144</v>
      </c>
      <c r="E15932" s="815">
        <v>2003</v>
      </c>
    </row>
    <row r="15933" spans="1:5">
      <c r="A15933" s="816">
        <f t="shared" si="1040"/>
        <v>37834</v>
      </c>
      <c r="B15933" s="815">
        <f t="shared" si="1037"/>
        <v>213</v>
      </c>
      <c r="C15933" s="815">
        <f t="shared" si="1038"/>
        <v>153</v>
      </c>
      <c r="D15933" s="815">
        <f t="shared" si="1039"/>
        <v>143</v>
      </c>
      <c r="E15933" s="815">
        <v>2003</v>
      </c>
    </row>
    <row r="15934" spans="1:5">
      <c r="A15934" s="816">
        <f t="shared" si="1040"/>
        <v>37835</v>
      </c>
      <c r="B15934" s="815">
        <f t="shared" si="1037"/>
        <v>214</v>
      </c>
      <c r="C15934" s="815">
        <f t="shared" si="1038"/>
        <v>152</v>
      </c>
      <c r="D15934" s="815">
        <f t="shared" si="1039"/>
        <v>142</v>
      </c>
      <c r="E15934" s="815">
        <v>2003</v>
      </c>
    </row>
    <row r="15935" spans="1:5">
      <c r="A15935" s="816">
        <f t="shared" si="1040"/>
        <v>37836</v>
      </c>
      <c r="B15935" s="815">
        <f t="shared" si="1037"/>
        <v>215</v>
      </c>
      <c r="C15935" s="815">
        <f t="shared" si="1038"/>
        <v>151</v>
      </c>
      <c r="D15935" s="815">
        <f t="shared" si="1039"/>
        <v>141</v>
      </c>
      <c r="E15935" s="815">
        <v>2003</v>
      </c>
    </row>
    <row r="15936" spans="1:5">
      <c r="A15936" s="816">
        <f t="shared" si="1040"/>
        <v>37837</v>
      </c>
      <c r="B15936" s="815">
        <f t="shared" si="1037"/>
        <v>216</v>
      </c>
      <c r="C15936" s="815">
        <f t="shared" si="1038"/>
        <v>150</v>
      </c>
      <c r="D15936" s="815">
        <f t="shared" si="1039"/>
        <v>140</v>
      </c>
      <c r="E15936" s="815">
        <v>2003</v>
      </c>
    </row>
    <row r="15937" spans="1:5">
      <c r="A15937" s="816">
        <f t="shared" si="1040"/>
        <v>37838</v>
      </c>
      <c r="B15937" s="815">
        <f t="shared" si="1037"/>
        <v>217</v>
      </c>
      <c r="C15937" s="815">
        <f t="shared" si="1038"/>
        <v>149</v>
      </c>
      <c r="D15937" s="815">
        <f t="shared" si="1039"/>
        <v>139</v>
      </c>
      <c r="E15937" s="815">
        <v>2003</v>
      </c>
    </row>
    <row r="15938" spans="1:5">
      <c r="A15938" s="816">
        <f t="shared" si="1040"/>
        <v>37839</v>
      </c>
      <c r="B15938" s="815">
        <f t="shared" si="1037"/>
        <v>218</v>
      </c>
      <c r="C15938" s="815">
        <f t="shared" si="1038"/>
        <v>148</v>
      </c>
      <c r="D15938" s="815">
        <f t="shared" si="1039"/>
        <v>138</v>
      </c>
      <c r="E15938" s="815">
        <v>2003</v>
      </c>
    </row>
    <row r="15939" spans="1:5">
      <c r="A15939" s="816">
        <f t="shared" si="1040"/>
        <v>37840</v>
      </c>
      <c r="B15939" s="815">
        <f t="shared" si="1037"/>
        <v>219</v>
      </c>
      <c r="C15939" s="815">
        <f t="shared" si="1038"/>
        <v>147</v>
      </c>
      <c r="D15939" s="815">
        <f t="shared" si="1039"/>
        <v>137</v>
      </c>
      <c r="E15939" s="815">
        <v>2003</v>
      </c>
    </row>
    <row r="15940" spans="1:5">
      <c r="A15940" s="816">
        <f t="shared" si="1040"/>
        <v>37841</v>
      </c>
      <c r="B15940" s="815">
        <f t="shared" si="1037"/>
        <v>220</v>
      </c>
      <c r="C15940" s="815">
        <f t="shared" si="1038"/>
        <v>146</v>
      </c>
      <c r="D15940" s="815">
        <f t="shared" si="1039"/>
        <v>136</v>
      </c>
      <c r="E15940" s="815">
        <v>2003</v>
      </c>
    </row>
    <row r="15941" spans="1:5">
      <c r="A15941" s="816">
        <f t="shared" si="1040"/>
        <v>37842</v>
      </c>
      <c r="B15941" s="815">
        <f t="shared" si="1037"/>
        <v>221</v>
      </c>
      <c r="C15941" s="815">
        <f t="shared" si="1038"/>
        <v>145</v>
      </c>
      <c r="D15941" s="815">
        <f t="shared" si="1039"/>
        <v>135</v>
      </c>
      <c r="E15941" s="815">
        <v>2003</v>
      </c>
    </row>
    <row r="15942" spans="1:5">
      <c r="A15942" s="816">
        <f t="shared" si="1040"/>
        <v>37843</v>
      </c>
      <c r="B15942" s="815">
        <f t="shared" si="1037"/>
        <v>222</v>
      </c>
      <c r="C15942" s="815">
        <f t="shared" si="1038"/>
        <v>144</v>
      </c>
      <c r="D15942" s="815">
        <f t="shared" si="1039"/>
        <v>134</v>
      </c>
      <c r="E15942" s="815">
        <v>2003</v>
      </c>
    </row>
    <row r="15943" spans="1:5">
      <c r="A15943" s="816">
        <f t="shared" si="1040"/>
        <v>37844</v>
      </c>
      <c r="B15943" s="815">
        <f t="shared" si="1037"/>
        <v>223</v>
      </c>
      <c r="C15943" s="815">
        <f t="shared" si="1038"/>
        <v>143</v>
      </c>
      <c r="D15943" s="815">
        <f t="shared" si="1039"/>
        <v>133</v>
      </c>
      <c r="E15943" s="815">
        <v>2003</v>
      </c>
    </row>
    <row r="15944" spans="1:5">
      <c r="A15944" s="816">
        <f t="shared" si="1040"/>
        <v>37845</v>
      </c>
      <c r="B15944" s="815">
        <f t="shared" si="1037"/>
        <v>224</v>
      </c>
      <c r="C15944" s="815">
        <f t="shared" si="1038"/>
        <v>142</v>
      </c>
      <c r="D15944" s="815">
        <f t="shared" si="1039"/>
        <v>132</v>
      </c>
      <c r="E15944" s="815">
        <v>2003</v>
      </c>
    </row>
    <row r="15945" spans="1:5">
      <c r="A15945" s="816">
        <f t="shared" si="1040"/>
        <v>37846</v>
      </c>
      <c r="B15945" s="815">
        <f t="shared" si="1037"/>
        <v>225</v>
      </c>
      <c r="C15945" s="815">
        <f t="shared" si="1038"/>
        <v>141</v>
      </c>
      <c r="D15945" s="815">
        <f t="shared" si="1039"/>
        <v>131</v>
      </c>
      <c r="E15945" s="815">
        <v>2003</v>
      </c>
    </row>
    <row r="15946" spans="1:5">
      <c r="A15946" s="816">
        <f t="shared" si="1040"/>
        <v>37847</v>
      </c>
      <c r="B15946" s="815">
        <f t="shared" si="1037"/>
        <v>226</v>
      </c>
      <c r="C15946" s="815">
        <f t="shared" si="1038"/>
        <v>140</v>
      </c>
      <c r="D15946" s="815">
        <f t="shared" si="1039"/>
        <v>130</v>
      </c>
      <c r="E15946" s="815">
        <v>2003</v>
      </c>
    </row>
    <row r="15947" spans="1:5">
      <c r="A15947" s="816">
        <f t="shared" si="1040"/>
        <v>37848</v>
      </c>
      <c r="B15947" s="815">
        <f t="shared" si="1037"/>
        <v>227</v>
      </c>
      <c r="C15947" s="815">
        <f t="shared" si="1038"/>
        <v>139</v>
      </c>
      <c r="D15947" s="815">
        <f t="shared" si="1039"/>
        <v>129</v>
      </c>
      <c r="E15947" s="815">
        <v>2003</v>
      </c>
    </row>
    <row r="15948" spans="1:5">
      <c r="A15948" s="816">
        <f t="shared" si="1040"/>
        <v>37849</v>
      </c>
      <c r="B15948" s="815">
        <f t="shared" si="1037"/>
        <v>228</v>
      </c>
      <c r="C15948" s="815">
        <f t="shared" si="1038"/>
        <v>138</v>
      </c>
      <c r="D15948" s="815">
        <f t="shared" si="1039"/>
        <v>128</v>
      </c>
      <c r="E15948" s="815">
        <v>2003</v>
      </c>
    </row>
    <row r="15949" spans="1:5">
      <c r="A15949" s="816">
        <f t="shared" si="1040"/>
        <v>37850</v>
      </c>
      <c r="B15949" s="815">
        <f t="shared" si="1037"/>
        <v>229</v>
      </c>
      <c r="C15949" s="815">
        <f t="shared" si="1038"/>
        <v>137</v>
      </c>
      <c r="D15949" s="815">
        <f t="shared" si="1039"/>
        <v>127</v>
      </c>
      <c r="E15949" s="815">
        <v>2003</v>
      </c>
    </row>
    <row r="15950" spans="1:5">
      <c r="A15950" s="816">
        <f t="shared" si="1040"/>
        <v>37851</v>
      </c>
      <c r="B15950" s="815">
        <f t="shared" si="1037"/>
        <v>230</v>
      </c>
      <c r="C15950" s="815">
        <f t="shared" si="1038"/>
        <v>136</v>
      </c>
      <c r="D15950" s="815">
        <f t="shared" si="1039"/>
        <v>126</v>
      </c>
      <c r="E15950" s="815">
        <v>2003</v>
      </c>
    </row>
    <row r="15951" spans="1:5">
      <c r="A15951" s="816">
        <f t="shared" si="1040"/>
        <v>37852</v>
      </c>
      <c r="B15951" s="815">
        <f t="shared" si="1037"/>
        <v>231</v>
      </c>
      <c r="C15951" s="815">
        <f t="shared" si="1038"/>
        <v>135</v>
      </c>
      <c r="D15951" s="815">
        <f t="shared" si="1039"/>
        <v>125</v>
      </c>
      <c r="E15951" s="815">
        <v>2003</v>
      </c>
    </row>
    <row r="15952" spans="1:5">
      <c r="A15952" s="816">
        <f t="shared" si="1040"/>
        <v>37853</v>
      </c>
      <c r="B15952" s="815">
        <f t="shared" si="1037"/>
        <v>232</v>
      </c>
      <c r="C15952" s="815">
        <f t="shared" si="1038"/>
        <v>134</v>
      </c>
      <c r="D15952" s="815">
        <f t="shared" si="1039"/>
        <v>124</v>
      </c>
      <c r="E15952" s="815">
        <v>2003</v>
      </c>
    </row>
    <row r="15953" spans="1:5">
      <c r="A15953" s="816">
        <f t="shared" si="1040"/>
        <v>37854</v>
      </c>
      <c r="B15953" s="815">
        <f t="shared" si="1037"/>
        <v>233</v>
      </c>
      <c r="C15953" s="815">
        <f t="shared" si="1038"/>
        <v>133</v>
      </c>
      <c r="D15953" s="815">
        <f t="shared" si="1039"/>
        <v>123</v>
      </c>
      <c r="E15953" s="815">
        <v>2003</v>
      </c>
    </row>
    <row r="15954" spans="1:5">
      <c r="A15954" s="816">
        <f t="shared" si="1040"/>
        <v>37855</v>
      </c>
      <c r="B15954" s="815">
        <f t="shared" si="1037"/>
        <v>234</v>
      </c>
      <c r="C15954" s="815">
        <f t="shared" si="1038"/>
        <v>132</v>
      </c>
      <c r="D15954" s="815">
        <f t="shared" si="1039"/>
        <v>122</v>
      </c>
      <c r="E15954" s="815">
        <v>2003</v>
      </c>
    </row>
    <row r="15955" spans="1:5">
      <c r="A15955" s="816">
        <f t="shared" si="1040"/>
        <v>37856</v>
      </c>
      <c r="B15955" s="815">
        <f t="shared" si="1037"/>
        <v>235</v>
      </c>
      <c r="C15955" s="815">
        <f t="shared" si="1038"/>
        <v>131</v>
      </c>
      <c r="D15955" s="815">
        <f t="shared" si="1039"/>
        <v>121</v>
      </c>
      <c r="E15955" s="815">
        <v>2003</v>
      </c>
    </row>
    <row r="15956" spans="1:5">
      <c r="A15956" s="816">
        <f t="shared" si="1040"/>
        <v>37857</v>
      </c>
      <c r="B15956" s="815">
        <f t="shared" si="1037"/>
        <v>236</v>
      </c>
      <c r="C15956" s="815">
        <f t="shared" si="1038"/>
        <v>130</v>
      </c>
      <c r="D15956" s="815">
        <f t="shared" si="1039"/>
        <v>120</v>
      </c>
      <c r="E15956" s="815">
        <v>2003</v>
      </c>
    </row>
    <row r="15957" spans="1:5">
      <c r="A15957" s="816">
        <f t="shared" si="1040"/>
        <v>37858</v>
      </c>
      <c r="B15957" s="815">
        <f t="shared" si="1037"/>
        <v>237</v>
      </c>
      <c r="C15957" s="815">
        <f t="shared" si="1038"/>
        <v>129</v>
      </c>
      <c r="D15957" s="815">
        <f t="shared" si="1039"/>
        <v>119</v>
      </c>
      <c r="E15957" s="815">
        <v>2003</v>
      </c>
    </row>
    <row r="15958" spans="1:5">
      <c r="A15958" s="816">
        <f t="shared" si="1040"/>
        <v>37859</v>
      </c>
      <c r="B15958" s="815">
        <f t="shared" si="1037"/>
        <v>238</v>
      </c>
      <c r="C15958" s="815">
        <f t="shared" si="1038"/>
        <v>128</v>
      </c>
      <c r="D15958" s="815">
        <f t="shared" si="1039"/>
        <v>118</v>
      </c>
      <c r="E15958" s="815">
        <v>2003</v>
      </c>
    </row>
    <row r="15959" spans="1:5">
      <c r="A15959" s="816">
        <f t="shared" si="1040"/>
        <v>37860</v>
      </c>
      <c r="B15959" s="815">
        <f t="shared" si="1037"/>
        <v>239</v>
      </c>
      <c r="C15959" s="815">
        <f t="shared" si="1038"/>
        <v>127</v>
      </c>
      <c r="D15959" s="815">
        <f t="shared" si="1039"/>
        <v>117</v>
      </c>
      <c r="E15959" s="815">
        <v>2003</v>
      </c>
    </row>
    <row r="15960" spans="1:5">
      <c r="A15960" s="816">
        <f t="shared" si="1040"/>
        <v>37861</v>
      </c>
      <c r="B15960" s="815">
        <f t="shared" si="1037"/>
        <v>240</v>
      </c>
      <c r="C15960" s="815">
        <f t="shared" si="1038"/>
        <v>126</v>
      </c>
      <c r="D15960" s="815">
        <f t="shared" si="1039"/>
        <v>116</v>
      </c>
      <c r="E15960" s="815">
        <v>2003</v>
      </c>
    </row>
    <row r="15961" spans="1:5">
      <c r="A15961" s="816">
        <f t="shared" si="1040"/>
        <v>37862</v>
      </c>
      <c r="B15961" s="815">
        <f t="shared" si="1037"/>
        <v>241</v>
      </c>
      <c r="C15961" s="815">
        <f t="shared" si="1038"/>
        <v>125</v>
      </c>
      <c r="D15961" s="815">
        <f t="shared" si="1039"/>
        <v>115</v>
      </c>
      <c r="E15961" s="815">
        <v>2003</v>
      </c>
    </row>
    <row r="15962" spans="1:5">
      <c r="A15962" s="816">
        <f t="shared" si="1040"/>
        <v>37863</v>
      </c>
      <c r="B15962" s="815">
        <f t="shared" si="1037"/>
        <v>242</v>
      </c>
      <c r="C15962" s="815">
        <f t="shared" si="1038"/>
        <v>124</v>
      </c>
      <c r="D15962" s="815">
        <f t="shared" si="1039"/>
        <v>114</v>
      </c>
      <c r="E15962" s="815">
        <v>2003</v>
      </c>
    </row>
    <row r="15963" spans="1:5">
      <c r="A15963" s="816">
        <f t="shared" si="1040"/>
        <v>37864</v>
      </c>
      <c r="B15963" s="815">
        <f t="shared" si="1037"/>
        <v>243</v>
      </c>
      <c r="C15963" s="815">
        <f t="shared" si="1038"/>
        <v>123</v>
      </c>
      <c r="D15963" s="815">
        <f t="shared" si="1039"/>
        <v>113</v>
      </c>
      <c r="E15963" s="815">
        <v>2003</v>
      </c>
    </row>
    <row r="15964" spans="1:5">
      <c r="A15964" s="816">
        <f t="shared" si="1040"/>
        <v>37865</v>
      </c>
      <c r="B15964" s="815">
        <f t="shared" si="1037"/>
        <v>244</v>
      </c>
      <c r="C15964" s="815">
        <f t="shared" si="1038"/>
        <v>122</v>
      </c>
      <c r="D15964" s="815">
        <f t="shared" si="1039"/>
        <v>112</v>
      </c>
      <c r="E15964" s="815">
        <v>2003</v>
      </c>
    </row>
    <row r="15965" spans="1:5">
      <c r="A15965" s="816">
        <f t="shared" si="1040"/>
        <v>37866</v>
      </c>
      <c r="B15965" s="815">
        <f t="shared" si="1037"/>
        <v>245</v>
      </c>
      <c r="C15965" s="815">
        <f t="shared" si="1038"/>
        <v>121</v>
      </c>
      <c r="D15965" s="815">
        <f t="shared" si="1039"/>
        <v>111</v>
      </c>
      <c r="E15965" s="815">
        <v>2003</v>
      </c>
    </row>
    <row r="15966" spans="1:5">
      <c r="A15966" s="816">
        <f t="shared" si="1040"/>
        <v>37867</v>
      </c>
      <c r="B15966" s="815">
        <f t="shared" si="1037"/>
        <v>246</v>
      </c>
      <c r="C15966" s="815">
        <f t="shared" si="1038"/>
        <v>120</v>
      </c>
      <c r="D15966" s="815">
        <f t="shared" si="1039"/>
        <v>110</v>
      </c>
      <c r="E15966" s="815">
        <v>2003</v>
      </c>
    </row>
    <row r="15967" spans="1:5">
      <c r="A15967" s="816">
        <f t="shared" si="1040"/>
        <v>37868</v>
      </c>
      <c r="B15967" s="815">
        <f t="shared" si="1037"/>
        <v>247</v>
      </c>
      <c r="C15967" s="815">
        <f t="shared" si="1038"/>
        <v>119</v>
      </c>
      <c r="D15967" s="815">
        <f t="shared" si="1039"/>
        <v>109</v>
      </c>
      <c r="E15967" s="815">
        <v>2003</v>
      </c>
    </row>
    <row r="15968" spans="1:5">
      <c r="A15968" s="816">
        <f t="shared" si="1040"/>
        <v>37869</v>
      </c>
      <c r="B15968" s="815">
        <f t="shared" ref="B15968:B16031" si="1041">B15967+1</f>
        <v>248</v>
      </c>
      <c r="C15968" s="815">
        <f t="shared" ref="C15968:C16031" si="1042">C15967-1</f>
        <v>118</v>
      </c>
      <c r="D15968" s="815">
        <f t="shared" ref="D15968:D16031" si="1043">D15967-1</f>
        <v>108</v>
      </c>
      <c r="E15968" s="815">
        <v>2003</v>
      </c>
    </row>
    <row r="15969" spans="1:5">
      <c r="A15969" s="816">
        <f t="shared" si="1040"/>
        <v>37870</v>
      </c>
      <c r="B15969" s="815">
        <f t="shared" si="1041"/>
        <v>249</v>
      </c>
      <c r="C15969" s="815">
        <f t="shared" si="1042"/>
        <v>117</v>
      </c>
      <c r="D15969" s="815">
        <f t="shared" si="1043"/>
        <v>107</v>
      </c>
      <c r="E15969" s="815">
        <v>2003</v>
      </c>
    </row>
    <row r="15970" spans="1:5">
      <c r="A15970" s="816">
        <f t="shared" si="1040"/>
        <v>37871</v>
      </c>
      <c r="B15970" s="815">
        <f t="shared" si="1041"/>
        <v>250</v>
      </c>
      <c r="C15970" s="815">
        <f t="shared" si="1042"/>
        <v>116</v>
      </c>
      <c r="D15970" s="815">
        <f t="shared" si="1043"/>
        <v>106</v>
      </c>
      <c r="E15970" s="815">
        <v>2003</v>
      </c>
    </row>
    <row r="15971" spans="1:5">
      <c r="A15971" s="816">
        <f t="shared" si="1040"/>
        <v>37872</v>
      </c>
      <c r="B15971" s="815">
        <f t="shared" si="1041"/>
        <v>251</v>
      </c>
      <c r="C15971" s="815">
        <f t="shared" si="1042"/>
        <v>115</v>
      </c>
      <c r="D15971" s="815">
        <f t="shared" si="1043"/>
        <v>105</v>
      </c>
      <c r="E15971" s="815">
        <v>2003</v>
      </c>
    </row>
    <row r="15972" spans="1:5">
      <c r="A15972" s="816">
        <f t="shared" si="1040"/>
        <v>37873</v>
      </c>
      <c r="B15972" s="815">
        <f t="shared" si="1041"/>
        <v>252</v>
      </c>
      <c r="C15972" s="815">
        <f t="shared" si="1042"/>
        <v>114</v>
      </c>
      <c r="D15972" s="815">
        <f t="shared" si="1043"/>
        <v>104</v>
      </c>
      <c r="E15972" s="815">
        <v>2003</v>
      </c>
    </row>
    <row r="15973" spans="1:5">
      <c r="A15973" s="816">
        <f t="shared" si="1040"/>
        <v>37874</v>
      </c>
      <c r="B15973" s="815">
        <f t="shared" si="1041"/>
        <v>253</v>
      </c>
      <c r="C15973" s="815">
        <f t="shared" si="1042"/>
        <v>113</v>
      </c>
      <c r="D15973" s="815">
        <f t="shared" si="1043"/>
        <v>103</v>
      </c>
      <c r="E15973" s="815">
        <v>2003</v>
      </c>
    </row>
    <row r="15974" spans="1:5">
      <c r="A15974" s="816">
        <f t="shared" si="1040"/>
        <v>37875</v>
      </c>
      <c r="B15974" s="815">
        <f t="shared" si="1041"/>
        <v>254</v>
      </c>
      <c r="C15974" s="815">
        <f t="shared" si="1042"/>
        <v>112</v>
      </c>
      <c r="D15974" s="815">
        <f t="shared" si="1043"/>
        <v>102</v>
      </c>
      <c r="E15974" s="815">
        <v>2003</v>
      </c>
    </row>
    <row r="15975" spans="1:5">
      <c r="A15975" s="816">
        <f t="shared" si="1040"/>
        <v>37876</v>
      </c>
      <c r="B15975" s="815">
        <f t="shared" si="1041"/>
        <v>255</v>
      </c>
      <c r="C15975" s="815">
        <f t="shared" si="1042"/>
        <v>111</v>
      </c>
      <c r="D15975" s="815">
        <f t="shared" si="1043"/>
        <v>101</v>
      </c>
      <c r="E15975" s="815">
        <v>2003</v>
      </c>
    </row>
    <row r="15976" spans="1:5">
      <c r="A15976" s="816">
        <f t="shared" si="1040"/>
        <v>37877</v>
      </c>
      <c r="B15976" s="815">
        <f t="shared" si="1041"/>
        <v>256</v>
      </c>
      <c r="C15976" s="815">
        <f t="shared" si="1042"/>
        <v>110</v>
      </c>
      <c r="D15976" s="815">
        <f t="shared" si="1043"/>
        <v>100</v>
      </c>
      <c r="E15976" s="815">
        <v>2003</v>
      </c>
    </row>
    <row r="15977" spans="1:5">
      <c r="A15977" s="816">
        <f t="shared" si="1040"/>
        <v>37878</v>
      </c>
      <c r="B15977" s="815">
        <f t="shared" si="1041"/>
        <v>257</v>
      </c>
      <c r="C15977" s="815">
        <f t="shared" si="1042"/>
        <v>109</v>
      </c>
      <c r="D15977" s="815">
        <f t="shared" si="1043"/>
        <v>99</v>
      </c>
      <c r="E15977" s="815">
        <v>2003</v>
      </c>
    </row>
    <row r="15978" spans="1:5">
      <c r="A15978" s="816">
        <f t="shared" si="1040"/>
        <v>37879</v>
      </c>
      <c r="B15978" s="815">
        <f t="shared" si="1041"/>
        <v>258</v>
      </c>
      <c r="C15978" s="815">
        <f t="shared" si="1042"/>
        <v>108</v>
      </c>
      <c r="D15978" s="815">
        <f t="shared" si="1043"/>
        <v>98</v>
      </c>
      <c r="E15978" s="815">
        <v>2003</v>
      </c>
    </row>
    <row r="15979" spans="1:5">
      <c r="A15979" s="816">
        <f t="shared" si="1040"/>
        <v>37880</v>
      </c>
      <c r="B15979" s="815">
        <f t="shared" si="1041"/>
        <v>259</v>
      </c>
      <c r="C15979" s="815">
        <f t="shared" si="1042"/>
        <v>107</v>
      </c>
      <c r="D15979" s="815">
        <f t="shared" si="1043"/>
        <v>97</v>
      </c>
      <c r="E15979" s="815">
        <v>2003</v>
      </c>
    </row>
    <row r="15980" spans="1:5">
      <c r="A15980" s="816">
        <f t="shared" si="1040"/>
        <v>37881</v>
      </c>
      <c r="B15980" s="815">
        <f t="shared" si="1041"/>
        <v>260</v>
      </c>
      <c r="C15980" s="815">
        <f t="shared" si="1042"/>
        <v>106</v>
      </c>
      <c r="D15980" s="815">
        <f t="shared" si="1043"/>
        <v>96</v>
      </c>
      <c r="E15980" s="815">
        <v>2003</v>
      </c>
    </row>
    <row r="15981" spans="1:5">
      <c r="A15981" s="816">
        <f t="shared" si="1040"/>
        <v>37882</v>
      </c>
      <c r="B15981" s="815">
        <f t="shared" si="1041"/>
        <v>261</v>
      </c>
      <c r="C15981" s="815">
        <f t="shared" si="1042"/>
        <v>105</v>
      </c>
      <c r="D15981" s="815">
        <f t="shared" si="1043"/>
        <v>95</v>
      </c>
      <c r="E15981" s="815">
        <v>2003</v>
      </c>
    </row>
    <row r="15982" spans="1:5">
      <c r="A15982" s="816">
        <f t="shared" si="1040"/>
        <v>37883</v>
      </c>
      <c r="B15982" s="815">
        <f t="shared" si="1041"/>
        <v>262</v>
      </c>
      <c r="C15982" s="815">
        <f t="shared" si="1042"/>
        <v>104</v>
      </c>
      <c r="D15982" s="815">
        <f t="shared" si="1043"/>
        <v>94</v>
      </c>
      <c r="E15982" s="815">
        <v>2003</v>
      </c>
    </row>
    <row r="15983" spans="1:5">
      <c r="A15983" s="816">
        <f t="shared" si="1040"/>
        <v>37884</v>
      </c>
      <c r="B15983" s="815">
        <f t="shared" si="1041"/>
        <v>263</v>
      </c>
      <c r="C15983" s="815">
        <f t="shared" si="1042"/>
        <v>103</v>
      </c>
      <c r="D15983" s="815">
        <f t="shared" si="1043"/>
        <v>93</v>
      </c>
      <c r="E15983" s="815">
        <v>2003</v>
      </c>
    </row>
    <row r="15984" spans="1:5">
      <c r="A15984" s="816">
        <f t="shared" si="1040"/>
        <v>37885</v>
      </c>
      <c r="B15984" s="815">
        <f t="shared" si="1041"/>
        <v>264</v>
      </c>
      <c r="C15984" s="815">
        <f t="shared" si="1042"/>
        <v>102</v>
      </c>
      <c r="D15984" s="815">
        <f t="shared" si="1043"/>
        <v>92</v>
      </c>
      <c r="E15984" s="815">
        <v>2003</v>
      </c>
    </row>
    <row r="15985" spans="1:5">
      <c r="A15985" s="816">
        <f t="shared" si="1040"/>
        <v>37886</v>
      </c>
      <c r="B15985" s="815">
        <f t="shared" si="1041"/>
        <v>265</v>
      </c>
      <c r="C15985" s="815">
        <f t="shared" si="1042"/>
        <v>101</v>
      </c>
      <c r="D15985" s="815">
        <f t="shared" si="1043"/>
        <v>91</v>
      </c>
      <c r="E15985" s="815">
        <v>2003</v>
      </c>
    </row>
    <row r="15986" spans="1:5">
      <c r="A15986" s="816">
        <f t="shared" si="1040"/>
        <v>37887</v>
      </c>
      <c r="B15986" s="815">
        <f t="shared" si="1041"/>
        <v>266</v>
      </c>
      <c r="C15986" s="815">
        <f t="shared" si="1042"/>
        <v>100</v>
      </c>
      <c r="D15986" s="815">
        <f t="shared" si="1043"/>
        <v>90</v>
      </c>
      <c r="E15986" s="815">
        <v>2003</v>
      </c>
    </row>
    <row r="15987" spans="1:5">
      <c r="A15987" s="816">
        <f t="shared" ref="A15987:A16050" si="1044">A15986+1</f>
        <v>37888</v>
      </c>
      <c r="B15987" s="815">
        <f t="shared" si="1041"/>
        <v>267</v>
      </c>
      <c r="C15987" s="815">
        <f t="shared" si="1042"/>
        <v>99</v>
      </c>
      <c r="D15987" s="815">
        <f t="shared" si="1043"/>
        <v>89</v>
      </c>
      <c r="E15987" s="815">
        <v>2003</v>
      </c>
    </row>
    <row r="15988" spans="1:5">
      <c r="A15988" s="816">
        <f t="shared" si="1044"/>
        <v>37889</v>
      </c>
      <c r="B15988" s="815">
        <f t="shared" si="1041"/>
        <v>268</v>
      </c>
      <c r="C15988" s="815">
        <f t="shared" si="1042"/>
        <v>98</v>
      </c>
      <c r="D15988" s="815">
        <f t="shared" si="1043"/>
        <v>88</v>
      </c>
      <c r="E15988" s="815">
        <v>2003</v>
      </c>
    </row>
    <row r="15989" spans="1:5">
      <c r="A15989" s="816">
        <f t="shared" si="1044"/>
        <v>37890</v>
      </c>
      <c r="B15989" s="815">
        <f t="shared" si="1041"/>
        <v>269</v>
      </c>
      <c r="C15989" s="815">
        <f t="shared" si="1042"/>
        <v>97</v>
      </c>
      <c r="D15989" s="815">
        <f t="shared" si="1043"/>
        <v>87</v>
      </c>
      <c r="E15989" s="815">
        <v>2003</v>
      </c>
    </row>
    <row r="15990" spans="1:5">
      <c r="A15990" s="816">
        <f t="shared" si="1044"/>
        <v>37891</v>
      </c>
      <c r="B15990" s="815">
        <f t="shared" si="1041"/>
        <v>270</v>
      </c>
      <c r="C15990" s="815">
        <f t="shared" si="1042"/>
        <v>96</v>
      </c>
      <c r="D15990" s="815">
        <f t="shared" si="1043"/>
        <v>86</v>
      </c>
      <c r="E15990" s="815">
        <v>2003</v>
      </c>
    </row>
    <row r="15991" spans="1:5">
      <c r="A15991" s="816">
        <f t="shared" si="1044"/>
        <v>37892</v>
      </c>
      <c r="B15991" s="815">
        <f t="shared" si="1041"/>
        <v>271</v>
      </c>
      <c r="C15991" s="815">
        <f t="shared" si="1042"/>
        <v>95</v>
      </c>
      <c r="D15991" s="815">
        <f t="shared" si="1043"/>
        <v>85</v>
      </c>
      <c r="E15991" s="815">
        <v>2003</v>
      </c>
    </row>
    <row r="15992" spans="1:5">
      <c r="A15992" s="816">
        <f t="shared" si="1044"/>
        <v>37893</v>
      </c>
      <c r="B15992" s="815">
        <f t="shared" si="1041"/>
        <v>272</v>
      </c>
      <c r="C15992" s="815">
        <f t="shared" si="1042"/>
        <v>94</v>
      </c>
      <c r="D15992" s="815">
        <f t="shared" si="1043"/>
        <v>84</v>
      </c>
      <c r="E15992" s="815">
        <v>2003</v>
      </c>
    </row>
    <row r="15993" spans="1:5">
      <c r="A15993" s="816">
        <f t="shared" si="1044"/>
        <v>37894</v>
      </c>
      <c r="B15993" s="815">
        <f t="shared" si="1041"/>
        <v>273</v>
      </c>
      <c r="C15993" s="815">
        <f t="shared" si="1042"/>
        <v>93</v>
      </c>
      <c r="D15993" s="815">
        <f t="shared" si="1043"/>
        <v>83</v>
      </c>
      <c r="E15993" s="815">
        <v>2003</v>
      </c>
    </row>
    <row r="15994" spans="1:5">
      <c r="A15994" s="816">
        <f t="shared" si="1044"/>
        <v>37895</v>
      </c>
      <c r="B15994" s="815">
        <f t="shared" si="1041"/>
        <v>274</v>
      </c>
      <c r="C15994" s="815">
        <f t="shared" si="1042"/>
        <v>92</v>
      </c>
      <c r="D15994" s="815">
        <f t="shared" si="1043"/>
        <v>82</v>
      </c>
      <c r="E15994" s="815">
        <v>2003</v>
      </c>
    </row>
    <row r="15995" spans="1:5">
      <c r="A15995" s="816">
        <f t="shared" si="1044"/>
        <v>37896</v>
      </c>
      <c r="B15995" s="815">
        <f t="shared" si="1041"/>
        <v>275</v>
      </c>
      <c r="C15995" s="815">
        <f t="shared" si="1042"/>
        <v>91</v>
      </c>
      <c r="D15995" s="815">
        <f t="shared" si="1043"/>
        <v>81</v>
      </c>
      <c r="E15995" s="815">
        <v>2003</v>
      </c>
    </row>
    <row r="15996" spans="1:5">
      <c r="A15996" s="816">
        <f t="shared" si="1044"/>
        <v>37897</v>
      </c>
      <c r="B15996" s="815">
        <f t="shared" si="1041"/>
        <v>276</v>
      </c>
      <c r="C15996" s="815">
        <f t="shared" si="1042"/>
        <v>90</v>
      </c>
      <c r="D15996" s="815">
        <f t="shared" si="1043"/>
        <v>80</v>
      </c>
      <c r="E15996" s="815">
        <v>2003</v>
      </c>
    </row>
    <row r="15997" spans="1:5">
      <c r="A15997" s="816">
        <f t="shared" si="1044"/>
        <v>37898</v>
      </c>
      <c r="B15997" s="815">
        <f t="shared" si="1041"/>
        <v>277</v>
      </c>
      <c r="C15997" s="815">
        <f t="shared" si="1042"/>
        <v>89</v>
      </c>
      <c r="D15997" s="815">
        <f t="shared" si="1043"/>
        <v>79</v>
      </c>
      <c r="E15997" s="815">
        <v>2003</v>
      </c>
    </row>
    <row r="15998" spans="1:5">
      <c r="A15998" s="816">
        <f t="shared" si="1044"/>
        <v>37899</v>
      </c>
      <c r="B15998" s="815">
        <f t="shared" si="1041"/>
        <v>278</v>
      </c>
      <c r="C15998" s="815">
        <f t="shared" si="1042"/>
        <v>88</v>
      </c>
      <c r="D15998" s="815">
        <f t="shared" si="1043"/>
        <v>78</v>
      </c>
      <c r="E15998" s="815">
        <v>2003</v>
      </c>
    </row>
    <row r="15999" spans="1:5">
      <c r="A15999" s="816">
        <f t="shared" si="1044"/>
        <v>37900</v>
      </c>
      <c r="B15999" s="815">
        <f t="shared" si="1041"/>
        <v>279</v>
      </c>
      <c r="C15999" s="815">
        <f t="shared" si="1042"/>
        <v>87</v>
      </c>
      <c r="D15999" s="815">
        <f t="shared" si="1043"/>
        <v>77</v>
      </c>
      <c r="E15999" s="815">
        <v>2003</v>
      </c>
    </row>
    <row r="16000" spans="1:5">
      <c r="A16000" s="816">
        <f t="shared" si="1044"/>
        <v>37901</v>
      </c>
      <c r="B16000" s="815">
        <f t="shared" si="1041"/>
        <v>280</v>
      </c>
      <c r="C16000" s="815">
        <f t="shared" si="1042"/>
        <v>86</v>
      </c>
      <c r="D16000" s="815">
        <f t="shared" si="1043"/>
        <v>76</v>
      </c>
      <c r="E16000" s="815">
        <v>2003</v>
      </c>
    </row>
    <row r="16001" spans="1:5">
      <c r="A16001" s="816">
        <f t="shared" si="1044"/>
        <v>37902</v>
      </c>
      <c r="B16001" s="815">
        <f t="shared" si="1041"/>
        <v>281</v>
      </c>
      <c r="C16001" s="815">
        <f t="shared" si="1042"/>
        <v>85</v>
      </c>
      <c r="D16001" s="815">
        <f t="shared" si="1043"/>
        <v>75</v>
      </c>
      <c r="E16001" s="815">
        <v>2003</v>
      </c>
    </row>
    <row r="16002" spans="1:5">
      <c r="A16002" s="816">
        <f t="shared" si="1044"/>
        <v>37903</v>
      </c>
      <c r="B16002" s="815">
        <f t="shared" si="1041"/>
        <v>282</v>
      </c>
      <c r="C16002" s="815">
        <f t="shared" si="1042"/>
        <v>84</v>
      </c>
      <c r="D16002" s="815">
        <f t="shared" si="1043"/>
        <v>74</v>
      </c>
      <c r="E16002" s="815">
        <v>2003</v>
      </c>
    </row>
    <row r="16003" spans="1:5">
      <c r="A16003" s="816">
        <f t="shared" si="1044"/>
        <v>37904</v>
      </c>
      <c r="B16003" s="815">
        <f t="shared" si="1041"/>
        <v>283</v>
      </c>
      <c r="C16003" s="815">
        <f t="shared" si="1042"/>
        <v>83</v>
      </c>
      <c r="D16003" s="815">
        <f t="shared" si="1043"/>
        <v>73</v>
      </c>
      <c r="E16003" s="815">
        <v>2003</v>
      </c>
    </row>
    <row r="16004" spans="1:5">
      <c r="A16004" s="816">
        <f t="shared" si="1044"/>
        <v>37905</v>
      </c>
      <c r="B16004" s="815">
        <f t="shared" si="1041"/>
        <v>284</v>
      </c>
      <c r="C16004" s="815">
        <f t="shared" si="1042"/>
        <v>82</v>
      </c>
      <c r="D16004" s="815">
        <f t="shared" si="1043"/>
        <v>72</v>
      </c>
      <c r="E16004" s="815">
        <v>2003</v>
      </c>
    </row>
    <row r="16005" spans="1:5">
      <c r="A16005" s="816">
        <f t="shared" si="1044"/>
        <v>37906</v>
      </c>
      <c r="B16005" s="815">
        <f t="shared" si="1041"/>
        <v>285</v>
      </c>
      <c r="C16005" s="815">
        <f t="shared" si="1042"/>
        <v>81</v>
      </c>
      <c r="D16005" s="815">
        <f t="shared" si="1043"/>
        <v>71</v>
      </c>
      <c r="E16005" s="815">
        <v>2003</v>
      </c>
    </row>
    <row r="16006" spans="1:5">
      <c r="A16006" s="816">
        <f t="shared" si="1044"/>
        <v>37907</v>
      </c>
      <c r="B16006" s="815">
        <f t="shared" si="1041"/>
        <v>286</v>
      </c>
      <c r="C16006" s="815">
        <f t="shared" si="1042"/>
        <v>80</v>
      </c>
      <c r="D16006" s="815">
        <f t="shared" si="1043"/>
        <v>70</v>
      </c>
      <c r="E16006" s="815">
        <v>2003</v>
      </c>
    </row>
    <row r="16007" spans="1:5">
      <c r="A16007" s="816">
        <f t="shared" si="1044"/>
        <v>37908</v>
      </c>
      <c r="B16007" s="815">
        <f t="shared" si="1041"/>
        <v>287</v>
      </c>
      <c r="C16007" s="815">
        <f t="shared" si="1042"/>
        <v>79</v>
      </c>
      <c r="D16007" s="815">
        <f t="shared" si="1043"/>
        <v>69</v>
      </c>
      <c r="E16007" s="815">
        <v>2003</v>
      </c>
    </row>
    <row r="16008" spans="1:5">
      <c r="A16008" s="816">
        <f t="shared" si="1044"/>
        <v>37909</v>
      </c>
      <c r="B16008" s="815">
        <f t="shared" si="1041"/>
        <v>288</v>
      </c>
      <c r="C16008" s="815">
        <f t="shared" si="1042"/>
        <v>78</v>
      </c>
      <c r="D16008" s="815">
        <f t="shared" si="1043"/>
        <v>68</v>
      </c>
      <c r="E16008" s="815">
        <v>2003</v>
      </c>
    </row>
    <row r="16009" spans="1:5">
      <c r="A16009" s="816">
        <f t="shared" si="1044"/>
        <v>37910</v>
      </c>
      <c r="B16009" s="815">
        <f t="shared" si="1041"/>
        <v>289</v>
      </c>
      <c r="C16009" s="815">
        <f t="shared" si="1042"/>
        <v>77</v>
      </c>
      <c r="D16009" s="815">
        <f t="shared" si="1043"/>
        <v>67</v>
      </c>
      <c r="E16009" s="815">
        <v>2003</v>
      </c>
    </row>
    <row r="16010" spans="1:5">
      <c r="A16010" s="816">
        <f t="shared" si="1044"/>
        <v>37911</v>
      </c>
      <c r="B16010" s="815">
        <f t="shared" si="1041"/>
        <v>290</v>
      </c>
      <c r="C16010" s="815">
        <f t="shared" si="1042"/>
        <v>76</v>
      </c>
      <c r="D16010" s="815">
        <f t="shared" si="1043"/>
        <v>66</v>
      </c>
      <c r="E16010" s="815">
        <v>2003</v>
      </c>
    </row>
    <row r="16011" spans="1:5">
      <c r="A16011" s="816">
        <f t="shared" si="1044"/>
        <v>37912</v>
      </c>
      <c r="B16011" s="815">
        <f t="shared" si="1041"/>
        <v>291</v>
      </c>
      <c r="C16011" s="815">
        <f t="shared" si="1042"/>
        <v>75</v>
      </c>
      <c r="D16011" s="815">
        <f t="shared" si="1043"/>
        <v>65</v>
      </c>
      <c r="E16011" s="815">
        <v>2003</v>
      </c>
    </row>
    <row r="16012" spans="1:5">
      <c r="A16012" s="816">
        <f t="shared" si="1044"/>
        <v>37913</v>
      </c>
      <c r="B16012" s="815">
        <f t="shared" si="1041"/>
        <v>292</v>
      </c>
      <c r="C16012" s="815">
        <f t="shared" si="1042"/>
        <v>74</v>
      </c>
      <c r="D16012" s="815">
        <f t="shared" si="1043"/>
        <v>64</v>
      </c>
      <c r="E16012" s="815">
        <v>2003</v>
      </c>
    </row>
    <row r="16013" spans="1:5">
      <c r="A16013" s="816">
        <f t="shared" si="1044"/>
        <v>37914</v>
      </c>
      <c r="B16013" s="815">
        <f t="shared" si="1041"/>
        <v>293</v>
      </c>
      <c r="C16013" s="815">
        <f t="shared" si="1042"/>
        <v>73</v>
      </c>
      <c r="D16013" s="815">
        <f t="shared" si="1043"/>
        <v>63</v>
      </c>
      <c r="E16013" s="815">
        <v>2003</v>
      </c>
    </row>
    <row r="16014" spans="1:5">
      <c r="A16014" s="816">
        <f t="shared" si="1044"/>
        <v>37915</v>
      </c>
      <c r="B16014" s="815">
        <f t="shared" si="1041"/>
        <v>294</v>
      </c>
      <c r="C16014" s="815">
        <f t="shared" si="1042"/>
        <v>72</v>
      </c>
      <c r="D16014" s="815">
        <f t="shared" si="1043"/>
        <v>62</v>
      </c>
      <c r="E16014" s="815">
        <v>2003</v>
      </c>
    </row>
    <row r="16015" spans="1:5">
      <c r="A16015" s="816">
        <f t="shared" si="1044"/>
        <v>37916</v>
      </c>
      <c r="B16015" s="815">
        <f t="shared" si="1041"/>
        <v>295</v>
      </c>
      <c r="C16015" s="815">
        <f t="shared" si="1042"/>
        <v>71</v>
      </c>
      <c r="D16015" s="815">
        <f t="shared" si="1043"/>
        <v>61</v>
      </c>
      <c r="E16015" s="815">
        <v>2003</v>
      </c>
    </row>
    <row r="16016" spans="1:5">
      <c r="A16016" s="816">
        <f t="shared" si="1044"/>
        <v>37917</v>
      </c>
      <c r="B16016" s="815">
        <f t="shared" si="1041"/>
        <v>296</v>
      </c>
      <c r="C16016" s="815">
        <f t="shared" si="1042"/>
        <v>70</v>
      </c>
      <c r="D16016" s="815">
        <f t="shared" si="1043"/>
        <v>60</v>
      </c>
      <c r="E16016" s="815">
        <v>2003</v>
      </c>
    </row>
    <row r="16017" spans="1:5">
      <c r="A16017" s="816">
        <f t="shared" si="1044"/>
        <v>37918</v>
      </c>
      <c r="B16017" s="815">
        <f t="shared" si="1041"/>
        <v>297</v>
      </c>
      <c r="C16017" s="815">
        <f t="shared" si="1042"/>
        <v>69</v>
      </c>
      <c r="D16017" s="815">
        <f t="shared" si="1043"/>
        <v>59</v>
      </c>
      <c r="E16017" s="815">
        <v>2003</v>
      </c>
    </row>
    <row r="16018" spans="1:5">
      <c r="A16018" s="816">
        <f t="shared" si="1044"/>
        <v>37919</v>
      </c>
      <c r="B16018" s="815">
        <f t="shared" si="1041"/>
        <v>298</v>
      </c>
      <c r="C16018" s="815">
        <f t="shared" si="1042"/>
        <v>68</v>
      </c>
      <c r="D16018" s="815">
        <f t="shared" si="1043"/>
        <v>58</v>
      </c>
      <c r="E16018" s="815">
        <v>2003</v>
      </c>
    </row>
    <row r="16019" spans="1:5">
      <c r="A16019" s="816">
        <f t="shared" si="1044"/>
        <v>37920</v>
      </c>
      <c r="B16019" s="815">
        <f t="shared" si="1041"/>
        <v>299</v>
      </c>
      <c r="C16019" s="815">
        <f t="shared" si="1042"/>
        <v>67</v>
      </c>
      <c r="D16019" s="815">
        <f t="shared" si="1043"/>
        <v>57</v>
      </c>
      <c r="E16019" s="815">
        <v>2003</v>
      </c>
    </row>
    <row r="16020" spans="1:5">
      <c r="A16020" s="816">
        <f t="shared" si="1044"/>
        <v>37921</v>
      </c>
      <c r="B16020" s="815">
        <f t="shared" si="1041"/>
        <v>300</v>
      </c>
      <c r="C16020" s="815">
        <f t="shared" si="1042"/>
        <v>66</v>
      </c>
      <c r="D16020" s="815">
        <f t="shared" si="1043"/>
        <v>56</v>
      </c>
      <c r="E16020" s="815">
        <v>2003</v>
      </c>
    </row>
    <row r="16021" spans="1:5">
      <c r="A16021" s="816">
        <f t="shared" si="1044"/>
        <v>37922</v>
      </c>
      <c r="B16021" s="815">
        <f t="shared" si="1041"/>
        <v>301</v>
      </c>
      <c r="C16021" s="815">
        <f t="shared" si="1042"/>
        <v>65</v>
      </c>
      <c r="D16021" s="815">
        <f t="shared" si="1043"/>
        <v>55</v>
      </c>
      <c r="E16021" s="815">
        <v>2003</v>
      </c>
    </row>
    <row r="16022" spans="1:5">
      <c r="A16022" s="816">
        <f t="shared" si="1044"/>
        <v>37923</v>
      </c>
      <c r="B16022" s="815">
        <f t="shared" si="1041"/>
        <v>302</v>
      </c>
      <c r="C16022" s="815">
        <f t="shared" si="1042"/>
        <v>64</v>
      </c>
      <c r="D16022" s="815">
        <f t="shared" si="1043"/>
        <v>54</v>
      </c>
      <c r="E16022" s="815">
        <v>2003</v>
      </c>
    </row>
    <row r="16023" spans="1:5">
      <c r="A16023" s="816">
        <f t="shared" si="1044"/>
        <v>37924</v>
      </c>
      <c r="B16023" s="815">
        <f t="shared" si="1041"/>
        <v>303</v>
      </c>
      <c r="C16023" s="815">
        <f t="shared" si="1042"/>
        <v>63</v>
      </c>
      <c r="D16023" s="815">
        <f t="shared" si="1043"/>
        <v>53</v>
      </c>
      <c r="E16023" s="815">
        <v>2003</v>
      </c>
    </row>
    <row r="16024" spans="1:5">
      <c r="A16024" s="816">
        <f t="shared" si="1044"/>
        <v>37925</v>
      </c>
      <c r="B16024" s="815">
        <f t="shared" si="1041"/>
        <v>304</v>
      </c>
      <c r="C16024" s="815">
        <f t="shared" si="1042"/>
        <v>62</v>
      </c>
      <c r="D16024" s="815">
        <f t="shared" si="1043"/>
        <v>52</v>
      </c>
      <c r="E16024" s="815">
        <v>2003</v>
      </c>
    </row>
    <row r="16025" spans="1:5">
      <c r="A16025" s="816">
        <f t="shared" si="1044"/>
        <v>37926</v>
      </c>
      <c r="B16025" s="815">
        <f t="shared" si="1041"/>
        <v>305</v>
      </c>
      <c r="C16025" s="815">
        <f t="shared" si="1042"/>
        <v>61</v>
      </c>
      <c r="D16025" s="815">
        <f t="shared" si="1043"/>
        <v>51</v>
      </c>
      <c r="E16025" s="815">
        <v>2003</v>
      </c>
    </row>
    <row r="16026" spans="1:5">
      <c r="A16026" s="816">
        <f t="shared" si="1044"/>
        <v>37927</v>
      </c>
      <c r="B16026" s="815">
        <f t="shared" si="1041"/>
        <v>306</v>
      </c>
      <c r="C16026" s="815">
        <f t="shared" si="1042"/>
        <v>60</v>
      </c>
      <c r="D16026" s="815">
        <f t="shared" si="1043"/>
        <v>50</v>
      </c>
      <c r="E16026" s="815">
        <v>2003</v>
      </c>
    </row>
    <row r="16027" spans="1:5">
      <c r="A16027" s="816">
        <f t="shared" si="1044"/>
        <v>37928</v>
      </c>
      <c r="B16027" s="815">
        <f t="shared" si="1041"/>
        <v>307</v>
      </c>
      <c r="C16027" s="815">
        <f t="shared" si="1042"/>
        <v>59</v>
      </c>
      <c r="D16027" s="815">
        <f t="shared" si="1043"/>
        <v>49</v>
      </c>
      <c r="E16027" s="815">
        <v>2003</v>
      </c>
    </row>
    <row r="16028" spans="1:5">
      <c r="A16028" s="816">
        <f t="shared" si="1044"/>
        <v>37929</v>
      </c>
      <c r="B16028" s="815">
        <f t="shared" si="1041"/>
        <v>308</v>
      </c>
      <c r="C16028" s="815">
        <f t="shared" si="1042"/>
        <v>58</v>
      </c>
      <c r="D16028" s="815">
        <f t="shared" si="1043"/>
        <v>48</v>
      </c>
      <c r="E16028" s="815">
        <v>2003</v>
      </c>
    </row>
    <row r="16029" spans="1:5">
      <c r="A16029" s="816">
        <f t="shared" si="1044"/>
        <v>37930</v>
      </c>
      <c r="B16029" s="815">
        <f t="shared" si="1041"/>
        <v>309</v>
      </c>
      <c r="C16029" s="815">
        <f t="shared" si="1042"/>
        <v>57</v>
      </c>
      <c r="D16029" s="815">
        <f t="shared" si="1043"/>
        <v>47</v>
      </c>
      <c r="E16029" s="815">
        <v>2003</v>
      </c>
    </row>
    <row r="16030" spans="1:5">
      <c r="A16030" s="816">
        <f t="shared" si="1044"/>
        <v>37931</v>
      </c>
      <c r="B16030" s="815">
        <f t="shared" si="1041"/>
        <v>310</v>
      </c>
      <c r="C16030" s="815">
        <f t="shared" si="1042"/>
        <v>56</v>
      </c>
      <c r="D16030" s="815">
        <f t="shared" si="1043"/>
        <v>46</v>
      </c>
      <c r="E16030" s="815">
        <v>2003</v>
      </c>
    </row>
    <row r="16031" spans="1:5">
      <c r="A16031" s="816">
        <f t="shared" si="1044"/>
        <v>37932</v>
      </c>
      <c r="B16031" s="815">
        <f t="shared" si="1041"/>
        <v>311</v>
      </c>
      <c r="C16031" s="815">
        <f t="shared" si="1042"/>
        <v>55</v>
      </c>
      <c r="D16031" s="815">
        <f t="shared" si="1043"/>
        <v>45</v>
      </c>
      <c r="E16031" s="815">
        <v>2003</v>
      </c>
    </row>
    <row r="16032" spans="1:5">
      <c r="A16032" s="816">
        <f t="shared" si="1044"/>
        <v>37933</v>
      </c>
      <c r="B16032" s="815">
        <f t="shared" ref="B16032:B16085" si="1045">B16031+1</f>
        <v>312</v>
      </c>
      <c r="C16032" s="815">
        <f t="shared" ref="C16032:C16085" si="1046">C16031-1</f>
        <v>54</v>
      </c>
      <c r="D16032" s="815">
        <f t="shared" ref="D16032:D16075" si="1047">D16031-1</f>
        <v>44</v>
      </c>
      <c r="E16032" s="815">
        <v>2003</v>
      </c>
    </row>
    <row r="16033" spans="1:5">
      <c r="A16033" s="816">
        <f t="shared" si="1044"/>
        <v>37934</v>
      </c>
      <c r="B16033" s="815">
        <f t="shared" si="1045"/>
        <v>313</v>
      </c>
      <c r="C16033" s="815">
        <f t="shared" si="1046"/>
        <v>53</v>
      </c>
      <c r="D16033" s="815">
        <f t="shared" si="1047"/>
        <v>43</v>
      </c>
      <c r="E16033" s="815">
        <v>2003</v>
      </c>
    </row>
    <row r="16034" spans="1:5">
      <c r="A16034" s="816">
        <f t="shared" si="1044"/>
        <v>37935</v>
      </c>
      <c r="B16034" s="815">
        <f t="shared" si="1045"/>
        <v>314</v>
      </c>
      <c r="C16034" s="815">
        <f t="shared" si="1046"/>
        <v>52</v>
      </c>
      <c r="D16034" s="815">
        <f t="shared" si="1047"/>
        <v>42</v>
      </c>
      <c r="E16034" s="815">
        <v>2003</v>
      </c>
    </row>
    <row r="16035" spans="1:5">
      <c r="A16035" s="816">
        <f t="shared" si="1044"/>
        <v>37936</v>
      </c>
      <c r="B16035" s="815">
        <f t="shared" si="1045"/>
        <v>315</v>
      </c>
      <c r="C16035" s="815">
        <f t="shared" si="1046"/>
        <v>51</v>
      </c>
      <c r="D16035" s="815">
        <f t="shared" si="1047"/>
        <v>41</v>
      </c>
      <c r="E16035" s="815">
        <v>2003</v>
      </c>
    </row>
    <row r="16036" spans="1:5">
      <c r="A16036" s="816">
        <f t="shared" si="1044"/>
        <v>37937</v>
      </c>
      <c r="B16036" s="815">
        <f t="shared" si="1045"/>
        <v>316</v>
      </c>
      <c r="C16036" s="815">
        <f t="shared" si="1046"/>
        <v>50</v>
      </c>
      <c r="D16036" s="815">
        <f t="shared" si="1047"/>
        <v>40</v>
      </c>
      <c r="E16036" s="815">
        <v>2003</v>
      </c>
    </row>
    <row r="16037" spans="1:5">
      <c r="A16037" s="816">
        <f t="shared" si="1044"/>
        <v>37938</v>
      </c>
      <c r="B16037" s="815">
        <f t="shared" si="1045"/>
        <v>317</v>
      </c>
      <c r="C16037" s="815">
        <f t="shared" si="1046"/>
        <v>49</v>
      </c>
      <c r="D16037" s="815">
        <f t="shared" si="1047"/>
        <v>39</v>
      </c>
      <c r="E16037" s="815">
        <v>2003</v>
      </c>
    </row>
    <row r="16038" spans="1:5">
      <c r="A16038" s="816">
        <f t="shared" si="1044"/>
        <v>37939</v>
      </c>
      <c r="B16038" s="815">
        <f t="shared" si="1045"/>
        <v>318</v>
      </c>
      <c r="C16038" s="815">
        <f t="shared" si="1046"/>
        <v>48</v>
      </c>
      <c r="D16038" s="815">
        <f t="shared" si="1047"/>
        <v>38</v>
      </c>
      <c r="E16038" s="815">
        <v>2003</v>
      </c>
    </row>
    <row r="16039" spans="1:5">
      <c r="A16039" s="816">
        <f t="shared" si="1044"/>
        <v>37940</v>
      </c>
      <c r="B16039" s="815">
        <f t="shared" si="1045"/>
        <v>319</v>
      </c>
      <c r="C16039" s="815">
        <f t="shared" si="1046"/>
        <v>47</v>
      </c>
      <c r="D16039" s="815">
        <f t="shared" si="1047"/>
        <v>37</v>
      </c>
      <c r="E16039" s="815">
        <v>2003</v>
      </c>
    </row>
    <row r="16040" spans="1:5">
      <c r="A16040" s="816">
        <f t="shared" si="1044"/>
        <v>37941</v>
      </c>
      <c r="B16040" s="815">
        <f t="shared" si="1045"/>
        <v>320</v>
      </c>
      <c r="C16040" s="815">
        <f t="shared" si="1046"/>
        <v>46</v>
      </c>
      <c r="D16040" s="815">
        <f t="shared" si="1047"/>
        <v>36</v>
      </c>
      <c r="E16040" s="815">
        <v>2003</v>
      </c>
    </row>
    <row r="16041" spans="1:5">
      <c r="A16041" s="816">
        <f t="shared" si="1044"/>
        <v>37942</v>
      </c>
      <c r="B16041" s="815">
        <f t="shared" si="1045"/>
        <v>321</v>
      </c>
      <c r="C16041" s="815">
        <f t="shared" si="1046"/>
        <v>45</v>
      </c>
      <c r="D16041" s="815">
        <f t="shared" si="1047"/>
        <v>35</v>
      </c>
      <c r="E16041" s="815">
        <v>2003</v>
      </c>
    </row>
    <row r="16042" spans="1:5">
      <c r="A16042" s="816">
        <f t="shared" si="1044"/>
        <v>37943</v>
      </c>
      <c r="B16042" s="815">
        <f t="shared" si="1045"/>
        <v>322</v>
      </c>
      <c r="C16042" s="815">
        <f t="shared" si="1046"/>
        <v>44</v>
      </c>
      <c r="D16042" s="815">
        <f t="shared" si="1047"/>
        <v>34</v>
      </c>
      <c r="E16042" s="815">
        <v>2003</v>
      </c>
    </row>
    <row r="16043" spans="1:5">
      <c r="A16043" s="816">
        <f t="shared" si="1044"/>
        <v>37944</v>
      </c>
      <c r="B16043" s="815">
        <f t="shared" si="1045"/>
        <v>323</v>
      </c>
      <c r="C16043" s="815">
        <f t="shared" si="1046"/>
        <v>43</v>
      </c>
      <c r="D16043" s="815">
        <f t="shared" si="1047"/>
        <v>33</v>
      </c>
      <c r="E16043" s="815">
        <v>2003</v>
      </c>
    </row>
    <row r="16044" spans="1:5">
      <c r="A16044" s="816">
        <f t="shared" si="1044"/>
        <v>37945</v>
      </c>
      <c r="B16044" s="815">
        <f t="shared" si="1045"/>
        <v>324</v>
      </c>
      <c r="C16044" s="815">
        <f t="shared" si="1046"/>
        <v>42</v>
      </c>
      <c r="D16044" s="815">
        <f t="shared" si="1047"/>
        <v>32</v>
      </c>
      <c r="E16044" s="815">
        <v>2003</v>
      </c>
    </row>
    <row r="16045" spans="1:5">
      <c r="A16045" s="816">
        <f t="shared" si="1044"/>
        <v>37946</v>
      </c>
      <c r="B16045" s="815">
        <f t="shared" si="1045"/>
        <v>325</v>
      </c>
      <c r="C16045" s="815">
        <f t="shared" si="1046"/>
        <v>41</v>
      </c>
      <c r="D16045" s="815">
        <f t="shared" si="1047"/>
        <v>31</v>
      </c>
      <c r="E16045" s="815">
        <v>2003</v>
      </c>
    </row>
    <row r="16046" spans="1:5">
      <c r="A16046" s="816">
        <f t="shared" si="1044"/>
        <v>37947</v>
      </c>
      <c r="B16046" s="815">
        <f t="shared" si="1045"/>
        <v>326</v>
      </c>
      <c r="C16046" s="815">
        <f t="shared" si="1046"/>
        <v>40</v>
      </c>
      <c r="D16046" s="815">
        <f t="shared" si="1047"/>
        <v>30</v>
      </c>
      <c r="E16046" s="815">
        <v>2003</v>
      </c>
    </row>
    <row r="16047" spans="1:5">
      <c r="A16047" s="816">
        <f t="shared" si="1044"/>
        <v>37948</v>
      </c>
      <c r="B16047" s="815">
        <f t="shared" si="1045"/>
        <v>327</v>
      </c>
      <c r="C16047" s="815">
        <f t="shared" si="1046"/>
        <v>39</v>
      </c>
      <c r="D16047" s="815">
        <f t="shared" si="1047"/>
        <v>29</v>
      </c>
      <c r="E16047" s="815">
        <v>2003</v>
      </c>
    </row>
    <row r="16048" spans="1:5">
      <c r="A16048" s="816">
        <f t="shared" si="1044"/>
        <v>37949</v>
      </c>
      <c r="B16048" s="815">
        <f t="shared" si="1045"/>
        <v>328</v>
      </c>
      <c r="C16048" s="815">
        <f t="shared" si="1046"/>
        <v>38</v>
      </c>
      <c r="D16048" s="815">
        <f t="shared" si="1047"/>
        <v>28</v>
      </c>
      <c r="E16048" s="815">
        <v>2003</v>
      </c>
    </row>
    <row r="16049" spans="1:5">
      <c r="A16049" s="816">
        <f t="shared" si="1044"/>
        <v>37950</v>
      </c>
      <c r="B16049" s="815">
        <f t="shared" si="1045"/>
        <v>329</v>
      </c>
      <c r="C16049" s="815">
        <f t="shared" si="1046"/>
        <v>37</v>
      </c>
      <c r="D16049" s="815">
        <f t="shared" si="1047"/>
        <v>27</v>
      </c>
      <c r="E16049" s="815">
        <v>2003</v>
      </c>
    </row>
    <row r="16050" spans="1:5">
      <c r="A16050" s="816">
        <f t="shared" si="1044"/>
        <v>37951</v>
      </c>
      <c r="B16050" s="815">
        <f t="shared" si="1045"/>
        <v>330</v>
      </c>
      <c r="C16050" s="815">
        <f t="shared" si="1046"/>
        <v>36</v>
      </c>
      <c r="D16050" s="815">
        <f t="shared" si="1047"/>
        <v>26</v>
      </c>
      <c r="E16050" s="815">
        <v>2003</v>
      </c>
    </row>
    <row r="16051" spans="1:5">
      <c r="A16051" s="816">
        <f t="shared" ref="A16051:A16114" si="1048">A16050+1</f>
        <v>37952</v>
      </c>
      <c r="B16051" s="815">
        <f t="shared" si="1045"/>
        <v>331</v>
      </c>
      <c r="C16051" s="815">
        <f t="shared" si="1046"/>
        <v>35</v>
      </c>
      <c r="D16051" s="815">
        <f t="shared" si="1047"/>
        <v>25</v>
      </c>
      <c r="E16051" s="815">
        <v>2003</v>
      </c>
    </row>
    <row r="16052" spans="1:5">
      <c r="A16052" s="816">
        <f t="shared" si="1048"/>
        <v>37953</v>
      </c>
      <c r="B16052" s="815">
        <f t="shared" si="1045"/>
        <v>332</v>
      </c>
      <c r="C16052" s="815">
        <f t="shared" si="1046"/>
        <v>34</v>
      </c>
      <c r="D16052" s="815">
        <f t="shared" si="1047"/>
        <v>24</v>
      </c>
      <c r="E16052" s="815">
        <v>2003</v>
      </c>
    </row>
    <row r="16053" spans="1:5">
      <c r="A16053" s="816">
        <f t="shared" si="1048"/>
        <v>37954</v>
      </c>
      <c r="B16053" s="815">
        <f t="shared" si="1045"/>
        <v>333</v>
      </c>
      <c r="C16053" s="815">
        <f t="shared" si="1046"/>
        <v>33</v>
      </c>
      <c r="D16053" s="815">
        <f t="shared" si="1047"/>
        <v>23</v>
      </c>
      <c r="E16053" s="815">
        <v>2003</v>
      </c>
    </row>
    <row r="16054" spans="1:5">
      <c r="A16054" s="816">
        <f t="shared" si="1048"/>
        <v>37955</v>
      </c>
      <c r="B16054" s="815">
        <f t="shared" si="1045"/>
        <v>334</v>
      </c>
      <c r="C16054" s="815">
        <f t="shared" si="1046"/>
        <v>32</v>
      </c>
      <c r="D16054" s="815">
        <f t="shared" si="1047"/>
        <v>22</v>
      </c>
      <c r="E16054" s="815">
        <v>2003</v>
      </c>
    </row>
    <row r="16055" spans="1:5">
      <c r="A16055" s="816">
        <f t="shared" si="1048"/>
        <v>37956</v>
      </c>
      <c r="B16055" s="815">
        <f t="shared" si="1045"/>
        <v>335</v>
      </c>
      <c r="C16055" s="815">
        <f t="shared" si="1046"/>
        <v>31</v>
      </c>
      <c r="D16055" s="815">
        <f t="shared" si="1047"/>
        <v>21</v>
      </c>
      <c r="E16055" s="815">
        <v>2003</v>
      </c>
    </row>
    <row r="16056" spans="1:5">
      <c r="A16056" s="816">
        <f t="shared" si="1048"/>
        <v>37957</v>
      </c>
      <c r="B16056" s="815">
        <f t="shared" si="1045"/>
        <v>336</v>
      </c>
      <c r="C16056" s="815">
        <f t="shared" si="1046"/>
        <v>30</v>
      </c>
      <c r="D16056" s="815">
        <f t="shared" si="1047"/>
        <v>20</v>
      </c>
      <c r="E16056" s="815">
        <v>2003</v>
      </c>
    </row>
    <row r="16057" spans="1:5">
      <c r="A16057" s="816">
        <f t="shared" si="1048"/>
        <v>37958</v>
      </c>
      <c r="B16057" s="815">
        <f t="shared" si="1045"/>
        <v>337</v>
      </c>
      <c r="C16057" s="815">
        <f t="shared" si="1046"/>
        <v>29</v>
      </c>
      <c r="D16057" s="815">
        <f t="shared" si="1047"/>
        <v>19</v>
      </c>
      <c r="E16057" s="815">
        <v>2003</v>
      </c>
    </row>
    <row r="16058" spans="1:5">
      <c r="A16058" s="816">
        <f t="shared" si="1048"/>
        <v>37959</v>
      </c>
      <c r="B16058" s="815">
        <f t="shared" si="1045"/>
        <v>338</v>
      </c>
      <c r="C16058" s="815">
        <f t="shared" si="1046"/>
        <v>28</v>
      </c>
      <c r="D16058" s="815">
        <f t="shared" si="1047"/>
        <v>18</v>
      </c>
      <c r="E16058" s="815">
        <v>2003</v>
      </c>
    </row>
    <row r="16059" spans="1:5">
      <c r="A16059" s="816">
        <f t="shared" si="1048"/>
        <v>37960</v>
      </c>
      <c r="B16059" s="815">
        <f t="shared" si="1045"/>
        <v>339</v>
      </c>
      <c r="C16059" s="815">
        <f t="shared" si="1046"/>
        <v>27</v>
      </c>
      <c r="D16059" s="815">
        <f t="shared" si="1047"/>
        <v>17</v>
      </c>
      <c r="E16059" s="815">
        <v>2003</v>
      </c>
    </row>
    <row r="16060" spans="1:5">
      <c r="A16060" s="816">
        <f t="shared" si="1048"/>
        <v>37961</v>
      </c>
      <c r="B16060" s="815">
        <f t="shared" si="1045"/>
        <v>340</v>
      </c>
      <c r="C16060" s="815">
        <f t="shared" si="1046"/>
        <v>26</v>
      </c>
      <c r="D16060" s="815">
        <f t="shared" si="1047"/>
        <v>16</v>
      </c>
      <c r="E16060" s="815">
        <v>2003</v>
      </c>
    </row>
    <row r="16061" spans="1:5">
      <c r="A16061" s="816">
        <f t="shared" si="1048"/>
        <v>37962</v>
      </c>
      <c r="B16061" s="815">
        <f t="shared" si="1045"/>
        <v>341</v>
      </c>
      <c r="C16061" s="815">
        <f t="shared" si="1046"/>
        <v>25</v>
      </c>
      <c r="D16061" s="815">
        <f t="shared" si="1047"/>
        <v>15</v>
      </c>
      <c r="E16061" s="815">
        <v>2003</v>
      </c>
    </row>
    <row r="16062" spans="1:5">
      <c r="A16062" s="816">
        <f t="shared" si="1048"/>
        <v>37963</v>
      </c>
      <c r="B16062" s="815">
        <f t="shared" si="1045"/>
        <v>342</v>
      </c>
      <c r="C16062" s="815">
        <f t="shared" si="1046"/>
        <v>24</v>
      </c>
      <c r="D16062" s="815">
        <f t="shared" si="1047"/>
        <v>14</v>
      </c>
      <c r="E16062" s="815">
        <v>2003</v>
      </c>
    </row>
    <row r="16063" spans="1:5">
      <c r="A16063" s="816">
        <f t="shared" si="1048"/>
        <v>37964</v>
      </c>
      <c r="B16063" s="815">
        <f t="shared" si="1045"/>
        <v>343</v>
      </c>
      <c r="C16063" s="815">
        <f t="shared" si="1046"/>
        <v>23</v>
      </c>
      <c r="D16063" s="815">
        <f t="shared" si="1047"/>
        <v>13</v>
      </c>
      <c r="E16063" s="815">
        <v>2003</v>
      </c>
    </row>
    <row r="16064" spans="1:5">
      <c r="A16064" s="816">
        <f t="shared" si="1048"/>
        <v>37965</v>
      </c>
      <c r="B16064" s="815">
        <f t="shared" si="1045"/>
        <v>344</v>
      </c>
      <c r="C16064" s="815">
        <f t="shared" si="1046"/>
        <v>22</v>
      </c>
      <c r="D16064" s="815">
        <f t="shared" si="1047"/>
        <v>12</v>
      </c>
      <c r="E16064" s="815">
        <v>2003</v>
      </c>
    </row>
    <row r="16065" spans="1:5">
      <c r="A16065" s="816">
        <f t="shared" si="1048"/>
        <v>37966</v>
      </c>
      <c r="B16065" s="815">
        <f t="shared" si="1045"/>
        <v>345</v>
      </c>
      <c r="C16065" s="815">
        <f t="shared" si="1046"/>
        <v>21</v>
      </c>
      <c r="D16065" s="815">
        <f t="shared" si="1047"/>
        <v>11</v>
      </c>
      <c r="E16065" s="815">
        <v>2003</v>
      </c>
    </row>
    <row r="16066" spans="1:5">
      <c r="A16066" s="816">
        <f t="shared" si="1048"/>
        <v>37967</v>
      </c>
      <c r="B16066" s="815">
        <f t="shared" si="1045"/>
        <v>346</v>
      </c>
      <c r="C16066" s="815">
        <f t="shared" si="1046"/>
        <v>20</v>
      </c>
      <c r="D16066" s="815">
        <f t="shared" si="1047"/>
        <v>10</v>
      </c>
      <c r="E16066" s="815">
        <v>2003</v>
      </c>
    </row>
    <row r="16067" spans="1:5">
      <c r="A16067" s="816">
        <f t="shared" si="1048"/>
        <v>37968</v>
      </c>
      <c r="B16067" s="815">
        <f t="shared" si="1045"/>
        <v>347</v>
      </c>
      <c r="C16067" s="815">
        <f t="shared" si="1046"/>
        <v>19</v>
      </c>
      <c r="D16067" s="815">
        <f t="shared" si="1047"/>
        <v>9</v>
      </c>
      <c r="E16067" s="815">
        <v>2003</v>
      </c>
    </row>
    <row r="16068" spans="1:5">
      <c r="A16068" s="816">
        <f t="shared" si="1048"/>
        <v>37969</v>
      </c>
      <c r="B16068" s="815">
        <f t="shared" si="1045"/>
        <v>348</v>
      </c>
      <c r="C16068" s="815">
        <f t="shared" si="1046"/>
        <v>18</v>
      </c>
      <c r="D16068" s="815">
        <f t="shared" si="1047"/>
        <v>8</v>
      </c>
      <c r="E16068" s="815">
        <v>2003</v>
      </c>
    </row>
    <row r="16069" spans="1:5">
      <c r="A16069" s="816">
        <f t="shared" si="1048"/>
        <v>37970</v>
      </c>
      <c r="B16069" s="815">
        <f t="shared" si="1045"/>
        <v>349</v>
      </c>
      <c r="C16069" s="815">
        <f t="shared" si="1046"/>
        <v>17</v>
      </c>
      <c r="D16069" s="815">
        <f t="shared" si="1047"/>
        <v>7</v>
      </c>
      <c r="E16069" s="815">
        <v>2003</v>
      </c>
    </row>
    <row r="16070" spans="1:5">
      <c r="A16070" s="816">
        <f t="shared" si="1048"/>
        <v>37971</v>
      </c>
      <c r="B16070" s="815">
        <f t="shared" si="1045"/>
        <v>350</v>
      </c>
      <c r="C16070" s="815">
        <f t="shared" si="1046"/>
        <v>16</v>
      </c>
      <c r="D16070" s="815">
        <f t="shared" si="1047"/>
        <v>6</v>
      </c>
      <c r="E16070" s="815">
        <v>2003</v>
      </c>
    </row>
    <row r="16071" spans="1:5">
      <c r="A16071" s="816">
        <f t="shared" si="1048"/>
        <v>37972</v>
      </c>
      <c r="B16071" s="815">
        <f t="shared" si="1045"/>
        <v>351</v>
      </c>
      <c r="C16071" s="815">
        <f t="shared" si="1046"/>
        <v>15</v>
      </c>
      <c r="D16071" s="815">
        <f t="shared" si="1047"/>
        <v>5</v>
      </c>
      <c r="E16071" s="815">
        <v>2003</v>
      </c>
    </row>
    <row r="16072" spans="1:5">
      <c r="A16072" s="816">
        <f t="shared" si="1048"/>
        <v>37973</v>
      </c>
      <c r="B16072" s="815">
        <f t="shared" si="1045"/>
        <v>352</v>
      </c>
      <c r="C16072" s="815">
        <f t="shared" si="1046"/>
        <v>14</v>
      </c>
      <c r="D16072" s="815">
        <f t="shared" si="1047"/>
        <v>4</v>
      </c>
      <c r="E16072" s="815">
        <v>2003</v>
      </c>
    </row>
    <row r="16073" spans="1:5">
      <c r="A16073" s="816">
        <f t="shared" si="1048"/>
        <v>37974</v>
      </c>
      <c r="B16073" s="815">
        <f t="shared" si="1045"/>
        <v>353</v>
      </c>
      <c r="C16073" s="815">
        <f t="shared" si="1046"/>
        <v>13</v>
      </c>
      <c r="D16073" s="815">
        <f t="shared" si="1047"/>
        <v>3</v>
      </c>
      <c r="E16073" s="815">
        <v>2003</v>
      </c>
    </row>
    <row r="16074" spans="1:5">
      <c r="A16074" s="816">
        <f t="shared" si="1048"/>
        <v>37975</v>
      </c>
      <c r="B16074" s="815">
        <f t="shared" si="1045"/>
        <v>354</v>
      </c>
      <c r="C16074" s="815">
        <f t="shared" si="1046"/>
        <v>12</v>
      </c>
      <c r="D16074" s="815">
        <f t="shared" si="1047"/>
        <v>2</v>
      </c>
      <c r="E16074" s="815">
        <v>2003</v>
      </c>
    </row>
    <row r="16075" spans="1:5">
      <c r="A16075" s="816">
        <f t="shared" si="1048"/>
        <v>37976</v>
      </c>
      <c r="B16075" s="815">
        <f t="shared" si="1045"/>
        <v>355</v>
      </c>
      <c r="C16075" s="815">
        <f t="shared" si="1046"/>
        <v>11</v>
      </c>
      <c r="D16075" s="815">
        <f t="shared" si="1047"/>
        <v>1</v>
      </c>
      <c r="E16075" s="815">
        <v>2003</v>
      </c>
    </row>
    <row r="16076" spans="1:5">
      <c r="A16076" s="816">
        <f t="shared" si="1048"/>
        <v>37977</v>
      </c>
      <c r="B16076" s="815">
        <f t="shared" si="1045"/>
        <v>356</v>
      </c>
      <c r="C16076" s="815">
        <f t="shared" si="1046"/>
        <v>10</v>
      </c>
      <c r="D16076" s="815">
        <v>365</v>
      </c>
      <c r="E16076" s="815">
        <v>2003</v>
      </c>
    </row>
    <row r="16077" spans="1:5">
      <c r="A16077" s="816">
        <f t="shared" si="1048"/>
        <v>37978</v>
      </c>
      <c r="B16077" s="815">
        <f t="shared" si="1045"/>
        <v>357</v>
      </c>
      <c r="C16077" s="815">
        <f t="shared" si="1046"/>
        <v>9</v>
      </c>
      <c r="D16077" s="815">
        <f t="shared" ref="D16077:D16140" si="1049">D16076-1</f>
        <v>364</v>
      </c>
      <c r="E16077" s="815">
        <v>2003</v>
      </c>
    </row>
    <row r="16078" spans="1:5">
      <c r="A16078" s="816">
        <f t="shared" si="1048"/>
        <v>37979</v>
      </c>
      <c r="B16078" s="815">
        <f t="shared" si="1045"/>
        <v>358</v>
      </c>
      <c r="C16078" s="815">
        <f t="shared" si="1046"/>
        <v>8</v>
      </c>
      <c r="D16078" s="815">
        <f t="shared" si="1049"/>
        <v>363</v>
      </c>
      <c r="E16078" s="815">
        <v>2003</v>
      </c>
    </row>
    <row r="16079" spans="1:5">
      <c r="A16079" s="816">
        <f t="shared" si="1048"/>
        <v>37980</v>
      </c>
      <c r="B16079" s="815">
        <f t="shared" si="1045"/>
        <v>359</v>
      </c>
      <c r="C16079" s="815">
        <f t="shared" si="1046"/>
        <v>7</v>
      </c>
      <c r="D16079" s="815">
        <f t="shared" si="1049"/>
        <v>362</v>
      </c>
      <c r="E16079" s="815">
        <v>2003</v>
      </c>
    </row>
    <row r="16080" spans="1:5">
      <c r="A16080" s="816">
        <f t="shared" si="1048"/>
        <v>37981</v>
      </c>
      <c r="B16080" s="815">
        <f t="shared" si="1045"/>
        <v>360</v>
      </c>
      <c r="C16080" s="815">
        <f t="shared" si="1046"/>
        <v>6</v>
      </c>
      <c r="D16080" s="815">
        <f t="shared" si="1049"/>
        <v>361</v>
      </c>
      <c r="E16080" s="815">
        <v>2003</v>
      </c>
    </row>
    <row r="16081" spans="1:5">
      <c r="A16081" s="816">
        <f t="shared" si="1048"/>
        <v>37982</v>
      </c>
      <c r="B16081" s="815">
        <f t="shared" si="1045"/>
        <v>361</v>
      </c>
      <c r="C16081" s="815">
        <f t="shared" si="1046"/>
        <v>5</v>
      </c>
      <c r="D16081" s="815">
        <f t="shared" si="1049"/>
        <v>360</v>
      </c>
      <c r="E16081" s="815">
        <v>2003</v>
      </c>
    </row>
    <row r="16082" spans="1:5">
      <c r="A16082" s="816">
        <f t="shared" si="1048"/>
        <v>37983</v>
      </c>
      <c r="B16082" s="815">
        <f t="shared" si="1045"/>
        <v>362</v>
      </c>
      <c r="C16082" s="815">
        <f t="shared" si="1046"/>
        <v>4</v>
      </c>
      <c r="D16082" s="815">
        <f t="shared" si="1049"/>
        <v>359</v>
      </c>
      <c r="E16082" s="815">
        <v>2003</v>
      </c>
    </row>
    <row r="16083" spans="1:5">
      <c r="A16083" s="816">
        <f t="shared" si="1048"/>
        <v>37984</v>
      </c>
      <c r="B16083" s="815">
        <f t="shared" si="1045"/>
        <v>363</v>
      </c>
      <c r="C16083" s="815">
        <f t="shared" si="1046"/>
        <v>3</v>
      </c>
      <c r="D16083" s="815">
        <f t="shared" si="1049"/>
        <v>358</v>
      </c>
      <c r="E16083" s="815">
        <v>2003</v>
      </c>
    </row>
    <row r="16084" spans="1:5">
      <c r="A16084" s="816">
        <f t="shared" si="1048"/>
        <v>37985</v>
      </c>
      <c r="B16084" s="815">
        <f t="shared" si="1045"/>
        <v>364</v>
      </c>
      <c r="C16084" s="815">
        <f t="shared" si="1046"/>
        <v>2</v>
      </c>
      <c r="D16084" s="815">
        <f t="shared" si="1049"/>
        <v>357</v>
      </c>
      <c r="E16084" s="815">
        <v>2003</v>
      </c>
    </row>
    <row r="16085" spans="1:5">
      <c r="A16085" s="816">
        <f t="shared" si="1048"/>
        <v>37986</v>
      </c>
      <c r="B16085" s="815">
        <f t="shared" si="1045"/>
        <v>365</v>
      </c>
      <c r="C16085" s="815">
        <f t="shared" si="1046"/>
        <v>1</v>
      </c>
      <c r="D16085" s="815">
        <f t="shared" si="1049"/>
        <v>356</v>
      </c>
      <c r="E16085" s="815">
        <v>2003</v>
      </c>
    </row>
    <row r="16086" spans="1:5">
      <c r="A16086" s="816">
        <f t="shared" si="1048"/>
        <v>37987</v>
      </c>
      <c r="B16086" s="815">
        <v>1</v>
      </c>
      <c r="C16086" s="815">
        <v>366</v>
      </c>
      <c r="D16086" s="815">
        <f t="shared" si="1049"/>
        <v>355</v>
      </c>
      <c r="E16086" s="815">
        <v>2004</v>
      </c>
    </row>
    <row r="16087" spans="1:5">
      <c r="A16087" s="816">
        <f t="shared" si="1048"/>
        <v>37988</v>
      </c>
      <c r="B16087" s="815">
        <f t="shared" ref="B16087:B16140" si="1050">B16086+1</f>
        <v>2</v>
      </c>
      <c r="C16087" s="815">
        <f t="shared" ref="C16087:C16140" si="1051">C16086-1</f>
        <v>365</v>
      </c>
      <c r="D16087" s="815">
        <f t="shared" si="1049"/>
        <v>354</v>
      </c>
      <c r="E16087" s="815">
        <v>2004</v>
      </c>
    </row>
    <row r="16088" spans="1:5">
      <c r="A16088" s="816">
        <f t="shared" si="1048"/>
        <v>37989</v>
      </c>
      <c r="B16088" s="815">
        <f t="shared" si="1050"/>
        <v>3</v>
      </c>
      <c r="C16088" s="815">
        <f t="shared" si="1051"/>
        <v>364</v>
      </c>
      <c r="D16088" s="815">
        <f t="shared" si="1049"/>
        <v>353</v>
      </c>
      <c r="E16088" s="815">
        <v>2004</v>
      </c>
    </row>
    <row r="16089" spans="1:5">
      <c r="A16089" s="816">
        <f t="shared" si="1048"/>
        <v>37990</v>
      </c>
      <c r="B16089" s="815">
        <f t="shared" si="1050"/>
        <v>4</v>
      </c>
      <c r="C16089" s="815">
        <f t="shared" si="1051"/>
        <v>363</v>
      </c>
      <c r="D16089" s="815">
        <f t="shared" si="1049"/>
        <v>352</v>
      </c>
      <c r="E16089" s="815">
        <v>2004</v>
      </c>
    </row>
    <row r="16090" spans="1:5">
      <c r="A16090" s="816">
        <f t="shared" si="1048"/>
        <v>37991</v>
      </c>
      <c r="B16090" s="815">
        <f t="shared" si="1050"/>
        <v>5</v>
      </c>
      <c r="C16090" s="815">
        <f t="shared" si="1051"/>
        <v>362</v>
      </c>
      <c r="D16090" s="815">
        <f t="shared" si="1049"/>
        <v>351</v>
      </c>
      <c r="E16090" s="815">
        <v>2004</v>
      </c>
    </row>
    <row r="16091" spans="1:5">
      <c r="A16091" s="816">
        <f t="shared" si="1048"/>
        <v>37992</v>
      </c>
      <c r="B16091" s="815">
        <f t="shared" si="1050"/>
        <v>6</v>
      </c>
      <c r="C16091" s="815">
        <f t="shared" si="1051"/>
        <v>361</v>
      </c>
      <c r="D16091" s="815">
        <f t="shared" si="1049"/>
        <v>350</v>
      </c>
      <c r="E16091" s="815">
        <v>2004</v>
      </c>
    </row>
    <row r="16092" spans="1:5">
      <c r="A16092" s="816">
        <f t="shared" si="1048"/>
        <v>37993</v>
      </c>
      <c r="B16092" s="815">
        <f t="shared" si="1050"/>
        <v>7</v>
      </c>
      <c r="C16092" s="815">
        <f t="shared" si="1051"/>
        <v>360</v>
      </c>
      <c r="D16092" s="815">
        <f t="shared" si="1049"/>
        <v>349</v>
      </c>
      <c r="E16092" s="815">
        <v>2004</v>
      </c>
    </row>
    <row r="16093" spans="1:5">
      <c r="A16093" s="816">
        <f t="shared" si="1048"/>
        <v>37994</v>
      </c>
      <c r="B16093" s="815">
        <f t="shared" si="1050"/>
        <v>8</v>
      </c>
      <c r="C16093" s="815">
        <f t="shared" si="1051"/>
        <v>359</v>
      </c>
      <c r="D16093" s="815">
        <f t="shared" si="1049"/>
        <v>348</v>
      </c>
      <c r="E16093" s="815">
        <v>2004</v>
      </c>
    </row>
    <row r="16094" spans="1:5">
      <c r="A16094" s="816">
        <f t="shared" si="1048"/>
        <v>37995</v>
      </c>
      <c r="B16094" s="815">
        <f t="shared" si="1050"/>
        <v>9</v>
      </c>
      <c r="C16094" s="815">
        <f t="shared" si="1051"/>
        <v>358</v>
      </c>
      <c r="D16094" s="815">
        <f t="shared" si="1049"/>
        <v>347</v>
      </c>
      <c r="E16094" s="815">
        <v>2004</v>
      </c>
    </row>
    <row r="16095" spans="1:5">
      <c r="A16095" s="816">
        <f t="shared" si="1048"/>
        <v>37996</v>
      </c>
      <c r="B16095" s="815">
        <f t="shared" si="1050"/>
        <v>10</v>
      </c>
      <c r="C16095" s="815">
        <f t="shared" si="1051"/>
        <v>357</v>
      </c>
      <c r="D16095" s="815">
        <f t="shared" si="1049"/>
        <v>346</v>
      </c>
      <c r="E16095" s="815">
        <v>2004</v>
      </c>
    </row>
    <row r="16096" spans="1:5">
      <c r="A16096" s="816">
        <f t="shared" si="1048"/>
        <v>37997</v>
      </c>
      <c r="B16096" s="815">
        <f t="shared" si="1050"/>
        <v>11</v>
      </c>
      <c r="C16096" s="815">
        <f t="shared" si="1051"/>
        <v>356</v>
      </c>
      <c r="D16096" s="815">
        <f t="shared" si="1049"/>
        <v>345</v>
      </c>
      <c r="E16096" s="815">
        <v>2004</v>
      </c>
    </row>
    <row r="16097" spans="1:5">
      <c r="A16097" s="816">
        <f t="shared" si="1048"/>
        <v>37998</v>
      </c>
      <c r="B16097" s="815">
        <f t="shared" si="1050"/>
        <v>12</v>
      </c>
      <c r="C16097" s="815">
        <f t="shared" si="1051"/>
        <v>355</v>
      </c>
      <c r="D16097" s="815">
        <f t="shared" si="1049"/>
        <v>344</v>
      </c>
      <c r="E16097" s="815">
        <v>2004</v>
      </c>
    </row>
    <row r="16098" spans="1:5">
      <c r="A16098" s="816">
        <f t="shared" si="1048"/>
        <v>37999</v>
      </c>
      <c r="B16098" s="815">
        <f t="shared" si="1050"/>
        <v>13</v>
      </c>
      <c r="C16098" s="815">
        <f t="shared" si="1051"/>
        <v>354</v>
      </c>
      <c r="D16098" s="815">
        <f t="shared" si="1049"/>
        <v>343</v>
      </c>
      <c r="E16098" s="815">
        <v>2004</v>
      </c>
    </row>
    <row r="16099" spans="1:5">
      <c r="A16099" s="816">
        <f t="shared" si="1048"/>
        <v>38000</v>
      </c>
      <c r="B16099" s="815">
        <f t="shared" si="1050"/>
        <v>14</v>
      </c>
      <c r="C16099" s="815">
        <f t="shared" si="1051"/>
        <v>353</v>
      </c>
      <c r="D16099" s="815">
        <f t="shared" si="1049"/>
        <v>342</v>
      </c>
      <c r="E16099" s="815">
        <v>2004</v>
      </c>
    </row>
    <row r="16100" spans="1:5">
      <c r="A16100" s="816">
        <f t="shared" si="1048"/>
        <v>38001</v>
      </c>
      <c r="B16100" s="815">
        <f t="shared" si="1050"/>
        <v>15</v>
      </c>
      <c r="C16100" s="815">
        <f t="shared" si="1051"/>
        <v>352</v>
      </c>
      <c r="D16100" s="815">
        <f t="shared" si="1049"/>
        <v>341</v>
      </c>
      <c r="E16100" s="815">
        <v>2004</v>
      </c>
    </row>
    <row r="16101" spans="1:5">
      <c r="A16101" s="816">
        <f t="shared" si="1048"/>
        <v>38002</v>
      </c>
      <c r="B16101" s="815">
        <f t="shared" si="1050"/>
        <v>16</v>
      </c>
      <c r="C16101" s="815">
        <f t="shared" si="1051"/>
        <v>351</v>
      </c>
      <c r="D16101" s="815">
        <f t="shared" si="1049"/>
        <v>340</v>
      </c>
      <c r="E16101" s="815">
        <v>2004</v>
      </c>
    </row>
    <row r="16102" spans="1:5">
      <c r="A16102" s="816">
        <f t="shared" si="1048"/>
        <v>38003</v>
      </c>
      <c r="B16102" s="815">
        <f t="shared" si="1050"/>
        <v>17</v>
      </c>
      <c r="C16102" s="815">
        <f t="shared" si="1051"/>
        <v>350</v>
      </c>
      <c r="D16102" s="815">
        <f t="shared" si="1049"/>
        <v>339</v>
      </c>
      <c r="E16102" s="815">
        <v>2004</v>
      </c>
    </row>
    <row r="16103" spans="1:5">
      <c r="A16103" s="816">
        <f t="shared" si="1048"/>
        <v>38004</v>
      </c>
      <c r="B16103" s="815">
        <f t="shared" si="1050"/>
        <v>18</v>
      </c>
      <c r="C16103" s="815">
        <f t="shared" si="1051"/>
        <v>349</v>
      </c>
      <c r="D16103" s="815">
        <f t="shared" si="1049"/>
        <v>338</v>
      </c>
      <c r="E16103" s="815">
        <v>2004</v>
      </c>
    </row>
    <row r="16104" spans="1:5">
      <c r="A16104" s="816">
        <f t="shared" si="1048"/>
        <v>38005</v>
      </c>
      <c r="B16104" s="815">
        <f t="shared" si="1050"/>
        <v>19</v>
      </c>
      <c r="C16104" s="815">
        <f t="shared" si="1051"/>
        <v>348</v>
      </c>
      <c r="D16104" s="815">
        <f t="shared" si="1049"/>
        <v>337</v>
      </c>
      <c r="E16104" s="815">
        <v>2004</v>
      </c>
    </row>
    <row r="16105" spans="1:5">
      <c r="A16105" s="816">
        <f t="shared" si="1048"/>
        <v>38006</v>
      </c>
      <c r="B16105" s="815">
        <f t="shared" si="1050"/>
        <v>20</v>
      </c>
      <c r="C16105" s="815">
        <f t="shared" si="1051"/>
        <v>347</v>
      </c>
      <c r="D16105" s="815">
        <f t="shared" si="1049"/>
        <v>336</v>
      </c>
      <c r="E16105" s="815">
        <v>2004</v>
      </c>
    </row>
    <row r="16106" spans="1:5">
      <c r="A16106" s="816">
        <f t="shared" si="1048"/>
        <v>38007</v>
      </c>
      <c r="B16106" s="815">
        <f t="shared" si="1050"/>
        <v>21</v>
      </c>
      <c r="C16106" s="815">
        <f t="shared" si="1051"/>
        <v>346</v>
      </c>
      <c r="D16106" s="815">
        <f t="shared" si="1049"/>
        <v>335</v>
      </c>
      <c r="E16106" s="815">
        <v>2004</v>
      </c>
    </row>
    <row r="16107" spans="1:5">
      <c r="A16107" s="816">
        <f t="shared" si="1048"/>
        <v>38008</v>
      </c>
      <c r="B16107" s="815">
        <f t="shared" si="1050"/>
        <v>22</v>
      </c>
      <c r="C16107" s="815">
        <f t="shared" si="1051"/>
        <v>345</v>
      </c>
      <c r="D16107" s="815">
        <f t="shared" si="1049"/>
        <v>334</v>
      </c>
      <c r="E16107" s="815">
        <v>2004</v>
      </c>
    </row>
    <row r="16108" spans="1:5">
      <c r="A16108" s="816">
        <f t="shared" si="1048"/>
        <v>38009</v>
      </c>
      <c r="B16108" s="815">
        <f t="shared" si="1050"/>
        <v>23</v>
      </c>
      <c r="C16108" s="815">
        <f t="shared" si="1051"/>
        <v>344</v>
      </c>
      <c r="D16108" s="815">
        <f t="shared" si="1049"/>
        <v>333</v>
      </c>
      <c r="E16108" s="815">
        <v>2004</v>
      </c>
    </row>
    <row r="16109" spans="1:5">
      <c r="A16109" s="816">
        <f t="shared" si="1048"/>
        <v>38010</v>
      </c>
      <c r="B16109" s="815">
        <f t="shared" si="1050"/>
        <v>24</v>
      </c>
      <c r="C16109" s="815">
        <f t="shared" si="1051"/>
        <v>343</v>
      </c>
      <c r="D16109" s="815">
        <f t="shared" si="1049"/>
        <v>332</v>
      </c>
      <c r="E16109" s="815">
        <v>2004</v>
      </c>
    </row>
    <row r="16110" spans="1:5">
      <c r="A16110" s="816">
        <f t="shared" si="1048"/>
        <v>38011</v>
      </c>
      <c r="B16110" s="815">
        <f t="shared" si="1050"/>
        <v>25</v>
      </c>
      <c r="C16110" s="815">
        <f t="shared" si="1051"/>
        <v>342</v>
      </c>
      <c r="D16110" s="815">
        <f t="shared" si="1049"/>
        <v>331</v>
      </c>
      <c r="E16110" s="815">
        <v>2004</v>
      </c>
    </row>
    <row r="16111" spans="1:5">
      <c r="A16111" s="816">
        <f t="shared" si="1048"/>
        <v>38012</v>
      </c>
      <c r="B16111" s="815">
        <f t="shared" si="1050"/>
        <v>26</v>
      </c>
      <c r="C16111" s="815">
        <f t="shared" si="1051"/>
        <v>341</v>
      </c>
      <c r="D16111" s="815">
        <f t="shared" si="1049"/>
        <v>330</v>
      </c>
      <c r="E16111" s="815">
        <v>2004</v>
      </c>
    </row>
    <row r="16112" spans="1:5">
      <c r="A16112" s="816">
        <f t="shared" si="1048"/>
        <v>38013</v>
      </c>
      <c r="B16112" s="815">
        <f t="shared" si="1050"/>
        <v>27</v>
      </c>
      <c r="C16112" s="815">
        <f t="shared" si="1051"/>
        <v>340</v>
      </c>
      <c r="D16112" s="815">
        <f t="shared" si="1049"/>
        <v>329</v>
      </c>
      <c r="E16112" s="815">
        <v>2004</v>
      </c>
    </row>
    <row r="16113" spans="1:5">
      <c r="A16113" s="816">
        <f t="shared" si="1048"/>
        <v>38014</v>
      </c>
      <c r="B16113" s="815">
        <f t="shared" si="1050"/>
        <v>28</v>
      </c>
      <c r="C16113" s="815">
        <f t="shared" si="1051"/>
        <v>339</v>
      </c>
      <c r="D16113" s="815">
        <f t="shared" si="1049"/>
        <v>328</v>
      </c>
      <c r="E16113" s="815">
        <v>2004</v>
      </c>
    </row>
    <row r="16114" spans="1:5">
      <c r="A16114" s="816">
        <f t="shared" si="1048"/>
        <v>38015</v>
      </c>
      <c r="B16114" s="815">
        <f t="shared" si="1050"/>
        <v>29</v>
      </c>
      <c r="C16114" s="815">
        <f t="shared" si="1051"/>
        <v>338</v>
      </c>
      <c r="D16114" s="815">
        <f t="shared" si="1049"/>
        <v>327</v>
      </c>
      <c r="E16114" s="815">
        <v>2004</v>
      </c>
    </row>
    <row r="16115" spans="1:5">
      <c r="A16115" s="816">
        <f t="shared" ref="A16115:A16178" si="1052">A16114+1</f>
        <v>38016</v>
      </c>
      <c r="B16115" s="815">
        <f t="shared" si="1050"/>
        <v>30</v>
      </c>
      <c r="C16115" s="815">
        <f t="shared" si="1051"/>
        <v>337</v>
      </c>
      <c r="D16115" s="815">
        <f t="shared" si="1049"/>
        <v>326</v>
      </c>
      <c r="E16115" s="815">
        <v>2004</v>
      </c>
    </row>
    <row r="16116" spans="1:5">
      <c r="A16116" s="816">
        <f t="shared" si="1052"/>
        <v>38017</v>
      </c>
      <c r="B16116" s="815">
        <f t="shared" si="1050"/>
        <v>31</v>
      </c>
      <c r="C16116" s="815">
        <f t="shared" si="1051"/>
        <v>336</v>
      </c>
      <c r="D16116" s="815">
        <f t="shared" si="1049"/>
        <v>325</v>
      </c>
      <c r="E16116" s="815">
        <v>2004</v>
      </c>
    </row>
    <row r="16117" spans="1:5">
      <c r="A16117" s="816">
        <f t="shared" si="1052"/>
        <v>38018</v>
      </c>
      <c r="B16117" s="815">
        <f t="shared" si="1050"/>
        <v>32</v>
      </c>
      <c r="C16117" s="815">
        <f t="shared" si="1051"/>
        <v>335</v>
      </c>
      <c r="D16117" s="815">
        <f t="shared" si="1049"/>
        <v>324</v>
      </c>
      <c r="E16117" s="815">
        <v>2004</v>
      </c>
    </row>
    <row r="16118" spans="1:5">
      <c r="A16118" s="816">
        <f t="shared" si="1052"/>
        <v>38019</v>
      </c>
      <c r="B16118" s="815">
        <f t="shared" si="1050"/>
        <v>33</v>
      </c>
      <c r="C16118" s="815">
        <f t="shared" si="1051"/>
        <v>334</v>
      </c>
      <c r="D16118" s="815">
        <f t="shared" si="1049"/>
        <v>323</v>
      </c>
      <c r="E16118" s="815">
        <v>2004</v>
      </c>
    </row>
    <row r="16119" spans="1:5">
      <c r="A16119" s="816">
        <f t="shared" si="1052"/>
        <v>38020</v>
      </c>
      <c r="B16119" s="815">
        <f t="shared" si="1050"/>
        <v>34</v>
      </c>
      <c r="C16119" s="815">
        <f t="shared" si="1051"/>
        <v>333</v>
      </c>
      <c r="D16119" s="815">
        <f t="shared" si="1049"/>
        <v>322</v>
      </c>
      <c r="E16119" s="815">
        <v>2004</v>
      </c>
    </row>
    <row r="16120" spans="1:5">
      <c r="A16120" s="816">
        <f t="shared" si="1052"/>
        <v>38021</v>
      </c>
      <c r="B16120" s="815">
        <f t="shared" si="1050"/>
        <v>35</v>
      </c>
      <c r="C16120" s="815">
        <f t="shared" si="1051"/>
        <v>332</v>
      </c>
      <c r="D16120" s="815">
        <f t="shared" si="1049"/>
        <v>321</v>
      </c>
      <c r="E16120" s="815">
        <v>2004</v>
      </c>
    </row>
    <row r="16121" spans="1:5">
      <c r="A16121" s="816">
        <f t="shared" si="1052"/>
        <v>38022</v>
      </c>
      <c r="B16121" s="815">
        <f t="shared" si="1050"/>
        <v>36</v>
      </c>
      <c r="C16121" s="815">
        <f t="shared" si="1051"/>
        <v>331</v>
      </c>
      <c r="D16121" s="815">
        <f t="shared" si="1049"/>
        <v>320</v>
      </c>
      <c r="E16121" s="815">
        <v>2004</v>
      </c>
    </row>
    <row r="16122" spans="1:5">
      <c r="A16122" s="816">
        <f t="shared" si="1052"/>
        <v>38023</v>
      </c>
      <c r="B16122" s="815">
        <f t="shared" si="1050"/>
        <v>37</v>
      </c>
      <c r="C16122" s="815">
        <f t="shared" si="1051"/>
        <v>330</v>
      </c>
      <c r="D16122" s="815">
        <f t="shared" si="1049"/>
        <v>319</v>
      </c>
      <c r="E16122" s="815">
        <v>2004</v>
      </c>
    </row>
    <row r="16123" spans="1:5">
      <c r="A16123" s="816">
        <f t="shared" si="1052"/>
        <v>38024</v>
      </c>
      <c r="B16123" s="815">
        <f t="shared" si="1050"/>
        <v>38</v>
      </c>
      <c r="C16123" s="815">
        <f t="shared" si="1051"/>
        <v>329</v>
      </c>
      <c r="D16123" s="815">
        <f t="shared" si="1049"/>
        <v>318</v>
      </c>
      <c r="E16123" s="815">
        <v>2004</v>
      </c>
    </row>
    <row r="16124" spans="1:5">
      <c r="A16124" s="816">
        <f t="shared" si="1052"/>
        <v>38025</v>
      </c>
      <c r="B16124" s="815">
        <f t="shared" si="1050"/>
        <v>39</v>
      </c>
      <c r="C16124" s="815">
        <f t="shared" si="1051"/>
        <v>328</v>
      </c>
      <c r="D16124" s="815">
        <f t="shared" si="1049"/>
        <v>317</v>
      </c>
      <c r="E16124" s="815">
        <v>2004</v>
      </c>
    </row>
    <row r="16125" spans="1:5">
      <c r="A16125" s="816">
        <f t="shared" si="1052"/>
        <v>38026</v>
      </c>
      <c r="B16125" s="815">
        <f t="shared" si="1050"/>
        <v>40</v>
      </c>
      <c r="C16125" s="815">
        <f t="shared" si="1051"/>
        <v>327</v>
      </c>
      <c r="D16125" s="815">
        <f t="shared" si="1049"/>
        <v>316</v>
      </c>
      <c r="E16125" s="815">
        <v>2004</v>
      </c>
    </row>
    <row r="16126" spans="1:5">
      <c r="A16126" s="816">
        <f t="shared" si="1052"/>
        <v>38027</v>
      </c>
      <c r="B16126" s="815">
        <f t="shared" si="1050"/>
        <v>41</v>
      </c>
      <c r="C16126" s="815">
        <f t="shared" si="1051"/>
        <v>326</v>
      </c>
      <c r="D16126" s="815">
        <f t="shared" si="1049"/>
        <v>315</v>
      </c>
      <c r="E16126" s="815">
        <v>2004</v>
      </c>
    </row>
    <row r="16127" spans="1:5">
      <c r="A16127" s="816">
        <f t="shared" si="1052"/>
        <v>38028</v>
      </c>
      <c r="B16127" s="815">
        <f t="shared" si="1050"/>
        <v>42</v>
      </c>
      <c r="C16127" s="815">
        <f t="shared" si="1051"/>
        <v>325</v>
      </c>
      <c r="D16127" s="815">
        <f t="shared" si="1049"/>
        <v>314</v>
      </c>
      <c r="E16127" s="815">
        <v>2004</v>
      </c>
    </row>
    <row r="16128" spans="1:5">
      <c r="A16128" s="816">
        <f t="shared" si="1052"/>
        <v>38029</v>
      </c>
      <c r="B16128" s="815">
        <f t="shared" si="1050"/>
        <v>43</v>
      </c>
      <c r="C16128" s="815">
        <f t="shared" si="1051"/>
        <v>324</v>
      </c>
      <c r="D16128" s="815">
        <f t="shared" si="1049"/>
        <v>313</v>
      </c>
      <c r="E16128" s="815">
        <v>2004</v>
      </c>
    </row>
    <row r="16129" spans="1:5">
      <c r="A16129" s="816">
        <f t="shared" si="1052"/>
        <v>38030</v>
      </c>
      <c r="B16129" s="815">
        <f t="shared" si="1050"/>
        <v>44</v>
      </c>
      <c r="C16129" s="815">
        <f t="shared" si="1051"/>
        <v>323</v>
      </c>
      <c r="D16129" s="815">
        <f t="shared" si="1049"/>
        <v>312</v>
      </c>
      <c r="E16129" s="815">
        <v>2004</v>
      </c>
    </row>
    <row r="16130" spans="1:5">
      <c r="A16130" s="816">
        <f t="shared" si="1052"/>
        <v>38031</v>
      </c>
      <c r="B16130" s="815">
        <f t="shared" si="1050"/>
        <v>45</v>
      </c>
      <c r="C16130" s="815">
        <f t="shared" si="1051"/>
        <v>322</v>
      </c>
      <c r="D16130" s="815">
        <f t="shared" si="1049"/>
        <v>311</v>
      </c>
      <c r="E16130" s="815">
        <v>2004</v>
      </c>
    </row>
    <row r="16131" spans="1:5">
      <c r="A16131" s="816">
        <f t="shared" si="1052"/>
        <v>38032</v>
      </c>
      <c r="B16131" s="815">
        <f t="shared" si="1050"/>
        <v>46</v>
      </c>
      <c r="C16131" s="815">
        <f t="shared" si="1051"/>
        <v>321</v>
      </c>
      <c r="D16131" s="815">
        <f t="shared" si="1049"/>
        <v>310</v>
      </c>
      <c r="E16131" s="815">
        <v>2004</v>
      </c>
    </row>
    <row r="16132" spans="1:5">
      <c r="A16132" s="816">
        <f t="shared" si="1052"/>
        <v>38033</v>
      </c>
      <c r="B16132" s="815">
        <f t="shared" si="1050"/>
        <v>47</v>
      </c>
      <c r="C16132" s="815">
        <f t="shared" si="1051"/>
        <v>320</v>
      </c>
      <c r="D16132" s="815">
        <f t="shared" si="1049"/>
        <v>309</v>
      </c>
      <c r="E16132" s="815">
        <v>2004</v>
      </c>
    </row>
    <row r="16133" spans="1:5">
      <c r="A16133" s="816">
        <f t="shared" si="1052"/>
        <v>38034</v>
      </c>
      <c r="B16133" s="815">
        <f t="shared" si="1050"/>
        <v>48</v>
      </c>
      <c r="C16133" s="815">
        <f t="shared" si="1051"/>
        <v>319</v>
      </c>
      <c r="D16133" s="815">
        <f t="shared" si="1049"/>
        <v>308</v>
      </c>
      <c r="E16133" s="815">
        <v>2004</v>
      </c>
    </row>
    <row r="16134" spans="1:5">
      <c r="A16134" s="816">
        <f t="shared" si="1052"/>
        <v>38035</v>
      </c>
      <c r="B16134" s="815">
        <f t="shared" si="1050"/>
        <v>49</v>
      </c>
      <c r="C16134" s="815">
        <f t="shared" si="1051"/>
        <v>318</v>
      </c>
      <c r="D16134" s="815">
        <f t="shared" si="1049"/>
        <v>307</v>
      </c>
      <c r="E16134" s="815">
        <v>2004</v>
      </c>
    </row>
    <row r="16135" spans="1:5">
      <c r="A16135" s="816">
        <f t="shared" si="1052"/>
        <v>38036</v>
      </c>
      <c r="B16135" s="815">
        <f t="shared" si="1050"/>
        <v>50</v>
      </c>
      <c r="C16135" s="815">
        <f t="shared" si="1051"/>
        <v>317</v>
      </c>
      <c r="D16135" s="815">
        <f t="shared" si="1049"/>
        <v>306</v>
      </c>
      <c r="E16135" s="815">
        <v>2004</v>
      </c>
    </row>
    <row r="16136" spans="1:5">
      <c r="A16136" s="816">
        <f t="shared" si="1052"/>
        <v>38037</v>
      </c>
      <c r="B16136" s="815">
        <f t="shared" si="1050"/>
        <v>51</v>
      </c>
      <c r="C16136" s="815">
        <f t="shared" si="1051"/>
        <v>316</v>
      </c>
      <c r="D16136" s="815">
        <f t="shared" si="1049"/>
        <v>305</v>
      </c>
      <c r="E16136" s="815">
        <v>2004</v>
      </c>
    </row>
    <row r="16137" spans="1:5">
      <c r="A16137" s="816">
        <f t="shared" si="1052"/>
        <v>38038</v>
      </c>
      <c r="B16137" s="815">
        <f t="shared" si="1050"/>
        <v>52</v>
      </c>
      <c r="C16137" s="815">
        <f t="shared" si="1051"/>
        <v>315</v>
      </c>
      <c r="D16137" s="815">
        <f t="shared" si="1049"/>
        <v>304</v>
      </c>
      <c r="E16137" s="815">
        <v>2004</v>
      </c>
    </row>
    <row r="16138" spans="1:5">
      <c r="A16138" s="816">
        <f t="shared" si="1052"/>
        <v>38039</v>
      </c>
      <c r="B16138" s="815">
        <f t="shared" si="1050"/>
        <v>53</v>
      </c>
      <c r="C16138" s="815">
        <f t="shared" si="1051"/>
        <v>314</v>
      </c>
      <c r="D16138" s="815">
        <f t="shared" si="1049"/>
        <v>303</v>
      </c>
      <c r="E16138" s="815">
        <v>2004</v>
      </c>
    </row>
    <row r="16139" spans="1:5">
      <c r="A16139" s="816">
        <f t="shared" si="1052"/>
        <v>38040</v>
      </c>
      <c r="B16139" s="815">
        <f t="shared" si="1050"/>
        <v>54</v>
      </c>
      <c r="C16139" s="815">
        <f t="shared" si="1051"/>
        <v>313</v>
      </c>
      <c r="D16139" s="815">
        <f t="shared" si="1049"/>
        <v>302</v>
      </c>
      <c r="E16139" s="815">
        <v>2004</v>
      </c>
    </row>
    <row r="16140" spans="1:5">
      <c r="A16140" s="816">
        <f t="shared" si="1052"/>
        <v>38041</v>
      </c>
      <c r="B16140" s="815">
        <f t="shared" si="1050"/>
        <v>55</v>
      </c>
      <c r="C16140" s="815">
        <f t="shared" si="1051"/>
        <v>312</v>
      </c>
      <c r="D16140" s="815">
        <f t="shared" si="1049"/>
        <v>301</v>
      </c>
      <c r="E16140" s="815">
        <v>2004</v>
      </c>
    </row>
    <row r="16141" spans="1:5">
      <c r="A16141" s="816">
        <f t="shared" si="1052"/>
        <v>38042</v>
      </c>
      <c r="B16141" s="815">
        <f t="shared" ref="B16141:B16204" si="1053">B16140+1</f>
        <v>56</v>
      </c>
      <c r="C16141" s="815">
        <f t="shared" ref="C16141:C16204" si="1054">C16140-1</f>
        <v>311</v>
      </c>
      <c r="D16141" s="815">
        <f t="shared" ref="D16141:D16204" si="1055">D16140-1</f>
        <v>300</v>
      </c>
      <c r="E16141" s="815">
        <v>2004</v>
      </c>
    </row>
    <row r="16142" spans="1:5">
      <c r="A16142" s="816">
        <f t="shared" si="1052"/>
        <v>38043</v>
      </c>
      <c r="B16142" s="815">
        <f t="shared" si="1053"/>
        <v>57</v>
      </c>
      <c r="C16142" s="815">
        <f t="shared" si="1054"/>
        <v>310</v>
      </c>
      <c r="D16142" s="815">
        <f t="shared" si="1055"/>
        <v>299</v>
      </c>
      <c r="E16142" s="815">
        <v>2004</v>
      </c>
    </row>
    <row r="16143" spans="1:5">
      <c r="A16143" s="816">
        <f t="shared" si="1052"/>
        <v>38044</v>
      </c>
      <c r="B16143" s="815">
        <f t="shared" si="1053"/>
        <v>58</v>
      </c>
      <c r="C16143" s="815">
        <f t="shared" si="1054"/>
        <v>309</v>
      </c>
      <c r="D16143" s="815">
        <f t="shared" si="1055"/>
        <v>298</v>
      </c>
      <c r="E16143" s="815">
        <v>2004</v>
      </c>
    </row>
    <row r="16144" spans="1:5">
      <c r="A16144" s="816">
        <f t="shared" si="1052"/>
        <v>38045</v>
      </c>
      <c r="B16144" s="815">
        <f t="shared" si="1053"/>
        <v>59</v>
      </c>
      <c r="C16144" s="815">
        <f t="shared" si="1054"/>
        <v>308</v>
      </c>
      <c r="D16144" s="815">
        <f t="shared" si="1055"/>
        <v>297</v>
      </c>
      <c r="E16144" s="815">
        <v>2004</v>
      </c>
    </row>
    <row r="16145" spans="1:5">
      <c r="A16145" s="816">
        <f t="shared" si="1052"/>
        <v>38046</v>
      </c>
      <c r="B16145" s="815">
        <f t="shared" si="1053"/>
        <v>60</v>
      </c>
      <c r="C16145" s="815">
        <f t="shared" si="1054"/>
        <v>307</v>
      </c>
      <c r="D16145" s="815">
        <f t="shared" si="1055"/>
        <v>296</v>
      </c>
      <c r="E16145" s="815">
        <v>2004</v>
      </c>
    </row>
    <row r="16146" spans="1:5">
      <c r="A16146" s="816">
        <f t="shared" si="1052"/>
        <v>38047</v>
      </c>
      <c r="B16146" s="815">
        <f t="shared" si="1053"/>
        <v>61</v>
      </c>
      <c r="C16146" s="815">
        <f t="shared" si="1054"/>
        <v>306</v>
      </c>
      <c r="D16146" s="815">
        <f t="shared" si="1055"/>
        <v>295</v>
      </c>
      <c r="E16146" s="815">
        <v>2004</v>
      </c>
    </row>
    <row r="16147" spans="1:5">
      <c r="A16147" s="816">
        <f t="shared" si="1052"/>
        <v>38048</v>
      </c>
      <c r="B16147" s="815">
        <f t="shared" si="1053"/>
        <v>62</v>
      </c>
      <c r="C16147" s="815">
        <f t="shared" si="1054"/>
        <v>305</v>
      </c>
      <c r="D16147" s="815">
        <f t="shared" si="1055"/>
        <v>294</v>
      </c>
      <c r="E16147" s="815">
        <v>2004</v>
      </c>
    </row>
    <row r="16148" spans="1:5">
      <c r="A16148" s="816">
        <f t="shared" si="1052"/>
        <v>38049</v>
      </c>
      <c r="B16148" s="815">
        <f t="shared" si="1053"/>
        <v>63</v>
      </c>
      <c r="C16148" s="815">
        <f t="shared" si="1054"/>
        <v>304</v>
      </c>
      <c r="D16148" s="815">
        <f t="shared" si="1055"/>
        <v>293</v>
      </c>
      <c r="E16148" s="815">
        <v>2004</v>
      </c>
    </row>
    <row r="16149" spans="1:5">
      <c r="A16149" s="816">
        <f t="shared" si="1052"/>
        <v>38050</v>
      </c>
      <c r="B16149" s="815">
        <f t="shared" si="1053"/>
        <v>64</v>
      </c>
      <c r="C16149" s="815">
        <f t="shared" si="1054"/>
        <v>303</v>
      </c>
      <c r="D16149" s="815">
        <f t="shared" si="1055"/>
        <v>292</v>
      </c>
      <c r="E16149" s="815">
        <v>2004</v>
      </c>
    </row>
    <row r="16150" spans="1:5">
      <c r="A16150" s="816">
        <f t="shared" si="1052"/>
        <v>38051</v>
      </c>
      <c r="B16150" s="815">
        <f t="shared" si="1053"/>
        <v>65</v>
      </c>
      <c r="C16150" s="815">
        <f t="shared" si="1054"/>
        <v>302</v>
      </c>
      <c r="D16150" s="815">
        <f t="shared" si="1055"/>
        <v>291</v>
      </c>
      <c r="E16150" s="815">
        <v>2004</v>
      </c>
    </row>
    <row r="16151" spans="1:5">
      <c r="A16151" s="816">
        <f t="shared" si="1052"/>
        <v>38052</v>
      </c>
      <c r="B16151" s="815">
        <f t="shared" si="1053"/>
        <v>66</v>
      </c>
      <c r="C16151" s="815">
        <f t="shared" si="1054"/>
        <v>301</v>
      </c>
      <c r="D16151" s="815">
        <f t="shared" si="1055"/>
        <v>290</v>
      </c>
      <c r="E16151" s="815">
        <v>2004</v>
      </c>
    </row>
    <row r="16152" spans="1:5">
      <c r="A16152" s="816">
        <f t="shared" si="1052"/>
        <v>38053</v>
      </c>
      <c r="B16152" s="815">
        <f t="shared" si="1053"/>
        <v>67</v>
      </c>
      <c r="C16152" s="815">
        <f t="shared" si="1054"/>
        <v>300</v>
      </c>
      <c r="D16152" s="815">
        <f t="shared" si="1055"/>
        <v>289</v>
      </c>
      <c r="E16152" s="815">
        <v>2004</v>
      </c>
    </row>
    <row r="16153" spans="1:5">
      <c r="A16153" s="816">
        <f t="shared" si="1052"/>
        <v>38054</v>
      </c>
      <c r="B16153" s="815">
        <f t="shared" si="1053"/>
        <v>68</v>
      </c>
      <c r="C16153" s="815">
        <f t="shared" si="1054"/>
        <v>299</v>
      </c>
      <c r="D16153" s="815">
        <f t="shared" si="1055"/>
        <v>288</v>
      </c>
      <c r="E16153" s="815">
        <v>2004</v>
      </c>
    </row>
    <row r="16154" spans="1:5">
      <c r="A16154" s="816">
        <f t="shared" si="1052"/>
        <v>38055</v>
      </c>
      <c r="B16154" s="815">
        <f t="shared" si="1053"/>
        <v>69</v>
      </c>
      <c r="C16154" s="815">
        <f t="shared" si="1054"/>
        <v>298</v>
      </c>
      <c r="D16154" s="815">
        <f t="shared" si="1055"/>
        <v>287</v>
      </c>
      <c r="E16154" s="815">
        <v>2004</v>
      </c>
    </row>
    <row r="16155" spans="1:5">
      <c r="A16155" s="816">
        <f t="shared" si="1052"/>
        <v>38056</v>
      </c>
      <c r="B16155" s="815">
        <f t="shared" si="1053"/>
        <v>70</v>
      </c>
      <c r="C16155" s="815">
        <f t="shared" si="1054"/>
        <v>297</v>
      </c>
      <c r="D16155" s="815">
        <f t="shared" si="1055"/>
        <v>286</v>
      </c>
      <c r="E16155" s="815">
        <v>2004</v>
      </c>
    </row>
    <row r="16156" spans="1:5">
      <c r="A16156" s="816">
        <f t="shared" si="1052"/>
        <v>38057</v>
      </c>
      <c r="B16156" s="815">
        <f t="shared" si="1053"/>
        <v>71</v>
      </c>
      <c r="C16156" s="815">
        <f t="shared" si="1054"/>
        <v>296</v>
      </c>
      <c r="D16156" s="815">
        <f t="shared" si="1055"/>
        <v>285</v>
      </c>
      <c r="E16156" s="815">
        <v>2004</v>
      </c>
    </row>
    <row r="16157" spans="1:5">
      <c r="A16157" s="816">
        <f t="shared" si="1052"/>
        <v>38058</v>
      </c>
      <c r="B16157" s="815">
        <f t="shared" si="1053"/>
        <v>72</v>
      </c>
      <c r="C16157" s="815">
        <f t="shared" si="1054"/>
        <v>295</v>
      </c>
      <c r="D16157" s="815">
        <f t="shared" si="1055"/>
        <v>284</v>
      </c>
      <c r="E16157" s="815">
        <v>2004</v>
      </c>
    </row>
    <row r="16158" spans="1:5">
      <c r="A16158" s="816">
        <f t="shared" si="1052"/>
        <v>38059</v>
      </c>
      <c r="B16158" s="815">
        <f t="shared" si="1053"/>
        <v>73</v>
      </c>
      <c r="C16158" s="815">
        <f t="shared" si="1054"/>
        <v>294</v>
      </c>
      <c r="D16158" s="815">
        <f t="shared" si="1055"/>
        <v>283</v>
      </c>
      <c r="E16158" s="815">
        <v>2004</v>
      </c>
    </row>
    <row r="16159" spans="1:5">
      <c r="A16159" s="816">
        <f t="shared" si="1052"/>
        <v>38060</v>
      </c>
      <c r="B16159" s="815">
        <f t="shared" si="1053"/>
        <v>74</v>
      </c>
      <c r="C16159" s="815">
        <f t="shared" si="1054"/>
        <v>293</v>
      </c>
      <c r="D16159" s="815">
        <f t="shared" si="1055"/>
        <v>282</v>
      </c>
      <c r="E16159" s="815">
        <v>2004</v>
      </c>
    </row>
    <row r="16160" spans="1:5">
      <c r="A16160" s="816">
        <f t="shared" si="1052"/>
        <v>38061</v>
      </c>
      <c r="B16160" s="815">
        <f t="shared" si="1053"/>
        <v>75</v>
      </c>
      <c r="C16160" s="815">
        <f t="shared" si="1054"/>
        <v>292</v>
      </c>
      <c r="D16160" s="815">
        <f t="shared" si="1055"/>
        <v>281</v>
      </c>
      <c r="E16160" s="815">
        <v>2004</v>
      </c>
    </row>
    <row r="16161" spans="1:5">
      <c r="A16161" s="816">
        <f t="shared" si="1052"/>
        <v>38062</v>
      </c>
      <c r="B16161" s="815">
        <f t="shared" si="1053"/>
        <v>76</v>
      </c>
      <c r="C16161" s="815">
        <f t="shared" si="1054"/>
        <v>291</v>
      </c>
      <c r="D16161" s="815">
        <f t="shared" si="1055"/>
        <v>280</v>
      </c>
      <c r="E16161" s="815">
        <v>2004</v>
      </c>
    </row>
    <row r="16162" spans="1:5">
      <c r="A16162" s="816">
        <f t="shared" si="1052"/>
        <v>38063</v>
      </c>
      <c r="B16162" s="815">
        <f t="shared" si="1053"/>
        <v>77</v>
      </c>
      <c r="C16162" s="815">
        <f t="shared" si="1054"/>
        <v>290</v>
      </c>
      <c r="D16162" s="815">
        <f t="shared" si="1055"/>
        <v>279</v>
      </c>
      <c r="E16162" s="815">
        <v>2004</v>
      </c>
    </row>
    <row r="16163" spans="1:5">
      <c r="A16163" s="816">
        <f t="shared" si="1052"/>
        <v>38064</v>
      </c>
      <c r="B16163" s="815">
        <f t="shared" si="1053"/>
        <v>78</v>
      </c>
      <c r="C16163" s="815">
        <f t="shared" si="1054"/>
        <v>289</v>
      </c>
      <c r="D16163" s="815">
        <f t="shared" si="1055"/>
        <v>278</v>
      </c>
      <c r="E16163" s="815">
        <v>2004</v>
      </c>
    </row>
    <row r="16164" spans="1:5">
      <c r="A16164" s="816">
        <f t="shared" si="1052"/>
        <v>38065</v>
      </c>
      <c r="B16164" s="815">
        <f t="shared" si="1053"/>
        <v>79</v>
      </c>
      <c r="C16164" s="815">
        <f t="shared" si="1054"/>
        <v>288</v>
      </c>
      <c r="D16164" s="815">
        <f t="shared" si="1055"/>
        <v>277</v>
      </c>
      <c r="E16164" s="815">
        <v>2004</v>
      </c>
    </row>
    <row r="16165" spans="1:5">
      <c r="A16165" s="816">
        <f t="shared" si="1052"/>
        <v>38066</v>
      </c>
      <c r="B16165" s="815">
        <f t="shared" si="1053"/>
        <v>80</v>
      </c>
      <c r="C16165" s="815">
        <f t="shared" si="1054"/>
        <v>287</v>
      </c>
      <c r="D16165" s="815">
        <f t="shared" si="1055"/>
        <v>276</v>
      </c>
      <c r="E16165" s="815">
        <v>2004</v>
      </c>
    </row>
    <row r="16166" spans="1:5">
      <c r="A16166" s="816">
        <f t="shared" si="1052"/>
        <v>38067</v>
      </c>
      <c r="B16166" s="815">
        <f t="shared" si="1053"/>
        <v>81</v>
      </c>
      <c r="C16166" s="815">
        <f t="shared" si="1054"/>
        <v>286</v>
      </c>
      <c r="D16166" s="815">
        <f t="shared" si="1055"/>
        <v>275</v>
      </c>
      <c r="E16166" s="815">
        <v>2004</v>
      </c>
    </row>
    <row r="16167" spans="1:5">
      <c r="A16167" s="816">
        <f t="shared" si="1052"/>
        <v>38068</v>
      </c>
      <c r="B16167" s="815">
        <f t="shared" si="1053"/>
        <v>82</v>
      </c>
      <c r="C16167" s="815">
        <f t="shared" si="1054"/>
        <v>285</v>
      </c>
      <c r="D16167" s="815">
        <f t="shared" si="1055"/>
        <v>274</v>
      </c>
      <c r="E16167" s="815">
        <v>2004</v>
      </c>
    </row>
    <row r="16168" spans="1:5">
      <c r="A16168" s="816">
        <f t="shared" si="1052"/>
        <v>38069</v>
      </c>
      <c r="B16168" s="815">
        <f t="shared" si="1053"/>
        <v>83</v>
      </c>
      <c r="C16168" s="815">
        <f t="shared" si="1054"/>
        <v>284</v>
      </c>
      <c r="D16168" s="815">
        <f t="shared" si="1055"/>
        <v>273</v>
      </c>
      <c r="E16168" s="815">
        <v>2004</v>
      </c>
    </row>
    <row r="16169" spans="1:5">
      <c r="A16169" s="816">
        <f t="shared" si="1052"/>
        <v>38070</v>
      </c>
      <c r="B16169" s="815">
        <f t="shared" si="1053"/>
        <v>84</v>
      </c>
      <c r="C16169" s="815">
        <f t="shared" si="1054"/>
        <v>283</v>
      </c>
      <c r="D16169" s="815">
        <f t="shared" si="1055"/>
        <v>272</v>
      </c>
      <c r="E16169" s="815">
        <v>2004</v>
      </c>
    </row>
    <row r="16170" spans="1:5">
      <c r="A16170" s="816">
        <f t="shared" si="1052"/>
        <v>38071</v>
      </c>
      <c r="B16170" s="815">
        <f t="shared" si="1053"/>
        <v>85</v>
      </c>
      <c r="C16170" s="815">
        <f t="shared" si="1054"/>
        <v>282</v>
      </c>
      <c r="D16170" s="815">
        <f t="shared" si="1055"/>
        <v>271</v>
      </c>
      <c r="E16170" s="815">
        <v>2004</v>
      </c>
    </row>
    <row r="16171" spans="1:5">
      <c r="A16171" s="816">
        <f t="shared" si="1052"/>
        <v>38072</v>
      </c>
      <c r="B16171" s="815">
        <f t="shared" si="1053"/>
        <v>86</v>
      </c>
      <c r="C16171" s="815">
        <f t="shared" si="1054"/>
        <v>281</v>
      </c>
      <c r="D16171" s="815">
        <f t="shared" si="1055"/>
        <v>270</v>
      </c>
      <c r="E16171" s="815">
        <v>2004</v>
      </c>
    </row>
    <row r="16172" spans="1:5">
      <c r="A16172" s="816">
        <f t="shared" si="1052"/>
        <v>38073</v>
      </c>
      <c r="B16172" s="815">
        <f t="shared" si="1053"/>
        <v>87</v>
      </c>
      <c r="C16172" s="815">
        <f t="shared" si="1054"/>
        <v>280</v>
      </c>
      <c r="D16172" s="815">
        <f t="shared" si="1055"/>
        <v>269</v>
      </c>
      <c r="E16172" s="815">
        <v>2004</v>
      </c>
    </row>
    <row r="16173" spans="1:5">
      <c r="A16173" s="816">
        <f t="shared" si="1052"/>
        <v>38074</v>
      </c>
      <c r="B16173" s="815">
        <f t="shared" si="1053"/>
        <v>88</v>
      </c>
      <c r="C16173" s="815">
        <f t="shared" si="1054"/>
        <v>279</v>
      </c>
      <c r="D16173" s="815">
        <f t="shared" si="1055"/>
        <v>268</v>
      </c>
      <c r="E16173" s="815">
        <v>2004</v>
      </c>
    </row>
    <row r="16174" spans="1:5">
      <c r="A16174" s="816">
        <f t="shared" si="1052"/>
        <v>38075</v>
      </c>
      <c r="B16174" s="815">
        <f t="shared" si="1053"/>
        <v>89</v>
      </c>
      <c r="C16174" s="815">
        <f t="shared" si="1054"/>
        <v>278</v>
      </c>
      <c r="D16174" s="815">
        <f t="shared" si="1055"/>
        <v>267</v>
      </c>
      <c r="E16174" s="815">
        <v>2004</v>
      </c>
    </row>
    <row r="16175" spans="1:5">
      <c r="A16175" s="816">
        <f t="shared" si="1052"/>
        <v>38076</v>
      </c>
      <c r="B16175" s="815">
        <f t="shared" si="1053"/>
        <v>90</v>
      </c>
      <c r="C16175" s="815">
        <f t="shared" si="1054"/>
        <v>277</v>
      </c>
      <c r="D16175" s="815">
        <f t="shared" si="1055"/>
        <v>266</v>
      </c>
      <c r="E16175" s="815">
        <v>2004</v>
      </c>
    </row>
    <row r="16176" spans="1:5">
      <c r="A16176" s="816">
        <f t="shared" si="1052"/>
        <v>38077</v>
      </c>
      <c r="B16176" s="815">
        <f t="shared" si="1053"/>
        <v>91</v>
      </c>
      <c r="C16176" s="815">
        <f t="shared" si="1054"/>
        <v>276</v>
      </c>
      <c r="D16176" s="815">
        <f t="shared" si="1055"/>
        <v>265</v>
      </c>
      <c r="E16176" s="815">
        <v>2004</v>
      </c>
    </row>
    <row r="16177" spans="1:5">
      <c r="A16177" s="816">
        <f t="shared" si="1052"/>
        <v>38078</v>
      </c>
      <c r="B16177" s="815">
        <f t="shared" si="1053"/>
        <v>92</v>
      </c>
      <c r="C16177" s="815">
        <f t="shared" si="1054"/>
        <v>275</v>
      </c>
      <c r="D16177" s="815">
        <f t="shared" si="1055"/>
        <v>264</v>
      </c>
      <c r="E16177" s="815">
        <v>2004</v>
      </c>
    </row>
    <row r="16178" spans="1:5">
      <c r="A16178" s="816">
        <f t="shared" si="1052"/>
        <v>38079</v>
      </c>
      <c r="B16178" s="815">
        <f t="shared" si="1053"/>
        <v>93</v>
      </c>
      <c r="C16178" s="815">
        <f t="shared" si="1054"/>
        <v>274</v>
      </c>
      <c r="D16178" s="815">
        <f t="shared" si="1055"/>
        <v>263</v>
      </c>
      <c r="E16178" s="815">
        <v>2004</v>
      </c>
    </row>
    <row r="16179" spans="1:5">
      <c r="A16179" s="816">
        <f t="shared" ref="A16179:A16242" si="1056">A16178+1</f>
        <v>38080</v>
      </c>
      <c r="B16179" s="815">
        <f t="shared" si="1053"/>
        <v>94</v>
      </c>
      <c r="C16179" s="815">
        <f t="shared" si="1054"/>
        <v>273</v>
      </c>
      <c r="D16179" s="815">
        <f t="shared" si="1055"/>
        <v>262</v>
      </c>
      <c r="E16179" s="815">
        <v>2004</v>
      </c>
    </row>
    <row r="16180" spans="1:5">
      <c r="A16180" s="816">
        <f t="shared" si="1056"/>
        <v>38081</v>
      </c>
      <c r="B16180" s="815">
        <f t="shared" si="1053"/>
        <v>95</v>
      </c>
      <c r="C16180" s="815">
        <f t="shared" si="1054"/>
        <v>272</v>
      </c>
      <c r="D16180" s="815">
        <f t="shared" si="1055"/>
        <v>261</v>
      </c>
      <c r="E16180" s="815">
        <v>2004</v>
      </c>
    </row>
    <row r="16181" spans="1:5">
      <c r="A16181" s="816">
        <f t="shared" si="1056"/>
        <v>38082</v>
      </c>
      <c r="B16181" s="815">
        <f t="shared" si="1053"/>
        <v>96</v>
      </c>
      <c r="C16181" s="815">
        <f t="shared" si="1054"/>
        <v>271</v>
      </c>
      <c r="D16181" s="815">
        <f t="shared" si="1055"/>
        <v>260</v>
      </c>
      <c r="E16181" s="815">
        <v>2004</v>
      </c>
    </row>
    <row r="16182" spans="1:5">
      <c r="A16182" s="816">
        <f t="shared" si="1056"/>
        <v>38083</v>
      </c>
      <c r="B16182" s="815">
        <f t="shared" si="1053"/>
        <v>97</v>
      </c>
      <c r="C16182" s="815">
        <f t="shared" si="1054"/>
        <v>270</v>
      </c>
      <c r="D16182" s="815">
        <f t="shared" si="1055"/>
        <v>259</v>
      </c>
      <c r="E16182" s="815">
        <v>2004</v>
      </c>
    </row>
    <row r="16183" spans="1:5">
      <c r="A16183" s="816">
        <f t="shared" si="1056"/>
        <v>38084</v>
      </c>
      <c r="B16183" s="815">
        <f t="shared" si="1053"/>
        <v>98</v>
      </c>
      <c r="C16183" s="815">
        <f t="shared" si="1054"/>
        <v>269</v>
      </c>
      <c r="D16183" s="815">
        <f t="shared" si="1055"/>
        <v>258</v>
      </c>
      <c r="E16183" s="815">
        <v>2004</v>
      </c>
    </row>
    <row r="16184" spans="1:5">
      <c r="A16184" s="816">
        <f t="shared" si="1056"/>
        <v>38085</v>
      </c>
      <c r="B16184" s="815">
        <f t="shared" si="1053"/>
        <v>99</v>
      </c>
      <c r="C16184" s="815">
        <f t="shared" si="1054"/>
        <v>268</v>
      </c>
      <c r="D16184" s="815">
        <f t="shared" si="1055"/>
        <v>257</v>
      </c>
      <c r="E16184" s="815">
        <v>2004</v>
      </c>
    </row>
    <row r="16185" spans="1:5">
      <c r="A16185" s="816">
        <f t="shared" si="1056"/>
        <v>38086</v>
      </c>
      <c r="B16185" s="815">
        <f t="shared" si="1053"/>
        <v>100</v>
      </c>
      <c r="C16185" s="815">
        <f t="shared" si="1054"/>
        <v>267</v>
      </c>
      <c r="D16185" s="815">
        <f t="shared" si="1055"/>
        <v>256</v>
      </c>
      <c r="E16185" s="815">
        <v>2004</v>
      </c>
    </row>
    <row r="16186" spans="1:5">
      <c r="A16186" s="816">
        <f t="shared" si="1056"/>
        <v>38087</v>
      </c>
      <c r="B16186" s="815">
        <f t="shared" si="1053"/>
        <v>101</v>
      </c>
      <c r="C16186" s="815">
        <f t="shared" si="1054"/>
        <v>266</v>
      </c>
      <c r="D16186" s="815">
        <f t="shared" si="1055"/>
        <v>255</v>
      </c>
      <c r="E16186" s="815">
        <v>2004</v>
      </c>
    </row>
    <row r="16187" spans="1:5">
      <c r="A16187" s="816">
        <f t="shared" si="1056"/>
        <v>38088</v>
      </c>
      <c r="B16187" s="815">
        <f t="shared" si="1053"/>
        <v>102</v>
      </c>
      <c r="C16187" s="815">
        <f t="shared" si="1054"/>
        <v>265</v>
      </c>
      <c r="D16187" s="815">
        <f t="shared" si="1055"/>
        <v>254</v>
      </c>
      <c r="E16187" s="815">
        <v>2004</v>
      </c>
    </row>
    <row r="16188" spans="1:5">
      <c r="A16188" s="816">
        <f t="shared" si="1056"/>
        <v>38089</v>
      </c>
      <c r="B16188" s="815">
        <f t="shared" si="1053"/>
        <v>103</v>
      </c>
      <c r="C16188" s="815">
        <f t="shared" si="1054"/>
        <v>264</v>
      </c>
      <c r="D16188" s="815">
        <f t="shared" si="1055"/>
        <v>253</v>
      </c>
      <c r="E16188" s="815">
        <v>2004</v>
      </c>
    </row>
    <row r="16189" spans="1:5">
      <c r="A16189" s="816">
        <f t="shared" si="1056"/>
        <v>38090</v>
      </c>
      <c r="B16189" s="815">
        <f t="shared" si="1053"/>
        <v>104</v>
      </c>
      <c r="C16189" s="815">
        <f t="shared" si="1054"/>
        <v>263</v>
      </c>
      <c r="D16189" s="815">
        <f t="shared" si="1055"/>
        <v>252</v>
      </c>
      <c r="E16189" s="815">
        <v>2004</v>
      </c>
    </row>
    <row r="16190" spans="1:5">
      <c r="A16190" s="816">
        <f t="shared" si="1056"/>
        <v>38091</v>
      </c>
      <c r="B16190" s="815">
        <f t="shared" si="1053"/>
        <v>105</v>
      </c>
      <c r="C16190" s="815">
        <f t="shared" si="1054"/>
        <v>262</v>
      </c>
      <c r="D16190" s="815">
        <f t="shared" si="1055"/>
        <v>251</v>
      </c>
      <c r="E16190" s="815">
        <v>2004</v>
      </c>
    </row>
    <row r="16191" spans="1:5">
      <c r="A16191" s="816">
        <f t="shared" si="1056"/>
        <v>38092</v>
      </c>
      <c r="B16191" s="815">
        <f t="shared" si="1053"/>
        <v>106</v>
      </c>
      <c r="C16191" s="815">
        <f t="shared" si="1054"/>
        <v>261</v>
      </c>
      <c r="D16191" s="815">
        <f t="shared" si="1055"/>
        <v>250</v>
      </c>
      <c r="E16191" s="815">
        <v>2004</v>
      </c>
    </row>
    <row r="16192" spans="1:5">
      <c r="A16192" s="816">
        <f t="shared" si="1056"/>
        <v>38093</v>
      </c>
      <c r="B16192" s="815">
        <f t="shared" si="1053"/>
        <v>107</v>
      </c>
      <c r="C16192" s="815">
        <f t="shared" si="1054"/>
        <v>260</v>
      </c>
      <c r="D16192" s="815">
        <f t="shared" si="1055"/>
        <v>249</v>
      </c>
      <c r="E16192" s="815">
        <v>2004</v>
      </c>
    </row>
    <row r="16193" spans="1:5">
      <c r="A16193" s="816">
        <f t="shared" si="1056"/>
        <v>38094</v>
      </c>
      <c r="B16193" s="815">
        <f t="shared" si="1053"/>
        <v>108</v>
      </c>
      <c r="C16193" s="815">
        <f t="shared" si="1054"/>
        <v>259</v>
      </c>
      <c r="D16193" s="815">
        <f t="shared" si="1055"/>
        <v>248</v>
      </c>
      <c r="E16193" s="815">
        <v>2004</v>
      </c>
    </row>
    <row r="16194" spans="1:5">
      <c r="A16194" s="816">
        <f t="shared" si="1056"/>
        <v>38095</v>
      </c>
      <c r="B16194" s="815">
        <f t="shared" si="1053"/>
        <v>109</v>
      </c>
      <c r="C16194" s="815">
        <f t="shared" si="1054"/>
        <v>258</v>
      </c>
      <c r="D16194" s="815">
        <f t="shared" si="1055"/>
        <v>247</v>
      </c>
      <c r="E16194" s="815">
        <v>2004</v>
      </c>
    </row>
    <row r="16195" spans="1:5">
      <c r="A16195" s="816">
        <f t="shared" si="1056"/>
        <v>38096</v>
      </c>
      <c r="B16195" s="815">
        <f t="shared" si="1053"/>
        <v>110</v>
      </c>
      <c r="C16195" s="815">
        <f t="shared" si="1054"/>
        <v>257</v>
      </c>
      <c r="D16195" s="815">
        <f t="shared" si="1055"/>
        <v>246</v>
      </c>
      <c r="E16195" s="815">
        <v>2004</v>
      </c>
    </row>
    <row r="16196" spans="1:5">
      <c r="A16196" s="816">
        <f t="shared" si="1056"/>
        <v>38097</v>
      </c>
      <c r="B16196" s="815">
        <f t="shared" si="1053"/>
        <v>111</v>
      </c>
      <c r="C16196" s="815">
        <f t="shared" si="1054"/>
        <v>256</v>
      </c>
      <c r="D16196" s="815">
        <f t="shared" si="1055"/>
        <v>245</v>
      </c>
      <c r="E16196" s="815">
        <v>2004</v>
      </c>
    </row>
    <row r="16197" spans="1:5">
      <c r="A16197" s="816">
        <f t="shared" si="1056"/>
        <v>38098</v>
      </c>
      <c r="B16197" s="815">
        <f t="shared" si="1053"/>
        <v>112</v>
      </c>
      <c r="C16197" s="815">
        <f t="shared" si="1054"/>
        <v>255</v>
      </c>
      <c r="D16197" s="815">
        <f t="shared" si="1055"/>
        <v>244</v>
      </c>
      <c r="E16197" s="815">
        <v>2004</v>
      </c>
    </row>
    <row r="16198" spans="1:5">
      <c r="A16198" s="816">
        <f t="shared" si="1056"/>
        <v>38099</v>
      </c>
      <c r="B16198" s="815">
        <f t="shared" si="1053"/>
        <v>113</v>
      </c>
      <c r="C16198" s="815">
        <f t="shared" si="1054"/>
        <v>254</v>
      </c>
      <c r="D16198" s="815">
        <f t="shared" si="1055"/>
        <v>243</v>
      </c>
      <c r="E16198" s="815">
        <v>2004</v>
      </c>
    </row>
    <row r="16199" spans="1:5">
      <c r="A16199" s="816">
        <f t="shared" si="1056"/>
        <v>38100</v>
      </c>
      <c r="B16199" s="815">
        <f t="shared" si="1053"/>
        <v>114</v>
      </c>
      <c r="C16199" s="815">
        <f t="shared" si="1054"/>
        <v>253</v>
      </c>
      <c r="D16199" s="815">
        <f t="shared" si="1055"/>
        <v>242</v>
      </c>
      <c r="E16199" s="815">
        <v>2004</v>
      </c>
    </row>
    <row r="16200" spans="1:5">
      <c r="A16200" s="816">
        <f t="shared" si="1056"/>
        <v>38101</v>
      </c>
      <c r="B16200" s="815">
        <f t="shared" si="1053"/>
        <v>115</v>
      </c>
      <c r="C16200" s="815">
        <f t="shared" si="1054"/>
        <v>252</v>
      </c>
      <c r="D16200" s="815">
        <f t="shared" si="1055"/>
        <v>241</v>
      </c>
      <c r="E16200" s="815">
        <v>2004</v>
      </c>
    </row>
    <row r="16201" spans="1:5">
      <c r="A16201" s="816">
        <f t="shared" si="1056"/>
        <v>38102</v>
      </c>
      <c r="B16201" s="815">
        <f t="shared" si="1053"/>
        <v>116</v>
      </c>
      <c r="C16201" s="815">
        <f t="shared" si="1054"/>
        <v>251</v>
      </c>
      <c r="D16201" s="815">
        <f t="shared" si="1055"/>
        <v>240</v>
      </c>
      <c r="E16201" s="815">
        <v>2004</v>
      </c>
    </row>
    <row r="16202" spans="1:5">
      <c r="A16202" s="816">
        <f t="shared" si="1056"/>
        <v>38103</v>
      </c>
      <c r="B16202" s="815">
        <f t="shared" si="1053"/>
        <v>117</v>
      </c>
      <c r="C16202" s="815">
        <f t="shared" si="1054"/>
        <v>250</v>
      </c>
      <c r="D16202" s="815">
        <f t="shared" si="1055"/>
        <v>239</v>
      </c>
      <c r="E16202" s="815">
        <v>2004</v>
      </c>
    </row>
    <row r="16203" spans="1:5">
      <c r="A16203" s="816">
        <f t="shared" si="1056"/>
        <v>38104</v>
      </c>
      <c r="B16203" s="815">
        <f t="shared" si="1053"/>
        <v>118</v>
      </c>
      <c r="C16203" s="815">
        <f t="shared" si="1054"/>
        <v>249</v>
      </c>
      <c r="D16203" s="815">
        <f t="shared" si="1055"/>
        <v>238</v>
      </c>
      <c r="E16203" s="815">
        <v>2004</v>
      </c>
    </row>
    <row r="16204" spans="1:5">
      <c r="A16204" s="816">
        <f t="shared" si="1056"/>
        <v>38105</v>
      </c>
      <c r="B16204" s="815">
        <f t="shared" si="1053"/>
        <v>119</v>
      </c>
      <c r="C16204" s="815">
        <f t="shared" si="1054"/>
        <v>248</v>
      </c>
      <c r="D16204" s="815">
        <f t="shared" si="1055"/>
        <v>237</v>
      </c>
      <c r="E16204" s="815">
        <v>2004</v>
      </c>
    </row>
    <row r="16205" spans="1:5">
      <c r="A16205" s="816">
        <f t="shared" si="1056"/>
        <v>38106</v>
      </c>
      <c r="B16205" s="815">
        <f t="shared" ref="B16205:B16268" si="1057">B16204+1</f>
        <v>120</v>
      </c>
      <c r="C16205" s="815">
        <f t="shared" ref="C16205:C16268" si="1058">C16204-1</f>
        <v>247</v>
      </c>
      <c r="D16205" s="815">
        <f t="shared" ref="D16205:D16268" si="1059">D16204-1</f>
        <v>236</v>
      </c>
      <c r="E16205" s="815">
        <v>2004</v>
      </c>
    </row>
    <row r="16206" spans="1:5">
      <c r="A16206" s="816">
        <f t="shared" si="1056"/>
        <v>38107</v>
      </c>
      <c r="B16206" s="815">
        <f t="shared" si="1057"/>
        <v>121</v>
      </c>
      <c r="C16206" s="815">
        <f t="shared" si="1058"/>
        <v>246</v>
      </c>
      <c r="D16206" s="815">
        <f t="shared" si="1059"/>
        <v>235</v>
      </c>
      <c r="E16206" s="815">
        <v>2004</v>
      </c>
    </row>
    <row r="16207" spans="1:5">
      <c r="A16207" s="816">
        <f t="shared" si="1056"/>
        <v>38108</v>
      </c>
      <c r="B16207" s="815">
        <f t="shared" si="1057"/>
        <v>122</v>
      </c>
      <c r="C16207" s="815">
        <f t="shared" si="1058"/>
        <v>245</v>
      </c>
      <c r="D16207" s="815">
        <f t="shared" si="1059"/>
        <v>234</v>
      </c>
      <c r="E16207" s="815">
        <v>2004</v>
      </c>
    </row>
    <row r="16208" spans="1:5">
      <c r="A16208" s="816">
        <f t="shared" si="1056"/>
        <v>38109</v>
      </c>
      <c r="B16208" s="815">
        <f t="shared" si="1057"/>
        <v>123</v>
      </c>
      <c r="C16208" s="815">
        <f t="shared" si="1058"/>
        <v>244</v>
      </c>
      <c r="D16208" s="815">
        <f t="shared" si="1059"/>
        <v>233</v>
      </c>
      <c r="E16208" s="815">
        <v>2004</v>
      </c>
    </row>
    <row r="16209" spans="1:5">
      <c r="A16209" s="816">
        <f t="shared" si="1056"/>
        <v>38110</v>
      </c>
      <c r="B16209" s="815">
        <f t="shared" si="1057"/>
        <v>124</v>
      </c>
      <c r="C16209" s="815">
        <f t="shared" si="1058"/>
        <v>243</v>
      </c>
      <c r="D16209" s="815">
        <f t="shared" si="1059"/>
        <v>232</v>
      </c>
      <c r="E16209" s="815">
        <v>2004</v>
      </c>
    </row>
    <row r="16210" spans="1:5">
      <c r="A16210" s="816">
        <f t="shared" si="1056"/>
        <v>38111</v>
      </c>
      <c r="B16210" s="815">
        <f t="shared" si="1057"/>
        <v>125</v>
      </c>
      <c r="C16210" s="815">
        <f t="shared" si="1058"/>
        <v>242</v>
      </c>
      <c r="D16210" s="815">
        <f t="shared" si="1059"/>
        <v>231</v>
      </c>
      <c r="E16210" s="815">
        <v>2004</v>
      </c>
    </row>
    <row r="16211" spans="1:5">
      <c r="A16211" s="816">
        <f t="shared" si="1056"/>
        <v>38112</v>
      </c>
      <c r="B16211" s="815">
        <f t="shared" si="1057"/>
        <v>126</v>
      </c>
      <c r="C16211" s="815">
        <f t="shared" si="1058"/>
        <v>241</v>
      </c>
      <c r="D16211" s="815">
        <f t="shared" si="1059"/>
        <v>230</v>
      </c>
      <c r="E16211" s="815">
        <v>2004</v>
      </c>
    </row>
    <row r="16212" spans="1:5">
      <c r="A16212" s="816">
        <f t="shared" si="1056"/>
        <v>38113</v>
      </c>
      <c r="B16212" s="815">
        <f t="shared" si="1057"/>
        <v>127</v>
      </c>
      <c r="C16212" s="815">
        <f t="shared" si="1058"/>
        <v>240</v>
      </c>
      <c r="D16212" s="815">
        <f t="shared" si="1059"/>
        <v>229</v>
      </c>
      <c r="E16212" s="815">
        <v>2004</v>
      </c>
    </row>
    <row r="16213" spans="1:5">
      <c r="A16213" s="816">
        <f t="shared" si="1056"/>
        <v>38114</v>
      </c>
      <c r="B16213" s="815">
        <f t="shared" si="1057"/>
        <v>128</v>
      </c>
      <c r="C16213" s="815">
        <f t="shared" si="1058"/>
        <v>239</v>
      </c>
      <c r="D16213" s="815">
        <f t="shared" si="1059"/>
        <v>228</v>
      </c>
      <c r="E16213" s="815">
        <v>2004</v>
      </c>
    </row>
    <row r="16214" spans="1:5">
      <c r="A16214" s="816">
        <f t="shared" si="1056"/>
        <v>38115</v>
      </c>
      <c r="B16214" s="815">
        <f t="shared" si="1057"/>
        <v>129</v>
      </c>
      <c r="C16214" s="815">
        <f t="shared" si="1058"/>
        <v>238</v>
      </c>
      <c r="D16214" s="815">
        <f t="shared" si="1059"/>
        <v>227</v>
      </c>
      <c r="E16214" s="815">
        <v>2004</v>
      </c>
    </row>
    <row r="16215" spans="1:5">
      <c r="A16215" s="816">
        <f t="shared" si="1056"/>
        <v>38116</v>
      </c>
      <c r="B16215" s="815">
        <f t="shared" si="1057"/>
        <v>130</v>
      </c>
      <c r="C16215" s="815">
        <f t="shared" si="1058"/>
        <v>237</v>
      </c>
      <c r="D16215" s="815">
        <f t="shared" si="1059"/>
        <v>226</v>
      </c>
      <c r="E16215" s="815">
        <v>2004</v>
      </c>
    </row>
    <row r="16216" spans="1:5">
      <c r="A16216" s="816">
        <f t="shared" si="1056"/>
        <v>38117</v>
      </c>
      <c r="B16216" s="815">
        <f t="shared" si="1057"/>
        <v>131</v>
      </c>
      <c r="C16216" s="815">
        <f t="shared" si="1058"/>
        <v>236</v>
      </c>
      <c r="D16216" s="815">
        <f t="shared" si="1059"/>
        <v>225</v>
      </c>
      <c r="E16216" s="815">
        <v>2004</v>
      </c>
    </row>
    <row r="16217" spans="1:5">
      <c r="A16217" s="816">
        <f t="shared" si="1056"/>
        <v>38118</v>
      </c>
      <c r="B16217" s="815">
        <f t="shared" si="1057"/>
        <v>132</v>
      </c>
      <c r="C16217" s="815">
        <f t="shared" si="1058"/>
        <v>235</v>
      </c>
      <c r="D16217" s="815">
        <f t="shared" si="1059"/>
        <v>224</v>
      </c>
      <c r="E16217" s="815">
        <v>2004</v>
      </c>
    </row>
    <row r="16218" spans="1:5">
      <c r="A16218" s="816">
        <f t="shared" si="1056"/>
        <v>38119</v>
      </c>
      <c r="B16218" s="815">
        <f t="shared" si="1057"/>
        <v>133</v>
      </c>
      <c r="C16218" s="815">
        <f t="shared" si="1058"/>
        <v>234</v>
      </c>
      <c r="D16218" s="815">
        <f t="shared" si="1059"/>
        <v>223</v>
      </c>
      <c r="E16218" s="815">
        <v>2004</v>
      </c>
    </row>
    <row r="16219" spans="1:5">
      <c r="A16219" s="816">
        <f t="shared" si="1056"/>
        <v>38120</v>
      </c>
      <c r="B16219" s="815">
        <f t="shared" si="1057"/>
        <v>134</v>
      </c>
      <c r="C16219" s="815">
        <f t="shared" si="1058"/>
        <v>233</v>
      </c>
      <c r="D16219" s="815">
        <f t="shared" si="1059"/>
        <v>222</v>
      </c>
      <c r="E16219" s="815">
        <v>2004</v>
      </c>
    </row>
    <row r="16220" spans="1:5">
      <c r="A16220" s="816">
        <f t="shared" si="1056"/>
        <v>38121</v>
      </c>
      <c r="B16220" s="815">
        <f t="shared" si="1057"/>
        <v>135</v>
      </c>
      <c r="C16220" s="815">
        <f t="shared" si="1058"/>
        <v>232</v>
      </c>
      <c r="D16220" s="815">
        <f t="shared" si="1059"/>
        <v>221</v>
      </c>
      <c r="E16220" s="815">
        <v>2004</v>
      </c>
    </row>
    <row r="16221" spans="1:5">
      <c r="A16221" s="816">
        <f t="shared" si="1056"/>
        <v>38122</v>
      </c>
      <c r="B16221" s="815">
        <f t="shared" si="1057"/>
        <v>136</v>
      </c>
      <c r="C16221" s="815">
        <f t="shared" si="1058"/>
        <v>231</v>
      </c>
      <c r="D16221" s="815">
        <f t="shared" si="1059"/>
        <v>220</v>
      </c>
      <c r="E16221" s="815">
        <v>2004</v>
      </c>
    </row>
    <row r="16222" spans="1:5">
      <c r="A16222" s="816">
        <f t="shared" si="1056"/>
        <v>38123</v>
      </c>
      <c r="B16222" s="815">
        <f t="shared" si="1057"/>
        <v>137</v>
      </c>
      <c r="C16222" s="815">
        <f t="shared" si="1058"/>
        <v>230</v>
      </c>
      <c r="D16222" s="815">
        <f t="shared" si="1059"/>
        <v>219</v>
      </c>
      <c r="E16222" s="815">
        <v>2004</v>
      </c>
    </row>
    <row r="16223" spans="1:5">
      <c r="A16223" s="816">
        <f t="shared" si="1056"/>
        <v>38124</v>
      </c>
      <c r="B16223" s="815">
        <f t="shared" si="1057"/>
        <v>138</v>
      </c>
      <c r="C16223" s="815">
        <f t="shared" si="1058"/>
        <v>229</v>
      </c>
      <c r="D16223" s="815">
        <f t="shared" si="1059"/>
        <v>218</v>
      </c>
      <c r="E16223" s="815">
        <v>2004</v>
      </c>
    </row>
    <row r="16224" spans="1:5">
      <c r="A16224" s="816">
        <f t="shared" si="1056"/>
        <v>38125</v>
      </c>
      <c r="B16224" s="815">
        <f t="shared" si="1057"/>
        <v>139</v>
      </c>
      <c r="C16224" s="815">
        <f t="shared" si="1058"/>
        <v>228</v>
      </c>
      <c r="D16224" s="815">
        <f t="shared" si="1059"/>
        <v>217</v>
      </c>
      <c r="E16224" s="815">
        <v>2004</v>
      </c>
    </row>
    <row r="16225" spans="1:5">
      <c r="A16225" s="816">
        <f t="shared" si="1056"/>
        <v>38126</v>
      </c>
      <c r="B16225" s="815">
        <f t="shared" si="1057"/>
        <v>140</v>
      </c>
      <c r="C16225" s="815">
        <f t="shared" si="1058"/>
        <v>227</v>
      </c>
      <c r="D16225" s="815">
        <f t="shared" si="1059"/>
        <v>216</v>
      </c>
      <c r="E16225" s="815">
        <v>2004</v>
      </c>
    </row>
    <row r="16226" spans="1:5">
      <c r="A16226" s="816">
        <f t="shared" si="1056"/>
        <v>38127</v>
      </c>
      <c r="B16226" s="815">
        <f t="shared" si="1057"/>
        <v>141</v>
      </c>
      <c r="C16226" s="815">
        <f t="shared" si="1058"/>
        <v>226</v>
      </c>
      <c r="D16226" s="815">
        <f t="shared" si="1059"/>
        <v>215</v>
      </c>
      <c r="E16226" s="815">
        <v>2004</v>
      </c>
    </row>
    <row r="16227" spans="1:5">
      <c r="A16227" s="816">
        <f t="shared" si="1056"/>
        <v>38128</v>
      </c>
      <c r="B16227" s="815">
        <f t="shared" si="1057"/>
        <v>142</v>
      </c>
      <c r="C16227" s="815">
        <f t="shared" si="1058"/>
        <v>225</v>
      </c>
      <c r="D16227" s="815">
        <f t="shared" si="1059"/>
        <v>214</v>
      </c>
      <c r="E16227" s="815">
        <v>2004</v>
      </c>
    </row>
    <row r="16228" spans="1:5">
      <c r="A16228" s="816">
        <f t="shared" si="1056"/>
        <v>38129</v>
      </c>
      <c r="B16228" s="815">
        <f t="shared" si="1057"/>
        <v>143</v>
      </c>
      <c r="C16228" s="815">
        <f t="shared" si="1058"/>
        <v>224</v>
      </c>
      <c r="D16228" s="815">
        <f t="shared" si="1059"/>
        <v>213</v>
      </c>
      <c r="E16228" s="815">
        <v>2004</v>
      </c>
    </row>
    <row r="16229" spans="1:5">
      <c r="A16229" s="816">
        <f t="shared" si="1056"/>
        <v>38130</v>
      </c>
      <c r="B16229" s="815">
        <f t="shared" si="1057"/>
        <v>144</v>
      </c>
      <c r="C16229" s="815">
        <f t="shared" si="1058"/>
        <v>223</v>
      </c>
      <c r="D16229" s="815">
        <f t="shared" si="1059"/>
        <v>212</v>
      </c>
      <c r="E16229" s="815">
        <v>2004</v>
      </c>
    </row>
    <row r="16230" spans="1:5">
      <c r="A16230" s="816">
        <f t="shared" si="1056"/>
        <v>38131</v>
      </c>
      <c r="B16230" s="815">
        <f t="shared" si="1057"/>
        <v>145</v>
      </c>
      <c r="C16230" s="815">
        <f t="shared" si="1058"/>
        <v>222</v>
      </c>
      <c r="D16230" s="815">
        <f t="shared" si="1059"/>
        <v>211</v>
      </c>
      <c r="E16230" s="815">
        <v>2004</v>
      </c>
    </row>
    <row r="16231" spans="1:5">
      <c r="A16231" s="816">
        <f t="shared" si="1056"/>
        <v>38132</v>
      </c>
      <c r="B16231" s="815">
        <f t="shared" si="1057"/>
        <v>146</v>
      </c>
      <c r="C16231" s="815">
        <f t="shared" si="1058"/>
        <v>221</v>
      </c>
      <c r="D16231" s="815">
        <f t="shared" si="1059"/>
        <v>210</v>
      </c>
      <c r="E16231" s="815">
        <v>2004</v>
      </c>
    </row>
    <row r="16232" spans="1:5">
      <c r="A16232" s="816">
        <f t="shared" si="1056"/>
        <v>38133</v>
      </c>
      <c r="B16232" s="815">
        <f t="shared" si="1057"/>
        <v>147</v>
      </c>
      <c r="C16232" s="815">
        <f t="shared" si="1058"/>
        <v>220</v>
      </c>
      <c r="D16232" s="815">
        <f t="shared" si="1059"/>
        <v>209</v>
      </c>
      <c r="E16232" s="815">
        <v>2004</v>
      </c>
    </row>
    <row r="16233" spans="1:5">
      <c r="A16233" s="816">
        <f t="shared" si="1056"/>
        <v>38134</v>
      </c>
      <c r="B16233" s="815">
        <f t="shared" si="1057"/>
        <v>148</v>
      </c>
      <c r="C16233" s="815">
        <f t="shared" si="1058"/>
        <v>219</v>
      </c>
      <c r="D16233" s="815">
        <f t="shared" si="1059"/>
        <v>208</v>
      </c>
      <c r="E16233" s="815">
        <v>2004</v>
      </c>
    </row>
    <row r="16234" spans="1:5">
      <c r="A16234" s="816">
        <f t="shared" si="1056"/>
        <v>38135</v>
      </c>
      <c r="B16234" s="815">
        <f t="shared" si="1057"/>
        <v>149</v>
      </c>
      <c r="C16234" s="815">
        <f t="shared" si="1058"/>
        <v>218</v>
      </c>
      <c r="D16234" s="815">
        <f t="shared" si="1059"/>
        <v>207</v>
      </c>
      <c r="E16234" s="815">
        <v>2004</v>
      </c>
    </row>
    <row r="16235" spans="1:5">
      <c r="A16235" s="816">
        <f t="shared" si="1056"/>
        <v>38136</v>
      </c>
      <c r="B16235" s="815">
        <f t="shared" si="1057"/>
        <v>150</v>
      </c>
      <c r="C16235" s="815">
        <f t="shared" si="1058"/>
        <v>217</v>
      </c>
      <c r="D16235" s="815">
        <f t="shared" si="1059"/>
        <v>206</v>
      </c>
      <c r="E16235" s="815">
        <v>2004</v>
      </c>
    </row>
    <row r="16236" spans="1:5">
      <c r="A16236" s="816">
        <f t="shared" si="1056"/>
        <v>38137</v>
      </c>
      <c r="B16236" s="815">
        <f t="shared" si="1057"/>
        <v>151</v>
      </c>
      <c r="C16236" s="815">
        <f t="shared" si="1058"/>
        <v>216</v>
      </c>
      <c r="D16236" s="815">
        <f t="shared" si="1059"/>
        <v>205</v>
      </c>
      <c r="E16236" s="815">
        <v>2004</v>
      </c>
    </row>
    <row r="16237" spans="1:5">
      <c r="A16237" s="816">
        <f t="shared" si="1056"/>
        <v>38138</v>
      </c>
      <c r="B16237" s="815">
        <f t="shared" si="1057"/>
        <v>152</v>
      </c>
      <c r="C16237" s="815">
        <f t="shared" si="1058"/>
        <v>215</v>
      </c>
      <c r="D16237" s="815">
        <f t="shared" si="1059"/>
        <v>204</v>
      </c>
      <c r="E16237" s="815">
        <v>2004</v>
      </c>
    </row>
    <row r="16238" spans="1:5">
      <c r="A16238" s="816">
        <f t="shared" si="1056"/>
        <v>38139</v>
      </c>
      <c r="B16238" s="815">
        <f t="shared" si="1057"/>
        <v>153</v>
      </c>
      <c r="C16238" s="815">
        <f t="shared" si="1058"/>
        <v>214</v>
      </c>
      <c r="D16238" s="815">
        <f t="shared" si="1059"/>
        <v>203</v>
      </c>
      <c r="E16238" s="815">
        <v>2004</v>
      </c>
    </row>
    <row r="16239" spans="1:5">
      <c r="A16239" s="816">
        <f t="shared" si="1056"/>
        <v>38140</v>
      </c>
      <c r="B16239" s="815">
        <f t="shared" si="1057"/>
        <v>154</v>
      </c>
      <c r="C16239" s="815">
        <f t="shared" si="1058"/>
        <v>213</v>
      </c>
      <c r="D16239" s="815">
        <f t="shared" si="1059"/>
        <v>202</v>
      </c>
      <c r="E16239" s="815">
        <v>2004</v>
      </c>
    </row>
    <row r="16240" spans="1:5">
      <c r="A16240" s="816">
        <f t="shared" si="1056"/>
        <v>38141</v>
      </c>
      <c r="B16240" s="815">
        <f t="shared" si="1057"/>
        <v>155</v>
      </c>
      <c r="C16240" s="815">
        <f t="shared" si="1058"/>
        <v>212</v>
      </c>
      <c r="D16240" s="815">
        <f t="shared" si="1059"/>
        <v>201</v>
      </c>
      <c r="E16240" s="815">
        <v>2004</v>
      </c>
    </row>
    <row r="16241" spans="1:5">
      <c r="A16241" s="816">
        <f t="shared" si="1056"/>
        <v>38142</v>
      </c>
      <c r="B16241" s="815">
        <f t="shared" si="1057"/>
        <v>156</v>
      </c>
      <c r="C16241" s="815">
        <f t="shared" si="1058"/>
        <v>211</v>
      </c>
      <c r="D16241" s="815">
        <f t="shared" si="1059"/>
        <v>200</v>
      </c>
      <c r="E16241" s="815">
        <v>2004</v>
      </c>
    </row>
    <row r="16242" spans="1:5">
      <c r="A16242" s="816">
        <f t="shared" si="1056"/>
        <v>38143</v>
      </c>
      <c r="B16242" s="815">
        <f t="shared" si="1057"/>
        <v>157</v>
      </c>
      <c r="C16242" s="815">
        <f t="shared" si="1058"/>
        <v>210</v>
      </c>
      <c r="D16242" s="815">
        <f t="shared" si="1059"/>
        <v>199</v>
      </c>
      <c r="E16242" s="815">
        <v>2004</v>
      </c>
    </row>
    <row r="16243" spans="1:5">
      <c r="A16243" s="816">
        <f t="shared" ref="A16243:A16306" si="1060">A16242+1</f>
        <v>38144</v>
      </c>
      <c r="B16243" s="815">
        <f t="shared" si="1057"/>
        <v>158</v>
      </c>
      <c r="C16243" s="815">
        <f t="shared" si="1058"/>
        <v>209</v>
      </c>
      <c r="D16243" s="815">
        <f t="shared" si="1059"/>
        <v>198</v>
      </c>
      <c r="E16243" s="815">
        <v>2004</v>
      </c>
    </row>
    <row r="16244" spans="1:5">
      <c r="A16244" s="816">
        <f t="shared" si="1060"/>
        <v>38145</v>
      </c>
      <c r="B16244" s="815">
        <f t="shared" si="1057"/>
        <v>159</v>
      </c>
      <c r="C16244" s="815">
        <f t="shared" si="1058"/>
        <v>208</v>
      </c>
      <c r="D16244" s="815">
        <f t="shared" si="1059"/>
        <v>197</v>
      </c>
      <c r="E16244" s="815">
        <v>2004</v>
      </c>
    </row>
    <row r="16245" spans="1:5">
      <c r="A16245" s="816">
        <f t="shared" si="1060"/>
        <v>38146</v>
      </c>
      <c r="B16245" s="815">
        <f t="shared" si="1057"/>
        <v>160</v>
      </c>
      <c r="C16245" s="815">
        <f t="shared" si="1058"/>
        <v>207</v>
      </c>
      <c r="D16245" s="815">
        <f t="shared" si="1059"/>
        <v>196</v>
      </c>
      <c r="E16245" s="815">
        <v>2004</v>
      </c>
    </row>
    <row r="16246" spans="1:5">
      <c r="A16246" s="816">
        <f t="shared" si="1060"/>
        <v>38147</v>
      </c>
      <c r="B16246" s="815">
        <f t="shared" si="1057"/>
        <v>161</v>
      </c>
      <c r="C16246" s="815">
        <f t="shared" si="1058"/>
        <v>206</v>
      </c>
      <c r="D16246" s="815">
        <f t="shared" si="1059"/>
        <v>195</v>
      </c>
      <c r="E16246" s="815">
        <v>2004</v>
      </c>
    </row>
    <row r="16247" spans="1:5">
      <c r="A16247" s="816">
        <f t="shared" si="1060"/>
        <v>38148</v>
      </c>
      <c r="B16247" s="815">
        <f t="shared" si="1057"/>
        <v>162</v>
      </c>
      <c r="C16247" s="815">
        <f t="shared" si="1058"/>
        <v>205</v>
      </c>
      <c r="D16247" s="815">
        <f t="shared" si="1059"/>
        <v>194</v>
      </c>
      <c r="E16247" s="815">
        <v>2004</v>
      </c>
    </row>
    <row r="16248" spans="1:5">
      <c r="A16248" s="816">
        <f t="shared" si="1060"/>
        <v>38149</v>
      </c>
      <c r="B16248" s="815">
        <f t="shared" si="1057"/>
        <v>163</v>
      </c>
      <c r="C16248" s="815">
        <f t="shared" si="1058"/>
        <v>204</v>
      </c>
      <c r="D16248" s="815">
        <f t="shared" si="1059"/>
        <v>193</v>
      </c>
      <c r="E16248" s="815">
        <v>2004</v>
      </c>
    </row>
    <row r="16249" spans="1:5">
      <c r="A16249" s="816">
        <f t="shared" si="1060"/>
        <v>38150</v>
      </c>
      <c r="B16249" s="815">
        <f t="shared" si="1057"/>
        <v>164</v>
      </c>
      <c r="C16249" s="815">
        <f t="shared" si="1058"/>
        <v>203</v>
      </c>
      <c r="D16249" s="815">
        <f t="shared" si="1059"/>
        <v>192</v>
      </c>
      <c r="E16249" s="815">
        <v>2004</v>
      </c>
    </row>
    <row r="16250" spans="1:5">
      <c r="A16250" s="816">
        <f t="shared" si="1060"/>
        <v>38151</v>
      </c>
      <c r="B16250" s="815">
        <f t="shared" si="1057"/>
        <v>165</v>
      </c>
      <c r="C16250" s="815">
        <f t="shared" si="1058"/>
        <v>202</v>
      </c>
      <c r="D16250" s="815">
        <f t="shared" si="1059"/>
        <v>191</v>
      </c>
      <c r="E16250" s="815">
        <v>2004</v>
      </c>
    </row>
    <row r="16251" spans="1:5">
      <c r="A16251" s="816">
        <f t="shared" si="1060"/>
        <v>38152</v>
      </c>
      <c r="B16251" s="815">
        <f t="shared" si="1057"/>
        <v>166</v>
      </c>
      <c r="C16251" s="815">
        <f t="shared" si="1058"/>
        <v>201</v>
      </c>
      <c r="D16251" s="815">
        <f t="shared" si="1059"/>
        <v>190</v>
      </c>
      <c r="E16251" s="815">
        <v>2004</v>
      </c>
    </row>
    <row r="16252" spans="1:5">
      <c r="A16252" s="816">
        <f t="shared" si="1060"/>
        <v>38153</v>
      </c>
      <c r="B16252" s="815">
        <f t="shared" si="1057"/>
        <v>167</v>
      </c>
      <c r="C16252" s="815">
        <f t="shared" si="1058"/>
        <v>200</v>
      </c>
      <c r="D16252" s="815">
        <f t="shared" si="1059"/>
        <v>189</v>
      </c>
      <c r="E16252" s="815">
        <v>2004</v>
      </c>
    </row>
    <row r="16253" spans="1:5">
      <c r="A16253" s="816">
        <f t="shared" si="1060"/>
        <v>38154</v>
      </c>
      <c r="B16253" s="815">
        <f t="shared" si="1057"/>
        <v>168</v>
      </c>
      <c r="C16253" s="815">
        <f t="shared" si="1058"/>
        <v>199</v>
      </c>
      <c r="D16253" s="815">
        <f t="shared" si="1059"/>
        <v>188</v>
      </c>
      <c r="E16253" s="815">
        <v>2004</v>
      </c>
    </row>
    <row r="16254" spans="1:5">
      <c r="A16254" s="816">
        <f t="shared" si="1060"/>
        <v>38155</v>
      </c>
      <c r="B16254" s="815">
        <f t="shared" si="1057"/>
        <v>169</v>
      </c>
      <c r="C16254" s="815">
        <f t="shared" si="1058"/>
        <v>198</v>
      </c>
      <c r="D16254" s="815">
        <f t="shared" si="1059"/>
        <v>187</v>
      </c>
      <c r="E16254" s="815">
        <v>2004</v>
      </c>
    </row>
    <row r="16255" spans="1:5">
      <c r="A16255" s="816">
        <f t="shared" si="1060"/>
        <v>38156</v>
      </c>
      <c r="B16255" s="815">
        <f t="shared" si="1057"/>
        <v>170</v>
      </c>
      <c r="C16255" s="815">
        <f t="shared" si="1058"/>
        <v>197</v>
      </c>
      <c r="D16255" s="815">
        <f t="shared" si="1059"/>
        <v>186</v>
      </c>
      <c r="E16255" s="815">
        <v>2004</v>
      </c>
    </row>
    <row r="16256" spans="1:5">
      <c r="A16256" s="816">
        <f t="shared" si="1060"/>
        <v>38157</v>
      </c>
      <c r="B16256" s="815">
        <f t="shared" si="1057"/>
        <v>171</v>
      </c>
      <c r="C16256" s="815">
        <f t="shared" si="1058"/>
        <v>196</v>
      </c>
      <c r="D16256" s="815">
        <f t="shared" si="1059"/>
        <v>185</v>
      </c>
      <c r="E16256" s="815">
        <v>2004</v>
      </c>
    </row>
    <row r="16257" spans="1:5">
      <c r="A16257" s="816">
        <f t="shared" si="1060"/>
        <v>38158</v>
      </c>
      <c r="B16257" s="815">
        <f t="shared" si="1057"/>
        <v>172</v>
      </c>
      <c r="C16257" s="815">
        <f t="shared" si="1058"/>
        <v>195</v>
      </c>
      <c r="D16257" s="815">
        <f t="shared" si="1059"/>
        <v>184</v>
      </c>
      <c r="E16257" s="815">
        <v>2004</v>
      </c>
    </row>
    <row r="16258" spans="1:5">
      <c r="A16258" s="816">
        <f t="shared" si="1060"/>
        <v>38159</v>
      </c>
      <c r="B16258" s="815">
        <f t="shared" si="1057"/>
        <v>173</v>
      </c>
      <c r="C16258" s="815">
        <f t="shared" si="1058"/>
        <v>194</v>
      </c>
      <c r="D16258" s="815">
        <f t="shared" si="1059"/>
        <v>183</v>
      </c>
      <c r="E16258" s="815">
        <v>2004</v>
      </c>
    </row>
    <row r="16259" spans="1:5">
      <c r="A16259" s="816">
        <f t="shared" si="1060"/>
        <v>38160</v>
      </c>
      <c r="B16259" s="815">
        <f t="shared" si="1057"/>
        <v>174</v>
      </c>
      <c r="C16259" s="815">
        <f t="shared" si="1058"/>
        <v>193</v>
      </c>
      <c r="D16259" s="815">
        <f t="shared" si="1059"/>
        <v>182</v>
      </c>
      <c r="E16259" s="815">
        <v>2004</v>
      </c>
    </row>
    <row r="16260" spans="1:5">
      <c r="A16260" s="816">
        <f t="shared" si="1060"/>
        <v>38161</v>
      </c>
      <c r="B16260" s="815">
        <f t="shared" si="1057"/>
        <v>175</v>
      </c>
      <c r="C16260" s="815">
        <f t="shared" si="1058"/>
        <v>192</v>
      </c>
      <c r="D16260" s="815">
        <f t="shared" si="1059"/>
        <v>181</v>
      </c>
      <c r="E16260" s="815">
        <v>2004</v>
      </c>
    </row>
    <row r="16261" spans="1:5">
      <c r="A16261" s="816">
        <f t="shared" si="1060"/>
        <v>38162</v>
      </c>
      <c r="B16261" s="815">
        <f t="shared" si="1057"/>
        <v>176</v>
      </c>
      <c r="C16261" s="815">
        <f t="shared" si="1058"/>
        <v>191</v>
      </c>
      <c r="D16261" s="815">
        <f t="shared" si="1059"/>
        <v>180</v>
      </c>
      <c r="E16261" s="815">
        <v>2004</v>
      </c>
    </row>
    <row r="16262" spans="1:5">
      <c r="A16262" s="816">
        <f t="shared" si="1060"/>
        <v>38163</v>
      </c>
      <c r="B16262" s="815">
        <f t="shared" si="1057"/>
        <v>177</v>
      </c>
      <c r="C16262" s="815">
        <f t="shared" si="1058"/>
        <v>190</v>
      </c>
      <c r="D16262" s="815">
        <f t="shared" si="1059"/>
        <v>179</v>
      </c>
      <c r="E16262" s="815">
        <v>2004</v>
      </c>
    </row>
    <row r="16263" spans="1:5">
      <c r="A16263" s="816">
        <f t="shared" si="1060"/>
        <v>38164</v>
      </c>
      <c r="B16263" s="815">
        <f t="shared" si="1057"/>
        <v>178</v>
      </c>
      <c r="C16263" s="815">
        <f t="shared" si="1058"/>
        <v>189</v>
      </c>
      <c r="D16263" s="815">
        <f t="shared" si="1059"/>
        <v>178</v>
      </c>
      <c r="E16263" s="815">
        <v>2004</v>
      </c>
    </row>
    <row r="16264" spans="1:5">
      <c r="A16264" s="816">
        <f t="shared" si="1060"/>
        <v>38165</v>
      </c>
      <c r="B16264" s="815">
        <f t="shared" si="1057"/>
        <v>179</v>
      </c>
      <c r="C16264" s="815">
        <f t="shared" si="1058"/>
        <v>188</v>
      </c>
      <c r="D16264" s="815">
        <f t="shared" si="1059"/>
        <v>177</v>
      </c>
      <c r="E16264" s="815">
        <v>2004</v>
      </c>
    </row>
    <row r="16265" spans="1:5">
      <c r="A16265" s="816">
        <f t="shared" si="1060"/>
        <v>38166</v>
      </c>
      <c r="B16265" s="815">
        <f t="shared" si="1057"/>
        <v>180</v>
      </c>
      <c r="C16265" s="815">
        <f t="shared" si="1058"/>
        <v>187</v>
      </c>
      <c r="D16265" s="815">
        <f t="shared" si="1059"/>
        <v>176</v>
      </c>
      <c r="E16265" s="815">
        <v>2004</v>
      </c>
    </row>
    <row r="16266" spans="1:5">
      <c r="A16266" s="816">
        <f t="shared" si="1060"/>
        <v>38167</v>
      </c>
      <c r="B16266" s="815">
        <f t="shared" si="1057"/>
        <v>181</v>
      </c>
      <c r="C16266" s="815">
        <f t="shared" si="1058"/>
        <v>186</v>
      </c>
      <c r="D16266" s="815">
        <f t="shared" si="1059"/>
        <v>175</v>
      </c>
      <c r="E16266" s="815">
        <v>2004</v>
      </c>
    </row>
    <row r="16267" spans="1:5">
      <c r="A16267" s="816">
        <f t="shared" si="1060"/>
        <v>38168</v>
      </c>
      <c r="B16267" s="815">
        <f t="shared" si="1057"/>
        <v>182</v>
      </c>
      <c r="C16267" s="815">
        <f t="shared" si="1058"/>
        <v>185</v>
      </c>
      <c r="D16267" s="815">
        <f t="shared" si="1059"/>
        <v>174</v>
      </c>
      <c r="E16267" s="815">
        <v>2004</v>
      </c>
    </row>
    <row r="16268" spans="1:5">
      <c r="A16268" s="816">
        <f t="shared" si="1060"/>
        <v>38169</v>
      </c>
      <c r="B16268" s="815">
        <f t="shared" si="1057"/>
        <v>183</v>
      </c>
      <c r="C16268" s="815">
        <f t="shared" si="1058"/>
        <v>184</v>
      </c>
      <c r="D16268" s="815">
        <f t="shared" si="1059"/>
        <v>173</v>
      </c>
      <c r="E16268" s="815">
        <v>2004</v>
      </c>
    </row>
    <row r="16269" spans="1:5">
      <c r="A16269" s="816">
        <f t="shared" si="1060"/>
        <v>38170</v>
      </c>
      <c r="B16269" s="815">
        <f t="shared" ref="B16269:B16332" si="1061">B16268+1</f>
        <v>184</v>
      </c>
      <c r="C16269" s="815">
        <f t="shared" ref="C16269:C16332" si="1062">C16268-1</f>
        <v>183</v>
      </c>
      <c r="D16269" s="815">
        <f t="shared" ref="D16269:D16332" si="1063">D16268-1</f>
        <v>172</v>
      </c>
      <c r="E16269" s="815">
        <v>2004</v>
      </c>
    </row>
    <row r="16270" spans="1:5">
      <c r="A16270" s="816">
        <f t="shared" si="1060"/>
        <v>38171</v>
      </c>
      <c r="B16270" s="815">
        <f t="shared" si="1061"/>
        <v>185</v>
      </c>
      <c r="C16270" s="815">
        <f t="shared" si="1062"/>
        <v>182</v>
      </c>
      <c r="D16270" s="815">
        <f t="shared" si="1063"/>
        <v>171</v>
      </c>
      <c r="E16270" s="815">
        <v>2004</v>
      </c>
    </row>
    <row r="16271" spans="1:5">
      <c r="A16271" s="816">
        <f t="shared" si="1060"/>
        <v>38172</v>
      </c>
      <c r="B16271" s="815">
        <f t="shared" si="1061"/>
        <v>186</v>
      </c>
      <c r="C16271" s="815">
        <f t="shared" si="1062"/>
        <v>181</v>
      </c>
      <c r="D16271" s="815">
        <f t="shared" si="1063"/>
        <v>170</v>
      </c>
      <c r="E16271" s="815">
        <v>2004</v>
      </c>
    </row>
    <row r="16272" spans="1:5">
      <c r="A16272" s="816">
        <f t="shared" si="1060"/>
        <v>38173</v>
      </c>
      <c r="B16272" s="815">
        <f t="shared" si="1061"/>
        <v>187</v>
      </c>
      <c r="C16272" s="815">
        <f t="shared" si="1062"/>
        <v>180</v>
      </c>
      <c r="D16272" s="815">
        <f t="shared" si="1063"/>
        <v>169</v>
      </c>
      <c r="E16272" s="815">
        <v>2004</v>
      </c>
    </row>
    <row r="16273" spans="1:5">
      <c r="A16273" s="816">
        <f t="shared" si="1060"/>
        <v>38174</v>
      </c>
      <c r="B16273" s="815">
        <f t="shared" si="1061"/>
        <v>188</v>
      </c>
      <c r="C16273" s="815">
        <f t="shared" si="1062"/>
        <v>179</v>
      </c>
      <c r="D16273" s="815">
        <f t="shared" si="1063"/>
        <v>168</v>
      </c>
      <c r="E16273" s="815">
        <v>2004</v>
      </c>
    </row>
    <row r="16274" spans="1:5">
      <c r="A16274" s="816">
        <f t="shared" si="1060"/>
        <v>38175</v>
      </c>
      <c r="B16274" s="815">
        <f t="shared" si="1061"/>
        <v>189</v>
      </c>
      <c r="C16274" s="815">
        <f t="shared" si="1062"/>
        <v>178</v>
      </c>
      <c r="D16274" s="815">
        <f t="shared" si="1063"/>
        <v>167</v>
      </c>
      <c r="E16274" s="815">
        <v>2004</v>
      </c>
    </row>
    <row r="16275" spans="1:5">
      <c r="A16275" s="816">
        <f t="shared" si="1060"/>
        <v>38176</v>
      </c>
      <c r="B16275" s="815">
        <f t="shared" si="1061"/>
        <v>190</v>
      </c>
      <c r="C16275" s="815">
        <f t="shared" si="1062"/>
        <v>177</v>
      </c>
      <c r="D16275" s="815">
        <f t="shared" si="1063"/>
        <v>166</v>
      </c>
      <c r="E16275" s="815">
        <v>2004</v>
      </c>
    </row>
    <row r="16276" spans="1:5">
      <c r="A16276" s="816">
        <f t="shared" si="1060"/>
        <v>38177</v>
      </c>
      <c r="B16276" s="815">
        <f t="shared" si="1061"/>
        <v>191</v>
      </c>
      <c r="C16276" s="815">
        <f t="shared" si="1062"/>
        <v>176</v>
      </c>
      <c r="D16276" s="815">
        <f t="shared" si="1063"/>
        <v>165</v>
      </c>
      <c r="E16276" s="815">
        <v>2004</v>
      </c>
    </row>
    <row r="16277" spans="1:5">
      <c r="A16277" s="816">
        <f t="shared" si="1060"/>
        <v>38178</v>
      </c>
      <c r="B16277" s="815">
        <f t="shared" si="1061"/>
        <v>192</v>
      </c>
      <c r="C16277" s="815">
        <f t="shared" si="1062"/>
        <v>175</v>
      </c>
      <c r="D16277" s="815">
        <f t="shared" si="1063"/>
        <v>164</v>
      </c>
      <c r="E16277" s="815">
        <v>2004</v>
      </c>
    </row>
    <row r="16278" spans="1:5">
      <c r="A16278" s="816">
        <f t="shared" si="1060"/>
        <v>38179</v>
      </c>
      <c r="B16278" s="815">
        <f t="shared" si="1061"/>
        <v>193</v>
      </c>
      <c r="C16278" s="815">
        <f t="shared" si="1062"/>
        <v>174</v>
      </c>
      <c r="D16278" s="815">
        <f t="shared" si="1063"/>
        <v>163</v>
      </c>
      <c r="E16278" s="815">
        <v>2004</v>
      </c>
    </row>
    <row r="16279" spans="1:5">
      <c r="A16279" s="816">
        <f t="shared" si="1060"/>
        <v>38180</v>
      </c>
      <c r="B16279" s="815">
        <f t="shared" si="1061"/>
        <v>194</v>
      </c>
      <c r="C16279" s="815">
        <f t="shared" si="1062"/>
        <v>173</v>
      </c>
      <c r="D16279" s="815">
        <f t="shared" si="1063"/>
        <v>162</v>
      </c>
      <c r="E16279" s="815">
        <v>2004</v>
      </c>
    </row>
    <row r="16280" spans="1:5">
      <c r="A16280" s="816">
        <f t="shared" si="1060"/>
        <v>38181</v>
      </c>
      <c r="B16280" s="815">
        <f t="shared" si="1061"/>
        <v>195</v>
      </c>
      <c r="C16280" s="815">
        <f t="shared" si="1062"/>
        <v>172</v>
      </c>
      <c r="D16280" s="815">
        <f t="shared" si="1063"/>
        <v>161</v>
      </c>
      <c r="E16280" s="815">
        <v>2004</v>
      </c>
    </row>
    <row r="16281" spans="1:5">
      <c r="A16281" s="816">
        <f t="shared" si="1060"/>
        <v>38182</v>
      </c>
      <c r="B16281" s="815">
        <f t="shared" si="1061"/>
        <v>196</v>
      </c>
      <c r="C16281" s="815">
        <f t="shared" si="1062"/>
        <v>171</v>
      </c>
      <c r="D16281" s="815">
        <f t="shared" si="1063"/>
        <v>160</v>
      </c>
      <c r="E16281" s="815">
        <v>2004</v>
      </c>
    </row>
    <row r="16282" spans="1:5">
      <c r="A16282" s="816">
        <f t="shared" si="1060"/>
        <v>38183</v>
      </c>
      <c r="B16282" s="815">
        <f t="shared" si="1061"/>
        <v>197</v>
      </c>
      <c r="C16282" s="815">
        <f t="shared" si="1062"/>
        <v>170</v>
      </c>
      <c r="D16282" s="815">
        <f t="shared" si="1063"/>
        <v>159</v>
      </c>
      <c r="E16282" s="815">
        <v>2004</v>
      </c>
    </row>
    <row r="16283" spans="1:5">
      <c r="A16283" s="816">
        <f t="shared" si="1060"/>
        <v>38184</v>
      </c>
      <c r="B16283" s="815">
        <f t="shared" si="1061"/>
        <v>198</v>
      </c>
      <c r="C16283" s="815">
        <f t="shared" si="1062"/>
        <v>169</v>
      </c>
      <c r="D16283" s="815">
        <f t="shared" si="1063"/>
        <v>158</v>
      </c>
      <c r="E16283" s="815">
        <v>2004</v>
      </c>
    </row>
    <row r="16284" spans="1:5">
      <c r="A16284" s="816">
        <f t="shared" si="1060"/>
        <v>38185</v>
      </c>
      <c r="B16284" s="815">
        <f t="shared" si="1061"/>
        <v>199</v>
      </c>
      <c r="C16284" s="815">
        <f t="shared" si="1062"/>
        <v>168</v>
      </c>
      <c r="D16284" s="815">
        <f t="shared" si="1063"/>
        <v>157</v>
      </c>
      <c r="E16284" s="815">
        <v>2004</v>
      </c>
    </row>
    <row r="16285" spans="1:5">
      <c r="A16285" s="816">
        <f t="shared" si="1060"/>
        <v>38186</v>
      </c>
      <c r="B16285" s="815">
        <f t="shared" si="1061"/>
        <v>200</v>
      </c>
      <c r="C16285" s="815">
        <f t="shared" si="1062"/>
        <v>167</v>
      </c>
      <c r="D16285" s="815">
        <f t="shared" si="1063"/>
        <v>156</v>
      </c>
      <c r="E16285" s="815">
        <v>2004</v>
      </c>
    </row>
    <row r="16286" spans="1:5">
      <c r="A16286" s="816">
        <f t="shared" si="1060"/>
        <v>38187</v>
      </c>
      <c r="B16286" s="815">
        <f t="shared" si="1061"/>
        <v>201</v>
      </c>
      <c r="C16286" s="815">
        <f t="shared" si="1062"/>
        <v>166</v>
      </c>
      <c r="D16286" s="815">
        <f t="shared" si="1063"/>
        <v>155</v>
      </c>
      <c r="E16286" s="815">
        <v>2004</v>
      </c>
    </row>
    <row r="16287" spans="1:5">
      <c r="A16287" s="816">
        <f t="shared" si="1060"/>
        <v>38188</v>
      </c>
      <c r="B16287" s="815">
        <f t="shared" si="1061"/>
        <v>202</v>
      </c>
      <c r="C16287" s="815">
        <f t="shared" si="1062"/>
        <v>165</v>
      </c>
      <c r="D16287" s="815">
        <f t="shared" si="1063"/>
        <v>154</v>
      </c>
      <c r="E16287" s="815">
        <v>2004</v>
      </c>
    </row>
    <row r="16288" spans="1:5">
      <c r="A16288" s="816">
        <f t="shared" si="1060"/>
        <v>38189</v>
      </c>
      <c r="B16288" s="815">
        <f t="shared" si="1061"/>
        <v>203</v>
      </c>
      <c r="C16288" s="815">
        <f t="shared" si="1062"/>
        <v>164</v>
      </c>
      <c r="D16288" s="815">
        <f t="shared" si="1063"/>
        <v>153</v>
      </c>
      <c r="E16288" s="815">
        <v>2004</v>
      </c>
    </row>
    <row r="16289" spans="1:5">
      <c r="A16289" s="816">
        <f t="shared" si="1060"/>
        <v>38190</v>
      </c>
      <c r="B16289" s="815">
        <f t="shared" si="1061"/>
        <v>204</v>
      </c>
      <c r="C16289" s="815">
        <f t="shared" si="1062"/>
        <v>163</v>
      </c>
      <c r="D16289" s="815">
        <f t="shared" si="1063"/>
        <v>152</v>
      </c>
      <c r="E16289" s="815">
        <v>2004</v>
      </c>
    </row>
    <row r="16290" spans="1:5">
      <c r="A16290" s="816">
        <f t="shared" si="1060"/>
        <v>38191</v>
      </c>
      <c r="B16290" s="815">
        <f t="shared" si="1061"/>
        <v>205</v>
      </c>
      <c r="C16290" s="815">
        <f t="shared" si="1062"/>
        <v>162</v>
      </c>
      <c r="D16290" s="815">
        <f t="shared" si="1063"/>
        <v>151</v>
      </c>
      <c r="E16290" s="815">
        <v>2004</v>
      </c>
    </row>
    <row r="16291" spans="1:5">
      <c r="A16291" s="816">
        <f t="shared" si="1060"/>
        <v>38192</v>
      </c>
      <c r="B16291" s="815">
        <f t="shared" si="1061"/>
        <v>206</v>
      </c>
      <c r="C16291" s="815">
        <f t="shared" si="1062"/>
        <v>161</v>
      </c>
      <c r="D16291" s="815">
        <f t="shared" si="1063"/>
        <v>150</v>
      </c>
      <c r="E16291" s="815">
        <v>2004</v>
      </c>
    </row>
    <row r="16292" spans="1:5">
      <c r="A16292" s="816">
        <f t="shared" si="1060"/>
        <v>38193</v>
      </c>
      <c r="B16292" s="815">
        <f t="shared" si="1061"/>
        <v>207</v>
      </c>
      <c r="C16292" s="815">
        <f t="shared" si="1062"/>
        <v>160</v>
      </c>
      <c r="D16292" s="815">
        <f t="shared" si="1063"/>
        <v>149</v>
      </c>
      <c r="E16292" s="815">
        <v>2004</v>
      </c>
    </row>
    <row r="16293" spans="1:5">
      <c r="A16293" s="816">
        <f t="shared" si="1060"/>
        <v>38194</v>
      </c>
      <c r="B16293" s="815">
        <f t="shared" si="1061"/>
        <v>208</v>
      </c>
      <c r="C16293" s="815">
        <f t="shared" si="1062"/>
        <v>159</v>
      </c>
      <c r="D16293" s="815">
        <f t="shared" si="1063"/>
        <v>148</v>
      </c>
      <c r="E16293" s="815">
        <v>2004</v>
      </c>
    </row>
    <row r="16294" spans="1:5">
      <c r="A16294" s="816">
        <f t="shared" si="1060"/>
        <v>38195</v>
      </c>
      <c r="B16294" s="815">
        <f t="shared" si="1061"/>
        <v>209</v>
      </c>
      <c r="C16294" s="815">
        <f t="shared" si="1062"/>
        <v>158</v>
      </c>
      <c r="D16294" s="815">
        <f t="shared" si="1063"/>
        <v>147</v>
      </c>
      <c r="E16294" s="815">
        <v>2004</v>
      </c>
    </row>
    <row r="16295" spans="1:5">
      <c r="A16295" s="816">
        <f t="shared" si="1060"/>
        <v>38196</v>
      </c>
      <c r="B16295" s="815">
        <f t="shared" si="1061"/>
        <v>210</v>
      </c>
      <c r="C16295" s="815">
        <f t="shared" si="1062"/>
        <v>157</v>
      </c>
      <c r="D16295" s="815">
        <f t="shared" si="1063"/>
        <v>146</v>
      </c>
      <c r="E16295" s="815">
        <v>2004</v>
      </c>
    </row>
    <row r="16296" spans="1:5">
      <c r="A16296" s="816">
        <f t="shared" si="1060"/>
        <v>38197</v>
      </c>
      <c r="B16296" s="815">
        <f t="shared" si="1061"/>
        <v>211</v>
      </c>
      <c r="C16296" s="815">
        <f t="shared" si="1062"/>
        <v>156</v>
      </c>
      <c r="D16296" s="815">
        <f t="shared" si="1063"/>
        <v>145</v>
      </c>
      <c r="E16296" s="815">
        <v>2004</v>
      </c>
    </row>
    <row r="16297" spans="1:5">
      <c r="A16297" s="816">
        <f t="shared" si="1060"/>
        <v>38198</v>
      </c>
      <c r="B16297" s="815">
        <f t="shared" si="1061"/>
        <v>212</v>
      </c>
      <c r="C16297" s="815">
        <f t="shared" si="1062"/>
        <v>155</v>
      </c>
      <c r="D16297" s="815">
        <f t="shared" si="1063"/>
        <v>144</v>
      </c>
      <c r="E16297" s="815">
        <v>2004</v>
      </c>
    </row>
    <row r="16298" spans="1:5">
      <c r="A16298" s="816">
        <f t="shared" si="1060"/>
        <v>38199</v>
      </c>
      <c r="B16298" s="815">
        <f t="shared" si="1061"/>
        <v>213</v>
      </c>
      <c r="C16298" s="815">
        <f t="shared" si="1062"/>
        <v>154</v>
      </c>
      <c r="D16298" s="815">
        <f t="shared" si="1063"/>
        <v>143</v>
      </c>
      <c r="E16298" s="815">
        <v>2004</v>
      </c>
    </row>
    <row r="16299" spans="1:5">
      <c r="A16299" s="816">
        <f t="shared" si="1060"/>
        <v>38200</v>
      </c>
      <c r="B16299" s="815">
        <f t="shared" si="1061"/>
        <v>214</v>
      </c>
      <c r="C16299" s="815">
        <f t="shared" si="1062"/>
        <v>153</v>
      </c>
      <c r="D16299" s="815">
        <f t="shared" si="1063"/>
        <v>142</v>
      </c>
      <c r="E16299" s="815">
        <v>2004</v>
      </c>
    </row>
    <row r="16300" spans="1:5">
      <c r="A16300" s="816">
        <f t="shared" si="1060"/>
        <v>38201</v>
      </c>
      <c r="B16300" s="815">
        <f t="shared" si="1061"/>
        <v>215</v>
      </c>
      <c r="C16300" s="815">
        <f t="shared" si="1062"/>
        <v>152</v>
      </c>
      <c r="D16300" s="815">
        <f t="shared" si="1063"/>
        <v>141</v>
      </c>
      <c r="E16300" s="815">
        <v>2004</v>
      </c>
    </row>
    <row r="16301" spans="1:5">
      <c r="A16301" s="816">
        <f t="shared" si="1060"/>
        <v>38202</v>
      </c>
      <c r="B16301" s="815">
        <f t="shared" si="1061"/>
        <v>216</v>
      </c>
      <c r="C16301" s="815">
        <f t="shared" si="1062"/>
        <v>151</v>
      </c>
      <c r="D16301" s="815">
        <f t="shared" si="1063"/>
        <v>140</v>
      </c>
      <c r="E16301" s="815">
        <v>2004</v>
      </c>
    </row>
    <row r="16302" spans="1:5">
      <c r="A16302" s="816">
        <f t="shared" si="1060"/>
        <v>38203</v>
      </c>
      <c r="B16302" s="815">
        <f t="shared" si="1061"/>
        <v>217</v>
      </c>
      <c r="C16302" s="815">
        <f t="shared" si="1062"/>
        <v>150</v>
      </c>
      <c r="D16302" s="815">
        <f t="shared" si="1063"/>
        <v>139</v>
      </c>
      <c r="E16302" s="815">
        <v>2004</v>
      </c>
    </row>
    <row r="16303" spans="1:5">
      <c r="A16303" s="816">
        <f t="shared" si="1060"/>
        <v>38204</v>
      </c>
      <c r="B16303" s="815">
        <f t="shared" si="1061"/>
        <v>218</v>
      </c>
      <c r="C16303" s="815">
        <f t="shared" si="1062"/>
        <v>149</v>
      </c>
      <c r="D16303" s="815">
        <f t="shared" si="1063"/>
        <v>138</v>
      </c>
      <c r="E16303" s="815">
        <v>2004</v>
      </c>
    </row>
    <row r="16304" spans="1:5">
      <c r="A16304" s="816">
        <f t="shared" si="1060"/>
        <v>38205</v>
      </c>
      <c r="B16304" s="815">
        <f t="shared" si="1061"/>
        <v>219</v>
      </c>
      <c r="C16304" s="815">
        <f t="shared" si="1062"/>
        <v>148</v>
      </c>
      <c r="D16304" s="815">
        <f t="shared" si="1063"/>
        <v>137</v>
      </c>
      <c r="E16304" s="815">
        <v>2004</v>
      </c>
    </row>
    <row r="16305" spans="1:5">
      <c r="A16305" s="816">
        <f t="shared" si="1060"/>
        <v>38206</v>
      </c>
      <c r="B16305" s="815">
        <f t="shared" si="1061"/>
        <v>220</v>
      </c>
      <c r="C16305" s="815">
        <f t="shared" si="1062"/>
        <v>147</v>
      </c>
      <c r="D16305" s="815">
        <f t="shared" si="1063"/>
        <v>136</v>
      </c>
      <c r="E16305" s="815">
        <v>2004</v>
      </c>
    </row>
    <row r="16306" spans="1:5">
      <c r="A16306" s="816">
        <f t="shared" si="1060"/>
        <v>38207</v>
      </c>
      <c r="B16306" s="815">
        <f t="shared" si="1061"/>
        <v>221</v>
      </c>
      <c r="C16306" s="815">
        <f t="shared" si="1062"/>
        <v>146</v>
      </c>
      <c r="D16306" s="815">
        <f t="shared" si="1063"/>
        <v>135</v>
      </c>
      <c r="E16306" s="815">
        <v>2004</v>
      </c>
    </row>
    <row r="16307" spans="1:5">
      <c r="A16307" s="816">
        <f t="shared" ref="A16307:A16370" si="1064">A16306+1</f>
        <v>38208</v>
      </c>
      <c r="B16307" s="815">
        <f t="shared" si="1061"/>
        <v>222</v>
      </c>
      <c r="C16307" s="815">
        <f t="shared" si="1062"/>
        <v>145</v>
      </c>
      <c r="D16307" s="815">
        <f t="shared" si="1063"/>
        <v>134</v>
      </c>
      <c r="E16307" s="815">
        <v>2004</v>
      </c>
    </row>
    <row r="16308" spans="1:5">
      <c r="A16308" s="816">
        <f t="shared" si="1064"/>
        <v>38209</v>
      </c>
      <c r="B16308" s="815">
        <f t="shared" si="1061"/>
        <v>223</v>
      </c>
      <c r="C16308" s="815">
        <f t="shared" si="1062"/>
        <v>144</v>
      </c>
      <c r="D16308" s="815">
        <f t="shared" si="1063"/>
        <v>133</v>
      </c>
      <c r="E16308" s="815">
        <v>2004</v>
      </c>
    </row>
    <row r="16309" spans="1:5">
      <c r="A16309" s="816">
        <f t="shared" si="1064"/>
        <v>38210</v>
      </c>
      <c r="B16309" s="815">
        <f t="shared" si="1061"/>
        <v>224</v>
      </c>
      <c r="C16309" s="815">
        <f t="shared" si="1062"/>
        <v>143</v>
      </c>
      <c r="D16309" s="815">
        <f t="shared" si="1063"/>
        <v>132</v>
      </c>
      <c r="E16309" s="815">
        <v>2004</v>
      </c>
    </row>
    <row r="16310" spans="1:5">
      <c r="A16310" s="816">
        <f t="shared" si="1064"/>
        <v>38211</v>
      </c>
      <c r="B16310" s="815">
        <f t="shared" si="1061"/>
        <v>225</v>
      </c>
      <c r="C16310" s="815">
        <f t="shared" si="1062"/>
        <v>142</v>
      </c>
      <c r="D16310" s="815">
        <f t="shared" si="1063"/>
        <v>131</v>
      </c>
      <c r="E16310" s="815">
        <v>2004</v>
      </c>
    </row>
    <row r="16311" spans="1:5">
      <c r="A16311" s="816">
        <f t="shared" si="1064"/>
        <v>38212</v>
      </c>
      <c r="B16311" s="815">
        <f t="shared" si="1061"/>
        <v>226</v>
      </c>
      <c r="C16311" s="815">
        <f t="shared" si="1062"/>
        <v>141</v>
      </c>
      <c r="D16311" s="815">
        <f t="shared" si="1063"/>
        <v>130</v>
      </c>
      <c r="E16311" s="815">
        <v>2004</v>
      </c>
    </row>
    <row r="16312" spans="1:5">
      <c r="A16312" s="816">
        <f t="shared" si="1064"/>
        <v>38213</v>
      </c>
      <c r="B16312" s="815">
        <f t="shared" si="1061"/>
        <v>227</v>
      </c>
      <c r="C16312" s="815">
        <f t="shared" si="1062"/>
        <v>140</v>
      </c>
      <c r="D16312" s="815">
        <f t="shared" si="1063"/>
        <v>129</v>
      </c>
      <c r="E16312" s="815">
        <v>2004</v>
      </c>
    </row>
    <row r="16313" spans="1:5">
      <c r="A16313" s="816">
        <f t="shared" si="1064"/>
        <v>38214</v>
      </c>
      <c r="B16313" s="815">
        <f t="shared" si="1061"/>
        <v>228</v>
      </c>
      <c r="C16313" s="815">
        <f t="shared" si="1062"/>
        <v>139</v>
      </c>
      <c r="D16313" s="815">
        <f t="shared" si="1063"/>
        <v>128</v>
      </c>
      <c r="E16313" s="815">
        <v>2004</v>
      </c>
    </row>
    <row r="16314" spans="1:5">
      <c r="A16314" s="816">
        <f t="shared" si="1064"/>
        <v>38215</v>
      </c>
      <c r="B16314" s="815">
        <f t="shared" si="1061"/>
        <v>229</v>
      </c>
      <c r="C16314" s="815">
        <f t="shared" si="1062"/>
        <v>138</v>
      </c>
      <c r="D16314" s="815">
        <f t="shared" si="1063"/>
        <v>127</v>
      </c>
      <c r="E16314" s="815">
        <v>2004</v>
      </c>
    </row>
    <row r="16315" spans="1:5">
      <c r="A16315" s="816">
        <f t="shared" si="1064"/>
        <v>38216</v>
      </c>
      <c r="B16315" s="815">
        <f t="shared" si="1061"/>
        <v>230</v>
      </c>
      <c r="C16315" s="815">
        <f t="shared" si="1062"/>
        <v>137</v>
      </c>
      <c r="D16315" s="815">
        <f t="shared" si="1063"/>
        <v>126</v>
      </c>
      <c r="E16315" s="815">
        <v>2004</v>
      </c>
    </row>
    <row r="16316" spans="1:5">
      <c r="A16316" s="816">
        <f t="shared" si="1064"/>
        <v>38217</v>
      </c>
      <c r="B16316" s="815">
        <f t="shared" si="1061"/>
        <v>231</v>
      </c>
      <c r="C16316" s="815">
        <f t="shared" si="1062"/>
        <v>136</v>
      </c>
      <c r="D16316" s="815">
        <f t="shared" si="1063"/>
        <v>125</v>
      </c>
      <c r="E16316" s="815">
        <v>2004</v>
      </c>
    </row>
    <row r="16317" spans="1:5">
      <c r="A16317" s="816">
        <f t="shared" si="1064"/>
        <v>38218</v>
      </c>
      <c r="B16317" s="815">
        <f t="shared" si="1061"/>
        <v>232</v>
      </c>
      <c r="C16317" s="815">
        <f t="shared" si="1062"/>
        <v>135</v>
      </c>
      <c r="D16317" s="815">
        <f t="shared" si="1063"/>
        <v>124</v>
      </c>
      <c r="E16317" s="815">
        <v>2004</v>
      </c>
    </row>
    <row r="16318" spans="1:5">
      <c r="A16318" s="816">
        <f t="shared" si="1064"/>
        <v>38219</v>
      </c>
      <c r="B16318" s="815">
        <f t="shared" si="1061"/>
        <v>233</v>
      </c>
      <c r="C16318" s="815">
        <f t="shared" si="1062"/>
        <v>134</v>
      </c>
      <c r="D16318" s="815">
        <f t="shared" si="1063"/>
        <v>123</v>
      </c>
      <c r="E16318" s="815">
        <v>2004</v>
      </c>
    </row>
    <row r="16319" spans="1:5">
      <c r="A16319" s="816">
        <f t="shared" si="1064"/>
        <v>38220</v>
      </c>
      <c r="B16319" s="815">
        <f t="shared" si="1061"/>
        <v>234</v>
      </c>
      <c r="C16319" s="815">
        <f t="shared" si="1062"/>
        <v>133</v>
      </c>
      <c r="D16319" s="815">
        <f t="shared" si="1063"/>
        <v>122</v>
      </c>
      <c r="E16319" s="815">
        <v>2004</v>
      </c>
    </row>
    <row r="16320" spans="1:5">
      <c r="A16320" s="816">
        <f t="shared" si="1064"/>
        <v>38221</v>
      </c>
      <c r="B16320" s="815">
        <f t="shared" si="1061"/>
        <v>235</v>
      </c>
      <c r="C16320" s="815">
        <f t="shared" si="1062"/>
        <v>132</v>
      </c>
      <c r="D16320" s="815">
        <f t="shared" si="1063"/>
        <v>121</v>
      </c>
      <c r="E16320" s="815">
        <v>2004</v>
      </c>
    </row>
    <row r="16321" spans="1:5">
      <c r="A16321" s="816">
        <f t="shared" si="1064"/>
        <v>38222</v>
      </c>
      <c r="B16321" s="815">
        <f t="shared" si="1061"/>
        <v>236</v>
      </c>
      <c r="C16321" s="815">
        <f t="shared" si="1062"/>
        <v>131</v>
      </c>
      <c r="D16321" s="815">
        <f t="shared" si="1063"/>
        <v>120</v>
      </c>
      <c r="E16321" s="815">
        <v>2004</v>
      </c>
    </row>
    <row r="16322" spans="1:5">
      <c r="A16322" s="816">
        <f t="shared" si="1064"/>
        <v>38223</v>
      </c>
      <c r="B16322" s="815">
        <f t="shared" si="1061"/>
        <v>237</v>
      </c>
      <c r="C16322" s="815">
        <f t="shared" si="1062"/>
        <v>130</v>
      </c>
      <c r="D16322" s="815">
        <f t="shared" si="1063"/>
        <v>119</v>
      </c>
      <c r="E16322" s="815">
        <v>2004</v>
      </c>
    </row>
    <row r="16323" spans="1:5">
      <c r="A16323" s="816">
        <f t="shared" si="1064"/>
        <v>38224</v>
      </c>
      <c r="B16323" s="815">
        <f t="shared" si="1061"/>
        <v>238</v>
      </c>
      <c r="C16323" s="815">
        <f t="shared" si="1062"/>
        <v>129</v>
      </c>
      <c r="D16323" s="815">
        <f t="shared" si="1063"/>
        <v>118</v>
      </c>
      <c r="E16323" s="815">
        <v>2004</v>
      </c>
    </row>
    <row r="16324" spans="1:5">
      <c r="A16324" s="816">
        <f t="shared" si="1064"/>
        <v>38225</v>
      </c>
      <c r="B16324" s="815">
        <f t="shared" si="1061"/>
        <v>239</v>
      </c>
      <c r="C16324" s="815">
        <f t="shared" si="1062"/>
        <v>128</v>
      </c>
      <c r="D16324" s="815">
        <f t="shared" si="1063"/>
        <v>117</v>
      </c>
      <c r="E16324" s="815">
        <v>2004</v>
      </c>
    </row>
    <row r="16325" spans="1:5">
      <c r="A16325" s="816">
        <f t="shared" si="1064"/>
        <v>38226</v>
      </c>
      <c r="B16325" s="815">
        <f t="shared" si="1061"/>
        <v>240</v>
      </c>
      <c r="C16325" s="815">
        <f t="shared" si="1062"/>
        <v>127</v>
      </c>
      <c r="D16325" s="815">
        <f t="shared" si="1063"/>
        <v>116</v>
      </c>
      <c r="E16325" s="815">
        <v>2004</v>
      </c>
    </row>
    <row r="16326" spans="1:5">
      <c r="A16326" s="816">
        <f t="shared" si="1064"/>
        <v>38227</v>
      </c>
      <c r="B16326" s="815">
        <f t="shared" si="1061"/>
        <v>241</v>
      </c>
      <c r="C16326" s="815">
        <f t="shared" si="1062"/>
        <v>126</v>
      </c>
      <c r="D16326" s="815">
        <f t="shared" si="1063"/>
        <v>115</v>
      </c>
      <c r="E16326" s="815">
        <v>2004</v>
      </c>
    </row>
    <row r="16327" spans="1:5">
      <c r="A16327" s="816">
        <f t="shared" si="1064"/>
        <v>38228</v>
      </c>
      <c r="B16327" s="815">
        <f t="shared" si="1061"/>
        <v>242</v>
      </c>
      <c r="C16327" s="815">
        <f t="shared" si="1062"/>
        <v>125</v>
      </c>
      <c r="D16327" s="815">
        <f t="shared" si="1063"/>
        <v>114</v>
      </c>
      <c r="E16327" s="815">
        <v>2004</v>
      </c>
    </row>
    <row r="16328" spans="1:5">
      <c r="A16328" s="816">
        <f t="shared" si="1064"/>
        <v>38229</v>
      </c>
      <c r="B16328" s="815">
        <f t="shared" si="1061"/>
        <v>243</v>
      </c>
      <c r="C16328" s="815">
        <f t="shared" si="1062"/>
        <v>124</v>
      </c>
      <c r="D16328" s="815">
        <f t="shared" si="1063"/>
        <v>113</v>
      </c>
      <c r="E16328" s="815">
        <v>2004</v>
      </c>
    </row>
    <row r="16329" spans="1:5">
      <c r="A16329" s="816">
        <f t="shared" si="1064"/>
        <v>38230</v>
      </c>
      <c r="B16329" s="815">
        <f t="shared" si="1061"/>
        <v>244</v>
      </c>
      <c r="C16329" s="815">
        <f t="shared" si="1062"/>
        <v>123</v>
      </c>
      <c r="D16329" s="815">
        <f t="shared" si="1063"/>
        <v>112</v>
      </c>
      <c r="E16329" s="815">
        <v>2004</v>
      </c>
    </row>
    <row r="16330" spans="1:5">
      <c r="A16330" s="816">
        <f t="shared" si="1064"/>
        <v>38231</v>
      </c>
      <c r="B16330" s="815">
        <f t="shared" si="1061"/>
        <v>245</v>
      </c>
      <c r="C16330" s="815">
        <f t="shared" si="1062"/>
        <v>122</v>
      </c>
      <c r="D16330" s="815">
        <f t="shared" si="1063"/>
        <v>111</v>
      </c>
      <c r="E16330" s="815">
        <v>2004</v>
      </c>
    </row>
    <row r="16331" spans="1:5">
      <c r="A16331" s="816">
        <f t="shared" si="1064"/>
        <v>38232</v>
      </c>
      <c r="B16331" s="815">
        <f t="shared" si="1061"/>
        <v>246</v>
      </c>
      <c r="C16331" s="815">
        <f t="shared" si="1062"/>
        <v>121</v>
      </c>
      <c r="D16331" s="815">
        <f t="shared" si="1063"/>
        <v>110</v>
      </c>
      <c r="E16331" s="815">
        <v>2004</v>
      </c>
    </row>
    <row r="16332" spans="1:5">
      <c r="A16332" s="816">
        <f t="shared" si="1064"/>
        <v>38233</v>
      </c>
      <c r="B16332" s="815">
        <f t="shared" si="1061"/>
        <v>247</v>
      </c>
      <c r="C16332" s="815">
        <f t="shared" si="1062"/>
        <v>120</v>
      </c>
      <c r="D16332" s="815">
        <f t="shared" si="1063"/>
        <v>109</v>
      </c>
      <c r="E16332" s="815">
        <v>2004</v>
      </c>
    </row>
    <row r="16333" spans="1:5">
      <c r="A16333" s="816">
        <f t="shared" si="1064"/>
        <v>38234</v>
      </c>
      <c r="B16333" s="815">
        <f t="shared" ref="B16333:B16396" si="1065">B16332+1</f>
        <v>248</v>
      </c>
      <c r="C16333" s="815">
        <f t="shared" ref="C16333:C16396" si="1066">C16332-1</f>
        <v>119</v>
      </c>
      <c r="D16333" s="815">
        <f t="shared" ref="D16333:D16396" si="1067">D16332-1</f>
        <v>108</v>
      </c>
      <c r="E16333" s="815">
        <v>2004</v>
      </c>
    </row>
    <row r="16334" spans="1:5">
      <c r="A16334" s="816">
        <f t="shared" si="1064"/>
        <v>38235</v>
      </c>
      <c r="B16334" s="815">
        <f t="shared" si="1065"/>
        <v>249</v>
      </c>
      <c r="C16334" s="815">
        <f t="shared" si="1066"/>
        <v>118</v>
      </c>
      <c r="D16334" s="815">
        <f t="shared" si="1067"/>
        <v>107</v>
      </c>
      <c r="E16334" s="815">
        <v>2004</v>
      </c>
    </row>
    <row r="16335" spans="1:5">
      <c r="A16335" s="816">
        <f t="shared" si="1064"/>
        <v>38236</v>
      </c>
      <c r="B16335" s="815">
        <f t="shared" si="1065"/>
        <v>250</v>
      </c>
      <c r="C16335" s="815">
        <f t="shared" si="1066"/>
        <v>117</v>
      </c>
      <c r="D16335" s="815">
        <f t="shared" si="1067"/>
        <v>106</v>
      </c>
      <c r="E16335" s="815">
        <v>2004</v>
      </c>
    </row>
    <row r="16336" spans="1:5">
      <c r="A16336" s="816">
        <f t="shared" si="1064"/>
        <v>38237</v>
      </c>
      <c r="B16336" s="815">
        <f t="shared" si="1065"/>
        <v>251</v>
      </c>
      <c r="C16336" s="815">
        <f t="shared" si="1066"/>
        <v>116</v>
      </c>
      <c r="D16336" s="815">
        <f t="shared" si="1067"/>
        <v>105</v>
      </c>
      <c r="E16336" s="815">
        <v>2004</v>
      </c>
    </row>
    <row r="16337" spans="1:5">
      <c r="A16337" s="816">
        <f t="shared" si="1064"/>
        <v>38238</v>
      </c>
      <c r="B16337" s="815">
        <f t="shared" si="1065"/>
        <v>252</v>
      </c>
      <c r="C16337" s="815">
        <f t="shared" si="1066"/>
        <v>115</v>
      </c>
      <c r="D16337" s="815">
        <f t="shared" si="1067"/>
        <v>104</v>
      </c>
      <c r="E16337" s="815">
        <v>2004</v>
      </c>
    </row>
    <row r="16338" spans="1:5">
      <c r="A16338" s="816">
        <f t="shared" si="1064"/>
        <v>38239</v>
      </c>
      <c r="B16338" s="815">
        <f t="shared" si="1065"/>
        <v>253</v>
      </c>
      <c r="C16338" s="815">
        <f t="shared" si="1066"/>
        <v>114</v>
      </c>
      <c r="D16338" s="815">
        <f t="shared" si="1067"/>
        <v>103</v>
      </c>
      <c r="E16338" s="815">
        <v>2004</v>
      </c>
    </row>
    <row r="16339" spans="1:5">
      <c r="A16339" s="816">
        <f t="shared" si="1064"/>
        <v>38240</v>
      </c>
      <c r="B16339" s="815">
        <f t="shared" si="1065"/>
        <v>254</v>
      </c>
      <c r="C16339" s="815">
        <f t="shared" si="1066"/>
        <v>113</v>
      </c>
      <c r="D16339" s="815">
        <f t="shared" si="1067"/>
        <v>102</v>
      </c>
      <c r="E16339" s="815">
        <v>2004</v>
      </c>
    </row>
    <row r="16340" spans="1:5">
      <c r="A16340" s="816">
        <f t="shared" si="1064"/>
        <v>38241</v>
      </c>
      <c r="B16340" s="815">
        <f t="shared" si="1065"/>
        <v>255</v>
      </c>
      <c r="C16340" s="815">
        <f t="shared" si="1066"/>
        <v>112</v>
      </c>
      <c r="D16340" s="815">
        <f t="shared" si="1067"/>
        <v>101</v>
      </c>
      <c r="E16340" s="815">
        <v>2004</v>
      </c>
    </row>
    <row r="16341" spans="1:5">
      <c r="A16341" s="816">
        <f t="shared" si="1064"/>
        <v>38242</v>
      </c>
      <c r="B16341" s="815">
        <f t="shared" si="1065"/>
        <v>256</v>
      </c>
      <c r="C16341" s="815">
        <f t="shared" si="1066"/>
        <v>111</v>
      </c>
      <c r="D16341" s="815">
        <f t="shared" si="1067"/>
        <v>100</v>
      </c>
      <c r="E16341" s="815">
        <v>2004</v>
      </c>
    </row>
    <row r="16342" spans="1:5">
      <c r="A16342" s="816">
        <f t="shared" si="1064"/>
        <v>38243</v>
      </c>
      <c r="B16342" s="815">
        <f t="shared" si="1065"/>
        <v>257</v>
      </c>
      <c r="C16342" s="815">
        <f t="shared" si="1066"/>
        <v>110</v>
      </c>
      <c r="D16342" s="815">
        <f t="shared" si="1067"/>
        <v>99</v>
      </c>
      <c r="E16342" s="815">
        <v>2004</v>
      </c>
    </row>
    <row r="16343" spans="1:5">
      <c r="A16343" s="816">
        <f t="shared" si="1064"/>
        <v>38244</v>
      </c>
      <c r="B16343" s="815">
        <f t="shared" si="1065"/>
        <v>258</v>
      </c>
      <c r="C16343" s="815">
        <f t="shared" si="1066"/>
        <v>109</v>
      </c>
      <c r="D16343" s="815">
        <f t="shared" si="1067"/>
        <v>98</v>
      </c>
      <c r="E16343" s="815">
        <v>2004</v>
      </c>
    </row>
    <row r="16344" spans="1:5">
      <c r="A16344" s="816">
        <f t="shared" si="1064"/>
        <v>38245</v>
      </c>
      <c r="B16344" s="815">
        <f t="shared" si="1065"/>
        <v>259</v>
      </c>
      <c r="C16344" s="815">
        <f t="shared" si="1066"/>
        <v>108</v>
      </c>
      <c r="D16344" s="815">
        <f t="shared" si="1067"/>
        <v>97</v>
      </c>
      <c r="E16344" s="815">
        <v>2004</v>
      </c>
    </row>
    <row r="16345" spans="1:5">
      <c r="A16345" s="816">
        <f t="shared" si="1064"/>
        <v>38246</v>
      </c>
      <c r="B16345" s="815">
        <f t="shared" si="1065"/>
        <v>260</v>
      </c>
      <c r="C16345" s="815">
        <f t="shared" si="1066"/>
        <v>107</v>
      </c>
      <c r="D16345" s="815">
        <f t="shared" si="1067"/>
        <v>96</v>
      </c>
      <c r="E16345" s="815">
        <v>2004</v>
      </c>
    </row>
    <row r="16346" spans="1:5">
      <c r="A16346" s="816">
        <f t="shared" si="1064"/>
        <v>38247</v>
      </c>
      <c r="B16346" s="815">
        <f t="shared" si="1065"/>
        <v>261</v>
      </c>
      <c r="C16346" s="815">
        <f t="shared" si="1066"/>
        <v>106</v>
      </c>
      <c r="D16346" s="815">
        <f t="shared" si="1067"/>
        <v>95</v>
      </c>
      <c r="E16346" s="815">
        <v>2004</v>
      </c>
    </row>
    <row r="16347" spans="1:5">
      <c r="A16347" s="816">
        <f t="shared" si="1064"/>
        <v>38248</v>
      </c>
      <c r="B16347" s="815">
        <f t="shared" si="1065"/>
        <v>262</v>
      </c>
      <c r="C16347" s="815">
        <f t="shared" si="1066"/>
        <v>105</v>
      </c>
      <c r="D16347" s="815">
        <f t="shared" si="1067"/>
        <v>94</v>
      </c>
      <c r="E16347" s="815">
        <v>2004</v>
      </c>
    </row>
    <row r="16348" spans="1:5">
      <c r="A16348" s="816">
        <f t="shared" si="1064"/>
        <v>38249</v>
      </c>
      <c r="B16348" s="815">
        <f t="shared" si="1065"/>
        <v>263</v>
      </c>
      <c r="C16348" s="815">
        <f t="shared" si="1066"/>
        <v>104</v>
      </c>
      <c r="D16348" s="815">
        <f t="shared" si="1067"/>
        <v>93</v>
      </c>
      <c r="E16348" s="815">
        <v>2004</v>
      </c>
    </row>
    <row r="16349" spans="1:5">
      <c r="A16349" s="816">
        <f t="shared" si="1064"/>
        <v>38250</v>
      </c>
      <c r="B16349" s="815">
        <f t="shared" si="1065"/>
        <v>264</v>
      </c>
      <c r="C16349" s="815">
        <f t="shared" si="1066"/>
        <v>103</v>
      </c>
      <c r="D16349" s="815">
        <f t="shared" si="1067"/>
        <v>92</v>
      </c>
      <c r="E16349" s="815">
        <v>2004</v>
      </c>
    </row>
    <row r="16350" spans="1:5">
      <c r="A16350" s="816">
        <f t="shared" si="1064"/>
        <v>38251</v>
      </c>
      <c r="B16350" s="815">
        <f t="shared" si="1065"/>
        <v>265</v>
      </c>
      <c r="C16350" s="815">
        <f t="shared" si="1066"/>
        <v>102</v>
      </c>
      <c r="D16350" s="815">
        <f t="shared" si="1067"/>
        <v>91</v>
      </c>
      <c r="E16350" s="815">
        <v>2004</v>
      </c>
    </row>
    <row r="16351" spans="1:5">
      <c r="A16351" s="816">
        <f t="shared" si="1064"/>
        <v>38252</v>
      </c>
      <c r="B16351" s="815">
        <f t="shared" si="1065"/>
        <v>266</v>
      </c>
      <c r="C16351" s="815">
        <f t="shared" si="1066"/>
        <v>101</v>
      </c>
      <c r="D16351" s="815">
        <f t="shared" si="1067"/>
        <v>90</v>
      </c>
      <c r="E16351" s="815">
        <v>2004</v>
      </c>
    </row>
    <row r="16352" spans="1:5">
      <c r="A16352" s="816">
        <f t="shared" si="1064"/>
        <v>38253</v>
      </c>
      <c r="B16352" s="815">
        <f t="shared" si="1065"/>
        <v>267</v>
      </c>
      <c r="C16352" s="815">
        <f t="shared" si="1066"/>
        <v>100</v>
      </c>
      <c r="D16352" s="815">
        <f t="shared" si="1067"/>
        <v>89</v>
      </c>
      <c r="E16352" s="815">
        <v>2004</v>
      </c>
    </row>
    <row r="16353" spans="1:5">
      <c r="A16353" s="816">
        <f t="shared" si="1064"/>
        <v>38254</v>
      </c>
      <c r="B16353" s="815">
        <f t="shared" si="1065"/>
        <v>268</v>
      </c>
      <c r="C16353" s="815">
        <f t="shared" si="1066"/>
        <v>99</v>
      </c>
      <c r="D16353" s="815">
        <f t="shared" si="1067"/>
        <v>88</v>
      </c>
      <c r="E16353" s="815">
        <v>2004</v>
      </c>
    </row>
    <row r="16354" spans="1:5">
      <c r="A16354" s="816">
        <f t="shared" si="1064"/>
        <v>38255</v>
      </c>
      <c r="B16354" s="815">
        <f t="shared" si="1065"/>
        <v>269</v>
      </c>
      <c r="C16354" s="815">
        <f t="shared" si="1066"/>
        <v>98</v>
      </c>
      <c r="D16354" s="815">
        <f t="shared" si="1067"/>
        <v>87</v>
      </c>
      <c r="E16354" s="815">
        <v>2004</v>
      </c>
    </row>
    <row r="16355" spans="1:5">
      <c r="A16355" s="816">
        <f t="shared" si="1064"/>
        <v>38256</v>
      </c>
      <c r="B16355" s="815">
        <f t="shared" si="1065"/>
        <v>270</v>
      </c>
      <c r="C16355" s="815">
        <f t="shared" si="1066"/>
        <v>97</v>
      </c>
      <c r="D16355" s="815">
        <f t="shared" si="1067"/>
        <v>86</v>
      </c>
      <c r="E16355" s="815">
        <v>2004</v>
      </c>
    </row>
    <row r="16356" spans="1:5">
      <c r="A16356" s="816">
        <f t="shared" si="1064"/>
        <v>38257</v>
      </c>
      <c r="B16356" s="815">
        <f t="shared" si="1065"/>
        <v>271</v>
      </c>
      <c r="C16356" s="815">
        <f t="shared" si="1066"/>
        <v>96</v>
      </c>
      <c r="D16356" s="815">
        <f t="shared" si="1067"/>
        <v>85</v>
      </c>
      <c r="E16356" s="815">
        <v>2004</v>
      </c>
    </row>
    <row r="16357" spans="1:5">
      <c r="A16357" s="816">
        <f t="shared" si="1064"/>
        <v>38258</v>
      </c>
      <c r="B16357" s="815">
        <f t="shared" si="1065"/>
        <v>272</v>
      </c>
      <c r="C16357" s="815">
        <f t="shared" si="1066"/>
        <v>95</v>
      </c>
      <c r="D16357" s="815">
        <f t="shared" si="1067"/>
        <v>84</v>
      </c>
      <c r="E16357" s="815">
        <v>2004</v>
      </c>
    </row>
    <row r="16358" spans="1:5">
      <c r="A16358" s="816">
        <f t="shared" si="1064"/>
        <v>38259</v>
      </c>
      <c r="B16358" s="815">
        <f t="shared" si="1065"/>
        <v>273</v>
      </c>
      <c r="C16358" s="815">
        <f t="shared" si="1066"/>
        <v>94</v>
      </c>
      <c r="D16358" s="815">
        <f t="shared" si="1067"/>
        <v>83</v>
      </c>
      <c r="E16358" s="815">
        <v>2004</v>
      </c>
    </row>
    <row r="16359" spans="1:5">
      <c r="A16359" s="816">
        <f t="shared" si="1064"/>
        <v>38260</v>
      </c>
      <c r="B16359" s="815">
        <f t="shared" si="1065"/>
        <v>274</v>
      </c>
      <c r="C16359" s="815">
        <f t="shared" si="1066"/>
        <v>93</v>
      </c>
      <c r="D16359" s="815">
        <f t="shared" si="1067"/>
        <v>82</v>
      </c>
      <c r="E16359" s="815">
        <v>2004</v>
      </c>
    </row>
    <row r="16360" spans="1:5">
      <c r="A16360" s="816">
        <f t="shared" si="1064"/>
        <v>38261</v>
      </c>
      <c r="B16360" s="815">
        <f t="shared" si="1065"/>
        <v>275</v>
      </c>
      <c r="C16360" s="815">
        <f t="shared" si="1066"/>
        <v>92</v>
      </c>
      <c r="D16360" s="815">
        <f t="shared" si="1067"/>
        <v>81</v>
      </c>
      <c r="E16360" s="815">
        <v>2004</v>
      </c>
    </row>
    <row r="16361" spans="1:5">
      <c r="A16361" s="816">
        <f t="shared" si="1064"/>
        <v>38262</v>
      </c>
      <c r="B16361" s="815">
        <f t="shared" si="1065"/>
        <v>276</v>
      </c>
      <c r="C16361" s="815">
        <f t="shared" si="1066"/>
        <v>91</v>
      </c>
      <c r="D16361" s="815">
        <f t="shared" si="1067"/>
        <v>80</v>
      </c>
      <c r="E16361" s="815">
        <v>2004</v>
      </c>
    </row>
    <row r="16362" spans="1:5">
      <c r="A16362" s="816">
        <f t="shared" si="1064"/>
        <v>38263</v>
      </c>
      <c r="B16362" s="815">
        <f t="shared" si="1065"/>
        <v>277</v>
      </c>
      <c r="C16362" s="815">
        <f t="shared" si="1066"/>
        <v>90</v>
      </c>
      <c r="D16362" s="815">
        <f t="shared" si="1067"/>
        <v>79</v>
      </c>
      <c r="E16362" s="815">
        <v>2004</v>
      </c>
    </row>
    <row r="16363" spans="1:5">
      <c r="A16363" s="816">
        <f t="shared" si="1064"/>
        <v>38264</v>
      </c>
      <c r="B16363" s="815">
        <f t="shared" si="1065"/>
        <v>278</v>
      </c>
      <c r="C16363" s="815">
        <f t="shared" si="1066"/>
        <v>89</v>
      </c>
      <c r="D16363" s="815">
        <f t="shared" si="1067"/>
        <v>78</v>
      </c>
      <c r="E16363" s="815">
        <v>2004</v>
      </c>
    </row>
    <row r="16364" spans="1:5">
      <c r="A16364" s="816">
        <f t="shared" si="1064"/>
        <v>38265</v>
      </c>
      <c r="B16364" s="815">
        <f t="shared" si="1065"/>
        <v>279</v>
      </c>
      <c r="C16364" s="815">
        <f t="shared" si="1066"/>
        <v>88</v>
      </c>
      <c r="D16364" s="815">
        <f t="shared" si="1067"/>
        <v>77</v>
      </c>
      <c r="E16364" s="815">
        <v>2004</v>
      </c>
    </row>
    <row r="16365" spans="1:5">
      <c r="A16365" s="816">
        <f t="shared" si="1064"/>
        <v>38266</v>
      </c>
      <c r="B16365" s="815">
        <f t="shared" si="1065"/>
        <v>280</v>
      </c>
      <c r="C16365" s="815">
        <f t="shared" si="1066"/>
        <v>87</v>
      </c>
      <c r="D16365" s="815">
        <f t="shared" si="1067"/>
        <v>76</v>
      </c>
      <c r="E16365" s="815">
        <v>2004</v>
      </c>
    </row>
    <row r="16366" spans="1:5">
      <c r="A16366" s="816">
        <f t="shared" si="1064"/>
        <v>38267</v>
      </c>
      <c r="B16366" s="815">
        <f t="shared" si="1065"/>
        <v>281</v>
      </c>
      <c r="C16366" s="815">
        <f t="shared" si="1066"/>
        <v>86</v>
      </c>
      <c r="D16366" s="815">
        <f t="shared" si="1067"/>
        <v>75</v>
      </c>
      <c r="E16366" s="815">
        <v>2004</v>
      </c>
    </row>
    <row r="16367" spans="1:5">
      <c r="A16367" s="816">
        <f t="shared" si="1064"/>
        <v>38268</v>
      </c>
      <c r="B16367" s="815">
        <f t="shared" si="1065"/>
        <v>282</v>
      </c>
      <c r="C16367" s="815">
        <f t="shared" si="1066"/>
        <v>85</v>
      </c>
      <c r="D16367" s="815">
        <f t="shared" si="1067"/>
        <v>74</v>
      </c>
      <c r="E16367" s="815">
        <v>2004</v>
      </c>
    </row>
    <row r="16368" spans="1:5">
      <c r="A16368" s="816">
        <f>A16367+1</f>
        <v>38269</v>
      </c>
      <c r="B16368" s="815">
        <f>B16367+1</f>
        <v>283</v>
      </c>
      <c r="C16368" s="815">
        <f>C16367-1</f>
        <v>84</v>
      </c>
      <c r="D16368" s="815">
        <f>D16366-1</f>
        <v>74</v>
      </c>
      <c r="E16368" s="815">
        <v>2004</v>
      </c>
    </row>
    <row r="16369" spans="1:5">
      <c r="A16369" s="816">
        <f t="shared" si="1064"/>
        <v>38270</v>
      </c>
      <c r="B16369" s="815">
        <f t="shared" si="1065"/>
        <v>284</v>
      </c>
      <c r="C16369" s="815">
        <f t="shared" si="1066"/>
        <v>83</v>
      </c>
      <c r="D16369" s="815">
        <f t="shared" si="1067"/>
        <v>73</v>
      </c>
      <c r="E16369" s="815">
        <v>2004</v>
      </c>
    </row>
    <row r="16370" spans="1:5">
      <c r="A16370" s="816">
        <f t="shared" si="1064"/>
        <v>38271</v>
      </c>
      <c r="B16370" s="815">
        <f t="shared" si="1065"/>
        <v>285</v>
      </c>
      <c r="C16370" s="815">
        <f t="shared" si="1066"/>
        <v>82</v>
      </c>
      <c r="D16370" s="815">
        <f t="shared" si="1067"/>
        <v>72</v>
      </c>
      <c r="E16370" s="815">
        <v>2004</v>
      </c>
    </row>
    <row r="16371" spans="1:5">
      <c r="A16371" s="816">
        <f t="shared" ref="A16371:A16434" si="1068">A16370+1</f>
        <v>38272</v>
      </c>
      <c r="B16371" s="815">
        <f t="shared" si="1065"/>
        <v>286</v>
      </c>
      <c r="C16371" s="815">
        <f t="shared" si="1066"/>
        <v>81</v>
      </c>
      <c r="D16371" s="815">
        <f t="shared" si="1067"/>
        <v>71</v>
      </c>
      <c r="E16371" s="815">
        <v>2004</v>
      </c>
    </row>
    <row r="16372" spans="1:5">
      <c r="A16372" s="816">
        <f t="shared" si="1068"/>
        <v>38273</v>
      </c>
      <c r="B16372" s="815">
        <f t="shared" si="1065"/>
        <v>287</v>
      </c>
      <c r="C16372" s="815">
        <f t="shared" si="1066"/>
        <v>80</v>
      </c>
      <c r="D16372" s="815">
        <f t="shared" si="1067"/>
        <v>70</v>
      </c>
      <c r="E16372" s="815">
        <v>2004</v>
      </c>
    </row>
    <row r="16373" spans="1:5">
      <c r="A16373" s="816">
        <f t="shared" si="1068"/>
        <v>38274</v>
      </c>
      <c r="B16373" s="815">
        <f t="shared" si="1065"/>
        <v>288</v>
      </c>
      <c r="C16373" s="815">
        <f t="shared" si="1066"/>
        <v>79</v>
      </c>
      <c r="D16373" s="815">
        <f t="shared" si="1067"/>
        <v>69</v>
      </c>
      <c r="E16373" s="815">
        <v>2004</v>
      </c>
    </row>
    <row r="16374" spans="1:5">
      <c r="A16374" s="816">
        <f t="shared" si="1068"/>
        <v>38275</v>
      </c>
      <c r="B16374" s="815">
        <f t="shared" si="1065"/>
        <v>289</v>
      </c>
      <c r="C16374" s="815">
        <f t="shared" si="1066"/>
        <v>78</v>
      </c>
      <c r="D16374" s="815">
        <f t="shared" si="1067"/>
        <v>68</v>
      </c>
      <c r="E16374" s="815">
        <v>2004</v>
      </c>
    </row>
    <row r="16375" spans="1:5">
      <c r="A16375" s="816">
        <f t="shared" si="1068"/>
        <v>38276</v>
      </c>
      <c r="B16375" s="815">
        <f t="shared" si="1065"/>
        <v>290</v>
      </c>
      <c r="C16375" s="815">
        <f t="shared" si="1066"/>
        <v>77</v>
      </c>
      <c r="D16375" s="815">
        <f t="shared" si="1067"/>
        <v>67</v>
      </c>
      <c r="E16375" s="815">
        <v>2004</v>
      </c>
    </row>
    <row r="16376" spans="1:5">
      <c r="A16376" s="816">
        <f t="shared" si="1068"/>
        <v>38277</v>
      </c>
      <c r="B16376" s="815">
        <f t="shared" si="1065"/>
        <v>291</v>
      </c>
      <c r="C16376" s="815">
        <f t="shared" si="1066"/>
        <v>76</v>
      </c>
      <c r="D16376" s="815">
        <f t="shared" si="1067"/>
        <v>66</v>
      </c>
      <c r="E16376" s="815">
        <v>2004</v>
      </c>
    </row>
    <row r="16377" spans="1:5">
      <c r="A16377" s="816">
        <f t="shared" si="1068"/>
        <v>38278</v>
      </c>
      <c r="B16377" s="815">
        <f t="shared" si="1065"/>
        <v>292</v>
      </c>
      <c r="C16377" s="815">
        <f t="shared" si="1066"/>
        <v>75</v>
      </c>
      <c r="D16377" s="815">
        <f t="shared" si="1067"/>
        <v>65</v>
      </c>
      <c r="E16377" s="815">
        <v>2004</v>
      </c>
    </row>
    <row r="16378" spans="1:5">
      <c r="A16378" s="816">
        <f t="shared" si="1068"/>
        <v>38279</v>
      </c>
      <c r="B16378" s="815">
        <f t="shared" si="1065"/>
        <v>293</v>
      </c>
      <c r="C16378" s="815">
        <f t="shared" si="1066"/>
        <v>74</v>
      </c>
      <c r="D16378" s="815">
        <f t="shared" si="1067"/>
        <v>64</v>
      </c>
      <c r="E16378" s="815">
        <v>2004</v>
      </c>
    </row>
    <row r="16379" spans="1:5">
      <c r="A16379" s="816">
        <f t="shared" si="1068"/>
        <v>38280</v>
      </c>
      <c r="B16379" s="815">
        <f t="shared" si="1065"/>
        <v>294</v>
      </c>
      <c r="C16379" s="815">
        <f t="shared" si="1066"/>
        <v>73</v>
      </c>
      <c r="D16379" s="815">
        <f t="shared" si="1067"/>
        <v>63</v>
      </c>
      <c r="E16379" s="815">
        <v>2004</v>
      </c>
    </row>
    <row r="16380" spans="1:5">
      <c r="A16380" s="816">
        <f t="shared" si="1068"/>
        <v>38281</v>
      </c>
      <c r="B16380" s="815">
        <f t="shared" si="1065"/>
        <v>295</v>
      </c>
      <c r="C16380" s="815">
        <f t="shared" si="1066"/>
        <v>72</v>
      </c>
      <c r="D16380" s="815">
        <f t="shared" si="1067"/>
        <v>62</v>
      </c>
      <c r="E16380" s="815">
        <v>2004</v>
      </c>
    </row>
    <row r="16381" spans="1:5">
      <c r="A16381" s="816">
        <f t="shared" si="1068"/>
        <v>38282</v>
      </c>
      <c r="B16381" s="815">
        <f t="shared" si="1065"/>
        <v>296</v>
      </c>
      <c r="C16381" s="815">
        <f t="shared" si="1066"/>
        <v>71</v>
      </c>
      <c r="D16381" s="815">
        <f t="shared" si="1067"/>
        <v>61</v>
      </c>
      <c r="E16381" s="815">
        <v>2004</v>
      </c>
    </row>
    <row r="16382" spans="1:5">
      <c r="A16382" s="816">
        <f t="shared" si="1068"/>
        <v>38283</v>
      </c>
      <c r="B16382" s="815">
        <f t="shared" si="1065"/>
        <v>297</v>
      </c>
      <c r="C16382" s="815">
        <f t="shared" si="1066"/>
        <v>70</v>
      </c>
      <c r="D16382" s="815">
        <f t="shared" si="1067"/>
        <v>60</v>
      </c>
      <c r="E16382" s="815">
        <v>2004</v>
      </c>
    </row>
    <row r="16383" spans="1:5">
      <c r="A16383" s="816">
        <f t="shared" si="1068"/>
        <v>38284</v>
      </c>
      <c r="B16383" s="815">
        <f t="shared" si="1065"/>
        <v>298</v>
      </c>
      <c r="C16383" s="815">
        <f t="shared" si="1066"/>
        <v>69</v>
      </c>
      <c r="D16383" s="815">
        <f t="shared" si="1067"/>
        <v>59</v>
      </c>
      <c r="E16383" s="815">
        <v>2004</v>
      </c>
    </row>
    <row r="16384" spans="1:5">
      <c r="A16384" s="816">
        <f t="shared" si="1068"/>
        <v>38285</v>
      </c>
      <c r="B16384" s="815">
        <f t="shared" si="1065"/>
        <v>299</v>
      </c>
      <c r="C16384" s="815">
        <f t="shared" si="1066"/>
        <v>68</v>
      </c>
      <c r="D16384" s="815">
        <f t="shared" si="1067"/>
        <v>58</v>
      </c>
      <c r="E16384" s="815">
        <v>2004</v>
      </c>
    </row>
    <row r="16385" spans="1:5">
      <c r="A16385" s="816">
        <f t="shared" si="1068"/>
        <v>38286</v>
      </c>
      <c r="B16385" s="815">
        <f t="shared" si="1065"/>
        <v>300</v>
      </c>
      <c r="C16385" s="815">
        <f t="shared" si="1066"/>
        <v>67</v>
      </c>
      <c r="D16385" s="815">
        <f t="shared" si="1067"/>
        <v>57</v>
      </c>
      <c r="E16385" s="815">
        <v>2004</v>
      </c>
    </row>
    <row r="16386" spans="1:5">
      <c r="A16386" s="816">
        <f t="shared" si="1068"/>
        <v>38287</v>
      </c>
      <c r="B16386" s="815">
        <f t="shared" si="1065"/>
        <v>301</v>
      </c>
      <c r="C16386" s="815">
        <f t="shared" si="1066"/>
        <v>66</v>
      </c>
      <c r="D16386" s="815">
        <f t="shared" si="1067"/>
        <v>56</v>
      </c>
      <c r="E16386" s="815">
        <v>2004</v>
      </c>
    </row>
    <row r="16387" spans="1:5">
      <c r="A16387" s="816">
        <f t="shared" si="1068"/>
        <v>38288</v>
      </c>
      <c r="B16387" s="815">
        <f t="shared" si="1065"/>
        <v>302</v>
      </c>
      <c r="C16387" s="815">
        <f t="shared" si="1066"/>
        <v>65</v>
      </c>
      <c r="D16387" s="815">
        <f t="shared" si="1067"/>
        <v>55</v>
      </c>
      <c r="E16387" s="815">
        <v>2004</v>
      </c>
    </row>
    <row r="16388" spans="1:5">
      <c r="A16388" s="816">
        <f t="shared" si="1068"/>
        <v>38289</v>
      </c>
      <c r="B16388" s="815">
        <f t="shared" si="1065"/>
        <v>303</v>
      </c>
      <c r="C16388" s="815">
        <f t="shared" si="1066"/>
        <v>64</v>
      </c>
      <c r="D16388" s="815">
        <f t="shared" si="1067"/>
        <v>54</v>
      </c>
      <c r="E16388" s="815">
        <v>2004</v>
      </c>
    </row>
    <row r="16389" spans="1:5">
      <c r="A16389" s="816">
        <f t="shared" si="1068"/>
        <v>38290</v>
      </c>
      <c r="B16389" s="815">
        <f t="shared" si="1065"/>
        <v>304</v>
      </c>
      <c r="C16389" s="815">
        <f t="shared" si="1066"/>
        <v>63</v>
      </c>
      <c r="D16389" s="815">
        <f t="shared" si="1067"/>
        <v>53</v>
      </c>
      <c r="E16389" s="815">
        <v>2004</v>
      </c>
    </row>
    <row r="16390" spans="1:5">
      <c r="A16390" s="816">
        <f t="shared" si="1068"/>
        <v>38291</v>
      </c>
      <c r="B16390" s="815">
        <f t="shared" si="1065"/>
        <v>305</v>
      </c>
      <c r="C16390" s="815">
        <f t="shared" si="1066"/>
        <v>62</v>
      </c>
      <c r="D16390" s="815">
        <f t="shared" si="1067"/>
        <v>52</v>
      </c>
      <c r="E16390" s="815">
        <v>2004</v>
      </c>
    </row>
    <row r="16391" spans="1:5">
      <c r="A16391" s="816">
        <f t="shared" si="1068"/>
        <v>38292</v>
      </c>
      <c r="B16391" s="815">
        <f t="shared" si="1065"/>
        <v>306</v>
      </c>
      <c r="C16391" s="815">
        <f t="shared" si="1066"/>
        <v>61</v>
      </c>
      <c r="D16391" s="815">
        <f t="shared" si="1067"/>
        <v>51</v>
      </c>
      <c r="E16391" s="815">
        <v>2004</v>
      </c>
    </row>
    <row r="16392" spans="1:5">
      <c r="A16392" s="816">
        <f t="shared" si="1068"/>
        <v>38293</v>
      </c>
      <c r="B16392" s="815">
        <f t="shared" si="1065"/>
        <v>307</v>
      </c>
      <c r="C16392" s="815">
        <f t="shared" si="1066"/>
        <v>60</v>
      </c>
      <c r="D16392" s="815">
        <f t="shared" si="1067"/>
        <v>50</v>
      </c>
      <c r="E16392" s="815">
        <v>2004</v>
      </c>
    </row>
    <row r="16393" spans="1:5">
      <c r="A16393" s="816">
        <f t="shared" si="1068"/>
        <v>38294</v>
      </c>
      <c r="B16393" s="815">
        <f t="shared" si="1065"/>
        <v>308</v>
      </c>
      <c r="C16393" s="815">
        <f t="shared" si="1066"/>
        <v>59</v>
      </c>
      <c r="D16393" s="815">
        <f t="shared" si="1067"/>
        <v>49</v>
      </c>
      <c r="E16393" s="815">
        <v>2004</v>
      </c>
    </row>
    <row r="16394" spans="1:5">
      <c r="A16394" s="816">
        <f t="shared" si="1068"/>
        <v>38295</v>
      </c>
      <c r="B16394" s="815">
        <f t="shared" si="1065"/>
        <v>309</v>
      </c>
      <c r="C16394" s="815">
        <f t="shared" si="1066"/>
        <v>58</v>
      </c>
      <c r="D16394" s="815">
        <f t="shared" si="1067"/>
        <v>48</v>
      </c>
      <c r="E16394" s="815">
        <v>2004</v>
      </c>
    </row>
    <row r="16395" spans="1:5">
      <c r="A16395" s="816">
        <f t="shared" si="1068"/>
        <v>38296</v>
      </c>
      <c r="B16395" s="815">
        <f t="shared" si="1065"/>
        <v>310</v>
      </c>
      <c r="C16395" s="815">
        <f t="shared" si="1066"/>
        <v>57</v>
      </c>
      <c r="D16395" s="815">
        <f t="shared" si="1067"/>
        <v>47</v>
      </c>
      <c r="E16395" s="815">
        <v>2004</v>
      </c>
    </row>
    <row r="16396" spans="1:5">
      <c r="A16396" s="816">
        <f t="shared" si="1068"/>
        <v>38297</v>
      </c>
      <c r="B16396" s="815">
        <f t="shared" si="1065"/>
        <v>311</v>
      </c>
      <c r="C16396" s="815">
        <f t="shared" si="1066"/>
        <v>56</v>
      </c>
      <c r="D16396" s="815">
        <f t="shared" si="1067"/>
        <v>46</v>
      </c>
      <c r="E16396" s="815">
        <v>2004</v>
      </c>
    </row>
    <row r="16397" spans="1:5">
      <c r="A16397" s="816">
        <f t="shared" si="1068"/>
        <v>38298</v>
      </c>
      <c r="B16397" s="815">
        <f t="shared" ref="B16397:B16451" si="1069">B16396+1</f>
        <v>312</v>
      </c>
      <c r="C16397" s="815">
        <f t="shared" ref="C16397:C16451" si="1070">C16396-1</f>
        <v>55</v>
      </c>
      <c r="D16397" s="815">
        <f t="shared" ref="D16397:D16441" si="1071">D16396-1</f>
        <v>45</v>
      </c>
      <c r="E16397" s="815">
        <v>2004</v>
      </c>
    </row>
    <row r="16398" spans="1:5">
      <c r="A16398" s="816">
        <f t="shared" si="1068"/>
        <v>38299</v>
      </c>
      <c r="B16398" s="815">
        <f t="shared" si="1069"/>
        <v>313</v>
      </c>
      <c r="C16398" s="815">
        <f t="shared" si="1070"/>
        <v>54</v>
      </c>
      <c r="D16398" s="815">
        <f t="shared" si="1071"/>
        <v>44</v>
      </c>
      <c r="E16398" s="815">
        <v>2004</v>
      </c>
    </row>
    <row r="16399" spans="1:5">
      <c r="A16399" s="816">
        <f t="shared" si="1068"/>
        <v>38300</v>
      </c>
      <c r="B16399" s="815">
        <f t="shared" si="1069"/>
        <v>314</v>
      </c>
      <c r="C16399" s="815">
        <f t="shared" si="1070"/>
        <v>53</v>
      </c>
      <c r="D16399" s="815">
        <f t="shared" si="1071"/>
        <v>43</v>
      </c>
      <c r="E16399" s="815">
        <v>2004</v>
      </c>
    </row>
    <row r="16400" spans="1:5">
      <c r="A16400" s="816">
        <f t="shared" si="1068"/>
        <v>38301</v>
      </c>
      <c r="B16400" s="815">
        <f t="shared" si="1069"/>
        <v>315</v>
      </c>
      <c r="C16400" s="815">
        <f t="shared" si="1070"/>
        <v>52</v>
      </c>
      <c r="D16400" s="815">
        <f t="shared" si="1071"/>
        <v>42</v>
      </c>
      <c r="E16400" s="815">
        <v>2004</v>
      </c>
    </row>
    <row r="16401" spans="1:5">
      <c r="A16401" s="816">
        <f t="shared" si="1068"/>
        <v>38302</v>
      </c>
      <c r="B16401" s="815">
        <f t="shared" si="1069"/>
        <v>316</v>
      </c>
      <c r="C16401" s="815">
        <f t="shared" si="1070"/>
        <v>51</v>
      </c>
      <c r="D16401" s="815">
        <f t="shared" si="1071"/>
        <v>41</v>
      </c>
      <c r="E16401" s="815">
        <v>2004</v>
      </c>
    </row>
    <row r="16402" spans="1:5">
      <c r="A16402" s="816">
        <f t="shared" si="1068"/>
        <v>38303</v>
      </c>
      <c r="B16402" s="815">
        <f t="shared" si="1069"/>
        <v>317</v>
      </c>
      <c r="C16402" s="815">
        <f t="shared" si="1070"/>
        <v>50</v>
      </c>
      <c r="D16402" s="815">
        <f t="shared" si="1071"/>
        <v>40</v>
      </c>
      <c r="E16402" s="815">
        <v>2004</v>
      </c>
    </row>
    <row r="16403" spans="1:5">
      <c r="A16403" s="816">
        <f t="shared" si="1068"/>
        <v>38304</v>
      </c>
      <c r="B16403" s="815">
        <f t="shared" si="1069"/>
        <v>318</v>
      </c>
      <c r="C16403" s="815">
        <f t="shared" si="1070"/>
        <v>49</v>
      </c>
      <c r="D16403" s="815">
        <f t="shared" si="1071"/>
        <v>39</v>
      </c>
      <c r="E16403" s="815">
        <v>2004</v>
      </c>
    </row>
    <row r="16404" spans="1:5">
      <c r="A16404" s="816">
        <f t="shared" si="1068"/>
        <v>38305</v>
      </c>
      <c r="B16404" s="815">
        <f t="shared" si="1069"/>
        <v>319</v>
      </c>
      <c r="C16404" s="815">
        <f t="shared" si="1070"/>
        <v>48</v>
      </c>
      <c r="D16404" s="815">
        <f t="shared" si="1071"/>
        <v>38</v>
      </c>
      <c r="E16404" s="815">
        <v>2004</v>
      </c>
    </row>
    <row r="16405" spans="1:5">
      <c r="A16405" s="816">
        <f t="shared" si="1068"/>
        <v>38306</v>
      </c>
      <c r="B16405" s="815">
        <f t="shared" si="1069"/>
        <v>320</v>
      </c>
      <c r="C16405" s="815">
        <f t="shared" si="1070"/>
        <v>47</v>
      </c>
      <c r="D16405" s="815">
        <f t="shared" si="1071"/>
        <v>37</v>
      </c>
      <c r="E16405" s="815">
        <v>2004</v>
      </c>
    </row>
    <row r="16406" spans="1:5">
      <c r="A16406" s="816">
        <f t="shared" si="1068"/>
        <v>38307</v>
      </c>
      <c r="B16406" s="815">
        <f t="shared" si="1069"/>
        <v>321</v>
      </c>
      <c r="C16406" s="815">
        <f t="shared" si="1070"/>
        <v>46</v>
      </c>
      <c r="D16406" s="815">
        <f t="shared" si="1071"/>
        <v>36</v>
      </c>
      <c r="E16406" s="815">
        <v>2004</v>
      </c>
    </row>
    <row r="16407" spans="1:5">
      <c r="A16407" s="816">
        <f t="shared" si="1068"/>
        <v>38308</v>
      </c>
      <c r="B16407" s="815">
        <f t="shared" si="1069"/>
        <v>322</v>
      </c>
      <c r="C16407" s="815">
        <f t="shared" si="1070"/>
        <v>45</v>
      </c>
      <c r="D16407" s="815">
        <f t="shared" si="1071"/>
        <v>35</v>
      </c>
      <c r="E16407" s="815">
        <v>2004</v>
      </c>
    </row>
    <row r="16408" spans="1:5">
      <c r="A16408" s="816">
        <f t="shared" si="1068"/>
        <v>38309</v>
      </c>
      <c r="B16408" s="815">
        <f t="shared" si="1069"/>
        <v>323</v>
      </c>
      <c r="C16408" s="815">
        <f t="shared" si="1070"/>
        <v>44</v>
      </c>
      <c r="D16408" s="815">
        <f t="shared" si="1071"/>
        <v>34</v>
      </c>
      <c r="E16408" s="815">
        <v>2004</v>
      </c>
    </row>
    <row r="16409" spans="1:5">
      <c r="A16409" s="816">
        <f t="shared" si="1068"/>
        <v>38310</v>
      </c>
      <c r="B16409" s="815">
        <f t="shared" si="1069"/>
        <v>324</v>
      </c>
      <c r="C16409" s="815">
        <f t="shared" si="1070"/>
        <v>43</v>
      </c>
      <c r="D16409" s="815">
        <f t="shared" si="1071"/>
        <v>33</v>
      </c>
      <c r="E16409" s="815">
        <v>2004</v>
      </c>
    </row>
    <row r="16410" spans="1:5">
      <c r="A16410" s="816">
        <f t="shared" si="1068"/>
        <v>38311</v>
      </c>
      <c r="B16410" s="815">
        <f t="shared" si="1069"/>
        <v>325</v>
      </c>
      <c r="C16410" s="815">
        <f t="shared" si="1070"/>
        <v>42</v>
      </c>
      <c r="D16410" s="815">
        <f t="shared" si="1071"/>
        <v>32</v>
      </c>
      <c r="E16410" s="815">
        <v>2004</v>
      </c>
    </row>
    <row r="16411" spans="1:5">
      <c r="A16411" s="816">
        <f t="shared" si="1068"/>
        <v>38312</v>
      </c>
      <c r="B16411" s="815">
        <f t="shared" si="1069"/>
        <v>326</v>
      </c>
      <c r="C16411" s="815">
        <f t="shared" si="1070"/>
        <v>41</v>
      </c>
      <c r="D16411" s="815">
        <f t="shared" si="1071"/>
        <v>31</v>
      </c>
      <c r="E16411" s="815">
        <v>2004</v>
      </c>
    </row>
    <row r="16412" spans="1:5">
      <c r="A16412" s="816">
        <f t="shared" si="1068"/>
        <v>38313</v>
      </c>
      <c r="B16412" s="815">
        <f t="shared" si="1069"/>
        <v>327</v>
      </c>
      <c r="C16412" s="815">
        <f t="shared" si="1070"/>
        <v>40</v>
      </c>
      <c r="D16412" s="815">
        <f t="shared" si="1071"/>
        <v>30</v>
      </c>
      <c r="E16412" s="815">
        <v>2004</v>
      </c>
    </row>
    <row r="16413" spans="1:5">
      <c r="A16413" s="816">
        <f t="shared" si="1068"/>
        <v>38314</v>
      </c>
      <c r="B16413" s="815">
        <f t="shared" si="1069"/>
        <v>328</v>
      </c>
      <c r="C16413" s="815">
        <f t="shared" si="1070"/>
        <v>39</v>
      </c>
      <c r="D16413" s="815">
        <f t="shared" si="1071"/>
        <v>29</v>
      </c>
      <c r="E16413" s="815">
        <v>2004</v>
      </c>
    </row>
    <row r="16414" spans="1:5">
      <c r="A16414" s="816">
        <f t="shared" si="1068"/>
        <v>38315</v>
      </c>
      <c r="B16414" s="815">
        <f t="shared" si="1069"/>
        <v>329</v>
      </c>
      <c r="C16414" s="815">
        <f t="shared" si="1070"/>
        <v>38</v>
      </c>
      <c r="D16414" s="815">
        <f t="shared" si="1071"/>
        <v>28</v>
      </c>
      <c r="E16414" s="815">
        <v>2004</v>
      </c>
    </row>
    <row r="16415" spans="1:5">
      <c r="A16415" s="816">
        <f t="shared" si="1068"/>
        <v>38316</v>
      </c>
      <c r="B16415" s="815">
        <f t="shared" si="1069"/>
        <v>330</v>
      </c>
      <c r="C16415" s="815">
        <f t="shared" si="1070"/>
        <v>37</v>
      </c>
      <c r="D16415" s="815">
        <f t="shared" si="1071"/>
        <v>27</v>
      </c>
      <c r="E16415" s="815">
        <v>2004</v>
      </c>
    </row>
    <row r="16416" spans="1:5">
      <c r="A16416" s="816">
        <f t="shared" si="1068"/>
        <v>38317</v>
      </c>
      <c r="B16416" s="815">
        <f t="shared" si="1069"/>
        <v>331</v>
      </c>
      <c r="C16416" s="815">
        <f t="shared" si="1070"/>
        <v>36</v>
      </c>
      <c r="D16416" s="815">
        <f t="shared" si="1071"/>
        <v>26</v>
      </c>
      <c r="E16416" s="815">
        <v>2004</v>
      </c>
    </row>
    <row r="16417" spans="1:5">
      <c r="A16417" s="816">
        <f t="shared" si="1068"/>
        <v>38318</v>
      </c>
      <c r="B16417" s="815">
        <f t="shared" si="1069"/>
        <v>332</v>
      </c>
      <c r="C16417" s="815">
        <f t="shared" si="1070"/>
        <v>35</v>
      </c>
      <c r="D16417" s="815">
        <f t="shared" si="1071"/>
        <v>25</v>
      </c>
      <c r="E16417" s="815">
        <v>2004</v>
      </c>
    </row>
    <row r="16418" spans="1:5">
      <c r="A16418" s="816">
        <f t="shared" si="1068"/>
        <v>38319</v>
      </c>
      <c r="B16418" s="815">
        <f t="shared" si="1069"/>
        <v>333</v>
      </c>
      <c r="C16418" s="815">
        <f t="shared" si="1070"/>
        <v>34</v>
      </c>
      <c r="D16418" s="815">
        <f t="shared" si="1071"/>
        <v>24</v>
      </c>
      <c r="E16418" s="815">
        <v>2004</v>
      </c>
    </row>
    <row r="16419" spans="1:5">
      <c r="A16419" s="816">
        <f t="shared" si="1068"/>
        <v>38320</v>
      </c>
      <c r="B16419" s="815">
        <f t="shared" si="1069"/>
        <v>334</v>
      </c>
      <c r="C16419" s="815">
        <f t="shared" si="1070"/>
        <v>33</v>
      </c>
      <c r="D16419" s="815">
        <f t="shared" si="1071"/>
        <v>23</v>
      </c>
      <c r="E16419" s="815">
        <v>2004</v>
      </c>
    </row>
    <row r="16420" spans="1:5">
      <c r="A16420" s="816">
        <f t="shared" si="1068"/>
        <v>38321</v>
      </c>
      <c r="B16420" s="815">
        <f t="shared" si="1069"/>
        <v>335</v>
      </c>
      <c r="C16420" s="815">
        <f t="shared" si="1070"/>
        <v>32</v>
      </c>
      <c r="D16420" s="815">
        <f t="shared" si="1071"/>
        <v>22</v>
      </c>
      <c r="E16420" s="815">
        <v>2004</v>
      </c>
    </row>
    <row r="16421" spans="1:5">
      <c r="A16421" s="816">
        <f t="shared" si="1068"/>
        <v>38322</v>
      </c>
      <c r="B16421" s="815">
        <f t="shared" si="1069"/>
        <v>336</v>
      </c>
      <c r="C16421" s="815">
        <f t="shared" si="1070"/>
        <v>31</v>
      </c>
      <c r="D16421" s="815">
        <f t="shared" si="1071"/>
        <v>21</v>
      </c>
      <c r="E16421" s="815">
        <v>2004</v>
      </c>
    </row>
    <row r="16422" spans="1:5">
      <c r="A16422" s="816">
        <f t="shared" si="1068"/>
        <v>38323</v>
      </c>
      <c r="B16422" s="815">
        <f t="shared" si="1069"/>
        <v>337</v>
      </c>
      <c r="C16422" s="815">
        <f t="shared" si="1070"/>
        <v>30</v>
      </c>
      <c r="D16422" s="815">
        <f t="shared" si="1071"/>
        <v>20</v>
      </c>
      <c r="E16422" s="815">
        <v>2004</v>
      </c>
    </row>
    <row r="16423" spans="1:5">
      <c r="A16423" s="816">
        <f t="shared" si="1068"/>
        <v>38324</v>
      </c>
      <c r="B16423" s="815">
        <f t="shared" si="1069"/>
        <v>338</v>
      </c>
      <c r="C16423" s="815">
        <f t="shared" si="1070"/>
        <v>29</v>
      </c>
      <c r="D16423" s="815">
        <f t="shared" si="1071"/>
        <v>19</v>
      </c>
      <c r="E16423" s="815">
        <v>2004</v>
      </c>
    </row>
    <row r="16424" spans="1:5">
      <c r="A16424" s="816">
        <f t="shared" si="1068"/>
        <v>38325</v>
      </c>
      <c r="B16424" s="815">
        <f t="shared" si="1069"/>
        <v>339</v>
      </c>
      <c r="C16424" s="815">
        <f t="shared" si="1070"/>
        <v>28</v>
      </c>
      <c r="D16424" s="815">
        <f t="shared" si="1071"/>
        <v>18</v>
      </c>
      <c r="E16424" s="815">
        <v>2004</v>
      </c>
    </row>
    <row r="16425" spans="1:5">
      <c r="A16425" s="816">
        <f t="shared" si="1068"/>
        <v>38326</v>
      </c>
      <c r="B16425" s="815">
        <f t="shared" si="1069"/>
        <v>340</v>
      </c>
      <c r="C16425" s="815">
        <f t="shared" si="1070"/>
        <v>27</v>
      </c>
      <c r="D16425" s="815">
        <f t="shared" si="1071"/>
        <v>17</v>
      </c>
      <c r="E16425" s="815">
        <v>2004</v>
      </c>
    </row>
    <row r="16426" spans="1:5">
      <c r="A16426" s="816">
        <f t="shared" si="1068"/>
        <v>38327</v>
      </c>
      <c r="B16426" s="815">
        <f t="shared" si="1069"/>
        <v>341</v>
      </c>
      <c r="C16426" s="815">
        <f t="shared" si="1070"/>
        <v>26</v>
      </c>
      <c r="D16426" s="815">
        <f t="shared" si="1071"/>
        <v>16</v>
      </c>
      <c r="E16426" s="815">
        <v>2004</v>
      </c>
    </row>
    <row r="16427" spans="1:5">
      <c r="A16427" s="816">
        <f t="shared" si="1068"/>
        <v>38328</v>
      </c>
      <c r="B16427" s="815">
        <f t="shared" si="1069"/>
        <v>342</v>
      </c>
      <c r="C16427" s="815">
        <f t="shared" si="1070"/>
        <v>25</v>
      </c>
      <c r="D16427" s="815">
        <f t="shared" si="1071"/>
        <v>15</v>
      </c>
      <c r="E16427" s="815">
        <v>2004</v>
      </c>
    </row>
    <row r="16428" spans="1:5">
      <c r="A16428" s="816">
        <f t="shared" si="1068"/>
        <v>38329</v>
      </c>
      <c r="B16428" s="815">
        <f t="shared" si="1069"/>
        <v>343</v>
      </c>
      <c r="C16428" s="815">
        <f t="shared" si="1070"/>
        <v>24</v>
      </c>
      <c r="D16428" s="815">
        <f t="shared" si="1071"/>
        <v>14</v>
      </c>
      <c r="E16428" s="815">
        <v>2004</v>
      </c>
    </row>
    <row r="16429" spans="1:5">
      <c r="A16429" s="816">
        <f t="shared" si="1068"/>
        <v>38330</v>
      </c>
      <c r="B16429" s="815">
        <f t="shared" si="1069"/>
        <v>344</v>
      </c>
      <c r="C16429" s="815">
        <f t="shared" si="1070"/>
        <v>23</v>
      </c>
      <c r="D16429" s="815">
        <f t="shared" si="1071"/>
        <v>13</v>
      </c>
      <c r="E16429" s="815">
        <v>2004</v>
      </c>
    </row>
    <row r="16430" spans="1:5">
      <c r="A16430" s="816">
        <f t="shared" si="1068"/>
        <v>38331</v>
      </c>
      <c r="B16430" s="815">
        <f t="shared" si="1069"/>
        <v>345</v>
      </c>
      <c r="C16430" s="815">
        <f t="shared" si="1070"/>
        <v>22</v>
      </c>
      <c r="D16430" s="815">
        <f t="shared" si="1071"/>
        <v>12</v>
      </c>
      <c r="E16430" s="815">
        <v>2004</v>
      </c>
    </row>
    <row r="16431" spans="1:5">
      <c r="A16431" s="816">
        <f t="shared" si="1068"/>
        <v>38332</v>
      </c>
      <c r="B16431" s="815">
        <f t="shared" si="1069"/>
        <v>346</v>
      </c>
      <c r="C16431" s="815">
        <f t="shared" si="1070"/>
        <v>21</v>
      </c>
      <c r="D16431" s="815">
        <f t="shared" si="1071"/>
        <v>11</v>
      </c>
      <c r="E16431" s="815">
        <v>2004</v>
      </c>
    </row>
    <row r="16432" spans="1:5">
      <c r="A16432" s="816">
        <f t="shared" si="1068"/>
        <v>38333</v>
      </c>
      <c r="B16432" s="815">
        <f t="shared" si="1069"/>
        <v>347</v>
      </c>
      <c r="C16432" s="815">
        <f t="shared" si="1070"/>
        <v>20</v>
      </c>
      <c r="D16432" s="815">
        <f t="shared" si="1071"/>
        <v>10</v>
      </c>
      <c r="E16432" s="815">
        <v>2004</v>
      </c>
    </row>
    <row r="16433" spans="1:5">
      <c r="A16433" s="816">
        <f t="shared" si="1068"/>
        <v>38334</v>
      </c>
      <c r="B16433" s="815">
        <f t="shared" si="1069"/>
        <v>348</v>
      </c>
      <c r="C16433" s="815">
        <f t="shared" si="1070"/>
        <v>19</v>
      </c>
      <c r="D16433" s="815">
        <f t="shared" si="1071"/>
        <v>9</v>
      </c>
      <c r="E16433" s="815">
        <v>2004</v>
      </c>
    </row>
    <row r="16434" spans="1:5">
      <c r="A16434" s="816">
        <f t="shared" si="1068"/>
        <v>38335</v>
      </c>
      <c r="B16434" s="815">
        <f t="shared" si="1069"/>
        <v>349</v>
      </c>
      <c r="C16434" s="815">
        <f t="shared" si="1070"/>
        <v>18</v>
      </c>
      <c r="D16434" s="815">
        <f t="shared" si="1071"/>
        <v>8</v>
      </c>
      <c r="E16434" s="815">
        <v>2004</v>
      </c>
    </row>
    <row r="16435" spans="1:5">
      <c r="A16435" s="816">
        <f t="shared" ref="A16435:A16498" si="1072">A16434+1</f>
        <v>38336</v>
      </c>
      <c r="B16435" s="815">
        <f t="shared" si="1069"/>
        <v>350</v>
      </c>
      <c r="C16435" s="815">
        <f t="shared" si="1070"/>
        <v>17</v>
      </c>
      <c r="D16435" s="815">
        <f t="shared" si="1071"/>
        <v>7</v>
      </c>
      <c r="E16435" s="815">
        <v>2004</v>
      </c>
    </row>
    <row r="16436" spans="1:5">
      <c r="A16436" s="816">
        <f t="shared" si="1072"/>
        <v>38337</v>
      </c>
      <c r="B16436" s="815">
        <f t="shared" si="1069"/>
        <v>351</v>
      </c>
      <c r="C16436" s="815">
        <f t="shared" si="1070"/>
        <v>16</v>
      </c>
      <c r="D16436" s="815">
        <f t="shared" si="1071"/>
        <v>6</v>
      </c>
      <c r="E16436" s="815">
        <v>2004</v>
      </c>
    </row>
    <row r="16437" spans="1:5">
      <c r="A16437" s="816">
        <f t="shared" si="1072"/>
        <v>38338</v>
      </c>
      <c r="B16437" s="815">
        <f t="shared" si="1069"/>
        <v>352</v>
      </c>
      <c r="C16437" s="815">
        <f t="shared" si="1070"/>
        <v>15</v>
      </c>
      <c r="D16437" s="815">
        <f t="shared" si="1071"/>
        <v>5</v>
      </c>
      <c r="E16437" s="815">
        <v>2004</v>
      </c>
    </row>
    <row r="16438" spans="1:5">
      <c r="A16438" s="816">
        <f t="shared" si="1072"/>
        <v>38339</v>
      </c>
      <c r="B16438" s="815">
        <f t="shared" si="1069"/>
        <v>353</v>
      </c>
      <c r="C16438" s="815">
        <f t="shared" si="1070"/>
        <v>14</v>
      </c>
      <c r="D16438" s="815">
        <f t="shared" si="1071"/>
        <v>4</v>
      </c>
      <c r="E16438" s="815">
        <v>2004</v>
      </c>
    </row>
    <row r="16439" spans="1:5">
      <c r="A16439" s="816">
        <f t="shared" si="1072"/>
        <v>38340</v>
      </c>
      <c r="B16439" s="815">
        <f t="shared" si="1069"/>
        <v>354</v>
      </c>
      <c r="C16439" s="815">
        <f t="shared" si="1070"/>
        <v>13</v>
      </c>
      <c r="D16439" s="815">
        <f t="shared" si="1071"/>
        <v>3</v>
      </c>
      <c r="E16439" s="815">
        <v>2004</v>
      </c>
    </row>
    <row r="16440" spans="1:5">
      <c r="A16440" s="816">
        <f t="shared" si="1072"/>
        <v>38341</v>
      </c>
      <c r="B16440" s="815">
        <f t="shared" si="1069"/>
        <v>355</v>
      </c>
      <c r="C16440" s="815">
        <f t="shared" si="1070"/>
        <v>12</v>
      </c>
      <c r="D16440" s="815">
        <f t="shared" si="1071"/>
        <v>2</v>
      </c>
      <c r="E16440" s="815">
        <v>2004</v>
      </c>
    </row>
    <row r="16441" spans="1:5">
      <c r="A16441" s="816">
        <f t="shared" si="1072"/>
        <v>38342</v>
      </c>
      <c r="B16441" s="815">
        <f t="shared" si="1069"/>
        <v>356</v>
      </c>
      <c r="C16441" s="815">
        <f t="shared" si="1070"/>
        <v>11</v>
      </c>
      <c r="D16441" s="815">
        <f t="shared" si="1071"/>
        <v>1</v>
      </c>
      <c r="E16441" s="815">
        <v>2004</v>
      </c>
    </row>
    <row r="16442" spans="1:5">
      <c r="A16442" s="816">
        <f t="shared" si="1072"/>
        <v>38343</v>
      </c>
      <c r="B16442" s="815">
        <f t="shared" si="1069"/>
        <v>357</v>
      </c>
      <c r="C16442" s="815">
        <f t="shared" si="1070"/>
        <v>10</v>
      </c>
      <c r="D16442" s="815">
        <v>365</v>
      </c>
      <c r="E16442" s="815">
        <v>2004</v>
      </c>
    </row>
    <row r="16443" spans="1:5">
      <c r="A16443" s="816">
        <f t="shared" si="1072"/>
        <v>38344</v>
      </c>
      <c r="B16443" s="815">
        <f t="shared" si="1069"/>
        <v>358</v>
      </c>
      <c r="C16443" s="815">
        <f t="shared" si="1070"/>
        <v>9</v>
      </c>
      <c r="D16443" s="815">
        <f t="shared" ref="D16443:D16506" si="1073">D16442-1</f>
        <v>364</v>
      </c>
      <c r="E16443" s="815">
        <v>2004</v>
      </c>
    </row>
    <row r="16444" spans="1:5">
      <c r="A16444" s="816">
        <f t="shared" si="1072"/>
        <v>38345</v>
      </c>
      <c r="B16444" s="815">
        <f t="shared" si="1069"/>
        <v>359</v>
      </c>
      <c r="C16444" s="815">
        <f t="shared" si="1070"/>
        <v>8</v>
      </c>
      <c r="D16444" s="815">
        <f t="shared" si="1073"/>
        <v>363</v>
      </c>
      <c r="E16444" s="815">
        <v>2004</v>
      </c>
    </row>
    <row r="16445" spans="1:5">
      <c r="A16445" s="816">
        <f t="shared" si="1072"/>
        <v>38346</v>
      </c>
      <c r="B16445" s="815">
        <f t="shared" si="1069"/>
        <v>360</v>
      </c>
      <c r="C16445" s="815">
        <f t="shared" si="1070"/>
        <v>7</v>
      </c>
      <c r="D16445" s="815">
        <f t="shared" si="1073"/>
        <v>362</v>
      </c>
      <c r="E16445" s="815">
        <v>2004</v>
      </c>
    </row>
    <row r="16446" spans="1:5">
      <c r="A16446" s="816">
        <f t="shared" si="1072"/>
        <v>38347</v>
      </c>
      <c r="B16446" s="815">
        <f t="shared" si="1069"/>
        <v>361</v>
      </c>
      <c r="C16446" s="815">
        <f t="shared" si="1070"/>
        <v>6</v>
      </c>
      <c r="D16446" s="815">
        <f t="shared" si="1073"/>
        <v>361</v>
      </c>
      <c r="E16446" s="815">
        <v>2004</v>
      </c>
    </row>
    <row r="16447" spans="1:5">
      <c r="A16447" s="816">
        <f t="shared" si="1072"/>
        <v>38348</v>
      </c>
      <c r="B16447" s="815">
        <f t="shared" si="1069"/>
        <v>362</v>
      </c>
      <c r="C16447" s="815">
        <f t="shared" si="1070"/>
        <v>5</v>
      </c>
      <c r="D16447" s="815">
        <f t="shared" si="1073"/>
        <v>360</v>
      </c>
      <c r="E16447" s="815">
        <v>2004</v>
      </c>
    </row>
    <row r="16448" spans="1:5">
      <c r="A16448" s="816">
        <f t="shared" si="1072"/>
        <v>38349</v>
      </c>
      <c r="B16448" s="815">
        <f t="shared" si="1069"/>
        <v>363</v>
      </c>
      <c r="C16448" s="815">
        <f t="shared" si="1070"/>
        <v>4</v>
      </c>
      <c r="D16448" s="815">
        <f t="shared" si="1073"/>
        <v>359</v>
      </c>
      <c r="E16448" s="815">
        <v>2004</v>
      </c>
    </row>
    <row r="16449" spans="1:5">
      <c r="A16449" s="816">
        <f t="shared" si="1072"/>
        <v>38350</v>
      </c>
      <c r="B16449" s="815">
        <f t="shared" si="1069"/>
        <v>364</v>
      </c>
      <c r="C16449" s="815">
        <f t="shared" si="1070"/>
        <v>3</v>
      </c>
      <c r="D16449" s="815">
        <f t="shared" si="1073"/>
        <v>358</v>
      </c>
      <c r="E16449" s="815">
        <v>2004</v>
      </c>
    </row>
    <row r="16450" spans="1:5">
      <c r="A16450" s="816">
        <f t="shared" si="1072"/>
        <v>38351</v>
      </c>
      <c r="B16450" s="815">
        <f t="shared" si="1069"/>
        <v>365</v>
      </c>
      <c r="C16450" s="815">
        <f t="shared" si="1070"/>
        <v>2</v>
      </c>
      <c r="D16450" s="815">
        <f t="shared" si="1073"/>
        <v>357</v>
      </c>
      <c r="E16450" s="815">
        <v>2004</v>
      </c>
    </row>
    <row r="16451" spans="1:5">
      <c r="A16451" s="816">
        <f t="shared" si="1072"/>
        <v>38352</v>
      </c>
      <c r="B16451" s="815">
        <f t="shared" si="1069"/>
        <v>366</v>
      </c>
      <c r="C16451" s="815">
        <f t="shared" si="1070"/>
        <v>1</v>
      </c>
      <c r="D16451" s="815">
        <f t="shared" si="1073"/>
        <v>356</v>
      </c>
      <c r="E16451" s="815">
        <v>2004</v>
      </c>
    </row>
    <row r="16452" spans="1:5">
      <c r="A16452" s="816">
        <f t="shared" si="1072"/>
        <v>38353</v>
      </c>
      <c r="B16452" s="815">
        <v>1</v>
      </c>
      <c r="C16452" s="815">
        <v>365</v>
      </c>
      <c r="D16452" s="815">
        <f t="shared" si="1073"/>
        <v>355</v>
      </c>
      <c r="E16452" s="815">
        <v>2005</v>
      </c>
    </row>
    <row r="16453" spans="1:5">
      <c r="A16453" s="816">
        <f t="shared" si="1072"/>
        <v>38354</v>
      </c>
      <c r="B16453" s="815">
        <f>B16452+1</f>
        <v>2</v>
      </c>
      <c r="C16453" s="815">
        <f>C16452-1</f>
        <v>364</v>
      </c>
      <c r="D16453" s="815">
        <f t="shared" si="1073"/>
        <v>354</v>
      </c>
      <c r="E16453" s="815">
        <v>2005</v>
      </c>
    </row>
    <row r="16454" spans="1:5">
      <c r="A16454" s="816">
        <f t="shared" si="1072"/>
        <v>38355</v>
      </c>
      <c r="B16454" s="815">
        <f t="shared" ref="B16454:B16506" si="1074">B16453+1</f>
        <v>3</v>
      </c>
      <c r="C16454" s="815">
        <f t="shared" ref="C16454:C16506" si="1075">C16453-1</f>
        <v>363</v>
      </c>
      <c r="D16454" s="815">
        <f t="shared" si="1073"/>
        <v>353</v>
      </c>
      <c r="E16454" s="815">
        <v>2005</v>
      </c>
    </row>
    <row r="16455" spans="1:5">
      <c r="A16455" s="816">
        <f t="shared" si="1072"/>
        <v>38356</v>
      </c>
      <c r="B16455" s="815">
        <f t="shared" si="1074"/>
        <v>4</v>
      </c>
      <c r="C16455" s="815">
        <f t="shared" si="1075"/>
        <v>362</v>
      </c>
      <c r="D16455" s="815">
        <f t="shared" si="1073"/>
        <v>352</v>
      </c>
      <c r="E16455" s="815">
        <v>2005</v>
      </c>
    </row>
    <row r="16456" spans="1:5">
      <c r="A16456" s="816">
        <f t="shared" si="1072"/>
        <v>38357</v>
      </c>
      <c r="B16456" s="815">
        <f t="shared" si="1074"/>
        <v>5</v>
      </c>
      <c r="C16456" s="815">
        <f t="shared" si="1075"/>
        <v>361</v>
      </c>
      <c r="D16456" s="815">
        <f t="shared" si="1073"/>
        <v>351</v>
      </c>
      <c r="E16456" s="815">
        <v>2005</v>
      </c>
    </row>
    <row r="16457" spans="1:5">
      <c r="A16457" s="816">
        <f t="shared" si="1072"/>
        <v>38358</v>
      </c>
      <c r="B16457" s="815">
        <f t="shared" si="1074"/>
        <v>6</v>
      </c>
      <c r="C16457" s="815">
        <f t="shared" si="1075"/>
        <v>360</v>
      </c>
      <c r="D16457" s="815">
        <f t="shared" si="1073"/>
        <v>350</v>
      </c>
      <c r="E16457" s="815">
        <v>2005</v>
      </c>
    </row>
    <row r="16458" spans="1:5">
      <c r="A16458" s="816">
        <f t="shared" si="1072"/>
        <v>38359</v>
      </c>
      <c r="B16458" s="815">
        <f t="shared" si="1074"/>
        <v>7</v>
      </c>
      <c r="C16458" s="815">
        <f t="shared" si="1075"/>
        <v>359</v>
      </c>
      <c r="D16458" s="815">
        <f t="shared" si="1073"/>
        <v>349</v>
      </c>
      <c r="E16458" s="815">
        <v>2005</v>
      </c>
    </row>
    <row r="16459" spans="1:5">
      <c r="A16459" s="816">
        <f t="shared" si="1072"/>
        <v>38360</v>
      </c>
      <c r="B16459" s="815">
        <f t="shared" si="1074"/>
        <v>8</v>
      </c>
      <c r="C16459" s="815">
        <f t="shared" si="1075"/>
        <v>358</v>
      </c>
      <c r="D16459" s="815">
        <f t="shared" si="1073"/>
        <v>348</v>
      </c>
      <c r="E16459" s="815">
        <v>2005</v>
      </c>
    </row>
    <row r="16460" spans="1:5">
      <c r="A16460" s="816">
        <f t="shared" si="1072"/>
        <v>38361</v>
      </c>
      <c r="B16460" s="815">
        <f t="shared" si="1074"/>
        <v>9</v>
      </c>
      <c r="C16460" s="815">
        <f t="shared" si="1075"/>
        <v>357</v>
      </c>
      <c r="D16460" s="815">
        <f t="shared" si="1073"/>
        <v>347</v>
      </c>
      <c r="E16460" s="815">
        <v>2005</v>
      </c>
    </row>
    <row r="16461" spans="1:5">
      <c r="A16461" s="816">
        <f t="shared" si="1072"/>
        <v>38362</v>
      </c>
      <c r="B16461" s="815">
        <f t="shared" si="1074"/>
        <v>10</v>
      </c>
      <c r="C16461" s="815">
        <f t="shared" si="1075"/>
        <v>356</v>
      </c>
      <c r="D16461" s="815">
        <f t="shared" si="1073"/>
        <v>346</v>
      </c>
      <c r="E16461" s="815">
        <v>2005</v>
      </c>
    </row>
    <row r="16462" spans="1:5">
      <c r="A16462" s="816">
        <f t="shared" si="1072"/>
        <v>38363</v>
      </c>
      <c r="B16462" s="815">
        <f t="shared" si="1074"/>
        <v>11</v>
      </c>
      <c r="C16462" s="815">
        <f t="shared" si="1075"/>
        <v>355</v>
      </c>
      <c r="D16462" s="815">
        <f t="shared" si="1073"/>
        <v>345</v>
      </c>
      <c r="E16462" s="815">
        <v>2005</v>
      </c>
    </row>
    <row r="16463" spans="1:5">
      <c r="A16463" s="816">
        <f t="shared" si="1072"/>
        <v>38364</v>
      </c>
      <c r="B16463" s="815">
        <f t="shared" si="1074"/>
        <v>12</v>
      </c>
      <c r="C16463" s="815">
        <f t="shared" si="1075"/>
        <v>354</v>
      </c>
      <c r="D16463" s="815">
        <f t="shared" si="1073"/>
        <v>344</v>
      </c>
      <c r="E16463" s="815">
        <v>2005</v>
      </c>
    </row>
    <row r="16464" spans="1:5">
      <c r="A16464" s="816">
        <f t="shared" si="1072"/>
        <v>38365</v>
      </c>
      <c r="B16464" s="815">
        <f t="shared" si="1074"/>
        <v>13</v>
      </c>
      <c r="C16464" s="815">
        <f t="shared" si="1075"/>
        <v>353</v>
      </c>
      <c r="D16464" s="815">
        <f t="shared" si="1073"/>
        <v>343</v>
      </c>
      <c r="E16464" s="815">
        <v>2005</v>
      </c>
    </row>
    <row r="16465" spans="1:5">
      <c r="A16465" s="816">
        <f t="shared" si="1072"/>
        <v>38366</v>
      </c>
      <c r="B16465" s="815">
        <f t="shared" si="1074"/>
        <v>14</v>
      </c>
      <c r="C16465" s="815">
        <f t="shared" si="1075"/>
        <v>352</v>
      </c>
      <c r="D16465" s="815">
        <f t="shared" si="1073"/>
        <v>342</v>
      </c>
      <c r="E16465" s="815">
        <v>2005</v>
      </c>
    </row>
    <row r="16466" spans="1:5">
      <c r="A16466" s="816">
        <f t="shared" si="1072"/>
        <v>38367</v>
      </c>
      <c r="B16466" s="815">
        <f t="shared" si="1074"/>
        <v>15</v>
      </c>
      <c r="C16466" s="815">
        <f t="shared" si="1075"/>
        <v>351</v>
      </c>
      <c r="D16466" s="815">
        <f t="shared" si="1073"/>
        <v>341</v>
      </c>
      <c r="E16466" s="815">
        <v>2005</v>
      </c>
    </row>
    <row r="16467" spans="1:5">
      <c r="A16467" s="816">
        <f t="shared" si="1072"/>
        <v>38368</v>
      </c>
      <c r="B16467" s="815">
        <f t="shared" si="1074"/>
        <v>16</v>
      </c>
      <c r="C16467" s="815">
        <f t="shared" si="1075"/>
        <v>350</v>
      </c>
      <c r="D16467" s="815">
        <f t="shared" si="1073"/>
        <v>340</v>
      </c>
      <c r="E16467" s="815">
        <v>2005</v>
      </c>
    </row>
    <row r="16468" spans="1:5">
      <c r="A16468" s="816">
        <f t="shared" si="1072"/>
        <v>38369</v>
      </c>
      <c r="B16468" s="815">
        <f t="shared" si="1074"/>
        <v>17</v>
      </c>
      <c r="C16468" s="815">
        <f t="shared" si="1075"/>
        <v>349</v>
      </c>
      <c r="D16468" s="815">
        <f t="shared" si="1073"/>
        <v>339</v>
      </c>
      <c r="E16468" s="815">
        <v>2005</v>
      </c>
    </row>
    <row r="16469" spans="1:5">
      <c r="A16469" s="816">
        <f t="shared" si="1072"/>
        <v>38370</v>
      </c>
      <c r="B16469" s="815">
        <f t="shared" si="1074"/>
        <v>18</v>
      </c>
      <c r="C16469" s="815">
        <f t="shared" si="1075"/>
        <v>348</v>
      </c>
      <c r="D16469" s="815">
        <f t="shared" si="1073"/>
        <v>338</v>
      </c>
      <c r="E16469" s="815">
        <v>2005</v>
      </c>
    </row>
    <row r="16470" spans="1:5">
      <c r="A16470" s="816">
        <f t="shared" si="1072"/>
        <v>38371</v>
      </c>
      <c r="B16470" s="815">
        <f t="shared" si="1074"/>
        <v>19</v>
      </c>
      <c r="C16470" s="815">
        <f t="shared" si="1075"/>
        <v>347</v>
      </c>
      <c r="D16470" s="815">
        <f t="shared" si="1073"/>
        <v>337</v>
      </c>
      <c r="E16470" s="815">
        <v>2005</v>
      </c>
    </row>
    <row r="16471" spans="1:5">
      <c r="A16471" s="816">
        <f t="shared" si="1072"/>
        <v>38372</v>
      </c>
      <c r="B16471" s="815">
        <f t="shared" si="1074"/>
        <v>20</v>
      </c>
      <c r="C16471" s="815">
        <f t="shared" si="1075"/>
        <v>346</v>
      </c>
      <c r="D16471" s="815">
        <f t="shared" si="1073"/>
        <v>336</v>
      </c>
      <c r="E16471" s="815">
        <v>2005</v>
      </c>
    </row>
    <row r="16472" spans="1:5">
      <c r="A16472" s="816">
        <f t="shared" si="1072"/>
        <v>38373</v>
      </c>
      <c r="B16472" s="815">
        <f t="shared" si="1074"/>
        <v>21</v>
      </c>
      <c r="C16472" s="815">
        <f t="shared" si="1075"/>
        <v>345</v>
      </c>
      <c r="D16472" s="815">
        <f t="shared" si="1073"/>
        <v>335</v>
      </c>
      <c r="E16472" s="815">
        <v>2005</v>
      </c>
    </row>
    <row r="16473" spans="1:5">
      <c r="A16473" s="816">
        <f t="shared" si="1072"/>
        <v>38374</v>
      </c>
      <c r="B16473" s="815">
        <f t="shared" si="1074"/>
        <v>22</v>
      </c>
      <c r="C16473" s="815">
        <f t="shared" si="1075"/>
        <v>344</v>
      </c>
      <c r="D16473" s="815">
        <f t="shared" si="1073"/>
        <v>334</v>
      </c>
      <c r="E16473" s="815">
        <v>2005</v>
      </c>
    </row>
    <row r="16474" spans="1:5">
      <c r="A16474" s="816">
        <f t="shared" si="1072"/>
        <v>38375</v>
      </c>
      <c r="B16474" s="815">
        <f t="shared" si="1074"/>
        <v>23</v>
      </c>
      <c r="C16474" s="815">
        <f t="shared" si="1075"/>
        <v>343</v>
      </c>
      <c r="D16474" s="815">
        <f t="shared" si="1073"/>
        <v>333</v>
      </c>
      <c r="E16474" s="815">
        <v>2005</v>
      </c>
    </row>
    <row r="16475" spans="1:5">
      <c r="A16475" s="816">
        <f t="shared" si="1072"/>
        <v>38376</v>
      </c>
      <c r="B16475" s="815">
        <f t="shared" si="1074"/>
        <v>24</v>
      </c>
      <c r="C16475" s="815">
        <f t="shared" si="1075"/>
        <v>342</v>
      </c>
      <c r="D16475" s="815">
        <f t="shared" si="1073"/>
        <v>332</v>
      </c>
      <c r="E16475" s="815">
        <v>2005</v>
      </c>
    </row>
    <row r="16476" spans="1:5">
      <c r="A16476" s="816">
        <f t="shared" si="1072"/>
        <v>38377</v>
      </c>
      <c r="B16476" s="815">
        <f t="shared" si="1074"/>
        <v>25</v>
      </c>
      <c r="C16476" s="815">
        <f t="shared" si="1075"/>
        <v>341</v>
      </c>
      <c r="D16476" s="815">
        <f t="shared" si="1073"/>
        <v>331</v>
      </c>
      <c r="E16476" s="815">
        <v>2005</v>
      </c>
    </row>
    <row r="16477" spans="1:5">
      <c r="A16477" s="816">
        <f t="shared" si="1072"/>
        <v>38378</v>
      </c>
      <c r="B16477" s="815">
        <f t="shared" si="1074"/>
        <v>26</v>
      </c>
      <c r="C16477" s="815">
        <f t="shared" si="1075"/>
        <v>340</v>
      </c>
      <c r="D16477" s="815">
        <f t="shared" si="1073"/>
        <v>330</v>
      </c>
      <c r="E16477" s="815">
        <v>2005</v>
      </c>
    </row>
    <row r="16478" spans="1:5">
      <c r="A16478" s="816">
        <f t="shared" si="1072"/>
        <v>38379</v>
      </c>
      <c r="B16478" s="815">
        <f t="shared" si="1074"/>
        <v>27</v>
      </c>
      <c r="C16478" s="815">
        <f t="shared" si="1075"/>
        <v>339</v>
      </c>
      <c r="D16478" s="815">
        <f t="shared" si="1073"/>
        <v>329</v>
      </c>
      <c r="E16478" s="815">
        <v>2005</v>
      </c>
    </row>
    <row r="16479" spans="1:5">
      <c r="A16479" s="816">
        <f t="shared" si="1072"/>
        <v>38380</v>
      </c>
      <c r="B16479" s="815">
        <f t="shared" si="1074"/>
        <v>28</v>
      </c>
      <c r="C16479" s="815">
        <f t="shared" si="1075"/>
        <v>338</v>
      </c>
      <c r="D16479" s="815">
        <f t="shared" si="1073"/>
        <v>328</v>
      </c>
      <c r="E16479" s="815">
        <v>2005</v>
      </c>
    </row>
    <row r="16480" spans="1:5">
      <c r="A16480" s="816">
        <f t="shared" si="1072"/>
        <v>38381</v>
      </c>
      <c r="B16480" s="815">
        <f t="shared" si="1074"/>
        <v>29</v>
      </c>
      <c r="C16480" s="815">
        <f t="shared" si="1075"/>
        <v>337</v>
      </c>
      <c r="D16480" s="815">
        <f t="shared" si="1073"/>
        <v>327</v>
      </c>
      <c r="E16480" s="815">
        <v>2005</v>
      </c>
    </row>
    <row r="16481" spans="1:5">
      <c r="A16481" s="816">
        <f t="shared" si="1072"/>
        <v>38382</v>
      </c>
      <c r="B16481" s="815">
        <f t="shared" si="1074"/>
        <v>30</v>
      </c>
      <c r="C16481" s="815">
        <f t="shared" si="1075"/>
        <v>336</v>
      </c>
      <c r="D16481" s="815">
        <f t="shared" si="1073"/>
        <v>326</v>
      </c>
      <c r="E16481" s="815">
        <v>2005</v>
      </c>
    </row>
    <row r="16482" spans="1:5">
      <c r="A16482" s="816">
        <f t="shared" si="1072"/>
        <v>38383</v>
      </c>
      <c r="B16482" s="815">
        <f t="shared" si="1074"/>
        <v>31</v>
      </c>
      <c r="C16482" s="815">
        <f t="shared" si="1075"/>
        <v>335</v>
      </c>
      <c r="D16482" s="815">
        <f t="shared" si="1073"/>
        <v>325</v>
      </c>
      <c r="E16482" s="815">
        <v>2005</v>
      </c>
    </row>
    <row r="16483" spans="1:5">
      <c r="A16483" s="816">
        <f t="shared" si="1072"/>
        <v>38384</v>
      </c>
      <c r="B16483" s="815">
        <f t="shared" si="1074"/>
        <v>32</v>
      </c>
      <c r="C16483" s="815">
        <f t="shared" si="1075"/>
        <v>334</v>
      </c>
      <c r="D16483" s="815">
        <f t="shared" si="1073"/>
        <v>324</v>
      </c>
      <c r="E16483" s="815">
        <v>2005</v>
      </c>
    </row>
    <row r="16484" spans="1:5">
      <c r="A16484" s="816">
        <f t="shared" si="1072"/>
        <v>38385</v>
      </c>
      <c r="B16484" s="815">
        <f t="shared" si="1074"/>
        <v>33</v>
      </c>
      <c r="C16484" s="815">
        <f t="shared" si="1075"/>
        <v>333</v>
      </c>
      <c r="D16484" s="815">
        <f t="shared" si="1073"/>
        <v>323</v>
      </c>
      <c r="E16484" s="815">
        <v>2005</v>
      </c>
    </row>
    <row r="16485" spans="1:5">
      <c r="A16485" s="816">
        <f t="shared" si="1072"/>
        <v>38386</v>
      </c>
      <c r="B16485" s="815">
        <f t="shared" si="1074"/>
        <v>34</v>
      </c>
      <c r="C16485" s="815">
        <f t="shared" si="1075"/>
        <v>332</v>
      </c>
      <c r="D16485" s="815">
        <f t="shared" si="1073"/>
        <v>322</v>
      </c>
      <c r="E16485" s="815">
        <v>2005</v>
      </c>
    </row>
    <row r="16486" spans="1:5">
      <c r="A16486" s="816">
        <f t="shared" si="1072"/>
        <v>38387</v>
      </c>
      <c r="B16486" s="815">
        <f t="shared" si="1074"/>
        <v>35</v>
      </c>
      <c r="C16486" s="815">
        <f t="shared" si="1075"/>
        <v>331</v>
      </c>
      <c r="D16486" s="815">
        <f t="shared" si="1073"/>
        <v>321</v>
      </c>
      <c r="E16486" s="815">
        <v>2005</v>
      </c>
    </row>
    <row r="16487" spans="1:5">
      <c r="A16487" s="816">
        <f t="shared" si="1072"/>
        <v>38388</v>
      </c>
      <c r="B16487" s="815">
        <f t="shared" si="1074"/>
        <v>36</v>
      </c>
      <c r="C16487" s="815">
        <f t="shared" si="1075"/>
        <v>330</v>
      </c>
      <c r="D16487" s="815">
        <f t="shared" si="1073"/>
        <v>320</v>
      </c>
      <c r="E16487" s="815">
        <v>2005</v>
      </c>
    </row>
    <row r="16488" spans="1:5">
      <c r="A16488" s="816">
        <f t="shared" si="1072"/>
        <v>38389</v>
      </c>
      <c r="B16488" s="815">
        <f t="shared" si="1074"/>
        <v>37</v>
      </c>
      <c r="C16488" s="815">
        <f t="shared" si="1075"/>
        <v>329</v>
      </c>
      <c r="D16488" s="815">
        <f t="shared" si="1073"/>
        <v>319</v>
      </c>
      <c r="E16488" s="815">
        <v>2005</v>
      </c>
    </row>
    <row r="16489" spans="1:5">
      <c r="A16489" s="816">
        <f t="shared" si="1072"/>
        <v>38390</v>
      </c>
      <c r="B16489" s="815">
        <f t="shared" si="1074"/>
        <v>38</v>
      </c>
      <c r="C16489" s="815">
        <f t="shared" si="1075"/>
        <v>328</v>
      </c>
      <c r="D16489" s="815">
        <f t="shared" si="1073"/>
        <v>318</v>
      </c>
      <c r="E16489" s="815">
        <v>2005</v>
      </c>
    </row>
    <row r="16490" spans="1:5">
      <c r="A16490" s="816">
        <f t="shared" si="1072"/>
        <v>38391</v>
      </c>
      <c r="B16490" s="815">
        <f t="shared" si="1074"/>
        <v>39</v>
      </c>
      <c r="C16490" s="815">
        <f t="shared" si="1075"/>
        <v>327</v>
      </c>
      <c r="D16490" s="815">
        <f t="shared" si="1073"/>
        <v>317</v>
      </c>
      <c r="E16490" s="815">
        <v>2005</v>
      </c>
    </row>
    <row r="16491" spans="1:5">
      <c r="A16491" s="816">
        <f t="shared" si="1072"/>
        <v>38392</v>
      </c>
      <c r="B16491" s="815">
        <f t="shared" si="1074"/>
        <v>40</v>
      </c>
      <c r="C16491" s="815">
        <f t="shared" si="1075"/>
        <v>326</v>
      </c>
      <c r="D16491" s="815">
        <f t="shared" si="1073"/>
        <v>316</v>
      </c>
      <c r="E16491" s="815">
        <v>2005</v>
      </c>
    </row>
    <row r="16492" spans="1:5">
      <c r="A16492" s="816">
        <f t="shared" si="1072"/>
        <v>38393</v>
      </c>
      <c r="B16492" s="815">
        <f t="shared" si="1074"/>
        <v>41</v>
      </c>
      <c r="C16492" s="815">
        <f t="shared" si="1075"/>
        <v>325</v>
      </c>
      <c r="D16492" s="815">
        <f t="shared" si="1073"/>
        <v>315</v>
      </c>
      <c r="E16492" s="815">
        <v>2005</v>
      </c>
    </row>
    <row r="16493" spans="1:5">
      <c r="A16493" s="816">
        <f t="shared" si="1072"/>
        <v>38394</v>
      </c>
      <c r="B16493" s="815">
        <f t="shared" si="1074"/>
        <v>42</v>
      </c>
      <c r="C16493" s="815">
        <f t="shared" si="1075"/>
        <v>324</v>
      </c>
      <c r="D16493" s="815">
        <f t="shared" si="1073"/>
        <v>314</v>
      </c>
      <c r="E16493" s="815">
        <v>2005</v>
      </c>
    </row>
    <row r="16494" spans="1:5">
      <c r="A16494" s="816">
        <f t="shared" si="1072"/>
        <v>38395</v>
      </c>
      <c r="B16494" s="815">
        <f t="shared" si="1074"/>
        <v>43</v>
      </c>
      <c r="C16494" s="815">
        <f t="shared" si="1075"/>
        <v>323</v>
      </c>
      <c r="D16494" s="815">
        <f t="shared" si="1073"/>
        <v>313</v>
      </c>
      <c r="E16494" s="815">
        <v>2005</v>
      </c>
    </row>
    <row r="16495" spans="1:5">
      <c r="A16495" s="816">
        <f t="shared" si="1072"/>
        <v>38396</v>
      </c>
      <c r="B16495" s="815">
        <f t="shared" si="1074"/>
        <v>44</v>
      </c>
      <c r="C16495" s="815">
        <f t="shared" si="1075"/>
        <v>322</v>
      </c>
      <c r="D16495" s="815">
        <f t="shared" si="1073"/>
        <v>312</v>
      </c>
      <c r="E16495" s="815">
        <v>2005</v>
      </c>
    </row>
    <row r="16496" spans="1:5">
      <c r="A16496" s="816">
        <f t="shared" si="1072"/>
        <v>38397</v>
      </c>
      <c r="B16496" s="815">
        <f t="shared" si="1074"/>
        <v>45</v>
      </c>
      <c r="C16496" s="815">
        <f t="shared" si="1075"/>
        <v>321</v>
      </c>
      <c r="D16496" s="815">
        <f t="shared" si="1073"/>
        <v>311</v>
      </c>
      <c r="E16496" s="815">
        <v>2005</v>
      </c>
    </row>
    <row r="16497" spans="1:5">
      <c r="A16497" s="816">
        <f t="shared" si="1072"/>
        <v>38398</v>
      </c>
      <c r="B16497" s="815">
        <f t="shared" si="1074"/>
        <v>46</v>
      </c>
      <c r="C16497" s="815">
        <f t="shared" si="1075"/>
        <v>320</v>
      </c>
      <c r="D16497" s="815">
        <f t="shared" si="1073"/>
        <v>310</v>
      </c>
      <c r="E16497" s="815">
        <v>2005</v>
      </c>
    </row>
    <row r="16498" spans="1:5">
      <c r="A16498" s="816">
        <f t="shared" si="1072"/>
        <v>38399</v>
      </c>
      <c r="B16498" s="815">
        <f t="shared" si="1074"/>
        <v>47</v>
      </c>
      <c r="C16498" s="815">
        <f t="shared" si="1075"/>
        <v>319</v>
      </c>
      <c r="D16498" s="815">
        <f t="shared" si="1073"/>
        <v>309</v>
      </c>
      <c r="E16498" s="815">
        <v>2005</v>
      </c>
    </row>
    <row r="16499" spans="1:5">
      <c r="A16499" s="816">
        <f t="shared" ref="A16499:A16562" si="1076">A16498+1</f>
        <v>38400</v>
      </c>
      <c r="B16499" s="815">
        <f t="shared" si="1074"/>
        <v>48</v>
      </c>
      <c r="C16499" s="815">
        <f t="shared" si="1075"/>
        <v>318</v>
      </c>
      <c r="D16499" s="815">
        <f t="shared" si="1073"/>
        <v>308</v>
      </c>
      <c r="E16499" s="815">
        <v>2005</v>
      </c>
    </row>
    <row r="16500" spans="1:5">
      <c r="A16500" s="816">
        <f t="shared" si="1076"/>
        <v>38401</v>
      </c>
      <c r="B16500" s="815">
        <f t="shared" si="1074"/>
        <v>49</v>
      </c>
      <c r="C16500" s="815">
        <f t="shared" si="1075"/>
        <v>317</v>
      </c>
      <c r="D16500" s="815">
        <f t="shared" si="1073"/>
        <v>307</v>
      </c>
      <c r="E16500" s="815">
        <v>2005</v>
      </c>
    </row>
    <row r="16501" spans="1:5">
      <c r="A16501" s="816">
        <f t="shared" si="1076"/>
        <v>38402</v>
      </c>
      <c r="B16501" s="815">
        <f t="shared" si="1074"/>
        <v>50</v>
      </c>
      <c r="C16501" s="815">
        <f t="shared" si="1075"/>
        <v>316</v>
      </c>
      <c r="D16501" s="815">
        <f t="shared" si="1073"/>
        <v>306</v>
      </c>
      <c r="E16501" s="815">
        <v>2005</v>
      </c>
    </row>
    <row r="16502" spans="1:5">
      <c r="A16502" s="816">
        <f t="shared" si="1076"/>
        <v>38403</v>
      </c>
      <c r="B16502" s="815">
        <f t="shared" si="1074"/>
        <v>51</v>
      </c>
      <c r="C16502" s="815">
        <f t="shared" si="1075"/>
        <v>315</v>
      </c>
      <c r="D16502" s="815">
        <f t="shared" si="1073"/>
        <v>305</v>
      </c>
      <c r="E16502" s="815">
        <v>2005</v>
      </c>
    </row>
    <row r="16503" spans="1:5">
      <c r="A16503" s="816">
        <f t="shared" si="1076"/>
        <v>38404</v>
      </c>
      <c r="B16503" s="815">
        <f t="shared" si="1074"/>
        <v>52</v>
      </c>
      <c r="C16503" s="815">
        <f t="shared" si="1075"/>
        <v>314</v>
      </c>
      <c r="D16503" s="815">
        <f t="shared" si="1073"/>
        <v>304</v>
      </c>
      <c r="E16503" s="815">
        <v>2005</v>
      </c>
    </row>
    <row r="16504" spans="1:5">
      <c r="A16504" s="816">
        <f t="shared" si="1076"/>
        <v>38405</v>
      </c>
      <c r="B16504" s="815">
        <f t="shared" si="1074"/>
        <v>53</v>
      </c>
      <c r="C16504" s="815">
        <f t="shared" si="1075"/>
        <v>313</v>
      </c>
      <c r="D16504" s="815">
        <f t="shared" si="1073"/>
        <v>303</v>
      </c>
      <c r="E16504" s="815">
        <v>2005</v>
      </c>
    </row>
    <row r="16505" spans="1:5">
      <c r="A16505" s="816">
        <f t="shared" si="1076"/>
        <v>38406</v>
      </c>
      <c r="B16505" s="815">
        <f t="shared" si="1074"/>
        <v>54</v>
      </c>
      <c r="C16505" s="815">
        <f t="shared" si="1075"/>
        <v>312</v>
      </c>
      <c r="D16505" s="815">
        <f t="shared" si="1073"/>
        <v>302</v>
      </c>
      <c r="E16505" s="815">
        <v>2005</v>
      </c>
    </row>
    <row r="16506" spans="1:5">
      <c r="A16506" s="816">
        <f t="shared" si="1076"/>
        <v>38407</v>
      </c>
      <c r="B16506" s="815">
        <f t="shared" si="1074"/>
        <v>55</v>
      </c>
      <c r="C16506" s="815">
        <f t="shared" si="1075"/>
        <v>311</v>
      </c>
      <c r="D16506" s="815">
        <f t="shared" si="1073"/>
        <v>301</v>
      </c>
      <c r="E16506" s="815">
        <v>2005</v>
      </c>
    </row>
    <row r="16507" spans="1:5">
      <c r="A16507" s="816">
        <f t="shared" si="1076"/>
        <v>38408</v>
      </c>
      <c r="B16507" s="815">
        <f t="shared" ref="B16507:B16570" si="1077">B16506+1</f>
        <v>56</v>
      </c>
      <c r="C16507" s="815">
        <f t="shared" ref="C16507:C16570" si="1078">C16506-1</f>
        <v>310</v>
      </c>
      <c r="D16507" s="815">
        <f t="shared" ref="D16507:D16570" si="1079">D16506-1</f>
        <v>300</v>
      </c>
      <c r="E16507" s="815">
        <v>2005</v>
      </c>
    </row>
    <row r="16508" spans="1:5">
      <c r="A16508" s="816">
        <f t="shared" si="1076"/>
        <v>38409</v>
      </c>
      <c r="B16508" s="815">
        <f t="shared" si="1077"/>
        <v>57</v>
      </c>
      <c r="C16508" s="815">
        <f t="shared" si="1078"/>
        <v>309</v>
      </c>
      <c r="D16508" s="815">
        <f t="shared" si="1079"/>
        <v>299</v>
      </c>
      <c r="E16508" s="815">
        <v>2005</v>
      </c>
    </row>
    <row r="16509" spans="1:5">
      <c r="A16509" s="816">
        <f t="shared" si="1076"/>
        <v>38410</v>
      </c>
      <c r="B16509" s="815">
        <f t="shared" si="1077"/>
        <v>58</v>
      </c>
      <c r="C16509" s="815">
        <f t="shared" si="1078"/>
        <v>308</v>
      </c>
      <c r="D16509" s="815">
        <f t="shared" si="1079"/>
        <v>298</v>
      </c>
      <c r="E16509" s="815">
        <v>2005</v>
      </c>
    </row>
    <row r="16510" spans="1:5">
      <c r="A16510" s="816">
        <f t="shared" si="1076"/>
        <v>38411</v>
      </c>
      <c r="B16510" s="815">
        <f t="shared" si="1077"/>
        <v>59</v>
      </c>
      <c r="C16510" s="815">
        <f t="shared" si="1078"/>
        <v>307</v>
      </c>
      <c r="D16510" s="815">
        <f t="shared" si="1079"/>
        <v>297</v>
      </c>
      <c r="E16510" s="815">
        <v>2005</v>
      </c>
    </row>
    <row r="16511" spans="1:5">
      <c r="A16511" s="816">
        <f t="shared" si="1076"/>
        <v>38412</v>
      </c>
      <c r="B16511" s="815">
        <f t="shared" si="1077"/>
        <v>60</v>
      </c>
      <c r="C16511" s="815">
        <f t="shared" si="1078"/>
        <v>306</v>
      </c>
      <c r="D16511" s="815">
        <f t="shared" si="1079"/>
        <v>296</v>
      </c>
      <c r="E16511" s="815">
        <v>2005</v>
      </c>
    </row>
    <row r="16512" spans="1:5">
      <c r="A16512" s="816">
        <f t="shared" si="1076"/>
        <v>38413</v>
      </c>
      <c r="B16512" s="815">
        <f t="shared" si="1077"/>
        <v>61</v>
      </c>
      <c r="C16512" s="815">
        <f t="shared" si="1078"/>
        <v>305</v>
      </c>
      <c r="D16512" s="815">
        <f t="shared" si="1079"/>
        <v>295</v>
      </c>
      <c r="E16512" s="815">
        <v>2005</v>
      </c>
    </row>
    <row r="16513" spans="1:5">
      <c r="A16513" s="816">
        <f t="shared" si="1076"/>
        <v>38414</v>
      </c>
      <c r="B16513" s="815">
        <f t="shared" si="1077"/>
        <v>62</v>
      </c>
      <c r="C16513" s="815">
        <f t="shared" si="1078"/>
        <v>304</v>
      </c>
      <c r="D16513" s="815">
        <f t="shared" si="1079"/>
        <v>294</v>
      </c>
      <c r="E16513" s="815">
        <v>2005</v>
      </c>
    </row>
    <row r="16514" spans="1:5">
      <c r="A16514" s="816">
        <f t="shared" si="1076"/>
        <v>38415</v>
      </c>
      <c r="B16514" s="815">
        <f t="shared" si="1077"/>
        <v>63</v>
      </c>
      <c r="C16514" s="815">
        <f t="shared" si="1078"/>
        <v>303</v>
      </c>
      <c r="D16514" s="815">
        <f t="shared" si="1079"/>
        <v>293</v>
      </c>
      <c r="E16514" s="815">
        <v>2005</v>
      </c>
    </row>
    <row r="16515" spans="1:5">
      <c r="A16515" s="816">
        <f t="shared" si="1076"/>
        <v>38416</v>
      </c>
      <c r="B16515" s="815">
        <f t="shared" si="1077"/>
        <v>64</v>
      </c>
      <c r="C16515" s="815">
        <f t="shared" si="1078"/>
        <v>302</v>
      </c>
      <c r="D16515" s="815">
        <f t="shared" si="1079"/>
        <v>292</v>
      </c>
      <c r="E16515" s="815">
        <v>2005</v>
      </c>
    </row>
    <row r="16516" spans="1:5">
      <c r="A16516" s="816">
        <f t="shared" si="1076"/>
        <v>38417</v>
      </c>
      <c r="B16516" s="815">
        <f t="shared" si="1077"/>
        <v>65</v>
      </c>
      <c r="C16516" s="815">
        <f t="shared" si="1078"/>
        <v>301</v>
      </c>
      <c r="D16516" s="815">
        <f t="shared" si="1079"/>
        <v>291</v>
      </c>
      <c r="E16516" s="815">
        <v>2005</v>
      </c>
    </row>
    <row r="16517" spans="1:5">
      <c r="A16517" s="816">
        <f t="shared" si="1076"/>
        <v>38418</v>
      </c>
      <c r="B16517" s="815">
        <f t="shared" si="1077"/>
        <v>66</v>
      </c>
      <c r="C16517" s="815">
        <f t="shared" si="1078"/>
        <v>300</v>
      </c>
      <c r="D16517" s="815">
        <f t="shared" si="1079"/>
        <v>290</v>
      </c>
      <c r="E16517" s="815">
        <v>2005</v>
      </c>
    </row>
    <row r="16518" spans="1:5">
      <c r="A16518" s="816">
        <f t="shared" si="1076"/>
        <v>38419</v>
      </c>
      <c r="B16518" s="815">
        <f t="shared" si="1077"/>
        <v>67</v>
      </c>
      <c r="C16518" s="815">
        <f t="shared" si="1078"/>
        <v>299</v>
      </c>
      <c r="D16518" s="815">
        <f t="shared" si="1079"/>
        <v>289</v>
      </c>
      <c r="E16518" s="815">
        <v>2005</v>
      </c>
    </row>
    <row r="16519" spans="1:5">
      <c r="A16519" s="816">
        <f t="shared" si="1076"/>
        <v>38420</v>
      </c>
      <c r="B16519" s="815">
        <f t="shared" si="1077"/>
        <v>68</v>
      </c>
      <c r="C16519" s="815">
        <f t="shared" si="1078"/>
        <v>298</v>
      </c>
      <c r="D16519" s="815">
        <f t="shared" si="1079"/>
        <v>288</v>
      </c>
      <c r="E16519" s="815">
        <v>2005</v>
      </c>
    </row>
    <row r="16520" spans="1:5">
      <c r="A16520" s="816">
        <f t="shared" si="1076"/>
        <v>38421</v>
      </c>
      <c r="B16520" s="815">
        <f t="shared" si="1077"/>
        <v>69</v>
      </c>
      <c r="C16520" s="815">
        <f t="shared" si="1078"/>
        <v>297</v>
      </c>
      <c r="D16520" s="815">
        <f t="shared" si="1079"/>
        <v>287</v>
      </c>
      <c r="E16520" s="815">
        <v>2005</v>
      </c>
    </row>
    <row r="16521" spans="1:5">
      <c r="A16521" s="816">
        <f t="shared" si="1076"/>
        <v>38422</v>
      </c>
      <c r="B16521" s="815">
        <f t="shared" si="1077"/>
        <v>70</v>
      </c>
      <c r="C16521" s="815">
        <f t="shared" si="1078"/>
        <v>296</v>
      </c>
      <c r="D16521" s="815">
        <f t="shared" si="1079"/>
        <v>286</v>
      </c>
      <c r="E16521" s="815">
        <v>2005</v>
      </c>
    </row>
    <row r="16522" spans="1:5">
      <c r="A16522" s="816">
        <f t="shared" si="1076"/>
        <v>38423</v>
      </c>
      <c r="B16522" s="815">
        <f t="shared" si="1077"/>
        <v>71</v>
      </c>
      <c r="C16522" s="815">
        <f t="shared" si="1078"/>
        <v>295</v>
      </c>
      <c r="D16522" s="815">
        <f t="shared" si="1079"/>
        <v>285</v>
      </c>
      <c r="E16522" s="815">
        <v>2005</v>
      </c>
    </row>
    <row r="16523" spans="1:5">
      <c r="A16523" s="816">
        <f t="shared" si="1076"/>
        <v>38424</v>
      </c>
      <c r="B16523" s="815">
        <f t="shared" si="1077"/>
        <v>72</v>
      </c>
      <c r="C16523" s="815">
        <f t="shared" si="1078"/>
        <v>294</v>
      </c>
      <c r="D16523" s="815">
        <f t="shared" si="1079"/>
        <v>284</v>
      </c>
      <c r="E16523" s="815">
        <v>2005</v>
      </c>
    </row>
    <row r="16524" spans="1:5">
      <c r="A16524" s="816">
        <f t="shared" si="1076"/>
        <v>38425</v>
      </c>
      <c r="B16524" s="815">
        <f t="shared" si="1077"/>
        <v>73</v>
      </c>
      <c r="C16524" s="815">
        <f t="shared" si="1078"/>
        <v>293</v>
      </c>
      <c r="D16524" s="815">
        <f t="shared" si="1079"/>
        <v>283</v>
      </c>
      <c r="E16524" s="815">
        <v>2005</v>
      </c>
    </row>
    <row r="16525" spans="1:5">
      <c r="A16525" s="816">
        <f t="shared" si="1076"/>
        <v>38426</v>
      </c>
      <c r="B16525" s="815">
        <f t="shared" si="1077"/>
        <v>74</v>
      </c>
      <c r="C16525" s="815">
        <f t="shared" si="1078"/>
        <v>292</v>
      </c>
      <c r="D16525" s="815">
        <f t="shared" si="1079"/>
        <v>282</v>
      </c>
      <c r="E16525" s="815">
        <v>2005</v>
      </c>
    </row>
    <row r="16526" spans="1:5">
      <c r="A16526" s="816">
        <f t="shared" si="1076"/>
        <v>38427</v>
      </c>
      <c r="B16526" s="815">
        <f t="shared" si="1077"/>
        <v>75</v>
      </c>
      <c r="C16526" s="815">
        <f t="shared" si="1078"/>
        <v>291</v>
      </c>
      <c r="D16526" s="815">
        <f t="shared" si="1079"/>
        <v>281</v>
      </c>
      <c r="E16526" s="815">
        <v>2005</v>
      </c>
    </row>
    <row r="16527" spans="1:5">
      <c r="A16527" s="816">
        <f t="shared" si="1076"/>
        <v>38428</v>
      </c>
      <c r="B16527" s="815">
        <f t="shared" si="1077"/>
        <v>76</v>
      </c>
      <c r="C16527" s="815">
        <f t="shared" si="1078"/>
        <v>290</v>
      </c>
      <c r="D16527" s="815">
        <f t="shared" si="1079"/>
        <v>280</v>
      </c>
      <c r="E16527" s="815">
        <v>2005</v>
      </c>
    </row>
    <row r="16528" spans="1:5">
      <c r="A16528" s="816">
        <f t="shared" si="1076"/>
        <v>38429</v>
      </c>
      <c r="B16528" s="815">
        <f t="shared" si="1077"/>
        <v>77</v>
      </c>
      <c r="C16528" s="815">
        <f t="shared" si="1078"/>
        <v>289</v>
      </c>
      <c r="D16528" s="815">
        <f t="shared" si="1079"/>
        <v>279</v>
      </c>
      <c r="E16528" s="815">
        <v>2005</v>
      </c>
    </row>
    <row r="16529" spans="1:5">
      <c r="A16529" s="816">
        <f t="shared" si="1076"/>
        <v>38430</v>
      </c>
      <c r="B16529" s="815">
        <f t="shared" si="1077"/>
        <v>78</v>
      </c>
      <c r="C16529" s="815">
        <f t="shared" si="1078"/>
        <v>288</v>
      </c>
      <c r="D16529" s="815">
        <f t="shared" si="1079"/>
        <v>278</v>
      </c>
      <c r="E16529" s="815">
        <v>2005</v>
      </c>
    </row>
    <row r="16530" spans="1:5">
      <c r="A16530" s="816">
        <f t="shared" si="1076"/>
        <v>38431</v>
      </c>
      <c r="B16530" s="815">
        <f t="shared" si="1077"/>
        <v>79</v>
      </c>
      <c r="C16530" s="815">
        <f t="shared" si="1078"/>
        <v>287</v>
      </c>
      <c r="D16530" s="815">
        <f t="shared" si="1079"/>
        <v>277</v>
      </c>
      <c r="E16530" s="815">
        <v>2005</v>
      </c>
    </row>
    <row r="16531" spans="1:5">
      <c r="A16531" s="816">
        <f t="shared" si="1076"/>
        <v>38432</v>
      </c>
      <c r="B16531" s="815">
        <f t="shared" si="1077"/>
        <v>80</v>
      </c>
      <c r="C16531" s="815">
        <f t="shared" si="1078"/>
        <v>286</v>
      </c>
      <c r="D16531" s="815">
        <f t="shared" si="1079"/>
        <v>276</v>
      </c>
      <c r="E16531" s="815">
        <v>2005</v>
      </c>
    </row>
    <row r="16532" spans="1:5">
      <c r="A16532" s="816">
        <f t="shared" si="1076"/>
        <v>38433</v>
      </c>
      <c r="B16532" s="815">
        <f t="shared" si="1077"/>
        <v>81</v>
      </c>
      <c r="C16532" s="815">
        <f t="shared" si="1078"/>
        <v>285</v>
      </c>
      <c r="D16532" s="815">
        <f t="shared" si="1079"/>
        <v>275</v>
      </c>
      <c r="E16532" s="815">
        <v>2005</v>
      </c>
    </row>
    <row r="16533" spans="1:5">
      <c r="A16533" s="816">
        <f t="shared" si="1076"/>
        <v>38434</v>
      </c>
      <c r="B16533" s="815">
        <f t="shared" si="1077"/>
        <v>82</v>
      </c>
      <c r="C16533" s="815">
        <f t="shared" si="1078"/>
        <v>284</v>
      </c>
      <c r="D16533" s="815">
        <f t="shared" si="1079"/>
        <v>274</v>
      </c>
      <c r="E16533" s="815">
        <v>2005</v>
      </c>
    </row>
    <row r="16534" spans="1:5">
      <c r="A16534" s="816">
        <f t="shared" si="1076"/>
        <v>38435</v>
      </c>
      <c r="B16534" s="815">
        <f t="shared" si="1077"/>
        <v>83</v>
      </c>
      <c r="C16534" s="815">
        <f t="shared" si="1078"/>
        <v>283</v>
      </c>
      <c r="D16534" s="815">
        <f t="shared" si="1079"/>
        <v>273</v>
      </c>
      <c r="E16534" s="815">
        <v>2005</v>
      </c>
    </row>
    <row r="16535" spans="1:5">
      <c r="A16535" s="816">
        <f t="shared" si="1076"/>
        <v>38436</v>
      </c>
      <c r="B16535" s="815">
        <f t="shared" si="1077"/>
        <v>84</v>
      </c>
      <c r="C16535" s="815">
        <f t="shared" si="1078"/>
        <v>282</v>
      </c>
      <c r="D16535" s="815">
        <f t="shared" si="1079"/>
        <v>272</v>
      </c>
      <c r="E16535" s="815">
        <v>2005</v>
      </c>
    </row>
    <row r="16536" spans="1:5">
      <c r="A16536" s="816">
        <f t="shared" si="1076"/>
        <v>38437</v>
      </c>
      <c r="B16536" s="815">
        <f t="shared" si="1077"/>
        <v>85</v>
      </c>
      <c r="C16536" s="815">
        <f t="shared" si="1078"/>
        <v>281</v>
      </c>
      <c r="D16536" s="815">
        <f t="shared" si="1079"/>
        <v>271</v>
      </c>
      <c r="E16536" s="815">
        <v>2005</v>
      </c>
    </row>
    <row r="16537" spans="1:5">
      <c r="A16537" s="816">
        <f t="shared" si="1076"/>
        <v>38438</v>
      </c>
      <c r="B16537" s="815">
        <f t="shared" si="1077"/>
        <v>86</v>
      </c>
      <c r="C16537" s="815">
        <f t="shared" si="1078"/>
        <v>280</v>
      </c>
      <c r="D16537" s="815">
        <f t="shared" si="1079"/>
        <v>270</v>
      </c>
      <c r="E16537" s="815">
        <v>2005</v>
      </c>
    </row>
    <row r="16538" spans="1:5">
      <c r="A16538" s="816">
        <f t="shared" si="1076"/>
        <v>38439</v>
      </c>
      <c r="B16538" s="815">
        <f t="shared" si="1077"/>
        <v>87</v>
      </c>
      <c r="C16538" s="815">
        <f t="shared" si="1078"/>
        <v>279</v>
      </c>
      <c r="D16538" s="815">
        <f t="shared" si="1079"/>
        <v>269</v>
      </c>
      <c r="E16538" s="815">
        <v>2005</v>
      </c>
    </row>
    <row r="16539" spans="1:5">
      <c r="A16539" s="816">
        <f t="shared" si="1076"/>
        <v>38440</v>
      </c>
      <c r="B16539" s="815">
        <f t="shared" si="1077"/>
        <v>88</v>
      </c>
      <c r="C16539" s="815">
        <f t="shared" si="1078"/>
        <v>278</v>
      </c>
      <c r="D16539" s="815">
        <f t="shared" si="1079"/>
        <v>268</v>
      </c>
      <c r="E16539" s="815">
        <v>2005</v>
      </c>
    </row>
    <row r="16540" spans="1:5">
      <c r="A16540" s="816">
        <f t="shared" si="1076"/>
        <v>38441</v>
      </c>
      <c r="B16540" s="815">
        <f t="shared" si="1077"/>
        <v>89</v>
      </c>
      <c r="C16540" s="815">
        <f t="shared" si="1078"/>
        <v>277</v>
      </c>
      <c r="D16540" s="815">
        <f t="shared" si="1079"/>
        <v>267</v>
      </c>
      <c r="E16540" s="815">
        <v>2005</v>
      </c>
    </row>
    <row r="16541" spans="1:5">
      <c r="A16541" s="816">
        <f t="shared" si="1076"/>
        <v>38442</v>
      </c>
      <c r="B16541" s="815">
        <f t="shared" si="1077"/>
        <v>90</v>
      </c>
      <c r="C16541" s="815">
        <f t="shared" si="1078"/>
        <v>276</v>
      </c>
      <c r="D16541" s="815">
        <f t="shared" si="1079"/>
        <v>266</v>
      </c>
      <c r="E16541" s="815">
        <v>2005</v>
      </c>
    </row>
    <row r="16542" spans="1:5">
      <c r="A16542" s="816">
        <f t="shared" si="1076"/>
        <v>38443</v>
      </c>
      <c r="B16542" s="815">
        <f t="shared" si="1077"/>
        <v>91</v>
      </c>
      <c r="C16542" s="815">
        <f t="shared" si="1078"/>
        <v>275</v>
      </c>
      <c r="D16542" s="815">
        <f t="shared" si="1079"/>
        <v>265</v>
      </c>
      <c r="E16542" s="815">
        <v>2005</v>
      </c>
    </row>
    <row r="16543" spans="1:5">
      <c r="A16543" s="816">
        <f t="shared" si="1076"/>
        <v>38444</v>
      </c>
      <c r="B16543" s="815">
        <f t="shared" si="1077"/>
        <v>92</v>
      </c>
      <c r="C16543" s="815">
        <f t="shared" si="1078"/>
        <v>274</v>
      </c>
      <c r="D16543" s="815">
        <f t="shared" si="1079"/>
        <v>264</v>
      </c>
      <c r="E16543" s="815">
        <v>2005</v>
      </c>
    </row>
    <row r="16544" spans="1:5">
      <c r="A16544" s="816">
        <f t="shared" si="1076"/>
        <v>38445</v>
      </c>
      <c r="B16544" s="815">
        <f t="shared" si="1077"/>
        <v>93</v>
      </c>
      <c r="C16544" s="815">
        <f t="shared" si="1078"/>
        <v>273</v>
      </c>
      <c r="D16544" s="815">
        <f t="shared" si="1079"/>
        <v>263</v>
      </c>
      <c r="E16544" s="815">
        <v>2005</v>
      </c>
    </row>
    <row r="16545" spans="1:5">
      <c r="A16545" s="816">
        <f t="shared" si="1076"/>
        <v>38446</v>
      </c>
      <c r="B16545" s="815">
        <f t="shared" si="1077"/>
        <v>94</v>
      </c>
      <c r="C16545" s="815">
        <f t="shared" si="1078"/>
        <v>272</v>
      </c>
      <c r="D16545" s="815">
        <f t="shared" si="1079"/>
        <v>262</v>
      </c>
      <c r="E16545" s="815">
        <v>2005</v>
      </c>
    </row>
    <row r="16546" spans="1:5">
      <c r="A16546" s="816">
        <f t="shared" si="1076"/>
        <v>38447</v>
      </c>
      <c r="B16546" s="815">
        <f t="shared" si="1077"/>
        <v>95</v>
      </c>
      <c r="C16546" s="815">
        <f t="shared" si="1078"/>
        <v>271</v>
      </c>
      <c r="D16546" s="815">
        <f t="shared" si="1079"/>
        <v>261</v>
      </c>
      <c r="E16546" s="815">
        <v>2005</v>
      </c>
    </row>
    <row r="16547" spans="1:5">
      <c r="A16547" s="816">
        <f t="shared" si="1076"/>
        <v>38448</v>
      </c>
      <c r="B16547" s="815">
        <f t="shared" si="1077"/>
        <v>96</v>
      </c>
      <c r="C16547" s="815">
        <f t="shared" si="1078"/>
        <v>270</v>
      </c>
      <c r="D16547" s="815">
        <f t="shared" si="1079"/>
        <v>260</v>
      </c>
      <c r="E16547" s="815">
        <v>2005</v>
      </c>
    </row>
    <row r="16548" spans="1:5">
      <c r="A16548" s="816">
        <f t="shared" si="1076"/>
        <v>38449</v>
      </c>
      <c r="B16548" s="815">
        <f t="shared" si="1077"/>
        <v>97</v>
      </c>
      <c r="C16548" s="815">
        <f t="shared" si="1078"/>
        <v>269</v>
      </c>
      <c r="D16548" s="815">
        <f t="shared" si="1079"/>
        <v>259</v>
      </c>
      <c r="E16548" s="815">
        <v>2005</v>
      </c>
    </row>
    <row r="16549" spans="1:5">
      <c r="A16549" s="816">
        <f t="shared" si="1076"/>
        <v>38450</v>
      </c>
      <c r="B16549" s="815">
        <f t="shared" si="1077"/>
        <v>98</v>
      </c>
      <c r="C16549" s="815">
        <f t="shared" si="1078"/>
        <v>268</v>
      </c>
      <c r="D16549" s="815">
        <f t="shared" si="1079"/>
        <v>258</v>
      </c>
      <c r="E16549" s="815">
        <v>2005</v>
      </c>
    </row>
    <row r="16550" spans="1:5">
      <c r="A16550" s="816">
        <f t="shared" si="1076"/>
        <v>38451</v>
      </c>
      <c r="B16550" s="815">
        <f t="shared" si="1077"/>
        <v>99</v>
      </c>
      <c r="C16550" s="815">
        <f t="shared" si="1078"/>
        <v>267</v>
      </c>
      <c r="D16550" s="815">
        <f t="shared" si="1079"/>
        <v>257</v>
      </c>
      <c r="E16550" s="815">
        <v>2005</v>
      </c>
    </row>
    <row r="16551" spans="1:5">
      <c r="A16551" s="816">
        <f t="shared" si="1076"/>
        <v>38452</v>
      </c>
      <c r="B16551" s="815">
        <f t="shared" si="1077"/>
        <v>100</v>
      </c>
      <c r="C16551" s="815">
        <f t="shared" si="1078"/>
        <v>266</v>
      </c>
      <c r="D16551" s="815">
        <f t="shared" si="1079"/>
        <v>256</v>
      </c>
      <c r="E16551" s="815">
        <v>2005</v>
      </c>
    </row>
    <row r="16552" spans="1:5">
      <c r="A16552" s="816">
        <f t="shared" si="1076"/>
        <v>38453</v>
      </c>
      <c r="B16552" s="815">
        <f t="shared" si="1077"/>
        <v>101</v>
      </c>
      <c r="C16552" s="815">
        <f t="shared" si="1078"/>
        <v>265</v>
      </c>
      <c r="D16552" s="815">
        <f t="shared" si="1079"/>
        <v>255</v>
      </c>
      <c r="E16552" s="815">
        <v>2005</v>
      </c>
    </row>
    <row r="16553" spans="1:5">
      <c r="A16553" s="816">
        <f t="shared" si="1076"/>
        <v>38454</v>
      </c>
      <c r="B16553" s="815">
        <f t="shared" si="1077"/>
        <v>102</v>
      </c>
      <c r="C16553" s="815">
        <f t="shared" si="1078"/>
        <v>264</v>
      </c>
      <c r="D16553" s="815">
        <f t="shared" si="1079"/>
        <v>254</v>
      </c>
      <c r="E16553" s="815">
        <v>2005</v>
      </c>
    </row>
    <row r="16554" spans="1:5">
      <c r="A16554" s="816">
        <f t="shared" si="1076"/>
        <v>38455</v>
      </c>
      <c r="B16554" s="815">
        <f t="shared" si="1077"/>
        <v>103</v>
      </c>
      <c r="C16554" s="815">
        <f t="shared" si="1078"/>
        <v>263</v>
      </c>
      <c r="D16554" s="815">
        <f t="shared" si="1079"/>
        <v>253</v>
      </c>
      <c r="E16554" s="815">
        <v>2005</v>
      </c>
    </row>
    <row r="16555" spans="1:5">
      <c r="A16555" s="816">
        <f t="shared" si="1076"/>
        <v>38456</v>
      </c>
      <c r="B16555" s="815">
        <f t="shared" si="1077"/>
        <v>104</v>
      </c>
      <c r="C16555" s="815">
        <f t="shared" si="1078"/>
        <v>262</v>
      </c>
      <c r="D16555" s="815">
        <f t="shared" si="1079"/>
        <v>252</v>
      </c>
      <c r="E16555" s="815">
        <v>2005</v>
      </c>
    </row>
    <row r="16556" spans="1:5">
      <c r="A16556" s="816">
        <f t="shared" si="1076"/>
        <v>38457</v>
      </c>
      <c r="B16556" s="815">
        <f t="shared" si="1077"/>
        <v>105</v>
      </c>
      <c r="C16556" s="815">
        <f t="shared" si="1078"/>
        <v>261</v>
      </c>
      <c r="D16556" s="815">
        <f t="shared" si="1079"/>
        <v>251</v>
      </c>
      <c r="E16556" s="815">
        <v>2005</v>
      </c>
    </row>
    <row r="16557" spans="1:5">
      <c r="A16557" s="816">
        <f t="shared" si="1076"/>
        <v>38458</v>
      </c>
      <c r="B16557" s="815">
        <f t="shared" si="1077"/>
        <v>106</v>
      </c>
      <c r="C16557" s="815">
        <f t="shared" si="1078"/>
        <v>260</v>
      </c>
      <c r="D16557" s="815">
        <f t="shared" si="1079"/>
        <v>250</v>
      </c>
      <c r="E16557" s="815">
        <v>2005</v>
      </c>
    </row>
    <row r="16558" spans="1:5">
      <c r="A16558" s="816">
        <f t="shared" si="1076"/>
        <v>38459</v>
      </c>
      <c r="B16558" s="815">
        <f t="shared" si="1077"/>
        <v>107</v>
      </c>
      <c r="C16558" s="815">
        <f t="shared" si="1078"/>
        <v>259</v>
      </c>
      <c r="D16558" s="815">
        <f t="shared" si="1079"/>
        <v>249</v>
      </c>
      <c r="E16558" s="815">
        <v>2005</v>
      </c>
    </row>
    <row r="16559" spans="1:5">
      <c r="A16559" s="816">
        <f t="shared" si="1076"/>
        <v>38460</v>
      </c>
      <c r="B16559" s="815">
        <f t="shared" si="1077"/>
        <v>108</v>
      </c>
      <c r="C16559" s="815">
        <f t="shared" si="1078"/>
        <v>258</v>
      </c>
      <c r="D16559" s="815">
        <f t="shared" si="1079"/>
        <v>248</v>
      </c>
      <c r="E16559" s="815">
        <v>2005</v>
      </c>
    </row>
    <row r="16560" spans="1:5">
      <c r="A16560" s="816">
        <f t="shared" si="1076"/>
        <v>38461</v>
      </c>
      <c r="B16560" s="815">
        <f t="shared" si="1077"/>
        <v>109</v>
      </c>
      <c r="C16560" s="815">
        <f t="shared" si="1078"/>
        <v>257</v>
      </c>
      <c r="D16560" s="815">
        <f t="shared" si="1079"/>
        <v>247</v>
      </c>
      <c r="E16560" s="815">
        <v>2005</v>
      </c>
    </row>
    <row r="16561" spans="1:5">
      <c r="A16561" s="816">
        <f t="shared" si="1076"/>
        <v>38462</v>
      </c>
      <c r="B16561" s="815">
        <f t="shared" si="1077"/>
        <v>110</v>
      </c>
      <c r="C16561" s="815">
        <f t="shared" si="1078"/>
        <v>256</v>
      </c>
      <c r="D16561" s="815">
        <f t="shared" si="1079"/>
        <v>246</v>
      </c>
      <c r="E16561" s="815">
        <v>2005</v>
      </c>
    </row>
    <row r="16562" spans="1:5">
      <c r="A16562" s="816">
        <f t="shared" si="1076"/>
        <v>38463</v>
      </c>
      <c r="B16562" s="815">
        <f t="shared" si="1077"/>
        <v>111</v>
      </c>
      <c r="C16562" s="815">
        <f t="shared" si="1078"/>
        <v>255</v>
      </c>
      <c r="D16562" s="815">
        <f t="shared" si="1079"/>
        <v>245</v>
      </c>
      <c r="E16562" s="815">
        <v>2005</v>
      </c>
    </row>
    <row r="16563" spans="1:5">
      <c r="A16563" s="816">
        <f t="shared" ref="A16563:A16626" si="1080">A16562+1</f>
        <v>38464</v>
      </c>
      <c r="B16563" s="815">
        <f t="shared" si="1077"/>
        <v>112</v>
      </c>
      <c r="C16563" s="815">
        <f t="shared" si="1078"/>
        <v>254</v>
      </c>
      <c r="D16563" s="815">
        <f t="shared" si="1079"/>
        <v>244</v>
      </c>
      <c r="E16563" s="815">
        <v>2005</v>
      </c>
    </row>
    <row r="16564" spans="1:5">
      <c r="A16564" s="816">
        <f t="shared" si="1080"/>
        <v>38465</v>
      </c>
      <c r="B16564" s="815">
        <f t="shared" si="1077"/>
        <v>113</v>
      </c>
      <c r="C16564" s="815">
        <f t="shared" si="1078"/>
        <v>253</v>
      </c>
      <c r="D16564" s="815">
        <f t="shared" si="1079"/>
        <v>243</v>
      </c>
      <c r="E16564" s="815">
        <v>2005</v>
      </c>
    </row>
    <row r="16565" spans="1:5">
      <c r="A16565" s="816">
        <f t="shared" si="1080"/>
        <v>38466</v>
      </c>
      <c r="B16565" s="815">
        <f t="shared" si="1077"/>
        <v>114</v>
      </c>
      <c r="C16565" s="815">
        <f t="shared" si="1078"/>
        <v>252</v>
      </c>
      <c r="D16565" s="815">
        <f t="shared" si="1079"/>
        <v>242</v>
      </c>
      <c r="E16565" s="815">
        <v>2005</v>
      </c>
    </row>
    <row r="16566" spans="1:5">
      <c r="A16566" s="816">
        <f t="shared" si="1080"/>
        <v>38467</v>
      </c>
      <c r="B16566" s="815">
        <f t="shared" si="1077"/>
        <v>115</v>
      </c>
      <c r="C16566" s="815">
        <f t="shared" si="1078"/>
        <v>251</v>
      </c>
      <c r="D16566" s="815">
        <f t="shared" si="1079"/>
        <v>241</v>
      </c>
      <c r="E16566" s="815">
        <v>2005</v>
      </c>
    </row>
    <row r="16567" spans="1:5">
      <c r="A16567" s="816">
        <f t="shared" si="1080"/>
        <v>38468</v>
      </c>
      <c r="B16567" s="815">
        <f t="shared" si="1077"/>
        <v>116</v>
      </c>
      <c r="C16567" s="815">
        <f t="shared" si="1078"/>
        <v>250</v>
      </c>
      <c r="D16567" s="815">
        <f t="shared" si="1079"/>
        <v>240</v>
      </c>
      <c r="E16567" s="815">
        <v>2005</v>
      </c>
    </row>
    <row r="16568" spans="1:5">
      <c r="A16568" s="816">
        <f t="shared" si="1080"/>
        <v>38469</v>
      </c>
      <c r="B16568" s="815">
        <f t="shared" si="1077"/>
        <v>117</v>
      </c>
      <c r="C16568" s="815">
        <f t="shared" si="1078"/>
        <v>249</v>
      </c>
      <c r="D16568" s="815">
        <f t="shared" si="1079"/>
        <v>239</v>
      </c>
      <c r="E16568" s="815">
        <v>2005</v>
      </c>
    </row>
    <row r="16569" spans="1:5">
      <c r="A16569" s="816">
        <f t="shared" si="1080"/>
        <v>38470</v>
      </c>
      <c r="B16569" s="815">
        <f t="shared" si="1077"/>
        <v>118</v>
      </c>
      <c r="C16569" s="815">
        <f t="shared" si="1078"/>
        <v>248</v>
      </c>
      <c r="D16569" s="815">
        <f t="shared" si="1079"/>
        <v>238</v>
      </c>
      <c r="E16569" s="815">
        <v>2005</v>
      </c>
    </row>
    <row r="16570" spans="1:5">
      <c r="A16570" s="816">
        <f t="shared" si="1080"/>
        <v>38471</v>
      </c>
      <c r="B16570" s="815">
        <f t="shared" si="1077"/>
        <v>119</v>
      </c>
      <c r="C16570" s="815">
        <f t="shared" si="1078"/>
        <v>247</v>
      </c>
      <c r="D16570" s="815">
        <f t="shared" si="1079"/>
        <v>237</v>
      </c>
      <c r="E16570" s="815">
        <v>2005</v>
      </c>
    </row>
    <row r="16571" spans="1:5">
      <c r="A16571" s="816">
        <f t="shared" si="1080"/>
        <v>38472</v>
      </c>
      <c r="B16571" s="815">
        <f t="shared" ref="B16571:B16634" si="1081">B16570+1</f>
        <v>120</v>
      </c>
      <c r="C16571" s="815">
        <f t="shared" ref="C16571:C16634" si="1082">C16570-1</f>
        <v>246</v>
      </c>
      <c r="D16571" s="815">
        <f t="shared" ref="D16571:D16634" si="1083">D16570-1</f>
        <v>236</v>
      </c>
      <c r="E16571" s="815">
        <v>2005</v>
      </c>
    </row>
    <row r="16572" spans="1:5">
      <c r="A16572" s="816">
        <f t="shared" si="1080"/>
        <v>38473</v>
      </c>
      <c r="B16572" s="815">
        <f t="shared" si="1081"/>
        <v>121</v>
      </c>
      <c r="C16572" s="815">
        <f t="shared" si="1082"/>
        <v>245</v>
      </c>
      <c r="D16572" s="815">
        <f t="shared" si="1083"/>
        <v>235</v>
      </c>
      <c r="E16572" s="815">
        <v>2005</v>
      </c>
    </row>
    <row r="16573" spans="1:5">
      <c r="A16573" s="816">
        <f t="shared" si="1080"/>
        <v>38474</v>
      </c>
      <c r="B16573" s="815">
        <f t="shared" si="1081"/>
        <v>122</v>
      </c>
      <c r="C16573" s="815">
        <f t="shared" si="1082"/>
        <v>244</v>
      </c>
      <c r="D16573" s="815">
        <f t="shared" si="1083"/>
        <v>234</v>
      </c>
      <c r="E16573" s="815">
        <v>2005</v>
      </c>
    </row>
    <row r="16574" spans="1:5">
      <c r="A16574" s="816">
        <f t="shared" si="1080"/>
        <v>38475</v>
      </c>
      <c r="B16574" s="815">
        <f t="shared" si="1081"/>
        <v>123</v>
      </c>
      <c r="C16574" s="815">
        <f t="shared" si="1082"/>
        <v>243</v>
      </c>
      <c r="D16574" s="815">
        <f t="shared" si="1083"/>
        <v>233</v>
      </c>
      <c r="E16574" s="815">
        <v>2005</v>
      </c>
    </row>
    <row r="16575" spans="1:5">
      <c r="A16575" s="816">
        <f t="shared" si="1080"/>
        <v>38476</v>
      </c>
      <c r="B16575" s="815">
        <f t="shared" si="1081"/>
        <v>124</v>
      </c>
      <c r="C16575" s="815">
        <f t="shared" si="1082"/>
        <v>242</v>
      </c>
      <c r="D16575" s="815">
        <f t="shared" si="1083"/>
        <v>232</v>
      </c>
      <c r="E16575" s="815">
        <v>2005</v>
      </c>
    </row>
    <row r="16576" spans="1:5">
      <c r="A16576" s="816">
        <f t="shared" si="1080"/>
        <v>38477</v>
      </c>
      <c r="B16576" s="815">
        <f t="shared" si="1081"/>
        <v>125</v>
      </c>
      <c r="C16576" s="815">
        <f t="shared" si="1082"/>
        <v>241</v>
      </c>
      <c r="D16576" s="815">
        <f t="shared" si="1083"/>
        <v>231</v>
      </c>
      <c r="E16576" s="815">
        <v>2005</v>
      </c>
    </row>
    <row r="16577" spans="1:5">
      <c r="A16577" s="816">
        <f t="shared" si="1080"/>
        <v>38478</v>
      </c>
      <c r="B16577" s="815">
        <f t="shared" si="1081"/>
        <v>126</v>
      </c>
      <c r="C16577" s="815">
        <f t="shared" si="1082"/>
        <v>240</v>
      </c>
      <c r="D16577" s="815">
        <f t="shared" si="1083"/>
        <v>230</v>
      </c>
      <c r="E16577" s="815">
        <v>2005</v>
      </c>
    </row>
    <row r="16578" spans="1:5">
      <c r="A16578" s="816">
        <f t="shared" si="1080"/>
        <v>38479</v>
      </c>
      <c r="B16578" s="815">
        <f t="shared" si="1081"/>
        <v>127</v>
      </c>
      <c r="C16578" s="815">
        <f t="shared" si="1082"/>
        <v>239</v>
      </c>
      <c r="D16578" s="815">
        <f t="shared" si="1083"/>
        <v>229</v>
      </c>
      <c r="E16578" s="815">
        <v>2005</v>
      </c>
    </row>
    <row r="16579" spans="1:5">
      <c r="A16579" s="816">
        <f t="shared" si="1080"/>
        <v>38480</v>
      </c>
      <c r="B16579" s="815">
        <f t="shared" si="1081"/>
        <v>128</v>
      </c>
      <c r="C16579" s="815">
        <f t="shared" si="1082"/>
        <v>238</v>
      </c>
      <c r="D16579" s="815">
        <f t="shared" si="1083"/>
        <v>228</v>
      </c>
      <c r="E16579" s="815">
        <v>2005</v>
      </c>
    </row>
    <row r="16580" spans="1:5">
      <c r="A16580" s="816">
        <f t="shared" si="1080"/>
        <v>38481</v>
      </c>
      <c r="B16580" s="815">
        <f t="shared" si="1081"/>
        <v>129</v>
      </c>
      <c r="C16580" s="815">
        <f t="shared" si="1082"/>
        <v>237</v>
      </c>
      <c r="D16580" s="815">
        <f t="shared" si="1083"/>
        <v>227</v>
      </c>
      <c r="E16580" s="815">
        <v>2005</v>
      </c>
    </row>
    <row r="16581" spans="1:5">
      <c r="A16581" s="816">
        <f t="shared" si="1080"/>
        <v>38482</v>
      </c>
      <c r="B16581" s="815">
        <f t="shared" si="1081"/>
        <v>130</v>
      </c>
      <c r="C16581" s="815">
        <f t="shared" si="1082"/>
        <v>236</v>
      </c>
      <c r="D16581" s="815">
        <f t="shared" si="1083"/>
        <v>226</v>
      </c>
      <c r="E16581" s="815">
        <v>2005</v>
      </c>
    </row>
    <row r="16582" spans="1:5">
      <c r="A16582" s="816">
        <f t="shared" si="1080"/>
        <v>38483</v>
      </c>
      <c r="B16582" s="815">
        <f t="shared" si="1081"/>
        <v>131</v>
      </c>
      <c r="C16582" s="815">
        <f t="shared" si="1082"/>
        <v>235</v>
      </c>
      <c r="D16582" s="815">
        <f t="shared" si="1083"/>
        <v>225</v>
      </c>
      <c r="E16582" s="815">
        <v>2005</v>
      </c>
    </row>
    <row r="16583" spans="1:5">
      <c r="A16583" s="816">
        <f t="shared" si="1080"/>
        <v>38484</v>
      </c>
      <c r="B16583" s="815">
        <f t="shared" si="1081"/>
        <v>132</v>
      </c>
      <c r="C16583" s="815">
        <f t="shared" si="1082"/>
        <v>234</v>
      </c>
      <c r="D16583" s="815">
        <f t="shared" si="1083"/>
        <v>224</v>
      </c>
      <c r="E16583" s="815">
        <v>2005</v>
      </c>
    </row>
    <row r="16584" spans="1:5">
      <c r="A16584" s="816">
        <f t="shared" si="1080"/>
        <v>38485</v>
      </c>
      <c r="B16584" s="815">
        <f t="shared" si="1081"/>
        <v>133</v>
      </c>
      <c r="C16584" s="815">
        <f t="shared" si="1082"/>
        <v>233</v>
      </c>
      <c r="D16584" s="815">
        <f t="shared" si="1083"/>
        <v>223</v>
      </c>
      <c r="E16584" s="815">
        <v>2005</v>
      </c>
    </row>
    <row r="16585" spans="1:5">
      <c r="A16585" s="816">
        <f t="shared" si="1080"/>
        <v>38486</v>
      </c>
      <c r="B16585" s="815">
        <f t="shared" si="1081"/>
        <v>134</v>
      </c>
      <c r="C16585" s="815">
        <f t="shared" si="1082"/>
        <v>232</v>
      </c>
      <c r="D16585" s="815">
        <f t="shared" si="1083"/>
        <v>222</v>
      </c>
      <c r="E16585" s="815">
        <v>2005</v>
      </c>
    </row>
    <row r="16586" spans="1:5">
      <c r="A16586" s="816">
        <f t="shared" si="1080"/>
        <v>38487</v>
      </c>
      <c r="B16586" s="815">
        <f t="shared" si="1081"/>
        <v>135</v>
      </c>
      <c r="C16586" s="815">
        <f t="shared" si="1082"/>
        <v>231</v>
      </c>
      <c r="D16586" s="815">
        <f t="shared" si="1083"/>
        <v>221</v>
      </c>
      <c r="E16586" s="815">
        <v>2005</v>
      </c>
    </row>
    <row r="16587" spans="1:5">
      <c r="A16587" s="816">
        <f t="shared" si="1080"/>
        <v>38488</v>
      </c>
      <c r="B16587" s="815">
        <f t="shared" si="1081"/>
        <v>136</v>
      </c>
      <c r="C16587" s="815">
        <f t="shared" si="1082"/>
        <v>230</v>
      </c>
      <c r="D16587" s="815">
        <f t="shared" si="1083"/>
        <v>220</v>
      </c>
      <c r="E16587" s="815">
        <v>2005</v>
      </c>
    </row>
    <row r="16588" spans="1:5">
      <c r="A16588" s="816">
        <f t="shared" si="1080"/>
        <v>38489</v>
      </c>
      <c r="B16588" s="815">
        <f t="shared" si="1081"/>
        <v>137</v>
      </c>
      <c r="C16588" s="815">
        <f t="shared" si="1082"/>
        <v>229</v>
      </c>
      <c r="D16588" s="815">
        <f t="shared" si="1083"/>
        <v>219</v>
      </c>
      <c r="E16588" s="815">
        <v>2005</v>
      </c>
    </row>
    <row r="16589" spans="1:5">
      <c r="A16589" s="816">
        <f t="shared" si="1080"/>
        <v>38490</v>
      </c>
      <c r="B16589" s="815">
        <f t="shared" si="1081"/>
        <v>138</v>
      </c>
      <c r="C16589" s="815">
        <f t="shared" si="1082"/>
        <v>228</v>
      </c>
      <c r="D16589" s="815">
        <f t="shared" si="1083"/>
        <v>218</v>
      </c>
      <c r="E16589" s="815">
        <v>2005</v>
      </c>
    </row>
    <row r="16590" spans="1:5">
      <c r="A16590" s="816">
        <f t="shared" si="1080"/>
        <v>38491</v>
      </c>
      <c r="B16590" s="815">
        <f t="shared" si="1081"/>
        <v>139</v>
      </c>
      <c r="C16590" s="815">
        <f t="shared" si="1082"/>
        <v>227</v>
      </c>
      <c r="D16590" s="815">
        <f t="shared" si="1083"/>
        <v>217</v>
      </c>
      <c r="E16590" s="815">
        <v>2005</v>
      </c>
    </row>
    <row r="16591" spans="1:5">
      <c r="A16591" s="816">
        <f t="shared" si="1080"/>
        <v>38492</v>
      </c>
      <c r="B16591" s="815">
        <f t="shared" si="1081"/>
        <v>140</v>
      </c>
      <c r="C16591" s="815">
        <f t="shared" si="1082"/>
        <v>226</v>
      </c>
      <c r="D16591" s="815">
        <f t="shared" si="1083"/>
        <v>216</v>
      </c>
      <c r="E16591" s="815">
        <v>2005</v>
      </c>
    </row>
    <row r="16592" spans="1:5">
      <c r="A16592" s="816">
        <f t="shared" si="1080"/>
        <v>38493</v>
      </c>
      <c r="B16592" s="815">
        <f t="shared" si="1081"/>
        <v>141</v>
      </c>
      <c r="C16592" s="815">
        <f t="shared" si="1082"/>
        <v>225</v>
      </c>
      <c r="D16592" s="815">
        <f t="shared" si="1083"/>
        <v>215</v>
      </c>
      <c r="E16592" s="815">
        <v>2005</v>
      </c>
    </row>
    <row r="16593" spans="1:5">
      <c r="A16593" s="816">
        <f t="shared" si="1080"/>
        <v>38494</v>
      </c>
      <c r="B16593" s="815">
        <f t="shared" si="1081"/>
        <v>142</v>
      </c>
      <c r="C16593" s="815">
        <f t="shared" si="1082"/>
        <v>224</v>
      </c>
      <c r="D16593" s="815">
        <f t="shared" si="1083"/>
        <v>214</v>
      </c>
      <c r="E16593" s="815">
        <v>2005</v>
      </c>
    </row>
    <row r="16594" spans="1:5">
      <c r="A16594" s="816">
        <f t="shared" si="1080"/>
        <v>38495</v>
      </c>
      <c r="B16594" s="815">
        <f t="shared" si="1081"/>
        <v>143</v>
      </c>
      <c r="C16594" s="815">
        <f t="shared" si="1082"/>
        <v>223</v>
      </c>
      <c r="D16594" s="815">
        <f t="shared" si="1083"/>
        <v>213</v>
      </c>
      <c r="E16594" s="815">
        <v>2005</v>
      </c>
    </row>
    <row r="16595" spans="1:5">
      <c r="A16595" s="816">
        <f t="shared" si="1080"/>
        <v>38496</v>
      </c>
      <c r="B16595" s="815">
        <f t="shared" si="1081"/>
        <v>144</v>
      </c>
      <c r="C16595" s="815">
        <f t="shared" si="1082"/>
        <v>222</v>
      </c>
      <c r="D16595" s="815">
        <f t="shared" si="1083"/>
        <v>212</v>
      </c>
      <c r="E16595" s="815">
        <v>2005</v>
      </c>
    </row>
    <row r="16596" spans="1:5">
      <c r="A16596" s="816">
        <f t="shared" si="1080"/>
        <v>38497</v>
      </c>
      <c r="B16596" s="815">
        <f t="shared" si="1081"/>
        <v>145</v>
      </c>
      <c r="C16596" s="815">
        <f t="shared" si="1082"/>
        <v>221</v>
      </c>
      <c r="D16596" s="815">
        <f t="shared" si="1083"/>
        <v>211</v>
      </c>
      <c r="E16596" s="815">
        <v>2005</v>
      </c>
    </row>
    <row r="16597" spans="1:5">
      <c r="A16597" s="816">
        <f t="shared" si="1080"/>
        <v>38498</v>
      </c>
      <c r="B16597" s="815">
        <f t="shared" si="1081"/>
        <v>146</v>
      </c>
      <c r="C16597" s="815">
        <f t="shared" si="1082"/>
        <v>220</v>
      </c>
      <c r="D16597" s="815">
        <f t="shared" si="1083"/>
        <v>210</v>
      </c>
      <c r="E16597" s="815">
        <v>2005</v>
      </c>
    </row>
    <row r="16598" spans="1:5">
      <c r="A16598" s="816">
        <f t="shared" si="1080"/>
        <v>38499</v>
      </c>
      <c r="B16598" s="815">
        <f t="shared" si="1081"/>
        <v>147</v>
      </c>
      <c r="C16598" s="815">
        <f t="shared" si="1082"/>
        <v>219</v>
      </c>
      <c r="D16598" s="815">
        <f t="shared" si="1083"/>
        <v>209</v>
      </c>
      <c r="E16598" s="815">
        <v>2005</v>
      </c>
    </row>
    <row r="16599" spans="1:5">
      <c r="A16599" s="816">
        <f t="shared" si="1080"/>
        <v>38500</v>
      </c>
      <c r="B16599" s="815">
        <f t="shared" si="1081"/>
        <v>148</v>
      </c>
      <c r="C16599" s="815">
        <f t="shared" si="1082"/>
        <v>218</v>
      </c>
      <c r="D16599" s="815">
        <f t="shared" si="1083"/>
        <v>208</v>
      </c>
      <c r="E16599" s="815">
        <v>2005</v>
      </c>
    </row>
    <row r="16600" spans="1:5">
      <c r="A16600" s="816">
        <f t="shared" si="1080"/>
        <v>38501</v>
      </c>
      <c r="B16600" s="815">
        <f t="shared" si="1081"/>
        <v>149</v>
      </c>
      <c r="C16600" s="815">
        <f t="shared" si="1082"/>
        <v>217</v>
      </c>
      <c r="D16600" s="815">
        <f t="shared" si="1083"/>
        <v>207</v>
      </c>
      <c r="E16600" s="815">
        <v>2005</v>
      </c>
    </row>
    <row r="16601" spans="1:5">
      <c r="A16601" s="816">
        <f t="shared" si="1080"/>
        <v>38502</v>
      </c>
      <c r="B16601" s="815">
        <f t="shared" si="1081"/>
        <v>150</v>
      </c>
      <c r="C16601" s="815">
        <f t="shared" si="1082"/>
        <v>216</v>
      </c>
      <c r="D16601" s="815">
        <f t="shared" si="1083"/>
        <v>206</v>
      </c>
      <c r="E16601" s="815">
        <v>2005</v>
      </c>
    </row>
    <row r="16602" spans="1:5">
      <c r="A16602" s="816">
        <f t="shared" si="1080"/>
        <v>38503</v>
      </c>
      <c r="B16602" s="815">
        <f t="shared" si="1081"/>
        <v>151</v>
      </c>
      <c r="C16602" s="815">
        <f t="shared" si="1082"/>
        <v>215</v>
      </c>
      <c r="D16602" s="815">
        <f t="shared" si="1083"/>
        <v>205</v>
      </c>
      <c r="E16602" s="815">
        <v>2005</v>
      </c>
    </row>
    <row r="16603" spans="1:5">
      <c r="A16603" s="816">
        <f t="shared" si="1080"/>
        <v>38504</v>
      </c>
      <c r="B16603" s="815">
        <f t="shared" si="1081"/>
        <v>152</v>
      </c>
      <c r="C16603" s="815">
        <f t="shared" si="1082"/>
        <v>214</v>
      </c>
      <c r="D16603" s="815">
        <f t="shared" si="1083"/>
        <v>204</v>
      </c>
      <c r="E16603" s="815">
        <v>2005</v>
      </c>
    </row>
    <row r="16604" spans="1:5">
      <c r="A16604" s="816">
        <f t="shared" si="1080"/>
        <v>38505</v>
      </c>
      <c r="B16604" s="815">
        <f t="shared" si="1081"/>
        <v>153</v>
      </c>
      <c r="C16604" s="815">
        <f t="shared" si="1082"/>
        <v>213</v>
      </c>
      <c r="D16604" s="815">
        <f t="shared" si="1083"/>
        <v>203</v>
      </c>
      <c r="E16604" s="815">
        <v>2005</v>
      </c>
    </row>
    <row r="16605" spans="1:5">
      <c r="A16605" s="816">
        <f t="shared" si="1080"/>
        <v>38506</v>
      </c>
      <c r="B16605" s="815">
        <f t="shared" si="1081"/>
        <v>154</v>
      </c>
      <c r="C16605" s="815">
        <f t="shared" si="1082"/>
        <v>212</v>
      </c>
      <c r="D16605" s="815">
        <f t="shared" si="1083"/>
        <v>202</v>
      </c>
      <c r="E16605" s="815">
        <v>2005</v>
      </c>
    </row>
    <row r="16606" spans="1:5">
      <c r="A16606" s="816">
        <f t="shared" si="1080"/>
        <v>38507</v>
      </c>
      <c r="B16606" s="815">
        <f t="shared" si="1081"/>
        <v>155</v>
      </c>
      <c r="C16606" s="815">
        <f t="shared" si="1082"/>
        <v>211</v>
      </c>
      <c r="D16606" s="815">
        <f t="shared" si="1083"/>
        <v>201</v>
      </c>
      <c r="E16606" s="815">
        <v>2005</v>
      </c>
    </row>
    <row r="16607" spans="1:5">
      <c r="A16607" s="816">
        <f t="shared" si="1080"/>
        <v>38508</v>
      </c>
      <c r="B16607" s="815">
        <f t="shared" si="1081"/>
        <v>156</v>
      </c>
      <c r="C16607" s="815">
        <f t="shared" si="1082"/>
        <v>210</v>
      </c>
      <c r="D16607" s="815">
        <f t="shared" si="1083"/>
        <v>200</v>
      </c>
      <c r="E16607" s="815">
        <v>2005</v>
      </c>
    </row>
    <row r="16608" spans="1:5">
      <c r="A16608" s="816">
        <f t="shared" si="1080"/>
        <v>38509</v>
      </c>
      <c r="B16608" s="815">
        <f t="shared" si="1081"/>
        <v>157</v>
      </c>
      <c r="C16608" s="815">
        <f t="shared" si="1082"/>
        <v>209</v>
      </c>
      <c r="D16608" s="815">
        <f t="shared" si="1083"/>
        <v>199</v>
      </c>
      <c r="E16608" s="815">
        <v>2005</v>
      </c>
    </row>
    <row r="16609" spans="1:5">
      <c r="A16609" s="816">
        <f t="shared" si="1080"/>
        <v>38510</v>
      </c>
      <c r="B16609" s="815">
        <f t="shared" si="1081"/>
        <v>158</v>
      </c>
      <c r="C16609" s="815">
        <f t="shared" si="1082"/>
        <v>208</v>
      </c>
      <c r="D16609" s="815">
        <f t="shared" si="1083"/>
        <v>198</v>
      </c>
      <c r="E16609" s="815">
        <v>2005</v>
      </c>
    </row>
    <row r="16610" spans="1:5">
      <c r="A16610" s="816">
        <f t="shared" si="1080"/>
        <v>38511</v>
      </c>
      <c r="B16610" s="815">
        <f t="shared" si="1081"/>
        <v>159</v>
      </c>
      <c r="C16610" s="815">
        <f t="shared" si="1082"/>
        <v>207</v>
      </c>
      <c r="D16610" s="815">
        <f t="shared" si="1083"/>
        <v>197</v>
      </c>
      <c r="E16610" s="815">
        <v>2005</v>
      </c>
    </row>
    <row r="16611" spans="1:5">
      <c r="A16611" s="816">
        <f t="shared" si="1080"/>
        <v>38512</v>
      </c>
      <c r="B16611" s="815">
        <f t="shared" si="1081"/>
        <v>160</v>
      </c>
      <c r="C16611" s="815">
        <f t="shared" si="1082"/>
        <v>206</v>
      </c>
      <c r="D16611" s="815">
        <f t="shared" si="1083"/>
        <v>196</v>
      </c>
      <c r="E16611" s="815">
        <v>2005</v>
      </c>
    </row>
    <row r="16612" spans="1:5">
      <c r="A16612" s="816">
        <f t="shared" si="1080"/>
        <v>38513</v>
      </c>
      <c r="B16612" s="815">
        <f t="shared" si="1081"/>
        <v>161</v>
      </c>
      <c r="C16612" s="815">
        <f t="shared" si="1082"/>
        <v>205</v>
      </c>
      <c r="D16612" s="815">
        <f t="shared" si="1083"/>
        <v>195</v>
      </c>
      <c r="E16612" s="815">
        <v>2005</v>
      </c>
    </row>
    <row r="16613" spans="1:5">
      <c r="A16613" s="816">
        <f t="shared" si="1080"/>
        <v>38514</v>
      </c>
      <c r="B16613" s="815">
        <f t="shared" si="1081"/>
        <v>162</v>
      </c>
      <c r="C16613" s="815">
        <f t="shared" si="1082"/>
        <v>204</v>
      </c>
      <c r="D16613" s="815">
        <f t="shared" si="1083"/>
        <v>194</v>
      </c>
      <c r="E16613" s="815">
        <v>2005</v>
      </c>
    </row>
    <row r="16614" spans="1:5">
      <c r="A16614" s="816">
        <f t="shared" si="1080"/>
        <v>38515</v>
      </c>
      <c r="B16614" s="815">
        <f t="shared" si="1081"/>
        <v>163</v>
      </c>
      <c r="C16614" s="815">
        <f t="shared" si="1082"/>
        <v>203</v>
      </c>
      <c r="D16614" s="815">
        <f t="shared" si="1083"/>
        <v>193</v>
      </c>
      <c r="E16614" s="815">
        <v>2005</v>
      </c>
    </row>
    <row r="16615" spans="1:5">
      <c r="A16615" s="816">
        <f t="shared" si="1080"/>
        <v>38516</v>
      </c>
      <c r="B16615" s="815">
        <f t="shared" si="1081"/>
        <v>164</v>
      </c>
      <c r="C16615" s="815">
        <f t="shared" si="1082"/>
        <v>202</v>
      </c>
      <c r="D16615" s="815">
        <f t="shared" si="1083"/>
        <v>192</v>
      </c>
      <c r="E16615" s="815">
        <v>2005</v>
      </c>
    </row>
    <row r="16616" spans="1:5">
      <c r="A16616" s="816">
        <f t="shared" si="1080"/>
        <v>38517</v>
      </c>
      <c r="B16616" s="815">
        <f t="shared" si="1081"/>
        <v>165</v>
      </c>
      <c r="C16616" s="815">
        <f t="shared" si="1082"/>
        <v>201</v>
      </c>
      <c r="D16616" s="815">
        <f t="shared" si="1083"/>
        <v>191</v>
      </c>
      <c r="E16616" s="815">
        <v>2005</v>
      </c>
    </row>
    <row r="16617" spans="1:5">
      <c r="A16617" s="816">
        <f t="shared" si="1080"/>
        <v>38518</v>
      </c>
      <c r="B16617" s="815">
        <f t="shared" si="1081"/>
        <v>166</v>
      </c>
      <c r="C16617" s="815">
        <f t="shared" si="1082"/>
        <v>200</v>
      </c>
      <c r="D16617" s="815">
        <f t="shared" si="1083"/>
        <v>190</v>
      </c>
      <c r="E16617" s="815">
        <v>2005</v>
      </c>
    </row>
    <row r="16618" spans="1:5">
      <c r="A16618" s="816">
        <f t="shared" si="1080"/>
        <v>38519</v>
      </c>
      <c r="B16618" s="815">
        <f t="shared" si="1081"/>
        <v>167</v>
      </c>
      <c r="C16618" s="815">
        <f t="shared" si="1082"/>
        <v>199</v>
      </c>
      <c r="D16618" s="815">
        <f t="shared" si="1083"/>
        <v>189</v>
      </c>
      <c r="E16618" s="815">
        <v>2005</v>
      </c>
    </row>
    <row r="16619" spans="1:5">
      <c r="A16619" s="816">
        <f t="shared" si="1080"/>
        <v>38520</v>
      </c>
      <c r="B16619" s="815">
        <f t="shared" si="1081"/>
        <v>168</v>
      </c>
      <c r="C16619" s="815">
        <f t="shared" si="1082"/>
        <v>198</v>
      </c>
      <c r="D16619" s="815">
        <f t="shared" si="1083"/>
        <v>188</v>
      </c>
      <c r="E16619" s="815">
        <v>2005</v>
      </c>
    </row>
    <row r="16620" spans="1:5">
      <c r="A16620" s="816">
        <f t="shared" si="1080"/>
        <v>38521</v>
      </c>
      <c r="B16620" s="815">
        <f t="shared" si="1081"/>
        <v>169</v>
      </c>
      <c r="C16620" s="815">
        <f t="shared" si="1082"/>
        <v>197</v>
      </c>
      <c r="D16620" s="815">
        <f t="shared" si="1083"/>
        <v>187</v>
      </c>
      <c r="E16620" s="815">
        <v>2005</v>
      </c>
    </row>
    <row r="16621" spans="1:5">
      <c r="A16621" s="816">
        <f t="shared" si="1080"/>
        <v>38522</v>
      </c>
      <c r="B16621" s="815">
        <f t="shared" si="1081"/>
        <v>170</v>
      </c>
      <c r="C16621" s="815">
        <f t="shared" si="1082"/>
        <v>196</v>
      </c>
      <c r="D16621" s="815">
        <f t="shared" si="1083"/>
        <v>186</v>
      </c>
      <c r="E16621" s="815">
        <v>2005</v>
      </c>
    </row>
    <row r="16622" spans="1:5">
      <c r="A16622" s="816">
        <f t="shared" si="1080"/>
        <v>38523</v>
      </c>
      <c r="B16622" s="815">
        <f t="shared" si="1081"/>
        <v>171</v>
      </c>
      <c r="C16622" s="815">
        <f t="shared" si="1082"/>
        <v>195</v>
      </c>
      <c r="D16622" s="815">
        <f t="shared" si="1083"/>
        <v>185</v>
      </c>
      <c r="E16622" s="815">
        <v>2005</v>
      </c>
    </row>
    <row r="16623" spans="1:5">
      <c r="A16623" s="816">
        <f t="shared" si="1080"/>
        <v>38524</v>
      </c>
      <c r="B16623" s="815">
        <f t="shared" si="1081"/>
        <v>172</v>
      </c>
      <c r="C16623" s="815">
        <f t="shared" si="1082"/>
        <v>194</v>
      </c>
      <c r="D16623" s="815">
        <f t="shared" si="1083"/>
        <v>184</v>
      </c>
      <c r="E16623" s="815">
        <v>2005</v>
      </c>
    </row>
    <row r="16624" spans="1:5">
      <c r="A16624" s="816">
        <f t="shared" si="1080"/>
        <v>38525</v>
      </c>
      <c r="B16624" s="815">
        <f t="shared" si="1081"/>
        <v>173</v>
      </c>
      <c r="C16624" s="815">
        <f t="shared" si="1082"/>
        <v>193</v>
      </c>
      <c r="D16624" s="815">
        <f t="shared" si="1083"/>
        <v>183</v>
      </c>
      <c r="E16624" s="815">
        <v>2005</v>
      </c>
    </row>
    <row r="16625" spans="1:5">
      <c r="A16625" s="816">
        <f t="shared" si="1080"/>
        <v>38526</v>
      </c>
      <c r="B16625" s="815">
        <f t="shared" si="1081"/>
        <v>174</v>
      </c>
      <c r="C16625" s="815">
        <f t="shared" si="1082"/>
        <v>192</v>
      </c>
      <c r="D16625" s="815">
        <f t="shared" si="1083"/>
        <v>182</v>
      </c>
      <c r="E16625" s="815">
        <v>2005</v>
      </c>
    </row>
    <row r="16626" spans="1:5">
      <c r="A16626" s="816">
        <f t="shared" si="1080"/>
        <v>38527</v>
      </c>
      <c r="B16626" s="815">
        <f t="shared" si="1081"/>
        <v>175</v>
      </c>
      <c r="C16626" s="815">
        <f t="shared" si="1082"/>
        <v>191</v>
      </c>
      <c r="D16626" s="815">
        <f t="shared" si="1083"/>
        <v>181</v>
      </c>
      <c r="E16626" s="815">
        <v>2005</v>
      </c>
    </row>
    <row r="16627" spans="1:5">
      <c r="A16627" s="816">
        <f t="shared" ref="A16627:A16690" si="1084">A16626+1</f>
        <v>38528</v>
      </c>
      <c r="B16627" s="815">
        <f t="shared" si="1081"/>
        <v>176</v>
      </c>
      <c r="C16627" s="815">
        <f t="shared" si="1082"/>
        <v>190</v>
      </c>
      <c r="D16627" s="815">
        <f t="shared" si="1083"/>
        <v>180</v>
      </c>
      <c r="E16627" s="815">
        <v>2005</v>
      </c>
    </row>
    <row r="16628" spans="1:5">
      <c r="A16628" s="816">
        <f t="shared" si="1084"/>
        <v>38529</v>
      </c>
      <c r="B16628" s="815">
        <f t="shared" si="1081"/>
        <v>177</v>
      </c>
      <c r="C16628" s="815">
        <f t="shared" si="1082"/>
        <v>189</v>
      </c>
      <c r="D16628" s="815">
        <f t="shared" si="1083"/>
        <v>179</v>
      </c>
      <c r="E16628" s="815">
        <v>2005</v>
      </c>
    </row>
    <row r="16629" spans="1:5">
      <c r="A16629" s="816">
        <f t="shared" si="1084"/>
        <v>38530</v>
      </c>
      <c r="B16629" s="815">
        <f t="shared" si="1081"/>
        <v>178</v>
      </c>
      <c r="C16629" s="815">
        <f t="shared" si="1082"/>
        <v>188</v>
      </c>
      <c r="D16629" s="815">
        <f t="shared" si="1083"/>
        <v>178</v>
      </c>
      <c r="E16629" s="815">
        <v>2005</v>
      </c>
    </row>
    <row r="16630" spans="1:5">
      <c r="A16630" s="816">
        <f t="shared" si="1084"/>
        <v>38531</v>
      </c>
      <c r="B16630" s="815">
        <f t="shared" si="1081"/>
        <v>179</v>
      </c>
      <c r="C16630" s="815">
        <f t="shared" si="1082"/>
        <v>187</v>
      </c>
      <c r="D16630" s="815">
        <f t="shared" si="1083"/>
        <v>177</v>
      </c>
      <c r="E16630" s="815">
        <v>2005</v>
      </c>
    </row>
    <row r="16631" spans="1:5">
      <c r="A16631" s="816">
        <f t="shared" si="1084"/>
        <v>38532</v>
      </c>
      <c r="B16631" s="815">
        <f t="shared" si="1081"/>
        <v>180</v>
      </c>
      <c r="C16631" s="815">
        <f t="shared" si="1082"/>
        <v>186</v>
      </c>
      <c r="D16631" s="815">
        <f t="shared" si="1083"/>
        <v>176</v>
      </c>
      <c r="E16631" s="815">
        <v>2005</v>
      </c>
    </row>
    <row r="16632" spans="1:5">
      <c r="A16632" s="816">
        <f t="shared" si="1084"/>
        <v>38533</v>
      </c>
      <c r="B16632" s="815">
        <f t="shared" si="1081"/>
        <v>181</v>
      </c>
      <c r="C16632" s="815">
        <f t="shared" si="1082"/>
        <v>185</v>
      </c>
      <c r="D16632" s="815">
        <f t="shared" si="1083"/>
        <v>175</v>
      </c>
      <c r="E16632" s="815">
        <v>2005</v>
      </c>
    </row>
    <row r="16633" spans="1:5">
      <c r="A16633" s="816">
        <f t="shared" si="1084"/>
        <v>38534</v>
      </c>
      <c r="B16633" s="815">
        <f t="shared" si="1081"/>
        <v>182</v>
      </c>
      <c r="C16633" s="815">
        <f t="shared" si="1082"/>
        <v>184</v>
      </c>
      <c r="D16633" s="815">
        <f t="shared" si="1083"/>
        <v>174</v>
      </c>
      <c r="E16633" s="815">
        <v>2005</v>
      </c>
    </row>
    <row r="16634" spans="1:5">
      <c r="A16634" s="816">
        <f t="shared" si="1084"/>
        <v>38535</v>
      </c>
      <c r="B16634" s="815">
        <f t="shared" si="1081"/>
        <v>183</v>
      </c>
      <c r="C16634" s="815">
        <f t="shared" si="1082"/>
        <v>183</v>
      </c>
      <c r="D16634" s="815">
        <f t="shared" si="1083"/>
        <v>173</v>
      </c>
      <c r="E16634" s="815">
        <v>2005</v>
      </c>
    </row>
    <row r="16635" spans="1:5">
      <c r="A16635" s="816">
        <f t="shared" si="1084"/>
        <v>38536</v>
      </c>
      <c r="B16635" s="815">
        <f t="shared" ref="B16635:B16698" si="1085">B16634+1</f>
        <v>184</v>
      </c>
      <c r="C16635" s="815">
        <f t="shared" ref="C16635:C16698" si="1086">C16634-1</f>
        <v>182</v>
      </c>
      <c r="D16635" s="815">
        <f t="shared" ref="D16635:D16698" si="1087">D16634-1</f>
        <v>172</v>
      </c>
      <c r="E16635" s="815">
        <v>2005</v>
      </c>
    </row>
    <row r="16636" spans="1:5">
      <c r="A16636" s="816">
        <f t="shared" si="1084"/>
        <v>38537</v>
      </c>
      <c r="B16636" s="815">
        <f t="shared" si="1085"/>
        <v>185</v>
      </c>
      <c r="C16636" s="815">
        <f t="shared" si="1086"/>
        <v>181</v>
      </c>
      <c r="D16636" s="815">
        <f t="shared" si="1087"/>
        <v>171</v>
      </c>
      <c r="E16636" s="815">
        <v>2005</v>
      </c>
    </row>
    <row r="16637" spans="1:5">
      <c r="A16637" s="816">
        <f t="shared" si="1084"/>
        <v>38538</v>
      </c>
      <c r="B16637" s="815">
        <f t="shared" si="1085"/>
        <v>186</v>
      </c>
      <c r="C16637" s="815">
        <f t="shared" si="1086"/>
        <v>180</v>
      </c>
      <c r="D16637" s="815">
        <f t="shared" si="1087"/>
        <v>170</v>
      </c>
      <c r="E16637" s="815">
        <v>2005</v>
      </c>
    </row>
    <row r="16638" spans="1:5">
      <c r="A16638" s="816">
        <f t="shared" si="1084"/>
        <v>38539</v>
      </c>
      <c r="B16638" s="815">
        <f t="shared" si="1085"/>
        <v>187</v>
      </c>
      <c r="C16638" s="815">
        <f t="shared" si="1086"/>
        <v>179</v>
      </c>
      <c r="D16638" s="815">
        <f t="shared" si="1087"/>
        <v>169</v>
      </c>
      <c r="E16638" s="815">
        <v>2005</v>
      </c>
    </row>
    <row r="16639" spans="1:5">
      <c r="A16639" s="816">
        <f t="shared" si="1084"/>
        <v>38540</v>
      </c>
      <c r="B16639" s="815">
        <f t="shared" si="1085"/>
        <v>188</v>
      </c>
      <c r="C16639" s="815">
        <f t="shared" si="1086"/>
        <v>178</v>
      </c>
      <c r="D16639" s="815">
        <f t="shared" si="1087"/>
        <v>168</v>
      </c>
      <c r="E16639" s="815">
        <v>2005</v>
      </c>
    </row>
    <row r="16640" spans="1:5">
      <c r="A16640" s="816">
        <f t="shared" si="1084"/>
        <v>38541</v>
      </c>
      <c r="B16640" s="815">
        <f t="shared" si="1085"/>
        <v>189</v>
      </c>
      <c r="C16640" s="815">
        <f t="shared" si="1086"/>
        <v>177</v>
      </c>
      <c r="D16640" s="815">
        <f t="shared" si="1087"/>
        <v>167</v>
      </c>
      <c r="E16640" s="815">
        <v>2005</v>
      </c>
    </row>
    <row r="16641" spans="1:5">
      <c r="A16641" s="816">
        <f t="shared" si="1084"/>
        <v>38542</v>
      </c>
      <c r="B16641" s="815">
        <f t="shared" si="1085"/>
        <v>190</v>
      </c>
      <c r="C16641" s="815">
        <f t="shared" si="1086"/>
        <v>176</v>
      </c>
      <c r="D16641" s="815">
        <f t="shared" si="1087"/>
        <v>166</v>
      </c>
      <c r="E16641" s="815">
        <v>2005</v>
      </c>
    </row>
    <row r="16642" spans="1:5">
      <c r="A16642" s="816">
        <f t="shared" si="1084"/>
        <v>38543</v>
      </c>
      <c r="B16642" s="815">
        <f t="shared" si="1085"/>
        <v>191</v>
      </c>
      <c r="C16642" s="815">
        <f t="shared" si="1086"/>
        <v>175</v>
      </c>
      <c r="D16642" s="815">
        <f t="shared" si="1087"/>
        <v>165</v>
      </c>
      <c r="E16642" s="815">
        <v>2005</v>
      </c>
    </row>
    <row r="16643" spans="1:5">
      <c r="A16643" s="816">
        <f t="shared" si="1084"/>
        <v>38544</v>
      </c>
      <c r="B16643" s="815">
        <f t="shared" si="1085"/>
        <v>192</v>
      </c>
      <c r="C16643" s="815">
        <f t="shared" si="1086"/>
        <v>174</v>
      </c>
      <c r="D16643" s="815">
        <f t="shared" si="1087"/>
        <v>164</v>
      </c>
      <c r="E16643" s="815">
        <v>2005</v>
      </c>
    </row>
    <row r="16644" spans="1:5">
      <c r="A16644" s="816">
        <f t="shared" si="1084"/>
        <v>38545</v>
      </c>
      <c r="B16644" s="815">
        <f t="shared" si="1085"/>
        <v>193</v>
      </c>
      <c r="C16644" s="815">
        <f t="shared" si="1086"/>
        <v>173</v>
      </c>
      <c r="D16644" s="815">
        <f t="shared" si="1087"/>
        <v>163</v>
      </c>
      <c r="E16644" s="815">
        <v>2005</v>
      </c>
    </row>
    <row r="16645" spans="1:5">
      <c r="A16645" s="816">
        <f t="shared" si="1084"/>
        <v>38546</v>
      </c>
      <c r="B16645" s="815">
        <f t="shared" si="1085"/>
        <v>194</v>
      </c>
      <c r="C16645" s="815">
        <f t="shared" si="1086"/>
        <v>172</v>
      </c>
      <c r="D16645" s="815">
        <f t="shared" si="1087"/>
        <v>162</v>
      </c>
      <c r="E16645" s="815">
        <v>2005</v>
      </c>
    </row>
    <row r="16646" spans="1:5">
      <c r="A16646" s="816">
        <f t="shared" si="1084"/>
        <v>38547</v>
      </c>
      <c r="B16646" s="815">
        <f t="shared" si="1085"/>
        <v>195</v>
      </c>
      <c r="C16646" s="815">
        <f t="shared" si="1086"/>
        <v>171</v>
      </c>
      <c r="D16646" s="815">
        <f t="shared" si="1087"/>
        <v>161</v>
      </c>
      <c r="E16646" s="815">
        <v>2005</v>
      </c>
    </row>
    <row r="16647" spans="1:5">
      <c r="A16647" s="816">
        <f t="shared" si="1084"/>
        <v>38548</v>
      </c>
      <c r="B16647" s="815">
        <f t="shared" si="1085"/>
        <v>196</v>
      </c>
      <c r="C16647" s="815">
        <f t="shared" si="1086"/>
        <v>170</v>
      </c>
      <c r="D16647" s="815">
        <f t="shared" si="1087"/>
        <v>160</v>
      </c>
      <c r="E16647" s="815">
        <v>2005</v>
      </c>
    </row>
    <row r="16648" spans="1:5">
      <c r="A16648" s="816">
        <f t="shared" si="1084"/>
        <v>38549</v>
      </c>
      <c r="B16648" s="815">
        <f t="shared" si="1085"/>
        <v>197</v>
      </c>
      <c r="C16648" s="815">
        <f t="shared" si="1086"/>
        <v>169</v>
      </c>
      <c r="D16648" s="815">
        <f t="shared" si="1087"/>
        <v>159</v>
      </c>
      <c r="E16648" s="815">
        <v>2005</v>
      </c>
    </row>
    <row r="16649" spans="1:5">
      <c r="A16649" s="816">
        <f t="shared" si="1084"/>
        <v>38550</v>
      </c>
      <c r="B16649" s="815">
        <f t="shared" si="1085"/>
        <v>198</v>
      </c>
      <c r="C16649" s="815">
        <f t="shared" si="1086"/>
        <v>168</v>
      </c>
      <c r="D16649" s="815">
        <f t="shared" si="1087"/>
        <v>158</v>
      </c>
      <c r="E16649" s="815">
        <v>2005</v>
      </c>
    </row>
    <row r="16650" spans="1:5">
      <c r="A16650" s="816">
        <f t="shared" si="1084"/>
        <v>38551</v>
      </c>
      <c r="B16650" s="815">
        <f t="shared" si="1085"/>
        <v>199</v>
      </c>
      <c r="C16650" s="815">
        <f t="shared" si="1086"/>
        <v>167</v>
      </c>
      <c r="D16650" s="815">
        <f t="shared" si="1087"/>
        <v>157</v>
      </c>
      <c r="E16650" s="815">
        <v>2005</v>
      </c>
    </row>
    <row r="16651" spans="1:5">
      <c r="A16651" s="816">
        <f t="shared" si="1084"/>
        <v>38552</v>
      </c>
      <c r="B16651" s="815">
        <f t="shared" si="1085"/>
        <v>200</v>
      </c>
      <c r="C16651" s="815">
        <f t="shared" si="1086"/>
        <v>166</v>
      </c>
      <c r="D16651" s="815">
        <f t="shared" si="1087"/>
        <v>156</v>
      </c>
      <c r="E16651" s="815">
        <v>2005</v>
      </c>
    </row>
    <row r="16652" spans="1:5">
      <c r="A16652" s="816">
        <f t="shared" si="1084"/>
        <v>38553</v>
      </c>
      <c r="B16652" s="815">
        <f t="shared" si="1085"/>
        <v>201</v>
      </c>
      <c r="C16652" s="815">
        <f t="shared" si="1086"/>
        <v>165</v>
      </c>
      <c r="D16652" s="815">
        <f t="shared" si="1087"/>
        <v>155</v>
      </c>
      <c r="E16652" s="815">
        <v>2005</v>
      </c>
    </row>
    <row r="16653" spans="1:5">
      <c r="A16653" s="816">
        <f t="shared" si="1084"/>
        <v>38554</v>
      </c>
      <c r="B16653" s="815">
        <f t="shared" si="1085"/>
        <v>202</v>
      </c>
      <c r="C16653" s="815">
        <f t="shared" si="1086"/>
        <v>164</v>
      </c>
      <c r="D16653" s="815">
        <f t="shared" si="1087"/>
        <v>154</v>
      </c>
      <c r="E16653" s="815">
        <v>2005</v>
      </c>
    </row>
    <row r="16654" spans="1:5">
      <c r="A16654" s="816">
        <f t="shared" si="1084"/>
        <v>38555</v>
      </c>
      <c r="B16654" s="815">
        <f t="shared" si="1085"/>
        <v>203</v>
      </c>
      <c r="C16654" s="815">
        <f t="shared" si="1086"/>
        <v>163</v>
      </c>
      <c r="D16654" s="815">
        <f t="shared" si="1087"/>
        <v>153</v>
      </c>
      <c r="E16654" s="815">
        <v>2005</v>
      </c>
    </row>
    <row r="16655" spans="1:5">
      <c r="A16655" s="816">
        <f t="shared" si="1084"/>
        <v>38556</v>
      </c>
      <c r="B16655" s="815">
        <f t="shared" si="1085"/>
        <v>204</v>
      </c>
      <c r="C16655" s="815">
        <f t="shared" si="1086"/>
        <v>162</v>
      </c>
      <c r="D16655" s="815">
        <f t="shared" si="1087"/>
        <v>152</v>
      </c>
      <c r="E16655" s="815">
        <v>2005</v>
      </c>
    </row>
    <row r="16656" spans="1:5">
      <c r="A16656" s="816">
        <f t="shared" si="1084"/>
        <v>38557</v>
      </c>
      <c r="B16656" s="815">
        <f t="shared" si="1085"/>
        <v>205</v>
      </c>
      <c r="C16656" s="815">
        <f t="shared" si="1086"/>
        <v>161</v>
      </c>
      <c r="D16656" s="815">
        <f t="shared" si="1087"/>
        <v>151</v>
      </c>
      <c r="E16656" s="815">
        <v>2005</v>
      </c>
    </row>
    <row r="16657" spans="1:5">
      <c r="A16657" s="816">
        <f t="shared" si="1084"/>
        <v>38558</v>
      </c>
      <c r="B16657" s="815">
        <f t="shared" si="1085"/>
        <v>206</v>
      </c>
      <c r="C16657" s="815">
        <f t="shared" si="1086"/>
        <v>160</v>
      </c>
      <c r="D16657" s="815">
        <f t="shared" si="1087"/>
        <v>150</v>
      </c>
      <c r="E16657" s="815">
        <v>2005</v>
      </c>
    </row>
    <row r="16658" spans="1:5">
      <c r="A16658" s="816">
        <f t="shared" si="1084"/>
        <v>38559</v>
      </c>
      <c r="B16658" s="815">
        <f t="shared" si="1085"/>
        <v>207</v>
      </c>
      <c r="C16658" s="815">
        <f t="shared" si="1086"/>
        <v>159</v>
      </c>
      <c r="D16658" s="815">
        <f t="shared" si="1087"/>
        <v>149</v>
      </c>
      <c r="E16658" s="815">
        <v>2005</v>
      </c>
    </row>
    <row r="16659" spans="1:5">
      <c r="A16659" s="816">
        <f t="shared" si="1084"/>
        <v>38560</v>
      </c>
      <c r="B16659" s="815">
        <f t="shared" si="1085"/>
        <v>208</v>
      </c>
      <c r="C16659" s="815">
        <f t="shared" si="1086"/>
        <v>158</v>
      </c>
      <c r="D16659" s="815">
        <f t="shared" si="1087"/>
        <v>148</v>
      </c>
      <c r="E16659" s="815">
        <v>2005</v>
      </c>
    </row>
    <row r="16660" spans="1:5">
      <c r="A16660" s="816">
        <f t="shared" si="1084"/>
        <v>38561</v>
      </c>
      <c r="B16660" s="815">
        <f t="shared" si="1085"/>
        <v>209</v>
      </c>
      <c r="C16660" s="815">
        <f t="shared" si="1086"/>
        <v>157</v>
      </c>
      <c r="D16660" s="815">
        <f t="shared" si="1087"/>
        <v>147</v>
      </c>
      <c r="E16660" s="815">
        <v>2005</v>
      </c>
    </row>
    <row r="16661" spans="1:5">
      <c r="A16661" s="816">
        <f t="shared" si="1084"/>
        <v>38562</v>
      </c>
      <c r="B16661" s="815">
        <f t="shared" si="1085"/>
        <v>210</v>
      </c>
      <c r="C16661" s="815">
        <f t="shared" si="1086"/>
        <v>156</v>
      </c>
      <c r="D16661" s="815">
        <f t="shared" si="1087"/>
        <v>146</v>
      </c>
      <c r="E16661" s="815">
        <v>2005</v>
      </c>
    </row>
    <row r="16662" spans="1:5">
      <c r="A16662" s="816">
        <f t="shared" si="1084"/>
        <v>38563</v>
      </c>
      <c r="B16662" s="815">
        <f t="shared" si="1085"/>
        <v>211</v>
      </c>
      <c r="C16662" s="815">
        <f t="shared" si="1086"/>
        <v>155</v>
      </c>
      <c r="D16662" s="815">
        <f t="shared" si="1087"/>
        <v>145</v>
      </c>
      <c r="E16662" s="815">
        <v>2005</v>
      </c>
    </row>
    <row r="16663" spans="1:5">
      <c r="A16663" s="816">
        <f t="shared" si="1084"/>
        <v>38564</v>
      </c>
      <c r="B16663" s="815">
        <f t="shared" si="1085"/>
        <v>212</v>
      </c>
      <c r="C16663" s="815">
        <f t="shared" si="1086"/>
        <v>154</v>
      </c>
      <c r="D16663" s="815">
        <f t="shared" si="1087"/>
        <v>144</v>
      </c>
      <c r="E16663" s="815">
        <v>2005</v>
      </c>
    </row>
    <row r="16664" spans="1:5">
      <c r="A16664" s="816">
        <f t="shared" si="1084"/>
        <v>38565</v>
      </c>
      <c r="B16664" s="815">
        <f t="shared" si="1085"/>
        <v>213</v>
      </c>
      <c r="C16664" s="815">
        <f t="shared" si="1086"/>
        <v>153</v>
      </c>
      <c r="D16664" s="815">
        <f t="shared" si="1087"/>
        <v>143</v>
      </c>
      <c r="E16664" s="815">
        <v>2005</v>
      </c>
    </row>
    <row r="16665" spans="1:5">
      <c r="A16665" s="816">
        <f t="shared" si="1084"/>
        <v>38566</v>
      </c>
      <c r="B16665" s="815">
        <f t="shared" si="1085"/>
        <v>214</v>
      </c>
      <c r="C16665" s="815">
        <f t="shared" si="1086"/>
        <v>152</v>
      </c>
      <c r="D16665" s="815">
        <f t="shared" si="1087"/>
        <v>142</v>
      </c>
      <c r="E16665" s="815">
        <v>2005</v>
      </c>
    </row>
    <row r="16666" spans="1:5">
      <c r="A16666" s="816">
        <f t="shared" si="1084"/>
        <v>38567</v>
      </c>
      <c r="B16666" s="815">
        <f t="shared" si="1085"/>
        <v>215</v>
      </c>
      <c r="C16666" s="815">
        <f t="shared" si="1086"/>
        <v>151</v>
      </c>
      <c r="D16666" s="815">
        <f t="shared" si="1087"/>
        <v>141</v>
      </c>
      <c r="E16666" s="815">
        <v>2005</v>
      </c>
    </row>
    <row r="16667" spans="1:5">
      <c r="A16667" s="816">
        <f t="shared" si="1084"/>
        <v>38568</v>
      </c>
      <c r="B16667" s="815">
        <f t="shared" si="1085"/>
        <v>216</v>
      </c>
      <c r="C16667" s="815">
        <f t="shared" si="1086"/>
        <v>150</v>
      </c>
      <c r="D16667" s="815">
        <f t="shared" si="1087"/>
        <v>140</v>
      </c>
      <c r="E16667" s="815">
        <v>2005</v>
      </c>
    </row>
    <row r="16668" spans="1:5">
      <c r="A16668" s="816">
        <f t="shared" si="1084"/>
        <v>38569</v>
      </c>
      <c r="B16668" s="815">
        <f t="shared" si="1085"/>
        <v>217</v>
      </c>
      <c r="C16668" s="815">
        <f t="shared" si="1086"/>
        <v>149</v>
      </c>
      <c r="D16668" s="815">
        <f t="shared" si="1087"/>
        <v>139</v>
      </c>
      <c r="E16668" s="815">
        <v>2005</v>
      </c>
    </row>
    <row r="16669" spans="1:5">
      <c r="A16669" s="816">
        <f t="shared" si="1084"/>
        <v>38570</v>
      </c>
      <c r="B16669" s="815">
        <f t="shared" si="1085"/>
        <v>218</v>
      </c>
      <c r="C16669" s="815">
        <f t="shared" si="1086"/>
        <v>148</v>
      </c>
      <c r="D16669" s="815">
        <f t="shared" si="1087"/>
        <v>138</v>
      </c>
      <c r="E16669" s="815">
        <v>2005</v>
      </c>
    </row>
    <row r="16670" spans="1:5">
      <c r="A16670" s="816">
        <f t="shared" si="1084"/>
        <v>38571</v>
      </c>
      <c r="B16670" s="815">
        <f t="shared" si="1085"/>
        <v>219</v>
      </c>
      <c r="C16670" s="815">
        <f t="shared" si="1086"/>
        <v>147</v>
      </c>
      <c r="D16670" s="815">
        <f t="shared" si="1087"/>
        <v>137</v>
      </c>
      <c r="E16670" s="815">
        <v>2005</v>
      </c>
    </row>
    <row r="16671" spans="1:5">
      <c r="A16671" s="816">
        <f t="shared" si="1084"/>
        <v>38572</v>
      </c>
      <c r="B16671" s="815">
        <f t="shared" si="1085"/>
        <v>220</v>
      </c>
      <c r="C16671" s="815">
        <f t="shared" si="1086"/>
        <v>146</v>
      </c>
      <c r="D16671" s="815">
        <f t="shared" si="1087"/>
        <v>136</v>
      </c>
      <c r="E16671" s="815">
        <v>2005</v>
      </c>
    </row>
    <row r="16672" spans="1:5">
      <c r="A16672" s="816">
        <f t="shared" si="1084"/>
        <v>38573</v>
      </c>
      <c r="B16672" s="815">
        <f t="shared" si="1085"/>
        <v>221</v>
      </c>
      <c r="C16672" s="815">
        <f t="shared" si="1086"/>
        <v>145</v>
      </c>
      <c r="D16672" s="815">
        <f t="shared" si="1087"/>
        <v>135</v>
      </c>
      <c r="E16672" s="815">
        <v>2005</v>
      </c>
    </row>
    <row r="16673" spans="1:5">
      <c r="A16673" s="816">
        <f t="shared" si="1084"/>
        <v>38574</v>
      </c>
      <c r="B16673" s="815">
        <f t="shared" si="1085"/>
        <v>222</v>
      </c>
      <c r="C16673" s="815">
        <f t="shared" si="1086"/>
        <v>144</v>
      </c>
      <c r="D16673" s="815">
        <f t="shared" si="1087"/>
        <v>134</v>
      </c>
      <c r="E16673" s="815">
        <v>2005</v>
      </c>
    </row>
    <row r="16674" spans="1:5">
      <c r="A16674" s="816">
        <f t="shared" si="1084"/>
        <v>38575</v>
      </c>
      <c r="B16674" s="815">
        <f t="shared" si="1085"/>
        <v>223</v>
      </c>
      <c r="C16674" s="815">
        <f t="shared" si="1086"/>
        <v>143</v>
      </c>
      <c r="D16674" s="815">
        <f t="shared" si="1087"/>
        <v>133</v>
      </c>
      <c r="E16674" s="815">
        <v>2005</v>
      </c>
    </row>
    <row r="16675" spans="1:5">
      <c r="A16675" s="816">
        <f t="shared" si="1084"/>
        <v>38576</v>
      </c>
      <c r="B16675" s="815">
        <f t="shared" si="1085"/>
        <v>224</v>
      </c>
      <c r="C16675" s="815">
        <f t="shared" si="1086"/>
        <v>142</v>
      </c>
      <c r="D16675" s="815">
        <f t="shared" si="1087"/>
        <v>132</v>
      </c>
      <c r="E16675" s="815">
        <v>2005</v>
      </c>
    </row>
    <row r="16676" spans="1:5">
      <c r="A16676" s="816">
        <f t="shared" si="1084"/>
        <v>38577</v>
      </c>
      <c r="B16676" s="815">
        <f t="shared" si="1085"/>
        <v>225</v>
      </c>
      <c r="C16676" s="815">
        <f t="shared" si="1086"/>
        <v>141</v>
      </c>
      <c r="D16676" s="815">
        <f t="shared" si="1087"/>
        <v>131</v>
      </c>
      <c r="E16676" s="815">
        <v>2005</v>
      </c>
    </row>
    <row r="16677" spans="1:5">
      <c r="A16677" s="816">
        <f t="shared" si="1084"/>
        <v>38578</v>
      </c>
      <c r="B16677" s="815">
        <f t="shared" si="1085"/>
        <v>226</v>
      </c>
      <c r="C16677" s="815">
        <f t="shared" si="1086"/>
        <v>140</v>
      </c>
      <c r="D16677" s="815">
        <f t="shared" si="1087"/>
        <v>130</v>
      </c>
      <c r="E16677" s="815">
        <v>2005</v>
      </c>
    </row>
    <row r="16678" spans="1:5">
      <c r="A16678" s="816">
        <f t="shared" si="1084"/>
        <v>38579</v>
      </c>
      <c r="B16678" s="815">
        <f t="shared" si="1085"/>
        <v>227</v>
      </c>
      <c r="C16678" s="815">
        <f t="shared" si="1086"/>
        <v>139</v>
      </c>
      <c r="D16678" s="815">
        <f t="shared" si="1087"/>
        <v>129</v>
      </c>
      <c r="E16678" s="815">
        <v>2005</v>
      </c>
    </row>
    <row r="16679" spans="1:5">
      <c r="A16679" s="816">
        <f t="shared" si="1084"/>
        <v>38580</v>
      </c>
      <c r="B16679" s="815">
        <f t="shared" si="1085"/>
        <v>228</v>
      </c>
      <c r="C16679" s="815">
        <f t="shared" si="1086"/>
        <v>138</v>
      </c>
      <c r="D16679" s="815">
        <f t="shared" si="1087"/>
        <v>128</v>
      </c>
      <c r="E16679" s="815">
        <v>2005</v>
      </c>
    </row>
    <row r="16680" spans="1:5">
      <c r="A16680" s="816">
        <f t="shared" si="1084"/>
        <v>38581</v>
      </c>
      <c r="B16680" s="815">
        <f t="shared" si="1085"/>
        <v>229</v>
      </c>
      <c r="C16680" s="815">
        <f t="shared" si="1086"/>
        <v>137</v>
      </c>
      <c r="D16680" s="815">
        <f t="shared" si="1087"/>
        <v>127</v>
      </c>
      <c r="E16680" s="815">
        <v>2005</v>
      </c>
    </row>
    <row r="16681" spans="1:5">
      <c r="A16681" s="816">
        <f t="shared" si="1084"/>
        <v>38582</v>
      </c>
      <c r="B16681" s="815">
        <f t="shared" si="1085"/>
        <v>230</v>
      </c>
      <c r="C16681" s="815">
        <f t="shared" si="1086"/>
        <v>136</v>
      </c>
      <c r="D16681" s="815">
        <f t="shared" si="1087"/>
        <v>126</v>
      </c>
      <c r="E16681" s="815">
        <v>2005</v>
      </c>
    </row>
    <row r="16682" spans="1:5">
      <c r="A16682" s="816">
        <f t="shared" si="1084"/>
        <v>38583</v>
      </c>
      <c r="B16682" s="815">
        <f t="shared" si="1085"/>
        <v>231</v>
      </c>
      <c r="C16682" s="815">
        <f t="shared" si="1086"/>
        <v>135</v>
      </c>
      <c r="D16682" s="815">
        <f t="shared" si="1087"/>
        <v>125</v>
      </c>
      <c r="E16682" s="815">
        <v>2005</v>
      </c>
    </row>
    <row r="16683" spans="1:5">
      <c r="A16683" s="816">
        <f t="shared" si="1084"/>
        <v>38584</v>
      </c>
      <c r="B16683" s="815">
        <f t="shared" si="1085"/>
        <v>232</v>
      </c>
      <c r="C16683" s="815">
        <f t="shared" si="1086"/>
        <v>134</v>
      </c>
      <c r="D16683" s="815">
        <f t="shared" si="1087"/>
        <v>124</v>
      </c>
      <c r="E16683" s="815">
        <v>2005</v>
      </c>
    </row>
    <row r="16684" spans="1:5">
      <c r="A16684" s="816">
        <f t="shared" si="1084"/>
        <v>38585</v>
      </c>
      <c r="B16684" s="815">
        <f t="shared" si="1085"/>
        <v>233</v>
      </c>
      <c r="C16684" s="815">
        <f t="shared" si="1086"/>
        <v>133</v>
      </c>
      <c r="D16684" s="815">
        <f t="shared" si="1087"/>
        <v>123</v>
      </c>
      <c r="E16684" s="815">
        <v>2005</v>
      </c>
    </row>
    <row r="16685" spans="1:5">
      <c r="A16685" s="816">
        <f t="shared" si="1084"/>
        <v>38586</v>
      </c>
      <c r="B16685" s="815">
        <f t="shared" si="1085"/>
        <v>234</v>
      </c>
      <c r="C16685" s="815">
        <f t="shared" si="1086"/>
        <v>132</v>
      </c>
      <c r="D16685" s="815">
        <f t="shared" si="1087"/>
        <v>122</v>
      </c>
      <c r="E16685" s="815">
        <v>2005</v>
      </c>
    </row>
    <row r="16686" spans="1:5">
      <c r="A16686" s="816">
        <f t="shared" si="1084"/>
        <v>38587</v>
      </c>
      <c r="B16686" s="815">
        <f t="shared" si="1085"/>
        <v>235</v>
      </c>
      <c r="C16686" s="815">
        <f t="shared" si="1086"/>
        <v>131</v>
      </c>
      <c r="D16686" s="815">
        <f t="shared" si="1087"/>
        <v>121</v>
      </c>
      <c r="E16686" s="815">
        <v>2005</v>
      </c>
    </row>
    <row r="16687" spans="1:5">
      <c r="A16687" s="816">
        <f t="shared" si="1084"/>
        <v>38588</v>
      </c>
      <c r="B16687" s="815">
        <f t="shared" si="1085"/>
        <v>236</v>
      </c>
      <c r="C16687" s="815">
        <f t="shared" si="1086"/>
        <v>130</v>
      </c>
      <c r="D16687" s="815">
        <f t="shared" si="1087"/>
        <v>120</v>
      </c>
      <c r="E16687" s="815">
        <v>2005</v>
      </c>
    </row>
    <row r="16688" spans="1:5">
      <c r="A16688" s="816">
        <f t="shared" si="1084"/>
        <v>38589</v>
      </c>
      <c r="B16688" s="815">
        <f t="shared" si="1085"/>
        <v>237</v>
      </c>
      <c r="C16688" s="815">
        <f t="shared" si="1086"/>
        <v>129</v>
      </c>
      <c r="D16688" s="815">
        <f t="shared" si="1087"/>
        <v>119</v>
      </c>
      <c r="E16688" s="815">
        <v>2005</v>
      </c>
    </row>
    <row r="16689" spans="1:5">
      <c r="A16689" s="816">
        <f t="shared" si="1084"/>
        <v>38590</v>
      </c>
      <c r="B16689" s="815">
        <f t="shared" si="1085"/>
        <v>238</v>
      </c>
      <c r="C16689" s="815">
        <f t="shared" si="1086"/>
        <v>128</v>
      </c>
      <c r="D16689" s="815">
        <f t="shared" si="1087"/>
        <v>118</v>
      </c>
      <c r="E16689" s="815">
        <v>2005</v>
      </c>
    </row>
    <row r="16690" spans="1:5">
      <c r="A16690" s="816">
        <f t="shared" si="1084"/>
        <v>38591</v>
      </c>
      <c r="B16690" s="815">
        <f t="shared" si="1085"/>
        <v>239</v>
      </c>
      <c r="C16690" s="815">
        <f t="shared" si="1086"/>
        <v>127</v>
      </c>
      <c r="D16690" s="815">
        <f t="shared" si="1087"/>
        <v>117</v>
      </c>
      <c r="E16690" s="815">
        <v>2005</v>
      </c>
    </row>
    <row r="16691" spans="1:5">
      <c r="A16691" s="816">
        <f t="shared" ref="A16691:A16754" si="1088">A16690+1</f>
        <v>38592</v>
      </c>
      <c r="B16691" s="815">
        <f t="shared" si="1085"/>
        <v>240</v>
      </c>
      <c r="C16691" s="815">
        <f t="shared" si="1086"/>
        <v>126</v>
      </c>
      <c r="D16691" s="815">
        <f t="shared" si="1087"/>
        <v>116</v>
      </c>
      <c r="E16691" s="815">
        <v>2005</v>
      </c>
    </row>
    <row r="16692" spans="1:5">
      <c r="A16692" s="816">
        <f t="shared" si="1088"/>
        <v>38593</v>
      </c>
      <c r="B16692" s="815">
        <f t="shared" si="1085"/>
        <v>241</v>
      </c>
      <c r="C16692" s="815">
        <f t="shared" si="1086"/>
        <v>125</v>
      </c>
      <c r="D16692" s="815">
        <f t="shared" si="1087"/>
        <v>115</v>
      </c>
      <c r="E16692" s="815">
        <v>2005</v>
      </c>
    </row>
    <row r="16693" spans="1:5">
      <c r="A16693" s="816">
        <f t="shared" si="1088"/>
        <v>38594</v>
      </c>
      <c r="B16693" s="815">
        <f t="shared" si="1085"/>
        <v>242</v>
      </c>
      <c r="C16693" s="815">
        <f t="shared" si="1086"/>
        <v>124</v>
      </c>
      <c r="D16693" s="815">
        <f t="shared" si="1087"/>
        <v>114</v>
      </c>
      <c r="E16693" s="815">
        <v>2005</v>
      </c>
    </row>
    <row r="16694" spans="1:5">
      <c r="A16694" s="816">
        <f t="shared" si="1088"/>
        <v>38595</v>
      </c>
      <c r="B16694" s="815">
        <f t="shared" si="1085"/>
        <v>243</v>
      </c>
      <c r="C16694" s="815">
        <f t="shared" si="1086"/>
        <v>123</v>
      </c>
      <c r="D16694" s="815">
        <f t="shared" si="1087"/>
        <v>113</v>
      </c>
      <c r="E16694" s="815">
        <v>2005</v>
      </c>
    </row>
    <row r="16695" spans="1:5">
      <c r="A16695" s="816">
        <f t="shared" si="1088"/>
        <v>38596</v>
      </c>
      <c r="B16695" s="815">
        <f t="shared" si="1085"/>
        <v>244</v>
      </c>
      <c r="C16695" s="815">
        <f t="shared" si="1086"/>
        <v>122</v>
      </c>
      <c r="D16695" s="815">
        <f t="shared" si="1087"/>
        <v>112</v>
      </c>
      <c r="E16695" s="815">
        <v>2005</v>
      </c>
    </row>
    <row r="16696" spans="1:5">
      <c r="A16696" s="816">
        <f t="shared" si="1088"/>
        <v>38597</v>
      </c>
      <c r="B16696" s="815">
        <f t="shared" si="1085"/>
        <v>245</v>
      </c>
      <c r="C16696" s="815">
        <f t="shared" si="1086"/>
        <v>121</v>
      </c>
      <c r="D16696" s="815">
        <f t="shared" si="1087"/>
        <v>111</v>
      </c>
      <c r="E16696" s="815">
        <v>2005</v>
      </c>
    </row>
    <row r="16697" spans="1:5">
      <c r="A16697" s="816">
        <f t="shared" si="1088"/>
        <v>38598</v>
      </c>
      <c r="B16697" s="815">
        <f t="shared" si="1085"/>
        <v>246</v>
      </c>
      <c r="C16697" s="815">
        <f t="shared" si="1086"/>
        <v>120</v>
      </c>
      <c r="D16697" s="815">
        <f t="shared" si="1087"/>
        <v>110</v>
      </c>
      <c r="E16697" s="815">
        <v>2005</v>
      </c>
    </row>
    <row r="16698" spans="1:5">
      <c r="A16698" s="816">
        <f t="shared" si="1088"/>
        <v>38599</v>
      </c>
      <c r="B16698" s="815">
        <f t="shared" si="1085"/>
        <v>247</v>
      </c>
      <c r="C16698" s="815">
        <f t="shared" si="1086"/>
        <v>119</v>
      </c>
      <c r="D16698" s="815">
        <f t="shared" si="1087"/>
        <v>109</v>
      </c>
      <c r="E16698" s="815">
        <v>2005</v>
      </c>
    </row>
    <row r="16699" spans="1:5">
      <c r="A16699" s="816">
        <f t="shared" si="1088"/>
        <v>38600</v>
      </c>
      <c r="B16699" s="815">
        <f t="shared" ref="B16699:B16762" si="1089">B16698+1</f>
        <v>248</v>
      </c>
      <c r="C16699" s="815">
        <f t="shared" ref="C16699:C16762" si="1090">C16698-1</f>
        <v>118</v>
      </c>
      <c r="D16699" s="815">
        <f t="shared" ref="D16699:D16762" si="1091">D16698-1</f>
        <v>108</v>
      </c>
      <c r="E16699" s="815">
        <v>2005</v>
      </c>
    </row>
    <row r="16700" spans="1:5">
      <c r="A16700" s="816">
        <f t="shared" si="1088"/>
        <v>38601</v>
      </c>
      <c r="B16700" s="815">
        <f t="shared" si="1089"/>
        <v>249</v>
      </c>
      <c r="C16700" s="815">
        <f t="shared" si="1090"/>
        <v>117</v>
      </c>
      <c r="D16700" s="815">
        <f t="shared" si="1091"/>
        <v>107</v>
      </c>
      <c r="E16700" s="815">
        <v>2005</v>
      </c>
    </row>
    <row r="16701" spans="1:5">
      <c r="A16701" s="816">
        <f t="shared" si="1088"/>
        <v>38602</v>
      </c>
      <c r="B16701" s="815">
        <f t="shared" si="1089"/>
        <v>250</v>
      </c>
      <c r="C16701" s="815">
        <f t="shared" si="1090"/>
        <v>116</v>
      </c>
      <c r="D16701" s="815">
        <f t="shared" si="1091"/>
        <v>106</v>
      </c>
      <c r="E16701" s="815">
        <v>2005</v>
      </c>
    </row>
    <row r="16702" spans="1:5">
      <c r="A16702" s="816">
        <f t="shared" si="1088"/>
        <v>38603</v>
      </c>
      <c r="B16702" s="815">
        <f t="shared" si="1089"/>
        <v>251</v>
      </c>
      <c r="C16702" s="815">
        <f t="shared" si="1090"/>
        <v>115</v>
      </c>
      <c r="D16702" s="815">
        <f t="shared" si="1091"/>
        <v>105</v>
      </c>
      <c r="E16702" s="815">
        <v>2005</v>
      </c>
    </row>
    <row r="16703" spans="1:5">
      <c r="A16703" s="816">
        <f t="shared" si="1088"/>
        <v>38604</v>
      </c>
      <c r="B16703" s="815">
        <f t="shared" si="1089"/>
        <v>252</v>
      </c>
      <c r="C16703" s="815">
        <f t="shared" si="1090"/>
        <v>114</v>
      </c>
      <c r="D16703" s="815">
        <f t="shared" si="1091"/>
        <v>104</v>
      </c>
      <c r="E16703" s="815">
        <v>2005</v>
      </c>
    </row>
    <row r="16704" spans="1:5">
      <c r="A16704" s="816">
        <f t="shared" si="1088"/>
        <v>38605</v>
      </c>
      <c r="B16704" s="815">
        <f t="shared" si="1089"/>
        <v>253</v>
      </c>
      <c r="C16704" s="815">
        <f t="shared" si="1090"/>
        <v>113</v>
      </c>
      <c r="D16704" s="815">
        <f t="shared" si="1091"/>
        <v>103</v>
      </c>
      <c r="E16704" s="815">
        <v>2005</v>
      </c>
    </row>
    <row r="16705" spans="1:5">
      <c r="A16705" s="816">
        <f t="shared" si="1088"/>
        <v>38606</v>
      </c>
      <c r="B16705" s="815">
        <f t="shared" si="1089"/>
        <v>254</v>
      </c>
      <c r="C16705" s="815">
        <f t="shared" si="1090"/>
        <v>112</v>
      </c>
      <c r="D16705" s="815">
        <f t="shared" si="1091"/>
        <v>102</v>
      </c>
      <c r="E16705" s="815">
        <v>2005</v>
      </c>
    </row>
    <row r="16706" spans="1:5">
      <c r="A16706" s="816">
        <f t="shared" si="1088"/>
        <v>38607</v>
      </c>
      <c r="B16706" s="815">
        <f t="shared" si="1089"/>
        <v>255</v>
      </c>
      <c r="C16706" s="815">
        <f t="shared" si="1090"/>
        <v>111</v>
      </c>
      <c r="D16706" s="815">
        <f t="shared" si="1091"/>
        <v>101</v>
      </c>
      <c r="E16706" s="815">
        <v>2005</v>
      </c>
    </row>
    <row r="16707" spans="1:5">
      <c r="A16707" s="816">
        <f t="shared" si="1088"/>
        <v>38608</v>
      </c>
      <c r="B16707" s="815">
        <f t="shared" si="1089"/>
        <v>256</v>
      </c>
      <c r="C16707" s="815">
        <f t="shared" si="1090"/>
        <v>110</v>
      </c>
      <c r="D16707" s="815">
        <f t="shared" si="1091"/>
        <v>100</v>
      </c>
      <c r="E16707" s="815">
        <v>2005</v>
      </c>
    </row>
    <row r="16708" spans="1:5">
      <c r="A16708" s="816">
        <f t="shared" si="1088"/>
        <v>38609</v>
      </c>
      <c r="B16708" s="815">
        <f t="shared" si="1089"/>
        <v>257</v>
      </c>
      <c r="C16708" s="815">
        <f t="shared" si="1090"/>
        <v>109</v>
      </c>
      <c r="D16708" s="815">
        <f t="shared" si="1091"/>
        <v>99</v>
      </c>
      <c r="E16708" s="815">
        <v>2005</v>
      </c>
    </row>
    <row r="16709" spans="1:5">
      <c r="A16709" s="816">
        <f t="shared" si="1088"/>
        <v>38610</v>
      </c>
      <c r="B16709" s="815">
        <f t="shared" si="1089"/>
        <v>258</v>
      </c>
      <c r="C16709" s="815">
        <f t="shared" si="1090"/>
        <v>108</v>
      </c>
      <c r="D16709" s="815">
        <f t="shared" si="1091"/>
        <v>98</v>
      </c>
      <c r="E16709" s="815">
        <v>2005</v>
      </c>
    </row>
    <row r="16710" spans="1:5">
      <c r="A16710" s="816">
        <f t="shared" si="1088"/>
        <v>38611</v>
      </c>
      <c r="B16710" s="815">
        <f t="shared" si="1089"/>
        <v>259</v>
      </c>
      <c r="C16710" s="815">
        <f t="shared" si="1090"/>
        <v>107</v>
      </c>
      <c r="D16710" s="815">
        <f t="shared" si="1091"/>
        <v>97</v>
      </c>
      <c r="E16710" s="815">
        <v>2005</v>
      </c>
    </row>
    <row r="16711" spans="1:5">
      <c r="A16711" s="816">
        <f t="shared" si="1088"/>
        <v>38612</v>
      </c>
      <c r="B16711" s="815">
        <f t="shared" si="1089"/>
        <v>260</v>
      </c>
      <c r="C16711" s="815">
        <f t="shared" si="1090"/>
        <v>106</v>
      </c>
      <c r="D16711" s="815">
        <f t="shared" si="1091"/>
        <v>96</v>
      </c>
      <c r="E16711" s="815">
        <v>2005</v>
      </c>
    </row>
    <row r="16712" spans="1:5">
      <c r="A16712" s="816">
        <f t="shared" si="1088"/>
        <v>38613</v>
      </c>
      <c r="B16712" s="815">
        <f t="shared" si="1089"/>
        <v>261</v>
      </c>
      <c r="C16712" s="815">
        <f t="shared" si="1090"/>
        <v>105</v>
      </c>
      <c r="D16712" s="815">
        <f t="shared" si="1091"/>
        <v>95</v>
      </c>
      <c r="E16712" s="815">
        <v>2005</v>
      </c>
    </row>
    <row r="16713" spans="1:5">
      <c r="A16713" s="816">
        <f t="shared" si="1088"/>
        <v>38614</v>
      </c>
      <c r="B16713" s="815">
        <f t="shared" si="1089"/>
        <v>262</v>
      </c>
      <c r="C16713" s="815">
        <f t="shared" si="1090"/>
        <v>104</v>
      </c>
      <c r="D16713" s="815">
        <f t="shared" si="1091"/>
        <v>94</v>
      </c>
      <c r="E16713" s="815">
        <v>2005</v>
      </c>
    </row>
    <row r="16714" spans="1:5">
      <c r="A16714" s="816">
        <f t="shared" si="1088"/>
        <v>38615</v>
      </c>
      <c r="B16714" s="815">
        <f t="shared" si="1089"/>
        <v>263</v>
      </c>
      <c r="C16714" s="815">
        <f t="shared" si="1090"/>
        <v>103</v>
      </c>
      <c r="D16714" s="815">
        <f t="shared" si="1091"/>
        <v>93</v>
      </c>
      <c r="E16714" s="815">
        <v>2005</v>
      </c>
    </row>
    <row r="16715" spans="1:5">
      <c r="A16715" s="816">
        <f t="shared" si="1088"/>
        <v>38616</v>
      </c>
      <c r="B16715" s="815">
        <f t="shared" si="1089"/>
        <v>264</v>
      </c>
      <c r="C16715" s="815">
        <f t="shared" si="1090"/>
        <v>102</v>
      </c>
      <c r="D16715" s="815">
        <f t="shared" si="1091"/>
        <v>92</v>
      </c>
      <c r="E16715" s="815">
        <v>2005</v>
      </c>
    </row>
    <row r="16716" spans="1:5">
      <c r="A16716" s="816">
        <f t="shared" si="1088"/>
        <v>38617</v>
      </c>
      <c r="B16716" s="815">
        <f t="shared" si="1089"/>
        <v>265</v>
      </c>
      <c r="C16716" s="815">
        <f t="shared" si="1090"/>
        <v>101</v>
      </c>
      <c r="D16716" s="815">
        <f t="shared" si="1091"/>
        <v>91</v>
      </c>
      <c r="E16716" s="815">
        <v>2005</v>
      </c>
    </row>
    <row r="16717" spans="1:5">
      <c r="A16717" s="816">
        <f t="shared" si="1088"/>
        <v>38618</v>
      </c>
      <c r="B16717" s="815">
        <f t="shared" si="1089"/>
        <v>266</v>
      </c>
      <c r="C16717" s="815">
        <f t="shared" si="1090"/>
        <v>100</v>
      </c>
      <c r="D16717" s="815">
        <f t="shared" si="1091"/>
        <v>90</v>
      </c>
      <c r="E16717" s="815">
        <v>2005</v>
      </c>
    </row>
    <row r="16718" spans="1:5">
      <c r="A16718" s="816">
        <f t="shared" si="1088"/>
        <v>38619</v>
      </c>
      <c r="B16718" s="815">
        <f t="shared" si="1089"/>
        <v>267</v>
      </c>
      <c r="C16718" s="815">
        <f t="shared" si="1090"/>
        <v>99</v>
      </c>
      <c r="D16718" s="815">
        <f t="shared" si="1091"/>
        <v>89</v>
      </c>
      <c r="E16718" s="815">
        <v>2005</v>
      </c>
    </row>
    <row r="16719" spans="1:5">
      <c r="A16719" s="816">
        <f t="shared" si="1088"/>
        <v>38620</v>
      </c>
      <c r="B16719" s="815">
        <f t="shared" si="1089"/>
        <v>268</v>
      </c>
      <c r="C16719" s="815">
        <f t="shared" si="1090"/>
        <v>98</v>
      </c>
      <c r="D16719" s="815">
        <f t="shared" si="1091"/>
        <v>88</v>
      </c>
      <c r="E16719" s="815">
        <v>2005</v>
      </c>
    </row>
    <row r="16720" spans="1:5">
      <c r="A16720" s="816">
        <f t="shared" si="1088"/>
        <v>38621</v>
      </c>
      <c r="B16720" s="815">
        <f t="shared" si="1089"/>
        <v>269</v>
      </c>
      <c r="C16720" s="815">
        <f t="shared" si="1090"/>
        <v>97</v>
      </c>
      <c r="D16720" s="815">
        <f t="shared" si="1091"/>
        <v>87</v>
      </c>
      <c r="E16720" s="815">
        <v>2005</v>
      </c>
    </row>
    <row r="16721" spans="1:5">
      <c r="A16721" s="816">
        <f t="shared" si="1088"/>
        <v>38622</v>
      </c>
      <c r="B16721" s="815">
        <f t="shared" si="1089"/>
        <v>270</v>
      </c>
      <c r="C16721" s="815">
        <f t="shared" si="1090"/>
        <v>96</v>
      </c>
      <c r="D16721" s="815">
        <f t="shared" si="1091"/>
        <v>86</v>
      </c>
      <c r="E16721" s="815">
        <v>2005</v>
      </c>
    </row>
    <row r="16722" spans="1:5">
      <c r="A16722" s="816">
        <f t="shared" si="1088"/>
        <v>38623</v>
      </c>
      <c r="B16722" s="815">
        <f t="shared" si="1089"/>
        <v>271</v>
      </c>
      <c r="C16722" s="815">
        <f t="shared" si="1090"/>
        <v>95</v>
      </c>
      <c r="D16722" s="815">
        <f t="shared" si="1091"/>
        <v>85</v>
      </c>
      <c r="E16722" s="815">
        <v>2005</v>
      </c>
    </row>
    <row r="16723" spans="1:5">
      <c r="A16723" s="816">
        <f t="shared" si="1088"/>
        <v>38624</v>
      </c>
      <c r="B16723" s="815">
        <f t="shared" si="1089"/>
        <v>272</v>
      </c>
      <c r="C16723" s="815">
        <f t="shared" si="1090"/>
        <v>94</v>
      </c>
      <c r="D16723" s="815">
        <f t="shared" si="1091"/>
        <v>84</v>
      </c>
      <c r="E16723" s="815">
        <v>2005</v>
      </c>
    </row>
    <row r="16724" spans="1:5">
      <c r="A16724" s="816">
        <f t="shared" si="1088"/>
        <v>38625</v>
      </c>
      <c r="B16724" s="815">
        <f t="shared" si="1089"/>
        <v>273</v>
      </c>
      <c r="C16724" s="815">
        <f t="shared" si="1090"/>
        <v>93</v>
      </c>
      <c r="D16724" s="815">
        <f t="shared" si="1091"/>
        <v>83</v>
      </c>
      <c r="E16724" s="815">
        <v>2005</v>
      </c>
    </row>
    <row r="16725" spans="1:5">
      <c r="A16725" s="816">
        <f t="shared" si="1088"/>
        <v>38626</v>
      </c>
      <c r="B16725" s="815">
        <f t="shared" si="1089"/>
        <v>274</v>
      </c>
      <c r="C16725" s="815">
        <f t="shared" si="1090"/>
        <v>92</v>
      </c>
      <c r="D16725" s="815">
        <f t="shared" si="1091"/>
        <v>82</v>
      </c>
      <c r="E16725" s="815">
        <v>2005</v>
      </c>
    </row>
    <row r="16726" spans="1:5">
      <c r="A16726" s="816">
        <f t="shared" si="1088"/>
        <v>38627</v>
      </c>
      <c r="B16726" s="815">
        <f t="shared" si="1089"/>
        <v>275</v>
      </c>
      <c r="C16726" s="815">
        <f t="shared" si="1090"/>
        <v>91</v>
      </c>
      <c r="D16726" s="815">
        <f t="shared" si="1091"/>
        <v>81</v>
      </c>
      <c r="E16726" s="815">
        <v>2005</v>
      </c>
    </row>
    <row r="16727" spans="1:5">
      <c r="A16727" s="816">
        <f t="shared" si="1088"/>
        <v>38628</v>
      </c>
      <c r="B16727" s="815">
        <f t="shared" si="1089"/>
        <v>276</v>
      </c>
      <c r="C16727" s="815">
        <f t="shared" si="1090"/>
        <v>90</v>
      </c>
      <c r="D16727" s="815">
        <f t="shared" si="1091"/>
        <v>80</v>
      </c>
      <c r="E16727" s="815">
        <v>2005</v>
      </c>
    </row>
    <row r="16728" spans="1:5">
      <c r="A16728" s="816">
        <f t="shared" si="1088"/>
        <v>38629</v>
      </c>
      <c r="B16728" s="815">
        <f t="shared" si="1089"/>
        <v>277</v>
      </c>
      <c r="C16728" s="815">
        <f t="shared" si="1090"/>
        <v>89</v>
      </c>
      <c r="D16728" s="815">
        <f t="shared" si="1091"/>
        <v>79</v>
      </c>
      <c r="E16728" s="815">
        <v>2005</v>
      </c>
    </row>
    <row r="16729" spans="1:5">
      <c r="A16729" s="816">
        <f t="shared" si="1088"/>
        <v>38630</v>
      </c>
      <c r="B16729" s="815">
        <f t="shared" si="1089"/>
        <v>278</v>
      </c>
      <c r="C16729" s="815">
        <f t="shared" si="1090"/>
        <v>88</v>
      </c>
      <c r="D16729" s="815">
        <f t="shared" si="1091"/>
        <v>78</v>
      </c>
      <c r="E16729" s="815">
        <v>2005</v>
      </c>
    </row>
    <row r="16730" spans="1:5">
      <c r="A16730" s="816">
        <f t="shared" si="1088"/>
        <v>38631</v>
      </c>
      <c r="B16730" s="815">
        <f t="shared" si="1089"/>
        <v>279</v>
      </c>
      <c r="C16730" s="815">
        <f t="shared" si="1090"/>
        <v>87</v>
      </c>
      <c r="D16730" s="815">
        <f t="shared" si="1091"/>
        <v>77</v>
      </c>
      <c r="E16730" s="815">
        <v>2005</v>
      </c>
    </row>
    <row r="16731" spans="1:5">
      <c r="A16731" s="816">
        <f t="shared" si="1088"/>
        <v>38632</v>
      </c>
      <c r="B16731" s="815">
        <f t="shared" si="1089"/>
        <v>280</v>
      </c>
      <c r="C16731" s="815">
        <f t="shared" si="1090"/>
        <v>86</v>
      </c>
      <c r="D16731" s="815">
        <f t="shared" si="1091"/>
        <v>76</v>
      </c>
      <c r="E16731" s="815">
        <v>2005</v>
      </c>
    </row>
    <row r="16732" spans="1:5">
      <c r="A16732" s="816">
        <f t="shared" si="1088"/>
        <v>38633</v>
      </c>
      <c r="B16732" s="815">
        <f t="shared" si="1089"/>
        <v>281</v>
      </c>
      <c r="C16732" s="815">
        <f t="shared" si="1090"/>
        <v>85</v>
      </c>
      <c r="D16732" s="815">
        <f t="shared" si="1091"/>
        <v>75</v>
      </c>
      <c r="E16732" s="815">
        <v>2005</v>
      </c>
    </row>
    <row r="16733" spans="1:5">
      <c r="A16733" s="816">
        <f t="shared" si="1088"/>
        <v>38634</v>
      </c>
      <c r="B16733" s="815">
        <f t="shared" si="1089"/>
        <v>282</v>
      </c>
      <c r="C16733" s="815">
        <f t="shared" si="1090"/>
        <v>84</v>
      </c>
      <c r="D16733" s="815">
        <f t="shared" si="1091"/>
        <v>74</v>
      </c>
      <c r="E16733" s="815">
        <v>2005</v>
      </c>
    </row>
    <row r="16734" spans="1:5">
      <c r="A16734" s="816">
        <f t="shared" si="1088"/>
        <v>38635</v>
      </c>
      <c r="B16734" s="815">
        <f t="shared" si="1089"/>
        <v>283</v>
      </c>
      <c r="C16734" s="815">
        <f t="shared" si="1090"/>
        <v>83</v>
      </c>
      <c r="D16734" s="815">
        <f t="shared" si="1091"/>
        <v>73</v>
      </c>
      <c r="E16734" s="815">
        <v>2005</v>
      </c>
    </row>
    <row r="16735" spans="1:5">
      <c r="A16735" s="816">
        <f t="shared" si="1088"/>
        <v>38636</v>
      </c>
      <c r="B16735" s="815">
        <f t="shared" si="1089"/>
        <v>284</v>
      </c>
      <c r="C16735" s="815">
        <f t="shared" si="1090"/>
        <v>82</v>
      </c>
      <c r="D16735" s="815">
        <f t="shared" si="1091"/>
        <v>72</v>
      </c>
      <c r="E16735" s="815">
        <v>2005</v>
      </c>
    </row>
    <row r="16736" spans="1:5">
      <c r="A16736" s="816">
        <f t="shared" si="1088"/>
        <v>38637</v>
      </c>
      <c r="B16736" s="815">
        <f t="shared" si="1089"/>
        <v>285</v>
      </c>
      <c r="C16736" s="815">
        <f t="shared" si="1090"/>
        <v>81</v>
      </c>
      <c r="D16736" s="815">
        <f t="shared" si="1091"/>
        <v>71</v>
      </c>
      <c r="E16736" s="815">
        <v>2005</v>
      </c>
    </row>
    <row r="16737" spans="1:5">
      <c r="A16737" s="816">
        <f t="shared" si="1088"/>
        <v>38638</v>
      </c>
      <c r="B16737" s="815">
        <f t="shared" si="1089"/>
        <v>286</v>
      </c>
      <c r="C16737" s="815">
        <f t="shared" si="1090"/>
        <v>80</v>
      </c>
      <c r="D16737" s="815">
        <f t="shared" si="1091"/>
        <v>70</v>
      </c>
      <c r="E16737" s="815">
        <v>2005</v>
      </c>
    </row>
    <row r="16738" spans="1:5">
      <c r="A16738" s="816">
        <f t="shared" si="1088"/>
        <v>38639</v>
      </c>
      <c r="B16738" s="815">
        <f t="shared" si="1089"/>
        <v>287</v>
      </c>
      <c r="C16738" s="815">
        <f t="shared" si="1090"/>
        <v>79</v>
      </c>
      <c r="D16738" s="815">
        <f t="shared" si="1091"/>
        <v>69</v>
      </c>
      <c r="E16738" s="815">
        <v>2005</v>
      </c>
    </row>
    <row r="16739" spans="1:5">
      <c r="A16739" s="816">
        <f t="shared" si="1088"/>
        <v>38640</v>
      </c>
      <c r="B16739" s="815">
        <f t="shared" si="1089"/>
        <v>288</v>
      </c>
      <c r="C16739" s="815">
        <f t="shared" si="1090"/>
        <v>78</v>
      </c>
      <c r="D16739" s="815">
        <f t="shared" si="1091"/>
        <v>68</v>
      </c>
      <c r="E16739" s="815">
        <v>2005</v>
      </c>
    </row>
    <row r="16740" spans="1:5">
      <c r="A16740" s="816">
        <f t="shared" si="1088"/>
        <v>38641</v>
      </c>
      <c r="B16740" s="815">
        <f t="shared" si="1089"/>
        <v>289</v>
      </c>
      <c r="C16740" s="815">
        <f t="shared" si="1090"/>
        <v>77</v>
      </c>
      <c r="D16740" s="815">
        <f t="shared" si="1091"/>
        <v>67</v>
      </c>
      <c r="E16740" s="815">
        <v>2005</v>
      </c>
    </row>
    <row r="16741" spans="1:5">
      <c r="A16741" s="816">
        <f t="shared" si="1088"/>
        <v>38642</v>
      </c>
      <c r="B16741" s="815">
        <f t="shared" si="1089"/>
        <v>290</v>
      </c>
      <c r="C16741" s="815">
        <f t="shared" si="1090"/>
        <v>76</v>
      </c>
      <c r="D16741" s="815">
        <f t="shared" si="1091"/>
        <v>66</v>
      </c>
      <c r="E16741" s="815">
        <v>2005</v>
      </c>
    </row>
    <row r="16742" spans="1:5">
      <c r="A16742" s="816">
        <f t="shared" si="1088"/>
        <v>38643</v>
      </c>
      <c r="B16742" s="815">
        <f t="shared" si="1089"/>
        <v>291</v>
      </c>
      <c r="C16742" s="815">
        <f t="shared" si="1090"/>
        <v>75</v>
      </c>
      <c r="D16742" s="815">
        <f t="shared" si="1091"/>
        <v>65</v>
      </c>
      <c r="E16742" s="815">
        <v>2005</v>
      </c>
    </row>
    <row r="16743" spans="1:5">
      <c r="A16743" s="816">
        <f t="shared" si="1088"/>
        <v>38644</v>
      </c>
      <c r="B16743" s="815">
        <f t="shared" si="1089"/>
        <v>292</v>
      </c>
      <c r="C16743" s="815">
        <f t="shared" si="1090"/>
        <v>74</v>
      </c>
      <c r="D16743" s="815">
        <f t="shared" si="1091"/>
        <v>64</v>
      </c>
      <c r="E16743" s="815">
        <v>2005</v>
      </c>
    </row>
    <row r="16744" spans="1:5">
      <c r="A16744" s="816">
        <f t="shared" si="1088"/>
        <v>38645</v>
      </c>
      <c r="B16744" s="815">
        <f t="shared" si="1089"/>
        <v>293</v>
      </c>
      <c r="C16744" s="815">
        <f t="shared" si="1090"/>
        <v>73</v>
      </c>
      <c r="D16744" s="815">
        <f t="shared" si="1091"/>
        <v>63</v>
      </c>
      <c r="E16744" s="815">
        <v>2005</v>
      </c>
    </row>
    <row r="16745" spans="1:5">
      <c r="A16745" s="816">
        <f t="shared" si="1088"/>
        <v>38646</v>
      </c>
      <c r="B16745" s="815">
        <f t="shared" si="1089"/>
        <v>294</v>
      </c>
      <c r="C16745" s="815">
        <f t="shared" si="1090"/>
        <v>72</v>
      </c>
      <c r="D16745" s="815">
        <f t="shared" si="1091"/>
        <v>62</v>
      </c>
      <c r="E16745" s="815">
        <v>2005</v>
      </c>
    </row>
    <row r="16746" spans="1:5">
      <c r="A16746" s="816">
        <f t="shared" si="1088"/>
        <v>38647</v>
      </c>
      <c r="B16746" s="815">
        <f t="shared" si="1089"/>
        <v>295</v>
      </c>
      <c r="C16746" s="815">
        <f t="shared" si="1090"/>
        <v>71</v>
      </c>
      <c r="D16746" s="815">
        <f t="shared" si="1091"/>
        <v>61</v>
      </c>
      <c r="E16746" s="815">
        <v>2005</v>
      </c>
    </row>
    <row r="16747" spans="1:5">
      <c r="A16747" s="816">
        <f t="shared" si="1088"/>
        <v>38648</v>
      </c>
      <c r="B16747" s="815">
        <f t="shared" si="1089"/>
        <v>296</v>
      </c>
      <c r="C16747" s="815">
        <f t="shared" si="1090"/>
        <v>70</v>
      </c>
      <c r="D16747" s="815">
        <f t="shared" si="1091"/>
        <v>60</v>
      </c>
      <c r="E16747" s="815">
        <v>2005</v>
      </c>
    </row>
    <row r="16748" spans="1:5">
      <c r="A16748" s="816">
        <f t="shared" si="1088"/>
        <v>38649</v>
      </c>
      <c r="B16748" s="815">
        <f t="shared" si="1089"/>
        <v>297</v>
      </c>
      <c r="C16748" s="815">
        <f t="shared" si="1090"/>
        <v>69</v>
      </c>
      <c r="D16748" s="815">
        <f t="shared" si="1091"/>
        <v>59</v>
      </c>
      <c r="E16748" s="815">
        <v>2005</v>
      </c>
    </row>
    <row r="16749" spans="1:5">
      <c r="A16749" s="816">
        <f t="shared" si="1088"/>
        <v>38650</v>
      </c>
      <c r="B16749" s="815">
        <f t="shared" si="1089"/>
        <v>298</v>
      </c>
      <c r="C16749" s="815">
        <f t="shared" si="1090"/>
        <v>68</v>
      </c>
      <c r="D16749" s="815">
        <f t="shared" si="1091"/>
        <v>58</v>
      </c>
      <c r="E16749" s="815">
        <v>2005</v>
      </c>
    </row>
    <row r="16750" spans="1:5">
      <c r="A16750" s="816">
        <f t="shared" si="1088"/>
        <v>38651</v>
      </c>
      <c r="B16750" s="815">
        <f t="shared" si="1089"/>
        <v>299</v>
      </c>
      <c r="C16750" s="815">
        <f t="shared" si="1090"/>
        <v>67</v>
      </c>
      <c r="D16750" s="815">
        <f t="shared" si="1091"/>
        <v>57</v>
      </c>
      <c r="E16750" s="815">
        <v>2005</v>
      </c>
    </row>
    <row r="16751" spans="1:5">
      <c r="A16751" s="816">
        <f t="shared" si="1088"/>
        <v>38652</v>
      </c>
      <c r="B16751" s="815">
        <f t="shared" si="1089"/>
        <v>300</v>
      </c>
      <c r="C16751" s="815">
        <f t="shared" si="1090"/>
        <v>66</v>
      </c>
      <c r="D16751" s="815">
        <f t="shared" si="1091"/>
        <v>56</v>
      </c>
      <c r="E16751" s="815">
        <v>2005</v>
      </c>
    </row>
    <row r="16752" spans="1:5">
      <c r="A16752" s="816">
        <f t="shared" si="1088"/>
        <v>38653</v>
      </c>
      <c r="B16752" s="815">
        <f t="shared" si="1089"/>
        <v>301</v>
      </c>
      <c r="C16752" s="815">
        <f t="shared" si="1090"/>
        <v>65</v>
      </c>
      <c r="D16752" s="815">
        <f t="shared" si="1091"/>
        <v>55</v>
      </c>
      <c r="E16752" s="815">
        <v>2005</v>
      </c>
    </row>
    <row r="16753" spans="1:5">
      <c r="A16753" s="816">
        <f t="shared" si="1088"/>
        <v>38654</v>
      </c>
      <c r="B16753" s="815">
        <f t="shared" si="1089"/>
        <v>302</v>
      </c>
      <c r="C16753" s="815">
        <f t="shared" si="1090"/>
        <v>64</v>
      </c>
      <c r="D16753" s="815">
        <f t="shared" si="1091"/>
        <v>54</v>
      </c>
      <c r="E16753" s="815">
        <v>2005</v>
      </c>
    </row>
    <row r="16754" spans="1:5">
      <c r="A16754" s="816">
        <f t="shared" si="1088"/>
        <v>38655</v>
      </c>
      <c r="B16754" s="815">
        <f t="shared" si="1089"/>
        <v>303</v>
      </c>
      <c r="C16754" s="815">
        <f t="shared" si="1090"/>
        <v>63</v>
      </c>
      <c r="D16754" s="815">
        <f t="shared" si="1091"/>
        <v>53</v>
      </c>
      <c r="E16754" s="815">
        <v>2005</v>
      </c>
    </row>
    <row r="16755" spans="1:5">
      <c r="A16755" s="816">
        <f t="shared" ref="A16755:A16818" si="1092">A16754+1</f>
        <v>38656</v>
      </c>
      <c r="B16755" s="815">
        <f t="shared" si="1089"/>
        <v>304</v>
      </c>
      <c r="C16755" s="815">
        <f t="shared" si="1090"/>
        <v>62</v>
      </c>
      <c r="D16755" s="815">
        <f t="shared" si="1091"/>
        <v>52</v>
      </c>
      <c r="E16755" s="815">
        <v>2005</v>
      </c>
    </row>
    <row r="16756" spans="1:5">
      <c r="A16756" s="816">
        <f t="shared" si="1092"/>
        <v>38657</v>
      </c>
      <c r="B16756" s="815">
        <f t="shared" si="1089"/>
        <v>305</v>
      </c>
      <c r="C16756" s="815">
        <f t="shared" si="1090"/>
        <v>61</v>
      </c>
      <c r="D16756" s="815">
        <f t="shared" si="1091"/>
        <v>51</v>
      </c>
      <c r="E16756" s="815">
        <v>2005</v>
      </c>
    </row>
    <row r="16757" spans="1:5">
      <c r="A16757" s="816">
        <f t="shared" si="1092"/>
        <v>38658</v>
      </c>
      <c r="B16757" s="815">
        <f t="shared" si="1089"/>
        <v>306</v>
      </c>
      <c r="C16757" s="815">
        <f t="shared" si="1090"/>
        <v>60</v>
      </c>
      <c r="D16757" s="815">
        <f t="shared" si="1091"/>
        <v>50</v>
      </c>
      <c r="E16757" s="815">
        <v>2005</v>
      </c>
    </row>
    <row r="16758" spans="1:5">
      <c r="A16758" s="816">
        <f t="shared" si="1092"/>
        <v>38659</v>
      </c>
      <c r="B16758" s="815">
        <f t="shared" si="1089"/>
        <v>307</v>
      </c>
      <c r="C16758" s="815">
        <f t="shared" si="1090"/>
        <v>59</v>
      </c>
      <c r="D16758" s="815">
        <f t="shared" si="1091"/>
        <v>49</v>
      </c>
      <c r="E16758" s="815">
        <v>2005</v>
      </c>
    </row>
    <row r="16759" spans="1:5">
      <c r="A16759" s="816">
        <f t="shared" si="1092"/>
        <v>38660</v>
      </c>
      <c r="B16759" s="815">
        <f t="shared" si="1089"/>
        <v>308</v>
      </c>
      <c r="C16759" s="815">
        <f t="shared" si="1090"/>
        <v>58</v>
      </c>
      <c r="D16759" s="815">
        <f t="shared" si="1091"/>
        <v>48</v>
      </c>
      <c r="E16759" s="815">
        <v>2005</v>
      </c>
    </row>
    <row r="16760" spans="1:5">
      <c r="A16760" s="816">
        <f t="shared" si="1092"/>
        <v>38661</v>
      </c>
      <c r="B16760" s="815">
        <f t="shared" si="1089"/>
        <v>309</v>
      </c>
      <c r="C16760" s="815">
        <f t="shared" si="1090"/>
        <v>57</v>
      </c>
      <c r="D16760" s="815">
        <f t="shared" si="1091"/>
        <v>47</v>
      </c>
      <c r="E16760" s="815">
        <v>2005</v>
      </c>
    </row>
    <row r="16761" spans="1:5">
      <c r="A16761" s="816">
        <f t="shared" si="1092"/>
        <v>38662</v>
      </c>
      <c r="B16761" s="815">
        <f t="shared" si="1089"/>
        <v>310</v>
      </c>
      <c r="C16761" s="815">
        <f t="shared" si="1090"/>
        <v>56</v>
      </c>
      <c r="D16761" s="815">
        <f t="shared" si="1091"/>
        <v>46</v>
      </c>
      <c r="E16761" s="815">
        <v>2005</v>
      </c>
    </row>
    <row r="16762" spans="1:5">
      <c r="A16762" s="816">
        <f t="shared" si="1092"/>
        <v>38663</v>
      </c>
      <c r="B16762" s="815">
        <f t="shared" si="1089"/>
        <v>311</v>
      </c>
      <c r="C16762" s="815">
        <f t="shared" si="1090"/>
        <v>55</v>
      </c>
      <c r="D16762" s="815">
        <f t="shared" si="1091"/>
        <v>45</v>
      </c>
      <c r="E16762" s="815">
        <v>2005</v>
      </c>
    </row>
    <row r="16763" spans="1:5">
      <c r="A16763" s="816">
        <f t="shared" si="1092"/>
        <v>38664</v>
      </c>
      <c r="B16763" s="815">
        <f t="shared" ref="B16763:B16816" si="1093">B16762+1</f>
        <v>312</v>
      </c>
      <c r="C16763" s="815">
        <f t="shared" ref="C16763:C16816" si="1094">C16762-1</f>
        <v>54</v>
      </c>
      <c r="D16763" s="815">
        <f t="shared" ref="D16763:D16806" si="1095">D16762-1</f>
        <v>44</v>
      </c>
      <c r="E16763" s="815">
        <v>2005</v>
      </c>
    </row>
    <row r="16764" spans="1:5">
      <c r="A16764" s="816">
        <f t="shared" si="1092"/>
        <v>38665</v>
      </c>
      <c r="B16764" s="815">
        <f t="shared" si="1093"/>
        <v>313</v>
      </c>
      <c r="C16764" s="815">
        <f t="shared" si="1094"/>
        <v>53</v>
      </c>
      <c r="D16764" s="815">
        <f t="shared" si="1095"/>
        <v>43</v>
      </c>
      <c r="E16764" s="815">
        <v>2005</v>
      </c>
    </row>
    <row r="16765" spans="1:5">
      <c r="A16765" s="816">
        <f t="shared" si="1092"/>
        <v>38666</v>
      </c>
      <c r="B16765" s="815">
        <f t="shared" si="1093"/>
        <v>314</v>
      </c>
      <c r="C16765" s="815">
        <f t="shared" si="1094"/>
        <v>52</v>
      </c>
      <c r="D16765" s="815">
        <f t="shared" si="1095"/>
        <v>42</v>
      </c>
      <c r="E16765" s="815">
        <v>2005</v>
      </c>
    </row>
    <row r="16766" spans="1:5">
      <c r="A16766" s="816">
        <f t="shared" si="1092"/>
        <v>38667</v>
      </c>
      <c r="B16766" s="815">
        <f t="shared" si="1093"/>
        <v>315</v>
      </c>
      <c r="C16766" s="815">
        <f t="shared" si="1094"/>
        <v>51</v>
      </c>
      <c r="D16766" s="815">
        <f t="shared" si="1095"/>
        <v>41</v>
      </c>
      <c r="E16766" s="815">
        <v>2005</v>
      </c>
    </row>
    <row r="16767" spans="1:5">
      <c r="A16767" s="816">
        <f t="shared" si="1092"/>
        <v>38668</v>
      </c>
      <c r="B16767" s="815">
        <f t="shared" si="1093"/>
        <v>316</v>
      </c>
      <c r="C16767" s="815">
        <f t="shared" si="1094"/>
        <v>50</v>
      </c>
      <c r="D16767" s="815">
        <f t="shared" si="1095"/>
        <v>40</v>
      </c>
      <c r="E16767" s="815">
        <v>2005</v>
      </c>
    </row>
    <row r="16768" spans="1:5">
      <c r="A16768" s="816">
        <f t="shared" si="1092"/>
        <v>38669</v>
      </c>
      <c r="B16768" s="815">
        <f t="shared" si="1093"/>
        <v>317</v>
      </c>
      <c r="C16768" s="815">
        <f t="shared" si="1094"/>
        <v>49</v>
      </c>
      <c r="D16768" s="815">
        <f t="shared" si="1095"/>
        <v>39</v>
      </c>
      <c r="E16768" s="815">
        <v>2005</v>
      </c>
    </row>
    <row r="16769" spans="1:5">
      <c r="A16769" s="816">
        <f t="shared" si="1092"/>
        <v>38670</v>
      </c>
      <c r="B16769" s="815">
        <f t="shared" si="1093"/>
        <v>318</v>
      </c>
      <c r="C16769" s="815">
        <f t="shared" si="1094"/>
        <v>48</v>
      </c>
      <c r="D16769" s="815">
        <f t="shared" si="1095"/>
        <v>38</v>
      </c>
      <c r="E16769" s="815">
        <v>2005</v>
      </c>
    </row>
    <row r="16770" spans="1:5">
      <c r="A16770" s="816">
        <f t="shared" si="1092"/>
        <v>38671</v>
      </c>
      <c r="B16770" s="815">
        <f t="shared" si="1093"/>
        <v>319</v>
      </c>
      <c r="C16770" s="815">
        <f t="shared" si="1094"/>
        <v>47</v>
      </c>
      <c r="D16770" s="815">
        <f t="shared" si="1095"/>
        <v>37</v>
      </c>
      <c r="E16770" s="815">
        <v>2005</v>
      </c>
    </row>
    <row r="16771" spans="1:5">
      <c r="A16771" s="816">
        <f t="shared" si="1092"/>
        <v>38672</v>
      </c>
      <c r="B16771" s="815">
        <f t="shared" si="1093"/>
        <v>320</v>
      </c>
      <c r="C16771" s="815">
        <f t="shared" si="1094"/>
        <v>46</v>
      </c>
      <c r="D16771" s="815">
        <f t="shared" si="1095"/>
        <v>36</v>
      </c>
      <c r="E16771" s="815">
        <v>2005</v>
      </c>
    </row>
    <row r="16772" spans="1:5">
      <c r="A16772" s="816">
        <f t="shared" si="1092"/>
        <v>38673</v>
      </c>
      <c r="B16772" s="815">
        <f t="shared" si="1093"/>
        <v>321</v>
      </c>
      <c r="C16772" s="815">
        <f t="shared" si="1094"/>
        <v>45</v>
      </c>
      <c r="D16772" s="815">
        <f t="shared" si="1095"/>
        <v>35</v>
      </c>
      <c r="E16772" s="815">
        <v>2005</v>
      </c>
    </row>
    <row r="16773" spans="1:5">
      <c r="A16773" s="816">
        <f t="shared" si="1092"/>
        <v>38674</v>
      </c>
      <c r="B16773" s="815">
        <f t="shared" si="1093"/>
        <v>322</v>
      </c>
      <c r="C16773" s="815">
        <f t="shared" si="1094"/>
        <v>44</v>
      </c>
      <c r="D16773" s="815">
        <f t="shared" si="1095"/>
        <v>34</v>
      </c>
      <c r="E16773" s="815">
        <v>2005</v>
      </c>
    </row>
    <row r="16774" spans="1:5">
      <c r="A16774" s="816">
        <f t="shared" si="1092"/>
        <v>38675</v>
      </c>
      <c r="B16774" s="815">
        <f t="shared" si="1093"/>
        <v>323</v>
      </c>
      <c r="C16774" s="815">
        <f t="shared" si="1094"/>
        <v>43</v>
      </c>
      <c r="D16774" s="815">
        <f t="shared" si="1095"/>
        <v>33</v>
      </c>
      <c r="E16774" s="815">
        <v>2005</v>
      </c>
    </row>
    <row r="16775" spans="1:5">
      <c r="A16775" s="816">
        <f t="shared" si="1092"/>
        <v>38676</v>
      </c>
      <c r="B16775" s="815">
        <f t="shared" si="1093"/>
        <v>324</v>
      </c>
      <c r="C16775" s="815">
        <f t="shared" si="1094"/>
        <v>42</v>
      </c>
      <c r="D16775" s="815">
        <f t="shared" si="1095"/>
        <v>32</v>
      </c>
      <c r="E16775" s="815">
        <v>2005</v>
      </c>
    </row>
    <row r="16776" spans="1:5">
      <c r="A16776" s="816">
        <f t="shared" si="1092"/>
        <v>38677</v>
      </c>
      <c r="B16776" s="815">
        <f t="shared" si="1093"/>
        <v>325</v>
      </c>
      <c r="C16776" s="815">
        <f t="shared" si="1094"/>
        <v>41</v>
      </c>
      <c r="D16776" s="815">
        <f t="shared" si="1095"/>
        <v>31</v>
      </c>
      <c r="E16776" s="815">
        <v>2005</v>
      </c>
    </row>
    <row r="16777" spans="1:5">
      <c r="A16777" s="816">
        <f t="shared" si="1092"/>
        <v>38678</v>
      </c>
      <c r="B16777" s="815">
        <f t="shared" si="1093"/>
        <v>326</v>
      </c>
      <c r="C16777" s="815">
        <f t="shared" si="1094"/>
        <v>40</v>
      </c>
      <c r="D16777" s="815">
        <f t="shared" si="1095"/>
        <v>30</v>
      </c>
      <c r="E16777" s="815">
        <v>2005</v>
      </c>
    </row>
    <row r="16778" spans="1:5">
      <c r="A16778" s="816">
        <f t="shared" si="1092"/>
        <v>38679</v>
      </c>
      <c r="B16778" s="815">
        <f t="shared" si="1093"/>
        <v>327</v>
      </c>
      <c r="C16778" s="815">
        <f t="shared" si="1094"/>
        <v>39</v>
      </c>
      <c r="D16778" s="815">
        <f t="shared" si="1095"/>
        <v>29</v>
      </c>
      <c r="E16778" s="815">
        <v>2005</v>
      </c>
    </row>
    <row r="16779" spans="1:5">
      <c r="A16779" s="816">
        <f t="shared" si="1092"/>
        <v>38680</v>
      </c>
      <c r="B16779" s="815">
        <f t="shared" si="1093"/>
        <v>328</v>
      </c>
      <c r="C16779" s="815">
        <f t="shared" si="1094"/>
        <v>38</v>
      </c>
      <c r="D16779" s="815">
        <f t="shared" si="1095"/>
        <v>28</v>
      </c>
      <c r="E16779" s="815">
        <v>2005</v>
      </c>
    </row>
    <row r="16780" spans="1:5">
      <c r="A16780" s="816">
        <f t="shared" si="1092"/>
        <v>38681</v>
      </c>
      <c r="B16780" s="815">
        <f t="shared" si="1093"/>
        <v>329</v>
      </c>
      <c r="C16780" s="815">
        <f t="shared" si="1094"/>
        <v>37</v>
      </c>
      <c r="D16780" s="815">
        <f t="shared" si="1095"/>
        <v>27</v>
      </c>
      <c r="E16780" s="815">
        <v>2005</v>
      </c>
    </row>
    <row r="16781" spans="1:5">
      <c r="A16781" s="816">
        <f t="shared" si="1092"/>
        <v>38682</v>
      </c>
      <c r="B16781" s="815">
        <f t="shared" si="1093"/>
        <v>330</v>
      </c>
      <c r="C16781" s="815">
        <f t="shared" si="1094"/>
        <v>36</v>
      </c>
      <c r="D16781" s="815">
        <f t="shared" si="1095"/>
        <v>26</v>
      </c>
      <c r="E16781" s="815">
        <v>2005</v>
      </c>
    </row>
    <row r="16782" spans="1:5">
      <c r="A16782" s="816">
        <f t="shared" si="1092"/>
        <v>38683</v>
      </c>
      <c r="B16782" s="815">
        <f t="shared" si="1093"/>
        <v>331</v>
      </c>
      <c r="C16782" s="815">
        <f t="shared" si="1094"/>
        <v>35</v>
      </c>
      <c r="D16782" s="815">
        <f t="shared" si="1095"/>
        <v>25</v>
      </c>
      <c r="E16782" s="815">
        <v>2005</v>
      </c>
    </row>
    <row r="16783" spans="1:5">
      <c r="A16783" s="816">
        <f t="shared" si="1092"/>
        <v>38684</v>
      </c>
      <c r="B16783" s="815">
        <f t="shared" si="1093"/>
        <v>332</v>
      </c>
      <c r="C16783" s="815">
        <f t="shared" si="1094"/>
        <v>34</v>
      </c>
      <c r="D16783" s="815">
        <f t="shared" si="1095"/>
        <v>24</v>
      </c>
      <c r="E16783" s="815">
        <v>2005</v>
      </c>
    </row>
    <row r="16784" spans="1:5">
      <c r="A16784" s="816">
        <f t="shared" si="1092"/>
        <v>38685</v>
      </c>
      <c r="B16784" s="815">
        <f t="shared" si="1093"/>
        <v>333</v>
      </c>
      <c r="C16784" s="815">
        <f t="shared" si="1094"/>
        <v>33</v>
      </c>
      <c r="D16784" s="815">
        <f t="shared" si="1095"/>
        <v>23</v>
      </c>
      <c r="E16784" s="815">
        <v>2005</v>
      </c>
    </row>
    <row r="16785" spans="1:5">
      <c r="A16785" s="816">
        <f t="shared" si="1092"/>
        <v>38686</v>
      </c>
      <c r="B16785" s="815">
        <f t="shared" si="1093"/>
        <v>334</v>
      </c>
      <c r="C16785" s="815">
        <f t="shared" si="1094"/>
        <v>32</v>
      </c>
      <c r="D16785" s="815">
        <f t="shared" si="1095"/>
        <v>22</v>
      </c>
      <c r="E16785" s="815">
        <v>2005</v>
      </c>
    </row>
    <row r="16786" spans="1:5">
      <c r="A16786" s="816">
        <f t="shared" si="1092"/>
        <v>38687</v>
      </c>
      <c r="B16786" s="815">
        <f t="shared" si="1093"/>
        <v>335</v>
      </c>
      <c r="C16786" s="815">
        <f t="shared" si="1094"/>
        <v>31</v>
      </c>
      <c r="D16786" s="815">
        <f t="shared" si="1095"/>
        <v>21</v>
      </c>
      <c r="E16786" s="815">
        <v>2005</v>
      </c>
    </row>
    <row r="16787" spans="1:5">
      <c r="A16787" s="816">
        <f t="shared" si="1092"/>
        <v>38688</v>
      </c>
      <c r="B16787" s="815">
        <f t="shared" si="1093"/>
        <v>336</v>
      </c>
      <c r="C16787" s="815">
        <f t="shared" si="1094"/>
        <v>30</v>
      </c>
      <c r="D16787" s="815">
        <f t="shared" si="1095"/>
        <v>20</v>
      </c>
      <c r="E16787" s="815">
        <v>2005</v>
      </c>
    </row>
    <row r="16788" spans="1:5">
      <c r="A16788" s="816">
        <f t="shared" si="1092"/>
        <v>38689</v>
      </c>
      <c r="B16788" s="815">
        <f t="shared" si="1093"/>
        <v>337</v>
      </c>
      <c r="C16788" s="815">
        <f t="shared" si="1094"/>
        <v>29</v>
      </c>
      <c r="D16788" s="815">
        <f t="shared" si="1095"/>
        <v>19</v>
      </c>
      <c r="E16788" s="815">
        <v>2005</v>
      </c>
    </row>
    <row r="16789" spans="1:5">
      <c r="A16789" s="816">
        <f t="shared" si="1092"/>
        <v>38690</v>
      </c>
      <c r="B16789" s="815">
        <f t="shared" si="1093"/>
        <v>338</v>
      </c>
      <c r="C16789" s="815">
        <f t="shared" si="1094"/>
        <v>28</v>
      </c>
      <c r="D16789" s="815">
        <f t="shared" si="1095"/>
        <v>18</v>
      </c>
      <c r="E16789" s="815">
        <v>2005</v>
      </c>
    </row>
    <row r="16790" spans="1:5">
      <c r="A16790" s="816">
        <f t="shared" si="1092"/>
        <v>38691</v>
      </c>
      <c r="B16790" s="815">
        <f t="shared" si="1093"/>
        <v>339</v>
      </c>
      <c r="C16790" s="815">
        <f t="shared" si="1094"/>
        <v>27</v>
      </c>
      <c r="D16790" s="815">
        <f t="shared" si="1095"/>
        <v>17</v>
      </c>
      <c r="E16790" s="815">
        <v>2005</v>
      </c>
    </row>
    <row r="16791" spans="1:5">
      <c r="A16791" s="816">
        <f t="shared" si="1092"/>
        <v>38692</v>
      </c>
      <c r="B16791" s="815">
        <f t="shared" si="1093"/>
        <v>340</v>
      </c>
      <c r="C16791" s="815">
        <f t="shared" si="1094"/>
        <v>26</v>
      </c>
      <c r="D16791" s="815">
        <f t="shared" si="1095"/>
        <v>16</v>
      </c>
      <c r="E16791" s="815">
        <v>2005</v>
      </c>
    </row>
    <row r="16792" spans="1:5">
      <c r="A16792" s="816">
        <f t="shared" si="1092"/>
        <v>38693</v>
      </c>
      <c r="B16792" s="815">
        <f t="shared" si="1093"/>
        <v>341</v>
      </c>
      <c r="C16792" s="815">
        <f t="shared" si="1094"/>
        <v>25</v>
      </c>
      <c r="D16792" s="815">
        <f t="shared" si="1095"/>
        <v>15</v>
      </c>
      <c r="E16792" s="815">
        <v>2005</v>
      </c>
    </row>
    <row r="16793" spans="1:5">
      <c r="A16793" s="816">
        <f t="shared" si="1092"/>
        <v>38694</v>
      </c>
      <c r="B16793" s="815">
        <f t="shared" si="1093"/>
        <v>342</v>
      </c>
      <c r="C16793" s="815">
        <f t="shared" si="1094"/>
        <v>24</v>
      </c>
      <c r="D16793" s="815">
        <f t="shared" si="1095"/>
        <v>14</v>
      </c>
      <c r="E16793" s="815">
        <v>2005</v>
      </c>
    </row>
    <row r="16794" spans="1:5">
      <c r="A16794" s="816">
        <f t="shared" si="1092"/>
        <v>38695</v>
      </c>
      <c r="B16794" s="815">
        <f t="shared" si="1093"/>
        <v>343</v>
      </c>
      <c r="C16794" s="815">
        <f t="shared" si="1094"/>
        <v>23</v>
      </c>
      <c r="D16794" s="815">
        <f t="shared" si="1095"/>
        <v>13</v>
      </c>
      <c r="E16794" s="815">
        <v>2005</v>
      </c>
    </row>
    <row r="16795" spans="1:5">
      <c r="A16795" s="816">
        <f t="shared" si="1092"/>
        <v>38696</v>
      </c>
      <c r="B16795" s="815">
        <f t="shared" si="1093"/>
        <v>344</v>
      </c>
      <c r="C16795" s="815">
        <f t="shared" si="1094"/>
        <v>22</v>
      </c>
      <c r="D16795" s="815">
        <f t="shared" si="1095"/>
        <v>12</v>
      </c>
      <c r="E16795" s="815">
        <v>2005</v>
      </c>
    </row>
    <row r="16796" spans="1:5">
      <c r="A16796" s="816">
        <f t="shared" si="1092"/>
        <v>38697</v>
      </c>
      <c r="B16796" s="815">
        <f t="shared" si="1093"/>
        <v>345</v>
      </c>
      <c r="C16796" s="815">
        <f t="shared" si="1094"/>
        <v>21</v>
      </c>
      <c r="D16796" s="815">
        <f t="shared" si="1095"/>
        <v>11</v>
      </c>
      <c r="E16796" s="815">
        <v>2005</v>
      </c>
    </row>
    <row r="16797" spans="1:5">
      <c r="A16797" s="816">
        <f t="shared" si="1092"/>
        <v>38698</v>
      </c>
      <c r="B16797" s="815">
        <f t="shared" si="1093"/>
        <v>346</v>
      </c>
      <c r="C16797" s="815">
        <f t="shared" si="1094"/>
        <v>20</v>
      </c>
      <c r="D16797" s="815">
        <f t="shared" si="1095"/>
        <v>10</v>
      </c>
      <c r="E16797" s="815">
        <v>2005</v>
      </c>
    </row>
    <row r="16798" spans="1:5">
      <c r="A16798" s="816">
        <f t="shared" si="1092"/>
        <v>38699</v>
      </c>
      <c r="B16798" s="815">
        <f t="shared" si="1093"/>
        <v>347</v>
      </c>
      <c r="C16798" s="815">
        <f t="shared" si="1094"/>
        <v>19</v>
      </c>
      <c r="D16798" s="815">
        <f t="shared" si="1095"/>
        <v>9</v>
      </c>
      <c r="E16798" s="815">
        <v>2005</v>
      </c>
    </row>
    <row r="16799" spans="1:5">
      <c r="A16799" s="816">
        <f t="shared" si="1092"/>
        <v>38700</v>
      </c>
      <c r="B16799" s="815">
        <f t="shared" si="1093"/>
        <v>348</v>
      </c>
      <c r="C16799" s="815">
        <f t="shared" si="1094"/>
        <v>18</v>
      </c>
      <c r="D16799" s="815">
        <f t="shared" si="1095"/>
        <v>8</v>
      </c>
      <c r="E16799" s="815">
        <v>2005</v>
      </c>
    </row>
    <row r="16800" spans="1:5">
      <c r="A16800" s="816">
        <f t="shared" si="1092"/>
        <v>38701</v>
      </c>
      <c r="B16800" s="815">
        <f t="shared" si="1093"/>
        <v>349</v>
      </c>
      <c r="C16800" s="815">
        <f t="shared" si="1094"/>
        <v>17</v>
      </c>
      <c r="D16800" s="815">
        <f t="shared" si="1095"/>
        <v>7</v>
      </c>
      <c r="E16800" s="815">
        <v>2005</v>
      </c>
    </row>
    <row r="16801" spans="1:5">
      <c r="A16801" s="816">
        <f t="shared" si="1092"/>
        <v>38702</v>
      </c>
      <c r="B16801" s="815">
        <f t="shared" si="1093"/>
        <v>350</v>
      </c>
      <c r="C16801" s="815">
        <f t="shared" si="1094"/>
        <v>16</v>
      </c>
      <c r="D16801" s="815">
        <f t="shared" si="1095"/>
        <v>6</v>
      </c>
      <c r="E16801" s="815">
        <v>2005</v>
      </c>
    </row>
    <row r="16802" spans="1:5">
      <c r="A16802" s="816">
        <f t="shared" si="1092"/>
        <v>38703</v>
      </c>
      <c r="B16802" s="815">
        <f t="shared" si="1093"/>
        <v>351</v>
      </c>
      <c r="C16802" s="815">
        <f t="shared" si="1094"/>
        <v>15</v>
      </c>
      <c r="D16802" s="815">
        <f t="shared" si="1095"/>
        <v>5</v>
      </c>
      <c r="E16802" s="815">
        <v>2005</v>
      </c>
    </row>
    <row r="16803" spans="1:5">
      <c r="A16803" s="816">
        <f t="shared" si="1092"/>
        <v>38704</v>
      </c>
      <c r="B16803" s="815">
        <f t="shared" si="1093"/>
        <v>352</v>
      </c>
      <c r="C16803" s="815">
        <f t="shared" si="1094"/>
        <v>14</v>
      </c>
      <c r="D16803" s="815">
        <f t="shared" si="1095"/>
        <v>4</v>
      </c>
      <c r="E16803" s="815">
        <v>2005</v>
      </c>
    </row>
    <row r="16804" spans="1:5">
      <c r="A16804" s="816">
        <f t="shared" si="1092"/>
        <v>38705</v>
      </c>
      <c r="B16804" s="815">
        <f t="shared" si="1093"/>
        <v>353</v>
      </c>
      <c r="C16804" s="815">
        <f t="shared" si="1094"/>
        <v>13</v>
      </c>
      <c r="D16804" s="815">
        <f t="shared" si="1095"/>
        <v>3</v>
      </c>
      <c r="E16804" s="815">
        <v>2005</v>
      </c>
    </row>
    <row r="16805" spans="1:5">
      <c r="A16805" s="816">
        <f t="shared" si="1092"/>
        <v>38706</v>
      </c>
      <c r="B16805" s="815">
        <f t="shared" si="1093"/>
        <v>354</v>
      </c>
      <c r="C16805" s="815">
        <f t="shared" si="1094"/>
        <v>12</v>
      </c>
      <c r="D16805" s="815">
        <f t="shared" si="1095"/>
        <v>2</v>
      </c>
      <c r="E16805" s="815">
        <v>2005</v>
      </c>
    </row>
    <row r="16806" spans="1:5">
      <c r="A16806" s="816">
        <f t="shared" si="1092"/>
        <v>38707</v>
      </c>
      <c r="B16806" s="815">
        <f t="shared" si="1093"/>
        <v>355</v>
      </c>
      <c r="C16806" s="815">
        <f t="shared" si="1094"/>
        <v>11</v>
      </c>
      <c r="D16806" s="815">
        <f t="shared" si="1095"/>
        <v>1</v>
      </c>
      <c r="E16806" s="815">
        <v>2005</v>
      </c>
    </row>
    <row r="16807" spans="1:5">
      <c r="A16807" s="816">
        <f t="shared" si="1092"/>
        <v>38708</v>
      </c>
      <c r="B16807" s="815">
        <f t="shared" si="1093"/>
        <v>356</v>
      </c>
      <c r="C16807" s="815">
        <f t="shared" si="1094"/>
        <v>10</v>
      </c>
      <c r="D16807" s="815">
        <v>365</v>
      </c>
      <c r="E16807" s="815">
        <v>2005</v>
      </c>
    </row>
    <row r="16808" spans="1:5">
      <c r="A16808" s="816">
        <f t="shared" si="1092"/>
        <v>38709</v>
      </c>
      <c r="B16808" s="815">
        <f t="shared" si="1093"/>
        <v>357</v>
      </c>
      <c r="C16808" s="815">
        <f t="shared" si="1094"/>
        <v>9</v>
      </c>
      <c r="D16808" s="815">
        <f t="shared" ref="D16808:D16871" si="1096">D16807-1</f>
        <v>364</v>
      </c>
      <c r="E16808" s="815">
        <v>2005</v>
      </c>
    </row>
    <row r="16809" spans="1:5">
      <c r="A16809" s="816">
        <f t="shared" si="1092"/>
        <v>38710</v>
      </c>
      <c r="B16809" s="815">
        <f t="shared" si="1093"/>
        <v>358</v>
      </c>
      <c r="C16809" s="815">
        <f t="shared" si="1094"/>
        <v>8</v>
      </c>
      <c r="D16809" s="815">
        <f t="shared" si="1096"/>
        <v>363</v>
      </c>
      <c r="E16809" s="815">
        <v>2005</v>
      </c>
    </row>
    <row r="16810" spans="1:5">
      <c r="A16810" s="816">
        <f t="shared" si="1092"/>
        <v>38711</v>
      </c>
      <c r="B16810" s="815">
        <f t="shared" si="1093"/>
        <v>359</v>
      </c>
      <c r="C16810" s="815">
        <f t="shared" si="1094"/>
        <v>7</v>
      </c>
      <c r="D16810" s="815">
        <f t="shared" si="1096"/>
        <v>362</v>
      </c>
      <c r="E16810" s="815">
        <v>2005</v>
      </c>
    </row>
    <row r="16811" spans="1:5">
      <c r="A16811" s="816">
        <f t="shared" si="1092"/>
        <v>38712</v>
      </c>
      <c r="B16811" s="815">
        <f t="shared" si="1093"/>
        <v>360</v>
      </c>
      <c r="C16811" s="815">
        <f t="shared" si="1094"/>
        <v>6</v>
      </c>
      <c r="D16811" s="815">
        <f t="shared" si="1096"/>
        <v>361</v>
      </c>
      <c r="E16811" s="815">
        <v>2005</v>
      </c>
    </row>
    <row r="16812" spans="1:5">
      <c r="A16812" s="816">
        <f t="shared" si="1092"/>
        <v>38713</v>
      </c>
      <c r="B16812" s="815">
        <f t="shared" si="1093"/>
        <v>361</v>
      </c>
      <c r="C16812" s="815">
        <f t="shared" si="1094"/>
        <v>5</v>
      </c>
      <c r="D16812" s="815">
        <f t="shared" si="1096"/>
        <v>360</v>
      </c>
      <c r="E16812" s="815">
        <v>2005</v>
      </c>
    </row>
    <row r="16813" spans="1:5">
      <c r="A16813" s="816">
        <f t="shared" si="1092"/>
        <v>38714</v>
      </c>
      <c r="B16813" s="815">
        <f t="shared" si="1093"/>
        <v>362</v>
      </c>
      <c r="C16813" s="815">
        <f t="shared" si="1094"/>
        <v>4</v>
      </c>
      <c r="D16813" s="815">
        <f t="shared" si="1096"/>
        <v>359</v>
      </c>
      <c r="E16813" s="815">
        <v>2005</v>
      </c>
    </row>
    <row r="16814" spans="1:5">
      <c r="A16814" s="816">
        <f t="shared" si="1092"/>
        <v>38715</v>
      </c>
      <c r="B16814" s="815">
        <f t="shared" si="1093"/>
        <v>363</v>
      </c>
      <c r="C16814" s="815">
        <f t="shared" si="1094"/>
        <v>3</v>
      </c>
      <c r="D16814" s="815">
        <f t="shared" si="1096"/>
        <v>358</v>
      </c>
      <c r="E16814" s="815">
        <v>2005</v>
      </c>
    </row>
    <row r="16815" spans="1:5">
      <c r="A16815" s="816">
        <f t="shared" si="1092"/>
        <v>38716</v>
      </c>
      <c r="B16815" s="815">
        <f t="shared" si="1093"/>
        <v>364</v>
      </c>
      <c r="C16815" s="815">
        <f t="shared" si="1094"/>
        <v>2</v>
      </c>
      <c r="D16815" s="815">
        <f t="shared" si="1096"/>
        <v>357</v>
      </c>
      <c r="E16815" s="815">
        <v>2005</v>
      </c>
    </row>
    <row r="16816" spans="1:5">
      <c r="A16816" s="816">
        <f t="shared" si="1092"/>
        <v>38717</v>
      </c>
      <c r="B16816" s="815">
        <f t="shared" si="1093"/>
        <v>365</v>
      </c>
      <c r="C16816" s="815">
        <f t="shared" si="1094"/>
        <v>1</v>
      </c>
      <c r="D16816" s="815">
        <f t="shared" si="1096"/>
        <v>356</v>
      </c>
      <c r="E16816" s="815">
        <v>2005</v>
      </c>
    </row>
    <row r="16817" spans="1:5">
      <c r="A16817" s="816">
        <f t="shared" si="1092"/>
        <v>38718</v>
      </c>
      <c r="B16817" s="815">
        <v>1</v>
      </c>
      <c r="C16817" s="815">
        <v>365</v>
      </c>
      <c r="D16817" s="815">
        <f t="shared" si="1096"/>
        <v>355</v>
      </c>
      <c r="E16817" s="815">
        <v>2006</v>
      </c>
    </row>
    <row r="16818" spans="1:5">
      <c r="A16818" s="816">
        <f t="shared" si="1092"/>
        <v>38719</v>
      </c>
      <c r="B16818" s="815">
        <f t="shared" ref="B16818:B16871" si="1097">B16817+1</f>
        <v>2</v>
      </c>
      <c r="C16818" s="815">
        <f t="shared" ref="C16818:C16871" si="1098">C16817-1</f>
        <v>364</v>
      </c>
      <c r="D16818" s="815">
        <f t="shared" si="1096"/>
        <v>354</v>
      </c>
      <c r="E16818" s="815">
        <v>2006</v>
      </c>
    </row>
    <row r="16819" spans="1:5">
      <c r="A16819" s="816">
        <f t="shared" ref="A16819:A16882" si="1099">A16818+1</f>
        <v>38720</v>
      </c>
      <c r="B16819" s="815">
        <f t="shared" si="1097"/>
        <v>3</v>
      </c>
      <c r="C16819" s="815">
        <f t="shared" si="1098"/>
        <v>363</v>
      </c>
      <c r="D16819" s="815">
        <f t="shared" si="1096"/>
        <v>353</v>
      </c>
      <c r="E16819" s="815">
        <v>2006</v>
      </c>
    </row>
    <row r="16820" spans="1:5">
      <c r="A16820" s="816">
        <f t="shared" si="1099"/>
        <v>38721</v>
      </c>
      <c r="B16820" s="815">
        <f t="shared" si="1097"/>
        <v>4</v>
      </c>
      <c r="C16820" s="815">
        <f t="shared" si="1098"/>
        <v>362</v>
      </c>
      <c r="D16820" s="815">
        <f t="shared" si="1096"/>
        <v>352</v>
      </c>
      <c r="E16820" s="815">
        <v>2006</v>
      </c>
    </row>
    <row r="16821" spans="1:5">
      <c r="A16821" s="816">
        <f t="shared" si="1099"/>
        <v>38722</v>
      </c>
      <c r="B16821" s="815">
        <f t="shared" si="1097"/>
        <v>5</v>
      </c>
      <c r="C16821" s="815">
        <f t="shared" si="1098"/>
        <v>361</v>
      </c>
      <c r="D16821" s="815">
        <f t="shared" si="1096"/>
        <v>351</v>
      </c>
      <c r="E16821" s="815">
        <v>2006</v>
      </c>
    </row>
    <row r="16822" spans="1:5">
      <c r="A16822" s="816">
        <f t="shared" si="1099"/>
        <v>38723</v>
      </c>
      <c r="B16822" s="815">
        <f t="shared" si="1097"/>
        <v>6</v>
      </c>
      <c r="C16822" s="815">
        <f t="shared" si="1098"/>
        <v>360</v>
      </c>
      <c r="D16822" s="815">
        <f t="shared" si="1096"/>
        <v>350</v>
      </c>
      <c r="E16822" s="815">
        <v>2006</v>
      </c>
    </row>
    <row r="16823" spans="1:5">
      <c r="A16823" s="816">
        <f t="shared" si="1099"/>
        <v>38724</v>
      </c>
      <c r="B16823" s="815">
        <f t="shared" si="1097"/>
        <v>7</v>
      </c>
      <c r="C16823" s="815">
        <f t="shared" si="1098"/>
        <v>359</v>
      </c>
      <c r="D16823" s="815">
        <f t="shared" si="1096"/>
        <v>349</v>
      </c>
      <c r="E16823" s="815">
        <v>2006</v>
      </c>
    </row>
    <row r="16824" spans="1:5">
      <c r="A16824" s="816">
        <f t="shared" si="1099"/>
        <v>38725</v>
      </c>
      <c r="B16824" s="815">
        <f t="shared" si="1097"/>
        <v>8</v>
      </c>
      <c r="C16824" s="815">
        <f t="shared" si="1098"/>
        <v>358</v>
      </c>
      <c r="D16824" s="815">
        <f t="shared" si="1096"/>
        <v>348</v>
      </c>
      <c r="E16824" s="815">
        <v>2006</v>
      </c>
    </row>
    <row r="16825" spans="1:5">
      <c r="A16825" s="816">
        <f t="shared" si="1099"/>
        <v>38726</v>
      </c>
      <c r="B16825" s="815">
        <f t="shared" si="1097"/>
        <v>9</v>
      </c>
      <c r="C16825" s="815">
        <f t="shared" si="1098"/>
        <v>357</v>
      </c>
      <c r="D16825" s="815">
        <f t="shared" si="1096"/>
        <v>347</v>
      </c>
      <c r="E16825" s="815">
        <v>2006</v>
      </c>
    </row>
    <row r="16826" spans="1:5">
      <c r="A16826" s="816">
        <f t="shared" si="1099"/>
        <v>38727</v>
      </c>
      <c r="B16826" s="815">
        <f t="shared" si="1097"/>
        <v>10</v>
      </c>
      <c r="C16826" s="815">
        <f t="shared" si="1098"/>
        <v>356</v>
      </c>
      <c r="D16826" s="815">
        <f t="shared" si="1096"/>
        <v>346</v>
      </c>
      <c r="E16826" s="815">
        <v>2006</v>
      </c>
    </row>
    <row r="16827" spans="1:5">
      <c r="A16827" s="816">
        <f t="shared" si="1099"/>
        <v>38728</v>
      </c>
      <c r="B16827" s="815">
        <f t="shared" si="1097"/>
        <v>11</v>
      </c>
      <c r="C16827" s="815">
        <f t="shared" si="1098"/>
        <v>355</v>
      </c>
      <c r="D16827" s="815">
        <f t="shared" si="1096"/>
        <v>345</v>
      </c>
      <c r="E16827" s="815">
        <v>2006</v>
      </c>
    </row>
    <row r="16828" spans="1:5">
      <c r="A16828" s="816">
        <f t="shared" si="1099"/>
        <v>38729</v>
      </c>
      <c r="B16828" s="815">
        <f t="shared" si="1097"/>
        <v>12</v>
      </c>
      <c r="C16828" s="815">
        <f t="shared" si="1098"/>
        <v>354</v>
      </c>
      <c r="D16828" s="815">
        <f t="shared" si="1096"/>
        <v>344</v>
      </c>
      <c r="E16828" s="815">
        <v>2006</v>
      </c>
    </row>
    <row r="16829" spans="1:5">
      <c r="A16829" s="816">
        <f t="shared" si="1099"/>
        <v>38730</v>
      </c>
      <c r="B16829" s="815">
        <f t="shared" si="1097"/>
        <v>13</v>
      </c>
      <c r="C16829" s="815">
        <f t="shared" si="1098"/>
        <v>353</v>
      </c>
      <c r="D16829" s="815">
        <f t="shared" si="1096"/>
        <v>343</v>
      </c>
      <c r="E16829" s="815">
        <v>2006</v>
      </c>
    </row>
    <row r="16830" spans="1:5">
      <c r="A16830" s="816">
        <f t="shared" si="1099"/>
        <v>38731</v>
      </c>
      <c r="B16830" s="815">
        <f t="shared" si="1097"/>
        <v>14</v>
      </c>
      <c r="C16830" s="815">
        <f t="shared" si="1098"/>
        <v>352</v>
      </c>
      <c r="D16830" s="815">
        <f t="shared" si="1096"/>
        <v>342</v>
      </c>
      <c r="E16830" s="815">
        <v>2006</v>
      </c>
    </row>
    <row r="16831" spans="1:5">
      <c r="A16831" s="816">
        <f t="shared" si="1099"/>
        <v>38732</v>
      </c>
      <c r="B16831" s="815">
        <f t="shared" si="1097"/>
        <v>15</v>
      </c>
      <c r="C16831" s="815">
        <f t="shared" si="1098"/>
        <v>351</v>
      </c>
      <c r="D16831" s="815">
        <f t="shared" si="1096"/>
        <v>341</v>
      </c>
      <c r="E16831" s="815">
        <v>2006</v>
      </c>
    </row>
    <row r="16832" spans="1:5">
      <c r="A16832" s="816">
        <f t="shared" si="1099"/>
        <v>38733</v>
      </c>
      <c r="B16832" s="815">
        <f t="shared" si="1097"/>
        <v>16</v>
      </c>
      <c r="C16832" s="815">
        <f t="shared" si="1098"/>
        <v>350</v>
      </c>
      <c r="D16832" s="815">
        <f t="shared" si="1096"/>
        <v>340</v>
      </c>
      <c r="E16832" s="815">
        <v>2006</v>
      </c>
    </row>
    <row r="16833" spans="1:5">
      <c r="A16833" s="816">
        <f t="shared" si="1099"/>
        <v>38734</v>
      </c>
      <c r="B16833" s="815">
        <f t="shared" si="1097"/>
        <v>17</v>
      </c>
      <c r="C16833" s="815">
        <f t="shared" si="1098"/>
        <v>349</v>
      </c>
      <c r="D16833" s="815">
        <f t="shared" si="1096"/>
        <v>339</v>
      </c>
      <c r="E16833" s="815">
        <v>2006</v>
      </c>
    </row>
    <row r="16834" spans="1:5">
      <c r="A16834" s="816">
        <f t="shared" si="1099"/>
        <v>38735</v>
      </c>
      <c r="B16834" s="815">
        <f t="shared" si="1097"/>
        <v>18</v>
      </c>
      <c r="C16834" s="815">
        <f t="shared" si="1098"/>
        <v>348</v>
      </c>
      <c r="D16834" s="815">
        <f t="shared" si="1096"/>
        <v>338</v>
      </c>
      <c r="E16834" s="815">
        <v>2006</v>
      </c>
    </row>
    <row r="16835" spans="1:5">
      <c r="A16835" s="816">
        <f t="shared" si="1099"/>
        <v>38736</v>
      </c>
      <c r="B16835" s="815">
        <f t="shared" si="1097"/>
        <v>19</v>
      </c>
      <c r="C16835" s="815">
        <f t="shared" si="1098"/>
        <v>347</v>
      </c>
      <c r="D16835" s="815">
        <f t="shared" si="1096"/>
        <v>337</v>
      </c>
      <c r="E16835" s="815">
        <v>2006</v>
      </c>
    </row>
    <row r="16836" spans="1:5">
      <c r="A16836" s="816">
        <f t="shared" si="1099"/>
        <v>38737</v>
      </c>
      <c r="B16836" s="815">
        <f t="shared" si="1097"/>
        <v>20</v>
      </c>
      <c r="C16836" s="815">
        <f t="shared" si="1098"/>
        <v>346</v>
      </c>
      <c r="D16836" s="815">
        <f t="shared" si="1096"/>
        <v>336</v>
      </c>
      <c r="E16836" s="815">
        <v>2006</v>
      </c>
    </row>
    <row r="16837" spans="1:5">
      <c r="A16837" s="816">
        <f t="shared" si="1099"/>
        <v>38738</v>
      </c>
      <c r="B16837" s="815">
        <f t="shared" si="1097"/>
        <v>21</v>
      </c>
      <c r="C16837" s="815">
        <f t="shared" si="1098"/>
        <v>345</v>
      </c>
      <c r="D16837" s="815">
        <f t="shared" si="1096"/>
        <v>335</v>
      </c>
      <c r="E16837" s="815">
        <v>2006</v>
      </c>
    </row>
    <row r="16838" spans="1:5">
      <c r="A16838" s="816">
        <f t="shared" si="1099"/>
        <v>38739</v>
      </c>
      <c r="B16838" s="815">
        <f t="shared" si="1097"/>
        <v>22</v>
      </c>
      <c r="C16838" s="815">
        <f t="shared" si="1098"/>
        <v>344</v>
      </c>
      <c r="D16838" s="815">
        <f t="shared" si="1096"/>
        <v>334</v>
      </c>
      <c r="E16838" s="815">
        <v>2006</v>
      </c>
    </row>
    <row r="16839" spans="1:5">
      <c r="A16839" s="816">
        <f t="shared" si="1099"/>
        <v>38740</v>
      </c>
      <c r="B16839" s="815">
        <f t="shared" si="1097"/>
        <v>23</v>
      </c>
      <c r="C16839" s="815">
        <f t="shared" si="1098"/>
        <v>343</v>
      </c>
      <c r="D16839" s="815">
        <f t="shared" si="1096"/>
        <v>333</v>
      </c>
      <c r="E16839" s="815">
        <v>2006</v>
      </c>
    </row>
    <row r="16840" spans="1:5">
      <c r="A16840" s="816">
        <f t="shared" si="1099"/>
        <v>38741</v>
      </c>
      <c r="B16840" s="815">
        <f t="shared" si="1097"/>
        <v>24</v>
      </c>
      <c r="C16840" s="815">
        <f t="shared" si="1098"/>
        <v>342</v>
      </c>
      <c r="D16840" s="815">
        <f t="shared" si="1096"/>
        <v>332</v>
      </c>
      <c r="E16840" s="815">
        <v>2006</v>
      </c>
    </row>
    <row r="16841" spans="1:5">
      <c r="A16841" s="816">
        <f t="shared" si="1099"/>
        <v>38742</v>
      </c>
      <c r="B16841" s="815">
        <f t="shared" si="1097"/>
        <v>25</v>
      </c>
      <c r="C16841" s="815">
        <f t="shared" si="1098"/>
        <v>341</v>
      </c>
      <c r="D16841" s="815">
        <f t="shared" si="1096"/>
        <v>331</v>
      </c>
      <c r="E16841" s="815">
        <v>2006</v>
      </c>
    </row>
    <row r="16842" spans="1:5">
      <c r="A16842" s="816">
        <f t="shared" si="1099"/>
        <v>38743</v>
      </c>
      <c r="B16842" s="815">
        <f t="shared" si="1097"/>
        <v>26</v>
      </c>
      <c r="C16842" s="815">
        <f t="shared" si="1098"/>
        <v>340</v>
      </c>
      <c r="D16842" s="815">
        <f t="shared" si="1096"/>
        <v>330</v>
      </c>
      <c r="E16842" s="815">
        <v>2006</v>
      </c>
    </row>
    <row r="16843" spans="1:5">
      <c r="A16843" s="816">
        <f t="shared" si="1099"/>
        <v>38744</v>
      </c>
      <c r="B16843" s="815">
        <f t="shared" si="1097"/>
        <v>27</v>
      </c>
      <c r="C16843" s="815">
        <f t="shared" si="1098"/>
        <v>339</v>
      </c>
      <c r="D16843" s="815">
        <f t="shared" si="1096"/>
        <v>329</v>
      </c>
      <c r="E16843" s="815">
        <v>2006</v>
      </c>
    </row>
    <row r="16844" spans="1:5">
      <c r="A16844" s="816">
        <f t="shared" si="1099"/>
        <v>38745</v>
      </c>
      <c r="B16844" s="815">
        <f t="shared" si="1097"/>
        <v>28</v>
      </c>
      <c r="C16844" s="815">
        <f t="shared" si="1098"/>
        <v>338</v>
      </c>
      <c r="D16844" s="815">
        <f t="shared" si="1096"/>
        <v>328</v>
      </c>
      <c r="E16844" s="815">
        <v>2006</v>
      </c>
    </row>
    <row r="16845" spans="1:5">
      <c r="A16845" s="816">
        <f t="shared" si="1099"/>
        <v>38746</v>
      </c>
      <c r="B16845" s="815">
        <f t="shared" si="1097"/>
        <v>29</v>
      </c>
      <c r="C16845" s="815">
        <f t="shared" si="1098"/>
        <v>337</v>
      </c>
      <c r="D16845" s="815">
        <f t="shared" si="1096"/>
        <v>327</v>
      </c>
      <c r="E16845" s="815">
        <v>2006</v>
      </c>
    </row>
    <row r="16846" spans="1:5">
      <c r="A16846" s="816">
        <f t="shared" si="1099"/>
        <v>38747</v>
      </c>
      <c r="B16846" s="815">
        <f t="shared" si="1097"/>
        <v>30</v>
      </c>
      <c r="C16846" s="815">
        <f t="shared" si="1098"/>
        <v>336</v>
      </c>
      <c r="D16846" s="815">
        <f t="shared" si="1096"/>
        <v>326</v>
      </c>
      <c r="E16846" s="815">
        <v>2006</v>
      </c>
    </row>
    <row r="16847" spans="1:5">
      <c r="A16847" s="816">
        <f t="shared" si="1099"/>
        <v>38748</v>
      </c>
      <c r="B16847" s="815">
        <f t="shared" si="1097"/>
        <v>31</v>
      </c>
      <c r="C16847" s="815">
        <f t="shared" si="1098"/>
        <v>335</v>
      </c>
      <c r="D16847" s="815">
        <f t="shared" si="1096"/>
        <v>325</v>
      </c>
      <c r="E16847" s="815">
        <v>2006</v>
      </c>
    </row>
    <row r="16848" spans="1:5">
      <c r="A16848" s="816">
        <f t="shared" si="1099"/>
        <v>38749</v>
      </c>
      <c r="B16848" s="815">
        <f t="shared" si="1097"/>
        <v>32</v>
      </c>
      <c r="C16848" s="815">
        <f t="shared" si="1098"/>
        <v>334</v>
      </c>
      <c r="D16848" s="815">
        <f t="shared" si="1096"/>
        <v>324</v>
      </c>
      <c r="E16848" s="815">
        <v>2006</v>
      </c>
    </row>
    <row r="16849" spans="1:5">
      <c r="A16849" s="816">
        <f t="shared" si="1099"/>
        <v>38750</v>
      </c>
      <c r="B16849" s="815">
        <f t="shared" si="1097"/>
        <v>33</v>
      </c>
      <c r="C16849" s="815">
        <f t="shared" si="1098"/>
        <v>333</v>
      </c>
      <c r="D16849" s="815">
        <f t="shared" si="1096"/>
        <v>323</v>
      </c>
      <c r="E16849" s="815">
        <v>2006</v>
      </c>
    </row>
    <row r="16850" spans="1:5">
      <c r="A16850" s="816">
        <f t="shared" si="1099"/>
        <v>38751</v>
      </c>
      <c r="B16850" s="815">
        <f t="shared" si="1097"/>
        <v>34</v>
      </c>
      <c r="C16850" s="815">
        <f t="shared" si="1098"/>
        <v>332</v>
      </c>
      <c r="D16850" s="815">
        <f t="shared" si="1096"/>
        <v>322</v>
      </c>
      <c r="E16850" s="815">
        <v>2006</v>
      </c>
    </row>
    <row r="16851" spans="1:5">
      <c r="A16851" s="816">
        <f t="shared" si="1099"/>
        <v>38752</v>
      </c>
      <c r="B16851" s="815">
        <f t="shared" si="1097"/>
        <v>35</v>
      </c>
      <c r="C16851" s="815">
        <f t="shared" si="1098"/>
        <v>331</v>
      </c>
      <c r="D16851" s="815">
        <f t="shared" si="1096"/>
        <v>321</v>
      </c>
      <c r="E16851" s="815">
        <v>2006</v>
      </c>
    </row>
    <row r="16852" spans="1:5">
      <c r="A16852" s="816">
        <f t="shared" si="1099"/>
        <v>38753</v>
      </c>
      <c r="B16852" s="815">
        <f t="shared" si="1097"/>
        <v>36</v>
      </c>
      <c r="C16852" s="815">
        <f t="shared" si="1098"/>
        <v>330</v>
      </c>
      <c r="D16852" s="815">
        <f t="shared" si="1096"/>
        <v>320</v>
      </c>
      <c r="E16852" s="815">
        <v>2006</v>
      </c>
    </row>
    <row r="16853" spans="1:5">
      <c r="A16853" s="816">
        <f t="shared" si="1099"/>
        <v>38754</v>
      </c>
      <c r="B16853" s="815">
        <f t="shared" si="1097"/>
        <v>37</v>
      </c>
      <c r="C16853" s="815">
        <f t="shared" si="1098"/>
        <v>329</v>
      </c>
      <c r="D16853" s="815">
        <f t="shared" si="1096"/>
        <v>319</v>
      </c>
      <c r="E16853" s="815">
        <v>2006</v>
      </c>
    </row>
    <row r="16854" spans="1:5">
      <c r="A16854" s="816">
        <f t="shared" si="1099"/>
        <v>38755</v>
      </c>
      <c r="B16854" s="815">
        <f t="shared" si="1097"/>
        <v>38</v>
      </c>
      <c r="C16854" s="815">
        <f t="shared" si="1098"/>
        <v>328</v>
      </c>
      <c r="D16854" s="815">
        <f t="shared" si="1096"/>
        <v>318</v>
      </c>
      <c r="E16854" s="815">
        <v>2006</v>
      </c>
    </row>
    <row r="16855" spans="1:5">
      <c r="A16855" s="816">
        <f t="shared" si="1099"/>
        <v>38756</v>
      </c>
      <c r="B16855" s="815">
        <f t="shared" si="1097"/>
        <v>39</v>
      </c>
      <c r="C16855" s="815">
        <f t="shared" si="1098"/>
        <v>327</v>
      </c>
      <c r="D16855" s="815">
        <f t="shared" si="1096"/>
        <v>317</v>
      </c>
      <c r="E16855" s="815">
        <v>2006</v>
      </c>
    </row>
    <row r="16856" spans="1:5">
      <c r="A16856" s="816">
        <f t="shared" si="1099"/>
        <v>38757</v>
      </c>
      <c r="B16856" s="815">
        <f t="shared" si="1097"/>
        <v>40</v>
      </c>
      <c r="C16856" s="815">
        <f t="shared" si="1098"/>
        <v>326</v>
      </c>
      <c r="D16856" s="815">
        <f t="shared" si="1096"/>
        <v>316</v>
      </c>
      <c r="E16856" s="815">
        <v>2006</v>
      </c>
    </row>
    <row r="16857" spans="1:5">
      <c r="A16857" s="816">
        <f t="shared" si="1099"/>
        <v>38758</v>
      </c>
      <c r="B16857" s="815">
        <f t="shared" si="1097"/>
        <v>41</v>
      </c>
      <c r="C16857" s="815">
        <f t="shared" si="1098"/>
        <v>325</v>
      </c>
      <c r="D16857" s="815">
        <f t="shared" si="1096"/>
        <v>315</v>
      </c>
      <c r="E16857" s="815">
        <v>2006</v>
      </c>
    </row>
    <row r="16858" spans="1:5">
      <c r="A16858" s="816">
        <f t="shared" si="1099"/>
        <v>38759</v>
      </c>
      <c r="B16858" s="815">
        <f t="shared" si="1097"/>
        <v>42</v>
      </c>
      <c r="C16858" s="815">
        <f t="shared" si="1098"/>
        <v>324</v>
      </c>
      <c r="D16858" s="815">
        <f t="shared" si="1096"/>
        <v>314</v>
      </c>
      <c r="E16858" s="815">
        <v>2006</v>
      </c>
    </row>
    <row r="16859" spans="1:5">
      <c r="A16859" s="816">
        <f t="shared" si="1099"/>
        <v>38760</v>
      </c>
      <c r="B16859" s="815">
        <f t="shared" si="1097"/>
        <v>43</v>
      </c>
      <c r="C16859" s="815">
        <f t="shared" si="1098"/>
        <v>323</v>
      </c>
      <c r="D16859" s="815">
        <f t="shared" si="1096"/>
        <v>313</v>
      </c>
      <c r="E16859" s="815">
        <v>2006</v>
      </c>
    </row>
    <row r="16860" spans="1:5">
      <c r="A16860" s="816">
        <f t="shared" si="1099"/>
        <v>38761</v>
      </c>
      <c r="B16860" s="815">
        <f t="shared" si="1097"/>
        <v>44</v>
      </c>
      <c r="C16860" s="815">
        <f t="shared" si="1098"/>
        <v>322</v>
      </c>
      <c r="D16860" s="815">
        <f t="shared" si="1096"/>
        <v>312</v>
      </c>
      <c r="E16860" s="815">
        <v>2006</v>
      </c>
    </row>
    <row r="16861" spans="1:5">
      <c r="A16861" s="816">
        <f t="shared" si="1099"/>
        <v>38762</v>
      </c>
      <c r="B16861" s="815">
        <f t="shared" si="1097"/>
        <v>45</v>
      </c>
      <c r="C16861" s="815">
        <f t="shared" si="1098"/>
        <v>321</v>
      </c>
      <c r="D16861" s="815">
        <f t="shared" si="1096"/>
        <v>311</v>
      </c>
      <c r="E16861" s="815">
        <v>2006</v>
      </c>
    </row>
    <row r="16862" spans="1:5">
      <c r="A16862" s="816">
        <f t="shared" si="1099"/>
        <v>38763</v>
      </c>
      <c r="B16862" s="815">
        <f t="shared" si="1097"/>
        <v>46</v>
      </c>
      <c r="C16862" s="815">
        <f t="shared" si="1098"/>
        <v>320</v>
      </c>
      <c r="D16862" s="815">
        <f t="shared" si="1096"/>
        <v>310</v>
      </c>
      <c r="E16862" s="815">
        <v>2006</v>
      </c>
    </row>
    <row r="16863" spans="1:5">
      <c r="A16863" s="816">
        <f t="shared" si="1099"/>
        <v>38764</v>
      </c>
      <c r="B16863" s="815">
        <f t="shared" si="1097"/>
        <v>47</v>
      </c>
      <c r="C16863" s="815">
        <f t="shared" si="1098"/>
        <v>319</v>
      </c>
      <c r="D16863" s="815">
        <f t="shared" si="1096"/>
        <v>309</v>
      </c>
      <c r="E16863" s="815">
        <v>2006</v>
      </c>
    </row>
    <row r="16864" spans="1:5">
      <c r="A16864" s="816">
        <f t="shared" si="1099"/>
        <v>38765</v>
      </c>
      <c r="B16864" s="815">
        <f t="shared" si="1097"/>
        <v>48</v>
      </c>
      <c r="C16864" s="815">
        <f t="shared" si="1098"/>
        <v>318</v>
      </c>
      <c r="D16864" s="815">
        <f t="shared" si="1096"/>
        <v>308</v>
      </c>
      <c r="E16864" s="815">
        <v>2006</v>
      </c>
    </row>
    <row r="16865" spans="1:5">
      <c r="A16865" s="816">
        <f t="shared" si="1099"/>
        <v>38766</v>
      </c>
      <c r="B16865" s="815">
        <f t="shared" si="1097"/>
        <v>49</v>
      </c>
      <c r="C16865" s="815">
        <f t="shared" si="1098"/>
        <v>317</v>
      </c>
      <c r="D16865" s="815">
        <f t="shared" si="1096"/>
        <v>307</v>
      </c>
      <c r="E16865" s="815">
        <v>2006</v>
      </c>
    </row>
    <row r="16866" spans="1:5">
      <c r="A16866" s="816">
        <f t="shared" si="1099"/>
        <v>38767</v>
      </c>
      <c r="B16866" s="815">
        <f t="shared" si="1097"/>
        <v>50</v>
      </c>
      <c r="C16866" s="815">
        <f t="shared" si="1098"/>
        <v>316</v>
      </c>
      <c r="D16866" s="815">
        <f t="shared" si="1096"/>
        <v>306</v>
      </c>
      <c r="E16866" s="815">
        <v>2006</v>
      </c>
    </row>
    <row r="16867" spans="1:5">
      <c r="A16867" s="816">
        <f t="shared" si="1099"/>
        <v>38768</v>
      </c>
      <c r="B16867" s="815">
        <f t="shared" si="1097"/>
        <v>51</v>
      </c>
      <c r="C16867" s="815">
        <f t="shared" si="1098"/>
        <v>315</v>
      </c>
      <c r="D16867" s="815">
        <f t="shared" si="1096"/>
        <v>305</v>
      </c>
      <c r="E16867" s="815">
        <v>2006</v>
      </c>
    </row>
    <row r="16868" spans="1:5">
      <c r="A16868" s="816">
        <f t="shared" si="1099"/>
        <v>38769</v>
      </c>
      <c r="B16868" s="815">
        <f t="shared" si="1097"/>
        <v>52</v>
      </c>
      <c r="C16868" s="815">
        <f t="shared" si="1098"/>
        <v>314</v>
      </c>
      <c r="D16868" s="815">
        <f t="shared" si="1096"/>
        <v>304</v>
      </c>
      <c r="E16868" s="815">
        <v>2006</v>
      </c>
    </row>
    <row r="16869" spans="1:5">
      <c r="A16869" s="816">
        <f t="shared" si="1099"/>
        <v>38770</v>
      </c>
      <c r="B16869" s="815">
        <f t="shared" si="1097"/>
        <v>53</v>
      </c>
      <c r="C16869" s="815">
        <f t="shared" si="1098"/>
        <v>313</v>
      </c>
      <c r="D16869" s="815">
        <f t="shared" si="1096"/>
        <v>303</v>
      </c>
      <c r="E16869" s="815">
        <v>2006</v>
      </c>
    </row>
    <row r="16870" spans="1:5">
      <c r="A16870" s="816">
        <f t="shared" si="1099"/>
        <v>38771</v>
      </c>
      <c r="B16870" s="815">
        <f t="shared" si="1097"/>
        <v>54</v>
      </c>
      <c r="C16870" s="815">
        <f t="shared" si="1098"/>
        <v>312</v>
      </c>
      <c r="D16870" s="815">
        <f t="shared" si="1096"/>
        <v>302</v>
      </c>
      <c r="E16870" s="815">
        <v>2006</v>
      </c>
    </row>
    <row r="16871" spans="1:5">
      <c r="A16871" s="816">
        <f t="shared" si="1099"/>
        <v>38772</v>
      </c>
      <c r="B16871" s="815">
        <f t="shared" si="1097"/>
        <v>55</v>
      </c>
      <c r="C16871" s="815">
        <f t="shared" si="1098"/>
        <v>311</v>
      </c>
      <c r="D16871" s="815">
        <f t="shared" si="1096"/>
        <v>301</v>
      </c>
      <c r="E16871" s="815">
        <v>2006</v>
      </c>
    </row>
    <row r="16872" spans="1:5">
      <c r="A16872" s="816">
        <f t="shared" si="1099"/>
        <v>38773</v>
      </c>
      <c r="B16872" s="815">
        <f t="shared" ref="B16872:B16935" si="1100">B16871+1</f>
        <v>56</v>
      </c>
      <c r="C16872" s="815">
        <f t="shared" ref="C16872:C16935" si="1101">C16871-1</f>
        <v>310</v>
      </c>
      <c r="D16872" s="815">
        <f t="shared" ref="D16872:D16935" si="1102">D16871-1</f>
        <v>300</v>
      </c>
      <c r="E16872" s="815">
        <v>2006</v>
      </c>
    </row>
    <row r="16873" spans="1:5">
      <c r="A16873" s="816">
        <f t="shared" si="1099"/>
        <v>38774</v>
      </c>
      <c r="B16873" s="815">
        <f t="shared" si="1100"/>
        <v>57</v>
      </c>
      <c r="C16873" s="815">
        <f t="shared" si="1101"/>
        <v>309</v>
      </c>
      <c r="D16873" s="815">
        <f t="shared" si="1102"/>
        <v>299</v>
      </c>
      <c r="E16873" s="815">
        <v>2006</v>
      </c>
    </row>
    <row r="16874" spans="1:5">
      <c r="A16874" s="816">
        <f t="shared" si="1099"/>
        <v>38775</v>
      </c>
      <c r="B16874" s="815">
        <f t="shared" si="1100"/>
        <v>58</v>
      </c>
      <c r="C16874" s="815">
        <f t="shared" si="1101"/>
        <v>308</v>
      </c>
      <c r="D16874" s="815">
        <f t="shared" si="1102"/>
        <v>298</v>
      </c>
      <c r="E16874" s="815">
        <v>2006</v>
      </c>
    </row>
    <row r="16875" spans="1:5">
      <c r="A16875" s="816">
        <f t="shared" si="1099"/>
        <v>38776</v>
      </c>
      <c r="B16875" s="815">
        <f t="shared" si="1100"/>
        <v>59</v>
      </c>
      <c r="C16875" s="815">
        <f t="shared" si="1101"/>
        <v>307</v>
      </c>
      <c r="D16875" s="815">
        <f t="shared" si="1102"/>
        <v>297</v>
      </c>
      <c r="E16875" s="815">
        <v>2006</v>
      </c>
    </row>
    <row r="16876" spans="1:5">
      <c r="A16876" s="816">
        <f t="shared" si="1099"/>
        <v>38777</v>
      </c>
      <c r="B16876" s="815">
        <f t="shared" si="1100"/>
        <v>60</v>
      </c>
      <c r="C16876" s="815">
        <f t="shared" si="1101"/>
        <v>306</v>
      </c>
      <c r="D16876" s="815">
        <f t="shared" si="1102"/>
        <v>296</v>
      </c>
      <c r="E16876" s="815">
        <v>2006</v>
      </c>
    </row>
    <row r="16877" spans="1:5">
      <c r="A16877" s="816">
        <f t="shared" si="1099"/>
        <v>38778</v>
      </c>
      <c r="B16877" s="815">
        <f t="shared" si="1100"/>
        <v>61</v>
      </c>
      <c r="C16877" s="815">
        <f t="shared" si="1101"/>
        <v>305</v>
      </c>
      <c r="D16877" s="815">
        <f t="shared" si="1102"/>
        <v>295</v>
      </c>
      <c r="E16877" s="815">
        <v>2006</v>
      </c>
    </row>
    <row r="16878" spans="1:5">
      <c r="A16878" s="816">
        <f t="shared" si="1099"/>
        <v>38779</v>
      </c>
      <c r="B16878" s="815">
        <f t="shared" si="1100"/>
        <v>62</v>
      </c>
      <c r="C16878" s="815">
        <f t="shared" si="1101"/>
        <v>304</v>
      </c>
      <c r="D16878" s="815">
        <f t="shared" si="1102"/>
        <v>294</v>
      </c>
      <c r="E16878" s="815">
        <v>2006</v>
      </c>
    </row>
    <row r="16879" spans="1:5">
      <c r="A16879" s="816">
        <f t="shared" si="1099"/>
        <v>38780</v>
      </c>
      <c r="B16879" s="815">
        <f t="shared" si="1100"/>
        <v>63</v>
      </c>
      <c r="C16879" s="815">
        <f t="shared" si="1101"/>
        <v>303</v>
      </c>
      <c r="D16879" s="815">
        <f t="shared" si="1102"/>
        <v>293</v>
      </c>
      <c r="E16879" s="815">
        <v>2006</v>
      </c>
    </row>
    <row r="16880" spans="1:5">
      <c r="A16880" s="816">
        <f t="shared" si="1099"/>
        <v>38781</v>
      </c>
      <c r="B16880" s="815">
        <f t="shared" si="1100"/>
        <v>64</v>
      </c>
      <c r="C16880" s="815">
        <f t="shared" si="1101"/>
        <v>302</v>
      </c>
      <c r="D16880" s="815">
        <f t="shared" si="1102"/>
        <v>292</v>
      </c>
      <c r="E16880" s="815">
        <v>2006</v>
      </c>
    </row>
    <row r="16881" spans="1:5">
      <c r="A16881" s="816">
        <f t="shared" si="1099"/>
        <v>38782</v>
      </c>
      <c r="B16881" s="815">
        <f t="shared" si="1100"/>
        <v>65</v>
      </c>
      <c r="C16881" s="815">
        <f t="shared" si="1101"/>
        <v>301</v>
      </c>
      <c r="D16881" s="815">
        <f t="shared" si="1102"/>
        <v>291</v>
      </c>
      <c r="E16881" s="815">
        <v>2006</v>
      </c>
    </row>
    <row r="16882" spans="1:5">
      <c r="A16882" s="816">
        <f t="shared" si="1099"/>
        <v>38783</v>
      </c>
      <c r="B16882" s="815">
        <f t="shared" si="1100"/>
        <v>66</v>
      </c>
      <c r="C16882" s="815">
        <f t="shared" si="1101"/>
        <v>300</v>
      </c>
      <c r="D16882" s="815">
        <f t="shared" si="1102"/>
        <v>290</v>
      </c>
      <c r="E16882" s="815">
        <v>2006</v>
      </c>
    </row>
    <row r="16883" spans="1:5">
      <c r="A16883" s="816">
        <f t="shared" ref="A16883:A16946" si="1103">A16882+1</f>
        <v>38784</v>
      </c>
      <c r="B16883" s="815">
        <f t="shared" si="1100"/>
        <v>67</v>
      </c>
      <c r="C16883" s="815">
        <f t="shared" si="1101"/>
        <v>299</v>
      </c>
      <c r="D16883" s="815">
        <f t="shared" si="1102"/>
        <v>289</v>
      </c>
      <c r="E16883" s="815">
        <v>2006</v>
      </c>
    </row>
    <row r="16884" spans="1:5">
      <c r="A16884" s="816">
        <f t="shared" si="1103"/>
        <v>38785</v>
      </c>
      <c r="B16884" s="815">
        <f t="shared" si="1100"/>
        <v>68</v>
      </c>
      <c r="C16884" s="815">
        <f t="shared" si="1101"/>
        <v>298</v>
      </c>
      <c r="D16884" s="815">
        <f t="shared" si="1102"/>
        <v>288</v>
      </c>
      <c r="E16884" s="815">
        <v>2006</v>
      </c>
    </row>
    <row r="16885" spans="1:5">
      <c r="A16885" s="816">
        <f t="shared" si="1103"/>
        <v>38786</v>
      </c>
      <c r="B16885" s="815">
        <f t="shared" si="1100"/>
        <v>69</v>
      </c>
      <c r="C16885" s="815">
        <f t="shared" si="1101"/>
        <v>297</v>
      </c>
      <c r="D16885" s="815">
        <f t="shared" si="1102"/>
        <v>287</v>
      </c>
      <c r="E16885" s="815">
        <v>2006</v>
      </c>
    </row>
    <row r="16886" spans="1:5">
      <c r="A16886" s="816">
        <f t="shared" si="1103"/>
        <v>38787</v>
      </c>
      <c r="B16886" s="815">
        <f t="shared" si="1100"/>
        <v>70</v>
      </c>
      <c r="C16886" s="815">
        <f t="shared" si="1101"/>
        <v>296</v>
      </c>
      <c r="D16886" s="815">
        <f t="shared" si="1102"/>
        <v>286</v>
      </c>
      <c r="E16886" s="815">
        <v>2006</v>
      </c>
    </row>
    <row r="16887" spans="1:5">
      <c r="A16887" s="816">
        <f t="shared" si="1103"/>
        <v>38788</v>
      </c>
      <c r="B16887" s="815">
        <f t="shared" si="1100"/>
        <v>71</v>
      </c>
      <c r="C16887" s="815">
        <f t="shared" si="1101"/>
        <v>295</v>
      </c>
      <c r="D16887" s="815">
        <f t="shared" si="1102"/>
        <v>285</v>
      </c>
      <c r="E16887" s="815">
        <v>2006</v>
      </c>
    </row>
    <row r="16888" spans="1:5">
      <c r="A16888" s="816">
        <f t="shared" si="1103"/>
        <v>38789</v>
      </c>
      <c r="B16888" s="815">
        <f t="shared" si="1100"/>
        <v>72</v>
      </c>
      <c r="C16888" s="815">
        <f t="shared" si="1101"/>
        <v>294</v>
      </c>
      <c r="D16888" s="815">
        <f t="shared" si="1102"/>
        <v>284</v>
      </c>
      <c r="E16888" s="815">
        <v>2006</v>
      </c>
    </row>
    <row r="16889" spans="1:5">
      <c r="A16889" s="816">
        <f t="shared" si="1103"/>
        <v>38790</v>
      </c>
      <c r="B16889" s="815">
        <f t="shared" si="1100"/>
        <v>73</v>
      </c>
      <c r="C16889" s="815">
        <f t="shared" si="1101"/>
        <v>293</v>
      </c>
      <c r="D16889" s="815">
        <f t="shared" si="1102"/>
        <v>283</v>
      </c>
      <c r="E16889" s="815">
        <v>2006</v>
      </c>
    </row>
    <row r="16890" spans="1:5">
      <c r="A16890" s="816">
        <f t="shared" si="1103"/>
        <v>38791</v>
      </c>
      <c r="B16890" s="815">
        <f t="shared" si="1100"/>
        <v>74</v>
      </c>
      <c r="C16890" s="815">
        <f t="shared" si="1101"/>
        <v>292</v>
      </c>
      <c r="D16890" s="815">
        <f t="shared" si="1102"/>
        <v>282</v>
      </c>
      <c r="E16890" s="815">
        <v>2006</v>
      </c>
    </row>
    <row r="16891" spans="1:5">
      <c r="A16891" s="816">
        <f t="shared" si="1103"/>
        <v>38792</v>
      </c>
      <c r="B16891" s="815">
        <f t="shared" si="1100"/>
        <v>75</v>
      </c>
      <c r="C16891" s="815">
        <f t="shared" si="1101"/>
        <v>291</v>
      </c>
      <c r="D16891" s="815">
        <f t="shared" si="1102"/>
        <v>281</v>
      </c>
      <c r="E16891" s="815">
        <v>2006</v>
      </c>
    </row>
    <row r="16892" spans="1:5">
      <c r="A16892" s="816">
        <f t="shared" si="1103"/>
        <v>38793</v>
      </c>
      <c r="B16892" s="815">
        <f t="shared" si="1100"/>
        <v>76</v>
      </c>
      <c r="C16892" s="815">
        <f t="shared" si="1101"/>
        <v>290</v>
      </c>
      <c r="D16892" s="815">
        <f t="shared" si="1102"/>
        <v>280</v>
      </c>
      <c r="E16892" s="815">
        <v>2006</v>
      </c>
    </row>
    <row r="16893" spans="1:5">
      <c r="A16893" s="816">
        <f t="shared" si="1103"/>
        <v>38794</v>
      </c>
      <c r="B16893" s="815">
        <f t="shared" si="1100"/>
        <v>77</v>
      </c>
      <c r="C16893" s="815">
        <f t="shared" si="1101"/>
        <v>289</v>
      </c>
      <c r="D16893" s="815">
        <f t="shared" si="1102"/>
        <v>279</v>
      </c>
      <c r="E16893" s="815">
        <v>2006</v>
      </c>
    </row>
    <row r="16894" spans="1:5">
      <c r="A16894" s="816">
        <f t="shared" si="1103"/>
        <v>38795</v>
      </c>
      <c r="B16894" s="815">
        <f t="shared" si="1100"/>
        <v>78</v>
      </c>
      <c r="C16894" s="815">
        <f t="shared" si="1101"/>
        <v>288</v>
      </c>
      <c r="D16894" s="815">
        <f t="shared" si="1102"/>
        <v>278</v>
      </c>
      <c r="E16894" s="815">
        <v>2006</v>
      </c>
    </row>
    <row r="16895" spans="1:5">
      <c r="A16895" s="816">
        <f t="shared" si="1103"/>
        <v>38796</v>
      </c>
      <c r="B16895" s="815">
        <f t="shared" si="1100"/>
        <v>79</v>
      </c>
      <c r="C16895" s="815">
        <f t="shared" si="1101"/>
        <v>287</v>
      </c>
      <c r="D16895" s="815">
        <f t="shared" si="1102"/>
        <v>277</v>
      </c>
      <c r="E16895" s="815">
        <v>2006</v>
      </c>
    </row>
    <row r="16896" spans="1:5">
      <c r="A16896" s="816">
        <f t="shared" si="1103"/>
        <v>38797</v>
      </c>
      <c r="B16896" s="815">
        <f t="shared" si="1100"/>
        <v>80</v>
      </c>
      <c r="C16896" s="815">
        <f t="shared" si="1101"/>
        <v>286</v>
      </c>
      <c r="D16896" s="815">
        <f t="shared" si="1102"/>
        <v>276</v>
      </c>
      <c r="E16896" s="815">
        <v>2006</v>
      </c>
    </row>
    <row r="16897" spans="1:5">
      <c r="A16897" s="816">
        <f t="shared" si="1103"/>
        <v>38798</v>
      </c>
      <c r="B16897" s="815">
        <f t="shared" si="1100"/>
        <v>81</v>
      </c>
      <c r="C16897" s="815">
        <f t="shared" si="1101"/>
        <v>285</v>
      </c>
      <c r="D16897" s="815">
        <f t="shared" si="1102"/>
        <v>275</v>
      </c>
      <c r="E16897" s="815">
        <v>2006</v>
      </c>
    </row>
    <row r="16898" spans="1:5">
      <c r="A16898" s="816">
        <f t="shared" si="1103"/>
        <v>38799</v>
      </c>
      <c r="B16898" s="815">
        <f t="shared" si="1100"/>
        <v>82</v>
      </c>
      <c r="C16898" s="815">
        <f t="shared" si="1101"/>
        <v>284</v>
      </c>
      <c r="D16898" s="815">
        <f t="shared" si="1102"/>
        <v>274</v>
      </c>
      <c r="E16898" s="815">
        <v>2006</v>
      </c>
    </row>
    <row r="16899" spans="1:5">
      <c r="A16899" s="816">
        <f t="shared" si="1103"/>
        <v>38800</v>
      </c>
      <c r="B16899" s="815">
        <f t="shared" si="1100"/>
        <v>83</v>
      </c>
      <c r="C16899" s="815">
        <f t="shared" si="1101"/>
        <v>283</v>
      </c>
      <c r="D16899" s="815">
        <f t="shared" si="1102"/>
        <v>273</v>
      </c>
      <c r="E16899" s="815">
        <v>2006</v>
      </c>
    </row>
    <row r="16900" spans="1:5">
      <c r="A16900" s="816">
        <f t="shared" si="1103"/>
        <v>38801</v>
      </c>
      <c r="B16900" s="815">
        <f t="shared" si="1100"/>
        <v>84</v>
      </c>
      <c r="C16900" s="815">
        <f t="shared" si="1101"/>
        <v>282</v>
      </c>
      <c r="D16900" s="815">
        <f t="shared" si="1102"/>
        <v>272</v>
      </c>
      <c r="E16900" s="815">
        <v>2006</v>
      </c>
    </row>
    <row r="16901" spans="1:5">
      <c r="A16901" s="816">
        <f t="shared" si="1103"/>
        <v>38802</v>
      </c>
      <c r="B16901" s="815">
        <f t="shared" si="1100"/>
        <v>85</v>
      </c>
      <c r="C16901" s="815">
        <f t="shared" si="1101"/>
        <v>281</v>
      </c>
      <c r="D16901" s="815">
        <f t="shared" si="1102"/>
        <v>271</v>
      </c>
      <c r="E16901" s="815">
        <v>2006</v>
      </c>
    </row>
    <row r="16902" spans="1:5">
      <c r="A16902" s="816">
        <f t="shared" si="1103"/>
        <v>38803</v>
      </c>
      <c r="B16902" s="815">
        <f t="shared" si="1100"/>
        <v>86</v>
      </c>
      <c r="C16902" s="815">
        <f t="shared" si="1101"/>
        <v>280</v>
      </c>
      <c r="D16902" s="815">
        <f t="shared" si="1102"/>
        <v>270</v>
      </c>
      <c r="E16902" s="815">
        <v>2006</v>
      </c>
    </row>
    <row r="16903" spans="1:5">
      <c r="A16903" s="816">
        <f t="shared" si="1103"/>
        <v>38804</v>
      </c>
      <c r="B16903" s="815">
        <f t="shared" si="1100"/>
        <v>87</v>
      </c>
      <c r="C16903" s="815">
        <f t="shared" si="1101"/>
        <v>279</v>
      </c>
      <c r="D16903" s="815">
        <f t="shared" si="1102"/>
        <v>269</v>
      </c>
      <c r="E16903" s="815">
        <v>2006</v>
      </c>
    </row>
    <row r="16904" spans="1:5">
      <c r="A16904" s="816">
        <f t="shared" si="1103"/>
        <v>38805</v>
      </c>
      <c r="B16904" s="815">
        <f t="shared" si="1100"/>
        <v>88</v>
      </c>
      <c r="C16904" s="815">
        <f t="shared" si="1101"/>
        <v>278</v>
      </c>
      <c r="D16904" s="815">
        <f t="shared" si="1102"/>
        <v>268</v>
      </c>
      <c r="E16904" s="815">
        <v>2006</v>
      </c>
    </row>
    <row r="16905" spans="1:5">
      <c r="A16905" s="816">
        <f t="shared" si="1103"/>
        <v>38806</v>
      </c>
      <c r="B16905" s="815">
        <f t="shared" si="1100"/>
        <v>89</v>
      </c>
      <c r="C16905" s="815">
        <f t="shared" si="1101"/>
        <v>277</v>
      </c>
      <c r="D16905" s="815">
        <f t="shared" si="1102"/>
        <v>267</v>
      </c>
      <c r="E16905" s="815">
        <v>2006</v>
      </c>
    </row>
    <row r="16906" spans="1:5">
      <c r="A16906" s="816">
        <f t="shared" si="1103"/>
        <v>38807</v>
      </c>
      <c r="B16906" s="815">
        <f t="shared" si="1100"/>
        <v>90</v>
      </c>
      <c r="C16906" s="815">
        <f t="shared" si="1101"/>
        <v>276</v>
      </c>
      <c r="D16906" s="815">
        <f t="shared" si="1102"/>
        <v>266</v>
      </c>
      <c r="E16906" s="815">
        <v>2006</v>
      </c>
    </row>
    <row r="16907" spans="1:5">
      <c r="A16907" s="816">
        <f t="shared" si="1103"/>
        <v>38808</v>
      </c>
      <c r="B16907" s="815">
        <f t="shared" si="1100"/>
        <v>91</v>
      </c>
      <c r="C16907" s="815">
        <f t="shared" si="1101"/>
        <v>275</v>
      </c>
      <c r="D16907" s="815">
        <f t="shared" si="1102"/>
        <v>265</v>
      </c>
      <c r="E16907" s="815">
        <v>2006</v>
      </c>
    </row>
    <row r="16908" spans="1:5">
      <c r="A16908" s="816">
        <f t="shared" si="1103"/>
        <v>38809</v>
      </c>
      <c r="B16908" s="815">
        <f t="shared" si="1100"/>
        <v>92</v>
      </c>
      <c r="C16908" s="815">
        <f t="shared" si="1101"/>
        <v>274</v>
      </c>
      <c r="D16908" s="815">
        <f t="shared" si="1102"/>
        <v>264</v>
      </c>
      <c r="E16908" s="815">
        <v>2006</v>
      </c>
    </row>
    <row r="16909" spans="1:5">
      <c r="A16909" s="816">
        <f t="shared" si="1103"/>
        <v>38810</v>
      </c>
      <c r="B16909" s="815">
        <f t="shared" si="1100"/>
        <v>93</v>
      </c>
      <c r="C16909" s="815">
        <f t="shared" si="1101"/>
        <v>273</v>
      </c>
      <c r="D16909" s="815">
        <f t="shared" si="1102"/>
        <v>263</v>
      </c>
      <c r="E16909" s="815">
        <v>2006</v>
      </c>
    </row>
    <row r="16910" spans="1:5">
      <c r="A16910" s="816">
        <f t="shared" si="1103"/>
        <v>38811</v>
      </c>
      <c r="B16910" s="815">
        <f t="shared" si="1100"/>
        <v>94</v>
      </c>
      <c r="C16910" s="815">
        <f t="shared" si="1101"/>
        <v>272</v>
      </c>
      <c r="D16910" s="815">
        <f t="shared" si="1102"/>
        <v>262</v>
      </c>
      <c r="E16910" s="815">
        <v>2006</v>
      </c>
    </row>
    <row r="16911" spans="1:5">
      <c r="A16911" s="816">
        <f t="shared" si="1103"/>
        <v>38812</v>
      </c>
      <c r="B16911" s="815">
        <f t="shared" si="1100"/>
        <v>95</v>
      </c>
      <c r="C16911" s="815">
        <f t="shared" si="1101"/>
        <v>271</v>
      </c>
      <c r="D16911" s="815">
        <f t="shared" si="1102"/>
        <v>261</v>
      </c>
      <c r="E16911" s="815">
        <v>2006</v>
      </c>
    </row>
    <row r="16912" spans="1:5">
      <c r="A16912" s="816">
        <f t="shared" si="1103"/>
        <v>38813</v>
      </c>
      <c r="B16912" s="815">
        <f t="shared" si="1100"/>
        <v>96</v>
      </c>
      <c r="C16912" s="815">
        <f t="shared" si="1101"/>
        <v>270</v>
      </c>
      <c r="D16912" s="815">
        <f t="shared" si="1102"/>
        <v>260</v>
      </c>
      <c r="E16912" s="815">
        <v>2006</v>
      </c>
    </row>
    <row r="16913" spans="1:5">
      <c r="A16913" s="816">
        <f t="shared" si="1103"/>
        <v>38814</v>
      </c>
      <c r="B16913" s="815">
        <f t="shared" si="1100"/>
        <v>97</v>
      </c>
      <c r="C16913" s="815">
        <f t="shared" si="1101"/>
        <v>269</v>
      </c>
      <c r="D16913" s="815">
        <f t="shared" si="1102"/>
        <v>259</v>
      </c>
      <c r="E16913" s="815">
        <v>2006</v>
      </c>
    </row>
    <row r="16914" spans="1:5">
      <c r="A16914" s="816">
        <f t="shared" si="1103"/>
        <v>38815</v>
      </c>
      <c r="B16914" s="815">
        <f t="shared" si="1100"/>
        <v>98</v>
      </c>
      <c r="C16914" s="815">
        <f t="shared" si="1101"/>
        <v>268</v>
      </c>
      <c r="D16914" s="815">
        <f t="shared" si="1102"/>
        <v>258</v>
      </c>
      <c r="E16914" s="815">
        <v>2006</v>
      </c>
    </row>
    <row r="16915" spans="1:5">
      <c r="A16915" s="816">
        <f t="shared" si="1103"/>
        <v>38816</v>
      </c>
      <c r="B16915" s="815">
        <f t="shared" si="1100"/>
        <v>99</v>
      </c>
      <c r="C16915" s="815">
        <f t="shared" si="1101"/>
        <v>267</v>
      </c>
      <c r="D16915" s="815">
        <f t="shared" si="1102"/>
        <v>257</v>
      </c>
      <c r="E16915" s="815">
        <v>2006</v>
      </c>
    </row>
    <row r="16916" spans="1:5">
      <c r="A16916" s="816">
        <f t="shared" si="1103"/>
        <v>38817</v>
      </c>
      <c r="B16916" s="815">
        <f t="shared" si="1100"/>
        <v>100</v>
      </c>
      <c r="C16916" s="815">
        <f t="shared" si="1101"/>
        <v>266</v>
      </c>
      <c r="D16916" s="815">
        <f t="shared" si="1102"/>
        <v>256</v>
      </c>
      <c r="E16916" s="815">
        <v>2006</v>
      </c>
    </row>
    <row r="16917" spans="1:5">
      <c r="A16917" s="816">
        <f t="shared" si="1103"/>
        <v>38818</v>
      </c>
      <c r="B16917" s="815">
        <f t="shared" si="1100"/>
        <v>101</v>
      </c>
      <c r="C16917" s="815">
        <f t="shared" si="1101"/>
        <v>265</v>
      </c>
      <c r="D16917" s="815">
        <f t="shared" si="1102"/>
        <v>255</v>
      </c>
      <c r="E16917" s="815">
        <v>2006</v>
      </c>
    </row>
    <row r="16918" spans="1:5">
      <c r="A16918" s="816">
        <f t="shared" si="1103"/>
        <v>38819</v>
      </c>
      <c r="B16918" s="815">
        <f t="shared" si="1100"/>
        <v>102</v>
      </c>
      <c r="C16918" s="815">
        <f t="shared" si="1101"/>
        <v>264</v>
      </c>
      <c r="D16918" s="815">
        <f t="shared" si="1102"/>
        <v>254</v>
      </c>
      <c r="E16918" s="815">
        <v>2006</v>
      </c>
    </row>
    <row r="16919" spans="1:5">
      <c r="A16919" s="816">
        <f t="shared" si="1103"/>
        <v>38820</v>
      </c>
      <c r="B16919" s="815">
        <f t="shared" si="1100"/>
        <v>103</v>
      </c>
      <c r="C16919" s="815">
        <f t="shared" si="1101"/>
        <v>263</v>
      </c>
      <c r="D16919" s="815">
        <f t="shared" si="1102"/>
        <v>253</v>
      </c>
      <c r="E16919" s="815">
        <v>2006</v>
      </c>
    </row>
    <row r="16920" spans="1:5">
      <c r="A16920" s="816">
        <f t="shared" si="1103"/>
        <v>38821</v>
      </c>
      <c r="B16920" s="815">
        <f t="shared" si="1100"/>
        <v>104</v>
      </c>
      <c r="C16920" s="815">
        <f t="shared" si="1101"/>
        <v>262</v>
      </c>
      <c r="D16920" s="815">
        <f t="shared" si="1102"/>
        <v>252</v>
      </c>
      <c r="E16920" s="815">
        <v>2006</v>
      </c>
    </row>
    <row r="16921" spans="1:5">
      <c r="A16921" s="816">
        <f t="shared" si="1103"/>
        <v>38822</v>
      </c>
      <c r="B16921" s="815">
        <f t="shared" si="1100"/>
        <v>105</v>
      </c>
      <c r="C16921" s="815">
        <f t="shared" si="1101"/>
        <v>261</v>
      </c>
      <c r="D16921" s="815">
        <f t="shared" si="1102"/>
        <v>251</v>
      </c>
      <c r="E16921" s="815">
        <v>2006</v>
      </c>
    </row>
    <row r="16922" spans="1:5">
      <c r="A16922" s="816">
        <f t="shared" si="1103"/>
        <v>38823</v>
      </c>
      <c r="B16922" s="815">
        <f t="shared" si="1100"/>
        <v>106</v>
      </c>
      <c r="C16922" s="815">
        <f t="shared" si="1101"/>
        <v>260</v>
      </c>
      <c r="D16922" s="815">
        <f t="shared" si="1102"/>
        <v>250</v>
      </c>
      <c r="E16922" s="815">
        <v>2006</v>
      </c>
    </row>
    <row r="16923" spans="1:5">
      <c r="A16923" s="816">
        <f t="shared" si="1103"/>
        <v>38824</v>
      </c>
      <c r="B16923" s="815">
        <f t="shared" si="1100"/>
        <v>107</v>
      </c>
      <c r="C16923" s="815">
        <f t="shared" si="1101"/>
        <v>259</v>
      </c>
      <c r="D16923" s="815">
        <f t="shared" si="1102"/>
        <v>249</v>
      </c>
      <c r="E16923" s="815">
        <v>2006</v>
      </c>
    </row>
    <row r="16924" spans="1:5">
      <c r="A16924" s="816">
        <f t="shared" si="1103"/>
        <v>38825</v>
      </c>
      <c r="B16924" s="815">
        <f t="shared" si="1100"/>
        <v>108</v>
      </c>
      <c r="C16924" s="815">
        <f t="shared" si="1101"/>
        <v>258</v>
      </c>
      <c r="D16924" s="815">
        <f t="shared" si="1102"/>
        <v>248</v>
      </c>
      <c r="E16924" s="815">
        <v>2006</v>
      </c>
    </row>
    <row r="16925" spans="1:5">
      <c r="A16925" s="816">
        <f t="shared" si="1103"/>
        <v>38826</v>
      </c>
      <c r="B16925" s="815">
        <f t="shared" si="1100"/>
        <v>109</v>
      </c>
      <c r="C16925" s="815">
        <f t="shared" si="1101"/>
        <v>257</v>
      </c>
      <c r="D16925" s="815">
        <f t="shared" si="1102"/>
        <v>247</v>
      </c>
      <c r="E16925" s="815">
        <v>2006</v>
      </c>
    </row>
    <row r="16926" spans="1:5">
      <c r="A16926" s="816">
        <f t="shared" si="1103"/>
        <v>38827</v>
      </c>
      <c r="B16926" s="815">
        <f t="shared" si="1100"/>
        <v>110</v>
      </c>
      <c r="C16926" s="815">
        <f t="shared" si="1101"/>
        <v>256</v>
      </c>
      <c r="D16926" s="815">
        <f t="shared" si="1102"/>
        <v>246</v>
      </c>
      <c r="E16926" s="815">
        <v>2006</v>
      </c>
    </row>
    <row r="16927" spans="1:5">
      <c r="A16927" s="816">
        <f t="shared" si="1103"/>
        <v>38828</v>
      </c>
      <c r="B16927" s="815">
        <f t="shared" si="1100"/>
        <v>111</v>
      </c>
      <c r="C16927" s="815">
        <f t="shared" si="1101"/>
        <v>255</v>
      </c>
      <c r="D16927" s="815">
        <f t="shared" si="1102"/>
        <v>245</v>
      </c>
      <c r="E16927" s="815">
        <v>2006</v>
      </c>
    </row>
    <row r="16928" spans="1:5">
      <c r="A16928" s="816">
        <f t="shared" si="1103"/>
        <v>38829</v>
      </c>
      <c r="B16928" s="815">
        <f t="shared" si="1100"/>
        <v>112</v>
      </c>
      <c r="C16928" s="815">
        <f t="shared" si="1101"/>
        <v>254</v>
      </c>
      <c r="D16928" s="815">
        <f t="shared" si="1102"/>
        <v>244</v>
      </c>
      <c r="E16928" s="815">
        <v>2006</v>
      </c>
    </row>
    <row r="16929" spans="1:5">
      <c r="A16929" s="816">
        <f t="shared" si="1103"/>
        <v>38830</v>
      </c>
      <c r="B16929" s="815">
        <f t="shared" si="1100"/>
        <v>113</v>
      </c>
      <c r="C16929" s="815">
        <f t="shared" si="1101"/>
        <v>253</v>
      </c>
      <c r="D16929" s="815">
        <f t="shared" si="1102"/>
        <v>243</v>
      </c>
      <c r="E16929" s="815">
        <v>2006</v>
      </c>
    </row>
    <row r="16930" spans="1:5">
      <c r="A16930" s="816">
        <f t="shared" si="1103"/>
        <v>38831</v>
      </c>
      <c r="B16930" s="815">
        <f t="shared" si="1100"/>
        <v>114</v>
      </c>
      <c r="C16930" s="815">
        <f t="shared" si="1101"/>
        <v>252</v>
      </c>
      <c r="D16930" s="815">
        <f t="shared" si="1102"/>
        <v>242</v>
      </c>
      <c r="E16930" s="815">
        <v>2006</v>
      </c>
    </row>
    <row r="16931" spans="1:5">
      <c r="A16931" s="816">
        <f t="shared" si="1103"/>
        <v>38832</v>
      </c>
      <c r="B16931" s="815">
        <f t="shared" si="1100"/>
        <v>115</v>
      </c>
      <c r="C16931" s="815">
        <f t="shared" si="1101"/>
        <v>251</v>
      </c>
      <c r="D16931" s="815">
        <f t="shared" si="1102"/>
        <v>241</v>
      </c>
      <c r="E16931" s="815">
        <v>2006</v>
      </c>
    </row>
    <row r="16932" spans="1:5">
      <c r="A16932" s="816">
        <f t="shared" si="1103"/>
        <v>38833</v>
      </c>
      <c r="B16932" s="815">
        <f t="shared" si="1100"/>
        <v>116</v>
      </c>
      <c r="C16932" s="815">
        <f t="shared" si="1101"/>
        <v>250</v>
      </c>
      <c r="D16932" s="815">
        <f t="shared" si="1102"/>
        <v>240</v>
      </c>
      <c r="E16932" s="815">
        <v>2006</v>
      </c>
    </row>
    <row r="16933" spans="1:5">
      <c r="A16933" s="816">
        <f t="shared" si="1103"/>
        <v>38834</v>
      </c>
      <c r="B16933" s="815">
        <f t="shared" si="1100"/>
        <v>117</v>
      </c>
      <c r="C16933" s="815">
        <f t="shared" si="1101"/>
        <v>249</v>
      </c>
      <c r="D16933" s="815">
        <f t="shared" si="1102"/>
        <v>239</v>
      </c>
      <c r="E16933" s="815">
        <v>2006</v>
      </c>
    </row>
    <row r="16934" spans="1:5">
      <c r="A16934" s="816">
        <f t="shared" si="1103"/>
        <v>38835</v>
      </c>
      <c r="B16934" s="815">
        <f t="shared" si="1100"/>
        <v>118</v>
      </c>
      <c r="C16934" s="815">
        <f t="shared" si="1101"/>
        <v>248</v>
      </c>
      <c r="D16934" s="815">
        <f t="shared" si="1102"/>
        <v>238</v>
      </c>
      <c r="E16934" s="815">
        <v>2006</v>
      </c>
    </row>
    <row r="16935" spans="1:5">
      <c r="A16935" s="816">
        <f t="shared" si="1103"/>
        <v>38836</v>
      </c>
      <c r="B16935" s="815">
        <f t="shared" si="1100"/>
        <v>119</v>
      </c>
      <c r="C16935" s="815">
        <f t="shared" si="1101"/>
        <v>247</v>
      </c>
      <c r="D16935" s="815">
        <f t="shared" si="1102"/>
        <v>237</v>
      </c>
      <c r="E16935" s="815">
        <v>2006</v>
      </c>
    </row>
    <row r="16936" spans="1:5">
      <c r="A16936" s="816">
        <f t="shared" si="1103"/>
        <v>38837</v>
      </c>
      <c r="B16936" s="815">
        <f t="shared" ref="B16936:B16999" si="1104">B16935+1</f>
        <v>120</v>
      </c>
      <c r="C16936" s="815">
        <f t="shared" ref="C16936:C16999" si="1105">C16935-1</f>
        <v>246</v>
      </c>
      <c r="D16936" s="815">
        <f t="shared" ref="D16936:D16999" si="1106">D16935-1</f>
        <v>236</v>
      </c>
      <c r="E16936" s="815">
        <v>2006</v>
      </c>
    </row>
    <row r="16937" spans="1:5">
      <c r="A16937" s="816">
        <f t="shared" si="1103"/>
        <v>38838</v>
      </c>
      <c r="B16937" s="815">
        <f t="shared" si="1104"/>
        <v>121</v>
      </c>
      <c r="C16937" s="815">
        <f t="shared" si="1105"/>
        <v>245</v>
      </c>
      <c r="D16937" s="815">
        <f t="shared" si="1106"/>
        <v>235</v>
      </c>
      <c r="E16937" s="815">
        <v>2006</v>
      </c>
    </row>
    <row r="16938" spans="1:5">
      <c r="A16938" s="816">
        <f t="shared" si="1103"/>
        <v>38839</v>
      </c>
      <c r="B16938" s="815">
        <f t="shared" si="1104"/>
        <v>122</v>
      </c>
      <c r="C16938" s="815">
        <f t="shared" si="1105"/>
        <v>244</v>
      </c>
      <c r="D16938" s="815">
        <f t="shared" si="1106"/>
        <v>234</v>
      </c>
      <c r="E16938" s="815">
        <v>2006</v>
      </c>
    </row>
    <row r="16939" spans="1:5">
      <c r="A16939" s="816">
        <f t="shared" si="1103"/>
        <v>38840</v>
      </c>
      <c r="B16939" s="815">
        <f t="shared" si="1104"/>
        <v>123</v>
      </c>
      <c r="C16939" s="815">
        <f t="shared" si="1105"/>
        <v>243</v>
      </c>
      <c r="D16939" s="815">
        <f t="shared" si="1106"/>
        <v>233</v>
      </c>
      <c r="E16939" s="815">
        <v>2006</v>
      </c>
    </row>
    <row r="16940" spans="1:5">
      <c r="A16940" s="816">
        <f t="shared" si="1103"/>
        <v>38841</v>
      </c>
      <c r="B16940" s="815">
        <f t="shared" si="1104"/>
        <v>124</v>
      </c>
      <c r="C16940" s="815">
        <f t="shared" si="1105"/>
        <v>242</v>
      </c>
      <c r="D16940" s="815">
        <f t="shared" si="1106"/>
        <v>232</v>
      </c>
      <c r="E16940" s="815">
        <v>2006</v>
      </c>
    </row>
    <row r="16941" spans="1:5">
      <c r="A16941" s="816">
        <f t="shared" si="1103"/>
        <v>38842</v>
      </c>
      <c r="B16941" s="815">
        <f t="shared" si="1104"/>
        <v>125</v>
      </c>
      <c r="C16941" s="815">
        <f t="shared" si="1105"/>
        <v>241</v>
      </c>
      <c r="D16941" s="815">
        <f t="shared" si="1106"/>
        <v>231</v>
      </c>
      <c r="E16941" s="815">
        <v>2006</v>
      </c>
    </row>
    <row r="16942" spans="1:5">
      <c r="A16942" s="816">
        <f t="shared" si="1103"/>
        <v>38843</v>
      </c>
      <c r="B16942" s="815">
        <f t="shared" si="1104"/>
        <v>126</v>
      </c>
      <c r="C16942" s="815">
        <f t="shared" si="1105"/>
        <v>240</v>
      </c>
      <c r="D16942" s="815">
        <f t="shared" si="1106"/>
        <v>230</v>
      </c>
      <c r="E16942" s="815">
        <v>2006</v>
      </c>
    </row>
    <row r="16943" spans="1:5">
      <c r="A16943" s="816">
        <f t="shared" si="1103"/>
        <v>38844</v>
      </c>
      <c r="B16943" s="815">
        <f t="shared" si="1104"/>
        <v>127</v>
      </c>
      <c r="C16943" s="815">
        <f t="shared" si="1105"/>
        <v>239</v>
      </c>
      <c r="D16943" s="815">
        <f t="shared" si="1106"/>
        <v>229</v>
      </c>
      <c r="E16943" s="815">
        <v>2006</v>
      </c>
    </row>
    <row r="16944" spans="1:5">
      <c r="A16944" s="816">
        <f t="shared" si="1103"/>
        <v>38845</v>
      </c>
      <c r="B16944" s="815">
        <f t="shared" si="1104"/>
        <v>128</v>
      </c>
      <c r="C16944" s="815">
        <f t="shared" si="1105"/>
        <v>238</v>
      </c>
      <c r="D16944" s="815">
        <f t="shared" si="1106"/>
        <v>228</v>
      </c>
      <c r="E16944" s="815">
        <v>2006</v>
      </c>
    </row>
    <row r="16945" spans="1:5">
      <c r="A16945" s="816">
        <f t="shared" si="1103"/>
        <v>38846</v>
      </c>
      <c r="B16945" s="815">
        <f t="shared" si="1104"/>
        <v>129</v>
      </c>
      <c r="C16945" s="815">
        <f t="shared" si="1105"/>
        <v>237</v>
      </c>
      <c r="D16945" s="815">
        <f t="shared" si="1106"/>
        <v>227</v>
      </c>
      <c r="E16945" s="815">
        <v>2006</v>
      </c>
    </row>
    <row r="16946" spans="1:5">
      <c r="A16946" s="816">
        <f t="shared" si="1103"/>
        <v>38847</v>
      </c>
      <c r="B16946" s="815">
        <f t="shared" si="1104"/>
        <v>130</v>
      </c>
      <c r="C16946" s="815">
        <f t="shared" si="1105"/>
        <v>236</v>
      </c>
      <c r="D16946" s="815">
        <f t="shared" si="1106"/>
        <v>226</v>
      </c>
      <c r="E16946" s="815">
        <v>2006</v>
      </c>
    </row>
    <row r="16947" spans="1:5">
      <c r="A16947" s="816">
        <f t="shared" ref="A16947:A17010" si="1107">A16946+1</f>
        <v>38848</v>
      </c>
      <c r="B16947" s="815">
        <f t="shared" si="1104"/>
        <v>131</v>
      </c>
      <c r="C16947" s="815">
        <f t="shared" si="1105"/>
        <v>235</v>
      </c>
      <c r="D16947" s="815">
        <f t="shared" si="1106"/>
        <v>225</v>
      </c>
      <c r="E16947" s="815">
        <v>2006</v>
      </c>
    </row>
    <row r="16948" spans="1:5">
      <c r="A16948" s="816">
        <f t="shared" si="1107"/>
        <v>38849</v>
      </c>
      <c r="B16948" s="815">
        <f t="shared" si="1104"/>
        <v>132</v>
      </c>
      <c r="C16948" s="815">
        <f t="shared" si="1105"/>
        <v>234</v>
      </c>
      <c r="D16948" s="815">
        <f t="shared" si="1106"/>
        <v>224</v>
      </c>
      <c r="E16948" s="815">
        <v>2006</v>
      </c>
    </row>
    <row r="16949" spans="1:5">
      <c r="A16949" s="816">
        <f t="shared" si="1107"/>
        <v>38850</v>
      </c>
      <c r="B16949" s="815">
        <f t="shared" si="1104"/>
        <v>133</v>
      </c>
      <c r="C16949" s="815">
        <f t="shared" si="1105"/>
        <v>233</v>
      </c>
      <c r="D16949" s="815">
        <f t="shared" si="1106"/>
        <v>223</v>
      </c>
      <c r="E16949" s="815">
        <v>2006</v>
      </c>
    </row>
    <row r="16950" spans="1:5">
      <c r="A16950" s="816">
        <f t="shared" si="1107"/>
        <v>38851</v>
      </c>
      <c r="B16950" s="815">
        <f t="shared" si="1104"/>
        <v>134</v>
      </c>
      <c r="C16950" s="815">
        <f t="shared" si="1105"/>
        <v>232</v>
      </c>
      <c r="D16950" s="815">
        <f t="shared" si="1106"/>
        <v>222</v>
      </c>
      <c r="E16950" s="815">
        <v>2006</v>
      </c>
    </row>
    <row r="16951" spans="1:5">
      <c r="A16951" s="816">
        <f t="shared" si="1107"/>
        <v>38852</v>
      </c>
      <c r="B16951" s="815">
        <f t="shared" si="1104"/>
        <v>135</v>
      </c>
      <c r="C16951" s="815">
        <f t="shared" si="1105"/>
        <v>231</v>
      </c>
      <c r="D16951" s="815">
        <f t="shared" si="1106"/>
        <v>221</v>
      </c>
      <c r="E16951" s="815">
        <v>2006</v>
      </c>
    </row>
    <row r="16952" spans="1:5">
      <c r="A16952" s="816">
        <f t="shared" si="1107"/>
        <v>38853</v>
      </c>
      <c r="B16952" s="815">
        <f t="shared" si="1104"/>
        <v>136</v>
      </c>
      <c r="C16952" s="815">
        <f t="shared" si="1105"/>
        <v>230</v>
      </c>
      <c r="D16952" s="815">
        <f t="shared" si="1106"/>
        <v>220</v>
      </c>
      <c r="E16952" s="815">
        <v>2006</v>
      </c>
    </row>
    <row r="16953" spans="1:5">
      <c r="A16953" s="816">
        <f t="shared" si="1107"/>
        <v>38854</v>
      </c>
      <c r="B16953" s="815">
        <f t="shared" si="1104"/>
        <v>137</v>
      </c>
      <c r="C16953" s="815">
        <f t="shared" si="1105"/>
        <v>229</v>
      </c>
      <c r="D16953" s="815">
        <f t="shared" si="1106"/>
        <v>219</v>
      </c>
      <c r="E16953" s="815">
        <v>2006</v>
      </c>
    </row>
    <row r="16954" spans="1:5">
      <c r="A16954" s="816">
        <f t="shared" si="1107"/>
        <v>38855</v>
      </c>
      <c r="B16954" s="815">
        <f t="shared" si="1104"/>
        <v>138</v>
      </c>
      <c r="C16954" s="815">
        <f t="shared" si="1105"/>
        <v>228</v>
      </c>
      <c r="D16954" s="815">
        <f t="shared" si="1106"/>
        <v>218</v>
      </c>
      <c r="E16954" s="815">
        <v>2006</v>
      </c>
    </row>
    <row r="16955" spans="1:5">
      <c r="A16955" s="816">
        <f t="shared" si="1107"/>
        <v>38856</v>
      </c>
      <c r="B16955" s="815">
        <f t="shared" si="1104"/>
        <v>139</v>
      </c>
      <c r="C16955" s="815">
        <f t="shared" si="1105"/>
        <v>227</v>
      </c>
      <c r="D16955" s="815">
        <f t="shared" si="1106"/>
        <v>217</v>
      </c>
      <c r="E16955" s="815">
        <v>2006</v>
      </c>
    </row>
    <row r="16956" spans="1:5">
      <c r="A16956" s="816">
        <f t="shared" si="1107"/>
        <v>38857</v>
      </c>
      <c r="B16956" s="815">
        <f t="shared" si="1104"/>
        <v>140</v>
      </c>
      <c r="C16956" s="815">
        <f t="shared" si="1105"/>
        <v>226</v>
      </c>
      <c r="D16956" s="815">
        <f t="shared" si="1106"/>
        <v>216</v>
      </c>
      <c r="E16956" s="815">
        <v>2006</v>
      </c>
    </row>
    <row r="16957" spans="1:5">
      <c r="A16957" s="816">
        <f t="shared" si="1107"/>
        <v>38858</v>
      </c>
      <c r="B16957" s="815">
        <f t="shared" si="1104"/>
        <v>141</v>
      </c>
      <c r="C16957" s="815">
        <f t="shared" si="1105"/>
        <v>225</v>
      </c>
      <c r="D16957" s="815">
        <f t="shared" si="1106"/>
        <v>215</v>
      </c>
      <c r="E16957" s="815">
        <v>2006</v>
      </c>
    </row>
    <row r="16958" spans="1:5">
      <c r="A16958" s="816">
        <f t="shared" si="1107"/>
        <v>38859</v>
      </c>
      <c r="B16958" s="815">
        <f t="shared" si="1104"/>
        <v>142</v>
      </c>
      <c r="C16958" s="815">
        <f t="shared" si="1105"/>
        <v>224</v>
      </c>
      <c r="D16958" s="815">
        <f t="shared" si="1106"/>
        <v>214</v>
      </c>
      <c r="E16958" s="815">
        <v>2006</v>
      </c>
    </row>
    <row r="16959" spans="1:5">
      <c r="A16959" s="816">
        <f t="shared" si="1107"/>
        <v>38860</v>
      </c>
      <c r="B16959" s="815">
        <f t="shared" si="1104"/>
        <v>143</v>
      </c>
      <c r="C16959" s="815">
        <f t="shared" si="1105"/>
        <v>223</v>
      </c>
      <c r="D16959" s="815">
        <f t="shared" si="1106"/>
        <v>213</v>
      </c>
      <c r="E16959" s="815">
        <v>2006</v>
      </c>
    </row>
    <row r="16960" spans="1:5">
      <c r="A16960" s="816">
        <f t="shared" si="1107"/>
        <v>38861</v>
      </c>
      <c r="B16960" s="815">
        <f t="shared" si="1104"/>
        <v>144</v>
      </c>
      <c r="C16960" s="815">
        <f t="shared" si="1105"/>
        <v>222</v>
      </c>
      <c r="D16960" s="815">
        <f t="shared" si="1106"/>
        <v>212</v>
      </c>
      <c r="E16960" s="815">
        <v>2006</v>
      </c>
    </row>
    <row r="16961" spans="1:5">
      <c r="A16961" s="816">
        <f t="shared" si="1107"/>
        <v>38862</v>
      </c>
      <c r="B16961" s="815">
        <f t="shared" si="1104"/>
        <v>145</v>
      </c>
      <c r="C16961" s="815">
        <f t="shared" si="1105"/>
        <v>221</v>
      </c>
      <c r="D16961" s="815">
        <f t="shared" si="1106"/>
        <v>211</v>
      </c>
      <c r="E16961" s="815">
        <v>2006</v>
      </c>
    </row>
    <row r="16962" spans="1:5">
      <c r="A16962" s="816">
        <f t="shared" si="1107"/>
        <v>38863</v>
      </c>
      <c r="B16962" s="815">
        <f t="shared" si="1104"/>
        <v>146</v>
      </c>
      <c r="C16962" s="815">
        <f t="shared" si="1105"/>
        <v>220</v>
      </c>
      <c r="D16962" s="815">
        <f t="shared" si="1106"/>
        <v>210</v>
      </c>
      <c r="E16962" s="815">
        <v>2006</v>
      </c>
    </row>
    <row r="16963" spans="1:5">
      <c r="A16963" s="816">
        <f t="shared" si="1107"/>
        <v>38864</v>
      </c>
      <c r="B16963" s="815">
        <f t="shared" si="1104"/>
        <v>147</v>
      </c>
      <c r="C16963" s="815">
        <f t="shared" si="1105"/>
        <v>219</v>
      </c>
      <c r="D16963" s="815">
        <f t="shared" si="1106"/>
        <v>209</v>
      </c>
      <c r="E16963" s="815">
        <v>2006</v>
      </c>
    </row>
    <row r="16964" spans="1:5">
      <c r="A16964" s="816">
        <f t="shared" si="1107"/>
        <v>38865</v>
      </c>
      <c r="B16964" s="815">
        <f t="shared" si="1104"/>
        <v>148</v>
      </c>
      <c r="C16964" s="815">
        <f t="shared" si="1105"/>
        <v>218</v>
      </c>
      <c r="D16964" s="815">
        <f t="shared" si="1106"/>
        <v>208</v>
      </c>
      <c r="E16964" s="815">
        <v>2006</v>
      </c>
    </row>
    <row r="16965" spans="1:5">
      <c r="A16965" s="816">
        <f t="shared" si="1107"/>
        <v>38866</v>
      </c>
      <c r="B16965" s="815">
        <f t="shared" si="1104"/>
        <v>149</v>
      </c>
      <c r="C16965" s="815">
        <f t="shared" si="1105"/>
        <v>217</v>
      </c>
      <c r="D16965" s="815">
        <f t="shared" si="1106"/>
        <v>207</v>
      </c>
      <c r="E16965" s="815">
        <v>2006</v>
      </c>
    </row>
    <row r="16966" spans="1:5">
      <c r="A16966" s="816">
        <f t="shared" si="1107"/>
        <v>38867</v>
      </c>
      <c r="B16966" s="815">
        <f t="shared" si="1104"/>
        <v>150</v>
      </c>
      <c r="C16966" s="815">
        <f t="shared" si="1105"/>
        <v>216</v>
      </c>
      <c r="D16966" s="815">
        <f t="shared" si="1106"/>
        <v>206</v>
      </c>
      <c r="E16966" s="815">
        <v>2006</v>
      </c>
    </row>
    <row r="16967" spans="1:5">
      <c r="A16967" s="816">
        <f t="shared" si="1107"/>
        <v>38868</v>
      </c>
      <c r="B16967" s="815">
        <f t="shared" si="1104"/>
        <v>151</v>
      </c>
      <c r="C16967" s="815">
        <f t="shared" si="1105"/>
        <v>215</v>
      </c>
      <c r="D16967" s="815">
        <f t="shared" si="1106"/>
        <v>205</v>
      </c>
      <c r="E16967" s="815">
        <v>2006</v>
      </c>
    </row>
    <row r="16968" spans="1:5">
      <c r="A16968" s="816">
        <f t="shared" si="1107"/>
        <v>38869</v>
      </c>
      <c r="B16968" s="815">
        <f t="shared" si="1104"/>
        <v>152</v>
      </c>
      <c r="C16968" s="815">
        <f t="shared" si="1105"/>
        <v>214</v>
      </c>
      <c r="D16968" s="815">
        <f t="shared" si="1106"/>
        <v>204</v>
      </c>
      <c r="E16968" s="815">
        <v>2006</v>
      </c>
    </row>
    <row r="16969" spans="1:5">
      <c r="A16969" s="816">
        <f t="shared" si="1107"/>
        <v>38870</v>
      </c>
      <c r="B16969" s="815">
        <f t="shared" si="1104"/>
        <v>153</v>
      </c>
      <c r="C16969" s="815">
        <f t="shared" si="1105"/>
        <v>213</v>
      </c>
      <c r="D16969" s="815">
        <f t="shared" si="1106"/>
        <v>203</v>
      </c>
      <c r="E16969" s="815">
        <v>2006</v>
      </c>
    </row>
    <row r="16970" spans="1:5">
      <c r="A16970" s="816">
        <f t="shared" si="1107"/>
        <v>38871</v>
      </c>
      <c r="B16970" s="815">
        <f t="shared" si="1104"/>
        <v>154</v>
      </c>
      <c r="C16970" s="815">
        <f t="shared" si="1105"/>
        <v>212</v>
      </c>
      <c r="D16970" s="815">
        <f t="shared" si="1106"/>
        <v>202</v>
      </c>
      <c r="E16970" s="815">
        <v>2006</v>
      </c>
    </row>
    <row r="16971" spans="1:5">
      <c r="A16971" s="816">
        <f t="shared" si="1107"/>
        <v>38872</v>
      </c>
      <c r="B16971" s="815">
        <f t="shared" si="1104"/>
        <v>155</v>
      </c>
      <c r="C16971" s="815">
        <f t="shared" si="1105"/>
        <v>211</v>
      </c>
      <c r="D16971" s="815">
        <f t="shared" si="1106"/>
        <v>201</v>
      </c>
      <c r="E16971" s="815">
        <v>2006</v>
      </c>
    </row>
    <row r="16972" spans="1:5">
      <c r="A16972" s="816">
        <f t="shared" si="1107"/>
        <v>38873</v>
      </c>
      <c r="B16972" s="815">
        <f t="shared" si="1104"/>
        <v>156</v>
      </c>
      <c r="C16972" s="815">
        <f t="shared" si="1105"/>
        <v>210</v>
      </c>
      <c r="D16972" s="815">
        <f t="shared" si="1106"/>
        <v>200</v>
      </c>
      <c r="E16972" s="815">
        <v>2006</v>
      </c>
    </row>
    <row r="16973" spans="1:5">
      <c r="A16973" s="816">
        <f t="shared" si="1107"/>
        <v>38874</v>
      </c>
      <c r="B16973" s="815">
        <f t="shared" si="1104"/>
        <v>157</v>
      </c>
      <c r="C16973" s="815">
        <f t="shared" si="1105"/>
        <v>209</v>
      </c>
      <c r="D16973" s="815">
        <f t="shared" si="1106"/>
        <v>199</v>
      </c>
      <c r="E16973" s="815">
        <v>2006</v>
      </c>
    </row>
    <row r="16974" spans="1:5">
      <c r="A16974" s="816">
        <f t="shared" si="1107"/>
        <v>38875</v>
      </c>
      <c r="B16974" s="815">
        <f t="shared" si="1104"/>
        <v>158</v>
      </c>
      <c r="C16974" s="815">
        <f t="shared" si="1105"/>
        <v>208</v>
      </c>
      <c r="D16974" s="815">
        <f t="shared" si="1106"/>
        <v>198</v>
      </c>
      <c r="E16974" s="815">
        <v>2006</v>
      </c>
    </row>
    <row r="16975" spans="1:5">
      <c r="A16975" s="816">
        <f t="shared" si="1107"/>
        <v>38876</v>
      </c>
      <c r="B16975" s="815">
        <f t="shared" si="1104"/>
        <v>159</v>
      </c>
      <c r="C16975" s="815">
        <f t="shared" si="1105"/>
        <v>207</v>
      </c>
      <c r="D16975" s="815">
        <f t="shared" si="1106"/>
        <v>197</v>
      </c>
      <c r="E16975" s="815">
        <v>2006</v>
      </c>
    </row>
    <row r="16976" spans="1:5">
      <c r="A16976" s="816">
        <f t="shared" si="1107"/>
        <v>38877</v>
      </c>
      <c r="B16976" s="815">
        <f t="shared" si="1104"/>
        <v>160</v>
      </c>
      <c r="C16976" s="815">
        <f t="shared" si="1105"/>
        <v>206</v>
      </c>
      <c r="D16976" s="815">
        <f t="shared" si="1106"/>
        <v>196</v>
      </c>
      <c r="E16976" s="815">
        <v>2006</v>
      </c>
    </row>
    <row r="16977" spans="1:5">
      <c r="A16977" s="816">
        <f t="shared" si="1107"/>
        <v>38878</v>
      </c>
      <c r="B16977" s="815">
        <f t="shared" si="1104"/>
        <v>161</v>
      </c>
      <c r="C16977" s="815">
        <f t="shared" si="1105"/>
        <v>205</v>
      </c>
      <c r="D16977" s="815">
        <f t="shared" si="1106"/>
        <v>195</v>
      </c>
      <c r="E16977" s="815">
        <v>2006</v>
      </c>
    </row>
    <row r="16978" spans="1:5">
      <c r="A16978" s="816">
        <f t="shared" si="1107"/>
        <v>38879</v>
      </c>
      <c r="B16978" s="815">
        <f t="shared" si="1104"/>
        <v>162</v>
      </c>
      <c r="C16978" s="815">
        <f t="shared" si="1105"/>
        <v>204</v>
      </c>
      <c r="D16978" s="815">
        <f t="shared" si="1106"/>
        <v>194</v>
      </c>
      <c r="E16978" s="815">
        <v>2006</v>
      </c>
    </row>
    <row r="16979" spans="1:5">
      <c r="A16979" s="816">
        <f t="shared" si="1107"/>
        <v>38880</v>
      </c>
      <c r="B16979" s="815">
        <f t="shared" si="1104"/>
        <v>163</v>
      </c>
      <c r="C16979" s="815">
        <f t="shared" si="1105"/>
        <v>203</v>
      </c>
      <c r="D16979" s="815">
        <f t="shared" si="1106"/>
        <v>193</v>
      </c>
      <c r="E16979" s="815">
        <v>2006</v>
      </c>
    </row>
    <row r="16980" spans="1:5">
      <c r="A16980" s="816">
        <f t="shared" si="1107"/>
        <v>38881</v>
      </c>
      <c r="B16980" s="815">
        <f t="shared" si="1104"/>
        <v>164</v>
      </c>
      <c r="C16980" s="815">
        <f t="shared" si="1105"/>
        <v>202</v>
      </c>
      <c r="D16980" s="815">
        <f t="shared" si="1106"/>
        <v>192</v>
      </c>
      <c r="E16980" s="815">
        <v>2006</v>
      </c>
    </row>
    <row r="16981" spans="1:5">
      <c r="A16981" s="816">
        <f t="shared" si="1107"/>
        <v>38882</v>
      </c>
      <c r="B16981" s="815">
        <f t="shared" si="1104"/>
        <v>165</v>
      </c>
      <c r="C16981" s="815">
        <f t="shared" si="1105"/>
        <v>201</v>
      </c>
      <c r="D16981" s="815">
        <f t="shared" si="1106"/>
        <v>191</v>
      </c>
      <c r="E16981" s="815">
        <v>2006</v>
      </c>
    </row>
    <row r="16982" spans="1:5">
      <c r="A16982" s="816">
        <f t="shared" si="1107"/>
        <v>38883</v>
      </c>
      <c r="B16982" s="815">
        <f t="shared" si="1104"/>
        <v>166</v>
      </c>
      <c r="C16982" s="815">
        <f t="shared" si="1105"/>
        <v>200</v>
      </c>
      <c r="D16982" s="815">
        <f t="shared" si="1106"/>
        <v>190</v>
      </c>
      <c r="E16982" s="815">
        <v>2006</v>
      </c>
    </row>
    <row r="16983" spans="1:5">
      <c r="A16983" s="816">
        <f t="shared" si="1107"/>
        <v>38884</v>
      </c>
      <c r="B16983" s="815">
        <f t="shared" si="1104"/>
        <v>167</v>
      </c>
      <c r="C16983" s="815">
        <f t="shared" si="1105"/>
        <v>199</v>
      </c>
      <c r="D16983" s="815">
        <f t="shared" si="1106"/>
        <v>189</v>
      </c>
      <c r="E16983" s="815">
        <v>2006</v>
      </c>
    </row>
    <row r="16984" spans="1:5">
      <c r="A16984" s="816">
        <f t="shared" si="1107"/>
        <v>38885</v>
      </c>
      <c r="B16984" s="815">
        <f t="shared" si="1104"/>
        <v>168</v>
      </c>
      <c r="C16984" s="815">
        <f t="shared" si="1105"/>
        <v>198</v>
      </c>
      <c r="D16984" s="815">
        <f t="shared" si="1106"/>
        <v>188</v>
      </c>
      <c r="E16984" s="815">
        <v>2006</v>
      </c>
    </row>
    <row r="16985" spans="1:5">
      <c r="A16985" s="816">
        <f t="shared" si="1107"/>
        <v>38886</v>
      </c>
      <c r="B16985" s="815">
        <f t="shared" si="1104"/>
        <v>169</v>
      </c>
      <c r="C16985" s="815">
        <f t="shared" si="1105"/>
        <v>197</v>
      </c>
      <c r="D16985" s="815">
        <f t="shared" si="1106"/>
        <v>187</v>
      </c>
      <c r="E16985" s="815">
        <v>2006</v>
      </c>
    </row>
    <row r="16986" spans="1:5">
      <c r="A16986" s="816">
        <f t="shared" si="1107"/>
        <v>38887</v>
      </c>
      <c r="B16986" s="815">
        <f t="shared" si="1104"/>
        <v>170</v>
      </c>
      <c r="C16986" s="815">
        <f t="shared" si="1105"/>
        <v>196</v>
      </c>
      <c r="D16986" s="815">
        <f t="shared" si="1106"/>
        <v>186</v>
      </c>
      <c r="E16986" s="815">
        <v>2006</v>
      </c>
    </row>
    <row r="16987" spans="1:5">
      <c r="A16987" s="816">
        <f t="shared" si="1107"/>
        <v>38888</v>
      </c>
      <c r="B16987" s="815">
        <f t="shared" si="1104"/>
        <v>171</v>
      </c>
      <c r="C16987" s="815">
        <f t="shared" si="1105"/>
        <v>195</v>
      </c>
      <c r="D16987" s="815">
        <f t="shared" si="1106"/>
        <v>185</v>
      </c>
      <c r="E16987" s="815">
        <v>2006</v>
      </c>
    </row>
    <row r="16988" spans="1:5">
      <c r="A16988" s="816">
        <f t="shared" si="1107"/>
        <v>38889</v>
      </c>
      <c r="B16988" s="815">
        <f t="shared" si="1104"/>
        <v>172</v>
      </c>
      <c r="C16988" s="815">
        <f t="shared" si="1105"/>
        <v>194</v>
      </c>
      <c r="D16988" s="815">
        <f t="shared" si="1106"/>
        <v>184</v>
      </c>
      <c r="E16988" s="815">
        <v>2006</v>
      </c>
    </row>
    <row r="16989" spans="1:5">
      <c r="A16989" s="816">
        <f t="shared" si="1107"/>
        <v>38890</v>
      </c>
      <c r="B16989" s="815">
        <f t="shared" si="1104"/>
        <v>173</v>
      </c>
      <c r="C16989" s="815">
        <f t="shared" si="1105"/>
        <v>193</v>
      </c>
      <c r="D16989" s="815">
        <f t="shared" si="1106"/>
        <v>183</v>
      </c>
      <c r="E16989" s="815">
        <v>2006</v>
      </c>
    </row>
    <row r="16990" spans="1:5">
      <c r="A16990" s="816">
        <f t="shared" si="1107"/>
        <v>38891</v>
      </c>
      <c r="B16990" s="815">
        <f t="shared" si="1104"/>
        <v>174</v>
      </c>
      <c r="C16990" s="815">
        <f t="shared" si="1105"/>
        <v>192</v>
      </c>
      <c r="D16990" s="815">
        <f t="shared" si="1106"/>
        <v>182</v>
      </c>
      <c r="E16990" s="815">
        <v>2006</v>
      </c>
    </row>
    <row r="16991" spans="1:5">
      <c r="A16991" s="816">
        <f t="shared" si="1107"/>
        <v>38892</v>
      </c>
      <c r="B16991" s="815">
        <f t="shared" si="1104"/>
        <v>175</v>
      </c>
      <c r="C16991" s="815">
        <f t="shared" si="1105"/>
        <v>191</v>
      </c>
      <c r="D16991" s="815">
        <f t="shared" si="1106"/>
        <v>181</v>
      </c>
      <c r="E16991" s="815">
        <v>2006</v>
      </c>
    </row>
    <row r="16992" spans="1:5">
      <c r="A16992" s="816">
        <f t="shared" si="1107"/>
        <v>38893</v>
      </c>
      <c r="B16992" s="815">
        <f t="shared" si="1104"/>
        <v>176</v>
      </c>
      <c r="C16992" s="815">
        <f t="shared" si="1105"/>
        <v>190</v>
      </c>
      <c r="D16992" s="815">
        <f t="shared" si="1106"/>
        <v>180</v>
      </c>
      <c r="E16992" s="815">
        <v>2006</v>
      </c>
    </row>
    <row r="16993" spans="1:5">
      <c r="A16993" s="816">
        <f t="shared" si="1107"/>
        <v>38894</v>
      </c>
      <c r="B16993" s="815">
        <f t="shared" si="1104"/>
        <v>177</v>
      </c>
      <c r="C16993" s="815">
        <f t="shared" si="1105"/>
        <v>189</v>
      </c>
      <c r="D16993" s="815">
        <f t="shared" si="1106"/>
        <v>179</v>
      </c>
      <c r="E16993" s="815">
        <v>2006</v>
      </c>
    </row>
    <row r="16994" spans="1:5">
      <c r="A16994" s="816">
        <f t="shared" si="1107"/>
        <v>38895</v>
      </c>
      <c r="B16994" s="815">
        <f t="shared" si="1104"/>
        <v>178</v>
      </c>
      <c r="C16994" s="815">
        <f t="shared" si="1105"/>
        <v>188</v>
      </c>
      <c r="D16994" s="815">
        <f t="shared" si="1106"/>
        <v>178</v>
      </c>
      <c r="E16994" s="815">
        <v>2006</v>
      </c>
    </row>
    <row r="16995" spans="1:5">
      <c r="A16995" s="816">
        <f t="shared" si="1107"/>
        <v>38896</v>
      </c>
      <c r="B16995" s="815">
        <f t="shared" si="1104"/>
        <v>179</v>
      </c>
      <c r="C16995" s="815">
        <f t="shared" si="1105"/>
        <v>187</v>
      </c>
      <c r="D16995" s="815">
        <f t="shared" si="1106"/>
        <v>177</v>
      </c>
      <c r="E16995" s="815">
        <v>2006</v>
      </c>
    </row>
    <row r="16996" spans="1:5">
      <c r="A16996" s="816">
        <f t="shared" si="1107"/>
        <v>38897</v>
      </c>
      <c r="B16996" s="815">
        <f t="shared" si="1104"/>
        <v>180</v>
      </c>
      <c r="C16996" s="815">
        <f t="shared" si="1105"/>
        <v>186</v>
      </c>
      <c r="D16996" s="815">
        <f t="shared" si="1106"/>
        <v>176</v>
      </c>
      <c r="E16996" s="815">
        <v>2006</v>
      </c>
    </row>
    <row r="16997" spans="1:5">
      <c r="A16997" s="816">
        <f t="shared" si="1107"/>
        <v>38898</v>
      </c>
      <c r="B16997" s="815">
        <f t="shared" si="1104"/>
        <v>181</v>
      </c>
      <c r="C16997" s="815">
        <f t="shared" si="1105"/>
        <v>185</v>
      </c>
      <c r="D16997" s="815">
        <f t="shared" si="1106"/>
        <v>175</v>
      </c>
      <c r="E16997" s="815">
        <v>2006</v>
      </c>
    </row>
    <row r="16998" spans="1:5">
      <c r="A16998" s="816">
        <f t="shared" si="1107"/>
        <v>38899</v>
      </c>
      <c r="B16998" s="815">
        <f t="shared" si="1104"/>
        <v>182</v>
      </c>
      <c r="C16998" s="815">
        <f t="shared" si="1105"/>
        <v>184</v>
      </c>
      <c r="D16998" s="815">
        <f t="shared" si="1106"/>
        <v>174</v>
      </c>
      <c r="E16998" s="815">
        <v>2006</v>
      </c>
    </row>
    <row r="16999" spans="1:5">
      <c r="A16999" s="816">
        <f t="shared" si="1107"/>
        <v>38900</v>
      </c>
      <c r="B16999" s="815">
        <f t="shared" si="1104"/>
        <v>183</v>
      </c>
      <c r="C16999" s="815">
        <f t="shared" si="1105"/>
        <v>183</v>
      </c>
      <c r="D16999" s="815">
        <f t="shared" si="1106"/>
        <v>173</v>
      </c>
      <c r="E16999" s="815">
        <v>2006</v>
      </c>
    </row>
    <row r="17000" spans="1:5">
      <c r="A17000" s="816">
        <f t="shared" si="1107"/>
        <v>38901</v>
      </c>
      <c r="B17000" s="815">
        <f t="shared" ref="B17000:B17063" si="1108">B16999+1</f>
        <v>184</v>
      </c>
      <c r="C17000" s="815">
        <f t="shared" ref="C17000:C17063" si="1109">C16999-1</f>
        <v>182</v>
      </c>
      <c r="D17000" s="815">
        <f t="shared" ref="D17000:D17063" si="1110">D16999-1</f>
        <v>172</v>
      </c>
      <c r="E17000" s="815">
        <v>2006</v>
      </c>
    </row>
    <row r="17001" spans="1:5">
      <c r="A17001" s="816">
        <f t="shared" si="1107"/>
        <v>38902</v>
      </c>
      <c r="B17001" s="815">
        <f t="shared" si="1108"/>
        <v>185</v>
      </c>
      <c r="C17001" s="815">
        <f t="shared" si="1109"/>
        <v>181</v>
      </c>
      <c r="D17001" s="815">
        <f t="shared" si="1110"/>
        <v>171</v>
      </c>
      <c r="E17001" s="815">
        <v>2006</v>
      </c>
    </row>
    <row r="17002" spans="1:5">
      <c r="A17002" s="816">
        <f t="shared" si="1107"/>
        <v>38903</v>
      </c>
      <c r="B17002" s="815">
        <f t="shared" si="1108"/>
        <v>186</v>
      </c>
      <c r="C17002" s="815">
        <f t="shared" si="1109"/>
        <v>180</v>
      </c>
      <c r="D17002" s="815">
        <f t="shared" si="1110"/>
        <v>170</v>
      </c>
      <c r="E17002" s="815">
        <v>2006</v>
      </c>
    </row>
    <row r="17003" spans="1:5">
      <c r="A17003" s="816">
        <f t="shared" si="1107"/>
        <v>38904</v>
      </c>
      <c r="B17003" s="815">
        <f t="shared" si="1108"/>
        <v>187</v>
      </c>
      <c r="C17003" s="815">
        <f t="shared" si="1109"/>
        <v>179</v>
      </c>
      <c r="D17003" s="815">
        <f t="shared" si="1110"/>
        <v>169</v>
      </c>
      <c r="E17003" s="815">
        <v>2006</v>
      </c>
    </row>
    <row r="17004" spans="1:5">
      <c r="A17004" s="816">
        <f t="shared" si="1107"/>
        <v>38905</v>
      </c>
      <c r="B17004" s="815">
        <f t="shared" si="1108"/>
        <v>188</v>
      </c>
      <c r="C17004" s="815">
        <f t="shared" si="1109"/>
        <v>178</v>
      </c>
      <c r="D17004" s="815">
        <f t="shared" si="1110"/>
        <v>168</v>
      </c>
      <c r="E17004" s="815">
        <v>2006</v>
      </c>
    </row>
    <row r="17005" spans="1:5">
      <c r="A17005" s="816">
        <f t="shared" si="1107"/>
        <v>38906</v>
      </c>
      <c r="B17005" s="815">
        <f t="shared" si="1108"/>
        <v>189</v>
      </c>
      <c r="C17005" s="815">
        <f t="shared" si="1109"/>
        <v>177</v>
      </c>
      <c r="D17005" s="815">
        <f t="shared" si="1110"/>
        <v>167</v>
      </c>
      <c r="E17005" s="815">
        <v>2006</v>
      </c>
    </row>
    <row r="17006" spans="1:5">
      <c r="A17006" s="816">
        <f t="shared" si="1107"/>
        <v>38907</v>
      </c>
      <c r="B17006" s="815">
        <f t="shared" si="1108"/>
        <v>190</v>
      </c>
      <c r="C17006" s="815">
        <f t="shared" si="1109"/>
        <v>176</v>
      </c>
      <c r="D17006" s="815">
        <f t="shared" si="1110"/>
        <v>166</v>
      </c>
      <c r="E17006" s="815">
        <v>2006</v>
      </c>
    </row>
    <row r="17007" spans="1:5">
      <c r="A17007" s="816">
        <f t="shared" si="1107"/>
        <v>38908</v>
      </c>
      <c r="B17007" s="815">
        <f t="shared" si="1108"/>
        <v>191</v>
      </c>
      <c r="C17007" s="815">
        <f t="shared" si="1109"/>
        <v>175</v>
      </c>
      <c r="D17007" s="815">
        <f t="shared" si="1110"/>
        <v>165</v>
      </c>
      <c r="E17007" s="815">
        <v>2006</v>
      </c>
    </row>
    <row r="17008" spans="1:5">
      <c r="A17008" s="816">
        <f t="shared" si="1107"/>
        <v>38909</v>
      </c>
      <c r="B17008" s="815">
        <f t="shared" si="1108"/>
        <v>192</v>
      </c>
      <c r="C17008" s="815">
        <f t="shared" si="1109"/>
        <v>174</v>
      </c>
      <c r="D17008" s="815">
        <f t="shared" si="1110"/>
        <v>164</v>
      </c>
      <c r="E17008" s="815">
        <v>2006</v>
      </c>
    </row>
    <row r="17009" spans="1:5">
      <c r="A17009" s="816">
        <f t="shared" si="1107"/>
        <v>38910</v>
      </c>
      <c r="B17009" s="815">
        <f t="shared" si="1108"/>
        <v>193</v>
      </c>
      <c r="C17009" s="815">
        <f t="shared" si="1109"/>
        <v>173</v>
      </c>
      <c r="D17009" s="815">
        <f t="shared" si="1110"/>
        <v>163</v>
      </c>
      <c r="E17009" s="815">
        <v>2006</v>
      </c>
    </row>
    <row r="17010" spans="1:5">
      <c r="A17010" s="816">
        <f t="shared" si="1107"/>
        <v>38911</v>
      </c>
      <c r="B17010" s="815">
        <f t="shared" si="1108"/>
        <v>194</v>
      </c>
      <c r="C17010" s="815">
        <f t="shared" si="1109"/>
        <v>172</v>
      </c>
      <c r="D17010" s="815">
        <f t="shared" si="1110"/>
        <v>162</v>
      </c>
      <c r="E17010" s="815">
        <v>2006</v>
      </c>
    </row>
    <row r="17011" spans="1:5">
      <c r="A17011" s="816">
        <f t="shared" ref="A17011:A17074" si="1111">A17010+1</f>
        <v>38912</v>
      </c>
      <c r="B17011" s="815">
        <f t="shared" si="1108"/>
        <v>195</v>
      </c>
      <c r="C17011" s="815">
        <f t="shared" si="1109"/>
        <v>171</v>
      </c>
      <c r="D17011" s="815">
        <f t="shared" si="1110"/>
        <v>161</v>
      </c>
      <c r="E17011" s="815">
        <v>2006</v>
      </c>
    </row>
    <row r="17012" spans="1:5">
      <c r="A17012" s="816">
        <f t="shared" si="1111"/>
        <v>38913</v>
      </c>
      <c r="B17012" s="815">
        <f t="shared" si="1108"/>
        <v>196</v>
      </c>
      <c r="C17012" s="815">
        <f t="shared" si="1109"/>
        <v>170</v>
      </c>
      <c r="D17012" s="815">
        <f t="shared" si="1110"/>
        <v>160</v>
      </c>
      <c r="E17012" s="815">
        <v>2006</v>
      </c>
    </row>
    <row r="17013" spans="1:5">
      <c r="A17013" s="816">
        <f t="shared" si="1111"/>
        <v>38914</v>
      </c>
      <c r="B17013" s="815">
        <f t="shared" si="1108"/>
        <v>197</v>
      </c>
      <c r="C17013" s="815">
        <f t="shared" si="1109"/>
        <v>169</v>
      </c>
      <c r="D17013" s="815">
        <f t="shared" si="1110"/>
        <v>159</v>
      </c>
      <c r="E17013" s="815">
        <v>2006</v>
      </c>
    </row>
    <row r="17014" spans="1:5">
      <c r="A17014" s="816">
        <f t="shared" si="1111"/>
        <v>38915</v>
      </c>
      <c r="B17014" s="815">
        <f t="shared" si="1108"/>
        <v>198</v>
      </c>
      <c r="C17014" s="815">
        <f t="shared" si="1109"/>
        <v>168</v>
      </c>
      <c r="D17014" s="815">
        <f t="shared" si="1110"/>
        <v>158</v>
      </c>
      <c r="E17014" s="815">
        <v>2006</v>
      </c>
    </row>
    <row r="17015" spans="1:5">
      <c r="A17015" s="816">
        <f t="shared" si="1111"/>
        <v>38916</v>
      </c>
      <c r="B17015" s="815">
        <f t="shared" si="1108"/>
        <v>199</v>
      </c>
      <c r="C17015" s="815">
        <f t="shared" si="1109"/>
        <v>167</v>
      </c>
      <c r="D17015" s="815">
        <f t="shared" si="1110"/>
        <v>157</v>
      </c>
      <c r="E17015" s="815">
        <v>2006</v>
      </c>
    </row>
    <row r="17016" spans="1:5">
      <c r="A17016" s="816">
        <f t="shared" si="1111"/>
        <v>38917</v>
      </c>
      <c r="B17016" s="815">
        <f t="shared" si="1108"/>
        <v>200</v>
      </c>
      <c r="C17016" s="815">
        <f t="shared" si="1109"/>
        <v>166</v>
      </c>
      <c r="D17016" s="815">
        <f t="shared" si="1110"/>
        <v>156</v>
      </c>
      <c r="E17016" s="815">
        <v>2006</v>
      </c>
    </row>
    <row r="17017" spans="1:5">
      <c r="A17017" s="816">
        <f t="shared" si="1111"/>
        <v>38918</v>
      </c>
      <c r="B17017" s="815">
        <f t="shared" si="1108"/>
        <v>201</v>
      </c>
      <c r="C17017" s="815">
        <f t="shared" si="1109"/>
        <v>165</v>
      </c>
      <c r="D17017" s="815">
        <f t="shared" si="1110"/>
        <v>155</v>
      </c>
      <c r="E17017" s="815">
        <v>2006</v>
      </c>
    </row>
    <row r="17018" spans="1:5">
      <c r="A17018" s="816">
        <f t="shared" si="1111"/>
        <v>38919</v>
      </c>
      <c r="B17018" s="815">
        <f t="shared" si="1108"/>
        <v>202</v>
      </c>
      <c r="C17018" s="815">
        <f t="shared" si="1109"/>
        <v>164</v>
      </c>
      <c r="D17018" s="815">
        <f t="shared" si="1110"/>
        <v>154</v>
      </c>
      <c r="E17018" s="815">
        <v>2006</v>
      </c>
    </row>
    <row r="17019" spans="1:5">
      <c r="A17019" s="816">
        <f t="shared" si="1111"/>
        <v>38920</v>
      </c>
      <c r="B17019" s="815">
        <f t="shared" si="1108"/>
        <v>203</v>
      </c>
      <c r="C17019" s="815">
        <f t="shared" si="1109"/>
        <v>163</v>
      </c>
      <c r="D17019" s="815">
        <f t="shared" si="1110"/>
        <v>153</v>
      </c>
      <c r="E17019" s="815">
        <v>2006</v>
      </c>
    </row>
    <row r="17020" spans="1:5">
      <c r="A17020" s="816">
        <f t="shared" si="1111"/>
        <v>38921</v>
      </c>
      <c r="B17020" s="815">
        <f t="shared" si="1108"/>
        <v>204</v>
      </c>
      <c r="C17020" s="815">
        <f t="shared" si="1109"/>
        <v>162</v>
      </c>
      <c r="D17020" s="815">
        <f t="shared" si="1110"/>
        <v>152</v>
      </c>
      <c r="E17020" s="815">
        <v>2006</v>
      </c>
    </row>
    <row r="17021" spans="1:5">
      <c r="A17021" s="816">
        <f t="shared" si="1111"/>
        <v>38922</v>
      </c>
      <c r="B17021" s="815">
        <f t="shared" si="1108"/>
        <v>205</v>
      </c>
      <c r="C17021" s="815">
        <f t="shared" si="1109"/>
        <v>161</v>
      </c>
      <c r="D17021" s="815">
        <f t="shared" si="1110"/>
        <v>151</v>
      </c>
      <c r="E17021" s="815">
        <v>2006</v>
      </c>
    </row>
    <row r="17022" spans="1:5">
      <c r="A17022" s="816">
        <f t="shared" si="1111"/>
        <v>38923</v>
      </c>
      <c r="B17022" s="815">
        <f t="shared" si="1108"/>
        <v>206</v>
      </c>
      <c r="C17022" s="815">
        <f t="shared" si="1109"/>
        <v>160</v>
      </c>
      <c r="D17022" s="815">
        <f t="shared" si="1110"/>
        <v>150</v>
      </c>
      <c r="E17022" s="815">
        <v>2006</v>
      </c>
    </row>
    <row r="17023" spans="1:5">
      <c r="A17023" s="816">
        <f t="shared" si="1111"/>
        <v>38924</v>
      </c>
      <c r="B17023" s="815">
        <f t="shared" si="1108"/>
        <v>207</v>
      </c>
      <c r="C17023" s="815">
        <f t="shared" si="1109"/>
        <v>159</v>
      </c>
      <c r="D17023" s="815">
        <f t="shared" si="1110"/>
        <v>149</v>
      </c>
      <c r="E17023" s="815">
        <v>2006</v>
      </c>
    </row>
    <row r="17024" spans="1:5">
      <c r="A17024" s="816">
        <f t="shared" si="1111"/>
        <v>38925</v>
      </c>
      <c r="B17024" s="815">
        <f t="shared" si="1108"/>
        <v>208</v>
      </c>
      <c r="C17024" s="815">
        <f t="shared" si="1109"/>
        <v>158</v>
      </c>
      <c r="D17024" s="815">
        <f t="shared" si="1110"/>
        <v>148</v>
      </c>
      <c r="E17024" s="815">
        <v>2006</v>
      </c>
    </row>
    <row r="17025" spans="1:5">
      <c r="A17025" s="816">
        <f t="shared" si="1111"/>
        <v>38926</v>
      </c>
      <c r="B17025" s="815">
        <f t="shared" si="1108"/>
        <v>209</v>
      </c>
      <c r="C17025" s="815">
        <f t="shared" si="1109"/>
        <v>157</v>
      </c>
      <c r="D17025" s="815">
        <f t="shared" si="1110"/>
        <v>147</v>
      </c>
      <c r="E17025" s="815">
        <v>2006</v>
      </c>
    </row>
    <row r="17026" spans="1:5">
      <c r="A17026" s="816">
        <f t="shared" si="1111"/>
        <v>38927</v>
      </c>
      <c r="B17026" s="815">
        <f t="shared" si="1108"/>
        <v>210</v>
      </c>
      <c r="C17026" s="815">
        <f t="shared" si="1109"/>
        <v>156</v>
      </c>
      <c r="D17026" s="815">
        <f t="shared" si="1110"/>
        <v>146</v>
      </c>
      <c r="E17026" s="815">
        <v>2006</v>
      </c>
    </row>
    <row r="17027" spans="1:5">
      <c r="A17027" s="816">
        <f t="shared" si="1111"/>
        <v>38928</v>
      </c>
      <c r="B17027" s="815">
        <f t="shared" si="1108"/>
        <v>211</v>
      </c>
      <c r="C17027" s="815">
        <f t="shared" si="1109"/>
        <v>155</v>
      </c>
      <c r="D17027" s="815">
        <f t="shared" si="1110"/>
        <v>145</v>
      </c>
      <c r="E17027" s="815">
        <v>2006</v>
      </c>
    </row>
    <row r="17028" spans="1:5">
      <c r="A17028" s="816">
        <f t="shared" si="1111"/>
        <v>38929</v>
      </c>
      <c r="B17028" s="815">
        <f t="shared" si="1108"/>
        <v>212</v>
      </c>
      <c r="C17028" s="815">
        <f t="shared" si="1109"/>
        <v>154</v>
      </c>
      <c r="D17028" s="815">
        <f t="shared" si="1110"/>
        <v>144</v>
      </c>
      <c r="E17028" s="815">
        <v>2006</v>
      </c>
    </row>
    <row r="17029" spans="1:5">
      <c r="A17029" s="816">
        <f t="shared" si="1111"/>
        <v>38930</v>
      </c>
      <c r="B17029" s="815">
        <f t="shared" si="1108"/>
        <v>213</v>
      </c>
      <c r="C17029" s="815">
        <f t="shared" si="1109"/>
        <v>153</v>
      </c>
      <c r="D17029" s="815">
        <f t="shared" si="1110"/>
        <v>143</v>
      </c>
      <c r="E17029" s="815">
        <v>2006</v>
      </c>
    </row>
    <row r="17030" spans="1:5">
      <c r="A17030" s="816">
        <f t="shared" si="1111"/>
        <v>38931</v>
      </c>
      <c r="B17030" s="815">
        <f t="shared" si="1108"/>
        <v>214</v>
      </c>
      <c r="C17030" s="815">
        <f t="shared" si="1109"/>
        <v>152</v>
      </c>
      <c r="D17030" s="815">
        <f t="shared" si="1110"/>
        <v>142</v>
      </c>
      <c r="E17030" s="815">
        <v>2006</v>
      </c>
    </row>
    <row r="17031" spans="1:5">
      <c r="A17031" s="816">
        <f t="shared" si="1111"/>
        <v>38932</v>
      </c>
      <c r="B17031" s="815">
        <f t="shared" si="1108"/>
        <v>215</v>
      </c>
      <c r="C17031" s="815">
        <f t="shared" si="1109"/>
        <v>151</v>
      </c>
      <c r="D17031" s="815">
        <f t="shared" si="1110"/>
        <v>141</v>
      </c>
      <c r="E17031" s="815">
        <v>2006</v>
      </c>
    </row>
    <row r="17032" spans="1:5">
      <c r="A17032" s="816">
        <f t="shared" si="1111"/>
        <v>38933</v>
      </c>
      <c r="B17032" s="815">
        <f t="shared" si="1108"/>
        <v>216</v>
      </c>
      <c r="C17032" s="815">
        <f t="shared" si="1109"/>
        <v>150</v>
      </c>
      <c r="D17032" s="815">
        <f t="shared" si="1110"/>
        <v>140</v>
      </c>
      <c r="E17032" s="815">
        <v>2006</v>
      </c>
    </row>
    <row r="17033" spans="1:5">
      <c r="A17033" s="816">
        <f t="shared" si="1111"/>
        <v>38934</v>
      </c>
      <c r="B17033" s="815">
        <f t="shared" si="1108"/>
        <v>217</v>
      </c>
      <c r="C17033" s="815">
        <f t="shared" si="1109"/>
        <v>149</v>
      </c>
      <c r="D17033" s="815">
        <f t="shared" si="1110"/>
        <v>139</v>
      </c>
      <c r="E17033" s="815">
        <v>2006</v>
      </c>
    </row>
    <row r="17034" spans="1:5">
      <c r="A17034" s="816">
        <f t="shared" si="1111"/>
        <v>38935</v>
      </c>
      <c r="B17034" s="815">
        <f t="shared" si="1108"/>
        <v>218</v>
      </c>
      <c r="C17034" s="815">
        <f t="shared" si="1109"/>
        <v>148</v>
      </c>
      <c r="D17034" s="815">
        <f t="shared" si="1110"/>
        <v>138</v>
      </c>
      <c r="E17034" s="815">
        <v>2006</v>
      </c>
    </row>
    <row r="17035" spans="1:5">
      <c r="A17035" s="816">
        <f t="shared" si="1111"/>
        <v>38936</v>
      </c>
      <c r="B17035" s="815">
        <f t="shared" si="1108"/>
        <v>219</v>
      </c>
      <c r="C17035" s="815">
        <f t="shared" si="1109"/>
        <v>147</v>
      </c>
      <c r="D17035" s="815">
        <f t="shared" si="1110"/>
        <v>137</v>
      </c>
      <c r="E17035" s="815">
        <v>2006</v>
      </c>
    </row>
    <row r="17036" spans="1:5">
      <c r="A17036" s="816">
        <f t="shared" si="1111"/>
        <v>38937</v>
      </c>
      <c r="B17036" s="815">
        <f t="shared" si="1108"/>
        <v>220</v>
      </c>
      <c r="C17036" s="815">
        <f t="shared" si="1109"/>
        <v>146</v>
      </c>
      <c r="D17036" s="815">
        <f t="shared" si="1110"/>
        <v>136</v>
      </c>
      <c r="E17036" s="815">
        <v>2006</v>
      </c>
    </row>
    <row r="17037" spans="1:5">
      <c r="A17037" s="816">
        <f t="shared" si="1111"/>
        <v>38938</v>
      </c>
      <c r="B17037" s="815">
        <f t="shared" si="1108"/>
        <v>221</v>
      </c>
      <c r="C17037" s="815">
        <f t="shared" si="1109"/>
        <v>145</v>
      </c>
      <c r="D17037" s="815">
        <f t="shared" si="1110"/>
        <v>135</v>
      </c>
      <c r="E17037" s="815">
        <v>2006</v>
      </c>
    </row>
    <row r="17038" spans="1:5">
      <c r="A17038" s="816">
        <f t="shared" si="1111"/>
        <v>38939</v>
      </c>
      <c r="B17038" s="815">
        <f t="shared" si="1108"/>
        <v>222</v>
      </c>
      <c r="C17038" s="815">
        <f t="shared" si="1109"/>
        <v>144</v>
      </c>
      <c r="D17038" s="815">
        <f t="shared" si="1110"/>
        <v>134</v>
      </c>
      <c r="E17038" s="815">
        <v>2006</v>
      </c>
    </row>
    <row r="17039" spans="1:5">
      <c r="A17039" s="816">
        <f t="shared" si="1111"/>
        <v>38940</v>
      </c>
      <c r="B17039" s="815">
        <f t="shared" si="1108"/>
        <v>223</v>
      </c>
      <c r="C17039" s="815">
        <f t="shared" si="1109"/>
        <v>143</v>
      </c>
      <c r="D17039" s="815">
        <f t="shared" si="1110"/>
        <v>133</v>
      </c>
      <c r="E17039" s="815">
        <v>2006</v>
      </c>
    </row>
    <row r="17040" spans="1:5">
      <c r="A17040" s="816">
        <f t="shared" si="1111"/>
        <v>38941</v>
      </c>
      <c r="B17040" s="815">
        <f t="shared" si="1108"/>
        <v>224</v>
      </c>
      <c r="C17040" s="815">
        <f t="shared" si="1109"/>
        <v>142</v>
      </c>
      <c r="D17040" s="815">
        <f t="shared" si="1110"/>
        <v>132</v>
      </c>
      <c r="E17040" s="815">
        <v>2006</v>
      </c>
    </row>
    <row r="17041" spans="1:5">
      <c r="A17041" s="816">
        <f t="shared" si="1111"/>
        <v>38942</v>
      </c>
      <c r="B17041" s="815">
        <f t="shared" si="1108"/>
        <v>225</v>
      </c>
      <c r="C17041" s="815">
        <f t="shared" si="1109"/>
        <v>141</v>
      </c>
      <c r="D17041" s="815">
        <f t="shared" si="1110"/>
        <v>131</v>
      </c>
      <c r="E17041" s="815">
        <v>2006</v>
      </c>
    </row>
    <row r="17042" spans="1:5">
      <c r="A17042" s="816">
        <f t="shared" si="1111"/>
        <v>38943</v>
      </c>
      <c r="B17042" s="815">
        <f t="shared" si="1108"/>
        <v>226</v>
      </c>
      <c r="C17042" s="815">
        <f t="shared" si="1109"/>
        <v>140</v>
      </c>
      <c r="D17042" s="815">
        <f t="shared" si="1110"/>
        <v>130</v>
      </c>
      <c r="E17042" s="815">
        <v>2006</v>
      </c>
    </row>
    <row r="17043" spans="1:5">
      <c r="A17043" s="816">
        <f t="shared" si="1111"/>
        <v>38944</v>
      </c>
      <c r="B17043" s="815">
        <f t="shared" si="1108"/>
        <v>227</v>
      </c>
      <c r="C17043" s="815">
        <f t="shared" si="1109"/>
        <v>139</v>
      </c>
      <c r="D17043" s="815">
        <f t="shared" si="1110"/>
        <v>129</v>
      </c>
      <c r="E17043" s="815">
        <v>2006</v>
      </c>
    </row>
    <row r="17044" spans="1:5">
      <c r="A17044" s="816">
        <f t="shared" si="1111"/>
        <v>38945</v>
      </c>
      <c r="B17044" s="815">
        <f t="shared" si="1108"/>
        <v>228</v>
      </c>
      <c r="C17044" s="815">
        <f t="shared" si="1109"/>
        <v>138</v>
      </c>
      <c r="D17044" s="815">
        <f t="shared" si="1110"/>
        <v>128</v>
      </c>
      <c r="E17044" s="815">
        <v>2006</v>
      </c>
    </row>
    <row r="17045" spans="1:5">
      <c r="A17045" s="816">
        <f t="shared" si="1111"/>
        <v>38946</v>
      </c>
      <c r="B17045" s="815">
        <f t="shared" si="1108"/>
        <v>229</v>
      </c>
      <c r="C17045" s="815">
        <f t="shared" si="1109"/>
        <v>137</v>
      </c>
      <c r="D17045" s="815">
        <f t="shared" si="1110"/>
        <v>127</v>
      </c>
      <c r="E17045" s="815">
        <v>2006</v>
      </c>
    </row>
    <row r="17046" spans="1:5">
      <c r="A17046" s="816">
        <f t="shared" si="1111"/>
        <v>38947</v>
      </c>
      <c r="B17046" s="815">
        <f t="shared" si="1108"/>
        <v>230</v>
      </c>
      <c r="C17046" s="815">
        <f t="shared" si="1109"/>
        <v>136</v>
      </c>
      <c r="D17046" s="815">
        <f t="shared" si="1110"/>
        <v>126</v>
      </c>
      <c r="E17046" s="815">
        <v>2006</v>
      </c>
    </row>
    <row r="17047" spans="1:5">
      <c r="A17047" s="816">
        <f t="shared" si="1111"/>
        <v>38948</v>
      </c>
      <c r="B17047" s="815">
        <f t="shared" si="1108"/>
        <v>231</v>
      </c>
      <c r="C17047" s="815">
        <f t="shared" si="1109"/>
        <v>135</v>
      </c>
      <c r="D17047" s="815">
        <f t="shared" si="1110"/>
        <v>125</v>
      </c>
      <c r="E17047" s="815">
        <v>2006</v>
      </c>
    </row>
    <row r="17048" spans="1:5">
      <c r="A17048" s="816">
        <f t="shared" si="1111"/>
        <v>38949</v>
      </c>
      <c r="B17048" s="815">
        <f t="shared" si="1108"/>
        <v>232</v>
      </c>
      <c r="C17048" s="815">
        <f t="shared" si="1109"/>
        <v>134</v>
      </c>
      <c r="D17048" s="815">
        <f t="shared" si="1110"/>
        <v>124</v>
      </c>
      <c r="E17048" s="815">
        <v>2006</v>
      </c>
    </row>
    <row r="17049" spans="1:5">
      <c r="A17049" s="816">
        <f t="shared" si="1111"/>
        <v>38950</v>
      </c>
      <c r="B17049" s="815">
        <f t="shared" si="1108"/>
        <v>233</v>
      </c>
      <c r="C17049" s="815">
        <f t="shared" si="1109"/>
        <v>133</v>
      </c>
      <c r="D17049" s="815">
        <f t="shared" si="1110"/>
        <v>123</v>
      </c>
      <c r="E17049" s="815">
        <v>2006</v>
      </c>
    </row>
    <row r="17050" spans="1:5">
      <c r="A17050" s="816">
        <f t="shared" si="1111"/>
        <v>38951</v>
      </c>
      <c r="B17050" s="815">
        <f t="shared" si="1108"/>
        <v>234</v>
      </c>
      <c r="C17050" s="815">
        <f t="shared" si="1109"/>
        <v>132</v>
      </c>
      <c r="D17050" s="815">
        <f t="shared" si="1110"/>
        <v>122</v>
      </c>
      <c r="E17050" s="815">
        <v>2006</v>
      </c>
    </row>
    <row r="17051" spans="1:5">
      <c r="A17051" s="816">
        <f t="shared" si="1111"/>
        <v>38952</v>
      </c>
      <c r="B17051" s="815">
        <f t="shared" si="1108"/>
        <v>235</v>
      </c>
      <c r="C17051" s="815">
        <f t="shared" si="1109"/>
        <v>131</v>
      </c>
      <c r="D17051" s="815">
        <f t="shared" si="1110"/>
        <v>121</v>
      </c>
      <c r="E17051" s="815">
        <v>2006</v>
      </c>
    </row>
    <row r="17052" spans="1:5">
      <c r="A17052" s="816">
        <f t="shared" si="1111"/>
        <v>38953</v>
      </c>
      <c r="B17052" s="815">
        <f t="shared" si="1108"/>
        <v>236</v>
      </c>
      <c r="C17052" s="815">
        <f t="shared" si="1109"/>
        <v>130</v>
      </c>
      <c r="D17052" s="815">
        <f t="shared" si="1110"/>
        <v>120</v>
      </c>
      <c r="E17052" s="815">
        <v>2006</v>
      </c>
    </row>
    <row r="17053" spans="1:5">
      <c r="A17053" s="816">
        <f t="shared" si="1111"/>
        <v>38954</v>
      </c>
      <c r="B17053" s="815">
        <f t="shared" si="1108"/>
        <v>237</v>
      </c>
      <c r="C17053" s="815">
        <f t="shared" si="1109"/>
        <v>129</v>
      </c>
      <c r="D17053" s="815">
        <f t="shared" si="1110"/>
        <v>119</v>
      </c>
      <c r="E17053" s="815">
        <v>2006</v>
      </c>
    </row>
    <row r="17054" spans="1:5">
      <c r="A17054" s="816">
        <f t="shared" si="1111"/>
        <v>38955</v>
      </c>
      <c r="B17054" s="815">
        <f t="shared" si="1108"/>
        <v>238</v>
      </c>
      <c r="C17054" s="815">
        <f t="shared" si="1109"/>
        <v>128</v>
      </c>
      <c r="D17054" s="815">
        <f t="shared" si="1110"/>
        <v>118</v>
      </c>
      <c r="E17054" s="815">
        <v>2006</v>
      </c>
    </row>
    <row r="17055" spans="1:5">
      <c r="A17055" s="816">
        <f t="shared" si="1111"/>
        <v>38956</v>
      </c>
      <c r="B17055" s="815">
        <f t="shared" si="1108"/>
        <v>239</v>
      </c>
      <c r="C17055" s="815">
        <f t="shared" si="1109"/>
        <v>127</v>
      </c>
      <c r="D17055" s="815">
        <f t="shared" si="1110"/>
        <v>117</v>
      </c>
      <c r="E17055" s="815">
        <v>2006</v>
      </c>
    </row>
    <row r="17056" spans="1:5">
      <c r="A17056" s="816">
        <f t="shared" si="1111"/>
        <v>38957</v>
      </c>
      <c r="B17056" s="815">
        <f t="shared" si="1108"/>
        <v>240</v>
      </c>
      <c r="C17056" s="815">
        <f t="shared" si="1109"/>
        <v>126</v>
      </c>
      <c r="D17056" s="815">
        <f t="shared" si="1110"/>
        <v>116</v>
      </c>
      <c r="E17056" s="815">
        <v>2006</v>
      </c>
    </row>
    <row r="17057" spans="1:5">
      <c r="A17057" s="816">
        <f t="shared" si="1111"/>
        <v>38958</v>
      </c>
      <c r="B17057" s="815">
        <f t="shared" si="1108"/>
        <v>241</v>
      </c>
      <c r="C17057" s="815">
        <f t="shared" si="1109"/>
        <v>125</v>
      </c>
      <c r="D17057" s="815">
        <f t="shared" si="1110"/>
        <v>115</v>
      </c>
      <c r="E17057" s="815">
        <v>2006</v>
      </c>
    </row>
    <row r="17058" spans="1:5">
      <c r="A17058" s="816">
        <f t="shared" si="1111"/>
        <v>38959</v>
      </c>
      <c r="B17058" s="815">
        <f t="shared" si="1108"/>
        <v>242</v>
      </c>
      <c r="C17058" s="815">
        <f t="shared" si="1109"/>
        <v>124</v>
      </c>
      <c r="D17058" s="815">
        <f t="shared" si="1110"/>
        <v>114</v>
      </c>
      <c r="E17058" s="815">
        <v>2006</v>
      </c>
    </row>
    <row r="17059" spans="1:5">
      <c r="A17059" s="816">
        <f t="shared" si="1111"/>
        <v>38960</v>
      </c>
      <c r="B17059" s="815">
        <f t="shared" si="1108"/>
        <v>243</v>
      </c>
      <c r="C17059" s="815">
        <f t="shared" si="1109"/>
        <v>123</v>
      </c>
      <c r="D17059" s="815">
        <f t="shared" si="1110"/>
        <v>113</v>
      </c>
      <c r="E17059" s="815">
        <v>2006</v>
      </c>
    </row>
    <row r="17060" spans="1:5">
      <c r="A17060" s="816">
        <f t="shared" si="1111"/>
        <v>38961</v>
      </c>
      <c r="B17060" s="815">
        <f t="shared" si="1108"/>
        <v>244</v>
      </c>
      <c r="C17060" s="815">
        <f t="shared" si="1109"/>
        <v>122</v>
      </c>
      <c r="D17060" s="815">
        <f t="shared" si="1110"/>
        <v>112</v>
      </c>
      <c r="E17060" s="815">
        <v>2006</v>
      </c>
    </row>
    <row r="17061" spans="1:5">
      <c r="A17061" s="816">
        <f t="shared" si="1111"/>
        <v>38962</v>
      </c>
      <c r="B17061" s="815">
        <f t="shared" si="1108"/>
        <v>245</v>
      </c>
      <c r="C17061" s="815">
        <f t="shared" si="1109"/>
        <v>121</v>
      </c>
      <c r="D17061" s="815">
        <f t="shared" si="1110"/>
        <v>111</v>
      </c>
      <c r="E17061" s="815">
        <v>2006</v>
      </c>
    </row>
    <row r="17062" spans="1:5">
      <c r="A17062" s="816">
        <f t="shared" si="1111"/>
        <v>38963</v>
      </c>
      <c r="B17062" s="815">
        <f t="shared" si="1108"/>
        <v>246</v>
      </c>
      <c r="C17062" s="815">
        <f t="shared" si="1109"/>
        <v>120</v>
      </c>
      <c r="D17062" s="815">
        <f t="shared" si="1110"/>
        <v>110</v>
      </c>
      <c r="E17062" s="815">
        <v>2006</v>
      </c>
    </row>
    <row r="17063" spans="1:5">
      <c r="A17063" s="816">
        <f t="shared" si="1111"/>
        <v>38964</v>
      </c>
      <c r="B17063" s="815">
        <f t="shared" si="1108"/>
        <v>247</v>
      </c>
      <c r="C17063" s="815">
        <f t="shared" si="1109"/>
        <v>119</v>
      </c>
      <c r="D17063" s="815">
        <f t="shared" si="1110"/>
        <v>109</v>
      </c>
      <c r="E17063" s="815">
        <v>2006</v>
      </c>
    </row>
    <row r="17064" spans="1:5">
      <c r="A17064" s="816">
        <f t="shared" si="1111"/>
        <v>38965</v>
      </c>
      <c r="B17064" s="815">
        <f t="shared" ref="B17064:B17127" si="1112">B17063+1</f>
        <v>248</v>
      </c>
      <c r="C17064" s="815">
        <f t="shared" ref="C17064:C17127" si="1113">C17063-1</f>
        <v>118</v>
      </c>
      <c r="D17064" s="815">
        <f t="shared" ref="D17064:D17127" si="1114">D17063-1</f>
        <v>108</v>
      </c>
      <c r="E17064" s="815">
        <v>2006</v>
      </c>
    </row>
    <row r="17065" spans="1:5">
      <c r="A17065" s="816">
        <f t="shared" si="1111"/>
        <v>38966</v>
      </c>
      <c r="B17065" s="815">
        <f t="shared" si="1112"/>
        <v>249</v>
      </c>
      <c r="C17065" s="815">
        <f t="shared" si="1113"/>
        <v>117</v>
      </c>
      <c r="D17065" s="815">
        <f t="shared" si="1114"/>
        <v>107</v>
      </c>
      <c r="E17065" s="815">
        <v>2006</v>
      </c>
    </row>
    <row r="17066" spans="1:5">
      <c r="A17066" s="816">
        <f t="shared" si="1111"/>
        <v>38967</v>
      </c>
      <c r="B17066" s="815">
        <f t="shared" si="1112"/>
        <v>250</v>
      </c>
      <c r="C17066" s="815">
        <f t="shared" si="1113"/>
        <v>116</v>
      </c>
      <c r="D17066" s="815">
        <f t="shared" si="1114"/>
        <v>106</v>
      </c>
      <c r="E17066" s="815">
        <v>2006</v>
      </c>
    </row>
    <row r="17067" spans="1:5">
      <c r="A17067" s="816">
        <f t="shared" si="1111"/>
        <v>38968</v>
      </c>
      <c r="B17067" s="815">
        <f t="shared" si="1112"/>
        <v>251</v>
      </c>
      <c r="C17067" s="815">
        <f t="shared" si="1113"/>
        <v>115</v>
      </c>
      <c r="D17067" s="815">
        <f t="shared" si="1114"/>
        <v>105</v>
      </c>
      <c r="E17067" s="815">
        <v>2006</v>
      </c>
    </row>
    <row r="17068" spans="1:5">
      <c r="A17068" s="816">
        <f t="shared" si="1111"/>
        <v>38969</v>
      </c>
      <c r="B17068" s="815">
        <f t="shared" si="1112"/>
        <v>252</v>
      </c>
      <c r="C17068" s="815">
        <f t="shared" si="1113"/>
        <v>114</v>
      </c>
      <c r="D17068" s="815">
        <f t="shared" si="1114"/>
        <v>104</v>
      </c>
      <c r="E17068" s="815">
        <v>2006</v>
      </c>
    </row>
    <row r="17069" spans="1:5">
      <c r="A17069" s="816">
        <f t="shared" si="1111"/>
        <v>38970</v>
      </c>
      <c r="B17069" s="815">
        <f t="shared" si="1112"/>
        <v>253</v>
      </c>
      <c r="C17069" s="815">
        <f t="shared" si="1113"/>
        <v>113</v>
      </c>
      <c r="D17069" s="815">
        <f t="shared" si="1114"/>
        <v>103</v>
      </c>
      <c r="E17069" s="815">
        <v>2006</v>
      </c>
    </row>
    <row r="17070" spans="1:5">
      <c r="A17070" s="816">
        <f t="shared" si="1111"/>
        <v>38971</v>
      </c>
      <c r="B17070" s="815">
        <f t="shared" si="1112"/>
        <v>254</v>
      </c>
      <c r="C17070" s="815">
        <f t="shared" si="1113"/>
        <v>112</v>
      </c>
      <c r="D17070" s="815">
        <f t="shared" si="1114"/>
        <v>102</v>
      </c>
      <c r="E17070" s="815">
        <v>2006</v>
      </c>
    </row>
    <row r="17071" spans="1:5">
      <c r="A17071" s="816">
        <f t="shared" si="1111"/>
        <v>38972</v>
      </c>
      <c r="B17071" s="815">
        <f t="shared" si="1112"/>
        <v>255</v>
      </c>
      <c r="C17071" s="815">
        <f t="shared" si="1113"/>
        <v>111</v>
      </c>
      <c r="D17071" s="815">
        <f t="shared" si="1114"/>
        <v>101</v>
      </c>
      <c r="E17071" s="815">
        <v>2006</v>
      </c>
    </row>
    <row r="17072" spans="1:5">
      <c r="A17072" s="816">
        <f t="shared" si="1111"/>
        <v>38973</v>
      </c>
      <c r="B17072" s="815">
        <f t="shared" si="1112"/>
        <v>256</v>
      </c>
      <c r="C17072" s="815">
        <f t="shared" si="1113"/>
        <v>110</v>
      </c>
      <c r="D17072" s="815">
        <f t="shared" si="1114"/>
        <v>100</v>
      </c>
      <c r="E17072" s="815">
        <v>2006</v>
      </c>
    </row>
    <row r="17073" spans="1:5">
      <c r="A17073" s="816">
        <f t="shared" si="1111"/>
        <v>38974</v>
      </c>
      <c r="B17073" s="815">
        <f t="shared" si="1112"/>
        <v>257</v>
      </c>
      <c r="C17073" s="815">
        <f t="shared" si="1113"/>
        <v>109</v>
      </c>
      <c r="D17073" s="815">
        <f t="shared" si="1114"/>
        <v>99</v>
      </c>
      <c r="E17073" s="815">
        <v>2006</v>
      </c>
    </row>
    <row r="17074" spans="1:5">
      <c r="A17074" s="816">
        <f t="shared" si="1111"/>
        <v>38975</v>
      </c>
      <c r="B17074" s="815">
        <f t="shared" si="1112"/>
        <v>258</v>
      </c>
      <c r="C17074" s="815">
        <f t="shared" si="1113"/>
        <v>108</v>
      </c>
      <c r="D17074" s="815">
        <f t="shared" si="1114"/>
        <v>98</v>
      </c>
      <c r="E17074" s="815">
        <v>2006</v>
      </c>
    </row>
    <row r="17075" spans="1:5">
      <c r="A17075" s="816">
        <f t="shared" ref="A17075:A17138" si="1115">A17074+1</f>
        <v>38976</v>
      </c>
      <c r="B17075" s="815">
        <f t="shared" si="1112"/>
        <v>259</v>
      </c>
      <c r="C17075" s="815">
        <f t="shared" si="1113"/>
        <v>107</v>
      </c>
      <c r="D17075" s="815">
        <f t="shared" si="1114"/>
        <v>97</v>
      </c>
      <c r="E17075" s="815">
        <v>2006</v>
      </c>
    </row>
    <row r="17076" spans="1:5">
      <c r="A17076" s="816">
        <f t="shared" si="1115"/>
        <v>38977</v>
      </c>
      <c r="B17076" s="815">
        <f t="shared" si="1112"/>
        <v>260</v>
      </c>
      <c r="C17076" s="815">
        <f t="shared" si="1113"/>
        <v>106</v>
      </c>
      <c r="D17076" s="815">
        <f t="shared" si="1114"/>
        <v>96</v>
      </c>
      <c r="E17076" s="815">
        <v>2006</v>
      </c>
    </row>
    <row r="17077" spans="1:5">
      <c r="A17077" s="816">
        <f t="shared" si="1115"/>
        <v>38978</v>
      </c>
      <c r="B17077" s="815">
        <f t="shared" si="1112"/>
        <v>261</v>
      </c>
      <c r="C17077" s="815">
        <f t="shared" si="1113"/>
        <v>105</v>
      </c>
      <c r="D17077" s="815">
        <f t="shared" si="1114"/>
        <v>95</v>
      </c>
      <c r="E17077" s="815">
        <v>2006</v>
      </c>
    </row>
    <row r="17078" spans="1:5">
      <c r="A17078" s="816">
        <f t="shared" si="1115"/>
        <v>38979</v>
      </c>
      <c r="B17078" s="815">
        <f t="shared" si="1112"/>
        <v>262</v>
      </c>
      <c r="C17078" s="815">
        <f t="shared" si="1113"/>
        <v>104</v>
      </c>
      <c r="D17078" s="815">
        <f t="shared" si="1114"/>
        <v>94</v>
      </c>
      <c r="E17078" s="815">
        <v>2006</v>
      </c>
    </row>
    <row r="17079" spans="1:5">
      <c r="A17079" s="816">
        <f t="shared" si="1115"/>
        <v>38980</v>
      </c>
      <c r="B17079" s="815">
        <f t="shared" si="1112"/>
        <v>263</v>
      </c>
      <c r="C17079" s="815">
        <f t="shared" si="1113"/>
        <v>103</v>
      </c>
      <c r="D17079" s="815">
        <f t="shared" si="1114"/>
        <v>93</v>
      </c>
      <c r="E17079" s="815">
        <v>2006</v>
      </c>
    </row>
    <row r="17080" spans="1:5">
      <c r="A17080" s="816">
        <f t="shared" si="1115"/>
        <v>38981</v>
      </c>
      <c r="B17080" s="815">
        <f t="shared" si="1112"/>
        <v>264</v>
      </c>
      <c r="C17080" s="815">
        <f t="shared" si="1113"/>
        <v>102</v>
      </c>
      <c r="D17080" s="815">
        <f t="shared" si="1114"/>
        <v>92</v>
      </c>
      <c r="E17080" s="815">
        <v>2006</v>
      </c>
    </row>
    <row r="17081" spans="1:5">
      <c r="A17081" s="816">
        <f t="shared" si="1115"/>
        <v>38982</v>
      </c>
      <c r="B17081" s="815">
        <f t="shared" si="1112"/>
        <v>265</v>
      </c>
      <c r="C17081" s="815">
        <f t="shared" si="1113"/>
        <v>101</v>
      </c>
      <c r="D17081" s="815">
        <f t="shared" si="1114"/>
        <v>91</v>
      </c>
      <c r="E17081" s="815">
        <v>2006</v>
      </c>
    </row>
    <row r="17082" spans="1:5">
      <c r="A17082" s="816">
        <f t="shared" si="1115"/>
        <v>38983</v>
      </c>
      <c r="B17082" s="815">
        <f t="shared" si="1112"/>
        <v>266</v>
      </c>
      <c r="C17082" s="815">
        <f t="shared" si="1113"/>
        <v>100</v>
      </c>
      <c r="D17082" s="815">
        <f t="shared" si="1114"/>
        <v>90</v>
      </c>
      <c r="E17082" s="815">
        <v>2006</v>
      </c>
    </row>
    <row r="17083" spans="1:5">
      <c r="A17083" s="816">
        <f t="shared" si="1115"/>
        <v>38984</v>
      </c>
      <c r="B17083" s="815">
        <f t="shared" si="1112"/>
        <v>267</v>
      </c>
      <c r="C17083" s="815">
        <f t="shared" si="1113"/>
        <v>99</v>
      </c>
      <c r="D17083" s="815">
        <f t="shared" si="1114"/>
        <v>89</v>
      </c>
      <c r="E17083" s="815">
        <v>2006</v>
      </c>
    </row>
    <row r="17084" spans="1:5">
      <c r="A17084" s="816">
        <f t="shared" si="1115"/>
        <v>38985</v>
      </c>
      <c r="B17084" s="815">
        <f t="shared" si="1112"/>
        <v>268</v>
      </c>
      <c r="C17084" s="815">
        <f t="shared" si="1113"/>
        <v>98</v>
      </c>
      <c r="D17084" s="815">
        <f t="shared" si="1114"/>
        <v>88</v>
      </c>
      <c r="E17084" s="815">
        <v>2006</v>
      </c>
    </row>
    <row r="17085" spans="1:5">
      <c r="A17085" s="816">
        <f t="shared" si="1115"/>
        <v>38986</v>
      </c>
      <c r="B17085" s="815">
        <f t="shared" si="1112"/>
        <v>269</v>
      </c>
      <c r="C17085" s="815">
        <f t="shared" si="1113"/>
        <v>97</v>
      </c>
      <c r="D17085" s="815">
        <f t="shared" si="1114"/>
        <v>87</v>
      </c>
      <c r="E17085" s="815">
        <v>2006</v>
      </c>
    </row>
    <row r="17086" spans="1:5">
      <c r="A17086" s="816">
        <f t="shared" si="1115"/>
        <v>38987</v>
      </c>
      <c r="B17086" s="815">
        <f t="shared" si="1112"/>
        <v>270</v>
      </c>
      <c r="C17086" s="815">
        <f t="shared" si="1113"/>
        <v>96</v>
      </c>
      <c r="D17086" s="815">
        <f t="shared" si="1114"/>
        <v>86</v>
      </c>
      <c r="E17086" s="815">
        <v>2006</v>
      </c>
    </row>
    <row r="17087" spans="1:5">
      <c r="A17087" s="816">
        <f t="shared" si="1115"/>
        <v>38988</v>
      </c>
      <c r="B17087" s="815">
        <f t="shared" si="1112"/>
        <v>271</v>
      </c>
      <c r="C17087" s="815">
        <f t="shared" si="1113"/>
        <v>95</v>
      </c>
      <c r="D17087" s="815">
        <f t="shared" si="1114"/>
        <v>85</v>
      </c>
      <c r="E17087" s="815">
        <v>2006</v>
      </c>
    </row>
    <row r="17088" spans="1:5">
      <c r="A17088" s="816">
        <f t="shared" si="1115"/>
        <v>38989</v>
      </c>
      <c r="B17088" s="815">
        <f t="shared" si="1112"/>
        <v>272</v>
      </c>
      <c r="C17088" s="815">
        <f t="shared" si="1113"/>
        <v>94</v>
      </c>
      <c r="D17088" s="815">
        <f t="shared" si="1114"/>
        <v>84</v>
      </c>
      <c r="E17088" s="815">
        <v>2006</v>
      </c>
    </row>
    <row r="17089" spans="1:5">
      <c r="A17089" s="816">
        <f t="shared" si="1115"/>
        <v>38990</v>
      </c>
      <c r="B17089" s="815">
        <f t="shared" si="1112"/>
        <v>273</v>
      </c>
      <c r="C17089" s="815">
        <f t="shared" si="1113"/>
        <v>93</v>
      </c>
      <c r="D17089" s="815">
        <f t="shared" si="1114"/>
        <v>83</v>
      </c>
      <c r="E17089" s="815">
        <v>2006</v>
      </c>
    </row>
    <row r="17090" spans="1:5">
      <c r="A17090" s="816">
        <f t="shared" si="1115"/>
        <v>38991</v>
      </c>
      <c r="B17090" s="815">
        <f t="shared" si="1112"/>
        <v>274</v>
      </c>
      <c r="C17090" s="815">
        <f t="shared" si="1113"/>
        <v>92</v>
      </c>
      <c r="D17090" s="815">
        <f t="shared" si="1114"/>
        <v>82</v>
      </c>
      <c r="E17090" s="815">
        <v>2006</v>
      </c>
    </row>
    <row r="17091" spans="1:5">
      <c r="A17091" s="816">
        <f t="shared" si="1115"/>
        <v>38992</v>
      </c>
      <c r="B17091" s="815">
        <f t="shared" si="1112"/>
        <v>275</v>
      </c>
      <c r="C17091" s="815">
        <f t="shared" si="1113"/>
        <v>91</v>
      </c>
      <c r="D17091" s="815">
        <f t="shared" si="1114"/>
        <v>81</v>
      </c>
      <c r="E17091" s="815">
        <v>2006</v>
      </c>
    </row>
    <row r="17092" spans="1:5">
      <c r="A17092" s="816">
        <f t="shared" si="1115"/>
        <v>38993</v>
      </c>
      <c r="B17092" s="815">
        <f t="shared" si="1112"/>
        <v>276</v>
      </c>
      <c r="C17092" s="815">
        <f t="shared" si="1113"/>
        <v>90</v>
      </c>
      <c r="D17092" s="815">
        <f t="shared" si="1114"/>
        <v>80</v>
      </c>
      <c r="E17092" s="815">
        <v>2006</v>
      </c>
    </row>
    <row r="17093" spans="1:5">
      <c r="A17093" s="816">
        <f t="shared" si="1115"/>
        <v>38994</v>
      </c>
      <c r="B17093" s="815">
        <f t="shared" si="1112"/>
        <v>277</v>
      </c>
      <c r="C17093" s="815">
        <f t="shared" si="1113"/>
        <v>89</v>
      </c>
      <c r="D17093" s="815">
        <f t="shared" si="1114"/>
        <v>79</v>
      </c>
      <c r="E17093" s="815">
        <v>2006</v>
      </c>
    </row>
    <row r="17094" spans="1:5">
      <c r="A17094" s="816">
        <f t="shared" si="1115"/>
        <v>38995</v>
      </c>
      <c r="B17094" s="815">
        <f t="shared" si="1112"/>
        <v>278</v>
      </c>
      <c r="C17094" s="815">
        <f t="shared" si="1113"/>
        <v>88</v>
      </c>
      <c r="D17094" s="815">
        <f t="shared" si="1114"/>
        <v>78</v>
      </c>
      <c r="E17094" s="815">
        <v>2006</v>
      </c>
    </row>
    <row r="17095" spans="1:5">
      <c r="A17095" s="816">
        <f t="shared" si="1115"/>
        <v>38996</v>
      </c>
      <c r="B17095" s="815">
        <f t="shared" si="1112"/>
        <v>279</v>
      </c>
      <c r="C17095" s="815">
        <f t="shared" si="1113"/>
        <v>87</v>
      </c>
      <c r="D17095" s="815">
        <f t="shared" si="1114"/>
        <v>77</v>
      </c>
      <c r="E17095" s="815">
        <v>2006</v>
      </c>
    </row>
    <row r="17096" spans="1:5">
      <c r="A17096" s="816">
        <f t="shared" si="1115"/>
        <v>38997</v>
      </c>
      <c r="B17096" s="815">
        <f t="shared" si="1112"/>
        <v>280</v>
      </c>
      <c r="C17096" s="815">
        <f t="shared" si="1113"/>
        <v>86</v>
      </c>
      <c r="D17096" s="815">
        <f t="shared" si="1114"/>
        <v>76</v>
      </c>
      <c r="E17096" s="815">
        <v>2006</v>
      </c>
    </row>
    <row r="17097" spans="1:5">
      <c r="A17097" s="816">
        <f t="shared" si="1115"/>
        <v>38998</v>
      </c>
      <c r="B17097" s="815">
        <f t="shared" si="1112"/>
        <v>281</v>
      </c>
      <c r="C17097" s="815">
        <f t="shared" si="1113"/>
        <v>85</v>
      </c>
      <c r="D17097" s="815">
        <f t="shared" si="1114"/>
        <v>75</v>
      </c>
      <c r="E17097" s="815">
        <v>2006</v>
      </c>
    </row>
    <row r="17098" spans="1:5">
      <c r="A17098" s="816">
        <f t="shared" si="1115"/>
        <v>38999</v>
      </c>
      <c r="B17098" s="815">
        <f t="shared" si="1112"/>
        <v>282</v>
      </c>
      <c r="C17098" s="815">
        <f t="shared" si="1113"/>
        <v>84</v>
      </c>
      <c r="D17098" s="815">
        <f t="shared" si="1114"/>
        <v>74</v>
      </c>
      <c r="E17098" s="815">
        <v>2006</v>
      </c>
    </row>
    <row r="17099" spans="1:5">
      <c r="A17099" s="816">
        <f t="shared" si="1115"/>
        <v>39000</v>
      </c>
      <c r="B17099" s="815">
        <f t="shared" si="1112"/>
        <v>283</v>
      </c>
      <c r="C17099" s="815">
        <f t="shared" si="1113"/>
        <v>83</v>
      </c>
      <c r="D17099" s="815">
        <f t="shared" si="1114"/>
        <v>73</v>
      </c>
      <c r="E17099" s="815">
        <v>2006</v>
      </c>
    </row>
    <row r="17100" spans="1:5">
      <c r="A17100" s="816">
        <f t="shared" si="1115"/>
        <v>39001</v>
      </c>
      <c r="B17100" s="815">
        <f t="shared" si="1112"/>
        <v>284</v>
      </c>
      <c r="C17100" s="815">
        <f t="shared" si="1113"/>
        <v>82</v>
      </c>
      <c r="D17100" s="815">
        <f t="shared" si="1114"/>
        <v>72</v>
      </c>
      <c r="E17100" s="815">
        <v>2006</v>
      </c>
    </row>
    <row r="17101" spans="1:5">
      <c r="A17101" s="816">
        <f t="shared" si="1115"/>
        <v>39002</v>
      </c>
      <c r="B17101" s="815">
        <f t="shared" si="1112"/>
        <v>285</v>
      </c>
      <c r="C17101" s="815">
        <f t="shared" si="1113"/>
        <v>81</v>
      </c>
      <c r="D17101" s="815">
        <f t="shared" si="1114"/>
        <v>71</v>
      </c>
      <c r="E17101" s="815">
        <v>2006</v>
      </c>
    </row>
    <row r="17102" spans="1:5">
      <c r="A17102" s="816">
        <f t="shared" si="1115"/>
        <v>39003</v>
      </c>
      <c r="B17102" s="815">
        <f t="shared" si="1112"/>
        <v>286</v>
      </c>
      <c r="C17102" s="815">
        <f t="shared" si="1113"/>
        <v>80</v>
      </c>
      <c r="D17102" s="815">
        <f t="shared" si="1114"/>
        <v>70</v>
      </c>
      <c r="E17102" s="815">
        <v>2006</v>
      </c>
    </row>
    <row r="17103" spans="1:5">
      <c r="A17103" s="816">
        <f t="shared" si="1115"/>
        <v>39004</v>
      </c>
      <c r="B17103" s="815">
        <f t="shared" si="1112"/>
        <v>287</v>
      </c>
      <c r="C17103" s="815">
        <f t="shared" si="1113"/>
        <v>79</v>
      </c>
      <c r="D17103" s="815">
        <f t="shared" si="1114"/>
        <v>69</v>
      </c>
      <c r="E17103" s="815">
        <v>2006</v>
      </c>
    </row>
    <row r="17104" spans="1:5">
      <c r="A17104" s="816">
        <f t="shared" si="1115"/>
        <v>39005</v>
      </c>
      <c r="B17104" s="815">
        <f t="shared" si="1112"/>
        <v>288</v>
      </c>
      <c r="C17104" s="815">
        <f t="shared" si="1113"/>
        <v>78</v>
      </c>
      <c r="D17104" s="815">
        <f t="shared" si="1114"/>
        <v>68</v>
      </c>
      <c r="E17104" s="815">
        <v>2006</v>
      </c>
    </row>
    <row r="17105" spans="1:5">
      <c r="A17105" s="816">
        <f t="shared" si="1115"/>
        <v>39006</v>
      </c>
      <c r="B17105" s="815">
        <f t="shared" si="1112"/>
        <v>289</v>
      </c>
      <c r="C17105" s="815">
        <f t="shared" si="1113"/>
        <v>77</v>
      </c>
      <c r="D17105" s="815">
        <f t="shared" si="1114"/>
        <v>67</v>
      </c>
      <c r="E17105" s="815">
        <v>2006</v>
      </c>
    </row>
    <row r="17106" spans="1:5">
      <c r="A17106" s="816">
        <f t="shared" si="1115"/>
        <v>39007</v>
      </c>
      <c r="B17106" s="815">
        <f t="shared" si="1112"/>
        <v>290</v>
      </c>
      <c r="C17106" s="815">
        <f t="shared" si="1113"/>
        <v>76</v>
      </c>
      <c r="D17106" s="815">
        <f t="shared" si="1114"/>
        <v>66</v>
      </c>
      <c r="E17106" s="815">
        <v>2006</v>
      </c>
    </row>
    <row r="17107" spans="1:5">
      <c r="A17107" s="816">
        <f t="shared" si="1115"/>
        <v>39008</v>
      </c>
      <c r="B17107" s="815">
        <f t="shared" si="1112"/>
        <v>291</v>
      </c>
      <c r="C17107" s="815">
        <f t="shared" si="1113"/>
        <v>75</v>
      </c>
      <c r="D17107" s="815">
        <f t="shared" si="1114"/>
        <v>65</v>
      </c>
      <c r="E17107" s="815">
        <v>2006</v>
      </c>
    </row>
    <row r="17108" spans="1:5">
      <c r="A17108" s="816">
        <f t="shared" si="1115"/>
        <v>39009</v>
      </c>
      <c r="B17108" s="815">
        <f t="shared" si="1112"/>
        <v>292</v>
      </c>
      <c r="C17108" s="815">
        <f t="shared" si="1113"/>
        <v>74</v>
      </c>
      <c r="D17108" s="815">
        <f t="shared" si="1114"/>
        <v>64</v>
      </c>
      <c r="E17108" s="815">
        <v>2006</v>
      </c>
    </row>
    <row r="17109" spans="1:5">
      <c r="A17109" s="816">
        <f t="shared" si="1115"/>
        <v>39010</v>
      </c>
      <c r="B17109" s="815">
        <f t="shared" si="1112"/>
        <v>293</v>
      </c>
      <c r="C17109" s="815">
        <f t="shared" si="1113"/>
        <v>73</v>
      </c>
      <c r="D17109" s="815">
        <f t="shared" si="1114"/>
        <v>63</v>
      </c>
      <c r="E17109" s="815">
        <v>2006</v>
      </c>
    </row>
    <row r="17110" spans="1:5">
      <c r="A17110" s="816">
        <f t="shared" si="1115"/>
        <v>39011</v>
      </c>
      <c r="B17110" s="815">
        <f t="shared" si="1112"/>
        <v>294</v>
      </c>
      <c r="C17110" s="815">
        <f t="shared" si="1113"/>
        <v>72</v>
      </c>
      <c r="D17110" s="815">
        <f t="shared" si="1114"/>
        <v>62</v>
      </c>
      <c r="E17110" s="815">
        <v>2006</v>
      </c>
    </row>
    <row r="17111" spans="1:5">
      <c r="A17111" s="816">
        <f t="shared" si="1115"/>
        <v>39012</v>
      </c>
      <c r="B17111" s="815">
        <f t="shared" si="1112"/>
        <v>295</v>
      </c>
      <c r="C17111" s="815">
        <f t="shared" si="1113"/>
        <v>71</v>
      </c>
      <c r="D17111" s="815">
        <f t="shared" si="1114"/>
        <v>61</v>
      </c>
      <c r="E17111" s="815">
        <v>2006</v>
      </c>
    </row>
    <row r="17112" spans="1:5">
      <c r="A17112" s="816">
        <f t="shared" si="1115"/>
        <v>39013</v>
      </c>
      <c r="B17112" s="815">
        <f t="shared" si="1112"/>
        <v>296</v>
      </c>
      <c r="C17112" s="815">
        <f t="shared" si="1113"/>
        <v>70</v>
      </c>
      <c r="D17112" s="815">
        <f t="shared" si="1114"/>
        <v>60</v>
      </c>
      <c r="E17112" s="815">
        <v>2006</v>
      </c>
    </row>
    <row r="17113" spans="1:5">
      <c r="A17113" s="816">
        <f t="shared" si="1115"/>
        <v>39014</v>
      </c>
      <c r="B17113" s="815">
        <f t="shared" si="1112"/>
        <v>297</v>
      </c>
      <c r="C17113" s="815">
        <f t="shared" si="1113"/>
        <v>69</v>
      </c>
      <c r="D17113" s="815">
        <f t="shared" si="1114"/>
        <v>59</v>
      </c>
      <c r="E17113" s="815">
        <v>2006</v>
      </c>
    </row>
    <row r="17114" spans="1:5">
      <c r="A17114" s="816">
        <f t="shared" si="1115"/>
        <v>39015</v>
      </c>
      <c r="B17114" s="815">
        <f t="shared" si="1112"/>
        <v>298</v>
      </c>
      <c r="C17114" s="815">
        <f t="shared" si="1113"/>
        <v>68</v>
      </c>
      <c r="D17114" s="815">
        <f t="shared" si="1114"/>
        <v>58</v>
      </c>
      <c r="E17114" s="815">
        <v>2006</v>
      </c>
    </row>
    <row r="17115" spans="1:5">
      <c r="A17115" s="816">
        <f t="shared" si="1115"/>
        <v>39016</v>
      </c>
      <c r="B17115" s="815">
        <f t="shared" si="1112"/>
        <v>299</v>
      </c>
      <c r="C17115" s="815">
        <f t="shared" si="1113"/>
        <v>67</v>
      </c>
      <c r="D17115" s="815">
        <f t="shared" si="1114"/>
        <v>57</v>
      </c>
      <c r="E17115" s="815">
        <v>2006</v>
      </c>
    </row>
    <row r="17116" spans="1:5">
      <c r="A17116" s="816">
        <f t="shared" si="1115"/>
        <v>39017</v>
      </c>
      <c r="B17116" s="815">
        <f t="shared" si="1112"/>
        <v>300</v>
      </c>
      <c r="C17116" s="815">
        <f t="shared" si="1113"/>
        <v>66</v>
      </c>
      <c r="D17116" s="815">
        <f t="shared" si="1114"/>
        <v>56</v>
      </c>
      <c r="E17116" s="815">
        <v>2006</v>
      </c>
    </row>
    <row r="17117" spans="1:5">
      <c r="A17117" s="816">
        <f t="shared" si="1115"/>
        <v>39018</v>
      </c>
      <c r="B17117" s="815">
        <f t="shared" si="1112"/>
        <v>301</v>
      </c>
      <c r="C17117" s="815">
        <f t="shared" si="1113"/>
        <v>65</v>
      </c>
      <c r="D17117" s="815">
        <f t="shared" si="1114"/>
        <v>55</v>
      </c>
      <c r="E17117" s="815">
        <v>2006</v>
      </c>
    </row>
    <row r="17118" spans="1:5">
      <c r="A17118" s="816">
        <f t="shared" si="1115"/>
        <v>39019</v>
      </c>
      <c r="B17118" s="815">
        <f t="shared" si="1112"/>
        <v>302</v>
      </c>
      <c r="C17118" s="815">
        <f t="shared" si="1113"/>
        <v>64</v>
      </c>
      <c r="D17118" s="815">
        <f t="shared" si="1114"/>
        <v>54</v>
      </c>
      <c r="E17118" s="815">
        <v>2006</v>
      </c>
    </row>
    <row r="17119" spans="1:5">
      <c r="A17119" s="816">
        <f t="shared" si="1115"/>
        <v>39020</v>
      </c>
      <c r="B17119" s="815">
        <f t="shared" si="1112"/>
        <v>303</v>
      </c>
      <c r="C17119" s="815">
        <f t="shared" si="1113"/>
        <v>63</v>
      </c>
      <c r="D17119" s="815">
        <f t="shared" si="1114"/>
        <v>53</v>
      </c>
      <c r="E17119" s="815">
        <v>2006</v>
      </c>
    </row>
    <row r="17120" spans="1:5">
      <c r="A17120" s="816">
        <f t="shared" si="1115"/>
        <v>39021</v>
      </c>
      <c r="B17120" s="815">
        <f t="shared" si="1112"/>
        <v>304</v>
      </c>
      <c r="C17120" s="815">
        <f t="shared" si="1113"/>
        <v>62</v>
      </c>
      <c r="D17120" s="815">
        <f t="shared" si="1114"/>
        <v>52</v>
      </c>
      <c r="E17120" s="815">
        <v>2006</v>
      </c>
    </row>
    <row r="17121" spans="1:5">
      <c r="A17121" s="816">
        <f t="shared" si="1115"/>
        <v>39022</v>
      </c>
      <c r="B17121" s="815">
        <f t="shared" si="1112"/>
        <v>305</v>
      </c>
      <c r="C17121" s="815">
        <f t="shared" si="1113"/>
        <v>61</v>
      </c>
      <c r="D17121" s="815">
        <f t="shared" si="1114"/>
        <v>51</v>
      </c>
      <c r="E17121" s="815">
        <v>2006</v>
      </c>
    </row>
    <row r="17122" spans="1:5">
      <c r="A17122" s="816">
        <f t="shared" si="1115"/>
        <v>39023</v>
      </c>
      <c r="B17122" s="815">
        <f t="shared" si="1112"/>
        <v>306</v>
      </c>
      <c r="C17122" s="815">
        <f t="shared" si="1113"/>
        <v>60</v>
      </c>
      <c r="D17122" s="815">
        <f t="shared" si="1114"/>
        <v>50</v>
      </c>
      <c r="E17122" s="815">
        <v>2006</v>
      </c>
    </row>
    <row r="17123" spans="1:5">
      <c r="A17123" s="816">
        <f t="shared" si="1115"/>
        <v>39024</v>
      </c>
      <c r="B17123" s="815">
        <f t="shared" si="1112"/>
        <v>307</v>
      </c>
      <c r="C17123" s="815">
        <f t="shared" si="1113"/>
        <v>59</v>
      </c>
      <c r="D17123" s="815">
        <f t="shared" si="1114"/>
        <v>49</v>
      </c>
      <c r="E17123" s="815">
        <v>2006</v>
      </c>
    </row>
    <row r="17124" spans="1:5">
      <c r="A17124" s="816">
        <f t="shared" si="1115"/>
        <v>39025</v>
      </c>
      <c r="B17124" s="815">
        <f t="shared" si="1112"/>
        <v>308</v>
      </c>
      <c r="C17124" s="815">
        <f t="shared" si="1113"/>
        <v>58</v>
      </c>
      <c r="D17124" s="815">
        <f t="shared" si="1114"/>
        <v>48</v>
      </c>
      <c r="E17124" s="815">
        <v>2006</v>
      </c>
    </row>
    <row r="17125" spans="1:5">
      <c r="A17125" s="816">
        <f t="shared" si="1115"/>
        <v>39026</v>
      </c>
      <c r="B17125" s="815">
        <f t="shared" si="1112"/>
        <v>309</v>
      </c>
      <c r="C17125" s="815">
        <f t="shared" si="1113"/>
        <v>57</v>
      </c>
      <c r="D17125" s="815">
        <f t="shared" si="1114"/>
        <v>47</v>
      </c>
      <c r="E17125" s="815">
        <v>2006</v>
      </c>
    </row>
    <row r="17126" spans="1:5">
      <c r="A17126" s="816">
        <f t="shared" si="1115"/>
        <v>39027</v>
      </c>
      <c r="B17126" s="815">
        <f t="shared" si="1112"/>
        <v>310</v>
      </c>
      <c r="C17126" s="815">
        <f t="shared" si="1113"/>
        <v>56</v>
      </c>
      <c r="D17126" s="815">
        <f t="shared" si="1114"/>
        <v>46</v>
      </c>
      <c r="E17126" s="815">
        <v>2006</v>
      </c>
    </row>
    <row r="17127" spans="1:5">
      <c r="A17127" s="816">
        <f t="shared" si="1115"/>
        <v>39028</v>
      </c>
      <c r="B17127" s="815">
        <f t="shared" si="1112"/>
        <v>311</v>
      </c>
      <c r="C17127" s="815">
        <f t="shared" si="1113"/>
        <v>55</v>
      </c>
      <c r="D17127" s="815">
        <f t="shared" si="1114"/>
        <v>45</v>
      </c>
      <c r="E17127" s="815">
        <v>2006</v>
      </c>
    </row>
    <row r="17128" spans="1:5">
      <c r="A17128" s="816">
        <f t="shared" si="1115"/>
        <v>39029</v>
      </c>
      <c r="B17128" s="815">
        <f t="shared" ref="B17128:B17181" si="1116">B17127+1</f>
        <v>312</v>
      </c>
      <c r="C17128" s="815">
        <f t="shared" ref="C17128:C17181" si="1117">C17127-1</f>
        <v>54</v>
      </c>
      <c r="D17128" s="815">
        <f t="shared" ref="D17128:D17171" si="1118">D17127-1</f>
        <v>44</v>
      </c>
      <c r="E17128" s="815">
        <v>2006</v>
      </c>
    </row>
    <row r="17129" spans="1:5">
      <c r="A17129" s="816">
        <f t="shared" si="1115"/>
        <v>39030</v>
      </c>
      <c r="B17129" s="815">
        <f t="shared" si="1116"/>
        <v>313</v>
      </c>
      <c r="C17129" s="815">
        <f t="shared" si="1117"/>
        <v>53</v>
      </c>
      <c r="D17129" s="815">
        <f t="shared" si="1118"/>
        <v>43</v>
      </c>
      <c r="E17129" s="815">
        <v>2006</v>
      </c>
    </row>
    <row r="17130" spans="1:5">
      <c r="A17130" s="816">
        <f t="shared" si="1115"/>
        <v>39031</v>
      </c>
      <c r="B17130" s="815">
        <f t="shared" si="1116"/>
        <v>314</v>
      </c>
      <c r="C17130" s="815">
        <f t="shared" si="1117"/>
        <v>52</v>
      </c>
      <c r="D17130" s="815">
        <f t="shared" si="1118"/>
        <v>42</v>
      </c>
      <c r="E17130" s="815">
        <v>2006</v>
      </c>
    </row>
    <row r="17131" spans="1:5">
      <c r="A17131" s="816">
        <f t="shared" si="1115"/>
        <v>39032</v>
      </c>
      <c r="B17131" s="815">
        <f t="shared" si="1116"/>
        <v>315</v>
      </c>
      <c r="C17131" s="815">
        <f t="shared" si="1117"/>
        <v>51</v>
      </c>
      <c r="D17131" s="815">
        <f t="shared" si="1118"/>
        <v>41</v>
      </c>
      <c r="E17131" s="815">
        <v>2006</v>
      </c>
    </row>
    <row r="17132" spans="1:5">
      <c r="A17132" s="816">
        <f t="shared" si="1115"/>
        <v>39033</v>
      </c>
      <c r="B17132" s="815">
        <f t="shared" si="1116"/>
        <v>316</v>
      </c>
      <c r="C17132" s="815">
        <f t="shared" si="1117"/>
        <v>50</v>
      </c>
      <c r="D17132" s="815">
        <f t="shared" si="1118"/>
        <v>40</v>
      </c>
      <c r="E17132" s="815">
        <v>2006</v>
      </c>
    </row>
    <row r="17133" spans="1:5">
      <c r="A17133" s="816">
        <f t="shared" si="1115"/>
        <v>39034</v>
      </c>
      <c r="B17133" s="815">
        <f t="shared" si="1116"/>
        <v>317</v>
      </c>
      <c r="C17133" s="815">
        <f t="shared" si="1117"/>
        <v>49</v>
      </c>
      <c r="D17133" s="815">
        <f t="shared" si="1118"/>
        <v>39</v>
      </c>
      <c r="E17133" s="815">
        <v>2006</v>
      </c>
    </row>
    <row r="17134" spans="1:5">
      <c r="A17134" s="816">
        <f t="shared" si="1115"/>
        <v>39035</v>
      </c>
      <c r="B17134" s="815">
        <f t="shared" si="1116"/>
        <v>318</v>
      </c>
      <c r="C17134" s="815">
        <f t="shared" si="1117"/>
        <v>48</v>
      </c>
      <c r="D17134" s="815">
        <f t="shared" si="1118"/>
        <v>38</v>
      </c>
      <c r="E17134" s="815">
        <v>2006</v>
      </c>
    </row>
    <row r="17135" spans="1:5">
      <c r="A17135" s="816">
        <f t="shared" si="1115"/>
        <v>39036</v>
      </c>
      <c r="B17135" s="815">
        <f t="shared" si="1116"/>
        <v>319</v>
      </c>
      <c r="C17135" s="815">
        <f t="shared" si="1117"/>
        <v>47</v>
      </c>
      <c r="D17135" s="815">
        <f t="shared" si="1118"/>
        <v>37</v>
      </c>
      <c r="E17135" s="815">
        <v>2006</v>
      </c>
    </row>
    <row r="17136" spans="1:5">
      <c r="A17136" s="816">
        <f t="shared" si="1115"/>
        <v>39037</v>
      </c>
      <c r="B17136" s="815">
        <f t="shared" si="1116"/>
        <v>320</v>
      </c>
      <c r="C17136" s="815">
        <f t="shared" si="1117"/>
        <v>46</v>
      </c>
      <c r="D17136" s="815">
        <f t="shared" si="1118"/>
        <v>36</v>
      </c>
      <c r="E17136" s="815">
        <v>2006</v>
      </c>
    </row>
    <row r="17137" spans="1:5">
      <c r="A17137" s="816">
        <f t="shared" si="1115"/>
        <v>39038</v>
      </c>
      <c r="B17137" s="815">
        <f t="shared" si="1116"/>
        <v>321</v>
      </c>
      <c r="C17137" s="815">
        <f t="shared" si="1117"/>
        <v>45</v>
      </c>
      <c r="D17137" s="815">
        <f t="shared" si="1118"/>
        <v>35</v>
      </c>
      <c r="E17137" s="815">
        <v>2006</v>
      </c>
    </row>
    <row r="17138" spans="1:5">
      <c r="A17138" s="816">
        <f t="shared" si="1115"/>
        <v>39039</v>
      </c>
      <c r="B17138" s="815">
        <f t="shared" si="1116"/>
        <v>322</v>
      </c>
      <c r="C17138" s="815">
        <f t="shared" si="1117"/>
        <v>44</v>
      </c>
      <c r="D17138" s="815">
        <f t="shared" si="1118"/>
        <v>34</v>
      </c>
      <c r="E17138" s="815">
        <v>2006</v>
      </c>
    </row>
    <row r="17139" spans="1:5">
      <c r="A17139" s="816">
        <f t="shared" ref="A17139:A17202" si="1119">A17138+1</f>
        <v>39040</v>
      </c>
      <c r="B17139" s="815">
        <f t="shared" si="1116"/>
        <v>323</v>
      </c>
      <c r="C17139" s="815">
        <f t="shared" si="1117"/>
        <v>43</v>
      </c>
      <c r="D17139" s="815">
        <f t="shared" si="1118"/>
        <v>33</v>
      </c>
      <c r="E17139" s="815">
        <v>2006</v>
      </c>
    </row>
    <row r="17140" spans="1:5">
      <c r="A17140" s="816">
        <f t="shared" si="1119"/>
        <v>39041</v>
      </c>
      <c r="B17140" s="815">
        <f t="shared" si="1116"/>
        <v>324</v>
      </c>
      <c r="C17140" s="815">
        <f t="shared" si="1117"/>
        <v>42</v>
      </c>
      <c r="D17140" s="815">
        <f t="shared" si="1118"/>
        <v>32</v>
      </c>
      <c r="E17140" s="815">
        <v>2006</v>
      </c>
    </row>
    <row r="17141" spans="1:5">
      <c r="A17141" s="816">
        <f t="shared" si="1119"/>
        <v>39042</v>
      </c>
      <c r="B17141" s="815">
        <f t="shared" si="1116"/>
        <v>325</v>
      </c>
      <c r="C17141" s="815">
        <f t="shared" si="1117"/>
        <v>41</v>
      </c>
      <c r="D17141" s="815">
        <f t="shared" si="1118"/>
        <v>31</v>
      </c>
      <c r="E17141" s="815">
        <v>2006</v>
      </c>
    </row>
    <row r="17142" spans="1:5">
      <c r="A17142" s="816">
        <f t="shared" si="1119"/>
        <v>39043</v>
      </c>
      <c r="B17142" s="815">
        <f t="shared" si="1116"/>
        <v>326</v>
      </c>
      <c r="C17142" s="815">
        <f t="shared" si="1117"/>
        <v>40</v>
      </c>
      <c r="D17142" s="815">
        <f t="shared" si="1118"/>
        <v>30</v>
      </c>
      <c r="E17142" s="815">
        <v>2006</v>
      </c>
    </row>
    <row r="17143" spans="1:5">
      <c r="A17143" s="816">
        <f t="shared" si="1119"/>
        <v>39044</v>
      </c>
      <c r="B17143" s="815">
        <f t="shared" si="1116"/>
        <v>327</v>
      </c>
      <c r="C17143" s="815">
        <f t="shared" si="1117"/>
        <v>39</v>
      </c>
      <c r="D17143" s="815">
        <f t="shared" si="1118"/>
        <v>29</v>
      </c>
      <c r="E17143" s="815">
        <v>2006</v>
      </c>
    </row>
    <row r="17144" spans="1:5">
      <c r="A17144" s="816">
        <f t="shared" si="1119"/>
        <v>39045</v>
      </c>
      <c r="B17144" s="815">
        <f t="shared" si="1116"/>
        <v>328</v>
      </c>
      <c r="C17144" s="815">
        <f t="shared" si="1117"/>
        <v>38</v>
      </c>
      <c r="D17144" s="815">
        <f t="shared" si="1118"/>
        <v>28</v>
      </c>
      <c r="E17144" s="815">
        <v>2006</v>
      </c>
    </row>
    <row r="17145" spans="1:5">
      <c r="A17145" s="816">
        <f t="shared" si="1119"/>
        <v>39046</v>
      </c>
      <c r="B17145" s="815">
        <f t="shared" si="1116"/>
        <v>329</v>
      </c>
      <c r="C17145" s="815">
        <f t="shared" si="1117"/>
        <v>37</v>
      </c>
      <c r="D17145" s="815">
        <f t="shared" si="1118"/>
        <v>27</v>
      </c>
      <c r="E17145" s="815">
        <v>2006</v>
      </c>
    </row>
    <row r="17146" spans="1:5">
      <c r="A17146" s="816">
        <f t="shared" si="1119"/>
        <v>39047</v>
      </c>
      <c r="B17146" s="815">
        <f t="shared" si="1116"/>
        <v>330</v>
      </c>
      <c r="C17146" s="815">
        <f t="shared" si="1117"/>
        <v>36</v>
      </c>
      <c r="D17146" s="815">
        <f t="shared" si="1118"/>
        <v>26</v>
      </c>
      <c r="E17146" s="815">
        <v>2006</v>
      </c>
    </row>
    <row r="17147" spans="1:5">
      <c r="A17147" s="816">
        <f t="shared" si="1119"/>
        <v>39048</v>
      </c>
      <c r="B17147" s="815">
        <f t="shared" si="1116"/>
        <v>331</v>
      </c>
      <c r="C17147" s="815">
        <f t="shared" si="1117"/>
        <v>35</v>
      </c>
      <c r="D17147" s="815">
        <f t="shared" si="1118"/>
        <v>25</v>
      </c>
      <c r="E17147" s="815">
        <v>2006</v>
      </c>
    </row>
    <row r="17148" spans="1:5">
      <c r="A17148" s="816">
        <f t="shared" si="1119"/>
        <v>39049</v>
      </c>
      <c r="B17148" s="815">
        <f t="shared" si="1116"/>
        <v>332</v>
      </c>
      <c r="C17148" s="815">
        <f t="shared" si="1117"/>
        <v>34</v>
      </c>
      <c r="D17148" s="815">
        <f t="shared" si="1118"/>
        <v>24</v>
      </c>
      <c r="E17148" s="815">
        <v>2006</v>
      </c>
    </row>
    <row r="17149" spans="1:5">
      <c r="A17149" s="816">
        <f t="shared" si="1119"/>
        <v>39050</v>
      </c>
      <c r="B17149" s="815">
        <f t="shared" si="1116"/>
        <v>333</v>
      </c>
      <c r="C17149" s="815">
        <f t="shared" si="1117"/>
        <v>33</v>
      </c>
      <c r="D17149" s="815">
        <f t="shared" si="1118"/>
        <v>23</v>
      </c>
      <c r="E17149" s="815">
        <v>2006</v>
      </c>
    </row>
    <row r="17150" spans="1:5">
      <c r="A17150" s="816">
        <f t="shared" si="1119"/>
        <v>39051</v>
      </c>
      <c r="B17150" s="815">
        <f t="shared" si="1116"/>
        <v>334</v>
      </c>
      <c r="C17150" s="815">
        <f t="shared" si="1117"/>
        <v>32</v>
      </c>
      <c r="D17150" s="815">
        <f t="shared" si="1118"/>
        <v>22</v>
      </c>
      <c r="E17150" s="815">
        <v>2006</v>
      </c>
    </row>
    <row r="17151" spans="1:5">
      <c r="A17151" s="816">
        <f t="shared" si="1119"/>
        <v>39052</v>
      </c>
      <c r="B17151" s="815">
        <f t="shared" si="1116"/>
        <v>335</v>
      </c>
      <c r="C17151" s="815">
        <f t="shared" si="1117"/>
        <v>31</v>
      </c>
      <c r="D17151" s="815">
        <f t="shared" si="1118"/>
        <v>21</v>
      </c>
      <c r="E17151" s="815">
        <v>2006</v>
      </c>
    </row>
    <row r="17152" spans="1:5">
      <c r="A17152" s="816">
        <f t="shared" si="1119"/>
        <v>39053</v>
      </c>
      <c r="B17152" s="815">
        <f t="shared" si="1116"/>
        <v>336</v>
      </c>
      <c r="C17152" s="815">
        <f t="shared" si="1117"/>
        <v>30</v>
      </c>
      <c r="D17152" s="815">
        <f t="shared" si="1118"/>
        <v>20</v>
      </c>
      <c r="E17152" s="815">
        <v>2006</v>
      </c>
    </row>
    <row r="17153" spans="1:5">
      <c r="A17153" s="816">
        <f t="shared" si="1119"/>
        <v>39054</v>
      </c>
      <c r="B17153" s="815">
        <f t="shared" si="1116"/>
        <v>337</v>
      </c>
      <c r="C17153" s="815">
        <f t="shared" si="1117"/>
        <v>29</v>
      </c>
      <c r="D17153" s="815">
        <f t="shared" si="1118"/>
        <v>19</v>
      </c>
      <c r="E17153" s="815">
        <v>2006</v>
      </c>
    </row>
    <row r="17154" spans="1:5">
      <c r="A17154" s="816">
        <f t="shared" si="1119"/>
        <v>39055</v>
      </c>
      <c r="B17154" s="815">
        <f t="shared" si="1116"/>
        <v>338</v>
      </c>
      <c r="C17154" s="815">
        <f t="shared" si="1117"/>
        <v>28</v>
      </c>
      <c r="D17154" s="815">
        <f t="shared" si="1118"/>
        <v>18</v>
      </c>
      <c r="E17154" s="815">
        <v>2006</v>
      </c>
    </row>
    <row r="17155" spans="1:5">
      <c r="A17155" s="816">
        <f t="shared" si="1119"/>
        <v>39056</v>
      </c>
      <c r="B17155" s="815">
        <f t="shared" si="1116"/>
        <v>339</v>
      </c>
      <c r="C17155" s="815">
        <f t="shared" si="1117"/>
        <v>27</v>
      </c>
      <c r="D17155" s="815">
        <f t="shared" si="1118"/>
        <v>17</v>
      </c>
      <c r="E17155" s="815">
        <v>2006</v>
      </c>
    </row>
    <row r="17156" spans="1:5">
      <c r="A17156" s="816">
        <f t="shared" si="1119"/>
        <v>39057</v>
      </c>
      <c r="B17156" s="815">
        <f t="shared" si="1116"/>
        <v>340</v>
      </c>
      <c r="C17156" s="815">
        <f t="shared" si="1117"/>
        <v>26</v>
      </c>
      <c r="D17156" s="815">
        <f t="shared" si="1118"/>
        <v>16</v>
      </c>
      <c r="E17156" s="815">
        <v>2006</v>
      </c>
    </row>
    <row r="17157" spans="1:5">
      <c r="A17157" s="816">
        <f t="shared" si="1119"/>
        <v>39058</v>
      </c>
      <c r="B17157" s="815">
        <f t="shared" si="1116"/>
        <v>341</v>
      </c>
      <c r="C17157" s="815">
        <f t="shared" si="1117"/>
        <v>25</v>
      </c>
      <c r="D17157" s="815">
        <f t="shared" si="1118"/>
        <v>15</v>
      </c>
      <c r="E17157" s="815">
        <v>2006</v>
      </c>
    </row>
    <row r="17158" spans="1:5">
      <c r="A17158" s="816">
        <f t="shared" si="1119"/>
        <v>39059</v>
      </c>
      <c r="B17158" s="815">
        <f t="shared" si="1116"/>
        <v>342</v>
      </c>
      <c r="C17158" s="815">
        <f t="shared" si="1117"/>
        <v>24</v>
      </c>
      <c r="D17158" s="815">
        <f t="shared" si="1118"/>
        <v>14</v>
      </c>
      <c r="E17158" s="815">
        <v>2006</v>
      </c>
    </row>
    <row r="17159" spans="1:5">
      <c r="A17159" s="816">
        <f t="shared" si="1119"/>
        <v>39060</v>
      </c>
      <c r="B17159" s="815">
        <f t="shared" si="1116"/>
        <v>343</v>
      </c>
      <c r="C17159" s="815">
        <f t="shared" si="1117"/>
        <v>23</v>
      </c>
      <c r="D17159" s="815">
        <f t="shared" si="1118"/>
        <v>13</v>
      </c>
      <c r="E17159" s="815">
        <v>2006</v>
      </c>
    </row>
    <row r="17160" spans="1:5">
      <c r="A17160" s="816">
        <f t="shared" si="1119"/>
        <v>39061</v>
      </c>
      <c r="B17160" s="815">
        <f t="shared" si="1116"/>
        <v>344</v>
      </c>
      <c r="C17160" s="815">
        <f t="shared" si="1117"/>
        <v>22</v>
      </c>
      <c r="D17160" s="815">
        <f t="shared" si="1118"/>
        <v>12</v>
      </c>
      <c r="E17160" s="815">
        <v>2006</v>
      </c>
    </row>
    <row r="17161" spans="1:5">
      <c r="A17161" s="816">
        <f t="shared" si="1119"/>
        <v>39062</v>
      </c>
      <c r="B17161" s="815">
        <f t="shared" si="1116"/>
        <v>345</v>
      </c>
      <c r="C17161" s="815">
        <f t="shared" si="1117"/>
        <v>21</v>
      </c>
      <c r="D17161" s="815">
        <f t="shared" si="1118"/>
        <v>11</v>
      </c>
      <c r="E17161" s="815">
        <v>2006</v>
      </c>
    </row>
    <row r="17162" spans="1:5">
      <c r="A17162" s="816">
        <f t="shared" si="1119"/>
        <v>39063</v>
      </c>
      <c r="B17162" s="815">
        <f t="shared" si="1116"/>
        <v>346</v>
      </c>
      <c r="C17162" s="815">
        <f t="shared" si="1117"/>
        <v>20</v>
      </c>
      <c r="D17162" s="815">
        <f t="shared" si="1118"/>
        <v>10</v>
      </c>
      <c r="E17162" s="815">
        <v>2006</v>
      </c>
    </row>
    <row r="17163" spans="1:5">
      <c r="A17163" s="816">
        <f t="shared" si="1119"/>
        <v>39064</v>
      </c>
      <c r="B17163" s="815">
        <f t="shared" si="1116"/>
        <v>347</v>
      </c>
      <c r="C17163" s="815">
        <f t="shared" si="1117"/>
        <v>19</v>
      </c>
      <c r="D17163" s="815">
        <f t="shared" si="1118"/>
        <v>9</v>
      </c>
      <c r="E17163" s="815">
        <v>2006</v>
      </c>
    </row>
    <row r="17164" spans="1:5">
      <c r="A17164" s="816">
        <f t="shared" si="1119"/>
        <v>39065</v>
      </c>
      <c r="B17164" s="815">
        <f t="shared" si="1116"/>
        <v>348</v>
      </c>
      <c r="C17164" s="815">
        <f t="shared" si="1117"/>
        <v>18</v>
      </c>
      <c r="D17164" s="815">
        <f t="shared" si="1118"/>
        <v>8</v>
      </c>
      <c r="E17164" s="815">
        <v>2006</v>
      </c>
    </row>
    <row r="17165" spans="1:5">
      <c r="A17165" s="816">
        <f t="shared" si="1119"/>
        <v>39066</v>
      </c>
      <c r="B17165" s="815">
        <f t="shared" si="1116"/>
        <v>349</v>
      </c>
      <c r="C17165" s="815">
        <f t="shared" si="1117"/>
        <v>17</v>
      </c>
      <c r="D17165" s="815">
        <f t="shared" si="1118"/>
        <v>7</v>
      </c>
      <c r="E17165" s="815">
        <v>2006</v>
      </c>
    </row>
    <row r="17166" spans="1:5">
      <c r="A17166" s="816">
        <f t="shared" si="1119"/>
        <v>39067</v>
      </c>
      <c r="B17166" s="815">
        <f t="shared" si="1116"/>
        <v>350</v>
      </c>
      <c r="C17166" s="815">
        <f t="shared" si="1117"/>
        <v>16</v>
      </c>
      <c r="D17166" s="815">
        <f t="shared" si="1118"/>
        <v>6</v>
      </c>
      <c r="E17166" s="815">
        <v>2006</v>
      </c>
    </row>
    <row r="17167" spans="1:5">
      <c r="A17167" s="816">
        <f t="shared" si="1119"/>
        <v>39068</v>
      </c>
      <c r="B17167" s="815">
        <f t="shared" si="1116"/>
        <v>351</v>
      </c>
      <c r="C17167" s="815">
        <f t="shared" si="1117"/>
        <v>15</v>
      </c>
      <c r="D17167" s="815">
        <f t="shared" si="1118"/>
        <v>5</v>
      </c>
      <c r="E17167" s="815">
        <v>2006</v>
      </c>
    </row>
    <row r="17168" spans="1:5">
      <c r="A17168" s="816">
        <f t="shared" si="1119"/>
        <v>39069</v>
      </c>
      <c r="B17168" s="815">
        <f t="shared" si="1116"/>
        <v>352</v>
      </c>
      <c r="C17168" s="815">
        <f t="shared" si="1117"/>
        <v>14</v>
      </c>
      <c r="D17168" s="815">
        <f t="shared" si="1118"/>
        <v>4</v>
      </c>
      <c r="E17168" s="815">
        <v>2006</v>
      </c>
    </row>
    <row r="17169" spans="1:5">
      <c r="A17169" s="816">
        <f t="shared" si="1119"/>
        <v>39070</v>
      </c>
      <c r="B17169" s="815">
        <f t="shared" si="1116"/>
        <v>353</v>
      </c>
      <c r="C17169" s="815">
        <f t="shared" si="1117"/>
        <v>13</v>
      </c>
      <c r="D17169" s="815">
        <f t="shared" si="1118"/>
        <v>3</v>
      </c>
      <c r="E17169" s="815">
        <v>2006</v>
      </c>
    </row>
    <row r="17170" spans="1:5">
      <c r="A17170" s="816">
        <f t="shared" si="1119"/>
        <v>39071</v>
      </c>
      <c r="B17170" s="815">
        <f t="shared" si="1116"/>
        <v>354</v>
      </c>
      <c r="C17170" s="815">
        <f t="shared" si="1117"/>
        <v>12</v>
      </c>
      <c r="D17170" s="815">
        <f t="shared" si="1118"/>
        <v>2</v>
      </c>
      <c r="E17170" s="815">
        <v>2006</v>
      </c>
    </row>
    <row r="17171" spans="1:5">
      <c r="A17171" s="816">
        <f t="shared" si="1119"/>
        <v>39072</v>
      </c>
      <c r="B17171" s="815">
        <f t="shared" si="1116"/>
        <v>355</v>
      </c>
      <c r="C17171" s="815">
        <f t="shared" si="1117"/>
        <v>11</v>
      </c>
      <c r="D17171" s="815">
        <f t="shared" si="1118"/>
        <v>1</v>
      </c>
      <c r="E17171" s="815">
        <v>2006</v>
      </c>
    </row>
    <row r="17172" spans="1:5">
      <c r="A17172" s="816">
        <f t="shared" si="1119"/>
        <v>39073</v>
      </c>
      <c r="B17172" s="815">
        <f t="shared" si="1116"/>
        <v>356</v>
      </c>
      <c r="C17172" s="815">
        <f t="shared" si="1117"/>
        <v>10</v>
      </c>
      <c r="D17172" s="815">
        <v>365</v>
      </c>
      <c r="E17172" s="815">
        <v>2006</v>
      </c>
    </row>
    <row r="17173" spans="1:5">
      <c r="A17173" s="816">
        <f t="shared" si="1119"/>
        <v>39074</v>
      </c>
      <c r="B17173" s="815">
        <f t="shared" si="1116"/>
        <v>357</v>
      </c>
      <c r="C17173" s="815">
        <f t="shared" si="1117"/>
        <v>9</v>
      </c>
      <c r="D17173" s="815">
        <f t="shared" ref="D17173:D17236" si="1120">D17172-1</f>
        <v>364</v>
      </c>
      <c r="E17173" s="815">
        <v>2006</v>
      </c>
    </row>
    <row r="17174" spans="1:5">
      <c r="A17174" s="816">
        <f t="shared" si="1119"/>
        <v>39075</v>
      </c>
      <c r="B17174" s="815">
        <f t="shared" si="1116"/>
        <v>358</v>
      </c>
      <c r="C17174" s="815">
        <f t="shared" si="1117"/>
        <v>8</v>
      </c>
      <c r="D17174" s="815">
        <f t="shared" si="1120"/>
        <v>363</v>
      </c>
      <c r="E17174" s="815">
        <v>2006</v>
      </c>
    </row>
    <row r="17175" spans="1:5">
      <c r="A17175" s="816">
        <f t="shared" si="1119"/>
        <v>39076</v>
      </c>
      <c r="B17175" s="815">
        <f t="shared" si="1116"/>
        <v>359</v>
      </c>
      <c r="C17175" s="815">
        <f t="shared" si="1117"/>
        <v>7</v>
      </c>
      <c r="D17175" s="815">
        <f t="shared" si="1120"/>
        <v>362</v>
      </c>
      <c r="E17175" s="815">
        <v>2006</v>
      </c>
    </row>
    <row r="17176" spans="1:5">
      <c r="A17176" s="816">
        <f t="shared" si="1119"/>
        <v>39077</v>
      </c>
      <c r="B17176" s="815">
        <f t="shared" si="1116"/>
        <v>360</v>
      </c>
      <c r="C17176" s="815">
        <f t="shared" si="1117"/>
        <v>6</v>
      </c>
      <c r="D17176" s="815">
        <f t="shared" si="1120"/>
        <v>361</v>
      </c>
      <c r="E17176" s="815">
        <v>2006</v>
      </c>
    </row>
    <row r="17177" spans="1:5">
      <c r="A17177" s="816">
        <f t="shared" si="1119"/>
        <v>39078</v>
      </c>
      <c r="B17177" s="815">
        <f t="shared" si="1116"/>
        <v>361</v>
      </c>
      <c r="C17177" s="815">
        <f t="shared" si="1117"/>
        <v>5</v>
      </c>
      <c r="D17177" s="815">
        <f t="shared" si="1120"/>
        <v>360</v>
      </c>
      <c r="E17177" s="815">
        <v>2006</v>
      </c>
    </row>
    <row r="17178" spans="1:5">
      <c r="A17178" s="816">
        <f t="shared" si="1119"/>
        <v>39079</v>
      </c>
      <c r="B17178" s="815">
        <f t="shared" si="1116"/>
        <v>362</v>
      </c>
      <c r="C17178" s="815">
        <f t="shared" si="1117"/>
        <v>4</v>
      </c>
      <c r="D17178" s="815">
        <f t="shared" si="1120"/>
        <v>359</v>
      </c>
      <c r="E17178" s="815">
        <v>2006</v>
      </c>
    </row>
    <row r="17179" spans="1:5">
      <c r="A17179" s="816">
        <f t="shared" si="1119"/>
        <v>39080</v>
      </c>
      <c r="B17179" s="815">
        <f t="shared" si="1116"/>
        <v>363</v>
      </c>
      <c r="C17179" s="815">
        <f t="shared" si="1117"/>
        <v>3</v>
      </c>
      <c r="D17179" s="815">
        <f t="shared" si="1120"/>
        <v>358</v>
      </c>
      <c r="E17179" s="815">
        <v>2006</v>
      </c>
    </row>
    <row r="17180" spans="1:5">
      <c r="A17180" s="816">
        <f t="shared" si="1119"/>
        <v>39081</v>
      </c>
      <c r="B17180" s="815">
        <f t="shared" si="1116"/>
        <v>364</v>
      </c>
      <c r="C17180" s="815">
        <f t="shared" si="1117"/>
        <v>2</v>
      </c>
      <c r="D17180" s="815">
        <f t="shared" si="1120"/>
        <v>357</v>
      </c>
      <c r="E17180" s="815">
        <v>2006</v>
      </c>
    </row>
    <row r="17181" spans="1:5">
      <c r="A17181" s="816">
        <f t="shared" si="1119"/>
        <v>39082</v>
      </c>
      <c r="B17181" s="815">
        <f t="shared" si="1116"/>
        <v>365</v>
      </c>
      <c r="C17181" s="815">
        <f t="shared" si="1117"/>
        <v>1</v>
      </c>
      <c r="D17181" s="815">
        <f t="shared" si="1120"/>
        <v>356</v>
      </c>
      <c r="E17181" s="815">
        <v>2006</v>
      </c>
    </row>
    <row r="17182" spans="1:5">
      <c r="A17182" s="816">
        <f t="shared" si="1119"/>
        <v>39083</v>
      </c>
      <c r="B17182" s="815">
        <v>1</v>
      </c>
      <c r="C17182" s="815">
        <v>365</v>
      </c>
      <c r="D17182" s="815">
        <f t="shared" si="1120"/>
        <v>355</v>
      </c>
      <c r="E17182" s="815">
        <v>2007</v>
      </c>
    </row>
    <row r="17183" spans="1:5">
      <c r="A17183" s="816">
        <f t="shared" si="1119"/>
        <v>39084</v>
      </c>
      <c r="B17183" s="815">
        <f t="shared" ref="B17183:B17236" si="1121">B17182+1</f>
        <v>2</v>
      </c>
      <c r="C17183" s="815">
        <f t="shared" ref="C17183:C17236" si="1122">C17182-1</f>
        <v>364</v>
      </c>
      <c r="D17183" s="815">
        <f t="shared" si="1120"/>
        <v>354</v>
      </c>
      <c r="E17183" s="815">
        <v>2007</v>
      </c>
    </row>
    <row r="17184" spans="1:5">
      <c r="A17184" s="816">
        <f t="shared" si="1119"/>
        <v>39085</v>
      </c>
      <c r="B17184" s="815">
        <f t="shared" si="1121"/>
        <v>3</v>
      </c>
      <c r="C17184" s="815">
        <f t="shared" si="1122"/>
        <v>363</v>
      </c>
      <c r="D17184" s="815">
        <f t="shared" si="1120"/>
        <v>353</v>
      </c>
      <c r="E17184" s="815">
        <v>2007</v>
      </c>
    </row>
    <row r="17185" spans="1:5">
      <c r="A17185" s="816">
        <f t="shared" si="1119"/>
        <v>39086</v>
      </c>
      <c r="B17185" s="815">
        <f t="shared" si="1121"/>
        <v>4</v>
      </c>
      <c r="C17185" s="815">
        <f t="shared" si="1122"/>
        <v>362</v>
      </c>
      <c r="D17185" s="815">
        <f t="shared" si="1120"/>
        <v>352</v>
      </c>
      <c r="E17185" s="815">
        <v>2007</v>
      </c>
    </row>
    <row r="17186" spans="1:5">
      <c r="A17186" s="816">
        <f t="shared" si="1119"/>
        <v>39087</v>
      </c>
      <c r="B17186" s="815">
        <f t="shared" si="1121"/>
        <v>5</v>
      </c>
      <c r="C17186" s="815">
        <f t="shared" si="1122"/>
        <v>361</v>
      </c>
      <c r="D17186" s="815">
        <f t="shared" si="1120"/>
        <v>351</v>
      </c>
      <c r="E17186" s="815">
        <v>2007</v>
      </c>
    </row>
    <row r="17187" spans="1:5">
      <c r="A17187" s="816">
        <f t="shared" si="1119"/>
        <v>39088</v>
      </c>
      <c r="B17187" s="815">
        <f t="shared" si="1121"/>
        <v>6</v>
      </c>
      <c r="C17187" s="815">
        <f t="shared" si="1122"/>
        <v>360</v>
      </c>
      <c r="D17187" s="815">
        <f t="shared" si="1120"/>
        <v>350</v>
      </c>
      <c r="E17187" s="815">
        <v>2007</v>
      </c>
    </row>
    <row r="17188" spans="1:5">
      <c r="A17188" s="816">
        <f t="shared" si="1119"/>
        <v>39089</v>
      </c>
      <c r="B17188" s="815">
        <f t="shared" si="1121"/>
        <v>7</v>
      </c>
      <c r="C17188" s="815">
        <f t="shared" si="1122"/>
        <v>359</v>
      </c>
      <c r="D17188" s="815">
        <f t="shared" si="1120"/>
        <v>349</v>
      </c>
      <c r="E17188" s="815">
        <v>2007</v>
      </c>
    </row>
    <row r="17189" spans="1:5">
      <c r="A17189" s="816">
        <f t="shared" si="1119"/>
        <v>39090</v>
      </c>
      <c r="B17189" s="815">
        <f t="shared" si="1121"/>
        <v>8</v>
      </c>
      <c r="C17189" s="815">
        <f t="shared" si="1122"/>
        <v>358</v>
      </c>
      <c r="D17189" s="815">
        <f t="shared" si="1120"/>
        <v>348</v>
      </c>
      <c r="E17189" s="815">
        <v>2007</v>
      </c>
    </row>
    <row r="17190" spans="1:5">
      <c r="A17190" s="816">
        <f t="shared" si="1119"/>
        <v>39091</v>
      </c>
      <c r="B17190" s="815">
        <f t="shared" si="1121"/>
        <v>9</v>
      </c>
      <c r="C17190" s="815">
        <f t="shared" si="1122"/>
        <v>357</v>
      </c>
      <c r="D17190" s="815">
        <f t="shared" si="1120"/>
        <v>347</v>
      </c>
      <c r="E17190" s="815">
        <v>2007</v>
      </c>
    </row>
    <row r="17191" spans="1:5">
      <c r="A17191" s="816">
        <f t="shared" si="1119"/>
        <v>39092</v>
      </c>
      <c r="B17191" s="815">
        <f t="shared" si="1121"/>
        <v>10</v>
      </c>
      <c r="C17191" s="815">
        <f t="shared" si="1122"/>
        <v>356</v>
      </c>
      <c r="D17191" s="815">
        <f t="shared" si="1120"/>
        <v>346</v>
      </c>
      <c r="E17191" s="815">
        <v>2007</v>
      </c>
    </row>
    <row r="17192" spans="1:5">
      <c r="A17192" s="816">
        <f t="shared" si="1119"/>
        <v>39093</v>
      </c>
      <c r="B17192" s="815">
        <f t="shared" si="1121"/>
        <v>11</v>
      </c>
      <c r="C17192" s="815">
        <f t="shared" si="1122"/>
        <v>355</v>
      </c>
      <c r="D17192" s="815">
        <f t="shared" si="1120"/>
        <v>345</v>
      </c>
      <c r="E17192" s="815">
        <v>2007</v>
      </c>
    </row>
    <row r="17193" spans="1:5">
      <c r="A17193" s="816">
        <f t="shared" si="1119"/>
        <v>39094</v>
      </c>
      <c r="B17193" s="815">
        <f t="shared" si="1121"/>
        <v>12</v>
      </c>
      <c r="C17193" s="815">
        <f t="shared" si="1122"/>
        <v>354</v>
      </c>
      <c r="D17193" s="815">
        <f t="shared" si="1120"/>
        <v>344</v>
      </c>
      <c r="E17193" s="815">
        <v>2007</v>
      </c>
    </row>
    <row r="17194" spans="1:5">
      <c r="A17194" s="816">
        <f t="shared" si="1119"/>
        <v>39095</v>
      </c>
      <c r="B17194" s="815">
        <f t="shared" si="1121"/>
        <v>13</v>
      </c>
      <c r="C17194" s="815">
        <f t="shared" si="1122"/>
        <v>353</v>
      </c>
      <c r="D17194" s="815">
        <f t="shared" si="1120"/>
        <v>343</v>
      </c>
      <c r="E17194" s="815">
        <v>2007</v>
      </c>
    </row>
    <row r="17195" spans="1:5">
      <c r="A17195" s="816">
        <f t="shared" si="1119"/>
        <v>39096</v>
      </c>
      <c r="B17195" s="815">
        <f t="shared" si="1121"/>
        <v>14</v>
      </c>
      <c r="C17195" s="815">
        <f t="shared" si="1122"/>
        <v>352</v>
      </c>
      <c r="D17195" s="815">
        <f t="shared" si="1120"/>
        <v>342</v>
      </c>
      <c r="E17195" s="815">
        <v>2007</v>
      </c>
    </row>
    <row r="17196" spans="1:5">
      <c r="A17196" s="816">
        <f t="shared" si="1119"/>
        <v>39097</v>
      </c>
      <c r="B17196" s="815">
        <f t="shared" si="1121"/>
        <v>15</v>
      </c>
      <c r="C17196" s="815">
        <f t="shared" si="1122"/>
        <v>351</v>
      </c>
      <c r="D17196" s="815">
        <f t="shared" si="1120"/>
        <v>341</v>
      </c>
      <c r="E17196" s="815">
        <v>2007</v>
      </c>
    </row>
    <row r="17197" spans="1:5">
      <c r="A17197" s="816">
        <f t="shared" si="1119"/>
        <v>39098</v>
      </c>
      <c r="B17197" s="815">
        <f t="shared" si="1121"/>
        <v>16</v>
      </c>
      <c r="C17197" s="815">
        <f t="shared" si="1122"/>
        <v>350</v>
      </c>
      <c r="D17197" s="815">
        <f t="shared" si="1120"/>
        <v>340</v>
      </c>
      <c r="E17197" s="815">
        <v>2007</v>
      </c>
    </row>
    <row r="17198" spans="1:5">
      <c r="A17198" s="816">
        <f t="shared" si="1119"/>
        <v>39099</v>
      </c>
      <c r="B17198" s="815">
        <f t="shared" si="1121"/>
        <v>17</v>
      </c>
      <c r="C17198" s="815">
        <f t="shared" si="1122"/>
        <v>349</v>
      </c>
      <c r="D17198" s="815">
        <f t="shared" si="1120"/>
        <v>339</v>
      </c>
      <c r="E17198" s="815">
        <v>2007</v>
      </c>
    </row>
    <row r="17199" spans="1:5">
      <c r="A17199" s="816">
        <f t="shared" si="1119"/>
        <v>39100</v>
      </c>
      <c r="B17199" s="815">
        <f t="shared" si="1121"/>
        <v>18</v>
      </c>
      <c r="C17199" s="815">
        <f t="shared" si="1122"/>
        <v>348</v>
      </c>
      <c r="D17199" s="815">
        <f t="shared" si="1120"/>
        <v>338</v>
      </c>
      <c r="E17199" s="815">
        <v>2007</v>
      </c>
    </row>
    <row r="17200" spans="1:5">
      <c r="A17200" s="816">
        <f t="shared" si="1119"/>
        <v>39101</v>
      </c>
      <c r="B17200" s="815">
        <f t="shared" si="1121"/>
        <v>19</v>
      </c>
      <c r="C17200" s="815">
        <f t="shared" si="1122"/>
        <v>347</v>
      </c>
      <c r="D17200" s="815">
        <f t="shared" si="1120"/>
        <v>337</v>
      </c>
      <c r="E17200" s="815">
        <v>2007</v>
      </c>
    </row>
    <row r="17201" spans="1:5">
      <c r="A17201" s="816">
        <f t="shared" si="1119"/>
        <v>39102</v>
      </c>
      <c r="B17201" s="815">
        <f t="shared" si="1121"/>
        <v>20</v>
      </c>
      <c r="C17201" s="815">
        <f t="shared" si="1122"/>
        <v>346</v>
      </c>
      <c r="D17201" s="815">
        <f t="shared" si="1120"/>
        <v>336</v>
      </c>
      <c r="E17201" s="815">
        <v>2007</v>
      </c>
    </row>
    <row r="17202" spans="1:5">
      <c r="A17202" s="816">
        <f t="shared" si="1119"/>
        <v>39103</v>
      </c>
      <c r="B17202" s="815">
        <f t="shared" si="1121"/>
        <v>21</v>
      </c>
      <c r="C17202" s="815">
        <f t="shared" si="1122"/>
        <v>345</v>
      </c>
      <c r="D17202" s="815">
        <f t="shared" si="1120"/>
        <v>335</v>
      </c>
      <c r="E17202" s="815">
        <v>2007</v>
      </c>
    </row>
    <row r="17203" spans="1:5">
      <c r="A17203" s="816">
        <f t="shared" ref="A17203:A17266" si="1123">A17202+1</f>
        <v>39104</v>
      </c>
      <c r="B17203" s="815">
        <f t="shared" si="1121"/>
        <v>22</v>
      </c>
      <c r="C17203" s="815">
        <f t="shared" si="1122"/>
        <v>344</v>
      </c>
      <c r="D17203" s="815">
        <f t="shared" si="1120"/>
        <v>334</v>
      </c>
      <c r="E17203" s="815">
        <v>2007</v>
      </c>
    </row>
    <row r="17204" spans="1:5">
      <c r="A17204" s="816">
        <f t="shared" si="1123"/>
        <v>39105</v>
      </c>
      <c r="B17204" s="815">
        <f t="shared" si="1121"/>
        <v>23</v>
      </c>
      <c r="C17204" s="815">
        <f t="shared" si="1122"/>
        <v>343</v>
      </c>
      <c r="D17204" s="815">
        <f t="shared" si="1120"/>
        <v>333</v>
      </c>
      <c r="E17204" s="815">
        <v>2007</v>
      </c>
    </row>
    <row r="17205" spans="1:5">
      <c r="A17205" s="816">
        <f t="shared" si="1123"/>
        <v>39106</v>
      </c>
      <c r="B17205" s="815">
        <f t="shared" si="1121"/>
        <v>24</v>
      </c>
      <c r="C17205" s="815">
        <f t="shared" si="1122"/>
        <v>342</v>
      </c>
      <c r="D17205" s="815">
        <f t="shared" si="1120"/>
        <v>332</v>
      </c>
      <c r="E17205" s="815">
        <v>2007</v>
      </c>
    </row>
    <row r="17206" spans="1:5">
      <c r="A17206" s="816">
        <f t="shared" si="1123"/>
        <v>39107</v>
      </c>
      <c r="B17206" s="815">
        <f t="shared" si="1121"/>
        <v>25</v>
      </c>
      <c r="C17206" s="815">
        <f t="shared" si="1122"/>
        <v>341</v>
      </c>
      <c r="D17206" s="815">
        <f t="shared" si="1120"/>
        <v>331</v>
      </c>
      <c r="E17206" s="815">
        <v>2007</v>
      </c>
    </row>
    <row r="17207" spans="1:5">
      <c r="A17207" s="816">
        <f t="shared" si="1123"/>
        <v>39108</v>
      </c>
      <c r="B17207" s="815">
        <f t="shared" si="1121"/>
        <v>26</v>
      </c>
      <c r="C17207" s="815">
        <f t="shared" si="1122"/>
        <v>340</v>
      </c>
      <c r="D17207" s="815">
        <f t="shared" si="1120"/>
        <v>330</v>
      </c>
      <c r="E17207" s="815">
        <v>2007</v>
      </c>
    </row>
    <row r="17208" spans="1:5">
      <c r="A17208" s="816">
        <f t="shared" si="1123"/>
        <v>39109</v>
      </c>
      <c r="B17208" s="815">
        <f t="shared" si="1121"/>
        <v>27</v>
      </c>
      <c r="C17208" s="815">
        <f t="shared" si="1122"/>
        <v>339</v>
      </c>
      <c r="D17208" s="815">
        <f t="shared" si="1120"/>
        <v>329</v>
      </c>
      <c r="E17208" s="815">
        <v>2007</v>
      </c>
    </row>
    <row r="17209" spans="1:5">
      <c r="A17209" s="816">
        <f t="shared" si="1123"/>
        <v>39110</v>
      </c>
      <c r="B17209" s="815">
        <f t="shared" si="1121"/>
        <v>28</v>
      </c>
      <c r="C17209" s="815">
        <f t="shared" si="1122"/>
        <v>338</v>
      </c>
      <c r="D17209" s="815">
        <f t="shared" si="1120"/>
        <v>328</v>
      </c>
      <c r="E17209" s="815">
        <v>2007</v>
      </c>
    </row>
    <row r="17210" spans="1:5">
      <c r="A17210" s="816">
        <f t="shared" si="1123"/>
        <v>39111</v>
      </c>
      <c r="B17210" s="815">
        <f t="shared" si="1121"/>
        <v>29</v>
      </c>
      <c r="C17210" s="815">
        <f t="shared" si="1122"/>
        <v>337</v>
      </c>
      <c r="D17210" s="815">
        <f t="shared" si="1120"/>
        <v>327</v>
      </c>
      <c r="E17210" s="815">
        <v>2007</v>
      </c>
    </row>
    <row r="17211" spans="1:5">
      <c r="A17211" s="816">
        <f t="shared" si="1123"/>
        <v>39112</v>
      </c>
      <c r="B17211" s="815">
        <f t="shared" si="1121"/>
        <v>30</v>
      </c>
      <c r="C17211" s="815">
        <f t="shared" si="1122"/>
        <v>336</v>
      </c>
      <c r="D17211" s="815">
        <f t="shared" si="1120"/>
        <v>326</v>
      </c>
      <c r="E17211" s="815">
        <v>2007</v>
      </c>
    </row>
    <row r="17212" spans="1:5">
      <c r="A17212" s="816">
        <f t="shared" si="1123"/>
        <v>39113</v>
      </c>
      <c r="B17212" s="815">
        <f t="shared" si="1121"/>
        <v>31</v>
      </c>
      <c r="C17212" s="815">
        <f t="shared" si="1122"/>
        <v>335</v>
      </c>
      <c r="D17212" s="815">
        <f t="shared" si="1120"/>
        <v>325</v>
      </c>
      <c r="E17212" s="815">
        <v>2007</v>
      </c>
    </row>
    <row r="17213" spans="1:5">
      <c r="A17213" s="816">
        <f t="shared" si="1123"/>
        <v>39114</v>
      </c>
      <c r="B17213" s="815">
        <f t="shared" si="1121"/>
        <v>32</v>
      </c>
      <c r="C17213" s="815">
        <f t="shared" si="1122"/>
        <v>334</v>
      </c>
      <c r="D17213" s="815">
        <f t="shared" si="1120"/>
        <v>324</v>
      </c>
      <c r="E17213" s="815">
        <v>2007</v>
      </c>
    </row>
    <row r="17214" spans="1:5">
      <c r="A17214" s="816">
        <f t="shared" si="1123"/>
        <v>39115</v>
      </c>
      <c r="B17214" s="815">
        <f t="shared" si="1121"/>
        <v>33</v>
      </c>
      <c r="C17214" s="815">
        <f t="shared" si="1122"/>
        <v>333</v>
      </c>
      <c r="D17214" s="815">
        <f t="shared" si="1120"/>
        <v>323</v>
      </c>
      <c r="E17214" s="815">
        <v>2007</v>
      </c>
    </row>
    <row r="17215" spans="1:5">
      <c r="A17215" s="816">
        <f t="shared" si="1123"/>
        <v>39116</v>
      </c>
      <c r="B17215" s="815">
        <f t="shared" si="1121"/>
        <v>34</v>
      </c>
      <c r="C17215" s="815">
        <f t="shared" si="1122"/>
        <v>332</v>
      </c>
      <c r="D17215" s="815">
        <f t="shared" si="1120"/>
        <v>322</v>
      </c>
      <c r="E17215" s="815">
        <v>2007</v>
      </c>
    </row>
    <row r="17216" spans="1:5">
      <c r="A17216" s="816">
        <f t="shared" si="1123"/>
        <v>39117</v>
      </c>
      <c r="B17216" s="815">
        <f t="shared" si="1121"/>
        <v>35</v>
      </c>
      <c r="C17216" s="815">
        <f t="shared" si="1122"/>
        <v>331</v>
      </c>
      <c r="D17216" s="815">
        <f t="shared" si="1120"/>
        <v>321</v>
      </c>
      <c r="E17216" s="815">
        <v>2007</v>
      </c>
    </row>
    <row r="17217" spans="1:5">
      <c r="A17217" s="816">
        <f t="shared" si="1123"/>
        <v>39118</v>
      </c>
      <c r="B17217" s="815">
        <f t="shared" si="1121"/>
        <v>36</v>
      </c>
      <c r="C17217" s="815">
        <f t="shared" si="1122"/>
        <v>330</v>
      </c>
      <c r="D17217" s="815">
        <f t="shared" si="1120"/>
        <v>320</v>
      </c>
      <c r="E17217" s="815">
        <v>2007</v>
      </c>
    </row>
    <row r="17218" spans="1:5">
      <c r="A17218" s="816">
        <f t="shared" si="1123"/>
        <v>39119</v>
      </c>
      <c r="B17218" s="815">
        <f t="shared" si="1121"/>
        <v>37</v>
      </c>
      <c r="C17218" s="815">
        <f t="shared" si="1122"/>
        <v>329</v>
      </c>
      <c r="D17218" s="815">
        <f t="shared" si="1120"/>
        <v>319</v>
      </c>
      <c r="E17218" s="815">
        <v>2007</v>
      </c>
    </row>
    <row r="17219" spans="1:5">
      <c r="A17219" s="816">
        <f t="shared" si="1123"/>
        <v>39120</v>
      </c>
      <c r="B17219" s="815">
        <f t="shared" si="1121"/>
        <v>38</v>
      </c>
      <c r="C17219" s="815">
        <f t="shared" si="1122"/>
        <v>328</v>
      </c>
      <c r="D17219" s="815">
        <f t="shared" si="1120"/>
        <v>318</v>
      </c>
      <c r="E17219" s="815">
        <v>2007</v>
      </c>
    </row>
    <row r="17220" spans="1:5">
      <c r="A17220" s="816">
        <f t="shared" si="1123"/>
        <v>39121</v>
      </c>
      <c r="B17220" s="815">
        <f t="shared" si="1121"/>
        <v>39</v>
      </c>
      <c r="C17220" s="815">
        <f t="shared" si="1122"/>
        <v>327</v>
      </c>
      <c r="D17220" s="815">
        <f t="shared" si="1120"/>
        <v>317</v>
      </c>
      <c r="E17220" s="815">
        <v>2007</v>
      </c>
    </row>
    <row r="17221" spans="1:5">
      <c r="A17221" s="816">
        <f t="shared" si="1123"/>
        <v>39122</v>
      </c>
      <c r="B17221" s="815">
        <f t="shared" si="1121"/>
        <v>40</v>
      </c>
      <c r="C17221" s="815">
        <f t="shared" si="1122"/>
        <v>326</v>
      </c>
      <c r="D17221" s="815">
        <f t="shared" si="1120"/>
        <v>316</v>
      </c>
      <c r="E17221" s="815">
        <v>2007</v>
      </c>
    </row>
    <row r="17222" spans="1:5">
      <c r="A17222" s="816">
        <f t="shared" si="1123"/>
        <v>39123</v>
      </c>
      <c r="B17222" s="815">
        <f t="shared" si="1121"/>
        <v>41</v>
      </c>
      <c r="C17222" s="815">
        <f t="shared" si="1122"/>
        <v>325</v>
      </c>
      <c r="D17222" s="815">
        <f t="shared" si="1120"/>
        <v>315</v>
      </c>
      <c r="E17222" s="815">
        <v>2007</v>
      </c>
    </row>
    <row r="17223" spans="1:5">
      <c r="A17223" s="816">
        <f t="shared" si="1123"/>
        <v>39124</v>
      </c>
      <c r="B17223" s="815">
        <f t="shared" si="1121"/>
        <v>42</v>
      </c>
      <c r="C17223" s="815">
        <f t="shared" si="1122"/>
        <v>324</v>
      </c>
      <c r="D17223" s="815">
        <f t="shared" si="1120"/>
        <v>314</v>
      </c>
      <c r="E17223" s="815">
        <v>2007</v>
      </c>
    </row>
    <row r="17224" spans="1:5">
      <c r="A17224" s="816">
        <f t="shared" si="1123"/>
        <v>39125</v>
      </c>
      <c r="B17224" s="815">
        <f t="shared" si="1121"/>
        <v>43</v>
      </c>
      <c r="C17224" s="815">
        <f t="shared" si="1122"/>
        <v>323</v>
      </c>
      <c r="D17224" s="815">
        <f t="shared" si="1120"/>
        <v>313</v>
      </c>
      <c r="E17224" s="815">
        <v>2007</v>
      </c>
    </row>
    <row r="17225" spans="1:5">
      <c r="A17225" s="816">
        <f t="shared" si="1123"/>
        <v>39126</v>
      </c>
      <c r="B17225" s="815">
        <f t="shared" si="1121"/>
        <v>44</v>
      </c>
      <c r="C17225" s="815">
        <f t="shared" si="1122"/>
        <v>322</v>
      </c>
      <c r="D17225" s="815">
        <f t="shared" si="1120"/>
        <v>312</v>
      </c>
      <c r="E17225" s="815">
        <v>2007</v>
      </c>
    </row>
    <row r="17226" spans="1:5">
      <c r="A17226" s="816">
        <f t="shared" si="1123"/>
        <v>39127</v>
      </c>
      <c r="B17226" s="815">
        <f t="shared" si="1121"/>
        <v>45</v>
      </c>
      <c r="C17226" s="815">
        <f t="shared" si="1122"/>
        <v>321</v>
      </c>
      <c r="D17226" s="815">
        <f t="shared" si="1120"/>
        <v>311</v>
      </c>
      <c r="E17226" s="815">
        <v>2007</v>
      </c>
    </row>
    <row r="17227" spans="1:5">
      <c r="A17227" s="816">
        <f t="shared" si="1123"/>
        <v>39128</v>
      </c>
      <c r="B17227" s="815">
        <f t="shared" si="1121"/>
        <v>46</v>
      </c>
      <c r="C17227" s="815">
        <f t="shared" si="1122"/>
        <v>320</v>
      </c>
      <c r="D17227" s="815">
        <f t="shared" si="1120"/>
        <v>310</v>
      </c>
      <c r="E17227" s="815">
        <v>2007</v>
      </c>
    </row>
    <row r="17228" spans="1:5">
      <c r="A17228" s="816">
        <f t="shared" si="1123"/>
        <v>39129</v>
      </c>
      <c r="B17228" s="815">
        <f t="shared" si="1121"/>
        <v>47</v>
      </c>
      <c r="C17228" s="815">
        <f t="shared" si="1122"/>
        <v>319</v>
      </c>
      <c r="D17228" s="815">
        <f t="shared" si="1120"/>
        <v>309</v>
      </c>
      <c r="E17228" s="815">
        <v>2007</v>
      </c>
    </row>
    <row r="17229" spans="1:5">
      <c r="A17229" s="816">
        <f t="shared" si="1123"/>
        <v>39130</v>
      </c>
      <c r="B17229" s="815">
        <f t="shared" si="1121"/>
        <v>48</v>
      </c>
      <c r="C17229" s="815">
        <f t="shared" si="1122"/>
        <v>318</v>
      </c>
      <c r="D17229" s="815">
        <f t="shared" si="1120"/>
        <v>308</v>
      </c>
      <c r="E17229" s="815">
        <v>2007</v>
      </c>
    </row>
    <row r="17230" spans="1:5">
      <c r="A17230" s="816">
        <f t="shared" si="1123"/>
        <v>39131</v>
      </c>
      <c r="B17230" s="815">
        <f t="shared" si="1121"/>
        <v>49</v>
      </c>
      <c r="C17230" s="815">
        <f t="shared" si="1122"/>
        <v>317</v>
      </c>
      <c r="D17230" s="815">
        <f t="shared" si="1120"/>
        <v>307</v>
      </c>
      <c r="E17230" s="815">
        <v>2007</v>
      </c>
    </row>
    <row r="17231" spans="1:5">
      <c r="A17231" s="816">
        <f t="shared" si="1123"/>
        <v>39132</v>
      </c>
      <c r="B17231" s="815">
        <f t="shared" si="1121"/>
        <v>50</v>
      </c>
      <c r="C17231" s="815">
        <f t="shared" si="1122"/>
        <v>316</v>
      </c>
      <c r="D17231" s="815">
        <f t="shared" si="1120"/>
        <v>306</v>
      </c>
      <c r="E17231" s="815">
        <v>2007</v>
      </c>
    </row>
    <row r="17232" spans="1:5">
      <c r="A17232" s="816">
        <f t="shared" si="1123"/>
        <v>39133</v>
      </c>
      <c r="B17232" s="815">
        <f t="shared" si="1121"/>
        <v>51</v>
      </c>
      <c r="C17232" s="815">
        <f t="shared" si="1122"/>
        <v>315</v>
      </c>
      <c r="D17232" s="815">
        <f t="shared" si="1120"/>
        <v>305</v>
      </c>
      <c r="E17232" s="815">
        <v>2007</v>
      </c>
    </row>
    <row r="17233" spans="1:5">
      <c r="A17233" s="816">
        <f t="shared" si="1123"/>
        <v>39134</v>
      </c>
      <c r="B17233" s="815">
        <f t="shared" si="1121"/>
        <v>52</v>
      </c>
      <c r="C17233" s="815">
        <f t="shared" si="1122"/>
        <v>314</v>
      </c>
      <c r="D17233" s="815">
        <f t="shared" si="1120"/>
        <v>304</v>
      </c>
      <c r="E17233" s="815">
        <v>2007</v>
      </c>
    </row>
    <row r="17234" spans="1:5">
      <c r="A17234" s="816">
        <f t="shared" si="1123"/>
        <v>39135</v>
      </c>
      <c r="B17234" s="815">
        <f t="shared" si="1121"/>
        <v>53</v>
      </c>
      <c r="C17234" s="815">
        <f t="shared" si="1122"/>
        <v>313</v>
      </c>
      <c r="D17234" s="815">
        <f t="shared" si="1120"/>
        <v>303</v>
      </c>
      <c r="E17234" s="815">
        <v>2007</v>
      </c>
    </row>
    <row r="17235" spans="1:5">
      <c r="A17235" s="816">
        <f t="shared" si="1123"/>
        <v>39136</v>
      </c>
      <c r="B17235" s="815">
        <f t="shared" si="1121"/>
        <v>54</v>
      </c>
      <c r="C17235" s="815">
        <f t="shared" si="1122"/>
        <v>312</v>
      </c>
      <c r="D17235" s="815">
        <f t="shared" si="1120"/>
        <v>302</v>
      </c>
      <c r="E17235" s="815">
        <v>2007</v>
      </c>
    </row>
    <row r="17236" spans="1:5">
      <c r="A17236" s="816">
        <f t="shared" si="1123"/>
        <v>39137</v>
      </c>
      <c r="B17236" s="815">
        <f t="shared" si="1121"/>
        <v>55</v>
      </c>
      <c r="C17236" s="815">
        <f t="shared" si="1122"/>
        <v>311</v>
      </c>
      <c r="D17236" s="815">
        <f t="shared" si="1120"/>
        <v>301</v>
      </c>
      <c r="E17236" s="815">
        <v>2007</v>
      </c>
    </row>
    <row r="17237" spans="1:5">
      <c r="A17237" s="816">
        <f t="shared" si="1123"/>
        <v>39138</v>
      </c>
      <c r="B17237" s="815">
        <f t="shared" ref="B17237:B17300" si="1124">B17236+1</f>
        <v>56</v>
      </c>
      <c r="C17237" s="815">
        <f t="shared" ref="C17237:C17300" si="1125">C17236-1</f>
        <v>310</v>
      </c>
      <c r="D17237" s="815">
        <f t="shared" ref="D17237:D17300" si="1126">D17236-1</f>
        <v>300</v>
      </c>
      <c r="E17237" s="815">
        <v>2007</v>
      </c>
    </row>
    <row r="17238" spans="1:5">
      <c r="A17238" s="816">
        <f t="shared" si="1123"/>
        <v>39139</v>
      </c>
      <c r="B17238" s="815">
        <f t="shared" si="1124"/>
        <v>57</v>
      </c>
      <c r="C17238" s="815">
        <f t="shared" si="1125"/>
        <v>309</v>
      </c>
      <c r="D17238" s="815">
        <f t="shared" si="1126"/>
        <v>299</v>
      </c>
      <c r="E17238" s="815">
        <v>2007</v>
      </c>
    </row>
    <row r="17239" spans="1:5">
      <c r="A17239" s="816">
        <f t="shared" si="1123"/>
        <v>39140</v>
      </c>
      <c r="B17239" s="815">
        <f t="shared" si="1124"/>
        <v>58</v>
      </c>
      <c r="C17239" s="815">
        <f t="shared" si="1125"/>
        <v>308</v>
      </c>
      <c r="D17239" s="815">
        <f t="shared" si="1126"/>
        <v>298</v>
      </c>
      <c r="E17239" s="815">
        <v>2007</v>
      </c>
    </row>
    <row r="17240" spans="1:5">
      <c r="A17240" s="816">
        <f t="shared" si="1123"/>
        <v>39141</v>
      </c>
      <c r="B17240" s="815">
        <f t="shared" si="1124"/>
        <v>59</v>
      </c>
      <c r="C17240" s="815">
        <f t="shared" si="1125"/>
        <v>307</v>
      </c>
      <c r="D17240" s="815">
        <f t="shared" si="1126"/>
        <v>297</v>
      </c>
      <c r="E17240" s="815">
        <v>2007</v>
      </c>
    </row>
    <row r="17241" spans="1:5">
      <c r="A17241" s="816">
        <f t="shared" si="1123"/>
        <v>39142</v>
      </c>
      <c r="B17241" s="815">
        <f t="shared" si="1124"/>
        <v>60</v>
      </c>
      <c r="C17241" s="815">
        <f t="shared" si="1125"/>
        <v>306</v>
      </c>
      <c r="D17241" s="815">
        <f t="shared" si="1126"/>
        <v>296</v>
      </c>
      <c r="E17241" s="815">
        <v>2007</v>
      </c>
    </row>
    <row r="17242" spans="1:5">
      <c r="A17242" s="816">
        <f t="shared" si="1123"/>
        <v>39143</v>
      </c>
      <c r="B17242" s="815">
        <f t="shared" si="1124"/>
        <v>61</v>
      </c>
      <c r="C17242" s="815">
        <f t="shared" si="1125"/>
        <v>305</v>
      </c>
      <c r="D17242" s="815">
        <f t="shared" si="1126"/>
        <v>295</v>
      </c>
      <c r="E17242" s="815">
        <v>2007</v>
      </c>
    </row>
    <row r="17243" spans="1:5">
      <c r="A17243" s="816">
        <f t="shared" si="1123"/>
        <v>39144</v>
      </c>
      <c r="B17243" s="815">
        <f t="shared" si="1124"/>
        <v>62</v>
      </c>
      <c r="C17243" s="815">
        <f t="shared" si="1125"/>
        <v>304</v>
      </c>
      <c r="D17243" s="815">
        <f t="shared" si="1126"/>
        <v>294</v>
      </c>
      <c r="E17243" s="815">
        <v>2007</v>
      </c>
    </row>
    <row r="17244" spans="1:5">
      <c r="A17244" s="816">
        <f t="shared" si="1123"/>
        <v>39145</v>
      </c>
      <c r="B17244" s="815">
        <f t="shared" si="1124"/>
        <v>63</v>
      </c>
      <c r="C17244" s="815">
        <f t="shared" si="1125"/>
        <v>303</v>
      </c>
      <c r="D17244" s="815">
        <f t="shared" si="1126"/>
        <v>293</v>
      </c>
      <c r="E17244" s="815">
        <v>2007</v>
      </c>
    </row>
    <row r="17245" spans="1:5">
      <c r="A17245" s="816">
        <f t="shared" si="1123"/>
        <v>39146</v>
      </c>
      <c r="B17245" s="815">
        <f t="shared" si="1124"/>
        <v>64</v>
      </c>
      <c r="C17245" s="815">
        <f t="shared" si="1125"/>
        <v>302</v>
      </c>
      <c r="D17245" s="815">
        <f t="shared" si="1126"/>
        <v>292</v>
      </c>
      <c r="E17245" s="815">
        <v>2007</v>
      </c>
    </row>
    <row r="17246" spans="1:5">
      <c r="A17246" s="816">
        <f t="shared" si="1123"/>
        <v>39147</v>
      </c>
      <c r="B17246" s="815">
        <f t="shared" si="1124"/>
        <v>65</v>
      </c>
      <c r="C17246" s="815">
        <f t="shared" si="1125"/>
        <v>301</v>
      </c>
      <c r="D17246" s="815">
        <f t="shared" si="1126"/>
        <v>291</v>
      </c>
      <c r="E17246" s="815">
        <v>2007</v>
      </c>
    </row>
    <row r="17247" spans="1:5">
      <c r="A17247" s="816">
        <f t="shared" si="1123"/>
        <v>39148</v>
      </c>
      <c r="B17247" s="815">
        <f t="shared" si="1124"/>
        <v>66</v>
      </c>
      <c r="C17247" s="815">
        <f t="shared" si="1125"/>
        <v>300</v>
      </c>
      <c r="D17247" s="815">
        <f t="shared" si="1126"/>
        <v>290</v>
      </c>
      <c r="E17247" s="815">
        <v>2007</v>
      </c>
    </row>
    <row r="17248" spans="1:5">
      <c r="A17248" s="816">
        <f t="shared" si="1123"/>
        <v>39149</v>
      </c>
      <c r="B17248" s="815">
        <f t="shared" si="1124"/>
        <v>67</v>
      </c>
      <c r="C17248" s="815">
        <f t="shared" si="1125"/>
        <v>299</v>
      </c>
      <c r="D17248" s="815">
        <f t="shared" si="1126"/>
        <v>289</v>
      </c>
      <c r="E17248" s="815">
        <v>2007</v>
      </c>
    </row>
    <row r="17249" spans="1:5">
      <c r="A17249" s="816">
        <f t="shared" si="1123"/>
        <v>39150</v>
      </c>
      <c r="B17249" s="815">
        <f t="shared" si="1124"/>
        <v>68</v>
      </c>
      <c r="C17249" s="815">
        <f t="shared" si="1125"/>
        <v>298</v>
      </c>
      <c r="D17249" s="815">
        <f t="shared" si="1126"/>
        <v>288</v>
      </c>
      <c r="E17249" s="815">
        <v>2007</v>
      </c>
    </row>
    <row r="17250" spans="1:5">
      <c r="A17250" s="816">
        <f t="shared" si="1123"/>
        <v>39151</v>
      </c>
      <c r="B17250" s="815">
        <f t="shared" si="1124"/>
        <v>69</v>
      </c>
      <c r="C17250" s="815">
        <f t="shared" si="1125"/>
        <v>297</v>
      </c>
      <c r="D17250" s="815">
        <f t="shared" si="1126"/>
        <v>287</v>
      </c>
      <c r="E17250" s="815">
        <v>2007</v>
      </c>
    </row>
    <row r="17251" spans="1:5">
      <c r="A17251" s="816">
        <f t="shared" si="1123"/>
        <v>39152</v>
      </c>
      <c r="B17251" s="815">
        <f t="shared" si="1124"/>
        <v>70</v>
      </c>
      <c r="C17251" s="815">
        <f t="shared" si="1125"/>
        <v>296</v>
      </c>
      <c r="D17251" s="815">
        <f t="shared" si="1126"/>
        <v>286</v>
      </c>
      <c r="E17251" s="815">
        <v>2007</v>
      </c>
    </row>
    <row r="17252" spans="1:5">
      <c r="A17252" s="816">
        <f t="shared" si="1123"/>
        <v>39153</v>
      </c>
      <c r="B17252" s="815">
        <f t="shared" si="1124"/>
        <v>71</v>
      </c>
      <c r="C17252" s="815">
        <f t="shared" si="1125"/>
        <v>295</v>
      </c>
      <c r="D17252" s="815">
        <f t="shared" si="1126"/>
        <v>285</v>
      </c>
      <c r="E17252" s="815">
        <v>2007</v>
      </c>
    </row>
    <row r="17253" spans="1:5">
      <c r="A17253" s="816">
        <f t="shared" si="1123"/>
        <v>39154</v>
      </c>
      <c r="B17253" s="815">
        <f t="shared" si="1124"/>
        <v>72</v>
      </c>
      <c r="C17253" s="815">
        <f t="shared" si="1125"/>
        <v>294</v>
      </c>
      <c r="D17253" s="815">
        <f t="shared" si="1126"/>
        <v>284</v>
      </c>
      <c r="E17253" s="815">
        <v>2007</v>
      </c>
    </row>
    <row r="17254" spans="1:5">
      <c r="A17254" s="816">
        <f t="shared" si="1123"/>
        <v>39155</v>
      </c>
      <c r="B17254" s="815">
        <f t="shared" si="1124"/>
        <v>73</v>
      </c>
      <c r="C17254" s="815">
        <f t="shared" si="1125"/>
        <v>293</v>
      </c>
      <c r="D17254" s="815">
        <f t="shared" si="1126"/>
        <v>283</v>
      </c>
      <c r="E17254" s="815">
        <v>2007</v>
      </c>
    </row>
    <row r="17255" spans="1:5">
      <c r="A17255" s="816">
        <f t="shared" si="1123"/>
        <v>39156</v>
      </c>
      <c r="B17255" s="815">
        <f t="shared" si="1124"/>
        <v>74</v>
      </c>
      <c r="C17255" s="815">
        <f t="shared" si="1125"/>
        <v>292</v>
      </c>
      <c r="D17255" s="815">
        <f t="shared" si="1126"/>
        <v>282</v>
      </c>
      <c r="E17255" s="815">
        <v>2007</v>
      </c>
    </row>
    <row r="17256" spans="1:5">
      <c r="A17256" s="816">
        <f t="shared" si="1123"/>
        <v>39157</v>
      </c>
      <c r="B17256" s="815">
        <f t="shared" si="1124"/>
        <v>75</v>
      </c>
      <c r="C17256" s="815">
        <f t="shared" si="1125"/>
        <v>291</v>
      </c>
      <c r="D17256" s="815">
        <f t="shared" si="1126"/>
        <v>281</v>
      </c>
      <c r="E17256" s="815">
        <v>2007</v>
      </c>
    </row>
    <row r="17257" spans="1:5">
      <c r="A17257" s="816">
        <f t="shared" si="1123"/>
        <v>39158</v>
      </c>
      <c r="B17257" s="815">
        <f t="shared" si="1124"/>
        <v>76</v>
      </c>
      <c r="C17257" s="815">
        <f t="shared" si="1125"/>
        <v>290</v>
      </c>
      <c r="D17257" s="815">
        <f t="shared" si="1126"/>
        <v>280</v>
      </c>
      <c r="E17257" s="815">
        <v>2007</v>
      </c>
    </row>
    <row r="17258" spans="1:5">
      <c r="A17258" s="816">
        <f t="shared" si="1123"/>
        <v>39159</v>
      </c>
      <c r="B17258" s="815">
        <f t="shared" si="1124"/>
        <v>77</v>
      </c>
      <c r="C17258" s="815">
        <f t="shared" si="1125"/>
        <v>289</v>
      </c>
      <c r="D17258" s="815">
        <f t="shared" si="1126"/>
        <v>279</v>
      </c>
      <c r="E17258" s="815">
        <v>2007</v>
      </c>
    </row>
    <row r="17259" spans="1:5">
      <c r="A17259" s="816">
        <f t="shared" si="1123"/>
        <v>39160</v>
      </c>
      <c r="B17259" s="815">
        <f t="shared" si="1124"/>
        <v>78</v>
      </c>
      <c r="C17259" s="815">
        <f t="shared" si="1125"/>
        <v>288</v>
      </c>
      <c r="D17259" s="815">
        <f t="shared" si="1126"/>
        <v>278</v>
      </c>
      <c r="E17259" s="815">
        <v>2007</v>
      </c>
    </row>
    <row r="17260" spans="1:5">
      <c r="A17260" s="816">
        <f t="shared" si="1123"/>
        <v>39161</v>
      </c>
      <c r="B17260" s="815">
        <f t="shared" si="1124"/>
        <v>79</v>
      </c>
      <c r="C17260" s="815">
        <f t="shared" si="1125"/>
        <v>287</v>
      </c>
      <c r="D17260" s="815">
        <f t="shared" si="1126"/>
        <v>277</v>
      </c>
      <c r="E17260" s="815">
        <v>2007</v>
      </c>
    </row>
    <row r="17261" spans="1:5">
      <c r="A17261" s="816">
        <f t="shared" si="1123"/>
        <v>39162</v>
      </c>
      <c r="B17261" s="815">
        <f t="shared" si="1124"/>
        <v>80</v>
      </c>
      <c r="C17261" s="815">
        <f t="shared" si="1125"/>
        <v>286</v>
      </c>
      <c r="D17261" s="815">
        <f t="shared" si="1126"/>
        <v>276</v>
      </c>
      <c r="E17261" s="815">
        <v>2007</v>
      </c>
    </row>
    <row r="17262" spans="1:5">
      <c r="A17262" s="816">
        <f t="shared" si="1123"/>
        <v>39163</v>
      </c>
      <c r="B17262" s="815">
        <f t="shared" si="1124"/>
        <v>81</v>
      </c>
      <c r="C17262" s="815">
        <f t="shared" si="1125"/>
        <v>285</v>
      </c>
      <c r="D17262" s="815">
        <f t="shared" si="1126"/>
        <v>275</v>
      </c>
      <c r="E17262" s="815">
        <v>2007</v>
      </c>
    </row>
    <row r="17263" spans="1:5">
      <c r="A17263" s="816">
        <f t="shared" si="1123"/>
        <v>39164</v>
      </c>
      <c r="B17263" s="815">
        <f t="shared" si="1124"/>
        <v>82</v>
      </c>
      <c r="C17263" s="815">
        <f t="shared" si="1125"/>
        <v>284</v>
      </c>
      <c r="D17263" s="815">
        <f t="shared" si="1126"/>
        <v>274</v>
      </c>
      <c r="E17263" s="815">
        <v>2007</v>
      </c>
    </row>
    <row r="17264" spans="1:5">
      <c r="A17264" s="816">
        <f t="shared" si="1123"/>
        <v>39165</v>
      </c>
      <c r="B17264" s="815">
        <f t="shared" si="1124"/>
        <v>83</v>
      </c>
      <c r="C17264" s="815">
        <f t="shared" si="1125"/>
        <v>283</v>
      </c>
      <c r="D17264" s="815">
        <f t="shared" si="1126"/>
        <v>273</v>
      </c>
      <c r="E17264" s="815">
        <v>2007</v>
      </c>
    </row>
    <row r="17265" spans="1:5">
      <c r="A17265" s="816">
        <f t="shared" si="1123"/>
        <v>39166</v>
      </c>
      <c r="B17265" s="815">
        <f t="shared" si="1124"/>
        <v>84</v>
      </c>
      <c r="C17265" s="815">
        <f t="shared" si="1125"/>
        <v>282</v>
      </c>
      <c r="D17265" s="815">
        <f t="shared" si="1126"/>
        <v>272</v>
      </c>
      <c r="E17265" s="815">
        <v>2007</v>
      </c>
    </row>
    <row r="17266" spans="1:5">
      <c r="A17266" s="816">
        <f t="shared" si="1123"/>
        <v>39167</v>
      </c>
      <c r="B17266" s="815">
        <f t="shared" si="1124"/>
        <v>85</v>
      </c>
      <c r="C17266" s="815">
        <f t="shared" si="1125"/>
        <v>281</v>
      </c>
      <c r="D17266" s="815">
        <f t="shared" si="1126"/>
        <v>271</v>
      </c>
      <c r="E17266" s="815">
        <v>2007</v>
      </c>
    </row>
    <row r="17267" spans="1:5">
      <c r="A17267" s="816">
        <f t="shared" ref="A17267:A17330" si="1127">A17266+1</f>
        <v>39168</v>
      </c>
      <c r="B17267" s="815">
        <f t="shared" si="1124"/>
        <v>86</v>
      </c>
      <c r="C17267" s="815">
        <f t="shared" si="1125"/>
        <v>280</v>
      </c>
      <c r="D17267" s="815">
        <f t="shared" si="1126"/>
        <v>270</v>
      </c>
      <c r="E17267" s="815">
        <v>2007</v>
      </c>
    </row>
    <row r="17268" spans="1:5">
      <c r="A17268" s="816">
        <f t="shared" si="1127"/>
        <v>39169</v>
      </c>
      <c r="B17268" s="815">
        <f t="shared" si="1124"/>
        <v>87</v>
      </c>
      <c r="C17268" s="815">
        <f t="shared" si="1125"/>
        <v>279</v>
      </c>
      <c r="D17268" s="815">
        <f t="shared" si="1126"/>
        <v>269</v>
      </c>
      <c r="E17268" s="815">
        <v>2007</v>
      </c>
    </row>
    <row r="17269" spans="1:5">
      <c r="A17269" s="816">
        <f t="shared" si="1127"/>
        <v>39170</v>
      </c>
      <c r="B17269" s="815">
        <f t="shared" si="1124"/>
        <v>88</v>
      </c>
      <c r="C17269" s="815">
        <f t="shared" si="1125"/>
        <v>278</v>
      </c>
      <c r="D17269" s="815">
        <f t="shared" si="1126"/>
        <v>268</v>
      </c>
      <c r="E17269" s="815">
        <v>2007</v>
      </c>
    </row>
    <row r="17270" spans="1:5">
      <c r="A17270" s="816">
        <f t="shared" si="1127"/>
        <v>39171</v>
      </c>
      <c r="B17270" s="815">
        <f t="shared" si="1124"/>
        <v>89</v>
      </c>
      <c r="C17270" s="815">
        <f t="shared" si="1125"/>
        <v>277</v>
      </c>
      <c r="D17270" s="815">
        <f t="shared" si="1126"/>
        <v>267</v>
      </c>
      <c r="E17270" s="815">
        <v>2007</v>
      </c>
    </row>
    <row r="17271" spans="1:5">
      <c r="A17271" s="816">
        <f t="shared" si="1127"/>
        <v>39172</v>
      </c>
      <c r="B17271" s="815">
        <f t="shared" si="1124"/>
        <v>90</v>
      </c>
      <c r="C17271" s="815">
        <f t="shared" si="1125"/>
        <v>276</v>
      </c>
      <c r="D17271" s="815">
        <f t="shared" si="1126"/>
        <v>266</v>
      </c>
      <c r="E17271" s="815">
        <v>2007</v>
      </c>
    </row>
    <row r="17272" spans="1:5">
      <c r="A17272" s="816">
        <f t="shared" si="1127"/>
        <v>39173</v>
      </c>
      <c r="B17272" s="815">
        <f t="shared" si="1124"/>
        <v>91</v>
      </c>
      <c r="C17272" s="815">
        <f t="shared" si="1125"/>
        <v>275</v>
      </c>
      <c r="D17272" s="815">
        <f t="shared" si="1126"/>
        <v>265</v>
      </c>
      <c r="E17272" s="815">
        <v>2007</v>
      </c>
    </row>
    <row r="17273" spans="1:5">
      <c r="A17273" s="816">
        <f t="shared" si="1127"/>
        <v>39174</v>
      </c>
      <c r="B17273" s="815">
        <f t="shared" si="1124"/>
        <v>92</v>
      </c>
      <c r="C17273" s="815">
        <f t="shared" si="1125"/>
        <v>274</v>
      </c>
      <c r="D17273" s="815">
        <f t="shared" si="1126"/>
        <v>264</v>
      </c>
      <c r="E17273" s="815">
        <v>2007</v>
      </c>
    </row>
    <row r="17274" spans="1:5">
      <c r="A17274" s="816">
        <f t="shared" si="1127"/>
        <v>39175</v>
      </c>
      <c r="B17274" s="815">
        <f t="shared" si="1124"/>
        <v>93</v>
      </c>
      <c r="C17274" s="815">
        <f t="shared" si="1125"/>
        <v>273</v>
      </c>
      <c r="D17274" s="815">
        <f t="shared" si="1126"/>
        <v>263</v>
      </c>
      <c r="E17274" s="815">
        <v>2007</v>
      </c>
    </row>
    <row r="17275" spans="1:5">
      <c r="A17275" s="816">
        <f t="shared" si="1127"/>
        <v>39176</v>
      </c>
      <c r="B17275" s="815">
        <f t="shared" si="1124"/>
        <v>94</v>
      </c>
      <c r="C17275" s="815">
        <f t="shared" si="1125"/>
        <v>272</v>
      </c>
      <c r="D17275" s="815">
        <f t="shared" si="1126"/>
        <v>262</v>
      </c>
      <c r="E17275" s="815">
        <v>2007</v>
      </c>
    </row>
    <row r="17276" spans="1:5">
      <c r="A17276" s="816">
        <f t="shared" si="1127"/>
        <v>39177</v>
      </c>
      <c r="B17276" s="815">
        <f t="shared" si="1124"/>
        <v>95</v>
      </c>
      <c r="C17276" s="815">
        <f t="shared" si="1125"/>
        <v>271</v>
      </c>
      <c r="D17276" s="815">
        <f t="shared" si="1126"/>
        <v>261</v>
      </c>
      <c r="E17276" s="815">
        <v>2007</v>
      </c>
    </row>
    <row r="17277" spans="1:5">
      <c r="A17277" s="816">
        <f t="shared" si="1127"/>
        <v>39178</v>
      </c>
      <c r="B17277" s="815">
        <f t="shared" si="1124"/>
        <v>96</v>
      </c>
      <c r="C17277" s="815">
        <f t="shared" si="1125"/>
        <v>270</v>
      </c>
      <c r="D17277" s="815">
        <f t="shared" si="1126"/>
        <v>260</v>
      </c>
      <c r="E17277" s="815">
        <v>2007</v>
      </c>
    </row>
    <row r="17278" spans="1:5">
      <c r="A17278" s="816">
        <f t="shared" si="1127"/>
        <v>39179</v>
      </c>
      <c r="B17278" s="815">
        <f t="shared" si="1124"/>
        <v>97</v>
      </c>
      <c r="C17278" s="815">
        <f t="shared" si="1125"/>
        <v>269</v>
      </c>
      <c r="D17278" s="815">
        <f t="shared" si="1126"/>
        <v>259</v>
      </c>
      <c r="E17278" s="815">
        <v>2007</v>
      </c>
    </row>
    <row r="17279" spans="1:5">
      <c r="A17279" s="816">
        <f t="shared" si="1127"/>
        <v>39180</v>
      </c>
      <c r="B17279" s="815">
        <f t="shared" si="1124"/>
        <v>98</v>
      </c>
      <c r="C17279" s="815">
        <f t="shared" si="1125"/>
        <v>268</v>
      </c>
      <c r="D17279" s="815">
        <f t="shared" si="1126"/>
        <v>258</v>
      </c>
      <c r="E17279" s="815">
        <v>2007</v>
      </c>
    </row>
    <row r="17280" spans="1:5">
      <c r="A17280" s="816">
        <f t="shared" si="1127"/>
        <v>39181</v>
      </c>
      <c r="B17280" s="815">
        <f t="shared" si="1124"/>
        <v>99</v>
      </c>
      <c r="C17280" s="815">
        <f t="shared" si="1125"/>
        <v>267</v>
      </c>
      <c r="D17280" s="815">
        <f t="shared" si="1126"/>
        <v>257</v>
      </c>
      <c r="E17280" s="815">
        <v>2007</v>
      </c>
    </row>
    <row r="17281" spans="1:5">
      <c r="A17281" s="816">
        <f t="shared" si="1127"/>
        <v>39182</v>
      </c>
      <c r="B17281" s="815">
        <f t="shared" si="1124"/>
        <v>100</v>
      </c>
      <c r="C17281" s="815">
        <f t="shared" si="1125"/>
        <v>266</v>
      </c>
      <c r="D17281" s="815">
        <f t="shared" si="1126"/>
        <v>256</v>
      </c>
      <c r="E17281" s="815">
        <v>2007</v>
      </c>
    </row>
    <row r="17282" spans="1:5">
      <c r="A17282" s="816">
        <f t="shared" si="1127"/>
        <v>39183</v>
      </c>
      <c r="B17282" s="815">
        <f t="shared" si="1124"/>
        <v>101</v>
      </c>
      <c r="C17282" s="815">
        <f t="shared" si="1125"/>
        <v>265</v>
      </c>
      <c r="D17282" s="815">
        <f t="shared" si="1126"/>
        <v>255</v>
      </c>
      <c r="E17282" s="815">
        <v>2007</v>
      </c>
    </row>
    <row r="17283" spans="1:5">
      <c r="A17283" s="816">
        <f t="shared" si="1127"/>
        <v>39184</v>
      </c>
      <c r="B17283" s="815">
        <f t="shared" si="1124"/>
        <v>102</v>
      </c>
      <c r="C17283" s="815">
        <f t="shared" si="1125"/>
        <v>264</v>
      </c>
      <c r="D17283" s="815">
        <f t="shared" si="1126"/>
        <v>254</v>
      </c>
      <c r="E17283" s="815">
        <v>2007</v>
      </c>
    </row>
    <row r="17284" spans="1:5">
      <c r="A17284" s="816">
        <f t="shared" si="1127"/>
        <v>39185</v>
      </c>
      <c r="B17284" s="815">
        <f t="shared" si="1124"/>
        <v>103</v>
      </c>
      <c r="C17284" s="815">
        <f t="shared" si="1125"/>
        <v>263</v>
      </c>
      <c r="D17284" s="815">
        <f t="shared" si="1126"/>
        <v>253</v>
      </c>
      <c r="E17284" s="815">
        <v>2007</v>
      </c>
    </row>
    <row r="17285" spans="1:5">
      <c r="A17285" s="816">
        <f t="shared" si="1127"/>
        <v>39186</v>
      </c>
      <c r="B17285" s="815">
        <f t="shared" si="1124"/>
        <v>104</v>
      </c>
      <c r="C17285" s="815">
        <f t="shared" si="1125"/>
        <v>262</v>
      </c>
      <c r="D17285" s="815">
        <f t="shared" si="1126"/>
        <v>252</v>
      </c>
      <c r="E17285" s="815">
        <v>2007</v>
      </c>
    </row>
    <row r="17286" spans="1:5">
      <c r="A17286" s="816">
        <f t="shared" si="1127"/>
        <v>39187</v>
      </c>
      <c r="B17286" s="815">
        <f t="shared" si="1124"/>
        <v>105</v>
      </c>
      <c r="C17286" s="815">
        <f t="shared" si="1125"/>
        <v>261</v>
      </c>
      <c r="D17286" s="815">
        <f t="shared" si="1126"/>
        <v>251</v>
      </c>
      <c r="E17286" s="815">
        <v>2007</v>
      </c>
    </row>
    <row r="17287" spans="1:5">
      <c r="A17287" s="816">
        <f t="shared" si="1127"/>
        <v>39188</v>
      </c>
      <c r="B17287" s="815">
        <f t="shared" si="1124"/>
        <v>106</v>
      </c>
      <c r="C17287" s="815">
        <f t="shared" si="1125"/>
        <v>260</v>
      </c>
      <c r="D17287" s="815">
        <f t="shared" si="1126"/>
        <v>250</v>
      </c>
      <c r="E17287" s="815">
        <v>2007</v>
      </c>
    </row>
    <row r="17288" spans="1:5">
      <c r="A17288" s="816">
        <f t="shared" si="1127"/>
        <v>39189</v>
      </c>
      <c r="B17288" s="815">
        <f t="shared" si="1124"/>
        <v>107</v>
      </c>
      <c r="C17288" s="815">
        <f t="shared" si="1125"/>
        <v>259</v>
      </c>
      <c r="D17288" s="815">
        <f t="shared" si="1126"/>
        <v>249</v>
      </c>
      <c r="E17288" s="815">
        <v>2007</v>
      </c>
    </row>
    <row r="17289" spans="1:5">
      <c r="A17289" s="816">
        <f t="shared" si="1127"/>
        <v>39190</v>
      </c>
      <c r="B17289" s="815">
        <f t="shared" si="1124"/>
        <v>108</v>
      </c>
      <c r="C17289" s="815">
        <f t="shared" si="1125"/>
        <v>258</v>
      </c>
      <c r="D17289" s="815">
        <f t="shared" si="1126"/>
        <v>248</v>
      </c>
      <c r="E17289" s="815">
        <v>2007</v>
      </c>
    </row>
    <row r="17290" spans="1:5">
      <c r="A17290" s="816">
        <f t="shared" si="1127"/>
        <v>39191</v>
      </c>
      <c r="B17290" s="815">
        <f t="shared" si="1124"/>
        <v>109</v>
      </c>
      <c r="C17290" s="815">
        <f t="shared" si="1125"/>
        <v>257</v>
      </c>
      <c r="D17290" s="815">
        <f t="shared" si="1126"/>
        <v>247</v>
      </c>
      <c r="E17290" s="815">
        <v>2007</v>
      </c>
    </row>
    <row r="17291" spans="1:5">
      <c r="A17291" s="816">
        <f t="shared" si="1127"/>
        <v>39192</v>
      </c>
      <c r="B17291" s="815">
        <f t="shared" si="1124"/>
        <v>110</v>
      </c>
      <c r="C17291" s="815">
        <f t="shared" si="1125"/>
        <v>256</v>
      </c>
      <c r="D17291" s="815">
        <f t="shared" si="1126"/>
        <v>246</v>
      </c>
      <c r="E17291" s="815">
        <v>2007</v>
      </c>
    </row>
    <row r="17292" spans="1:5">
      <c r="A17292" s="816">
        <f t="shared" si="1127"/>
        <v>39193</v>
      </c>
      <c r="B17292" s="815">
        <f t="shared" si="1124"/>
        <v>111</v>
      </c>
      <c r="C17292" s="815">
        <f t="shared" si="1125"/>
        <v>255</v>
      </c>
      <c r="D17292" s="815">
        <f t="shared" si="1126"/>
        <v>245</v>
      </c>
      <c r="E17292" s="815">
        <v>2007</v>
      </c>
    </row>
    <row r="17293" spans="1:5">
      <c r="A17293" s="816">
        <f t="shared" si="1127"/>
        <v>39194</v>
      </c>
      <c r="B17293" s="815">
        <f t="shared" si="1124"/>
        <v>112</v>
      </c>
      <c r="C17293" s="815">
        <f t="shared" si="1125"/>
        <v>254</v>
      </c>
      <c r="D17293" s="815">
        <f t="shared" si="1126"/>
        <v>244</v>
      </c>
      <c r="E17293" s="815">
        <v>2007</v>
      </c>
    </row>
    <row r="17294" spans="1:5">
      <c r="A17294" s="816">
        <f t="shared" si="1127"/>
        <v>39195</v>
      </c>
      <c r="B17294" s="815">
        <f t="shared" si="1124"/>
        <v>113</v>
      </c>
      <c r="C17294" s="815">
        <f t="shared" si="1125"/>
        <v>253</v>
      </c>
      <c r="D17294" s="815">
        <f t="shared" si="1126"/>
        <v>243</v>
      </c>
      <c r="E17294" s="815">
        <v>2007</v>
      </c>
    </row>
    <row r="17295" spans="1:5">
      <c r="A17295" s="816">
        <f t="shared" si="1127"/>
        <v>39196</v>
      </c>
      <c r="B17295" s="815">
        <f t="shared" si="1124"/>
        <v>114</v>
      </c>
      <c r="C17295" s="815">
        <f t="shared" si="1125"/>
        <v>252</v>
      </c>
      <c r="D17295" s="815">
        <f t="shared" si="1126"/>
        <v>242</v>
      </c>
      <c r="E17295" s="815">
        <v>2007</v>
      </c>
    </row>
    <row r="17296" spans="1:5">
      <c r="A17296" s="816">
        <f t="shared" si="1127"/>
        <v>39197</v>
      </c>
      <c r="B17296" s="815">
        <f t="shared" si="1124"/>
        <v>115</v>
      </c>
      <c r="C17296" s="815">
        <f t="shared" si="1125"/>
        <v>251</v>
      </c>
      <c r="D17296" s="815">
        <f t="shared" si="1126"/>
        <v>241</v>
      </c>
      <c r="E17296" s="815">
        <v>2007</v>
      </c>
    </row>
    <row r="17297" spans="1:5">
      <c r="A17297" s="816">
        <f t="shared" si="1127"/>
        <v>39198</v>
      </c>
      <c r="B17297" s="815">
        <f t="shared" si="1124"/>
        <v>116</v>
      </c>
      <c r="C17297" s="815">
        <f t="shared" si="1125"/>
        <v>250</v>
      </c>
      <c r="D17297" s="815">
        <f t="shared" si="1126"/>
        <v>240</v>
      </c>
      <c r="E17297" s="815">
        <v>2007</v>
      </c>
    </row>
    <row r="17298" spans="1:5">
      <c r="A17298" s="816">
        <f t="shared" si="1127"/>
        <v>39199</v>
      </c>
      <c r="B17298" s="815">
        <f t="shared" si="1124"/>
        <v>117</v>
      </c>
      <c r="C17298" s="815">
        <f t="shared" si="1125"/>
        <v>249</v>
      </c>
      <c r="D17298" s="815">
        <f t="shared" si="1126"/>
        <v>239</v>
      </c>
      <c r="E17298" s="815">
        <v>2007</v>
      </c>
    </row>
    <row r="17299" spans="1:5">
      <c r="A17299" s="816">
        <f t="shared" si="1127"/>
        <v>39200</v>
      </c>
      <c r="B17299" s="815">
        <f t="shared" si="1124"/>
        <v>118</v>
      </c>
      <c r="C17299" s="815">
        <f t="shared" si="1125"/>
        <v>248</v>
      </c>
      <c r="D17299" s="815">
        <f t="shared" si="1126"/>
        <v>238</v>
      </c>
      <c r="E17299" s="815">
        <v>2007</v>
      </c>
    </row>
    <row r="17300" spans="1:5">
      <c r="A17300" s="816">
        <f t="shared" si="1127"/>
        <v>39201</v>
      </c>
      <c r="B17300" s="815">
        <f t="shared" si="1124"/>
        <v>119</v>
      </c>
      <c r="C17300" s="815">
        <f t="shared" si="1125"/>
        <v>247</v>
      </c>
      <c r="D17300" s="815">
        <f t="shared" si="1126"/>
        <v>237</v>
      </c>
      <c r="E17300" s="815">
        <v>2007</v>
      </c>
    </row>
    <row r="17301" spans="1:5">
      <c r="A17301" s="816">
        <f t="shared" si="1127"/>
        <v>39202</v>
      </c>
      <c r="B17301" s="815">
        <f t="shared" ref="B17301:B17364" si="1128">B17300+1</f>
        <v>120</v>
      </c>
      <c r="C17301" s="815">
        <f t="shared" ref="C17301:C17364" si="1129">C17300-1</f>
        <v>246</v>
      </c>
      <c r="D17301" s="815">
        <f t="shared" ref="D17301:D17364" si="1130">D17300-1</f>
        <v>236</v>
      </c>
      <c r="E17301" s="815">
        <v>2007</v>
      </c>
    </row>
    <row r="17302" spans="1:5">
      <c r="A17302" s="816">
        <f t="shared" si="1127"/>
        <v>39203</v>
      </c>
      <c r="B17302" s="815">
        <f t="shared" si="1128"/>
        <v>121</v>
      </c>
      <c r="C17302" s="815">
        <f t="shared" si="1129"/>
        <v>245</v>
      </c>
      <c r="D17302" s="815">
        <f t="shared" si="1130"/>
        <v>235</v>
      </c>
      <c r="E17302" s="815">
        <v>2007</v>
      </c>
    </row>
    <row r="17303" spans="1:5">
      <c r="A17303" s="816">
        <f t="shared" si="1127"/>
        <v>39204</v>
      </c>
      <c r="B17303" s="815">
        <f t="shared" si="1128"/>
        <v>122</v>
      </c>
      <c r="C17303" s="815">
        <f t="shared" si="1129"/>
        <v>244</v>
      </c>
      <c r="D17303" s="815">
        <f t="shared" si="1130"/>
        <v>234</v>
      </c>
      <c r="E17303" s="815">
        <v>2007</v>
      </c>
    </row>
    <row r="17304" spans="1:5">
      <c r="A17304" s="816">
        <f t="shared" si="1127"/>
        <v>39205</v>
      </c>
      <c r="B17304" s="815">
        <f t="shared" si="1128"/>
        <v>123</v>
      </c>
      <c r="C17304" s="815">
        <f t="shared" si="1129"/>
        <v>243</v>
      </c>
      <c r="D17304" s="815">
        <f t="shared" si="1130"/>
        <v>233</v>
      </c>
      <c r="E17304" s="815">
        <v>2007</v>
      </c>
    </row>
    <row r="17305" spans="1:5">
      <c r="A17305" s="816">
        <f t="shared" si="1127"/>
        <v>39206</v>
      </c>
      <c r="B17305" s="815">
        <f t="shared" si="1128"/>
        <v>124</v>
      </c>
      <c r="C17305" s="815">
        <f t="shared" si="1129"/>
        <v>242</v>
      </c>
      <c r="D17305" s="815">
        <f t="shared" si="1130"/>
        <v>232</v>
      </c>
      <c r="E17305" s="815">
        <v>2007</v>
      </c>
    </row>
    <row r="17306" spans="1:5">
      <c r="A17306" s="816">
        <f t="shared" si="1127"/>
        <v>39207</v>
      </c>
      <c r="B17306" s="815">
        <f t="shared" si="1128"/>
        <v>125</v>
      </c>
      <c r="C17306" s="815">
        <f t="shared" si="1129"/>
        <v>241</v>
      </c>
      <c r="D17306" s="815">
        <f t="shared" si="1130"/>
        <v>231</v>
      </c>
      <c r="E17306" s="815">
        <v>2007</v>
      </c>
    </row>
    <row r="17307" spans="1:5">
      <c r="A17307" s="816">
        <f t="shared" si="1127"/>
        <v>39208</v>
      </c>
      <c r="B17307" s="815">
        <f t="shared" si="1128"/>
        <v>126</v>
      </c>
      <c r="C17307" s="815">
        <f t="shared" si="1129"/>
        <v>240</v>
      </c>
      <c r="D17307" s="815">
        <f t="shared" si="1130"/>
        <v>230</v>
      </c>
      <c r="E17307" s="815">
        <v>2007</v>
      </c>
    </row>
    <row r="17308" spans="1:5">
      <c r="A17308" s="816">
        <f t="shared" si="1127"/>
        <v>39209</v>
      </c>
      <c r="B17308" s="815">
        <f t="shared" si="1128"/>
        <v>127</v>
      </c>
      <c r="C17308" s="815">
        <f t="shared" si="1129"/>
        <v>239</v>
      </c>
      <c r="D17308" s="815">
        <f t="shared" si="1130"/>
        <v>229</v>
      </c>
      <c r="E17308" s="815">
        <v>2007</v>
      </c>
    </row>
    <row r="17309" spans="1:5">
      <c r="A17309" s="816">
        <f t="shared" si="1127"/>
        <v>39210</v>
      </c>
      <c r="B17309" s="815">
        <f t="shared" si="1128"/>
        <v>128</v>
      </c>
      <c r="C17309" s="815">
        <f t="shared" si="1129"/>
        <v>238</v>
      </c>
      <c r="D17309" s="815">
        <f t="shared" si="1130"/>
        <v>228</v>
      </c>
      <c r="E17309" s="815">
        <v>2007</v>
      </c>
    </row>
    <row r="17310" spans="1:5">
      <c r="A17310" s="816">
        <f t="shared" si="1127"/>
        <v>39211</v>
      </c>
      <c r="B17310" s="815">
        <f t="shared" si="1128"/>
        <v>129</v>
      </c>
      <c r="C17310" s="815">
        <f t="shared" si="1129"/>
        <v>237</v>
      </c>
      <c r="D17310" s="815">
        <f t="shared" si="1130"/>
        <v>227</v>
      </c>
      <c r="E17310" s="815">
        <v>2007</v>
      </c>
    </row>
    <row r="17311" spans="1:5">
      <c r="A17311" s="816">
        <f t="shared" si="1127"/>
        <v>39212</v>
      </c>
      <c r="B17311" s="815">
        <f t="shared" si="1128"/>
        <v>130</v>
      </c>
      <c r="C17311" s="815">
        <f t="shared" si="1129"/>
        <v>236</v>
      </c>
      <c r="D17311" s="815">
        <f t="shared" si="1130"/>
        <v>226</v>
      </c>
      <c r="E17311" s="815">
        <v>2007</v>
      </c>
    </row>
    <row r="17312" spans="1:5">
      <c r="A17312" s="816">
        <f t="shared" si="1127"/>
        <v>39213</v>
      </c>
      <c r="B17312" s="815">
        <f t="shared" si="1128"/>
        <v>131</v>
      </c>
      <c r="C17312" s="815">
        <f t="shared" si="1129"/>
        <v>235</v>
      </c>
      <c r="D17312" s="815">
        <f t="shared" si="1130"/>
        <v>225</v>
      </c>
      <c r="E17312" s="815">
        <v>2007</v>
      </c>
    </row>
    <row r="17313" spans="1:5">
      <c r="A17313" s="816">
        <f t="shared" si="1127"/>
        <v>39214</v>
      </c>
      <c r="B17313" s="815">
        <f t="shared" si="1128"/>
        <v>132</v>
      </c>
      <c r="C17313" s="815">
        <f t="shared" si="1129"/>
        <v>234</v>
      </c>
      <c r="D17313" s="815">
        <f t="shared" si="1130"/>
        <v>224</v>
      </c>
      <c r="E17313" s="815">
        <v>2007</v>
      </c>
    </row>
    <row r="17314" spans="1:5">
      <c r="A17314" s="816">
        <f t="shared" si="1127"/>
        <v>39215</v>
      </c>
      <c r="B17314" s="815">
        <f t="shared" si="1128"/>
        <v>133</v>
      </c>
      <c r="C17314" s="815">
        <f t="shared" si="1129"/>
        <v>233</v>
      </c>
      <c r="D17314" s="815">
        <f t="shared" si="1130"/>
        <v>223</v>
      </c>
      <c r="E17314" s="815">
        <v>2007</v>
      </c>
    </row>
    <row r="17315" spans="1:5">
      <c r="A17315" s="816">
        <f t="shared" si="1127"/>
        <v>39216</v>
      </c>
      <c r="B17315" s="815">
        <f t="shared" si="1128"/>
        <v>134</v>
      </c>
      <c r="C17315" s="815">
        <f t="shared" si="1129"/>
        <v>232</v>
      </c>
      <c r="D17315" s="815">
        <f t="shared" si="1130"/>
        <v>222</v>
      </c>
      <c r="E17315" s="815">
        <v>2007</v>
      </c>
    </row>
    <row r="17316" spans="1:5">
      <c r="A17316" s="816">
        <f t="shared" si="1127"/>
        <v>39217</v>
      </c>
      <c r="B17316" s="815">
        <f t="shared" si="1128"/>
        <v>135</v>
      </c>
      <c r="C17316" s="815">
        <f t="shared" si="1129"/>
        <v>231</v>
      </c>
      <c r="D17316" s="815">
        <f t="shared" si="1130"/>
        <v>221</v>
      </c>
      <c r="E17316" s="815">
        <v>2007</v>
      </c>
    </row>
    <row r="17317" spans="1:5">
      <c r="A17317" s="816">
        <f t="shared" si="1127"/>
        <v>39218</v>
      </c>
      <c r="B17317" s="815">
        <f t="shared" si="1128"/>
        <v>136</v>
      </c>
      <c r="C17317" s="815">
        <f t="shared" si="1129"/>
        <v>230</v>
      </c>
      <c r="D17317" s="815">
        <f t="shared" si="1130"/>
        <v>220</v>
      </c>
      <c r="E17317" s="815">
        <v>2007</v>
      </c>
    </row>
    <row r="17318" spans="1:5">
      <c r="A17318" s="816">
        <f t="shared" si="1127"/>
        <v>39219</v>
      </c>
      <c r="B17318" s="815">
        <f t="shared" si="1128"/>
        <v>137</v>
      </c>
      <c r="C17318" s="815">
        <f t="shared" si="1129"/>
        <v>229</v>
      </c>
      <c r="D17318" s="815">
        <f t="shared" si="1130"/>
        <v>219</v>
      </c>
      <c r="E17318" s="815">
        <v>2007</v>
      </c>
    </row>
    <row r="17319" spans="1:5">
      <c r="A17319" s="816">
        <f t="shared" si="1127"/>
        <v>39220</v>
      </c>
      <c r="B17319" s="815">
        <f t="shared" si="1128"/>
        <v>138</v>
      </c>
      <c r="C17319" s="815">
        <f t="shared" si="1129"/>
        <v>228</v>
      </c>
      <c r="D17319" s="815">
        <f t="shared" si="1130"/>
        <v>218</v>
      </c>
      <c r="E17319" s="815">
        <v>2007</v>
      </c>
    </row>
    <row r="17320" spans="1:5">
      <c r="A17320" s="816">
        <f t="shared" si="1127"/>
        <v>39221</v>
      </c>
      <c r="B17320" s="815">
        <f t="shared" si="1128"/>
        <v>139</v>
      </c>
      <c r="C17320" s="815">
        <f t="shared" si="1129"/>
        <v>227</v>
      </c>
      <c r="D17320" s="815">
        <f t="shared" si="1130"/>
        <v>217</v>
      </c>
      <c r="E17320" s="815">
        <v>2007</v>
      </c>
    </row>
    <row r="17321" spans="1:5">
      <c r="A17321" s="816">
        <f t="shared" si="1127"/>
        <v>39222</v>
      </c>
      <c r="B17321" s="815">
        <f t="shared" si="1128"/>
        <v>140</v>
      </c>
      <c r="C17321" s="815">
        <f t="shared" si="1129"/>
        <v>226</v>
      </c>
      <c r="D17321" s="815">
        <f t="shared" si="1130"/>
        <v>216</v>
      </c>
      <c r="E17321" s="815">
        <v>2007</v>
      </c>
    </row>
    <row r="17322" spans="1:5">
      <c r="A17322" s="816">
        <f t="shared" si="1127"/>
        <v>39223</v>
      </c>
      <c r="B17322" s="815">
        <f t="shared" si="1128"/>
        <v>141</v>
      </c>
      <c r="C17322" s="815">
        <f t="shared" si="1129"/>
        <v>225</v>
      </c>
      <c r="D17322" s="815">
        <f t="shared" si="1130"/>
        <v>215</v>
      </c>
      <c r="E17322" s="815">
        <v>2007</v>
      </c>
    </row>
    <row r="17323" spans="1:5">
      <c r="A17323" s="816">
        <f t="shared" si="1127"/>
        <v>39224</v>
      </c>
      <c r="B17323" s="815">
        <f t="shared" si="1128"/>
        <v>142</v>
      </c>
      <c r="C17323" s="815">
        <f t="shared" si="1129"/>
        <v>224</v>
      </c>
      <c r="D17323" s="815">
        <f t="shared" si="1130"/>
        <v>214</v>
      </c>
      <c r="E17323" s="815">
        <v>2007</v>
      </c>
    </row>
    <row r="17324" spans="1:5">
      <c r="A17324" s="816">
        <f t="shared" si="1127"/>
        <v>39225</v>
      </c>
      <c r="B17324" s="815">
        <f t="shared" si="1128"/>
        <v>143</v>
      </c>
      <c r="C17324" s="815">
        <f t="shared" si="1129"/>
        <v>223</v>
      </c>
      <c r="D17324" s="815">
        <f t="shared" si="1130"/>
        <v>213</v>
      </c>
      <c r="E17324" s="815">
        <v>2007</v>
      </c>
    </row>
    <row r="17325" spans="1:5">
      <c r="A17325" s="816">
        <f t="shared" si="1127"/>
        <v>39226</v>
      </c>
      <c r="B17325" s="815">
        <f t="shared" si="1128"/>
        <v>144</v>
      </c>
      <c r="C17325" s="815">
        <f t="shared" si="1129"/>
        <v>222</v>
      </c>
      <c r="D17325" s="815">
        <f t="shared" si="1130"/>
        <v>212</v>
      </c>
      <c r="E17325" s="815">
        <v>2007</v>
      </c>
    </row>
    <row r="17326" spans="1:5">
      <c r="A17326" s="816">
        <f t="shared" si="1127"/>
        <v>39227</v>
      </c>
      <c r="B17326" s="815">
        <f t="shared" si="1128"/>
        <v>145</v>
      </c>
      <c r="C17326" s="815">
        <f t="shared" si="1129"/>
        <v>221</v>
      </c>
      <c r="D17326" s="815">
        <f t="shared" si="1130"/>
        <v>211</v>
      </c>
      <c r="E17326" s="815">
        <v>2007</v>
      </c>
    </row>
    <row r="17327" spans="1:5">
      <c r="A17327" s="816">
        <f t="shared" si="1127"/>
        <v>39228</v>
      </c>
      <c r="B17327" s="815">
        <f t="shared" si="1128"/>
        <v>146</v>
      </c>
      <c r="C17327" s="815">
        <f t="shared" si="1129"/>
        <v>220</v>
      </c>
      <c r="D17327" s="815">
        <f t="shared" si="1130"/>
        <v>210</v>
      </c>
      <c r="E17327" s="815">
        <v>2007</v>
      </c>
    </row>
    <row r="17328" spans="1:5">
      <c r="A17328" s="816">
        <f t="shared" si="1127"/>
        <v>39229</v>
      </c>
      <c r="B17328" s="815">
        <f t="shared" si="1128"/>
        <v>147</v>
      </c>
      <c r="C17328" s="815">
        <f t="shared" si="1129"/>
        <v>219</v>
      </c>
      <c r="D17328" s="815">
        <f t="shared" si="1130"/>
        <v>209</v>
      </c>
      <c r="E17328" s="815">
        <v>2007</v>
      </c>
    </row>
    <row r="17329" spans="1:5">
      <c r="A17329" s="816">
        <f t="shared" si="1127"/>
        <v>39230</v>
      </c>
      <c r="B17329" s="815">
        <f t="shared" si="1128"/>
        <v>148</v>
      </c>
      <c r="C17329" s="815">
        <f t="shared" si="1129"/>
        <v>218</v>
      </c>
      <c r="D17329" s="815">
        <f t="shared" si="1130"/>
        <v>208</v>
      </c>
      <c r="E17329" s="815">
        <v>2007</v>
      </c>
    </row>
    <row r="17330" spans="1:5">
      <c r="A17330" s="816">
        <f t="shared" si="1127"/>
        <v>39231</v>
      </c>
      <c r="B17330" s="815">
        <f t="shared" si="1128"/>
        <v>149</v>
      </c>
      <c r="C17330" s="815">
        <f t="shared" si="1129"/>
        <v>217</v>
      </c>
      <c r="D17330" s="815">
        <f t="shared" si="1130"/>
        <v>207</v>
      </c>
      <c r="E17330" s="815">
        <v>2007</v>
      </c>
    </row>
    <row r="17331" spans="1:5">
      <c r="A17331" s="816">
        <f t="shared" ref="A17331:A17394" si="1131">A17330+1</f>
        <v>39232</v>
      </c>
      <c r="B17331" s="815">
        <f t="shared" si="1128"/>
        <v>150</v>
      </c>
      <c r="C17331" s="815">
        <f t="shared" si="1129"/>
        <v>216</v>
      </c>
      <c r="D17331" s="815">
        <f t="shared" si="1130"/>
        <v>206</v>
      </c>
      <c r="E17331" s="815">
        <v>2007</v>
      </c>
    </row>
    <row r="17332" spans="1:5">
      <c r="A17332" s="816">
        <f t="shared" si="1131"/>
        <v>39233</v>
      </c>
      <c r="B17332" s="815">
        <f t="shared" si="1128"/>
        <v>151</v>
      </c>
      <c r="C17332" s="815">
        <f t="shared" si="1129"/>
        <v>215</v>
      </c>
      <c r="D17332" s="815">
        <f t="shared" si="1130"/>
        <v>205</v>
      </c>
      <c r="E17332" s="815">
        <v>2007</v>
      </c>
    </row>
    <row r="17333" spans="1:5">
      <c r="A17333" s="816">
        <f t="shared" si="1131"/>
        <v>39234</v>
      </c>
      <c r="B17333" s="815">
        <f t="shared" si="1128"/>
        <v>152</v>
      </c>
      <c r="C17333" s="815">
        <f t="shared" si="1129"/>
        <v>214</v>
      </c>
      <c r="D17333" s="815">
        <f t="shared" si="1130"/>
        <v>204</v>
      </c>
      <c r="E17333" s="815">
        <v>2007</v>
      </c>
    </row>
    <row r="17334" spans="1:5">
      <c r="A17334" s="816">
        <f t="shared" si="1131"/>
        <v>39235</v>
      </c>
      <c r="B17334" s="815">
        <f t="shared" si="1128"/>
        <v>153</v>
      </c>
      <c r="C17334" s="815">
        <f t="shared" si="1129"/>
        <v>213</v>
      </c>
      <c r="D17334" s="815">
        <f t="shared" si="1130"/>
        <v>203</v>
      </c>
      <c r="E17334" s="815">
        <v>2007</v>
      </c>
    </row>
    <row r="17335" spans="1:5">
      <c r="A17335" s="816">
        <f t="shared" si="1131"/>
        <v>39236</v>
      </c>
      <c r="B17335" s="815">
        <f t="shared" si="1128"/>
        <v>154</v>
      </c>
      <c r="C17335" s="815">
        <f t="shared" si="1129"/>
        <v>212</v>
      </c>
      <c r="D17335" s="815">
        <f t="shared" si="1130"/>
        <v>202</v>
      </c>
      <c r="E17335" s="815">
        <v>2007</v>
      </c>
    </row>
    <row r="17336" spans="1:5">
      <c r="A17336" s="816">
        <f t="shared" si="1131"/>
        <v>39237</v>
      </c>
      <c r="B17336" s="815">
        <f t="shared" si="1128"/>
        <v>155</v>
      </c>
      <c r="C17336" s="815">
        <f t="shared" si="1129"/>
        <v>211</v>
      </c>
      <c r="D17336" s="815">
        <f t="shared" si="1130"/>
        <v>201</v>
      </c>
      <c r="E17336" s="815">
        <v>2007</v>
      </c>
    </row>
    <row r="17337" spans="1:5">
      <c r="A17337" s="816">
        <f t="shared" si="1131"/>
        <v>39238</v>
      </c>
      <c r="B17337" s="815">
        <f t="shared" si="1128"/>
        <v>156</v>
      </c>
      <c r="C17337" s="815">
        <f t="shared" si="1129"/>
        <v>210</v>
      </c>
      <c r="D17337" s="815">
        <f t="shared" si="1130"/>
        <v>200</v>
      </c>
      <c r="E17337" s="815">
        <v>2007</v>
      </c>
    </row>
    <row r="17338" spans="1:5">
      <c r="A17338" s="816">
        <f t="shared" si="1131"/>
        <v>39239</v>
      </c>
      <c r="B17338" s="815">
        <f t="shared" si="1128"/>
        <v>157</v>
      </c>
      <c r="C17338" s="815">
        <f t="shared" si="1129"/>
        <v>209</v>
      </c>
      <c r="D17338" s="815">
        <f t="shared" si="1130"/>
        <v>199</v>
      </c>
      <c r="E17338" s="815">
        <v>2007</v>
      </c>
    </row>
    <row r="17339" spans="1:5">
      <c r="A17339" s="816">
        <f t="shared" si="1131"/>
        <v>39240</v>
      </c>
      <c r="B17339" s="815">
        <f t="shared" si="1128"/>
        <v>158</v>
      </c>
      <c r="C17339" s="815">
        <f t="shared" si="1129"/>
        <v>208</v>
      </c>
      <c r="D17339" s="815">
        <f t="shared" si="1130"/>
        <v>198</v>
      </c>
      <c r="E17339" s="815">
        <v>2007</v>
      </c>
    </row>
    <row r="17340" spans="1:5">
      <c r="A17340" s="816">
        <f t="shared" si="1131"/>
        <v>39241</v>
      </c>
      <c r="B17340" s="815">
        <f t="shared" si="1128"/>
        <v>159</v>
      </c>
      <c r="C17340" s="815">
        <f t="shared" si="1129"/>
        <v>207</v>
      </c>
      <c r="D17340" s="815">
        <f t="shared" si="1130"/>
        <v>197</v>
      </c>
      <c r="E17340" s="815">
        <v>2007</v>
      </c>
    </row>
    <row r="17341" spans="1:5">
      <c r="A17341" s="816">
        <f t="shared" si="1131"/>
        <v>39242</v>
      </c>
      <c r="B17341" s="815">
        <f t="shared" si="1128"/>
        <v>160</v>
      </c>
      <c r="C17341" s="815">
        <f t="shared" si="1129"/>
        <v>206</v>
      </c>
      <c r="D17341" s="815">
        <f t="shared" si="1130"/>
        <v>196</v>
      </c>
      <c r="E17341" s="815">
        <v>2007</v>
      </c>
    </row>
    <row r="17342" spans="1:5">
      <c r="A17342" s="816">
        <f t="shared" si="1131"/>
        <v>39243</v>
      </c>
      <c r="B17342" s="815">
        <f t="shared" si="1128"/>
        <v>161</v>
      </c>
      <c r="C17342" s="815">
        <f t="shared" si="1129"/>
        <v>205</v>
      </c>
      <c r="D17342" s="815">
        <f t="shared" si="1130"/>
        <v>195</v>
      </c>
      <c r="E17342" s="815">
        <v>2007</v>
      </c>
    </row>
    <row r="17343" spans="1:5">
      <c r="A17343" s="816">
        <f t="shared" si="1131"/>
        <v>39244</v>
      </c>
      <c r="B17343" s="815">
        <f t="shared" si="1128"/>
        <v>162</v>
      </c>
      <c r="C17343" s="815">
        <f t="shared" si="1129"/>
        <v>204</v>
      </c>
      <c r="D17343" s="815">
        <f t="shared" si="1130"/>
        <v>194</v>
      </c>
      <c r="E17343" s="815">
        <v>2007</v>
      </c>
    </row>
    <row r="17344" spans="1:5">
      <c r="A17344" s="816">
        <f t="shared" si="1131"/>
        <v>39245</v>
      </c>
      <c r="B17344" s="815">
        <f t="shared" si="1128"/>
        <v>163</v>
      </c>
      <c r="C17344" s="815">
        <f t="shared" si="1129"/>
        <v>203</v>
      </c>
      <c r="D17344" s="815">
        <f t="shared" si="1130"/>
        <v>193</v>
      </c>
      <c r="E17344" s="815">
        <v>2007</v>
      </c>
    </row>
    <row r="17345" spans="1:5">
      <c r="A17345" s="816">
        <f t="shared" si="1131"/>
        <v>39246</v>
      </c>
      <c r="B17345" s="815">
        <f t="shared" si="1128"/>
        <v>164</v>
      </c>
      <c r="C17345" s="815">
        <f t="shared" si="1129"/>
        <v>202</v>
      </c>
      <c r="D17345" s="815">
        <f t="shared" si="1130"/>
        <v>192</v>
      </c>
      <c r="E17345" s="815">
        <v>2007</v>
      </c>
    </row>
    <row r="17346" spans="1:5">
      <c r="A17346" s="816">
        <f t="shared" si="1131"/>
        <v>39247</v>
      </c>
      <c r="B17346" s="815">
        <f t="shared" si="1128"/>
        <v>165</v>
      </c>
      <c r="C17346" s="815">
        <f t="shared" si="1129"/>
        <v>201</v>
      </c>
      <c r="D17346" s="815">
        <f t="shared" si="1130"/>
        <v>191</v>
      </c>
      <c r="E17346" s="815">
        <v>2007</v>
      </c>
    </row>
    <row r="17347" spans="1:5">
      <c r="A17347" s="816">
        <f t="shared" si="1131"/>
        <v>39248</v>
      </c>
      <c r="B17347" s="815">
        <f t="shared" si="1128"/>
        <v>166</v>
      </c>
      <c r="C17347" s="815">
        <f t="shared" si="1129"/>
        <v>200</v>
      </c>
      <c r="D17347" s="815">
        <f t="shared" si="1130"/>
        <v>190</v>
      </c>
      <c r="E17347" s="815">
        <v>2007</v>
      </c>
    </row>
    <row r="17348" spans="1:5">
      <c r="A17348" s="816">
        <f t="shared" si="1131"/>
        <v>39249</v>
      </c>
      <c r="B17348" s="815">
        <f t="shared" si="1128"/>
        <v>167</v>
      </c>
      <c r="C17348" s="815">
        <f t="shared" si="1129"/>
        <v>199</v>
      </c>
      <c r="D17348" s="815">
        <f t="shared" si="1130"/>
        <v>189</v>
      </c>
      <c r="E17348" s="815">
        <v>2007</v>
      </c>
    </row>
    <row r="17349" spans="1:5">
      <c r="A17349" s="816">
        <f t="shared" si="1131"/>
        <v>39250</v>
      </c>
      <c r="B17349" s="815">
        <f t="shared" si="1128"/>
        <v>168</v>
      </c>
      <c r="C17349" s="815">
        <f t="shared" si="1129"/>
        <v>198</v>
      </c>
      <c r="D17349" s="815">
        <f t="shared" si="1130"/>
        <v>188</v>
      </c>
      <c r="E17349" s="815">
        <v>2007</v>
      </c>
    </row>
    <row r="17350" spans="1:5">
      <c r="A17350" s="816">
        <f t="shared" si="1131"/>
        <v>39251</v>
      </c>
      <c r="B17350" s="815">
        <f t="shared" si="1128"/>
        <v>169</v>
      </c>
      <c r="C17350" s="815">
        <f t="shared" si="1129"/>
        <v>197</v>
      </c>
      <c r="D17350" s="815">
        <f t="shared" si="1130"/>
        <v>187</v>
      </c>
      <c r="E17350" s="815">
        <v>2007</v>
      </c>
    </row>
    <row r="17351" spans="1:5">
      <c r="A17351" s="816">
        <f t="shared" si="1131"/>
        <v>39252</v>
      </c>
      <c r="B17351" s="815">
        <f t="shared" si="1128"/>
        <v>170</v>
      </c>
      <c r="C17351" s="815">
        <f t="shared" si="1129"/>
        <v>196</v>
      </c>
      <c r="D17351" s="815">
        <f t="shared" si="1130"/>
        <v>186</v>
      </c>
      <c r="E17351" s="815">
        <v>2007</v>
      </c>
    </row>
    <row r="17352" spans="1:5">
      <c r="A17352" s="816">
        <f t="shared" si="1131"/>
        <v>39253</v>
      </c>
      <c r="B17352" s="815">
        <f t="shared" si="1128"/>
        <v>171</v>
      </c>
      <c r="C17352" s="815">
        <f t="shared" si="1129"/>
        <v>195</v>
      </c>
      <c r="D17352" s="815">
        <f t="shared" si="1130"/>
        <v>185</v>
      </c>
      <c r="E17352" s="815">
        <v>2007</v>
      </c>
    </row>
    <row r="17353" spans="1:5">
      <c r="A17353" s="816">
        <f t="shared" si="1131"/>
        <v>39254</v>
      </c>
      <c r="B17353" s="815">
        <f t="shared" si="1128"/>
        <v>172</v>
      </c>
      <c r="C17353" s="815">
        <f t="shared" si="1129"/>
        <v>194</v>
      </c>
      <c r="D17353" s="815">
        <f t="shared" si="1130"/>
        <v>184</v>
      </c>
      <c r="E17353" s="815">
        <v>2007</v>
      </c>
    </row>
    <row r="17354" spans="1:5">
      <c r="A17354" s="816">
        <f t="shared" si="1131"/>
        <v>39255</v>
      </c>
      <c r="B17354" s="815">
        <f t="shared" si="1128"/>
        <v>173</v>
      </c>
      <c r="C17354" s="815">
        <f t="shared" si="1129"/>
        <v>193</v>
      </c>
      <c r="D17354" s="815">
        <f t="shared" si="1130"/>
        <v>183</v>
      </c>
      <c r="E17354" s="815">
        <v>2007</v>
      </c>
    </row>
    <row r="17355" spans="1:5">
      <c r="A17355" s="816">
        <f t="shared" si="1131"/>
        <v>39256</v>
      </c>
      <c r="B17355" s="815">
        <f t="shared" si="1128"/>
        <v>174</v>
      </c>
      <c r="C17355" s="815">
        <f t="shared" si="1129"/>
        <v>192</v>
      </c>
      <c r="D17355" s="815">
        <f t="shared" si="1130"/>
        <v>182</v>
      </c>
      <c r="E17355" s="815">
        <v>2007</v>
      </c>
    </row>
    <row r="17356" spans="1:5">
      <c r="A17356" s="816">
        <f t="shared" si="1131"/>
        <v>39257</v>
      </c>
      <c r="B17356" s="815">
        <f t="shared" si="1128"/>
        <v>175</v>
      </c>
      <c r="C17356" s="815">
        <f t="shared" si="1129"/>
        <v>191</v>
      </c>
      <c r="D17356" s="815">
        <f t="shared" si="1130"/>
        <v>181</v>
      </c>
      <c r="E17356" s="815">
        <v>2007</v>
      </c>
    </row>
    <row r="17357" spans="1:5">
      <c r="A17357" s="816">
        <f t="shared" si="1131"/>
        <v>39258</v>
      </c>
      <c r="B17357" s="815">
        <f t="shared" si="1128"/>
        <v>176</v>
      </c>
      <c r="C17357" s="815">
        <f t="shared" si="1129"/>
        <v>190</v>
      </c>
      <c r="D17357" s="815">
        <f t="shared" si="1130"/>
        <v>180</v>
      </c>
      <c r="E17357" s="815">
        <v>2007</v>
      </c>
    </row>
    <row r="17358" spans="1:5">
      <c r="A17358" s="816">
        <f t="shared" si="1131"/>
        <v>39259</v>
      </c>
      <c r="B17358" s="815">
        <f t="shared" si="1128"/>
        <v>177</v>
      </c>
      <c r="C17358" s="815">
        <f t="shared" si="1129"/>
        <v>189</v>
      </c>
      <c r="D17358" s="815">
        <f t="shared" si="1130"/>
        <v>179</v>
      </c>
      <c r="E17358" s="815">
        <v>2007</v>
      </c>
    </row>
    <row r="17359" spans="1:5">
      <c r="A17359" s="816">
        <f t="shared" si="1131"/>
        <v>39260</v>
      </c>
      <c r="B17359" s="815">
        <f t="shared" si="1128"/>
        <v>178</v>
      </c>
      <c r="C17359" s="815">
        <f t="shared" si="1129"/>
        <v>188</v>
      </c>
      <c r="D17359" s="815">
        <f t="shared" si="1130"/>
        <v>178</v>
      </c>
      <c r="E17359" s="815">
        <v>2007</v>
      </c>
    </row>
    <row r="17360" spans="1:5">
      <c r="A17360" s="816">
        <f t="shared" si="1131"/>
        <v>39261</v>
      </c>
      <c r="B17360" s="815">
        <f t="shared" si="1128"/>
        <v>179</v>
      </c>
      <c r="C17360" s="815">
        <f t="shared" si="1129"/>
        <v>187</v>
      </c>
      <c r="D17360" s="815">
        <f t="shared" si="1130"/>
        <v>177</v>
      </c>
      <c r="E17360" s="815">
        <v>2007</v>
      </c>
    </row>
    <row r="17361" spans="1:5">
      <c r="A17361" s="816">
        <f t="shared" si="1131"/>
        <v>39262</v>
      </c>
      <c r="B17361" s="815">
        <f t="shared" si="1128"/>
        <v>180</v>
      </c>
      <c r="C17361" s="815">
        <f t="shared" si="1129"/>
        <v>186</v>
      </c>
      <c r="D17361" s="815">
        <f t="shared" si="1130"/>
        <v>176</v>
      </c>
      <c r="E17361" s="815">
        <v>2007</v>
      </c>
    </row>
    <row r="17362" spans="1:5">
      <c r="A17362" s="816">
        <f t="shared" si="1131"/>
        <v>39263</v>
      </c>
      <c r="B17362" s="815">
        <f t="shared" si="1128"/>
        <v>181</v>
      </c>
      <c r="C17362" s="815">
        <f t="shared" si="1129"/>
        <v>185</v>
      </c>
      <c r="D17362" s="815">
        <f t="shared" si="1130"/>
        <v>175</v>
      </c>
      <c r="E17362" s="815">
        <v>2007</v>
      </c>
    </row>
    <row r="17363" spans="1:5">
      <c r="A17363" s="816">
        <f t="shared" si="1131"/>
        <v>39264</v>
      </c>
      <c r="B17363" s="815">
        <f t="shared" si="1128"/>
        <v>182</v>
      </c>
      <c r="C17363" s="815">
        <f t="shared" si="1129"/>
        <v>184</v>
      </c>
      <c r="D17363" s="815">
        <f t="shared" si="1130"/>
        <v>174</v>
      </c>
      <c r="E17363" s="815">
        <v>2007</v>
      </c>
    </row>
    <row r="17364" spans="1:5">
      <c r="A17364" s="816">
        <f t="shared" si="1131"/>
        <v>39265</v>
      </c>
      <c r="B17364" s="815">
        <f t="shared" si="1128"/>
        <v>183</v>
      </c>
      <c r="C17364" s="815">
        <f t="shared" si="1129"/>
        <v>183</v>
      </c>
      <c r="D17364" s="815">
        <f t="shared" si="1130"/>
        <v>173</v>
      </c>
      <c r="E17364" s="815">
        <v>2007</v>
      </c>
    </row>
    <row r="17365" spans="1:5">
      <c r="A17365" s="816">
        <f t="shared" si="1131"/>
        <v>39266</v>
      </c>
      <c r="B17365" s="815">
        <f t="shared" ref="B17365:B17428" si="1132">B17364+1</f>
        <v>184</v>
      </c>
      <c r="C17365" s="815">
        <f t="shared" ref="C17365:C17428" si="1133">C17364-1</f>
        <v>182</v>
      </c>
      <c r="D17365" s="815">
        <f t="shared" ref="D17365:D17428" si="1134">D17364-1</f>
        <v>172</v>
      </c>
      <c r="E17365" s="815">
        <v>2007</v>
      </c>
    </row>
    <row r="17366" spans="1:5">
      <c r="A17366" s="816">
        <f t="shared" si="1131"/>
        <v>39267</v>
      </c>
      <c r="B17366" s="815">
        <f t="shared" si="1132"/>
        <v>185</v>
      </c>
      <c r="C17366" s="815">
        <f t="shared" si="1133"/>
        <v>181</v>
      </c>
      <c r="D17366" s="815">
        <f t="shared" si="1134"/>
        <v>171</v>
      </c>
      <c r="E17366" s="815">
        <v>2007</v>
      </c>
    </row>
    <row r="17367" spans="1:5">
      <c r="A17367" s="816">
        <f t="shared" si="1131"/>
        <v>39268</v>
      </c>
      <c r="B17367" s="815">
        <f t="shared" si="1132"/>
        <v>186</v>
      </c>
      <c r="C17367" s="815">
        <f t="shared" si="1133"/>
        <v>180</v>
      </c>
      <c r="D17367" s="815">
        <f t="shared" si="1134"/>
        <v>170</v>
      </c>
      <c r="E17367" s="815">
        <v>2007</v>
      </c>
    </row>
    <row r="17368" spans="1:5">
      <c r="A17368" s="816">
        <f>A17367+1</f>
        <v>39269</v>
      </c>
      <c r="B17368" s="815">
        <f>B17367+1</f>
        <v>187</v>
      </c>
      <c r="C17368" s="815">
        <f>C17367-1</f>
        <v>179</v>
      </c>
      <c r="D17368" s="815">
        <f>D17366-1</f>
        <v>170</v>
      </c>
      <c r="E17368" s="815">
        <v>2007</v>
      </c>
    </row>
    <row r="17369" spans="1:5">
      <c r="A17369" s="816">
        <f t="shared" si="1131"/>
        <v>39270</v>
      </c>
      <c r="B17369" s="815">
        <f t="shared" si="1132"/>
        <v>188</v>
      </c>
      <c r="C17369" s="815">
        <f t="shared" si="1133"/>
        <v>178</v>
      </c>
      <c r="D17369" s="815">
        <f t="shared" si="1134"/>
        <v>169</v>
      </c>
      <c r="E17369" s="815">
        <v>2007</v>
      </c>
    </row>
    <row r="17370" spans="1:5">
      <c r="A17370" s="816">
        <f t="shared" si="1131"/>
        <v>39271</v>
      </c>
      <c r="B17370" s="815">
        <f t="shared" si="1132"/>
        <v>189</v>
      </c>
      <c r="C17370" s="815">
        <f t="shared" si="1133"/>
        <v>177</v>
      </c>
      <c r="D17370" s="815">
        <f t="shared" si="1134"/>
        <v>168</v>
      </c>
      <c r="E17370" s="815">
        <v>2007</v>
      </c>
    </row>
    <row r="17371" spans="1:5">
      <c r="A17371" s="816">
        <f t="shared" si="1131"/>
        <v>39272</v>
      </c>
      <c r="B17371" s="815">
        <f t="shared" si="1132"/>
        <v>190</v>
      </c>
      <c r="C17371" s="815">
        <f t="shared" si="1133"/>
        <v>176</v>
      </c>
      <c r="D17371" s="815">
        <f t="shared" si="1134"/>
        <v>167</v>
      </c>
      <c r="E17371" s="815">
        <v>2007</v>
      </c>
    </row>
    <row r="17372" spans="1:5">
      <c r="A17372" s="816">
        <f t="shared" si="1131"/>
        <v>39273</v>
      </c>
      <c r="B17372" s="815">
        <f t="shared" si="1132"/>
        <v>191</v>
      </c>
      <c r="C17372" s="815">
        <f t="shared" si="1133"/>
        <v>175</v>
      </c>
      <c r="D17372" s="815">
        <f t="shared" si="1134"/>
        <v>166</v>
      </c>
      <c r="E17372" s="815">
        <v>2007</v>
      </c>
    </row>
    <row r="17373" spans="1:5">
      <c r="A17373" s="816">
        <f t="shared" si="1131"/>
        <v>39274</v>
      </c>
      <c r="B17373" s="815">
        <f t="shared" si="1132"/>
        <v>192</v>
      </c>
      <c r="C17373" s="815">
        <f t="shared" si="1133"/>
        <v>174</v>
      </c>
      <c r="D17373" s="815">
        <f t="shared" si="1134"/>
        <v>165</v>
      </c>
      <c r="E17373" s="815">
        <v>2007</v>
      </c>
    </row>
    <row r="17374" spans="1:5">
      <c r="A17374" s="816">
        <f t="shared" si="1131"/>
        <v>39275</v>
      </c>
      <c r="B17374" s="815">
        <f t="shared" si="1132"/>
        <v>193</v>
      </c>
      <c r="C17374" s="815">
        <f t="shared" si="1133"/>
        <v>173</v>
      </c>
      <c r="D17374" s="815">
        <f t="shared" si="1134"/>
        <v>164</v>
      </c>
      <c r="E17374" s="815">
        <v>2007</v>
      </c>
    </row>
    <row r="17375" spans="1:5">
      <c r="A17375" s="816">
        <f t="shared" si="1131"/>
        <v>39276</v>
      </c>
      <c r="B17375" s="815">
        <f t="shared" si="1132"/>
        <v>194</v>
      </c>
      <c r="C17375" s="815">
        <f t="shared" si="1133"/>
        <v>172</v>
      </c>
      <c r="D17375" s="815">
        <f t="shared" si="1134"/>
        <v>163</v>
      </c>
      <c r="E17375" s="815">
        <v>2007</v>
      </c>
    </row>
    <row r="17376" spans="1:5">
      <c r="A17376" s="816">
        <f t="shared" si="1131"/>
        <v>39277</v>
      </c>
      <c r="B17376" s="815">
        <f t="shared" si="1132"/>
        <v>195</v>
      </c>
      <c r="C17376" s="815">
        <f t="shared" si="1133"/>
        <v>171</v>
      </c>
      <c r="D17376" s="815">
        <f t="shared" si="1134"/>
        <v>162</v>
      </c>
      <c r="E17376" s="815">
        <v>2007</v>
      </c>
    </row>
    <row r="17377" spans="1:5">
      <c r="A17377" s="816">
        <f t="shared" si="1131"/>
        <v>39278</v>
      </c>
      <c r="B17377" s="815">
        <f t="shared" si="1132"/>
        <v>196</v>
      </c>
      <c r="C17377" s="815">
        <f t="shared" si="1133"/>
        <v>170</v>
      </c>
      <c r="D17377" s="815">
        <f t="shared" si="1134"/>
        <v>161</v>
      </c>
      <c r="E17377" s="815">
        <v>2007</v>
      </c>
    </row>
    <row r="17378" spans="1:5">
      <c r="A17378" s="816">
        <f t="shared" si="1131"/>
        <v>39279</v>
      </c>
      <c r="B17378" s="815">
        <f t="shared" si="1132"/>
        <v>197</v>
      </c>
      <c r="C17378" s="815">
        <f t="shared" si="1133"/>
        <v>169</v>
      </c>
      <c r="D17378" s="815">
        <f t="shared" si="1134"/>
        <v>160</v>
      </c>
      <c r="E17378" s="815">
        <v>2007</v>
      </c>
    </row>
    <row r="17379" spans="1:5">
      <c r="A17379" s="816">
        <f t="shared" si="1131"/>
        <v>39280</v>
      </c>
      <c r="B17379" s="815">
        <f t="shared" si="1132"/>
        <v>198</v>
      </c>
      <c r="C17379" s="815">
        <f t="shared" si="1133"/>
        <v>168</v>
      </c>
      <c r="D17379" s="815">
        <f t="shared" si="1134"/>
        <v>159</v>
      </c>
      <c r="E17379" s="815">
        <v>2007</v>
      </c>
    </row>
    <row r="17380" spans="1:5">
      <c r="A17380" s="816">
        <f t="shared" si="1131"/>
        <v>39281</v>
      </c>
      <c r="B17380" s="815">
        <f t="shared" si="1132"/>
        <v>199</v>
      </c>
      <c r="C17380" s="815">
        <f t="shared" si="1133"/>
        <v>167</v>
      </c>
      <c r="D17380" s="815">
        <f t="shared" si="1134"/>
        <v>158</v>
      </c>
      <c r="E17380" s="815">
        <v>2007</v>
      </c>
    </row>
    <row r="17381" spans="1:5">
      <c r="A17381" s="816">
        <f t="shared" si="1131"/>
        <v>39282</v>
      </c>
      <c r="B17381" s="815">
        <f t="shared" si="1132"/>
        <v>200</v>
      </c>
      <c r="C17381" s="815">
        <f t="shared" si="1133"/>
        <v>166</v>
      </c>
      <c r="D17381" s="815">
        <f t="shared" si="1134"/>
        <v>157</v>
      </c>
      <c r="E17381" s="815">
        <v>2007</v>
      </c>
    </row>
    <row r="17382" spans="1:5">
      <c r="A17382" s="816">
        <f t="shared" si="1131"/>
        <v>39283</v>
      </c>
      <c r="B17382" s="815">
        <f t="shared" si="1132"/>
        <v>201</v>
      </c>
      <c r="C17382" s="815">
        <f t="shared" si="1133"/>
        <v>165</v>
      </c>
      <c r="D17382" s="815">
        <f t="shared" si="1134"/>
        <v>156</v>
      </c>
      <c r="E17382" s="815">
        <v>2007</v>
      </c>
    </row>
    <row r="17383" spans="1:5">
      <c r="A17383" s="816">
        <f t="shared" si="1131"/>
        <v>39284</v>
      </c>
      <c r="B17383" s="815">
        <f t="shared" si="1132"/>
        <v>202</v>
      </c>
      <c r="C17383" s="815">
        <f t="shared" si="1133"/>
        <v>164</v>
      </c>
      <c r="D17383" s="815">
        <f t="shared" si="1134"/>
        <v>155</v>
      </c>
      <c r="E17383" s="815">
        <v>2007</v>
      </c>
    </row>
    <row r="17384" spans="1:5">
      <c r="A17384" s="816">
        <f t="shared" si="1131"/>
        <v>39285</v>
      </c>
      <c r="B17384" s="815">
        <f t="shared" si="1132"/>
        <v>203</v>
      </c>
      <c r="C17384" s="815">
        <f t="shared" si="1133"/>
        <v>163</v>
      </c>
      <c r="D17384" s="815">
        <f t="shared" si="1134"/>
        <v>154</v>
      </c>
      <c r="E17384" s="815">
        <v>2007</v>
      </c>
    </row>
    <row r="17385" spans="1:5">
      <c r="A17385" s="816">
        <f t="shared" si="1131"/>
        <v>39286</v>
      </c>
      <c r="B17385" s="815">
        <f t="shared" si="1132"/>
        <v>204</v>
      </c>
      <c r="C17385" s="815">
        <f t="shared" si="1133"/>
        <v>162</v>
      </c>
      <c r="D17385" s="815">
        <f t="shared" si="1134"/>
        <v>153</v>
      </c>
      <c r="E17385" s="815">
        <v>2007</v>
      </c>
    </row>
    <row r="17386" spans="1:5">
      <c r="A17386" s="816">
        <f t="shared" si="1131"/>
        <v>39287</v>
      </c>
      <c r="B17386" s="815">
        <f t="shared" si="1132"/>
        <v>205</v>
      </c>
      <c r="C17386" s="815">
        <f t="shared" si="1133"/>
        <v>161</v>
      </c>
      <c r="D17386" s="815">
        <f t="shared" si="1134"/>
        <v>152</v>
      </c>
      <c r="E17386" s="815">
        <v>2007</v>
      </c>
    </row>
    <row r="17387" spans="1:5">
      <c r="A17387" s="816">
        <f t="shared" si="1131"/>
        <v>39288</v>
      </c>
      <c r="B17387" s="815">
        <f t="shared" si="1132"/>
        <v>206</v>
      </c>
      <c r="C17387" s="815">
        <f t="shared" si="1133"/>
        <v>160</v>
      </c>
      <c r="D17387" s="815">
        <f t="shared" si="1134"/>
        <v>151</v>
      </c>
      <c r="E17387" s="815">
        <v>2007</v>
      </c>
    </row>
    <row r="17388" spans="1:5">
      <c r="A17388" s="816">
        <f t="shared" si="1131"/>
        <v>39289</v>
      </c>
      <c r="B17388" s="815">
        <f t="shared" si="1132"/>
        <v>207</v>
      </c>
      <c r="C17388" s="815">
        <f t="shared" si="1133"/>
        <v>159</v>
      </c>
      <c r="D17388" s="815">
        <f t="shared" si="1134"/>
        <v>150</v>
      </c>
      <c r="E17388" s="815">
        <v>2007</v>
      </c>
    </row>
    <row r="17389" spans="1:5">
      <c r="A17389" s="816">
        <f t="shared" si="1131"/>
        <v>39290</v>
      </c>
      <c r="B17389" s="815">
        <f t="shared" si="1132"/>
        <v>208</v>
      </c>
      <c r="C17389" s="815">
        <f t="shared" si="1133"/>
        <v>158</v>
      </c>
      <c r="D17389" s="815">
        <f t="shared" si="1134"/>
        <v>149</v>
      </c>
      <c r="E17389" s="815">
        <v>2007</v>
      </c>
    </row>
    <row r="17390" spans="1:5">
      <c r="A17390" s="816">
        <f t="shared" si="1131"/>
        <v>39291</v>
      </c>
      <c r="B17390" s="815">
        <f t="shared" si="1132"/>
        <v>209</v>
      </c>
      <c r="C17390" s="815">
        <f t="shared" si="1133"/>
        <v>157</v>
      </c>
      <c r="D17390" s="815">
        <f t="shared" si="1134"/>
        <v>148</v>
      </c>
      <c r="E17390" s="815">
        <v>2007</v>
      </c>
    </row>
    <row r="17391" spans="1:5">
      <c r="A17391" s="816">
        <f t="shared" si="1131"/>
        <v>39292</v>
      </c>
      <c r="B17391" s="815">
        <f t="shared" si="1132"/>
        <v>210</v>
      </c>
      <c r="C17391" s="815">
        <f t="shared" si="1133"/>
        <v>156</v>
      </c>
      <c r="D17391" s="815">
        <f t="shared" si="1134"/>
        <v>147</v>
      </c>
      <c r="E17391" s="815">
        <v>2007</v>
      </c>
    </row>
    <row r="17392" spans="1:5">
      <c r="A17392" s="816">
        <f t="shared" si="1131"/>
        <v>39293</v>
      </c>
      <c r="B17392" s="815">
        <f t="shared" si="1132"/>
        <v>211</v>
      </c>
      <c r="C17392" s="815">
        <f t="shared" si="1133"/>
        <v>155</v>
      </c>
      <c r="D17392" s="815">
        <f t="shared" si="1134"/>
        <v>146</v>
      </c>
      <c r="E17392" s="815">
        <v>2007</v>
      </c>
    </row>
    <row r="17393" spans="1:5">
      <c r="A17393" s="816">
        <f t="shared" si="1131"/>
        <v>39294</v>
      </c>
      <c r="B17393" s="815">
        <f t="shared" si="1132"/>
        <v>212</v>
      </c>
      <c r="C17393" s="815">
        <f t="shared" si="1133"/>
        <v>154</v>
      </c>
      <c r="D17393" s="815">
        <f t="shared" si="1134"/>
        <v>145</v>
      </c>
      <c r="E17393" s="815">
        <v>2007</v>
      </c>
    </row>
    <row r="17394" spans="1:5">
      <c r="A17394" s="816">
        <f t="shared" si="1131"/>
        <v>39295</v>
      </c>
      <c r="B17394" s="815">
        <f t="shared" si="1132"/>
        <v>213</v>
      </c>
      <c r="C17394" s="815">
        <f t="shared" si="1133"/>
        <v>153</v>
      </c>
      <c r="D17394" s="815">
        <f t="shared" si="1134"/>
        <v>144</v>
      </c>
      <c r="E17394" s="815">
        <v>2007</v>
      </c>
    </row>
    <row r="17395" spans="1:5">
      <c r="A17395" s="816">
        <f t="shared" ref="A17395:A17458" si="1135">A17394+1</f>
        <v>39296</v>
      </c>
      <c r="B17395" s="815">
        <f t="shared" si="1132"/>
        <v>214</v>
      </c>
      <c r="C17395" s="815">
        <f t="shared" si="1133"/>
        <v>152</v>
      </c>
      <c r="D17395" s="815">
        <f t="shared" si="1134"/>
        <v>143</v>
      </c>
      <c r="E17395" s="815">
        <v>2007</v>
      </c>
    </row>
    <row r="17396" spans="1:5">
      <c r="A17396" s="816">
        <f t="shared" si="1135"/>
        <v>39297</v>
      </c>
      <c r="B17396" s="815">
        <f t="shared" si="1132"/>
        <v>215</v>
      </c>
      <c r="C17396" s="815">
        <f t="shared" si="1133"/>
        <v>151</v>
      </c>
      <c r="D17396" s="815">
        <f t="shared" si="1134"/>
        <v>142</v>
      </c>
      <c r="E17396" s="815">
        <v>2007</v>
      </c>
    </row>
    <row r="17397" spans="1:5">
      <c r="A17397" s="816">
        <f t="shared" si="1135"/>
        <v>39298</v>
      </c>
      <c r="B17397" s="815">
        <f t="shared" si="1132"/>
        <v>216</v>
      </c>
      <c r="C17397" s="815">
        <f t="shared" si="1133"/>
        <v>150</v>
      </c>
      <c r="D17397" s="815">
        <f t="shared" si="1134"/>
        <v>141</v>
      </c>
      <c r="E17397" s="815">
        <v>2007</v>
      </c>
    </row>
    <row r="17398" spans="1:5">
      <c r="A17398" s="816">
        <f t="shared" si="1135"/>
        <v>39299</v>
      </c>
      <c r="B17398" s="815">
        <f t="shared" si="1132"/>
        <v>217</v>
      </c>
      <c r="C17398" s="815">
        <f t="shared" si="1133"/>
        <v>149</v>
      </c>
      <c r="D17398" s="815">
        <f t="shared" si="1134"/>
        <v>140</v>
      </c>
      <c r="E17398" s="815">
        <v>2007</v>
      </c>
    </row>
    <row r="17399" spans="1:5">
      <c r="A17399" s="816">
        <f t="shared" si="1135"/>
        <v>39300</v>
      </c>
      <c r="B17399" s="815">
        <f t="shared" si="1132"/>
        <v>218</v>
      </c>
      <c r="C17399" s="815">
        <f t="shared" si="1133"/>
        <v>148</v>
      </c>
      <c r="D17399" s="815">
        <f t="shared" si="1134"/>
        <v>139</v>
      </c>
      <c r="E17399" s="815">
        <v>2007</v>
      </c>
    </row>
    <row r="17400" spans="1:5">
      <c r="A17400" s="816">
        <f t="shared" si="1135"/>
        <v>39301</v>
      </c>
      <c r="B17400" s="815">
        <f t="shared" si="1132"/>
        <v>219</v>
      </c>
      <c r="C17400" s="815">
        <f t="shared" si="1133"/>
        <v>147</v>
      </c>
      <c r="D17400" s="815">
        <f t="shared" si="1134"/>
        <v>138</v>
      </c>
      <c r="E17400" s="815">
        <v>2007</v>
      </c>
    </row>
    <row r="17401" spans="1:5">
      <c r="A17401" s="816">
        <f t="shared" si="1135"/>
        <v>39302</v>
      </c>
      <c r="B17401" s="815">
        <f t="shared" si="1132"/>
        <v>220</v>
      </c>
      <c r="C17401" s="815">
        <f t="shared" si="1133"/>
        <v>146</v>
      </c>
      <c r="D17401" s="815">
        <f t="shared" si="1134"/>
        <v>137</v>
      </c>
      <c r="E17401" s="815">
        <v>2007</v>
      </c>
    </row>
    <row r="17402" spans="1:5">
      <c r="A17402" s="816">
        <f t="shared" si="1135"/>
        <v>39303</v>
      </c>
      <c r="B17402" s="815">
        <f t="shared" si="1132"/>
        <v>221</v>
      </c>
      <c r="C17402" s="815">
        <f t="shared" si="1133"/>
        <v>145</v>
      </c>
      <c r="D17402" s="815">
        <f t="shared" si="1134"/>
        <v>136</v>
      </c>
      <c r="E17402" s="815">
        <v>2007</v>
      </c>
    </row>
    <row r="17403" spans="1:5">
      <c r="A17403" s="816">
        <f t="shared" si="1135"/>
        <v>39304</v>
      </c>
      <c r="B17403" s="815">
        <f t="shared" si="1132"/>
        <v>222</v>
      </c>
      <c r="C17403" s="815">
        <f t="shared" si="1133"/>
        <v>144</v>
      </c>
      <c r="D17403" s="815">
        <f t="shared" si="1134"/>
        <v>135</v>
      </c>
      <c r="E17403" s="815">
        <v>2007</v>
      </c>
    </row>
    <row r="17404" spans="1:5">
      <c r="A17404" s="816">
        <f t="shared" si="1135"/>
        <v>39305</v>
      </c>
      <c r="B17404" s="815">
        <f t="shared" si="1132"/>
        <v>223</v>
      </c>
      <c r="C17404" s="815">
        <f t="shared" si="1133"/>
        <v>143</v>
      </c>
      <c r="D17404" s="815">
        <f t="shared" si="1134"/>
        <v>134</v>
      </c>
      <c r="E17404" s="815">
        <v>2007</v>
      </c>
    </row>
    <row r="17405" spans="1:5">
      <c r="A17405" s="816">
        <f t="shared" si="1135"/>
        <v>39306</v>
      </c>
      <c r="B17405" s="815">
        <f t="shared" si="1132"/>
        <v>224</v>
      </c>
      <c r="C17405" s="815">
        <f t="shared" si="1133"/>
        <v>142</v>
      </c>
      <c r="D17405" s="815">
        <f t="shared" si="1134"/>
        <v>133</v>
      </c>
      <c r="E17405" s="815">
        <v>2007</v>
      </c>
    </row>
    <row r="17406" spans="1:5">
      <c r="A17406" s="816">
        <f t="shared" si="1135"/>
        <v>39307</v>
      </c>
      <c r="B17406" s="815">
        <f t="shared" si="1132"/>
        <v>225</v>
      </c>
      <c r="C17406" s="815">
        <f t="shared" si="1133"/>
        <v>141</v>
      </c>
      <c r="D17406" s="815">
        <f t="shared" si="1134"/>
        <v>132</v>
      </c>
      <c r="E17406" s="815">
        <v>2007</v>
      </c>
    </row>
    <row r="17407" spans="1:5">
      <c r="A17407" s="816">
        <f t="shared" si="1135"/>
        <v>39308</v>
      </c>
      <c r="B17407" s="815">
        <f t="shared" si="1132"/>
        <v>226</v>
      </c>
      <c r="C17407" s="815">
        <f t="shared" si="1133"/>
        <v>140</v>
      </c>
      <c r="D17407" s="815">
        <f t="shared" si="1134"/>
        <v>131</v>
      </c>
      <c r="E17407" s="815">
        <v>2007</v>
      </c>
    </row>
    <row r="17408" spans="1:5">
      <c r="A17408" s="816">
        <f t="shared" si="1135"/>
        <v>39309</v>
      </c>
      <c r="B17408" s="815">
        <f t="shared" si="1132"/>
        <v>227</v>
      </c>
      <c r="C17408" s="815">
        <f t="shared" si="1133"/>
        <v>139</v>
      </c>
      <c r="D17408" s="815">
        <f t="shared" si="1134"/>
        <v>130</v>
      </c>
      <c r="E17408" s="815">
        <v>2007</v>
      </c>
    </row>
    <row r="17409" spans="1:5">
      <c r="A17409" s="816">
        <f t="shared" si="1135"/>
        <v>39310</v>
      </c>
      <c r="B17409" s="815">
        <f t="shared" si="1132"/>
        <v>228</v>
      </c>
      <c r="C17409" s="815">
        <f t="shared" si="1133"/>
        <v>138</v>
      </c>
      <c r="D17409" s="815">
        <f t="shared" si="1134"/>
        <v>129</v>
      </c>
      <c r="E17409" s="815">
        <v>2007</v>
      </c>
    </row>
    <row r="17410" spans="1:5">
      <c r="A17410" s="816">
        <f t="shared" si="1135"/>
        <v>39311</v>
      </c>
      <c r="B17410" s="815">
        <f t="shared" si="1132"/>
        <v>229</v>
      </c>
      <c r="C17410" s="815">
        <f t="shared" si="1133"/>
        <v>137</v>
      </c>
      <c r="D17410" s="815">
        <f t="shared" si="1134"/>
        <v>128</v>
      </c>
      <c r="E17410" s="815">
        <v>2007</v>
      </c>
    </row>
    <row r="17411" spans="1:5">
      <c r="A17411" s="816">
        <f t="shared" si="1135"/>
        <v>39312</v>
      </c>
      <c r="B17411" s="815">
        <f t="shared" si="1132"/>
        <v>230</v>
      </c>
      <c r="C17411" s="815">
        <f t="shared" si="1133"/>
        <v>136</v>
      </c>
      <c r="D17411" s="815">
        <f t="shared" si="1134"/>
        <v>127</v>
      </c>
      <c r="E17411" s="815">
        <v>2007</v>
      </c>
    </row>
    <row r="17412" spans="1:5">
      <c r="A17412" s="816">
        <f t="shared" si="1135"/>
        <v>39313</v>
      </c>
      <c r="B17412" s="815">
        <f t="shared" si="1132"/>
        <v>231</v>
      </c>
      <c r="C17412" s="815">
        <f t="shared" si="1133"/>
        <v>135</v>
      </c>
      <c r="D17412" s="815">
        <f t="shared" si="1134"/>
        <v>126</v>
      </c>
      <c r="E17412" s="815">
        <v>2007</v>
      </c>
    </row>
    <row r="17413" spans="1:5">
      <c r="A17413" s="816">
        <f t="shared" si="1135"/>
        <v>39314</v>
      </c>
      <c r="B17413" s="815">
        <f t="shared" si="1132"/>
        <v>232</v>
      </c>
      <c r="C17413" s="815">
        <f t="shared" si="1133"/>
        <v>134</v>
      </c>
      <c r="D17413" s="815">
        <f t="shared" si="1134"/>
        <v>125</v>
      </c>
      <c r="E17413" s="815">
        <v>2007</v>
      </c>
    </row>
    <row r="17414" spans="1:5">
      <c r="A17414" s="816">
        <f t="shared" si="1135"/>
        <v>39315</v>
      </c>
      <c r="B17414" s="815">
        <f t="shared" si="1132"/>
        <v>233</v>
      </c>
      <c r="C17414" s="815">
        <f t="shared" si="1133"/>
        <v>133</v>
      </c>
      <c r="D17414" s="815">
        <f t="shared" si="1134"/>
        <v>124</v>
      </c>
      <c r="E17414" s="815">
        <v>2007</v>
      </c>
    </row>
    <row r="17415" spans="1:5">
      <c r="A17415" s="816">
        <f t="shared" si="1135"/>
        <v>39316</v>
      </c>
      <c r="B17415" s="815">
        <f t="shared" si="1132"/>
        <v>234</v>
      </c>
      <c r="C17415" s="815">
        <f t="shared" si="1133"/>
        <v>132</v>
      </c>
      <c r="D17415" s="815">
        <f t="shared" si="1134"/>
        <v>123</v>
      </c>
      <c r="E17415" s="815">
        <v>2007</v>
      </c>
    </row>
    <row r="17416" spans="1:5">
      <c r="A17416" s="816">
        <f t="shared" si="1135"/>
        <v>39317</v>
      </c>
      <c r="B17416" s="815">
        <f t="shared" si="1132"/>
        <v>235</v>
      </c>
      <c r="C17416" s="815">
        <f t="shared" si="1133"/>
        <v>131</v>
      </c>
      <c r="D17416" s="815">
        <f t="shared" si="1134"/>
        <v>122</v>
      </c>
      <c r="E17416" s="815">
        <v>2007</v>
      </c>
    </row>
    <row r="17417" spans="1:5">
      <c r="A17417" s="816">
        <f t="shared" si="1135"/>
        <v>39318</v>
      </c>
      <c r="B17417" s="815">
        <f t="shared" si="1132"/>
        <v>236</v>
      </c>
      <c r="C17417" s="815">
        <f t="shared" si="1133"/>
        <v>130</v>
      </c>
      <c r="D17417" s="815">
        <f t="shared" si="1134"/>
        <v>121</v>
      </c>
      <c r="E17417" s="815">
        <v>2007</v>
      </c>
    </row>
    <row r="17418" spans="1:5">
      <c r="A17418" s="816">
        <f t="shared" si="1135"/>
        <v>39319</v>
      </c>
      <c r="B17418" s="815">
        <f t="shared" si="1132"/>
        <v>237</v>
      </c>
      <c r="C17418" s="815">
        <f t="shared" si="1133"/>
        <v>129</v>
      </c>
      <c r="D17418" s="815">
        <f t="shared" si="1134"/>
        <v>120</v>
      </c>
      <c r="E17418" s="815">
        <v>2007</v>
      </c>
    </row>
    <row r="17419" spans="1:5">
      <c r="A17419" s="816">
        <f t="shared" si="1135"/>
        <v>39320</v>
      </c>
      <c r="B17419" s="815">
        <f t="shared" si="1132"/>
        <v>238</v>
      </c>
      <c r="C17419" s="815">
        <f t="shared" si="1133"/>
        <v>128</v>
      </c>
      <c r="D17419" s="815">
        <f t="shared" si="1134"/>
        <v>119</v>
      </c>
      <c r="E17419" s="815">
        <v>2007</v>
      </c>
    </row>
    <row r="17420" spans="1:5">
      <c r="A17420" s="816">
        <f t="shared" si="1135"/>
        <v>39321</v>
      </c>
      <c r="B17420" s="815">
        <f t="shared" si="1132"/>
        <v>239</v>
      </c>
      <c r="C17420" s="815">
        <f t="shared" si="1133"/>
        <v>127</v>
      </c>
      <c r="D17420" s="815">
        <f t="shared" si="1134"/>
        <v>118</v>
      </c>
      <c r="E17420" s="815">
        <v>2007</v>
      </c>
    </row>
    <row r="17421" spans="1:5">
      <c r="A17421" s="816">
        <f t="shared" si="1135"/>
        <v>39322</v>
      </c>
      <c r="B17421" s="815">
        <f t="shared" si="1132"/>
        <v>240</v>
      </c>
      <c r="C17421" s="815">
        <f t="shared" si="1133"/>
        <v>126</v>
      </c>
      <c r="D17421" s="815">
        <f t="shared" si="1134"/>
        <v>117</v>
      </c>
      <c r="E17421" s="815">
        <v>2007</v>
      </c>
    </row>
    <row r="17422" spans="1:5">
      <c r="A17422" s="816">
        <f t="shared" si="1135"/>
        <v>39323</v>
      </c>
      <c r="B17422" s="815">
        <f t="shared" si="1132"/>
        <v>241</v>
      </c>
      <c r="C17422" s="815">
        <f t="shared" si="1133"/>
        <v>125</v>
      </c>
      <c r="D17422" s="815">
        <f t="shared" si="1134"/>
        <v>116</v>
      </c>
      <c r="E17422" s="815">
        <v>2007</v>
      </c>
    </row>
    <row r="17423" spans="1:5">
      <c r="A17423" s="816">
        <f t="shared" si="1135"/>
        <v>39324</v>
      </c>
      <c r="B17423" s="815">
        <f t="shared" si="1132"/>
        <v>242</v>
      </c>
      <c r="C17423" s="815">
        <f t="shared" si="1133"/>
        <v>124</v>
      </c>
      <c r="D17423" s="815">
        <f t="shared" si="1134"/>
        <v>115</v>
      </c>
      <c r="E17423" s="815">
        <v>2007</v>
      </c>
    </row>
    <row r="17424" spans="1:5">
      <c r="A17424" s="816">
        <f t="shared" si="1135"/>
        <v>39325</v>
      </c>
      <c r="B17424" s="815">
        <f t="shared" si="1132"/>
        <v>243</v>
      </c>
      <c r="C17424" s="815">
        <f t="shared" si="1133"/>
        <v>123</v>
      </c>
      <c r="D17424" s="815">
        <f t="shared" si="1134"/>
        <v>114</v>
      </c>
      <c r="E17424" s="815">
        <v>2007</v>
      </c>
    </row>
    <row r="17425" spans="1:5">
      <c r="A17425" s="816">
        <f t="shared" si="1135"/>
        <v>39326</v>
      </c>
      <c r="B17425" s="815">
        <f t="shared" si="1132"/>
        <v>244</v>
      </c>
      <c r="C17425" s="815">
        <f t="shared" si="1133"/>
        <v>122</v>
      </c>
      <c r="D17425" s="815">
        <f t="shared" si="1134"/>
        <v>113</v>
      </c>
      <c r="E17425" s="815">
        <v>2007</v>
      </c>
    </row>
    <row r="17426" spans="1:5">
      <c r="A17426" s="816">
        <f t="shared" si="1135"/>
        <v>39327</v>
      </c>
      <c r="B17426" s="815">
        <f t="shared" si="1132"/>
        <v>245</v>
      </c>
      <c r="C17426" s="815">
        <f t="shared" si="1133"/>
        <v>121</v>
      </c>
      <c r="D17426" s="815">
        <f t="shared" si="1134"/>
        <v>112</v>
      </c>
      <c r="E17426" s="815">
        <v>2007</v>
      </c>
    </row>
    <row r="17427" spans="1:5">
      <c r="A17427" s="816">
        <f t="shared" si="1135"/>
        <v>39328</v>
      </c>
      <c r="B17427" s="815">
        <f t="shared" si="1132"/>
        <v>246</v>
      </c>
      <c r="C17427" s="815">
        <f t="shared" si="1133"/>
        <v>120</v>
      </c>
      <c r="D17427" s="815">
        <f t="shared" si="1134"/>
        <v>111</v>
      </c>
      <c r="E17427" s="815">
        <v>2007</v>
      </c>
    </row>
    <row r="17428" spans="1:5">
      <c r="A17428" s="816">
        <f t="shared" si="1135"/>
        <v>39329</v>
      </c>
      <c r="B17428" s="815">
        <f t="shared" si="1132"/>
        <v>247</v>
      </c>
      <c r="C17428" s="815">
        <f t="shared" si="1133"/>
        <v>119</v>
      </c>
      <c r="D17428" s="815">
        <f t="shared" si="1134"/>
        <v>110</v>
      </c>
      <c r="E17428" s="815">
        <v>2007</v>
      </c>
    </row>
    <row r="17429" spans="1:5">
      <c r="A17429" s="816">
        <f t="shared" si="1135"/>
        <v>39330</v>
      </c>
      <c r="B17429" s="815">
        <f t="shared" ref="B17429:B17492" si="1136">B17428+1</f>
        <v>248</v>
      </c>
      <c r="C17429" s="815">
        <f t="shared" ref="C17429:C17492" si="1137">C17428-1</f>
        <v>118</v>
      </c>
      <c r="D17429" s="815">
        <f t="shared" ref="D17429:D17492" si="1138">D17428-1</f>
        <v>109</v>
      </c>
      <c r="E17429" s="815">
        <v>2007</v>
      </c>
    </row>
    <row r="17430" spans="1:5">
      <c r="A17430" s="816">
        <f t="shared" si="1135"/>
        <v>39331</v>
      </c>
      <c r="B17430" s="815">
        <f t="shared" si="1136"/>
        <v>249</v>
      </c>
      <c r="C17430" s="815">
        <f t="shared" si="1137"/>
        <v>117</v>
      </c>
      <c r="D17430" s="815">
        <f t="shared" si="1138"/>
        <v>108</v>
      </c>
      <c r="E17430" s="815">
        <v>2007</v>
      </c>
    </row>
    <row r="17431" spans="1:5">
      <c r="A17431" s="816">
        <f t="shared" si="1135"/>
        <v>39332</v>
      </c>
      <c r="B17431" s="815">
        <f t="shared" si="1136"/>
        <v>250</v>
      </c>
      <c r="C17431" s="815">
        <f t="shared" si="1137"/>
        <v>116</v>
      </c>
      <c r="D17431" s="815">
        <f t="shared" si="1138"/>
        <v>107</v>
      </c>
      <c r="E17431" s="815">
        <v>2007</v>
      </c>
    </row>
    <row r="17432" spans="1:5">
      <c r="A17432" s="816">
        <f t="shared" si="1135"/>
        <v>39333</v>
      </c>
      <c r="B17432" s="815">
        <f t="shared" si="1136"/>
        <v>251</v>
      </c>
      <c r="C17432" s="815">
        <f t="shared" si="1137"/>
        <v>115</v>
      </c>
      <c r="D17432" s="815">
        <f t="shared" si="1138"/>
        <v>106</v>
      </c>
      <c r="E17432" s="815">
        <v>2007</v>
      </c>
    </row>
    <row r="17433" spans="1:5">
      <c r="A17433" s="816">
        <f t="shared" si="1135"/>
        <v>39334</v>
      </c>
      <c r="B17433" s="815">
        <f t="shared" si="1136"/>
        <v>252</v>
      </c>
      <c r="C17433" s="815">
        <f t="shared" si="1137"/>
        <v>114</v>
      </c>
      <c r="D17433" s="815">
        <f t="shared" si="1138"/>
        <v>105</v>
      </c>
      <c r="E17433" s="815">
        <v>2007</v>
      </c>
    </row>
    <row r="17434" spans="1:5">
      <c r="A17434" s="816">
        <f t="shared" si="1135"/>
        <v>39335</v>
      </c>
      <c r="B17434" s="815">
        <f t="shared" si="1136"/>
        <v>253</v>
      </c>
      <c r="C17434" s="815">
        <f t="shared" si="1137"/>
        <v>113</v>
      </c>
      <c r="D17434" s="815">
        <f t="shared" si="1138"/>
        <v>104</v>
      </c>
      <c r="E17434" s="815">
        <v>2007</v>
      </c>
    </row>
    <row r="17435" spans="1:5">
      <c r="A17435" s="816">
        <f t="shared" si="1135"/>
        <v>39336</v>
      </c>
      <c r="B17435" s="815">
        <f t="shared" si="1136"/>
        <v>254</v>
      </c>
      <c r="C17435" s="815">
        <f t="shared" si="1137"/>
        <v>112</v>
      </c>
      <c r="D17435" s="815">
        <f t="shared" si="1138"/>
        <v>103</v>
      </c>
      <c r="E17435" s="815">
        <v>2007</v>
      </c>
    </row>
    <row r="17436" spans="1:5">
      <c r="A17436" s="816">
        <f t="shared" si="1135"/>
        <v>39337</v>
      </c>
      <c r="B17436" s="815">
        <f t="shared" si="1136"/>
        <v>255</v>
      </c>
      <c r="C17436" s="815">
        <f t="shared" si="1137"/>
        <v>111</v>
      </c>
      <c r="D17436" s="815">
        <f t="shared" si="1138"/>
        <v>102</v>
      </c>
      <c r="E17436" s="815">
        <v>2007</v>
      </c>
    </row>
    <row r="17437" spans="1:5">
      <c r="A17437" s="816">
        <f t="shared" si="1135"/>
        <v>39338</v>
      </c>
      <c r="B17437" s="815">
        <f t="shared" si="1136"/>
        <v>256</v>
      </c>
      <c r="C17437" s="815">
        <f t="shared" si="1137"/>
        <v>110</v>
      </c>
      <c r="D17437" s="815">
        <f t="shared" si="1138"/>
        <v>101</v>
      </c>
      <c r="E17437" s="815">
        <v>2007</v>
      </c>
    </row>
    <row r="17438" spans="1:5">
      <c r="A17438" s="816">
        <f t="shared" si="1135"/>
        <v>39339</v>
      </c>
      <c r="B17438" s="815">
        <f t="shared" si="1136"/>
        <v>257</v>
      </c>
      <c r="C17438" s="815">
        <f t="shared" si="1137"/>
        <v>109</v>
      </c>
      <c r="D17438" s="815">
        <f t="shared" si="1138"/>
        <v>100</v>
      </c>
      <c r="E17438" s="815">
        <v>2007</v>
      </c>
    </row>
    <row r="17439" spans="1:5">
      <c r="A17439" s="816">
        <f t="shared" si="1135"/>
        <v>39340</v>
      </c>
      <c r="B17439" s="815">
        <f t="shared" si="1136"/>
        <v>258</v>
      </c>
      <c r="C17439" s="815">
        <f t="shared" si="1137"/>
        <v>108</v>
      </c>
      <c r="D17439" s="815">
        <f t="shared" si="1138"/>
        <v>99</v>
      </c>
      <c r="E17439" s="815">
        <v>2007</v>
      </c>
    </row>
    <row r="17440" spans="1:5">
      <c r="A17440" s="816">
        <f t="shared" si="1135"/>
        <v>39341</v>
      </c>
      <c r="B17440" s="815">
        <f t="shared" si="1136"/>
        <v>259</v>
      </c>
      <c r="C17440" s="815">
        <f t="shared" si="1137"/>
        <v>107</v>
      </c>
      <c r="D17440" s="815">
        <f t="shared" si="1138"/>
        <v>98</v>
      </c>
      <c r="E17440" s="815">
        <v>2007</v>
      </c>
    </row>
    <row r="17441" spans="1:5">
      <c r="A17441" s="816">
        <f t="shared" si="1135"/>
        <v>39342</v>
      </c>
      <c r="B17441" s="815">
        <f t="shared" si="1136"/>
        <v>260</v>
      </c>
      <c r="C17441" s="815">
        <f t="shared" si="1137"/>
        <v>106</v>
      </c>
      <c r="D17441" s="815">
        <f t="shared" si="1138"/>
        <v>97</v>
      </c>
      <c r="E17441" s="815">
        <v>2007</v>
      </c>
    </row>
    <row r="17442" spans="1:5">
      <c r="A17442" s="816">
        <f t="shared" si="1135"/>
        <v>39343</v>
      </c>
      <c r="B17442" s="815">
        <f t="shared" si="1136"/>
        <v>261</v>
      </c>
      <c r="C17442" s="815">
        <f t="shared" si="1137"/>
        <v>105</v>
      </c>
      <c r="D17442" s="815">
        <f t="shared" si="1138"/>
        <v>96</v>
      </c>
      <c r="E17442" s="815">
        <v>2007</v>
      </c>
    </row>
    <row r="17443" spans="1:5">
      <c r="A17443" s="816">
        <f t="shared" si="1135"/>
        <v>39344</v>
      </c>
      <c r="B17443" s="815">
        <f t="shared" si="1136"/>
        <v>262</v>
      </c>
      <c r="C17443" s="815">
        <f t="shared" si="1137"/>
        <v>104</v>
      </c>
      <c r="D17443" s="815">
        <f t="shared" si="1138"/>
        <v>95</v>
      </c>
      <c r="E17443" s="815">
        <v>2007</v>
      </c>
    </row>
    <row r="17444" spans="1:5">
      <c r="A17444" s="816">
        <f t="shared" si="1135"/>
        <v>39345</v>
      </c>
      <c r="B17444" s="815">
        <f t="shared" si="1136"/>
        <v>263</v>
      </c>
      <c r="C17444" s="815">
        <f t="shared" si="1137"/>
        <v>103</v>
      </c>
      <c r="D17444" s="815">
        <f t="shared" si="1138"/>
        <v>94</v>
      </c>
      <c r="E17444" s="815">
        <v>2007</v>
      </c>
    </row>
    <row r="17445" spans="1:5">
      <c r="A17445" s="816">
        <f t="shared" si="1135"/>
        <v>39346</v>
      </c>
      <c r="B17445" s="815">
        <f t="shared" si="1136"/>
        <v>264</v>
      </c>
      <c r="C17445" s="815">
        <f t="shared" si="1137"/>
        <v>102</v>
      </c>
      <c r="D17445" s="815">
        <f t="shared" si="1138"/>
        <v>93</v>
      </c>
      <c r="E17445" s="815">
        <v>2007</v>
      </c>
    </row>
    <row r="17446" spans="1:5">
      <c r="A17446" s="816">
        <f t="shared" si="1135"/>
        <v>39347</v>
      </c>
      <c r="B17446" s="815">
        <f t="shared" si="1136"/>
        <v>265</v>
      </c>
      <c r="C17446" s="815">
        <f t="shared" si="1137"/>
        <v>101</v>
      </c>
      <c r="D17446" s="815">
        <f t="shared" si="1138"/>
        <v>92</v>
      </c>
      <c r="E17446" s="815">
        <v>2007</v>
      </c>
    </row>
    <row r="17447" spans="1:5">
      <c r="A17447" s="816">
        <f t="shared" si="1135"/>
        <v>39348</v>
      </c>
      <c r="B17447" s="815">
        <f t="shared" si="1136"/>
        <v>266</v>
      </c>
      <c r="C17447" s="815">
        <f t="shared" si="1137"/>
        <v>100</v>
      </c>
      <c r="D17447" s="815">
        <f t="shared" si="1138"/>
        <v>91</v>
      </c>
      <c r="E17447" s="815">
        <v>2007</v>
      </c>
    </row>
    <row r="17448" spans="1:5">
      <c r="A17448" s="816">
        <f t="shared" si="1135"/>
        <v>39349</v>
      </c>
      <c r="B17448" s="815">
        <f t="shared" si="1136"/>
        <v>267</v>
      </c>
      <c r="C17448" s="815">
        <f t="shared" si="1137"/>
        <v>99</v>
      </c>
      <c r="D17448" s="815">
        <f t="shared" si="1138"/>
        <v>90</v>
      </c>
      <c r="E17448" s="815">
        <v>2007</v>
      </c>
    </row>
    <row r="17449" spans="1:5">
      <c r="A17449" s="816">
        <f t="shared" si="1135"/>
        <v>39350</v>
      </c>
      <c r="B17449" s="815">
        <f t="shared" si="1136"/>
        <v>268</v>
      </c>
      <c r="C17449" s="815">
        <f t="shared" si="1137"/>
        <v>98</v>
      </c>
      <c r="D17449" s="815">
        <f t="shared" si="1138"/>
        <v>89</v>
      </c>
      <c r="E17449" s="815">
        <v>2007</v>
      </c>
    </row>
    <row r="17450" spans="1:5">
      <c r="A17450" s="816">
        <f t="shared" si="1135"/>
        <v>39351</v>
      </c>
      <c r="B17450" s="815">
        <f t="shared" si="1136"/>
        <v>269</v>
      </c>
      <c r="C17450" s="815">
        <f t="shared" si="1137"/>
        <v>97</v>
      </c>
      <c r="D17450" s="815">
        <f t="shared" si="1138"/>
        <v>88</v>
      </c>
      <c r="E17450" s="815">
        <v>2007</v>
      </c>
    </row>
    <row r="17451" spans="1:5">
      <c r="A17451" s="816">
        <f t="shared" si="1135"/>
        <v>39352</v>
      </c>
      <c r="B17451" s="815">
        <f t="shared" si="1136"/>
        <v>270</v>
      </c>
      <c r="C17451" s="815">
        <f t="shared" si="1137"/>
        <v>96</v>
      </c>
      <c r="D17451" s="815">
        <f t="shared" si="1138"/>
        <v>87</v>
      </c>
      <c r="E17451" s="815">
        <v>2007</v>
      </c>
    </row>
    <row r="17452" spans="1:5">
      <c r="A17452" s="816">
        <f t="shared" si="1135"/>
        <v>39353</v>
      </c>
      <c r="B17452" s="815">
        <f t="shared" si="1136"/>
        <v>271</v>
      </c>
      <c r="C17452" s="815">
        <f t="shared" si="1137"/>
        <v>95</v>
      </c>
      <c r="D17452" s="815">
        <f t="shared" si="1138"/>
        <v>86</v>
      </c>
      <c r="E17452" s="815">
        <v>2007</v>
      </c>
    </row>
    <row r="17453" spans="1:5">
      <c r="A17453" s="816">
        <f t="shared" si="1135"/>
        <v>39354</v>
      </c>
      <c r="B17453" s="815">
        <f t="shared" si="1136"/>
        <v>272</v>
      </c>
      <c r="C17453" s="815">
        <f t="shared" si="1137"/>
        <v>94</v>
      </c>
      <c r="D17453" s="815">
        <f t="shared" si="1138"/>
        <v>85</v>
      </c>
      <c r="E17453" s="815">
        <v>2007</v>
      </c>
    </row>
    <row r="17454" spans="1:5">
      <c r="A17454" s="816">
        <f t="shared" si="1135"/>
        <v>39355</v>
      </c>
      <c r="B17454" s="815">
        <f t="shared" si="1136"/>
        <v>273</v>
      </c>
      <c r="C17454" s="815">
        <f t="shared" si="1137"/>
        <v>93</v>
      </c>
      <c r="D17454" s="815">
        <f t="shared" si="1138"/>
        <v>84</v>
      </c>
      <c r="E17454" s="815">
        <v>2007</v>
      </c>
    </row>
    <row r="17455" spans="1:5">
      <c r="A17455" s="816">
        <f t="shared" si="1135"/>
        <v>39356</v>
      </c>
      <c r="B17455" s="815">
        <f t="shared" si="1136"/>
        <v>274</v>
      </c>
      <c r="C17455" s="815">
        <f t="shared" si="1137"/>
        <v>92</v>
      </c>
      <c r="D17455" s="815">
        <f t="shared" si="1138"/>
        <v>83</v>
      </c>
      <c r="E17455" s="815">
        <v>2007</v>
      </c>
    </row>
    <row r="17456" spans="1:5">
      <c r="A17456" s="816">
        <f t="shared" si="1135"/>
        <v>39357</v>
      </c>
      <c r="B17456" s="815">
        <f t="shared" si="1136"/>
        <v>275</v>
      </c>
      <c r="C17456" s="815">
        <f t="shared" si="1137"/>
        <v>91</v>
      </c>
      <c r="D17456" s="815">
        <f t="shared" si="1138"/>
        <v>82</v>
      </c>
      <c r="E17456" s="815">
        <v>2007</v>
      </c>
    </row>
    <row r="17457" spans="1:5">
      <c r="A17457" s="816">
        <f t="shared" si="1135"/>
        <v>39358</v>
      </c>
      <c r="B17457" s="815">
        <f t="shared" si="1136"/>
        <v>276</v>
      </c>
      <c r="C17457" s="815">
        <f t="shared" si="1137"/>
        <v>90</v>
      </c>
      <c r="D17457" s="815">
        <f t="shared" si="1138"/>
        <v>81</v>
      </c>
      <c r="E17457" s="815">
        <v>2007</v>
      </c>
    </row>
    <row r="17458" spans="1:5">
      <c r="A17458" s="816">
        <f t="shared" si="1135"/>
        <v>39359</v>
      </c>
      <c r="B17458" s="815">
        <f t="shared" si="1136"/>
        <v>277</v>
      </c>
      <c r="C17458" s="815">
        <f t="shared" si="1137"/>
        <v>89</v>
      </c>
      <c r="D17458" s="815">
        <f t="shared" si="1138"/>
        <v>80</v>
      </c>
      <c r="E17458" s="815">
        <v>2007</v>
      </c>
    </row>
    <row r="17459" spans="1:5">
      <c r="A17459" s="816">
        <f t="shared" ref="A17459:A17522" si="1139">A17458+1</f>
        <v>39360</v>
      </c>
      <c r="B17459" s="815">
        <f t="shared" si="1136"/>
        <v>278</v>
      </c>
      <c r="C17459" s="815">
        <f t="shared" si="1137"/>
        <v>88</v>
      </c>
      <c r="D17459" s="815">
        <f t="shared" si="1138"/>
        <v>79</v>
      </c>
      <c r="E17459" s="815">
        <v>2007</v>
      </c>
    </row>
    <row r="17460" spans="1:5">
      <c r="A17460" s="816">
        <f t="shared" si="1139"/>
        <v>39361</v>
      </c>
      <c r="B17460" s="815">
        <f t="shared" si="1136"/>
        <v>279</v>
      </c>
      <c r="C17460" s="815">
        <f t="shared" si="1137"/>
        <v>87</v>
      </c>
      <c r="D17460" s="815">
        <f t="shared" si="1138"/>
        <v>78</v>
      </c>
      <c r="E17460" s="815">
        <v>2007</v>
      </c>
    </row>
    <row r="17461" spans="1:5">
      <c r="A17461" s="816">
        <f t="shared" si="1139"/>
        <v>39362</v>
      </c>
      <c r="B17461" s="815">
        <f t="shared" si="1136"/>
        <v>280</v>
      </c>
      <c r="C17461" s="815">
        <f t="shared" si="1137"/>
        <v>86</v>
      </c>
      <c r="D17461" s="815">
        <f t="shared" si="1138"/>
        <v>77</v>
      </c>
      <c r="E17461" s="815">
        <v>2007</v>
      </c>
    </row>
    <row r="17462" spans="1:5">
      <c r="A17462" s="816">
        <f t="shared" si="1139"/>
        <v>39363</v>
      </c>
      <c r="B17462" s="815">
        <f t="shared" si="1136"/>
        <v>281</v>
      </c>
      <c r="C17462" s="815">
        <f t="shared" si="1137"/>
        <v>85</v>
      </c>
      <c r="D17462" s="815">
        <f t="shared" si="1138"/>
        <v>76</v>
      </c>
      <c r="E17462" s="815">
        <v>2007</v>
      </c>
    </row>
    <row r="17463" spans="1:5">
      <c r="A17463" s="816">
        <f t="shared" si="1139"/>
        <v>39364</v>
      </c>
      <c r="B17463" s="815">
        <f t="shared" si="1136"/>
        <v>282</v>
      </c>
      <c r="C17463" s="815">
        <f t="shared" si="1137"/>
        <v>84</v>
      </c>
      <c r="D17463" s="815">
        <f t="shared" si="1138"/>
        <v>75</v>
      </c>
      <c r="E17463" s="815">
        <v>2007</v>
      </c>
    </row>
    <row r="17464" spans="1:5">
      <c r="A17464" s="816">
        <f t="shared" si="1139"/>
        <v>39365</v>
      </c>
      <c r="B17464" s="815">
        <f t="shared" si="1136"/>
        <v>283</v>
      </c>
      <c r="C17464" s="815">
        <f t="shared" si="1137"/>
        <v>83</v>
      </c>
      <c r="D17464" s="815">
        <f t="shared" si="1138"/>
        <v>74</v>
      </c>
      <c r="E17464" s="815">
        <v>2007</v>
      </c>
    </row>
    <row r="17465" spans="1:5">
      <c r="A17465" s="816">
        <f t="shared" si="1139"/>
        <v>39366</v>
      </c>
      <c r="B17465" s="815">
        <f t="shared" si="1136"/>
        <v>284</v>
      </c>
      <c r="C17465" s="815">
        <f t="shared" si="1137"/>
        <v>82</v>
      </c>
      <c r="D17465" s="815">
        <f t="shared" si="1138"/>
        <v>73</v>
      </c>
      <c r="E17465" s="815">
        <v>2007</v>
      </c>
    </row>
    <row r="17466" spans="1:5">
      <c r="A17466" s="816">
        <f t="shared" si="1139"/>
        <v>39367</v>
      </c>
      <c r="B17466" s="815">
        <f t="shared" si="1136"/>
        <v>285</v>
      </c>
      <c r="C17466" s="815">
        <f t="shared" si="1137"/>
        <v>81</v>
      </c>
      <c r="D17466" s="815">
        <f t="shared" si="1138"/>
        <v>72</v>
      </c>
      <c r="E17466" s="815">
        <v>2007</v>
      </c>
    </row>
    <row r="17467" spans="1:5">
      <c r="A17467" s="816">
        <f t="shared" si="1139"/>
        <v>39368</v>
      </c>
      <c r="B17467" s="815">
        <f t="shared" si="1136"/>
        <v>286</v>
      </c>
      <c r="C17467" s="815">
        <f t="shared" si="1137"/>
        <v>80</v>
      </c>
      <c r="D17467" s="815">
        <f t="shared" si="1138"/>
        <v>71</v>
      </c>
      <c r="E17467" s="815">
        <v>2007</v>
      </c>
    </row>
    <row r="17468" spans="1:5">
      <c r="A17468" s="816">
        <f t="shared" si="1139"/>
        <v>39369</v>
      </c>
      <c r="B17468" s="815">
        <f t="shared" si="1136"/>
        <v>287</v>
      </c>
      <c r="C17468" s="815">
        <f t="shared" si="1137"/>
        <v>79</v>
      </c>
      <c r="D17468" s="815">
        <f t="shared" si="1138"/>
        <v>70</v>
      </c>
      <c r="E17468" s="815">
        <v>2007</v>
      </c>
    </row>
    <row r="17469" spans="1:5">
      <c r="A17469" s="816">
        <f t="shared" si="1139"/>
        <v>39370</v>
      </c>
      <c r="B17469" s="815">
        <f t="shared" si="1136"/>
        <v>288</v>
      </c>
      <c r="C17469" s="815">
        <f t="shared" si="1137"/>
        <v>78</v>
      </c>
      <c r="D17469" s="815">
        <f t="shared" si="1138"/>
        <v>69</v>
      </c>
      <c r="E17469" s="815">
        <v>2007</v>
      </c>
    </row>
    <row r="17470" spans="1:5">
      <c r="A17470" s="816">
        <f t="shared" si="1139"/>
        <v>39371</v>
      </c>
      <c r="B17470" s="815">
        <f t="shared" si="1136"/>
        <v>289</v>
      </c>
      <c r="C17470" s="815">
        <f t="shared" si="1137"/>
        <v>77</v>
      </c>
      <c r="D17470" s="815">
        <f t="shared" si="1138"/>
        <v>68</v>
      </c>
      <c r="E17470" s="815">
        <v>2007</v>
      </c>
    </row>
    <row r="17471" spans="1:5">
      <c r="A17471" s="816">
        <f t="shared" si="1139"/>
        <v>39372</v>
      </c>
      <c r="B17471" s="815">
        <f t="shared" si="1136"/>
        <v>290</v>
      </c>
      <c r="C17471" s="815">
        <f t="shared" si="1137"/>
        <v>76</v>
      </c>
      <c r="D17471" s="815">
        <f t="shared" si="1138"/>
        <v>67</v>
      </c>
      <c r="E17471" s="815">
        <v>2007</v>
      </c>
    </row>
    <row r="17472" spans="1:5">
      <c r="A17472" s="816">
        <f t="shared" si="1139"/>
        <v>39373</v>
      </c>
      <c r="B17472" s="815">
        <f t="shared" si="1136"/>
        <v>291</v>
      </c>
      <c r="C17472" s="815">
        <f t="shared" si="1137"/>
        <v>75</v>
      </c>
      <c r="D17472" s="815">
        <f t="shared" si="1138"/>
        <v>66</v>
      </c>
      <c r="E17472" s="815">
        <v>2007</v>
      </c>
    </row>
    <row r="17473" spans="1:5">
      <c r="A17473" s="816">
        <f t="shared" si="1139"/>
        <v>39374</v>
      </c>
      <c r="B17473" s="815">
        <f t="shared" si="1136"/>
        <v>292</v>
      </c>
      <c r="C17473" s="815">
        <f t="shared" si="1137"/>
        <v>74</v>
      </c>
      <c r="D17473" s="815">
        <f t="shared" si="1138"/>
        <v>65</v>
      </c>
      <c r="E17473" s="815">
        <v>2007</v>
      </c>
    </row>
    <row r="17474" spans="1:5">
      <c r="A17474" s="816">
        <f t="shared" si="1139"/>
        <v>39375</v>
      </c>
      <c r="B17474" s="815">
        <f t="shared" si="1136"/>
        <v>293</v>
      </c>
      <c r="C17474" s="815">
        <f t="shared" si="1137"/>
        <v>73</v>
      </c>
      <c r="D17474" s="815">
        <f t="shared" si="1138"/>
        <v>64</v>
      </c>
      <c r="E17474" s="815">
        <v>2007</v>
      </c>
    </row>
    <row r="17475" spans="1:5">
      <c r="A17475" s="816">
        <f t="shared" si="1139"/>
        <v>39376</v>
      </c>
      <c r="B17475" s="815">
        <f t="shared" si="1136"/>
        <v>294</v>
      </c>
      <c r="C17475" s="815">
        <f t="shared" si="1137"/>
        <v>72</v>
      </c>
      <c r="D17475" s="815">
        <f t="shared" si="1138"/>
        <v>63</v>
      </c>
      <c r="E17475" s="815">
        <v>2007</v>
      </c>
    </row>
    <row r="17476" spans="1:5">
      <c r="A17476" s="816">
        <f t="shared" si="1139"/>
        <v>39377</v>
      </c>
      <c r="B17476" s="815">
        <f t="shared" si="1136"/>
        <v>295</v>
      </c>
      <c r="C17476" s="815">
        <f t="shared" si="1137"/>
        <v>71</v>
      </c>
      <c r="D17476" s="815">
        <f t="shared" si="1138"/>
        <v>62</v>
      </c>
      <c r="E17476" s="815">
        <v>2007</v>
      </c>
    </row>
    <row r="17477" spans="1:5">
      <c r="A17477" s="816">
        <f t="shared" si="1139"/>
        <v>39378</v>
      </c>
      <c r="B17477" s="815">
        <f t="shared" si="1136"/>
        <v>296</v>
      </c>
      <c r="C17477" s="815">
        <f t="shared" si="1137"/>
        <v>70</v>
      </c>
      <c r="D17477" s="815">
        <f t="shared" si="1138"/>
        <v>61</v>
      </c>
      <c r="E17477" s="815">
        <v>2007</v>
      </c>
    </row>
    <row r="17478" spans="1:5">
      <c r="A17478" s="816">
        <f t="shared" si="1139"/>
        <v>39379</v>
      </c>
      <c r="B17478" s="815">
        <f t="shared" si="1136"/>
        <v>297</v>
      </c>
      <c r="C17478" s="815">
        <f t="shared" si="1137"/>
        <v>69</v>
      </c>
      <c r="D17478" s="815">
        <f t="shared" si="1138"/>
        <v>60</v>
      </c>
      <c r="E17478" s="815">
        <v>2007</v>
      </c>
    </row>
    <row r="17479" spans="1:5">
      <c r="A17479" s="816">
        <f t="shared" si="1139"/>
        <v>39380</v>
      </c>
      <c r="B17479" s="815">
        <f t="shared" si="1136"/>
        <v>298</v>
      </c>
      <c r="C17479" s="815">
        <f t="shared" si="1137"/>
        <v>68</v>
      </c>
      <c r="D17479" s="815">
        <f t="shared" si="1138"/>
        <v>59</v>
      </c>
      <c r="E17479" s="815">
        <v>2007</v>
      </c>
    </row>
    <row r="17480" spans="1:5">
      <c r="A17480" s="816">
        <f t="shared" si="1139"/>
        <v>39381</v>
      </c>
      <c r="B17480" s="815">
        <f t="shared" si="1136"/>
        <v>299</v>
      </c>
      <c r="C17480" s="815">
        <f t="shared" si="1137"/>
        <v>67</v>
      </c>
      <c r="D17480" s="815">
        <f t="shared" si="1138"/>
        <v>58</v>
      </c>
      <c r="E17480" s="815">
        <v>2007</v>
      </c>
    </row>
    <row r="17481" spans="1:5">
      <c r="A17481" s="816">
        <f t="shared" si="1139"/>
        <v>39382</v>
      </c>
      <c r="B17481" s="815">
        <f t="shared" si="1136"/>
        <v>300</v>
      </c>
      <c r="C17481" s="815">
        <f t="shared" si="1137"/>
        <v>66</v>
      </c>
      <c r="D17481" s="815">
        <f t="shared" si="1138"/>
        <v>57</v>
      </c>
      <c r="E17481" s="815">
        <v>2007</v>
      </c>
    </row>
    <row r="17482" spans="1:5">
      <c r="A17482" s="816">
        <f t="shared" si="1139"/>
        <v>39383</v>
      </c>
      <c r="B17482" s="815">
        <f t="shared" si="1136"/>
        <v>301</v>
      </c>
      <c r="C17482" s="815">
        <f t="shared" si="1137"/>
        <v>65</v>
      </c>
      <c r="D17482" s="815">
        <f t="shared" si="1138"/>
        <v>56</v>
      </c>
      <c r="E17482" s="815">
        <v>2007</v>
      </c>
    </row>
    <row r="17483" spans="1:5">
      <c r="A17483" s="816">
        <f t="shared" si="1139"/>
        <v>39384</v>
      </c>
      <c r="B17483" s="815">
        <f t="shared" si="1136"/>
        <v>302</v>
      </c>
      <c r="C17483" s="815">
        <f t="shared" si="1137"/>
        <v>64</v>
      </c>
      <c r="D17483" s="815">
        <f t="shared" si="1138"/>
        <v>55</v>
      </c>
      <c r="E17483" s="815">
        <v>2007</v>
      </c>
    </row>
    <row r="17484" spans="1:5">
      <c r="A17484" s="816">
        <f t="shared" si="1139"/>
        <v>39385</v>
      </c>
      <c r="B17484" s="815">
        <f t="shared" si="1136"/>
        <v>303</v>
      </c>
      <c r="C17484" s="815">
        <f t="shared" si="1137"/>
        <v>63</v>
      </c>
      <c r="D17484" s="815">
        <f t="shared" si="1138"/>
        <v>54</v>
      </c>
      <c r="E17484" s="815">
        <v>2007</v>
      </c>
    </row>
    <row r="17485" spans="1:5">
      <c r="A17485" s="816">
        <f t="shared" si="1139"/>
        <v>39386</v>
      </c>
      <c r="B17485" s="815">
        <f t="shared" si="1136"/>
        <v>304</v>
      </c>
      <c r="C17485" s="815">
        <f t="shared" si="1137"/>
        <v>62</v>
      </c>
      <c r="D17485" s="815">
        <f t="shared" si="1138"/>
        <v>53</v>
      </c>
      <c r="E17485" s="815">
        <v>2007</v>
      </c>
    </row>
    <row r="17486" spans="1:5">
      <c r="A17486" s="816">
        <f t="shared" si="1139"/>
        <v>39387</v>
      </c>
      <c r="B17486" s="815">
        <f t="shared" si="1136"/>
        <v>305</v>
      </c>
      <c r="C17486" s="815">
        <f t="shared" si="1137"/>
        <v>61</v>
      </c>
      <c r="D17486" s="815">
        <f t="shared" si="1138"/>
        <v>52</v>
      </c>
      <c r="E17486" s="815">
        <v>2007</v>
      </c>
    </row>
    <row r="17487" spans="1:5">
      <c r="A17487" s="816">
        <f t="shared" si="1139"/>
        <v>39388</v>
      </c>
      <c r="B17487" s="815">
        <f t="shared" si="1136"/>
        <v>306</v>
      </c>
      <c r="C17487" s="815">
        <f t="shared" si="1137"/>
        <v>60</v>
      </c>
      <c r="D17487" s="815">
        <f t="shared" si="1138"/>
        <v>51</v>
      </c>
      <c r="E17487" s="815">
        <v>2007</v>
      </c>
    </row>
    <row r="17488" spans="1:5">
      <c r="A17488" s="816">
        <f t="shared" si="1139"/>
        <v>39389</v>
      </c>
      <c r="B17488" s="815">
        <f t="shared" si="1136"/>
        <v>307</v>
      </c>
      <c r="C17488" s="815">
        <f t="shared" si="1137"/>
        <v>59</v>
      </c>
      <c r="D17488" s="815">
        <f t="shared" si="1138"/>
        <v>50</v>
      </c>
      <c r="E17488" s="815">
        <v>2007</v>
      </c>
    </row>
    <row r="17489" spans="1:5">
      <c r="A17489" s="816">
        <f t="shared" si="1139"/>
        <v>39390</v>
      </c>
      <c r="B17489" s="815">
        <f t="shared" si="1136"/>
        <v>308</v>
      </c>
      <c r="C17489" s="815">
        <f t="shared" si="1137"/>
        <v>58</v>
      </c>
      <c r="D17489" s="815">
        <f t="shared" si="1138"/>
        <v>49</v>
      </c>
      <c r="E17489" s="815">
        <v>2007</v>
      </c>
    </row>
    <row r="17490" spans="1:5">
      <c r="A17490" s="816">
        <f t="shared" si="1139"/>
        <v>39391</v>
      </c>
      <c r="B17490" s="815">
        <f t="shared" si="1136"/>
        <v>309</v>
      </c>
      <c r="C17490" s="815">
        <f t="shared" si="1137"/>
        <v>57</v>
      </c>
      <c r="D17490" s="815">
        <f t="shared" si="1138"/>
        <v>48</v>
      </c>
      <c r="E17490" s="815">
        <v>2007</v>
      </c>
    </row>
    <row r="17491" spans="1:5">
      <c r="A17491" s="816">
        <f t="shared" si="1139"/>
        <v>39392</v>
      </c>
      <c r="B17491" s="815">
        <f t="shared" si="1136"/>
        <v>310</v>
      </c>
      <c r="C17491" s="815">
        <f t="shared" si="1137"/>
        <v>56</v>
      </c>
      <c r="D17491" s="815">
        <f t="shared" si="1138"/>
        <v>47</v>
      </c>
      <c r="E17491" s="815">
        <v>2007</v>
      </c>
    </row>
    <row r="17492" spans="1:5">
      <c r="A17492" s="816">
        <f t="shared" si="1139"/>
        <v>39393</v>
      </c>
      <c r="B17492" s="815">
        <f t="shared" si="1136"/>
        <v>311</v>
      </c>
      <c r="C17492" s="815">
        <f t="shared" si="1137"/>
        <v>55</v>
      </c>
      <c r="D17492" s="815">
        <f t="shared" si="1138"/>
        <v>46</v>
      </c>
      <c r="E17492" s="815">
        <v>2007</v>
      </c>
    </row>
    <row r="17493" spans="1:5">
      <c r="A17493" s="816">
        <f t="shared" si="1139"/>
        <v>39394</v>
      </c>
      <c r="B17493" s="815">
        <f t="shared" ref="B17493:B17548" si="1140">B17492+1</f>
        <v>312</v>
      </c>
      <c r="C17493" s="815">
        <f t="shared" ref="C17493:C17546" si="1141">C17492-1</f>
        <v>54</v>
      </c>
      <c r="D17493" s="815">
        <f t="shared" ref="D17493:D17536" si="1142">D17492-1</f>
        <v>45</v>
      </c>
      <c r="E17493" s="815">
        <v>2007</v>
      </c>
    </row>
    <row r="17494" spans="1:5">
      <c r="A17494" s="816">
        <f t="shared" si="1139"/>
        <v>39395</v>
      </c>
      <c r="B17494" s="815">
        <f t="shared" si="1140"/>
        <v>313</v>
      </c>
      <c r="C17494" s="815">
        <f t="shared" si="1141"/>
        <v>53</v>
      </c>
      <c r="D17494" s="815">
        <f t="shared" si="1142"/>
        <v>44</v>
      </c>
      <c r="E17494" s="815">
        <v>2007</v>
      </c>
    </row>
    <row r="17495" spans="1:5">
      <c r="A17495" s="816">
        <f t="shared" si="1139"/>
        <v>39396</v>
      </c>
      <c r="B17495" s="815">
        <f t="shared" si="1140"/>
        <v>314</v>
      </c>
      <c r="C17495" s="815">
        <f t="shared" si="1141"/>
        <v>52</v>
      </c>
      <c r="D17495" s="815">
        <f t="shared" si="1142"/>
        <v>43</v>
      </c>
      <c r="E17495" s="815">
        <v>2007</v>
      </c>
    </row>
    <row r="17496" spans="1:5">
      <c r="A17496" s="816">
        <f t="shared" si="1139"/>
        <v>39397</v>
      </c>
      <c r="B17496" s="815">
        <f t="shared" si="1140"/>
        <v>315</v>
      </c>
      <c r="C17496" s="815">
        <f t="shared" si="1141"/>
        <v>51</v>
      </c>
      <c r="D17496" s="815">
        <f t="shared" si="1142"/>
        <v>42</v>
      </c>
      <c r="E17496" s="815">
        <v>2007</v>
      </c>
    </row>
    <row r="17497" spans="1:5">
      <c r="A17497" s="816">
        <f t="shared" si="1139"/>
        <v>39398</v>
      </c>
      <c r="B17497" s="815">
        <f t="shared" si="1140"/>
        <v>316</v>
      </c>
      <c r="C17497" s="815">
        <f t="shared" si="1141"/>
        <v>50</v>
      </c>
      <c r="D17497" s="815">
        <f t="shared" si="1142"/>
        <v>41</v>
      </c>
      <c r="E17497" s="815">
        <v>2007</v>
      </c>
    </row>
    <row r="17498" spans="1:5">
      <c r="A17498" s="816">
        <f t="shared" si="1139"/>
        <v>39399</v>
      </c>
      <c r="B17498" s="815">
        <f t="shared" si="1140"/>
        <v>317</v>
      </c>
      <c r="C17498" s="815">
        <f t="shared" si="1141"/>
        <v>49</v>
      </c>
      <c r="D17498" s="815">
        <f t="shared" si="1142"/>
        <v>40</v>
      </c>
      <c r="E17498" s="815">
        <v>2007</v>
      </c>
    </row>
    <row r="17499" spans="1:5">
      <c r="A17499" s="816">
        <f t="shared" si="1139"/>
        <v>39400</v>
      </c>
      <c r="B17499" s="815">
        <f t="shared" si="1140"/>
        <v>318</v>
      </c>
      <c r="C17499" s="815">
        <f t="shared" si="1141"/>
        <v>48</v>
      </c>
      <c r="D17499" s="815">
        <f t="shared" si="1142"/>
        <v>39</v>
      </c>
      <c r="E17499" s="815">
        <v>2007</v>
      </c>
    </row>
    <row r="17500" spans="1:5">
      <c r="A17500" s="816">
        <f t="shared" si="1139"/>
        <v>39401</v>
      </c>
      <c r="B17500" s="815">
        <f t="shared" si="1140"/>
        <v>319</v>
      </c>
      <c r="C17500" s="815">
        <f t="shared" si="1141"/>
        <v>47</v>
      </c>
      <c r="D17500" s="815">
        <f t="shared" si="1142"/>
        <v>38</v>
      </c>
      <c r="E17500" s="815">
        <v>2007</v>
      </c>
    </row>
    <row r="17501" spans="1:5">
      <c r="A17501" s="816">
        <f t="shared" si="1139"/>
        <v>39402</v>
      </c>
      <c r="B17501" s="815">
        <f t="shared" si="1140"/>
        <v>320</v>
      </c>
      <c r="C17501" s="815">
        <f t="shared" si="1141"/>
        <v>46</v>
      </c>
      <c r="D17501" s="815">
        <f t="shared" si="1142"/>
        <v>37</v>
      </c>
      <c r="E17501" s="815">
        <v>2007</v>
      </c>
    </row>
    <row r="17502" spans="1:5">
      <c r="A17502" s="816">
        <f t="shared" si="1139"/>
        <v>39403</v>
      </c>
      <c r="B17502" s="815">
        <f t="shared" si="1140"/>
        <v>321</v>
      </c>
      <c r="C17502" s="815">
        <f t="shared" si="1141"/>
        <v>45</v>
      </c>
      <c r="D17502" s="815">
        <f t="shared" si="1142"/>
        <v>36</v>
      </c>
      <c r="E17502" s="815">
        <v>2007</v>
      </c>
    </row>
    <row r="17503" spans="1:5">
      <c r="A17503" s="816">
        <f t="shared" si="1139"/>
        <v>39404</v>
      </c>
      <c r="B17503" s="815">
        <f t="shared" si="1140"/>
        <v>322</v>
      </c>
      <c r="C17503" s="815">
        <f t="shared" si="1141"/>
        <v>44</v>
      </c>
      <c r="D17503" s="815">
        <f t="shared" si="1142"/>
        <v>35</v>
      </c>
      <c r="E17503" s="815">
        <v>2007</v>
      </c>
    </row>
    <row r="17504" spans="1:5">
      <c r="A17504" s="816">
        <f t="shared" si="1139"/>
        <v>39405</v>
      </c>
      <c r="B17504" s="815">
        <f t="shared" si="1140"/>
        <v>323</v>
      </c>
      <c r="C17504" s="815">
        <f t="shared" si="1141"/>
        <v>43</v>
      </c>
      <c r="D17504" s="815">
        <f t="shared" si="1142"/>
        <v>34</v>
      </c>
      <c r="E17504" s="815">
        <v>2007</v>
      </c>
    </row>
    <row r="17505" spans="1:5">
      <c r="A17505" s="816">
        <f t="shared" si="1139"/>
        <v>39406</v>
      </c>
      <c r="B17505" s="815">
        <f t="shared" si="1140"/>
        <v>324</v>
      </c>
      <c r="C17505" s="815">
        <f t="shared" si="1141"/>
        <v>42</v>
      </c>
      <c r="D17505" s="815">
        <f t="shared" si="1142"/>
        <v>33</v>
      </c>
      <c r="E17505" s="815">
        <v>2007</v>
      </c>
    </row>
    <row r="17506" spans="1:5">
      <c r="A17506" s="816">
        <f t="shared" si="1139"/>
        <v>39407</v>
      </c>
      <c r="B17506" s="815">
        <f t="shared" si="1140"/>
        <v>325</v>
      </c>
      <c r="C17506" s="815">
        <f t="shared" si="1141"/>
        <v>41</v>
      </c>
      <c r="D17506" s="815">
        <f t="shared" si="1142"/>
        <v>32</v>
      </c>
      <c r="E17506" s="815">
        <v>2007</v>
      </c>
    </row>
    <row r="17507" spans="1:5">
      <c r="A17507" s="816">
        <f t="shared" si="1139"/>
        <v>39408</v>
      </c>
      <c r="B17507" s="815">
        <f t="shared" si="1140"/>
        <v>326</v>
      </c>
      <c r="C17507" s="815">
        <f t="shared" si="1141"/>
        <v>40</v>
      </c>
      <c r="D17507" s="815">
        <f t="shared" si="1142"/>
        <v>31</v>
      </c>
      <c r="E17507" s="815">
        <v>2007</v>
      </c>
    </row>
    <row r="17508" spans="1:5">
      <c r="A17508" s="816">
        <f t="shared" si="1139"/>
        <v>39409</v>
      </c>
      <c r="B17508" s="815">
        <f t="shared" si="1140"/>
        <v>327</v>
      </c>
      <c r="C17508" s="815">
        <f t="shared" si="1141"/>
        <v>39</v>
      </c>
      <c r="D17508" s="815">
        <f t="shared" si="1142"/>
        <v>30</v>
      </c>
      <c r="E17508" s="815">
        <v>2007</v>
      </c>
    </row>
    <row r="17509" spans="1:5">
      <c r="A17509" s="816">
        <f t="shared" si="1139"/>
        <v>39410</v>
      </c>
      <c r="B17509" s="815">
        <f t="shared" si="1140"/>
        <v>328</v>
      </c>
      <c r="C17509" s="815">
        <f t="shared" si="1141"/>
        <v>38</v>
      </c>
      <c r="D17509" s="815">
        <f t="shared" si="1142"/>
        <v>29</v>
      </c>
      <c r="E17509" s="815">
        <v>2007</v>
      </c>
    </row>
    <row r="17510" spans="1:5">
      <c r="A17510" s="816">
        <f t="shared" si="1139"/>
        <v>39411</v>
      </c>
      <c r="B17510" s="815">
        <f t="shared" si="1140"/>
        <v>329</v>
      </c>
      <c r="C17510" s="815">
        <f t="shared" si="1141"/>
        <v>37</v>
      </c>
      <c r="D17510" s="815">
        <f t="shared" si="1142"/>
        <v>28</v>
      </c>
      <c r="E17510" s="815">
        <v>2007</v>
      </c>
    </row>
    <row r="17511" spans="1:5">
      <c r="A17511" s="816">
        <f t="shared" si="1139"/>
        <v>39412</v>
      </c>
      <c r="B17511" s="815">
        <f t="shared" si="1140"/>
        <v>330</v>
      </c>
      <c r="C17511" s="815">
        <f t="shared" si="1141"/>
        <v>36</v>
      </c>
      <c r="D17511" s="815">
        <f t="shared" si="1142"/>
        <v>27</v>
      </c>
      <c r="E17511" s="815">
        <v>2007</v>
      </c>
    </row>
    <row r="17512" spans="1:5">
      <c r="A17512" s="816">
        <f t="shared" si="1139"/>
        <v>39413</v>
      </c>
      <c r="B17512" s="815">
        <f t="shared" si="1140"/>
        <v>331</v>
      </c>
      <c r="C17512" s="815">
        <f t="shared" si="1141"/>
        <v>35</v>
      </c>
      <c r="D17512" s="815">
        <f t="shared" si="1142"/>
        <v>26</v>
      </c>
      <c r="E17512" s="815">
        <v>2007</v>
      </c>
    </row>
    <row r="17513" spans="1:5">
      <c r="A17513" s="816">
        <f t="shared" si="1139"/>
        <v>39414</v>
      </c>
      <c r="B17513" s="815">
        <f t="shared" si="1140"/>
        <v>332</v>
      </c>
      <c r="C17513" s="815">
        <f t="shared" si="1141"/>
        <v>34</v>
      </c>
      <c r="D17513" s="815">
        <f t="shared" si="1142"/>
        <v>25</v>
      </c>
      <c r="E17513" s="815">
        <v>2007</v>
      </c>
    </row>
    <row r="17514" spans="1:5">
      <c r="A17514" s="816">
        <f t="shared" si="1139"/>
        <v>39415</v>
      </c>
      <c r="B17514" s="815">
        <f t="shared" si="1140"/>
        <v>333</v>
      </c>
      <c r="C17514" s="815">
        <f t="shared" si="1141"/>
        <v>33</v>
      </c>
      <c r="D17514" s="815">
        <f t="shared" si="1142"/>
        <v>24</v>
      </c>
      <c r="E17514" s="815">
        <v>2007</v>
      </c>
    </row>
    <row r="17515" spans="1:5">
      <c r="A17515" s="816">
        <f t="shared" si="1139"/>
        <v>39416</v>
      </c>
      <c r="B17515" s="815">
        <f t="shared" si="1140"/>
        <v>334</v>
      </c>
      <c r="C17515" s="815">
        <f t="shared" si="1141"/>
        <v>32</v>
      </c>
      <c r="D17515" s="815">
        <f t="shared" si="1142"/>
        <v>23</v>
      </c>
      <c r="E17515" s="815">
        <v>2007</v>
      </c>
    </row>
    <row r="17516" spans="1:5">
      <c r="A17516" s="816">
        <f t="shared" si="1139"/>
        <v>39417</v>
      </c>
      <c r="B17516" s="815">
        <f t="shared" si="1140"/>
        <v>335</v>
      </c>
      <c r="C17516" s="815">
        <f t="shared" si="1141"/>
        <v>31</v>
      </c>
      <c r="D17516" s="815">
        <f t="shared" si="1142"/>
        <v>22</v>
      </c>
      <c r="E17516" s="815">
        <v>2007</v>
      </c>
    </row>
    <row r="17517" spans="1:5">
      <c r="A17517" s="816">
        <f t="shared" si="1139"/>
        <v>39418</v>
      </c>
      <c r="B17517" s="815">
        <f t="shared" si="1140"/>
        <v>336</v>
      </c>
      <c r="C17517" s="815">
        <f t="shared" si="1141"/>
        <v>30</v>
      </c>
      <c r="D17517" s="815">
        <f t="shared" si="1142"/>
        <v>21</v>
      </c>
      <c r="E17517" s="815">
        <v>2007</v>
      </c>
    </row>
    <row r="17518" spans="1:5">
      <c r="A17518" s="816">
        <f t="shared" si="1139"/>
        <v>39419</v>
      </c>
      <c r="B17518" s="815">
        <f t="shared" si="1140"/>
        <v>337</v>
      </c>
      <c r="C17518" s="815">
        <f t="shared" si="1141"/>
        <v>29</v>
      </c>
      <c r="D17518" s="815">
        <f t="shared" si="1142"/>
        <v>20</v>
      </c>
      <c r="E17518" s="815">
        <v>2007</v>
      </c>
    </row>
    <row r="17519" spans="1:5">
      <c r="A17519" s="816">
        <f t="shared" si="1139"/>
        <v>39420</v>
      </c>
      <c r="B17519" s="815">
        <f t="shared" si="1140"/>
        <v>338</v>
      </c>
      <c r="C17519" s="815">
        <f t="shared" si="1141"/>
        <v>28</v>
      </c>
      <c r="D17519" s="815">
        <f t="shared" si="1142"/>
        <v>19</v>
      </c>
      <c r="E17519" s="815">
        <v>2007</v>
      </c>
    </row>
    <row r="17520" spans="1:5">
      <c r="A17520" s="816">
        <f t="shared" si="1139"/>
        <v>39421</v>
      </c>
      <c r="B17520" s="815">
        <f t="shared" si="1140"/>
        <v>339</v>
      </c>
      <c r="C17520" s="815">
        <f t="shared" si="1141"/>
        <v>27</v>
      </c>
      <c r="D17520" s="815">
        <f t="shared" si="1142"/>
        <v>18</v>
      </c>
      <c r="E17520" s="815">
        <v>2007</v>
      </c>
    </row>
    <row r="17521" spans="1:5">
      <c r="A17521" s="816">
        <f t="shared" si="1139"/>
        <v>39422</v>
      </c>
      <c r="B17521" s="815">
        <f t="shared" si="1140"/>
        <v>340</v>
      </c>
      <c r="C17521" s="815">
        <f t="shared" si="1141"/>
        <v>26</v>
      </c>
      <c r="D17521" s="815">
        <f t="shared" si="1142"/>
        <v>17</v>
      </c>
      <c r="E17521" s="815">
        <v>2007</v>
      </c>
    </row>
    <row r="17522" spans="1:5">
      <c r="A17522" s="816">
        <f t="shared" si="1139"/>
        <v>39423</v>
      </c>
      <c r="B17522" s="815">
        <f t="shared" si="1140"/>
        <v>341</v>
      </c>
      <c r="C17522" s="815">
        <f t="shared" si="1141"/>
        <v>25</v>
      </c>
      <c r="D17522" s="815">
        <f t="shared" si="1142"/>
        <v>16</v>
      </c>
      <c r="E17522" s="815">
        <v>2007</v>
      </c>
    </row>
    <row r="17523" spans="1:5">
      <c r="A17523" s="816">
        <f t="shared" ref="A17523:A17586" si="1143">A17522+1</f>
        <v>39424</v>
      </c>
      <c r="B17523" s="815">
        <f t="shared" si="1140"/>
        <v>342</v>
      </c>
      <c r="C17523" s="815">
        <f t="shared" si="1141"/>
        <v>24</v>
      </c>
      <c r="D17523" s="815">
        <f t="shared" si="1142"/>
        <v>15</v>
      </c>
      <c r="E17523" s="815">
        <v>2007</v>
      </c>
    </row>
    <row r="17524" spans="1:5">
      <c r="A17524" s="816">
        <f t="shared" si="1143"/>
        <v>39425</v>
      </c>
      <c r="B17524" s="815">
        <f t="shared" si="1140"/>
        <v>343</v>
      </c>
      <c r="C17524" s="815">
        <f t="shared" si="1141"/>
        <v>23</v>
      </c>
      <c r="D17524" s="815">
        <f t="shared" si="1142"/>
        <v>14</v>
      </c>
      <c r="E17524" s="815">
        <v>2007</v>
      </c>
    </row>
    <row r="17525" spans="1:5">
      <c r="A17525" s="816">
        <f t="shared" si="1143"/>
        <v>39426</v>
      </c>
      <c r="B17525" s="815">
        <f t="shared" si="1140"/>
        <v>344</v>
      </c>
      <c r="C17525" s="815">
        <f t="shared" si="1141"/>
        <v>22</v>
      </c>
      <c r="D17525" s="815">
        <f t="shared" si="1142"/>
        <v>13</v>
      </c>
      <c r="E17525" s="815">
        <v>2007</v>
      </c>
    </row>
    <row r="17526" spans="1:5">
      <c r="A17526" s="816">
        <f t="shared" si="1143"/>
        <v>39427</v>
      </c>
      <c r="B17526" s="815">
        <f t="shared" si="1140"/>
        <v>345</v>
      </c>
      <c r="C17526" s="815">
        <f t="shared" si="1141"/>
        <v>21</v>
      </c>
      <c r="D17526" s="815">
        <f t="shared" si="1142"/>
        <v>12</v>
      </c>
      <c r="E17526" s="815">
        <v>2007</v>
      </c>
    </row>
    <row r="17527" spans="1:5">
      <c r="A17527" s="816">
        <f t="shared" si="1143"/>
        <v>39428</v>
      </c>
      <c r="B17527" s="815">
        <f t="shared" si="1140"/>
        <v>346</v>
      </c>
      <c r="C17527" s="815">
        <f t="shared" si="1141"/>
        <v>20</v>
      </c>
      <c r="D17527" s="815">
        <f t="shared" si="1142"/>
        <v>11</v>
      </c>
      <c r="E17527" s="815">
        <v>2007</v>
      </c>
    </row>
    <row r="17528" spans="1:5">
      <c r="A17528" s="816">
        <f t="shared" si="1143"/>
        <v>39429</v>
      </c>
      <c r="B17528" s="815">
        <f t="shared" si="1140"/>
        <v>347</v>
      </c>
      <c r="C17528" s="815">
        <f t="shared" si="1141"/>
        <v>19</v>
      </c>
      <c r="D17528" s="815">
        <f t="shared" si="1142"/>
        <v>10</v>
      </c>
      <c r="E17528" s="815">
        <v>2007</v>
      </c>
    </row>
    <row r="17529" spans="1:5">
      <c r="A17529" s="816">
        <f t="shared" si="1143"/>
        <v>39430</v>
      </c>
      <c r="B17529" s="815">
        <f t="shared" si="1140"/>
        <v>348</v>
      </c>
      <c r="C17529" s="815">
        <f t="shared" si="1141"/>
        <v>18</v>
      </c>
      <c r="D17529" s="815">
        <f t="shared" si="1142"/>
        <v>9</v>
      </c>
      <c r="E17529" s="815">
        <v>2007</v>
      </c>
    </row>
    <row r="17530" spans="1:5">
      <c r="A17530" s="816">
        <f t="shared" si="1143"/>
        <v>39431</v>
      </c>
      <c r="B17530" s="815">
        <f t="shared" si="1140"/>
        <v>349</v>
      </c>
      <c r="C17530" s="815">
        <f t="shared" si="1141"/>
        <v>17</v>
      </c>
      <c r="D17530" s="815">
        <f t="shared" si="1142"/>
        <v>8</v>
      </c>
      <c r="E17530" s="815">
        <v>2007</v>
      </c>
    </row>
    <row r="17531" spans="1:5">
      <c r="A17531" s="816">
        <f t="shared" si="1143"/>
        <v>39432</v>
      </c>
      <c r="B17531" s="815">
        <f t="shared" si="1140"/>
        <v>350</v>
      </c>
      <c r="C17531" s="815">
        <f t="shared" si="1141"/>
        <v>16</v>
      </c>
      <c r="D17531" s="815">
        <f t="shared" si="1142"/>
        <v>7</v>
      </c>
      <c r="E17531" s="815">
        <v>2007</v>
      </c>
    </row>
    <row r="17532" spans="1:5">
      <c r="A17532" s="816">
        <f t="shared" si="1143"/>
        <v>39433</v>
      </c>
      <c r="B17532" s="815">
        <f t="shared" si="1140"/>
        <v>351</v>
      </c>
      <c r="C17532" s="815">
        <f t="shared" si="1141"/>
        <v>15</v>
      </c>
      <c r="D17532" s="815">
        <f t="shared" si="1142"/>
        <v>6</v>
      </c>
      <c r="E17532" s="815">
        <v>2007</v>
      </c>
    </row>
    <row r="17533" spans="1:5">
      <c r="A17533" s="816">
        <f t="shared" si="1143"/>
        <v>39434</v>
      </c>
      <c r="B17533" s="815">
        <f t="shared" si="1140"/>
        <v>352</v>
      </c>
      <c r="C17533" s="815">
        <f t="shared" si="1141"/>
        <v>14</v>
      </c>
      <c r="D17533" s="815">
        <f t="shared" si="1142"/>
        <v>5</v>
      </c>
      <c r="E17533" s="815">
        <v>2007</v>
      </c>
    </row>
    <row r="17534" spans="1:5">
      <c r="A17534" s="816">
        <f t="shared" si="1143"/>
        <v>39435</v>
      </c>
      <c r="B17534" s="815">
        <f t="shared" si="1140"/>
        <v>353</v>
      </c>
      <c r="C17534" s="815">
        <f t="shared" si="1141"/>
        <v>13</v>
      </c>
      <c r="D17534" s="815">
        <f t="shared" si="1142"/>
        <v>4</v>
      </c>
      <c r="E17534" s="815">
        <v>2007</v>
      </c>
    </row>
    <row r="17535" spans="1:5">
      <c r="A17535" s="816">
        <f t="shared" si="1143"/>
        <v>39436</v>
      </c>
      <c r="B17535" s="815">
        <f t="shared" si="1140"/>
        <v>354</v>
      </c>
      <c r="C17535" s="815">
        <f t="shared" si="1141"/>
        <v>12</v>
      </c>
      <c r="D17535" s="815">
        <f t="shared" si="1142"/>
        <v>3</v>
      </c>
      <c r="E17535" s="815">
        <v>2007</v>
      </c>
    </row>
    <row r="17536" spans="1:5">
      <c r="A17536" s="816">
        <f t="shared" si="1143"/>
        <v>39437</v>
      </c>
      <c r="B17536" s="815">
        <f t="shared" si="1140"/>
        <v>355</v>
      </c>
      <c r="C17536" s="815">
        <f t="shared" si="1141"/>
        <v>11</v>
      </c>
      <c r="D17536" s="815">
        <f t="shared" si="1142"/>
        <v>2</v>
      </c>
      <c r="E17536" s="815">
        <v>2007</v>
      </c>
    </row>
    <row r="17537" spans="1:5">
      <c r="A17537" s="816">
        <f t="shared" si="1143"/>
        <v>39438</v>
      </c>
      <c r="B17537" s="815">
        <f t="shared" si="1140"/>
        <v>356</v>
      </c>
      <c r="C17537" s="815">
        <f t="shared" si="1141"/>
        <v>10</v>
      </c>
      <c r="D17537" s="815">
        <v>365</v>
      </c>
      <c r="E17537" s="815">
        <v>2007</v>
      </c>
    </row>
    <row r="17538" spans="1:5">
      <c r="A17538" s="816">
        <f t="shared" si="1143"/>
        <v>39439</v>
      </c>
      <c r="B17538" s="815">
        <f t="shared" si="1140"/>
        <v>357</v>
      </c>
      <c r="C17538" s="815">
        <f t="shared" si="1141"/>
        <v>9</v>
      </c>
      <c r="D17538" s="815">
        <f t="shared" ref="D17538:D17601" si="1144">D17537-1</f>
        <v>364</v>
      </c>
      <c r="E17538" s="815">
        <v>2007</v>
      </c>
    </row>
    <row r="17539" spans="1:5">
      <c r="A17539" s="816">
        <f t="shared" si="1143"/>
        <v>39440</v>
      </c>
      <c r="B17539" s="815">
        <f t="shared" si="1140"/>
        <v>358</v>
      </c>
      <c r="C17539" s="815">
        <f t="shared" si="1141"/>
        <v>8</v>
      </c>
      <c r="D17539" s="815">
        <f t="shared" si="1144"/>
        <v>363</v>
      </c>
      <c r="E17539" s="815">
        <v>2007</v>
      </c>
    </row>
    <row r="17540" spans="1:5">
      <c r="A17540" s="816">
        <f t="shared" si="1143"/>
        <v>39441</v>
      </c>
      <c r="B17540" s="815">
        <f t="shared" si="1140"/>
        <v>359</v>
      </c>
      <c r="C17540" s="815">
        <f t="shared" si="1141"/>
        <v>7</v>
      </c>
      <c r="D17540" s="815">
        <f t="shared" si="1144"/>
        <v>362</v>
      </c>
      <c r="E17540" s="815">
        <v>2007</v>
      </c>
    </row>
    <row r="17541" spans="1:5">
      <c r="A17541" s="816">
        <f t="shared" si="1143"/>
        <v>39442</v>
      </c>
      <c r="B17541" s="815">
        <f t="shared" si="1140"/>
        <v>360</v>
      </c>
      <c r="C17541" s="815">
        <f t="shared" si="1141"/>
        <v>6</v>
      </c>
      <c r="D17541" s="815">
        <f t="shared" si="1144"/>
        <v>361</v>
      </c>
      <c r="E17541" s="815">
        <v>2007</v>
      </c>
    </row>
    <row r="17542" spans="1:5">
      <c r="A17542" s="816">
        <f t="shared" si="1143"/>
        <v>39443</v>
      </c>
      <c r="B17542" s="815">
        <f t="shared" si="1140"/>
        <v>361</v>
      </c>
      <c r="C17542" s="815">
        <f t="shared" si="1141"/>
        <v>5</v>
      </c>
      <c r="D17542" s="815">
        <f t="shared" si="1144"/>
        <v>360</v>
      </c>
      <c r="E17542" s="815">
        <v>2007</v>
      </c>
    </row>
    <row r="17543" spans="1:5">
      <c r="A17543" s="816">
        <f t="shared" si="1143"/>
        <v>39444</v>
      </c>
      <c r="B17543" s="815">
        <f t="shared" si="1140"/>
        <v>362</v>
      </c>
      <c r="C17543" s="815">
        <f t="shared" si="1141"/>
        <v>4</v>
      </c>
      <c r="D17543" s="815">
        <f t="shared" si="1144"/>
        <v>359</v>
      </c>
      <c r="E17543" s="815">
        <v>2007</v>
      </c>
    </row>
    <row r="17544" spans="1:5">
      <c r="A17544" s="816">
        <f t="shared" si="1143"/>
        <v>39445</v>
      </c>
      <c r="B17544" s="815">
        <f t="shared" si="1140"/>
        <v>363</v>
      </c>
      <c r="C17544" s="815">
        <f t="shared" si="1141"/>
        <v>3</v>
      </c>
      <c r="D17544" s="815">
        <f t="shared" si="1144"/>
        <v>358</v>
      </c>
      <c r="E17544" s="815">
        <v>2007</v>
      </c>
    </row>
    <row r="17545" spans="1:5">
      <c r="A17545" s="816">
        <f t="shared" si="1143"/>
        <v>39446</v>
      </c>
      <c r="B17545" s="815">
        <f t="shared" si="1140"/>
        <v>364</v>
      </c>
      <c r="C17545" s="815">
        <f t="shared" si="1141"/>
        <v>2</v>
      </c>
      <c r="D17545" s="815">
        <f t="shared" si="1144"/>
        <v>357</v>
      </c>
      <c r="E17545" s="815">
        <v>2007</v>
      </c>
    </row>
    <row r="17546" spans="1:5">
      <c r="A17546" s="816">
        <f t="shared" si="1143"/>
        <v>39447</v>
      </c>
      <c r="B17546" s="815">
        <f t="shared" si="1140"/>
        <v>365</v>
      </c>
      <c r="C17546" s="815">
        <f t="shared" si="1141"/>
        <v>1</v>
      </c>
      <c r="D17546" s="815">
        <f t="shared" si="1144"/>
        <v>356</v>
      </c>
      <c r="E17546" s="815">
        <v>2007</v>
      </c>
    </row>
    <row r="17547" spans="1:5">
      <c r="A17547" s="816">
        <f t="shared" si="1143"/>
        <v>39448</v>
      </c>
      <c r="B17547" s="815">
        <v>1</v>
      </c>
      <c r="C17547" s="815">
        <v>366</v>
      </c>
      <c r="D17547" s="815">
        <f t="shared" si="1144"/>
        <v>355</v>
      </c>
      <c r="E17547" s="815">
        <v>2008</v>
      </c>
    </row>
    <row r="17548" spans="1:5">
      <c r="A17548" s="816">
        <f t="shared" si="1143"/>
        <v>39449</v>
      </c>
      <c r="B17548" s="815">
        <f t="shared" si="1140"/>
        <v>2</v>
      </c>
      <c r="C17548" s="815">
        <f t="shared" ref="C17548:C17601" si="1145">C17547-1</f>
        <v>365</v>
      </c>
      <c r="D17548" s="815">
        <f t="shared" si="1144"/>
        <v>354</v>
      </c>
      <c r="E17548" s="815">
        <v>2008</v>
      </c>
    </row>
    <row r="17549" spans="1:5">
      <c r="A17549" s="816">
        <f t="shared" si="1143"/>
        <v>39450</v>
      </c>
      <c r="B17549" s="815">
        <f t="shared" ref="B17549:B17601" si="1146">B17548+1</f>
        <v>3</v>
      </c>
      <c r="C17549" s="815">
        <f t="shared" si="1145"/>
        <v>364</v>
      </c>
      <c r="D17549" s="815">
        <f t="shared" si="1144"/>
        <v>353</v>
      </c>
      <c r="E17549" s="815">
        <v>2008</v>
      </c>
    </row>
    <row r="17550" spans="1:5">
      <c r="A17550" s="816">
        <f t="shared" si="1143"/>
        <v>39451</v>
      </c>
      <c r="B17550" s="815">
        <f t="shared" si="1146"/>
        <v>4</v>
      </c>
      <c r="C17550" s="815">
        <f t="shared" si="1145"/>
        <v>363</v>
      </c>
      <c r="D17550" s="815">
        <f t="shared" si="1144"/>
        <v>352</v>
      </c>
      <c r="E17550" s="815">
        <v>2008</v>
      </c>
    </row>
    <row r="17551" spans="1:5">
      <c r="A17551" s="816">
        <f t="shared" si="1143"/>
        <v>39452</v>
      </c>
      <c r="B17551" s="815">
        <f t="shared" si="1146"/>
        <v>5</v>
      </c>
      <c r="C17551" s="815">
        <f t="shared" si="1145"/>
        <v>362</v>
      </c>
      <c r="D17551" s="815">
        <f t="shared" si="1144"/>
        <v>351</v>
      </c>
      <c r="E17551" s="815">
        <v>2008</v>
      </c>
    </row>
    <row r="17552" spans="1:5">
      <c r="A17552" s="816">
        <f t="shared" si="1143"/>
        <v>39453</v>
      </c>
      <c r="B17552" s="815">
        <f t="shared" si="1146"/>
        <v>6</v>
      </c>
      <c r="C17552" s="815">
        <f t="shared" si="1145"/>
        <v>361</v>
      </c>
      <c r="D17552" s="815">
        <f t="shared" si="1144"/>
        <v>350</v>
      </c>
      <c r="E17552" s="815">
        <v>2008</v>
      </c>
    </row>
    <row r="17553" spans="1:5">
      <c r="A17553" s="816">
        <f t="shared" si="1143"/>
        <v>39454</v>
      </c>
      <c r="B17553" s="815">
        <f t="shared" si="1146"/>
        <v>7</v>
      </c>
      <c r="C17553" s="815">
        <f t="shared" si="1145"/>
        <v>360</v>
      </c>
      <c r="D17553" s="815">
        <f t="shared" si="1144"/>
        <v>349</v>
      </c>
      <c r="E17553" s="815">
        <v>2008</v>
      </c>
    </row>
    <row r="17554" spans="1:5">
      <c r="A17554" s="816">
        <f t="shared" si="1143"/>
        <v>39455</v>
      </c>
      <c r="B17554" s="815">
        <f t="shared" si="1146"/>
        <v>8</v>
      </c>
      <c r="C17554" s="815">
        <f t="shared" si="1145"/>
        <v>359</v>
      </c>
      <c r="D17554" s="815">
        <f t="shared" si="1144"/>
        <v>348</v>
      </c>
      <c r="E17554" s="815">
        <v>2008</v>
      </c>
    </row>
    <row r="17555" spans="1:5">
      <c r="A17555" s="816">
        <f t="shared" si="1143"/>
        <v>39456</v>
      </c>
      <c r="B17555" s="815">
        <f t="shared" si="1146"/>
        <v>9</v>
      </c>
      <c r="C17555" s="815">
        <f t="shared" si="1145"/>
        <v>358</v>
      </c>
      <c r="D17555" s="815">
        <f t="shared" si="1144"/>
        <v>347</v>
      </c>
      <c r="E17555" s="815">
        <v>2008</v>
      </c>
    </row>
    <row r="17556" spans="1:5">
      <c r="A17556" s="816">
        <f t="shared" si="1143"/>
        <v>39457</v>
      </c>
      <c r="B17556" s="815">
        <f t="shared" si="1146"/>
        <v>10</v>
      </c>
      <c r="C17556" s="815">
        <f t="shared" si="1145"/>
        <v>357</v>
      </c>
      <c r="D17556" s="815">
        <f t="shared" si="1144"/>
        <v>346</v>
      </c>
      <c r="E17556" s="815">
        <v>2008</v>
      </c>
    </row>
    <row r="17557" spans="1:5">
      <c r="A17557" s="816">
        <f t="shared" si="1143"/>
        <v>39458</v>
      </c>
      <c r="B17557" s="815">
        <f t="shared" si="1146"/>
        <v>11</v>
      </c>
      <c r="C17557" s="815">
        <f t="shared" si="1145"/>
        <v>356</v>
      </c>
      <c r="D17557" s="815">
        <f t="shared" si="1144"/>
        <v>345</v>
      </c>
      <c r="E17557" s="815">
        <v>2008</v>
      </c>
    </row>
    <row r="17558" spans="1:5">
      <c r="A17558" s="816">
        <f t="shared" si="1143"/>
        <v>39459</v>
      </c>
      <c r="B17558" s="815">
        <f t="shared" si="1146"/>
        <v>12</v>
      </c>
      <c r="C17558" s="815">
        <f t="shared" si="1145"/>
        <v>355</v>
      </c>
      <c r="D17558" s="815">
        <f t="shared" si="1144"/>
        <v>344</v>
      </c>
      <c r="E17558" s="815">
        <v>2008</v>
      </c>
    </row>
    <row r="17559" spans="1:5">
      <c r="A17559" s="816">
        <f t="shared" si="1143"/>
        <v>39460</v>
      </c>
      <c r="B17559" s="815">
        <f t="shared" si="1146"/>
        <v>13</v>
      </c>
      <c r="C17559" s="815">
        <f t="shared" si="1145"/>
        <v>354</v>
      </c>
      <c r="D17559" s="815">
        <f t="shared" si="1144"/>
        <v>343</v>
      </c>
      <c r="E17559" s="815">
        <v>2008</v>
      </c>
    </row>
    <row r="17560" spans="1:5">
      <c r="A17560" s="816">
        <f t="shared" si="1143"/>
        <v>39461</v>
      </c>
      <c r="B17560" s="815">
        <f t="shared" si="1146"/>
        <v>14</v>
      </c>
      <c r="C17560" s="815">
        <f t="shared" si="1145"/>
        <v>353</v>
      </c>
      <c r="D17560" s="815">
        <f t="shared" si="1144"/>
        <v>342</v>
      </c>
      <c r="E17560" s="815">
        <v>2008</v>
      </c>
    </row>
    <row r="17561" spans="1:5">
      <c r="A17561" s="816">
        <f t="shared" si="1143"/>
        <v>39462</v>
      </c>
      <c r="B17561" s="815">
        <f t="shared" si="1146"/>
        <v>15</v>
      </c>
      <c r="C17561" s="815">
        <f t="shared" si="1145"/>
        <v>352</v>
      </c>
      <c r="D17561" s="815">
        <f t="shared" si="1144"/>
        <v>341</v>
      </c>
      <c r="E17561" s="815">
        <v>2008</v>
      </c>
    </row>
    <row r="17562" spans="1:5">
      <c r="A17562" s="816">
        <f t="shared" si="1143"/>
        <v>39463</v>
      </c>
      <c r="B17562" s="815">
        <f t="shared" si="1146"/>
        <v>16</v>
      </c>
      <c r="C17562" s="815">
        <f t="shared" si="1145"/>
        <v>351</v>
      </c>
      <c r="D17562" s="815">
        <f t="shared" si="1144"/>
        <v>340</v>
      </c>
      <c r="E17562" s="815">
        <v>2008</v>
      </c>
    </row>
    <row r="17563" spans="1:5">
      <c r="A17563" s="816">
        <f t="shared" si="1143"/>
        <v>39464</v>
      </c>
      <c r="B17563" s="815">
        <f t="shared" si="1146"/>
        <v>17</v>
      </c>
      <c r="C17563" s="815">
        <f t="shared" si="1145"/>
        <v>350</v>
      </c>
      <c r="D17563" s="815">
        <f t="shared" si="1144"/>
        <v>339</v>
      </c>
      <c r="E17563" s="815">
        <v>2008</v>
      </c>
    </row>
    <row r="17564" spans="1:5">
      <c r="A17564" s="816">
        <f t="shared" si="1143"/>
        <v>39465</v>
      </c>
      <c r="B17564" s="815">
        <f t="shared" si="1146"/>
        <v>18</v>
      </c>
      <c r="C17564" s="815">
        <f t="shared" si="1145"/>
        <v>349</v>
      </c>
      <c r="D17564" s="815">
        <f t="shared" si="1144"/>
        <v>338</v>
      </c>
      <c r="E17564" s="815">
        <v>2008</v>
      </c>
    </row>
    <row r="17565" spans="1:5">
      <c r="A17565" s="816">
        <f t="shared" si="1143"/>
        <v>39466</v>
      </c>
      <c r="B17565" s="815">
        <f t="shared" si="1146"/>
        <v>19</v>
      </c>
      <c r="C17565" s="815">
        <f t="shared" si="1145"/>
        <v>348</v>
      </c>
      <c r="D17565" s="815">
        <f t="shared" si="1144"/>
        <v>337</v>
      </c>
      <c r="E17565" s="815">
        <v>2008</v>
      </c>
    </row>
    <row r="17566" spans="1:5">
      <c r="A17566" s="816">
        <f t="shared" si="1143"/>
        <v>39467</v>
      </c>
      <c r="B17566" s="815">
        <f t="shared" si="1146"/>
        <v>20</v>
      </c>
      <c r="C17566" s="815">
        <f t="shared" si="1145"/>
        <v>347</v>
      </c>
      <c r="D17566" s="815">
        <f t="shared" si="1144"/>
        <v>336</v>
      </c>
      <c r="E17566" s="815">
        <v>2008</v>
      </c>
    </row>
    <row r="17567" spans="1:5">
      <c r="A17567" s="816">
        <f t="shared" si="1143"/>
        <v>39468</v>
      </c>
      <c r="B17567" s="815">
        <f t="shared" si="1146"/>
        <v>21</v>
      </c>
      <c r="C17567" s="815">
        <f t="shared" si="1145"/>
        <v>346</v>
      </c>
      <c r="D17567" s="815">
        <f t="shared" si="1144"/>
        <v>335</v>
      </c>
      <c r="E17567" s="815">
        <v>2008</v>
      </c>
    </row>
    <row r="17568" spans="1:5">
      <c r="A17568" s="816">
        <f t="shared" si="1143"/>
        <v>39469</v>
      </c>
      <c r="B17568" s="815">
        <f t="shared" si="1146"/>
        <v>22</v>
      </c>
      <c r="C17568" s="815">
        <f t="shared" si="1145"/>
        <v>345</v>
      </c>
      <c r="D17568" s="815">
        <f t="shared" si="1144"/>
        <v>334</v>
      </c>
      <c r="E17568" s="815">
        <v>2008</v>
      </c>
    </row>
    <row r="17569" spans="1:5">
      <c r="A17569" s="816">
        <f t="shared" si="1143"/>
        <v>39470</v>
      </c>
      <c r="B17569" s="815">
        <f t="shared" si="1146"/>
        <v>23</v>
      </c>
      <c r="C17569" s="815">
        <f t="shared" si="1145"/>
        <v>344</v>
      </c>
      <c r="D17569" s="815">
        <f t="shared" si="1144"/>
        <v>333</v>
      </c>
      <c r="E17569" s="815">
        <v>2008</v>
      </c>
    </row>
    <row r="17570" spans="1:5">
      <c r="A17570" s="816">
        <f t="shared" si="1143"/>
        <v>39471</v>
      </c>
      <c r="B17570" s="815">
        <f t="shared" si="1146"/>
        <v>24</v>
      </c>
      <c r="C17570" s="815">
        <f t="shared" si="1145"/>
        <v>343</v>
      </c>
      <c r="D17570" s="815">
        <f t="shared" si="1144"/>
        <v>332</v>
      </c>
      <c r="E17570" s="815">
        <v>2008</v>
      </c>
    </row>
    <row r="17571" spans="1:5">
      <c r="A17571" s="816">
        <f t="shared" si="1143"/>
        <v>39472</v>
      </c>
      <c r="B17571" s="815">
        <f t="shared" si="1146"/>
        <v>25</v>
      </c>
      <c r="C17571" s="815">
        <f t="shared" si="1145"/>
        <v>342</v>
      </c>
      <c r="D17571" s="815">
        <f t="shared" si="1144"/>
        <v>331</v>
      </c>
      <c r="E17571" s="815">
        <v>2008</v>
      </c>
    </row>
    <row r="17572" spans="1:5">
      <c r="A17572" s="816">
        <f t="shared" si="1143"/>
        <v>39473</v>
      </c>
      <c r="B17572" s="815">
        <f t="shared" si="1146"/>
        <v>26</v>
      </c>
      <c r="C17572" s="815">
        <f t="shared" si="1145"/>
        <v>341</v>
      </c>
      <c r="D17572" s="815">
        <f t="shared" si="1144"/>
        <v>330</v>
      </c>
      <c r="E17572" s="815">
        <v>2008</v>
      </c>
    </row>
    <row r="17573" spans="1:5">
      <c r="A17573" s="816">
        <f t="shared" si="1143"/>
        <v>39474</v>
      </c>
      <c r="B17573" s="815">
        <f t="shared" si="1146"/>
        <v>27</v>
      </c>
      <c r="C17573" s="815">
        <f t="shared" si="1145"/>
        <v>340</v>
      </c>
      <c r="D17573" s="815">
        <f t="shared" si="1144"/>
        <v>329</v>
      </c>
      <c r="E17573" s="815">
        <v>2008</v>
      </c>
    </row>
    <row r="17574" spans="1:5">
      <c r="A17574" s="816">
        <f t="shared" si="1143"/>
        <v>39475</v>
      </c>
      <c r="B17574" s="815">
        <f t="shared" si="1146"/>
        <v>28</v>
      </c>
      <c r="C17574" s="815">
        <f t="shared" si="1145"/>
        <v>339</v>
      </c>
      <c r="D17574" s="815">
        <f t="shared" si="1144"/>
        <v>328</v>
      </c>
      <c r="E17574" s="815">
        <v>2008</v>
      </c>
    </row>
    <row r="17575" spans="1:5">
      <c r="A17575" s="816">
        <f t="shared" si="1143"/>
        <v>39476</v>
      </c>
      <c r="B17575" s="815">
        <f t="shared" si="1146"/>
        <v>29</v>
      </c>
      <c r="C17575" s="815">
        <f t="shared" si="1145"/>
        <v>338</v>
      </c>
      <c r="D17575" s="815">
        <f t="shared" si="1144"/>
        <v>327</v>
      </c>
      <c r="E17575" s="815">
        <v>2008</v>
      </c>
    </row>
    <row r="17576" spans="1:5">
      <c r="A17576" s="816">
        <f t="shared" si="1143"/>
        <v>39477</v>
      </c>
      <c r="B17576" s="815">
        <f t="shared" si="1146"/>
        <v>30</v>
      </c>
      <c r="C17576" s="815">
        <f t="shared" si="1145"/>
        <v>337</v>
      </c>
      <c r="D17576" s="815">
        <f t="shared" si="1144"/>
        <v>326</v>
      </c>
      <c r="E17576" s="815">
        <v>2008</v>
      </c>
    </row>
    <row r="17577" spans="1:5">
      <c r="A17577" s="816">
        <f t="shared" si="1143"/>
        <v>39478</v>
      </c>
      <c r="B17577" s="815">
        <f t="shared" si="1146"/>
        <v>31</v>
      </c>
      <c r="C17577" s="815">
        <f t="shared" si="1145"/>
        <v>336</v>
      </c>
      <c r="D17577" s="815">
        <f t="shared" si="1144"/>
        <v>325</v>
      </c>
      <c r="E17577" s="815">
        <v>2008</v>
      </c>
    </row>
    <row r="17578" spans="1:5">
      <c r="A17578" s="816">
        <f t="shared" si="1143"/>
        <v>39479</v>
      </c>
      <c r="B17578" s="815">
        <f t="shared" si="1146"/>
        <v>32</v>
      </c>
      <c r="C17578" s="815">
        <f t="shared" si="1145"/>
        <v>335</v>
      </c>
      <c r="D17578" s="815">
        <f t="shared" si="1144"/>
        <v>324</v>
      </c>
      <c r="E17578" s="815">
        <v>2008</v>
      </c>
    </row>
    <row r="17579" spans="1:5">
      <c r="A17579" s="816">
        <f t="shared" si="1143"/>
        <v>39480</v>
      </c>
      <c r="B17579" s="815">
        <f t="shared" si="1146"/>
        <v>33</v>
      </c>
      <c r="C17579" s="815">
        <f t="shared" si="1145"/>
        <v>334</v>
      </c>
      <c r="D17579" s="815">
        <f t="shared" si="1144"/>
        <v>323</v>
      </c>
      <c r="E17579" s="815">
        <v>2008</v>
      </c>
    </row>
    <row r="17580" spans="1:5">
      <c r="A17580" s="816">
        <f t="shared" si="1143"/>
        <v>39481</v>
      </c>
      <c r="B17580" s="815">
        <f t="shared" si="1146"/>
        <v>34</v>
      </c>
      <c r="C17580" s="815">
        <f t="shared" si="1145"/>
        <v>333</v>
      </c>
      <c r="D17580" s="815">
        <f t="shared" si="1144"/>
        <v>322</v>
      </c>
      <c r="E17580" s="815">
        <v>2008</v>
      </c>
    </row>
    <row r="17581" spans="1:5">
      <c r="A17581" s="816">
        <f t="shared" si="1143"/>
        <v>39482</v>
      </c>
      <c r="B17581" s="815">
        <f t="shared" si="1146"/>
        <v>35</v>
      </c>
      <c r="C17581" s="815">
        <f t="shared" si="1145"/>
        <v>332</v>
      </c>
      <c r="D17581" s="815">
        <f t="shared" si="1144"/>
        <v>321</v>
      </c>
      <c r="E17581" s="815">
        <v>2008</v>
      </c>
    </row>
    <row r="17582" spans="1:5">
      <c r="A17582" s="816">
        <f t="shared" si="1143"/>
        <v>39483</v>
      </c>
      <c r="B17582" s="815">
        <f t="shared" si="1146"/>
        <v>36</v>
      </c>
      <c r="C17582" s="815">
        <f t="shared" si="1145"/>
        <v>331</v>
      </c>
      <c r="D17582" s="815">
        <f t="shared" si="1144"/>
        <v>320</v>
      </c>
      <c r="E17582" s="815">
        <v>2008</v>
      </c>
    </row>
    <row r="17583" spans="1:5">
      <c r="A17583" s="816">
        <f t="shared" si="1143"/>
        <v>39484</v>
      </c>
      <c r="B17583" s="815">
        <f t="shared" si="1146"/>
        <v>37</v>
      </c>
      <c r="C17583" s="815">
        <f t="shared" si="1145"/>
        <v>330</v>
      </c>
      <c r="D17583" s="815">
        <f t="shared" si="1144"/>
        <v>319</v>
      </c>
      <c r="E17583" s="815">
        <v>2008</v>
      </c>
    </row>
    <row r="17584" spans="1:5">
      <c r="A17584" s="816">
        <f t="shared" si="1143"/>
        <v>39485</v>
      </c>
      <c r="B17584" s="815">
        <f t="shared" si="1146"/>
        <v>38</v>
      </c>
      <c r="C17584" s="815">
        <f t="shared" si="1145"/>
        <v>329</v>
      </c>
      <c r="D17584" s="815">
        <f t="shared" si="1144"/>
        <v>318</v>
      </c>
      <c r="E17584" s="815">
        <v>2008</v>
      </c>
    </row>
    <row r="17585" spans="1:5">
      <c r="A17585" s="816">
        <f t="shared" si="1143"/>
        <v>39486</v>
      </c>
      <c r="B17585" s="815">
        <f t="shared" si="1146"/>
        <v>39</v>
      </c>
      <c r="C17585" s="815">
        <f t="shared" si="1145"/>
        <v>328</v>
      </c>
      <c r="D17585" s="815">
        <f t="shared" si="1144"/>
        <v>317</v>
      </c>
      <c r="E17585" s="815">
        <v>2008</v>
      </c>
    </row>
    <row r="17586" spans="1:5">
      <c r="A17586" s="816">
        <f t="shared" si="1143"/>
        <v>39487</v>
      </c>
      <c r="B17586" s="815">
        <f t="shared" si="1146"/>
        <v>40</v>
      </c>
      <c r="C17586" s="815">
        <f t="shared" si="1145"/>
        <v>327</v>
      </c>
      <c r="D17586" s="815">
        <f t="shared" si="1144"/>
        <v>316</v>
      </c>
      <c r="E17586" s="815">
        <v>2008</v>
      </c>
    </row>
    <row r="17587" spans="1:5">
      <c r="A17587" s="816">
        <f t="shared" ref="A17587:A17650" si="1147">A17586+1</f>
        <v>39488</v>
      </c>
      <c r="B17587" s="815">
        <f t="shared" si="1146"/>
        <v>41</v>
      </c>
      <c r="C17587" s="815">
        <f t="shared" si="1145"/>
        <v>326</v>
      </c>
      <c r="D17587" s="815">
        <f t="shared" si="1144"/>
        <v>315</v>
      </c>
      <c r="E17587" s="815">
        <v>2008</v>
      </c>
    </row>
    <row r="17588" spans="1:5">
      <c r="A17588" s="816">
        <f t="shared" si="1147"/>
        <v>39489</v>
      </c>
      <c r="B17588" s="815">
        <f t="shared" si="1146"/>
        <v>42</v>
      </c>
      <c r="C17588" s="815">
        <f t="shared" si="1145"/>
        <v>325</v>
      </c>
      <c r="D17588" s="815">
        <f t="shared" si="1144"/>
        <v>314</v>
      </c>
      <c r="E17588" s="815">
        <v>2008</v>
      </c>
    </row>
    <row r="17589" spans="1:5">
      <c r="A17589" s="816">
        <f t="shared" si="1147"/>
        <v>39490</v>
      </c>
      <c r="B17589" s="815">
        <f t="shared" si="1146"/>
        <v>43</v>
      </c>
      <c r="C17589" s="815">
        <f t="shared" si="1145"/>
        <v>324</v>
      </c>
      <c r="D17589" s="815">
        <f t="shared" si="1144"/>
        <v>313</v>
      </c>
      <c r="E17589" s="815">
        <v>2008</v>
      </c>
    </row>
    <row r="17590" spans="1:5">
      <c r="A17590" s="816">
        <f t="shared" si="1147"/>
        <v>39491</v>
      </c>
      <c r="B17590" s="815">
        <f t="shared" si="1146"/>
        <v>44</v>
      </c>
      <c r="C17590" s="815">
        <f t="shared" si="1145"/>
        <v>323</v>
      </c>
      <c r="D17590" s="815">
        <f t="shared" si="1144"/>
        <v>312</v>
      </c>
      <c r="E17590" s="815">
        <v>2008</v>
      </c>
    </row>
    <row r="17591" spans="1:5">
      <c r="A17591" s="816">
        <f t="shared" si="1147"/>
        <v>39492</v>
      </c>
      <c r="B17591" s="815">
        <f t="shared" si="1146"/>
        <v>45</v>
      </c>
      <c r="C17591" s="815">
        <f t="shared" si="1145"/>
        <v>322</v>
      </c>
      <c r="D17591" s="815">
        <f t="shared" si="1144"/>
        <v>311</v>
      </c>
      <c r="E17591" s="815">
        <v>2008</v>
      </c>
    </row>
    <row r="17592" spans="1:5">
      <c r="A17592" s="816">
        <f t="shared" si="1147"/>
        <v>39493</v>
      </c>
      <c r="B17592" s="815">
        <f t="shared" si="1146"/>
        <v>46</v>
      </c>
      <c r="C17592" s="815">
        <f t="shared" si="1145"/>
        <v>321</v>
      </c>
      <c r="D17592" s="815">
        <f t="shared" si="1144"/>
        <v>310</v>
      </c>
      <c r="E17592" s="815">
        <v>2008</v>
      </c>
    </row>
    <row r="17593" spans="1:5">
      <c r="A17593" s="816">
        <f t="shared" si="1147"/>
        <v>39494</v>
      </c>
      <c r="B17593" s="815">
        <f t="shared" si="1146"/>
        <v>47</v>
      </c>
      <c r="C17593" s="815">
        <f t="shared" si="1145"/>
        <v>320</v>
      </c>
      <c r="D17593" s="815">
        <f t="shared" si="1144"/>
        <v>309</v>
      </c>
      <c r="E17593" s="815">
        <v>2008</v>
      </c>
    </row>
    <row r="17594" spans="1:5">
      <c r="A17594" s="816">
        <f t="shared" si="1147"/>
        <v>39495</v>
      </c>
      <c r="B17594" s="815">
        <f t="shared" si="1146"/>
        <v>48</v>
      </c>
      <c r="C17594" s="815">
        <f t="shared" si="1145"/>
        <v>319</v>
      </c>
      <c r="D17594" s="815">
        <f t="shared" si="1144"/>
        <v>308</v>
      </c>
      <c r="E17594" s="815">
        <v>2008</v>
      </c>
    </row>
    <row r="17595" spans="1:5">
      <c r="A17595" s="816">
        <f t="shared" si="1147"/>
        <v>39496</v>
      </c>
      <c r="B17595" s="815">
        <f t="shared" si="1146"/>
        <v>49</v>
      </c>
      <c r="C17595" s="815">
        <f t="shared" si="1145"/>
        <v>318</v>
      </c>
      <c r="D17595" s="815">
        <f t="shared" si="1144"/>
        <v>307</v>
      </c>
      <c r="E17595" s="815">
        <v>2008</v>
      </c>
    </row>
    <row r="17596" spans="1:5">
      <c r="A17596" s="816">
        <f t="shared" si="1147"/>
        <v>39497</v>
      </c>
      <c r="B17596" s="815">
        <f t="shared" si="1146"/>
        <v>50</v>
      </c>
      <c r="C17596" s="815">
        <f t="shared" si="1145"/>
        <v>317</v>
      </c>
      <c r="D17596" s="815">
        <f t="shared" si="1144"/>
        <v>306</v>
      </c>
      <c r="E17596" s="815">
        <v>2008</v>
      </c>
    </row>
    <row r="17597" spans="1:5">
      <c r="A17597" s="816">
        <f t="shared" si="1147"/>
        <v>39498</v>
      </c>
      <c r="B17597" s="815">
        <f t="shared" si="1146"/>
        <v>51</v>
      </c>
      <c r="C17597" s="815">
        <f t="shared" si="1145"/>
        <v>316</v>
      </c>
      <c r="D17597" s="815">
        <f t="shared" si="1144"/>
        <v>305</v>
      </c>
      <c r="E17597" s="815">
        <v>2008</v>
      </c>
    </row>
    <row r="17598" spans="1:5">
      <c r="A17598" s="816">
        <f t="shared" si="1147"/>
        <v>39499</v>
      </c>
      <c r="B17598" s="815">
        <f t="shared" si="1146"/>
        <v>52</v>
      </c>
      <c r="C17598" s="815">
        <f t="shared" si="1145"/>
        <v>315</v>
      </c>
      <c r="D17598" s="815">
        <f t="shared" si="1144"/>
        <v>304</v>
      </c>
      <c r="E17598" s="815">
        <v>2008</v>
      </c>
    </row>
    <row r="17599" spans="1:5">
      <c r="A17599" s="816">
        <f t="shared" si="1147"/>
        <v>39500</v>
      </c>
      <c r="B17599" s="815">
        <f t="shared" si="1146"/>
        <v>53</v>
      </c>
      <c r="C17599" s="815">
        <f t="shared" si="1145"/>
        <v>314</v>
      </c>
      <c r="D17599" s="815">
        <f t="shared" si="1144"/>
        <v>303</v>
      </c>
      <c r="E17599" s="815">
        <v>2008</v>
      </c>
    </row>
    <row r="17600" spans="1:5">
      <c r="A17600" s="816">
        <f t="shared" si="1147"/>
        <v>39501</v>
      </c>
      <c r="B17600" s="815">
        <f t="shared" si="1146"/>
        <v>54</v>
      </c>
      <c r="C17600" s="815">
        <f t="shared" si="1145"/>
        <v>313</v>
      </c>
      <c r="D17600" s="815">
        <f t="shared" si="1144"/>
        <v>302</v>
      </c>
      <c r="E17600" s="815">
        <v>2008</v>
      </c>
    </row>
    <row r="17601" spans="1:5">
      <c r="A17601" s="816">
        <f t="shared" si="1147"/>
        <v>39502</v>
      </c>
      <c r="B17601" s="815">
        <f t="shared" si="1146"/>
        <v>55</v>
      </c>
      <c r="C17601" s="815">
        <f t="shared" si="1145"/>
        <v>312</v>
      </c>
      <c r="D17601" s="815">
        <f t="shared" si="1144"/>
        <v>301</v>
      </c>
      <c r="E17601" s="815">
        <v>2008</v>
      </c>
    </row>
    <row r="17602" spans="1:5">
      <c r="A17602" s="816">
        <f t="shared" si="1147"/>
        <v>39503</v>
      </c>
      <c r="B17602" s="815">
        <f t="shared" ref="B17602:B17665" si="1148">B17601+1</f>
        <v>56</v>
      </c>
      <c r="C17602" s="815">
        <f t="shared" ref="C17602:C17665" si="1149">C17601-1</f>
        <v>311</v>
      </c>
      <c r="D17602" s="815">
        <f t="shared" ref="D17602:D17665" si="1150">D17601-1</f>
        <v>300</v>
      </c>
      <c r="E17602" s="815">
        <v>2008</v>
      </c>
    </row>
    <row r="17603" spans="1:5">
      <c r="A17603" s="816">
        <f t="shared" si="1147"/>
        <v>39504</v>
      </c>
      <c r="B17603" s="815">
        <f t="shared" si="1148"/>
        <v>57</v>
      </c>
      <c r="C17603" s="815">
        <f t="shared" si="1149"/>
        <v>310</v>
      </c>
      <c r="D17603" s="815">
        <f t="shared" si="1150"/>
        <v>299</v>
      </c>
      <c r="E17603" s="815">
        <v>2008</v>
      </c>
    </row>
    <row r="17604" spans="1:5">
      <c r="A17604" s="816">
        <f t="shared" si="1147"/>
        <v>39505</v>
      </c>
      <c r="B17604" s="815">
        <f t="shared" si="1148"/>
        <v>58</v>
      </c>
      <c r="C17604" s="815">
        <f t="shared" si="1149"/>
        <v>309</v>
      </c>
      <c r="D17604" s="815">
        <f t="shared" si="1150"/>
        <v>298</v>
      </c>
      <c r="E17604" s="815">
        <v>2008</v>
      </c>
    </row>
    <row r="17605" spans="1:5">
      <c r="A17605" s="816">
        <f t="shared" si="1147"/>
        <v>39506</v>
      </c>
      <c r="B17605" s="815">
        <f t="shared" si="1148"/>
        <v>59</v>
      </c>
      <c r="C17605" s="815">
        <f t="shared" si="1149"/>
        <v>308</v>
      </c>
      <c r="D17605" s="815">
        <f t="shared" si="1150"/>
        <v>297</v>
      </c>
      <c r="E17605" s="815">
        <v>2008</v>
      </c>
    </row>
    <row r="17606" spans="1:5">
      <c r="A17606" s="816">
        <f t="shared" si="1147"/>
        <v>39507</v>
      </c>
      <c r="B17606" s="815">
        <f t="shared" si="1148"/>
        <v>60</v>
      </c>
      <c r="C17606" s="815">
        <f t="shared" si="1149"/>
        <v>307</v>
      </c>
      <c r="D17606" s="815">
        <f t="shared" si="1150"/>
        <v>296</v>
      </c>
      <c r="E17606" s="815">
        <v>2008</v>
      </c>
    </row>
    <row r="17607" spans="1:5">
      <c r="A17607" s="816">
        <f t="shared" si="1147"/>
        <v>39508</v>
      </c>
      <c r="B17607" s="815">
        <f t="shared" si="1148"/>
        <v>61</v>
      </c>
      <c r="C17607" s="815">
        <f t="shared" si="1149"/>
        <v>306</v>
      </c>
      <c r="D17607" s="815">
        <f t="shared" si="1150"/>
        <v>295</v>
      </c>
      <c r="E17607" s="815">
        <v>2008</v>
      </c>
    </row>
    <row r="17608" spans="1:5">
      <c r="A17608" s="816">
        <f t="shared" si="1147"/>
        <v>39509</v>
      </c>
      <c r="B17608" s="815">
        <f t="shared" si="1148"/>
        <v>62</v>
      </c>
      <c r="C17608" s="815">
        <f t="shared" si="1149"/>
        <v>305</v>
      </c>
      <c r="D17608" s="815">
        <f t="shared" si="1150"/>
        <v>294</v>
      </c>
      <c r="E17608" s="815">
        <v>2008</v>
      </c>
    </row>
    <row r="17609" spans="1:5">
      <c r="A17609" s="816">
        <f t="shared" si="1147"/>
        <v>39510</v>
      </c>
      <c r="B17609" s="815">
        <f t="shared" si="1148"/>
        <v>63</v>
      </c>
      <c r="C17609" s="815">
        <f t="shared" si="1149"/>
        <v>304</v>
      </c>
      <c r="D17609" s="815">
        <f t="shared" si="1150"/>
        <v>293</v>
      </c>
      <c r="E17609" s="815">
        <v>2008</v>
      </c>
    </row>
    <row r="17610" spans="1:5">
      <c r="A17610" s="816">
        <f t="shared" si="1147"/>
        <v>39511</v>
      </c>
      <c r="B17610" s="815">
        <f t="shared" si="1148"/>
        <v>64</v>
      </c>
      <c r="C17610" s="815">
        <f t="shared" si="1149"/>
        <v>303</v>
      </c>
      <c r="D17610" s="815">
        <f t="shared" si="1150"/>
        <v>292</v>
      </c>
      <c r="E17610" s="815">
        <v>2008</v>
      </c>
    </row>
    <row r="17611" spans="1:5">
      <c r="A17611" s="816">
        <f t="shared" si="1147"/>
        <v>39512</v>
      </c>
      <c r="B17611" s="815">
        <f t="shared" si="1148"/>
        <v>65</v>
      </c>
      <c r="C17611" s="815">
        <f t="shared" si="1149"/>
        <v>302</v>
      </c>
      <c r="D17611" s="815">
        <f t="shared" si="1150"/>
        <v>291</v>
      </c>
      <c r="E17611" s="815">
        <v>2008</v>
      </c>
    </row>
    <row r="17612" spans="1:5">
      <c r="A17612" s="816">
        <f t="shared" si="1147"/>
        <v>39513</v>
      </c>
      <c r="B17612" s="815">
        <f t="shared" si="1148"/>
        <v>66</v>
      </c>
      <c r="C17612" s="815">
        <f t="shared" si="1149"/>
        <v>301</v>
      </c>
      <c r="D17612" s="815">
        <f t="shared" si="1150"/>
        <v>290</v>
      </c>
      <c r="E17612" s="815">
        <v>2008</v>
      </c>
    </row>
    <row r="17613" spans="1:5">
      <c r="A17613" s="816">
        <f t="shared" si="1147"/>
        <v>39514</v>
      </c>
      <c r="B17613" s="815">
        <f t="shared" si="1148"/>
        <v>67</v>
      </c>
      <c r="C17613" s="815">
        <f t="shared" si="1149"/>
        <v>300</v>
      </c>
      <c r="D17613" s="815">
        <f t="shared" si="1150"/>
        <v>289</v>
      </c>
      <c r="E17613" s="815">
        <v>2008</v>
      </c>
    </row>
    <row r="17614" spans="1:5">
      <c r="A17614" s="816">
        <f t="shared" si="1147"/>
        <v>39515</v>
      </c>
      <c r="B17614" s="815">
        <f t="shared" si="1148"/>
        <v>68</v>
      </c>
      <c r="C17614" s="815">
        <f t="shared" si="1149"/>
        <v>299</v>
      </c>
      <c r="D17614" s="815">
        <f t="shared" si="1150"/>
        <v>288</v>
      </c>
      <c r="E17614" s="815">
        <v>2008</v>
      </c>
    </row>
    <row r="17615" spans="1:5">
      <c r="A17615" s="816">
        <f t="shared" si="1147"/>
        <v>39516</v>
      </c>
      <c r="B17615" s="815">
        <f t="shared" si="1148"/>
        <v>69</v>
      </c>
      <c r="C17615" s="815">
        <f t="shared" si="1149"/>
        <v>298</v>
      </c>
      <c r="D17615" s="815">
        <f t="shared" si="1150"/>
        <v>287</v>
      </c>
      <c r="E17615" s="815">
        <v>2008</v>
      </c>
    </row>
    <row r="17616" spans="1:5">
      <c r="A17616" s="816">
        <f t="shared" si="1147"/>
        <v>39517</v>
      </c>
      <c r="B17616" s="815">
        <f t="shared" si="1148"/>
        <v>70</v>
      </c>
      <c r="C17616" s="815">
        <f t="shared" si="1149"/>
        <v>297</v>
      </c>
      <c r="D17616" s="815">
        <f t="shared" si="1150"/>
        <v>286</v>
      </c>
      <c r="E17616" s="815">
        <v>2008</v>
      </c>
    </row>
    <row r="17617" spans="1:5">
      <c r="A17617" s="816">
        <f t="shared" si="1147"/>
        <v>39518</v>
      </c>
      <c r="B17617" s="815">
        <f t="shared" si="1148"/>
        <v>71</v>
      </c>
      <c r="C17617" s="815">
        <f t="shared" si="1149"/>
        <v>296</v>
      </c>
      <c r="D17617" s="815">
        <f t="shared" si="1150"/>
        <v>285</v>
      </c>
      <c r="E17617" s="815">
        <v>2008</v>
      </c>
    </row>
    <row r="17618" spans="1:5">
      <c r="A17618" s="816">
        <f t="shared" si="1147"/>
        <v>39519</v>
      </c>
      <c r="B17618" s="815">
        <f t="shared" si="1148"/>
        <v>72</v>
      </c>
      <c r="C17618" s="815">
        <f t="shared" si="1149"/>
        <v>295</v>
      </c>
      <c r="D17618" s="815">
        <f t="shared" si="1150"/>
        <v>284</v>
      </c>
      <c r="E17618" s="815">
        <v>2008</v>
      </c>
    </row>
    <row r="17619" spans="1:5">
      <c r="A17619" s="816">
        <f t="shared" si="1147"/>
        <v>39520</v>
      </c>
      <c r="B17619" s="815">
        <f t="shared" si="1148"/>
        <v>73</v>
      </c>
      <c r="C17619" s="815">
        <f t="shared" si="1149"/>
        <v>294</v>
      </c>
      <c r="D17619" s="815">
        <f t="shared" si="1150"/>
        <v>283</v>
      </c>
      <c r="E17619" s="815">
        <v>2008</v>
      </c>
    </row>
    <row r="17620" spans="1:5">
      <c r="A17620" s="816">
        <f t="shared" si="1147"/>
        <v>39521</v>
      </c>
      <c r="B17620" s="815">
        <f t="shared" si="1148"/>
        <v>74</v>
      </c>
      <c r="C17620" s="815">
        <f t="shared" si="1149"/>
        <v>293</v>
      </c>
      <c r="D17620" s="815">
        <f t="shared" si="1150"/>
        <v>282</v>
      </c>
      <c r="E17620" s="815">
        <v>2008</v>
      </c>
    </row>
    <row r="17621" spans="1:5">
      <c r="A17621" s="816">
        <f t="shared" si="1147"/>
        <v>39522</v>
      </c>
      <c r="B17621" s="815">
        <f t="shared" si="1148"/>
        <v>75</v>
      </c>
      <c r="C17621" s="815">
        <f t="shared" si="1149"/>
        <v>292</v>
      </c>
      <c r="D17621" s="815">
        <f t="shared" si="1150"/>
        <v>281</v>
      </c>
      <c r="E17621" s="815">
        <v>2008</v>
      </c>
    </row>
    <row r="17622" spans="1:5">
      <c r="A17622" s="816">
        <f t="shared" si="1147"/>
        <v>39523</v>
      </c>
      <c r="B17622" s="815">
        <f t="shared" si="1148"/>
        <v>76</v>
      </c>
      <c r="C17622" s="815">
        <f t="shared" si="1149"/>
        <v>291</v>
      </c>
      <c r="D17622" s="815">
        <f t="shared" si="1150"/>
        <v>280</v>
      </c>
      <c r="E17622" s="815">
        <v>2008</v>
      </c>
    </row>
    <row r="17623" spans="1:5">
      <c r="A17623" s="816">
        <f t="shared" si="1147"/>
        <v>39524</v>
      </c>
      <c r="B17623" s="815">
        <f t="shared" si="1148"/>
        <v>77</v>
      </c>
      <c r="C17623" s="815">
        <f t="shared" si="1149"/>
        <v>290</v>
      </c>
      <c r="D17623" s="815">
        <f t="shared" si="1150"/>
        <v>279</v>
      </c>
      <c r="E17623" s="815">
        <v>2008</v>
      </c>
    </row>
    <row r="17624" spans="1:5">
      <c r="A17624" s="816">
        <f t="shared" si="1147"/>
        <v>39525</v>
      </c>
      <c r="B17624" s="815">
        <f t="shared" si="1148"/>
        <v>78</v>
      </c>
      <c r="C17624" s="815">
        <f t="shared" si="1149"/>
        <v>289</v>
      </c>
      <c r="D17624" s="815">
        <f t="shared" si="1150"/>
        <v>278</v>
      </c>
      <c r="E17624" s="815">
        <v>2008</v>
      </c>
    </row>
    <row r="17625" spans="1:5">
      <c r="A17625" s="816">
        <f t="shared" si="1147"/>
        <v>39526</v>
      </c>
      <c r="B17625" s="815">
        <f t="shared" si="1148"/>
        <v>79</v>
      </c>
      <c r="C17625" s="815">
        <f t="shared" si="1149"/>
        <v>288</v>
      </c>
      <c r="D17625" s="815">
        <f t="shared" si="1150"/>
        <v>277</v>
      </c>
      <c r="E17625" s="815">
        <v>2008</v>
      </c>
    </row>
    <row r="17626" spans="1:5">
      <c r="A17626" s="816">
        <f t="shared" si="1147"/>
        <v>39527</v>
      </c>
      <c r="B17626" s="815">
        <f t="shared" si="1148"/>
        <v>80</v>
      </c>
      <c r="C17626" s="815">
        <f t="shared" si="1149"/>
        <v>287</v>
      </c>
      <c r="D17626" s="815">
        <f t="shared" si="1150"/>
        <v>276</v>
      </c>
      <c r="E17626" s="815">
        <v>2008</v>
      </c>
    </row>
    <row r="17627" spans="1:5">
      <c r="A17627" s="816">
        <f t="shared" si="1147"/>
        <v>39528</v>
      </c>
      <c r="B17627" s="815">
        <f t="shared" si="1148"/>
        <v>81</v>
      </c>
      <c r="C17627" s="815">
        <f t="shared" si="1149"/>
        <v>286</v>
      </c>
      <c r="D17627" s="815">
        <f t="shared" si="1150"/>
        <v>275</v>
      </c>
      <c r="E17627" s="815">
        <v>2008</v>
      </c>
    </row>
    <row r="17628" spans="1:5">
      <c r="A17628" s="816">
        <f t="shared" si="1147"/>
        <v>39529</v>
      </c>
      <c r="B17628" s="815">
        <f t="shared" si="1148"/>
        <v>82</v>
      </c>
      <c r="C17628" s="815">
        <f t="shared" si="1149"/>
        <v>285</v>
      </c>
      <c r="D17628" s="815">
        <f t="shared" si="1150"/>
        <v>274</v>
      </c>
      <c r="E17628" s="815">
        <v>2008</v>
      </c>
    </row>
    <row r="17629" spans="1:5">
      <c r="A17629" s="816">
        <f t="shared" si="1147"/>
        <v>39530</v>
      </c>
      <c r="B17629" s="815">
        <f t="shared" si="1148"/>
        <v>83</v>
      </c>
      <c r="C17629" s="815">
        <f t="shared" si="1149"/>
        <v>284</v>
      </c>
      <c r="D17629" s="815">
        <f t="shared" si="1150"/>
        <v>273</v>
      </c>
      <c r="E17629" s="815">
        <v>2008</v>
      </c>
    </row>
    <row r="17630" spans="1:5">
      <c r="A17630" s="816">
        <f t="shared" si="1147"/>
        <v>39531</v>
      </c>
      <c r="B17630" s="815">
        <f t="shared" si="1148"/>
        <v>84</v>
      </c>
      <c r="C17630" s="815">
        <f t="shared" si="1149"/>
        <v>283</v>
      </c>
      <c r="D17630" s="815">
        <f t="shared" si="1150"/>
        <v>272</v>
      </c>
      <c r="E17630" s="815">
        <v>2008</v>
      </c>
    </row>
    <row r="17631" spans="1:5">
      <c r="A17631" s="816">
        <f t="shared" si="1147"/>
        <v>39532</v>
      </c>
      <c r="B17631" s="815">
        <f t="shared" si="1148"/>
        <v>85</v>
      </c>
      <c r="C17631" s="815">
        <f t="shared" si="1149"/>
        <v>282</v>
      </c>
      <c r="D17631" s="815">
        <f t="shared" si="1150"/>
        <v>271</v>
      </c>
      <c r="E17631" s="815">
        <v>2008</v>
      </c>
    </row>
    <row r="17632" spans="1:5">
      <c r="A17632" s="816">
        <f t="shared" si="1147"/>
        <v>39533</v>
      </c>
      <c r="B17632" s="815">
        <f t="shared" si="1148"/>
        <v>86</v>
      </c>
      <c r="C17632" s="815">
        <f t="shared" si="1149"/>
        <v>281</v>
      </c>
      <c r="D17632" s="815">
        <f t="shared" si="1150"/>
        <v>270</v>
      </c>
      <c r="E17632" s="815">
        <v>2008</v>
      </c>
    </row>
    <row r="17633" spans="1:5">
      <c r="A17633" s="816">
        <f t="shared" si="1147"/>
        <v>39534</v>
      </c>
      <c r="B17633" s="815">
        <f t="shared" si="1148"/>
        <v>87</v>
      </c>
      <c r="C17633" s="815">
        <f t="shared" si="1149"/>
        <v>280</v>
      </c>
      <c r="D17633" s="815">
        <f t="shared" si="1150"/>
        <v>269</v>
      </c>
      <c r="E17633" s="815">
        <v>2008</v>
      </c>
    </row>
    <row r="17634" spans="1:5">
      <c r="A17634" s="816">
        <f t="shared" si="1147"/>
        <v>39535</v>
      </c>
      <c r="B17634" s="815">
        <f t="shared" si="1148"/>
        <v>88</v>
      </c>
      <c r="C17634" s="815">
        <f t="shared" si="1149"/>
        <v>279</v>
      </c>
      <c r="D17634" s="815">
        <f t="shared" si="1150"/>
        <v>268</v>
      </c>
      <c r="E17634" s="815">
        <v>2008</v>
      </c>
    </row>
    <row r="17635" spans="1:5">
      <c r="A17635" s="816">
        <f t="shared" si="1147"/>
        <v>39536</v>
      </c>
      <c r="B17635" s="815">
        <f t="shared" si="1148"/>
        <v>89</v>
      </c>
      <c r="C17635" s="815">
        <f t="shared" si="1149"/>
        <v>278</v>
      </c>
      <c r="D17635" s="815">
        <f t="shared" si="1150"/>
        <v>267</v>
      </c>
      <c r="E17635" s="815">
        <v>2008</v>
      </c>
    </row>
    <row r="17636" spans="1:5">
      <c r="A17636" s="816">
        <f t="shared" si="1147"/>
        <v>39537</v>
      </c>
      <c r="B17636" s="815">
        <f t="shared" si="1148"/>
        <v>90</v>
      </c>
      <c r="C17636" s="815">
        <f t="shared" si="1149"/>
        <v>277</v>
      </c>
      <c r="D17636" s="815">
        <f t="shared" si="1150"/>
        <v>266</v>
      </c>
      <c r="E17636" s="815">
        <v>2008</v>
      </c>
    </row>
    <row r="17637" spans="1:5">
      <c r="A17637" s="816">
        <f t="shared" si="1147"/>
        <v>39538</v>
      </c>
      <c r="B17637" s="815">
        <f t="shared" si="1148"/>
        <v>91</v>
      </c>
      <c r="C17637" s="815">
        <f t="shared" si="1149"/>
        <v>276</v>
      </c>
      <c r="D17637" s="815">
        <f t="shared" si="1150"/>
        <v>265</v>
      </c>
      <c r="E17637" s="815">
        <v>2008</v>
      </c>
    </row>
    <row r="17638" spans="1:5">
      <c r="A17638" s="816">
        <f t="shared" si="1147"/>
        <v>39539</v>
      </c>
      <c r="B17638" s="815">
        <f t="shared" si="1148"/>
        <v>92</v>
      </c>
      <c r="C17638" s="815">
        <f t="shared" si="1149"/>
        <v>275</v>
      </c>
      <c r="D17638" s="815">
        <f t="shared" si="1150"/>
        <v>264</v>
      </c>
      <c r="E17638" s="815">
        <v>2008</v>
      </c>
    </row>
    <row r="17639" spans="1:5">
      <c r="A17639" s="816">
        <f t="shared" si="1147"/>
        <v>39540</v>
      </c>
      <c r="B17639" s="815">
        <f t="shared" si="1148"/>
        <v>93</v>
      </c>
      <c r="C17639" s="815">
        <f t="shared" si="1149"/>
        <v>274</v>
      </c>
      <c r="D17639" s="815">
        <f t="shared" si="1150"/>
        <v>263</v>
      </c>
      <c r="E17639" s="815">
        <v>2008</v>
      </c>
    </row>
    <row r="17640" spans="1:5">
      <c r="A17640" s="816">
        <f t="shared" si="1147"/>
        <v>39541</v>
      </c>
      <c r="B17640" s="815">
        <f t="shared" si="1148"/>
        <v>94</v>
      </c>
      <c r="C17640" s="815">
        <f t="shared" si="1149"/>
        <v>273</v>
      </c>
      <c r="D17640" s="815">
        <f t="shared" si="1150"/>
        <v>262</v>
      </c>
      <c r="E17640" s="815">
        <v>2008</v>
      </c>
    </row>
    <row r="17641" spans="1:5">
      <c r="A17641" s="816">
        <f t="shared" si="1147"/>
        <v>39542</v>
      </c>
      <c r="B17641" s="815">
        <f t="shared" si="1148"/>
        <v>95</v>
      </c>
      <c r="C17641" s="815">
        <f t="shared" si="1149"/>
        <v>272</v>
      </c>
      <c r="D17641" s="815">
        <f t="shared" si="1150"/>
        <v>261</v>
      </c>
      <c r="E17641" s="815">
        <v>2008</v>
      </c>
    </row>
    <row r="17642" spans="1:5">
      <c r="A17642" s="816">
        <f t="shared" si="1147"/>
        <v>39543</v>
      </c>
      <c r="B17642" s="815">
        <f t="shared" si="1148"/>
        <v>96</v>
      </c>
      <c r="C17642" s="815">
        <f t="shared" si="1149"/>
        <v>271</v>
      </c>
      <c r="D17642" s="815">
        <f t="shared" si="1150"/>
        <v>260</v>
      </c>
      <c r="E17642" s="815">
        <v>2008</v>
      </c>
    </row>
    <row r="17643" spans="1:5">
      <c r="A17643" s="816">
        <f t="shared" si="1147"/>
        <v>39544</v>
      </c>
      <c r="B17643" s="815">
        <f t="shared" si="1148"/>
        <v>97</v>
      </c>
      <c r="C17643" s="815">
        <f t="shared" si="1149"/>
        <v>270</v>
      </c>
      <c r="D17643" s="815">
        <f t="shared" si="1150"/>
        <v>259</v>
      </c>
      <c r="E17643" s="815">
        <v>2008</v>
      </c>
    </row>
    <row r="17644" spans="1:5">
      <c r="A17644" s="816">
        <f t="shared" si="1147"/>
        <v>39545</v>
      </c>
      <c r="B17644" s="815">
        <f t="shared" si="1148"/>
        <v>98</v>
      </c>
      <c r="C17644" s="815">
        <f t="shared" si="1149"/>
        <v>269</v>
      </c>
      <c r="D17644" s="815">
        <f t="shared" si="1150"/>
        <v>258</v>
      </c>
      <c r="E17644" s="815">
        <v>2008</v>
      </c>
    </row>
    <row r="17645" spans="1:5">
      <c r="A17645" s="816">
        <f t="shared" si="1147"/>
        <v>39546</v>
      </c>
      <c r="B17645" s="815">
        <f t="shared" si="1148"/>
        <v>99</v>
      </c>
      <c r="C17645" s="815">
        <f t="shared" si="1149"/>
        <v>268</v>
      </c>
      <c r="D17645" s="815">
        <f t="shared" si="1150"/>
        <v>257</v>
      </c>
      <c r="E17645" s="815">
        <v>2008</v>
      </c>
    </row>
    <row r="17646" spans="1:5">
      <c r="A17646" s="816">
        <f t="shared" si="1147"/>
        <v>39547</v>
      </c>
      <c r="B17646" s="815">
        <f t="shared" si="1148"/>
        <v>100</v>
      </c>
      <c r="C17646" s="815">
        <f t="shared" si="1149"/>
        <v>267</v>
      </c>
      <c r="D17646" s="815">
        <f t="shared" si="1150"/>
        <v>256</v>
      </c>
      <c r="E17646" s="815">
        <v>2008</v>
      </c>
    </row>
    <row r="17647" spans="1:5">
      <c r="A17647" s="816">
        <f t="shared" si="1147"/>
        <v>39548</v>
      </c>
      <c r="B17647" s="815">
        <f t="shared" si="1148"/>
        <v>101</v>
      </c>
      <c r="C17647" s="815">
        <f t="shared" si="1149"/>
        <v>266</v>
      </c>
      <c r="D17647" s="815">
        <f t="shared" si="1150"/>
        <v>255</v>
      </c>
      <c r="E17647" s="815">
        <v>2008</v>
      </c>
    </row>
    <row r="17648" spans="1:5">
      <c r="A17648" s="816">
        <f t="shared" si="1147"/>
        <v>39549</v>
      </c>
      <c r="B17648" s="815">
        <f t="shared" si="1148"/>
        <v>102</v>
      </c>
      <c r="C17648" s="815">
        <f t="shared" si="1149"/>
        <v>265</v>
      </c>
      <c r="D17648" s="815">
        <f t="shared" si="1150"/>
        <v>254</v>
      </c>
      <c r="E17648" s="815">
        <v>2008</v>
      </c>
    </row>
    <row r="17649" spans="1:5">
      <c r="A17649" s="816">
        <f t="shared" si="1147"/>
        <v>39550</v>
      </c>
      <c r="B17649" s="815">
        <f t="shared" si="1148"/>
        <v>103</v>
      </c>
      <c r="C17649" s="815">
        <f t="shared" si="1149"/>
        <v>264</v>
      </c>
      <c r="D17649" s="815">
        <f t="shared" si="1150"/>
        <v>253</v>
      </c>
      <c r="E17649" s="815">
        <v>2008</v>
      </c>
    </row>
    <row r="17650" spans="1:5">
      <c r="A17650" s="816">
        <f t="shared" si="1147"/>
        <v>39551</v>
      </c>
      <c r="B17650" s="815">
        <f t="shared" si="1148"/>
        <v>104</v>
      </c>
      <c r="C17650" s="815">
        <f t="shared" si="1149"/>
        <v>263</v>
      </c>
      <c r="D17650" s="815">
        <f t="shared" si="1150"/>
        <v>252</v>
      </c>
      <c r="E17650" s="815">
        <v>2008</v>
      </c>
    </row>
    <row r="17651" spans="1:5">
      <c r="A17651" s="816">
        <f t="shared" ref="A17651:A17714" si="1151">A17650+1</f>
        <v>39552</v>
      </c>
      <c r="B17651" s="815">
        <f t="shared" si="1148"/>
        <v>105</v>
      </c>
      <c r="C17651" s="815">
        <f t="shared" si="1149"/>
        <v>262</v>
      </c>
      <c r="D17651" s="815">
        <f t="shared" si="1150"/>
        <v>251</v>
      </c>
      <c r="E17651" s="815">
        <v>2008</v>
      </c>
    </row>
    <row r="17652" spans="1:5">
      <c r="A17652" s="816">
        <f t="shared" si="1151"/>
        <v>39553</v>
      </c>
      <c r="B17652" s="815">
        <f t="shared" si="1148"/>
        <v>106</v>
      </c>
      <c r="C17652" s="815">
        <f t="shared" si="1149"/>
        <v>261</v>
      </c>
      <c r="D17652" s="815">
        <f t="shared" si="1150"/>
        <v>250</v>
      </c>
      <c r="E17652" s="815">
        <v>2008</v>
      </c>
    </row>
    <row r="17653" spans="1:5">
      <c r="A17653" s="816">
        <f t="shared" si="1151"/>
        <v>39554</v>
      </c>
      <c r="B17653" s="815">
        <f t="shared" si="1148"/>
        <v>107</v>
      </c>
      <c r="C17653" s="815">
        <f t="shared" si="1149"/>
        <v>260</v>
      </c>
      <c r="D17653" s="815">
        <f t="shared" si="1150"/>
        <v>249</v>
      </c>
      <c r="E17653" s="815">
        <v>2008</v>
      </c>
    </row>
    <row r="17654" spans="1:5">
      <c r="A17654" s="816">
        <f t="shared" si="1151"/>
        <v>39555</v>
      </c>
      <c r="B17654" s="815">
        <f t="shared" si="1148"/>
        <v>108</v>
      </c>
      <c r="C17654" s="815">
        <f t="shared" si="1149"/>
        <v>259</v>
      </c>
      <c r="D17654" s="815">
        <f t="shared" si="1150"/>
        <v>248</v>
      </c>
      <c r="E17654" s="815">
        <v>2008</v>
      </c>
    </row>
    <row r="17655" spans="1:5">
      <c r="A17655" s="816">
        <f t="shared" si="1151"/>
        <v>39556</v>
      </c>
      <c r="B17655" s="815">
        <f t="shared" si="1148"/>
        <v>109</v>
      </c>
      <c r="C17655" s="815">
        <f t="shared" si="1149"/>
        <v>258</v>
      </c>
      <c r="D17655" s="815">
        <f t="shared" si="1150"/>
        <v>247</v>
      </c>
      <c r="E17655" s="815">
        <v>2008</v>
      </c>
    </row>
    <row r="17656" spans="1:5">
      <c r="A17656" s="816">
        <f t="shared" si="1151"/>
        <v>39557</v>
      </c>
      <c r="B17656" s="815">
        <f t="shared" si="1148"/>
        <v>110</v>
      </c>
      <c r="C17656" s="815">
        <f t="shared" si="1149"/>
        <v>257</v>
      </c>
      <c r="D17656" s="815">
        <f t="shared" si="1150"/>
        <v>246</v>
      </c>
      <c r="E17656" s="815">
        <v>2008</v>
      </c>
    </row>
    <row r="17657" spans="1:5">
      <c r="A17657" s="816">
        <f t="shared" si="1151"/>
        <v>39558</v>
      </c>
      <c r="B17657" s="815">
        <f t="shared" si="1148"/>
        <v>111</v>
      </c>
      <c r="C17657" s="815">
        <f t="shared" si="1149"/>
        <v>256</v>
      </c>
      <c r="D17657" s="815">
        <f t="shared" si="1150"/>
        <v>245</v>
      </c>
      <c r="E17657" s="815">
        <v>2008</v>
      </c>
    </row>
    <row r="17658" spans="1:5">
      <c r="A17658" s="816">
        <f t="shared" si="1151"/>
        <v>39559</v>
      </c>
      <c r="B17658" s="815">
        <f t="shared" si="1148"/>
        <v>112</v>
      </c>
      <c r="C17658" s="815">
        <f t="shared" si="1149"/>
        <v>255</v>
      </c>
      <c r="D17658" s="815">
        <f t="shared" si="1150"/>
        <v>244</v>
      </c>
      <c r="E17658" s="815">
        <v>2008</v>
      </c>
    </row>
    <row r="17659" spans="1:5">
      <c r="A17659" s="816">
        <f t="shared" si="1151"/>
        <v>39560</v>
      </c>
      <c r="B17659" s="815">
        <f t="shared" si="1148"/>
        <v>113</v>
      </c>
      <c r="C17659" s="815">
        <f t="shared" si="1149"/>
        <v>254</v>
      </c>
      <c r="D17659" s="815">
        <f t="shared" si="1150"/>
        <v>243</v>
      </c>
      <c r="E17659" s="815">
        <v>2008</v>
      </c>
    </row>
    <row r="17660" spans="1:5">
      <c r="A17660" s="816">
        <f t="shared" si="1151"/>
        <v>39561</v>
      </c>
      <c r="B17660" s="815">
        <f t="shared" si="1148"/>
        <v>114</v>
      </c>
      <c r="C17660" s="815">
        <f t="shared" si="1149"/>
        <v>253</v>
      </c>
      <c r="D17660" s="815">
        <f t="shared" si="1150"/>
        <v>242</v>
      </c>
      <c r="E17660" s="815">
        <v>2008</v>
      </c>
    </row>
    <row r="17661" spans="1:5">
      <c r="A17661" s="816">
        <f t="shared" si="1151"/>
        <v>39562</v>
      </c>
      <c r="B17661" s="815">
        <f t="shared" si="1148"/>
        <v>115</v>
      </c>
      <c r="C17661" s="815">
        <f t="shared" si="1149"/>
        <v>252</v>
      </c>
      <c r="D17661" s="815">
        <f t="shared" si="1150"/>
        <v>241</v>
      </c>
      <c r="E17661" s="815">
        <v>2008</v>
      </c>
    </row>
    <row r="17662" spans="1:5">
      <c r="A17662" s="816">
        <f t="shared" si="1151"/>
        <v>39563</v>
      </c>
      <c r="B17662" s="815">
        <f t="shared" si="1148"/>
        <v>116</v>
      </c>
      <c r="C17662" s="815">
        <f t="shared" si="1149"/>
        <v>251</v>
      </c>
      <c r="D17662" s="815">
        <f t="shared" si="1150"/>
        <v>240</v>
      </c>
      <c r="E17662" s="815">
        <v>2008</v>
      </c>
    </row>
    <row r="17663" spans="1:5">
      <c r="A17663" s="816">
        <f t="shared" si="1151"/>
        <v>39564</v>
      </c>
      <c r="B17663" s="815">
        <f t="shared" si="1148"/>
        <v>117</v>
      </c>
      <c r="C17663" s="815">
        <f t="shared" si="1149"/>
        <v>250</v>
      </c>
      <c r="D17663" s="815">
        <f t="shared" si="1150"/>
        <v>239</v>
      </c>
      <c r="E17663" s="815">
        <v>2008</v>
      </c>
    </row>
    <row r="17664" spans="1:5">
      <c r="A17664" s="816">
        <f t="shared" si="1151"/>
        <v>39565</v>
      </c>
      <c r="B17664" s="815">
        <f t="shared" si="1148"/>
        <v>118</v>
      </c>
      <c r="C17664" s="815">
        <f t="shared" si="1149"/>
        <v>249</v>
      </c>
      <c r="D17664" s="815">
        <f t="shared" si="1150"/>
        <v>238</v>
      </c>
      <c r="E17664" s="815">
        <v>2008</v>
      </c>
    </row>
    <row r="17665" spans="1:5">
      <c r="A17665" s="816">
        <f t="shared" si="1151"/>
        <v>39566</v>
      </c>
      <c r="B17665" s="815">
        <f t="shared" si="1148"/>
        <v>119</v>
      </c>
      <c r="C17665" s="815">
        <f t="shared" si="1149"/>
        <v>248</v>
      </c>
      <c r="D17665" s="815">
        <f t="shared" si="1150"/>
        <v>237</v>
      </c>
      <c r="E17665" s="815">
        <v>2008</v>
      </c>
    </row>
    <row r="17666" spans="1:5">
      <c r="A17666" s="816">
        <f t="shared" si="1151"/>
        <v>39567</v>
      </c>
      <c r="B17666" s="815">
        <f t="shared" ref="B17666:B17729" si="1152">B17665+1</f>
        <v>120</v>
      </c>
      <c r="C17666" s="815">
        <f t="shared" ref="C17666:C17729" si="1153">C17665-1</f>
        <v>247</v>
      </c>
      <c r="D17666" s="815">
        <f t="shared" ref="D17666:D17729" si="1154">D17665-1</f>
        <v>236</v>
      </c>
      <c r="E17666" s="815">
        <v>2008</v>
      </c>
    </row>
    <row r="17667" spans="1:5">
      <c r="A17667" s="816">
        <f t="shared" si="1151"/>
        <v>39568</v>
      </c>
      <c r="B17667" s="815">
        <f t="shared" si="1152"/>
        <v>121</v>
      </c>
      <c r="C17667" s="815">
        <f t="shared" si="1153"/>
        <v>246</v>
      </c>
      <c r="D17667" s="815">
        <f t="shared" si="1154"/>
        <v>235</v>
      </c>
      <c r="E17667" s="815">
        <v>2008</v>
      </c>
    </row>
    <row r="17668" spans="1:5">
      <c r="A17668" s="816">
        <f t="shared" si="1151"/>
        <v>39569</v>
      </c>
      <c r="B17668" s="815">
        <f t="shared" si="1152"/>
        <v>122</v>
      </c>
      <c r="C17668" s="815">
        <f t="shared" si="1153"/>
        <v>245</v>
      </c>
      <c r="D17668" s="815">
        <f t="shared" si="1154"/>
        <v>234</v>
      </c>
      <c r="E17668" s="815">
        <v>2008</v>
      </c>
    </row>
    <row r="17669" spans="1:5">
      <c r="A17669" s="816">
        <f t="shared" si="1151"/>
        <v>39570</v>
      </c>
      <c r="B17669" s="815">
        <f t="shared" si="1152"/>
        <v>123</v>
      </c>
      <c r="C17669" s="815">
        <f t="shared" si="1153"/>
        <v>244</v>
      </c>
      <c r="D17669" s="815">
        <f t="shared" si="1154"/>
        <v>233</v>
      </c>
      <c r="E17669" s="815">
        <v>2008</v>
      </c>
    </row>
    <row r="17670" spans="1:5">
      <c r="A17670" s="816">
        <f t="shared" si="1151"/>
        <v>39571</v>
      </c>
      <c r="B17670" s="815">
        <f t="shared" si="1152"/>
        <v>124</v>
      </c>
      <c r="C17670" s="815">
        <f t="shared" si="1153"/>
        <v>243</v>
      </c>
      <c r="D17670" s="815">
        <f t="shared" si="1154"/>
        <v>232</v>
      </c>
      <c r="E17670" s="815">
        <v>2008</v>
      </c>
    </row>
    <row r="17671" spans="1:5">
      <c r="A17671" s="816">
        <f t="shared" si="1151"/>
        <v>39572</v>
      </c>
      <c r="B17671" s="815">
        <f t="shared" si="1152"/>
        <v>125</v>
      </c>
      <c r="C17671" s="815">
        <f t="shared" si="1153"/>
        <v>242</v>
      </c>
      <c r="D17671" s="815">
        <f t="shared" si="1154"/>
        <v>231</v>
      </c>
      <c r="E17671" s="815">
        <v>2008</v>
      </c>
    </row>
    <row r="17672" spans="1:5">
      <c r="A17672" s="816">
        <f t="shared" si="1151"/>
        <v>39573</v>
      </c>
      <c r="B17672" s="815">
        <f t="shared" si="1152"/>
        <v>126</v>
      </c>
      <c r="C17672" s="815">
        <f t="shared" si="1153"/>
        <v>241</v>
      </c>
      <c r="D17672" s="815">
        <f t="shared" si="1154"/>
        <v>230</v>
      </c>
      <c r="E17672" s="815">
        <v>2008</v>
      </c>
    </row>
    <row r="17673" spans="1:5">
      <c r="A17673" s="816">
        <f t="shared" si="1151"/>
        <v>39574</v>
      </c>
      <c r="B17673" s="815">
        <f t="shared" si="1152"/>
        <v>127</v>
      </c>
      <c r="C17673" s="815">
        <f t="shared" si="1153"/>
        <v>240</v>
      </c>
      <c r="D17673" s="815">
        <f t="shared" si="1154"/>
        <v>229</v>
      </c>
      <c r="E17673" s="815">
        <v>2008</v>
      </c>
    </row>
    <row r="17674" spans="1:5">
      <c r="A17674" s="816">
        <f t="shared" si="1151"/>
        <v>39575</v>
      </c>
      <c r="B17674" s="815">
        <f t="shared" si="1152"/>
        <v>128</v>
      </c>
      <c r="C17674" s="815">
        <f t="shared" si="1153"/>
        <v>239</v>
      </c>
      <c r="D17674" s="815">
        <f t="shared" si="1154"/>
        <v>228</v>
      </c>
      <c r="E17674" s="815">
        <v>2008</v>
      </c>
    </row>
    <row r="17675" spans="1:5">
      <c r="A17675" s="816">
        <f t="shared" si="1151"/>
        <v>39576</v>
      </c>
      <c r="B17675" s="815">
        <f t="shared" si="1152"/>
        <v>129</v>
      </c>
      <c r="C17675" s="815">
        <f t="shared" si="1153"/>
        <v>238</v>
      </c>
      <c r="D17675" s="815">
        <f t="shared" si="1154"/>
        <v>227</v>
      </c>
      <c r="E17675" s="815">
        <v>2008</v>
      </c>
    </row>
    <row r="17676" spans="1:5">
      <c r="A17676" s="816">
        <f t="shared" si="1151"/>
        <v>39577</v>
      </c>
      <c r="B17676" s="815">
        <f t="shared" si="1152"/>
        <v>130</v>
      </c>
      <c r="C17676" s="815">
        <f t="shared" si="1153"/>
        <v>237</v>
      </c>
      <c r="D17676" s="815">
        <f t="shared" si="1154"/>
        <v>226</v>
      </c>
      <c r="E17676" s="815">
        <v>2008</v>
      </c>
    </row>
    <row r="17677" spans="1:5">
      <c r="A17677" s="816">
        <f t="shared" si="1151"/>
        <v>39578</v>
      </c>
      <c r="B17677" s="815">
        <f t="shared" si="1152"/>
        <v>131</v>
      </c>
      <c r="C17677" s="815">
        <f t="shared" si="1153"/>
        <v>236</v>
      </c>
      <c r="D17677" s="815">
        <f t="shared" si="1154"/>
        <v>225</v>
      </c>
      <c r="E17677" s="815">
        <v>2008</v>
      </c>
    </row>
    <row r="17678" spans="1:5">
      <c r="A17678" s="816">
        <f t="shared" si="1151"/>
        <v>39579</v>
      </c>
      <c r="B17678" s="815">
        <f t="shared" si="1152"/>
        <v>132</v>
      </c>
      <c r="C17678" s="815">
        <f t="shared" si="1153"/>
        <v>235</v>
      </c>
      <c r="D17678" s="815">
        <f t="shared" si="1154"/>
        <v>224</v>
      </c>
      <c r="E17678" s="815">
        <v>2008</v>
      </c>
    </row>
    <row r="17679" spans="1:5">
      <c r="A17679" s="816">
        <f t="shared" si="1151"/>
        <v>39580</v>
      </c>
      <c r="B17679" s="815">
        <f t="shared" si="1152"/>
        <v>133</v>
      </c>
      <c r="C17679" s="815">
        <f t="shared" si="1153"/>
        <v>234</v>
      </c>
      <c r="D17679" s="815">
        <f t="shared" si="1154"/>
        <v>223</v>
      </c>
      <c r="E17679" s="815">
        <v>2008</v>
      </c>
    </row>
    <row r="17680" spans="1:5">
      <c r="A17680" s="816">
        <f t="shared" si="1151"/>
        <v>39581</v>
      </c>
      <c r="B17680" s="815">
        <f t="shared" si="1152"/>
        <v>134</v>
      </c>
      <c r="C17680" s="815">
        <f t="shared" si="1153"/>
        <v>233</v>
      </c>
      <c r="D17680" s="815">
        <f t="shared" si="1154"/>
        <v>222</v>
      </c>
      <c r="E17680" s="815">
        <v>2008</v>
      </c>
    </row>
    <row r="17681" spans="1:5">
      <c r="A17681" s="816">
        <f t="shared" si="1151"/>
        <v>39582</v>
      </c>
      <c r="B17681" s="815">
        <f t="shared" si="1152"/>
        <v>135</v>
      </c>
      <c r="C17681" s="815">
        <f t="shared" si="1153"/>
        <v>232</v>
      </c>
      <c r="D17681" s="815">
        <f t="shared" si="1154"/>
        <v>221</v>
      </c>
      <c r="E17681" s="815">
        <v>2008</v>
      </c>
    </row>
    <row r="17682" spans="1:5">
      <c r="A17682" s="816">
        <f t="shared" si="1151"/>
        <v>39583</v>
      </c>
      <c r="B17682" s="815">
        <f t="shared" si="1152"/>
        <v>136</v>
      </c>
      <c r="C17682" s="815">
        <f t="shared" si="1153"/>
        <v>231</v>
      </c>
      <c r="D17682" s="815">
        <f t="shared" si="1154"/>
        <v>220</v>
      </c>
      <c r="E17682" s="815">
        <v>2008</v>
      </c>
    </row>
    <row r="17683" spans="1:5">
      <c r="A17683" s="816">
        <f t="shared" si="1151"/>
        <v>39584</v>
      </c>
      <c r="B17683" s="815">
        <f t="shared" si="1152"/>
        <v>137</v>
      </c>
      <c r="C17683" s="815">
        <f t="shared" si="1153"/>
        <v>230</v>
      </c>
      <c r="D17683" s="815">
        <f t="shared" si="1154"/>
        <v>219</v>
      </c>
      <c r="E17683" s="815">
        <v>2008</v>
      </c>
    </row>
    <row r="17684" spans="1:5">
      <c r="A17684" s="816">
        <f t="shared" si="1151"/>
        <v>39585</v>
      </c>
      <c r="B17684" s="815">
        <f t="shared" si="1152"/>
        <v>138</v>
      </c>
      <c r="C17684" s="815">
        <f t="shared" si="1153"/>
        <v>229</v>
      </c>
      <c r="D17684" s="815">
        <f t="shared" si="1154"/>
        <v>218</v>
      </c>
      <c r="E17684" s="815">
        <v>2008</v>
      </c>
    </row>
    <row r="17685" spans="1:5">
      <c r="A17685" s="816">
        <f t="shared" si="1151"/>
        <v>39586</v>
      </c>
      <c r="B17685" s="815">
        <f t="shared" si="1152"/>
        <v>139</v>
      </c>
      <c r="C17685" s="815">
        <f t="shared" si="1153"/>
        <v>228</v>
      </c>
      <c r="D17685" s="815">
        <f t="shared" si="1154"/>
        <v>217</v>
      </c>
      <c r="E17685" s="815">
        <v>2008</v>
      </c>
    </row>
    <row r="17686" spans="1:5">
      <c r="A17686" s="816">
        <f t="shared" si="1151"/>
        <v>39587</v>
      </c>
      <c r="B17686" s="815">
        <f t="shared" si="1152"/>
        <v>140</v>
      </c>
      <c r="C17686" s="815">
        <f t="shared" si="1153"/>
        <v>227</v>
      </c>
      <c r="D17686" s="815">
        <f t="shared" si="1154"/>
        <v>216</v>
      </c>
      <c r="E17686" s="815">
        <v>2008</v>
      </c>
    </row>
    <row r="17687" spans="1:5">
      <c r="A17687" s="816">
        <f t="shared" si="1151"/>
        <v>39588</v>
      </c>
      <c r="B17687" s="815">
        <f t="shared" si="1152"/>
        <v>141</v>
      </c>
      <c r="C17687" s="815">
        <f t="shared" si="1153"/>
        <v>226</v>
      </c>
      <c r="D17687" s="815">
        <f t="shared" si="1154"/>
        <v>215</v>
      </c>
      <c r="E17687" s="815">
        <v>2008</v>
      </c>
    </row>
    <row r="17688" spans="1:5">
      <c r="A17688" s="816">
        <f t="shared" si="1151"/>
        <v>39589</v>
      </c>
      <c r="B17688" s="815">
        <f t="shared" si="1152"/>
        <v>142</v>
      </c>
      <c r="C17688" s="815">
        <f t="shared" si="1153"/>
        <v>225</v>
      </c>
      <c r="D17688" s="815">
        <f t="shared" si="1154"/>
        <v>214</v>
      </c>
      <c r="E17688" s="815">
        <v>2008</v>
      </c>
    </row>
    <row r="17689" spans="1:5">
      <c r="A17689" s="816">
        <f t="shared" si="1151"/>
        <v>39590</v>
      </c>
      <c r="B17689" s="815">
        <f t="shared" si="1152"/>
        <v>143</v>
      </c>
      <c r="C17689" s="815">
        <f t="shared" si="1153"/>
        <v>224</v>
      </c>
      <c r="D17689" s="815">
        <f t="shared" si="1154"/>
        <v>213</v>
      </c>
      <c r="E17689" s="815">
        <v>2008</v>
      </c>
    </row>
    <row r="17690" spans="1:5">
      <c r="A17690" s="816">
        <f t="shared" si="1151"/>
        <v>39591</v>
      </c>
      <c r="B17690" s="815">
        <f t="shared" si="1152"/>
        <v>144</v>
      </c>
      <c r="C17690" s="815">
        <f t="shared" si="1153"/>
        <v>223</v>
      </c>
      <c r="D17690" s="815">
        <f t="shared" si="1154"/>
        <v>212</v>
      </c>
      <c r="E17690" s="815">
        <v>2008</v>
      </c>
    </row>
    <row r="17691" spans="1:5">
      <c r="A17691" s="816">
        <f t="shared" si="1151"/>
        <v>39592</v>
      </c>
      <c r="B17691" s="815">
        <f t="shared" si="1152"/>
        <v>145</v>
      </c>
      <c r="C17691" s="815">
        <f t="shared" si="1153"/>
        <v>222</v>
      </c>
      <c r="D17691" s="815">
        <f t="shared" si="1154"/>
        <v>211</v>
      </c>
      <c r="E17691" s="815">
        <v>2008</v>
      </c>
    </row>
    <row r="17692" spans="1:5">
      <c r="A17692" s="816">
        <f t="shared" si="1151"/>
        <v>39593</v>
      </c>
      <c r="B17692" s="815">
        <f t="shared" si="1152"/>
        <v>146</v>
      </c>
      <c r="C17692" s="815">
        <f t="shared" si="1153"/>
        <v>221</v>
      </c>
      <c r="D17692" s="815">
        <f t="shared" si="1154"/>
        <v>210</v>
      </c>
      <c r="E17692" s="815">
        <v>2008</v>
      </c>
    </row>
    <row r="17693" spans="1:5">
      <c r="A17693" s="816">
        <f t="shared" si="1151"/>
        <v>39594</v>
      </c>
      <c r="B17693" s="815">
        <f t="shared" si="1152"/>
        <v>147</v>
      </c>
      <c r="C17693" s="815">
        <f t="shared" si="1153"/>
        <v>220</v>
      </c>
      <c r="D17693" s="815">
        <f t="shared" si="1154"/>
        <v>209</v>
      </c>
      <c r="E17693" s="815">
        <v>2008</v>
      </c>
    </row>
    <row r="17694" spans="1:5">
      <c r="A17694" s="816">
        <f t="shared" si="1151"/>
        <v>39595</v>
      </c>
      <c r="B17694" s="815">
        <f t="shared" si="1152"/>
        <v>148</v>
      </c>
      <c r="C17694" s="815">
        <f t="shared" si="1153"/>
        <v>219</v>
      </c>
      <c r="D17694" s="815">
        <f t="shared" si="1154"/>
        <v>208</v>
      </c>
      <c r="E17694" s="815">
        <v>2008</v>
      </c>
    </row>
    <row r="17695" spans="1:5">
      <c r="A17695" s="816">
        <f t="shared" si="1151"/>
        <v>39596</v>
      </c>
      <c r="B17695" s="815">
        <f t="shared" si="1152"/>
        <v>149</v>
      </c>
      <c r="C17695" s="815">
        <f t="shared" si="1153"/>
        <v>218</v>
      </c>
      <c r="D17695" s="815">
        <f t="shared" si="1154"/>
        <v>207</v>
      </c>
      <c r="E17695" s="815">
        <v>2008</v>
      </c>
    </row>
    <row r="17696" spans="1:5">
      <c r="A17696" s="816">
        <f t="shared" si="1151"/>
        <v>39597</v>
      </c>
      <c r="B17696" s="815">
        <f t="shared" si="1152"/>
        <v>150</v>
      </c>
      <c r="C17696" s="815">
        <f t="shared" si="1153"/>
        <v>217</v>
      </c>
      <c r="D17696" s="815">
        <f t="shared" si="1154"/>
        <v>206</v>
      </c>
      <c r="E17696" s="815">
        <v>2008</v>
      </c>
    </row>
    <row r="17697" spans="1:5">
      <c r="A17697" s="816">
        <f t="shared" si="1151"/>
        <v>39598</v>
      </c>
      <c r="B17697" s="815">
        <f t="shared" si="1152"/>
        <v>151</v>
      </c>
      <c r="C17697" s="815">
        <f t="shared" si="1153"/>
        <v>216</v>
      </c>
      <c r="D17697" s="815">
        <f t="shared" si="1154"/>
        <v>205</v>
      </c>
      <c r="E17697" s="815">
        <v>2008</v>
      </c>
    </row>
    <row r="17698" spans="1:5">
      <c r="A17698" s="816">
        <f t="shared" si="1151"/>
        <v>39599</v>
      </c>
      <c r="B17698" s="815">
        <f t="shared" si="1152"/>
        <v>152</v>
      </c>
      <c r="C17698" s="815">
        <f t="shared" si="1153"/>
        <v>215</v>
      </c>
      <c r="D17698" s="815">
        <f t="shared" si="1154"/>
        <v>204</v>
      </c>
      <c r="E17698" s="815">
        <v>2008</v>
      </c>
    </row>
    <row r="17699" spans="1:5">
      <c r="A17699" s="816">
        <f t="shared" si="1151"/>
        <v>39600</v>
      </c>
      <c r="B17699" s="815">
        <f t="shared" si="1152"/>
        <v>153</v>
      </c>
      <c r="C17699" s="815">
        <f t="shared" si="1153"/>
        <v>214</v>
      </c>
      <c r="D17699" s="815">
        <f t="shared" si="1154"/>
        <v>203</v>
      </c>
      <c r="E17699" s="815">
        <v>2008</v>
      </c>
    </row>
    <row r="17700" spans="1:5">
      <c r="A17700" s="816">
        <f t="shared" si="1151"/>
        <v>39601</v>
      </c>
      <c r="B17700" s="815">
        <f t="shared" si="1152"/>
        <v>154</v>
      </c>
      <c r="C17700" s="815">
        <f t="shared" si="1153"/>
        <v>213</v>
      </c>
      <c r="D17700" s="815">
        <f t="shared" si="1154"/>
        <v>202</v>
      </c>
      <c r="E17700" s="815">
        <v>2008</v>
      </c>
    </row>
    <row r="17701" spans="1:5">
      <c r="A17701" s="816">
        <f t="shared" si="1151"/>
        <v>39602</v>
      </c>
      <c r="B17701" s="815">
        <f t="shared" si="1152"/>
        <v>155</v>
      </c>
      <c r="C17701" s="815">
        <f t="shared" si="1153"/>
        <v>212</v>
      </c>
      <c r="D17701" s="815">
        <f t="shared" si="1154"/>
        <v>201</v>
      </c>
      <c r="E17701" s="815">
        <v>2008</v>
      </c>
    </row>
    <row r="17702" spans="1:5">
      <c r="A17702" s="816">
        <f t="shared" si="1151"/>
        <v>39603</v>
      </c>
      <c r="B17702" s="815">
        <f t="shared" si="1152"/>
        <v>156</v>
      </c>
      <c r="C17702" s="815">
        <f t="shared" si="1153"/>
        <v>211</v>
      </c>
      <c r="D17702" s="815">
        <f t="shared" si="1154"/>
        <v>200</v>
      </c>
      <c r="E17702" s="815">
        <v>2008</v>
      </c>
    </row>
    <row r="17703" spans="1:5">
      <c r="A17703" s="816">
        <f t="shared" si="1151"/>
        <v>39604</v>
      </c>
      <c r="B17703" s="815">
        <f t="shared" si="1152"/>
        <v>157</v>
      </c>
      <c r="C17703" s="815">
        <f t="shared" si="1153"/>
        <v>210</v>
      </c>
      <c r="D17703" s="815">
        <f t="shared" si="1154"/>
        <v>199</v>
      </c>
      <c r="E17703" s="815">
        <v>2008</v>
      </c>
    </row>
    <row r="17704" spans="1:5">
      <c r="A17704" s="816">
        <f t="shared" si="1151"/>
        <v>39605</v>
      </c>
      <c r="B17704" s="815">
        <f t="shared" si="1152"/>
        <v>158</v>
      </c>
      <c r="C17704" s="815">
        <f t="shared" si="1153"/>
        <v>209</v>
      </c>
      <c r="D17704" s="815">
        <f t="shared" si="1154"/>
        <v>198</v>
      </c>
      <c r="E17704" s="815">
        <v>2008</v>
      </c>
    </row>
    <row r="17705" spans="1:5">
      <c r="A17705" s="816">
        <f t="shared" si="1151"/>
        <v>39606</v>
      </c>
      <c r="B17705" s="815">
        <f t="shared" si="1152"/>
        <v>159</v>
      </c>
      <c r="C17705" s="815">
        <f t="shared" si="1153"/>
        <v>208</v>
      </c>
      <c r="D17705" s="815">
        <f t="shared" si="1154"/>
        <v>197</v>
      </c>
      <c r="E17705" s="815">
        <v>2008</v>
      </c>
    </row>
    <row r="17706" spans="1:5">
      <c r="A17706" s="816">
        <f t="shared" si="1151"/>
        <v>39607</v>
      </c>
      <c r="B17706" s="815">
        <f t="shared" si="1152"/>
        <v>160</v>
      </c>
      <c r="C17706" s="815">
        <f t="shared" si="1153"/>
        <v>207</v>
      </c>
      <c r="D17706" s="815">
        <f t="shared" si="1154"/>
        <v>196</v>
      </c>
      <c r="E17706" s="815">
        <v>2008</v>
      </c>
    </row>
    <row r="17707" spans="1:5">
      <c r="A17707" s="816">
        <f t="shared" si="1151"/>
        <v>39608</v>
      </c>
      <c r="B17707" s="815">
        <f t="shared" si="1152"/>
        <v>161</v>
      </c>
      <c r="C17707" s="815">
        <f t="shared" si="1153"/>
        <v>206</v>
      </c>
      <c r="D17707" s="815">
        <f t="shared" si="1154"/>
        <v>195</v>
      </c>
      <c r="E17707" s="815">
        <v>2008</v>
      </c>
    </row>
    <row r="17708" spans="1:5">
      <c r="A17708" s="816">
        <f t="shared" si="1151"/>
        <v>39609</v>
      </c>
      <c r="B17708" s="815">
        <f t="shared" si="1152"/>
        <v>162</v>
      </c>
      <c r="C17708" s="815">
        <f t="shared" si="1153"/>
        <v>205</v>
      </c>
      <c r="D17708" s="815">
        <f t="shared" si="1154"/>
        <v>194</v>
      </c>
      <c r="E17708" s="815">
        <v>2008</v>
      </c>
    </row>
    <row r="17709" spans="1:5">
      <c r="A17709" s="816">
        <f t="shared" si="1151"/>
        <v>39610</v>
      </c>
      <c r="B17709" s="815">
        <f t="shared" si="1152"/>
        <v>163</v>
      </c>
      <c r="C17709" s="815">
        <f t="shared" si="1153"/>
        <v>204</v>
      </c>
      <c r="D17709" s="815">
        <f t="shared" si="1154"/>
        <v>193</v>
      </c>
      <c r="E17709" s="815">
        <v>2008</v>
      </c>
    </row>
    <row r="17710" spans="1:5">
      <c r="A17710" s="816">
        <f t="shared" si="1151"/>
        <v>39611</v>
      </c>
      <c r="B17710" s="815">
        <f t="shared" si="1152"/>
        <v>164</v>
      </c>
      <c r="C17710" s="815">
        <f t="shared" si="1153"/>
        <v>203</v>
      </c>
      <c r="D17710" s="815">
        <f t="shared" si="1154"/>
        <v>192</v>
      </c>
      <c r="E17710" s="815">
        <v>2008</v>
      </c>
    </row>
    <row r="17711" spans="1:5">
      <c r="A17711" s="816">
        <f t="shared" si="1151"/>
        <v>39612</v>
      </c>
      <c r="B17711" s="815">
        <f t="shared" si="1152"/>
        <v>165</v>
      </c>
      <c r="C17711" s="815">
        <f t="shared" si="1153"/>
        <v>202</v>
      </c>
      <c r="D17711" s="815">
        <f t="shared" si="1154"/>
        <v>191</v>
      </c>
      <c r="E17711" s="815">
        <v>2008</v>
      </c>
    </row>
    <row r="17712" spans="1:5">
      <c r="A17712" s="816">
        <f t="shared" si="1151"/>
        <v>39613</v>
      </c>
      <c r="B17712" s="815">
        <f t="shared" si="1152"/>
        <v>166</v>
      </c>
      <c r="C17712" s="815">
        <f t="shared" si="1153"/>
        <v>201</v>
      </c>
      <c r="D17712" s="815">
        <f t="shared" si="1154"/>
        <v>190</v>
      </c>
      <c r="E17712" s="815">
        <v>2008</v>
      </c>
    </row>
    <row r="17713" spans="1:5">
      <c r="A17713" s="816">
        <f t="shared" si="1151"/>
        <v>39614</v>
      </c>
      <c r="B17713" s="815">
        <f t="shared" si="1152"/>
        <v>167</v>
      </c>
      <c r="C17713" s="815">
        <f t="shared" si="1153"/>
        <v>200</v>
      </c>
      <c r="D17713" s="815">
        <f t="shared" si="1154"/>
        <v>189</v>
      </c>
      <c r="E17713" s="815">
        <v>2008</v>
      </c>
    </row>
    <row r="17714" spans="1:5">
      <c r="A17714" s="816">
        <f t="shared" si="1151"/>
        <v>39615</v>
      </c>
      <c r="B17714" s="815">
        <f t="shared" si="1152"/>
        <v>168</v>
      </c>
      <c r="C17714" s="815">
        <f t="shared" si="1153"/>
        <v>199</v>
      </c>
      <c r="D17714" s="815">
        <f t="shared" si="1154"/>
        <v>188</v>
      </c>
      <c r="E17714" s="815">
        <v>2008</v>
      </c>
    </row>
    <row r="17715" spans="1:5">
      <c r="A17715" s="816">
        <f t="shared" ref="A17715:A17778" si="1155">A17714+1</f>
        <v>39616</v>
      </c>
      <c r="B17715" s="815">
        <f t="shared" si="1152"/>
        <v>169</v>
      </c>
      <c r="C17715" s="815">
        <f t="shared" si="1153"/>
        <v>198</v>
      </c>
      <c r="D17715" s="815">
        <f t="shared" si="1154"/>
        <v>187</v>
      </c>
      <c r="E17715" s="815">
        <v>2008</v>
      </c>
    </row>
    <row r="17716" spans="1:5">
      <c r="A17716" s="816">
        <f t="shared" si="1155"/>
        <v>39617</v>
      </c>
      <c r="B17716" s="815">
        <f t="shared" si="1152"/>
        <v>170</v>
      </c>
      <c r="C17716" s="815">
        <f t="shared" si="1153"/>
        <v>197</v>
      </c>
      <c r="D17716" s="815">
        <f t="shared" si="1154"/>
        <v>186</v>
      </c>
      <c r="E17716" s="815">
        <v>2008</v>
      </c>
    </row>
    <row r="17717" spans="1:5">
      <c r="A17717" s="816">
        <f t="shared" si="1155"/>
        <v>39618</v>
      </c>
      <c r="B17717" s="815">
        <f t="shared" si="1152"/>
        <v>171</v>
      </c>
      <c r="C17717" s="815">
        <f t="shared" si="1153"/>
        <v>196</v>
      </c>
      <c r="D17717" s="815">
        <f t="shared" si="1154"/>
        <v>185</v>
      </c>
      <c r="E17717" s="815">
        <v>2008</v>
      </c>
    </row>
    <row r="17718" spans="1:5">
      <c r="A17718" s="816">
        <f t="shared" si="1155"/>
        <v>39619</v>
      </c>
      <c r="B17718" s="815">
        <f t="shared" si="1152"/>
        <v>172</v>
      </c>
      <c r="C17718" s="815">
        <f t="shared" si="1153"/>
        <v>195</v>
      </c>
      <c r="D17718" s="815">
        <f t="shared" si="1154"/>
        <v>184</v>
      </c>
      <c r="E17718" s="815">
        <v>2008</v>
      </c>
    </row>
    <row r="17719" spans="1:5">
      <c r="A17719" s="816">
        <f t="shared" si="1155"/>
        <v>39620</v>
      </c>
      <c r="B17719" s="815">
        <f t="shared" si="1152"/>
        <v>173</v>
      </c>
      <c r="C17719" s="815">
        <f t="shared" si="1153"/>
        <v>194</v>
      </c>
      <c r="D17719" s="815">
        <f t="shared" si="1154"/>
        <v>183</v>
      </c>
      <c r="E17719" s="815">
        <v>2008</v>
      </c>
    </row>
    <row r="17720" spans="1:5">
      <c r="A17720" s="816">
        <f t="shared" si="1155"/>
        <v>39621</v>
      </c>
      <c r="B17720" s="815">
        <f t="shared" si="1152"/>
        <v>174</v>
      </c>
      <c r="C17720" s="815">
        <f t="shared" si="1153"/>
        <v>193</v>
      </c>
      <c r="D17720" s="815">
        <f t="shared" si="1154"/>
        <v>182</v>
      </c>
      <c r="E17720" s="815">
        <v>2008</v>
      </c>
    </row>
    <row r="17721" spans="1:5">
      <c r="A17721" s="816">
        <f t="shared" si="1155"/>
        <v>39622</v>
      </c>
      <c r="B17721" s="815">
        <f t="shared" si="1152"/>
        <v>175</v>
      </c>
      <c r="C17721" s="815">
        <f t="shared" si="1153"/>
        <v>192</v>
      </c>
      <c r="D17721" s="815">
        <f t="shared" si="1154"/>
        <v>181</v>
      </c>
      <c r="E17721" s="815">
        <v>2008</v>
      </c>
    </row>
    <row r="17722" spans="1:5">
      <c r="A17722" s="816">
        <f t="shared" si="1155"/>
        <v>39623</v>
      </c>
      <c r="B17722" s="815">
        <f t="shared" si="1152"/>
        <v>176</v>
      </c>
      <c r="C17722" s="815">
        <f t="shared" si="1153"/>
        <v>191</v>
      </c>
      <c r="D17722" s="815">
        <f t="shared" si="1154"/>
        <v>180</v>
      </c>
      <c r="E17722" s="815">
        <v>2008</v>
      </c>
    </row>
    <row r="17723" spans="1:5">
      <c r="A17723" s="816">
        <f t="shared" si="1155"/>
        <v>39624</v>
      </c>
      <c r="B17723" s="815">
        <f t="shared" si="1152"/>
        <v>177</v>
      </c>
      <c r="C17723" s="815">
        <f t="shared" si="1153"/>
        <v>190</v>
      </c>
      <c r="D17723" s="815">
        <f t="shared" si="1154"/>
        <v>179</v>
      </c>
      <c r="E17723" s="815">
        <v>2008</v>
      </c>
    </row>
    <row r="17724" spans="1:5">
      <c r="A17724" s="816">
        <f t="shared" si="1155"/>
        <v>39625</v>
      </c>
      <c r="B17724" s="815">
        <f t="shared" si="1152"/>
        <v>178</v>
      </c>
      <c r="C17724" s="815">
        <f t="shared" si="1153"/>
        <v>189</v>
      </c>
      <c r="D17724" s="815">
        <f t="shared" si="1154"/>
        <v>178</v>
      </c>
      <c r="E17724" s="815">
        <v>2008</v>
      </c>
    </row>
    <row r="17725" spans="1:5">
      <c r="A17725" s="816">
        <f t="shared" si="1155"/>
        <v>39626</v>
      </c>
      <c r="B17725" s="815">
        <f t="shared" si="1152"/>
        <v>179</v>
      </c>
      <c r="C17725" s="815">
        <f t="shared" si="1153"/>
        <v>188</v>
      </c>
      <c r="D17725" s="815">
        <f t="shared" si="1154"/>
        <v>177</v>
      </c>
      <c r="E17725" s="815">
        <v>2008</v>
      </c>
    </row>
    <row r="17726" spans="1:5">
      <c r="A17726" s="816">
        <f t="shared" si="1155"/>
        <v>39627</v>
      </c>
      <c r="B17726" s="815">
        <f t="shared" si="1152"/>
        <v>180</v>
      </c>
      <c r="C17726" s="815">
        <f t="shared" si="1153"/>
        <v>187</v>
      </c>
      <c r="D17726" s="815">
        <f t="shared" si="1154"/>
        <v>176</v>
      </c>
      <c r="E17726" s="815">
        <v>2008</v>
      </c>
    </row>
    <row r="17727" spans="1:5">
      <c r="A17727" s="816">
        <f t="shared" si="1155"/>
        <v>39628</v>
      </c>
      <c r="B17727" s="815">
        <f t="shared" si="1152"/>
        <v>181</v>
      </c>
      <c r="C17727" s="815">
        <f t="shared" si="1153"/>
        <v>186</v>
      </c>
      <c r="D17727" s="815">
        <f t="shared" si="1154"/>
        <v>175</v>
      </c>
      <c r="E17727" s="815">
        <v>2008</v>
      </c>
    </row>
    <row r="17728" spans="1:5">
      <c r="A17728" s="816">
        <f t="shared" si="1155"/>
        <v>39629</v>
      </c>
      <c r="B17728" s="815">
        <f t="shared" si="1152"/>
        <v>182</v>
      </c>
      <c r="C17728" s="815">
        <f t="shared" si="1153"/>
        <v>185</v>
      </c>
      <c r="D17728" s="815">
        <f t="shared" si="1154"/>
        <v>174</v>
      </c>
      <c r="E17728" s="815">
        <v>2008</v>
      </c>
    </row>
    <row r="17729" spans="1:5">
      <c r="A17729" s="816">
        <f t="shared" si="1155"/>
        <v>39630</v>
      </c>
      <c r="B17729" s="815">
        <f t="shared" si="1152"/>
        <v>183</v>
      </c>
      <c r="C17729" s="815">
        <f t="shared" si="1153"/>
        <v>184</v>
      </c>
      <c r="D17729" s="815">
        <f t="shared" si="1154"/>
        <v>173</v>
      </c>
      <c r="E17729" s="815">
        <v>2008</v>
      </c>
    </row>
    <row r="17730" spans="1:5">
      <c r="A17730" s="816">
        <f t="shared" si="1155"/>
        <v>39631</v>
      </c>
      <c r="B17730" s="815">
        <f t="shared" ref="B17730:B17793" si="1156">B17729+1</f>
        <v>184</v>
      </c>
      <c r="C17730" s="815">
        <f t="shared" ref="C17730:C17793" si="1157">C17729-1</f>
        <v>183</v>
      </c>
      <c r="D17730" s="815">
        <f t="shared" ref="D17730:D17793" si="1158">D17729-1</f>
        <v>172</v>
      </c>
      <c r="E17730" s="815">
        <v>2008</v>
      </c>
    </row>
    <row r="17731" spans="1:5">
      <c r="A17731" s="816">
        <f t="shared" si="1155"/>
        <v>39632</v>
      </c>
      <c r="B17731" s="815">
        <f t="shared" si="1156"/>
        <v>185</v>
      </c>
      <c r="C17731" s="815">
        <f t="shared" si="1157"/>
        <v>182</v>
      </c>
      <c r="D17731" s="815">
        <f t="shared" si="1158"/>
        <v>171</v>
      </c>
      <c r="E17731" s="815">
        <v>2008</v>
      </c>
    </row>
    <row r="17732" spans="1:5">
      <c r="A17732" s="816">
        <f t="shared" si="1155"/>
        <v>39633</v>
      </c>
      <c r="B17732" s="815">
        <f t="shared" si="1156"/>
        <v>186</v>
      </c>
      <c r="C17732" s="815">
        <f t="shared" si="1157"/>
        <v>181</v>
      </c>
      <c r="D17732" s="815">
        <f t="shared" si="1158"/>
        <v>170</v>
      </c>
      <c r="E17732" s="815">
        <v>2008</v>
      </c>
    </row>
    <row r="17733" spans="1:5">
      <c r="A17733" s="816">
        <f t="shared" si="1155"/>
        <v>39634</v>
      </c>
      <c r="B17733" s="815">
        <f t="shared" si="1156"/>
        <v>187</v>
      </c>
      <c r="C17733" s="815">
        <f t="shared" si="1157"/>
        <v>180</v>
      </c>
      <c r="D17733" s="815">
        <f t="shared" si="1158"/>
        <v>169</v>
      </c>
      <c r="E17733" s="815">
        <v>2008</v>
      </c>
    </row>
    <row r="17734" spans="1:5">
      <c r="A17734" s="816">
        <f t="shared" si="1155"/>
        <v>39635</v>
      </c>
      <c r="B17734" s="815">
        <f t="shared" si="1156"/>
        <v>188</v>
      </c>
      <c r="C17734" s="815">
        <f t="shared" si="1157"/>
        <v>179</v>
      </c>
      <c r="D17734" s="815">
        <f t="shared" si="1158"/>
        <v>168</v>
      </c>
      <c r="E17734" s="815">
        <v>2008</v>
      </c>
    </row>
    <row r="17735" spans="1:5">
      <c r="A17735" s="816">
        <f t="shared" si="1155"/>
        <v>39636</v>
      </c>
      <c r="B17735" s="815">
        <f t="shared" si="1156"/>
        <v>189</v>
      </c>
      <c r="C17735" s="815">
        <f t="shared" si="1157"/>
        <v>178</v>
      </c>
      <c r="D17735" s="815">
        <f t="shared" si="1158"/>
        <v>167</v>
      </c>
      <c r="E17735" s="815">
        <v>2008</v>
      </c>
    </row>
    <row r="17736" spans="1:5">
      <c r="A17736" s="816">
        <f t="shared" si="1155"/>
        <v>39637</v>
      </c>
      <c r="B17736" s="815">
        <f t="shared" si="1156"/>
        <v>190</v>
      </c>
      <c r="C17736" s="815">
        <f t="shared" si="1157"/>
        <v>177</v>
      </c>
      <c r="D17736" s="815">
        <f t="shared" si="1158"/>
        <v>166</v>
      </c>
      <c r="E17736" s="815">
        <v>2008</v>
      </c>
    </row>
    <row r="17737" spans="1:5">
      <c r="A17737" s="816">
        <f t="shared" si="1155"/>
        <v>39638</v>
      </c>
      <c r="B17737" s="815">
        <f t="shared" si="1156"/>
        <v>191</v>
      </c>
      <c r="C17737" s="815">
        <f t="shared" si="1157"/>
        <v>176</v>
      </c>
      <c r="D17737" s="815">
        <f t="shared" si="1158"/>
        <v>165</v>
      </c>
      <c r="E17737" s="815">
        <v>2008</v>
      </c>
    </row>
    <row r="17738" spans="1:5">
      <c r="A17738" s="816">
        <f t="shared" si="1155"/>
        <v>39639</v>
      </c>
      <c r="B17738" s="815">
        <f t="shared" si="1156"/>
        <v>192</v>
      </c>
      <c r="C17738" s="815">
        <f t="shared" si="1157"/>
        <v>175</v>
      </c>
      <c r="D17738" s="815">
        <f t="shared" si="1158"/>
        <v>164</v>
      </c>
      <c r="E17738" s="815">
        <v>2008</v>
      </c>
    </row>
    <row r="17739" spans="1:5">
      <c r="A17739" s="816">
        <f t="shared" si="1155"/>
        <v>39640</v>
      </c>
      <c r="B17739" s="815">
        <f t="shared" si="1156"/>
        <v>193</v>
      </c>
      <c r="C17739" s="815">
        <f t="shared" si="1157"/>
        <v>174</v>
      </c>
      <c r="D17739" s="815">
        <f t="shared" si="1158"/>
        <v>163</v>
      </c>
      <c r="E17739" s="815">
        <v>2008</v>
      </c>
    </row>
    <row r="17740" spans="1:5">
      <c r="A17740" s="816">
        <f t="shared" si="1155"/>
        <v>39641</v>
      </c>
      <c r="B17740" s="815">
        <f t="shared" si="1156"/>
        <v>194</v>
      </c>
      <c r="C17740" s="815">
        <f t="shared" si="1157"/>
        <v>173</v>
      </c>
      <c r="D17740" s="815">
        <f t="shared" si="1158"/>
        <v>162</v>
      </c>
      <c r="E17740" s="815">
        <v>2008</v>
      </c>
    </row>
    <row r="17741" spans="1:5">
      <c r="A17741" s="816">
        <f t="shared" si="1155"/>
        <v>39642</v>
      </c>
      <c r="B17741" s="815">
        <f t="shared" si="1156"/>
        <v>195</v>
      </c>
      <c r="C17741" s="815">
        <f t="shared" si="1157"/>
        <v>172</v>
      </c>
      <c r="D17741" s="815">
        <f t="shared" si="1158"/>
        <v>161</v>
      </c>
      <c r="E17741" s="815">
        <v>2008</v>
      </c>
    </row>
    <row r="17742" spans="1:5">
      <c r="A17742" s="816">
        <f t="shared" si="1155"/>
        <v>39643</v>
      </c>
      <c r="B17742" s="815">
        <f t="shared" si="1156"/>
        <v>196</v>
      </c>
      <c r="C17742" s="815">
        <f t="shared" si="1157"/>
        <v>171</v>
      </c>
      <c r="D17742" s="815">
        <f t="shared" si="1158"/>
        <v>160</v>
      </c>
      <c r="E17742" s="815">
        <v>2008</v>
      </c>
    </row>
    <row r="17743" spans="1:5">
      <c r="A17743" s="816">
        <f t="shared" si="1155"/>
        <v>39644</v>
      </c>
      <c r="B17743" s="815">
        <f t="shared" si="1156"/>
        <v>197</v>
      </c>
      <c r="C17743" s="815">
        <f t="shared" si="1157"/>
        <v>170</v>
      </c>
      <c r="D17743" s="815">
        <f t="shared" si="1158"/>
        <v>159</v>
      </c>
      <c r="E17743" s="815">
        <v>2008</v>
      </c>
    </row>
    <row r="17744" spans="1:5">
      <c r="A17744" s="816">
        <f t="shared" si="1155"/>
        <v>39645</v>
      </c>
      <c r="B17744" s="815">
        <f t="shared" si="1156"/>
        <v>198</v>
      </c>
      <c r="C17744" s="815">
        <f t="shared" si="1157"/>
        <v>169</v>
      </c>
      <c r="D17744" s="815">
        <f t="shared" si="1158"/>
        <v>158</v>
      </c>
      <c r="E17744" s="815">
        <v>2008</v>
      </c>
    </row>
    <row r="17745" spans="1:5">
      <c r="A17745" s="816">
        <f t="shared" si="1155"/>
        <v>39646</v>
      </c>
      <c r="B17745" s="815">
        <f t="shared" si="1156"/>
        <v>199</v>
      </c>
      <c r="C17745" s="815">
        <f t="shared" si="1157"/>
        <v>168</v>
      </c>
      <c r="D17745" s="815">
        <f t="shared" si="1158"/>
        <v>157</v>
      </c>
      <c r="E17745" s="815">
        <v>2008</v>
      </c>
    </row>
    <row r="17746" spans="1:5">
      <c r="A17746" s="816">
        <f t="shared" si="1155"/>
        <v>39647</v>
      </c>
      <c r="B17746" s="815">
        <f t="shared" si="1156"/>
        <v>200</v>
      </c>
      <c r="C17746" s="815">
        <f t="shared" si="1157"/>
        <v>167</v>
      </c>
      <c r="D17746" s="815">
        <f t="shared" si="1158"/>
        <v>156</v>
      </c>
      <c r="E17746" s="815">
        <v>2008</v>
      </c>
    </row>
    <row r="17747" spans="1:5">
      <c r="A17747" s="816">
        <f t="shared" si="1155"/>
        <v>39648</v>
      </c>
      <c r="B17747" s="815">
        <f t="shared" si="1156"/>
        <v>201</v>
      </c>
      <c r="C17747" s="815">
        <f t="shared" si="1157"/>
        <v>166</v>
      </c>
      <c r="D17747" s="815">
        <f t="shared" si="1158"/>
        <v>155</v>
      </c>
      <c r="E17747" s="815">
        <v>2008</v>
      </c>
    </row>
    <row r="17748" spans="1:5">
      <c r="A17748" s="816">
        <f t="shared" si="1155"/>
        <v>39649</v>
      </c>
      <c r="B17748" s="815">
        <f t="shared" si="1156"/>
        <v>202</v>
      </c>
      <c r="C17748" s="815">
        <f t="shared" si="1157"/>
        <v>165</v>
      </c>
      <c r="D17748" s="815">
        <f t="shared" si="1158"/>
        <v>154</v>
      </c>
      <c r="E17748" s="815">
        <v>2008</v>
      </c>
    </row>
    <row r="17749" spans="1:5">
      <c r="A17749" s="816">
        <f t="shared" si="1155"/>
        <v>39650</v>
      </c>
      <c r="B17749" s="815">
        <f t="shared" si="1156"/>
        <v>203</v>
      </c>
      <c r="C17749" s="815">
        <f t="shared" si="1157"/>
        <v>164</v>
      </c>
      <c r="D17749" s="815">
        <f t="shared" si="1158"/>
        <v>153</v>
      </c>
      <c r="E17749" s="815">
        <v>2008</v>
      </c>
    </row>
    <row r="17750" spans="1:5">
      <c r="A17750" s="816">
        <f t="shared" si="1155"/>
        <v>39651</v>
      </c>
      <c r="B17750" s="815">
        <f t="shared" si="1156"/>
        <v>204</v>
      </c>
      <c r="C17750" s="815">
        <f t="shared" si="1157"/>
        <v>163</v>
      </c>
      <c r="D17750" s="815">
        <f t="shared" si="1158"/>
        <v>152</v>
      </c>
      <c r="E17750" s="815">
        <v>2008</v>
      </c>
    </row>
    <row r="17751" spans="1:5">
      <c r="A17751" s="816">
        <f t="shared" si="1155"/>
        <v>39652</v>
      </c>
      <c r="B17751" s="815">
        <f t="shared" si="1156"/>
        <v>205</v>
      </c>
      <c r="C17751" s="815">
        <f t="shared" si="1157"/>
        <v>162</v>
      </c>
      <c r="D17751" s="815">
        <f t="shared" si="1158"/>
        <v>151</v>
      </c>
      <c r="E17751" s="815">
        <v>2008</v>
      </c>
    </row>
    <row r="17752" spans="1:5">
      <c r="A17752" s="816">
        <f t="shared" si="1155"/>
        <v>39653</v>
      </c>
      <c r="B17752" s="815">
        <f t="shared" si="1156"/>
        <v>206</v>
      </c>
      <c r="C17752" s="815">
        <f t="shared" si="1157"/>
        <v>161</v>
      </c>
      <c r="D17752" s="815">
        <f t="shared" si="1158"/>
        <v>150</v>
      </c>
      <c r="E17752" s="815">
        <v>2008</v>
      </c>
    </row>
    <row r="17753" spans="1:5">
      <c r="A17753" s="816">
        <f t="shared" si="1155"/>
        <v>39654</v>
      </c>
      <c r="B17753" s="815">
        <f t="shared" si="1156"/>
        <v>207</v>
      </c>
      <c r="C17753" s="815">
        <f t="shared" si="1157"/>
        <v>160</v>
      </c>
      <c r="D17753" s="815">
        <f t="shared" si="1158"/>
        <v>149</v>
      </c>
      <c r="E17753" s="815">
        <v>2008</v>
      </c>
    </row>
    <row r="17754" spans="1:5">
      <c r="A17754" s="816">
        <f t="shared" si="1155"/>
        <v>39655</v>
      </c>
      <c r="B17754" s="815">
        <f t="shared" si="1156"/>
        <v>208</v>
      </c>
      <c r="C17754" s="815">
        <f t="shared" si="1157"/>
        <v>159</v>
      </c>
      <c r="D17754" s="815">
        <f t="shared" si="1158"/>
        <v>148</v>
      </c>
      <c r="E17754" s="815">
        <v>2008</v>
      </c>
    </row>
    <row r="17755" spans="1:5">
      <c r="A17755" s="816">
        <f t="shared" si="1155"/>
        <v>39656</v>
      </c>
      <c r="B17755" s="815">
        <f t="shared" si="1156"/>
        <v>209</v>
      </c>
      <c r="C17755" s="815">
        <f t="shared" si="1157"/>
        <v>158</v>
      </c>
      <c r="D17755" s="815">
        <f t="shared" si="1158"/>
        <v>147</v>
      </c>
      <c r="E17755" s="815">
        <v>2008</v>
      </c>
    </row>
    <row r="17756" spans="1:5">
      <c r="A17756" s="816">
        <f t="shared" si="1155"/>
        <v>39657</v>
      </c>
      <c r="B17756" s="815">
        <f t="shared" si="1156"/>
        <v>210</v>
      </c>
      <c r="C17756" s="815">
        <f t="shared" si="1157"/>
        <v>157</v>
      </c>
      <c r="D17756" s="815">
        <f t="shared" si="1158"/>
        <v>146</v>
      </c>
      <c r="E17756" s="815">
        <v>2008</v>
      </c>
    </row>
    <row r="17757" spans="1:5">
      <c r="A17757" s="816">
        <f t="shared" si="1155"/>
        <v>39658</v>
      </c>
      <c r="B17757" s="815">
        <f t="shared" si="1156"/>
        <v>211</v>
      </c>
      <c r="C17757" s="815">
        <f t="shared" si="1157"/>
        <v>156</v>
      </c>
      <c r="D17757" s="815">
        <f t="shared" si="1158"/>
        <v>145</v>
      </c>
      <c r="E17757" s="815">
        <v>2008</v>
      </c>
    </row>
    <row r="17758" spans="1:5">
      <c r="A17758" s="816">
        <f t="shared" si="1155"/>
        <v>39659</v>
      </c>
      <c r="B17758" s="815">
        <f t="shared" si="1156"/>
        <v>212</v>
      </c>
      <c r="C17758" s="815">
        <f t="shared" si="1157"/>
        <v>155</v>
      </c>
      <c r="D17758" s="815">
        <f t="shared" si="1158"/>
        <v>144</v>
      </c>
      <c r="E17758" s="815">
        <v>2008</v>
      </c>
    </row>
    <row r="17759" spans="1:5">
      <c r="A17759" s="816">
        <f t="shared" si="1155"/>
        <v>39660</v>
      </c>
      <c r="B17759" s="815">
        <f t="shared" si="1156"/>
        <v>213</v>
      </c>
      <c r="C17759" s="815">
        <f t="shared" si="1157"/>
        <v>154</v>
      </c>
      <c r="D17759" s="815">
        <f t="shared" si="1158"/>
        <v>143</v>
      </c>
      <c r="E17759" s="815">
        <v>2008</v>
      </c>
    </row>
    <row r="17760" spans="1:5">
      <c r="A17760" s="816">
        <f t="shared" si="1155"/>
        <v>39661</v>
      </c>
      <c r="B17760" s="815">
        <f t="shared" si="1156"/>
        <v>214</v>
      </c>
      <c r="C17760" s="815">
        <f t="shared" si="1157"/>
        <v>153</v>
      </c>
      <c r="D17760" s="815">
        <f t="shared" si="1158"/>
        <v>142</v>
      </c>
      <c r="E17760" s="815">
        <v>2008</v>
      </c>
    </row>
    <row r="17761" spans="1:5">
      <c r="A17761" s="816">
        <f t="shared" si="1155"/>
        <v>39662</v>
      </c>
      <c r="B17761" s="815">
        <f t="shared" si="1156"/>
        <v>215</v>
      </c>
      <c r="C17761" s="815">
        <f t="shared" si="1157"/>
        <v>152</v>
      </c>
      <c r="D17761" s="815">
        <f t="shared" si="1158"/>
        <v>141</v>
      </c>
      <c r="E17761" s="815">
        <v>2008</v>
      </c>
    </row>
    <row r="17762" spans="1:5">
      <c r="A17762" s="816">
        <f t="shared" si="1155"/>
        <v>39663</v>
      </c>
      <c r="B17762" s="815">
        <f t="shared" si="1156"/>
        <v>216</v>
      </c>
      <c r="C17762" s="815">
        <f t="shared" si="1157"/>
        <v>151</v>
      </c>
      <c r="D17762" s="815">
        <f t="shared" si="1158"/>
        <v>140</v>
      </c>
      <c r="E17762" s="815">
        <v>2008</v>
      </c>
    </row>
    <row r="17763" spans="1:5">
      <c r="A17763" s="816">
        <f t="shared" si="1155"/>
        <v>39664</v>
      </c>
      <c r="B17763" s="815">
        <f t="shared" si="1156"/>
        <v>217</v>
      </c>
      <c r="C17763" s="815">
        <f t="shared" si="1157"/>
        <v>150</v>
      </c>
      <c r="D17763" s="815">
        <f t="shared" si="1158"/>
        <v>139</v>
      </c>
      <c r="E17763" s="815">
        <v>2008</v>
      </c>
    </row>
    <row r="17764" spans="1:5">
      <c r="A17764" s="816">
        <f t="shared" si="1155"/>
        <v>39665</v>
      </c>
      <c r="B17764" s="815">
        <f t="shared" si="1156"/>
        <v>218</v>
      </c>
      <c r="C17764" s="815">
        <f t="shared" si="1157"/>
        <v>149</v>
      </c>
      <c r="D17764" s="815">
        <f t="shared" si="1158"/>
        <v>138</v>
      </c>
      <c r="E17764" s="815">
        <v>2008</v>
      </c>
    </row>
    <row r="17765" spans="1:5">
      <c r="A17765" s="816">
        <f t="shared" si="1155"/>
        <v>39666</v>
      </c>
      <c r="B17765" s="815">
        <f t="shared" si="1156"/>
        <v>219</v>
      </c>
      <c r="C17765" s="815">
        <f t="shared" si="1157"/>
        <v>148</v>
      </c>
      <c r="D17765" s="815">
        <f t="shared" si="1158"/>
        <v>137</v>
      </c>
      <c r="E17765" s="815">
        <v>2008</v>
      </c>
    </row>
    <row r="17766" spans="1:5">
      <c r="A17766" s="816">
        <f t="shared" si="1155"/>
        <v>39667</v>
      </c>
      <c r="B17766" s="815">
        <f t="shared" si="1156"/>
        <v>220</v>
      </c>
      <c r="C17766" s="815">
        <f t="shared" si="1157"/>
        <v>147</v>
      </c>
      <c r="D17766" s="815">
        <f t="shared" si="1158"/>
        <v>136</v>
      </c>
      <c r="E17766" s="815">
        <v>2008</v>
      </c>
    </row>
    <row r="17767" spans="1:5">
      <c r="A17767" s="816">
        <f t="shared" si="1155"/>
        <v>39668</v>
      </c>
      <c r="B17767" s="815">
        <f t="shared" si="1156"/>
        <v>221</v>
      </c>
      <c r="C17767" s="815">
        <f t="shared" si="1157"/>
        <v>146</v>
      </c>
      <c r="D17767" s="815">
        <f t="shared" si="1158"/>
        <v>135</v>
      </c>
      <c r="E17767" s="815">
        <v>2008</v>
      </c>
    </row>
    <row r="17768" spans="1:5">
      <c r="A17768" s="816">
        <f t="shared" si="1155"/>
        <v>39669</v>
      </c>
      <c r="B17768" s="815">
        <f t="shared" si="1156"/>
        <v>222</v>
      </c>
      <c r="C17768" s="815">
        <f t="shared" si="1157"/>
        <v>145</v>
      </c>
      <c r="D17768" s="815">
        <f t="shared" si="1158"/>
        <v>134</v>
      </c>
      <c r="E17768" s="815">
        <v>2008</v>
      </c>
    </row>
    <row r="17769" spans="1:5">
      <c r="A17769" s="816">
        <f t="shared" si="1155"/>
        <v>39670</v>
      </c>
      <c r="B17769" s="815">
        <f t="shared" si="1156"/>
        <v>223</v>
      </c>
      <c r="C17769" s="815">
        <f t="shared" si="1157"/>
        <v>144</v>
      </c>
      <c r="D17769" s="815">
        <f t="shared" si="1158"/>
        <v>133</v>
      </c>
      <c r="E17769" s="815">
        <v>2008</v>
      </c>
    </row>
    <row r="17770" spans="1:5">
      <c r="A17770" s="816">
        <f t="shared" si="1155"/>
        <v>39671</v>
      </c>
      <c r="B17770" s="815">
        <f t="shared" si="1156"/>
        <v>224</v>
      </c>
      <c r="C17770" s="815">
        <f t="shared" si="1157"/>
        <v>143</v>
      </c>
      <c r="D17770" s="815">
        <f t="shared" si="1158"/>
        <v>132</v>
      </c>
      <c r="E17770" s="815">
        <v>2008</v>
      </c>
    </row>
    <row r="17771" spans="1:5">
      <c r="A17771" s="816">
        <f t="shared" si="1155"/>
        <v>39672</v>
      </c>
      <c r="B17771" s="815">
        <f t="shared" si="1156"/>
        <v>225</v>
      </c>
      <c r="C17771" s="815">
        <f t="shared" si="1157"/>
        <v>142</v>
      </c>
      <c r="D17771" s="815">
        <f t="shared" si="1158"/>
        <v>131</v>
      </c>
      <c r="E17771" s="815">
        <v>2008</v>
      </c>
    </row>
    <row r="17772" spans="1:5">
      <c r="A17772" s="816">
        <f t="shared" si="1155"/>
        <v>39673</v>
      </c>
      <c r="B17772" s="815">
        <f t="shared" si="1156"/>
        <v>226</v>
      </c>
      <c r="C17772" s="815">
        <f t="shared" si="1157"/>
        <v>141</v>
      </c>
      <c r="D17772" s="815">
        <f t="shared" si="1158"/>
        <v>130</v>
      </c>
      <c r="E17772" s="815">
        <v>2008</v>
      </c>
    </row>
    <row r="17773" spans="1:5">
      <c r="A17773" s="816">
        <f t="shared" si="1155"/>
        <v>39674</v>
      </c>
      <c r="B17773" s="815">
        <f t="shared" si="1156"/>
        <v>227</v>
      </c>
      <c r="C17773" s="815">
        <f t="shared" si="1157"/>
        <v>140</v>
      </c>
      <c r="D17773" s="815">
        <f t="shared" si="1158"/>
        <v>129</v>
      </c>
      <c r="E17773" s="815">
        <v>2008</v>
      </c>
    </row>
    <row r="17774" spans="1:5">
      <c r="A17774" s="816">
        <f t="shared" si="1155"/>
        <v>39675</v>
      </c>
      <c r="B17774" s="815">
        <f t="shared" si="1156"/>
        <v>228</v>
      </c>
      <c r="C17774" s="815">
        <f t="shared" si="1157"/>
        <v>139</v>
      </c>
      <c r="D17774" s="815">
        <f t="shared" si="1158"/>
        <v>128</v>
      </c>
      <c r="E17774" s="815">
        <v>2008</v>
      </c>
    </row>
    <row r="17775" spans="1:5">
      <c r="A17775" s="816">
        <f t="shared" si="1155"/>
        <v>39676</v>
      </c>
      <c r="B17775" s="815">
        <f t="shared" si="1156"/>
        <v>229</v>
      </c>
      <c r="C17775" s="815">
        <f t="shared" si="1157"/>
        <v>138</v>
      </c>
      <c r="D17775" s="815">
        <f t="shared" si="1158"/>
        <v>127</v>
      </c>
      <c r="E17775" s="815">
        <v>2008</v>
      </c>
    </row>
    <row r="17776" spans="1:5">
      <c r="A17776" s="816">
        <f t="shared" si="1155"/>
        <v>39677</v>
      </c>
      <c r="B17776" s="815">
        <f t="shared" si="1156"/>
        <v>230</v>
      </c>
      <c r="C17776" s="815">
        <f t="shared" si="1157"/>
        <v>137</v>
      </c>
      <c r="D17776" s="815">
        <f t="shared" si="1158"/>
        <v>126</v>
      </c>
      <c r="E17776" s="815">
        <v>2008</v>
      </c>
    </row>
    <row r="17777" spans="1:5">
      <c r="A17777" s="816">
        <f t="shared" si="1155"/>
        <v>39678</v>
      </c>
      <c r="B17777" s="815">
        <f t="shared" si="1156"/>
        <v>231</v>
      </c>
      <c r="C17777" s="815">
        <f t="shared" si="1157"/>
        <v>136</v>
      </c>
      <c r="D17777" s="815">
        <f t="shared" si="1158"/>
        <v>125</v>
      </c>
      <c r="E17777" s="815">
        <v>2008</v>
      </c>
    </row>
    <row r="17778" spans="1:5">
      <c r="A17778" s="816">
        <f t="shared" si="1155"/>
        <v>39679</v>
      </c>
      <c r="B17778" s="815">
        <f t="shared" si="1156"/>
        <v>232</v>
      </c>
      <c r="C17778" s="815">
        <f t="shared" si="1157"/>
        <v>135</v>
      </c>
      <c r="D17778" s="815">
        <f t="shared" si="1158"/>
        <v>124</v>
      </c>
      <c r="E17778" s="815">
        <v>2008</v>
      </c>
    </row>
    <row r="17779" spans="1:5">
      <c r="A17779" s="816">
        <f t="shared" ref="A17779:A17842" si="1159">A17778+1</f>
        <v>39680</v>
      </c>
      <c r="B17779" s="815">
        <f t="shared" si="1156"/>
        <v>233</v>
      </c>
      <c r="C17779" s="815">
        <f t="shared" si="1157"/>
        <v>134</v>
      </c>
      <c r="D17779" s="815">
        <f t="shared" si="1158"/>
        <v>123</v>
      </c>
      <c r="E17779" s="815">
        <v>2008</v>
      </c>
    </row>
    <row r="17780" spans="1:5">
      <c r="A17780" s="816">
        <f t="shared" si="1159"/>
        <v>39681</v>
      </c>
      <c r="B17780" s="815">
        <f t="shared" si="1156"/>
        <v>234</v>
      </c>
      <c r="C17780" s="815">
        <f t="shared" si="1157"/>
        <v>133</v>
      </c>
      <c r="D17780" s="815">
        <f t="shared" si="1158"/>
        <v>122</v>
      </c>
      <c r="E17780" s="815">
        <v>2008</v>
      </c>
    </row>
    <row r="17781" spans="1:5">
      <c r="A17781" s="816">
        <f t="shared" si="1159"/>
        <v>39682</v>
      </c>
      <c r="B17781" s="815">
        <f t="shared" si="1156"/>
        <v>235</v>
      </c>
      <c r="C17781" s="815">
        <f t="shared" si="1157"/>
        <v>132</v>
      </c>
      <c r="D17781" s="815">
        <f t="shared" si="1158"/>
        <v>121</v>
      </c>
      <c r="E17781" s="815">
        <v>2008</v>
      </c>
    </row>
    <row r="17782" spans="1:5">
      <c r="A17782" s="816">
        <f t="shared" si="1159"/>
        <v>39683</v>
      </c>
      <c r="B17782" s="815">
        <f t="shared" si="1156"/>
        <v>236</v>
      </c>
      <c r="C17782" s="815">
        <f t="shared" si="1157"/>
        <v>131</v>
      </c>
      <c r="D17782" s="815">
        <f t="shared" si="1158"/>
        <v>120</v>
      </c>
      <c r="E17782" s="815">
        <v>2008</v>
      </c>
    </row>
    <row r="17783" spans="1:5">
      <c r="A17783" s="816">
        <f t="shared" si="1159"/>
        <v>39684</v>
      </c>
      <c r="B17783" s="815">
        <f t="shared" si="1156"/>
        <v>237</v>
      </c>
      <c r="C17783" s="815">
        <f t="shared" si="1157"/>
        <v>130</v>
      </c>
      <c r="D17783" s="815">
        <f t="shared" si="1158"/>
        <v>119</v>
      </c>
      <c r="E17783" s="815">
        <v>2008</v>
      </c>
    </row>
    <row r="17784" spans="1:5">
      <c r="A17784" s="816">
        <f t="shared" si="1159"/>
        <v>39685</v>
      </c>
      <c r="B17784" s="815">
        <f t="shared" si="1156"/>
        <v>238</v>
      </c>
      <c r="C17784" s="815">
        <f t="shared" si="1157"/>
        <v>129</v>
      </c>
      <c r="D17784" s="815">
        <f t="shared" si="1158"/>
        <v>118</v>
      </c>
      <c r="E17784" s="815">
        <v>2008</v>
      </c>
    </row>
    <row r="17785" spans="1:5">
      <c r="A17785" s="816">
        <f t="shared" si="1159"/>
        <v>39686</v>
      </c>
      <c r="B17785" s="815">
        <f t="shared" si="1156"/>
        <v>239</v>
      </c>
      <c r="C17785" s="815">
        <f t="shared" si="1157"/>
        <v>128</v>
      </c>
      <c r="D17785" s="815">
        <f t="shared" si="1158"/>
        <v>117</v>
      </c>
      <c r="E17785" s="815">
        <v>2008</v>
      </c>
    </row>
    <row r="17786" spans="1:5">
      <c r="A17786" s="816">
        <f t="shared" si="1159"/>
        <v>39687</v>
      </c>
      <c r="B17786" s="815">
        <f t="shared" si="1156"/>
        <v>240</v>
      </c>
      <c r="C17786" s="815">
        <f t="shared" si="1157"/>
        <v>127</v>
      </c>
      <c r="D17786" s="815">
        <f t="shared" si="1158"/>
        <v>116</v>
      </c>
      <c r="E17786" s="815">
        <v>2008</v>
      </c>
    </row>
    <row r="17787" spans="1:5">
      <c r="A17787" s="816">
        <f t="shared" si="1159"/>
        <v>39688</v>
      </c>
      <c r="B17787" s="815">
        <f t="shared" si="1156"/>
        <v>241</v>
      </c>
      <c r="C17787" s="815">
        <f t="shared" si="1157"/>
        <v>126</v>
      </c>
      <c r="D17787" s="815">
        <f t="shared" si="1158"/>
        <v>115</v>
      </c>
      <c r="E17787" s="815">
        <v>2008</v>
      </c>
    </row>
    <row r="17788" spans="1:5">
      <c r="A17788" s="816">
        <f t="shared" si="1159"/>
        <v>39689</v>
      </c>
      <c r="B17788" s="815">
        <f t="shared" si="1156"/>
        <v>242</v>
      </c>
      <c r="C17788" s="815">
        <f t="shared" si="1157"/>
        <v>125</v>
      </c>
      <c r="D17788" s="815">
        <f t="shared" si="1158"/>
        <v>114</v>
      </c>
      <c r="E17788" s="815">
        <v>2008</v>
      </c>
    </row>
    <row r="17789" spans="1:5">
      <c r="A17789" s="816">
        <f t="shared" si="1159"/>
        <v>39690</v>
      </c>
      <c r="B17789" s="815">
        <f t="shared" si="1156"/>
        <v>243</v>
      </c>
      <c r="C17789" s="815">
        <f t="shared" si="1157"/>
        <v>124</v>
      </c>
      <c r="D17789" s="815">
        <f t="shared" si="1158"/>
        <v>113</v>
      </c>
      <c r="E17789" s="815">
        <v>2008</v>
      </c>
    </row>
    <row r="17790" spans="1:5">
      <c r="A17790" s="816">
        <f t="shared" si="1159"/>
        <v>39691</v>
      </c>
      <c r="B17790" s="815">
        <f t="shared" si="1156"/>
        <v>244</v>
      </c>
      <c r="C17790" s="815">
        <f t="shared" si="1157"/>
        <v>123</v>
      </c>
      <c r="D17790" s="815">
        <f t="shared" si="1158"/>
        <v>112</v>
      </c>
      <c r="E17790" s="815">
        <v>2008</v>
      </c>
    </row>
    <row r="17791" spans="1:5">
      <c r="A17791" s="816">
        <f t="shared" si="1159"/>
        <v>39692</v>
      </c>
      <c r="B17791" s="815">
        <f t="shared" si="1156"/>
        <v>245</v>
      </c>
      <c r="C17791" s="815">
        <f t="shared" si="1157"/>
        <v>122</v>
      </c>
      <c r="D17791" s="815">
        <f t="shared" si="1158"/>
        <v>111</v>
      </c>
      <c r="E17791" s="815">
        <v>2008</v>
      </c>
    </row>
    <row r="17792" spans="1:5">
      <c r="A17792" s="816">
        <f t="shared" si="1159"/>
        <v>39693</v>
      </c>
      <c r="B17792" s="815">
        <f t="shared" si="1156"/>
        <v>246</v>
      </c>
      <c r="C17792" s="815">
        <f t="shared" si="1157"/>
        <v>121</v>
      </c>
      <c r="D17792" s="815">
        <f t="shared" si="1158"/>
        <v>110</v>
      </c>
      <c r="E17792" s="815">
        <v>2008</v>
      </c>
    </row>
    <row r="17793" spans="1:5">
      <c r="A17793" s="816">
        <f t="shared" si="1159"/>
        <v>39694</v>
      </c>
      <c r="B17793" s="815">
        <f t="shared" si="1156"/>
        <v>247</v>
      </c>
      <c r="C17793" s="815">
        <f t="shared" si="1157"/>
        <v>120</v>
      </c>
      <c r="D17793" s="815">
        <f t="shared" si="1158"/>
        <v>109</v>
      </c>
      <c r="E17793" s="815">
        <v>2008</v>
      </c>
    </row>
    <row r="17794" spans="1:5">
      <c r="A17794" s="816">
        <f t="shared" si="1159"/>
        <v>39695</v>
      </c>
      <c r="B17794" s="815">
        <f t="shared" ref="B17794:B17857" si="1160">B17793+1</f>
        <v>248</v>
      </c>
      <c r="C17794" s="815">
        <f t="shared" ref="C17794:C17857" si="1161">C17793-1</f>
        <v>119</v>
      </c>
      <c r="D17794" s="815">
        <f t="shared" ref="D17794:D17857" si="1162">D17793-1</f>
        <v>108</v>
      </c>
      <c r="E17794" s="815">
        <v>2008</v>
      </c>
    </row>
    <row r="17795" spans="1:5">
      <c r="A17795" s="816">
        <f t="shared" si="1159"/>
        <v>39696</v>
      </c>
      <c r="B17795" s="815">
        <f t="shared" si="1160"/>
        <v>249</v>
      </c>
      <c r="C17795" s="815">
        <f t="shared" si="1161"/>
        <v>118</v>
      </c>
      <c r="D17795" s="815">
        <f t="shared" si="1162"/>
        <v>107</v>
      </c>
      <c r="E17795" s="815">
        <v>2008</v>
      </c>
    </row>
    <row r="17796" spans="1:5">
      <c r="A17796" s="816">
        <f t="shared" si="1159"/>
        <v>39697</v>
      </c>
      <c r="B17796" s="815">
        <f t="shared" si="1160"/>
        <v>250</v>
      </c>
      <c r="C17796" s="815">
        <f t="shared" si="1161"/>
        <v>117</v>
      </c>
      <c r="D17796" s="815">
        <f t="shared" si="1162"/>
        <v>106</v>
      </c>
      <c r="E17796" s="815">
        <v>2008</v>
      </c>
    </row>
    <row r="17797" spans="1:5">
      <c r="A17797" s="816">
        <f t="shared" si="1159"/>
        <v>39698</v>
      </c>
      <c r="B17797" s="815">
        <f t="shared" si="1160"/>
        <v>251</v>
      </c>
      <c r="C17797" s="815">
        <f t="shared" si="1161"/>
        <v>116</v>
      </c>
      <c r="D17797" s="815">
        <f t="shared" si="1162"/>
        <v>105</v>
      </c>
      <c r="E17797" s="815">
        <v>2008</v>
      </c>
    </row>
    <row r="17798" spans="1:5">
      <c r="A17798" s="816">
        <f t="shared" si="1159"/>
        <v>39699</v>
      </c>
      <c r="B17798" s="815">
        <f t="shared" si="1160"/>
        <v>252</v>
      </c>
      <c r="C17798" s="815">
        <f t="shared" si="1161"/>
        <v>115</v>
      </c>
      <c r="D17798" s="815">
        <f t="shared" si="1162"/>
        <v>104</v>
      </c>
      <c r="E17798" s="815">
        <v>2008</v>
      </c>
    </row>
    <row r="17799" spans="1:5">
      <c r="A17799" s="816">
        <f t="shared" si="1159"/>
        <v>39700</v>
      </c>
      <c r="B17799" s="815">
        <f t="shared" si="1160"/>
        <v>253</v>
      </c>
      <c r="C17799" s="815">
        <f t="shared" si="1161"/>
        <v>114</v>
      </c>
      <c r="D17799" s="815">
        <f t="shared" si="1162"/>
        <v>103</v>
      </c>
      <c r="E17799" s="815">
        <v>2008</v>
      </c>
    </row>
    <row r="17800" spans="1:5">
      <c r="A17800" s="816">
        <f t="shared" si="1159"/>
        <v>39701</v>
      </c>
      <c r="B17800" s="815">
        <f t="shared" si="1160"/>
        <v>254</v>
      </c>
      <c r="C17800" s="815">
        <f t="shared" si="1161"/>
        <v>113</v>
      </c>
      <c r="D17800" s="815">
        <f t="shared" si="1162"/>
        <v>102</v>
      </c>
      <c r="E17800" s="815">
        <v>2008</v>
      </c>
    </row>
    <row r="17801" spans="1:5">
      <c r="A17801" s="816">
        <f t="shared" si="1159"/>
        <v>39702</v>
      </c>
      <c r="B17801" s="815">
        <f t="shared" si="1160"/>
        <v>255</v>
      </c>
      <c r="C17801" s="815">
        <f t="shared" si="1161"/>
        <v>112</v>
      </c>
      <c r="D17801" s="815">
        <f t="shared" si="1162"/>
        <v>101</v>
      </c>
      <c r="E17801" s="815">
        <v>2008</v>
      </c>
    </row>
    <row r="17802" spans="1:5">
      <c r="A17802" s="816">
        <f t="shared" si="1159"/>
        <v>39703</v>
      </c>
      <c r="B17802" s="815">
        <f t="shared" si="1160"/>
        <v>256</v>
      </c>
      <c r="C17802" s="815">
        <f t="shared" si="1161"/>
        <v>111</v>
      </c>
      <c r="D17802" s="815">
        <f t="shared" si="1162"/>
        <v>100</v>
      </c>
      <c r="E17802" s="815">
        <v>2008</v>
      </c>
    </row>
    <row r="17803" spans="1:5">
      <c r="A17803" s="816">
        <f t="shared" si="1159"/>
        <v>39704</v>
      </c>
      <c r="B17803" s="815">
        <f t="shared" si="1160"/>
        <v>257</v>
      </c>
      <c r="C17803" s="815">
        <f t="shared" si="1161"/>
        <v>110</v>
      </c>
      <c r="D17803" s="815">
        <f t="shared" si="1162"/>
        <v>99</v>
      </c>
      <c r="E17803" s="815">
        <v>2008</v>
      </c>
    </row>
    <row r="17804" spans="1:5">
      <c r="A17804" s="816">
        <f t="shared" si="1159"/>
        <v>39705</v>
      </c>
      <c r="B17804" s="815">
        <f t="shared" si="1160"/>
        <v>258</v>
      </c>
      <c r="C17804" s="815">
        <f t="shared" si="1161"/>
        <v>109</v>
      </c>
      <c r="D17804" s="815">
        <f t="shared" si="1162"/>
        <v>98</v>
      </c>
      <c r="E17804" s="815">
        <v>2008</v>
      </c>
    </row>
    <row r="17805" spans="1:5">
      <c r="A17805" s="816">
        <f t="shared" si="1159"/>
        <v>39706</v>
      </c>
      <c r="B17805" s="815">
        <f t="shared" si="1160"/>
        <v>259</v>
      </c>
      <c r="C17805" s="815">
        <f t="shared" si="1161"/>
        <v>108</v>
      </c>
      <c r="D17805" s="815">
        <f t="shared" si="1162"/>
        <v>97</v>
      </c>
      <c r="E17805" s="815">
        <v>2008</v>
      </c>
    </row>
    <row r="17806" spans="1:5">
      <c r="A17806" s="816">
        <f t="shared" si="1159"/>
        <v>39707</v>
      </c>
      <c r="B17806" s="815">
        <f t="shared" si="1160"/>
        <v>260</v>
      </c>
      <c r="C17806" s="815">
        <f t="shared" si="1161"/>
        <v>107</v>
      </c>
      <c r="D17806" s="815">
        <f t="shared" si="1162"/>
        <v>96</v>
      </c>
      <c r="E17806" s="815">
        <v>2008</v>
      </c>
    </row>
    <row r="17807" spans="1:5">
      <c r="A17807" s="816">
        <f t="shared" si="1159"/>
        <v>39708</v>
      </c>
      <c r="B17807" s="815">
        <f t="shared" si="1160"/>
        <v>261</v>
      </c>
      <c r="C17807" s="815">
        <f t="shared" si="1161"/>
        <v>106</v>
      </c>
      <c r="D17807" s="815">
        <f t="shared" si="1162"/>
        <v>95</v>
      </c>
      <c r="E17807" s="815">
        <v>2008</v>
      </c>
    </row>
    <row r="17808" spans="1:5">
      <c r="A17808" s="816">
        <f t="shared" si="1159"/>
        <v>39709</v>
      </c>
      <c r="B17808" s="815">
        <f t="shared" si="1160"/>
        <v>262</v>
      </c>
      <c r="C17808" s="815">
        <f t="shared" si="1161"/>
        <v>105</v>
      </c>
      <c r="D17808" s="815">
        <f t="shared" si="1162"/>
        <v>94</v>
      </c>
      <c r="E17808" s="815">
        <v>2008</v>
      </c>
    </row>
    <row r="17809" spans="1:5">
      <c r="A17809" s="816">
        <f t="shared" si="1159"/>
        <v>39710</v>
      </c>
      <c r="B17809" s="815">
        <f t="shared" si="1160"/>
        <v>263</v>
      </c>
      <c r="C17809" s="815">
        <f t="shared" si="1161"/>
        <v>104</v>
      </c>
      <c r="D17809" s="815">
        <f t="shared" si="1162"/>
        <v>93</v>
      </c>
      <c r="E17809" s="815">
        <v>2008</v>
      </c>
    </row>
    <row r="17810" spans="1:5">
      <c r="A17810" s="816">
        <f t="shared" si="1159"/>
        <v>39711</v>
      </c>
      <c r="B17810" s="815">
        <f t="shared" si="1160"/>
        <v>264</v>
      </c>
      <c r="C17810" s="815">
        <f t="shared" si="1161"/>
        <v>103</v>
      </c>
      <c r="D17810" s="815">
        <f t="shared" si="1162"/>
        <v>92</v>
      </c>
      <c r="E17810" s="815">
        <v>2008</v>
      </c>
    </row>
    <row r="17811" spans="1:5">
      <c r="A17811" s="816">
        <f t="shared" si="1159"/>
        <v>39712</v>
      </c>
      <c r="B17811" s="815">
        <f t="shared" si="1160"/>
        <v>265</v>
      </c>
      <c r="C17811" s="815">
        <f t="shared" si="1161"/>
        <v>102</v>
      </c>
      <c r="D17811" s="815">
        <f t="shared" si="1162"/>
        <v>91</v>
      </c>
      <c r="E17811" s="815">
        <v>2008</v>
      </c>
    </row>
    <row r="17812" spans="1:5">
      <c r="A17812" s="816">
        <f t="shared" si="1159"/>
        <v>39713</v>
      </c>
      <c r="B17812" s="815">
        <f t="shared" si="1160"/>
        <v>266</v>
      </c>
      <c r="C17812" s="815">
        <f t="shared" si="1161"/>
        <v>101</v>
      </c>
      <c r="D17812" s="815">
        <f t="shared" si="1162"/>
        <v>90</v>
      </c>
      <c r="E17812" s="815">
        <v>2008</v>
      </c>
    </row>
    <row r="17813" spans="1:5">
      <c r="A17813" s="816">
        <f t="shared" si="1159"/>
        <v>39714</v>
      </c>
      <c r="B17813" s="815">
        <f t="shared" si="1160"/>
        <v>267</v>
      </c>
      <c r="C17813" s="815">
        <f t="shared" si="1161"/>
        <v>100</v>
      </c>
      <c r="D17813" s="815">
        <f t="shared" si="1162"/>
        <v>89</v>
      </c>
      <c r="E17813" s="815">
        <v>2008</v>
      </c>
    </row>
    <row r="17814" spans="1:5">
      <c r="A17814" s="816">
        <f t="shared" si="1159"/>
        <v>39715</v>
      </c>
      <c r="B17814" s="815">
        <f t="shared" si="1160"/>
        <v>268</v>
      </c>
      <c r="C17814" s="815">
        <f t="shared" si="1161"/>
        <v>99</v>
      </c>
      <c r="D17814" s="815">
        <f t="shared" si="1162"/>
        <v>88</v>
      </c>
      <c r="E17814" s="815">
        <v>2008</v>
      </c>
    </row>
    <row r="17815" spans="1:5">
      <c r="A17815" s="816">
        <f t="shared" si="1159"/>
        <v>39716</v>
      </c>
      <c r="B17815" s="815">
        <f t="shared" si="1160"/>
        <v>269</v>
      </c>
      <c r="C17815" s="815">
        <f t="shared" si="1161"/>
        <v>98</v>
      </c>
      <c r="D17815" s="815">
        <f t="shared" si="1162"/>
        <v>87</v>
      </c>
      <c r="E17815" s="815">
        <v>2008</v>
      </c>
    </row>
    <row r="17816" spans="1:5">
      <c r="A17816" s="816">
        <f t="shared" si="1159"/>
        <v>39717</v>
      </c>
      <c r="B17816" s="815">
        <f t="shared" si="1160"/>
        <v>270</v>
      </c>
      <c r="C17816" s="815">
        <f t="shared" si="1161"/>
        <v>97</v>
      </c>
      <c r="D17816" s="815">
        <f t="shared" si="1162"/>
        <v>86</v>
      </c>
      <c r="E17816" s="815">
        <v>2008</v>
      </c>
    </row>
    <row r="17817" spans="1:5">
      <c r="A17817" s="816">
        <f t="shared" si="1159"/>
        <v>39718</v>
      </c>
      <c r="B17817" s="815">
        <f t="shared" si="1160"/>
        <v>271</v>
      </c>
      <c r="C17817" s="815">
        <f t="shared" si="1161"/>
        <v>96</v>
      </c>
      <c r="D17817" s="815">
        <f t="shared" si="1162"/>
        <v>85</v>
      </c>
      <c r="E17817" s="815">
        <v>2008</v>
      </c>
    </row>
    <row r="17818" spans="1:5">
      <c r="A17818" s="816">
        <f t="shared" si="1159"/>
        <v>39719</v>
      </c>
      <c r="B17818" s="815">
        <f t="shared" si="1160"/>
        <v>272</v>
      </c>
      <c r="C17818" s="815">
        <f t="shared" si="1161"/>
        <v>95</v>
      </c>
      <c r="D17818" s="815">
        <f t="shared" si="1162"/>
        <v>84</v>
      </c>
      <c r="E17818" s="815">
        <v>2008</v>
      </c>
    </row>
    <row r="17819" spans="1:5">
      <c r="A17819" s="816">
        <f t="shared" si="1159"/>
        <v>39720</v>
      </c>
      <c r="B17819" s="815">
        <f t="shared" si="1160"/>
        <v>273</v>
      </c>
      <c r="C17819" s="815">
        <f t="shared" si="1161"/>
        <v>94</v>
      </c>
      <c r="D17819" s="815">
        <f t="shared" si="1162"/>
        <v>83</v>
      </c>
      <c r="E17819" s="815">
        <v>2008</v>
      </c>
    </row>
    <row r="17820" spans="1:5">
      <c r="A17820" s="816">
        <f t="shared" si="1159"/>
        <v>39721</v>
      </c>
      <c r="B17820" s="815">
        <f t="shared" si="1160"/>
        <v>274</v>
      </c>
      <c r="C17820" s="815">
        <f t="shared" si="1161"/>
        <v>93</v>
      </c>
      <c r="D17820" s="815">
        <f t="shared" si="1162"/>
        <v>82</v>
      </c>
      <c r="E17820" s="815">
        <v>2008</v>
      </c>
    </row>
    <row r="17821" spans="1:5">
      <c r="A17821" s="816">
        <f t="shared" si="1159"/>
        <v>39722</v>
      </c>
      <c r="B17821" s="815">
        <f t="shared" si="1160"/>
        <v>275</v>
      </c>
      <c r="C17821" s="815">
        <f t="shared" si="1161"/>
        <v>92</v>
      </c>
      <c r="D17821" s="815">
        <f t="shared" si="1162"/>
        <v>81</v>
      </c>
      <c r="E17821" s="815">
        <v>2008</v>
      </c>
    </row>
    <row r="17822" spans="1:5">
      <c r="A17822" s="816">
        <f t="shared" si="1159"/>
        <v>39723</v>
      </c>
      <c r="B17822" s="815">
        <f t="shared" si="1160"/>
        <v>276</v>
      </c>
      <c r="C17822" s="815">
        <f t="shared" si="1161"/>
        <v>91</v>
      </c>
      <c r="D17822" s="815">
        <f t="shared" si="1162"/>
        <v>80</v>
      </c>
      <c r="E17822" s="815">
        <v>2008</v>
      </c>
    </row>
    <row r="17823" spans="1:5">
      <c r="A17823" s="816">
        <f t="shared" si="1159"/>
        <v>39724</v>
      </c>
      <c r="B17823" s="815">
        <f t="shared" si="1160"/>
        <v>277</v>
      </c>
      <c r="C17823" s="815">
        <f t="shared" si="1161"/>
        <v>90</v>
      </c>
      <c r="D17823" s="815">
        <f t="shared" si="1162"/>
        <v>79</v>
      </c>
      <c r="E17823" s="815">
        <v>2008</v>
      </c>
    </row>
    <row r="17824" spans="1:5">
      <c r="A17824" s="816">
        <f t="shared" si="1159"/>
        <v>39725</v>
      </c>
      <c r="B17824" s="815">
        <f t="shared" si="1160"/>
        <v>278</v>
      </c>
      <c r="C17824" s="815">
        <f t="shared" si="1161"/>
        <v>89</v>
      </c>
      <c r="D17824" s="815">
        <f t="shared" si="1162"/>
        <v>78</v>
      </c>
      <c r="E17824" s="815">
        <v>2008</v>
      </c>
    </row>
    <row r="17825" spans="1:5">
      <c r="A17825" s="816">
        <f t="shared" si="1159"/>
        <v>39726</v>
      </c>
      <c r="B17825" s="815">
        <f t="shared" si="1160"/>
        <v>279</v>
      </c>
      <c r="C17825" s="815">
        <f t="shared" si="1161"/>
        <v>88</v>
      </c>
      <c r="D17825" s="815">
        <f t="shared" si="1162"/>
        <v>77</v>
      </c>
      <c r="E17825" s="815">
        <v>2008</v>
      </c>
    </row>
    <row r="17826" spans="1:5">
      <c r="A17826" s="816">
        <f t="shared" si="1159"/>
        <v>39727</v>
      </c>
      <c r="B17826" s="815">
        <f t="shared" si="1160"/>
        <v>280</v>
      </c>
      <c r="C17826" s="815">
        <f t="shared" si="1161"/>
        <v>87</v>
      </c>
      <c r="D17826" s="815">
        <f t="shared" si="1162"/>
        <v>76</v>
      </c>
      <c r="E17826" s="815">
        <v>2008</v>
      </c>
    </row>
    <row r="17827" spans="1:5">
      <c r="A17827" s="816">
        <f t="shared" si="1159"/>
        <v>39728</v>
      </c>
      <c r="B17827" s="815">
        <f t="shared" si="1160"/>
        <v>281</v>
      </c>
      <c r="C17827" s="815">
        <f t="shared" si="1161"/>
        <v>86</v>
      </c>
      <c r="D17827" s="815">
        <f t="shared" si="1162"/>
        <v>75</v>
      </c>
      <c r="E17827" s="815">
        <v>2008</v>
      </c>
    </row>
    <row r="17828" spans="1:5">
      <c r="A17828" s="816">
        <f t="shared" si="1159"/>
        <v>39729</v>
      </c>
      <c r="B17828" s="815">
        <f t="shared" si="1160"/>
        <v>282</v>
      </c>
      <c r="C17828" s="815">
        <f t="shared" si="1161"/>
        <v>85</v>
      </c>
      <c r="D17828" s="815">
        <f t="shared" si="1162"/>
        <v>74</v>
      </c>
      <c r="E17828" s="815">
        <v>2008</v>
      </c>
    </row>
    <row r="17829" spans="1:5">
      <c r="A17829" s="816">
        <f t="shared" si="1159"/>
        <v>39730</v>
      </c>
      <c r="B17829" s="815">
        <f t="shared" si="1160"/>
        <v>283</v>
      </c>
      <c r="C17829" s="815">
        <f t="shared" si="1161"/>
        <v>84</v>
      </c>
      <c r="D17829" s="815">
        <f t="shared" si="1162"/>
        <v>73</v>
      </c>
      <c r="E17829" s="815">
        <v>2008</v>
      </c>
    </row>
    <row r="17830" spans="1:5">
      <c r="A17830" s="816">
        <f t="shared" si="1159"/>
        <v>39731</v>
      </c>
      <c r="B17830" s="815">
        <f t="shared" si="1160"/>
        <v>284</v>
      </c>
      <c r="C17830" s="815">
        <f t="shared" si="1161"/>
        <v>83</v>
      </c>
      <c r="D17830" s="815">
        <f t="shared" si="1162"/>
        <v>72</v>
      </c>
      <c r="E17830" s="815">
        <v>2008</v>
      </c>
    </row>
    <row r="17831" spans="1:5">
      <c r="A17831" s="816">
        <f t="shared" si="1159"/>
        <v>39732</v>
      </c>
      <c r="B17831" s="815">
        <f t="shared" si="1160"/>
        <v>285</v>
      </c>
      <c r="C17831" s="815">
        <f t="shared" si="1161"/>
        <v>82</v>
      </c>
      <c r="D17831" s="815">
        <f t="shared" si="1162"/>
        <v>71</v>
      </c>
      <c r="E17831" s="815">
        <v>2008</v>
      </c>
    </row>
    <row r="17832" spans="1:5">
      <c r="A17832" s="816">
        <f t="shared" si="1159"/>
        <v>39733</v>
      </c>
      <c r="B17832" s="815">
        <f t="shared" si="1160"/>
        <v>286</v>
      </c>
      <c r="C17832" s="815">
        <f t="shared" si="1161"/>
        <v>81</v>
      </c>
      <c r="D17832" s="815">
        <f t="shared" si="1162"/>
        <v>70</v>
      </c>
      <c r="E17832" s="815">
        <v>2008</v>
      </c>
    </row>
    <row r="17833" spans="1:5">
      <c r="A17833" s="816">
        <f t="shared" si="1159"/>
        <v>39734</v>
      </c>
      <c r="B17833" s="815">
        <f t="shared" si="1160"/>
        <v>287</v>
      </c>
      <c r="C17833" s="815">
        <f t="shared" si="1161"/>
        <v>80</v>
      </c>
      <c r="D17833" s="815">
        <f t="shared" si="1162"/>
        <v>69</v>
      </c>
      <c r="E17833" s="815">
        <v>2008</v>
      </c>
    </row>
    <row r="17834" spans="1:5">
      <c r="A17834" s="816">
        <f t="shared" si="1159"/>
        <v>39735</v>
      </c>
      <c r="B17834" s="815">
        <f t="shared" si="1160"/>
        <v>288</v>
      </c>
      <c r="C17834" s="815">
        <f t="shared" si="1161"/>
        <v>79</v>
      </c>
      <c r="D17834" s="815">
        <f t="shared" si="1162"/>
        <v>68</v>
      </c>
      <c r="E17834" s="815">
        <v>2008</v>
      </c>
    </row>
    <row r="17835" spans="1:5">
      <c r="A17835" s="816">
        <f t="shared" si="1159"/>
        <v>39736</v>
      </c>
      <c r="B17835" s="815">
        <f t="shared" si="1160"/>
        <v>289</v>
      </c>
      <c r="C17835" s="815">
        <f t="shared" si="1161"/>
        <v>78</v>
      </c>
      <c r="D17835" s="815">
        <f t="shared" si="1162"/>
        <v>67</v>
      </c>
      <c r="E17835" s="815">
        <v>2008</v>
      </c>
    </row>
    <row r="17836" spans="1:5">
      <c r="A17836" s="816">
        <f t="shared" si="1159"/>
        <v>39737</v>
      </c>
      <c r="B17836" s="815">
        <f t="shared" si="1160"/>
        <v>290</v>
      </c>
      <c r="C17836" s="815">
        <f t="shared" si="1161"/>
        <v>77</v>
      </c>
      <c r="D17836" s="815">
        <f t="shared" si="1162"/>
        <v>66</v>
      </c>
      <c r="E17836" s="815">
        <v>2008</v>
      </c>
    </row>
    <row r="17837" spans="1:5">
      <c r="A17837" s="816">
        <f t="shared" si="1159"/>
        <v>39738</v>
      </c>
      <c r="B17837" s="815">
        <f t="shared" si="1160"/>
        <v>291</v>
      </c>
      <c r="C17837" s="815">
        <f t="shared" si="1161"/>
        <v>76</v>
      </c>
      <c r="D17837" s="815">
        <f t="shared" si="1162"/>
        <v>65</v>
      </c>
      <c r="E17837" s="815">
        <v>2008</v>
      </c>
    </row>
    <row r="17838" spans="1:5">
      <c r="A17838" s="816">
        <f t="shared" si="1159"/>
        <v>39739</v>
      </c>
      <c r="B17838" s="815">
        <f t="shared" si="1160"/>
        <v>292</v>
      </c>
      <c r="C17838" s="815">
        <f t="shared" si="1161"/>
        <v>75</v>
      </c>
      <c r="D17838" s="815">
        <f t="shared" si="1162"/>
        <v>64</v>
      </c>
      <c r="E17838" s="815">
        <v>2008</v>
      </c>
    </row>
    <row r="17839" spans="1:5">
      <c r="A17839" s="816">
        <f t="shared" si="1159"/>
        <v>39740</v>
      </c>
      <c r="B17839" s="815">
        <f t="shared" si="1160"/>
        <v>293</v>
      </c>
      <c r="C17839" s="815">
        <f t="shared" si="1161"/>
        <v>74</v>
      </c>
      <c r="D17839" s="815">
        <f t="shared" si="1162"/>
        <v>63</v>
      </c>
      <c r="E17839" s="815">
        <v>2008</v>
      </c>
    </row>
    <row r="17840" spans="1:5">
      <c r="A17840" s="816">
        <f t="shared" si="1159"/>
        <v>39741</v>
      </c>
      <c r="B17840" s="815">
        <f t="shared" si="1160"/>
        <v>294</v>
      </c>
      <c r="C17840" s="815">
        <f t="shared" si="1161"/>
        <v>73</v>
      </c>
      <c r="D17840" s="815">
        <f t="shared" si="1162"/>
        <v>62</v>
      </c>
      <c r="E17840" s="815">
        <v>2008</v>
      </c>
    </row>
    <row r="17841" spans="1:5">
      <c r="A17841" s="816">
        <f t="shared" si="1159"/>
        <v>39742</v>
      </c>
      <c r="B17841" s="815">
        <f t="shared" si="1160"/>
        <v>295</v>
      </c>
      <c r="C17841" s="815">
        <f t="shared" si="1161"/>
        <v>72</v>
      </c>
      <c r="D17841" s="815">
        <f t="shared" si="1162"/>
        <v>61</v>
      </c>
      <c r="E17841" s="815">
        <v>2008</v>
      </c>
    </row>
    <row r="17842" spans="1:5">
      <c r="A17842" s="816">
        <f t="shared" si="1159"/>
        <v>39743</v>
      </c>
      <c r="B17842" s="815">
        <f t="shared" si="1160"/>
        <v>296</v>
      </c>
      <c r="C17842" s="815">
        <f t="shared" si="1161"/>
        <v>71</v>
      </c>
      <c r="D17842" s="815">
        <f t="shared" si="1162"/>
        <v>60</v>
      </c>
      <c r="E17842" s="815">
        <v>2008</v>
      </c>
    </row>
    <row r="17843" spans="1:5">
      <c r="A17843" s="816">
        <f t="shared" ref="A17843:A17906" si="1163">A17842+1</f>
        <v>39744</v>
      </c>
      <c r="B17843" s="815">
        <f t="shared" si="1160"/>
        <v>297</v>
      </c>
      <c r="C17843" s="815">
        <f t="shared" si="1161"/>
        <v>70</v>
      </c>
      <c r="D17843" s="815">
        <f t="shared" si="1162"/>
        <v>59</v>
      </c>
      <c r="E17843" s="815">
        <v>2008</v>
      </c>
    </row>
    <row r="17844" spans="1:5">
      <c r="A17844" s="816">
        <f t="shared" si="1163"/>
        <v>39745</v>
      </c>
      <c r="B17844" s="815">
        <f t="shared" si="1160"/>
        <v>298</v>
      </c>
      <c r="C17844" s="815">
        <f t="shared" si="1161"/>
        <v>69</v>
      </c>
      <c r="D17844" s="815">
        <f t="shared" si="1162"/>
        <v>58</v>
      </c>
      <c r="E17844" s="815">
        <v>2008</v>
      </c>
    </row>
    <row r="17845" spans="1:5">
      <c r="A17845" s="816">
        <f t="shared" si="1163"/>
        <v>39746</v>
      </c>
      <c r="B17845" s="815">
        <f t="shared" si="1160"/>
        <v>299</v>
      </c>
      <c r="C17845" s="815">
        <f t="shared" si="1161"/>
        <v>68</v>
      </c>
      <c r="D17845" s="815">
        <f t="shared" si="1162"/>
        <v>57</v>
      </c>
      <c r="E17845" s="815">
        <v>2008</v>
      </c>
    </row>
    <row r="17846" spans="1:5">
      <c r="A17846" s="816">
        <f t="shared" si="1163"/>
        <v>39747</v>
      </c>
      <c r="B17846" s="815">
        <f t="shared" si="1160"/>
        <v>300</v>
      </c>
      <c r="C17846" s="815">
        <f t="shared" si="1161"/>
        <v>67</v>
      </c>
      <c r="D17846" s="815">
        <f t="shared" si="1162"/>
        <v>56</v>
      </c>
      <c r="E17846" s="815">
        <v>2008</v>
      </c>
    </row>
    <row r="17847" spans="1:5">
      <c r="A17847" s="816">
        <f t="shared" si="1163"/>
        <v>39748</v>
      </c>
      <c r="B17847" s="815">
        <f t="shared" si="1160"/>
        <v>301</v>
      </c>
      <c r="C17847" s="815">
        <f t="shared" si="1161"/>
        <v>66</v>
      </c>
      <c r="D17847" s="815">
        <f t="shared" si="1162"/>
        <v>55</v>
      </c>
      <c r="E17847" s="815">
        <v>2008</v>
      </c>
    </row>
    <row r="17848" spans="1:5">
      <c r="A17848" s="816">
        <f t="shared" si="1163"/>
        <v>39749</v>
      </c>
      <c r="B17848" s="815">
        <f t="shared" si="1160"/>
        <v>302</v>
      </c>
      <c r="C17848" s="815">
        <f t="shared" si="1161"/>
        <v>65</v>
      </c>
      <c r="D17848" s="815">
        <f t="shared" si="1162"/>
        <v>54</v>
      </c>
      <c r="E17848" s="815">
        <v>2008</v>
      </c>
    </row>
    <row r="17849" spans="1:5">
      <c r="A17849" s="816">
        <f t="shared" si="1163"/>
        <v>39750</v>
      </c>
      <c r="B17849" s="815">
        <f t="shared" si="1160"/>
        <v>303</v>
      </c>
      <c r="C17849" s="815">
        <f t="shared" si="1161"/>
        <v>64</v>
      </c>
      <c r="D17849" s="815">
        <f t="shared" si="1162"/>
        <v>53</v>
      </c>
      <c r="E17849" s="815">
        <v>2008</v>
      </c>
    </row>
    <row r="17850" spans="1:5">
      <c r="A17850" s="816">
        <f t="shared" si="1163"/>
        <v>39751</v>
      </c>
      <c r="B17850" s="815">
        <f t="shared" si="1160"/>
        <v>304</v>
      </c>
      <c r="C17850" s="815">
        <f t="shared" si="1161"/>
        <v>63</v>
      </c>
      <c r="D17850" s="815">
        <f t="shared" si="1162"/>
        <v>52</v>
      </c>
      <c r="E17850" s="815">
        <v>2008</v>
      </c>
    </row>
    <row r="17851" spans="1:5">
      <c r="A17851" s="816">
        <f t="shared" si="1163"/>
        <v>39752</v>
      </c>
      <c r="B17851" s="815">
        <f t="shared" si="1160"/>
        <v>305</v>
      </c>
      <c r="C17851" s="815">
        <f t="shared" si="1161"/>
        <v>62</v>
      </c>
      <c r="D17851" s="815">
        <f t="shared" si="1162"/>
        <v>51</v>
      </c>
      <c r="E17851" s="815">
        <v>2008</v>
      </c>
    </row>
    <row r="17852" spans="1:5">
      <c r="A17852" s="816">
        <f t="shared" si="1163"/>
        <v>39753</v>
      </c>
      <c r="B17852" s="815">
        <f t="shared" si="1160"/>
        <v>306</v>
      </c>
      <c r="C17852" s="815">
        <f t="shared" si="1161"/>
        <v>61</v>
      </c>
      <c r="D17852" s="815">
        <f t="shared" si="1162"/>
        <v>50</v>
      </c>
      <c r="E17852" s="815">
        <v>2008</v>
      </c>
    </row>
    <row r="17853" spans="1:5">
      <c r="A17853" s="816">
        <f t="shared" si="1163"/>
        <v>39754</v>
      </c>
      <c r="B17853" s="815">
        <f t="shared" si="1160"/>
        <v>307</v>
      </c>
      <c r="C17853" s="815">
        <f t="shared" si="1161"/>
        <v>60</v>
      </c>
      <c r="D17853" s="815">
        <f t="shared" si="1162"/>
        <v>49</v>
      </c>
      <c r="E17853" s="815">
        <v>2008</v>
      </c>
    </row>
    <row r="17854" spans="1:5">
      <c r="A17854" s="816">
        <f t="shared" si="1163"/>
        <v>39755</v>
      </c>
      <c r="B17854" s="815">
        <f t="shared" si="1160"/>
        <v>308</v>
      </c>
      <c r="C17854" s="815">
        <f t="shared" si="1161"/>
        <v>59</v>
      </c>
      <c r="D17854" s="815">
        <f t="shared" si="1162"/>
        <v>48</v>
      </c>
      <c r="E17854" s="815">
        <v>2008</v>
      </c>
    </row>
    <row r="17855" spans="1:5">
      <c r="A17855" s="816">
        <f t="shared" si="1163"/>
        <v>39756</v>
      </c>
      <c r="B17855" s="815">
        <f t="shared" si="1160"/>
        <v>309</v>
      </c>
      <c r="C17855" s="815">
        <f t="shared" si="1161"/>
        <v>58</v>
      </c>
      <c r="D17855" s="815">
        <f t="shared" si="1162"/>
        <v>47</v>
      </c>
      <c r="E17855" s="815">
        <v>2008</v>
      </c>
    </row>
    <row r="17856" spans="1:5">
      <c r="A17856" s="816">
        <f t="shared" si="1163"/>
        <v>39757</v>
      </c>
      <c r="B17856" s="815">
        <f t="shared" si="1160"/>
        <v>310</v>
      </c>
      <c r="C17856" s="815">
        <f t="shared" si="1161"/>
        <v>57</v>
      </c>
      <c r="D17856" s="815">
        <f t="shared" si="1162"/>
        <v>46</v>
      </c>
      <c r="E17856" s="815">
        <v>2008</v>
      </c>
    </row>
    <row r="17857" spans="1:5">
      <c r="A17857" s="816">
        <f t="shared" si="1163"/>
        <v>39758</v>
      </c>
      <c r="B17857" s="815">
        <f t="shared" si="1160"/>
        <v>311</v>
      </c>
      <c r="C17857" s="815">
        <f t="shared" si="1161"/>
        <v>56</v>
      </c>
      <c r="D17857" s="815">
        <f t="shared" si="1162"/>
        <v>45</v>
      </c>
      <c r="E17857" s="815">
        <v>2008</v>
      </c>
    </row>
    <row r="17858" spans="1:5">
      <c r="A17858" s="816">
        <f t="shared" si="1163"/>
        <v>39759</v>
      </c>
      <c r="B17858" s="815">
        <f t="shared" ref="B17858:B17912" si="1164">B17857+1</f>
        <v>312</v>
      </c>
      <c r="C17858" s="815">
        <f t="shared" ref="C17858:C17912" si="1165">C17857-1</f>
        <v>55</v>
      </c>
      <c r="D17858" s="815">
        <f t="shared" ref="D17858:D17902" si="1166">D17857-1</f>
        <v>44</v>
      </c>
      <c r="E17858" s="815">
        <v>2008</v>
      </c>
    </row>
    <row r="17859" spans="1:5">
      <c r="A17859" s="816">
        <f t="shared" si="1163"/>
        <v>39760</v>
      </c>
      <c r="B17859" s="815">
        <f t="shared" si="1164"/>
        <v>313</v>
      </c>
      <c r="C17859" s="815">
        <f t="shared" si="1165"/>
        <v>54</v>
      </c>
      <c r="D17859" s="815">
        <f t="shared" si="1166"/>
        <v>43</v>
      </c>
      <c r="E17859" s="815">
        <v>2008</v>
      </c>
    </row>
    <row r="17860" spans="1:5">
      <c r="A17860" s="816">
        <f t="shared" si="1163"/>
        <v>39761</v>
      </c>
      <c r="B17860" s="815">
        <f t="shared" si="1164"/>
        <v>314</v>
      </c>
      <c r="C17860" s="815">
        <f t="shared" si="1165"/>
        <v>53</v>
      </c>
      <c r="D17860" s="815">
        <f t="shared" si="1166"/>
        <v>42</v>
      </c>
      <c r="E17860" s="815">
        <v>2008</v>
      </c>
    </row>
    <row r="17861" spans="1:5">
      <c r="A17861" s="816">
        <f t="shared" si="1163"/>
        <v>39762</v>
      </c>
      <c r="B17861" s="815">
        <f t="shared" si="1164"/>
        <v>315</v>
      </c>
      <c r="C17861" s="815">
        <f t="shared" si="1165"/>
        <v>52</v>
      </c>
      <c r="D17861" s="815">
        <f t="shared" si="1166"/>
        <v>41</v>
      </c>
      <c r="E17861" s="815">
        <v>2008</v>
      </c>
    </row>
    <row r="17862" spans="1:5">
      <c r="A17862" s="816">
        <f t="shared" si="1163"/>
        <v>39763</v>
      </c>
      <c r="B17862" s="815">
        <f t="shared" si="1164"/>
        <v>316</v>
      </c>
      <c r="C17862" s="815">
        <f t="shared" si="1165"/>
        <v>51</v>
      </c>
      <c r="D17862" s="815">
        <f t="shared" si="1166"/>
        <v>40</v>
      </c>
      <c r="E17862" s="815">
        <v>2008</v>
      </c>
    </row>
    <row r="17863" spans="1:5">
      <c r="A17863" s="816">
        <f t="shared" si="1163"/>
        <v>39764</v>
      </c>
      <c r="B17863" s="815">
        <f t="shared" si="1164"/>
        <v>317</v>
      </c>
      <c r="C17863" s="815">
        <f t="shared" si="1165"/>
        <v>50</v>
      </c>
      <c r="D17863" s="815">
        <f t="shared" si="1166"/>
        <v>39</v>
      </c>
      <c r="E17863" s="815">
        <v>2008</v>
      </c>
    </row>
    <row r="17864" spans="1:5">
      <c r="A17864" s="816">
        <f t="shared" si="1163"/>
        <v>39765</v>
      </c>
      <c r="B17864" s="815">
        <f t="shared" si="1164"/>
        <v>318</v>
      </c>
      <c r="C17864" s="815">
        <f t="shared" si="1165"/>
        <v>49</v>
      </c>
      <c r="D17864" s="815">
        <f t="shared" si="1166"/>
        <v>38</v>
      </c>
      <c r="E17864" s="815">
        <v>2008</v>
      </c>
    </row>
    <row r="17865" spans="1:5">
      <c r="A17865" s="816">
        <f t="shared" si="1163"/>
        <v>39766</v>
      </c>
      <c r="B17865" s="815">
        <f t="shared" si="1164"/>
        <v>319</v>
      </c>
      <c r="C17865" s="815">
        <f t="shared" si="1165"/>
        <v>48</v>
      </c>
      <c r="D17865" s="815">
        <f t="shared" si="1166"/>
        <v>37</v>
      </c>
      <c r="E17865" s="815">
        <v>2008</v>
      </c>
    </row>
    <row r="17866" spans="1:5">
      <c r="A17866" s="816">
        <f t="shared" si="1163"/>
        <v>39767</v>
      </c>
      <c r="B17866" s="815">
        <f t="shared" si="1164"/>
        <v>320</v>
      </c>
      <c r="C17866" s="815">
        <f t="shared" si="1165"/>
        <v>47</v>
      </c>
      <c r="D17866" s="815">
        <f t="shared" si="1166"/>
        <v>36</v>
      </c>
      <c r="E17866" s="815">
        <v>2008</v>
      </c>
    </row>
    <row r="17867" spans="1:5">
      <c r="A17867" s="816">
        <f t="shared" si="1163"/>
        <v>39768</v>
      </c>
      <c r="B17867" s="815">
        <f t="shared" si="1164"/>
        <v>321</v>
      </c>
      <c r="C17867" s="815">
        <f t="shared" si="1165"/>
        <v>46</v>
      </c>
      <c r="D17867" s="815">
        <f t="shared" si="1166"/>
        <v>35</v>
      </c>
      <c r="E17867" s="815">
        <v>2008</v>
      </c>
    </row>
    <row r="17868" spans="1:5">
      <c r="A17868" s="816">
        <f t="shared" si="1163"/>
        <v>39769</v>
      </c>
      <c r="B17868" s="815">
        <f t="shared" si="1164"/>
        <v>322</v>
      </c>
      <c r="C17868" s="815">
        <f t="shared" si="1165"/>
        <v>45</v>
      </c>
      <c r="D17868" s="815">
        <f t="shared" si="1166"/>
        <v>34</v>
      </c>
      <c r="E17868" s="815">
        <v>2008</v>
      </c>
    </row>
    <row r="17869" spans="1:5">
      <c r="A17869" s="816">
        <f t="shared" si="1163"/>
        <v>39770</v>
      </c>
      <c r="B17869" s="815">
        <f t="shared" si="1164"/>
        <v>323</v>
      </c>
      <c r="C17869" s="815">
        <f t="shared" si="1165"/>
        <v>44</v>
      </c>
      <c r="D17869" s="815">
        <f t="shared" si="1166"/>
        <v>33</v>
      </c>
      <c r="E17869" s="815">
        <v>2008</v>
      </c>
    </row>
    <row r="17870" spans="1:5">
      <c r="A17870" s="816">
        <f t="shared" si="1163"/>
        <v>39771</v>
      </c>
      <c r="B17870" s="815">
        <f t="shared" si="1164"/>
        <v>324</v>
      </c>
      <c r="C17870" s="815">
        <f t="shared" si="1165"/>
        <v>43</v>
      </c>
      <c r="D17870" s="815">
        <f t="shared" si="1166"/>
        <v>32</v>
      </c>
      <c r="E17870" s="815">
        <v>2008</v>
      </c>
    </row>
    <row r="17871" spans="1:5">
      <c r="A17871" s="816">
        <f t="shared" si="1163"/>
        <v>39772</v>
      </c>
      <c r="B17871" s="815">
        <f t="shared" si="1164"/>
        <v>325</v>
      </c>
      <c r="C17871" s="815">
        <f t="shared" si="1165"/>
        <v>42</v>
      </c>
      <c r="D17871" s="815">
        <f t="shared" si="1166"/>
        <v>31</v>
      </c>
      <c r="E17871" s="815">
        <v>2008</v>
      </c>
    </row>
    <row r="17872" spans="1:5">
      <c r="A17872" s="816">
        <f t="shared" si="1163"/>
        <v>39773</v>
      </c>
      <c r="B17872" s="815">
        <f t="shared" si="1164"/>
        <v>326</v>
      </c>
      <c r="C17872" s="815">
        <f t="shared" si="1165"/>
        <v>41</v>
      </c>
      <c r="D17872" s="815">
        <f t="shared" si="1166"/>
        <v>30</v>
      </c>
      <c r="E17872" s="815">
        <v>2008</v>
      </c>
    </row>
    <row r="17873" spans="1:5">
      <c r="A17873" s="816">
        <f t="shared" si="1163"/>
        <v>39774</v>
      </c>
      <c r="B17873" s="815">
        <f t="shared" si="1164"/>
        <v>327</v>
      </c>
      <c r="C17873" s="815">
        <f t="shared" si="1165"/>
        <v>40</v>
      </c>
      <c r="D17873" s="815">
        <f t="shared" si="1166"/>
        <v>29</v>
      </c>
      <c r="E17873" s="815">
        <v>2008</v>
      </c>
    </row>
    <row r="17874" spans="1:5">
      <c r="A17874" s="816">
        <f t="shared" si="1163"/>
        <v>39775</v>
      </c>
      <c r="B17874" s="815">
        <f t="shared" si="1164"/>
        <v>328</v>
      </c>
      <c r="C17874" s="815">
        <f t="shared" si="1165"/>
        <v>39</v>
      </c>
      <c r="D17874" s="815">
        <f t="shared" si="1166"/>
        <v>28</v>
      </c>
      <c r="E17874" s="815">
        <v>2008</v>
      </c>
    </row>
    <row r="17875" spans="1:5">
      <c r="A17875" s="816">
        <f t="shared" si="1163"/>
        <v>39776</v>
      </c>
      <c r="B17875" s="815">
        <f t="shared" si="1164"/>
        <v>329</v>
      </c>
      <c r="C17875" s="815">
        <f t="shared" si="1165"/>
        <v>38</v>
      </c>
      <c r="D17875" s="815">
        <f t="shared" si="1166"/>
        <v>27</v>
      </c>
      <c r="E17875" s="815">
        <v>2008</v>
      </c>
    </row>
    <row r="17876" spans="1:5">
      <c r="A17876" s="816">
        <f t="shared" si="1163"/>
        <v>39777</v>
      </c>
      <c r="B17876" s="815">
        <f t="shared" si="1164"/>
        <v>330</v>
      </c>
      <c r="C17876" s="815">
        <f t="shared" si="1165"/>
        <v>37</v>
      </c>
      <c r="D17876" s="815">
        <f t="shared" si="1166"/>
        <v>26</v>
      </c>
      <c r="E17876" s="815">
        <v>2008</v>
      </c>
    </row>
    <row r="17877" spans="1:5">
      <c r="A17877" s="816">
        <f t="shared" si="1163"/>
        <v>39778</v>
      </c>
      <c r="B17877" s="815">
        <f t="shared" si="1164"/>
        <v>331</v>
      </c>
      <c r="C17877" s="815">
        <f t="shared" si="1165"/>
        <v>36</v>
      </c>
      <c r="D17877" s="815">
        <f t="shared" si="1166"/>
        <v>25</v>
      </c>
      <c r="E17877" s="815">
        <v>2008</v>
      </c>
    </row>
    <row r="17878" spans="1:5">
      <c r="A17878" s="816">
        <f t="shared" si="1163"/>
        <v>39779</v>
      </c>
      <c r="B17878" s="815">
        <f t="shared" si="1164"/>
        <v>332</v>
      </c>
      <c r="C17878" s="815">
        <f t="shared" si="1165"/>
        <v>35</v>
      </c>
      <c r="D17878" s="815">
        <f t="shared" si="1166"/>
        <v>24</v>
      </c>
      <c r="E17878" s="815">
        <v>2008</v>
      </c>
    </row>
    <row r="17879" spans="1:5">
      <c r="A17879" s="816">
        <f t="shared" si="1163"/>
        <v>39780</v>
      </c>
      <c r="B17879" s="815">
        <f t="shared" si="1164"/>
        <v>333</v>
      </c>
      <c r="C17879" s="815">
        <f t="shared" si="1165"/>
        <v>34</v>
      </c>
      <c r="D17879" s="815">
        <f t="shared" si="1166"/>
        <v>23</v>
      </c>
      <c r="E17879" s="815">
        <v>2008</v>
      </c>
    </row>
    <row r="17880" spans="1:5">
      <c r="A17880" s="816">
        <f t="shared" si="1163"/>
        <v>39781</v>
      </c>
      <c r="B17880" s="815">
        <f t="shared" si="1164"/>
        <v>334</v>
      </c>
      <c r="C17880" s="815">
        <f t="shared" si="1165"/>
        <v>33</v>
      </c>
      <c r="D17880" s="815">
        <f t="shared" si="1166"/>
        <v>22</v>
      </c>
      <c r="E17880" s="815">
        <v>2008</v>
      </c>
    </row>
    <row r="17881" spans="1:5">
      <c r="A17881" s="816">
        <f t="shared" si="1163"/>
        <v>39782</v>
      </c>
      <c r="B17881" s="815">
        <f t="shared" si="1164"/>
        <v>335</v>
      </c>
      <c r="C17881" s="815">
        <f t="shared" si="1165"/>
        <v>32</v>
      </c>
      <c r="D17881" s="815">
        <f t="shared" si="1166"/>
        <v>21</v>
      </c>
      <c r="E17881" s="815">
        <v>2008</v>
      </c>
    </row>
    <row r="17882" spans="1:5">
      <c r="A17882" s="816">
        <f t="shared" si="1163"/>
        <v>39783</v>
      </c>
      <c r="B17882" s="815">
        <f t="shared" si="1164"/>
        <v>336</v>
      </c>
      <c r="C17882" s="815">
        <f t="shared" si="1165"/>
        <v>31</v>
      </c>
      <c r="D17882" s="815">
        <f t="shared" si="1166"/>
        <v>20</v>
      </c>
      <c r="E17882" s="815">
        <v>2008</v>
      </c>
    </row>
    <row r="17883" spans="1:5">
      <c r="A17883" s="816">
        <f t="shared" si="1163"/>
        <v>39784</v>
      </c>
      <c r="B17883" s="815">
        <f t="shared" si="1164"/>
        <v>337</v>
      </c>
      <c r="C17883" s="815">
        <f t="shared" si="1165"/>
        <v>30</v>
      </c>
      <c r="D17883" s="815">
        <f t="shared" si="1166"/>
        <v>19</v>
      </c>
      <c r="E17883" s="815">
        <v>2008</v>
      </c>
    </row>
    <row r="17884" spans="1:5">
      <c r="A17884" s="816">
        <f t="shared" si="1163"/>
        <v>39785</v>
      </c>
      <c r="B17884" s="815">
        <f t="shared" si="1164"/>
        <v>338</v>
      </c>
      <c r="C17884" s="815">
        <f t="shared" si="1165"/>
        <v>29</v>
      </c>
      <c r="D17884" s="815">
        <f t="shared" si="1166"/>
        <v>18</v>
      </c>
      <c r="E17884" s="815">
        <v>2008</v>
      </c>
    </row>
    <row r="17885" spans="1:5">
      <c r="A17885" s="816">
        <f t="shared" si="1163"/>
        <v>39786</v>
      </c>
      <c r="B17885" s="815">
        <f t="shared" si="1164"/>
        <v>339</v>
      </c>
      <c r="C17885" s="815">
        <f t="shared" si="1165"/>
        <v>28</v>
      </c>
      <c r="D17885" s="815">
        <f t="shared" si="1166"/>
        <v>17</v>
      </c>
      <c r="E17885" s="815">
        <v>2008</v>
      </c>
    </row>
    <row r="17886" spans="1:5">
      <c r="A17886" s="816">
        <f t="shared" si="1163"/>
        <v>39787</v>
      </c>
      <c r="B17886" s="815">
        <f t="shared" si="1164"/>
        <v>340</v>
      </c>
      <c r="C17886" s="815">
        <f t="shared" si="1165"/>
        <v>27</v>
      </c>
      <c r="D17886" s="815">
        <f t="shared" si="1166"/>
        <v>16</v>
      </c>
      <c r="E17886" s="815">
        <v>2008</v>
      </c>
    </row>
    <row r="17887" spans="1:5">
      <c r="A17887" s="816">
        <f t="shared" si="1163"/>
        <v>39788</v>
      </c>
      <c r="B17887" s="815">
        <f t="shared" si="1164"/>
        <v>341</v>
      </c>
      <c r="C17887" s="815">
        <f t="shared" si="1165"/>
        <v>26</v>
      </c>
      <c r="D17887" s="815">
        <f t="shared" si="1166"/>
        <v>15</v>
      </c>
      <c r="E17887" s="815">
        <v>2008</v>
      </c>
    </row>
    <row r="17888" spans="1:5">
      <c r="A17888" s="816">
        <f t="shared" si="1163"/>
        <v>39789</v>
      </c>
      <c r="B17888" s="815">
        <f t="shared" si="1164"/>
        <v>342</v>
      </c>
      <c r="C17888" s="815">
        <f t="shared" si="1165"/>
        <v>25</v>
      </c>
      <c r="D17888" s="815">
        <f t="shared" si="1166"/>
        <v>14</v>
      </c>
      <c r="E17888" s="815">
        <v>2008</v>
      </c>
    </row>
    <row r="17889" spans="1:5">
      <c r="A17889" s="816">
        <f t="shared" si="1163"/>
        <v>39790</v>
      </c>
      <c r="B17889" s="815">
        <f t="shared" si="1164"/>
        <v>343</v>
      </c>
      <c r="C17889" s="815">
        <f t="shared" si="1165"/>
        <v>24</v>
      </c>
      <c r="D17889" s="815">
        <f t="shared" si="1166"/>
        <v>13</v>
      </c>
      <c r="E17889" s="815">
        <v>2008</v>
      </c>
    </row>
    <row r="17890" spans="1:5">
      <c r="A17890" s="816">
        <f t="shared" si="1163"/>
        <v>39791</v>
      </c>
      <c r="B17890" s="815">
        <f t="shared" si="1164"/>
        <v>344</v>
      </c>
      <c r="C17890" s="815">
        <f t="shared" si="1165"/>
        <v>23</v>
      </c>
      <c r="D17890" s="815">
        <f t="shared" si="1166"/>
        <v>12</v>
      </c>
      <c r="E17890" s="815">
        <v>2008</v>
      </c>
    </row>
    <row r="17891" spans="1:5">
      <c r="A17891" s="816">
        <f t="shared" si="1163"/>
        <v>39792</v>
      </c>
      <c r="B17891" s="815">
        <f t="shared" si="1164"/>
        <v>345</v>
      </c>
      <c r="C17891" s="815">
        <f t="shared" si="1165"/>
        <v>22</v>
      </c>
      <c r="D17891" s="815">
        <f t="shared" si="1166"/>
        <v>11</v>
      </c>
      <c r="E17891" s="815">
        <v>2008</v>
      </c>
    </row>
    <row r="17892" spans="1:5">
      <c r="A17892" s="816">
        <f t="shared" si="1163"/>
        <v>39793</v>
      </c>
      <c r="B17892" s="815">
        <f t="shared" si="1164"/>
        <v>346</v>
      </c>
      <c r="C17892" s="815">
        <f t="shared" si="1165"/>
        <v>21</v>
      </c>
      <c r="D17892" s="815">
        <f t="shared" si="1166"/>
        <v>10</v>
      </c>
      <c r="E17892" s="815">
        <v>2008</v>
      </c>
    </row>
    <row r="17893" spans="1:5">
      <c r="A17893" s="816">
        <f t="shared" si="1163"/>
        <v>39794</v>
      </c>
      <c r="B17893" s="815">
        <f t="shared" si="1164"/>
        <v>347</v>
      </c>
      <c r="C17893" s="815">
        <f t="shared" si="1165"/>
        <v>20</v>
      </c>
      <c r="D17893" s="815">
        <f t="shared" si="1166"/>
        <v>9</v>
      </c>
      <c r="E17893" s="815">
        <v>2008</v>
      </c>
    </row>
    <row r="17894" spans="1:5">
      <c r="A17894" s="816">
        <f t="shared" si="1163"/>
        <v>39795</v>
      </c>
      <c r="B17894" s="815">
        <f t="shared" si="1164"/>
        <v>348</v>
      </c>
      <c r="C17894" s="815">
        <f t="shared" si="1165"/>
        <v>19</v>
      </c>
      <c r="D17894" s="815">
        <f t="shared" si="1166"/>
        <v>8</v>
      </c>
      <c r="E17894" s="815">
        <v>2008</v>
      </c>
    </row>
    <row r="17895" spans="1:5">
      <c r="A17895" s="816">
        <f t="shared" si="1163"/>
        <v>39796</v>
      </c>
      <c r="B17895" s="815">
        <f t="shared" si="1164"/>
        <v>349</v>
      </c>
      <c r="C17895" s="815">
        <f t="shared" si="1165"/>
        <v>18</v>
      </c>
      <c r="D17895" s="815">
        <f t="shared" si="1166"/>
        <v>7</v>
      </c>
      <c r="E17895" s="815">
        <v>2008</v>
      </c>
    </row>
    <row r="17896" spans="1:5">
      <c r="A17896" s="816">
        <f t="shared" si="1163"/>
        <v>39797</v>
      </c>
      <c r="B17896" s="815">
        <f t="shared" si="1164"/>
        <v>350</v>
      </c>
      <c r="C17896" s="815">
        <f t="shared" si="1165"/>
        <v>17</v>
      </c>
      <c r="D17896" s="815">
        <f t="shared" si="1166"/>
        <v>6</v>
      </c>
      <c r="E17896" s="815">
        <v>2008</v>
      </c>
    </row>
    <row r="17897" spans="1:5">
      <c r="A17897" s="816">
        <f t="shared" si="1163"/>
        <v>39798</v>
      </c>
      <c r="B17897" s="815">
        <f t="shared" si="1164"/>
        <v>351</v>
      </c>
      <c r="C17897" s="815">
        <f t="shared" si="1165"/>
        <v>16</v>
      </c>
      <c r="D17897" s="815">
        <f t="shared" si="1166"/>
        <v>5</v>
      </c>
      <c r="E17897" s="815">
        <v>2008</v>
      </c>
    </row>
    <row r="17898" spans="1:5">
      <c r="A17898" s="816">
        <f t="shared" si="1163"/>
        <v>39799</v>
      </c>
      <c r="B17898" s="815">
        <f t="shared" si="1164"/>
        <v>352</v>
      </c>
      <c r="C17898" s="815">
        <f t="shared" si="1165"/>
        <v>15</v>
      </c>
      <c r="D17898" s="815">
        <f t="shared" si="1166"/>
        <v>4</v>
      </c>
      <c r="E17898" s="815">
        <v>2008</v>
      </c>
    </row>
    <row r="17899" spans="1:5">
      <c r="A17899" s="816">
        <f t="shared" si="1163"/>
        <v>39800</v>
      </c>
      <c r="B17899" s="815">
        <f t="shared" si="1164"/>
        <v>353</v>
      </c>
      <c r="C17899" s="815">
        <f t="shared" si="1165"/>
        <v>14</v>
      </c>
      <c r="D17899" s="815">
        <f t="shared" si="1166"/>
        <v>3</v>
      </c>
      <c r="E17899" s="815">
        <v>2008</v>
      </c>
    </row>
    <row r="17900" spans="1:5">
      <c r="A17900" s="816">
        <f t="shared" si="1163"/>
        <v>39801</v>
      </c>
      <c r="B17900" s="815">
        <f t="shared" si="1164"/>
        <v>354</v>
      </c>
      <c r="C17900" s="815">
        <f t="shared" si="1165"/>
        <v>13</v>
      </c>
      <c r="D17900" s="815">
        <f t="shared" si="1166"/>
        <v>2</v>
      </c>
      <c r="E17900" s="815">
        <v>2008</v>
      </c>
    </row>
    <row r="17901" spans="1:5">
      <c r="A17901" s="816">
        <f t="shared" si="1163"/>
        <v>39802</v>
      </c>
      <c r="B17901" s="815">
        <f t="shared" si="1164"/>
        <v>355</v>
      </c>
      <c r="C17901" s="815">
        <f t="shared" si="1165"/>
        <v>12</v>
      </c>
      <c r="D17901" s="815">
        <f t="shared" si="1166"/>
        <v>1</v>
      </c>
      <c r="E17901" s="815">
        <v>2008</v>
      </c>
    </row>
    <row r="17902" spans="1:5">
      <c r="A17902" s="816">
        <f t="shared" si="1163"/>
        <v>39803</v>
      </c>
      <c r="B17902" s="815">
        <f t="shared" si="1164"/>
        <v>356</v>
      </c>
      <c r="C17902" s="815">
        <f t="shared" si="1165"/>
        <v>11</v>
      </c>
      <c r="D17902" s="815">
        <f t="shared" si="1166"/>
        <v>0</v>
      </c>
      <c r="E17902" s="815">
        <v>2008</v>
      </c>
    </row>
    <row r="17903" spans="1:5">
      <c r="A17903" s="816">
        <f t="shared" si="1163"/>
        <v>39804</v>
      </c>
      <c r="B17903" s="815">
        <f t="shared" si="1164"/>
        <v>357</v>
      </c>
      <c r="C17903" s="815">
        <f t="shared" si="1165"/>
        <v>10</v>
      </c>
      <c r="D17903" s="815">
        <v>365</v>
      </c>
      <c r="E17903" s="815">
        <v>2008</v>
      </c>
    </row>
    <row r="17904" spans="1:5">
      <c r="A17904" s="816">
        <f t="shared" si="1163"/>
        <v>39805</v>
      </c>
      <c r="B17904" s="815">
        <f t="shared" si="1164"/>
        <v>358</v>
      </c>
      <c r="C17904" s="815">
        <f t="shared" si="1165"/>
        <v>9</v>
      </c>
      <c r="D17904" s="815">
        <f t="shared" ref="D17904:D17967" si="1167">D17903-1</f>
        <v>364</v>
      </c>
      <c r="E17904" s="815">
        <v>2008</v>
      </c>
    </row>
    <row r="17905" spans="1:5">
      <c r="A17905" s="816">
        <f t="shared" si="1163"/>
        <v>39806</v>
      </c>
      <c r="B17905" s="815">
        <f t="shared" si="1164"/>
        <v>359</v>
      </c>
      <c r="C17905" s="815">
        <f t="shared" si="1165"/>
        <v>8</v>
      </c>
      <c r="D17905" s="815">
        <f t="shared" si="1167"/>
        <v>363</v>
      </c>
      <c r="E17905" s="815">
        <v>2008</v>
      </c>
    </row>
    <row r="17906" spans="1:5">
      <c r="A17906" s="816">
        <f t="shared" si="1163"/>
        <v>39807</v>
      </c>
      <c r="B17906" s="815">
        <f t="shared" si="1164"/>
        <v>360</v>
      </c>
      <c r="C17906" s="815">
        <f t="shared" si="1165"/>
        <v>7</v>
      </c>
      <c r="D17906" s="815">
        <f t="shared" si="1167"/>
        <v>362</v>
      </c>
      <c r="E17906" s="815">
        <v>2008</v>
      </c>
    </row>
    <row r="17907" spans="1:5">
      <c r="A17907" s="816">
        <f t="shared" ref="A17907:A17970" si="1168">A17906+1</f>
        <v>39808</v>
      </c>
      <c r="B17907" s="815">
        <f t="shared" si="1164"/>
        <v>361</v>
      </c>
      <c r="C17907" s="815">
        <f t="shared" si="1165"/>
        <v>6</v>
      </c>
      <c r="D17907" s="815">
        <f t="shared" si="1167"/>
        <v>361</v>
      </c>
      <c r="E17907" s="815">
        <v>2008</v>
      </c>
    </row>
    <row r="17908" spans="1:5">
      <c r="A17908" s="816">
        <f t="shared" si="1168"/>
        <v>39809</v>
      </c>
      <c r="B17908" s="815">
        <f t="shared" si="1164"/>
        <v>362</v>
      </c>
      <c r="C17908" s="815">
        <f t="shared" si="1165"/>
        <v>5</v>
      </c>
      <c r="D17908" s="815">
        <f t="shared" si="1167"/>
        <v>360</v>
      </c>
      <c r="E17908" s="815">
        <v>2008</v>
      </c>
    </row>
    <row r="17909" spans="1:5">
      <c r="A17909" s="816">
        <f t="shared" si="1168"/>
        <v>39810</v>
      </c>
      <c r="B17909" s="815">
        <f t="shared" si="1164"/>
        <v>363</v>
      </c>
      <c r="C17909" s="815">
        <f t="shared" si="1165"/>
        <v>4</v>
      </c>
      <c r="D17909" s="815">
        <f t="shared" si="1167"/>
        <v>359</v>
      </c>
      <c r="E17909" s="815">
        <v>2008</v>
      </c>
    </row>
    <row r="17910" spans="1:5">
      <c r="A17910" s="816">
        <f t="shared" si="1168"/>
        <v>39811</v>
      </c>
      <c r="B17910" s="815">
        <f t="shared" si="1164"/>
        <v>364</v>
      </c>
      <c r="C17910" s="815">
        <f t="shared" si="1165"/>
        <v>3</v>
      </c>
      <c r="D17910" s="815">
        <f t="shared" si="1167"/>
        <v>358</v>
      </c>
      <c r="E17910" s="815">
        <v>2008</v>
      </c>
    </row>
    <row r="17911" spans="1:5">
      <c r="A17911" s="816">
        <f t="shared" si="1168"/>
        <v>39812</v>
      </c>
      <c r="B17911" s="815">
        <f t="shared" si="1164"/>
        <v>365</v>
      </c>
      <c r="C17911" s="815">
        <f t="shared" si="1165"/>
        <v>2</v>
      </c>
      <c r="D17911" s="815">
        <f t="shared" si="1167"/>
        <v>357</v>
      </c>
      <c r="E17911" s="815">
        <v>2008</v>
      </c>
    </row>
    <row r="17912" spans="1:5">
      <c r="A17912" s="816">
        <f t="shared" si="1168"/>
        <v>39813</v>
      </c>
      <c r="B17912" s="815">
        <f t="shared" si="1164"/>
        <v>366</v>
      </c>
      <c r="C17912" s="815">
        <f t="shared" si="1165"/>
        <v>1</v>
      </c>
      <c r="D17912" s="815">
        <f t="shared" si="1167"/>
        <v>356</v>
      </c>
      <c r="E17912" s="815">
        <v>2008</v>
      </c>
    </row>
    <row r="17913" spans="1:5">
      <c r="A17913" s="816">
        <f t="shared" si="1168"/>
        <v>39814</v>
      </c>
      <c r="B17913" s="815">
        <v>1</v>
      </c>
      <c r="C17913" s="815">
        <v>365</v>
      </c>
      <c r="D17913" s="815">
        <f t="shared" si="1167"/>
        <v>355</v>
      </c>
      <c r="E17913" s="815">
        <v>2009</v>
      </c>
    </row>
    <row r="17914" spans="1:5">
      <c r="A17914" s="816">
        <f t="shared" si="1168"/>
        <v>39815</v>
      </c>
      <c r="B17914" s="815">
        <f t="shared" ref="B17914:B17967" si="1169">B17913+1</f>
        <v>2</v>
      </c>
      <c r="C17914" s="815">
        <f t="shared" ref="C17914:C17967" si="1170">C17913-1</f>
        <v>364</v>
      </c>
      <c r="D17914" s="815">
        <f t="shared" si="1167"/>
        <v>354</v>
      </c>
      <c r="E17914" s="815">
        <v>2009</v>
      </c>
    </row>
    <row r="17915" spans="1:5">
      <c r="A17915" s="816">
        <f t="shared" si="1168"/>
        <v>39816</v>
      </c>
      <c r="B17915" s="815">
        <f t="shared" si="1169"/>
        <v>3</v>
      </c>
      <c r="C17915" s="815">
        <f t="shared" si="1170"/>
        <v>363</v>
      </c>
      <c r="D17915" s="815">
        <f t="shared" si="1167"/>
        <v>353</v>
      </c>
      <c r="E17915" s="815">
        <v>2009</v>
      </c>
    </row>
    <row r="17916" spans="1:5">
      <c r="A17916" s="816">
        <f t="shared" si="1168"/>
        <v>39817</v>
      </c>
      <c r="B17916" s="815">
        <f t="shared" si="1169"/>
        <v>4</v>
      </c>
      <c r="C17916" s="815">
        <f t="shared" si="1170"/>
        <v>362</v>
      </c>
      <c r="D17916" s="815">
        <f t="shared" si="1167"/>
        <v>352</v>
      </c>
      <c r="E17916" s="815">
        <v>2009</v>
      </c>
    </row>
    <row r="17917" spans="1:5">
      <c r="A17917" s="816">
        <f t="shared" si="1168"/>
        <v>39818</v>
      </c>
      <c r="B17917" s="815">
        <f t="shared" si="1169"/>
        <v>5</v>
      </c>
      <c r="C17917" s="815">
        <f t="shared" si="1170"/>
        <v>361</v>
      </c>
      <c r="D17917" s="815">
        <f t="shared" si="1167"/>
        <v>351</v>
      </c>
      <c r="E17917" s="815">
        <v>2009</v>
      </c>
    </row>
    <row r="17918" spans="1:5">
      <c r="A17918" s="816">
        <f t="shared" si="1168"/>
        <v>39819</v>
      </c>
      <c r="B17918" s="815">
        <f t="shared" si="1169"/>
        <v>6</v>
      </c>
      <c r="C17918" s="815">
        <f t="shared" si="1170"/>
        <v>360</v>
      </c>
      <c r="D17918" s="815">
        <f t="shared" si="1167"/>
        <v>350</v>
      </c>
      <c r="E17918" s="815">
        <v>2009</v>
      </c>
    </row>
    <row r="17919" spans="1:5">
      <c r="A17919" s="816">
        <f t="shared" si="1168"/>
        <v>39820</v>
      </c>
      <c r="B17919" s="815">
        <f t="shared" si="1169"/>
        <v>7</v>
      </c>
      <c r="C17919" s="815">
        <f t="shared" si="1170"/>
        <v>359</v>
      </c>
      <c r="D17919" s="815">
        <f t="shared" si="1167"/>
        <v>349</v>
      </c>
      <c r="E17919" s="815">
        <v>2009</v>
      </c>
    </row>
    <row r="17920" spans="1:5">
      <c r="A17920" s="816">
        <f t="shared" si="1168"/>
        <v>39821</v>
      </c>
      <c r="B17920" s="815">
        <f t="shared" si="1169"/>
        <v>8</v>
      </c>
      <c r="C17920" s="815">
        <f t="shared" si="1170"/>
        <v>358</v>
      </c>
      <c r="D17920" s="815">
        <f t="shared" si="1167"/>
        <v>348</v>
      </c>
      <c r="E17920" s="815">
        <v>2009</v>
      </c>
    </row>
    <row r="17921" spans="1:5">
      <c r="A17921" s="816">
        <f t="shared" si="1168"/>
        <v>39822</v>
      </c>
      <c r="B17921" s="815">
        <f t="shared" si="1169"/>
        <v>9</v>
      </c>
      <c r="C17921" s="815">
        <f t="shared" si="1170"/>
        <v>357</v>
      </c>
      <c r="D17921" s="815">
        <f t="shared" si="1167"/>
        <v>347</v>
      </c>
      <c r="E17921" s="815">
        <v>2009</v>
      </c>
    </row>
    <row r="17922" spans="1:5">
      <c r="A17922" s="816">
        <f t="shared" si="1168"/>
        <v>39823</v>
      </c>
      <c r="B17922" s="815">
        <f t="shared" si="1169"/>
        <v>10</v>
      </c>
      <c r="C17922" s="815">
        <f t="shared" si="1170"/>
        <v>356</v>
      </c>
      <c r="D17922" s="815">
        <f t="shared" si="1167"/>
        <v>346</v>
      </c>
      <c r="E17922" s="815">
        <v>2009</v>
      </c>
    </row>
    <row r="17923" spans="1:5">
      <c r="A17923" s="816">
        <f t="shared" si="1168"/>
        <v>39824</v>
      </c>
      <c r="B17923" s="815">
        <f t="shared" si="1169"/>
        <v>11</v>
      </c>
      <c r="C17923" s="815">
        <f t="shared" si="1170"/>
        <v>355</v>
      </c>
      <c r="D17923" s="815">
        <f t="shared" si="1167"/>
        <v>345</v>
      </c>
      <c r="E17923" s="815">
        <v>2009</v>
      </c>
    </row>
    <row r="17924" spans="1:5">
      <c r="A17924" s="816">
        <f t="shared" si="1168"/>
        <v>39825</v>
      </c>
      <c r="B17924" s="815">
        <f t="shared" si="1169"/>
        <v>12</v>
      </c>
      <c r="C17924" s="815">
        <f t="shared" si="1170"/>
        <v>354</v>
      </c>
      <c r="D17924" s="815">
        <f t="shared" si="1167"/>
        <v>344</v>
      </c>
      <c r="E17924" s="815">
        <v>2009</v>
      </c>
    </row>
    <row r="17925" spans="1:5">
      <c r="A17925" s="816">
        <f t="shared" si="1168"/>
        <v>39826</v>
      </c>
      <c r="B17925" s="815">
        <f t="shared" si="1169"/>
        <v>13</v>
      </c>
      <c r="C17925" s="815">
        <f t="shared" si="1170"/>
        <v>353</v>
      </c>
      <c r="D17925" s="815">
        <f t="shared" si="1167"/>
        <v>343</v>
      </c>
      <c r="E17925" s="815">
        <v>2009</v>
      </c>
    </row>
    <row r="17926" spans="1:5">
      <c r="A17926" s="816">
        <f t="shared" si="1168"/>
        <v>39827</v>
      </c>
      <c r="B17926" s="815">
        <f t="shared" si="1169"/>
        <v>14</v>
      </c>
      <c r="C17926" s="815">
        <f t="shared" si="1170"/>
        <v>352</v>
      </c>
      <c r="D17926" s="815">
        <f t="shared" si="1167"/>
        <v>342</v>
      </c>
      <c r="E17926" s="815">
        <v>2009</v>
      </c>
    </row>
    <row r="17927" spans="1:5">
      <c r="A17927" s="816">
        <f t="shared" si="1168"/>
        <v>39828</v>
      </c>
      <c r="B17927" s="815">
        <f t="shared" si="1169"/>
        <v>15</v>
      </c>
      <c r="C17927" s="815">
        <f t="shared" si="1170"/>
        <v>351</v>
      </c>
      <c r="D17927" s="815">
        <f t="shared" si="1167"/>
        <v>341</v>
      </c>
      <c r="E17927" s="815">
        <v>2009</v>
      </c>
    </row>
    <row r="17928" spans="1:5">
      <c r="A17928" s="816">
        <f t="shared" si="1168"/>
        <v>39829</v>
      </c>
      <c r="B17928" s="815">
        <f t="shared" si="1169"/>
        <v>16</v>
      </c>
      <c r="C17928" s="815">
        <f t="shared" si="1170"/>
        <v>350</v>
      </c>
      <c r="D17928" s="815">
        <f t="shared" si="1167"/>
        <v>340</v>
      </c>
      <c r="E17928" s="815">
        <v>2009</v>
      </c>
    </row>
    <row r="17929" spans="1:5">
      <c r="A17929" s="816">
        <f t="shared" si="1168"/>
        <v>39830</v>
      </c>
      <c r="B17929" s="815">
        <f t="shared" si="1169"/>
        <v>17</v>
      </c>
      <c r="C17929" s="815">
        <f t="shared" si="1170"/>
        <v>349</v>
      </c>
      <c r="D17929" s="815">
        <f t="shared" si="1167"/>
        <v>339</v>
      </c>
      <c r="E17929" s="815">
        <v>2009</v>
      </c>
    </row>
    <row r="17930" spans="1:5">
      <c r="A17930" s="816">
        <f t="shared" si="1168"/>
        <v>39831</v>
      </c>
      <c r="B17930" s="815">
        <f t="shared" si="1169"/>
        <v>18</v>
      </c>
      <c r="C17930" s="815">
        <f t="shared" si="1170"/>
        <v>348</v>
      </c>
      <c r="D17930" s="815">
        <f t="shared" si="1167"/>
        <v>338</v>
      </c>
      <c r="E17930" s="815">
        <v>2009</v>
      </c>
    </row>
    <row r="17931" spans="1:5">
      <c r="A17931" s="816">
        <f t="shared" si="1168"/>
        <v>39832</v>
      </c>
      <c r="B17931" s="815">
        <f t="shared" si="1169"/>
        <v>19</v>
      </c>
      <c r="C17931" s="815">
        <f t="shared" si="1170"/>
        <v>347</v>
      </c>
      <c r="D17931" s="815">
        <f t="shared" si="1167"/>
        <v>337</v>
      </c>
      <c r="E17931" s="815">
        <v>2009</v>
      </c>
    </row>
    <row r="17932" spans="1:5">
      <c r="A17932" s="816">
        <f t="shared" si="1168"/>
        <v>39833</v>
      </c>
      <c r="B17932" s="815">
        <f t="shared" si="1169"/>
        <v>20</v>
      </c>
      <c r="C17932" s="815">
        <f t="shared" si="1170"/>
        <v>346</v>
      </c>
      <c r="D17932" s="815">
        <f t="shared" si="1167"/>
        <v>336</v>
      </c>
      <c r="E17932" s="815">
        <v>2009</v>
      </c>
    </row>
    <row r="17933" spans="1:5">
      <c r="A17933" s="816">
        <f t="shared" si="1168"/>
        <v>39834</v>
      </c>
      <c r="B17933" s="815">
        <f t="shared" si="1169"/>
        <v>21</v>
      </c>
      <c r="C17933" s="815">
        <f t="shared" si="1170"/>
        <v>345</v>
      </c>
      <c r="D17933" s="815">
        <f t="shared" si="1167"/>
        <v>335</v>
      </c>
      <c r="E17933" s="815">
        <v>2009</v>
      </c>
    </row>
    <row r="17934" spans="1:5">
      <c r="A17934" s="816">
        <f t="shared" si="1168"/>
        <v>39835</v>
      </c>
      <c r="B17934" s="815">
        <f t="shared" si="1169"/>
        <v>22</v>
      </c>
      <c r="C17934" s="815">
        <f t="shared" si="1170"/>
        <v>344</v>
      </c>
      <c r="D17934" s="815">
        <f t="shared" si="1167"/>
        <v>334</v>
      </c>
      <c r="E17934" s="815">
        <v>2009</v>
      </c>
    </row>
    <row r="17935" spans="1:5">
      <c r="A17935" s="816">
        <f t="shared" si="1168"/>
        <v>39836</v>
      </c>
      <c r="B17935" s="815">
        <f t="shared" si="1169"/>
        <v>23</v>
      </c>
      <c r="C17935" s="815">
        <f t="shared" si="1170"/>
        <v>343</v>
      </c>
      <c r="D17935" s="815">
        <f t="shared" si="1167"/>
        <v>333</v>
      </c>
      <c r="E17935" s="815">
        <v>2009</v>
      </c>
    </row>
    <row r="17936" spans="1:5">
      <c r="A17936" s="816">
        <f t="shared" si="1168"/>
        <v>39837</v>
      </c>
      <c r="B17936" s="815">
        <f t="shared" si="1169"/>
        <v>24</v>
      </c>
      <c r="C17936" s="815">
        <f t="shared" si="1170"/>
        <v>342</v>
      </c>
      <c r="D17936" s="815">
        <f t="shared" si="1167"/>
        <v>332</v>
      </c>
      <c r="E17936" s="815">
        <v>2009</v>
      </c>
    </row>
    <row r="17937" spans="1:5">
      <c r="A17937" s="816">
        <f t="shared" si="1168"/>
        <v>39838</v>
      </c>
      <c r="B17937" s="815">
        <f t="shared" si="1169"/>
        <v>25</v>
      </c>
      <c r="C17937" s="815">
        <f t="shared" si="1170"/>
        <v>341</v>
      </c>
      <c r="D17937" s="815">
        <f t="shared" si="1167"/>
        <v>331</v>
      </c>
      <c r="E17937" s="815">
        <v>2009</v>
      </c>
    </row>
    <row r="17938" spans="1:5">
      <c r="A17938" s="816">
        <f t="shared" si="1168"/>
        <v>39839</v>
      </c>
      <c r="B17938" s="815">
        <f t="shared" si="1169"/>
        <v>26</v>
      </c>
      <c r="C17938" s="815">
        <f t="shared" si="1170"/>
        <v>340</v>
      </c>
      <c r="D17938" s="815">
        <f t="shared" si="1167"/>
        <v>330</v>
      </c>
      <c r="E17938" s="815">
        <v>2009</v>
      </c>
    </row>
    <row r="17939" spans="1:5">
      <c r="A17939" s="816">
        <f t="shared" si="1168"/>
        <v>39840</v>
      </c>
      <c r="B17939" s="815">
        <f t="shared" si="1169"/>
        <v>27</v>
      </c>
      <c r="C17939" s="815">
        <f t="shared" si="1170"/>
        <v>339</v>
      </c>
      <c r="D17939" s="815">
        <f t="shared" si="1167"/>
        <v>329</v>
      </c>
      <c r="E17939" s="815">
        <v>2009</v>
      </c>
    </row>
    <row r="17940" spans="1:5">
      <c r="A17940" s="816">
        <f t="shared" si="1168"/>
        <v>39841</v>
      </c>
      <c r="B17940" s="815">
        <f t="shared" si="1169"/>
        <v>28</v>
      </c>
      <c r="C17940" s="815">
        <f t="shared" si="1170"/>
        <v>338</v>
      </c>
      <c r="D17940" s="815">
        <f t="shared" si="1167"/>
        <v>328</v>
      </c>
      <c r="E17940" s="815">
        <v>2009</v>
      </c>
    </row>
    <row r="17941" spans="1:5">
      <c r="A17941" s="816">
        <f t="shared" si="1168"/>
        <v>39842</v>
      </c>
      <c r="B17941" s="815">
        <f t="shared" si="1169"/>
        <v>29</v>
      </c>
      <c r="C17941" s="815">
        <f t="shared" si="1170"/>
        <v>337</v>
      </c>
      <c r="D17941" s="815">
        <f t="shared" si="1167"/>
        <v>327</v>
      </c>
      <c r="E17941" s="815">
        <v>2009</v>
      </c>
    </row>
    <row r="17942" spans="1:5">
      <c r="A17942" s="816">
        <f t="shared" si="1168"/>
        <v>39843</v>
      </c>
      <c r="B17942" s="815">
        <f t="shared" si="1169"/>
        <v>30</v>
      </c>
      <c r="C17942" s="815">
        <f t="shared" si="1170"/>
        <v>336</v>
      </c>
      <c r="D17942" s="815">
        <f t="shared" si="1167"/>
        <v>326</v>
      </c>
      <c r="E17942" s="815">
        <v>2009</v>
      </c>
    </row>
    <row r="17943" spans="1:5">
      <c r="A17943" s="816">
        <f t="shared" si="1168"/>
        <v>39844</v>
      </c>
      <c r="B17943" s="815">
        <f t="shared" si="1169"/>
        <v>31</v>
      </c>
      <c r="C17943" s="815">
        <f t="shared" si="1170"/>
        <v>335</v>
      </c>
      <c r="D17943" s="815">
        <f t="shared" si="1167"/>
        <v>325</v>
      </c>
      <c r="E17943" s="815">
        <v>2009</v>
      </c>
    </row>
    <row r="17944" spans="1:5">
      <c r="A17944" s="816">
        <f t="shared" si="1168"/>
        <v>39845</v>
      </c>
      <c r="B17944" s="815">
        <f t="shared" si="1169"/>
        <v>32</v>
      </c>
      <c r="C17944" s="815">
        <f t="shared" si="1170"/>
        <v>334</v>
      </c>
      <c r="D17944" s="815">
        <f t="shared" si="1167"/>
        <v>324</v>
      </c>
      <c r="E17944" s="815">
        <v>2009</v>
      </c>
    </row>
    <row r="17945" spans="1:5">
      <c r="A17945" s="816">
        <f t="shared" si="1168"/>
        <v>39846</v>
      </c>
      <c r="B17945" s="815">
        <f t="shared" si="1169"/>
        <v>33</v>
      </c>
      <c r="C17945" s="815">
        <f t="shared" si="1170"/>
        <v>333</v>
      </c>
      <c r="D17945" s="815">
        <f t="shared" si="1167"/>
        <v>323</v>
      </c>
      <c r="E17945" s="815">
        <v>2009</v>
      </c>
    </row>
    <row r="17946" spans="1:5">
      <c r="A17946" s="816">
        <f t="shared" si="1168"/>
        <v>39847</v>
      </c>
      <c r="B17946" s="815">
        <f t="shared" si="1169"/>
        <v>34</v>
      </c>
      <c r="C17946" s="815">
        <f t="shared" si="1170"/>
        <v>332</v>
      </c>
      <c r="D17946" s="815">
        <f t="shared" si="1167"/>
        <v>322</v>
      </c>
      <c r="E17946" s="815">
        <v>2009</v>
      </c>
    </row>
    <row r="17947" spans="1:5">
      <c r="A17947" s="816">
        <f t="shared" si="1168"/>
        <v>39848</v>
      </c>
      <c r="B17947" s="815">
        <f t="shared" si="1169"/>
        <v>35</v>
      </c>
      <c r="C17947" s="815">
        <f t="shared" si="1170"/>
        <v>331</v>
      </c>
      <c r="D17947" s="815">
        <f t="shared" si="1167"/>
        <v>321</v>
      </c>
      <c r="E17947" s="815">
        <v>2009</v>
      </c>
    </row>
    <row r="17948" spans="1:5">
      <c r="A17948" s="816">
        <f t="shared" si="1168"/>
        <v>39849</v>
      </c>
      <c r="B17948" s="815">
        <f t="shared" si="1169"/>
        <v>36</v>
      </c>
      <c r="C17948" s="815">
        <f t="shared" si="1170"/>
        <v>330</v>
      </c>
      <c r="D17948" s="815">
        <f t="shared" si="1167"/>
        <v>320</v>
      </c>
      <c r="E17948" s="815">
        <v>2009</v>
      </c>
    </row>
    <row r="17949" spans="1:5">
      <c r="A17949" s="816">
        <f t="shared" si="1168"/>
        <v>39850</v>
      </c>
      <c r="B17949" s="815">
        <f t="shared" si="1169"/>
        <v>37</v>
      </c>
      <c r="C17949" s="815">
        <f t="shared" si="1170"/>
        <v>329</v>
      </c>
      <c r="D17949" s="815">
        <f t="shared" si="1167"/>
        <v>319</v>
      </c>
      <c r="E17949" s="815">
        <v>2009</v>
      </c>
    </row>
    <row r="17950" spans="1:5">
      <c r="A17950" s="816">
        <f t="shared" si="1168"/>
        <v>39851</v>
      </c>
      <c r="B17950" s="815">
        <f t="shared" si="1169"/>
        <v>38</v>
      </c>
      <c r="C17950" s="815">
        <f t="shared" si="1170"/>
        <v>328</v>
      </c>
      <c r="D17950" s="815">
        <f t="shared" si="1167"/>
        <v>318</v>
      </c>
      <c r="E17950" s="815">
        <v>2009</v>
      </c>
    </row>
    <row r="17951" spans="1:5">
      <c r="A17951" s="816">
        <f t="shared" si="1168"/>
        <v>39852</v>
      </c>
      <c r="B17951" s="815">
        <f t="shared" si="1169"/>
        <v>39</v>
      </c>
      <c r="C17951" s="815">
        <f t="shared" si="1170"/>
        <v>327</v>
      </c>
      <c r="D17951" s="815">
        <f t="shared" si="1167"/>
        <v>317</v>
      </c>
      <c r="E17951" s="815">
        <v>2009</v>
      </c>
    </row>
    <row r="17952" spans="1:5">
      <c r="A17952" s="816">
        <f t="shared" si="1168"/>
        <v>39853</v>
      </c>
      <c r="B17952" s="815">
        <f t="shared" si="1169"/>
        <v>40</v>
      </c>
      <c r="C17952" s="815">
        <f t="shared" si="1170"/>
        <v>326</v>
      </c>
      <c r="D17952" s="815">
        <f t="shared" si="1167"/>
        <v>316</v>
      </c>
      <c r="E17952" s="815">
        <v>2009</v>
      </c>
    </row>
    <row r="17953" spans="1:5">
      <c r="A17953" s="816">
        <f t="shared" si="1168"/>
        <v>39854</v>
      </c>
      <c r="B17953" s="815">
        <f t="shared" si="1169"/>
        <v>41</v>
      </c>
      <c r="C17953" s="815">
        <f t="shared" si="1170"/>
        <v>325</v>
      </c>
      <c r="D17953" s="815">
        <f t="shared" si="1167"/>
        <v>315</v>
      </c>
      <c r="E17953" s="815">
        <v>2009</v>
      </c>
    </row>
    <row r="17954" spans="1:5">
      <c r="A17954" s="816">
        <f t="shared" si="1168"/>
        <v>39855</v>
      </c>
      <c r="B17954" s="815">
        <f t="shared" si="1169"/>
        <v>42</v>
      </c>
      <c r="C17954" s="815">
        <f t="shared" si="1170"/>
        <v>324</v>
      </c>
      <c r="D17954" s="815">
        <f t="shared" si="1167"/>
        <v>314</v>
      </c>
      <c r="E17954" s="815">
        <v>2009</v>
      </c>
    </row>
    <row r="17955" spans="1:5">
      <c r="A17955" s="816">
        <f t="shared" si="1168"/>
        <v>39856</v>
      </c>
      <c r="B17955" s="815">
        <f t="shared" si="1169"/>
        <v>43</v>
      </c>
      <c r="C17955" s="815">
        <f t="shared" si="1170"/>
        <v>323</v>
      </c>
      <c r="D17955" s="815">
        <f t="shared" si="1167"/>
        <v>313</v>
      </c>
      <c r="E17955" s="815">
        <v>2009</v>
      </c>
    </row>
    <row r="17956" spans="1:5">
      <c r="A17956" s="816">
        <f t="shared" si="1168"/>
        <v>39857</v>
      </c>
      <c r="B17956" s="815">
        <f t="shared" si="1169"/>
        <v>44</v>
      </c>
      <c r="C17956" s="815">
        <f t="shared" si="1170"/>
        <v>322</v>
      </c>
      <c r="D17956" s="815">
        <f t="shared" si="1167"/>
        <v>312</v>
      </c>
      <c r="E17956" s="815">
        <v>2009</v>
      </c>
    </row>
    <row r="17957" spans="1:5">
      <c r="A17957" s="816">
        <f t="shared" si="1168"/>
        <v>39858</v>
      </c>
      <c r="B17957" s="815">
        <f t="shared" si="1169"/>
        <v>45</v>
      </c>
      <c r="C17957" s="815">
        <f t="shared" si="1170"/>
        <v>321</v>
      </c>
      <c r="D17957" s="815">
        <f t="shared" si="1167"/>
        <v>311</v>
      </c>
      <c r="E17957" s="815">
        <v>2009</v>
      </c>
    </row>
    <row r="17958" spans="1:5">
      <c r="A17958" s="816">
        <f t="shared" si="1168"/>
        <v>39859</v>
      </c>
      <c r="B17958" s="815">
        <f t="shared" si="1169"/>
        <v>46</v>
      </c>
      <c r="C17958" s="815">
        <f t="shared" si="1170"/>
        <v>320</v>
      </c>
      <c r="D17958" s="815">
        <f t="shared" si="1167"/>
        <v>310</v>
      </c>
      <c r="E17958" s="815">
        <v>2009</v>
      </c>
    </row>
    <row r="17959" spans="1:5">
      <c r="A17959" s="816">
        <f t="shared" si="1168"/>
        <v>39860</v>
      </c>
      <c r="B17959" s="815">
        <f t="shared" si="1169"/>
        <v>47</v>
      </c>
      <c r="C17959" s="815">
        <f t="shared" si="1170"/>
        <v>319</v>
      </c>
      <c r="D17959" s="815">
        <f t="shared" si="1167"/>
        <v>309</v>
      </c>
      <c r="E17959" s="815">
        <v>2009</v>
      </c>
    </row>
    <row r="17960" spans="1:5">
      <c r="A17960" s="816">
        <f t="shared" si="1168"/>
        <v>39861</v>
      </c>
      <c r="B17960" s="815">
        <f t="shared" si="1169"/>
        <v>48</v>
      </c>
      <c r="C17960" s="815">
        <f t="shared" si="1170"/>
        <v>318</v>
      </c>
      <c r="D17960" s="815">
        <f t="shared" si="1167"/>
        <v>308</v>
      </c>
      <c r="E17960" s="815">
        <v>2009</v>
      </c>
    </row>
    <row r="17961" spans="1:5">
      <c r="A17961" s="816">
        <f t="shared" si="1168"/>
        <v>39862</v>
      </c>
      <c r="B17961" s="815">
        <f t="shared" si="1169"/>
        <v>49</v>
      </c>
      <c r="C17961" s="815">
        <f t="shared" si="1170"/>
        <v>317</v>
      </c>
      <c r="D17961" s="815">
        <f t="shared" si="1167"/>
        <v>307</v>
      </c>
      <c r="E17961" s="815">
        <v>2009</v>
      </c>
    </row>
    <row r="17962" spans="1:5">
      <c r="A17962" s="816">
        <f t="shared" si="1168"/>
        <v>39863</v>
      </c>
      <c r="B17962" s="815">
        <f t="shared" si="1169"/>
        <v>50</v>
      </c>
      <c r="C17962" s="815">
        <f t="shared" si="1170"/>
        <v>316</v>
      </c>
      <c r="D17962" s="815">
        <f t="shared" si="1167"/>
        <v>306</v>
      </c>
      <c r="E17962" s="815">
        <v>2009</v>
      </c>
    </row>
    <row r="17963" spans="1:5">
      <c r="A17963" s="816">
        <f t="shared" si="1168"/>
        <v>39864</v>
      </c>
      <c r="B17963" s="815">
        <f t="shared" si="1169"/>
        <v>51</v>
      </c>
      <c r="C17963" s="815">
        <f t="shared" si="1170"/>
        <v>315</v>
      </c>
      <c r="D17963" s="815">
        <f t="shared" si="1167"/>
        <v>305</v>
      </c>
      <c r="E17963" s="815">
        <v>2009</v>
      </c>
    </row>
    <row r="17964" spans="1:5">
      <c r="A17964" s="816">
        <f t="shared" si="1168"/>
        <v>39865</v>
      </c>
      <c r="B17964" s="815">
        <f t="shared" si="1169"/>
        <v>52</v>
      </c>
      <c r="C17964" s="815">
        <f t="shared" si="1170"/>
        <v>314</v>
      </c>
      <c r="D17964" s="815">
        <f t="shared" si="1167"/>
        <v>304</v>
      </c>
      <c r="E17964" s="815">
        <v>2009</v>
      </c>
    </row>
    <row r="17965" spans="1:5">
      <c r="A17965" s="816">
        <f t="shared" si="1168"/>
        <v>39866</v>
      </c>
      <c r="B17965" s="815">
        <f t="shared" si="1169"/>
        <v>53</v>
      </c>
      <c r="C17965" s="815">
        <f t="shared" si="1170"/>
        <v>313</v>
      </c>
      <c r="D17965" s="815">
        <f t="shared" si="1167"/>
        <v>303</v>
      </c>
      <c r="E17965" s="815">
        <v>2009</v>
      </c>
    </row>
    <row r="17966" spans="1:5">
      <c r="A17966" s="816">
        <f t="shared" si="1168"/>
        <v>39867</v>
      </c>
      <c r="B17966" s="815">
        <f t="shared" si="1169"/>
        <v>54</v>
      </c>
      <c r="C17966" s="815">
        <f t="shared" si="1170"/>
        <v>312</v>
      </c>
      <c r="D17966" s="815">
        <f t="shared" si="1167"/>
        <v>302</v>
      </c>
      <c r="E17966" s="815">
        <v>2009</v>
      </c>
    </row>
    <row r="17967" spans="1:5">
      <c r="A17967" s="816">
        <f t="shared" si="1168"/>
        <v>39868</v>
      </c>
      <c r="B17967" s="815">
        <f t="shared" si="1169"/>
        <v>55</v>
      </c>
      <c r="C17967" s="815">
        <f t="shared" si="1170"/>
        <v>311</v>
      </c>
      <c r="D17967" s="815">
        <f t="shared" si="1167"/>
        <v>301</v>
      </c>
      <c r="E17967" s="815">
        <v>2009</v>
      </c>
    </row>
    <row r="17968" spans="1:5">
      <c r="A17968" s="816">
        <f t="shared" si="1168"/>
        <v>39869</v>
      </c>
      <c r="B17968" s="815">
        <f t="shared" ref="B17968:B18031" si="1171">B17967+1</f>
        <v>56</v>
      </c>
      <c r="C17968" s="815">
        <f t="shared" ref="C17968:C18031" si="1172">C17967-1</f>
        <v>310</v>
      </c>
      <c r="D17968" s="815">
        <f t="shared" ref="D17968:D18031" si="1173">D17967-1</f>
        <v>300</v>
      </c>
      <c r="E17968" s="815">
        <v>2009</v>
      </c>
    </row>
    <row r="17969" spans="1:5">
      <c r="A17969" s="816">
        <f t="shared" si="1168"/>
        <v>39870</v>
      </c>
      <c r="B17969" s="815">
        <f t="shared" si="1171"/>
        <v>57</v>
      </c>
      <c r="C17969" s="815">
        <f t="shared" si="1172"/>
        <v>309</v>
      </c>
      <c r="D17969" s="815">
        <f t="shared" si="1173"/>
        <v>299</v>
      </c>
      <c r="E17969" s="815">
        <v>2009</v>
      </c>
    </row>
    <row r="17970" spans="1:5">
      <c r="A17970" s="816">
        <f t="shared" si="1168"/>
        <v>39871</v>
      </c>
      <c r="B17970" s="815">
        <f t="shared" si="1171"/>
        <v>58</v>
      </c>
      <c r="C17970" s="815">
        <f t="shared" si="1172"/>
        <v>308</v>
      </c>
      <c r="D17970" s="815">
        <f t="shared" si="1173"/>
        <v>298</v>
      </c>
      <c r="E17970" s="815">
        <v>2009</v>
      </c>
    </row>
    <row r="17971" spans="1:5">
      <c r="A17971" s="816">
        <f t="shared" ref="A17971:A18034" si="1174">A17970+1</f>
        <v>39872</v>
      </c>
      <c r="B17971" s="815">
        <f t="shared" si="1171"/>
        <v>59</v>
      </c>
      <c r="C17971" s="815">
        <f t="shared" si="1172"/>
        <v>307</v>
      </c>
      <c r="D17971" s="815">
        <f t="shared" si="1173"/>
        <v>297</v>
      </c>
      <c r="E17971" s="815">
        <v>2009</v>
      </c>
    </row>
    <row r="17972" spans="1:5">
      <c r="A17972" s="816">
        <f t="shared" si="1174"/>
        <v>39873</v>
      </c>
      <c r="B17972" s="815">
        <f t="shared" si="1171"/>
        <v>60</v>
      </c>
      <c r="C17972" s="815">
        <f t="shared" si="1172"/>
        <v>306</v>
      </c>
      <c r="D17972" s="815">
        <f t="shared" si="1173"/>
        <v>296</v>
      </c>
      <c r="E17972" s="815">
        <v>2009</v>
      </c>
    </row>
    <row r="17973" spans="1:5">
      <c r="A17973" s="816">
        <f t="shared" si="1174"/>
        <v>39874</v>
      </c>
      <c r="B17973" s="815">
        <f t="shared" si="1171"/>
        <v>61</v>
      </c>
      <c r="C17973" s="815">
        <f t="shared" si="1172"/>
        <v>305</v>
      </c>
      <c r="D17973" s="815">
        <f t="shared" si="1173"/>
        <v>295</v>
      </c>
      <c r="E17973" s="815">
        <v>2009</v>
      </c>
    </row>
    <row r="17974" spans="1:5">
      <c r="A17974" s="816">
        <f t="shared" si="1174"/>
        <v>39875</v>
      </c>
      <c r="B17974" s="815">
        <f t="shared" si="1171"/>
        <v>62</v>
      </c>
      <c r="C17974" s="815">
        <f t="shared" si="1172"/>
        <v>304</v>
      </c>
      <c r="D17974" s="815">
        <f t="shared" si="1173"/>
        <v>294</v>
      </c>
      <c r="E17974" s="815">
        <v>2009</v>
      </c>
    </row>
    <row r="17975" spans="1:5">
      <c r="A17975" s="816">
        <f t="shared" si="1174"/>
        <v>39876</v>
      </c>
      <c r="B17975" s="815">
        <f t="shared" si="1171"/>
        <v>63</v>
      </c>
      <c r="C17975" s="815">
        <f t="shared" si="1172"/>
        <v>303</v>
      </c>
      <c r="D17975" s="815">
        <f t="shared" si="1173"/>
        <v>293</v>
      </c>
      <c r="E17975" s="815">
        <v>2009</v>
      </c>
    </row>
    <row r="17976" spans="1:5">
      <c r="A17976" s="816">
        <f t="shared" si="1174"/>
        <v>39877</v>
      </c>
      <c r="B17976" s="815">
        <f t="shared" si="1171"/>
        <v>64</v>
      </c>
      <c r="C17976" s="815">
        <f t="shared" si="1172"/>
        <v>302</v>
      </c>
      <c r="D17976" s="815">
        <f t="shared" si="1173"/>
        <v>292</v>
      </c>
      <c r="E17976" s="815">
        <v>2009</v>
      </c>
    </row>
    <row r="17977" spans="1:5">
      <c r="A17977" s="816">
        <f t="shared" si="1174"/>
        <v>39878</v>
      </c>
      <c r="B17977" s="815">
        <f t="shared" si="1171"/>
        <v>65</v>
      </c>
      <c r="C17977" s="815">
        <f t="shared" si="1172"/>
        <v>301</v>
      </c>
      <c r="D17977" s="815">
        <f t="shared" si="1173"/>
        <v>291</v>
      </c>
      <c r="E17977" s="815">
        <v>2009</v>
      </c>
    </row>
    <row r="17978" spans="1:5">
      <c r="A17978" s="816">
        <f t="shared" si="1174"/>
        <v>39879</v>
      </c>
      <c r="B17978" s="815">
        <f t="shared" si="1171"/>
        <v>66</v>
      </c>
      <c r="C17978" s="815">
        <f t="shared" si="1172"/>
        <v>300</v>
      </c>
      <c r="D17978" s="815">
        <f t="shared" si="1173"/>
        <v>290</v>
      </c>
      <c r="E17978" s="815">
        <v>2009</v>
      </c>
    </row>
    <row r="17979" spans="1:5">
      <c r="A17979" s="816">
        <f t="shared" si="1174"/>
        <v>39880</v>
      </c>
      <c r="B17979" s="815">
        <f t="shared" si="1171"/>
        <v>67</v>
      </c>
      <c r="C17979" s="815">
        <f t="shared" si="1172"/>
        <v>299</v>
      </c>
      <c r="D17979" s="815">
        <f t="shared" si="1173"/>
        <v>289</v>
      </c>
      <c r="E17979" s="815">
        <v>2009</v>
      </c>
    </row>
    <row r="17980" spans="1:5">
      <c r="A17980" s="816">
        <f t="shared" si="1174"/>
        <v>39881</v>
      </c>
      <c r="B17980" s="815">
        <f t="shared" si="1171"/>
        <v>68</v>
      </c>
      <c r="C17980" s="815">
        <f t="shared" si="1172"/>
        <v>298</v>
      </c>
      <c r="D17980" s="815">
        <f t="shared" si="1173"/>
        <v>288</v>
      </c>
      <c r="E17980" s="815">
        <v>2009</v>
      </c>
    </row>
    <row r="17981" spans="1:5">
      <c r="A17981" s="816">
        <f t="shared" si="1174"/>
        <v>39882</v>
      </c>
      <c r="B17981" s="815">
        <f t="shared" si="1171"/>
        <v>69</v>
      </c>
      <c r="C17981" s="815">
        <f t="shared" si="1172"/>
        <v>297</v>
      </c>
      <c r="D17981" s="815">
        <f t="shared" si="1173"/>
        <v>287</v>
      </c>
      <c r="E17981" s="815">
        <v>2009</v>
      </c>
    </row>
    <row r="17982" spans="1:5">
      <c r="A17982" s="816">
        <f t="shared" si="1174"/>
        <v>39883</v>
      </c>
      <c r="B17982" s="815">
        <f t="shared" si="1171"/>
        <v>70</v>
      </c>
      <c r="C17982" s="815">
        <f t="shared" si="1172"/>
        <v>296</v>
      </c>
      <c r="D17982" s="815">
        <f t="shared" si="1173"/>
        <v>286</v>
      </c>
      <c r="E17982" s="815">
        <v>2009</v>
      </c>
    </row>
    <row r="17983" spans="1:5">
      <c r="A17983" s="816">
        <f t="shared" si="1174"/>
        <v>39884</v>
      </c>
      <c r="B17983" s="815">
        <f t="shared" si="1171"/>
        <v>71</v>
      </c>
      <c r="C17983" s="815">
        <f t="shared" si="1172"/>
        <v>295</v>
      </c>
      <c r="D17983" s="815">
        <f t="shared" si="1173"/>
        <v>285</v>
      </c>
      <c r="E17983" s="815">
        <v>2009</v>
      </c>
    </row>
    <row r="17984" spans="1:5">
      <c r="A17984" s="816">
        <f t="shared" si="1174"/>
        <v>39885</v>
      </c>
      <c r="B17984" s="815">
        <f t="shared" si="1171"/>
        <v>72</v>
      </c>
      <c r="C17984" s="815">
        <f t="shared" si="1172"/>
        <v>294</v>
      </c>
      <c r="D17984" s="815">
        <f t="shared" si="1173"/>
        <v>284</v>
      </c>
      <c r="E17984" s="815">
        <v>2009</v>
      </c>
    </row>
    <row r="17985" spans="1:5">
      <c r="A17985" s="816">
        <f t="shared" si="1174"/>
        <v>39886</v>
      </c>
      <c r="B17985" s="815">
        <f t="shared" si="1171"/>
        <v>73</v>
      </c>
      <c r="C17985" s="815">
        <f t="shared" si="1172"/>
        <v>293</v>
      </c>
      <c r="D17985" s="815">
        <f t="shared" si="1173"/>
        <v>283</v>
      </c>
      <c r="E17985" s="815">
        <v>2009</v>
      </c>
    </row>
    <row r="17986" spans="1:5">
      <c r="A17986" s="816">
        <f t="shared" si="1174"/>
        <v>39887</v>
      </c>
      <c r="B17986" s="815">
        <f t="shared" si="1171"/>
        <v>74</v>
      </c>
      <c r="C17986" s="815">
        <f t="shared" si="1172"/>
        <v>292</v>
      </c>
      <c r="D17986" s="815">
        <f t="shared" si="1173"/>
        <v>282</v>
      </c>
      <c r="E17986" s="815">
        <v>2009</v>
      </c>
    </row>
    <row r="17987" spans="1:5">
      <c r="A17987" s="816">
        <f t="shared" si="1174"/>
        <v>39888</v>
      </c>
      <c r="B17987" s="815">
        <f t="shared" si="1171"/>
        <v>75</v>
      </c>
      <c r="C17987" s="815">
        <f t="shared" si="1172"/>
        <v>291</v>
      </c>
      <c r="D17987" s="815">
        <f t="shared" si="1173"/>
        <v>281</v>
      </c>
      <c r="E17987" s="815">
        <v>2009</v>
      </c>
    </row>
    <row r="17988" spans="1:5">
      <c r="A17988" s="816">
        <f t="shared" si="1174"/>
        <v>39889</v>
      </c>
      <c r="B17988" s="815">
        <f t="shared" si="1171"/>
        <v>76</v>
      </c>
      <c r="C17988" s="815">
        <f t="shared" si="1172"/>
        <v>290</v>
      </c>
      <c r="D17988" s="815">
        <f t="shared" si="1173"/>
        <v>280</v>
      </c>
      <c r="E17988" s="815">
        <v>2009</v>
      </c>
    </row>
    <row r="17989" spans="1:5">
      <c r="A17989" s="816">
        <f t="shared" si="1174"/>
        <v>39890</v>
      </c>
      <c r="B17989" s="815">
        <f t="shared" si="1171"/>
        <v>77</v>
      </c>
      <c r="C17989" s="815">
        <f t="shared" si="1172"/>
        <v>289</v>
      </c>
      <c r="D17989" s="815">
        <f t="shared" si="1173"/>
        <v>279</v>
      </c>
      <c r="E17989" s="815">
        <v>2009</v>
      </c>
    </row>
    <row r="17990" spans="1:5">
      <c r="A17990" s="816">
        <f t="shared" si="1174"/>
        <v>39891</v>
      </c>
      <c r="B17990" s="815">
        <f t="shared" si="1171"/>
        <v>78</v>
      </c>
      <c r="C17990" s="815">
        <f t="shared" si="1172"/>
        <v>288</v>
      </c>
      <c r="D17990" s="815">
        <f t="shared" si="1173"/>
        <v>278</v>
      </c>
      <c r="E17990" s="815">
        <v>2009</v>
      </c>
    </row>
    <row r="17991" spans="1:5">
      <c r="A17991" s="816">
        <f t="shared" si="1174"/>
        <v>39892</v>
      </c>
      <c r="B17991" s="815">
        <f t="shared" si="1171"/>
        <v>79</v>
      </c>
      <c r="C17991" s="815">
        <f t="shared" si="1172"/>
        <v>287</v>
      </c>
      <c r="D17991" s="815">
        <f t="shared" si="1173"/>
        <v>277</v>
      </c>
      <c r="E17991" s="815">
        <v>2009</v>
      </c>
    </row>
    <row r="17992" spans="1:5">
      <c r="A17992" s="816">
        <f t="shared" si="1174"/>
        <v>39893</v>
      </c>
      <c r="B17992" s="815">
        <f t="shared" si="1171"/>
        <v>80</v>
      </c>
      <c r="C17992" s="815">
        <f t="shared" si="1172"/>
        <v>286</v>
      </c>
      <c r="D17992" s="815">
        <f t="shared" si="1173"/>
        <v>276</v>
      </c>
      <c r="E17992" s="815">
        <v>2009</v>
      </c>
    </row>
    <row r="17993" spans="1:5">
      <c r="A17993" s="816">
        <f t="shared" si="1174"/>
        <v>39894</v>
      </c>
      <c r="B17993" s="815">
        <f t="shared" si="1171"/>
        <v>81</v>
      </c>
      <c r="C17993" s="815">
        <f t="shared" si="1172"/>
        <v>285</v>
      </c>
      <c r="D17993" s="815">
        <f t="shared" si="1173"/>
        <v>275</v>
      </c>
      <c r="E17993" s="815">
        <v>2009</v>
      </c>
    </row>
    <row r="17994" spans="1:5">
      <c r="A17994" s="816">
        <f t="shared" si="1174"/>
        <v>39895</v>
      </c>
      <c r="B17994" s="815">
        <f t="shared" si="1171"/>
        <v>82</v>
      </c>
      <c r="C17994" s="815">
        <f t="shared" si="1172"/>
        <v>284</v>
      </c>
      <c r="D17994" s="815">
        <f t="shared" si="1173"/>
        <v>274</v>
      </c>
      <c r="E17994" s="815">
        <v>2009</v>
      </c>
    </row>
    <row r="17995" spans="1:5">
      <c r="A17995" s="816">
        <f t="shared" si="1174"/>
        <v>39896</v>
      </c>
      <c r="B17995" s="815">
        <f t="shared" si="1171"/>
        <v>83</v>
      </c>
      <c r="C17995" s="815">
        <f t="shared" si="1172"/>
        <v>283</v>
      </c>
      <c r="D17995" s="815">
        <f t="shared" si="1173"/>
        <v>273</v>
      </c>
      <c r="E17995" s="815">
        <v>2009</v>
      </c>
    </row>
    <row r="17996" spans="1:5">
      <c r="A17996" s="816">
        <f t="shared" si="1174"/>
        <v>39897</v>
      </c>
      <c r="B17996" s="815">
        <f t="shared" si="1171"/>
        <v>84</v>
      </c>
      <c r="C17996" s="815">
        <f t="shared" si="1172"/>
        <v>282</v>
      </c>
      <c r="D17996" s="815">
        <f t="shared" si="1173"/>
        <v>272</v>
      </c>
      <c r="E17996" s="815">
        <v>2009</v>
      </c>
    </row>
    <row r="17997" spans="1:5">
      <c r="A17997" s="816">
        <f t="shared" si="1174"/>
        <v>39898</v>
      </c>
      <c r="B17997" s="815">
        <f t="shared" si="1171"/>
        <v>85</v>
      </c>
      <c r="C17997" s="815">
        <f t="shared" si="1172"/>
        <v>281</v>
      </c>
      <c r="D17997" s="815">
        <f t="shared" si="1173"/>
        <v>271</v>
      </c>
      <c r="E17997" s="815">
        <v>2009</v>
      </c>
    </row>
    <row r="17998" spans="1:5">
      <c r="A17998" s="816">
        <f t="shared" si="1174"/>
        <v>39899</v>
      </c>
      <c r="B17998" s="815">
        <f t="shared" si="1171"/>
        <v>86</v>
      </c>
      <c r="C17998" s="815">
        <f t="shared" si="1172"/>
        <v>280</v>
      </c>
      <c r="D17998" s="815">
        <f t="shared" si="1173"/>
        <v>270</v>
      </c>
      <c r="E17998" s="815">
        <v>2009</v>
      </c>
    </row>
    <row r="17999" spans="1:5">
      <c r="A17999" s="816">
        <f t="shared" si="1174"/>
        <v>39900</v>
      </c>
      <c r="B17999" s="815">
        <f t="shared" si="1171"/>
        <v>87</v>
      </c>
      <c r="C17999" s="815">
        <f t="shared" si="1172"/>
        <v>279</v>
      </c>
      <c r="D17999" s="815">
        <f t="shared" si="1173"/>
        <v>269</v>
      </c>
      <c r="E17999" s="815">
        <v>2009</v>
      </c>
    </row>
    <row r="18000" spans="1:5">
      <c r="A18000" s="816">
        <f t="shared" si="1174"/>
        <v>39901</v>
      </c>
      <c r="B18000" s="815">
        <f t="shared" si="1171"/>
        <v>88</v>
      </c>
      <c r="C18000" s="815">
        <f t="shared" si="1172"/>
        <v>278</v>
      </c>
      <c r="D18000" s="815">
        <f t="shared" si="1173"/>
        <v>268</v>
      </c>
      <c r="E18000" s="815">
        <v>2009</v>
      </c>
    </row>
    <row r="18001" spans="1:5">
      <c r="A18001" s="816">
        <f t="shared" si="1174"/>
        <v>39902</v>
      </c>
      <c r="B18001" s="815">
        <f t="shared" si="1171"/>
        <v>89</v>
      </c>
      <c r="C18001" s="815">
        <f t="shared" si="1172"/>
        <v>277</v>
      </c>
      <c r="D18001" s="815">
        <f t="shared" si="1173"/>
        <v>267</v>
      </c>
      <c r="E18001" s="815">
        <v>2009</v>
      </c>
    </row>
    <row r="18002" spans="1:5">
      <c r="A18002" s="816">
        <f t="shared" si="1174"/>
        <v>39903</v>
      </c>
      <c r="B18002" s="815">
        <f t="shared" si="1171"/>
        <v>90</v>
      </c>
      <c r="C18002" s="815">
        <f t="shared" si="1172"/>
        <v>276</v>
      </c>
      <c r="D18002" s="815">
        <f t="shared" si="1173"/>
        <v>266</v>
      </c>
      <c r="E18002" s="815">
        <v>2009</v>
      </c>
    </row>
    <row r="18003" spans="1:5">
      <c r="A18003" s="816">
        <f t="shared" si="1174"/>
        <v>39904</v>
      </c>
      <c r="B18003" s="815">
        <f t="shared" si="1171"/>
        <v>91</v>
      </c>
      <c r="C18003" s="815">
        <f t="shared" si="1172"/>
        <v>275</v>
      </c>
      <c r="D18003" s="815">
        <f t="shared" si="1173"/>
        <v>265</v>
      </c>
      <c r="E18003" s="815">
        <v>2009</v>
      </c>
    </row>
    <row r="18004" spans="1:5">
      <c r="A18004" s="816">
        <f t="shared" si="1174"/>
        <v>39905</v>
      </c>
      <c r="B18004" s="815">
        <f t="shared" si="1171"/>
        <v>92</v>
      </c>
      <c r="C18004" s="815">
        <f t="shared" si="1172"/>
        <v>274</v>
      </c>
      <c r="D18004" s="815">
        <f t="shared" si="1173"/>
        <v>264</v>
      </c>
      <c r="E18004" s="815">
        <v>2009</v>
      </c>
    </row>
    <row r="18005" spans="1:5">
      <c r="A18005" s="816">
        <f t="shared" si="1174"/>
        <v>39906</v>
      </c>
      <c r="B18005" s="815">
        <f t="shared" si="1171"/>
        <v>93</v>
      </c>
      <c r="C18005" s="815">
        <f t="shared" si="1172"/>
        <v>273</v>
      </c>
      <c r="D18005" s="815">
        <f t="shared" si="1173"/>
        <v>263</v>
      </c>
      <c r="E18005" s="815">
        <v>2009</v>
      </c>
    </row>
    <row r="18006" spans="1:5">
      <c r="A18006" s="816">
        <f t="shared" si="1174"/>
        <v>39907</v>
      </c>
      <c r="B18006" s="815">
        <f t="shared" si="1171"/>
        <v>94</v>
      </c>
      <c r="C18006" s="815">
        <f t="shared" si="1172"/>
        <v>272</v>
      </c>
      <c r="D18006" s="815">
        <f t="shared" si="1173"/>
        <v>262</v>
      </c>
      <c r="E18006" s="815">
        <v>2009</v>
      </c>
    </row>
    <row r="18007" spans="1:5">
      <c r="A18007" s="816">
        <f t="shared" si="1174"/>
        <v>39908</v>
      </c>
      <c r="B18007" s="815">
        <f t="shared" si="1171"/>
        <v>95</v>
      </c>
      <c r="C18007" s="815">
        <f t="shared" si="1172"/>
        <v>271</v>
      </c>
      <c r="D18007" s="815">
        <f t="shared" si="1173"/>
        <v>261</v>
      </c>
      <c r="E18007" s="815">
        <v>2009</v>
      </c>
    </row>
    <row r="18008" spans="1:5">
      <c r="A18008" s="816">
        <f t="shared" si="1174"/>
        <v>39909</v>
      </c>
      <c r="B18008" s="815">
        <f t="shared" si="1171"/>
        <v>96</v>
      </c>
      <c r="C18008" s="815">
        <f t="shared" si="1172"/>
        <v>270</v>
      </c>
      <c r="D18008" s="815">
        <f t="shared" si="1173"/>
        <v>260</v>
      </c>
      <c r="E18008" s="815">
        <v>2009</v>
      </c>
    </row>
    <row r="18009" spans="1:5">
      <c r="A18009" s="816">
        <f t="shared" si="1174"/>
        <v>39910</v>
      </c>
      <c r="B18009" s="815">
        <f t="shared" si="1171"/>
        <v>97</v>
      </c>
      <c r="C18009" s="815">
        <f t="shared" si="1172"/>
        <v>269</v>
      </c>
      <c r="D18009" s="815">
        <f t="shared" si="1173"/>
        <v>259</v>
      </c>
      <c r="E18009" s="815">
        <v>2009</v>
      </c>
    </row>
    <row r="18010" spans="1:5">
      <c r="A18010" s="816">
        <f t="shared" si="1174"/>
        <v>39911</v>
      </c>
      <c r="B18010" s="815">
        <f t="shared" si="1171"/>
        <v>98</v>
      </c>
      <c r="C18010" s="815">
        <f t="shared" si="1172"/>
        <v>268</v>
      </c>
      <c r="D18010" s="815">
        <f t="shared" si="1173"/>
        <v>258</v>
      </c>
      <c r="E18010" s="815">
        <v>2009</v>
      </c>
    </row>
    <row r="18011" spans="1:5">
      <c r="A18011" s="816">
        <f t="shared" si="1174"/>
        <v>39912</v>
      </c>
      <c r="B18011" s="815">
        <f t="shared" si="1171"/>
        <v>99</v>
      </c>
      <c r="C18011" s="815">
        <f t="shared" si="1172"/>
        <v>267</v>
      </c>
      <c r="D18011" s="815">
        <f t="shared" si="1173"/>
        <v>257</v>
      </c>
      <c r="E18011" s="815">
        <v>2009</v>
      </c>
    </row>
    <row r="18012" spans="1:5">
      <c r="A18012" s="816">
        <f t="shared" si="1174"/>
        <v>39913</v>
      </c>
      <c r="B18012" s="815">
        <f t="shared" si="1171"/>
        <v>100</v>
      </c>
      <c r="C18012" s="815">
        <f t="shared" si="1172"/>
        <v>266</v>
      </c>
      <c r="D18012" s="815">
        <f t="shared" si="1173"/>
        <v>256</v>
      </c>
      <c r="E18012" s="815">
        <v>2009</v>
      </c>
    </row>
    <row r="18013" spans="1:5">
      <c r="A18013" s="816">
        <f t="shared" si="1174"/>
        <v>39914</v>
      </c>
      <c r="B18013" s="815">
        <f t="shared" si="1171"/>
        <v>101</v>
      </c>
      <c r="C18013" s="815">
        <f t="shared" si="1172"/>
        <v>265</v>
      </c>
      <c r="D18013" s="815">
        <f t="shared" si="1173"/>
        <v>255</v>
      </c>
      <c r="E18013" s="815">
        <v>2009</v>
      </c>
    </row>
    <row r="18014" spans="1:5">
      <c r="A18014" s="816">
        <f t="shared" si="1174"/>
        <v>39915</v>
      </c>
      <c r="B18014" s="815">
        <f t="shared" si="1171"/>
        <v>102</v>
      </c>
      <c r="C18014" s="815">
        <f t="shared" si="1172"/>
        <v>264</v>
      </c>
      <c r="D18014" s="815">
        <f t="shared" si="1173"/>
        <v>254</v>
      </c>
      <c r="E18014" s="815">
        <v>2009</v>
      </c>
    </row>
    <row r="18015" spans="1:5">
      <c r="A18015" s="816">
        <f t="shared" si="1174"/>
        <v>39916</v>
      </c>
      <c r="B18015" s="815">
        <f t="shared" si="1171"/>
        <v>103</v>
      </c>
      <c r="C18015" s="815">
        <f t="shared" si="1172"/>
        <v>263</v>
      </c>
      <c r="D18015" s="815">
        <f t="shared" si="1173"/>
        <v>253</v>
      </c>
      <c r="E18015" s="815">
        <v>2009</v>
      </c>
    </row>
    <row r="18016" spans="1:5">
      <c r="A18016" s="816">
        <f t="shared" si="1174"/>
        <v>39917</v>
      </c>
      <c r="B18016" s="815">
        <f t="shared" si="1171"/>
        <v>104</v>
      </c>
      <c r="C18016" s="815">
        <f t="shared" si="1172"/>
        <v>262</v>
      </c>
      <c r="D18016" s="815">
        <f t="shared" si="1173"/>
        <v>252</v>
      </c>
      <c r="E18016" s="815">
        <v>2009</v>
      </c>
    </row>
    <row r="18017" spans="1:5">
      <c r="A18017" s="816">
        <f t="shared" si="1174"/>
        <v>39918</v>
      </c>
      <c r="B18017" s="815">
        <f t="shared" si="1171"/>
        <v>105</v>
      </c>
      <c r="C18017" s="815">
        <f t="shared" si="1172"/>
        <v>261</v>
      </c>
      <c r="D18017" s="815">
        <f t="shared" si="1173"/>
        <v>251</v>
      </c>
      <c r="E18017" s="815">
        <v>2009</v>
      </c>
    </row>
    <row r="18018" spans="1:5">
      <c r="A18018" s="816">
        <f t="shared" si="1174"/>
        <v>39919</v>
      </c>
      <c r="B18018" s="815">
        <f t="shared" si="1171"/>
        <v>106</v>
      </c>
      <c r="C18018" s="815">
        <f t="shared" si="1172"/>
        <v>260</v>
      </c>
      <c r="D18018" s="815">
        <f t="shared" si="1173"/>
        <v>250</v>
      </c>
      <c r="E18018" s="815">
        <v>2009</v>
      </c>
    </row>
    <row r="18019" spans="1:5">
      <c r="A18019" s="816">
        <f t="shared" si="1174"/>
        <v>39920</v>
      </c>
      <c r="B18019" s="815">
        <f t="shared" si="1171"/>
        <v>107</v>
      </c>
      <c r="C18019" s="815">
        <f t="shared" si="1172"/>
        <v>259</v>
      </c>
      <c r="D18019" s="815">
        <f t="shared" si="1173"/>
        <v>249</v>
      </c>
      <c r="E18019" s="815">
        <v>2009</v>
      </c>
    </row>
    <row r="18020" spans="1:5">
      <c r="A18020" s="816">
        <f t="shared" si="1174"/>
        <v>39921</v>
      </c>
      <c r="B18020" s="815">
        <f t="shared" si="1171"/>
        <v>108</v>
      </c>
      <c r="C18020" s="815">
        <f t="shared" si="1172"/>
        <v>258</v>
      </c>
      <c r="D18020" s="815">
        <f t="shared" si="1173"/>
        <v>248</v>
      </c>
      <c r="E18020" s="815">
        <v>2009</v>
      </c>
    </row>
    <row r="18021" spans="1:5">
      <c r="A18021" s="816">
        <f t="shared" si="1174"/>
        <v>39922</v>
      </c>
      <c r="B18021" s="815">
        <f t="shared" si="1171"/>
        <v>109</v>
      </c>
      <c r="C18021" s="815">
        <f t="shared" si="1172"/>
        <v>257</v>
      </c>
      <c r="D18021" s="815">
        <f t="shared" si="1173"/>
        <v>247</v>
      </c>
      <c r="E18021" s="815">
        <v>2009</v>
      </c>
    </row>
    <row r="18022" spans="1:5">
      <c r="A18022" s="816">
        <f t="shared" si="1174"/>
        <v>39923</v>
      </c>
      <c r="B18022" s="815">
        <f t="shared" si="1171"/>
        <v>110</v>
      </c>
      <c r="C18022" s="815">
        <f t="shared" si="1172"/>
        <v>256</v>
      </c>
      <c r="D18022" s="815">
        <f t="shared" si="1173"/>
        <v>246</v>
      </c>
      <c r="E18022" s="815">
        <v>2009</v>
      </c>
    </row>
    <row r="18023" spans="1:5">
      <c r="A18023" s="816">
        <f t="shared" si="1174"/>
        <v>39924</v>
      </c>
      <c r="B18023" s="815">
        <f t="shared" si="1171"/>
        <v>111</v>
      </c>
      <c r="C18023" s="815">
        <f t="shared" si="1172"/>
        <v>255</v>
      </c>
      <c r="D18023" s="815">
        <f t="shared" si="1173"/>
        <v>245</v>
      </c>
      <c r="E18023" s="815">
        <v>2009</v>
      </c>
    </row>
    <row r="18024" spans="1:5">
      <c r="A18024" s="816">
        <f t="shared" si="1174"/>
        <v>39925</v>
      </c>
      <c r="B18024" s="815">
        <f t="shared" si="1171"/>
        <v>112</v>
      </c>
      <c r="C18024" s="815">
        <f t="shared" si="1172"/>
        <v>254</v>
      </c>
      <c r="D18024" s="815">
        <f t="shared" si="1173"/>
        <v>244</v>
      </c>
      <c r="E18024" s="815">
        <v>2009</v>
      </c>
    </row>
    <row r="18025" spans="1:5">
      <c r="A18025" s="816">
        <f t="shared" si="1174"/>
        <v>39926</v>
      </c>
      <c r="B18025" s="815">
        <f t="shared" si="1171"/>
        <v>113</v>
      </c>
      <c r="C18025" s="815">
        <f t="shared" si="1172"/>
        <v>253</v>
      </c>
      <c r="D18025" s="815">
        <f t="shared" si="1173"/>
        <v>243</v>
      </c>
      <c r="E18025" s="815">
        <v>2009</v>
      </c>
    </row>
    <row r="18026" spans="1:5">
      <c r="A18026" s="816">
        <f t="shared" si="1174"/>
        <v>39927</v>
      </c>
      <c r="B18026" s="815">
        <f t="shared" si="1171"/>
        <v>114</v>
      </c>
      <c r="C18026" s="815">
        <f t="shared" si="1172"/>
        <v>252</v>
      </c>
      <c r="D18026" s="815">
        <f t="shared" si="1173"/>
        <v>242</v>
      </c>
      <c r="E18026" s="815">
        <v>2009</v>
      </c>
    </row>
    <row r="18027" spans="1:5">
      <c r="A18027" s="816">
        <f t="shared" si="1174"/>
        <v>39928</v>
      </c>
      <c r="B18027" s="815">
        <f t="shared" si="1171"/>
        <v>115</v>
      </c>
      <c r="C18027" s="815">
        <f t="shared" si="1172"/>
        <v>251</v>
      </c>
      <c r="D18027" s="815">
        <f t="shared" si="1173"/>
        <v>241</v>
      </c>
      <c r="E18027" s="815">
        <v>2009</v>
      </c>
    </row>
    <row r="18028" spans="1:5">
      <c r="A18028" s="816">
        <f t="shared" si="1174"/>
        <v>39929</v>
      </c>
      <c r="B18028" s="815">
        <f t="shared" si="1171"/>
        <v>116</v>
      </c>
      <c r="C18028" s="815">
        <f t="shared" si="1172"/>
        <v>250</v>
      </c>
      <c r="D18028" s="815">
        <f t="shared" si="1173"/>
        <v>240</v>
      </c>
      <c r="E18028" s="815">
        <v>2009</v>
      </c>
    </row>
    <row r="18029" spans="1:5">
      <c r="A18029" s="816">
        <f t="shared" si="1174"/>
        <v>39930</v>
      </c>
      <c r="B18029" s="815">
        <f t="shared" si="1171"/>
        <v>117</v>
      </c>
      <c r="C18029" s="815">
        <f t="shared" si="1172"/>
        <v>249</v>
      </c>
      <c r="D18029" s="815">
        <f t="shared" si="1173"/>
        <v>239</v>
      </c>
      <c r="E18029" s="815">
        <v>2009</v>
      </c>
    </row>
    <row r="18030" spans="1:5">
      <c r="A18030" s="816">
        <f t="shared" si="1174"/>
        <v>39931</v>
      </c>
      <c r="B18030" s="815">
        <f t="shared" si="1171"/>
        <v>118</v>
      </c>
      <c r="C18030" s="815">
        <f t="shared" si="1172"/>
        <v>248</v>
      </c>
      <c r="D18030" s="815">
        <f t="shared" si="1173"/>
        <v>238</v>
      </c>
      <c r="E18030" s="815">
        <v>2009</v>
      </c>
    </row>
    <row r="18031" spans="1:5">
      <c r="A18031" s="816">
        <f t="shared" si="1174"/>
        <v>39932</v>
      </c>
      <c r="B18031" s="815">
        <f t="shared" si="1171"/>
        <v>119</v>
      </c>
      <c r="C18031" s="815">
        <f t="shared" si="1172"/>
        <v>247</v>
      </c>
      <c r="D18031" s="815">
        <f t="shared" si="1173"/>
        <v>237</v>
      </c>
      <c r="E18031" s="815">
        <v>2009</v>
      </c>
    </row>
    <row r="18032" spans="1:5">
      <c r="A18032" s="816">
        <f t="shared" si="1174"/>
        <v>39933</v>
      </c>
      <c r="B18032" s="815">
        <f t="shared" ref="B18032:B18095" si="1175">B18031+1</f>
        <v>120</v>
      </c>
      <c r="C18032" s="815">
        <f t="shared" ref="C18032:C18095" si="1176">C18031-1</f>
        <v>246</v>
      </c>
      <c r="D18032" s="815">
        <f t="shared" ref="D18032:D18095" si="1177">D18031-1</f>
        <v>236</v>
      </c>
      <c r="E18032" s="815">
        <v>2009</v>
      </c>
    </row>
    <row r="18033" spans="1:5">
      <c r="A18033" s="816">
        <f t="shared" si="1174"/>
        <v>39934</v>
      </c>
      <c r="B18033" s="815">
        <f t="shared" si="1175"/>
        <v>121</v>
      </c>
      <c r="C18033" s="815">
        <f t="shared" si="1176"/>
        <v>245</v>
      </c>
      <c r="D18033" s="815">
        <f t="shared" si="1177"/>
        <v>235</v>
      </c>
      <c r="E18033" s="815">
        <v>2009</v>
      </c>
    </row>
    <row r="18034" spans="1:5">
      <c r="A18034" s="816">
        <f t="shared" si="1174"/>
        <v>39935</v>
      </c>
      <c r="B18034" s="815">
        <f t="shared" si="1175"/>
        <v>122</v>
      </c>
      <c r="C18034" s="815">
        <f t="shared" si="1176"/>
        <v>244</v>
      </c>
      <c r="D18034" s="815">
        <f t="shared" si="1177"/>
        <v>234</v>
      </c>
      <c r="E18034" s="815">
        <v>2009</v>
      </c>
    </row>
    <row r="18035" spans="1:5">
      <c r="A18035" s="816">
        <f t="shared" ref="A18035:A18098" si="1178">A18034+1</f>
        <v>39936</v>
      </c>
      <c r="B18035" s="815">
        <f t="shared" si="1175"/>
        <v>123</v>
      </c>
      <c r="C18035" s="815">
        <f t="shared" si="1176"/>
        <v>243</v>
      </c>
      <c r="D18035" s="815">
        <f t="shared" si="1177"/>
        <v>233</v>
      </c>
      <c r="E18035" s="815">
        <v>2009</v>
      </c>
    </row>
    <row r="18036" spans="1:5">
      <c r="A18036" s="816">
        <f t="shared" si="1178"/>
        <v>39937</v>
      </c>
      <c r="B18036" s="815">
        <f t="shared" si="1175"/>
        <v>124</v>
      </c>
      <c r="C18036" s="815">
        <f t="shared" si="1176"/>
        <v>242</v>
      </c>
      <c r="D18036" s="815">
        <f t="shared" si="1177"/>
        <v>232</v>
      </c>
      <c r="E18036" s="815">
        <v>2009</v>
      </c>
    </row>
    <row r="18037" spans="1:5">
      <c r="A18037" s="816">
        <f t="shared" si="1178"/>
        <v>39938</v>
      </c>
      <c r="B18037" s="815">
        <f t="shared" si="1175"/>
        <v>125</v>
      </c>
      <c r="C18037" s="815">
        <f t="shared" si="1176"/>
        <v>241</v>
      </c>
      <c r="D18037" s="815">
        <f t="shared" si="1177"/>
        <v>231</v>
      </c>
      <c r="E18037" s="815">
        <v>2009</v>
      </c>
    </row>
    <row r="18038" spans="1:5">
      <c r="A18038" s="816">
        <f t="shared" si="1178"/>
        <v>39939</v>
      </c>
      <c r="B18038" s="815">
        <f t="shared" si="1175"/>
        <v>126</v>
      </c>
      <c r="C18038" s="815">
        <f t="shared" si="1176"/>
        <v>240</v>
      </c>
      <c r="D18038" s="815">
        <f t="shared" si="1177"/>
        <v>230</v>
      </c>
      <c r="E18038" s="815">
        <v>2009</v>
      </c>
    </row>
    <row r="18039" spans="1:5">
      <c r="A18039" s="816">
        <f t="shared" si="1178"/>
        <v>39940</v>
      </c>
      <c r="B18039" s="815">
        <f t="shared" si="1175"/>
        <v>127</v>
      </c>
      <c r="C18039" s="815">
        <f t="shared" si="1176"/>
        <v>239</v>
      </c>
      <c r="D18039" s="815">
        <f t="shared" si="1177"/>
        <v>229</v>
      </c>
      <c r="E18039" s="815">
        <v>2009</v>
      </c>
    </row>
    <row r="18040" spans="1:5">
      <c r="A18040" s="816">
        <f t="shared" si="1178"/>
        <v>39941</v>
      </c>
      <c r="B18040" s="815">
        <f t="shared" si="1175"/>
        <v>128</v>
      </c>
      <c r="C18040" s="815">
        <f t="shared" si="1176"/>
        <v>238</v>
      </c>
      <c r="D18040" s="815">
        <f t="shared" si="1177"/>
        <v>228</v>
      </c>
      <c r="E18040" s="815">
        <v>2009</v>
      </c>
    </row>
    <row r="18041" spans="1:5">
      <c r="A18041" s="816">
        <f t="shared" si="1178"/>
        <v>39942</v>
      </c>
      <c r="B18041" s="815">
        <f t="shared" si="1175"/>
        <v>129</v>
      </c>
      <c r="C18041" s="815">
        <f t="shared" si="1176"/>
        <v>237</v>
      </c>
      <c r="D18041" s="815">
        <f t="shared" si="1177"/>
        <v>227</v>
      </c>
      <c r="E18041" s="815">
        <v>2009</v>
      </c>
    </row>
    <row r="18042" spans="1:5">
      <c r="A18042" s="816">
        <f t="shared" si="1178"/>
        <v>39943</v>
      </c>
      <c r="B18042" s="815">
        <f t="shared" si="1175"/>
        <v>130</v>
      </c>
      <c r="C18042" s="815">
        <f t="shared" si="1176"/>
        <v>236</v>
      </c>
      <c r="D18042" s="815">
        <f t="shared" si="1177"/>
        <v>226</v>
      </c>
      <c r="E18042" s="815">
        <v>2009</v>
      </c>
    </row>
    <row r="18043" spans="1:5">
      <c r="A18043" s="816">
        <f t="shared" si="1178"/>
        <v>39944</v>
      </c>
      <c r="B18043" s="815">
        <f t="shared" si="1175"/>
        <v>131</v>
      </c>
      <c r="C18043" s="815">
        <f t="shared" si="1176"/>
        <v>235</v>
      </c>
      <c r="D18043" s="815">
        <f t="shared" si="1177"/>
        <v>225</v>
      </c>
      <c r="E18043" s="815">
        <v>2009</v>
      </c>
    </row>
    <row r="18044" spans="1:5">
      <c r="A18044" s="816">
        <f t="shared" si="1178"/>
        <v>39945</v>
      </c>
      <c r="B18044" s="815">
        <f t="shared" si="1175"/>
        <v>132</v>
      </c>
      <c r="C18044" s="815">
        <f t="shared" si="1176"/>
        <v>234</v>
      </c>
      <c r="D18044" s="815">
        <f t="shared" si="1177"/>
        <v>224</v>
      </c>
      <c r="E18044" s="815">
        <v>2009</v>
      </c>
    </row>
    <row r="18045" spans="1:5">
      <c r="A18045" s="816">
        <f t="shared" si="1178"/>
        <v>39946</v>
      </c>
      <c r="B18045" s="815">
        <f t="shared" si="1175"/>
        <v>133</v>
      </c>
      <c r="C18045" s="815">
        <f t="shared" si="1176"/>
        <v>233</v>
      </c>
      <c r="D18045" s="815">
        <f t="shared" si="1177"/>
        <v>223</v>
      </c>
      <c r="E18045" s="815">
        <v>2009</v>
      </c>
    </row>
    <row r="18046" spans="1:5">
      <c r="A18046" s="816">
        <f t="shared" si="1178"/>
        <v>39947</v>
      </c>
      <c r="B18046" s="815">
        <f t="shared" si="1175"/>
        <v>134</v>
      </c>
      <c r="C18046" s="815">
        <f t="shared" si="1176"/>
        <v>232</v>
      </c>
      <c r="D18046" s="815">
        <f t="shared" si="1177"/>
        <v>222</v>
      </c>
      <c r="E18046" s="815">
        <v>2009</v>
      </c>
    </row>
    <row r="18047" spans="1:5">
      <c r="A18047" s="816">
        <f t="shared" si="1178"/>
        <v>39948</v>
      </c>
      <c r="B18047" s="815">
        <f t="shared" si="1175"/>
        <v>135</v>
      </c>
      <c r="C18047" s="815">
        <f t="shared" si="1176"/>
        <v>231</v>
      </c>
      <c r="D18047" s="815">
        <f t="shared" si="1177"/>
        <v>221</v>
      </c>
      <c r="E18047" s="815">
        <v>2009</v>
      </c>
    </row>
    <row r="18048" spans="1:5">
      <c r="A18048" s="816">
        <f t="shared" si="1178"/>
        <v>39949</v>
      </c>
      <c r="B18048" s="815">
        <f t="shared" si="1175"/>
        <v>136</v>
      </c>
      <c r="C18048" s="815">
        <f t="shared" si="1176"/>
        <v>230</v>
      </c>
      <c r="D18048" s="815">
        <f t="shared" si="1177"/>
        <v>220</v>
      </c>
      <c r="E18048" s="815">
        <v>2009</v>
      </c>
    </row>
    <row r="18049" spans="1:5">
      <c r="A18049" s="816">
        <f t="shared" si="1178"/>
        <v>39950</v>
      </c>
      <c r="B18049" s="815">
        <f t="shared" si="1175"/>
        <v>137</v>
      </c>
      <c r="C18049" s="815">
        <f t="shared" si="1176"/>
        <v>229</v>
      </c>
      <c r="D18049" s="815">
        <f t="shared" si="1177"/>
        <v>219</v>
      </c>
      <c r="E18049" s="815">
        <v>2009</v>
      </c>
    </row>
    <row r="18050" spans="1:5">
      <c r="A18050" s="816">
        <f t="shared" si="1178"/>
        <v>39951</v>
      </c>
      <c r="B18050" s="815">
        <f t="shared" si="1175"/>
        <v>138</v>
      </c>
      <c r="C18050" s="815">
        <f t="shared" si="1176"/>
        <v>228</v>
      </c>
      <c r="D18050" s="815">
        <f t="shared" si="1177"/>
        <v>218</v>
      </c>
      <c r="E18050" s="815">
        <v>2009</v>
      </c>
    </row>
    <row r="18051" spans="1:5">
      <c r="A18051" s="816">
        <f t="shared" si="1178"/>
        <v>39952</v>
      </c>
      <c r="B18051" s="815">
        <f t="shared" si="1175"/>
        <v>139</v>
      </c>
      <c r="C18051" s="815">
        <f t="shared" si="1176"/>
        <v>227</v>
      </c>
      <c r="D18051" s="815">
        <f t="shared" si="1177"/>
        <v>217</v>
      </c>
      <c r="E18051" s="815">
        <v>2009</v>
      </c>
    </row>
    <row r="18052" spans="1:5">
      <c r="A18052" s="816">
        <f t="shared" si="1178"/>
        <v>39953</v>
      </c>
      <c r="B18052" s="815">
        <f t="shared" si="1175"/>
        <v>140</v>
      </c>
      <c r="C18052" s="815">
        <f t="shared" si="1176"/>
        <v>226</v>
      </c>
      <c r="D18052" s="815">
        <f t="shared" si="1177"/>
        <v>216</v>
      </c>
      <c r="E18052" s="815">
        <v>2009</v>
      </c>
    </row>
    <row r="18053" spans="1:5">
      <c r="A18053" s="816">
        <f t="shared" si="1178"/>
        <v>39954</v>
      </c>
      <c r="B18053" s="815">
        <f t="shared" si="1175"/>
        <v>141</v>
      </c>
      <c r="C18053" s="815">
        <f t="shared" si="1176"/>
        <v>225</v>
      </c>
      <c r="D18053" s="815">
        <f t="shared" si="1177"/>
        <v>215</v>
      </c>
      <c r="E18053" s="815">
        <v>2009</v>
      </c>
    </row>
    <row r="18054" spans="1:5">
      <c r="A18054" s="816">
        <f t="shared" si="1178"/>
        <v>39955</v>
      </c>
      <c r="B18054" s="815">
        <f t="shared" si="1175"/>
        <v>142</v>
      </c>
      <c r="C18054" s="815">
        <f t="shared" si="1176"/>
        <v>224</v>
      </c>
      <c r="D18054" s="815">
        <f t="shared" si="1177"/>
        <v>214</v>
      </c>
      <c r="E18054" s="815">
        <v>2009</v>
      </c>
    </row>
    <row r="18055" spans="1:5">
      <c r="A18055" s="816">
        <f t="shared" si="1178"/>
        <v>39956</v>
      </c>
      <c r="B18055" s="815">
        <f t="shared" si="1175"/>
        <v>143</v>
      </c>
      <c r="C18055" s="815">
        <f t="shared" si="1176"/>
        <v>223</v>
      </c>
      <c r="D18055" s="815">
        <f t="shared" si="1177"/>
        <v>213</v>
      </c>
      <c r="E18055" s="815">
        <v>2009</v>
      </c>
    </row>
    <row r="18056" spans="1:5">
      <c r="A18056" s="816">
        <f t="shared" si="1178"/>
        <v>39957</v>
      </c>
      <c r="B18056" s="815">
        <f t="shared" si="1175"/>
        <v>144</v>
      </c>
      <c r="C18056" s="815">
        <f t="shared" si="1176"/>
        <v>222</v>
      </c>
      <c r="D18056" s="815">
        <f t="shared" si="1177"/>
        <v>212</v>
      </c>
      <c r="E18056" s="815">
        <v>2009</v>
      </c>
    </row>
    <row r="18057" spans="1:5">
      <c r="A18057" s="816">
        <f t="shared" si="1178"/>
        <v>39958</v>
      </c>
      <c r="B18057" s="815">
        <f t="shared" si="1175"/>
        <v>145</v>
      </c>
      <c r="C18057" s="815">
        <f t="shared" si="1176"/>
        <v>221</v>
      </c>
      <c r="D18057" s="815">
        <f t="shared" si="1177"/>
        <v>211</v>
      </c>
      <c r="E18057" s="815">
        <v>2009</v>
      </c>
    </row>
    <row r="18058" spans="1:5">
      <c r="A18058" s="816">
        <f t="shared" si="1178"/>
        <v>39959</v>
      </c>
      <c r="B18058" s="815">
        <f t="shared" si="1175"/>
        <v>146</v>
      </c>
      <c r="C18058" s="815">
        <f t="shared" si="1176"/>
        <v>220</v>
      </c>
      <c r="D18058" s="815">
        <f t="shared" si="1177"/>
        <v>210</v>
      </c>
      <c r="E18058" s="815">
        <v>2009</v>
      </c>
    </row>
    <row r="18059" spans="1:5">
      <c r="A18059" s="816">
        <f t="shared" si="1178"/>
        <v>39960</v>
      </c>
      <c r="B18059" s="815">
        <f t="shared" si="1175"/>
        <v>147</v>
      </c>
      <c r="C18059" s="815">
        <f t="shared" si="1176"/>
        <v>219</v>
      </c>
      <c r="D18059" s="815">
        <f t="shared" si="1177"/>
        <v>209</v>
      </c>
      <c r="E18059" s="815">
        <v>2009</v>
      </c>
    </row>
    <row r="18060" spans="1:5">
      <c r="A18060" s="816">
        <f t="shared" si="1178"/>
        <v>39961</v>
      </c>
      <c r="B18060" s="815">
        <f t="shared" si="1175"/>
        <v>148</v>
      </c>
      <c r="C18060" s="815">
        <f t="shared" si="1176"/>
        <v>218</v>
      </c>
      <c r="D18060" s="815">
        <f t="shared" si="1177"/>
        <v>208</v>
      </c>
      <c r="E18060" s="815">
        <v>2009</v>
      </c>
    </row>
    <row r="18061" spans="1:5">
      <c r="A18061" s="816">
        <f t="shared" si="1178"/>
        <v>39962</v>
      </c>
      <c r="B18061" s="815">
        <f t="shared" si="1175"/>
        <v>149</v>
      </c>
      <c r="C18061" s="815">
        <f t="shared" si="1176"/>
        <v>217</v>
      </c>
      <c r="D18061" s="815">
        <f t="shared" si="1177"/>
        <v>207</v>
      </c>
      <c r="E18061" s="815">
        <v>2009</v>
      </c>
    </row>
    <row r="18062" spans="1:5">
      <c r="A18062" s="816">
        <f t="shared" si="1178"/>
        <v>39963</v>
      </c>
      <c r="B18062" s="815">
        <f t="shared" si="1175"/>
        <v>150</v>
      </c>
      <c r="C18062" s="815">
        <f t="shared" si="1176"/>
        <v>216</v>
      </c>
      <c r="D18062" s="815">
        <f t="shared" si="1177"/>
        <v>206</v>
      </c>
      <c r="E18062" s="815">
        <v>2009</v>
      </c>
    </row>
    <row r="18063" spans="1:5">
      <c r="A18063" s="816">
        <f t="shared" si="1178"/>
        <v>39964</v>
      </c>
      <c r="B18063" s="815">
        <f t="shared" si="1175"/>
        <v>151</v>
      </c>
      <c r="C18063" s="815">
        <f t="shared" si="1176"/>
        <v>215</v>
      </c>
      <c r="D18063" s="815">
        <f t="shared" si="1177"/>
        <v>205</v>
      </c>
      <c r="E18063" s="815">
        <v>2009</v>
      </c>
    </row>
    <row r="18064" spans="1:5">
      <c r="A18064" s="816">
        <f t="shared" si="1178"/>
        <v>39965</v>
      </c>
      <c r="B18064" s="815">
        <f t="shared" si="1175"/>
        <v>152</v>
      </c>
      <c r="C18064" s="815">
        <f t="shared" si="1176"/>
        <v>214</v>
      </c>
      <c r="D18064" s="815">
        <f t="shared" si="1177"/>
        <v>204</v>
      </c>
      <c r="E18064" s="815">
        <v>2009</v>
      </c>
    </row>
    <row r="18065" spans="1:5">
      <c r="A18065" s="816">
        <f t="shared" si="1178"/>
        <v>39966</v>
      </c>
      <c r="B18065" s="815">
        <f t="shared" si="1175"/>
        <v>153</v>
      </c>
      <c r="C18065" s="815">
        <f t="shared" si="1176"/>
        <v>213</v>
      </c>
      <c r="D18065" s="815">
        <f t="shared" si="1177"/>
        <v>203</v>
      </c>
      <c r="E18065" s="815">
        <v>2009</v>
      </c>
    </row>
    <row r="18066" spans="1:5">
      <c r="A18066" s="816">
        <f t="shared" si="1178"/>
        <v>39967</v>
      </c>
      <c r="B18066" s="815">
        <f t="shared" si="1175"/>
        <v>154</v>
      </c>
      <c r="C18066" s="815">
        <f t="shared" si="1176"/>
        <v>212</v>
      </c>
      <c r="D18066" s="815">
        <f t="shared" si="1177"/>
        <v>202</v>
      </c>
      <c r="E18066" s="815">
        <v>2009</v>
      </c>
    </row>
    <row r="18067" spans="1:5">
      <c r="A18067" s="816">
        <f t="shared" si="1178"/>
        <v>39968</v>
      </c>
      <c r="B18067" s="815">
        <f t="shared" si="1175"/>
        <v>155</v>
      </c>
      <c r="C18067" s="815">
        <f t="shared" si="1176"/>
        <v>211</v>
      </c>
      <c r="D18067" s="815">
        <f t="shared" si="1177"/>
        <v>201</v>
      </c>
      <c r="E18067" s="815">
        <v>2009</v>
      </c>
    </row>
    <row r="18068" spans="1:5">
      <c r="A18068" s="816">
        <f t="shared" si="1178"/>
        <v>39969</v>
      </c>
      <c r="B18068" s="815">
        <f t="shared" si="1175"/>
        <v>156</v>
      </c>
      <c r="C18068" s="815">
        <f t="shared" si="1176"/>
        <v>210</v>
      </c>
      <c r="D18068" s="815">
        <f t="shared" si="1177"/>
        <v>200</v>
      </c>
      <c r="E18068" s="815">
        <v>2009</v>
      </c>
    </row>
    <row r="18069" spans="1:5">
      <c r="A18069" s="816">
        <f t="shared" si="1178"/>
        <v>39970</v>
      </c>
      <c r="B18069" s="815">
        <f t="shared" si="1175"/>
        <v>157</v>
      </c>
      <c r="C18069" s="815">
        <f t="shared" si="1176"/>
        <v>209</v>
      </c>
      <c r="D18069" s="815">
        <f t="shared" si="1177"/>
        <v>199</v>
      </c>
      <c r="E18069" s="815">
        <v>2009</v>
      </c>
    </row>
    <row r="18070" spans="1:5">
      <c r="A18070" s="816">
        <f t="shared" si="1178"/>
        <v>39971</v>
      </c>
      <c r="B18070" s="815">
        <f t="shared" si="1175"/>
        <v>158</v>
      </c>
      <c r="C18070" s="815">
        <f t="shared" si="1176"/>
        <v>208</v>
      </c>
      <c r="D18070" s="815">
        <f t="shared" si="1177"/>
        <v>198</v>
      </c>
      <c r="E18070" s="815">
        <v>2009</v>
      </c>
    </row>
    <row r="18071" spans="1:5">
      <c r="A18071" s="816">
        <f t="shared" si="1178"/>
        <v>39972</v>
      </c>
      <c r="B18071" s="815">
        <f t="shared" si="1175"/>
        <v>159</v>
      </c>
      <c r="C18071" s="815">
        <f t="shared" si="1176"/>
        <v>207</v>
      </c>
      <c r="D18071" s="815">
        <f t="shared" si="1177"/>
        <v>197</v>
      </c>
      <c r="E18071" s="815">
        <v>2009</v>
      </c>
    </row>
    <row r="18072" spans="1:5">
      <c r="A18072" s="816">
        <f t="shared" si="1178"/>
        <v>39973</v>
      </c>
      <c r="B18072" s="815">
        <f t="shared" si="1175"/>
        <v>160</v>
      </c>
      <c r="C18072" s="815">
        <f t="shared" si="1176"/>
        <v>206</v>
      </c>
      <c r="D18072" s="815">
        <f t="shared" si="1177"/>
        <v>196</v>
      </c>
      <c r="E18072" s="815">
        <v>2009</v>
      </c>
    </row>
    <row r="18073" spans="1:5">
      <c r="A18073" s="816">
        <f t="shared" si="1178"/>
        <v>39974</v>
      </c>
      <c r="B18073" s="815">
        <f t="shared" si="1175"/>
        <v>161</v>
      </c>
      <c r="C18073" s="815">
        <f t="shared" si="1176"/>
        <v>205</v>
      </c>
      <c r="D18073" s="815">
        <f t="shared" si="1177"/>
        <v>195</v>
      </c>
      <c r="E18073" s="815">
        <v>2009</v>
      </c>
    </row>
    <row r="18074" spans="1:5">
      <c r="A18074" s="816">
        <f t="shared" si="1178"/>
        <v>39975</v>
      </c>
      <c r="B18074" s="815">
        <f t="shared" si="1175"/>
        <v>162</v>
      </c>
      <c r="C18074" s="815">
        <f t="shared" si="1176"/>
        <v>204</v>
      </c>
      <c r="D18074" s="815">
        <f t="shared" si="1177"/>
        <v>194</v>
      </c>
      <c r="E18074" s="815">
        <v>2009</v>
      </c>
    </row>
    <row r="18075" spans="1:5">
      <c r="A18075" s="816">
        <f t="shared" si="1178"/>
        <v>39976</v>
      </c>
      <c r="B18075" s="815">
        <f t="shared" si="1175"/>
        <v>163</v>
      </c>
      <c r="C18075" s="815">
        <f t="shared" si="1176"/>
        <v>203</v>
      </c>
      <c r="D18075" s="815">
        <f t="shared" si="1177"/>
        <v>193</v>
      </c>
      <c r="E18075" s="815">
        <v>2009</v>
      </c>
    </row>
    <row r="18076" spans="1:5">
      <c r="A18076" s="816">
        <f t="shared" si="1178"/>
        <v>39977</v>
      </c>
      <c r="B18076" s="815">
        <f t="shared" si="1175"/>
        <v>164</v>
      </c>
      <c r="C18076" s="815">
        <f t="shared" si="1176"/>
        <v>202</v>
      </c>
      <c r="D18076" s="815">
        <f t="shared" si="1177"/>
        <v>192</v>
      </c>
      <c r="E18076" s="815">
        <v>2009</v>
      </c>
    </row>
    <row r="18077" spans="1:5">
      <c r="A18077" s="816">
        <f t="shared" si="1178"/>
        <v>39978</v>
      </c>
      <c r="B18077" s="815">
        <f t="shared" si="1175"/>
        <v>165</v>
      </c>
      <c r="C18077" s="815">
        <f t="shared" si="1176"/>
        <v>201</v>
      </c>
      <c r="D18077" s="815">
        <f t="shared" si="1177"/>
        <v>191</v>
      </c>
      <c r="E18077" s="815">
        <v>2009</v>
      </c>
    </row>
    <row r="18078" spans="1:5">
      <c r="A18078" s="816">
        <f t="shared" si="1178"/>
        <v>39979</v>
      </c>
      <c r="B18078" s="815">
        <f t="shared" si="1175"/>
        <v>166</v>
      </c>
      <c r="C18078" s="815">
        <f t="shared" si="1176"/>
        <v>200</v>
      </c>
      <c r="D18078" s="815">
        <f t="shared" si="1177"/>
        <v>190</v>
      </c>
      <c r="E18078" s="815">
        <v>2009</v>
      </c>
    </row>
    <row r="18079" spans="1:5">
      <c r="A18079" s="816">
        <f t="shared" si="1178"/>
        <v>39980</v>
      </c>
      <c r="B18079" s="815">
        <f t="shared" si="1175"/>
        <v>167</v>
      </c>
      <c r="C18079" s="815">
        <f t="shared" si="1176"/>
        <v>199</v>
      </c>
      <c r="D18079" s="815">
        <f t="shared" si="1177"/>
        <v>189</v>
      </c>
      <c r="E18079" s="815">
        <v>2009</v>
      </c>
    </row>
    <row r="18080" spans="1:5">
      <c r="A18080" s="816">
        <f t="shared" si="1178"/>
        <v>39981</v>
      </c>
      <c r="B18080" s="815">
        <f t="shared" si="1175"/>
        <v>168</v>
      </c>
      <c r="C18080" s="815">
        <f t="shared" si="1176"/>
        <v>198</v>
      </c>
      <c r="D18080" s="815">
        <f t="shared" si="1177"/>
        <v>188</v>
      </c>
      <c r="E18080" s="815">
        <v>2009</v>
      </c>
    </row>
    <row r="18081" spans="1:5">
      <c r="A18081" s="816">
        <f t="shared" si="1178"/>
        <v>39982</v>
      </c>
      <c r="B18081" s="815">
        <f t="shared" si="1175"/>
        <v>169</v>
      </c>
      <c r="C18081" s="815">
        <f t="shared" si="1176"/>
        <v>197</v>
      </c>
      <c r="D18081" s="815">
        <f t="shared" si="1177"/>
        <v>187</v>
      </c>
      <c r="E18081" s="815">
        <v>2009</v>
      </c>
    </row>
    <row r="18082" spans="1:5">
      <c r="A18082" s="816">
        <f t="shared" si="1178"/>
        <v>39983</v>
      </c>
      <c r="B18082" s="815">
        <f t="shared" si="1175"/>
        <v>170</v>
      </c>
      <c r="C18082" s="815">
        <f t="shared" si="1176"/>
        <v>196</v>
      </c>
      <c r="D18082" s="815">
        <f t="shared" si="1177"/>
        <v>186</v>
      </c>
      <c r="E18082" s="815">
        <v>2009</v>
      </c>
    </row>
    <row r="18083" spans="1:5">
      <c r="A18083" s="816">
        <f t="shared" si="1178"/>
        <v>39984</v>
      </c>
      <c r="B18083" s="815">
        <f t="shared" si="1175"/>
        <v>171</v>
      </c>
      <c r="C18083" s="815">
        <f t="shared" si="1176"/>
        <v>195</v>
      </c>
      <c r="D18083" s="815">
        <f t="shared" si="1177"/>
        <v>185</v>
      </c>
      <c r="E18083" s="815">
        <v>2009</v>
      </c>
    </row>
    <row r="18084" spans="1:5">
      <c r="A18084" s="816">
        <f t="shared" si="1178"/>
        <v>39985</v>
      </c>
      <c r="B18084" s="815">
        <f t="shared" si="1175"/>
        <v>172</v>
      </c>
      <c r="C18084" s="815">
        <f t="shared" si="1176"/>
        <v>194</v>
      </c>
      <c r="D18084" s="815">
        <f t="shared" si="1177"/>
        <v>184</v>
      </c>
      <c r="E18084" s="815">
        <v>2009</v>
      </c>
    </row>
    <row r="18085" spans="1:5">
      <c r="A18085" s="816">
        <f t="shared" si="1178"/>
        <v>39986</v>
      </c>
      <c r="B18085" s="815">
        <f t="shared" si="1175"/>
        <v>173</v>
      </c>
      <c r="C18085" s="815">
        <f t="shared" si="1176"/>
        <v>193</v>
      </c>
      <c r="D18085" s="815">
        <f t="shared" si="1177"/>
        <v>183</v>
      </c>
      <c r="E18085" s="815">
        <v>2009</v>
      </c>
    </row>
    <row r="18086" spans="1:5">
      <c r="A18086" s="816">
        <f t="shared" si="1178"/>
        <v>39987</v>
      </c>
      <c r="B18086" s="815">
        <f t="shared" si="1175"/>
        <v>174</v>
      </c>
      <c r="C18086" s="815">
        <f t="shared" si="1176"/>
        <v>192</v>
      </c>
      <c r="D18086" s="815">
        <f t="shared" si="1177"/>
        <v>182</v>
      </c>
      <c r="E18086" s="815">
        <v>2009</v>
      </c>
    </row>
    <row r="18087" spans="1:5">
      <c r="A18087" s="816">
        <f t="shared" si="1178"/>
        <v>39988</v>
      </c>
      <c r="B18087" s="815">
        <f t="shared" si="1175"/>
        <v>175</v>
      </c>
      <c r="C18087" s="815">
        <f t="shared" si="1176"/>
        <v>191</v>
      </c>
      <c r="D18087" s="815">
        <f t="shared" si="1177"/>
        <v>181</v>
      </c>
      <c r="E18087" s="815">
        <v>2009</v>
      </c>
    </row>
    <row r="18088" spans="1:5">
      <c r="A18088" s="816">
        <f t="shared" si="1178"/>
        <v>39989</v>
      </c>
      <c r="B18088" s="815">
        <f t="shared" si="1175"/>
        <v>176</v>
      </c>
      <c r="C18088" s="815">
        <f t="shared" si="1176"/>
        <v>190</v>
      </c>
      <c r="D18088" s="815">
        <f t="shared" si="1177"/>
        <v>180</v>
      </c>
      <c r="E18088" s="815">
        <v>2009</v>
      </c>
    </row>
    <row r="18089" spans="1:5">
      <c r="A18089" s="816">
        <f t="shared" si="1178"/>
        <v>39990</v>
      </c>
      <c r="B18089" s="815">
        <f t="shared" si="1175"/>
        <v>177</v>
      </c>
      <c r="C18089" s="815">
        <f t="shared" si="1176"/>
        <v>189</v>
      </c>
      <c r="D18089" s="815">
        <f t="shared" si="1177"/>
        <v>179</v>
      </c>
      <c r="E18089" s="815">
        <v>2009</v>
      </c>
    </row>
    <row r="18090" spans="1:5">
      <c r="A18090" s="816">
        <f t="shared" si="1178"/>
        <v>39991</v>
      </c>
      <c r="B18090" s="815">
        <f t="shared" si="1175"/>
        <v>178</v>
      </c>
      <c r="C18090" s="815">
        <f t="shared" si="1176"/>
        <v>188</v>
      </c>
      <c r="D18090" s="815">
        <f t="shared" si="1177"/>
        <v>178</v>
      </c>
      <c r="E18090" s="815">
        <v>2009</v>
      </c>
    </row>
    <row r="18091" spans="1:5">
      <c r="A18091" s="816">
        <f t="shared" si="1178"/>
        <v>39992</v>
      </c>
      <c r="B18091" s="815">
        <f t="shared" si="1175"/>
        <v>179</v>
      </c>
      <c r="C18091" s="815">
        <f t="shared" si="1176"/>
        <v>187</v>
      </c>
      <c r="D18091" s="815">
        <f t="shared" si="1177"/>
        <v>177</v>
      </c>
      <c r="E18091" s="815">
        <v>2009</v>
      </c>
    </row>
    <row r="18092" spans="1:5">
      <c r="A18092" s="816">
        <f t="shared" si="1178"/>
        <v>39993</v>
      </c>
      <c r="B18092" s="815">
        <f t="shared" si="1175"/>
        <v>180</v>
      </c>
      <c r="C18092" s="815">
        <f t="shared" si="1176"/>
        <v>186</v>
      </c>
      <c r="D18092" s="815">
        <f t="shared" si="1177"/>
        <v>176</v>
      </c>
      <c r="E18092" s="815">
        <v>2009</v>
      </c>
    </row>
    <row r="18093" spans="1:5">
      <c r="A18093" s="816">
        <f t="shared" si="1178"/>
        <v>39994</v>
      </c>
      <c r="B18093" s="815">
        <f t="shared" si="1175"/>
        <v>181</v>
      </c>
      <c r="C18093" s="815">
        <f t="shared" si="1176"/>
        <v>185</v>
      </c>
      <c r="D18093" s="815">
        <f t="shared" si="1177"/>
        <v>175</v>
      </c>
      <c r="E18093" s="815">
        <v>2009</v>
      </c>
    </row>
    <row r="18094" spans="1:5">
      <c r="A18094" s="816">
        <f t="shared" si="1178"/>
        <v>39995</v>
      </c>
      <c r="B18094" s="815">
        <f t="shared" si="1175"/>
        <v>182</v>
      </c>
      <c r="C18094" s="815">
        <f t="shared" si="1176"/>
        <v>184</v>
      </c>
      <c r="D18094" s="815">
        <f t="shared" si="1177"/>
        <v>174</v>
      </c>
      <c r="E18094" s="815">
        <v>2009</v>
      </c>
    </row>
    <row r="18095" spans="1:5">
      <c r="A18095" s="816">
        <f t="shared" si="1178"/>
        <v>39996</v>
      </c>
      <c r="B18095" s="815">
        <f t="shared" si="1175"/>
        <v>183</v>
      </c>
      <c r="C18095" s="815">
        <f t="shared" si="1176"/>
        <v>183</v>
      </c>
      <c r="D18095" s="815">
        <f t="shared" si="1177"/>
        <v>173</v>
      </c>
      <c r="E18095" s="815">
        <v>2009</v>
      </c>
    </row>
    <row r="18096" spans="1:5">
      <c r="A18096" s="816">
        <f t="shared" si="1178"/>
        <v>39997</v>
      </c>
      <c r="B18096" s="815">
        <f t="shared" ref="B18096:B18159" si="1179">B18095+1</f>
        <v>184</v>
      </c>
      <c r="C18096" s="815">
        <f t="shared" ref="C18096:C18159" si="1180">C18095-1</f>
        <v>182</v>
      </c>
      <c r="D18096" s="815">
        <f t="shared" ref="D18096:D18159" si="1181">D18095-1</f>
        <v>172</v>
      </c>
      <c r="E18096" s="815">
        <v>2009</v>
      </c>
    </row>
    <row r="18097" spans="1:5">
      <c r="A18097" s="816">
        <f t="shared" si="1178"/>
        <v>39998</v>
      </c>
      <c r="B18097" s="815">
        <f t="shared" si="1179"/>
        <v>185</v>
      </c>
      <c r="C18097" s="815">
        <f t="shared" si="1180"/>
        <v>181</v>
      </c>
      <c r="D18097" s="815">
        <f t="shared" si="1181"/>
        <v>171</v>
      </c>
      <c r="E18097" s="815">
        <v>2009</v>
      </c>
    </row>
    <row r="18098" spans="1:5">
      <c r="A18098" s="816">
        <f t="shared" si="1178"/>
        <v>39999</v>
      </c>
      <c r="B18098" s="815">
        <f t="shared" si="1179"/>
        <v>186</v>
      </c>
      <c r="C18098" s="815">
        <f t="shared" si="1180"/>
        <v>180</v>
      </c>
      <c r="D18098" s="815">
        <f t="shared" si="1181"/>
        <v>170</v>
      </c>
      <c r="E18098" s="815">
        <v>2009</v>
      </c>
    </row>
    <row r="18099" spans="1:5">
      <c r="A18099" s="816">
        <f t="shared" ref="A18099:A18162" si="1182">A18098+1</f>
        <v>40000</v>
      </c>
      <c r="B18099" s="815">
        <f t="shared" si="1179"/>
        <v>187</v>
      </c>
      <c r="C18099" s="815">
        <f t="shared" si="1180"/>
        <v>179</v>
      </c>
      <c r="D18099" s="815">
        <f t="shared" si="1181"/>
        <v>169</v>
      </c>
      <c r="E18099" s="815">
        <v>2009</v>
      </c>
    </row>
    <row r="18100" spans="1:5">
      <c r="A18100" s="816">
        <f t="shared" si="1182"/>
        <v>40001</v>
      </c>
      <c r="B18100" s="815">
        <f t="shared" si="1179"/>
        <v>188</v>
      </c>
      <c r="C18100" s="815">
        <f t="shared" si="1180"/>
        <v>178</v>
      </c>
      <c r="D18100" s="815">
        <f t="shared" si="1181"/>
        <v>168</v>
      </c>
      <c r="E18100" s="815">
        <v>2009</v>
      </c>
    </row>
    <row r="18101" spans="1:5">
      <c r="A18101" s="816">
        <f t="shared" si="1182"/>
        <v>40002</v>
      </c>
      <c r="B18101" s="815">
        <f t="shared" si="1179"/>
        <v>189</v>
      </c>
      <c r="C18101" s="815">
        <f t="shared" si="1180"/>
        <v>177</v>
      </c>
      <c r="D18101" s="815">
        <f t="shared" si="1181"/>
        <v>167</v>
      </c>
      <c r="E18101" s="815">
        <v>2009</v>
      </c>
    </row>
    <row r="18102" spans="1:5">
      <c r="A18102" s="816">
        <f t="shared" si="1182"/>
        <v>40003</v>
      </c>
      <c r="B18102" s="815">
        <f t="shared" si="1179"/>
        <v>190</v>
      </c>
      <c r="C18102" s="815">
        <f t="shared" si="1180"/>
        <v>176</v>
      </c>
      <c r="D18102" s="815">
        <f t="shared" si="1181"/>
        <v>166</v>
      </c>
      <c r="E18102" s="815">
        <v>2009</v>
      </c>
    </row>
    <row r="18103" spans="1:5">
      <c r="A18103" s="816">
        <f t="shared" si="1182"/>
        <v>40004</v>
      </c>
      <c r="B18103" s="815">
        <f t="shared" si="1179"/>
        <v>191</v>
      </c>
      <c r="C18103" s="815">
        <f t="shared" si="1180"/>
        <v>175</v>
      </c>
      <c r="D18103" s="815">
        <f t="shared" si="1181"/>
        <v>165</v>
      </c>
      <c r="E18103" s="815">
        <v>2009</v>
      </c>
    </row>
    <row r="18104" spans="1:5">
      <c r="A18104" s="816">
        <f t="shared" si="1182"/>
        <v>40005</v>
      </c>
      <c r="B18104" s="815">
        <f t="shared" si="1179"/>
        <v>192</v>
      </c>
      <c r="C18104" s="815">
        <f t="shared" si="1180"/>
        <v>174</v>
      </c>
      <c r="D18104" s="815">
        <f t="shared" si="1181"/>
        <v>164</v>
      </c>
      <c r="E18104" s="815">
        <v>2009</v>
      </c>
    </row>
    <row r="18105" spans="1:5">
      <c r="A18105" s="816">
        <f t="shared" si="1182"/>
        <v>40006</v>
      </c>
      <c r="B18105" s="815">
        <f t="shared" si="1179"/>
        <v>193</v>
      </c>
      <c r="C18105" s="815">
        <f t="shared" si="1180"/>
        <v>173</v>
      </c>
      <c r="D18105" s="815">
        <f t="shared" si="1181"/>
        <v>163</v>
      </c>
      <c r="E18105" s="815">
        <v>2009</v>
      </c>
    </row>
    <row r="18106" spans="1:5">
      <c r="A18106" s="816">
        <f t="shared" si="1182"/>
        <v>40007</v>
      </c>
      <c r="B18106" s="815">
        <f t="shared" si="1179"/>
        <v>194</v>
      </c>
      <c r="C18106" s="815">
        <f t="shared" si="1180"/>
        <v>172</v>
      </c>
      <c r="D18106" s="815">
        <f t="shared" si="1181"/>
        <v>162</v>
      </c>
      <c r="E18106" s="815">
        <v>2009</v>
      </c>
    </row>
    <row r="18107" spans="1:5">
      <c r="A18107" s="816">
        <f t="shared" si="1182"/>
        <v>40008</v>
      </c>
      <c r="B18107" s="815">
        <f t="shared" si="1179"/>
        <v>195</v>
      </c>
      <c r="C18107" s="815">
        <f t="shared" si="1180"/>
        <v>171</v>
      </c>
      <c r="D18107" s="815">
        <f t="shared" si="1181"/>
        <v>161</v>
      </c>
      <c r="E18107" s="815">
        <v>2009</v>
      </c>
    </row>
    <row r="18108" spans="1:5">
      <c r="A18108" s="816">
        <f t="shared" si="1182"/>
        <v>40009</v>
      </c>
      <c r="B18108" s="815">
        <f t="shared" si="1179"/>
        <v>196</v>
      </c>
      <c r="C18108" s="815">
        <f t="shared" si="1180"/>
        <v>170</v>
      </c>
      <c r="D18108" s="815">
        <f t="shared" si="1181"/>
        <v>160</v>
      </c>
      <c r="E18108" s="815">
        <v>2009</v>
      </c>
    </row>
    <row r="18109" spans="1:5">
      <c r="A18109" s="816">
        <f t="shared" si="1182"/>
        <v>40010</v>
      </c>
      <c r="B18109" s="815">
        <f t="shared" si="1179"/>
        <v>197</v>
      </c>
      <c r="C18109" s="815">
        <f t="shared" si="1180"/>
        <v>169</v>
      </c>
      <c r="D18109" s="815">
        <f t="shared" si="1181"/>
        <v>159</v>
      </c>
      <c r="E18109" s="815">
        <v>2009</v>
      </c>
    </row>
    <row r="18110" spans="1:5">
      <c r="A18110" s="816">
        <f t="shared" si="1182"/>
        <v>40011</v>
      </c>
      <c r="B18110" s="815">
        <f t="shared" si="1179"/>
        <v>198</v>
      </c>
      <c r="C18110" s="815">
        <f t="shared" si="1180"/>
        <v>168</v>
      </c>
      <c r="D18110" s="815">
        <f t="shared" si="1181"/>
        <v>158</v>
      </c>
      <c r="E18110" s="815">
        <v>2009</v>
      </c>
    </row>
    <row r="18111" spans="1:5">
      <c r="A18111" s="816">
        <f t="shared" si="1182"/>
        <v>40012</v>
      </c>
      <c r="B18111" s="815">
        <f t="shared" si="1179"/>
        <v>199</v>
      </c>
      <c r="C18111" s="815">
        <f t="shared" si="1180"/>
        <v>167</v>
      </c>
      <c r="D18111" s="815">
        <f t="shared" si="1181"/>
        <v>157</v>
      </c>
      <c r="E18111" s="815">
        <v>2009</v>
      </c>
    </row>
    <row r="18112" spans="1:5">
      <c r="A18112" s="816">
        <f t="shared" si="1182"/>
        <v>40013</v>
      </c>
      <c r="B18112" s="815">
        <f t="shared" si="1179"/>
        <v>200</v>
      </c>
      <c r="C18112" s="815">
        <f t="shared" si="1180"/>
        <v>166</v>
      </c>
      <c r="D18112" s="815">
        <f t="shared" si="1181"/>
        <v>156</v>
      </c>
      <c r="E18112" s="815">
        <v>2009</v>
      </c>
    </row>
    <row r="18113" spans="1:5">
      <c r="A18113" s="816">
        <f t="shared" si="1182"/>
        <v>40014</v>
      </c>
      <c r="B18113" s="815">
        <f t="shared" si="1179"/>
        <v>201</v>
      </c>
      <c r="C18113" s="815">
        <f t="shared" si="1180"/>
        <v>165</v>
      </c>
      <c r="D18113" s="815">
        <f t="shared" si="1181"/>
        <v>155</v>
      </c>
      <c r="E18113" s="815">
        <v>2009</v>
      </c>
    </row>
    <row r="18114" spans="1:5">
      <c r="A18114" s="816">
        <f t="shared" si="1182"/>
        <v>40015</v>
      </c>
      <c r="B18114" s="815">
        <f t="shared" si="1179"/>
        <v>202</v>
      </c>
      <c r="C18114" s="815">
        <f t="shared" si="1180"/>
        <v>164</v>
      </c>
      <c r="D18114" s="815">
        <f t="shared" si="1181"/>
        <v>154</v>
      </c>
      <c r="E18114" s="815">
        <v>2009</v>
      </c>
    </row>
    <row r="18115" spans="1:5">
      <c r="A18115" s="816">
        <f t="shared" si="1182"/>
        <v>40016</v>
      </c>
      <c r="B18115" s="815">
        <f t="shared" si="1179"/>
        <v>203</v>
      </c>
      <c r="C18115" s="815">
        <f t="shared" si="1180"/>
        <v>163</v>
      </c>
      <c r="D18115" s="815">
        <f t="shared" si="1181"/>
        <v>153</v>
      </c>
      <c r="E18115" s="815">
        <v>2009</v>
      </c>
    </row>
    <row r="18116" spans="1:5">
      <c r="A18116" s="816">
        <f t="shared" si="1182"/>
        <v>40017</v>
      </c>
      <c r="B18116" s="815">
        <f t="shared" si="1179"/>
        <v>204</v>
      </c>
      <c r="C18116" s="815">
        <f t="shared" si="1180"/>
        <v>162</v>
      </c>
      <c r="D18116" s="815">
        <f t="shared" si="1181"/>
        <v>152</v>
      </c>
      <c r="E18116" s="815">
        <v>2009</v>
      </c>
    </row>
    <row r="18117" spans="1:5">
      <c r="A18117" s="816">
        <f t="shared" si="1182"/>
        <v>40018</v>
      </c>
      <c r="B18117" s="815">
        <f t="shared" si="1179"/>
        <v>205</v>
      </c>
      <c r="C18117" s="815">
        <f t="shared" si="1180"/>
        <v>161</v>
      </c>
      <c r="D18117" s="815">
        <f t="shared" si="1181"/>
        <v>151</v>
      </c>
      <c r="E18117" s="815">
        <v>2009</v>
      </c>
    </row>
    <row r="18118" spans="1:5">
      <c r="A18118" s="816">
        <f t="shared" si="1182"/>
        <v>40019</v>
      </c>
      <c r="B18118" s="815">
        <f t="shared" si="1179"/>
        <v>206</v>
      </c>
      <c r="C18118" s="815">
        <f t="shared" si="1180"/>
        <v>160</v>
      </c>
      <c r="D18118" s="815">
        <f t="shared" si="1181"/>
        <v>150</v>
      </c>
      <c r="E18118" s="815">
        <v>2009</v>
      </c>
    </row>
    <row r="18119" spans="1:5">
      <c r="A18119" s="816">
        <f t="shared" si="1182"/>
        <v>40020</v>
      </c>
      <c r="B18119" s="815">
        <f t="shared" si="1179"/>
        <v>207</v>
      </c>
      <c r="C18119" s="815">
        <f t="shared" si="1180"/>
        <v>159</v>
      </c>
      <c r="D18119" s="815">
        <f t="shared" si="1181"/>
        <v>149</v>
      </c>
      <c r="E18119" s="815">
        <v>2009</v>
      </c>
    </row>
    <row r="18120" spans="1:5">
      <c r="A18120" s="816">
        <f t="shared" si="1182"/>
        <v>40021</v>
      </c>
      <c r="B18120" s="815">
        <f t="shared" si="1179"/>
        <v>208</v>
      </c>
      <c r="C18120" s="815">
        <f t="shared" si="1180"/>
        <v>158</v>
      </c>
      <c r="D18120" s="815">
        <f t="shared" si="1181"/>
        <v>148</v>
      </c>
      <c r="E18120" s="815">
        <v>2009</v>
      </c>
    </row>
    <row r="18121" spans="1:5">
      <c r="A18121" s="816">
        <f t="shared" si="1182"/>
        <v>40022</v>
      </c>
      <c r="B18121" s="815">
        <f t="shared" si="1179"/>
        <v>209</v>
      </c>
      <c r="C18121" s="815">
        <f t="shared" si="1180"/>
        <v>157</v>
      </c>
      <c r="D18121" s="815">
        <f t="shared" si="1181"/>
        <v>147</v>
      </c>
      <c r="E18121" s="815">
        <v>2009</v>
      </c>
    </row>
    <row r="18122" spans="1:5">
      <c r="A18122" s="816">
        <f t="shared" si="1182"/>
        <v>40023</v>
      </c>
      <c r="B18122" s="815">
        <f t="shared" si="1179"/>
        <v>210</v>
      </c>
      <c r="C18122" s="815">
        <f t="shared" si="1180"/>
        <v>156</v>
      </c>
      <c r="D18122" s="815">
        <f t="shared" si="1181"/>
        <v>146</v>
      </c>
      <c r="E18122" s="815">
        <v>2009</v>
      </c>
    </row>
    <row r="18123" spans="1:5">
      <c r="A18123" s="816">
        <f t="shared" si="1182"/>
        <v>40024</v>
      </c>
      <c r="B18123" s="815">
        <f t="shared" si="1179"/>
        <v>211</v>
      </c>
      <c r="C18123" s="815">
        <f t="shared" si="1180"/>
        <v>155</v>
      </c>
      <c r="D18123" s="815">
        <f t="shared" si="1181"/>
        <v>145</v>
      </c>
      <c r="E18123" s="815">
        <v>2009</v>
      </c>
    </row>
    <row r="18124" spans="1:5">
      <c r="A18124" s="816">
        <f t="shared" si="1182"/>
        <v>40025</v>
      </c>
      <c r="B18124" s="815">
        <f t="shared" si="1179"/>
        <v>212</v>
      </c>
      <c r="C18124" s="815">
        <f t="shared" si="1180"/>
        <v>154</v>
      </c>
      <c r="D18124" s="815">
        <f t="shared" si="1181"/>
        <v>144</v>
      </c>
      <c r="E18124" s="815">
        <v>2009</v>
      </c>
    </row>
    <row r="18125" spans="1:5">
      <c r="A18125" s="816">
        <f t="shared" si="1182"/>
        <v>40026</v>
      </c>
      <c r="B18125" s="815">
        <f t="shared" si="1179"/>
        <v>213</v>
      </c>
      <c r="C18125" s="815">
        <f t="shared" si="1180"/>
        <v>153</v>
      </c>
      <c r="D18125" s="815">
        <f t="shared" si="1181"/>
        <v>143</v>
      </c>
      <c r="E18125" s="815">
        <v>2009</v>
      </c>
    </row>
    <row r="18126" spans="1:5">
      <c r="A18126" s="816">
        <f t="shared" si="1182"/>
        <v>40027</v>
      </c>
      <c r="B18126" s="815">
        <f t="shared" si="1179"/>
        <v>214</v>
      </c>
      <c r="C18126" s="815">
        <f t="shared" si="1180"/>
        <v>152</v>
      </c>
      <c r="D18126" s="815">
        <f t="shared" si="1181"/>
        <v>142</v>
      </c>
      <c r="E18126" s="815">
        <v>2009</v>
      </c>
    </row>
    <row r="18127" spans="1:5">
      <c r="A18127" s="816">
        <f t="shared" si="1182"/>
        <v>40028</v>
      </c>
      <c r="B18127" s="815">
        <f t="shared" si="1179"/>
        <v>215</v>
      </c>
      <c r="C18127" s="815">
        <f t="shared" si="1180"/>
        <v>151</v>
      </c>
      <c r="D18127" s="815">
        <f t="shared" si="1181"/>
        <v>141</v>
      </c>
      <c r="E18127" s="815">
        <v>2009</v>
      </c>
    </row>
    <row r="18128" spans="1:5">
      <c r="A18128" s="816">
        <f t="shared" si="1182"/>
        <v>40029</v>
      </c>
      <c r="B18128" s="815">
        <f t="shared" si="1179"/>
        <v>216</v>
      </c>
      <c r="C18128" s="815">
        <f t="shared" si="1180"/>
        <v>150</v>
      </c>
      <c r="D18128" s="815">
        <f t="shared" si="1181"/>
        <v>140</v>
      </c>
      <c r="E18128" s="815">
        <v>2009</v>
      </c>
    </row>
    <row r="18129" spans="1:5">
      <c r="A18129" s="816">
        <f t="shared" si="1182"/>
        <v>40030</v>
      </c>
      <c r="B18129" s="815">
        <f t="shared" si="1179"/>
        <v>217</v>
      </c>
      <c r="C18129" s="815">
        <f t="shared" si="1180"/>
        <v>149</v>
      </c>
      <c r="D18129" s="815">
        <f t="shared" si="1181"/>
        <v>139</v>
      </c>
      <c r="E18129" s="815">
        <v>2009</v>
      </c>
    </row>
    <row r="18130" spans="1:5">
      <c r="A18130" s="816">
        <f t="shared" si="1182"/>
        <v>40031</v>
      </c>
      <c r="B18130" s="815">
        <f t="shared" si="1179"/>
        <v>218</v>
      </c>
      <c r="C18130" s="815">
        <f t="shared" si="1180"/>
        <v>148</v>
      </c>
      <c r="D18130" s="815">
        <f t="shared" si="1181"/>
        <v>138</v>
      </c>
      <c r="E18130" s="815">
        <v>2009</v>
      </c>
    </row>
    <row r="18131" spans="1:5">
      <c r="A18131" s="816">
        <f t="shared" si="1182"/>
        <v>40032</v>
      </c>
      <c r="B18131" s="815">
        <f t="shared" si="1179"/>
        <v>219</v>
      </c>
      <c r="C18131" s="815">
        <f t="shared" si="1180"/>
        <v>147</v>
      </c>
      <c r="D18131" s="815">
        <f t="shared" si="1181"/>
        <v>137</v>
      </c>
      <c r="E18131" s="815">
        <v>2009</v>
      </c>
    </row>
    <row r="18132" spans="1:5">
      <c r="A18132" s="816">
        <f t="shared" si="1182"/>
        <v>40033</v>
      </c>
      <c r="B18132" s="815">
        <f t="shared" si="1179"/>
        <v>220</v>
      </c>
      <c r="C18132" s="815">
        <f t="shared" si="1180"/>
        <v>146</v>
      </c>
      <c r="D18132" s="815">
        <f t="shared" si="1181"/>
        <v>136</v>
      </c>
      <c r="E18132" s="815">
        <v>2009</v>
      </c>
    </row>
    <row r="18133" spans="1:5">
      <c r="A18133" s="816">
        <f t="shared" si="1182"/>
        <v>40034</v>
      </c>
      <c r="B18133" s="815">
        <f t="shared" si="1179"/>
        <v>221</v>
      </c>
      <c r="C18133" s="815">
        <f t="shared" si="1180"/>
        <v>145</v>
      </c>
      <c r="D18133" s="815">
        <f t="shared" si="1181"/>
        <v>135</v>
      </c>
      <c r="E18133" s="815">
        <v>2009</v>
      </c>
    </row>
    <row r="18134" spans="1:5">
      <c r="A18134" s="816">
        <f t="shared" si="1182"/>
        <v>40035</v>
      </c>
      <c r="B18134" s="815">
        <f t="shared" si="1179"/>
        <v>222</v>
      </c>
      <c r="C18134" s="815">
        <f t="shared" si="1180"/>
        <v>144</v>
      </c>
      <c r="D18134" s="815">
        <f t="shared" si="1181"/>
        <v>134</v>
      </c>
      <c r="E18134" s="815">
        <v>2009</v>
      </c>
    </row>
    <row r="18135" spans="1:5">
      <c r="A18135" s="816">
        <f t="shared" si="1182"/>
        <v>40036</v>
      </c>
      <c r="B18135" s="815">
        <f t="shared" si="1179"/>
        <v>223</v>
      </c>
      <c r="C18135" s="815">
        <f t="shared" si="1180"/>
        <v>143</v>
      </c>
      <c r="D18135" s="815">
        <f t="shared" si="1181"/>
        <v>133</v>
      </c>
      <c r="E18135" s="815">
        <v>2009</v>
      </c>
    </row>
    <row r="18136" spans="1:5">
      <c r="A18136" s="816">
        <f t="shared" si="1182"/>
        <v>40037</v>
      </c>
      <c r="B18136" s="815">
        <f t="shared" si="1179"/>
        <v>224</v>
      </c>
      <c r="C18136" s="815">
        <f t="shared" si="1180"/>
        <v>142</v>
      </c>
      <c r="D18136" s="815">
        <f t="shared" si="1181"/>
        <v>132</v>
      </c>
      <c r="E18136" s="815">
        <v>2009</v>
      </c>
    </row>
    <row r="18137" spans="1:5">
      <c r="A18137" s="816">
        <f t="shared" si="1182"/>
        <v>40038</v>
      </c>
      <c r="B18137" s="815">
        <f t="shared" si="1179"/>
        <v>225</v>
      </c>
      <c r="C18137" s="815">
        <f t="shared" si="1180"/>
        <v>141</v>
      </c>
      <c r="D18137" s="815">
        <f t="shared" si="1181"/>
        <v>131</v>
      </c>
      <c r="E18137" s="815">
        <v>2009</v>
      </c>
    </row>
    <row r="18138" spans="1:5">
      <c r="A18138" s="816">
        <f t="shared" si="1182"/>
        <v>40039</v>
      </c>
      <c r="B18138" s="815">
        <f t="shared" si="1179"/>
        <v>226</v>
      </c>
      <c r="C18138" s="815">
        <f t="shared" si="1180"/>
        <v>140</v>
      </c>
      <c r="D18138" s="815">
        <f t="shared" si="1181"/>
        <v>130</v>
      </c>
      <c r="E18138" s="815">
        <v>2009</v>
      </c>
    </row>
    <row r="18139" spans="1:5">
      <c r="A18139" s="816">
        <f t="shared" si="1182"/>
        <v>40040</v>
      </c>
      <c r="B18139" s="815">
        <f t="shared" si="1179"/>
        <v>227</v>
      </c>
      <c r="C18139" s="815">
        <f t="shared" si="1180"/>
        <v>139</v>
      </c>
      <c r="D18139" s="815">
        <f t="shared" si="1181"/>
        <v>129</v>
      </c>
      <c r="E18139" s="815">
        <v>2009</v>
      </c>
    </row>
    <row r="18140" spans="1:5">
      <c r="A18140" s="816">
        <f t="shared" si="1182"/>
        <v>40041</v>
      </c>
      <c r="B18140" s="815">
        <f t="shared" si="1179"/>
        <v>228</v>
      </c>
      <c r="C18140" s="815">
        <f t="shared" si="1180"/>
        <v>138</v>
      </c>
      <c r="D18140" s="815">
        <f t="shared" si="1181"/>
        <v>128</v>
      </c>
      <c r="E18140" s="815">
        <v>2009</v>
      </c>
    </row>
    <row r="18141" spans="1:5">
      <c r="A18141" s="816">
        <f t="shared" si="1182"/>
        <v>40042</v>
      </c>
      <c r="B18141" s="815">
        <f t="shared" si="1179"/>
        <v>229</v>
      </c>
      <c r="C18141" s="815">
        <f t="shared" si="1180"/>
        <v>137</v>
      </c>
      <c r="D18141" s="815">
        <f t="shared" si="1181"/>
        <v>127</v>
      </c>
      <c r="E18141" s="815">
        <v>2009</v>
      </c>
    </row>
    <row r="18142" spans="1:5">
      <c r="A18142" s="816">
        <f t="shared" si="1182"/>
        <v>40043</v>
      </c>
      <c r="B18142" s="815">
        <f t="shared" si="1179"/>
        <v>230</v>
      </c>
      <c r="C18142" s="815">
        <f t="shared" si="1180"/>
        <v>136</v>
      </c>
      <c r="D18142" s="815">
        <f t="shared" si="1181"/>
        <v>126</v>
      </c>
      <c r="E18142" s="815">
        <v>2009</v>
      </c>
    </row>
    <row r="18143" spans="1:5">
      <c r="A18143" s="816">
        <f t="shared" si="1182"/>
        <v>40044</v>
      </c>
      <c r="B18143" s="815">
        <f t="shared" si="1179"/>
        <v>231</v>
      </c>
      <c r="C18143" s="815">
        <f t="shared" si="1180"/>
        <v>135</v>
      </c>
      <c r="D18143" s="815">
        <f t="shared" si="1181"/>
        <v>125</v>
      </c>
      <c r="E18143" s="815">
        <v>2009</v>
      </c>
    </row>
    <row r="18144" spans="1:5">
      <c r="A18144" s="816">
        <f t="shared" si="1182"/>
        <v>40045</v>
      </c>
      <c r="B18144" s="815">
        <f t="shared" si="1179"/>
        <v>232</v>
      </c>
      <c r="C18144" s="815">
        <f t="shared" si="1180"/>
        <v>134</v>
      </c>
      <c r="D18144" s="815">
        <f t="shared" si="1181"/>
        <v>124</v>
      </c>
      <c r="E18144" s="815">
        <v>2009</v>
      </c>
    </row>
    <row r="18145" spans="1:5">
      <c r="A18145" s="816">
        <f t="shared" si="1182"/>
        <v>40046</v>
      </c>
      <c r="B18145" s="815">
        <f t="shared" si="1179"/>
        <v>233</v>
      </c>
      <c r="C18145" s="815">
        <f t="shared" si="1180"/>
        <v>133</v>
      </c>
      <c r="D18145" s="815">
        <f t="shared" si="1181"/>
        <v>123</v>
      </c>
      <c r="E18145" s="815">
        <v>2009</v>
      </c>
    </row>
    <row r="18146" spans="1:5">
      <c r="A18146" s="816">
        <f t="shared" si="1182"/>
        <v>40047</v>
      </c>
      <c r="B18146" s="815">
        <f t="shared" si="1179"/>
        <v>234</v>
      </c>
      <c r="C18146" s="815">
        <f t="shared" si="1180"/>
        <v>132</v>
      </c>
      <c r="D18146" s="815">
        <f t="shared" si="1181"/>
        <v>122</v>
      </c>
      <c r="E18146" s="815">
        <v>2009</v>
      </c>
    </row>
    <row r="18147" spans="1:5">
      <c r="A18147" s="816">
        <f t="shared" si="1182"/>
        <v>40048</v>
      </c>
      <c r="B18147" s="815">
        <f t="shared" si="1179"/>
        <v>235</v>
      </c>
      <c r="C18147" s="815">
        <f t="shared" si="1180"/>
        <v>131</v>
      </c>
      <c r="D18147" s="815">
        <f t="shared" si="1181"/>
        <v>121</v>
      </c>
      <c r="E18147" s="815">
        <v>2009</v>
      </c>
    </row>
    <row r="18148" spans="1:5">
      <c r="A18148" s="816">
        <f t="shared" si="1182"/>
        <v>40049</v>
      </c>
      <c r="B18148" s="815">
        <f t="shared" si="1179"/>
        <v>236</v>
      </c>
      <c r="C18148" s="815">
        <f t="shared" si="1180"/>
        <v>130</v>
      </c>
      <c r="D18148" s="815">
        <f t="shared" si="1181"/>
        <v>120</v>
      </c>
      <c r="E18148" s="815">
        <v>2009</v>
      </c>
    </row>
    <row r="18149" spans="1:5">
      <c r="A18149" s="816">
        <f t="shared" si="1182"/>
        <v>40050</v>
      </c>
      <c r="B18149" s="815">
        <f t="shared" si="1179"/>
        <v>237</v>
      </c>
      <c r="C18149" s="815">
        <f t="shared" si="1180"/>
        <v>129</v>
      </c>
      <c r="D18149" s="815">
        <f t="shared" si="1181"/>
        <v>119</v>
      </c>
      <c r="E18149" s="815">
        <v>2009</v>
      </c>
    </row>
    <row r="18150" spans="1:5">
      <c r="A18150" s="816">
        <f t="shared" si="1182"/>
        <v>40051</v>
      </c>
      <c r="B18150" s="815">
        <f t="shared" si="1179"/>
        <v>238</v>
      </c>
      <c r="C18150" s="815">
        <f t="shared" si="1180"/>
        <v>128</v>
      </c>
      <c r="D18150" s="815">
        <f t="shared" si="1181"/>
        <v>118</v>
      </c>
      <c r="E18150" s="815">
        <v>2009</v>
      </c>
    </row>
    <row r="18151" spans="1:5">
      <c r="A18151" s="816">
        <f t="shared" si="1182"/>
        <v>40052</v>
      </c>
      <c r="B18151" s="815">
        <f t="shared" si="1179"/>
        <v>239</v>
      </c>
      <c r="C18151" s="815">
        <f t="shared" si="1180"/>
        <v>127</v>
      </c>
      <c r="D18151" s="815">
        <f t="shared" si="1181"/>
        <v>117</v>
      </c>
      <c r="E18151" s="815">
        <v>2009</v>
      </c>
    </row>
    <row r="18152" spans="1:5">
      <c r="A18152" s="816">
        <f t="shared" si="1182"/>
        <v>40053</v>
      </c>
      <c r="B18152" s="815">
        <f t="shared" si="1179"/>
        <v>240</v>
      </c>
      <c r="C18152" s="815">
        <f t="shared" si="1180"/>
        <v>126</v>
      </c>
      <c r="D18152" s="815">
        <f t="shared" si="1181"/>
        <v>116</v>
      </c>
      <c r="E18152" s="815">
        <v>2009</v>
      </c>
    </row>
    <row r="18153" spans="1:5">
      <c r="A18153" s="816">
        <f t="shared" si="1182"/>
        <v>40054</v>
      </c>
      <c r="B18153" s="815">
        <f t="shared" si="1179"/>
        <v>241</v>
      </c>
      <c r="C18153" s="815">
        <f t="shared" si="1180"/>
        <v>125</v>
      </c>
      <c r="D18153" s="815">
        <f t="shared" si="1181"/>
        <v>115</v>
      </c>
      <c r="E18153" s="815">
        <v>2009</v>
      </c>
    </row>
    <row r="18154" spans="1:5">
      <c r="A18154" s="816">
        <f t="shared" si="1182"/>
        <v>40055</v>
      </c>
      <c r="B18154" s="815">
        <f t="shared" si="1179"/>
        <v>242</v>
      </c>
      <c r="C18154" s="815">
        <f t="shared" si="1180"/>
        <v>124</v>
      </c>
      <c r="D18154" s="815">
        <f t="shared" si="1181"/>
        <v>114</v>
      </c>
      <c r="E18154" s="815">
        <v>2009</v>
      </c>
    </row>
    <row r="18155" spans="1:5">
      <c r="A18155" s="816">
        <f t="shared" si="1182"/>
        <v>40056</v>
      </c>
      <c r="B18155" s="815">
        <f t="shared" si="1179"/>
        <v>243</v>
      </c>
      <c r="C18155" s="815">
        <f t="shared" si="1180"/>
        <v>123</v>
      </c>
      <c r="D18155" s="815">
        <f t="shared" si="1181"/>
        <v>113</v>
      </c>
      <c r="E18155" s="815">
        <v>2009</v>
      </c>
    </row>
    <row r="18156" spans="1:5">
      <c r="A18156" s="816">
        <f t="shared" si="1182"/>
        <v>40057</v>
      </c>
      <c r="B18156" s="815">
        <f t="shared" si="1179"/>
        <v>244</v>
      </c>
      <c r="C18156" s="815">
        <f t="shared" si="1180"/>
        <v>122</v>
      </c>
      <c r="D18156" s="815">
        <f t="shared" si="1181"/>
        <v>112</v>
      </c>
      <c r="E18156" s="815">
        <v>2009</v>
      </c>
    </row>
    <row r="18157" spans="1:5">
      <c r="A18157" s="816">
        <f t="shared" si="1182"/>
        <v>40058</v>
      </c>
      <c r="B18157" s="815">
        <f t="shared" si="1179"/>
        <v>245</v>
      </c>
      <c r="C18157" s="815">
        <f t="shared" si="1180"/>
        <v>121</v>
      </c>
      <c r="D18157" s="815">
        <f t="shared" si="1181"/>
        <v>111</v>
      </c>
      <c r="E18157" s="815">
        <v>2009</v>
      </c>
    </row>
    <row r="18158" spans="1:5">
      <c r="A18158" s="816">
        <f t="shared" si="1182"/>
        <v>40059</v>
      </c>
      <c r="B18158" s="815">
        <f t="shared" si="1179"/>
        <v>246</v>
      </c>
      <c r="C18158" s="815">
        <f t="shared" si="1180"/>
        <v>120</v>
      </c>
      <c r="D18158" s="815">
        <f t="shared" si="1181"/>
        <v>110</v>
      </c>
      <c r="E18158" s="815">
        <v>2009</v>
      </c>
    </row>
    <row r="18159" spans="1:5">
      <c r="A18159" s="816">
        <f t="shared" si="1182"/>
        <v>40060</v>
      </c>
      <c r="B18159" s="815">
        <f t="shared" si="1179"/>
        <v>247</v>
      </c>
      <c r="C18159" s="815">
        <f t="shared" si="1180"/>
        <v>119</v>
      </c>
      <c r="D18159" s="815">
        <f t="shared" si="1181"/>
        <v>109</v>
      </c>
      <c r="E18159" s="815">
        <v>2009</v>
      </c>
    </row>
    <row r="18160" spans="1:5">
      <c r="A18160" s="816">
        <f t="shared" si="1182"/>
        <v>40061</v>
      </c>
      <c r="B18160" s="815">
        <f t="shared" ref="B18160:B18223" si="1183">B18159+1</f>
        <v>248</v>
      </c>
      <c r="C18160" s="815">
        <f t="shared" ref="C18160:C18223" si="1184">C18159-1</f>
        <v>118</v>
      </c>
      <c r="D18160" s="815">
        <f t="shared" ref="D18160:D18223" si="1185">D18159-1</f>
        <v>108</v>
      </c>
      <c r="E18160" s="815">
        <v>2009</v>
      </c>
    </row>
    <row r="18161" spans="1:5">
      <c r="A18161" s="816">
        <f t="shared" si="1182"/>
        <v>40062</v>
      </c>
      <c r="B18161" s="815">
        <f t="shared" si="1183"/>
        <v>249</v>
      </c>
      <c r="C18161" s="815">
        <f t="shared" si="1184"/>
        <v>117</v>
      </c>
      <c r="D18161" s="815">
        <f t="shared" si="1185"/>
        <v>107</v>
      </c>
      <c r="E18161" s="815">
        <v>2009</v>
      </c>
    </row>
    <row r="18162" spans="1:5">
      <c r="A18162" s="816">
        <f t="shared" si="1182"/>
        <v>40063</v>
      </c>
      <c r="B18162" s="815">
        <f t="shared" si="1183"/>
        <v>250</v>
      </c>
      <c r="C18162" s="815">
        <f t="shared" si="1184"/>
        <v>116</v>
      </c>
      <c r="D18162" s="815">
        <f t="shared" si="1185"/>
        <v>106</v>
      </c>
      <c r="E18162" s="815">
        <v>2009</v>
      </c>
    </row>
    <row r="18163" spans="1:5">
      <c r="A18163" s="816">
        <f t="shared" ref="A18163:A18226" si="1186">A18162+1</f>
        <v>40064</v>
      </c>
      <c r="B18163" s="815">
        <f t="shared" si="1183"/>
        <v>251</v>
      </c>
      <c r="C18163" s="815">
        <f t="shared" si="1184"/>
        <v>115</v>
      </c>
      <c r="D18163" s="815">
        <f t="shared" si="1185"/>
        <v>105</v>
      </c>
      <c r="E18163" s="815">
        <v>2009</v>
      </c>
    </row>
    <row r="18164" spans="1:5">
      <c r="A18164" s="816">
        <f t="shared" si="1186"/>
        <v>40065</v>
      </c>
      <c r="B18164" s="815">
        <f t="shared" si="1183"/>
        <v>252</v>
      </c>
      <c r="C18164" s="815">
        <f t="shared" si="1184"/>
        <v>114</v>
      </c>
      <c r="D18164" s="815">
        <f t="shared" si="1185"/>
        <v>104</v>
      </c>
      <c r="E18164" s="815">
        <v>2009</v>
      </c>
    </row>
    <row r="18165" spans="1:5">
      <c r="A18165" s="816">
        <f t="shared" si="1186"/>
        <v>40066</v>
      </c>
      <c r="B18165" s="815">
        <f t="shared" si="1183"/>
        <v>253</v>
      </c>
      <c r="C18165" s="815">
        <f t="shared" si="1184"/>
        <v>113</v>
      </c>
      <c r="D18165" s="815">
        <f t="shared" si="1185"/>
        <v>103</v>
      </c>
      <c r="E18165" s="815">
        <v>2009</v>
      </c>
    </row>
    <row r="18166" spans="1:5">
      <c r="A18166" s="816">
        <f t="shared" si="1186"/>
        <v>40067</v>
      </c>
      <c r="B18166" s="815">
        <f t="shared" si="1183"/>
        <v>254</v>
      </c>
      <c r="C18166" s="815">
        <f t="shared" si="1184"/>
        <v>112</v>
      </c>
      <c r="D18166" s="815">
        <f t="shared" si="1185"/>
        <v>102</v>
      </c>
      <c r="E18166" s="815">
        <v>2009</v>
      </c>
    </row>
    <row r="18167" spans="1:5">
      <c r="A18167" s="816">
        <f t="shared" si="1186"/>
        <v>40068</v>
      </c>
      <c r="B18167" s="815">
        <f t="shared" si="1183"/>
        <v>255</v>
      </c>
      <c r="C18167" s="815">
        <f t="shared" si="1184"/>
        <v>111</v>
      </c>
      <c r="D18167" s="815">
        <f t="shared" si="1185"/>
        <v>101</v>
      </c>
      <c r="E18167" s="815">
        <v>2009</v>
      </c>
    </row>
    <row r="18168" spans="1:5">
      <c r="A18168" s="816">
        <f t="shared" si="1186"/>
        <v>40069</v>
      </c>
      <c r="B18168" s="815">
        <f t="shared" si="1183"/>
        <v>256</v>
      </c>
      <c r="C18168" s="815">
        <f t="shared" si="1184"/>
        <v>110</v>
      </c>
      <c r="D18168" s="815">
        <f t="shared" si="1185"/>
        <v>100</v>
      </c>
      <c r="E18168" s="815">
        <v>2009</v>
      </c>
    </row>
    <row r="18169" spans="1:5">
      <c r="A18169" s="816">
        <f t="shared" si="1186"/>
        <v>40070</v>
      </c>
      <c r="B18169" s="815">
        <f t="shared" si="1183"/>
        <v>257</v>
      </c>
      <c r="C18169" s="815">
        <f t="shared" si="1184"/>
        <v>109</v>
      </c>
      <c r="D18169" s="815">
        <f t="shared" si="1185"/>
        <v>99</v>
      </c>
      <c r="E18169" s="815">
        <v>2009</v>
      </c>
    </row>
    <row r="18170" spans="1:5">
      <c r="A18170" s="816">
        <f t="shared" si="1186"/>
        <v>40071</v>
      </c>
      <c r="B18170" s="815">
        <f t="shared" si="1183"/>
        <v>258</v>
      </c>
      <c r="C18170" s="815">
        <f t="shared" si="1184"/>
        <v>108</v>
      </c>
      <c r="D18170" s="815">
        <f t="shared" si="1185"/>
        <v>98</v>
      </c>
      <c r="E18170" s="815">
        <v>2009</v>
      </c>
    </row>
    <row r="18171" spans="1:5">
      <c r="A18171" s="816">
        <f t="shared" si="1186"/>
        <v>40072</v>
      </c>
      <c r="B18171" s="815">
        <f t="shared" si="1183"/>
        <v>259</v>
      </c>
      <c r="C18171" s="815">
        <f t="shared" si="1184"/>
        <v>107</v>
      </c>
      <c r="D18171" s="815">
        <f t="shared" si="1185"/>
        <v>97</v>
      </c>
      <c r="E18171" s="815">
        <v>2009</v>
      </c>
    </row>
    <row r="18172" spans="1:5">
      <c r="A18172" s="816">
        <f t="shared" si="1186"/>
        <v>40073</v>
      </c>
      <c r="B18172" s="815">
        <f t="shared" si="1183"/>
        <v>260</v>
      </c>
      <c r="C18172" s="815">
        <f t="shared" si="1184"/>
        <v>106</v>
      </c>
      <c r="D18172" s="815">
        <f t="shared" si="1185"/>
        <v>96</v>
      </c>
      <c r="E18172" s="815">
        <v>2009</v>
      </c>
    </row>
    <row r="18173" spans="1:5">
      <c r="A18173" s="816">
        <f t="shared" si="1186"/>
        <v>40074</v>
      </c>
      <c r="B18173" s="815">
        <f t="shared" si="1183"/>
        <v>261</v>
      </c>
      <c r="C18173" s="815">
        <f t="shared" si="1184"/>
        <v>105</v>
      </c>
      <c r="D18173" s="815">
        <f t="shared" si="1185"/>
        <v>95</v>
      </c>
      <c r="E18173" s="815">
        <v>2009</v>
      </c>
    </row>
    <row r="18174" spans="1:5">
      <c r="A18174" s="816">
        <f t="shared" si="1186"/>
        <v>40075</v>
      </c>
      <c r="B18174" s="815">
        <f t="shared" si="1183"/>
        <v>262</v>
      </c>
      <c r="C18174" s="815">
        <f t="shared" si="1184"/>
        <v>104</v>
      </c>
      <c r="D18174" s="815">
        <f t="shared" si="1185"/>
        <v>94</v>
      </c>
      <c r="E18174" s="815">
        <v>2009</v>
      </c>
    </row>
    <row r="18175" spans="1:5">
      <c r="A18175" s="816">
        <f t="shared" si="1186"/>
        <v>40076</v>
      </c>
      <c r="B18175" s="815">
        <f t="shared" si="1183"/>
        <v>263</v>
      </c>
      <c r="C18175" s="815">
        <f t="shared" si="1184"/>
        <v>103</v>
      </c>
      <c r="D18175" s="815">
        <f t="shared" si="1185"/>
        <v>93</v>
      </c>
      <c r="E18175" s="815">
        <v>2009</v>
      </c>
    </row>
    <row r="18176" spans="1:5">
      <c r="A18176" s="816">
        <f t="shared" si="1186"/>
        <v>40077</v>
      </c>
      <c r="B18176" s="815">
        <f t="shared" si="1183"/>
        <v>264</v>
      </c>
      <c r="C18176" s="815">
        <f t="shared" si="1184"/>
        <v>102</v>
      </c>
      <c r="D18176" s="815">
        <f t="shared" si="1185"/>
        <v>92</v>
      </c>
      <c r="E18176" s="815">
        <v>2009</v>
      </c>
    </row>
    <row r="18177" spans="1:5">
      <c r="A18177" s="816">
        <f t="shared" si="1186"/>
        <v>40078</v>
      </c>
      <c r="B18177" s="815">
        <f t="shared" si="1183"/>
        <v>265</v>
      </c>
      <c r="C18177" s="815">
        <f t="shared" si="1184"/>
        <v>101</v>
      </c>
      <c r="D18177" s="815">
        <f t="shared" si="1185"/>
        <v>91</v>
      </c>
      <c r="E18177" s="815">
        <v>2009</v>
      </c>
    </row>
    <row r="18178" spans="1:5">
      <c r="A18178" s="816">
        <f t="shared" si="1186"/>
        <v>40079</v>
      </c>
      <c r="B18178" s="815">
        <f t="shared" si="1183"/>
        <v>266</v>
      </c>
      <c r="C18178" s="815">
        <f t="shared" si="1184"/>
        <v>100</v>
      </c>
      <c r="D18178" s="815">
        <f t="shared" si="1185"/>
        <v>90</v>
      </c>
      <c r="E18178" s="815">
        <v>2009</v>
      </c>
    </row>
    <row r="18179" spans="1:5">
      <c r="A18179" s="816">
        <f t="shared" si="1186"/>
        <v>40080</v>
      </c>
      <c r="B18179" s="815">
        <f t="shared" si="1183"/>
        <v>267</v>
      </c>
      <c r="C18179" s="815">
        <f t="shared" si="1184"/>
        <v>99</v>
      </c>
      <c r="D18179" s="815">
        <f t="shared" si="1185"/>
        <v>89</v>
      </c>
      <c r="E18179" s="815">
        <v>2009</v>
      </c>
    </row>
    <row r="18180" spans="1:5">
      <c r="A18180" s="816">
        <f t="shared" si="1186"/>
        <v>40081</v>
      </c>
      <c r="B18180" s="815">
        <f t="shared" si="1183"/>
        <v>268</v>
      </c>
      <c r="C18180" s="815">
        <f t="shared" si="1184"/>
        <v>98</v>
      </c>
      <c r="D18180" s="815">
        <f t="shared" si="1185"/>
        <v>88</v>
      </c>
      <c r="E18180" s="815">
        <v>2009</v>
      </c>
    </row>
    <row r="18181" spans="1:5">
      <c r="A18181" s="816">
        <f t="shared" si="1186"/>
        <v>40082</v>
      </c>
      <c r="B18181" s="815">
        <f t="shared" si="1183"/>
        <v>269</v>
      </c>
      <c r="C18181" s="815">
        <f t="shared" si="1184"/>
        <v>97</v>
      </c>
      <c r="D18181" s="815">
        <f t="shared" si="1185"/>
        <v>87</v>
      </c>
      <c r="E18181" s="815">
        <v>2009</v>
      </c>
    </row>
    <row r="18182" spans="1:5">
      <c r="A18182" s="816">
        <f t="shared" si="1186"/>
        <v>40083</v>
      </c>
      <c r="B18182" s="815">
        <f t="shared" si="1183"/>
        <v>270</v>
      </c>
      <c r="C18182" s="815">
        <f t="shared" si="1184"/>
        <v>96</v>
      </c>
      <c r="D18182" s="815">
        <f t="shared" si="1185"/>
        <v>86</v>
      </c>
      <c r="E18182" s="815">
        <v>2009</v>
      </c>
    </row>
    <row r="18183" spans="1:5">
      <c r="A18183" s="816">
        <f t="shared" si="1186"/>
        <v>40084</v>
      </c>
      <c r="B18183" s="815">
        <f t="shared" si="1183"/>
        <v>271</v>
      </c>
      <c r="C18183" s="815">
        <f t="shared" si="1184"/>
        <v>95</v>
      </c>
      <c r="D18183" s="815">
        <f t="shared" si="1185"/>
        <v>85</v>
      </c>
      <c r="E18183" s="815">
        <v>2009</v>
      </c>
    </row>
    <row r="18184" spans="1:5">
      <c r="A18184" s="816">
        <f t="shared" si="1186"/>
        <v>40085</v>
      </c>
      <c r="B18184" s="815">
        <f t="shared" si="1183"/>
        <v>272</v>
      </c>
      <c r="C18184" s="815">
        <f t="shared" si="1184"/>
        <v>94</v>
      </c>
      <c r="D18184" s="815">
        <f t="shared" si="1185"/>
        <v>84</v>
      </c>
      <c r="E18184" s="815">
        <v>2009</v>
      </c>
    </row>
    <row r="18185" spans="1:5">
      <c r="A18185" s="816">
        <f t="shared" si="1186"/>
        <v>40086</v>
      </c>
      <c r="B18185" s="815">
        <f t="shared" si="1183"/>
        <v>273</v>
      </c>
      <c r="C18185" s="815">
        <f t="shared" si="1184"/>
        <v>93</v>
      </c>
      <c r="D18185" s="815">
        <f t="shared" si="1185"/>
        <v>83</v>
      </c>
      <c r="E18185" s="815">
        <v>2009</v>
      </c>
    </row>
    <row r="18186" spans="1:5">
      <c r="A18186" s="816">
        <f t="shared" si="1186"/>
        <v>40087</v>
      </c>
      <c r="B18186" s="815">
        <f t="shared" si="1183"/>
        <v>274</v>
      </c>
      <c r="C18186" s="815">
        <f t="shared" si="1184"/>
        <v>92</v>
      </c>
      <c r="D18186" s="815">
        <f t="shared" si="1185"/>
        <v>82</v>
      </c>
      <c r="E18186" s="815">
        <v>2009</v>
      </c>
    </row>
    <row r="18187" spans="1:5">
      <c r="A18187" s="816">
        <f t="shared" si="1186"/>
        <v>40088</v>
      </c>
      <c r="B18187" s="815">
        <f t="shared" si="1183"/>
        <v>275</v>
      </c>
      <c r="C18187" s="815">
        <f t="shared" si="1184"/>
        <v>91</v>
      </c>
      <c r="D18187" s="815">
        <f t="shared" si="1185"/>
        <v>81</v>
      </c>
      <c r="E18187" s="815">
        <v>2009</v>
      </c>
    </row>
    <row r="18188" spans="1:5">
      <c r="A18188" s="816">
        <f t="shared" si="1186"/>
        <v>40089</v>
      </c>
      <c r="B18188" s="815">
        <f t="shared" si="1183"/>
        <v>276</v>
      </c>
      <c r="C18188" s="815">
        <f t="shared" si="1184"/>
        <v>90</v>
      </c>
      <c r="D18188" s="815">
        <f t="shared" si="1185"/>
        <v>80</v>
      </c>
      <c r="E18188" s="815">
        <v>2009</v>
      </c>
    </row>
    <row r="18189" spans="1:5">
      <c r="A18189" s="816">
        <f t="shared" si="1186"/>
        <v>40090</v>
      </c>
      <c r="B18189" s="815">
        <f t="shared" si="1183"/>
        <v>277</v>
      </c>
      <c r="C18189" s="815">
        <f t="shared" si="1184"/>
        <v>89</v>
      </c>
      <c r="D18189" s="815">
        <f t="shared" si="1185"/>
        <v>79</v>
      </c>
      <c r="E18189" s="815">
        <v>2009</v>
      </c>
    </row>
    <row r="18190" spans="1:5">
      <c r="A18190" s="816">
        <f t="shared" si="1186"/>
        <v>40091</v>
      </c>
      <c r="B18190" s="815">
        <f t="shared" si="1183"/>
        <v>278</v>
      </c>
      <c r="C18190" s="815">
        <f t="shared" si="1184"/>
        <v>88</v>
      </c>
      <c r="D18190" s="815">
        <f t="shared" si="1185"/>
        <v>78</v>
      </c>
      <c r="E18190" s="815">
        <v>2009</v>
      </c>
    </row>
    <row r="18191" spans="1:5">
      <c r="A18191" s="816">
        <f t="shared" si="1186"/>
        <v>40092</v>
      </c>
      <c r="B18191" s="815">
        <f t="shared" si="1183"/>
        <v>279</v>
      </c>
      <c r="C18191" s="815">
        <f t="shared" si="1184"/>
        <v>87</v>
      </c>
      <c r="D18191" s="815">
        <f t="shared" si="1185"/>
        <v>77</v>
      </c>
      <c r="E18191" s="815">
        <v>2009</v>
      </c>
    </row>
    <row r="18192" spans="1:5">
      <c r="A18192" s="816">
        <f t="shared" si="1186"/>
        <v>40093</v>
      </c>
      <c r="B18192" s="815">
        <f t="shared" si="1183"/>
        <v>280</v>
      </c>
      <c r="C18192" s="815">
        <f t="shared" si="1184"/>
        <v>86</v>
      </c>
      <c r="D18192" s="815">
        <f t="shared" si="1185"/>
        <v>76</v>
      </c>
      <c r="E18192" s="815">
        <v>2009</v>
      </c>
    </row>
    <row r="18193" spans="1:5">
      <c r="A18193" s="816">
        <f t="shared" si="1186"/>
        <v>40094</v>
      </c>
      <c r="B18193" s="815">
        <f t="shared" si="1183"/>
        <v>281</v>
      </c>
      <c r="C18193" s="815">
        <f t="shared" si="1184"/>
        <v>85</v>
      </c>
      <c r="D18193" s="815">
        <f t="shared" si="1185"/>
        <v>75</v>
      </c>
      <c r="E18193" s="815">
        <v>2009</v>
      </c>
    </row>
    <row r="18194" spans="1:5">
      <c r="A18194" s="816">
        <f t="shared" si="1186"/>
        <v>40095</v>
      </c>
      <c r="B18194" s="815">
        <f t="shared" si="1183"/>
        <v>282</v>
      </c>
      <c r="C18194" s="815">
        <f t="shared" si="1184"/>
        <v>84</v>
      </c>
      <c r="D18194" s="815">
        <f t="shared" si="1185"/>
        <v>74</v>
      </c>
      <c r="E18194" s="815">
        <v>2009</v>
      </c>
    </row>
    <row r="18195" spans="1:5">
      <c r="A18195" s="816">
        <f t="shared" si="1186"/>
        <v>40096</v>
      </c>
      <c r="B18195" s="815">
        <f t="shared" si="1183"/>
        <v>283</v>
      </c>
      <c r="C18195" s="815">
        <f t="shared" si="1184"/>
        <v>83</v>
      </c>
      <c r="D18195" s="815">
        <f t="shared" si="1185"/>
        <v>73</v>
      </c>
      <c r="E18195" s="815">
        <v>2009</v>
      </c>
    </row>
    <row r="18196" spans="1:5">
      <c r="A18196" s="816">
        <f t="shared" si="1186"/>
        <v>40097</v>
      </c>
      <c r="B18196" s="815">
        <f t="shared" si="1183"/>
        <v>284</v>
      </c>
      <c r="C18196" s="815">
        <f t="shared" si="1184"/>
        <v>82</v>
      </c>
      <c r="D18196" s="815">
        <f t="shared" si="1185"/>
        <v>72</v>
      </c>
      <c r="E18196" s="815">
        <v>2009</v>
      </c>
    </row>
    <row r="18197" spans="1:5">
      <c r="A18197" s="816">
        <f t="shared" si="1186"/>
        <v>40098</v>
      </c>
      <c r="B18197" s="815">
        <f t="shared" si="1183"/>
        <v>285</v>
      </c>
      <c r="C18197" s="815">
        <f t="shared" si="1184"/>
        <v>81</v>
      </c>
      <c r="D18197" s="815">
        <f t="shared" si="1185"/>
        <v>71</v>
      </c>
      <c r="E18197" s="815">
        <v>2009</v>
      </c>
    </row>
    <row r="18198" spans="1:5">
      <c r="A18198" s="816">
        <f t="shared" si="1186"/>
        <v>40099</v>
      </c>
      <c r="B18198" s="815">
        <f t="shared" si="1183"/>
        <v>286</v>
      </c>
      <c r="C18198" s="815">
        <f t="shared" si="1184"/>
        <v>80</v>
      </c>
      <c r="D18198" s="815">
        <f t="shared" si="1185"/>
        <v>70</v>
      </c>
      <c r="E18198" s="815">
        <v>2009</v>
      </c>
    </row>
    <row r="18199" spans="1:5">
      <c r="A18199" s="816">
        <f t="shared" si="1186"/>
        <v>40100</v>
      </c>
      <c r="B18199" s="815">
        <f t="shared" si="1183"/>
        <v>287</v>
      </c>
      <c r="C18199" s="815">
        <f t="shared" si="1184"/>
        <v>79</v>
      </c>
      <c r="D18199" s="815">
        <f t="shared" si="1185"/>
        <v>69</v>
      </c>
      <c r="E18199" s="815">
        <v>2009</v>
      </c>
    </row>
    <row r="18200" spans="1:5">
      <c r="A18200" s="816">
        <f t="shared" si="1186"/>
        <v>40101</v>
      </c>
      <c r="B18200" s="815">
        <f t="shared" si="1183"/>
        <v>288</v>
      </c>
      <c r="C18200" s="815">
        <f t="shared" si="1184"/>
        <v>78</v>
      </c>
      <c r="D18200" s="815">
        <f t="shared" si="1185"/>
        <v>68</v>
      </c>
      <c r="E18200" s="815">
        <v>2009</v>
      </c>
    </row>
    <row r="18201" spans="1:5">
      <c r="A18201" s="816">
        <f t="shared" si="1186"/>
        <v>40102</v>
      </c>
      <c r="B18201" s="815">
        <f t="shared" si="1183"/>
        <v>289</v>
      </c>
      <c r="C18201" s="815">
        <f t="shared" si="1184"/>
        <v>77</v>
      </c>
      <c r="D18201" s="815">
        <f t="shared" si="1185"/>
        <v>67</v>
      </c>
      <c r="E18201" s="815">
        <v>2009</v>
      </c>
    </row>
    <row r="18202" spans="1:5">
      <c r="A18202" s="816">
        <f t="shared" si="1186"/>
        <v>40103</v>
      </c>
      <c r="B18202" s="815">
        <f t="shared" si="1183"/>
        <v>290</v>
      </c>
      <c r="C18202" s="815">
        <f t="shared" si="1184"/>
        <v>76</v>
      </c>
      <c r="D18202" s="815">
        <f t="shared" si="1185"/>
        <v>66</v>
      </c>
      <c r="E18202" s="815">
        <v>2009</v>
      </c>
    </row>
    <row r="18203" spans="1:5">
      <c r="A18203" s="816">
        <f t="shared" si="1186"/>
        <v>40104</v>
      </c>
      <c r="B18203" s="815">
        <f t="shared" si="1183"/>
        <v>291</v>
      </c>
      <c r="C18203" s="815">
        <f t="shared" si="1184"/>
        <v>75</v>
      </c>
      <c r="D18203" s="815">
        <f t="shared" si="1185"/>
        <v>65</v>
      </c>
      <c r="E18203" s="815">
        <v>2009</v>
      </c>
    </row>
    <row r="18204" spans="1:5">
      <c r="A18204" s="816">
        <f t="shared" si="1186"/>
        <v>40105</v>
      </c>
      <c r="B18204" s="815">
        <f t="shared" si="1183"/>
        <v>292</v>
      </c>
      <c r="C18204" s="815">
        <f t="shared" si="1184"/>
        <v>74</v>
      </c>
      <c r="D18204" s="815">
        <f t="shared" si="1185"/>
        <v>64</v>
      </c>
      <c r="E18204" s="815">
        <v>2009</v>
      </c>
    </row>
    <row r="18205" spans="1:5">
      <c r="A18205" s="816">
        <f t="shared" si="1186"/>
        <v>40106</v>
      </c>
      <c r="B18205" s="815">
        <f t="shared" si="1183"/>
        <v>293</v>
      </c>
      <c r="C18205" s="815">
        <f t="shared" si="1184"/>
        <v>73</v>
      </c>
      <c r="D18205" s="815">
        <f t="shared" si="1185"/>
        <v>63</v>
      </c>
      <c r="E18205" s="815">
        <v>2009</v>
      </c>
    </row>
    <row r="18206" spans="1:5">
      <c r="A18206" s="816">
        <f t="shared" si="1186"/>
        <v>40107</v>
      </c>
      <c r="B18206" s="815">
        <f t="shared" si="1183"/>
        <v>294</v>
      </c>
      <c r="C18206" s="815">
        <f t="shared" si="1184"/>
        <v>72</v>
      </c>
      <c r="D18206" s="815">
        <f t="shared" si="1185"/>
        <v>62</v>
      </c>
      <c r="E18206" s="815">
        <v>2009</v>
      </c>
    </row>
    <row r="18207" spans="1:5">
      <c r="A18207" s="816">
        <f t="shared" si="1186"/>
        <v>40108</v>
      </c>
      <c r="B18207" s="815">
        <f t="shared" si="1183"/>
        <v>295</v>
      </c>
      <c r="C18207" s="815">
        <f t="shared" si="1184"/>
        <v>71</v>
      </c>
      <c r="D18207" s="815">
        <f t="shared" si="1185"/>
        <v>61</v>
      </c>
      <c r="E18207" s="815">
        <v>2009</v>
      </c>
    </row>
    <row r="18208" spans="1:5">
      <c r="A18208" s="816">
        <f t="shared" si="1186"/>
        <v>40109</v>
      </c>
      <c r="B18208" s="815">
        <f t="shared" si="1183"/>
        <v>296</v>
      </c>
      <c r="C18208" s="815">
        <f t="shared" si="1184"/>
        <v>70</v>
      </c>
      <c r="D18208" s="815">
        <f t="shared" si="1185"/>
        <v>60</v>
      </c>
      <c r="E18208" s="815">
        <v>2009</v>
      </c>
    </row>
    <row r="18209" spans="1:5">
      <c r="A18209" s="816">
        <f t="shared" si="1186"/>
        <v>40110</v>
      </c>
      <c r="B18209" s="815">
        <f t="shared" si="1183"/>
        <v>297</v>
      </c>
      <c r="C18209" s="815">
        <f t="shared" si="1184"/>
        <v>69</v>
      </c>
      <c r="D18209" s="815">
        <f t="shared" si="1185"/>
        <v>59</v>
      </c>
      <c r="E18209" s="815">
        <v>2009</v>
      </c>
    </row>
    <row r="18210" spans="1:5">
      <c r="A18210" s="816">
        <f t="shared" si="1186"/>
        <v>40111</v>
      </c>
      <c r="B18210" s="815">
        <f t="shared" si="1183"/>
        <v>298</v>
      </c>
      <c r="C18210" s="815">
        <f t="shared" si="1184"/>
        <v>68</v>
      </c>
      <c r="D18210" s="815">
        <f t="shared" si="1185"/>
        <v>58</v>
      </c>
      <c r="E18210" s="815">
        <v>2009</v>
      </c>
    </row>
    <row r="18211" spans="1:5">
      <c r="A18211" s="816">
        <f t="shared" si="1186"/>
        <v>40112</v>
      </c>
      <c r="B18211" s="815">
        <f t="shared" si="1183"/>
        <v>299</v>
      </c>
      <c r="C18211" s="815">
        <f t="shared" si="1184"/>
        <v>67</v>
      </c>
      <c r="D18211" s="815">
        <f t="shared" si="1185"/>
        <v>57</v>
      </c>
      <c r="E18211" s="815">
        <v>2009</v>
      </c>
    </row>
    <row r="18212" spans="1:5">
      <c r="A18212" s="816">
        <f t="shared" si="1186"/>
        <v>40113</v>
      </c>
      <c r="B18212" s="815">
        <f t="shared" si="1183"/>
        <v>300</v>
      </c>
      <c r="C18212" s="815">
        <f t="shared" si="1184"/>
        <v>66</v>
      </c>
      <c r="D18212" s="815">
        <f t="shared" si="1185"/>
        <v>56</v>
      </c>
      <c r="E18212" s="815">
        <v>2009</v>
      </c>
    </row>
    <row r="18213" spans="1:5">
      <c r="A18213" s="816">
        <f t="shared" si="1186"/>
        <v>40114</v>
      </c>
      <c r="B18213" s="815">
        <f t="shared" si="1183"/>
        <v>301</v>
      </c>
      <c r="C18213" s="815">
        <f t="shared" si="1184"/>
        <v>65</v>
      </c>
      <c r="D18213" s="815">
        <f t="shared" si="1185"/>
        <v>55</v>
      </c>
      <c r="E18213" s="815">
        <v>2009</v>
      </c>
    </row>
    <row r="18214" spans="1:5">
      <c r="A18214" s="816">
        <f t="shared" si="1186"/>
        <v>40115</v>
      </c>
      <c r="B18214" s="815">
        <f t="shared" si="1183"/>
        <v>302</v>
      </c>
      <c r="C18214" s="815">
        <f t="shared" si="1184"/>
        <v>64</v>
      </c>
      <c r="D18214" s="815">
        <f t="shared" si="1185"/>
        <v>54</v>
      </c>
      <c r="E18214" s="815">
        <v>2009</v>
      </c>
    </row>
    <row r="18215" spans="1:5">
      <c r="A18215" s="816">
        <f t="shared" si="1186"/>
        <v>40116</v>
      </c>
      <c r="B18215" s="815">
        <f t="shared" si="1183"/>
        <v>303</v>
      </c>
      <c r="C18215" s="815">
        <f t="shared" si="1184"/>
        <v>63</v>
      </c>
      <c r="D18215" s="815">
        <f t="shared" si="1185"/>
        <v>53</v>
      </c>
      <c r="E18215" s="815">
        <v>2009</v>
      </c>
    </row>
    <row r="18216" spans="1:5">
      <c r="A18216" s="816">
        <f t="shared" si="1186"/>
        <v>40117</v>
      </c>
      <c r="B18216" s="815">
        <f t="shared" si="1183"/>
        <v>304</v>
      </c>
      <c r="C18216" s="815">
        <f t="shared" si="1184"/>
        <v>62</v>
      </c>
      <c r="D18216" s="815">
        <f t="shared" si="1185"/>
        <v>52</v>
      </c>
      <c r="E18216" s="815">
        <v>2009</v>
      </c>
    </row>
    <row r="18217" spans="1:5">
      <c r="A18217" s="816">
        <f t="shared" si="1186"/>
        <v>40118</v>
      </c>
      <c r="B18217" s="815">
        <f t="shared" si="1183"/>
        <v>305</v>
      </c>
      <c r="C18217" s="815">
        <f t="shared" si="1184"/>
        <v>61</v>
      </c>
      <c r="D18217" s="815">
        <f t="shared" si="1185"/>
        <v>51</v>
      </c>
      <c r="E18217" s="815">
        <v>2009</v>
      </c>
    </row>
    <row r="18218" spans="1:5">
      <c r="A18218" s="816">
        <f t="shared" si="1186"/>
        <v>40119</v>
      </c>
      <c r="B18218" s="815">
        <f t="shared" si="1183"/>
        <v>306</v>
      </c>
      <c r="C18218" s="815">
        <f t="shared" si="1184"/>
        <v>60</v>
      </c>
      <c r="D18218" s="815">
        <f t="shared" si="1185"/>
        <v>50</v>
      </c>
      <c r="E18218" s="815">
        <v>2009</v>
      </c>
    </row>
    <row r="18219" spans="1:5">
      <c r="A18219" s="816">
        <f t="shared" si="1186"/>
        <v>40120</v>
      </c>
      <c r="B18219" s="815">
        <f t="shared" si="1183"/>
        <v>307</v>
      </c>
      <c r="C18219" s="815">
        <f t="shared" si="1184"/>
        <v>59</v>
      </c>
      <c r="D18219" s="815">
        <f t="shared" si="1185"/>
        <v>49</v>
      </c>
      <c r="E18219" s="815">
        <v>2009</v>
      </c>
    </row>
    <row r="18220" spans="1:5">
      <c r="A18220" s="816">
        <f t="shared" si="1186"/>
        <v>40121</v>
      </c>
      <c r="B18220" s="815">
        <f t="shared" si="1183"/>
        <v>308</v>
      </c>
      <c r="C18220" s="815">
        <f t="shared" si="1184"/>
        <v>58</v>
      </c>
      <c r="D18220" s="815">
        <f t="shared" si="1185"/>
        <v>48</v>
      </c>
      <c r="E18220" s="815">
        <v>2009</v>
      </c>
    </row>
    <row r="18221" spans="1:5">
      <c r="A18221" s="816">
        <f t="shared" si="1186"/>
        <v>40122</v>
      </c>
      <c r="B18221" s="815">
        <f t="shared" si="1183"/>
        <v>309</v>
      </c>
      <c r="C18221" s="815">
        <f t="shared" si="1184"/>
        <v>57</v>
      </c>
      <c r="D18221" s="815">
        <f t="shared" si="1185"/>
        <v>47</v>
      </c>
      <c r="E18221" s="815">
        <v>2009</v>
      </c>
    </row>
    <row r="18222" spans="1:5">
      <c r="A18222" s="816">
        <f t="shared" si="1186"/>
        <v>40123</v>
      </c>
      <c r="B18222" s="815">
        <f t="shared" si="1183"/>
        <v>310</v>
      </c>
      <c r="C18222" s="815">
        <f t="shared" si="1184"/>
        <v>56</v>
      </c>
      <c r="D18222" s="815">
        <f t="shared" si="1185"/>
        <v>46</v>
      </c>
      <c r="E18222" s="815">
        <v>2009</v>
      </c>
    </row>
    <row r="18223" spans="1:5">
      <c r="A18223" s="816">
        <f t="shared" si="1186"/>
        <v>40124</v>
      </c>
      <c r="B18223" s="815">
        <f t="shared" si="1183"/>
        <v>311</v>
      </c>
      <c r="C18223" s="815">
        <f t="shared" si="1184"/>
        <v>55</v>
      </c>
      <c r="D18223" s="815">
        <f t="shared" si="1185"/>
        <v>45</v>
      </c>
      <c r="E18223" s="815">
        <v>2009</v>
      </c>
    </row>
    <row r="18224" spans="1:5">
      <c r="A18224" s="816">
        <f t="shared" si="1186"/>
        <v>40125</v>
      </c>
      <c r="B18224" s="815">
        <f t="shared" ref="B18224:B18279" si="1187">B18223+1</f>
        <v>312</v>
      </c>
      <c r="C18224" s="815">
        <f t="shared" ref="C18224:C18277" si="1188">C18223-1</f>
        <v>54</v>
      </c>
      <c r="D18224" s="815">
        <f t="shared" ref="D18224:D18267" si="1189">D18223-1</f>
        <v>44</v>
      </c>
      <c r="E18224" s="815">
        <v>2009</v>
      </c>
    </row>
    <row r="18225" spans="1:5">
      <c r="A18225" s="816">
        <f t="shared" si="1186"/>
        <v>40126</v>
      </c>
      <c r="B18225" s="815">
        <f t="shared" si="1187"/>
        <v>313</v>
      </c>
      <c r="C18225" s="815">
        <f t="shared" si="1188"/>
        <v>53</v>
      </c>
      <c r="D18225" s="815">
        <f t="shared" si="1189"/>
        <v>43</v>
      </c>
      <c r="E18225" s="815">
        <v>2009</v>
      </c>
    </row>
    <row r="18226" spans="1:5">
      <c r="A18226" s="816">
        <f t="shared" si="1186"/>
        <v>40127</v>
      </c>
      <c r="B18226" s="815">
        <f t="shared" si="1187"/>
        <v>314</v>
      </c>
      <c r="C18226" s="815">
        <f t="shared" si="1188"/>
        <v>52</v>
      </c>
      <c r="D18226" s="815">
        <f t="shared" si="1189"/>
        <v>42</v>
      </c>
      <c r="E18226" s="815">
        <v>2009</v>
      </c>
    </row>
    <row r="18227" spans="1:5">
      <c r="A18227" s="816">
        <f t="shared" ref="A18227:A18290" si="1190">A18226+1</f>
        <v>40128</v>
      </c>
      <c r="B18227" s="815">
        <f t="shared" si="1187"/>
        <v>315</v>
      </c>
      <c r="C18227" s="815">
        <f t="shared" si="1188"/>
        <v>51</v>
      </c>
      <c r="D18227" s="815">
        <f t="shared" si="1189"/>
        <v>41</v>
      </c>
      <c r="E18227" s="815">
        <v>2009</v>
      </c>
    </row>
    <row r="18228" spans="1:5">
      <c r="A18228" s="816">
        <f t="shared" si="1190"/>
        <v>40129</v>
      </c>
      <c r="B18228" s="815">
        <f t="shared" si="1187"/>
        <v>316</v>
      </c>
      <c r="C18228" s="815">
        <f t="shared" si="1188"/>
        <v>50</v>
      </c>
      <c r="D18228" s="815">
        <f t="shared" si="1189"/>
        <v>40</v>
      </c>
      <c r="E18228" s="815">
        <v>2009</v>
      </c>
    </row>
    <row r="18229" spans="1:5">
      <c r="A18229" s="816">
        <f t="shared" si="1190"/>
        <v>40130</v>
      </c>
      <c r="B18229" s="815">
        <f t="shared" si="1187"/>
        <v>317</v>
      </c>
      <c r="C18229" s="815">
        <f t="shared" si="1188"/>
        <v>49</v>
      </c>
      <c r="D18229" s="815">
        <f t="shared" si="1189"/>
        <v>39</v>
      </c>
      <c r="E18229" s="815">
        <v>2009</v>
      </c>
    </row>
    <row r="18230" spans="1:5">
      <c r="A18230" s="816">
        <f t="shared" si="1190"/>
        <v>40131</v>
      </c>
      <c r="B18230" s="815">
        <f t="shared" si="1187"/>
        <v>318</v>
      </c>
      <c r="C18230" s="815">
        <f t="shared" si="1188"/>
        <v>48</v>
      </c>
      <c r="D18230" s="815">
        <f t="shared" si="1189"/>
        <v>38</v>
      </c>
      <c r="E18230" s="815">
        <v>2009</v>
      </c>
    </row>
    <row r="18231" spans="1:5">
      <c r="A18231" s="816">
        <f t="shared" si="1190"/>
        <v>40132</v>
      </c>
      <c r="B18231" s="815">
        <f t="shared" si="1187"/>
        <v>319</v>
      </c>
      <c r="C18231" s="815">
        <f t="shared" si="1188"/>
        <v>47</v>
      </c>
      <c r="D18231" s="815">
        <f t="shared" si="1189"/>
        <v>37</v>
      </c>
      <c r="E18231" s="815">
        <v>2009</v>
      </c>
    </row>
    <row r="18232" spans="1:5">
      <c r="A18232" s="816">
        <f t="shared" si="1190"/>
        <v>40133</v>
      </c>
      <c r="B18232" s="815">
        <f t="shared" si="1187"/>
        <v>320</v>
      </c>
      <c r="C18232" s="815">
        <f t="shared" si="1188"/>
        <v>46</v>
      </c>
      <c r="D18232" s="815">
        <f t="shared" si="1189"/>
        <v>36</v>
      </c>
      <c r="E18232" s="815">
        <v>2009</v>
      </c>
    </row>
    <row r="18233" spans="1:5">
      <c r="A18233" s="816">
        <f t="shared" si="1190"/>
        <v>40134</v>
      </c>
      <c r="B18233" s="815">
        <f t="shared" si="1187"/>
        <v>321</v>
      </c>
      <c r="C18233" s="815">
        <f t="shared" si="1188"/>
        <v>45</v>
      </c>
      <c r="D18233" s="815">
        <f t="shared" si="1189"/>
        <v>35</v>
      </c>
      <c r="E18233" s="815">
        <v>2009</v>
      </c>
    </row>
    <row r="18234" spans="1:5">
      <c r="A18234" s="816">
        <f t="shared" si="1190"/>
        <v>40135</v>
      </c>
      <c r="B18234" s="815">
        <f t="shared" si="1187"/>
        <v>322</v>
      </c>
      <c r="C18234" s="815">
        <f t="shared" si="1188"/>
        <v>44</v>
      </c>
      <c r="D18234" s="815">
        <f t="shared" si="1189"/>
        <v>34</v>
      </c>
      <c r="E18234" s="815">
        <v>2009</v>
      </c>
    </row>
    <row r="18235" spans="1:5">
      <c r="A18235" s="816">
        <f t="shared" si="1190"/>
        <v>40136</v>
      </c>
      <c r="B18235" s="815">
        <f t="shared" si="1187"/>
        <v>323</v>
      </c>
      <c r="C18235" s="815">
        <f t="shared" si="1188"/>
        <v>43</v>
      </c>
      <c r="D18235" s="815">
        <f t="shared" si="1189"/>
        <v>33</v>
      </c>
      <c r="E18235" s="815">
        <v>2009</v>
      </c>
    </row>
    <row r="18236" spans="1:5">
      <c r="A18236" s="816">
        <f t="shared" si="1190"/>
        <v>40137</v>
      </c>
      <c r="B18236" s="815">
        <f t="shared" si="1187"/>
        <v>324</v>
      </c>
      <c r="C18236" s="815">
        <f t="shared" si="1188"/>
        <v>42</v>
      </c>
      <c r="D18236" s="815">
        <f t="shared" si="1189"/>
        <v>32</v>
      </c>
      <c r="E18236" s="815">
        <v>2009</v>
      </c>
    </row>
    <row r="18237" spans="1:5">
      <c r="A18237" s="816">
        <f t="shared" si="1190"/>
        <v>40138</v>
      </c>
      <c r="B18237" s="815">
        <f t="shared" si="1187"/>
        <v>325</v>
      </c>
      <c r="C18237" s="815">
        <f t="shared" si="1188"/>
        <v>41</v>
      </c>
      <c r="D18237" s="815">
        <f t="shared" si="1189"/>
        <v>31</v>
      </c>
      <c r="E18237" s="815">
        <v>2009</v>
      </c>
    </row>
    <row r="18238" spans="1:5">
      <c r="A18238" s="816">
        <f t="shared" si="1190"/>
        <v>40139</v>
      </c>
      <c r="B18238" s="815">
        <f t="shared" si="1187"/>
        <v>326</v>
      </c>
      <c r="C18238" s="815">
        <f t="shared" si="1188"/>
        <v>40</v>
      </c>
      <c r="D18238" s="815">
        <f t="shared" si="1189"/>
        <v>30</v>
      </c>
      <c r="E18238" s="815">
        <v>2009</v>
      </c>
    </row>
    <row r="18239" spans="1:5">
      <c r="A18239" s="816">
        <f t="shared" si="1190"/>
        <v>40140</v>
      </c>
      <c r="B18239" s="815">
        <f t="shared" si="1187"/>
        <v>327</v>
      </c>
      <c r="C18239" s="815">
        <f t="shared" si="1188"/>
        <v>39</v>
      </c>
      <c r="D18239" s="815">
        <f t="shared" si="1189"/>
        <v>29</v>
      </c>
      <c r="E18239" s="815">
        <v>2009</v>
      </c>
    </row>
    <row r="18240" spans="1:5">
      <c r="A18240" s="816">
        <f t="shared" si="1190"/>
        <v>40141</v>
      </c>
      <c r="B18240" s="815">
        <f t="shared" si="1187"/>
        <v>328</v>
      </c>
      <c r="C18240" s="815">
        <f t="shared" si="1188"/>
        <v>38</v>
      </c>
      <c r="D18240" s="815">
        <f t="shared" si="1189"/>
        <v>28</v>
      </c>
      <c r="E18240" s="815">
        <v>2009</v>
      </c>
    </row>
    <row r="18241" spans="1:5">
      <c r="A18241" s="816">
        <f t="shared" si="1190"/>
        <v>40142</v>
      </c>
      <c r="B18241" s="815">
        <f t="shared" si="1187"/>
        <v>329</v>
      </c>
      <c r="C18241" s="815">
        <f t="shared" si="1188"/>
        <v>37</v>
      </c>
      <c r="D18241" s="815">
        <f t="shared" si="1189"/>
        <v>27</v>
      </c>
      <c r="E18241" s="815">
        <v>2009</v>
      </c>
    </row>
    <row r="18242" spans="1:5">
      <c r="A18242" s="816">
        <f t="shared" si="1190"/>
        <v>40143</v>
      </c>
      <c r="B18242" s="815">
        <f t="shared" si="1187"/>
        <v>330</v>
      </c>
      <c r="C18242" s="815">
        <f t="shared" si="1188"/>
        <v>36</v>
      </c>
      <c r="D18242" s="815">
        <f t="shared" si="1189"/>
        <v>26</v>
      </c>
      <c r="E18242" s="815">
        <v>2009</v>
      </c>
    </row>
    <row r="18243" spans="1:5">
      <c r="A18243" s="816">
        <f t="shared" si="1190"/>
        <v>40144</v>
      </c>
      <c r="B18243" s="815">
        <f t="shared" si="1187"/>
        <v>331</v>
      </c>
      <c r="C18243" s="815">
        <f t="shared" si="1188"/>
        <v>35</v>
      </c>
      <c r="D18243" s="815">
        <f t="shared" si="1189"/>
        <v>25</v>
      </c>
      <c r="E18243" s="815">
        <v>2009</v>
      </c>
    </row>
    <row r="18244" spans="1:5">
      <c r="A18244" s="816">
        <f t="shared" si="1190"/>
        <v>40145</v>
      </c>
      <c r="B18244" s="815">
        <f t="shared" si="1187"/>
        <v>332</v>
      </c>
      <c r="C18244" s="815">
        <f t="shared" si="1188"/>
        <v>34</v>
      </c>
      <c r="D18244" s="815">
        <f t="shared" si="1189"/>
        <v>24</v>
      </c>
      <c r="E18244" s="815">
        <v>2009</v>
      </c>
    </row>
    <row r="18245" spans="1:5">
      <c r="A18245" s="816">
        <f t="shared" si="1190"/>
        <v>40146</v>
      </c>
      <c r="B18245" s="815">
        <f t="shared" si="1187"/>
        <v>333</v>
      </c>
      <c r="C18245" s="815">
        <f t="shared" si="1188"/>
        <v>33</v>
      </c>
      <c r="D18245" s="815">
        <f t="shared" si="1189"/>
        <v>23</v>
      </c>
      <c r="E18245" s="815">
        <v>2009</v>
      </c>
    </row>
    <row r="18246" spans="1:5">
      <c r="A18246" s="816">
        <f t="shared" si="1190"/>
        <v>40147</v>
      </c>
      <c r="B18246" s="815">
        <f t="shared" si="1187"/>
        <v>334</v>
      </c>
      <c r="C18246" s="815">
        <f t="shared" si="1188"/>
        <v>32</v>
      </c>
      <c r="D18246" s="815">
        <f t="shared" si="1189"/>
        <v>22</v>
      </c>
      <c r="E18246" s="815">
        <v>2009</v>
      </c>
    </row>
    <row r="18247" spans="1:5">
      <c r="A18247" s="816">
        <f t="shared" si="1190"/>
        <v>40148</v>
      </c>
      <c r="B18247" s="815">
        <f t="shared" si="1187"/>
        <v>335</v>
      </c>
      <c r="C18247" s="815">
        <f t="shared" si="1188"/>
        <v>31</v>
      </c>
      <c r="D18247" s="815">
        <f t="shared" si="1189"/>
        <v>21</v>
      </c>
      <c r="E18247" s="815">
        <v>2009</v>
      </c>
    </row>
    <row r="18248" spans="1:5">
      <c r="A18248" s="816">
        <f t="shared" si="1190"/>
        <v>40149</v>
      </c>
      <c r="B18248" s="815">
        <f t="shared" si="1187"/>
        <v>336</v>
      </c>
      <c r="C18248" s="815">
        <f t="shared" si="1188"/>
        <v>30</v>
      </c>
      <c r="D18248" s="815">
        <f t="shared" si="1189"/>
        <v>20</v>
      </c>
      <c r="E18248" s="815">
        <v>2009</v>
      </c>
    </row>
    <row r="18249" spans="1:5">
      <c r="A18249" s="816">
        <f t="shared" si="1190"/>
        <v>40150</v>
      </c>
      <c r="B18249" s="815">
        <f t="shared" si="1187"/>
        <v>337</v>
      </c>
      <c r="C18249" s="815">
        <f t="shared" si="1188"/>
        <v>29</v>
      </c>
      <c r="D18249" s="815">
        <f t="shared" si="1189"/>
        <v>19</v>
      </c>
      <c r="E18249" s="815">
        <v>2009</v>
      </c>
    </row>
    <row r="18250" spans="1:5">
      <c r="A18250" s="816">
        <f t="shared" si="1190"/>
        <v>40151</v>
      </c>
      <c r="B18250" s="815">
        <f t="shared" si="1187"/>
        <v>338</v>
      </c>
      <c r="C18250" s="815">
        <f t="shared" si="1188"/>
        <v>28</v>
      </c>
      <c r="D18250" s="815">
        <f t="shared" si="1189"/>
        <v>18</v>
      </c>
      <c r="E18250" s="815">
        <v>2009</v>
      </c>
    </row>
    <row r="18251" spans="1:5">
      <c r="A18251" s="816">
        <f t="shared" si="1190"/>
        <v>40152</v>
      </c>
      <c r="B18251" s="815">
        <f t="shared" si="1187"/>
        <v>339</v>
      </c>
      <c r="C18251" s="815">
        <f t="shared" si="1188"/>
        <v>27</v>
      </c>
      <c r="D18251" s="815">
        <f t="shared" si="1189"/>
        <v>17</v>
      </c>
      <c r="E18251" s="815">
        <v>2009</v>
      </c>
    </row>
    <row r="18252" spans="1:5">
      <c r="A18252" s="816">
        <f t="shared" si="1190"/>
        <v>40153</v>
      </c>
      <c r="B18252" s="815">
        <f t="shared" si="1187"/>
        <v>340</v>
      </c>
      <c r="C18252" s="815">
        <f t="shared" si="1188"/>
        <v>26</v>
      </c>
      <c r="D18252" s="815">
        <f t="shared" si="1189"/>
        <v>16</v>
      </c>
      <c r="E18252" s="815">
        <v>2009</v>
      </c>
    </row>
    <row r="18253" spans="1:5">
      <c r="A18253" s="816">
        <f t="shared" si="1190"/>
        <v>40154</v>
      </c>
      <c r="B18253" s="815">
        <f t="shared" si="1187"/>
        <v>341</v>
      </c>
      <c r="C18253" s="815">
        <f t="shared" si="1188"/>
        <v>25</v>
      </c>
      <c r="D18253" s="815">
        <f t="shared" si="1189"/>
        <v>15</v>
      </c>
      <c r="E18253" s="815">
        <v>2009</v>
      </c>
    </row>
    <row r="18254" spans="1:5">
      <c r="A18254" s="816">
        <f t="shared" si="1190"/>
        <v>40155</v>
      </c>
      <c r="B18254" s="815">
        <f t="shared" si="1187"/>
        <v>342</v>
      </c>
      <c r="C18254" s="815">
        <f t="shared" si="1188"/>
        <v>24</v>
      </c>
      <c r="D18254" s="815">
        <f t="shared" si="1189"/>
        <v>14</v>
      </c>
      <c r="E18254" s="815">
        <v>2009</v>
      </c>
    </row>
    <row r="18255" spans="1:5">
      <c r="A18255" s="816">
        <f t="shared" si="1190"/>
        <v>40156</v>
      </c>
      <c r="B18255" s="815">
        <f t="shared" si="1187"/>
        <v>343</v>
      </c>
      <c r="C18255" s="815">
        <f t="shared" si="1188"/>
        <v>23</v>
      </c>
      <c r="D18255" s="815">
        <f t="shared" si="1189"/>
        <v>13</v>
      </c>
      <c r="E18255" s="815">
        <v>2009</v>
      </c>
    </row>
    <row r="18256" spans="1:5">
      <c r="A18256" s="816">
        <f t="shared" si="1190"/>
        <v>40157</v>
      </c>
      <c r="B18256" s="815">
        <f t="shared" si="1187"/>
        <v>344</v>
      </c>
      <c r="C18256" s="815">
        <f t="shared" si="1188"/>
        <v>22</v>
      </c>
      <c r="D18256" s="815">
        <f t="shared" si="1189"/>
        <v>12</v>
      </c>
      <c r="E18256" s="815">
        <v>2009</v>
      </c>
    </row>
    <row r="18257" spans="1:5">
      <c r="A18257" s="816">
        <f t="shared" si="1190"/>
        <v>40158</v>
      </c>
      <c r="B18257" s="815">
        <f t="shared" si="1187"/>
        <v>345</v>
      </c>
      <c r="C18257" s="815">
        <f t="shared" si="1188"/>
        <v>21</v>
      </c>
      <c r="D18257" s="815">
        <f t="shared" si="1189"/>
        <v>11</v>
      </c>
      <c r="E18257" s="815">
        <v>2009</v>
      </c>
    </row>
    <row r="18258" spans="1:5">
      <c r="A18258" s="816">
        <f t="shared" si="1190"/>
        <v>40159</v>
      </c>
      <c r="B18258" s="815">
        <f t="shared" si="1187"/>
        <v>346</v>
      </c>
      <c r="C18258" s="815">
        <f t="shared" si="1188"/>
        <v>20</v>
      </c>
      <c r="D18258" s="815">
        <f t="shared" si="1189"/>
        <v>10</v>
      </c>
      <c r="E18258" s="815">
        <v>2009</v>
      </c>
    </row>
    <row r="18259" spans="1:5">
      <c r="A18259" s="816">
        <f t="shared" si="1190"/>
        <v>40160</v>
      </c>
      <c r="B18259" s="815">
        <f t="shared" si="1187"/>
        <v>347</v>
      </c>
      <c r="C18259" s="815">
        <f t="shared" si="1188"/>
        <v>19</v>
      </c>
      <c r="D18259" s="815">
        <f t="shared" si="1189"/>
        <v>9</v>
      </c>
      <c r="E18259" s="815">
        <v>2009</v>
      </c>
    </row>
    <row r="18260" spans="1:5">
      <c r="A18260" s="816">
        <f t="shared" si="1190"/>
        <v>40161</v>
      </c>
      <c r="B18260" s="815">
        <f t="shared" si="1187"/>
        <v>348</v>
      </c>
      <c r="C18260" s="815">
        <f t="shared" si="1188"/>
        <v>18</v>
      </c>
      <c r="D18260" s="815">
        <f t="shared" si="1189"/>
        <v>8</v>
      </c>
      <c r="E18260" s="815">
        <v>2009</v>
      </c>
    </row>
    <row r="18261" spans="1:5">
      <c r="A18261" s="816">
        <f t="shared" si="1190"/>
        <v>40162</v>
      </c>
      <c r="B18261" s="815">
        <f t="shared" si="1187"/>
        <v>349</v>
      </c>
      <c r="C18261" s="815">
        <f t="shared" si="1188"/>
        <v>17</v>
      </c>
      <c r="D18261" s="815">
        <f t="shared" si="1189"/>
        <v>7</v>
      </c>
      <c r="E18261" s="815">
        <v>2009</v>
      </c>
    </row>
    <row r="18262" spans="1:5">
      <c r="A18262" s="816">
        <f t="shared" si="1190"/>
        <v>40163</v>
      </c>
      <c r="B18262" s="815">
        <f t="shared" si="1187"/>
        <v>350</v>
      </c>
      <c r="C18262" s="815">
        <f t="shared" si="1188"/>
        <v>16</v>
      </c>
      <c r="D18262" s="815">
        <f t="shared" si="1189"/>
        <v>6</v>
      </c>
      <c r="E18262" s="815">
        <v>2009</v>
      </c>
    </row>
    <row r="18263" spans="1:5">
      <c r="A18263" s="816">
        <f t="shared" si="1190"/>
        <v>40164</v>
      </c>
      <c r="B18263" s="815">
        <f t="shared" si="1187"/>
        <v>351</v>
      </c>
      <c r="C18263" s="815">
        <f t="shared" si="1188"/>
        <v>15</v>
      </c>
      <c r="D18263" s="815">
        <f t="shared" si="1189"/>
        <v>5</v>
      </c>
      <c r="E18263" s="815">
        <v>2009</v>
      </c>
    </row>
    <row r="18264" spans="1:5">
      <c r="A18264" s="816">
        <f t="shared" si="1190"/>
        <v>40165</v>
      </c>
      <c r="B18264" s="815">
        <f t="shared" si="1187"/>
        <v>352</v>
      </c>
      <c r="C18264" s="815">
        <f t="shared" si="1188"/>
        <v>14</v>
      </c>
      <c r="D18264" s="815">
        <f t="shared" si="1189"/>
        <v>4</v>
      </c>
      <c r="E18264" s="815">
        <v>2009</v>
      </c>
    </row>
    <row r="18265" spans="1:5">
      <c r="A18265" s="816">
        <f t="shared" si="1190"/>
        <v>40166</v>
      </c>
      <c r="B18265" s="815">
        <f t="shared" si="1187"/>
        <v>353</v>
      </c>
      <c r="C18265" s="815">
        <f t="shared" si="1188"/>
        <v>13</v>
      </c>
      <c r="D18265" s="815">
        <f t="shared" si="1189"/>
        <v>3</v>
      </c>
      <c r="E18265" s="815">
        <v>2009</v>
      </c>
    </row>
    <row r="18266" spans="1:5">
      <c r="A18266" s="816">
        <f t="shared" si="1190"/>
        <v>40167</v>
      </c>
      <c r="B18266" s="815">
        <f t="shared" si="1187"/>
        <v>354</v>
      </c>
      <c r="C18266" s="815">
        <f t="shared" si="1188"/>
        <v>12</v>
      </c>
      <c r="D18266" s="815">
        <f t="shared" si="1189"/>
        <v>2</v>
      </c>
      <c r="E18266" s="815">
        <v>2009</v>
      </c>
    </row>
    <row r="18267" spans="1:5">
      <c r="A18267" s="816">
        <f t="shared" si="1190"/>
        <v>40168</v>
      </c>
      <c r="B18267" s="815">
        <f t="shared" si="1187"/>
        <v>355</v>
      </c>
      <c r="C18267" s="815">
        <f t="shared" si="1188"/>
        <v>11</v>
      </c>
      <c r="D18267" s="815">
        <f t="shared" si="1189"/>
        <v>1</v>
      </c>
      <c r="E18267" s="815">
        <v>2009</v>
      </c>
    </row>
    <row r="18268" spans="1:5">
      <c r="A18268" s="816">
        <f t="shared" si="1190"/>
        <v>40169</v>
      </c>
      <c r="B18268" s="815">
        <f t="shared" si="1187"/>
        <v>356</v>
      </c>
      <c r="C18268" s="815">
        <f t="shared" si="1188"/>
        <v>10</v>
      </c>
      <c r="D18268" s="815">
        <v>365</v>
      </c>
      <c r="E18268" s="815">
        <v>2009</v>
      </c>
    </row>
    <row r="18269" spans="1:5">
      <c r="A18269" s="816">
        <f t="shared" si="1190"/>
        <v>40170</v>
      </c>
      <c r="B18269" s="815">
        <f t="shared" si="1187"/>
        <v>357</v>
      </c>
      <c r="C18269" s="815">
        <f t="shared" si="1188"/>
        <v>9</v>
      </c>
      <c r="D18269" s="815">
        <f t="shared" ref="D18269:D18332" si="1191">D18268-1</f>
        <v>364</v>
      </c>
      <c r="E18269" s="815">
        <v>2009</v>
      </c>
    </row>
    <row r="18270" spans="1:5">
      <c r="A18270" s="816">
        <f t="shared" si="1190"/>
        <v>40171</v>
      </c>
      <c r="B18270" s="815">
        <f t="shared" si="1187"/>
        <v>358</v>
      </c>
      <c r="C18270" s="815">
        <f t="shared" si="1188"/>
        <v>8</v>
      </c>
      <c r="D18270" s="815">
        <f t="shared" si="1191"/>
        <v>363</v>
      </c>
      <c r="E18270" s="815">
        <v>2009</v>
      </c>
    </row>
    <row r="18271" spans="1:5">
      <c r="A18271" s="816">
        <f t="shared" si="1190"/>
        <v>40172</v>
      </c>
      <c r="B18271" s="815">
        <f t="shared" si="1187"/>
        <v>359</v>
      </c>
      <c r="C18271" s="815">
        <f t="shared" si="1188"/>
        <v>7</v>
      </c>
      <c r="D18271" s="815">
        <f t="shared" si="1191"/>
        <v>362</v>
      </c>
      <c r="E18271" s="815">
        <v>2009</v>
      </c>
    </row>
    <row r="18272" spans="1:5">
      <c r="A18272" s="816">
        <f t="shared" si="1190"/>
        <v>40173</v>
      </c>
      <c r="B18272" s="815">
        <f t="shared" si="1187"/>
        <v>360</v>
      </c>
      <c r="C18272" s="815">
        <f t="shared" si="1188"/>
        <v>6</v>
      </c>
      <c r="D18272" s="815">
        <f t="shared" si="1191"/>
        <v>361</v>
      </c>
      <c r="E18272" s="815">
        <v>2009</v>
      </c>
    </row>
    <row r="18273" spans="1:5">
      <c r="A18273" s="816">
        <f t="shared" si="1190"/>
        <v>40174</v>
      </c>
      <c r="B18273" s="815">
        <f t="shared" si="1187"/>
        <v>361</v>
      </c>
      <c r="C18273" s="815">
        <f t="shared" si="1188"/>
        <v>5</v>
      </c>
      <c r="D18273" s="815">
        <f t="shared" si="1191"/>
        <v>360</v>
      </c>
      <c r="E18273" s="815">
        <v>2009</v>
      </c>
    </row>
    <row r="18274" spans="1:5">
      <c r="A18274" s="816">
        <f t="shared" si="1190"/>
        <v>40175</v>
      </c>
      <c r="B18274" s="815">
        <f t="shared" si="1187"/>
        <v>362</v>
      </c>
      <c r="C18274" s="815">
        <f t="shared" si="1188"/>
        <v>4</v>
      </c>
      <c r="D18274" s="815">
        <f t="shared" si="1191"/>
        <v>359</v>
      </c>
      <c r="E18274" s="815">
        <v>2009</v>
      </c>
    </row>
    <row r="18275" spans="1:5">
      <c r="A18275" s="816">
        <f t="shared" si="1190"/>
        <v>40176</v>
      </c>
      <c r="B18275" s="815">
        <f t="shared" si="1187"/>
        <v>363</v>
      </c>
      <c r="C18275" s="815">
        <f t="shared" si="1188"/>
        <v>3</v>
      </c>
      <c r="D18275" s="815">
        <f t="shared" si="1191"/>
        <v>358</v>
      </c>
      <c r="E18275" s="815">
        <v>2009</v>
      </c>
    </row>
    <row r="18276" spans="1:5">
      <c r="A18276" s="816">
        <f t="shared" si="1190"/>
        <v>40177</v>
      </c>
      <c r="B18276" s="815">
        <f t="shared" si="1187"/>
        <v>364</v>
      </c>
      <c r="C18276" s="815">
        <f t="shared" si="1188"/>
        <v>2</v>
      </c>
      <c r="D18276" s="815">
        <f t="shared" si="1191"/>
        <v>357</v>
      </c>
      <c r="E18276" s="815">
        <v>2009</v>
      </c>
    </row>
    <row r="18277" spans="1:5">
      <c r="A18277" s="816">
        <f t="shared" si="1190"/>
        <v>40178</v>
      </c>
      <c r="B18277" s="815">
        <f t="shared" si="1187"/>
        <v>365</v>
      </c>
      <c r="C18277" s="815">
        <f t="shared" si="1188"/>
        <v>1</v>
      </c>
      <c r="D18277" s="815">
        <f t="shared" si="1191"/>
        <v>356</v>
      </c>
      <c r="E18277" s="815">
        <v>2009</v>
      </c>
    </row>
    <row r="18278" spans="1:5">
      <c r="A18278" s="816">
        <f t="shared" si="1190"/>
        <v>40179</v>
      </c>
      <c r="B18278" s="815">
        <v>1</v>
      </c>
      <c r="C18278" s="815">
        <v>365</v>
      </c>
      <c r="D18278" s="815">
        <f t="shared" si="1191"/>
        <v>355</v>
      </c>
      <c r="E18278" s="815">
        <v>2010</v>
      </c>
    </row>
    <row r="18279" spans="1:5">
      <c r="A18279" s="816">
        <f t="shared" si="1190"/>
        <v>40180</v>
      </c>
      <c r="B18279" s="815">
        <f t="shared" si="1187"/>
        <v>2</v>
      </c>
      <c r="C18279" s="815">
        <f t="shared" ref="C18279:C18332" si="1192">C18278-1</f>
        <v>364</v>
      </c>
      <c r="D18279" s="815">
        <f t="shared" si="1191"/>
        <v>354</v>
      </c>
      <c r="E18279" s="815">
        <v>2010</v>
      </c>
    </row>
    <row r="18280" spans="1:5">
      <c r="A18280" s="816">
        <f t="shared" si="1190"/>
        <v>40181</v>
      </c>
      <c r="B18280" s="815">
        <f t="shared" ref="B18280:B18332" si="1193">B18279+1</f>
        <v>3</v>
      </c>
      <c r="C18280" s="815">
        <f t="shared" si="1192"/>
        <v>363</v>
      </c>
      <c r="D18280" s="815">
        <f t="shared" si="1191"/>
        <v>353</v>
      </c>
      <c r="E18280" s="815">
        <v>2010</v>
      </c>
    </row>
    <row r="18281" spans="1:5">
      <c r="A18281" s="816">
        <f t="shared" si="1190"/>
        <v>40182</v>
      </c>
      <c r="B18281" s="815">
        <f t="shared" si="1193"/>
        <v>4</v>
      </c>
      <c r="C18281" s="815">
        <f t="shared" si="1192"/>
        <v>362</v>
      </c>
      <c r="D18281" s="815">
        <f t="shared" si="1191"/>
        <v>352</v>
      </c>
      <c r="E18281" s="815">
        <v>2010</v>
      </c>
    </row>
    <row r="18282" spans="1:5">
      <c r="A18282" s="816">
        <f t="shared" si="1190"/>
        <v>40183</v>
      </c>
      <c r="B18282" s="815">
        <f t="shared" si="1193"/>
        <v>5</v>
      </c>
      <c r="C18282" s="815">
        <f t="shared" si="1192"/>
        <v>361</v>
      </c>
      <c r="D18282" s="815">
        <f t="shared" si="1191"/>
        <v>351</v>
      </c>
      <c r="E18282" s="815">
        <v>2010</v>
      </c>
    </row>
    <row r="18283" spans="1:5">
      <c r="A18283" s="816">
        <f t="shared" si="1190"/>
        <v>40184</v>
      </c>
      <c r="B18283" s="815">
        <f t="shared" si="1193"/>
        <v>6</v>
      </c>
      <c r="C18283" s="815">
        <f t="shared" si="1192"/>
        <v>360</v>
      </c>
      <c r="D18283" s="815">
        <f t="shared" si="1191"/>
        <v>350</v>
      </c>
      <c r="E18283" s="815">
        <v>2010</v>
      </c>
    </row>
    <row r="18284" spans="1:5">
      <c r="A18284" s="816">
        <f t="shared" si="1190"/>
        <v>40185</v>
      </c>
      <c r="B18284" s="815">
        <f t="shared" si="1193"/>
        <v>7</v>
      </c>
      <c r="C18284" s="815">
        <f t="shared" si="1192"/>
        <v>359</v>
      </c>
      <c r="D18284" s="815">
        <f t="shared" si="1191"/>
        <v>349</v>
      </c>
      <c r="E18284" s="815">
        <v>2010</v>
      </c>
    </row>
    <row r="18285" spans="1:5">
      <c r="A18285" s="816">
        <f t="shared" si="1190"/>
        <v>40186</v>
      </c>
      <c r="B18285" s="815">
        <f t="shared" si="1193"/>
        <v>8</v>
      </c>
      <c r="C18285" s="815">
        <f t="shared" si="1192"/>
        <v>358</v>
      </c>
      <c r="D18285" s="815">
        <f t="shared" si="1191"/>
        <v>348</v>
      </c>
      <c r="E18285" s="815">
        <v>2010</v>
      </c>
    </row>
    <row r="18286" spans="1:5">
      <c r="A18286" s="816">
        <f t="shared" si="1190"/>
        <v>40187</v>
      </c>
      <c r="B18286" s="815">
        <f t="shared" si="1193"/>
        <v>9</v>
      </c>
      <c r="C18286" s="815">
        <f t="shared" si="1192"/>
        <v>357</v>
      </c>
      <c r="D18286" s="815">
        <f t="shared" si="1191"/>
        <v>347</v>
      </c>
      <c r="E18286" s="815">
        <v>2010</v>
      </c>
    </row>
    <row r="18287" spans="1:5">
      <c r="A18287" s="816">
        <f t="shared" si="1190"/>
        <v>40188</v>
      </c>
      <c r="B18287" s="815">
        <f t="shared" si="1193"/>
        <v>10</v>
      </c>
      <c r="C18287" s="815">
        <f t="shared" si="1192"/>
        <v>356</v>
      </c>
      <c r="D18287" s="815">
        <f t="shared" si="1191"/>
        <v>346</v>
      </c>
      <c r="E18287" s="815">
        <v>2010</v>
      </c>
    </row>
    <row r="18288" spans="1:5">
      <c r="A18288" s="816">
        <f t="shared" si="1190"/>
        <v>40189</v>
      </c>
      <c r="B18288" s="815">
        <f t="shared" si="1193"/>
        <v>11</v>
      </c>
      <c r="C18288" s="815">
        <f t="shared" si="1192"/>
        <v>355</v>
      </c>
      <c r="D18288" s="815">
        <f t="shared" si="1191"/>
        <v>345</v>
      </c>
      <c r="E18288" s="815">
        <v>2010</v>
      </c>
    </row>
    <row r="18289" spans="1:5">
      <c r="A18289" s="816">
        <f t="shared" si="1190"/>
        <v>40190</v>
      </c>
      <c r="B18289" s="815">
        <f t="shared" si="1193"/>
        <v>12</v>
      </c>
      <c r="C18289" s="815">
        <f t="shared" si="1192"/>
        <v>354</v>
      </c>
      <c r="D18289" s="815">
        <f t="shared" si="1191"/>
        <v>344</v>
      </c>
      <c r="E18289" s="815">
        <v>2010</v>
      </c>
    </row>
    <row r="18290" spans="1:5">
      <c r="A18290" s="816">
        <f t="shared" si="1190"/>
        <v>40191</v>
      </c>
      <c r="B18290" s="815">
        <f t="shared" si="1193"/>
        <v>13</v>
      </c>
      <c r="C18290" s="815">
        <f t="shared" si="1192"/>
        <v>353</v>
      </c>
      <c r="D18290" s="815">
        <f t="shared" si="1191"/>
        <v>343</v>
      </c>
      <c r="E18290" s="815">
        <v>2010</v>
      </c>
    </row>
    <row r="18291" spans="1:5">
      <c r="A18291" s="816">
        <f t="shared" ref="A18291:A18354" si="1194">A18290+1</f>
        <v>40192</v>
      </c>
      <c r="B18291" s="815">
        <f t="shared" si="1193"/>
        <v>14</v>
      </c>
      <c r="C18291" s="815">
        <f t="shared" si="1192"/>
        <v>352</v>
      </c>
      <c r="D18291" s="815">
        <f t="shared" si="1191"/>
        <v>342</v>
      </c>
      <c r="E18291" s="815">
        <v>2010</v>
      </c>
    </row>
    <row r="18292" spans="1:5">
      <c r="A18292" s="816">
        <f t="shared" si="1194"/>
        <v>40193</v>
      </c>
      <c r="B18292" s="815">
        <f t="shared" si="1193"/>
        <v>15</v>
      </c>
      <c r="C18292" s="815">
        <f t="shared" si="1192"/>
        <v>351</v>
      </c>
      <c r="D18292" s="815">
        <f t="shared" si="1191"/>
        <v>341</v>
      </c>
      <c r="E18292" s="815">
        <v>2010</v>
      </c>
    </row>
    <row r="18293" spans="1:5">
      <c r="A18293" s="816">
        <f t="shared" si="1194"/>
        <v>40194</v>
      </c>
      <c r="B18293" s="815">
        <f t="shared" si="1193"/>
        <v>16</v>
      </c>
      <c r="C18293" s="815">
        <f t="shared" si="1192"/>
        <v>350</v>
      </c>
      <c r="D18293" s="815">
        <f t="shared" si="1191"/>
        <v>340</v>
      </c>
      <c r="E18293" s="815">
        <v>2010</v>
      </c>
    </row>
    <row r="18294" spans="1:5">
      <c r="A18294" s="816">
        <f t="shared" si="1194"/>
        <v>40195</v>
      </c>
      <c r="B18294" s="815">
        <f t="shared" si="1193"/>
        <v>17</v>
      </c>
      <c r="C18294" s="815">
        <f t="shared" si="1192"/>
        <v>349</v>
      </c>
      <c r="D18294" s="815">
        <f t="shared" si="1191"/>
        <v>339</v>
      </c>
      <c r="E18294" s="815">
        <v>2010</v>
      </c>
    </row>
    <row r="18295" spans="1:5">
      <c r="A18295" s="816">
        <f t="shared" si="1194"/>
        <v>40196</v>
      </c>
      <c r="B18295" s="815">
        <f t="shared" si="1193"/>
        <v>18</v>
      </c>
      <c r="C18295" s="815">
        <f t="shared" si="1192"/>
        <v>348</v>
      </c>
      <c r="D18295" s="815">
        <f t="shared" si="1191"/>
        <v>338</v>
      </c>
      <c r="E18295" s="815">
        <v>2010</v>
      </c>
    </row>
    <row r="18296" spans="1:5">
      <c r="A18296" s="816">
        <f t="shared" si="1194"/>
        <v>40197</v>
      </c>
      <c r="B18296" s="815">
        <f t="shared" si="1193"/>
        <v>19</v>
      </c>
      <c r="C18296" s="815">
        <f t="shared" si="1192"/>
        <v>347</v>
      </c>
      <c r="D18296" s="815">
        <f t="shared" si="1191"/>
        <v>337</v>
      </c>
      <c r="E18296" s="815">
        <v>2010</v>
      </c>
    </row>
    <row r="18297" spans="1:5">
      <c r="A18297" s="816">
        <f t="shared" si="1194"/>
        <v>40198</v>
      </c>
      <c r="B18297" s="815">
        <f t="shared" si="1193"/>
        <v>20</v>
      </c>
      <c r="C18297" s="815">
        <f t="shared" si="1192"/>
        <v>346</v>
      </c>
      <c r="D18297" s="815">
        <f t="shared" si="1191"/>
        <v>336</v>
      </c>
      <c r="E18297" s="815">
        <v>2010</v>
      </c>
    </row>
    <row r="18298" spans="1:5">
      <c r="A18298" s="816">
        <f t="shared" si="1194"/>
        <v>40199</v>
      </c>
      <c r="B18298" s="815">
        <f t="shared" si="1193"/>
        <v>21</v>
      </c>
      <c r="C18298" s="815">
        <f t="shared" si="1192"/>
        <v>345</v>
      </c>
      <c r="D18298" s="815">
        <f t="shared" si="1191"/>
        <v>335</v>
      </c>
      <c r="E18298" s="815">
        <v>2010</v>
      </c>
    </row>
    <row r="18299" spans="1:5">
      <c r="A18299" s="816">
        <f t="shared" si="1194"/>
        <v>40200</v>
      </c>
      <c r="B18299" s="815">
        <f t="shared" si="1193"/>
        <v>22</v>
      </c>
      <c r="C18299" s="815">
        <f t="shared" si="1192"/>
        <v>344</v>
      </c>
      <c r="D18299" s="815">
        <f t="shared" si="1191"/>
        <v>334</v>
      </c>
      <c r="E18299" s="815">
        <v>2010</v>
      </c>
    </row>
    <row r="18300" spans="1:5">
      <c r="A18300" s="816">
        <f t="shared" si="1194"/>
        <v>40201</v>
      </c>
      <c r="B18300" s="815">
        <f t="shared" si="1193"/>
        <v>23</v>
      </c>
      <c r="C18300" s="815">
        <f t="shared" si="1192"/>
        <v>343</v>
      </c>
      <c r="D18300" s="815">
        <f t="shared" si="1191"/>
        <v>333</v>
      </c>
      <c r="E18300" s="815">
        <v>2010</v>
      </c>
    </row>
    <row r="18301" spans="1:5">
      <c r="A18301" s="816">
        <f t="shared" si="1194"/>
        <v>40202</v>
      </c>
      <c r="B18301" s="815">
        <f t="shared" si="1193"/>
        <v>24</v>
      </c>
      <c r="C18301" s="815">
        <f t="shared" si="1192"/>
        <v>342</v>
      </c>
      <c r="D18301" s="815">
        <f t="shared" si="1191"/>
        <v>332</v>
      </c>
      <c r="E18301" s="815">
        <v>2010</v>
      </c>
    </row>
    <row r="18302" spans="1:5">
      <c r="A18302" s="816">
        <f t="shared" si="1194"/>
        <v>40203</v>
      </c>
      <c r="B18302" s="815">
        <f t="shared" si="1193"/>
        <v>25</v>
      </c>
      <c r="C18302" s="815">
        <f t="shared" si="1192"/>
        <v>341</v>
      </c>
      <c r="D18302" s="815">
        <f t="shared" si="1191"/>
        <v>331</v>
      </c>
      <c r="E18302" s="815">
        <v>2010</v>
      </c>
    </row>
    <row r="18303" spans="1:5">
      <c r="A18303" s="816">
        <f t="shared" si="1194"/>
        <v>40204</v>
      </c>
      <c r="B18303" s="815">
        <f t="shared" si="1193"/>
        <v>26</v>
      </c>
      <c r="C18303" s="815">
        <f t="shared" si="1192"/>
        <v>340</v>
      </c>
      <c r="D18303" s="815">
        <f t="shared" si="1191"/>
        <v>330</v>
      </c>
      <c r="E18303" s="815">
        <v>2010</v>
      </c>
    </row>
    <row r="18304" spans="1:5">
      <c r="A18304" s="816">
        <f t="shared" si="1194"/>
        <v>40205</v>
      </c>
      <c r="B18304" s="815">
        <f t="shared" si="1193"/>
        <v>27</v>
      </c>
      <c r="C18304" s="815">
        <f t="shared" si="1192"/>
        <v>339</v>
      </c>
      <c r="D18304" s="815">
        <f t="shared" si="1191"/>
        <v>329</v>
      </c>
      <c r="E18304" s="815">
        <v>2010</v>
      </c>
    </row>
    <row r="18305" spans="1:5">
      <c r="A18305" s="816">
        <f t="shared" si="1194"/>
        <v>40206</v>
      </c>
      <c r="B18305" s="815">
        <f t="shared" si="1193"/>
        <v>28</v>
      </c>
      <c r="C18305" s="815">
        <f t="shared" si="1192"/>
        <v>338</v>
      </c>
      <c r="D18305" s="815">
        <f t="shared" si="1191"/>
        <v>328</v>
      </c>
      <c r="E18305" s="815">
        <v>2010</v>
      </c>
    </row>
    <row r="18306" spans="1:5">
      <c r="A18306" s="816">
        <f t="shared" si="1194"/>
        <v>40207</v>
      </c>
      <c r="B18306" s="815">
        <f t="shared" si="1193"/>
        <v>29</v>
      </c>
      <c r="C18306" s="815">
        <f t="shared" si="1192"/>
        <v>337</v>
      </c>
      <c r="D18306" s="815">
        <f t="shared" si="1191"/>
        <v>327</v>
      </c>
      <c r="E18306" s="815">
        <v>2010</v>
      </c>
    </row>
    <row r="18307" spans="1:5">
      <c r="A18307" s="816">
        <f t="shared" si="1194"/>
        <v>40208</v>
      </c>
      <c r="B18307" s="815">
        <f t="shared" si="1193"/>
        <v>30</v>
      </c>
      <c r="C18307" s="815">
        <f t="shared" si="1192"/>
        <v>336</v>
      </c>
      <c r="D18307" s="815">
        <f t="shared" si="1191"/>
        <v>326</v>
      </c>
      <c r="E18307" s="815">
        <v>2010</v>
      </c>
    </row>
    <row r="18308" spans="1:5">
      <c r="A18308" s="816">
        <f t="shared" si="1194"/>
        <v>40209</v>
      </c>
      <c r="B18308" s="815">
        <f t="shared" si="1193"/>
        <v>31</v>
      </c>
      <c r="C18308" s="815">
        <f t="shared" si="1192"/>
        <v>335</v>
      </c>
      <c r="D18308" s="815">
        <f t="shared" si="1191"/>
        <v>325</v>
      </c>
      <c r="E18308" s="815">
        <v>2010</v>
      </c>
    </row>
    <row r="18309" spans="1:5">
      <c r="A18309" s="816">
        <f t="shared" si="1194"/>
        <v>40210</v>
      </c>
      <c r="B18309" s="815">
        <f t="shared" si="1193"/>
        <v>32</v>
      </c>
      <c r="C18309" s="815">
        <f t="shared" si="1192"/>
        <v>334</v>
      </c>
      <c r="D18309" s="815">
        <f t="shared" si="1191"/>
        <v>324</v>
      </c>
      <c r="E18309" s="815">
        <v>2010</v>
      </c>
    </row>
    <row r="18310" spans="1:5">
      <c r="A18310" s="816">
        <f t="shared" si="1194"/>
        <v>40211</v>
      </c>
      <c r="B18310" s="815">
        <f t="shared" si="1193"/>
        <v>33</v>
      </c>
      <c r="C18310" s="815">
        <f t="shared" si="1192"/>
        <v>333</v>
      </c>
      <c r="D18310" s="815">
        <f t="shared" si="1191"/>
        <v>323</v>
      </c>
      <c r="E18310" s="815">
        <v>2010</v>
      </c>
    </row>
    <row r="18311" spans="1:5">
      <c r="A18311" s="816">
        <f t="shared" si="1194"/>
        <v>40212</v>
      </c>
      <c r="B18311" s="815">
        <f t="shared" si="1193"/>
        <v>34</v>
      </c>
      <c r="C18311" s="815">
        <f t="shared" si="1192"/>
        <v>332</v>
      </c>
      <c r="D18311" s="815">
        <f t="shared" si="1191"/>
        <v>322</v>
      </c>
      <c r="E18311" s="815">
        <v>2010</v>
      </c>
    </row>
    <row r="18312" spans="1:5">
      <c r="A18312" s="816">
        <f t="shared" si="1194"/>
        <v>40213</v>
      </c>
      <c r="B18312" s="815">
        <f t="shared" si="1193"/>
        <v>35</v>
      </c>
      <c r="C18312" s="815">
        <f t="shared" si="1192"/>
        <v>331</v>
      </c>
      <c r="D18312" s="815">
        <f t="shared" si="1191"/>
        <v>321</v>
      </c>
      <c r="E18312" s="815">
        <v>2010</v>
      </c>
    </row>
    <row r="18313" spans="1:5">
      <c r="A18313" s="816">
        <f t="shared" si="1194"/>
        <v>40214</v>
      </c>
      <c r="B18313" s="815">
        <f t="shared" si="1193"/>
        <v>36</v>
      </c>
      <c r="C18313" s="815">
        <f t="shared" si="1192"/>
        <v>330</v>
      </c>
      <c r="D18313" s="815">
        <f t="shared" si="1191"/>
        <v>320</v>
      </c>
      <c r="E18313" s="815">
        <v>2010</v>
      </c>
    </row>
    <row r="18314" spans="1:5">
      <c r="A18314" s="816">
        <f t="shared" si="1194"/>
        <v>40215</v>
      </c>
      <c r="B18314" s="815">
        <f t="shared" si="1193"/>
        <v>37</v>
      </c>
      <c r="C18314" s="815">
        <f t="shared" si="1192"/>
        <v>329</v>
      </c>
      <c r="D18314" s="815">
        <f t="shared" si="1191"/>
        <v>319</v>
      </c>
      <c r="E18314" s="815">
        <v>2010</v>
      </c>
    </row>
    <row r="18315" spans="1:5">
      <c r="A18315" s="816">
        <f t="shared" si="1194"/>
        <v>40216</v>
      </c>
      <c r="B18315" s="815">
        <f t="shared" si="1193"/>
        <v>38</v>
      </c>
      <c r="C18315" s="815">
        <f t="shared" si="1192"/>
        <v>328</v>
      </c>
      <c r="D18315" s="815">
        <f t="shared" si="1191"/>
        <v>318</v>
      </c>
      <c r="E18315" s="815">
        <v>2010</v>
      </c>
    </row>
    <row r="18316" spans="1:5">
      <c r="A18316" s="816">
        <f t="shared" si="1194"/>
        <v>40217</v>
      </c>
      <c r="B18316" s="815">
        <f t="shared" si="1193"/>
        <v>39</v>
      </c>
      <c r="C18316" s="815">
        <f t="shared" si="1192"/>
        <v>327</v>
      </c>
      <c r="D18316" s="815">
        <f t="shared" si="1191"/>
        <v>317</v>
      </c>
      <c r="E18316" s="815">
        <v>2010</v>
      </c>
    </row>
    <row r="18317" spans="1:5">
      <c r="A18317" s="816">
        <f t="shared" si="1194"/>
        <v>40218</v>
      </c>
      <c r="B18317" s="815">
        <f t="shared" si="1193"/>
        <v>40</v>
      </c>
      <c r="C18317" s="815">
        <f t="shared" si="1192"/>
        <v>326</v>
      </c>
      <c r="D18317" s="815">
        <f t="shared" si="1191"/>
        <v>316</v>
      </c>
      <c r="E18317" s="815">
        <v>2010</v>
      </c>
    </row>
    <row r="18318" spans="1:5">
      <c r="A18318" s="816">
        <f t="shared" si="1194"/>
        <v>40219</v>
      </c>
      <c r="B18318" s="815">
        <f t="shared" si="1193"/>
        <v>41</v>
      </c>
      <c r="C18318" s="815">
        <f t="shared" si="1192"/>
        <v>325</v>
      </c>
      <c r="D18318" s="815">
        <f t="shared" si="1191"/>
        <v>315</v>
      </c>
      <c r="E18318" s="815">
        <v>2010</v>
      </c>
    </row>
    <row r="18319" spans="1:5">
      <c r="A18319" s="816">
        <f t="shared" si="1194"/>
        <v>40220</v>
      </c>
      <c r="B18319" s="815">
        <f t="shared" si="1193"/>
        <v>42</v>
      </c>
      <c r="C18319" s="815">
        <f t="shared" si="1192"/>
        <v>324</v>
      </c>
      <c r="D18319" s="815">
        <f t="shared" si="1191"/>
        <v>314</v>
      </c>
      <c r="E18319" s="815">
        <v>2010</v>
      </c>
    </row>
    <row r="18320" spans="1:5">
      <c r="A18320" s="816">
        <f t="shared" si="1194"/>
        <v>40221</v>
      </c>
      <c r="B18320" s="815">
        <f t="shared" si="1193"/>
        <v>43</v>
      </c>
      <c r="C18320" s="815">
        <f t="shared" si="1192"/>
        <v>323</v>
      </c>
      <c r="D18320" s="815">
        <f t="shared" si="1191"/>
        <v>313</v>
      </c>
      <c r="E18320" s="815">
        <v>2010</v>
      </c>
    </row>
    <row r="18321" spans="1:5">
      <c r="A18321" s="816">
        <f t="shared" si="1194"/>
        <v>40222</v>
      </c>
      <c r="B18321" s="815">
        <f t="shared" si="1193"/>
        <v>44</v>
      </c>
      <c r="C18321" s="815">
        <f t="shared" si="1192"/>
        <v>322</v>
      </c>
      <c r="D18321" s="815">
        <f t="shared" si="1191"/>
        <v>312</v>
      </c>
      <c r="E18321" s="815">
        <v>2010</v>
      </c>
    </row>
    <row r="18322" spans="1:5">
      <c r="A18322" s="816">
        <f t="shared" si="1194"/>
        <v>40223</v>
      </c>
      <c r="B18322" s="815">
        <f t="shared" si="1193"/>
        <v>45</v>
      </c>
      <c r="C18322" s="815">
        <f t="shared" si="1192"/>
        <v>321</v>
      </c>
      <c r="D18322" s="815">
        <f t="shared" si="1191"/>
        <v>311</v>
      </c>
      <c r="E18322" s="815">
        <v>2010</v>
      </c>
    </row>
    <row r="18323" spans="1:5">
      <c r="A18323" s="816">
        <f t="shared" si="1194"/>
        <v>40224</v>
      </c>
      <c r="B18323" s="815">
        <f t="shared" si="1193"/>
        <v>46</v>
      </c>
      <c r="C18323" s="815">
        <f t="shared" si="1192"/>
        <v>320</v>
      </c>
      <c r="D18323" s="815">
        <f t="shared" si="1191"/>
        <v>310</v>
      </c>
      <c r="E18323" s="815">
        <v>2010</v>
      </c>
    </row>
    <row r="18324" spans="1:5">
      <c r="A18324" s="816">
        <f t="shared" si="1194"/>
        <v>40225</v>
      </c>
      <c r="B18324" s="815">
        <f t="shared" si="1193"/>
        <v>47</v>
      </c>
      <c r="C18324" s="815">
        <f t="shared" si="1192"/>
        <v>319</v>
      </c>
      <c r="D18324" s="815">
        <f t="shared" si="1191"/>
        <v>309</v>
      </c>
      <c r="E18324" s="815">
        <v>2010</v>
      </c>
    </row>
    <row r="18325" spans="1:5">
      <c r="A18325" s="816">
        <f t="shared" si="1194"/>
        <v>40226</v>
      </c>
      <c r="B18325" s="815">
        <f t="shared" si="1193"/>
        <v>48</v>
      </c>
      <c r="C18325" s="815">
        <f t="shared" si="1192"/>
        <v>318</v>
      </c>
      <c r="D18325" s="815">
        <f t="shared" si="1191"/>
        <v>308</v>
      </c>
      <c r="E18325" s="815">
        <v>2010</v>
      </c>
    </row>
    <row r="18326" spans="1:5">
      <c r="A18326" s="816">
        <f t="shared" si="1194"/>
        <v>40227</v>
      </c>
      <c r="B18326" s="815">
        <f t="shared" si="1193"/>
        <v>49</v>
      </c>
      <c r="C18326" s="815">
        <f t="shared" si="1192"/>
        <v>317</v>
      </c>
      <c r="D18326" s="815">
        <f t="shared" si="1191"/>
        <v>307</v>
      </c>
      <c r="E18326" s="815">
        <v>2010</v>
      </c>
    </row>
    <row r="18327" spans="1:5">
      <c r="A18327" s="816">
        <f t="shared" si="1194"/>
        <v>40228</v>
      </c>
      <c r="B18327" s="815">
        <f t="shared" si="1193"/>
        <v>50</v>
      </c>
      <c r="C18327" s="815">
        <f t="shared" si="1192"/>
        <v>316</v>
      </c>
      <c r="D18327" s="815">
        <f t="shared" si="1191"/>
        <v>306</v>
      </c>
      <c r="E18327" s="815">
        <v>2010</v>
      </c>
    </row>
    <row r="18328" spans="1:5">
      <c r="A18328" s="816">
        <f t="shared" si="1194"/>
        <v>40229</v>
      </c>
      <c r="B18328" s="815">
        <f t="shared" si="1193"/>
        <v>51</v>
      </c>
      <c r="C18328" s="815">
        <f t="shared" si="1192"/>
        <v>315</v>
      </c>
      <c r="D18328" s="815">
        <f t="shared" si="1191"/>
        <v>305</v>
      </c>
      <c r="E18328" s="815">
        <v>2010</v>
      </c>
    </row>
    <row r="18329" spans="1:5">
      <c r="A18329" s="816">
        <f t="shared" si="1194"/>
        <v>40230</v>
      </c>
      <c r="B18329" s="815">
        <f t="shared" si="1193"/>
        <v>52</v>
      </c>
      <c r="C18329" s="815">
        <f t="shared" si="1192"/>
        <v>314</v>
      </c>
      <c r="D18329" s="815">
        <f t="shared" si="1191"/>
        <v>304</v>
      </c>
      <c r="E18329" s="815">
        <v>2010</v>
      </c>
    </row>
    <row r="18330" spans="1:5">
      <c r="A18330" s="816">
        <f t="shared" si="1194"/>
        <v>40231</v>
      </c>
      <c r="B18330" s="815">
        <f t="shared" si="1193"/>
        <v>53</v>
      </c>
      <c r="C18330" s="815">
        <f t="shared" si="1192"/>
        <v>313</v>
      </c>
      <c r="D18330" s="815">
        <f t="shared" si="1191"/>
        <v>303</v>
      </c>
      <c r="E18330" s="815">
        <v>2010</v>
      </c>
    </row>
    <row r="18331" spans="1:5">
      <c r="A18331" s="816">
        <f t="shared" si="1194"/>
        <v>40232</v>
      </c>
      <c r="B18331" s="815">
        <f t="shared" si="1193"/>
        <v>54</v>
      </c>
      <c r="C18331" s="815">
        <f t="shared" si="1192"/>
        <v>312</v>
      </c>
      <c r="D18331" s="815">
        <f t="shared" si="1191"/>
        <v>302</v>
      </c>
      <c r="E18331" s="815">
        <v>2010</v>
      </c>
    </row>
    <row r="18332" spans="1:5">
      <c r="A18332" s="816">
        <f t="shared" si="1194"/>
        <v>40233</v>
      </c>
      <c r="B18332" s="815">
        <f t="shared" si="1193"/>
        <v>55</v>
      </c>
      <c r="C18332" s="815">
        <f t="shared" si="1192"/>
        <v>311</v>
      </c>
      <c r="D18332" s="815">
        <f t="shared" si="1191"/>
        <v>301</v>
      </c>
      <c r="E18332" s="815">
        <v>2010</v>
      </c>
    </row>
    <row r="18333" spans="1:5">
      <c r="A18333" s="816">
        <f t="shared" si="1194"/>
        <v>40234</v>
      </c>
      <c r="B18333" s="815">
        <f t="shared" ref="B18333:B18396" si="1195">B18332+1</f>
        <v>56</v>
      </c>
      <c r="C18333" s="815">
        <f t="shared" ref="C18333:C18396" si="1196">C18332-1</f>
        <v>310</v>
      </c>
      <c r="D18333" s="815">
        <f t="shared" ref="D18333:D18396" si="1197">D18332-1</f>
        <v>300</v>
      </c>
      <c r="E18333" s="815">
        <v>2010</v>
      </c>
    </row>
    <row r="18334" spans="1:5">
      <c r="A18334" s="816">
        <f t="shared" si="1194"/>
        <v>40235</v>
      </c>
      <c r="B18334" s="815">
        <f t="shared" si="1195"/>
        <v>57</v>
      </c>
      <c r="C18334" s="815">
        <f t="shared" si="1196"/>
        <v>309</v>
      </c>
      <c r="D18334" s="815">
        <f t="shared" si="1197"/>
        <v>299</v>
      </c>
      <c r="E18334" s="815">
        <v>2010</v>
      </c>
    </row>
    <row r="18335" spans="1:5">
      <c r="A18335" s="816">
        <f t="shared" si="1194"/>
        <v>40236</v>
      </c>
      <c r="B18335" s="815">
        <f t="shared" si="1195"/>
        <v>58</v>
      </c>
      <c r="C18335" s="815">
        <f t="shared" si="1196"/>
        <v>308</v>
      </c>
      <c r="D18335" s="815">
        <f t="shared" si="1197"/>
        <v>298</v>
      </c>
      <c r="E18335" s="815">
        <v>2010</v>
      </c>
    </row>
    <row r="18336" spans="1:5">
      <c r="A18336" s="816">
        <f t="shared" si="1194"/>
        <v>40237</v>
      </c>
      <c r="B18336" s="815">
        <f t="shared" si="1195"/>
        <v>59</v>
      </c>
      <c r="C18336" s="815">
        <f t="shared" si="1196"/>
        <v>307</v>
      </c>
      <c r="D18336" s="815">
        <f t="shared" si="1197"/>
        <v>297</v>
      </c>
      <c r="E18336" s="815">
        <v>2010</v>
      </c>
    </row>
    <row r="18337" spans="1:5">
      <c r="A18337" s="816">
        <f t="shared" si="1194"/>
        <v>40238</v>
      </c>
      <c r="B18337" s="815">
        <f t="shared" si="1195"/>
        <v>60</v>
      </c>
      <c r="C18337" s="815">
        <f t="shared" si="1196"/>
        <v>306</v>
      </c>
      <c r="D18337" s="815">
        <f t="shared" si="1197"/>
        <v>296</v>
      </c>
      <c r="E18337" s="815">
        <v>2010</v>
      </c>
    </row>
    <row r="18338" spans="1:5">
      <c r="A18338" s="816">
        <f t="shared" si="1194"/>
        <v>40239</v>
      </c>
      <c r="B18338" s="815">
        <f t="shared" si="1195"/>
        <v>61</v>
      </c>
      <c r="C18338" s="815">
        <f t="shared" si="1196"/>
        <v>305</v>
      </c>
      <c r="D18338" s="815">
        <f t="shared" si="1197"/>
        <v>295</v>
      </c>
      <c r="E18338" s="815">
        <v>2010</v>
      </c>
    </row>
    <row r="18339" spans="1:5">
      <c r="A18339" s="816">
        <f t="shared" si="1194"/>
        <v>40240</v>
      </c>
      <c r="B18339" s="815">
        <f t="shared" si="1195"/>
        <v>62</v>
      </c>
      <c r="C18339" s="815">
        <f t="shared" si="1196"/>
        <v>304</v>
      </c>
      <c r="D18339" s="815">
        <f t="shared" si="1197"/>
        <v>294</v>
      </c>
      <c r="E18339" s="815">
        <v>2010</v>
      </c>
    </row>
    <row r="18340" spans="1:5">
      <c r="A18340" s="816">
        <f t="shared" si="1194"/>
        <v>40241</v>
      </c>
      <c r="B18340" s="815">
        <f t="shared" si="1195"/>
        <v>63</v>
      </c>
      <c r="C18340" s="815">
        <f t="shared" si="1196"/>
        <v>303</v>
      </c>
      <c r="D18340" s="815">
        <f t="shared" si="1197"/>
        <v>293</v>
      </c>
      <c r="E18340" s="815">
        <v>2010</v>
      </c>
    </row>
    <row r="18341" spans="1:5">
      <c r="A18341" s="816">
        <f t="shared" si="1194"/>
        <v>40242</v>
      </c>
      <c r="B18341" s="815">
        <f t="shared" si="1195"/>
        <v>64</v>
      </c>
      <c r="C18341" s="815">
        <f t="shared" si="1196"/>
        <v>302</v>
      </c>
      <c r="D18341" s="815">
        <f t="shared" si="1197"/>
        <v>292</v>
      </c>
      <c r="E18341" s="815">
        <v>2010</v>
      </c>
    </row>
    <row r="18342" spans="1:5">
      <c r="A18342" s="816">
        <f t="shared" si="1194"/>
        <v>40243</v>
      </c>
      <c r="B18342" s="815">
        <f t="shared" si="1195"/>
        <v>65</v>
      </c>
      <c r="C18342" s="815">
        <f t="shared" si="1196"/>
        <v>301</v>
      </c>
      <c r="D18342" s="815">
        <f t="shared" si="1197"/>
        <v>291</v>
      </c>
      <c r="E18342" s="815">
        <v>2010</v>
      </c>
    </row>
    <row r="18343" spans="1:5">
      <c r="A18343" s="816">
        <f t="shared" si="1194"/>
        <v>40244</v>
      </c>
      <c r="B18343" s="815">
        <f t="shared" si="1195"/>
        <v>66</v>
      </c>
      <c r="C18343" s="815">
        <f t="shared" si="1196"/>
        <v>300</v>
      </c>
      <c r="D18343" s="815">
        <f t="shared" si="1197"/>
        <v>290</v>
      </c>
      <c r="E18343" s="815">
        <v>2010</v>
      </c>
    </row>
    <row r="18344" spans="1:5">
      <c r="A18344" s="816">
        <f t="shared" si="1194"/>
        <v>40245</v>
      </c>
      <c r="B18344" s="815">
        <f t="shared" si="1195"/>
        <v>67</v>
      </c>
      <c r="C18344" s="815">
        <f t="shared" si="1196"/>
        <v>299</v>
      </c>
      <c r="D18344" s="815">
        <f t="shared" si="1197"/>
        <v>289</v>
      </c>
      <c r="E18344" s="815">
        <v>2010</v>
      </c>
    </row>
    <row r="18345" spans="1:5">
      <c r="A18345" s="816">
        <f t="shared" si="1194"/>
        <v>40246</v>
      </c>
      <c r="B18345" s="815">
        <f t="shared" si="1195"/>
        <v>68</v>
      </c>
      <c r="C18345" s="815">
        <f t="shared" si="1196"/>
        <v>298</v>
      </c>
      <c r="D18345" s="815">
        <f t="shared" si="1197"/>
        <v>288</v>
      </c>
      <c r="E18345" s="815">
        <v>2010</v>
      </c>
    </row>
    <row r="18346" spans="1:5">
      <c r="A18346" s="816">
        <f t="shared" si="1194"/>
        <v>40247</v>
      </c>
      <c r="B18346" s="815">
        <f t="shared" si="1195"/>
        <v>69</v>
      </c>
      <c r="C18346" s="815">
        <f t="shared" si="1196"/>
        <v>297</v>
      </c>
      <c r="D18346" s="815">
        <f t="shared" si="1197"/>
        <v>287</v>
      </c>
      <c r="E18346" s="815">
        <v>2010</v>
      </c>
    </row>
    <row r="18347" spans="1:5">
      <c r="A18347" s="816">
        <f t="shared" si="1194"/>
        <v>40248</v>
      </c>
      <c r="B18347" s="815">
        <f t="shared" si="1195"/>
        <v>70</v>
      </c>
      <c r="C18347" s="815">
        <f t="shared" si="1196"/>
        <v>296</v>
      </c>
      <c r="D18347" s="815">
        <f t="shared" si="1197"/>
        <v>286</v>
      </c>
      <c r="E18347" s="815">
        <v>2010</v>
      </c>
    </row>
    <row r="18348" spans="1:5">
      <c r="A18348" s="816">
        <f t="shared" si="1194"/>
        <v>40249</v>
      </c>
      <c r="B18348" s="815">
        <f t="shared" si="1195"/>
        <v>71</v>
      </c>
      <c r="C18348" s="815">
        <f t="shared" si="1196"/>
        <v>295</v>
      </c>
      <c r="D18348" s="815">
        <f t="shared" si="1197"/>
        <v>285</v>
      </c>
      <c r="E18348" s="815">
        <v>2010</v>
      </c>
    </row>
    <row r="18349" spans="1:5">
      <c r="A18349" s="816">
        <f t="shared" si="1194"/>
        <v>40250</v>
      </c>
      <c r="B18349" s="815">
        <f t="shared" si="1195"/>
        <v>72</v>
      </c>
      <c r="C18349" s="815">
        <f t="shared" si="1196"/>
        <v>294</v>
      </c>
      <c r="D18349" s="815">
        <f t="shared" si="1197"/>
        <v>284</v>
      </c>
      <c r="E18349" s="815">
        <v>2010</v>
      </c>
    </row>
    <row r="18350" spans="1:5">
      <c r="A18350" s="816">
        <f t="shared" si="1194"/>
        <v>40251</v>
      </c>
      <c r="B18350" s="815">
        <f t="shared" si="1195"/>
        <v>73</v>
      </c>
      <c r="C18350" s="815">
        <f t="shared" si="1196"/>
        <v>293</v>
      </c>
      <c r="D18350" s="815">
        <f t="shared" si="1197"/>
        <v>283</v>
      </c>
      <c r="E18350" s="815">
        <v>2010</v>
      </c>
    </row>
    <row r="18351" spans="1:5">
      <c r="A18351" s="816">
        <f t="shared" si="1194"/>
        <v>40252</v>
      </c>
      <c r="B18351" s="815">
        <f t="shared" si="1195"/>
        <v>74</v>
      </c>
      <c r="C18351" s="815">
        <f t="shared" si="1196"/>
        <v>292</v>
      </c>
      <c r="D18351" s="815">
        <f t="shared" si="1197"/>
        <v>282</v>
      </c>
      <c r="E18351" s="815">
        <v>2010</v>
      </c>
    </row>
    <row r="18352" spans="1:5">
      <c r="A18352" s="816">
        <f t="shared" si="1194"/>
        <v>40253</v>
      </c>
      <c r="B18352" s="815">
        <f t="shared" si="1195"/>
        <v>75</v>
      </c>
      <c r="C18352" s="815">
        <f t="shared" si="1196"/>
        <v>291</v>
      </c>
      <c r="D18352" s="815">
        <f t="shared" si="1197"/>
        <v>281</v>
      </c>
      <c r="E18352" s="815">
        <v>2010</v>
      </c>
    </row>
    <row r="18353" spans="1:5">
      <c r="A18353" s="816">
        <f t="shared" si="1194"/>
        <v>40254</v>
      </c>
      <c r="B18353" s="815">
        <f t="shared" si="1195"/>
        <v>76</v>
      </c>
      <c r="C18353" s="815">
        <f t="shared" si="1196"/>
        <v>290</v>
      </c>
      <c r="D18353" s="815">
        <f t="shared" si="1197"/>
        <v>280</v>
      </c>
      <c r="E18353" s="815">
        <v>2010</v>
      </c>
    </row>
    <row r="18354" spans="1:5">
      <c r="A18354" s="816">
        <f t="shared" si="1194"/>
        <v>40255</v>
      </c>
      <c r="B18354" s="815">
        <f t="shared" si="1195"/>
        <v>77</v>
      </c>
      <c r="C18354" s="815">
        <f t="shared" si="1196"/>
        <v>289</v>
      </c>
      <c r="D18354" s="815">
        <f t="shared" si="1197"/>
        <v>279</v>
      </c>
      <c r="E18354" s="815">
        <v>2010</v>
      </c>
    </row>
    <row r="18355" spans="1:5">
      <c r="A18355" s="816">
        <f t="shared" ref="A18355:A18418" si="1198">A18354+1</f>
        <v>40256</v>
      </c>
      <c r="B18355" s="815">
        <f t="shared" si="1195"/>
        <v>78</v>
      </c>
      <c r="C18355" s="815">
        <f t="shared" si="1196"/>
        <v>288</v>
      </c>
      <c r="D18355" s="815">
        <f t="shared" si="1197"/>
        <v>278</v>
      </c>
      <c r="E18355" s="815">
        <v>2010</v>
      </c>
    </row>
    <row r="18356" spans="1:5">
      <c r="A18356" s="816">
        <f t="shared" si="1198"/>
        <v>40257</v>
      </c>
      <c r="B18356" s="815">
        <f t="shared" si="1195"/>
        <v>79</v>
      </c>
      <c r="C18356" s="815">
        <f t="shared" si="1196"/>
        <v>287</v>
      </c>
      <c r="D18356" s="815">
        <f t="shared" si="1197"/>
        <v>277</v>
      </c>
      <c r="E18356" s="815">
        <v>2010</v>
      </c>
    </row>
    <row r="18357" spans="1:5">
      <c r="A18357" s="816">
        <f t="shared" si="1198"/>
        <v>40258</v>
      </c>
      <c r="B18357" s="815">
        <f t="shared" si="1195"/>
        <v>80</v>
      </c>
      <c r="C18357" s="815">
        <f t="shared" si="1196"/>
        <v>286</v>
      </c>
      <c r="D18357" s="815">
        <f t="shared" si="1197"/>
        <v>276</v>
      </c>
      <c r="E18357" s="815">
        <v>2010</v>
      </c>
    </row>
    <row r="18358" spans="1:5">
      <c r="A18358" s="816">
        <f t="shared" si="1198"/>
        <v>40259</v>
      </c>
      <c r="B18358" s="815">
        <f t="shared" si="1195"/>
        <v>81</v>
      </c>
      <c r="C18358" s="815">
        <f t="shared" si="1196"/>
        <v>285</v>
      </c>
      <c r="D18358" s="815">
        <f t="shared" si="1197"/>
        <v>275</v>
      </c>
      <c r="E18358" s="815">
        <v>2010</v>
      </c>
    </row>
    <row r="18359" spans="1:5">
      <c r="A18359" s="816">
        <f t="shared" si="1198"/>
        <v>40260</v>
      </c>
      <c r="B18359" s="815">
        <f t="shared" si="1195"/>
        <v>82</v>
      </c>
      <c r="C18359" s="815">
        <f t="shared" si="1196"/>
        <v>284</v>
      </c>
      <c r="D18359" s="815">
        <f t="shared" si="1197"/>
        <v>274</v>
      </c>
      <c r="E18359" s="815">
        <v>2010</v>
      </c>
    </row>
    <row r="18360" spans="1:5">
      <c r="A18360" s="816">
        <f t="shared" si="1198"/>
        <v>40261</v>
      </c>
      <c r="B18360" s="815">
        <f t="shared" si="1195"/>
        <v>83</v>
      </c>
      <c r="C18360" s="815">
        <f t="shared" si="1196"/>
        <v>283</v>
      </c>
      <c r="D18360" s="815">
        <f t="shared" si="1197"/>
        <v>273</v>
      </c>
      <c r="E18360" s="815">
        <v>2010</v>
      </c>
    </row>
    <row r="18361" spans="1:5">
      <c r="A18361" s="816">
        <f t="shared" si="1198"/>
        <v>40262</v>
      </c>
      <c r="B18361" s="815">
        <f t="shared" si="1195"/>
        <v>84</v>
      </c>
      <c r="C18361" s="815">
        <f t="shared" si="1196"/>
        <v>282</v>
      </c>
      <c r="D18361" s="815">
        <f t="shared" si="1197"/>
        <v>272</v>
      </c>
      <c r="E18361" s="815">
        <v>2010</v>
      </c>
    </row>
    <row r="18362" spans="1:5">
      <c r="A18362" s="816">
        <f t="shared" si="1198"/>
        <v>40263</v>
      </c>
      <c r="B18362" s="815">
        <f t="shared" si="1195"/>
        <v>85</v>
      </c>
      <c r="C18362" s="815">
        <f t="shared" si="1196"/>
        <v>281</v>
      </c>
      <c r="D18362" s="815">
        <f t="shared" si="1197"/>
        <v>271</v>
      </c>
      <c r="E18362" s="815">
        <v>2010</v>
      </c>
    </row>
    <row r="18363" spans="1:5">
      <c r="A18363" s="816">
        <f t="shared" si="1198"/>
        <v>40264</v>
      </c>
      <c r="B18363" s="815">
        <f t="shared" si="1195"/>
        <v>86</v>
      </c>
      <c r="C18363" s="815">
        <f t="shared" si="1196"/>
        <v>280</v>
      </c>
      <c r="D18363" s="815">
        <f t="shared" si="1197"/>
        <v>270</v>
      </c>
      <c r="E18363" s="815">
        <v>2010</v>
      </c>
    </row>
    <row r="18364" spans="1:5">
      <c r="A18364" s="816">
        <f t="shared" si="1198"/>
        <v>40265</v>
      </c>
      <c r="B18364" s="815">
        <f t="shared" si="1195"/>
        <v>87</v>
      </c>
      <c r="C18364" s="815">
        <f t="shared" si="1196"/>
        <v>279</v>
      </c>
      <c r="D18364" s="815">
        <f t="shared" si="1197"/>
        <v>269</v>
      </c>
      <c r="E18364" s="815">
        <v>2010</v>
      </c>
    </row>
    <row r="18365" spans="1:5">
      <c r="A18365" s="816">
        <f t="shared" si="1198"/>
        <v>40266</v>
      </c>
      <c r="B18365" s="815">
        <f t="shared" si="1195"/>
        <v>88</v>
      </c>
      <c r="C18365" s="815">
        <f t="shared" si="1196"/>
        <v>278</v>
      </c>
      <c r="D18365" s="815">
        <f t="shared" si="1197"/>
        <v>268</v>
      </c>
      <c r="E18365" s="815">
        <v>2010</v>
      </c>
    </row>
    <row r="18366" spans="1:5">
      <c r="A18366" s="816">
        <f t="shared" si="1198"/>
        <v>40267</v>
      </c>
      <c r="B18366" s="815">
        <f t="shared" si="1195"/>
        <v>89</v>
      </c>
      <c r="C18366" s="815">
        <f t="shared" si="1196"/>
        <v>277</v>
      </c>
      <c r="D18366" s="815">
        <f t="shared" si="1197"/>
        <v>267</v>
      </c>
      <c r="E18366" s="815">
        <v>2010</v>
      </c>
    </row>
    <row r="18367" spans="1:5">
      <c r="A18367" s="816">
        <f t="shared" si="1198"/>
        <v>40268</v>
      </c>
      <c r="B18367" s="815">
        <f t="shared" si="1195"/>
        <v>90</v>
      </c>
      <c r="C18367" s="815">
        <f t="shared" si="1196"/>
        <v>276</v>
      </c>
      <c r="D18367" s="815">
        <f t="shared" si="1197"/>
        <v>266</v>
      </c>
      <c r="E18367" s="815">
        <v>2010</v>
      </c>
    </row>
    <row r="18368" spans="1:5">
      <c r="A18368" s="816">
        <f>A18367+1</f>
        <v>40269</v>
      </c>
      <c r="B18368" s="815">
        <f>B18367+1</f>
        <v>91</v>
      </c>
      <c r="C18368" s="815">
        <f>C18367-1</f>
        <v>275</v>
      </c>
      <c r="D18368" s="815">
        <f>D18366-1</f>
        <v>266</v>
      </c>
      <c r="E18368" s="815">
        <v>2010</v>
      </c>
    </row>
    <row r="18369" spans="1:5">
      <c r="A18369" s="816">
        <f t="shared" si="1198"/>
        <v>40270</v>
      </c>
      <c r="B18369" s="815">
        <f t="shared" si="1195"/>
        <v>92</v>
      </c>
      <c r="C18369" s="815">
        <f t="shared" si="1196"/>
        <v>274</v>
      </c>
      <c r="D18369" s="815">
        <f t="shared" si="1197"/>
        <v>265</v>
      </c>
      <c r="E18369" s="815">
        <v>2010</v>
      </c>
    </row>
    <row r="18370" spans="1:5">
      <c r="A18370" s="816">
        <f t="shared" si="1198"/>
        <v>40271</v>
      </c>
      <c r="B18370" s="815">
        <f t="shared" si="1195"/>
        <v>93</v>
      </c>
      <c r="C18370" s="815">
        <f t="shared" si="1196"/>
        <v>273</v>
      </c>
      <c r="D18370" s="815">
        <f t="shared" si="1197"/>
        <v>264</v>
      </c>
      <c r="E18370" s="815">
        <v>2010</v>
      </c>
    </row>
    <row r="18371" spans="1:5">
      <c r="A18371" s="816">
        <f t="shared" si="1198"/>
        <v>40272</v>
      </c>
      <c r="B18371" s="815">
        <f t="shared" si="1195"/>
        <v>94</v>
      </c>
      <c r="C18371" s="815">
        <f t="shared" si="1196"/>
        <v>272</v>
      </c>
      <c r="D18371" s="815">
        <f t="shared" si="1197"/>
        <v>263</v>
      </c>
      <c r="E18371" s="815">
        <v>2010</v>
      </c>
    </row>
    <row r="18372" spans="1:5">
      <c r="A18372" s="816">
        <f t="shared" si="1198"/>
        <v>40273</v>
      </c>
      <c r="B18372" s="815">
        <f t="shared" si="1195"/>
        <v>95</v>
      </c>
      <c r="C18372" s="815">
        <f t="shared" si="1196"/>
        <v>271</v>
      </c>
      <c r="D18372" s="815">
        <f t="shared" si="1197"/>
        <v>262</v>
      </c>
      <c r="E18372" s="815">
        <v>2010</v>
      </c>
    </row>
    <row r="18373" spans="1:5">
      <c r="A18373" s="816">
        <f t="shared" si="1198"/>
        <v>40274</v>
      </c>
      <c r="B18373" s="815">
        <f t="shared" si="1195"/>
        <v>96</v>
      </c>
      <c r="C18373" s="815">
        <f t="shared" si="1196"/>
        <v>270</v>
      </c>
      <c r="D18373" s="815">
        <f t="shared" si="1197"/>
        <v>261</v>
      </c>
      <c r="E18373" s="815">
        <v>2010</v>
      </c>
    </row>
    <row r="18374" spans="1:5">
      <c r="A18374" s="816">
        <f t="shared" si="1198"/>
        <v>40275</v>
      </c>
      <c r="B18374" s="815">
        <f t="shared" si="1195"/>
        <v>97</v>
      </c>
      <c r="C18374" s="815">
        <f t="shared" si="1196"/>
        <v>269</v>
      </c>
      <c r="D18374" s="815">
        <f t="shared" si="1197"/>
        <v>260</v>
      </c>
      <c r="E18374" s="815">
        <v>2010</v>
      </c>
    </row>
    <row r="18375" spans="1:5">
      <c r="A18375" s="816">
        <f t="shared" si="1198"/>
        <v>40276</v>
      </c>
      <c r="B18375" s="815">
        <f t="shared" si="1195"/>
        <v>98</v>
      </c>
      <c r="C18375" s="815">
        <f t="shared" si="1196"/>
        <v>268</v>
      </c>
      <c r="D18375" s="815">
        <f t="shared" si="1197"/>
        <v>259</v>
      </c>
      <c r="E18375" s="815">
        <v>2010</v>
      </c>
    </row>
    <row r="18376" spans="1:5">
      <c r="A18376" s="816">
        <f t="shared" si="1198"/>
        <v>40277</v>
      </c>
      <c r="B18376" s="815">
        <f t="shared" si="1195"/>
        <v>99</v>
      </c>
      <c r="C18376" s="815">
        <f t="shared" si="1196"/>
        <v>267</v>
      </c>
      <c r="D18376" s="815">
        <f t="shared" si="1197"/>
        <v>258</v>
      </c>
      <c r="E18376" s="815">
        <v>2010</v>
      </c>
    </row>
    <row r="18377" spans="1:5">
      <c r="A18377" s="816">
        <f t="shared" si="1198"/>
        <v>40278</v>
      </c>
      <c r="B18377" s="815">
        <f t="shared" si="1195"/>
        <v>100</v>
      </c>
      <c r="C18377" s="815">
        <f t="shared" si="1196"/>
        <v>266</v>
      </c>
      <c r="D18377" s="815">
        <f t="shared" si="1197"/>
        <v>257</v>
      </c>
      <c r="E18377" s="815">
        <v>2010</v>
      </c>
    </row>
    <row r="18378" spans="1:5">
      <c r="A18378" s="816">
        <f t="shared" si="1198"/>
        <v>40279</v>
      </c>
      <c r="B18378" s="815">
        <f t="shared" si="1195"/>
        <v>101</v>
      </c>
      <c r="C18378" s="815">
        <f t="shared" si="1196"/>
        <v>265</v>
      </c>
      <c r="D18378" s="815">
        <f t="shared" si="1197"/>
        <v>256</v>
      </c>
      <c r="E18378" s="815">
        <v>2010</v>
      </c>
    </row>
    <row r="18379" spans="1:5">
      <c r="A18379" s="816">
        <f t="shared" si="1198"/>
        <v>40280</v>
      </c>
      <c r="B18379" s="815">
        <f t="shared" si="1195"/>
        <v>102</v>
      </c>
      <c r="C18379" s="815">
        <f t="shared" si="1196"/>
        <v>264</v>
      </c>
      <c r="D18379" s="815">
        <f t="shared" si="1197"/>
        <v>255</v>
      </c>
      <c r="E18379" s="815">
        <v>2010</v>
      </c>
    </row>
    <row r="18380" spans="1:5">
      <c r="A18380" s="816">
        <f t="shared" si="1198"/>
        <v>40281</v>
      </c>
      <c r="B18380" s="815">
        <f t="shared" si="1195"/>
        <v>103</v>
      </c>
      <c r="C18380" s="815">
        <f t="shared" si="1196"/>
        <v>263</v>
      </c>
      <c r="D18380" s="815">
        <f t="shared" si="1197"/>
        <v>254</v>
      </c>
      <c r="E18380" s="815">
        <v>2010</v>
      </c>
    </row>
    <row r="18381" spans="1:5">
      <c r="A18381" s="816">
        <f t="shared" si="1198"/>
        <v>40282</v>
      </c>
      <c r="B18381" s="815">
        <f t="shared" si="1195"/>
        <v>104</v>
      </c>
      <c r="C18381" s="815">
        <f t="shared" si="1196"/>
        <v>262</v>
      </c>
      <c r="D18381" s="815">
        <f t="shared" si="1197"/>
        <v>253</v>
      </c>
      <c r="E18381" s="815">
        <v>2010</v>
      </c>
    </row>
    <row r="18382" spans="1:5">
      <c r="A18382" s="816">
        <f t="shared" si="1198"/>
        <v>40283</v>
      </c>
      <c r="B18382" s="815">
        <f t="shared" si="1195"/>
        <v>105</v>
      </c>
      <c r="C18382" s="815">
        <f t="shared" si="1196"/>
        <v>261</v>
      </c>
      <c r="D18382" s="815">
        <f t="shared" si="1197"/>
        <v>252</v>
      </c>
      <c r="E18382" s="815">
        <v>2010</v>
      </c>
    </row>
    <row r="18383" spans="1:5">
      <c r="A18383" s="816">
        <f t="shared" si="1198"/>
        <v>40284</v>
      </c>
      <c r="B18383" s="815">
        <f t="shared" si="1195"/>
        <v>106</v>
      </c>
      <c r="C18383" s="815">
        <f t="shared" si="1196"/>
        <v>260</v>
      </c>
      <c r="D18383" s="815">
        <f t="shared" si="1197"/>
        <v>251</v>
      </c>
      <c r="E18383" s="815">
        <v>2010</v>
      </c>
    </row>
    <row r="18384" spans="1:5">
      <c r="A18384" s="816">
        <f t="shared" si="1198"/>
        <v>40285</v>
      </c>
      <c r="B18384" s="815">
        <f t="shared" si="1195"/>
        <v>107</v>
      </c>
      <c r="C18384" s="815">
        <f t="shared" si="1196"/>
        <v>259</v>
      </c>
      <c r="D18384" s="815">
        <f t="shared" si="1197"/>
        <v>250</v>
      </c>
      <c r="E18384" s="815">
        <v>2010</v>
      </c>
    </row>
    <row r="18385" spans="1:5">
      <c r="A18385" s="816">
        <f t="shared" si="1198"/>
        <v>40286</v>
      </c>
      <c r="B18385" s="815">
        <f t="shared" si="1195"/>
        <v>108</v>
      </c>
      <c r="C18385" s="815">
        <f t="shared" si="1196"/>
        <v>258</v>
      </c>
      <c r="D18385" s="815">
        <f t="shared" si="1197"/>
        <v>249</v>
      </c>
      <c r="E18385" s="815">
        <v>2010</v>
      </c>
    </row>
    <row r="18386" spans="1:5">
      <c r="A18386" s="816">
        <f t="shared" si="1198"/>
        <v>40287</v>
      </c>
      <c r="B18386" s="815">
        <f t="shared" si="1195"/>
        <v>109</v>
      </c>
      <c r="C18386" s="815">
        <f t="shared" si="1196"/>
        <v>257</v>
      </c>
      <c r="D18386" s="815">
        <f t="shared" si="1197"/>
        <v>248</v>
      </c>
      <c r="E18386" s="815">
        <v>2010</v>
      </c>
    </row>
    <row r="18387" spans="1:5">
      <c r="A18387" s="816">
        <f t="shared" si="1198"/>
        <v>40288</v>
      </c>
      <c r="B18387" s="815">
        <f t="shared" si="1195"/>
        <v>110</v>
      </c>
      <c r="C18387" s="815">
        <f t="shared" si="1196"/>
        <v>256</v>
      </c>
      <c r="D18387" s="815">
        <f t="shared" si="1197"/>
        <v>247</v>
      </c>
      <c r="E18387" s="815">
        <v>2010</v>
      </c>
    </row>
    <row r="18388" spans="1:5">
      <c r="A18388" s="816">
        <f t="shared" si="1198"/>
        <v>40289</v>
      </c>
      <c r="B18388" s="815">
        <f t="shared" si="1195"/>
        <v>111</v>
      </c>
      <c r="C18388" s="815">
        <f t="shared" si="1196"/>
        <v>255</v>
      </c>
      <c r="D18388" s="815">
        <f t="shared" si="1197"/>
        <v>246</v>
      </c>
      <c r="E18388" s="815">
        <v>2010</v>
      </c>
    </row>
    <row r="18389" spans="1:5">
      <c r="A18389" s="816">
        <f t="shared" si="1198"/>
        <v>40290</v>
      </c>
      <c r="B18389" s="815">
        <f t="shared" si="1195"/>
        <v>112</v>
      </c>
      <c r="C18389" s="815">
        <f t="shared" si="1196"/>
        <v>254</v>
      </c>
      <c r="D18389" s="815">
        <f t="shared" si="1197"/>
        <v>245</v>
      </c>
      <c r="E18389" s="815">
        <v>2010</v>
      </c>
    </row>
    <row r="18390" spans="1:5">
      <c r="A18390" s="816">
        <f t="shared" si="1198"/>
        <v>40291</v>
      </c>
      <c r="B18390" s="815">
        <f t="shared" si="1195"/>
        <v>113</v>
      </c>
      <c r="C18390" s="815">
        <f t="shared" si="1196"/>
        <v>253</v>
      </c>
      <c r="D18390" s="815">
        <f t="shared" si="1197"/>
        <v>244</v>
      </c>
      <c r="E18390" s="815">
        <v>2010</v>
      </c>
    </row>
    <row r="18391" spans="1:5">
      <c r="A18391" s="816">
        <f t="shared" si="1198"/>
        <v>40292</v>
      </c>
      <c r="B18391" s="815">
        <f t="shared" si="1195"/>
        <v>114</v>
      </c>
      <c r="C18391" s="815">
        <f t="shared" si="1196"/>
        <v>252</v>
      </c>
      <c r="D18391" s="815">
        <f t="shared" si="1197"/>
        <v>243</v>
      </c>
      <c r="E18391" s="815">
        <v>2010</v>
      </c>
    </row>
    <row r="18392" spans="1:5">
      <c r="A18392" s="816">
        <f t="shared" si="1198"/>
        <v>40293</v>
      </c>
      <c r="B18392" s="815">
        <f t="shared" si="1195"/>
        <v>115</v>
      </c>
      <c r="C18392" s="815">
        <f t="shared" si="1196"/>
        <v>251</v>
      </c>
      <c r="D18392" s="815">
        <f t="shared" si="1197"/>
        <v>242</v>
      </c>
      <c r="E18392" s="815">
        <v>2010</v>
      </c>
    </row>
    <row r="18393" spans="1:5">
      <c r="A18393" s="816">
        <f t="shared" si="1198"/>
        <v>40294</v>
      </c>
      <c r="B18393" s="815">
        <f t="shared" si="1195"/>
        <v>116</v>
      </c>
      <c r="C18393" s="815">
        <f t="shared" si="1196"/>
        <v>250</v>
      </c>
      <c r="D18393" s="815">
        <f t="shared" si="1197"/>
        <v>241</v>
      </c>
      <c r="E18393" s="815">
        <v>2010</v>
      </c>
    </row>
    <row r="18394" spans="1:5">
      <c r="A18394" s="816">
        <f t="shared" si="1198"/>
        <v>40295</v>
      </c>
      <c r="B18394" s="815">
        <f t="shared" si="1195"/>
        <v>117</v>
      </c>
      <c r="C18394" s="815">
        <f t="shared" si="1196"/>
        <v>249</v>
      </c>
      <c r="D18394" s="815">
        <f t="shared" si="1197"/>
        <v>240</v>
      </c>
      <c r="E18394" s="815">
        <v>2010</v>
      </c>
    </row>
    <row r="18395" spans="1:5">
      <c r="A18395" s="816">
        <f t="shared" si="1198"/>
        <v>40296</v>
      </c>
      <c r="B18395" s="815">
        <f t="shared" si="1195"/>
        <v>118</v>
      </c>
      <c r="C18395" s="815">
        <f t="shared" si="1196"/>
        <v>248</v>
      </c>
      <c r="D18395" s="815">
        <f t="shared" si="1197"/>
        <v>239</v>
      </c>
      <c r="E18395" s="815">
        <v>2010</v>
      </c>
    </row>
    <row r="18396" spans="1:5">
      <c r="A18396" s="816">
        <f t="shared" si="1198"/>
        <v>40297</v>
      </c>
      <c r="B18396" s="815">
        <f t="shared" si="1195"/>
        <v>119</v>
      </c>
      <c r="C18396" s="815">
        <f t="shared" si="1196"/>
        <v>247</v>
      </c>
      <c r="D18396" s="815">
        <f t="shared" si="1197"/>
        <v>238</v>
      </c>
      <c r="E18396" s="815">
        <v>2010</v>
      </c>
    </row>
    <row r="18397" spans="1:5">
      <c r="A18397" s="816">
        <f t="shared" si="1198"/>
        <v>40298</v>
      </c>
      <c r="B18397" s="815">
        <f t="shared" ref="B18397:B18460" si="1199">B18396+1</f>
        <v>120</v>
      </c>
      <c r="C18397" s="815">
        <f t="shared" ref="C18397:C18460" si="1200">C18396-1</f>
        <v>246</v>
      </c>
      <c r="D18397" s="815">
        <f t="shared" ref="D18397:D18460" si="1201">D18396-1</f>
        <v>237</v>
      </c>
      <c r="E18397" s="815">
        <v>2010</v>
      </c>
    </row>
    <row r="18398" spans="1:5">
      <c r="A18398" s="816">
        <f t="shared" si="1198"/>
        <v>40299</v>
      </c>
      <c r="B18398" s="815">
        <f t="shared" si="1199"/>
        <v>121</v>
      </c>
      <c r="C18398" s="815">
        <f t="shared" si="1200"/>
        <v>245</v>
      </c>
      <c r="D18398" s="815">
        <f t="shared" si="1201"/>
        <v>236</v>
      </c>
      <c r="E18398" s="815">
        <v>2010</v>
      </c>
    </row>
    <row r="18399" spans="1:5">
      <c r="A18399" s="816">
        <f t="shared" si="1198"/>
        <v>40300</v>
      </c>
      <c r="B18399" s="815">
        <f t="shared" si="1199"/>
        <v>122</v>
      </c>
      <c r="C18399" s="815">
        <f t="shared" si="1200"/>
        <v>244</v>
      </c>
      <c r="D18399" s="815">
        <f t="shared" si="1201"/>
        <v>235</v>
      </c>
      <c r="E18399" s="815">
        <v>2010</v>
      </c>
    </row>
    <row r="18400" spans="1:5">
      <c r="A18400" s="816">
        <f t="shared" si="1198"/>
        <v>40301</v>
      </c>
      <c r="B18400" s="815">
        <f t="shared" si="1199"/>
        <v>123</v>
      </c>
      <c r="C18400" s="815">
        <f t="shared" si="1200"/>
        <v>243</v>
      </c>
      <c r="D18400" s="815">
        <f t="shared" si="1201"/>
        <v>234</v>
      </c>
      <c r="E18400" s="815">
        <v>2010</v>
      </c>
    </row>
    <row r="18401" spans="1:5">
      <c r="A18401" s="816">
        <f t="shared" si="1198"/>
        <v>40302</v>
      </c>
      <c r="B18401" s="815">
        <f t="shared" si="1199"/>
        <v>124</v>
      </c>
      <c r="C18401" s="815">
        <f t="shared" si="1200"/>
        <v>242</v>
      </c>
      <c r="D18401" s="815">
        <f t="shared" si="1201"/>
        <v>233</v>
      </c>
      <c r="E18401" s="815">
        <v>2010</v>
      </c>
    </row>
    <row r="18402" spans="1:5">
      <c r="A18402" s="816">
        <f t="shared" si="1198"/>
        <v>40303</v>
      </c>
      <c r="B18402" s="815">
        <f t="shared" si="1199"/>
        <v>125</v>
      </c>
      <c r="C18402" s="815">
        <f t="shared" si="1200"/>
        <v>241</v>
      </c>
      <c r="D18402" s="815">
        <f t="shared" si="1201"/>
        <v>232</v>
      </c>
      <c r="E18402" s="815">
        <v>2010</v>
      </c>
    </row>
    <row r="18403" spans="1:5">
      <c r="A18403" s="816">
        <f t="shared" si="1198"/>
        <v>40304</v>
      </c>
      <c r="B18403" s="815">
        <f t="shared" si="1199"/>
        <v>126</v>
      </c>
      <c r="C18403" s="815">
        <f t="shared" si="1200"/>
        <v>240</v>
      </c>
      <c r="D18403" s="815">
        <f t="shared" si="1201"/>
        <v>231</v>
      </c>
      <c r="E18403" s="815">
        <v>2010</v>
      </c>
    </row>
    <row r="18404" spans="1:5">
      <c r="A18404" s="816">
        <f t="shared" si="1198"/>
        <v>40305</v>
      </c>
      <c r="B18404" s="815">
        <f t="shared" si="1199"/>
        <v>127</v>
      </c>
      <c r="C18404" s="815">
        <f t="shared" si="1200"/>
        <v>239</v>
      </c>
      <c r="D18404" s="815">
        <f t="shared" si="1201"/>
        <v>230</v>
      </c>
      <c r="E18404" s="815">
        <v>2010</v>
      </c>
    </row>
    <row r="18405" spans="1:5">
      <c r="A18405" s="816">
        <f t="shared" si="1198"/>
        <v>40306</v>
      </c>
      <c r="B18405" s="815">
        <f t="shared" si="1199"/>
        <v>128</v>
      </c>
      <c r="C18405" s="815">
        <f t="shared" si="1200"/>
        <v>238</v>
      </c>
      <c r="D18405" s="815">
        <f t="shared" si="1201"/>
        <v>229</v>
      </c>
      <c r="E18405" s="815">
        <v>2010</v>
      </c>
    </row>
    <row r="18406" spans="1:5">
      <c r="A18406" s="816">
        <f t="shared" si="1198"/>
        <v>40307</v>
      </c>
      <c r="B18406" s="815">
        <f t="shared" si="1199"/>
        <v>129</v>
      </c>
      <c r="C18406" s="815">
        <f t="shared" si="1200"/>
        <v>237</v>
      </c>
      <c r="D18406" s="815">
        <f t="shared" si="1201"/>
        <v>228</v>
      </c>
      <c r="E18406" s="815">
        <v>2010</v>
      </c>
    </row>
    <row r="18407" spans="1:5">
      <c r="A18407" s="816">
        <f t="shared" si="1198"/>
        <v>40308</v>
      </c>
      <c r="B18407" s="815">
        <f t="shared" si="1199"/>
        <v>130</v>
      </c>
      <c r="C18407" s="815">
        <f t="shared" si="1200"/>
        <v>236</v>
      </c>
      <c r="D18407" s="815">
        <f t="shared" si="1201"/>
        <v>227</v>
      </c>
      <c r="E18407" s="815">
        <v>2010</v>
      </c>
    </row>
    <row r="18408" spans="1:5">
      <c r="A18408" s="816">
        <f t="shared" si="1198"/>
        <v>40309</v>
      </c>
      <c r="B18408" s="815">
        <f t="shared" si="1199"/>
        <v>131</v>
      </c>
      <c r="C18408" s="815">
        <f t="shared" si="1200"/>
        <v>235</v>
      </c>
      <c r="D18408" s="815">
        <f t="shared" si="1201"/>
        <v>226</v>
      </c>
      <c r="E18408" s="815">
        <v>2010</v>
      </c>
    </row>
    <row r="18409" spans="1:5">
      <c r="A18409" s="816">
        <f t="shared" si="1198"/>
        <v>40310</v>
      </c>
      <c r="B18409" s="815">
        <f t="shared" si="1199"/>
        <v>132</v>
      </c>
      <c r="C18409" s="815">
        <f t="shared" si="1200"/>
        <v>234</v>
      </c>
      <c r="D18409" s="815">
        <f t="shared" si="1201"/>
        <v>225</v>
      </c>
      <c r="E18409" s="815">
        <v>2010</v>
      </c>
    </row>
    <row r="18410" spans="1:5">
      <c r="A18410" s="816">
        <f t="shared" si="1198"/>
        <v>40311</v>
      </c>
      <c r="B18410" s="815">
        <f t="shared" si="1199"/>
        <v>133</v>
      </c>
      <c r="C18410" s="815">
        <f t="shared" si="1200"/>
        <v>233</v>
      </c>
      <c r="D18410" s="815">
        <f t="shared" si="1201"/>
        <v>224</v>
      </c>
      <c r="E18410" s="815">
        <v>2010</v>
      </c>
    </row>
    <row r="18411" spans="1:5">
      <c r="A18411" s="816">
        <f t="shared" si="1198"/>
        <v>40312</v>
      </c>
      <c r="B18411" s="815">
        <f t="shared" si="1199"/>
        <v>134</v>
      </c>
      <c r="C18411" s="815">
        <f t="shared" si="1200"/>
        <v>232</v>
      </c>
      <c r="D18411" s="815">
        <f t="shared" si="1201"/>
        <v>223</v>
      </c>
      <c r="E18411" s="815">
        <v>2010</v>
      </c>
    </row>
    <row r="18412" spans="1:5">
      <c r="A18412" s="816">
        <f t="shared" si="1198"/>
        <v>40313</v>
      </c>
      <c r="B18412" s="815">
        <f t="shared" si="1199"/>
        <v>135</v>
      </c>
      <c r="C18412" s="815">
        <f t="shared" si="1200"/>
        <v>231</v>
      </c>
      <c r="D18412" s="815">
        <f t="shared" si="1201"/>
        <v>222</v>
      </c>
      <c r="E18412" s="815">
        <v>2010</v>
      </c>
    </row>
    <row r="18413" spans="1:5">
      <c r="A18413" s="816">
        <f t="shared" si="1198"/>
        <v>40314</v>
      </c>
      <c r="B18413" s="815">
        <f t="shared" si="1199"/>
        <v>136</v>
      </c>
      <c r="C18413" s="815">
        <f t="shared" si="1200"/>
        <v>230</v>
      </c>
      <c r="D18413" s="815">
        <f t="shared" si="1201"/>
        <v>221</v>
      </c>
      <c r="E18413" s="815">
        <v>2010</v>
      </c>
    </row>
    <row r="18414" spans="1:5">
      <c r="A18414" s="816">
        <f t="shared" si="1198"/>
        <v>40315</v>
      </c>
      <c r="B18414" s="815">
        <f t="shared" si="1199"/>
        <v>137</v>
      </c>
      <c r="C18414" s="815">
        <f t="shared" si="1200"/>
        <v>229</v>
      </c>
      <c r="D18414" s="815">
        <f t="shared" si="1201"/>
        <v>220</v>
      </c>
      <c r="E18414" s="815">
        <v>2010</v>
      </c>
    </row>
    <row r="18415" spans="1:5">
      <c r="A18415" s="816">
        <f t="shared" si="1198"/>
        <v>40316</v>
      </c>
      <c r="B18415" s="815">
        <f t="shared" si="1199"/>
        <v>138</v>
      </c>
      <c r="C18415" s="815">
        <f t="shared" si="1200"/>
        <v>228</v>
      </c>
      <c r="D18415" s="815">
        <f t="shared" si="1201"/>
        <v>219</v>
      </c>
      <c r="E18415" s="815">
        <v>2010</v>
      </c>
    </row>
    <row r="18416" spans="1:5">
      <c r="A18416" s="816">
        <f t="shared" si="1198"/>
        <v>40317</v>
      </c>
      <c r="B18416" s="815">
        <f t="shared" si="1199"/>
        <v>139</v>
      </c>
      <c r="C18416" s="815">
        <f t="shared" si="1200"/>
        <v>227</v>
      </c>
      <c r="D18416" s="815">
        <f t="shared" si="1201"/>
        <v>218</v>
      </c>
      <c r="E18416" s="815">
        <v>2010</v>
      </c>
    </row>
    <row r="18417" spans="1:5">
      <c r="A18417" s="816">
        <f t="shared" si="1198"/>
        <v>40318</v>
      </c>
      <c r="B18417" s="815">
        <f t="shared" si="1199"/>
        <v>140</v>
      </c>
      <c r="C18417" s="815">
        <f t="shared" si="1200"/>
        <v>226</v>
      </c>
      <c r="D18417" s="815">
        <f t="shared" si="1201"/>
        <v>217</v>
      </c>
      <c r="E18417" s="815">
        <v>2010</v>
      </c>
    </row>
    <row r="18418" spans="1:5">
      <c r="A18418" s="816">
        <f t="shared" si="1198"/>
        <v>40319</v>
      </c>
      <c r="B18418" s="815">
        <f t="shared" si="1199"/>
        <v>141</v>
      </c>
      <c r="C18418" s="815">
        <f t="shared" si="1200"/>
        <v>225</v>
      </c>
      <c r="D18418" s="815">
        <f t="shared" si="1201"/>
        <v>216</v>
      </c>
      <c r="E18418" s="815">
        <v>2010</v>
      </c>
    </row>
    <row r="18419" spans="1:5">
      <c r="A18419" s="816">
        <f t="shared" ref="A18419:A18482" si="1202">A18418+1</f>
        <v>40320</v>
      </c>
      <c r="B18419" s="815">
        <f t="shared" si="1199"/>
        <v>142</v>
      </c>
      <c r="C18419" s="815">
        <f t="shared" si="1200"/>
        <v>224</v>
      </c>
      <c r="D18419" s="815">
        <f t="shared" si="1201"/>
        <v>215</v>
      </c>
      <c r="E18419" s="815">
        <v>2010</v>
      </c>
    </row>
    <row r="18420" spans="1:5">
      <c r="A18420" s="816">
        <f t="shared" si="1202"/>
        <v>40321</v>
      </c>
      <c r="B18420" s="815">
        <f t="shared" si="1199"/>
        <v>143</v>
      </c>
      <c r="C18420" s="815">
        <f t="shared" si="1200"/>
        <v>223</v>
      </c>
      <c r="D18420" s="815">
        <f t="shared" si="1201"/>
        <v>214</v>
      </c>
      <c r="E18420" s="815">
        <v>2010</v>
      </c>
    </row>
    <row r="18421" spans="1:5">
      <c r="A18421" s="816">
        <f t="shared" si="1202"/>
        <v>40322</v>
      </c>
      <c r="B18421" s="815">
        <f t="shared" si="1199"/>
        <v>144</v>
      </c>
      <c r="C18421" s="815">
        <f t="shared" si="1200"/>
        <v>222</v>
      </c>
      <c r="D18421" s="815">
        <f t="shared" si="1201"/>
        <v>213</v>
      </c>
      <c r="E18421" s="815">
        <v>2010</v>
      </c>
    </row>
    <row r="18422" spans="1:5">
      <c r="A18422" s="816">
        <f t="shared" si="1202"/>
        <v>40323</v>
      </c>
      <c r="B18422" s="815">
        <f t="shared" si="1199"/>
        <v>145</v>
      </c>
      <c r="C18422" s="815">
        <f t="shared" si="1200"/>
        <v>221</v>
      </c>
      <c r="D18422" s="815">
        <f t="shared" si="1201"/>
        <v>212</v>
      </c>
      <c r="E18422" s="815">
        <v>2010</v>
      </c>
    </row>
    <row r="18423" spans="1:5">
      <c r="A18423" s="816">
        <f t="shared" si="1202"/>
        <v>40324</v>
      </c>
      <c r="B18423" s="815">
        <f t="shared" si="1199"/>
        <v>146</v>
      </c>
      <c r="C18423" s="815">
        <f t="shared" si="1200"/>
        <v>220</v>
      </c>
      <c r="D18423" s="815">
        <f t="shared" si="1201"/>
        <v>211</v>
      </c>
      <c r="E18423" s="815">
        <v>2010</v>
      </c>
    </row>
    <row r="18424" spans="1:5">
      <c r="A18424" s="816">
        <f t="shared" si="1202"/>
        <v>40325</v>
      </c>
      <c r="B18424" s="815">
        <f t="shared" si="1199"/>
        <v>147</v>
      </c>
      <c r="C18424" s="815">
        <f t="shared" si="1200"/>
        <v>219</v>
      </c>
      <c r="D18424" s="815">
        <f t="shared" si="1201"/>
        <v>210</v>
      </c>
      <c r="E18424" s="815">
        <v>2010</v>
      </c>
    </row>
    <row r="18425" spans="1:5">
      <c r="A18425" s="816">
        <f t="shared" si="1202"/>
        <v>40326</v>
      </c>
      <c r="B18425" s="815">
        <f t="shared" si="1199"/>
        <v>148</v>
      </c>
      <c r="C18425" s="815">
        <f t="shared" si="1200"/>
        <v>218</v>
      </c>
      <c r="D18425" s="815">
        <f t="shared" si="1201"/>
        <v>209</v>
      </c>
      <c r="E18425" s="815">
        <v>2010</v>
      </c>
    </row>
    <row r="18426" spans="1:5">
      <c r="A18426" s="816">
        <f t="shared" si="1202"/>
        <v>40327</v>
      </c>
      <c r="B18426" s="815">
        <f t="shared" si="1199"/>
        <v>149</v>
      </c>
      <c r="C18426" s="815">
        <f t="shared" si="1200"/>
        <v>217</v>
      </c>
      <c r="D18426" s="815">
        <f t="shared" si="1201"/>
        <v>208</v>
      </c>
      <c r="E18426" s="815">
        <v>2010</v>
      </c>
    </row>
    <row r="18427" spans="1:5">
      <c r="A18427" s="816">
        <f t="shared" si="1202"/>
        <v>40328</v>
      </c>
      <c r="B18427" s="815">
        <f t="shared" si="1199"/>
        <v>150</v>
      </c>
      <c r="C18427" s="815">
        <f t="shared" si="1200"/>
        <v>216</v>
      </c>
      <c r="D18427" s="815">
        <f t="shared" si="1201"/>
        <v>207</v>
      </c>
      <c r="E18427" s="815">
        <v>2010</v>
      </c>
    </row>
    <row r="18428" spans="1:5">
      <c r="A18428" s="816">
        <f t="shared" si="1202"/>
        <v>40329</v>
      </c>
      <c r="B18428" s="815">
        <f t="shared" si="1199"/>
        <v>151</v>
      </c>
      <c r="C18428" s="815">
        <f t="shared" si="1200"/>
        <v>215</v>
      </c>
      <c r="D18428" s="815">
        <f t="shared" si="1201"/>
        <v>206</v>
      </c>
      <c r="E18428" s="815">
        <v>2010</v>
      </c>
    </row>
    <row r="18429" spans="1:5">
      <c r="A18429" s="816">
        <f t="shared" si="1202"/>
        <v>40330</v>
      </c>
      <c r="B18429" s="815">
        <f t="shared" si="1199"/>
        <v>152</v>
      </c>
      <c r="C18429" s="815">
        <f t="shared" si="1200"/>
        <v>214</v>
      </c>
      <c r="D18429" s="815">
        <f t="shared" si="1201"/>
        <v>205</v>
      </c>
      <c r="E18429" s="815">
        <v>2010</v>
      </c>
    </row>
    <row r="18430" spans="1:5">
      <c r="A18430" s="816">
        <f t="shared" si="1202"/>
        <v>40331</v>
      </c>
      <c r="B18430" s="815">
        <f t="shared" si="1199"/>
        <v>153</v>
      </c>
      <c r="C18430" s="815">
        <f t="shared" si="1200"/>
        <v>213</v>
      </c>
      <c r="D18430" s="815">
        <f t="shared" si="1201"/>
        <v>204</v>
      </c>
      <c r="E18430" s="815">
        <v>2010</v>
      </c>
    </row>
    <row r="18431" spans="1:5">
      <c r="A18431" s="816">
        <f t="shared" si="1202"/>
        <v>40332</v>
      </c>
      <c r="B18431" s="815">
        <f t="shared" si="1199"/>
        <v>154</v>
      </c>
      <c r="C18431" s="815">
        <f t="shared" si="1200"/>
        <v>212</v>
      </c>
      <c r="D18431" s="815">
        <f t="shared" si="1201"/>
        <v>203</v>
      </c>
      <c r="E18431" s="815">
        <v>2010</v>
      </c>
    </row>
    <row r="18432" spans="1:5">
      <c r="A18432" s="816">
        <f t="shared" si="1202"/>
        <v>40333</v>
      </c>
      <c r="B18432" s="815">
        <f t="shared" si="1199"/>
        <v>155</v>
      </c>
      <c r="C18432" s="815">
        <f t="shared" si="1200"/>
        <v>211</v>
      </c>
      <c r="D18432" s="815">
        <f t="shared" si="1201"/>
        <v>202</v>
      </c>
      <c r="E18432" s="815">
        <v>2010</v>
      </c>
    </row>
    <row r="18433" spans="1:5">
      <c r="A18433" s="816">
        <f t="shared" si="1202"/>
        <v>40334</v>
      </c>
      <c r="B18433" s="815">
        <f t="shared" si="1199"/>
        <v>156</v>
      </c>
      <c r="C18433" s="815">
        <f t="shared" si="1200"/>
        <v>210</v>
      </c>
      <c r="D18433" s="815">
        <f t="shared" si="1201"/>
        <v>201</v>
      </c>
      <c r="E18433" s="815">
        <v>2010</v>
      </c>
    </row>
    <row r="18434" spans="1:5">
      <c r="A18434" s="816">
        <f t="shared" si="1202"/>
        <v>40335</v>
      </c>
      <c r="B18434" s="815">
        <f t="shared" si="1199"/>
        <v>157</v>
      </c>
      <c r="C18434" s="815">
        <f t="shared" si="1200"/>
        <v>209</v>
      </c>
      <c r="D18434" s="815">
        <f t="shared" si="1201"/>
        <v>200</v>
      </c>
      <c r="E18434" s="815">
        <v>2010</v>
      </c>
    </row>
    <row r="18435" spans="1:5">
      <c r="A18435" s="816">
        <f t="shared" si="1202"/>
        <v>40336</v>
      </c>
      <c r="B18435" s="815">
        <f t="shared" si="1199"/>
        <v>158</v>
      </c>
      <c r="C18435" s="815">
        <f t="shared" si="1200"/>
        <v>208</v>
      </c>
      <c r="D18435" s="815">
        <f t="shared" si="1201"/>
        <v>199</v>
      </c>
      <c r="E18435" s="815">
        <v>2010</v>
      </c>
    </row>
    <row r="18436" spans="1:5">
      <c r="A18436" s="816">
        <f t="shared" si="1202"/>
        <v>40337</v>
      </c>
      <c r="B18436" s="815">
        <f t="shared" si="1199"/>
        <v>159</v>
      </c>
      <c r="C18436" s="815">
        <f t="shared" si="1200"/>
        <v>207</v>
      </c>
      <c r="D18436" s="815">
        <f t="shared" si="1201"/>
        <v>198</v>
      </c>
      <c r="E18436" s="815">
        <v>2010</v>
      </c>
    </row>
    <row r="18437" spans="1:5">
      <c r="A18437" s="816">
        <f t="shared" si="1202"/>
        <v>40338</v>
      </c>
      <c r="B18437" s="815">
        <f t="shared" si="1199"/>
        <v>160</v>
      </c>
      <c r="C18437" s="815">
        <f t="shared" si="1200"/>
        <v>206</v>
      </c>
      <c r="D18437" s="815">
        <f t="shared" si="1201"/>
        <v>197</v>
      </c>
      <c r="E18437" s="815">
        <v>2010</v>
      </c>
    </row>
    <row r="18438" spans="1:5">
      <c r="A18438" s="816">
        <f t="shared" si="1202"/>
        <v>40339</v>
      </c>
      <c r="B18438" s="815">
        <f t="shared" si="1199"/>
        <v>161</v>
      </c>
      <c r="C18438" s="815">
        <f t="shared" si="1200"/>
        <v>205</v>
      </c>
      <c r="D18438" s="815">
        <f t="shared" si="1201"/>
        <v>196</v>
      </c>
      <c r="E18438" s="815">
        <v>2010</v>
      </c>
    </row>
    <row r="18439" spans="1:5">
      <c r="A18439" s="816">
        <f t="shared" si="1202"/>
        <v>40340</v>
      </c>
      <c r="B18439" s="815">
        <f t="shared" si="1199"/>
        <v>162</v>
      </c>
      <c r="C18439" s="815">
        <f t="shared" si="1200"/>
        <v>204</v>
      </c>
      <c r="D18439" s="815">
        <f t="shared" si="1201"/>
        <v>195</v>
      </c>
      <c r="E18439" s="815">
        <v>2010</v>
      </c>
    </row>
    <row r="18440" spans="1:5">
      <c r="A18440" s="816">
        <f t="shared" si="1202"/>
        <v>40341</v>
      </c>
      <c r="B18440" s="815">
        <f t="shared" si="1199"/>
        <v>163</v>
      </c>
      <c r="C18440" s="815">
        <f t="shared" si="1200"/>
        <v>203</v>
      </c>
      <c r="D18440" s="815">
        <f t="shared" si="1201"/>
        <v>194</v>
      </c>
      <c r="E18440" s="815">
        <v>2010</v>
      </c>
    </row>
    <row r="18441" spans="1:5">
      <c r="A18441" s="816">
        <f t="shared" si="1202"/>
        <v>40342</v>
      </c>
      <c r="B18441" s="815">
        <f t="shared" si="1199"/>
        <v>164</v>
      </c>
      <c r="C18441" s="815">
        <f t="shared" si="1200"/>
        <v>202</v>
      </c>
      <c r="D18441" s="815">
        <f t="shared" si="1201"/>
        <v>193</v>
      </c>
      <c r="E18441" s="815">
        <v>2010</v>
      </c>
    </row>
    <row r="18442" spans="1:5">
      <c r="A18442" s="816">
        <f t="shared" si="1202"/>
        <v>40343</v>
      </c>
      <c r="B18442" s="815">
        <f t="shared" si="1199"/>
        <v>165</v>
      </c>
      <c r="C18442" s="815">
        <f t="shared" si="1200"/>
        <v>201</v>
      </c>
      <c r="D18442" s="815">
        <f t="shared" si="1201"/>
        <v>192</v>
      </c>
      <c r="E18442" s="815">
        <v>2010</v>
      </c>
    </row>
    <row r="18443" spans="1:5">
      <c r="A18443" s="816">
        <f t="shared" si="1202"/>
        <v>40344</v>
      </c>
      <c r="B18443" s="815">
        <f t="shared" si="1199"/>
        <v>166</v>
      </c>
      <c r="C18443" s="815">
        <f t="shared" si="1200"/>
        <v>200</v>
      </c>
      <c r="D18443" s="815">
        <f t="shared" si="1201"/>
        <v>191</v>
      </c>
      <c r="E18443" s="815">
        <v>2010</v>
      </c>
    </row>
    <row r="18444" spans="1:5">
      <c r="A18444" s="816">
        <f t="shared" si="1202"/>
        <v>40345</v>
      </c>
      <c r="B18444" s="815">
        <f t="shared" si="1199"/>
        <v>167</v>
      </c>
      <c r="C18444" s="815">
        <f t="shared" si="1200"/>
        <v>199</v>
      </c>
      <c r="D18444" s="815">
        <f t="shared" si="1201"/>
        <v>190</v>
      </c>
      <c r="E18444" s="815">
        <v>2010</v>
      </c>
    </row>
    <row r="18445" spans="1:5">
      <c r="A18445" s="816">
        <f t="shared" si="1202"/>
        <v>40346</v>
      </c>
      <c r="B18445" s="815">
        <f t="shared" si="1199"/>
        <v>168</v>
      </c>
      <c r="C18445" s="815">
        <f t="shared" si="1200"/>
        <v>198</v>
      </c>
      <c r="D18445" s="815">
        <f t="shared" si="1201"/>
        <v>189</v>
      </c>
      <c r="E18445" s="815">
        <v>2010</v>
      </c>
    </row>
    <row r="18446" spans="1:5">
      <c r="A18446" s="816">
        <f t="shared" si="1202"/>
        <v>40347</v>
      </c>
      <c r="B18446" s="815">
        <f t="shared" si="1199"/>
        <v>169</v>
      </c>
      <c r="C18446" s="815">
        <f t="shared" si="1200"/>
        <v>197</v>
      </c>
      <c r="D18446" s="815">
        <f t="shared" si="1201"/>
        <v>188</v>
      </c>
      <c r="E18446" s="815">
        <v>2010</v>
      </c>
    </row>
    <row r="18447" spans="1:5">
      <c r="A18447" s="816">
        <f t="shared" si="1202"/>
        <v>40348</v>
      </c>
      <c r="B18447" s="815">
        <f t="shared" si="1199"/>
        <v>170</v>
      </c>
      <c r="C18447" s="815">
        <f t="shared" si="1200"/>
        <v>196</v>
      </c>
      <c r="D18447" s="815">
        <f t="shared" si="1201"/>
        <v>187</v>
      </c>
      <c r="E18447" s="815">
        <v>2010</v>
      </c>
    </row>
    <row r="18448" spans="1:5">
      <c r="A18448" s="816">
        <f t="shared" si="1202"/>
        <v>40349</v>
      </c>
      <c r="B18448" s="815">
        <f t="shared" si="1199"/>
        <v>171</v>
      </c>
      <c r="C18448" s="815">
        <f t="shared" si="1200"/>
        <v>195</v>
      </c>
      <c r="D18448" s="815">
        <f t="shared" si="1201"/>
        <v>186</v>
      </c>
      <c r="E18448" s="815">
        <v>2010</v>
      </c>
    </row>
    <row r="18449" spans="1:5">
      <c r="A18449" s="816">
        <f t="shared" si="1202"/>
        <v>40350</v>
      </c>
      <c r="B18449" s="815">
        <f t="shared" si="1199"/>
        <v>172</v>
      </c>
      <c r="C18449" s="815">
        <f t="shared" si="1200"/>
        <v>194</v>
      </c>
      <c r="D18449" s="815">
        <f t="shared" si="1201"/>
        <v>185</v>
      </c>
      <c r="E18449" s="815">
        <v>2010</v>
      </c>
    </row>
    <row r="18450" spans="1:5">
      <c r="A18450" s="816">
        <f t="shared" si="1202"/>
        <v>40351</v>
      </c>
      <c r="B18450" s="815">
        <f t="shared" si="1199"/>
        <v>173</v>
      </c>
      <c r="C18450" s="815">
        <f t="shared" si="1200"/>
        <v>193</v>
      </c>
      <c r="D18450" s="815">
        <f t="shared" si="1201"/>
        <v>184</v>
      </c>
      <c r="E18450" s="815">
        <v>2010</v>
      </c>
    </row>
    <row r="18451" spans="1:5">
      <c r="A18451" s="816">
        <f t="shared" si="1202"/>
        <v>40352</v>
      </c>
      <c r="B18451" s="815">
        <f t="shared" si="1199"/>
        <v>174</v>
      </c>
      <c r="C18451" s="815">
        <f t="shared" si="1200"/>
        <v>192</v>
      </c>
      <c r="D18451" s="815">
        <f t="shared" si="1201"/>
        <v>183</v>
      </c>
      <c r="E18451" s="815">
        <v>2010</v>
      </c>
    </row>
    <row r="18452" spans="1:5">
      <c r="A18452" s="816">
        <f t="shared" si="1202"/>
        <v>40353</v>
      </c>
      <c r="B18452" s="815">
        <f t="shared" si="1199"/>
        <v>175</v>
      </c>
      <c r="C18452" s="815">
        <f t="shared" si="1200"/>
        <v>191</v>
      </c>
      <c r="D18452" s="815">
        <f t="shared" si="1201"/>
        <v>182</v>
      </c>
      <c r="E18452" s="815">
        <v>2010</v>
      </c>
    </row>
    <row r="18453" spans="1:5">
      <c r="A18453" s="816">
        <f t="shared" si="1202"/>
        <v>40354</v>
      </c>
      <c r="B18453" s="815">
        <f t="shared" si="1199"/>
        <v>176</v>
      </c>
      <c r="C18453" s="815">
        <f t="shared" si="1200"/>
        <v>190</v>
      </c>
      <c r="D18453" s="815">
        <f t="shared" si="1201"/>
        <v>181</v>
      </c>
      <c r="E18453" s="815">
        <v>2010</v>
      </c>
    </row>
    <row r="18454" spans="1:5">
      <c r="A18454" s="816">
        <f t="shared" si="1202"/>
        <v>40355</v>
      </c>
      <c r="B18454" s="815">
        <f t="shared" si="1199"/>
        <v>177</v>
      </c>
      <c r="C18454" s="815">
        <f t="shared" si="1200"/>
        <v>189</v>
      </c>
      <c r="D18454" s="815">
        <f t="shared" si="1201"/>
        <v>180</v>
      </c>
      <c r="E18454" s="815">
        <v>2010</v>
      </c>
    </row>
    <row r="18455" spans="1:5">
      <c r="A18455" s="816">
        <f t="shared" si="1202"/>
        <v>40356</v>
      </c>
      <c r="B18455" s="815">
        <f t="shared" si="1199"/>
        <v>178</v>
      </c>
      <c r="C18455" s="815">
        <f t="shared" si="1200"/>
        <v>188</v>
      </c>
      <c r="D18455" s="815">
        <f t="shared" si="1201"/>
        <v>179</v>
      </c>
      <c r="E18455" s="815">
        <v>2010</v>
      </c>
    </row>
    <row r="18456" spans="1:5">
      <c r="A18456" s="816">
        <f t="shared" si="1202"/>
        <v>40357</v>
      </c>
      <c r="B18456" s="815">
        <f t="shared" si="1199"/>
        <v>179</v>
      </c>
      <c r="C18456" s="815">
        <f t="shared" si="1200"/>
        <v>187</v>
      </c>
      <c r="D18456" s="815">
        <f t="shared" si="1201"/>
        <v>178</v>
      </c>
      <c r="E18456" s="815">
        <v>2010</v>
      </c>
    </row>
    <row r="18457" spans="1:5">
      <c r="A18457" s="816">
        <f t="shared" si="1202"/>
        <v>40358</v>
      </c>
      <c r="B18457" s="815">
        <f t="shared" si="1199"/>
        <v>180</v>
      </c>
      <c r="C18457" s="815">
        <f t="shared" si="1200"/>
        <v>186</v>
      </c>
      <c r="D18457" s="815">
        <f t="shared" si="1201"/>
        <v>177</v>
      </c>
      <c r="E18457" s="815">
        <v>2010</v>
      </c>
    </row>
    <row r="18458" spans="1:5">
      <c r="A18458" s="816">
        <f t="shared" si="1202"/>
        <v>40359</v>
      </c>
      <c r="B18458" s="815">
        <f t="shared" si="1199"/>
        <v>181</v>
      </c>
      <c r="C18458" s="815">
        <f t="shared" si="1200"/>
        <v>185</v>
      </c>
      <c r="D18458" s="815">
        <f t="shared" si="1201"/>
        <v>176</v>
      </c>
      <c r="E18458" s="815">
        <v>2010</v>
      </c>
    </row>
    <row r="18459" spans="1:5">
      <c r="A18459" s="816">
        <f t="shared" si="1202"/>
        <v>40360</v>
      </c>
      <c r="B18459" s="815">
        <f t="shared" si="1199"/>
        <v>182</v>
      </c>
      <c r="C18459" s="815">
        <f t="shared" si="1200"/>
        <v>184</v>
      </c>
      <c r="D18459" s="815">
        <f t="shared" si="1201"/>
        <v>175</v>
      </c>
      <c r="E18459" s="815">
        <v>2010</v>
      </c>
    </row>
    <row r="18460" spans="1:5">
      <c r="A18460" s="816">
        <f t="shared" si="1202"/>
        <v>40361</v>
      </c>
      <c r="B18460" s="815">
        <f t="shared" si="1199"/>
        <v>183</v>
      </c>
      <c r="C18460" s="815">
        <f t="shared" si="1200"/>
        <v>183</v>
      </c>
      <c r="D18460" s="815">
        <f t="shared" si="1201"/>
        <v>174</v>
      </c>
      <c r="E18460" s="815">
        <v>2010</v>
      </c>
    </row>
    <row r="18461" spans="1:5">
      <c r="A18461" s="816">
        <f t="shared" si="1202"/>
        <v>40362</v>
      </c>
      <c r="B18461" s="815">
        <f t="shared" ref="B18461:B18524" si="1203">B18460+1</f>
        <v>184</v>
      </c>
      <c r="C18461" s="815">
        <f t="shared" ref="C18461:C18524" si="1204">C18460-1</f>
        <v>182</v>
      </c>
      <c r="D18461" s="815">
        <f t="shared" ref="D18461:D18524" si="1205">D18460-1</f>
        <v>173</v>
      </c>
      <c r="E18461" s="815">
        <v>2010</v>
      </c>
    </row>
    <row r="18462" spans="1:5">
      <c r="A18462" s="816">
        <f t="shared" si="1202"/>
        <v>40363</v>
      </c>
      <c r="B18462" s="815">
        <f t="shared" si="1203"/>
        <v>185</v>
      </c>
      <c r="C18462" s="815">
        <f t="shared" si="1204"/>
        <v>181</v>
      </c>
      <c r="D18462" s="815">
        <f t="shared" si="1205"/>
        <v>172</v>
      </c>
      <c r="E18462" s="815">
        <v>2010</v>
      </c>
    </row>
    <row r="18463" spans="1:5">
      <c r="A18463" s="816">
        <f t="shared" si="1202"/>
        <v>40364</v>
      </c>
      <c r="B18463" s="815">
        <f t="shared" si="1203"/>
        <v>186</v>
      </c>
      <c r="C18463" s="815">
        <f t="shared" si="1204"/>
        <v>180</v>
      </c>
      <c r="D18463" s="815">
        <f t="shared" si="1205"/>
        <v>171</v>
      </c>
      <c r="E18463" s="815">
        <v>2010</v>
      </c>
    </row>
    <row r="18464" spans="1:5">
      <c r="A18464" s="816">
        <f t="shared" si="1202"/>
        <v>40365</v>
      </c>
      <c r="B18464" s="815">
        <f t="shared" si="1203"/>
        <v>187</v>
      </c>
      <c r="C18464" s="815">
        <f t="shared" si="1204"/>
        <v>179</v>
      </c>
      <c r="D18464" s="815">
        <f t="shared" si="1205"/>
        <v>170</v>
      </c>
      <c r="E18464" s="815">
        <v>2010</v>
      </c>
    </row>
    <row r="18465" spans="1:5">
      <c r="A18465" s="816">
        <f t="shared" si="1202"/>
        <v>40366</v>
      </c>
      <c r="B18465" s="815">
        <f t="shared" si="1203"/>
        <v>188</v>
      </c>
      <c r="C18465" s="815">
        <f t="shared" si="1204"/>
        <v>178</v>
      </c>
      <c r="D18465" s="815">
        <f t="shared" si="1205"/>
        <v>169</v>
      </c>
      <c r="E18465" s="815">
        <v>2010</v>
      </c>
    </row>
    <row r="18466" spans="1:5">
      <c r="A18466" s="816">
        <f t="shared" si="1202"/>
        <v>40367</v>
      </c>
      <c r="B18466" s="815">
        <f t="shared" si="1203"/>
        <v>189</v>
      </c>
      <c r="C18466" s="815">
        <f t="shared" si="1204"/>
        <v>177</v>
      </c>
      <c r="D18466" s="815">
        <f t="shared" si="1205"/>
        <v>168</v>
      </c>
      <c r="E18466" s="815">
        <v>2010</v>
      </c>
    </row>
    <row r="18467" spans="1:5">
      <c r="A18467" s="816">
        <f t="shared" si="1202"/>
        <v>40368</v>
      </c>
      <c r="B18467" s="815">
        <f t="shared" si="1203"/>
        <v>190</v>
      </c>
      <c r="C18467" s="815">
        <f t="shared" si="1204"/>
        <v>176</v>
      </c>
      <c r="D18467" s="815">
        <f t="shared" si="1205"/>
        <v>167</v>
      </c>
      <c r="E18467" s="815">
        <v>2010</v>
      </c>
    </row>
    <row r="18468" spans="1:5">
      <c r="A18468" s="816">
        <f t="shared" si="1202"/>
        <v>40369</v>
      </c>
      <c r="B18468" s="815">
        <f t="shared" si="1203"/>
        <v>191</v>
      </c>
      <c r="C18468" s="815">
        <f t="shared" si="1204"/>
        <v>175</v>
      </c>
      <c r="D18468" s="815">
        <f t="shared" si="1205"/>
        <v>166</v>
      </c>
      <c r="E18468" s="815">
        <v>2010</v>
      </c>
    </row>
    <row r="18469" spans="1:5">
      <c r="A18469" s="816">
        <f t="shared" si="1202"/>
        <v>40370</v>
      </c>
      <c r="B18469" s="815">
        <f t="shared" si="1203"/>
        <v>192</v>
      </c>
      <c r="C18469" s="815">
        <f t="shared" si="1204"/>
        <v>174</v>
      </c>
      <c r="D18469" s="815">
        <f t="shared" si="1205"/>
        <v>165</v>
      </c>
      <c r="E18469" s="815">
        <v>2010</v>
      </c>
    </row>
    <row r="18470" spans="1:5">
      <c r="A18470" s="816">
        <f t="shared" si="1202"/>
        <v>40371</v>
      </c>
      <c r="B18470" s="815">
        <f t="shared" si="1203"/>
        <v>193</v>
      </c>
      <c r="C18470" s="815">
        <f t="shared" si="1204"/>
        <v>173</v>
      </c>
      <c r="D18470" s="815">
        <f t="shared" si="1205"/>
        <v>164</v>
      </c>
      <c r="E18470" s="815">
        <v>2010</v>
      </c>
    </row>
    <row r="18471" spans="1:5">
      <c r="A18471" s="816">
        <f t="shared" si="1202"/>
        <v>40372</v>
      </c>
      <c r="B18471" s="815">
        <f t="shared" si="1203"/>
        <v>194</v>
      </c>
      <c r="C18471" s="815">
        <f t="shared" si="1204"/>
        <v>172</v>
      </c>
      <c r="D18471" s="815">
        <f t="shared" si="1205"/>
        <v>163</v>
      </c>
      <c r="E18471" s="815">
        <v>2010</v>
      </c>
    </row>
    <row r="18472" spans="1:5">
      <c r="A18472" s="816">
        <f t="shared" si="1202"/>
        <v>40373</v>
      </c>
      <c r="B18472" s="815">
        <f t="shared" si="1203"/>
        <v>195</v>
      </c>
      <c r="C18472" s="815">
        <f t="shared" si="1204"/>
        <v>171</v>
      </c>
      <c r="D18472" s="815">
        <f t="shared" si="1205"/>
        <v>162</v>
      </c>
      <c r="E18472" s="815">
        <v>2010</v>
      </c>
    </row>
    <row r="18473" spans="1:5">
      <c r="A18473" s="816">
        <f t="shared" si="1202"/>
        <v>40374</v>
      </c>
      <c r="B18473" s="815">
        <f t="shared" si="1203"/>
        <v>196</v>
      </c>
      <c r="C18473" s="815">
        <f t="shared" si="1204"/>
        <v>170</v>
      </c>
      <c r="D18473" s="815">
        <f t="shared" si="1205"/>
        <v>161</v>
      </c>
      <c r="E18473" s="815">
        <v>2010</v>
      </c>
    </row>
    <row r="18474" spans="1:5">
      <c r="A18474" s="816">
        <f t="shared" si="1202"/>
        <v>40375</v>
      </c>
      <c r="B18474" s="815">
        <f t="shared" si="1203"/>
        <v>197</v>
      </c>
      <c r="C18474" s="815">
        <f t="shared" si="1204"/>
        <v>169</v>
      </c>
      <c r="D18474" s="815">
        <f t="shared" si="1205"/>
        <v>160</v>
      </c>
      <c r="E18474" s="815">
        <v>2010</v>
      </c>
    </row>
    <row r="18475" spans="1:5">
      <c r="A18475" s="816">
        <f t="shared" si="1202"/>
        <v>40376</v>
      </c>
      <c r="B18475" s="815">
        <f t="shared" si="1203"/>
        <v>198</v>
      </c>
      <c r="C18475" s="815">
        <f t="shared" si="1204"/>
        <v>168</v>
      </c>
      <c r="D18475" s="815">
        <f t="shared" si="1205"/>
        <v>159</v>
      </c>
      <c r="E18475" s="815">
        <v>2010</v>
      </c>
    </row>
    <row r="18476" spans="1:5">
      <c r="A18476" s="816">
        <f t="shared" si="1202"/>
        <v>40377</v>
      </c>
      <c r="B18476" s="815">
        <f t="shared" si="1203"/>
        <v>199</v>
      </c>
      <c r="C18476" s="815">
        <f t="shared" si="1204"/>
        <v>167</v>
      </c>
      <c r="D18476" s="815">
        <f t="shared" si="1205"/>
        <v>158</v>
      </c>
      <c r="E18476" s="815">
        <v>2010</v>
      </c>
    </row>
    <row r="18477" spans="1:5">
      <c r="A18477" s="816">
        <f t="shared" si="1202"/>
        <v>40378</v>
      </c>
      <c r="B18477" s="815">
        <f t="shared" si="1203"/>
        <v>200</v>
      </c>
      <c r="C18477" s="815">
        <f t="shared" si="1204"/>
        <v>166</v>
      </c>
      <c r="D18477" s="815">
        <f t="shared" si="1205"/>
        <v>157</v>
      </c>
      <c r="E18477" s="815">
        <v>2010</v>
      </c>
    </row>
    <row r="18478" spans="1:5">
      <c r="A18478" s="816">
        <f t="shared" si="1202"/>
        <v>40379</v>
      </c>
      <c r="B18478" s="815">
        <f t="shared" si="1203"/>
        <v>201</v>
      </c>
      <c r="C18478" s="815">
        <f t="shared" si="1204"/>
        <v>165</v>
      </c>
      <c r="D18478" s="815">
        <f t="shared" si="1205"/>
        <v>156</v>
      </c>
      <c r="E18478" s="815">
        <v>2010</v>
      </c>
    </row>
    <row r="18479" spans="1:5">
      <c r="A18479" s="816">
        <f t="shared" si="1202"/>
        <v>40380</v>
      </c>
      <c r="B18479" s="815">
        <f t="shared" si="1203"/>
        <v>202</v>
      </c>
      <c r="C18479" s="815">
        <f t="shared" si="1204"/>
        <v>164</v>
      </c>
      <c r="D18479" s="815">
        <f t="shared" si="1205"/>
        <v>155</v>
      </c>
      <c r="E18479" s="815">
        <v>2010</v>
      </c>
    </row>
    <row r="18480" spans="1:5">
      <c r="A18480" s="816">
        <f t="shared" si="1202"/>
        <v>40381</v>
      </c>
      <c r="B18480" s="815">
        <f t="shared" si="1203"/>
        <v>203</v>
      </c>
      <c r="C18480" s="815">
        <f t="shared" si="1204"/>
        <v>163</v>
      </c>
      <c r="D18480" s="815">
        <f t="shared" si="1205"/>
        <v>154</v>
      </c>
      <c r="E18480" s="815">
        <v>2010</v>
      </c>
    </row>
    <row r="18481" spans="1:5">
      <c r="A18481" s="816">
        <f t="shared" si="1202"/>
        <v>40382</v>
      </c>
      <c r="B18481" s="815">
        <f t="shared" si="1203"/>
        <v>204</v>
      </c>
      <c r="C18481" s="815">
        <f t="shared" si="1204"/>
        <v>162</v>
      </c>
      <c r="D18481" s="815">
        <f t="shared" si="1205"/>
        <v>153</v>
      </c>
      <c r="E18481" s="815">
        <v>2010</v>
      </c>
    </row>
    <row r="18482" spans="1:5">
      <c r="A18482" s="816">
        <f t="shared" si="1202"/>
        <v>40383</v>
      </c>
      <c r="B18482" s="815">
        <f t="shared" si="1203"/>
        <v>205</v>
      </c>
      <c r="C18482" s="815">
        <f t="shared" si="1204"/>
        <v>161</v>
      </c>
      <c r="D18482" s="815">
        <f t="shared" si="1205"/>
        <v>152</v>
      </c>
      <c r="E18482" s="815">
        <v>2010</v>
      </c>
    </row>
    <row r="18483" spans="1:5">
      <c r="A18483" s="816">
        <f t="shared" ref="A18483:A18546" si="1206">A18482+1</f>
        <v>40384</v>
      </c>
      <c r="B18483" s="815">
        <f t="shared" si="1203"/>
        <v>206</v>
      </c>
      <c r="C18483" s="815">
        <f t="shared" si="1204"/>
        <v>160</v>
      </c>
      <c r="D18483" s="815">
        <f t="shared" si="1205"/>
        <v>151</v>
      </c>
      <c r="E18483" s="815">
        <v>2010</v>
      </c>
    </row>
    <row r="18484" spans="1:5">
      <c r="A18484" s="816">
        <f t="shared" si="1206"/>
        <v>40385</v>
      </c>
      <c r="B18484" s="815">
        <f t="shared" si="1203"/>
        <v>207</v>
      </c>
      <c r="C18484" s="815">
        <f t="shared" si="1204"/>
        <v>159</v>
      </c>
      <c r="D18484" s="815">
        <f t="shared" si="1205"/>
        <v>150</v>
      </c>
      <c r="E18484" s="815">
        <v>2010</v>
      </c>
    </row>
    <row r="18485" spans="1:5">
      <c r="A18485" s="816">
        <f t="shared" si="1206"/>
        <v>40386</v>
      </c>
      <c r="B18485" s="815">
        <f t="shared" si="1203"/>
        <v>208</v>
      </c>
      <c r="C18485" s="815">
        <f t="shared" si="1204"/>
        <v>158</v>
      </c>
      <c r="D18485" s="815">
        <f t="shared" si="1205"/>
        <v>149</v>
      </c>
      <c r="E18485" s="815">
        <v>2010</v>
      </c>
    </row>
    <row r="18486" spans="1:5">
      <c r="A18486" s="816">
        <f t="shared" si="1206"/>
        <v>40387</v>
      </c>
      <c r="B18486" s="815">
        <f t="shared" si="1203"/>
        <v>209</v>
      </c>
      <c r="C18486" s="815">
        <f t="shared" si="1204"/>
        <v>157</v>
      </c>
      <c r="D18486" s="815">
        <f t="shared" si="1205"/>
        <v>148</v>
      </c>
      <c r="E18486" s="815">
        <v>2010</v>
      </c>
    </row>
    <row r="18487" spans="1:5">
      <c r="A18487" s="816">
        <f t="shared" si="1206"/>
        <v>40388</v>
      </c>
      <c r="B18487" s="815">
        <f t="shared" si="1203"/>
        <v>210</v>
      </c>
      <c r="C18487" s="815">
        <f t="shared" si="1204"/>
        <v>156</v>
      </c>
      <c r="D18487" s="815">
        <f t="shared" si="1205"/>
        <v>147</v>
      </c>
      <c r="E18487" s="815">
        <v>2010</v>
      </c>
    </row>
    <row r="18488" spans="1:5">
      <c r="A18488" s="816">
        <f t="shared" si="1206"/>
        <v>40389</v>
      </c>
      <c r="B18488" s="815">
        <f t="shared" si="1203"/>
        <v>211</v>
      </c>
      <c r="C18488" s="815">
        <f t="shared" si="1204"/>
        <v>155</v>
      </c>
      <c r="D18488" s="815">
        <f t="shared" si="1205"/>
        <v>146</v>
      </c>
      <c r="E18488" s="815">
        <v>2010</v>
      </c>
    </row>
    <row r="18489" spans="1:5">
      <c r="A18489" s="816">
        <f t="shared" si="1206"/>
        <v>40390</v>
      </c>
      <c r="B18489" s="815">
        <f t="shared" si="1203"/>
        <v>212</v>
      </c>
      <c r="C18489" s="815">
        <f t="shared" si="1204"/>
        <v>154</v>
      </c>
      <c r="D18489" s="815">
        <f t="shared" si="1205"/>
        <v>145</v>
      </c>
      <c r="E18489" s="815">
        <v>2010</v>
      </c>
    </row>
    <row r="18490" spans="1:5">
      <c r="A18490" s="816">
        <f t="shared" si="1206"/>
        <v>40391</v>
      </c>
      <c r="B18490" s="815">
        <f t="shared" si="1203"/>
        <v>213</v>
      </c>
      <c r="C18490" s="815">
        <f t="shared" si="1204"/>
        <v>153</v>
      </c>
      <c r="D18490" s="815">
        <f t="shared" si="1205"/>
        <v>144</v>
      </c>
      <c r="E18490" s="815">
        <v>2010</v>
      </c>
    </row>
    <row r="18491" spans="1:5">
      <c r="A18491" s="816">
        <f t="shared" si="1206"/>
        <v>40392</v>
      </c>
      <c r="B18491" s="815">
        <f t="shared" si="1203"/>
        <v>214</v>
      </c>
      <c r="C18491" s="815">
        <f t="shared" si="1204"/>
        <v>152</v>
      </c>
      <c r="D18491" s="815">
        <f t="shared" si="1205"/>
        <v>143</v>
      </c>
      <c r="E18491" s="815">
        <v>2010</v>
      </c>
    </row>
    <row r="18492" spans="1:5">
      <c r="A18492" s="816">
        <f t="shared" si="1206"/>
        <v>40393</v>
      </c>
      <c r="B18492" s="815">
        <f t="shared" si="1203"/>
        <v>215</v>
      </c>
      <c r="C18492" s="815">
        <f t="shared" si="1204"/>
        <v>151</v>
      </c>
      <c r="D18492" s="815">
        <f t="shared" si="1205"/>
        <v>142</v>
      </c>
      <c r="E18492" s="815">
        <v>2010</v>
      </c>
    </row>
    <row r="18493" spans="1:5">
      <c r="A18493" s="816">
        <f t="shared" si="1206"/>
        <v>40394</v>
      </c>
      <c r="B18493" s="815">
        <f t="shared" si="1203"/>
        <v>216</v>
      </c>
      <c r="C18493" s="815">
        <f t="shared" si="1204"/>
        <v>150</v>
      </c>
      <c r="D18493" s="815">
        <f t="shared" si="1205"/>
        <v>141</v>
      </c>
      <c r="E18493" s="815">
        <v>2010</v>
      </c>
    </row>
    <row r="18494" spans="1:5">
      <c r="A18494" s="816">
        <f t="shared" si="1206"/>
        <v>40395</v>
      </c>
      <c r="B18494" s="815">
        <f t="shared" si="1203"/>
        <v>217</v>
      </c>
      <c r="C18494" s="815">
        <f t="shared" si="1204"/>
        <v>149</v>
      </c>
      <c r="D18494" s="815">
        <f t="shared" si="1205"/>
        <v>140</v>
      </c>
      <c r="E18494" s="815">
        <v>2010</v>
      </c>
    </row>
    <row r="18495" spans="1:5">
      <c r="A18495" s="816">
        <f t="shared" si="1206"/>
        <v>40396</v>
      </c>
      <c r="B18495" s="815">
        <f t="shared" si="1203"/>
        <v>218</v>
      </c>
      <c r="C18495" s="815">
        <f t="shared" si="1204"/>
        <v>148</v>
      </c>
      <c r="D18495" s="815">
        <f t="shared" si="1205"/>
        <v>139</v>
      </c>
      <c r="E18495" s="815">
        <v>2010</v>
      </c>
    </row>
    <row r="18496" spans="1:5">
      <c r="A18496" s="816">
        <f t="shared" si="1206"/>
        <v>40397</v>
      </c>
      <c r="B18496" s="815">
        <f t="shared" si="1203"/>
        <v>219</v>
      </c>
      <c r="C18496" s="815">
        <f t="shared" si="1204"/>
        <v>147</v>
      </c>
      <c r="D18496" s="815">
        <f t="shared" si="1205"/>
        <v>138</v>
      </c>
      <c r="E18496" s="815">
        <v>2010</v>
      </c>
    </row>
    <row r="18497" spans="1:5">
      <c r="A18497" s="816">
        <f t="shared" si="1206"/>
        <v>40398</v>
      </c>
      <c r="B18497" s="815">
        <f t="shared" si="1203"/>
        <v>220</v>
      </c>
      <c r="C18497" s="815">
        <f t="shared" si="1204"/>
        <v>146</v>
      </c>
      <c r="D18497" s="815">
        <f t="shared" si="1205"/>
        <v>137</v>
      </c>
      <c r="E18497" s="815">
        <v>2010</v>
      </c>
    </row>
    <row r="18498" spans="1:5">
      <c r="A18498" s="816">
        <f t="shared" si="1206"/>
        <v>40399</v>
      </c>
      <c r="B18498" s="815">
        <f t="shared" si="1203"/>
        <v>221</v>
      </c>
      <c r="C18498" s="815">
        <f t="shared" si="1204"/>
        <v>145</v>
      </c>
      <c r="D18498" s="815">
        <f t="shared" si="1205"/>
        <v>136</v>
      </c>
      <c r="E18498" s="815">
        <v>2010</v>
      </c>
    </row>
    <row r="18499" spans="1:5">
      <c r="A18499" s="816">
        <f t="shared" si="1206"/>
        <v>40400</v>
      </c>
      <c r="B18499" s="815">
        <f t="shared" si="1203"/>
        <v>222</v>
      </c>
      <c r="C18499" s="815">
        <f t="shared" si="1204"/>
        <v>144</v>
      </c>
      <c r="D18499" s="815">
        <f t="shared" si="1205"/>
        <v>135</v>
      </c>
      <c r="E18499" s="815">
        <v>2010</v>
      </c>
    </row>
    <row r="18500" spans="1:5">
      <c r="A18500" s="816">
        <f t="shared" si="1206"/>
        <v>40401</v>
      </c>
      <c r="B18500" s="815">
        <f t="shared" si="1203"/>
        <v>223</v>
      </c>
      <c r="C18500" s="815">
        <f t="shared" si="1204"/>
        <v>143</v>
      </c>
      <c r="D18500" s="815">
        <f t="shared" si="1205"/>
        <v>134</v>
      </c>
      <c r="E18500" s="815">
        <v>2010</v>
      </c>
    </row>
    <row r="18501" spans="1:5">
      <c r="A18501" s="816">
        <f t="shared" si="1206"/>
        <v>40402</v>
      </c>
      <c r="B18501" s="815">
        <f t="shared" si="1203"/>
        <v>224</v>
      </c>
      <c r="C18501" s="815">
        <f t="shared" si="1204"/>
        <v>142</v>
      </c>
      <c r="D18501" s="815">
        <f t="shared" si="1205"/>
        <v>133</v>
      </c>
      <c r="E18501" s="815">
        <v>2010</v>
      </c>
    </row>
    <row r="18502" spans="1:5">
      <c r="A18502" s="816">
        <f t="shared" si="1206"/>
        <v>40403</v>
      </c>
      <c r="B18502" s="815">
        <f t="shared" si="1203"/>
        <v>225</v>
      </c>
      <c r="C18502" s="815">
        <f t="shared" si="1204"/>
        <v>141</v>
      </c>
      <c r="D18502" s="815">
        <f t="shared" si="1205"/>
        <v>132</v>
      </c>
      <c r="E18502" s="815">
        <v>2010</v>
      </c>
    </row>
    <row r="18503" spans="1:5">
      <c r="A18503" s="816">
        <f t="shared" si="1206"/>
        <v>40404</v>
      </c>
      <c r="B18503" s="815">
        <f t="shared" si="1203"/>
        <v>226</v>
      </c>
      <c r="C18503" s="815">
        <f t="shared" si="1204"/>
        <v>140</v>
      </c>
      <c r="D18503" s="815">
        <f t="shared" si="1205"/>
        <v>131</v>
      </c>
      <c r="E18503" s="815">
        <v>2010</v>
      </c>
    </row>
    <row r="18504" spans="1:5">
      <c r="A18504" s="816">
        <f t="shared" si="1206"/>
        <v>40405</v>
      </c>
      <c r="B18504" s="815">
        <f t="shared" si="1203"/>
        <v>227</v>
      </c>
      <c r="C18504" s="815">
        <f t="shared" si="1204"/>
        <v>139</v>
      </c>
      <c r="D18504" s="815">
        <f t="shared" si="1205"/>
        <v>130</v>
      </c>
      <c r="E18504" s="815">
        <v>2010</v>
      </c>
    </row>
    <row r="18505" spans="1:5">
      <c r="A18505" s="816">
        <f t="shared" si="1206"/>
        <v>40406</v>
      </c>
      <c r="B18505" s="815">
        <f t="shared" si="1203"/>
        <v>228</v>
      </c>
      <c r="C18505" s="815">
        <f t="shared" si="1204"/>
        <v>138</v>
      </c>
      <c r="D18505" s="815">
        <f t="shared" si="1205"/>
        <v>129</v>
      </c>
      <c r="E18505" s="815">
        <v>2010</v>
      </c>
    </row>
    <row r="18506" spans="1:5">
      <c r="A18506" s="816">
        <f t="shared" si="1206"/>
        <v>40407</v>
      </c>
      <c r="B18506" s="815">
        <f t="shared" si="1203"/>
        <v>229</v>
      </c>
      <c r="C18506" s="815">
        <f t="shared" si="1204"/>
        <v>137</v>
      </c>
      <c r="D18506" s="815">
        <f t="shared" si="1205"/>
        <v>128</v>
      </c>
      <c r="E18506" s="815">
        <v>2010</v>
      </c>
    </row>
    <row r="18507" spans="1:5">
      <c r="A18507" s="816">
        <f t="shared" si="1206"/>
        <v>40408</v>
      </c>
      <c r="B18507" s="815">
        <f t="shared" si="1203"/>
        <v>230</v>
      </c>
      <c r="C18507" s="815">
        <f t="shared" si="1204"/>
        <v>136</v>
      </c>
      <c r="D18507" s="815">
        <f t="shared" si="1205"/>
        <v>127</v>
      </c>
      <c r="E18507" s="815">
        <v>2010</v>
      </c>
    </row>
    <row r="18508" spans="1:5">
      <c r="A18508" s="816">
        <f t="shared" si="1206"/>
        <v>40409</v>
      </c>
      <c r="B18508" s="815">
        <f t="shared" si="1203"/>
        <v>231</v>
      </c>
      <c r="C18508" s="815">
        <f t="shared" si="1204"/>
        <v>135</v>
      </c>
      <c r="D18508" s="815">
        <f t="shared" si="1205"/>
        <v>126</v>
      </c>
      <c r="E18508" s="815">
        <v>2010</v>
      </c>
    </row>
    <row r="18509" spans="1:5">
      <c r="A18509" s="816">
        <f t="shared" si="1206"/>
        <v>40410</v>
      </c>
      <c r="B18509" s="815">
        <f t="shared" si="1203"/>
        <v>232</v>
      </c>
      <c r="C18509" s="815">
        <f t="shared" si="1204"/>
        <v>134</v>
      </c>
      <c r="D18509" s="815">
        <f t="shared" si="1205"/>
        <v>125</v>
      </c>
      <c r="E18509" s="815">
        <v>2010</v>
      </c>
    </row>
    <row r="18510" spans="1:5">
      <c r="A18510" s="816">
        <f t="shared" si="1206"/>
        <v>40411</v>
      </c>
      <c r="B18510" s="815">
        <f t="shared" si="1203"/>
        <v>233</v>
      </c>
      <c r="C18510" s="815">
        <f t="shared" si="1204"/>
        <v>133</v>
      </c>
      <c r="D18510" s="815">
        <f t="shared" si="1205"/>
        <v>124</v>
      </c>
      <c r="E18510" s="815">
        <v>2010</v>
      </c>
    </row>
    <row r="18511" spans="1:5">
      <c r="A18511" s="816">
        <f t="shared" si="1206"/>
        <v>40412</v>
      </c>
      <c r="B18511" s="815">
        <f t="shared" si="1203"/>
        <v>234</v>
      </c>
      <c r="C18511" s="815">
        <f t="shared" si="1204"/>
        <v>132</v>
      </c>
      <c r="D18511" s="815">
        <f t="shared" si="1205"/>
        <v>123</v>
      </c>
      <c r="E18511" s="815">
        <v>2010</v>
      </c>
    </row>
    <row r="18512" spans="1:5">
      <c r="A18512" s="816">
        <f t="shared" si="1206"/>
        <v>40413</v>
      </c>
      <c r="B18512" s="815">
        <f t="shared" si="1203"/>
        <v>235</v>
      </c>
      <c r="C18512" s="815">
        <f t="shared" si="1204"/>
        <v>131</v>
      </c>
      <c r="D18512" s="815">
        <f t="shared" si="1205"/>
        <v>122</v>
      </c>
      <c r="E18512" s="815">
        <v>2010</v>
      </c>
    </row>
    <row r="18513" spans="1:5">
      <c r="A18513" s="816">
        <f t="shared" si="1206"/>
        <v>40414</v>
      </c>
      <c r="B18513" s="815">
        <f t="shared" si="1203"/>
        <v>236</v>
      </c>
      <c r="C18513" s="815">
        <f t="shared" si="1204"/>
        <v>130</v>
      </c>
      <c r="D18513" s="815">
        <f t="shared" si="1205"/>
        <v>121</v>
      </c>
      <c r="E18513" s="815">
        <v>2010</v>
      </c>
    </row>
    <row r="18514" spans="1:5">
      <c r="A18514" s="816">
        <f t="shared" si="1206"/>
        <v>40415</v>
      </c>
      <c r="B18514" s="815">
        <f t="shared" si="1203"/>
        <v>237</v>
      </c>
      <c r="C18514" s="815">
        <f t="shared" si="1204"/>
        <v>129</v>
      </c>
      <c r="D18514" s="815">
        <f t="shared" si="1205"/>
        <v>120</v>
      </c>
      <c r="E18514" s="815">
        <v>2010</v>
      </c>
    </row>
    <row r="18515" spans="1:5">
      <c r="A18515" s="816">
        <f t="shared" si="1206"/>
        <v>40416</v>
      </c>
      <c r="B18515" s="815">
        <f t="shared" si="1203"/>
        <v>238</v>
      </c>
      <c r="C18515" s="815">
        <f t="shared" si="1204"/>
        <v>128</v>
      </c>
      <c r="D18515" s="815">
        <f t="shared" si="1205"/>
        <v>119</v>
      </c>
      <c r="E18515" s="815">
        <v>2010</v>
      </c>
    </row>
    <row r="18516" spans="1:5">
      <c r="A18516" s="816">
        <f t="shared" si="1206"/>
        <v>40417</v>
      </c>
      <c r="B18516" s="815">
        <f t="shared" si="1203"/>
        <v>239</v>
      </c>
      <c r="C18516" s="815">
        <f t="shared" si="1204"/>
        <v>127</v>
      </c>
      <c r="D18516" s="815">
        <f t="shared" si="1205"/>
        <v>118</v>
      </c>
      <c r="E18516" s="815">
        <v>2010</v>
      </c>
    </row>
    <row r="18517" spans="1:5">
      <c r="A18517" s="816">
        <f t="shared" si="1206"/>
        <v>40418</v>
      </c>
      <c r="B18517" s="815">
        <f t="shared" si="1203"/>
        <v>240</v>
      </c>
      <c r="C18517" s="815">
        <f t="shared" si="1204"/>
        <v>126</v>
      </c>
      <c r="D18517" s="815">
        <f t="shared" si="1205"/>
        <v>117</v>
      </c>
      <c r="E18517" s="815">
        <v>2010</v>
      </c>
    </row>
    <row r="18518" spans="1:5">
      <c r="A18518" s="816">
        <f t="shared" si="1206"/>
        <v>40419</v>
      </c>
      <c r="B18518" s="815">
        <f t="shared" si="1203"/>
        <v>241</v>
      </c>
      <c r="C18518" s="815">
        <f t="shared" si="1204"/>
        <v>125</v>
      </c>
      <c r="D18518" s="815">
        <f t="shared" si="1205"/>
        <v>116</v>
      </c>
      <c r="E18518" s="815">
        <v>2010</v>
      </c>
    </row>
    <row r="18519" spans="1:5">
      <c r="A18519" s="816">
        <f t="shared" si="1206"/>
        <v>40420</v>
      </c>
      <c r="B18519" s="815">
        <f t="shared" si="1203"/>
        <v>242</v>
      </c>
      <c r="C18519" s="815">
        <f t="shared" si="1204"/>
        <v>124</v>
      </c>
      <c r="D18519" s="815">
        <f t="shared" si="1205"/>
        <v>115</v>
      </c>
      <c r="E18519" s="815">
        <v>2010</v>
      </c>
    </row>
    <row r="18520" spans="1:5">
      <c r="A18520" s="816">
        <f t="shared" si="1206"/>
        <v>40421</v>
      </c>
      <c r="B18520" s="815">
        <f t="shared" si="1203"/>
        <v>243</v>
      </c>
      <c r="C18520" s="815">
        <f t="shared" si="1204"/>
        <v>123</v>
      </c>
      <c r="D18520" s="815">
        <f t="shared" si="1205"/>
        <v>114</v>
      </c>
      <c r="E18520" s="815">
        <v>2010</v>
      </c>
    </row>
    <row r="18521" spans="1:5">
      <c r="A18521" s="816">
        <f t="shared" si="1206"/>
        <v>40422</v>
      </c>
      <c r="B18521" s="815">
        <f t="shared" si="1203"/>
        <v>244</v>
      </c>
      <c r="C18521" s="815">
        <f t="shared" si="1204"/>
        <v>122</v>
      </c>
      <c r="D18521" s="815">
        <f t="shared" si="1205"/>
        <v>113</v>
      </c>
      <c r="E18521" s="815">
        <v>2010</v>
      </c>
    </row>
    <row r="18522" spans="1:5">
      <c r="A18522" s="816">
        <f t="shared" si="1206"/>
        <v>40423</v>
      </c>
      <c r="B18522" s="815">
        <f t="shared" si="1203"/>
        <v>245</v>
      </c>
      <c r="C18522" s="815">
        <f t="shared" si="1204"/>
        <v>121</v>
      </c>
      <c r="D18522" s="815">
        <f t="shared" si="1205"/>
        <v>112</v>
      </c>
      <c r="E18522" s="815">
        <v>2010</v>
      </c>
    </row>
    <row r="18523" spans="1:5">
      <c r="A18523" s="816">
        <f t="shared" si="1206"/>
        <v>40424</v>
      </c>
      <c r="B18523" s="815">
        <f t="shared" si="1203"/>
        <v>246</v>
      </c>
      <c r="C18523" s="815">
        <f t="shared" si="1204"/>
        <v>120</v>
      </c>
      <c r="D18523" s="815">
        <f t="shared" si="1205"/>
        <v>111</v>
      </c>
      <c r="E18523" s="815">
        <v>2010</v>
      </c>
    </row>
    <row r="18524" spans="1:5">
      <c r="A18524" s="816">
        <f t="shared" si="1206"/>
        <v>40425</v>
      </c>
      <c r="B18524" s="815">
        <f t="shared" si="1203"/>
        <v>247</v>
      </c>
      <c r="C18524" s="815">
        <f t="shared" si="1204"/>
        <v>119</v>
      </c>
      <c r="D18524" s="815">
        <f t="shared" si="1205"/>
        <v>110</v>
      </c>
      <c r="E18524" s="815">
        <v>2010</v>
      </c>
    </row>
    <row r="18525" spans="1:5">
      <c r="A18525" s="816">
        <f t="shared" si="1206"/>
        <v>40426</v>
      </c>
      <c r="B18525" s="815">
        <f t="shared" ref="B18525:B18588" si="1207">B18524+1</f>
        <v>248</v>
      </c>
      <c r="C18525" s="815">
        <f t="shared" ref="C18525:C18588" si="1208">C18524-1</f>
        <v>118</v>
      </c>
      <c r="D18525" s="815">
        <f t="shared" ref="D18525:D18588" si="1209">D18524-1</f>
        <v>109</v>
      </c>
      <c r="E18525" s="815">
        <v>2010</v>
      </c>
    </row>
    <row r="18526" spans="1:5">
      <c r="A18526" s="816">
        <f t="shared" si="1206"/>
        <v>40427</v>
      </c>
      <c r="B18526" s="815">
        <f t="shared" si="1207"/>
        <v>249</v>
      </c>
      <c r="C18526" s="815">
        <f t="shared" si="1208"/>
        <v>117</v>
      </c>
      <c r="D18526" s="815">
        <f t="shared" si="1209"/>
        <v>108</v>
      </c>
      <c r="E18526" s="815">
        <v>2010</v>
      </c>
    </row>
    <row r="18527" spans="1:5">
      <c r="A18527" s="816">
        <f t="shared" si="1206"/>
        <v>40428</v>
      </c>
      <c r="B18527" s="815">
        <f t="shared" si="1207"/>
        <v>250</v>
      </c>
      <c r="C18527" s="815">
        <f t="shared" si="1208"/>
        <v>116</v>
      </c>
      <c r="D18527" s="815">
        <f t="shared" si="1209"/>
        <v>107</v>
      </c>
      <c r="E18527" s="815">
        <v>2010</v>
      </c>
    </row>
    <row r="18528" spans="1:5">
      <c r="A18528" s="816">
        <f t="shared" si="1206"/>
        <v>40429</v>
      </c>
      <c r="B18528" s="815">
        <f t="shared" si="1207"/>
        <v>251</v>
      </c>
      <c r="C18528" s="815">
        <f t="shared" si="1208"/>
        <v>115</v>
      </c>
      <c r="D18528" s="815">
        <f t="shared" si="1209"/>
        <v>106</v>
      </c>
      <c r="E18528" s="815">
        <v>2010</v>
      </c>
    </row>
    <row r="18529" spans="1:5">
      <c r="A18529" s="816">
        <f t="shared" si="1206"/>
        <v>40430</v>
      </c>
      <c r="B18529" s="815">
        <f t="shared" si="1207"/>
        <v>252</v>
      </c>
      <c r="C18529" s="815">
        <f t="shared" si="1208"/>
        <v>114</v>
      </c>
      <c r="D18529" s="815">
        <f t="shared" si="1209"/>
        <v>105</v>
      </c>
      <c r="E18529" s="815">
        <v>2010</v>
      </c>
    </row>
    <row r="18530" spans="1:5">
      <c r="A18530" s="816">
        <f t="shared" si="1206"/>
        <v>40431</v>
      </c>
      <c r="B18530" s="815">
        <f t="shared" si="1207"/>
        <v>253</v>
      </c>
      <c r="C18530" s="815">
        <f t="shared" si="1208"/>
        <v>113</v>
      </c>
      <c r="D18530" s="815">
        <f t="shared" si="1209"/>
        <v>104</v>
      </c>
      <c r="E18530" s="815">
        <v>2010</v>
      </c>
    </row>
    <row r="18531" spans="1:5">
      <c r="A18531" s="816">
        <f t="shared" si="1206"/>
        <v>40432</v>
      </c>
      <c r="B18531" s="815">
        <f t="shared" si="1207"/>
        <v>254</v>
      </c>
      <c r="C18531" s="815">
        <f t="shared" si="1208"/>
        <v>112</v>
      </c>
      <c r="D18531" s="815">
        <f t="shared" si="1209"/>
        <v>103</v>
      </c>
      <c r="E18531" s="815">
        <v>2010</v>
      </c>
    </row>
    <row r="18532" spans="1:5">
      <c r="A18532" s="816">
        <f t="shared" si="1206"/>
        <v>40433</v>
      </c>
      <c r="B18532" s="815">
        <f t="shared" si="1207"/>
        <v>255</v>
      </c>
      <c r="C18532" s="815">
        <f t="shared" si="1208"/>
        <v>111</v>
      </c>
      <c r="D18532" s="815">
        <f t="shared" si="1209"/>
        <v>102</v>
      </c>
      <c r="E18532" s="815">
        <v>2010</v>
      </c>
    </row>
    <row r="18533" spans="1:5">
      <c r="A18533" s="816">
        <f t="shared" si="1206"/>
        <v>40434</v>
      </c>
      <c r="B18533" s="815">
        <f t="shared" si="1207"/>
        <v>256</v>
      </c>
      <c r="C18533" s="815">
        <f t="shared" si="1208"/>
        <v>110</v>
      </c>
      <c r="D18533" s="815">
        <f t="shared" si="1209"/>
        <v>101</v>
      </c>
      <c r="E18533" s="815">
        <v>2010</v>
      </c>
    </row>
    <row r="18534" spans="1:5">
      <c r="A18534" s="816">
        <f t="shared" si="1206"/>
        <v>40435</v>
      </c>
      <c r="B18534" s="815">
        <f t="shared" si="1207"/>
        <v>257</v>
      </c>
      <c r="C18534" s="815">
        <f t="shared" si="1208"/>
        <v>109</v>
      </c>
      <c r="D18534" s="815">
        <f t="shared" si="1209"/>
        <v>100</v>
      </c>
      <c r="E18534" s="815">
        <v>2010</v>
      </c>
    </row>
    <row r="18535" spans="1:5">
      <c r="A18535" s="816">
        <f t="shared" si="1206"/>
        <v>40436</v>
      </c>
      <c r="B18535" s="815">
        <f t="shared" si="1207"/>
        <v>258</v>
      </c>
      <c r="C18535" s="815">
        <f t="shared" si="1208"/>
        <v>108</v>
      </c>
      <c r="D18535" s="815">
        <f t="shared" si="1209"/>
        <v>99</v>
      </c>
      <c r="E18535" s="815">
        <v>2010</v>
      </c>
    </row>
    <row r="18536" spans="1:5">
      <c r="A18536" s="816">
        <f t="shared" si="1206"/>
        <v>40437</v>
      </c>
      <c r="B18536" s="815">
        <f t="shared" si="1207"/>
        <v>259</v>
      </c>
      <c r="C18536" s="815">
        <f t="shared" si="1208"/>
        <v>107</v>
      </c>
      <c r="D18536" s="815">
        <f t="shared" si="1209"/>
        <v>98</v>
      </c>
      <c r="E18536" s="815">
        <v>2010</v>
      </c>
    </row>
    <row r="18537" spans="1:5">
      <c r="A18537" s="816">
        <f t="shared" si="1206"/>
        <v>40438</v>
      </c>
      <c r="B18537" s="815">
        <f t="shared" si="1207"/>
        <v>260</v>
      </c>
      <c r="C18537" s="815">
        <f t="shared" si="1208"/>
        <v>106</v>
      </c>
      <c r="D18537" s="815">
        <f t="shared" si="1209"/>
        <v>97</v>
      </c>
      <c r="E18537" s="815">
        <v>2010</v>
      </c>
    </row>
    <row r="18538" spans="1:5">
      <c r="A18538" s="816">
        <f t="shared" si="1206"/>
        <v>40439</v>
      </c>
      <c r="B18538" s="815">
        <f t="shared" si="1207"/>
        <v>261</v>
      </c>
      <c r="C18538" s="815">
        <f t="shared" si="1208"/>
        <v>105</v>
      </c>
      <c r="D18538" s="815">
        <f t="shared" si="1209"/>
        <v>96</v>
      </c>
      <c r="E18538" s="815">
        <v>2010</v>
      </c>
    </row>
    <row r="18539" spans="1:5">
      <c r="A18539" s="816">
        <f t="shared" si="1206"/>
        <v>40440</v>
      </c>
      <c r="B18539" s="815">
        <f t="shared" si="1207"/>
        <v>262</v>
      </c>
      <c r="C18539" s="815">
        <f t="shared" si="1208"/>
        <v>104</v>
      </c>
      <c r="D18539" s="815">
        <f t="shared" si="1209"/>
        <v>95</v>
      </c>
      <c r="E18539" s="815">
        <v>2010</v>
      </c>
    </row>
    <row r="18540" spans="1:5">
      <c r="A18540" s="816">
        <f t="shared" si="1206"/>
        <v>40441</v>
      </c>
      <c r="B18540" s="815">
        <f t="shared" si="1207"/>
        <v>263</v>
      </c>
      <c r="C18540" s="815">
        <f t="shared" si="1208"/>
        <v>103</v>
      </c>
      <c r="D18540" s="815">
        <f t="shared" si="1209"/>
        <v>94</v>
      </c>
      <c r="E18540" s="815">
        <v>2010</v>
      </c>
    </row>
    <row r="18541" spans="1:5">
      <c r="A18541" s="816">
        <f t="shared" si="1206"/>
        <v>40442</v>
      </c>
      <c r="B18541" s="815">
        <f t="shared" si="1207"/>
        <v>264</v>
      </c>
      <c r="C18541" s="815">
        <f t="shared" si="1208"/>
        <v>102</v>
      </c>
      <c r="D18541" s="815">
        <f t="shared" si="1209"/>
        <v>93</v>
      </c>
      <c r="E18541" s="815">
        <v>2010</v>
      </c>
    </row>
    <row r="18542" spans="1:5">
      <c r="A18542" s="816">
        <f t="shared" si="1206"/>
        <v>40443</v>
      </c>
      <c r="B18542" s="815">
        <f t="shared" si="1207"/>
        <v>265</v>
      </c>
      <c r="C18542" s="815">
        <f t="shared" si="1208"/>
        <v>101</v>
      </c>
      <c r="D18542" s="815">
        <f t="shared" si="1209"/>
        <v>92</v>
      </c>
      <c r="E18542" s="815">
        <v>2010</v>
      </c>
    </row>
    <row r="18543" spans="1:5">
      <c r="A18543" s="816">
        <f t="shared" si="1206"/>
        <v>40444</v>
      </c>
      <c r="B18543" s="815">
        <f t="shared" si="1207"/>
        <v>266</v>
      </c>
      <c r="C18543" s="815">
        <f t="shared" si="1208"/>
        <v>100</v>
      </c>
      <c r="D18543" s="815">
        <f t="shared" si="1209"/>
        <v>91</v>
      </c>
      <c r="E18543" s="815">
        <v>2010</v>
      </c>
    </row>
    <row r="18544" spans="1:5">
      <c r="A18544" s="816">
        <f t="shared" si="1206"/>
        <v>40445</v>
      </c>
      <c r="B18544" s="815">
        <f t="shared" si="1207"/>
        <v>267</v>
      </c>
      <c r="C18544" s="815">
        <f t="shared" si="1208"/>
        <v>99</v>
      </c>
      <c r="D18544" s="815">
        <f t="shared" si="1209"/>
        <v>90</v>
      </c>
      <c r="E18544" s="815">
        <v>2010</v>
      </c>
    </row>
    <row r="18545" spans="1:5">
      <c r="A18545" s="816">
        <f t="shared" si="1206"/>
        <v>40446</v>
      </c>
      <c r="B18545" s="815">
        <f t="shared" si="1207"/>
        <v>268</v>
      </c>
      <c r="C18545" s="815">
        <f t="shared" si="1208"/>
        <v>98</v>
      </c>
      <c r="D18545" s="815">
        <f t="shared" si="1209"/>
        <v>89</v>
      </c>
      <c r="E18545" s="815">
        <v>2010</v>
      </c>
    </row>
    <row r="18546" spans="1:5">
      <c r="A18546" s="816">
        <f t="shared" si="1206"/>
        <v>40447</v>
      </c>
      <c r="B18546" s="815">
        <f t="shared" si="1207"/>
        <v>269</v>
      </c>
      <c r="C18546" s="815">
        <f t="shared" si="1208"/>
        <v>97</v>
      </c>
      <c r="D18546" s="815">
        <f t="shared" si="1209"/>
        <v>88</v>
      </c>
      <c r="E18546" s="815">
        <v>2010</v>
      </c>
    </row>
    <row r="18547" spans="1:5">
      <c r="A18547" s="816">
        <f t="shared" ref="A18547:A18610" si="1210">A18546+1</f>
        <v>40448</v>
      </c>
      <c r="B18547" s="815">
        <f t="shared" si="1207"/>
        <v>270</v>
      </c>
      <c r="C18547" s="815">
        <f t="shared" si="1208"/>
        <v>96</v>
      </c>
      <c r="D18547" s="815">
        <f t="shared" si="1209"/>
        <v>87</v>
      </c>
      <c r="E18547" s="815">
        <v>2010</v>
      </c>
    </row>
    <row r="18548" spans="1:5">
      <c r="A18548" s="816">
        <f t="shared" si="1210"/>
        <v>40449</v>
      </c>
      <c r="B18548" s="815">
        <f t="shared" si="1207"/>
        <v>271</v>
      </c>
      <c r="C18548" s="815">
        <f t="shared" si="1208"/>
        <v>95</v>
      </c>
      <c r="D18548" s="815">
        <f t="shared" si="1209"/>
        <v>86</v>
      </c>
      <c r="E18548" s="815">
        <v>2010</v>
      </c>
    </row>
    <row r="18549" spans="1:5">
      <c r="A18549" s="816">
        <f t="shared" si="1210"/>
        <v>40450</v>
      </c>
      <c r="B18549" s="815">
        <f t="shared" si="1207"/>
        <v>272</v>
      </c>
      <c r="C18549" s="815">
        <f t="shared" si="1208"/>
        <v>94</v>
      </c>
      <c r="D18549" s="815">
        <f t="shared" si="1209"/>
        <v>85</v>
      </c>
      <c r="E18549" s="815">
        <v>2010</v>
      </c>
    </row>
    <row r="18550" spans="1:5">
      <c r="A18550" s="816">
        <f t="shared" si="1210"/>
        <v>40451</v>
      </c>
      <c r="B18550" s="815">
        <f t="shared" si="1207"/>
        <v>273</v>
      </c>
      <c r="C18550" s="815">
        <f t="shared" si="1208"/>
        <v>93</v>
      </c>
      <c r="D18550" s="815">
        <f t="shared" si="1209"/>
        <v>84</v>
      </c>
      <c r="E18550" s="815">
        <v>2010</v>
      </c>
    </row>
    <row r="18551" spans="1:5">
      <c r="A18551" s="816">
        <f t="shared" si="1210"/>
        <v>40452</v>
      </c>
      <c r="B18551" s="815">
        <f t="shared" si="1207"/>
        <v>274</v>
      </c>
      <c r="C18551" s="815">
        <f t="shared" si="1208"/>
        <v>92</v>
      </c>
      <c r="D18551" s="815">
        <f t="shared" si="1209"/>
        <v>83</v>
      </c>
      <c r="E18551" s="815">
        <v>2010</v>
      </c>
    </row>
    <row r="18552" spans="1:5">
      <c r="A18552" s="816">
        <f t="shared" si="1210"/>
        <v>40453</v>
      </c>
      <c r="B18552" s="815">
        <f t="shared" si="1207"/>
        <v>275</v>
      </c>
      <c r="C18552" s="815">
        <f t="shared" si="1208"/>
        <v>91</v>
      </c>
      <c r="D18552" s="815">
        <f t="shared" si="1209"/>
        <v>82</v>
      </c>
      <c r="E18552" s="815">
        <v>2010</v>
      </c>
    </row>
    <row r="18553" spans="1:5">
      <c r="A18553" s="816">
        <f t="shared" si="1210"/>
        <v>40454</v>
      </c>
      <c r="B18553" s="815">
        <f t="shared" si="1207"/>
        <v>276</v>
      </c>
      <c r="C18553" s="815">
        <f t="shared" si="1208"/>
        <v>90</v>
      </c>
      <c r="D18553" s="815">
        <f t="shared" si="1209"/>
        <v>81</v>
      </c>
      <c r="E18553" s="815">
        <v>2010</v>
      </c>
    </row>
    <row r="18554" spans="1:5">
      <c r="A18554" s="816">
        <f t="shared" si="1210"/>
        <v>40455</v>
      </c>
      <c r="B18554" s="815">
        <f t="shared" si="1207"/>
        <v>277</v>
      </c>
      <c r="C18554" s="815">
        <f t="shared" si="1208"/>
        <v>89</v>
      </c>
      <c r="D18554" s="815">
        <f t="shared" si="1209"/>
        <v>80</v>
      </c>
      <c r="E18554" s="815">
        <v>2010</v>
      </c>
    </row>
    <row r="18555" spans="1:5">
      <c r="A18555" s="816">
        <f t="shared" si="1210"/>
        <v>40456</v>
      </c>
      <c r="B18555" s="815">
        <f t="shared" si="1207"/>
        <v>278</v>
      </c>
      <c r="C18555" s="815">
        <f t="shared" si="1208"/>
        <v>88</v>
      </c>
      <c r="D18555" s="815">
        <f t="shared" si="1209"/>
        <v>79</v>
      </c>
      <c r="E18555" s="815">
        <v>2010</v>
      </c>
    </row>
    <row r="18556" spans="1:5">
      <c r="A18556" s="816">
        <f t="shared" si="1210"/>
        <v>40457</v>
      </c>
      <c r="B18556" s="815">
        <f t="shared" si="1207"/>
        <v>279</v>
      </c>
      <c r="C18556" s="815">
        <f t="shared" si="1208"/>
        <v>87</v>
      </c>
      <c r="D18556" s="815">
        <f t="shared" si="1209"/>
        <v>78</v>
      </c>
      <c r="E18556" s="815">
        <v>2010</v>
      </c>
    </row>
    <row r="18557" spans="1:5">
      <c r="A18557" s="816">
        <f t="shared" si="1210"/>
        <v>40458</v>
      </c>
      <c r="B18557" s="815">
        <f t="shared" si="1207"/>
        <v>280</v>
      </c>
      <c r="C18557" s="815">
        <f t="shared" si="1208"/>
        <v>86</v>
      </c>
      <c r="D18557" s="815">
        <f t="shared" si="1209"/>
        <v>77</v>
      </c>
      <c r="E18557" s="815">
        <v>2010</v>
      </c>
    </row>
    <row r="18558" spans="1:5">
      <c r="A18558" s="816">
        <f t="shared" si="1210"/>
        <v>40459</v>
      </c>
      <c r="B18558" s="815">
        <f t="shared" si="1207"/>
        <v>281</v>
      </c>
      <c r="C18558" s="815">
        <f t="shared" si="1208"/>
        <v>85</v>
      </c>
      <c r="D18558" s="815">
        <f t="shared" si="1209"/>
        <v>76</v>
      </c>
      <c r="E18558" s="815">
        <v>2010</v>
      </c>
    </row>
    <row r="18559" spans="1:5">
      <c r="A18559" s="816">
        <f t="shared" si="1210"/>
        <v>40460</v>
      </c>
      <c r="B18559" s="815">
        <f t="shared" si="1207"/>
        <v>282</v>
      </c>
      <c r="C18559" s="815">
        <f t="shared" si="1208"/>
        <v>84</v>
      </c>
      <c r="D18559" s="815">
        <f t="shared" si="1209"/>
        <v>75</v>
      </c>
      <c r="E18559" s="815">
        <v>2010</v>
      </c>
    </row>
    <row r="18560" spans="1:5">
      <c r="A18560" s="816">
        <f t="shared" si="1210"/>
        <v>40461</v>
      </c>
      <c r="B18560" s="815">
        <f t="shared" si="1207"/>
        <v>283</v>
      </c>
      <c r="C18560" s="815">
        <f t="shared" si="1208"/>
        <v>83</v>
      </c>
      <c r="D18560" s="815">
        <f t="shared" si="1209"/>
        <v>74</v>
      </c>
      <c r="E18560" s="815">
        <v>2010</v>
      </c>
    </row>
    <row r="18561" spans="1:5">
      <c r="A18561" s="816">
        <f t="shared" si="1210"/>
        <v>40462</v>
      </c>
      <c r="B18561" s="815">
        <f t="shared" si="1207"/>
        <v>284</v>
      </c>
      <c r="C18561" s="815">
        <f t="shared" si="1208"/>
        <v>82</v>
      </c>
      <c r="D18561" s="815">
        <f t="shared" si="1209"/>
        <v>73</v>
      </c>
      <c r="E18561" s="815">
        <v>2010</v>
      </c>
    </row>
    <row r="18562" spans="1:5">
      <c r="A18562" s="816">
        <f t="shared" si="1210"/>
        <v>40463</v>
      </c>
      <c r="B18562" s="815">
        <f t="shared" si="1207"/>
        <v>285</v>
      </c>
      <c r="C18562" s="815">
        <f t="shared" si="1208"/>
        <v>81</v>
      </c>
      <c r="D18562" s="815">
        <f t="shared" si="1209"/>
        <v>72</v>
      </c>
      <c r="E18562" s="815">
        <v>2010</v>
      </c>
    </row>
    <row r="18563" spans="1:5">
      <c r="A18563" s="816">
        <f t="shared" si="1210"/>
        <v>40464</v>
      </c>
      <c r="B18563" s="815">
        <f t="shared" si="1207"/>
        <v>286</v>
      </c>
      <c r="C18563" s="815">
        <f t="shared" si="1208"/>
        <v>80</v>
      </c>
      <c r="D18563" s="815">
        <f t="shared" si="1209"/>
        <v>71</v>
      </c>
      <c r="E18563" s="815">
        <v>2010</v>
      </c>
    </row>
    <row r="18564" spans="1:5">
      <c r="A18564" s="816">
        <f t="shared" si="1210"/>
        <v>40465</v>
      </c>
      <c r="B18564" s="815">
        <f t="shared" si="1207"/>
        <v>287</v>
      </c>
      <c r="C18564" s="815">
        <f t="shared" si="1208"/>
        <v>79</v>
      </c>
      <c r="D18564" s="815">
        <f t="shared" si="1209"/>
        <v>70</v>
      </c>
      <c r="E18564" s="815">
        <v>2010</v>
      </c>
    </row>
    <row r="18565" spans="1:5">
      <c r="A18565" s="816">
        <f t="shared" si="1210"/>
        <v>40466</v>
      </c>
      <c r="B18565" s="815">
        <f t="shared" si="1207"/>
        <v>288</v>
      </c>
      <c r="C18565" s="815">
        <f t="shared" si="1208"/>
        <v>78</v>
      </c>
      <c r="D18565" s="815">
        <f t="shared" si="1209"/>
        <v>69</v>
      </c>
      <c r="E18565" s="815">
        <v>2010</v>
      </c>
    </row>
    <row r="18566" spans="1:5">
      <c r="A18566" s="816">
        <f t="shared" si="1210"/>
        <v>40467</v>
      </c>
      <c r="B18566" s="815">
        <f t="shared" si="1207"/>
        <v>289</v>
      </c>
      <c r="C18566" s="815">
        <f t="shared" si="1208"/>
        <v>77</v>
      </c>
      <c r="D18566" s="815">
        <f t="shared" si="1209"/>
        <v>68</v>
      </c>
      <c r="E18566" s="815">
        <v>2010</v>
      </c>
    </row>
    <row r="18567" spans="1:5">
      <c r="A18567" s="816">
        <f t="shared" si="1210"/>
        <v>40468</v>
      </c>
      <c r="B18567" s="815">
        <f t="shared" si="1207"/>
        <v>290</v>
      </c>
      <c r="C18567" s="815">
        <f t="shared" si="1208"/>
        <v>76</v>
      </c>
      <c r="D18567" s="815">
        <f t="shared" si="1209"/>
        <v>67</v>
      </c>
      <c r="E18567" s="815">
        <v>2010</v>
      </c>
    </row>
    <row r="18568" spans="1:5">
      <c r="A18568" s="816">
        <f t="shared" si="1210"/>
        <v>40469</v>
      </c>
      <c r="B18568" s="815">
        <f t="shared" si="1207"/>
        <v>291</v>
      </c>
      <c r="C18568" s="815">
        <f t="shared" si="1208"/>
        <v>75</v>
      </c>
      <c r="D18568" s="815">
        <f t="shared" si="1209"/>
        <v>66</v>
      </c>
      <c r="E18568" s="815">
        <v>2010</v>
      </c>
    </row>
    <row r="18569" spans="1:5">
      <c r="A18569" s="816">
        <f t="shared" si="1210"/>
        <v>40470</v>
      </c>
      <c r="B18569" s="815">
        <f t="shared" si="1207"/>
        <v>292</v>
      </c>
      <c r="C18569" s="815">
        <f t="shared" si="1208"/>
        <v>74</v>
      </c>
      <c r="D18569" s="815">
        <f t="shared" si="1209"/>
        <v>65</v>
      </c>
      <c r="E18569" s="815">
        <v>2010</v>
      </c>
    </row>
    <row r="18570" spans="1:5">
      <c r="A18570" s="816">
        <f t="shared" si="1210"/>
        <v>40471</v>
      </c>
      <c r="B18570" s="815">
        <f t="shared" si="1207"/>
        <v>293</v>
      </c>
      <c r="C18570" s="815">
        <f t="shared" si="1208"/>
        <v>73</v>
      </c>
      <c r="D18570" s="815">
        <f t="shared" si="1209"/>
        <v>64</v>
      </c>
      <c r="E18570" s="815">
        <v>2010</v>
      </c>
    </row>
    <row r="18571" spans="1:5">
      <c r="A18571" s="816">
        <f t="shared" si="1210"/>
        <v>40472</v>
      </c>
      <c r="B18571" s="815">
        <f t="shared" si="1207"/>
        <v>294</v>
      </c>
      <c r="C18571" s="815">
        <f t="shared" si="1208"/>
        <v>72</v>
      </c>
      <c r="D18571" s="815">
        <f t="shared" si="1209"/>
        <v>63</v>
      </c>
      <c r="E18571" s="815">
        <v>2010</v>
      </c>
    </row>
    <row r="18572" spans="1:5">
      <c r="A18572" s="816">
        <f t="shared" si="1210"/>
        <v>40473</v>
      </c>
      <c r="B18572" s="815">
        <f t="shared" si="1207"/>
        <v>295</v>
      </c>
      <c r="C18572" s="815">
        <f t="shared" si="1208"/>
        <v>71</v>
      </c>
      <c r="D18572" s="815">
        <f t="shared" si="1209"/>
        <v>62</v>
      </c>
      <c r="E18572" s="815">
        <v>2010</v>
      </c>
    </row>
    <row r="18573" spans="1:5">
      <c r="A18573" s="816">
        <f t="shared" si="1210"/>
        <v>40474</v>
      </c>
      <c r="B18573" s="815">
        <f t="shared" si="1207"/>
        <v>296</v>
      </c>
      <c r="C18573" s="815">
        <f t="shared" si="1208"/>
        <v>70</v>
      </c>
      <c r="D18573" s="815">
        <f t="shared" si="1209"/>
        <v>61</v>
      </c>
      <c r="E18573" s="815">
        <v>2010</v>
      </c>
    </row>
    <row r="18574" spans="1:5">
      <c r="A18574" s="816">
        <f t="shared" si="1210"/>
        <v>40475</v>
      </c>
      <c r="B18574" s="815">
        <f t="shared" si="1207"/>
        <v>297</v>
      </c>
      <c r="C18574" s="815">
        <f t="shared" si="1208"/>
        <v>69</v>
      </c>
      <c r="D18574" s="815">
        <f t="shared" si="1209"/>
        <v>60</v>
      </c>
      <c r="E18574" s="815">
        <v>2010</v>
      </c>
    </row>
    <row r="18575" spans="1:5">
      <c r="A18575" s="816">
        <f t="shared" si="1210"/>
        <v>40476</v>
      </c>
      <c r="B18575" s="815">
        <f t="shared" si="1207"/>
        <v>298</v>
      </c>
      <c r="C18575" s="815">
        <f t="shared" si="1208"/>
        <v>68</v>
      </c>
      <c r="D18575" s="815">
        <f t="shared" si="1209"/>
        <v>59</v>
      </c>
      <c r="E18575" s="815">
        <v>2010</v>
      </c>
    </row>
    <row r="18576" spans="1:5">
      <c r="A18576" s="816">
        <f t="shared" si="1210"/>
        <v>40477</v>
      </c>
      <c r="B18576" s="815">
        <f t="shared" si="1207"/>
        <v>299</v>
      </c>
      <c r="C18576" s="815">
        <f t="shared" si="1208"/>
        <v>67</v>
      </c>
      <c r="D18576" s="815">
        <f t="shared" si="1209"/>
        <v>58</v>
      </c>
      <c r="E18576" s="815">
        <v>2010</v>
      </c>
    </row>
    <row r="18577" spans="1:5">
      <c r="A18577" s="816">
        <f t="shared" si="1210"/>
        <v>40478</v>
      </c>
      <c r="B18577" s="815">
        <f t="shared" si="1207"/>
        <v>300</v>
      </c>
      <c r="C18577" s="815">
        <f t="shared" si="1208"/>
        <v>66</v>
      </c>
      <c r="D18577" s="815">
        <f t="shared" si="1209"/>
        <v>57</v>
      </c>
      <c r="E18577" s="815">
        <v>2010</v>
      </c>
    </row>
    <row r="18578" spans="1:5">
      <c r="A18578" s="816">
        <f t="shared" si="1210"/>
        <v>40479</v>
      </c>
      <c r="B18578" s="815">
        <f t="shared" si="1207"/>
        <v>301</v>
      </c>
      <c r="C18578" s="815">
        <f t="shared" si="1208"/>
        <v>65</v>
      </c>
      <c r="D18578" s="815">
        <f t="shared" si="1209"/>
        <v>56</v>
      </c>
      <c r="E18578" s="815">
        <v>2010</v>
      </c>
    </row>
    <row r="18579" spans="1:5">
      <c r="A18579" s="816">
        <f t="shared" si="1210"/>
        <v>40480</v>
      </c>
      <c r="B18579" s="815">
        <f t="shared" si="1207"/>
        <v>302</v>
      </c>
      <c r="C18579" s="815">
        <f t="shared" si="1208"/>
        <v>64</v>
      </c>
      <c r="D18579" s="815">
        <f t="shared" si="1209"/>
        <v>55</v>
      </c>
      <c r="E18579" s="815">
        <v>2010</v>
      </c>
    </row>
    <row r="18580" spans="1:5">
      <c r="A18580" s="816">
        <f t="shared" si="1210"/>
        <v>40481</v>
      </c>
      <c r="B18580" s="815">
        <f t="shared" si="1207"/>
        <v>303</v>
      </c>
      <c r="C18580" s="815">
        <f t="shared" si="1208"/>
        <v>63</v>
      </c>
      <c r="D18580" s="815">
        <f t="shared" si="1209"/>
        <v>54</v>
      </c>
      <c r="E18580" s="815">
        <v>2010</v>
      </c>
    </row>
    <row r="18581" spans="1:5">
      <c r="A18581" s="816">
        <f t="shared" si="1210"/>
        <v>40482</v>
      </c>
      <c r="B18581" s="815">
        <f t="shared" si="1207"/>
        <v>304</v>
      </c>
      <c r="C18581" s="815">
        <f t="shared" si="1208"/>
        <v>62</v>
      </c>
      <c r="D18581" s="815">
        <f t="shared" si="1209"/>
        <v>53</v>
      </c>
      <c r="E18581" s="815">
        <v>2010</v>
      </c>
    </row>
    <row r="18582" spans="1:5">
      <c r="A18582" s="816">
        <f t="shared" si="1210"/>
        <v>40483</v>
      </c>
      <c r="B18582" s="815">
        <f t="shared" si="1207"/>
        <v>305</v>
      </c>
      <c r="C18582" s="815">
        <f t="shared" si="1208"/>
        <v>61</v>
      </c>
      <c r="D18582" s="815">
        <f t="shared" si="1209"/>
        <v>52</v>
      </c>
      <c r="E18582" s="815">
        <v>2010</v>
      </c>
    </row>
    <row r="18583" spans="1:5">
      <c r="A18583" s="816">
        <f t="shared" si="1210"/>
        <v>40484</v>
      </c>
      <c r="B18583" s="815">
        <f t="shared" si="1207"/>
        <v>306</v>
      </c>
      <c r="C18583" s="815">
        <f t="shared" si="1208"/>
        <v>60</v>
      </c>
      <c r="D18583" s="815">
        <f t="shared" si="1209"/>
        <v>51</v>
      </c>
      <c r="E18583" s="815">
        <v>2010</v>
      </c>
    </row>
    <row r="18584" spans="1:5">
      <c r="A18584" s="816">
        <f t="shared" si="1210"/>
        <v>40485</v>
      </c>
      <c r="B18584" s="815">
        <f t="shared" si="1207"/>
        <v>307</v>
      </c>
      <c r="C18584" s="815">
        <f t="shared" si="1208"/>
        <v>59</v>
      </c>
      <c r="D18584" s="815">
        <f t="shared" si="1209"/>
        <v>50</v>
      </c>
      <c r="E18584" s="815">
        <v>2010</v>
      </c>
    </row>
    <row r="18585" spans="1:5">
      <c r="A18585" s="816">
        <f t="shared" si="1210"/>
        <v>40486</v>
      </c>
      <c r="B18585" s="815">
        <f t="shared" si="1207"/>
        <v>308</v>
      </c>
      <c r="C18585" s="815">
        <f t="shared" si="1208"/>
        <v>58</v>
      </c>
      <c r="D18585" s="815">
        <f t="shared" si="1209"/>
        <v>49</v>
      </c>
      <c r="E18585" s="815">
        <v>2010</v>
      </c>
    </row>
    <row r="18586" spans="1:5">
      <c r="A18586" s="816">
        <f t="shared" si="1210"/>
        <v>40487</v>
      </c>
      <c r="B18586" s="815">
        <f t="shared" si="1207"/>
        <v>309</v>
      </c>
      <c r="C18586" s="815">
        <f t="shared" si="1208"/>
        <v>57</v>
      </c>
      <c r="D18586" s="815">
        <f t="shared" si="1209"/>
        <v>48</v>
      </c>
      <c r="E18586" s="815">
        <v>2010</v>
      </c>
    </row>
    <row r="18587" spans="1:5">
      <c r="A18587" s="816">
        <f t="shared" si="1210"/>
        <v>40488</v>
      </c>
      <c r="B18587" s="815">
        <f t="shared" si="1207"/>
        <v>310</v>
      </c>
      <c r="C18587" s="815">
        <f t="shared" si="1208"/>
        <v>56</v>
      </c>
      <c r="D18587" s="815">
        <f t="shared" si="1209"/>
        <v>47</v>
      </c>
      <c r="E18587" s="815">
        <v>2010</v>
      </c>
    </row>
    <row r="18588" spans="1:5">
      <c r="A18588" s="816">
        <f t="shared" si="1210"/>
        <v>40489</v>
      </c>
      <c r="B18588" s="815">
        <f t="shared" si="1207"/>
        <v>311</v>
      </c>
      <c r="C18588" s="815">
        <f t="shared" si="1208"/>
        <v>55</v>
      </c>
      <c r="D18588" s="815">
        <f t="shared" si="1209"/>
        <v>46</v>
      </c>
      <c r="E18588" s="815">
        <v>2010</v>
      </c>
    </row>
    <row r="18589" spans="1:5">
      <c r="A18589" s="816">
        <f t="shared" si="1210"/>
        <v>40490</v>
      </c>
      <c r="B18589" s="815">
        <f t="shared" ref="B18589:B18644" si="1211">B18588+1</f>
        <v>312</v>
      </c>
      <c r="C18589" s="815">
        <f t="shared" ref="C18589:C18642" si="1212">C18588-1</f>
        <v>54</v>
      </c>
      <c r="D18589" s="815">
        <f t="shared" ref="D18589:D18632" si="1213">D18588-1</f>
        <v>45</v>
      </c>
      <c r="E18589" s="815">
        <v>2010</v>
      </c>
    </row>
    <row r="18590" spans="1:5">
      <c r="A18590" s="816">
        <f t="shared" si="1210"/>
        <v>40491</v>
      </c>
      <c r="B18590" s="815">
        <f t="shared" si="1211"/>
        <v>313</v>
      </c>
      <c r="C18590" s="815">
        <f t="shared" si="1212"/>
        <v>53</v>
      </c>
      <c r="D18590" s="815">
        <f t="shared" si="1213"/>
        <v>44</v>
      </c>
      <c r="E18590" s="815">
        <v>2010</v>
      </c>
    </row>
    <row r="18591" spans="1:5">
      <c r="A18591" s="816">
        <f t="shared" si="1210"/>
        <v>40492</v>
      </c>
      <c r="B18591" s="815">
        <f t="shared" si="1211"/>
        <v>314</v>
      </c>
      <c r="C18591" s="815">
        <f t="shared" si="1212"/>
        <v>52</v>
      </c>
      <c r="D18591" s="815">
        <f t="shared" si="1213"/>
        <v>43</v>
      </c>
      <c r="E18591" s="815">
        <v>2010</v>
      </c>
    </row>
    <row r="18592" spans="1:5">
      <c r="A18592" s="816">
        <f t="shared" si="1210"/>
        <v>40493</v>
      </c>
      <c r="B18592" s="815">
        <f t="shared" si="1211"/>
        <v>315</v>
      </c>
      <c r="C18592" s="815">
        <f t="shared" si="1212"/>
        <v>51</v>
      </c>
      <c r="D18592" s="815">
        <f t="shared" si="1213"/>
        <v>42</v>
      </c>
      <c r="E18592" s="815">
        <v>2010</v>
      </c>
    </row>
    <row r="18593" spans="1:5">
      <c r="A18593" s="816">
        <f t="shared" si="1210"/>
        <v>40494</v>
      </c>
      <c r="B18593" s="815">
        <f t="shared" si="1211"/>
        <v>316</v>
      </c>
      <c r="C18593" s="815">
        <f t="shared" si="1212"/>
        <v>50</v>
      </c>
      <c r="D18593" s="815">
        <f t="shared" si="1213"/>
        <v>41</v>
      </c>
      <c r="E18593" s="815">
        <v>2010</v>
      </c>
    </row>
    <row r="18594" spans="1:5">
      <c r="A18594" s="816">
        <f t="shared" si="1210"/>
        <v>40495</v>
      </c>
      <c r="B18594" s="815">
        <f t="shared" si="1211"/>
        <v>317</v>
      </c>
      <c r="C18594" s="815">
        <f t="shared" si="1212"/>
        <v>49</v>
      </c>
      <c r="D18594" s="815">
        <f t="shared" si="1213"/>
        <v>40</v>
      </c>
      <c r="E18594" s="815">
        <v>2010</v>
      </c>
    </row>
    <row r="18595" spans="1:5">
      <c r="A18595" s="816">
        <f t="shared" si="1210"/>
        <v>40496</v>
      </c>
      <c r="B18595" s="815">
        <f t="shared" si="1211"/>
        <v>318</v>
      </c>
      <c r="C18595" s="815">
        <f t="shared" si="1212"/>
        <v>48</v>
      </c>
      <c r="D18595" s="815">
        <f t="shared" si="1213"/>
        <v>39</v>
      </c>
      <c r="E18595" s="815">
        <v>2010</v>
      </c>
    </row>
    <row r="18596" spans="1:5">
      <c r="A18596" s="816">
        <f t="shared" si="1210"/>
        <v>40497</v>
      </c>
      <c r="B18596" s="815">
        <f t="shared" si="1211"/>
        <v>319</v>
      </c>
      <c r="C18596" s="815">
        <f t="shared" si="1212"/>
        <v>47</v>
      </c>
      <c r="D18596" s="815">
        <f t="shared" si="1213"/>
        <v>38</v>
      </c>
      <c r="E18596" s="815">
        <v>2010</v>
      </c>
    </row>
    <row r="18597" spans="1:5">
      <c r="A18597" s="816">
        <f t="shared" si="1210"/>
        <v>40498</v>
      </c>
      <c r="B18597" s="815">
        <f t="shared" si="1211"/>
        <v>320</v>
      </c>
      <c r="C18597" s="815">
        <f t="shared" si="1212"/>
        <v>46</v>
      </c>
      <c r="D18597" s="815">
        <f t="shared" si="1213"/>
        <v>37</v>
      </c>
      <c r="E18597" s="815">
        <v>2010</v>
      </c>
    </row>
    <row r="18598" spans="1:5">
      <c r="A18598" s="816">
        <f t="shared" si="1210"/>
        <v>40499</v>
      </c>
      <c r="B18598" s="815">
        <f t="shared" si="1211"/>
        <v>321</v>
      </c>
      <c r="C18598" s="815">
        <f t="shared" si="1212"/>
        <v>45</v>
      </c>
      <c r="D18598" s="815">
        <f t="shared" si="1213"/>
        <v>36</v>
      </c>
      <c r="E18598" s="815">
        <v>2010</v>
      </c>
    </row>
    <row r="18599" spans="1:5">
      <c r="A18599" s="816">
        <f t="shared" si="1210"/>
        <v>40500</v>
      </c>
      <c r="B18599" s="815">
        <f t="shared" si="1211"/>
        <v>322</v>
      </c>
      <c r="C18599" s="815">
        <f t="shared" si="1212"/>
        <v>44</v>
      </c>
      <c r="D18599" s="815">
        <f t="shared" si="1213"/>
        <v>35</v>
      </c>
      <c r="E18599" s="815">
        <v>2010</v>
      </c>
    </row>
    <row r="18600" spans="1:5">
      <c r="A18600" s="816">
        <f t="shared" si="1210"/>
        <v>40501</v>
      </c>
      <c r="B18600" s="815">
        <f t="shared" si="1211"/>
        <v>323</v>
      </c>
      <c r="C18600" s="815">
        <f t="shared" si="1212"/>
        <v>43</v>
      </c>
      <c r="D18600" s="815">
        <f t="shared" si="1213"/>
        <v>34</v>
      </c>
      <c r="E18600" s="815">
        <v>2010</v>
      </c>
    </row>
    <row r="18601" spans="1:5">
      <c r="A18601" s="816">
        <f t="shared" si="1210"/>
        <v>40502</v>
      </c>
      <c r="B18601" s="815">
        <f t="shared" si="1211"/>
        <v>324</v>
      </c>
      <c r="C18601" s="815">
        <f t="shared" si="1212"/>
        <v>42</v>
      </c>
      <c r="D18601" s="815">
        <f t="shared" si="1213"/>
        <v>33</v>
      </c>
      <c r="E18601" s="815">
        <v>2010</v>
      </c>
    </row>
    <row r="18602" spans="1:5">
      <c r="A18602" s="816">
        <f t="shared" si="1210"/>
        <v>40503</v>
      </c>
      <c r="B18602" s="815">
        <f t="shared" si="1211"/>
        <v>325</v>
      </c>
      <c r="C18602" s="815">
        <f t="shared" si="1212"/>
        <v>41</v>
      </c>
      <c r="D18602" s="815">
        <f t="shared" si="1213"/>
        <v>32</v>
      </c>
      <c r="E18602" s="815">
        <v>2010</v>
      </c>
    </row>
    <row r="18603" spans="1:5">
      <c r="A18603" s="816">
        <f t="shared" si="1210"/>
        <v>40504</v>
      </c>
      <c r="B18603" s="815">
        <f t="shared" si="1211"/>
        <v>326</v>
      </c>
      <c r="C18603" s="815">
        <f t="shared" si="1212"/>
        <v>40</v>
      </c>
      <c r="D18603" s="815">
        <f t="shared" si="1213"/>
        <v>31</v>
      </c>
      <c r="E18603" s="815">
        <v>2010</v>
      </c>
    </row>
    <row r="18604" spans="1:5">
      <c r="A18604" s="816">
        <f t="shared" si="1210"/>
        <v>40505</v>
      </c>
      <c r="B18604" s="815">
        <f t="shared" si="1211"/>
        <v>327</v>
      </c>
      <c r="C18604" s="815">
        <f t="shared" si="1212"/>
        <v>39</v>
      </c>
      <c r="D18604" s="815">
        <f t="shared" si="1213"/>
        <v>30</v>
      </c>
      <c r="E18604" s="815">
        <v>2010</v>
      </c>
    </row>
    <row r="18605" spans="1:5">
      <c r="A18605" s="816">
        <f t="shared" si="1210"/>
        <v>40506</v>
      </c>
      <c r="B18605" s="815">
        <f t="shared" si="1211"/>
        <v>328</v>
      </c>
      <c r="C18605" s="815">
        <f t="shared" si="1212"/>
        <v>38</v>
      </c>
      <c r="D18605" s="815">
        <f t="shared" si="1213"/>
        <v>29</v>
      </c>
      <c r="E18605" s="815">
        <v>2010</v>
      </c>
    </row>
    <row r="18606" spans="1:5">
      <c r="A18606" s="816">
        <f t="shared" si="1210"/>
        <v>40507</v>
      </c>
      <c r="B18606" s="815">
        <f t="shared" si="1211"/>
        <v>329</v>
      </c>
      <c r="C18606" s="815">
        <f t="shared" si="1212"/>
        <v>37</v>
      </c>
      <c r="D18606" s="815">
        <f t="shared" si="1213"/>
        <v>28</v>
      </c>
      <c r="E18606" s="815">
        <v>2010</v>
      </c>
    </row>
    <row r="18607" spans="1:5">
      <c r="A18607" s="816">
        <f t="shared" si="1210"/>
        <v>40508</v>
      </c>
      <c r="B18607" s="815">
        <f t="shared" si="1211"/>
        <v>330</v>
      </c>
      <c r="C18607" s="815">
        <f t="shared" si="1212"/>
        <v>36</v>
      </c>
      <c r="D18607" s="815">
        <f t="shared" si="1213"/>
        <v>27</v>
      </c>
      <c r="E18607" s="815">
        <v>2010</v>
      </c>
    </row>
    <row r="18608" spans="1:5">
      <c r="A18608" s="816">
        <f t="shared" si="1210"/>
        <v>40509</v>
      </c>
      <c r="B18608" s="815">
        <f t="shared" si="1211"/>
        <v>331</v>
      </c>
      <c r="C18608" s="815">
        <f t="shared" si="1212"/>
        <v>35</v>
      </c>
      <c r="D18608" s="815">
        <f t="shared" si="1213"/>
        <v>26</v>
      </c>
      <c r="E18608" s="815">
        <v>2010</v>
      </c>
    </row>
    <row r="18609" spans="1:5">
      <c r="A18609" s="816">
        <f t="shared" si="1210"/>
        <v>40510</v>
      </c>
      <c r="B18609" s="815">
        <f t="shared" si="1211"/>
        <v>332</v>
      </c>
      <c r="C18609" s="815">
        <f t="shared" si="1212"/>
        <v>34</v>
      </c>
      <c r="D18609" s="815">
        <f t="shared" si="1213"/>
        <v>25</v>
      </c>
      <c r="E18609" s="815">
        <v>2010</v>
      </c>
    </row>
    <row r="18610" spans="1:5">
      <c r="A18610" s="816">
        <f t="shared" si="1210"/>
        <v>40511</v>
      </c>
      <c r="B18610" s="815">
        <f t="shared" si="1211"/>
        <v>333</v>
      </c>
      <c r="C18610" s="815">
        <f t="shared" si="1212"/>
        <v>33</v>
      </c>
      <c r="D18610" s="815">
        <f t="shared" si="1213"/>
        <v>24</v>
      </c>
      <c r="E18610" s="815">
        <v>2010</v>
      </c>
    </row>
    <row r="18611" spans="1:5">
      <c r="A18611" s="816">
        <f t="shared" ref="A18611:A18674" si="1214">A18610+1</f>
        <v>40512</v>
      </c>
      <c r="B18611" s="815">
        <f t="shared" si="1211"/>
        <v>334</v>
      </c>
      <c r="C18611" s="815">
        <f t="shared" si="1212"/>
        <v>32</v>
      </c>
      <c r="D18611" s="815">
        <f t="shared" si="1213"/>
        <v>23</v>
      </c>
      <c r="E18611" s="815">
        <v>2010</v>
      </c>
    </row>
    <row r="18612" spans="1:5">
      <c r="A18612" s="816">
        <f t="shared" si="1214"/>
        <v>40513</v>
      </c>
      <c r="B18612" s="815">
        <f t="shared" si="1211"/>
        <v>335</v>
      </c>
      <c r="C18612" s="815">
        <f t="shared" si="1212"/>
        <v>31</v>
      </c>
      <c r="D18612" s="815">
        <f t="shared" si="1213"/>
        <v>22</v>
      </c>
      <c r="E18612" s="815">
        <v>2010</v>
      </c>
    </row>
    <row r="18613" spans="1:5">
      <c r="A18613" s="816">
        <f t="shared" si="1214"/>
        <v>40514</v>
      </c>
      <c r="B18613" s="815">
        <f t="shared" si="1211"/>
        <v>336</v>
      </c>
      <c r="C18613" s="815">
        <f t="shared" si="1212"/>
        <v>30</v>
      </c>
      <c r="D18613" s="815">
        <f t="shared" si="1213"/>
        <v>21</v>
      </c>
      <c r="E18613" s="815">
        <v>2010</v>
      </c>
    </row>
    <row r="18614" spans="1:5">
      <c r="A18614" s="816">
        <f t="shared" si="1214"/>
        <v>40515</v>
      </c>
      <c r="B18614" s="815">
        <f t="shared" si="1211"/>
        <v>337</v>
      </c>
      <c r="C18614" s="815">
        <f t="shared" si="1212"/>
        <v>29</v>
      </c>
      <c r="D18614" s="815">
        <f t="shared" si="1213"/>
        <v>20</v>
      </c>
      <c r="E18614" s="815">
        <v>2010</v>
      </c>
    </row>
    <row r="18615" spans="1:5">
      <c r="A18615" s="816">
        <f t="shared" si="1214"/>
        <v>40516</v>
      </c>
      <c r="B18615" s="815">
        <f t="shared" si="1211"/>
        <v>338</v>
      </c>
      <c r="C18615" s="815">
        <f t="shared" si="1212"/>
        <v>28</v>
      </c>
      <c r="D18615" s="815">
        <f t="shared" si="1213"/>
        <v>19</v>
      </c>
      <c r="E18615" s="815">
        <v>2010</v>
      </c>
    </row>
    <row r="18616" spans="1:5">
      <c r="A18616" s="816">
        <f t="shared" si="1214"/>
        <v>40517</v>
      </c>
      <c r="B18616" s="815">
        <f t="shared" si="1211"/>
        <v>339</v>
      </c>
      <c r="C18616" s="815">
        <f t="shared" si="1212"/>
        <v>27</v>
      </c>
      <c r="D18616" s="815">
        <f t="shared" si="1213"/>
        <v>18</v>
      </c>
      <c r="E18616" s="815">
        <v>2010</v>
      </c>
    </row>
    <row r="18617" spans="1:5">
      <c r="A18617" s="816">
        <f t="shared" si="1214"/>
        <v>40518</v>
      </c>
      <c r="B18617" s="815">
        <f t="shared" si="1211"/>
        <v>340</v>
      </c>
      <c r="C18617" s="815">
        <f t="shared" si="1212"/>
        <v>26</v>
      </c>
      <c r="D18617" s="815">
        <f t="shared" si="1213"/>
        <v>17</v>
      </c>
      <c r="E18617" s="815">
        <v>2010</v>
      </c>
    </row>
    <row r="18618" spans="1:5">
      <c r="A18618" s="816">
        <f t="shared" si="1214"/>
        <v>40519</v>
      </c>
      <c r="B18618" s="815">
        <f t="shared" si="1211"/>
        <v>341</v>
      </c>
      <c r="C18618" s="815">
        <f t="shared" si="1212"/>
        <v>25</v>
      </c>
      <c r="D18618" s="815">
        <f t="shared" si="1213"/>
        <v>16</v>
      </c>
      <c r="E18618" s="815">
        <v>2010</v>
      </c>
    </row>
    <row r="18619" spans="1:5">
      <c r="A18619" s="816">
        <f t="shared" si="1214"/>
        <v>40520</v>
      </c>
      <c r="B18619" s="815">
        <f t="shared" si="1211"/>
        <v>342</v>
      </c>
      <c r="C18619" s="815">
        <f t="shared" si="1212"/>
        <v>24</v>
      </c>
      <c r="D18619" s="815">
        <f t="shared" si="1213"/>
        <v>15</v>
      </c>
      <c r="E18619" s="815">
        <v>2010</v>
      </c>
    </row>
    <row r="18620" spans="1:5">
      <c r="A18620" s="816">
        <f t="shared" si="1214"/>
        <v>40521</v>
      </c>
      <c r="B18620" s="815">
        <f t="shared" si="1211"/>
        <v>343</v>
      </c>
      <c r="C18620" s="815">
        <f t="shared" si="1212"/>
        <v>23</v>
      </c>
      <c r="D18620" s="815">
        <f t="shared" si="1213"/>
        <v>14</v>
      </c>
      <c r="E18620" s="815">
        <v>2010</v>
      </c>
    </row>
    <row r="18621" spans="1:5">
      <c r="A18621" s="816">
        <f t="shared" si="1214"/>
        <v>40522</v>
      </c>
      <c r="B18621" s="815">
        <f t="shared" si="1211"/>
        <v>344</v>
      </c>
      <c r="C18621" s="815">
        <f t="shared" si="1212"/>
        <v>22</v>
      </c>
      <c r="D18621" s="815">
        <f t="shared" si="1213"/>
        <v>13</v>
      </c>
      <c r="E18621" s="815">
        <v>2010</v>
      </c>
    </row>
    <row r="18622" spans="1:5">
      <c r="A18622" s="816">
        <f t="shared" si="1214"/>
        <v>40523</v>
      </c>
      <c r="B18622" s="815">
        <f t="shared" si="1211"/>
        <v>345</v>
      </c>
      <c r="C18622" s="815">
        <f t="shared" si="1212"/>
        <v>21</v>
      </c>
      <c r="D18622" s="815">
        <f t="shared" si="1213"/>
        <v>12</v>
      </c>
      <c r="E18622" s="815">
        <v>2010</v>
      </c>
    </row>
    <row r="18623" spans="1:5">
      <c r="A18623" s="816">
        <f t="shared" si="1214"/>
        <v>40524</v>
      </c>
      <c r="B18623" s="815">
        <f t="shared" si="1211"/>
        <v>346</v>
      </c>
      <c r="C18623" s="815">
        <f t="shared" si="1212"/>
        <v>20</v>
      </c>
      <c r="D18623" s="815">
        <f t="shared" si="1213"/>
        <v>11</v>
      </c>
      <c r="E18623" s="815">
        <v>2010</v>
      </c>
    </row>
    <row r="18624" spans="1:5">
      <c r="A18624" s="816">
        <f t="shared" si="1214"/>
        <v>40525</v>
      </c>
      <c r="B18624" s="815">
        <f t="shared" si="1211"/>
        <v>347</v>
      </c>
      <c r="C18624" s="815">
        <f t="shared" si="1212"/>
        <v>19</v>
      </c>
      <c r="D18624" s="815">
        <f t="shared" si="1213"/>
        <v>10</v>
      </c>
      <c r="E18624" s="815">
        <v>2010</v>
      </c>
    </row>
    <row r="18625" spans="1:5">
      <c r="A18625" s="816">
        <f t="shared" si="1214"/>
        <v>40526</v>
      </c>
      <c r="B18625" s="815">
        <f t="shared" si="1211"/>
        <v>348</v>
      </c>
      <c r="C18625" s="815">
        <f t="shared" si="1212"/>
        <v>18</v>
      </c>
      <c r="D18625" s="815">
        <f t="shared" si="1213"/>
        <v>9</v>
      </c>
      <c r="E18625" s="815">
        <v>2010</v>
      </c>
    </row>
    <row r="18626" spans="1:5">
      <c r="A18626" s="816">
        <f t="shared" si="1214"/>
        <v>40527</v>
      </c>
      <c r="B18626" s="815">
        <f t="shared" si="1211"/>
        <v>349</v>
      </c>
      <c r="C18626" s="815">
        <f t="shared" si="1212"/>
        <v>17</v>
      </c>
      <c r="D18626" s="815">
        <f t="shared" si="1213"/>
        <v>8</v>
      </c>
      <c r="E18626" s="815">
        <v>2010</v>
      </c>
    </row>
    <row r="18627" spans="1:5">
      <c r="A18627" s="816">
        <f t="shared" si="1214"/>
        <v>40528</v>
      </c>
      <c r="B18627" s="815">
        <f t="shared" si="1211"/>
        <v>350</v>
      </c>
      <c r="C18627" s="815">
        <f t="shared" si="1212"/>
        <v>16</v>
      </c>
      <c r="D18627" s="815">
        <f t="shared" si="1213"/>
        <v>7</v>
      </c>
      <c r="E18627" s="815">
        <v>2010</v>
      </c>
    </row>
    <row r="18628" spans="1:5">
      <c r="A18628" s="816">
        <f t="shared" si="1214"/>
        <v>40529</v>
      </c>
      <c r="B18628" s="815">
        <f t="shared" si="1211"/>
        <v>351</v>
      </c>
      <c r="C18628" s="815">
        <f t="shared" si="1212"/>
        <v>15</v>
      </c>
      <c r="D18628" s="815">
        <f t="shared" si="1213"/>
        <v>6</v>
      </c>
      <c r="E18628" s="815">
        <v>2010</v>
      </c>
    </row>
    <row r="18629" spans="1:5">
      <c r="A18629" s="816">
        <f t="shared" si="1214"/>
        <v>40530</v>
      </c>
      <c r="B18629" s="815">
        <f t="shared" si="1211"/>
        <v>352</v>
      </c>
      <c r="C18629" s="815">
        <f t="shared" si="1212"/>
        <v>14</v>
      </c>
      <c r="D18629" s="815">
        <f t="shared" si="1213"/>
        <v>5</v>
      </c>
      <c r="E18629" s="815">
        <v>2010</v>
      </c>
    </row>
    <row r="18630" spans="1:5">
      <c r="A18630" s="816">
        <f t="shared" si="1214"/>
        <v>40531</v>
      </c>
      <c r="B18630" s="815">
        <f t="shared" si="1211"/>
        <v>353</v>
      </c>
      <c r="C18630" s="815">
        <f t="shared" si="1212"/>
        <v>13</v>
      </c>
      <c r="D18630" s="815">
        <f t="shared" si="1213"/>
        <v>4</v>
      </c>
      <c r="E18630" s="815">
        <v>2010</v>
      </c>
    </row>
    <row r="18631" spans="1:5">
      <c r="A18631" s="816">
        <f t="shared" si="1214"/>
        <v>40532</v>
      </c>
      <c r="B18631" s="815">
        <f t="shared" si="1211"/>
        <v>354</v>
      </c>
      <c r="C18631" s="815">
        <f t="shared" si="1212"/>
        <v>12</v>
      </c>
      <c r="D18631" s="815">
        <f t="shared" si="1213"/>
        <v>3</v>
      </c>
      <c r="E18631" s="815">
        <v>2010</v>
      </c>
    </row>
    <row r="18632" spans="1:5">
      <c r="A18632" s="816">
        <f t="shared" si="1214"/>
        <v>40533</v>
      </c>
      <c r="B18632" s="815">
        <f t="shared" si="1211"/>
        <v>355</v>
      </c>
      <c r="C18632" s="815">
        <f t="shared" si="1212"/>
        <v>11</v>
      </c>
      <c r="D18632" s="815">
        <f t="shared" si="1213"/>
        <v>2</v>
      </c>
      <c r="E18632" s="815">
        <v>2010</v>
      </c>
    </row>
    <row r="18633" spans="1:5">
      <c r="A18633" s="816">
        <f t="shared" si="1214"/>
        <v>40534</v>
      </c>
      <c r="B18633" s="815">
        <f t="shared" si="1211"/>
        <v>356</v>
      </c>
      <c r="C18633" s="815">
        <f t="shared" si="1212"/>
        <v>10</v>
      </c>
      <c r="D18633" s="815">
        <v>365</v>
      </c>
      <c r="E18633" s="815">
        <v>2010</v>
      </c>
    </row>
    <row r="18634" spans="1:5">
      <c r="A18634" s="816">
        <f t="shared" si="1214"/>
        <v>40535</v>
      </c>
      <c r="B18634" s="815">
        <f t="shared" si="1211"/>
        <v>357</v>
      </c>
      <c r="C18634" s="815">
        <f t="shared" si="1212"/>
        <v>9</v>
      </c>
      <c r="D18634" s="815">
        <f t="shared" ref="D18634:D18697" si="1215">D18633-1</f>
        <v>364</v>
      </c>
      <c r="E18634" s="815">
        <v>2010</v>
      </c>
    </row>
    <row r="18635" spans="1:5">
      <c r="A18635" s="816">
        <f t="shared" si="1214"/>
        <v>40536</v>
      </c>
      <c r="B18635" s="815">
        <f t="shared" si="1211"/>
        <v>358</v>
      </c>
      <c r="C18635" s="815">
        <f t="shared" si="1212"/>
        <v>8</v>
      </c>
      <c r="D18635" s="815">
        <f t="shared" si="1215"/>
        <v>363</v>
      </c>
      <c r="E18635" s="815">
        <v>2010</v>
      </c>
    </row>
    <row r="18636" spans="1:5">
      <c r="A18636" s="816">
        <f t="shared" si="1214"/>
        <v>40537</v>
      </c>
      <c r="B18636" s="815">
        <f t="shared" si="1211"/>
        <v>359</v>
      </c>
      <c r="C18636" s="815">
        <f t="shared" si="1212"/>
        <v>7</v>
      </c>
      <c r="D18636" s="815">
        <f t="shared" si="1215"/>
        <v>362</v>
      </c>
      <c r="E18636" s="815">
        <v>2010</v>
      </c>
    </row>
    <row r="18637" spans="1:5">
      <c r="A18637" s="816">
        <f t="shared" si="1214"/>
        <v>40538</v>
      </c>
      <c r="B18637" s="815">
        <f t="shared" si="1211"/>
        <v>360</v>
      </c>
      <c r="C18637" s="815">
        <f t="shared" si="1212"/>
        <v>6</v>
      </c>
      <c r="D18637" s="815">
        <f t="shared" si="1215"/>
        <v>361</v>
      </c>
      <c r="E18637" s="815">
        <v>2010</v>
      </c>
    </row>
    <row r="18638" spans="1:5">
      <c r="A18638" s="816">
        <f t="shared" si="1214"/>
        <v>40539</v>
      </c>
      <c r="B18638" s="815">
        <f t="shared" si="1211"/>
        <v>361</v>
      </c>
      <c r="C18638" s="815">
        <f t="shared" si="1212"/>
        <v>5</v>
      </c>
      <c r="D18638" s="815">
        <f t="shared" si="1215"/>
        <v>360</v>
      </c>
      <c r="E18638" s="815">
        <v>2010</v>
      </c>
    </row>
    <row r="18639" spans="1:5">
      <c r="A18639" s="816">
        <f t="shared" si="1214"/>
        <v>40540</v>
      </c>
      <c r="B18639" s="815">
        <f t="shared" si="1211"/>
        <v>362</v>
      </c>
      <c r="C18639" s="815">
        <f t="shared" si="1212"/>
        <v>4</v>
      </c>
      <c r="D18639" s="815">
        <f t="shared" si="1215"/>
        <v>359</v>
      </c>
      <c r="E18639" s="815">
        <v>2010</v>
      </c>
    </row>
    <row r="18640" spans="1:5">
      <c r="A18640" s="816">
        <f t="shared" si="1214"/>
        <v>40541</v>
      </c>
      <c r="B18640" s="815">
        <f t="shared" si="1211"/>
        <v>363</v>
      </c>
      <c r="C18640" s="815">
        <f t="shared" si="1212"/>
        <v>3</v>
      </c>
      <c r="D18640" s="815">
        <f t="shared" si="1215"/>
        <v>358</v>
      </c>
      <c r="E18640" s="815">
        <v>2010</v>
      </c>
    </row>
    <row r="18641" spans="1:5">
      <c r="A18641" s="816">
        <f t="shared" si="1214"/>
        <v>40542</v>
      </c>
      <c r="B18641" s="815">
        <f t="shared" si="1211"/>
        <v>364</v>
      </c>
      <c r="C18641" s="815">
        <f t="shared" si="1212"/>
        <v>2</v>
      </c>
      <c r="D18641" s="815">
        <f t="shared" si="1215"/>
        <v>357</v>
      </c>
      <c r="E18641" s="815">
        <v>2010</v>
      </c>
    </row>
    <row r="18642" spans="1:5">
      <c r="A18642" s="816">
        <f t="shared" si="1214"/>
        <v>40543</v>
      </c>
      <c r="B18642" s="815">
        <f t="shared" si="1211"/>
        <v>365</v>
      </c>
      <c r="C18642" s="815">
        <f t="shared" si="1212"/>
        <v>1</v>
      </c>
      <c r="D18642" s="815">
        <f t="shared" si="1215"/>
        <v>356</v>
      </c>
      <c r="E18642" s="815">
        <v>2010</v>
      </c>
    </row>
    <row r="18643" spans="1:5">
      <c r="A18643" s="816">
        <f t="shared" si="1214"/>
        <v>40544</v>
      </c>
      <c r="B18643" s="815">
        <v>1</v>
      </c>
      <c r="C18643" s="815">
        <v>365</v>
      </c>
      <c r="D18643" s="815">
        <f t="shared" si="1215"/>
        <v>355</v>
      </c>
      <c r="E18643" s="815">
        <v>2011</v>
      </c>
    </row>
    <row r="18644" spans="1:5">
      <c r="A18644" s="816">
        <f t="shared" si="1214"/>
        <v>40545</v>
      </c>
      <c r="B18644" s="815">
        <f t="shared" si="1211"/>
        <v>2</v>
      </c>
      <c r="C18644" s="815">
        <f t="shared" ref="C18644:C18697" si="1216">C18643-1</f>
        <v>364</v>
      </c>
      <c r="D18644" s="815">
        <f t="shared" si="1215"/>
        <v>354</v>
      </c>
      <c r="E18644" s="815">
        <v>2011</v>
      </c>
    </row>
    <row r="18645" spans="1:5">
      <c r="A18645" s="816">
        <f t="shared" si="1214"/>
        <v>40546</v>
      </c>
      <c r="B18645" s="815">
        <f t="shared" ref="B18645:B18697" si="1217">B18644+1</f>
        <v>3</v>
      </c>
      <c r="C18645" s="815">
        <f t="shared" si="1216"/>
        <v>363</v>
      </c>
      <c r="D18645" s="815">
        <f t="shared" si="1215"/>
        <v>353</v>
      </c>
      <c r="E18645" s="815">
        <v>2011</v>
      </c>
    </row>
    <row r="18646" spans="1:5">
      <c r="A18646" s="816">
        <f t="shared" si="1214"/>
        <v>40547</v>
      </c>
      <c r="B18646" s="815">
        <f t="shared" si="1217"/>
        <v>4</v>
      </c>
      <c r="C18646" s="815">
        <f t="shared" si="1216"/>
        <v>362</v>
      </c>
      <c r="D18646" s="815">
        <f t="shared" si="1215"/>
        <v>352</v>
      </c>
      <c r="E18646" s="815">
        <v>2011</v>
      </c>
    </row>
    <row r="18647" spans="1:5">
      <c r="A18647" s="816">
        <f t="shared" si="1214"/>
        <v>40548</v>
      </c>
      <c r="B18647" s="815">
        <f t="shared" si="1217"/>
        <v>5</v>
      </c>
      <c r="C18647" s="815">
        <f t="shared" si="1216"/>
        <v>361</v>
      </c>
      <c r="D18647" s="815">
        <f t="shared" si="1215"/>
        <v>351</v>
      </c>
      <c r="E18647" s="815">
        <v>2011</v>
      </c>
    </row>
    <row r="18648" spans="1:5">
      <c r="A18648" s="816">
        <f t="shared" si="1214"/>
        <v>40549</v>
      </c>
      <c r="B18648" s="815">
        <f t="shared" si="1217"/>
        <v>6</v>
      </c>
      <c r="C18648" s="815">
        <f t="shared" si="1216"/>
        <v>360</v>
      </c>
      <c r="D18648" s="815">
        <f t="shared" si="1215"/>
        <v>350</v>
      </c>
      <c r="E18648" s="815">
        <v>2011</v>
      </c>
    </row>
    <row r="18649" spans="1:5">
      <c r="A18649" s="816">
        <f t="shared" si="1214"/>
        <v>40550</v>
      </c>
      <c r="B18649" s="815">
        <f t="shared" si="1217"/>
        <v>7</v>
      </c>
      <c r="C18649" s="815">
        <f t="shared" si="1216"/>
        <v>359</v>
      </c>
      <c r="D18649" s="815">
        <f t="shared" si="1215"/>
        <v>349</v>
      </c>
      <c r="E18649" s="815">
        <v>2011</v>
      </c>
    </row>
    <row r="18650" spans="1:5">
      <c r="A18650" s="816">
        <f t="shared" si="1214"/>
        <v>40551</v>
      </c>
      <c r="B18650" s="815">
        <f t="shared" si="1217"/>
        <v>8</v>
      </c>
      <c r="C18650" s="815">
        <f t="shared" si="1216"/>
        <v>358</v>
      </c>
      <c r="D18650" s="815">
        <f t="shared" si="1215"/>
        <v>348</v>
      </c>
      <c r="E18650" s="815">
        <v>2011</v>
      </c>
    </row>
    <row r="18651" spans="1:5">
      <c r="A18651" s="816">
        <f t="shared" si="1214"/>
        <v>40552</v>
      </c>
      <c r="B18651" s="815">
        <f t="shared" si="1217"/>
        <v>9</v>
      </c>
      <c r="C18651" s="815">
        <f t="shared" si="1216"/>
        <v>357</v>
      </c>
      <c r="D18651" s="815">
        <f t="shared" si="1215"/>
        <v>347</v>
      </c>
      <c r="E18651" s="815">
        <v>2011</v>
      </c>
    </row>
    <row r="18652" spans="1:5">
      <c r="A18652" s="816">
        <f t="shared" si="1214"/>
        <v>40553</v>
      </c>
      <c r="B18652" s="815">
        <f t="shared" si="1217"/>
        <v>10</v>
      </c>
      <c r="C18652" s="815">
        <f t="shared" si="1216"/>
        <v>356</v>
      </c>
      <c r="D18652" s="815">
        <f t="shared" si="1215"/>
        <v>346</v>
      </c>
      <c r="E18652" s="815">
        <v>2011</v>
      </c>
    </row>
    <row r="18653" spans="1:5">
      <c r="A18653" s="816">
        <f t="shared" si="1214"/>
        <v>40554</v>
      </c>
      <c r="B18653" s="815">
        <f t="shared" si="1217"/>
        <v>11</v>
      </c>
      <c r="C18653" s="815">
        <f t="shared" si="1216"/>
        <v>355</v>
      </c>
      <c r="D18653" s="815">
        <f t="shared" si="1215"/>
        <v>345</v>
      </c>
      <c r="E18653" s="815">
        <v>2011</v>
      </c>
    </row>
    <row r="18654" spans="1:5">
      <c r="A18654" s="816">
        <f t="shared" si="1214"/>
        <v>40555</v>
      </c>
      <c r="B18654" s="815">
        <f t="shared" si="1217"/>
        <v>12</v>
      </c>
      <c r="C18654" s="815">
        <f t="shared" si="1216"/>
        <v>354</v>
      </c>
      <c r="D18654" s="815">
        <f t="shared" si="1215"/>
        <v>344</v>
      </c>
      <c r="E18654" s="815">
        <v>2011</v>
      </c>
    </row>
    <row r="18655" spans="1:5">
      <c r="A18655" s="816">
        <f t="shared" si="1214"/>
        <v>40556</v>
      </c>
      <c r="B18655" s="815">
        <f t="shared" si="1217"/>
        <v>13</v>
      </c>
      <c r="C18655" s="815">
        <f t="shared" si="1216"/>
        <v>353</v>
      </c>
      <c r="D18655" s="815">
        <f t="shared" si="1215"/>
        <v>343</v>
      </c>
      <c r="E18655" s="815">
        <v>2011</v>
      </c>
    </row>
    <row r="18656" spans="1:5">
      <c r="A18656" s="816">
        <f t="shared" si="1214"/>
        <v>40557</v>
      </c>
      <c r="B18656" s="815">
        <f t="shared" si="1217"/>
        <v>14</v>
      </c>
      <c r="C18656" s="815">
        <f t="shared" si="1216"/>
        <v>352</v>
      </c>
      <c r="D18656" s="815">
        <f t="shared" si="1215"/>
        <v>342</v>
      </c>
      <c r="E18656" s="815">
        <v>2011</v>
      </c>
    </row>
    <row r="18657" spans="1:5">
      <c r="A18657" s="816">
        <f t="shared" si="1214"/>
        <v>40558</v>
      </c>
      <c r="B18657" s="815">
        <f t="shared" si="1217"/>
        <v>15</v>
      </c>
      <c r="C18657" s="815">
        <f t="shared" si="1216"/>
        <v>351</v>
      </c>
      <c r="D18657" s="815">
        <f t="shared" si="1215"/>
        <v>341</v>
      </c>
      <c r="E18657" s="815">
        <v>2011</v>
      </c>
    </row>
    <row r="18658" spans="1:5">
      <c r="A18658" s="816">
        <f t="shared" si="1214"/>
        <v>40559</v>
      </c>
      <c r="B18658" s="815">
        <f t="shared" si="1217"/>
        <v>16</v>
      </c>
      <c r="C18658" s="815">
        <f t="shared" si="1216"/>
        <v>350</v>
      </c>
      <c r="D18658" s="815">
        <f t="shared" si="1215"/>
        <v>340</v>
      </c>
      <c r="E18658" s="815">
        <v>2011</v>
      </c>
    </row>
    <row r="18659" spans="1:5">
      <c r="A18659" s="816">
        <f t="shared" si="1214"/>
        <v>40560</v>
      </c>
      <c r="B18659" s="815">
        <f t="shared" si="1217"/>
        <v>17</v>
      </c>
      <c r="C18659" s="815">
        <f t="shared" si="1216"/>
        <v>349</v>
      </c>
      <c r="D18659" s="815">
        <f t="shared" si="1215"/>
        <v>339</v>
      </c>
      <c r="E18659" s="815">
        <v>2011</v>
      </c>
    </row>
    <row r="18660" spans="1:5">
      <c r="A18660" s="816">
        <f t="shared" si="1214"/>
        <v>40561</v>
      </c>
      <c r="B18660" s="815">
        <f t="shared" si="1217"/>
        <v>18</v>
      </c>
      <c r="C18660" s="815">
        <f t="shared" si="1216"/>
        <v>348</v>
      </c>
      <c r="D18660" s="815">
        <f t="shared" si="1215"/>
        <v>338</v>
      </c>
      <c r="E18660" s="815">
        <v>2011</v>
      </c>
    </row>
    <row r="18661" spans="1:5">
      <c r="A18661" s="816">
        <f t="shared" si="1214"/>
        <v>40562</v>
      </c>
      <c r="B18661" s="815">
        <f t="shared" si="1217"/>
        <v>19</v>
      </c>
      <c r="C18661" s="815">
        <f t="shared" si="1216"/>
        <v>347</v>
      </c>
      <c r="D18661" s="815">
        <f t="shared" si="1215"/>
        <v>337</v>
      </c>
      <c r="E18661" s="815">
        <v>2011</v>
      </c>
    </row>
    <row r="18662" spans="1:5">
      <c r="A18662" s="816">
        <f t="shared" si="1214"/>
        <v>40563</v>
      </c>
      <c r="B18662" s="815">
        <f t="shared" si="1217"/>
        <v>20</v>
      </c>
      <c r="C18662" s="815">
        <f t="shared" si="1216"/>
        <v>346</v>
      </c>
      <c r="D18662" s="815">
        <f t="shared" si="1215"/>
        <v>336</v>
      </c>
      <c r="E18662" s="815">
        <v>2011</v>
      </c>
    </row>
    <row r="18663" spans="1:5">
      <c r="A18663" s="816">
        <f t="shared" si="1214"/>
        <v>40564</v>
      </c>
      <c r="B18663" s="815">
        <f t="shared" si="1217"/>
        <v>21</v>
      </c>
      <c r="C18663" s="815">
        <f t="shared" si="1216"/>
        <v>345</v>
      </c>
      <c r="D18663" s="815">
        <f t="shared" si="1215"/>
        <v>335</v>
      </c>
      <c r="E18663" s="815">
        <v>2011</v>
      </c>
    </row>
    <row r="18664" spans="1:5">
      <c r="A18664" s="816">
        <f t="shared" si="1214"/>
        <v>40565</v>
      </c>
      <c r="B18664" s="815">
        <f t="shared" si="1217"/>
        <v>22</v>
      </c>
      <c r="C18664" s="815">
        <f t="shared" si="1216"/>
        <v>344</v>
      </c>
      <c r="D18664" s="815">
        <f t="shared" si="1215"/>
        <v>334</v>
      </c>
      <c r="E18664" s="815">
        <v>2011</v>
      </c>
    </row>
    <row r="18665" spans="1:5">
      <c r="A18665" s="816">
        <f t="shared" si="1214"/>
        <v>40566</v>
      </c>
      <c r="B18665" s="815">
        <f t="shared" si="1217"/>
        <v>23</v>
      </c>
      <c r="C18665" s="815">
        <f t="shared" si="1216"/>
        <v>343</v>
      </c>
      <c r="D18665" s="815">
        <f t="shared" si="1215"/>
        <v>333</v>
      </c>
      <c r="E18665" s="815">
        <v>2011</v>
      </c>
    </row>
    <row r="18666" spans="1:5">
      <c r="A18666" s="816">
        <f t="shared" si="1214"/>
        <v>40567</v>
      </c>
      <c r="B18666" s="815">
        <f t="shared" si="1217"/>
        <v>24</v>
      </c>
      <c r="C18666" s="815">
        <f t="shared" si="1216"/>
        <v>342</v>
      </c>
      <c r="D18666" s="815">
        <f t="shared" si="1215"/>
        <v>332</v>
      </c>
      <c r="E18666" s="815">
        <v>2011</v>
      </c>
    </row>
    <row r="18667" spans="1:5">
      <c r="A18667" s="816">
        <f t="shared" si="1214"/>
        <v>40568</v>
      </c>
      <c r="B18667" s="815">
        <f t="shared" si="1217"/>
        <v>25</v>
      </c>
      <c r="C18667" s="815">
        <f t="shared" si="1216"/>
        <v>341</v>
      </c>
      <c r="D18667" s="815">
        <f t="shared" si="1215"/>
        <v>331</v>
      </c>
      <c r="E18667" s="815">
        <v>2011</v>
      </c>
    </row>
    <row r="18668" spans="1:5">
      <c r="A18668" s="816">
        <f t="shared" si="1214"/>
        <v>40569</v>
      </c>
      <c r="B18668" s="815">
        <f t="shared" si="1217"/>
        <v>26</v>
      </c>
      <c r="C18668" s="815">
        <f t="shared" si="1216"/>
        <v>340</v>
      </c>
      <c r="D18668" s="815">
        <f t="shared" si="1215"/>
        <v>330</v>
      </c>
      <c r="E18668" s="815">
        <v>2011</v>
      </c>
    </row>
    <row r="18669" spans="1:5">
      <c r="A18669" s="816">
        <f t="shared" si="1214"/>
        <v>40570</v>
      </c>
      <c r="B18669" s="815">
        <f t="shared" si="1217"/>
        <v>27</v>
      </c>
      <c r="C18669" s="815">
        <f t="shared" si="1216"/>
        <v>339</v>
      </c>
      <c r="D18669" s="815">
        <f t="shared" si="1215"/>
        <v>329</v>
      </c>
      <c r="E18669" s="815">
        <v>2011</v>
      </c>
    </row>
    <row r="18670" spans="1:5">
      <c r="A18670" s="816">
        <f t="shared" si="1214"/>
        <v>40571</v>
      </c>
      <c r="B18670" s="815">
        <f t="shared" si="1217"/>
        <v>28</v>
      </c>
      <c r="C18670" s="815">
        <f t="shared" si="1216"/>
        <v>338</v>
      </c>
      <c r="D18670" s="815">
        <f t="shared" si="1215"/>
        <v>328</v>
      </c>
      <c r="E18670" s="815">
        <v>2011</v>
      </c>
    </row>
    <row r="18671" spans="1:5">
      <c r="A18671" s="816">
        <f t="shared" si="1214"/>
        <v>40572</v>
      </c>
      <c r="B18671" s="815">
        <f t="shared" si="1217"/>
        <v>29</v>
      </c>
      <c r="C18671" s="815">
        <f t="shared" si="1216"/>
        <v>337</v>
      </c>
      <c r="D18671" s="815">
        <f t="shared" si="1215"/>
        <v>327</v>
      </c>
      <c r="E18671" s="815">
        <v>2011</v>
      </c>
    </row>
    <row r="18672" spans="1:5">
      <c r="A18672" s="816">
        <f t="shared" si="1214"/>
        <v>40573</v>
      </c>
      <c r="B18672" s="815">
        <f t="shared" si="1217"/>
        <v>30</v>
      </c>
      <c r="C18672" s="815">
        <f t="shared" si="1216"/>
        <v>336</v>
      </c>
      <c r="D18672" s="815">
        <f t="shared" si="1215"/>
        <v>326</v>
      </c>
      <c r="E18672" s="815">
        <v>2011</v>
      </c>
    </row>
    <row r="18673" spans="1:5">
      <c r="A18673" s="816">
        <f t="shared" si="1214"/>
        <v>40574</v>
      </c>
      <c r="B18673" s="815">
        <f t="shared" si="1217"/>
        <v>31</v>
      </c>
      <c r="C18673" s="815">
        <f t="shared" si="1216"/>
        <v>335</v>
      </c>
      <c r="D18673" s="815">
        <f t="shared" si="1215"/>
        <v>325</v>
      </c>
      <c r="E18673" s="815">
        <v>2011</v>
      </c>
    </row>
    <row r="18674" spans="1:5">
      <c r="A18674" s="816">
        <f t="shared" si="1214"/>
        <v>40575</v>
      </c>
      <c r="B18674" s="815">
        <f t="shared" si="1217"/>
        <v>32</v>
      </c>
      <c r="C18674" s="815">
        <f t="shared" si="1216"/>
        <v>334</v>
      </c>
      <c r="D18674" s="815">
        <f t="shared" si="1215"/>
        <v>324</v>
      </c>
      <c r="E18674" s="815">
        <v>2011</v>
      </c>
    </row>
    <row r="18675" spans="1:5">
      <c r="A18675" s="816">
        <f t="shared" ref="A18675:A18738" si="1218">A18674+1</f>
        <v>40576</v>
      </c>
      <c r="B18675" s="815">
        <f t="shared" si="1217"/>
        <v>33</v>
      </c>
      <c r="C18675" s="815">
        <f t="shared" si="1216"/>
        <v>333</v>
      </c>
      <c r="D18675" s="815">
        <f t="shared" si="1215"/>
        <v>323</v>
      </c>
      <c r="E18675" s="815">
        <v>2011</v>
      </c>
    </row>
    <row r="18676" spans="1:5">
      <c r="A18676" s="816">
        <f t="shared" si="1218"/>
        <v>40577</v>
      </c>
      <c r="B18676" s="815">
        <f t="shared" si="1217"/>
        <v>34</v>
      </c>
      <c r="C18676" s="815">
        <f t="shared" si="1216"/>
        <v>332</v>
      </c>
      <c r="D18676" s="815">
        <f t="shared" si="1215"/>
        <v>322</v>
      </c>
      <c r="E18676" s="815">
        <v>2011</v>
      </c>
    </row>
    <row r="18677" spans="1:5">
      <c r="A18677" s="816">
        <f t="shared" si="1218"/>
        <v>40578</v>
      </c>
      <c r="B18677" s="815">
        <f t="shared" si="1217"/>
        <v>35</v>
      </c>
      <c r="C18677" s="815">
        <f t="shared" si="1216"/>
        <v>331</v>
      </c>
      <c r="D18677" s="815">
        <f t="shared" si="1215"/>
        <v>321</v>
      </c>
      <c r="E18677" s="815">
        <v>2011</v>
      </c>
    </row>
    <row r="18678" spans="1:5">
      <c r="A18678" s="816">
        <f t="shared" si="1218"/>
        <v>40579</v>
      </c>
      <c r="B18678" s="815">
        <f t="shared" si="1217"/>
        <v>36</v>
      </c>
      <c r="C18678" s="815">
        <f t="shared" si="1216"/>
        <v>330</v>
      </c>
      <c r="D18678" s="815">
        <f t="shared" si="1215"/>
        <v>320</v>
      </c>
      <c r="E18678" s="815">
        <v>2011</v>
      </c>
    </row>
    <row r="18679" spans="1:5">
      <c r="A18679" s="816">
        <f t="shared" si="1218"/>
        <v>40580</v>
      </c>
      <c r="B18679" s="815">
        <f t="shared" si="1217"/>
        <v>37</v>
      </c>
      <c r="C18679" s="815">
        <f t="shared" si="1216"/>
        <v>329</v>
      </c>
      <c r="D18679" s="815">
        <f t="shared" si="1215"/>
        <v>319</v>
      </c>
      <c r="E18679" s="815">
        <v>2011</v>
      </c>
    </row>
    <row r="18680" spans="1:5">
      <c r="A18680" s="816">
        <f t="shared" si="1218"/>
        <v>40581</v>
      </c>
      <c r="B18680" s="815">
        <f t="shared" si="1217"/>
        <v>38</v>
      </c>
      <c r="C18680" s="815">
        <f t="shared" si="1216"/>
        <v>328</v>
      </c>
      <c r="D18680" s="815">
        <f t="shared" si="1215"/>
        <v>318</v>
      </c>
      <c r="E18680" s="815">
        <v>2011</v>
      </c>
    </row>
    <row r="18681" spans="1:5">
      <c r="A18681" s="816">
        <f t="shared" si="1218"/>
        <v>40582</v>
      </c>
      <c r="B18681" s="815">
        <f t="shared" si="1217"/>
        <v>39</v>
      </c>
      <c r="C18681" s="815">
        <f t="shared" si="1216"/>
        <v>327</v>
      </c>
      <c r="D18681" s="815">
        <f t="shared" si="1215"/>
        <v>317</v>
      </c>
      <c r="E18681" s="815">
        <v>2011</v>
      </c>
    </row>
    <row r="18682" spans="1:5">
      <c r="A18682" s="816">
        <f t="shared" si="1218"/>
        <v>40583</v>
      </c>
      <c r="B18682" s="815">
        <f t="shared" si="1217"/>
        <v>40</v>
      </c>
      <c r="C18682" s="815">
        <f t="shared" si="1216"/>
        <v>326</v>
      </c>
      <c r="D18682" s="815">
        <f t="shared" si="1215"/>
        <v>316</v>
      </c>
      <c r="E18682" s="815">
        <v>2011</v>
      </c>
    </row>
    <row r="18683" spans="1:5">
      <c r="A18683" s="816">
        <f t="shared" si="1218"/>
        <v>40584</v>
      </c>
      <c r="B18683" s="815">
        <f t="shared" si="1217"/>
        <v>41</v>
      </c>
      <c r="C18683" s="815">
        <f t="shared" si="1216"/>
        <v>325</v>
      </c>
      <c r="D18683" s="815">
        <f t="shared" si="1215"/>
        <v>315</v>
      </c>
      <c r="E18683" s="815">
        <v>2011</v>
      </c>
    </row>
    <row r="18684" spans="1:5">
      <c r="A18684" s="816">
        <f t="shared" si="1218"/>
        <v>40585</v>
      </c>
      <c r="B18684" s="815">
        <f t="shared" si="1217"/>
        <v>42</v>
      </c>
      <c r="C18684" s="815">
        <f t="shared" si="1216"/>
        <v>324</v>
      </c>
      <c r="D18684" s="815">
        <f t="shared" si="1215"/>
        <v>314</v>
      </c>
      <c r="E18684" s="815">
        <v>2011</v>
      </c>
    </row>
    <row r="18685" spans="1:5">
      <c r="A18685" s="816">
        <f t="shared" si="1218"/>
        <v>40586</v>
      </c>
      <c r="B18685" s="815">
        <f t="shared" si="1217"/>
        <v>43</v>
      </c>
      <c r="C18685" s="815">
        <f t="shared" si="1216"/>
        <v>323</v>
      </c>
      <c r="D18685" s="815">
        <f t="shared" si="1215"/>
        <v>313</v>
      </c>
      <c r="E18685" s="815">
        <v>2011</v>
      </c>
    </row>
    <row r="18686" spans="1:5">
      <c r="A18686" s="816">
        <f t="shared" si="1218"/>
        <v>40587</v>
      </c>
      <c r="B18686" s="815">
        <f t="shared" si="1217"/>
        <v>44</v>
      </c>
      <c r="C18686" s="815">
        <f t="shared" si="1216"/>
        <v>322</v>
      </c>
      <c r="D18686" s="815">
        <f t="shared" si="1215"/>
        <v>312</v>
      </c>
      <c r="E18686" s="815">
        <v>2011</v>
      </c>
    </row>
    <row r="18687" spans="1:5">
      <c r="A18687" s="816">
        <f t="shared" si="1218"/>
        <v>40588</v>
      </c>
      <c r="B18687" s="815">
        <f t="shared" si="1217"/>
        <v>45</v>
      </c>
      <c r="C18687" s="815">
        <f t="shared" si="1216"/>
        <v>321</v>
      </c>
      <c r="D18687" s="815">
        <f t="shared" si="1215"/>
        <v>311</v>
      </c>
      <c r="E18687" s="815">
        <v>2011</v>
      </c>
    </row>
    <row r="18688" spans="1:5">
      <c r="A18688" s="816">
        <f t="shared" si="1218"/>
        <v>40589</v>
      </c>
      <c r="B18688" s="815">
        <f t="shared" si="1217"/>
        <v>46</v>
      </c>
      <c r="C18688" s="815">
        <f t="shared" si="1216"/>
        <v>320</v>
      </c>
      <c r="D18688" s="815">
        <f t="shared" si="1215"/>
        <v>310</v>
      </c>
      <c r="E18688" s="815">
        <v>2011</v>
      </c>
    </row>
    <row r="18689" spans="1:5">
      <c r="A18689" s="816">
        <f t="shared" si="1218"/>
        <v>40590</v>
      </c>
      <c r="B18689" s="815">
        <f t="shared" si="1217"/>
        <v>47</v>
      </c>
      <c r="C18689" s="815">
        <f t="shared" si="1216"/>
        <v>319</v>
      </c>
      <c r="D18689" s="815">
        <f t="shared" si="1215"/>
        <v>309</v>
      </c>
      <c r="E18689" s="815">
        <v>2011</v>
      </c>
    </row>
    <row r="18690" spans="1:5">
      <c r="A18690" s="816">
        <f t="shared" si="1218"/>
        <v>40591</v>
      </c>
      <c r="B18690" s="815">
        <f t="shared" si="1217"/>
        <v>48</v>
      </c>
      <c r="C18690" s="815">
        <f t="shared" si="1216"/>
        <v>318</v>
      </c>
      <c r="D18690" s="815">
        <f t="shared" si="1215"/>
        <v>308</v>
      </c>
      <c r="E18690" s="815">
        <v>2011</v>
      </c>
    </row>
    <row r="18691" spans="1:5">
      <c r="A18691" s="816">
        <f t="shared" si="1218"/>
        <v>40592</v>
      </c>
      <c r="B18691" s="815">
        <f t="shared" si="1217"/>
        <v>49</v>
      </c>
      <c r="C18691" s="815">
        <f t="shared" si="1216"/>
        <v>317</v>
      </c>
      <c r="D18691" s="815">
        <f t="shared" si="1215"/>
        <v>307</v>
      </c>
      <c r="E18691" s="815">
        <v>2011</v>
      </c>
    </row>
    <row r="18692" spans="1:5">
      <c r="A18692" s="816">
        <f t="shared" si="1218"/>
        <v>40593</v>
      </c>
      <c r="B18692" s="815">
        <f t="shared" si="1217"/>
        <v>50</v>
      </c>
      <c r="C18692" s="815">
        <f t="shared" si="1216"/>
        <v>316</v>
      </c>
      <c r="D18692" s="815">
        <f t="shared" si="1215"/>
        <v>306</v>
      </c>
      <c r="E18692" s="815">
        <v>2011</v>
      </c>
    </row>
    <row r="18693" spans="1:5">
      <c r="A18693" s="816">
        <f t="shared" si="1218"/>
        <v>40594</v>
      </c>
      <c r="B18693" s="815">
        <f t="shared" si="1217"/>
        <v>51</v>
      </c>
      <c r="C18693" s="815">
        <f t="shared" si="1216"/>
        <v>315</v>
      </c>
      <c r="D18693" s="815">
        <f t="shared" si="1215"/>
        <v>305</v>
      </c>
      <c r="E18693" s="815">
        <v>2011</v>
      </c>
    </row>
    <row r="18694" spans="1:5">
      <c r="A18694" s="816">
        <f t="shared" si="1218"/>
        <v>40595</v>
      </c>
      <c r="B18694" s="815">
        <f t="shared" si="1217"/>
        <v>52</v>
      </c>
      <c r="C18694" s="815">
        <f t="shared" si="1216"/>
        <v>314</v>
      </c>
      <c r="D18694" s="815">
        <f t="shared" si="1215"/>
        <v>304</v>
      </c>
      <c r="E18694" s="815">
        <v>2011</v>
      </c>
    </row>
    <row r="18695" spans="1:5">
      <c r="A18695" s="816">
        <f t="shared" si="1218"/>
        <v>40596</v>
      </c>
      <c r="B18695" s="815">
        <f t="shared" si="1217"/>
        <v>53</v>
      </c>
      <c r="C18695" s="815">
        <f t="shared" si="1216"/>
        <v>313</v>
      </c>
      <c r="D18695" s="815">
        <f t="shared" si="1215"/>
        <v>303</v>
      </c>
      <c r="E18695" s="815">
        <v>2011</v>
      </c>
    </row>
    <row r="18696" spans="1:5">
      <c r="A18696" s="816">
        <f t="shared" si="1218"/>
        <v>40597</v>
      </c>
      <c r="B18696" s="815">
        <f t="shared" si="1217"/>
        <v>54</v>
      </c>
      <c r="C18696" s="815">
        <f t="shared" si="1216"/>
        <v>312</v>
      </c>
      <c r="D18696" s="815">
        <f t="shared" si="1215"/>
        <v>302</v>
      </c>
      <c r="E18696" s="815">
        <v>2011</v>
      </c>
    </row>
    <row r="18697" spans="1:5">
      <c r="A18697" s="816">
        <f t="shared" si="1218"/>
        <v>40598</v>
      </c>
      <c r="B18697" s="815">
        <f t="shared" si="1217"/>
        <v>55</v>
      </c>
      <c r="C18697" s="815">
        <f t="shared" si="1216"/>
        <v>311</v>
      </c>
      <c r="D18697" s="815">
        <f t="shared" si="1215"/>
        <v>301</v>
      </c>
      <c r="E18697" s="815">
        <v>2011</v>
      </c>
    </row>
    <row r="18698" spans="1:5">
      <c r="A18698" s="816">
        <f t="shared" si="1218"/>
        <v>40599</v>
      </c>
      <c r="B18698" s="815">
        <f t="shared" ref="B18698:B18761" si="1219">B18697+1</f>
        <v>56</v>
      </c>
      <c r="C18698" s="815">
        <f t="shared" ref="C18698:C18761" si="1220">C18697-1</f>
        <v>310</v>
      </c>
      <c r="D18698" s="815">
        <f t="shared" ref="D18698:D18761" si="1221">D18697-1</f>
        <v>300</v>
      </c>
      <c r="E18698" s="815">
        <v>2011</v>
      </c>
    </row>
    <row r="18699" spans="1:5">
      <c r="A18699" s="816">
        <f t="shared" si="1218"/>
        <v>40600</v>
      </c>
      <c r="B18699" s="815">
        <f t="shared" si="1219"/>
        <v>57</v>
      </c>
      <c r="C18699" s="815">
        <f t="shared" si="1220"/>
        <v>309</v>
      </c>
      <c r="D18699" s="815">
        <f t="shared" si="1221"/>
        <v>299</v>
      </c>
      <c r="E18699" s="815">
        <v>2011</v>
      </c>
    </row>
    <row r="18700" spans="1:5">
      <c r="A18700" s="816">
        <f t="shared" si="1218"/>
        <v>40601</v>
      </c>
      <c r="B18700" s="815">
        <f t="shared" si="1219"/>
        <v>58</v>
      </c>
      <c r="C18700" s="815">
        <f t="shared" si="1220"/>
        <v>308</v>
      </c>
      <c r="D18700" s="815">
        <f t="shared" si="1221"/>
        <v>298</v>
      </c>
      <c r="E18700" s="815">
        <v>2011</v>
      </c>
    </row>
    <row r="18701" spans="1:5">
      <c r="A18701" s="816">
        <f t="shared" si="1218"/>
        <v>40602</v>
      </c>
      <c r="B18701" s="815">
        <f t="shared" si="1219"/>
        <v>59</v>
      </c>
      <c r="C18701" s="815">
        <f t="shared" si="1220"/>
        <v>307</v>
      </c>
      <c r="D18701" s="815">
        <f t="shared" si="1221"/>
        <v>297</v>
      </c>
      <c r="E18701" s="815">
        <v>2011</v>
      </c>
    </row>
    <row r="18702" spans="1:5">
      <c r="A18702" s="816">
        <f t="shared" si="1218"/>
        <v>40603</v>
      </c>
      <c r="B18702" s="815">
        <f t="shared" si="1219"/>
        <v>60</v>
      </c>
      <c r="C18702" s="815">
        <f t="shared" si="1220"/>
        <v>306</v>
      </c>
      <c r="D18702" s="815">
        <f t="shared" si="1221"/>
        <v>296</v>
      </c>
      <c r="E18702" s="815">
        <v>2011</v>
      </c>
    </row>
    <row r="18703" spans="1:5">
      <c r="A18703" s="816">
        <f t="shared" si="1218"/>
        <v>40604</v>
      </c>
      <c r="B18703" s="815">
        <f t="shared" si="1219"/>
        <v>61</v>
      </c>
      <c r="C18703" s="815">
        <f t="shared" si="1220"/>
        <v>305</v>
      </c>
      <c r="D18703" s="815">
        <f t="shared" si="1221"/>
        <v>295</v>
      </c>
      <c r="E18703" s="815">
        <v>2011</v>
      </c>
    </row>
    <row r="18704" spans="1:5">
      <c r="A18704" s="816">
        <f t="shared" si="1218"/>
        <v>40605</v>
      </c>
      <c r="B18704" s="815">
        <f t="shared" si="1219"/>
        <v>62</v>
      </c>
      <c r="C18704" s="815">
        <f t="shared" si="1220"/>
        <v>304</v>
      </c>
      <c r="D18704" s="815">
        <f t="shared" si="1221"/>
        <v>294</v>
      </c>
      <c r="E18704" s="815">
        <v>2011</v>
      </c>
    </row>
    <row r="18705" spans="1:5">
      <c r="A18705" s="816">
        <f t="shared" si="1218"/>
        <v>40606</v>
      </c>
      <c r="B18705" s="815">
        <f t="shared" si="1219"/>
        <v>63</v>
      </c>
      <c r="C18705" s="815">
        <f t="shared" si="1220"/>
        <v>303</v>
      </c>
      <c r="D18705" s="815">
        <f t="shared" si="1221"/>
        <v>293</v>
      </c>
      <c r="E18705" s="815">
        <v>2011</v>
      </c>
    </row>
    <row r="18706" spans="1:5">
      <c r="A18706" s="816">
        <f t="shared" si="1218"/>
        <v>40607</v>
      </c>
      <c r="B18706" s="815">
        <f t="shared" si="1219"/>
        <v>64</v>
      </c>
      <c r="C18706" s="815">
        <f t="shared" si="1220"/>
        <v>302</v>
      </c>
      <c r="D18706" s="815">
        <f t="shared" si="1221"/>
        <v>292</v>
      </c>
      <c r="E18706" s="815">
        <v>2011</v>
      </c>
    </row>
    <row r="18707" spans="1:5">
      <c r="A18707" s="816">
        <f t="shared" si="1218"/>
        <v>40608</v>
      </c>
      <c r="B18707" s="815">
        <f t="shared" si="1219"/>
        <v>65</v>
      </c>
      <c r="C18707" s="815">
        <f t="shared" si="1220"/>
        <v>301</v>
      </c>
      <c r="D18707" s="815">
        <f t="shared" si="1221"/>
        <v>291</v>
      </c>
      <c r="E18707" s="815">
        <v>2011</v>
      </c>
    </row>
    <row r="18708" spans="1:5">
      <c r="A18708" s="816">
        <f t="shared" si="1218"/>
        <v>40609</v>
      </c>
      <c r="B18708" s="815">
        <f t="shared" si="1219"/>
        <v>66</v>
      </c>
      <c r="C18708" s="815">
        <f t="shared" si="1220"/>
        <v>300</v>
      </c>
      <c r="D18708" s="815">
        <f t="shared" si="1221"/>
        <v>290</v>
      </c>
      <c r="E18708" s="815">
        <v>2011</v>
      </c>
    </row>
    <row r="18709" spans="1:5">
      <c r="A18709" s="816">
        <f t="shared" si="1218"/>
        <v>40610</v>
      </c>
      <c r="B18709" s="815">
        <f t="shared" si="1219"/>
        <v>67</v>
      </c>
      <c r="C18709" s="815">
        <f t="shared" si="1220"/>
        <v>299</v>
      </c>
      <c r="D18709" s="815">
        <f t="shared" si="1221"/>
        <v>289</v>
      </c>
      <c r="E18709" s="815">
        <v>2011</v>
      </c>
    </row>
    <row r="18710" spans="1:5">
      <c r="A18710" s="816">
        <f t="shared" si="1218"/>
        <v>40611</v>
      </c>
      <c r="B18710" s="815">
        <f t="shared" si="1219"/>
        <v>68</v>
      </c>
      <c r="C18710" s="815">
        <f t="shared" si="1220"/>
        <v>298</v>
      </c>
      <c r="D18710" s="815">
        <f t="shared" si="1221"/>
        <v>288</v>
      </c>
      <c r="E18710" s="815">
        <v>2011</v>
      </c>
    </row>
    <row r="18711" spans="1:5">
      <c r="A18711" s="816">
        <f t="shared" si="1218"/>
        <v>40612</v>
      </c>
      <c r="B18711" s="815">
        <f t="shared" si="1219"/>
        <v>69</v>
      </c>
      <c r="C18711" s="815">
        <f t="shared" si="1220"/>
        <v>297</v>
      </c>
      <c r="D18711" s="815">
        <f t="shared" si="1221"/>
        <v>287</v>
      </c>
      <c r="E18711" s="815">
        <v>2011</v>
      </c>
    </row>
    <row r="18712" spans="1:5">
      <c r="A18712" s="816">
        <f t="shared" si="1218"/>
        <v>40613</v>
      </c>
      <c r="B18712" s="815">
        <f t="shared" si="1219"/>
        <v>70</v>
      </c>
      <c r="C18712" s="815">
        <f t="shared" si="1220"/>
        <v>296</v>
      </c>
      <c r="D18712" s="815">
        <f t="shared" si="1221"/>
        <v>286</v>
      </c>
      <c r="E18712" s="815">
        <v>2011</v>
      </c>
    </row>
    <row r="18713" spans="1:5">
      <c r="A18713" s="816">
        <f t="shared" si="1218"/>
        <v>40614</v>
      </c>
      <c r="B18713" s="815">
        <f t="shared" si="1219"/>
        <v>71</v>
      </c>
      <c r="C18713" s="815">
        <f t="shared" si="1220"/>
        <v>295</v>
      </c>
      <c r="D18713" s="815">
        <f t="shared" si="1221"/>
        <v>285</v>
      </c>
      <c r="E18713" s="815">
        <v>2011</v>
      </c>
    </row>
    <row r="18714" spans="1:5">
      <c r="A18714" s="816">
        <f t="shared" si="1218"/>
        <v>40615</v>
      </c>
      <c r="B18714" s="815">
        <f t="shared" si="1219"/>
        <v>72</v>
      </c>
      <c r="C18714" s="815">
        <f t="shared" si="1220"/>
        <v>294</v>
      </c>
      <c r="D18714" s="815">
        <f t="shared" si="1221"/>
        <v>284</v>
      </c>
      <c r="E18714" s="815">
        <v>2011</v>
      </c>
    </row>
    <row r="18715" spans="1:5">
      <c r="A18715" s="816">
        <f t="shared" si="1218"/>
        <v>40616</v>
      </c>
      <c r="B18715" s="815">
        <f t="shared" si="1219"/>
        <v>73</v>
      </c>
      <c r="C18715" s="815">
        <f t="shared" si="1220"/>
        <v>293</v>
      </c>
      <c r="D18715" s="815">
        <f t="shared" si="1221"/>
        <v>283</v>
      </c>
      <c r="E18715" s="815">
        <v>2011</v>
      </c>
    </row>
    <row r="18716" spans="1:5">
      <c r="A18716" s="816">
        <f t="shared" si="1218"/>
        <v>40617</v>
      </c>
      <c r="B18716" s="815">
        <f t="shared" si="1219"/>
        <v>74</v>
      </c>
      <c r="C18716" s="815">
        <f t="shared" si="1220"/>
        <v>292</v>
      </c>
      <c r="D18716" s="815">
        <f t="shared" si="1221"/>
        <v>282</v>
      </c>
      <c r="E18716" s="815">
        <v>2011</v>
      </c>
    </row>
    <row r="18717" spans="1:5">
      <c r="A18717" s="816">
        <f t="shared" si="1218"/>
        <v>40618</v>
      </c>
      <c r="B18717" s="815">
        <f t="shared" si="1219"/>
        <v>75</v>
      </c>
      <c r="C18717" s="815">
        <f t="shared" si="1220"/>
        <v>291</v>
      </c>
      <c r="D18717" s="815">
        <f t="shared" si="1221"/>
        <v>281</v>
      </c>
      <c r="E18717" s="815">
        <v>2011</v>
      </c>
    </row>
    <row r="18718" spans="1:5">
      <c r="A18718" s="816">
        <f t="shared" si="1218"/>
        <v>40619</v>
      </c>
      <c r="B18718" s="815">
        <f t="shared" si="1219"/>
        <v>76</v>
      </c>
      <c r="C18718" s="815">
        <f t="shared" si="1220"/>
        <v>290</v>
      </c>
      <c r="D18718" s="815">
        <f t="shared" si="1221"/>
        <v>280</v>
      </c>
      <c r="E18718" s="815">
        <v>2011</v>
      </c>
    </row>
    <row r="18719" spans="1:5">
      <c r="A18719" s="816">
        <f t="shared" si="1218"/>
        <v>40620</v>
      </c>
      <c r="B18719" s="815">
        <f t="shared" si="1219"/>
        <v>77</v>
      </c>
      <c r="C18719" s="815">
        <f t="shared" si="1220"/>
        <v>289</v>
      </c>
      <c r="D18719" s="815">
        <f t="shared" si="1221"/>
        <v>279</v>
      </c>
      <c r="E18719" s="815">
        <v>2011</v>
      </c>
    </row>
    <row r="18720" spans="1:5">
      <c r="A18720" s="816">
        <f t="shared" si="1218"/>
        <v>40621</v>
      </c>
      <c r="B18720" s="815">
        <f t="shared" si="1219"/>
        <v>78</v>
      </c>
      <c r="C18720" s="815">
        <f t="shared" si="1220"/>
        <v>288</v>
      </c>
      <c r="D18720" s="815">
        <f t="shared" si="1221"/>
        <v>278</v>
      </c>
      <c r="E18720" s="815">
        <v>2011</v>
      </c>
    </row>
    <row r="18721" spans="1:5">
      <c r="A18721" s="816">
        <f t="shared" si="1218"/>
        <v>40622</v>
      </c>
      <c r="B18721" s="815">
        <f t="shared" si="1219"/>
        <v>79</v>
      </c>
      <c r="C18721" s="815">
        <f t="shared" si="1220"/>
        <v>287</v>
      </c>
      <c r="D18721" s="815">
        <f t="shared" si="1221"/>
        <v>277</v>
      </c>
      <c r="E18721" s="815">
        <v>2011</v>
      </c>
    </row>
    <row r="18722" spans="1:5">
      <c r="A18722" s="816">
        <f t="shared" si="1218"/>
        <v>40623</v>
      </c>
      <c r="B18722" s="815">
        <f t="shared" si="1219"/>
        <v>80</v>
      </c>
      <c r="C18722" s="815">
        <f t="shared" si="1220"/>
        <v>286</v>
      </c>
      <c r="D18722" s="815">
        <f t="shared" si="1221"/>
        <v>276</v>
      </c>
      <c r="E18722" s="815">
        <v>2011</v>
      </c>
    </row>
    <row r="18723" spans="1:5">
      <c r="A18723" s="816">
        <f t="shared" si="1218"/>
        <v>40624</v>
      </c>
      <c r="B18723" s="815">
        <f t="shared" si="1219"/>
        <v>81</v>
      </c>
      <c r="C18723" s="815">
        <f t="shared" si="1220"/>
        <v>285</v>
      </c>
      <c r="D18723" s="815">
        <f t="shared" si="1221"/>
        <v>275</v>
      </c>
      <c r="E18723" s="815">
        <v>2011</v>
      </c>
    </row>
    <row r="18724" spans="1:5">
      <c r="A18724" s="816">
        <f t="shared" si="1218"/>
        <v>40625</v>
      </c>
      <c r="B18724" s="815">
        <f t="shared" si="1219"/>
        <v>82</v>
      </c>
      <c r="C18724" s="815">
        <f t="shared" si="1220"/>
        <v>284</v>
      </c>
      <c r="D18724" s="815">
        <f t="shared" si="1221"/>
        <v>274</v>
      </c>
      <c r="E18724" s="815">
        <v>2011</v>
      </c>
    </row>
    <row r="18725" spans="1:5">
      <c r="A18725" s="816">
        <f t="shared" si="1218"/>
        <v>40626</v>
      </c>
      <c r="B18725" s="815">
        <f t="shared" si="1219"/>
        <v>83</v>
      </c>
      <c r="C18725" s="815">
        <f t="shared" si="1220"/>
        <v>283</v>
      </c>
      <c r="D18725" s="815">
        <f t="shared" si="1221"/>
        <v>273</v>
      </c>
      <c r="E18725" s="815">
        <v>2011</v>
      </c>
    </row>
    <row r="18726" spans="1:5">
      <c r="A18726" s="816">
        <f t="shared" si="1218"/>
        <v>40627</v>
      </c>
      <c r="B18726" s="815">
        <f t="shared" si="1219"/>
        <v>84</v>
      </c>
      <c r="C18726" s="815">
        <f t="shared" si="1220"/>
        <v>282</v>
      </c>
      <c r="D18726" s="815">
        <f t="shared" si="1221"/>
        <v>272</v>
      </c>
      <c r="E18726" s="815">
        <v>2011</v>
      </c>
    </row>
    <row r="18727" spans="1:5">
      <c r="A18727" s="816">
        <f t="shared" si="1218"/>
        <v>40628</v>
      </c>
      <c r="B18727" s="815">
        <f t="shared" si="1219"/>
        <v>85</v>
      </c>
      <c r="C18727" s="815">
        <f t="shared" si="1220"/>
        <v>281</v>
      </c>
      <c r="D18727" s="815">
        <f t="shared" si="1221"/>
        <v>271</v>
      </c>
      <c r="E18727" s="815">
        <v>2011</v>
      </c>
    </row>
    <row r="18728" spans="1:5">
      <c r="A18728" s="816">
        <f t="shared" si="1218"/>
        <v>40629</v>
      </c>
      <c r="B18728" s="815">
        <f t="shared" si="1219"/>
        <v>86</v>
      </c>
      <c r="C18728" s="815">
        <f t="shared" si="1220"/>
        <v>280</v>
      </c>
      <c r="D18728" s="815">
        <f t="shared" si="1221"/>
        <v>270</v>
      </c>
      <c r="E18728" s="815">
        <v>2011</v>
      </c>
    </row>
    <row r="18729" spans="1:5">
      <c r="A18729" s="816">
        <f t="shared" si="1218"/>
        <v>40630</v>
      </c>
      <c r="B18729" s="815">
        <f t="shared" si="1219"/>
        <v>87</v>
      </c>
      <c r="C18729" s="815">
        <f t="shared" si="1220"/>
        <v>279</v>
      </c>
      <c r="D18729" s="815">
        <f t="shared" si="1221"/>
        <v>269</v>
      </c>
      <c r="E18729" s="815">
        <v>2011</v>
      </c>
    </row>
    <row r="18730" spans="1:5">
      <c r="A18730" s="816">
        <f t="shared" si="1218"/>
        <v>40631</v>
      </c>
      <c r="B18730" s="815">
        <f t="shared" si="1219"/>
        <v>88</v>
      </c>
      <c r="C18730" s="815">
        <f t="shared" si="1220"/>
        <v>278</v>
      </c>
      <c r="D18730" s="815">
        <f t="shared" si="1221"/>
        <v>268</v>
      </c>
      <c r="E18730" s="815">
        <v>2011</v>
      </c>
    </row>
    <row r="18731" spans="1:5">
      <c r="A18731" s="816">
        <f t="shared" si="1218"/>
        <v>40632</v>
      </c>
      <c r="B18731" s="815">
        <f t="shared" si="1219"/>
        <v>89</v>
      </c>
      <c r="C18731" s="815">
        <f t="shared" si="1220"/>
        <v>277</v>
      </c>
      <c r="D18731" s="815">
        <f t="shared" si="1221"/>
        <v>267</v>
      </c>
      <c r="E18731" s="815">
        <v>2011</v>
      </c>
    </row>
    <row r="18732" spans="1:5">
      <c r="A18732" s="816">
        <f t="shared" si="1218"/>
        <v>40633</v>
      </c>
      <c r="B18732" s="815">
        <f t="shared" si="1219"/>
        <v>90</v>
      </c>
      <c r="C18732" s="815">
        <f t="shared" si="1220"/>
        <v>276</v>
      </c>
      <c r="D18732" s="815">
        <f t="shared" si="1221"/>
        <v>266</v>
      </c>
      <c r="E18732" s="815">
        <v>2011</v>
      </c>
    </row>
    <row r="18733" spans="1:5">
      <c r="A18733" s="816">
        <f t="shared" si="1218"/>
        <v>40634</v>
      </c>
      <c r="B18733" s="815">
        <f t="shared" si="1219"/>
        <v>91</v>
      </c>
      <c r="C18733" s="815">
        <f t="shared" si="1220"/>
        <v>275</v>
      </c>
      <c r="D18733" s="815">
        <f t="shared" si="1221"/>
        <v>265</v>
      </c>
      <c r="E18733" s="815">
        <v>2011</v>
      </c>
    </row>
    <row r="18734" spans="1:5">
      <c r="A18734" s="816">
        <f t="shared" si="1218"/>
        <v>40635</v>
      </c>
      <c r="B18734" s="815">
        <f t="shared" si="1219"/>
        <v>92</v>
      </c>
      <c r="C18734" s="815">
        <f t="shared" si="1220"/>
        <v>274</v>
      </c>
      <c r="D18734" s="815">
        <f t="shared" si="1221"/>
        <v>264</v>
      </c>
      <c r="E18734" s="815">
        <v>2011</v>
      </c>
    </row>
    <row r="18735" spans="1:5">
      <c r="A18735" s="816">
        <f t="shared" si="1218"/>
        <v>40636</v>
      </c>
      <c r="B18735" s="815">
        <f t="shared" si="1219"/>
        <v>93</v>
      </c>
      <c r="C18735" s="815">
        <f t="shared" si="1220"/>
        <v>273</v>
      </c>
      <c r="D18735" s="815">
        <f t="shared" si="1221"/>
        <v>263</v>
      </c>
      <c r="E18735" s="815">
        <v>2011</v>
      </c>
    </row>
    <row r="18736" spans="1:5">
      <c r="A18736" s="816">
        <f t="shared" si="1218"/>
        <v>40637</v>
      </c>
      <c r="B18736" s="815">
        <f t="shared" si="1219"/>
        <v>94</v>
      </c>
      <c r="C18736" s="815">
        <f t="shared" si="1220"/>
        <v>272</v>
      </c>
      <c r="D18736" s="815">
        <f t="shared" si="1221"/>
        <v>262</v>
      </c>
      <c r="E18736" s="815">
        <v>2011</v>
      </c>
    </row>
    <row r="18737" spans="1:5">
      <c r="A18737" s="816">
        <f t="shared" si="1218"/>
        <v>40638</v>
      </c>
      <c r="B18737" s="815">
        <f t="shared" si="1219"/>
        <v>95</v>
      </c>
      <c r="C18737" s="815">
        <f t="shared" si="1220"/>
        <v>271</v>
      </c>
      <c r="D18737" s="815">
        <f t="shared" si="1221"/>
        <v>261</v>
      </c>
      <c r="E18737" s="815">
        <v>2011</v>
      </c>
    </row>
    <row r="18738" spans="1:5">
      <c r="A18738" s="816">
        <f t="shared" si="1218"/>
        <v>40639</v>
      </c>
      <c r="B18738" s="815">
        <f t="shared" si="1219"/>
        <v>96</v>
      </c>
      <c r="C18738" s="815">
        <f t="shared" si="1220"/>
        <v>270</v>
      </c>
      <c r="D18738" s="815">
        <f t="shared" si="1221"/>
        <v>260</v>
      </c>
      <c r="E18738" s="815">
        <v>2011</v>
      </c>
    </row>
    <row r="18739" spans="1:5">
      <c r="A18739" s="816">
        <f t="shared" ref="A18739:A18802" si="1222">A18738+1</f>
        <v>40640</v>
      </c>
      <c r="B18739" s="815">
        <f t="shared" si="1219"/>
        <v>97</v>
      </c>
      <c r="C18739" s="815">
        <f t="shared" si="1220"/>
        <v>269</v>
      </c>
      <c r="D18739" s="815">
        <f t="shared" si="1221"/>
        <v>259</v>
      </c>
      <c r="E18739" s="815">
        <v>2011</v>
      </c>
    </row>
    <row r="18740" spans="1:5">
      <c r="A18740" s="816">
        <f t="shared" si="1222"/>
        <v>40641</v>
      </c>
      <c r="B18740" s="815">
        <f t="shared" si="1219"/>
        <v>98</v>
      </c>
      <c r="C18740" s="815">
        <f t="shared" si="1220"/>
        <v>268</v>
      </c>
      <c r="D18740" s="815">
        <f t="shared" si="1221"/>
        <v>258</v>
      </c>
      <c r="E18740" s="815">
        <v>2011</v>
      </c>
    </row>
    <row r="18741" spans="1:5">
      <c r="A18741" s="816">
        <f t="shared" si="1222"/>
        <v>40642</v>
      </c>
      <c r="B18741" s="815">
        <f t="shared" si="1219"/>
        <v>99</v>
      </c>
      <c r="C18741" s="815">
        <f t="shared" si="1220"/>
        <v>267</v>
      </c>
      <c r="D18741" s="815">
        <f t="shared" si="1221"/>
        <v>257</v>
      </c>
      <c r="E18741" s="815">
        <v>2011</v>
      </c>
    </row>
    <row r="18742" spans="1:5">
      <c r="A18742" s="816">
        <f t="shared" si="1222"/>
        <v>40643</v>
      </c>
      <c r="B18742" s="815">
        <f t="shared" si="1219"/>
        <v>100</v>
      </c>
      <c r="C18742" s="815">
        <f t="shared" si="1220"/>
        <v>266</v>
      </c>
      <c r="D18742" s="815">
        <f t="shared" si="1221"/>
        <v>256</v>
      </c>
      <c r="E18742" s="815">
        <v>2011</v>
      </c>
    </row>
    <row r="18743" spans="1:5">
      <c r="A18743" s="816">
        <f t="shared" si="1222"/>
        <v>40644</v>
      </c>
      <c r="B18743" s="815">
        <f t="shared" si="1219"/>
        <v>101</v>
      </c>
      <c r="C18743" s="815">
        <f t="shared" si="1220"/>
        <v>265</v>
      </c>
      <c r="D18743" s="815">
        <f t="shared" si="1221"/>
        <v>255</v>
      </c>
      <c r="E18743" s="815">
        <v>2011</v>
      </c>
    </row>
    <row r="18744" spans="1:5">
      <c r="A18744" s="816">
        <f t="shared" si="1222"/>
        <v>40645</v>
      </c>
      <c r="B18744" s="815">
        <f t="shared" si="1219"/>
        <v>102</v>
      </c>
      <c r="C18744" s="815">
        <f t="shared" si="1220"/>
        <v>264</v>
      </c>
      <c r="D18744" s="815">
        <f t="shared" si="1221"/>
        <v>254</v>
      </c>
      <c r="E18744" s="815">
        <v>2011</v>
      </c>
    </row>
    <row r="18745" spans="1:5">
      <c r="A18745" s="816">
        <f t="shared" si="1222"/>
        <v>40646</v>
      </c>
      <c r="B18745" s="815">
        <f t="shared" si="1219"/>
        <v>103</v>
      </c>
      <c r="C18745" s="815">
        <f t="shared" si="1220"/>
        <v>263</v>
      </c>
      <c r="D18745" s="815">
        <f t="shared" si="1221"/>
        <v>253</v>
      </c>
      <c r="E18745" s="815">
        <v>2011</v>
      </c>
    </row>
    <row r="18746" spans="1:5">
      <c r="A18746" s="816">
        <f t="shared" si="1222"/>
        <v>40647</v>
      </c>
      <c r="B18746" s="815">
        <f t="shared" si="1219"/>
        <v>104</v>
      </c>
      <c r="C18746" s="815">
        <f t="shared" si="1220"/>
        <v>262</v>
      </c>
      <c r="D18746" s="815">
        <f t="shared" si="1221"/>
        <v>252</v>
      </c>
      <c r="E18746" s="815">
        <v>2011</v>
      </c>
    </row>
    <row r="18747" spans="1:5">
      <c r="A18747" s="816">
        <f t="shared" si="1222"/>
        <v>40648</v>
      </c>
      <c r="B18747" s="815">
        <f t="shared" si="1219"/>
        <v>105</v>
      </c>
      <c r="C18747" s="815">
        <f t="shared" si="1220"/>
        <v>261</v>
      </c>
      <c r="D18747" s="815">
        <f t="shared" si="1221"/>
        <v>251</v>
      </c>
      <c r="E18747" s="815">
        <v>2011</v>
      </c>
    </row>
    <row r="18748" spans="1:5">
      <c r="A18748" s="816">
        <f t="shared" si="1222"/>
        <v>40649</v>
      </c>
      <c r="B18748" s="815">
        <f t="shared" si="1219"/>
        <v>106</v>
      </c>
      <c r="C18748" s="815">
        <f t="shared" si="1220"/>
        <v>260</v>
      </c>
      <c r="D18748" s="815">
        <f t="shared" si="1221"/>
        <v>250</v>
      </c>
      <c r="E18748" s="815">
        <v>2011</v>
      </c>
    </row>
    <row r="18749" spans="1:5">
      <c r="A18749" s="816">
        <f t="shared" si="1222"/>
        <v>40650</v>
      </c>
      <c r="B18749" s="815">
        <f t="shared" si="1219"/>
        <v>107</v>
      </c>
      <c r="C18749" s="815">
        <f t="shared" si="1220"/>
        <v>259</v>
      </c>
      <c r="D18749" s="815">
        <f t="shared" si="1221"/>
        <v>249</v>
      </c>
      <c r="E18749" s="815">
        <v>2011</v>
      </c>
    </row>
    <row r="18750" spans="1:5">
      <c r="A18750" s="816">
        <f t="shared" si="1222"/>
        <v>40651</v>
      </c>
      <c r="B18750" s="815">
        <f t="shared" si="1219"/>
        <v>108</v>
      </c>
      <c r="C18750" s="815">
        <f t="shared" si="1220"/>
        <v>258</v>
      </c>
      <c r="D18750" s="815">
        <f t="shared" si="1221"/>
        <v>248</v>
      </c>
      <c r="E18750" s="815">
        <v>2011</v>
      </c>
    </row>
    <row r="18751" spans="1:5">
      <c r="A18751" s="816">
        <f t="shared" si="1222"/>
        <v>40652</v>
      </c>
      <c r="B18751" s="815">
        <f t="shared" si="1219"/>
        <v>109</v>
      </c>
      <c r="C18751" s="815">
        <f t="shared" si="1220"/>
        <v>257</v>
      </c>
      <c r="D18751" s="815">
        <f t="shared" si="1221"/>
        <v>247</v>
      </c>
      <c r="E18751" s="815">
        <v>2011</v>
      </c>
    </row>
    <row r="18752" spans="1:5">
      <c r="A18752" s="816">
        <f t="shared" si="1222"/>
        <v>40653</v>
      </c>
      <c r="B18752" s="815">
        <f t="shared" si="1219"/>
        <v>110</v>
      </c>
      <c r="C18752" s="815">
        <f t="shared" si="1220"/>
        <v>256</v>
      </c>
      <c r="D18752" s="815">
        <f t="shared" si="1221"/>
        <v>246</v>
      </c>
      <c r="E18752" s="815">
        <v>2011</v>
      </c>
    </row>
    <row r="18753" spans="1:5">
      <c r="A18753" s="816">
        <f t="shared" si="1222"/>
        <v>40654</v>
      </c>
      <c r="B18753" s="815">
        <f t="shared" si="1219"/>
        <v>111</v>
      </c>
      <c r="C18753" s="815">
        <f t="shared" si="1220"/>
        <v>255</v>
      </c>
      <c r="D18753" s="815">
        <f t="shared" si="1221"/>
        <v>245</v>
      </c>
      <c r="E18753" s="815">
        <v>2011</v>
      </c>
    </row>
    <row r="18754" spans="1:5">
      <c r="A18754" s="816">
        <f t="shared" si="1222"/>
        <v>40655</v>
      </c>
      <c r="B18754" s="815">
        <f t="shared" si="1219"/>
        <v>112</v>
      </c>
      <c r="C18754" s="815">
        <f t="shared" si="1220"/>
        <v>254</v>
      </c>
      <c r="D18754" s="815">
        <f t="shared" si="1221"/>
        <v>244</v>
      </c>
      <c r="E18754" s="815">
        <v>2011</v>
      </c>
    </row>
    <row r="18755" spans="1:5">
      <c r="A18755" s="816">
        <f t="shared" si="1222"/>
        <v>40656</v>
      </c>
      <c r="B18755" s="815">
        <f t="shared" si="1219"/>
        <v>113</v>
      </c>
      <c r="C18755" s="815">
        <f t="shared" si="1220"/>
        <v>253</v>
      </c>
      <c r="D18755" s="815">
        <f t="shared" si="1221"/>
        <v>243</v>
      </c>
      <c r="E18755" s="815">
        <v>2011</v>
      </c>
    </row>
    <row r="18756" spans="1:5">
      <c r="A18756" s="816">
        <f t="shared" si="1222"/>
        <v>40657</v>
      </c>
      <c r="B18756" s="815">
        <f t="shared" si="1219"/>
        <v>114</v>
      </c>
      <c r="C18756" s="815">
        <f t="shared" si="1220"/>
        <v>252</v>
      </c>
      <c r="D18756" s="815">
        <f t="shared" si="1221"/>
        <v>242</v>
      </c>
      <c r="E18756" s="815">
        <v>2011</v>
      </c>
    </row>
    <row r="18757" spans="1:5">
      <c r="A18757" s="816">
        <f t="shared" si="1222"/>
        <v>40658</v>
      </c>
      <c r="B18757" s="815">
        <f t="shared" si="1219"/>
        <v>115</v>
      </c>
      <c r="C18757" s="815">
        <f t="shared" si="1220"/>
        <v>251</v>
      </c>
      <c r="D18757" s="815">
        <f t="shared" si="1221"/>
        <v>241</v>
      </c>
      <c r="E18757" s="815">
        <v>2011</v>
      </c>
    </row>
    <row r="18758" spans="1:5">
      <c r="A18758" s="816">
        <f t="shared" si="1222"/>
        <v>40659</v>
      </c>
      <c r="B18758" s="815">
        <f t="shared" si="1219"/>
        <v>116</v>
      </c>
      <c r="C18758" s="815">
        <f t="shared" si="1220"/>
        <v>250</v>
      </c>
      <c r="D18758" s="815">
        <f t="shared" si="1221"/>
        <v>240</v>
      </c>
      <c r="E18758" s="815">
        <v>2011</v>
      </c>
    </row>
    <row r="18759" spans="1:5">
      <c r="A18759" s="816">
        <f t="shared" si="1222"/>
        <v>40660</v>
      </c>
      <c r="B18759" s="815">
        <f t="shared" si="1219"/>
        <v>117</v>
      </c>
      <c r="C18759" s="815">
        <f t="shared" si="1220"/>
        <v>249</v>
      </c>
      <c r="D18759" s="815">
        <f t="shared" si="1221"/>
        <v>239</v>
      </c>
      <c r="E18759" s="815">
        <v>2011</v>
      </c>
    </row>
    <row r="18760" spans="1:5">
      <c r="A18760" s="816">
        <f t="shared" si="1222"/>
        <v>40661</v>
      </c>
      <c r="B18760" s="815">
        <f t="shared" si="1219"/>
        <v>118</v>
      </c>
      <c r="C18760" s="815">
        <f t="shared" si="1220"/>
        <v>248</v>
      </c>
      <c r="D18760" s="815">
        <f t="shared" si="1221"/>
        <v>238</v>
      </c>
      <c r="E18760" s="815">
        <v>2011</v>
      </c>
    </row>
    <row r="18761" spans="1:5">
      <c r="A18761" s="816">
        <f t="shared" si="1222"/>
        <v>40662</v>
      </c>
      <c r="B18761" s="815">
        <f t="shared" si="1219"/>
        <v>119</v>
      </c>
      <c r="C18761" s="815">
        <f t="shared" si="1220"/>
        <v>247</v>
      </c>
      <c r="D18761" s="815">
        <f t="shared" si="1221"/>
        <v>237</v>
      </c>
      <c r="E18761" s="815">
        <v>2011</v>
      </c>
    </row>
    <row r="18762" spans="1:5">
      <c r="A18762" s="816">
        <f t="shared" si="1222"/>
        <v>40663</v>
      </c>
      <c r="B18762" s="815">
        <f t="shared" ref="B18762:B18825" si="1223">B18761+1</f>
        <v>120</v>
      </c>
      <c r="C18762" s="815">
        <f t="shared" ref="C18762:C18825" si="1224">C18761-1</f>
        <v>246</v>
      </c>
      <c r="D18762" s="815">
        <f t="shared" ref="D18762:D18825" si="1225">D18761-1</f>
        <v>236</v>
      </c>
      <c r="E18762" s="815">
        <v>2011</v>
      </c>
    </row>
    <row r="18763" spans="1:5">
      <c r="A18763" s="816">
        <f t="shared" si="1222"/>
        <v>40664</v>
      </c>
      <c r="B18763" s="815">
        <f t="shared" si="1223"/>
        <v>121</v>
      </c>
      <c r="C18763" s="815">
        <f t="shared" si="1224"/>
        <v>245</v>
      </c>
      <c r="D18763" s="815">
        <f t="shared" si="1225"/>
        <v>235</v>
      </c>
      <c r="E18763" s="815">
        <v>2011</v>
      </c>
    </row>
    <row r="18764" spans="1:5">
      <c r="A18764" s="816">
        <f t="shared" si="1222"/>
        <v>40665</v>
      </c>
      <c r="B18764" s="815">
        <f t="shared" si="1223"/>
        <v>122</v>
      </c>
      <c r="C18764" s="815">
        <f t="shared" si="1224"/>
        <v>244</v>
      </c>
      <c r="D18764" s="815">
        <f t="shared" si="1225"/>
        <v>234</v>
      </c>
      <c r="E18764" s="815">
        <v>2011</v>
      </c>
    </row>
    <row r="18765" spans="1:5">
      <c r="A18765" s="816">
        <f t="shared" si="1222"/>
        <v>40666</v>
      </c>
      <c r="B18765" s="815">
        <f t="shared" si="1223"/>
        <v>123</v>
      </c>
      <c r="C18765" s="815">
        <f t="shared" si="1224"/>
        <v>243</v>
      </c>
      <c r="D18765" s="815">
        <f t="shared" si="1225"/>
        <v>233</v>
      </c>
      <c r="E18765" s="815">
        <v>2011</v>
      </c>
    </row>
    <row r="18766" spans="1:5">
      <c r="A18766" s="816">
        <f t="shared" si="1222"/>
        <v>40667</v>
      </c>
      <c r="B18766" s="815">
        <f t="shared" si="1223"/>
        <v>124</v>
      </c>
      <c r="C18766" s="815">
        <f t="shared" si="1224"/>
        <v>242</v>
      </c>
      <c r="D18766" s="815">
        <f t="shared" si="1225"/>
        <v>232</v>
      </c>
      <c r="E18766" s="815">
        <v>2011</v>
      </c>
    </row>
    <row r="18767" spans="1:5">
      <c r="A18767" s="816">
        <f t="shared" si="1222"/>
        <v>40668</v>
      </c>
      <c r="B18767" s="815">
        <f t="shared" si="1223"/>
        <v>125</v>
      </c>
      <c r="C18767" s="815">
        <f t="shared" si="1224"/>
        <v>241</v>
      </c>
      <c r="D18767" s="815">
        <f t="shared" si="1225"/>
        <v>231</v>
      </c>
      <c r="E18767" s="815">
        <v>2011</v>
      </c>
    </row>
    <row r="18768" spans="1:5">
      <c r="A18768" s="816">
        <f t="shared" si="1222"/>
        <v>40669</v>
      </c>
      <c r="B18768" s="815">
        <f t="shared" si="1223"/>
        <v>126</v>
      </c>
      <c r="C18768" s="815">
        <f t="shared" si="1224"/>
        <v>240</v>
      </c>
      <c r="D18768" s="815">
        <f t="shared" si="1225"/>
        <v>230</v>
      </c>
      <c r="E18768" s="815">
        <v>2011</v>
      </c>
    </row>
    <row r="18769" spans="1:5">
      <c r="A18769" s="816">
        <f t="shared" si="1222"/>
        <v>40670</v>
      </c>
      <c r="B18769" s="815">
        <f t="shared" si="1223"/>
        <v>127</v>
      </c>
      <c r="C18769" s="815">
        <f t="shared" si="1224"/>
        <v>239</v>
      </c>
      <c r="D18769" s="815">
        <f t="shared" si="1225"/>
        <v>229</v>
      </c>
      <c r="E18769" s="815">
        <v>2011</v>
      </c>
    </row>
    <row r="18770" spans="1:5">
      <c r="A18770" s="816">
        <f t="shared" si="1222"/>
        <v>40671</v>
      </c>
      <c r="B18770" s="815">
        <f t="shared" si="1223"/>
        <v>128</v>
      </c>
      <c r="C18770" s="815">
        <f t="shared" si="1224"/>
        <v>238</v>
      </c>
      <c r="D18770" s="815">
        <f t="shared" si="1225"/>
        <v>228</v>
      </c>
      <c r="E18770" s="815">
        <v>2011</v>
      </c>
    </row>
    <row r="18771" spans="1:5">
      <c r="A18771" s="816">
        <f t="shared" si="1222"/>
        <v>40672</v>
      </c>
      <c r="B18771" s="815">
        <f t="shared" si="1223"/>
        <v>129</v>
      </c>
      <c r="C18771" s="815">
        <f t="shared" si="1224"/>
        <v>237</v>
      </c>
      <c r="D18771" s="815">
        <f t="shared" si="1225"/>
        <v>227</v>
      </c>
      <c r="E18771" s="815">
        <v>2011</v>
      </c>
    </row>
    <row r="18772" spans="1:5">
      <c r="A18772" s="816">
        <f t="shared" si="1222"/>
        <v>40673</v>
      </c>
      <c r="B18772" s="815">
        <f t="shared" si="1223"/>
        <v>130</v>
      </c>
      <c r="C18772" s="815">
        <f t="shared" si="1224"/>
        <v>236</v>
      </c>
      <c r="D18772" s="815">
        <f t="shared" si="1225"/>
        <v>226</v>
      </c>
      <c r="E18772" s="815">
        <v>2011</v>
      </c>
    </row>
    <row r="18773" spans="1:5">
      <c r="A18773" s="816">
        <f t="shared" si="1222"/>
        <v>40674</v>
      </c>
      <c r="B18773" s="815">
        <f t="shared" si="1223"/>
        <v>131</v>
      </c>
      <c r="C18773" s="815">
        <f t="shared" si="1224"/>
        <v>235</v>
      </c>
      <c r="D18773" s="815">
        <f t="shared" si="1225"/>
        <v>225</v>
      </c>
      <c r="E18773" s="815">
        <v>2011</v>
      </c>
    </row>
    <row r="18774" spans="1:5">
      <c r="A18774" s="816">
        <f t="shared" si="1222"/>
        <v>40675</v>
      </c>
      <c r="B18774" s="815">
        <f t="shared" si="1223"/>
        <v>132</v>
      </c>
      <c r="C18774" s="815">
        <f t="shared" si="1224"/>
        <v>234</v>
      </c>
      <c r="D18774" s="815">
        <f t="shared" si="1225"/>
        <v>224</v>
      </c>
      <c r="E18774" s="815">
        <v>2011</v>
      </c>
    </row>
    <row r="18775" spans="1:5">
      <c r="A18775" s="816">
        <f t="shared" si="1222"/>
        <v>40676</v>
      </c>
      <c r="B18775" s="815">
        <f t="shared" si="1223"/>
        <v>133</v>
      </c>
      <c r="C18775" s="815">
        <f t="shared" si="1224"/>
        <v>233</v>
      </c>
      <c r="D18775" s="815">
        <f t="shared" si="1225"/>
        <v>223</v>
      </c>
      <c r="E18775" s="815">
        <v>2011</v>
      </c>
    </row>
    <row r="18776" spans="1:5">
      <c r="A18776" s="816">
        <f t="shared" si="1222"/>
        <v>40677</v>
      </c>
      <c r="B18776" s="815">
        <f t="shared" si="1223"/>
        <v>134</v>
      </c>
      <c r="C18776" s="815">
        <f t="shared" si="1224"/>
        <v>232</v>
      </c>
      <c r="D18776" s="815">
        <f t="shared" si="1225"/>
        <v>222</v>
      </c>
      <c r="E18776" s="815">
        <v>2011</v>
      </c>
    </row>
    <row r="18777" spans="1:5">
      <c r="A18777" s="816">
        <f t="shared" si="1222"/>
        <v>40678</v>
      </c>
      <c r="B18777" s="815">
        <f t="shared" si="1223"/>
        <v>135</v>
      </c>
      <c r="C18777" s="815">
        <f t="shared" si="1224"/>
        <v>231</v>
      </c>
      <c r="D18777" s="815">
        <f t="shared" si="1225"/>
        <v>221</v>
      </c>
      <c r="E18777" s="815">
        <v>2011</v>
      </c>
    </row>
    <row r="18778" spans="1:5">
      <c r="A18778" s="816">
        <f t="shared" si="1222"/>
        <v>40679</v>
      </c>
      <c r="B18778" s="815">
        <f t="shared" si="1223"/>
        <v>136</v>
      </c>
      <c r="C18778" s="815">
        <f t="shared" si="1224"/>
        <v>230</v>
      </c>
      <c r="D18778" s="815">
        <f t="shared" si="1225"/>
        <v>220</v>
      </c>
      <c r="E18778" s="815">
        <v>2011</v>
      </c>
    </row>
    <row r="18779" spans="1:5">
      <c r="A18779" s="816">
        <f t="shared" si="1222"/>
        <v>40680</v>
      </c>
      <c r="B18779" s="815">
        <f t="shared" si="1223"/>
        <v>137</v>
      </c>
      <c r="C18779" s="815">
        <f t="shared" si="1224"/>
        <v>229</v>
      </c>
      <c r="D18779" s="815">
        <f t="shared" si="1225"/>
        <v>219</v>
      </c>
      <c r="E18779" s="815">
        <v>2011</v>
      </c>
    </row>
    <row r="18780" spans="1:5">
      <c r="A18780" s="816">
        <f t="shared" si="1222"/>
        <v>40681</v>
      </c>
      <c r="B18780" s="815">
        <f t="shared" si="1223"/>
        <v>138</v>
      </c>
      <c r="C18780" s="815">
        <f t="shared" si="1224"/>
        <v>228</v>
      </c>
      <c r="D18780" s="815">
        <f t="shared" si="1225"/>
        <v>218</v>
      </c>
      <c r="E18780" s="815">
        <v>2011</v>
      </c>
    </row>
    <row r="18781" spans="1:5">
      <c r="A18781" s="816">
        <f t="shared" si="1222"/>
        <v>40682</v>
      </c>
      <c r="B18781" s="815">
        <f t="shared" si="1223"/>
        <v>139</v>
      </c>
      <c r="C18781" s="815">
        <f t="shared" si="1224"/>
        <v>227</v>
      </c>
      <c r="D18781" s="815">
        <f t="shared" si="1225"/>
        <v>217</v>
      </c>
      <c r="E18781" s="815">
        <v>2011</v>
      </c>
    </row>
    <row r="18782" spans="1:5">
      <c r="A18782" s="816">
        <f t="shared" si="1222"/>
        <v>40683</v>
      </c>
      <c r="B18782" s="815">
        <f t="shared" si="1223"/>
        <v>140</v>
      </c>
      <c r="C18782" s="815">
        <f t="shared" si="1224"/>
        <v>226</v>
      </c>
      <c r="D18782" s="815">
        <f t="shared" si="1225"/>
        <v>216</v>
      </c>
      <c r="E18782" s="815">
        <v>2011</v>
      </c>
    </row>
    <row r="18783" spans="1:5">
      <c r="A18783" s="816">
        <f t="shared" si="1222"/>
        <v>40684</v>
      </c>
      <c r="B18783" s="815">
        <f t="shared" si="1223"/>
        <v>141</v>
      </c>
      <c r="C18783" s="815">
        <f t="shared" si="1224"/>
        <v>225</v>
      </c>
      <c r="D18783" s="815">
        <f t="shared" si="1225"/>
        <v>215</v>
      </c>
      <c r="E18783" s="815">
        <v>2011</v>
      </c>
    </row>
    <row r="18784" spans="1:5">
      <c r="A18784" s="816">
        <f t="shared" si="1222"/>
        <v>40685</v>
      </c>
      <c r="B18784" s="815">
        <f t="shared" si="1223"/>
        <v>142</v>
      </c>
      <c r="C18784" s="815">
        <f t="shared" si="1224"/>
        <v>224</v>
      </c>
      <c r="D18784" s="815">
        <f t="shared" si="1225"/>
        <v>214</v>
      </c>
      <c r="E18784" s="815">
        <v>2011</v>
      </c>
    </row>
    <row r="18785" spans="1:5">
      <c r="A18785" s="816">
        <f t="shared" si="1222"/>
        <v>40686</v>
      </c>
      <c r="B18785" s="815">
        <f t="shared" si="1223"/>
        <v>143</v>
      </c>
      <c r="C18785" s="815">
        <f t="shared" si="1224"/>
        <v>223</v>
      </c>
      <c r="D18785" s="815">
        <f t="shared" si="1225"/>
        <v>213</v>
      </c>
      <c r="E18785" s="815">
        <v>2011</v>
      </c>
    </row>
    <row r="18786" spans="1:5">
      <c r="A18786" s="816">
        <f t="shared" si="1222"/>
        <v>40687</v>
      </c>
      <c r="B18786" s="815">
        <f t="shared" si="1223"/>
        <v>144</v>
      </c>
      <c r="C18786" s="815">
        <f t="shared" si="1224"/>
        <v>222</v>
      </c>
      <c r="D18786" s="815">
        <f t="shared" si="1225"/>
        <v>212</v>
      </c>
      <c r="E18786" s="815">
        <v>2011</v>
      </c>
    </row>
    <row r="18787" spans="1:5">
      <c r="A18787" s="816">
        <f t="shared" si="1222"/>
        <v>40688</v>
      </c>
      <c r="B18787" s="815">
        <f t="shared" si="1223"/>
        <v>145</v>
      </c>
      <c r="C18787" s="815">
        <f t="shared" si="1224"/>
        <v>221</v>
      </c>
      <c r="D18787" s="815">
        <f t="shared" si="1225"/>
        <v>211</v>
      </c>
      <c r="E18787" s="815">
        <v>2011</v>
      </c>
    </row>
    <row r="18788" spans="1:5">
      <c r="A18788" s="816">
        <f t="shared" si="1222"/>
        <v>40689</v>
      </c>
      <c r="B18788" s="815">
        <f t="shared" si="1223"/>
        <v>146</v>
      </c>
      <c r="C18788" s="815">
        <f t="shared" si="1224"/>
        <v>220</v>
      </c>
      <c r="D18788" s="815">
        <f t="shared" si="1225"/>
        <v>210</v>
      </c>
      <c r="E18788" s="815">
        <v>2011</v>
      </c>
    </row>
    <row r="18789" spans="1:5">
      <c r="A18789" s="816">
        <f t="shared" si="1222"/>
        <v>40690</v>
      </c>
      <c r="B18789" s="815">
        <f t="shared" si="1223"/>
        <v>147</v>
      </c>
      <c r="C18789" s="815">
        <f t="shared" si="1224"/>
        <v>219</v>
      </c>
      <c r="D18789" s="815">
        <f t="shared" si="1225"/>
        <v>209</v>
      </c>
      <c r="E18789" s="815">
        <v>2011</v>
      </c>
    </row>
    <row r="18790" spans="1:5">
      <c r="A18790" s="816">
        <f t="shared" si="1222"/>
        <v>40691</v>
      </c>
      <c r="B18790" s="815">
        <f t="shared" si="1223"/>
        <v>148</v>
      </c>
      <c r="C18790" s="815">
        <f t="shared" si="1224"/>
        <v>218</v>
      </c>
      <c r="D18790" s="815">
        <f t="shared" si="1225"/>
        <v>208</v>
      </c>
      <c r="E18790" s="815">
        <v>2011</v>
      </c>
    </row>
    <row r="18791" spans="1:5">
      <c r="A18791" s="816">
        <f t="shared" si="1222"/>
        <v>40692</v>
      </c>
      <c r="B18791" s="815">
        <f t="shared" si="1223"/>
        <v>149</v>
      </c>
      <c r="C18791" s="815">
        <f t="shared" si="1224"/>
        <v>217</v>
      </c>
      <c r="D18791" s="815">
        <f t="shared" si="1225"/>
        <v>207</v>
      </c>
      <c r="E18791" s="815">
        <v>2011</v>
      </c>
    </row>
    <row r="18792" spans="1:5">
      <c r="A18792" s="816">
        <f t="shared" si="1222"/>
        <v>40693</v>
      </c>
      <c r="B18792" s="815">
        <f t="shared" si="1223"/>
        <v>150</v>
      </c>
      <c r="C18792" s="815">
        <f t="shared" si="1224"/>
        <v>216</v>
      </c>
      <c r="D18792" s="815">
        <f t="shared" si="1225"/>
        <v>206</v>
      </c>
      <c r="E18792" s="815">
        <v>2011</v>
      </c>
    </row>
    <row r="18793" spans="1:5">
      <c r="A18793" s="816">
        <f t="shared" si="1222"/>
        <v>40694</v>
      </c>
      <c r="B18793" s="815">
        <f t="shared" si="1223"/>
        <v>151</v>
      </c>
      <c r="C18793" s="815">
        <f t="shared" si="1224"/>
        <v>215</v>
      </c>
      <c r="D18793" s="815">
        <f t="shared" si="1225"/>
        <v>205</v>
      </c>
      <c r="E18793" s="815">
        <v>2011</v>
      </c>
    </row>
    <row r="18794" spans="1:5">
      <c r="A18794" s="816">
        <f t="shared" si="1222"/>
        <v>40695</v>
      </c>
      <c r="B18794" s="815">
        <f t="shared" si="1223"/>
        <v>152</v>
      </c>
      <c r="C18794" s="815">
        <f t="shared" si="1224"/>
        <v>214</v>
      </c>
      <c r="D18794" s="815">
        <f t="shared" si="1225"/>
        <v>204</v>
      </c>
      <c r="E18794" s="815">
        <v>2011</v>
      </c>
    </row>
    <row r="18795" spans="1:5">
      <c r="A18795" s="816">
        <f t="shared" si="1222"/>
        <v>40696</v>
      </c>
      <c r="B18795" s="815">
        <f t="shared" si="1223"/>
        <v>153</v>
      </c>
      <c r="C18795" s="815">
        <f t="shared" si="1224"/>
        <v>213</v>
      </c>
      <c r="D18795" s="815">
        <f t="shared" si="1225"/>
        <v>203</v>
      </c>
      <c r="E18795" s="815">
        <v>2011</v>
      </c>
    </row>
    <row r="18796" spans="1:5">
      <c r="A18796" s="816">
        <f t="shared" si="1222"/>
        <v>40697</v>
      </c>
      <c r="B18796" s="815">
        <f t="shared" si="1223"/>
        <v>154</v>
      </c>
      <c r="C18796" s="815">
        <f t="shared" si="1224"/>
        <v>212</v>
      </c>
      <c r="D18796" s="815">
        <f t="shared" si="1225"/>
        <v>202</v>
      </c>
      <c r="E18796" s="815">
        <v>2011</v>
      </c>
    </row>
    <row r="18797" spans="1:5">
      <c r="A18797" s="816">
        <f t="shared" si="1222"/>
        <v>40698</v>
      </c>
      <c r="B18797" s="815">
        <f t="shared" si="1223"/>
        <v>155</v>
      </c>
      <c r="C18797" s="815">
        <f t="shared" si="1224"/>
        <v>211</v>
      </c>
      <c r="D18797" s="815">
        <f t="shared" si="1225"/>
        <v>201</v>
      </c>
      <c r="E18797" s="815">
        <v>2011</v>
      </c>
    </row>
    <row r="18798" spans="1:5">
      <c r="A18798" s="816">
        <f t="shared" si="1222"/>
        <v>40699</v>
      </c>
      <c r="B18798" s="815">
        <f t="shared" si="1223"/>
        <v>156</v>
      </c>
      <c r="C18798" s="815">
        <f t="shared" si="1224"/>
        <v>210</v>
      </c>
      <c r="D18798" s="815">
        <f t="shared" si="1225"/>
        <v>200</v>
      </c>
      <c r="E18798" s="815">
        <v>2011</v>
      </c>
    </row>
    <row r="18799" spans="1:5">
      <c r="A18799" s="816">
        <f t="shared" si="1222"/>
        <v>40700</v>
      </c>
      <c r="B18799" s="815">
        <f t="shared" si="1223"/>
        <v>157</v>
      </c>
      <c r="C18799" s="815">
        <f t="shared" si="1224"/>
        <v>209</v>
      </c>
      <c r="D18799" s="815">
        <f t="shared" si="1225"/>
        <v>199</v>
      </c>
      <c r="E18799" s="815">
        <v>2011</v>
      </c>
    </row>
    <row r="18800" spans="1:5">
      <c r="A18800" s="816">
        <f t="shared" si="1222"/>
        <v>40701</v>
      </c>
      <c r="B18800" s="815">
        <f t="shared" si="1223"/>
        <v>158</v>
      </c>
      <c r="C18800" s="815">
        <f t="shared" si="1224"/>
        <v>208</v>
      </c>
      <c r="D18800" s="815">
        <f t="shared" si="1225"/>
        <v>198</v>
      </c>
      <c r="E18800" s="815">
        <v>2011</v>
      </c>
    </row>
    <row r="18801" spans="1:5">
      <c r="A18801" s="816">
        <f t="shared" si="1222"/>
        <v>40702</v>
      </c>
      <c r="B18801" s="815">
        <f t="shared" si="1223"/>
        <v>159</v>
      </c>
      <c r="C18801" s="815">
        <f t="shared" si="1224"/>
        <v>207</v>
      </c>
      <c r="D18801" s="815">
        <f t="shared" si="1225"/>
        <v>197</v>
      </c>
      <c r="E18801" s="815">
        <v>2011</v>
      </c>
    </row>
    <row r="18802" spans="1:5">
      <c r="A18802" s="816">
        <f t="shared" si="1222"/>
        <v>40703</v>
      </c>
      <c r="B18802" s="815">
        <f t="shared" si="1223"/>
        <v>160</v>
      </c>
      <c r="C18802" s="815">
        <f t="shared" si="1224"/>
        <v>206</v>
      </c>
      <c r="D18802" s="815">
        <f t="shared" si="1225"/>
        <v>196</v>
      </c>
      <c r="E18802" s="815">
        <v>2011</v>
      </c>
    </row>
    <row r="18803" spans="1:5">
      <c r="A18803" s="816">
        <f t="shared" ref="A18803:A18866" si="1226">A18802+1</f>
        <v>40704</v>
      </c>
      <c r="B18803" s="815">
        <f t="shared" si="1223"/>
        <v>161</v>
      </c>
      <c r="C18803" s="815">
        <f t="shared" si="1224"/>
        <v>205</v>
      </c>
      <c r="D18803" s="815">
        <f t="shared" si="1225"/>
        <v>195</v>
      </c>
      <c r="E18803" s="815">
        <v>2011</v>
      </c>
    </row>
    <row r="18804" spans="1:5">
      <c r="A18804" s="816">
        <f t="shared" si="1226"/>
        <v>40705</v>
      </c>
      <c r="B18804" s="815">
        <f t="shared" si="1223"/>
        <v>162</v>
      </c>
      <c r="C18804" s="815">
        <f t="shared" si="1224"/>
        <v>204</v>
      </c>
      <c r="D18804" s="815">
        <f t="shared" si="1225"/>
        <v>194</v>
      </c>
      <c r="E18804" s="815">
        <v>2011</v>
      </c>
    </row>
    <row r="18805" spans="1:5">
      <c r="A18805" s="816">
        <f t="shared" si="1226"/>
        <v>40706</v>
      </c>
      <c r="B18805" s="815">
        <f t="shared" si="1223"/>
        <v>163</v>
      </c>
      <c r="C18805" s="815">
        <f t="shared" si="1224"/>
        <v>203</v>
      </c>
      <c r="D18805" s="815">
        <f t="shared" si="1225"/>
        <v>193</v>
      </c>
      <c r="E18805" s="815">
        <v>2011</v>
      </c>
    </row>
    <row r="18806" spans="1:5">
      <c r="A18806" s="816">
        <f t="shared" si="1226"/>
        <v>40707</v>
      </c>
      <c r="B18806" s="815">
        <f t="shared" si="1223"/>
        <v>164</v>
      </c>
      <c r="C18806" s="815">
        <f t="shared" si="1224"/>
        <v>202</v>
      </c>
      <c r="D18806" s="815">
        <f t="shared" si="1225"/>
        <v>192</v>
      </c>
      <c r="E18806" s="815">
        <v>2011</v>
      </c>
    </row>
    <row r="18807" spans="1:5">
      <c r="A18807" s="816">
        <f t="shared" si="1226"/>
        <v>40708</v>
      </c>
      <c r="B18807" s="815">
        <f t="shared" si="1223"/>
        <v>165</v>
      </c>
      <c r="C18807" s="815">
        <f t="shared" si="1224"/>
        <v>201</v>
      </c>
      <c r="D18807" s="815">
        <f t="shared" si="1225"/>
        <v>191</v>
      </c>
      <c r="E18807" s="815">
        <v>2011</v>
      </c>
    </row>
    <row r="18808" spans="1:5">
      <c r="A18808" s="816">
        <f t="shared" si="1226"/>
        <v>40709</v>
      </c>
      <c r="B18808" s="815">
        <f t="shared" si="1223"/>
        <v>166</v>
      </c>
      <c r="C18808" s="815">
        <f t="shared" si="1224"/>
        <v>200</v>
      </c>
      <c r="D18808" s="815">
        <f t="shared" si="1225"/>
        <v>190</v>
      </c>
      <c r="E18808" s="815">
        <v>2011</v>
      </c>
    </row>
    <row r="18809" spans="1:5">
      <c r="A18809" s="816">
        <f t="shared" si="1226"/>
        <v>40710</v>
      </c>
      <c r="B18809" s="815">
        <f t="shared" si="1223"/>
        <v>167</v>
      </c>
      <c r="C18809" s="815">
        <f t="shared" si="1224"/>
        <v>199</v>
      </c>
      <c r="D18809" s="815">
        <f t="shared" si="1225"/>
        <v>189</v>
      </c>
      <c r="E18809" s="815">
        <v>2011</v>
      </c>
    </row>
    <row r="18810" spans="1:5">
      <c r="A18810" s="816">
        <f t="shared" si="1226"/>
        <v>40711</v>
      </c>
      <c r="B18810" s="815">
        <f t="shared" si="1223"/>
        <v>168</v>
      </c>
      <c r="C18810" s="815">
        <f t="shared" si="1224"/>
        <v>198</v>
      </c>
      <c r="D18810" s="815">
        <f t="shared" si="1225"/>
        <v>188</v>
      </c>
      <c r="E18810" s="815">
        <v>2011</v>
      </c>
    </row>
    <row r="18811" spans="1:5">
      <c r="A18811" s="816">
        <f t="shared" si="1226"/>
        <v>40712</v>
      </c>
      <c r="B18811" s="815">
        <f t="shared" si="1223"/>
        <v>169</v>
      </c>
      <c r="C18811" s="815">
        <f t="shared" si="1224"/>
        <v>197</v>
      </c>
      <c r="D18811" s="815">
        <f t="shared" si="1225"/>
        <v>187</v>
      </c>
      <c r="E18811" s="815">
        <v>2011</v>
      </c>
    </row>
    <row r="18812" spans="1:5">
      <c r="A18812" s="816">
        <f t="shared" si="1226"/>
        <v>40713</v>
      </c>
      <c r="B18812" s="815">
        <f t="shared" si="1223"/>
        <v>170</v>
      </c>
      <c r="C18812" s="815">
        <f t="shared" si="1224"/>
        <v>196</v>
      </c>
      <c r="D18812" s="815">
        <f t="shared" si="1225"/>
        <v>186</v>
      </c>
      <c r="E18812" s="815">
        <v>2011</v>
      </c>
    </row>
    <row r="18813" spans="1:5">
      <c r="A18813" s="816">
        <f t="shared" si="1226"/>
        <v>40714</v>
      </c>
      <c r="B18813" s="815">
        <f t="shared" si="1223"/>
        <v>171</v>
      </c>
      <c r="C18813" s="815">
        <f t="shared" si="1224"/>
        <v>195</v>
      </c>
      <c r="D18813" s="815">
        <f t="shared" si="1225"/>
        <v>185</v>
      </c>
      <c r="E18813" s="815">
        <v>2011</v>
      </c>
    </row>
    <row r="18814" spans="1:5">
      <c r="A18814" s="816">
        <f t="shared" si="1226"/>
        <v>40715</v>
      </c>
      <c r="B18814" s="815">
        <f t="shared" si="1223"/>
        <v>172</v>
      </c>
      <c r="C18814" s="815">
        <f t="shared" si="1224"/>
        <v>194</v>
      </c>
      <c r="D18814" s="815">
        <f t="shared" si="1225"/>
        <v>184</v>
      </c>
      <c r="E18814" s="815">
        <v>2011</v>
      </c>
    </row>
    <row r="18815" spans="1:5">
      <c r="A18815" s="816">
        <f t="shared" si="1226"/>
        <v>40716</v>
      </c>
      <c r="B18815" s="815">
        <f t="shared" si="1223"/>
        <v>173</v>
      </c>
      <c r="C18815" s="815">
        <f t="shared" si="1224"/>
        <v>193</v>
      </c>
      <c r="D18815" s="815">
        <f t="shared" si="1225"/>
        <v>183</v>
      </c>
      <c r="E18815" s="815">
        <v>2011</v>
      </c>
    </row>
    <row r="18816" spans="1:5">
      <c r="A18816" s="816">
        <f t="shared" si="1226"/>
        <v>40717</v>
      </c>
      <c r="B18816" s="815">
        <f t="shared" si="1223"/>
        <v>174</v>
      </c>
      <c r="C18816" s="815">
        <f t="shared" si="1224"/>
        <v>192</v>
      </c>
      <c r="D18816" s="815">
        <f t="shared" si="1225"/>
        <v>182</v>
      </c>
      <c r="E18816" s="815">
        <v>2011</v>
      </c>
    </row>
    <row r="18817" spans="1:5">
      <c r="A18817" s="816">
        <f t="shared" si="1226"/>
        <v>40718</v>
      </c>
      <c r="B18817" s="815">
        <f t="shared" si="1223"/>
        <v>175</v>
      </c>
      <c r="C18817" s="815">
        <f t="shared" si="1224"/>
        <v>191</v>
      </c>
      <c r="D18817" s="815">
        <f t="shared" si="1225"/>
        <v>181</v>
      </c>
      <c r="E18817" s="815">
        <v>2011</v>
      </c>
    </row>
    <row r="18818" spans="1:5">
      <c r="A18818" s="816">
        <f t="shared" si="1226"/>
        <v>40719</v>
      </c>
      <c r="B18818" s="815">
        <f t="shared" si="1223"/>
        <v>176</v>
      </c>
      <c r="C18818" s="815">
        <f t="shared" si="1224"/>
        <v>190</v>
      </c>
      <c r="D18818" s="815">
        <f t="shared" si="1225"/>
        <v>180</v>
      </c>
      <c r="E18818" s="815">
        <v>2011</v>
      </c>
    </row>
    <row r="18819" spans="1:5">
      <c r="A18819" s="816">
        <f t="shared" si="1226"/>
        <v>40720</v>
      </c>
      <c r="B18819" s="815">
        <f t="shared" si="1223"/>
        <v>177</v>
      </c>
      <c r="C18819" s="815">
        <f t="shared" si="1224"/>
        <v>189</v>
      </c>
      <c r="D18819" s="815">
        <f t="shared" si="1225"/>
        <v>179</v>
      </c>
      <c r="E18819" s="815">
        <v>2011</v>
      </c>
    </row>
    <row r="18820" spans="1:5">
      <c r="A18820" s="816">
        <f t="shared" si="1226"/>
        <v>40721</v>
      </c>
      <c r="B18820" s="815">
        <f t="shared" si="1223"/>
        <v>178</v>
      </c>
      <c r="C18820" s="815">
        <f t="shared" si="1224"/>
        <v>188</v>
      </c>
      <c r="D18820" s="815">
        <f t="shared" si="1225"/>
        <v>178</v>
      </c>
      <c r="E18820" s="815">
        <v>2011</v>
      </c>
    </row>
    <row r="18821" spans="1:5">
      <c r="A18821" s="816">
        <f t="shared" si="1226"/>
        <v>40722</v>
      </c>
      <c r="B18821" s="815">
        <f t="shared" si="1223"/>
        <v>179</v>
      </c>
      <c r="C18821" s="815">
        <f t="shared" si="1224"/>
        <v>187</v>
      </c>
      <c r="D18821" s="815">
        <f t="shared" si="1225"/>
        <v>177</v>
      </c>
      <c r="E18821" s="815">
        <v>2011</v>
      </c>
    </row>
    <row r="18822" spans="1:5">
      <c r="A18822" s="816">
        <f t="shared" si="1226"/>
        <v>40723</v>
      </c>
      <c r="B18822" s="815">
        <f t="shared" si="1223"/>
        <v>180</v>
      </c>
      <c r="C18822" s="815">
        <f t="shared" si="1224"/>
        <v>186</v>
      </c>
      <c r="D18822" s="815">
        <f t="shared" si="1225"/>
        <v>176</v>
      </c>
      <c r="E18822" s="815">
        <v>2011</v>
      </c>
    </row>
    <row r="18823" spans="1:5">
      <c r="A18823" s="816">
        <f t="shared" si="1226"/>
        <v>40724</v>
      </c>
      <c r="B18823" s="815">
        <f t="shared" si="1223"/>
        <v>181</v>
      </c>
      <c r="C18823" s="815">
        <f t="shared" si="1224"/>
        <v>185</v>
      </c>
      <c r="D18823" s="815">
        <f t="shared" si="1225"/>
        <v>175</v>
      </c>
      <c r="E18823" s="815">
        <v>2011</v>
      </c>
    </row>
    <row r="18824" spans="1:5">
      <c r="A18824" s="816">
        <f t="shared" si="1226"/>
        <v>40725</v>
      </c>
      <c r="B18824" s="815">
        <f t="shared" si="1223"/>
        <v>182</v>
      </c>
      <c r="C18824" s="815">
        <f t="shared" si="1224"/>
        <v>184</v>
      </c>
      <c r="D18824" s="815">
        <f t="shared" si="1225"/>
        <v>174</v>
      </c>
      <c r="E18824" s="815">
        <v>2011</v>
      </c>
    </row>
    <row r="18825" spans="1:5">
      <c r="A18825" s="816">
        <f t="shared" si="1226"/>
        <v>40726</v>
      </c>
      <c r="B18825" s="815">
        <f t="shared" si="1223"/>
        <v>183</v>
      </c>
      <c r="C18825" s="815">
        <f t="shared" si="1224"/>
        <v>183</v>
      </c>
      <c r="D18825" s="815">
        <f t="shared" si="1225"/>
        <v>173</v>
      </c>
      <c r="E18825" s="815">
        <v>2011</v>
      </c>
    </row>
    <row r="18826" spans="1:5">
      <c r="A18826" s="816">
        <f t="shared" si="1226"/>
        <v>40727</v>
      </c>
      <c r="B18826" s="815">
        <f t="shared" ref="B18826:B18889" si="1227">B18825+1</f>
        <v>184</v>
      </c>
      <c r="C18826" s="815">
        <f t="shared" ref="C18826:C18889" si="1228">C18825-1</f>
        <v>182</v>
      </c>
      <c r="D18826" s="815">
        <f t="shared" ref="D18826:D18889" si="1229">D18825-1</f>
        <v>172</v>
      </c>
      <c r="E18826" s="815">
        <v>2011</v>
      </c>
    </row>
    <row r="18827" spans="1:5">
      <c r="A18827" s="816">
        <f t="shared" si="1226"/>
        <v>40728</v>
      </c>
      <c r="B18827" s="815">
        <f t="shared" si="1227"/>
        <v>185</v>
      </c>
      <c r="C18827" s="815">
        <f t="shared" si="1228"/>
        <v>181</v>
      </c>
      <c r="D18827" s="815">
        <f t="shared" si="1229"/>
        <v>171</v>
      </c>
      <c r="E18827" s="815">
        <v>2011</v>
      </c>
    </row>
    <row r="18828" spans="1:5">
      <c r="A18828" s="816">
        <f t="shared" si="1226"/>
        <v>40729</v>
      </c>
      <c r="B18828" s="815">
        <f t="shared" si="1227"/>
        <v>186</v>
      </c>
      <c r="C18828" s="815">
        <f t="shared" si="1228"/>
        <v>180</v>
      </c>
      <c r="D18828" s="815">
        <f t="shared" si="1229"/>
        <v>170</v>
      </c>
      <c r="E18828" s="815">
        <v>2011</v>
      </c>
    </row>
    <row r="18829" spans="1:5">
      <c r="A18829" s="816">
        <f t="shared" si="1226"/>
        <v>40730</v>
      </c>
      <c r="B18829" s="815">
        <f t="shared" si="1227"/>
        <v>187</v>
      </c>
      <c r="C18829" s="815">
        <f t="shared" si="1228"/>
        <v>179</v>
      </c>
      <c r="D18829" s="815">
        <f t="shared" si="1229"/>
        <v>169</v>
      </c>
      <c r="E18829" s="815">
        <v>2011</v>
      </c>
    </row>
    <row r="18830" spans="1:5">
      <c r="A18830" s="816">
        <f t="shared" si="1226"/>
        <v>40731</v>
      </c>
      <c r="B18830" s="815">
        <f t="shared" si="1227"/>
        <v>188</v>
      </c>
      <c r="C18830" s="815">
        <f t="shared" si="1228"/>
        <v>178</v>
      </c>
      <c r="D18830" s="815">
        <f t="shared" si="1229"/>
        <v>168</v>
      </c>
      <c r="E18830" s="815">
        <v>2011</v>
      </c>
    </row>
    <row r="18831" spans="1:5">
      <c r="A18831" s="816">
        <f t="shared" si="1226"/>
        <v>40732</v>
      </c>
      <c r="B18831" s="815">
        <f t="shared" si="1227"/>
        <v>189</v>
      </c>
      <c r="C18831" s="815">
        <f t="shared" si="1228"/>
        <v>177</v>
      </c>
      <c r="D18831" s="815">
        <f t="shared" si="1229"/>
        <v>167</v>
      </c>
      <c r="E18831" s="815">
        <v>2011</v>
      </c>
    </row>
    <row r="18832" spans="1:5">
      <c r="A18832" s="816">
        <f t="shared" si="1226"/>
        <v>40733</v>
      </c>
      <c r="B18832" s="815">
        <f t="shared" si="1227"/>
        <v>190</v>
      </c>
      <c r="C18832" s="815">
        <f t="shared" si="1228"/>
        <v>176</v>
      </c>
      <c r="D18832" s="815">
        <f t="shared" si="1229"/>
        <v>166</v>
      </c>
      <c r="E18832" s="815">
        <v>2011</v>
      </c>
    </row>
    <row r="18833" spans="1:5">
      <c r="A18833" s="816">
        <f t="shared" si="1226"/>
        <v>40734</v>
      </c>
      <c r="B18833" s="815">
        <f t="shared" si="1227"/>
        <v>191</v>
      </c>
      <c r="C18833" s="815">
        <f t="shared" si="1228"/>
        <v>175</v>
      </c>
      <c r="D18833" s="815">
        <f t="shared" si="1229"/>
        <v>165</v>
      </c>
      <c r="E18833" s="815">
        <v>2011</v>
      </c>
    </row>
    <row r="18834" spans="1:5">
      <c r="A18834" s="816">
        <f t="shared" si="1226"/>
        <v>40735</v>
      </c>
      <c r="B18834" s="815">
        <f t="shared" si="1227"/>
        <v>192</v>
      </c>
      <c r="C18834" s="815">
        <f t="shared" si="1228"/>
        <v>174</v>
      </c>
      <c r="D18834" s="815">
        <f t="shared" si="1229"/>
        <v>164</v>
      </c>
      <c r="E18834" s="815">
        <v>2011</v>
      </c>
    </row>
    <row r="18835" spans="1:5">
      <c r="A18835" s="816">
        <f t="shared" si="1226"/>
        <v>40736</v>
      </c>
      <c r="B18835" s="815">
        <f t="shared" si="1227"/>
        <v>193</v>
      </c>
      <c r="C18835" s="815">
        <f t="shared" si="1228"/>
        <v>173</v>
      </c>
      <c r="D18835" s="815">
        <f t="shared" si="1229"/>
        <v>163</v>
      </c>
      <c r="E18835" s="815">
        <v>2011</v>
      </c>
    </row>
    <row r="18836" spans="1:5">
      <c r="A18836" s="816">
        <f t="shared" si="1226"/>
        <v>40737</v>
      </c>
      <c r="B18836" s="815">
        <f t="shared" si="1227"/>
        <v>194</v>
      </c>
      <c r="C18836" s="815">
        <f t="shared" si="1228"/>
        <v>172</v>
      </c>
      <c r="D18836" s="815">
        <f t="shared" si="1229"/>
        <v>162</v>
      </c>
      <c r="E18836" s="815">
        <v>2011</v>
      </c>
    </row>
    <row r="18837" spans="1:5">
      <c r="A18837" s="816">
        <f t="shared" si="1226"/>
        <v>40738</v>
      </c>
      <c r="B18837" s="815">
        <f t="shared" si="1227"/>
        <v>195</v>
      </c>
      <c r="C18837" s="815">
        <f t="shared" si="1228"/>
        <v>171</v>
      </c>
      <c r="D18837" s="815">
        <f t="shared" si="1229"/>
        <v>161</v>
      </c>
      <c r="E18837" s="815">
        <v>2011</v>
      </c>
    </row>
    <row r="18838" spans="1:5">
      <c r="A18838" s="816">
        <f t="shared" si="1226"/>
        <v>40739</v>
      </c>
      <c r="B18838" s="815">
        <f t="shared" si="1227"/>
        <v>196</v>
      </c>
      <c r="C18838" s="815">
        <f t="shared" si="1228"/>
        <v>170</v>
      </c>
      <c r="D18838" s="815">
        <f t="shared" si="1229"/>
        <v>160</v>
      </c>
      <c r="E18838" s="815">
        <v>2011</v>
      </c>
    </row>
    <row r="18839" spans="1:5">
      <c r="A18839" s="816">
        <f t="shared" si="1226"/>
        <v>40740</v>
      </c>
      <c r="B18839" s="815">
        <f t="shared" si="1227"/>
        <v>197</v>
      </c>
      <c r="C18839" s="815">
        <f t="shared" si="1228"/>
        <v>169</v>
      </c>
      <c r="D18839" s="815">
        <f t="shared" si="1229"/>
        <v>159</v>
      </c>
      <c r="E18839" s="815">
        <v>2011</v>
      </c>
    </row>
    <row r="18840" spans="1:5">
      <c r="A18840" s="816">
        <f t="shared" si="1226"/>
        <v>40741</v>
      </c>
      <c r="B18840" s="815">
        <f t="shared" si="1227"/>
        <v>198</v>
      </c>
      <c r="C18840" s="815">
        <f t="shared" si="1228"/>
        <v>168</v>
      </c>
      <c r="D18840" s="815">
        <f t="shared" si="1229"/>
        <v>158</v>
      </c>
      <c r="E18840" s="815">
        <v>2011</v>
      </c>
    </row>
    <row r="18841" spans="1:5">
      <c r="A18841" s="816">
        <f t="shared" si="1226"/>
        <v>40742</v>
      </c>
      <c r="B18841" s="815">
        <f t="shared" si="1227"/>
        <v>199</v>
      </c>
      <c r="C18841" s="815">
        <f t="shared" si="1228"/>
        <v>167</v>
      </c>
      <c r="D18841" s="815">
        <f t="shared" si="1229"/>
        <v>157</v>
      </c>
      <c r="E18841" s="815">
        <v>2011</v>
      </c>
    </row>
    <row r="18842" spans="1:5">
      <c r="A18842" s="816">
        <f t="shared" si="1226"/>
        <v>40743</v>
      </c>
      <c r="B18842" s="815">
        <f t="shared" si="1227"/>
        <v>200</v>
      </c>
      <c r="C18842" s="815">
        <f t="shared" si="1228"/>
        <v>166</v>
      </c>
      <c r="D18842" s="815">
        <f t="shared" si="1229"/>
        <v>156</v>
      </c>
      <c r="E18842" s="815">
        <v>2011</v>
      </c>
    </row>
    <row r="18843" spans="1:5">
      <c r="A18843" s="816">
        <f t="shared" si="1226"/>
        <v>40744</v>
      </c>
      <c r="B18843" s="815">
        <f t="shared" si="1227"/>
        <v>201</v>
      </c>
      <c r="C18843" s="815">
        <f t="shared" si="1228"/>
        <v>165</v>
      </c>
      <c r="D18843" s="815">
        <f t="shared" si="1229"/>
        <v>155</v>
      </c>
      <c r="E18843" s="815">
        <v>2011</v>
      </c>
    </row>
    <row r="18844" spans="1:5">
      <c r="A18844" s="816">
        <f t="shared" si="1226"/>
        <v>40745</v>
      </c>
      <c r="B18844" s="815">
        <f t="shared" si="1227"/>
        <v>202</v>
      </c>
      <c r="C18844" s="815">
        <f t="shared" si="1228"/>
        <v>164</v>
      </c>
      <c r="D18844" s="815">
        <f t="shared" si="1229"/>
        <v>154</v>
      </c>
      <c r="E18844" s="815">
        <v>2011</v>
      </c>
    </row>
    <row r="18845" spans="1:5">
      <c r="A18845" s="816">
        <f t="shared" si="1226"/>
        <v>40746</v>
      </c>
      <c r="B18845" s="815">
        <f t="shared" si="1227"/>
        <v>203</v>
      </c>
      <c r="C18845" s="815">
        <f t="shared" si="1228"/>
        <v>163</v>
      </c>
      <c r="D18845" s="815">
        <f t="shared" si="1229"/>
        <v>153</v>
      </c>
      <c r="E18845" s="815">
        <v>2011</v>
      </c>
    </row>
    <row r="18846" spans="1:5">
      <c r="A18846" s="816">
        <f t="shared" si="1226"/>
        <v>40747</v>
      </c>
      <c r="B18846" s="815">
        <f t="shared" si="1227"/>
        <v>204</v>
      </c>
      <c r="C18846" s="815">
        <f t="shared" si="1228"/>
        <v>162</v>
      </c>
      <c r="D18846" s="815">
        <f t="shared" si="1229"/>
        <v>152</v>
      </c>
      <c r="E18846" s="815">
        <v>2011</v>
      </c>
    </row>
    <row r="18847" spans="1:5">
      <c r="A18847" s="816">
        <f t="shared" si="1226"/>
        <v>40748</v>
      </c>
      <c r="B18847" s="815">
        <f t="shared" si="1227"/>
        <v>205</v>
      </c>
      <c r="C18847" s="815">
        <f t="shared" si="1228"/>
        <v>161</v>
      </c>
      <c r="D18847" s="815">
        <f t="shared" si="1229"/>
        <v>151</v>
      </c>
      <c r="E18847" s="815">
        <v>2011</v>
      </c>
    </row>
    <row r="18848" spans="1:5">
      <c r="A18848" s="816">
        <f t="shared" si="1226"/>
        <v>40749</v>
      </c>
      <c r="B18848" s="815">
        <f t="shared" si="1227"/>
        <v>206</v>
      </c>
      <c r="C18848" s="815">
        <f t="shared" si="1228"/>
        <v>160</v>
      </c>
      <c r="D18848" s="815">
        <f t="shared" si="1229"/>
        <v>150</v>
      </c>
      <c r="E18848" s="815">
        <v>2011</v>
      </c>
    </row>
    <row r="18849" spans="1:5">
      <c r="A18849" s="816">
        <f t="shared" si="1226"/>
        <v>40750</v>
      </c>
      <c r="B18849" s="815">
        <f t="shared" si="1227"/>
        <v>207</v>
      </c>
      <c r="C18849" s="815">
        <f t="shared" si="1228"/>
        <v>159</v>
      </c>
      <c r="D18849" s="815">
        <f t="shared" si="1229"/>
        <v>149</v>
      </c>
      <c r="E18849" s="815">
        <v>2011</v>
      </c>
    </row>
    <row r="18850" spans="1:5">
      <c r="A18850" s="816">
        <f t="shared" si="1226"/>
        <v>40751</v>
      </c>
      <c r="B18850" s="815">
        <f t="shared" si="1227"/>
        <v>208</v>
      </c>
      <c r="C18850" s="815">
        <f t="shared" si="1228"/>
        <v>158</v>
      </c>
      <c r="D18850" s="815">
        <f t="shared" si="1229"/>
        <v>148</v>
      </c>
      <c r="E18850" s="815">
        <v>2011</v>
      </c>
    </row>
    <row r="18851" spans="1:5">
      <c r="A18851" s="816">
        <f t="shared" si="1226"/>
        <v>40752</v>
      </c>
      <c r="B18851" s="815">
        <f t="shared" si="1227"/>
        <v>209</v>
      </c>
      <c r="C18851" s="815">
        <f t="shared" si="1228"/>
        <v>157</v>
      </c>
      <c r="D18851" s="815">
        <f t="shared" si="1229"/>
        <v>147</v>
      </c>
      <c r="E18851" s="815">
        <v>2011</v>
      </c>
    </row>
    <row r="18852" spans="1:5">
      <c r="A18852" s="816">
        <f t="shared" si="1226"/>
        <v>40753</v>
      </c>
      <c r="B18852" s="815">
        <f t="shared" si="1227"/>
        <v>210</v>
      </c>
      <c r="C18852" s="815">
        <f t="shared" si="1228"/>
        <v>156</v>
      </c>
      <c r="D18852" s="815">
        <f t="shared" si="1229"/>
        <v>146</v>
      </c>
      <c r="E18852" s="815">
        <v>2011</v>
      </c>
    </row>
    <row r="18853" spans="1:5">
      <c r="A18853" s="816">
        <f t="shared" si="1226"/>
        <v>40754</v>
      </c>
      <c r="B18853" s="815">
        <f t="shared" si="1227"/>
        <v>211</v>
      </c>
      <c r="C18853" s="815">
        <f t="shared" si="1228"/>
        <v>155</v>
      </c>
      <c r="D18853" s="815">
        <f t="shared" si="1229"/>
        <v>145</v>
      </c>
      <c r="E18853" s="815">
        <v>2011</v>
      </c>
    </row>
    <row r="18854" spans="1:5">
      <c r="A18854" s="816">
        <f t="shared" si="1226"/>
        <v>40755</v>
      </c>
      <c r="B18854" s="815">
        <f t="shared" si="1227"/>
        <v>212</v>
      </c>
      <c r="C18854" s="815">
        <f t="shared" si="1228"/>
        <v>154</v>
      </c>
      <c r="D18854" s="815">
        <f t="shared" si="1229"/>
        <v>144</v>
      </c>
      <c r="E18854" s="815">
        <v>2011</v>
      </c>
    </row>
    <row r="18855" spans="1:5">
      <c r="A18855" s="816">
        <f t="shared" si="1226"/>
        <v>40756</v>
      </c>
      <c r="B18855" s="815">
        <f t="shared" si="1227"/>
        <v>213</v>
      </c>
      <c r="C18855" s="815">
        <f t="shared" si="1228"/>
        <v>153</v>
      </c>
      <c r="D18855" s="815">
        <f t="shared" si="1229"/>
        <v>143</v>
      </c>
      <c r="E18855" s="815">
        <v>2011</v>
      </c>
    </row>
    <row r="18856" spans="1:5">
      <c r="A18856" s="816">
        <f t="shared" si="1226"/>
        <v>40757</v>
      </c>
      <c r="B18856" s="815">
        <f t="shared" si="1227"/>
        <v>214</v>
      </c>
      <c r="C18856" s="815">
        <f t="shared" si="1228"/>
        <v>152</v>
      </c>
      <c r="D18856" s="815">
        <f t="shared" si="1229"/>
        <v>142</v>
      </c>
      <c r="E18856" s="815">
        <v>2011</v>
      </c>
    </row>
    <row r="18857" spans="1:5">
      <c r="A18857" s="816">
        <f t="shared" si="1226"/>
        <v>40758</v>
      </c>
      <c r="B18857" s="815">
        <f t="shared" si="1227"/>
        <v>215</v>
      </c>
      <c r="C18857" s="815">
        <f t="shared" si="1228"/>
        <v>151</v>
      </c>
      <c r="D18857" s="815">
        <f t="shared" si="1229"/>
        <v>141</v>
      </c>
      <c r="E18857" s="815">
        <v>2011</v>
      </c>
    </row>
    <row r="18858" spans="1:5">
      <c r="A18858" s="816">
        <f t="shared" si="1226"/>
        <v>40759</v>
      </c>
      <c r="B18858" s="815">
        <f t="shared" si="1227"/>
        <v>216</v>
      </c>
      <c r="C18858" s="815">
        <f t="shared" si="1228"/>
        <v>150</v>
      </c>
      <c r="D18858" s="815">
        <f t="shared" si="1229"/>
        <v>140</v>
      </c>
      <c r="E18858" s="815">
        <v>2011</v>
      </c>
    </row>
    <row r="18859" spans="1:5">
      <c r="A18859" s="816">
        <f t="shared" si="1226"/>
        <v>40760</v>
      </c>
      <c r="B18859" s="815">
        <f t="shared" si="1227"/>
        <v>217</v>
      </c>
      <c r="C18859" s="815">
        <f t="shared" si="1228"/>
        <v>149</v>
      </c>
      <c r="D18859" s="815">
        <f t="shared" si="1229"/>
        <v>139</v>
      </c>
      <c r="E18859" s="815">
        <v>2011</v>
      </c>
    </row>
    <row r="18860" spans="1:5">
      <c r="A18860" s="816">
        <f t="shared" si="1226"/>
        <v>40761</v>
      </c>
      <c r="B18860" s="815">
        <f t="shared" si="1227"/>
        <v>218</v>
      </c>
      <c r="C18860" s="815">
        <f t="shared" si="1228"/>
        <v>148</v>
      </c>
      <c r="D18860" s="815">
        <f t="shared" si="1229"/>
        <v>138</v>
      </c>
      <c r="E18860" s="815">
        <v>2011</v>
      </c>
    </row>
    <row r="18861" spans="1:5">
      <c r="A18861" s="816">
        <f t="shared" si="1226"/>
        <v>40762</v>
      </c>
      <c r="B18861" s="815">
        <f t="shared" si="1227"/>
        <v>219</v>
      </c>
      <c r="C18861" s="815">
        <f t="shared" si="1228"/>
        <v>147</v>
      </c>
      <c r="D18861" s="815">
        <f t="shared" si="1229"/>
        <v>137</v>
      </c>
      <c r="E18861" s="815">
        <v>2011</v>
      </c>
    </row>
    <row r="18862" spans="1:5">
      <c r="A18862" s="816">
        <f t="shared" si="1226"/>
        <v>40763</v>
      </c>
      <c r="B18862" s="815">
        <f t="shared" si="1227"/>
        <v>220</v>
      </c>
      <c r="C18862" s="815">
        <f t="shared" si="1228"/>
        <v>146</v>
      </c>
      <c r="D18862" s="815">
        <f t="shared" si="1229"/>
        <v>136</v>
      </c>
      <c r="E18862" s="815">
        <v>2011</v>
      </c>
    </row>
    <row r="18863" spans="1:5">
      <c r="A18863" s="816">
        <f t="shared" si="1226"/>
        <v>40764</v>
      </c>
      <c r="B18863" s="815">
        <f t="shared" si="1227"/>
        <v>221</v>
      </c>
      <c r="C18863" s="815">
        <f t="shared" si="1228"/>
        <v>145</v>
      </c>
      <c r="D18863" s="815">
        <f t="shared" si="1229"/>
        <v>135</v>
      </c>
      <c r="E18863" s="815">
        <v>2011</v>
      </c>
    </row>
    <row r="18864" spans="1:5">
      <c r="A18864" s="816">
        <f t="shared" si="1226"/>
        <v>40765</v>
      </c>
      <c r="B18864" s="815">
        <f t="shared" si="1227"/>
        <v>222</v>
      </c>
      <c r="C18864" s="815">
        <f t="shared" si="1228"/>
        <v>144</v>
      </c>
      <c r="D18864" s="815">
        <f t="shared" si="1229"/>
        <v>134</v>
      </c>
      <c r="E18864" s="815">
        <v>2011</v>
      </c>
    </row>
    <row r="18865" spans="1:5">
      <c r="A18865" s="816">
        <f t="shared" si="1226"/>
        <v>40766</v>
      </c>
      <c r="B18865" s="815">
        <f t="shared" si="1227"/>
        <v>223</v>
      </c>
      <c r="C18865" s="815">
        <f t="shared" si="1228"/>
        <v>143</v>
      </c>
      <c r="D18865" s="815">
        <f t="shared" si="1229"/>
        <v>133</v>
      </c>
      <c r="E18865" s="815">
        <v>2011</v>
      </c>
    </row>
    <row r="18866" spans="1:5">
      <c r="A18866" s="816">
        <f t="shared" si="1226"/>
        <v>40767</v>
      </c>
      <c r="B18866" s="815">
        <f t="shared" si="1227"/>
        <v>224</v>
      </c>
      <c r="C18866" s="815">
        <f t="shared" si="1228"/>
        <v>142</v>
      </c>
      <c r="D18866" s="815">
        <f t="shared" si="1229"/>
        <v>132</v>
      </c>
      <c r="E18866" s="815">
        <v>2011</v>
      </c>
    </row>
    <row r="18867" spans="1:5">
      <c r="A18867" s="816">
        <f t="shared" ref="A18867:A18930" si="1230">A18866+1</f>
        <v>40768</v>
      </c>
      <c r="B18867" s="815">
        <f t="shared" si="1227"/>
        <v>225</v>
      </c>
      <c r="C18867" s="815">
        <f t="shared" si="1228"/>
        <v>141</v>
      </c>
      <c r="D18867" s="815">
        <f t="shared" si="1229"/>
        <v>131</v>
      </c>
      <c r="E18867" s="815">
        <v>2011</v>
      </c>
    </row>
    <row r="18868" spans="1:5">
      <c r="A18868" s="816">
        <f t="shared" si="1230"/>
        <v>40769</v>
      </c>
      <c r="B18868" s="815">
        <f t="shared" si="1227"/>
        <v>226</v>
      </c>
      <c r="C18868" s="815">
        <f t="shared" si="1228"/>
        <v>140</v>
      </c>
      <c r="D18868" s="815">
        <f t="shared" si="1229"/>
        <v>130</v>
      </c>
      <c r="E18868" s="815">
        <v>2011</v>
      </c>
    </row>
    <row r="18869" spans="1:5">
      <c r="A18869" s="816">
        <f t="shared" si="1230"/>
        <v>40770</v>
      </c>
      <c r="B18869" s="815">
        <f t="shared" si="1227"/>
        <v>227</v>
      </c>
      <c r="C18869" s="815">
        <f t="shared" si="1228"/>
        <v>139</v>
      </c>
      <c r="D18869" s="815">
        <f t="shared" si="1229"/>
        <v>129</v>
      </c>
      <c r="E18869" s="815">
        <v>2011</v>
      </c>
    </row>
    <row r="18870" spans="1:5">
      <c r="A18870" s="816">
        <f t="shared" si="1230"/>
        <v>40771</v>
      </c>
      <c r="B18870" s="815">
        <f t="shared" si="1227"/>
        <v>228</v>
      </c>
      <c r="C18870" s="815">
        <f t="shared" si="1228"/>
        <v>138</v>
      </c>
      <c r="D18870" s="815">
        <f t="shared" si="1229"/>
        <v>128</v>
      </c>
      <c r="E18870" s="815">
        <v>2011</v>
      </c>
    </row>
    <row r="18871" spans="1:5">
      <c r="A18871" s="816">
        <f t="shared" si="1230"/>
        <v>40772</v>
      </c>
      <c r="B18871" s="815">
        <f t="shared" si="1227"/>
        <v>229</v>
      </c>
      <c r="C18871" s="815">
        <f t="shared" si="1228"/>
        <v>137</v>
      </c>
      <c r="D18871" s="815">
        <f t="shared" si="1229"/>
        <v>127</v>
      </c>
      <c r="E18871" s="815">
        <v>2011</v>
      </c>
    </row>
    <row r="18872" spans="1:5">
      <c r="A18872" s="816">
        <f t="shared" si="1230"/>
        <v>40773</v>
      </c>
      <c r="B18872" s="815">
        <f t="shared" si="1227"/>
        <v>230</v>
      </c>
      <c r="C18872" s="815">
        <f t="shared" si="1228"/>
        <v>136</v>
      </c>
      <c r="D18872" s="815">
        <f t="shared" si="1229"/>
        <v>126</v>
      </c>
      <c r="E18872" s="815">
        <v>2011</v>
      </c>
    </row>
    <row r="18873" spans="1:5">
      <c r="A18873" s="816">
        <f t="shared" si="1230"/>
        <v>40774</v>
      </c>
      <c r="B18873" s="815">
        <f t="shared" si="1227"/>
        <v>231</v>
      </c>
      <c r="C18873" s="815">
        <f t="shared" si="1228"/>
        <v>135</v>
      </c>
      <c r="D18873" s="815">
        <f t="shared" si="1229"/>
        <v>125</v>
      </c>
      <c r="E18873" s="815">
        <v>2011</v>
      </c>
    </row>
    <row r="18874" spans="1:5">
      <c r="A18874" s="816">
        <f t="shared" si="1230"/>
        <v>40775</v>
      </c>
      <c r="B18874" s="815">
        <f t="shared" si="1227"/>
        <v>232</v>
      </c>
      <c r="C18874" s="815">
        <f t="shared" si="1228"/>
        <v>134</v>
      </c>
      <c r="D18874" s="815">
        <f t="shared" si="1229"/>
        <v>124</v>
      </c>
      <c r="E18874" s="815">
        <v>2011</v>
      </c>
    </row>
    <row r="18875" spans="1:5">
      <c r="A18875" s="816">
        <f t="shared" si="1230"/>
        <v>40776</v>
      </c>
      <c r="B18875" s="815">
        <f t="shared" si="1227"/>
        <v>233</v>
      </c>
      <c r="C18875" s="815">
        <f t="shared" si="1228"/>
        <v>133</v>
      </c>
      <c r="D18875" s="815">
        <f t="shared" si="1229"/>
        <v>123</v>
      </c>
      <c r="E18875" s="815">
        <v>2011</v>
      </c>
    </row>
    <row r="18876" spans="1:5">
      <c r="A18876" s="816">
        <f t="shared" si="1230"/>
        <v>40777</v>
      </c>
      <c r="B18876" s="815">
        <f t="shared" si="1227"/>
        <v>234</v>
      </c>
      <c r="C18876" s="815">
        <f t="shared" si="1228"/>
        <v>132</v>
      </c>
      <c r="D18876" s="815">
        <f t="shared" si="1229"/>
        <v>122</v>
      </c>
      <c r="E18876" s="815">
        <v>2011</v>
      </c>
    </row>
    <row r="18877" spans="1:5">
      <c r="A18877" s="816">
        <f t="shared" si="1230"/>
        <v>40778</v>
      </c>
      <c r="B18877" s="815">
        <f t="shared" si="1227"/>
        <v>235</v>
      </c>
      <c r="C18877" s="815">
        <f t="shared" si="1228"/>
        <v>131</v>
      </c>
      <c r="D18877" s="815">
        <f t="shared" si="1229"/>
        <v>121</v>
      </c>
      <c r="E18877" s="815">
        <v>2011</v>
      </c>
    </row>
    <row r="18878" spans="1:5">
      <c r="A18878" s="816">
        <f t="shared" si="1230"/>
        <v>40779</v>
      </c>
      <c r="B18878" s="815">
        <f t="shared" si="1227"/>
        <v>236</v>
      </c>
      <c r="C18878" s="815">
        <f t="shared" si="1228"/>
        <v>130</v>
      </c>
      <c r="D18878" s="815">
        <f t="shared" si="1229"/>
        <v>120</v>
      </c>
      <c r="E18878" s="815">
        <v>2011</v>
      </c>
    </row>
    <row r="18879" spans="1:5">
      <c r="A18879" s="816">
        <f t="shared" si="1230"/>
        <v>40780</v>
      </c>
      <c r="B18879" s="815">
        <f t="shared" si="1227"/>
        <v>237</v>
      </c>
      <c r="C18879" s="815">
        <f t="shared" si="1228"/>
        <v>129</v>
      </c>
      <c r="D18879" s="815">
        <f t="shared" si="1229"/>
        <v>119</v>
      </c>
      <c r="E18879" s="815">
        <v>2011</v>
      </c>
    </row>
    <row r="18880" spans="1:5">
      <c r="A18880" s="816">
        <f t="shared" si="1230"/>
        <v>40781</v>
      </c>
      <c r="B18880" s="815">
        <f t="shared" si="1227"/>
        <v>238</v>
      </c>
      <c r="C18880" s="815">
        <f t="shared" si="1228"/>
        <v>128</v>
      </c>
      <c r="D18880" s="815">
        <f t="shared" si="1229"/>
        <v>118</v>
      </c>
      <c r="E18880" s="815">
        <v>2011</v>
      </c>
    </row>
    <row r="18881" spans="1:5">
      <c r="A18881" s="816">
        <f t="shared" si="1230"/>
        <v>40782</v>
      </c>
      <c r="B18881" s="815">
        <f t="shared" si="1227"/>
        <v>239</v>
      </c>
      <c r="C18881" s="815">
        <f t="shared" si="1228"/>
        <v>127</v>
      </c>
      <c r="D18881" s="815">
        <f t="shared" si="1229"/>
        <v>117</v>
      </c>
      <c r="E18881" s="815">
        <v>2011</v>
      </c>
    </row>
    <row r="18882" spans="1:5">
      <c r="A18882" s="816">
        <f t="shared" si="1230"/>
        <v>40783</v>
      </c>
      <c r="B18882" s="815">
        <f t="shared" si="1227"/>
        <v>240</v>
      </c>
      <c r="C18882" s="815">
        <f t="shared" si="1228"/>
        <v>126</v>
      </c>
      <c r="D18882" s="815">
        <f t="shared" si="1229"/>
        <v>116</v>
      </c>
      <c r="E18882" s="815">
        <v>2011</v>
      </c>
    </row>
    <row r="18883" spans="1:5">
      <c r="A18883" s="816">
        <f t="shared" si="1230"/>
        <v>40784</v>
      </c>
      <c r="B18883" s="815">
        <f t="shared" si="1227"/>
        <v>241</v>
      </c>
      <c r="C18883" s="815">
        <f t="shared" si="1228"/>
        <v>125</v>
      </c>
      <c r="D18883" s="815">
        <f t="shared" si="1229"/>
        <v>115</v>
      </c>
      <c r="E18883" s="815">
        <v>2011</v>
      </c>
    </row>
    <row r="18884" spans="1:5">
      <c r="A18884" s="816">
        <f t="shared" si="1230"/>
        <v>40785</v>
      </c>
      <c r="B18884" s="815">
        <f t="shared" si="1227"/>
        <v>242</v>
      </c>
      <c r="C18884" s="815">
        <f t="shared" si="1228"/>
        <v>124</v>
      </c>
      <c r="D18884" s="815">
        <f t="shared" si="1229"/>
        <v>114</v>
      </c>
      <c r="E18884" s="815">
        <v>2011</v>
      </c>
    </row>
    <row r="18885" spans="1:5">
      <c r="A18885" s="816">
        <f t="shared" si="1230"/>
        <v>40786</v>
      </c>
      <c r="B18885" s="815">
        <f t="shared" si="1227"/>
        <v>243</v>
      </c>
      <c r="C18885" s="815">
        <f t="shared" si="1228"/>
        <v>123</v>
      </c>
      <c r="D18885" s="815">
        <f t="shared" si="1229"/>
        <v>113</v>
      </c>
      <c r="E18885" s="815">
        <v>2011</v>
      </c>
    </row>
    <row r="18886" spans="1:5">
      <c r="A18886" s="816">
        <f t="shared" si="1230"/>
        <v>40787</v>
      </c>
      <c r="B18886" s="815">
        <f t="shared" si="1227"/>
        <v>244</v>
      </c>
      <c r="C18886" s="815">
        <f t="shared" si="1228"/>
        <v>122</v>
      </c>
      <c r="D18886" s="815">
        <f t="shared" si="1229"/>
        <v>112</v>
      </c>
      <c r="E18886" s="815">
        <v>2011</v>
      </c>
    </row>
    <row r="18887" spans="1:5">
      <c r="A18887" s="816">
        <f t="shared" si="1230"/>
        <v>40788</v>
      </c>
      <c r="B18887" s="815">
        <f t="shared" si="1227"/>
        <v>245</v>
      </c>
      <c r="C18887" s="815">
        <f t="shared" si="1228"/>
        <v>121</v>
      </c>
      <c r="D18887" s="815">
        <f t="shared" si="1229"/>
        <v>111</v>
      </c>
      <c r="E18887" s="815">
        <v>2011</v>
      </c>
    </row>
    <row r="18888" spans="1:5">
      <c r="A18888" s="816">
        <f t="shared" si="1230"/>
        <v>40789</v>
      </c>
      <c r="B18888" s="815">
        <f t="shared" si="1227"/>
        <v>246</v>
      </c>
      <c r="C18888" s="815">
        <f t="shared" si="1228"/>
        <v>120</v>
      </c>
      <c r="D18888" s="815">
        <f t="shared" si="1229"/>
        <v>110</v>
      </c>
      <c r="E18888" s="815">
        <v>2011</v>
      </c>
    </row>
    <row r="18889" spans="1:5">
      <c r="A18889" s="816">
        <f t="shared" si="1230"/>
        <v>40790</v>
      </c>
      <c r="B18889" s="815">
        <f t="shared" si="1227"/>
        <v>247</v>
      </c>
      <c r="C18889" s="815">
        <f t="shared" si="1228"/>
        <v>119</v>
      </c>
      <c r="D18889" s="815">
        <f t="shared" si="1229"/>
        <v>109</v>
      </c>
      <c r="E18889" s="815">
        <v>2011</v>
      </c>
    </row>
    <row r="18890" spans="1:5">
      <c r="A18890" s="816">
        <f t="shared" si="1230"/>
        <v>40791</v>
      </c>
      <c r="B18890" s="815">
        <f t="shared" ref="B18890:B18953" si="1231">B18889+1</f>
        <v>248</v>
      </c>
      <c r="C18890" s="815">
        <f t="shared" ref="C18890:C18953" si="1232">C18889-1</f>
        <v>118</v>
      </c>
      <c r="D18890" s="815">
        <f t="shared" ref="D18890:D18953" si="1233">D18889-1</f>
        <v>108</v>
      </c>
      <c r="E18890" s="815">
        <v>2011</v>
      </c>
    </row>
    <row r="18891" spans="1:5">
      <c r="A18891" s="816">
        <f t="shared" si="1230"/>
        <v>40792</v>
      </c>
      <c r="B18891" s="815">
        <f t="shared" si="1231"/>
        <v>249</v>
      </c>
      <c r="C18891" s="815">
        <f t="shared" si="1232"/>
        <v>117</v>
      </c>
      <c r="D18891" s="815">
        <f t="shared" si="1233"/>
        <v>107</v>
      </c>
      <c r="E18891" s="815">
        <v>2011</v>
      </c>
    </row>
    <row r="18892" spans="1:5">
      <c r="A18892" s="816">
        <f t="shared" si="1230"/>
        <v>40793</v>
      </c>
      <c r="B18892" s="815">
        <f t="shared" si="1231"/>
        <v>250</v>
      </c>
      <c r="C18892" s="815">
        <f t="shared" si="1232"/>
        <v>116</v>
      </c>
      <c r="D18892" s="815">
        <f t="shared" si="1233"/>
        <v>106</v>
      </c>
      <c r="E18892" s="815">
        <v>2011</v>
      </c>
    </row>
    <row r="18893" spans="1:5">
      <c r="A18893" s="816">
        <f t="shared" si="1230"/>
        <v>40794</v>
      </c>
      <c r="B18893" s="815">
        <f t="shared" si="1231"/>
        <v>251</v>
      </c>
      <c r="C18893" s="815">
        <f t="shared" si="1232"/>
        <v>115</v>
      </c>
      <c r="D18893" s="815">
        <f t="shared" si="1233"/>
        <v>105</v>
      </c>
      <c r="E18893" s="815">
        <v>2011</v>
      </c>
    </row>
    <row r="18894" spans="1:5">
      <c r="A18894" s="816">
        <f t="shared" si="1230"/>
        <v>40795</v>
      </c>
      <c r="B18894" s="815">
        <f t="shared" si="1231"/>
        <v>252</v>
      </c>
      <c r="C18894" s="815">
        <f t="shared" si="1232"/>
        <v>114</v>
      </c>
      <c r="D18894" s="815">
        <f t="shared" si="1233"/>
        <v>104</v>
      </c>
      <c r="E18894" s="815">
        <v>2011</v>
      </c>
    </row>
    <row r="18895" spans="1:5">
      <c r="A18895" s="816">
        <f t="shared" si="1230"/>
        <v>40796</v>
      </c>
      <c r="B18895" s="815">
        <f t="shared" si="1231"/>
        <v>253</v>
      </c>
      <c r="C18895" s="815">
        <f t="shared" si="1232"/>
        <v>113</v>
      </c>
      <c r="D18895" s="815">
        <f t="shared" si="1233"/>
        <v>103</v>
      </c>
      <c r="E18895" s="815">
        <v>2011</v>
      </c>
    </row>
    <row r="18896" spans="1:5">
      <c r="A18896" s="816">
        <f t="shared" si="1230"/>
        <v>40797</v>
      </c>
      <c r="B18896" s="815">
        <f t="shared" si="1231"/>
        <v>254</v>
      </c>
      <c r="C18896" s="815">
        <f t="shared" si="1232"/>
        <v>112</v>
      </c>
      <c r="D18896" s="815">
        <f t="shared" si="1233"/>
        <v>102</v>
      </c>
      <c r="E18896" s="815">
        <v>2011</v>
      </c>
    </row>
    <row r="18897" spans="1:5">
      <c r="A18897" s="816">
        <f t="shared" si="1230"/>
        <v>40798</v>
      </c>
      <c r="B18897" s="815">
        <f t="shared" si="1231"/>
        <v>255</v>
      </c>
      <c r="C18897" s="815">
        <f t="shared" si="1232"/>
        <v>111</v>
      </c>
      <c r="D18897" s="815">
        <f t="shared" si="1233"/>
        <v>101</v>
      </c>
      <c r="E18897" s="815">
        <v>2011</v>
      </c>
    </row>
    <row r="18898" spans="1:5">
      <c r="A18898" s="816">
        <f t="shared" si="1230"/>
        <v>40799</v>
      </c>
      <c r="B18898" s="815">
        <f t="shared" si="1231"/>
        <v>256</v>
      </c>
      <c r="C18898" s="815">
        <f t="shared" si="1232"/>
        <v>110</v>
      </c>
      <c r="D18898" s="815">
        <f t="shared" si="1233"/>
        <v>100</v>
      </c>
      <c r="E18898" s="815">
        <v>2011</v>
      </c>
    </row>
    <row r="18899" spans="1:5">
      <c r="A18899" s="816">
        <f t="shared" si="1230"/>
        <v>40800</v>
      </c>
      <c r="B18899" s="815">
        <f t="shared" si="1231"/>
        <v>257</v>
      </c>
      <c r="C18899" s="815">
        <f t="shared" si="1232"/>
        <v>109</v>
      </c>
      <c r="D18899" s="815">
        <f t="shared" si="1233"/>
        <v>99</v>
      </c>
      <c r="E18899" s="815">
        <v>2011</v>
      </c>
    </row>
    <row r="18900" spans="1:5">
      <c r="A18900" s="816">
        <f t="shared" si="1230"/>
        <v>40801</v>
      </c>
      <c r="B18900" s="815">
        <f t="shared" si="1231"/>
        <v>258</v>
      </c>
      <c r="C18900" s="815">
        <f t="shared" si="1232"/>
        <v>108</v>
      </c>
      <c r="D18900" s="815">
        <f t="shared" si="1233"/>
        <v>98</v>
      </c>
      <c r="E18900" s="815">
        <v>2011</v>
      </c>
    </row>
    <row r="18901" spans="1:5">
      <c r="A18901" s="816">
        <f t="shared" si="1230"/>
        <v>40802</v>
      </c>
      <c r="B18901" s="815">
        <f t="shared" si="1231"/>
        <v>259</v>
      </c>
      <c r="C18901" s="815">
        <f t="shared" si="1232"/>
        <v>107</v>
      </c>
      <c r="D18901" s="815">
        <f t="shared" si="1233"/>
        <v>97</v>
      </c>
      <c r="E18901" s="815">
        <v>2011</v>
      </c>
    </row>
    <row r="18902" spans="1:5">
      <c r="A18902" s="816">
        <f t="shared" si="1230"/>
        <v>40803</v>
      </c>
      <c r="B18902" s="815">
        <f t="shared" si="1231"/>
        <v>260</v>
      </c>
      <c r="C18902" s="815">
        <f t="shared" si="1232"/>
        <v>106</v>
      </c>
      <c r="D18902" s="815">
        <f t="shared" si="1233"/>
        <v>96</v>
      </c>
      <c r="E18902" s="815">
        <v>2011</v>
      </c>
    </row>
    <row r="18903" spans="1:5">
      <c r="A18903" s="816">
        <f t="shared" si="1230"/>
        <v>40804</v>
      </c>
      <c r="B18903" s="815">
        <f t="shared" si="1231"/>
        <v>261</v>
      </c>
      <c r="C18903" s="815">
        <f t="shared" si="1232"/>
        <v>105</v>
      </c>
      <c r="D18903" s="815">
        <f t="shared" si="1233"/>
        <v>95</v>
      </c>
      <c r="E18903" s="815">
        <v>2011</v>
      </c>
    </row>
    <row r="18904" spans="1:5">
      <c r="A18904" s="816">
        <f t="shared" si="1230"/>
        <v>40805</v>
      </c>
      <c r="B18904" s="815">
        <f t="shared" si="1231"/>
        <v>262</v>
      </c>
      <c r="C18904" s="815">
        <f t="shared" si="1232"/>
        <v>104</v>
      </c>
      <c r="D18904" s="815">
        <f t="shared" si="1233"/>
        <v>94</v>
      </c>
      <c r="E18904" s="815">
        <v>2011</v>
      </c>
    </row>
    <row r="18905" spans="1:5">
      <c r="A18905" s="816">
        <f t="shared" si="1230"/>
        <v>40806</v>
      </c>
      <c r="B18905" s="815">
        <f t="shared" si="1231"/>
        <v>263</v>
      </c>
      <c r="C18905" s="815">
        <f t="shared" si="1232"/>
        <v>103</v>
      </c>
      <c r="D18905" s="815">
        <f t="shared" si="1233"/>
        <v>93</v>
      </c>
      <c r="E18905" s="815">
        <v>2011</v>
      </c>
    </row>
    <row r="18906" spans="1:5">
      <c r="A18906" s="816">
        <f t="shared" si="1230"/>
        <v>40807</v>
      </c>
      <c r="B18906" s="815">
        <f t="shared" si="1231"/>
        <v>264</v>
      </c>
      <c r="C18906" s="815">
        <f t="shared" si="1232"/>
        <v>102</v>
      </c>
      <c r="D18906" s="815">
        <f t="shared" si="1233"/>
        <v>92</v>
      </c>
      <c r="E18906" s="815">
        <v>2011</v>
      </c>
    </row>
    <row r="18907" spans="1:5">
      <c r="A18907" s="816">
        <f t="shared" si="1230"/>
        <v>40808</v>
      </c>
      <c r="B18907" s="815">
        <f t="shared" si="1231"/>
        <v>265</v>
      </c>
      <c r="C18907" s="815">
        <f t="shared" si="1232"/>
        <v>101</v>
      </c>
      <c r="D18907" s="815">
        <f t="shared" si="1233"/>
        <v>91</v>
      </c>
      <c r="E18907" s="815">
        <v>2011</v>
      </c>
    </row>
    <row r="18908" spans="1:5">
      <c r="A18908" s="816">
        <f t="shared" si="1230"/>
        <v>40809</v>
      </c>
      <c r="B18908" s="815">
        <f t="shared" si="1231"/>
        <v>266</v>
      </c>
      <c r="C18908" s="815">
        <f t="shared" si="1232"/>
        <v>100</v>
      </c>
      <c r="D18908" s="815">
        <f t="shared" si="1233"/>
        <v>90</v>
      </c>
      <c r="E18908" s="815">
        <v>2011</v>
      </c>
    </row>
    <row r="18909" spans="1:5">
      <c r="A18909" s="816">
        <f t="shared" si="1230"/>
        <v>40810</v>
      </c>
      <c r="B18909" s="815">
        <f t="shared" si="1231"/>
        <v>267</v>
      </c>
      <c r="C18909" s="815">
        <f t="shared" si="1232"/>
        <v>99</v>
      </c>
      <c r="D18909" s="815">
        <f t="shared" si="1233"/>
        <v>89</v>
      </c>
      <c r="E18909" s="815">
        <v>2011</v>
      </c>
    </row>
    <row r="18910" spans="1:5">
      <c r="A18910" s="816">
        <f t="shared" si="1230"/>
        <v>40811</v>
      </c>
      <c r="B18910" s="815">
        <f t="shared" si="1231"/>
        <v>268</v>
      </c>
      <c r="C18910" s="815">
        <f t="shared" si="1232"/>
        <v>98</v>
      </c>
      <c r="D18910" s="815">
        <f t="shared" si="1233"/>
        <v>88</v>
      </c>
      <c r="E18910" s="815">
        <v>2011</v>
      </c>
    </row>
    <row r="18911" spans="1:5">
      <c r="A18911" s="816">
        <f t="shared" si="1230"/>
        <v>40812</v>
      </c>
      <c r="B18911" s="815">
        <f t="shared" si="1231"/>
        <v>269</v>
      </c>
      <c r="C18911" s="815">
        <f t="shared" si="1232"/>
        <v>97</v>
      </c>
      <c r="D18911" s="815">
        <f t="shared" si="1233"/>
        <v>87</v>
      </c>
      <c r="E18911" s="815">
        <v>2011</v>
      </c>
    </row>
    <row r="18912" spans="1:5">
      <c r="A18912" s="816">
        <f t="shared" si="1230"/>
        <v>40813</v>
      </c>
      <c r="B18912" s="815">
        <f t="shared" si="1231"/>
        <v>270</v>
      </c>
      <c r="C18912" s="815">
        <f t="shared" si="1232"/>
        <v>96</v>
      </c>
      <c r="D18912" s="815">
        <f t="shared" si="1233"/>
        <v>86</v>
      </c>
      <c r="E18912" s="815">
        <v>2011</v>
      </c>
    </row>
    <row r="18913" spans="1:5">
      <c r="A18913" s="816">
        <f t="shared" si="1230"/>
        <v>40814</v>
      </c>
      <c r="B18913" s="815">
        <f t="shared" si="1231"/>
        <v>271</v>
      </c>
      <c r="C18913" s="815">
        <f t="shared" si="1232"/>
        <v>95</v>
      </c>
      <c r="D18913" s="815">
        <f t="shared" si="1233"/>
        <v>85</v>
      </c>
      <c r="E18913" s="815">
        <v>2011</v>
      </c>
    </row>
    <row r="18914" spans="1:5">
      <c r="A18914" s="816">
        <f t="shared" si="1230"/>
        <v>40815</v>
      </c>
      <c r="B18914" s="815">
        <f t="shared" si="1231"/>
        <v>272</v>
      </c>
      <c r="C18914" s="815">
        <f t="shared" si="1232"/>
        <v>94</v>
      </c>
      <c r="D18914" s="815">
        <f t="shared" si="1233"/>
        <v>84</v>
      </c>
      <c r="E18914" s="815">
        <v>2011</v>
      </c>
    </row>
    <row r="18915" spans="1:5">
      <c r="A18915" s="816">
        <f t="shared" si="1230"/>
        <v>40816</v>
      </c>
      <c r="B18915" s="815">
        <f t="shared" si="1231"/>
        <v>273</v>
      </c>
      <c r="C18915" s="815">
        <f t="shared" si="1232"/>
        <v>93</v>
      </c>
      <c r="D18915" s="815">
        <f t="shared" si="1233"/>
        <v>83</v>
      </c>
      <c r="E18915" s="815">
        <v>2011</v>
      </c>
    </row>
    <row r="18916" spans="1:5">
      <c r="A18916" s="816">
        <f t="shared" si="1230"/>
        <v>40817</v>
      </c>
      <c r="B18916" s="815">
        <f t="shared" si="1231"/>
        <v>274</v>
      </c>
      <c r="C18916" s="815">
        <f t="shared" si="1232"/>
        <v>92</v>
      </c>
      <c r="D18916" s="815">
        <f t="shared" si="1233"/>
        <v>82</v>
      </c>
      <c r="E18916" s="815">
        <v>2011</v>
      </c>
    </row>
    <row r="18917" spans="1:5">
      <c r="A18917" s="816">
        <f t="shared" si="1230"/>
        <v>40818</v>
      </c>
      <c r="B18917" s="815">
        <f t="shared" si="1231"/>
        <v>275</v>
      </c>
      <c r="C18917" s="815">
        <f t="shared" si="1232"/>
        <v>91</v>
      </c>
      <c r="D18917" s="815">
        <f t="shared" si="1233"/>
        <v>81</v>
      </c>
      <c r="E18917" s="815">
        <v>2011</v>
      </c>
    </row>
    <row r="18918" spans="1:5">
      <c r="A18918" s="816">
        <f t="shared" si="1230"/>
        <v>40819</v>
      </c>
      <c r="B18918" s="815">
        <f t="shared" si="1231"/>
        <v>276</v>
      </c>
      <c r="C18918" s="815">
        <f t="shared" si="1232"/>
        <v>90</v>
      </c>
      <c r="D18918" s="815">
        <f t="shared" si="1233"/>
        <v>80</v>
      </c>
      <c r="E18918" s="815">
        <v>2011</v>
      </c>
    </row>
    <row r="18919" spans="1:5">
      <c r="A18919" s="816">
        <f t="shared" si="1230"/>
        <v>40820</v>
      </c>
      <c r="B18919" s="815">
        <f t="shared" si="1231"/>
        <v>277</v>
      </c>
      <c r="C18919" s="815">
        <f t="shared" si="1232"/>
        <v>89</v>
      </c>
      <c r="D18919" s="815">
        <f t="shared" si="1233"/>
        <v>79</v>
      </c>
      <c r="E18919" s="815">
        <v>2011</v>
      </c>
    </row>
    <row r="18920" spans="1:5">
      <c r="A18920" s="816">
        <f t="shared" si="1230"/>
        <v>40821</v>
      </c>
      <c r="B18920" s="815">
        <f t="shared" si="1231"/>
        <v>278</v>
      </c>
      <c r="C18920" s="815">
        <f t="shared" si="1232"/>
        <v>88</v>
      </c>
      <c r="D18920" s="815">
        <f t="shared" si="1233"/>
        <v>78</v>
      </c>
      <c r="E18920" s="815">
        <v>2011</v>
      </c>
    </row>
    <row r="18921" spans="1:5">
      <c r="A18921" s="816">
        <f t="shared" si="1230"/>
        <v>40822</v>
      </c>
      <c r="B18921" s="815">
        <f t="shared" si="1231"/>
        <v>279</v>
      </c>
      <c r="C18921" s="815">
        <f t="shared" si="1232"/>
        <v>87</v>
      </c>
      <c r="D18921" s="815">
        <f t="shared" si="1233"/>
        <v>77</v>
      </c>
      <c r="E18921" s="815">
        <v>2011</v>
      </c>
    </row>
    <row r="18922" spans="1:5">
      <c r="A18922" s="816">
        <f t="shared" si="1230"/>
        <v>40823</v>
      </c>
      <c r="B18922" s="815">
        <f t="shared" si="1231"/>
        <v>280</v>
      </c>
      <c r="C18922" s="815">
        <f t="shared" si="1232"/>
        <v>86</v>
      </c>
      <c r="D18922" s="815">
        <f t="shared" si="1233"/>
        <v>76</v>
      </c>
      <c r="E18922" s="815">
        <v>2011</v>
      </c>
    </row>
    <row r="18923" spans="1:5">
      <c r="A18923" s="816">
        <f t="shared" si="1230"/>
        <v>40824</v>
      </c>
      <c r="B18923" s="815">
        <f t="shared" si="1231"/>
        <v>281</v>
      </c>
      <c r="C18923" s="815">
        <f t="shared" si="1232"/>
        <v>85</v>
      </c>
      <c r="D18923" s="815">
        <f t="shared" si="1233"/>
        <v>75</v>
      </c>
      <c r="E18923" s="815">
        <v>2011</v>
      </c>
    </row>
    <row r="18924" spans="1:5">
      <c r="A18924" s="816">
        <f t="shared" si="1230"/>
        <v>40825</v>
      </c>
      <c r="B18924" s="815">
        <f t="shared" si="1231"/>
        <v>282</v>
      </c>
      <c r="C18924" s="815">
        <f t="shared" si="1232"/>
        <v>84</v>
      </c>
      <c r="D18924" s="815">
        <f t="shared" si="1233"/>
        <v>74</v>
      </c>
      <c r="E18924" s="815">
        <v>2011</v>
      </c>
    </row>
    <row r="18925" spans="1:5">
      <c r="A18925" s="816">
        <f t="shared" si="1230"/>
        <v>40826</v>
      </c>
      <c r="B18925" s="815">
        <f t="shared" si="1231"/>
        <v>283</v>
      </c>
      <c r="C18925" s="815">
        <f t="shared" si="1232"/>
        <v>83</v>
      </c>
      <c r="D18925" s="815">
        <f t="shared" si="1233"/>
        <v>73</v>
      </c>
      <c r="E18925" s="815">
        <v>2011</v>
      </c>
    </row>
    <row r="18926" spans="1:5">
      <c r="A18926" s="816">
        <f t="shared" si="1230"/>
        <v>40827</v>
      </c>
      <c r="B18926" s="815">
        <f t="shared" si="1231"/>
        <v>284</v>
      </c>
      <c r="C18926" s="815">
        <f t="shared" si="1232"/>
        <v>82</v>
      </c>
      <c r="D18926" s="815">
        <f t="shared" si="1233"/>
        <v>72</v>
      </c>
      <c r="E18926" s="815">
        <v>2011</v>
      </c>
    </row>
    <row r="18927" spans="1:5">
      <c r="A18927" s="816">
        <f t="shared" si="1230"/>
        <v>40828</v>
      </c>
      <c r="B18927" s="815">
        <f t="shared" si="1231"/>
        <v>285</v>
      </c>
      <c r="C18927" s="815">
        <f t="shared" si="1232"/>
        <v>81</v>
      </c>
      <c r="D18927" s="815">
        <f t="shared" si="1233"/>
        <v>71</v>
      </c>
      <c r="E18927" s="815">
        <v>2011</v>
      </c>
    </row>
    <row r="18928" spans="1:5">
      <c r="A18928" s="816">
        <f t="shared" si="1230"/>
        <v>40829</v>
      </c>
      <c r="B18928" s="815">
        <f t="shared" si="1231"/>
        <v>286</v>
      </c>
      <c r="C18928" s="815">
        <f t="shared" si="1232"/>
        <v>80</v>
      </c>
      <c r="D18928" s="815">
        <f t="shared" si="1233"/>
        <v>70</v>
      </c>
      <c r="E18928" s="815">
        <v>2011</v>
      </c>
    </row>
    <row r="18929" spans="1:5">
      <c r="A18929" s="816">
        <f t="shared" si="1230"/>
        <v>40830</v>
      </c>
      <c r="B18929" s="815">
        <f t="shared" si="1231"/>
        <v>287</v>
      </c>
      <c r="C18929" s="815">
        <f t="shared" si="1232"/>
        <v>79</v>
      </c>
      <c r="D18929" s="815">
        <f t="shared" si="1233"/>
        <v>69</v>
      </c>
      <c r="E18929" s="815">
        <v>2011</v>
      </c>
    </row>
    <row r="18930" spans="1:5">
      <c r="A18930" s="816">
        <f t="shared" si="1230"/>
        <v>40831</v>
      </c>
      <c r="B18930" s="815">
        <f t="shared" si="1231"/>
        <v>288</v>
      </c>
      <c r="C18930" s="815">
        <f t="shared" si="1232"/>
        <v>78</v>
      </c>
      <c r="D18930" s="815">
        <f t="shared" si="1233"/>
        <v>68</v>
      </c>
      <c r="E18930" s="815">
        <v>2011</v>
      </c>
    </row>
    <row r="18931" spans="1:5">
      <c r="A18931" s="816">
        <f t="shared" ref="A18931:A18994" si="1234">A18930+1</f>
        <v>40832</v>
      </c>
      <c r="B18931" s="815">
        <f t="shared" si="1231"/>
        <v>289</v>
      </c>
      <c r="C18931" s="815">
        <f t="shared" si="1232"/>
        <v>77</v>
      </c>
      <c r="D18931" s="815">
        <f t="shared" si="1233"/>
        <v>67</v>
      </c>
      <c r="E18931" s="815">
        <v>2011</v>
      </c>
    </row>
    <row r="18932" spans="1:5">
      <c r="A18932" s="816">
        <f t="shared" si="1234"/>
        <v>40833</v>
      </c>
      <c r="B18932" s="815">
        <f t="shared" si="1231"/>
        <v>290</v>
      </c>
      <c r="C18932" s="815">
        <f t="shared" si="1232"/>
        <v>76</v>
      </c>
      <c r="D18932" s="815">
        <f t="shared" si="1233"/>
        <v>66</v>
      </c>
      <c r="E18932" s="815">
        <v>2011</v>
      </c>
    </row>
    <row r="18933" spans="1:5">
      <c r="A18933" s="816">
        <f t="shared" si="1234"/>
        <v>40834</v>
      </c>
      <c r="B18933" s="815">
        <f t="shared" si="1231"/>
        <v>291</v>
      </c>
      <c r="C18933" s="815">
        <f t="shared" si="1232"/>
        <v>75</v>
      </c>
      <c r="D18933" s="815">
        <f t="shared" si="1233"/>
        <v>65</v>
      </c>
      <c r="E18933" s="815">
        <v>2011</v>
      </c>
    </row>
    <row r="18934" spans="1:5">
      <c r="A18934" s="816">
        <f t="shared" si="1234"/>
        <v>40835</v>
      </c>
      <c r="B18934" s="815">
        <f t="shared" si="1231"/>
        <v>292</v>
      </c>
      <c r="C18934" s="815">
        <f t="shared" si="1232"/>
        <v>74</v>
      </c>
      <c r="D18934" s="815">
        <f t="shared" si="1233"/>
        <v>64</v>
      </c>
      <c r="E18934" s="815">
        <v>2011</v>
      </c>
    </row>
    <row r="18935" spans="1:5">
      <c r="A18935" s="816">
        <f t="shared" si="1234"/>
        <v>40836</v>
      </c>
      <c r="B18935" s="815">
        <f t="shared" si="1231"/>
        <v>293</v>
      </c>
      <c r="C18935" s="815">
        <f t="shared" si="1232"/>
        <v>73</v>
      </c>
      <c r="D18935" s="815">
        <f t="shared" si="1233"/>
        <v>63</v>
      </c>
      <c r="E18935" s="815">
        <v>2011</v>
      </c>
    </row>
    <row r="18936" spans="1:5">
      <c r="A18936" s="816">
        <f t="shared" si="1234"/>
        <v>40837</v>
      </c>
      <c r="B18936" s="815">
        <f t="shared" si="1231"/>
        <v>294</v>
      </c>
      <c r="C18936" s="815">
        <f t="shared" si="1232"/>
        <v>72</v>
      </c>
      <c r="D18936" s="815">
        <f t="shared" si="1233"/>
        <v>62</v>
      </c>
      <c r="E18936" s="815">
        <v>2011</v>
      </c>
    </row>
    <row r="18937" spans="1:5">
      <c r="A18937" s="816">
        <f t="shared" si="1234"/>
        <v>40838</v>
      </c>
      <c r="B18937" s="815">
        <f t="shared" si="1231"/>
        <v>295</v>
      </c>
      <c r="C18937" s="815">
        <f t="shared" si="1232"/>
        <v>71</v>
      </c>
      <c r="D18937" s="815">
        <f t="shared" si="1233"/>
        <v>61</v>
      </c>
      <c r="E18937" s="815">
        <v>2011</v>
      </c>
    </row>
    <row r="18938" spans="1:5">
      <c r="A18938" s="816">
        <f t="shared" si="1234"/>
        <v>40839</v>
      </c>
      <c r="B18938" s="815">
        <f t="shared" si="1231"/>
        <v>296</v>
      </c>
      <c r="C18938" s="815">
        <f t="shared" si="1232"/>
        <v>70</v>
      </c>
      <c r="D18938" s="815">
        <f t="shared" si="1233"/>
        <v>60</v>
      </c>
      <c r="E18938" s="815">
        <v>2011</v>
      </c>
    </row>
    <row r="18939" spans="1:5">
      <c r="A18939" s="816">
        <f t="shared" si="1234"/>
        <v>40840</v>
      </c>
      <c r="B18939" s="815">
        <f t="shared" si="1231"/>
        <v>297</v>
      </c>
      <c r="C18939" s="815">
        <f t="shared" si="1232"/>
        <v>69</v>
      </c>
      <c r="D18939" s="815">
        <f t="shared" si="1233"/>
        <v>59</v>
      </c>
      <c r="E18939" s="815">
        <v>2011</v>
      </c>
    </row>
    <row r="18940" spans="1:5">
      <c r="A18940" s="816">
        <f t="shared" si="1234"/>
        <v>40841</v>
      </c>
      <c r="B18940" s="815">
        <f t="shared" si="1231"/>
        <v>298</v>
      </c>
      <c r="C18940" s="815">
        <f t="shared" si="1232"/>
        <v>68</v>
      </c>
      <c r="D18940" s="815">
        <f t="shared" si="1233"/>
        <v>58</v>
      </c>
      <c r="E18940" s="815">
        <v>2011</v>
      </c>
    </row>
    <row r="18941" spans="1:5">
      <c r="A18941" s="816">
        <f t="shared" si="1234"/>
        <v>40842</v>
      </c>
      <c r="B18941" s="815">
        <f t="shared" si="1231"/>
        <v>299</v>
      </c>
      <c r="C18941" s="815">
        <f t="shared" si="1232"/>
        <v>67</v>
      </c>
      <c r="D18941" s="815">
        <f t="shared" si="1233"/>
        <v>57</v>
      </c>
      <c r="E18941" s="815">
        <v>2011</v>
      </c>
    </row>
    <row r="18942" spans="1:5">
      <c r="A18942" s="816">
        <f t="shared" si="1234"/>
        <v>40843</v>
      </c>
      <c r="B18942" s="815">
        <f t="shared" si="1231"/>
        <v>300</v>
      </c>
      <c r="C18942" s="815">
        <f t="shared" si="1232"/>
        <v>66</v>
      </c>
      <c r="D18942" s="815">
        <f t="shared" si="1233"/>
        <v>56</v>
      </c>
      <c r="E18942" s="815">
        <v>2011</v>
      </c>
    </row>
    <row r="18943" spans="1:5">
      <c r="A18943" s="816">
        <f t="shared" si="1234"/>
        <v>40844</v>
      </c>
      <c r="B18943" s="815">
        <f t="shared" si="1231"/>
        <v>301</v>
      </c>
      <c r="C18943" s="815">
        <f t="shared" si="1232"/>
        <v>65</v>
      </c>
      <c r="D18943" s="815">
        <f t="shared" si="1233"/>
        <v>55</v>
      </c>
      <c r="E18943" s="815">
        <v>2011</v>
      </c>
    </row>
    <row r="18944" spans="1:5">
      <c r="A18944" s="816">
        <f t="shared" si="1234"/>
        <v>40845</v>
      </c>
      <c r="B18944" s="815">
        <f t="shared" si="1231"/>
        <v>302</v>
      </c>
      <c r="C18944" s="815">
        <f t="shared" si="1232"/>
        <v>64</v>
      </c>
      <c r="D18944" s="815">
        <f t="shared" si="1233"/>
        <v>54</v>
      </c>
      <c r="E18944" s="815">
        <v>2011</v>
      </c>
    </row>
    <row r="18945" spans="1:5">
      <c r="A18945" s="816">
        <f t="shared" si="1234"/>
        <v>40846</v>
      </c>
      <c r="B18945" s="815">
        <f t="shared" si="1231"/>
        <v>303</v>
      </c>
      <c r="C18945" s="815">
        <f t="shared" si="1232"/>
        <v>63</v>
      </c>
      <c r="D18945" s="815">
        <f t="shared" si="1233"/>
        <v>53</v>
      </c>
      <c r="E18945" s="815">
        <v>2011</v>
      </c>
    </row>
    <row r="18946" spans="1:5">
      <c r="A18946" s="816">
        <f t="shared" si="1234"/>
        <v>40847</v>
      </c>
      <c r="B18946" s="815">
        <f t="shared" si="1231"/>
        <v>304</v>
      </c>
      <c r="C18946" s="815">
        <f t="shared" si="1232"/>
        <v>62</v>
      </c>
      <c r="D18946" s="815">
        <f t="shared" si="1233"/>
        <v>52</v>
      </c>
      <c r="E18946" s="815">
        <v>2011</v>
      </c>
    </row>
    <row r="18947" spans="1:5">
      <c r="A18947" s="816">
        <f t="shared" si="1234"/>
        <v>40848</v>
      </c>
      <c r="B18947" s="815">
        <f t="shared" si="1231"/>
        <v>305</v>
      </c>
      <c r="C18947" s="815">
        <f t="shared" si="1232"/>
        <v>61</v>
      </c>
      <c r="D18947" s="815">
        <f t="shared" si="1233"/>
        <v>51</v>
      </c>
      <c r="E18947" s="815">
        <v>2011</v>
      </c>
    </row>
    <row r="18948" spans="1:5">
      <c r="A18948" s="816">
        <f t="shared" si="1234"/>
        <v>40849</v>
      </c>
      <c r="B18948" s="815">
        <f t="shared" si="1231"/>
        <v>306</v>
      </c>
      <c r="C18948" s="815">
        <f t="shared" si="1232"/>
        <v>60</v>
      </c>
      <c r="D18948" s="815">
        <f t="shared" si="1233"/>
        <v>50</v>
      </c>
      <c r="E18948" s="815">
        <v>2011</v>
      </c>
    </row>
    <row r="18949" spans="1:5">
      <c r="A18949" s="816">
        <f t="shared" si="1234"/>
        <v>40850</v>
      </c>
      <c r="B18949" s="815">
        <f t="shared" si="1231"/>
        <v>307</v>
      </c>
      <c r="C18949" s="815">
        <f t="shared" si="1232"/>
        <v>59</v>
      </c>
      <c r="D18949" s="815">
        <f t="shared" si="1233"/>
        <v>49</v>
      </c>
      <c r="E18949" s="815">
        <v>2011</v>
      </c>
    </row>
    <row r="18950" spans="1:5">
      <c r="A18950" s="816">
        <f t="shared" si="1234"/>
        <v>40851</v>
      </c>
      <c r="B18950" s="815">
        <f t="shared" si="1231"/>
        <v>308</v>
      </c>
      <c r="C18950" s="815">
        <f t="shared" si="1232"/>
        <v>58</v>
      </c>
      <c r="D18950" s="815">
        <f t="shared" si="1233"/>
        <v>48</v>
      </c>
      <c r="E18950" s="815">
        <v>2011</v>
      </c>
    </row>
    <row r="18951" spans="1:5">
      <c r="A18951" s="816">
        <f t="shared" si="1234"/>
        <v>40852</v>
      </c>
      <c r="B18951" s="815">
        <f t="shared" si="1231"/>
        <v>309</v>
      </c>
      <c r="C18951" s="815">
        <f t="shared" si="1232"/>
        <v>57</v>
      </c>
      <c r="D18951" s="815">
        <f t="shared" si="1233"/>
        <v>47</v>
      </c>
      <c r="E18951" s="815">
        <v>2011</v>
      </c>
    </row>
    <row r="18952" spans="1:5">
      <c r="A18952" s="816">
        <f t="shared" si="1234"/>
        <v>40853</v>
      </c>
      <c r="B18952" s="815">
        <f t="shared" si="1231"/>
        <v>310</v>
      </c>
      <c r="C18952" s="815">
        <f t="shared" si="1232"/>
        <v>56</v>
      </c>
      <c r="D18952" s="815">
        <f t="shared" si="1233"/>
        <v>46</v>
      </c>
      <c r="E18952" s="815">
        <v>2011</v>
      </c>
    </row>
    <row r="18953" spans="1:5">
      <c r="A18953" s="816">
        <f t="shared" si="1234"/>
        <v>40854</v>
      </c>
      <c r="B18953" s="815">
        <f t="shared" si="1231"/>
        <v>311</v>
      </c>
      <c r="C18953" s="815">
        <f t="shared" si="1232"/>
        <v>55</v>
      </c>
      <c r="D18953" s="815">
        <f t="shared" si="1233"/>
        <v>45</v>
      </c>
      <c r="E18953" s="815">
        <v>2011</v>
      </c>
    </row>
    <row r="18954" spans="1:5">
      <c r="A18954" s="816">
        <f t="shared" si="1234"/>
        <v>40855</v>
      </c>
      <c r="B18954" s="815">
        <f t="shared" ref="B18954:B19009" si="1235">B18953+1</f>
        <v>312</v>
      </c>
      <c r="C18954" s="815">
        <f t="shared" ref="C18954:C19007" si="1236">C18953-1</f>
        <v>54</v>
      </c>
      <c r="D18954" s="815">
        <f t="shared" ref="D18954:D18997" si="1237">D18953-1</f>
        <v>44</v>
      </c>
      <c r="E18954" s="815">
        <v>2011</v>
      </c>
    </row>
    <row r="18955" spans="1:5">
      <c r="A18955" s="816">
        <f t="shared" si="1234"/>
        <v>40856</v>
      </c>
      <c r="B18955" s="815">
        <f t="shared" si="1235"/>
        <v>313</v>
      </c>
      <c r="C18955" s="815">
        <f t="shared" si="1236"/>
        <v>53</v>
      </c>
      <c r="D18955" s="815">
        <f t="shared" si="1237"/>
        <v>43</v>
      </c>
      <c r="E18955" s="815">
        <v>2011</v>
      </c>
    </row>
    <row r="18956" spans="1:5">
      <c r="A18956" s="816">
        <f t="shared" si="1234"/>
        <v>40857</v>
      </c>
      <c r="B18956" s="815">
        <f t="shared" si="1235"/>
        <v>314</v>
      </c>
      <c r="C18956" s="815">
        <f t="shared" si="1236"/>
        <v>52</v>
      </c>
      <c r="D18956" s="815">
        <f t="shared" si="1237"/>
        <v>42</v>
      </c>
      <c r="E18956" s="815">
        <v>2011</v>
      </c>
    </row>
    <row r="18957" spans="1:5">
      <c r="A18957" s="816">
        <f t="shared" si="1234"/>
        <v>40858</v>
      </c>
      <c r="B18957" s="815">
        <f t="shared" si="1235"/>
        <v>315</v>
      </c>
      <c r="C18957" s="815">
        <f t="shared" si="1236"/>
        <v>51</v>
      </c>
      <c r="D18957" s="815">
        <f t="shared" si="1237"/>
        <v>41</v>
      </c>
      <c r="E18957" s="815">
        <v>2011</v>
      </c>
    </row>
    <row r="18958" spans="1:5">
      <c r="A18958" s="816">
        <f t="shared" si="1234"/>
        <v>40859</v>
      </c>
      <c r="B18958" s="815">
        <f t="shared" si="1235"/>
        <v>316</v>
      </c>
      <c r="C18958" s="815">
        <f t="shared" si="1236"/>
        <v>50</v>
      </c>
      <c r="D18958" s="815">
        <f t="shared" si="1237"/>
        <v>40</v>
      </c>
      <c r="E18958" s="815">
        <v>2011</v>
      </c>
    </row>
    <row r="18959" spans="1:5">
      <c r="A18959" s="816">
        <f t="shared" si="1234"/>
        <v>40860</v>
      </c>
      <c r="B18959" s="815">
        <f t="shared" si="1235"/>
        <v>317</v>
      </c>
      <c r="C18959" s="815">
        <f t="shared" si="1236"/>
        <v>49</v>
      </c>
      <c r="D18959" s="815">
        <f t="shared" si="1237"/>
        <v>39</v>
      </c>
      <c r="E18959" s="815">
        <v>2011</v>
      </c>
    </row>
    <row r="18960" spans="1:5">
      <c r="A18960" s="816">
        <f t="shared" si="1234"/>
        <v>40861</v>
      </c>
      <c r="B18960" s="815">
        <f t="shared" si="1235"/>
        <v>318</v>
      </c>
      <c r="C18960" s="815">
        <f t="shared" si="1236"/>
        <v>48</v>
      </c>
      <c r="D18960" s="815">
        <f t="shared" si="1237"/>
        <v>38</v>
      </c>
      <c r="E18960" s="815">
        <v>2011</v>
      </c>
    </row>
    <row r="18961" spans="1:5">
      <c r="A18961" s="816">
        <f t="shared" si="1234"/>
        <v>40862</v>
      </c>
      <c r="B18961" s="815">
        <f t="shared" si="1235"/>
        <v>319</v>
      </c>
      <c r="C18961" s="815">
        <f t="shared" si="1236"/>
        <v>47</v>
      </c>
      <c r="D18961" s="815">
        <f t="shared" si="1237"/>
        <v>37</v>
      </c>
      <c r="E18961" s="815">
        <v>2011</v>
      </c>
    </row>
    <row r="18962" spans="1:5">
      <c r="A18962" s="816">
        <f t="shared" si="1234"/>
        <v>40863</v>
      </c>
      <c r="B18962" s="815">
        <f t="shared" si="1235"/>
        <v>320</v>
      </c>
      <c r="C18962" s="815">
        <f t="shared" si="1236"/>
        <v>46</v>
      </c>
      <c r="D18962" s="815">
        <f t="shared" si="1237"/>
        <v>36</v>
      </c>
      <c r="E18962" s="815">
        <v>2011</v>
      </c>
    </row>
    <row r="18963" spans="1:5">
      <c r="A18963" s="816">
        <f t="shared" si="1234"/>
        <v>40864</v>
      </c>
      <c r="B18963" s="815">
        <f t="shared" si="1235"/>
        <v>321</v>
      </c>
      <c r="C18963" s="815">
        <f t="shared" si="1236"/>
        <v>45</v>
      </c>
      <c r="D18963" s="815">
        <f t="shared" si="1237"/>
        <v>35</v>
      </c>
      <c r="E18963" s="815">
        <v>2011</v>
      </c>
    </row>
    <row r="18964" spans="1:5">
      <c r="A18964" s="816">
        <f t="shared" si="1234"/>
        <v>40865</v>
      </c>
      <c r="B18964" s="815">
        <f t="shared" si="1235"/>
        <v>322</v>
      </c>
      <c r="C18964" s="815">
        <f t="shared" si="1236"/>
        <v>44</v>
      </c>
      <c r="D18964" s="815">
        <f t="shared" si="1237"/>
        <v>34</v>
      </c>
      <c r="E18964" s="815">
        <v>2011</v>
      </c>
    </row>
    <row r="18965" spans="1:5">
      <c r="A18965" s="816">
        <f t="shared" si="1234"/>
        <v>40866</v>
      </c>
      <c r="B18965" s="815">
        <f t="shared" si="1235"/>
        <v>323</v>
      </c>
      <c r="C18965" s="815">
        <f t="shared" si="1236"/>
        <v>43</v>
      </c>
      <c r="D18965" s="815">
        <f t="shared" si="1237"/>
        <v>33</v>
      </c>
      <c r="E18965" s="815">
        <v>2011</v>
      </c>
    </row>
    <row r="18966" spans="1:5">
      <c r="A18966" s="816">
        <f t="shared" si="1234"/>
        <v>40867</v>
      </c>
      <c r="B18966" s="815">
        <f t="shared" si="1235"/>
        <v>324</v>
      </c>
      <c r="C18966" s="815">
        <f t="shared" si="1236"/>
        <v>42</v>
      </c>
      <c r="D18966" s="815">
        <f t="shared" si="1237"/>
        <v>32</v>
      </c>
      <c r="E18966" s="815">
        <v>2011</v>
      </c>
    </row>
    <row r="18967" spans="1:5">
      <c r="A18967" s="816">
        <f t="shared" si="1234"/>
        <v>40868</v>
      </c>
      <c r="B18967" s="815">
        <f t="shared" si="1235"/>
        <v>325</v>
      </c>
      <c r="C18967" s="815">
        <f t="shared" si="1236"/>
        <v>41</v>
      </c>
      <c r="D18967" s="815">
        <f t="shared" si="1237"/>
        <v>31</v>
      </c>
      <c r="E18967" s="815">
        <v>2011</v>
      </c>
    </row>
    <row r="18968" spans="1:5">
      <c r="A18968" s="816">
        <f t="shared" si="1234"/>
        <v>40869</v>
      </c>
      <c r="B18968" s="815">
        <f t="shared" si="1235"/>
        <v>326</v>
      </c>
      <c r="C18968" s="815">
        <f t="shared" si="1236"/>
        <v>40</v>
      </c>
      <c r="D18968" s="815">
        <f t="shared" si="1237"/>
        <v>30</v>
      </c>
      <c r="E18968" s="815">
        <v>2011</v>
      </c>
    </row>
    <row r="18969" spans="1:5">
      <c r="A18969" s="816">
        <f t="shared" si="1234"/>
        <v>40870</v>
      </c>
      <c r="B18969" s="815">
        <f t="shared" si="1235"/>
        <v>327</v>
      </c>
      <c r="C18969" s="815">
        <f t="shared" si="1236"/>
        <v>39</v>
      </c>
      <c r="D18969" s="815">
        <f t="shared" si="1237"/>
        <v>29</v>
      </c>
      <c r="E18969" s="815">
        <v>2011</v>
      </c>
    </row>
    <row r="18970" spans="1:5">
      <c r="A18970" s="816">
        <f t="shared" si="1234"/>
        <v>40871</v>
      </c>
      <c r="B18970" s="815">
        <f t="shared" si="1235"/>
        <v>328</v>
      </c>
      <c r="C18970" s="815">
        <f t="shared" si="1236"/>
        <v>38</v>
      </c>
      <c r="D18970" s="815">
        <f t="shared" si="1237"/>
        <v>28</v>
      </c>
      <c r="E18970" s="815">
        <v>2011</v>
      </c>
    </row>
    <row r="18971" spans="1:5">
      <c r="A18971" s="816">
        <f t="shared" si="1234"/>
        <v>40872</v>
      </c>
      <c r="B18971" s="815">
        <f t="shared" si="1235"/>
        <v>329</v>
      </c>
      <c r="C18971" s="815">
        <f t="shared" si="1236"/>
        <v>37</v>
      </c>
      <c r="D18971" s="815">
        <f t="shared" si="1237"/>
        <v>27</v>
      </c>
      <c r="E18971" s="815">
        <v>2011</v>
      </c>
    </row>
    <row r="18972" spans="1:5">
      <c r="A18972" s="816">
        <f t="shared" si="1234"/>
        <v>40873</v>
      </c>
      <c r="B18972" s="815">
        <f t="shared" si="1235"/>
        <v>330</v>
      </c>
      <c r="C18972" s="815">
        <f t="shared" si="1236"/>
        <v>36</v>
      </c>
      <c r="D18972" s="815">
        <f t="shared" si="1237"/>
        <v>26</v>
      </c>
      <c r="E18972" s="815">
        <v>2011</v>
      </c>
    </row>
    <row r="18973" spans="1:5">
      <c r="A18973" s="816">
        <f t="shared" si="1234"/>
        <v>40874</v>
      </c>
      <c r="B18973" s="815">
        <f t="shared" si="1235"/>
        <v>331</v>
      </c>
      <c r="C18973" s="815">
        <f t="shared" si="1236"/>
        <v>35</v>
      </c>
      <c r="D18973" s="815">
        <f t="shared" si="1237"/>
        <v>25</v>
      </c>
      <c r="E18973" s="815">
        <v>2011</v>
      </c>
    </row>
    <row r="18974" spans="1:5">
      <c r="A18974" s="816">
        <f t="shared" si="1234"/>
        <v>40875</v>
      </c>
      <c r="B18974" s="815">
        <f t="shared" si="1235"/>
        <v>332</v>
      </c>
      <c r="C18974" s="815">
        <f t="shared" si="1236"/>
        <v>34</v>
      </c>
      <c r="D18974" s="815">
        <f t="shared" si="1237"/>
        <v>24</v>
      </c>
      <c r="E18974" s="815">
        <v>2011</v>
      </c>
    </row>
    <row r="18975" spans="1:5">
      <c r="A18975" s="816">
        <f t="shared" si="1234"/>
        <v>40876</v>
      </c>
      <c r="B18975" s="815">
        <f t="shared" si="1235"/>
        <v>333</v>
      </c>
      <c r="C18975" s="815">
        <f t="shared" si="1236"/>
        <v>33</v>
      </c>
      <c r="D18975" s="815">
        <f t="shared" si="1237"/>
        <v>23</v>
      </c>
      <c r="E18975" s="815">
        <v>2011</v>
      </c>
    </row>
    <row r="18976" spans="1:5">
      <c r="A18976" s="816">
        <f t="shared" si="1234"/>
        <v>40877</v>
      </c>
      <c r="B18976" s="815">
        <f t="shared" si="1235"/>
        <v>334</v>
      </c>
      <c r="C18976" s="815">
        <f t="shared" si="1236"/>
        <v>32</v>
      </c>
      <c r="D18976" s="815">
        <f t="shared" si="1237"/>
        <v>22</v>
      </c>
      <c r="E18976" s="815">
        <v>2011</v>
      </c>
    </row>
    <row r="18977" spans="1:5">
      <c r="A18977" s="816">
        <f t="shared" si="1234"/>
        <v>40878</v>
      </c>
      <c r="B18977" s="815">
        <f t="shared" si="1235"/>
        <v>335</v>
      </c>
      <c r="C18977" s="815">
        <f t="shared" si="1236"/>
        <v>31</v>
      </c>
      <c r="D18977" s="815">
        <f t="shared" si="1237"/>
        <v>21</v>
      </c>
      <c r="E18977" s="815">
        <v>2011</v>
      </c>
    </row>
    <row r="18978" spans="1:5">
      <c r="A18978" s="816">
        <f t="shared" si="1234"/>
        <v>40879</v>
      </c>
      <c r="B18978" s="815">
        <f t="shared" si="1235"/>
        <v>336</v>
      </c>
      <c r="C18978" s="815">
        <f t="shared" si="1236"/>
        <v>30</v>
      </c>
      <c r="D18978" s="815">
        <f t="shared" si="1237"/>
        <v>20</v>
      </c>
      <c r="E18978" s="815">
        <v>2011</v>
      </c>
    </row>
    <row r="18979" spans="1:5">
      <c r="A18979" s="816">
        <f t="shared" si="1234"/>
        <v>40880</v>
      </c>
      <c r="B18979" s="815">
        <f t="shared" si="1235"/>
        <v>337</v>
      </c>
      <c r="C18979" s="815">
        <f t="shared" si="1236"/>
        <v>29</v>
      </c>
      <c r="D18979" s="815">
        <f t="shared" si="1237"/>
        <v>19</v>
      </c>
      <c r="E18979" s="815">
        <v>2011</v>
      </c>
    </row>
    <row r="18980" spans="1:5">
      <c r="A18980" s="816">
        <f t="shared" si="1234"/>
        <v>40881</v>
      </c>
      <c r="B18980" s="815">
        <f t="shared" si="1235"/>
        <v>338</v>
      </c>
      <c r="C18980" s="815">
        <f t="shared" si="1236"/>
        <v>28</v>
      </c>
      <c r="D18980" s="815">
        <f t="shared" si="1237"/>
        <v>18</v>
      </c>
      <c r="E18980" s="815">
        <v>2011</v>
      </c>
    </row>
    <row r="18981" spans="1:5">
      <c r="A18981" s="816">
        <f t="shared" si="1234"/>
        <v>40882</v>
      </c>
      <c r="B18981" s="815">
        <f t="shared" si="1235"/>
        <v>339</v>
      </c>
      <c r="C18981" s="815">
        <f t="shared" si="1236"/>
        <v>27</v>
      </c>
      <c r="D18981" s="815">
        <f t="shared" si="1237"/>
        <v>17</v>
      </c>
      <c r="E18981" s="815">
        <v>2011</v>
      </c>
    </row>
    <row r="18982" spans="1:5">
      <c r="A18982" s="816">
        <f t="shared" si="1234"/>
        <v>40883</v>
      </c>
      <c r="B18982" s="815">
        <f t="shared" si="1235"/>
        <v>340</v>
      </c>
      <c r="C18982" s="815">
        <f t="shared" si="1236"/>
        <v>26</v>
      </c>
      <c r="D18982" s="815">
        <f t="shared" si="1237"/>
        <v>16</v>
      </c>
      <c r="E18982" s="815">
        <v>2011</v>
      </c>
    </row>
    <row r="18983" spans="1:5">
      <c r="A18983" s="816">
        <f t="shared" si="1234"/>
        <v>40884</v>
      </c>
      <c r="B18983" s="815">
        <f t="shared" si="1235"/>
        <v>341</v>
      </c>
      <c r="C18983" s="815">
        <f t="shared" si="1236"/>
        <v>25</v>
      </c>
      <c r="D18983" s="815">
        <f t="shared" si="1237"/>
        <v>15</v>
      </c>
      <c r="E18983" s="815">
        <v>2011</v>
      </c>
    </row>
    <row r="18984" spans="1:5">
      <c r="A18984" s="816">
        <f t="shared" si="1234"/>
        <v>40885</v>
      </c>
      <c r="B18984" s="815">
        <f t="shared" si="1235"/>
        <v>342</v>
      </c>
      <c r="C18984" s="815">
        <f t="shared" si="1236"/>
        <v>24</v>
      </c>
      <c r="D18984" s="815">
        <f t="shared" si="1237"/>
        <v>14</v>
      </c>
      <c r="E18984" s="815">
        <v>2011</v>
      </c>
    </row>
    <row r="18985" spans="1:5">
      <c r="A18985" s="816">
        <f t="shared" si="1234"/>
        <v>40886</v>
      </c>
      <c r="B18985" s="815">
        <f t="shared" si="1235"/>
        <v>343</v>
      </c>
      <c r="C18985" s="815">
        <f t="shared" si="1236"/>
        <v>23</v>
      </c>
      <c r="D18985" s="815">
        <f t="shared" si="1237"/>
        <v>13</v>
      </c>
      <c r="E18985" s="815">
        <v>2011</v>
      </c>
    </row>
    <row r="18986" spans="1:5">
      <c r="A18986" s="816">
        <f t="shared" si="1234"/>
        <v>40887</v>
      </c>
      <c r="B18986" s="815">
        <f t="shared" si="1235"/>
        <v>344</v>
      </c>
      <c r="C18986" s="815">
        <f t="shared" si="1236"/>
        <v>22</v>
      </c>
      <c r="D18986" s="815">
        <f t="shared" si="1237"/>
        <v>12</v>
      </c>
      <c r="E18986" s="815">
        <v>2011</v>
      </c>
    </row>
    <row r="18987" spans="1:5">
      <c r="A18987" s="816">
        <f t="shared" si="1234"/>
        <v>40888</v>
      </c>
      <c r="B18987" s="815">
        <f t="shared" si="1235"/>
        <v>345</v>
      </c>
      <c r="C18987" s="815">
        <f t="shared" si="1236"/>
        <v>21</v>
      </c>
      <c r="D18987" s="815">
        <f t="shared" si="1237"/>
        <v>11</v>
      </c>
      <c r="E18987" s="815">
        <v>2011</v>
      </c>
    </row>
    <row r="18988" spans="1:5">
      <c r="A18988" s="816">
        <f t="shared" si="1234"/>
        <v>40889</v>
      </c>
      <c r="B18988" s="815">
        <f t="shared" si="1235"/>
        <v>346</v>
      </c>
      <c r="C18988" s="815">
        <f t="shared" si="1236"/>
        <v>20</v>
      </c>
      <c r="D18988" s="815">
        <f t="shared" si="1237"/>
        <v>10</v>
      </c>
      <c r="E18988" s="815">
        <v>2011</v>
      </c>
    </row>
    <row r="18989" spans="1:5">
      <c r="A18989" s="816">
        <f t="shared" si="1234"/>
        <v>40890</v>
      </c>
      <c r="B18989" s="815">
        <f t="shared" si="1235"/>
        <v>347</v>
      </c>
      <c r="C18989" s="815">
        <f t="shared" si="1236"/>
        <v>19</v>
      </c>
      <c r="D18989" s="815">
        <f t="shared" si="1237"/>
        <v>9</v>
      </c>
      <c r="E18989" s="815">
        <v>2011</v>
      </c>
    </row>
    <row r="18990" spans="1:5">
      <c r="A18990" s="816">
        <f t="shared" si="1234"/>
        <v>40891</v>
      </c>
      <c r="B18990" s="815">
        <f t="shared" si="1235"/>
        <v>348</v>
      </c>
      <c r="C18990" s="815">
        <f t="shared" si="1236"/>
        <v>18</v>
      </c>
      <c r="D18990" s="815">
        <f t="shared" si="1237"/>
        <v>8</v>
      </c>
      <c r="E18990" s="815">
        <v>2011</v>
      </c>
    </row>
    <row r="18991" spans="1:5">
      <c r="A18991" s="816">
        <f t="shared" si="1234"/>
        <v>40892</v>
      </c>
      <c r="B18991" s="815">
        <f t="shared" si="1235"/>
        <v>349</v>
      </c>
      <c r="C18991" s="815">
        <f t="shared" si="1236"/>
        <v>17</v>
      </c>
      <c r="D18991" s="815">
        <f t="shared" si="1237"/>
        <v>7</v>
      </c>
      <c r="E18991" s="815">
        <v>2011</v>
      </c>
    </row>
    <row r="18992" spans="1:5">
      <c r="A18992" s="816">
        <f t="shared" si="1234"/>
        <v>40893</v>
      </c>
      <c r="B18992" s="815">
        <f t="shared" si="1235"/>
        <v>350</v>
      </c>
      <c r="C18992" s="815">
        <f t="shared" si="1236"/>
        <v>16</v>
      </c>
      <c r="D18992" s="815">
        <f t="shared" si="1237"/>
        <v>6</v>
      </c>
      <c r="E18992" s="815">
        <v>2011</v>
      </c>
    </row>
    <row r="18993" spans="1:5">
      <c r="A18993" s="816">
        <f t="shared" si="1234"/>
        <v>40894</v>
      </c>
      <c r="B18993" s="815">
        <f t="shared" si="1235"/>
        <v>351</v>
      </c>
      <c r="C18993" s="815">
        <f t="shared" si="1236"/>
        <v>15</v>
      </c>
      <c r="D18993" s="815">
        <f t="shared" si="1237"/>
        <v>5</v>
      </c>
      <c r="E18993" s="815">
        <v>2011</v>
      </c>
    </row>
    <row r="18994" spans="1:5">
      <c r="A18994" s="816">
        <f t="shared" si="1234"/>
        <v>40895</v>
      </c>
      <c r="B18994" s="815">
        <f t="shared" si="1235"/>
        <v>352</v>
      </c>
      <c r="C18994" s="815">
        <f t="shared" si="1236"/>
        <v>14</v>
      </c>
      <c r="D18994" s="815">
        <f t="shared" si="1237"/>
        <v>4</v>
      </c>
      <c r="E18994" s="815">
        <v>2011</v>
      </c>
    </row>
    <row r="18995" spans="1:5">
      <c r="A18995" s="816">
        <f t="shared" ref="A18995:A19058" si="1238">A18994+1</f>
        <v>40896</v>
      </c>
      <c r="B18995" s="815">
        <f t="shared" si="1235"/>
        <v>353</v>
      </c>
      <c r="C18995" s="815">
        <f t="shared" si="1236"/>
        <v>13</v>
      </c>
      <c r="D18995" s="815">
        <f t="shared" si="1237"/>
        <v>3</v>
      </c>
      <c r="E18995" s="815">
        <v>2011</v>
      </c>
    </row>
    <row r="18996" spans="1:5">
      <c r="A18996" s="816">
        <f t="shared" si="1238"/>
        <v>40897</v>
      </c>
      <c r="B18996" s="815">
        <f t="shared" si="1235"/>
        <v>354</v>
      </c>
      <c r="C18996" s="815">
        <f t="shared" si="1236"/>
        <v>12</v>
      </c>
      <c r="D18996" s="815">
        <f t="shared" si="1237"/>
        <v>2</v>
      </c>
      <c r="E18996" s="815">
        <v>2011</v>
      </c>
    </row>
    <row r="18997" spans="1:5">
      <c r="A18997" s="816">
        <f t="shared" si="1238"/>
        <v>40898</v>
      </c>
      <c r="B18997" s="815">
        <f t="shared" si="1235"/>
        <v>355</v>
      </c>
      <c r="C18997" s="815">
        <f t="shared" si="1236"/>
        <v>11</v>
      </c>
      <c r="D18997" s="815">
        <f t="shared" si="1237"/>
        <v>1</v>
      </c>
      <c r="E18997" s="815">
        <v>2011</v>
      </c>
    </row>
    <row r="18998" spans="1:5">
      <c r="A18998" s="816">
        <f t="shared" si="1238"/>
        <v>40899</v>
      </c>
      <c r="B18998" s="815">
        <f t="shared" si="1235"/>
        <v>356</v>
      </c>
      <c r="C18998" s="815">
        <f t="shared" si="1236"/>
        <v>10</v>
      </c>
      <c r="D18998" s="815">
        <v>365</v>
      </c>
      <c r="E18998" s="815">
        <v>2011</v>
      </c>
    </row>
    <row r="18999" spans="1:5">
      <c r="A18999" s="816">
        <f t="shared" si="1238"/>
        <v>40900</v>
      </c>
      <c r="B18999" s="815">
        <f t="shared" si="1235"/>
        <v>357</v>
      </c>
      <c r="C18999" s="815">
        <f t="shared" si="1236"/>
        <v>9</v>
      </c>
      <c r="D18999" s="815">
        <f t="shared" ref="D18999:D19062" si="1239">D18998-1</f>
        <v>364</v>
      </c>
      <c r="E18999" s="815">
        <v>2011</v>
      </c>
    </row>
    <row r="19000" spans="1:5">
      <c r="A19000" s="816">
        <f t="shared" si="1238"/>
        <v>40901</v>
      </c>
      <c r="B19000" s="815">
        <f t="shared" si="1235"/>
        <v>358</v>
      </c>
      <c r="C19000" s="815">
        <f t="shared" si="1236"/>
        <v>8</v>
      </c>
      <c r="D19000" s="815">
        <f t="shared" si="1239"/>
        <v>363</v>
      </c>
      <c r="E19000" s="815">
        <v>2011</v>
      </c>
    </row>
    <row r="19001" spans="1:5">
      <c r="A19001" s="816">
        <f t="shared" si="1238"/>
        <v>40902</v>
      </c>
      <c r="B19001" s="815">
        <f t="shared" si="1235"/>
        <v>359</v>
      </c>
      <c r="C19001" s="815">
        <f t="shared" si="1236"/>
        <v>7</v>
      </c>
      <c r="D19001" s="815">
        <f t="shared" si="1239"/>
        <v>362</v>
      </c>
      <c r="E19001" s="815">
        <v>2011</v>
      </c>
    </row>
    <row r="19002" spans="1:5">
      <c r="A19002" s="816">
        <f t="shared" si="1238"/>
        <v>40903</v>
      </c>
      <c r="B19002" s="815">
        <f t="shared" si="1235"/>
        <v>360</v>
      </c>
      <c r="C19002" s="815">
        <f t="shared" si="1236"/>
        <v>6</v>
      </c>
      <c r="D19002" s="815">
        <f t="shared" si="1239"/>
        <v>361</v>
      </c>
      <c r="E19002" s="815">
        <v>2011</v>
      </c>
    </row>
    <row r="19003" spans="1:5">
      <c r="A19003" s="816">
        <f t="shared" si="1238"/>
        <v>40904</v>
      </c>
      <c r="B19003" s="815">
        <f t="shared" si="1235"/>
        <v>361</v>
      </c>
      <c r="C19003" s="815">
        <f t="shared" si="1236"/>
        <v>5</v>
      </c>
      <c r="D19003" s="815">
        <f t="shared" si="1239"/>
        <v>360</v>
      </c>
      <c r="E19003" s="815">
        <v>2011</v>
      </c>
    </row>
    <row r="19004" spans="1:5">
      <c r="A19004" s="816">
        <f t="shared" si="1238"/>
        <v>40905</v>
      </c>
      <c r="B19004" s="815">
        <f t="shared" si="1235"/>
        <v>362</v>
      </c>
      <c r="C19004" s="815">
        <f t="shared" si="1236"/>
        <v>4</v>
      </c>
      <c r="D19004" s="815">
        <f t="shared" si="1239"/>
        <v>359</v>
      </c>
      <c r="E19004" s="815">
        <v>2011</v>
      </c>
    </row>
    <row r="19005" spans="1:5">
      <c r="A19005" s="816">
        <f t="shared" si="1238"/>
        <v>40906</v>
      </c>
      <c r="B19005" s="815">
        <f t="shared" si="1235"/>
        <v>363</v>
      </c>
      <c r="C19005" s="815">
        <f t="shared" si="1236"/>
        <v>3</v>
      </c>
      <c r="D19005" s="815">
        <f t="shared" si="1239"/>
        <v>358</v>
      </c>
      <c r="E19005" s="815">
        <v>2011</v>
      </c>
    </row>
    <row r="19006" spans="1:5">
      <c r="A19006" s="816">
        <f t="shared" si="1238"/>
        <v>40907</v>
      </c>
      <c r="B19006" s="815">
        <f t="shared" si="1235"/>
        <v>364</v>
      </c>
      <c r="C19006" s="815">
        <f t="shared" si="1236"/>
        <v>2</v>
      </c>
      <c r="D19006" s="815">
        <f t="shared" si="1239"/>
        <v>357</v>
      </c>
      <c r="E19006" s="815">
        <v>2011</v>
      </c>
    </row>
    <row r="19007" spans="1:5">
      <c r="A19007" s="816">
        <f t="shared" si="1238"/>
        <v>40908</v>
      </c>
      <c r="B19007" s="815">
        <f t="shared" si="1235"/>
        <v>365</v>
      </c>
      <c r="C19007" s="815">
        <f t="shared" si="1236"/>
        <v>1</v>
      </c>
      <c r="D19007" s="815">
        <f t="shared" si="1239"/>
        <v>356</v>
      </c>
      <c r="E19007" s="815">
        <v>2011</v>
      </c>
    </row>
    <row r="19008" spans="1:5">
      <c r="A19008" s="816">
        <f t="shared" si="1238"/>
        <v>40909</v>
      </c>
      <c r="B19008" s="815">
        <v>1</v>
      </c>
      <c r="C19008" s="815">
        <v>366</v>
      </c>
      <c r="D19008" s="815">
        <f t="shared" si="1239"/>
        <v>355</v>
      </c>
      <c r="E19008" s="815">
        <v>2012</v>
      </c>
    </row>
    <row r="19009" spans="1:5">
      <c r="A19009" s="816">
        <f t="shared" si="1238"/>
        <v>40910</v>
      </c>
      <c r="B19009" s="815">
        <f t="shared" si="1235"/>
        <v>2</v>
      </c>
      <c r="C19009" s="815">
        <f t="shared" ref="C19009:C19062" si="1240">C19008-1</f>
        <v>365</v>
      </c>
      <c r="D19009" s="815">
        <f t="shared" si="1239"/>
        <v>354</v>
      </c>
      <c r="E19009" s="815">
        <v>2012</v>
      </c>
    </row>
    <row r="19010" spans="1:5">
      <c r="A19010" s="816">
        <f t="shared" si="1238"/>
        <v>40911</v>
      </c>
      <c r="B19010" s="815">
        <f t="shared" ref="B19010:B19062" si="1241">B19009+1</f>
        <v>3</v>
      </c>
      <c r="C19010" s="815">
        <f t="shared" si="1240"/>
        <v>364</v>
      </c>
      <c r="D19010" s="815">
        <f t="shared" si="1239"/>
        <v>353</v>
      </c>
      <c r="E19010" s="815">
        <v>2012</v>
      </c>
    </row>
    <row r="19011" spans="1:5">
      <c r="A19011" s="816">
        <f t="shared" si="1238"/>
        <v>40912</v>
      </c>
      <c r="B19011" s="815">
        <f t="shared" si="1241"/>
        <v>4</v>
      </c>
      <c r="C19011" s="815">
        <f t="shared" si="1240"/>
        <v>363</v>
      </c>
      <c r="D19011" s="815">
        <f t="shared" si="1239"/>
        <v>352</v>
      </c>
      <c r="E19011" s="815">
        <v>2012</v>
      </c>
    </row>
    <row r="19012" spans="1:5">
      <c r="A19012" s="816">
        <f t="shared" si="1238"/>
        <v>40913</v>
      </c>
      <c r="B19012" s="815">
        <f t="shared" si="1241"/>
        <v>5</v>
      </c>
      <c r="C19012" s="815">
        <f t="shared" si="1240"/>
        <v>362</v>
      </c>
      <c r="D19012" s="815">
        <f t="shared" si="1239"/>
        <v>351</v>
      </c>
      <c r="E19012" s="815">
        <v>2012</v>
      </c>
    </row>
    <row r="19013" spans="1:5">
      <c r="A19013" s="816">
        <f t="shared" si="1238"/>
        <v>40914</v>
      </c>
      <c r="B19013" s="815">
        <f t="shared" si="1241"/>
        <v>6</v>
      </c>
      <c r="C19013" s="815">
        <f t="shared" si="1240"/>
        <v>361</v>
      </c>
      <c r="D19013" s="815">
        <f t="shared" si="1239"/>
        <v>350</v>
      </c>
      <c r="E19013" s="815">
        <v>2012</v>
      </c>
    </row>
    <row r="19014" spans="1:5">
      <c r="A19014" s="816">
        <f t="shared" si="1238"/>
        <v>40915</v>
      </c>
      <c r="B19014" s="815">
        <f t="shared" si="1241"/>
        <v>7</v>
      </c>
      <c r="C19014" s="815">
        <f t="shared" si="1240"/>
        <v>360</v>
      </c>
      <c r="D19014" s="815">
        <f t="shared" si="1239"/>
        <v>349</v>
      </c>
      <c r="E19014" s="815">
        <v>2012</v>
      </c>
    </row>
    <row r="19015" spans="1:5">
      <c r="A19015" s="816">
        <f t="shared" si="1238"/>
        <v>40916</v>
      </c>
      <c r="B19015" s="815">
        <f t="shared" si="1241"/>
        <v>8</v>
      </c>
      <c r="C19015" s="815">
        <f t="shared" si="1240"/>
        <v>359</v>
      </c>
      <c r="D19015" s="815">
        <f t="shared" si="1239"/>
        <v>348</v>
      </c>
      <c r="E19015" s="815">
        <v>2012</v>
      </c>
    </row>
    <row r="19016" spans="1:5">
      <c r="A19016" s="816">
        <f t="shared" si="1238"/>
        <v>40917</v>
      </c>
      <c r="B19016" s="815">
        <f t="shared" si="1241"/>
        <v>9</v>
      </c>
      <c r="C19016" s="815">
        <f t="shared" si="1240"/>
        <v>358</v>
      </c>
      <c r="D19016" s="815">
        <f t="shared" si="1239"/>
        <v>347</v>
      </c>
      <c r="E19016" s="815">
        <v>2012</v>
      </c>
    </row>
    <row r="19017" spans="1:5">
      <c r="A19017" s="816">
        <f t="shared" si="1238"/>
        <v>40918</v>
      </c>
      <c r="B19017" s="815">
        <f t="shared" si="1241"/>
        <v>10</v>
      </c>
      <c r="C19017" s="815">
        <f t="shared" si="1240"/>
        <v>357</v>
      </c>
      <c r="D19017" s="815">
        <f t="shared" si="1239"/>
        <v>346</v>
      </c>
      <c r="E19017" s="815">
        <v>2012</v>
      </c>
    </row>
    <row r="19018" spans="1:5">
      <c r="A19018" s="816">
        <f t="shared" si="1238"/>
        <v>40919</v>
      </c>
      <c r="B19018" s="815">
        <f t="shared" si="1241"/>
        <v>11</v>
      </c>
      <c r="C19018" s="815">
        <f t="shared" si="1240"/>
        <v>356</v>
      </c>
      <c r="D19018" s="815">
        <f t="shared" si="1239"/>
        <v>345</v>
      </c>
      <c r="E19018" s="815">
        <v>2012</v>
      </c>
    </row>
    <row r="19019" spans="1:5">
      <c r="A19019" s="816">
        <f t="shared" si="1238"/>
        <v>40920</v>
      </c>
      <c r="B19019" s="815">
        <f t="shared" si="1241"/>
        <v>12</v>
      </c>
      <c r="C19019" s="815">
        <f t="shared" si="1240"/>
        <v>355</v>
      </c>
      <c r="D19019" s="815">
        <f t="shared" si="1239"/>
        <v>344</v>
      </c>
      <c r="E19019" s="815">
        <v>2012</v>
      </c>
    </row>
    <row r="19020" spans="1:5">
      <c r="A19020" s="816">
        <f t="shared" si="1238"/>
        <v>40921</v>
      </c>
      <c r="B19020" s="815">
        <f t="shared" si="1241"/>
        <v>13</v>
      </c>
      <c r="C19020" s="815">
        <f t="shared" si="1240"/>
        <v>354</v>
      </c>
      <c r="D19020" s="815">
        <f t="shared" si="1239"/>
        <v>343</v>
      </c>
      <c r="E19020" s="815">
        <v>2012</v>
      </c>
    </row>
    <row r="19021" spans="1:5">
      <c r="A19021" s="816">
        <f t="shared" si="1238"/>
        <v>40922</v>
      </c>
      <c r="B19021" s="815">
        <f t="shared" si="1241"/>
        <v>14</v>
      </c>
      <c r="C19021" s="815">
        <f t="shared" si="1240"/>
        <v>353</v>
      </c>
      <c r="D19021" s="815">
        <f t="shared" si="1239"/>
        <v>342</v>
      </c>
      <c r="E19021" s="815">
        <v>2012</v>
      </c>
    </row>
    <row r="19022" spans="1:5">
      <c r="A19022" s="816">
        <f t="shared" si="1238"/>
        <v>40923</v>
      </c>
      <c r="B19022" s="815">
        <f t="shared" si="1241"/>
        <v>15</v>
      </c>
      <c r="C19022" s="815">
        <f t="shared" si="1240"/>
        <v>352</v>
      </c>
      <c r="D19022" s="815">
        <f t="shared" si="1239"/>
        <v>341</v>
      </c>
      <c r="E19022" s="815">
        <v>2012</v>
      </c>
    </row>
    <row r="19023" spans="1:5">
      <c r="A19023" s="816">
        <f t="shared" si="1238"/>
        <v>40924</v>
      </c>
      <c r="B19023" s="815">
        <f t="shared" si="1241"/>
        <v>16</v>
      </c>
      <c r="C19023" s="815">
        <f t="shared" si="1240"/>
        <v>351</v>
      </c>
      <c r="D19023" s="815">
        <f t="shared" si="1239"/>
        <v>340</v>
      </c>
      <c r="E19023" s="815">
        <v>2012</v>
      </c>
    </row>
    <row r="19024" spans="1:5">
      <c r="A19024" s="816">
        <f t="shared" si="1238"/>
        <v>40925</v>
      </c>
      <c r="B19024" s="815">
        <f t="shared" si="1241"/>
        <v>17</v>
      </c>
      <c r="C19024" s="815">
        <f t="shared" si="1240"/>
        <v>350</v>
      </c>
      <c r="D19024" s="815">
        <f t="shared" si="1239"/>
        <v>339</v>
      </c>
      <c r="E19024" s="815">
        <v>2012</v>
      </c>
    </row>
    <row r="19025" spans="1:5">
      <c r="A19025" s="816">
        <f t="shared" si="1238"/>
        <v>40926</v>
      </c>
      <c r="B19025" s="815">
        <f t="shared" si="1241"/>
        <v>18</v>
      </c>
      <c r="C19025" s="815">
        <f t="shared" si="1240"/>
        <v>349</v>
      </c>
      <c r="D19025" s="815">
        <f t="shared" si="1239"/>
        <v>338</v>
      </c>
      <c r="E19025" s="815">
        <v>2012</v>
      </c>
    </row>
    <row r="19026" spans="1:5">
      <c r="A19026" s="816">
        <f t="shared" si="1238"/>
        <v>40927</v>
      </c>
      <c r="B19026" s="815">
        <f t="shared" si="1241"/>
        <v>19</v>
      </c>
      <c r="C19026" s="815">
        <f t="shared" si="1240"/>
        <v>348</v>
      </c>
      <c r="D19026" s="815">
        <f t="shared" si="1239"/>
        <v>337</v>
      </c>
      <c r="E19026" s="815">
        <v>2012</v>
      </c>
    </row>
    <row r="19027" spans="1:5">
      <c r="A19027" s="816">
        <f t="shared" si="1238"/>
        <v>40928</v>
      </c>
      <c r="B19027" s="815">
        <f t="shared" si="1241"/>
        <v>20</v>
      </c>
      <c r="C19027" s="815">
        <f t="shared" si="1240"/>
        <v>347</v>
      </c>
      <c r="D19027" s="815">
        <f t="shared" si="1239"/>
        <v>336</v>
      </c>
      <c r="E19027" s="815">
        <v>2012</v>
      </c>
    </row>
    <row r="19028" spans="1:5">
      <c r="A19028" s="816">
        <f t="shared" si="1238"/>
        <v>40929</v>
      </c>
      <c r="B19028" s="815">
        <f t="shared" si="1241"/>
        <v>21</v>
      </c>
      <c r="C19028" s="815">
        <f t="shared" si="1240"/>
        <v>346</v>
      </c>
      <c r="D19028" s="815">
        <f t="shared" si="1239"/>
        <v>335</v>
      </c>
      <c r="E19028" s="815">
        <v>2012</v>
      </c>
    </row>
    <row r="19029" spans="1:5">
      <c r="A19029" s="816">
        <f t="shared" si="1238"/>
        <v>40930</v>
      </c>
      <c r="B19029" s="815">
        <f t="shared" si="1241"/>
        <v>22</v>
      </c>
      <c r="C19029" s="815">
        <f t="shared" si="1240"/>
        <v>345</v>
      </c>
      <c r="D19029" s="815">
        <f t="shared" si="1239"/>
        <v>334</v>
      </c>
      <c r="E19029" s="815">
        <v>2012</v>
      </c>
    </row>
    <row r="19030" spans="1:5">
      <c r="A19030" s="816">
        <f t="shared" si="1238"/>
        <v>40931</v>
      </c>
      <c r="B19030" s="815">
        <f t="shared" si="1241"/>
        <v>23</v>
      </c>
      <c r="C19030" s="815">
        <f t="shared" si="1240"/>
        <v>344</v>
      </c>
      <c r="D19030" s="815">
        <f t="shared" si="1239"/>
        <v>333</v>
      </c>
      <c r="E19030" s="815">
        <v>2012</v>
      </c>
    </row>
    <row r="19031" spans="1:5">
      <c r="A19031" s="816">
        <f t="shared" si="1238"/>
        <v>40932</v>
      </c>
      <c r="B19031" s="815">
        <f t="shared" si="1241"/>
        <v>24</v>
      </c>
      <c r="C19031" s="815">
        <f t="shared" si="1240"/>
        <v>343</v>
      </c>
      <c r="D19031" s="815">
        <f t="shared" si="1239"/>
        <v>332</v>
      </c>
      <c r="E19031" s="815">
        <v>2012</v>
      </c>
    </row>
    <row r="19032" spans="1:5">
      <c r="A19032" s="816">
        <f t="shared" si="1238"/>
        <v>40933</v>
      </c>
      <c r="B19032" s="815">
        <f t="shared" si="1241"/>
        <v>25</v>
      </c>
      <c r="C19032" s="815">
        <f t="shared" si="1240"/>
        <v>342</v>
      </c>
      <c r="D19032" s="815">
        <f t="shared" si="1239"/>
        <v>331</v>
      </c>
      <c r="E19032" s="815">
        <v>2012</v>
      </c>
    </row>
    <row r="19033" spans="1:5">
      <c r="A19033" s="816">
        <f t="shared" si="1238"/>
        <v>40934</v>
      </c>
      <c r="B19033" s="815">
        <f t="shared" si="1241"/>
        <v>26</v>
      </c>
      <c r="C19033" s="815">
        <f t="shared" si="1240"/>
        <v>341</v>
      </c>
      <c r="D19033" s="815">
        <f t="shared" si="1239"/>
        <v>330</v>
      </c>
      <c r="E19033" s="815">
        <v>2012</v>
      </c>
    </row>
    <row r="19034" spans="1:5">
      <c r="A19034" s="816">
        <f t="shared" si="1238"/>
        <v>40935</v>
      </c>
      <c r="B19034" s="815">
        <f t="shared" si="1241"/>
        <v>27</v>
      </c>
      <c r="C19034" s="815">
        <f t="shared" si="1240"/>
        <v>340</v>
      </c>
      <c r="D19034" s="815">
        <f t="shared" si="1239"/>
        <v>329</v>
      </c>
      <c r="E19034" s="815">
        <v>2012</v>
      </c>
    </row>
    <row r="19035" spans="1:5">
      <c r="A19035" s="816">
        <f t="shared" si="1238"/>
        <v>40936</v>
      </c>
      <c r="B19035" s="815">
        <f t="shared" si="1241"/>
        <v>28</v>
      </c>
      <c r="C19035" s="815">
        <f t="shared" si="1240"/>
        <v>339</v>
      </c>
      <c r="D19035" s="815">
        <f t="shared" si="1239"/>
        <v>328</v>
      </c>
      <c r="E19035" s="815">
        <v>2012</v>
      </c>
    </row>
    <row r="19036" spans="1:5">
      <c r="A19036" s="816">
        <f t="shared" si="1238"/>
        <v>40937</v>
      </c>
      <c r="B19036" s="815">
        <f t="shared" si="1241"/>
        <v>29</v>
      </c>
      <c r="C19036" s="815">
        <f t="shared" si="1240"/>
        <v>338</v>
      </c>
      <c r="D19036" s="815">
        <f t="shared" si="1239"/>
        <v>327</v>
      </c>
      <c r="E19036" s="815">
        <v>2012</v>
      </c>
    </row>
    <row r="19037" spans="1:5">
      <c r="A19037" s="816">
        <f t="shared" si="1238"/>
        <v>40938</v>
      </c>
      <c r="B19037" s="815">
        <f t="shared" si="1241"/>
        <v>30</v>
      </c>
      <c r="C19037" s="815">
        <f t="shared" si="1240"/>
        <v>337</v>
      </c>
      <c r="D19037" s="815">
        <f t="shared" si="1239"/>
        <v>326</v>
      </c>
      <c r="E19037" s="815">
        <v>2012</v>
      </c>
    </row>
    <row r="19038" spans="1:5">
      <c r="A19038" s="816">
        <f t="shared" si="1238"/>
        <v>40939</v>
      </c>
      <c r="B19038" s="815">
        <f t="shared" si="1241"/>
        <v>31</v>
      </c>
      <c r="C19038" s="815">
        <f t="shared" si="1240"/>
        <v>336</v>
      </c>
      <c r="D19038" s="815">
        <f t="shared" si="1239"/>
        <v>325</v>
      </c>
      <c r="E19038" s="815">
        <v>2012</v>
      </c>
    </row>
    <row r="19039" spans="1:5">
      <c r="A19039" s="816">
        <f t="shared" si="1238"/>
        <v>40940</v>
      </c>
      <c r="B19039" s="815">
        <f t="shared" si="1241"/>
        <v>32</v>
      </c>
      <c r="C19039" s="815">
        <f t="shared" si="1240"/>
        <v>335</v>
      </c>
      <c r="D19039" s="815">
        <f t="shared" si="1239"/>
        <v>324</v>
      </c>
      <c r="E19039" s="815">
        <v>2012</v>
      </c>
    </row>
    <row r="19040" spans="1:5">
      <c r="A19040" s="816">
        <f t="shared" si="1238"/>
        <v>40941</v>
      </c>
      <c r="B19040" s="815">
        <f t="shared" si="1241"/>
        <v>33</v>
      </c>
      <c r="C19040" s="815">
        <f t="shared" si="1240"/>
        <v>334</v>
      </c>
      <c r="D19040" s="815">
        <f t="shared" si="1239"/>
        <v>323</v>
      </c>
      <c r="E19040" s="815">
        <v>2012</v>
      </c>
    </row>
    <row r="19041" spans="1:5">
      <c r="A19041" s="816">
        <f t="shared" si="1238"/>
        <v>40942</v>
      </c>
      <c r="B19041" s="815">
        <f t="shared" si="1241"/>
        <v>34</v>
      </c>
      <c r="C19041" s="815">
        <f t="shared" si="1240"/>
        <v>333</v>
      </c>
      <c r="D19041" s="815">
        <f t="shared" si="1239"/>
        <v>322</v>
      </c>
      <c r="E19041" s="815">
        <v>2012</v>
      </c>
    </row>
    <row r="19042" spans="1:5">
      <c r="A19042" s="816">
        <f t="shared" si="1238"/>
        <v>40943</v>
      </c>
      <c r="B19042" s="815">
        <f t="shared" si="1241"/>
        <v>35</v>
      </c>
      <c r="C19042" s="815">
        <f t="shared" si="1240"/>
        <v>332</v>
      </c>
      <c r="D19042" s="815">
        <f t="shared" si="1239"/>
        <v>321</v>
      </c>
      <c r="E19042" s="815">
        <v>2012</v>
      </c>
    </row>
    <row r="19043" spans="1:5">
      <c r="A19043" s="816">
        <f t="shared" si="1238"/>
        <v>40944</v>
      </c>
      <c r="B19043" s="815">
        <f t="shared" si="1241"/>
        <v>36</v>
      </c>
      <c r="C19043" s="815">
        <f t="shared" si="1240"/>
        <v>331</v>
      </c>
      <c r="D19043" s="815">
        <f t="shared" si="1239"/>
        <v>320</v>
      </c>
      <c r="E19043" s="815">
        <v>2012</v>
      </c>
    </row>
    <row r="19044" spans="1:5">
      <c r="A19044" s="816">
        <f t="shared" si="1238"/>
        <v>40945</v>
      </c>
      <c r="B19044" s="815">
        <f t="shared" si="1241"/>
        <v>37</v>
      </c>
      <c r="C19044" s="815">
        <f t="shared" si="1240"/>
        <v>330</v>
      </c>
      <c r="D19044" s="815">
        <f t="shared" si="1239"/>
        <v>319</v>
      </c>
      <c r="E19044" s="815">
        <v>2012</v>
      </c>
    </row>
    <row r="19045" spans="1:5">
      <c r="A19045" s="816">
        <f t="shared" si="1238"/>
        <v>40946</v>
      </c>
      <c r="B19045" s="815">
        <f t="shared" si="1241"/>
        <v>38</v>
      </c>
      <c r="C19045" s="815">
        <f t="shared" si="1240"/>
        <v>329</v>
      </c>
      <c r="D19045" s="815">
        <f t="shared" si="1239"/>
        <v>318</v>
      </c>
      <c r="E19045" s="815">
        <v>2012</v>
      </c>
    </row>
    <row r="19046" spans="1:5">
      <c r="A19046" s="816">
        <f t="shared" si="1238"/>
        <v>40947</v>
      </c>
      <c r="B19046" s="815">
        <f t="shared" si="1241"/>
        <v>39</v>
      </c>
      <c r="C19046" s="815">
        <f t="shared" si="1240"/>
        <v>328</v>
      </c>
      <c r="D19046" s="815">
        <f t="shared" si="1239"/>
        <v>317</v>
      </c>
      <c r="E19046" s="815">
        <v>2012</v>
      </c>
    </row>
    <row r="19047" spans="1:5">
      <c r="A19047" s="816">
        <f t="shared" si="1238"/>
        <v>40948</v>
      </c>
      <c r="B19047" s="815">
        <f t="shared" si="1241"/>
        <v>40</v>
      </c>
      <c r="C19047" s="815">
        <f t="shared" si="1240"/>
        <v>327</v>
      </c>
      <c r="D19047" s="815">
        <f t="shared" si="1239"/>
        <v>316</v>
      </c>
      <c r="E19047" s="815">
        <v>2012</v>
      </c>
    </row>
    <row r="19048" spans="1:5">
      <c r="A19048" s="816">
        <f t="shared" si="1238"/>
        <v>40949</v>
      </c>
      <c r="B19048" s="815">
        <f t="shared" si="1241"/>
        <v>41</v>
      </c>
      <c r="C19048" s="815">
        <f t="shared" si="1240"/>
        <v>326</v>
      </c>
      <c r="D19048" s="815">
        <f t="shared" si="1239"/>
        <v>315</v>
      </c>
      <c r="E19048" s="815">
        <v>2012</v>
      </c>
    </row>
    <row r="19049" spans="1:5">
      <c r="A19049" s="816">
        <f t="shared" si="1238"/>
        <v>40950</v>
      </c>
      <c r="B19049" s="815">
        <f t="shared" si="1241"/>
        <v>42</v>
      </c>
      <c r="C19049" s="815">
        <f t="shared" si="1240"/>
        <v>325</v>
      </c>
      <c r="D19049" s="815">
        <f t="shared" si="1239"/>
        <v>314</v>
      </c>
      <c r="E19049" s="815">
        <v>2012</v>
      </c>
    </row>
    <row r="19050" spans="1:5">
      <c r="A19050" s="816">
        <f t="shared" si="1238"/>
        <v>40951</v>
      </c>
      <c r="B19050" s="815">
        <f t="shared" si="1241"/>
        <v>43</v>
      </c>
      <c r="C19050" s="815">
        <f t="shared" si="1240"/>
        <v>324</v>
      </c>
      <c r="D19050" s="815">
        <f t="shared" si="1239"/>
        <v>313</v>
      </c>
      <c r="E19050" s="815">
        <v>2012</v>
      </c>
    </row>
    <row r="19051" spans="1:5">
      <c r="A19051" s="816">
        <f t="shared" si="1238"/>
        <v>40952</v>
      </c>
      <c r="B19051" s="815">
        <f t="shared" si="1241"/>
        <v>44</v>
      </c>
      <c r="C19051" s="815">
        <f t="shared" si="1240"/>
        <v>323</v>
      </c>
      <c r="D19051" s="815">
        <f t="shared" si="1239"/>
        <v>312</v>
      </c>
      <c r="E19051" s="815">
        <v>2012</v>
      </c>
    </row>
    <row r="19052" spans="1:5">
      <c r="A19052" s="816">
        <f t="shared" si="1238"/>
        <v>40953</v>
      </c>
      <c r="B19052" s="815">
        <f t="shared" si="1241"/>
        <v>45</v>
      </c>
      <c r="C19052" s="815">
        <f t="shared" si="1240"/>
        <v>322</v>
      </c>
      <c r="D19052" s="815">
        <f t="shared" si="1239"/>
        <v>311</v>
      </c>
      <c r="E19052" s="815">
        <v>2012</v>
      </c>
    </row>
    <row r="19053" spans="1:5">
      <c r="A19053" s="816">
        <f t="shared" si="1238"/>
        <v>40954</v>
      </c>
      <c r="B19053" s="815">
        <f t="shared" si="1241"/>
        <v>46</v>
      </c>
      <c r="C19053" s="815">
        <f t="shared" si="1240"/>
        <v>321</v>
      </c>
      <c r="D19053" s="815">
        <f t="shared" si="1239"/>
        <v>310</v>
      </c>
      <c r="E19053" s="815">
        <v>2012</v>
      </c>
    </row>
    <row r="19054" spans="1:5">
      <c r="A19054" s="816">
        <f t="shared" si="1238"/>
        <v>40955</v>
      </c>
      <c r="B19054" s="815">
        <f t="shared" si="1241"/>
        <v>47</v>
      </c>
      <c r="C19054" s="815">
        <f t="shared" si="1240"/>
        <v>320</v>
      </c>
      <c r="D19054" s="815">
        <f t="shared" si="1239"/>
        <v>309</v>
      </c>
      <c r="E19054" s="815">
        <v>2012</v>
      </c>
    </row>
    <row r="19055" spans="1:5">
      <c r="A19055" s="816">
        <f t="shared" si="1238"/>
        <v>40956</v>
      </c>
      <c r="B19055" s="815">
        <f t="shared" si="1241"/>
        <v>48</v>
      </c>
      <c r="C19055" s="815">
        <f t="shared" si="1240"/>
        <v>319</v>
      </c>
      <c r="D19055" s="815">
        <f t="shared" si="1239"/>
        <v>308</v>
      </c>
      <c r="E19055" s="815">
        <v>2012</v>
      </c>
    </row>
    <row r="19056" spans="1:5">
      <c r="A19056" s="816">
        <f t="shared" si="1238"/>
        <v>40957</v>
      </c>
      <c r="B19056" s="815">
        <f t="shared" si="1241"/>
        <v>49</v>
      </c>
      <c r="C19056" s="815">
        <f t="shared" si="1240"/>
        <v>318</v>
      </c>
      <c r="D19056" s="815">
        <f t="shared" si="1239"/>
        <v>307</v>
      </c>
      <c r="E19056" s="815">
        <v>2012</v>
      </c>
    </row>
    <row r="19057" spans="1:5">
      <c r="A19057" s="816">
        <f t="shared" si="1238"/>
        <v>40958</v>
      </c>
      <c r="B19057" s="815">
        <f t="shared" si="1241"/>
        <v>50</v>
      </c>
      <c r="C19057" s="815">
        <f t="shared" si="1240"/>
        <v>317</v>
      </c>
      <c r="D19057" s="815">
        <f t="shared" si="1239"/>
        <v>306</v>
      </c>
      <c r="E19057" s="815">
        <v>2012</v>
      </c>
    </row>
    <row r="19058" spans="1:5">
      <c r="A19058" s="816">
        <f t="shared" si="1238"/>
        <v>40959</v>
      </c>
      <c r="B19058" s="815">
        <f t="shared" si="1241"/>
        <v>51</v>
      </c>
      <c r="C19058" s="815">
        <f t="shared" si="1240"/>
        <v>316</v>
      </c>
      <c r="D19058" s="815">
        <f t="shared" si="1239"/>
        <v>305</v>
      </c>
      <c r="E19058" s="815">
        <v>2012</v>
      </c>
    </row>
    <row r="19059" spans="1:5">
      <c r="A19059" s="816">
        <f t="shared" ref="A19059:A19122" si="1242">A19058+1</f>
        <v>40960</v>
      </c>
      <c r="B19059" s="815">
        <f t="shared" si="1241"/>
        <v>52</v>
      </c>
      <c r="C19059" s="815">
        <f t="shared" si="1240"/>
        <v>315</v>
      </c>
      <c r="D19059" s="815">
        <f t="shared" si="1239"/>
        <v>304</v>
      </c>
      <c r="E19059" s="815">
        <v>2012</v>
      </c>
    </row>
    <row r="19060" spans="1:5">
      <c r="A19060" s="816">
        <f t="shared" si="1242"/>
        <v>40961</v>
      </c>
      <c r="B19060" s="815">
        <f t="shared" si="1241"/>
        <v>53</v>
      </c>
      <c r="C19060" s="815">
        <f t="shared" si="1240"/>
        <v>314</v>
      </c>
      <c r="D19060" s="815">
        <f t="shared" si="1239"/>
        <v>303</v>
      </c>
      <c r="E19060" s="815">
        <v>2012</v>
      </c>
    </row>
    <row r="19061" spans="1:5">
      <c r="A19061" s="816">
        <f t="shared" si="1242"/>
        <v>40962</v>
      </c>
      <c r="B19061" s="815">
        <f t="shared" si="1241"/>
        <v>54</v>
      </c>
      <c r="C19061" s="815">
        <f t="shared" si="1240"/>
        <v>313</v>
      </c>
      <c r="D19061" s="815">
        <f t="shared" si="1239"/>
        <v>302</v>
      </c>
      <c r="E19061" s="815">
        <v>2012</v>
      </c>
    </row>
    <row r="19062" spans="1:5">
      <c r="A19062" s="816">
        <f t="shared" si="1242"/>
        <v>40963</v>
      </c>
      <c r="B19062" s="815">
        <f t="shared" si="1241"/>
        <v>55</v>
      </c>
      <c r="C19062" s="815">
        <f t="shared" si="1240"/>
        <v>312</v>
      </c>
      <c r="D19062" s="815">
        <f t="shared" si="1239"/>
        <v>301</v>
      </c>
      <c r="E19062" s="815">
        <v>2012</v>
      </c>
    </row>
    <row r="19063" spans="1:5">
      <c r="A19063" s="816">
        <f t="shared" si="1242"/>
        <v>40964</v>
      </c>
      <c r="B19063" s="815">
        <f t="shared" ref="B19063:B19126" si="1243">B19062+1</f>
        <v>56</v>
      </c>
      <c r="C19063" s="815">
        <f t="shared" ref="C19063:C19126" si="1244">C19062-1</f>
        <v>311</v>
      </c>
      <c r="D19063" s="815">
        <f t="shared" ref="D19063:D19126" si="1245">D19062-1</f>
        <v>300</v>
      </c>
      <c r="E19063" s="815">
        <v>2012</v>
      </c>
    </row>
    <row r="19064" spans="1:5">
      <c r="A19064" s="816">
        <f t="shared" si="1242"/>
        <v>40965</v>
      </c>
      <c r="B19064" s="815">
        <f t="shared" si="1243"/>
        <v>57</v>
      </c>
      <c r="C19064" s="815">
        <f t="shared" si="1244"/>
        <v>310</v>
      </c>
      <c r="D19064" s="815">
        <f t="shared" si="1245"/>
        <v>299</v>
      </c>
      <c r="E19064" s="815">
        <v>2012</v>
      </c>
    </row>
    <row r="19065" spans="1:5">
      <c r="A19065" s="816">
        <f t="shared" si="1242"/>
        <v>40966</v>
      </c>
      <c r="B19065" s="815">
        <f t="shared" si="1243"/>
        <v>58</v>
      </c>
      <c r="C19065" s="815">
        <f t="shared" si="1244"/>
        <v>309</v>
      </c>
      <c r="D19065" s="815">
        <f t="shared" si="1245"/>
        <v>298</v>
      </c>
      <c r="E19065" s="815">
        <v>2012</v>
      </c>
    </row>
    <row r="19066" spans="1:5">
      <c r="A19066" s="816">
        <f t="shared" si="1242"/>
        <v>40967</v>
      </c>
      <c r="B19066" s="815">
        <f t="shared" si="1243"/>
        <v>59</v>
      </c>
      <c r="C19066" s="815">
        <f t="shared" si="1244"/>
        <v>308</v>
      </c>
      <c r="D19066" s="815">
        <f t="shared" si="1245"/>
        <v>297</v>
      </c>
      <c r="E19066" s="815">
        <v>2012</v>
      </c>
    </row>
    <row r="19067" spans="1:5">
      <c r="A19067" s="816">
        <f t="shared" si="1242"/>
        <v>40968</v>
      </c>
      <c r="B19067" s="815">
        <f t="shared" si="1243"/>
        <v>60</v>
      </c>
      <c r="C19067" s="815">
        <f t="shared" si="1244"/>
        <v>307</v>
      </c>
      <c r="D19067" s="815">
        <f t="shared" si="1245"/>
        <v>296</v>
      </c>
      <c r="E19067" s="815">
        <v>2012</v>
      </c>
    </row>
    <row r="19068" spans="1:5">
      <c r="A19068" s="816">
        <f t="shared" si="1242"/>
        <v>40969</v>
      </c>
      <c r="B19068" s="815">
        <f t="shared" si="1243"/>
        <v>61</v>
      </c>
      <c r="C19068" s="815">
        <f t="shared" si="1244"/>
        <v>306</v>
      </c>
      <c r="D19068" s="815">
        <f t="shared" si="1245"/>
        <v>295</v>
      </c>
      <c r="E19068" s="815">
        <v>2012</v>
      </c>
    </row>
    <row r="19069" spans="1:5">
      <c r="A19069" s="816">
        <f t="shared" si="1242"/>
        <v>40970</v>
      </c>
      <c r="B19069" s="815">
        <f t="shared" si="1243"/>
        <v>62</v>
      </c>
      <c r="C19069" s="815">
        <f t="shared" si="1244"/>
        <v>305</v>
      </c>
      <c r="D19069" s="815">
        <f t="shared" si="1245"/>
        <v>294</v>
      </c>
      <c r="E19069" s="815">
        <v>2012</v>
      </c>
    </row>
    <row r="19070" spans="1:5">
      <c r="A19070" s="816">
        <f t="shared" si="1242"/>
        <v>40971</v>
      </c>
      <c r="B19070" s="815">
        <f t="shared" si="1243"/>
        <v>63</v>
      </c>
      <c r="C19070" s="815">
        <f t="shared" si="1244"/>
        <v>304</v>
      </c>
      <c r="D19070" s="815">
        <f t="shared" si="1245"/>
        <v>293</v>
      </c>
      <c r="E19070" s="815">
        <v>2012</v>
      </c>
    </row>
    <row r="19071" spans="1:5">
      <c r="A19071" s="816">
        <f t="shared" si="1242"/>
        <v>40972</v>
      </c>
      <c r="B19071" s="815">
        <f t="shared" si="1243"/>
        <v>64</v>
      </c>
      <c r="C19071" s="815">
        <f t="shared" si="1244"/>
        <v>303</v>
      </c>
      <c r="D19071" s="815">
        <f t="shared" si="1245"/>
        <v>292</v>
      </c>
      <c r="E19071" s="815">
        <v>2012</v>
      </c>
    </row>
    <row r="19072" spans="1:5">
      <c r="A19072" s="816">
        <f t="shared" si="1242"/>
        <v>40973</v>
      </c>
      <c r="B19072" s="815">
        <f t="shared" si="1243"/>
        <v>65</v>
      </c>
      <c r="C19072" s="815">
        <f t="shared" si="1244"/>
        <v>302</v>
      </c>
      <c r="D19072" s="815">
        <f t="shared" si="1245"/>
        <v>291</v>
      </c>
      <c r="E19072" s="815">
        <v>2012</v>
      </c>
    </row>
    <row r="19073" spans="1:5">
      <c r="A19073" s="816">
        <f t="shared" si="1242"/>
        <v>40974</v>
      </c>
      <c r="B19073" s="815">
        <f t="shared" si="1243"/>
        <v>66</v>
      </c>
      <c r="C19073" s="815">
        <f t="shared" si="1244"/>
        <v>301</v>
      </c>
      <c r="D19073" s="815">
        <f t="shared" si="1245"/>
        <v>290</v>
      </c>
      <c r="E19073" s="815">
        <v>2012</v>
      </c>
    </row>
    <row r="19074" spans="1:5">
      <c r="A19074" s="816">
        <f t="shared" si="1242"/>
        <v>40975</v>
      </c>
      <c r="B19074" s="815">
        <f t="shared" si="1243"/>
        <v>67</v>
      </c>
      <c r="C19074" s="815">
        <f t="shared" si="1244"/>
        <v>300</v>
      </c>
      <c r="D19074" s="815">
        <f t="shared" si="1245"/>
        <v>289</v>
      </c>
      <c r="E19074" s="815">
        <v>2012</v>
      </c>
    </row>
    <row r="19075" spans="1:5">
      <c r="A19075" s="816">
        <f t="shared" si="1242"/>
        <v>40976</v>
      </c>
      <c r="B19075" s="815">
        <f t="shared" si="1243"/>
        <v>68</v>
      </c>
      <c r="C19075" s="815">
        <f t="shared" si="1244"/>
        <v>299</v>
      </c>
      <c r="D19075" s="815">
        <f t="shared" si="1245"/>
        <v>288</v>
      </c>
      <c r="E19075" s="815">
        <v>2012</v>
      </c>
    </row>
    <row r="19076" spans="1:5">
      <c r="A19076" s="816">
        <f t="shared" si="1242"/>
        <v>40977</v>
      </c>
      <c r="B19076" s="815">
        <f t="shared" si="1243"/>
        <v>69</v>
      </c>
      <c r="C19076" s="815">
        <f t="shared" si="1244"/>
        <v>298</v>
      </c>
      <c r="D19076" s="815">
        <f t="shared" si="1245"/>
        <v>287</v>
      </c>
      <c r="E19076" s="815">
        <v>2012</v>
      </c>
    </row>
    <row r="19077" spans="1:5">
      <c r="A19077" s="816">
        <f t="shared" si="1242"/>
        <v>40978</v>
      </c>
      <c r="B19077" s="815">
        <f t="shared" si="1243"/>
        <v>70</v>
      </c>
      <c r="C19077" s="815">
        <f t="shared" si="1244"/>
        <v>297</v>
      </c>
      <c r="D19077" s="815">
        <f t="shared" si="1245"/>
        <v>286</v>
      </c>
      <c r="E19077" s="815">
        <v>2012</v>
      </c>
    </row>
    <row r="19078" spans="1:5">
      <c r="A19078" s="816">
        <f t="shared" si="1242"/>
        <v>40979</v>
      </c>
      <c r="B19078" s="815">
        <f t="shared" si="1243"/>
        <v>71</v>
      </c>
      <c r="C19078" s="815">
        <f t="shared" si="1244"/>
        <v>296</v>
      </c>
      <c r="D19078" s="815">
        <f t="shared" si="1245"/>
        <v>285</v>
      </c>
      <c r="E19078" s="815">
        <v>2012</v>
      </c>
    </row>
    <row r="19079" spans="1:5">
      <c r="A19079" s="816">
        <f t="shared" si="1242"/>
        <v>40980</v>
      </c>
      <c r="B19079" s="815">
        <f t="shared" si="1243"/>
        <v>72</v>
      </c>
      <c r="C19079" s="815">
        <f t="shared" si="1244"/>
        <v>295</v>
      </c>
      <c r="D19079" s="815">
        <f t="shared" si="1245"/>
        <v>284</v>
      </c>
      <c r="E19079" s="815">
        <v>2012</v>
      </c>
    </row>
    <row r="19080" spans="1:5">
      <c r="A19080" s="816">
        <f t="shared" si="1242"/>
        <v>40981</v>
      </c>
      <c r="B19080" s="815">
        <f t="shared" si="1243"/>
        <v>73</v>
      </c>
      <c r="C19080" s="815">
        <f t="shared" si="1244"/>
        <v>294</v>
      </c>
      <c r="D19080" s="815">
        <f t="shared" si="1245"/>
        <v>283</v>
      </c>
      <c r="E19080" s="815">
        <v>2012</v>
      </c>
    </row>
    <row r="19081" spans="1:5">
      <c r="A19081" s="816">
        <f t="shared" si="1242"/>
        <v>40982</v>
      </c>
      <c r="B19081" s="815">
        <f t="shared" si="1243"/>
        <v>74</v>
      </c>
      <c r="C19081" s="815">
        <f t="shared" si="1244"/>
        <v>293</v>
      </c>
      <c r="D19081" s="815">
        <f t="shared" si="1245"/>
        <v>282</v>
      </c>
      <c r="E19081" s="815">
        <v>2012</v>
      </c>
    </row>
    <row r="19082" spans="1:5">
      <c r="A19082" s="816">
        <f t="shared" si="1242"/>
        <v>40983</v>
      </c>
      <c r="B19082" s="815">
        <f t="shared" si="1243"/>
        <v>75</v>
      </c>
      <c r="C19082" s="815">
        <f t="shared" si="1244"/>
        <v>292</v>
      </c>
      <c r="D19082" s="815">
        <f t="shared" si="1245"/>
        <v>281</v>
      </c>
      <c r="E19082" s="815">
        <v>2012</v>
      </c>
    </row>
    <row r="19083" spans="1:5">
      <c r="A19083" s="816">
        <f t="shared" si="1242"/>
        <v>40984</v>
      </c>
      <c r="B19083" s="815">
        <f t="shared" si="1243"/>
        <v>76</v>
      </c>
      <c r="C19083" s="815">
        <f t="shared" si="1244"/>
        <v>291</v>
      </c>
      <c r="D19083" s="815">
        <f t="shared" si="1245"/>
        <v>280</v>
      </c>
      <c r="E19083" s="815">
        <v>2012</v>
      </c>
    </row>
    <row r="19084" spans="1:5">
      <c r="A19084" s="816">
        <f t="shared" si="1242"/>
        <v>40985</v>
      </c>
      <c r="B19084" s="815">
        <f t="shared" si="1243"/>
        <v>77</v>
      </c>
      <c r="C19084" s="815">
        <f t="shared" si="1244"/>
        <v>290</v>
      </c>
      <c r="D19084" s="815">
        <f t="shared" si="1245"/>
        <v>279</v>
      </c>
      <c r="E19084" s="815">
        <v>2012</v>
      </c>
    </row>
    <row r="19085" spans="1:5">
      <c r="A19085" s="816">
        <f t="shared" si="1242"/>
        <v>40986</v>
      </c>
      <c r="B19085" s="815">
        <f t="shared" si="1243"/>
        <v>78</v>
      </c>
      <c r="C19085" s="815">
        <f t="shared" si="1244"/>
        <v>289</v>
      </c>
      <c r="D19085" s="815">
        <f t="shared" si="1245"/>
        <v>278</v>
      </c>
      <c r="E19085" s="815">
        <v>2012</v>
      </c>
    </row>
    <row r="19086" spans="1:5">
      <c r="A19086" s="816">
        <f t="shared" si="1242"/>
        <v>40987</v>
      </c>
      <c r="B19086" s="815">
        <f t="shared" si="1243"/>
        <v>79</v>
      </c>
      <c r="C19086" s="815">
        <f t="shared" si="1244"/>
        <v>288</v>
      </c>
      <c r="D19086" s="815">
        <f t="shared" si="1245"/>
        <v>277</v>
      </c>
      <c r="E19086" s="815">
        <v>2012</v>
      </c>
    </row>
    <row r="19087" spans="1:5">
      <c r="A19087" s="816">
        <f t="shared" si="1242"/>
        <v>40988</v>
      </c>
      <c r="B19087" s="815">
        <f t="shared" si="1243"/>
        <v>80</v>
      </c>
      <c r="C19087" s="815">
        <f t="shared" si="1244"/>
        <v>287</v>
      </c>
      <c r="D19087" s="815">
        <f t="shared" si="1245"/>
        <v>276</v>
      </c>
      <c r="E19087" s="815">
        <v>2012</v>
      </c>
    </row>
    <row r="19088" spans="1:5">
      <c r="A19088" s="816">
        <f t="shared" si="1242"/>
        <v>40989</v>
      </c>
      <c r="B19088" s="815">
        <f t="shared" si="1243"/>
        <v>81</v>
      </c>
      <c r="C19088" s="815">
        <f t="shared" si="1244"/>
        <v>286</v>
      </c>
      <c r="D19088" s="815">
        <f t="shared" si="1245"/>
        <v>275</v>
      </c>
      <c r="E19088" s="815">
        <v>2012</v>
      </c>
    </row>
    <row r="19089" spans="1:5">
      <c r="A19089" s="816">
        <f t="shared" si="1242"/>
        <v>40990</v>
      </c>
      <c r="B19089" s="815">
        <f t="shared" si="1243"/>
        <v>82</v>
      </c>
      <c r="C19089" s="815">
        <f t="shared" si="1244"/>
        <v>285</v>
      </c>
      <c r="D19089" s="815">
        <f t="shared" si="1245"/>
        <v>274</v>
      </c>
      <c r="E19089" s="815">
        <v>2012</v>
      </c>
    </row>
    <row r="19090" spans="1:5">
      <c r="A19090" s="816">
        <f t="shared" si="1242"/>
        <v>40991</v>
      </c>
      <c r="B19090" s="815">
        <f t="shared" si="1243"/>
        <v>83</v>
      </c>
      <c r="C19090" s="815">
        <f t="shared" si="1244"/>
        <v>284</v>
      </c>
      <c r="D19090" s="815">
        <f t="shared" si="1245"/>
        <v>273</v>
      </c>
      <c r="E19090" s="815">
        <v>2012</v>
      </c>
    </row>
    <row r="19091" spans="1:5">
      <c r="A19091" s="816">
        <f t="shared" si="1242"/>
        <v>40992</v>
      </c>
      <c r="B19091" s="815">
        <f t="shared" si="1243"/>
        <v>84</v>
      </c>
      <c r="C19091" s="815">
        <f t="shared" si="1244"/>
        <v>283</v>
      </c>
      <c r="D19091" s="815">
        <f t="shared" si="1245"/>
        <v>272</v>
      </c>
      <c r="E19091" s="815">
        <v>2012</v>
      </c>
    </row>
    <row r="19092" spans="1:5">
      <c r="A19092" s="816">
        <f t="shared" si="1242"/>
        <v>40993</v>
      </c>
      <c r="B19092" s="815">
        <f t="shared" si="1243"/>
        <v>85</v>
      </c>
      <c r="C19092" s="815">
        <f t="shared" si="1244"/>
        <v>282</v>
      </c>
      <c r="D19092" s="815">
        <f t="shared" si="1245"/>
        <v>271</v>
      </c>
      <c r="E19092" s="815">
        <v>2012</v>
      </c>
    </row>
    <row r="19093" spans="1:5">
      <c r="A19093" s="816">
        <f t="shared" si="1242"/>
        <v>40994</v>
      </c>
      <c r="B19093" s="815">
        <f t="shared" si="1243"/>
        <v>86</v>
      </c>
      <c r="C19093" s="815">
        <f t="shared" si="1244"/>
        <v>281</v>
      </c>
      <c r="D19093" s="815">
        <f t="shared" si="1245"/>
        <v>270</v>
      </c>
      <c r="E19093" s="815">
        <v>2012</v>
      </c>
    </row>
    <row r="19094" spans="1:5">
      <c r="A19094" s="816">
        <f t="shared" si="1242"/>
        <v>40995</v>
      </c>
      <c r="B19094" s="815">
        <f t="shared" si="1243"/>
        <v>87</v>
      </c>
      <c r="C19094" s="815">
        <f t="shared" si="1244"/>
        <v>280</v>
      </c>
      <c r="D19094" s="815">
        <f t="shared" si="1245"/>
        <v>269</v>
      </c>
      <c r="E19094" s="815">
        <v>2012</v>
      </c>
    </row>
    <row r="19095" spans="1:5">
      <c r="A19095" s="816">
        <f t="shared" si="1242"/>
        <v>40996</v>
      </c>
      <c r="B19095" s="815">
        <f t="shared" si="1243"/>
        <v>88</v>
      </c>
      <c r="C19095" s="815">
        <f t="shared" si="1244"/>
        <v>279</v>
      </c>
      <c r="D19095" s="815">
        <f t="shared" si="1245"/>
        <v>268</v>
      </c>
      <c r="E19095" s="815">
        <v>2012</v>
      </c>
    </row>
    <row r="19096" spans="1:5">
      <c r="A19096" s="816">
        <f t="shared" si="1242"/>
        <v>40997</v>
      </c>
      <c r="B19096" s="815">
        <f t="shared" si="1243"/>
        <v>89</v>
      </c>
      <c r="C19096" s="815">
        <f t="shared" si="1244"/>
        <v>278</v>
      </c>
      <c r="D19096" s="815">
        <f t="shared" si="1245"/>
        <v>267</v>
      </c>
      <c r="E19096" s="815">
        <v>2012</v>
      </c>
    </row>
    <row r="19097" spans="1:5">
      <c r="A19097" s="816">
        <f t="shared" si="1242"/>
        <v>40998</v>
      </c>
      <c r="B19097" s="815">
        <f t="shared" si="1243"/>
        <v>90</v>
      </c>
      <c r="C19097" s="815">
        <f t="shared" si="1244"/>
        <v>277</v>
      </c>
      <c r="D19097" s="815">
        <f t="shared" si="1245"/>
        <v>266</v>
      </c>
      <c r="E19097" s="815">
        <v>2012</v>
      </c>
    </row>
    <row r="19098" spans="1:5">
      <c r="A19098" s="816">
        <f t="shared" si="1242"/>
        <v>40999</v>
      </c>
      <c r="B19098" s="815">
        <f t="shared" si="1243"/>
        <v>91</v>
      </c>
      <c r="C19098" s="815">
        <f t="shared" si="1244"/>
        <v>276</v>
      </c>
      <c r="D19098" s="815">
        <f t="shared" si="1245"/>
        <v>265</v>
      </c>
      <c r="E19098" s="815">
        <v>2012</v>
      </c>
    </row>
    <row r="19099" spans="1:5">
      <c r="A19099" s="816">
        <f t="shared" si="1242"/>
        <v>41000</v>
      </c>
      <c r="B19099" s="815">
        <f t="shared" si="1243"/>
        <v>92</v>
      </c>
      <c r="C19099" s="815">
        <f t="shared" si="1244"/>
        <v>275</v>
      </c>
      <c r="D19099" s="815">
        <f t="shared" si="1245"/>
        <v>264</v>
      </c>
      <c r="E19099" s="815">
        <v>2012</v>
      </c>
    </row>
    <row r="19100" spans="1:5">
      <c r="A19100" s="816">
        <f t="shared" si="1242"/>
        <v>41001</v>
      </c>
      <c r="B19100" s="815">
        <f t="shared" si="1243"/>
        <v>93</v>
      </c>
      <c r="C19100" s="815">
        <f t="shared" si="1244"/>
        <v>274</v>
      </c>
      <c r="D19100" s="815">
        <f t="shared" si="1245"/>
        <v>263</v>
      </c>
      <c r="E19100" s="815">
        <v>2012</v>
      </c>
    </row>
    <row r="19101" spans="1:5">
      <c r="A19101" s="816">
        <f t="shared" si="1242"/>
        <v>41002</v>
      </c>
      <c r="B19101" s="815">
        <f t="shared" si="1243"/>
        <v>94</v>
      </c>
      <c r="C19101" s="815">
        <f t="shared" si="1244"/>
        <v>273</v>
      </c>
      <c r="D19101" s="815">
        <f t="shared" si="1245"/>
        <v>262</v>
      </c>
      <c r="E19101" s="815">
        <v>2012</v>
      </c>
    </row>
    <row r="19102" spans="1:5">
      <c r="A19102" s="816">
        <f t="shared" si="1242"/>
        <v>41003</v>
      </c>
      <c r="B19102" s="815">
        <f t="shared" si="1243"/>
        <v>95</v>
      </c>
      <c r="C19102" s="815">
        <f t="shared" si="1244"/>
        <v>272</v>
      </c>
      <c r="D19102" s="815">
        <f t="shared" si="1245"/>
        <v>261</v>
      </c>
      <c r="E19102" s="815">
        <v>2012</v>
      </c>
    </row>
    <row r="19103" spans="1:5">
      <c r="A19103" s="816">
        <f t="shared" si="1242"/>
        <v>41004</v>
      </c>
      <c r="B19103" s="815">
        <f t="shared" si="1243"/>
        <v>96</v>
      </c>
      <c r="C19103" s="815">
        <f t="shared" si="1244"/>
        <v>271</v>
      </c>
      <c r="D19103" s="815">
        <f t="shared" si="1245"/>
        <v>260</v>
      </c>
      <c r="E19103" s="815">
        <v>2012</v>
      </c>
    </row>
    <row r="19104" spans="1:5">
      <c r="A19104" s="816">
        <f t="shared" si="1242"/>
        <v>41005</v>
      </c>
      <c r="B19104" s="815">
        <f t="shared" si="1243"/>
        <v>97</v>
      </c>
      <c r="C19104" s="815">
        <f t="shared" si="1244"/>
        <v>270</v>
      </c>
      <c r="D19104" s="815">
        <f t="shared" si="1245"/>
        <v>259</v>
      </c>
      <c r="E19104" s="815">
        <v>2012</v>
      </c>
    </row>
    <row r="19105" spans="1:5">
      <c r="A19105" s="816">
        <f t="shared" si="1242"/>
        <v>41006</v>
      </c>
      <c r="B19105" s="815">
        <f t="shared" si="1243"/>
        <v>98</v>
      </c>
      <c r="C19105" s="815">
        <f t="shared" si="1244"/>
        <v>269</v>
      </c>
      <c r="D19105" s="815">
        <f t="shared" si="1245"/>
        <v>258</v>
      </c>
      <c r="E19105" s="815">
        <v>2012</v>
      </c>
    </row>
    <row r="19106" spans="1:5">
      <c r="A19106" s="816">
        <f t="shared" si="1242"/>
        <v>41007</v>
      </c>
      <c r="B19106" s="815">
        <f t="shared" si="1243"/>
        <v>99</v>
      </c>
      <c r="C19106" s="815">
        <f t="shared" si="1244"/>
        <v>268</v>
      </c>
      <c r="D19106" s="815">
        <f t="shared" si="1245"/>
        <v>257</v>
      </c>
      <c r="E19106" s="815">
        <v>2012</v>
      </c>
    </row>
    <row r="19107" spans="1:5">
      <c r="A19107" s="816">
        <f t="shared" si="1242"/>
        <v>41008</v>
      </c>
      <c r="B19107" s="815">
        <f t="shared" si="1243"/>
        <v>100</v>
      </c>
      <c r="C19107" s="815">
        <f t="shared" si="1244"/>
        <v>267</v>
      </c>
      <c r="D19107" s="815">
        <f t="shared" si="1245"/>
        <v>256</v>
      </c>
      <c r="E19107" s="815">
        <v>2012</v>
      </c>
    </row>
    <row r="19108" spans="1:5">
      <c r="A19108" s="816">
        <f t="shared" si="1242"/>
        <v>41009</v>
      </c>
      <c r="B19108" s="815">
        <f t="shared" si="1243"/>
        <v>101</v>
      </c>
      <c r="C19108" s="815">
        <f t="shared" si="1244"/>
        <v>266</v>
      </c>
      <c r="D19108" s="815">
        <f t="shared" si="1245"/>
        <v>255</v>
      </c>
      <c r="E19108" s="815">
        <v>2012</v>
      </c>
    </row>
    <row r="19109" spans="1:5">
      <c r="A19109" s="816">
        <f t="shared" si="1242"/>
        <v>41010</v>
      </c>
      <c r="B19109" s="815">
        <f t="shared" si="1243"/>
        <v>102</v>
      </c>
      <c r="C19109" s="815">
        <f t="shared" si="1244"/>
        <v>265</v>
      </c>
      <c r="D19109" s="815">
        <f t="shared" si="1245"/>
        <v>254</v>
      </c>
      <c r="E19109" s="815">
        <v>2012</v>
      </c>
    </row>
    <row r="19110" spans="1:5">
      <c r="A19110" s="816">
        <f t="shared" si="1242"/>
        <v>41011</v>
      </c>
      <c r="B19110" s="815">
        <f t="shared" si="1243"/>
        <v>103</v>
      </c>
      <c r="C19110" s="815">
        <f t="shared" si="1244"/>
        <v>264</v>
      </c>
      <c r="D19110" s="815">
        <f t="shared" si="1245"/>
        <v>253</v>
      </c>
      <c r="E19110" s="815">
        <v>2012</v>
      </c>
    </row>
    <row r="19111" spans="1:5">
      <c r="A19111" s="816">
        <f t="shared" si="1242"/>
        <v>41012</v>
      </c>
      <c r="B19111" s="815">
        <f t="shared" si="1243"/>
        <v>104</v>
      </c>
      <c r="C19111" s="815">
        <f t="shared" si="1244"/>
        <v>263</v>
      </c>
      <c r="D19111" s="815">
        <f t="shared" si="1245"/>
        <v>252</v>
      </c>
      <c r="E19111" s="815">
        <v>2012</v>
      </c>
    </row>
    <row r="19112" spans="1:5">
      <c r="A19112" s="816">
        <f t="shared" si="1242"/>
        <v>41013</v>
      </c>
      <c r="B19112" s="815">
        <f t="shared" si="1243"/>
        <v>105</v>
      </c>
      <c r="C19112" s="815">
        <f t="shared" si="1244"/>
        <v>262</v>
      </c>
      <c r="D19112" s="815">
        <f t="shared" si="1245"/>
        <v>251</v>
      </c>
      <c r="E19112" s="815">
        <v>2012</v>
      </c>
    </row>
    <row r="19113" spans="1:5">
      <c r="A19113" s="816">
        <f t="shared" si="1242"/>
        <v>41014</v>
      </c>
      <c r="B19113" s="815">
        <f t="shared" si="1243"/>
        <v>106</v>
      </c>
      <c r="C19113" s="815">
        <f t="shared" si="1244"/>
        <v>261</v>
      </c>
      <c r="D19113" s="815">
        <f t="shared" si="1245"/>
        <v>250</v>
      </c>
      <c r="E19113" s="815">
        <v>2012</v>
      </c>
    </row>
    <row r="19114" spans="1:5">
      <c r="A19114" s="816">
        <f t="shared" si="1242"/>
        <v>41015</v>
      </c>
      <c r="B19114" s="815">
        <f t="shared" si="1243"/>
        <v>107</v>
      </c>
      <c r="C19114" s="815">
        <f t="shared" si="1244"/>
        <v>260</v>
      </c>
      <c r="D19114" s="815">
        <f t="shared" si="1245"/>
        <v>249</v>
      </c>
      <c r="E19114" s="815">
        <v>2012</v>
      </c>
    </row>
    <row r="19115" spans="1:5">
      <c r="A19115" s="816">
        <f t="shared" si="1242"/>
        <v>41016</v>
      </c>
      <c r="B19115" s="815">
        <f t="shared" si="1243"/>
        <v>108</v>
      </c>
      <c r="C19115" s="815">
        <f t="shared" si="1244"/>
        <v>259</v>
      </c>
      <c r="D19115" s="815">
        <f t="shared" si="1245"/>
        <v>248</v>
      </c>
      <c r="E19115" s="815">
        <v>2012</v>
      </c>
    </row>
    <row r="19116" spans="1:5">
      <c r="A19116" s="816">
        <f t="shared" si="1242"/>
        <v>41017</v>
      </c>
      <c r="B19116" s="815">
        <f t="shared" si="1243"/>
        <v>109</v>
      </c>
      <c r="C19116" s="815">
        <f t="shared" si="1244"/>
        <v>258</v>
      </c>
      <c r="D19116" s="815">
        <f t="shared" si="1245"/>
        <v>247</v>
      </c>
      <c r="E19116" s="815">
        <v>2012</v>
      </c>
    </row>
    <row r="19117" spans="1:5">
      <c r="A19117" s="816">
        <f t="shared" si="1242"/>
        <v>41018</v>
      </c>
      <c r="B19117" s="815">
        <f t="shared" si="1243"/>
        <v>110</v>
      </c>
      <c r="C19117" s="815">
        <f t="shared" si="1244"/>
        <v>257</v>
      </c>
      <c r="D19117" s="815">
        <f t="shared" si="1245"/>
        <v>246</v>
      </c>
      <c r="E19117" s="815">
        <v>2012</v>
      </c>
    </row>
    <row r="19118" spans="1:5">
      <c r="A19118" s="816">
        <f t="shared" si="1242"/>
        <v>41019</v>
      </c>
      <c r="B19118" s="815">
        <f t="shared" si="1243"/>
        <v>111</v>
      </c>
      <c r="C19118" s="815">
        <f t="shared" si="1244"/>
        <v>256</v>
      </c>
      <c r="D19118" s="815">
        <f t="shared" si="1245"/>
        <v>245</v>
      </c>
      <c r="E19118" s="815">
        <v>2012</v>
      </c>
    </row>
    <row r="19119" spans="1:5">
      <c r="A19119" s="816">
        <f t="shared" si="1242"/>
        <v>41020</v>
      </c>
      <c r="B19119" s="815">
        <f t="shared" si="1243"/>
        <v>112</v>
      </c>
      <c r="C19119" s="815">
        <f t="shared" si="1244"/>
        <v>255</v>
      </c>
      <c r="D19119" s="815">
        <f t="shared" si="1245"/>
        <v>244</v>
      </c>
      <c r="E19119" s="815">
        <v>2012</v>
      </c>
    </row>
    <row r="19120" spans="1:5">
      <c r="A19120" s="816">
        <f t="shared" si="1242"/>
        <v>41021</v>
      </c>
      <c r="B19120" s="815">
        <f t="shared" si="1243"/>
        <v>113</v>
      </c>
      <c r="C19120" s="815">
        <f t="shared" si="1244"/>
        <v>254</v>
      </c>
      <c r="D19120" s="815">
        <f t="shared" si="1245"/>
        <v>243</v>
      </c>
      <c r="E19120" s="815">
        <v>2012</v>
      </c>
    </row>
    <row r="19121" spans="1:5">
      <c r="A19121" s="816">
        <f t="shared" si="1242"/>
        <v>41022</v>
      </c>
      <c r="B19121" s="815">
        <f t="shared" si="1243"/>
        <v>114</v>
      </c>
      <c r="C19121" s="815">
        <f t="shared" si="1244"/>
        <v>253</v>
      </c>
      <c r="D19121" s="815">
        <f t="shared" si="1245"/>
        <v>242</v>
      </c>
      <c r="E19121" s="815">
        <v>2012</v>
      </c>
    </row>
    <row r="19122" spans="1:5">
      <c r="A19122" s="816">
        <f t="shared" si="1242"/>
        <v>41023</v>
      </c>
      <c r="B19122" s="815">
        <f t="shared" si="1243"/>
        <v>115</v>
      </c>
      <c r="C19122" s="815">
        <f t="shared" si="1244"/>
        <v>252</v>
      </c>
      <c r="D19122" s="815">
        <f t="shared" si="1245"/>
        <v>241</v>
      </c>
      <c r="E19122" s="815">
        <v>2012</v>
      </c>
    </row>
    <row r="19123" spans="1:5">
      <c r="A19123" s="816">
        <f t="shared" ref="A19123:A19186" si="1246">A19122+1</f>
        <v>41024</v>
      </c>
      <c r="B19123" s="815">
        <f t="shared" si="1243"/>
        <v>116</v>
      </c>
      <c r="C19123" s="815">
        <f t="shared" si="1244"/>
        <v>251</v>
      </c>
      <c r="D19123" s="815">
        <f t="shared" si="1245"/>
        <v>240</v>
      </c>
      <c r="E19123" s="815">
        <v>2012</v>
      </c>
    </row>
    <row r="19124" spans="1:5">
      <c r="A19124" s="816">
        <f t="shared" si="1246"/>
        <v>41025</v>
      </c>
      <c r="B19124" s="815">
        <f t="shared" si="1243"/>
        <v>117</v>
      </c>
      <c r="C19124" s="815">
        <f t="shared" si="1244"/>
        <v>250</v>
      </c>
      <c r="D19124" s="815">
        <f t="shared" si="1245"/>
        <v>239</v>
      </c>
      <c r="E19124" s="815">
        <v>2012</v>
      </c>
    </row>
    <row r="19125" spans="1:5">
      <c r="A19125" s="816">
        <f t="shared" si="1246"/>
        <v>41026</v>
      </c>
      <c r="B19125" s="815">
        <f t="shared" si="1243"/>
        <v>118</v>
      </c>
      <c r="C19125" s="815">
        <f t="shared" si="1244"/>
        <v>249</v>
      </c>
      <c r="D19125" s="815">
        <f t="shared" si="1245"/>
        <v>238</v>
      </c>
      <c r="E19125" s="815">
        <v>2012</v>
      </c>
    </row>
    <row r="19126" spans="1:5">
      <c r="A19126" s="816">
        <f t="shared" si="1246"/>
        <v>41027</v>
      </c>
      <c r="B19126" s="815">
        <f t="shared" si="1243"/>
        <v>119</v>
      </c>
      <c r="C19126" s="815">
        <f t="shared" si="1244"/>
        <v>248</v>
      </c>
      <c r="D19126" s="815">
        <f t="shared" si="1245"/>
        <v>237</v>
      </c>
      <c r="E19126" s="815">
        <v>2012</v>
      </c>
    </row>
    <row r="19127" spans="1:5">
      <c r="A19127" s="816">
        <f t="shared" si="1246"/>
        <v>41028</v>
      </c>
      <c r="B19127" s="815">
        <f t="shared" ref="B19127:B19190" si="1247">B19126+1</f>
        <v>120</v>
      </c>
      <c r="C19127" s="815">
        <f t="shared" ref="C19127:C19190" si="1248">C19126-1</f>
        <v>247</v>
      </c>
      <c r="D19127" s="815">
        <f t="shared" ref="D19127:D19190" si="1249">D19126-1</f>
        <v>236</v>
      </c>
      <c r="E19127" s="815">
        <v>2012</v>
      </c>
    </row>
    <row r="19128" spans="1:5">
      <c r="A19128" s="816">
        <f t="shared" si="1246"/>
        <v>41029</v>
      </c>
      <c r="B19128" s="815">
        <f t="shared" si="1247"/>
        <v>121</v>
      </c>
      <c r="C19128" s="815">
        <f t="shared" si="1248"/>
        <v>246</v>
      </c>
      <c r="D19128" s="815">
        <f t="shared" si="1249"/>
        <v>235</v>
      </c>
      <c r="E19128" s="815">
        <v>2012</v>
      </c>
    </row>
    <row r="19129" spans="1:5">
      <c r="A19129" s="816">
        <f t="shared" si="1246"/>
        <v>41030</v>
      </c>
      <c r="B19129" s="815">
        <f t="shared" si="1247"/>
        <v>122</v>
      </c>
      <c r="C19129" s="815">
        <f t="shared" si="1248"/>
        <v>245</v>
      </c>
      <c r="D19129" s="815">
        <f t="shared" si="1249"/>
        <v>234</v>
      </c>
      <c r="E19129" s="815">
        <v>2012</v>
      </c>
    </row>
    <row r="19130" spans="1:5">
      <c r="A19130" s="816">
        <f t="shared" si="1246"/>
        <v>41031</v>
      </c>
      <c r="B19130" s="815">
        <f t="shared" si="1247"/>
        <v>123</v>
      </c>
      <c r="C19130" s="815">
        <f t="shared" si="1248"/>
        <v>244</v>
      </c>
      <c r="D19130" s="815">
        <f t="shared" si="1249"/>
        <v>233</v>
      </c>
      <c r="E19130" s="815">
        <v>2012</v>
      </c>
    </row>
    <row r="19131" spans="1:5">
      <c r="A19131" s="816">
        <f t="shared" si="1246"/>
        <v>41032</v>
      </c>
      <c r="B19131" s="815">
        <f t="shared" si="1247"/>
        <v>124</v>
      </c>
      <c r="C19131" s="815">
        <f t="shared" si="1248"/>
        <v>243</v>
      </c>
      <c r="D19131" s="815">
        <f t="shared" si="1249"/>
        <v>232</v>
      </c>
      <c r="E19131" s="815">
        <v>2012</v>
      </c>
    </row>
    <row r="19132" spans="1:5">
      <c r="A19132" s="816">
        <f t="shared" si="1246"/>
        <v>41033</v>
      </c>
      <c r="B19132" s="815">
        <f t="shared" si="1247"/>
        <v>125</v>
      </c>
      <c r="C19132" s="815">
        <f t="shared" si="1248"/>
        <v>242</v>
      </c>
      <c r="D19132" s="815">
        <f t="shared" si="1249"/>
        <v>231</v>
      </c>
      <c r="E19132" s="815">
        <v>2012</v>
      </c>
    </row>
    <row r="19133" spans="1:5">
      <c r="A19133" s="816">
        <f t="shared" si="1246"/>
        <v>41034</v>
      </c>
      <c r="B19133" s="815">
        <f t="shared" si="1247"/>
        <v>126</v>
      </c>
      <c r="C19133" s="815">
        <f t="shared" si="1248"/>
        <v>241</v>
      </c>
      <c r="D19133" s="815">
        <f t="shared" si="1249"/>
        <v>230</v>
      </c>
      <c r="E19133" s="815">
        <v>2012</v>
      </c>
    </row>
    <row r="19134" spans="1:5">
      <c r="A19134" s="816">
        <f t="shared" si="1246"/>
        <v>41035</v>
      </c>
      <c r="B19134" s="815">
        <f t="shared" si="1247"/>
        <v>127</v>
      </c>
      <c r="C19134" s="815">
        <f t="shared" si="1248"/>
        <v>240</v>
      </c>
      <c r="D19134" s="815">
        <f t="shared" si="1249"/>
        <v>229</v>
      </c>
      <c r="E19134" s="815">
        <v>2012</v>
      </c>
    </row>
    <row r="19135" spans="1:5">
      <c r="A19135" s="816">
        <f t="shared" si="1246"/>
        <v>41036</v>
      </c>
      <c r="B19135" s="815">
        <f t="shared" si="1247"/>
        <v>128</v>
      </c>
      <c r="C19135" s="815">
        <f t="shared" si="1248"/>
        <v>239</v>
      </c>
      <c r="D19135" s="815">
        <f t="shared" si="1249"/>
        <v>228</v>
      </c>
      <c r="E19135" s="815">
        <v>2012</v>
      </c>
    </row>
    <row r="19136" spans="1:5">
      <c r="A19136" s="816">
        <f t="shared" si="1246"/>
        <v>41037</v>
      </c>
      <c r="B19136" s="815">
        <f t="shared" si="1247"/>
        <v>129</v>
      </c>
      <c r="C19136" s="815">
        <f t="shared" si="1248"/>
        <v>238</v>
      </c>
      <c r="D19136" s="815">
        <f t="shared" si="1249"/>
        <v>227</v>
      </c>
      <c r="E19136" s="815">
        <v>2012</v>
      </c>
    </row>
    <row r="19137" spans="1:5">
      <c r="A19137" s="816">
        <f t="shared" si="1246"/>
        <v>41038</v>
      </c>
      <c r="B19137" s="815">
        <f t="shared" si="1247"/>
        <v>130</v>
      </c>
      <c r="C19137" s="815">
        <f t="shared" si="1248"/>
        <v>237</v>
      </c>
      <c r="D19137" s="815">
        <f t="shared" si="1249"/>
        <v>226</v>
      </c>
      <c r="E19137" s="815">
        <v>2012</v>
      </c>
    </row>
    <row r="19138" spans="1:5">
      <c r="A19138" s="816">
        <f t="shared" si="1246"/>
        <v>41039</v>
      </c>
      <c r="B19138" s="815">
        <f t="shared" si="1247"/>
        <v>131</v>
      </c>
      <c r="C19138" s="815">
        <f t="shared" si="1248"/>
        <v>236</v>
      </c>
      <c r="D19138" s="815">
        <f t="shared" si="1249"/>
        <v>225</v>
      </c>
      <c r="E19138" s="815">
        <v>2012</v>
      </c>
    </row>
    <row r="19139" spans="1:5">
      <c r="A19139" s="816">
        <f t="shared" si="1246"/>
        <v>41040</v>
      </c>
      <c r="B19139" s="815">
        <f t="shared" si="1247"/>
        <v>132</v>
      </c>
      <c r="C19139" s="815">
        <f t="shared" si="1248"/>
        <v>235</v>
      </c>
      <c r="D19139" s="815">
        <f t="shared" si="1249"/>
        <v>224</v>
      </c>
      <c r="E19139" s="815">
        <v>2012</v>
      </c>
    </row>
    <row r="19140" spans="1:5">
      <c r="A19140" s="816">
        <f t="shared" si="1246"/>
        <v>41041</v>
      </c>
      <c r="B19140" s="815">
        <f t="shared" si="1247"/>
        <v>133</v>
      </c>
      <c r="C19140" s="815">
        <f t="shared" si="1248"/>
        <v>234</v>
      </c>
      <c r="D19140" s="815">
        <f t="shared" si="1249"/>
        <v>223</v>
      </c>
      <c r="E19140" s="815">
        <v>2012</v>
      </c>
    </row>
    <row r="19141" spans="1:5">
      <c r="A19141" s="816">
        <f t="shared" si="1246"/>
        <v>41042</v>
      </c>
      <c r="B19141" s="815">
        <f t="shared" si="1247"/>
        <v>134</v>
      </c>
      <c r="C19141" s="815">
        <f t="shared" si="1248"/>
        <v>233</v>
      </c>
      <c r="D19141" s="815">
        <f t="shared" si="1249"/>
        <v>222</v>
      </c>
      <c r="E19141" s="815">
        <v>2012</v>
      </c>
    </row>
    <row r="19142" spans="1:5">
      <c r="A19142" s="816">
        <f t="shared" si="1246"/>
        <v>41043</v>
      </c>
      <c r="B19142" s="815">
        <f t="shared" si="1247"/>
        <v>135</v>
      </c>
      <c r="C19142" s="815">
        <f t="shared" si="1248"/>
        <v>232</v>
      </c>
      <c r="D19142" s="815">
        <f t="shared" si="1249"/>
        <v>221</v>
      </c>
      <c r="E19142" s="815">
        <v>2012</v>
      </c>
    </row>
    <row r="19143" spans="1:5">
      <c r="A19143" s="816">
        <f t="shared" si="1246"/>
        <v>41044</v>
      </c>
      <c r="B19143" s="815">
        <f t="shared" si="1247"/>
        <v>136</v>
      </c>
      <c r="C19143" s="815">
        <f t="shared" si="1248"/>
        <v>231</v>
      </c>
      <c r="D19143" s="815">
        <f t="shared" si="1249"/>
        <v>220</v>
      </c>
      <c r="E19143" s="815">
        <v>2012</v>
      </c>
    </row>
    <row r="19144" spans="1:5">
      <c r="A19144" s="816">
        <f t="shared" si="1246"/>
        <v>41045</v>
      </c>
      <c r="B19144" s="815">
        <f t="shared" si="1247"/>
        <v>137</v>
      </c>
      <c r="C19144" s="815">
        <f t="shared" si="1248"/>
        <v>230</v>
      </c>
      <c r="D19144" s="815">
        <f t="shared" si="1249"/>
        <v>219</v>
      </c>
      <c r="E19144" s="815">
        <v>2012</v>
      </c>
    </row>
    <row r="19145" spans="1:5">
      <c r="A19145" s="816">
        <f t="shared" si="1246"/>
        <v>41046</v>
      </c>
      <c r="B19145" s="815">
        <f t="shared" si="1247"/>
        <v>138</v>
      </c>
      <c r="C19145" s="815">
        <f t="shared" si="1248"/>
        <v>229</v>
      </c>
      <c r="D19145" s="815">
        <f t="shared" si="1249"/>
        <v>218</v>
      </c>
      <c r="E19145" s="815">
        <v>2012</v>
      </c>
    </row>
    <row r="19146" spans="1:5">
      <c r="A19146" s="816">
        <f t="shared" si="1246"/>
        <v>41047</v>
      </c>
      <c r="B19146" s="815">
        <f t="shared" si="1247"/>
        <v>139</v>
      </c>
      <c r="C19146" s="815">
        <f t="shared" si="1248"/>
        <v>228</v>
      </c>
      <c r="D19146" s="815">
        <f t="shared" si="1249"/>
        <v>217</v>
      </c>
      <c r="E19146" s="815">
        <v>2012</v>
      </c>
    </row>
    <row r="19147" spans="1:5">
      <c r="A19147" s="816">
        <f t="shared" si="1246"/>
        <v>41048</v>
      </c>
      <c r="B19147" s="815">
        <f t="shared" si="1247"/>
        <v>140</v>
      </c>
      <c r="C19147" s="815">
        <f t="shared" si="1248"/>
        <v>227</v>
      </c>
      <c r="D19147" s="815">
        <f t="shared" si="1249"/>
        <v>216</v>
      </c>
      <c r="E19147" s="815">
        <v>2012</v>
      </c>
    </row>
    <row r="19148" spans="1:5">
      <c r="A19148" s="816">
        <f t="shared" si="1246"/>
        <v>41049</v>
      </c>
      <c r="B19148" s="815">
        <f t="shared" si="1247"/>
        <v>141</v>
      </c>
      <c r="C19148" s="815">
        <f t="shared" si="1248"/>
        <v>226</v>
      </c>
      <c r="D19148" s="815">
        <f t="shared" si="1249"/>
        <v>215</v>
      </c>
      <c r="E19148" s="815">
        <v>2012</v>
      </c>
    </row>
    <row r="19149" spans="1:5">
      <c r="A19149" s="816">
        <f t="shared" si="1246"/>
        <v>41050</v>
      </c>
      <c r="B19149" s="815">
        <f t="shared" si="1247"/>
        <v>142</v>
      </c>
      <c r="C19149" s="815">
        <f t="shared" si="1248"/>
        <v>225</v>
      </c>
      <c r="D19149" s="815">
        <f t="shared" si="1249"/>
        <v>214</v>
      </c>
      <c r="E19149" s="815">
        <v>2012</v>
      </c>
    </row>
    <row r="19150" spans="1:5">
      <c r="A19150" s="816">
        <f t="shared" si="1246"/>
        <v>41051</v>
      </c>
      <c r="B19150" s="815">
        <f t="shared" si="1247"/>
        <v>143</v>
      </c>
      <c r="C19150" s="815">
        <f t="shared" si="1248"/>
        <v>224</v>
      </c>
      <c r="D19150" s="815">
        <f t="shared" si="1249"/>
        <v>213</v>
      </c>
      <c r="E19150" s="815">
        <v>2012</v>
      </c>
    </row>
    <row r="19151" spans="1:5">
      <c r="A19151" s="816">
        <f t="shared" si="1246"/>
        <v>41052</v>
      </c>
      <c r="B19151" s="815">
        <f t="shared" si="1247"/>
        <v>144</v>
      </c>
      <c r="C19151" s="815">
        <f t="shared" si="1248"/>
        <v>223</v>
      </c>
      <c r="D19151" s="815">
        <f t="shared" si="1249"/>
        <v>212</v>
      </c>
      <c r="E19151" s="815">
        <v>2012</v>
      </c>
    </row>
    <row r="19152" spans="1:5">
      <c r="A19152" s="816">
        <f t="shared" si="1246"/>
        <v>41053</v>
      </c>
      <c r="B19152" s="815">
        <f t="shared" si="1247"/>
        <v>145</v>
      </c>
      <c r="C19152" s="815">
        <f t="shared" si="1248"/>
        <v>222</v>
      </c>
      <c r="D19152" s="815">
        <f t="shared" si="1249"/>
        <v>211</v>
      </c>
      <c r="E19152" s="815">
        <v>2012</v>
      </c>
    </row>
    <row r="19153" spans="1:5">
      <c r="A19153" s="816">
        <f t="shared" si="1246"/>
        <v>41054</v>
      </c>
      <c r="B19153" s="815">
        <f t="shared" si="1247"/>
        <v>146</v>
      </c>
      <c r="C19153" s="815">
        <f t="shared" si="1248"/>
        <v>221</v>
      </c>
      <c r="D19153" s="815">
        <f t="shared" si="1249"/>
        <v>210</v>
      </c>
      <c r="E19153" s="815">
        <v>2012</v>
      </c>
    </row>
    <row r="19154" spans="1:5">
      <c r="A19154" s="816">
        <f t="shared" si="1246"/>
        <v>41055</v>
      </c>
      <c r="B19154" s="815">
        <f t="shared" si="1247"/>
        <v>147</v>
      </c>
      <c r="C19154" s="815">
        <f t="shared" si="1248"/>
        <v>220</v>
      </c>
      <c r="D19154" s="815">
        <f t="shared" si="1249"/>
        <v>209</v>
      </c>
      <c r="E19154" s="815">
        <v>2012</v>
      </c>
    </row>
    <row r="19155" spans="1:5">
      <c r="A19155" s="816">
        <f t="shared" si="1246"/>
        <v>41056</v>
      </c>
      <c r="B19155" s="815">
        <f t="shared" si="1247"/>
        <v>148</v>
      </c>
      <c r="C19155" s="815">
        <f t="shared" si="1248"/>
        <v>219</v>
      </c>
      <c r="D19155" s="815">
        <f t="shared" si="1249"/>
        <v>208</v>
      </c>
      <c r="E19155" s="815">
        <v>2012</v>
      </c>
    </row>
    <row r="19156" spans="1:5">
      <c r="A19156" s="816">
        <f t="shared" si="1246"/>
        <v>41057</v>
      </c>
      <c r="B19156" s="815">
        <f t="shared" si="1247"/>
        <v>149</v>
      </c>
      <c r="C19156" s="815">
        <f t="shared" si="1248"/>
        <v>218</v>
      </c>
      <c r="D19156" s="815">
        <f t="shared" si="1249"/>
        <v>207</v>
      </c>
      <c r="E19156" s="815">
        <v>2012</v>
      </c>
    </row>
    <row r="19157" spans="1:5">
      <c r="A19157" s="816">
        <f t="shared" si="1246"/>
        <v>41058</v>
      </c>
      <c r="B19157" s="815">
        <f t="shared" si="1247"/>
        <v>150</v>
      </c>
      <c r="C19157" s="815">
        <f t="shared" si="1248"/>
        <v>217</v>
      </c>
      <c r="D19157" s="815">
        <f t="shared" si="1249"/>
        <v>206</v>
      </c>
      <c r="E19157" s="815">
        <v>2012</v>
      </c>
    </row>
    <row r="19158" spans="1:5">
      <c r="A19158" s="816">
        <f t="shared" si="1246"/>
        <v>41059</v>
      </c>
      <c r="B19158" s="815">
        <f t="shared" si="1247"/>
        <v>151</v>
      </c>
      <c r="C19158" s="815">
        <f t="shared" si="1248"/>
        <v>216</v>
      </c>
      <c r="D19158" s="815">
        <f t="shared" si="1249"/>
        <v>205</v>
      </c>
      <c r="E19158" s="815">
        <v>2012</v>
      </c>
    </row>
    <row r="19159" spans="1:5">
      <c r="A19159" s="816">
        <f t="shared" si="1246"/>
        <v>41060</v>
      </c>
      <c r="B19159" s="815">
        <f t="shared" si="1247"/>
        <v>152</v>
      </c>
      <c r="C19159" s="815">
        <f t="shared" si="1248"/>
        <v>215</v>
      </c>
      <c r="D19159" s="815">
        <f t="shared" si="1249"/>
        <v>204</v>
      </c>
      <c r="E19159" s="815">
        <v>2012</v>
      </c>
    </row>
    <row r="19160" spans="1:5">
      <c r="A19160" s="816">
        <f t="shared" si="1246"/>
        <v>41061</v>
      </c>
      <c r="B19160" s="815">
        <f t="shared" si="1247"/>
        <v>153</v>
      </c>
      <c r="C19160" s="815">
        <f t="shared" si="1248"/>
        <v>214</v>
      </c>
      <c r="D19160" s="815">
        <f t="shared" si="1249"/>
        <v>203</v>
      </c>
      <c r="E19160" s="815">
        <v>2012</v>
      </c>
    </row>
    <row r="19161" spans="1:5">
      <c r="A19161" s="816">
        <f t="shared" si="1246"/>
        <v>41062</v>
      </c>
      <c r="B19161" s="815">
        <f t="shared" si="1247"/>
        <v>154</v>
      </c>
      <c r="C19161" s="815">
        <f t="shared" si="1248"/>
        <v>213</v>
      </c>
      <c r="D19161" s="815">
        <f t="shared" si="1249"/>
        <v>202</v>
      </c>
      <c r="E19161" s="815">
        <v>2012</v>
      </c>
    </row>
    <row r="19162" spans="1:5">
      <c r="A19162" s="816">
        <f t="shared" si="1246"/>
        <v>41063</v>
      </c>
      <c r="B19162" s="815">
        <f t="shared" si="1247"/>
        <v>155</v>
      </c>
      <c r="C19162" s="815">
        <f t="shared" si="1248"/>
        <v>212</v>
      </c>
      <c r="D19162" s="815">
        <f t="shared" si="1249"/>
        <v>201</v>
      </c>
      <c r="E19162" s="815">
        <v>2012</v>
      </c>
    </row>
    <row r="19163" spans="1:5">
      <c r="A19163" s="816">
        <f t="shared" si="1246"/>
        <v>41064</v>
      </c>
      <c r="B19163" s="815">
        <f t="shared" si="1247"/>
        <v>156</v>
      </c>
      <c r="C19163" s="815">
        <f t="shared" si="1248"/>
        <v>211</v>
      </c>
      <c r="D19163" s="815">
        <f t="shared" si="1249"/>
        <v>200</v>
      </c>
      <c r="E19163" s="815">
        <v>2012</v>
      </c>
    </row>
    <row r="19164" spans="1:5">
      <c r="A19164" s="816">
        <f t="shared" si="1246"/>
        <v>41065</v>
      </c>
      <c r="B19164" s="815">
        <f t="shared" si="1247"/>
        <v>157</v>
      </c>
      <c r="C19164" s="815">
        <f t="shared" si="1248"/>
        <v>210</v>
      </c>
      <c r="D19164" s="815">
        <f t="shared" si="1249"/>
        <v>199</v>
      </c>
      <c r="E19164" s="815">
        <v>2012</v>
      </c>
    </row>
    <row r="19165" spans="1:5">
      <c r="A19165" s="816">
        <f t="shared" si="1246"/>
        <v>41066</v>
      </c>
      <c r="B19165" s="815">
        <f t="shared" si="1247"/>
        <v>158</v>
      </c>
      <c r="C19165" s="815">
        <f t="shared" si="1248"/>
        <v>209</v>
      </c>
      <c r="D19165" s="815">
        <f t="shared" si="1249"/>
        <v>198</v>
      </c>
      <c r="E19165" s="815">
        <v>2012</v>
      </c>
    </row>
    <row r="19166" spans="1:5">
      <c r="A19166" s="816">
        <f t="shared" si="1246"/>
        <v>41067</v>
      </c>
      <c r="B19166" s="815">
        <f t="shared" si="1247"/>
        <v>159</v>
      </c>
      <c r="C19166" s="815">
        <f t="shared" si="1248"/>
        <v>208</v>
      </c>
      <c r="D19166" s="815">
        <f t="shared" si="1249"/>
        <v>197</v>
      </c>
      <c r="E19166" s="815">
        <v>2012</v>
      </c>
    </row>
    <row r="19167" spans="1:5">
      <c r="A19167" s="816">
        <f t="shared" si="1246"/>
        <v>41068</v>
      </c>
      <c r="B19167" s="815">
        <f t="shared" si="1247"/>
        <v>160</v>
      </c>
      <c r="C19167" s="815">
        <f t="shared" si="1248"/>
        <v>207</v>
      </c>
      <c r="D19167" s="815">
        <f t="shared" si="1249"/>
        <v>196</v>
      </c>
      <c r="E19167" s="815">
        <v>2012</v>
      </c>
    </row>
    <row r="19168" spans="1:5">
      <c r="A19168" s="816">
        <f t="shared" si="1246"/>
        <v>41069</v>
      </c>
      <c r="B19168" s="815">
        <f t="shared" si="1247"/>
        <v>161</v>
      </c>
      <c r="C19168" s="815">
        <f t="shared" si="1248"/>
        <v>206</v>
      </c>
      <c r="D19168" s="815">
        <f t="shared" si="1249"/>
        <v>195</v>
      </c>
      <c r="E19168" s="815">
        <v>2012</v>
      </c>
    </row>
    <row r="19169" spans="1:5">
      <c r="A19169" s="816">
        <f t="shared" si="1246"/>
        <v>41070</v>
      </c>
      <c r="B19169" s="815">
        <f t="shared" si="1247"/>
        <v>162</v>
      </c>
      <c r="C19169" s="815">
        <f t="shared" si="1248"/>
        <v>205</v>
      </c>
      <c r="D19169" s="815">
        <f t="shared" si="1249"/>
        <v>194</v>
      </c>
      <c r="E19169" s="815">
        <v>2012</v>
      </c>
    </row>
    <row r="19170" spans="1:5">
      <c r="A19170" s="816">
        <f t="shared" si="1246"/>
        <v>41071</v>
      </c>
      <c r="B19170" s="815">
        <f t="shared" si="1247"/>
        <v>163</v>
      </c>
      <c r="C19170" s="815">
        <f t="shared" si="1248"/>
        <v>204</v>
      </c>
      <c r="D19170" s="815">
        <f t="shared" si="1249"/>
        <v>193</v>
      </c>
      <c r="E19170" s="815">
        <v>2012</v>
      </c>
    </row>
    <row r="19171" spans="1:5">
      <c r="A19171" s="816">
        <f t="shared" si="1246"/>
        <v>41072</v>
      </c>
      <c r="B19171" s="815">
        <f t="shared" si="1247"/>
        <v>164</v>
      </c>
      <c r="C19171" s="815">
        <f t="shared" si="1248"/>
        <v>203</v>
      </c>
      <c r="D19171" s="815">
        <f t="shared" si="1249"/>
        <v>192</v>
      </c>
      <c r="E19171" s="815">
        <v>2012</v>
      </c>
    </row>
    <row r="19172" spans="1:5">
      <c r="A19172" s="816">
        <f t="shared" si="1246"/>
        <v>41073</v>
      </c>
      <c r="B19172" s="815">
        <f t="shared" si="1247"/>
        <v>165</v>
      </c>
      <c r="C19172" s="815">
        <f t="shared" si="1248"/>
        <v>202</v>
      </c>
      <c r="D19172" s="815">
        <f t="shared" si="1249"/>
        <v>191</v>
      </c>
      <c r="E19172" s="815">
        <v>2012</v>
      </c>
    </row>
    <row r="19173" spans="1:5">
      <c r="A19173" s="816">
        <f t="shared" si="1246"/>
        <v>41074</v>
      </c>
      <c r="B19173" s="815">
        <f t="shared" si="1247"/>
        <v>166</v>
      </c>
      <c r="C19173" s="815">
        <f t="shared" si="1248"/>
        <v>201</v>
      </c>
      <c r="D19173" s="815">
        <f t="shared" si="1249"/>
        <v>190</v>
      </c>
      <c r="E19173" s="815">
        <v>2012</v>
      </c>
    </row>
    <row r="19174" spans="1:5">
      <c r="A19174" s="816">
        <f t="shared" si="1246"/>
        <v>41075</v>
      </c>
      <c r="B19174" s="815">
        <f t="shared" si="1247"/>
        <v>167</v>
      </c>
      <c r="C19174" s="815">
        <f t="shared" si="1248"/>
        <v>200</v>
      </c>
      <c r="D19174" s="815">
        <f t="shared" si="1249"/>
        <v>189</v>
      </c>
      <c r="E19174" s="815">
        <v>2012</v>
      </c>
    </row>
    <row r="19175" spans="1:5">
      <c r="A19175" s="816">
        <f t="shared" si="1246"/>
        <v>41076</v>
      </c>
      <c r="B19175" s="815">
        <f t="shared" si="1247"/>
        <v>168</v>
      </c>
      <c r="C19175" s="815">
        <f t="shared" si="1248"/>
        <v>199</v>
      </c>
      <c r="D19175" s="815">
        <f t="shared" si="1249"/>
        <v>188</v>
      </c>
      <c r="E19175" s="815">
        <v>2012</v>
      </c>
    </row>
    <row r="19176" spans="1:5">
      <c r="A19176" s="816">
        <f t="shared" si="1246"/>
        <v>41077</v>
      </c>
      <c r="B19176" s="815">
        <f t="shared" si="1247"/>
        <v>169</v>
      </c>
      <c r="C19176" s="815">
        <f t="shared" si="1248"/>
        <v>198</v>
      </c>
      <c r="D19176" s="815">
        <f t="shared" si="1249"/>
        <v>187</v>
      </c>
      <c r="E19176" s="815">
        <v>2012</v>
      </c>
    </row>
    <row r="19177" spans="1:5">
      <c r="A19177" s="816">
        <f t="shared" si="1246"/>
        <v>41078</v>
      </c>
      <c r="B19177" s="815">
        <f t="shared" si="1247"/>
        <v>170</v>
      </c>
      <c r="C19177" s="815">
        <f t="shared" si="1248"/>
        <v>197</v>
      </c>
      <c r="D19177" s="815">
        <f t="shared" si="1249"/>
        <v>186</v>
      </c>
      <c r="E19177" s="815">
        <v>2012</v>
      </c>
    </row>
    <row r="19178" spans="1:5">
      <c r="A19178" s="816">
        <f t="shared" si="1246"/>
        <v>41079</v>
      </c>
      <c r="B19178" s="815">
        <f t="shared" si="1247"/>
        <v>171</v>
      </c>
      <c r="C19178" s="815">
        <f t="shared" si="1248"/>
        <v>196</v>
      </c>
      <c r="D19178" s="815">
        <f t="shared" si="1249"/>
        <v>185</v>
      </c>
      <c r="E19178" s="815">
        <v>2012</v>
      </c>
    </row>
    <row r="19179" spans="1:5">
      <c r="A19179" s="816">
        <f t="shared" si="1246"/>
        <v>41080</v>
      </c>
      <c r="B19179" s="815">
        <f t="shared" si="1247"/>
        <v>172</v>
      </c>
      <c r="C19179" s="815">
        <f t="shared" si="1248"/>
        <v>195</v>
      </c>
      <c r="D19179" s="815">
        <f t="shared" si="1249"/>
        <v>184</v>
      </c>
      <c r="E19179" s="815">
        <v>2012</v>
      </c>
    </row>
    <row r="19180" spans="1:5">
      <c r="A19180" s="816">
        <f t="shared" si="1246"/>
        <v>41081</v>
      </c>
      <c r="B19180" s="815">
        <f t="shared" si="1247"/>
        <v>173</v>
      </c>
      <c r="C19180" s="815">
        <f t="shared" si="1248"/>
        <v>194</v>
      </c>
      <c r="D19180" s="815">
        <f t="shared" si="1249"/>
        <v>183</v>
      </c>
      <c r="E19180" s="815">
        <v>2012</v>
      </c>
    </row>
    <row r="19181" spans="1:5">
      <c r="A19181" s="816">
        <f t="shared" si="1246"/>
        <v>41082</v>
      </c>
      <c r="B19181" s="815">
        <f t="shared" si="1247"/>
        <v>174</v>
      </c>
      <c r="C19181" s="815">
        <f t="shared" si="1248"/>
        <v>193</v>
      </c>
      <c r="D19181" s="815">
        <f t="shared" si="1249"/>
        <v>182</v>
      </c>
      <c r="E19181" s="815">
        <v>2012</v>
      </c>
    </row>
    <row r="19182" spans="1:5">
      <c r="A19182" s="816">
        <f t="shared" si="1246"/>
        <v>41083</v>
      </c>
      <c r="B19182" s="815">
        <f t="shared" si="1247"/>
        <v>175</v>
      </c>
      <c r="C19182" s="815">
        <f t="shared" si="1248"/>
        <v>192</v>
      </c>
      <c r="D19182" s="815">
        <f t="shared" si="1249"/>
        <v>181</v>
      </c>
      <c r="E19182" s="815">
        <v>2012</v>
      </c>
    </row>
    <row r="19183" spans="1:5">
      <c r="A19183" s="816">
        <f t="shared" si="1246"/>
        <v>41084</v>
      </c>
      <c r="B19183" s="815">
        <f t="shared" si="1247"/>
        <v>176</v>
      </c>
      <c r="C19183" s="815">
        <f t="shared" si="1248"/>
        <v>191</v>
      </c>
      <c r="D19183" s="815">
        <f t="shared" si="1249"/>
        <v>180</v>
      </c>
      <c r="E19183" s="815">
        <v>2012</v>
      </c>
    </row>
    <row r="19184" spans="1:5">
      <c r="A19184" s="816">
        <f t="shared" si="1246"/>
        <v>41085</v>
      </c>
      <c r="B19184" s="815">
        <f t="shared" si="1247"/>
        <v>177</v>
      </c>
      <c r="C19184" s="815">
        <f t="shared" si="1248"/>
        <v>190</v>
      </c>
      <c r="D19184" s="815">
        <f t="shared" si="1249"/>
        <v>179</v>
      </c>
      <c r="E19184" s="815">
        <v>2012</v>
      </c>
    </row>
    <row r="19185" spans="1:5">
      <c r="A19185" s="816">
        <f t="shared" si="1246"/>
        <v>41086</v>
      </c>
      <c r="B19185" s="815">
        <f t="shared" si="1247"/>
        <v>178</v>
      </c>
      <c r="C19185" s="815">
        <f t="shared" si="1248"/>
        <v>189</v>
      </c>
      <c r="D19185" s="815">
        <f t="shared" si="1249"/>
        <v>178</v>
      </c>
      <c r="E19185" s="815">
        <v>2012</v>
      </c>
    </row>
    <row r="19186" spans="1:5">
      <c r="A19186" s="816">
        <f t="shared" si="1246"/>
        <v>41087</v>
      </c>
      <c r="B19186" s="815">
        <f t="shared" si="1247"/>
        <v>179</v>
      </c>
      <c r="C19186" s="815">
        <f t="shared" si="1248"/>
        <v>188</v>
      </c>
      <c r="D19186" s="815">
        <f t="shared" si="1249"/>
        <v>177</v>
      </c>
      <c r="E19186" s="815">
        <v>2012</v>
      </c>
    </row>
    <row r="19187" spans="1:5">
      <c r="A19187" s="816">
        <f t="shared" ref="A19187:A19250" si="1250">A19186+1</f>
        <v>41088</v>
      </c>
      <c r="B19187" s="815">
        <f t="shared" si="1247"/>
        <v>180</v>
      </c>
      <c r="C19187" s="815">
        <f t="shared" si="1248"/>
        <v>187</v>
      </c>
      <c r="D19187" s="815">
        <f t="shared" si="1249"/>
        <v>176</v>
      </c>
      <c r="E19187" s="815">
        <v>2012</v>
      </c>
    </row>
    <row r="19188" spans="1:5">
      <c r="A19188" s="816">
        <f t="shared" si="1250"/>
        <v>41089</v>
      </c>
      <c r="B19188" s="815">
        <f t="shared" si="1247"/>
        <v>181</v>
      </c>
      <c r="C19188" s="815">
        <f t="shared" si="1248"/>
        <v>186</v>
      </c>
      <c r="D19188" s="815">
        <f t="shared" si="1249"/>
        <v>175</v>
      </c>
      <c r="E19188" s="815">
        <v>2012</v>
      </c>
    </row>
    <row r="19189" spans="1:5">
      <c r="A19189" s="816">
        <f t="shared" si="1250"/>
        <v>41090</v>
      </c>
      <c r="B19189" s="815">
        <f t="shared" si="1247"/>
        <v>182</v>
      </c>
      <c r="C19189" s="815">
        <f t="shared" si="1248"/>
        <v>185</v>
      </c>
      <c r="D19189" s="815">
        <f t="shared" si="1249"/>
        <v>174</v>
      </c>
      <c r="E19189" s="815">
        <v>2012</v>
      </c>
    </row>
    <row r="19190" spans="1:5">
      <c r="A19190" s="816">
        <f t="shared" si="1250"/>
        <v>41091</v>
      </c>
      <c r="B19190" s="815">
        <f t="shared" si="1247"/>
        <v>183</v>
      </c>
      <c r="C19190" s="815">
        <f t="shared" si="1248"/>
        <v>184</v>
      </c>
      <c r="D19190" s="815">
        <f t="shared" si="1249"/>
        <v>173</v>
      </c>
      <c r="E19190" s="815">
        <v>2012</v>
      </c>
    </row>
    <row r="19191" spans="1:5">
      <c r="A19191" s="816">
        <f t="shared" si="1250"/>
        <v>41092</v>
      </c>
      <c r="B19191" s="815">
        <f t="shared" ref="B19191:B19254" si="1251">B19190+1</f>
        <v>184</v>
      </c>
      <c r="C19191" s="815">
        <f t="shared" ref="C19191:C19254" si="1252">C19190-1</f>
        <v>183</v>
      </c>
      <c r="D19191" s="815">
        <f t="shared" ref="D19191:D19254" si="1253">D19190-1</f>
        <v>172</v>
      </c>
      <c r="E19191" s="815">
        <v>2012</v>
      </c>
    </row>
    <row r="19192" spans="1:5">
      <c r="A19192" s="816">
        <f t="shared" si="1250"/>
        <v>41093</v>
      </c>
      <c r="B19192" s="815">
        <f t="shared" si="1251"/>
        <v>185</v>
      </c>
      <c r="C19192" s="815">
        <f t="shared" si="1252"/>
        <v>182</v>
      </c>
      <c r="D19192" s="815">
        <f t="shared" si="1253"/>
        <v>171</v>
      </c>
      <c r="E19192" s="815">
        <v>2012</v>
      </c>
    </row>
    <row r="19193" spans="1:5">
      <c r="A19193" s="816">
        <f t="shared" si="1250"/>
        <v>41094</v>
      </c>
      <c r="B19193" s="815">
        <f t="shared" si="1251"/>
        <v>186</v>
      </c>
      <c r="C19193" s="815">
        <f t="shared" si="1252"/>
        <v>181</v>
      </c>
      <c r="D19193" s="815">
        <f t="shared" si="1253"/>
        <v>170</v>
      </c>
      <c r="E19193" s="815">
        <v>2012</v>
      </c>
    </row>
    <row r="19194" spans="1:5">
      <c r="A19194" s="816">
        <f t="shared" si="1250"/>
        <v>41095</v>
      </c>
      <c r="B19194" s="815">
        <f t="shared" si="1251"/>
        <v>187</v>
      </c>
      <c r="C19194" s="815">
        <f t="shared" si="1252"/>
        <v>180</v>
      </c>
      <c r="D19194" s="815">
        <f t="shared" si="1253"/>
        <v>169</v>
      </c>
      <c r="E19194" s="815">
        <v>2012</v>
      </c>
    </row>
    <row r="19195" spans="1:5">
      <c r="A19195" s="816">
        <f t="shared" si="1250"/>
        <v>41096</v>
      </c>
      <c r="B19195" s="815">
        <f t="shared" si="1251"/>
        <v>188</v>
      </c>
      <c r="C19195" s="815">
        <f t="shared" si="1252"/>
        <v>179</v>
      </c>
      <c r="D19195" s="815">
        <f t="shared" si="1253"/>
        <v>168</v>
      </c>
      <c r="E19195" s="815">
        <v>2012</v>
      </c>
    </row>
    <row r="19196" spans="1:5">
      <c r="A19196" s="816">
        <f t="shared" si="1250"/>
        <v>41097</v>
      </c>
      <c r="B19196" s="815">
        <f t="shared" si="1251"/>
        <v>189</v>
      </c>
      <c r="C19196" s="815">
        <f t="shared" si="1252"/>
        <v>178</v>
      </c>
      <c r="D19196" s="815">
        <f t="shared" si="1253"/>
        <v>167</v>
      </c>
      <c r="E19196" s="815">
        <v>2012</v>
      </c>
    </row>
    <row r="19197" spans="1:5">
      <c r="A19197" s="816">
        <f t="shared" si="1250"/>
        <v>41098</v>
      </c>
      <c r="B19197" s="815">
        <f t="shared" si="1251"/>
        <v>190</v>
      </c>
      <c r="C19197" s="815">
        <f t="shared" si="1252"/>
        <v>177</v>
      </c>
      <c r="D19197" s="815">
        <f t="shared" si="1253"/>
        <v>166</v>
      </c>
      <c r="E19197" s="815">
        <v>2012</v>
      </c>
    </row>
    <row r="19198" spans="1:5">
      <c r="A19198" s="816">
        <f t="shared" si="1250"/>
        <v>41099</v>
      </c>
      <c r="B19198" s="815">
        <f t="shared" si="1251"/>
        <v>191</v>
      </c>
      <c r="C19198" s="815">
        <f t="shared" si="1252"/>
        <v>176</v>
      </c>
      <c r="D19198" s="815">
        <f t="shared" si="1253"/>
        <v>165</v>
      </c>
      <c r="E19198" s="815">
        <v>2012</v>
      </c>
    </row>
    <row r="19199" spans="1:5">
      <c r="A19199" s="816">
        <f t="shared" si="1250"/>
        <v>41100</v>
      </c>
      <c r="B19199" s="815">
        <f t="shared" si="1251"/>
        <v>192</v>
      </c>
      <c r="C19199" s="815">
        <f t="shared" si="1252"/>
        <v>175</v>
      </c>
      <c r="D19199" s="815">
        <f t="shared" si="1253"/>
        <v>164</v>
      </c>
      <c r="E19199" s="815">
        <v>2012</v>
      </c>
    </row>
    <row r="19200" spans="1:5">
      <c r="A19200" s="816">
        <f t="shared" si="1250"/>
        <v>41101</v>
      </c>
      <c r="B19200" s="815">
        <f t="shared" si="1251"/>
        <v>193</v>
      </c>
      <c r="C19200" s="815">
        <f t="shared" si="1252"/>
        <v>174</v>
      </c>
      <c r="D19200" s="815">
        <f t="shared" si="1253"/>
        <v>163</v>
      </c>
      <c r="E19200" s="815">
        <v>2012</v>
      </c>
    </row>
    <row r="19201" spans="1:5">
      <c r="A19201" s="816">
        <f t="shared" si="1250"/>
        <v>41102</v>
      </c>
      <c r="B19201" s="815">
        <f t="shared" si="1251"/>
        <v>194</v>
      </c>
      <c r="C19201" s="815">
        <f t="shared" si="1252"/>
        <v>173</v>
      </c>
      <c r="D19201" s="815">
        <f t="shared" si="1253"/>
        <v>162</v>
      </c>
      <c r="E19201" s="815">
        <v>2012</v>
      </c>
    </row>
    <row r="19202" spans="1:5">
      <c r="A19202" s="816">
        <f t="shared" si="1250"/>
        <v>41103</v>
      </c>
      <c r="B19202" s="815">
        <f t="shared" si="1251"/>
        <v>195</v>
      </c>
      <c r="C19202" s="815">
        <f t="shared" si="1252"/>
        <v>172</v>
      </c>
      <c r="D19202" s="815">
        <f t="shared" si="1253"/>
        <v>161</v>
      </c>
      <c r="E19202" s="815">
        <v>2012</v>
      </c>
    </row>
    <row r="19203" spans="1:5">
      <c r="A19203" s="816">
        <f t="shared" si="1250"/>
        <v>41104</v>
      </c>
      <c r="B19203" s="815">
        <f t="shared" si="1251"/>
        <v>196</v>
      </c>
      <c r="C19203" s="815">
        <f t="shared" si="1252"/>
        <v>171</v>
      </c>
      <c r="D19203" s="815">
        <f t="shared" si="1253"/>
        <v>160</v>
      </c>
      <c r="E19203" s="815">
        <v>2012</v>
      </c>
    </row>
    <row r="19204" spans="1:5">
      <c r="A19204" s="816">
        <f t="shared" si="1250"/>
        <v>41105</v>
      </c>
      <c r="B19204" s="815">
        <f t="shared" si="1251"/>
        <v>197</v>
      </c>
      <c r="C19204" s="815">
        <f t="shared" si="1252"/>
        <v>170</v>
      </c>
      <c r="D19204" s="815">
        <f t="shared" si="1253"/>
        <v>159</v>
      </c>
      <c r="E19204" s="815">
        <v>2012</v>
      </c>
    </row>
    <row r="19205" spans="1:5">
      <c r="A19205" s="816">
        <f t="shared" si="1250"/>
        <v>41106</v>
      </c>
      <c r="B19205" s="815">
        <f t="shared" si="1251"/>
        <v>198</v>
      </c>
      <c r="C19205" s="815">
        <f t="shared" si="1252"/>
        <v>169</v>
      </c>
      <c r="D19205" s="815">
        <f t="shared" si="1253"/>
        <v>158</v>
      </c>
      <c r="E19205" s="815">
        <v>2012</v>
      </c>
    </row>
    <row r="19206" spans="1:5">
      <c r="A19206" s="816">
        <f t="shared" si="1250"/>
        <v>41107</v>
      </c>
      <c r="B19206" s="815">
        <f t="shared" si="1251"/>
        <v>199</v>
      </c>
      <c r="C19206" s="815">
        <f t="shared" si="1252"/>
        <v>168</v>
      </c>
      <c r="D19206" s="815">
        <f t="shared" si="1253"/>
        <v>157</v>
      </c>
      <c r="E19206" s="815">
        <v>2012</v>
      </c>
    </row>
    <row r="19207" spans="1:5">
      <c r="A19207" s="816">
        <f t="shared" si="1250"/>
        <v>41108</v>
      </c>
      <c r="B19207" s="815">
        <f t="shared" si="1251"/>
        <v>200</v>
      </c>
      <c r="C19207" s="815">
        <f t="shared" si="1252"/>
        <v>167</v>
      </c>
      <c r="D19207" s="815">
        <f t="shared" si="1253"/>
        <v>156</v>
      </c>
      <c r="E19207" s="815">
        <v>2012</v>
      </c>
    </row>
    <row r="19208" spans="1:5">
      <c r="A19208" s="816">
        <f t="shared" si="1250"/>
        <v>41109</v>
      </c>
      <c r="B19208" s="815">
        <f t="shared" si="1251"/>
        <v>201</v>
      </c>
      <c r="C19208" s="815">
        <f t="shared" si="1252"/>
        <v>166</v>
      </c>
      <c r="D19208" s="815">
        <f t="shared" si="1253"/>
        <v>155</v>
      </c>
      <c r="E19208" s="815">
        <v>2012</v>
      </c>
    </row>
    <row r="19209" spans="1:5">
      <c r="A19209" s="816">
        <f t="shared" si="1250"/>
        <v>41110</v>
      </c>
      <c r="B19209" s="815">
        <f t="shared" si="1251"/>
        <v>202</v>
      </c>
      <c r="C19209" s="815">
        <f t="shared" si="1252"/>
        <v>165</v>
      </c>
      <c r="D19209" s="815">
        <f t="shared" si="1253"/>
        <v>154</v>
      </c>
      <c r="E19209" s="815">
        <v>2012</v>
      </c>
    </row>
    <row r="19210" spans="1:5">
      <c r="A19210" s="816">
        <f t="shared" si="1250"/>
        <v>41111</v>
      </c>
      <c r="B19210" s="815">
        <f t="shared" si="1251"/>
        <v>203</v>
      </c>
      <c r="C19210" s="815">
        <f t="shared" si="1252"/>
        <v>164</v>
      </c>
      <c r="D19210" s="815">
        <f t="shared" si="1253"/>
        <v>153</v>
      </c>
      <c r="E19210" s="815">
        <v>2012</v>
      </c>
    </row>
    <row r="19211" spans="1:5">
      <c r="A19211" s="816">
        <f t="shared" si="1250"/>
        <v>41112</v>
      </c>
      <c r="B19211" s="815">
        <f t="shared" si="1251"/>
        <v>204</v>
      </c>
      <c r="C19211" s="815">
        <f t="shared" si="1252"/>
        <v>163</v>
      </c>
      <c r="D19211" s="815">
        <f t="shared" si="1253"/>
        <v>152</v>
      </c>
      <c r="E19211" s="815">
        <v>2012</v>
      </c>
    </row>
    <row r="19212" spans="1:5">
      <c r="A19212" s="816">
        <f t="shared" si="1250"/>
        <v>41113</v>
      </c>
      <c r="B19212" s="815">
        <f t="shared" si="1251"/>
        <v>205</v>
      </c>
      <c r="C19212" s="815">
        <f t="shared" si="1252"/>
        <v>162</v>
      </c>
      <c r="D19212" s="815">
        <f t="shared" si="1253"/>
        <v>151</v>
      </c>
      <c r="E19212" s="815">
        <v>2012</v>
      </c>
    </row>
    <row r="19213" spans="1:5">
      <c r="A19213" s="816">
        <f t="shared" si="1250"/>
        <v>41114</v>
      </c>
      <c r="B19213" s="815">
        <f t="shared" si="1251"/>
        <v>206</v>
      </c>
      <c r="C19213" s="815">
        <f t="shared" si="1252"/>
        <v>161</v>
      </c>
      <c r="D19213" s="815">
        <f t="shared" si="1253"/>
        <v>150</v>
      </c>
      <c r="E19213" s="815">
        <v>2012</v>
      </c>
    </row>
    <row r="19214" spans="1:5">
      <c r="A19214" s="816">
        <f t="shared" si="1250"/>
        <v>41115</v>
      </c>
      <c r="B19214" s="815">
        <f t="shared" si="1251"/>
        <v>207</v>
      </c>
      <c r="C19214" s="815">
        <f t="shared" si="1252"/>
        <v>160</v>
      </c>
      <c r="D19214" s="815">
        <f t="shared" si="1253"/>
        <v>149</v>
      </c>
      <c r="E19214" s="815">
        <v>2012</v>
      </c>
    </row>
    <row r="19215" spans="1:5">
      <c r="A19215" s="816">
        <f t="shared" si="1250"/>
        <v>41116</v>
      </c>
      <c r="B19215" s="815">
        <f t="shared" si="1251"/>
        <v>208</v>
      </c>
      <c r="C19215" s="815">
        <f t="shared" si="1252"/>
        <v>159</v>
      </c>
      <c r="D19215" s="815">
        <f t="shared" si="1253"/>
        <v>148</v>
      </c>
      <c r="E19215" s="815">
        <v>2012</v>
      </c>
    </row>
    <row r="19216" spans="1:5">
      <c r="A19216" s="816">
        <f t="shared" si="1250"/>
        <v>41117</v>
      </c>
      <c r="B19216" s="815">
        <f t="shared" si="1251"/>
        <v>209</v>
      </c>
      <c r="C19216" s="815">
        <f t="shared" si="1252"/>
        <v>158</v>
      </c>
      <c r="D19216" s="815">
        <f t="shared" si="1253"/>
        <v>147</v>
      </c>
      <c r="E19216" s="815">
        <v>2012</v>
      </c>
    </row>
    <row r="19217" spans="1:5">
      <c r="A19217" s="816">
        <f t="shared" si="1250"/>
        <v>41118</v>
      </c>
      <c r="B19217" s="815">
        <f t="shared" si="1251"/>
        <v>210</v>
      </c>
      <c r="C19217" s="815">
        <f t="shared" si="1252"/>
        <v>157</v>
      </c>
      <c r="D19217" s="815">
        <f t="shared" si="1253"/>
        <v>146</v>
      </c>
      <c r="E19217" s="815">
        <v>2012</v>
      </c>
    </row>
    <row r="19218" spans="1:5">
      <c r="A19218" s="816">
        <f t="shared" si="1250"/>
        <v>41119</v>
      </c>
      <c r="B19218" s="815">
        <f t="shared" si="1251"/>
        <v>211</v>
      </c>
      <c r="C19218" s="815">
        <f t="shared" si="1252"/>
        <v>156</v>
      </c>
      <c r="D19218" s="815">
        <f t="shared" si="1253"/>
        <v>145</v>
      </c>
      <c r="E19218" s="815">
        <v>2012</v>
      </c>
    </row>
    <row r="19219" spans="1:5">
      <c r="A19219" s="816">
        <f t="shared" si="1250"/>
        <v>41120</v>
      </c>
      <c r="B19219" s="815">
        <f t="shared" si="1251"/>
        <v>212</v>
      </c>
      <c r="C19219" s="815">
        <f t="shared" si="1252"/>
        <v>155</v>
      </c>
      <c r="D19219" s="815">
        <f t="shared" si="1253"/>
        <v>144</v>
      </c>
      <c r="E19219" s="815">
        <v>2012</v>
      </c>
    </row>
    <row r="19220" spans="1:5">
      <c r="A19220" s="816">
        <f t="shared" si="1250"/>
        <v>41121</v>
      </c>
      <c r="B19220" s="815">
        <f t="shared" si="1251"/>
        <v>213</v>
      </c>
      <c r="C19220" s="815">
        <f t="shared" si="1252"/>
        <v>154</v>
      </c>
      <c r="D19220" s="815">
        <f t="shared" si="1253"/>
        <v>143</v>
      </c>
      <c r="E19220" s="815">
        <v>2012</v>
      </c>
    </row>
    <row r="19221" spans="1:5">
      <c r="A19221" s="816">
        <f t="shared" si="1250"/>
        <v>41122</v>
      </c>
      <c r="B19221" s="815">
        <f t="shared" si="1251"/>
        <v>214</v>
      </c>
      <c r="C19221" s="815">
        <f t="shared" si="1252"/>
        <v>153</v>
      </c>
      <c r="D19221" s="815">
        <f t="shared" si="1253"/>
        <v>142</v>
      </c>
      <c r="E19221" s="815">
        <v>2012</v>
      </c>
    </row>
    <row r="19222" spans="1:5">
      <c r="A19222" s="816">
        <f t="shared" si="1250"/>
        <v>41123</v>
      </c>
      <c r="B19222" s="815">
        <f t="shared" si="1251"/>
        <v>215</v>
      </c>
      <c r="C19222" s="815">
        <f t="shared" si="1252"/>
        <v>152</v>
      </c>
      <c r="D19222" s="815">
        <f t="shared" si="1253"/>
        <v>141</v>
      </c>
      <c r="E19222" s="815">
        <v>2012</v>
      </c>
    </row>
    <row r="19223" spans="1:5">
      <c r="A19223" s="816">
        <f t="shared" si="1250"/>
        <v>41124</v>
      </c>
      <c r="B19223" s="815">
        <f t="shared" si="1251"/>
        <v>216</v>
      </c>
      <c r="C19223" s="815">
        <f t="shared" si="1252"/>
        <v>151</v>
      </c>
      <c r="D19223" s="815">
        <f t="shared" si="1253"/>
        <v>140</v>
      </c>
      <c r="E19223" s="815">
        <v>2012</v>
      </c>
    </row>
    <row r="19224" spans="1:5">
      <c r="A19224" s="816">
        <f t="shared" si="1250"/>
        <v>41125</v>
      </c>
      <c r="B19224" s="815">
        <f t="shared" si="1251"/>
        <v>217</v>
      </c>
      <c r="C19224" s="815">
        <f t="shared" si="1252"/>
        <v>150</v>
      </c>
      <c r="D19224" s="815">
        <f t="shared" si="1253"/>
        <v>139</v>
      </c>
      <c r="E19224" s="815">
        <v>2012</v>
      </c>
    </row>
    <row r="19225" spans="1:5">
      <c r="A19225" s="816">
        <f t="shared" si="1250"/>
        <v>41126</v>
      </c>
      <c r="B19225" s="815">
        <f t="shared" si="1251"/>
        <v>218</v>
      </c>
      <c r="C19225" s="815">
        <f t="shared" si="1252"/>
        <v>149</v>
      </c>
      <c r="D19225" s="815">
        <f t="shared" si="1253"/>
        <v>138</v>
      </c>
      <c r="E19225" s="815">
        <v>2012</v>
      </c>
    </row>
    <row r="19226" spans="1:5">
      <c r="A19226" s="816">
        <f t="shared" si="1250"/>
        <v>41127</v>
      </c>
      <c r="B19226" s="815">
        <f t="shared" si="1251"/>
        <v>219</v>
      </c>
      <c r="C19226" s="815">
        <f t="shared" si="1252"/>
        <v>148</v>
      </c>
      <c r="D19226" s="815">
        <f t="shared" si="1253"/>
        <v>137</v>
      </c>
      <c r="E19226" s="815">
        <v>2012</v>
      </c>
    </row>
    <row r="19227" spans="1:5">
      <c r="A19227" s="816">
        <f t="shared" si="1250"/>
        <v>41128</v>
      </c>
      <c r="B19227" s="815">
        <f t="shared" si="1251"/>
        <v>220</v>
      </c>
      <c r="C19227" s="815">
        <f t="shared" si="1252"/>
        <v>147</v>
      </c>
      <c r="D19227" s="815">
        <f t="shared" si="1253"/>
        <v>136</v>
      </c>
      <c r="E19227" s="815">
        <v>2012</v>
      </c>
    </row>
    <row r="19228" spans="1:5">
      <c r="A19228" s="816">
        <f t="shared" si="1250"/>
        <v>41129</v>
      </c>
      <c r="B19228" s="815">
        <f t="shared" si="1251"/>
        <v>221</v>
      </c>
      <c r="C19228" s="815">
        <f t="shared" si="1252"/>
        <v>146</v>
      </c>
      <c r="D19228" s="815">
        <f t="shared" si="1253"/>
        <v>135</v>
      </c>
      <c r="E19228" s="815">
        <v>2012</v>
      </c>
    </row>
    <row r="19229" spans="1:5">
      <c r="A19229" s="816">
        <f t="shared" si="1250"/>
        <v>41130</v>
      </c>
      <c r="B19229" s="815">
        <f t="shared" si="1251"/>
        <v>222</v>
      </c>
      <c r="C19229" s="815">
        <f t="shared" si="1252"/>
        <v>145</v>
      </c>
      <c r="D19229" s="815">
        <f t="shared" si="1253"/>
        <v>134</v>
      </c>
      <c r="E19229" s="815">
        <v>2012</v>
      </c>
    </row>
    <row r="19230" spans="1:5">
      <c r="A19230" s="816">
        <f t="shared" si="1250"/>
        <v>41131</v>
      </c>
      <c r="B19230" s="815">
        <f t="shared" si="1251"/>
        <v>223</v>
      </c>
      <c r="C19230" s="815">
        <f t="shared" si="1252"/>
        <v>144</v>
      </c>
      <c r="D19230" s="815">
        <f t="shared" si="1253"/>
        <v>133</v>
      </c>
      <c r="E19230" s="815">
        <v>2012</v>
      </c>
    </row>
    <row r="19231" spans="1:5">
      <c r="A19231" s="816">
        <f t="shared" si="1250"/>
        <v>41132</v>
      </c>
      <c r="B19231" s="815">
        <f t="shared" si="1251"/>
        <v>224</v>
      </c>
      <c r="C19231" s="815">
        <f t="shared" si="1252"/>
        <v>143</v>
      </c>
      <c r="D19231" s="815">
        <f t="shared" si="1253"/>
        <v>132</v>
      </c>
      <c r="E19231" s="815">
        <v>2012</v>
      </c>
    </row>
    <row r="19232" spans="1:5">
      <c r="A19232" s="816">
        <f t="shared" si="1250"/>
        <v>41133</v>
      </c>
      <c r="B19232" s="815">
        <f t="shared" si="1251"/>
        <v>225</v>
      </c>
      <c r="C19232" s="815">
        <f t="shared" si="1252"/>
        <v>142</v>
      </c>
      <c r="D19232" s="815">
        <f t="shared" si="1253"/>
        <v>131</v>
      </c>
      <c r="E19232" s="815">
        <v>2012</v>
      </c>
    </row>
    <row r="19233" spans="1:5">
      <c r="A19233" s="816">
        <f t="shared" si="1250"/>
        <v>41134</v>
      </c>
      <c r="B19233" s="815">
        <f t="shared" si="1251"/>
        <v>226</v>
      </c>
      <c r="C19233" s="815">
        <f t="shared" si="1252"/>
        <v>141</v>
      </c>
      <c r="D19233" s="815">
        <f t="shared" si="1253"/>
        <v>130</v>
      </c>
      <c r="E19233" s="815">
        <v>2012</v>
      </c>
    </row>
    <row r="19234" spans="1:5">
      <c r="A19234" s="816">
        <f t="shared" si="1250"/>
        <v>41135</v>
      </c>
      <c r="B19234" s="815">
        <f t="shared" si="1251"/>
        <v>227</v>
      </c>
      <c r="C19234" s="815">
        <f t="shared" si="1252"/>
        <v>140</v>
      </c>
      <c r="D19234" s="815">
        <f t="shared" si="1253"/>
        <v>129</v>
      </c>
      <c r="E19234" s="815">
        <v>2012</v>
      </c>
    </row>
    <row r="19235" spans="1:5">
      <c r="A19235" s="816">
        <f t="shared" si="1250"/>
        <v>41136</v>
      </c>
      <c r="B19235" s="815">
        <f t="shared" si="1251"/>
        <v>228</v>
      </c>
      <c r="C19235" s="815">
        <f t="shared" si="1252"/>
        <v>139</v>
      </c>
      <c r="D19235" s="815">
        <f t="shared" si="1253"/>
        <v>128</v>
      </c>
      <c r="E19235" s="815">
        <v>2012</v>
      </c>
    </row>
    <row r="19236" spans="1:5">
      <c r="A19236" s="816">
        <f t="shared" si="1250"/>
        <v>41137</v>
      </c>
      <c r="B19236" s="815">
        <f t="shared" si="1251"/>
        <v>229</v>
      </c>
      <c r="C19236" s="815">
        <f t="shared" si="1252"/>
        <v>138</v>
      </c>
      <c r="D19236" s="815">
        <f t="shared" si="1253"/>
        <v>127</v>
      </c>
      <c r="E19236" s="815">
        <v>2012</v>
      </c>
    </row>
    <row r="19237" spans="1:5">
      <c r="A19237" s="816">
        <f t="shared" si="1250"/>
        <v>41138</v>
      </c>
      <c r="B19237" s="815">
        <f t="shared" si="1251"/>
        <v>230</v>
      </c>
      <c r="C19237" s="815">
        <f t="shared" si="1252"/>
        <v>137</v>
      </c>
      <c r="D19237" s="815">
        <f t="shared" si="1253"/>
        <v>126</v>
      </c>
      <c r="E19237" s="815">
        <v>2012</v>
      </c>
    </row>
    <row r="19238" spans="1:5">
      <c r="A19238" s="816">
        <f t="shared" si="1250"/>
        <v>41139</v>
      </c>
      <c r="B19238" s="815">
        <f t="shared" si="1251"/>
        <v>231</v>
      </c>
      <c r="C19238" s="815">
        <f t="shared" si="1252"/>
        <v>136</v>
      </c>
      <c r="D19238" s="815">
        <f t="shared" si="1253"/>
        <v>125</v>
      </c>
      <c r="E19238" s="815">
        <v>2012</v>
      </c>
    </row>
    <row r="19239" spans="1:5">
      <c r="A19239" s="816">
        <f t="shared" si="1250"/>
        <v>41140</v>
      </c>
      <c r="B19239" s="815">
        <f t="shared" si="1251"/>
        <v>232</v>
      </c>
      <c r="C19239" s="815">
        <f t="shared" si="1252"/>
        <v>135</v>
      </c>
      <c r="D19239" s="815">
        <f t="shared" si="1253"/>
        <v>124</v>
      </c>
      <c r="E19239" s="815">
        <v>2012</v>
      </c>
    </row>
    <row r="19240" spans="1:5">
      <c r="A19240" s="816">
        <f t="shared" si="1250"/>
        <v>41141</v>
      </c>
      <c r="B19240" s="815">
        <f t="shared" si="1251"/>
        <v>233</v>
      </c>
      <c r="C19240" s="815">
        <f t="shared" si="1252"/>
        <v>134</v>
      </c>
      <c r="D19240" s="815">
        <f t="shared" si="1253"/>
        <v>123</v>
      </c>
      <c r="E19240" s="815">
        <v>2012</v>
      </c>
    </row>
    <row r="19241" spans="1:5">
      <c r="A19241" s="816">
        <f t="shared" si="1250"/>
        <v>41142</v>
      </c>
      <c r="B19241" s="815">
        <f t="shared" si="1251"/>
        <v>234</v>
      </c>
      <c r="C19241" s="815">
        <f t="shared" si="1252"/>
        <v>133</v>
      </c>
      <c r="D19241" s="815">
        <f t="shared" si="1253"/>
        <v>122</v>
      </c>
      <c r="E19241" s="815">
        <v>2012</v>
      </c>
    </row>
    <row r="19242" spans="1:5">
      <c r="A19242" s="816">
        <f t="shared" si="1250"/>
        <v>41143</v>
      </c>
      <c r="B19242" s="815">
        <f t="shared" si="1251"/>
        <v>235</v>
      </c>
      <c r="C19242" s="815">
        <f t="shared" si="1252"/>
        <v>132</v>
      </c>
      <c r="D19242" s="815">
        <f t="shared" si="1253"/>
        <v>121</v>
      </c>
      <c r="E19242" s="815">
        <v>2012</v>
      </c>
    </row>
    <row r="19243" spans="1:5">
      <c r="A19243" s="816">
        <f t="shared" si="1250"/>
        <v>41144</v>
      </c>
      <c r="B19243" s="815">
        <f t="shared" si="1251"/>
        <v>236</v>
      </c>
      <c r="C19243" s="815">
        <f t="shared" si="1252"/>
        <v>131</v>
      </c>
      <c r="D19243" s="815">
        <f t="shared" si="1253"/>
        <v>120</v>
      </c>
      <c r="E19243" s="815">
        <v>2012</v>
      </c>
    </row>
    <row r="19244" spans="1:5">
      <c r="A19244" s="816">
        <f t="shared" si="1250"/>
        <v>41145</v>
      </c>
      <c r="B19244" s="815">
        <f t="shared" si="1251"/>
        <v>237</v>
      </c>
      <c r="C19244" s="815">
        <f t="shared" si="1252"/>
        <v>130</v>
      </c>
      <c r="D19244" s="815">
        <f t="shared" si="1253"/>
        <v>119</v>
      </c>
      <c r="E19244" s="815">
        <v>2012</v>
      </c>
    </row>
    <row r="19245" spans="1:5">
      <c r="A19245" s="816">
        <f t="shared" si="1250"/>
        <v>41146</v>
      </c>
      <c r="B19245" s="815">
        <f t="shared" si="1251"/>
        <v>238</v>
      </c>
      <c r="C19245" s="815">
        <f t="shared" si="1252"/>
        <v>129</v>
      </c>
      <c r="D19245" s="815">
        <f t="shared" si="1253"/>
        <v>118</v>
      </c>
      <c r="E19245" s="815">
        <v>2012</v>
      </c>
    </row>
    <row r="19246" spans="1:5">
      <c r="A19246" s="816">
        <f t="shared" si="1250"/>
        <v>41147</v>
      </c>
      <c r="B19246" s="815">
        <f t="shared" si="1251"/>
        <v>239</v>
      </c>
      <c r="C19246" s="815">
        <f t="shared" si="1252"/>
        <v>128</v>
      </c>
      <c r="D19246" s="815">
        <f t="shared" si="1253"/>
        <v>117</v>
      </c>
      <c r="E19246" s="815">
        <v>2012</v>
      </c>
    </row>
    <row r="19247" spans="1:5">
      <c r="A19247" s="816">
        <f t="shared" si="1250"/>
        <v>41148</v>
      </c>
      <c r="B19247" s="815">
        <f t="shared" si="1251"/>
        <v>240</v>
      </c>
      <c r="C19247" s="815">
        <f t="shared" si="1252"/>
        <v>127</v>
      </c>
      <c r="D19247" s="815">
        <f t="shared" si="1253"/>
        <v>116</v>
      </c>
      <c r="E19247" s="815">
        <v>2012</v>
      </c>
    </row>
    <row r="19248" spans="1:5">
      <c r="A19248" s="816">
        <f t="shared" si="1250"/>
        <v>41149</v>
      </c>
      <c r="B19248" s="815">
        <f t="shared" si="1251"/>
        <v>241</v>
      </c>
      <c r="C19248" s="815">
        <f t="shared" si="1252"/>
        <v>126</v>
      </c>
      <c r="D19248" s="815">
        <f t="shared" si="1253"/>
        <v>115</v>
      </c>
      <c r="E19248" s="815">
        <v>2012</v>
      </c>
    </row>
    <row r="19249" spans="1:5">
      <c r="A19249" s="816">
        <f t="shared" si="1250"/>
        <v>41150</v>
      </c>
      <c r="B19249" s="815">
        <f t="shared" si="1251"/>
        <v>242</v>
      </c>
      <c r="C19249" s="815">
        <f t="shared" si="1252"/>
        <v>125</v>
      </c>
      <c r="D19249" s="815">
        <f t="shared" si="1253"/>
        <v>114</v>
      </c>
      <c r="E19249" s="815">
        <v>2012</v>
      </c>
    </row>
    <row r="19250" spans="1:5">
      <c r="A19250" s="816">
        <f t="shared" si="1250"/>
        <v>41151</v>
      </c>
      <c r="B19250" s="815">
        <f t="shared" si="1251"/>
        <v>243</v>
      </c>
      <c r="C19250" s="815">
        <f t="shared" si="1252"/>
        <v>124</v>
      </c>
      <c r="D19250" s="815">
        <f t="shared" si="1253"/>
        <v>113</v>
      </c>
      <c r="E19250" s="815">
        <v>2012</v>
      </c>
    </row>
    <row r="19251" spans="1:5">
      <c r="A19251" s="816">
        <f t="shared" ref="A19251:A19314" si="1254">A19250+1</f>
        <v>41152</v>
      </c>
      <c r="B19251" s="815">
        <f t="shared" si="1251"/>
        <v>244</v>
      </c>
      <c r="C19251" s="815">
        <f t="shared" si="1252"/>
        <v>123</v>
      </c>
      <c r="D19251" s="815">
        <f t="shared" si="1253"/>
        <v>112</v>
      </c>
      <c r="E19251" s="815">
        <v>2012</v>
      </c>
    </row>
    <row r="19252" spans="1:5">
      <c r="A19252" s="816">
        <f t="shared" si="1254"/>
        <v>41153</v>
      </c>
      <c r="B19252" s="815">
        <f t="shared" si="1251"/>
        <v>245</v>
      </c>
      <c r="C19252" s="815">
        <f t="shared" si="1252"/>
        <v>122</v>
      </c>
      <c r="D19252" s="815">
        <f t="shared" si="1253"/>
        <v>111</v>
      </c>
      <c r="E19252" s="815">
        <v>2012</v>
      </c>
    </row>
    <row r="19253" spans="1:5">
      <c r="A19253" s="816">
        <f t="shared" si="1254"/>
        <v>41154</v>
      </c>
      <c r="B19253" s="815">
        <f t="shared" si="1251"/>
        <v>246</v>
      </c>
      <c r="C19253" s="815">
        <f t="shared" si="1252"/>
        <v>121</v>
      </c>
      <c r="D19253" s="815">
        <f t="shared" si="1253"/>
        <v>110</v>
      </c>
      <c r="E19253" s="815">
        <v>2012</v>
      </c>
    </row>
    <row r="19254" spans="1:5">
      <c r="A19254" s="816">
        <f t="shared" si="1254"/>
        <v>41155</v>
      </c>
      <c r="B19254" s="815">
        <f t="shared" si="1251"/>
        <v>247</v>
      </c>
      <c r="C19254" s="815">
        <f t="shared" si="1252"/>
        <v>120</v>
      </c>
      <c r="D19254" s="815">
        <f t="shared" si="1253"/>
        <v>109</v>
      </c>
      <c r="E19254" s="815">
        <v>2012</v>
      </c>
    </row>
    <row r="19255" spans="1:5">
      <c r="A19255" s="816">
        <f t="shared" si="1254"/>
        <v>41156</v>
      </c>
      <c r="B19255" s="815">
        <f t="shared" ref="B19255:B19318" si="1255">B19254+1</f>
        <v>248</v>
      </c>
      <c r="C19255" s="815">
        <f t="shared" ref="C19255:C19318" si="1256">C19254-1</f>
        <v>119</v>
      </c>
      <c r="D19255" s="815">
        <f t="shared" ref="D19255:D19318" si="1257">D19254-1</f>
        <v>108</v>
      </c>
      <c r="E19255" s="815">
        <v>2012</v>
      </c>
    </row>
    <row r="19256" spans="1:5">
      <c r="A19256" s="816">
        <f t="shared" si="1254"/>
        <v>41157</v>
      </c>
      <c r="B19256" s="815">
        <f t="shared" si="1255"/>
        <v>249</v>
      </c>
      <c r="C19256" s="815">
        <f t="shared" si="1256"/>
        <v>118</v>
      </c>
      <c r="D19256" s="815">
        <f t="shared" si="1257"/>
        <v>107</v>
      </c>
      <c r="E19256" s="815">
        <v>2012</v>
      </c>
    </row>
    <row r="19257" spans="1:5">
      <c r="A19257" s="816">
        <f t="shared" si="1254"/>
        <v>41158</v>
      </c>
      <c r="B19257" s="815">
        <f t="shared" si="1255"/>
        <v>250</v>
      </c>
      <c r="C19257" s="815">
        <f t="shared" si="1256"/>
        <v>117</v>
      </c>
      <c r="D19257" s="815">
        <f t="shared" si="1257"/>
        <v>106</v>
      </c>
      <c r="E19257" s="815">
        <v>2012</v>
      </c>
    </row>
    <row r="19258" spans="1:5">
      <c r="A19258" s="816">
        <f t="shared" si="1254"/>
        <v>41159</v>
      </c>
      <c r="B19258" s="815">
        <f t="shared" si="1255"/>
        <v>251</v>
      </c>
      <c r="C19258" s="815">
        <f t="shared" si="1256"/>
        <v>116</v>
      </c>
      <c r="D19258" s="815">
        <f t="shared" si="1257"/>
        <v>105</v>
      </c>
      <c r="E19258" s="815">
        <v>2012</v>
      </c>
    </row>
    <row r="19259" spans="1:5">
      <c r="A19259" s="816">
        <f t="shared" si="1254"/>
        <v>41160</v>
      </c>
      <c r="B19259" s="815">
        <f t="shared" si="1255"/>
        <v>252</v>
      </c>
      <c r="C19259" s="815">
        <f t="shared" si="1256"/>
        <v>115</v>
      </c>
      <c r="D19259" s="815">
        <f t="shared" si="1257"/>
        <v>104</v>
      </c>
      <c r="E19259" s="815">
        <v>2012</v>
      </c>
    </row>
    <row r="19260" spans="1:5">
      <c r="A19260" s="816">
        <f t="shared" si="1254"/>
        <v>41161</v>
      </c>
      <c r="B19260" s="815">
        <f t="shared" si="1255"/>
        <v>253</v>
      </c>
      <c r="C19260" s="815">
        <f t="shared" si="1256"/>
        <v>114</v>
      </c>
      <c r="D19260" s="815">
        <f t="shared" si="1257"/>
        <v>103</v>
      </c>
      <c r="E19260" s="815">
        <v>2012</v>
      </c>
    </row>
    <row r="19261" spans="1:5">
      <c r="A19261" s="816">
        <f t="shared" si="1254"/>
        <v>41162</v>
      </c>
      <c r="B19261" s="815">
        <f t="shared" si="1255"/>
        <v>254</v>
      </c>
      <c r="C19261" s="815">
        <f t="shared" si="1256"/>
        <v>113</v>
      </c>
      <c r="D19261" s="815">
        <f t="shared" si="1257"/>
        <v>102</v>
      </c>
      <c r="E19261" s="815">
        <v>2012</v>
      </c>
    </row>
    <row r="19262" spans="1:5">
      <c r="A19262" s="816">
        <f t="shared" si="1254"/>
        <v>41163</v>
      </c>
      <c r="B19262" s="815">
        <f t="shared" si="1255"/>
        <v>255</v>
      </c>
      <c r="C19262" s="815">
        <f t="shared" si="1256"/>
        <v>112</v>
      </c>
      <c r="D19262" s="815">
        <f t="shared" si="1257"/>
        <v>101</v>
      </c>
      <c r="E19262" s="815">
        <v>2012</v>
      </c>
    </row>
    <row r="19263" spans="1:5">
      <c r="A19263" s="816">
        <f t="shared" si="1254"/>
        <v>41164</v>
      </c>
      <c r="B19263" s="815">
        <f t="shared" si="1255"/>
        <v>256</v>
      </c>
      <c r="C19263" s="815">
        <f t="shared" si="1256"/>
        <v>111</v>
      </c>
      <c r="D19263" s="815">
        <f t="shared" si="1257"/>
        <v>100</v>
      </c>
      <c r="E19263" s="815">
        <v>2012</v>
      </c>
    </row>
    <row r="19264" spans="1:5">
      <c r="A19264" s="816">
        <f t="shared" si="1254"/>
        <v>41165</v>
      </c>
      <c r="B19264" s="815">
        <f t="shared" si="1255"/>
        <v>257</v>
      </c>
      <c r="C19264" s="815">
        <f t="shared" si="1256"/>
        <v>110</v>
      </c>
      <c r="D19264" s="815">
        <f t="shared" si="1257"/>
        <v>99</v>
      </c>
      <c r="E19264" s="815">
        <v>2012</v>
      </c>
    </row>
    <row r="19265" spans="1:5">
      <c r="A19265" s="816">
        <f t="shared" si="1254"/>
        <v>41166</v>
      </c>
      <c r="B19265" s="815">
        <f t="shared" si="1255"/>
        <v>258</v>
      </c>
      <c r="C19265" s="815">
        <f t="shared" si="1256"/>
        <v>109</v>
      </c>
      <c r="D19265" s="815">
        <f t="shared" si="1257"/>
        <v>98</v>
      </c>
      <c r="E19265" s="815">
        <v>2012</v>
      </c>
    </row>
    <row r="19266" spans="1:5">
      <c r="A19266" s="816">
        <f t="shared" si="1254"/>
        <v>41167</v>
      </c>
      <c r="B19266" s="815">
        <f t="shared" si="1255"/>
        <v>259</v>
      </c>
      <c r="C19266" s="815">
        <f t="shared" si="1256"/>
        <v>108</v>
      </c>
      <c r="D19266" s="815">
        <f t="shared" si="1257"/>
        <v>97</v>
      </c>
      <c r="E19266" s="815">
        <v>2012</v>
      </c>
    </row>
    <row r="19267" spans="1:5">
      <c r="A19267" s="816">
        <f t="shared" si="1254"/>
        <v>41168</v>
      </c>
      <c r="B19267" s="815">
        <f t="shared" si="1255"/>
        <v>260</v>
      </c>
      <c r="C19267" s="815">
        <f t="shared" si="1256"/>
        <v>107</v>
      </c>
      <c r="D19267" s="815">
        <f t="shared" si="1257"/>
        <v>96</v>
      </c>
      <c r="E19267" s="815">
        <v>2012</v>
      </c>
    </row>
    <row r="19268" spans="1:5">
      <c r="A19268" s="816">
        <f t="shared" si="1254"/>
        <v>41169</v>
      </c>
      <c r="B19268" s="815">
        <f t="shared" si="1255"/>
        <v>261</v>
      </c>
      <c r="C19268" s="815">
        <f t="shared" si="1256"/>
        <v>106</v>
      </c>
      <c r="D19268" s="815">
        <f t="shared" si="1257"/>
        <v>95</v>
      </c>
      <c r="E19268" s="815">
        <v>2012</v>
      </c>
    </row>
    <row r="19269" spans="1:5">
      <c r="A19269" s="816">
        <f t="shared" si="1254"/>
        <v>41170</v>
      </c>
      <c r="B19269" s="815">
        <f t="shared" si="1255"/>
        <v>262</v>
      </c>
      <c r="C19269" s="815">
        <f t="shared" si="1256"/>
        <v>105</v>
      </c>
      <c r="D19269" s="815">
        <f t="shared" si="1257"/>
        <v>94</v>
      </c>
      <c r="E19269" s="815">
        <v>2012</v>
      </c>
    </row>
    <row r="19270" spans="1:5">
      <c r="A19270" s="816">
        <f t="shared" si="1254"/>
        <v>41171</v>
      </c>
      <c r="B19270" s="815">
        <f t="shared" si="1255"/>
        <v>263</v>
      </c>
      <c r="C19270" s="815">
        <f t="shared" si="1256"/>
        <v>104</v>
      </c>
      <c r="D19270" s="815">
        <f t="shared" si="1257"/>
        <v>93</v>
      </c>
      <c r="E19270" s="815">
        <v>2012</v>
      </c>
    </row>
    <row r="19271" spans="1:5">
      <c r="A19271" s="816">
        <f t="shared" si="1254"/>
        <v>41172</v>
      </c>
      <c r="B19271" s="815">
        <f t="shared" si="1255"/>
        <v>264</v>
      </c>
      <c r="C19271" s="815">
        <f t="shared" si="1256"/>
        <v>103</v>
      </c>
      <c r="D19271" s="815">
        <f t="shared" si="1257"/>
        <v>92</v>
      </c>
      <c r="E19271" s="815">
        <v>2012</v>
      </c>
    </row>
    <row r="19272" spans="1:5">
      <c r="A19272" s="816">
        <f t="shared" si="1254"/>
        <v>41173</v>
      </c>
      <c r="B19272" s="815">
        <f t="shared" si="1255"/>
        <v>265</v>
      </c>
      <c r="C19272" s="815">
        <f t="shared" si="1256"/>
        <v>102</v>
      </c>
      <c r="D19272" s="815">
        <f t="shared" si="1257"/>
        <v>91</v>
      </c>
      <c r="E19272" s="815">
        <v>2012</v>
      </c>
    </row>
    <row r="19273" spans="1:5">
      <c r="A19273" s="816">
        <f t="shared" si="1254"/>
        <v>41174</v>
      </c>
      <c r="B19273" s="815">
        <f t="shared" si="1255"/>
        <v>266</v>
      </c>
      <c r="C19273" s="815">
        <f t="shared" si="1256"/>
        <v>101</v>
      </c>
      <c r="D19273" s="815">
        <f t="shared" si="1257"/>
        <v>90</v>
      </c>
      <c r="E19273" s="815">
        <v>2012</v>
      </c>
    </row>
    <row r="19274" spans="1:5">
      <c r="A19274" s="816">
        <f t="shared" si="1254"/>
        <v>41175</v>
      </c>
      <c r="B19274" s="815">
        <f t="shared" si="1255"/>
        <v>267</v>
      </c>
      <c r="C19274" s="815">
        <f t="shared" si="1256"/>
        <v>100</v>
      </c>
      <c r="D19274" s="815">
        <f t="shared" si="1257"/>
        <v>89</v>
      </c>
      <c r="E19274" s="815">
        <v>2012</v>
      </c>
    </row>
    <row r="19275" spans="1:5">
      <c r="A19275" s="816">
        <f t="shared" si="1254"/>
        <v>41176</v>
      </c>
      <c r="B19275" s="815">
        <f t="shared" si="1255"/>
        <v>268</v>
      </c>
      <c r="C19275" s="815">
        <f t="shared" si="1256"/>
        <v>99</v>
      </c>
      <c r="D19275" s="815">
        <f t="shared" si="1257"/>
        <v>88</v>
      </c>
      <c r="E19275" s="815">
        <v>2012</v>
      </c>
    </row>
    <row r="19276" spans="1:5">
      <c r="A19276" s="816">
        <f t="shared" si="1254"/>
        <v>41177</v>
      </c>
      <c r="B19276" s="815">
        <f t="shared" si="1255"/>
        <v>269</v>
      </c>
      <c r="C19276" s="815">
        <f t="shared" si="1256"/>
        <v>98</v>
      </c>
      <c r="D19276" s="815">
        <f t="shared" si="1257"/>
        <v>87</v>
      </c>
      <c r="E19276" s="815">
        <v>2012</v>
      </c>
    </row>
    <row r="19277" spans="1:5">
      <c r="A19277" s="816">
        <f t="shared" si="1254"/>
        <v>41178</v>
      </c>
      <c r="B19277" s="815">
        <f t="shared" si="1255"/>
        <v>270</v>
      </c>
      <c r="C19277" s="815">
        <f t="shared" si="1256"/>
        <v>97</v>
      </c>
      <c r="D19277" s="815">
        <f t="shared" si="1257"/>
        <v>86</v>
      </c>
      <c r="E19277" s="815">
        <v>2012</v>
      </c>
    </row>
    <row r="19278" spans="1:5">
      <c r="A19278" s="816">
        <f t="shared" si="1254"/>
        <v>41179</v>
      </c>
      <c r="B19278" s="815">
        <f t="shared" si="1255"/>
        <v>271</v>
      </c>
      <c r="C19278" s="815">
        <f t="shared" si="1256"/>
        <v>96</v>
      </c>
      <c r="D19278" s="815">
        <f t="shared" si="1257"/>
        <v>85</v>
      </c>
      <c r="E19278" s="815">
        <v>2012</v>
      </c>
    </row>
    <row r="19279" spans="1:5">
      <c r="A19279" s="816">
        <f t="shared" si="1254"/>
        <v>41180</v>
      </c>
      <c r="B19279" s="815">
        <f t="shared" si="1255"/>
        <v>272</v>
      </c>
      <c r="C19279" s="815">
        <f t="shared" si="1256"/>
        <v>95</v>
      </c>
      <c r="D19279" s="815">
        <f t="shared" si="1257"/>
        <v>84</v>
      </c>
      <c r="E19279" s="815">
        <v>2012</v>
      </c>
    </row>
    <row r="19280" spans="1:5">
      <c r="A19280" s="816">
        <f t="shared" si="1254"/>
        <v>41181</v>
      </c>
      <c r="B19280" s="815">
        <f t="shared" si="1255"/>
        <v>273</v>
      </c>
      <c r="C19280" s="815">
        <f t="shared" si="1256"/>
        <v>94</v>
      </c>
      <c r="D19280" s="815">
        <f t="shared" si="1257"/>
        <v>83</v>
      </c>
      <c r="E19280" s="815">
        <v>2012</v>
      </c>
    </row>
    <row r="19281" spans="1:5">
      <c r="A19281" s="816">
        <f t="shared" si="1254"/>
        <v>41182</v>
      </c>
      <c r="B19281" s="815">
        <f t="shared" si="1255"/>
        <v>274</v>
      </c>
      <c r="C19281" s="815">
        <f t="shared" si="1256"/>
        <v>93</v>
      </c>
      <c r="D19281" s="815">
        <f t="shared" si="1257"/>
        <v>82</v>
      </c>
      <c r="E19281" s="815">
        <v>2012</v>
      </c>
    </row>
    <row r="19282" spans="1:5">
      <c r="A19282" s="816">
        <f t="shared" si="1254"/>
        <v>41183</v>
      </c>
      <c r="B19282" s="815">
        <f t="shared" si="1255"/>
        <v>275</v>
      </c>
      <c r="C19282" s="815">
        <f t="shared" si="1256"/>
        <v>92</v>
      </c>
      <c r="D19282" s="815">
        <f t="shared" si="1257"/>
        <v>81</v>
      </c>
      <c r="E19282" s="815">
        <v>2012</v>
      </c>
    </row>
    <row r="19283" spans="1:5">
      <c r="A19283" s="816">
        <f t="shared" si="1254"/>
        <v>41184</v>
      </c>
      <c r="B19283" s="815">
        <f t="shared" si="1255"/>
        <v>276</v>
      </c>
      <c r="C19283" s="815">
        <f t="shared" si="1256"/>
        <v>91</v>
      </c>
      <c r="D19283" s="815">
        <f t="shared" si="1257"/>
        <v>80</v>
      </c>
      <c r="E19283" s="815">
        <v>2012</v>
      </c>
    </row>
    <row r="19284" spans="1:5">
      <c r="A19284" s="816">
        <f t="shared" si="1254"/>
        <v>41185</v>
      </c>
      <c r="B19284" s="815">
        <f t="shared" si="1255"/>
        <v>277</v>
      </c>
      <c r="C19284" s="815">
        <f t="shared" si="1256"/>
        <v>90</v>
      </c>
      <c r="D19284" s="815">
        <f t="shared" si="1257"/>
        <v>79</v>
      </c>
      <c r="E19284" s="815">
        <v>2012</v>
      </c>
    </row>
    <row r="19285" spans="1:5">
      <c r="A19285" s="816">
        <f t="shared" si="1254"/>
        <v>41186</v>
      </c>
      <c r="B19285" s="815">
        <f t="shared" si="1255"/>
        <v>278</v>
      </c>
      <c r="C19285" s="815">
        <f t="shared" si="1256"/>
        <v>89</v>
      </c>
      <c r="D19285" s="815">
        <f t="shared" si="1257"/>
        <v>78</v>
      </c>
      <c r="E19285" s="815">
        <v>2012</v>
      </c>
    </row>
    <row r="19286" spans="1:5">
      <c r="A19286" s="816">
        <f t="shared" si="1254"/>
        <v>41187</v>
      </c>
      <c r="B19286" s="815">
        <f t="shared" si="1255"/>
        <v>279</v>
      </c>
      <c r="C19286" s="815">
        <f t="shared" si="1256"/>
        <v>88</v>
      </c>
      <c r="D19286" s="815">
        <f t="shared" si="1257"/>
        <v>77</v>
      </c>
      <c r="E19286" s="815">
        <v>2012</v>
      </c>
    </row>
    <row r="19287" spans="1:5">
      <c r="A19287" s="816">
        <f t="shared" si="1254"/>
        <v>41188</v>
      </c>
      <c r="B19287" s="815">
        <f t="shared" si="1255"/>
        <v>280</v>
      </c>
      <c r="C19287" s="815">
        <f t="shared" si="1256"/>
        <v>87</v>
      </c>
      <c r="D19287" s="815">
        <f t="shared" si="1257"/>
        <v>76</v>
      </c>
      <c r="E19287" s="815">
        <v>2012</v>
      </c>
    </row>
    <row r="19288" spans="1:5">
      <c r="A19288" s="816">
        <f t="shared" si="1254"/>
        <v>41189</v>
      </c>
      <c r="B19288" s="815">
        <f t="shared" si="1255"/>
        <v>281</v>
      </c>
      <c r="C19288" s="815">
        <f t="shared" si="1256"/>
        <v>86</v>
      </c>
      <c r="D19288" s="815">
        <f t="shared" si="1257"/>
        <v>75</v>
      </c>
      <c r="E19288" s="815">
        <v>2012</v>
      </c>
    </row>
    <row r="19289" spans="1:5">
      <c r="A19289" s="816">
        <f t="shared" si="1254"/>
        <v>41190</v>
      </c>
      <c r="B19289" s="815">
        <f t="shared" si="1255"/>
        <v>282</v>
      </c>
      <c r="C19289" s="815">
        <f t="shared" si="1256"/>
        <v>85</v>
      </c>
      <c r="D19289" s="815">
        <f t="shared" si="1257"/>
        <v>74</v>
      </c>
      <c r="E19289" s="815">
        <v>2012</v>
      </c>
    </row>
    <row r="19290" spans="1:5">
      <c r="A19290" s="816">
        <f t="shared" si="1254"/>
        <v>41191</v>
      </c>
      <c r="B19290" s="815">
        <f t="shared" si="1255"/>
        <v>283</v>
      </c>
      <c r="C19290" s="815">
        <f t="shared" si="1256"/>
        <v>84</v>
      </c>
      <c r="D19290" s="815">
        <f t="shared" si="1257"/>
        <v>73</v>
      </c>
      <c r="E19290" s="815">
        <v>2012</v>
      </c>
    </row>
    <row r="19291" spans="1:5">
      <c r="A19291" s="816">
        <f t="shared" si="1254"/>
        <v>41192</v>
      </c>
      <c r="B19291" s="815">
        <f t="shared" si="1255"/>
        <v>284</v>
      </c>
      <c r="C19291" s="815">
        <f t="shared" si="1256"/>
        <v>83</v>
      </c>
      <c r="D19291" s="815">
        <f t="shared" si="1257"/>
        <v>72</v>
      </c>
      <c r="E19291" s="815">
        <v>2012</v>
      </c>
    </row>
    <row r="19292" spans="1:5">
      <c r="A19292" s="816">
        <f t="shared" si="1254"/>
        <v>41193</v>
      </c>
      <c r="B19292" s="815">
        <f t="shared" si="1255"/>
        <v>285</v>
      </c>
      <c r="C19292" s="815">
        <f t="shared" si="1256"/>
        <v>82</v>
      </c>
      <c r="D19292" s="815">
        <f t="shared" si="1257"/>
        <v>71</v>
      </c>
      <c r="E19292" s="815">
        <v>2012</v>
      </c>
    </row>
    <row r="19293" spans="1:5">
      <c r="A19293" s="816">
        <f t="shared" si="1254"/>
        <v>41194</v>
      </c>
      <c r="B19293" s="815">
        <f t="shared" si="1255"/>
        <v>286</v>
      </c>
      <c r="C19293" s="815">
        <f t="shared" si="1256"/>
        <v>81</v>
      </c>
      <c r="D19293" s="815">
        <f t="shared" si="1257"/>
        <v>70</v>
      </c>
      <c r="E19293" s="815">
        <v>2012</v>
      </c>
    </row>
    <row r="19294" spans="1:5">
      <c r="A19294" s="816">
        <f t="shared" si="1254"/>
        <v>41195</v>
      </c>
      <c r="B19294" s="815">
        <f t="shared" si="1255"/>
        <v>287</v>
      </c>
      <c r="C19294" s="815">
        <f t="shared" si="1256"/>
        <v>80</v>
      </c>
      <c r="D19294" s="815">
        <f t="shared" si="1257"/>
        <v>69</v>
      </c>
      <c r="E19294" s="815">
        <v>2012</v>
      </c>
    </row>
    <row r="19295" spans="1:5">
      <c r="A19295" s="816">
        <f t="shared" si="1254"/>
        <v>41196</v>
      </c>
      <c r="B19295" s="815">
        <f t="shared" si="1255"/>
        <v>288</v>
      </c>
      <c r="C19295" s="815">
        <f t="shared" si="1256"/>
        <v>79</v>
      </c>
      <c r="D19295" s="815">
        <f t="shared" si="1257"/>
        <v>68</v>
      </c>
      <c r="E19295" s="815">
        <v>2012</v>
      </c>
    </row>
    <row r="19296" spans="1:5">
      <c r="A19296" s="816">
        <f t="shared" si="1254"/>
        <v>41197</v>
      </c>
      <c r="B19296" s="815">
        <f t="shared" si="1255"/>
        <v>289</v>
      </c>
      <c r="C19296" s="815">
        <f t="shared" si="1256"/>
        <v>78</v>
      </c>
      <c r="D19296" s="815">
        <f t="shared" si="1257"/>
        <v>67</v>
      </c>
      <c r="E19296" s="815">
        <v>2012</v>
      </c>
    </row>
    <row r="19297" spans="1:5">
      <c r="A19297" s="816">
        <f t="shared" si="1254"/>
        <v>41198</v>
      </c>
      <c r="B19297" s="815">
        <f t="shared" si="1255"/>
        <v>290</v>
      </c>
      <c r="C19297" s="815">
        <f t="shared" si="1256"/>
        <v>77</v>
      </c>
      <c r="D19297" s="815">
        <f t="shared" si="1257"/>
        <v>66</v>
      </c>
      <c r="E19297" s="815">
        <v>2012</v>
      </c>
    </row>
    <row r="19298" spans="1:5">
      <c r="A19298" s="816">
        <f t="shared" si="1254"/>
        <v>41199</v>
      </c>
      <c r="B19298" s="815">
        <f t="shared" si="1255"/>
        <v>291</v>
      </c>
      <c r="C19298" s="815">
        <f t="shared" si="1256"/>
        <v>76</v>
      </c>
      <c r="D19298" s="815">
        <f t="shared" si="1257"/>
        <v>65</v>
      </c>
      <c r="E19298" s="815">
        <v>2012</v>
      </c>
    </row>
    <row r="19299" spans="1:5">
      <c r="A19299" s="816">
        <f t="shared" si="1254"/>
        <v>41200</v>
      </c>
      <c r="B19299" s="815">
        <f t="shared" si="1255"/>
        <v>292</v>
      </c>
      <c r="C19299" s="815">
        <f t="shared" si="1256"/>
        <v>75</v>
      </c>
      <c r="D19299" s="815">
        <f t="shared" si="1257"/>
        <v>64</v>
      </c>
      <c r="E19299" s="815">
        <v>2012</v>
      </c>
    </row>
    <row r="19300" spans="1:5">
      <c r="A19300" s="816">
        <f t="shared" si="1254"/>
        <v>41201</v>
      </c>
      <c r="B19300" s="815">
        <f t="shared" si="1255"/>
        <v>293</v>
      </c>
      <c r="C19300" s="815">
        <f t="shared" si="1256"/>
        <v>74</v>
      </c>
      <c r="D19300" s="815">
        <f t="shared" si="1257"/>
        <v>63</v>
      </c>
      <c r="E19300" s="815">
        <v>2012</v>
      </c>
    </row>
    <row r="19301" spans="1:5">
      <c r="A19301" s="816">
        <f t="shared" si="1254"/>
        <v>41202</v>
      </c>
      <c r="B19301" s="815">
        <f t="shared" si="1255"/>
        <v>294</v>
      </c>
      <c r="C19301" s="815">
        <f t="shared" si="1256"/>
        <v>73</v>
      </c>
      <c r="D19301" s="815">
        <f t="shared" si="1257"/>
        <v>62</v>
      </c>
      <c r="E19301" s="815">
        <v>2012</v>
      </c>
    </row>
    <row r="19302" spans="1:5">
      <c r="A19302" s="816">
        <f t="shared" si="1254"/>
        <v>41203</v>
      </c>
      <c r="B19302" s="815">
        <f t="shared" si="1255"/>
        <v>295</v>
      </c>
      <c r="C19302" s="815">
        <f t="shared" si="1256"/>
        <v>72</v>
      </c>
      <c r="D19302" s="815">
        <f t="shared" si="1257"/>
        <v>61</v>
      </c>
      <c r="E19302" s="815">
        <v>2012</v>
      </c>
    </row>
    <row r="19303" spans="1:5">
      <c r="A19303" s="816">
        <f t="shared" si="1254"/>
        <v>41204</v>
      </c>
      <c r="B19303" s="815">
        <f t="shared" si="1255"/>
        <v>296</v>
      </c>
      <c r="C19303" s="815">
        <f t="shared" si="1256"/>
        <v>71</v>
      </c>
      <c r="D19303" s="815">
        <f t="shared" si="1257"/>
        <v>60</v>
      </c>
      <c r="E19303" s="815">
        <v>2012</v>
      </c>
    </row>
    <row r="19304" spans="1:5">
      <c r="A19304" s="816">
        <f t="shared" si="1254"/>
        <v>41205</v>
      </c>
      <c r="B19304" s="815">
        <f t="shared" si="1255"/>
        <v>297</v>
      </c>
      <c r="C19304" s="815">
        <f t="shared" si="1256"/>
        <v>70</v>
      </c>
      <c r="D19304" s="815">
        <f t="shared" si="1257"/>
        <v>59</v>
      </c>
      <c r="E19304" s="815">
        <v>2012</v>
      </c>
    </row>
    <row r="19305" spans="1:5">
      <c r="A19305" s="816">
        <f t="shared" si="1254"/>
        <v>41206</v>
      </c>
      <c r="B19305" s="815">
        <f t="shared" si="1255"/>
        <v>298</v>
      </c>
      <c r="C19305" s="815">
        <f t="shared" si="1256"/>
        <v>69</v>
      </c>
      <c r="D19305" s="815">
        <f t="shared" si="1257"/>
        <v>58</v>
      </c>
      <c r="E19305" s="815">
        <v>2012</v>
      </c>
    </row>
    <row r="19306" spans="1:5">
      <c r="A19306" s="816">
        <f t="shared" si="1254"/>
        <v>41207</v>
      </c>
      <c r="B19306" s="815">
        <f t="shared" si="1255"/>
        <v>299</v>
      </c>
      <c r="C19306" s="815">
        <f t="shared" si="1256"/>
        <v>68</v>
      </c>
      <c r="D19306" s="815">
        <f t="shared" si="1257"/>
        <v>57</v>
      </c>
      <c r="E19306" s="815">
        <v>2012</v>
      </c>
    </row>
    <row r="19307" spans="1:5">
      <c r="A19307" s="816">
        <f t="shared" si="1254"/>
        <v>41208</v>
      </c>
      <c r="B19307" s="815">
        <f t="shared" si="1255"/>
        <v>300</v>
      </c>
      <c r="C19307" s="815">
        <f t="shared" si="1256"/>
        <v>67</v>
      </c>
      <c r="D19307" s="815">
        <f t="shared" si="1257"/>
        <v>56</v>
      </c>
      <c r="E19307" s="815">
        <v>2012</v>
      </c>
    </row>
    <row r="19308" spans="1:5">
      <c r="A19308" s="816">
        <f t="shared" si="1254"/>
        <v>41209</v>
      </c>
      <c r="B19308" s="815">
        <f t="shared" si="1255"/>
        <v>301</v>
      </c>
      <c r="C19308" s="815">
        <f t="shared" si="1256"/>
        <v>66</v>
      </c>
      <c r="D19308" s="815">
        <f t="shared" si="1257"/>
        <v>55</v>
      </c>
      <c r="E19308" s="815">
        <v>2012</v>
      </c>
    </row>
    <row r="19309" spans="1:5">
      <c r="A19309" s="816">
        <f t="shared" si="1254"/>
        <v>41210</v>
      </c>
      <c r="B19309" s="815">
        <f t="shared" si="1255"/>
        <v>302</v>
      </c>
      <c r="C19309" s="815">
        <f t="shared" si="1256"/>
        <v>65</v>
      </c>
      <c r="D19309" s="815">
        <f t="shared" si="1257"/>
        <v>54</v>
      </c>
      <c r="E19309" s="815">
        <v>2012</v>
      </c>
    </row>
    <row r="19310" spans="1:5">
      <c r="A19310" s="816">
        <f t="shared" si="1254"/>
        <v>41211</v>
      </c>
      <c r="B19310" s="815">
        <f t="shared" si="1255"/>
        <v>303</v>
      </c>
      <c r="C19310" s="815">
        <f t="shared" si="1256"/>
        <v>64</v>
      </c>
      <c r="D19310" s="815">
        <f t="shared" si="1257"/>
        <v>53</v>
      </c>
      <c r="E19310" s="815">
        <v>2012</v>
      </c>
    </row>
    <row r="19311" spans="1:5">
      <c r="A19311" s="816">
        <f t="shared" si="1254"/>
        <v>41212</v>
      </c>
      <c r="B19311" s="815">
        <f t="shared" si="1255"/>
        <v>304</v>
      </c>
      <c r="C19311" s="815">
        <f t="shared" si="1256"/>
        <v>63</v>
      </c>
      <c r="D19311" s="815">
        <f t="shared" si="1257"/>
        <v>52</v>
      </c>
      <c r="E19311" s="815">
        <v>2012</v>
      </c>
    </row>
    <row r="19312" spans="1:5">
      <c r="A19312" s="816">
        <f t="shared" si="1254"/>
        <v>41213</v>
      </c>
      <c r="B19312" s="815">
        <f t="shared" si="1255"/>
        <v>305</v>
      </c>
      <c r="C19312" s="815">
        <f t="shared" si="1256"/>
        <v>62</v>
      </c>
      <c r="D19312" s="815">
        <f t="shared" si="1257"/>
        <v>51</v>
      </c>
      <c r="E19312" s="815">
        <v>2012</v>
      </c>
    </row>
    <row r="19313" spans="1:5">
      <c r="A19313" s="816">
        <f t="shared" si="1254"/>
        <v>41214</v>
      </c>
      <c r="B19313" s="815">
        <f t="shared" si="1255"/>
        <v>306</v>
      </c>
      <c r="C19313" s="815">
        <f t="shared" si="1256"/>
        <v>61</v>
      </c>
      <c r="D19313" s="815">
        <f t="shared" si="1257"/>
        <v>50</v>
      </c>
      <c r="E19313" s="815">
        <v>2012</v>
      </c>
    </row>
    <row r="19314" spans="1:5">
      <c r="A19314" s="816">
        <f t="shared" si="1254"/>
        <v>41215</v>
      </c>
      <c r="B19314" s="815">
        <f t="shared" si="1255"/>
        <v>307</v>
      </c>
      <c r="C19314" s="815">
        <f t="shared" si="1256"/>
        <v>60</v>
      </c>
      <c r="D19314" s="815">
        <f t="shared" si="1257"/>
        <v>49</v>
      </c>
      <c r="E19314" s="815">
        <v>2012</v>
      </c>
    </row>
    <row r="19315" spans="1:5">
      <c r="A19315" s="816">
        <f t="shared" ref="A19315:A19378" si="1258">A19314+1</f>
        <v>41216</v>
      </c>
      <c r="B19315" s="815">
        <f t="shared" si="1255"/>
        <v>308</v>
      </c>
      <c r="C19315" s="815">
        <f t="shared" si="1256"/>
        <v>59</v>
      </c>
      <c r="D19315" s="815">
        <f t="shared" si="1257"/>
        <v>48</v>
      </c>
      <c r="E19315" s="815">
        <v>2012</v>
      </c>
    </row>
    <row r="19316" spans="1:5">
      <c r="A19316" s="816">
        <f t="shared" si="1258"/>
        <v>41217</v>
      </c>
      <c r="B19316" s="815">
        <f t="shared" si="1255"/>
        <v>309</v>
      </c>
      <c r="C19316" s="815">
        <f t="shared" si="1256"/>
        <v>58</v>
      </c>
      <c r="D19316" s="815">
        <f t="shared" si="1257"/>
        <v>47</v>
      </c>
      <c r="E19316" s="815">
        <v>2012</v>
      </c>
    </row>
    <row r="19317" spans="1:5">
      <c r="A19317" s="816">
        <f t="shared" si="1258"/>
        <v>41218</v>
      </c>
      <c r="B19317" s="815">
        <f t="shared" si="1255"/>
        <v>310</v>
      </c>
      <c r="C19317" s="815">
        <f t="shared" si="1256"/>
        <v>57</v>
      </c>
      <c r="D19317" s="815">
        <f t="shared" si="1257"/>
        <v>46</v>
      </c>
      <c r="E19317" s="815">
        <v>2012</v>
      </c>
    </row>
    <row r="19318" spans="1:5">
      <c r="A19318" s="816">
        <f t="shared" si="1258"/>
        <v>41219</v>
      </c>
      <c r="B19318" s="815">
        <f t="shared" si="1255"/>
        <v>311</v>
      </c>
      <c r="C19318" s="815">
        <f t="shared" si="1256"/>
        <v>56</v>
      </c>
      <c r="D19318" s="815">
        <f t="shared" si="1257"/>
        <v>45</v>
      </c>
      <c r="E19318" s="815">
        <v>2012</v>
      </c>
    </row>
    <row r="19319" spans="1:5">
      <c r="A19319" s="816">
        <f t="shared" si="1258"/>
        <v>41220</v>
      </c>
      <c r="B19319" s="815">
        <f t="shared" ref="B19319:B19375" si="1259">B19318+1</f>
        <v>312</v>
      </c>
      <c r="C19319" s="815">
        <f t="shared" ref="C19319:C19373" si="1260">C19318-1</f>
        <v>55</v>
      </c>
      <c r="D19319" s="815">
        <f t="shared" ref="D19319:D19363" si="1261">D19318-1</f>
        <v>44</v>
      </c>
      <c r="E19319" s="815">
        <v>2012</v>
      </c>
    </row>
    <row r="19320" spans="1:5">
      <c r="A19320" s="816">
        <f t="shared" si="1258"/>
        <v>41221</v>
      </c>
      <c r="B19320" s="815">
        <f t="shared" si="1259"/>
        <v>313</v>
      </c>
      <c r="C19320" s="815">
        <f t="shared" si="1260"/>
        <v>54</v>
      </c>
      <c r="D19320" s="815">
        <f t="shared" si="1261"/>
        <v>43</v>
      </c>
      <c r="E19320" s="815">
        <v>2012</v>
      </c>
    </row>
    <row r="19321" spans="1:5">
      <c r="A19321" s="816">
        <f t="shared" si="1258"/>
        <v>41222</v>
      </c>
      <c r="B19321" s="815">
        <f t="shared" si="1259"/>
        <v>314</v>
      </c>
      <c r="C19321" s="815">
        <f t="shared" si="1260"/>
        <v>53</v>
      </c>
      <c r="D19321" s="815">
        <f t="shared" si="1261"/>
        <v>42</v>
      </c>
      <c r="E19321" s="815">
        <v>2012</v>
      </c>
    </row>
    <row r="19322" spans="1:5">
      <c r="A19322" s="816">
        <f t="shared" si="1258"/>
        <v>41223</v>
      </c>
      <c r="B19322" s="815">
        <f t="shared" si="1259"/>
        <v>315</v>
      </c>
      <c r="C19322" s="815">
        <f t="shared" si="1260"/>
        <v>52</v>
      </c>
      <c r="D19322" s="815">
        <f t="shared" si="1261"/>
        <v>41</v>
      </c>
      <c r="E19322" s="815">
        <v>2012</v>
      </c>
    </row>
    <row r="19323" spans="1:5">
      <c r="A19323" s="816">
        <f t="shared" si="1258"/>
        <v>41224</v>
      </c>
      <c r="B19323" s="815">
        <f t="shared" si="1259"/>
        <v>316</v>
      </c>
      <c r="C19323" s="815">
        <f t="shared" si="1260"/>
        <v>51</v>
      </c>
      <c r="D19323" s="815">
        <f t="shared" si="1261"/>
        <v>40</v>
      </c>
      <c r="E19323" s="815">
        <v>2012</v>
      </c>
    </row>
    <row r="19324" spans="1:5">
      <c r="A19324" s="816">
        <f t="shared" si="1258"/>
        <v>41225</v>
      </c>
      <c r="B19324" s="815">
        <f t="shared" si="1259"/>
        <v>317</v>
      </c>
      <c r="C19324" s="815">
        <f t="shared" si="1260"/>
        <v>50</v>
      </c>
      <c r="D19324" s="815">
        <f t="shared" si="1261"/>
        <v>39</v>
      </c>
      <c r="E19324" s="815">
        <v>2012</v>
      </c>
    </row>
    <row r="19325" spans="1:5">
      <c r="A19325" s="816">
        <f t="shared" si="1258"/>
        <v>41226</v>
      </c>
      <c r="B19325" s="815">
        <f t="shared" si="1259"/>
        <v>318</v>
      </c>
      <c r="C19325" s="815">
        <f t="shared" si="1260"/>
        <v>49</v>
      </c>
      <c r="D19325" s="815">
        <f t="shared" si="1261"/>
        <v>38</v>
      </c>
      <c r="E19325" s="815">
        <v>2012</v>
      </c>
    </row>
    <row r="19326" spans="1:5">
      <c r="A19326" s="816">
        <f t="shared" si="1258"/>
        <v>41227</v>
      </c>
      <c r="B19326" s="815">
        <f t="shared" si="1259"/>
        <v>319</v>
      </c>
      <c r="C19326" s="815">
        <f t="shared" si="1260"/>
        <v>48</v>
      </c>
      <c r="D19326" s="815">
        <f t="shared" si="1261"/>
        <v>37</v>
      </c>
      <c r="E19326" s="815">
        <v>2012</v>
      </c>
    </row>
    <row r="19327" spans="1:5">
      <c r="A19327" s="816">
        <f t="shared" si="1258"/>
        <v>41228</v>
      </c>
      <c r="B19327" s="815">
        <f t="shared" si="1259"/>
        <v>320</v>
      </c>
      <c r="C19327" s="815">
        <f t="shared" si="1260"/>
        <v>47</v>
      </c>
      <c r="D19327" s="815">
        <f t="shared" si="1261"/>
        <v>36</v>
      </c>
      <c r="E19327" s="815">
        <v>2012</v>
      </c>
    </row>
    <row r="19328" spans="1:5">
      <c r="A19328" s="816">
        <f t="shared" si="1258"/>
        <v>41229</v>
      </c>
      <c r="B19328" s="815">
        <f t="shared" si="1259"/>
        <v>321</v>
      </c>
      <c r="C19328" s="815">
        <f t="shared" si="1260"/>
        <v>46</v>
      </c>
      <c r="D19328" s="815">
        <f t="shared" si="1261"/>
        <v>35</v>
      </c>
      <c r="E19328" s="815">
        <v>2012</v>
      </c>
    </row>
    <row r="19329" spans="1:5">
      <c r="A19329" s="816">
        <f t="shared" si="1258"/>
        <v>41230</v>
      </c>
      <c r="B19329" s="815">
        <f t="shared" si="1259"/>
        <v>322</v>
      </c>
      <c r="C19329" s="815">
        <f t="shared" si="1260"/>
        <v>45</v>
      </c>
      <c r="D19329" s="815">
        <f t="shared" si="1261"/>
        <v>34</v>
      </c>
      <c r="E19329" s="815">
        <v>2012</v>
      </c>
    </row>
    <row r="19330" spans="1:5">
      <c r="A19330" s="816">
        <f t="shared" si="1258"/>
        <v>41231</v>
      </c>
      <c r="B19330" s="815">
        <f t="shared" si="1259"/>
        <v>323</v>
      </c>
      <c r="C19330" s="815">
        <f t="shared" si="1260"/>
        <v>44</v>
      </c>
      <c r="D19330" s="815">
        <f t="shared" si="1261"/>
        <v>33</v>
      </c>
      <c r="E19330" s="815">
        <v>2012</v>
      </c>
    </row>
    <row r="19331" spans="1:5">
      <c r="A19331" s="816">
        <f t="shared" si="1258"/>
        <v>41232</v>
      </c>
      <c r="B19331" s="815">
        <f t="shared" si="1259"/>
        <v>324</v>
      </c>
      <c r="C19331" s="815">
        <f t="shared" si="1260"/>
        <v>43</v>
      </c>
      <c r="D19331" s="815">
        <f t="shared" si="1261"/>
        <v>32</v>
      </c>
      <c r="E19331" s="815">
        <v>2012</v>
      </c>
    </row>
    <row r="19332" spans="1:5">
      <c r="A19332" s="816">
        <f t="shared" si="1258"/>
        <v>41233</v>
      </c>
      <c r="B19332" s="815">
        <f t="shared" si="1259"/>
        <v>325</v>
      </c>
      <c r="C19332" s="815">
        <f t="shared" si="1260"/>
        <v>42</v>
      </c>
      <c r="D19332" s="815">
        <f t="shared" si="1261"/>
        <v>31</v>
      </c>
      <c r="E19332" s="815">
        <v>2012</v>
      </c>
    </row>
    <row r="19333" spans="1:5">
      <c r="A19333" s="816">
        <f t="shared" si="1258"/>
        <v>41234</v>
      </c>
      <c r="B19333" s="815">
        <f t="shared" si="1259"/>
        <v>326</v>
      </c>
      <c r="C19333" s="815">
        <f t="shared" si="1260"/>
        <v>41</v>
      </c>
      <c r="D19333" s="815">
        <f t="shared" si="1261"/>
        <v>30</v>
      </c>
      <c r="E19333" s="815">
        <v>2012</v>
      </c>
    </row>
    <row r="19334" spans="1:5">
      <c r="A19334" s="816">
        <f t="shared" si="1258"/>
        <v>41235</v>
      </c>
      <c r="B19334" s="815">
        <f t="shared" si="1259"/>
        <v>327</v>
      </c>
      <c r="C19334" s="815">
        <f t="shared" si="1260"/>
        <v>40</v>
      </c>
      <c r="D19334" s="815">
        <f t="shared" si="1261"/>
        <v>29</v>
      </c>
      <c r="E19334" s="815">
        <v>2012</v>
      </c>
    </row>
    <row r="19335" spans="1:5">
      <c r="A19335" s="816">
        <f t="shared" si="1258"/>
        <v>41236</v>
      </c>
      <c r="B19335" s="815">
        <f t="shared" si="1259"/>
        <v>328</v>
      </c>
      <c r="C19335" s="815">
        <f t="shared" si="1260"/>
        <v>39</v>
      </c>
      <c r="D19335" s="815">
        <f t="shared" si="1261"/>
        <v>28</v>
      </c>
      <c r="E19335" s="815">
        <v>2012</v>
      </c>
    </row>
    <row r="19336" spans="1:5">
      <c r="A19336" s="816">
        <f t="shared" si="1258"/>
        <v>41237</v>
      </c>
      <c r="B19336" s="815">
        <f t="shared" si="1259"/>
        <v>329</v>
      </c>
      <c r="C19336" s="815">
        <f t="shared" si="1260"/>
        <v>38</v>
      </c>
      <c r="D19336" s="815">
        <f t="shared" si="1261"/>
        <v>27</v>
      </c>
      <c r="E19336" s="815">
        <v>2012</v>
      </c>
    </row>
    <row r="19337" spans="1:5">
      <c r="A19337" s="816">
        <f t="shared" si="1258"/>
        <v>41238</v>
      </c>
      <c r="B19337" s="815">
        <f t="shared" si="1259"/>
        <v>330</v>
      </c>
      <c r="C19337" s="815">
        <f t="shared" si="1260"/>
        <v>37</v>
      </c>
      <c r="D19337" s="815">
        <f t="shared" si="1261"/>
        <v>26</v>
      </c>
      <c r="E19337" s="815">
        <v>2012</v>
      </c>
    </row>
    <row r="19338" spans="1:5">
      <c r="A19338" s="816">
        <f t="shared" si="1258"/>
        <v>41239</v>
      </c>
      <c r="B19338" s="815">
        <f t="shared" si="1259"/>
        <v>331</v>
      </c>
      <c r="C19338" s="815">
        <f t="shared" si="1260"/>
        <v>36</v>
      </c>
      <c r="D19338" s="815">
        <f t="shared" si="1261"/>
        <v>25</v>
      </c>
      <c r="E19338" s="815">
        <v>2012</v>
      </c>
    </row>
    <row r="19339" spans="1:5">
      <c r="A19339" s="816">
        <f t="shared" si="1258"/>
        <v>41240</v>
      </c>
      <c r="B19339" s="815">
        <f t="shared" si="1259"/>
        <v>332</v>
      </c>
      <c r="C19339" s="815">
        <f t="shared" si="1260"/>
        <v>35</v>
      </c>
      <c r="D19339" s="815">
        <f t="shared" si="1261"/>
        <v>24</v>
      </c>
      <c r="E19339" s="815">
        <v>2012</v>
      </c>
    </row>
    <row r="19340" spans="1:5">
      <c r="A19340" s="816">
        <f t="shared" si="1258"/>
        <v>41241</v>
      </c>
      <c r="B19340" s="815">
        <f t="shared" si="1259"/>
        <v>333</v>
      </c>
      <c r="C19340" s="815">
        <f t="shared" si="1260"/>
        <v>34</v>
      </c>
      <c r="D19340" s="815">
        <f t="shared" si="1261"/>
        <v>23</v>
      </c>
      <c r="E19340" s="815">
        <v>2012</v>
      </c>
    </row>
    <row r="19341" spans="1:5">
      <c r="A19341" s="816">
        <f t="shared" si="1258"/>
        <v>41242</v>
      </c>
      <c r="B19341" s="815">
        <f t="shared" si="1259"/>
        <v>334</v>
      </c>
      <c r="C19341" s="815">
        <f t="shared" si="1260"/>
        <v>33</v>
      </c>
      <c r="D19341" s="815">
        <f t="shared" si="1261"/>
        <v>22</v>
      </c>
      <c r="E19341" s="815">
        <v>2012</v>
      </c>
    </row>
    <row r="19342" spans="1:5">
      <c r="A19342" s="816">
        <f t="shared" si="1258"/>
        <v>41243</v>
      </c>
      <c r="B19342" s="815">
        <f t="shared" si="1259"/>
        <v>335</v>
      </c>
      <c r="C19342" s="815">
        <f t="shared" si="1260"/>
        <v>32</v>
      </c>
      <c r="D19342" s="815">
        <f t="shared" si="1261"/>
        <v>21</v>
      </c>
      <c r="E19342" s="815">
        <v>2012</v>
      </c>
    </row>
    <row r="19343" spans="1:5">
      <c r="A19343" s="816">
        <f t="shared" si="1258"/>
        <v>41244</v>
      </c>
      <c r="B19343" s="815">
        <f t="shared" si="1259"/>
        <v>336</v>
      </c>
      <c r="C19343" s="815">
        <f t="shared" si="1260"/>
        <v>31</v>
      </c>
      <c r="D19343" s="815">
        <f t="shared" si="1261"/>
        <v>20</v>
      </c>
      <c r="E19343" s="815">
        <v>2012</v>
      </c>
    </row>
    <row r="19344" spans="1:5">
      <c r="A19344" s="816">
        <f t="shared" si="1258"/>
        <v>41245</v>
      </c>
      <c r="B19344" s="815">
        <f t="shared" si="1259"/>
        <v>337</v>
      </c>
      <c r="C19344" s="815">
        <f t="shared" si="1260"/>
        <v>30</v>
      </c>
      <c r="D19344" s="815">
        <f t="shared" si="1261"/>
        <v>19</v>
      </c>
      <c r="E19344" s="815">
        <v>2012</v>
      </c>
    </row>
    <row r="19345" spans="1:5">
      <c r="A19345" s="816">
        <f t="shared" si="1258"/>
        <v>41246</v>
      </c>
      <c r="B19345" s="815">
        <f t="shared" si="1259"/>
        <v>338</v>
      </c>
      <c r="C19345" s="815">
        <f t="shared" si="1260"/>
        <v>29</v>
      </c>
      <c r="D19345" s="815">
        <f t="shared" si="1261"/>
        <v>18</v>
      </c>
      <c r="E19345" s="815">
        <v>2012</v>
      </c>
    </row>
    <row r="19346" spans="1:5">
      <c r="A19346" s="816">
        <f t="shared" si="1258"/>
        <v>41247</v>
      </c>
      <c r="B19346" s="815">
        <f t="shared" si="1259"/>
        <v>339</v>
      </c>
      <c r="C19346" s="815">
        <f t="shared" si="1260"/>
        <v>28</v>
      </c>
      <c r="D19346" s="815">
        <f t="shared" si="1261"/>
        <v>17</v>
      </c>
      <c r="E19346" s="815">
        <v>2012</v>
      </c>
    </row>
    <row r="19347" spans="1:5">
      <c r="A19347" s="816">
        <f t="shared" si="1258"/>
        <v>41248</v>
      </c>
      <c r="B19347" s="815">
        <f t="shared" si="1259"/>
        <v>340</v>
      </c>
      <c r="C19347" s="815">
        <f t="shared" si="1260"/>
        <v>27</v>
      </c>
      <c r="D19347" s="815">
        <f t="shared" si="1261"/>
        <v>16</v>
      </c>
      <c r="E19347" s="815">
        <v>2012</v>
      </c>
    </row>
    <row r="19348" spans="1:5">
      <c r="A19348" s="816">
        <f t="shared" si="1258"/>
        <v>41249</v>
      </c>
      <c r="B19348" s="815">
        <f t="shared" si="1259"/>
        <v>341</v>
      </c>
      <c r="C19348" s="815">
        <f t="shared" si="1260"/>
        <v>26</v>
      </c>
      <c r="D19348" s="815">
        <f t="shared" si="1261"/>
        <v>15</v>
      </c>
      <c r="E19348" s="815">
        <v>2012</v>
      </c>
    </row>
    <row r="19349" spans="1:5">
      <c r="A19349" s="816">
        <f t="shared" si="1258"/>
        <v>41250</v>
      </c>
      <c r="B19349" s="815">
        <f t="shared" si="1259"/>
        <v>342</v>
      </c>
      <c r="C19349" s="815">
        <f t="shared" si="1260"/>
        <v>25</v>
      </c>
      <c r="D19349" s="815">
        <f t="shared" si="1261"/>
        <v>14</v>
      </c>
      <c r="E19349" s="815">
        <v>2012</v>
      </c>
    </row>
    <row r="19350" spans="1:5">
      <c r="A19350" s="816">
        <f t="shared" si="1258"/>
        <v>41251</v>
      </c>
      <c r="B19350" s="815">
        <f t="shared" si="1259"/>
        <v>343</v>
      </c>
      <c r="C19350" s="815">
        <f t="shared" si="1260"/>
        <v>24</v>
      </c>
      <c r="D19350" s="815">
        <f t="shared" si="1261"/>
        <v>13</v>
      </c>
      <c r="E19350" s="815">
        <v>2012</v>
      </c>
    </row>
    <row r="19351" spans="1:5">
      <c r="A19351" s="816">
        <f t="shared" si="1258"/>
        <v>41252</v>
      </c>
      <c r="B19351" s="815">
        <f t="shared" si="1259"/>
        <v>344</v>
      </c>
      <c r="C19351" s="815">
        <f t="shared" si="1260"/>
        <v>23</v>
      </c>
      <c r="D19351" s="815">
        <f t="shared" si="1261"/>
        <v>12</v>
      </c>
      <c r="E19351" s="815">
        <v>2012</v>
      </c>
    </row>
    <row r="19352" spans="1:5">
      <c r="A19352" s="816">
        <f t="shared" si="1258"/>
        <v>41253</v>
      </c>
      <c r="B19352" s="815">
        <f t="shared" si="1259"/>
        <v>345</v>
      </c>
      <c r="C19352" s="815">
        <f t="shared" si="1260"/>
        <v>22</v>
      </c>
      <c r="D19352" s="815">
        <f t="shared" si="1261"/>
        <v>11</v>
      </c>
      <c r="E19352" s="815">
        <v>2012</v>
      </c>
    </row>
    <row r="19353" spans="1:5">
      <c r="A19353" s="816">
        <f t="shared" si="1258"/>
        <v>41254</v>
      </c>
      <c r="B19353" s="815">
        <f t="shared" si="1259"/>
        <v>346</v>
      </c>
      <c r="C19353" s="815">
        <f t="shared" si="1260"/>
        <v>21</v>
      </c>
      <c r="D19353" s="815">
        <f t="shared" si="1261"/>
        <v>10</v>
      </c>
      <c r="E19353" s="815">
        <v>2012</v>
      </c>
    </row>
    <row r="19354" spans="1:5">
      <c r="A19354" s="816">
        <f t="shared" si="1258"/>
        <v>41255</v>
      </c>
      <c r="B19354" s="815">
        <f t="shared" si="1259"/>
        <v>347</v>
      </c>
      <c r="C19354" s="815">
        <f t="shared" si="1260"/>
        <v>20</v>
      </c>
      <c r="D19354" s="815">
        <f t="shared" si="1261"/>
        <v>9</v>
      </c>
      <c r="E19354" s="815">
        <v>2012</v>
      </c>
    </row>
    <row r="19355" spans="1:5">
      <c r="A19355" s="816">
        <f t="shared" si="1258"/>
        <v>41256</v>
      </c>
      <c r="B19355" s="815">
        <f t="shared" si="1259"/>
        <v>348</v>
      </c>
      <c r="C19355" s="815">
        <f t="shared" si="1260"/>
        <v>19</v>
      </c>
      <c r="D19355" s="815">
        <f t="shared" si="1261"/>
        <v>8</v>
      </c>
      <c r="E19355" s="815">
        <v>2012</v>
      </c>
    </row>
    <row r="19356" spans="1:5">
      <c r="A19356" s="816">
        <f t="shared" si="1258"/>
        <v>41257</v>
      </c>
      <c r="B19356" s="815">
        <f t="shared" si="1259"/>
        <v>349</v>
      </c>
      <c r="C19356" s="815">
        <f t="shared" si="1260"/>
        <v>18</v>
      </c>
      <c r="D19356" s="815">
        <f t="shared" si="1261"/>
        <v>7</v>
      </c>
      <c r="E19356" s="815">
        <v>2012</v>
      </c>
    </row>
    <row r="19357" spans="1:5">
      <c r="A19357" s="816">
        <f t="shared" si="1258"/>
        <v>41258</v>
      </c>
      <c r="B19357" s="815">
        <f t="shared" si="1259"/>
        <v>350</v>
      </c>
      <c r="C19357" s="815">
        <f t="shared" si="1260"/>
        <v>17</v>
      </c>
      <c r="D19357" s="815">
        <f t="shared" si="1261"/>
        <v>6</v>
      </c>
      <c r="E19357" s="815">
        <v>2012</v>
      </c>
    </row>
    <row r="19358" spans="1:5">
      <c r="A19358" s="816">
        <f t="shared" si="1258"/>
        <v>41259</v>
      </c>
      <c r="B19358" s="815">
        <f t="shared" si="1259"/>
        <v>351</v>
      </c>
      <c r="C19358" s="815">
        <f t="shared" si="1260"/>
        <v>16</v>
      </c>
      <c r="D19358" s="815">
        <f t="shared" si="1261"/>
        <v>5</v>
      </c>
      <c r="E19358" s="815">
        <v>2012</v>
      </c>
    </row>
    <row r="19359" spans="1:5">
      <c r="A19359" s="816">
        <f t="shared" si="1258"/>
        <v>41260</v>
      </c>
      <c r="B19359" s="815">
        <f t="shared" si="1259"/>
        <v>352</v>
      </c>
      <c r="C19359" s="815">
        <f t="shared" si="1260"/>
        <v>15</v>
      </c>
      <c r="D19359" s="815">
        <f t="shared" si="1261"/>
        <v>4</v>
      </c>
      <c r="E19359" s="815">
        <v>2012</v>
      </c>
    </row>
    <row r="19360" spans="1:5">
      <c r="A19360" s="816">
        <f t="shared" si="1258"/>
        <v>41261</v>
      </c>
      <c r="B19360" s="815">
        <f t="shared" si="1259"/>
        <v>353</v>
      </c>
      <c r="C19360" s="815">
        <f t="shared" si="1260"/>
        <v>14</v>
      </c>
      <c r="D19360" s="815">
        <f t="shared" si="1261"/>
        <v>3</v>
      </c>
      <c r="E19360" s="815">
        <v>2012</v>
      </c>
    </row>
    <row r="19361" spans="1:5">
      <c r="A19361" s="816">
        <f t="shared" si="1258"/>
        <v>41262</v>
      </c>
      <c r="B19361" s="815">
        <f t="shared" si="1259"/>
        <v>354</v>
      </c>
      <c r="C19361" s="815">
        <f t="shared" si="1260"/>
        <v>13</v>
      </c>
      <c r="D19361" s="815">
        <f t="shared" si="1261"/>
        <v>2</v>
      </c>
      <c r="E19361" s="815">
        <v>2012</v>
      </c>
    </row>
    <row r="19362" spans="1:5">
      <c r="A19362" s="816">
        <f t="shared" si="1258"/>
        <v>41263</v>
      </c>
      <c r="B19362" s="815">
        <f t="shared" si="1259"/>
        <v>355</v>
      </c>
      <c r="C19362" s="815">
        <f t="shared" si="1260"/>
        <v>12</v>
      </c>
      <c r="D19362" s="815">
        <f t="shared" si="1261"/>
        <v>1</v>
      </c>
      <c r="E19362" s="815">
        <v>2012</v>
      </c>
    </row>
    <row r="19363" spans="1:5">
      <c r="A19363" s="816">
        <f t="shared" si="1258"/>
        <v>41264</v>
      </c>
      <c r="B19363" s="815">
        <f t="shared" si="1259"/>
        <v>356</v>
      </c>
      <c r="C19363" s="815">
        <f t="shared" si="1260"/>
        <v>11</v>
      </c>
      <c r="D19363" s="815">
        <f t="shared" si="1261"/>
        <v>0</v>
      </c>
      <c r="E19363" s="815">
        <v>2012</v>
      </c>
    </row>
    <row r="19364" spans="1:5">
      <c r="A19364" s="816">
        <f t="shared" si="1258"/>
        <v>41265</v>
      </c>
      <c r="B19364" s="815">
        <f t="shared" si="1259"/>
        <v>357</v>
      </c>
      <c r="C19364" s="815">
        <f t="shared" si="1260"/>
        <v>10</v>
      </c>
      <c r="D19364" s="815">
        <v>365</v>
      </c>
      <c r="E19364" s="815">
        <v>2012</v>
      </c>
    </row>
    <row r="19365" spans="1:5">
      <c r="A19365" s="816">
        <f t="shared" si="1258"/>
        <v>41266</v>
      </c>
      <c r="B19365" s="815">
        <f t="shared" si="1259"/>
        <v>358</v>
      </c>
      <c r="C19365" s="815">
        <f t="shared" si="1260"/>
        <v>9</v>
      </c>
      <c r="D19365" s="815">
        <f t="shared" ref="D19365:D19428" si="1262">D19364-1</f>
        <v>364</v>
      </c>
      <c r="E19365" s="815">
        <v>2012</v>
      </c>
    </row>
    <row r="19366" spans="1:5">
      <c r="A19366" s="816">
        <f t="shared" si="1258"/>
        <v>41267</v>
      </c>
      <c r="B19366" s="815">
        <f t="shared" si="1259"/>
        <v>359</v>
      </c>
      <c r="C19366" s="815">
        <f t="shared" si="1260"/>
        <v>8</v>
      </c>
      <c r="D19366" s="815">
        <f t="shared" si="1262"/>
        <v>363</v>
      </c>
      <c r="E19366" s="815">
        <v>2012</v>
      </c>
    </row>
    <row r="19367" spans="1:5">
      <c r="A19367" s="816">
        <f t="shared" si="1258"/>
        <v>41268</v>
      </c>
      <c r="B19367" s="815">
        <f t="shared" si="1259"/>
        <v>360</v>
      </c>
      <c r="C19367" s="815">
        <f t="shared" si="1260"/>
        <v>7</v>
      </c>
      <c r="D19367" s="815">
        <f t="shared" si="1262"/>
        <v>362</v>
      </c>
      <c r="E19367" s="815">
        <v>2012</v>
      </c>
    </row>
    <row r="19368" spans="1:5">
      <c r="A19368" s="816">
        <f>A19367+1</f>
        <v>41269</v>
      </c>
      <c r="B19368" s="815">
        <f t="shared" si="1259"/>
        <v>361</v>
      </c>
      <c r="C19368" s="815">
        <f t="shared" si="1260"/>
        <v>6</v>
      </c>
      <c r="D19368" s="815">
        <f>D19366-1</f>
        <v>362</v>
      </c>
      <c r="E19368" s="815">
        <v>2012</v>
      </c>
    </row>
    <row r="19369" spans="1:5">
      <c r="A19369" s="816">
        <f t="shared" si="1258"/>
        <v>41270</v>
      </c>
      <c r="B19369" s="815">
        <f t="shared" si="1259"/>
        <v>362</v>
      </c>
      <c r="C19369" s="815">
        <f t="shared" si="1260"/>
        <v>5</v>
      </c>
      <c r="D19369" s="815">
        <f t="shared" si="1262"/>
        <v>361</v>
      </c>
      <c r="E19369" s="815">
        <v>2012</v>
      </c>
    </row>
    <row r="19370" spans="1:5">
      <c r="A19370" s="816">
        <f t="shared" si="1258"/>
        <v>41271</v>
      </c>
      <c r="B19370" s="815">
        <f t="shared" si="1259"/>
        <v>363</v>
      </c>
      <c r="C19370" s="815">
        <f t="shared" si="1260"/>
        <v>4</v>
      </c>
      <c r="D19370" s="815">
        <f t="shared" si="1262"/>
        <v>360</v>
      </c>
      <c r="E19370" s="815">
        <v>2012</v>
      </c>
    </row>
    <row r="19371" spans="1:5">
      <c r="A19371" s="816">
        <f t="shared" si="1258"/>
        <v>41272</v>
      </c>
      <c r="B19371" s="815">
        <f t="shared" si="1259"/>
        <v>364</v>
      </c>
      <c r="C19371" s="815">
        <f t="shared" si="1260"/>
        <v>3</v>
      </c>
      <c r="D19371" s="815">
        <f t="shared" si="1262"/>
        <v>359</v>
      </c>
      <c r="E19371" s="815">
        <v>2012</v>
      </c>
    </row>
    <row r="19372" spans="1:5">
      <c r="A19372" s="816">
        <f t="shared" si="1258"/>
        <v>41273</v>
      </c>
      <c r="B19372" s="815">
        <f t="shared" si="1259"/>
        <v>365</v>
      </c>
      <c r="C19372" s="815">
        <f t="shared" si="1260"/>
        <v>2</v>
      </c>
      <c r="D19372" s="815">
        <f t="shared" si="1262"/>
        <v>358</v>
      </c>
      <c r="E19372" s="815">
        <v>2012</v>
      </c>
    </row>
    <row r="19373" spans="1:5">
      <c r="A19373" s="816">
        <f t="shared" si="1258"/>
        <v>41274</v>
      </c>
      <c r="B19373" s="815">
        <f t="shared" si="1259"/>
        <v>366</v>
      </c>
      <c r="C19373" s="815">
        <f t="shared" si="1260"/>
        <v>1</v>
      </c>
      <c r="D19373" s="815">
        <f t="shared" si="1262"/>
        <v>357</v>
      </c>
      <c r="E19373" s="815">
        <v>2012</v>
      </c>
    </row>
    <row r="19374" spans="1:5">
      <c r="A19374" s="816">
        <f t="shared" si="1258"/>
        <v>41275</v>
      </c>
      <c r="B19374" s="815">
        <v>1</v>
      </c>
      <c r="C19374" s="815">
        <v>365</v>
      </c>
      <c r="D19374" s="815">
        <f t="shared" si="1262"/>
        <v>356</v>
      </c>
      <c r="E19374" s="815">
        <v>2013</v>
      </c>
    </row>
    <row r="19375" spans="1:5">
      <c r="A19375" s="816">
        <f t="shared" si="1258"/>
        <v>41276</v>
      </c>
      <c r="B19375" s="815">
        <f t="shared" si="1259"/>
        <v>2</v>
      </c>
      <c r="C19375" s="815">
        <f t="shared" ref="C19375:C19428" si="1263">C19374-1</f>
        <v>364</v>
      </c>
      <c r="D19375" s="815">
        <f t="shared" si="1262"/>
        <v>355</v>
      </c>
      <c r="E19375" s="815">
        <v>2013</v>
      </c>
    </row>
    <row r="19376" spans="1:5">
      <c r="A19376" s="816">
        <f t="shared" si="1258"/>
        <v>41277</v>
      </c>
      <c r="B19376" s="815">
        <f t="shared" ref="B19376:B19428" si="1264">B19375+1</f>
        <v>3</v>
      </c>
      <c r="C19376" s="815">
        <f t="shared" si="1263"/>
        <v>363</v>
      </c>
      <c r="D19376" s="815">
        <f t="shared" si="1262"/>
        <v>354</v>
      </c>
      <c r="E19376" s="815">
        <v>2013</v>
      </c>
    </row>
    <row r="19377" spans="1:5">
      <c r="A19377" s="816">
        <f t="shared" si="1258"/>
        <v>41278</v>
      </c>
      <c r="B19377" s="815">
        <f t="shared" si="1264"/>
        <v>4</v>
      </c>
      <c r="C19377" s="815">
        <f t="shared" si="1263"/>
        <v>362</v>
      </c>
      <c r="D19377" s="815">
        <f t="shared" si="1262"/>
        <v>353</v>
      </c>
      <c r="E19377" s="815">
        <v>2013</v>
      </c>
    </row>
    <row r="19378" spans="1:5">
      <c r="A19378" s="816">
        <f t="shared" si="1258"/>
        <v>41279</v>
      </c>
      <c r="B19378" s="815">
        <f t="shared" si="1264"/>
        <v>5</v>
      </c>
      <c r="C19378" s="815">
        <f t="shared" si="1263"/>
        <v>361</v>
      </c>
      <c r="D19378" s="815">
        <f t="shared" si="1262"/>
        <v>352</v>
      </c>
      <c r="E19378" s="815">
        <v>2013</v>
      </c>
    </row>
    <row r="19379" spans="1:5">
      <c r="A19379" s="816">
        <f t="shared" ref="A19379:A19442" si="1265">A19378+1</f>
        <v>41280</v>
      </c>
      <c r="B19379" s="815">
        <f t="shared" si="1264"/>
        <v>6</v>
      </c>
      <c r="C19379" s="815">
        <f t="shared" si="1263"/>
        <v>360</v>
      </c>
      <c r="D19379" s="815">
        <f t="shared" si="1262"/>
        <v>351</v>
      </c>
      <c r="E19379" s="815">
        <v>2013</v>
      </c>
    </row>
    <row r="19380" spans="1:5">
      <c r="A19380" s="816">
        <f t="shared" si="1265"/>
        <v>41281</v>
      </c>
      <c r="B19380" s="815">
        <f t="shared" si="1264"/>
        <v>7</v>
      </c>
      <c r="C19380" s="815">
        <f t="shared" si="1263"/>
        <v>359</v>
      </c>
      <c r="D19380" s="815">
        <f t="shared" si="1262"/>
        <v>350</v>
      </c>
      <c r="E19380" s="815">
        <v>2013</v>
      </c>
    </row>
    <row r="19381" spans="1:5">
      <c r="A19381" s="816">
        <f t="shared" si="1265"/>
        <v>41282</v>
      </c>
      <c r="B19381" s="815">
        <f t="shared" si="1264"/>
        <v>8</v>
      </c>
      <c r="C19381" s="815">
        <f t="shared" si="1263"/>
        <v>358</v>
      </c>
      <c r="D19381" s="815">
        <f t="shared" si="1262"/>
        <v>349</v>
      </c>
      <c r="E19381" s="815">
        <v>2013</v>
      </c>
    </row>
    <row r="19382" spans="1:5">
      <c r="A19382" s="816">
        <f t="shared" si="1265"/>
        <v>41283</v>
      </c>
      <c r="B19382" s="815">
        <f t="shared" si="1264"/>
        <v>9</v>
      </c>
      <c r="C19382" s="815">
        <f t="shared" si="1263"/>
        <v>357</v>
      </c>
      <c r="D19382" s="815">
        <f t="shared" si="1262"/>
        <v>348</v>
      </c>
      <c r="E19382" s="815">
        <v>2013</v>
      </c>
    </row>
    <row r="19383" spans="1:5">
      <c r="A19383" s="816">
        <f t="shared" si="1265"/>
        <v>41284</v>
      </c>
      <c r="B19383" s="815">
        <f t="shared" si="1264"/>
        <v>10</v>
      </c>
      <c r="C19383" s="815">
        <f t="shared" si="1263"/>
        <v>356</v>
      </c>
      <c r="D19383" s="815">
        <f t="shared" si="1262"/>
        <v>347</v>
      </c>
      <c r="E19383" s="815">
        <v>2013</v>
      </c>
    </row>
    <row r="19384" spans="1:5">
      <c r="A19384" s="816">
        <f t="shared" si="1265"/>
        <v>41285</v>
      </c>
      <c r="B19384" s="815">
        <f t="shared" si="1264"/>
        <v>11</v>
      </c>
      <c r="C19384" s="815">
        <f t="shared" si="1263"/>
        <v>355</v>
      </c>
      <c r="D19384" s="815">
        <f t="shared" si="1262"/>
        <v>346</v>
      </c>
      <c r="E19384" s="815">
        <v>2013</v>
      </c>
    </row>
    <row r="19385" spans="1:5">
      <c r="A19385" s="816">
        <f t="shared" si="1265"/>
        <v>41286</v>
      </c>
      <c r="B19385" s="815">
        <f t="shared" si="1264"/>
        <v>12</v>
      </c>
      <c r="C19385" s="815">
        <f t="shared" si="1263"/>
        <v>354</v>
      </c>
      <c r="D19385" s="815">
        <f t="shared" si="1262"/>
        <v>345</v>
      </c>
      <c r="E19385" s="815">
        <v>2013</v>
      </c>
    </row>
    <row r="19386" spans="1:5">
      <c r="A19386" s="816">
        <f t="shared" si="1265"/>
        <v>41287</v>
      </c>
      <c r="B19386" s="815">
        <f t="shared" si="1264"/>
        <v>13</v>
      </c>
      <c r="C19386" s="815">
        <f t="shared" si="1263"/>
        <v>353</v>
      </c>
      <c r="D19386" s="815">
        <f t="shared" si="1262"/>
        <v>344</v>
      </c>
      <c r="E19386" s="815">
        <v>2013</v>
      </c>
    </row>
    <row r="19387" spans="1:5">
      <c r="A19387" s="816">
        <f t="shared" si="1265"/>
        <v>41288</v>
      </c>
      <c r="B19387" s="815">
        <f t="shared" si="1264"/>
        <v>14</v>
      </c>
      <c r="C19387" s="815">
        <f t="shared" si="1263"/>
        <v>352</v>
      </c>
      <c r="D19387" s="815">
        <f t="shared" si="1262"/>
        <v>343</v>
      </c>
      <c r="E19387" s="815">
        <v>2013</v>
      </c>
    </row>
    <row r="19388" spans="1:5">
      <c r="A19388" s="816">
        <f t="shared" si="1265"/>
        <v>41289</v>
      </c>
      <c r="B19388" s="815">
        <f t="shared" si="1264"/>
        <v>15</v>
      </c>
      <c r="C19388" s="815">
        <f t="shared" si="1263"/>
        <v>351</v>
      </c>
      <c r="D19388" s="815">
        <f t="shared" si="1262"/>
        <v>342</v>
      </c>
      <c r="E19388" s="815">
        <v>2013</v>
      </c>
    </row>
    <row r="19389" spans="1:5">
      <c r="A19389" s="816">
        <f t="shared" si="1265"/>
        <v>41290</v>
      </c>
      <c r="B19389" s="815">
        <f t="shared" si="1264"/>
        <v>16</v>
      </c>
      <c r="C19389" s="815">
        <f t="shared" si="1263"/>
        <v>350</v>
      </c>
      <c r="D19389" s="815">
        <f t="shared" si="1262"/>
        <v>341</v>
      </c>
      <c r="E19389" s="815">
        <v>2013</v>
      </c>
    </row>
    <row r="19390" spans="1:5">
      <c r="A19390" s="816">
        <f t="shared" si="1265"/>
        <v>41291</v>
      </c>
      <c r="B19390" s="815">
        <f t="shared" si="1264"/>
        <v>17</v>
      </c>
      <c r="C19390" s="815">
        <f t="shared" si="1263"/>
        <v>349</v>
      </c>
      <c r="D19390" s="815">
        <f t="shared" si="1262"/>
        <v>340</v>
      </c>
      <c r="E19390" s="815">
        <v>2013</v>
      </c>
    </row>
    <row r="19391" spans="1:5">
      <c r="A19391" s="816">
        <f t="shared" si="1265"/>
        <v>41292</v>
      </c>
      <c r="B19391" s="815">
        <f t="shared" si="1264"/>
        <v>18</v>
      </c>
      <c r="C19391" s="815">
        <f t="shared" si="1263"/>
        <v>348</v>
      </c>
      <c r="D19391" s="815">
        <f t="shared" si="1262"/>
        <v>339</v>
      </c>
      <c r="E19391" s="815">
        <v>2013</v>
      </c>
    </row>
    <row r="19392" spans="1:5">
      <c r="A19392" s="816">
        <f t="shared" si="1265"/>
        <v>41293</v>
      </c>
      <c r="B19392" s="815">
        <f t="shared" si="1264"/>
        <v>19</v>
      </c>
      <c r="C19392" s="815">
        <f t="shared" si="1263"/>
        <v>347</v>
      </c>
      <c r="D19392" s="815">
        <f t="shared" si="1262"/>
        <v>338</v>
      </c>
      <c r="E19392" s="815">
        <v>2013</v>
      </c>
    </row>
    <row r="19393" spans="1:5">
      <c r="A19393" s="816">
        <f t="shared" si="1265"/>
        <v>41294</v>
      </c>
      <c r="B19393" s="815">
        <f t="shared" si="1264"/>
        <v>20</v>
      </c>
      <c r="C19393" s="815">
        <f t="shared" si="1263"/>
        <v>346</v>
      </c>
      <c r="D19393" s="815">
        <f t="shared" si="1262"/>
        <v>337</v>
      </c>
      <c r="E19393" s="815">
        <v>2013</v>
      </c>
    </row>
    <row r="19394" spans="1:5">
      <c r="A19394" s="816">
        <f t="shared" si="1265"/>
        <v>41295</v>
      </c>
      <c r="B19394" s="815">
        <f t="shared" si="1264"/>
        <v>21</v>
      </c>
      <c r="C19394" s="815">
        <f t="shared" si="1263"/>
        <v>345</v>
      </c>
      <c r="D19394" s="815">
        <f t="shared" si="1262"/>
        <v>336</v>
      </c>
      <c r="E19394" s="815">
        <v>2013</v>
      </c>
    </row>
    <row r="19395" spans="1:5">
      <c r="A19395" s="816">
        <f t="shared" si="1265"/>
        <v>41296</v>
      </c>
      <c r="B19395" s="815">
        <f t="shared" si="1264"/>
        <v>22</v>
      </c>
      <c r="C19395" s="815">
        <f t="shared" si="1263"/>
        <v>344</v>
      </c>
      <c r="D19395" s="815">
        <f t="shared" si="1262"/>
        <v>335</v>
      </c>
      <c r="E19395" s="815">
        <v>2013</v>
      </c>
    </row>
    <row r="19396" spans="1:5">
      <c r="A19396" s="816">
        <f t="shared" si="1265"/>
        <v>41297</v>
      </c>
      <c r="B19396" s="815">
        <f t="shared" si="1264"/>
        <v>23</v>
      </c>
      <c r="C19396" s="815">
        <f t="shared" si="1263"/>
        <v>343</v>
      </c>
      <c r="D19396" s="815">
        <f t="shared" si="1262"/>
        <v>334</v>
      </c>
      <c r="E19396" s="815">
        <v>2013</v>
      </c>
    </row>
    <row r="19397" spans="1:5">
      <c r="A19397" s="816">
        <f t="shared" si="1265"/>
        <v>41298</v>
      </c>
      <c r="B19397" s="815">
        <f t="shared" si="1264"/>
        <v>24</v>
      </c>
      <c r="C19397" s="815">
        <f t="shared" si="1263"/>
        <v>342</v>
      </c>
      <c r="D19397" s="815">
        <f t="shared" si="1262"/>
        <v>333</v>
      </c>
      <c r="E19397" s="815">
        <v>2013</v>
      </c>
    </row>
    <row r="19398" spans="1:5">
      <c r="A19398" s="816">
        <f t="shared" si="1265"/>
        <v>41299</v>
      </c>
      <c r="B19398" s="815">
        <f t="shared" si="1264"/>
        <v>25</v>
      </c>
      <c r="C19398" s="815">
        <f t="shared" si="1263"/>
        <v>341</v>
      </c>
      <c r="D19398" s="815">
        <f t="shared" si="1262"/>
        <v>332</v>
      </c>
      <c r="E19398" s="815">
        <v>2013</v>
      </c>
    </row>
    <row r="19399" spans="1:5">
      <c r="A19399" s="816">
        <f t="shared" si="1265"/>
        <v>41300</v>
      </c>
      <c r="B19399" s="815">
        <f t="shared" si="1264"/>
        <v>26</v>
      </c>
      <c r="C19399" s="815">
        <f t="shared" si="1263"/>
        <v>340</v>
      </c>
      <c r="D19399" s="815">
        <f t="shared" si="1262"/>
        <v>331</v>
      </c>
      <c r="E19399" s="815">
        <v>2013</v>
      </c>
    </row>
    <row r="19400" spans="1:5">
      <c r="A19400" s="816">
        <f t="shared" si="1265"/>
        <v>41301</v>
      </c>
      <c r="B19400" s="815">
        <f t="shared" si="1264"/>
        <v>27</v>
      </c>
      <c r="C19400" s="815">
        <f t="shared" si="1263"/>
        <v>339</v>
      </c>
      <c r="D19400" s="815">
        <f t="shared" si="1262"/>
        <v>330</v>
      </c>
      <c r="E19400" s="815">
        <v>2013</v>
      </c>
    </row>
    <row r="19401" spans="1:5">
      <c r="A19401" s="816">
        <f t="shared" si="1265"/>
        <v>41302</v>
      </c>
      <c r="B19401" s="815">
        <f t="shared" si="1264"/>
        <v>28</v>
      </c>
      <c r="C19401" s="815">
        <f t="shared" si="1263"/>
        <v>338</v>
      </c>
      <c r="D19401" s="815">
        <f t="shared" si="1262"/>
        <v>329</v>
      </c>
      <c r="E19401" s="815">
        <v>2013</v>
      </c>
    </row>
    <row r="19402" spans="1:5">
      <c r="A19402" s="816">
        <f t="shared" si="1265"/>
        <v>41303</v>
      </c>
      <c r="B19402" s="815">
        <f t="shared" si="1264"/>
        <v>29</v>
      </c>
      <c r="C19402" s="815">
        <f t="shared" si="1263"/>
        <v>337</v>
      </c>
      <c r="D19402" s="815">
        <f t="shared" si="1262"/>
        <v>328</v>
      </c>
      <c r="E19402" s="815">
        <v>2013</v>
      </c>
    </row>
    <row r="19403" spans="1:5">
      <c r="A19403" s="816">
        <f t="shared" si="1265"/>
        <v>41304</v>
      </c>
      <c r="B19403" s="815">
        <f t="shared" si="1264"/>
        <v>30</v>
      </c>
      <c r="C19403" s="815">
        <f t="shared" si="1263"/>
        <v>336</v>
      </c>
      <c r="D19403" s="815">
        <f t="shared" si="1262"/>
        <v>327</v>
      </c>
      <c r="E19403" s="815">
        <v>2013</v>
      </c>
    </row>
    <row r="19404" spans="1:5">
      <c r="A19404" s="816">
        <f t="shared" si="1265"/>
        <v>41305</v>
      </c>
      <c r="B19404" s="815">
        <f t="shared" si="1264"/>
        <v>31</v>
      </c>
      <c r="C19404" s="815">
        <f t="shared" si="1263"/>
        <v>335</v>
      </c>
      <c r="D19404" s="815">
        <f t="shared" si="1262"/>
        <v>326</v>
      </c>
      <c r="E19404" s="815">
        <v>2013</v>
      </c>
    </row>
    <row r="19405" spans="1:5">
      <c r="A19405" s="816">
        <f t="shared" si="1265"/>
        <v>41306</v>
      </c>
      <c r="B19405" s="815">
        <f t="shared" si="1264"/>
        <v>32</v>
      </c>
      <c r="C19405" s="815">
        <f t="shared" si="1263"/>
        <v>334</v>
      </c>
      <c r="D19405" s="815">
        <f t="shared" si="1262"/>
        <v>325</v>
      </c>
      <c r="E19405" s="815">
        <v>2013</v>
      </c>
    </row>
    <row r="19406" spans="1:5">
      <c r="A19406" s="816">
        <f t="shared" si="1265"/>
        <v>41307</v>
      </c>
      <c r="B19406" s="815">
        <f t="shared" si="1264"/>
        <v>33</v>
      </c>
      <c r="C19406" s="815">
        <f t="shared" si="1263"/>
        <v>333</v>
      </c>
      <c r="D19406" s="815">
        <f t="shared" si="1262"/>
        <v>324</v>
      </c>
      <c r="E19406" s="815">
        <v>2013</v>
      </c>
    </row>
    <row r="19407" spans="1:5">
      <c r="A19407" s="816">
        <f t="shared" si="1265"/>
        <v>41308</v>
      </c>
      <c r="B19407" s="815">
        <f t="shared" si="1264"/>
        <v>34</v>
      </c>
      <c r="C19407" s="815">
        <f t="shared" si="1263"/>
        <v>332</v>
      </c>
      <c r="D19407" s="815">
        <f t="shared" si="1262"/>
        <v>323</v>
      </c>
      <c r="E19407" s="815">
        <v>2013</v>
      </c>
    </row>
    <row r="19408" spans="1:5">
      <c r="A19408" s="816">
        <f t="shared" si="1265"/>
        <v>41309</v>
      </c>
      <c r="B19408" s="815">
        <f t="shared" si="1264"/>
        <v>35</v>
      </c>
      <c r="C19408" s="815">
        <f t="shared" si="1263"/>
        <v>331</v>
      </c>
      <c r="D19408" s="815">
        <f t="shared" si="1262"/>
        <v>322</v>
      </c>
      <c r="E19408" s="815">
        <v>2013</v>
      </c>
    </row>
    <row r="19409" spans="1:5">
      <c r="A19409" s="816">
        <f t="shared" si="1265"/>
        <v>41310</v>
      </c>
      <c r="B19409" s="815">
        <f t="shared" si="1264"/>
        <v>36</v>
      </c>
      <c r="C19409" s="815">
        <f t="shared" si="1263"/>
        <v>330</v>
      </c>
      <c r="D19409" s="815">
        <f t="shared" si="1262"/>
        <v>321</v>
      </c>
      <c r="E19409" s="815">
        <v>2013</v>
      </c>
    </row>
    <row r="19410" spans="1:5">
      <c r="A19410" s="816">
        <f t="shared" si="1265"/>
        <v>41311</v>
      </c>
      <c r="B19410" s="815">
        <f t="shared" si="1264"/>
        <v>37</v>
      </c>
      <c r="C19410" s="815">
        <f t="shared" si="1263"/>
        <v>329</v>
      </c>
      <c r="D19410" s="815">
        <f t="shared" si="1262"/>
        <v>320</v>
      </c>
      <c r="E19410" s="815">
        <v>2013</v>
      </c>
    </row>
    <row r="19411" spans="1:5">
      <c r="A19411" s="816">
        <f t="shared" si="1265"/>
        <v>41312</v>
      </c>
      <c r="B19411" s="815">
        <f t="shared" si="1264"/>
        <v>38</v>
      </c>
      <c r="C19411" s="815">
        <f t="shared" si="1263"/>
        <v>328</v>
      </c>
      <c r="D19411" s="815">
        <f t="shared" si="1262"/>
        <v>319</v>
      </c>
      <c r="E19411" s="815">
        <v>2013</v>
      </c>
    </row>
    <row r="19412" spans="1:5">
      <c r="A19412" s="816">
        <f t="shared" si="1265"/>
        <v>41313</v>
      </c>
      <c r="B19412" s="815">
        <f t="shared" si="1264"/>
        <v>39</v>
      </c>
      <c r="C19412" s="815">
        <f t="shared" si="1263"/>
        <v>327</v>
      </c>
      <c r="D19412" s="815">
        <f t="shared" si="1262"/>
        <v>318</v>
      </c>
      <c r="E19412" s="815">
        <v>2013</v>
      </c>
    </row>
    <row r="19413" spans="1:5">
      <c r="A19413" s="816">
        <f t="shared" si="1265"/>
        <v>41314</v>
      </c>
      <c r="B19413" s="815">
        <f t="shared" si="1264"/>
        <v>40</v>
      </c>
      <c r="C19413" s="815">
        <f t="shared" si="1263"/>
        <v>326</v>
      </c>
      <c r="D19413" s="815">
        <f t="shared" si="1262"/>
        <v>317</v>
      </c>
      <c r="E19413" s="815">
        <v>2013</v>
      </c>
    </row>
    <row r="19414" spans="1:5">
      <c r="A19414" s="816">
        <f t="shared" si="1265"/>
        <v>41315</v>
      </c>
      <c r="B19414" s="815">
        <f t="shared" si="1264"/>
        <v>41</v>
      </c>
      <c r="C19414" s="815">
        <f t="shared" si="1263"/>
        <v>325</v>
      </c>
      <c r="D19414" s="815">
        <f t="shared" si="1262"/>
        <v>316</v>
      </c>
      <c r="E19414" s="815">
        <v>2013</v>
      </c>
    </row>
    <row r="19415" spans="1:5">
      <c r="A19415" s="816">
        <f t="shared" si="1265"/>
        <v>41316</v>
      </c>
      <c r="B19415" s="815">
        <f t="shared" si="1264"/>
        <v>42</v>
      </c>
      <c r="C19415" s="815">
        <f t="shared" si="1263"/>
        <v>324</v>
      </c>
      <c r="D19415" s="815">
        <f t="shared" si="1262"/>
        <v>315</v>
      </c>
      <c r="E19415" s="815">
        <v>2013</v>
      </c>
    </row>
    <row r="19416" spans="1:5">
      <c r="A19416" s="816">
        <f t="shared" si="1265"/>
        <v>41317</v>
      </c>
      <c r="B19416" s="815">
        <f t="shared" si="1264"/>
        <v>43</v>
      </c>
      <c r="C19416" s="815">
        <f t="shared" si="1263"/>
        <v>323</v>
      </c>
      <c r="D19416" s="815">
        <f t="shared" si="1262"/>
        <v>314</v>
      </c>
      <c r="E19416" s="815">
        <v>2013</v>
      </c>
    </row>
    <row r="19417" spans="1:5">
      <c r="A19417" s="816">
        <f t="shared" si="1265"/>
        <v>41318</v>
      </c>
      <c r="B19417" s="815">
        <f t="shared" si="1264"/>
        <v>44</v>
      </c>
      <c r="C19417" s="815">
        <f t="shared" si="1263"/>
        <v>322</v>
      </c>
      <c r="D19417" s="815">
        <f t="shared" si="1262"/>
        <v>313</v>
      </c>
      <c r="E19417" s="815">
        <v>2013</v>
      </c>
    </row>
    <row r="19418" spans="1:5">
      <c r="A19418" s="816">
        <f t="shared" si="1265"/>
        <v>41319</v>
      </c>
      <c r="B19418" s="815">
        <f t="shared" si="1264"/>
        <v>45</v>
      </c>
      <c r="C19418" s="815">
        <f t="shared" si="1263"/>
        <v>321</v>
      </c>
      <c r="D19418" s="815">
        <f t="shared" si="1262"/>
        <v>312</v>
      </c>
      <c r="E19418" s="815">
        <v>2013</v>
      </c>
    </row>
    <row r="19419" spans="1:5">
      <c r="A19419" s="816">
        <f t="shared" si="1265"/>
        <v>41320</v>
      </c>
      <c r="B19419" s="815">
        <f t="shared" si="1264"/>
        <v>46</v>
      </c>
      <c r="C19419" s="815">
        <f t="shared" si="1263"/>
        <v>320</v>
      </c>
      <c r="D19419" s="815">
        <f t="shared" si="1262"/>
        <v>311</v>
      </c>
      <c r="E19419" s="815">
        <v>2013</v>
      </c>
    </row>
    <row r="19420" spans="1:5">
      <c r="A19420" s="816">
        <f t="shared" si="1265"/>
        <v>41321</v>
      </c>
      <c r="B19420" s="815">
        <f t="shared" si="1264"/>
        <v>47</v>
      </c>
      <c r="C19420" s="815">
        <f t="shared" si="1263"/>
        <v>319</v>
      </c>
      <c r="D19420" s="815">
        <f t="shared" si="1262"/>
        <v>310</v>
      </c>
      <c r="E19420" s="815">
        <v>2013</v>
      </c>
    </row>
    <row r="19421" spans="1:5">
      <c r="A19421" s="816">
        <f t="shared" si="1265"/>
        <v>41322</v>
      </c>
      <c r="B19421" s="815">
        <f t="shared" si="1264"/>
        <v>48</v>
      </c>
      <c r="C19421" s="815">
        <f t="shared" si="1263"/>
        <v>318</v>
      </c>
      <c r="D19421" s="815">
        <f t="shared" si="1262"/>
        <v>309</v>
      </c>
      <c r="E19421" s="815">
        <v>2013</v>
      </c>
    </row>
    <row r="19422" spans="1:5">
      <c r="A19422" s="816">
        <f t="shared" si="1265"/>
        <v>41323</v>
      </c>
      <c r="B19422" s="815">
        <f t="shared" si="1264"/>
        <v>49</v>
      </c>
      <c r="C19422" s="815">
        <f t="shared" si="1263"/>
        <v>317</v>
      </c>
      <c r="D19422" s="815">
        <f t="shared" si="1262"/>
        <v>308</v>
      </c>
      <c r="E19422" s="815">
        <v>2013</v>
      </c>
    </row>
    <row r="19423" spans="1:5">
      <c r="A19423" s="816">
        <f t="shared" si="1265"/>
        <v>41324</v>
      </c>
      <c r="B19423" s="815">
        <f t="shared" si="1264"/>
        <v>50</v>
      </c>
      <c r="C19423" s="815">
        <f t="shared" si="1263"/>
        <v>316</v>
      </c>
      <c r="D19423" s="815">
        <f t="shared" si="1262"/>
        <v>307</v>
      </c>
      <c r="E19423" s="815">
        <v>2013</v>
      </c>
    </row>
    <row r="19424" spans="1:5">
      <c r="A19424" s="816">
        <f t="shared" si="1265"/>
        <v>41325</v>
      </c>
      <c r="B19424" s="815">
        <f t="shared" si="1264"/>
        <v>51</v>
      </c>
      <c r="C19424" s="815">
        <f t="shared" si="1263"/>
        <v>315</v>
      </c>
      <c r="D19424" s="815">
        <f t="shared" si="1262"/>
        <v>306</v>
      </c>
      <c r="E19424" s="815">
        <v>2013</v>
      </c>
    </row>
    <row r="19425" spans="1:5">
      <c r="A19425" s="816">
        <f t="shared" si="1265"/>
        <v>41326</v>
      </c>
      <c r="B19425" s="815">
        <f t="shared" si="1264"/>
        <v>52</v>
      </c>
      <c r="C19425" s="815">
        <f t="shared" si="1263"/>
        <v>314</v>
      </c>
      <c r="D19425" s="815">
        <f t="shared" si="1262"/>
        <v>305</v>
      </c>
      <c r="E19425" s="815">
        <v>2013</v>
      </c>
    </row>
    <row r="19426" spans="1:5">
      <c r="A19426" s="816">
        <f t="shared" si="1265"/>
        <v>41327</v>
      </c>
      <c r="B19426" s="815">
        <f t="shared" si="1264"/>
        <v>53</v>
      </c>
      <c r="C19426" s="815">
        <f t="shared" si="1263"/>
        <v>313</v>
      </c>
      <c r="D19426" s="815">
        <f t="shared" si="1262"/>
        <v>304</v>
      </c>
      <c r="E19426" s="815">
        <v>2013</v>
      </c>
    </row>
    <row r="19427" spans="1:5">
      <c r="A19427" s="816">
        <f t="shared" si="1265"/>
        <v>41328</v>
      </c>
      <c r="B19427" s="815">
        <f t="shared" si="1264"/>
        <v>54</v>
      </c>
      <c r="C19427" s="815">
        <f t="shared" si="1263"/>
        <v>312</v>
      </c>
      <c r="D19427" s="815">
        <f t="shared" si="1262"/>
        <v>303</v>
      </c>
      <c r="E19427" s="815">
        <v>2013</v>
      </c>
    </row>
    <row r="19428" spans="1:5">
      <c r="A19428" s="816">
        <f t="shared" si="1265"/>
        <v>41329</v>
      </c>
      <c r="B19428" s="815">
        <f t="shared" si="1264"/>
        <v>55</v>
      </c>
      <c r="C19428" s="815">
        <f t="shared" si="1263"/>
        <v>311</v>
      </c>
      <c r="D19428" s="815">
        <f t="shared" si="1262"/>
        <v>302</v>
      </c>
      <c r="E19428" s="815">
        <v>2013</v>
      </c>
    </row>
    <row r="19429" spans="1:5">
      <c r="A19429" s="816">
        <f t="shared" si="1265"/>
        <v>41330</v>
      </c>
      <c r="B19429" s="815">
        <f t="shared" ref="B19429:B19492" si="1266">B19428+1</f>
        <v>56</v>
      </c>
      <c r="C19429" s="815">
        <f t="shared" ref="C19429:C19492" si="1267">C19428-1</f>
        <v>310</v>
      </c>
      <c r="D19429" s="815">
        <f t="shared" ref="D19429:D19492" si="1268">D19428-1</f>
        <v>301</v>
      </c>
      <c r="E19429" s="815">
        <v>2013</v>
      </c>
    </row>
    <row r="19430" spans="1:5">
      <c r="A19430" s="816">
        <f t="shared" si="1265"/>
        <v>41331</v>
      </c>
      <c r="B19430" s="815">
        <f t="shared" si="1266"/>
        <v>57</v>
      </c>
      <c r="C19430" s="815">
        <f t="shared" si="1267"/>
        <v>309</v>
      </c>
      <c r="D19430" s="815">
        <f t="shared" si="1268"/>
        <v>300</v>
      </c>
      <c r="E19430" s="815">
        <v>2013</v>
      </c>
    </row>
    <row r="19431" spans="1:5">
      <c r="A19431" s="816">
        <f t="shared" si="1265"/>
        <v>41332</v>
      </c>
      <c r="B19431" s="815">
        <f t="shared" si="1266"/>
        <v>58</v>
      </c>
      <c r="C19431" s="815">
        <f t="shared" si="1267"/>
        <v>308</v>
      </c>
      <c r="D19431" s="815">
        <f t="shared" si="1268"/>
        <v>299</v>
      </c>
      <c r="E19431" s="815">
        <v>2013</v>
      </c>
    </row>
    <row r="19432" spans="1:5">
      <c r="A19432" s="816">
        <f t="shared" si="1265"/>
        <v>41333</v>
      </c>
      <c r="B19432" s="815">
        <f t="shared" si="1266"/>
        <v>59</v>
      </c>
      <c r="C19432" s="815">
        <f t="shared" si="1267"/>
        <v>307</v>
      </c>
      <c r="D19432" s="815">
        <f t="shared" si="1268"/>
        <v>298</v>
      </c>
      <c r="E19432" s="815">
        <v>2013</v>
      </c>
    </row>
    <row r="19433" spans="1:5">
      <c r="A19433" s="816">
        <f t="shared" si="1265"/>
        <v>41334</v>
      </c>
      <c r="B19433" s="815">
        <f t="shared" si="1266"/>
        <v>60</v>
      </c>
      <c r="C19433" s="815">
        <f t="shared" si="1267"/>
        <v>306</v>
      </c>
      <c r="D19433" s="815">
        <f t="shared" si="1268"/>
        <v>297</v>
      </c>
      <c r="E19433" s="815">
        <v>2013</v>
      </c>
    </row>
    <row r="19434" spans="1:5">
      <c r="A19434" s="816">
        <f t="shared" si="1265"/>
        <v>41335</v>
      </c>
      <c r="B19434" s="815">
        <f t="shared" si="1266"/>
        <v>61</v>
      </c>
      <c r="C19434" s="815">
        <f t="shared" si="1267"/>
        <v>305</v>
      </c>
      <c r="D19434" s="815">
        <f t="shared" si="1268"/>
        <v>296</v>
      </c>
      <c r="E19434" s="815">
        <v>2013</v>
      </c>
    </row>
    <row r="19435" spans="1:5">
      <c r="A19435" s="816">
        <f t="shared" si="1265"/>
        <v>41336</v>
      </c>
      <c r="B19435" s="815">
        <f t="shared" si="1266"/>
        <v>62</v>
      </c>
      <c r="C19435" s="815">
        <f t="shared" si="1267"/>
        <v>304</v>
      </c>
      <c r="D19435" s="815">
        <f t="shared" si="1268"/>
        <v>295</v>
      </c>
      <c r="E19435" s="815">
        <v>2013</v>
      </c>
    </row>
    <row r="19436" spans="1:5">
      <c r="A19436" s="816">
        <f t="shared" si="1265"/>
        <v>41337</v>
      </c>
      <c r="B19436" s="815">
        <f t="shared" si="1266"/>
        <v>63</v>
      </c>
      <c r="C19436" s="815">
        <f t="shared" si="1267"/>
        <v>303</v>
      </c>
      <c r="D19436" s="815">
        <f t="shared" si="1268"/>
        <v>294</v>
      </c>
      <c r="E19436" s="815">
        <v>2013</v>
      </c>
    </row>
    <row r="19437" spans="1:5">
      <c r="A19437" s="816">
        <f t="shared" si="1265"/>
        <v>41338</v>
      </c>
      <c r="B19437" s="815">
        <f t="shared" si="1266"/>
        <v>64</v>
      </c>
      <c r="C19437" s="815">
        <f t="shared" si="1267"/>
        <v>302</v>
      </c>
      <c r="D19437" s="815">
        <f t="shared" si="1268"/>
        <v>293</v>
      </c>
      <c r="E19437" s="815">
        <v>2013</v>
      </c>
    </row>
    <row r="19438" spans="1:5">
      <c r="A19438" s="816">
        <f t="shared" si="1265"/>
        <v>41339</v>
      </c>
      <c r="B19438" s="815">
        <f t="shared" si="1266"/>
        <v>65</v>
      </c>
      <c r="C19438" s="815">
        <f t="shared" si="1267"/>
        <v>301</v>
      </c>
      <c r="D19438" s="815">
        <f t="shared" si="1268"/>
        <v>292</v>
      </c>
      <c r="E19438" s="815">
        <v>2013</v>
      </c>
    </row>
    <row r="19439" spans="1:5">
      <c r="A19439" s="816">
        <f t="shared" si="1265"/>
        <v>41340</v>
      </c>
      <c r="B19439" s="815">
        <f t="shared" si="1266"/>
        <v>66</v>
      </c>
      <c r="C19439" s="815">
        <f t="shared" si="1267"/>
        <v>300</v>
      </c>
      <c r="D19439" s="815">
        <f t="shared" si="1268"/>
        <v>291</v>
      </c>
      <c r="E19439" s="815">
        <v>2013</v>
      </c>
    </row>
    <row r="19440" spans="1:5">
      <c r="A19440" s="816">
        <f t="shared" si="1265"/>
        <v>41341</v>
      </c>
      <c r="B19440" s="815">
        <f t="shared" si="1266"/>
        <v>67</v>
      </c>
      <c r="C19440" s="815">
        <f t="shared" si="1267"/>
        <v>299</v>
      </c>
      <c r="D19440" s="815">
        <f t="shared" si="1268"/>
        <v>290</v>
      </c>
      <c r="E19440" s="815">
        <v>2013</v>
      </c>
    </row>
    <row r="19441" spans="1:5">
      <c r="A19441" s="816">
        <f t="shared" si="1265"/>
        <v>41342</v>
      </c>
      <c r="B19441" s="815">
        <f t="shared" si="1266"/>
        <v>68</v>
      </c>
      <c r="C19441" s="815">
        <f t="shared" si="1267"/>
        <v>298</v>
      </c>
      <c r="D19441" s="815">
        <f t="shared" si="1268"/>
        <v>289</v>
      </c>
      <c r="E19441" s="815">
        <v>2013</v>
      </c>
    </row>
    <row r="19442" spans="1:5">
      <c r="A19442" s="816">
        <f t="shared" si="1265"/>
        <v>41343</v>
      </c>
      <c r="B19442" s="815">
        <f t="shared" si="1266"/>
        <v>69</v>
      </c>
      <c r="C19442" s="815">
        <f t="shared" si="1267"/>
        <v>297</v>
      </c>
      <c r="D19442" s="815">
        <f t="shared" si="1268"/>
        <v>288</v>
      </c>
      <c r="E19442" s="815">
        <v>2013</v>
      </c>
    </row>
    <row r="19443" spans="1:5">
      <c r="A19443" s="816">
        <f t="shared" ref="A19443:A19506" si="1269">A19442+1</f>
        <v>41344</v>
      </c>
      <c r="B19443" s="815">
        <f t="shared" si="1266"/>
        <v>70</v>
      </c>
      <c r="C19443" s="815">
        <f t="shared" si="1267"/>
        <v>296</v>
      </c>
      <c r="D19443" s="815">
        <f t="shared" si="1268"/>
        <v>287</v>
      </c>
      <c r="E19443" s="815">
        <v>2013</v>
      </c>
    </row>
    <row r="19444" spans="1:5">
      <c r="A19444" s="816">
        <f t="shared" si="1269"/>
        <v>41345</v>
      </c>
      <c r="B19444" s="815">
        <f t="shared" si="1266"/>
        <v>71</v>
      </c>
      <c r="C19444" s="815">
        <f t="shared" si="1267"/>
        <v>295</v>
      </c>
      <c r="D19444" s="815">
        <f t="shared" si="1268"/>
        <v>286</v>
      </c>
      <c r="E19444" s="815">
        <v>2013</v>
      </c>
    </row>
    <row r="19445" spans="1:5">
      <c r="A19445" s="816">
        <f t="shared" si="1269"/>
        <v>41346</v>
      </c>
      <c r="B19445" s="815">
        <f t="shared" si="1266"/>
        <v>72</v>
      </c>
      <c r="C19445" s="815">
        <f t="shared" si="1267"/>
        <v>294</v>
      </c>
      <c r="D19445" s="815">
        <f t="shared" si="1268"/>
        <v>285</v>
      </c>
      <c r="E19445" s="815">
        <v>2013</v>
      </c>
    </row>
    <row r="19446" spans="1:5">
      <c r="A19446" s="816">
        <f t="shared" si="1269"/>
        <v>41347</v>
      </c>
      <c r="B19446" s="815">
        <f t="shared" si="1266"/>
        <v>73</v>
      </c>
      <c r="C19446" s="815">
        <f t="shared" si="1267"/>
        <v>293</v>
      </c>
      <c r="D19446" s="815">
        <f t="shared" si="1268"/>
        <v>284</v>
      </c>
      <c r="E19446" s="815">
        <v>2013</v>
      </c>
    </row>
    <row r="19447" spans="1:5">
      <c r="A19447" s="816">
        <f t="shared" si="1269"/>
        <v>41348</v>
      </c>
      <c r="B19447" s="815">
        <f t="shared" si="1266"/>
        <v>74</v>
      </c>
      <c r="C19447" s="815">
        <f t="shared" si="1267"/>
        <v>292</v>
      </c>
      <c r="D19447" s="815">
        <f t="shared" si="1268"/>
        <v>283</v>
      </c>
      <c r="E19447" s="815">
        <v>2013</v>
      </c>
    </row>
    <row r="19448" spans="1:5">
      <c r="A19448" s="816">
        <f t="shared" si="1269"/>
        <v>41349</v>
      </c>
      <c r="B19448" s="815">
        <f t="shared" si="1266"/>
        <v>75</v>
      </c>
      <c r="C19448" s="815">
        <f t="shared" si="1267"/>
        <v>291</v>
      </c>
      <c r="D19448" s="815">
        <f t="shared" si="1268"/>
        <v>282</v>
      </c>
      <c r="E19448" s="815">
        <v>2013</v>
      </c>
    </row>
    <row r="19449" spans="1:5">
      <c r="A19449" s="816">
        <f t="shared" si="1269"/>
        <v>41350</v>
      </c>
      <c r="B19449" s="815">
        <f t="shared" si="1266"/>
        <v>76</v>
      </c>
      <c r="C19449" s="815">
        <f t="shared" si="1267"/>
        <v>290</v>
      </c>
      <c r="D19449" s="815">
        <f t="shared" si="1268"/>
        <v>281</v>
      </c>
      <c r="E19449" s="815">
        <v>2013</v>
      </c>
    </row>
    <row r="19450" spans="1:5">
      <c r="A19450" s="816">
        <f t="shared" si="1269"/>
        <v>41351</v>
      </c>
      <c r="B19450" s="815">
        <f t="shared" si="1266"/>
        <v>77</v>
      </c>
      <c r="C19450" s="815">
        <f t="shared" si="1267"/>
        <v>289</v>
      </c>
      <c r="D19450" s="815">
        <f t="shared" si="1268"/>
        <v>280</v>
      </c>
      <c r="E19450" s="815">
        <v>2013</v>
      </c>
    </row>
    <row r="19451" spans="1:5">
      <c r="A19451" s="816">
        <f t="shared" si="1269"/>
        <v>41352</v>
      </c>
      <c r="B19451" s="815">
        <f t="shared" si="1266"/>
        <v>78</v>
      </c>
      <c r="C19451" s="815">
        <f t="shared" si="1267"/>
        <v>288</v>
      </c>
      <c r="D19451" s="815">
        <f t="shared" si="1268"/>
        <v>279</v>
      </c>
      <c r="E19451" s="815">
        <v>2013</v>
      </c>
    </row>
    <row r="19452" spans="1:5">
      <c r="A19452" s="816">
        <f t="shared" si="1269"/>
        <v>41353</v>
      </c>
      <c r="B19452" s="815">
        <f t="shared" si="1266"/>
        <v>79</v>
      </c>
      <c r="C19452" s="815">
        <f t="shared" si="1267"/>
        <v>287</v>
      </c>
      <c r="D19452" s="815">
        <f t="shared" si="1268"/>
        <v>278</v>
      </c>
      <c r="E19452" s="815">
        <v>2013</v>
      </c>
    </row>
    <row r="19453" spans="1:5">
      <c r="A19453" s="816">
        <f t="shared" si="1269"/>
        <v>41354</v>
      </c>
      <c r="B19453" s="815">
        <f t="shared" si="1266"/>
        <v>80</v>
      </c>
      <c r="C19453" s="815">
        <f t="shared" si="1267"/>
        <v>286</v>
      </c>
      <c r="D19453" s="815">
        <f t="shared" si="1268"/>
        <v>277</v>
      </c>
      <c r="E19453" s="815">
        <v>2013</v>
      </c>
    </row>
    <row r="19454" spans="1:5">
      <c r="A19454" s="816">
        <f t="shared" si="1269"/>
        <v>41355</v>
      </c>
      <c r="B19454" s="815">
        <f t="shared" si="1266"/>
        <v>81</v>
      </c>
      <c r="C19454" s="815">
        <f t="shared" si="1267"/>
        <v>285</v>
      </c>
      <c r="D19454" s="815">
        <f t="shared" si="1268"/>
        <v>276</v>
      </c>
      <c r="E19454" s="815">
        <v>2013</v>
      </c>
    </row>
    <row r="19455" spans="1:5">
      <c r="A19455" s="816">
        <f t="shared" si="1269"/>
        <v>41356</v>
      </c>
      <c r="B19455" s="815">
        <f t="shared" si="1266"/>
        <v>82</v>
      </c>
      <c r="C19455" s="815">
        <f t="shared" si="1267"/>
        <v>284</v>
      </c>
      <c r="D19455" s="815">
        <f t="shared" si="1268"/>
        <v>275</v>
      </c>
      <c r="E19455" s="815">
        <v>2013</v>
      </c>
    </row>
    <row r="19456" spans="1:5">
      <c r="A19456" s="816">
        <f t="shared" si="1269"/>
        <v>41357</v>
      </c>
      <c r="B19456" s="815">
        <f t="shared" si="1266"/>
        <v>83</v>
      </c>
      <c r="C19456" s="815">
        <f t="shared" si="1267"/>
        <v>283</v>
      </c>
      <c r="D19456" s="815">
        <f t="shared" si="1268"/>
        <v>274</v>
      </c>
      <c r="E19456" s="815">
        <v>2013</v>
      </c>
    </row>
    <row r="19457" spans="1:5">
      <c r="A19457" s="816">
        <f t="shared" si="1269"/>
        <v>41358</v>
      </c>
      <c r="B19457" s="815">
        <f t="shared" si="1266"/>
        <v>84</v>
      </c>
      <c r="C19457" s="815">
        <f t="shared" si="1267"/>
        <v>282</v>
      </c>
      <c r="D19457" s="815">
        <f t="shared" si="1268"/>
        <v>273</v>
      </c>
      <c r="E19457" s="815">
        <v>2013</v>
      </c>
    </row>
    <row r="19458" spans="1:5">
      <c r="A19458" s="816">
        <f t="shared" si="1269"/>
        <v>41359</v>
      </c>
      <c r="B19458" s="815">
        <f t="shared" si="1266"/>
        <v>85</v>
      </c>
      <c r="C19458" s="815">
        <f t="shared" si="1267"/>
        <v>281</v>
      </c>
      <c r="D19458" s="815">
        <f t="shared" si="1268"/>
        <v>272</v>
      </c>
      <c r="E19458" s="815">
        <v>2013</v>
      </c>
    </row>
    <row r="19459" spans="1:5">
      <c r="A19459" s="816">
        <f t="shared" si="1269"/>
        <v>41360</v>
      </c>
      <c r="B19459" s="815">
        <f t="shared" si="1266"/>
        <v>86</v>
      </c>
      <c r="C19459" s="815">
        <f t="shared" si="1267"/>
        <v>280</v>
      </c>
      <c r="D19459" s="815">
        <f t="shared" si="1268"/>
        <v>271</v>
      </c>
      <c r="E19459" s="815">
        <v>2013</v>
      </c>
    </row>
    <row r="19460" spans="1:5">
      <c r="A19460" s="816">
        <f t="shared" si="1269"/>
        <v>41361</v>
      </c>
      <c r="B19460" s="815">
        <f t="shared" si="1266"/>
        <v>87</v>
      </c>
      <c r="C19460" s="815">
        <f t="shared" si="1267"/>
        <v>279</v>
      </c>
      <c r="D19460" s="815">
        <f t="shared" si="1268"/>
        <v>270</v>
      </c>
      <c r="E19460" s="815">
        <v>2013</v>
      </c>
    </row>
    <row r="19461" spans="1:5">
      <c r="A19461" s="816">
        <f t="shared" si="1269"/>
        <v>41362</v>
      </c>
      <c r="B19461" s="815">
        <f t="shared" si="1266"/>
        <v>88</v>
      </c>
      <c r="C19461" s="815">
        <f t="shared" si="1267"/>
        <v>278</v>
      </c>
      <c r="D19461" s="815">
        <f t="shared" si="1268"/>
        <v>269</v>
      </c>
      <c r="E19461" s="815">
        <v>2013</v>
      </c>
    </row>
    <row r="19462" spans="1:5">
      <c r="A19462" s="816">
        <f t="shared" si="1269"/>
        <v>41363</v>
      </c>
      <c r="B19462" s="815">
        <f t="shared" si="1266"/>
        <v>89</v>
      </c>
      <c r="C19462" s="815">
        <f t="shared" si="1267"/>
        <v>277</v>
      </c>
      <c r="D19462" s="815">
        <f t="shared" si="1268"/>
        <v>268</v>
      </c>
      <c r="E19462" s="815">
        <v>2013</v>
      </c>
    </row>
    <row r="19463" spans="1:5">
      <c r="A19463" s="816">
        <f t="shared" si="1269"/>
        <v>41364</v>
      </c>
      <c r="B19463" s="815">
        <f t="shared" si="1266"/>
        <v>90</v>
      </c>
      <c r="C19463" s="815">
        <f t="shared" si="1267"/>
        <v>276</v>
      </c>
      <c r="D19463" s="815">
        <f t="shared" si="1268"/>
        <v>267</v>
      </c>
      <c r="E19463" s="815">
        <v>2013</v>
      </c>
    </row>
    <row r="19464" spans="1:5">
      <c r="A19464" s="816">
        <f t="shared" si="1269"/>
        <v>41365</v>
      </c>
      <c r="B19464" s="815">
        <f t="shared" si="1266"/>
        <v>91</v>
      </c>
      <c r="C19464" s="815">
        <f t="shared" si="1267"/>
        <v>275</v>
      </c>
      <c r="D19464" s="815">
        <f t="shared" si="1268"/>
        <v>266</v>
      </c>
      <c r="E19464" s="815">
        <v>2013</v>
      </c>
    </row>
    <row r="19465" spans="1:5">
      <c r="A19465" s="816">
        <f t="shared" si="1269"/>
        <v>41366</v>
      </c>
      <c r="B19465" s="815">
        <f t="shared" si="1266"/>
        <v>92</v>
      </c>
      <c r="C19465" s="815">
        <f t="shared" si="1267"/>
        <v>274</v>
      </c>
      <c r="D19465" s="815">
        <f t="shared" si="1268"/>
        <v>265</v>
      </c>
      <c r="E19465" s="815">
        <v>2013</v>
      </c>
    </row>
    <row r="19466" spans="1:5">
      <c r="A19466" s="816">
        <f t="shared" si="1269"/>
        <v>41367</v>
      </c>
      <c r="B19466" s="815">
        <f t="shared" si="1266"/>
        <v>93</v>
      </c>
      <c r="C19466" s="815">
        <f t="shared" si="1267"/>
        <v>273</v>
      </c>
      <c r="D19466" s="815">
        <f t="shared" si="1268"/>
        <v>264</v>
      </c>
      <c r="E19466" s="815">
        <v>2013</v>
      </c>
    </row>
    <row r="19467" spans="1:5">
      <c r="A19467" s="816">
        <f t="shared" si="1269"/>
        <v>41368</v>
      </c>
      <c r="B19467" s="815">
        <f t="shared" si="1266"/>
        <v>94</v>
      </c>
      <c r="C19467" s="815">
        <f t="shared" si="1267"/>
        <v>272</v>
      </c>
      <c r="D19467" s="815">
        <f t="shared" si="1268"/>
        <v>263</v>
      </c>
      <c r="E19467" s="815">
        <v>2013</v>
      </c>
    </row>
    <row r="19468" spans="1:5">
      <c r="A19468" s="816">
        <f t="shared" si="1269"/>
        <v>41369</v>
      </c>
      <c r="B19468" s="815">
        <f t="shared" si="1266"/>
        <v>95</v>
      </c>
      <c r="C19468" s="815">
        <f t="shared" si="1267"/>
        <v>271</v>
      </c>
      <c r="D19468" s="815">
        <f t="shared" si="1268"/>
        <v>262</v>
      </c>
      <c r="E19468" s="815">
        <v>2013</v>
      </c>
    </row>
    <row r="19469" spans="1:5">
      <c r="A19469" s="816">
        <f t="shared" si="1269"/>
        <v>41370</v>
      </c>
      <c r="B19469" s="815">
        <f t="shared" si="1266"/>
        <v>96</v>
      </c>
      <c r="C19469" s="815">
        <f t="shared" si="1267"/>
        <v>270</v>
      </c>
      <c r="D19469" s="815">
        <f t="shared" si="1268"/>
        <v>261</v>
      </c>
      <c r="E19469" s="815">
        <v>2013</v>
      </c>
    </row>
    <row r="19470" spans="1:5">
      <c r="A19470" s="816">
        <f t="shared" si="1269"/>
        <v>41371</v>
      </c>
      <c r="B19470" s="815">
        <f t="shared" si="1266"/>
        <v>97</v>
      </c>
      <c r="C19470" s="815">
        <f t="shared" si="1267"/>
        <v>269</v>
      </c>
      <c r="D19470" s="815">
        <f t="shared" si="1268"/>
        <v>260</v>
      </c>
      <c r="E19470" s="815">
        <v>2013</v>
      </c>
    </row>
    <row r="19471" spans="1:5">
      <c r="A19471" s="816">
        <f t="shared" si="1269"/>
        <v>41372</v>
      </c>
      <c r="B19471" s="815">
        <f t="shared" si="1266"/>
        <v>98</v>
      </c>
      <c r="C19471" s="815">
        <f t="shared" si="1267"/>
        <v>268</v>
      </c>
      <c r="D19471" s="815">
        <f t="shared" si="1268"/>
        <v>259</v>
      </c>
      <c r="E19471" s="815">
        <v>2013</v>
      </c>
    </row>
    <row r="19472" spans="1:5">
      <c r="A19472" s="816">
        <f t="shared" si="1269"/>
        <v>41373</v>
      </c>
      <c r="B19472" s="815">
        <f t="shared" si="1266"/>
        <v>99</v>
      </c>
      <c r="C19472" s="815">
        <f t="shared" si="1267"/>
        <v>267</v>
      </c>
      <c r="D19472" s="815">
        <f t="shared" si="1268"/>
        <v>258</v>
      </c>
      <c r="E19472" s="815">
        <v>2013</v>
      </c>
    </row>
    <row r="19473" spans="1:5">
      <c r="A19473" s="816">
        <f t="shared" si="1269"/>
        <v>41374</v>
      </c>
      <c r="B19473" s="815">
        <f t="shared" si="1266"/>
        <v>100</v>
      </c>
      <c r="C19473" s="815">
        <f t="shared" si="1267"/>
        <v>266</v>
      </c>
      <c r="D19473" s="815">
        <f t="shared" si="1268"/>
        <v>257</v>
      </c>
      <c r="E19473" s="815">
        <v>2013</v>
      </c>
    </row>
    <row r="19474" spans="1:5">
      <c r="A19474" s="816">
        <f t="shared" si="1269"/>
        <v>41375</v>
      </c>
      <c r="B19474" s="815">
        <f t="shared" si="1266"/>
        <v>101</v>
      </c>
      <c r="C19474" s="815">
        <f t="shared" si="1267"/>
        <v>265</v>
      </c>
      <c r="D19474" s="815">
        <f t="shared" si="1268"/>
        <v>256</v>
      </c>
      <c r="E19474" s="815">
        <v>2013</v>
      </c>
    </row>
    <row r="19475" spans="1:5">
      <c r="A19475" s="816">
        <f t="shared" si="1269"/>
        <v>41376</v>
      </c>
      <c r="B19475" s="815">
        <f t="shared" si="1266"/>
        <v>102</v>
      </c>
      <c r="C19475" s="815">
        <f t="shared" si="1267"/>
        <v>264</v>
      </c>
      <c r="D19475" s="815">
        <f t="shared" si="1268"/>
        <v>255</v>
      </c>
      <c r="E19475" s="815">
        <v>2013</v>
      </c>
    </row>
    <row r="19476" spans="1:5">
      <c r="A19476" s="816">
        <f t="shared" si="1269"/>
        <v>41377</v>
      </c>
      <c r="B19476" s="815">
        <f t="shared" si="1266"/>
        <v>103</v>
      </c>
      <c r="C19476" s="815">
        <f t="shared" si="1267"/>
        <v>263</v>
      </c>
      <c r="D19476" s="815">
        <f t="shared" si="1268"/>
        <v>254</v>
      </c>
      <c r="E19476" s="815">
        <v>2013</v>
      </c>
    </row>
    <row r="19477" spans="1:5">
      <c r="A19477" s="816">
        <f t="shared" si="1269"/>
        <v>41378</v>
      </c>
      <c r="B19477" s="815">
        <f t="shared" si="1266"/>
        <v>104</v>
      </c>
      <c r="C19477" s="815">
        <f t="shared" si="1267"/>
        <v>262</v>
      </c>
      <c r="D19477" s="815">
        <f t="shared" si="1268"/>
        <v>253</v>
      </c>
      <c r="E19477" s="815">
        <v>2013</v>
      </c>
    </row>
    <row r="19478" spans="1:5">
      <c r="A19478" s="816">
        <f t="shared" si="1269"/>
        <v>41379</v>
      </c>
      <c r="B19478" s="815">
        <f t="shared" si="1266"/>
        <v>105</v>
      </c>
      <c r="C19478" s="815">
        <f t="shared" si="1267"/>
        <v>261</v>
      </c>
      <c r="D19478" s="815">
        <f t="shared" si="1268"/>
        <v>252</v>
      </c>
      <c r="E19478" s="815">
        <v>2013</v>
      </c>
    </row>
    <row r="19479" spans="1:5">
      <c r="A19479" s="816">
        <f t="shared" si="1269"/>
        <v>41380</v>
      </c>
      <c r="B19479" s="815">
        <f t="shared" si="1266"/>
        <v>106</v>
      </c>
      <c r="C19479" s="815">
        <f t="shared" si="1267"/>
        <v>260</v>
      </c>
      <c r="D19479" s="815">
        <f t="shared" si="1268"/>
        <v>251</v>
      </c>
      <c r="E19479" s="815">
        <v>2013</v>
      </c>
    </row>
    <row r="19480" spans="1:5">
      <c r="A19480" s="816">
        <f t="shared" si="1269"/>
        <v>41381</v>
      </c>
      <c r="B19480" s="815">
        <f t="shared" si="1266"/>
        <v>107</v>
      </c>
      <c r="C19480" s="815">
        <f t="shared" si="1267"/>
        <v>259</v>
      </c>
      <c r="D19480" s="815">
        <f t="shared" si="1268"/>
        <v>250</v>
      </c>
      <c r="E19480" s="815">
        <v>2013</v>
      </c>
    </row>
    <row r="19481" spans="1:5">
      <c r="A19481" s="816">
        <f t="shared" si="1269"/>
        <v>41382</v>
      </c>
      <c r="B19481" s="815">
        <f t="shared" si="1266"/>
        <v>108</v>
      </c>
      <c r="C19481" s="815">
        <f t="shared" si="1267"/>
        <v>258</v>
      </c>
      <c r="D19481" s="815">
        <f t="shared" si="1268"/>
        <v>249</v>
      </c>
      <c r="E19481" s="815">
        <v>2013</v>
      </c>
    </row>
    <row r="19482" spans="1:5">
      <c r="A19482" s="816">
        <f t="shared" si="1269"/>
        <v>41383</v>
      </c>
      <c r="B19482" s="815">
        <f t="shared" si="1266"/>
        <v>109</v>
      </c>
      <c r="C19482" s="815">
        <f t="shared" si="1267"/>
        <v>257</v>
      </c>
      <c r="D19482" s="815">
        <f t="shared" si="1268"/>
        <v>248</v>
      </c>
      <c r="E19482" s="815">
        <v>2013</v>
      </c>
    </row>
    <row r="19483" spans="1:5">
      <c r="A19483" s="816">
        <f t="shared" si="1269"/>
        <v>41384</v>
      </c>
      <c r="B19483" s="815">
        <f t="shared" si="1266"/>
        <v>110</v>
      </c>
      <c r="C19483" s="815">
        <f t="shared" si="1267"/>
        <v>256</v>
      </c>
      <c r="D19483" s="815">
        <f t="shared" si="1268"/>
        <v>247</v>
      </c>
      <c r="E19483" s="815">
        <v>2013</v>
      </c>
    </row>
    <row r="19484" spans="1:5">
      <c r="A19484" s="816">
        <f t="shared" si="1269"/>
        <v>41385</v>
      </c>
      <c r="B19484" s="815">
        <f t="shared" si="1266"/>
        <v>111</v>
      </c>
      <c r="C19484" s="815">
        <f t="shared" si="1267"/>
        <v>255</v>
      </c>
      <c r="D19484" s="815">
        <f t="shared" si="1268"/>
        <v>246</v>
      </c>
      <c r="E19484" s="815">
        <v>2013</v>
      </c>
    </row>
    <row r="19485" spans="1:5">
      <c r="A19485" s="816">
        <f t="shared" si="1269"/>
        <v>41386</v>
      </c>
      <c r="B19485" s="815">
        <f t="shared" si="1266"/>
        <v>112</v>
      </c>
      <c r="C19485" s="815">
        <f t="shared" si="1267"/>
        <v>254</v>
      </c>
      <c r="D19485" s="815">
        <f t="shared" si="1268"/>
        <v>245</v>
      </c>
      <c r="E19485" s="815">
        <v>2013</v>
      </c>
    </row>
    <row r="19486" spans="1:5">
      <c r="A19486" s="816">
        <f t="shared" si="1269"/>
        <v>41387</v>
      </c>
      <c r="B19486" s="815">
        <f t="shared" si="1266"/>
        <v>113</v>
      </c>
      <c r="C19486" s="815">
        <f t="shared" si="1267"/>
        <v>253</v>
      </c>
      <c r="D19486" s="815">
        <f t="shared" si="1268"/>
        <v>244</v>
      </c>
      <c r="E19486" s="815">
        <v>2013</v>
      </c>
    </row>
    <row r="19487" spans="1:5">
      <c r="A19487" s="816">
        <f t="shared" si="1269"/>
        <v>41388</v>
      </c>
      <c r="B19487" s="815">
        <f t="shared" si="1266"/>
        <v>114</v>
      </c>
      <c r="C19487" s="815">
        <f t="shared" si="1267"/>
        <v>252</v>
      </c>
      <c r="D19487" s="815">
        <f t="shared" si="1268"/>
        <v>243</v>
      </c>
      <c r="E19487" s="815">
        <v>2013</v>
      </c>
    </row>
    <row r="19488" spans="1:5">
      <c r="A19488" s="816">
        <f t="shared" si="1269"/>
        <v>41389</v>
      </c>
      <c r="B19488" s="815">
        <f t="shared" si="1266"/>
        <v>115</v>
      </c>
      <c r="C19488" s="815">
        <f t="shared" si="1267"/>
        <v>251</v>
      </c>
      <c r="D19488" s="815">
        <f t="shared" si="1268"/>
        <v>242</v>
      </c>
      <c r="E19488" s="815">
        <v>2013</v>
      </c>
    </row>
    <row r="19489" spans="1:5">
      <c r="A19489" s="816">
        <f t="shared" si="1269"/>
        <v>41390</v>
      </c>
      <c r="B19489" s="815">
        <f t="shared" si="1266"/>
        <v>116</v>
      </c>
      <c r="C19489" s="815">
        <f t="shared" si="1267"/>
        <v>250</v>
      </c>
      <c r="D19489" s="815">
        <f t="shared" si="1268"/>
        <v>241</v>
      </c>
      <c r="E19489" s="815">
        <v>2013</v>
      </c>
    </row>
    <row r="19490" spans="1:5">
      <c r="A19490" s="816">
        <f t="shared" si="1269"/>
        <v>41391</v>
      </c>
      <c r="B19490" s="815">
        <f t="shared" si="1266"/>
        <v>117</v>
      </c>
      <c r="C19490" s="815">
        <f t="shared" si="1267"/>
        <v>249</v>
      </c>
      <c r="D19490" s="815">
        <f t="shared" si="1268"/>
        <v>240</v>
      </c>
      <c r="E19490" s="815">
        <v>2013</v>
      </c>
    </row>
    <row r="19491" spans="1:5">
      <c r="A19491" s="816">
        <f t="shared" si="1269"/>
        <v>41392</v>
      </c>
      <c r="B19491" s="815">
        <f t="shared" si="1266"/>
        <v>118</v>
      </c>
      <c r="C19491" s="815">
        <f t="shared" si="1267"/>
        <v>248</v>
      </c>
      <c r="D19491" s="815">
        <f t="shared" si="1268"/>
        <v>239</v>
      </c>
      <c r="E19491" s="815">
        <v>2013</v>
      </c>
    </row>
    <row r="19492" spans="1:5">
      <c r="A19492" s="816">
        <f t="shared" si="1269"/>
        <v>41393</v>
      </c>
      <c r="B19492" s="815">
        <f t="shared" si="1266"/>
        <v>119</v>
      </c>
      <c r="C19492" s="815">
        <f t="shared" si="1267"/>
        <v>247</v>
      </c>
      <c r="D19492" s="815">
        <f t="shared" si="1268"/>
        <v>238</v>
      </c>
      <c r="E19492" s="815">
        <v>2013</v>
      </c>
    </row>
    <row r="19493" spans="1:5">
      <c r="A19493" s="816">
        <f t="shared" si="1269"/>
        <v>41394</v>
      </c>
      <c r="B19493" s="815">
        <f t="shared" ref="B19493:B19556" si="1270">B19492+1</f>
        <v>120</v>
      </c>
      <c r="C19493" s="815">
        <f t="shared" ref="C19493:C19556" si="1271">C19492-1</f>
        <v>246</v>
      </c>
      <c r="D19493" s="815">
        <f t="shared" ref="D19493:D19556" si="1272">D19492-1</f>
        <v>237</v>
      </c>
      <c r="E19493" s="815">
        <v>2013</v>
      </c>
    </row>
    <row r="19494" spans="1:5">
      <c r="A19494" s="816">
        <f t="shared" si="1269"/>
        <v>41395</v>
      </c>
      <c r="B19494" s="815">
        <f t="shared" si="1270"/>
        <v>121</v>
      </c>
      <c r="C19494" s="815">
        <f t="shared" si="1271"/>
        <v>245</v>
      </c>
      <c r="D19494" s="815">
        <f t="shared" si="1272"/>
        <v>236</v>
      </c>
      <c r="E19494" s="815">
        <v>2013</v>
      </c>
    </row>
    <row r="19495" spans="1:5">
      <c r="A19495" s="816">
        <f t="shared" si="1269"/>
        <v>41396</v>
      </c>
      <c r="B19495" s="815">
        <f t="shared" si="1270"/>
        <v>122</v>
      </c>
      <c r="C19495" s="815">
        <f t="shared" si="1271"/>
        <v>244</v>
      </c>
      <c r="D19495" s="815">
        <f t="shared" si="1272"/>
        <v>235</v>
      </c>
      <c r="E19495" s="815">
        <v>2013</v>
      </c>
    </row>
    <row r="19496" spans="1:5">
      <c r="A19496" s="816">
        <f t="shared" si="1269"/>
        <v>41397</v>
      </c>
      <c r="B19496" s="815">
        <f t="shared" si="1270"/>
        <v>123</v>
      </c>
      <c r="C19496" s="815">
        <f t="shared" si="1271"/>
        <v>243</v>
      </c>
      <c r="D19496" s="815">
        <f t="shared" si="1272"/>
        <v>234</v>
      </c>
      <c r="E19496" s="815">
        <v>2013</v>
      </c>
    </row>
    <row r="19497" spans="1:5">
      <c r="A19497" s="816">
        <f t="shared" si="1269"/>
        <v>41398</v>
      </c>
      <c r="B19497" s="815">
        <f t="shared" si="1270"/>
        <v>124</v>
      </c>
      <c r="C19497" s="815">
        <f t="shared" si="1271"/>
        <v>242</v>
      </c>
      <c r="D19497" s="815">
        <f t="shared" si="1272"/>
        <v>233</v>
      </c>
      <c r="E19497" s="815">
        <v>2013</v>
      </c>
    </row>
    <row r="19498" spans="1:5">
      <c r="A19498" s="816">
        <f t="shared" si="1269"/>
        <v>41399</v>
      </c>
      <c r="B19498" s="815">
        <f t="shared" si="1270"/>
        <v>125</v>
      </c>
      <c r="C19498" s="815">
        <f t="shared" si="1271"/>
        <v>241</v>
      </c>
      <c r="D19498" s="815">
        <f t="shared" si="1272"/>
        <v>232</v>
      </c>
      <c r="E19498" s="815">
        <v>2013</v>
      </c>
    </row>
    <row r="19499" spans="1:5">
      <c r="A19499" s="816">
        <f t="shared" si="1269"/>
        <v>41400</v>
      </c>
      <c r="B19499" s="815">
        <f t="shared" si="1270"/>
        <v>126</v>
      </c>
      <c r="C19499" s="815">
        <f t="shared" si="1271"/>
        <v>240</v>
      </c>
      <c r="D19499" s="815">
        <f t="shared" si="1272"/>
        <v>231</v>
      </c>
      <c r="E19499" s="815">
        <v>2013</v>
      </c>
    </row>
    <row r="19500" spans="1:5">
      <c r="A19500" s="816">
        <f t="shared" si="1269"/>
        <v>41401</v>
      </c>
      <c r="B19500" s="815">
        <f t="shared" si="1270"/>
        <v>127</v>
      </c>
      <c r="C19500" s="815">
        <f t="shared" si="1271"/>
        <v>239</v>
      </c>
      <c r="D19500" s="815">
        <f t="shared" si="1272"/>
        <v>230</v>
      </c>
      <c r="E19500" s="815">
        <v>2013</v>
      </c>
    </row>
    <row r="19501" spans="1:5">
      <c r="A19501" s="816">
        <f t="shared" si="1269"/>
        <v>41402</v>
      </c>
      <c r="B19501" s="815">
        <f t="shared" si="1270"/>
        <v>128</v>
      </c>
      <c r="C19501" s="815">
        <f t="shared" si="1271"/>
        <v>238</v>
      </c>
      <c r="D19501" s="815">
        <f t="shared" si="1272"/>
        <v>229</v>
      </c>
      <c r="E19501" s="815">
        <v>2013</v>
      </c>
    </row>
    <row r="19502" spans="1:5">
      <c r="A19502" s="816">
        <f t="shared" si="1269"/>
        <v>41403</v>
      </c>
      <c r="B19502" s="815">
        <f t="shared" si="1270"/>
        <v>129</v>
      </c>
      <c r="C19502" s="815">
        <f t="shared" si="1271"/>
        <v>237</v>
      </c>
      <c r="D19502" s="815">
        <f t="shared" si="1272"/>
        <v>228</v>
      </c>
      <c r="E19502" s="815">
        <v>2013</v>
      </c>
    </row>
    <row r="19503" spans="1:5">
      <c r="A19503" s="816">
        <f t="shared" si="1269"/>
        <v>41404</v>
      </c>
      <c r="B19503" s="815">
        <f t="shared" si="1270"/>
        <v>130</v>
      </c>
      <c r="C19503" s="815">
        <f t="shared" si="1271"/>
        <v>236</v>
      </c>
      <c r="D19503" s="815">
        <f t="shared" si="1272"/>
        <v>227</v>
      </c>
      <c r="E19503" s="815">
        <v>2013</v>
      </c>
    </row>
    <row r="19504" spans="1:5">
      <c r="A19504" s="816">
        <f t="shared" si="1269"/>
        <v>41405</v>
      </c>
      <c r="B19504" s="815">
        <f t="shared" si="1270"/>
        <v>131</v>
      </c>
      <c r="C19504" s="815">
        <f t="shared" si="1271"/>
        <v>235</v>
      </c>
      <c r="D19504" s="815">
        <f t="shared" si="1272"/>
        <v>226</v>
      </c>
      <c r="E19504" s="815">
        <v>2013</v>
      </c>
    </row>
    <row r="19505" spans="1:5">
      <c r="A19505" s="816">
        <f t="shared" si="1269"/>
        <v>41406</v>
      </c>
      <c r="B19505" s="815">
        <f t="shared" si="1270"/>
        <v>132</v>
      </c>
      <c r="C19505" s="815">
        <f t="shared" si="1271"/>
        <v>234</v>
      </c>
      <c r="D19505" s="815">
        <f t="shared" si="1272"/>
        <v>225</v>
      </c>
      <c r="E19505" s="815">
        <v>2013</v>
      </c>
    </row>
    <row r="19506" spans="1:5">
      <c r="A19506" s="816">
        <f t="shared" si="1269"/>
        <v>41407</v>
      </c>
      <c r="B19506" s="815">
        <f t="shared" si="1270"/>
        <v>133</v>
      </c>
      <c r="C19506" s="815">
        <f t="shared" si="1271"/>
        <v>233</v>
      </c>
      <c r="D19506" s="815">
        <f t="shared" si="1272"/>
        <v>224</v>
      </c>
      <c r="E19506" s="815">
        <v>2013</v>
      </c>
    </row>
    <row r="19507" spans="1:5">
      <c r="A19507" s="816">
        <f t="shared" ref="A19507:A19570" si="1273">A19506+1</f>
        <v>41408</v>
      </c>
      <c r="B19507" s="815">
        <f t="shared" si="1270"/>
        <v>134</v>
      </c>
      <c r="C19507" s="815">
        <f t="shared" si="1271"/>
        <v>232</v>
      </c>
      <c r="D19507" s="815">
        <f t="shared" si="1272"/>
        <v>223</v>
      </c>
      <c r="E19507" s="815">
        <v>2013</v>
      </c>
    </row>
    <row r="19508" spans="1:5">
      <c r="A19508" s="816">
        <f t="shared" si="1273"/>
        <v>41409</v>
      </c>
      <c r="B19508" s="815">
        <f t="shared" si="1270"/>
        <v>135</v>
      </c>
      <c r="C19508" s="815">
        <f t="shared" si="1271"/>
        <v>231</v>
      </c>
      <c r="D19508" s="815">
        <f t="shared" si="1272"/>
        <v>222</v>
      </c>
      <c r="E19508" s="815">
        <v>2013</v>
      </c>
    </row>
    <row r="19509" spans="1:5">
      <c r="A19509" s="816">
        <f t="shared" si="1273"/>
        <v>41410</v>
      </c>
      <c r="B19509" s="815">
        <f t="shared" si="1270"/>
        <v>136</v>
      </c>
      <c r="C19509" s="815">
        <f t="shared" si="1271"/>
        <v>230</v>
      </c>
      <c r="D19509" s="815">
        <f t="shared" si="1272"/>
        <v>221</v>
      </c>
      <c r="E19509" s="815">
        <v>2013</v>
      </c>
    </row>
    <row r="19510" spans="1:5">
      <c r="A19510" s="816">
        <f t="shared" si="1273"/>
        <v>41411</v>
      </c>
      <c r="B19510" s="815">
        <f t="shared" si="1270"/>
        <v>137</v>
      </c>
      <c r="C19510" s="815">
        <f t="shared" si="1271"/>
        <v>229</v>
      </c>
      <c r="D19510" s="815">
        <f t="shared" si="1272"/>
        <v>220</v>
      </c>
      <c r="E19510" s="815">
        <v>2013</v>
      </c>
    </row>
    <row r="19511" spans="1:5">
      <c r="A19511" s="816">
        <f t="shared" si="1273"/>
        <v>41412</v>
      </c>
      <c r="B19511" s="815">
        <f t="shared" si="1270"/>
        <v>138</v>
      </c>
      <c r="C19511" s="815">
        <f t="shared" si="1271"/>
        <v>228</v>
      </c>
      <c r="D19511" s="815">
        <f t="shared" si="1272"/>
        <v>219</v>
      </c>
      <c r="E19511" s="815">
        <v>2013</v>
      </c>
    </row>
    <row r="19512" spans="1:5">
      <c r="A19512" s="816">
        <f t="shared" si="1273"/>
        <v>41413</v>
      </c>
      <c r="B19512" s="815">
        <f t="shared" si="1270"/>
        <v>139</v>
      </c>
      <c r="C19512" s="815">
        <f t="shared" si="1271"/>
        <v>227</v>
      </c>
      <c r="D19512" s="815">
        <f t="shared" si="1272"/>
        <v>218</v>
      </c>
      <c r="E19512" s="815">
        <v>2013</v>
      </c>
    </row>
    <row r="19513" spans="1:5">
      <c r="A19513" s="816">
        <f t="shared" si="1273"/>
        <v>41414</v>
      </c>
      <c r="B19513" s="815">
        <f t="shared" si="1270"/>
        <v>140</v>
      </c>
      <c r="C19513" s="815">
        <f t="shared" si="1271"/>
        <v>226</v>
      </c>
      <c r="D19513" s="815">
        <f t="shared" si="1272"/>
        <v>217</v>
      </c>
      <c r="E19513" s="815">
        <v>2013</v>
      </c>
    </row>
    <row r="19514" spans="1:5">
      <c r="A19514" s="816">
        <f t="shared" si="1273"/>
        <v>41415</v>
      </c>
      <c r="B19514" s="815">
        <f t="shared" si="1270"/>
        <v>141</v>
      </c>
      <c r="C19514" s="815">
        <f t="shared" si="1271"/>
        <v>225</v>
      </c>
      <c r="D19514" s="815">
        <f t="shared" si="1272"/>
        <v>216</v>
      </c>
      <c r="E19514" s="815">
        <v>2013</v>
      </c>
    </row>
    <row r="19515" spans="1:5">
      <c r="A19515" s="816">
        <f t="shared" si="1273"/>
        <v>41416</v>
      </c>
      <c r="B19515" s="815">
        <f t="shared" si="1270"/>
        <v>142</v>
      </c>
      <c r="C19515" s="815">
        <f t="shared" si="1271"/>
        <v>224</v>
      </c>
      <c r="D19515" s="815">
        <f t="shared" si="1272"/>
        <v>215</v>
      </c>
      <c r="E19515" s="815">
        <v>2013</v>
      </c>
    </row>
    <row r="19516" spans="1:5">
      <c r="A19516" s="816">
        <f t="shared" si="1273"/>
        <v>41417</v>
      </c>
      <c r="B19516" s="815">
        <f t="shared" si="1270"/>
        <v>143</v>
      </c>
      <c r="C19516" s="815">
        <f t="shared" si="1271"/>
        <v>223</v>
      </c>
      <c r="D19516" s="815">
        <f t="shared" si="1272"/>
        <v>214</v>
      </c>
      <c r="E19516" s="815">
        <v>2013</v>
      </c>
    </row>
    <row r="19517" spans="1:5">
      <c r="A19517" s="816">
        <f t="shared" si="1273"/>
        <v>41418</v>
      </c>
      <c r="B19517" s="815">
        <f t="shared" si="1270"/>
        <v>144</v>
      </c>
      <c r="C19517" s="815">
        <f t="shared" si="1271"/>
        <v>222</v>
      </c>
      <c r="D19517" s="815">
        <f t="shared" si="1272"/>
        <v>213</v>
      </c>
      <c r="E19517" s="815">
        <v>2013</v>
      </c>
    </row>
    <row r="19518" spans="1:5">
      <c r="A19518" s="816">
        <f t="shared" si="1273"/>
        <v>41419</v>
      </c>
      <c r="B19518" s="815">
        <f t="shared" si="1270"/>
        <v>145</v>
      </c>
      <c r="C19518" s="815">
        <f t="shared" si="1271"/>
        <v>221</v>
      </c>
      <c r="D19518" s="815">
        <f t="shared" si="1272"/>
        <v>212</v>
      </c>
      <c r="E19518" s="815">
        <v>2013</v>
      </c>
    </row>
    <row r="19519" spans="1:5">
      <c r="A19519" s="816">
        <f t="shared" si="1273"/>
        <v>41420</v>
      </c>
      <c r="B19519" s="815">
        <f t="shared" si="1270"/>
        <v>146</v>
      </c>
      <c r="C19519" s="815">
        <f t="shared" si="1271"/>
        <v>220</v>
      </c>
      <c r="D19519" s="815">
        <f t="shared" si="1272"/>
        <v>211</v>
      </c>
      <c r="E19519" s="815">
        <v>2013</v>
      </c>
    </row>
    <row r="19520" spans="1:5">
      <c r="A19520" s="816">
        <f t="shared" si="1273"/>
        <v>41421</v>
      </c>
      <c r="B19520" s="815">
        <f t="shared" si="1270"/>
        <v>147</v>
      </c>
      <c r="C19520" s="815">
        <f t="shared" si="1271"/>
        <v>219</v>
      </c>
      <c r="D19520" s="815">
        <f t="shared" si="1272"/>
        <v>210</v>
      </c>
      <c r="E19520" s="815">
        <v>2013</v>
      </c>
    </row>
    <row r="19521" spans="1:5">
      <c r="A19521" s="816">
        <f t="shared" si="1273"/>
        <v>41422</v>
      </c>
      <c r="B19521" s="815">
        <f t="shared" si="1270"/>
        <v>148</v>
      </c>
      <c r="C19521" s="815">
        <f t="shared" si="1271"/>
        <v>218</v>
      </c>
      <c r="D19521" s="815">
        <f t="shared" si="1272"/>
        <v>209</v>
      </c>
      <c r="E19521" s="815">
        <v>2013</v>
      </c>
    </row>
    <row r="19522" spans="1:5">
      <c r="A19522" s="816">
        <f t="shared" si="1273"/>
        <v>41423</v>
      </c>
      <c r="B19522" s="815">
        <f t="shared" si="1270"/>
        <v>149</v>
      </c>
      <c r="C19522" s="815">
        <f t="shared" si="1271"/>
        <v>217</v>
      </c>
      <c r="D19522" s="815">
        <f t="shared" si="1272"/>
        <v>208</v>
      </c>
      <c r="E19522" s="815">
        <v>2013</v>
      </c>
    </row>
    <row r="19523" spans="1:5">
      <c r="A19523" s="816">
        <f t="shared" si="1273"/>
        <v>41424</v>
      </c>
      <c r="B19523" s="815">
        <f t="shared" si="1270"/>
        <v>150</v>
      </c>
      <c r="C19523" s="815">
        <f t="shared" si="1271"/>
        <v>216</v>
      </c>
      <c r="D19523" s="815">
        <f t="shared" si="1272"/>
        <v>207</v>
      </c>
      <c r="E19523" s="815">
        <v>2013</v>
      </c>
    </row>
    <row r="19524" spans="1:5">
      <c r="A19524" s="816">
        <f t="shared" si="1273"/>
        <v>41425</v>
      </c>
      <c r="B19524" s="815">
        <f t="shared" si="1270"/>
        <v>151</v>
      </c>
      <c r="C19524" s="815">
        <f t="shared" si="1271"/>
        <v>215</v>
      </c>
      <c r="D19524" s="815">
        <f t="shared" si="1272"/>
        <v>206</v>
      </c>
      <c r="E19524" s="815">
        <v>2013</v>
      </c>
    </row>
    <row r="19525" spans="1:5">
      <c r="A19525" s="816">
        <f t="shared" si="1273"/>
        <v>41426</v>
      </c>
      <c r="B19525" s="815">
        <f t="shared" si="1270"/>
        <v>152</v>
      </c>
      <c r="C19525" s="815">
        <f t="shared" si="1271"/>
        <v>214</v>
      </c>
      <c r="D19525" s="815">
        <f t="shared" si="1272"/>
        <v>205</v>
      </c>
      <c r="E19525" s="815">
        <v>2013</v>
      </c>
    </row>
    <row r="19526" spans="1:5">
      <c r="A19526" s="816">
        <f t="shared" si="1273"/>
        <v>41427</v>
      </c>
      <c r="B19526" s="815">
        <f t="shared" si="1270"/>
        <v>153</v>
      </c>
      <c r="C19526" s="815">
        <f t="shared" si="1271"/>
        <v>213</v>
      </c>
      <c r="D19526" s="815">
        <f t="shared" si="1272"/>
        <v>204</v>
      </c>
      <c r="E19526" s="815">
        <v>2013</v>
      </c>
    </row>
    <row r="19527" spans="1:5">
      <c r="A19527" s="816">
        <f t="shared" si="1273"/>
        <v>41428</v>
      </c>
      <c r="B19527" s="815">
        <f t="shared" si="1270"/>
        <v>154</v>
      </c>
      <c r="C19527" s="815">
        <f t="shared" si="1271"/>
        <v>212</v>
      </c>
      <c r="D19527" s="815">
        <f t="shared" si="1272"/>
        <v>203</v>
      </c>
      <c r="E19527" s="815">
        <v>2013</v>
      </c>
    </row>
    <row r="19528" spans="1:5">
      <c r="A19528" s="816">
        <f t="shared" si="1273"/>
        <v>41429</v>
      </c>
      <c r="B19528" s="815">
        <f t="shared" si="1270"/>
        <v>155</v>
      </c>
      <c r="C19528" s="815">
        <f t="shared" si="1271"/>
        <v>211</v>
      </c>
      <c r="D19528" s="815">
        <f t="shared" si="1272"/>
        <v>202</v>
      </c>
      <c r="E19528" s="815">
        <v>2013</v>
      </c>
    </row>
    <row r="19529" spans="1:5">
      <c r="A19529" s="816">
        <f t="shared" si="1273"/>
        <v>41430</v>
      </c>
      <c r="B19529" s="815">
        <f t="shared" si="1270"/>
        <v>156</v>
      </c>
      <c r="C19529" s="815">
        <f t="shared" si="1271"/>
        <v>210</v>
      </c>
      <c r="D19529" s="815">
        <f t="shared" si="1272"/>
        <v>201</v>
      </c>
      <c r="E19529" s="815">
        <v>2013</v>
      </c>
    </row>
    <row r="19530" spans="1:5">
      <c r="A19530" s="816">
        <f t="shared" si="1273"/>
        <v>41431</v>
      </c>
      <c r="B19530" s="815">
        <f t="shared" si="1270"/>
        <v>157</v>
      </c>
      <c r="C19530" s="815">
        <f t="shared" si="1271"/>
        <v>209</v>
      </c>
      <c r="D19530" s="815">
        <f t="shared" si="1272"/>
        <v>200</v>
      </c>
      <c r="E19530" s="815">
        <v>2013</v>
      </c>
    </row>
    <row r="19531" spans="1:5">
      <c r="A19531" s="816">
        <f t="shared" si="1273"/>
        <v>41432</v>
      </c>
      <c r="B19531" s="815">
        <f t="shared" si="1270"/>
        <v>158</v>
      </c>
      <c r="C19531" s="815">
        <f t="shared" si="1271"/>
        <v>208</v>
      </c>
      <c r="D19531" s="815">
        <f t="shared" si="1272"/>
        <v>199</v>
      </c>
      <c r="E19531" s="815">
        <v>2013</v>
      </c>
    </row>
    <row r="19532" spans="1:5">
      <c r="A19532" s="816">
        <f t="shared" si="1273"/>
        <v>41433</v>
      </c>
      <c r="B19532" s="815">
        <f t="shared" si="1270"/>
        <v>159</v>
      </c>
      <c r="C19532" s="815">
        <f t="shared" si="1271"/>
        <v>207</v>
      </c>
      <c r="D19532" s="815">
        <f t="shared" si="1272"/>
        <v>198</v>
      </c>
      <c r="E19532" s="815">
        <v>2013</v>
      </c>
    </row>
    <row r="19533" spans="1:5">
      <c r="A19533" s="816">
        <f t="shared" si="1273"/>
        <v>41434</v>
      </c>
      <c r="B19533" s="815">
        <f t="shared" si="1270"/>
        <v>160</v>
      </c>
      <c r="C19533" s="815">
        <f t="shared" si="1271"/>
        <v>206</v>
      </c>
      <c r="D19533" s="815">
        <f t="shared" si="1272"/>
        <v>197</v>
      </c>
      <c r="E19533" s="815">
        <v>2013</v>
      </c>
    </row>
    <row r="19534" spans="1:5">
      <c r="A19534" s="816">
        <f t="shared" si="1273"/>
        <v>41435</v>
      </c>
      <c r="B19534" s="815">
        <f t="shared" si="1270"/>
        <v>161</v>
      </c>
      <c r="C19534" s="815">
        <f t="shared" si="1271"/>
        <v>205</v>
      </c>
      <c r="D19534" s="815">
        <f t="shared" si="1272"/>
        <v>196</v>
      </c>
      <c r="E19534" s="815">
        <v>2013</v>
      </c>
    </row>
    <row r="19535" spans="1:5">
      <c r="A19535" s="816">
        <f t="shared" si="1273"/>
        <v>41436</v>
      </c>
      <c r="B19535" s="815">
        <f t="shared" si="1270"/>
        <v>162</v>
      </c>
      <c r="C19535" s="815">
        <f t="shared" si="1271"/>
        <v>204</v>
      </c>
      <c r="D19535" s="815">
        <f t="shared" si="1272"/>
        <v>195</v>
      </c>
      <c r="E19535" s="815">
        <v>2013</v>
      </c>
    </row>
    <row r="19536" spans="1:5">
      <c r="A19536" s="816">
        <f t="shared" si="1273"/>
        <v>41437</v>
      </c>
      <c r="B19536" s="815">
        <f t="shared" si="1270"/>
        <v>163</v>
      </c>
      <c r="C19536" s="815">
        <f t="shared" si="1271"/>
        <v>203</v>
      </c>
      <c r="D19536" s="815">
        <f t="shared" si="1272"/>
        <v>194</v>
      </c>
      <c r="E19536" s="815">
        <v>2013</v>
      </c>
    </row>
    <row r="19537" spans="1:5">
      <c r="A19537" s="816">
        <f t="shared" si="1273"/>
        <v>41438</v>
      </c>
      <c r="B19537" s="815">
        <f t="shared" si="1270"/>
        <v>164</v>
      </c>
      <c r="C19537" s="815">
        <f t="shared" si="1271"/>
        <v>202</v>
      </c>
      <c r="D19537" s="815">
        <f t="shared" si="1272"/>
        <v>193</v>
      </c>
      <c r="E19537" s="815">
        <v>2013</v>
      </c>
    </row>
    <row r="19538" spans="1:5">
      <c r="A19538" s="816">
        <f t="shared" si="1273"/>
        <v>41439</v>
      </c>
      <c r="B19538" s="815">
        <f t="shared" si="1270"/>
        <v>165</v>
      </c>
      <c r="C19538" s="815">
        <f t="shared" si="1271"/>
        <v>201</v>
      </c>
      <c r="D19538" s="815">
        <f t="shared" si="1272"/>
        <v>192</v>
      </c>
      <c r="E19538" s="815">
        <v>2013</v>
      </c>
    </row>
    <row r="19539" spans="1:5">
      <c r="A19539" s="816">
        <f t="shared" si="1273"/>
        <v>41440</v>
      </c>
      <c r="B19539" s="815">
        <f t="shared" si="1270"/>
        <v>166</v>
      </c>
      <c r="C19539" s="815">
        <f t="shared" si="1271"/>
        <v>200</v>
      </c>
      <c r="D19539" s="815">
        <f t="shared" si="1272"/>
        <v>191</v>
      </c>
      <c r="E19539" s="815">
        <v>2013</v>
      </c>
    </row>
    <row r="19540" spans="1:5">
      <c r="A19540" s="816">
        <f t="shared" si="1273"/>
        <v>41441</v>
      </c>
      <c r="B19540" s="815">
        <f t="shared" si="1270"/>
        <v>167</v>
      </c>
      <c r="C19540" s="815">
        <f t="shared" si="1271"/>
        <v>199</v>
      </c>
      <c r="D19540" s="815">
        <f t="shared" si="1272"/>
        <v>190</v>
      </c>
      <c r="E19540" s="815">
        <v>2013</v>
      </c>
    </row>
    <row r="19541" spans="1:5">
      <c r="A19541" s="816">
        <f t="shared" si="1273"/>
        <v>41442</v>
      </c>
      <c r="B19541" s="815">
        <f t="shared" si="1270"/>
        <v>168</v>
      </c>
      <c r="C19541" s="815">
        <f t="shared" si="1271"/>
        <v>198</v>
      </c>
      <c r="D19541" s="815">
        <f t="shared" si="1272"/>
        <v>189</v>
      </c>
      <c r="E19541" s="815">
        <v>2013</v>
      </c>
    </row>
    <row r="19542" spans="1:5">
      <c r="A19542" s="816">
        <f t="shared" si="1273"/>
        <v>41443</v>
      </c>
      <c r="B19542" s="815">
        <f t="shared" si="1270"/>
        <v>169</v>
      </c>
      <c r="C19542" s="815">
        <f t="shared" si="1271"/>
        <v>197</v>
      </c>
      <c r="D19542" s="815">
        <f t="shared" si="1272"/>
        <v>188</v>
      </c>
      <c r="E19542" s="815">
        <v>2013</v>
      </c>
    </row>
    <row r="19543" spans="1:5">
      <c r="A19543" s="816">
        <f t="shared" si="1273"/>
        <v>41444</v>
      </c>
      <c r="B19543" s="815">
        <f t="shared" si="1270"/>
        <v>170</v>
      </c>
      <c r="C19543" s="815">
        <f t="shared" si="1271"/>
        <v>196</v>
      </c>
      <c r="D19543" s="815">
        <f t="shared" si="1272"/>
        <v>187</v>
      </c>
      <c r="E19543" s="815">
        <v>2013</v>
      </c>
    </row>
    <row r="19544" spans="1:5">
      <c r="A19544" s="816">
        <f t="shared" si="1273"/>
        <v>41445</v>
      </c>
      <c r="B19544" s="815">
        <f t="shared" si="1270"/>
        <v>171</v>
      </c>
      <c r="C19544" s="815">
        <f t="shared" si="1271"/>
        <v>195</v>
      </c>
      <c r="D19544" s="815">
        <f t="shared" si="1272"/>
        <v>186</v>
      </c>
      <c r="E19544" s="815">
        <v>2013</v>
      </c>
    </row>
    <row r="19545" spans="1:5">
      <c r="A19545" s="816">
        <f t="shared" si="1273"/>
        <v>41446</v>
      </c>
      <c r="B19545" s="815">
        <f t="shared" si="1270"/>
        <v>172</v>
      </c>
      <c r="C19545" s="815">
        <f t="shared" si="1271"/>
        <v>194</v>
      </c>
      <c r="D19545" s="815">
        <f t="shared" si="1272"/>
        <v>185</v>
      </c>
      <c r="E19545" s="815">
        <v>2013</v>
      </c>
    </row>
    <row r="19546" spans="1:5">
      <c r="A19546" s="816">
        <f t="shared" si="1273"/>
        <v>41447</v>
      </c>
      <c r="B19546" s="815">
        <f t="shared" si="1270"/>
        <v>173</v>
      </c>
      <c r="C19546" s="815">
        <f t="shared" si="1271"/>
        <v>193</v>
      </c>
      <c r="D19546" s="815">
        <f t="shared" si="1272"/>
        <v>184</v>
      </c>
      <c r="E19546" s="815">
        <v>2013</v>
      </c>
    </row>
    <row r="19547" spans="1:5">
      <c r="A19547" s="816">
        <f t="shared" si="1273"/>
        <v>41448</v>
      </c>
      <c r="B19547" s="815">
        <f t="shared" si="1270"/>
        <v>174</v>
      </c>
      <c r="C19547" s="815">
        <f t="shared" si="1271"/>
        <v>192</v>
      </c>
      <c r="D19547" s="815">
        <f t="shared" si="1272"/>
        <v>183</v>
      </c>
      <c r="E19547" s="815">
        <v>2013</v>
      </c>
    </row>
    <row r="19548" spans="1:5">
      <c r="A19548" s="816">
        <f t="shared" si="1273"/>
        <v>41449</v>
      </c>
      <c r="B19548" s="815">
        <f t="shared" si="1270"/>
        <v>175</v>
      </c>
      <c r="C19548" s="815">
        <f t="shared" si="1271"/>
        <v>191</v>
      </c>
      <c r="D19548" s="815">
        <f t="shared" si="1272"/>
        <v>182</v>
      </c>
      <c r="E19548" s="815">
        <v>2013</v>
      </c>
    </row>
    <row r="19549" spans="1:5">
      <c r="A19549" s="816">
        <f t="shared" si="1273"/>
        <v>41450</v>
      </c>
      <c r="B19549" s="815">
        <f t="shared" si="1270"/>
        <v>176</v>
      </c>
      <c r="C19549" s="815">
        <f t="shared" si="1271"/>
        <v>190</v>
      </c>
      <c r="D19549" s="815">
        <f t="shared" si="1272"/>
        <v>181</v>
      </c>
      <c r="E19549" s="815">
        <v>2013</v>
      </c>
    </row>
    <row r="19550" spans="1:5">
      <c r="A19550" s="816">
        <f t="shared" si="1273"/>
        <v>41451</v>
      </c>
      <c r="B19550" s="815">
        <f t="shared" si="1270"/>
        <v>177</v>
      </c>
      <c r="C19550" s="815">
        <f t="shared" si="1271"/>
        <v>189</v>
      </c>
      <c r="D19550" s="815">
        <f t="shared" si="1272"/>
        <v>180</v>
      </c>
      <c r="E19550" s="815">
        <v>2013</v>
      </c>
    </row>
    <row r="19551" spans="1:5">
      <c r="A19551" s="816">
        <f t="shared" si="1273"/>
        <v>41452</v>
      </c>
      <c r="B19551" s="815">
        <f t="shared" si="1270"/>
        <v>178</v>
      </c>
      <c r="C19551" s="815">
        <f t="shared" si="1271"/>
        <v>188</v>
      </c>
      <c r="D19551" s="815">
        <f t="shared" si="1272"/>
        <v>179</v>
      </c>
      <c r="E19551" s="815">
        <v>2013</v>
      </c>
    </row>
    <row r="19552" spans="1:5">
      <c r="A19552" s="816">
        <f t="shared" si="1273"/>
        <v>41453</v>
      </c>
      <c r="B19552" s="815">
        <f t="shared" si="1270"/>
        <v>179</v>
      </c>
      <c r="C19552" s="815">
        <f t="shared" si="1271"/>
        <v>187</v>
      </c>
      <c r="D19552" s="815">
        <f t="shared" si="1272"/>
        <v>178</v>
      </c>
      <c r="E19552" s="815">
        <v>2013</v>
      </c>
    </row>
    <row r="19553" spans="1:5">
      <c r="A19553" s="816">
        <f t="shared" si="1273"/>
        <v>41454</v>
      </c>
      <c r="B19553" s="815">
        <f t="shared" si="1270"/>
        <v>180</v>
      </c>
      <c r="C19553" s="815">
        <f t="shared" si="1271"/>
        <v>186</v>
      </c>
      <c r="D19553" s="815">
        <f t="shared" si="1272"/>
        <v>177</v>
      </c>
      <c r="E19553" s="815">
        <v>2013</v>
      </c>
    </row>
    <row r="19554" spans="1:5">
      <c r="A19554" s="816">
        <f t="shared" si="1273"/>
        <v>41455</v>
      </c>
      <c r="B19554" s="815">
        <f t="shared" si="1270"/>
        <v>181</v>
      </c>
      <c r="C19554" s="815">
        <f t="shared" si="1271"/>
        <v>185</v>
      </c>
      <c r="D19554" s="815">
        <f t="shared" si="1272"/>
        <v>176</v>
      </c>
      <c r="E19554" s="815">
        <v>2013</v>
      </c>
    </row>
    <row r="19555" spans="1:5">
      <c r="A19555" s="816">
        <f t="shared" si="1273"/>
        <v>41456</v>
      </c>
      <c r="B19555" s="815">
        <f t="shared" si="1270"/>
        <v>182</v>
      </c>
      <c r="C19555" s="815">
        <f t="shared" si="1271"/>
        <v>184</v>
      </c>
      <c r="D19555" s="815">
        <f t="shared" si="1272"/>
        <v>175</v>
      </c>
      <c r="E19555" s="815">
        <v>2013</v>
      </c>
    </row>
    <row r="19556" spans="1:5">
      <c r="A19556" s="816">
        <f t="shared" si="1273"/>
        <v>41457</v>
      </c>
      <c r="B19556" s="815">
        <f t="shared" si="1270"/>
        <v>183</v>
      </c>
      <c r="C19556" s="815">
        <f t="shared" si="1271"/>
        <v>183</v>
      </c>
      <c r="D19556" s="815">
        <f t="shared" si="1272"/>
        <v>174</v>
      </c>
      <c r="E19556" s="815">
        <v>2013</v>
      </c>
    </row>
    <row r="19557" spans="1:5">
      <c r="A19557" s="816">
        <f t="shared" si="1273"/>
        <v>41458</v>
      </c>
      <c r="B19557" s="815">
        <f t="shared" ref="B19557:B19620" si="1274">B19556+1</f>
        <v>184</v>
      </c>
      <c r="C19557" s="815">
        <f t="shared" ref="C19557:C19620" si="1275">C19556-1</f>
        <v>182</v>
      </c>
      <c r="D19557" s="815">
        <f t="shared" ref="D19557:D19620" si="1276">D19556-1</f>
        <v>173</v>
      </c>
      <c r="E19557" s="815">
        <v>2013</v>
      </c>
    </row>
    <row r="19558" spans="1:5">
      <c r="A19558" s="816">
        <f t="shared" si="1273"/>
        <v>41459</v>
      </c>
      <c r="B19558" s="815">
        <f t="shared" si="1274"/>
        <v>185</v>
      </c>
      <c r="C19558" s="815">
        <f t="shared" si="1275"/>
        <v>181</v>
      </c>
      <c r="D19558" s="815">
        <f t="shared" si="1276"/>
        <v>172</v>
      </c>
      <c r="E19558" s="815">
        <v>2013</v>
      </c>
    </row>
    <row r="19559" spans="1:5">
      <c r="A19559" s="816">
        <f t="shared" si="1273"/>
        <v>41460</v>
      </c>
      <c r="B19559" s="815">
        <f t="shared" si="1274"/>
        <v>186</v>
      </c>
      <c r="C19559" s="815">
        <f t="shared" si="1275"/>
        <v>180</v>
      </c>
      <c r="D19559" s="815">
        <f t="shared" si="1276"/>
        <v>171</v>
      </c>
      <c r="E19559" s="815">
        <v>2013</v>
      </c>
    </row>
    <row r="19560" spans="1:5">
      <c r="A19560" s="816">
        <f t="shared" si="1273"/>
        <v>41461</v>
      </c>
      <c r="B19560" s="815">
        <f t="shared" si="1274"/>
        <v>187</v>
      </c>
      <c r="C19560" s="815">
        <f t="shared" si="1275"/>
        <v>179</v>
      </c>
      <c r="D19560" s="815">
        <f t="shared" si="1276"/>
        <v>170</v>
      </c>
      <c r="E19560" s="815">
        <v>2013</v>
      </c>
    </row>
    <row r="19561" spans="1:5">
      <c r="A19561" s="816">
        <f t="shared" si="1273"/>
        <v>41462</v>
      </c>
      <c r="B19561" s="815">
        <f t="shared" si="1274"/>
        <v>188</v>
      </c>
      <c r="C19561" s="815">
        <f t="shared" si="1275"/>
        <v>178</v>
      </c>
      <c r="D19561" s="815">
        <f t="shared" si="1276"/>
        <v>169</v>
      </c>
      <c r="E19561" s="815">
        <v>2013</v>
      </c>
    </row>
    <row r="19562" spans="1:5">
      <c r="A19562" s="816">
        <f t="shared" si="1273"/>
        <v>41463</v>
      </c>
      <c r="B19562" s="815">
        <f t="shared" si="1274"/>
        <v>189</v>
      </c>
      <c r="C19562" s="815">
        <f t="shared" si="1275"/>
        <v>177</v>
      </c>
      <c r="D19562" s="815">
        <f t="shared" si="1276"/>
        <v>168</v>
      </c>
      <c r="E19562" s="815">
        <v>2013</v>
      </c>
    </row>
    <row r="19563" spans="1:5">
      <c r="A19563" s="816">
        <f t="shared" si="1273"/>
        <v>41464</v>
      </c>
      <c r="B19563" s="815">
        <f t="shared" si="1274"/>
        <v>190</v>
      </c>
      <c r="C19563" s="815">
        <f t="shared" si="1275"/>
        <v>176</v>
      </c>
      <c r="D19563" s="815">
        <f t="shared" si="1276"/>
        <v>167</v>
      </c>
      <c r="E19563" s="815">
        <v>2013</v>
      </c>
    </row>
    <row r="19564" spans="1:5">
      <c r="A19564" s="816">
        <f t="shared" si="1273"/>
        <v>41465</v>
      </c>
      <c r="B19564" s="815">
        <f t="shared" si="1274"/>
        <v>191</v>
      </c>
      <c r="C19564" s="815">
        <f t="shared" si="1275"/>
        <v>175</v>
      </c>
      <c r="D19564" s="815">
        <f t="shared" si="1276"/>
        <v>166</v>
      </c>
      <c r="E19564" s="815">
        <v>2013</v>
      </c>
    </row>
    <row r="19565" spans="1:5">
      <c r="A19565" s="816">
        <f t="shared" si="1273"/>
        <v>41466</v>
      </c>
      <c r="B19565" s="815">
        <f t="shared" si="1274"/>
        <v>192</v>
      </c>
      <c r="C19565" s="815">
        <f t="shared" si="1275"/>
        <v>174</v>
      </c>
      <c r="D19565" s="815">
        <f t="shared" si="1276"/>
        <v>165</v>
      </c>
      <c r="E19565" s="815">
        <v>2013</v>
      </c>
    </row>
    <row r="19566" spans="1:5">
      <c r="A19566" s="816">
        <f t="shared" si="1273"/>
        <v>41467</v>
      </c>
      <c r="B19566" s="815">
        <f t="shared" si="1274"/>
        <v>193</v>
      </c>
      <c r="C19566" s="815">
        <f t="shared" si="1275"/>
        <v>173</v>
      </c>
      <c r="D19566" s="815">
        <f t="shared" si="1276"/>
        <v>164</v>
      </c>
      <c r="E19566" s="815">
        <v>2013</v>
      </c>
    </row>
    <row r="19567" spans="1:5">
      <c r="A19567" s="816">
        <f t="shared" si="1273"/>
        <v>41468</v>
      </c>
      <c r="B19567" s="815">
        <f t="shared" si="1274"/>
        <v>194</v>
      </c>
      <c r="C19567" s="815">
        <f t="shared" si="1275"/>
        <v>172</v>
      </c>
      <c r="D19567" s="815">
        <f t="shared" si="1276"/>
        <v>163</v>
      </c>
      <c r="E19567" s="815">
        <v>2013</v>
      </c>
    </row>
    <row r="19568" spans="1:5">
      <c r="A19568" s="816">
        <f t="shared" si="1273"/>
        <v>41469</v>
      </c>
      <c r="B19568" s="815">
        <f t="shared" si="1274"/>
        <v>195</v>
      </c>
      <c r="C19568" s="815">
        <f t="shared" si="1275"/>
        <v>171</v>
      </c>
      <c r="D19568" s="815">
        <f t="shared" si="1276"/>
        <v>162</v>
      </c>
      <c r="E19568" s="815">
        <v>2013</v>
      </c>
    </row>
    <row r="19569" spans="1:5">
      <c r="A19569" s="816">
        <f t="shared" si="1273"/>
        <v>41470</v>
      </c>
      <c r="B19569" s="815">
        <f t="shared" si="1274"/>
        <v>196</v>
      </c>
      <c r="C19569" s="815">
        <f t="shared" si="1275"/>
        <v>170</v>
      </c>
      <c r="D19569" s="815">
        <f t="shared" si="1276"/>
        <v>161</v>
      </c>
      <c r="E19569" s="815">
        <v>2013</v>
      </c>
    </row>
    <row r="19570" spans="1:5">
      <c r="A19570" s="816">
        <f t="shared" si="1273"/>
        <v>41471</v>
      </c>
      <c r="B19570" s="815">
        <f t="shared" si="1274"/>
        <v>197</v>
      </c>
      <c r="C19570" s="815">
        <f t="shared" si="1275"/>
        <v>169</v>
      </c>
      <c r="D19570" s="815">
        <f t="shared" si="1276"/>
        <v>160</v>
      </c>
      <c r="E19570" s="815">
        <v>2013</v>
      </c>
    </row>
    <row r="19571" spans="1:5">
      <c r="A19571" s="816">
        <f t="shared" ref="A19571:A19634" si="1277">A19570+1</f>
        <v>41472</v>
      </c>
      <c r="B19571" s="815">
        <f t="shared" si="1274"/>
        <v>198</v>
      </c>
      <c r="C19571" s="815">
        <f t="shared" si="1275"/>
        <v>168</v>
      </c>
      <c r="D19571" s="815">
        <f t="shared" si="1276"/>
        <v>159</v>
      </c>
      <c r="E19571" s="815">
        <v>2013</v>
      </c>
    </row>
    <row r="19572" spans="1:5">
      <c r="A19572" s="816">
        <f t="shared" si="1277"/>
        <v>41473</v>
      </c>
      <c r="B19572" s="815">
        <f t="shared" si="1274"/>
        <v>199</v>
      </c>
      <c r="C19572" s="815">
        <f t="shared" si="1275"/>
        <v>167</v>
      </c>
      <c r="D19572" s="815">
        <f t="shared" si="1276"/>
        <v>158</v>
      </c>
      <c r="E19572" s="815">
        <v>2013</v>
      </c>
    </row>
    <row r="19573" spans="1:5">
      <c r="A19573" s="816">
        <f t="shared" si="1277"/>
        <v>41474</v>
      </c>
      <c r="B19573" s="815">
        <f t="shared" si="1274"/>
        <v>200</v>
      </c>
      <c r="C19573" s="815">
        <f t="shared" si="1275"/>
        <v>166</v>
      </c>
      <c r="D19573" s="815">
        <f t="shared" si="1276"/>
        <v>157</v>
      </c>
      <c r="E19573" s="815">
        <v>2013</v>
      </c>
    </row>
    <row r="19574" spans="1:5">
      <c r="A19574" s="816">
        <f t="shared" si="1277"/>
        <v>41475</v>
      </c>
      <c r="B19574" s="815">
        <f t="shared" si="1274"/>
        <v>201</v>
      </c>
      <c r="C19574" s="815">
        <f t="shared" si="1275"/>
        <v>165</v>
      </c>
      <c r="D19574" s="815">
        <f t="shared" si="1276"/>
        <v>156</v>
      </c>
      <c r="E19574" s="815">
        <v>2013</v>
      </c>
    </row>
    <row r="19575" spans="1:5">
      <c r="A19575" s="816">
        <f t="shared" si="1277"/>
        <v>41476</v>
      </c>
      <c r="B19575" s="815">
        <f t="shared" si="1274"/>
        <v>202</v>
      </c>
      <c r="C19575" s="815">
        <f t="shared" si="1275"/>
        <v>164</v>
      </c>
      <c r="D19575" s="815">
        <f t="shared" si="1276"/>
        <v>155</v>
      </c>
      <c r="E19575" s="815">
        <v>2013</v>
      </c>
    </row>
    <row r="19576" spans="1:5">
      <c r="A19576" s="816">
        <f t="shared" si="1277"/>
        <v>41477</v>
      </c>
      <c r="B19576" s="815">
        <f t="shared" si="1274"/>
        <v>203</v>
      </c>
      <c r="C19576" s="815">
        <f t="shared" si="1275"/>
        <v>163</v>
      </c>
      <c r="D19576" s="815">
        <f t="shared" si="1276"/>
        <v>154</v>
      </c>
      <c r="E19576" s="815">
        <v>2013</v>
      </c>
    </row>
    <row r="19577" spans="1:5">
      <c r="A19577" s="816">
        <f t="shared" si="1277"/>
        <v>41478</v>
      </c>
      <c r="B19577" s="815">
        <f t="shared" si="1274"/>
        <v>204</v>
      </c>
      <c r="C19577" s="815">
        <f t="shared" si="1275"/>
        <v>162</v>
      </c>
      <c r="D19577" s="815">
        <f t="shared" si="1276"/>
        <v>153</v>
      </c>
      <c r="E19577" s="815">
        <v>2013</v>
      </c>
    </row>
    <row r="19578" spans="1:5">
      <c r="A19578" s="816">
        <f t="shared" si="1277"/>
        <v>41479</v>
      </c>
      <c r="B19578" s="815">
        <f t="shared" si="1274"/>
        <v>205</v>
      </c>
      <c r="C19578" s="815">
        <f t="shared" si="1275"/>
        <v>161</v>
      </c>
      <c r="D19578" s="815">
        <f t="shared" si="1276"/>
        <v>152</v>
      </c>
      <c r="E19578" s="815">
        <v>2013</v>
      </c>
    </row>
    <row r="19579" spans="1:5">
      <c r="A19579" s="816">
        <f t="shared" si="1277"/>
        <v>41480</v>
      </c>
      <c r="B19579" s="815">
        <f t="shared" si="1274"/>
        <v>206</v>
      </c>
      <c r="C19579" s="815">
        <f t="shared" si="1275"/>
        <v>160</v>
      </c>
      <c r="D19579" s="815">
        <f t="shared" si="1276"/>
        <v>151</v>
      </c>
      <c r="E19579" s="815">
        <v>2013</v>
      </c>
    </row>
    <row r="19580" spans="1:5">
      <c r="A19580" s="816">
        <f t="shared" si="1277"/>
        <v>41481</v>
      </c>
      <c r="B19580" s="815">
        <f t="shared" si="1274"/>
        <v>207</v>
      </c>
      <c r="C19580" s="815">
        <f t="shared" si="1275"/>
        <v>159</v>
      </c>
      <c r="D19580" s="815">
        <f t="shared" si="1276"/>
        <v>150</v>
      </c>
      <c r="E19580" s="815">
        <v>2013</v>
      </c>
    </row>
    <row r="19581" spans="1:5">
      <c r="A19581" s="816">
        <f t="shared" si="1277"/>
        <v>41482</v>
      </c>
      <c r="B19581" s="815">
        <f t="shared" si="1274"/>
        <v>208</v>
      </c>
      <c r="C19581" s="815">
        <f t="shared" si="1275"/>
        <v>158</v>
      </c>
      <c r="D19581" s="815">
        <f t="shared" si="1276"/>
        <v>149</v>
      </c>
      <c r="E19581" s="815">
        <v>2013</v>
      </c>
    </row>
    <row r="19582" spans="1:5">
      <c r="A19582" s="816">
        <f t="shared" si="1277"/>
        <v>41483</v>
      </c>
      <c r="B19582" s="815">
        <f t="shared" si="1274"/>
        <v>209</v>
      </c>
      <c r="C19582" s="815">
        <f t="shared" si="1275"/>
        <v>157</v>
      </c>
      <c r="D19582" s="815">
        <f t="shared" si="1276"/>
        <v>148</v>
      </c>
      <c r="E19582" s="815">
        <v>2013</v>
      </c>
    </row>
    <row r="19583" spans="1:5">
      <c r="A19583" s="816">
        <f t="shared" si="1277"/>
        <v>41484</v>
      </c>
      <c r="B19583" s="815">
        <f t="shared" si="1274"/>
        <v>210</v>
      </c>
      <c r="C19583" s="815">
        <f t="shared" si="1275"/>
        <v>156</v>
      </c>
      <c r="D19583" s="815">
        <f t="shared" si="1276"/>
        <v>147</v>
      </c>
      <c r="E19583" s="815">
        <v>2013</v>
      </c>
    </row>
    <row r="19584" spans="1:5">
      <c r="A19584" s="816">
        <f t="shared" si="1277"/>
        <v>41485</v>
      </c>
      <c r="B19584" s="815">
        <f t="shared" si="1274"/>
        <v>211</v>
      </c>
      <c r="C19584" s="815">
        <f t="shared" si="1275"/>
        <v>155</v>
      </c>
      <c r="D19584" s="815">
        <f t="shared" si="1276"/>
        <v>146</v>
      </c>
      <c r="E19584" s="815">
        <v>2013</v>
      </c>
    </row>
    <row r="19585" spans="1:5">
      <c r="A19585" s="816">
        <f t="shared" si="1277"/>
        <v>41486</v>
      </c>
      <c r="B19585" s="815">
        <f t="shared" si="1274"/>
        <v>212</v>
      </c>
      <c r="C19585" s="815">
        <f t="shared" si="1275"/>
        <v>154</v>
      </c>
      <c r="D19585" s="815">
        <f t="shared" si="1276"/>
        <v>145</v>
      </c>
      <c r="E19585" s="815">
        <v>2013</v>
      </c>
    </row>
    <row r="19586" spans="1:5">
      <c r="A19586" s="816">
        <f t="shared" si="1277"/>
        <v>41487</v>
      </c>
      <c r="B19586" s="815">
        <f t="shared" si="1274"/>
        <v>213</v>
      </c>
      <c r="C19586" s="815">
        <f t="shared" si="1275"/>
        <v>153</v>
      </c>
      <c r="D19586" s="815">
        <f t="shared" si="1276"/>
        <v>144</v>
      </c>
      <c r="E19586" s="815">
        <v>2013</v>
      </c>
    </row>
    <row r="19587" spans="1:5">
      <c r="A19587" s="816">
        <f t="shared" si="1277"/>
        <v>41488</v>
      </c>
      <c r="B19587" s="815">
        <f t="shared" si="1274"/>
        <v>214</v>
      </c>
      <c r="C19587" s="815">
        <f t="shared" si="1275"/>
        <v>152</v>
      </c>
      <c r="D19587" s="815">
        <f t="shared" si="1276"/>
        <v>143</v>
      </c>
      <c r="E19587" s="815">
        <v>2013</v>
      </c>
    </row>
    <row r="19588" spans="1:5">
      <c r="A19588" s="816">
        <f t="shared" si="1277"/>
        <v>41489</v>
      </c>
      <c r="B19588" s="815">
        <f t="shared" si="1274"/>
        <v>215</v>
      </c>
      <c r="C19588" s="815">
        <f t="shared" si="1275"/>
        <v>151</v>
      </c>
      <c r="D19588" s="815">
        <f t="shared" si="1276"/>
        <v>142</v>
      </c>
      <c r="E19588" s="815">
        <v>2013</v>
      </c>
    </row>
    <row r="19589" spans="1:5">
      <c r="A19589" s="816">
        <f t="shared" si="1277"/>
        <v>41490</v>
      </c>
      <c r="B19589" s="815">
        <f t="shared" si="1274"/>
        <v>216</v>
      </c>
      <c r="C19589" s="815">
        <f t="shared" si="1275"/>
        <v>150</v>
      </c>
      <c r="D19589" s="815">
        <f t="shared" si="1276"/>
        <v>141</v>
      </c>
      <c r="E19589" s="815">
        <v>2013</v>
      </c>
    </row>
    <row r="19590" spans="1:5">
      <c r="A19590" s="816">
        <f t="shared" si="1277"/>
        <v>41491</v>
      </c>
      <c r="B19590" s="815">
        <f t="shared" si="1274"/>
        <v>217</v>
      </c>
      <c r="C19590" s="815">
        <f t="shared" si="1275"/>
        <v>149</v>
      </c>
      <c r="D19590" s="815">
        <f t="shared" si="1276"/>
        <v>140</v>
      </c>
      <c r="E19590" s="815">
        <v>2013</v>
      </c>
    </row>
    <row r="19591" spans="1:5">
      <c r="A19591" s="816">
        <f t="shared" si="1277"/>
        <v>41492</v>
      </c>
      <c r="B19591" s="815">
        <f t="shared" si="1274"/>
        <v>218</v>
      </c>
      <c r="C19591" s="815">
        <f t="shared" si="1275"/>
        <v>148</v>
      </c>
      <c r="D19591" s="815">
        <f t="shared" si="1276"/>
        <v>139</v>
      </c>
      <c r="E19591" s="815">
        <v>2013</v>
      </c>
    </row>
    <row r="19592" spans="1:5">
      <c r="A19592" s="816">
        <f t="shared" si="1277"/>
        <v>41493</v>
      </c>
      <c r="B19592" s="815">
        <f t="shared" si="1274"/>
        <v>219</v>
      </c>
      <c r="C19592" s="815">
        <f t="shared" si="1275"/>
        <v>147</v>
      </c>
      <c r="D19592" s="815">
        <f t="shared" si="1276"/>
        <v>138</v>
      </c>
      <c r="E19592" s="815">
        <v>2013</v>
      </c>
    </row>
    <row r="19593" spans="1:5">
      <c r="A19593" s="816">
        <f t="shared" si="1277"/>
        <v>41494</v>
      </c>
      <c r="B19593" s="815">
        <f t="shared" si="1274"/>
        <v>220</v>
      </c>
      <c r="C19593" s="815">
        <f t="shared" si="1275"/>
        <v>146</v>
      </c>
      <c r="D19593" s="815">
        <f t="shared" si="1276"/>
        <v>137</v>
      </c>
      <c r="E19593" s="815">
        <v>2013</v>
      </c>
    </row>
    <row r="19594" spans="1:5">
      <c r="A19594" s="816">
        <f t="shared" si="1277"/>
        <v>41495</v>
      </c>
      <c r="B19594" s="815">
        <f t="shared" si="1274"/>
        <v>221</v>
      </c>
      <c r="C19594" s="815">
        <f t="shared" si="1275"/>
        <v>145</v>
      </c>
      <c r="D19594" s="815">
        <f t="shared" si="1276"/>
        <v>136</v>
      </c>
      <c r="E19594" s="815">
        <v>2013</v>
      </c>
    </row>
    <row r="19595" spans="1:5">
      <c r="A19595" s="816">
        <f t="shared" si="1277"/>
        <v>41496</v>
      </c>
      <c r="B19595" s="815">
        <f t="shared" si="1274"/>
        <v>222</v>
      </c>
      <c r="C19595" s="815">
        <f t="shared" si="1275"/>
        <v>144</v>
      </c>
      <c r="D19595" s="815">
        <f t="shared" si="1276"/>
        <v>135</v>
      </c>
      <c r="E19595" s="815">
        <v>2013</v>
      </c>
    </row>
    <row r="19596" spans="1:5">
      <c r="A19596" s="816">
        <f t="shared" si="1277"/>
        <v>41497</v>
      </c>
      <c r="B19596" s="815">
        <f t="shared" si="1274"/>
        <v>223</v>
      </c>
      <c r="C19596" s="815">
        <f t="shared" si="1275"/>
        <v>143</v>
      </c>
      <c r="D19596" s="815">
        <f t="shared" si="1276"/>
        <v>134</v>
      </c>
      <c r="E19596" s="815">
        <v>2013</v>
      </c>
    </row>
    <row r="19597" spans="1:5">
      <c r="A19597" s="816">
        <f t="shared" si="1277"/>
        <v>41498</v>
      </c>
      <c r="B19597" s="815">
        <f t="shared" si="1274"/>
        <v>224</v>
      </c>
      <c r="C19597" s="815">
        <f t="shared" si="1275"/>
        <v>142</v>
      </c>
      <c r="D19597" s="815">
        <f t="shared" si="1276"/>
        <v>133</v>
      </c>
      <c r="E19597" s="815">
        <v>2013</v>
      </c>
    </row>
    <row r="19598" spans="1:5">
      <c r="A19598" s="816">
        <f t="shared" si="1277"/>
        <v>41499</v>
      </c>
      <c r="B19598" s="815">
        <f t="shared" si="1274"/>
        <v>225</v>
      </c>
      <c r="C19598" s="815">
        <f t="shared" si="1275"/>
        <v>141</v>
      </c>
      <c r="D19598" s="815">
        <f t="shared" si="1276"/>
        <v>132</v>
      </c>
      <c r="E19598" s="815">
        <v>2013</v>
      </c>
    </row>
    <row r="19599" spans="1:5">
      <c r="A19599" s="816">
        <f t="shared" si="1277"/>
        <v>41500</v>
      </c>
      <c r="B19599" s="815">
        <f t="shared" si="1274"/>
        <v>226</v>
      </c>
      <c r="C19599" s="815">
        <f t="shared" si="1275"/>
        <v>140</v>
      </c>
      <c r="D19599" s="815">
        <f t="shared" si="1276"/>
        <v>131</v>
      </c>
      <c r="E19599" s="815">
        <v>2013</v>
      </c>
    </row>
    <row r="19600" spans="1:5">
      <c r="A19600" s="816">
        <f t="shared" si="1277"/>
        <v>41501</v>
      </c>
      <c r="B19600" s="815">
        <f t="shared" si="1274"/>
        <v>227</v>
      </c>
      <c r="C19600" s="815">
        <f t="shared" si="1275"/>
        <v>139</v>
      </c>
      <c r="D19600" s="815">
        <f t="shared" si="1276"/>
        <v>130</v>
      </c>
      <c r="E19600" s="815">
        <v>2013</v>
      </c>
    </row>
    <row r="19601" spans="1:5">
      <c r="A19601" s="816">
        <f t="shared" si="1277"/>
        <v>41502</v>
      </c>
      <c r="B19601" s="815">
        <f t="shared" si="1274"/>
        <v>228</v>
      </c>
      <c r="C19601" s="815">
        <f t="shared" si="1275"/>
        <v>138</v>
      </c>
      <c r="D19601" s="815">
        <f t="shared" si="1276"/>
        <v>129</v>
      </c>
      <c r="E19601" s="815">
        <v>2013</v>
      </c>
    </row>
    <row r="19602" spans="1:5">
      <c r="A19602" s="816">
        <f t="shared" si="1277"/>
        <v>41503</v>
      </c>
      <c r="B19602" s="815">
        <f t="shared" si="1274"/>
        <v>229</v>
      </c>
      <c r="C19602" s="815">
        <f t="shared" si="1275"/>
        <v>137</v>
      </c>
      <c r="D19602" s="815">
        <f t="shared" si="1276"/>
        <v>128</v>
      </c>
      <c r="E19602" s="815">
        <v>2013</v>
      </c>
    </row>
    <row r="19603" spans="1:5">
      <c r="A19603" s="816">
        <f t="shared" si="1277"/>
        <v>41504</v>
      </c>
      <c r="B19603" s="815">
        <f t="shared" si="1274"/>
        <v>230</v>
      </c>
      <c r="C19603" s="815">
        <f t="shared" si="1275"/>
        <v>136</v>
      </c>
      <c r="D19603" s="815">
        <f t="shared" si="1276"/>
        <v>127</v>
      </c>
      <c r="E19603" s="815">
        <v>2013</v>
      </c>
    </row>
    <row r="19604" spans="1:5">
      <c r="A19604" s="816">
        <f t="shared" si="1277"/>
        <v>41505</v>
      </c>
      <c r="B19604" s="815">
        <f t="shared" si="1274"/>
        <v>231</v>
      </c>
      <c r="C19604" s="815">
        <f t="shared" si="1275"/>
        <v>135</v>
      </c>
      <c r="D19604" s="815">
        <f t="shared" si="1276"/>
        <v>126</v>
      </c>
      <c r="E19604" s="815">
        <v>2013</v>
      </c>
    </row>
    <row r="19605" spans="1:5">
      <c r="A19605" s="816">
        <f t="shared" si="1277"/>
        <v>41506</v>
      </c>
      <c r="B19605" s="815">
        <f t="shared" si="1274"/>
        <v>232</v>
      </c>
      <c r="C19605" s="815">
        <f t="shared" si="1275"/>
        <v>134</v>
      </c>
      <c r="D19605" s="815">
        <f t="shared" si="1276"/>
        <v>125</v>
      </c>
      <c r="E19605" s="815">
        <v>2013</v>
      </c>
    </row>
    <row r="19606" spans="1:5">
      <c r="A19606" s="816">
        <f t="shared" si="1277"/>
        <v>41507</v>
      </c>
      <c r="B19606" s="815">
        <f t="shared" si="1274"/>
        <v>233</v>
      </c>
      <c r="C19606" s="815">
        <f t="shared" si="1275"/>
        <v>133</v>
      </c>
      <c r="D19606" s="815">
        <f t="shared" si="1276"/>
        <v>124</v>
      </c>
      <c r="E19606" s="815">
        <v>2013</v>
      </c>
    </row>
    <row r="19607" spans="1:5">
      <c r="A19607" s="816">
        <f t="shared" si="1277"/>
        <v>41508</v>
      </c>
      <c r="B19607" s="815">
        <f t="shared" si="1274"/>
        <v>234</v>
      </c>
      <c r="C19607" s="815">
        <f t="shared" si="1275"/>
        <v>132</v>
      </c>
      <c r="D19607" s="815">
        <f t="shared" si="1276"/>
        <v>123</v>
      </c>
      <c r="E19607" s="815">
        <v>2013</v>
      </c>
    </row>
    <row r="19608" spans="1:5">
      <c r="A19608" s="816">
        <f t="shared" si="1277"/>
        <v>41509</v>
      </c>
      <c r="B19608" s="815">
        <f t="shared" si="1274"/>
        <v>235</v>
      </c>
      <c r="C19608" s="815">
        <f t="shared" si="1275"/>
        <v>131</v>
      </c>
      <c r="D19608" s="815">
        <f t="shared" si="1276"/>
        <v>122</v>
      </c>
      <c r="E19608" s="815">
        <v>2013</v>
      </c>
    </row>
    <row r="19609" spans="1:5">
      <c r="A19609" s="816">
        <f t="shared" si="1277"/>
        <v>41510</v>
      </c>
      <c r="B19609" s="815">
        <f t="shared" si="1274"/>
        <v>236</v>
      </c>
      <c r="C19609" s="815">
        <f t="shared" si="1275"/>
        <v>130</v>
      </c>
      <c r="D19609" s="815">
        <f t="shared" si="1276"/>
        <v>121</v>
      </c>
      <c r="E19609" s="815">
        <v>2013</v>
      </c>
    </row>
    <row r="19610" spans="1:5">
      <c r="A19610" s="816">
        <f t="shared" si="1277"/>
        <v>41511</v>
      </c>
      <c r="B19610" s="815">
        <f t="shared" si="1274"/>
        <v>237</v>
      </c>
      <c r="C19610" s="815">
        <f t="shared" si="1275"/>
        <v>129</v>
      </c>
      <c r="D19610" s="815">
        <f t="shared" si="1276"/>
        <v>120</v>
      </c>
      <c r="E19610" s="815">
        <v>2013</v>
      </c>
    </row>
    <row r="19611" spans="1:5">
      <c r="A19611" s="816">
        <f t="shared" si="1277"/>
        <v>41512</v>
      </c>
      <c r="B19611" s="815">
        <f t="shared" si="1274"/>
        <v>238</v>
      </c>
      <c r="C19611" s="815">
        <f t="shared" si="1275"/>
        <v>128</v>
      </c>
      <c r="D19611" s="815">
        <f t="shared" si="1276"/>
        <v>119</v>
      </c>
      <c r="E19611" s="815">
        <v>2013</v>
      </c>
    </row>
    <row r="19612" spans="1:5">
      <c r="A19612" s="816">
        <f t="shared" si="1277"/>
        <v>41513</v>
      </c>
      <c r="B19612" s="815">
        <f t="shared" si="1274"/>
        <v>239</v>
      </c>
      <c r="C19612" s="815">
        <f t="shared" si="1275"/>
        <v>127</v>
      </c>
      <c r="D19612" s="815">
        <f t="shared" si="1276"/>
        <v>118</v>
      </c>
      <c r="E19612" s="815">
        <v>2013</v>
      </c>
    </row>
    <row r="19613" spans="1:5">
      <c r="A19613" s="816">
        <f t="shared" si="1277"/>
        <v>41514</v>
      </c>
      <c r="B19613" s="815">
        <f t="shared" si="1274"/>
        <v>240</v>
      </c>
      <c r="C19613" s="815">
        <f t="shared" si="1275"/>
        <v>126</v>
      </c>
      <c r="D19613" s="815">
        <f t="shared" si="1276"/>
        <v>117</v>
      </c>
      <c r="E19613" s="815">
        <v>2013</v>
      </c>
    </row>
    <row r="19614" spans="1:5">
      <c r="A19614" s="816">
        <f t="shared" si="1277"/>
        <v>41515</v>
      </c>
      <c r="B19614" s="815">
        <f t="shared" si="1274"/>
        <v>241</v>
      </c>
      <c r="C19614" s="815">
        <f t="shared" si="1275"/>
        <v>125</v>
      </c>
      <c r="D19614" s="815">
        <f t="shared" si="1276"/>
        <v>116</v>
      </c>
      <c r="E19614" s="815">
        <v>2013</v>
      </c>
    </row>
    <row r="19615" spans="1:5">
      <c r="A19615" s="816">
        <f t="shared" si="1277"/>
        <v>41516</v>
      </c>
      <c r="B19615" s="815">
        <f t="shared" si="1274"/>
        <v>242</v>
      </c>
      <c r="C19615" s="815">
        <f t="shared" si="1275"/>
        <v>124</v>
      </c>
      <c r="D19615" s="815">
        <f t="shared" si="1276"/>
        <v>115</v>
      </c>
      <c r="E19615" s="815">
        <v>2013</v>
      </c>
    </row>
    <row r="19616" spans="1:5">
      <c r="A19616" s="816">
        <f t="shared" si="1277"/>
        <v>41517</v>
      </c>
      <c r="B19616" s="815">
        <f t="shared" si="1274"/>
        <v>243</v>
      </c>
      <c r="C19616" s="815">
        <f t="shared" si="1275"/>
        <v>123</v>
      </c>
      <c r="D19616" s="815">
        <f t="shared" si="1276"/>
        <v>114</v>
      </c>
      <c r="E19616" s="815">
        <v>2013</v>
      </c>
    </row>
    <row r="19617" spans="1:5">
      <c r="A19617" s="816">
        <f t="shared" si="1277"/>
        <v>41518</v>
      </c>
      <c r="B19617" s="815">
        <f t="shared" si="1274"/>
        <v>244</v>
      </c>
      <c r="C19617" s="815">
        <f t="shared" si="1275"/>
        <v>122</v>
      </c>
      <c r="D19617" s="815">
        <f t="shared" si="1276"/>
        <v>113</v>
      </c>
      <c r="E19617" s="815">
        <v>2013</v>
      </c>
    </row>
    <row r="19618" spans="1:5">
      <c r="A19618" s="816">
        <f t="shared" si="1277"/>
        <v>41519</v>
      </c>
      <c r="B19618" s="815">
        <f t="shared" si="1274"/>
        <v>245</v>
      </c>
      <c r="C19618" s="815">
        <f t="shared" si="1275"/>
        <v>121</v>
      </c>
      <c r="D19618" s="815">
        <f t="shared" si="1276"/>
        <v>112</v>
      </c>
      <c r="E19618" s="815">
        <v>2013</v>
      </c>
    </row>
    <row r="19619" spans="1:5">
      <c r="A19619" s="816">
        <f t="shared" si="1277"/>
        <v>41520</v>
      </c>
      <c r="B19619" s="815">
        <f t="shared" si="1274"/>
        <v>246</v>
      </c>
      <c r="C19619" s="815">
        <f t="shared" si="1275"/>
        <v>120</v>
      </c>
      <c r="D19619" s="815">
        <f t="shared" si="1276"/>
        <v>111</v>
      </c>
      <c r="E19619" s="815">
        <v>2013</v>
      </c>
    </row>
    <row r="19620" spans="1:5">
      <c r="A19620" s="816">
        <f t="shared" si="1277"/>
        <v>41521</v>
      </c>
      <c r="B19620" s="815">
        <f t="shared" si="1274"/>
        <v>247</v>
      </c>
      <c r="C19620" s="815">
        <f t="shared" si="1275"/>
        <v>119</v>
      </c>
      <c r="D19620" s="815">
        <f t="shared" si="1276"/>
        <v>110</v>
      </c>
      <c r="E19620" s="815">
        <v>2013</v>
      </c>
    </row>
    <row r="19621" spans="1:5">
      <c r="A19621" s="816">
        <f t="shared" si="1277"/>
        <v>41522</v>
      </c>
      <c r="B19621" s="815">
        <f t="shared" ref="B19621:B19684" si="1278">B19620+1</f>
        <v>248</v>
      </c>
      <c r="C19621" s="815">
        <f t="shared" ref="C19621:C19684" si="1279">C19620-1</f>
        <v>118</v>
      </c>
      <c r="D19621" s="815">
        <f t="shared" ref="D19621:D19684" si="1280">D19620-1</f>
        <v>109</v>
      </c>
      <c r="E19621" s="815">
        <v>2013</v>
      </c>
    </row>
    <row r="19622" spans="1:5">
      <c r="A19622" s="816">
        <f t="shared" si="1277"/>
        <v>41523</v>
      </c>
      <c r="B19622" s="815">
        <f t="shared" si="1278"/>
        <v>249</v>
      </c>
      <c r="C19622" s="815">
        <f t="shared" si="1279"/>
        <v>117</v>
      </c>
      <c r="D19622" s="815">
        <f t="shared" si="1280"/>
        <v>108</v>
      </c>
      <c r="E19622" s="815">
        <v>2013</v>
      </c>
    </row>
    <row r="19623" spans="1:5">
      <c r="A19623" s="816">
        <f t="shared" si="1277"/>
        <v>41524</v>
      </c>
      <c r="B19623" s="815">
        <f t="shared" si="1278"/>
        <v>250</v>
      </c>
      <c r="C19623" s="815">
        <f t="shared" si="1279"/>
        <v>116</v>
      </c>
      <c r="D19623" s="815">
        <f t="shared" si="1280"/>
        <v>107</v>
      </c>
      <c r="E19623" s="815">
        <v>2013</v>
      </c>
    </row>
    <row r="19624" spans="1:5">
      <c r="A19624" s="816">
        <f t="shared" si="1277"/>
        <v>41525</v>
      </c>
      <c r="B19624" s="815">
        <f t="shared" si="1278"/>
        <v>251</v>
      </c>
      <c r="C19624" s="815">
        <f t="shared" si="1279"/>
        <v>115</v>
      </c>
      <c r="D19624" s="815">
        <f t="shared" si="1280"/>
        <v>106</v>
      </c>
      <c r="E19624" s="815">
        <v>2013</v>
      </c>
    </row>
    <row r="19625" spans="1:5">
      <c r="A19625" s="816">
        <f t="shared" si="1277"/>
        <v>41526</v>
      </c>
      <c r="B19625" s="815">
        <f t="shared" si="1278"/>
        <v>252</v>
      </c>
      <c r="C19625" s="815">
        <f t="shared" si="1279"/>
        <v>114</v>
      </c>
      <c r="D19625" s="815">
        <f t="shared" si="1280"/>
        <v>105</v>
      </c>
      <c r="E19625" s="815">
        <v>2013</v>
      </c>
    </row>
    <row r="19626" spans="1:5">
      <c r="A19626" s="816">
        <f t="shared" si="1277"/>
        <v>41527</v>
      </c>
      <c r="B19626" s="815">
        <f t="shared" si="1278"/>
        <v>253</v>
      </c>
      <c r="C19626" s="815">
        <f t="shared" si="1279"/>
        <v>113</v>
      </c>
      <c r="D19626" s="815">
        <f t="shared" si="1280"/>
        <v>104</v>
      </c>
      <c r="E19626" s="815">
        <v>2013</v>
      </c>
    </row>
    <row r="19627" spans="1:5">
      <c r="A19627" s="816">
        <f t="shared" si="1277"/>
        <v>41528</v>
      </c>
      <c r="B19627" s="815">
        <f t="shared" si="1278"/>
        <v>254</v>
      </c>
      <c r="C19627" s="815">
        <f t="shared" si="1279"/>
        <v>112</v>
      </c>
      <c r="D19627" s="815">
        <f t="shared" si="1280"/>
        <v>103</v>
      </c>
      <c r="E19627" s="815">
        <v>2013</v>
      </c>
    </row>
    <row r="19628" spans="1:5">
      <c r="A19628" s="816">
        <f t="shared" si="1277"/>
        <v>41529</v>
      </c>
      <c r="B19628" s="815">
        <f t="shared" si="1278"/>
        <v>255</v>
      </c>
      <c r="C19628" s="815">
        <f t="shared" si="1279"/>
        <v>111</v>
      </c>
      <c r="D19628" s="815">
        <f t="shared" si="1280"/>
        <v>102</v>
      </c>
      <c r="E19628" s="815">
        <v>2013</v>
      </c>
    </row>
    <row r="19629" spans="1:5">
      <c r="A19629" s="816">
        <f t="shared" si="1277"/>
        <v>41530</v>
      </c>
      <c r="B19629" s="815">
        <f t="shared" si="1278"/>
        <v>256</v>
      </c>
      <c r="C19629" s="815">
        <f t="shared" si="1279"/>
        <v>110</v>
      </c>
      <c r="D19629" s="815">
        <f t="shared" si="1280"/>
        <v>101</v>
      </c>
      <c r="E19629" s="815">
        <v>2013</v>
      </c>
    </row>
    <row r="19630" spans="1:5">
      <c r="A19630" s="816">
        <f t="shared" si="1277"/>
        <v>41531</v>
      </c>
      <c r="B19630" s="815">
        <f t="shared" si="1278"/>
        <v>257</v>
      </c>
      <c r="C19630" s="815">
        <f t="shared" si="1279"/>
        <v>109</v>
      </c>
      <c r="D19630" s="815">
        <f t="shared" si="1280"/>
        <v>100</v>
      </c>
      <c r="E19630" s="815">
        <v>2013</v>
      </c>
    </row>
    <row r="19631" spans="1:5">
      <c r="A19631" s="816">
        <f t="shared" si="1277"/>
        <v>41532</v>
      </c>
      <c r="B19631" s="815">
        <f t="shared" si="1278"/>
        <v>258</v>
      </c>
      <c r="C19631" s="815">
        <f t="shared" si="1279"/>
        <v>108</v>
      </c>
      <c r="D19631" s="815">
        <f t="shared" si="1280"/>
        <v>99</v>
      </c>
      <c r="E19631" s="815">
        <v>2013</v>
      </c>
    </row>
    <row r="19632" spans="1:5">
      <c r="A19632" s="816">
        <f t="shared" si="1277"/>
        <v>41533</v>
      </c>
      <c r="B19632" s="815">
        <f t="shared" si="1278"/>
        <v>259</v>
      </c>
      <c r="C19632" s="815">
        <f t="shared" si="1279"/>
        <v>107</v>
      </c>
      <c r="D19632" s="815">
        <f t="shared" si="1280"/>
        <v>98</v>
      </c>
      <c r="E19632" s="815">
        <v>2013</v>
      </c>
    </row>
    <row r="19633" spans="1:5">
      <c r="A19633" s="816">
        <f t="shared" si="1277"/>
        <v>41534</v>
      </c>
      <c r="B19633" s="815">
        <f t="shared" si="1278"/>
        <v>260</v>
      </c>
      <c r="C19633" s="815">
        <f t="shared" si="1279"/>
        <v>106</v>
      </c>
      <c r="D19633" s="815">
        <f t="shared" si="1280"/>
        <v>97</v>
      </c>
      <c r="E19633" s="815">
        <v>2013</v>
      </c>
    </row>
    <row r="19634" spans="1:5">
      <c r="A19634" s="816">
        <f t="shared" si="1277"/>
        <v>41535</v>
      </c>
      <c r="B19634" s="815">
        <f t="shared" si="1278"/>
        <v>261</v>
      </c>
      <c r="C19634" s="815">
        <f t="shared" si="1279"/>
        <v>105</v>
      </c>
      <c r="D19634" s="815">
        <f t="shared" si="1280"/>
        <v>96</v>
      </c>
      <c r="E19634" s="815">
        <v>2013</v>
      </c>
    </row>
    <row r="19635" spans="1:5">
      <c r="A19635" s="816">
        <f t="shared" ref="A19635:A19698" si="1281">A19634+1</f>
        <v>41536</v>
      </c>
      <c r="B19635" s="815">
        <f t="shared" si="1278"/>
        <v>262</v>
      </c>
      <c r="C19635" s="815">
        <f t="shared" si="1279"/>
        <v>104</v>
      </c>
      <c r="D19635" s="815">
        <f t="shared" si="1280"/>
        <v>95</v>
      </c>
      <c r="E19635" s="815">
        <v>2013</v>
      </c>
    </row>
    <row r="19636" spans="1:5">
      <c r="A19636" s="816">
        <f t="shared" si="1281"/>
        <v>41537</v>
      </c>
      <c r="B19636" s="815">
        <f t="shared" si="1278"/>
        <v>263</v>
      </c>
      <c r="C19636" s="815">
        <f t="shared" si="1279"/>
        <v>103</v>
      </c>
      <c r="D19636" s="815">
        <f t="shared" si="1280"/>
        <v>94</v>
      </c>
      <c r="E19636" s="815">
        <v>2013</v>
      </c>
    </row>
    <row r="19637" spans="1:5">
      <c r="A19637" s="816">
        <f t="shared" si="1281"/>
        <v>41538</v>
      </c>
      <c r="B19637" s="815">
        <f t="shared" si="1278"/>
        <v>264</v>
      </c>
      <c r="C19637" s="815">
        <f t="shared" si="1279"/>
        <v>102</v>
      </c>
      <c r="D19637" s="815">
        <f t="shared" si="1280"/>
        <v>93</v>
      </c>
      <c r="E19637" s="815">
        <v>2013</v>
      </c>
    </row>
    <row r="19638" spans="1:5">
      <c r="A19638" s="816">
        <f t="shared" si="1281"/>
        <v>41539</v>
      </c>
      <c r="B19638" s="815">
        <f t="shared" si="1278"/>
        <v>265</v>
      </c>
      <c r="C19638" s="815">
        <f t="shared" si="1279"/>
        <v>101</v>
      </c>
      <c r="D19638" s="815">
        <f t="shared" si="1280"/>
        <v>92</v>
      </c>
      <c r="E19638" s="815">
        <v>2013</v>
      </c>
    </row>
    <row r="19639" spans="1:5">
      <c r="A19639" s="816">
        <f t="shared" si="1281"/>
        <v>41540</v>
      </c>
      <c r="B19639" s="815">
        <f t="shared" si="1278"/>
        <v>266</v>
      </c>
      <c r="C19639" s="815">
        <f t="shared" si="1279"/>
        <v>100</v>
      </c>
      <c r="D19639" s="815">
        <f t="shared" si="1280"/>
        <v>91</v>
      </c>
      <c r="E19639" s="815">
        <v>2013</v>
      </c>
    </row>
    <row r="19640" spans="1:5">
      <c r="A19640" s="816">
        <f t="shared" si="1281"/>
        <v>41541</v>
      </c>
      <c r="B19640" s="815">
        <f t="shared" si="1278"/>
        <v>267</v>
      </c>
      <c r="C19640" s="815">
        <f t="shared" si="1279"/>
        <v>99</v>
      </c>
      <c r="D19640" s="815">
        <f t="shared" si="1280"/>
        <v>90</v>
      </c>
      <c r="E19640" s="815">
        <v>2013</v>
      </c>
    </row>
    <row r="19641" spans="1:5">
      <c r="A19641" s="816">
        <f t="shared" si="1281"/>
        <v>41542</v>
      </c>
      <c r="B19641" s="815">
        <f t="shared" si="1278"/>
        <v>268</v>
      </c>
      <c r="C19641" s="815">
        <f t="shared" si="1279"/>
        <v>98</v>
      </c>
      <c r="D19641" s="815">
        <f t="shared" si="1280"/>
        <v>89</v>
      </c>
      <c r="E19641" s="815">
        <v>2013</v>
      </c>
    </row>
    <row r="19642" spans="1:5">
      <c r="A19642" s="816">
        <f t="shared" si="1281"/>
        <v>41543</v>
      </c>
      <c r="B19642" s="815">
        <f t="shared" si="1278"/>
        <v>269</v>
      </c>
      <c r="C19642" s="815">
        <f t="shared" si="1279"/>
        <v>97</v>
      </c>
      <c r="D19642" s="815">
        <f t="shared" si="1280"/>
        <v>88</v>
      </c>
      <c r="E19642" s="815">
        <v>2013</v>
      </c>
    </row>
    <row r="19643" spans="1:5">
      <c r="A19643" s="816">
        <f t="shared" si="1281"/>
        <v>41544</v>
      </c>
      <c r="B19643" s="815">
        <f t="shared" si="1278"/>
        <v>270</v>
      </c>
      <c r="C19643" s="815">
        <f t="shared" si="1279"/>
        <v>96</v>
      </c>
      <c r="D19643" s="815">
        <f t="shared" si="1280"/>
        <v>87</v>
      </c>
      <c r="E19643" s="815">
        <v>2013</v>
      </c>
    </row>
    <row r="19644" spans="1:5">
      <c r="A19644" s="816">
        <f t="shared" si="1281"/>
        <v>41545</v>
      </c>
      <c r="B19644" s="815">
        <f t="shared" si="1278"/>
        <v>271</v>
      </c>
      <c r="C19644" s="815">
        <f t="shared" si="1279"/>
        <v>95</v>
      </c>
      <c r="D19644" s="815">
        <f t="shared" si="1280"/>
        <v>86</v>
      </c>
      <c r="E19644" s="815">
        <v>2013</v>
      </c>
    </row>
    <row r="19645" spans="1:5">
      <c r="A19645" s="816">
        <f t="shared" si="1281"/>
        <v>41546</v>
      </c>
      <c r="B19645" s="815">
        <f t="shared" si="1278"/>
        <v>272</v>
      </c>
      <c r="C19645" s="815">
        <f t="shared" si="1279"/>
        <v>94</v>
      </c>
      <c r="D19645" s="815">
        <f t="shared" si="1280"/>
        <v>85</v>
      </c>
      <c r="E19645" s="815">
        <v>2013</v>
      </c>
    </row>
    <row r="19646" spans="1:5">
      <c r="A19646" s="816">
        <f t="shared" si="1281"/>
        <v>41547</v>
      </c>
      <c r="B19646" s="815">
        <f t="shared" si="1278"/>
        <v>273</v>
      </c>
      <c r="C19646" s="815">
        <f t="shared" si="1279"/>
        <v>93</v>
      </c>
      <c r="D19646" s="815">
        <f t="shared" si="1280"/>
        <v>84</v>
      </c>
      <c r="E19646" s="815">
        <v>2013</v>
      </c>
    </row>
    <row r="19647" spans="1:5">
      <c r="A19647" s="816">
        <f t="shared" si="1281"/>
        <v>41548</v>
      </c>
      <c r="B19647" s="815">
        <f t="shared" si="1278"/>
        <v>274</v>
      </c>
      <c r="C19647" s="815">
        <f t="shared" si="1279"/>
        <v>92</v>
      </c>
      <c r="D19647" s="815">
        <f t="shared" si="1280"/>
        <v>83</v>
      </c>
      <c r="E19647" s="815">
        <v>2013</v>
      </c>
    </row>
    <row r="19648" spans="1:5">
      <c r="A19648" s="816">
        <f t="shared" si="1281"/>
        <v>41549</v>
      </c>
      <c r="B19648" s="815">
        <f t="shared" si="1278"/>
        <v>275</v>
      </c>
      <c r="C19648" s="815">
        <f t="shared" si="1279"/>
        <v>91</v>
      </c>
      <c r="D19648" s="815">
        <f t="shared" si="1280"/>
        <v>82</v>
      </c>
      <c r="E19648" s="815">
        <v>2013</v>
      </c>
    </row>
    <row r="19649" spans="1:5">
      <c r="A19649" s="816">
        <f t="shared" si="1281"/>
        <v>41550</v>
      </c>
      <c r="B19649" s="815">
        <f t="shared" si="1278"/>
        <v>276</v>
      </c>
      <c r="C19649" s="815">
        <f t="shared" si="1279"/>
        <v>90</v>
      </c>
      <c r="D19649" s="815">
        <f t="shared" si="1280"/>
        <v>81</v>
      </c>
      <c r="E19649" s="815">
        <v>2013</v>
      </c>
    </row>
    <row r="19650" spans="1:5">
      <c r="A19650" s="816">
        <f t="shared" si="1281"/>
        <v>41551</v>
      </c>
      <c r="B19650" s="815">
        <f t="shared" si="1278"/>
        <v>277</v>
      </c>
      <c r="C19650" s="815">
        <f t="shared" si="1279"/>
        <v>89</v>
      </c>
      <c r="D19650" s="815">
        <f t="shared" si="1280"/>
        <v>80</v>
      </c>
      <c r="E19650" s="815">
        <v>2013</v>
      </c>
    </row>
    <row r="19651" spans="1:5">
      <c r="A19651" s="816">
        <f t="shared" si="1281"/>
        <v>41552</v>
      </c>
      <c r="B19651" s="815">
        <f t="shared" si="1278"/>
        <v>278</v>
      </c>
      <c r="C19651" s="815">
        <f t="shared" si="1279"/>
        <v>88</v>
      </c>
      <c r="D19651" s="815">
        <f t="shared" si="1280"/>
        <v>79</v>
      </c>
      <c r="E19651" s="815">
        <v>2013</v>
      </c>
    </row>
    <row r="19652" spans="1:5">
      <c r="A19652" s="816">
        <f t="shared" si="1281"/>
        <v>41553</v>
      </c>
      <c r="B19652" s="815">
        <f t="shared" si="1278"/>
        <v>279</v>
      </c>
      <c r="C19652" s="815">
        <f t="shared" si="1279"/>
        <v>87</v>
      </c>
      <c r="D19652" s="815">
        <f t="shared" si="1280"/>
        <v>78</v>
      </c>
      <c r="E19652" s="815">
        <v>2013</v>
      </c>
    </row>
    <row r="19653" spans="1:5">
      <c r="A19653" s="816">
        <f t="shared" si="1281"/>
        <v>41554</v>
      </c>
      <c r="B19653" s="815">
        <f t="shared" si="1278"/>
        <v>280</v>
      </c>
      <c r="C19653" s="815">
        <f t="shared" si="1279"/>
        <v>86</v>
      </c>
      <c r="D19653" s="815">
        <f t="shared" si="1280"/>
        <v>77</v>
      </c>
      <c r="E19653" s="815">
        <v>2013</v>
      </c>
    </row>
    <row r="19654" spans="1:5">
      <c r="A19654" s="816">
        <f t="shared" si="1281"/>
        <v>41555</v>
      </c>
      <c r="B19654" s="815">
        <f t="shared" si="1278"/>
        <v>281</v>
      </c>
      <c r="C19654" s="815">
        <f t="shared" si="1279"/>
        <v>85</v>
      </c>
      <c r="D19654" s="815">
        <f t="shared" si="1280"/>
        <v>76</v>
      </c>
      <c r="E19654" s="815">
        <v>2013</v>
      </c>
    </row>
    <row r="19655" spans="1:5">
      <c r="A19655" s="816">
        <f t="shared" si="1281"/>
        <v>41556</v>
      </c>
      <c r="B19655" s="815">
        <f t="shared" si="1278"/>
        <v>282</v>
      </c>
      <c r="C19655" s="815">
        <f t="shared" si="1279"/>
        <v>84</v>
      </c>
      <c r="D19655" s="815">
        <f t="shared" si="1280"/>
        <v>75</v>
      </c>
      <c r="E19655" s="815">
        <v>2013</v>
      </c>
    </row>
    <row r="19656" spans="1:5">
      <c r="A19656" s="816">
        <f t="shared" si="1281"/>
        <v>41557</v>
      </c>
      <c r="B19656" s="815">
        <f t="shared" si="1278"/>
        <v>283</v>
      </c>
      <c r="C19656" s="815">
        <f t="shared" si="1279"/>
        <v>83</v>
      </c>
      <c r="D19656" s="815">
        <f t="shared" si="1280"/>
        <v>74</v>
      </c>
      <c r="E19656" s="815">
        <v>2013</v>
      </c>
    </row>
    <row r="19657" spans="1:5">
      <c r="A19657" s="816">
        <f t="shared" si="1281"/>
        <v>41558</v>
      </c>
      <c r="B19657" s="815">
        <f t="shared" si="1278"/>
        <v>284</v>
      </c>
      <c r="C19657" s="815">
        <f t="shared" si="1279"/>
        <v>82</v>
      </c>
      <c r="D19657" s="815">
        <f t="shared" si="1280"/>
        <v>73</v>
      </c>
      <c r="E19657" s="815">
        <v>2013</v>
      </c>
    </row>
    <row r="19658" spans="1:5">
      <c r="A19658" s="816">
        <f t="shared" si="1281"/>
        <v>41559</v>
      </c>
      <c r="B19658" s="815">
        <f t="shared" si="1278"/>
        <v>285</v>
      </c>
      <c r="C19658" s="815">
        <f t="shared" si="1279"/>
        <v>81</v>
      </c>
      <c r="D19658" s="815">
        <f t="shared" si="1280"/>
        <v>72</v>
      </c>
      <c r="E19658" s="815">
        <v>2013</v>
      </c>
    </row>
    <row r="19659" spans="1:5">
      <c r="A19659" s="816">
        <f t="shared" si="1281"/>
        <v>41560</v>
      </c>
      <c r="B19659" s="815">
        <f t="shared" si="1278"/>
        <v>286</v>
      </c>
      <c r="C19659" s="815">
        <f t="shared" si="1279"/>
        <v>80</v>
      </c>
      <c r="D19659" s="815">
        <f t="shared" si="1280"/>
        <v>71</v>
      </c>
      <c r="E19659" s="815">
        <v>2013</v>
      </c>
    </row>
    <row r="19660" spans="1:5">
      <c r="A19660" s="816">
        <f t="shared" si="1281"/>
        <v>41561</v>
      </c>
      <c r="B19660" s="815">
        <f t="shared" si="1278"/>
        <v>287</v>
      </c>
      <c r="C19660" s="815">
        <f t="shared" si="1279"/>
        <v>79</v>
      </c>
      <c r="D19660" s="815">
        <f t="shared" si="1280"/>
        <v>70</v>
      </c>
      <c r="E19660" s="815">
        <v>2013</v>
      </c>
    </row>
    <row r="19661" spans="1:5">
      <c r="A19661" s="816">
        <f t="shared" si="1281"/>
        <v>41562</v>
      </c>
      <c r="B19661" s="815">
        <f t="shared" si="1278"/>
        <v>288</v>
      </c>
      <c r="C19661" s="815">
        <f t="shared" si="1279"/>
        <v>78</v>
      </c>
      <c r="D19661" s="815">
        <f t="shared" si="1280"/>
        <v>69</v>
      </c>
      <c r="E19661" s="815">
        <v>2013</v>
      </c>
    </row>
    <row r="19662" spans="1:5">
      <c r="A19662" s="816">
        <f t="shared" si="1281"/>
        <v>41563</v>
      </c>
      <c r="B19662" s="815">
        <f t="shared" si="1278"/>
        <v>289</v>
      </c>
      <c r="C19662" s="815">
        <f t="shared" si="1279"/>
        <v>77</v>
      </c>
      <c r="D19662" s="815">
        <f t="shared" si="1280"/>
        <v>68</v>
      </c>
      <c r="E19662" s="815">
        <v>2013</v>
      </c>
    </row>
    <row r="19663" spans="1:5">
      <c r="A19663" s="816">
        <f t="shared" si="1281"/>
        <v>41564</v>
      </c>
      <c r="B19663" s="815">
        <f t="shared" si="1278"/>
        <v>290</v>
      </c>
      <c r="C19663" s="815">
        <f t="shared" si="1279"/>
        <v>76</v>
      </c>
      <c r="D19663" s="815">
        <f t="shared" si="1280"/>
        <v>67</v>
      </c>
      <c r="E19663" s="815">
        <v>2013</v>
      </c>
    </row>
    <row r="19664" spans="1:5">
      <c r="A19664" s="816">
        <f t="shared" si="1281"/>
        <v>41565</v>
      </c>
      <c r="B19664" s="815">
        <f t="shared" si="1278"/>
        <v>291</v>
      </c>
      <c r="C19664" s="815">
        <f t="shared" si="1279"/>
        <v>75</v>
      </c>
      <c r="D19664" s="815">
        <f t="shared" si="1280"/>
        <v>66</v>
      </c>
      <c r="E19664" s="815">
        <v>2013</v>
      </c>
    </row>
    <row r="19665" spans="1:5">
      <c r="A19665" s="816">
        <f t="shared" si="1281"/>
        <v>41566</v>
      </c>
      <c r="B19665" s="815">
        <f t="shared" si="1278"/>
        <v>292</v>
      </c>
      <c r="C19665" s="815">
        <f t="shared" si="1279"/>
        <v>74</v>
      </c>
      <c r="D19665" s="815">
        <f t="shared" si="1280"/>
        <v>65</v>
      </c>
      <c r="E19665" s="815">
        <v>2013</v>
      </c>
    </row>
    <row r="19666" spans="1:5">
      <c r="A19666" s="816">
        <f t="shared" si="1281"/>
        <v>41567</v>
      </c>
      <c r="B19666" s="815">
        <f t="shared" si="1278"/>
        <v>293</v>
      </c>
      <c r="C19666" s="815">
        <f t="shared" si="1279"/>
        <v>73</v>
      </c>
      <c r="D19666" s="815">
        <f t="shared" si="1280"/>
        <v>64</v>
      </c>
      <c r="E19666" s="815">
        <v>2013</v>
      </c>
    </row>
    <row r="19667" spans="1:5">
      <c r="A19667" s="816">
        <f t="shared" si="1281"/>
        <v>41568</v>
      </c>
      <c r="B19667" s="815">
        <f t="shared" si="1278"/>
        <v>294</v>
      </c>
      <c r="C19667" s="815">
        <f t="shared" si="1279"/>
        <v>72</v>
      </c>
      <c r="D19667" s="815">
        <f t="shared" si="1280"/>
        <v>63</v>
      </c>
      <c r="E19667" s="815">
        <v>2013</v>
      </c>
    </row>
    <row r="19668" spans="1:5">
      <c r="A19668" s="816">
        <f t="shared" si="1281"/>
        <v>41569</v>
      </c>
      <c r="B19668" s="815">
        <f t="shared" si="1278"/>
        <v>295</v>
      </c>
      <c r="C19668" s="815">
        <f t="shared" si="1279"/>
        <v>71</v>
      </c>
      <c r="D19668" s="815">
        <f t="shared" si="1280"/>
        <v>62</v>
      </c>
      <c r="E19668" s="815">
        <v>2013</v>
      </c>
    </row>
    <row r="19669" spans="1:5">
      <c r="A19669" s="816">
        <f t="shared" si="1281"/>
        <v>41570</v>
      </c>
      <c r="B19669" s="815">
        <f t="shared" si="1278"/>
        <v>296</v>
      </c>
      <c r="C19669" s="815">
        <f t="shared" si="1279"/>
        <v>70</v>
      </c>
      <c r="D19669" s="815">
        <f t="shared" si="1280"/>
        <v>61</v>
      </c>
      <c r="E19669" s="815">
        <v>2013</v>
      </c>
    </row>
    <row r="19670" spans="1:5">
      <c r="A19670" s="816">
        <f t="shared" si="1281"/>
        <v>41571</v>
      </c>
      <c r="B19670" s="815">
        <f t="shared" si="1278"/>
        <v>297</v>
      </c>
      <c r="C19670" s="815">
        <f t="shared" si="1279"/>
        <v>69</v>
      </c>
      <c r="D19670" s="815">
        <f t="shared" si="1280"/>
        <v>60</v>
      </c>
      <c r="E19670" s="815">
        <v>2013</v>
      </c>
    </row>
    <row r="19671" spans="1:5">
      <c r="A19671" s="816">
        <f t="shared" si="1281"/>
        <v>41572</v>
      </c>
      <c r="B19671" s="815">
        <f t="shared" si="1278"/>
        <v>298</v>
      </c>
      <c r="C19671" s="815">
        <f t="shared" si="1279"/>
        <v>68</v>
      </c>
      <c r="D19671" s="815">
        <f t="shared" si="1280"/>
        <v>59</v>
      </c>
      <c r="E19671" s="815">
        <v>2013</v>
      </c>
    </row>
    <row r="19672" spans="1:5">
      <c r="A19672" s="816">
        <f t="shared" si="1281"/>
        <v>41573</v>
      </c>
      <c r="B19672" s="815">
        <f t="shared" si="1278"/>
        <v>299</v>
      </c>
      <c r="C19672" s="815">
        <f t="shared" si="1279"/>
        <v>67</v>
      </c>
      <c r="D19672" s="815">
        <f t="shared" si="1280"/>
        <v>58</v>
      </c>
      <c r="E19672" s="815">
        <v>2013</v>
      </c>
    </row>
    <row r="19673" spans="1:5">
      <c r="A19673" s="816">
        <f t="shared" si="1281"/>
        <v>41574</v>
      </c>
      <c r="B19673" s="815">
        <f t="shared" si="1278"/>
        <v>300</v>
      </c>
      <c r="C19673" s="815">
        <f t="shared" si="1279"/>
        <v>66</v>
      </c>
      <c r="D19673" s="815">
        <f t="shared" si="1280"/>
        <v>57</v>
      </c>
      <c r="E19673" s="815">
        <v>2013</v>
      </c>
    </row>
    <row r="19674" spans="1:5">
      <c r="A19674" s="816">
        <f t="shared" si="1281"/>
        <v>41575</v>
      </c>
      <c r="B19674" s="815">
        <f t="shared" si="1278"/>
        <v>301</v>
      </c>
      <c r="C19674" s="815">
        <f t="shared" si="1279"/>
        <v>65</v>
      </c>
      <c r="D19674" s="815">
        <f t="shared" si="1280"/>
        <v>56</v>
      </c>
      <c r="E19674" s="815">
        <v>2013</v>
      </c>
    </row>
    <row r="19675" spans="1:5">
      <c r="A19675" s="816">
        <f t="shared" si="1281"/>
        <v>41576</v>
      </c>
      <c r="B19675" s="815">
        <f t="shared" si="1278"/>
        <v>302</v>
      </c>
      <c r="C19675" s="815">
        <f t="shared" si="1279"/>
        <v>64</v>
      </c>
      <c r="D19675" s="815">
        <f t="shared" si="1280"/>
        <v>55</v>
      </c>
      <c r="E19675" s="815">
        <v>2013</v>
      </c>
    </row>
    <row r="19676" spans="1:5">
      <c r="A19676" s="816">
        <f t="shared" si="1281"/>
        <v>41577</v>
      </c>
      <c r="B19676" s="815">
        <f t="shared" si="1278"/>
        <v>303</v>
      </c>
      <c r="C19676" s="815">
        <f t="shared" si="1279"/>
        <v>63</v>
      </c>
      <c r="D19676" s="815">
        <f t="shared" si="1280"/>
        <v>54</v>
      </c>
      <c r="E19676" s="815">
        <v>2013</v>
      </c>
    </row>
    <row r="19677" spans="1:5">
      <c r="A19677" s="816">
        <f t="shared" si="1281"/>
        <v>41578</v>
      </c>
      <c r="B19677" s="815">
        <f t="shared" si="1278"/>
        <v>304</v>
      </c>
      <c r="C19677" s="815">
        <f t="shared" si="1279"/>
        <v>62</v>
      </c>
      <c r="D19677" s="815">
        <f t="shared" si="1280"/>
        <v>53</v>
      </c>
      <c r="E19677" s="815">
        <v>2013</v>
      </c>
    </row>
    <row r="19678" spans="1:5">
      <c r="A19678" s="816">
        <f t="shared" si="1281"/>
        <v>41579</v>
      </c>
      <c r="B19678" s="815">
        <f t="shared" si="1278"/>
        <v>305</v>
      </c>
      <c r="C19678" s="815">
        <f t="shared" si="1279"/>
        <v>61</v>
      </c>
      <c r="D19678" s="815">
        <f t="shared" si="1280"/>
        <v>52</v>
      </c>
      <c r="E19678" s="815">
        <v>2013</v>
      </c>
    </row>
    <row r="19679" spans="1:5">
      <c r="A19679" s="816">
        <f t="shared" si="1281"/>
        <v>41580</v>
      </c>
      <c r="B19679" s="815">
        <f t="shared" si="1278"/>
        <v>306</v>
      </c>
      <c r="C19679" s="815">
        <f t="shared" si="1279"/>
        <v>60</v>
      </c>
      <c r="D19679" s="815">
        <f t="shared" si="1280"/>
        <v>51</v>
      </c>
      <c r="E19679" s="815">
        <v>2013</v>
      </c>
    </row>
    <row r="19680" spans="1:5">
      <c r="A19680" s="816">
        <f t="shared" si="1281"/>
        <v>41581</v>
      </c>
      <c r="B19680" s="815">
        <f t="shared" si="1278"/>
        <v>307</v>
      </c>
      <c r="C19680" s="815">
        <f t="shared" si="1279"/>
        <v>59</v>
      </c>
      <c r="D19680" s="815">
        <f t="shared" si="1280"/>
        <v>50</v>
      </c>
      <c r="E19680" s="815">
        <v>2013</v>
      </c>
    </row>
    <row r="19681" spans="1:5">
      <c r="A19681" s="816">
        <f t="shared" si="1281"/>
        <v>41582</v>
      </c>
      <c r="B19681" s="815">
        <f t="shared" si="1278"/>
        <v>308</v>
      </c>
      <c r="C19681" s="815">
        <f t="shared" si="1279"/>
        <v>58</v>
      </c>
      <c r="D19681" s="815">
        <f t="shared" si="1280"/>
        <v>49</v>
      </c>
      <c r="E19681" s="815">
        <v>2013</v>
      </c>
    </row>
    <row r="19682" spans="1:5">
      <c r="A19682" s="816">
        <f t="shared" si="1281"/>
        <v>41583</v>
      </c>
      <c r="B19682" s="815">
        <f t="shared" si="1278"/>
        <v>309</v>
      </c>
      <c r="C19682" s="815">
        <f t="shared" si="1279"/>
        <v>57</v>
      </c>
      <c r="D19682" s="815">
        <f t="shared" si="1280"/>
        <v>48</v>
      </c>
      <c r="E19682" s="815">
        <v>2013</v>
      </c>
    </row>
    <row r="19683" spans="1:5">
      <c r="A19683" s="816">
        <f t="shared" si="1281"/>
        <v>41584</v>
      </c>
      <c r="B19683" s="815">
        <f t="shared" si="1278"/>
        <v>310</v>
      </c>
      <c r="C19683" s="815">
        <f t="shared" si="1279"/>
        <v>56</v>
      </c>
      <c r="D19683" s="815">
        <f t="shared" si="1280"/>
        <v>47</v>
      </c>
      <c r="E19683" s="815">
        <v>2013</v>
      </c>
    </row>
    <row r="19684" spans="1:5">
      <c r="A19684" s="816">
        <f t="shared" si="1281"/>
        <v>41585</v>
      </c>
      <c r="B19684" s="815">
        <f t="shared" si="1278"/>
        <v>311</v>
      </c>
      <c r="C19684" s="815">
        <f t="shared" si="1279"/>
        <v>55</v>
      </c>
      <c r="D19684" s="815">
        <f t="shared" si="1280"/>
        <v>46</v>
      </c>
      <c r="E19684" s="815">
        <v>2013</v>
      </c>
    </row>
    <row r="19685" spans="1:5">
      <c r="A19685" s="816">
        <f t="shared" si="1281"/>
        <v>41586</v>
      </c>
      <c r="B19685" s="815">
        <f t="shared" ref="B19685:B19740" si="1282">B19684+1</f>
        <v>312</v>
      </c>
      <c r="C19685" s="815">
        <f t="shared" ref="C19685:C19738" si="1283">C19684-1</f>
        <v>54</v>
      </c>
      <c r="D19685" s="815">
        <f t="shared" ref="D19685:D19728" si="1284">D19684-1</f>
        <v>45</v>
      </c>
      <c r="E19685" s="815">
        <v>2013</v>
      </c>
    </row>
    <row r="19686" spans="1:5">
      <c r="A19686" s="816">
        <f t="shared" si="1281"/>
        <v>41587</v>
      </c>
      <c r="B19686" s="815">
        <f t="shared" si="1282"/>
        <v>313</v>
      </c>
      <c r="C19686" s="815">
        <f t="shared" si="1283"/>
        <v>53</v>
      </c>
      <c r="D19686" s="815">
        <f t="shared" si="1284"/>
        <v>44</v>
      </c>
      <c r="E19686" s="815">
        <v>2013</v>
      </c>
    </row>
    <row r="19687" spans="1:5">
      <c r="A19687" s="816">
        <f t="shared" si="1281"/>
        <v>41588</v>
      </c>
      <c r="B19687" s="815">
        <f t="shared" si="1282"/>
        <v>314</v>
      </c>
      <c r="C19687" s="815">
        <f t="shared" si="1283"/>
        <v>52</v>
      </c>
      <c r="D19687" s="815">
        <f t="shared" si="1284"/>
        <v>43</v>
      </c>
      <c r="E19687" s="815">
        <v>2013</v>
      </c>
    </row>
    <row r="19688" spans="1:5">
      <c r="A19688" s="816">
        <f t="shared" si="1281"/>
        <v>41589</v>
      </c>
      <c r="B19688" s="815">
        <f t="shared" si="1282"/>
        <v>315</v>
      </c>
      <c r="C19688" s="815">
        <f t="shared" si="1283"/>
        <v>51</v>
      </c>
      <c r="D19688" s="815">
        <f t="shared" si="1284"/>
        <v>42</v>
      </c>
      <c r="E19688" s="815">
        <v>2013</v>
      </c>
    </row>
    <row r="19689" spans="1:5">
      <c r="A19689" s="816">
        <f t="shared" si="1281"/>
        <v>41590</v>
      </c>
      <c r="B19689" s="815">
        <f t="shared" si="1282"/>
        <v>316</v>
      </c>
      <c r="C19689" s="815">
        <f t="shared" si="1283"/>
        <v>50</v>
      </c>
      <c r="D19689" s="815">
        <f t="shared" si="1284"/>
        <v>41</v>
      </c>
      <c r="E19689" s="815">
        <v>2013</v>
      </c>
    </row>
    <row r="19690" spans="1:5">
      <c r="A19690" s="816">
        <f t="shared" si="1281"/>
        <v>41591</v>
      </c>
      <c r="B19690" s="815">
        <f t="shared" si="1282"/>
        <v>317</v>
      </c>
      <c r="C19690" s="815">
        <f t="shared" si="1283"/>
        <v>49</v>
      </c>
      <c r="D19690" s="815">
        <f t="shared" si="1284"/>
        <v>40</v>
      </c>
      <c r="E19690" s="815">
        <v>2013</v>
      </c>
    </row>
    <row r="19691" spans="1:5">
      <c r="A19691" s="816">
        <f t="shared" si="1281"/>
        <v>41592</v>
      </c>
      <c r="B19691" s="815">
        <f t="shared" si="1282"/>
        <v>318</v>
      </c>
      <c r="C19691" s="815">
        <f t="shared" si="1283"/>
        <v>48</v>
      </c>
      <c r="D19691" s="815">
        <f t="shared" si="1284"/>
        <v>39</v>
      </c>
      <c r="E19691" s="815">
        <v>2013</v>
      </c>
    </row>
    <row r="19692" spans="1:5">
      <c r="A19692" s="816">
        <f t="shared" si="1281"/>
        <v>41593</v>
      </c>
      <c r="B19692" s="815">
        <f t="shared" si="1282"/>
        <v>319</v>
      </c>
      <c r="C19692" s="815">
        <f t="shared" si="1283"/>
        <v>47</v>
      </c>
      <c r="D19692" s="815">
        <f t="shared" si="1284"/>
        <v>38</v>
      </c>
      <c r="E19692" s="815">
        <v>2013</v>
      </c>
    </row>
    <row r="19693" spans="1:5">
      <c r="A19693" s="816">
        <f t="shared" si="1281"/>
        <v>41594</v>
      </c>
      <c r="B19693" s="815">
        <f t="shared" si="1282"/>
        <v>320</v>
      </c>
      <c r="C19693" s="815">
        <f t="shared" si="1283"/>
        <v>46</v>
      </c>
      <c r="D19693" s="815">
        <f t="shared" si="1284"/>
        <v>37</v>
      </c>
      <c r="E19693" s="815">
        <v>2013</v>
      </c>
    </row>
    <row r="19694" spans="1:5">
      <c r="A19694" s="816">
        <f t="shared" si="1281"/>
        <v>41595</v>
      </c>
      <c r="B19694" s="815">
        <f t="shared" si="1282"/>
        <v>321</v>
      </c>
      <c r="C19694" s="815">
        <f t="shared" si="1283"/>
        <v>45</v>
      </c>
      <c r="D19694" s="815">
        <f t="shared" si="1284"/>
        <v>36</v>
      </c>
      <c r="E19694" s="815">
        <v>2013</v>
      </c>
    </row>
    <row r="19695" spans="1:5">
      <c r="A19695" s="816">
        <f t="shared" si="1281"/>
        <v>41596</v>
      </c>
      <c r="B19695" s="815">
        <f t="shared" si="1282"/>
        <v>322</v>
      </c>
      <c r="C19695" s="815">
        <f t="shared" si="1283"/>
        <v>44</v>
      </c>
      <c r="D19695" s="815">
        <f t="shared" si="1284"/>
        <v>35</v>
      </c>
      <c r="E19695" s="815">
        <v>2013</v>
      </c>
    </row>
    <row r="19696" spans="1:5">
      <c r="A19696" s="816">
        <f t="shared" si="1281"/>
        <v>41597</v>
      </c>
      <c r="B19696" s="815">
        <f t="shared" si="1282"/>
        <v>323</v>
      </c>
      <c r="C19696" s="815">
        <f t="shared" si="1283"/>
        <v>43</v>
      </c>
      <c r="D19696" s="815">
        <f t="shared" si="1284"/>
        <v>34</v>
      </c>
      <c r="E19696" s="815">
        <v>2013</v>
      </c>
    </row>
    <row r="19697" spans="1:5">
      <c r="A19697" s="816">
        <f t="shared" si="1281"/>
        <v>41598</v>
      </c>
      <c r="B19697" s="815">
        <f t="shared" si="1282"/>
        <v>324</v>
      </c>
      <c r="C19697" s="815">
        <f t="shared" si="1283"/>
        <v>42</v>
      </c>
      <c r="D19697" s="815">
        <f t="shared" si="1284"/>
        <v>33</v>
      </c>
      <c r="E19697" s="815">
        <v>2013</v>
      </c>
    </row>
    <row r="19698" spans="1:5">
      <c r="A19698" s="816">
        <f t="shared" si="1281"/>
        <v>41599</v>
      </c>
      <c r="B19698" s="815">
        <f t="shared" si="1282"/>
        <v>325</v>
      </c>
      <c r="C19698" s="815">
        <f t="shared" si="1283"/>
        <v>41</v>
      </c>
      <c r="D19698" s="815">
        <f t="shared" si="1284"/>
        <v>32</v>
      </c>
      <c r="E19698" s="815">
        <v>2013</v>
      </c>
    </row>
    <row r="19699" spans="1:5">
      <c r="A19699" s="816">
        <f t="shared" ref="A19699:A19762" si="1285">A19698+1</f>
        <v>41600</v>
      </c>
      <c r="B19699" s="815">
        <f t="shared" si="1282"/>
        <v>326</v>
      </c>
      <c r="C19699" s="815">
        <f t="shared" si="1283"/>
        <v>40</v>
      </c>
      <c r="D19699" s="815">
        <f t="shared" si="1284"/>
        <v>31</v>
      </c>
      <c r="E19699" s="815">
        <v>2013</v>
      </c>
    </row>
    <row r="19700" spans="1:5">
      <c r="A19700" s="816">
        <f t="shared" si="1285"/>
        <v>41601</v>
      </c>
      <c r="B19700" s="815">
        <f t="shared" si="1282"/>
        <v>327</v>
      </c>
      <c r="C19700" s="815">
        <f t="shared" si="1283"/>
        <v>39</v>
      </c>
      <c r="D19700" s="815">
        <f t="shared" si="1284"/>
        <v>30</v>
      </c>
      <c r="E19700" s="815">
        <v>2013</v>
      </c>
    </row>
    <row r="19701" spans="1:5">
      <c r="A19701" s="816">
        <f t="shared" si="1285"/>
        <v>41602</v>
      </c>
      <c r="B19701" s="815">
        <f t="shared" si="1282"/>
        <v>328</v>
      </c>
      <c r="C19701" s="815">
        <f t="shared" si="1283"/>
        <v>38</v>
      </c>
      <c r="D19701" s="815">
        <f t="shared" si="1284"/>
        <v>29</v>
      </c>
      <c r="E19701" s="815">
        <v>2013</v>
      </c>
    </row>
    <row r="19702" spans="1:5">
      <c r="A19702" s="816">
        <f t="shared" si="1285"/>
        <v>41603</v>
      </c>
      <c r="B19702" s="815">
        <f t="shared" si="1282"/>
        <v>329</v>
      </c>
      <c r="C19702" s="815">
        <f t="shared" si="1283"/>
        <v>37</v>
      </c>
      <c r="D19702" s="815">
        <f t="shared" si="1284"/>
        <v>28</v>
      </c>
      <c r="E19702" s="815">
        <v>2013</v>
      </c>
    </row>
    <row r="19703" spans="1:5">
      <c r="A19703" s="816">
        <f t="shared" si="1285"/>
        <v>41604</v>
      </c>
      <c r="B19703" s="815">
        <f t="shared" si="1282"/>
        <v>330</v>
      </c>
      <c r="C19703" s="815">
        <f t="shared" si="1283"/>
        <v>36</v>
      </c>
      <c r="D19703" s="815">
        <f t="shared" si="1284"/>
        <v>27</v>
      </c>
      <c r="E19703" s="815">
        <v>2013</v>
      </c>
    </row>
    <row r="19704" spans="1:5">
      <c r="A19704" s="816">
        <f t="shared" si="1285"/>
        <v>41605</v>
      </c>
      <c r="B19704" s="815">
        <f t="shared" si="1282"/>
        <v>331</v>
      </c>
      <c r="C19704" s="815">
        <f t="shared" si="1283"/>
        <v>35</v>
      </c>
      <c r="D19704" s="815">
        <f t="shared" si="1284"/>
        <v>26</v>
      </c>
      <c r="E19704" s="815">
        <v>2013</v>
      </c>
    </row>
    <row r="19705" spans="1:5">
      <c r="A19705" s="816">
        <f t="shared" si="1285"/>
        <v>41606</v>
      </c>
      <c r="B19705" s="815">
        <f t="shared" si="1282"/>
        <v>332</v>
      </c>
      <c r="C19705" s="815">
        <f t="shared" si="1283"/>
        <v>34</v>
      </c>
      <c r="D19705" s="815">
        <f t="shared" si="1284"/>
        <v>25</v>
      </c>
      <c r="E19705" s="815">
        <v>2013</v>
      </c>
    </row>
    <row r="19706" spans="1:5">
      <c r="A19706" s="816">
        <f t="shared" si="1285"/>
        <v>41607</v>
      </c>
      <c r="B19706" s="815">
        <f t="shared" si="1282"/>
        <v>333</v>
      </c>
      <c r="C19706" s="815">
        <f t="shared" si="1283"/>
        <v>33</v>
      </c>
      <c r="D19706" s="815">
        <f t="shared" si="1284"/>
        <v>24</v>
      </c>
      <c r="E19706" s="815">
        <v>2013</v>
      </c>
    </row>
    <row r="19707" spans="1:5">
      <c r="A19707" s="816">
        <f t="shared" si="1285"/>
        <v>41608</v>
      </c>
      <c r="B19707" s="815">
        <f t="shared" si="1282"/>
        <v>334</v>
      </c>
      <c r="C19707" s="815">
        <f t="shared" si="1283"/>
        <v>32</v>
      </c>
      <c r="D19707" s="815">
        <f t="shared" si="1284"/>
        <v>23</v>
      </c>
      <c r="E19707" s="815">
        <v>2013</v>
      </c>
    </row>
    <row r="19708" spans="1:5">
      <c r="A19708" s="816">
        <f t="shared" si="1285"/>
        <v>41609</v>
      </c>
      <c r="B19708" s="815">
        <f t="shared" si="1282"/>
        <v>335</v>
      </c>
      <c r="C19708" s="815">
        <f t="shared" si="1283"/>
        <v>31</v>
      </c>
      <c r="D19708" s="815">
        <f t="shared" si="1284"/>
        <v>22</v>
      </c>
      <c r="E19708" s="815">
        <v>2013</v>
      </c>
    </row>
    <row r="19709" spans="1:5">
      <c r="A19709" s="816">
        <f t="shared" si="1285"/>
        <v>41610</v>
      </c>
      <c r="B19709" s="815">
        <f t="shared" si="1282"/>
        <v>336</v>
      </c>
      <c r="C19709" s="815">
        <f t="shared" si="1283"/>
        <v>30</v>
      </c>
      <c r="D19709" s="815">
        <f t="shared" si="1284"/>
        <v>21</v>
      </c>
      <c r="E19709" s="815">
        <v>2013</v>
      </c>
    </row>
    <row r="19710" spans="1:5">
      <c r="A19710" s="816">
        <f t="shared" si="1285"/>
        <v>41611</v>
      </c>
      <c r="B19710" s="815">
        <f t="shared" si="1282"/>
        <v>337</v>
      </c>
      <c r="C19710" s="815">
        <f t="shared" si="1283"/>
        <v>29</v>
      </c>
      <c r="D19710" s="815">
        <f t="shared" si="1284"/>
        <v>20</v>
      </c>
      <c r="E19710" s="815">
        <v>2013</v>
      </c>
    </row>
    <row r="19711" spans="1:5">
      <c r="A19711" s="816">
        <f t="shared" si="1285"/>
        <v>41612</v>
      </c>
      <c r="B19711" s="815">
        <f t="shared" si="1282"/>
        <v>338</v>
      </c>
      <c r="C19711" s="815">
        <f t="shared" si="1283"/>
        <v>28</v>
      </c>
      <c r="D19711" s="815">
        <f t="shared" si="1284"/>
        <v>19</v>
      </c>
      <c r="E19711" s="815">
        <v>2013</v>
      </c>
    </row>
    <row r="19712" spans="1:5">
      <c r="A19712" s="816">
        <f t="shared" si="1285"/>
        <v>41613</v>
      </c>
      <c r="B19712" s="815">
        <f t="shared" si="1282"/>
        <v>339</v>
      </c>
      <c r="C19712" s="815">
        <f t="shared" si="1283"/>
        <v>27</v>
      </c>
      <c r="D19712" s="815">
        <f t="shared" si="1284"/>
        <v>18</v>
      </c>
      <c r="E19712" s="815">
        <v>2013</v>
      </c>
    </row>
    <row r="19713" spans="1:5">
      <c r="A19713" s="816">
        <f t="shared" si="1285"/>
        <v>41614</v>
      </c>
      <c r="B19713" s="815">
        <f t="shared" si="1282"/>
        <v>340</v>
      </c>
      <c r="C19713" s="815">
        <f t="shared" si="1283"/>
        <v>26</v>
      </c>
      <c r="D19713" s="815">
        <f t="shared" si="1284"/>
        <v>17</v>
      </c>
      <c r="E19713" s="815">
        <v>2013</v>
      </c>
    </row>
    <row r="19714" spans="1:5">
      <c r="A19714" s="816">
        <f t="shared" si="1285"/>
        <v>41615</v>
      </c>
      <c r="B19714" s="815">
        <f t="shared" si="1282"/>
        <v>341</v>
      </c>
      <c r="C19714" s="815">
        <f t="shared" si="1283"/>
        <v>25</v>
      </c>
      <c r="D19714" s="815">
        <f t="shared" si="1284"/>
        <v>16</v>
      </c>
      <c r="E19714" s="815">
        <v>2013</v>
      </c>
    </row>
    <row r="19715" spans="1:5">
      <c r="A19715" s="816">
        <f t="shared" si="1285"/>
        <v>41616</v>
      </c>
      <c r="B19715" s="815">
        <f t="shared" si="1282"/>
        <v>342</v>
      </c>
      <c r="C19715" s="815">
        <f t="shared" si="1283"/>
        <v>24</v>
      </c>
      <c r="D19715" s="815">
        <f t="shared" si="1284"/>
        <v>15</v>
      </c>
      <c r="E19715" s="815">
        <v>2013</v>
      </c>
    </row>
    <row r="19716" spans="1:5">
      <c r="A19716" s="816">
        <f t="shared" si="1285"/>
        <v>41617</v>
      </c>
      <c r="B19716" s="815">
        <f t="shared" si="1282"/>
        <v>343</v>
      </c>
      <c r="C19716" s="815">
        <f t="shared" si="1283"/>
        <v>23</v>
      </c>
      <c r="D19716" s="815">
        <f t="shared" si="1284"/>
        <v>14</v>
      </c>
      <c r="E19716" s="815">
        <v>2013</v>
      </c>
    </row>
    <row r="19717" spans="1:5">
      <c r="A19717" s="816">
        <f t="shared" si="1285"/>
        <v>41618</v>
      </c>
      <c r="B19717" s="815">
        <f t="shared" si="1282"/>
        <v>344</v>
      </c>
      <c r="C19717" s="815">
        <f t="shared" si="1283"/>
        <v>22</v>
      </c>
      <c r="D19717" s="815">
        <f t="shared" si="1284"/>
        <v>13</v>
      </c>
      <c r="E19717" s="815">
        <v>2013</v>
      </c>
    </row>
    <row r="19718" spans="1:5">
      <c r="A19718" s="816">
        <f t="shared" si="1285"/>
        <v>41619</v>
      </c>
      <c r="B19718" s="815">
        <f t="shared" si="1282"/>
        <v>345</v>
      </c>
      <c r="C19718" s="815">
        <f t="shared" si="1283"/>
        <v>21</v>
      </c>
      <c r="D19718" s="815">
        <f t="shared" si="1284"/>
        <v>12</v>
      </c>
      <c r="E19718" s="815">
        <v>2013</v>
      </c>
    </row>
    <row r="19719" spans="1:5">
      <c r="A19719" s="816">
        <f t="shared" si="1285"/>
        <v>41620</v>
      </c>
      <c r="B19719" s="815">
        <f t="shared" si="1282"/>
        <v>346</v>
      </c>
      <c r="C19719" s="815">
        <f t="shared" si="1283"/>
        <v>20</v>
      </c>
      <c r="D19719" s="815">
        <f t="shared" si="1284"/>
        <v>11</v>
      </c>
      <c r="E19719" s="815">
        <v>2013</v>
      </c>
    </row>
    <row r="19720" spans="1:5">
      <c r="A19720" s="816">
        <f t="shared" si="1285"/>
        <v>41621</v>
      </c>
      <c r="B19720" s="815">
        <f t="shared" si="1282"/>
        <v>347</v>
      </c>
      <c r="C19720" s="815">
        <f t="shared" si="1283"/>
        <v>19</v>
      </c>
      <c r="D19720" s="815">
        <f t="shared" si="1284"/>
        <v>10</v>
      </c>
      <c r="E19720" s="815">
        <v>2013</v>
      </c>
    </row>
    <row r="19721" spans="1:5">
      <c r="A19721" s="816">
        <f t="shared" si="1285"/>
        <v>41622</v>
      </c>
      <c r="B19721" s="815">
        <f t="shared" si="1282"/>
        <v>348</v>
      </c>
      <c r="C19721" s="815">
        <f t="shared" si="1283"/>
        <v>18</v>
      </c>
      <c r="D19721" s="815">
        <f t="shared" si="1284"/>
        <v>9</v>
      </c>
      <c r="E19721" s="815">
        <v>2013</v>
      </c>
    </row>
    <row r="19722" spans="1:5">
      <c r="A19722" s="816">
        <f t="shared" si="1285"/>
        <v>41623</v>
      </c>
      <c r="B19722" s="815">
        <f t="shared" si="1282"/>
        <v>349</v>
      </c>
      <c r="C19722" s="815">
        <f t="shared" si="1283"/>
        <v>17</v>
      </c>
      <c r="D19722" s="815">
        <f t="shared" si="1284"/>
        <v>8</v>
      </c>
      <c r="E19722" s="815">
        <v>2013</v>
      </c>
    </row>
    <row r="19723" spans="1:5">
      <c r="A19723" s="816">
        <f t="shared" si="1285"/>
        <v>41624</v>
      </c>
      <c r="B19723" s="815">
        <f t="shared" si="1282"/>
        <v>350</v>
      </c>
      <c r="C19723" s="815">
        <f t="shared" si="1283"/>
        <v>16</v>
      </c>
      <c r="D19723" s="815">
        <f t="shared" si="1284"/>
        <v>7</v>
      </c>
      <c r="E19723" s="815">
        <v>2013</v>
      </c>
    </row>
    <row r="19724" spans="1:5">
      <c r="A19724" s="816">
        <f t="shared" si="1285"/>
        <v>41625</v>
      </c>
      <c r="B19724" s="815">
        <f t="shared" si="1282"/>
        <v>351</v>
      </c>
      <c r="C19724" s="815">
        <f t="shared" si="1283"/>
        <v>15</v>
      </c>
      <c r="D19724" s="815">
        <f t="shared" si="1284"/>
        <v>6</v>
      </c>
      <c r="E19724" s="815">
        <v>2013</v>
      </c>
    </row>
    <row r="19725" spans="1:5">
      <c r="A19725" s="816">
        <f t="shared" si="1285"/>
        <v>41626</v>
      </c>
      <c r="B19725" s="815">
        <f t="shared" si="1282"/>
        <v>352</v>
      </c>
      <c r="C19725" s="815">
        <f t="shared" si="1283"/>
        <v>14</v>
      </c>
      <c r="D19725" s="815">
        <f t="shared" si="1284"/>
        <v>5</v>
      </c>
      <c r="E19725" s="815">
        <v>2013</v>
      </c>
    </row>
    <row r="19726" spans="1:5">
      <c r="A19726" s="816">
        <f t="shared" si="1285"/>
        <v>41627</v>
      </c>
      <c r="B19726" s="815">
        <f t="shared" si="1282"/>
        <v>353</v>
      </c>
      <c r="C19726" s="815">
        <f t="shared" si="1283"/>
        <v>13</v>
      </c>
      <c r="D19726" s="815">
        <f t="shared" si="1284"/>
        <v>4</v>
      </c>
      <c r="E19726" s="815">
        <v>2013</v>
      </c>
    </row>
    <row r="19727" spans="1:5">
      <c r="A19727" s="816">
        <f t="shared" si="1285"/>
        <v>41628</v>
      </c>
      <c r="B19727" s="815">
        <f t="shared" si="1282"/>
        <v>354</v>
      </c>
      <c r="C19727" s="815">
        <f t="shared" si="1283"/>
        <v>12</v>
      </c>
      <c r="D19727" s="815">
        <f t="shared" si="1284"/>
        <v>3</v>
      </c>
      <c r="E19727" s="815">
        <v>2013</v>
      </c>
    </row>
    <row r="19728" spans="1:5">
      <c r="A19728" s="816">
        <f t="shared" si="1285"/>
        <v>41629</v>
      </c>
      <c r="B19728" s="815">
        <f t="shared" si="1282"/>
        <v>355</v>
      </c>
      <c r="C19728" s="815">
        <f t="shared" si="1283"/>
        <v>11</v>
      </c>
      <c r="D19728" s="815">
        <f t="shared" si="1284"/>
        <v>2</v>
      </c>
      <c r="E19728" s="815">
        <v>2013</v>
      </c>
    </row>
    <row r="19729" spans="1:5">
      <c r="A19729" s="816">
        <f t="shared" si="1285"/>
        <v>41630</v>
      </c>
      <c r="B19729" s="815">
        <f t="shared" si="1282"/>
        <v>356</v>
      </c>
      <c r="C19729" s="815">
        <f t="shared" si="1283"/>
        <v>10</v>
      </c>
      <c r="D19729" s="815">
        <v>365</v>
      </c>
      <c r="E19729" s="815">
        <v>2013</v>
      </c>
    </row>
    <row r="19730" spans="1:5">
      <c r="A19730" s="816">
        <f t="shared" si="1285"/>
        <v>41631</v>
      </c>
      <c r="B19730" s="815">
        <f t="shared" si="1282"/>
        <v>357</v>
      </c>
      <c r="C19730" s="815">
        <f t="shared" si="1283"/>
        <v>9</v>
      </c>
      <c r="D19730" s="815">
        <f t="shared" ref="D19730:D19793" si="1286">D19729-1</f>
        <v>364</v>
      </c>
      <c r="E19730" s="815">
        <v>2013</v>
      </c>
    </row>
    <row r="19731" spans="1:5">
      <c r="A19731" s="816">
        <f t="shared" si="1285"/>
        <v>41632</v>
      </c>
      <c r="B19731" s="815">
        <f t="shared" si="1282"/>
        <v>358</v>
      </c>
      <c r="C19731" s="815">
        <f t="shared" si="1283"/>
        <v>8</v>
      </c>
      <c r="D19731" s="815">
        <f t="shared" si="1286"/>
        <v>363</v>
      </c>
      <c r="E19731" s="815">
        <v>2013</v>
      </c>
    </row>
    <row r="19732" spans="1:5">
      <c r="A19732" s="816">
        <f t="shared" si="1285"/>
        <v>41633</v>
      </c>
      <c r="B19732" s="815">
        <f t="shared" si="1282"/>
        <v>359</v>
      </c>
      <c r="C19732" s="815">
        <f t="shared" si="1283"/>
        <v>7</v>
      </c>
      <c r="D19732" s="815">
        <f t="shared" si="1286"/>
        <v>362</v>
      </c>
      <c r="E19732" s="815">
        <v>2013</v>
      </c>
    </row>
    <row r="19733" spans="1:5">
      <c r="A19733" s="816">
        <f t="shared" si="1285"/>
        <v>41634</v>
      </c>
      <c r="B19733" s="815">
        <f t="shared" si="1282"/>
        <v>360</v>
      </c>
      <c r="C19733" s="815">
        <f t="shared" si="1283"/>
        <v>6</v>
      </c>
      <c r="D19733" s="815">
        <f t="shared" si="1286"/>
        <v>361</v>
      </c>
      <c r="E19733" s="815">
        <v>2013</v>
      </c>
    </row>
    <row r="19734" spans="1:5">
      <c r="A19734" s="816">
        <f t="shared" si="1285"/>
        <v>41635</v>
      </c>
      <c r="B19734" s="815">
        <f t="shared" si="1282"/>
        <v>361</v>
      </c>
      <c r="C19734" s="815">
        <f t="shared" si="1283"/>
        <v>5</v>
      </c>
      <c r="D19734" s="815">
        <f t="shared" si="1286"/>
        <v>360</v>
      </c>
      <c r="E19734" s="815">
        <v>2013</v>
      </c>
    </row>
    <row r="19735" spans="1:5">
      <c r="A19735" s="816">
        <f t="shared" si="1285"/>
        <v>41636</v>
      </c>
      <c r="B19735" s="815">
        <f t="shared" si="1282"/>
        <v>362</v>
      </c>
      <c r="C19735" s="815">
        <f t="shared" si="1283"/>
        <v>4</v>
      </c>
      <c r="D19735" s="815">
        <f t="shared" si="1286"/>
        <v>359</v>
      </c>
      <c r="E19735" s="815">
        <v>2013</v>
      </c>
    </row>
    <row r="19736" spans="1:5">
      <c r="A19736" s="816">
        <f t="shared" si="1285"/>
        <v>41637</v>
      </c>
      <c r="B19736" s="815">
        <f t="shared" si="1282"/>
        <v>363</v>
      </c>
      <c r="C19736" s="815">
        <f t="shared" si="1283"/>
        <v>3</v>
      </c>
      <c r="D19736" s="815">
        <f t="shared" si="1286"/>
        <v>358</v>
      </c>
      <c r="E19736" s="815">
        <v>2013</v>
      </c>
    </row>
    <row r="19737" spans="1:5">
      <c r="A19737" s="816">
        <f t="shared" si="1285"/>
        <v>41638</v>
      </c>
      <c r="B19737" s="815">
        <f t="shared" si="1282"/>
        <v>364</v>
      </c>
      <c r="C19737" s="815">
        <f t="shared" si="1283"/>
        <v>2</v>
      </c>
      <c r="D19737" s="815">
        <f t="shared" si="1286"/>
        <v>357</v>
      </c>
      <c r="E19737" s="815">
        <v>2013</v>
      </c>
    </row>
    <row r="19738" spans="1:5">
      <c r="A19738" s="816">
        <f t="shared" si="1285"/>
        <v>41639</v>
      </c>
      <c r="B19738" s="815">
        <f t="shared" si="1282"/>
        <v>365</v>
      </c>
      <c r="C19738" s="815">
        <f t="shared" si="1283"/>
        <v>1</v>
      </c>
      <c r="D19738" s="815">
        <f t="shared" si="1286"/>
        <v>356</v>
      </c>
      <c r="E19738" s="815">
        <v>2013</v>
      </c>
    </row>
    <row r="19739" spans="1:5">
      <c r="A19739" s="816">
        <f t="shared" si="1285"/>
        <v>41640</v>
      </c>
      <c r="B19739" s="815">
        <v>1</v>
      </c>
      <c r="C19739" s="815">
        <v>365</v>
      </c>
      <c r="D19739" s="815">
        <f t="shared" si="1286"/>
        <v>355</v>
      </c>
      <c r="E19739" s="815">
        <v>2014</v>
      </c>
    </row>
    <row r="19740" spans="1:5">
      <c r="A19740" s="816">
        <f t="shared" si="1285"/>
        <v>41641</v>
      </c>
      <c r="B19740" s="815">
        <f t="shared" si="1282"/>
        <v>2</v>
      </c>
      <c r="C19740" s="815">
        <f t="shared" ref="C19740:C19793" si="1287">C19739-1</f>
        <v>364</v>
      </c>
      <c r="D19740" s="815">
        <f t="shared" si="1286"/>
        <v>354</v>
      </c>
      <c r="E19740" s="815">
        <v>2014</v>
      </c>
    </row>
    <row r="19741" spans="1:5">
      <c r="A19741" s="816">
        <f t="shared" si="1285"/>
        <v>41642</v>
      </c>
      <c r="B19741" s="815">
        <f t="shared" ref="B19741:B19793" si="1288">B19740+1</f>
        <v>3</v>
      </c>
      <c r="C19741" s="815">
        <f t="shared" si="1287"/>
        <v>363</v>
      </c>
      <c r="D19741" s="815">
        <f t="shared" si="1286"/>
        <v>353</v>
      </c>
      <c r="E19741" s="815">
        <v>2014</v>
      </c>
    </row>
    <row r="19742" spans="1:5">
      <c r="A19742" s="816">
        <f t="shared" si="1285"/>
        <v>41643</v>
      </c>
      <c r="B19742" s="815">
        <f t="shared" si="1288"/>
        <v>4</v>
      </c>
      <c r="C19742" s="815">
        <f t="shared" si="1287"/>
        <v>362</v>
      </c>
      <c r="D19742" s="815">
        <f t="shared" si="1286"/>
        <v>352</v>
      </c>
      <c r="E19742" s="815">
        <v>2014</v>
      </c>
    </row>
    <row r="19743" spans="1:5">
      <c r="A19743" s="816">
        <f t="shared" si="1285"/>
        <v>41644</v>
      </c>
      <c r="B19743" s="815">
        <f t="shared" si="1288"/>
        <v>5</v>
      </c>
      <c r="C19743" s="815">
        <f t="shared" si="1287"/>
        <v>361</v>
      </c>
      <c r="D19743" s="815">
        <f t="shared" si="1286"/>
        <v>351</v>
      </c>
      <c r="E19743" s="815">
        <v>2014</v>
      </c>
    </row>
    <row r="19744" spans="1:5">
      <c r="A19744" s="816">
        <f t="shared" si="1285"/>
        <v>41645</v>
      </c>
      <c r="B19744" s="815">
        <f t="shared" si="1288"/>
        <v>6</v>
      </c>
      <c r="C19744" s="815">
        <f t="shared" si="1287"/>
        <v>360</v>
      </c>
      <c r="D19744" s="815">
        <f t="shared" si="1286"/>
        <v>350</v>
      </c>
      <c r="E19744" s="815">
        <v>2014</v>
      </c>
    </row>
    <row r="19745" spans="1:5">
      <c r="A19745" s="816">
        <f t="shared" si="1285"/>
        <v>41646</v>
      </c>
      <c r="B19745" s="815">
        <f t="shared" si="1288"/>
        <v>7</v>
      </c>
      <c r="C19745" s="815">
        <f t="shared" si="1287"/>
        <v>359</v>
      </c>
      <c r="D19745" s="815">
        <f t="shared" si="1286"/>
        <v>349</v>
      </c>
      <c r="E19745" s="815">
        <v>2014</v>
      </c>
    </row>
    <row r="19746" spans="1:5">
      <c r="A19746" s="816">
        <f t="shared" si="1285"/>
        <v>41647</v>
      </c>
      <c r="B19746" s="815">
        <f t="shared" si="1288"/>
        <v>8</v>
      </c>
      <c r="C19746" s="815">
        <f t="shared" si="1287"/>
        <v>358</v>
      </c>
      <c r="D19746" s="815">
        <f t="shared" si="1286"/>
        <v>348</v>
      </c>
      <c r="E19746" s="815">
        <v>2014</v>
      </c>
    </row>
    <row r="19747" spans="1:5">
      <c r="A19747" s="816">
        <f t="shared" si="1285"/>
        <v>41648</v>
      </c>
      <c r="B19747" s="815">
        <f t="shared" si="1288"/>
        <v>9</v>
      </c>
      <c r="C19747" s="815">
        <f t="shared" si="1287"/>
        <v>357</v>
      </c>
      <c r="D19747" s="815">
        <f t="shared" si="1286"/>
        <v>347</v>
      </c>
      <c r="E19747" s="815">
        <v>2014</v>
      </c>
    </row>
    <row r="19748" spans="1:5">
      <c r="A19748" s="816">
        <f t="shared" si="1285"/>
        <v>41649</v>
      </c>
      <c r="B19748" s="815">
        <f t="shared" si="1288"/>
        <v>10</v>
      </c>
      <c r="C19748" s="815">
        <f t="shared" si="1287"/>
        <v>356</v>
      </c>
      <c r="D19748" s="815">
        <f t="shared" si="1286"/>
        <v>346</v>
      </c>
      <c r="E19748" s="815">
        <v>2014</v>
      </c>
    </row>
    <row r="19749" spans="1:5">
      <c r="A19749" s="816">
        <f t="shared" si="1285"/>
        <v>41650</v>
      </c>
      <c r="B19749" s="815">
        <f t="shared" si="1288"/>
        <v>11</v>
      </c>
      <c r="C19749" s="815">
        <f t="shared" si="1287"/>
        <v>355</v>
      </c>
      <c r="D19749" s="815">
        <f t="shared" si="1286"/>
        <v>345</v>
      </c>
      <c r="E19749" s="815">
        <v>2014</v>
      </c>
    </row>
    <row r="19750" spans="1:5">
      <c r="A19750" s="816">
        <f t="shared" si="1285"/>
        <v>41651</v>
      </c>
      <c r="B19750" s="815">
        <f t="shared" si="1288"/>
        <v>12</v>
      </c>
      <c r="C19750" s="815">
        <f t="shared" si="1287"/>
        <v>354</v>
      </c>
      <c r="D19750" s="815">
        <f t="shared" si="1286"/>
        <v>344</v>
      </c>
      <c r="E19750" s="815">
        <v>2014</v>
      </c>
    </row>
    <row r="19751" spans="1:5">
      <c r="A19751" s="816">
        <f t="shared" si="1285"/>
        <v>41652</v>
      </c>
      <c r="B19751" s="815">
        <f t="shared" si="1288"/>
        <v>13</v>
      </c>
      <c r="C19751" s="815">
        <f t="shared" si="1287"/>
        <v>353</v>
      </c>
      <c r="D19751" s="815">
        <f t="shared" si="1286"/>
        <v>343</v>
      </c>
      <c r="E19751" s="815">
        <v>2014</v>
      </c>
    </row>
    <row r="19752" spans="1:5">
      <c r="A19752" s="816">
        <f t="shared" si="1285"/>
        <v>41653</v>
      </c>
      <c r="B19752" s="815">
        <f t="shared" si="1288"/>
        <v>14</v>
      </c>
      <c r="C19752" s="815">
        <f t="shared" si="1287"/>
        <v>352</v>
      </c>
      <c r="D19752" s="815">
        <f t="shared" si="1286"/>
        <v>342</v>
      </c>
      <c r="E19752" s="815">
        <v>2014</v>
      </c>
    </row>
    <row r="19753" spans="1:5">
      <c r="A19753" s="816">
        <f t="shared" si="1285"/>
        <v>41654</v>
      </c>
      <c r="B19753" s="815">
        <f t="shared" si="1288"/>
        <v>15</v>
      </c>
      <c r="C19753" s="815">
        <f t="shared" si="1287"/>
        <v>351</v>
      </c>
      <c r="D19753" s="815">
        <f t="shared" si="1286"/>
        <v>341</v>
      </c>
      <c r="E19753" s="815">
        <v>2014</v>
      </c>
    </row>
    <row r="19754" spans="1:5">
      <c r="A19754" s="816">
        <f t="shared" si="1285"/>
        <v>41655</v>
      </c>
      <c r="B19754" s="815">
        <f t="shared" si="1288"/>
        <v>16</v>
      </c>
      <c r="C19754" s="815">
        <f t="shared" si="1287"/>
        <v>350</v>
      </c>
      <c r="D19754" s="815">
        <f t="shared" si="1286"/>
        <v>340</v>
      </c>
      <c r="E19754" s="815">
        <v>2014</v>
      </c>
    </row>
    <row r="19755" spans="1:5">
      <c r="A19755" s="816">
        <f t="shared" si="1285"/>
        <v>41656</v>
      </c>
      <c r="B19755" s="815">
        <f t="shared" si="1288"/>
        <v>17</v>
      </c>
      <c r="C19755" s="815">
        <f t="shared" si="1287"/>
        <v>349</v>
      </c>
      <c r="D19755" s="815">
        <f t="shared" si="1286"/>
        <v>339</v>
      </c>
      <c r="E19755" s="815">
        <v>2014</v>
      </c>
    </row>
    <row r="19756" spans="1:5">
      <c r="A19756" s="816">
        <f t="shared" si="1285"/>
        <v>41657</v>
      </c>
      <c r="B19756" s="815">
        <f t="shared" si="1288"/>
        <v>18</v>
      </c>
      <c r="C19756" s="815">
        <f t="shared" si="1287"/>
        <v>348</v>
      </c>
      <c r="D19756" s="815">
        <f t="shared" si="1286"/>
        <v>338</v>
      </c>
      <c r="E19756" s="815">
        <v>2014</v>
      </c>
    </row>
    <row r="19757" spans="1:5">
      <c r="A19757" s="816">
        <f t="shared" si="1285"/>
        <v>41658</v>
      </c>
      <c r="B19757" s="815">
        <f t="shared" si="1288"/>
        <v>19</v>
      </c>
      <c r="C19757" s="815">
        <f t="shared" si="1287"/>
        <v>347</v>
      </c>
      <c r="D19757" s="815">
        <f t="shared" si="1286"/>
        <v>337</v>
      </c>
      <c r="E19757" s="815">
        <v>2014</v>
      </c>
    </row>
    <row r="19758" spans="1:5">
      <c r="A19758" s="816">
        <f t="shared" si="1285"/>
        <v>41659</v>
      </c>
      <c r="B19758" s="815">
        <f t="shared" si="1288"/>
        <v>20</v>
      </c>
      <c r="C19758" s="815">
        <f t="shared" si="1287"/>
        <v>346</v>
      </c>
      <c r="D19758" s="815">
        <f t="shared" si="1286"/>
        <v>336</v>
      </c>
      <c r="E19758" s="815">
        <v>2014</v>
      </c>
    </row>
    <row r="19759" spans="1:5">
      <c r="A19759" s="816">
        <f t="shared" si="1285"/>
        <v>41660</v>
      </c>
      <c r="B19759" s="815">
        <f t="shared" si="1288"/>
        <v>21</v>
      </c>
      <c r="C19759" s="815">
        <f t="shared" si="1287"/>
        <v>345</v>
      </c>
      <c r="D19759" s="815">
        <f t="shared" si="1286"/>
        <v>335</v>
      </c>
      <c r="E19759" s="815">
        <v>2014</v>
      </c>
    </row>
    <row r="19760" spans="1:5">
      <c r="A19760" s="816">
        <f t="shared" si="1285"/>
        <v>41661</v>
      </c>
      <c r="B19760" s="815">
        <f t="shared" si="1288"/>
        <v>22</v>
      </c>
      <c r="C19760" s="815">
        <f t="shared" si="1287"/>
        <v>344</v>
      </c>
      <c r="D19760" s="815">
        <f t="shared" si="1286"/>
        <v>334</v>
      </c>
      <c r="E19760" s="815">
        <v>2014</v>
      </c>
    </row>
    <row r="19761" spans="1:5">
      <c r="A19761" s="816">
        <f t="shared" si="1285"/>
        <v>41662</v>
      </c>
      <c r="B19761" s="815">
        <f t="shared" si="1288"/>
        <v>23</v>
      </c>
      <c r="C19761" s="815">
        <f t="shared" si="1287"/>
        <v>343</v>
      </c>
      <c r="D19761" s="815">
        <f t="shared" si="1286"/>
        <v>333</v>
      </c>
      <c r="E19761" s="815">
        <v>2014</v>
      </c>
    </row>
    <row r="19762" spans="1:5">
      <c r="A19762" s="816">
        <f t="shared" si="1285"/>
        <v>41663</v>
      </c>
      <c r="B19762" s="815">
        <f t="shared" si="1288"/>
        <v>24</v>
      </c>
      <c r="C19762" s="815">
        <f t="shared" si="1287"/>
        <v>342</v>
      </c>
      <c r="D19762" s="815">
        <f t="shared" si="1286"/>
        <v>332</v>
      </c>
      <c r="E19762" s="815">
        <v>2014</v>
      </c>
    </row>
    <row r="19763" spans="1:5">
      <c r="A19763" s="816">
        <f t="shared" ref="A19763:A19826" si="1289">A19762+1</f>
        <v>41664</v>
      </c>
      <c r="B19763" s="815">
        <f t="shared" si="1288"/>
        <v>25</v>
      </c>
      <c r="C19763" s="815">
        <f t="shared" si="1287"/>
        <v>341</v>
      </c>
      <c r="D19763" s="815">
        <f t="shared" si="1286"/>
        <v>331</v>
      </c>
      <c r="E19763" s="815">
        <v>2014</v>
      </c>
    </row>
    <row r="19764" spans="1:5">
      <c r="A19764" s="816">
        <f t="shared" si="1289"/>
        <v>41665</v>
      </c>
      <c r="B19764" s="815">
        <f t="shared" si="1288"/>
        <v>26</v>
      </c>
      <c r="C19764" s="815">
        <f t="shared" si="1287"/>
        <v>340</v>
      </c>
      <c r="D19764" s="815">
        <f t="shared" si="1286"/>
        <v>330</v>
      </c>
      <c r="E19764" s="815">
        <v>2014</v>
      </c>
    </row>
    <row r="19765" spans="1:5">
      <c r="A19765" s="816">
        <f t="shared" si="1289"/>
        <v>41666</v>
      </c>
      <c r="B19765" s="815">
        <f t="shared" si="1288"/>
        <v>27</v>
      </c>
      <c r="C19765" s="815">
        <f t="shared" si="1287"/>
        <v>339</v>
      </c>
      <c r="D19765" s="815">
        <f t="shared" si="1286"/>
        <v>329</v>
      </c>
      <c r="E19765" s="815">
        <v>2014</v>
      </c>
    </row>
    <row r="19766" spans="1:5">
      <c r="A19766" s="816">
        <f t="shared" si="1289"/>
        <v>41667</v>
      </c>
      <c r="B19766" s="815">
        <f t="shared" si="1288"/>
        <v>28</v>
      </c>
      <c r="C19766" s="815">
        <f t="shared" si="1287"/>
        <v>338</v>
      </c>
      <c r="D19766" s="815">
        <f t="shared" si="1286"/>
        <v>328</v>
      </c>
      <c r="E19766" s="815">
        <v>2014</v>
      </c>
    </row>
    <row r="19767" spans="1:5">
      <c r="A19767" s="816">
        <f t="shared" si="1289"/>
        <v>41668</v>
      </c>
      <c r="B19767" s="815">
        <f t="shared" si="1288"/>
        <v>29</v>
      </c>
      <c r="C19767" s="815">
        <f t="shared" si="1287"/>
        <v>337</v>
      </c>
      <c r="D19767" s="815">
        <f t="shared" si="1286"/>
        <v>327</v>
      </c>
      <c r="E19767" s="815">
        <v>2014</v>
      </c>
    </row>
    <row r="19768" spans="1:5">
      <c r="A19768" s="816">
        <f t="shared" si="1289"/>
        <v>41669</v>
      </c>
      <c r="B19768" s="815">
        <f t="shared" si="1288"/>
        <v>30</v>
      </c>
      <c r="C19768" s="815">
        <f t="shared" si="1287"/>
        <v>336</v>
      </c>
      <c r="D19768" s="815">
        <f t="shared" si="1286"/>
        <v>326</v>
      </c>
      <c r="E19768" s="815">
        <v>2014</v>
      </c>
    </row>
    <row r="19769" spans="1:5">
      <c r="A19769" s="816">
        <f t="shared" si="1289"/>
        <v>41670</v>
      </c>
      <c r="B19769" s="815">
        <f t="shared" si="1288"/>
        <v>31</v>
      </c>
      <c r="C19769" s="815">
        <f t="shared" si="1287"/>
        <v>335</v>
      </c>
      <c r="D19769" s="815">
        <f t="shared" si="1286"/>
        <v>325</v>
      </c>
      <c r="E19769" s="815">
        <v>2014</v>
      </c>
    </row>
    <row r="19770" spans="1:5">
      <c r="A19770" s="816">
        <f t="shared" si="1289"/>
        <v>41671</v>
      </c>
      <c r="B19770" s="815">
        <f t="shared" si="1288"/>
        <v>32</v>
      </c>
      <c r="C19770" s="815">
        <f t="shared" si="1287"/>
        <v>334</v>
      </c>
      <c r="D19770" s="815">
        <f t="shared" si="1286"/>
        <v>324</v>
      </c>
      <c r="E19770" s="815">
        <v>2014</v>
      </c>
    </row>
    <row r="19771" spans="1:5">
      <c r="A19771" s="816">
        <f t="shared" si="1289"/>
        <v>41672</v>
      </c>
      <c r="B19771" s="815">
        <f t="shared" si="1288"/>
        <v>33</v>
      </c>
      <c r="C19771" s="815">
        <f t="shared" si="1287"/>
        <v>333</v>
      </c>
      <c r="D19771" s="815">
        <f t="shared" si="1286"/>
        <v>323</v>
      </c>
      <c r="E19771" s="815">
        <v>2014</v>
      </c>
    </row>
    <row r="19772" spans="1:5">
      <c r="A19772" s="816">
        <f t="shared" si="1289"/>
        <v>41673</v>
      </c>
      <c r="B19772" s="815">
        <f t="shared" si="1288"/>
        <v>34</v>
      </c>
      <c r="C19772" s="815">
        <f t="shared" si="1287"/>
        <v>332</v>
      </c>
      <c r="D19772" s="815">
        <f t="shared" si="1286"/>
        <v>322</v>
      </c>
      <c r="E19772" s="815">
        <v>2014</v>
      </c>
    </row>
    <row r="19773" spans="1:5">
      <c r="A19773" s="816">
        <f t="shared" si="1289"/>
        <v>41674</v>
      </c>
      <c r="B19773" s="815">
        <f t="shared" si="1288"/>
        <v>35</v>
      </c>
      <c r="C19773" s="815">
        <f t="shared" si="1287"/>
        <v>331</v>
      </c>
      <c r="D19773" s="815">
        <f t="shared" si="1286"/>
        <v>321</v>
      </c>
      <c r="E19773" s="815">
        <v>2014</v>
      </c>
    </row>
    <row r="19774" spans="1:5">
      <c r="A19774" s="816">
        <f t="shared" si="1289"/>
        <v>41675</v>
      </c>
      <c r="B19774" s="815">
        <f t="shared" si="1288"/>
        <v>36</v>
      </c>
      <c r="C19774" s="815">
        <f t="shared" si="1287"/>
        <v>330</v>
      </c>
      <c r="D19774" s="815">
        <f t="shared" si="1286"/>
        <v>320</v>
      </c>
      <c r="E19774" s="815">
        <v>2014</v>
      </c>
    </row>
    <row r="19775" spans="1:5">
      <c r="A19775" s="816">
        <f t="shared" si="1289"/>
        <v>41676</v>
      </c>
      <c r="B19775" s="815">
        <f t="shared" si="1288"/>
        <v>37</v>
      </c>
      <c r="C19775" s="815">
        <f t="shared" si="1287"/>
        <v>329</v>
      </c>
      <c r="D19775" s="815">
        <f t="shared" si="1286"/>
        <v>319</v>
      </c>
      <c r="E19775" s="815">
        <v>2014</v>
      </c>
    </row>
    <row r="19776" spans="1:5">
      <c r="A19776" s="816">
        <f t="shared" si="1289"/>
        <v>41677</v>
      </c>
      <c r="B19776" s="815">
        <f t="shared" si="1288"/>
        <v>38</v>
      </c>
      <c r="C19776" s="815">
        <f t="shared" si="1287"/>
        <v>328</v>
      </c>
      <c r="D19776" s="815">
        <f t="shared" si="1286"/>
        <v>318</v>
      </c>
      <c r="E19776" s="815">
        <v>2014</v>
      </c>
    </row>
    <row r="19777" spans="1:5">
      <c r="A19777" s="816">
        <f t="shared" si="1289"/>
        <v>41678</v>
      </c>
      <c r="B19777" s="815">
        <f t="shared" si="1288"/>
        <v>39</v>
      </c>
      <c r="C19777" s="815">
        <f t="shared" si="1287"/>
        <v>327</v>
      </c>
      <c r="D19777" s="815">
        <f t="shared" si="1286"/>
        <v>317</v>
      </c>
      <c r="E19777" s="815">
        <v>2014</v>
      </c>
    </row>
    <row r="19778" spans="1:5">
      <c r="A19778" s="816">
        <f t="shared" si="1289"/>
        <v>41679</v>
      </c>
      <c r="B19778" s="815">
        <f t="shared" si="1288"/>
        <v>40</v>
      </c>
      <c r="C19778" s="815">
        <f t="shared" si="1287"/>
        <v>326</v>
      </c>
      <c r="D19778" s="815">
        <f t="shared" si="1286"/>
        <v>316</v>
      </c>
      <c r="E19778" s="815">
        <v>2014</v>
      </c>
    </row>
    <row r="19779" spans="1:5">
      <c r="A19779" s="816">
        <f t="shared" si="1289"/>
        <v>41680</v>
      </c>
      <c r="B19779" s="815">
        <f t="shared" si="1288"/>
        <v>41</v>
      </c>
      <c r="C19779" s="815">
        <f t="shared" si="1287"/>
        <v>325</v>
      </c>
      <c r="D19779" s="815">
        <f t="shared" si="1286"/>
        <v>315</v>
      </c>
      <c r="E19779" s="815">
        <v>2014</v>
      </c>
    </row>
    <row r="19780" spans="1:5">
      <c r="A19780" s="816">
        <f t="shared" si="1289"/>
        <v>41681</v>
      </c>
      <c r="B19780" s="815">
        <f t="shared" si="1288"/>
        <v>42</v>
      </c>
      <c r="C19780" s="815">
        <f t="shared" si="1287"/>
        <v>324</v>
      </c>
      <c r="D19780" s="815">
        <f t="shared" si="1286"/>
        <v>314</v>
      </c>
      <c r="E19780" s="815">
        <v>2014</v>
      </c>
    </row>
    <row r="19781" spans="1:5">
      <c r="A19781" s="816">
        <f t="shared" si="1289"/>
        <v>41682</v>
      </c>
      <c r="B19781" s="815">
        <f t="shared" si="1288"/>
        <v>43</v>
      </c>
      <c r="C19781" s="815">
        <f t="shared" si="1287"/>
        <v>323</v>
      </c>
      <c r="D19781" s="815">
        <f t="shared" si="1286"/>
        <v>313</v>
      </c>
      <c r="E19781" s="815">
        <v>2014</v>
      </c>
    </row>
    <row r="19782" spans="1:5">
      <c r="A19782" s="816">
        <f t="shared" si="1289"/>
        <v>41683</v>
      </c>
      <c r="B19782" s="815">
        <f t="shared" si="1288"/>
        <v>44</v>
      </c>
      <c r="C19782" s="815">
        <f t="shared" si="1287"/>
        <v>322</v>
      </c>
      <c r="D19782" s="815">
        <f t="shared" si="1286"/>
        <v>312</v>
      </c>
      <c r="E19782" s="815">
        <v>2014</v>
      </c>
    </row>
    <row r="19783" spans="1:5">
      <c r="A19783" s="816">
        <f t="shared" si="1289"/>
        <v>41684</v>
      </c>
      <c r="B19783" s="815">
        <f t="shared" si="1288"/>
        <v>45</v>
      </c>
      <c r="C19783" s="815">
        <f t="shared" si="1287"/>
        <v>321</v>
      </c>
      <c r="D19783" s="815">
        <f t="shared" si="1286"/>
        <v>311</v>
      </c>
      <c r="E19783" s="815">
        <v>2014</v>
      </c>
    </row>
    <row r="19784" spans="1:5">
      <c r="A19784" s="816">
        <f t="shared" si="1289"/>
        <v>41685</v>
      </c>
      <c r="B19784" s="815">
        <f t="shared" si="1288"/>
        <v>46</v>
      </c>
      <c r="C19784" s="815">
        <f t="shared" si="1287"/>
        <v>320</v>
      </c>
      <c r="D19784" s="815">
        <f t="shared" si="1286"/>
        <v>310</v>
      </c>
      <c r="E19784" s="815">
        <v>2014</v>
      </c>
    </row>
    <row r="19785" spans="1:5">
      <c r="A19785" s="816">
        <f t="shared" si="1289"/>
        <v>41686</v>
      </c>
      <c r="B19785" s="815">
        <f t="shared" si="1288"/>
        <v>47</v>
      </c>
      <c r="C19785" s="815">
        <f t="shared" si="1287"/>
        <v>319</v>
      </c>
      <c r="D19785" s="815">
        <f t="shared" si="1286"/>
        <v>309</v>
      </c>
      <c r="E19785" s="815">
        <v>2014</v>
      </c>
    </row>
    <row r="19786" spans="1:5">
      <c r="A19786" s="816">
        <f t="shared" si="1289"/>
        <v>41687</v>
      </c>
      <c r="B19786" s="815">
        <f t="shared" si="1288"/>
        <v>48</v>
      </c>
      <c r="C19786" s="815">
        <f t="shared" si="1287"/>
        <v>318</v>
      </c>
      <c r="D19786" s="815">
        <f t="shared" si="1286"/>
        <v>308</v>
      </c>
      <c r="E19786" s="815">
        <v>2014</v>
      </c>
    </row>
    <row r="19787" spans="1:5">
      <c r="A19787" s="816">
        <f t="shared" si="1289"/>
        <v>41688</v>
      </c>
      <c r="B19787" s="815">
        <f t="shared" si="1288"/>
        <v>49</v>
      </c>
      <c r="C19787" s="815">
        <f t="shared" si="1287"/>
        <v>317</v>
      </c>
      <c r="D19787" s="815">
        <f t="shared" si="1286"/>
        <v>307</v>
      </c>
      <c r="E19787" s="815">
        <v>2014</v>
      </c>
    </row>
    <row r="19788" spans="1:5">
      <c r="A19788" s="816">
        <f t="shared" si="1289"/>
        <v>41689</v>
      </c>
      <c r="B19788" s="815">
        <f t="shared" si="1288"/>
        <v>50</v>
      </c>
      <c r="C19788" s="815">
        <f t="shared" si="1287"/>
        <v>316</v>
      </c>
      <c r="D19788" s="815">
        <f t="shared" si="1286"/>
        <v>306</v>
      </c>
      <c r="E19788" s="815">
        <v>2014</v>
      </c>
    </row>
    <row r="19789" spans="1:5">
      <c r="A19789" s="816">
        <f t="shared" si="1289"/>
        <v>41690</v>
      </c>
      <c r="B19789" s="815">
        <f t="shared" si="1288"/>
        <v>51</v>
      </c>
      <c r="C19789" s="815">
        <f t="shared" si="1287"/>
        <v>315</v>
      </c>
      <c r="D19789" s="815">
        <f t="shared" si="1286"/>
        <v>305</v>
      </c>
      <c r="E19789" s="815">
        <v>2014</v>
      </c>
    </row>
    <row r="19790" spans="1:5">
      <c r="A19790" s="816">
        <f t="shared" si="1289"/>
        <v>41691</v>
      </c>
      <c r="B19790" s="815">
        <f t="shared" si="1288"/>
        <v>52</v>
      </c>
      <c r="C19790" s="815">
        <f t="shared" si="1287"/>
        <v>314</v>
      </c>
      <c r="D19790" s="815">
        <f t="shared" si="1286"/>
        <v>304</v>
      </c>
      <c r="E19790" s="815">
        <v>2014</v>
      </c>
    </row>
    <row r="19791" spans="1:5">
      <c r="A19791" s="816">
        <f t="shared" si="1289"/>
        <v>41692</v>
      </c>
      <c r="B19791" s="815">
        <f t="shared" si="1288"/>
        <v>53</v>
      </c>
      <c r="C19791" s="815">
        <f t="shared" si="1287"/>
        <v>313</v>
      </c>
      <c r="D19791" s="815">
        <f t="shared" si="1286"/>
        <v>303</v>
      </c>
      <c r="E19791" s="815">
        <v>2014</v>
      </c>
    </row>
    <row r="19792" spans="1:5">
      <c r="A19792" s="816">
        <f t="shared" si="1289"/>
        <v>41693</v>
      </c>
      <c r="B19792" s="815">
        <f t="shared" si="1288"/>
        <v>54</v>
      </c>
      <c r="C19792" s="815">
        <f t="shared" si="1287"/>
        <v>312</v>
      </c>
      <c r="D19792" s="815">
        <f t="shared" si="1286"/>
        <v>302</v>
      </c>
      <c r="E19792" s="815">
        <v>2014</v>
      </c>
    </row>
    <row r="19793" spans="1:5">
      <c r="A19793" s="816">
        <f t="shared" si="1289"/>
        <v>41694</v>
      </c>
      <c r="B19793" s="815">
        <f t="shared" si="1288"/>
        <v>55</v>
      </c>
      <c r="C19793" s="815">
        <f t="shared" si="1287"/>
        <v>311</v>
      </c>
      <c r="D19793" s="815">
        <f t="shared" si="1286"/>
        <v>301</v>
      </c>
      <c r="E19793" s="815">
        <v>2014</v>
      </c>
    </row>
    <row r="19794" spans="1:5">
      <c r="A19794" s="816">
        <f t="shared" si="1289"/>
        <v>41695</v>
      </c>
      <c r="B19794" s="815">
        <f t="shared" ref="B19794:B19857" si="1290">B19793+1</f>
        <v>56</v>
      </c>
      <c r="C19794" s="815">
        <f t="shared" ref="C19794:C19857" si="1291">C19793-1</f>
        <v>310</v>
      </c>
      <c r="D19794" s="815">
        <f t="shared" ref="D19794:D19857" si="1292">D19793-1</f>
        <v>300</v>
      </c>
      <c r="E19794" s="815">
        <v>2014</v>
      </c>
    </row>
    <row r="19795" spans="1:5">
      <c r="A19795" s="816">
        <f t="shared" si="1289"/>
        <v>41696</v>
      </c>
      <c r="B19795" s="815">
        <f t="shared" si="1290"/>
        <v>57</v>
      </c>
      <c r="C19795" s="815">
        <f t="shared" si="1291"/>
        <v>309</v>
      </c>
      <c r="D19795" s="815">
        <f t="shared" si="1292"/>
        <v>299</v>
      </c>
      <c r="E19795" s="815">
        <v>2014</v>
      </c>
    </row>
    <row r="19796" spans="1:5">
      <c r="A19796" s="816">
        <f t="shared" si="1289"/>
        <v>41697</v>
      </c>
      <c r="B19796" s="815">
        <f t="shared" si="1290"/>
        <v>58</v>
      </c>
      <c r="C19796" s="815">
        <f t="shared" si="1291"/>
        <v>308</v>
      </c>
      <c r="D19796" s="815">
        <f t="shared" si="1292"/>
        <v>298</v>
      </c>
      <c r="E19796" s="815">
        <v>2014</v>
      </c>
    </row>
    <row r="19797" spans="1:5">
      <c r="A19797" s="816">
        <f t="shared" si="1289"/>
        <v>41698</v>
      </c>
      <c r="B19797" s="815">
        <f t="shared" si="1290"/>
        <v>59</v>
      </c>
      <c r="C19797" s="815">
        <f t="shared" si="1291"/>
        <v>307</v>
      </c>
      <c r="D19797" s="815">
        <f t="shared" si="1292"/>
        <v>297</v>
      </c>
      <c r="E19797" s="815">
        <v>2014</v>
      </c>
    </row>
    <row r="19798" spans="1:5">
      <c r="A19798" s="816">
        <f t="shared" si="1289"/>
        <v>41699</v>
      </c>
      <c r="B19798" s="815">
        <f t="shared" si="1290"/>
        <v>60</v>
      </c>
      <c r="C19798" s="815">
        <f t="shared" si="1291"/>
        <v>306</v>
      </c>
      <c r="D19798" s="815">
        <f t="shared" si="1292"/>
        <v>296</v>
      </c>
      <c r="E19798" s="815">
        <v>2014</v>
      </c>
    </row>
    <row r="19799" spans="1:5">
      <c r="A19799" s="816">
        <f t="shared" si="1289"/>
        <v>41700</v>
      </c>
      <c r="B19799" s="815">
        <f t="shared" si="1290"/>
        <v>61</v>
      </c>
      <c r="C19799" s="815">
        <f t="shared" si="1291"/>
        <v>305</v>
      </c>
      <c r="D19799" s="815">
        <f t="shared" si="1292"/>
        <v>295</v>
      </c>
      <c r="E19799" s="815">
        <v>2014</v>
      </c>
    </row>
    <row r="19800" spans="1:5">
      <c r="A19800" s="816">
        <f t="shared" si="1289"/>
        <v>41701</v>
      </c>
      <c r="B19800" s="815">
        <f t="shared" si="1290"/>
        <v>62</v>
      </c>
      <c r="C19800" s="815">
        <f t="shared" si="1291"/>
        <v>304</v>
      </c>
      <c r="D19800" s="815">
        <f t="shared" si="1292"/>
        <v>294</v>
      </c>
      <c r="E19800" s="815">
        <v>2014</v>
      </c>
    </row>
    <row r="19801" spans="1:5">
      <c r="A19801" s="816">
        <f t="shared" si="1289"/>
        <v>41702</v>
      </c>
      <c r="B19801" s="815">
        <f t="shared" si="1290"/>
        <v>63</v>
      </c>
      <c r="C19801" s="815">
        <f t="shared" si="1291"/>
        <v>303</v>
      </c>
      <c r="D19801" s="815">
        <f t="shared" si="1292"/>
        <v>293</v>
      </c>
      <c r="E19801" s="815">
        <v>2014</v>
      </c>
    </row>
    <row r="19802" spans="1:5">
      <c r="A19802" s="816">
        <f t="shared" si="1289"/>
        <v>41703</v>
      </c>
      <c r="B19802" s="815">
        <f t="shared" si="1290"/>
        <v>64</v>
      </c>
      <c r="C19802" s="815">
        <f t="shared" si="1291"/>
        <v>302</v>
      </c>
      <c r="D19802" s="815">
        <f t="shared" si="1292"/>
        <v>292</v>
      </c>
      <c r="E19802" s="815">
        <v>2014</v>
      </c>
    </row>
    <row r="19803" spans="1:5">
      <c r="A19803" s="816">
        <f t="shared" si="1289"/>
        <v>41704</v>
      </c>
      <c r="B19803" s="815">
        <f t="shared" si="1290"/>
        <v>65</v>
      </c>
      <c r="C19803" s="815">
        <f t="shared" si="1291"/>
        <v>301</v>
      </c>
      <c r="D19803" s="815">
        <f t="shared" si="1292"/>
        <v>291</v>
      </c>
      <c r="E19803" s="815">
        <v>2014</v>
      </c>
    </row>
    <row r="19804" spans="1:5">
      <c r="A19804" s="816">
        <f t="shared" si="1289"/>
        <v>41705</v>
      </c>
      <c r="B19804" s="815">
        <f t="shared" si="1290"/>
        <v>66</v>
      </c>
      <c r="C19804" s="815">
        <f t="shared" si="1291"/>
        <v>300</v>
      </c>
      <c r="D19804" s="815">
        <f t="shared" si="1292"/>
        <v>290</v>
      </c>
      <c r="E19804" s="815">
        <v>2014</v>
      </c>
    </row>
    <row r="19805" spans="1:5">
      <c r="A19805" s="816">
        <f t="shared" si="1289"/>
        <v>41706</v>
      </c>
      <c r="B19805" s="815">
        <f t="shared" si="1290"/>
        <v>67</v>
      </c>
      <c r="C19805" s="815">
        <f t="shared" si="1291"/>
        <v>299</v>
      </c>
      <c r="D19805" s="815">
        <f t="shared" si="1292"/>
        <v>289</v>
      </c>
      <c r="E19805" s="815">
        <v>2014</v>
      </c>
    </row>
    <row r="19806" spans="1:5">
      <c r="A19806" s="816">
        <f t="shared" si="1289"/>
        <v>41707</v>
      </c>
      <c r="B19806" s="815">
        <f t="shared" si="1290"/>
        <v>68</v>
      </c>
      <c r="C19806" s="815">
        <f t="shared" si="1291"/>
        <v>298</v>
      </c>
      <c r="D19806" s="815">
        <f t="shared" si="1292"/>
        <v>288</v>
      </c>
      <c r="E19806" s="815">
        <v>2014</v>
      </c>
    </row>
    <row r="19807" spans="1:5">
      <c r="A19807" s="816">
        <f t="shared" si="1289"/>
        <v>41708</v>
      </c>
      <c r="B19807" s="815">
        <f t="shared" si="1290"/>
        <v>69</v>
      </c>
      <c r="C19807" s="815">
        <f t="shared" si="1291"/>
        <v>297</v>
      </c>
      <c r="D19807" s="815">
        <f t="shared" si="1292"/>
        <v>287</v>
      </c>
      <c r="E19807" s="815">
        <v>2014</v>
      </c>
    </row>
    <row r="19808" spans="1:5">
      <c r="A19808" s="816">
        <f t="shared" si="1289"/>
        <v>41709</v>
      </c>
      <c r="B19808" s="815">
        <f t="shared" si="1290"/>
        <v>70</v>
      </c>
      <c r="C19808" s="815">
        <f t="shared" si="1291"/>
        <v>296</v>
      </c>
      <c r="D19808" s="815">
        <f t="shared" si="1292"/>
        <v>286</v>
      </c>
      <c r="E19808" s="815">
        <v>2014</v>
      </c>
    </row>
    <row r="19809" spans="1:5">
      <c r="A19809" s="816">
        <f t="shared" si="1289"/>
        <v>41710</v>
      </c>
      <c r="B19809" s="815">
        <f t="shared" si="1290"/>
        <v>71</v>
      </c>
      <c r="C19809" s="815">
        <f t="shared" si="1291"/>
        <v>295</v>
      </c>
      <c r="D19809" s="815">
        <f t="shared" si="1292"/>
        <v>285</v>
      </c>
      <c r="E19809" s="815">
        <v>2014</v>
      </c>
    </row>
    <row r="19810" spans="1:5">
      <c r="A19810" s="816">
        <f t="shared" si="1289"/>
        <v>41711</v>
      </c>
      <c r="B19810" s="815">
        <f t="shared" si="1290"/>
        <v>72</v>
      </c>
      <c r="C19810" s="815">
        <f t="shared" si="1291"/>
        <v>294</v>
      </c>
      <c r="D19810" s="815">
        <f t="shared" si="1292"/>
        <v>284</v>
      </c>
      <c r="E19810" s="815">
        <v>2014</v>
      </c>
    </row>
    <row r="19811" spans="1:5">
      <c r="A19811" s="816">
        <f t="shared" si="1289"/>
        <v>41712</v>
      </c>
      <c r="B19811" s="815">
        <f t="shared" si="1290"/>
        <v>73</v>
      </c>
      <c r="C19811" s="815">
        <f t="shared" si="1291"/>
        <v>293</v>
      </c>
      <c r="D19811" s="815">
        <f t="shared" si="1292"/>
        <v>283</v>
      </c>
      <c r="E19811" s="815">
        <v>2014</v>
      </c>
    </row>
    <row r="19812" spans="1:5">
      <c r="A19812" s="816">
        <f t="shared" si="1289"/>
        <v>41713</v>
      </c>
      <c r="B19812" s="815">
        <f t="shared" si="1290"/>
        <v>74</v>
      </c>
      <c r="C19812" s="815">
        <f t="shared" si="1291"/>
        <v>292</v>
      </c>
      <c r="D19812" s="815">
        <f t="shared" si="1292"/>
        <v>282</v>
      </c>
      <c r="E19812" s="815">
        <v>2014</v>
      </c>
    </row>
    <row r="19813" spans="1:5">
      <c r="A19813" s="816">
        <f t="shared" si="1289"/>
        <v>41714</v>
      </c>
      <c r="B19813" s="815">
        <f t="shared" si="1290"/>
        <v>75</v>
      </c>
      <c r="C19813" s="815">
        <f t="shared" si="1291"/>
        <v>291</v>
      </c>
      <c r="D19813" s="815">
        <f t="shared" si="1292"/>
        <v>281</v>
      </c>
      <c r="E19813" s="815">
        <v>2014</v>
      </c>
    </row>
    <row r="19814" spans="1:5">
      <c r="A19814" s="816">
        <f t="shared" si="1289"/>
        <v>41715</v>
      </c>
      <c r="B19814" s="815">
        <f t="shared" si="1290"/>
        <v>76</v>
      </c>
      <c r="C19814" s="815">
        <f t="shared" si="1291"/>
        <v>290</v>
      </c>
      <c r="D19814" s="815">
        <f t="shared" si="1292"/>
        <v>280</v>
      </c>
      <c r="E19814" s="815">
        <v>2014</v>
      </c>
    </row>
    <row r="19815" spans="1:5">
      <c r="A19815" s="816">
        <f t="shared" si="1289"/>
        <v>41716</v>
      </c>
      <c r="B19815" s="815">
        <f t="shared" si="1290"/>
        <v>77</v>
      </c>
      <c r="C19815" s="815">
        <f t="shared" si="1291"/>
        <v>289</v>
      </c>
      <c r="D19815" s="815">
        <f t="shared" si="1292"/>
        <v>279</v>
      </c>
      <c r="E19815" s="815">
        <v>2014</v>
      </c>
    </row>
    <row r="19816" spans="1:5">
      <c r="A19816" s="816">
        <f t="shared" si="1289"/>
        <v>41717</v>
      </c>
      <c r="B19816" s="815">
        <f t="shared" si="1290"/>
        <v>78</v>
      </c>
      <c r="C19816" s="815">
        <f t="shared" si="1291"/>
        <v>288</v>
      </c>
      <c r="D19816" s="815">
        <f t="shared" si="1292"/>
        <v>278</v>
      </c>
      <c r="E19816" s="815">
        <v>2014</v>
      </c>
    </row>
    <row r="19817" spans="1:5">
      <c r="A19817" s="816">
        <f t="shared" si="1289"/>
        <v>41718</v>
      </c>
      <c r="B19817" s="815">
        <f t="shared" si="1290"/>
        <v>79</v>
      </c>
      <c r="C19817" s="815">
        <f t="shared" si="1291"/>
        <v>287</v>
      </c>
      <c r="D19817" s="815">
        <f t="shared" si="1292"/>
        <v>277</v>
      </c>
      <c r="E19817" s="815">
        <v>2014</v>
      </c>
    </row>
    <row r="19818" spans="1:5">
      <c r="A19818" s="816">
        <f t="shared" si="1289"/>
        <v>41719</v>
      </c>
      <c r="B19818" s="815">
        <f t="shared" si="1290"/>
        <v>80</v>
      </c>
      <c r="C19818" s="815">
        <f t="shared" si="1291"/>
        <v>286</v>
      </c>
      <c r="D19818" s="815">
        <f t="shared" si="1292"/>
        <v>276</v>
      </c>
      <c r="E19818" s="815">
        <v>2014</v>
      </c>
    </row>
    <row r="19819" spans="1:5">
      <c r="A19819" s="816">
        <f t="shared" si="1289"/>
        <v>41720</v>
      </c>
      <c r="B19819" s="815">
        <f t="shared" si="1290"/>
        <v>81</v>
      </c>
      <c r="C19819" s="815">
        <f t="shared" si="1291"/>
        <v>285</v>
      </c>
      <c r="D19819" s="815">
        <f t="shared" si="1292"/>
        <v>275</v>
      </c>
      <c r="E19819" s="815">
        <v>2014</v>
      </c>
    </row>
    <row r="19820" spans="1:5">
      <c r="A19820" s="816">
        <f t="shared" si="1289"/>
        <v>41721</v>
      </c>
      <c r="B19820" s="815">
        <f t="shared" si="1290"/>
        <v>82</v>
      </c>
      <c r="C19820" s="815">
        <f t="shared" si="1291"/>
        <v>284</v>
      </c>
      <c r="D19820" s="815">
        <f t="shared" si="1292"/>
        <v>274</v>
      </c>
      <c r="E19820" s="815">
        <v>2014</v>
      </c>
    </row>
    <row r="19821" spans="1:5">
      <c r="A19821" s="816">
        <f t="shared" si="1289"/>
        <v>41722</v>
      </c>
      <c r="B19821" s="815">
        <f t="shared" si="1290"/>
        <v>83</v>
      </c>
      <c r="C19821" s="815">
        <f t="shared" si="1291"/>
        <v>283</v>
      </c>
      <c r="D19821" s="815">
        <f t="shared" si="1292"/>
        <v>273</v>
      </c>
      <c r="E19821" s="815">
        <v>2014</v>
      </c>
    </row>
    <row r="19822" spans="1:5">
      <c r="A19822" s="816">
        <f t="shared" si="1289"/>
        <v>41723</v>
      </c>
      <c r="B19822" s="815">
        <f t="shared" si="1290"/>
        <v>84</v>
      </c>
      <c r="C19822" s="815">
        <f t="shared" si="1291"/>
        <v>282</v>
      </c>
      <c r="D19822" s="815">
        <f t="shared" si="1292"/>
        <v>272</v>
      </c>
      <c r="E19822" s="815">
        <v>2014</v>
      </c>
    </row>
    <row r="19823" spans="1:5">
      <c r="A19823" s="816">
        <f t="shared" si="1289"/>
        <v>41724</v>
      </c>
      <c r="B19823" s="815">
        <f t="shared" si="1290"/>
        <v>85</v>
      </c>
      <c r="C19823" s="815">
        <f t="shared" si="1291"/>
        <v>281</v>
      </c>
      <c r="D19823" s="815">
        <f t="shared" si="1292"/>
        <v>271</v>
      </c>
      <c r="E19823" s="815">
        <v>2014</v>
      </c>
    </row>
    <row r="19824" spans="1:5">
      <c r="A19824" s="816">
        <f t="shared" si="1289"/>
        <v>41725</v>
      </c>
      <c r="B19824" s="815">
        <f t="shared" si="1290"/>
        <v>86</v>
      </c>
      <c r="C19824" s="815">
        <f t="shared" si="1291"/>
        <v>280</v>
      </c>
      <c r="D19824" s="815">
        <f t="shared" si="1292"/>
        <v>270</v>
      </c>
      <c r="E19824" s="815">
        <v>2014</v>
      </c>
    </row>
    <row r="19825" spans="1:5">
      <c r="A19825" s="816">
        <f t="shared" si="1289"/>
        <v>41726</v>
      </c>
      <c r="B19825" s="815">
        <f t="shared" si="1290"/>
        <v>87</v>
      </c>
      <c r="C19825" s="815">
        <f t="shared" si="1291"/>
        <v>279</v>
      </c>
      <c r="D19825" s="815">
        <f t="shared" si="1292"/>
        <v>269</v>
      </c>
      <c r="E19825" s="815">
        <v>2014</v>
      </c>
    </row>
    <row r="19826" spans="1:5">
      <c r="A19826" s="816">
        <f t="shared" si="1289"/>
        <v>41727</v>
      </c>
      <c r="B19826" s="815">
        <f t="shared" si="1290"/>
        <v>88</v>
      </c>
      <c r="C19826" s="815">
        <f t="shared" si="1291"/>
        <v>278</v>
      </c>
      <c r="D19826" s="815">
        <f t="shared" si="1292"/>
        <v>268</v>
      </c>
      <c r="E19826" s="815">
        <v>2014</v>
      </c>
    </row>
    <row r="19827" spans="1:5">
      <c r="A19827" s="816">
        <f t="shared" ref="A19827:A19890" si="1293">A19826+1</f>
        <v>41728</v>
      </c>
      <c r="B19827" s="815">
        <f t="shared" si="1290"/>
        <v>89</v>
      </c>
      <c r="C19827" s="815">
        <f t="shared" si="1291"/>
        <v>277</v>
      </c>
      <c r="D19827" s="815">
        <f t="shared" si="1292"/>
        <v>267</v>
      </c>
      <c r="E19827" s="815">
        <v>2014</v>
      </c>
    </row>
    <row r="19828" spans="1:5">
      <c r="A19828" s="816">
        <f t="shared" si="1293"/>
        <v>41729</v>
      </c>
      <c r="B19828" s="815">
        <f t="shared" si="1290"/>
        <v>90</v>
      </c>
      <c r="C19828" s="815">
        <f t="shared" si="1291"/>
        <v>276</v>
      </c>
      <c r="D19828" s="815">
        <f t="shared" si="1292"/>
        <v>266</v>
      </c>
      <c r="E19828" s="815">
        <v>2014</v>
      </c>
    </row>
    <row r="19829" spans="1:5">
      <c r="A19829" s="816">
        <f t="shared" si="1293"/>
        <v>41730</v>
      </c>
      <c r="B19829" s="815">
        <f t="shared" si="1290"/>
        <v>91</v>
      </c>
      <c r="C19829" s="815">
        <f t="shared" si="1291"/>
        <v>275</v>
      </c>
      <c r="D19829" s="815">
        <f t="shared" si="1292"/>
        <v>265</v>
      </c>
      <c r="E19829" s="815">
        <v>2014</v>
      </c>
    </row>
    <row r="19830" spans="1:5">
      <c r="A19830" s="816">
        <f t="shared" si="1293"/>
        <v>41731</v>
      </c>
      <c r="B19830" s="815">
        <f t="shared" si="1290"/>
        <v>92</v>
      </c>
      <c r="C19830" s="815">
        <f t="shared" si="1291"/>
        <v>274</v>
      </c>
      <c r="D19830" s="815">
        <f t="shared" si="1292"/>
        <v>264</v>
      </c>
      <c r="E19830" s="815">
        <v>2014</v>
      </c>
    </row>
    <row r="19831" spans="1:5">
      <c r="A19831" s="816">
        <f t="shared" si="1293"/>
        <v>41732</v>
      </c>
      <c r="B19831" s="815">
        <f t="shared" si="1290"/>
        <v>93</v>
      </c>
      <c r="C19831" s="815">
        <f t="shared" si="1291"/>
        <v>273</v>
      </c>
      <c r="D19831" s="815">
        <f t="shared" si="1292"/>
        <v>263</v>
      </c>
      <c r="E19831" s="815">
        <v>2014</v>
      </c>
    </row>
    <row r="19832" spans="1:5">
      <c r="A19832" s="816">
        <f t="shared" si="1293"/>
        <v>41733</v>
      </c>
      <c r="B19832" s="815">
        <f t="shared" si="1290"/>
        <v>94</v>
      </c>
      <c r="C19832" s="815">
        <f t="shared" si="1291"/>
        <v>272</v>
      </c>
      <c r="D19832" s="815">
        <f t="shared" si="1292"/>
        <v>262</v>
      </c>
      <c r="E19832" s="815">
        <v>2014</v>
      </c>
    </row>
    <row r="19833" spans="1:5">
      <c r="A19833" s="816">
        <f t="shared" si="1293"/>
        <v>41734</v>
      </c>
      <c r="B19833" s="815">
        <f t="shared" si="1290"/>
        <v>95</v>
      </c>
      <c r="C19833" s="815">
        <f t="shared" si="1291"/>
        <v>271</v>
      </c>
      <c r="D19833" s="815">
        <f t="shared" si="1292"/>
        <v>261</v>
      </c>
      <c r="E19833" s="815">
        <v>2014</v>
      </c>
    </row>
    <row r="19834" spans="1:5">
      <c r="A19834" s="816">
        <f t="shared" si="1293"/>
        <v>41735</v>
      </c>
      <c r="B19834" s="815">
        <f t="shared" si="1290"/>
        <v>96</v>
      </c>
      <c r="C19834" s="815">
        <f t="shared" si="1291"/>
        <v>270</v>
      </c>
      <c r="D19834" s="815">
        <f t="shared" si="1292"/>
        <v>260</v>
      </c>
      <c r="E19834" s="815">
        <v>2014</v>
      </c>
    </row>
    <row r="19835" spans="1:5">
      <c r="A19835" s="816">
        <f t="shared" si="1293"/>
        <v>41736</v>
      </c>
      <c r="B19835" s="815">
        <f t="shared" si="1290"/>
        <v>97</v>
      </c>
      <c r="C19835" s="815">
        <f t="shared" si="1291"/>
        <v>269</v>
      </c>
      <c r="D19835" s="815">
        <f t="shared" si="1292"/>
        <v>259</v>
      </c>
      <c r="E19835" s="815">
        <v>2014</v>
      </c>
    </row>
    <row r="19836" spans="1:5">
      <c r="A19836" s="816">
        <f t="shared" si="1293"/>
        <v>41737</v>
      </c>
      <c r="B19836" s="815">
        <f t="shared" si="1290"/>
        <v>98</v>
      </c>
      <c r="C19836" s="815">
        <f t="shared" si="1291"/>
        <v>268</v>
      </c>
      <c r="D19836" s="815">
        <f t="shared" si="1292"/>
        <v>258</v>
      </c>
      <c r="E19836" s="815">
        <v>2014</v>
      </c>
    </row>
    <row r="19837" spans="1:5">
      <c r="A19837" s="816">
        <f t="shared" si="1293"/>
        <v>41738</v>
      </c>
      <c r="B19837" s="815">
        <f t="shared" si="1290"/>
        <v>99</v>
      </c>
      <c r="C19837" s="815">
        <f t="shared" si="1291"/>
        <v>267</v>
      </c>
      <c r="D19837" s="815">
        <f t="shared" si="1292"/>
        <v>257</v>
      </c>
      <c r="E19837" s="815">
        <v>2014</v>
      </c>
    </row>
    <row r="19838" spans="1:5">
      <c r="A19838" s="816">
        <f t="shared" si="1293"/>
        <v>41739</v>
      </c>
      <c r="B19838" s="815">
        <f t="shared" si="1290"/>
        <v>100</v>
      </c>
      <c r="C19838" s="815">
        <f t="shared" si="1291"/>
        <v>266</v>
      </c>
      <c r="D19838" s="815">
        <f t="shared" si="1292"/>
        <v>256</v>
      </c>
      <c r="E19838" s="815">
        <v>2014</v>
      </c>
    </row>
    <row r="19839" spans="1:5">
      <c r="A19839" s="816">
        <f t="shared" si="1293"/>
        <v>41740</v>
      </c>
      <c r="B19839" s="815">
        <f t="shared" si="1290"/>
        <v>101</v>
      </c>
      <c r="C19839" s="815">
        <f t="shared" si="1291"/>
        <v>265</v>
      </c>
      <c r="D19839" s="815">
        <f t="shared" si="1292"/>
        <v>255</v>
      </c>
      <c r="E19839" s="815">
        <v>2014</v>
      </c>
    </row>
    <row r="19840" spans="1:5">
      <c r="A19840" s="816">
        <f t="shared" si="1293"/>
        <v>41741</v>
      </c>
      <c r="B19840" s="815">
        <f t="shared" si="1290"/>
        <v>102</v>
      </c>
      <c r="C19840" s="815">
        <f t="shared" si="1291"/>
        <v>264</v>
      </c>
      <c r="D19840" s="815">
        <f t="shared" si="1292"/>
        <v>254</v>
      </c>
      <c r="E19840" s="815">
        <v>2014</v>
      </c>
    </row>
    <row r="19841" spans="1:5">
      <c r="A19841" s="816">
        <f t="shared" si="1293"/>
        <v>41742</v>
      </c>
      <c r="B19841" s="815">
        <f t="shared" si="1290"/>
        <v>103</v>
      </c>
      <c r="C19841" s="815">
        <f t="shared" si="1291"/>
        <v>263</v>
      </c>
      <c r="D19841" s="815">
        <f t="shared" si="1292"/>
        <v>253</v>
      </c>
      <c r="E19841" s="815">
        <v>2014</v>
      </c>
    </row>
    <row r="19842" spans="1:5">
      <c r="A19842" s="816">
        <f t="shared" si="1293"/>
        <v>41743</v>
      </c>
      <c r="B19842" s="815">
        <f t="shared" si="1290"/>
        <v>104</v>
      </c>
      <c r="C19842" s="815">
        <f t="shared" si="1291"/>
        <v>262</v>
      </c>
      <c r="D19842" s="815">
        <f t="shared" si="1292"/>
        <v>252</v>
      </c>
      <c r="E19842" s="815">
        <v>2014</v>
      </c>
    </row>
    <row r="19843" spans="1:5">
      <c r="A19843" s="816">
        <f t="shared" si="1293"/>
        <v>41744</v>
      </c>
      <c r="B19843" s="815">
        <f t="shared" si="1290"/>
        <v>105</v>
      </c>
      <c r="C19843" s="815">
        <f t="shared" si="1291"/>
        <v>261</v>
      </c>
      <c r="D19843" s="815">
        <f t="shared" si="1292"/>
        <v>251</v>
      </c>
      <c r="E19843" s="815">
        <v>2014</v>
      </c>
    </row>
    <row r="19844" spans="1:5">
      <c r="A19844" s="816">
        <f t="shared" si="1293"/>
        <v>41745</v>
      </c>
      <c r="B19844" s="815">
        <f t="shared" si="1290"/>
        <v>106</v>
      </c>
      <c r="C19844" s="815">
        <f t="shared" si="1291"/>
        <v>260</v>
      </c>
      <c r="D19844" s="815">
        <f t="shared" si="1292"/>
        <v>250</v>
      </c>
      <c r="E19844" s="815">
        <v>2014</v>
      </c>
    </row>
    <row r="19845" spans="1:5">
      <c r="A19845" s="816">
        <f t="shared" si="1293"/>
        <v>41746</v>
      </c>
      <c r="B19845" s="815">
        <f t="shared" si="1290"/>
        <v>107</v>
      </c>
      <c r="C19845" s="815">
        <f t="shared" si="1291"/>
        <v>259</v>
      </c>
      <c r="D19845" s="815">
        <f t="shared" si="1292"/>
        <v>249</v>
      </c>
      <c r="E19845" s="815">
        <v>2014</v>
      </c>
    </row>
    <row r="19846" spans="1:5">
      <c r="A19846" s="816">
        <f t="shared" si="1293"/>
        <v>41747</v>
      </c>
      <c r="B19846" s="815">
        <f t="shared" si="1290"/>
        <v>108</v>
      </c>
      <c r="C19846" s="815">
        <f t="shared" si="1291"/>
        <v>258</v>
      </c>
      <c r="D19846" s="815">
        <f t="shared" si="1292"/>
        <v>248</v>
      </c>
      <c r="E19846" s="815">
        <v>2014</v>
      </c>
    </row>
    <row r="19847" spans="1:5">
      <c r="A19847" s="816">
        <f t="shared" si="1293"/>
        <v>41748</v>
      </c>
      <c r="B19847" s="815">
        <f t="shared" si="1290"/>
        <v>109</v>
      </c>
      <c r="C19847" s="815">
        <f t="shared" si="1291"/>
        <v>257</v>
      </c>
      <c r="D19847" s="815">
        <f t="shared" si="1292"/>
        <v>247</v>
      </c>
      <c r="E19847" s="815">
        <v>2014</v>
      </c>
    </row>
    <row r="19848" spans="1:5">
      <c r="A19848" s="816">
        <f t="shared" si="1293"/>
        <v>41749</v>
      </c>
      <c r="B19848" s="815">
        <f t="shared" si="1290"/>
        <v>110</v>
      </c>
      <c r="C19848" s="815">
        <f t="shared" si="1291"/>
        <v>256</v>
      </c>
      <c r="D19848" s="815">
        <f t="shared" si="1292"/>
        <v>246</v>
      </c>
      <c r="E19848" s="815">
        <v>2014</v>
      </c>
    </row>
    <row r="19849" spans="1:5">
      <c r="A19849" s="816">
        <f t="shared" si="1293"/>
        <v>41750</v>
      </c>
      <c r="B19849" s="815">
        <f t="shared" si="1290"/>
        <v>111</v>
      </c>
      <c r="C19849" s="815">
        <f t="shared" si="1291"/>
        <v>255</v>
      </c>
      <c r="D19849" s="815">
        <f t="shared" si="1292"/>
        <v>245</v>
      </c>
      <c r="E19849" s="815">
        <v>2014</v>
      </c>
    </row>
    <row r="19850" spans="1:5">
      <c r="A19850" s="816">
        <f t="shared" si="1293"/>
        <v>41751</v>
      </c>
      <c r="B19850" s="815">
        <f t="shared" si="1290"/>
        <v>112</v>
      </c>
      <c r="C19850" s="815">
        <f t="shared" si="1291"/>
        <v>254</v>
      </c>
      <c r="D19850" s="815">
        <f t="shared" si="1292"/>
        <v>244</v>
      </c>
      <c r="E19850" s="815">
        <v>2014</v>
      </c>
    </row>
    <row r="19851" spans="1:5">
      <c r="A19851" s="816">
        <f t="shared" si="1293"/>
        <v>41752</v>
      </c>
      <c r="B19851" s="815">
        <f t="shared" si="1290"/>
        <v>113</v>
      </c>
      <c r="C19851" s="815">
        <f t="shared" si="1291"/>
        <v>253</v>
      </c>
      <c r="D19851" s="815">
        <f t="shared" si="1292"/>
        <v>243</v>
      </c>
      <c r="E19851" s="815">
        <v>2014</v>
      </c>
    </row>
    <row r="19852" spans="1:5">
      <c r="A19852" s="816">
        <f t="shared" si="1293"/>
        <v>41753</v>
      </c>
      <c r="B19852" s="815">
        <f t="shared" si="1290"/>
        <v>114</v>
      </c>
      <c r="C19852" s="815">
        <f t="shared" si="1291"/>
        <v>252</v>
      </c>
      <c r="D19852" s="815">
        <f t="shared" si="1292"/>
        <v>242</v>
      </c>
      <c r="E19852" s="815">
        <v>2014</v>
      </c>
    </row>
    <row r="19853" spans="1:5">
      <c r="A19853" s="816">
        <f t="shared" si="1293"/>
        <v>41754</v>
      </c>
      <c r="B19853" s="815">
        <f t="shared" si="1290"/>
        <v>115</v>
      </c>
      <c r="C19853" s="815">
        <f t="shared" si="1291"/>
        <v>251</v>
      </c>
      <c r="D19853" s="815">
        <f t="shared" si="1292"/>
        <v>241</v>
      </c>
      <c r="E19853" s="815">
        <v>2014</v>
      </c>
    </row>
    <row r="19854" spans="1:5">
      <c r="A19854" s="816">
        <f t="shared" si="1293"/>
        <v>41755</v>
      </c>
      <c r="B19854" s="815">
        <f t="shared" si="1290"/>
        <v>116</v>
      </c>
      <c r="C19854" s="815">
        <f t="shared" si="1291"/>
        <v>250</v>
      </c>
      <c r="D19854" s="815">
        <f t="shared" si="1292"/>
        <v>240</v>
      </c>
      <c r="E19854" s="815">
        <v>2014</v>
      </c>
    </row>
    <row r="19855" spans="1:5">
      <c r="A19855" s="816">
        <f t="shared" si="1293"/>
        <v>41756</v>
      </c>
      <c r="B19855" s="815">
        <f t="shared" si="1290"/>
        <v>117</v>
      </c>
      <c r="C19855" s="815">
        <f t="shared" si="1291"/>
        <v>249</v>
      </c>
      <c r="D19855" s="815">
        <f t="shared" si="1292"/>
        <v>239</v>
      </c>
      <c r="E19855" s="815">
        <v>2014</v>
      </c>
    </row>
    <row r="19856" spans="1:5">
      <c r="A19856" s="816">
        <f t="shared" si="1293"/>
        <v>41757</v>
      </c>
      <c r="B19856" s="815">
        <f t="shared" si="1290"/>
        <v>118</v>
      </c>
      <c r="C19856" s="815">
        <f t="shared" si="1291"/>
        <v>248</v>
      </c>
      <c r="D19856" s="815">
        <f t="shared" si="1292"/>
        <v>238</v>
      </c>
      <c r="E19856" s="815">
        <v>2014</v>
      </c>
    </row>
    <row r="19857" spans="1:5">
      <c r="A19857" s="816">
        <f t="shared" si="1293"/>
        <v>41758</v>
      </c>
      <c r="B19857" s="815">
        <f t="shared" si="1290"/>
        <v>119</v>
      </c>
      <c r="C19857" s="815">
        <f t="shared" si="1291"/>
        <v>247</v>
      </c>
      <c r="D19857" s="815">
        <f t="shared" si="1292"/>
        <v>237</v>
      </c>
      <c r="E19857" s="815">
        <v>2014</v>
      </c>
    </row>
    <row r="19858" spans="1:5">
      <c r="A19858" s="816">
        <f t="shared" si="1293"/>
        <v>41759</v>
      </c>
      <c r="B19858" s="815">
        <f t="shared" ref="B19858:B19921" si="1294">B19857+1</f>
        <v>120</v>
      </c>
      <c r="C19858" s="815">
        <f t="shared" ref="C19858:C19921" si="1295">C19857-1</f>
        <v>246</v>
      </c>
      <c r="D19858" s="815">
        <f t="shared" ref="D19858:D19921" si="1296">D19857-1</f>
        <v>236</v>
      </c>
      <c r="E19858" s="815">
        <v>2014</v>
      </c>
    </row>
    <row r="19859" spans="1:5">
      <c r="A19859" s="816">
        <f t="shared" si="1293"/>
        <v>41760</v>
      </c>
      <c r="B19859" s="815">
        <f t="shared" si="1294"/>
        <v>121</v>
      </c>
      <c r="C19859" s="815">
        <f t="shared" si="1295"/>
        <v>245</v>
      </c>
      <c r="D19859" s="815">
        <f t="shared" si="1296"/>
        <v>235</v>
      </c>
      <c r="E19859" s="815">
        <v>2014</v>
      </c>
    </row>
    <row r="19860" spans="1:5">
      <c r="A19860" s="816">
        <f t="shared" si="1293"/>
        <v>41761</v>
      </c>
      <c r="B19860" s="815">
        <f t="shared" si="1294"/>
        <v>122</v>
      </c>
      <c r="C19860" s="815">
        <f t="shared" si="1295"/>
        <v>244</v>
      </c>
      <c r="D19860" s="815">
        <f t="shared" si="1296"/>
        <v>234</v>
      </c>
      <c r="E19860" s="815">
        <v>2014</v>
      </c>
    </row>
    <row r="19861" spans="1:5">
      <c r="A19861" s="816">
        <f t="shared" si="1293"/>
        <v>41762</v>
      </c>
      <c r="B19861" s="815">
        <f t="shared" si="1294"/>
        <v>123</v>
      </c>
      <c r="C19861" s="815">
        <f t="shared" si="1295"/>
        <v>243</v>
      </c>
      <c r="D19861" s="815">
        <f t="shared" si="1296"/>
        <v>233</v>
      </c>
      <c r="E19861" s="815">
        <v>2014</v>
      </c>
    </row>
    <row r="19862" spans="1:5">
      <c r="A19862" s="816">
        <f t="shared" si="1293"/>
        <v>41763</v>
      </c>
      <c r="B19862" s="815">
        <f t="shared" si="1294"/>
        <v>124</v>
      </c>
      <c r="C19862" s="815">
        <f t="shared" si="1295"/>
        <v>242</v>
      </c>
      <c r="D19862" s="815">
        <f t="shared" si="1296"/>
        <v>232</v>
      </c>
      <c r="E19862" s="815">
        <v>2014</v>
      </c>
    </row>
    <row r="19863" spans="1:5">
      <c r="A19863" s="816">
        <f t="shared" si="1293"/>
        <v>41764</v>
      </c>
      <c r="B19863" s="815">
        <f t="shared" si="1294"/>
        <v>125</v>
      </c>
      <c r="C19863" s="815">
        <f t="shared" si="1295"/>
        <v>241</v>
      </c>
      <c r="D19863" s="815">
        <f t="shared" si="1296"/>
        <v>231</v>
      </c>
      <c r="E19863" s="815">
        <v>2014</v>
      </c>
    </row>
    <row r="19864" spans="1:5">
      <c r="A19864" s="816">
        <f t="shared" si="1293"/>
        <v>41765</v>
      </c>
      <c r="B19864" s="815">
        <f t="shared" si="1294"/>
        <v>126</v>
      </c>
      <c r="C19864" s="815">
        <f t="shared" si="1295"/>
        <v>240</v>
      </c>
      <c r="D19864" s="815">
        <f t="shared" si="1296"/>
        <v>230</v>
      </c>
      <c r="E19864" s="815">
        <v>2014</v>
      </c>
    </row>
    <row r="19865" spans="1:5">
      <c r="A19865" s="816">
        <f t="shared" si="1293"/>
        <v>41766</v>
      </c>
      <c r="B19865" s="815">
        <f t="shared" si="1294"/>
        <v>127</v>
      </c>
      <c r="C19865" s="815">
        <f t="shared" si="1295"/>
        <v>239</v>
      </c>
      <c r="D19865" s="815">
        <f t="shared" si="1296"/>
        <v>229</v>
      </c>
      <c r="E19865" s="815">
        <v>2014</v>
      </c>
    </row>
    <row r="19866" spans="1:5">
      <c r="A19866" s="816">
        <f t="shared" si="1293"/>
        <v>41767</v>
      </c>
      <c r="B19866" s="815">
        <f t="shared" si="1294"/>
        <v>128</v>
      </c>
      <c r="C19866" s="815">
        <f t="shared" si="1295"/>
        <v>238</v>
      </c>
      <c r="D19866" s="815">
        <f t="shared" si="1296"/>
        <v>228</v>
      </c>
      <c r="E19866" s="815">
        <v>2014</v>
      </c>
    </row>
    <row r="19867" spans="1:5">
      <c r="A19867" s="816">
        <f t="shared" si="1293"/>
        <v>41768</v>
      </c>
      <c r="B19867" s="815">
        <f t="shared" si="1294"/>
        <v>129</v>
      </c>
      <c r="C19867" s="815">
        <f t="shared" si="1295"/>
        <v>237</v>
      </c>
      <c r="D19867" s="815">
        <f t="shared" si="1296"/>
        <v>227</v>
      </c>
      <c r="E19867" s="815">
        <v>2014</v>
      </c>
    </row>
    <row r="19868" spans="1:5">
      <c r="A19868" s="816">
        <f t="shared" si="1293"/>
        <v>41769</v>
      </c>
      <c r="B19868" s="815">
        <f t="shared" si="1294"/>
        <v>130</v>
      </c>
      <c r="C19868" s="815">
        <f t="shared" si="1295"/>
        <v>236</v>
      </c>
      <c r="D19868" s="815">
        <f t="shared" si="1296"/>
        <v>226</v>
      </c>
      <c r="E19868" s="815">
        <v>2014</v>
      </c>
    </row>
    <row r="19869" spans="1:5">
      <c r="A19869" s="816">
        <f t="shared" si="1293"/>
        <v>41770</v>
      </c>
      <c r="B19869" s="815">
        <f t="shared" si="1294"/>
        <v>131</v>
      </c>
      <c r="C19869" s="815">
        <f t="shared" si="1295"/>
        <v>235</v>
      </c>
      <c r="D19869" s="815">
        <f t="shared" si="1296"/>
        <v>225</v>
      </c>
      <c r="E19869" s="815">
        <v>2014</v>
      </c>
    </row>
    <row r="19870" spans="1:5">
      <c r="A19870" s="816">
        <f t="shared" si="1293"/>
        <v>41771</v>
      </c>
      <c r="B19870" s="815">
        <f t="shared" si="1294"/>
        <v>132</v>
      </c>
      <c r="C19870" s="815">
        <f t="shared" si="1295"/>
        <v>234</v>
      </c>
      <c r="D19870" s="815">
        <f t="shared" si="1296"/>
        <v>224</v>
      </c>
      <c r="E19870" s="815">
        <v>2014</v>
      </c>
    </row>
    <row r="19871" spans="1:5">
      <c r="A19871" s="816">
        <f t="shared" si="1293"/>
        <v>41772</v>
      </c>
      <c r="B19871" s="815">
        <f t="shared" si="1294"/>
        <v>133</v>
      </c>
      <c r="C19871" s="815">
        <f t="shared" si="1295"/>
        <v>233</v>
      </c>
      <c r="D19871" s="815">
        <f t="shared" si="1296"/>
        <v>223</v>
      </c>
      <c r="E19871" s="815">
        <v>2014</v>
      </c>
    </row>
    <row r="19872" spans="1:5">
      <c r="A19872" s="816">
        <f t="shared" si="1293"/>
        <v>41773</v>
      </c>
      <c r="B19872" s="815">
        <f t="shared" si="1294"/>
        <v>134</v>
      </c>
      <c r="C19872" s="815">
        <f t="shared" si="1295"/>
        <v>232</v>
      </c>
      <c r="D19872" s="815">
        <f t="shared" si="1296"/>
        <v>222</v>
      </c>
      <c r="E19872" s="815">
        <v>2014</v>
      </c>
    </row>
    <row r="19873" spans="1:5">
      <c r="A19873" s="816">
        <f t="shared" si="1293"/>
        <v>41774</v>
      </c>
      <c r="B19873" s="815">
        <f t="shared" si="1294"/>
        <v>135</v>
      </c>
      <c r="C19873" s="815">
        <f t="shared" si="1295"/>
        <v>231</v>
      </c>
      <c r="D19873" s="815">
        <f t="shared" si="1296"/>
        <v>221</v>
      </c>
      <c r="E19873" s="815">
        <v>2014</v>
      </c>
    </row>
    <row r="19874" spans="1:5">
      <c r="A19874" s="816">
        <f t="shared" si="1293"/>
        <v>41775</v>
      </c>
      <c r="B19874" s="815">
        <f t="shared" si="1294"/>
        <v>136</v>
      </c>
      <c r="C19874" s="815">
        <f t="shared" si="1295"/>
        <v>230</v>
      </c>
      <c r="D19874" s="815">
        <f t="shared" si="1296"/>
        <v>220</v>
      </c>
      <c r="E19874" s="815">
        <v>2014</v>
      </c>
    </row>
    <row r="19875" spans="1:5">
      <c r="A19875" s="816">
        <f t="shared" si="1293"/>
        <v>41776</v>
      </c>
      <c r="B19875" s="815">
        <f t="shared" si="1294"/>
        <v>137</v>
      </c>
      <c r="C19875" s="815">
        <f t="shared" si="1295"/>
        <v>229</v>
      </c>
      <c r="D19875" s="815">
        <f t="shared" si="1296"/>
        <v>219</v>
      </c>
      <c r="E19875" s="815">
        <v>2014</v>
      </c>
    </row>
    <row r="19876" spans="1:5">
      <c r="A19876" s="816">
        <f t="shared" si="1293"/>
        <v>41777</v>
      </c>
      <c r="B19876" s="815">
        <f t="shared" si="1294"/>
        <v>138</v>
      </c>
      <c r="C19876" s="815">
        <f t="shared" si="1295"/>
        <v>228</v>
      </c>
      <c r="D19876" s="815">
        <f t="shared" si="1296"/>
        <v>218</v>
      </c>
      <c r="E19876" s="815">
        <v>2014</v>
      </c>
    </row>
    <row r="19877" spans="1:5">
      <c r="A19877" s="816">
        <f t="shared" si="1293"/>
        <v>41778</v>
      </c>
      <c r="B19877" s="815">
        <f t="shared" si="1294"/>
        <v>139</v>
      </c>
      <c r="C19877" s="815">
        <f t="shared" si="1295"/>
        <v>227</v>
      </c>
      <c r="D19877" s="815">
        <f t="shared" si="1296"/>
        <v>217</v>
      </c>
      <c r="E19877" s="815">
        <v>2014</v>
      </c>
    </row>
    <row r="19878" spans="1:5">
      <c r="A19878" s="816">
        <f t="shared" si="1293"/>
        <v>41779</v>
      </c>
      <c r="B19878" s="815">
        <f t="shared" si="1294"/>
        <v>140</v>
      </c>
      <c r="C19878" s="815">
        <f t="shared" si="1295"/>
        <v>226</v>
      </c>
      <c r="D19878" s="815">
        <f t="shared" si="1296"/>
        <v>216</v>
      </c>
      <c r="E19878" s="815">
        <v>2014</v>
      </c>
    </row>
    <row r="19879" spans="1:5">
      <c r="A19879" s="816">
        <f t="shared" si="1293"/>
        <v>41780</v>
      </c>
      <c r="B19879" s="815">
        <f t="shared" si="1294"/>
        <v>141</v>
      </c>
      <c r="C19879" s="815">
        <f t="shared" si="1295"/>
        <v>225</v>
      </c>
      <c r="D19879" s="815">
        <f t="shared" si="1296"/>
        <v>215</v>
      </c>
      <c r="E19879" s="815">
        <v>2014</v>
      </c>
    </row>
    <row r="19880" spans="1:5">
      <c r="A19880" s="816">
        <f t="shared" si="1293"/>
        <v>41781</v>
      </c>
      <c r="B19880" s="815">
        <f t="shared" si="1294"/>
        <v>142</v>
      </c>
      <c r="C19880" s="815">
        <f t="shared" si="1295"/>
        <v>224</v>
      </c>
      <c r="D19880" s="815">
        <f t="shared" si="1296"/>
        <v>214</v>
      </c>
      <c r="E19880" s="815">
        <v>2014</v>
      </c>
    </row>
    <row r="19881" spans="1:5">
      <c r="A19881" s="816">
        <f t="shared" si="1293"/>
        <v>41782</v>
      </c>
      <c r="B19881" s="815">
        <f t="shared" si="1294"/>
        <v>143</v>
      </c>
      <c r="C19881" s="815">
        <f t="shared" si="1295"/>
        <v>223</v>
      </c>
      <c r="D19881" s="815">
        <f t="shared" si="1296"/>
        <v>213</v>
      </c>
      <c r="E19881" s="815">
        <v>2014</v>
      </c>
    </row>
    <row r="19882" spans="1:5">
      <c r="A19882" s="816">
        <f t="shared" si="1293"/>
        <v>41783</v>
      </c>
      <c r="B19882" s="815">
        <f t="shared" si="1294"/>
        <v>144</v>
      </c>
      <c r="C19882" s="815">
        <f t="shared" si="1295"/>
        <v>222</v>
      </c>
      <c r="D19882" s="815">
        <f t="shared" si="1296"/>
        <v>212</v>
      </c>
      <c r="E19882" s="815">
        <v>2014</v>
      </c>
    </row>
    <row r="19883" spans="1:5">
      <c r="A19883" s="816">
        <f t="shared" si="1293"/>
        <v>41784</v>
      </c>
      <c r="B19883" s="815">
        <f t="shared" si="1294"/>
        <v>145</v>
      </c>
      <c r="C19883" s="815">
        <f t="shared" si="1295"/>
        <v>221</v>
      </c>
      <c r="D19883" s="815">
        <f t="shared" si="1296"/>
        <v>211</v>
      </c>
      <c r="E19883" s="815">
        <v>2014</v>
      </c>
    </row>
    <row r="19884" spans="1:5">
      <c r="A19884" s="816">
        <f t="shared" si="1293"/>
        <v>41785</v>
      </c>
      <c r="B19884" s="815">
        <f t="shared" si="1294"/>
        <v>146</v>
      </c>
      <c r="C19884" s="815">
        <f t="shared" si="1295"/>
        <v>220</v>
      </c>
      <c r="D19884" s="815">
        <f t="shared" si="1296"/>
        <v>210</v>
      </c>
      <c r="E19884" s="815">
        <v>2014</v>
      </c>
    </row>
    <row r="19885" spans="1:5">
      <c r="A19885" s="816">
        <f t="shared" si="1293"/>
        <v>41786</v>
      </c>
      <c r="B19885" s="815">
        <f t="shared" si="1294"/>
        <v>147</v>
      </c>
      <c r="C19885" s="815">
        <f t="shared" si="1295"/>
        <v>219</v>
      </c>
      <c r="D19885" s="815">
        <f t="shared" si="1296"/>
        <v>209</v>
      </c>
      <c r="E19885" s="815">
        <v>2014</v>
      </c>
    </row>
    <row r="19886" spans="1:5">
      <c r="A19886" s="816">
        <f t="shared" si="1293"/>
        <v>41787</v>
      </c>
      <c r="B19886" s="815">
        <f t="shared" si="1294"/>
        <v>148</v>
      </c>
      <c r="C19886" s="815">
        <f t="shared" si="1295"/>
        <v>218</v>
      </c>
      <c r="D19886" s="815">
        <f t="shared" si="1296"/>
        <v>208</v>
      </c>
      <c r="E19886" s="815">
        <v>2014</v>
      </c>
    </row>
    <row r="19887" spans="1:5">
      <c r="A19887" s="816">
        <f t="shared" si="1293"/>
        <v>41788</v>
      </c>
      <c r="B19887" s="815">
        <f t="shared" si="1294"/>
        <v>149</v>
      </c>
      <c r="C19887" s="815">
        <f t="shared" si="1295"/>
        <v>217</v>
      </c>
      <c r="D19887" s="815">
        <f t="shared" si="1296"/>
        <v>207</v>
      </c>
      <c r="E19887" s="815">
        <v>2014</v>
      </c>
    </row>
    <row r="19888" spans="1:5">
      <c r="A19888" s="816">
        <f t="shared" si="1293"/>
        <v>41789</v>
      </c>
      <c r="B19888" s="815">
        <f t="shared" si="1294"/>
        <v>150</v>
      </c>
      <c r="C19888" s="815">
        <f t="shared" si="1295"/>
        <v>216</v>
      </c>
      <c r="D19888" s="815">
        <f t="shared" si="1296"/>
        <v>206</v>
      </c>
      <c r="E19888" s="815">
        <v>2014</v>
      </c>
    </row>
    <row r="19889" spans="1:5">
      <c r="A19889" s="816">
        <f t="shared" si="1293"/>
        <v>41790</v>
      </c>
      <c r="B19889" s="815">
        <f t="shared" si="1294"/>
        <v>151</v>
      </c>
      <c r="C19889" s="815">
        <f t="shared" si="1295"/>
        <v>215</v>
      </c>
      <c r="D19889" s="815">
        <f t="shared" si="1296"/>
        <v>205</v>
      </c>
      <c r="E19889" s="815">
        <v>2014</v>
      </c>
    </row>
    <row r="19890" spans="1:5">
      <c r="A19890" s="816">
        <f t="shared" si="1293"/>
        <v>41791</v>
      </c>
      <c r="B19890" s="815">
        <f t="shared" si="1294"/>
        <v>152</v>
      </c>
      <c r="C19890" s="815">
        <f t="shared" si="1295"/>
        <v>214</v>
      </c>
      <c r="D19890" s="815">
        <f t="shared" si="1296"/>
        <v>204</v>
      </c>
      <c r="E19890" s="815">
        <v>2014</v>
      </c>
    </row>
    <row r="19891" spans="1:5">
      <c r="A19891" s="816">
        <f t="shared" ref="A19891:A19954" si="1297">A19890+1</f>
        <v>41792</v>
      </c>
      <c r="B19891" s="815">
        <f t="shared" si="1294"/>
        <v>153</v>
      </c>
      <c r="C19891" s="815">
        <f t="shared" si="1295"/>
        <v>213</v>
      </c>
      <c r="D19891" s="815">
        <f t="shared" si="1296"/>
        <v>203</v>
      </c>
      <c r="E19891" s="815">
        <v>2014</v>
      </c>
    </row>
    <row r="19892" spans="1:5">
      <c r="A19892" s="816">
        <f t="shared" si="1297"/>
        <v>41793</v>
      </c>
      <c r="B19892" s="815">
        <f t="shared" si="1294"/>
        <v>154</v>
      </c>
      <c r="C19892" s="815">
        <f t="shared" si="1295"/>
        <v>212</v>
      </c>
      <c r="D19892" s="815">
        <f t="shared" si="1296"/>
        <v>202</v>
      </c>
      <c r="E19892" s="815">
        <v>2014</v>
      </c>
    </row>
    <row r="19893" spans="1:5">
      <c r="A19893" s="816">
        <f t="shared" si="1297"/>
        <v>41794</v>
      </c>
      <c r="B19893" s="815">
        <f t="shared" si="1294"/>
        <v>155</v>
      </c>
      <c r="C19893" s="815">
        <f t="shared" si="1295"/>
        <v>211</v>
      </c>
      <c r="D19893" s="815">
        <f t="shared" si="1296"/>
        <v>201</v>
      </c>
      <c r="E19893" s="815">
        <v>2014</v>
      </c>
    </row>
    <row r="19894" spans="1:5">
      <c r="A19894" s="816">
        <f t="shared" si="1297"/>
        <v>41795</v>
      </c>
      <c r="B19894" s="815">
        <f t="shared" si="1294"/>
        <v>156</v>
      </c>
      <c r="C19894" s="815">
        <f t="shared" si="1295"/>
        <v>210</v>
      </c>
      <c r="D19894" s="815">
        <f t="shared" si="1296"/>
        <v>200</v>
      </c>
      <c r="E19894" s="815">
        <v>2014</v>
      </c>
    </row>
    <row r="19895" spans="1:5">
      <c r="A19895" s="816">
        <f t="shared" si="1297"/>
        <v>41796</v>
      </c>
      <c r="B19895" s="815">
        <f t="shared" si="1294"/>
        <v>157</v>
      </c>
      <c r="C19895" s="815">
        <f t="shared" si="1295"/>
        <v>209</v>
      </c>
      <c r="D19895" s="815">
        <f t="shared" si="1296"/>
        <v>199</v>
      </c>
      <c r="E19895" s="815">
        <v>2014</v>
      </c>
    </row>
    <row r="19896" spans="1:5">
      <c r="A19896" s="816">
        <f t="shared" si="1297"/>
        <v>41797</v>
      </c>
      <c r="B19896" s="815">
        <f t="shared" si="1294"/>
        <v>158</v>
      </c>
      <c r="C19896" s="815">
        <f t="shared" si="1295"/>
        <v>208</v>
      </c>
      <c r="D19896" s="815">
        <f t="shared" si="1296"/>
        <v>198</v>
      </c>
      <c r="E19896" s="815">
        <v>2014</v>
      </c>
    </row>
    <row r="19897" spans="1:5">
      <c r="A19897" s="816">
        <f t="shared" si="1297"/>
        <v>41798</v>
      </c>
      <c r="B19897" s="815">
        <f t="shared" si="1294"/>
        <v>159</v>
      </c>
      <c r="C19897" s="815">
        <f t="shared" si="1295"/>
        <v>207</v>
      </c>
      <c r="D19897" s="815">
        <f t="shared" si="1296"/>
        <v>197</v>
      </c>
      <c r="E19897" s="815">
        <v>2014</v>
      </c>
    </row>
    <row r="19898" spans="1:5">
      <c r="A19898" s="816">
        <f t="shared" si="1297"/>
        <v>41799</v>
      </c>
      <c r="B19898" s="815">
        <f t="shared" si="1294"/>
        <v>160</v>
      </c>
      <c r="C19898" s="815">
        <f t="shared" si="1295"/>
        <v>206</v>
      </c>
      <c r="D19898" s="815">
        <f t="shared" si="1296"/>
        <v>196</v>
      </c>
      <c r="E19898" s="815">
        <v>2014</v>
      </c>
    </row>
    <row r="19899" spans="1:5">
      <c r="A19899" s="816">
        <f t="shared" si="1297"/>
        <v>41800</v>
      </c>
      <c r="B19899" s="815">
        <f t="shared" si="1294"/>
        <v>161</v>
      </c>
      <c r="C19899" s="815">
        <f t="shared" si="1295"/>
        <v>205</v>
      </c>
      <c r="D19899" s="815">
        <f t="shared" si="1296"/>
        <v>195</v>
      </c>
      <c r="E19899" s="815">
        <v>2014</v>
      </c>
    </row>
    <row r="19900" spans="1:5">
      <c r="A19900" s="816">
        <f t="shared" si="1297"/>
        <v>41801</v>
      </c>
      <c r="B19900" s="815">
        <f t="shared" si="1294"/>
        <v>162</v>
      </c>
      <c r="C19900" s="815">
        <f t="shared" si="1295"/>
        <v>204</v>
      </c>
      <c r="D19900" s="815">
        <f t="shared" si="1296"/>
        <v>194</v>
      </c>
      <c r="E19900" s="815">
        <v>2014</v>
      </c>
    </row>
    <row r="19901" spans="1:5">
      <c r="A19901" s="816">
        <f t="shared" si="1297"/>
        <v>41802</v>
      </c>
      <c r="B19901" s="815">
        <f t="shared" si="1294"/>
        <v>163</v>
      </c>
      <c r="C19901" s="815">
        <f t="shared" si="1295"/>
        <v>203</v>
      </c>
      <c r="D19901" s="815">
        <f t="shared" si="1296"/>
        <v>193</v>
      </c>
      <c r="E19901" s="815">
        <v>2014</v>
      </c>
    </row>
    <row r="19902" spans="1:5">
      <c r="A19902" s="816">
        <f t="shared" si="1297"/>
        <v>41803</v>
      </c>
      <c r="B19902" s="815">
        <f t="shared" si="1294"/>
        <v>164</v>
      </c>
      <c r="C19902" s="815">
        <f t="shared" si="1295"/>
        <v>202</v>
      </c>
      <c r="D19902" s="815">
        <f t="shared" si="1296"/>
        <v>192</v>
      </c>
      <c r="E19902" s="815">
        <v>2014</v>
      </c>
    </row>
    <row r="19903" spans="1:5">
      <c r="A19903" s="816">
        <f t="shared" si="1297"/>
        <v>41804</v>
      </c>
      <c r="B19903" s="815">
        <f t="shared" si="1294"/>
        <v>165</v>
      </c>
      <c r="C19903" s="815">
        <f t="shared" si="1295"/>
        <v>201</v>
      </c>
      <c r="D19903" s="815">
        <f t="shared" si="1296"/>
        <v>191</v>
      </c>
      <c r="E19903" s="815">
        <v>2014</v>
      </c>
    </row>
    <row r="19904" spans="1:5">
      <c r="A19904" s="816">
        <f t="shared" si="1297"/>
        <v>41805</v>
      </c>
      <c r="B19904" s="815">
        <f t="shared" si="1294"/>
        <v>166</v>
      </c>
      <c r="C19904" s="815">
        <f t="shared" si="1295"/>
        <v>200</v>
      </c>
      <c r="D19904" s="815">
        <f t="shared" si="1296"/>
        <v>190</v>
      </c>
      <c r="E19904" s="815">
        <v>2014</v>
      </c>
    </row>
    <row r="19905" spans="1:5">
      <c r="A19905" s="816">
        <f t="shared" si="1297"/>
        <v>41806</v>
      </c>
      <c r="B19905" s="815">
        <f t="shared" si="1294"/>
        <v>167</v>
      </c>
      <c r="C19905" s="815">
        <f t="shared" si="1295"/>
        <v>199</v>
      </c>
      <c r="D19905" s="815">
        <f t="shared" si="1296"/>
        <v>189</v>
      </c>
      <c r="E19905" s="815">
        <v>2014</v>
      </c>
    </row>
    <row r="19906" spans="1:5">
      <c r="A19906" s="816">
        <f t="shared" si="1297"/>
        <v>41807</v>
      </c>
      <c r="B19906" s="815">
        <f t="shared" si="1294"/>
        <v>168</v>
      </c>
      <c r="C19906" s="815">
        <f t="shared" si="1295"/>
        <v>198</v>
      </c>
      <c r="D19906" s="815">
        <f t="shared" si="1296"/>
        <v>188</v>
      </c>
      <c r="E19906" s="815">
        <v>2014</v>
      </c>
    </row>
    <row r="19907" spans="1:5">
      <c r="A19907" s="816">
        <f t="shared" si="1297"/>
        <v>41808</v>
      </c>
      <c r="B19907" s="815">
        <f t="shared" si="1294"/>
        <v>169</v>
      </c>
      <c r="C19907" s="815">
        <f t="shared" si="1295"/>
        <v>197</v>
      </c>
      <c r="D19907" s="815">
        <f t="shared" si="1296"/>
        <v>187</v>
      </c>
      <c r="E19907" s="815">
        <v>2014</v>
      </c>
    </row>
    <row r="19908" spans="1:5">
      <c r="A19908" s="816">
        <f t="shared" si="1297"/>
        <v>41809</v>
      </c>
      <c r="B19908" s="815">
        <f t="shared" si="1294"/>
        <v>170</v>
      </c>
      <c r="C19908" s="815">
        <f t="shared" si="1295"/>
        <v>196</v>
      </c>
      <c r="D19908" s="815">
        <f t="shared" si="1296"/>
        <v>186</v>
      </c>
      <c r="E19908" s="815">
        <v>2014</v>
      </c>
    </row>
    <row r="19909" spans="1:5">
      <c r="A19909" s="816">
        <f t="shared" si="1297"/>
        <v>41810</v>
      </c>
      <c r="B19909" s="815">
        <f t="shared" si="1294"/>
        <v>171</v>
      </c>
      <c r="C19909" s="815">
        <f t="shared" si="1295"/>
        <v>195</v>
      </c>
      <c r="D19909" s="815">
        <f t="shared" si="1296"/>
        <v>185</v>
      </c>
      <c r="E19909" s="815">
        <v>2014</v>
      </c>
    </row>
    <row r="19910" spans="1:5">
      <c r="A19910" s="816">
        <f t="shared" si="1297"/>
        <v>41811</v>
      </c>
      <c r="B19910" s="815">
        <f t="shared" si="1294"/>
        <v>172</v>
      </c>
      <c r="C19910" s="815">
        <f t="shared" si="1295"/>
        <v>194</v>
      </c>
      <c r="D19910" s="815">
        <f t="shared" si="1296"/>
        <v>184</v>
      </c>
      <c r="E19910" s="815">
        <v>2014</v>
      </c>
    </row>
    <row r="19911" spans="1:5">
      <c r="A19911" s="816">
        <f t="shared" si="1297"/>
        <v>41812</v>
      </c>
      <c r="B19911" s="815">
        <f t="shared" si="1294"/>
        <v>173</v>
      </c>
      <c r="C19911" s="815">
        <f t="shared" si="1295"/>
        <v>193</v>
      </c>
      <c r="D19911" s="815">
        <f t="shared" si="1296"/>
        <v>183</v>
      </c>
      <c r="E19911" s="815">
        <v>2014</v>
      </c>
    </row>
    <row r="19912" spans="1:5">
      <c r="A19912" s="816">
        <f t="shared" si="1297"/>
        <v>41813</v>
      </c>
      <c r="B19912" s="815">
        <f t="shared" si="1294"/>
        <v>174</v>
      </c>
      <c r="C19912" s="815">
        <f t="shared" si="1295"/>
        <v>192</v>
      </c>
      <c r="D19912" s="815">
        <f t="shared" si="1296"/>
        <v>182</v>
      </c>
      <c r="E19912" s="815">
        <v>2014</v>
      </c>
    </row>
    <row r="19913" spans="1:5">
      <c r="A19913" s="816">
        <f t="shared" si="1297"/>
        <v>41814</v>
      </c>
      <c r="B19913" s="815">
        <f t="shared" si="1294"/>
        <v>175</v>
      </c>
      <c r="C19913" s="815">
        <f t="shared" si="1295"/>
        <v>191</v>
      </c>
      <c r="D19913" s="815">
        <f t="shared" si="1296"/>
        <v>181</v>
      </c>
      <c r="E19913" s="815">
        <v>2014</v>
      </c>
    </row>
    <row r="19914" spans="1:5">
      <c r="A19914" s="816">
        <f t="shared" si="1297"/>
        <v>41815</v>
      </c>
      <c r="B19914" s="815">
        <f t="shared" si="1294"/>
        <v>176</v>
      </c>
      <c r="C19914" s="815">
        <f t="shared" si="1295"/>
        <v>190</v>
      </c>
      <c r="D19914" s="815">
        <f t="shared" si="1296"/>
        <v>180</v>
      </c>
      <c r="E19914" s="815">
        <v>2014</v>
      </c>
    </row>
    <row r="19915" spans="1:5">
      <c r="A19915" s="816">
        <f t="shared" si="1297"/>
        <v>41816</v>
      </c>
      <c r="B19915" s="815">
        <f t="shared" si="1294"/>
        <v>177</v>
      </c>
      <c r="C19915" s="815">
        <f t="shared" si="1295"/>
        <v>189</v>
      </c>
      <c r="D19915" s="815">
        <f t="shared" si="1296"/>
        <v>179</v>
      </c>
      <c r="E19915" s="815">
        <v>2014</v>
      </c>
    </row>
    <row r="19916" spans="1:5">
      <c r="A19916" s="816">
        <f t="shared" si="1297"/>
        <v>41817</v>
      </c>
      <c r="B19916" s="815">
        <f t="shared" si="1294"/>
        <v>178</v>
      </c>
      <c r="C19916" s="815">
        <f t="shared" si="1295"/>
        <v>188</v>
      </c>
      <c r="D19916" s="815">
        <f t="shared" si="1296"/>
        <v>178</v>
      </c>
      <c r="E19916" s="815">
        <v>2014</v>
      </c>
    </row>
    <row r="19917" spans="1:5">
      <c r="A19917" s="816">
        <f t="shared" si="1297"/>
        <v>41818</v>
      </c>
      <c r="B19917" s="815">
        <f t="shared" si="1294"/>
        <v>179</v>
      </c>
      <c r="C19917" s="815">
        <f t="shared" si="1295"/>
        <v>187</v>
      </c>
      <c r="D19917" s="815">
        <f t="shared" si="1296"/>
        <v>177</v>
      </c>
      <c r="E19917" s="815">
        <v>2014</v>
      </c>
    </row>
    <row r="19918" spans="1:5">
      <c r="A19918" s="816">
        <f t="shared" si="1297"/>
        <v>41819</v>
      </c>
      <c r="B19918" s="815">
        <f t="shared" si="1294"/>
        <v>180</v>
      </c>
      <c r="C19918" s="815">
        <f t="shared" si="1295"/>
        <v>186</v>
      </c>
      <c r="D19918" s="815">
        <f t="shared" si="1296"/>
        <v>176</v>
      </c>
      <c r="E19918" s="815">
        <v>2014</v>
      </c>
    </row>
    <row r="19919" spans="1:5">
      <c r="A19919" s="816">
        <f t="shared" si="1297"/>
        <v>41820</v>
      </c>
      <c r="B19919" s="815">
        <f t="shared" si="1294"/>
        <v>181</v>
      </c>
      <c r="C19919" s="815">
        <f t="shared" si="1295"/>
        <v>185</v>
      </c>
      <c r="D19919" s="815">
        <f t="shared" si="1296"/>
        <v>175</v>
      </c>
      <c r="E19919" s="815">
        <v>2014</v>
      </c>
    </row>
    <row r="19920" spans="1:5">
      <c r="A19920" s="816">
        <f t="shared" si="1297"/>
        <v>41821</v>
      </c>
      <c r="B19920" s="815">
        <f t="shared" si="1294"/>
        <v>182</v>
      </c>
      <c r="C19920" s="815">
        <f t="shared" si="1295"/>
        <v>184</v>
      </c>
      <c r="D19920" s="815">
        <f t="shared" si="1296"/>
        <v>174</v>
      </c>
      <c r="E19920" s="815">
        <v>2014</v>
      </c>
    </row>
    <row r="19921" spans="1:5">
      <c r="A19921" s="816">
        <f t="shared" si="1297"/>
        <v>41822</v>
      </c>
      <c r="B19921" s="815">
        <f t="shared" si="1294"/>
        <v>183</v>
      </c>
      <c r="C19921" s="815">
        <f t="shared" si="1295"/>
        <v>183</v>
      </c>
      <c r="D19921" s="815">
        <f t="shared" si="1296"/>
        <v>173</v>
      </c>
      <c r="E19921" s="815">
        <v>2014</v>
      </c>
    </row>
    <row r="19922" spans="1:5">
      <c r="A19922" s="816">
        <f t="shared" si="1297"/>
        <v>41823</v>
      </c>
      <c r="B19922" s="815">
        <f t="shared" ref="B19922:B19985" si="1298">B19921+1</f>
        <v>184</v>
      </c>
      <c r="C19922" s="815">
        <f t="shared" ref="C19922:C19985" si="1299">C19921-1</f>
        <v>182</v>
      </c>
      <c r="D19922" s="815">
        <f t="shared" ref="D19922:D19985" si="1300">D19921-1</f>
        <v>172</v>
      </c>
      <c r="E19922" s="815">
        <v>2014</v>
      </c>
    </row>
    <row r="19923" spans="1:5">
      <c r="A19923" s="816">
        <f t="shared" si="1297"/>
        <v>41824</v>
      </c>
      <c r="B19923" s="815">
        <f t="shared" si="1298"/>
        <v>185</v>
      </c>
      <c r="C19923" s="815">
        <f t="shared" si="1299"/>
        <v>181</v>
      </c>
      <c r="D19923" s="815">
        <f t="shared" si="1300"/>
        <v>171</v>
      </c>
      <c r="E19923" s="815">
        <v>2014</v>
      </c>
    </row>
    <row r="19924" spans="1:5">
      <c r="A19924" s="816">
        <f t="shared" si="1297"/>
        <v>41825</v>
      </c>
      <c r="B19924" s="815">
        <f t="shared" si="1298"/>
        <v>186</v>
      </c>
      <c r="C19924" s="815">
        <f t="shared" si="1299"/>
        <v>180</v>
      </c>
      <c r="D19924" s="815">
        <f t="shared" si="1300"/>
        <v>170</v>
      </c>
      <c r="E19924" s="815">
        <v>2014</v>
      </c>
    </row>
    <row r="19925" spans="1:5">
      <c r="A19925" s="816">
        <f t="shared" si="1297"/>
        <v>41826</v>
      </c>
      <c r="B19925" s="815">
        <f t="shared" si="1298"/>
        <v>187</v>
      </c>
      <c r="C19925" s="815">
        <f t="shared" si="1299"/>
        <v>179</v>
      </c>
      <c r="D19925" s="815">
        <f t="shared" si="1300"/>
        <v>169</v>
      </c>
      <c r="E19925" s="815">
        <v>2014</v>
      </c>
    </row>
    <row r="19926" spans="1:5">
      <c r="A19926" s="816">
        <f t="shared" si="1297"/>
        <v>41827</v>
      </c>
      <c r="B19926" s="815">
        <f t="shared" si="1298"/>
        <v>188</v>
      </c>
      <c r="C19926" s="815">
        <f t="shared" si="1299"/>
        <v>178</v>
      </c>
      <c r="D19926" s="815">
        <f t="shared" si="1300"/>
        <v>168</v>
      </c>
      <c r="E19926" s="815">
        <v>2014</v>
      </c>
    </row>
    <row r="19927" spans="1:5">
      <c r="A19927" s="816">
        <f t="shared" si="1297"/>
        <v>41828</v>
      </c>
      <c r="B19927" s="815">
        <f t="shared" si="1298"/>
        <v>189</v>
      </c>
      <c r="C19927" s="815">
        <f t="shared" si="1299"/>
        <v>177</v>
      </c>
      <c r="D19927" s="815">
        <f t="shared" si="1300"/>
        <v>167</v>
      </c>
      <c r="E19927" s="815">
        <v>2014</v>
      </c>
    </row>
    <row r="19928" spans="1:5">
      <c r="A19928" s="816">
        <f t="shared" si="1297"/>
        <v>41829</v>
      </c>
      <c r="B19928" s="815">
        <f t="shared" si="1298"/>
        <v>190</v>
      </c>
      <c r="C19928" s="815">
        <f t="shared" si="1299"/>
        <v>176</v>
      </c>
      <c r="D19928" s="815">
        <f t="shared" si="1300"/>
        <v>166</v>
      </c>
      <c r="E19928" s="815">
        <v>2014</v>
      </c>
    </row>
    <row r="19929" spans="1:5">
      <c r="A19929" s="816">
        <f t="shared" si="1297"/>
        <v>41830</v>
      </c>
      <c r="B19929" s="815">
        <f t="shared" si="1298"/>
        <v>191</v>
      </c>
      <c r="C19929" s="815">
        <f t="shared" si="1299"/>
        <v>175</v>
      </c>
      <c r="D19929" s="815">
        <f t="shared" si="1300"/>
        <v>165</v>
      </c>
      <c r="E19929" s="815">
        <v>2014</v>
      </c>
    </row>
    <row r="19930" spans="1:5">
      <c r="A19930" s="816">
        <f t="shared" si="1297"/>
        <v>41831</v>
      </c>
      <c r="B19930" s="815">
        <f t="shared" si="1298"/>
        <v>192</v>
      </c>
      <c r="C19930" s="815">
        <f t="shared" si="1299"/>
        <v>174</v>
      </c>
      <c r="D19930" s="815">
        <f t="shared" si="1300"/>
        <v>164</v>
      </c>
      <c r="E19930" s="815">
        <v>2014</v>
      </c>
    </row>
    <row r="19931" spans="1:5">
      <c r="A19931" s="816">
        <f t="shared" si="1297"/>
        <v>41832</v>
      </c>
      <c r="B19931" s="815">
        <f t="shared" si="1298"/>
        <v>193</v>
      </c>
      <c r="C19931" s="815">
        <f t="shared" si="1299"/>
        <v>173</v>
      </c>
      <c r="D19931" s="815">
        <f t="shared" si="1300"/>
        <v>163</v>
      </c>
      <c r="E19931" s="815">
        <v>2014</v>
      </c>
    </row>
    <row r="19932" spans="1:5">
      <c r="A19932" s="816">
        <f t="shared" si="1297"/>
        <v>41833</v>
      </c>
      <c r="B19932" s="815">
        <f t="shared" si="1298"/>
        <v>194</v>
      </c>
      <c r="C19932" s="815">
        <f t="shared" si="1299"/>
        <v>172</v>
      </c>
      <c r="D19932" s="815">
        <f t="shared" si="1300"/>
        <v>162</v>
      </c>
      <c r="E19932" s="815">
        <v>2014</v>
      </c>
    </row>
    <row r="19933" spans="1:5">
      <c r="A19933" s="816">
        <f t="shared" si="1297"/>
        <v>41834</v>
      </c>
      <c r="B19933" s="815">
        <f t="shared" si="1298"/>
        <v>195</v>
      </c>
      <c r="C19933" s="815">
        <f t="shared" si="1299"/>
        <v>171</v>
      </c>
      <c r="D19933" s="815">
        <f t="shared" si="1300"/>
        <v>161</v>
      </c>
      <c r="E19933" s="815">
        <v>2014</v>
      </c>
    </row>
    <row r="19934" spans="1:5">
      <c r="A19934" s="816">
        <f t="shared" si="1297"/>
        <v>41835</v>
      </c>
      <c r="B19934" s="815">
        <f t="shared" si="1298"/>
        <v>196</v>
      </c>
      <c r="C19934" s="815">
        <f t="shared" si="1299"/>
        <v>170</v>
      </c>
      <c r="D19934" s="815">
        <f t="shared" si="1300"/>
        <v>160</v>
      </c>
      <c r="E19934" s="815">
        <v>2014</v>
      </c>
    </row>
    <row r="19935" spans="1:5">
      <c r="A19935" s="816">
        <f t="shared" si="1297"/>
        <v>41836</v>
      </c>
      <c r="B19935" s="815">
        <f t="shared" si="1298"/>
        <v>197</v>
      </c>
      <c r="C19935" s="815">
        <f t="shared" si="1299"/>
        <v>169</v>
      </c>
      <c r="D19935" s="815">
        <f t="shared" si="1300"/>
        <v>159</v>
      </c>
      <c r="E19935" s="815">
        <v>2014</v>
      </c>
    </row>
    <row r="19936" spans="1:5">
      <c r="A19936" s="816">
        <f t="shared" si="1297"/>
        <v>41837</v>
      </c>
      <c r="B19936" s="815">
        <f t="shared" si="1298"/>
        <v>198</v>
      </c>
      <c r="C19936" s="815">
        <f t="shared" si="1299"/>
        <v>168</v>
      </c>
      <c r="D19936" s="815">
        <f t="shared" si="1300"/>
        <v>158</v>
      </c>
      <c r="E19936" s="815">
        <v>2014</v>
      </c>
    </row>
    <row r="19937" spans="1:5">
      <c r="A19937" s="816">
        <f t="shared" si="1297"/>
        <v>41838</v>
      </c>
      <c r="B19937" s="815">
        <f t="shared" si="1298"/>
        <v>199</v>
      </c>
      <c r="C19937" s="815">
        <f t="shared" si="1299"/>
        <v>167</v>
      </c>
      <c r="D19937" s="815">
        <f t="shared" si="1300"/>
        <v>157</v>
      </c>
      <c r="E19937" s="815">
        <v>2014</v>
      </c>
    </row>
    <row r="19938" spans="1:5">
      <c r="A19938" s="816">
        <f t="shared" si="1297"/>
        <v>41839</v>
      </c>
      <c r="B19938" s="815">
        <f t="shared" si="1298"/>
        <v>200</v>
      </c>
      <c r="C19938" s="815">
        <f t="shared" si="1299"/>
        <v>166</v>
      </c>
      <c r="D19938" s="815">
        <f t="shared" si="1300"/>
        <v>156</v>
      </c>
      <c r="E19938" s="815">
        <v>2014</v>
      </c>
    </row>
    <row r="19939" spans="1:5">
      <c r="A19939" s="816">
        <f t="shared" si="1297"/>
        <v>41840</v>
      </c>
      <c r="B19939" s="815">
        <f t="shared" si="1298"/>
        <v>201</v>
      </c>
      <c r="C19939" s="815">
        <f t="shared" si="1299"/>
        <v>165</v>
      </c>
      <c r="D19939" s="815">
        <f t="shared" si="1300"/>
        <v>155</v>
      </c>
      <c r="E19939" s="815">
        <v>2014</v>
      </c>
    </row>
    <row r="19940" spans="1:5">
      <c r="A19940" s="816">
        <f t="shared" si="1297"/>
        <v>41841</v>
      </c>
      <c r="B19940" s="815">
        <f t="shared" si="1298"/>
        <v>202</v>
      </c>
      <c r="C19940" s="815">
        <f t="shared" si="1299"/>
        <v>164</v>
      </c>
      <c r="D19940" s="815">
        <f t="shared" si="1300"/>
        <v>154</v>
      </c>
      <c r="E19940" s="815">
        <v>2014</v>
      </c>
    </row>
    <row r="19941" spans="1:5">
      <c r="A19941" s="816">
        <f t="shared" si="1297"/>
        <v>41842</v>
      </c>
      <c r="B19941" s="815">
        <f t="shared" si="1298"/>
        <v>203</v>
      </c>
      <c r="C19941" s="815">
        <f t="shared" si="1299"/>
        <v>163</v>
      </c>
      <c r="D19941" s="815">
        <f t="shared" si="1300"/>
        <v>153</v>
      </c>
      <c r="E19941" s="815">
        <v>2014</v>
      </c>
    </row>
    <row r="19942" spans="1:5">
      <c r="A19942" s="816">
        <f t="shared" si="1297"/>
        <v>41843</v>
      </c>
      <c r="B19942" s="815">
        <f t="shared" si="1298"/>
        <v>204</v>
      </c>
      <c r="C19942" s="815">
        <f t="shared" si="1299"/>
        <v>162</v>
      </c>
      <c r="D19942" s="815">
        <f t="shared" si="1300"/>
        <v>152</v>
      </c>
      <c r="E19942" s="815">
        <v>2014</v>
      </c>
    </row>
    <row r="19943" spans="1:5">
      <c r="A19943" s="816">
        <f t="shared" si="1297"/>
        <v>41844</v>
      </c>
      <c r="B19943" s="815">
        <f t="shared" si="1298"/>
        <v>205</v>
      </c>
      <c r="C19943" s="815">
        <f t="shared" si="1299"/>
        <v>161</v>
      </c>
      <c r="D19943" s="815">
        <f t="shared" si="1300"/>
        <v>151</v>
      </c>
      <c r="E19943" s="815">
        <v>2014</v>
      </c>
    </row>
    <row r="19944" spans="1:5">
      <c r="A19944" s="816">
        <f t="shared" si="1297"/>
        <v>41845</v>
      </c>
      <c r="B19944" s="815">
        <f t="shared" si="1298"/>
        <v>206</v>
      </c>
      <c r="C19944" s="815">
        <f t="shared" si="1299"/>
        <v>160</v>
      </c>
      <c r="D19944" s="815">
        <f t="shared" si="1300"/>
        <v>150</v>
      </c>
      <c r="E19944" s="815">
        <v>2014</v>
      </c>
    </row>
    <row r="19945" spans="1:5">
      <c r="A19945" s="816">
        <f t="shared" si="1297"/>
        <v>41846</v>
      </c>
      <c r="B19945" s="815">
        <f t="shared" si="1298"/>
        <v>207</v>
      </c>
      <c r="C19945" s="815">
        <f t="shared" si="1299"/>
        <v>159</v>
      </c>
      <c r="D19945" s="815">
        <f t="shared" si="1300"/>
        <v>149</v>
      </c>
      <c r="E19945" s="815">
        <v>2014</v>
      </c>
    </row>
    <row r="19946" spans="1:5">
      <c r="A19946" s="816">
        <f t="shared" si="1297"/>
        <v>41847</v>
      </c>
      <c r="B19946" s="815">
        <f t="shared" si="1298"/>
        <v>208</v>
      </c>
      <c r="C19946" s="815">
        <f t="shared" si="1299"/>
        <v>158</v>
      </c>
      <c r="D19946" s="815">
        <f t="shared" si="1300"/>
        <v>148</v>
      </c>
      <c r="E19946" s="815">
        <v>2014</v>
      </c>
    </row>
    <row r="19947" spans="1:5">
      <c r="A19947" s="816">
        <f t="shared" si="1297"/>
        <v>41848</v>
      </c>
      <c r="B19947" s="815">
        <f t="shared" si="1298"/>
        <v>209</v>
      </c>
      <c r="C19947" s="815">
        <f t="shared" si="1299"/>
        <v>157</v>
      </c>
      <c r="D19947" s="815">
        <f t="shared" si="1300"/>
        <v>147</v>
      </c>
      <c r="E19947" s="815">
        <v>2014</v>
      </c>
    </row>
    <row r="19948" spans="1:5">
      <c r="A19948" s="816">
        <f t="shared" si="1297"/>
        <v>41849</v>
      </c>
      <c r="B19948" s="815">
        <f t="shared" si="1298"/>
        <v>210</v>
      </c>
      <c r="C19948" s="815">
        <f t="shared" si="1299"/>
        <v>156</v>
      </c>
      <c r="D19948" s="815">
        <f t="shared" si="1300"/>
        <v>146</v>
      </c>
      <c r="E19948" s="815">
        <v>2014</v>
      </c>
    </row>
    <row r="19949" spans="1:5">
      <c r="A19949" s="816">
        <f t="shared" si="1297"/>
        <v>41850</v>
      </c>
      <c r="B19949" s="815">
        <f t="shared" si="1298"/>
        <v>211</v>
      </c>
      <c r="C19949" s="815">
        <f t="shared" si="1299"/>
        <v>155</v>
      </c>
      <c r="D19949" s="815">
        <f t="shared" si="1300"/>
        <v>145</v>
      </c>
      <c r="E19949" s="815">
        <v>2014</v>
      </c>
    </row>
    <row r="19950" spans="1:5">
      <c r="A19950" s="816">
        <f t="shared" si="1297"/>
        <v>41851</v>
      </c>
      <c r="B19950" s="815">
        <f t="shared" si="1298"/>
        <v>212</v>
      </c>
      <c r="C19950" s="815">
        <f t="shared" si="1299"/>
        <v>154</v>
      </c>
      <c r="D19950" s="815">
        <f t="shared" si="1300"/>
        <v>144</v>
      </c>
      <c r="E19950" s="815">
        <v>2014</v>
      </c>
    </row>
    <row r="19951" spans="1:5">
      <c r="A19951" s="816">
        <f t="shared" si="1297"/>
        <v>41852</v>
      </c>
      <c r="B19951" s="815">
        <f t="shared" si="1298"/>
        <v>213</v>
      </c>
      <c r="C19951" s="815">
        <f t="shared" si="1299"/>
        <v>153</v>
      </c>
      <c r="D19951" s="815">
        <f t="shared" si="1300"/>
        <v>143</v>
      </c>
      <c r="E19951" s="815">
        <v>2014</v>
      </c>
    </row>
    <row r="19952" spans="1:5">
      <c r="A19952" s="816">
        <f t="shared" si="1297"/>
        <v>41853</v>
      </c>
      <c r="B19952" s="815">
        <f t="shared" si="1298"/>
        <v>214</v>
      </c>
      <c r="C19952" s="815">
        <f t="shared" si="1299"/>
        <v>152</v>
      </c>
      <c r="D19952" s="815">
        <f t="shared" si="1300"/>
        <v>142</v>
      </c>
      <c r="E19952" s="815">
        <v>2014</v>
      </c>
    </row>
    <row r="19953" spans="1:5">
      <c r="A19953" s="816">
        <f t="shared" si="1297"/>
        <v>41854</v>
      </c>
      <c r="B19953" s="815">
        <f t="shared" si="1298"/>
        <v>215</v>
      </c>
      <c r="C19953" s="815">
        <f t="shared" si="1299"/>
        <v>151</v>
      </c>
      <c r="D19953" s="815">
        <f t="shared" si="1300"/>
        <v>141</v>
      </c>
      <c r="E19953" s="815">
        <v>2014</v>
      </c>
    </row>
    <row r="19954" spans="1:5">
      <c r="A19954" s="816">
        <f t="shared" si="1297"/>
        <v>41855</v>
      </c>
      <c r="B19954" s="815">
        <f t="shared" si="1298"/>
        <v>216</v>
      </c>
      <c r="C19954" s="815">
        <f t="shared" si="1299"/>
        <v>150</v>
      </c>
      <c r="D19954" s="815">
        <f t="shared" si="1300"/>
        <v>140</v>
      </c>
      <c r="E19954" s="815">
        <v>2014</v>
      </c>
    </row>
    <row r="19955" spans="1:5">
      <c r="A19955" s="816">
        <f t="shared" ref="A19955:A20018" si="1301">A19954+1</f>
        <v>41856</v>
      </c>
      <c r="B19955" s="815">
        <f t="shared" si="1298"/>
        <v>217</v>
      </c>
      <c r="C19955" s="815">
        <f t="shared" si="1299"/>
        <v>149</v>
      </c>
      <c r="D19955" s="815">
        <f t="shared" si="1300"/>
        <v>139</v>
      </c>
      <c r="E19955" s="815">
        <v>2014</v>
      </c>
    </row>
    <row r="19956" spans="1:5">
      <c r="A19956" s="816">
        <f t="shared" si="1301"/>
        <v>41857</v>
      </c>
      <c r="B19956" s="815">
        <f t="shared" si="1298"/>
        <v>218</v>
      </c>
      <c r="C19956" s="815">
        <f t="shared" si="1299"/>
        <v>148</v>
      </c>
      <c r="D19956" s="815">
        <f t="shared" si="1300"/>
        <v>138</v>
      </c>
      <c r="E19956" s="815">
        <v>2014</v>
      </c>
    </row>
    <row r="19957" spans="1:5">
      <c r="A19957" s="816">
        <f t="shared" si="1301"/>
        <v>41858</v>
      </c>
      <c r="B19957" s="815">
        <f t="shared" si="1298"/>
        <v>219</v>
      </c>
      <c r="C19957" s="815">
        <f t="shared" si="1299"/>
        <v>147</v>
      </c>
      <c r="D19957" s="815">
        <f t="shared" si="1300"/>
        <v>137</v>
      </c>
      <c r="E19957" s="815">
        <v>2014</v>
      </c>
    </row>
    <row r="19958" spans="1:5">
      <c r="A19958" s="816">
        <f t="shared" si="1301"/>
        <v>41859</v>
      </c>
      <c r="B19958" s="815">
        <f t="shared" si="1298"/>
        <v>220</v>
      </c>
      <c r="C19958" s="815">
        <f t="shared" si="1299"/>
        <v>146</v>
      </c>
      <c r="D19958" s="815">
        <f t="shared" si="1300"/>
        <v>136</v>
      </c>
      <c r="E19958" s="815">
        <v>2014</v>
      </c>
    </row>
    <row r="19959" spans="1:5">
      <c r="A19959" s="816">
        <f t="shared" si="1301"/>
        <v>41860</v>
      </c>
      <c r="B19959" s="815">
        <f t="shared" si="1298"/>
        <v>221</v>
      </c>
      <c r="C19959" s="815">
        <f t="shared" si="1299"/>
        <v>145</v>
      </c>
      <c r="D19959" s="815">
        <f t="shared" si="1300"/>
        <v>135</v>
      </c>
      <c r="E19959" s="815">
        <v>2014</v>
      </c>
    </row>
    <row r="19960" spans="1:5">
      <c r="A19960" s="816">
        <f t="shared" si="1301"/>
        <v>41861</v>
      </c>
      <c r="B19960" s="815">
        <f t="shared" si="1298"/>
        <v>222</v>
      </c>
      <c r="C19960" s="815">
        <f t="shared" si="1299"/>
        <v>144</v>
      </c>
      <c r="D19960" s="815">
        <f t="shared" si="1300"/>
        <v>134</v>
      </c>
      <c r="E19960" s="815">
        <v>2014</v>
      </c>
    </row>
    <row r="19961" spans="1:5">
      <c r="A19961" s="816">
        <f t="shared" si="1301"/>
        <v>41862</v>
      </c>
      <c r="B19961" s="815">
        <f t="shared" si="1298"/>
        <v>223</v>
      </c>
      <c r="C19961" s="815">
        <f t="shared" si="1299"/>
        <v>143</v>
      </c>
      <c r="D19961" s="815">
        <f t="shared" si="1300"/>
        <v>133</v>
      </c>
      <c r="E19961" s="815">
        <v>2014</v>
      </c>
    </row>
    <row r="19962" spans="1:5">
      <c r="A19962" s="816">
        <f t="shared" si="1301"/>
        <v>41863</v>
      </c>
      <c r="B19962" s="815">
        <f t="shared" si="1298"/>
        <v>224</v>
      </c>
      <c r="C19962" s="815">
        <f t="shared" si="1299"/>
        <v>142</v>
      </c>
      <c r="D19962" s="815">
        <f t="shared" si="1300"/>
        <v>132</v>
      </c>
      <c r="E19962" s="815">
        <v>2014</v>
      </c>
    </row>
    <row r="19963" spans="1:5">
      <c r="A19963" s="816">
        <f t="shared" si="1301"/>
        <v>41864</v>
      </c>
      <c r="B19963" s="815">
        <f t="shared" si="1298"/>
        <v>225</v>
      </c>
      <c r="C19963" s="815">
        <f t="shared" si="1299"/>
        <v>141</v>
      </c>
      <c r="D19963" s="815">
        <f t="shared" si="1300"/>
        <v>131</v>
      </c>
      <c r="E19963" s="815">
        <v>2014</v>
      </c>
    </row>
    <row r="19964" spans="1:5">
      <c r="A19964" s="816">
        <f t="shared" si="1301"/>
        <v>41865</v>
      </c>
      <c r="B19964" s="815">
        <f t="shared" si="1298"/>
        <v>226</v>
      </c>
      <c r="C19964" s="815">
        <f t="shared" si="1299"/>
        <v>140</v>
      </c>
      <c r="D19964" s="815">
        <f t="shared" si="1300"/>
        <v>130</v>
      </c>
      <c r="E19964" s="815">
        <v>2014</v>
      </c>
    </row>
    <row r="19965" spans="1:5">
      <c r="A19965" s="816">
        <f t="shared" si="1301"/>
        <v>41866</v>
      </c>
      <c r="B19965" s="815">
        <f t="shared" si="1298"/>
        <v>227</v>
      </c>
      <c r="C19965" s="815">
        <f t="shared" si="1299"/>
        <v>139</v>
      </c>
      <c r="D19965" s="815">
        <f t="shared" si="1300"/>
        <v>129</v>
      </c>
      <c r="E19965" s="815">
        <v>2014</v>
      </c>
    </row>
    <row r="19966" spans="1:5">
      <c r="A19966" s="816">
        <f t="shared" si="1301"/>
        <v>41867</v>
      </c>
      <c r="B19966" s="815">
        <f t="shared" si="1298"/>
        <v>228</v>
      </c>
      <c r="C19966" s="815">
        <f t="shared" si="1299"/>
        <v>138</v>
      </c>
      <c r="D19966" s="815">
        <f t="shared" si="1300"/>
        <v>128</v>
      </c>
      <c r="E19966" s="815">
        <v>2014</v>
      </c>
    </row>
    <row r="19967" spans="1:5">
      <c r="A19967" s="816">
        <f t="shared" si="1301"/>
        <v>41868</v>
      </c>
      <c r="B19967" s="815">
        <f t="shared" si="1298"/>
        <v>229</v>
      </c>
      <c r="C19967" s="815">
        <f t="shared" si="1299"/>
        <v>137</v>
      </c>
      <c r="D19967" s="815">
        <f t="shared" si="1300"/>
        <v>127</v>
      </c>
      <c r="E19967" s="815">
        <v>2014</v>
      </c>
    </row>
    <row r="19968" spans="1:5">
      <c r="A19968" s="816">
        <f t="shared" si="1301"/>
        <v>41869</v>
      </c>
      <c r="B19968" s="815">
        <f t="shared" si="1298"/>
        <v>230</v>
      </c>
      <c r="C19968" s="815">
        <f t="shared" si="1299"/>
        <v>136</v>
      </c>
      <c r="D19968" s="815">
        <f t="shared" si="1300"/>
        <v>126</v>
      </c>
      <c r="E19968" s="815">
        <v>2014</v>
      </c>
    </row>
    <row r="19969" spans="1:5">
      <c r="A19969" s="816">
        <f t="shared" si="1301"/>
        <v>41870</v>
      </c>
      <c r="B19969" s="815">
        <f t="shared" si="1298"/>
        <v>231</v>
      </c>
      <c r="C19969" s="815">
        <f t="shared" si="1299"/>
        <v>135</v>
      </c>
      <c r="D19969" s="815">
        <f t="shared" si="1300"/>
        <v>125</v>
      </c>
      <c r="E19969" s="815">
        <v>2014</v>
      </c>
    </row>
    <row r="19970" spans="1:5">
      <c r="A19970" s="816">
        <f t="shared" si="1301"/>
        <v>41871</v>
      </c>
      <c r="B19970" s="815">
        <f t="shared" si="1298"/>
        <v>232</v>
      </c>
      <c r="C19970" s="815">
        <f t="shared" si="1299"/>
        <v>134</v>
      </c>
      <c r="D19970" s="815">
        <f t="shared" si="1300"/>
        <v>124</v>
      </c>
      <c r="E19970" s="815">
        <v>2014</v>
      </c>
    </row>
    <row r="19971" spans="1:5">
      <c r="A19971" s="816">
        <f t="shared" si="1301"/>
        <v>41872</v>
      </c>
      <c r="B19971" s="815">
        <f t="shared" si="1298"/>
        <v>233</v>
      </c>
      <c r="C19971" s="815">
        <f t="shared" si="1299"/>
        <v>133</v>
      </c>
      <c r="D19971" s="815">
        <f t="shared" si="1300"/>
        <v>123</v>
      </c>
      <c r="E19971" s="815">
        <v>2014</v>
      </c>
    </row>
    <row r="19972" spans="1:5">
      <c r="A19972" s="816">
        <f t="shared" si="1301"/>
        <v>41873</v>
      </c>
      <c r="B19972" s="815">
        <f t="shared" si="1298"/>
        <v>234</v>
      </c>
      <c r="C19972" s="815">
        <f t="shared" si="1299"/>
        <v>132</v>
      </c>
      <c r="D19972" s="815">
        <f t="shared" si="1300"/>
        <v>122</v>
      </c>
      <c r="E19972" s="815">
        <v>2014</v>
      </c>
    </row>
    <row r="19973" spans="1:5">
      <c r="A19973" s="816">
        <f t="shared" si="1301"/>
        <v>41874</v>
      </c>
      <c r="B19973" s="815">
        <f t="shared" si="1298"/>
        <v>235</v>
      </c>
      <c r="C19973" s="815">
        <f t="shared" si="1299"/>
        <v>131</v>
      </c>
      <c r="D19973" s="815">
        <f t="shared" si="1300"/>
        <v>121</v>
      </c>
      <c r="E19973" s="815">
        <v>2014</v>
      </c>
    </row>
    <row r="19974" spans="1:5">
      <c r="A19974" s="816">
        <f t="shared" si="1301"/>
        <v>41875</v>
      </c>
      <c r="B19974" s="815">
        <f t="shared" si="1298"/>
        <v>236</v>
      </c>
      <c r="C19974" s="815">
        <f t="shared" si="1299"/>
        <v>130</v>
      </c>
      <c r="D19974" s="815">
        <f t="shared" si="1300"/>
        <v>120</v>
      </c>
      <c r="E19974" s="815">
        <v>2014</v>
      </c>
    </row>
    <row r="19975" spans="1:5">
      <c r="A19975" s="816">
        <f t="shared" si="1301"/>
        <v>41876</v>
      </c>
      <c r="B19975" s="815">
        <f t="shared" si="1298"/>
        <v>237</v>
      </c>
      <c r="C19975" s="815">
        <f t="shared" si="1299"/>
        <v>129</v>
      </c>
      <c r="D19975" s="815">
        <f t="shared" si="1300"/>
        <v>119</v>
      </c>
      <c r="E19975" s="815">
        <v>2014</v>
      </c>
    </row>
    <row r="19976" spans="1:5">
      <c r="A19976" s="816">
        <f t="shared" si="1301"/>
        <v>41877</v>
      </c>
      <c r="B19976" s="815">
        <f t="shared" si="1298"/>
        <v>238</v>
      </c>
      <c r="C19976" s="815">
        <f t="shared" si="1299"/>
        <v>128</v>
      </c>
      <c r="D19976" s="815">
        <f t="shared" si="1300"/>
        <v>118</v>
      </c>
      <c r="E19976" s="815">
        <v>2014</v>
      </c>
    </row>
    <row r="19977" spans="1:5">
      <c r="A19977" s="816">
        <f t="shared" si="1301"/>
        <v>41878</v>
      </c>
      <c r="B19977" s="815">
        <f t="shared" si="1298"/>
        <v>239</v>
      </c>
      <c r="C19977" s="815">
        <f t="shared" si="1299"/>
        <v>127</v>
      </c>
      <c r="D19977" s="815">
        <f t="shared" si="1300"/>
        <v>117</v>
      </c>
      <c r="E19977" s="815">
        <v>2014</v>
      </c>
    </row>
    <row r="19978" spans="1:5">
      <c r="A19978" s="816">
        <f t="shared" si="1301"/>
        <v>41879</v>
      </c>
      <c r="B19978" s="815">
        <f t="shared" si="1298"/>
        <v>240</v>
      </c>
      <c r="C19978" s="815">
        <f t="shared" si="1299"/>
        <v>126</v>
      </c>
      <c r="D19978" s="815">
        <f t="shared" si="1300"/>
        <v>116</v>
      </c>
      <c r="E19978" s="815">
        <v>2014</v>
      </c>
    </row>
    <row r="19979" spans="1:5">
      <c r="A19979" s="816">
        <f t="shared" si="1301"/>
        <v>41880</v>
      </c>
      <c r="B19979" s="815">
        <f t="shared" si="1298"/>
        <v>241</v>
      </c>
      <c r="C19979" s="815">
        <f t="shared" si="1299"/>
        <v>125</v>
      </c>
      <c r="D19979" s="815">
        <f t="shared" si="1300"/>
        <v>115</v>
      </c>
      <c r="E19979" s="815">
        <v>2014</v>
      </c>
    </row>
    <row r="19980" spans="1:5">
      <c r="A19980" s="816">
        <f t="shared" si="1301"/>
        <v>41881</v>
      </c>
      <c r="B19980" s="815">
        <f t="shared" si="1298"/>
        <v>242</v>
      </c>
      <c r="C19980" s="815">
        <f t="shared" si="1299"/>
        <v>124</v>
      </c>
      <c r="D19980" s="815">
        <f t="shared" si="1300"/>
        <v>114</v>
      </c>
      <c r="E19980" s="815">
        <v>2014</v>
      </c>
    </row>
    <row r="19981" spans="1:5">
      <c r="A19981" s="816">
        <f t="shared" si="1301"/>
        <v>41882</v>
      </c>
      <c r="B19981" s="815">
        <f t="shared" si="1298"/>
        <v>243</v>
      </c>
      <c r="C19981" s="815">
        <f t="shared" si="1299"/>
        <v>123</v>
      </c>
      <c r="D19981" s="815">
        <f t="shared" si="1300"/>
        <v>113</v>
      </c>
      <c r="E19981" s="815">
        <v>2014</v>
      </c>
    </row>
    <row r="19982" spans="1:5">
      <c r="A19982" s="816">
        <f t="shared" si="1301"/>
        <v>41883</v>
      </c>
      <c r="B19982" s="815">
        <f t="shared" si="1298"/>
        <v>244</v>
      </c>
      <c r="C19982" s="815">
        <f t="shared" si="1299"/>
        <v>122</v>
      </c>
      <c r="D19982" s="815">
        <f t="shared" si="1300"/>
        <v>112</v>
      </c>
      <c r="E19982" s="815">
        <v>2014</v>
      </c>
    </row>
    <row r="19983" spans="1:5">
      <c r="A19983" s="816">
        <f t="shared" si="1301"/>
        <v>41884</v>
      </c>
      <c r="B19983" s="815">
        <f t="shared" si="1298"/>
        <v>245</v>
      </c>
      <c r="C19983" s="815">
        <f t="shared" si="1299"/>
        <v>121</v>
      </c>
      <c r="D19983" s="815">
        <f t="shared" si="1300"/>
        <v>111</v>
      </c>
      <c r="E19983" s="815">
        <v>2014</v>
      </c>
    </row>
    <row r="19984" spans="1:5">
      <c r="A19984" s="816">
        <f t="shared" si="1301"/>
        <v>41885</v>
      </c>
      <c r="B19984" s="815">
        <f t="shared" si="1298"/>
        <v>246</v>
      </c>
      <c r="C19984" s="815">
        <f t="shared" si="1299"/>
        <v>120</v>
      </c>
      <c r="D19984" s="815">
        <f t="shared" si="1300"/>
        <v>110</v>
      </c>
      <c r="E19984" s="815">
        <v>2014</v>
      </c>
    </row>
    <row r="19985" spans="1:5">
      <c r="A19985" s="816">
        <f t="shared" si="1301"/>
        <v>41886</v>
      </c>
      <c r="B19985" s="815">
        <f t="shared" si="1298"/>
        <v>247</v>
      </c>
      <c r="C19985" s="815">
        <f t="shared" si="1299"/>
        <v>119</v>
      </c>
      <c r="D19985" s="815">
        <f t="shared" si="1300"/>
        <v>109</v>
      </c>
      <c r="E19985" s="815">
        <v>2014</v>
      </c>
    </row>
    <row r="19986" spans="1:5">
      <c r="A19986" s="816">
        <f t="shared" si="1301"/>
        <v>41887</v>
      </c>
      <c r="B19986" s="815">
        <f t="shared" ref="B19986:B20049" si="1302">B19985+1</f>
        <v>248</v>
      </c>
      <c r="C19986" s="815">
        <f t="shared" ref="C19986:C20049" si="1303">C19985-1</f>
        <v>118</v>
      </c>
      <c r="D19986" s="815">
        <f t="shared" ref="D19986:D20049" si="1304">D19985-1</f>
        <v>108</v>
      </c>
      <c r="E19986" s="815">
        <v>2014</v>
      </c>
    </row>
    <row r="19987" spans="1:5">
      <c r="A19987" s="816">
        <f t="shared" si="1301"/>
        <v>41888</v>
      </c>
      <c r="B19987" s="815">
        <f t="shared" si="1302"/>
        <v>249</v>
      </c>
      <c r="C19987" s="815">
        <f t="shared" si="1303"/>
        <v>117</v>
      </c>
      <c r="D19987" s="815">
        <f t="shared" si="1304"/>
        <v>107</v>
      </c>
      <c r="E19987" s="815">
        <v>2014</v>
      </c>
    </row>
    <row r="19988" spans="1:5">
      <c r="A19988" s="816">
        <f t="shared" si="1301"/>
        <v>41889</v>
      </c>
      <c r="B19988" s="815">
        <f t="shared" si="1302"/>
        <v>250</v>
      </c>
      <c r="C19988" s="815">
        <f t="shared" si="1303"/>
        <v>116</v>
      </c>
      <c r="D19988" s="815">
        <f t="shared" si="1304"/>
        <v>106</v>
      </c>
      <c r="E19988" s="815">
        <v>2014</v>
      </c>
    </row>
    <row r="19989" spans="1:5">
      <c r="A19989" s="816">
        <f t="shared" si="1301"/>
        <v>41890</v>
      </c>
      <c r="B19989" s="815">
        <f t="shared" si="1302"/>
        <v>251</v>
      </c>
      <c r="C19989" s="815">
        <f t="shared" si="1303"/>
        <v>115</v>
      </c>
      <c r="D19989" s="815">
        <f t="shared" si="1304"/>
        <v>105</v>
      </c>
      <c r="E19989" s="815">
        <v>2014</v>
      </c>
    </row>
    <row r="19990" spans="1:5">
      <c r="A19990" s="816">
        <f t="shared" si="1301"/>
        <v>41891</v>
      </c>
      <c r="B19990" s="815">
        <f t="shared" si="1302"/>
        <v>252</v>
      </c>
      <c r="C19990" s="815">
        <f t="shared" si="1303"/>
        <v>114</v>
      </c>
      <c r="D19990" s="815">
        <f t="shared" si="1304"/>
        <v>104</v>
      </c>
      <c r="E19990" s="815">
        <v>2014</v>
      </c>
    </row>
    <row r="19991" spans="1:5">
      <c r="A19991" s="816">
        <f t="shared" si="1301"/>
        <v>41892</v>
      </c>
      <c r="B19991" s="815">
        <f t="shared" si="1302"/>
        <v>253</v>
      </c>
      <c r="C19991" s="815">
        <f t="shared" si="1303"/>
        <v>113</v>
      </c>
      <c r="D19991" s="815">
        <f t="shared" si="1304"/>
        <v>103</v>
      </c>
      <c r="E19991" s="815">
        <v>2014</v>
      </c>
    </row>
    <row r="19992" spans="1:5">
      <c r="A19992" s="816">
        <f t="shared" si="1301"/>
        <v>41893</v>
      </c>
      <c r="B19992" s="815">
        <f t="shared" si="1302"/>
        <v>254</v>
      </c>
      <c r="C19992" s="815">
        <f t="shared" si="1303"/>
        <v>112</v>
      </c>
      <c r="D19992" s="815">
        <f t="shared" si="1304"/>
        <v>102</v>
      </c>
      <c r="E19992" s="815">
        <v>2014</v>
      </c>
    </row>
    <row r="19993" spans="1:5">
      <c r="A19993" s="816">
        <f t="shared" si="1301"/>
        <v>41894</v>
      </c>
      <c r="B19993" s="815">
        <f t="shared" si="1302"/>
        <v>255</v>
      </c>
      <c r="C19993" s="815">
        <f t="shared" si="1303"/>
        <v>111</v>
      </c>
      <c r="D19993" s="815">
        <f t="shared" si="1304"/>
        <v>101</v>
      </c>
      <c r="E19993" s="815">
        <v>2014</v>
      </c>
    </row>
    <row r="19994" spans="1:5">
      <c r="A19994" s="816">
        <f t="shared" si="1301"/>
        <v>41895</v>
      </c>
      <c r="B19994" s="815">
        <f t="shared" si="1302"/>
        <v>256</v>
      </c>
      <c r="C19994" s="815">
        <f t="shared" si="1303"/>
        <v>110</v>
      </c>
      <c r="D19994" s="815">
        <f t="shared" si="1304"/>
        <v>100</v>
      </c>
      <c r="E19994" s="815">
        <v>2014</v>
      </c>
    </row>
    <row r="19995" spans="1:5">
      <c r="A19995" s="816">
        <f t="shared" si="1301"/>
        <v>41896</v>
      </c>
      <c r="B19995" s="815">
        <f t="shared" si="1302"/>
        <v>257</v>
      </c>
      <c r="C19995" s="815">
        <f t="shared" si="1303"/>
        <v>109</v>
      </c>
      <c r="D19995" s="815">
        <f t="shared" si="1304"/>
        <v>99</v>
      </c>
      <c r="E19995" s="815">
        <v>2014</v>
      </c>
    </row>
    <row r="19996" spans="1:5">
      <c r="A19996" s="816">
        <f t="shared" si="1301"/>
        <v>41897</v>
      </c>
      <c r="B19996" s="815">
        <f t="shared" si="1302"/>
        <v>258</v>
      </c>
      <c r="C19996" s="815">
        <f t="shared" si="1303"/>
        <v>108</v>
      </c>
      <c r="D19996" s="815">
        <f t="shared" si="1304"/>
        <v>98</v>
      </c>
      <c r="E19996" s="815">
        <v>2014</v>
      </c>
    </row>
    <row r="19997" spans="1:5">
      <c r="A19997" s="816">
        <f t="shared" si="1301"/>
        <v>41898</v>
      </c>
      <c r="B19997" s="815">
        <f t="shared" si="1302"/>
        <v>259</v>
      </c>
      <c r="C19997" s="815">
        <f t="shared" si="1303"/>
        <v>107</v>
      </c>
      <c r="D19997" s="815">
        <f t="shared" si="1304"/>
        <v>97</v>
      </c>
      <c r="E19997" s="815">
        <v>2014</v>
      </c>
    </row>
    <row r="19998" spans="1:5">
      <c r="A19998" s="816">
        <f t="shared" si="1301"/>
        <v>41899</v>
      </c>
      <c r="B19998" s="815">
        <f t="shared" si="1302"/>
        <v>260</v>
      </c>
      <c r="C19998" s="815">
        <f t="shared" si="1303"/>
        <v>106</v>
      </c>
      <c r="D19998" s="815">
        <f t="shared" si="1304"/>
        <v>96</v>
      </c>
      <c r="E19998" s="815">
        <v>2014</v>
      </c>
    </row>
    <row r="19999" spans="1:5">
      <c r="A19999" s="816">
        <f t="shared" si="1301"/>
        <v>41900</v>
      </c>
      <c r="B19999" s="815">
        <f t="shared" si="1302"/>
        <v>261</v>
      </c>
      <c r="C19999" s="815">
        <f t="shared" si="1303"/>
        <v>105</v>
      </c>
      <c r="D19999" s="815">
        <f t="shared" si="1304"/>
        <v>95</v>
      </c>
      <c r="E19999" s="815">
        <v>2014</v>
      </c>
    </row>
    <row r="20000" spans="1:5">
      <c r="A20000" s="816">
        <f t="shared" si="1301"/>
        <v>41901</v>
      </c>
      <c r="B20000" s="815">
        <f t="shared" si="1302"/>
        <v>262</v>
      </c>
      <c r="C20000" s="815">
        <f t="shared" si="1303"/>
        <v>104</v>
      </c>
      <c r="D20000" s="815">
        <f t="shared" si="1304"/>
        <v>94</v>
      </c>
      <c r="E20000" s="815">
        <v>2014</v>
      </c>
    </row>
    <row r="20001" spans="1:5">
      <c r="A20001" s="816">
        <f t="shared" si="1301"/>
        <v>41902</v>
      </c>
      <c r="B20001" s="815">
        <f t="shared" si="1302"/>
        <v>263</v>
      </c>
      <c r="C20001" s="815">
        <f t="shared" si="1303"/>
        <v>103</v>
      </c>
      <c r="D20001" s="815">
        <f t="shared" si="1304"/>
        <v>93</v>
      </c>
      <c r="E20001" s="815">
        <v>2014</v>
      </c>
    </row>
    <row r="20002" spans="1:5">
      <c r="A20002" s="816">
        <f t="shared" si="1301"/>
        <v>41903</v>
      </c>
      <c r="B20002" s="815">
        <f t="shared" si="1302"/>
        <v>264</v>
      </c>
      <c r="C20002" s="815">
        <f t="shared" si="1303"/>
        <v>102</v>
      </c>
      <c r="D20002" s="815">
        <f t="shared" si="1304"/>
        <v>92</v>
      </c>
      <c r="E20002" s="815">
        <v>2014</v>
      </c>
    </row>
    <row r="20003" spans="1:5">
      <c r="A20003" s="816">
        <f t="shared" si="1301"/>
        <v>41904</v>
      </c>
      <c r="B20003" s="815">
        <f t="shared" si="1302"/>
        <v>265</v>
      </c>
      <c r="C20003" s="815">
        <f t="shared" si="1303"/>
        <v>101</v>
      </c>
      <c r="D20003" s="815">
        <f t="shared" si="1304"/>
        <v>91</v>
      </c>
      <c r="E20003" s="815">
        <v>2014</v>
      </c>
    </row>
    <row r="20004" spans="1:5">
      <c r="A20004" s="816">
        <f t="shared" si="1301"/>
        <v>41905</v>
      </c>
      <c r="B20004" s="815">
        <f t="shared" si="1302"/>
        <v>266</v>
      </c>
      <c r="C20004" s="815">
        <f t="shared" si="1303"/>
        <v>100</v>
      </c>
      <c r="D20004" s="815">
        <f t="shared" si="1304"/>
        <v>90</v>
      </c>
      <c r="E20004" s="815">
        <v>2014</v>
      </c>
    </row>
    <row r="20005" spans="1:5">
      <c r="A20005" s="816">
        <f t="shared" si="1301"/>
        <v>41906</v>
      </c>
      <c r="B20005" s="815">
        <f t="shared" si="1302"/>
        <v>267</v>
      </c>
      <c r="C20005" s="815">
        <f t="shared" si="1303"/>
        <v>99</v>
      </c>
      <c r="D20005" s="815">
        <f t="shared" si="1304"/>
        <v>89</v>
      </c>
      <c r="E20005" s="815">
        <v>2014</v>
      </c>
    </row>
    <row r="20006" spans="1:5">
      <c r="A20006" s="816">
        <f t="shared" si="1301"/>
        <v>41907</v>
      </c>
      <c r="B20006" s="815">
        <f t="shared" si="1302"/>
        <v>268</v>
      </c>
      <c r="C20006" s="815">
        <f t="shared" si="1303"/>
        <v>98</v>
      </c>
      <c r="D20006" s="815">
        <f t="shared" si="1304"/>
        <v>88</v>
      </c>
      <c r="E20006" s="815">
        <v>2014</v>
      </c>
    </row>
    <row r="20007" spans="1:5">
      <c r="A20007" s="816">
        <f t="shared" si="1301"/>
        <v>41908</v>
      </c>
      <c r="B20007" s="815">
        <f t="shared" si="1302"/>
        <v>269</v>
      </c>
      <c r="C20007" s="815">
        <f t="shared" si="1303"/>
        <v>97</v>
      </c>
      <c r="D20007" s="815">
        <f t="shared" si="1304"/>
        <v>87</v>
      </c>
      <c r="E20007" s="815">
        <v>2014</v>
      </c>
    </row>
    <row r="20008" spans="1:5">
      <c r="A20008" s="816">
        <f t="shared" si="1301"/>
        <v>41909</v>
      </c>
      <c r="B20008" s="815">
        <f t="shared" si="1302"/>
        <v>270</v>
      </c>
      <c r="C20008" s="815">
        <f t="shared" si="1303"/>
        <v>96</v>
      </c>
      <c r="D20008" s="815">
        <f t="shared" si="1304"/>
        <v>86</v>
      </c>
      <c r="E20008" s="815">
        <v>2014</v>
      </c>
    </row>
    <row r="20009" spans="1:5">
      <c r="A20009" s="816">
        <f t="shared" si="1301"/>
        <v>41910</v>
      </c>
      <c r="B20009" s="815">
        <f t="shared" si="1302"/>
        <v>271</v>
      </c>
      <c r="C20009" s="815">
        <f t="shared" si="1303"/>
        <v>95</v>
      </c>
      <c r="D20009" s="815">
        <f t="shared" si="1304"/>
        <v>85</v>
      </c>
      <c r="E20009" s="815">
        <v>2014</v>
      </c>
    </row>
    <row r="20010" spans="1:5">
      <c r="A20010" s="816">
        <f t="shared" si="1301"/>
        <v>41911</v>
      </c>
      <c r="B20010" s="815">
        <f t="shared" si="1302"/>
        <v>272</v>
      </c>
      <c r="C20010" s="815">
        <f t="shared" si="1303"/>
        <v>94</v>
      </c>
      <c r="D20010" s="815">
        <f t="shared" si="1304"/>
        <v>84</v>
      </c>
      <c r="E20010" s="815">
        <v>2014</v>
      </c>
    </row>
    <row r="20011" spans="1:5">
      <c r="A20011" s="816">
        <f t="shared" si="1301"/>
        <v>41912</v>
      </c>
      <c r="B20011" s="815">
        <f t="shared" si="1302"/>
        <v>273</v>
      </c>
      <c r="C20011" s="815">
        <f t="shared" si="1303"/>
        <v>93</v>
      </c>
      <c r="D20011" s="815">
        <f t="shared" si="1304"/>
        <v>83</v>
      </c>
      <c r="E20011" s="815">
        <v>2014</v>
      </c>
    </row>
    <row r="20012" spans="1:5">
      <c r="A20012" s="816">
        <f t="shared" si="1301"/>
        <v>41913</v>
      </c>
      <c r="B20012" s="815">
        <f t="shared" si="1302"/>
        <v>274</v>
      </c>
      <c r="C20012" s="815">
        <f t="shared" si="1303"/>
        <v>92</v>
      </c>
      <c r="D20012" s="815">
        <f t="shared" si="1304"/>
        <v>82</v>
      </c>
      <c r="E20012" s="815">
        <v>2014</v>
      </c>
    </row>
    <row r="20013" spans="1:5">
      <c r="A20013" s="816">
        <f t="shared" si="1301"/>
        <v>41914</v>
      </c>
      <c r="B20013" s="815">
        <f t="shared" si="1302"/>
        <v>275</v>
      </c>
      <c r="C20013" s="815">
        <f t="shared" si="1303"/>
        <v>91</v>
      </c>
      <c r="D20013" s="815">
        <f t="shared" si="1304"/>
        <v>81</v>
      </c>
      <c r="E20013" s="815">
        <v>2014</v>
      </c>
    </row>
    <row r="20014" spans="1:5">
      <c r="A20014" s="816">
        <f t="shared" si="1301"/>
        <v>41915</v>
      </c>
      <c r="B20014" s="815">
        <f t="shared" si="1302"/>
        <v>276</v>
      </c>
      <c r="C20014" s="815">
        <f t="shared" si="1303"/>
        <v>90</v>
      </c>
      <c r="D20014" s="815">
        <f t="shared" si="1304"/>
        <v>80</v>
      </c>
      <c r="E20014" s="815">
        <v>2014</v>
      </c>
    </row>
    <row r="20015" spans="1:5">
      <c r="A20015" s="816">
        <f t="shared" si="1301"/>
        <v>41916</v>
      </c>
      <c r="B20015" s="815">
        <f t="shared" si="1302"/>
        <v>277</v>
      </c>
      <c r="C20015" s="815">
        <f t="shared" si="1303"/>
        <v>89</v>
      </c>
      <c r="D20015" s="815">
        <f t="shared" si="1304"/>
        <v>79</v>
      </c>
      <c r="E20015" s="815">
        <v>2014</v>
      </c>
    </row>
    <row r="20016" spans="1:5">
      <c r="A20016" s="816">
        <f t="shared" si="1301"/>
        <v>41917</v>
      </c>
      <c r="B20016" s="815">
        <f t="shared" si="1302"/>
        <v>278</v>
      </c>
      <c r="C20016" s="815">
        <f t="shared" si="1303"/>
        <v>88</v>
      </c>
      <c r="D20016" s="815">
        <f t="shared" si="1304"/>
        <v>78</v>
      </c>
      <c r="E20016" s="815">
        <v>2014</v>
      </c>
    </row>
    <row r="20017" spans="1:5">
      <c r="A20017" s="816">
        <f t="shared" si="1301"/>
        <v>41918</v>
      </c>
      <c r="B20017" s="815">
        <f t="shared" si="1302"/>
        <v>279</v>
      </c>
      <c r="C20017" s="815">
        <f t="shared" si="1303"/>
        <v>87</v>
      </c>
      <c r="D20017" s="815">
        <f t="shared" si="1304"/>
        <v>77</v>
      </c>
      <c r="E20017" s="815">
        <v>2014</v>
      </c>
    </row>
    <row r="20018" spans="1:5">
      <c r="A20018" s="816">
        <f t="shared" si="1301"/>
        <v>41919</v>
      </c>
      <c r="B20018" s="815">
        <f t="shared" si="1302"/>
        <v>280</v>
      </c>
      <c r="C20018" s="815">
        <f t="shared" si="1303"/>
        <v>86</v>
      </c>
      <c r="D20018" s="815">
        <f t="shared" si="1304"/>
        <v>76</v>
      </c>
      <c r="E20018" s="815">
        <v>2014</v>
      </c>
    </row>
    <row r="20019" spans="1:5">
      <c r="A20019" s="816">
        <f t="shared" ref="A20019:A20082" si="1305">A20018+1</f>
        <v>41920</v>
      </c>
      <c r="B20019" s="815">
        <f t="shared" si="1302"/>
        <v>281</v>
      </c>
      <c r="C20019" s="815">
        <f t="shared" si="1303"/>
        <v>85</v>
      </c>
      <c r="D20019" s="815">
        <f t="shared" si="1304"/>
        <v>75</v>
      </c>
      <c r="E20019" s="815">
        <v>2014</v>
      </c>
    </row>
    <row r="20020" spans="1:5">
      <c r="A20020" s="816">
        <f t="shared" si="1305"/>
        <v>41921</v>
      </c>
      <c r="B20020" s="815">
        <f t="shared" si="1302"/>
        <v>282</v>
      </c>
      <c r="C20020" s="815">
        <f t="shared" si="1303"/>
        <v>84</v>
      </c>
      <c r="D20020" s="815">
        <f t="shared" si="1304"/>
        <v>74</v>
      </c>
      <c r="E20020" s="815">
        <v>2014</v>
      </c>
    </row>
    <row r="20021" spans="1:5">
      <c r="A20021" s="816">
        <f t="shared" si="1305"/>
        <v>41922</v>
      </c>
      <c r="B20021" s="815">
        <f t="shared" si="1302"/>
        <v>283</v>
      </c>
      <c r="C20021" s="815">
        <f t="shared" si="1303"/>
        <v>83</v>
      </c>
      <c r="D20021" s="815">
        <f t="shared" si="1304"/>
        <v>73</v>
      </c>
      <c r="E20021" s="815">
        <v>2014</v>
      </c>
    </row>
    <row r="20022" spans="1:5">
      <c r="A20022" s="816">
        <f t="shared" si="1305"/>
        <v>41923</v>
      </c>
      <c r="B20022" s="815">
        <f t="shared" si="1302"/>
        <v>284</v>
      </c>
      <c r="C20022" s="815">
        <f t="shared" si="1303"/>
        <v>82</v>
      </c>
      <c r="D20022" s="815">
        <f t="shared" si="1304"/>
        <v>72</v>
      </c>
      <c r="E20022" s="815">
        <v>2014</v>
      </c>
    </row>
    <row r="20023" spans="1:5">
      <c r="A20023" s="816">
        <f t="shared" si="1305"/>
        <v>41924</v>
      </c>
      <c r="B20023" s="815">
        <f t="shared" si="1302"/>
        <v>285</v>
      </c>
      <c r="C20023" s="815">
        <f t="shared" si="1303"/>
        <v>81</v>
      </c>
      <c r="D20023" s="815">
        <f t="shared" si="1304"/>
        <v>71</v>
      </c>
      <c r="E20023" s="815">
        <v>2014</v>
      </c>
    </row>
    <row r="20024" spans="1:5">
      <c r="A20024" s="816">
        <f t="shared" si="1305"/>
        <v>41925</v>
      </c>
      <c r="B20024" s="815">
        <f t="shared" si="1302"/>
        <v>286</v>
      </c>
      <c r="C20024" s="815">
        <f t="shared" si="1303"/>
        <v>80</v>
      </c>
      <c r="D20024" s="815">
        <f t="shared" si="1304"/>
        <v>70</v>
      </c>
      <c r="E20024" s="815">
        <v>2014</v>
      </c>
    </row>
    <row r="20025" spans="1:5">
      <c r="A20025" s="816">
        <f t="shared" si="1305"/>
        <v>41926</v>
      </c>
      <c r="B20025" s="815">
        <f t="shared" si="1302"/>
        <v>287</v>
      </c>
      <c r="C20025" s="815">
        <f t="shared" si="1303"/>
        <v>79</v>
      </c>
      <c r="D20025" s="815">
        <f t="shared" si="1304"/>
        <v>69</v>
      </c>
      <c r="E20025" s="815">
        <v>2014</v>
      </c>
    </row>
    <row r="20026" spans="1:5">
      <c r="A20026" s="816">
        <f t="shared" si="1305"/>
        <v>41927</v>
      </c>
      <c r="B20026" s="815">
        <f t="shared" si="1302"/>
        <v>288</v>
      </c>
      <c r="C20026" s="815">
        <f t="shared" si="1303"/>
        <v>78</v>
      </c>
      <c r="D20026" s="815">
        <f t="shared" si="1304"/>
        <v>68</v>
      </c>
      <c r="E20026" s="815">
        <v>2014</v>
      </c>
    </row>
    <row r="20027" spans="1:5">
      <c r="A20027" s="816">
        <f t="shared" si="1305"/>
        <v>41928</v>
      </c>
      <c r="B20027" s="815">
        <f t="shared" si="1302"/>
        <v>289</v>
      </c>
      <c r="C20027" s="815">
        <f t="shared" si="1303"/>
        <v>77</v>
      </c>
      <c r="D20027" s="815">
        <f t="shared" si="1304"/>
        <v>67</v>
      </c>
      <c r="E20027" s="815">
        <v>2014</v>
      </c>
    </row>
    <row r="20028" spans="1:5">
      <c r="A20028" s="816">
        <f t="shared" si="1305"/>
        <v>41929</v>
      </c>
      <c r="B20028" s="815">
        <f t="shared" si="1302"/>
        <v>290</v>
      </c>
      <c r="C20028" s="815">
        <f t="shared" si="1303"/>
        <v>76</v>
      </c>
      <c r="D20028" s="815">
        <f t="shared" si="1304"/>
        <v>66</v>
      </c>
      <c r="E20028" s="815">
        <v>2014</v>
      </c>
    </row>
    <row r="20029" spans="1:5">
      <c r="A20029" s="816">
        <f t="shared" si="1305"/>
        <v>41930</v>
      </c>
      <c r="B20029" s="815">
        <f t="shared" si="1302"/>
        <v>291</v>
      </c>
      <c r="C20029" s="815">
        <f t="shared" si="1303"/>
        <v>75</v>
      </c>
      <c r="D20029" s="815">
        <f t="shared" si="1304"/>
        <v>65</v>
      </c>
      <c r="E20029" s="815">
        <v>2014</v>
      </c>
    </row>
    <row r="20030" spans="1:5">
      <c r="A20030" s="816">
        <f t="shared" si="1305"/>
        <v>41931</v>
      </c>
      <c r="B20030" s="815">
        <f t="shared" si="1302"/>
        <v>292</v>
      </c>
      <c r="C20030" s="815">
        <f t="shared" si="1303"/>
        <v>74</v>
      </c>
      <c r="D20030" s="815">
        <f t="shared" si="1304"/>
        <v>64</v>
      </c>
      <c r="E20030" s="815">
        <v>2014</v>
      </c>
    </row>
    <row r="20031" spans="1:5">
      <c r="A20031" s="816">
        <f t="shared" si="1305"/>
        <v>41932</v>
      </c>
      <c r="B20031" s="815">
        <f t="shared" si="1302"/>
        <v>293</v>
      </c>
      <c r="C20031" s="815">
        <f t="shared" si="1303"/>
        <v>73</v>
      </c>
      <c r="D20031" s="815">
        <f t="shared" si="1304"/>
        <v>63</v>
      </c>
      <c r="E20031" s="815">
        <v>2014</v>
      </c>
    </row>
    <row r="20032" spans="1:5">
      <c r="A20032" s="816">
        <f t="shared" si="1305"/>
        <v>41933</v>
      </c>
      <c r="B20032" s="815">
        <f t="shared" si="1302"/>
        <v>294</v>
      </c>
      <c r="C20032" s="815">
        <f t="shared" si="1303"/>
        <v>72</v>
      </c>
      <c r="D20032" s="815">
        <f t="shared" si="1304"/>
        <v>62</v>
      </c>
      <c r="E20032" s="815">
        <v>2014</v>
      </c>
    </row>
    <row r="20033" spans="1:5">
      <c r="A20033" s="816">
        <f t="shared" si="1305"/>
        <v>41934</v>
      </c>
      <c r="B20033" s="815">
        <f t="shared" si="1302"/>
        <v>295</v>
      </c>
      <c r="C20033" s="815">
        <f t="shared" si="1303"/>
        <v>71</v>
      </c>
      <c r="D20033" s="815">
        <f t="shared" si="1304"/>
        <v>61</v>
      </c>
      <c r="E20033" s="815">
        <v>2014</v>
      </c>
    </row>
    <row r="20034" spans="1:5">
      <c r="A20034" s="816">
        <f t="shared" si="1305"/>
        <v>41935</v>
      </c>
      <c r="B20034" s="815">
        <f t="shared" si="1302"/>
        <v>296</v>
      </c>
      <c r="C20034" s="815">
        <f t="shared" si="1303"/>
        <v>70</v>
      </c>
      <c r="D20034" s="815">
        <f t="shared" si="1304"/>
        <v>60</v>
      </c>
      <c r="E20034" s="815">
        <v>2014</v>
      </c>
    </row>
    <row r="20035" spans="1:5">
      <c r="A20035" s="816">
        <f t="shared" si="1305"/>
        <v>41936</v>
      </c>
      <c r="B20035" s="815">
        <f t="shared" si="1302"/>
        <v>297</v>
      </c>
      <c r="C20035" s="815">
        <f t="shared" si="1303"/>
        <v>69</v>
      </c>
      <c r="D20035" s="815">
        <f t="shared" si="1304"/>
        <v>59</v>
      </c>
      <c r="E20035" s="815">
        <v>2014</v>
      </c>
    </row>
    <row r="20036" spans="1:5">
      <c r="A20036" s="816">
        <f t="shared" si="1305"/>
        <v>41937</v>
      </c>
      <c r="B20036" s="815">
        <f t="shared" si="1302"/>
        <v>298</v>
      </c>
      <c r="C20036" s="815">
        <f t="shared" si="1303"/>
        <v>68</v>
      </c>
      <c r="D20036" s="815">
        <f t="shared" si="1304"/>
        <v>58</v>
      </c>
      <c r="E20036" s="815">
        <v>2014</v>
      </c>
    </row>
    <row r="20037" spans="1:5">
      <c r="A20037" s="816">
        <f t="shared" si="1305"/>
        <v>41938</v>
      </c>
      <c r="B20037" s="815">
        <f t="shared" si="1302"/>
        <v>299</v>
      </c>
      <c r="C20037" s="815">
        <f t="shared" si="1303"/>
        <v>67</v>
      </c>
      <c r="D20037" s="815">
        <f t="shared" si="1304"/>
        <v>57</v>
      </c>
      <c r="E20037" s="815">
        <v>2014</v>
      </c>
    </row>
    <row r="20038" spans="1:5">
      <c r="A20038" s="816">
        <f t="shared" si="1305"/>
        <v>41939</v>
      </c>
      <c r="B20038" s="815">
        <f t="shared" si="1302"/>
        <v>300</v>
      </c>
      <c r="C20038" s="815">
        <f t="shared" si="1303"/>
        <v>66</v>
      </c>
      <c r="D20038" s="815">
        <f t="shared" si="1304"/>
        <v>56</v>
      </c>
      <c r="E20038" s="815">
        <v>2014</v>
      </c>
    </row>
    <row r="20039" spans="1:5">
      <c r="A20039" s="816">
        <f t="shared" si="1305"/>
        <v>41940</v>
      </c>
      <c r="B20039" s="815">
        <f t="shared" si="1302"/>
        <v>301</v>
      </c>
      <c r="C20039" s="815">
        <f t="shared" si="1303"/>
        <v>65</v>
      </c>
      <c r="D20039" s="815">
        <f t="shared" si="1304"/>
        <v>55</v>
      </c>
      <c r="E20039" s="815">
        <v>2014</v>
      </c>
    </row>
    <row r="20040" spans="1:5">
      <c r="A20040" s="816">
        <f t="shared" si="1305"/>
        <v>41941</v>
      </c>
      <c r="B20040" s="815">
        <f t="shared" si="1302"/>
        <v>302</v>
      </c>
      <c r="C20040" s="815">
        <f t="shared" si="1303"/>
        <v>64</v>
      </c>
      <c r="D20040" s="815">
        <f t="shared" si="1304"/>
        <v>54</v>
      </c>
      <c r="E20040" s="815">
        <v>2014</v>
      </c>
    </row>
    <row r="20041" spans="1:5">
      <c r="A20041" s="816">
        <f t="shared" si="1305"/>
        <v>41942</v>
      </c>
      <c r="B20041" s="815">
        <f t="shared" si="1302"/>
        <v>303</v>
      </c>
      <c r="C20041" s="815">
        <f t="shared" si="1303"/>
        <v>63</v>
      </c>
      <c r="D20041" s="815">
        <f t="shared" si="1304"/>
        <v>53</v>
      </c>
      <c r="E20041" s="815">
        <v>2014</v>
      </c>
    </row>
    <row r="20042" spans="1:5">
      <c r="A20042" s="816">
        <f t="shared" si="1305"/>
        <v>41943</v>
      </c>
      <c r="B20042" s="815">
        <f t="shared" si="1302"/>
        <v>304</v>
      </c>
      <c r="C20042" s="815">
        <f t="shared" si="1303"/>
        <v>62</v>
      </c>
      <c r="D20042" s="815">
        <f t="shared" si="1304"/>
        <v>52</v>
      </c>
      <c r="E20042" s="815">
        <v>2014</v>
      </c>
    </row>
    <row r="20043" spans="1:5">
      <c r="A20043" s="816">
        <f t="shared" si="1305"/>
        <v>41944</v>
      </c>
      <c r="B20043" s="815">
        <f t="shared" si="1302"/>
        <v>305</v>
      </c>
      <c r="C20043" s="815">
        <f t="shared" si="1303"/>
        <v>61</v>
      </c>
      <c r="D20043" s="815">
        <f t="shared" si="1304"/>
        <v>51</v>
      </c>
      <c r="E20043" s="815">
        <v>2014</v>
      </c>
    </row>
    <row r="20044" spans="1:5">
      <c r="A20044" s="816">
        <f t="shared" si="1305"/>
        <v>41945</v>
      </c>
      <c r="B20044" s="815">
        <f t="shared" si="1302"/>
        <v>306</v>
      </c>
      <c r="C20044" s="815">
        <f t="shared" si="1303"/>
        <v>60</v>
      </c>
      <c r="D20044" s="815">
        <f t="shared" si="1304"/>
        <v>50</v>
      </c>
      <c r="E20044" s="815">
        <v>2014</v>
      </c>
    </row>
    <row r="20045" spans="1:5">
      <c r="A20045" s="816">
        <f t="shared" si="1305"/>
        <v>41946</v>
      </c>
      <c r="B20045" s="815">
        <f t="shared" si="1302"/>
        <v>307</v>
      </c>
      <c r="C20045" s="815">
        <f t="shared" si="1303"/>
        <v>59</v>
      </c>
      <c r="D20045" s="815">
        <f t="shared" si="1304"/>
        <v>49</v>
      </c>
      <c r="E20045" s="815">
        <v>2014</v>
      </c>
    </row>
    <row r="20046" spans="1:5">
      <c r="A20046" s="816">
        <f t="shared" si="1305"/>
        <v>41947</v>
      </c>
      <c r="B20046" s="815">
        <f t="shared" si="1302"/>
        <v>308</v>
      </c>
      <c r="C20046" s="815">
        <f t="shared" si="1303"/>
        <v>58</v>
      </c>
      <c r="D20046" s="815">
        <f t="shared" si="1304"/>
        <v>48</v>
      </c>
      <c r="E20046" s="815">
        <v>2014</v>
      </c>
    </row>
    <row r="20047" spans="1:5">
      <c r="A20047" s="816">
        <f t="shared" si="1305"/>
        <v>41948</v>
      </c>
      <c r="B20047" s="815">
        <f t="shared" si="1302"/>
        <v>309</v>
      </c>
      <c r="C20047" s="815">
        <f t="shared" si="1303"/>
        <v>57</v>
      </c>
      <c r="D20047" s="815">
        <f t="shared" si="1304"/>
        <v>47</v>
      </c>
      <c r="E20047" s="815">
        <v>2014</v>
      </c>
    </row>
    <row r="20048" spans="1:5">
      <c r="A20048" s="816">
        <f t="shared" si="1305"/>
        <v>41949</v>
      </c>
      <c r="B20048" s="815">
        <f t="shared" si="1302"/>
        <v>310</v>
      </c>
      <c r="C20048" s="815">
        <f t="shared" si="1303"/>
        <v>56</v>
      </c>
      <c r="D20048" s="815">
        <f t="shared" si="1304"/>
        <v>46</v>
      </c>
      <c r="E20048" s="815">
        <v>2014</v>
      </c>
    </row>
    <row r="20049" spans="1:5">
      <c r="A20049" s="816">
        <f t="shared" si="1305"/>
        <v>41950</v>
      </c>
      <c r="B20049" s="815">
        <f t="shared" si="1302"/>
        <v>311</v>
      </c>
      <c r="C20049" s="815">
        <f t="shared" si="1303"/>
        <v>55</v>
      </c>
      <c r="D20049" s="815">
        <f t="shared" si="1304"/>
        <v>45</v>
      </c>
      <c r="E20049" s="815">
        <v>2014</v>
      </c>
    </row>
    <row r="20050" spans="1:5">
      <c r="A20050" s="816">
        <f t="shared" si="1305"/>
        <v>41951</v>
      </c>
      <c r="B20050" s="815">
        <f t="shared" ref="B20050:B20105" si="1306">B20049+1</f>
        <v>312</v>
      </c>
      <c r="C20050" s="815">
        <f t="shared" ref="C20050:C20103" si="1307">C20049-1</f>
        <v>54</v>
      </c>
      <c r="D20050" s="815">
        <f t="shared" ref="D20050:D20093" si="1308">D20049-1</f>
        <v>44</v>
      </c>
      <c r="E20050" s="815">
        <v>2014</v>
      </c>
    </row>
    <row r="20051" spans="1:5">
      <c r="A20051" s="816">
        <f t="shared" si="1305"/>
        <v>41952</v>
      </c>
      <c r="B20051" s="815">
        <f t="shared" si="1306"/>
        <v>313</v>
      </c>
      <c r="C20051" s="815">
        <f t="shared" si="1307"/>
        <v>53</v>
      </c>
      <c r="D20051" s="815">
        <f t="shared" si="1308"/>
        <v>43</v>
      </c>
      <c r="E20051" s="815">
        <v>2014</v>
      </c>
    </row>
    <row r="20052" spans="1:5">
      <c r="A20052" s="816">
        <f t="shared" si="1305"/>
        <v>41953</v>
      </c>
      <c r="B20052" s="815">
        <f t="shared" si="1306"/>
        <v>314</v>
      </c>
      <c r="C20052" s="815">
        <f t="shared" si="1307"/>
        <v>52</v>
      </c>
      <c r="D20052" s="815">
        <f t="shared" si="1308"/>
        <v>42</v>
      </c>
      <c r="E20052" s="815">
        <v>2014</v>
      </c>
    </row>
    <row r="20053" spans="1:5">
      <c r="A20053" s="816">
        <f t="shared" si="1305"/>
        <v>41954</v>
      </c>
      <c r="B20053" s="815">
        <f t="shared" si="1306"/>
        <v>315</v>
      </c>
      <c r="C20053" s="815">
        <f t="shared" si="1307"/>
        <v>51</v>
      </c>
      <c r="D20053" s="815">
        <f t="shared" si="1308"/>
        <v>41</v>
      </c>
      <c r="E20053" s="815">
        <v>2014</v>
      </c>
    </row>
    <row r="20054" spans="1:5">
      <c r="A20054" s="816">
        <f t="shared" si="1305"/>
        <v>41955</v>
      </c>
      <c r="B20054" s="815">
        <f t="shared" si="1306"/>
        <v>316</v>
      </c>
      <c r="C20054" s="815">
        <f t="shared" si="1307"/>
        <v>50</v>
      </c>
      <c r="D20054" s="815">
        <f t="shared" si="1308"/>
        <v>40</v>
      </c>
      <c r="E20054" s="815">
        <v>2014</v>
      </c>
    </row>
    <row r="20055" spans="1:5">
      <c r="A20055" s="816">
        <f t="shared" si="1305"/>
        <v>41956</v>
      </c>
      <c r="B20055" s="815">
        <f t="shared" si="1306"/>
        <v>317</v>
      </c>
      <c r="C20055" s="815">
        <f t="shared" si="1307"/>
        <v>49</v>
      </c>
      <c r="D20055" s="815">
        <f t="shared" si="1308"/>
        <v>39</v>
      </c>
      <c r="E20055" s="815">
        <v>2014</v>
      </c>
    </row>
    <row r="20056" spans="1:5">
      <c r="A20056" s="816">
        <f t="shared" si="1305"/>
        <v>41957</v>
      </c>
      <c r="B20056" s="815">
        <f t="shared" si="1306"/>
        <v>318</v>
      </c>
      <c r="C20056" s="815">
        <f t="shared" si="1307"/>
        <v>48</v>
      </c>
      <c r="D20056" s="815">
        <f t="shared" si="1308"/>
        <v>38</v>
      </c>
      <c r="E20056" s="815">
        <v>2014</v>
      </c>
    </row>
    <row r="20057" spans="1:5">
      <c r="A20057" s="816">
        <f t="shared" si="1305"/>
        <v>41958</v>
      </c>
      <c r="B20057" s="815">
        <f t="shared" si="1306"/>
        <v>319</v>
      </c>
      <c r="C20057" s="815">
        <f t="shared" si="1307"/>
        <v>47</v>
      </c>
      <c r="D20057" s="815">
        <f t="shared" si="1308"/>
        <v>37</v>
      </c>
      <c r="E20057" s="815">
        <v>2014</v>
      </c>
    </row>
    <row r="20058" spans="1:5">
      <c r="A20058" s="816">
        <f t="shared" si="1305"/>
        <v>41959</v>
      </c>
      <c r="B20058" s="815">
        <f t="shared" si="1306"/>
        <v>320</v>
      </c>
      <c r="C20058" s="815">
        <f t="shared" si="1307"/>
        <v>46</v>
      </c>
      <c r="D20058" s="815">
        <f t="shared" si="1308"/>
        <v>36</v>
      </c>
      <c r="E20058" s="815">
        <v>2014</v>
      </c>
    </row>
    <row r="20059" spans="1:5">
      <c r="A20059" s="816">
        <f t="shared" si="1305"/>
        <v>41960</v>
      </c>
      <c r="B20059" s="815">
        <f t="shared" si="1306"/>
        <v>321</v>
      </c>
      <c r="C20059" s="815">
        <f t="shared" si="1307"/>
        <v>45</v>
      </c>
      <c r="D20059" s="815">
        <f t="shared" si="1308"/>
        <v>35</v>
      </c>
      <c r="E20059" s="815">
        <v>2014</v>
      </c>
    </row>
    <row r="20060" spans="1:5">
      <c r="A20060" s="816">
        <f t="shared" si="1305"/>
        <v>41961</v>
      </c>
      <c r="B20060" s="815">
        <f t="shared" si="1306"/>
        <v>322</v>
      </c>
      <c r="C20060" s="815">
        <f t="shared" si="1307"/>
        <v>44</v>
      </c>
      <c r="D20060" s="815">
        <f t="shared" si="1308"/>
        <v>34</v>
      </c>
      <c r="E20060" s="815">
        <v>2014</v>
      </c>
    </row>
    <row r="20061" spans="1:5">
      <c r="A20061" s="816">
        <f t="shared" si="1305"/>
        <v>41962</v>
      </c>
      <c r="B20061" s="815">
        <f t="shared" si="1306"/>
        <v>323</v>
      </c>
      <c r="C20061" s="815">
        <f t="shared" si="1307"/>
        <v>43</v>
      </c>
      <c r="D20061" s="815">
        <f t="shared" si="1308"/>
        <v>33</v>
      </c>
      <c r="E20061" s="815">
        <v>2014</v>
      </c>
    </row>
    <row r="20062" spans="1:5">
      <c r="A20062" s="816">
        <f t="shared" si="1305"/>
        <v>41963</v>
      </c>
      <c r="B20062" s="815">
        <f t="shared" si="1306"/>
        <v>324</v>
      </c>
      <c r="C20062" s="815">
        <f t="shared" si="1307"/>
        <v>42</v>
      </c>
      <c r="D20062" s="815">
        <f t="shared" si="1308"/>
        <v>32</v>
      </c>
      <c r="E20062" s="815">
        <v>2014</v>
      </c>
    </row>
    <row r="20063" spans="1:5">
      <c r="A20063" s="816">
        <f t="shared" si="1305"/>
        <v>41964</v>
      </c>
      <c r="B20063" s="815">
        <f t="shared" si="1306"/>
        <v>325</v>
      </c>
      <c r="C20063" s="815">
        <f t="shared" si="1307"/>
        <v>41</v>
      </c>
      <c r="D20063" s="815">
        <f t="shared" si="1308"/>
        <v>31</v>
      </c>
      <c r="E20063" s="815">
        <v>2014</v>
      </c>
    </row>
    <row r="20064" spans="1:5">
      <c r="A20064" s="816">
        <f t="shared" si="1305"/>
        <v>41965</v>
      </c>
      <c r="B20064" s="815">
        <f t="shared" si="1306"/>
        <v>326</v>
      </c>
      <c r="C20064" s="815">
        <f t="shared" si="1307"/>
        <v>40</v>
      </c>
      <c r="D20064" s="815">
        <f t="shared" si="1308"/>
        <v>30</v>
      </c>
      <c r="E20064" s="815">
        <v>2014</v>
      </c>
    </row>
    <row r="20065" spans="1:5">
      <c r="A20065" s="816">
        <f t="shared" si="1305"/>
        <v>41966</v>
      </c>
      <c r="B20065" s="815">
        <f t="shared" si="1306"/>
        <v>327</v>
      </c>
      <c r="C20065" s="815">
        <f t="shared" si="1307"/>
        <v>39</v>
      </c>
      <c r="D20065" s="815">
        <f t="shared" si="1308"/>
        <v>29</v>
      </c>
      <c r="E20065" s="815">
        <v>2014</v>
      </c>
    </row>
    <row r="20066" spans="1:5">
      <c r="A20066" s="816">
        <f t="shared" si="1305"/>
        <v>41967</v>
      </c>
      <c r="B20066" s="815">
        <f t="shared" si="1306"/>
        <v>328</v>
      </c>
      <c r="C20066" s="815">
        <f t="shared" si="1307"/>
        <v>38</v>
      </c>
      <c r="D20066" s="815">
        <f t="shared" si="1308"/>
        <v>28</v>
      </c>
      <c r="E20066" s="815">
        <v>2014</v>
      </c>
    </row>
    <row r="20067" spans="1:5">
      <c r="A20067" s="816">
        <f t="shared" si="1305"/>
        <v>41968</v>
      </c>
      <c r="B20067" s="815">
        <f t="shared" si="1306"/>
        <v>329</v>
      </c>
      <c r="C20067" s="815">
        <f t="shared" si="1307"/>
        <v>37</v>
      </c>
      <c r="D20067" s="815">
        <f t="shared" si="1308"/>
        <v>27</v>
      </c>
      <c r="E20067" s="815">
        <v>2014</v>
      </c>
    </row>
    <row r="20068" spans="1:5">
      <c r="A20068" s="816">
        <f t="shared" si="1305"/>
        <v>41969</v>
      </c>
      <c r="B20068" s="815">
        <f t="shared" si="1306"/>
        <v>330</v>
      </c>
      <c r="C20068" s="815">
        <f t="shared" si="1307"/>
        <v>36</v>
      </c>
      <c r="D20068" s="815">
        <f t="shared" si="1308"/>
        <v>26</v>
      </c>
      <c r="E20068" s="815">
        <v>2014</v>
      </c>
    </row>
    <row r="20069" spans="1:5">
      <c r="A20069" s="816">
        <f t="shared" si="1305"/>
        <v>41970</v>
      </c>
      <c r="B20069" s="815">
        <f t="shared" si="1306"/>
        <v>331</v>
      </c>
      <c r="C20069" s="815">
        <f t="shared" si="1307"/>
        <v>35</v>
      </c>
      <c r="D20069" s="815">
        <f t="shared" si="1308"/>
        <v>25</v>
      </c>
      <c r="E20069" s="815">
        <v>2014</v>
      </c>
    </row>
    <row r="20070" spans="1:5">
      <c r="A20070" s="816">
        <f t="shared" si="1305"/>
        <v>41971</v>
      </c>
      <c r="B20070" s="815">
        <f t="shared" si="1306"/>
        <v>332</v>
      </c>
      <c r="C20070" s="815">
        <f t="shared" si="1307"/>
        <v>34</v>
      </c>
      <c r="D20070" s="815">
        <f t="shared" si="1308"/>
        <v>24</v>
      </c>
      <c r="E20070" s="815">
        <v>2014</v>
      </c>
    </row>
    <row r="20071" spans="1:5">
      <c r="A20071" s="816">
        <f t="shared" si="1305"/>
        <v>41972</v>
      </c>
      <c r="B20071" s="815">
        <f t="shared" si="1306"/>
        <v>333</v>
      </c>
      <c r="C20071" s="815">
        <f t="shared" si="1307"/>
        <v>33</v>
      </c>
      <c r="D20071" s="815">
        <f t="shared" si="1308"/>
        <v>23</v>
      </c>
      <c r="E20071" s="815">
        <v>2014</v>
      </c>
    </row>
    <row r="20072" spans="1:5">
      <c r="A20072" s="816">
        <f t="shared" si="1305"/>
        <v>41973</v>
      </c>
      <c r="B20072" s="815">
        <f t="shared" si="1306"/>
        <v>334</v>
      </c>
      <c r="C20072" s="815">
        <f t="shared" si="1307"/>
        <v>32</v>
      </c>
      <c r="D20072" s="815">
        <f t="shared" si="1308"/>
        <v>22</v>
      </c>
      <c r="E20072" s="815">
        <v>2014</v>
      </c>
    </row>
    <row r="20073" spans="1:5">
      <c r="A20073" s="816">
        <f t="shared" si="1305"/>
        <v>41974</v>
      </c>
      <c r="B20073" s="815">
        <f t="shared" si="1306"/>
        <v>335</v>
      </c>
      <c r="C20073" s="815">
        <f t="shared" si="1307"/>
        <v>31</v>
      </c>
      <c r="D20073" s="815">
        <f t="shared" si="1308"/>
        <v>21</v>
      </c>
      <c r="E20073" s="815">
        <v>2014</v>
      </c>
    </row>
    <row r="20074" spans="1:5">
      <c r="A20074" s="816">
        <f t="shared" si="1305"/>
        <v>41975</v>
      </c>
      <c r="B20074" s="815">
        <f t="shared" si="1306"/>
        <v>336</v>
      </c>
      <c r="C20074" s="815">
        <f t="shared" si="1307"/>
        <v>30</v>
      </c>
      <c r="D20074" s="815">
        <f t="shared" si="1308"/>
        <v>20</v>
      </c>
      <c r="E20074" s="815">
        <v>2014</v>
      </c>
    </row>
    <row r="20075" spans="1:5">
      <c r="A20075" s="816">
        <f t="shared" si="1305"/>
        <v>41976</v>
      </c>
      <c r="B20075" s="815">
        <f t="shared" si="1306"/>
        <v>337</v>
      </c>
      <c r="C20075" s="815">
        <f t="shared" si="1307"/>
        <v>29</v>
      </c>
      <c r="D20075" s="815">
        <f t="shared" si="1308"/>
        <v>19</v>
      </c>
      <c r="E20075" s="815">
        <v>2014</v>
      </c>
    </row>
    <row r="20076" spans="1:5">
      <c r="A20076" s="816">
        <f t="shared" si="1305"/>
        <v>41977</v>
      </c>
      <c r="B20076" s="815">
        <f t="shared" si="1306"/>
        <v>338</v>
      </c>
      <c r="C20076" s="815">
        <f t="shared" si="1307"/>
        <v>28</v>
      </c>
      <c r="D20076" s="815">
        <f t="shared" si="1308"/>
        <v>18</v>
      </c>
      <c r="E20076" s="815">
        <v>2014</v>
      </c>
    </row>
    <row r="20077" spans="1:5">
      <c r="A20077" s="816">
        <f t="shared" si="1305"/>
        <v>41978</v>
      </c>
      <c r="B20077" s="815">
        <f t="shared" si="1306"/>
        <v>339</v>
      </c>
      <c r="C20077" s="815">
        <f t="shared" si="1307"/>
        <v>27</v>
      </c>
      <c r="D20077" s="815">
        <f t="shared" si="1308"/>
        <v>17</v>
      </c>
      <c r="E20077" s="815">
        <v>2014</v>
      </c>
    </row>
    <row r="20078" spans="1:5">
      <c r="A20078" s="816">
        <f t="shared" si="1305"/>
        <v>41979</v>
      </c>
      <c r="B20078" s="815">
        <f t="shared" si="1306"/>
        <v>340</v>
      </c>
      <c r="C20078" s="815">
        <f t="shared" si="1307"/>
        <v>26</v>
      </c>
      <c r="D20078" s="815">
        <f t="shared" si="1308"/>
        <v>16</v>
      </c>
      <c r="E20078" s="815">
        <v>2014</v>
      </c>
    </row>
    <row r="20079" spans="1:5">
      <c r="A20079" s="816">
        <f t="shared" si="1305"/>
        <v>41980</v>
      </c>
      <c r="B20079" s="815">
        <f t="shared" si="1306"/>
        <v>341</v>
      </c>
      <c r="C20079" s="815">
        <f t="shared" si="1307"/>
        <v>25</v>
      </c>
      <c r="D20079" s="815">
        <f t="shared" si="1308"/>
        <v>15</v>
      </c>
      <c r="E20079" s="815">
        <v>2014</v>
      </c>
    </row>
    <row r="20080" spans="1:5">
      <c r="A20080" s="816">
        <f t="shared" si="1305"/>
        <v>41981</v>
      </c>
      <c r="B20080" s="815">
        <f t="shared" si="1306"/>
        <v>342</v>
      </c>
      <c r="C20080" s="815">
        <f t="shared" si="1307"/>
        <v>24</v>
      </c>
      <c r="D20080" s="815">
        <f t="shared" si="1308"/>
        <v>14</v>
      </c>
      <c r="E20080" s="815">
        <v>2014</v>
      </c>
    </row>
    <row r="20081" spans="1:5">
      <c r="A20081" s="816">
        <f t="shared" si="1305"/>
        <v>41982</v>
      </c>
      <c r="B20081" s="815">
        <f t="shared" si="1306"/>
        <v>343</v>
      </c>
      <c r="C20081" s="815">
        <f t="shared" si="1307"/>
        <v>23</v>
      </c>
      <c r="D20081" s="815">
        <f t="shared" si="1308"/>
        <v>13</v>
      </c>
      <c r="E20081" s="815">
        <v>2014</v>
      </c>
    </row>
    <row r="20082" spans="1:5">
      <c r="A20082" s="816">
        <f t="shared" si="1305"/>
        <v>41983</v>
      </c>
      <c r="B20082" s="815">
        <f t="shared" si="1306"/>
        <v>344</v>
      </c>
      <c r="C20082" s="815">
        <f t="shared" si="1307"/>
        <v>22</v>
      </c>
      <c r="D20082" s="815">
        <f t="shared" si="1308"/>
        <v>12</v>
      </c>
      <c r="E20082" s="815">
        <v>2014</v>
      </c>
    </row>
    <row r="20083" spans="1:5">
      <c r="A20083" s="816">
        <f t="shared" ref="A20083:A20146" si="1309">A20082+1</f>
        <v>41984</v>
      </c>
      <c r="B20083" s="815">
        <f t="shared" si="1306"/>
        <v>345</v>
      </c>
      <c r="C20083" s="815">
        <f t="shared" si="1307"/>
        <v>21</v>
      </c>
      <c r="D20083" s="815">
        <f t="shared" si="1308"/>
        <v>11</v>
      </c>
      <c r="E20083" s="815">
        <v>2014</v>
      </c>
    </row>
    <row r="20084" spans="1:5">
      <c r="A20084" s="816">
        <f t="shared" si="1309"/>
        <v>41985</v>
      </c>
      <c r="B20084" s="815">
        <f t="shared" si="1306"/>
        <v>346</v>
      </c>
      <c r="C20084" s="815">
        <f t="shared" si="1307"/>
        <v>20</v>
      </c>
      <c r="D20084" s="815">
        <f t="shared" si="1308"/>
        <v>10</v>
      </c>
      <c r="E20084" s="815">
        <v>2014</v>
      </c>
    </row>
    <row r="20085" spans="1:5">
      <c r="A20085" s="816">
        <f t="shared" si="1309"/>
        <v>41986</v>
      </c>
      <c r="B20085" s="815">
        <f t="shared" si="1306"/>
        <v>347</v>
      </c>
      <c r="C20085" s="815">
        <f t="shared" si="1307"/>
        <v>19</v>
      </c>
      <c r="D20085" s="815">
        <f t="shared" si="1308"/>
        <v>9</v>
      </c>
      <c r="E20085" s="815">
        <v>2014</v>
      </c>
    </row>
    <row r="20086" spans="1:5">
      <c r="A20086" s="816">
        <f t="shared" si="1309"/>
        <v>41987</v>
      </c>
      <c r="B20086" s="815">
        <f t="shared" si="1306"/>
        <v>348</v>
      </c>
      <c r="C20086" s="815">
        <f t="shared" si="1307"/>
        <v>18</v>
      </c>
      <c r="D20086" s="815">
        <f t="shared" si="1308"/>
        <v>8</v>
      </c>
      <c r="E20086" s="815">
        <v>2014</v>
      </c>
    </row>
    <row r="20087" spans="1:5">
      <c r="A20087" s="816">
        <f t="shared" si="1309"/>
        <v>41988</v>
      </c>
      <c r="B20087" s="815">
        <f t="shared" si="1306"/>
        <v>349</v>
      </c>
      <c r="C20087" s="815">
        <f t="shared" si="1307"/>
        <v>17</v>
      </c>
      <c r="D20087" s="815">
        <f t="shared" si="1308"/>
        <v>7</v>
      </c>
      <c r="E20087" s="815">
        <v>2014</v>
      </c>
    </row>
    <row r="20088" spans="1:5">
      <c r="A20088" s="816">
        <f t="shared" si="1309"/>
        <v>41989</v>
      </c>
      <c r="B20088" s="815">
        <f t="shared" si="1306"/>
        <v>350</v>
      </c>
      <c r="C20088" s="815">
        <f t="shared" si="1307"/>
        <v>16</v>
      </c>
      <c r="D20088" s="815">
        <f t="shared" si="1308"/>
        <v>6</v>
      </c>
      <c r="E20088" s="815">
        <v>2014</v>
      </c>
    </row>
    <row r="20089" spans="1:5">
      <c r="A20089" s="816">
        <f t="shared" si="1309"/>
        <v>41990</v>
      </c>
      <c r="B20089" s="815">
        <f t="shared" si="1306"/>
        <v>351</v>
      </c>
      <c r="C20089" s="815">
        <f t="shared" si="1307"/>
        <v>15</v>
      </c>
      <c r="D20089" s="815">
        <f t="shared" si="1308"/>
        <v>5</v>
      </c>
      <c r="E20089" s="815">
        <v>2014</v>
      </c>
    </row>
    <row r="20090" spans="1:5">
      <c r="A20090" s="816">
        <f t="shared" si="1309"/>
        <v>41991</v>
      </c>
      <c r="B20090" s="815">
        <f t="shared" si="1306"/>
        <v>352</v>
      </c>
      <c r="C20090" s="815">
        <f t="shared" si="1307"/>
        <v>14</v>
      </c>
      <c r="D20090" s="815">
        <f t="shared" si="1308"/>
        <v>4</v>
      </c>
      <c r="E20090" s="815">
        <v>2014</v>
      </c>
    </row>
    <row r="20091" spans="1:5">
      <c r="A20091" s="816">
        <f t="shared" si="1309"/>
        <v>41992</v>
      </c>
      <c r="B20091" s="815">
        <f t="shared" si="1306"/>
        <v>353</v>
      </c>
      <c r="C20091" s="815">
        <f t="shared" si="1307"/>
        <v>13</v>
      </c>
      <c r="D20091" s="815">
        <f t="shared" si="1308"/>
        <v>3</v>
      </c>
      <c r="E20091" s="815">
        <v>2014</v>
      </c>
    </row>
    <row r="20092" spans="1:5">
      <c r="A20092" s="816">
        <f t="shared" si="1309"/>
        <v>41993</v>
      </c>
      <c r="B20092" s="815">
        <f t="shared" si="1306"/>
        <v>354</v>
      </c>
      <c r="C20092" s="815">
        <f t="shared" si="1307"/>
        <v>12</v>
      </c>
      <c r="D20092" s="815">
        <f t="shared" si="1308"/>
        <v>2</v>
      </c>
      <c r="E20092" s="815">
        <v>2014</v>
      </c>
    </row>
    <row r="20093" spans="1:5">
      <c r="A20093" s="816">
        <f t="shared" si="1309"/>
        <v>41994</v>
      </c>
      <c r="B20093" s="815">
        <f t="shared" si="1306"/>
        <v>355</v>
      </c>
      <c r="C20093" s="815">
        <f t="shared" si="1307"/>
        <v>11</v>
      </c>
      <c r="D20093" s="815">
        <f t="shared" si="1308"/>
        <v>1</v>
      </c>
      <c r="E20093" s="815">
        <v>2014</v>
      </c>
    </row>
    <row r="20094" spans="1:5">
      <c r="A20094" s="816">
        <f t="shared" si="1309"/>
        <v>41995</v>
      </c>
      <c r="B20094" s="815">
        <f t="shared" si="1306"/>
        <v>356</v>
      </c>
      <c r="C20094" s="815">
        <f t="shared" si="1307"/>
        <v>10</v>
      </c>
      <c r="D20094" s="815">
        <v>365</v>
      </c>
      <c r="E20094" s="815">
        <v>2014</v>
      </c>
    </row>
    <row r="20095" spans="1:5">
      <c r="A20095" s="816">
        <f t="shared" si="1309"/>
        <v>41996</v>
      </c>
      <c r="B20095" s="815">
        <f t="shared" si="1306"/>
        <v>357</v>
      </c>
      <c r="C20095" s="815">
        <f t="shared" si="1307"/>
        <v>9</v>
      </c>
      <c r="D20095" s="815">
        <f t="shared" ref="D20095:D20158" si="1310">D20094-1</f>
        <v>364</v>
      </c>
      <c r="E20095" s="815">
        <v>2014</v>
      </c>
    </row>
    <row r="20096" spans="1:5">
      <c r="A20096" s="816">
        <f t="shared" si="1309"/>
        <v>41997</v>
      </c>
      <c r="B20096" s="815">
        <f t="shared" si="1306"/>
        <v>358</v>
      </c>
      <c r="C20096" s="815">
        <f t="shared" si="1307"/>
        <v>8</v>
      </c>
      <c r="D20096" s="815">
        <f t="shared" si="1310"/>
        <v>363</v>
      </c>
      <c r="E20096" s="815">
        <v>2014</v>
      </c>
    </row>
    <row r="20097" spans="1:5">
      <c r="A20097" s="816">
        <f t="shared" si="1309"/>
        <v>41998</v>
      </c>
      <c r="B20097" s="815">
        <f t="shared" si="1306"/>
        <v>359</v>
      </c>
      <c r="C20097" s="815">
        <f t="shared" si="1307"/>
        <v>7</v>
      </c>
      <c r="D20097" s="815">
        <f t="shared" si="1310"/>
        <v>362</v>
      </c>
      <c r="E20097" s="815">
        <v>2014</v>
      </c>
    </row>
    <row r="20098" spans="1:5">
      <c r="A20098" s="816">
        <f t="shared" si="1309"/>
        <v>41999</v>
      </c>
      <c r="B20098" s="815">
        <f t="shared" si="1306"/>
        <v>360</v>
      </c>
      <c r="C20098" s="815">
        <f t="shared" si="1307"/>
        <v>6</v>
      </c>
      <c r="D20098" s="815">
        <f t="shared" si="1310"/>
        <v>361</v>
      </c>
      <c r="E20098" s="815">
        <v>2014</v>
      </c>
    </row>
    <row r="20099" spans="1:5">
      <c r="A20099" s="816">
        <f t="shared" si="1309"/>
        <v>42000</v>
      </c>
      <c r="B20099" s="815">
        <f t="shared" si="1306"/>
        <v>361</v>
      </c>
      <c r="C20099" s="815">
        <f t="shared" si="1307"/>
        <v>5</v>
      </c>
      <c r="D20099" s="815">
        <f t="shared" si="1310"/>
        <v>360</v>
      </c>
      <c r="E20099" s="815">
        <v>2014</v>
      </c>
    </row>
    <row r="20100" spans="1:5">
      <c r="A20100" s="816">
        <f t="shared" si="1309"/>
        <v>42001</v>
      </c>
      <c r="B20100" s="815">
        <f t="shared" si="1306"/>
        <v>362</v>
      </c>
      <c r="C20100" s="815">
        <f t="shared" si="1307"/>
        <v>4</v>
      </c>
      <c r="D20100" s="815">
        <f t="shared" si="1310"/>
        <v>359</v>
      </c>
      <c r="E20100" s="815">
        <v>2014</v>
      </c>
    </row>
    <row r="20101" spans="1:5">
      <c r="A20101" s="816">
        <f t="shared" si="1309"/>
        <v>42002</v>
      </c>
      <c r="B20101" s="815">
        <f t="shared" si="1306"/>
        <v>363</v>
      </c>
      <c r="C20101" s="815">
        <f t="shared" si="1307"/>
        <v>3</v>
      </c>
      <c r="D20101" s="815">
        <f t="shared" si="1310"/>
        <v>358</v>
      </c>
      <c r="E20101" s="815">
        <v>2014</v>
      </c>
    </row>
    <row r="20102" spans="1:5">
      <c r="A20102" s="816">
        <f t="shared" si="1309"/>
        <v>42003</v>
      </c>
      <c r="B20102" s="815">
        <f t="shared" si="1306"/>
        <v>364</v>
      </c>
      <c r="C20102" s="815">
        <f t="shared" si="1307"/>
        <v>2</v>
      </c>
      <c r="D20102" s="815">
        <f t="shared" si="1310"/>
        <v>357</v>
      </c>
      <c r="E20102" s="815">
        <v>2014</v>
      </c>
    </row>
    <row r="20103" spans="1:5">
      <c r="A20103" s="816">
        <f t="shared" si="1309"/>
        <v>42004</v>
      </c>
      <c r="B20103" s="815">
        <f t="shared" si="1306"/>
        <v>365</v>
      </c>
      <c r="C20103" s="815">
        <f t="shared" si="1307"/>
        <v>1</v>
      </c>
      <c r="D20103" s="815">
        <f t="shared" si="1310"/>
        <v>356</v>
      </c>
      <c r="E20103" s="815">
        <v>2014</v>
      </c>
    </row>
    <row r="20104" spans="1:5">
      <c r="A20104" s="816">
        <f t="shared" si="1309"/>
        <v>42005</v>
      </c>
      <c r="B20104" s="815">
        <v>1</v>
      </c>
      <c r="C20104" s="815">
        <v>365</v>
      </c>
      <c r="D20104" s="815">
        <f t="shared" si="1310"/>
        <v>355</v>
      </c>
      <c r="E20104" s="815">
        <v>2015</v>
      </c>
    </row>
    <row r="20105" spans="1:5">
      <c r="A20105" s="816">
        <f t="shared" si="1309"/>
        <v>42006</v>
      </c>
      <c r="B20105" s="815">
        <f t="shared" si="1306"/>
        <v>2</v>
      </c>
      <c r="C20105" s="815">
        <f t="shared" ref="C20105:C20158" si="1311">C20104-1</f>
        <v>364</v>
      </c>
      <c r="D20105" s="815">
        <f t="shared" si="1310"/>
        <v>354</v>
      </c>
      <c r="E20105" s="815">
        <v>2015</v>
      </c>
    </row>
    <row r="20106" spans="1:5">
      <c r="A20106" s="816">
        <f t="shared" si="1309"/>
        <v>42007</v>
      </c>
      <c r="B20106" s="815">
        <f t="shared" ref="B20106:B20158" si="1312">B20105+1</f>
        <v>3</v>
      </c>
      <c r="C20106" s="815">
        <f t="shared" si="1311"/>
        <v>363</v>
      </c>
      <c r="D20106" s="815">
        <f t="shared" si="1310"/>
        <v>353</v>
      </c>
      <c r="E20106" s="815">
        <v>2015</v>
      </c>
    </row>
    <row r="20107" spans="1:5">
      <c r="A20107" s="816">
        <f t="shared" si="1309"/>
        <v>42008</v>
      </c>
      <c r="B20107" s="815">
        <f t="shared" si="1312"/>
        <v>4</v>
      </c>
      <c r="C20107" s="815">
        <f t="shared" si="1311"/>
        <v>362</v>
      </c>
      <c r="D20107" s="815">
        <f t="shared" si="1310"/>
        <v>352</v>
      </c>
      <c r="E20107" s="815">
        <v>2015</v>
      </c>
    </row>
    <row r="20108" spans="1:5">
      <c r="A20108" s="816">
        <f t="shared" si="1309"/>
        <v>42009</v>
      </c>
      <c r="B20108" s="815">
        <f t="shared" si="1312"/>
        <v>5</v>
      </c>
      <c r="C20108" s="815">
        <f t="shared" si="1311"/>
        <v>361</v>
      </c>
      <c r="D20108" s="815">
        <f t="shared" si="1310"/>
        <v>351</v>
      </c>
      <c r="E20108" s="815">
        <v>2015</v>
      </c>
    </row>
    <row r="20109" spans="1:5">
      <c r="A20109" s="816">
        <f t="shared" si="1309"/>
        <v>42010</v>
      </c>
      <c r="B20109" s="815">
        <f t="shared" si="1312"/>
        <v>6</v>
      </c>
      <c r="C20109" s="815">
        <f t="shared" si="1311"/>
        <v>360</v>
      </c>
      <c r="D20109" s="815">
        <f t="shared" si="1310"/>
        <v>350</v>
      </c>
      <c r="E20109" s="815">
        <v>2015</v>
      </c>
    </row>
    <row r="20110" spans="1:5">
      <c r="A20110" s="816">
        <f t="shared" si="1309"/>
        <v>42011</v>
      </c>
      <c r="B20110" s="815">
        <f t="shared" si="1312"/>
        <v>7</v>
      </c>
      <c r="C20110" s="815">
        <f t="shared" si="1311"/>
        <v>359</v>
      </c>
      <c r="D20110" s="815">
        <f t="shared" si="1310"/>
        <v>349</v>
      </c>
      <c r="E20110" s="815">
        <v>2015</v>
      </c>
    </row>
    <row r="20111" spans="1:5">
      <c r="A20111" s="816">
        <f t="shared" si="1309"/>
        <v>42012</v>
      </c>
      <c r="B20111" s="815">
        <f t="shared" si="1312"/>
        <v>8</v>
      </c>
      <c r="C20111" s="815">
        <f t="shared" si="1311"/>
        <v>358</v>
      </c>
      <c r="D20111" s="815">
        <f t="shared" si="1310"/>
        <v>348</v>
      </c>
      <c r="E20111" s="815">
        <v>2015</v>
      </c>
    </row>
    <row r="20112" spans="1:5">
      <c r="A20112" s="816">
        <f t="shared" si="1309"/>
        <v>42013</v>
      </c>
      <c r="B20112" s="815">
        <f t="shared" si="1312"/>
        <v>9</v>
      </c>
      <c r="C20112" s="815">
        <f t="shared" si="1311"/>
        <v>357</v>
      </c>
      <c r="D20112" s="815">
        <f t="shared" si="1310"/>
        <v>347</v>
      </c>
      <c r="E20112" s="815">
        <v>2015</v>
      </c>
    </row>
    <row r="20113" spans="1:5">
      <c r="A20113" s="816">
        <f t="shared" si="1309"/>
        <v>42014</v>
      </c>
      <c r="B20113" s="815">
        <f t="shared" si="1312"/>
        <v>10</v>
      </c>
      <c r="C20113" s="815">
        <f t="shared" si="1311"/>
        <v>356</v>
      </c>
      <c r="D20113" s="815">
        <f t="shared" si="1310"/>
        <v>346</v>
      </c>
      <c r="E20113" s="815">
        <v>2015</v>
      </c>
    </row>
    <row r="20114" spans="1:5">
      <c r="A20114" s="816">
        <f t="shared" si="1309"/>
        <v>42015</v>
      </c>
      <c r="B20114" s="815">
        <f t="shared" si="1312"/>
        <v>11</v>
      </c>
      <c r="C20114" s="815">
        <f t="shared" si="1311"/>
        <v>355</v>
      </c>
      <c r="D20114" s="815">
        <f t="shared" si="1310"/>
        <v>345</v>
      </c>
      <c r="E20114" s="815">
        <v>2015</v>
      </c>
    </row>
    <row r="20115" spans="1:5">
      <c r="A20115" s="816">
        <f t="shared" si="1309"/>
        <v>42016</v>
      </c>
      <c r="B20115" s="815">
        <f t="shared" si="1312"/>
        <v>12</v>
      </c>
      <c r="C20115" s="815">
        <f t="shared" si="1311"/>
        <v>354</v>
      </c>
      <c r="D20115" s="815">
        <f t="shared" si="1310"/>
        <v>344</v>
      </c>
      <c r="E20115" s="815">
        <v>2015</v>
      </c>
    </row>
    <row r="20116" spans="1:5">
      <c r="A20116" s="816">
        <f t="shared" si="1309"/>
        <v>42017</v>
      </c>
      <c r="B20116" s="815">
        <f t="shared" si="1312"/>
        <v>13</v>
      </c>
      <c r="C20116" s="815">
        <f t="shared" si="1311"/>
        <v>353</v>
      </c>
      <c r="D20116" s="815">
        <f t="shared" si="1310"/>
        <v>343</v>
      </c>
      <c r="E20116" s="815">
        <v>2015</v>
      </c>
    </row>
    <row r="20117" spans="1:5">
      <c r="A20117" s="816">
        <f t="shared" si="1309"/>
        <v>42018</v>
      </c>
      <c r="B20117" s="815">
        <f t="shared" si="1312"/>
        <v>14</v>
      </c>
      <c r="C20117" s="815">
        <f t="shared" si="1311"/>
        <v>352</v>
      </c>
      <c r="D20117" s="815">
        <f t="shared" si="1310"/>
        <v>342</v>
      </c>
      <c r="E20117" s="815">
        <v>2015</v>
      </c>
    </row>
    <row r="20118" spans="1:5">
      <c r="A20118" s="816">
        <f t="shared" si="1309"/>
        <v>42019</v>
      </c>
      <c r="B20118" s="815">
        <f t="shared" si="1312"/>
        <v>15</v>
      </c>
      <c r="C20118" s="815">
        <f t="shared" si="1311"/>
        <v>351</v>
      </c>
      <c r="D20118" s="815">
        <f t="shared" si="1310"/>
        <v>341</v>
      </c>
      <c r="E20118" s="815">
        <v>2015</v>
      </c>
    </row>
    <row r="20119" spans="1:5">
      <c r="A20119" s="816">
        <f t="shared" si="1309"/>
        <v>42020</v>
      </c>
      <c r="B20119" s="815">
        <f t="shared" si="1312"/>
        <v>16</v>
      </c>
      <c r="C20119" s="815">
        <f t="shared" si="1311"/>
        <v>350</v>
      </c>
      <c r="D20119" s="815">
        <f t="shared" si="1310"/>
        <v>340</v>
      </c>
      <c r="E20119" s="815">
        <v>2015</v>
      </c>
    </row>
    <row r="20120" spans="1:5">
      <c r="A20120" s="816">
        <f t="shared" si="1309"/>
        <v>42021</v>
      </c>
      <c r="B20120" s="815">
        <f t="shared" si="1312"/>
        <v>17</v>
      </c>
      <c r="C20120" s="815">
        <f t="shared" si="1311"/>
        <v>349</v>
      </c>
      <c r="D20120" s="815">
        <f t="shared" si="1310"/>
        <v>339</v>
      </c>
      <c r="E20120" s="815">
        <v>2015</v>
      </c>
    </row>
    <row r="20121" spans="1:5">
      <c r="A20121" s="816">
        <f t="shared" si="1309"/>
        <v>42022</v>
      </c>
      <c r="B20121" s="815">
        <f t="shared" si="1312"/>
        <v>18</v>
      </c>
      <c r="C20121" s="815">
        <f t="shared" si="1311"/>
        <v>348</v>
      </c>
      <c r="D20121" s="815">
        <f t="shared" si="1310"/>
        <v>338</v>
      </c>
      <c r="E20121" s="815">
        <v>2015</v>
      </c>
    </row>
    <row r="20122" spans="1:5">
      <c r="A20122" s="816">
        <f t="shared" si="1309"/>
        <v>42023</v>
      </c>
      <c r="B20122" s="815">
        <f t="shared" si="1312"/>
        <v>19</v>
      </c>
      <c r="C20122" s="815">
        <f t="shared" si="1311"/>
        <v>347</v>
      </c>
      <c r="D20122" s="815">
        <f t="shared" si="1310"/>
        <v>337</v>
      </c>
      <c r="E20122" s="815">
        <v>2015</v>
      </c>
    </row>
    <row r="20123" spans="1:5">
      <c r="A20123" s="816">
        <f t="shared" si="1309"/>
        <v>42024</v>
      </c>
      <c r="B20123" s="815">
        <f t="shared" si="1312"/>
        <v>20</v>
      </c>
      <c r="C20123" s="815">
        <f t="shared" si="1311"/>
        <v>346</v>
      </c>
      <c r="D20123" s="815">
        <f t="shared" si="1310"/>
        <v>336</v>
      </c>
      <c r="E20123" s="815">
        <v>2015</v>
      </c>
    </row>
    <row r="20124" spans="1:5">
      <c r="A20124" s="816">
        <f t="shared" si="1309"/>
        <v>42025</v>
      </c>
      <c r="B20124" s="815">
        <f t="shared" si="1312"/>
        <v>21</v>
      </c>
      <c r="C20124" s="815">
        <f t="shared" si="1311"/>
        <v>345</v>
      </c>
      <c r="D20124" s="815">
        <f t="shared" si="1310"/>
        <v>335</v>
      </c>
      <c r="E20124" s="815">
        <v>2015</v>
      </c>
    </row>
    <row r="20125" spans="1:5">
      <c r="A20125" s="816">
        <f t="shared" si="1309"/>
        <v>42026</v>
      </c>
      <c r="B20125" s="815">
        <f t="shared" si="1312"/>
        <v>22</v>
      </c>
      <c r="C20125" s="815">
        <f t="shared" si="1311"/>
        <v>344</v>
      </c>
      <c r="D20125" s="815">
        <f t="shared" si="1310"/>
        <v>334</v>
      </c>
      <c r="E20125" s="815">
        <v>2015</v>
      </c>
    </row>
    <row r="20126" spans="1:5">
      <c r="A20126" s="816">
        <f t="shared" si="1309"/>
        <v>42027</v>
      </c>
      <c r="B20126" s="815">
        <f t="shared" si="1312"/>
        <v>23</v>
      </c>
      <c r="C20126" s="815">
        <f t="shared" si="1311"/>
        <v>343</v>
      </c>
      <c r="D20126" s="815">
        <f t="shared" si="1310"/>
        <v>333</v>
      </c>
      <c r="E20126" s="815">
        <v>2015</v>
      </c>
    </row>
    <row r="20127" spans="1:5">
      <c r="A20127" s="816">
        <f t="shared" si="1309"/>
        <v>42028</v>
      </c>
      <c r="B20127" s="815">
        <f t="shared" si="1312"/>
        <v>24</v>
      </c>
      <c r="C20127" s="815">
        <f t="shared" si="1311"/>
        <v>342</v>
      </c>
      <c r="D20127" s="815">
        <f t="shared" si="1310"/>
        <v>332</v>
      </c>
      <c r="E20127" s="815">
        <v>2015</v>
      </c>
    </row>
    <row r="20128" spans="1:5">
      <c r="A20128" s="816">
        <f t="shared" si="1309"/>
        <v>42029</v>
      </c>
      <c r="B20128" s="815">
        <f t="shared" si="1312"/>
        <v>25</v>
      </c>
      <c r="C20128" s="815">
        <f t="shared" si="1311"/>
        <v>341</v>
      </c>
      <c r="D20128" s="815">
        <f t="shared" si="1310"/>
        <v>331</v>
      </c>
      <c r="E20128" s="815">
        <v>2015</v>
      </c>
    </row>
    <row r="20129" spans="1:5">
      <c r="A20129" s="816">
        <f t="shared" si="1309"/>
        <v>42030</v>
      </c>
      <c r="B20129" s="815">
        <f t="shared" si="1312"/>
        <v>26</v>
      </c>
      <c r="C20129" s="815">
        <f t="shared" si="1311"/>
        <v>340</v>
      </c>
      <c r="D20129" s="815">
        <f t="shared" si="1310"/>
        <v>330</v>
      </c>
      <c r="E20129" s="815">
        <v>2015</v>
      </c>
    </row>
    <row r="20130" spans="1:5">
      <c r="A20130" s="816">
        <f t="shared" si="1309"/>
        <v>42031</v>
      </c>
      <c r="B20130" s="815">
        <f t="shared" si="1312"/>
        <v>27</v>
      </c>
      <c r="C20130" s="815">
        <f t="shared" si="1311"/>
        <v>339</v>
      </c>
      <c r="D20130" s="815">
        <f t="shared" si="1310"/>
        <v>329</v>
      </c>
      <c r="E20130" s="815">
        <v>2015</v>
      </c>
    </row>
    <row r="20131" spans="1:5">
      <c r="A20131" s="816">
        <f t="shared" si="1309"/>
        <v>42032</v>
      </c>
      <c r="B20131" s="815">
        <f t="shared" si="1312"/>
        <v>28</v>
      </c>
      <c r="C20131" s="815">
        <f t="shared" si="1311"/>
        <v>338</v>
      </c>
      <c r="D20131" s="815">
        <f t="shared" si="1310"/>
        <v>328</v>
      </c>
      <c r="E20131" s="815">
        <v>2015</v>
      </c>
    </row>
    <row r="20132" spans="1:5">
      <c r="A20132" s="816">
        <f t="shared" si="1309"/>
        <v>42033</v>
      </c>
      <c r="B20132" s="815">
        <f t="shared" si="1312"/>
        <v>29</v>
      </c>
      <c r="C20132" s="815">
        <f t="shared" si="1311"/>
        <v>337</v>
      </c>
      <c r="D20132" s="815">
        <f t="shared" si="1310"/>
        <v>327</v>
      </c>
      <c r="E20132" s="815">
        <v>2015</v>
      </c>
    </row>
    <row r="20133" spans="1:5">
      <c r="A20133" s="816">
        <f t="shared" si="1309"/>
        <v>42034</v>
      </c>
      <c r="B20133" s="815">
        <f t="shared" si="1312"/>
        <v>30</v>
      </c>
      <c r="C20133" s="815">
        <f t="shared" si="1311"/>
        <v>336</v>
      </c>
      <c r="D20133" s="815">
        <f t="shared" si="1310"/>
        <v>326</v>
      </c>
      <c r="E20133" s="815">
        <v>2015</v>
      </c>
    </row>
    <row r="20134" spans="1:5">
      <c r="A20134" s="816">
        <f t="shared" si="1309"/>
        <v>42035</v>
      </c>
      <c r="B20134" s="815">
        <f t="shared" si="1312"/>
        <v>31</v>
      </c>
      <c r="C20134" s="815">
        <f t="shared" si="1311"/>
        <v>335</v>
      </c>
      <c r="D20134" s="815">
        <f t="shared" si="1310"/>
        <v>325</v>
      </c>
      <c r="E20134" s="815">
        <v>2015</v>
      </c>
    </row>
    <row r="20135" spans="1:5">
      <c r="A20135" s="816">
        <f t="shared" si="1309"/>
        <v>42036</v>
      </c>
      <c r="B20135" s="815">
        <f t="shared" si="1312"/>
        <v>32</v>
      </c>
      <c r="C20135" s="815">
        <f t="shared" si="1311"/>
        <v>334</v>
      </c>
      <c r="D20135" s="815">
        <f t="shared" si="1310"/>
        <v>324</v>
      </c>
      <c r="E20135" s="815">
        <v>2015</v>
      </c>
    </row>
    <row r="20136" spans="1:5">
      <c r="A20136" s="816">
        <f t="shared" si="1309"/>
        <v>42037</v>
      </c>
      <c r="B20136" s="815">
        <f t="shared" si="1312"/>
        <v>33</v>
      </c>
      <c r="C20136" s="815">
        <f t="shared" si="1311"/>
        <v>333</v>
      </c>
      <c r="D20136" s="815">
        <f t="shared" si="1310"/>
        <v>323</v>
      </c>
      <c r="E20136" s="815">
        <v>2015</v>
      </c>
    </row>
    <row r="20137" spans="1:5">
      <c r="A20137" s="816">
        <f t="shared" si="1309"/>
        <v>42038</v>
      </c>
      <c r="B20137" s="815">
        <f t="shared" si="1312"/>
        <v>34</v>
      </c>
      <c r="C20137" s="815">
        <f t="shared" si="1311"/>
        <v>332</v>
      </c>
      <c r="D20137" s="815">
        <f t="shared" si="1310"/>
        <v>322</v>
      </c>
      <c r="E20137" s="815">
        <v>2015</v>
      </c>
    </row>
    <row r="20138" spans="1:5">
      <c r="A20138" s="816">
        <f t="shared" si="1309"/>
        <v>42039</v>
      </c>
      <c r="B20138" s="815">
        <f t="shared" si="1312"/>
        <v>35</v>
      </c>
      <c r="C20138" s="815">
        <f t="shared" si="1311"/>
        <v>331</v>
      </c>
      <c r="D20138" s="815">
        <f t="shared" si="1310"/>
        <v>321</v>
      </c>
      <c r="E20138" s="815">
        <v>2015</v>
      </c>
    </row>
    <row r="20139" spans="1:5">
      <c r="A20139" s="816">
        <f t="shared" si="1309"/>
        <v>42040</v>
      </c>
      <c r="B20139" s="815">
        <f t="shared" si="1312"/>
        <v>36</v>
      </c>
      <c r="C20139" s="815">
        <f t="shared" si="1311"/>
        <v>330</v>
      </c>
      <c r="D20139" s="815">
        <f t="shared" si="1310"/>
        <v>320</v>
      </c>
      <c r="E20139" s="815">
        <v>2015</v>
      </c>
    </row>
    <row r="20140" spans="1:5">
      <c r="A20140" s="816">
        <f t="shared" si="1309"/>
        <v>42041</v>
      </c>
      <c r="B20140" s="815">
        <f t="shared" si="1312"/>
        <v>37</v>
      </c>
      <c r="C20140" s="815">
        <f t="shared" si="1311"/>
        <v>329</v>
      </c>
      <c r="D20140" s="815">
        <f t="shared" si="1310"/>
        <v>319</v>
      </c>
      <c r="E20140" s="815">
        <v>2015</v>
      </c>
    </row>
    <row r="20141" spans="1:5">
      <c r="A20141" s="816">
        <f t="shared" si="1309"/>
        <v>42042</v>
      </c>
      <c r="B20141" s="815">
        <f t="shared" si="1312"/>
        <v>38</v>
      </c>
      <c r="C20141" s="815">
        <f t="shared" si="1311"/>
        <v>328</v>
      </c>
      <c r="D20141" s="815">
        <f t="shared" si="1310"/>
        <v>318</v>
      </c>
      <c r="E20141" s="815">
        <v>2015</v>
      </c>
    </row>
    <row r="20142" spans="1:5">
      <c r="A20142" s="816">
        <f t="shared" si="1309"/>
        <v>42043</v>
      </c>
      <c r="B20142" s="815">
        <f t="shared" si="1312"/>
        <v>39</v>
      </c>
      <c r="C20142" s="815">
        <f t="shared" si="1311"/>
        <v>327</v>
      </c>
      <c r="D20142" s="815">
        <f t="shared" si="1310"/>
        <v>317</v>
      </c>
      <c r="E20142" s="815">
        <v>2015</v>
      </c>
    </row>
    <row r="20143" spans="1:5">
      <c r="A20143" s="816">
        <f t="shared" si="1309"/>
        <v>42044</v>
      </c>
      <c r="B20143" s="815">
        <f t="shared" si="1312"/>
        <v>40</v>
      </c>
      <c r="C20143" s="815">
        <f t="shared" si="1311"/>
        <v>326</v>
      </c>
      <c r="D20143" s="815">
        <f t="shared" si="1310"/>
        <v>316</v>
      </c>
      <c r="E20143" s="815">
        <v>2015</v>
      </c>
    </row>
    <row r="20144" spans="1:5">
      <c r="A20144" s="816">
        <f t="shared" si="1309"/>
        <v>42045</v>
      </c>
      <c r="B20144" s="815">
        <f t="shared" si="1312"/>
        <v>41</v>
      </c>
      <c r="C20144" s="815">
        <f t="shared" si="1311"/>
        <v>325</v>
      </c>
      <c r="D20144" s="815">
        <f t="shared" si="1310"/>
        <v>315</v>
      </c>
      <c r="E20144" s="815">
        <v>2015</v>
      </c>
    </row>
    <row r="20145" spans="1:5">
      <c r="A20145" s="816">
        <f t="shared" si="1309"/>
        <v>42046</v>
      </c>
      <c r="B20145" s="815">
        <f t="shared" si="1312"/>
        <v>42</v>
      </c>
      <c r="C20145" s="815">
        <f t="shared" si="1311"/>
        <v>324</v>
      </c>
      <c r="D20145" s="815">
        <f t="shared" si="1310"/>
        <v>314</v>
      </c>
      <c r="E20145" s="815">
        <v>2015</v>
      </c>
    </row>
    <row r="20146" spans="1:5">
      <c r="A20146" s="816">
        <f t="shared" si="1309"/>
        <v>42047</v>
      </c>
      <c r="B20146" s="815">
        <f t="shared" si="1312"/>
        <v>43</v>
      </c>
      <c r="C20146" s="815">
        <f t="shared" si="1311"/>
        <v>323</v>
      </c>
      <c r="D20146" s="815">
        <f t="shared" si="1310"/>
        <v>313</v>
      </c>
      <c r="E20146" s="815">
        <v>2015</v>
      </c>
    </row>
    <row r="20147" spans="1:5">
      <c r="A20147" s="816">
        <f t="shared" ref="A20147:A20210" si="1313">A20146+1</f>
        <v>42048</v>
      </c>
      <c r="B20147" s="815">
        <f t="shared" si="1312"/>
        <v>44</v>
      </c>
      <c r="C20147" s="815">
        <f t="shared" si="1311"/>
        <v>322</v>
      </c>
      <c r="D20147" s="815">
        <f t="shared" si="1310"/>
        <v>312</v>
      </c>
      <c r="E20147" s="815">
        <v>2015</v>
      </c>
    </row>
    <row r="20148" spans="1:5">
      <c r="A20148" s="816">
        <f t="shared" si="1313"/>
        <v>42049</v>
      </c>
      <c r="B20148" s="815">
        <f t="shared" si="1312"/>
        <v>45</v>
      </c>
      <c r="C20148" s="815">
        <f t="shared" si="1311"/>
        <v>321</v>
      </c>
      <c r="D20148" s="815">
        <f t="shared" si="1310"/>
        <v>311</v>
      </c>
      <c r="E20148" s="815">
        <v>2015</v>
      </c>
    </row>
    <row r="20149" spans="1:5">
      <c r="A20149" s="816">
        <f t="shared" si="1313"/>
        <v>42050</v>
      </c>
      <c r="B20149" s="815">
        <f t="shared" si="1312"/>
        <v>46</v>
      </c>
      <c r="C20149" s="815">
        <f t="shared" si="1311"/>
        <v>320</v>
      </c>
      <c r="D20149" s="815">
        <f t="shared" si="1310"/>
        <v>310</v>
      </c>
      <c r="E20149" s="815">
        <v>2015</v>
      </c>
    </row>
    <row r="20150" spans="1:5">
      <c r="A20150" s="816">
        <f t="shared" si="1313"/>
        <v>42051</v>
      </c>
      <c r="B20150" s="815">
        <f t="shared" si="1312"/>
        <v>47</v>
      </c>
      <c r="C20150" s="815">
        <f t="shared" si="1311"/>
        <v>319</v>
      </c>
      <c r="D20150" s="815">
        <f t="shared" si="1310"/>
        <v>309</v>
      </c>
      <c r="E20150" s="815">
        <v>2015</v>
      </c>
    </row>
    <row r="20151" spans="1:5">
      <c r="A20151" s="816">
        <f t="shared" si="1313"/>
        <v>42052</v>
      </c>
      <c r="B20151" s="815">
        <f t="shared" si="1312"/>
        <v>48</v>
      </c>
      <c r="C20151" s="815">
        <f t="shared" si="1311"/>
        <v>318</v>
      </c>
      <c r="D20151" s="815">
        <f t="shared" si="1310"/>
        <v>308</v>
      </c>
      <c r="E20151" s="815">
        <v>2015</v>
      </c>
    </row>
    <row r="20152" spans="1:5">
      <c r="A20152" s="816">
        <f t="shared" si="1313"/>
        <v>42053</v>
      </c>
      <c r="B20152" s="815">
        <f t="shared" si="1312"/>
        <v>49</v>
      </c>
      <c r="C20152" s="815">
        <f t="shared" si="1311"/>
        <v>317</v>
      </c>
      <c r="D20152" s="815">
        <f t="shared" si="1310"/>
        <v>307</v>
      </c>
      <c r="E20152" s="815">
        <v>2015</v>
      </c>
    </row>
    <row r="20153" spans="1:5">
      <c r="A20153" s="816">
        <f t="shared" si="1313"/>
        <v>42054</v>
      </c>
      <c r="B20153" s="815">
        <f t="shared" si="1312"/>
        <v>50</v>
      </c>
      <c r="C20153" s="815">
        <f t="shared" si="1311"/>
        <v>316</v>
      </c>
      <c r="D20153" s="815">
        <f t="shared" si="1310"/>
        <v>306</v>
      </c>
      <c r="E20153" s="815">
        <v>2015</v>
      </c>
    </row>
    <row r="20154" spans="1:5">
      <c r="A20154" s="816">
        <f t="shared" si="1313"/>
        <v>42055</v>
      </c>
      <c r="B20154" s="815">
        <f t="shared" si="1312"/>
        <v>51</v>
      </c>
      <c r="C20154" s="815">
        <f t="shared" si="1311"/>
        <v>315</v>
      </c>
      <c r="D20154" s="815">
        <f t="shared" si="1310"/>
        <v>305</v>
      </c>
      <c r="E20154" s="815">
        <v>2015</v>
      </c>
    </row>
    <row r="20155" spans="1:5">
      <c r="A20155" s="816">
        <f t="shared" si="1313"/>
        <v>42056</v>
      </c>
      <c r="B20155" s="815">
        <f t="shared" si="1312"/>
        <v>52</v>
      </c>
      <c r="C20155" s="815">
        <f t="shared" si="1311"/>
        <v>314</v>
      </c>
      <c r="D20155" s="815">
        <f t="shared" si="1310"/>
        <v>304</v>
      </c>
      <c r="E20155" s="815">
        <v>2015</v>
      </c>
    </row>
    <row r="20156" spans="1:5">
      <c r="A20156" s="816">
        <f t="shared" si="1313"/>
        <v>42057</v>
      </c>
      <c r="B20156" s="815">
        <f t="shared" si="1312"/>
        <v>53</v>
      </c>
      <c r="C20156" s="815">
        <f t="shared" si="1311"/>
        <v>313</v>
      </c>
      <c r="D20156" s="815">
        <f t="shared" si="1310"/>
        <v>303</v>
      </c>
      <c r="E20156" s="815">
        <v>2015</v>
      </c>
    </row>
    <row r="20157" spans="1:5">
      <c r="A20157" s="816">
        <f t="shared" si="1313"/>
        <v>42058</v>
      </c>
      <c r="B20157" s="815">
        <f t="shared" si="1312"/>
        <v>54</v>
      </c>
      <c r="C20157" s="815">
        <f t="shared" si="1311"/>
        <v>312</v>
      </c>
      <c r="D20157" s="815">
        <f t="shared" si="1310"/>
        <v>302</v>
      </c>
      <c r="E20157" s="815">
        <v>2015</v>
      </c>
    </row>
    <row r="20158" spans="1:5">
      <c r="A20158" s="816">
        <f t="shared" si="1313"/>
        <v>42059</v>
      </c>
      <c r="B20158" s="815">
        <f t="shared" si="1312"/>
        <v>55</v>
      </c>
      <c r="C20158" s="815">
        <f t="shared" si="1311"/>
        <v>311</v>
      </c>
      <c r="D20158" s="815">
        <f t="shared" si="1310"/>
        <v>301</v>
      </c>
      <c r="E20158" s="815">
        <v>2015</v>
      </c>
    </row>
    <row r="20159" spans="1:5">
      <c r="A20159" s="816">
        <f t="shared" si="1313"/>
        <v>42060</v>
      </c>
      <c r="B20159" s="815">
        <f t="shared" ref="B20159:B20222" si="1314">B20158+1</f>
        <v>56</v>
      </c>
      <c r="C20159" s="815">
        <f t="shared" ref="C20159:C20222" si="1315">C20158-1</f>
        <v>310</v>
      </c>
      <c r="D20159" s="815">
        <f t="shared" ref="D20159:D20222" si="1316">D20158-1</f>
        <v>300</v>
      </c>
      <c r="E20159" s="815">
        <v>2015</v>
      </c>
    </row>
    <row r="20160" spans="1:5">
      <c r="A20160" s="816">
        <f t="shared" si="1313"/>
        <v>42061</v>
      </c>
      <c r="B20160" s="815">
        <f t="shared" si="1314"/>
        <v>57</v>
      </c>
      <c r="C20160" s="815">
        <f t="shared" si="1315"/>
        <v>309</v>
      </c>
      <c r="D20160" s="815">
        <f t="shared" si="1316"/>
        <v>299</v>
      </c>
      <c r="E20160" s="815">
        <v>2015</v>
      </c>
    </row>
    <row r="20161" spans="1:5">
      <c r="A20161" s="816">
        <f t="shared" si="1313"/>
        <v>42062</v>
      </c>
      <c r="B20161" s="815">
        <f t="shared" si="1314"/>
        <v>58</v>
      </c>
      <c r="C20161" s="815">
        <f t="shared" si="1315"/>
        <v>308</v>
      </c>
      <c r="D20161" s="815">
        <f t="shared" si="1316"/>
        <v>298</v>
      </c>
      <c r="E20161" s="815">
        <v>2015</v>
      </c>
    </row>
    <row r="20162" spans="1:5">
      <c r="A20162" s="816">
        <f t="shared" si="1313"/>
        <v>42063</v>
      </c>
      <c r="B20162" s="815">
        <f t="shared" si="1314"/>
        <v>59</v>
      </c>
      <c r="C20162" s="815">
        <f t="shared" si="1315"/>
        <v>307</v>
      </c>
      <c r="D20162" s="815">
        <f t="shared" si="1316"/>
        <v>297</v>
      </c>
      <c r="E20162" s="815">
        <v>2015</v>
      </c>
    </row>
    <row r="20163" spans="1:5">
      <c r="A20163" s="816">
        <f t="shared" si="1313"/>
        <v>42064</v>
      </c>
      <c r="B20163" s="815">
        <f t="shared" si="1314"/>
        <v>60</v>
      </c>
      <c r="C20163" s="815">
        <f t="shared" si="1315"/>
        <v>306</v>
      </c>
      <c r="D20163" s="815">
        <f t="shared" si="1316"/>
        <v>296</v>
      </c>
      <c r="E20163" s="815">
        <v>2015</v>
      </c>
    </row>
    <row r="20164" spans="1:5">
      <c r="A20164" s="816">
        <f t="shared" si="1313"/>
        <v>42065</v>
      </c>
      <c r="B20164" s="815">
        <f t="shared" si="1314"/>
        <v>61</v>
      </c>
      <c r="C20164" s="815">
        <f t="shared" si="1315"/>
        <v>305</v>
      </c>
      <c r="D20164" s="815">
        <f t="shared" si="1316"/>
        <v>295</v>
      </c>
      <c r="E20164" s="815">
        <v>2015</v>
      </c>
    </row>
    <row r="20165" spans="1:5">
      <c r="A20165" s="816">
        <f t="shared" si="1313"/>
        <v>42066</v>
      </c>
      <c r="B20165" s="815">
        <f t="shared" si="1314"/>
        <v>62</v>
      </c>
      <c r="C20165" s="815">
        <f t="shared" si="1315"/>
        <v>304</v>
      </c>
      <c r="D20165" s="815">
        <f t="shared" si="1316"/>
        <v>294</v>
      </c>
      <c r="E20165" s="815">
        <v>2015</v>
      </c>
    </row>
    <row r="20166" spans="1:5">
      <c r="A20166" s="816">
        <f t="shared" si="1313"/>
        <v>42067</v>
      </c>
      <c r="B20166" s="815">
        <f t="shared" si="1314"/>
        <v>63</v>
      </c>
      <c r="C20166" s="815">
        <f t="shared" si="1315"/>
        <v>303</v>
      </c>
      <c r="D20166" s="815">
        <f t="shared" si="1316"/>
        <v>293</v>
      </c>
      <c r="E20166" s="815">
        <v>2015</v>
      </c>
    </row>
    <row r="20167" spans="1:5">
      <c r="A20167" s="816">
        <f t="shared" si="1313"/>
        <v>42068</v>
      </c>
      <c r="B20167" s="815">
        <f t="shared" si="1314"/>
        <v>64</v>
      </c>
      <c r="C20167" s="815">
        <f t="shared" si="1315"/>
        <v>302</v>
      </c>
      <c r="D20167" s="815">
        <f t="shared" si="1316"/>
        <v>292</v>
      </c>
      <c r="E20167" s="815">
        <v>2015</v>
      </c>
    </row>
    <row r="20168" spans="1:5">
      <c r="A20168" s="816">
        <f t="shared" si="1313"/>
        <v>42069</v>
      </c>
      <c r="B20168" s="815">
        <f t="shared" si="1314"/>
        <v>65</v>
      </c>
      <c r="C20168" s="815">
        <f t="shared" si="1315"/>
        <v>301</v>
      </c>
      <c r="D20168" s="815">
        <f t="shared" si="1316"/>
        <v>291</v>
      </c>
      <c r="E20168" s="815">
        <v>2015</v>
      </c>
    </row>
    <row r="20169" spans="1:5">
      <c r="A20169" s="816">
        <f t="shared" si="1313"/>
        <v>42070</v>
      </c>
      <c r="B20169" s="815">
        <f t="shared" si="1314"/>
        <v>66</v>
      </c>
      <c r="C20169" s="815">
        <f t="shared" si="1315"/>
        <v>300</v>
      </c>
      <c r="D20169" s="815">
        <f t="shared" si="1316"/>
        <v>290</v>
      </c>
      <c r="E20169" s="815">
        <v>2015</v>
      </c>
    </row>
    <row r="20170" spans="1:5">
      <c r="A20170" s="816">
        <f t="shared" si="1313"/>
        <v>42071</v>
      </c>
      <c r="B20170" s="815">
        <f t="shared" si="1314"/>
        <v>67</v>
      </c>
      <c r="C20170" s="815">
        <f t="shared" si="1315"/>
        <v>299</v>
      </c>
      <c r="D20170" s="815">
        <f t="shared" si="1316"/>
        <v>289</v>
      </c>
      <c r="E20170" s="815">
        <v>2015</v>
      </c>
    </row>
    <row r="20171" spans="1:5">
      <c r="A20171" s="816">
        <f t="shared" si="1313"/>
        <v>42072</v>
      </c>
      <c r="B20171" s="815">
        <f t="shared" si="1314"/>
        <v>68</v>
      </c>
      <c r="C20171" s="815">
        <f t="shared" si="1315"/>
        <v>298</v>
      </c>
      <c r="D20171" s="815">
        <f t="shared" si="1316"/>
        <v>288</v>
      </c>
      <c r="E20171" s="815">
        <v>2015</v>
      </c>
    </row>
    <row r="20172" spans="1:5">
      <c r="A20172" s="816">
        <f t="shared" si="1313"/>
        <v>42073</v>
      </c>
      <c r="B20172" s="815">
        <f t="shared" si="1314"/>
        <v>69</v>
      </c>
      <c r="C20172" s="815">
        <f t="shared" si="1315"/>
        <v>297</v>
      </c>
      <c r="D20172" s="815">
        <f t="shared" si="1316"/>
        <v>287</v>
      </c>
      <c r="E20172" s="815">
        <v>2015</v>
      </c>
    </row>
    <row r="20173" spans="1:5">
      <c r="A20173" s="816">
        <f t="shared" si="1313"/>
        <v>42074</v>
      </c>
      <c r="B20173" s="815">
        <f t="shared" si="1314"/>
        <v>70</v>
      </c>
      <c r="C20173" s="815">
        <f t="shared" si="1315"/>
        <v>296</v>
      </c>
      <c r="D20173" s="815">
        <f t="shared" si="1316"/>
        <v>286</v>
      </c>
      <c r="E20173" s="815">
        <v>2015</v>
      </c>
    </row>
    <row r="20174" spans="1:5">
      <c r="A20174" s="816">
        <f t="shared" si="1313"/>
        <v>42075</v>
      </c>
      <c r="B20174" s="815">
        <f t="shared" si="1314"/>
        <v>71</v>
      </c>
      <c r="C20174" s="815">
        <f t="shared" si="1315"/>
        <v>295</v>
      </c>
      <c r="D20174" s="815">
        <f t="shared" si="1316"/>
        <v>285</v>
      </c>
      <c r="E20174" s="815">
        <v>2015</v>
      </c>
    </row>
    <row r="20175" spans="1:5">
      <c r="A20175" s="816">
        <f t="shared" si="1313"/>
        <v>42076</v>
      </c>
      <c r="B20175" s="815">
        <f t="shared" si="1314"/>
        <v>72</v>
      </c>
      <c r="C20175" s="815">
        <f t="shared" si="1315"/>
        <v>294</v>
      </c>
      <c r="D20175" s="815">
        <f t="shared" si="1316"/>
        <v>284</v>
      </c>
      <c r="E20175" s="815">
        <v>2015</v>
      </c>
    </row>
    <row r="20176" spans="1:5">
      <c r="A20176" s="816">
        <f t="shared" si="1313"/>
        <v>42077</v>
      </c>
      <c r="B20176" s="815">
        <f t="shared" si="1314"/>
        <v>73</v>
      </c>
      <c r="C20176" s="815">
        <f t="shared" si="1315"/>
        <v>293</v>
      </c>
      <c r="D20176" s="815">
        <f t="shared" si="1316"/>
        <v>283</v>
      </c>
      <c r="E20176" s="815">
        <v>2015</v>
      </c>
    </row>
    <row r="20177" spans="1:5">
      <c r="A20177" s="816">
        <f t="shared" si="1313"/>
        <v>42078</v>
      </c>
      <c r="B20177" s="815">
        <f t="shared" si="1314"/>
        <v>74</v>
      </c>
      <c r="C20177" s="815">
        <f t="shared" si="1315"/>
        <v>292</v>
      </c>
      <c r="D20177" s="815">
        <f t="shared" si="1316"/>
        <v>282</v>
      </c>
      <c r="E20177" s="815">
        <v>2015</v>
      </c>
    </row>
    <row r="20178" spans="1:5">
      <c r="A20178" s="816">
        <f t="shared" si="1313"/>
        <v>42079</v>
      </c>
      <c r="B20178" s="815">
        <f t="shared" si="1314"/>
        <v>75</v>
      </c>
      <c r="C20178" s="815">
        <f t="shared" si="1315"/>
        <v>291</v>
      </c>
      <c r="D20178" s="815">
        <f t="shared" si="1316"/>
        <v>281</v>
      </c>
      <c r="E20178" s="815">
        <v>2015</v>
      </c>
    </row>
    <row r="20179" spans="1:5">
      <c r="A20179" s="816">
        <f t="shared" si="1313"/>
        <v>42080</v>
      </c>
      <c r="B20179" s="815">
        <f t="shared" si="1314"/>
        <v>76</v>
      </c>
      <c r="C20179" s="815">
        <f t="shared" si="1315"/>
        <v>290</v>
      </c>
      <c r="D20179" s="815">
        <f t="shared" si="1316"/>
        <v>280</v>
      </c>
      <c r="E20179" s="815">
        <v>2015</v>
      </c>
    </row>
    <row r="20180" spans="1:5">
      <c r="A20180" s="816">
        <f t="shared" si="1313"/>
        <v>42081</v>
      </c>
      <c r="B20180" s="815">
        <f t="shared" si="1314"/>
        <v>77</v>
      </c>
      <c r="C20180" s="815">
        <f t="shared" si="1315"/>
        <v>289</v>
      </c>
      <c r="D20180" s="815">
        <f t="shared" si="1316"/>
        <v>279</v>
      </c>
      <c r="E20180" s="815">
        <v>2015</v>
      </c>
    </row>
    <row r="20181" spans="1:5">
      <c r="A20181" s="816">
        <f t="shared" si="1313"/>
        <v>42082</v>
      </c>
      <c r="B20181" s="815">
        <f t="shared" si="1314"/>
        <v>78</v>
      </c>
      <c r="C20181" s="815">
        <f t="shared" si="1315"/>
        <v>288</v>
      </c>
      <c r="D20181" s="815">
        <f t="shared" si="1316"/>
        <v>278</v>
      </c>
      <c r="E20181" s="815">
        <v>2015</v>
      </c>
    </row>
    <row r="20182" spans="1:5">
      <c r="A20182" s="816">
        <f t="shared" si="1313"/>
        <v>42083</v>
      </c>
      <c r="B20182" s="815">
        <f t="shared" si="1314"/>
        <v>79</v>
      </c>
      <c r="C20182" s="815">
        <f t="shared" si="1315"/>
        <v>287</v>
      </c>
      <c r="D20182" s="815">
        <f t="shared" si="1316"/>
        <v>277</v>
      </c>
      <c r="E20182" s="815">
        <v>2015</v>
      </c>
    </row>
    <row r="20183" spans="1:5">
      <c r="A20183" s="816">
        <f t="shared" si="1313"/>
        <v>42084</v>
      </c>
      <c r="B20183" s="815">
        <f t="shared" si="1314"/>
        <v>80</v>
      </c>
      <c r="C20183" s="815">
        <f t="shared" si="1315"/>
        <v>286</v>
      </c>
      <c r="D20183" s="815">
        <f t="shared" si="1316"/>
        <v>276</v>
      </c>
      <c r="E20183" s="815">
        <v>2015</v>
      </c>
    </row>
    <row r="20184" spans="1:5">
      <c r="A20184" s="816">
        <f t="shared" si="1313"/>
        <v>42085</v>
      </c>
      <c r="B20184" s="815">
        <f t="shared" si="1314"/>
        <v>81</v>
      </c>
      <c r="C20184" s="815">
        <f t="shared" si="1315"/>
        <v>285</v>
      </c>
      <c r="D20184" s="815">
        <f t="shared" si="1316"/>
        <v>275</v>
      </c>
      <c r="E20184" s="815">
        <v>2015</v>
      </c>
    </row>
    <row r="20185" spans="1:5">
      <c r="A20185" s="816">
        <f t="shared" si="1313"/>
        <v>42086</v>
      </c>
      <c r="B20185" s="815">
        <f t="shared" si="1314"/>
        <v>82</v>
      </c>
      <c r="C20185" s="815">
        <f t="shared" si="1315"/>
        <v>284</v>
      </c>
      <c r="D20185" s="815">
        <f t="shared" si="1316"/>
        <v>274</v>
      </c>
      <c r="E20185" s="815">
        <v>2015</v>
      </c>
    </row>
    <row r="20186" spans="1:5">
      <c r="A20186" s="816">
        <f t="shared" si="1313"/>
        <v>42087</v>
      </c>
      <c r="B20186" s="815">
        <f t="shared" si="1314"/>
        <v>83</v>
      </c>
      <c r="C20186" s="815">
        <f t="shared" si="1315"/>
        <v>283</v>
      </c>
      <c r="D20186" s="815">
        <f t="shared" si="1316"/>
        <v>273</v>
      </c>
      <c r="E20186" s="815">
        <v>2015</v>
      </c>
    </row>
    <row r="20187" spans="1:5">
      <c r="A20187" s="816">
        <f t="shared" si="1313"/>
        <v>42088</v>
      </c>
      <c r="B20187" s="815">
        <f t="shared" si="1314"/>
        <v>84</v>
      </c>
      <c r="C20187" s="815">
        <f t="shared" si="1315"/>
        <v>282</v>
      </c>
      <c r="D20187" s="815">
        <f t="shared" si="1316"/>
        <v>272</v>
      </c>
      <c r="E20187" s="815">
        <v>2015</v>
      </c>
    </row>
    <row r="20188" spans="1:5">
      <c r="A20188" s="816">
        <f t="shared" si="1313"/>
        <v>42089</v>
      </c>
      <c r="B20188" s="815">
        <f t="shared" si="1314"/>
        <v>85</v>
      </c>
      <c r="C20188" s="815">
        <f t="shared" si="1315"/>
        <v>281</v>
      </c>
      <c r="D20188" s="815">
        <f t="shared" si="1316"/>
        <v>271</v>
      </c>
      <c r="E20188" s="815">
        <v>2015</v>
      </c>
    </row>
    <row r="20189" spans="1:5">
      <c r="A20189" s="816">
        <f t="shared" si="1313"/>
        <v>42090</v>
      </c>
      <c r="B20189" s="815">
        <f t="shared" si="1314"/>
        <v>86</v>
      </c>
      <c r="C20189" s="815">
        <f t="shared" si="1315"/>
        <v>280</v>
      </c>
      <c r="D20189" s="815">
        <f t="shared" si="1316"/>
        <v>270</v>
      </c>
      <c r="E20189" s="815">
        <v>2015</v>
      </c>
    </row>
    <row r="20190" spans="1:5">
      <c r="A20190" s="816">
        <f t="shared" si="1313"/>
        <v>42091</v>
      </c>
      <c r="B20190" s="815">
        <f t="shared" si="1314"/>
        <v>87</v>
      </c>
      <c r="C20190" s="815">
        <f t="shared" si="1315"/>
        <v>279</v>
      </c>
      <c r="D20190" s="815">
        <f t="shared" si="1316"/>
        <v>269</v>
      </c>
      <c r="E20190" s="815">
        <v>2015</v>
      </c>
    </row>
    <row r="20191" spans="1:5">
      <c r="A20191" s="816">
        <f t="shared" si="1313"/>
        <v>42092</v>
      </c>
      <c r="B20191" s="815">
        <f t="shared" si="1314"/>
        <v>88</v>
      </c>
      <c r="C20191" s="815">
        <f t="shared" si="1315"/>
        <v>278</v>
      </c>
      <c r="D20191" s="815">
        <f t="shared" si="1316"/>
        <v>268</v>
      </c>
      <c r="E20191" s="815">
        <v>2015</v>
      </c>
    </row>
    <row r="20192" spans="1:5">
      <c r="A20192" s="816">
        <f t="shared" si="1313"/>
        <v>42093</v>
      </c>
      <c r="B20192" s="815">
        <f t="shared" si="1314"/>
        <v>89</v>
      </c>
      <c r="C20192" s="815">
        <f t="shared" si="1315"/>
        <v>277</v>
      </c>
      <c r="D20192" s="815">
        <f t="shared" si="1316"/>
        <v>267</v>
      </c>
      <c r="E20192" s="815">
        <v>2015</v>
      </c>
    </row>
    <row r="20193" spans="1:5">
      <c r="A20193" s="816">
        <f t="shared" si="1313"/>
        <v>42094</v>
      </c>
      <c r="B20193" s="815">
        <f t="shared" si="1314"/>
        <v>90</v>
      </c>
      <c r="C20193" s="815">
        <f t="shared" si="1315"/>
        <v>276</v>
      </c>
      <c r="D20193" s="815">
        <f t="shared" si="1316"/>
        <v>266</v>
      </c>
      <c r="E20193" s="815">
        <v>2015</v>
      </c>
    </row>
    <row r="20194" spans="1:5">
      <c r="A20194" s="816">
        <f t="shared" si="1313"/>
        <v>42095</v>
      </c>
      <c r="B20194" s="815">
        <f t="shared" si="1314"/>
        <v>91</v>
      </c>
      <c r="C20194" s="815">
        <f t="shared" si="1315"/>
        <v>275</v>
      </c>
      <c r="D20194" s="815">
        <f t="shared" si="1316"/>
        <v>265</v>
      </c>
      <c r="E20194" s="815">
        <v>2015</v>
      </c>
    </row>
    <row r="20195" spans="1:5">
      <c r="A20195" s="816">
        <f t="shared" si="1313"/>
        <v>42096</v>
      </c>
      <c r="B20195" s="815">
        <f t="shared" si="1314"/>
        <v>92</v>
      </c>
      <c r="C20195" s="815">
        <f t="shared" si="1315"/>
        <v>274</v>
      </c>
      <c r="D20195" s="815">
        <f t="shared" si="1316"/>
        <v>264</v>
      </c>
      <c r="E20195" s="815">
        <v>2015</v>
      </c>
    </row>
    <row r="20196" spans="1:5">
      <c r="A20196" s="816">
        <f t="shared" si="1313"/>
        <v>42097</v>
      </c>
      <c r="B20196" s="815">
        <f t="shared" si="1314"/>
        <v>93</v>
      </c>
      <c r="C20196" s="815">
        <f t="shared" si="1315"/>
        <v>273</v>
      </c>
      <c r="D20196" s="815">
        <f t="shared" si="1316"/>
        <v>263</v>
      </c>
      <c r="E20196" s="815">
        <v>2015</v>
      </c>
    </row>
    <row r="20197" spans="1:5">
      <c r="A20197" s="816">
        <f t="shared" si="1313"/>
        <v>42098</v>
      </c>
      <c r="B20197" s="815">
        <f t="shared" si="1314"/>
        <v>94</v>
      </c>
      <c r="C20197" s="815">
        <f t="shared" si="1315"/>
        <v>272</v>
      </c>
      <c r="D20197" s="815">
        <f t="shared" si="1316"/>
        <v>262</v>
      </c>
      <c r="E20197" s="815">
        <v>2015</v>
      </c>
    </row>
    <row r="20198" spans="1:5">
      <c r="A20198" s="816">
        <f t="shared" si="1313"/>
        <v>42099</v>
      </c>
      <c r="B20198" s="815">
        <f t="shared" si="1314"/>
        <v>95</v>
      </c>
      <c r="C20198" s="815">
        <f t="shared" si="1315"/>
        <v>271</v>
      </c>
      <c r="D20198" s="815">
        <f t="shared" si="1316"/>
        <v>261</v>
      </c>
      <c r="E20198" s="815">
        <v>2015</v>
      </c>
    </row>
    <row r="20199" spans="1:5">
      <c r="A20199" s="816">
        <f t="shared" si="1313"/>
        <v>42100</v>
      </c>
      <c r="B20199" s="815">
        <f t="shared" si="1314"/>
        <v>96</v>
      </c>
      <c r="C20199" s="815">
        <f t="shared" si="1315"/>
        <v>270</v>
      </c>
      <c r="D20199" s="815">
        <f t="shared" si="1316"/>
        <v>260</v>
      </c>
      <c r="E20199" s="815">
        <v>2015</v>
      </c>
    </row>
    <row r="20200" spans="1:5">
      <c r="A20200" s="816">
        <f t="shared" si="1313"/>
        <v>42101</v>
      </c>
      <c r="B20200" s="815">
        <f t="shared" si="1314"/>
        <v>97</v>
      </c>
      <c r="C20200" s="815">
        <f t="shared" si="1315"/>
        <v>269</v>
      </c>
      <c r="D20200" s="815">
        <f t="shared" si="1316"/>
        <v>259</v>
      </c>
      <c r="E20200" s="815">
        <v>2015</v>
      </c>
    </row>
    <row r="20201" spans="1:5">
      <c r="A20201" s="816">
        <f t="shared" si="1313"/>
        <v>42102</v>
      </c>
      <c r="B20201" s="815">
        <f t="shared" si="1314"/>
        <v>98</v>
      </c>
      <c r="C20201" s="815">
        <f t="shared" si="1315"/>
        <v>268</v>
      </c>
      <c r="D20201" s="815">
        <f t="shared" si="1316"/>
        <v>258</v>
      </c>
      <c r="E20201" s="815">
        <v>2015</v>
      </c>
    </row>
    <row r="20202" spans="1:5">
      <c r="A20202" s="816">
        <f t="shared" si="1313"/>
        <v>42103</v>
      </c>
      <c r="B20202" s="815">
        <f t="shared" si="1314"/>
        <v>99</v>
      </c>
      <c r="C20202" s="815">
        <f t="shared" si="1315"/>
        <v>267</v>
      </c>
      <c r="D20202" s="815">
        <f t="shared" si="1316"/>
        <v>257</v>
      </c>
      <c r="E20202" s="815">
        <v>2015</v>
      </c>
    </row>
    <row r="20203" spans="1:5">
      <c r="A20203" s="816">
        <f t="shared" si="1313"/>
        <v>42104</v>
      </c>
      <c r="B20203" s="815">
        <f t="shared" si="1314"/>
        <v>100</v>
      </c>
      <c r="C20203" s="815">
        <f t="shared" si="1315"/>
        <v>266</v>
      </c>
      <c r="D20203" s="815">
        <f t="shared" si="1316"/>
        <v>256</v>
      </c>
      <c r="E20203" s="815">
        <v>2015</v>
      </c>
    </row>
    <row r="20204" spans="1:5">
      <c r="A20204" s="816">
        <f t="shared" si="1313"/>
        <v>42105</v>
      </c>
      <c r="B20204" s="815">
        <f t="shared" si="1314"/>
        <v>101</v>
      </c>
      <c r="C20204" s="815">
        <f t="shared" si="1315"/>
        <v>265</v>
      </c>
      <c r="D20204" s="815">
        <f t="shared" si="1316"/>
        <v>255</v>
      </c>
      <c r="E20204" s="815">
        <v>2015</v>
      </c>
    </row>
    <row r="20205" spans="1:5">
      <c r="A20205" s="816">
        <f t="shared" si="1313"/>
        <v>42106</v>
      </c>
      <c r="B20205" s="815">
        <f t="shared" si="1314"/>
        <v>102</v>
      </c>
      <c r="C20205" s="815">
        <f t="shared" si="1315"/>
        <v>264</v>
      </c>
      <c r="D20205" s="815">
        <f t="shared" si="1316"/>
        <v>254</v>
      </c>
      <c r="E20205" s="815">
        <v>2015</v>
      </c>
    </row>
    <row r="20206" spans="1:5">
      <c r="A20206" s="816">
        <f t="shared" si="1313"/>
        <v>42107</v>
      </c>
      <c r="B20206" s="815">
        <f t="shared" si="1314"/>
        <v>103</v>
      </c>
      <c r="C20206" s="815">
        <f t="shared" si="1315"/>
        <v>263</v>
      </c>
      <c r="D20206" s="815">
        <f t="shared" si="1316"/>
        <v>253</v>
      </c>
      <c r="E20206" s="815">
        <v>2015</v>
      </c>
    </row>
    <row r="20207" spans="1:5">
      <c r="A20207" s="816">
        <f t="shared" si="1313"/>
        <v>42108</v>
      </c>
      <c r="B20207" s="815">
        <f t="shared" si="1314"/>
        <v>104</v>
      </c>
      <c r="C20207" s="815">
        <f t="shared" si="1315"/>
        <v>262</v>
      </c>
      <c r="D20207" s="815">
        <f t="shared" si="1316"/>
        <v>252</v>
      </c>
      <c r="E20207" s="815">
        <v>2015</v>
      </c>
    </row>
    <row r="20208" spans="1:5">
      <c r="A20208" s="816">
        <f t="shared" si="1313"/>
        <v>42109</v>
      </c>
      <c r="B20208" s="815">
        <f t="shared" si="1314"/>
        <v>105</v>
      </c>
      <c r="C20208" s="815">
        <f t="shared" si="1315"/>
        <v>261</v>
      </c>
      <c r="D20208" s="815">
        <f t="shared" si="1316"/>
        <v>251</v>
      </c>
      <c r="E20208" s="815">
        <v>2015</v>
      </c>
    </row>
    <row r="20209" spans="1:5">
      <c r="A20209" s="816">
        <f t="shared" si="1313"/>
        <v>42110</v>
      </c>
      <c r="B20209" s="815">
        <f t="shared" si="1314"/>
        <v>106</v>
      </c>
      <c r="C20209" s="815">
        <f t="shared" si="1315"/>
        <v>260</v>
      </c>
      <c r="D20209" s="815">
        <f t="shared" si="1316"/>
        <v>250</v>
      </c>
      <c r="E20209" s="815">
        <v>2015</v>
      </c>
    </row>
    <row r="20210" spans="1:5">
      <c r="A20210" s="816">
        <f t="shared" si="1313"/>
        <v>42111</v>
      </c>
      <c r="B20210" s="815">
        <f t="shared" si="1314"/>
        <v>107</v>
      </c>
      <c r="C20210" s="815">
        <f t="shared" si="1315"/>
        <v>259</v>
      </c>
      <c r="D20210" s="815">
        <f t="shared" si="1316"/>
        <v>249</v>
      </c>
      <c r="E20210" s="815">
        <v>2015</v>
      </c>
    </row>
    <row r="20211" spans="1:5">
      <c r="A20211" s="816">
        <f t="shared" ref="A20211:A20274" si="1317">A20210+1</f>
        <v>42112</v>
      </c>
      <c r="B20211" s="815">
        <f t="shared" si="1314"/>
        <v>108</v>
      </c>
      <c r="C20211" s="815">
        <f t="shared" si="1315"/>
        <v>258</v>
      </c>
      <c r="D20211" s="815">
        <f t="shared" si="1316"/>
        <v>248</v>
      </c>
      <c r="E20211" s="815">
        <v>2015</v>
      </c>
    </row>
    <row r="20212" spans="1:5">
      <c r="A20212" s="816">
        <f t="shared" si="1317"/>
        <v>42113</v>
      </c>
      <c r="B20212" s="815">
        <f t="shared" si="1314"/>
        <v>109</v>
      </c>
      <c r="C20212" s="815">
        <f t="shared" si="1315"/>
        <v>257</v>
      </c>
      <c r="D20212" s="815">
        <f t="shared" si="1316"/>
        <v>247</v>
      </c>
      <c r="E20212" s="815">
        <v>2015</v>
      </c>
    </row>
    <row r="20213" spans="1:5">
      <c r="A20213" s="816">
        <f t="shared" si="1317"/>
        <v>42114</v>
      </c>
      <c r="B20213" s="815">
        <f t="shared" si="1314"/>
        <v>110</v>
      </c>
      <c r="C20213" s="815">
        <f t="shared" si="1315"/>
        <v>256</v>
      </c>
      <c r="D20213" s="815">
        <f t="shared" si="1316"/>
        <v>246</v>
      </c>
      <c r="E20213" s="815">
        <v>2015</v>
      </c>
    </row>
    <row r="20214" spans="1:5">
      <c r="A20214" s="816">
        <f t="shared" si="1317"/>
        <v>42115</v>
      </c>
      <c r="B20214" s="815">
        <f t="shared" si="1314"/>
        <v>111</v>
      </c>
      <c r="C20214" s="815">
        <f t="shared" si="1315"/>
        <v>255</v>
      </c>
      <c r="D20214" s="815">
        <f t="shared" si="1316"/>
        <v>245</v>
      </c>
      <c r="E20214" s="815">
        <v>2015</v>
      </c>
    </row>
    <row r="20215" spans="1:5">
      <c r="A20215" s="816">
        <f t="shared" si="1317"/>
        <v>42116</v>
      </c>
      <c r="B20215" s="815">
        <f t="shared" si="1314"/>
        <v>112</v>
      </c>
      <c r="C20215" s="815">
        <f t="shared" si="1315"/>
        <v>254</v>
      </c>
      <c r="D20215" s="815">
        <f t="shared" si="1316"/>
        <v>244</v>
      </c>
      <c r="E20215" s="815">
        <v>2015</v>
      </c>
    </row>
    <row r="20216" spans="1:5">
      <c r="A20216" s="816">
        <f t="shared" si="1317"/>
        <v>42117</v>
      </c>
      <c r="B20216" s="815">
        <f t="shared" si="1314"/>
        <v>113</v>
      </c>
      <c r="C20216" s="815">
        <f t="shared" si="1315"/>
        <v>253</v>
      </c>
      <c r="D20216" s="815">
        <f t="shared" si="1316"/>
        <v>243</v>
      </c>
      <c r="E20216" s="815">
        <v>2015</v>
      </c>
    </row>
    <row r="20217" spans="1:5">
      <c r="A20217" s="816">
        <f t="shared" si="1317"/>
        <v>42118</v>
      </c>
      <c r="B20217" s="815">
        <f t="shared" si="1314"/>
        <v>114</v>
      </c>
      <c r="C20217" s="815">
        <f t="shared" si="1315"/>
        <v>252</v>
      </c>
      <c r="D20217" s="815">
        <f t="shared" si="1316"/>
        <v>242</v>
      </c>
      <c r="E20217" s="815">
        <v>2015</v>
      </c>
    </row>
    <row r="20218" spans="1:5">
      <c r="A20218" s="816">
        <f t="shared" si="1317"/>
        <v>42119</v>
      </c>
      <c r="B20218" s="815">
        <f t="shared" si="1314"/>
        <v>115</v>
      </c>
      <c r="C20218" s="815">
        <f t="shared" si="1315"/>
        <v>251</v>
      </c>
      <c r="D20218" s="815">
        <f t="shared" si="1316"/>
        <v>241</v>
      </c>
      <c r="E20218" s="815">
        <v>2015</v>
      </c>
    </row>
    <row r="20219" spans="1:5">
      <c r="A20219" s="816">
        <f t="shared" si="1317"/>
        <v>42120</v>
      </c>
      <c r="B20219" s="815">
        <f t="shared" si="1314"/>
        <v>116</v>
      </c>
      <c r="C20219" s="815">
        <f t="shared" si="1315"/>
        <v>250</v>
      </c>
      <c r="D20219" s="815">
        <f t="shared" si="1316"/>
        <v>240</v>
      </c>
      <c r="E20219" s="815">
        <v>2015</v>
      </c>
    </row>
    <row r="20220" spans="1:5">
      <c r="A20220" s="816">
        <f t="shared" si="1317"/>
        <v>42121</v>
      </c>
      <c r="B20220" s="815">
        <f t="shared" si="1314"/>
        <v>117</v>
      </c>
      <c r="C20220" s="815">
        <f t="shared" si="1315"/>
        <v>249</v>
      </c>
      <c r="D20220" s="815">
        <f t="shared" si="1316"/>
        <v>239</v>
      </c>
      <c r="E20220" s="815">
        <v>2015</v>
      </c>
    </row>
    <row r="20221" spans="1:5">
      <c r="A20221" s="816">
        <f t="shared" si="1317"/>
        <v>42122</v>
      </c>
      <c r="B20221" s="815">
        <f t="shared" si="1314"/>
        <v>118</v>
      </c>
      <c r="C20221" s="815">
        <f t="shared" si="1315"/>
        <v>248</v>
      </c>
      <c r="D20221" s="815">
        <f t="shared" si="1316"/>
        <v>238</v>
      </c>
      <c r="E20221" s="815">
        <v>2015</v>
      </c>
    </row>
    <row r="20222" spans="1:5">
      <c r="A20222" s="816">
        <f t="shared" si="1317"/>
        <v>42123</v>
      </c>
      <c r="B20222" s="815">
        <f t="shared" si="1314"/>
        <v>119</v>
      </c>
      <c r="C20222" s="815">
        <f t="shared" si="1315"/>
        <v>247</v>
      </c>
      <c r="D20222" s="815">
        <f t="shared" si="1316"/>
        <v>237</v>
      </c>
      <c r="E20222" s="815">
        <v>2015</v>
      </c>
    </row>
    <row r="20223" spans="1:5">
      <c r="A20223" s="816">
        <f t="shared" si="1317"/>
        <v>42124</v>
      </c>
      <c r="B20223" s="815">
        <f t="shared" ref="B20223:B20286" si="1318">B20222+1</f>
        <v>120</v>
      </c>
      <c r="C20223" s="815">
        <f t="shared" ref="C20223:C20286" si="1319">C20222-1</f>
        <v>246</v>
      </c>
      <c r="D20223" s="815">
        <f t="shared" ref="D20223:D20286" si="1320">D20222-1</f>
        <v>236</v>
      </c>
      <c r="E20223" s="815">
        <v>2015</v>
      </c>
    </row>
    <row r="20224" spans="1:5">
      <c r="A20224" s="816">
        <f t="shared" si="1317"/>
        <v>42125</v>
      </c>
      <c r="B20224" s="815">
        <f t="shared" si="1318"/>
        <v>121</v>
      </c>
      <c r="C20224" s="815">
        <f t="shared" si="1319"/>
        <v>245</v>
      </c>
      <c r="D20224" s="815">
        <f t="shared" si="1320"/>
        <v>235</v>
      </c>
      <c r="E20224" s="815">
        <v>2015</v>
      </c>
    </row>
    <row r="20225" spans="1:5">
      <c r="A20225" s="816">
        <f t="shared" si="1317"/>
        <v>42126</v>
      </c>
      <c r="B20225" s="815">
        <f t="shared" si="1318"/>
        <v>122</v>
      </c>
      <c r="C20225" s="815">
        <f t="shared" si="1319"/>
        <v>244</v>
      </c>
      <c r="D20225" s="815">
        <f t="shared" si="1320"/>
        <v>234</v>
      </c>
      <c r="E20225" s="815">
        <v>2015</v>
      </c>
    </row>
    <row r="20226" spans="1:5">
      <c r="A20226" s="816">
        <f t="shared" si="1317"/>
        <v>42127</v>
      </c>
      <c r="B20226" s="815">
        <f t="shared" si="1318"/>
        <v>123</v>
      </c>
      <c r="C20226" s="815">
        <f t="shared" si="1319"/>
        <v>243</v>
      </c>
      <c r="D20226" s="815">
        <f t="shared" si="1320"/>
        <v>233</v>
      </c>
      <c r="E20226" s="815">
        <v>2015</v>
      </c>
    </row>
    <row r="20227" spans="1:5">
      <c r="A20227" s="816">
        <f t="shared" si="1317"/>
        <v>42128</v>
      </c>
      <c r="B20227" s="815">
        <f t="shared" si="1318"/>
        <v>124</v>
      </c>
      <c r="C20227" s="815">
        <f t="shared" si="1319"/>
        <v>242</v>
      </c>
      <c r="D20227" s="815">
        <f t="shared" si="1320"/>
        <v>232</v>
      </c>
      <c r="E20227" s="815">
        <v>2015</v>
      </c>
    </row>
    <row r="20228" spans="1:5">
      <c r="A20228" s="816">
        <f t="shared" si="1317"/>
        <v>42129</v>
      </c>
      <c r="B20228" s="815">
        <f t="shared" si="1318"/>
        <v>125</v>
      </c>
      <c r="C20228" s="815">
        <f t="shared" si="1319"/>
        <v>241</v>
      </c>
      <c r="D20228" s="815">
        <f t="shared" si="1320"/>
        <v>231</v>
      </c>
      <c r="E20228" s="815">
        <v>2015</v>
      </c>
    </row>
    <row r="20229" spans="1:5">
      <c r="A20229" s="816">
        <f t="shared" si="1317"/>
        <v>42130</v>
      </c>
      <c r="B20229" s="815">
        <f t="shared" si="1318"/>
        <v>126</v>
      </c>
      <c r="C20229" s="815">
        <f t="shared" si="1319"/>
        <v>240</v>
      </c>
      <c r="D20229" s="815">
        <f t="shared" si="1320"/>
        <v>230</v>
      </c>
      <c r="E20229" s="815">
        <v>2015</v>
      </c>
    </row>
    <row r="20230" spans="1:5">
      <c r="A20230" s="816">
        <f t="shared" si="1317"/>
        <v>42131</v>
      </c>
      <c r="B20230" s="815">
        <f t="shared" si="1318"/>
        <v>127</v>
      </c>
      <c r="C20230" s="815">
        <f t="shared" si="1319"/>
        <v>239</v>
      </c>
      <c r="D20230" s="815">
        <f t="shared" si="1320"/>
        <v>229</v>
      </c>
      <c r="E20230" s="815">
        <v>2015</v>
      </c>
    </row>
    <row r="20231" spans="1:5">
      <c r="A20231" s="816">
        <f t="shared" si="1317"/>
        <v>42132</v>
      </c>
      <c r="B20231" s="815">
        <f t="shared" si="1318"/>
        <v>128</v>
      </c>
      <c r="C20231" s="815">
        <f t="shared" si="1319"/>
        <v>238</v>
      </c>
      <c r="D20231" s="815">
        <f t="shared" si="1320"/>
        <v>228</v>
      </c>
      <c r="E20231" s="815">
        <v>2015</v>
      </c>
    </row>
    <row r="20232" spans="1:5">
      <c r="A20232" s="816">
        <f t="shared" si="1317"/>
        <v>42133</v>
      </c>
      <c r="B20232" s="815">
        <f t="shared" si="1318"/>
        <v>129</v>
      </c>
      <c r="C20232" s="815">
        <f t="shared" si="1319"/>
        <v>237</v>
      </c>
      <c r="D20232" s="815">
        <f t="shared" si="1320"/>
        <v>227</v>
      </c>
      <c r="E20232" s="815">
        <v>2015</v>
      </c>
    </row>
    <row r="20233" spans="1:5">
      <c r="A20233" s="816">
        <f t="shared" si="1317"/>
        <v>42134</v>
      </c>
      <c r="B20233" s="815">
        <f t="shared" si="1318"/>
        <v>130</v>
      </c>
      <c r="C20233" s="815">
        <f t="shared" si="1319"/>
        <v>236</v>
      </c>
      <c r="D20233" s="815">
        <f t="shared" si="1320"/>
        <v>226</v>
      </c>
      <c r="E20233" s="815">
        <v>2015</v>
      </c>
    </row>
    <row r="20234" spans="1:5">
      <c r="A20234" s="816">
        <f t="shared" si="1317"/>
        <v>42135</v>
      </c>
      <c r="B20234" s="815">
        <f t="shared" si="1318"/>
        <v>131</v>
      </c>
      <c r="C20234" s="815">
        <f t="shared" si="1319"/>
        <v>235</v>
      </c>
      <c r="D20234" s="815">
        <f t="shared" si="1320"/>
        <v>225</v>
      </c>
      <c r="E20234" s="815">
        <v>2015</v>
      </c>
    </row>
    <row r="20235" spans="1:5">
      <c r="A20235" s="816">
        <f t="shared" si="1317"/>
        <v>42136</v>
      </c>
      <c r="B20235" s="815">
        <f t="shared" si="1318"/>
        <v>132</v>
      </c>
      <c r="C20235" s="815">
        <f t="shared" si="1319"/>
        <v>234</v>
      </c>
      <c r="D20235" s="815">
        <f t="shared" si="1320"/>
        <v>224</v>
      </c>
      <c r="E20235" s="815">
        <v>2015</v>
      </c>
    </row>
    <row r="20236" spans="1:5">
      <c r="A20236" s="816">
        <f t="shared" si="1317"/>
        <v>42137</v>
      </c>
      <c r="B20236" s="815">
        <f t="shared" si="1318"/>
        <v>133</v>
      </c>
      <c r="C20236" s="815">
        <f t="shared" si="1319"/>
        <v>233</v>
      </c>
      <c r="D20236" s="815">
        <f t="shared" si="1320"/>
        <v>223</v>
      </c>
      <c r="E20236" s="815">
        <v>2015</v>
      </c>
    </row>
    <row r="20237" spans="1:5">
      <c r="A20237" s="816">
        <f t="shared" si="1317"/>
        <v>42138</v>
      </c>
      <c r="B20237" s="815">
        <f t="shared" si="1318"/>
        <v>134</v>
      </c>
      <c r="C20237" s="815">
        <f t="shared" si="1319"/>
        <v>232</v>
      </c>
      <c r="D20237" s="815">
        <f t="shared" si="1320"/>
        <v>222</v>
      </c>
      <c r="E20237" s="815">
        <v>2015</v>
      </c>
    </row>
    <row r="20238" spans="1:5">
      <c r="A20238" s="816">
        <f t="shared" si="1317"/>
        <v>42139</v>
      </c>
      <c r="B20238" s="815">
        <f t="shared" si="1318"/>
        <v>135</v>
      </c>
      <c r="C20238" s="815">
        <f t="shared" si="1319"/>
        <v>231</v>
      </c>
      <c r="D20238" s="815">
        <f t="shared" si="1320"/>
        <v>221</v>
      </c>
      <c r="E20238" s="815">
        <v>2015</v>
      </c>
    </row>
    <row r="20239" spans="1:5">
      <c r="A20239" s="816">
        <f t="shared" si="1317"/>
        <v>42140</v>
      </c>
      <c r="B20239" s="815">
        <f t="shared" si="1318"/>
        <v>136</v>
      </c>
      <c r="C20239" s="815">
        <f t="shared" si="1319"/>
        <v>230</v>
      </c>
      <c r="D20239" s="815">
        <f t="shared" si="1320"/>
        <v>220</v>
      </c>
      <c r="E20239" s="815">
        <v>2015</v>
      </c>
    </row>
    <row r="20240" spans="1:5">
      <c r="A20240" s="816">
        <f t="shared" si="1317"/>
        <v>42141</v>
      </c>
      <c r="B20240" s="815">
        <f t="shared" si="1318"/>
        <v>137</v>
      </c>
      <c r="C20240" s="815">
        <f t="shared" si="1319"/>
        <v>229</v>
      </c>
      <c r="D20240" s="815">
        <f t="shared" si="1320"/>
        <v>219</v>
      </c>
      <c r="E20240" s="815">
        <v>2015</v>
      </c>
    </row>
    <row r="20241" spans="1:5">
      <c r="A20241" s="816">
        <f t="shared" si="1317"/>
        <v>42142</v>
      </c>
      <c r="B20241" s="815">
        <f t="shared" si="1318"/>
        <v>138</v>
      </c>
      <c r="C20241" s="815">
        <f t="shared" si="1319"/>
        <v>228</v>
      </c>
      <c r="D20241" s="815">
        <f t="shared" si="1320"/>
        <v>218</v>
      </c>
      <c r="E20241" s="815">
        <v>2015</v>
      </c>
    </row>
    <row r="20242" spans="1:5">
      <c r="A20242" s="816">
        <f t="shared" si="1317"/>
        <v>42143</v>
      </c>
      <c r="B20242" s="815">
        <f t="shared" si="1318"/>
        <v>139</v>
      </c>
      <c r="C20242" s="815">
        <f t="shared" si="1319"/>
        <v>227</v>
      </c>
      <c r="D20242" s="815">
        <f t="shared" si="1320"/>
        <v>217</v>
      </c>
      <c r="E20242" s="815">
        <v>2015</v>
      </c>
    </row>
    <row r="20243" spans="1:5">
      <c r="A20243" s="816">
        <f t="shared" si="1317"/>
        <v>42144</v>
      </c>
      <c r="B20243" s="815">
        <f t="shared" si="1318"/>
        <v>140</v>
      </c>
      <c r="C20243" s="815">
        <f t="shared" si="1319"/>
        <v>226</v>
      </c>
      <c r="D20243" s="815">
        <f t="shared" si="1320"/>
        <v>216</v>
      </c>
      <c r="E20243" s="815">
        <v>2015</v>
      </c>
    </row>
    <row r="20244" spans="1:5">
      <c r="A20244" s="816">
        <f t="shared" si="1317"/>
        <v>42145</v>
      </c>
      <c r="B20244" s="815">
        <f t="shared" si="1318"/>
        <v>141</v>
      </c>
      <c r="C20244" s="815">
        <f t="shared" si="1319"/>
        <v>225</v>
      </c>
      <c r="D20244" s="815">
        <f t="shared" si="1320"/>
        <v>215</v>
      </c>
      <c r="E20244" s="815">
        <v>2015</v>
      </c>
    </row>
    <row r="20245" spans="1:5">
      <c r="A20245" s="816">
        <f t="shared" si="1317"/>
        <v>42146</v>
      </c>
      <c r="B20245" s="815">
        <f t="shared" si="1318"/>
        <v>142</v>
      </c>
      <c r="C20245" s="815">
        <f t="shared" si="1319"/>
        <v>224</v>
      </c>
      <c r="D20245" s="815">
        <f t="shared" si="1320"/>
        <v>214</v>
      </c>
      <c r="E20245" s="815">
        <v>2015</v>
      </c>
    </row>
    <row r="20246" spans="1:5">
      <c r="A20246" s="816">
        <f t="shared" si="1317"/>
        <v>42147</v>
      </c>
      <c r="B20246" s="815">
        <f t="shared" si="1318"/>
        <v>143</v>
      </c>
      <c r="C20246" s="815">
        <f t="shared" si="1319"/>
        <v>223</v>
      </c>
      <c r="D20246" s="815">
        <f t="shared" si="1320"/>
        <v>213</v>
      </c>
      <c r="E20246" s="815">
        <v>2015</v>
      </c>
    </row>
    <row r="20247" spans="1:5">
      <c r="A20247" s="816">
        <f t="shared" si="1317"/>
        <v>42148</v>
      </c>
      <c r="B20247" s="815">
        <f t="shared" si="1318"/>
        <v>144</v>
      </c>
      <c r="C20247" s="815">
        <f t="shared" si="1319"/>
        <v>222</v>
      </c>
      <c r="D20247" s="815">
        <f t="shared" si="1320"/>
        <v>212</v>
      </c>
      <c r="E20247" s="815">
        <v>2015</v>
      </c>
    </row>
    <row r="20248" spans="1:5">
      <c r="A20248" s="816">
        <f t="shared" si="1317"/>
        <v>42149</v>
      </c>
      <c r="B20248" s="815">
        <f t="shared" si="1318"/>
        <v>145</v>
      </c>
      <c r="C20248" s="815">
        <f t="shared" si="1319"/>
        <v>221</v>
      </c>
      <c r="D20248" s="815">
        <f t="shared" si="1320"/>
        <v>211</v>
      </c>
      <c r="E20248" s="815">
        <v>2015</v>
      </c>
    </row>
    <row r="20249" spans="1:5">
      <c r="A20249" s="816">
        <f t="shared" si="1317"/>
        <v>42150</v>
      </c>
      <c r="B20249" s="815">
        <f t="shared" si="1318"/>
        <v>146</v>
      </c>
      <c r="C20249" s="815">
        <f t="shared" si="1319"/>
        <v>220</v>
      </c>
      <c r="D20249" s="815">
        <f t="shared" si="1320"/>
        <v>210</v>
      </c>
      <c r="E20249" s="815">
        <v>2015</v>
      </c>
    </row>
    <row r="20250" spans="1:5">
      <c r="A20250" s="816">
        <f t="shared" si="1317"/>
        <v>42151</v>
      </c>
      <c r="B20250" s="815">
        <f t="shared" si="1318"/>
        <v>147</v>
      </c>
      <c r="C20250" s="815">
        <f t="shared" si="1319"/>
        <v>219</v>
      </c>
      <c r="D20250" s="815">
        <f t="shared" si="1320"/>
        <v>209</v>
      </c>
      <c r="E20250" s="815">
        <v>2015</v>
      </c>
    </row>
    <row r="20251" spans="1:5">
      <c r="A20251" s="816">
        <f t="shared" si="1317"/>
        <v>42152</v>
      </c>
      <c r="B20251" s="815">
        <f t="shared" si="1318"/>
        <v>148</v>
      </c>
      <c r="C20251" s="815">
        <f t="shared" si="1319"/>
        <v>218</v>
      </c>
      <c r="D20251" s="815">
        <f t="shared" si="1320"/>
        <v>208</v>
      </c>
      <c r="E20251" s="815">
        <v>2015</v>
      </c>
    </row>
    <row r="20252" spans="1:5">
      <c r="A20252" s="816">
        <f t="shared" si="1317"/>
        <v>42153</v>
      </c>
      <c r="B20252" s="815">
        <f t="shared" si="1318"/>
        <v>149</v>
      </c>
      <c r="C20252" s="815">
        <f t="shared" si="1319"/>
        <v>217</v>
      </c>
      <c r="D20252" s="815">
        <f t="shared" si="1320"/>
        <v>207</v>
      </c>
      <c r="E20252" s="815">
        <v>2015</v>
      </c>
    </row>
    <row r="20253" spans="1:5">
      <c r="A20253" s="816">
        <f t="shared" si="1317"/>
        <v>42154</v>
      </c>
      <c r="B20253" s="815">
        <f t="shared" si="1318"/>
        <v>150</v>
      </c>
      <c r="C20253" s="815">
        <f t="shared" si="1319"/>
        <v>216</v>
      </c>
      <c r="D20253" s="815">
        <f t="shared" si="1320"/>
        <v>206</v>
      </c>
      <c r="E20253" s="815">
        <v>2015</v>
      </c>
    </row>
    <row r="20254" spans="1:5">
      <c r="A20254" s="816">
        <f t="shared" si="1317"/>
        <v>42155</v>
      </c>
      <c r="B20254" s="815">
        <f t="shared" si="1318"/>
        <v>151</v>
      </c>
      <c r="C20254" s="815">
        <f t="shared" si="1319"/>
        <v>215</v>
      </c>
      <c r="D20254" s="815">
        <f t="shared" si="1320"/>
        <v>205</v>
      </c>
      <c r="E20254" s="815">
        <v>2015</v>
      </c>
    </row>
    <row r="20255" spans="1:5">
      <c r="A20255" s="816">
        <f t="shared" si="1317"/>
        <v>42156</v>
      </c>
      <c r="B20255" s="815">
        <f t="shared" si="1318"/>
        <v>152</v>
      </c>
      <c r="C20255" s="815">
        <f t="shared" si="1319"/>
        <v>214</v>
      </c>
      <c r="D20255" s="815">
        <f t="shared" si="1320"/>
        <v>204</v>
      </c>
      <c r="E20255" s="815">
        <v>2015</v>
      </c>
    </row>
    <row r="20256" spans="1:5">
      <c r="A20256" s="816">
        <f t="shared" si="1317"/>
        <v>42157</v>
      </c>
      <c r="B20256" s="815">
        <f t="shared" si="1318"/>
        <v>153</v>
      </c>
      <c r="C20256" s="815">
        <f t="shared" si="1319"/>
        <v>213</v>
      </c>
      <c r="D20256" s="815">
        <f t="shared" si="1320"/>
        <v>203</v>
      </c>
      <c r="E20256" s="815">
        <v>2015</v>
      </c>
    </row>
    <row r="20257" spans="1:5">
      <c r="A20257" s="816">
        <f t="shared" si="1317"/>
        <v>42158</v>
      </c>
      <c r="B20257" s="815">
        <f t="shared" si="1318"/>
        <v>154</v>
      </c>
      <c r="C20257" s="815">
        <f t="shared" si="1319"/>
        <v>212</v>
      </c>
      <c r="D20257" s="815">
        <f t="shared" si="1320"/>
        <v>202</v>
      </c>
      <c r="E20257" s="815">
        <v>2015</v>
      </c>
    </row>
    <row r="20258" spans="1:5">
      <c r="A20258" s="816">
        <f t="shared" si="1317"/>
        <v>42159</v>
      </c>
      <c r="B20258" s="815">
        <f t="shared" si="1318"/>
        <v>155</v>
      </c>
      <c r="C20258" s="815">
        <f t="shared" si="1319"/>
        <v>211</v>
      </c>
      <c r="D20258" s="815">
        <f t="shared" si="1320"/>
        <v>201</v>
      </c>
      <c r="E20258" s="815">
        <v>2015</v>
      </c>
    </row>
    <row r="20259" spans="1:5">
      <c r="A20259" s="816">
        <f t="shared" si="1317"/>
        <v>42160</v>
      </c>
      <c r="B20259" s="815">
        <f t="shared" si="1318"/>
        <v>156</v>
      </c>
      <c r="C20259" s="815">
        <f t="shared" si="1319"/>
        <v>210</v>
      </c>
      <c r="D20259" s="815">
        <f t="shared" si="1320"/>
        <v>200</v>
      </c>
      <c r="E20259" s="815">
        <v>2015</v>
      </c>
    </row>
    <row r="20260" spans="1:5">
      <c r="A20260" s="816">
        <f t="shared" si="1317"/>
        <v>42161</v>
      </c>
      <c r="B20260" s="815">
        <f t="shared" si="1318"/>
        <v>157</v>
      </c>
      <c r="C20260" s="815">
        <f t="shared" si="1319"/>
        <v>209</v>
      </c>
      <c r="D20260" s="815">
        <f t="shared" si="1320"/>
        <v>199</v>
      </c>
      <c r="E20260" s="815">
        <v>2015</v>
      </c>
    </row>
    <row r="20261" spans="1:5">
      <c r="A20261" s="816">
        <f t="shared" si="1317"/>
        <v>42162</v>
      </c>
      <c r="B20261" s="815">
        <f t="shared" si="1318"/>
        <v>158</v>
      </c>
      <c r="C20261" s="815">
        <f t="shared" si="1319"/>
        <v>208</v>
      </c>
      <c r="D20261" s="815">
        <f t="shared" si="1320"/>
        <v>198</v>
      </c>
      <c r="E20261" s="815">
        <v>2015</v>
      </c>
    </row>
    <row r="20262" spans="1:5">
      <c r="A20262" s="816">
        <f t="shared" si="1317"/>
        <v>42163</v>
      </c>
      <c r="B20262" s="815">
        <f t="shared" si="1318"/>
        <v>159</v>
      </c>
      <c r="C20262" s="815">
        <f t="shared" si="1319"/>
        <v>207</v>
      </c>
      <c r="D20262" s="815">
        <f t="shared" si="1320"/>
        <v>197</v>
      </c>
      <c r="E20262" s="815">
        <v>2015</v>
      </c>
    </row>
    <row r="20263" spans="1:5">
      <c r="A20263" s="816">
        <f t="shared" si="1317"/>
        <v>42164</v>
      </c>
      <c r="B20263" s="815">
        <f t="shared" si="1318"/>
        <v>160</v>
      </c>
      <c r="C20263" s="815">
        <f t="shared" si="1319"/>
        <v>206</v>
      </c>
      <c r="D20263" s="815">
        <f t="shared" si="1320"/>
        <v>196</v>
      </c>
      <c r="E20263" s="815">
        <v>2015</v>
      </c>
    </row>
    <row r="20264" spans="1:5">
      <c r="A20264" s="816">
        <f t="shared" si="1317"/>
        <v>42165</v>
      </c>
      <c r="B20264" s="815">
        <f t="shared" si="1318"/>
        <v>161</v>
      </c>
      <c r="C20264" s="815">
        <f t="shared" si="1319"/>
        <v>205</v>
      </c>
      <c r="D20264" s="815">
        <f t="shared" si="1320"/>
        <v>195</v>
      </c>
      <c r="E20264" s="815">
        <v>2015</v>
      </c>
    </row>
    <row r="20265" spans="1:5">
      <c r="A20265" s="816">
        <f t="shared" si="1317"/>
        <v>42166</v>
      </c>
      <c r="B20265" s="815">
        <f t="shared" si="1318"/>
        <v>162</v>
      </c>
      <c r="C20265" s="815">
        <f t="shared" si="1319"/>
        <v>204</v>
      </c>
      <c r="D20265" s="815">
        <f t="shared" si="1320"/>
        <v>194</v>
      </c>
      <c r="E20265" s="815">
        <v>2015</v>
      </c>
    </row>
    <row r="20266" spans="1:5">
      <c r="A20266" s="816">
        <f t="shared" si="1317"/>
        <v>42167</v>
      </c>
      <c r="B20266" s="815">
        <f t="shared" si="1318"/>
        <v>163</v>
      </c>
      <c r="C20266" s="815">
        <f t="shared" si="1319"/>
        <v>203</v>
      </c>
      <c r="D20266" s="815">
        <f t="shared" si="1320"/>
        <v>193</v>
      </c>
      <c r="E20266" s="815">
        <v>2015</v>
      </c>
    </row>
    <row r="20267" spans="1:5">
      <c r="A20267" s="816">
        <f t="shared" si="1317"/>
        <v>42168</v>
      </c>
      <c r="B20267" s="815">
        <f t="shared" si="1318"/>
        <v>164</v>
      </c>
      <c r="C20267" s="815">
        <f t="shared" si="1319"/>
        <v>202</v>
      </c>
      <c r="D20267" s="815">
        <f t="shared" si="1320"/>
        <v>192</v>
      </c>
      <c r="E20267" s="815">
        <v>2015</v>
      </c>
    </row>
    <row r="20268" spans="1:5">
      <c r="A20268" s="816">
        <f t="shared" si="1317"/>
        <v>42169</v>
      </c>
      <c r="B20268" s="815">
        <f t="shared" si="1318"/>
        <v>165</v>
      </c>
      <c r="C20268" s="815">
        <f t="shared" si="1319"/>
        <v>201</v>
      </c>
      <c r="D20268" s="815">
        <f t="shared" si="1320"/>
        <v>191</v>
      </c>
      <c r="E20268" s="815">
        <v>2015</v>
      </c>
    </row>
    <row r="20269" spans="1:5">
      <c r="A20269" s="816">
        <f t="shared" si="1317"/>
        <v>42170</v>
      </c>
      <c r="B20269" s="815">
        <f t="shared" si="1318"/>
        <v>166</v>
      </c>
      <c r="C20269" s="815">
        <f t="shared" si="1319"/>
        <v>200</v>
      </c>
      <c r="D20269" s="815">
        <f t="shared" si="1320"/>
        <v>190</v>
      </c>
      <c r="E20269" s="815">
        <v>2015</v>
      </c>
    </row>
    <row r="20270" spans="1:5">
      <c r="A20270" s="816">
        <f t="shared" si="1317"/>
        <v>42171</v>
      </c>
      <c r="B20270" s="815">
        <f t="shared" si="1318"/>
        <v>167</v>
      </c>
      <c r="C20270" s="815">
        <f t="shared" si="1319"/>
        <v>199</v>
      </c>
      <c r="D20270" s="815">
        <f t="shared" si="1320"/>
        <v>189</v>
      </c>
      <c r="E20270" s="815">
        <v>2015</v>
      </c>
    </row>
    <row r="20271" spans="1:5">
      <c r="A20271" s="816">
        <f t="shared" si="1317"/>
        <v>42172</v>
      </c>
      <c r="B20271" s="815">
        <f t="shared" si="1318"/>
        <v>168</v>
      </c>
      <c r="C20271" s="815">
        <f t="shared" si="1319"/>
        <v>198</v>
      </c>
      <c r="D20271" s="815">
        <f t="shared" si="1320"/>
        <v>188</v>
      </c>
      <c r="E20271" s="815">
        <v>2015</v>
      </c>
    </row>
    <row r="20272" spans="1:5">
      <c r="A20272" s="816">
        <f t="shared" si="1317"/>
        <v>42173</v>
      </c>
      <c r="B20272" s="815">
        <f t="shared" si="1318"/>
        <v>169</v>
      </c>
      <c r="C20272" s="815">
        <f t="shared" si="1319"/>
        <v>197</v>
      </c>
      <c r="D20272" s="815">
        <f t="shared" si="1320"/>
        <v>187</v>
      </c>
      <c r="E20272" s="815">
        <v>2015</v>
      </c>
    </row>
    <row r="20273" spans="1:5">
      <c r="A20273" s="816">
        <f t="shared" si="1317"/>
        <v>42174</v>
      </c>
      <c r="B20273" s="815">
        <f t="shared" si="1318"/>
        <v>170</v>
      </c>
      <c r="C20273" s="815">
        <f t="shared" si="1319"/>
        <v>196</v>
      </c>
      <c r="D20273" s="815">
        <f t="shared" si="1320"/>
        <v>186</v>
      </c>
      <c r="E20273" s="815">
        <v>2015</v>
      </c>
    </row>
    <row r="20274" spans="1:5">
      <c r="A20274" s="816">
        <f t="shared" si="1317"/>
        <v>42175</v>
      </c>
      <c r="B20274" s="815">
        <f t="shared" si="1318"/>
        <v>171</v>
      </c>
      <c r="C20274" s="815">
        <f t="shared" si="1319"/>
        <v>195</v>
      </c>
      <c r="D20274" s="815">
        <f t="shared" si="1320"/>
        <v>185</v>
      </c>
      <c r="E20274" s="815">
        <v>2015</v>
      </c>
    </row>
    <row r="20275" spans="1:5">
      <c r="A20275" s="816">
        <f t="shared" ref="A20275:A20338" si="1321">A20274+1</f>
        <v>42176</v>
      </c>
      <c r="B20275" s="815">
        <f t="shared" si="1318"/>
        <v>172</v>
      </c>
      <c r="C20275" s="815">
        <f t="shared" si="1319"/>
        <v>194</v>
      </c>
      <c r="D20275" s="815">
        <f t="shared" si="1320"/>
        <v>184</v>
      </c>
      <c r="E20275" s="815">
        <v>2015</v>
      </c>
    </row>
    <row r="20276" spans="1:5">
      <c r="A20276" s="816">
        <f t="shared" si="1321"/>
        <v>42177</v>
      </c>
      <c r="B20276" s="815">
        <f t="shared" si="1318"/>
        <v>173</v>
      </c>
      <c r="C20276" s="815">
        <f t="shared" si="1319"/>
        <v>193</v>
      </c>
      <c r="D20276" s="815">
        <f t="shared" si="1320"/>
        <v>183</v>
      </c>
      <c r="E20276" s="815">
        <v>2015</v>
      </c>
    </row>
    <row r="20277" spans="1:5">
      <c r="A20277" s="816">
        <f t="shared" si="1321"/>
        <v>42178</v>
      </c>
      <c r="B20277" s="815">
        <f t="shared" si="1318"/>
        <v>174</v>
      </c>
      <c r="C20277" s="815">
        <f t="shared" si="1319"/>
        <v>192</v>
      </c>
      <c r="D20277" s="815">
        <f t="shared" si="1320"/>
        <v>182</v>
      </c>
      <c r="E20277" s="815">
        <v>2015</v>
      </c>
    </row>
    <row r="20278" spans="1:5">
      <c r="A20278" s="816">
        <f t="shared" si="1321"/>
        <v>42179</v>
      </c>
      <c r="B20278" s="815">
        <f t="shared" si="1318"/>
        <v>175</v>
      </c>
      <c r="C20278" s="815">
        <f t="shared" si="1319"/>
        <v>191</v>
      </c>
      <c r="D20278" s="815">
        <f t="shared" si="1320"/>
        <v>181</v>
      </c>
      <c r="E20278" s="815">
        <v>2015</v>
      </c>
    </row>
    <row r="20279" spans="1:5">
      <c r="A20279" s="816">
        <f t="shared" si="1321"/>
        <v>42180</v>
      </c>
      <c r="B20279" s="815">
        <f t="shared" si="1318"/>
        <v>176</v>
      </c>
      <c r="C20279" s="815">
        <f t="shared" si="1319"/>
        <v>190</v>
      </c>
      <c r="D20279" s="815">
        <f t="shared" si="1320"/>
        <v>180</v>
      </c>
      <c r="E20279" s="815">
        <v>2015</v>
      </c>
    </row>
    <row r="20280" spans="1:5">
      <c r="A20280" s="816">
        <f t="shared" si="1321"/>
        <v>42181</v>
      </c>
      <c r="B20280" s="815">
        <f t="shared" si="1318"/>
        <v>177</v>
      </c>
      <c r="C20280" s="815">
        <f t="shared" si="1319"/>
        <v>189</v>
      </c>
      <c r="D20280" s="815">
        <f t="shared" si="1320"/>
        <v>179</v>
      </c>
      <c r="E20280" s="815">
        <v>2015</v>
      </c>
    </row>
    <row r="20281" spans="1:5">
      <c r="A20281" s="816">
        <f t="shared" si="1321"/>
        <v>42182</v>
      </c>
      <c r="B20281" s="815">
        <f t="shared" si="1318"/>
        <v>178</v>
      </c>
      <c r="C20281" s="815">
        <f t="shared" si="1319"/>
        <v>188</v>
      </c>
      <c r="D20281" s="815">
        <f t="shared" si="1320"/>
        <v>178</v>
      </c>
      <c r="E20281" s="815">
        <v>2015</v>
      </c>
    </row>
    <row r="20282" spans="1:5">
      <c r="A20282" s="816">
        <f t="shared" si="1321"/>
        <v>42183</v>
      </c>
      <c r="B20282" s="815">
        <f t="shared" si="1318"/>
        <v>179</v>
      </c>
      <c r="C20282" s="815">
        <f t="shared" si="1319"/>
        <v>187</v>
      </c>
      <c r="D20282" s="815">
        <f t="shared" si="1320"/>
        <v>177</v>
      </c>
      <c r="E20282" s="815">
        <v>2015</v>
      </c>
    </row>
    <row r="20283" spans="1:5">
      <c r="A20283" s="816">
        <f t="shared" si="1321"/>
        <v>42184</v>
      </c>
      <c r="B20283" s="815">
        <f t="shared" si="1318"/>
        <v>180</v>
      </c>
      <c r="C20283" s="815">
        <f t="shared" si="1319"/>
        <v>186</v>
      </c>
      <c r="D20283" s="815">
        <f t="shared" si="1320"/>
        <v>176</v>
      </c>
      <c r="E20283" s="815">
        <v>2015</v>
      </c>
    </row>
    <row r="20284" spans="1:5">
      <c r="A20284" s="816">
        <f t="shared" si="1321"/>
        <v>42185</v>
      </c>
      <c r="B20284" s="815">
        <f t="shared" si="1318"/>
        <v>181</v>
      </c>
      <c r="C20284" s="815">
        <f t="shared" si="1319"/>
        <v>185</v>
      </c>
      <c r="D20284" s="815">
        <f t="shared" si="1320"/>
        <v>175</v>
      </c>
      <c r="E20284" s="815">
        <v>2015</v>
      </c>
    </row>
    <row r="20285" spans="1:5">
      <c r="A20285" s="816">
        <f t="shared" si="1321"/>
        <v>42186</v>
      </c>
      <c r="B20285" s="815">
        <f t="shared" si="1318"/>
        <v>182</v>
      </c>
      <c r="C20285" s="815">
        <f t="shared" si="1319"/>
        <v>184</v>
      </c>
      <c r="D20285" s="815">
        <f t="shared" si="1320"/>
        <v>174</v>
      </c>
      <c r="E20285" s="815">
        <v>2015</v>
      </c>
    </row>
    <row r="20286" spans="1:5">
      <c r="A20286" s="816">
        <f t="shared" si="1321"/>
        <v>42187</v>
      </c>
      <c r="B20286" s="815">
        <f t="shared" si="1318"/>
        <v>183</v>
      </c>
      <c r="C20286" s="815">
        <f t="shared" si="1319"/>
        <v>183</v>
      </c>
      <c r="D20286" s="815">
        <f t="shared" si="1320"/>
        <v>173</v>
      </c>
      <c r="E20286" s="815">
        <v>2015</v>
      </c>
    </row>
    <row r="20287" spans="1:5">
      <c r="A20287" s="816">
        <f t="shared" si="1321"/>
        <v>42188</v>
      </c>
      <c r="B20287" s="815">
        <f t="shared" ref="B20287:B20350" si="1322">B20286+1</f>
        <v>184</v>
      </c>
      <c r="C20287" s="815">
        <f t="shared" ref="C20287:C20350" si="1323">C20286-1</f>
        <v>182</v>
      </c>
      <c r="D20287" s="815">
        <f t="shared" ref="D20287:D20350" si="1324">D20286-1</f>
        <v>172</v>
      </c>
      <c r="E20287" s="815">
        <v>2015</v>
      </c>
    </row>
    <row r="20288" spans="1:5">
      <c r="A20288" s="816">
        <f t="shared" si="1321"/>
        <v>42189</v>
      </c>
      <c r="B20288" s="815">
        <f t="shared" si="1322"/>
        <v>185</v>
      </c>
      <c r="C20288" s="815">
        <f t="shared" si="1323"/>
        <v>181</v>
      </c>
      <c r="D20288" s="815">
        <f t="shared" si="1324"/>
        <v>171</v>
      </c>
      <c r="E20288" s="815">
        <v>2015</v>
      </c>
    </row>
    <row r="20289" spans="1:5">
      <c r="A20289" s="816">
        <f t="shared" si="1321"/>
        <v>42190</v>
      </c>
      <c r="B20289" s="815">
        <f t="shared" si="1322"/>
        <v>186</v>
      </c>
      <c r="C20289" s="815">
        <f t="shared" si="1323"/>
        <v>180</v>
      </c>
      <c r="D20289" s="815">
        <f t="shared" si="1324"/>
        <v>170</v>
      </c>
      <c r="E20289" s="815">
        <v>2015</v>
      </c>
    </row>
    <row r="20290" spans="1:5">
      <c r="A20290" s="816">
        <f t="shared" si="1321"/>
        <v>42191</v>
      </c>
      <c r="B20290" s="815">
        <f t="shared" si="1322"/>
        <v>187</v>
      </c>
      <c r="C20290" s="815">
        <f t="shared" si="1323"/>
        <v>179</v>
      </c>
      <c r="D20290" s="815">
        <f t="shared" si="1324"/>
        <v>169</v>
      </c>
      <c r="E20290" s="815">
        <v>2015</v>
      </c>
    </row>
    <row r="20291" spans="1:5">
      <c r="A20291" s="816">
        <f t="shared" si="1321"/>
        <v>42192</v>
      </c>
      <c r="B20291" s="815">
        <f t="shared" si="1322"/>
        <v>188</v>
      </c>
      <c r="C20291" s="815">
        <f t="shared" si="1323"/>
        <v>178</v>
      </c>
      <c r="D20291" s="815">
        <f t="shared" si="1324"/>
        <v>168</v>
      </c>
      <c r="E20291" s="815">
        <v>2015</v>
      </c>
    </row>
    <row r="20292" spans="1:5">
      <c r="A20292" s="816">
        <f t="shared" si="1321"/>
        <v>42193</v>
      </c>
      <c r="B20292" s="815">
        <f t="shared" si="1322"/>
        <v>189</v>
      </c>
      <c r="C20292" s="815">
        <f t="shared" si="1323"/>
        <v>177</v>
      </c>
      <c r="D20292" s="815">
        <f t="shared" si="1324"/>
        <v>167</v>
      </c>
      <c r="E20292" s="815">
        <v>2015</v>
      </c>
    </row>
    <row r="20293" spans="1:5">
      <c r="A20293" s="816">
        <f t="shared" si="1321"/>
        <v>42194</v>
      </c>
      <c r="B20293" s="815">
        <f t="shared" si="1322"/>
        <v>190</v>
      </c>
      <c r="C20293" s="815">
        <f t="shared" si="1323"/>
        <v>176</v>
      </c>
      <c r="D20293" s="815">
        <f t="shared" si="1324"/>
        <v>166</v>
      </c>
      <c r="E20293" s="815">
        <v>2015</v>
      </c>
    </row>
    <row r="20294" spans="1:5">
      <c r="A20294" s="816">
        <f t="shared" si="1321"/>
        <v>42195</v>
      </c>
      <c r="B20294" s="815">
        <f t="shared" si="1322"/>
        <v>191</v>
      </c>
      <c r="C20294" s="815">
        <f t="shared" si="1323"/>
        <v>175</v>
      </c>
      <c r="D20294" s="815">
        <f t="shared" si="1324"/>
        <v>165</v>
      </c>
      <c r="E20294" s="815">
        <v>2015</v>
      </c>
    </row>
    <row r="20295" spans="1:5">
      <c r="A20295" s="816">
        <f t="shared" si="1321"/>
        <v>42196</v>
      </c>
      <c r="B20295" s="815">
        <f t="shared" si="1322"/>
        <v>192</v>
      </c>
      <c r="C20295" s="815">
        <f t="shared" si="1323"/>
        <v>174</v>
      </c>
      <c r="D20295" s="815">
        <f t="shared" si="1324"/>
        <v>164</v>
      </c>
      <c r="E20295" s="815">
        <v>2015</v>
      </c>
    </row>
    <row r="20296" spans="1:5">
      <c r="A20296" s="816">
        <f t="shared" si="1321"/>
        <v>42197</v>
      </c>
      <c r="B20296" s="815">
        <f t="shared" si="1322"/>
        <v>193</v>
      </c>
      <c r="C20296" s="815">
        <f t="shared" si="1323"/>
        <v>173</v>
      </c>
      <c r="D20296" s="815">
        <f t="shared" si="1324"/>
        <v>163</v>
      </c>
      <c r="E20296" s="815">
        <v>2015</v>
      </c>
    </row>
    <row r="20297" spans="1:5">
      <c r="A20297" s="816">
        <f t="shared" si="1321"/>
        <v>42198</v>
      </c>
      <c r="B20297" s="815">
        <f t="shared" si="1322"/>
        <v>194</v>
      </c>
      <c r="C20297" s="815">
        <f t="shared" si="1323"/>
        <v>172</v>
      </c>
      <c r="D20297" s="815">
        <f t="shared" si="1324"/>
        <v>162</v>
      </c>
      <c r="E20297" s="815">
        <v>2015</v>
      </c>
    </row>
    <row r="20298" spans="1:5">
      <c r="A20298" s="816">
        <f t="shared" si="1321"/>
        <v>42199</v>
      </c>
      <c r="B20298" s="815">
        <f t="shared" si="1322"/>
        <v>195</v>
      </c>
      <c r="C20298" s="815">
        <f t="shared" si="1323"/>
        <v>171</v>
      </c>
      <c r="D20298" s="815">
        <f t="shared" si="1324"/>
        <v>161</v>
      </c>
      <c r="E20298" s="815">
        <v>2015</v>
      </c>
    </row>
    <row r="20299" spans="1:5">
      <c r="A20299" s="816">
        <f t="shared" si="1321"/>
        <v>42200</v>
      </c>
      <c r="B20299" s="815">
        <f t="shared" si="1322"/>
        <v>196</v>
      </c>
      <c r="C20299" s="815">
        <f t="shared" si="1323"/>
        <v>170</v>
      </c>
      <c r="D20299" s="815">
        <f t="shared" si="1324"/>
        <v>160</v>
      </c>
      <c r="E20299" s="815">
        <v>2015</v>
      </c>
    </row>
    <row r="20300" spans="1:5">
      <c r="A20300" s="816">
        <f t="shared" si="1321"/>
        <v>42201</v>
      </c>
      <c r="B20300" s="815">
        <f t="shared" si="1322"/>
        <v>197</v>
      </c>
      <c r="C20300" s="815">
        <f t="shared" si="1323"/>
        <v>169</v>
      </c>
      <c r="D20300" s="815">
        <f t="shared" si="1324"/>
        <v>159</v>
      </c>
      <c r="E20300" s="815">
        <v>2015</v>
      </c>
    </row>
    <row r="20301" spans="1:5">
      <c r="A20301" s="816">
        <f t="shared" si="1321"/>
        <v>42202</v>
      </c>
      <c r="B20301" s="815">
        <f t="shared" si="1322"/>
        <v>198</v>
      </c>
      <c r="C20301" s="815">
        <f t="shared" si="1323"/>
        <v>168</v>
      </c>
      <c r="D20301" s="815">
        <f t="shared" si="1324"/>
        <v>158</v>
      </c>
      <c r="E20301" s="815">
        <v>2015</v>
      </c>
    </row>
    <row r="20302" spans="1:5">
      <c r="A20302" s="816">
        <f t="shared" si="1321"/>
        <v>42203</v>
      </c>
      <c r="B20302" s="815">
        <f t="shared" si="1322"/>
        <v>199</v>
      </c>
      <c r="C20302" s="815">
        <f t="shared" si="1323"/>
        <v>167</v>
      </c>
      <c r="D20302" s="815">
        <f t="shared" si="1324"/>
        <v>157</v>
      </c>
      <c r="E20302" s="815">
        <v>2015</v>
      </c>
    </row>
    <row r="20303" spans="1:5">
      <c r="A20303" s="816">
        <f t="shared" si="1321"/>
        <v>42204</v>
      </c>
      <c r="B20303" s="815">
        <f t="shared" si="1322"/>
        <v>200</v>
      </c>
      <c r="C20303" s="815">
        <f t="shared" si="1323"/>
        <v>166</v>
      </c>
      <c r="D20303" s="815">
        <f t="shared" si="1324"/>
        <v>156</v>
      </c>
      <c r="E20303" s="815">
        <v>2015</v>
      </c>
    </row>
    <row r="20304" spans="1:5">
      <c r="A20304" s="816">
        <f t="shared" si="1321"/>
        <v>42205</v>
      </c>
      <c r="B20304" s="815">
        <f t="shared" si="1322"/>
        <v>201</v>
      </c>
      <c r="C20304" s="815">
        <f t="shared" si="1323"/>
        <v>165</v>
      </c>
      <c r="D20304" s="815">
        <f t="shared" si="1324"/>
        <v>155</v>
      </c>
      <c r="E20304" s="815">
        <v>2015</v>
      </c>
    </row>
    <row r="20305" spans="1:5">
      <c r="A20305" s="816">
        <f t="shared" si="1321"/>
        <v>42206</v>
      </c>
      <c r="B20305" s="815">
        <f t="shared" si="1322"/>
        <v>202</v>
      </c>
      <c r="C20305" s="815">
        <f t="shared" si="1323"/>
        <v>164</v>
      </c>
      <c r="D20305" s="815">
        <f t="shared" si="1324"/>
        <v>154</v>
      </c>
      <c r="E20305" s="815">
        <v>2015</v>
      </c>
    </row>
    <row r="20306" spans="1:5">
      <c r="A20306" s="816">
        <f t="shared" si="1321"/>
        <v>42207</v>
      </c>
      <c r="B20306" s="815">
        <f t="shared" si="1322"/>
        <v>203</v>
      </c>
      <c r="C20306" s="815">
        <f t="shared" si="1323"/>
        <v>163</v>
      </c>
      <c r="D20306" s="815">
        <f t="shared" si="1324"/>
        <v>153</v>
      </c>
      <c r="E20306" s="815">
        <v>2015</v>
      </c>
    </row>
    <row r="20307" spans="1:5">
      <c r="A20307" s="816">
        <f t="shared" si="1321"/>
        <v>42208</v>
      </c>
      <c r="B20307" s="815">
        <f t="shared" si="1322"/>
        <v>204</v>
      </c>
      <c r="C20307" s="815">
        <f t="shared" si="1323"/>
        <v>162</v>
      </c>
      <c r="D20307" s="815">
        <f t="shared" si="1324"/>
        <v>152</v>
      </c>
      <c r="E20307" s="815">
        <v>2015</v>
      </c>
    </row>
    <row r="20308" spans="1:5">
      <c r="A20308" s="816">
        <f t="shared" si="1321"/>
        <v>42209</v>
      </c>
      <c r="B20308" s="815">
        <f t="shared" si="1322"/>
        <v>205</v>
      </c>
      <c r="C20308" s="815">
        <f t="shared" si="1323"/>
        <v>161</v>
      </c>
      <c r="D20308" s="815">
        <f t="shared" si="1324"/>
        <v>151</v>
      </c>
      <c r="E20308" s="815">
        <v>2015</v>
      </c>
    </row>
    <row r="20309" spans="1:5">
      <c r="A20309" s="816">
        <f t="shared" si="1321"/>
        <v>42210</v>
      </c>
      <c r="B20309" s="815">
        <f t="shared" si="1322"/>
        <v>206</v>
      </c>
      <c r="C20309" s="815">
        <f t="shared" si="1323"/>
        <v>160</v>
      </c>
      <c r="D20309" s="815">
        <f t="shared" si="1324"/>
        <v>150</v>
      </c>
      <c r="E20309" s="815">
        <v>2015</v>
      </c>
    </row>
    <row r="20310" spans="1:5">
      <c r="A20310" s="816">
        <f t="shared" si="1321"/>
        <v>42211</v>
      </c>
      <c r="B20310" s="815">
        <f t="shared" si="1322"/>
        <v>207</v>
      </c>
      <c r="C20310" s="815">
        <f t="shared" si="1323"/>
        <v>159</v>
      </c>
      <c r="D20310" s="815">
        <f t="shared" si="1324"/>
        <v>149</v>
      </c>
      <c r="E20310" s="815">
        <v>2015</v>
      </c>
    </row>
    <row r="20311" spans="1:5">
      <c r="A20311" s="816">
        <f t="shared" si="1321"/>
        <v>42212</v>
      </c>
      <c r="B20311" s="815">
        <f t="shared" si="1322"/>
        <v>208</v>
      </c>
      <c r="C20311" s="815">
        <f t="shared" si="1323"/>
        <v>158</v>
      </c>
      <c r="D20311" s="815">
        <f t="shared" si="1324"/>
        <v>148</v>
      </c>
      <c r="E20311" s="815">
        <v>2015</v>
      </c>
    </row>
    <row r="20312" spans="1:5">
      <c r="A20312" s="816">
        <f t="shared" si="1321"/>
        <v>42213</v>
      </c>
      <c r="B20312" s="815">
        <f t="shared" si="1322"/>
        <v>209</v>
      </c>
      <c r="C20312" s="815">
        <f t="shared" si="1323"/>
        <v>157</v>
      </c>
      <c r="D20312" s="815">
        <f t="shared" si="1324"/>
        <v>147</v>
      </c>
      <c r="E20312" s="815">
        <v>2015</v>
      </c>
    </row>
    <row r="20313" spans="1:5">
      <c r="A20313" s="816">
        <f t="shared" si="1321"/>
        <v>42214</v>
      </c>
      <c r="B20313" s="815">
        <f t="shared" si="1322"/>
        <v>210</v>
      </c>
      <c r="C20313" s="815">
        <f t="shared" si="1323"/>
        <v>156</v>
      </c>
      <c r="D20313" s="815">
        <f t="shared" si="1324"/>
        <v>146</v>
      </c>
      <c r="E20313" s="815">
        <v>2015</v>
      </c>
    </row>
    <row r="20314" spans="1:5">
      <c r="A20314" s="816">
        <f t="shared" si="1321"/>
        <v>42215</v>
      </c>
      <c r="B20314" s="815">
        <f t="shared" si="1322"/>
        <v>211</v>
      </c>
      <c r="C20314" s="815">
        <f t="shared" si="1323"/>
        <v>155</v>
      </c>
      <c r="D20314" s="815">
        <f t="shared" si="1324"/>
        <v>145</v>
      </c>
      <c r="E20314" s="815">
        <v>2015</v>
      </c>
    </row>
    <row r="20315" spans="1:5">
      <c r="A20315" s="816">
        <f t="shared" si="1321"/>
        <v>42216</v>
      </c>
      <c r="B20315" s="815">
        <f t="shared" si="1322"/>
        <v>212</v>
      </c>
      <c r="C20315" s="815">
        <f t="shared" si="1323"/>
        <v>154</v>
      </c>
      <c r="D20315" s="815">
        <f t="shared" si="1324"/>
        <v>144</v>
      </c>
      <c r="E20315" s="815">
        <v>2015</v>
      </c>
    </row>
    <row r="20316" spans="1:5">
      <c r="A20316" s="816">
        <f t="shared" si="1321"/>
        <v>42217</v>
      </c>
      <c r="B20316" s="815">
        <f t="shared" si="1322"/>
        <v>213</v>
      </c>
      <c r="C20316" s="815">
        <f t="shared" si="1323"/>
        <v>153</v>
      </c>
      <c r="D20316" s="815">
        <f t="shared" si="1324"/>
        <v>143</v>
      </c>
      <c r="E20316" s="815">
        <v>2015</v>
      </c>
    </row>
    <row r="20317" spans="1:5">
      <c r="A20317" s="816">
        <f t="shared" si="1321"/>
        <v>42218</v>
      </c>
      <c r="B20317" s="815">
        <f t="shared" si="1322"/>
        <v>214</v>
      </c>
      <c r="C20317" s="815">
        <f t="shared" si="1323"/>
        <v>152</v>
      </c>
      <c r="D20317" s="815">
        <f t="shared" si="1324"/>
        <v>142</v>
      </c>
      <c r="E20317" s="815">
        <v>2015</v>
      </c>
    </row>
    <row r="20318" spans="1:5">
      <c r="A20318" s="816">
        <f t="shared" si="1321"/>
        <v>42219</v>
      </c>
      <c r="B20318" s="815">
        <f t="shared" si="1322"/>
        <v>215</v>
      </c>
      <c r="C20318" s="815">
        <f t="shared" si="1323"/>
        <v>151</v>
      </c>
      <c r="D20318" s="815">
        <f t="shared" si="1324"/>
        <v>141</v>
      </c>
      <c r="E20318" s="815">
        <v>2015</v>
      </c>
    </row>
    <row r="20319" spans="1:5">
      <c r="A20319" s="816">
        <f t="shared" si="1321"/>
        <v>42220</v>
      </c>
      <c r="B20319" s="815">
        <f t="shared" si="1322"/>
        <v>216</v>
      </c>
      <c r="C20319" s="815">
        <f t="shared" si="1323"/>
        <v>150</v>
      </c>
      <c r="D20319" s="815">
        <f t="shared" si="1324"/>
        <v>140</v>
      </c>
      <c r="E20319" s="815">
        <v>2015</v>
      </c>
    </row>
    <row r="20320" spans="1:5">
      <c r="A20320" s="816">
        <f t="shared" si="1321"/>
        <v>42221</v>
      </c>
      <c r="B20320" s="815">
        <f t="shared" si="1322"/>
        <v>217</v>
      </c>
      <c r="C20320" s="815">
        <f t="shared" si="1323"/>
        <v>149</v>
      </c>
      <c r="D20320" s="815">
        <f t="shared" si="1324"/>
        <v>139</v>
      </c>
      <c r="E20320" s="815">
        <v>2015</v>
      </c>
    </row>
    <row r="20321" spans="1:5">
      <c r="A20321" s="816">
        <f t="shared" si="1321"/>
        <v>42222</v>
      </c>
      <c r="B20321" s="815">
        <f t="shared" si="1322"/>
        <v>218</v>
      </c>
      <c r="C20321" s="815">
        <f t="shared" si="1323"/>
        <v>148</v>
      </c>
      <c r="D20321" s="815">
        <f t="shared" si="1324"/>
        <v>138</v>
      </c>
      <c r="E20321" s="815">
        <v>2015</v>
      </c>
    </row>
    <row r="20322" spans="1:5">
      <c r="A20322" s="816">
        <f t="shared" si="1321"/>
        <v>42223</v>
      </c>
      <c r="B20322" s="815">
        <f t="shared" si="1322"/>
        <v>219</v>
      </c>
      <c r="C20322" s="815">
        <f t="shared" si="1323"/>
        <v>147</v>
      </c>
      <c r="D20322" s="815">
        <f t="shared" si="1324"/>
        <v>137</v>
      </c>
      <c r="E20322" s="815">
        <v>2015</v>
      </c>
    </row>
    <row r="20323" spans="1:5">
      <c r="A20323" s="816">
        <f t="shared" si="1321"/>
        <v>42224</v>
      </c>
      <c r="B20323" s="815">
        <f t="shared" si="1322"/>
        <v>220</v>
      </c>
      <c r="C20323" s="815">
        <f t="shared" si="1323"/>
        <v>146</v>
      </c>
      <c r="D20323" s="815">
        <f t="shared" si="1324"/>
        <v>136</v>
      </c>
      <c r="E20323" s="815">
        <v>2015</v>
      </c>
    </row>
    <row r="20324" spans="1:5">
      <c r="A20324" s="816">
        <f t="shared" si="1321"/>
        <v>42225</v>
      </c>
      <c r="B20324" s="815">
        <f t="shared" si="1322"/>
        <v>221</v>
      </c>
      <c r="C20324" s="815">
        <f t="shared" si="1323"/>
        <v>145</v>
      </c>
      <c r="D20324" s="815">
        <f t="shared" si="1324"/>
        <v>135</v>
      </c>
      <c r="E20324" s="815">
        <v>2015</v>
      </c>
    </row>
    <row r="20325" spans="1:5">
      <c r="A20325" s="816">
        <f t="shared" si="1321"/>
        <v>42226</v>
      </c>
      <c r="B20325" s="815">
        <f t="shared" si="1322"/>
        <v>222</v>
      </c>
      <c r="C20325" s="815">
        <f t="shared" si="1323"/>
        <v>144</v>
      </c>
      <c r="D20325" s="815">
        <f t="shared" si="1324"/>
        <v>134</v>
      </c>
      <c r="E20325" s="815">
        <v>2015</v>
      </c>
    </row>
    <row r="20326" spans="1:5">
      <c r="A20326" s="816">
        <f t="shared" si="1321"/>
        <v>42227</v>
      </c>
      <c r="B20326" s="815">
        <f t="shared" si="1322"/>
        <v>223</v>
      </c>
      <c r="C20326" s="815">
        <f t="shared" si="1323"/>
        <v>143</v>
      </c>
      <c r="D20326" s="815">
        <f t="shared" si="1324"/>
        <v>133</v>
      </c>
      <c r="E20326" s="815">
        <v>2015</v>
      </c>
    </row>
    <row r="20327" spans="1:5">
      <c r="A20327" s="816">
        <f t="shared" si="1321"/>
        <v>42228</v>
      </c>
      <c r="B20327" s="815">
        <f t="shared" si="1322"/>
        <v>224</v>
      </c>
      <c r="C20327" s="815">
        <f t="shared" si="1323"/>
        <v>142</v>
      </c>
      <c r="D20327" s="815">
        <f t="shared" si="1324"/>
        <v>132</v>
      </c>
      <c r="E20327" s="815">
        <v>2015</v>
      </c>
    </row>
    <row r="20328" spans="1:5">
      <c r="A20328" s="816">
        <f t="shared" si="1321"/>
        <v>42229</v>
      </c>
      <c r="B20328" s="815">
        <f t="shared" si="1322"/>
        <v>225</v>
      </c>
      <c r="C20328" s="815">
        <f t="shared" si="1323"/>
        <v>141</v>
      </c>
      <c r="D20328" s="815">
        <f t="shared" si="1324"/>
        <v>131</v>
      </c>
      <c r="E20328" s="815">
        <v>2015</v>
      </c>
    </row>
    <row r="20329" spans="1:5">
      <c r="A20329" s="816">
        <f t="shared" si="1321"/>
        <v>42230</v>
      </c>
      <c r="B20329" s="815">
        <f t="shared" si="1322"/>
        <v>226</v>
      </c>
      <c r="C20329" s="815">
        <f t="shared" si="1323"/>
        <v>140</v>
      </c>
      <c r="D20329" s="815">
        <f t="shared" si="1324"/>
        <v>130</v>
      </c>
      <c r="E20329" s="815">
        <v>2015</v>
      </c>
    </row>
    <row r="20330" spans="1:5">
      <c r="A20330" s="816">
        <f t="shared" si="1321"/>
        <v>42231</v>
      </c>
      <c r="B20330" s="815">
        <f t="shared" si="1322"/>
        <v>227</v>
      </c>
      <c r="C20330" s="815">
        <f t="shared" si="1323"/>
        <v>139</v>
      </c>
      <c r="D20330" s="815">
        <f t="shared" si="1324"/>
        <v>129</v>
      </c>
      <c r="E20330" s="815">
        <v>2015</v>
      </c>
    </row>
    <row r="20331" spans="1:5">
      <c r="A20331" s="816">
        <f t="shared" si="1321"/>
        <v>42232</v>
      </c>
      <c r="B20331" s="815">
        <f t="shared" si="1322"/>
        <v>228</v>
      </c>
      <c r="C20331" s="815">
        <f t="shared" si="1323"/>
        <v>138</v>
      </c>
      <c r="D20331" s="815">
        <f t="shared" si="1324"/>
        <v>128</v>
      </c>
      <c r="E20331" s="815">
        <v>2015</v>
      </c>
    </row>
    <row r="20332" spans="1:5">
      <c r="A20332" s="816">
        <f t="shared" si="1321"/>
        <v>42233</v>
      </c>
      <c r="B20332" s="815">
        <f t="shared" si="1322"/>
        <v>229</v>
      </c>
      <c r="C20332" s="815">
        <f t="shared" si="1323"/>
        <v>137</v>
      </c>
      <c r="D20332" s="815">
        <f t="shared" si="1324"/>
        <v>127</v>
      </c>
      <c r="E20332" s="815">
        <v>2015</v>
      </c>
    </row>
    <row r="20333" spans="1:5">
      <c r="A20333" s="816">
        <f t="shared" si="1321"/>
        <v>42234</v>
      </c>
      <c r="B20333" s="815">
        <f t="shared" si="1322"/>
        <v>230</v>
      </c>
      <c r="C20333" s="815">
        <f t="shared" si="1323"/>
        <v>136</v>
      </c>
      <c r="D20333" s="815">
        <f t="shared" si="1324"/>
        <v>126</v>
      </c>
      <c r="E20333" s="815">
        <v>2015</v>
      </c>
    </row>
    <row r="20334" spans="1:5">
      <c r="A20334" s="816">
        <f t="shared" si="1321"/>
        <v>42235</v>
      </c>
      <c r="B20334" s="815">
        <f t="shared" si="1322"/>
        <v>231</v>
      </c>
      <c r="C20334" s="815">
        <f t="shared" si="1323"/>
        <v>135</v>
      </c>
      <c r="D20334" s="815">
        <f t="shared" si="1324"/>
        <v>125</v>
      </c>
      <c r="E20334" s="815">
        <v>2015</v>
      </c>
    </row>
    <row r="20335" spans="1:5">
      <c r="A20335" s="816">
        <f t="shared" si="1321"/>
        <v>42236</v>
      </c>
      <c r="B20335" s="815">
        <f t="shared" si="1322"/>
        <v>232</v>
      </c>
      <c r="C20335" s="815">
        <f t="shared" si="1323"/>
        <v>134</v>
      </c>
      <c r="D20335" s="815">
        <f t="shared" si="1324"/>
        <v>124</v>
      </c>
      <c r="E20335" s="815">
        <v>2015</v>
      </c>
    </row>
    <row r="20336" spans="1:5">
      <c r="A20336" s="816">
        <f t="shared" si="1321"/>
        <v>42237</v>
      </c>
      <c r="B20336" s="815">
        <f t="shared" si="1322"/>
        <v>233</v>
      </c>
      <c r="C20336" s="815">
        <f t="shared" si="1323"/>
        <v>133</v>
      </c>
      <c r="D20336" s="815">
        <f t="shared" si="1324"/>
        <v>123</v>
      </c>
      <c r="E20336" s="815">
        <v>2015</v>
      </c>
    </row>
    <row r="20337" spans="1:5">
      <c r="A20337" s="816">
        <f t="shared" si="1321"/>
        <v>42238</v>
      </c>
      <c r="B20337" s="815">
        <f t="shared" si="1322"/>
        <v>234</v>
      </c>
      <c r="C20337" s="815">
        <f t="shared" si="1323"/>
        <v>132</v>
      </c>
      <c r="D20337" s="815">
        <f t="shared" si="1324"/>
        <v>122</v>
      </c>
      <c r="E20337" s="815">
        <v>2015</v>
      </c>
    </row>
    <row r="20338" spans="1:5">
      <c r="A20338" s="816">
        <f t="shared" si="1321"/>
        <v>42239</v>
      </c>
      <c r="B20338" s="815">
        <f t="shared" si="1322"/>
        <v>235</v>
      </c>
      <c r="C20338" s="815">
        <f t="shared" si="1323"/>
        <v>131</v>
      </c>
      <c r="D20338" s="815">
        <f t="shared" si="1324"/>
        <v>121</v>
      </c>
      <c r="E20338" s="815">
        <v>2015</v>
      </c>
    </row>
    <row r="20339" spans="1:5">
      <c r="A20339" s="816">
        <f t="shared" ref="A20339:A20402" si="1325">A20338+1</f>
        <v>42240</v>
      </c>
      <c r="B20339" s="815">
        <f t="shared" si="1322"/>
        <v>236</v>
      </c>
      <c r="C20339" s="815">
        <f t="shared" si="1323"/>
        <v>130</v>
      </c>
      <c r="D20339" s="815">
        <f t="shared" si="1324"/>
        <v>120</v>
      </c>
      <c r="E20339" s="815">
        <v>2015</v>
      </c>
    </row>
    <row r="20340" spans="1:5">
      <c r="A20340" s="816">
        <f t="shared" si="1325"/>
        <v>42241</v>
      </c>
      <c r="B20340" s="815">
        <f t="shared" si="1322"/>
        <v>237</v>
      </c>
      <c r="C20340" s="815">
        <f t="shared" si="1323"/>
        <v>129</v>
      </c>
      <c r="D20340" s="815">
        <f t="shared" si="1324"/>
        <v>119</v>
      </c>
      <c r="E20340" s="815">
        <v>2015</v>
      </c>
    </row>
    <row r="20341" spans="1:5">
      <c r="A20341" s="816">
        <f t="shared" si="1325"/>
        <v>42242</v>
      </c>
      <c r="B20341" s="815">
        <f t="shared" si="1322"/>
        <v>238</v>
      </c>
      <c r="C20341" s="815">
        <f t="shared" si="1323"/>
        <v>128</v>
      </c>
      <c r="D20341" s="815">
        <f t="shared" si="1324"/>
        <v>118</v>
      </c>
      <c r="E20341" s="815">
        <v>2015</v>
      </c>
    </row>
    <row r="20342" spans="1:5">
      <c r="A20342" s="816">
        <f t="shared" si="1325"/>
        <v>42243</v>
      </c>
      <c r="B20342" s="815">
        <f t="shared" si="1322"/>
        <v>239</v>
      </c>
      <c r="C20342" s="815">
        <f t="shared" si="1323"/>
        <v>127</v>
      </c>
      <c r="D20342" s="815">
        <f t="shared" si="1324"/>
        <v>117</v>
      </c>
      <c r="E20342" s="815">
        <v>2015</v>
      </c>
    </row>
    <row r="20343" spans="1:5">
      <c r="A20343" s="816">
        <f t="shared" si="1325"/>
        <v>42244</v>
      </c>
      <c r="B20343" s="815">
        <f t="shared" si="1322"/>
        <v>240</v>
      </c>
      <c r="C20343" s="815">
        <f t="shared" si="1323"/>
        <v>126</v>
      </c>
      <c r="D20343" s="815">
        <f t="shared" si="1324"/>
        <v>116</v>
      </c>
      <c r="E20343" s="815">
        <v>2015</v>
      </c>
    </row>
    <row r="20344" spans="1:5">
      <c r="A20344" s="816">
        <f t="shared" si="1325"/>
        <v>42245</v>
      </c>
      <c r="B20344" s="815">
        <f t="shared" si="1322"/>
        <v>241</v>
      </c>
      <c r="C20344" s="815">
        <f t="shared" si="1323"/>
        <v>125</v>
      </c>
      <c r="D20344" s="815">
        <f t="shared" si="1324"/>
        <v>115</v>
      </c>
      <c r="E20344" s="815">
        <v>2015</v>
      </c>
    </row>
    <row r="20345" spans="1:5">
      <c r="A20345" s="816">
        <f t="shared" si="1325"/>
        <v>42246</v>
      </c>
      <c r="B20345" s="815">
        <f t="shared" si="1322"/>
        <v>242</v>
      </c>
      <c r="C20345" s="815">
        <f t="shared" si="1323"/>
        <v>124</v>
      </c>
      <c r="D20345" s="815">
        <f t="shared" si="1324"/>
        <v>114</v>
      </c>
      <c r="E20345" s="815">
        <v>2015</v>
      </c>
    </row>
    <row r="20346" spans="1:5">
      <c r="A20346" s="816">
        <f t="shared" si="1325"/>
        <v>42247</v>
      </c>
      <c r="B20346" s="815">
        <f t="shared" si="1322"/>
        <v>243</v>
      </c>
      <c r="C20346" s="815">
        <f t="shared" si="1323"/>
        <v>123</v>
      </c>
      <c r="D20346" s="815">
        <f t="shared" si="1324"/>
        <v>113</v>
      </c>
      <c r="E20346" s="815">
        <v>2015</v>
      </c>
    </row>
    <row r="20347" spans="1:5">
      <c r="A20347" s="816">
        <f t="shared" si="1325"/>
        <v>42248</v>
      </c>
      <c r="B20347" s="815">
        <f t="shared" si="1322"/>
        <v>244</v>
      </c>
      <c r="C20347" s="815">
        <f t="shared" si="1323"/>
        <v>122</v>
      </c>
      <c r="D20347" s="815">
        <f t="shared" si="1324"/>
        <v>112</v>
      </c>
      <c r="E20347" s="815">
        <v>2015</v>
      </c>
    </row>
    <row r="20348" spans="1:5">
      <c r="A20348" s="816">
        <f t="shared" si="1325"/>
        <v>42249</v>
      </c>
      <c r="B20348" s="815">
        <f t="shared" si="1322"/>
        <v>245</v>
      </c>
      <c r="C20348" s="815">
        <f t="shared" si="1323"/>
        <v>121</v>
      </c>
      <c r="D20348" s="815">
        <f t="shared" si="1324"/>
        <v>111</v>
      </c>
      <c r="E20348" s="815">
        <v>2015</v>
      </c>
    </row>
    <row r="20349" spans="1:5">
      <c r="A20349" s="816">
        <f t="shared" si="1325"/>
        <v>42250</v>
      </c>
      <c r="B20349" s="815">
        <f t="shared" si="1322"/>
        <v>246</v>
      </c>
      <c r="C20349" s="815">
        <f t="shared" si="1323"/>
        <v>120</v>
      </c>
      <c r="D20349" s="815">
        <f t="shared" si="1324"/>
        <v>110</v>
      </c>
      <c r="E20349" s="815">
        <v>2015</v>
      </c>
    </row>
    <row r="20350" spans="1:5">
      <c r="A20350" s="816">
        <f t="shared" si="1325"/>
        <v>42251</v>
      </c>
      <c r="B20350" s="815">
        <f t="shared" si="1322"/>
        <v>247</v>
      </c>
      <c r="C20350" s="815">
        <f t="shared" si="1323"/>
        <v>119</v>
      </c>
      <c r="D20350" s="815">
        <f t="shared" si="1324"/>
        <v>109</v>
      </c>
      <c r="E20350" s="815">
        <v>2015</v>
      </c>
    </row>
    <row r="20351" spans="1:5">
      <c r="A20351" s="816">
        <f t="shared" si="1325"/>
        <v>42252</v>
      </c>
      <c r="B20351" s="815">
        <f t="shared" ref="B20351:B20414" si="1326">B20350+1</f>
        <v>248</v>
      </c>
      <c r="C20351" s="815">
        <f t="shared" ref="C20351:C20414" si="1327">C20350-1</f>
        <v>118</v>
      </c>
      <c r="D20351" s="815">
        <f t="shared" ref="D20351:D20414" si="1328">D20350-1</f>
        <v>108</v>
      </c>
      <c r="E20351" s="815">
        <v>2015</v>
      </c>
    </row>
    <row r="20352" spans="1:5">
      <c r="A20352" s="816">
        <f t="shared" si="1325"/>
        <v>42253</v>
      </c>
      <c r="B20352" s="815">
        <f t="shared" si="1326"/>
        <v>249</v>
      </c>
      <c r="C20352" s="815">
        <f t="shared" si="1327"/>
        <v>117</v>
      </c>
      <c r="D20352" s="815">
        <f t="shared" si="1328"/>
        <v>107</v>
      </c>
      <c r="E20352" s="815">
        <v>2015</v>
      </c>
    </row>
    <row r="20353" spans="1:5">
      <c r="A20353" s="816">
        <f t="shared" si="1325"/>
        <v>42254</v>
      </c>
      <c r="B20353" s="815">
        <f t="shared" si="1326"/>
        <v>250</v>
      </c>
      <c r="C20353" s="815">
        <f t="shared" si="1327"/>
        <v>116</v>
      </c>
      <c r="D20353" s="815">
        <f t="shared" si="1328"/>
        <v>106</v>
      </c>
      <c r="E20353" s="815">
        <v>2015</v>
      </c>
    </row>
    <row r="20354" spans="1:5">
      <c r="A20354" s="816">
        <f t="shared" si="1325"/>
        <v>42255</v>
      </c>
      <c r="B20354" s="815">
        <f t="shared" si="1326"/>
        <v>251</v>
      </c>
      <c r="C20354" s="815">
        <f t="shared" si="1327"/>
        <v>115</v>
      </c>
      <c r="D20354" s="815">
        <f t="shared" si="1328"/>
        <v>105</v>
      </c>
      <c r="E20354" s="815">
        <v>2015</v>
      </c>
    </row>
    <row r="20355" spans="1:5">
      <c r="A20355" s="816">
        <f t="shared" si="1325"/>
        <v>42256</v>
      </c>
      <c r="B20355" s="815">
        <f t="shared" si="1326"/>
        <v>252</v>
      </c>
      <c r="C20355" s="815">
        <f t="shared" si="1327"/>
        <v>114</v>
      </c>
      <c r="D20355" s="815">
        <f t="shared" si="1328"/>
        <v>104</v>
      </c>
      <c r="E20355" s="815">
        <v>2015</v>
      </c>
    </row>
    <row r="20356" spans="1:5">
      <c r="A20356" s="816">
        <f t="shared" si="1325"/>
        <v>42257</v>
      </c>
      <c r="B20356" s="815">
        <f t="shared" si="1326"/>
        <v>253</v>
      </c>
      <c r="C20356" s="815">
        <f t="shared" si="1327"/>
        <v>113</v>
      </c>
      <c r="D20356" s="815">
        <f t="shared" si="1328"/>
        <v>103</v>
      </c>
      <c r="E20356" s="815">
        <v>2015</v>
      </c>
    </row>
    <row r="20357" spans="1:5">
      <c r="A20357" s="816">
        <f t="shared" si="1325"/>
        <v>42258</v>
      </c>
      <c r="B20357" s="815">
        <f t="shared" si="1326"/>
        <v>254</v>
      </c>
      <c r="C20357" s="815">
        <f t="shared" si="1327"/>
        <v>112</v>
      </c>
      <c r="D20357" s="815">
        <f t="shared" si="1328"/>
        <v>102</v>
      </c>
      <c r="E20357" s="815">
        <v>2015</v>
      </c>
    </row>
    <row r="20358" spans="1:5">
      <c r="A20358" s="816">
        <f t="shared" si="1325"/>
        <v>42259</v>
      </c>
      <c r="B20358" s="815">
        <f t="shared" si="1326"/>
        <v>255</v>
      </c>
      <c r="C20358" s="815">
        <f t="shared" si="1327"/>
        <v>111</v>
      </c>
      <c r="D20358" s="815">
        <f t="shared" si="1328"/>
        <v>101</v>
      </c>
      <c r="E20358" s="815">
        <v>2015</v>
      </c>
    </row>
    <row r="20359" spans="1:5">
      <c r="A20359" s="816">
        <f t="shared" si="1325"/>
        <v>42260</v>
      </c>
      <c r="B20359" s="815">
        <f t="shared" si="1326"/>
        <v>256</v>
      </c>
      <c r="C20359" s="815">
        <f t="shared" si="1327"/>
        <v>110</v>
      </c>
      <c r="D20359" s="815">
        <f t="shared" si="1328"/>
        <v>100</v>
      </c>
      <c r="E20359" s="815">
        <v>2015</v>
      </c>
    </row>
    <row r="20360" spans="1:5">
      <c r="A20360" s="816">
        <f t="shared" si="1325"/>
        <v>42261</v>
      </c>
      <c r="B20360" s="815">
        <f t="shared" si="1326"/>
        <v>257</v>
      </c>
      <c r="C20360" s="815">
        <f t="shared" si="1327"/>
        <v>109</v>
      </c>
      <c r="D20360" s="815">
        <f t="shared" si="1328"/>
        <v>99</v>
      </c>
      <c r="E20360" s="815">
        <v>2015</v>
      </c>
    </row>
    <row r="20361" spans="1:5">
      <c r="A20361" s="816">
        <f t="shared" si="1325"/>
        <v>42262</v>
      </c>
      <c r="B20361" s="815">
        <f t="shared" si="1326"/>
        <v>258</v>
      </c>
      <c r="C20361" s="815">
        <f t="shared" si="1327"/>
        <v>108</v>
      </c>
      <c r="D20361" s="815">
        <f t="shared" si="1328"/>
        <v>98</v>
      </c>
      <c r="E20361" s="815">
        <v>2015</v>
      </c>
    </row>
    <row r="20362" spans="1:5">
      <c r="A20362" s="816">
        <f t="shared" si="1325"/>
        <v>42263</v>
      </c>
      <c r="B20362" s="815">
        <f t="shared" si="1326"/>
        <v>259</v>
      </c>
      <c r="C20362" s="815">
        <f t="shared" si="1327"/>
        <v>107</v>
      </c>
      <c r="D20362" s="815">
        <f t="shared" si="1328"/>
        <v>97</v>
      </c>
      <c r="E20362" s="815">
        <v>2015</v>
      </c>
    </row>
    <row r="20363" spans="1:5">
      <c r="A20363" s="816">
        <f t="shared" si="1325"/>
        <v>42264</v>
      </c>
      <c r="B20363" s="815">
        <f t="shared" si="1326"/>
        <v>260</v>
      </c>
      <c r="C20363" s="815">
        <f t="shared" si="1327"/>
        <v>106</v>
      </c>
      <c r="D20363" s="815">
        <f t="shared" si="1328"/>
        <v>96</v>
      </c>
      <c r="E20363" s="815">
        <v>2015</v>
      </c>
    </row>
    <row r="20364" spans="1:5">
      <c r="A20364" s="816">
        <f t="shared" si="1325"/>
        <v>42265</v>
      </c>
      <c r="B20364" s="815">
        <f t="shared" si="1326"/>
        <v>261</v>
      </c>
      <c r="C20364" s="815">
        <f t="shared" si="1327"/>
        <v>105</v>
      </c>
      <c r="D20364" s="815">
        <f t="shared" si="1328"/>
        <v>95</v>
      </c>
      <c r="E20364" s="815">
        <v>2015</v>
      </c>
    </row>
    <row r="20365" spans="1:5">
      <c r="A20365" s="816">
        <f t="shared" si="1325"/>
        <v>42266</v>
      </c>
      <c r="B20365" s="815">
        <f t="shared" si="1326"/>
        <v>262</v>
      </c>
      <c r="C20365" s="815">
        <f t="shared" si="1327"/>
        <v>104</v>
      </c>
      <c r="D20365" s="815">
        <f t="shared" si="1328"/>
        <v>94</v>
      </c>
      <c r="E20365" s="815">
        <v>2015</v>
      </c>
    </row>
    <row r="20366" spans="1:5">
      <c r="A20366" s="816">
        <f t="shared" si="1325"/>
        <v>42267</v>
      </c>
      <c r="B20366" s="815">
        <f t="shared" si="1326"/>
        <v>263</v>
      </c>
      <c r="C20366" s="815">
        <f t="shared" si="1327"/>
        <v>103</v>
      </c>
      <c r="D20366" s="815">
        <f t="shared" si="1328"/>
        <v>93</v>
      </c>
      <c r="E20366" s="815">
        <v>2015</v>
      </c>
    </row>
    <row r="20367" spans="1:5">
      <c r="A20367" s="816">
        <f t="shared" si="1325"/>
        <v>42268</v>
      </c>
      <c r="B20367" s="815">
        <f t="shared" si="1326"/>
        <v>264</v>
      </c>
      <c r="C20367" s="815">
        <f t="shared" si="1327"/>
        <v>102</v>
      </c>
      <c r="D20367" s="815">
        <f t="shared" si="1328"/>
        <v>92</v>
      </c>
      <c r="E20367" s="815">
        <v>2015</v>
      </c>
    </row>
    <row r="20368" spans="1:5">
      <c r="A20368" s="816">
        <f>A20367+1</f>
        <v>42269</v>
      </c>
      <c r="B20368" s="815">
        <f>B20367+1</f>
        <v>265</v>
      </c>
      <c r="C20368" s="815">
        <f>C20367-1</f>
        <v>101</v>
      </c>
      <c r="D20368" s="815">
        <f>D20366-1</f>
        <v>92</v>
      </c>
      <c r="E20368" s="815">
        <v>2015</v>
      </c>
    </row>
    <row r="20369" spans="1:5">
      <c r="A20369" s="816">
        <f t="shared" si="1325"/>
        <v>42270</v>
      </c>
      <c r="B20369" s="815">
        <f t="shared" si="1326"/>
        <v>266</v>
      </c>
      <c r="C20369" s="815">
        <f t="shared" si="1327"/>
        <v>100</v>
      </c>
      <c r="D20369" s="815">
        <f t="shared" si="1328"/>
        <v>91</v>
      </c>
      <c r="E20369" s="815">
        <v>2015</v>
      </c>
    </row>
    <row r="20370" spans="1:5">
      <c r="A20370" s="816">
        <f t="shared" si="1325"/>
        <v>42271</v>
      </c>
      <c r="B20370" s="815">
        <f t="shared" si="1326"/>
        <v>267</v>
      </c>
      <c r="C20370" s="815">
        <f t="shared" si="1327"/>
        <v>99</v>
      </c>
      <c r="D20370" s="815">
        <f t="shared" si="1328"/>
        <v>90</v>
      </c>
      <c r="E20370" s="815">
        <v>2015</v>
      </c>
    </row>
    <row r="20371" spans="1:5">
      <c r="A20371" s="816">
        <f t="shared" si="1325"/>
        <v>42272</v>
      </c>
      <c r="B20371" s="815">
        <f t="shared" si="1326"/>
        <v>268</v>
      </c>
      <c r="C20371" s="815">
        <f t="shared" si="1327"/>
        <v>98</v>
      </c>
      <c r="D20371" s="815">
        <f t="shared" si="1328"/>
        <v>89</v>
      </c>
      <c r="E20371" s="815">
        <v>2015</v>
      </c>
    </row>
    <row r="20372" spans="1:5">
      <c r="A20372" s="816">
        <f t="shared" si="1325"/>
        <v>42273</v>
      </c>
      <c r="B20372" s="815">
        <f t="shared" si="1326"/>
        <v>269</v>
      </c>
      <c r="C20372" s="815">
        <f t="shared" si="1327"/>
        <v>97</v>
      </c>
      <c r="D20372" s="815">
        <f t="shared" si="1328"/>
        <v>88</v>
      </c>
      <c r="E20372" s="815">
        <v>2015</v>
      </c>
    </row>
    <row r="20373" spans="1:5">
      <c r="A20373" s="816">
        <f t="shared" si="1325"/>
        <v>42274</v>
      </c>
      <c r="B20373" s="815">
        <f t="shared" si="1326"/>
        <v>270</v>
      </c>
      <c r="C20373" s="815">
        <f t="shared" si="1327"/>
        <v>96</v>
      </c>
      <c r="D20373" s="815">
        <f t="shared" si="1328"/>
        <v>87</v>
      </c>
      <c r="E20373" s="815">
        <v>2015</v>
      </c>
    </row>
    <row r="20374" spans="1:5">
      <c r="A20374" s="816">
        <f t="shared" si="1325"/>
        <v>42275</v>
      </c>
      <c r="B20374" s="815">
        <f t="shared" si="1326"/>
        <v>271</v>
      </c>
      <c r="C20374" s="815">
        <f t="shared" si="1327"/>
        <v>95</v>
      </c>
      <c r="D20374" s="815">
        <f t="shared" si="1328"/>
        <v>86</v>
      </c>
      <c r="E20374" s="815">
        <v>2015</v>
      </c>
    </row>
    <row r="20375" spans="1:5">
      <c r="A20375" s="816">
        <f t="shared" si="1325"/>
        <v>42276</v>
      </c>
      <c r="B20375" s="815">
        <f t="shared" si="1326"/>
        <v>272</v>
      </c>
      <c r="C20375" s="815">
        <f t="shared" si="1327"/>
        <v>94</v>
      </c>
      <c r="D20375" s="815">
        <f t="shared" si="1328"/>
        <v>85</v>
      </c>
      <c r="E20375" s="815">
        <v>2015</v>
      </c>
    </row>
    <row r="20376" spans="1:5">
      <c r="A20376" s="816">
        <f t="shared" si="1325"/>
        <v>42277</v>
      </c>
      <c r="B20376" s="815">
        <f t="shared" si="1326"/>
        <v>273</v>
      </c>
      <c r="C20376" s="815">
        <f t="shared" si="1327"/>
        <v>93</v>
      </c>
      <c r="D20376" s="815">
        <f t="shared" si="1328"/>
        <v>84</v>
      </c>
      <c r="E20376" s="815">
        <v>2015</v>
      </c>
    </row>
    <row r="20377" spans="1:5">
      <c r="A20377" s="816">
        <f t="shared" si="1325"/>
        <v>42278</v>
      </c>
      <c r="B20377" s="815">
        <f t="shared" si="1326"/>
        <v>274</v>
      </c>
      <c r="C20377" s="815">
        <f t="shared" si="1327"/>
        <v>92</v>
      </c>
      <c r="D20377" s="815">
        <f t="shared" si="1328"/>
        <v>83</v>
      </c>
      <c r="E20377" s="815">
        <v>2015</v>
      </c>
    </row>
    <row r="20378" spans="1:5">
      <c r="A20378" s="816">
        <f t="shared" si="1325"/>
        <v>42279</v>
      </c>
      <c r="B20378" s="815">
        <f t="shared" si="1326"/>
        <v>275</v>
      </c>
      <c r="C20378" s="815">
        <f t="shared" si="1327"/>
        <v>91</v>
      </c>
      <c r="D20378" s="815">
        <f t="shared" si="1328"/>
        <v>82</v>
      </c>
      <c r="E20378" s="815">
        <v>2015</v>
      </c>
    </row>
    <row r="20379" spans="1:5">
      <c r="A20379" s="816">
        <f t="shared" si="1325"/>
        <v>42280</v>
      </c>
      <c r="B20379" s="815">
        <f t="shared" si="1326"/>
        <v>276</v>
      </c>
      <c r="C20379" s="815">
        <f t="shared" si="1327"/>
        <v>90</v>
      </c>
      <c r="D20379" s="815">
        <f t="shared" si="1328"/>
        <v>81</v>
      </c>
      <c r="E20379" s="815">
        <v>2015</v>
      </c>
    </row>
    <row r="20380" spans="1:5">
      <c r="A20380" s="816">
        <f t="shared" si="1325"/>
        <v>42281</v>
      </c>
      <c r="B20380" s="815">
        <f t="shared" si="1326"/>
        <v>277</v>
      </c>
      <c r="C20380" s="815">
        <f t="shared" si="1327"/>
        <v>89</v>
      </c>
      <c r="D20380" s="815">
        <f t="shared" si="1328"/>
        <v>80</v>
      </c>
      <c r="E20380" s="815">
        <v>2015</v>
      </c>
    </row>
    <row r="20381" spans="1:5">
      <c r="A20381" s="816">
        <f t="shared" si="1325"/>
        <v>42282</v>
      </c>
      <c r="B20381" s="815">
        <f t="shared" si="1326"/>
        <v>278</v>
      </c>
      <c r="C20381" s="815">
        <f t="shared" si="1327"/>
        <v>88</v>
      </c>
      <c r="D20381" s="815">
        <f t="shared" si="1328"/>
        <v>79</v>
      </c>
      <c r="E20381" s="815">
        <v>2015</v>
      </c>
    </row>
    <row r="20382" spans="1:5">
      <c r="A20382" s="816">
        <f t="shared" si="1325"/>
        <v>42283</v>
      </c>
      <c r="B20382" s="815">
        <f t="shared" si="1326"/>
        <v>279</v>
      </c>
      <c r="C20382" s="815">
        <f t="shared" si="1327"/>
        <v>87</v>
      </c>
      <c r="D20382" s="815">
        <f t="shared" si="1328"/>
        <v>78</v>
      </c>
      <c r="E20382" s="815">
        <v>2015</v>
      </c>
    </row>
    <row r="20383" spans="1:5">
      <c r="A20383" s="816">
        <f t="shared" si="1325"/>
        <v>42284</v>
      </c>
      <c r="B20383" s="815">
        <f t="shared" si="1326"/>
        <v>280</v>
      </c>
      <c r="C20383" s="815">
        <f t="shared" si="1327"/>
        <v>86</v>
      </c>
      <c r="D20383" s="815">
        <f t="shared" si="1328"/>
        <v>77</v>
      </c>
      <c r="E20383" s="815">
        <v>2015</v>
      </c>
    </row>
    <row r="20384" spans="1:5">
      <c r="A20384" s="816">
        <f t="shared" si="1325"/>
        <v>42285</v>
      </c>
      <c r="B20384" s="815">
        <f t="shared" si="1326"/>
        <v>281</v>
      </c>
      <c r="C20384" s="815">
        <f t="shared" si="1327"/>
        <v>85</v>
      </c>
      <c r="D20384" s="815">
        <f t="shared" si="1328"/>
        <v>76</v>
      </c>
      <c r="E20384" s="815">
        <v>2015</v>
      </c>
    </row>
    <row r="20385" spans="1:5">
      <c r="A20385" s="816">
        <f t="shared" si="1325"/>
        <v>42286</v>
      </c>
      <c r="B20385" s="815">
        <f t="shared" si="1326"/>
        <v>282</v>
      </c>
      <c r="C20385" s="815">
        <f t="shared" si="1327"/>
        <v>84</v>
      </c>
      <c r="D20385" s="815">
        <f t="shared" si="1328"/>
        <v>75</v>
      </c>
      <c r="E20385" s="815">
        <v>2015</v>
      </c>
    </row>
    <row r="20386" spans="1:5">
      <c r="A20386" s="816">
        <f t="shared" si="1325"/>
        <v>42287</v>
      </c>
      <c r="B20386" s="815">
        <f t="shared" si="1326"/>
        <v>283</v>
      </c>
      <c r="C20386" s="815">
        <f t="shared" si="1327"/>
        <v>83</v>
      </c>
      <c r="D20386" s="815">
        <f t="shared" si="1328"/>
        <v>74</v>
      </c>
      <c r="E20386" s="815">
        <v>2015</v>
      </c>
    </row>
    <row r="20387" spans="1:5">
      <c r="A20387" s="816">
        <f t="shared" si="1325"/>
        <v>42288</v>
      </c>
      <c r="B20387" s="815">
        <f t="shared" si="1326"/>
        <v>284</v>
      </c>
      <c r="C20387" s="815">
        <f t="shared" si="1327"/>
        <v>82</v>
      </c>
      <c r="D20387" s="815">
        <f t="shared" si="1328"/>
        <v>73</v>
      </c>
      <c r="E20387" s="815">
        <v>2015</v>
      </c>
    </row>
    <row r="20388" spans="1:5">
      <c r="A20388" s="816">
        <f t="shared" si="1325"/>
        <v>42289</v>
      </c>
      <c r="B20388" s="815">
        <f t="shared" si="1326"/>
        <v>285</v>
      </c>
      <c r="C20388" s="815">
        <f t="shared" si="1327"/>
        <v>81</v>
      </c>
      <c r="D20388" s="815">
        <f t="shared" si="1328"/>
        <v>72</v>
      </c>
      <c r="E20388" s="815">
        <v>2015</v>
      </c>
    </row>
    <row r="20389" spans="1:5">
      <c r="A20389" s="816">
        <f t="shared" si="1325"/>
        <v>42290</v>
      </c>
      <c r="B20389" s="815">
        <f t="shared" si="1326"/>
        <v>286</v>
      </c>
      <c r="C20389" s="815">
        <f t="shared" si="1327"/>
        <v>80</v>
      </c>
      <c r="D20389" s="815">
        <f t="shared" si="1328"/>
        <v>71</v>
      </c>
      <c r="E20389" s="815">
        <v>2015</v>
      </c>
    </row>
    <row r="20390" spans="1:5">
      <c r="A20390" s="816">
        <f t="shared" si="1325"/>
        <v>42291</v>
      </c>
      <c r="B20390" s="815">
        <f t="shared" si="1326"/>
        <v>287</v>
      </c>
      <c r="C20390" s="815">
        <f t="shared" si="1327"/>
        <v>79</v>
      </c>
      <c r="D20390" s="815">
        <f t="shared" si="1328"/>
        <v>70</v>
      </c>
      <c r="E20390" s="815">
        <v>2015</v>
      </c>
    </row>
    <row r="20391" spans="1:5">
      <c r="A20391" s="816">
        <f t="shared" si="1325"/>
        <v>42292</v>
      </c>
      <c r="B20391" s="815">
        <f t="shared" si="1326"/>
        <v>288</v>
      </c>
      <c r="C20391" s="815">
        <f t="shared" si="1327"/>
        <v>78</v>
      </c>
      <c r="D20391" s="815">
        <f t="shared" si="1328"/>
        <v>69</v>
      </c>
      <c r="E20391" s="815">
        <v>2015</v>
      </c>
    </row>
    <row r="20392" spans="1:5">
      <c r="A20392" s="816">
        <f t="shared" si="1325"/>
        <v>42293</v>
      </c>
      <c r="B20392" s="815">
        <f t="shared" si="1326"/>
        <v>289</v>
      </c>
      <c r="C20392" s="815">
        <f t="shared" si="1327"/>
        <v>77</v>
      </c>
      <c r="D20392" s="815">
        <f t="shared" si="1328"/>
        <v>68</v>
      </c>
      <c r="E20392" s="815">
        <v>2015</v>
      </c>
    </row>
    <row r="20393" spans="1:5">
      <c r="A20393" s="816">
        <f t="shared" si="1325"/>
        <v>42294</v>
      </c>
      <c r="B20393" s="815">
        <f t="shared" si="1326"/>
        <v>290</v>
      </c>
      <c r="C20393" s="815">
        <f t="shared" si="1327"/>
        <v>76</v>
      </c>
      <c r="D20393" s="815">
        <f t="shared" si="1328"/>
        <v>67</v>
      </c>
      <c r="E20393" s="815">
        <v>2015</v>
      </c>
    </row>
    <row r="20394" spans="1:5">
      <c r="A20394" s="816">
        <f t="shared" si="1325"/>
        <v>42295</v>
      </c>
      <c r="B20394" s="815">
        <f t="shared" si="1326"/>
        <v>291</v>
      </c>
      <c r="C20394" s="815">
        <f t="shared" si="1327"/>
        <v>75</v>
      </c>
      <c r="D20394" s="815">
        <f t="shared" si="1328"/>
        <v>66</v>
      </c>
      <c r="E20394" s="815">
        <v>2015</v>
      </c>
    </row>
    <row r="20395" spans="1:5">
      <c r="A20395" s="816">
        <f t="shared" si="1325"/>
        <v>42296</v>
      </c>
      <c r="B20395" s="815">
        <f t="shared" si="1326"/>
        <v>292</v>
      </c>
      <c r="C20395" s="815">
        <f t="shared" si="1327"/>
        <v>74</v>
      </c>
      <c r="D20395" s="815">
        <f t="shared" si="1328"/>
        <v>65</v>
      </c>
      <c r="E20395" s="815">
        <v>2015</v>
      </c>
    </row>
    <row r="20396" spans="1:5">
      <c r="A20396" s="816">
        <f t="shared" si="1325"/>
        <v>42297</v>
      </c>
      <c r="B20396" s="815">
        <f t="shared" si="1326"/>
        <v>293</v>
      </c>
      <c r="C20396" s="815">
        <f t="shared" si="1327"/>
        <v>73</v>
      </c>
      <c r="D20396" s="815">
        <f t="shared" si="1328"/>
        <v>64</v>
      </c>
      <c r="E20396" s="815">
        <v>2015</v>
      </c>
    </row>
    <row r="20397" spans="1:5">
      <c r="A20397" s="816">
        <f t="shared" si="1325"/>
        <v>42298</v>
      </c>
      <c r="B20397" s="815">
        <f t="shared" si="1326"/>
        <v>294</v>
      </c>
      <c r="C20397" s="815">
        <f t="shared" si="1327"/>
        <v>72</v>
      </c>
      <c r="D20397" s="815">
        <f t="shared" si="1328"/>
        <v>63</v>
      </c>
      <c r="E20397" s="815">
        <v>2015</v>
      </c>
    </row>
    <row r="20398" spans="1:5">
      <c r="A20398" s="816">
        <f t="shared" si="1325"/>
        <v>42299</v>
      </c>
      <c r="B20398" s="815">
        <f t="shared" si="1326"/>
        <v>295</v>
      </c>
      <c r="C20398" s="815">
        <f t="shared" si="1327"/>
        <v>71</v>
      </c>
      <c r="D20398" s="815">
        <f t="shared" si="1328"/>
        <v>62</v>
      </c>
      <c r="E20398" s="815">
        <v>2015</v>
      </c>
    </row>
    <row r="20399" spans="1:5">
      <c r="A20399" s="816">
        <f t="shared" si="1325"/>
        <v>42300</v>
      </c>
      <c r="B20399" s="815">
        <f t="shared" si="1326"/>
        <v>296</v>
      </c>
      <c r="C20399" s="815">
        <f t="shared" si="1327"/>
        <v>70</v>
      </c>
      <c r="D20399" s="815">
        <f t="shared" si="1328"/>
        <v>61</v>
      </c>
      <c r="E20399" s="815">
        <v>2015</v>
      </c>
    </row>
    <row r="20400" spans="1:5">
      <c r="A20400" s="816">
        <f t="shared" si="1325"/>
        <v>42301</v>
      </c>
      <c r="B20400" s="815">
        <f t="shared" si="1326"/>
        <v>297</v>
      </c>
      <c r="C20400" s="815">
        <f t="shared" si="1327"/>
        <v>69</v>
      </c>
      <c r="D20400" s="815">
        <f t="shared" si="1328"/>
        <v>60</v>
      </c>
      <c r="E20400" s="815">
        <v>2015</v>
      </c>
    </row>
    <row r="20401" spans="1:5">
      <c r="A20401" s="816">
        <f t="shared" si="1325"/>
        <v>42302</v>
      </c>
      <c r="B20401" s="815">
        <f t="shared" si="1326"/>
        <v>298</v>
      </c>
      <c r="C20401" s="815">
        <f t="shared" si="1327"/>
        <v>68</v>
      </c>
      <c r="D20401" s="815">
        <f t="shared" si="1328"/>
        <v>59</v>
      </c>
      <c r="E20401" s="815">
        <v>2015</v>
      </c>
    </row>
    <row r="20402" spans="1:5">
      <c r="A20402" s="816">
        <f t="shared" si="1325"/>
        <v>42303</v>
      </c>
      <c r="B20402" s="815">
        <f t="shared" si="1326"/>
        <v>299</v>
      </c>
      <c r="C20402" s="815">
        <f t="shared" si="1327"/>
        <v>67</v>
      </c>
      <c r="D20402" s="815">
        <f t="shared" si="1328"/>
        <v>58</v>
      </c>
      <c r="E20402" s="815">
        <v>2015</v>
      </c>
    </row>
    <row r="20403" spans="1:5">
      <c r="A20403" s="816">
        <f t="shared" ref="A20403:A20466" si="1329">A20402+1</f>
        <v>42304</v>
      </c>
      <c r="B20403" s="815">
        <f t="shared" si="1326"/>
        <v>300</v>
      </c>
      <c r="C20403" s="815">
        <f t="shared" si="1327"/>
        <v>66</v>
      </c>
      <c r="D20403" s="815">
        <f t="shared" si="1328"/>
        <v>57</v>
      </c>
      <c r="E20403" s="815">
        <v>2015</v>
      </c>
    </row>
    <row r="20404" spans="1:5">
      <c r="A20404" s="816">
        <f t="shared" si="1329"/>
        <v>42305</v>
      </c>
      <c r="B20404" s="815">
        <f t="shared" si="1326"/>
        <v>301</v>
      </c>
      <c r="C20404" s="815">
        <f t="shared" si="1327"/>
        <v>65</v>
      </c>
      <c r="D20404" s="815">
        <f t="shared" si="1328"/>
        <v>56</v>
      </c>
      <c r="E20404" s="815">
        <v>2015</v>
      </c>
    </row>
    <row r="20405" spans="1:5">
      <c r="A20405" s="816">
        <f t="shared" si="1329"/>
        <v>42306</v>
      </c>
      <c r="B20405" s="815">
        <f t="shared" si="1326"/>
        <v>302</v>
      </c>
      <c r="C20405" s="815">
        <f t="shared" si="1327"/>
        <v>64</v>
      </c>
      <c r="D20405" s="815">
        <f t="shared" si="1328"/>
        <v>55</v>
      </c>
      <c r="E20405" s="815">
        <v>2015</v>
      </c>
    </row>
    <row r="20406" spans="1:5">
      <c r="A20406" s="816">
        <f t="shared" si="1329"/>
        <v>42307</v>
      </c>
      <c r="B20406" s="815">
        <f t="shared" si="1326"/>
        <v>303</v>
      </c>
      <c r="C20406" s="815">
        <f t="shared" si="1327"/>
        <v>63</v>
      </c>
      <c r="D20406" s="815">
        <f t="shared" si="1328"/>
        <v>54</v>
      </c>
      <c r="E20406" s="815">
        <v>2015</v>
      </c>
    </row>
    <row r="20407" spans="1:5">
      <c r="A20407" s="816">
        <f t="shared" si="1329"/>
        <v>42308</v>
      </c>
      <c r="B20407" s="815">
        <f t="shared" si="1326"/>
        <v>304</v>
      </c>
      <c r="C20407" s="815">
        <f t="shared" si="1327"/>
        <v>62</v>
      </c>
      <c r="D20407" s="815">
        <f t="shared" si="1328"/>
        <v>53</v>
      </c>
      <c r="E20407" s="815">
        <v>2015</v>
      </c>
    </row>
    <row r="20408" spans="1:5">
      <c r="A20408" s="816">
        <f t="shared" si="1329"/>
        <v>42309</v>
      </c>
      <c r="B20408" s="815">
        <f t="shared" si="1326"/>
        <v>305</v>
      </c>
      <c r="C20408" s="815">
        <f t="shared" si="1327"/>
        <v>61</v>
      </c>
      <c r="D20408" s="815">
        <f t="shared" si="1328"/>
        <v>52</v>
      </c>
      <c r="E20408" s="815">
        <v>2015</v>
      </c>
    </row>
    <row r="20409" spans="1:5">
      <c r="A20409" s="816">
        <f t="shared" si="1329"/>
        <v>42310</v>
      </c>
      <c r="B20409" s="815">
        <f t="shared" si="1326"/>
        <v>306</v>
      </c>
      <c r="C20409" s="815">
        <f t="shared" si="1327"/>
        <v>60</v>
      </c>
      <c r="D20409" s="815">
        <f t="shared" si="1328"/>
        <v>51</v>
      </c>
      <c r="E20409" s="815">
        <v>2015</v>
      </c>
    </row>
    <row r="20410" spans="1:5">
      <c r="A20410" s="816">
        <f t="shared" si="1329"/>
        <v>42311</v>
      </c>
      <c r="B20410" s="815">
        <f t="shared" si="1326"/>
        <v>307</v>
      </c>
      <c r="C20410" s="815">
        <f t="shared" si="1327"/>
        <v>59</v>
      </c>
      <c r="D20410" s="815">
        <f t="shared" si="1328"/>
        <v>50</v>
      </c>
      <c r="E20410" s="815">
        <v>2015</v>
      </c>
    </row>
    <row r="20411" spans="1:5">
      <c r="A20411" s="816">
        <f t="shared" si="1329"/>
        <v>42312</v>
      </c>
      <c r="B20411" s="815">
        <f t="shared" si="1326"/>
        <v>308</v>
      </c>
      <c r="C20411" s="815">
        <f t="shared" si="1327"/>
        <v>58</v>
      </c>
      <c r="D20411" s="815">
        <f t="shared" si="1328"/>
        <v>49</v>
      </c>
      <c r="E20411" s="815">
        <v>2015</v>
      </c>
    </row>
    <row r="20412" spans="1:5">
      <c r="A20412" s="816">
        <f t="shared" si="1329"/>
        <v>42313</v>
      </c>
      <c r="B20412" s="815">
        <f t="shared" si="1326"/>
        <v>309</v>
      </c>
      <c r="C20412" s="815">
        <f t="shared" si="1327"/>
        <v>57</v>
      </c>
      <c r="D20412" s="815">
        <f t="shared" si="1328"/>
        <v>48</v>
      </c>
      <c r="E20412" s="815">
        <v>2015</v>
      </c>
    </row>
    <row r="20413" spans="1:5">
      <c r="A20413" s="816">
        <f t="shared" si="1329"/>
        <v>42314</v>
      </c>
      <c r="B20413" s="815">
        <f t="shared" si="1326"/>
        <v>310</v>
      </c>
      <c r="C20413" s="815">
        <f t="shared" si="1327"/>
        <v>56</v>
      </c>
      <c r="D20413" s="815">
        <f t="shared" si="1328"/>
        <v>47</v>
      </c>
      <c r="E20413" s="815">
        <v>2015</v>
      </c>
    </row>
    <row r="20414" spans="1:5">
      <c r="A20414" s="816">
        <f t="shared" si="1329"/>
        <v>42315</v>
      </c>
      <c r="B20414" s="815">
        <f t="shared" si="1326"/>
        <v>311</v>
      </c>
      <c r="C20414" s="815">
        <f t="shared" si="1327"/>
        <v>55</v>
      </c>
      <c r="D20414" s="815">
        <f t="shared" si="1328"/>
        <v>46</v>
      </c>
      <c r="E20414" s="815">
        <v>2015</v>
      </c>
    </row>
    <row r="20415" spans="1:5">
      <c r="A20415" s="816">
        <f t="shared" si="1329"/>
        <v>42316</v>
      </c>
      <c r="B20415" s="815">
        <f t="shared" ref="B20415:B20470" si="1330">B20414+1</f>
        <v>312</v>
      </c>
      <c r="C20415" s="815">
        <f t="shared" ref="C20415:C20468" si="1331">C20414-1</f>
        <v>54</v>
      </c>
      <c r="D20415" s="815">
        <f t="shared" ref="D20415:D20458" si="1332">D20414-1</f>
        <v>45</v>
      </c>
      <c r="E20415" s="815">
        <v>2015</v>
      </c>
    </row>
    <row r="20416" spans="1:5">
      <c r="A20416" s="816">
        <f t="shared" si="1329"/>
        <v>42317</v>
      </c>
      <c r="B20416" s="815">
        <f t="shared" si="1330"/>
        <v>313</v>
      </c>
      <c r="C20416" s="815">
        <f t="shared" si="1331"/>
        <v>53</v>
      </c>
      <c r="D20416" s="815">
        <f t="shared" si="1332"/>
        <v>44</v>
      </c>
      <c r="E20416" s="815">
        <v>2015</v>
      </c>
    </row>
    <row r="20417" spans="1:5">
      <c r="A20417" s="816">
        <f t="shared" si="1329"/>
        <v>42318</v>
      </c>
      <c r="B20417" s="815">
        <f t="shared" si="1330"/>
        <v>314</v>
      </c>
      <c r="C20417" s="815">
        <f t="shared" si="1331"/>
        <v>52</v>
      </c>
      <c r="D20417" s="815">
        <f t="shared" si="1332"/>
        <v>43</v>
      </c>
      <c r="E20417" s="815">
        <v>2015</v>
      </c>
    </row>
    <row r="20418" spans="1:5">
      <c r="A20418" s="816">
        <f t="shared" si="1329"/>
        <v>42319</v>
      </c>
      <c r="B20418" s="815">
        <f t="shared" si="1330"/>
        <v>315</v>
      </c>
      <c r="C20418" s="815">
        <f t="shared" si="1331"/>
        <v>51</v>
      </c>
      <c r="D20418" s="815">
        <f t="shared" si="1332"/>
        <v>42</v>
      </c>
      <c r="E20418" s="815">
        <v>2015</v>
      </c>
    </row>
    <row r="20419" spans="1:5">
      <c r="A20419" s="816">
        <f t="shared" si="1329"/>
        <v>42320</v>
      </c>
      <c r="B20419" s="815">
        <f t="shared" si="1330"/>
        <v>316</v>
      </c>
      <c r="C20419" s="815">
        <f t="shared" si="1331"/>
        <v>50</v>
      </c>
      <c r="D20419" s="815">
        <f t="shared" si="1332"/>
        <v>41</v>
      </c>
      <c r="E20419" s="815">
        <v>2015</v>
      </c>
    </row>
    <row r="20420" spans="1:5">
      <c r="A20420" s="816">
        <f t="shared" si="1329"/>
        <v>42321</v>
      </c>
      <c r="B20420" s="815">
        <f t="shared" si="1330"/>
        <v>317</v>
      </c>
      <c r="C20420" s="815">
        <f t="shared" si="1331"/>
        <v>49</v>
      </c>
      <c r="D20420" s="815">
        <f t="shared" si="1332"/>
        <v>40</v>
      </c>
      <c r="E20420" s="815">
        <v>2015</v>
      </c>
    </row>
    <row r="20421" spans="1:5">
      <c r="A20421" s="816">
        <f t="shared" si="1329"/>
        <v>42322</v>
      </c>
      <c r="B20421" s="815">
        <f t="shared" si="1330"/>
        <v>318</v>
      </c>
      <c r="C20421" s="815">
        <f t="shared" si="1331"/>
        <v>48</v>
      </c>
      <c r="D20421" s="815">
        <f t="shared" si="1332"/>
        <v>39</v>
      </c>
      <c r="E20421" s="815">
        <v>2015</v>
      </c>
    </row>
    <row r="20422" spans="1:5">
      <c r="A20422" s="816">
        <f t="shared" si="1329"/>
        <v>42323</v>
      </c>
      <c r="B20422" s="815">
        <f t="shared" si="1330"/>
        <v>319</v>
      </c>
      <c r="C20422" s="815">
        <f t="shared" si="1331"/>
        <v>47</v>
      </c>
      <c r="D20422" s="815">
        <f t="shared" si="1332"/>
        <v>38</v>
      </c>
      <c r="E20422" s="815">
        <v>2015</v>
      </c>
    </row>
    <row r="20423" spans="1:5">
      <c r="A20423" s="816">
        <f t="shared" si="1329"/>
        <v>42324</v>
      </c>
      <c r="B20423" s="815">
        <f t="shared" si="1330"/>
        <v>320</v>
      </c>
      <c r="C20423" s="815">
        <f t="shared" si="1331"/>
        <v>46</v>
      </c>
      <c r="D20423" s="815">
        <f t="shared" si="1332"/>
        <v>37</v>
      </c>
      <c r="E20423" s="815">
        <v>2015</v>
      </c>
    </row>
    <row r="20424" spans="1:5">
      <c r="A20424" s="816">
        <f t="shared" si="1329"/>
        <v>42325</v>
      </c>
      <c r="B20424" s="815">
        <f t="shared" si="1330"/>
        <v>321</v>
      </c>
      <c r="C20424" s="815">
        <f t="shared" si="1331"/>
        <v>45</v>
      </c>
      <c r="D20424" s="815">
        <f t="shared" si="1332"/>
        <v>36</v>
      </c>
      <c r="E20424" s="815">
        <v>2015</v>
      </c>
    </row>
    <row r="20425" spans="1:5">
      <c r="A20425" s="816">
        <f t="shared" si="1329"/>
        <v>42326</v>
      </c>
      <c r="B20425" s="815">
        <f t="shared" si="1330"/>
        <v>322</v>
      </c>
      <c r="C20425" s="815">
        <f t="shared" si="1331"/>
        <v>44</v>
      </c>
      <c r="D20425" s="815">
        <f t="shared" si="1332"/>
        <v>35</v>
      </c>
      <c r="E20425" s="815">
        <v>2015</v>
      </c>
    </row>
    <row r="20426" spans="1:5">
      <c r="A20426" s="816">
        <f t="shared" si="1329"/>
        <v>42327</v>
      </c>
      <c r="B20426" s="815">
        <f t="shared" si="1330"/>
        <v>323</v>
      </c>
      <c r="C20426" s="815">
        <f t="shared" si="1331"/>
        <v>43</v>
      </c>
      <c r="D20426" s="815">
        <f t="shared" si="1332"/>
        <v>34</v>
      </c>
      <c r="E20426" s="815">
        <v>2015</v>
      </c>
    </row>
    <row r="20427" spans="1:5">
      <c r="A20427" s="816">
        <f t="shared" si="1329"/>
        <v>42328</v>
      </c>
      <c r="B20427" s="815">
        <f t="shared" si="1330"/>
        <v>324</v>
      </c>
      <c r="C20427" s="815">
        <f t="shared" si="1331"/>
        <v>42</v>
      </c>
      <c r="D20427" s="815">
        <f t="shared" si="1332"/>
        <v>33</v>
      </c>
      <c r="E20427" s="815">
        <v>2015</v>
      </c>
    </row>
    <row r="20428" spans="1:5">
      <c r="A20428" s="816">
        <f t="shared" si="1329"/>
        <v>42329</v>
      </c>
      <c r="B20428" s="815">
        <f t="shared" si="1330"/>
        <v>325</v>
      </c>
      <c r="C20428" s="815">
        <f t="shared" si="1331"/>
        <v>41</v>
      </c>
      <c r="D20428" s="815">
        <f t="shared" si="1332"/>
        <v>32</v>
      </c>
      <c r="E20428" s="815">
        <v>2015</v>
      </c>
    </row>
    <row r="20429" spans="1:5">
      <c r="A20429" s="816">
        <f t="shared" si="1329"/>
        <v>42330</v>
      </c>
      <c r="B20429" s="815">
        <f t="shared" si="1330"/>
        <v>326</v>
      </c>
      <c r="C20429" s="815">
        <f t="shared" si="1331"/>
        <v>40</v>
      </c>
      <c r="D20429" s="815">
        <f t="shared" si="1332"/>
        <v>31</v>
      </c>
      <c r="E20429" s="815">
        <v>2015</v>
      </c>
    </row>
    <row r="20430" spans="1:5">
      <c r="A20430" s="816">
        <f t="shared" si="1329"/>
        <v>42331</v>
      </c>
      <c r="B20430" s="815">
        <f t="shared" si="1330"/>
        <v>327</v>
      </c>
      <c r="C20430" s="815">
        <f t="shared" si="1331"/>
        <v>39</v>
      </c>
      <c r="D20430" s="815">
        <f t="shared" si="1332"/>
        <v>30</v>
      </c>
      <c r="E20430" s="815">
        <v>2015</v>
      </c>
    </row>
    <row r="20431" spans="1:5">
      <c r="A20431" s="816">
        <f t="shared" si="1329"/>
        <v>42332</v>
      </c>
      <c r="B20431" s="815">
        <f t="shared" si="1330"/>
        <v>328</v>
      </c>
      <c r="C20431" s="815">
        <f t="shared" si="1331"/>
        <v>38</v>
      </c>
      <c r="D20431" s="815">
        <f t="shared" si="1332"/>
        <v>29</v>
      </c>
      <c r="E20431" s="815">
        <v>2015</v>
      </c>
    </row>
    <row r="20432" spans="1:5">
      <c r="A20432" s="816">
        <f t="shared" si="1329"/>
        <v>42333</v>
      </c>
      <c r="B20432" s="815">
        <f t="shared" si="1330"/>
        <v>329</v>
      </c>
      <c r="C20432" s="815">
        <f t="shared" si="1331"/>
        <v>37</v>
      </c>
      <c r="D20432" s="815">
        <f t="shared" si="1332"/>
        <v>28</v>
      </c>
      <c r="E20432" s="815">
        <v>2015</v>
      </c>
    </row>
    <row r="20433" spans="1:5">
      <c r="A20433" s="816">
        <f t="shared" si="1329"/>
        <v>42334</v>
      </c>
      <c r="B20433" s="815">
        <f t="shared" si="1330"/>
        <v>330</v>
      </c>
      <c r="C20433" s="815">
        <f t="shared" si="1331"/>
        <v>36</v>
      </c>
      <c r="D20433" s="815">
        <f t="shared" si="1332"/>
        <v>27</v>
      </c>
      <c r="E20433" s="815">
        <v>2015</v>
      </c>
    </row>
    <row r="20434" spans="1:5">
      <c r="A20434" s="816">
        <f t="shared" si="1329"/>
        <v>42335</v>
      </c>
      <c r="B20434" s="815">
        <f t="shared" si="1330"/>
        <v>331</v>
      </c>
      <c r="C20434" s="815">
        <f t="shared" si="1331"/>
        <v>35</v>
      </c>
      <c r="D20434" s="815">
        <f t="shared" si="1332"/>
        <v>26</v>
      </c>
      <c r="E20434" s="815">
        <v>2015</v>
      </c>
    </row>
    <row r="20435" spans="1:5">
      <c r="A20435" s="816">
        <f t="shared" si="1329"/>
        <v>42336</v>
      </c>
      <c r="B20435" s="815">
        <f t="shared" si="1330"/>
        <v>332</v>
      </c>
      <c r="C20435" s="815">
        <f t="shared" si="1331"/>
        <v>34</v>
      </c>
      <c r="D20435" s="815">
        <f t="shared" si="1332"/>
        <v>25</v>
      </c>
      <c r="E20435" s="815">
        <v>2015</v>
      </c>
    </row>
    <row r="20436" spans="1:5">
      <c r="A20436" s="816">
        <f t="shared" si="1329"/>
        <v>42337</v>
      </c>
      <c r="B20436" s="815">
        <f t="shared" si="1330"/>
        <v>333</v>
      </c>
      <c r="C20436" s="815">
        <f t="shared" si="1331"/>
        <v>33</v>
      </c>
      <c r="D20436" s="815">
        <f t="shared" si="1332"/>
        <v>24</v>
      </c>
      <c r="E20436" s="815">
        <v>2015</v>
      </c>
    </row>
    <row r="20437" spans="1:5">
      <c r="A20437" s="816">
        <f t="shared" si="1329"/>
        <v>42338</v>
      </c>
      <c r="B20437" s="815">
        <f t="shared" si="1330"/>
        <v>334</v>
      </c>
      <c r="C20437" s="815">
        <f t="shared" si="1331"/>
        <v>32</v>
      </c>
      <c r="D20437" s="815">
        <f t="shared" si="1332"/>
        <v>23</v>
      </c>
      <c r="E20437" s="815">
        <v>2015</v>
      </c>
    </row>
    <row r="20438" spans="1:5">
      <c r="A20438" s="816">
        <f t="shared" si="1329"/>
        <v>42339</v>
      </c>
      <c r="B20438" s="815">
        <f t="shared" si="1330"/>
        <v>335</v>
      </c>
      <c r="C20438" s="815">
        <f t="shared" si="1331"/>
        <v>31</v>
      </c>
      <c r="D20438" s="815">
        <f t="shared" si="1332"/>
        <v>22</v>
      </c>
      <c r="E20438" s="815">
        <v>2015</v>
      </c>
    </row>
    <row r="20439" spans="1:5">
      <c r="A20439" s="816">
        <f t="shared" si="1329"/>
        <v>42340</v>
      </c>
      <c r="B20439" s="815">
        <f t="shared" si="1330"/>
        <v>336</v>
      </c>
      <c r="C20439" s="815">
        <f t="shared" si="1331"/>
        <v>30</v>
      </c>
      <c r="D20439" s="815">
        <f t="shared" si="1332"/>
        <v>21</v>
      </c>
      <c r="E20439" s="815">
        <v>2015</v>
      </c>
    </row>
    <row r="20440" spans="1:5">
      <c r="A20440" s="816">
        <f t="shared" si="1329"/>
        <v>42341</v>
      </c>
      <c r="B20440" s="815">
        <f t="shared" si="1330"/>
        <v>337</v>
      </c>
      <c r="C20440" s="815">
        <f t="shared" si="1331"/>
        <v>29</v>
      </c>
      <c r="D20440" s="815">
        <f t="shared" si="1332"/>
        <v>20</v>
      </c>
      <c r="E20440" s="815">
        <v>2015</v>
      </c>
    </row>
    <row r="20441" spans="1:5">
      <c r="A20441" s="816">
        <f t="shared" si="1329"/>
        <v>42342</v>
      </c>
      <c r="B20441" s="815">
        <f t="shared" si="1330"/>
        <v>338</v>
      </c>
      <c r="C20441" s="815">
        <f t="shared" si="1331"/>
        <v>28</v>
      </c>
      <c r="D20441" s="815">
        <f t="shared" si="1332"/>
        <v>19</v>
      </c>
      <c r="E20441" s="815">
        <v>2015</v>
      </c>
    </row>
    <row r="20442" spans="1:5">
      <c r="A20442" s="816">
        <f t="shared" si="1329"/>
        <v>42343</v>
      </c>
      <c r="B20442" s="815">
        <f t="shared" si="1330"/>
        <v>339</v>
      </c>
      <c r="C20442" s="815">
        <f t="shared" si="1331"/>
        <v>27</v>
      </c>
      <c r="D20442" s="815">
        <f t="shared" si="1332"/>
        <v>18</v>
      </c>
      <c r="E20442" s="815">
        <v>2015</v>
      </c>
    </row>
    <row r="20443" spans="1:5">
      <c r="A20443" s="816">
        <f t="shared" si="1329"/>
        <v>42344</v>
      </c>
      <c r="B20443" s="815">
        <f t="shared" si="1330"/>
        <v>340</v>
      </c>
      <c r="C20443" s="815">
        <f t="shared" si="1331"/>
        <v>26</v>
      </c>
      <c r="D20443" s="815">
        <f t="shared" si="1332"/>
        <v>17</v>
      </c>
      <c r="E20443" s="815">
        <v>2015</v>
      </c>
    </row>
    <row r="20444" spans="1:5">
      <c r="A20444" s="816">
        <f t="shared" si="1329"/>
        <v>42345</v>
      </c>
      <c r="B20444" s="815">
        <f t="shared" si="1330"/>
        <v>341</v>
      </c>
      <c r="C20444" s="815">
        <f t="shared" si="1331"/>
        <v>25</v>
      </c>
      <c r="D20444" s="815">
        <f t="shared" si="1332"/>
        <v>16</v>
      </c>
      <c r="E20444" s="815">
        <v>2015</v>
      </c>
    </row>
    <row r="20445" spans="1:5">
      <c r="A20445" s="816">
        <f t="shared" si="1329"/>
        <v>42346</v>
      </c>
      <c r="B20445" s="815">
        <f t="shared" si="1330"/>
        <v>342</v>
      </c>
      <c r="C20445" s="815">
        <f t="shared" si="1331"/>
        <v>24</v>
      </c>
      <c r="D20445" s="815">
        <f t="shared" si="1332"/>
        <v>15</v>
      </c>
      <c r="E20445" s="815">
        <v>2015</v>
      </c>
    </row>
    <row r="20446" spans="1:5">
      <c r="A20446" s="816">
        <f t="shared" si="1329"/>
        <v>42347</v>
      </c>
      <c r="B20446" s="815">
        <f t="shared" si="1330"/>
        <v>343</v>
      </c>
      <c r="C20446" s="815">
        <f t="shared" si="1331"/>
        <v>23</v>
      </c>
      <c r="D20446" s="815">
        <f t="shared" si="1332"/>
        <v>14</v>
      </c>
      <c r="E20446" s="815">
        <v>2015</v>
      </c>
    </row>
    <row r="20447" spans="1:5">
      <c r="A20447" s="816">
        <f t="shared" si="1329"/>
        <v>42348</v>
      </c>
      <c r="B20447" s="815">
        <f t="shared" si="1330"/>
        <v>344</v>
      </c>
      <c r="C20447" s="815">
        <f t="shared" si="1331"/>
        <v>22</v>
      </c>
      <c r="D20447" s="815">
        <f t="shared" si="1332"/>
        <v>13</v>
      </c>
      <c r="E20447" s="815">
        <v>2015</v>
      </c>
    </row>
    <row r="20448" spans="1:5">
      <c r="A20448" s="816">
        <f t="shared" si="1329"/>
        <v>42349</v>
      </c>
      <c r="B20448" s="815">
        <f t="shared" si="1330"/>
        <v>345</v>
      </c>
      <c r="C20448" s="815">
        <f t="shared" si="1331"/>
        <v>21</v>
      </c>
      <c r="D20448" s="815">
        <f t="shared" si="1332"/>
        <v>12</v>
      </c>
      <c r="E20448" s="815">
        <v>2015</v>
      </c>
    </row>
    <row r="20449" spans="1:5">
      <c r="A20449" s="816">
        <f t="shared" si="1329"/>
        <v>42350</v>
      </c>
      <c r="B20449" s="815">
        <f t="shared" si="1330"/>
        <v>346</v>
      </c>
      <c r="C20449" s="815">
        <f t="shared" si="1331"/>
        <v>20</v>
      </c>
      <c r="D20449" s="815">
        <f t="shared" si="1332"/>
        <v>11</v>
      </c>
      <c r="E20449" s="815">
        <v>2015</v>
      </c>
    </row>
    <row r="20450" spans="1:5">
      <c r="A20450" s="816">
        <f t="shared" si="1329"/>
        <v>42351</v>
      </c>
      <c r="B20450" s="815">
        <f t="shared" si="1330"/>
        <v>347</v>
      </c>
      <c r="C20450" s="815">
        <f t="shared" si="1331"/>
        <v>19</v>
      </c>
      <c r="D20450" s="815">
        <f t="shared" si="1332"/>
        <v>10</v>
      </c>
      <c r="E20450" s="815">
        <v>2015</v>
      </c>
    </row>
    <row r="20451" spans="1:5">
      <c r="A20451" s="816">
        <f t="shared" si="1329"/>
        <v>42352</v>
      </c>
      <c r="B20451" s="815">
        <f t="shared" si="1330"/>
        <v>348</v>
      </c>
      <c r="C20451" s="815">
        <f t="shared" si="1331"/>
        <v>18</v>
      </c>
      <c r="D20451" s="815">
        <f t="shared" si="1332"/>
        <v>9</v>
      </c>
      <c r="E20451" s="815">
        <v>2015</v>
      </c>
    </row>
    <row r="20452" spans="1:5">
      <c r="A20452" s="816">
        <f t="shared" si="1329"/>
        <v>42353</v>
      </c>
      <c r="B20452" s="815">
        <f t="shared" si="1330"/>
        <v>349</v>
      </c>
      <c r="C20452" s="815">
        <f t="shared" si="1331"/>
        <v>17</v>
      </c>
      <c r="D20452" s="815">
        <f t="shared" si="1332"/>
        <v>8</v>
      </c>
      <c r="E20452" s="815">
        <v>2015</v>
      </c>
    </row>
    <row r="20453" spans="1:5">
      <c r="A20453" s="816">
        <f t="shared" si="1329"/>
        <v>42354</v>
      </c>
      <c r="B20453" s="815">
        <f t="shared" si="1330"/>
        <v>350</v>
      </c>
      <c r="C20453" s="815">
        <f t="shared" si="1331"/>
        <v>16</v>
      </c>
      <c r="D20453" s="815">
        <f t="shared" si="1332"/>
        <v>7</v>
      </c>
      <c r="E20453" s="815">
        <v>2015</v>
      </c>
    </row>
    <row r="20454" spans="1:5">
      <c r="A20454" s="816">
        <f t="shared" si="1329"/>
        <v>42355</v>
      </c>
      <c r="B20454" s="815">
        <f t="shared" si="1330"/>
        <v>351</v>
      </c>
      <c r="C20454" s="815">
        <f t="shared" si="1331"/>
        <v>15</v>
      </c>
      <c r="D20454" s="815">
        <f t="shared" si="1332"/>
        <v>6</v>
      </c>
      <c r="E20454" s="815">
        <v>2015</v>
      </c>
    </row>
    <row r="20455" spans="1:5">
      <c r="A20455" s="816">
        <f t="shared" si="1329"/>
        <v>42356</v>
      </c>
      <c r="B20455" s="815">
        <f t="shared" si="1330"/>
        <v>352</v>
      </c>
      <c r="C20455" s="815">
        <f t="shared" si="1331"/>
        <v>14</v>
      </c>
      <c r="D20455" s="815">
        <f t="shared" si="1332"/>
        <v>5</v>
      </c>
      <c r="E20455" s="815">
        <v>2015</v>
      </c>
    </row>
    <row r="20456" spans="1:5">
      <c r="A20456" s="816">
        <f t="shared" si="1329"/>
        <v>42357</v>
      </c>
      <c r="B20456" s="815">
        <f t="shared" si="1330"/>
        <v>353</v>
      </c>
      <c r="C20456" s="815">
        <f t="shared" si="1331"/>
        <v>13</v>
      </c>
      <c r="D20456" s="815">
        <f t="shared" si="1332"/>
        <v>4</v>
      </c>
      <c r="E20456" s="815">
        <v>2015</v>
      </c>
    </row>
    <row r="20457" spans="1:5">
      <c r="A20457" s="816">
        <f t="shared" si="1329"/>
        <v>42358</v>
      </c>
      <c r="B20457" s="815">
        <f t="shared" si="1330"/>
        <v>354</v>
      </c>
      <c r="C20457" s="815">
        <f t="shared" si="1331"/>
        <v>12</v>
      </c>
      <c r="D20457" s="815">
        <f t="shared" si="1332"/>
        <v>3</v>
      </c>
      <c r="E20457" s="815">
        <v>2015</v>
      </c>
    </row>
    <row r="20458" spans="1:5">
      <c r="A20458" s="816">
        <f t="shared" si="1329"/>
        <v>42359</v>
      </c>
      <c r="B20458" s="815">
        <f t="shared" si="1330"/>
        <v>355</v>
      </c>
      <c r="C20458" s="815">
        <f t="shared" si="1331"/>
        <v>11</v>
      </c>
      <c r="D20458" s="815">
        <f t="shared" si="1332"/>
        <v>2</v>
      </c>
      <c r="E20458" s="815">
        <v>2015</v>
      </c>
    </row>
    <row r="20459" spans="1:5">
      <c r="A20459" s="816">
        <f t="shared" si="1329"/>
        <v>42360</v>
      </c>
      <c r="B20459" s="815">
        <f t="shared" si="1330"/>
        <v>356</v>
      </c>
      <c r="C20459" s="815">
        <f t="shared" si="1331"/>
        <v>10</v>
      </c>
      <c r="D20459" s="815">
        <v>365</v>
      </c>
      <c r="E20459" s="815">
        <v>2015</v>
      </c>
    </row>
    <row r="20460" spans="1:5">
      <c r="A20460" s="816">
        <f t="shared" si="1329"/>
        <v>42361</v>
      </c>
      <c r="B20460" s="815">
        <f t="shared" si="1330"/>
        <v>357</v>
      </c>
      <c r="C20460" s="815">
        <f t="shared" si="1331"/>
        <v>9</v>
      </c>
      <c r="D20460" s="815">
        <f t="shared" ref="D20460:D20523" si="1333">D20459-1</f>
        <v>364</v>
      </c>
      <c r="E20460" s="815">
        <v>2015</v>
      </c>
    </row>
    <row r="20461" spans="1:5">
      <c r="A20461" s="816">
        <f t="shared" si="1329"/>
        <v>42362</v>
      </c>
      <c r="B20461" s="815">
        <f t="shared" si="1330"/>
        <v>358</v>
      </c>
      <c r="C20461" s="815">
        <f t="shared" si="1331"/>
        <v>8</v>
      </c>
      <c r="D20461" s="815">
        <f t="shared" si="1333"/>
        <v>363</v>
      </c>
      <c r="E20461" s="815">
        <v>2015</v>
      </c>
    </row>
    <row r="20462" spans="1:5">
      <c r="A20462" s="816">
        <f t="shared" si="1329"/>
        <v>42363</v>
      </c>
      <c r="B20462" s="815">
        <f t="shared" si="1330"/>
        <v>359</v>
      </c>
      <c r="C20462" s="815">
        <f t="shared" si="1331"/>
        <v>7</v>
      </c>
      <c r="D20462" s="815">
        <f t="shared" si="1333"/>
        <v>362</v>
      </c>
      <c r="E20462" s="815">
        <v>2015</v>
      </c>
    </row>
    <row r="20463" spans="1:5">
      <c r="A20463" s="816">
        <f t="shared" si="1329"/>
        <v>42364</v>
      </c>
      <c r="B20463" s="815">
        <f t="shared" si="1330"/>
        <v>360</v>
      </c>
      <c r="C20463" s="815">
        <f t="shared" si="1331"/>
        <v>6</v>
      </c>
      <c r="D20463" s="815">
        <f t="shared" si="1333"/>
        <v>361</v>
      </c>
      <c r="E20463" s="815">
        <v>2015</v>
      </c>
    </row>
    <row r="20464" spans="1:5">
      <c r="A20464" s="816">
        <f t="shared" si="1329"/>
        <v>42365</v>
      </c>
      <c r="B20464" s="815">
        <f t="shared" si="1330"/>
        <v>361</v>
      </c>
      <c r="C20464" s="815">
        <f t="shared" si="1331"/>
        <v>5</v>
      </c>
      <c r="D20464" s="815">
        <f t="shared" si="1333"/>
        <v>360</v>
      </c>
      <c r="E20464" s="815">
        <v>2015</v>
      </c>
    </row>
    <row r="20465" spans="1:5">
      <c r="A20465" s="816">
        <f t="shared" si="1329"/>
        <v>42366</v>
      </c>
      <c r="B20465" s="815">
        <f t="shared" si="1330"/>
        <v>362</v>
      </c>
      <c r="C20465" s="815">
        <f t="shared" si="1331"/>
        <v>4</v>
      </c>
      <c r="D20465" s="815">
        <f t="shared" si="1333"/>
        <v>359</v>
      </c>
      <c r="E20465" s="815">
        <v>2015</v>
      </c>
    </row>
    <row r="20466" spans="1:5">
      <c r="A20466" s="816">
        <f t="shared" si="1329"/>
        <v>42367</v>
      </c>
      <c r="B20466" s="815">
        <f t="shared" si="1330"/>
        <v>363</v>
      </c>
      <c r="C20466" s="815">
        <f t="shared" si="1331"/>
        <v>3</v>
      </c>
      <c r="D20466" s="815">
        <f t="shared" si="1333"/>
        <v>358</v>
      </c>
      <c r="E20466" s="815">
        <v>2015</v>
      </c>
    </row>
    <row r="20467" spans="1:5">
      <c r="A20467" s="816">
        <f t="shared" ref="A20467:A20530" si="1334">A20466+1</f>
        <v>42368</v>
      </c>
      <c r="B20467" s="815">
        <f t="shared" si="1330"/>
        <v>364</v>
      </c>
      <c r="C20467" s="815">
        <f t="shared" si="1331"/>
        <v>2</v>
      </c>
      <c r="D20467" s="815">
        <f t="shared" si="1333"/>
        <v>357</v>
      </c>
      <c r="E20467" s="815">
        <v>2015</v>
      </c>
    </row>
    <row r="20468" spans="1:5">
      <c r="A20468" s="816">
        <f t="shared" si="1334"/>
        <v>42369</v>
      </c>
      <c r="B20468" s="815">
        <f t="shared" si="1330"/>
        <v>365</v>
      </c>
      <c r="C20468" s="815">
        <f t="shared" si="1331"/>
        <v>1</v>
      </c>
      <c r="D20468" s="815">
        <f t="shared" si="1333"/>
        <v>356</v>
      </c>
      <c r="E20468" s="815">
        <v>2015</v>
      </c>
    </row>
    <row r="20469" spans="1:5">
      <c r="A20469" s="816">
        <f t="shared" si="1334"/>
        <v>42370</v>
      </c>
      <c r="B20469" s="815">
        <v>1</v>
      </c>
      <c r="C20469" s="815">
        <v>366</v>
      </c>
      <c r="D20469" s="815">
        <f t="shared" si="1333"/>
        <v>355</v>
      </c>
      <c r="E20469" s="815">
        <v>2016</v>
      </c>
    </row>
    <row r="20470" spans="1:5">
      <c r="A20470" s="816">
        <f t="shared" si="1334"/>
        <v>42371</v>
      </c>
      <c r="B20470" s="815">
        <f t="shared" si="1330"/>
        <v>2</v>
      </c>
      <c r="C20470" s="815">
        <f t="shared" ref="C20470:C20523" si="1335">C20469-1</f>
        <v>365</v>
      </c>
      <c r="D20470" s="815">
        <f t="shared" si="1333"/>
        <v>354</v>
      </c>
      <c r="E20470" s="815">
        <v>2016</v>
      </c>
    </row>
    <row r="20471" spans="1:5">
      <c r="A20471" s="816">
        <f t="shared" si="1334"/>
        <v>42372</v>
      </c>
      <c r="B20471" s="815">
        <f t="shared" ref="B20471:B20523" si="1336">B20470+1</f>
        <v>3</v>
      </c>
      <c r="C20471" s="815">
        <f t="shared" si="1335"/>
        <v>364</v>
      </c>
      <c r="D20471" s="815">
        <f t="shared" si="1333"/>
        <v>353</v>
      </c>
      <c r="E20471" s="815">
        <v>2016</v>
      </c>
    </row>
    <row r="20472" spans="1:5">
      <c r="A20472" s="816">
        <f t="shared" si="1334"/>
        <v>42373</v>
      </c>
      <c r="B20472" s="815">
        <f t="shared" si="1336"/>
        <v>4</v>
      </c>
      <c r="C20472" s="815">
        <f t="shared" si="1335"/>
        <v>363</v>
      </c>
      <c r="D20472" s="815">
        <f t="shared" si="1333"/>
        <v>352</v>
      </c>
      <c r="E20472" s="815">
        <v>2016</v>
      </c>
    </row>
    <row r="20473" spans="1:5">
      <c r="A20473" s="816">
        <f t="shared" si="1334"/>
        <v>42374</v>
      </c>
      <c r="B20473" s="815">
        <f t="shared" si="1336"/>
        <v>5</v>
      </c>
      <c r="C20473" s="815">
        <f t="shared" si="1335"/>
        <v>362</v>
      </c>
      <c r="D20473" s="815">
        <f t="shared" si="1333"/>
        <v>351</v>
      </c>
      <c r="E20473" s="815">
        <v>2016</v>
      </c>
    </row>
    <row r="20474" spans="1:5">
      <c r="A20474" s="816">
        <f t="shared" si="1334"/>
        <v>42375</v>
      </c>
      <c r="B20474" s="815">
        <f t="shared" si="1336"/>
        <v>6</v>
      </c>
      <c r="C20474" s="815">
        <f t="shared" si="1335"/>
        <v>361</v>
      </c>
      <c r="D20474" s="815">
        <f t="shared" si="1333"/>
        <v>350</v>
      </c>
      <c r="E20474" s="815">
        <v>2016</v>
      </c>
    </row>
    <row r="20475" spans="1:5">
      <c r="A20475" s="816">
        <f t="shared" si="1334"/>
        <v>42376</v>
      </c>
      <c r="B20475" s="815">
        <f t="shared" si="1336"/>
        <v>7</v>
      </c>
      <c r="C20475" s="815">
        <f t="shared" si="1335"/>
        <v>360</v>
      </c>
      <c r="D20475" s="815">
        <f t="shared" si="1333"/>
        <v>349</v>
      </c>
      <c r="E20475" s="815">
        <v>2016</v>
      </c>
    </row>
    <row r="20476" spans="1:5">
      <c r="A20476" s="816">
        <f t="shared" si="1334"/>
        <v>42377</v>
      </c>
      <c r="B20476" s="815">
        <f t="shared" si="1336"/>
        <v>8</v>
      </c>
      <c r="C20476" s="815">
        <f t="shared" si="1335"/>
        <v>359</v>
      </c>
      <c r="D20476" s="815">
        <f t="shared" si="1333"/>
        <v>348</v>
      </c>
      <c r="E20476" s="815">
        <v>2016</v>
      </c>
    </row>
    <row r="20477" spans="1:5">
      <c r="A20477" s="816">
        <f t="shared" si="1334"/>
        <v>42378</v>
      </c>
      <c r="B20477" s="815">
        <f t="shared" si="1336"/>
        <v>9</v>
      </c>
      <c r="C20477" s="815">
        <f t="shared" si="1335"/>
        <v>358</v>
      </c>
      <c r="D20477" s="815">
        <f t="shared" si="1333"/>
        <v>347</v>
      </c>
      <c r="E20477" s="815">
        <v>2016</v>
      </c>
    </row>
    <row r="20478" spans="1:5">
      <c r="A20478" s="816">
        <f t="shared" si="1334"/>
        <v>42379</v>
      </c>
      <c r="B20478" s="815">
        <f t="shared" si="1336"/>
        <v>10</v>
      </c>
      <c r="C20478" s="815">
        <f t="shared" si="1335"/>
        <v>357</v>
      </c>
      <c r="D20478" s="815">
        <f t="shared" si="1333"/>
        <v>346</v>
      </c>
      <c r="E20478" s="815">
        <v>2016</v>
      </c>
    </row>
    <row r="20479" spans="1:5">
      <c r="A20479" s="816">
        <f t="shared" si="1334"/>
        <v>42380</v>
      </c>
      <c r="B20479" s="815">
        <f t="shared" si="1336"/>
        <v>11</v>
      </c>
      <c r="C20479" s="815">
        <f t="shared" si="1335"/>
        <v>356</v>
      </c>
      <c r="D20479" s="815">
        <f t="shared" si="1333"/>
        <v>345</v>
      </c>
      <c r="E20479" s="815">
        <v>2016</v>
      </c>
    </row>
    <row r="20480" spans="1:5">
      <c r="A20480" s="816">
        <f t="shared" si="1334"/>
        <v>42381</v>
      </c>
      <c r="B20480" s="815">
        <f t="shared" si="1336"/>
        <v>12</v>
      </c>
      <c r="C20480" s="815">
        <f t="shared" si="1335"/>
        <v>355</v>
      </c>
      <c r="D20480" s="815">
        <f t="shared" si="1333"/>
        <v>344</v>
      </c>
      <c r="E20480" s="815">
        <v>2016</v>
      </c>
    </row>
    <row r="20481" spans="1:5">
      <c r="A20481" s="816">
        <f t="shared" si="1334"/>
        <v>42382</v>
      </c>
      <c r="B20481" s="815">
        <f t="shared" si="1336"/>
        <v>13</v>
      </c>
      <c r="C20481" s="815">
        <f t="shared" si="1335"/>
        <v>354</v>
      </c>
      <c r="D20481" s="815">
        <f t="shared" si="1333"/>
        <v>343</v>
      </c>
      <c r="E20481" s="815">
        <v>2016</v>
      </c>
    </row>
    <row r="20482" spans="1:5">
      <c r="A20482" s="816">
        <f t="shared" si="1334"/>
        <v>42383</v>
      </c>
      <c r="B20482" s="815">
        <f t="shared" si="1336"/>
        <v>14</v>
      </c>
      <c r="C20482" s="815">
        <f t="shared" si="1335"/>
        <v>353</v>
      </c>
      <c r="D20482" s="815">
        <f t="shared" si="1333"/>
        <v>342</v>
      </c>
      <c r="E20482" s="815">
        <v>2016</v>
      </c>
    </row>
    <row r="20483" spans="1:5">
      <c r="A20483" s="816">
        <f t="shared" si="1334"/>
        <v>42384</v>
      </c>
      <c r="B20483" s="815">
        <f t="shared" si="1336"/>
        <v>15</v>
      </c>
      <c r="C20483" s="815">
        <f t="shared" si="1335"/>
        <v>352</v>
      </c>
      <c r="D20483" s="815">
        <f t="shared" si="1333"/>
        <v>341</v>
      </c>
      <c r="E20483" s="815">
        <v>2016</v>
      </c>
    </row>
    <row r="20484" spans="1:5">
      <c r="A20484" s="816">
        <f t="shared" si="1334"/>
        <v>42385</v>
      </c>
      <c r="B20484" s="815">
        <f t="shared" si="1336"/>
        <v>16</v>
      </c>
      <c r="C20484" s="815">
        <f t="shared" si="1335"/>
        <v>351</v>
      </c>
      <c r="D20484" s="815">
        <f t="shared" si="1333"/>
        <v>340</v>
      </c>
      <c r="E20484" s="815">
        <v>2016</v>
      </c>
    </row>
    <row r="20485" spans="1:5">
      <c r="A20485" s="816">
        <f t="shared" si="1334"/>
        <v>42386</v>
      </c>
      <c r="B20485" s="815">
        <f t="shared" si="1336"/>
        <v>17</v>
      </c>
      <c r="C20485" s="815">
        <f t="shared" si="1335"/>
        <v>350</v>
      </c>
      <c r="D20485" s="815">
        <f t="shared" si="1333"/>
        <v>339</v>
      </c>
      <c r="E20485" s="815">
        <v>2016</v>
      </c>
    </row>
    <row r="20486" spans="1:5">
      <c r="A20486" s="816">
        <f t="shared" si="1334"/>
        <v>42387</v>
      </c>
      <c r="B20486" s="815">
        <f t="shared" si="1336"/>
        <v>18</v>
      </c>
      <c r="C20486" s="815">
        <f t="shared" si="1335"/>
        <v>349</v>
      </c>
      <c r="D20486" s="815">
        <f t="shared" si="1333"/>
        <v>338</v>
      </c>
      <c r="E20486" s="815">
        <v>2016</v>
      </c>
    </row>
    <row r="20487" spans="1:5">
      <c r="A20487" s="816">
        <f t="shared" si="1334"/>
        <v>42388</v>
      </c>
      <c r="B20487" s="815">
        <f t="shared" si="1336"/>
        <v>19</v>
      </c>
      <c r="C20487" s="815">
        <f t="shared" si="1335"/>
        <v>348</v>
      </c>
      <c r="D20487" s="815">
        <f t="shared" si="1333"/>
        <v>337</v>
      </c>
      <c r="E20487" s="815">
        <v>2016</v>
      </c>
    </row>
    <row r="20488" spans="1:5">
      <c r="A20488" s="816">
        <f t="shared" si="1334"/>
        <v>42389</v>
      </c>
      <c r="B20488" s="815">
        <f t="shared" si="1336"/>
        <v>20</v>
      </c>
      <c r="C20488" s="815">
        <f t="shared" si="1335"/>
        <v>347</v>
      </c>
      <c r="D20488" s="815">
        <f t="shared" si="1333"/>
        <v>336</v>
      </c>
      <c r="E20488" s="815">
        <v>2016</v>
      </c>
    </row>
    <row r="20489" spans="1:5">
      <c r="A20489" s="816">
        <f t="shared" si="1334"/>
        <v>42390</v>
      </c>
      <c r="B20489" s="815">
        <f t="shared" si="1336"/>
        <v>21</v>
      </c>
      <c r="C20489" s="815">
        <f t="shared" si="1335"/>
        <v>346</v>
      </c>
      <c r="D20489" s="815">
        <f t="shared" si="1333"/>
        <v>335</v>
      </c>
      <c r="E20489" s="815">
        <v>2016</v>
      </c>
    </row>
    <row r="20490" spans="1:5">
      <c r="A20490" s="816">
        <f t="shared" si="1334"/>
        <v>42391</v>
      </c>
      <c r="B20490" s="815">
        <f t="shared" si="1336"/>
        <v>22</v>
      </c>
      <c r="C20490" s="815">
        <f t="shared" si="1335"/>
        <v>345</v>
      </c>
      <c r="D20490" s="815">
        <f t="shared" si="1333"/>
        <v>334</v>
      </c>
      <c r="E20490" s="815">
        <v>2016</v>
      </c>
    </row>
    <row r="20491" spans="1:5">
      <c r="A20491" s="816">
        <f t="shared" si="1334"/>
        <v>42392</v>
      </c>
      <c r="B20491" s="815">
        <f t="shared" si="1336"/>
        <v>23</v>
      </c>
      <c r="C20491" s="815">
        <f t="shared" si="1335"/>
        <v>344</v>
      </c>
      <c r="D20491" s="815">
        <f t="shared" si="1333"/>
        <v>333</v>
      </c>
      <c r="E20491" s="815">
        <v>2016</v>
      </c>
    </row>
    <row r="20492" spans="1:5">
      <c r="A20492" s="816">
        <f t="shared" si="1334"/>
        <v>42393</v>
      </c>
      <c r="B20492" s="815">
        <f t="shared" si="1336"/>
        <v>24</v>
      </c>
      <c r="C20492" s="815">
        <f t="shared" si="1335"/>
        <v>343</v>
      </c>
      <c r="D20492" s="815">
        <f t="shared" si="1333"/>
        <v>332</v>
      </c>
      <c r="E20492" s="815">
        <v>2016</v>
      </c>
    </row>
    <row r="20493" spans="1:5">
      <c r="A20493" s="816">
        <f t="shared" si="1334"/>
        <v>42394</v>
      </c>
      <c r="B20493" s="815">
        <f t="shared" si="1336"/>
        <v>25</v>
      </c>
      <c r="C20493" s="815">
        <f t="shared" si="1335"/>
        <v>342</v>
      </c>
      <c r="D20493" s="815">
        <f t="shared" si="1333"/>
        <v>331</v>
      </c>
      <c r="E20493" s="815">
        <v>2016</v>
      </c>
    </row>
    <row r="20494" spans="1:5">
      <c r="A20494" s="816">
        <f t="shared" si="1334"/>
        <v>42395</v>
      </c>
      <c r="B20494" s="815">
        <f t="shared" si="1336"/>
        <v>26</v>
      </c>
      <c r="C20494" s="815">
        <f t="shared" si="1335"/>
        <v>341</v>
      </c>
      <c r="D20494" s="815">
        <f t="shared" si="1333"/>
        <v>330</v>
      </c>
      <c r="E20494" s="815">
        <v>2016</v>
      </c>
    </row>
    <row r="20495" spans="1:5">
      <c r="A20495" s="816">
        <f t="shared" si="1334"/>
        <v>42396</v>
      </c>
      <c r="B20495" s="815">
        <f t="shared" si="1336"/>
        <v>27</v>
      </c>
      <c r="C20495" s="815">
        <f t="shared" si="1335"/>
        <v>340</v>
      </c>
      <c r="D20495" s="815">
        <f t="shared" si="1333"/>
        <v>329</v>
      </c>
      <c r="E20495" s="815">
        <v>2016</v>
      </c>
    </row>
    <row r="20496" spans="1:5">
      <c r="A20496" s="816">
        <f t="shared" si="1334"/>
        <v>42397</v>
      </c>
      <c r="B20496" s="815">
        <f t="shared" si="1336"/>
        <v>28</v>
      </c>
      <c r="C20496" s="815">
        <f t="shared" si="1335"/>
        <v>339</v>
      </c>
      <c r="D20496" s="815">
        <f t="shared" si="1333"/>
        <v>328</v>
      </c>
      <c r="E20496" s="815">
        <v>2016</v>
      </c>
    </row>
    <row r="20497" spans="1:5">
      <c r="A20497" s="816">
        <f t="shared" si="1334"/>
        <v>42398</v>
      </c>
      <c r="B20497" s="815">
        <f t="shared" si="1336"/>
        <v>29</v>
      </c>
      <c r="C20497" s="815">
        <f t="shared" si="1335"/>
        <v>338</v>
      </c>
      <c r="D20497" s="815">
        <f t="shared" si="1333"/>
        <v>327</v>
      </c>
      <c r="E20497" s="815">
        <v>2016</v>
      </c>
    </row>
    <row r="20498" spans="1:5">
      <c r="A20498" s="816">
        <f t="shared" si="1334"/>
        <v>42399</v>
      </c>
      <c r="B20498" s="815">
        <f t="shared" si="1336"/>
        <v>30</v>
      </c>
      <c r="C20498" s="815">
        <f t="shared" si="1335"/>
        <v>337</v>
      </c>
      <c r="D20498" s="815">
        <f t="shared" si="1333"/>
        <v>326</v>
      </c>
      <c r="E20498" s="815">
        <v>2016</v>
      </c>
    </row>
    <row r="20499" spans="1:5">
      <c r="A20499" s="816">
        <f t="shared" si="1334"/>
        <v>42400</v>
      </c>
      <c r="B20499" s="815">
        <f t="shared" si="1336"/>
        <v>31</v>
      </c>
      <c r="C20499" s="815">
        <f t="shared" si="1335"/>
        <v>336</v>
      </c>
      <c r="D20499" s="815">
        <f t="shared" si="1333"/>
        <v>325</v>
      </c>
      <c r="E20499" s="815">
        <v>2016</v>
      </c>
    </row>
    <row r="20500" spans="1:5">
      <c r="A20500" s="816">
        <f t="shared" si="1334"/>
        <v>42401</v>
      </c>
      <c r="B20500" s="815">
        <f t="shared" si="1336"/>
        <v>32</v>
      </c>
      <c r="C20500" s="815">
        <f t="shared" si="1335"/>
        <v>335</v>
      </c>
      <c r="D20500" s="815">
        <f t="shared" si="1333"/>
        <v>324</v>
      </c>
      <c r="E20500" s="815">
        <v>2016</v>
      </c>
    </row>
    <row r="20501" spans="1:5">
      <c r="A20501" s="816">
        <f t="shared" si="1334"/>
        <v>42402</v>
      </c>
      <c r="B20501" s="815">
        <f t="shared" si="1336"/>
        <v>33</v>
      </c>
      <c r="C20501" s="815">
        <f t="shared" si="1335"/>
        <v>334</v>
      </c>
      <c r="D20501" s="815">
        <f t="shared" si="1333"/>
        <v>323</v>
      </c>
      <c r="E20501" s="815">
        <v>2016</v>
      </c>
    </row>
    <row r="20502" spans="1:5">
      <c r="A20502" s="816">
        <f t="shared" si="1334"/>
        <v>42403</v>
      </c>
      <c r="B20502" s="815">
        <f t="shared" si="1336"/>
        <v>34</v>
      </c>
      <c r="C20502" s="815">
        <f t="shared" si="1335"/>
        <v>333</v>
      </c>
      <c r="D20502" s="815">
        <f t="shared" si="1333"/>
        <v>322</v>
      </c>
      <c r="E20502" s="815">
        <v>2016</v>
      </c>
    </row>
    <row r="20503" spans="1:5">
      <c r="A20503" s="816">
        <f t="shared" si="1334"/>
        <v>42404</v>
      </c>
      <c r="B20503" s="815">
        <f t="shared" si="1336"/>
        <v>35</v>
      </c>
      <c r="C20503" s="815">
        <f t="shared" si="1335"/>
        <v>332</v>
      </c>
      <c r="D20503" s="815">
        <f t="shared" si="1333"/>
        <v>321</v>
      </c>
      <c r="E20503" s="815">
        <v>2016</v>
      </c>
    </row>
    <row r="20504" spans="1:5">
      <c r="A20504" s="816">
        <f t="shared" si="1334"/>
        <v>42405</v>
      </c>
      <c r="B20504" s="815">
        <f t="shared" si="1336"/>
        <v>36</v>
      </c>
      <c r="C20504" s="815">
        <f t="shared" si="1335"/>
        <v>331</v>
      </c>
      <c r="D20504" s="815">
        <f t="shared" si="1333"/>
        <v>320</v>
      </c>
      <c r="E20504" s="815">
        <v>2016</v>
      </c>
    </row>
    <row r="20505" spans="1:5">
      <c r="A20505" s="816">
        <f t="shared" si="1334"/>
        <v>42406</v>
      </c>
      <c r="B20505" s="815">
        <f t="shared" si="1336"/>
        <v>37</v>
      </c>
      <c r="C20505" s="815">
        <f t="shared" si="1335"/>
        <v>330</v>
      </c>
      <c r="D20505" s="815">
        <f t="shared" si="1333"/>
        <v>319</v>
      </c>
      <c r="E20505" s="815">
        <v>2016</v>
      </c>
    </row>
    <row r="20506" spans="1:5">
      <c r="A20506" s="816">
        <f t="shared" si="1334"/>
        <v>42407</v>
      </c>
      <c r="B20506" s="815">
        <f t="shared" si="1336"/>
        <v>38</v>
      </c>
      <c r="C20506" s="815">
        <f t="shared" si="1335"/>
        <v>329</v>
      </c>
      <c r="D20506" s="815">
        <f t="shared" si="1333"/>
        <v>318</v>
      </c>
      <c r="E20506" s="815">
        <v>2016</v>
      </c>
    </row>
    <row r="20507" spans="1:5">
      <c r="A20507" s="816">
        <f t="shared" si="1334"/>
        <v>42408</v>
      </c>
      <c r="B20507" s="815">
        <f t="shared" si="1336"/>
        <v>39</v>
      </c>
      <c r="C20507" s="815">
        <f t="shared" si="1335"/>
        <v>328</v>
      </c>
      <c r="D20507" s="815">
        <f t="shared" si="1333"/>
        <v>317</v>
      </c>
      <c r="E20507" s="815">
        <v>2016</v>
      </c>
    </row>
    <row r="20508" spans="1:5">
      <c r="A20508" s="816">
        <f t="shared" si="1334"/>
        <v>42409</v>
      </c>
      <c r="B20508" s="815">
        <f t="shared" si="1336"/>
        <v>40</v>
      </c>
      <c r="C20508" s="815">
        <f t="shared" si="1335"/>
        <v>327</v>
      </c>
      <c r="D20508" s="815">
        <f t="shared" si="1333"/>
        <v>316</v>
      </c>
      <c r="E20508" s="815">
        <v>2016</v>
      </c>
    </row>
    <row r="20509" spans="1:5">
      <c r="A20509" s="816">
        <f t="shared" si="1334"/>
        <v>42410</v>
      </c>
      <c r="B20509" s="815">
        <f t="shared" si="1336"/>
        <v>41</v>
      </c>
      <c r="C20509" s="815">
        <f t="shared" si="1335"/>
        <v>326</v>
      </c>
      <c r="D20509" s="815">
        <f t="shared" si="1333"/>
        <v>315</v>
      </c>
      <c r="E20509" s="815">
        <v>2016</v>
      </c>
    </row>
    <row r="20510" spans="1:5">
      <c r="A20510" s="816">
        <f t="shared" si="1334"/>
        <v>42411</v>
      </c>
      <c r="B20510" s="815">
        <f t="shared" si="1336"/>
        <v>42</v>
      </c>
      <c r="C20510" s="815">
        <f t="shared" si="1335"/>
        <v>325</v>
      </c>
      <c r="D20510" s="815">
        <f t="shared" si="1333"/>
        <v>314</v>
      </c>
      <c r="E20510" s="815">
        <v>2016</v>
      </c>
    </row>
    <row r="20511" spans="1:5">
      <c r="A20511" s="816">
        <f t="shared" si="1334"/>
        <v>42412</v>
      </c>
      <c r="B20511" s="815">
        <f t="shared" si="1336"/>
        <v>43</v>
      </c>
      <c r="C20511" s="815">
        <f t="shared" si="1335"/>
        <v>324</v>
      </c>
      <c r="D20511" s="815">
        <f t="shared" si="1333"/>
        <v>313</v>
      </c>
      <c r="E20511" s="815">
        <v>2016</v>
      </c>
    </row>
    <row r="20512" spans="1:5">
      <c r="A20512" s="816">
        <f t="shared" si="1334"/>
        <v>42413</v>
      </c>
      <c r="B20512" s="815">
        <f t="shared" si="1336"/>
        <v>44</v>
      </c>
      <c r="C20512" s="815">
        <f t="shared" si="1335"/>
        <v>323</v>
      </c>
      <c r="D20512" s="815">
        <f t="shared" si="1333"/>
        <v>312</v>
      </c>
      <c r="E20512" s="815">
        <v>2016</v>
      </c>
    </row>
    <row r="20513" spans="1:5">
      <c r="A20513" s="816">
        <f t="shared" si="1334"/>
        <v>42414</v>
      </c>
      <c r="B20513" s="815">
        <f t="shared" si="1336"/>
        <v>45</v>
      </c>
      <c r="C20513" s="815">
        <f t="shared" si="1335"/>
        <v>322</v>
      </c>
      <c r="D20513" s="815">
        <f t="shared" si="1333"/>
        <v>311</v>
      </c>
      <c r="E20513" s="815">
        <v>2016</v>
      </c>
    </row>
    <row r="20514" spans="1:5">
      <c r="A20514" s="816">
        <f t="shared" si="1334"/>
        <v>42415</v>
      </c>
      <c r="B20514" s="815">
        <f t="shared" si="1336"/>
        <v>46</v>
      </c>
      <c r="C20514" s="815">
        <f t="shared" si="1335"/>
        <v>321</v>
      </c>
      <c r="D20514" s="815">
        <f t="shared" si="1333"/>
        <v>310</v>
      </c>
      <c r="E20514" s="815">
        <v>2016</v>
      </c>
    </row>
    <row r="20515" spans="1:5">
      <c r="A20515" s="816">
        <f t="shared" si="1334"/>
        <v>42416</v>
      </c>
      <c r="B20515" s="815">
        <f t="shared" si="1336"/>
        <v>47</v>
      </c>
      <c r="C20515" s="815">
        <f t="shared" si="1335"/>
        <v>320</v>
      </c>
      <c r="D20515" s="815">
        <f t="shared" si="1333"/>
        <v>309</v>
      </c>
      <c r="E20515" s="815">
        <v>2016</v>
      </c>
    </row>
    <row r="20516" spans="1:5">
      <c r="A20516" s="816">
        <f t="shared" si="1334"/>
        <v>42417</v>
      </c>
      <c r="B20516" s="815">
        <f t="shared" si="1336"/>
        <v>48</v>
      </c>
      <c r="C20516" s="815">
        <f t="shared" si="1335"/>
        <v>319</v>
      </c>
      <c r="D20516" s="815">
        <f t="shared" si="1333"/>
        <v>308</v>
      </c>
      <c r="E20516" s="815">
        <v>2016</v>
      </c>
    </row>
    <row r="20517" spans="1:5">
      <c r="A20517" s="816">
        <f t="shared" si="1334"/>
        <v>42418</v>
      </c>
      <c r="B20517" s="815">
        <f t="shared" si="1336"/>
        <v>49</v>
      </c>
      <c r="C20517" s="815">
        <f t="shared" si="1335"/>
        <v>318</v>
      </c>
      <c r="D20517" s="815">
        <f t="shared" si="1333"/>
        <v>307</v>
      </c>
      <c r="E20517" s="815">
        <v>2016</v>
      </c>
    </row>
    <row r="20518" spans="1:5">
      <c r="A20518" s="816">
        <f t="shared" si="1334"/>
        <v>42419</v>
      </c>
      <c r="B20518" s="815">
        <f t="shared" si="1336"/>
        <v>50</v>
      </c>
      <c r="C20518" s="815">
        <f t="shared" si="1335"/>
        <v>317</v>
      </c>
      <c r="D20518" s="815">
        <f t="shared" si="1333"/>
        <v>306</v>
      </c>
      <c r="E20518" s="815">
        <v>2016</v>
      </c>
    </row>
    <row r="20519" spans="1:5">
      <c r="A20519" s="816">
        <f t="shared" si="1334"/>
        <v>42420</v>
      </c>
      <c r="B20519" s="815">
        <f t="shared" si="1336"/>
        <v>51</v>
      </c>
      <c r="C20519" s="815">
        <f t="shared" si="1335"/>
        <v>316</v>
      </c>
      <c r="D20519" s="815">
        <f t="shared" si="1333"/>
        <v>305</v>
      </c>
      <c r="E20519" s="815">
        <v>2016</v>
      </c>
    </row>
    <row r="20520" spans="1:5">
      <c r="A20520" s="816">
        <f t="shared" si="1334"/>
        <v>42421</v>
      </c>
      <c r="B20520" s="815">
        <f t="shared" si="1336"/>
        <v>52</v>
      </c>
      <c r="C20520" s="815">
        <f t="shared" si="1335"/>
        <v>315</v>
      </c>
      <c r="D20520" s="815">
        <f t="shared" si="1333"/>
        <v>304</v>
      </c>
      <c r="E20520" s="815">
        <v>2016</v>
      </c>
    </row>
    <row r="20521" spans="1:5">
      <c r="A20521" s="816">
        <f t="shared" si="1334"/>
        <v>42422</v>
      </c>
      <c r="B20521" s="815">
        <f t="shared" si="1336"/>
        <v>53</v>
      </c>
      <c r="C20521" s="815">
        <f t="shared" si="1335"/>
        <v>314</v>
      </c>
      <c r="D20521" s="815">
        <f t="shared" si="1333"/>
        <v>303</v>
      </c>
      <c r="E20521" s="815">
        <v>2016</v>
      </c>
    </row>
    <row r="20522" spans="1:5">
      <c r="A20522" s="816">
        <f t="shared" si="1334"/>
        <v>42423</v>
      </c>
      <c r="B20522" s="815">
        <f t="shared" si="1336"/>
        <v>54</v>
      </c>
      <c r="C20522" s="815">
        <f t="shared" si="1335"/>
        <v>313</v>
      </c>
      <c r="D20522" s="815">
        <f t="shared" si="1333"/>
        <v>302</v>
      </c>
      <c r="E20522" s="815">
        <v>2016</v>
      </c>
    </row>
    <row r="20523" spans="1:5">
      <c r="A20523" s="816">
        <f t="shared" si="1334"/>
        <v>42424</v>
      </c>
      <c r="B20523" s="815">
        <f t="shared" si="1336"/>
        <v>55</v>
      </c>
      <c r="C20523" s="815">
        <f t="shared" si="1335"/>
        <v>312</v>
      </c>
      <c r="D20523" s="815">
        <f t="shared" si="1333"/>
        <v>301</v>
      </c>
      <c r="E20523" s="815">
        <v>2016</v>
      </c>
    </row>
    <row r="20524" spans="1:5">
      <c r="A20524" s="816">
        <f t="shared" si="1334"/>
        <v>42425</v>
      </c>
      <c r="B20524" s="815">
        <f t="shared" ref="B20524:B20587" si="1337">B20523+1</f>
        <v>56</v>
      </c>
      <c r="C20524" s="815">
        <f t="shared" ref="C20524:C20587" si="1338">C20523-1</f>
        <v>311</v>
      </c>
      <c r="D20524" s="815">
        <f t="shared" ref="D20524:D20587" si="1339">D20523-1</f>
        <v>300</v>
      </c>
      <c r="E20524" s="815">
        <v>2016</v>
      </c>
    </row>
    <row r="20525" spans="1:5">
      <c r="A20525" s="816">
        <f t="shared" si="1334"/>
        <v>42426</v>
      </c>
      <c r="B20525" s="815">
        <f t="shared" si="1337"/>
        <v>57</v>
      </c>
      <c r="C20525" s="815">
        <f t="shared" si="1338"/>
        <v>310</v>
      </c>
      <c r="D20525" s="815">
        <f t="shared" si="1339"/>
        <v>299</v>
      </c>
      <c r="E20525" s="815">
        <v>2016</v>
      </c>
    </row>
    <row r="20526" spans="1:5">
      <c r="A20526" s="816">
        <f t="shared" si="1334"/>
        <v>42427</v>
      </c>
      <c r="B20526" s="815">
        <f t="shared" si="1337"/>
        <v>58</v>
      </c>
      <c r="C20526" s="815">
        <f t="shared" si="1338"/>
        <v>309</v>
      </c>
      <c r="D20526" s="815">
        <f t="shared" si="1339"/>
        <v>298</v>
      </c>
      <c r="E20526" s="815">
        <v>2016</v>
      </c>
    </row>
    <row r="20527" spans="1:5">
      <c r="A20527" s="816">
        <f t="shared" si="1334"/>
        <v>42428</v>
      </c>
      <c r="B20527" s="815">
        <f t="shared" si="1337"/>
        <v>59</v>
      </c>
      <c r="C20527" s="815">
        <f t="shared" si="1338"/>
        <v>308</v>
      </c>
      <c r="D20527" s="815">
        <f t="shared" si="1339"/>
        <v>297</v>
      </c>
      <c r="E20527" s="815">
        <v>2016</v>
      </c>
    </row>
    <row r="20528" spans="1:5">
      <c r="A20528" s="816">
        <f t="shared" si="1334"/>
        <v>42429</v>
      </c>
      <c r="B20528" s="815">
        <f t="shared" si="1337"/>
        <v>60</v>
      </c>
      <c r="C20528" s="815">
        <f t="shared" si="1338"/>
        <v>307</v>
      </c>
      <c r="D20528" s="815">
        <f t="shared" si="1339"/>
        <v>296</v>
      </c>
      <c r="E20528" s="815">
        <v>2016</v>
      </c>
    </row>
    <row r="20529" spans="1:5">
      <c r="A20529" s="816">
        <f t="shared" si="1334"/>
        <v>42430</v>
      </c>
      <c r="B20529" s="815">
        <f t="shared" si="1337"/>
        <v>61</v>
      </c>
      <c r="C20529" s="815">
        <f t="shared" si="1338"/>
        <v>306</v>
      </c>
      <c r="D20529" s="815">
        <f t="shared" si="1339"/>
        <v>295</v>
      </c>
      <c r="E20529" s="815">
        <v>2016</v>
      </c>
    </row>
    <row r="20530" spans="1:5">
      <c r="A20530" s="816">
        <f t="shared" si="1334"/>
        <v>42431</v>
      </c>
      <c r="B20530" s="815">
        <f t="shared" si="1337"/>
        <v>62</v>
      </c>
      <c r="C20530" s="815">
        <f t="shared" si="1338"/>
        <v>305</v>
      </c>
      <c r="D20530" s="815">
        <f t="shared" si="1339"/>
        <v>294</v>
      </c>
      <c r="E20530" s="815">
        <v>2016</v>
      </c>
    </row>
    <row r="20531" spans="1:5">
      <c r="A20531" s="816">
        <f t="shared" ref="A20531:A20594" si="1340">A20530+1</f>
        <v>42432</v>
      </c>
      <c r="B20531" s="815">
        <f t="shared" si="1337"/>
        <v>63</v>
      </c>
      <c r="C20531" s="815">
        <f t="shared" si="1338"/>
        <v>304</v>
      </c>
      <c r="D20531" s="815">
        <f t="shared" si="1339"/>
        <v>293</v>
      </c>
      <c r="E20531" s="815">
        <v>2016</v>
      </c>
    </row>
    <row r="20532" spans="1:5">
      <c r="A20532" s="816">
        <f t="shared" si="1340"/>
        <v>42433</v>
      </c>
      <c r="B20532" s="815">
        <f t="shared" si="1337"/>
        <v>64</v>
      </c>
      <c r="C20532" s="815">
        <f t="shared" si="1338"/>
        <v>303</v>
      </c>
      <c r="D20532" s="815">
        <f t="shared" si="1339"/>
        <v>292</v>
      </c>
      <c r="E20532" s="815">
        <v>2016</v>
      </c>
    </row>
    <row r="20533" spans="1:5">
      <c r="A20533" s="816">
        <f t="shared" si="1340"/>
        <v>42434</v>
      </c>
      <c r="B20533" s="815">
        <f t="shared" si="1337"/>
        <v>65</v>
      </c>
      <c r="C20533" s="815">
        <f t="shared" si="1338"/>
        <v>302</v>
      </c>
      <c r="D20533" s="815">
        <f t="shared" si="1339"/>
        <v>291</v>
      </c>
      <c r="E20533" s="815">
        <v>2016</v>
      </c>
    </row>
    <row r="20534" spans="1:5">
      <c r="A20534" s="816">
        <f t="shared" si="1340"/>
        <v>42435</v>
      </c>
      <c r="B20534" s="815">
        <f t="shared" si="1337"/>
        <v>66</v>
      </c>
      <c r="C20534" s="815">
        <f t="shared" si="1338"/>
        <v>301</v>
      </c>
      <c r="D20534" s="815">
        <f t="shared" si="1339"/>
        <v>290</v>
      </c>
      <c r="E20534" s="815">
        <v>2016</v>
      </c>
    </row>
    <row r="20535" spans="1:5">
      <c r="A20535" s="816">
        <f t="shared" si="1340"/>
        <v>42436</v>
      </c>
      <c r="B20535" s="815">
        <f t="shared" si="1337"/>
        <v>67</v>
      </c>
      <c r="C20535" s="815">
        <f t="shared" si="1338"/>
        <v>300</v>
      </c>
      <c r="D20535" s="815">
        <f t="shared" si="1339"/>
        <v>289</v>
      </c>
      <c r="E20535" s="815">
        <v>2016</v>
      </c>
    </row>
    <row r="20536" spans="1:5">
      <c r="A20536" s="816">
        <f t="shared" si="1340"/>
        <v>42437</v>
      </c>
      <c r="B20536" s="815">
        <f t="shared" si="1337"/>
        <v>68</v>
      </c>
      <c r="C20536" s="815">
        <f t="shared" si="1338"/>
        <v>299</v>
      </c>
      <c r="D20536" s="815">
        <f t="shared" si="1339"/>
        <v>288</v>
      </c>
      <c r="E20536" s="815">
        <v>2016</v>
      </c>
    </row>
    <row r="20537" spans="1:5">
      <c r="A20537" s="816">
        <f t="shared" si="1340"/>
        <v>42438</v>
      </c>
      <c r="B20537" s="815">
        <f t="shared" si="1337"/>
        <v>69</v>
      </c>
      <c r="C20537" s="815">
        <f t="shared" si="1338"/>
        <v>298</v>
      </c>
      <c r="D20537" s="815">
        <f t="shared" si="1339"/>
        <v>287</v>
      </c>
      <c r="E20537" s="815">
        <v>2016</v>
      </c>
    </row>
    <row r="20538" spans="1:5">
      <c r="A20538" s="816">
        <f t="shared" si="1340"/>
        <v>42439</v>
      </c>
      <c r="B20538" s="815">
        <f t="shared" si="1337"/>
        <v>70</v>
      </c>
      <c r="C20538" s="815">
        <f t="shared" si="1338"/>
        <v>297</v>
      </c>
      <c r="D20538" s="815">
        <f t="shared" si="1339"/>
        <v>286</v>
      </c>
      <c r="E20538" s="815">
        <v>2016</v>
      </c>
    </row>
    <row r="20539" spans="1:5">
      <c r="A20539" s="816">
        <f t="shared" si="1340"/>
        <v>42440</v>
      </c>
      <c r="B20539" s="815">
        <f t="shared" si="1337"/>
        <v>71</v>
      </c>
      <c r="C20539" s="815">
        <f t="shared" si="1338"/>
        <v>296</v>
      </c>
      <c r="D20539" s="815">
        <f t="shared" si="1339"/>
        <v>285</v>
      </c>
      <c r="E20539" s="815">
        <v>2016</v>
      </c>
    </row>
    <row r="20540" spans="1:5">
      <c r="A20540" s="816">
        <f t="shared" si="1340"/>
        <v>42441</v>
      </c>
      <c r="B20540" s="815">
        <f t="shared" si="1337"/>
        <v>72</v>
      </c>
      <c r="C20540" s="815">
        <f t="shared" si="1338"/>
        <v>295</v>
      </c>
      <c r="D20540" s="815">
        <f t="shared" si="1339"/>
        <v>284</v>
      </c>
      <c r="E20540" s="815">
        <v>2016</v>
      </c>
    </row>
    <row r="20541" spans="1:5">
      <c r="A20541" s="816">
        <f t="shared" si="1340"/>
        <v>42442</v>
      </c>
      <c r="B20541" s="815">
        <f t="shared" si="1337"/>
        <v>73</v>
      </c>
      <c r="C20541" s="815">
        <f t="shared" si="1338"/>
        <v>294</v>
      </c>
      <c r="D20541" s="815">
        <f t="shared" si="1339"/>
        <v>283</v>
      </c>
      <c r="E20541" s="815">
        <v>2016</v>
      </c>
    </row>
    <row r="20542" spans="1:5">
      <c r="A20542" s="816">
        <f t="shared" si="1340"/>
        <v>42443</v>
      </c>
      <c r="B20542" s="815">
        <f t="shared" si="1337"/>
        <v>74</v>
      </c>
      <c r="C20542" s="815">
        <f t="shared" si="1338"/>
        <v>293</v>
      </c>
      <c r="D20542" s="815">
        <f t="shared" si="1339"/>
        <v>282</v>
      </c>
      <c r="E20542" s="815">
        <v>2016</v>
      </c>
    </row>
    <row r="20543" spans="1:5">
      <c r="A20543" s="816">
        <f t="shared" si="1340"/>
        <v>42444</v>
      </c>
      <c r="B20543" s="815">
        <f t="shared" si="1337"/>
        <v>75</v>
      </c>
      <c r="C20543" s="815">
        <f t="shared" si="1338"/>
        <v>292</v>
      </c>
      <c r="D20543" s="815">
        <f t="shared" si="1339"/>
        <v>281</v>
      </c>
      <c r="E20543" s="815">
        <v>2016</v>
      </c>
    </row>
    <row r="20544" spans="1:5">
      <c r="A20544" s="816">
        <f t="shared" si="1340"/>
        <v>42445</v>
      </c>
      <c r="B20544" s="815">
        <f t="shared" si="1337"/>
        <v>76</v>
      </c>
      <c r="C20544" s="815">
        <f t="shared" si="1338"/>
        <v>291</v>
      </c>
      <c r="D20544" s="815">
        <f t="shared" si="1339"/>
        <v>280</v>
      </c>
      <c r="E20544" s="815">
        <v>2016</v>
      </c>
    </row>
    <row r="20545" spans="1:5">
      <c r="A20545" s="816">
        <f t="shared" si="1340"/>
        <v>42446</v>
      </c>
      <c r="B20545" s="815">
        <f t="shared" si="1337"/>
        <v>77</v>
      </c>
      <c r="C20545" s="815">
        <f t="shared" si="1338"/>
        <v>290</v>
      </c>
      <c r="D20545" s="815">
        <f t="shared" si="1339"/>
        <v>279</v>
      </c>
      <c r="E20545" s="815">
        <v>2016</v>
      </c>
    </row>
    <row r="20546" spans="1:5">
      <c r="A20546" s="816">
        <f t="shared" si="1340"/>
        <v>42447</v>
      </c>
      <c r="B20546" s="815">
        <f t="shared" si="1337"/>
        <v>78</v>
      </c>
      <c r="C20546" s="815">
        <f t="shared" si="1338"/>
        <v>289</v>
      </c>
      <c r="D20546" s="815">
        <f t="shared" si="1339"/>
        <v>278</v>
      </c>
      <c r="E20546" s="815">
        <v>2016</v>
      </c>
    </row>
    <row r="20547" spans="1:5">
      <c r="A20547" s="816">
        <f t="shared" si="1340"/>
        <v>42448</v>
      </c>
      <c r="B20547" s="815">
        <f t="shared" si="1337"/>
        <v>79</v>
      </c>
      <c r="C20547" s="815">
        <f t="shared" si="1338"/>
        <v>288</v>
      </c>
      <c r="D20547" s="815">
        <f t="shared" si="1339"/>
        <v>277</v>
      </c>
      <c r="E20547" s="815">
        <v>2016</v>
      </c>
    </row>
    <row r="20548" spans="1:5">
      <c r="A20548" s="816">
        <f t="shared" si="1340"/>
        <v>42449</v>
      </c>
      <c r="B20548" s="815">
        <f t="shared" si="1337"/>
        <v>80</v>
      </c>
      <c r="C20548" s="815">
        <f t="shared" si="1338"/>
        <v>287</v>
      </c>
      <c r="D20548" s="815">
        <f t="shared" si="1339"/>
        <v>276</v>
      </c>
      <c r="E20548" s="815">
        <v>2016</v>
      </c>
    </row>
    <row r="20549" spans="1:5">
      <c r="A20549" s="816">
        <f t="shared" si="1340"/>
        <v>42450</v>
      </c>
      <c r="B20549" s="815">
        <f t="shared" si="1337"/>
        <v>81</v>
      </c>
      <c r="C20549" s="815">
        <f t="shared" si="1338"/>
        <v>286</v>
      </c>
      <c r="D20549" s="815">
        <f t="shared" si="1339"/>
        <v>275</v>
      </c>
      <c r="E20549" s="815">
        <v>2016</v>
      </c>
    </row>
    <row r="20550" spans="1:5">
      <c r="A20550" s="816">
        <f t="shared" si="1340"/>
        <v>42451</v>
      </c>
      <c r="B20550" s="815">
        <f t="shared" si="1337"/>
        <v>82</v>
      </c>
      <c r="C20550" s="815">
        <f t="shared" si="1338"/>
        <v>285</v>
      </c>
      <c r="D20550" s="815">
        <f t="shared" si="1339"/>
        <v>274</v>
      </c>
      <c r="E20550" s="815">
        <v>2016</v>
      </c>
    </row>
    <row r="20551" spans="1:5">
      <c r="A20551" s="816">
        <f t="shared" si="1340"/>
        <v>42452</v>
      </c>
      <c r="B20551" s="815">
        <f t="shared" si="1337"/>
        <v>83</v>
      </c>
      <c r="C20551" s="815">
        <f t="shared" si="1338"/>
        <v>284</v>
      </c>
      <c r="D20551" s="815">
        <f t="shared" si="1339"/>
        <v>273</v>
      </c>
      <c r="E20551" s="815">
        <v>2016</v>
      </c>
    </row>
    <row r="20552" spans="1:5">
      <c r="A20552" s="816">
        <f t="shared" si="1340"/>
        <v>42453</v>
      </c>
      <c r="B20552" s="815">
        <f t="shared" si="1337"/>
        <v>84</v>
      </c>
      <c r="C20552" s="815">
        <f t="shared" si="1338"/>
        <v>283</v>
      </c>
      <c r="D20552" s="815">
        <f t="shared" si="1339"/>
        <v>272</v>
      </c>
      <c r="E20552" s="815">
        <v>2016</v>
      </c>
    </row>
    <row r="20553" spans="1:5">
      <c r="A20553" s="816">
        <f t="shared" si="1340"/>
        <v>42454</v>
      </c>
      <c r="B20553" s="815">
        <f t="shared" si="1337"/>
        <v>85</v>
      </c>
      <c r="C20553" s="815">
        <f t="shared" si="1338"/>
        <v>282</v>
      </c>
      <c r="D20553" s="815">
        <f t="shared" si="1339"/>
        <v>271</v>
      </c>
      <c r="E20553" s="815">
        <v>2016</v>
      </c>
    </row>
    <row r="20554" spans="1:5">
      <c r="A20554" s="816">
        <f t="shared" si="1340"/>
        <v>42455</v>
      </c>
      <c r="B20554" s="815">
        <f t="shared" si="1337"/>
        <v>86</v>
      </c>
      <c r="C20554" s="815">
        <f t="shared" si="1338"/>
        <v>281</v>
      </c>
      <c r="D20554" s="815">
        <f t="shared" si="1339"/>
        <v>270</v>
      </c>
      <c r="E20554" s="815">
        <v>2016</v>
      </c>
    </row>
    <row r="20555" spans="1:5">
      <c r="A20555" s="816">
        <f t="shared" si="1340"/>
        <v>42456</v>
      </c>
      <c r="B20555" s="815">
        <f t="shared" si="1337"/>
        <v>87</v>
      </c>
      <c r="C20555" s="815">
        <f t="shared" si="1338"/>
        <v>280</v>
      </c>
      <c r="D20555" s="815">
        <f t="shared" si="1339"/>
        <v>269</v>
      </c>
      <c r="E20555" s="815">
        <v>2016</v>
      </c>
    </row>
    <row r="20556" spans="1:5">
      <c r="A20556" s="816">
        <f t="shared" si="1340"/>
        <v>42457</v>
      </c>
      <c r="B20556" s="815">
        <f t="shared" si="1337"/>
        <v>88</v>
      </c>
      <c r="C20556" s="815">
        <f t="shared" si="1338"/>
        <v>279</v>
      </c>
      <c r="D20556" s="815">
        <f t="shared" si="1339"/>
        <v>268</v>
      </c>
      <c r="E20556" s="815">
        <v>2016</v>
      </c>
    </row>
    <row r="20557" spans="1:5">
      <c r="A20557" s="816">
        <f t="shared" si="1340"/>
        <v>42458</v>
      </c>
      <c r="B20557" s="815">
        <f t="shared" si="1337"/>
        <v>89</v>
      </c>
      <c r="C20557" s="815">
        <f t="shared" si="1338"/>
        <v>278</v>
      </c>
      <c r="D20557" s="815">
        <f t="shared" si="1339"/>
        <v>267</v>
      </c>
      <c r="E20557" s="815">
        <v>2016</v>
      </c>
    </row>
    <row r="20558" spans="1:5">
      <c r="A20558" s="816">
        <f t="shared" si="1340"/>
        <v>42459</v>
      </c>
      <c r="B20558" s="815">
        <f t="shared" si="1337"/>
        <v>90</v>
      </c>
      <c r="C20558" s="815">
        <f t="shared" si="1338"/>
        <v>277</v>
      </c>
      <c r="D20558" s="815">
        <f t="shared" si="1339"/>
        <v>266</v>
      </c>
      <c r="E20558" s="815">
        <v>2016</v>
      </c>
    </row>
    <row r="20559" spans="1:5">
      <c r="A20559" s="816">
        <f t="shared" si="1340"/>
        <v>42460</v>
      </c>
      <c r="B20559" s="815">
        <f t="shared" si="1337"/>
        <v>91</v>
      </c>
      <c r="C20559" s="815">
        <f t="shared" si="1338"/>
        <v>276</v>
      </c>
      <c r="D20559" s="815">
        <f t="shared" si="1339"/>
        <v>265</v>
      </c>
      <c r="E20559" s="815">
        <v>2016</v>
      </c>
    </row>
    <row r="20560" spans="1:5">
      <c r="A20560" s="816">
        <f t="shared" si="1340"/>
        <v>42461</v>
      </c>
      <c r="B20560" s="815">
        <f t="shared" si="1337"/>
        <v>92</v>
      </c>
      <c r="C20560" s="815">
        <f t="shared" si="1338"/>
        <v>275</v>
      </c>
      <c r="D20560" s="815">
        <f t="shared" si="1339"/>
        <v>264</v>
      </c>
      <c r="E20560" s="815">
        <v>2016</v>
      </c>
    </row>
    <row r="20561" spans="1:5">
      <c r="A20561" s="816">
        <f t="shared" si="1340"/>
        <v>42462</v>
      </c>
      <c r="B20561" s="815">
        <f t="shared" si="1337"/>
        <v>93</v>
      </c>
      <c r="C20561" s="815">
        <f t="shared" si="1338"/>
        <v>274</v>
      </c>
      <c r="D20561" s="815">
        <f t="shared" si="1339"/>
        <v>263</v>
      </c>
      <c r="E20561" s="815">
        <v>2016</v>
      </c>
    </row>
    <row r="20562" spans="1:5">
      <c r="A20562" s="816">
        <f t="shared" si="1340"/>
        <v>42463</v>
      </c>
      <c r="B20562" s="815">
        <f t="shared" si="1337"/>
        <v>94</v>
      </c>
      <c r="C20562" s="815">
        <f t="shared" si="1338"/>
        <v>273</v>
      </c>
      <c r="D20562" s="815">
        <f t="shared" si="1339"/>
        <v>262</v>
      </c>
      <c r="E20562" s="815">
        <v>2016</v>
      </c>
    </row>
    <row r="20563" spans="1:5">
      <c r="A20563" s="816">
        <f t="shared" si="1340"/>
        <v>42464</v>
      </c>
      <c r="B20563" s="815">
        <f t="shared" si="1337"/>
        <v>95</v>
      </c>
      <c r="C20563" s="815">
        <f t="shared" si="1338"/>
        <v>272</v>
      </c>
      <c r="D20563" s="815">
        <f t="shared" si="1339"/>
        <v>261</v>
      </c>
      <c r="E20563" s="815">
        <v>2016</v>
      </c>
    </row>
    <row r="20564" spans="1:5">
      <c r="A20564" s="816">
        <f t="shared" si="1340"/>
        <v>42465</v>
      </c>
      <c r="B20564" s="815">
        <f t="shared" si="1337"/>
        <v>96</v>
      </c>
      <c r="C20564" s="815">
        <f t="shared" si="1338"/>
        <v>271</v>
      </c>
      <c r="D20564" s="815">
        <f t="shared" si="1339"/>
        <v>260</v>
      </c>
      <c r="E20564" s="815">
        <v>2016</v>
      </c>
    </row>
    <row r="20565" spans="1:5">
      <c r="A20565" s="816">
        <f t="shared" si="1340"/>
        <v>42466</v>
      </c>
      <c r="B20565" s="815">
        <f t="shared" si="1337"/>
        <v>97</v>
      </c>
      <c r="C20565" s="815">
        <f t="shared" si="1338"/>
        <v>270</v>
      </c>
      <c r="D20565" s="815">
        <f t="shared" si="1339"/>
        <v>259</v>
      </c>
      <c r="E20565" s="815">
        <v>2016</v>
      </c>
    </row>
    <row r="20566" spans="1:5">
      <c r="A20566" s="816">
        <f t="shared" si="1340"/>
        <v>42467</v>
      </c>
      <c r="B20566" s="815">
        <f t="shared" si="1337"/>
        <v>98</v>
      </c>
      <c r="C20566" s="815">
        <f t="shared" si="1338"/>
        <v>269</v>
      </c>
      <c r="D20566" s="815">
        <f t="shared" si="1339"/>
        <v>258</v>
      </c>
      <c r="E20566" s="815">
        <v>2016</v>
      </c>
    </row>
    <row r="20567" spans="1:5">
      <c r="A20567" s="816">
        <f t="shared" si="1340"/>
        <v>42468</v>
      </c>
      <c r="B20567" s="815">
        <f t="shared" si="1337"/>
        <v>99</v>
      </c>
      <c r="C20567" s="815">
        <f t="shared" si="1338"/>
        <v>268</v>
      </c>
      <c r="D20567" s="815">
        <f t="shared" si="1339"/>
        <v>257</v>
      </c>
      <c r="E20567" s="815">
        <v>2016</v>
      </c>
    </row>
    <row r="20568" spans="1:5">
      <c r="A20568" s="816">
        <f t="shared" si="1340"/>
        <v>42469</v>
      </c>
      <c r="B20568" s="815">
        <f t="shared" si="1337"/>
        <v>100</v>
      </c>
      <c r="C20568" s="815">
        <f t="shared" si="1338"/>
        <v>267</v>
      </c>
      <c r="D20568" s="815">
        <f t="shared" si="1339"/>
        <v>256</v>
      </c>
      <c r="E20568" s="815">
        <v>2016</v>
      </c>
    </row>
    <row r="20569" spans="1:5">
      <c r="A20569" s="816">
        <f t="shared" si="1340"/>
        <v>42470</v>
      </c>
      <c r="B20569" s="815">
        <f t="shared" si="1337"/>
        <v>101</v>
      </c>
      <c r="C20569" s="815">
        <f t="shared" si="1338"/>
        <v>266</v>
      </c>
      <c r="D20569" s="815">
        <f t="shared" si="1339"/>
        <v>255</v>
      </c>
      <c r="E20569" s="815">
        <v>2016</v>
      </c>
    </row>
    <row r="20570" spans="1:5">
      <c r="A20570" s="816">
        <f t="shared" si="1340"/>
        <v>42471</v>
      </c>
      <c r="B20570" s="815">
        <f t="shared" si="1337"/>
        <v>102</v>
      </c>
      <c r="C20570" s="815">
        <f t="shared" si="1338"/>
        <v>265</v>
      </c>
      <c r="D20570" s="815">
        <f t="shared" si="1339"/>
        <v>254</v>
      </c>
      <c r="E20570" s="815">
        <v>2016</v>
      </c>
    </row>
    <row r="20571" spans="1:5">
      <c r="A20571" s="816">
        <f t="shared" si="1340"/>
        <v>42472</v>
      </c>
      <c r="B20571" s="815">
        <f t="shared" si="1337"/>
        <v>103</v>
      </c>
      <c r="C20571" s="815">
        <f t="shared" si="1338"/>
        <v>264</v>
      </c>
      <c r="D20571" s="815">
        <f t="shared" si="1339"/>
        <v>253</v>
      </c>
      <c r="E20571" s="815">
        <v>2016</v>
      </c>
    </row>
    <row r="20572" spans="1:5">
      <c r="A20572" s="816">
        <f t="shared" si="1340"/>
        <v>42473</v>
      </c>
      <c r="B20572" s="815">
        <f t="shared" si="1337"/>
        <v>104</v>
      </c>
      <c r="C20572" s="815">
        <f t="shared" si="1338"/>
        <v>263</v>
      </c>
      <c r="D20572" s="815">
        <f t="shared" si="1339"/>
        <v>252</v>
      </c>
      <c r="E20572" s="815">
        <v>2016</v>
      </c>
    </row>
    <row r="20573" spans="1:5">
      <c r="A20573" s="816">
        <f t="shared" si="1340"/>
        <v>42474</v>
      </c>
      <c r="B20573" s="815">
        <f t="shared" si="1337"/>
        <v>105</v>
      </c>
      <c r="C20573" s="815">
        <f t="shared" si="1338"/>
        <v>262</v>
      </c>
      <c r="D20573" s="815">
        <f t="shared" si="1339"/>
        <v>251</v>
      </c>
      <c r="E20573" s="815">
        <v>2016</v>
      </c>
    </row>
    <row r="20574" spans="1:5">
      <c r="A20574" s="816">
        <f t="shared" si="1340"/>
        <v>42475</v>
      </c>
      <c r="B20574" s="815">
        <f t="shared" si="1337"/>
        <v>106</v>
      </c>
      <c r="C20574" s="815">
        <f t="shared" si="1338"/>
        <v>261</v>
      </c>
      <c r="D20574" s="815">
        <f t="shared" si="1339"/>
        <v>250</v>
      </c>
      <c r="E20574" s="815">
        <v>2016</v>
      </c>
    </row>
    <row r="20575" spans="1:5">
      <c r="A20575" s="816">
        <f t="shared" si="1340"/>
        <v>42476</v>
      </c>
      <c r="B20575" s="815">
        <f t="shared" si="1337"/>
        <v>107</v>
      </c>
      <c r="C20575" s="815">
        <f t="shared" si="1338"/>
        <v>260</v>
      </c>
      <c r="D20575" s="815">
        <f t="shared" si="1339"/>
        <v>249</v>
      </c>
      <c r="E20575" s="815">
        <v>2016</v>
      </c>
    </row>
    <row r="20576" spans="1:5">
      <c r="A20576" s="816">
        <f t="shared" si="1340"/>
        <v>42477</v>
      </c>
      <c r="B20576" s="815">
        <f t="shared" si="1337"/>
        <v>108</v>
      </c>
      <c r="C20576" s="815">
        <f t="shared" si="1338"/>
        <v>259</v>
      </c>
      <c r="D20576" s="815">
        <f t="shared" si="1339"/>
        <v>248</v>
      </c>
      <c r="E20576" s="815">
        <v>2016</v>
      </c>
    </row>
    <row r="20577" spans="1:5">
      <c r="A20577" s="816">
        <f t="shared" si="1340"/>
        <v>42478</v>
      </c>
      <c r="B20577" s="815">
        <f t="shared" si="1337"/>
        <v>109</v>
      </c>
      <c r="C20577" s="815">
        <f t="shared" si="1338"/>
        <v>258</v>
      </c>
      <c r="D20577" s="815">
        <f t="shared" si="1339"/>
        <v>247</v>
      </c>
      <c r="E20577" s="815">
        <v>2016</v>
      </c>
    </row>
    <row r="20578" spans="1:5">
      <c r="A20578" s="816">
        <f t="shared" si="1340"/>
        <v>42479</v>
      </c>
      <c r="B20578" s="815">
        <f t="shared" si="1337"/>
        <v>110</v>
      </c>
      <c r="C20578" s="815">
        <f t="shared" si="1338"/>
        <v>257</v>
      </c>
      <c r="D20578" s="815">
        <f t="shared" si="1339"/>
        <v>246</v>
      </c>
      <c r="E20578" s="815">
        <v>2016</v>
      </c>
    </row>
    <row r="20579" spans="1:5">
      <c r="A20579" s="816">
        <f t="shared" si="1340"/>
        <v>42480</v>
      </c>
      <c r="B20579" s="815">
        <f t="shared" si="1337"/>
        <v>111</v>
      </c>
      <c r="C20579" s="815">
        <f t="shared" si="1338"/>
        <v>256</v>
      </c>
      <c r="D20579" s="815">
        <f t="shared" si="1339"/>
        <v>245</v>
      </c>
      <c r="E20579" s="815">
        <v>2016</v>
      </c>
    </row>
    <row r="20580" spans="1:5">
      <c r="A20580" s="816">
        <f t="shared" si="1340"/>
        <v>42481</v>
      </c>
      <c r="B20580" s="815">
        <f t="shared" si="1337"/>
        <v>112</v>
      </c>
      <c r="C20580" s="815">
        <f t="shared" si="1338"/>
        <v>255</v>
      </c>
      <c r="D20580" s="815">
        <f t="shared" si="1339"/>
        <v>244</v>
      </c>
      <c r="E20580" s="815">
        <v>2016</v>
      </c>
    </row>
    <row r="20581" spans="1:5">
      <c r="A20581" s="816">
        <f t="shared" si="1340"/>
        <v>42482</v>
      </c>
      <c r="B20581" s="815">
        <f t="shared" si="1337"/>
        <v>113</v>
      </c>
      <c r="C20581" s="815">
        <f t="shared" si="1338"/>
        <v>254</v>
      </c>
      <c r="D20581" s="815">
        <f t="shared" si="1339"/>
        <v>243</v>
      </c>
      <c r="E20581" s="815">
        <v>2016</v>
      </c>
    </row>
    <row r="20582" spans="1:5">
      <c r="A20582" s="816">
        <f t="shared" si="1340"/>
        <v>42483</v>
      </c>
      <c r="B20582" s="815">
        <f t="shared" si="1337"/>
        <v>114</v>
      </c>
      <c r="C20582" s="815">
        <f t="shared" si="1338"/>
        <v>253</v>
      </c>
      <c r="D20582" s="815">
        <f t="shared" si="1339"/>
        <v>242</v>
      </c>
      <c r="E20582" s="815">
        <v>2016</v>
      </c>
    </row>
    <row r="20583" spans="1:5">
      <c r="A20583" s="816">
        <f t="shared" si="1340"/>
        <v>42484</v>
      </c>
      <c r="B20583" s="815">
        <f t="shared" si="1337"/>
        <v>115</v>
      </c>
      <c r="C20583" s="815">
        <f t="shared" si="1338"/>
        <v>252</v>
      </c>
      <c r="D20583" s="815">
        <f t="shared" si="1339"/>
        <v>241</v>
      </c>
      <c r="E20583" s="815">
        <v>2016</v>
      </c>
    </row>
    <row r="20584" spans="1:5">
      <c r="A20584" s="816">
        <f t="shared" si="1340"/>
        <v>42485</v>
      </c>
      <c r="B20584" s="815">
        <f t="shared" si="1337"/>
        <v>116</v>
      </c>
      <c r="C20584" s="815">
        <f t="shared" si="1338"/>
        <v>251</v>
      </c>
      <c r="D20584" s="815">
        <f t="shared" si="1339"/>
        <v>240</v>
      </c>
      <c r="E20584" s="815">
        <v>2016</v>
      </c>
    </row>
    <row r="20585" spans="1:5">
      <c r="A20585" s="816">
        <f t="shared" si="1340"/>
        <v>42486</v>
      </c>
      <c r="B20585" s="815">
        <f t="shared" si="1337"/>
        <v>117</v>
      </c>
      <c r="C20585" s="815">
        <f t="shared" si="1338"/>
        <v>250</v>
      </c>
      <c r="D20585" s="815">
        <f t="shared" si="1339"/>
        <v>239</v>
      </c>
      <c r="E20585" s="815">
        <v>2016</v>
      </c>
    </row>
    <row r="20586" spans="1:5">
      <c r="A20586" s="816">
        <f t="shared" si="1340"/>
        <v>42487</v>
      </c>
      <c r="B20586" s="815">
        <f t="shared" si="1337"/>
        <v>118</v>
      </c>
      <c r="C20586" s="815">
        <f t="shared" si="1338"/>
        <v>249</v>
      </c>
      <c r="D20586" s="815">
        <f t="shared" si="1339"/>
        <v>238</v>
      </c>
      <c r="E20586" s="815">
        <v>2016</v>
      </c>
    </row>
    <row r="20587" spans="1:5">
      <c r="A20587" s="816">
        <f t="shared" si="1340"/>
        <v>42488</v>
      </c>
      <c r="B20587" s="815">
        <f t="shared" si="1337"/>
        <v>119</v>
      </c>
      <c r="C20587" s="815">
        <f t="shared" si="1338"/>
        <v>248</v>
      </c>
      <c r="D20587" s="815">
        <f t="shared" si="1339"/>
        <v>237</v>
      </c>
      <c r="E20587" s="815">
        <v>2016</v>
      </c>
    </row>
    <row r="20588" spans="1:5">
      <c r="A20588" s="816">
        <f t="shared" si="1340"/>
        <v>42489</v>
      </c>
      <c r="B20588" s="815">
        <f t="shared" ref="B20588:B20651" si="1341">B20587+1</f>
        <v>120</v>
      </c>
      <c r="C20588" s="815">
        <f t="shared" ref="C20588:C20651" si="1342">C20587-1</f>
        <v>247</v>
      </c>
      <c r="D20588" s="815">
        <f t="shared" ref="D20588:D20651" si="1343">D20587-1</f>
        <v>236</v>
      </c>
      <c r="E20588" s="815">
        <v>2016</v>
      </c>
    </row>
    <row r="20589" spans="1:5">
      <c r="A20589" s="816">
        <f t="shared" si="1340"/>
        <v>42490</v>
      </c>
      <c r="B20589" s="815">
        <f t="shared" si="1341"/>
        <v>121</v>
      </c>
      <c r="C20589" s="815">
        <f t="shared" si="1342"/>
        <v>246</v>
      </c>
      <c r="D20589" s="815">
        <f t="shared" si="1343"/>
        <v>235</v>
      </c>
      <c r="E20589" s="815">
        <v>2016</v>
      </c>
    </row>
    <row r="20590" spans="1:5">
      <c r="A20590" s="816">
        <f t="shared" si="1340"/>
        <v>42491</v>
      </c>
      <c r="B20590" s="815">
        <f t="shared" si="1341"/>
        <v>122</v>
      </c>
      <c r="C20590" s="815">
        <f t="shared" si="1342"/>
        <v>245</v>
      </c>
      <c r="D20590" s="815">
        <f t="shared" si="1343"/>
        <v>234</v>
      </c>
      <c r="E20590" s="815">
        <v>2016</v>
      </c>
    </row>
    <row r="20591" spans="1:5">
      <c r="A20591" s="816">
        <f t="shared" si="1340"/>
        <v>42492</v>
      </c>
      <c r="B20591" s="815">
        <f t="shared" si="1341"/>
        <v>123</v>
      </c>
      <c r="C20591" s="815">
        <f t="shared" si="1342"/>
        <v>244</v>
      </c>
      <c r="D20591" s="815">
        <f t="shared" si="1343"/>
        <v>233</v>
      </c>
      <c r="E20591" s="815">
        <v>2016</v>
      </c>
    </row>
    <row r="20592" spans="1:5">
      <c r="A20592" s="816">
        <f t="shared" si="1340"/>
        <v>42493</v>
      </c>
      <c r="B20592" s="815">
        <f t="shared" si="1341"/>
        <v>124</v>
      </c>
      <c r="C20592" s="815">
        <f t="shared" si="1342"/>
        <v>243</v>
      </c>
      <c r="D20592" s="815">
        <f t="shared" si="1343"/>
        <v>232</v>
      </c>
      <c r="E20592" s="815">
        <v>2016</v>
      </c>
    </row>
    <row r="20593" spans="1:5">
      <c r="A20593" s="816">
        <f t="shared" si="1340"/>
        <v>42494</v>
      </c>
      <c r="B20593" s="815">
        <f t="shared" si="1341"/>
        <v>125</v>
      </c>
      <c r="C20593" s="815">
        <f t="shared" si="1342"/>
        <v>242</v>
      </c>
      <c r="D20593" s="815">
        <f t="shared" si="1343"/>
        <v>231</v>
      </c>
      <c r="E20593" s="815">
        <v>2016</v>
      </c>
    </row>
    <row r="20594" spans="1:5">
      <c r="A20594" s="816">
        <f t="shared" si="1340"/>
        <v>42495</v>
      </c>
      <c r="B20594" s="815">
        <f t="shared" si="1341"/>
        <v>126</v>
      </c>
      <c r="C20594" s="815">
        <f t="shared" si="1342"/>
        <v>241</v>
      </c>
      <c r="D20594" s="815">
        <f t="shared" si="1343"/>
        <v>230</v>
      </c>
      <c r="E20594" s="815">
        <v>2016</v>
      </c>
    </row>
    <row r="20595" spans="1:5">
      <c r="A20595" s="816">
        <f t="shared" ref="A20595:A20658" si="1344">A20594+1</f>
        <v>42496</v>
      </c>
      <c r="B20595" s="815">
        <f t="shared" si="1341"/>
        <v>127</v>
      </c>
      <c r="C20595" s="815">
        <f t="shared" si="1342"/>
        <v>240</v>
      </c>
      <c r="D20595" s="815">
        <f t="shared" si="1343"/>
        <v>229</v>
      </c>
      <c r="E20595" s="815">
        <v>2016</v>
      </c>
    </row>
    <row r="20596" spans="1:5">
      <c r="A20596" s="816">
        <f t="shared" si="1344"/>
        <v>42497</v>
      </c>
      <c r="B20596" s="815">
        <f t="shared" si="1341"/>
        <v>128</v>
      </c>
      <c r="C20596" s="815">
        <f t="shared" si="1342"/>
        <v>239</v>
      </c>
      <c r="D20596" s="815">
        <f t="shared" si="1343"/>
        <v>228</v>
      </c>
      <c r="E20596" s="815">
        <v>2016</v>
      </c>
    </row>
    <row r="20597" spans="1:5">
      <c r="A20597" s="816">
        <f t="shared" si="1344"/>
        <v>42498</v>
      </c>
      <c r="B20597" s="815">
        <f t="shared" si="1341"/>
        <v>129</v>
      </c>
      <c r="C20597" s="815">
        <f t="shared" si="1342"/>
        <v>238</v>
      </c>
      <c r="D20597" s="815">
        <f t="shared" si="1343"/>
        <v>227</v>
      </c>
      <c r="E20597" s="815">
        <v>2016</v>
      </c>
    </row>
    <row r="20598" spans="1:5">
      <c r="A20598" s="816">
        <f t="shared" si="1344"/>
        <v>42499</v>
      </c>
      <c r="B20598" s="815">
        <f t="shared" si="1341"/>
        <v>130</v>
      </c>
      <c r="C20598" s="815">
        <f t="shared" si="1342"/>
        <v>237</v>
      </c>
      <c r="D20598" s="815">
        <f t="shared" si="1343"/>
        <v>226</v>
      </c>
      <c r="E20598" s="815">
        <v>2016</v>
      </c>
    </row>
    <row r="20599" spans="1:5">
      <c r="A20599" s="816">
        <f t="shared" si="1344"/>
        <v>42500</v>
      </c>
      <c r="B20599" s="815">
        <f t="shared" si="1341"/>
        <v>131</v>
      </c>
      <c r="C20599" s="815">
        <f t="shared" si="1342"/>
        <v>236</v>
      </c>
      <c r="D20599" s="815">
        <f t="shared" si="1343"/>
        <v>225</v>
      </c>
      <c r="E20599" s="815">
        <v>2016</v>
      </c>
    </row>
    <row r="20600" spans="1:5">
      <c r="A20600" s="816">
        <f t="shared" si="1344"/>
        <v>42501</v>
      </c>
      <c r="B20600" s="815">
        <f t="shared" si="1341"/>
        <v>132</v>
      </c>
      <c r="C20600" s="815">
        <f t="shared" si="1342"/>
        <v>235</v>
      </c>
      <c r="D20600" s="815">
        <f t="shared" si="1343"/>
        <v>224</v>
      </c>
      <c r="E20600" s="815">
        <v>2016</v>
      </c>
    </row>
    <row r="20601" spans="1:5">
      <c r="A20601" s="816">
        <f t="shared" si="1344"/>
        <v>42502</v>
      </c>
      <c r="B20601" s="815">
        <f t="shared" si="1341"/>
        <v>133</v>
      </c>
      <c r="C20601" s="815">
        <f t="shared" si="1342"/>
        <v>234</v>
      </c>
      <c r="D20601" s="815">
        <f t="shared" si="1343"/>
        <v>223</v>
      </c>
      <c r="E20601" s="815">
        <v>2016</v>
      </c>
    </row>
    <row r="20602" spans="1:5">
      <c r="A20602" s="816">
        <f t="shared" si="1344"/>
        <v>42503</v>
      </c>
      <c r="B20602" s="815">
        <f t="shared" si="1341"/>
        <v>134</v>
      </c>
      <c r="C20602" s="815">
        <f t="shared" si="1342"/>
        <v>233</v>
      </c>
      <c r="D20602" s="815">
        <f t="shared" si="1343"/>
        <v>222</v>
      </c>
      <c r="E20602" s="815">
        <v>2016</v>
      </c>
    </row>
    <row r="20603" spans="1:5">
      <c r="A20603" s="816">
        <f t="shared" si="1344"/>
        <v>42504</v>
      </c>
      <c r="B20603" s="815">
        <f t="shared" si="1341"/>
        <v>135</v>
      </c>
      <c r="C20603" s="815">
        <f t="shared" si="1342"/>
        <v>232</v>
      </c>
      <c r="D20603" s="815">
        <f t="shared" si="1343"/>
        <v>221</v>
      </c>
      <c r="E20603" s="815">
        <v>2016</v>
      </c>
    </row>
    <row r="20604" spans="1:5">
      <c r="A20604" s="816">
        <f t="shared" si="1344"/>
        <v>42505</v>
      </c>
      <c r="B20604" s="815">
        <f t="shared" si="1341"/>
        <v>136</v>
      </c>
      <c r="C20604" s="815">
        <f t="shared" si="1342"/>
        <v>231</v>
      </c>
      <c r="D20604" s="815">
        <f t="shared" si="1343"/>
        <v>220</v>
      </c>
      <c r="E20604" s="815">
        <v>2016</v>
      </c>
    </row>
    <row r="20605" spans="1:5">
      <c r="A20605" s="816">
        <f t="shared" si="1344"/>
        <v>42506</v>
      </c>
      <c r="B20605" s="815">
        <f t="shared" si="1341"/>
        <v>137</v>
      </c>
      <c r="C20605" s="815">
        <f t="shared" si="1342"/>
        <v>230</v>
      </c>
      <c r="D20605" s="815">
        <f t="shared" si="1343"/>
        <v>219</v>
      </c>
      <c r="E20605" s="815">
        <v>2016</v>
      </c>
    </row>
    <row r="20606" spans="1:5">
      <c r="A20606" s="816">
        <f t="shared" si="1344"/>
        <v>42507</v>
      </c>
      <c r="B20606" s="815">
        <f t="shared" si="1341"/>
        <v>138</v>
      </c>
      <c r="C20606" s="815">
        <f t="shared" si="1342"/>
        <v>229</v>
      </c>
      <c r="D20606" s="815">
        <f t="shared" si="1343"/>
        <v>218</v>
      </c>
      <c r="E20606" s="815">
        <v>2016</v>
      </c>
    </row>
    <row r="20607" spans="1:5">
      <c r="A20607" s="816">
        <f t="shared" si="1344"/>
        <v>42508</v>
      </c>
      <c r="B20607" s="815">
        <f t="shared" si="1341"/>
        <v>139</v>
      </c>
      <c r="C20607" s="815">
        <f t="shared" si="1342"/>
        <v>228</v>
      </c>
      <c r="D20607" s="815">
        <f t="shared" si="1343"/>
        <v>217</v>
      </c>
      <c r="E20607" s="815">
        <v>2016</v>
      </c>
    </row>
    <row r="20608" spans="1:5">
      <c r="A20608" s="816">
        <f t="shared" si="1344"/>
        <v>42509</v>
      </c>
      <c r="B20608" s="815">
        <f t="shared" si="1341"/>
        <v>140</v>
      </c>
      <c r="C20608" s="815">
        <f t="shared" si="1342"/>
        <v>227</v>
      </c>
      <c r="D20608" s="815">
        <f t="shared" si="1343"/>
        <v>216</v>
      </c>
      <c r="E20608" s="815">
        <v>2016</v>
      </c>
    </row>
    <row r="20609" spans="1:5">
      <c r="A20609" s="816">
        <f t="shared" si="1344"/>
        <v>42510</v>
      </c>
      <c r="B20609" s="815">
        <f t="shared" si="1341"/>
        <v>141</v>
      </c>
      <c r="C20609" s="815">
        <f t="shared" si="1342"/>
        <v>226</v>
      </c>
      <c r="D20609" s="815">
        <f t="shared" si="1343"/>
        <v>215</v>
      </c>
      <c r="E20609" s="815">
        <v>2016</v>
      </c>
    </row>
    <row r="20610" spans="1:5">
      <c r="A20610" s="816">
        <f t="shared" si="1344"/>
        <v>42511</v>
      </c>
      <c r="B20610" s="815">
        <f t="shared" si="1341"/>
        <v>142</v>
      </c>
      <c r="C20610" s="815">
        <f t="shared" si="1342"/>
        <v>225</v>
      </c>
      <c r="D20610" s="815">
        <f t="shared" si="1343"/>
        <v>214</v>
      </c>
      <c r="E20610" s="815">
        <v>2016</v>
      </c>
    </row>
    <row r="20611" spans="1:5">
      <c r="A20611" s="816">
        <f t="shared" si="1344"/>
        <v>42512</v>
      </c>
      <c r="B20611" s="815">
        <f t="shared" si="1341"/>
        <v>143</v>
      </c>
      <c r="C20611" s="815">
        <f t="shared" si="1342"/>
        <v>224</v>
      </c>
      <c r="D20611" s="815">
        <f t="shared" si="1343"/>
        <v>213</v>
      </c>
      <c r="E20611" s="815">
        <v>2016</v>
      </c>
    </row>
    <row r="20612" spans="1:5">
      <c r="A20612" s="816">
        <f t="shared" si="1344"/>
        <v>42513</v>
      </c>
      <c r="B20612" s="815">
        <f t="shared" si="1341"/>
        <v>144</v>
      </c>
      <c r="C20612" s="815">
        <f t="shared" si="1342"/>
        <v>223</v>
      </c>
      <c r="D20612" s="815">
        <f t="shared" si="1343"/>
        <v>212</v>
      </c>
      <c r="E20612" s="815">
        <v>2016</v>
      </c>
    </row>
    <row r="20613" spans="1:5">
      <c r="A20613" s="816">
        <f t="shared" si="1344"/>
        <v>42514</v>
      </c>
      <c r="B20613" s="815">
        <f t="shared" si="1341"/>
        <v>145</v>
      </c>
      <c r="C20613" s="815">
        <f t="shared" si="1342"/>
        <v>222</v>
      </c>
      <c r="D20613" s="815">
        <f t="shared" si="1343"/>
        <v>211</v>
      </c>
      <c r="E20613" s="815">
        <v>2016</v>
      </c>
    </row>
    <row r="20614" spans="1:5">
      <c r="A20614" s="816">
        <f t="shared" si="1344"/>
        <v>42515</v>
      </c>
      <c r="B20614" s="815">
        <f t="shared" si="1341"/>
        <v>146</v>
      </c>
      <c r="C20614" s="815">
        <f t="shared" si="1342"/>
        <v>221</v>
      </c>
      <c r="D20614" s="815">
        <f t="shared" si="1343"/>
        <v>210</v>
      </c>
      <c r="E20614" s="815">
        <v>2016</v>
      </c>
    </row>
    <row r="20615" spans="1:5">
      <c r="A20615" s="816">
        <f t="shared" si="1344"/>
        <v>42516</v>
      </c>
      <c r="B20615" s="815">
        <f t="shared" si="1341"/>
        <v>147</v>
      </c>
      <c r="C20615" s="815">
        <f t="shared" si="1342"/>
        <v>220</v>
      </c>
      <c r="D20615" s="815">
        <f t="shared" si="1343"/>
        <v>209</v>
      </c>
      <c r="E20615" s="815">
        <v>2016</v>
      </c>
    </row>
    <row r="20616" spans="1:5">
      <c r="A20616" s="816">
        <f t="shared" si="1344"/>
        <v>42517</v>
      </c>
      <c r="B20616" s="815">
        <f t="shared" si="1341"/>
        <v>148</v>
      </c>
      <c r="C20616" s="815">
        <f t="shared" si="1342"/>
        <v>219</v>
      </c>
      <c r="D20616" s="815">
        <f t="shared" si="1343"/>
        <v>208</v>
      </c>
      <c r="E20616" s="815">
        <v>2016</v>
      </c>
    </row>
    <row r="20617" spans="1:5">
      <c r="A20617" s="816">
        <f t="shared" si="1344"/>
        <v>42518</v>
      </c>
      <c r="B20617" s="815">
        <f t="shared" si="1341"/>
        <v>149</v>
      </c>
      <c r="C20617" s="815">
        <f t="shared" si="1342"/>
        <v>218</v>
      </c>
      <c r="D20617" s="815">
        <f t="shared" si="1343"/>
        <v>207</v>
      </c>
      <c r="E20617" s="815">
        <v>2016</v>
      </c>
    </row>
    <row r="20618" spans="1:5">
      <c r="A20618" s="816">
        <f t="shared" si="1344"/>
        <v>42519</v>
      </c>
      <c r="B20618" s="815">
        <f t="shared" si="1341"/>
        <v>150</v>
      </c>
      <c r="C20618" s="815">
        <f t="shared" si="1342"/>
        <v>217</v>
      </c>
      <c r="D20618" s="815">
        <f t="shared" si="1343"/>
        <v>206</v>
      </c>
      <c r="E20618" s="815">
        <v>2016</v>
      </c>
    </row>
    <row r="20619" spans="1:5">
      <c r="A20619" s="816">
        <f t="shared" si="1344"/>
        <v>42520</v>
      </c>
      <c r="B20619" s="815">
        <f t="shared" si="1341"/>
        <v>151</v>
      </c>
      <c r="C20619" s="815">
        <f t="shared" si="1342"/>
        <v>216</v>
      </c>
      <c r="D20619" s="815">
        <f t="shared" si="1343"/>
        <v>205</v>
      </c>
      <c r="E20619" s="815">
        <v>2016</v>
      </c>
    </row>
    <row r="20620" spans="1:5">
      <c r="A20620" s="816">
        <f t="shared" si="1344"/>
        <v>42521</v>
      </c>
      <c r="B20620" s="815">
        <f t="shared" si="1341"/>
        <v>152</v>
      </c>
      <c r="C20620" s="815">
        <f t="shared" si="1342"/>
        <v>215</v>
      </c>
      <c r="D20620" s="815">
        <f t="shared" si="1343"/>
        <v>204</v>
      </c>
      <c r="E20620" s="815">
        <v>2016</v>
      </c>
    </row>
    <row r="20621" spans="1:5">
      <c r="A20621" s="816">
        <f t="shared" si="1344"/>
        <v>42522</v>
      </c>
      <c r="B20621" s="815">
        <f t="shared" si="1341"/>
        <v>153</v>
      </c>
      <c r="C20621" s="815">
        <f t="shared" si="1342"/>
        <v>214</v>
      </c>
      <c r="D20621" s="815">
        <f t="shared" si="1343"/>
        <v>203</v>
      </c>
      <c r="E20621" s="815">
        <v>2016</v>
      </c>
    </row>
    <row r="20622" spans="1:5">
      <c r="A20622" s="816">
        <f t="shared" si="1344"/>
        <v>42523</v>
      </c>
      <c r="B20622" s="815">
        <f t="shared" si="1341"/>
        <v>154</v>
      </c>
      <c r="C20622" s="815">
        <f t="shared" si="1342"/>
        <v>213</v>
      </c>
      <c r="D20622" s="815">
        <f t="shared" si="1343"/>
        <v>202</v>
      </c>
      <c r="E20622" s="815">
        <v>2016</v>
      </c>
    </row>
    <row r="20623" spans="1:5">
      <c r="A20623" s="816">
        <f t="shared" si="1344"/>
        <v>42524</v>
      </c>
      <c r="B20623" s="815">
        <f t="shared" si="1341"/>
        <v>155</v>
      </c>
      <c r="C20623" s="815">
        <f t="shared" si="1342"/>
        <v>212</v>
      </c>
      <c r="D20623" s="815">
        <f t="shared" si="1343"/>
        <v>201</v>
      </c>
      <c r="E20623" s="815">
        <v>2016</v>
      </c>
    </row>
    <row r="20624" spans="1:5">
      <c r="A20624" s="816">
        <f t="shared" si="1344"/>
        <v>42525</v>
      </c>
      <c r="B20624" s="815">
        <f t="shared" si="1341"/>
        <v>156</v>
      </c>
      <c r="C20624" s="815">
        <f t="shared" si="1342"/>
        <v>211</v>
      </c>
      <c r="D20624" s="815">
        <f t="shared" si="1343"/>
        <v>200</v>
      </c>
      <c r="E20624" s="815">
        <v>2016</v>
      </c>
    </row>
    <row r="20625" spans="1:5">
      <c r="A20625" s="816">
        <f t="shared" si="1344"/>
        <v>42526</v>
      </c>
      <c r="B20625" s="815">
        <f t="shared" si="1341"/>
        <v>157</v>
      </c>
      <c r="C20625" s="815">
        <f t="shared" si="1342"/>
        <v>210</v>
      </c>
      <c r="D20625" s="815">
        <f t="shared" si="1343"/>
        <v>199</v>
      </c>
      <c r="E20625" s="815">
        <v>2016</v>
      </c>
    </row>
    <row r="20626" spans="1:5">
      <c r="A20626" s="816">
        <f t="shared" si="1344"/>
        <v>42527</v>
      </c>
      <c r="B20626" s="815">
        <f t="shared" si="1341"/>
        <v>158</v>
      </c>
      <c r="C20626" s="815">
        <f t="shared" si="1342"/>
        <v>209</v>
      </c>
      <c r="D20626" s="815">
        <f t="shared" si="1343"/>
        <v>198</v>
      </c>
      <c r="E20626" s="815">
        <v>2016</v>
      </c>
    </row>
    <row r="20627" spans="1:5">
      <c r="A20627" s="816">
        <f t="shared" si="1344"/>
        <v>42528</v>
      </c>
      <c r="B20627" s="815">
        <f t="shared" si="1341"/>
        <v>159</v>
      </c>
      <c r="C20627" s="815">
        <f t="shared" si="1342"/>
        <v>208</v>
      </c>
      <c r="D20627" s="815">
        <f t="shared" si="1343"/>
        <v>197</v>
      </c>
      <c r="E20627" s="815">
        <v>2016</v>
      </c>
    </row>
    <row r="20628" spans="1:5">
      <c r="A20628" s="816">
        <f t="shared" si="1344"/>
        <v>42529</v>
      </c>
      <c r="B20628" s="815">
        <f t="shared" si="1341"/>
        <v>160</v>
      </c>
      <c r="C20628" s="815">
        <f t="shared" si="1342"/>
        <v>207</v>
      </c>
      <c r="D20628" s="815">
        <f t="shared" si="1343"/>
        <v>196</v>
      </c>
      <c r="E20628" s="815">
        <v>2016</v>
      </c>
    </row>
    <row r="20629" spans="1:5">
      <c r="A20629" s="816">
        <f t="shared" si="1344"/>
        <v>42530</v>
      </c>
      <c r="B20629" s="815">
        <f t="shared" si="1341"/>
        <v>161</v>
      </c>
      <c r="C20629" s="815">
        <f t="shared" si="1342"/>
        <v>206</v>
      </c>
      <c r="D20629" s="815">
        <f t="shared" si="1343"/>
        <v>195</v>
      </c>
      <c r="E20629" s="815">
        <v>2016</v>
      </c>
    </row>
    <row r="20630" spans="1:5">
      <c r="A20630" s="816">
        <f t="shared" si="1344"/>
        <v>42531</v>
      </c>
      <c r="B20630" s="815">
        <f t="shared" si="1341"/>
        <v>162</v>
      </c>
      <c r="C20630" s="815">
        <f t="shared" si="1342"/>
        <v>205</v>
      </c>
      <c r="D20630" s="815">
        <f t="shared" si="1343"/>
        <v>194</v>
      </c>
      <c r="E20630" s="815">
        <v>2016</v>
      </c>
    </row>
    <row r="20631" spans="1:5">
      <c r="A20631" s="816">
        <f t="shared" si="1344"/>
        <v>42532</v>
      </c>
      <c r="B20631" s="815">
        <f t="shared" si="1341"/>
        <v>163</v>
      </c>
      <c r="C20631" s="815">
        <f t="shared" si="1342"/>
        <v>204</v>
      </c>
      <c r="D20631" s="815">
        <f t="shared" si="1343"/>
        <v>193</v>
      </c>
      <c r="E20631" s="815">
        <v>2016</v>
      </c>
    </row>
    <row r="20632" spans="1:5">
      <c r="A20632" s="816">
        <f t="shared" si="1344"/>
        <v>42533</v>
      </c>
      <c r="B20632" s="815">
        <f t="shared" si="1341"/>
        <v>164</v>
      </c>
      <c r="C20632" s="815">
        <f t="shared" si="1342"/>
        <v>203</v>
      </c>
      <c r="D20632" s="815">
        <f t="shared" si="1343"/>
        <v>192</v>
      </c>
      <c r="E20632" s="815">
        <v>2016</v>
      </c>
    </row>
    <row r="20633" spans="1:5">
      <c r="A20633" s="816">
        <f t="shared" si="1344"/>
        <v>42534</v>
      </c>
      <c r="B20633" s="815">
        <f t="shared" si="1341"/>
        <v>165</v>
      </c>
      <c r="C20633" s="815">
        <f t="shared" si="1342"/>
        <v>202</v>
      </c>
      <c r="D20633" s="815">
        <f t="shared" si="1343"/>
        <v>191</v>
      </c>
      <c r="E20633" s="815">
        <v>2016</v>
      </c>
    </row>
    <row r="20634" spans="1:5">
      <c r="A20634" s="816">
        <f t="shared" si="1344"/>
        <v>42535</v>
      </c>
      <c r="B20634" s="815">
        <f t="shared" si="1341"/>
        <v>166</v>
      </c>
      <c r="C20634" s="815">
        <f t="shared" si="1342"/>
        <v>201</v>
      </c>
      <c r="D20634" s="815">
        <f t="shared" si="1343"/>
        <v>190</v>
      </c>
      <c r="E20634" s="815">
        <v>2016</v>
      </c>
    </row>
    <row r="20635" spans="1:5">
      <c r="A20635" s="816">
        <f t="shared" si="1344"/>
        <v>42536</v>
      </c>
      <c r="B20635" s="815">
        <f t="shared" si="1341"/>
        <v>167</v>
      </c>
      <c r="C20635" s="815">
        <f t="shared" si="1342"/>
        <v>200</v>
      </c>
      <c r="D20635" s="815">
        <f t="shared" si="1343"/>
        <v>189</v>
      </c>
      <c r="E20635" s="815">
        <v>2016</v>
      </c>
    </row>
    <row r="20636" spans="1:5">
      <c r="A20636" s="816">
        <f t="shared" si="1344"/>
        <v>42537</v>
      </c>
      <c r="B20636" s="815">
        <f t="shared" si="1341"/>
        <v>168</v>
      </c>
      <c r="C20636" s="815">
        <f t="shared" si="1342"/>
        <v>199</v>
      </c>
      <c r="D20636" s="815">
        <f t="shared" si="1343"/>
        <v>188</v>
      </c>
      <c r="E20636" s="815">
        <v>2016</v>
      </c>
    </row>
    <row r="20637" spans="1:5">
      <c r="A20637" s="816">
        <f t="shared" si="1344"/>
        <v>42538</v>
      </c>
      <c r="B20637" s="815">
        <f t="shared" si="1341"/>
        <v>169</v>
      </c>
      <c r="C20637" s="815">
        <f t="shared" si="1342"/>
        <v>198</v>
      </c>
      <c r="D20637" s="815">
        <f t="shared" si="1343"/>
        <v>187</v>
      </c>
      <c r="E20637" s="815">
        <v>2016</v>
      </c>
    </row>
    <row r="20638" spans="1:5">
      <c r="A20638" s="816">
        <f t="shared" si="1344"/>
        <v>42539</v>
      </c>
      <c r="B20638" s="815">
        <f t="shared" si="1341"/>
        <v>170</v>
      </c>
      <c r="C20638" s="815">
        <f t="shared" si="1342"/>
        <v>197</v>
      </c>
      <c r="D20638" s="815">
        <f t="shared" si="1343"/>
        <v>186</v>
      </c>
      <c r="E20638" s="815">
        <v>2016</v>
      </c>
    </row>
    <row r="20639" spans="1:5">
      <c r="A20639" s="816">
        <f t="shared" si="1344"/>
        <v>42540</v>
      </c>
      <c r="B20639" s="815">
        <f t="shared" si="1341"/>
        <v>171</v>
      </c>
      <c r="C20639" s="815">
        <f t="shared" si="1342"/>
        <v>196</v>
      </c>
      <c r="D20639" s="815">
        <f t="shared" si="1343"/>
        <v>185</v>
      </c>
      <c r="E20639" s="815">
        <v>2016</v>
      </c>
    </row>
    <row r="20640" spans="1:5">
      <c r="A20640" s="816">
        <f t="shared" si="1344"/>
        <v>42541</v>
      </c>
      <c r="B20640" s="815">
        <f t="shared" si="1341"/>
        <v>172</v>
      </c>
      <c r="C20640" s="815">
        <f t="shared" si="1342"/>
        <v>195</v>
      </c>
      <c r="D20640" s="815">
        <f t="shared" si="1343"/>
        <v>184</v>
      </c>
      <c r="E20640" s="815">
        <v>2016</v>
      </c>
    </row>
    <row r="20641" spans="1:5">
      <c r="A20641" s="816">
        <f t="shared" si="1344"/>
        <v>42542</v>
      </c>
      <c r="B20641" s="815">
        <f t="shared" si="1341"/>
        <v>173</v>
      </c>
      <c r="C20641" s="815">
        <f t="shared" si="1342"/>
        <v>194</v>
      </c>
      <c r="D20641" s="815">
        <f t="shared" si="1343"/>
        <v>183</v>
      </c>
      <c r="E20641" s="815">
        <v>2016</v>
      </c>
    </row>
    <row r="20642" spans="1:5">
      <c r="A20642" s="816">
        <f t="shared" si="1344"/>
        <v>42543</v>
      </c>
      <c r="B20642" s="815">
        <f t="shared" si="1341"/>
        <v>174</v>
      </c>
      <c r="C20642" s="815">
        <f t="shared" si="1342"/>
        <v>193</v>
      </c>
      <c r="D20642" s="815">
        <f t="shared" si="1343"/>
        <v>182</v>
      </c>
      <c r="E20642" s="815">
        <v>2016</v>
      </c>
    </row>
    <row r="20643" spans="1:5">
      <c r="A20643" s="816">
        <f t="shared" si="1344"/>
        <v>42544</v>
      </c>
      <c r="B20643" s="815">
        <f t="shared" si="1341"/>
        <v>175</v>
      </c>
      <c r="C20643" s="815">
        <f t="shared" si="1342"/>
        <v>192</v>
      </c>
      <c r="D20643" s="815">
        <f t="shared" si="1343"/>
        <v>181</v>
      </c>
      <c r="E20643" s="815">
        <v>2016</v>
      </c>
    </row>
    <row r="20644" spans="1:5">
      <c r="A20644" s="816">
        <f t="shared" si="1344"/>
        <v>42545</v>
      </c>
      <c r="B20644" s="815">
        <f t="shared" si="1341"/>
        <v>176</v>
      </c>
      <c r="C20644" s="815">
        <f t="shared" si="1342"/>
        <v>191</v>
      </c>
      <c r="D20644" s="815">
        <f t="shared" si="1343"/>
        <v>180</v>
      </c>
      <c r="E20644" s="815">
        <v>2016</v>
      </c>
    </row>
    <row r="20645" spans="1:5">
      <c r="A20645" s="816">
        <f t="shared" si="1344"/>
        <v>42546</v>
      </c>
      <c r="B20645" s="815">
        <f t="shared" si="1341"/>
        <v>177</v>
      </c>
      <c r="C20645" s="815">
        <f t="shared" si="1342"/>
        <v>190</v>
      </c>
      <c r="D20645" s="815">
        <f t="shared" si="1343"/>
        <v>179</v>
      </c>
      <c r="E20645" s="815">
        <v>2016</v>
      </c>
    </row>
    <row r="20646" spans="1:5">
      <c r="A20646" s="816">
        <f t="shared" si="1344"/>
        <v>42547</v>
      </c>
      <c r="B20646" s="815">
        <f t="shared" si="1341"/>
        <v>178</v>
      </c>
      <c r="C20646" s="815">
        <f t="shared" si="1342"/>
        <v>189</v>
      </c>
      <c r="D20646" s="815">
        <f t="shared" si="1343"/>
        <v>178</v>
      </c>
      <c r="E20646" s="815">
        <v>2016</v>
      </c>
    </row>
    <row r="20647" spans="1:5">
      <c r="A20647" s="816">
        <f t="shared" si="1344"/>
        <v>42548</v>
      </c>
      <c r="B20647" s="815">
        <f t="shared" si="1341"/>
        <v>179</v>
      </c>
      <c r="C20647" s="815">
        <f t="shared" si="1342"/>
        <v>188</v>
      </c>
      <c r="D20647" s="815">
        <f t="shared" si="1343"/>
        <v>177</v>
      </c>
      <c r="E20647" s="815">
        <v>2016</v>
      </c>
    </row>
    <row r="20648" spans="1:5">
      <c r="A20648" s="816">
        <f t="shared" si="1344"/>
        <v>42549</v>
      </c>
      <c r="B20648" s="815">
        <f t="shared" si="1341"/>
        <v>180</v>
      </c>
      <c r="C20648" s="815">
        <f t="shared" si="1342"/>
        <v>187</v>
      </c>
      <c r="D20648" s="815">
        <f t="shared" si="1343"/>
        <v>176</v>
      </c>
      <c r="E20648" s="815">
        <v>2016</v>
      </c>
    </row>
    <row r="20649" spans="1:5">
      <c r="A20649" s="816">
        <f t="shared" si="1344"/>
        <v>42550</v>
      </c>
      <c r="B20649" s="815">
        <f t="shared" si="1341"/>
        <v>181</v>
      </c>
      <c r="C20649" s="815">
        <f t="shared" si="1342"/>
        <v>186</v>
      </c>
      <c r="D20649" s="815">
        <f t="shared" si="1343"/>
        <v>175</v>
      </c>
      <c r="E20649" s="815">
        <v>2016</v>
      </c>
    </row>
    <row r="20650" spans="1:5">
      <c r="A20650" s="816">
        <f t="shared" si="1344"/>
        <v>42551</v>
      </c>
      <c r="B20650" s="815">
        <f t="shared" si="1341"/>
        <v>182</v>
      </c>
      <c r="C20650" s="815">
        <f t="shared" si="1342"/>
        <v>185</v>
      </c>
      <c r="D20650" s="815">
        <f t="shared" si="1343"/>
        <v>174</v>
      </c>
      <c r="E20650" s="815">
        <v>2016</v>
      </c>
    </row>
    <row r="20651" spans="1:5">
      <c r="A20651" s="816">
        <f t="shared" si="1344"/>
        <v>42552</v>
      </c>
      <c r="B20651" s="815">
        <f t="shared" si="1341"/>
        <v>183</v>
      </c>
      <c r="C20651" s="815">
        <f t="shared" si="1342"/>
        <v>184</v>
      </c>
      <c r="D20651" s="815">
        <f t="shared" si="1343"/>
        <v>173</v>
      </c>
      <c r="E20651" s="815">
        <v>2016</v>
      </c>
    </row>
    <row r="20652" spans="1:5">
      <c r="A20652" s="816">
        <f t="shared" si="1344"/>
        <v>42553</v>
      </c>
      <c r="B20652" s="815">
        <f t="shared" ref="B20652:B20715" si="1345">B20651+1</f>
        <v>184</v>
      </c>
      <c r="C20652" s="815">
        <f t="shared" ref="C20652:C20715" si="1346">C20651-1</f>
        <v>183</v>
      </c>
      <c r="D20652" s="815">
        <f t="shared" ref="D20652:D20715" si="1347">D20651-1</f>
        <v>172</v>
      </c>
      <c r="E20652" s="815">
        <v>2016</v>
      </c>
    </row>
    <row r="20653" spans="1:5">
      <c r="A20653" s="816">
        <f t="shared" si="1344"/>
        <v>42554</v>
      </c>
      <c r="B20653" s="815">
        <f t="shared" si="1345"/>
        <v>185</v>
      </c>
      <c r="C20653" s="815">
        <f t="shared" si="1346"/>
        <v>182</v>
      </c>
      <c r="D20653" s="815">
        <f t="shared" si="1347"/>
        <v>171</v>
      </c>
      <c r="E20653" s="815">
        <v>2016</v>
      </c>
    </row>
    <row r="20654" spans="1:5">
      <c r="A20654" s="816">
        <f t="shared" si="1344"/>
        <v>42555</v>
      </c>
      <c r="B20654" s="815">
        <f t="shared" si="1345"/>
        <v>186</v>
      </c>
      <c r="C20654" s="815">
        <f t="shared" si="1346"/>
        <v>181</v>
      </c>
      <c r="D20654" s="815">
        <f t="shared" si="1347"/>
        <v>170</v>
      </c>
      <c r="E20654" s="815">
        <v>2016</v>
      </c>
    </row>
    <row r="20655" spans="1:5">
      <c r="A20655" s="816">
        <f t="shared" si="1344"/>
        <v>42556</v>
      </c>
      <c r="B20655" s="815">
        <f t="shared" si="1345"/>
        <v>187</v>
      </c>
      <c r="C20655" s="815">
        <f t="shared" si="1346"/>
        <v>180</v>
      </c>
      <c r="D20655" s="815">
        <f t="shared" si="1347"/>
        <v>169</v>
      </c>
      <c r="E20655" s="815">
        <v>2016</v>
      </c>
    </row>
    <row r="20656" spans="1:5">
      <c r="A20656" s="816">
        <f t="shared" si="1344"/>
        <v>42557</v>
      </c>
      <c r="B20656" s="815">
        <f t="shared" si="1345"/>
        <v>188</v>
      </c>
      <c r="C20656" s="815">
        <f t="shared" si="1346"/>
        <v>179</v>
      </c>
      <c r="D20656" s="815">
        <f t="shared" si="1347"/>
        <v>168</v>
      </c>
      <c r="E20656" s="815">
        <v>2016</v>
      </c>
    </row>
    <row r="20657" spans="1:5">
      <c r="A20657" s="816">
        <f t="shared" si="1344"/>
        <v>42558</v>
      </c>
      <c r="B20657" s="815">
        <f t="shared" si="1345"/>
        <v>189</v>
      </c>
      <c r="C20657" s="815">
        <f t="shared" si="1346"/>
        <v>178</v>
      </c>
      <c r="D20657" s="815">
        <f t="shared" si="1347"/>
        <v>167</v>
      </c>
      <c r="E20657" s="815">
        <v>2016</v>
      </c>
    </row>
    <row r="20658" spans="1:5">
      <c r="A20658" s="816">
        <f t="shared" si="1344"/>
        <v>42559</v>
      </c>
      <c r="B20658" s="815">
        <f t="shared" si="1345"/>
        <v>190</v>
      </c>
      <c r="C20658" s="815">
        <f t="shared" si="1346"/>
        <v>177</v>
      </c>
      <c r="D20658" s="815">
        <f t="shared" si="1347"/>
        <v>166</v>
      </c>
      <c r="E20658" s="815">
        <v>2016</v>
      </c>
    </row>
    <row r="20659" spans="1:5">
      <c r="A20659" s="816">
        <f t="shared" ref="A20659:A20722" si="1348">A20658+1</f>
        <v>42560</v>
      </c>
      <c r="B20659" s="815">
        <f t="shared" si="1345"/>
        <v>191</v>
      </c>
      <c r="C20659" s="815">
        <f t="shared" si="1346"/>
        <v>176</v>
      </c>
      <c r="D20659" s="815">
        <f t="shared" si="1347"/>
        <v>165</v>
      </c>
      <c r="E20659" s="815">
        <v>2016</v>
      </c>
    </row>
    <row r="20660" spans="1:5">
      <c r="A20660" s="816">
        <f t="shared" si="1348"/>
        <v>42561</v>
      </c>
      <c r="B20660" s="815">
        <f t="shared" si="1345"/>
        <v>192</v>
      </c>
      <c r="C20660" s="815">
        <f t="shared" si="1346"/>
        <v>175</v>
      </c>
      <c r="D20660" s="815">
        <f t="shared" si="1347"/>
        <v>164</v>
      </c>
      <c r="E20660" s="815">
        <v>2016</v>
      </c>
    </row>
    <row r="20661" spans="1:5">
      <c r="A20661" s="816">
        <f t="shared" si="1348"/>
        <v>42562</v>
      </c>
      <c r="B20661" s="815">
        <f t="shared" si="1345"/>
        <v>193</v>
      </c>
      <c r="C20661" s="815">
        <f t="shared" si="1346"/>
        <v>174</v>
      </c>
      <c r="D20661" s="815">
        <f t="shared" si="1347"/>
        <v>163</v>
      </c>
      <c r="E20661" s="815">
        <v>2016</v>
      </c>
    </row>
    <row r="20662" spans="1:5">
      <c r="A20662" s="816">
        <f t="shared" si="1348"/>
        <v>42563</v>
      </c>
      <c r="B20662" s="815">
        <f t="shared" si="1345"/>
        <v>194</v>
      </c>
      <c r="C20662" s="815">
        <f t="shared" si="1346"/>
        <v>173</v>
      </c>
      <c r="D20662" s="815">
        <f t="shared" si="1347"/>
        <v>162</v>
      </c>
      <c r="E20662" s="815">
        <v>2016</v>
      </c>
    </row>
    <row r="20663" spans="1:5">
      <c r="A20663" s="816">
        <f t="shared" si="1348"/>
        <v>42564</v>
      </c>
      <c r="B20663" s="815">
        <f t="shared" si="1345"/>
        <v>195</v>
      </c>
      <c r="C20663" s="815">
        <f t="shared" si="1346"/>
        <v>172</v>
      </c>
      <c r="D20663" s="815">
        <f t="shared" si="1347"/>
        <v>161</v>
      </c>
      <c r="E20663" s="815">
        <v>2016</v>
      </c>
    </row>
    <row r="20664" spans="1:5">
      <c r="A20664" s="816">
        <f t="shared" si="1348"/>
        <v>42565</v>
      </c>
      <c r="B20664" s="815">
        <f t="shared" si="1345"/>
        <v>196</v>
      </c>
      <c r="C20664" s="815">
        <f t="shared" si="1346"/>
        <v>171</v>
      </c>
      <c r="D20664" s="815">
        <f t="shared" si="1347"/>
        <v>160</v>
      </c>
      <c r="E20664" s="815">
        <v>2016</v>
      </c>
    </row>
    <row r="20665" spans="1:5">
      <c r="A20665" s="816">
        <f t="shared" si="1348"/>
        <v>42566</v>
      </c>
      <c r="B20665" s="815">
        <f t="shared" si="1345"/>
        <v>197</v>
      </c>
      <c r="C20665" s="815">
        <f t="shared" si="1346"/>
        <v>170</v>
      </c>
      <c r="D20665" s="815">
        <f t="shared" si="1347"/>
        <v>159</v>
      </c>
      <c r="E20665" s="815">
        <v>2016</v>
      </c>
    </row>
    <row r="20666" spans="1:5">
      <c r="A20666" s="816">
        <f t="shared" si="1348"/>
        <v>42567</v>
      </c>
      <c r="B20666" s="815">
        <f t="shared" si="1345"/>
        <v>198</v>
      </c>
      <c r="C20666" s="815">
        <f t="shared" si="1346"/>
        <v>169</v>
      </c>
      <c r="D20666" s="815">
        <f t="shared" si="1347"/>
        <v>158</v>
      </c>
      <c r="E20666" s="815">
        <v>2016</v>
      </c>
    </row>
    <row r="20667" spans="1:5">
      <c r="A20667" s="816">
        <f t="shared" si="1348"/>
        <v>42568</v>
      </c>
      <c r="B20667" s="815">
        <f t="shared" si="1345"/>
        <v>199</v>
      </c>
      <c r="C20667" s="815">
        <f t="shared" si="1346"/>
        <v>168</v>
      </c>
      <c r="D20667" s="815">
        <f t="shared" si="1347"/>
        <v>157</v>
      </c>
      <c r="E20667" s="815">
        <v>2016</v>
      </c>
    </row>
    <row r="20668" spans="1:5">
      <c r="A20668" s="816">
        <f t="shared" si="1348"/>
        <v>42569</v>
      </c>
      <c r="B20668" s="815">
        <f t="shared" si="1345"/>
        <v>200</v>
      </c>
      <c r="C20668" s="815">
        <f t="shared" si="1346"/>
        <v>167</v>
      </c>
      <c r="D20668" s="815">
        <f t="shared" si="1347"/>
        <v>156</v>
      </c>
      <c r="E20668" s="815">
        <v>2016</v>
      </c>
    </row>
    <row r="20669" spans="1:5">
      <c r="A20669" s="816">
        <f t="shared" si="1348"/>
        <v>42570</v>
      </c>
      <c r="B20669" s="815">
        <f t="shared" si="1345"/>
        <v>201</v>
      </c>
      <c r="C20669" s="815">
        <f t="shared" si="1346"/>
        <v>166</v>
      </c>
      <c r="D20669" s="815">
        <f t="shared" si="1347"/>
        <v>155</v>
      </c>
      <c r="E20669" s="815">
        <v>2016</v>
      </c>
    </row>
    <row r="20670" spans="1:5">
      <c r="A20670" s="816">
        <f t="shared" si="1348"/>
        <v>42571</v>
      </c>
      <c r="B20670" s="815">
        <f t="shared" si="1345"/>
        <v>202</v>
      </c>
      <c r="C20670" s="815">
        <f t="shared" si="1346"/>
        <v>165</v>
      </c>
      <c r="D20670" s="815">
        <f t="shared" si="1347"/>
        <v>154</v>
      </c>
      <c r="E20670" s="815">
        <v>2016</v>
      </c>
    </row>
    <row r="20671" spans="1:5">
      <c r="A20671" s="816">
        <f t="shared" si="1348"/>
        <v>42572</v>
      </c>
      <c r="B20671" s="815">
        <f t="shared" si="1345"/>
        <v>203</v>
      </c>
      <c r="C20671" s="815">
        <f t="shared" si="1346"/>
        <v>164</v>
      </c>
      <c r="D20671" s="815">
        <f t="shared" si="1347"/>
        <v>153</v>
      </c>
      <c r="E20671" s="815">
        <v>2016</v>
      </c>
    </row>
    <row r="20672" spans="1:5">
      <c r="A20672" s="816">
        <f t="shared" si="1348"/>
        <v>42573</v>
      </c>
      <c r="B20672" s="815">
        <f t="shared" si="1345"/>
        <v>204</v>
      </c>
      <c r="C20672" s="815">
        <f t="shared" si="1346"/>
        <v>163</v>
      </c>
      <c r="D20672" s="815">
        <f t="shared" si="1347"/>
        <v>152</v>
      </c>
      <c r="E20672" s="815">
        <v>2016</v>
      </c>
    </row>
    <row r="20673" spans="1:5">
      <c r="A20673" s="816">
        <f t="shared" si="1348"/>
        <v>42574</v>
      </c>
      <c r="B20673" s="815">
        <f t="shared" si="1345"/>
        <v>205</v>
      </c>
      <c r="C20673" s="815">
        <f t="shared" si="1346"/>
        <v>162</v>
      </c>
      <c r="D20673" s="815">
        <f t="shared" si="1347"/>
        <v>151</v>
      </c>
      <c r="E20673" s="815">
        <v>2016</v>
      </c>
    </row>
    <row r="20674" spans="1:5">
      <c r="A20674" s="816">
        <f t="shared" si="1348"/>
        <v>42575</v>
      </c>
      <c r="B20674" s="815">
        <f t="shared" si="1345"/>
        <v>206</v>
      </c>
      <c r="C20674" s="815">
        <f t="shared" si="1346"/>
        <v>161</v>
      </c>
      <c r="D20674" s="815">
        <f t="shared" si="1347"/>
        <v>150</v>
      </c>
      <c r="E20674" s="815">
        <v>2016</v>
      </c>
    </row>
    <row r="20675" spans="1:5">
      <c r="A20675" s="816">
        <f t="shared" si="1348"/>
        <v>42576</v>
      </c>
      <c r="B20675" s="815">
        <f t="shared" si="1345"/>
        <v>207</v>
      </c>
      <c r="C20675" s="815">
        <f t="shared" si="1346"/>
        <v>160</v>
      </c>
      <c r="D20675" s="815">
        <f t="shared" si="1347"/>
        <v>149</v>
      </c>
      <c r="E20675" s="815">
        <v>2016</v>
      </c>
    </row>
    <row r="20676" spans="1:5">
      <c r="A20676" s="816">
        <f t="shared" si="1348"/>
        <v>42577</v>
      </c>
      <c r="B20676" s="815">
        <f t="shared" si="1345"/>
        <v>208</v>
      </c>
      <c r="C20676" s="815">
        <f t="shared" si="1346"/>
        <v>159</v>
      </c>
      <c r="D20676" s="815">
        <f t="shared" si="1347"/>
        <v>148</v>
      </c>
      <c r="E20676" s="815">
        <v>2016</v>
      </c>
    </row>
    <row r="20677" spans="1:5">
      <c r="A20677" s="816">
        <f t="shared" si="1348"/>
        <v>42578</v>
      </c>
      <c r="B20677" s="815">
        <f t="shared" si="1345"/>
        <v>209</v>
      </c>
      <c r="C20677" s="815">
        <f t="shared" si="1346"/>
        <v>158</v>
      </c>
      <c r="D20677" s="815">
        <f t="shared" si="1347"/>
        <v>147</v>
      </c>
      <c r="E20677" s="815">
        <v>2016</v>
      </c>
    </row>
    <row r="20678" spans="1:5">
      <c r="A20678" s="816">
        <f t="shared" si="1348"/>
        <v>42579</v>
      </c>
      <c r="B20678" s="815">
        <f t="shared" si="1345"/>
        <v>210</v>
      </c>
      <c r="C20678" s="815">
        <f t="shared" si="1346"/>
        <v>157</v>
      </c>
      <c r="D20678" s="815">
        <f t="shared" si="1347"/>
        <v>146</v>
      </c>
      <c r="E20678" s="815">
        <v>2016</v>
      </c>
    </row>
    <row r="20679" spans="1:5">
      <c r="A20679" s="816">
        <f t="shared" si="1348"/>
        <v>42580</v>
      </c>
      <c r="B20679" s="815">
        <f t="shared" si="1345"/>
        <v>211</v>
      </c>
      <c r="C20679" s="815">
        <f t="shared" si="1346"/>
        <v>156</v>
      </c>
      <c r="D20679" s="815">
        <f t="shared" si="1347"/>
        <v>145</v>
      </c>
      <c r="E20679" s="815">
        <v>2016</v>
      </c>
    </row>
    <row r="20680" spans="1:5">
      <c r="A20680" s="816">
        <f t="shared" si="1348"/>
        <v>42581</v>
      </c>
      <c r="B20680" s="815">
        <f t="shared" si="1345"/>
        <v>212</v>
      </c>
      <c r="C20680" s="815">
        <f t="shared" si="1346"/>
        <v>155</v>
      </c>
      <c r="D20680" s="815">
        <f t="shared" si="1347"/>
        <v>144</v>
      </c>
      <c r="E20680" s="815">
        <v>2016</v>
      </c>
    </row>
    <row r="20681" spans="1:5">
      <c r="A20681" s="816">
        <f t="shared" si="1348"/>
        <v>42582</v>
      </c>
      <c r="B20681" s="815">
        <f t="shared" si="1345"/>
        <v>213</v>
      </c>
      <c r="C20681" s="815">
        <f t="shared" si="1346"/>
        <v>154</v>
      </c>
      <c r="D20681" s="815">
        <f t="shared" si="1347"/>
        <v>143</v>
      </c>
      <c r="E20681" s="815">
        <v>2016</v>
      </c>
    </row>
    <row r="20682" spans="1:5">
      <c r="A20682" s="816">
        <f t="shared" si="1348"/>
        <v>42583</v>
      </c>
      <c r="B20682" s="815">
        <f t="shared" si="1345"/>
        <v>214</v>
      </c>
      <c r="C20682" s="815">
        <f t="shared" si="1346"/>
        <v>153</v>
      </c>
      <c r="D20682" s="815">
        <f t="shared" si="1347"/>
        <v>142</v>
      </c>
      <c r="E20682" s="815">
        <v>2016</v>
      </c>
    </row>
    <row r="20683" spans="1:5">
      <c r="A20683" s="816">
        <f t="shared" si="1348"/>
        <v>42584</v>
      </c>
      <c r="B20683" s="815">
        <f t="shared" si="1345"/>
        <v>215</v>
      </c>
      <c r="C20683" s="815">
        <f t="shared" si="1346"/>
        <v>152</v>
      </c>
      <c r="D20683" s="815">
        <f t="shared" si="1347"/>
        <v>141</v>
      </c>
      <c r="E20683" s="815">
        <v>2016</v>
      </c>
    </row>
    <row r="20684" spans="1:5">
      <c r="A20684" s="816">
        <f t="shared" si="1348"/>
        <v>42585</v>
      </c>
      <c r="B20684" s="815">
        <f t="shared" si="1345"/>
        <v>216</v>
      </c>
      <c r="C20684" s="815">
        <f t="shared" si="1346"/>
        <v>151</v>
      </c>
      <c r="D20684" s="815">
        <f t="shared" si="1347"/>
        <v>140</v>
      </c>
      <c r="E20684" s="815">
        <v>2016</v>
      </c>
    </row>
    <row r="20685" spans="1:5">
      <c r="A20685" s="816">
        <f t="shared" si="1348"/>
        <v>42586</v>
      </c>
      <c r="B20685" s="815">
        <f t="shared" si="1345"/>
        <v>217</v>
      </c>
      <c r="C20685" s="815">
        <f t="shared" si="1346"/>
        <v>150</v>
      </c>
      <c r="D20685" s="815">
        <f t="shared" si="1347"/>
        <v>139</v>
      </c>
      <c r="E20685" s="815">
        <v>2016</v>
      </c>
    </row>
    <row r="20686" spans="1:5">
      <c r="A20686" s="816">
        <f t="shared" si="1348"/>
        <v>42587</v>
      </c>
      <c r="B20686" s="815">
        <f t="shared" si="1345"/>
        <v>218</v>
      </c>
      <c r="C20686" s="815">
        <f t="shared" si="1346"/>
        <v>149</v>
      </c>
      <c r="D20686" s="815">
        <f t="shared" si="1347"/>
        <v>138</v>
      </c>
      <c r="E20686" s="815">
        <v>2016</v>
      </c>
    </row>
    <row r="20687" spans="1:5">
      <c r="A20687" s="816">
        <f t="shared" si="1348"/>
        <v>42588</v>
      </c>
      <c r="B20687" s="815">
        <f t="shared" si="1345"/>
        <v>219</v>
      </c>
      <c r="C20687" s="815">
        <f t="shared" si="1346"/>
        <v>148</v>
      </c>
      <c r="D20687" s="815">
        <f t="shared" si="1347"/>
        <v>137</v>
      </c>
      <c r="E20687" s="815">
        <v>2016</v>
      </c>
    </row>
    <row r="20688" spans="1:5">
      <c r="A20688" s="816">
        <f t="shared" si="1348"/>
        <v>42589</v>
      </c>
      <c r="B20688" s="815">
        <f t="shared" si="1345"/>
        <v>220</v>
      </c>
      <c r="C20688" s="815">
        <f t="shared" si="1346"/>
        <v>147</v>
      </c>
      <c r="D20688" s="815">
        <f t="shared" si="1347"/>
        <v>136</v>
      </c>
      <c r="E20688" s="815">
        <v>2016</v>
      </c>
    </row>
    <row r="20689" spans="1:5">
      <c r="A20689" s="816">
        <f t="shared" si="1348"/>
        <v>42590</v>
      </c>
      <c r="B20689" s="815">
        <f t="shared" si="1345"/>
        <v>221</v>
      </c>
      <c r="C20689" s="815">
        <f t="shared" si="1346"/>
        <v>146</v>
      </c>
      <c r="D20689" s="815">
        <f t="shared" si="1347"/>
        <v>135</v>
      </c>
      <c r="E20689" s="815">
        <v>2016</v>
      </c>
    </row>
    <row r="20690" spans="1:5">
      <c r="A20690" s="816">
        <f t="shared" si="1348"/>
        <v>42591</v>
      </c>
      <c r="B20690" s="815">
        <f t="shared" si="1345"/>
        <v>222</v>
      </c>
      <c r="C20690" s="815">
        <f t="shared" si="1346"/>
        <v>145</v>
      </c>
      <c r="D20690" s="815">
        <f t="shared" si="1347"/>
        <v>134</v>
      </c>
      <c r="E20690" s="815">
        <v>2016</v>
      </c>
    </row>
    <row r="20691" spans="1:5">
      <c r="A20691" s="816">
        <f t="shared" si="1348"/>
        <v>42592</v>
      </c>
      <c r="B20691" s="815">
        <f t="shared" si="1345"/>
        <v>223</v>
      </c>
      <c r="C20691" s="815">
        <f t="shared" si="1346"/>
        <v>144</v>
      </c>
      <c r="D20691" s="815">
        <f t="shared" si="1347"/>
        <v>133</v>
      </c>
      <c r="E20691" s="815">
        <v>2016</v>
      </c>
    </row>
    <row r="20692" spans="1:5">
      <c r="A20692" s="816">
        <f t="shared" si="1348"/>
        <v>42593</v>
      </c>
      <c r="B20692" s="815">
        <f t="shared" si="1345"/>
        <v>224</v>
      </c>
      <c r="C20692" s="815">
        <f t="shared" si="1346"/>
        <v>143</v>
      </c>
      <c r="D20692" s="815">
        <f t="shared" si="1347"/>
        <v>132</v>
      </c>
      <c r="E20692" s="815">
        <v>2016</v>
      </c>
    </row>
    <row r="20693" spans="1:5">
      <c r="A20693" s="816">
        <f t="shared" si="1348"/>
        <v>42594</v>
      </c>
      <c r="B20693" s="815">
        <f t="shared" si="1345"/>
        <v>225</v>
      </c>
      <c r="C20693" s="815">
        <f t="shared" si="1346"/>
        <v>142</v>
      </c>
      <c r="D20693" s="815">
        <f t="shared" si="1347"/>
        <v>131</v>
      </c>
      <c r="E20693" s="815">
        <v>2016</v>
      </c>
    </row>
    <row r="20694" spans="1:5">
      <c r="A20694" s="816">
        <f t="shared" si="1348"/>
        <v>42595</v>
      </c>
      <c r="B20694" s="815">
        <f t="shared" si="1345"/>
        <v>226</v>
      </c>
      <c r="C20694" s="815">
        <f t="shared" si="1346"/>
        <v>141</v>
      </c>
      <c r="D20694" s="815">
        <f t="shared" si="1347"/>
        <v>130</v>
      </c>
      <c r="E20694" s="815">
        <v>2016</v>
      </c>
    </row>
    <row r="20695" spans="1:5">
      <c r="A20695" s="816">
        <f t="shared" si="1348"/>
        <v>42596</v>
      </c>
      <c r="B20695" s="815">
        <f t="shared" si="1345"/>
        <v>227</v>
      </c>
      <c r="C20695" s="815">
        <f t="shared" si="1346"/>
        <v>140</v>
      </c>
      <c r="D20695" s="815">
        <f t="shared" si="1347"/>
        <v>129</v>
      </c>
      <c r="E20695" s="815">
        <v>2016</v>
      </c>
    </row>
    <row r="20696" spans="1:5">
      <c r="A20696" s="816">
        <f t="shared" si="1348"/>
        <v>42597</v>
      </c>
      <c r="B20696" s="815">
        <f t="shared" si="1345"/>
        <v>228</v>
      </c>
      <c r="C20696" s="815">
        <f t="shared" si="1346"/>
        <v>139</v>
      </c>
      <c r="D20696" s="815">
        <f t="shared" si="1347"/>
        <v>128</v>
      </c>
      <c r="E20696" s="815">
        <v>2016</v>
      </c>
    </row>
    <row r="20697" spans="1:5">
      <c r="A20697" s="816">
        <f t="shared" si="1348"/>
        <v>42598</v>
      </c>
      <c r="B20697" s="815">
        <f t="shared" si="1345"/>
        <v>229</v>
      </c>
      <c r="C20697" s="815">
        <f t="shared" si="1346"/>
        <v>138</v>
      </c>
      <c r="D20697" s="815">
        <f t="shared" si="1347"/>
        <v>127</v>
      </c>
      <c r="E20697" s="815">
        <v>2016</v>
      </c>
    </row>
    <row r="20698" spans="1:5">
      <c r="A20698" s="816">
        <f t="shared" si="1348"/>
        <v>42599</v>
      </c>
      <c r="B20698" s="815">
        <f t="shared" si="1345"/>
        <v>230</v>
      </c>
      <c r="C20698" s="815">
        <f t="shared" si="1346"/>
        <v>137</v>
      </c>
      <c r="D20698" s="815">
        <f t="shared" si="1347"/>
        <v>126</v>
      </c>
      <c r="E20698" s="815">
        <v>2016</v>
      </c>
    </row>
    <row r="20699" spans="1:5">
      <c r="A20699" s="816">
        <f t="shared" si="1348"/>
        <v>42600</v>
      </c>
      <c r="B20699" s="815">
        <f t="shared" si="1345"/>
        <v>231</v>
      </c>
      <c r="C20699" s="815">
        <f t="shared" si="1346"/>
        <v>136</v>
      </c>
      <c r="D20699" s="815">
        <f t="shared" si="1347"/>
        <v>125</v>
      </c>
      <c r="E20699" s="815">
        <v>2016</v>
      </c>
    </row>
    <row r="20700" spans="1:5">
      <c r="A20700" s="816">
        <f t="shared" si="1348"/>
        <v>42601</v>
      </c>
      <c r="B20700" s="815">
        <f t="shared" si="1345"/>
        <v>232</v>
      </c>
      <c r="C20700" s="815">
        <f t="shared" si="1346"/>
        <v>135</v>
      </c>
      <c r="D20700" s="815">
        <f t="shared" si="1347"/>
        <v>124</v>
      </c>
      <c r="E20700" s="815">
        <v>2016</v>
      </c>
    </row>
    <row r="20701" spans="1:5">
      <c r="A20701" s="816">
        <f t="shared" si="1348"/>
        <v>42602</v>
      </c>
      <c r="B20701" s="815">
        <f t="shared" si="1345"/>
        <v>233</v>
      </c>
      <c r="C20701" s="815">
        <f t="shared" si="1346"/>
        <v>134</v>
      </c>
      <c r="D20701" s="815">
        <f t="shared" si="1347"/>
        <v>123</v>
      </c>
      <c r="E20701" s="815">
        <v>2016</v>
      </c>
    </row>
    <row r="20702" spans="1:5">
      <c r="A20702" s="816">
        <f t="shared" si="1348"/>
        <v>42603</v>
      </c>
      <c r="B20702" s="815">
        <f t="shared" si="1345"/>
        <v>234</v>
      </c>
      <c r="C20702" s="815">
        <f t="shared" si="1346"/>
        <v>133</v>
      </c>
      <c r="D20702" s="815">
        <f t="shared" si="1347"/>
        <v>122</v>
      </c>
      <c r="E20702" s="815">
        <v>2016</v>
      </c>
    </row>
    <row r="20703" spans="1:5">
      <c r="A20703" s="816">
        <f t="shared" si="1348"/>
        <v>42604</v>
      </c>
      <c r="B20703" s="815">
        <f t="shared" si="1345"/>
        <v>235</v>
      </c>
      <c r="C20703" s="815">
        <f t="shared" si="1346"/>
        <v>132</v>
      </c>
      <c r="D20703" s="815">
        <f t="shared" si="1347"/>
        <v>121</v>
      </c>
      <c r="E20703" s="815">
        <v>2016</v>
      </c>
    </row>
    <row r="20704" spans="1:5">
      <c r="A20704" s="816">
        <f t="shared" si="1348"/>
        <v>42605</v>
      </c>
      <c r="B20704" s="815">
        <f t="shared" si="1345"/>
        <v>236</v>
      </c>
      <c r="C20704" s="815">
        <f t="shared" si="1346"/>
        <v>131</v>
      </c>
      <c r="D20704" s="815">
        <f t="shared" si="1347"/>
        <v>120</v>
      </c>
      <c r="E20704" s="815">
        <v>2016</v>
      </c>
    </row>
    <row r="20705" spans="1:5">
      <c r="A20705" s="816">
        <f t="shared" si="1348"/>
        <v>42606</v>
      </c>
      <c r="B20705" s="815">
        <f t="shared" si="1345"/>
        <v>237</v>
      </c>
      <c r="C20705" s="815">
        <f t="shared" si="1346"/>
        <v>130</v>
      </c>
      <c r="D20705" s="815">
        <f t="shared" si="1347"/>
        <v>119</v>
      </c>
      <c r="E20705" s="815">
        <v>2016</v>
      </c>
    </row>
    <row r="20706" spans="1:5">
      <c r="A20706" s="816">
        <f t="shared" si="1348"/>
        <v>42607</v>
      </c>
      <c r="B20706" s="815">
        <f t="shared" si="1345"/>
        <v>238</v>
      </c>
      <c r="C20706" s="815">
        <f t="shared" si="1346"/>
        <v>129</v>
      </c>
      <c r="D20706" s="815">
        <f t="shared" si="1347"/>
        <v>118</v>
      </c>
      <c r="E20706" s="815">
        <v>2016</v>
      </c>
    </row>
    <row r="20707" spans="1:5">
      <c r="A20707" s="816">
        <f t="shared" si="1348"/>
        <v>42608</v>
      </c>
      <c r="B20707" s="815">
        <f t="shared" si="1345"/>
        <v>239</v>
      </c>
      <c r="C20707" s="815">
        <f t="shared" si="1346"/>
        <v>128</v>
      </c>
      <c r="D20707" s="815">
        <f t="shared" si="1347"/>
        <v>117</v>
      </c>
      <c r="E20707" s="815">
        <v>2016</v>
      </c>
    </row>
    <row r="20708" spans="1:5">
      <c r="A20708" s="816">
        <f t="shared" si="1348"/>
        <v>42609</v>
      </c>
      <c r="B20708" s="815">
        <f t="shared" si="1345"/>
        <v>240</v>
      </c>
      <c r="C20708" s="815">
        <f t="shared" si="1346"/>
        <v>127</v>
      </c>
      <c r="D20708" s="815">
        <f t="shared" si="1347"/>
        <v>116</v>
      </c>
      <c r="E20708" s="815">
        <v>2016</v>
      </c>
    </row>
    <row r="20709" spans="1:5">
      <c r="A20709" s="816">
        <f t="shared" si="1348"/>
        <v>42610</v>
      </c>
      <c r="B20709" s="815">
        <f t="shared" si="1345"/>
        <v>241</v>
      </c>
      <c r="C20709" s="815">
        <f t="shared" si="1346"/>
        <v>126</v>
      </c>
      <c r="D20709" s="815">
        <f t="shared" si="1347"/>
        <v>115</v>
      </c>
      <c r="E20709" s="815">
        <v>2016</v>
      </c>
    </row>
    <row r="20710" spans="1:5">
      <c r="A20710" s="816">
        <f t="shared" si="1348"/>
        <v>42611</v>
      </c>
      <c r="B20710" s="815">
        <f t="shared" si="1345"/>
        <v>242</v>
      </c>
      <c r="C20710" s="815">
        <f t="shared" si="1346"/>
        <v>125</v>
      </c>
      <c r="D20710" s="815">
        <f t="shared" si="1347"/>
        <v>114</v>
      </c>
      <c r="E20710" s="815">
        <v>2016</v>
      </c>
    </row>
    <row r="20711" spans="1:5">
      <c r="A20711" s="816">
        <f t="shared" si="1348"/>
        <v>42612</v>
      </c>
      <c r="B20711" s="815">
        <f t="shared" si="1345"/>
        <v>243</v>
      </c>
      <c r="C20711" s="815">
        <f t="shared" si="1346"/>
        <v>124</v>
      </c>
      <c r="D20711" s="815">
        <f t="shared" si="1347"/>
        <v>113</v>
      </c>
      <c r="E20711" s="815">
        <v>2016</v>
      </c>
    </row>
    <row r="20712" spans="1:5">
      <c r="A20712" s="816">
        <f t="shared" si="1348"/>
        <v>42613</v>
      </c>
      <c r="B20712" s="815">
        <f t="shared" si="1345"/>
        <v>244</v>
      </c>
      <c r="C20712" s="815">
        <f t="shared" si="1346"/>
        <v>123</v>
      </c>
      <c r="D20712" s="815">
        <f t="shared" si="1347"/>
        <v>112</v>
      </c>
      <c r="E20712" s="815">
        <v>2016</v>
      </c>
    </row>
    <row r="20713" spans="1:5">
      <c r="A20713" s="816">
        <f t="shared" si="1348"/>
        <v>42614</v>
      </c>
      <c r="B20713" s="815">
        <f t="shared" si="1345"/>
        <v>245</v>
      </c>
      <c r="C20713" s="815">
        <f t="shared" si="1346"/>
        <v>122</v>
      </c>
      <c r="D20713" s="815">
        <f t="shared" si="1347"/>
        <v>111</v>
      </c>
      <c r="E20713" s="815">
        <v>2016</v>
      </c>
    </row>
    <row r="20714" spans="1:5">
      <c r="A20714" s="816">
        <f t="shared" si="1348"/>
        <v>42615</v>
      </c>
      <c r="B20714" s="815">
        <f t="shared" si="1345"/>
        <v>246</v>
      </c>
      <c r="C20714" s="815">
        <f t="shared" si="1346"/>
        <v>121</v>
      </c>
      <c r="D20714" s="815">
        <f t="shared" si="1347"/>
        <v>110</v>
      </c>
      <c r="E20714" s="815">
        <v>2016</v>
      </c>
    </row>
    <row r="20715" spans="1:5">
      <c r="A20715" s="816">
        <f t="shared" si="1348"/>
        <v>42616</v>
      </c>
      <c r="B20715" s="815">
        <f t="shared" si="1345"/>
        <v>247</v>
      </c>
      <c r="C20715" s="815">
        <f t="shared" si="1346"/>
        <v>120</v>
      </c>
      <c r="D20715" s="815">
        <f t="shared" si="1347"/>
        <v>109</v>
      </c>
      <c r="E20715" s="815">
        <v>2016</v>
      </c>
    </row>
    <row r="20716" spans="1:5">
      <c r="A20716" s="816">
        <f t="shared" si="1348"/>
        <v>42617</v>
      </c>
      <c r="B20716" s="815">
        <f t="shared" ref="B20716:B20779" si="1349">B20715+1</f>
        <v>248</v>
      </c>
      <c r="C20716" s="815">
        <f t="shared" ref="C20716:C20779" si="1350">C20715-1</f>
        <v>119</v>
      </c>
      <c r="D20716" s="815">
        <f t="shared" ref="D20716:D20779" si="1351">D20715-1</f>
        <v>108</v>
      </c>
      <c r="E20716" s="815">
        <v>2016</v>
      </c>
    </row>
    <row r="20717" spans="1:5">
      <c r="A20717" s="816">
        <f t="shared" si="1348"/>
        <v>42618</v>
      </c>
      <c r="B20717" s="815">
        <f t="shared" si="1349"/>
        <v>249</v>
      </c>
      <c r="C20717" s="815">
        <f t="shared" si="1350"/>
        <v>118</v>
      </c>
      <c r="D20717" s="815">
        <f t="shared" si="1351"/>
        <v>107</v>
      </c>
      <c r="E20717" s="815">
        <v>2016</v>
      </c>
    </row>
    <row r="20718" spans="1:5">
      <c r="A20718" s="816">
        <f t="shared" si="1348"/>
        <v>42619</v>
      </c>
      <c r="B20718" s="815">
        <f t="shared" si="1349"/>
        <v>250</v>
      </c>
      <c r="C20718" s="815">
        <f t="shared" si="1350"/>
        <v>117</v>
      </c>
      <c r="D20718" s="815">
        <f t="shared" si="1351"/>
        <v>106</v>
      </c>
      <c r="E20718" s="815">
        <v>2016</v>
      </c>
    </row>
    <row r="20719" spans="1:5">
      <c r="A20719" s="816">
        <f t="shared" si="1348"/>
        <v>42620</v>
      </c>
      <c r="B20719" s="815">
        <f t="shared" si="1349"/>
        <v>251</v>
      </c>
      <c r="C20719" s="815">
        <f t="shared" si="1350"/>
        <v>116</v>
      </c>
      <c r="D20719" s="815">
        <f t="shared" si="1351"/>
        <v>105</v>
      </c>
      <c r="E20719" s="815">
        <v>2016</v>
      </c>
    </row>
    <row r="20720" spans="1:5">
      <c r="A20720" s="816">
        <f t="shared" si="1348"/>
        <v>42621</v>
      </c>
      <c r="B20720" s="815">
        <f t="shared" si="1349"/>
        <v>252</v>
      </c>
      <c r="C20720" s="815">
        <f t="shared" si="1350"/>
        <v>115</v>
      </c>
      <c r="D20720" s="815">
        <f t="shared" si="1351"/>
        <v>104</v>
      </c>
      <c r="E20720" s="815">
        <v>2016</v>
      </c>
    </row>
    <row r="20721" spans="1:5">
      <c r="A20721" s="816">
        <f t="shared" si="1348"/>
        <v>42622</v>
      </c>
      <c r="B20721" s="815">
        <f t="shared" si="1349"/>
        <v>253</v>
      </c>
      <c r="C20721" s="815">
        <f t="shared" si="1350"/>
        <v>114</v>
      </c>
      <c r="D20721" s="815">
        <f t="shared" si="1351"/>
        <v>103</v>
      </c>
      <c r="E20721" s="815">
        <v>2016</v>
      </c>
    </row>
    <row r="20722" spans="1:5">
      <c r="A20722" s="816">
        <f t="shared" si="1348"/>
        <v>42623</v>
      </c>
      <c r="B20722" s="815">
        <f t="shared" si="1349"/>
        <v>254</v>
      </c>
      <c r="C20722" s="815">
        <f t="shared" si="1350"/>
        <v>113</v>
      </c>
      <c r="D20722" s="815">
        <f t="shared" si="1351"/>
        <v>102</v>
      </c>
      <c r="E20722" s="815">
        <v>2016</v>
      </c>
    </row>
    <row r="20723" spans="1:5">
      <c r="A20723" s="816">
        <f t="shared" ref="A20723:A20786" si="1352">A20722+1</f>
        <v>42624</v>
      </c>
      <c r="B20723" s="815">
        <f t="shared" si="1349"/>
        <v>255</v>
      </c>
      <c r="C20723" s="815">
        <f t="shared" si="1350"/>
        <v>112</v>
      </c>
      <c r="D20723" s="815">
        <f t="shared" si="1351"/>
        <v>101</v>
      </c>
      <c r="E20723" s="815">
        <v>2016</v>
      </c>
    </row>
    <row r="20724" spans="1:5">
      <c r="A20724" s="816">
        <f t="shared" si="1352"/>
        <v>42625</v>
      </c>
      <c r="B20724" s="815">
        <f t="shared" si="1349"/>
        <v>256</v>
      </c>
      <c r="C20724" s="815">
        <f t="shared" si="1350"/>
        <v>111</v>
      </c>
      <c r="D20724" s="815">
        <f t="shared" si="1351"/>
        <v>100</v>
      </c>
      <c r="E20724" s="815">
        <v>2016</v>
      </c>
    </row>
    <row r="20725" spans="1:5">
      <c r="A20725" s="816">
        <f t="shared" si="1352"/>
        <v>42626</v>
      </c>
      <c r="B20725" s="815">
        <f t="shared" si="1349"/>
        <v>257</v>
      </c>
      <c r="C20725" s="815">
        <f t="shared" si="1350"/>
        <v>110</v>
      </c>
      <c r="D20725" s="815">
        <f t="shared" si="1351"/>
        <v>99</v>
      </c>
      <c r="E20725" s="815">
        <v>2016</v>
      </c>
    </row>
    <row r="20726" spans="1:5">
      <c r="A20726" s="816">
        <f t="shared" si="1352"/>
        <v>42627</v>
      </c>
      <c r="B20726" s="815">
        <f t="shared" si="1349"/>
        <v>258</v>
      </c>
      <c r="C20726" s="815">
        <f t="shared" si="1350"/>
        <v>109</v>
      </c>
      <c r="D20726" s="815">
        <f t="shared" si="1351"/>
        <v>98</v>
      </c>
      <c r="E20726" s="815">
        <v>2016</v>
      </c>
    </row>
    <row r="20727" spans="1:5">
      <c r="A20727" s="816">
        <f t="shared" si="1352"/>
        <v>42628</v>
      </c>
      <c r="B20727" s="815">
        <f t="shared" si="1349"/>
        <v>259</v>
      </c>
      <c r="C20727" s="815">
        <f t="shared" si="1350"/>
        <v>108</v>
      </c>
      <c r="D20727" s="815">
        <f t="shared" si="1351"/>
        <v>97</v>
      </c>
      <c r="E20727" s="815">
        <v>2016</v>
      </c>
    </row>
    <row r="20728" spans="1:5">
      <c r="A20728" s="816">
        <f t="shared" si="1352"/>
        <v>42629</v>
      </c>
      <c r="B20728" s="815">
        <f t="shared" si="1349"/>
        <v>260</v>
      </c>
      <c r="C20728" s="815">
        <f t="shared" si="1350"/>
        <v>107</v>
      </c>
      <c r="D20728" s="815">
        <f t="shared" si="1351"/>
        <v>96</v>
      </c>
      <c r="E20728" s="815">
        <v>2016</v>
      </c>
    </row>
    <row r="20729" spans="1:5">
      <c r="A20729" s="816">
        <f t="shared" si="1352"/>
        <v>42630</v>
      </c>
      <c r="B20729" s="815">
        <f t="shared" si="1349"/>
        <v>261</v>
      </c>
      <c r="C20729" s="815">
        <f t="shared" si="1350"/>
        <v>106</v>
      </c>
      <c r="D20729" s="815">
        <f t="shared" si="1351"/>
        <v>95</v>
      </c>
      <c r="E20729" s="815">
        <v>2016</v>
      </c>
    </row>
    <row r="20730" spans="1:5">
      <c r="A20730" s="816">
        <f t="shared" si="1352"/>
        <v>42631</v>
      </c>
      <c r="B20730" s="815">
        <f t="shared" si="1349"/>
        <v>262</v>
      </c>
      <c r="C20730" s="815">
        <f t="shared" si="1350"/>
        <v>105</v>
      </c>
      <c r="D20730" s="815">
        <f t="shared" si="1351"/>
        <v>94</v>
      </c>
      <c r="E20730" s="815">
        <v>2016</v>
      </c>
    </row>
    <row r="20731" spans="1:5">
      <c r="A20731" s="816">
        <f t="shared" si="1352"/>
        <v>42632</v>
      </c>
      <c r="B20731" s="815">
        <f t="shared" si="1349"/>
        <v>263</v>
      </c>
      <c r="C20731" s="815">
        <f t="shared" si="1350"/>
        <v>104</v>
      </c>
      <c r="D20731" s="815">
        <f t="shared" si="1351"/>
        <v>93</v>
      </c>
      <c r="E20731" s="815">
        <v>2016</v>
      </c>
    </row>
    <row r="20732" spans="1:5">
      <c r="A20732" s="816">
        <f t="shared" si="1352"/>
        <v>42633</v>
      </c>
      <c r="B20732" s="815">
        <f t="shared" si="1349"/>
        <v>264</v>
      </c>
      <c r="C20732" s="815">
        <f t="shared" si="1350"/>
        <v>103</v>
      </c>
      <c r="D20732" s="815">
        <f t="shared" si="1351"/>
        <v>92</v>
      </c>
      <c r="E20732" s="815">
        <v>2016</v>
      </c>
    </row>
    <row r="20733" spans="1:5">
      <c r="A20733" s="816">
        <f t="shared" si="1352"/>
        <v>42634</v>
      </c>
      <c r="B20733" s="815">
        <f t="shared" si="1349"/>
        <v>265</v>
      </c>
      <c r="C20733" s="815">
        <f t="shared" si="1350"/>
        <v>102</v>
      </c>
      <c r="D20733" s="815">
        <f t="shared" si="1351"/>
        <v>91</v>
      </c>
      <c r="E20733" s="815">
        <v>2016</v>
      </c>
    </row>
    <row r="20734" spans="1:5">
      <c r="A20734" s="816">
        <f t="shared" si="1352"/>
        <v>42635</v>
      </c>
      <c r="B20734" s="815">
        <f t="shared" si="1349"/>
        <v>266</v>
      </c>
      <c r="C20734" s="815">
        <f t="shared" si="1350"/>
        <v>101</v>
      </c>
      <c r="D20734" s="815">
        <f t="shared" si="1351"/>
        <v>90</v>
      </c>
      <c r="E20734" s="815">
        <v>2016</v>
      </c>
    </row>
    <row r="20735" spans="1:5">
      <c r="A20735" s="816">
        <f t="shared" si="1352"/>
        <v>42636</v>
      </c>
      <c r="B20735" s="815">
        <f t="shared" si="1349"/>
        <v>267</v>
      </c>
      <c r="C20735" s="815">
        <f t="shared" si="1350"/>
        <v>100</v>
      </c>
      <c r="D20735" s="815">
        <f t="shared" si="1351"/>
        <v>89</v>
      </c>
      <c r="E20735" s="815">
        <v>2016</v>
      </c>
    </row>
    <row r="20736" spans="1:5">
      <c r="A20736" s="816">
        <f t="shared" si="1352"/>
        <v>42637</v>
      </c>
      <c r="B20736" s="815">
        <f t="shared" si="1349"/>
        <v>268</v>
      </c>
      <c r="C20736" s="815">
        <f t="shared" si="1350"/>
        <v>99</v>
      </c>
      <c r="D20736" s="815">
        <f t="shared" si="1351"/>
        <v>88</v>
      </c>
      <c r="E20736" s="815">
        <v>2016</v>
      </c>
    </row>
    <row r="20737" spans="1:5">
      <c r="A20737" s="816">
        <f t="shared" si="1352"/>
        <v>42638</v>
      </c>
      <c r="B20737" s="815">
        <f t="shared" si="1349"/>
        <v>269</v>
      </c>
      <c r="C20737" s="815">
        <f t="shared" si="1350"/>
        <v>98</v>
      </c>
      <c r="D20737" s="815">
        <f t="shared" si="1351"/>
        <v>87</v>
      </c>
      <c r="E20737" s="815">
        <v>2016</v>
      </c>
    </row>
    <row r="20738" spans="1:5">
      <c r="A20738" s="816">
        <f t="shared" si="1352"/>
        <v>42639</v>
      </c>
      <c r="B20738" s="815">
        <f t="shared" si="1349"/>
        <v>270</v>
      </c>
      <c r="C20738" s="815">
        <f t="shared" si="1350"/>
        <v>97</v>
      </c>
      <c r="D20738" s="815">
        <f t="shared" si="1351"/>
        <v>86</v>
      </c>
      <c r="E20738" s="815">
        <v>2016</v>
      </c>
    </row>
    <row r="20739" spans="1:5">
      <c r="A20739" s="816">
        <f t="shared" si="1352"/>
        <v>42640</v>
      </c>
      <c r="B20739" s="815">
        <f t="shared" si="1349"/>
        <v>271</v>
      </c>
      <c r="C20739" s="815">
        <f t="shared" si="1350"/>
        <v>96</v>
      </c>
      <c r="D20739" s="815">
        <f t="shared" si="1351"/>
        <v>85</v>
      </c>
      <c r="E20739" s="815">
        <v>2016</v>
      </c>
    </row>
    <row r="20740" spans="1:5">
      <c r="A20740" s="816">
        <f t="shared" si="1352"/>
        <v>42641</v>
      </c>
      <c r="B20740" s="815">
        <f t="shared" si="1349"/>
        <v>272</v>
      </c>
      <c r="C20740" s="815">
        <f t="shared" si="1350"/>
        <v>95</v>
      </c>
      <c r="D20740" s="815">
        <f t="shared" si="1351"/>
        <v>84</v>
      </c>
      <c r="E20740" s="815">
        <v>2016</v>
      </c>
    </row>
    <row r="20741" spans="1:5">
      <c r="A20741" s="816">
        <f t="shared" si="1352"/>
        <v>42642</v>
      </c>
      <c r="B20741" s="815">
        <f t="shared" si="1349"/>
        <v>273</v>
      </c>
      <c r="C20741" s="815">
        <f t="shared" si="1350"/>
        <v>94</v>
      </c>
      <c r="D20741" s="815">
        <f t="shared" si="1351"/>
        <v>83</v>
      </c>
      <c r="E20741" s="815">
        <v>2016</v>
      </c>
    </row>
    <row r="20742" spans="1:5">
      <c r="A20742" s="816">
        <f t="shared" si="1352"/>
        <v>42643</v>
      </c>
      <c r="B20742" s="815">
        <f t="shared" si="1349"/>
        <v>274</v>
      </c>
      <c r="C20742" s="815">
        <f t="shared" si="1350"/>
        <v>93</v>
      </c>
      <c r="D20742" s="815">
        <f t="shared" si="1351"/>
        <v>82</v>
      </c>
      <c r="E20742" s="815">
        <v>2016</v>
      </c>
    </row>
    <row r="20743" spans="1:5">
      <c r="A20743" s="816">
        <f t="shared" si="1352"/>
        <v>42644</v>
      </c>
      <c r="B20743" s="815">
        <f t="shared" si="1349"/>
        <v>275</v>
      </c>
      <c r="C20743" s="815">
        <f t="shared" si="1350"/>
        <v>92</v>
      </c>
      <c r="D20743" s="815">
        <f t="shared" si="1351"/>
        <v>81</v>
      </c>
      <c r="E20743" s="815">
        <v>2016</v>
      </c>
    </row>
    <row r="20744" spans="1:5">
      <c r="A20744" s="816">
        <f t="shared" si="1352"/>
        <v>42645</v>
      </c>
      <c r="B20744" s="815">
        <f t="shared" si="1349"/>
        <v>276</v>
      </c>
      <c r="C20744" s="815">
        <f t="shared" si="1350"/>
        <v>91</v>
      </c>
      <c r="D20744" s="815">
        <f t="shared" si="1351"/>
        <v>80</v>
      </c>
      <c r="E20744" s="815">
        <v>2016</v>
      </c>
    </row>
    <row r="20745" spans="1:5">
      <c r="A20745" s="816">
        <f t="shared" si="1352"/>
        <v>42646</v>
      </c>
      <c r="B20745" s="815">
        <f t="shared" si="1349"/>
        <v>277</v>
      </c>
      <c r="C20745" s="815">
        <f t="shared" si="1350"/>
        <v>90</v>
      </c>
      <c r="D20745" s="815">
        <f t="shared" si="1351"/>
        <v>79</v>
      </c>
      <c r="E20745" s="815">
        <v>2016</v>
      </c>
    </row>
    <row r="20746" spans="1:5">
      <c r="A20746" s="816">
        <f t="shared" si="1352"/>
        <v>42647</v>
      </c>
      <c r="B20746" s="815">
        <f t="shared" si="1349"/>
        <v>278</v>
      </c>
      <c r="C20746" s="815">
        <f t="shared" si="1350"/>
        <v>89</v>
      </c>
      <c r="D20746" s="815">
        <f t="shared" si="1351"/>
        <v>78</v>
      </c>
      <c r="E20746" s="815">
        <v>2016</v>
      </c>
    </row>
    <row r="20747" spans="1:5">
      <c r="A20747" s="816">
        <f t="shared" si="1352"/>
        <v>42648</v>
      </c>
      <c r="B20747" s="815">
        <f t="shared" si="1349"/>
        <v>279</v>
      </c>
      <c r="C20747" s="815">
        <f t="shared" si="1350"/>
        <v>88</v>
      </c>
      <c r="D20747" s="815">
        <f t="shared" si="1351"/>
        <v>77</v>
      </c>
      <c r="E20747" s="815">
        <v>2016</v>
      </c>
    </row>
    <row r="20748" spans="1:5">
      <c r="A20748" s="816">
        <f t="shared" si="1352"/>
        <v>42649</v>
      </c>
      <c r="B20748" s="815">
        <f t="shared" si="1349"/>
        <v>280</v>
      </c>
      <c r="C20748" s="815">
        <f t="shared" si="1350"/>
        <v>87</v>
      </c>
      <c r="D20748" s="815">
        <f t="shared" si="1351"/>
        <v>76</v>
      </c>
      <c r="E20748" s="815">
        <v>2016</v>
      </c>
    </row>
    <row r="20749" spans="1:5">
      <c r="A20749" s="816">
        <f t="shared" si="1352"/>
        <v>42650</v>
      </c>
      <c r="B20749" s="815">
        <f t="shared" si="1349"/>
        <v>281</v>
      </c>
      <c r="C20749" s="815">
        <f t="shared" si="1350"/>
        <v>86</v>
      </c>
      <c r="D20749" s="815">
        <f t="shared" si="1351"/>
        <v>75</v>
      </c>
      <c r="E20749" s="815">
        <v>2016</v>
      </c>
    </row>
    <row r="20750" spans="1:5">
      <c r="A20750" s="816">
        <f t="shared" si="1352"/>
        <v>42651</v>
      </c>
      <c r="B20750" s="815">
        <f t="shared" si="1349"/>
        <v>282</v>
      </c>
      <c r="C20750" s="815">
        <f t="shared" si="1350"/>
        <v>85</v>
      </c>
      <c r="D20750" s="815">
        <f t="shared" si="1351"/>
        <v>74</v>
      </c>
      <c r="E20750" s="815">
        <v>2016</v>
      </c>
    </row>
    <row r="20751" spans="1:5">
      <c r="A20751" s="816">
        <f t="shared" si="1352"/>
        <v>42652</v>
      </c>
      <c r="B20751" s="815">
        <f t="shared" si="1349"/>
        <v>283</v>
      </c>
      <c r="C20751" s="815">
        <f t="shared" si="1350"/>
        <v>84</v>
      </c>
      <c r="D20751" s="815">
        <f t="shared" si="1351"/>
        <v>73</v>
      </c>
      <c r="E20751" s="815">
        <v>2016</v>
      </c>
    </row>
    <row r="20752" spans="1:5">
      <c r="A20752" s="816">
        <f t="shared" si="1352"/>
        <v>42653</v>
      </c>
      <c r="B20752" s="815">
        <f t="shared" si="1349"/>
        <v>284</v>
      </c>
      <c r="C20752" s="815">
        <f t="shared" si="1350"/>
        <v>83</v>
      </c>
      <c r="D20752" s="815">
        <f t="shared" si="1351"/>
        <v>72</v>
      </c>
      <c r="E20752" s="815">
        <v>2016</v>
      </c>
    </row>
    <row r="20753" spans="1:5">
      <c r="A20753" s="816">
        <f t="shared" si="1352"/>
        <v>42654</v>
      </c>
      <c r="B20753" s="815">
        <f t="shared" si="1349"/>
        <v>285</v>
      </c>
      <c r="C20753" s="815">
        <f t="shared" si="1350"/>
        <v>82</v>
      </c>
      <c r="D20753" s="815">
        <f t="shared" si="1351"/>
        <v>71</v>
      </c>
      <c r="E20753" s="815">
        <v>2016</v>
      </c>
    </row>
    <row r="20754" spans="1:5">
      <c r="A20754" s="816">
        <f t="shared" si="1352"/>
        <v>42655</v>
      </c>
      <c r="B20754" s="815">
        <f t="shared" si="1349"/>
        <v>286</v>
      </c>
      <c r="C20754" s="815">
        <f t="shared" si="1350"/>
        <v>81</v>
      </c>
      <c r="D20754" s="815">
        <f t="shared" si="1351"/>
        <v>70</v>
      </c>
      <c r="E20754" s="815">
        <v>2016</v>
      </c>
    </row>
    <row r="20755" spans="1:5">
      <c r="A20755" s="816">
        <f t="shared" si="1352"/>
        <v>42656</v>
      </c>
      <c r="B20755" s="815">
        <f t="shared" si="1349"/>
        <v>287</v>
      </c>
      <c r="C20755" s="815">
        <f t="shared" si="1350"/>
        <v>80</v>
      </c>
      <c r="D20755" s="815">
        <f t="shared" si="1351"/>
        <v>69</v>
      </c>
      <c r="E20755" s="815">
        <v>2016</v>
      </c>
    </row>
    <row r="20756" spans="1:5">
      <c r="A20756" s="816">
        <f t="shared" si="1352"/>
        <v>42657</v>
      </c>
      <c r="B20756" s="815">
        <f t="shared" si="1349"/>
        <v>288</v>
      </c>
      <c r="C20756" s="815">
        <f t="shared" si="1350"/>
        <v>79</v>
      </c>
      <c r="D20756" s="815">
        <f t="shared" si="1351"/>
        <v>68</v>
      </c>
      <c r="E20756" s="815">
        <v>2016</v>
      </c>
    </row>
    <row r="20757" spans="1:5">
      <c r="A20757" s="816">
        <f t="shared" si="1352"/>
        <v>42658</v>
      </c>
      <c r="B20757" s="815">
        <f t="shared" si="1349"/>
        <v>289</v>
      </c>
      <c r="C20757" s="815">
        <f t="shared" si="1350"/>
        <v>78</v>
      </c>
      <c r="D20757" s="815">
        <f t="shared" si="1351"/>
        <v>67</v>
      </c>
      <c r="E20757" s="815">
        <v>2016</v>
      </c>
    </row>
    <row r="20758" spans="1:5">
      <c r="A20758" s="816">
        <f t="shared" si="1352"/>
        <v>42659</v>
      </c>
      <c r="B20758" s="815">
        <f t="shared" si="1349"/>
        <v>290</v>
      </c>
      <c r="C20758" s="815">
        <f t="shared" si="1350"/>
        <v>77</v>
      </c>
      <c r="D20758" s="815">
        <f t="shared" si="1351"/>
        <v>66</v>
      </c>
      <c r="E20758" s="815">
        <v>2016</v>
      </c>
    </row>
    <row r="20759" spans="1:5">
      <c r="A20759" s="816">
        <f t="shared" si="1352"/>
        <v>42660</v>
      </c>
      <c r="B20759" s="815">
        <f t="shared" si="1349"/>
        <v>291</v>
      </c>
      <c r="C20759" s="815">
        <f t="shared" si="1350"/>
        <v>76</v>
      </c>
      <c r="D20759" s="815">
        <f t="shared" si="1351"/>
        <v>65</v>
      </c>
      <c r="E20759" s="815">
        <v>2016</v>
      </c>
    </row>
    <row r="20760" spans="1:5">
      <c r="A20760" s="816">
        <f t="shared" si="1352"/>
        <v>42661</v>
      </c>
      <c r="B20760" s="815">
        <f t="shared" si="1349"/>
        <v>292</v>
      </c>
      <c r="C20760" s="815">
        <f t="shared" si="1350"/>
        <v>75</v>
      </c>
      <c r="D20760" s="815">
        <f t="shared" si="1351"/>
        <v>64</v>
      </c>
      <c r="E20760" s="815">
        <v>2016</v>
      </c>
    </row>
    <row r="20761" spans="1:5">
      <c r="A20761" s="816">
        <f t="shared" si="1352"/>
        <v>42662</v>
      </c>
      <c r="B20761" s="815">
        <f t="shared" si="1349"/>
        <v>293</v>
      </c>
      <c r="C20761" s="815">
        <f t="shared" si="1350"/>
        <v>74</v>
      </c>
      <c r="D20761" s="815">
        <f t="shared" si="1351"/>
        <v>63</v>
      </c>
      <c r="E20761" s="815">
        <v>2016</v>
      </c>
    </row>
    <row r="20762" spans="1:5">
      <c r="A20762" s="816">
        <f t="shared" si="1352"/>
        <v>42663</v>
      </c>
      <c r="B20762" s="815">
        <f t="shared" si="1349"/>
        <v>294</v>
      </c>
      <c r="C20762" s="815">
        <f t="shared" si="1350"/>
        <v>73</v>
      </c>
      <c r="D20762" s="815">
        <f t="shared" si="1351"/>
        <v>62</v>
      </c>
      <c r="E20762" s="815">
        <v>2016</v>
      </c>
    </row>
    <row r="20763" spans="1:5">
      <c r="A20763" s="816">
        <f t="shared" si="1352"/>
        <v>42664</v>
      </c>
      <c r="B20763" s="815">
        <f t="shared" si="1349"/>
        <v>295</v>
      </c>
      <c r="C20763" s="815">
        <f t="shared" si="1350"/>
        <v>72</v>
      </c>
      <c r="D20763" s="815">
        <f t="shared" si="1351"/>
        <v>61</v>
      </c>
      <c r="E20763" s="815">
        <v>2016</v>
      </c>
    </row>
    <row r="20764" spans="1:5">
      <c r="A20764" s="816">
        <f t="shared" si="1352"/>
        <v>42665</v>
      </c>
      <c r="B20764" s="815">
        <f t="shared" si="1349"/>
        <v>296</v>
      </c>
      <c r="C20764" s="815">
        <f t="shared" si="1350"/>
        <v>71</v>
      </c>
      <c r="D20764" s="815">
        <f t="shared" si="1351"/>
        <v>60</v>
      </c>
      <c r="E20764" s="815">
        <v>2016</v>
      </c>
    </row>
    <row r="20765" spans="1:5">
      <c r="A20765" s="816">
        <f t="shared" si="1352"/>
        <v>42666</v>
      </c>
      <c r="B20765" s="815">
        <f t="shared" si="1349"/>
        <v>297</v>
      </c>
      <c r="C20765" s="815">
        <f t="shared" si="1350"/>
        <v>70</v>
      </c>
      <c r="D20765" s="815">
        <f t="shared" si="1351"/>
        <v>59</v>
      </c>
      <c r="E20765" s="815">
        <v>2016</v>
      </c>
    </row>
    <row r="20766" spans="1:5">
      <c r="A20766" s="816">
        <f t="shared" si="1352"/>
        <v>42667</v>
      </c>
      <c r="B20766" s="815">
        <f t="shared" si="1349"/>
        <v>298</v>
      </c>
      <c r="C20766" s="815">
        <f t="shared" si="1350"/>
        <v>69</v>
      </c>
      <c r="D20766" s="815">
        <f t="shared" si="1351"/>
        <v>58</v>
      </c>
      <c r="E20766" s="815">
        <v>2016</v>
      </c>
    </row>
    <row r="20767" spans="1:5">
      <c r="A20767" s="816">
        <f t="shared" si="1352"/>
        <v>42668</v>
      </c>
      <c r="B20767" s="815">
        <f t="shared" si="1349"/>
        <v>299</v>
      </c>
      <c r="C20767" s="815">
        <f t="shared" si="1350"/>
        <v>68</v>
      </c>
      <c r="D20767" s="815">
        <f t="shared" si="1351"/>
        <v>57</v>
      </c>
      <c r="E20767" s="815">
        <v>2016</v>
      </c>
    </row>
    <row r="20768" spans="1:5">
      <c r="A20768" s="816">
        <f t="shared" si="1352"/>
        <v>42669</v>
      </c>
      <c r="B20768" s="815">
        <f t="shared" si="1349"/>
        <v>300</v>
      </c>
      <c r="C20768" s="815">
        <f t="shared" si="1350"/>
        <v>67</v>
      </c>
      <c r="D20768" s="815">
        <f t="shared" si="1351"/>
        <v>56</v>
      </c>
      <c r="E20768" s="815">
        <v>2016</v>
      </c>
    </row>
    <row r="20769" spans="1:5">
      <c r="A20769" s="816">
        <f t="shared" si="1352"/>
        <v>42670</v>
      </c>
      <c r="B20769" s="815">
        <f t="shared" si="1349"/>
        <v>301</v>
      </c>
      <c r="C20769" s="815">
        <f t="shared" si="1350"/>
        <v>66</v>
      </c>
      <c r="D20769" s="815">
        <f t="shared" si="1351"/>
        <v>55</v>
      </c>
      <c r="E20769" s="815">
        <v>2016</v>
      </c>
    </row>
    <row r="20770" spans="1:5">
      <c r="A20770" s="816">
        <f t="shared" si="1352"/>
        <v>42671</v>
      </c>
      <c r="B20770" s="815">
        <f t="shared" si="1349"/>
        <v>302</v>
      </c>
      <c r="C20770" s="815">
        <f t="shared" si="1350"/>
        <v>65</v>
      </c>
      <c r="D20770" s="815">
        <f t="shared" si="1351"/>
        <v>54</v>
      </c>
      <c r="E20770" s="815">
        <v>2016</v>
      </c>
    </row>
    <row r="20771" spans="1:5">
      <c r="A20771" s="816">
        <f t="shared" si="1352"/>
        <v>42672</v>
      </c>
      <c r="B20771" s="815">
        <f t="shared" si="1349"/>
        <v>303</v>
      </c>
      <c r="C20771" s="815">
        <f t="shared" si="1350"/>
        <v>64</v>
      </c>
      <c r="D20771" s="815">
        <f t="shared" si="1351"/>
        <v>53</v>
      </c>
      <c r="E20771" s="815">
        <v>2016</v>
      </c>
    </row>
    <row r="20772" spans="1:5">
      <c r="A20772" s="816">
        <f t="shared" si="1352"/>
        <v>42673</v>
      </c>
      <c r="B20772" s="815">
        <f t="shared" si="1349"/>
        <v>304</v>
      </c>
      <c r="C20772" s="815">
        <f t="shared" si="1350"/>
        <v>63</v>
      </c>
      <c r="D20772" s="815">
        <f t="shared" si="1351"/>
        <v>52</v>
      </c>
      <c r="E20772" s="815">
        <v>2016</v>
      </c>
    </row>
    <row r="20773" spans="1:5">
      <c r="A20773" s="816">
        <f t="shared" si="1352"/>
        <v>42674</v>
      </c>
      <c r="B20773" s="815">
        <f t="shared" si="1349"/>
        <v>305</v>
      </c>
      <c r="C20773" s="815">
        <f t="shared" si="1350"/>
        <v>62</v>
      </c>
      <c r="D20773" s="815">
        <f t="shared" si="1351"/>
        <v>51</v>
      </c>
      <c r="E20773" s="815">
        <v>2016</v>
      </c>
    </row>
    <row r="20774" spans="1:5">
      <c r="A20774" s="816">
        <f t="shared" si="1352"/>
        <v>42675</v>
      </c>
      <c r="B20774" s="815">
        <f t="shared" si="1349"/>
        <v>306</v>
      </c>
      <c r="C20774" s="815">
        <f t="shared" si="1350"/>
        <v>61</v>
      </c>
      <c r="D20774" s="815">
        <f t="shared" si="1351"/>
        <v>50</v>
      </c>
      <c r="E20774" s="815">
        <v>2016</v>
      </c>
    </row>
    <row r="20775" spans="1:5">
      <c r="A20775" s="816">
        <f t="shared" si="1352"/>
        <v>42676</v>
      </c>
      <c r="B20775" s="815">
        <f t="shared" si="1349"/>
        <v>307</v>
      </c>
      <c r="C20775" s="815">
        <f t="shared" si="1350"/>
        <v>60</v>
      </c>
      <c r="D20775" s="815">
        <f t="shared" si="1351"/>
        <v>49</v>
      </c>
      <c r="E20775" s="815">
        <v>2016</v>
      </c>
    </row>
    <row r="20776" spans="1:5">
      <c r="A20776" s="816">
        <f t="shared" si="1352"/>
        <v>42677</v>
      </c>
      <c r="B20776" s="815">
        <f t="shared" si="1349"/>
        <v>308</v>
      </c>
      <c r="C20776" s="815">
        <f t="shared" si="1350"/>
        <v>59</v>
      </c>
      <c r="D20776" s="815">
        <f t="shared" si="1351"/>
        <v>48</v>
      </c>
      <c r="E20776" s="815">
        <v>2016</v>
      </c>
    </row>
    <row r="20777" spans="1:5">
      <c r="A20777" s="816">
        <f t="shared" si="1352"/>
        <v>42678</v>
      </c>
      <c r="B20777" s="815">
        <f t="shared" si="1349"/>
        <v>309</v>
      </c>
      <c r="C20777" s="815">
        <f t="shared" si="1350"/>
        <v>58</v>
      </c>
      <c r="D20777" s="815">
        <f t="shared" si="1351"/>
        <v>47</v>
      </c>
      <c r="E20777" s="815">
        <v>2016</v>
      </c>
    </row>
    <row r="20778" spans="1:5">
      <c r="A20778" s="816">
        <f t="shared" si="1352"/>
        <v>42679</v>
      </c>
      <c r="B20778" s="815">
        <f t="shared" si="1349"/>
        <v>310</v>
      </c>
      <c r="C20778" s="815">
        <f t="shared" si="1350"/>
        <v>57</v>
      </c>
      <c r="D20778" s="815">
        <f t="shared" si="1351"/>
        <v>46</v>
      </c>
      <c r="E20778" s="815">
        <v>2016</v>
      </c>
    </row>
    <row r="20779" spans="1:5">
      <c r="A20779" s="816">
        <f t="shared" si="1352"/>
        <v>42680</v>
      </c>
      <c r="B20779" s="815">
        <f t="shared" si="1349"/>
        <v>311</v>
      </c>
      <c r="C20779" s="815">
        <f t="shared" si="1350"/>
        <v>56</v>
      </c>
      <c r="D20779" s="815">
        <f t="shared" si="1351"/>
        <v>45</v>
      </c>
      <c r="E20779" s="815">
        <v>2016</v>
      </c>
    </row>
    <row r="20780" spans="1:5">
      <c r="A20780" s="816">
        <f t="shared" si="1352"/>
        <v>42681</v>
      </c>
      <c r="B20780" s="815">
        <f t="shared" ref="B20780:B20836" si="1353">B20779+1</f>
        <v>312</v>
      </c>
      <c r="C20780" s="815">
        <f t="shared" ref="C20780:C20834" si="1354">C20779-1</f>
        <v>55</v>
      </c>
      <c r="D20780" s="815">
        <f t="shared" ref="D20780:D20824" si="1355">D20779-1</f>
        <v>44</v>
      </c>
      <c r="E20780" s="815">
        <v>2016</v>
      </c>
    </row>
    <row r="20781" spans="1:5">
      <c r="A20781" s="816">
        <f t="shared" si="1352"/>
        <v>42682</v>
      </c>
      <c r="B20781" s="815">
        <f t="shared" si="1353"/>
        <v>313</v>
      </c>
      <c r="C20781" s="815">
        <f t="shared" si="1354"/>
        <v>54</v>
      </c>
      <c r="D20781" s="815">
        <f t="shared" si="1355"/>
        <v>43</v>
      </c>
      <c r="E20781" s="815">
        <v>2016</v>
      </c>
    </row>
    <row r="20782" spans="1:5">
      <c r="A20782" s="816">
        <f t="shared" si="1352"/>
        <v>42683</v>
      </c>
      <c r="B20782" s="815">
        <f t="shared" si="1353"/>
        <v>314</v>
      </c>
      <c r="C20782" s="815">
        <f t="shared" si="1354"/>
        <v>53</v>
      </c>
      <c r="D20782" s="815">
        <f t="shared" si="1355"/>
        <v>42</v>
      </c>
      <c r="E20782" s="815">
        <v>2016</v>
      </c>
    </row>
    <row r="20783" spans="1:5">
      <c r="A20783" s="816">
        <f t="shared" si="1352"/>
        <v>42684</v>
      </c>
      <c r="B20783" s="815">
        <f t="shared" si="1353"/>
        <v>315</v>
      </c>
      <c r="C20783" s="815">
        <f t="shared" si="1354"/>
        <v>52</v>
      </c>
      <c r="D20783" s="815">
        <f t="shared" si="1355"/>
        <v>41</v>
      </c>
      <c r="E20783" s="815">
        <v>2016</v>
      </c>
    </row>
    <row r="20784" spans="1:5">
      <c r="A20784" s="816">
        <f t="shared" si="1352"/>
        <v>42685</v>
      </c>
      <c r="B20784" s="815">
        <f t="shared" si="1353"/>
        <v>316</v>
      </c>
      <c r="C20784" s="815">
        <f t="shared" si="1354"/>
        <v>51</v>
      </c>
      <c r="D20784" s="815">
        <f t="shared" si="1355"/>
        <v>40</v>
      </c>
      <c r="E20784" s="815">
        <v>2016</v>
      </c>
    </row>
    <row r="20785" spans="1:5">
      <c r="A20785" s="816">
        <f t="shared" si="1352"/>
        <v>42686</v>
      </c>
      <c r="B20785" s="815">
        <f t="shared" si="1353"/>
        <v>317</v>
      </c>
      <c r="C20785" s="815">
        <f t="shared" si="1354"/>
        <v>50</v>
      </c>
      <c r="D20785" s="815">
        <f t="shared" si="1355"/>
        <v>39</v>
      </c>
      <c r="E20785" s="815">
        <v>2016</v>
      </c>
    </row>
    <row r="20786" spans="1:5">
      <c r="A20786" s="816">
        <f t="shared" si="1352"/>
        <v>42687</v>
      </c>
      <c r="B20786" s="815">
        <f t="shared" si="1353"/>
        <v>318</v>
      </c>
      <c r="C20786" s="815">
        <f t="shared" si="1354"/>
        <v>49</v>
      </c>
      <c r="D20786" s="815">
        <f t="shared" si="1355"/>
        <v>38</v>
      </c>
      <c r="E20786" s="815">
        <v>2016</v>
      </c>
    </row>
    <row r="20787" spans="1:5">
      <c r="A20787" s="816">
        <f t="shared" ref="A20787:A20850" si="1356">A20786+1</f>
        <v>42688</v>
      </c>
      <c r="B20787" s="815">
        <f t="shared" si="1353"/>
        <v>319</v>
      </c>
      <c r="C20787" s="815">
        <f t="shared" si="1354"/>
        <v>48</v>
      </c>
      <c r="D20787" s="815">
        <f t="shared" si="1355"/>
        <v>37</v>
      </c>
      <c r="E20787" s="815">
        <v>2016</v>
      </c>
    </row>
    <row r="20788" spans="1:5">
      <c r="A20788" s="816">
        <f t="shared" si="1356"/>
        <v>42689</v>
      </c>
      <c r="B20788" s="815">
        <f t="shared" si="1353"/>
        <v>320</v>
      </c>
      <c r="C20788" s="815">
        <f t="shared" si="1354"/>
        <v>47</v>
      </c>
      <c r="D20788" s="815">
        <f t="shared" si="1355"/>
        <v>36</v>
      </c>
      <c r="E20788" s="815">
        <v>2016</v>
      </c>
    </row>
    <row r="20789" spans="1:5">
      <c r="A20789" s="816">
        <f t="shared" si="1356"/>
        <v>42690</v>
      </c>
      <c r="B20789" s="815">
        <f t="shared" si="1353"/>
        <v>321</v>
      </c>
      <c r="C20789" s="815">
        <f t="shared" si="1354"/>
        <v>46</v>
      </c>
      <c r="D20789" s="815">
        <f t="shared" si="1355"/>
        <v>35</v>
      </c>
      <c r="E20789" s="815">
        <v>2016</v>
      </c>
    </row>
    <row r="20790" spans="1:5">
      <c r="A20790" s="816">
        <f t="shared" si="1356"/>
        <v>42691</v>
      </c>
      <c r="B20790" s="815">
        <f t="shared" si="1353"/>
        <v>322</v>
      </c>
      <c r="C20790" s="815">
        <f t="shared" si="1354"/>
        <v>45</v>
      </c>
      <c r="D20790" s="815">
        <f t="shared" si="1355"/>
        <v>34</v>
      </c>
      <c r="E20790" s="815">
        <v>2016</v>
      </c>
    </row>
    <row r="20791" spans="1:5">
      <c r="A20791" s="816">
        <f t="shared" si="1356"/>
        <v>42692</v>
      </c>
      <c r="B20791" s="815">
        <f t="shared" si="1353"/>
        <v>323</v>
      </c>
      <c r="C20791" s="815">
        <f t="shared" si="1354"/>
        <v>44</v>
      </c>
      <c r="D20791" s="815">
        <f t="shared" si="1355"/>
        <v>33</v>
      </c>
      <c r="E20791" s="815">
        <v>2016</v>
      </c>
    </row>
    <row r="20792" spans="1:5">
      <c r="A20792" s="816">
        <f t="shared" si="1356"/>
        <v>42693</v>
      </c>
      <c r="B20792" s="815">
        <f t="shared" si="1353"/>
        <v>324</v>
      </c>
      <c r="C20792" s="815">
        <f t="shared" si="1354"/>
        <v>43</v>
      </c>
      <c r="D20792" s="815">
        <f t="shared" si="1355"/>
        <v>32</v>
      </c>
      <c r="E20792" s="815">
        <v>2016</v>
      </c>
    </row>
    <row r="20793" spans="1:5">
      <c r="A20793" s="816">
        <f t="shared" si="1356"/>
        <v>42694</v>
      </c>
      <c r="B20793" s="815">
        <f t="shared" si="1353"/>
        <v>325</v>
      </c>
      <c r="C20793" s="815">
        <f t="shared" si="1354"/>
        <v>42</v>
      </c>
      <c r="D20793" s="815">
        <f t="shared" si="1355"/>
        <v>31</v>
      </c>
      <c r="E20793" s="815">
        <v>2016</v>
      </c>
    </row>
    <row r="20794" spans="1:5">
      <c r="A20794" s="816">
        <f t="shared" si="1356"/>
        <v>42695</v>
      </c>
      <c r="B20794" s="815">
        <f t="shared" si="1353"/>
        <v>326</v>
      </c>
      <c r="C20794" s="815">
        <f t="shared" si="1354"/>
        <v>41</v>
      </c>
      <c r="D20794" s="815">
        <f t="shared" si="1355"/>
        <v>30</v>
      </c>
      <c r="E20794" s="815">
        <v>2016</v>
      </c>
    </row>
    <row r="20795" spans="1:5">
      <c r="A20795" s="816">
        <f t="shared" si="1356"/>
        <v>42696</v>
      </c>
      <c r="B20795" s="815">
        <f t="shared" si="1353"/>
        <v>327</v>
      </c>
      <c r="C20795" s="815">
        <f t="shared" si="1354"/>
        <v>40</v>
      </c>
      <c r="D20795" s="815">
        <f t="shared" si="1355"/>
        <v>29</v>
      </c>
      <c r="E20795" s="815">
        <v>2016</v>
      </c>
    </row>
    <row r="20796" spans="1:5">
      <c r="A20796" s="816">
        <f t="shared" si="1356"/>
        <v>42697</v>
      </c>
      <c r="B20796" s="815">
        <f t="shared" si="1353"/>
        <v>328</v>
      </c>
      <c r="C20796" s="815">
        <f t="shared" si="1354"/>
        <v>39</v>
      </c>
      <c r="D20796" s="815">
        <f t="shared" si="1355"/>
        <v>28</v>
      </c>
      <c r="E20796" s="815">
        <v>2016</v>
      </c>
    </row>
    <row r="20797" spans="1:5">
      <c r="A20797" s="816">
        <f t="shared" si="1356"/>
        <v>42698</v>
      </c>
      <c r="B20797" s="815">
        <f t="shared" si="1353"/>
        <v>329</v>
      </c>
      <c r="C20797" s="815">
        <f t="shared" si="1354"/>
        <v>38</v>
      </c>
      <c r="D20797" s="815">
        <f t="shared" si="1355"/>
        <v>27</v>
      </c>
      <c r="E20797" s="815">
        <v>2016</v>
      </c>
    </row>
    <row r="20798" spans="1:5">
      <c r="A20798" s="816">
        <f t="shared" si="1356"/>
        <v>42699</v>
      </c>
      <c r="B20798" s="815">
        <f t="shared" si="1353"/>
        <v>330</v>
      </c>
      <c r="C20798" s="815">
        <f t="shared" si="1354"/>
        <v>37</v>
      </c>
      <c r="D20798" s="815">
        <f t="shared" si="1355"/>
        <v>26</v>
      </c>
      <c r="E20798" s="815">
        <v>2016</v>
      </c>
    </row>
    <row r="20799" spans="1:5">
      <c r="A20799" s="816">
        <f t="shared" si="1356"/>
        <v>42700</v>
      </c>
      <c r="B20799" s="815">
        <f t="shared" si="1353"/>
        <v>331</v>
      </c>
      <c r="C20799" s="815">
        <f t="shared" si="1354"/>
        <v>36</v>
      </c>
      <c r="D20799" s="815">
        <f t="shared" si="1355"/>
        <v>25</v>
      </c>
      <c r="E20799" s="815">
        <v>2016</v>
      </c>
    </row>
    <row r="20800" spans="1:5">
      <c r="A20800" s="816">
        <f t="shared" si="1356"/>
        <v>42701</v>
      </c>
      <c r="B20800" s="815">
        <f t="shared" si="1353"/>
        <v>332</v>
      </c>
      <c r="C20800" s="815">
        <f t="shared" si="1354"/>
        <v>35</v>
      </c>
      <c r="D20800" s="815">
        <f t="shared" si="1355"/>
        <v>24</v>
      </c>
      <c r="E20800" s="815">
        <v>2016</v>
      </c>
    </row>
    <row r="20801" spans="1:5">
      <c r="A20801" s="816">
        <f t="shared" si="1356"/>
        <v>42702</v>
      </c>
      <c r="B20801" s="815">
        <f t="shared" si="1353"/>
        <v>333</v>
      </c>
      <c r="C20801" s="815">
        <f t="shared" si="1354"/>
        <v>34</v>
      </c>
      <c r="D20801" s="815">
        <f t="shared" si="1355"/>
        <v>23</v>
      </c>
      <c r="E20801" s="815">
        <v>2016</v>
      </c>
    </row>
    <row r="20802" spans="1:5">
      <c r="A20802" s="816">
        <f t="shared" si="1356"/>
        <v>42703</v>
      </c>
      <c r="B20802" s="815">
        <f t="shared" si="1353"/>
        <v>334</v>
      </c>
      <c r="C20802" s="815">
        <f t="shared" si="1354"/>
        <v>33</v>
      </c>
      <c r="D20802" s="815">
        <f t="shared" si="1355"/>
        <v>22</v>
      </c>
      <c r="E20802" s="815">
        <v>2016</v>
      </c>
    </row>
    <row r="20803" spans="1:5">
      <c r="A20803" s="816">
        <f t="shared" si="1356"/>
        <v>42704</v>
      </c>
      <c r="B20803" s="815">
        <f t="shared" si="1353"/>
        <v>335</v>
      </c>
      <c r="C20803" s="815">
        <f t="shared" si="1354"/>
        <v>32</v>
      </c>
      <c r="D20803" s="815">
        <f t="shared" si="1355"/>
        <v>21</v>
      </c>
      <c r="E20803" s="815">
        <v>2016</v>
      </c>
    </row>
    <row r="20804" spans="1:5">
      <c r="A20804" s="816">
        <f t="shared" si="1356"/>
        <v>42705</v>
      </c>
      <c r="B20804" s="815">
        <f t="shared" si="1353"/>
        <v>336</v>
      </c>
      <c r="C20804" s="815">
        <f t="shared" si="1354"/>
        <v>31</v>
      </c>
      <c r="D20804" s="815">
        <f t="shared" si="1355"/>
        <v>20</v>
      </c>
      <c r="E20804" s="815">
        <v>2016</v>
      </c>
    </row>
    <row r="20805" spans="1:5">
      <c r="A20805" s="816">
        <f t="shared" si="1356"/>
        <v>42706</v>
      </c>
      <c r="B20805" s="815">
        <f t="shared" si="1353"/>
        <v>337</v>
      </c>
      <c r="C20805" s="815">
        <f t="shared" si="1354"/>
        <v>30</v>
      </c>
      <c r="D20805" s="815">
        <f t="shared" si="1355"/>
        <v>19</v>
      </c>
      <c r="E20805" s="815">
        <v>2016</v>
      </c>
    </row>
    <row r="20806" spans="1:5">
      <c r="A20806" s="816">
        <f t="shared" si="1356"/>
        <v>42707</v>
      </c>
      <c r="B20806" s="815">
        <f t="shared" si="1353"/>
        <v>338</v>
      </c>
      <c r="C20806" s="815">
        <f t="shared" si="1354"/>
        <v>29</v>
      </c>
      <c r="D20806" s="815">
        <f t="shared" si="1355"/>
        <v>18</v>
      </c>
      <c r="E20806" s="815">
        <v>2016</v>
      </c>
    </row>
    <row r="20807" spans="1:5">
      <c r="A20807" s="816">
        <f t="shared" si="1356"/>
        <v>42708</v>
      </c>
      <c r="B20807" s="815">
        <f t="shared" si="1353"/>
        <v>339</v>
      </c>
      <c r="C20807" s="815">
        <f t="shared" si="1354"/>
        <v>28</v>
      </c>
      <c r="D20807" s="815">
        <f t="shared" si="1355"/>
        <v>17</v>
      </c>
      <c r="E20807" s="815">
        <v>2016</v>
      </c>
    </row>
    <row r="20808" spans="1:5">
      <c r="A20808" s="816">
        <f t="shared" si="1356"/>
        <v>42709</v>
      </c>
      <c r="B20808" s="815">
        <f t="shared" si="1353"/>
        <v>340</v>
      </c>
      <c r="C20808" s="815">
        <f t="shared" si="1354"/>
        <v>27</v>
      </c>
      <c r="D20808" s="815">
        <f t="shared" si="1355"/>
        <v>16</v>
      </c>
      <c r="E20808" s="815">
        <v>2016</v>
      </c>
    </row>
    <row r="20809" spans="1:5">
      <c r="A20809" s="816">
        <f t="shared" si="1356"/>
        <v>42710</v>
      </c>
      <c r="B20809" s="815">
        <f t="shared" si="1353"/>
        <v>341</v>
      </c>
      <c r="C20809" s="815">
        <f t="shared" si="1354"/>
        <v>26</v>
      </c>
      <c r="D20809" s="815">
        <f t="shared" si="1355"/>
        <v>15</v>
      </c>
      <c r="E20809" s="815">
        <v>2016</v>
      </c>
    </row>
    <row r="20810" spans="1:5">
      <c r="A20810" s="816">
        <f t="shared" si="1356"/>
        <v>42711</v>
      </c>
      <c r="B20810" s="815">
        <f t="shared" si="1353"/>
        <v>342</v>
      </c>
      <c r="C20810" s="815">
        <f t="shared" si="1354"/>
        <v>25</v>
      </c>
      <c r="D20810" s="815">
        <f t="shared" si="1355"/>
        <v>14</v>
      </c>
      <c r="E20810" s="815">
        <v>2016</v>
      </c>
    </row>
    <row r="20811" spans="1:5">
      <c r="A20811" s="816">
        <f t="shared" si="1356"/>
        <v>42712</v>
      </c>
      <c r="B20811" s="815">
        <f t="shared" si="1353"/>
        <v>343</v>
      </c>
      <c r="C20811" s="815">
        <f t="shared" si="1354"/>
        <v>24</v>
      </c>
      <c r="D20811" s="815">
        <f t="shared" si="1355"/>
        <v>13</v>
      </c>
      <c r="E20811" s="815">
        <v>2016</v>
      </c>
    </row>
    <row r="20812" spans="1:5">
      <c r="A20812" s="816">
        <f t="shared" si="1356"/>
        <v>42713</v>
      </c>
      <c r="B20812" s="815">
        <f t="shared" si="1353"/>
        <v>344</v>
      </c>
      <c r="C20812" s="815">
        <f t="shared" si="1354"/>
        <v>23</v>
      </c>
      <c r="D20812" s="815">
        <f t="shared" si="1355"/>
        <v>12</v>
      </c>
      <c r="E20812" s="815">
        <v>2016</v>
      </c>
    </row>
    <row r="20813" spans="1:5">
      <c r="A20813" s="816">
        <f t="shared" si="1356"/>
        <v>42714</v>
      </c>
      <c r="B20813" s="815">
        <f t="shared" si="1353"/>
        <v>345</v>
      </c>
      <c r="C20813" s="815">
        <f t="shared" si="1354"/>
        <v>22</v>
      </c>
      <c r="D20813" s="815">
        <f t="shared" si="1355"/>
        <v>11</v>
      </c>
      <c r="E20813" s="815">
        <v>2016</v>
      </c>
    </row>
    <row r="20814" spans="1:5">
      <c r="A20814" s="816">
        <f t="shared" si="1356"/>
        <v>42715</v>
      </c>
      <c r="B20814" s="815">
        <f t="shared" si="1353"/>
        <v>346</v>
      </c>
      <c r="C20814" s="815">
        <f t="shared" si="1354"/>
        <v>21</v>
      </c>
      <c r="D20814" s="815">
        <f t="shared" si="1355"/>
        <v>10</v>
      </c>
      <c r="E20814" s="815">
        <v>2016</v>
      </c>
    </row>
    <row r="20815" spans="1:5">
      <c r="A20815" s="816">
        <f t="shared" si="1356"/>
        <v>42716</v>
      </c>
      <c r="B20815" s="815">
        <f t="shared" si="1353"/>
        <v>347</v>
      </c>
      <c r="C20815" s="815">
        <f t="shared" si="1354"/>
        <v>20</v>
      </c>
      <c r="D20815" s="815">
        <f t="shared" si="1355"/>
        <v>9</v>
      </c>
      <c r="E20815" s="815">
        <v>2016</v>
      </c>
    </row>
    <row r="20816" spans="1:5">
      <c r="A20816" s="816">
        <f t="shared" si="1356"/>
        <v>42717</v>
      </c>
      <c r="B20816" s="815">
        <f t="shared" si="1353"/>
        <v>348</v>
      </c>
      <c r="C20816" s="815">
        <f t="shared" si="1354"/>
        <v>19</v>
      </c>
      <c r="D20816" s="815">
        <f t="shared" si="1355"/>
        <v>8</v>
      </c>
      <c r="E20816" s="815">
        <v>2016</v>
      </c>
    </row>
    <row r="20817" spans="1:5">
      <c r="A20817" s="816">
        <f t="shared" si="1356"/>
        <v>42718</v>
      </c>
      <c r="B20817" s="815">
        <f t="shared" si="1353"/>
        <v>349</v>
      </c>
      <c r="C20817" s="815">
        <f t="shared" si="1354"/>
        <v>18</v>
      </c>
      <c r="D20817" s="815">
        <f t="shared" si="1355"/>
        <v>7</v>
      </c>
      <c r="E20817" s="815">
        <v>2016</v>
      </c>
    </row>
    <row r="20818" spans="1:5">
      <c r="A20818" s="816">
        <f t="shared" si="1356"/>
        <v>42719</v>
      </c>
      <c r="B20818" s="815">
        <f t="shared" si="1353"/>
        <v>350</v>
      </c>
      <c r="C20818" s="815">
        <f t="shared" si="1354"/>
        <v>17</v>
      </c>
      <c r="D20818" s="815">
        <f t="shared" si="1355"/>
        <v>6</v>
      </c>
      <c r="E20818" s="815">
        <v>2016</v>
      </c>
    </row>
    <row r="20819" spans="1:5">
      <c r="A20819" s="816">
        <f t="shared" si="1356"/>
        <v>42720</v>
      </c>
      <c r="B20819" s="815">
        <f t="shared" si="1353"/>
        <v>351</v>
      </c>
      <c r="C20819" s="815">
        <f t="shared" si="1354"/>
        <v>16</v>
      </c>
      <c r="D20819" s="815">
        <f t="shared" si="1355"/>
        <v>5</v>
      </c>
      <c r="E20819" s="815">
        <v>2016</v>
      </c>
    </row>
    <row r="20820" spans="1:5">
      <c r="A20820" s="816">
        <f t="shared" si="1356"/>
        <v>42721</v>
      </c>
      <c r="B20820" s="815">
        <f t="shared" si="1353"/>
        <v>352</v>
      </c>
      <c r="C20820" s="815">
        <f t="shared" si="1354"/>
        <v>15</v>
      </c>
      <c r="D20820" s="815">
        <f t="shared" si="1355"/>
        <v>4</v>
      </c>
      <c r="E20820" s="815">
        <v>2016</v>
      </c>
    </row>
    <row r="20821" spans="1:5">
      <c r="A20821" s="816">
        <f t="shared" si="1356"/>
        <v>42722</v>
      </c>
      <c r="B20821" s="815">
        <f t="shared" si="1353"/>
        <v>353</v>
      </c>
      <c r="C20821" s="815">
        <f t="shared" si="1354"/>
        <v>14</v>
      </c>
      <c r="D20821" s="815">
        <f t="shared" si="1355"/>
        <v>3</v>
      </c>
      <c r="E20821" s="815">
        <v>2016</v>
      </c>
    </row>
    <row r="20822" spans="1:5">
      <c r="A20822" s="816">
        <f t="shared" si="1356"/>
        <v>42723</v>
      </c>
      <c r="B20822" s="815">
        <f t="shared" si="1353"/>
        <v>354</v>
      </c>
      <c r="C20822" s="815">
        <f t="shared" si="1354"/>
        <v>13</v>
      </c>
      <c r="D20822" s="815">
        <f t="shared" si="1355"/>
        <v>2</v>
      </c>
      <c r="E20822" s="815">
        <v>2016</v>
      </c>
    </row>
    <row r="20823" spans="1:5">
      <c r="A20823" s="816">
        <f t="shared" si="1356"/>
        <v>42724</v>
      </c>
      <c r="B20823" s="815">
        <f t="shared" si="1353"/>
        <v>355</v>
      </c>
      <c r="C20823" s="815">
        <f t="shared" si="1354"/>
        <v>12</v>
      </c>
      <c r="D20823" s="815">
        <f t="shared" si="1355"/>
        <v>1</v>
      </c>
      <c r="E20823" s="815">
        <v>2016</v>
      </c>
    </row>
    <row r="20824" spans="1:5">
      <c r="A20824" s="816">
        <f t="shared" si="1356"/>
        <v>42725</v>
      </c>
      <c r="B20824" s="815">
        <f t="shared" si="1353"/>
        <v>356</v>
      </c>
      <c r="C20824" s="815">
        <f t="shared" si="1354"/>
        <v>11</v>
      </c>
      <c r="D20824" s="815">
        <f t="shared" si="1355"/>
        <v>0</v>
      </c>
      <c r="E20824" s="815">
        <v>2016</v>
      </c>
    </row>
    <row r="20825" spans="1:5">
      <c r="A20825" s="816">
        <f t="shared" si="1356"/>
        <v>42726</v>
      </c>
      <c r="B20825" s="815">
        <f t="shared" si="1353"/>
        <v>357</v>
      </c>
      <c r="C20825" s="815">
        <f t="shared" si="1354"/>
        <v>10</v>
      </c>
      <c r="D20825" s="815">
        <v>365</v>
      </c>
      <c r="E20825" s="815">
        <v>2016</v>
      </c>
    </row>
    <row r="20826" spans="1:5">
      <c r="A20826" s="816">
        <f t="shared" si="1356"/>
        <v>42727</v>
      </c>
      <c r="B20826" s="815">
        <f t="shared" si="1353"/>
        <v>358</v>
      </c>
      <c r="C20826" s="815">
        <f t="shared" si="1354"/>
        <v>9</v>
      </c>
      <c r="D20826" s="815">
        <f t="shared" ref="D20826:D20889" si="1357">D20825-1</f>
        <v>364</v>
      </c>
      <c r="E20826" s="815">
        <v>2016</v>
      </c>
    </row>
    <row r="20827" spans="1:5">
      <c r="A20827" s="816">
        <f t="shared" si="1356"/>
        <v>42728</v>
      </c>
      <c r="B20827" s="815">
        <f t="shared" si="1353"/>
        <v>359</v>
      </c>
      <c r="C20827" s="815">
        <f t="shared" si="1354"/>
        <v>8</v>
      </c>
      <c r="D20827" s="815">
        <f t="shared" si="1357"/>
        <v>363</v>
      </c>
      <c r="E20827" s="815">
        <v>2016</v>
      </c>
    </row>
    <row r="20828" spans="1:5">
      <c r="A20828" s="816">
        <f t="shared" si="1356"/>
        <v>42729</v>
      </c>
      <c r="B20828" s="815">
        <f t="shared" si="1353"/>
        <v>360</v>
      </c>
      <c r="C20828" s="815">
        <f t="shared" si="1354"/>
        <v>7</v>
      </c>
      <c r="D20828" s="815">
        <f t="shared" si="1357"/>
        <v>362</v>
      </c>
      <c r="E20828" s="815">
        <v>2016</v>
      </c>
    </row>
    <row r="20829" spans="1:5">
      <c r="A20829" s="816">
        <f t="shared" si="1356"/>
        <v>42730</v>
      </c>
      <c r="B20829" s="815">
        <f t="shared" si="1353"/>
        <v>361</v>
      </c>
      <c r="C20829" s="815">
        <f t="shared" si="1354"/>
        <v>6</v>
      </c>
      <c r="D20829" s="815">
        <f t="shared" si="1357"/>
        <v>361</v>
      </c>
      <c r="E20829" s="815">
        <v>2016</v>
      </c>
    </row>
    <row r="20830" spans="1:5">
      <c r="A20830" s="816">
        <f t="shared" si="1356"/>
        <v>42731</v>
      </c>
      <c r="B20830" s="815">
        <f t="shared" si="1353"/>
        <v>362</v>
      </c>
      <c r="C20830" s="815">
        <f t="shared" si="1354"/>
        <v>5</v>
      </c>
      <c r="D20830" s="815">
        <f t="shared" si="1357"/>
        <v>360</v>
      </c>
      <c r="E20830" s="815">
        <v>2016</v>
      </c>
    </row>
    <row r="20831" spans="1:5">
      <c r="A20831" s="816">
        <f t="shared" si="1356"/>
        <v>42732</v>
      </c>
      <c r="B20831" s="815">
        <f t="shared" si="1353"/>
        <v>363</v>
      </c>
      <c r="C20831" s="815">
        <f t="shared" si="1354"/>
        <v>4</v>
      </c>
      <c r="D20831" s="815">
        <f t="shared" si="1357"/>
        <v>359</v>
      </c>
      <c r="E20831" s="815">
        <v>2016</v>
      </c>
    </row>
    <row r="20832" spans="1:5">
      <c r="A20832" s="816">
        <f t="shared" si="1356"/>
        <v>42733</v>
      </c>
      <c r="B20832" s="815">
        <f t="shared" si="1353"/>
        <v>364</v>
      </c>
      <c r="C20832" s="815">
        <f t="shared" si="1354"/>
        <v>3</v>
      </c>
      <c r="D20832" s="815">
        <f t="shared" si="1357"/>
        <v>358</v>
      </c>
      <c r="E20832" s="815">
        <v>2016</v>
      </c>
    </row>
    <row r="20833" spans="1:5">
      <c r="A20833" s="816">
        <f t="shared" si="1356"/>
        <v>42734</v>
      </c>
      <c r="B20833" s="815">
        <f t="shared" si="1353"/>
        <v>365</v>
      </c>
      <c r="C20833" s="815">
        <f t="shared" si="1354"/>
        <v>2</v>
      </c>
      <c r="D20833" s="815">
        <f t="shared" si="1357"/>
        <v>357</v>
      </c>
      <c r="E20833" s="815">
        <v>2016</v>
      </c>
    </row>
    <row r="20834" spans="1:5">
      <c r="A20834" s="816">
        <f t="shared" si="1356"/>
        <v>42735</v>
      </c>
      <c r="B20834" s="815">
        <f t="shared" si="1353"/>
        <v>366</v>
      </c>
      <c r="C20834" s="815">
        <f t="shared" si="1354"/>
        <v>1</v>
      </c>
      <c r="D20834" s="815">
        <f t="shared" si="1357"/>
        <v>356</v>
      </c>
      <c r="E20834" s="815">
        <v>2016</v>
      </c>
    </row>
    <row r="20835" spans="1:5">
      <c r="A20835" s="816">
        <f t="shared" si="1356"/>
        <v>42736</v>
      </c>
      <c r="B20835" s="815">
        <v>1</v>
      </c>
      <c r="C20835" s="815">
        <v>365</v>
      </c>
      <c r="D20835" s="815">
        <f t="shared" si="1357"/>
        <v>355</v>
      </c>
      <c r="E20835" s="815">
        <v>2017</v>
      </c>
    </row>
    <row r="20836" spans="1:5">
      <c r="A20836" s="816">
        <f t="shared" si="1356"/>
        <v>42737</v>
      </c>
      <c r="B20836" s="815">
        <f t="shared" si="1353"/>
        <v>2</v>
      </c>
      <c r="C20836" s="815">
        <f t="shared" ref="C20836:C20889" si="1358">C20835-1</f>
        <v>364</v>
      </c>
      <c r="D20836" s="815">
        <f t="shared" si="1357"/>
        <v>354</v>
      </c>
      <c r="E20836" s="815">
        <v>2017</v>
      </c>
    </row>
    <row r="20837" spans="1:5">
      <c r="A20837" s="816">
        <f t="shared" si="1356"/>
        <v>42738</v>
      </c>
      <c r="B20837" s="815">
        <f t="shared" ref="B20837:B20889" si="1359">B20836+1</f>
        <v>3</v>
      </c>
      <c r="C20837" s="815">
        <f t="shared" si="1358"/>
        <v>363</v>
      </c>
      <c r="D20837" s="815">
        <f t="shared" si="1357"/>
        <v>353</v>
      </c>
      <c r="E20837" s="815">
        <v>2017</v>
      </c>
    </row>
    <row r="20838" spans="1:5">
      <c r="A20838" s="816">
        <f t="shared" si="1356"/>
        <v>42739</v>
      </c>
      <c r="B20838" s="815">
        <f t="shared" si="1359"/>
        <v>4</v>
      </c>
      <c r="C20838" s="815">
        <f t="shared" si="1358"/>
        <v>362</v>
      </c>
      <c r="D20838" s="815">
        <f t="shared" si="1357"/>
        <v>352</v>
      </c>
      <c r="E20838" s="815">
        <v>2017</v>
      </c>
    </row>
    <row r="20839" spans="1:5">
      <c r="A20839" s="816">
        <f t="shared" si="1356"/>
        <v>42740</v>
      </c>
      <c r="B20839" s="815">
        <f t="shared" si="1359"/>
        <v>5</v>
      </c>
      <c r="C20839" s="815">
        <f t="shared" si="1358"/>
        <v>361</v>
      </c>
      <c r="D20839" s="815">
        <f t="shared" si="1357"/>
        <v>351</v>
      </c>
      <c r="E20839" s="815">
        <v>2017</v>
      </c>
    </row>
    <row r="20840" spans="1:5">
      <c r="A20840" s="816">
        <f t="shared" si="1356"/>
        <v>42741</v>
      </c>
      <c r="B20840" s="815">
        <f t="shared" si="1359"/>
        <v>6</v>
      </c>
      <c r="C20840" s="815">
        <f t="shared" si="1358"/>
        <v>360</v>
      </c>
      <c r="D20840" s="815">
        <f t="shared" si="1357"/>
        <v>350</v>
      </c>
      <c r="E20840" s="815">
        <v>2017</v>
      </c>
    </row>
    <row r="20841" spans="1:5">
      <c r="A20841" s="816">
        <f t="shared" si="1356"/>
        <v>42742</v>
      </c>
      <c r="B20841" s="815">
        <f t="shared" si="1359"/>
        <v>7</v>
      </c>
      <c r="C20841" s="815">
        <f t="shared" si="1358"/>
        <v>359</v>
      </c>
      <c r="D20841" s="815">
        <f t="shared" si="1357"/>
        <v>349</v>
      </c>
      <c r="E20841" s="815">
        <v>2017</v>
      </c>
    </row>
    <row r="20842" spans="1:5">
      <c r="A20842" s="816">
        <f t="shared" si="1356"/>
        <v>42743</v>
      </c>
      <c r="B20842" s="815">
        <f t="shared" si="1359"/>
        <v>8</v>
      </c>
      <c r="C20842" s="815">
        <f t="shared" si="1358"/>
        <v>358</v>
      </c>
      <c r="D20842" s="815">
        <f t="shared" si="1357"/>
        <v>348</v>
      </c>
      <c r="E20842" s="815">
        <v>2017</v>
      </c>
    </row>
    <row r="20843" spans="1:5">
      <c r="A20843" s="816">
        <f t="shared" si="1356"/>
        <v>42744</v>
      </c>
      <c r="B20843" s="815">
        <f t="shared" si="1359"/>
        <v>9</v>
      </c>
      <c r="C20843" s="815">
        <f t="shared" si="1358"/>
        <v>357</v>
      </c>
      <c r="D20843" s="815">
        <f t="shared" si="1357"/>
        <v>347</v>
      </c>
      <c r="E20843" s="815">
        <v>2017</v>
      </c>
    </row>
    <row r="20844" spans="1:5">
      <c r="A20844" s="816">
        <f t="shared" si="1356"/>
        <v>42745</v>
      </c>
      <c r="B20844" s="815">
        <f t="shared" si="1359"/>
        <v>10</v>
      </c>
      <c r="C20844" s="815">
        <f t="shared" si="1358"/>
        <v>356</v>
      </c>
      <c r="D20844" s="815">
        <f t="shared" si="1357"/>
        <v>346</v>
      </c>
      <c r="E20844" s="815">
        <v>2017</v>
      </c>
    </row>
    <row r="20845" spans="1:5">
      <c r="A20845" s="816">
        <f t="shared" si="1356"/>
        <v>42746</v>
      </c>
      <c r="B20845" s="815">
        <f t="shared" si="1359"/>
        <v>11</v>
      </c>
      <c r="C20845" s="815">
        <f t="shared" si="1358"/>
        <v>355</v>
      </c>
      <c r="D20845" s="815">
        <f t="shared" si="1357"/>
        <v>345</v>
      </c>
      <c r="E20845" s="815">
        <v>2017</v>
      </c>
    </row>
    <row r="20846" spans="1:5">
      <c r="A20846" s="816">
        <f t="shared" si="1356"/>
        <v>42747</v>
      </c>
      <c r="B20846" s="815">
        <f t="shared" si="1359"/>
        <v>12</v>
      </c>
      <c r="C20846" s="815">
        <f t="shared" si="1358"/>
        <v>354</v>
      </c>
      <c r="D20846" s="815">
        <f t="shared" si="1357"/>
        <v>344</v>
      </c>
      <c r="E20846" s="815">
        <v>2017</v>
      </c>
    </row>
    <row r="20847" spans="1:5">
      <c r="A20847" s="816">
        <f t="shared" si="1356"/>
        <v>42748</v>
      </c>
      <c r="B20847" s="815">
        <f t="shared" si="1359"/>
        <v>13</v>
      </c>
      <c r="C20847" s="815">
        <f t="shared" si="1358"/>
        <v>353</v>
      </c>
      <c r="D20847" s="815">
        <f t="shared" si="1357"/>
        <v>343</v>
      </c>
      <c r="E20847" s="815">
        <v>2017</v>
      </c>
    </row>
    <row r="20848" spans="1:5">
      <c r="A20848" s="816">
        <f t="shared" si="1356"/>
        <v>42749</v>
      </c>
      <c r="B20848" s="815">
        <f t="shared" si="1359"/>
        <v>14</v>
      </c>
      <c r="C20848" s="815">
        <f t="shared" si="1358"/>
        <v>352</v>
      </c>
      <c r="D20848" s="815">
        <f t="shared" si="1357"/>
        <v>342</v>
      </c>
      <c r="E20848" s="815">
        <v>2017</v>
      </c>
    </row>
    <row r="20849" spans="1:5">
      <c r="A20849" s="816">
        <f t="shared" si="1356"/>
        <v>42750</v>
      </c>
      <c r="B20849" s="815">
        <f t="shared" si="1359"/>
        <v>15</v>
      </c>
      <c r="C20849" s="815">
        <f t="shared" si="1358"/>
        <v>351</v>
      </c>
      <c r="D20849" s="815">
        <f t="shared" si="1357"/>
        <v>341</v>
      </c>
      <c r="E20849" s="815">
        <v>2017</v>
      </c>
    </row>
    <row r="20850" spans="1:5">
      <c r="A20850" s="816">
        <f t="shared" si="1356"/>
        <v>42751</v>
      </c>
      <c r="B20850" s="815">
        <f t="shared" si="1359"/>
        <v>16</v>
      </c>
      <c r="C20850" s="815">
        <f t="shared" si="1358"/>
        <v>350</v>
      </c>
      <c r="D20850" s="815">
        <f t="shared" si="1357"/>
        <v>340</v>
      </c>
      <c r="E20850" s="815">
        <v>2017</v>
      </c>
    </row>
    <row r="20851" spans="1:5">
      <c r="A20851" s="816">
        <f t="shared" ref="A20851:A20914" si="1360">A20850+1</f>
        <v>42752</v>
      </c>
      <c r="B20851" s="815">
        <f t="shared" si="1359"/>
        <v>17</v>
      </c>
      <c r="C20851" s="815">
        <f t="shared" si="1358"/>
        <v>349</v>
      </c>
      <c r="D20851" s="815">
        <f t="shared" si="1357"/>
        <v>339</v>
      </c>
      <c r="E20851" s="815">
        <v>2017</v>
      </c>
    </row>
    <row r="20852" spans="1:5">
      <c r="A20852" s="816">
        <f t="shared" si="1360"/>
        <v>42753</v>
      </c>
      <c r="B20852" s="815">
        <f t="shared" si="1359"/>
        <v>18</v>
      </c>
      <c r="C20852" s="815">
        <f t="shared" si="1358"/>
        <v>348</v>
      </c>
      <c r="D20852" s="815">
        <f t="shared" si="1357"/>
        <v>338</v>
      </c>
      <c r="E20852" s="815">
        <v>2017</v>
      </c>
    </row>
    <row r="20853" spans="1:5">
      <c r="A20853" s="816">
        <f t="shared" si="1360"/>
        <v>42754</v>
      </c>
      <c r="B20853" s="815">
        <f t="shared" si="1359"/>
        <v>19</v>
      </c>
      <c r="C20853" s="815">
        <f t="shared" si="1358"/>
        <v>347</v>
      </c>
      <c r="D20853" s="815">
        <f t="shared" si="1357"/>
        <v>337</v>
      </c>
      <c r="E20853" s="815">
        <v>2017</v>
      </c>
    </row>
    <row r="20854" spans="1:5">
      <c r="A20854" s="816">
        <f t="shared" si="1360"/>
        <v>42755</v>
      </c>
      <c r="B20854" s="815">
        <f t="shared" si="1359"/>
        <v>20</v>
      </c>
      <c r="C20854" s="815">
        <f t="shared" si="1358"/>
        <v>346</v>
      </c>
      <c r="D20854" s="815">
        <f t="shared" si="1357"/>
        <v>336</v>
      </c>
      <c r="E20854" s="815">
        <v>2017</v>
      </c>
    </row>
    <row r="20855" spans="1:5">
      <c r="A20855" s="816">
        <f t="shared" si="1360"/>
        <v>42756</v>
      </c>
      <c r="B20855" s="815">
        <f t="shared" si="1359"/>
        <v>21</v>
      </c>
      <c r="C20855" s="815">
        <f t="shared" si="1358"/>
        <v>345</v>
      </c>
      <c r="D20855" s="815">
        <f t="shared" si="1357"/>
        <v>335</v>
      </c>
      <c r="E20855" s="815">
        <v>2017</v>
      </c>
    </row>
    <row r="20856" spans="1:5">
      <c r="A20856" s="816">
        <f t="shared" si="1360"/>
        <v>42757</v>
      </c>
      <c r="B20856" s="815">
        <f t="shared" si="1359"/>
        <v>22</v>
      </c>
      <c r="C20856" s="815">
        <f t="shared" si="1358"/>
        <v>344</v>
      </c>
      <c r="D20856" s="815">
        <f t="shared" si="1357"/>
        <v>334</v>
      </c>
      <c r="E20856" s="815">
        <v>2017</v>
      </c>
    </row>
    <row r="20857" spans="1:5">
      <c r="A20857" s="816">
        <f t="shared" si="1360"/>
        <v>42758</v>
      </c>
      <c r="B20857" s="815">
        <f t="shared" si="1359"/>
        <v>23</v>
      </c>
      <c r="C20857" s="815">
        <f t="shared" si="1358"/>
        <v>343</v>
      </c>
      <c r="D20857" s="815">
        <f t="shared" si="1357"/>
        <v>333</v>
      </c>
      <c r="E20857" s="815">
        <v>2017</v>
      </c>
    </row>
    <row r="20858" spans="1:5">
      <c r="A20858" s="816">
        <f t="shared" si="1360"/>
        <v>42759</v>
      </c>
      <c r="B20858" s="815">
        <f t="shared" si="1359"/>
        <v>24</v>
      </c>
      <c r="C20858" s="815">
        <f t="shared" si="1358"/>
        <v>342</v>
      </c>
      <c r="D20858" s="815">
        <f t="shared" si="1357"/>
        <v>332</v>
      </c>
      <c r="E20858" s="815">
        <v>2017</v>
      </c>
    </row>
    <row r="20859" spans="1:5">
      <c r="A20859" s="816">
        <f t="shared" si="1360"/>
        <v>42760</v>
      </c>
      <c r="B20859" s="815">
        <f t="shared" si="1359"/>
        <v>25</v>
      </c>
      <c r="C20859" s="815">
        <f t="shared" si="1358"/>
        <v>341</v>
      </c>
      <c r="D20859" s="815">
        <f t="shared" si="1357"/>
        <v>331</v>
      </c>
      <c r="E20859" s="815">
        <v>2017</v>
      </c>
    </row>
    <row r="20860" spans="1:5">
      <c r="A20860" s="816">
        <f t="shared" si="1360"/>
        <v>42761</v>
      </c>
      <c r="B20860" s="815">
        <f t="shared" si="1359"/>
        <v>26</v>
      </c>
      <c r="C20860" s="815">
        <f t="shared" si="1358"/>
        <v>340</v>
      </c>
      <c r="D20860" s="815">
        <f t="shared" si="1357"/>
        <v>330</v>
      </c>
      <c r="E20860" s="815">
        <v>2017</v>
      </c>
    </row>
    <row r="20861" spans="1:5">
      <c r="A20861" s="816">
        <f t="shared" si="1360"/>
        <v>42762</v>
      </c>
      <c r="B20861" s="815">
        <f t="shared" si="1359"/>
        <v>27</v>
      </c>
      <c r="C20861" s="815">
        <f t="shared" si="1358"/>
        <v>339</v>
      </c>
      <c r="D20861" s="815">
        <f t="shared" si="1357"/>
        <v>329</v>
      </c>
      <c r="E20861" s="815">
        <v>2017</v>
      </c>
    </row>
    <row r="20862" spans="1:5">
      <c r="A20862" s="816">
        <f t="shared" si="1360"/>
        <v>42763</v>
      </c>
      <c r="B20862" s="815">
        <f t="shared" si="1359"/>
        <v>28</v>
      </c>
      <c r="C20862" s="815">
        <f t="shared" si="1358"/>
        <v>338</v>
      </c>
      <c r="D20862" s="815">
        <f t="shared" si="1357"/>
        <v>328</v>
      </c>
      <c r="E20862" s="815">
        <v>2017</v>
      </c>
    </row>
    <row r="20863" spans="1:5">
      <c r="A20863" s="816">
        <f t="shared" si="1360"/>
        <v>42764</v>
      </c>
      <c r="B20863" s="815">
        <f t="shared" si="1359"/>
        <v>29</v>
      </c>
      <c r="C20863" s="815">
        <f t="shared" si="1358"/>
        <v>337</v>
      </c>
      <c r="D20863" s="815">
        <f t="shared" si="1357"/>
        <v>327</v>
      </c>
      <c r="E20863" s="815">
        <v>2017</v>
      </c>
    </row>
    <row r="20864" spans="1:5">
      <c r="A20864" s="816">
        <f t="shared" si="1360"/>
        <v>42765</v>
      </c>
      <c r="B20864" s="815">
        <f t="shared" si="1359"/>
        <v>30</v>
      </c>
      <c r="C20864" s="815">
        <f t="shared" si="1358"/>
        <v>336</v>
      </c>
      <c r="D20864" s="815">
        <f t="shared" si="1357"/>
        <v>326</v>
      </c>
      <c r="E20864" s="815">
        <v>2017</v>
      </c>
    </row>
    <row r="20865" spans="1:5">
      <c r="A20865" s="816">
        <f t="shared" si="1360"/>
        <v>42766</v>
      </c>
      <c r="B20865" s="815">
        <f t="shared" si="1359"/>
        <v>31</v>
      </c>
      <c r="C20865" s="815">
        <f t="shared" si="1358"/>
        <v>335</v>
      </c>
      <c r="D20865" s="815">
        <f t="shared" si="1357"/>
        <v>325</v>
      </c>
      <c r="E20865" s="815">
        <v>2017</v>
      </c>
    </row>
    <row r="20866" spans="1:5">
      <c r="A20866" s="816">
        <f t="shared" si="1360"/>
        <v>42767</v>
      </c>
      <c r="B20866" s="815">
        <f t="shared" si="1359"/>
        <v>32</v>
      </c>
      <c r="C20866" s="815">
        <f t="shared" si="1358"/>
        <v>334</v>
      </c>
      <c r="D20866" s="815">
        <f t="shared" si="1357"/>
        <v>324</v>
      </c>
      <c r="E20866" s="815">
        <v>2017</v>
      </c>
    </row>
    <row r="20867" spans="1:5">
      <c r="A20867" s="816">
        <f t="shared" si="1360"/>
        <v>42768</v>
      </c>
      <c r="B20867" s="815">
        <f t="shared" si="1359"/>
        <v>33</v>
      </c>
      <c r="C20867" s="815">
        <f t="shared" si="1358"/>
        <v>333</v>
      </c>
      <c r="D20867" s="815">
        <f t="shared" si="1357"/>
        <v>323</v>
      </c>
      <c r="E20867" s="815">
        <v>2017</v>
      </c>
    </row>
    <row r="20868" spans="1:5">
      <c r="A20868" s="816">
        <f t="shared" si="1360"/>
        <v>42769</v>
      </c>
      <c r="B20868" s="815">
        <f t="shared" si="1359"/>
        <v>34</v>
      </c>
      <c r="C20868" s="815">
        <f t="shared" si="1358"/>
        <v>332</v>
      </c>
      <c r="D20868" s="815">
        <f t="shared" si="1357"/>
        <v>322</v>
      </c>
      <c r="E20868" s="815">
        <v>2017</v>
      </c>
    </row>
    <row r="20869" spans="1:5">
      <c r="A20869" s="816">
        <f t="shared" si="1360"/>
        <v>42770</v>
      </c>
      <c r="B20869" s="815">
        <f t="shared" si="1359"/>
        <v>35</v>
      </c>
      <c r="C20869" s="815">
        <f t="shared" si="1358"/>
        <v>331</v>
      </c>
      <c r="D20869" s="815">
        <f t="shared" si="1357"/>
        <v>321</v>
      </c>
      <c r="E20869" s="815">
        <v>2017</v>
      </c>
    </row>
    <row r="20870" spans="1:5">
      <c r="A20870" s="816">
        <f t="shared" si="1360"/>
        <v>42771</v>
      </c>
      <c r="B20870" s="815">
        <f t="shared" si="1359"/>
        <v>36</v>
      </c>
      <c r="C20870" s="815">
        <f t="shared" si="1358"/>
        <v>330</v>
      </c>
      <c r="D20870" s="815">
        <f t="shared" si="1357"/>
        <v>320</v>
      </c>
      <c r="E20870" s="815">
        <v>2017</v>
      </c>
    </row>
    <row r="20871" spans="1:5">
      <c r="A20871" s="816">
        <f t="shared" si="1360"/>
        <v>42772</v>
      </c>
      <c r="B20871" s="815">
        <f t="shared" si="1359"/>
        <v>37</v>
      </c>
      <c r="C20871" s="815">
        <f t="shared" si="1358"/>
        <v>329</v>
      </c>
      <c r="D20871" s="815">
        <f t="shared" si="1357"/>
        <v>319</v>
      </c>
      <c r="E20871" s="815">
        <v>2017</v>
      </c>
    </row>
    <row r="20872" spans="1:5">
      <c r="A20872" s="816">
        <f t="shared" si="1360"/>
        <v>42773</v>
      </c>
      <c r="B20872" s="815">
        <f t="shared" si="1359"/>
        <v>38</v>
      </c>
      <c r="C20872" s="815">
        <f t="shared" si="1358"/>
        <v>328</v>
      </c>
      <c r="D20872" s="815">
        <f t="shared" si="1357"/>
        <v>318</v>
      </c>
      <c r="E20872" s="815">
        <v>2017</v>
      </c>
    </row>
    <row r="20873" spans="1:5">
      <c r="A20873" s="816">
        <f t="shared" si="1360"/>
        <v>42774</v>
      </c>
      <c r="B20873" s="815">
        <f t="shared" si="1359"/>
        <v>39</v>
      </c>
      <c r="C20873" s="815">
        <f t="shared" si="1358"/>
        <v>327</v>
      </c>
      <c r="D20873" s="815">
        <f t="shared" si="1357"/>
        <v>317</v>
      </c>
      <c r="E20873" s="815">
        <v>2017</v>
      </c>
    </row>
    <row r="20874" spans="1:5">
      <c r="A20874" s="816">
        <f t="shared" si="1360"/>
        <v>42775</v>
      </c>
      <c r="B20874" s="815">
        <f t="shared" si="1359"/>
        <v>40</v>
      </c>
      <c r="C20874" s="815">
        <f t="shared" si="1358"/>
        <v>326</v>
      </c>
      <c r="D20874" s="815">
        <f t="shared" si="1357"/>
        <v>316</v>
      </c>
      <c r="E20874" s="815">
        <v>2017</v>
      </c>
    </row>
    <row r="20875" spans="1:5">
      <c r="A20875" s="816">
        <f t="shared" si="1360"/>
        <v>42776</v>
      </c>
      <c r="B20875" s="815">
        <f t="shared" si="1359"/>
        <v>41</v>
      </c>
      <c r="C20875" s="815">
        <f t="shared" si="1358"/>
        <v>325</v>
      </c>
      <c r="D20875" s="815">
        <f t="shared" si="1357"/>
        <v>315</v>
      </c>
      <c r="E20875" s="815">
        <v>2017</v>
      </c>
    </row>
    <row r="20876" spans="1:5">
      <c r="A20876" s="816">
        <f t="shared" si="1360"/>
        <v>42777</v>
      </c>
      <c r="B20876" s="815">
        <f t="shared" si="1359"/>
        <v>42</v>
      </c>
      <c r="C20876" s="815">
        <f t="shared" si="1358"/>
        <v>324</v>
      </c>
      <c r="D20876" s="815">
        <f t="shared" si="1357"/>
        <v>314</v>
      </c>
      <c r="E20876" s="815">
        <v>2017</v>
      </c>
    </row>
    <row r="20877" spans="1:5">
      <c r="A20877" s="816">
        <f t="shared" si="1360"/>
        <v>42778</v>
      </c>
      <c r="B20877" s="815">
        <f t="shared" si="1359"/>
        <v>43</v>
      </c>
      <c r="C20877" s="815">
        <f t="shared" si="1358"/>
        <v>323</v>
      </c>
      <c r="D20877" s="815">
        <f t="shared" si="1357"/>
        <v>313</v>
      </c>
      <c r="E20877" s="815">
        <v>2017</v>
      </c>
    </row>
    <row r="20878" spans="1:5">
      <c r="A20878" s="816">
        <f t="shared" si="1360"/>
        <v>42779</v>
      </c>
      <c r="B20878" s="815">
        <f t="shared" si="1359"/>
        <v>44</v>
      </c>
      <c r="C20878" s="815">
        <f t="shared" si="1358"/>
        <v>322</v>
      </c>
      <c r="D20878" s="815">
        <f t="shared" si="1357"/>
        <v>312</v>
      </c>
      <c r="E20878" s="815">
        <v>2017</v>
      </c>
    </row>
    <row r="20879" spans="1:5">
      <c r="A20879" s="816">
        <f t="shared" si="1360"/>
        <v>42780</v>
      </c>
      <c r="B20879" s="815">
        <f t="shared" si="1359"/>
        <v>45</v>
      </c>
      <c r="C20879" s="815">
        <f t="shared" si="1358"/>
        <v>321</v>
      </c>
      <c r="D20879" s="815">
        <f t="shared" si="1357"/>
        <v>311</v>
      </c>
      <c r="E20879" s="815">
        <v>2017</v>
      </c>
    </row>
    <row r="20880" spans="1:5">
      <c r="A20880" s="816">
        <f t="shared" si="1360"/>
        <v>42781</v>
      </c>
      <c r="B20880" s="815">
        <f t="shared" si="1359"/>
        <v>46</v>
      </c>
      <c r="C20880" s="815">
        <f t="shared" si="1358"/>
        <v>320</v>
      </c>
      <c r="D20880" s="815">
        <f t="shared" si="1357"/>
        <v>310</v>
      </c>
      <c r="E20880" s="815">
        <v>2017</v>
      </c>
    </row>
    <row r="20881" spans="1:5">
      <c r="A20881" s="816">
        <f t="shared" si="1360"/>
        <v>42782</v>
      </c>
      <c r="B20881" s="815">
        <f t="shared" si="1359"/>
        <v>47</v>
      </c>
      <c r="C20881" s="815">
        <f t="shared" si="1358"/>
        <v>319</v>
      </c>
      <c r="D20881" s="815">
        <f t="shared" si="1357"/>
        <v>309</v>
      </c>
      <c r="E20881" s="815">
        <v>2017</v>
      </c>
    </row>
    <row r="20882" spans="1:5">
      <c r="A20882" s="816">
        <f t="shared" si="1360"/>
        <v>42783</v>
      </c>
      <c r="B20882" s="815">
        <f t="shared" si="1359"/>
        <v>48</v>
      </c>
      <c r="C20882" s="815">
        <f t="shared" si="1358"/>
        <v>318</v>
      </c>
      <c r="D20882" s="815">
        <f t="shared" si="1357"/>
        <v>308</v>
      </c>
      <c r="E20882" s="815">
        <v>2017</v>
      </c>
    </row>
    <row r="20883" spans="1:5">
      <c r="A20883" s="816">
        <f t="shared" si="1360"/>
        <v>42784</v>
      </c>
      <c r="B20883" s="815">
        <f t="shared" si="1359"/>
        <v>49</v>
      </c>
      <c r="C20883" s="815">
        <f t="shared" si="1358"/>
        <v>317</v>
      </c>
      <c r="D20883" s="815">
        <f t="shared" si="1357"/>
        <v>307</v>
      </c>
      <c r="E20883" s="815">
        <v>2017</v>
      </c>
    </row>
    <row r="20884" spans="1:5">
      <c r="A20884" s="816">
        <f t="shared" si="1360"/>
        <v>42785</v>
      </c>
      <c r="B20884" s="815">
        <f t="shared" si="1359"/>
        <v>50</v>
      </c>
      <c r="C20884" s="815">
        <f t="shared" si="1358"/>
        <v>316</v>
      </c>
      <c r="D20884" s="815">
        <f t="shared" si="1357"/>
        <v>306</v>
      </c>
      <c r="E20884" s="815">
        <v>2017</v>
      </c>
    </row>
    <row r="20885" spans="1:5">
      <c r="A20885" s="816">
        <f t="shared" si="1360"/>
        <v>42786</v>
      </c>
      <c r="B20885" s="815">
        <f t="shared" si="1359"/>
        <v>51</v>
      </c>
      <c r="C20885" s="815">
        <f t="shared" si="1358"/>
        <v>315</v>
      </c>
      <c r="D20885" s="815">
        <f t="shared" si="1357"/>
        <v>305</v>
      </c>
      <c r="E20885" s="815">
        <v>2017</v>
      </c>
    </row>
    <row r="20886" spans="1:5">
      <c r="A20886" s="816">
        <f t="shared" si="1360"/>
        <v>42787</v>
      </c>
      <c r="B20886" s="815">
        <f t="shared" si="1359"/>
        <v>52</v>
      </c>
      <c r="C20886" s="815">
        <f t="shared" si="1358"/>
        <v>314</v>
      </c>
      <c r="D20886" s="815">
        <f t="shared" si="1357"/>
        <v>304</v>
      </c>
      <c r="E20886" s="815">
        <v>2017</v>
      </c>
    </row>
    <row r="20887" spans="1:5">
      <c r="A20887" s="816">
        <f t="shared" si="1360"/>
        <v>42788</v>
      </c>
      <c r="B20887" s="815">
        <f t="shared" si="1359"/>
        <v>53</v>
      </c>
      <c r="C20887" s="815">
        <f t="shared" si="1358"/>
        <v>313</v>
      </c>
      <c r="D20887" s="815">
        <f t="shared" si="1357"/>
        <v>303</v>
      </c>
      <c r="E20887" s="815">
        <v>2017</v>
      </c>
    </row>
    <row r="20888" spans="1:5">
      <c r="A20888" s="816">
        <f t="shared" si="1360"/>
        <v>42789</v>
      </c>
      <c r="B20888" s="815">
        <f t="shared" si="1359"/>
        <v>54</v>
      </c>
      <c r="C20888" s="815">
        <f t="shared" si="1358"/>
        <v>312</v>
      </c>
      <c r="D20888" s="815">
        <f t="shared" si="1357"/>
        <v>302</v>
      </c>
      <c r="E20888" s="815">
        <v>2017</v>
      </c>
    </row>
    <row r="20889" spans="1:5">
      <c r="A20889" s="816">
        <f t="shared" si="1360"/>
        <v>42790</v>
      </c>
      <c r="B20889" s="815">
        <f t="shared" si="1359"/>
        <v>55</v>
      </c>
      <c r="C20889" s="815">
        <f t="shared" si="1358"/>
        <v>311</v>
      </c>
      <c r="D20889" s="815">
        <f t="shared" si="1357"/>
        <v>301</v>
      </c>
      <c r="E20889" s="815">
        <v>2017</v>
      </c>
    </row>
    <row r="20890" spans="1:5">
      <c r="A20890" s="816">
        <f t="shared" si="1360"/>
        <v>42791</v>
      </c>
      <c r="B20890" s="815">
        <f t="shared" ref="B20890:B20953" si="1361">B20889+1</f>
        <v>56</v>
      </c>
      <c r="C20890" s="815">
        <f t="shared" ref="C20890:C20953" si="1362">C20889-1</f>
        <v>310</v>
      </c>
      <c r="D20890" s="815">
        <f t="shared" ref="D20890:D20953" si="1363">D20889-1</f>
        <v>300</v>
      </c>
      <c r="E20890" s="815">
        <v>2017</v>
      </c>
    </row>
    <row r="20891" spans="1:5">
      <c r="A20891" s="816">
        <f t="shared" si="1360"/>
        <v>42792</v>
      </c>
      <c r="B20891" s="815">
        <f t="shared" si="1361"/>
        <v>57</v>
      </c>
      <c r="C20891" s="815">
        <f t="shared" si="1362"/>
        <v>309</v>
      </c>
      <c r="D20891" s="815">
        <f t="shared" si="1363"/>
        <v>299</v>
      </c>
      <c r="E20891" s="815">
        <v>2017</v>
      </c>
    </row>
    <row r="20892" spans="1:5">
      <c r="A20892" s="816">
        <f t="shared" si="1360"/>
        <v>42793</v>
      </c>
      <c r="B20892" s="815">
        <f t="shared" si="1361"/>
        <v>58</v>
      </c>
      <c r="C20892" s="815">
        <f t="shared" si="1362"/>
        <v>308</v>
      </c>
      <c r="D20892" s="815">
        <f t="shared" si="1363"/>
        <v>298</v>
      </c>
      <c r="E20892" s="815">
        <v>2017</v>
      </c>
    </row>
    <row r="20893" spans="1:5">
      <c r="A20893" s="816">
        <f t="shared" si="1360"/>
        <v>42794</v>
      </c>
      <c r="B20893" s="815">
        <f t="shared" si="1361"/>
        <v>59</v>
      </c>
      <c r="C20893" s="815">
        <f t="shared" si="1362"/>
        <v>307</v>
      </c>
      <c r="D20893" s="815">
        <f t="shared" si="1363"/>
        <v>297</v>
      </c>
      <c r="E20893" s="815">
        <v>2017</v>
      </c>
    </row>
    <row r="20894" spans="1:5">
      <c r="A20894" s="816">
        <f t="shared" si="1360"/>
        <v>42795</v>
      </c>
      <c r="B20894" s="815">
        <f t="shared" si="1361"/>
        <v>60</v>
      </c>
      <c r="C20894" s="815">
        <f t="shared" si="1362"/>
        <v>306</v>
      </c>
      <c r="D20894" s="815">
        <f t="shared" si="1363"/>
        <v>296</v>
      </c>
      <c r="E20894" s="815">
        <v>2017</v>
      </c>
    </row>
    <row r="20895" spans="1:5">
      <c r="A20895" s="816">
        <f t="shared" si="1360"/>
        <v>42796</v>
      </c>
      <c r="B20895" s="815">
        <f t="shared" si="1361"/>
        <v>61</v>
      </c>
      <c r="C20895" s="815">
        <f t="shared" si="1362"/>
        <v>305</v>
      </c>
      <c r="D20895" s="815">
        <f t="shared" si="1363"/>
        <v>295</v>
      </c>
      <c r="E20895" s="815">
        <v>2017</v>
      </c>
    </row>
    <row r="20896" spans="1:5">
      <c r="A20896" s="816">
        <f t="shared" si="1360"/>
        <v>42797</v>
      </c>
      <c r="B20896" s="815">
        <f t="shared" si="1361"/>
        <v>62</v>
      </c>
      <c r="C20896" s="815">
        <f t="shared" si="1362"/>
        <v>304</v>
      </c>
      <c r="D20896" s="815">
        <f t="shared" si="1363"/>
        <v>294</v>
      </c>
      <c r="E20896" s="815">
        <v>2017</v>
      </c>
    </row>
    <row r="20897" spans="1:5">
      <c r="A20897" s="816">
        <f t="shared" si="1360"/>
        <v>42798</v>
      </c>
      <c r="B20897" s="815">
        <f t="shared" si="1361"/>
        <v>63</v>
      </c>
      <c r="C20897" s="815">
        <f t="shared" si="1362"/>
        <v>303</v>
      </c>
      <c r="D20897" s="815">
        <f t="shared" si="1363"/>
        <v>293</v>
      </c>
      <c r="E20897" s="815">
        <v>2017</v>
      </c>
    </row>
    <row r="20898" spans="1:5">
      <c r="A20898" s="816">
        <f t="shared" si="1360"/>
        <v>42799</v>
      </c>
      <c r="B20898" s="815">
        <f t="shared" si="1361"/>
        <v>64</v>
      </c>
      <c r="C20898" s="815">
        <f t="shared" si="1362"/>
        <v>302</v>
      </c>
      <c r="D20898" s="815">
        <f t="shared" si="1363"/>
        <v>292</v>
      </c>
      <c r="E20898" s="815">
        <v>2017</v>
      </c>
    </row>
    <row r="20899" spans="1:5">
      <c r="A20899" s="816">
        <f t="shared" si="1360"/>
        <v>42800</v>
      </c>
      <c r="B20899" s="815">
        <f t="shared" si="1361"/>
        <v>65</v>
      </c>
      <c r="C20899" s="815">
        <f t="shared" si="1362"/>
        <v>301</v>
      </c>
      <c r="D20899" s="815">
        <f t="shared" si="1363"/>
        <v>291</v>
      </c>
      <c r="E20899" s="815">
        <v>2017</v>
      </c>
    </row>
    <row r="20900" spans="1:5">
      <c r="A20900" s="816">
        <f t="shared" si="1360"/>
        <v>42801</v>
      </c>
      <c r="B20900" s="815">
        <f t="shared" si="1361"/>
        <v>66</v>
      </c>
      <c r="C20900" s="815">
        <f t="shared" si="1362"/>
        <v>300</v>
      </c>
      <c r="D20900" s="815">
        <f t="shared" si="1363"/>
        <v>290</v>
      </c>
      <c r="E20900" s="815">
        <v>2017</v>
      </c>
    </row>
    <row r="20901" spans="1:5">
      <c r="A20901" s="816">
        <f t="shared" si="1360"/>
        <v>42802</v>
      </c>
      <c r="B20901" s="815">
        <f t="shared" si="1361"/>
        <v>67</v>
      </c>
      <c r="C20901" s="815">
        <f t="shared" si="1362"/>
        <v>299</v>
      </c>
      <c r="D20901" s="815">
        <f t="shared" si="1363"/>
        <v>289</v>
      </c>
      <c r="E20901" s="815">
        <v>2017</v>
      </c>
    </row>
    <row r="20902" spans="1:5">
      <c r="A20902" s="816">
        <f t="shared" si="1360"/>
        <v>42803</v>
      </c>
      <c r="B20902" s="815">
        <f t="shared" si="1361"/>
        <v>68</v>
      </c>
      <c r="C20902" s="815">
        <f t="shared" si="1362"/>
        <v>298</v>
      </c>
      <c r="D20902" s="815">
        <f t="shared" si="1363"/>
        <v>288</v>
      </c>
      <c r="E20902" s="815">
        <v>2017</v>
      </c>
    </row>
    <row r="20903" spans="1:5">
      <c r="A20903" s="816">
        <f t="shared" si="1360"/>
        <v>42804</v>
      </c>
      <c r="B20903" s="815">
        <f t="shared" si="1361"/>
        <v>69</v>
      </c>
      <c r="C20903" s="815">
        <f t="shared" si="1362"/>
        <v>297</v>
      </c>
      <c r="D20903" s="815">
        <f t="shared" si="1363"/>
        <v>287</v>
      </c>
      <c r="E20903" s="815">
        <v>2017</v>
      </c>
    </row>
    <row r="20904" spans="1:5">
      <c r="A20904" s="816">
        <f t="shared" si="1360"/>
        <v>42805</v>
      </c>
      <c r="B20904" s="815">
        <f t="shared" si="1361"/>
        <v>70</v>
      </c>
      <c r="C20904" s="815">
        <f t="shared" si="1362"/>
        <v>296</v>
      </c>
      <c r="D20904" s="815">
        <f t="shared" si="1363"/>
        <v>286</v>
      </c>
      <c r="E20904" s="815">
        <v>2017</v>
      </c>
    </row>
    <row r="20905" spans="1:5">
      <c r="A20905" s="816">
        <f t="shared" si="1360"/>
        <v>42806</v>
      </c>
      <c r="B20905" s="815">
        <f t="shared" si="1361"/>
        <v>71</v>
      </c>
      <c r="C20905" s="815">
        <f t="shared" si="1362"/>
        <v>295</v>
      </c>
      <c r="D20905" s="815">
        <f t="shared" si="1363"/>
        <v>285</v>
      </c>
      <c r="E20905" s="815">
        <v>2017</v>
      </c>
    </row>
    <row r="20906" spans="1:5">
      <c r="A20906" s="816">
        <f t="shared" si="1360"/>
        <v>42807</v>
      </c>
      <c r="B20906" s="815">
        <f t="shared" si="1361"/>
        <v>72</v>
      </c>
      <c r="C20906" s="815">
        <f t="shared" si="1362"/>
        <v>294</v>
      </c>
      <c r="D20906" s="815">
        <f t="shared" si="1363"/>
        <v>284</v>
      </c>
      <c r="E20906" s="815">
        <v>2017</v>
      </c>
    </row>
    <row r="20907" spans="1:5">
      <c r="A20907" s="816">
        <f t="shared" si="1360"/>
        <v>42808</v>
      </c>
      <c r="B20907" s="815">
        <f t="shared" si="1361"/>
        <v>73</v>
      </c>
      <c r="C20907" s="815">
        <f t="shared" si="1362"/>
        <v>293</v>
      </c>
      <c r="D20907" s="815">
        <f t="shared" si="1363"/>
        <v>283</v>
      </c>
      <c r="E20907" s="815">
        <v>2017</v>
      </c>
    </row>
    <row r="20908" spans="1:5">
      <c r="A20908" s="816">
        <f t="shared" si="1360"/>
        <v>42809</v>
      </c>
      <c r="B20908" s="815">
        <f t="shared" si="1361"/>
        <v>74</v>
      </c>
      <c r="C20908" s="815">
        <f t="shared" si="1362"/>
        <v>292</v>
      </c>
      <c r="D20908" s="815">
        <f t="shared" si="1363"/>
        <v>282</v>
      </c>
      <c r="E20908" s="815">
        <v>2017</v>
      </c>
    </row>
    <row r="20909" spans="1:5">
      <c r="A20909" s="816">
        <f t="shared" si="1360"/>
        <v>42810</v>
      </c>
      <c r="B20909" s="815">
        <f t="shared" si="1361"/>
        <v>75</v>
      </c>
      <c r="C20909" s="815">
        <f t="shared" si="1362"/>
        <v>291</v>
      </c>
      <c r="D20909" s="815">
        <f t="shared" si="1363"/>
        <v>281</v>
      </c>
      <c r="E20909" s="815">
        <v>2017</v>
      </c>
    </row>
    <row r="20910" spans="1:5">
      <c r="A20910" s="816">
        <f t="shared" si="1360"/>
        <v>42811</v>
      </c>
      <c r="B20910" s="815">
        <f t="shared" si="1361"/>
        <v>76</v>
      </c>
      <c r="C20910" s="815">
        <f t="shared" si="1362"/>
        <v>290</v>
      </c>
      <c r="D20910" s="815">
        <f t="shared" si="1363"/>
        <v>280</v>
      </c>
      <c r="E20910" s="815">
        <v>2017</v>
      </c>
    </row>
    <row r="20911" spans="1:5">
      <c r="A20911" s="816">
        <f t="shared" si="1360"/>
        <v>42812</v>
      </c>
      <c r="B20911" s="815">
        <f t="shared" si="1361"/>
        <v>77</v>
      </c>
      <c r="C20911" s="815">
        <f t="shared" si="1362"/>
        <v>289</v>
      </c>
      <c r="D20911" s="815">
        <f t="shared" si="1363"/>
        <v>279</v>
      </c>
      <c r="E20911" s="815">
        <v>2017</v>
      </c>
    </row>
    <row r="20912" spans="1:5">
      <c r="A20912" s="816">
        <f t="shared" si="1360"/>
        <v>42813</v>
      </c>
      <c r="B20912" s="815">
        <f t="shared" si="1361"/>
        <v>78</v>
      </c>
      <c r="C20912" s="815">
        <f t="shared" si="1362"/>
        <v>288</v>
      </c>
      <c r="D20912" s="815">
        <f t="shared" si="1363"/>
        <v>278</v>
      </c>
      <c r="E20912" s="815">
        <v>2017</v>
      </c>
    </row>
    <row r="20913" spans="1:5">
      <c r="A20913" s="816">
        <f t="shared" si="1360"/>
        <v>42814</v>
      </c>
      <c r="B20913" s="815">
        <f t="shared" si="1361"/>
        <v>79</v>
      </c>
      <c r="C20913" s="815">
        <f t="shared" si="1362"/>
        <v>287</v>
      </c>
      <c r="D20913" s="815">
        <f t="shared" si="1363"/>
        <v>277</v>
      </c>
      <c r="E20913" s="815">
        <v>2017</v>
      </c>
    </row>
    <row r="20914" spans="1:5">
      <c r="A20914" s="816">
        <f t="shared" si="1360"/>
        <v>42815</v>
      </c>
      <c r="B20914" s="815">
        <f t="shared" si="1361"/>
        <v>80</v>
      </c>
      <c r="C20914" s="815">
        <f t="shared" si="1362"/>
        <v>286</v>
      </c>
      <c r="D20914" s="815">
        <f t="shared" si="1363"/>
        <v>276</v>
      </c>
      <c r="E20914" s="815">
        <v>2017</v>
      </c>
    </row>
    <row r="20915" spans="1:5">
      <c r="A20915" s="816">
        <f t="shared" ref="A20915:A20978" si="1364">A20914+1</f>
        <v>42816</v>
      </c>
      <c r="B20915" s="815">
        <f t="shared" si="1361"/>
        <v>81</v>
      </c>
      <c r="C20915" s="815">
        <f t="shared" si="1362"/>
        <v>285</v>
      </c>
      <c r="D20915" s="815">
        <f t="shared" si="1363"/>
        <v>275</v>
      </c>
      <c r="E20915" s="815">
        <v>2017</v>
      </c>
    </row>
    <row r="20916" spans="1:5">
      <c r="A20916" s="816">
        <f t="shared" si="1364"/>
        <v>42817</v>
      </c>
      <c r="B20916" s="815">
        <f t="shared" si="1361"/>
        <v>82</v>
      </c>
      <c r="C20916" s="815">
        <f t="shared" si="1362"/>
        <v>284</v>
      </c>
      <c r="D20916" s="815">
        <f t="shared" si="1363"/>
        <v>274</v>
      </c>
      <c r="E20916" s="815">
        <v>2017</v>
      </c>
    </row>
    <row r="20917" spans="1:5">
      <c r="A20917" s="816">
        <f t="shared" si="1364"/>
        <v>42818</v>
      </c>
      <c r="B20917" s="815">
        <f t="shared" si="1361"/>
        <v>83</v>
      </c>
      <c r="C20917" s="815">
        <f t="shared" si="1362"/>
        <v>283</v>
      </c>
      <c r="D20917" s="815">
        <f t="shared" si="1363"/>
        <v>273</v>
      </c>
      <c r="E20917" s="815">
        <v>2017</v>
      </c>
    </row>
    <row r="20918" spans="1:5">
      <c r="A20918" s="816">
        <f t="shared" si="1364"/>
        <v>42819</v>
      </c>
      <c r="B20918" s="815">
        <f t="shared" si="1361"/>
        <v>84</v>
      </c>
      <c r="C20918" s="815">
        <f t="shared" si="1362"/>
        <v>282</v>
      </c>
      <c r="D20918" s="815">
        <f t="shared" si="1363"/>
        <v>272</v>
      </c>
      <c r="E20918" s="815">
        <v>2017</v>
      </c>
    </row>
    <row r="20919" spans="1:5">
      <c r="A20919" s="816">
        <f t="shared" si="1364"/>
        <v>42820</v>
      </c>
      <c r="B20919" s="815">
        <f t="shared" si="1361"/>
        <v>85</v>
      </c>
      <c r="C20919" s="815">
        <f t="shared" si="1362"/>
        <v>281</v>
      </c>
      <c r="D20919" s="815">
        <f t="shared" si="1363"/>
        <v>271</v>
      </c>
      <c r="E20919" s="815">
        <v>2017</v>
      </c>
    </row>
    <row r="20920" spans="1:5">
      <c r="A20920" s="816">
        <f t="shared" si="1364"/>
        <v>42821</v>
      </c>
      <c r="B20920" s="815">
        <f t="shared" si="1361"/>
        <v>86</v>
      </c>
      <c r="C20920" s="815">
        <f t="shared" si="1362"/>
        <v>280</v>
      </c>
      <c r="D20920" s="815">
        <f t="shared" si="1363"/>
        <v>270</v>
      </c>
      <c r="E20920" s="815">
        <v>2017</v>
      </c>
    </row>
    <row r="20921" spans="1:5">
      <c r="A20921" s="816">
        <f t="shared" si="1364"/>
        <v>42822</v>
      </c>
      <c r="B20921" s="815">
        <f t="shared" si="1361"/>
        <v>87</v>
      </c>
      <c r="C20921" s="815">
        <f t="shared" si="1362"/>
        <v>279</v>
      </c>
      <c r="D20921" s="815">
        <f t="shared" si="1363"/>
        <v>269</v>
      </c>
      <c r="E20921" s="815">
        <v>2017</v>
      </c>
    </row>
    <row r="20922" spans="1:5">
      <c r="A20922" s="816">
        <f t="shared" si="1364"/>
        <v>42823</v>
      </c>
      <c r="B20922" s="815">
        <f t="shared" si="1361"/>
        <v>88</v>
      </c>
      <c r="C20922" s="815">
        <f t="shared" si="1362"/>
        <v>278</v>
      </c>
      <c r="D20922" s="815">
        <f t="shared" si="1363"/>
        <v>268</v>
      </c>
      <c r="E20922" s="815">
        <v>2017</v>
      </c>
    </row>
    <row r="20923" spans="1:5">
      <c r="A20923" s="816">
        <f t="shared" si="1364"/>
        <v>42824</v>
      </c>
      <c r="B20923" s="815">
        <f t="shared" si="1361"/>
        <v>89</v>
      </c>
      <c r="C20923" s="815">
        <f t="shared" si="1362"/>
        <v>277</v>
      </c>
      <c r="D20923" s="815">
        <f t="shared" si="1363"/>
        <v>267</v>
      </c>
      <c r="E20923" s="815">
        <v>2017</v>
      </c>
    </row>
    <row r="20924" spans="1:5">
      <c r="A20924" s="816">
        <f t="shared" si="1364"/>
        <v>42825</v>
      </c>
      <c r="B20924" s="815">
        <f t="shared" si="1361"/>
        <v>90</v>
      </c>
      <c r="C20924" s="815">
        <f t="shared" si="1362"/>
        <v>276</v>
      </c>
      <c r="D20924" s="815">
        <f t="shared" si="1363"/>
        <v>266</v>
      </c>
      <c r="E20924" s="815">
        <v>2017</v>
      </c>
    </row>
    <row r="20925" spans="1:5">
      <c r="A20925" s="816">
        <f t="shared" si="1364"/>
        <v>42826</v>
      </c>
      <c r="B20925" s="815">
        <f t="shared" si="1361"/>
        <v>91</v>
      </c>
      <c r="C20925" s="815">
        <f t="shared" si="1362"/>
        <v>275</v>
      </c>
      <c r="D20925" s="815">
        <f t="shared" si="1363"/>
        <v>265</v>
      </c>
      <c r="E20925" s="815">
        <v>2017</v>
      </c>
    </row>
    <row r="20926" spans="1:5">
      <c r="A20926" s="816">
        <f t="shared" si="1364"/>
        <v>42827</v>
      </c>
      <c r="B20926" s="815">
        <f t="shared" si="1361"/>
        <v>92</v>
      </c>
      <c r="C20926" s="815">
        <f t="shared" si="1362"/>
        <v>274</v>
      </c>
      <c r="D20926" s="815">
        <f t="shared" si="1363"/>
        <v>264</v>
      </c>
      <c r="E20926" s="815">
        <v>2017</v>
      </c>
    </row>
    <row r="20927" spans="1:5">
      <c r="A20927" s="816">
        <f t="shared" si="1364"/>
        <v>42828</v>
      </c>
      <c r="B20927" s="815">
        <f t="shared" si="1361"/>
        <v>93</v>
      </c>
      <c r="C20927" s="815">
        <f t="shared" si="1362"/>
        <v>273</v>
      </c>
      <c r="D20927" s="815">
        <f t="shared" si="1363"/>
        <v>263</v>
      </c>
      <c r="E20927" s="815">
        <v>2017</v>
      </c>
    </row>
    <row r="20928" spans="1:5">
      <c r="A20928" s="816">
        <f t="shared" si="1364"/>
        <v>42829</v>
      </c>
      <c r="B20928" s="815">
        <f t="shared" si="1361"/>
        <v>94</v>
      </c>
      <c r="C20928" s="815">
        <f t="shared" si="1362"/>
        <v>272</v>
      </c>
      <c r="D20928" s="815">
        <f t="shared" si="1363"/>
        <v>262</v>
      </c>
      <c r="E20928" s="815">
        <v>2017</v>
      </c>
    </row>
    <row r="20929" spans="1:5">
      <c r="A20929" s="816">
        <f t="shared" si="1364"/>
        <v>42830</v>
      </c>
      <c r="B20929" s="815">
        <f t="shared" si="1361"/>
        <v>95</v>
      </c>
      <c r="C20929" s="815">
        <f t="shared" si="1362"/>
        <v>271</v>
      </c>
      <c r="D20929" s="815">
        <f t="shared" si="1363"/>
        <v>261</v>
      </c>
      <c r="E20929" s="815">
        <v>2017</v>
      </c>
    </row>
    <row r="20930" spans="1:5">
      <c r="A20930" s="816">
        <f t="shared" si="1364"/>
        <v>42831</v>
      </c>
      <c r="B20930" s="815">
        <f t="shared" si="1361"/>
        <v>96</v>
      </c>
      <c r="C20930" s="815">
        <f t="shared" si="1362"/>
        <v>270</v>
      </c>
      <c r="D20930" s="815">
        <f t="shared" si="1363"/>
        <v>260</v>
      </c>
      <c r="E20930" s="815">
        <v>2017</v>
      </c>
    </row>
    <row r="20931" spans="1:5">
      <c r="A20931" s="816">
        <f t="shared" si="1364"/>
        <v>42832</v>
      </c>
      <c r="B20931" s="815">
        <f t="shared" si="1361"/>
        <v>97</v>
      </c>
      <c r="C20931" s="815">
        <f t="shared" si="1362"/>
        <v>269</v>
      </c>
      <c r="D20931" s="815">
        <f t="shared" si="1363"/>
        <v>259</v>
      </c>
      <c r="E20931" s="815">
        <v>2017</v>
      </c>
    </row>
    <row r="20932" spans="1:5">
      <c r="A20932" s="816">
        <f t="shared" si="1364"/>
        <v>42833</v>
      </c>
      <c r="B20932" s="815">
        <f t="shared" si="1361"/>
        <v>98</v>
      </c>
      <c r="C20932" s="815">
        <f t="shared" si="1362"/>
        <v>268</v>
      </c>
      <c r="D20932" s="815">
        <f t="shared" si="1363"/>
        <v>258</v>
      </c>
      <c r="E20932" s="815">
        <v>2017</v>
      </c>
    </row>
    <row r="20933" spans="1:5">
      <c r="A20933" s="816">
        <f t="shared" si="1364"/>
        <v>42834</v>
      </c>
      <c r="B20933" s="815">
        <f t="shared" si="1361"/>
        <v>99</v>
      </c>
      <c r="C20933" s="815">
        <f t="shared" si="1362"/>
        <v>267</v>
      </c>
      <c r="D20933" s="815">
        <f t="shared" si="1363"/>
        <v>257</v>
      </c>
      <c r="E20933" s="815">
        <v>2017</v>
      </c>
    </row>
    <row r="20934" spans="1:5">
      <c r="A20934" s="816">
        <f t="shared" si="1364"/>
        <v>42835</v>
      </c>
      <c r="B20934" s="815">
        <f t="shared" si="1361"/>
        <v>100</v>
      </c>
      <c r="C20934" s="815">
        <f t="shared" si="1362"/>
        <v>266</v>
      </c>
      <c r="D20934" s="815">
        <f t="shared" si="1363"/>
        <v>256</v>
      </c>
      <c r="E20934" s="815">
        <v>2017</v>
      </c>
    </row>
    <row r="20935" spans="1:5">
      <c r="A20935" s="816">
        <f t="shared" si="1364"/>
        <v>42836</v>
      </c>
      <c r="B20935" s="815">
        <f t="shared" si="1361"/>
        <v>101</v>
      </c>
      <c r="C20935" s="815">
        <f t="shared" si="1362"/>
        <v>265</v>
      </c>
      <c r="D20935" s="815">
        <f t="shared" si="1363"/>
        <v>255</v>
      </c>
      <c r="E20935" s="815">
        <v>2017</v>
      </c>
    </row>
    <row r="20936" spans="1:5">
      <c r="A20936" s="816">
        <f t="shared" si="1364"/>
        <v>42837</v>
      </c>
      <c r="B20936" s="815">
        <f t="shared" si="1361"/>
        <v>102</v>
      </c>
      <c r="C20936" s="815">
        <f t="shared" si="1362"/>
        <v>264</v>
      </c>
      <c r="D20936" s="815">
        <f t="shared" si="1363"/>
        <v>254</v>
      </c>
      <c r="E20936" s="815">
        <v>2017</v>
      </c>
    </row>
    <row r="20937" spans="1:5">
      <c r="A20937" s="816">
        <f t="shared" si="1364"/>
        <v>42838</v>
      </c>
      <c r="B20937" s="815">
        <f t="shared" si="1361"/>
        <v>103</v>
      </c>
      <c r="C20937" s="815">
        <f t="shared" si="1362"/>
        <v>263</v>
      </c>
      <c r="D20937" s="815">
        <f t="shared" si="1363"/>
        <v>253</v>
      </c>
      <c r="E20937" s="815">
        <v>2017</v>
      </c>
    </row>
    <row r="20938" spans="1:5">
      <c r="A20938" s="816">
        <f t="shared" si="1364"/>
        <v>42839</v>
      </c>
      <c r="B20938" s="815">
        <f t="shared" si="1361"/>
        <v>104</v>
      </c>
      <c r="C20938" s="815">
        <f t="shared" si="1362"/>
        <v>262</v>
      </c>
      <c r="D20938" s="815">
        <f t="shared" si="1363"/>
        <v>252</v>
      </c>
      <c r="E20938" s="815">
        <v>2017</v>
      </c>
    </row>
    <row r="20939" spans="1:5">
      <c r="A20939" s="816">
        <f t="shared" si="1364"/>
        <v>42840</v>
      </c>
      <c r="B20939" s="815">
        <f t="shared" si="1361"/>
        <v>105</v>
      </c>
      <c r="C20939" s="815">
        <f t="shared" si="1362"/>
        <v>261</v>
      </c>
      <c r="D20939" s="815">
        <f t="shared" si="1363"/>
        <v>251</v>
      </c>
      <c r="E20939" s="815">
        <v>2017</v>
      </c>
    </row>
    <row r="20940" spans="1:5">
      <c r="A20940" s="816">
        <f t="shared" si="1364"/>
        <v>42841</v>
      </c>
      <c r="B20940" s="815">
        <f t="shared" si="1361"/>
        <v>106</v>
      </c>
      <c r="C20940" s="815">
        <f t="shared" si="1362"/>
        <v>260</v>
      </c>
      <c r="D20940" s="815">
        <f t="shared" si="1363"/>
        <v>250</v>
      </c>
      <c r="E20940" s="815">
        <v>2017</v>
      </c>
    </row>
    <row r="20941" spans="1:5">
      <c r="A20941" s="816">
        <f t="shared" si="1364"/>
        <v>42842</v>
      </c>
      <c r="B20941" s="815">
        <f t="shared" si="1361"/>
        <v>107</v>
      </c>
      <c r="C20941" s="815">
        <f t="shared" si="1362"/>
        <v>259</v>
      </c>
      <c r="D20941" s="815">
        <f t="shared" si="1363"/>
        <v>249</v>
      </c>
      <c r="E20941" s="815">
        <v>2017</v>
      </c>
    </row>
    <row r="20942" spans="1:5">
      <c r="A20942" s="816">
        <f t="shared" si="1364"/>
        <v>42843</v>
      </c>
      <c r="B20942" s="815">
        <f t="shared" si="1361"/>
        <v>108</v>
      </c>
      <c r="C20942" s="815">
        <f t="shared" si="1362"/>
        <v>258</v>
      </c>
      <c r="D20942" s="815">
        <f t="shared" si="1363"/>
        <v>248</v>
      </c>
      <c r="E20942" s="815">
        <v>2017</v>
      </c>
    </row>
    <row r="20943" spans="1:5">
      <c r="A20943" s="816">
        <f t="shared" si="1364"/>
        <v>42844</v>
      </c>
      <c r="B20943" s="815">
        <f t="shared" si="1361"/>
        <v>109</v>
      </c>
      <c r="C20943" s="815">
        <f t="shared" si="1362"/>
        <v>257</v>
      </c>
      <c r="D20943" s="815">
        <f t="shared" si="1363"/>
        <v>247</v>
      </c>
      <c r="E20943" s="815">
        <v>2017</v>
      </c>
    </row>
    <row r="20944" spans="1:5">
      <c r="A20944" s="816">
        <f t="shared" si="1364"/>
        <v>42845</v>
      </c>
      <c r="B20944" s="815">
        <f t="shared" si="1361"/>
        <v>110</v>
      </c>
      <c r="C20944" s="815">
        <f t="shared" si="1362"/>
        <v>256</v>
      </c>
      <c r="D20944" s="815">
        <f t="shared" si="1363"/>
        <v>246</v>
      </c>
      <c r="E20944" s="815">
        <v>2017</v>
      </c>
    </row>
    <row r="20945" spans="1:5">
      <c r="A20945" s="816">
        <f t="shared" si="1364"/>
        <v>42846</v>
      </c>
      <c r="B20945" s="815">
        <f t="shared" si="1361"/>
        <v>111</v>
      </c>
      <c r="C20945" s="815">
        <f t="shared" si="1362"/>
        <v>255</v>
      </c>
      <c r="D20945" s="815">
        <f t="shared" si="1363"/>
        <v>245</v>
      </c>
      <c r="E20945" s="815">
        <v>2017</v>
      </c>
    </row>
    <row r="20946" spans="1:5">
      <c r="A20946" s="816">
        <f t="shared" si="1364"/>
        <v>42847</v>
      </c>
      <c r="B20946" s="815">
        <f t="shared" si="1361"/>
        <v>112</v>
      </c>
      <c r="C20946" s="815">
        <f t="shared" si="1362"/>
        <v>254</v>
      </c>
      <c r="D20946" s="815">
        <f t="shared" si="1363"/>
        <v>244</v>
      </c>
      <c r="E20946" s="815">
        <v>2017</v>
      </c>
    </row>
    <row r="20947" spans="1:5">
      <c r="A20947" s="816">
        <f t="shared" si="1364"/>
        <v>42848</v>
      </c>
      <c r="B20947" s="815">
        <f t="shared" si="1361"/>
        <v>113</v>
      </c>
      <c r="C20947" s="815">
        <f t="shared" si="1362"/>
        <v>253</v>
      </c>
      <c r="D20947" s="815">
        <f t="shared" si="1363"/>
        <v>243</v>
      </c>
      <c r="E20947" s="815">
        <v>2017</v>
      </c>
    </row>
    <row r="20948" spans="1:5">
      <c r="A20948" s="816">
        <f t="shared" si="1364"/>
        <v>42849</v>
      </c>
      <c r="B20948" s="815">
        <f t="shared" si="1361"/>
        <v>114</v>
      </c>
      <c r="C20948" s="815">
        <f t="shared" si="1362"/>
        <v>252</v>
      </c>
      <c r="D20948" s="815">
        <f t="shared" si="1363"/>
        <v>242</v>
      </c>
      <c r="E20948" s="815">
        <v>2017</v>
      </c>
    </row>
    <row r="20949" spans="1:5">
      <c r="A20949" s="816">
        <f t="shared" si="1364"/>
        <v>42850</v>
      </c>
      <c r="B20949" s="815">
        <f t="shared" si="1361"/>
        <v>115</v>
      </c>
      <c r="C20949" s="815">
        <f t="shared" si="1362"/>
        <v>251</v>
      </c>
      <c r="D20949" s="815">
        <f t="shared" si="1363"/>
        <v>241</v>
      </c>
      <c r="E20949" s="815">
        <v>2017</v>
      </c>
    </row>
    <row r="20950" spans="1:5">
      <c r="A20950" s="816">
        <f t="shared" si="1364"/>
        <v>42851</v>
      </c>
      <c r="B20950" s="815">
        <f t="shared" si="1361"/>
        <v>116</v>
      </c>
      <c r="C20950" s="815">
        <f t="shared" si="1362"/>
        <v>250</v>
      </c>
      <c r="D20950" s="815">
        <f t="shared" si="1363"/>
        <v>240</v>
      </c>
      <c r="E20950" s="815">
        <v>2017</v>
      </c>
    </row>
    <row r="20951" spans="1:5">
      <c r="A20951" s="816">
        <f t="shared" si="1364"/>
        <v>42852</v>
      </c>
      <c r="B20951" s="815">
        <f t="shared" si="1361"/>
        <v>117</v>
      </c>
      <c r="C20951" s="815">
        <f t="shared" si="1362"/>
        <v>249</v>
      </c>
      <c r="D20951" s="815">
        <f t="shared" si="1363"/>
        <v>239</v>
      </c>
      <c r="E20951" s="815">
        <v>2017</v>
      </c>
    </row>
    <row r="20952" spans="1:5">
      <c r="A20952" s="816">
        <f t="shared" si="1364"/>
        <v>42853</v>
      </c>
      <c r="B20952" s="815">
        <f t="shared" si="1361"/>
        <v>118</v>
      </c>
      <c r="C20952" s="815">
        <f t="shared" si="1362"/>
        <v>248</v>
      </c>
      <c r="D20952" s="815">
        <f t="shared" si="1363"/>
        <v>238</v>
      </c>
      <c r="E20952" s="815">
        <v>2017</v>
      </c>
    </row>
    <row r="20953" spans="1:5">
      <c r="A20953" s="816">
        <f t="shared" si="1364"/>
        <v>42854</v>
      </c>
      <c r="B20953" s="815">
        <f t="shared" si="1361"/>
        <v>119</v>
      </c>
      <c r="C20953" s="815">
        <f t="shared" si="1362"/>
        <v>247</v>
      </c>
      <c r="D20953" s="815">
        <f t="shared" si="1363"/>
        <v>237</v>
      </c>
      <c r="E20953" s="815">
        <v>2017</v>
      </c>
    </row>
    <row r="20954" spans="1:5">
      <c r="A20954" s="816">
        <f t="shared" si="1364"/>
        <v>42855</v>
      </c>
      <c r="B20954" s="815">
        <f t="shared" ref="B20954:B21017" si="1365">B20953+1</f>
        <v>120</v>
      </c>
      <c r="C20954" s="815">
        <f t="shared" ref="C20954:C21017" si="1366">C20953-1</f>
        <v>246</v>
      </c>
      <c r="D20954" s="815">
        <f t="shared" ref="D20954:D21017" si="1367">D20953-1</f>
        <v>236</v>
      </c>
      <c r="E20954" s="815">
        <v>2017</v>
      </c>
    </row>
    <row r="20955" spans="1:5">
      <c r="A20955" s="816">
        <f t="shared" si="1364"/>
        <v>42856</v>
      </c>
      <c r="B20955" s="815">
        <f t="shared" si="1365"/>
        <v>121</v>
      </c>
      <c r="C20955" s="815">
        <f t="shared" si="1366"/>
        <v>245</v>
      </c>
      <c r="D20955" s="815">
        <f t="shared" si="1367"/>
        <v>235</v>
      </c>
      <c r="E20955" s="815">
        <v>2017</v>
      </c>
    </row>
    <row r="20956" spans="1:5">
      <c r="A20956" s="816">
        <f t="shared" si="1364"/>
        <v>42857</v>
      </c>
      <c r="B20956" s="815">
        <f t="shared" si="1365"/>
        <v>122</v>
      </c>
      <c r="C20956" s="815">
        <f t="shared" si="1366"/>
        <v>244</v>
      </c>
      <c r="D20956" s="815">
        <f t="shared" si="1367"/>
        <v>234</v>
      </c>
      <c r="E20956" s="815">
        <v>2017</v>
      </c>
    </row>
    <row r="20957" spans="1:5">
      <c r="A20957" s="816">
        <f t="shared" si="1364"/>
        <v>42858</v>
      </c>
      <c r="B20957" s="815">
        <f t="shared" si="1365"/>
        <v>123</v>
      </c>
      <c r="C20957" s="815">
        <f t="shared" si="1366"/>
        <v>243</v>
      </c>
      <c r="D20957" s="815">
        <f t="shared" si="1367"/>
        <v>233</v>
      </c>
      <c r="E20957" s="815">
        <v>2017</v>
      </c>
    </row>
    <row r="20958" spans="1:5">
      <c r="A20958" s="816">
        <f t="shared" si="1364"/>
        <v>42859</v>
      </c>
      <c r="B20958" s="815">
        <f t="shared" si="1365"/>
        <v>124</v>
      </c>
      <c r="C20958" s="815">
        <f t="shared" si="1366"/>
        <v>242</v>
      </c>
      <c r="D20958" s="815">
        <f t="shared" si="1367"/>
        <v>232</v>
      </c>
      <c r="E20958" s="815">
        <v>2017</v>
      </c>
    </row>
    <row r="20959" spans="1:5">
      <c r="A20959" s="816">
        <f t="shared" si="1364"/>
        <v>42860</v>
      </c>
      <c r="B20959" s="815">
        <f t="shared" si="1365"/>
        <v>125</v>
      </c>
      <c r="C20959" s="815">
        <f t="shared" si="1366"/>
        <v>241</v>
      </c>
      <c r="D20959" s="815">
        <f t="shared" si="1367"/>
        <v>231</v>
      </c>
      <c r="E20959" s="815">
        <v>2017</v>
      </c>
    </row>
    <row r="20960" spans="1:5">
      <c r="A20960" s="816">
        <f t="shared" si="1364"/>
        <v>42861</v>
      </c>
      <c r="B20960" s="815">
        <f t="shared" si="1365"/>
        <v>126</v>
      </c>
      <c r="C20960" s="815">
        <f t="shared" si="1366"/>
        <v>240</v>
      </c>
      <c r="D20960" s="815">
        <f t="shared" si="1367"/>
        <v>230</v>
      </c>
      <c r="E20960" s="815">
        <v>2017</v>
      </c>
    </row>
    <row r="20961" spans="1:5">
      <c r="A20961" s="816">
        <f t="shared" si="1364"/>
        <v>42862</v>
      </c>
      <c r="B20961" s="815">
        <f t="shared" si="1365"/>
        <v>127</v>
      </c>
      <c r="C20961" s="815">
        <f t="shared" si="1366"/>
        <v>239</v>
      </c>
      <c r="D20961" s="815">
        <f t="shared" si="1367"/>
        <v>229</v>
      </c>
      <c r="E20961" s="815">
        <v>2017</v>
      </c>
    </row>
    <row r="20962" spans="1:5">
      <c r="A20962" s="816">
        <f t="shared" si="1364"/>
        <v>42863</v>
      </c>
      <c r="B20962" s="815">
        <f t="shared" si="1365"/>
        <v>128</v>
      </c>
      <c r="C20962" s="815">
        <f t="shared" si="1366"/>
        <v>238</v>
      </c>
      <c r="D20962" s="815">
        <f t="shared" si="1367"/>
        <v>228</v>
      </c>
      <c r="E20962" s="815">
        <v>2017</v>
      </c>
    </row>
    <row r="20963" spans="1:5">
      <c r="A20963" s="816">
        <f t="shared" si="1364"/>
        <v>42864</v>
      </c>
      <c r="B20963" s="815">
        <f t="shared" si="1365"/>
        <v>129</v>
      </c>
      <c r="C20963" s="815">
        <f t="shared" si="1366"/>
        <v>237</v>
      </c>
      <c r="D20963" s="815">
        <f t="shared" si="1367"/>
        <v>227</v>
      </c>
      <c r="E20963" s="815">
        <v>2017</v>
      </c>
    </row>
    <row r="20964" spans="1:5">
      <c r="A20964" s="816">
        <f t="shared" si="1364"/>
        <v>42865</v>
      </c>
      <c r="B20964" s="815">
        <f t="shared" si="1365"/>
        <v>130</v>
      </c>
      <c r="C20964" s="815">
        <f t="shared" si="1366"/>
        <v>236</v>
      </c>
      <c r="D20964" s="815">
        <f t="shared" si="1367"/>
        <v>226</v>
      </c>
      <c r="E20964" s="815">
        <v>2017</v>
      </c>
    </row>
    <row r="20965" spans="1:5">
      <c r="A20965" s="816">
        <f t="shared" si="1364"/>
        <v>42866</v>
      </c>
      <c r="B20965" s="815">
        <f t="shared" si="1365"/>
        <v>131</v>
      </c>
      <c r="C20965" s="815">
        <f t="shared" si="1366"/>
        <v>235</v>
      </c>
      <c r="D20965" s="815">
        <f t="shared" si="1367"/>
        <v>225</v>
      </c>
      <c r="E20965" s="815">
        <v>2017</v>
      </c>
    </row>
    <row r="20966" spans="1:5">
      <c r="A20966" s="816">
        <f t="shared" si="1364"/>
        <v>42867</v>
      </c>
      <c r="B20966" s="815">
        <f t="shared" si="1365"/>
        <v>132</v>
      </c>
      <c r="C20966" s="815">
        <f t="shared" si="1366"/>
        <v>234</v>
      </c>
      <c r="D20966" s="815">
        <f t="shared" si="1367"/>
        <v>224</v>
      </c>
      <c r="E20966" s="815">
        <v>2017</v>
      </c>
    </row>
    <row r="20967" spans="1:5">
      <c r="A20967" s="816">
        <f t="shared" si="1364"/>
        <v>42868</v>
      </c>
      <c r="B20967" s="815">
        <f t="shared" si="1365"/>
        <v>133</v>
      </c>
      <c r="C20967" s="815">
        <f t="shared" si="1366"/>
        <v>233</v>
      </c>
      <c r="D20967" s="815">
        <f t="shared" si="1367"/>
        <v>223</v>
      </c>
      <c r="E20967" s="815">
        <v>2017</v>
      </c>
    </row>
    <row r="20968" spans="1:5">
      <c r="A20968" s="816">
        <f t="shared" si="1364"/>
        <v>42869</v>
      </c>
      <c r="B20968" s="815">
        <f t="shared" si="1365"/>
        <v>134</v>
      </c>
      <c r="C20968" s="815">
        <f t="shared" si="1366"/>
        <v>232</v>
      </c>
      <c r="D20968" s="815">
        <f t="shared" si="1367"/>
        <v>222</v>
      </c>
      <c r="E20968" s="815">
        <v>2017</v>
      </c>
    </row>
    <row r="20969" spans="1:5">
      <c r="A20969" s="816">
        <f t="shared" si="1364"/>
        <v>42870</v>
      </c>
      <c r="B20969" s="815">
        <f t="shared" si="1365"/>
        <v>135</v>
      </c>
      <c r="C20969" s="815">
        <f t="shared" si="1366"/>
        <v>231</v>
      </c>
      <c r="D20969" s="815">
        <f t="shared" si="1367"/>
        <v>221</v>
      </c>
      <c r="E20969" s="815">
        <v>2017</v>
      </c>
    </row>
    <row r="20970" spans="1:5">
      <c r="A20970" s="816">
        <f t="shared" si="1364"/>
        <v>42871</v>
      </c>
      <c r="B20970" s="815">
        <f t="shared" si="1365"/>
        <v>136</v>
      </c>
      <c r="C20970" s="815">
        <f t="shared" si="1366"/>
        <v>230</v>
      </c>
      <c r="D20970" s="815">
        <f t="shared" si="1367"/>
        <v>220</v>
      </c>
      <c r="E20970" s="815">
        <v>2017</v>
      </c>
    </row>
    <row r="20971" spans="1:5">
      <c r="A20971" s="816">
        <f t="shared" si="1364"/>
        <v>42872</v>
      </c>
      <c r="B20971" s="815">
        <f t="shared" si="1365"/>
        <v>137</v>
      </c>
      <c r="C20971" s="815">
        <f t="shared" si="1366"/>
        <v>229</v>
      </c>
      <c r="D20971" s="815">
        <f t="shared" si="1367"/>
        <v>219</v>
      </c>
      <c r="E20971" s="815">
        <v>2017</v>
      </c>
    </row>
    <row r="20972" spans="1:5">
      <c r="A20972" s="816">
        <f t="shared" si="1364"/>
        <v>42873</v>
      </c>
      <c r="B20972" s="815">
        <f t="shared" si="1365"/>
        <v>138</v>
      </c>
      <c r="C20972" s="815">
        <f t="shared" si="1366"/>
        <v>228</v>
      </c>
      <c r="D20972" s="815">
        <f t="shared" si="1367"/>
        <v>218</v>
      </c>
      <c r="E20972" s="815">
        <v>2017</v>
      </c>
    </row>
    <row r="20973" spans="1:5">
      <c r="A20973" s="816">
        <f t="shared" si="1364"/>
        <v>42874</v>
      </c>
      <c r="B20973" s="815">
        <f t="shared" si="1365"/>
        <v>139</v>
      </c>
      <c r="C20973" s="815">
        <f t="shared" si="1366"/>
        <v>227</v>
      </c>
      <c r="D20973" s="815">
        <f t="shared" si="1367"/>
        <v>217</v>
      </c>
      <c r="E20973" s="815">
        <v>2017</v>
      </c>
    </row>
    <row r="20974" spans="1:5">
      <c r="A20974" s="816">
        <f t="shared" si="1364"/>
        <v>42875</v>
      </c>
      <c r="B20974" s="815">
        <f t="shared" si="1365"/>
        <v>140</v>
      </c>
      <c r="C20974" s="815">
        <f t="shared" si="1366"/>
        <v>226</v>
      </c>
      <c r="D20974" s="815">
        <f t="shared" si="1367"/>
        <v>216</v>
      </c>
      <c r="E20974" s="815">
        <v>2017</v>
      </c>
    </row>
    <row r="20975" spans="1:5">
      <c r="A20975" s="816">
        <f t="shared" si="1364"/>
        <v>42876</v>
      </c>
      <c r="B20975" s="815">
        <f t="shared" si="1365"/>
        <v>141</v>
      </c>
      <c r="C20975" s="815">
        <f t="shared" si="1366"/>
        <v>225</v>
      </c>
      <c r="D20975" s="815">
        <f t="shared" si="1367"/>
        <v>215</v>
      </c>
      <c r="E20975" s="815">
        <v>2017</v>
      </c>
    </row>
    <row r="20976" spans="1:5">
      <c r="A20976" s="816">
        <f t="shared" si="1364"/>
        <v>42877</v>
      </c>
      <c r="B20976" s="815">
        <f t="shared" si="1365"/>
        <v>142</v>
      </c>
      <c r="C20976" s="815">
        <f t="shared" si="1366"/>
        <v>224</v>
      </c>
      <c r="D20976" s="815">
        <f t="shared" si="1367"/>
        <v>214</v>
      </c>
      <c r="E20976" s="815">
        <v>2017</v>
      </c>
    </row>
    <row r="20977" spans="1:5">
      <c r="A20977" s="816">
        <f t="shared" si="1364"/>
        <v>42878</v>
      </c>
      <c r="B20977" s="815">
        <f t="shared" si="1365"/>
        <v>143</v>
      </c>
      <c r="C20977" s="815">
        <f t="shared" si="1366"/>
        <v>223</v>
      </c>
      <c r="D20977" s="815">
        <f t="shared" si="1367"/>
        <v>213</v>
      </c>
      <c r="E20977" s="815">
        <v>2017</v>
      </c>
    </row>
    <row r="20978" spans="1:5">
      <c r="A20978" s="816">
        <f t="shared" si="1364"/>
        <v>42879</v>
      </c>
      <c r="B20978" s="815">
        <f t="shared" si="1365"/>
        <v>144</v>
      </c>
      <c r="C20978" s="815">
        <f t="shared" si="1366"/>
        <v>222</v>
      </c>
      <c r="D20978" s="815">
        <f t="shared" si="1367"/>
        <v>212</v>
      </c>
      <c r="E20978" s="815">
        <v>2017</v>
      </c>
    </row>
    <row r="20979" spans="1:5">
      <c r="A20979" s="816">
        <f t="shared" ref="A20979:A21042" si="1368">A20978+1</f>
        <v>42880</v>
      </c>
      <c r="B20979" s="815">
        <f t="shared" si="1365"/>
        <v>145</v>
      </c>
      <c r="C20979" s="815">
        <f t="shared" si="1366"/>
        <v>221</v>
      </c>
      <c r="D20979" s="815">
        <f t="shared" si="1367"/>
        <v>211</v>
      </c>
      <c r="E20979" s="815">
        <v>2017</v>
      </c>
    </row>
    <row r="20980" spans="1:5">
      <c r="A20980" s="816">
        <f t="shared" si="1368"/>
        <v>42881</v>
      </c>
      <c r="B20980" s="815">
        <f t="shared" si="1365"/>
        <v>146</v>
      </c>
      <c r="C20980" s="815">
        <f t="shared" si="1366"/>
        <v>220</v>
      </c>
      <c r="D20980" s="815">
        <f t="shared" si="1367"/>
        <v>210</v>
      </c>
      <c r="E20980" s="815">
        <v>2017</v>
      </c>
    </row>
    <row r="20981" spans="1:5">
      <c r="A20981" s="816">
        <f t="shared" si="1368"/>
        <v>42882</v>
      </c>
      <c r="B20981" s="815">
        <f t="shared" si="1365"/>
        <v>147</v>
      </c>
      <c r="C20981" s="815">
        <f t="shared" si="1366"/>
        <v>219</v>
      </c>
      <c r="D20981" s="815">
        <f t="shared" si="1367"/>
        <v>209</v>
      </c>
      <c r="E20981" s="815">
        <v>2017</v>
      </c>
    </row>
    <row r="20982" spans="1:5">
      <c r="A20982" s="816">
        <f t="shared" si="1368"/>
        <v>42883</v>
      </c>
      <c r="B20982" s="815">
        <f t="shared" si="1365"/>
        <v>148</v>
      </c>
      <c r="C20982" s="815">
        <f t="shared" si="1366"/>
        <v>218</v>
      </c>
      <c r="D20982" s="815">
        <f t="shared" si="1367"/>
        <v>208</v>
      </c>
      <c r="E20982" s="815">
        <v>2017</v>
      </c>
    </row>
    <row r="20983" spans="1:5">
      <c r="A20983" s="816">
        <f t="shared" si="1368"/>
        <v>42884</v>
      </c>
      <c r="B20983" s="815">
        <f t="shared" si="1365"/>
        <v>149</v>
      </c>
      <c r="C20983" s="815">
        <f t="shared" si="1366"/>
        <v>217</v>
      </c>
      <c r="D20983" s="815">
        <f t="shared" si="1367"/>
        <v>207</v>
      </c>
      <c r="E20983" s="815">
        <v>2017</v>
      </c>
    </row>
    <row r="20984" spans="1:5">
      <c r="A20984" s="816">
        <f t="shared" si="1368"/>
        <v>42885</v>
      </c>
      <c r="B20984" s="815">
        <f t="shared" si="1365"/>
        <v>150</v>
      </c>
      <c r="C20984" s="815">
        <f t="shared" si="1366"/>
        <v>216</v>
      </c>
      <c r="D20984" s="815">
        <f t="shared" si="1367"/>
        <v>206</v>
      </c>
      <c r="E20984" s="815">
        <v>2017</v>
      </c>
    </row>
    <row r="20985" spans="1:5">
      <c r="A20985" s="816">
        <f t="shared" si="1368"/>
        <v>42886</v>
      </c>
      <c r="B20985" s="815">
        <f t="shared" si="1365"/>
        <v>151</v>
      </c>
      <c r="C20985" s="815">
        <f t="shared" si="1366"/>
        <v>215</v>
      </c>
      <c r="D20985" s="815">
        <f t="shared" si="1367"/>
        <v>205</v>
      </c>
      <c r="E20985" s="815">
        <v>2017</v>
      </c>
    </row>
    <row r="20986" spans="1:5">
      <c r="A20986" s="816">
        <f t="shared" si="1368"/>
        <v>42887</v>
      </c>
      <c r="B20986" s="815">
        <f t="shared" si="1365"/>
        <v>152</v>
      </c>
      <c r="C20986" s="815">
        <f t="shared" si="1366"/>
        <v>214</v>
      </c>
      <c r="D20986" s="815">
        <f t="shared" si="1367"/>
        <v>204</v>
      </c>
      <c r="E20986" s="815">
        <v>2017</v>
      </c>
    </row>
    <row r="20987" spans="1:5">
      <c r="A20987" s="816">
        <f t="shared" si="1368"/>
        <v>42888</v>
      </c>
      <c r="B20987" s="815">
        <f t="shared" si="1365"/>
        <v>153</v>
      </c>
      <c r="C20987" s="815">
        <f t="shared" si="1366"/>
        <v>213</v>
      </c>
      <c r="D20987" s="815">
        <f t="shared" si="1367"/>
        <v>203</v>
      </c>
      <c r="E20987" s="815">
        <v>2017</v>
      </c>
    </row>
    <row r="20988" spans="1:5">
      <c r="A20988" s="816">
        <f t="shared" si="1368"/>
        <v>42889</v>
      </c>
      <c r="B20988" s="815">
        <f t="shared" si="1365"/>
        <v>154</v>
      </c>
      <c r="C20988" s="815">
        <f t="shared" si="1366"/>
        <v>212</v>
      </c>
      <c r="D20988" s="815">
        <f t="shared" si="1367"/>
        <v>202</v>
      </c>
      <c r="E20988" s="815">
        <v>2017</v>
      </c>
    </row>
    <row r="20989" spans="1:5">
      <c r="A20989" s="816">
        <f t="shared" si="1368"/>
        <v>42890</v>
      </c>
      <c r="B20989" s="815">
        <f t="shared" si="1365"/>
        <v>155</v>
      </c>
      <c r="C20989" s="815">
        <f t="shared" si="1366"/>
        <v>211</v>
      </c>
      <c r="D20989" s="815">
        <f t="shared" si="1367"/>
        <v>201</v>
      </c>
      <c r="E20989" s="815">
        <v>2017</v>
      </c>
    </row>
    <row r="20990" spans="1:5">
      <c r="A20990" s="816">
        <f t="shared" si="1368"/>
        <v>42891</v>
      </c>
      <c r="B20990" s="815">
        <f t="shared" si="1365"/>
        <v>156</v>
      </c>
      <c r="C20990" s="815">
        <f t="shared" si="1366"/>
        <v>210</v>
      </c>
      <c r="D20990" s="815">
        <f t="shared" si="1367"/>
        <v>200</v>
      </c>
      <c r="E20990" s="815">
        <v>2017</v>
      </c>
    </row>
    <row r="20991" spans="1:5">
      <c r="A20991" s="816">
        <f t="shared" si="1368"/>
        <v>42892</v>
      </c>
      <c r="B20991" s="815">
        <f t="shared" si="1365"/>
        <v>157</v>
      </c>
      <c r="C20991" s="815">
        <f t="shared" si="1366"/>
        <v>209</v>
      </c>
      <c r="D20991" s="815">
        <f t="shared" si="1367"/>
        <v>199</v>
      </c>
      <c r="E20991" s="815">
        <v>2017</v>
      </c>
    </row>
    <row r="20992" spans="1:5">
      <c r="A20992" s="816">
        <f t="shared" si="1368"/>
        <v>42893</v>
      </c>
      <c r="B20992" s="815">
        <f t="shared" si="1365"/>
        <v>158</v>
      </c>
      <c r="C20992" s="815">
        <f t="shared" si="1366"/>
        <v>208</v>
      </c>
      <c r="D20992" s="815">
        <f t="shared" si="1367"/>
        <v>198</v>
      </c>
      <c r="E20992" s="815">
        <v>2017</v>
      </c>
    </row>
    <row r="20993" spans="1:5">
      <c r="A20993" s="816">
        <f t="shared" si="1368"/>
        <v>42894</v>
      </c>
      <c r="B20993" s="815">
        <f t="shared" si="1365"/>
        <v>159</v>
      </c>
      <c r="C20993" s="815">
        <f t="shared" si="1366"/>
        <v>207</v>
      </c>
      <c r="D20993" s="815">
        <f t="shared" si="1367"/>
        <v>197</v>
      </c>
      <c r="E20993" s="815">
        <v>2017</v>
      </c>
    </row>
    <row r="20994" spans="1:5">
      <c r="A20994" s="816">
        <f t="shared" si="1368"/>
        <v>42895</v>
      </c>
      <c r="B20994" s="815">
        <f t="shared" si="1365"/>
        <v>160</v>
      </c>
      <c r="C20994" s="815">
        <f t="shared" si="1366"/>
        <v>206</v>
      </c>
      <c r="D20994" s="815">
        <f t="shared" si="1367"/>
        <v>196</v>
      </c>
      <c r="E20994" s="815">
        <v>2017</v>
      </c>
    </row>
    <row r="20995" spans="1:5">
      <c r="A20995" s="816">
        <f t="shared" si="1368"/>
        <v>42896</v>
      </c>
      <c r="B20995" s="815">
        <f t="shared" si="1365"/>
        <v>161</v>
      </c>
      <c r="C20995" s="815">
        <f t="shared" si="1366"/>
        <v>205</v>
      </c>
      <c r="D20995" s="815">
        <f t="shared" si="1367"/>
        <v>195</v>
      </c>
      <c r="E20995" s="815">
        <v>2017</v>
      </c>
    </row>
    <row r="20996" spans="1:5">
      <c r="A20996" s="816">
        <f t="shared" si="1368"/>
        <v>42897</v>
      </c>
      <c r="B20996" s="815">
        <f t="shared" si="1365"/>
        <v>162</v>
      </c>
      <c r="C20996" s="815">
        <f t="shared" si="1366"/>
        <v>204</v>
      </c>
      <c r="D20996" s="815">
        <f t="shared" si="1367"/>
        <v>194</v>
      </c>
      <c r="E20996" s="815">
        <v>2017</v>
      </c>
    </row>
    <row r="20997" spans="1:5">
      <c r="A20997" s="816">
        <f t="shared" si="1368"/>
        <v>42898</v>
      </c>
      <c r="B20997" s="815">
        <f t="shared" si="1365"/>
        <v>163</v>
      </c>
      <c r="C20997" s="815">
        <f t="shared" si="1366"/>
        <v>203</v>
      </c>
      <c r="D20997" s="815">
        <f t="shared" si="1367"/>
        <v>193</v>
      </c>
      <c r="E20997" s="815">
        <v>2017</v>
      </c>
    </row>
    <row r="20998" spans="1:5">
      <c r="A20998" s="816">
        <f t="shared" si="1368"/>
        <v>42899</v>
      </c>
      <c r="B20998" s="815">
        <f t="shared" si="1365"/>
        <v>164</v>
      </c>
      <c r="C20998" s="815">
        <f t="shared" si="1366"/>
        <v>202</v>
      </c>
      <c r="D20998" s="815">
        <f t="shared" si="1367"/>
        <v>192</v>
      </c>
      <c r="E20998" s="815">
        <v>2017</v>
      </c>
    </row>
    <row r="20999" spans="1:5">
      <c r="A20999" s="816">
        <f t="shared" si="1368"/>
        <v>42900</v>
      </c>
      <c r="B20999" s="815">
        <f t="shared" si="1365"/>
        <v>165</v>
      </c>
      <c r="C20999" s="815">
        <f t="shared" si="1366"/>
        <v>201</v>
      </c>
      <c r="D20999" s="815">
        <f t="shared" si="1367"/>
        <v>191</v>
      </c>
      <c r="E20999" s="815">
        <v>2017</v>
      </c>
    </row>
    <row r="21000" spans="1:5">
      <c r="A21000" s="816">
        <f t="shared" si="1368"/>
        <v>42901</v>
      </c>
      <c r="B21000" s="815">
        <f t="shared" si="1365"/>
        <v>166</v>
      </c>
      <c r="C21000" s="815">
        <f t="shared" si="1366"/>
        <v>200</v>
      </c>
      <c r="D21000" s="815">
        <f t="shared" si="1367"/>
        <v>190</v>
      </c>
      <c r="E21000" s="815">
        <v>2017</v>
      </c>
    </row>
    <row r="21001" spans="1:5">
      <c r="A21001" s="816">
        <f t="shared" si="1368"/>
        <v>42902</v>
      </c>
      <c r="B21001" s="815">
        <f t="shared" si="1365"/>
        <v>167</v>
      </c>
      <c r="C21001" s="815">
        <f t="shared" si="1366"/>
        <v>199</v>
      </c>
      <c r="D21001" s="815">
        <f t="shared" si="1367"/>
        <v>189</v>
      </c>
      <c r="E21001" s="815">
        <v>2017</v>
      </c>
    </row>
    <row r="21002" spans="1:5">
      <c r="A21002" s="816">
        <f t="shared" si="1368"/>
        <v>42903</v>
      </c>
      <c r="B21002" s="815">
        <f t="shared" si="1365"/>
        <v>168</v>
      </c>
      <c r="C21002" s="815">
        <f t="shared" si="1366"/>
        <v>198</v>
      </c>
      <c r="D21002" s="815">
        <f t="shared" si="1367"/>
        <v>188</v>
      </c>
      <c r="E21002" s="815">
        <v>2017</v>
      </c>
    </row>
    <row r="21003" spans="1:5">
      <c r="A21003" s="816">
        <f t="shared" si="1368"/>
        <v>42904</v>
      </c>
      <c r="B21003" s="815">
        <f t="shared" si="1365"/>
        <v>169</v>
      </c>
      <c r="C21003" s="815">
        <f t="shared" si="1366"/>
        <v>197</v>
      </c>
      <c r="D21003" s="815">
        <f t="shared" si="1367"/>
        <v>187</v>
      </c>
      <c r="E21003" s="815">
        <v>2017</v>
      </c>
    </row>
    <row r="21004" spans="1:5">
      <c r="A21004" s="816">
        <f t="shared" si="1368"/>
        <v>42905</v>
      </c>
      <c r="B21004" s="815">
        <f t="shared" si="1365"/>
        <v>170</v>
      </c>
      <c r="C21004" s="815">
        <f t="shared" si="1366"/>
        <v>196</v>
      </c>
      <c r="D21004" s="815">
        <f t="shared" si="1367"/>
        <v>186</v>
      </c>
      <c r="E21004" s="815">
        <v>2017</v>
      </c>
    </row>
    <row r="21005" spans="1:5">
      <c r="A21005" s="816">
        <f t="shared" si="1368"/>
        <v>42906</v>
      </c>
      <c r="B21005" s="815">
        <f t="shared" si="1365"/>
        <v>171</v>
      </c>
      <c r="C21005" s="815">
        <f t="shared" si="1366"/>
        <v>195</v>
      </c>
      <c r="D21005" s="815">
        <f t="shared" si="1367"/>
        <v>185</v>
      </c>
      <c r="E21005" s="815">
        <v>2017</v>
      </c>
    </row>
    <row r="21006" spans="1:5">
      <c r="A21006" s="816">
        <f t="shared" si="1368"/>
        <v>42907</v>
      </c>
      <c r="B21006" s="815">
        <f t="shared" si="1365"/>
        <v>172</v>
      </c>
      <c r="C21006" s="815">
        <f t="shared" si="1366"/>
        <v>194</v>
      </c>
      <c r="D21006" s="815">
        <f t="shared" si="1367"/>
        <v>184</v>
      </c>
      <c r="E21006" s="815">
        <v>2017</v>
      </c>
    </row>
    <row r="21007" spans="1:5">
      <c r="A21007" s="816">
        <f t="shared" si="1368"/>
        <v>42908</v>
      </c>
      <c r="B21007" s="815">
        <f t="shared" si="1365"/>
        <v>173</v>
      </c>
      <c r="C21007" s="815">
        <f t="shared" si="1366"/>
        <v>193</v>
      </c>
      <c r="D21007" s="815">
        <f t="shared" si="1367"/>
        <v>183</v>
      </c>
      <c r="E21007" s="815">
        <v>2017</v>
      </c>
    </row>
    <row r="21008" spans="1:5">
      <c r="A21008" s="816">
        <f t="shared" si="1368"/>
        <v>42909</v>
      </c>
      <c r="B21008" s="815">
        <f t="shared" si="1365"/>
        <v>174</v>
      </c>
      <c r="C21008" s="815">
        <f t="shared" si="1366"/>
        <v>192</v>
      </c>
      <c r="D21008" s="815">
        <f t="shared" si="1367"/>
        <v>182</v>
      </c>
      <c r="E21008" s="815">
        <v>2017</v>
      </c>
    </row>
    <row r="21009" spans="1:5">
      <c r="A21009" s="816">
        <f t="shared" si="1368"/>
        <v>42910</v>
      </c>
      <c r="B21009" s="815">
        <f t="shared" si="1365"/>
        <v>175</v>
      </c>
      <c r="C21009" s="815">
        <f t="shared" si="1366"/>
        <v>191</v>
      </c>
      <c r="D21009" s="815">
        <f t="shared" si="1367"/>
        <v>181</v>
      </c>
      <c r="E21009" s="815">
        <v>2017</v>
      </c>
    </row>
    <row r="21010" spans="1:5">
      <c r="A21010" s="816">
        <f t="shared" si="1368"/>
        <v>42911</v>
      </c>
      <c r="B21010" s="815">
        <f t="shared" si="1365"/>
        <v>176</v>
      </c>
      <c r="C21010" s="815">
        <f t="shared" si="1366"/>
        <v>190</v>
      </c>
      <c r="D21010" s="815">
        <f t="shared" si="1367"/>
        <v>180</v>
      </c>
      <c r="E21010" s="815">
        <v>2017</v>
      </c>
    </row>
    <row r="21011" spans="1:5">
      <c r="A21011" s="816">
        <f t="shared" si="1368"/>
        <v>42912</v>
      </c>
      <c r="B21011" s="815">
        <f t="shared" si="1365"/>
        <v>177</v>
      </c>
      <c r="C21011" s="815">
        <f t="shared" si="1366"/>
        <v>189</v>
      </c>
      <c r="D21011" s="815">
        <f t="shared" si="1367"/>
        <v>179</v>
      </c>
      <c r="E21011" s="815">
        <v>2017</v>
      </c>
    </row>
    <row r="21012" spans="1:5">
      <c r="A21012" s="816">
        <f t="shared" si="1368"/>
        <v>42913</v>
      </c>
      <c r="B21012" s="815">
        <f t="shared" si="1365"/>
        <v>178</v>
      </c>
      <c r="C21012" s="815">
        <f t="shared" si="1366"/>
        <v>188</v>
      </c>
      <c r="D21012" s="815">
        <f t="shared" si="1367"/>
        <v>178</v>
      </c>
      <c r="E21012" s="815">
        <v>2017</v>
      </c>
    </row>
    <row r="21013" spans="1:5">
      <c r="A21013" s="816">
        <f t="shared" si="1368"/>
        <v>42914</v>
      </c>
      <c r="B21013" s="815">
        <f t="shared" si="1365"/>
        <v>179</v>
      </c>
      <c r="C21013" s="815">
        <f t="shared" si="1366"/>
        <v>187</v>
      </c>
      <c r="D21013" s="815">
        <f t="shared" si="1367"/>
        <v>177</v>
      </c>
      <c r="E21013" s="815">
        <v>2017</v>
      </c>
    </row>
    <row r="21014" spans="1:5">
      <c r="A21014" s="816">
        <f t="shared" si="1368"/>
        <v>42915</v>
      </c>
      <c r="B21014" s="815">
        <f t="shared" si="1365"/>
        <v>180</v>
      </c>
      <c r="C21014" s="815">
        <f t="shared" si="1366"/>
        <v>186</v>
      </c>
      <c r="D21014" s="815">
        <f t="shared" si="1367"/>
        <v>176</v>
      </c>
      <c r="E21014" s="815">
        <v>2017</v>
      </c>
    </row>
    <row r="21015" spans="1:5">
      <c r="A21015" s="816">
        <f t="shared" si="1368"/>
        <v>42916</v>
      </c>
      <c r="B21015" s="815">
        <f t="shared" si="1365"/>
        <v>181</v>
      </c>
      <c r="C21015" s="815">
        <f t="shared" si="1366"/>
        <v>185</v>
      </c>
      <c r="D21015" s="815">
        <f t="shared" si="1367"/>
        <v>175</v>
      </c>
      <c r="E21015" s="815">
        <v>2017</v>
      </c>
    </row>
    <row r="21016" spans="1:5">
      <c r="A21016" s="816">
        <f t="shared" si="1368"/>
        <v>42917</v>
      </c>
      <c r="B21016" s="815">
        <f t="shared" si="1365"/>
        <v>182</v>
      </c>
      <c r="C21016" s="815">
        <f t="shared" si="1366"/>
        <v>184</v>
      </c>
      <c r="D21016" s="815">
        <f t="shared" si="1367"/>
        <v>174</v>
      </c>
      <c r="E21016" s="815">
        <v>2017</v>
      </c>
    </row>
    <row r="21017" spans="1:5">
      <c r="A21017" s="816">
        <f t="shared" si="1368"/>
        <v>42918</v>
      </c>
      <c r="B21017" s="815">
        <f t="shared" si="1365"/>
        <v>183</v>
      </c>
      <c r="C21017" s="815">
        <f t="shared" si="1366"/>
        <v>183</v>
      </c>
      <c r="D21017" s="815">
        <f t="shared" si="1367"/>
        <v>173</v>
      </c>
      <c r="E21017" s="815">
        <v>2017</v>
      </c>
    </row>
    <row r="21018" spans="1:5">
      <c r="A21018" s="816">
        <f t="shared" si="1368"/>
        <v>42919</v>
      </c>
      <c r="B21018" s="815">
        <f t="shared" ref="B21018:B21081" si="1369">B21017+1</f>
        <v>184</v>
      </c>
      <c r="C21018" s="815">
        <f t="shared" ref="C21018:C21081" si="1370">C21017-1</f>
        <v>182</v>
      </c>
      <c r="D21018" s="815">
        <f t="shared" ref="D21018:D21081" si="1371">D21017-1</f>
        <v>172</v>
      </c>
      <c r="E21018" s="815">
        <v>2017</v>
      </c>
    </row>
    <row r="21019" spans="1:5">
      <c r="A21019" s="816">
        <f t="shared" si="1368"/>
        <v>42920</v>
      </c>
      <c r="B21019" s="815">
        <f t="shared" si="1369"/>
        <v>185</v>
      </c>
      <c r="C21019" s="815">
        <f t="shared" si="1370"/>
        <v>181</v>
      </c>
      <c r="D21019" s="815">
        <f t="shared" si="1371"/>
        <v>171</v>
      </c>
      <c r="E21019" s="815">
        <v>2017</v>
      </c>
    </row>
    <row r="21020" spans="1:5">
      <c r="A21020" s="816">
        <f t="shared" si="1368"/>
        <v>42921</v>
      </c>
      <c r="B21020" s="815">
        <f t="shared" si="1369"/>
        <v>186</v>
      </c>
      <c r="C21020" s="815">
        <f t="shared" si="1370"/>
        <v>180</v>
      </c>
      <c r="D21020" s="815">
        <f t="shared" si="1371"/>
        <v>170</v>
      </c>
      <c r="E21020" s="815">
        <v>2017</v>
      </c>
    </row>
    <row r="21021" spans="1:5">
      <c r="A21021" s="816">
        <f t="shared" si="1368"/>
        <v>42922</v>
      </c>
      <c r="B21021" s="815">
        <f t="shared" si="1369"/>
        <v>187</v>
      </c>
      <c r="C21021" s="815">
        <f t="shared" si="1370"/>
        <v>179</v>
      </c>
      <c r="D21021" s="815">
        <f t="shared" si="1371"/>
        <v>169</v>
      </c>
      <c r="E21021" s="815">
        <v>2017</v>
      </c>
    </row>
    <row r="21022" spans="1:5">
      <c r="A21022" s="816">
        <f t="shared" si="1368"/>
        <v>42923</v>
      </c>
      <c r="B21022" s="815">
        <f t="shared" si="1369"/>
        <v>188</v>
      </c>
      <c r="C21022" s="815">
        <f t="shared" si="1370"/>
        <v>178</v>
      </c>
      <c r="D21022" s="815">
        <f t="shared" si="1371"/>
        <v>168</v>
      </c>
      <c r="E21022" s="815">
        <v>2017</v>
      </c>
    </row>
    <row r="21023" spans="1:5">
      <c r="A21023" s="816">
        <f t="shared" si="1368"/>
        <v>42924</v>
      </c>
      <c r="B21023" s="815">
        <f t="shared" si="1369"/>
        <v>189</v>
      </c>
      <c r="C21023" s="815">
        <f t="shared" si="1370"/>
        <v>177</v>
      </c>
      <c r="D21023" s="815">
        <f t="shared" si="1371"/>
        <v>167</v>
      </c>
      <c r="E21023" s="815">
        <v>2017</v>
      </c>
    </row>
    <row r="21024" spans="1:5">
      <c r="A21024" s="816">
        <f t="shared" si="1368"/>
        <v>42925</v>
      </c>
      <c r="B21024" s="815">
        <f t="shared" si="1369"/>
        <v>190</v>
      </c>
      <c r="C21024" s="815">
        <f t="shared" si="1370"/>
        <v>176</v>
      </c>
      <c r="D21024" s="815">
        <f t="shared" si="1371"/>
        <v>166</v>
      </c>
      <c r="E21024" s="815">
        <v>2017</v>
      </c>
    </row>
    <row r="21025" spans="1:5">
      <c r="A21025" s="816">
        <f t="shared" si="1368"/>
        <v>42926</v>
      </c>
      <c r="B21025" s="815">
        <f t="shared" si="1369"/>
        <v>191</v>
      </c>
      <c r="C21025" s="815">
        <f t="shared" si="1370"/>
        <v>175</v>
      </c>
      <c r="D21025" s="815">
        <f t="shared" si="1371"/>
        <v>165</v>
      </c>
      <c r="E21025" s="815">
        <v>2017</v>
      </c>
    </row>
    <row r="21026" spans="1:5">
      <c r="A21026" s="816">
        <f t="shared" si="1368"/>
        <v>42927</v>
      </c>
      <c r="B21026" s="815">
        <f t="shared" si="1369"/>
        <v>192</v>
      </c>
      <c r="C21026" s="815">
        <f t="shared" si="1370"/>
        <v>174</v>
      </c>
      <c r="D21026" s="815">
        <f t="shared" si="1371"/>
        <v>164</v>
      </c>
      <c r="E21026" s="815">
        <v>2017</v>
      </c>
    </row>
    <row r="21027" spans="1:5">
      <c r="A21027" s="816">
        <f t="shared" si="1368"/>
        <v>42928</v>
      </c>
      <c r="B21027" s="815">
        <f t="shared" si="1369"/>
        <v>193</v>
      </c>
      <c r="C21027" s="815">
        <f t="shared" si="1370"/>
        <v>173</v>
      </c>
      <c r="D21027" s="815">
        <f t="shared" si="1371"/>
        <v>163</v>
      </c>
      <c r="E21027" s="815">
        <v>2017</v>
      </c>
    </row>
    <row r="21028" spans="1:5">
      <c r="A21028" s="816">
        <f t="shared" si="1368"/>
        <v>42929</v>
      </c>
      <c r="B21028" s="815">
        <f t="shared" si="1369"/>
        <v>194</v>
      </c>
      <c r="C21028" s="815">
        <f t="shared" si="1370"/>
        <v>172</v>
      </c>
      <c r="D21028" s="815">
        <f t="shared" si="1371"/>
        <v>162</v>
      </c>
      <c r="E21028" s="815">
        <v>2017</v>
      </c>
    </row>
    <row r="21029" spans="1:5">
      <c r="A21029" s="816">
        <f t="shared" si="1368"/>
        <v>42930</v>
      </c>
      <c r="B21029" s="815">
        <f t="shared" si="1369"/>
        <v>195</v>
      </c>
      <c r="C21029" s="815">
        <f t="shared" si="1370"/>
        <v>171</v>
      </c>
      <c r="D21029" s="815">
        <f t="shared" si="1371"/>
        <v>161</v>
      </c>
      <c r="E21029" s="815">
        <v>2017</v>
      </c>
    </row>
    <row r="21030" spans="1:5">
      <c r="A21030" s="816">
        <f t="shared" si="1368"/>
        <v>42931</v>
      </c>
      <c r="B21030" s="815">
        <f t="shared" si="1369"/>
        <v>196</v>
      </c>
      <c r="C21030" s="815">
        <f t="shared" si="1370"/>
        <v>170</v>
      </c>
      <c r="D21030" s="815">
        <f t="shared" si="1371"/>
        <v>160</v>
      </c>
      <c r="E21030" s="815">
        <v>2017</v>
      </c>
    </row>
    <row r="21031" spans="1:5">
      <c r="A21031" s="816">
        <f t="shared" si="1368"/>
        <v>42932</v>
      </c>
      <c r="B21031" s="815">
        <f t="shared" si="1369"/>
        <v>197</v>
      </c>
      <c r="C21031" s="815">
        <f t="shared" si="1370"/>
        <v>169</v>
      </c>
      <c r="D21031" s="815">
        <f t="shared" si="1371"/>
        <v>159</v>
      </c>
      <c r="E21031" s="815">
        <v>2017</v>
      </c>
    </row>
    <row r="21032" spans="1:5">
      <c r="A21032" s="816">
        <f t="shared" si="1368"/>
        <v>42933</v>
      </c>
      <c r="B21032" s="815">
        <f t="shared" si="1369"/>
        <v>198</v>
      </c>
      <c r="C21032" s="815">
        <f t="shared" si="1370"/>
        <v>168</v>
      </c>
      <c r="D21032" s="815">
        <f t="shared" si="1371"/>
        <v>158</v>
      </c>
      <c r="E21032" s="815">
        <v>2017</v>
      </c>
    </row>
    <row r="21033" spans="1:5">
      <c r="A21033" s="816">
        <f t="shared" si="1368"/>
        <v>42934</v>
      </c>
      <c r="B21033" s="815">
        <f t="shared" si="1369"/>
        <v>199</v>
      </c>
      <c r="C21033" s="815">
        <f t="shared" si="1370"/>
        <v>167</v>
      </c>
      <c r="D21033" s="815">
        <f t="shared" si="1371"/>
        <v>157</v>
      </c>
      <c r="E21033" s="815">
        <v>2017</v>
      </c>
    </row>
    <row r="21034" spans="1:5">
      <c r="A21034" s="816">
        <f t="shared" si="1368"/>
        <v>42935</v>
      </c>
      <c r="B21034" s="815">
        <f t="shared" si="1369"/>
        <v>200</v>
      </c>
      <c r="C21034" s="815">
        <f t="shared" si="1370"/>
        <v>166</v>
      </c>
      <c r="D21034" s="815">
        <f t="shared" si="1371"/>
        <v>156</v>
      </c>
      <c r="E21034" s="815">
        <v>2017</v>
      </c>
    </row>
    <row r="21035" spans="1:5">
      <c r="A21035" s="816">
        <f t="shared" si="1368"/>
        <v>42936</v>
      </c>
      <c r="B21035" s="815">
        <f t="shared" si="1369"/>
        <v>201</v>
      </c>
      <c r="C21035" s="815">
        <f t="shared" si="1370"/>
        <v>165</v>
      </c>
      <c r="D21035" s="815">
        <f t="shared" si="1371"/>
        <v>155</v>
      </c>
      <c r="E21035" s="815">
        <v>2017</v>
      </c>
    </row>
    <row r="21036" spans="1:5">
      <c r="A21036" s="816">
        <f t="shared" si="1368"/>
        <v>42937</v>
      </c>
      <c r="B21036" s="815">
        <f t="shared" si="1369"/>
        <v>202</v>
      </c>
      <c r="C21036" s="815">
        <f t="shared" si="1370"/>
        <v>164</v>
      </c>
      <c r="D21036" s="815">
        <f t="shared" si="1371"/>
        <v>154</v>
      </c>
      <c r="E21036" s="815">
        <v>2017</v>
      </c>
    </row>
    <row r="21037" spans="1:5">
      <c r="A21037" s="816">
        <f t="shared" si="1368"/>
        <v>42938</v>
      </c>
      <c r="B21037" s="815">
        <f t="shared" si="1369"/>
        <v>203</v>
      </c>
      <c r="C21037" s="815">
        <f t="shared" si="1370"/>
        <v>163</v>
      </c>
      <c r="D21037" s="815">
        <f t="shared" si="1371"/>
        <v>153</v>
      </c>
      <c r="E21037" s="815">
        <v>2017</v>
      </c>
    </row>
    <row r="21038" spans="1:5">
      <c r="A21038" s="816">
        <f t="shared" si="1368"/>
        <v>42939</v>
      </c>
      <c r="B21038" s="815">
        <f t="shared" si="1369"/>
        <v>204</v>
      </c>
      <c r="C21038" s="815">
        <f t="shared" si="1370"/>
        <v>162</v>
      </c>
      <c r="D21038" s="815">
        <f t="shared" si="1371"/>
        <v>152</v>
      </c>
      <c r="E21038" s="815">
        <v>2017</v>
      </c>
    </row>
    <row r="21039" spans="1:5">
      <c r="A21039" s="816">
        <f t="shared" si="1368"/>
        <v>42940</v>
      </c>
      <c r="B21039" s="815">
        <f t="shared" si="1369"/>
        <v>205</v>
      </c>
      <c r="C21039" s="815">
        <f t="shared" si="1370"/>
        <v>161</v>
      </c>
      <c r="D21039" s="815">
        <f t="shared" si="1371"/>
        <v>151</v>
      </c>
      <c r="E21039" s="815">
        <v>2017</v>
      </c>
    </row>
    <row r="21040" spans="1:5">
      <c r="A21040" s="816">
        <f t="shared" si="1368"/>
        <v>42941</v>
      </c>
      <c r="B21040" s="815">
        <f t="shared" si="1369"/>
        <v>206</v>
      </c>
      <c r="C21040" s="815">
        <f t="shared" si="1370"/>
        <v>160</v>
      </c>
      <c r="D21040" s="815">
        <f t="shared" si="1371"/>
        <v>150</v>
      </c>
      <c r="E21040" s="815">
        <v>2017</v>
      </c>
    </row>
    <row r="21041" spans="1:5">
      <c r="A21041" s="816">
        <f t="shared" si="1368"/>
        <v>42942</v>
      </c>
      <c r="B21041" s="815">
        <f t="shared" si="1369"/>
        <v>207</v>
      </c>
      <c r="C21041" s="815">
        <f t="shared" si="1370"/>
        <v>159</v>
      </c>
      <c r="D21041" s="815">
        <f t="shared" si="1371"/>
        <v>149</v>
      </c>
      <c r="E21041" s="815">
        <v>2017</v>
      </c>
    </row>
    <row r="21042" spans="1:5">
      <c r="A21042" s="816">
        <f t="shared" si="1368"/>
        <v>42943</v>
      </c>
      <c r="B21042" s="815">
        <f t="shared" si="1369"/>
        <v>208</v>
      </c>
      <c r="C21042" s="815">
        <f t="shared" si="1370"/>
        <v>158</v>
      </c>
      <c r="D21042" s="815">
        <f t="shared" si="1371"/>
        <v>148</v>
      </c>
      <c r="E21042" s="815">
        <v>2017</v>
      </c>
    </row>
    <row r="21043" spans="1:5">
      <c r="A21043" s="816">
        <f t="shared" ref="A21043:A21106" si="1372">A21042+1</f>
        <v>42944</v>
      </c>
      <c r="B21043" s="815">
        <f t="shared" si="1369"/>
        <v>209</v>
      </c>
      <c r="C21043" s="815">
        <f t="shared" si="1370"/>
        <v>157</v>
      </c>
      <c r="D21043" s="815">
        <f t="shared" si="1371"/>
        <v>147</v>
      </c>
      <c r="E21043" s="815">
        <v>2017</v>
      </c>
    </row>
    <row r="21044" spans="1:5">
      <c r="A21044" s="816">
        <f t="shared" si="1372"/>
        <v>42945</v>
      </c>
      <c r="B21044" s="815">
        <f t="shared" si="1369"/>
        <v>210</v>
      </c>
      <c r="C21044" s="815">
        <f t="shared" si="1370"/>
        <v>156</v>
      </c>
      <c r="D21044" s="815">
        <f t="shared" si="1371"/>
        <v>146</v>
      </c>
      <c r="E21044" s="815">
        <v>2017</v>
      </c>
    </row>
    <row r="21045" spans="1:5">
      <c r="A21045" s="816">
        <f t="shared" si="1372"/>
        <v>42946</v>
      </c>
      <c r="B21045" s="815">
        <f t="shared" si="1369"/>
        <v>211</v>
      </c>
      <c r="C21045" s="815">
        <f t="shared" si="1370"/>
        <v>155</v>
      </c>
      <c r="D21045" s="815">
        <f t="shared" si="1371"/>
        <v>145</v>
      </c>
      <c r="E21045" s="815">
        <v>2017</v>
      </c>
    </row>
    <row r="21046" spans="1:5">
      <c r="A21046" s="816">
        <f t="shared" si="1372"/>
        <v>42947</v>
      </c>
      <c r="B21046" s="815">
        <f t="shared" si="1369"/>
        <v>212</v>
      </c>
      <c r="C21046" s="815">
        <f t="shared" si="1370"/>
        <v>154</v>
      </c>
      <c r="D21046" s="815">
        <f t="shared" si="1371"/>
        <v>144</v>
      </c>
      <c r="E21046" s="815">
        <v>2017</v>
      </c>
    </row>
    <row r="21047" spans="1:5">
      <c r="A21047" s="816">
        <f t="shared" si="1372"/>
        <v>42948</v>
      </c>
      <c r="B21047" s="815">
        <f t="shared" si="1369"/>
        <v>213</v>
      </c>
      <c r="C21047" s="815">
        <f t="shared" si="1370"/>
        <v>153</v>
      </c>
      <c r="D21047" s="815">
        <f t="shared" si="1371"/>
        <v>143</v>
      </c>
      <c r="E21047" s="815">
        <v>2017</v>
      </c>
    </row>
    <row r="21048" spans="1:5">
      <c r="A21048" s="816">
        <f t="shared" si="1372"/>
        <v>42949</v>
      </c>
      <c r="B21048" s="815">
        <f t="shared" si="1369"/>
        <v>214</v>
      </c>
      <c r="C21048" s="815">
        <f t="shared" si="1370"/>
        <v>152</v>
      </c>
      <c r="D21048" s="815">
        <f t="shared" si="1371"/>
        <v>142</v>
      </c>
      <c r="E21048" s="815">
        <v>2017</v>
      </c>
    </row>
    <row r="21049" spans="1:5">
      <c r="A21049" s="816">
        <f t="shared" si="1372"/>
        <v>42950</v>
      </c>
      <c r="B21049" s="815">
        <f t="shared" si="1369"/>
        <v>215</v>
      </c>
      <c r="C21049" s="815">
        <f t="shared" si="1370"/>
        <v>151</v>
      </c>
      <c r="D21049" s="815">
        <f t="shared" si="1371"/>
        <v>141</v>
      </c>
      <c r="E21049" s="815">
        <v>2017</v>
      </c>
    </row>
    <row r="21050" spans="1:5">
      <c r="A21050" s="816">
        <f t="shared" si="1372"/>
        <v>42951</v>
      </c>
      <c r="B21050" s="815">
        <f t="shared" si="1369"/>
        <v>216</v>
      </c>
      <c r="C21050" s="815">
        <f t="shared" si="1370"/>
        <v>150</v>
      </c>
      <c r="D21050" s="815">
        <f t="shared" si="1371"/>
        <v>140</v>
      </c>
      <c r="E21050" s="815">
        <v>2017</v>
      </c>
    </row>
    <row r="21051" spans="1:5">
      <c r="A21051" s="816">
        <f t="shared" si="1372"/>
        <v>42952</v>
      </c>
      <c r="B21051" s="815">
        <f t="shared" si="1369"/>
        <v>217</v>
      </c>
      <c r="C21051" s="815">
        <f t="shared" si="1370"/>
        <v>149</v>
      </c>
      <c r="D21051" s="815">
        <f t="shared" si="1371"/>
        <v>139</v>
      </c>
      <c r="E21051" s="815">
        <v>2017</v>
      </c>
    </row>
    <row r="21052" spans="1:5">
      <c r="A21052" s="816">
        <f t="shared" si="1372"/>
        <v>42953</v>
      </c>
      <c r="B21052" s="815">
        <f t="shared" si="1369"/>
        <v>218</v>
      </c>
      <c r="C21052" s="815">
        <f t="shared" si="1370"/>
        <v>148</v>
      </c>
      <c r="D21052" s="815">
        <f t="shared" si="1371"/>
        <v>138</v>
      </c>
      <c r="E21052" s="815">
        <v>2017</v>
      </c>
    </row>
    <row r="21053" spans="1:5">
      <c r="A21053" s="816">
        <f t="shared" si="1372"/>
        <v>42954</v>
      </c>
      <c r="B21053" s="815">
        <f t="shared" si="1369"/>
        <v>219</v>
      </c>
      <c r="C21053" s="815">
        <f t="shared" si="1370"/>
        <v>147</v>
      </c>
      <c r="D21053" s="815">
        <f t="shared" si="1371"/>
        <v>137</v>
      </c>
      <c r="E21053" s="815">
        <v>2017</v>
      </c>
    </row>
    <row r="21054" spans="1:5">
      <c r="A21054" s="816">
        <f t="shared" si="1372"/>
        <v>42955</v>
      </c>
      <c r="B21054" s="815">
        <f t="shared" si="1369"/>
        <v>220</v>
      </c>
      <c r="C21054" s="815">
        <f t="shared" si="1370"/>
        <v>146</v>
      </c>
      <c r="D21054" s="815">
        <f t="shared" si="1371"/>
        <v>136</v>
      </c>
      <c r="E21054" s="815">
        <v>2017</v>
      </c>
    </row>
    <row r="21055" spans="1:5">
      <c r="A21055" s="816">
        <f t="shared" si="1372"/>
        <v>42956</v>
      </c>
      <c r="B21055" s="815">
        <f t="shared" si="1369"/>
        <v>221</v>
      </c>
      <c r="C21055" s="815">
        <f t="shared" si="1370"/>
        <v>145</v>
      </c>
      <c r="D21055" s="815">
        <f t="shared" si="1371"/>
        <v>135</v>
      </c>
      <c r="E21055" s="815">
        <v>2017</v>
      </c>
    </row>
    <row r="21056" spans="1:5">
      <c r="A21056" s="816">
        <f t="shared" si="1372"/>
        <v>42957</v>
      </c>
      <c r="B21056" s="815">
        <f t="shared" si="1369"/>
        <v>222</v>
      </c>
      <c r="C21056" s="815">
        <f t="shared" si="1370"/>
        <v>144</v>
      </c>
      <c r="D21056" s="815">
        <f t="shared" si="1371"/>
        <v>134</v>
      </c>
      <c r="E21056" s="815">
        <v>2017</v>
      </c>
    </row>
    <row r="21057" spans="1:5">
      <c r="A21057" s="816">
        <f t="shared" si="1372"/>
        <v>42958</v>
      </c>
      <c r="B21057" s="815">
        <f t="shared" si="1369"/>
        <v>223</v>
      </c>
      <c r="C21057" s="815">
        <f t="shared" si="1370"/>
        <v>143</v>
      </c>
      <c r="D21057" s="815">
        <f t="shared" si="1371"/>
        <v>133</v>
      </c>
      <c r="E21057" s="815">
        <v>2017</v>
      </c>
    </row>
    <row r="21058" spans="1:5">
      <c r="A21058" s="816">
        <f t="shared" si="1372"/>
        <v>42959</v>
      </c>
      <c r="B21058" s="815">
        <f t="shared" si="1369"/>
        <v>224</v>
      </c>
      <c r="C21058" s="815">
        <f t="shared" si="1370"/>
        <v>142</v>
      </c>
      <c r="D21058" s="815">
        <f t="shared" si="1371"/>
        <v>132</v>
      </c>
      <c r="E21058" s="815">
        <v>2017</v>
      </c>
    </row>
    <row r="21059" spans="1:5">
      <c r="A21059" s="816">
        <f t="shared" si="1372"/>
        <v>42960</v>
      </c>
      <c r="B21059" s="815">
        <f t="shared" si="1369"/>
        <v>225</v>
      </c>
      <c r="C21059" s="815">
        <f t="shared" si="1370"/>
        <v>141</v>
      </c>
      <c r="D21059" s="815">
        <f t="shared" si="1371"/>
        <v>131</v>
      </c>
      <c r="E21059" s="815">
        <v>2017</v>
      </c>
    </row>
    <row r="21060" spans="1:5">
      <c r="A21060" s="816">
        <f t="shared" si="1372"/>
        <v>42961</v>
      </c>
      <c r="B21060" s="815">
        <f t="shared" si="1369"/>
        <v>226</v>
      </c>
      <c r="C21060" s="815">
        <f t="shared" si="1370"/>
        <v>140</v>
      </c>
      <c r="D21060" s="815">
        <f t="shared" si="1371"/>
        <v>130</v>
      </c>
      <c r="E21060" s="815">
        <v>2017</v>
      </c>
    </row>
    <row r="21061" spans="1:5">
      <c r="A21061" s="816">
        <f t="shared" si="1372"/>
        <v>42962</v>
      </c>
      <c r="B21061" s="815">
        <f t="shared" si="1369"/>
        <v>227</v>
      </c>
      <c r="C21061" s="815">
        <f t="shared" si="1370"/>
        <v>139</v>
      </c>
      <c r="D21061" s="815">
        <f t="shared" si="1371"/>
        <v>129</v>
      </c>
      <c r="E21061" s="815">
        <v>2017</v>
      </c>
    </row>
    <row r="21062" spans="1:5">
      <c r="A21062" s="816">
        <f t="shared" si="1372"/>
        <v>42963</v>
      </c>
      <c r="B21062" s="815">
        <f t="shared" si="1369"/>
        <v>228</v>
      </c>
      <c r="C21062" s="815">
        <f t="shared" si="1370"/>
        <v>138</v>
      </c>
      <c r="D21062" s="815">
        <f t="shared" si="1371"/>
        <v>128</v>
      </c>
      <c r="E21062" s="815">
        <v>2017</v>
      </c>
    </row>
    <row r="21063" spans="1:5">
      <c r="A21063" s="816">
        <f t="shared" si="1372"/>
        <v>42964</v>
      </c>
      <c r="B21063" s="815">
        <f t="shared" si="1369"/>
        <v>229</v>
      </c>
      <c r="C21063" s="815">
        <f t="shared" si="1370"/>
        <v>137</v>
      </c>
      <c r="D21063" s="815">
        <f t="shared" si="1371"/>
        <v>127</v>
      </c>
      <c r="E21063" s="815">
        <v>2017</v>
      </c>
    </row>
    <row r="21064" spans="1:5">
      <c r="A21064" s="816">
        <f t="shared" si="1372"/>
        <v>42965</v>
      </c>
      <c r="B21064" s="815">
        <f t="shared" si="1369"/>
        <v>230</v>
      </c>
      <c r="C21064" s="815">
        <f t="shared" si="1370"/>
        <v>136</v>
      </c>
      <c r="D21064" s="815">
        <f t="shared" si="1371"/>
        <v>126</v>
      </c>
      <c r="E21064" s="815">
        <v>2017</v>
      </c>
    </row>
    <row r="21065" spans="1:5">
      <c r="A21065" s="816">
        <f t="shared" si="1372"/>
        <v>42966</v>
      </c>
      <c r="B21065" s="815">
        <f t="shared" si="1369"/>
        <v>231</v>
      </c>
      <c r="C21065" s="815">
        <f t="shared" si="1370"/>
        <v>135</v>
      </c>
      <c r="D21065" s="815">
        <f t="shared" si="1371"/>
        <v>125</v>
      </c>
      <c r="E21065" s="815">
        <v>2017</v>
      </c>
    </row>
    <row r="21066" spans="1:5">
      <c r="A21066" s="816">
        <f t="shared" si="1372"/>
        <v>42967</v>
      </c>
      <c r="B21066" s="815">
        <f t="shared" si="1369"/>
        <v>232</v>
      </c>
      <c r="C21066" s="815">
        <f t="shared" si="1370"/>
        <v>134</v>
      </c>
      <c r="D21066" s="815">
        <f t="shared" si="1371"/>
        <v>124</v>
      </c>
      <c r="E21066" s="815">
        <v>2017</v>
      </c>
    </row>
    <row r="21067" spans="1:5">
      <c r="A21067" s="816">
        <f t="shared" si="1372"/>
        <v>42968</v>
      </c>
      <c r="B21067" s="815">
        <f t="shared" si="1369"/>
        <v>233</v>
      </c>
      <c r="C21067" s="815">
        <f t="shared" si="1370"/>
        <v>133</v>
      </c>
      <c r="D21067" s="815">
        <f t="shared" si="1371"/>
        <v>123</v>
      </c>
      <c r="E21067" s="815">
        <v>2017</v>
      </c>
    </row>
    <row r="21068" spans="1:5">
      <c r="A21068" s="816">
        <f t="shared" si="1372"/>
        <v>42969</v>
      </c>
      <c r="B21068" s="815">
        <f t="shared" si="1369"/>
        <v>234</v>
      </c>
      <c r="C21068" s="815">
        <f t="shared" si="1370"/>
        <v>132</v>
      </c>
      <c r="D21068" s="815">
        <f t="shared" si="1371"/>
        <v>122</v>
      </c>
      <c r="E21068" s="815">
        <v>2017</v>
      </c>
    </row>
    <row r="21069" spans="1:5">
      <c r="A21069" s="816">
        <f t="shared" si="1372"/>
        <v>42970</v>
      </c>
      <c r="B21069" s="815">
        <f t="shared" si="1369"/>
        <v>235</v>
      </c>
      <c r="C21069" s="815">
        <f t="shared" si="1370"/>
        <v>131</v>
      </c>
      <c r="D21069" s="815">
        <f t="shared" si="1371"/>
        <v>121</v>
      </c>
      <c r="E21069" s="815">
        <v>2017</v>
      </c>
    </row>
    <row r="21070" spans="1:5">
      <c r="A21070" s="816">
        <f t="shared" si="1372"/>
        <v>42971</v>
      </c>
      <c r="B21070" s="815">
        <f t="shared" si="1369"/>
        <v>236</v>
      </c>
      <c r="C21070" s="815">
        <f t="shared" si="1370"/>
        <v>130</v>
      </c>
      <c r="D21070" s="815">
        <f t="shared" si="1371"/>
        <v>120</v>
      </c>
      <c r="E21070" s="815">
        <v>2017</v>
      </c>
    </row>
    <row r="21071" spans="1:5">
      <c r="A21071" s="816">
        <f t="shared" si="1372"/>
        <v>42972</v>
      </c>
      <c r="B21071" s="815">
        <f t="shared" si="1369"/>
        <v>237</v>
      </c>
      <c r="C21071" s="815">
        <f t="shared" si="1370"/>
        <v>129</v>
      </c>
      <c r="D21071" s="815">
        <f t="shared" si="1371"/>
        <v>119</v>
      </c>
      <c r="E21071" s="815">
        <v>2017</v>
      </c>
    </row>
    <row r="21072" spans="1:5">
      <c r="A21072" s="816">
        <f t="shared" si="1372"/>
        <v>42973</v>
      </c>
      <c r="B21072" s="815">
        <f t="shared" si="1369"/>
        <v>238</v>
      </c>
      <c r="C21072" s="815">
        <f t="shared" si="1370"/>
        <v>128</v>
      </c>
      <c r="D21072" s="815">
        <f t="shared" si="1371"/>
        <v>118</v>
      </c>
      <c r="E21072" s="815">
        <v>2017</v>
      </c>
    </row>
    <row r="21073" spans="1:5">
      <c r="A21073" s="816">
        <f t="shared" si="1372"/>
        <v>42974</v>
      </c>
      <c r="B21073" s="815">
        <f t="shared" si="1369"/>
        <v>239</v>
      </c>
      <c r="C21073" s="815">
        <f t="shared" si="1370"/>
        <v>127</v>
      </c>
      <c r="D21073" s="815">
        <f t="shared" si="1371"/>
        <v>117</v>
      </c>
      <c r="E21073" s="815">
        <v>2017</v>
      </c>
    </row>
    <row r="21074" spans="1:5">
      <c r="A21074" s="816">
        <f t="shared" si="1372"/>
        <v>42975</v>
      </c>
      <c r="B21074" s="815">
        <f t="shared" si="1369"/>
        <v>240</v>
      </c>
      <c r="C21074" s="815">
        <f t="shared" si="1370"/>
        <v>126</v>
      </c>
      <c r="D21074" s="815">
        <f t="shared" si="1371"/>
        <v>116</v>
      </c>
      <c r="E21074" s="815">
        <v>2017</v>
      </c>
    </row>
    <row r="21075" spans="1:5">
      <c r="A21075" s="816">
        <f t="shared" si="1372"/>
        <v>42976</v>
      </c>
      <c r="B21075" s="815">
        <f t="shared" si="1369"/>
        <v>241</v>
      </c>
      <c r="C21075" s="815">
        <f t="shared" si="1370"/>
        <v>125</v>
      </c>
      <c r="D21075" s="815">
        <f t="shared" si="1371"/>
        <v>115</v>
      </c>
      <c r="E21075" s="815">
        <v>2017</v>
      </c>
    </row>
    <row r="21076" spans="1:5">
      <c r="A21076" s="816">
        <f t="shared" si="1372"/>
        <v>42977</v>
      </c>
      <c r="B21076" s="815">
        <f t="shared" si="1369"/>
        <v>242</v>
      </c>
      <c r="C21076" s="815">
        <f t="shared" si="1370"/>
        <v>124</v>
      </c>
      <c r="D21076" s="815">
        <f t="shared" si="1371"/>
        <v>114</v>
      </c>
      <c r="E21076" s="815">
        <v>2017</v>
      </c>
    </row>
    <row r="21077" spans="1:5">
      <c r="A21077" s="816">
        <f t="shared" si="1372"/>
        <v>42978</v>
      </c>
      <c r="B21077" s="815">
        <f t="shared" si="1369"/>
        <v>243</v>
      </c>
      <c r="C21077" s="815">
        <f t="shared" si="1370"/>
        <v>123</v>
      </c>
      <c r="D21077" s="815">
        <f t="shared" si="1371"/>
        <v>113</v>
      </c>
      <c r="E21077" s="815">
        <v>2017</v>
      </c>
    </row>
    <row r="21078" spans="1:5">
      <c r="A21078" s="816">
        <f t="shared" si="1372"/>
        <v>42979</v>
      </c>
      <c r="B21078" s="815">
        <f t="shared" si="1369"/>
        <v>244</v>
      </c>
      <c r="C21078" s="815">
        <f t="shared" si="1370"/>
        <v>122</v>
      </c>
      <c r="D21078" s="815">
        <f t="shared" si="1371"/>
        <v>112</v>
      </c>
      <c r="E21078" s="815">
        <v>2017</v>
      </c>
    </row>
    <row r="21079" spans="1:5">
      <c r="A21079" s="816">
        <f t="shared" si="1372"/>
        <v>42980</v>
      </c>
      <c r="B21079" s="815">
        <f t="shared" si="1369"/>
        <v>245</v>
      </c>
      <c r="C21079" s="815">
        <f t="shared" si="1370"/>
        <v>121</v>
      </c>
      <c r="D21079" s="815">
        <f t="shared" si="1371"/>
        <v>111</v>
      </c>
      <c r="E21079" s="815">
        <v>2017</v>
      </c>
    </row>
    <row r="21080" spans="1:5">
      <c r="A21080" s="816">
        <f t="shared" si="1372"/>
        <v>42981</v>
      </c>
      <c r="B21080" s="815">
        <f t="shared" si="1369"/>
        <v>246</v>
      </c>
      <c r="C21080" s="815">
        <f t="shared" si="1370"/>
        <v>120</v>
      </c>
      <c r="D21080" s="815">
        <f t="shared" si="1371"/>
        <v>110</v>
      </c>
      <c r="E21080" s="815">
        <v>2017</v>
      </c>
    </row>
    <row r="21081" spans="1:5">
      <c r="A21081" s="816">
        <f t="shared" si="1372"/>
        <v>42982</v>
      </c>
      <c r="B21081" s="815">
        <f t="shared" si="1369"/>
        <v>247</v>
      </c>
      <c r="C21081" s="815">
        <f t="shared" si="1370"/>
        <v>119</v>
      </c>
      <c r="D21081" s="815">
        <f t="shared" si="1371"/>
        <v>109</v>
      </c>
      <c r="E21081" s="815">
        <v>2017</v>
      </c>
    </row>
    <row r="21082" spans="1:5">
      <c r="A21082" s="816">
        <f t="shared" si="1372"/>
        <v>42983</v>
      </c>
      <c r="B21082" s="815">
        <f t="shared" ref="B21082:B21145" si="1373">B21081+1</f>
        <v>248</v>
      </c>
      <c r="C21082" s="815">
        <f t="shared" ref="C21082:C21145" si="1374">C21081-1</f>
        <v>118</v>
      </c>
      <c r="D21082" s="815">
        <f t="shared" ref="D21082:D21145" si="1375">D21081-1</f>
        <v>108</v>
      </c>
      <c r="E21082" s="815">
        <v>2017</v>
      </c>
    </row>
    <row r="21083" spans="1:5">
      <c r="A21083" s="816">
        <f t="shared" si="1372"/>
        <v>42984</v>
      </c>
      <c r="B21083" s="815">
        <f t="shared" si="1373"/>
        <v>249</v>
      </c>
      <c r="C21083" s="815">
        <f t="shared" si="1374"/>
        <v>117</v>
      </c>
      <c r="D21083" s="815">
        <f t="shared" si="1375"/>
        <v>107</v>
      </c>
      <c r="E21083" s="815">
        <v>2017</v>
      </c>
    </row>
    <row r="21084" spans="1:5">
      <c r="A21084" s="816">
        <f t="shared" si="1372"/>
        <v>42985</v>
      </c>
      <c r="B21084" s="815">
        <f t="shared" si="1373"/>
        <v>250</v>
      </c>
      <c r="C21084" s="815">
        <f t="shared" si="1374"/>
        <v>116</v>
      </c>
      <c r="D21084" s="815">
        <f t="shared" si="1375"/>
        <v>106</v>
      </c>
      <c r="E21084" s="815">
        <v>2017</v>
      </c>
    </row>
    <row r="21085" spans="1:5">
      <c r="A21085" s="816">
        <f t="shared" si="1372"/>
        <v>42986</v>
      </c>
      <c r="B21085" s="815">
        <f t="shared" si="1373"/>
        <v>251</v>
      </c>
      <c r="C21085" s="815">
        <f t="shared" si="1374"/>
        <v>115</v>
      </c>
      <c r="D21085" s="815">
        <f t="shared" si="1375"/>
        <v>105</v>
      </c>
      <c r="E21085" s="815">
        <v>2017</v>
      </c>
    </row>
    <row r="21086" spans="1:5">
      <c r="A21086" s="816">
        <f t="shared" si="1372"/>
        <v>42987</v>
      </c>
      <c r="B21086" s="815">
        <f t="shared" si="1373"/>
        <v>252</v>
      </c>
      <c r="C21086" s="815">
        <f t="shared" si="1374"/>
        <v>114</v>
      </c>
      <c r="D21086" s="815">
        <f t="shared" si="1375"/>
        <v>104</v>
      </c>
      <c r="E21086" s="815">
        <v>2017</v>
      </c>
    </row>
    <row r="21087" spans="1:5">
      <c r="A21087" s="816">
        <f t="shared" si="1372"/>
        <v>42988</v>
      </c>
      <c r="B21087" s="815">
        <f t="shared" si="1373"/>
        <v>253</v>
      </c>
      <c r="C21087" s="815">
        <f t="shared" si="1374"/>
        <v>113</v>
      </c>
      <c r="D21087" s="815">
        <f t="shared" si="1375"/>
        <v>103</v>
      </c>
      <c r="E21087" s="815">
        <v>2017</v>
      </c>
    </row>
    <row r="21088" spans="1:5">
      <c r="A21088" s="816">
        <f t="shared" si="1372"/>
        <v>42989</v>
      </c>
      <c r="B21088" s="815">
        <f t="shared" si="1373"/>
        <v>254</v>
      </c>
      <c r="C21088" s="815">
        <f t="shared" si="1374"/>
        <v>112</v>
      </c>
      <c r="D21088" s="815">
        <f t="shared" si="1375"/>
        <v>102</v>
      </c>
      <c r="E21088" s="815">
        <v>2017</v>
      </c>
    </row>
    <row r="21089" spans="1:5">
      <c r="A21089" s="816">
        <f t="shared" si="1372"/>
        <v>42990</v>
      </c>
      <c r="B21089" s="815">
        <f t="shared" si="1373"/>
        <v>255</v>
      </c>
      <c r="C21089" s="815">
        <f t="shared" si="1374"/>
        <v>111</v>
      </c>
      <c r="D21089" s="815">
        <f t="shared" si="1375"/>
        <v>101</v>
      </c>
      <c r="E21089" s="815">
        <v>2017</v>
      </c>
    </row>
    <row r="21090" spans="1:5">
      <c r="A21090" s="816">
        <f t="shared" si="1372"/>
        <v>42991</v>
      </c>
      <c r="B21090" s="815">
        <f t="shared" si="1373"/>
        <v>256</v>
      </c>
      <c r="C21090" s="815">
        <f t="shared" si="1374"/>
        <v>110</v>
      </c>
      <c r="D21090" s="815">
        <f t="shared" si="1375"/>
        <v>100</v>
      </c>
      <c r="E21090" s="815">
        <v>2017</v>
      </c>
    </row>
    <row r="21091" spans="1:5">
      <c r="A21091" s="816">
        <f t="shared" si="1372"/>
        <v>42992</v>
      </c>
      <c r="B21091" s="815">
        <f t="shared" si="1373"/>
        <v>257</v>
      </c>
      <c r="C21091" s="815">
        <f t="shared" si="1374"/>
        <v>109</v>
      </c>
      <c r="D21091" s="815">
        <f t="shared" si="1375"/>
        <v>99</v>
      </c>
      <c r="E21091" s="815">
        <v>2017</v>
      </c>
    </row>
    <row r="21092" spans="1:5">
      <c r="A21092" s="816">
        <f t="shared" si="1372"/>
        <v>42993</v>
      </c>
      <c r="B21092" s="815">
        <f t="shared" si="1373"/>
        <v>258</v>
      </c>
      <c r="C21092" s="815">
        <f t="shared" si="1374"/>
        <v>108</v>
      </c>
      <c r="D21092" s="815">
        <f t="shared" si="1375"/>
        <v>98</v>
      </c>
      <c r="E21092" s="815">
        <v>2017</v>
      </c>
    </row>
    <row r="21093" spans="1:5">
      <c r="A21093" s="816">
        <f t="shared" si="1372"/>
        <v>42994</v>
      </c>
      <c r="B21093" s="815">
        <f t="shared" si="1373"/>
        <v>259</v>
      </c>
      <c r="C21093" s="815">
        <f t="shared" si="1374"/>
        <v>107</v>
      </c>
      <c r="D21093" s="815">
        <f t="shared" si="1375"/>
        <v>97</v>
      </c>
      <c r="E21093" s="815">
        <v>2017</v>
      </c>
    </row>
    <row r="21094" spans="1:5">
      <c r="A21094" s="816">
        <f t="shared" si="1372"/>
        <v>42995</v>
      </c>
      <c r="B21094" s="815">
        <f t="shared" si="1373"/>
        <v>260</v>
      </c>
      <c r="C21094" s="815">
        <f t="shared" si="1374"/>
        <v>106</v>
      </c>
      <c r="D21094" s="815">
        <f t="shared" si="1375"/>
        <v>96</v>
      </c>
      <c r="E21094" s="815">
        <v>2017</v>
      </c>
    </row>
    <row r="21095" spans="1:5">
      <c r="A21095" s="816">
        <f t="shared" si="1372"/>
        <v>42996</v>
      </c>
      <c r="B21095" s="815">
        <f t="shared" si="1373"/>
        <v>261</v>
      </c>
      <c r="C21095" s="815">
        <f t="shared" si="1374"/>
        <v>105</v>
      </c>
      <c r="D21095" s="815">
        <f t="shared" si="1375"/>
        <v>95</v>
      </c>
      <c r="E21095" s="815">
        <v>2017</v>
      </c>
    </row>
    <row r="21096" spans="1:5">
      <c r="A21096" s="816">
        <f t="shared" si="1372"/>
        <v>42997</v>
      </c>
      <c r="B21096" s="815">
        <f t="shared" si="1373"/>
        <v>262</v>
      </c>
      <c r="C21096" s="815">
        <f t="shared" si="1374"/>
        <v>104</v>
      </c>
      <c r="D21096" s="815">
        <f t="shared" si="1375"/>
        <v>94</v>
      </c>
      <c r="E21096" s="815">
        <v>2017</v>
      </c>
    </row>
    <row r="21097" spans="1:5">
      <c r="A21097" s="816">
        <f t="shared" si="1372"/>
        <v>42998</v>
      </c>
      <c r="B21097" s="815">
        <f t="shared" si="1373"/>
        <v>263</v>
      </c>
      <c r="C21097" s="815">
        <f t="shared" si="1374"/>
        <v>103</v>
      </c>
      <c r="D21097" s="815">
        <f t="shared" si="1375"/>
        <v>93</v>
      </c>
      <c r="E21097" s="815">
        <v>2017</v>
      </c>
    </row>
    <row r="21098" spans="1:5">
      <c r="A21098" s="816">
        <f t="shared" si="1372"/>
        <v>42999</v>
      </c>
      <c r="B21098" s="815">
        <f t="shared" si="1373"/>
        <v>264</v>
      </c>
      <c r="C21098" s="815">
        <f t="shared" si="1374"/>
        <v>102</v>
      </c>
      <c r="D21098" s="815">
        <f t="shared" si="1375"/>
        <v>92</v>
      </c>
      <c r="E21098" s="815">
        <v>2017</v>
      </c>
    </row>
    <row r="21099" spans="1:5">
      <c r="A21099" s="816">
        <f t="shared" si="1372"/>
        <v>43000</v>
      </c>
      <c r="B21099" s="815">
        <f t="shared" si="1373"/>
        <v>265</v>
      </c>
      <c r="C21099" s="815">
        <f t="shared" si="1374"/>
        <v>101</v>
      </c>
      <c r="D21099" s="815">
        <f t="shared" si="1375"/>
        <v>91</v>
      </c>
      <c r="E21099" s="815">
        <v>2017</v>
      </c>
    </row>
    <row r="21100" spans="1:5">
      <c r="A21100" s="816">
        <f t="shared" si="1372"/>
        <v>43001</v>
      </c>
      <c r="B21100" s="815">
        <f t="shared" si="1373"/>
        <v>266</v>
      </c>
      <c r="C21100" s="815">
        <f t="shared" si="1374"/>
        <v>100</v>
      </c>
      <c r="D21100" s="815">
        <f t="shared" si="1375"/>
        <v>90</v>
      </c>
      <c r="E21100" s="815">
        <v>2017</v>
      </c>
    </row>
    <row r="21101" spans="1:5">
      <c r="A21101" s="816">
        <f t="shared" si="1372"/>
        <v>43002</v>
      </c>
      <c r="B21101" s="815">
        <f t="shared" si="1373"/>
        <v>267</v>
      </c>
      <c r="C21101" s="815">
        <f t="shared" si="1374"/>
        <v>99</v>
      </c>
      <c r="D21101" s="815">
        <f t="shared" si="1375"/>
        <v>89</v>
      </c>
      <c r="E21101" s="815">
        <v>2017</v>
      </c>
    </row>
    <row r="21102" spans="1:5">
      <c r="A21102" s="816">
        <f t="shared" si="1372"/>
        <v>43003</v>
      </c>
      <c r="B21102" s="815">
        <f t="shared" si="1373"/>
        <v>268</v>
      </c>
      <c r="C21102" s="815">
        <f t="shared" si="1374"/>
        <v>98</v>
      </c>
      <c r="D21102" s="815">
        <f t="shared" si="1375"/>
        <v>88</v>
      </c>
      <c r="E21102" s="815">
        <v>2017</v>
      </c>
    </row>
    <row r="21103" spans="1:5">
      <c r="A21103" s="816">
        <f t="shared" si="1372"/>
        <v>43004</v>
      </c>
      <c r="B21103" s="815">
        <f t="shared" si="1373"/>
        <v>269</v>
      </c>
      <c r="C21103" s="815">
        <f t="shared" si="1374"/>
        <v>97</v>
      </c>
      <c r="D21103" s="815">
        <f t="shared" si="1375"/>
        <v>87</v>
      </c>
      <c r="E21103" s="815">
        <v>2017</v>
      </c>
    </row>
    <row r="21104" spans="1:5">
      <c r="A21104" s="816">
        <f t="shared" si="1372"/>
        <v>43005</v>
      </c>
      <c r="B21104" s="815">
        <f t="shared" si="1373"/>
        <v>270</v>
      </c>
      <c r="C21104" s="815">
        <f t="shared" si="1374"/>
        <v>96</v>
      </c>
      <c r="D21104" s="815">
        <f t="shared" si="1375"/>
        <v>86</v>
      </c>
      <c r="E21104" s="815">
        <v>2017</v>
      </c>
    </row>
    <row r="21105" spans="1:5">
      <c r="A21105" s="816">
        <f t="shared" si="1372"/>
        <v>43006</v>
      </c>
      <c r="B21105" s="815">
        <f t="shared" si="1373"/>
        <v>271</v>
      </c>
      <c r="C21105" s="815">
        <f t="shared" si="1374"/>
        <v>95</v>
      </c>
      <c r="D21105" s="815">
        <f t="shared" si="1375"/>
        <v>85</v>
      </c>
      <c r="E21105" s="815">
        <v>2017</v>
      </c>
    </row>
    <row r="21106" spans="1:5">
      <c r="A21106" s="816">
        <f t="shared" si="1372"/>
        <v>43007</v>
      </c>
      <c r="B21106" s="815">
        <f t="shared" si="1373"/>
        <v>272</v>
      </c>
      <c r="C21106" s="815">
        <f t="shared" si="1374"/>
        <v>94</v>
      </c>
      <c r="D21106" s="815">
        <f t="shared" si="1375"/>
        <v>84</v>
      </c>
      <c r="E21106" s="815">
        <v>2017</v>
      </c>
    </row>
    <row r="21107" spans="1:5">
      <c r="A21107" s="816">
        <f t="shared" ref="A21107:A21170" si="1376">A21106+1</f>
        <v>43008</v>
      </c>
      <c r="B21107" s="815">
        <f t="shared" si="1373"/>
        <v>273</v>
      </c>
      <c r="C21107" s="815">
        <f t="shared" si="1374"/>
        <v>93</v>
      </c>
      <c r="D21107" s="815">
        <f t="shared" si="1375"/>
        <v>83</v>
      </c>
      <c r="E21107" s="815">
        <v>2017</v>
      </c>
    </row>
    <row r="21108" spans="1:5">
      <c r="A21108" s="816">
        <f t="shared" si="1376"/>
        <v>43009</v>
      </c>
      <c r="B21108" s="815">
        <f t="shared" si="1373"/>
        <v>274</v>
      </c>
      <c r="C21108" s="815">
        <f t="shared" si="1374"/>
        <v>92</v>
      </c>
      <c r="D21108" s="815">
        <f t="shared" si="1375"/>
        <v>82</v>
      </c>
      <c r="E21108" s="815">
        <v>2017</v>
      </c>
    </row>
    <row r="21109" spans="1:5">
      <c r="A21109" s="816">
        <f t="shared" si="1376"/>
        <v>43010</v>
      </c>
      <c r="B21109" s="815">
        <f t="shared" si="1373"/>
        <v>275</v>
      </c>
      <c r="C21109" s="815">
        <f t="shared" si="1374"/>
        <v>91</v>
      </c>
      <c r="D21109" s="815">
        <f t="shared" si="1375"/>
        <v>81</v>
      </c>
      <c r="E21109" s="815">
        <v>2017</v>
      </c>
    </row>
    <row r="21110" spans="1:5">
      <c r="A21110" s="816">
        <f t="shared" si="1376"/>
        <v>43011</v>
      </c>
      <c r="B21110" s="815">
        <f t="shared" si="1373"/>
        <v>276</v>
      </c>
      <c r="C21110" s="815">
        <f t="shared" si="1374"/>
        <v>90</v>
      </c>
      <c r="D21110" s="815">
        <f t="shared" si="1375"/>
        <v>80</v>
      </c>
      <c r="E21110" s="815">
        <v>2017</v>
      </c>
    </row>
    <row r="21111" spans="1:5">
      <c r="A21111" s="816">
        <f t="shared" si="1376"/>
        <v>43012</v>
      </c>
      <c r="B21111" s="815">
        <f t="shared" si="1373"/>
        <v>277</v>
      </c>
      <c r="C21111" s="815">
        <f t="shared" si="1374"/>
        <v>89</v>
      </c>
      <c r="D21111" s="815">
        <f t="shared" si="1375"/>
        <v>79</v>
      </c>
      <c r="E21111" s="815">
        <v>2017</v>
      </c>
    </row>
    <row r="21112" spans="1:5">
      <c r="A21112" s="816">
        <f t="shared" si="1376"/>
        <v>43013</v>
      </c>
      <c r="B21112" s="815">
        <f t="shared" si="1373"/>
        <v>278</v>
      </c>
      <c r="C21112" s="815">
        <f t="shared" si="1374"/>
        <v>88</v>
      </c>
      <c r="D21112" s="815">
        <f t="shared" si="1375"/>
        <v>78</v>
      </c>
      <c r="E21112" s="815">
        <v>2017</v>
      </c>
    </row>
    <row r="21113" spans="1:5">
      <c r="A21113" s="816">
        <f t="shared" si="1376"/>
        <v>43014</v>
      </c>
      <c r="B21113" s="815">
        <f t="shared" si="1373"/>
        <v>279</v>
      </c>
      <c r="C21113" s="815">
        <f t="shared" si="1374"/>
        <v>87</v>
      </c>
      <c r="D21113" s="815">
        <f t="shared" si="1375"/>
        <v>77</v>
      </c>
      <c r="E21113" s="815">
        <v>2017</v>
      </c>
    </row>
    <row r="21114" spans="1:5">
      <c r="A21114" s="816">
        <f t="shared" si="1376"/>
        <v>43015</v>
      </c>
      <c r="B21114" s="815">
        <f t="shared" si="1373"/>
        <v>280</v>
      </c>
      <c r="C21114" s="815">
        <f t="shared" si="1374"/>
        <v>86</v>
      </c>
      <c r="D21114" s="815">
        <f t="shared" si="1375"/>
        <v>76</v>
      </c>
      <c r="E21114" s="815">
        <v>2017</v>
      </c>
    </row>
    <row r="21115" spans="1:5">
      <c r="A21115" s="816">
        <f t="shared" si="1376"/>
        <v>43016</v>
      </c>
      <c r="B21115" s="815">
        <f t="shared" si="1373"/>
        <v>281</v>
      </c>
      <c r="C21115" s="815">
        <f t="shared" si="1374"/>
        <v>85</v>
      </c>
      <c r="D21115" s="815">
        <f t="shared" si="1375"/>
        <v>75</v>
      </c>
      <c r="E21115" s="815">
        <v>2017</v>
      </c>
    </row>
    <row r="21116" spans="1:5">
      <c r="A21116" s="816">
        <f t="shared" si="1376"/>
        <v>43017</v>
      </c>
      <c r="B21116" s="815">
        <f t="shared" si="1373"/>
        <v>282</v>
      </c>
      <c r="C21116" s="815">
        <f t="shared" si="1374"/>
        <v>84</v>
      </c>
      <c r="D21116" s="815">
        <f t="shared" si="1375"/>
        <v>74</v>
      </c>
      <c r="E21116" s="815">
        <v>2017</v>
      </c>
    </row>
    <row r="21117" spans="1:5">
      <c r="A21117" s="816">
        <f t="shared" si="1376"/>
        <v>43018</v>
      </c>
      <c r="B21117" s="815">
        <f t="shared" si="1373"/>
        <v>283</v>
      </c>
      <c r="C21117" s="815">
        <f t="shared" si="1374"/>
        <v>83</v>
      </c>
      <c r="D21117" s="815">
        <f t="shared" si="1375"/>
        <v>73</v>
      </c>
      <c r="E21117" s="815">
        <v>2017</v>
      </c>
    </row>
    <row r="21118" spans="1:5">
      <c r="A21118" s="816">
        <f t="shared" si="1376"/>
        <v>43019</v>
      </c>
      <c r="B21118" s="815">
        <f t="shared" si="1373"/>
        <v>284</v>
      </c>
      <c r="C21118" s="815">
        <f t="shared" si="1374"/>
        <v>82</v>
      </c>
      <c r="D21118" s="815">
        <f t="shared" si="1375"/>
        <v>72</v>
      </c>
      <c r="E21118" s="815">
        <v>2017</v>
      </c>
    </row>
    <row r="21119" spans="1:5">
      <c r="A21119" s="816">
        <f t="shared" si="1376"/>
        <v>43020</v>
      </c>
      <c r="B21119" s="815">
        <f t="shared" si="1373"/>
        <v>285</v>
      </c>
      <c r="C21119" s="815">
        <f t="shared" si="1374"/>
        <v>81</v>
      </c>
      <c r="D21119" s="815">
        <f t="shared" si="1375"/>
        <v>71</v>
      </c>
      <c r="E21119" s="815">
        <v>2017</v>
      </c>
    </row>
    <row r="21120" spans="1:5">
      <c r="A21120" s="816">
        <f t="shared" si="1376"/>
        <v>43021</v>
      </c>
      <c r="B21120" s="815">
        <f t="shared" si="1373"/>
        <v>286</v>
      </c>
      <c r="C21120" s="815">
        <f t="shared" si="1374"/>
        <v>80</v>
      </c>
      <c r="D21120" s="815">
        <f t="shared" si="1375"/>
        <v>70</v>
      </c>
      <c r="E21120" s="815">
        <v>2017</v>
      </c>
    </row>
    <row r="21121" spans="1:5">
      <c r="A21121" s="816">
        <f t="shared" si="1376"/>
        <v>43022</v>
      </c>
      <c r="B21121" s="815">
        <f t="shared" si="1373"/>
        <v>287</v>
      </c>
      <c r="C21121" s="815">
        <f t="shared" si="1374"/>
        <v>79</v>
      </c>
      <c r="D21121" s="815">
        <f t="shared" si="1375"/>
        <v>69</v>
      </c>
      <c r="E21121" s="815">
        <v>2017</v>
      </c>
    </row>
    <row r="21122" spans="1:5">
      <c r="A21122" s="816">
        <f t="shared" si="1376"/>
        <v>43023</v>
      </c>
      <c r="B21122" s="815">
        <f t="shared" si="1373"/>
        <v>288</v>
      </c>
      <c r="C21122" s="815">
        <f t="shared" si="1374"/>
        <v>78</v>
      </c>
      <c r="D21122" s="815">
        <f t="shared" si="1375"/>
        <v>68</v>
      </c>
      <c r="E21122" s="815">
        <v>2017</v>
      </c>
    </row>
    <row r="21123" spans="1:5">
      <c r="A21123" s="816">
        <f t="shared" si="1376"/>
        <v>43024</v>
      </c>
      <c r="B21123" s="815">
        <f t="shared" si="1373"/>
        <v>289</v>
      </c>
      <c r="C21123" s="815">
        <f t="shared" si="1374"/>
        <v>77</v>
      </c>
      <c r="D21123" s="815">
        <f t="shared" si="1375"/>
        <v>67</v>
      </c>
      <c r="E21123" s="815">
        <v>2017</v>
      </c>
    </row>
    <row r="21124" spans="1:5">
      <c r="A21124" s="816">
        <f t="shared" si="1376"/>
        <v>43025</v>
      </c>
      <c r="B21124" s="815">
        <f t="shared" si="1373"/>
        <v>290</v>
      </c>
      <c r="C21124" s="815">
        <f t="shared" si="1374"/>
        <v>76</v>
      </c>
      <c r="D21124" s="815">
        <f t="shared" si="1375"/>
        <v>66</v>
      </c>
      <c r="E21124" s="815">
        <v>2017</v>
      </c>
    </row>
    <row r="21125" spans="1:5">
      <c r="A21125" s="816">
        <f t="shared" si="1376"/>
        <v>43026</v>
      </c>
      <c r="B21125" s="815">
        <f t="shared" si="1373"/>
        <v>291</v>
      </c>
      <c r="C21125" s="815">
        <f t="shared" si="1374"/>
        <v>75</v>
      </c>
      <c r="D21125" s="815">
        <f t="shared" si="1375"/>
        <v>65</v>
      </c>
      <c r="E21125" s="815">
        <v>2017</v>
      </c>
    </row>
    <row r="21126" spans="1:5">
      <c r="A21126" s="816">
        <f t="shared" si="1376"/>
        <v>43027</v>
      </c>
      <c r="B21126" s="815">
        <f t="shared" si="1373"/>
        <v>292</v>
      </c>
      <c r="C21126" s="815">
        <f t="shared" si="1374"/>
        <v>74</v>
      </c>
      <c r="D21126" s="815">
        <f t="shared" si="1375"/>
        <v>64</v>
      </c>
      <c r="E21126" s="815">
        <v>2017</v>
      </c>
    </row>
    <row r="21127" spans="1:5">
      <c r="A21127" s="816">
        <f t="shared" si="1376"/>
        <v>43028</v>
      </c>
      <c r="B21127" s="815">
        <f t="shared" si="1373"/>
        <v>293</v>
      </c>
      <c r="C21127" s="815">
        <f t="shared" si="1374"/>
        <v>73</v>
      </c>
      <c r="D21127" s="815">
        <f t="shared" si="1375"/>
        <v>63</v>
      </c>
      <c r="E21127" s="815">
        <v>2017</v>
      </c>
    </row>
    <row r="21128" spans="1:5">
      <c r="A21128" s="816">
        <f t="shared" si="1376"/>
        <v>43029</v>
      </c>
      <c r="B21128" s="815">
        <f t="shared" si="1373"/>
        <v>294</v>
      </c>
      <c r="C21128" s="815">
        <f t="shared" si="1374"/>
        <v>72</v>
      </c>
      <c r="D21128" s="815">
        <f t="shared" si="1375"/>
        <v>62</v>
      </c>
      <c r="E21128" s="815">
        <v>2017</v>
      </c>
    </row>
    <row r="21129" spans="1:5">
      <c r="A21129" s="816">
        <f t="shared" si="1376"/>
        <v>43030</v>
      </c>
      <c r="B21129" s="815">
        <f t="shared" si="1373"/>
        <v>295</v>
      </c>
      <c r="C21129" s="815">
        <f t="shared" si="1374"/>
        <v>71</v>
      </c>
      <c r="D21129" s="815">
        <f t="shared" si="1375"/>
        <v>61</v>
      </c>
      <c r="E21129" s="815">
        <v>2017</v>
      </c>
    </row>
    <row r="21130" spans="1:5">
      <c r="A21130" s="816">
        <f t="shared" si="1376"/>
        <v>43031</v>
      </c>
      <c r="B21130" s="815">
        <f t="shared" si="1373"/>
        <v>296</v>
      </c>
      <c r="C21130" s="815">
        <f t="shared" si="1374"/>
        <v>70</v>
      </c>
      <c r="D21130" s="815">
        <f t="shared" si="1375"/>
        <v>60</v>
      </c>
      <c r="E21130" s="815">
        <v>2017</v>
      </c>
    </row>
    <row r="21131" spans="1:5">
      <c r="A21131" s="816">
        <f t="shared" si="1376"/>
        <v>43032</v>
      </c>
      <c r="B21131" s="815">
        <f t="shared" si="1373"/>
        <v>297</v>
      </c>
      <c r="C21131" s="815">
        <f t="shared" si="1374"/>
        <v>69</v>
      </c>
      <c r="D21131" s="815">
        <f t="shared" si="1375"/>
        <v>59</v>
      </c>
      <c r="E21131" s="815">
        <v>2017</v>
      </c>
    </row>
    <row r="21132" spans="1:5">
      <c r="A21132" s="816">
        <f t="shared" si="1376"/>
        <v>43033</v>
      </c>
      <c r="B21132" s="815">
        <f t="shared" si="1373"/>
        <v>298</v>
      </c>
      <c r="C21132" s="815">
        <f t="shared" si="1374"/>
        <v>68</v>
      </c>
      <c r="D21132" s="815">
        <f t="shared" si="1375"/>
        <v>58</v>
      </c>
      <c r="E21132" s="815">
        <v>2017</v>
      </c>
    </row>
    <row r="21133" spans="1:5">
      <c r="A21133" s="816">
        <f t="shared" si="1376"/>
        <v>43034</v>
      </c>
      <c r="B21133" s="815">
        <f t="shared" si="1373"/>
        <v>299</v>
      </c>
      <c r="C21133" s="815">
        <f t="shared" si="1374"/>
        <v>67</v>
      </c>
      <c r="D21133" s="815">
        <f t="shared" si="1375"/>
        <v>57</v>
      </c>
      <c r="E21133" s="815">
        <v>2017</v>
      </c>
    </row>
    <row r="21134" spans="1:5">
      <c r="A21134" s="816">
        <f t="shared" si="1376"/>
        <v>43035</v>
      </c>
      <c r="B21134" s="815">
        <f t="shared" si="1373"/>
        <v>300</v>
      </c>
      <c r="C21134" s="815">
        <f t="shared" si="1374"/>
        <v>66</v>
      </c>
      <c r="D21134" s="815">
        <f t="shared" si="1375"/>
        <v>56</v>
      </c>
      <c r="E21134" s="815">
        <v>2017</v>
      </c>
    </row>
    <row r="21135" spans="1:5">
      <c r="A21135" s="816">
        <f t="shared" si="1376"/>
        <v>43036</v>
      </c>
      <c r="B21135" s="815">
        <f t="shared" si="1373"/>
        <v>301</v>
      </c>
      <c r="C21135" s="815">
        <f t="shared" si="1374"/>
        <v>65</v>
      </c>
      <c r="D21135" s="815">
        <f t="shared" si="1375"/>
        <v>55</v>
      </c>
      <c r="E21135" s="815">
        <v>2017</v>
      </c>
    </row>
    <row r="21136" spans="1:5">
      <c r="A21136" s="816">
        <f t="shared" si="1376"/>
        <v>43037</v>
      </c>
      <c r="B21136" s="815">
        <f t="shared" si="1373"/>
        <v>302</v>
      </c>
      <c r="C21136" s="815">
        <f t="shared" si="1374"/>
        <v>64</v>
      </c>
      <c r="D21136" s="815">
        <f t="shared" si="1375"/>
        <v>54</v>
      </c>
      <c r="E21136" s="815">
        <v>2017</v>
      </c>
    </row>
    <row r="21137" spans="1:5">
      <c r="A21137" s="816">
        <f t="shared" si="1376"/>
        <v>43038</v>
      </c>
      <c r="B21137" s="815">
        <f t="shared" si="1373"/>
        <v>303</v>
      </c>
      <c r="C21137" s="815">
        <f t="shared" si="1374"/>
        <v>63</v>
      </c>
      <c r="D21137" s="815">
        <f t="shared" si="1375"/>
        <v>53</v>
      </c>
      <c r="E21137" s="815">
        <v>2017</v>
      </c>
    </row>
    <row r="21138" spans="1:5">
      <c r="A21138" s="816">
        <f t="shared" si="1376"/>
        <v>43039</v>
      </c>
      <c r="B21138" s="815">
        <f t="shared" si="1373"/>
        <v>304</v>
      </c>
      <c r="C21138" s="815">
        <f t="shared" si="1374"/>
        <v>62</v>
      </c>
      <c r="D21138" s="815">
        <f t="shared" si="1375"/>
        <v>52</v>
      </c>
      <c r="E21138" s="815">
        <v>2017</v>
      </c>
    </row>
    <row r="21139" spans="1:5">
      <c r="A21139" s="816">
        <f t="shared" si="1376"/>
        <v>43040</v>
      </c>
      <c r="B21139" s="815">
        <f t="shared" si="1373"/>
        <v>305</v>
      </c>
      <c r="C21139" s="815">
        <f t="shared" si="1374"/>
        <v>61</v>
      </c>
      <c r="D21139" s="815">
        <f t="shared" si="1375"/>
        <v>51</v>
      </c>
      <c r="E21139" s="815">
        <v>2017</v>
      </c>
    </row>
    <row r="21140" spans="1:5">
      <c r="A21140" s="816">
        <f t="shared" si="1376"/>
        <v>43041</v>
      </c>
      <c r="B21140" s="815">
        <f t="shared" si="1373"/>
        <v>306</v>
      </c>
      <c r="C21140" s="815">
        <f t="shared" si="1374"/>
        <v>60</v>
      </c>
      <c r="D21140" s="815">
        <f t="shared" si="1375"/>
        <v>50</v>
      </c>
      <c r="E21140" s="815">
        <v>2017</v>
      </c>
    </row>
    <row r="21141" spans="1:5">
      <c r="A21141" s="816">
        <f t="shared" si="1376"/>
        <v>43042</v>
      </c>
      <c r="B21141" s="815">
        <f t="shared" si="1373"/>
        <v>307</v>
      </c>
      <c r="C21141" s="815">
        <f t="shared" si="1374"/>
        <v>59</v>
      </c>
      <c r="D21141" s="815">
        <f t="shared" si="1375"/>
        <v>49</v>
      </c>
      <c r="E21141" s="815">
        <v>2017</v>
      </c>
    </row>
    <row r="21142" spans="1:5">
      <c r="A21142" s="816">
        <f t="shared" si="1376"/>
        <v>43043</v>
      </c>
      <c r="B21142" s="815">
        <f t="shared" si="1373"/>
        <v>308</v>
      </c>
      <c r="C21142" s="815">
        <f t="shared" si="1374"/>
        <v>58</v>
      </c>
      <c r="D21142" s="815">
        <f t="shared" si="1375"/>
        <v>48</v>
      </c>
      <c r="E21142" s="815">
        <v>2017</v>
      </c>
    </row>
    <row r="21143" spans="1:5">
      <c r="A21143" s="816">
        <f t="shared" si="1376"/>
        <v>43044</v>
      </c>
      <c r="B21143" s="815">
        <f t="shared" si="1373"/>
        <v>309</v>
      </c>
      <c r="C21143" s="815">
        <f t="shared" si="1374"/>
        <v>57</v>
      </c>
      <c r="D21143" s="815">
        <f t="shared" si="1375"/>
        <v>47</v>
      </c>
      <c r="E21143" s="815">
        <v>2017</v>
      </c>
    </row>
    <row r="21144" spans="1:5">
      <c r="A21144" s="816">
        <f t="shared" si="1376"/>
        <v>43045</v>
      </c>
      <c r="B21144" s="815">
        <f t="shared" si="1373"/>
        <v>310</v>
      </c>
      <c r="C21144" s="815">
        <f t="shared" si="1374"/>
        <v>56</v>
      </c>
      <c r="D21144" s="815">
        <f t="shared" si="1375"/>
        <v>46</v>
      </c>
      <c r="E21144" s="815">
        <v>2017</v>
      </c>
    </row>
    <row r="21145" spans="1:5">
      <c r="A21145" s="816">
        <f t="shared" si="1376"/>
        <v>43046</v>
      </c>
      <c r="B21145" s="815">
        <f t="shared" si="1373"/>
        <v>311</v>
      </c>
      <c r="C21145" s="815">
        <f t="shared" si="1374"/>
        <v>55</v>
      </c>
      <c r="D21145" s="815">
        <f t="shared" si="1375"/>
        <v>45</v>
      </c>
      <c r="E21145" s="815">
        <v>2017</v>
      </c>
    </row>
    <row r="21146" spans="1:5">
      <c r="A21146" s="816">
        <f t="shared" si="1376"/>
        <v>43047</v>
      </c>
      <c r="B21146" s="815">
        <f t="shared" ref="B21146:B21201" si="1377">B21145+1</f>
        <v>312</v>
      </c>
      <c r="C21146" s="815">
        <f t="shared" ref="C21146:C21199" si="1378">C21145-1</f>
        <v>54</v>
      </c>
      <c r="D21146" s="815">
        <f t="shared" ref="D21146:D21189" si="1379">D21145-1</f>
        <v>44</v>
      </c>
      <c r="E21146" s="815">
        <v>2017</v>
      </c>
    </row>
    <row r="21147" spans="1:5">
      <c r="A21147" s="816">
        <f t="shared" si="1376"/>
        <v>43048</v>
      </c>
      <c r="B21147" s="815">
        <f t="shared" si="1377"/>
        <v>313</v>
      </c>
      <c r="C21147" s="815">
        <f t="shared" si="1378"/>
        <v>53</v>
      </c>
      <c r="D21147" s="815">
        <f t="shared" si="1379"/>
        <v>43</v>
      </c>
      <c r="E21147" s="815">
        <v>2017</v>
      </c>
    </row>
    <row r="21148" spans="1:5">
      <c r="A21148" s="816">
        <f t="shared" si="1376"/>
        <v>43049</v>
      </c>
      <c r="B21148" s="815">
        <f t="shared" si="1377"/>
        <v>314</v>
      </c>
      <c r="C21148" s="815">
        <f t="shared" si="1378"/>
        <v>52</v>
      </c>
      <c r="D21148" s="815">
        <f t="shared" si="1379"/>
        <v>42</v>
      </c>
      <c r="E21148" s="815">
        <v>2017</v>
      </c>
    </row>
    <row r="21149" spans="1:5">
      <c r="A21149" s="816">
        <f t="shared" si="1376"/>
        <v>43050</v>
      </c>
      <c r="B21149" s="815">
        <f t="shared" si="1377"/>
        <v>315</v>
      </c>
      <c r="C21149" s="815">
        <f t="shared" si="1378"/>
        <v>51</v>
      </c>
      <c r="D21149" s="815">
        <f t="shared" si="1379"/>
        <v>41</v>
      </c>
      <c r="E21149" s="815">
        <v>2017</v>
      </c>
    </row>
    <row r="21150" spans="1:5">
      <c r="A21150" s="816">
        <f t="shared" si="1376"/>
        <v>43051</v>
      </c>
      <c r="B21150" s="815">
        <f t="shared" si="1377"/>
        <v>316</v>
      </c>
      <c r="C21150" s="815">
        <f t="shared" si="1378"/>
        <v>50</v>
      </c>
      <c r="D21150" s="815">
        <f t="shared" si="1379"/>
        <v>40</v>
      </c>
      <c r="E21150" s="815">
        <v>2017</v>
      </c>
    </row>
    <row r="21151" spans="1:5">
      <c r="A21151" s="816">
        <f t="shared" si="1376"/>
        <v>43052</v>
      </c>
      <c r="B21151" s="815">
        <f t="shared" si="1377"/>
        <v>317</v>
      </c>
      <c r="C21151" s="815">
        <f t="shared" si="1378"/>
        <v>49</v>
      </c>
      <c r="D21151" s="815">
        <f t="shared" si="1379"/>
        <v>39</v>
      </c>
      <c r="E21151" s="815">
        <v>2017</v>
      </c>
    </row>
    <row r="21152" spans="1:5">
      <c r="A21152" s="816">
        <f t="shared" si="1376"/>
        <v>43053</v>
      </c>
      <c r="B21152" s="815">
        <f t="shared" si="1377"/>
        <v>318</v>
      </c>
      <c r="C21152" s="815">
        <f t="shared" si="1378"/>
        <v>48</v>
      </c>
      <c r="D21152" s="815">
        <f t="shared" si="1379"/>
        <v>38</v>
      </c>
      <c r="E21152" s="815">
        <v>2017</v>
      </c>
    </row>
    <row r="21153" spans="1:5">
      <c r="A21153" s="816">
        <f t="shared" si="1376"/>
        <v>43054</v>
      </c>
      <c r="B21153" s="815">
        <f t="shared" si="1377"/>
        <v>319</v>
      </c>
      <c r="C21153" s="815">
        <f t="shared" si="1378"/>
        <v>47</v>
      </c>
      <c r="D21153" s="815">
        <f t="shared" si="1379"/>
        <v>37</v>
      </c>
      <c r="E21153" s="815">
        <v>2017</v>
      </c>
    </row>
    <row r="21154" spans="1:5">
      <c r="A21154" s="816">
        <f t="shared" si="1376"/>
        <v>43055</v>
      </c>
      <c r="B21154" s="815">
        <f t="shared" si="1377"/>
        <v>320</v>
      </c>
      <c r="C21154" s="815">
        <f t="shared" si="1378"/>
        <v>46</v>
      </c>
      <c r="D21154" s="815">
        <f t="shared" si="1379"/>
        <v>36</v>
      </c>
      <c r="E21154" s="815">
        <v>2017</v>
      </c>
    </row>
    <row r="21155" spans="1:5">
      <c r="A21155" s="816">
        <f t="shared" si="1376"/>
        <v>43056</v>
      </c>
      <c r="B21155" s="815">
        <f t="shared" si="1377"/>
        <v>321</v>
      </c>
      <c r="C21155" s="815">
        <f t="shared" si="1378"/>
        <v>45</v>
      </c>
      <c r="D21155" s="815">
        <f t="shared" si="1379"/>
        <v>35</v>
      </c>
      <c r="E21155" s="815">
        <v>2017</v>
      </c>
    </row>
    <row r="21156" spans="1:5">
      <c r="A21156" s="816">
        <f t="shared" si="1376"/>
        <v>43057</v>
      </c>
      <c r="B21156" s="815">
        <f t="shared" si="1377"/>
        <v>322</v>
      </c>
      <c r="C21156" s="815">
        <f t="shared" si="1378"/>
        <v>44</v>
      </c>
      <c r="D21156" s="815">
        <f t="shared" si="1379"/>
        <v>34</v>
      </c>
      <c r="E21156" s="815">
        <v>2017</v>
      </c>
    </row>
    <row r="21157" spans="1:5">
      <c r="A21157" s="816">
        <f t="shared" si="1376"/>
        <v>43058</v>
      </c>
      <c r="B21157" s="815">
        <f t="shared" si="1377"/>
        <v>323</v>
      </c>
      <c r="C21157" s="815">
        <f t="shared" si="1378"/>
        <v>43</v>
      </c>
      <c r="D21157" s="815">
        <f t="shared" si="1379"/>
        <v>33</v>
      </c>
      <c r="E21157" s="815">
        <v>2017</v>
      </c>
    </row>
    <row r="21158" spans="1:5">
      <c r="A21158" s="816">
        <f t="shared" si="1376"/>
        <v>43059</v>
      </c>
      <c r="B21158" s="815">
        <f t="shared" si="1377"/>
        <v>324</v>
      </c>
      <c r="C21158" s="815">
        <f t="shared" si="1378"/>
        <v>42</v>
      </c>
      <c r="D21158" s="815">
        <f t="shared" si="1379"/>
        <v>32</v>
      </c>
      <c r="E21158" s="815">
        <v>2017</v>
      </c>
    </row>
    <row r="21159" spans="1:5">
      <c r="A21159" s="816">
        <f t="shared" si="1376"/>
        <v>43060</v>
      </c>
      <c r="B21159" s="815">
        <f t="shared" si="1377"/>
        <v>325</v>
      </c>
      <c r="C21159" s="815">
        <f t="shared" si="1378"/>
        <v>41</v>
      </c>
      <c r="D21159" s="815">
        <f t="shared" si="1379"/>
        <v>31</v>
      </c>
      <c r="E21159" s="815">
        <v>2017</v>
      </c>
    </row>
    <row r="21160" spans="1:5">
      <c r="A21160" s="816">
        <f t="shared" si="1376"/>
        <v>43061</v>
      </c>
      <c r="B21160" s="815">
        <f t="shared" si="1377"/>
        <v>326</v>
      </c>
      <c r="C21160" s="815">
        <f t="shared" si="1378"/>
        <v>40</v>
      </c>
      <c r="D21160" s="815">
        <f t="shared" si="1379"/>
        <v>30</v>
      </c>
      <c r="E21160" s="815">
        <v>2017</v>
      </c>
    </row>
    <row r="21161" spans="1:5">
      <c r="A21161" s="816">
        <f t="shared" si="1376"/>
        <v>43062</v>
      </c>
      <c r="B21161" s="815">
        <f t="shared" si="1377"/>
        <v>327</v>
      </c>
      <c r="C21161" s="815">
        <f t="shared" si="1378"/>
        <v>39</v>
      </c>
      <c r="D21161" s="815">
        <f t="shared" si="1379"/>
        <v>29</v>
      </c>
      <c r="E21161" s="815">
        <v>2017</v>
      </c>
    </row>
    <row r="21162" spans="1:5">
      <c r="A21162" s="816">
        <f t="shared" si="1376"/>
        <v>43063</v>
      </c>
      <c r="B21162" s="815">
        <f t="shared" si="1377"/>
        <v>328</v>
      </c>
      <c r="C21162" s="815">
        <f t="shared" si="1378"/>
        <v>38</v>
      </c>
      <c r="D21162" s="815">
        <f t="shared" si="1379"/>
        <v>28</v>
      </c>
      <c r="E21162" s="815">
        <v>2017</v>
      </c>
    </row>
    <row r="21163" spans="1:5">
      <c r="A21163" s="816">
        <f t="shared" si="1376"/>
        <v>43064</v>
      </c>
      <c r="B21163" s="815">
        <f t="shared" si="1377"/>
        <v>329</v>
      </c>
      <c r="C21163" s="815">
        <f t="shared" si="1378"/>
        <v>37</v>
      </c>
      <c r="D21163" s="815">
        <f t="shared" si="1379"/>
        <v>27</v>
      </c>
      <c r="E21163" s="815">
        <v>2017</v>
      </c>
    </row>
    <row r="21164" spans="1:5">
      <c r="A21164" s="816">
        <f t="shared" si="1376"/>
        <v>43065</v>
      </c>
      <c r="B21164" s="815">
        <f t="shared" si="1377"/>
        <v>330</v>
      </c>
      <c r="C21164" s="815">
        <f t="shared" si="1378"/>
        <v>36</v>
      </c>
      <c r="D21164" s="815">
        <f t="shared" si="1379"/>
        <v>26</v>
      </c>
      <c r="E21164" s="815">
        <v>2017</v>
      </c>
    </row>
    <row r="21165" spans="1:5">
      <c r="A21165" s="816">
        <f t="shared" si="1376"/>
        <v>43066</v>
      </c>
      <c r="B21165" s="815">
        <f t="shared" si="1377"/>
        <v>331</v>
      </c>
      <c r="C21165" s="815">
        <f t="shared" si="1378"/>
        <v>35</v>
      </c>
      <c r="D21165" s="815">
        <f t="shared" si="1379"/>
        <v>25</v>
      </c>
      <c r="E21165" s="815">
        <v>2017</v>
      </c>
    </row>
    <row r="21166" spans="1:5">
      <c r="A21166" s="816">
        <f t="shared" si="1376"/>
        <v>43067</v>
      </c>
      <c r="B21166" s="815">
        <f t="shared" si="1377"/>
        <v>332</v>
      </c>
      <c r="C21166" s="815">
        <f t="shared" si="1378"/>
        <v>34</v>
      </c>
      <c r="D21166" s="815">
        <f t="shared" si="1379"/>
        <v>24</v>
      </c>
      <c r="E21166" s="815">
        <v>2017</v>
      </c>
    </row>
    <row r="21167" spans="1:5">
      <c r="A21167" s="816">
        <f t="shared" si="1376"/>
        <v>43068</v>
      </c>
      <c r="B21167" s="815">
        <f t="shared" si="1377"/>
        <v>333</v>
      </c>
      <c r="C21167" s="815">
        <f t="shared" si="1378"/>
        <v>33</v>
      </c>
      <c r="D21167" s="815">
        <f t="shared" si="1379"/>
        <v>23</v>
      </c>
      <c r="E21167" s="815">
        <v>2017</v>
      </c>
    </row>
    <row r="21168" spans="1:5">
      <c r="A21168" s="816">
        <f t="shared" si="1376"/>
        <v>43069</v>
      </c>
      <c r="B21168" s="815">
        <f t="shared" si="1377"/>
        <v>334</v>
      </c>
      <c r="C21168" s="815">
        <f t="shared" si="1378"/>
        <v>32</v>
      </c>
      <c r="D21168" s="815">
        <f t="shared" si="1379"/>
        <v>22</v>
      </c>
      <c r="E21168" s="815">
        <v>2017</v>
      </c>
    </row>
    <row r="21169" spans="1:5">
      <c r="A21169" s="816">
        <f t="shared" si="1376"/>
        <v>43070</v>
      </c>
      <c r="B21169" s="815">
        <f t="shared" si="1377"/>
        <v>335</v>
      </c>
      <c r="C21169" s="815">
        <f t="shared" si="1378"/>
        <v>31</v>
      </c>
      <c r="D21169" s="815">
        <f t="shared" si="1379"/>
        <v>21</v>
      </c>
      <c r="E21169" s="815">
        <v>2017</v>
      </c>
    </row>
    <row r="21170" spans="1:5">
      <c r="A21170" s="816">
        <f t="shared" si="1376"/>
        <v>43071</v>
      </c>
      <c r="B21170" s="815">
        <f t="shared" si="1377"/>
        <v>336</v>
      </c>
      <c r="C21170" s="815">
        <f t="shared" si="1378"/>
        <v>30</v>
      </c>
      <c r="D21170" s="815">
        <f t="shared" si="1379"/>
        <v>20</v>
      </c>
      <c r="E21170" s="815">
        <v>2017</v>
      </c>
    </row>
    <row r="21171" spans="1:5">
      <c r="A21171" s="816">
        <f t="shared" ref="A21171:A21234" si="1380">A21170+1</f>
        <v>43072</v>
      </c>
      <c r="B21171" s="815">
        <f t="shared" si="1377"/>
        <v>337</v>
      </c>
      <c r="C21171" s="815">
        <f t="shared" si="1378"/>
        <v>29</v>
      </c>
      <c r="D21171" s="815">
        <f t="shared" si="1379"/>
        <v>19</v>
      </c>
      <c r="E21171" s="815">
        <v>2017</v>
      </c>
    </row>
    <row r="21172" spans="1:5">
      <c r="A21172" s="816">
        <f t="shared" si="1380"/>
        <v>43073</v>
      </c>
      <c r="B21172" s="815">
        <f t="shared" si="1377"/>
        <v>338</v>
      </c>
      <c r="C21172" s="815">
        <f t="shared" si="1378"/>
        <v>28</v>
      </c>
      <c r="D21172" s="815">
        <f t="shared" si="1379"/>
        <v>18</v>
      </c>
      <c r="E21172" s="815">
        <v>2017</v>
      </c>
    </row>
    <row r="21173" spans="1:5">
      <c r="A21173" s="816">
        <f t="shared" si="1380"/>
        <v>43074</v>
      </c>
      <c r="B21173" s="815">
        <f t="shared" si="1377"/>
        <v>339</v>
      </c>
      <c r="C21173" s="815">
        <f t="shared" si="1378"/>
        <v>27</v>
      </c>
      <c r="D21173" s="815">
        <f t="shared" si="1379"/>
        <v>17</v>
      </c>
      <c r="E21173" s="815">
        <v>2017</v>
      </c>
    </row>
    <row r="21174" spans="1:5">
      <c r="A21174" s="816">
        <f t="shared" si="1380"/>
        <v>43075</v>
      </c>
      <c r="B21174" s="815">
        <f t="shared" si="1377"/>
        <v>340</v>
      </c>
      <c r="C21174" s="815">
        <f t="shared" si="1378"/>
        <v>26</v>
      </c>
      <c r="D21174" s="815">
        <f t="shared" si="1379"/>
        <v>16</v>
      </c>
      <c r="E21174" s="815">
        <v>2017</v>
      </c>
    </row>
    <row r="21175" spans="1:5">
      <c r="A21175" s="816">
        <f t="shared" si="1380"/>
        <v>43076</v>
      </c>
      <c r="B21175" s="815">
        <f t="shared" si="1377"/>
        <v>341</v>
      </c>
      <c r="C21175" s="815">
        <f t="shared" si="1378"/>
        <v>25</v>
      </c>
      <c r="D21175" s="815">
        <f t="shared" si="1379"/>
        <v>15</v>
      </c>
      <c r="E21175" s="815">
        <v>2017</v>
      </c>
    </row>
    <row r="21176" spans="1:5">
      <c r="A21176" s="816">
        <f t="shared" si="1380"/>
        <v>43077</v>
      </c>
      <c r="B21176" s="815">
        <f t="shared" si="1377"/>
        <v>342</v>
      </c>
      <c r="C21176" s="815">
        <f t="shared" si="1378"/>
        <v>24</v>
      </c>
      <c r="D21176" s="815">
        <f t="shared" si="1379"/>
        <v>14</v>
      </c>
      <c r="E21176" s="815">
        <v>2017</v>
      </c>
    </row>
    <row r="21177" spans="1:5">
      <c r="A21177" s="816">
        <f t="shared" si="1380"/>
        <v>43078</v>
      </c>
      <c r="B21177" s="815">
        <f t="shared" si="1377"/>
        <v>343</v>
      </c>
      <c r="C21177" s="815">
        <f t="shared" si="1378"/>
        <v>23</v>
      </c>
      <c r="D21177" s="815">
        <f t="shared" si="1379"/>
        <v>13</v>
      </c>
      <c r="E21177" s="815">
        <v>2017</v>
      </c>
    </row>
    <row r="21178" spans="1:5">
      <c r="A21178" s="816">
        <f t="shared" si="1380"/>
        <v>43079</v>
      </c>
      <c r="B21178" s="815">
        <f t="shared" si="1377"/>
        <v>344</v>
      </c>
      <c r="C21178" s="815">
        <f t="shared" si="1378"/>
        <v>22</v>
      </c>
      <c r="D21178" s="815">
        <f t="shared" si="1379"/>
        <v>12</v>
      </c>
      <c r="E21178" s="815">
        <v>2017</v>
      </c>
    </row>
    <row r="21179" spans="1:5">
      <c r="A21179" s="816">
        <f t="shared" si="1380"/>
        <v>43080</v>
      </c>
      <c r="B21179" s="815">
        <f t="shared" si="1377"/>
        <v>345</v>
      </c>
      <c r="C21179" s="815">
        <f t="shared" si="1378"/>
        <v>21</v>
      </c>
      <c r="D21179" s="815">
        <f t="shared" si="1379"/>
        <v>11</v>
      </c>
      <c r="E21179" s="815">
        <v>2017</v>
      </c>
    </row>
    <row r="21180" spans="1:5">
      <c r="A21180" s="816">
        <f t="shared" si="1380"/>
        <v>43081</v>
      </c>
      <c r="B21180" s="815">
        <f t="shared" si="1377"/>
        <v>346</v>
      </c>
      <c r="C21180" s="815">
        <f t="shared" si="1378"/>
        <v>20</v>
      </c>
      <c r="D21180" s="815">
        <f t="shared" si="1379"/>
        <v>10</v>
      </c>
      <c r="E21180" s="815">
        <v>2017</v>
      </c>
    </row>
    <row r="21181" spans="1:5">
      <c r="A21181" s="816">
        <f t="shared" si="1380"/>
        <v>43082</v>
      </c>
      <c r="B21181" s="815">
        <f t="shared" si="1377"/>
        <v>347</v>
      </c>
      <c r="C21181" s="815">
        <f t="shared" si="1378"/>
        <v>19</v>
      </c>
      <c r="D21181" s="815">
        <f t="shared" si="1379"/>
        <v>9</v>
      </c>
      <c r="E21181" s="815">
        <v>2017</v>
      </c>
    </row>
    <row r="21182" spans="1:5">
      <c r="A21182" s="816">
        <f t="shared" si="1380"/>
        <v>43083</v>
      </c>
      <c r="B21182" s="815">
        <f t="shared" si="1377"/>
        <v>348</v>
      </c>
      <c r="C21182" s="815">
        <f t="shared" si="1378"/>
        <v>18</v>
      </c>
      <c r="D21182" s="815">
        <f t="shared" si="1379"/>
        <v>8</v>
      </c>
      <c r="E21182" s="815">
        <v>2017</v>
      </c>
    </row>
    <row r="21183" spans="1:5">
      <c r="A21183" s="816">
        <f t="shared" si="1380"/>
        <v>43084</v>
      </c>
      <c r="B21183" s="815">
        <f t="shared" si="1377"/>
        <v>349</v>
      </c>
      <c r="C21183" s="815">
        <f t="shared" si="1378"/>
        <v>17</v>
      </c>
      <c r="D21183" s="815">
        <f t="shared" si="1379"/>
        <v>7</v>
      </c>
      <c r="E21183" s="815">
        <v>2017</v>
      </c>
    </row>
    <row r="21184" spans="1:5">
      <c r="A21184" s="816">
        <f t="shared" si="1380"/>
        <v>43085</v>
      </c>
      <c r="B21184" s="815">
        <f t="shared" si="1377"/>
        <v>350</v>
      </c>
      <c r="C21184" s="815">
        <f t="shared" si="1378"/>
        <v>16</v>
      </c>
      <c r="D21184" s="815">
        <f t="shared" si="1379"/>
        <v>6</v>
      </c>
      <c r="E21184" s="815">
        <v>2017</v>
      </c>
    </row>
    <row r="21185" spans="1:5">
      <c r="A21185" s="816">
        <f t="shared" si="1380"/>
        <v>43086</v>
      </c>
      <c r="B21185" s="815">
        <f t="shared" si="1377"/>
        <v>351</v>
      </c>
      <c r="C21185" s="815">
        <f t="shared" si="1378"/>
        <v>15</v>
      </c>
      <c r="D21185" s="815">
        <f t="shared" si="1379"/>
        <v>5</v>
      </c>
      <c r="E21185" s="815">
        <v>2017</v>
      </c>
    </row>
    <row r="21186" spans="1:5">
      <c r="A21186" s="816">
        <f t="shared" si="1380"/>
        <v>43087</v>
      </c>
      <c r="B21186" s="815">
        <f t="shared" si="1377"/>
        <v>352</v>
      </c>
      <c r="C21186" s="815">
        <f t="shared" si="1378"/>
        <v>14</v>
      </c>
      <c r="D21186" s="815">
        <f t="shared" si="1379"/>
        <v>4</v>
      </c>
      <c r="E21186" s="815">
        <v>2017</v>
      </c>
    </row>
    <row r="21187" spans="1:5">
      <c r="A21187" s="816">
        <f t="shared" si="1380"/>
        <v>43088</v>
      </c>
      <c r="B21187" s="815">
        <f t="shared" si="1377"/>
        <v>353</v>
      </c>
      <c r="C21187" s="815">
        <f t="shared" si="1378"/>
        <v>13</v>
      </c>
      <c r="D21187" s="815">
        <f t="shared" si="1379"/>
        <v>3</v>
      </c>
      <c r="E21187" s="815">
        <v>2017</v>
      </c>
    </row>
    <row r="21188" spans="1:5">
      <c r="A21188" s="816">
        <f t="shared" si="1380"/>
        <v>43089</v>
      </c>
      <c r="B21188" s="815">
        <f t="shared" si="1377"/>
        <v>354</v>
      </c>
      <c r="C21188" s="815">
        <f t="shared" si="1378"/>
        <v>12</v>
      </c>
      <c r="D21188" s="815">
        <f t="shared" si="1379"/>
        <v>2</v>
      </c>
      <c r="E21188" s="815">
        <v>2017</v>
      </c>
    </row>
    <row r="21189" spans="1:5">
      <c r="A21189" s="816">
        <f t="shared" si="1380"/>
        <v>43090</v>
      </c>
      <c r="B21189" s="815">
        <f t="shared" si="1377"/>
        <v>355</v>
      </c>
      <c r="C21189" s="815">
        <f t="shared" si="1378"/>
        <v>11</v>
      </c>
      <c r="D21189" s="815">
        <f t="shared" si="1379"/>
        <v>1</v>
      </c>
      <c r="E21189" s="815">
        <v>2017</v>
      </c>
    </row>
    <row r="21190" spans="1:5">
      <c r="A21190" s="816">
        <f t="shared" si="1380"/>
        <v>43091</v>
      </c>
      <c r="B21190" s="815">
        <f t="shared" si="1377"/>
        <v>356</v>
      </c>
      <c r="C21190" s="815">
        <f t="shared" si="1378"/>
        <v>10</v>
      </c>
      <c r="D21190" s="815">
        <v>365</v>
      </c>
      <c r="E21190" s="815">
        <v>2017</v>
      </c>
    </row>
    <row r="21191" spans="1:5">
      <c r="A21191" s="816">
        <f t="shared" si="1380"/>
        <v>43092</v>
      </c>
      <c r="B21191" s="815">
        <f t="shared" si="1377"/>
        <v>357</v>
      </c>
      <c r="C21191" s="815">
        <f t="shared" si="1378"/>
        <v>9</v>
      </c>
      <c r="D21191" s="815">
        <f t="shared" ref="D21191:D21254" si="1381">D21190-1</f>
        <v>364</v>
      </c>
      <c r="E21191" s="815">
        <v>2017</v>
      </c>
    </row>
    <row r="21192" spans="1:5">
      <c r="A21192" s="816">
        <f t="shared" si="1380"/>
        <v>43093</v>
      </c>
      <c r="B21192" s="815">
        <f t="shared" si="1377"/>
        <v>358</v>
      </c>
      <c r="C21192" s="815">
        <f t="shared" si="1378"/>
        <v>8</v>
      </c>
      <c r="D21192" s="815">
        <f t="shared" si="1381"/>
        <v>363</v>
      </c>
      <c r="E21192" s="815">
        <v>2017</v>
      </c>
    </row>
    <row r="21193" spans="1:5">
      <c r="A21193" s="816">
        <f t="shared" si="1380"/>
        <v>43094</v>
      </c>
      <c r="B21193" s="815">
        <f t="shared" si="1377"/>
        <v>359</v>
      </c>
      <c r="C21193" s="815">
        <f t="shared" si="1378"/>
        <v>7</v>
      </c>
      <c r="D21193" s="815">
        <f t="shared" si="1381"/>
        <v>362</v>
      </c>
      <c r="E21193" s="815">
        <v>2017</v>
      </c>
    </row>
    <row r="21194" spans="1:5">
      <c r="A21194" s="816">
        <f t="shared" si="1380"/>
        <v>43095</v>
      </c>
      <c r="B21194" s="815">
        <f t="shared" si="1377"/>
        <v>360</v>
      </c>
      <c r="C21194" s="815">
        <f t="shared" si="1378"/>
        <v>6</v>
      </c>
      <c r="D21194" s="815">
        <f t="shared" si="1381"/>
        <v>361</v>
      </c>
      <c r="E21194" s="815">
        <v>2017</v>
      </c>
    </row>
    <row r="21195" spans="1:5">
      <c r="A21195" s="816">
        <f t="shared" si="1380"/>
        <v>43096</v>
      </c>
      <c r="B21195" s="815">
        <f t="shared" si="1377"/>
        <v>361</v>
      </c>
      <c r="C21195" s="815">
        <f t="shared" si="1378"/>
        <v>5</v>
      </c>
      <c r="D21195" s="815">
        <f t="shared" si="1381"/>
        <v>360</v>
      </c>
      <c r="E21195" s="815">
        <v>2017</v>
      </c>
    </row>
    <row r="21196" spans="1:5">
      <c r="A21196" s="816">
        <f t="shared" si="1380"/>
        <v>43097</v>
      </c>
      <c r="B21196" s="815">
        <f t="shared" si="1377"/>
        <v>362</v>
      </c>
      <c r="C21196" s="815">
        <f t="shared" si="1378"/>
        <v>4</v>
      </c>
      <c r="D21196" s="815">
        <f t="shared" si="1381"/>
        <v>359</v>
      </c>
      <c r="E21196" s="815">
        <v>2017</v>
      </c>
    </row>
    <row r="21197" spans="1:5">
      <c r="A21197" s="816">
        <f t="shared" si="1380"/>
        <v>43098</v>
      </c>
      <c r="B21197" s="815">
        <f t="shared" si="1377"/>
        <v>363</v>
      </c>
      <c r="C21197" s="815">
        <f t="shared" si="1378"/>
        <v>3</v>
      </c>
      <c r="D21197" s="815">
        <f t="shared" si="1381"/>
        <v>358</v>
      </c>
      <c r="E21197" s="815">
        <v>2017</v>
      </c>
    </row>
    <row r="21198" spans="1:5">
      <c r="A21198" s="816">
        <f t="shared" si="1380"/>
        <v>43099</v>
      </c>
      <c r="B21198" s="815">
        <f t="shared" si="1377"/>
        <v>364</v>
      </c>
      <c r="C21198" s="815">
        <f t="shared" si="1378"/>
        <v>2</v>
      </c>
      <c r="D21198" s="815">
        <f t="shared" si="1381"/>
        <v>357</v>
      </c>
      <c r="E21198" s="815">
        <v>2017</v>
      </c>
    </row>
    <row r="21199" spans="1:5">
      <c r="A21199" s="816">
        <f t="shared" si="1380"/>
        <v>43100</v>
      </c>
      <c r="B21199" s="815">
        <f t="shared" si="1377"/>
        <v>365</v>
      </c>
      <c r="C21199" s="815">
        <f t="shared" si="1378"/>
        <v>1</v>
      </c>
      <c r="D21199" s="815">
        <f t="shared" si="1381"/>
        <v>356</v>
      </c>
      <c r="E21199" s="815">
        <v>2017</v>
      </c>
    </row>
    <row r="21200" spans="1:5">
      <c r="A21200" s="816">
        <f t="shared" si="1380"/>
        <v>43101</v>
      </c>
      <c r="B21200" s="815">
        <v>1</v>
      </c>
      <c r="C21200" s="815">
        <v>365</v>
      </c>
      <c r="D21200" s="815">
        <f t="shared" si="1381"/>
        <v>355</v>
      </c>
      <c r="E21200" s="815">
        <v>2018</v>
      </c>
    </row>
    <row r="21201" spans="1:5">
      <c r="A21201" s="816">
        <f t="shared" si="1380"/>
        <v>43102</v>
      </c>
      <c r="B21201" s="815">
        <f t="shared" si="1377"/>
        <v>2</v>
      </c>
      <c r="C21201" s="815">
        <f t="shared" ref="C21201:C21254" si="1382">C21200-1</f>
        <v>364</v>
      </c>
      <c r="D21201" s="815">
        <f t="shared" si="1381"/>
        <v>354</v>
      </c>
      <c r="E21201" s="815">
        <v>2018</v>
      </c>
    </row>
    <row r="21202" spans="1:5">
      <c r="A21202" s="816">
        <f t="shared" si="1380"/>
        <v>43103</v>
      </c>
      <c r="B21202" s="815">
        <f t="shared" ref="B21202:B21254" si="1383">B21201+1</f>
        <v>3</v>
      </c>
      <c r="C21202" s="815">
        <f t="shared" si="1382"/>
        <v>363</v>
      </c>
      <c r="D21202" s="815">
        <f t="shared" si="1381"/>
        <v>353</v>
      </c>
      <c r="E21202" s="815">
        <v>2018</v>
      </c>
    </row>
    <row r="21203" spans="1:5">
      <c r="A21203" s="816">
        <f t="shared" si="1380"/>
        <v>43104</v>
      </c>
      <c r="B21203" s="815">
        <f t="shared" si="1383"/>
        <v>4</v>
      </c>
      <c r="C21203" s="815">
        <f t="shared" si="1382"/>
        <v>362</v>
      </c>
      <c r="D21203" s="815">
        <f t="shared" si="1381"/>
        <v>352</v>
      </c>
      <c r="E21203" s="815">
        <v>2018</v>
      </c>
    </row>
    <row r="21204" spans="1:5">
      <c r="A21204" s="816">
        <f t="shared" si="1380"/>
        <v>43105</v>
      </c>
      <c r="B21204" s="815">
        <f t="shared" si="1383"/>
        <v>5</v>
      </c>
      <c r="C21204" s="815">
        <f t="shared" si="1382"/>
        <v>361</v>
      </c>
      <c r="D21204" s="815">
        <f t="shared" si="1381"/>
        <v>351</v>
      </c>
      <c r="E21204" s="815">
        <v>2018</v>
      </c>
    </row>
    <row r="21205" spans="1:5">
      <c r="A21205" s="816">
        <f t="shared" si="1380"/>
        <v>43106</v>
      </c>
      <c r="B21205" s="815">
        <f t="shared" si="1383"/>
        <v>6</v>
      </c>
      <c r="C21205" s="815">
        <f t="shared" si="1382"/>
        <v>360</v>
      </c>
      <c r="D21205" s="815">
        <f t="shared" si="1381"/>
        <v>350</v>
      </c>
      <c r="E21205" s="815">
        <v>2018</v>
      </c>
    </row>
    <row r="21206" spans="1:5">
      <c r="A21206" s="816">
        <f t="shared" si="1380"/>
        <v>43107</v>
      </c>
      <c r="B21206" s="815">
        <f t="shared" si="1383"/>
        <v>7</v>
      </c>
      <c r="C21206" s="815">
        <f t="shared" si="1382"/>
        <v>359</v>
      </c>
      <c r="D21206" s="815">
        <f t="shared" si="1381"/>
        <v>349</v>
      </c>
      <c r="E21206" s="815">
        <v>2018</v>
      </c>
    </row>
    <row r="21207" spans="1:5">
      <c r="A21207" s="816">
        <f t="shared" si="1380"/>
        <v>43108</v>
      </c>
      <c r="B21207" s="815">
        <f t="shared" si="1383"/>
        <v>8</v>
      </c>
      <c r="C21207" s="815">
        <f t="shared" si="1382"/>
        <v>358</v>
      </c>
      <c r="D21207" s="815">
        <f t="shared" si="1381"/>
        <v>348</v>
      </c>
      <c r="E21207" s="815">
        <v>2018</v>
      </c>
    </row>
    <row r="21208" spans="1:5">
      <c r="A21208" s="816">
        <f t="shared" si="1380"/>
        <v>43109</v>
      </c>
      <c r="B21208" s="815">
        <f t="shared" si="1383"/>
        <v>9</v>
      </c>
      <c r="C21208" s="815">
        <f t="shared" si="1382"/>
        <v>357</v>
      </c>
      <c r="D21208" s="815">
        <f t="shared" si="1381"/>
        <v>347</v>
      </c>
      <c r="E21208" s="815">
        <v>2018</v>
      </c>
    </row>
    <row r="21209" spans="1:5">
      <c r="A21209" s="816">
        <f t="shared" si="1380"/>
        <v>43110</v>
      </c>
      <c r="B21209" s="815">
        <f t="shared" si="1383"/>
        <v>10</v>
      </c>
      <c r="C21209" s="815">
        <f t="shared" si="1382"/>
        <v>356</v>
      </c>
      <c r="D21209" s="815">
        <f t="shared" si="1381"/>
        <v>346</v>
      </c>
      <c r="E21209" s="815">
        <v>2018</v>
      </c>
    </row>
    <row r="21210" spans="1:5">
      <c r="A21210" s="816">
        <f t="shared" si="1380"/>
        <v>43111</v>
      </c>
      <c r="B21210" s="815">
        <f t="shared" si="1383"/>
        <v>11</v>
      </c>
      <c r="C21210" s="815">
        <f t="shared" si="1382"/>
        <v>355</v>
      </c>
      <c r="D21210" s="815">
        <f t="shared" si="1381"/>
        <v>345</v>
      </c>
      <c r="E21210" s="815">
        <v>2018</v>
      </c>
    </row>
    <row r="21211" spans="1:5">
      <c r="A21211" s="816">
        <f t="shared" si="1380"/>
        <v>43112</v>
      </c>
      <c r="B21211" s="815">
        <f t="shared" si="1383"/>
        <v>12</v>
      </c>
      <c r="C21211" s="815">
        <f t="shared" si="1382"/>
        <v>354</v>
      </c>
      <c r="D21211" s="815">
        <f t="shared" si="1381"/>
        <v>344</v>
      </c>
      <c r="E21211" s="815">
        <v>2018</v>
      </c>
    </row>
    <row r="21212" spans="1:5">
      <c r="A21212" s="816">
        <f t="shared" si="1380"/>
        <v>43113</v>
      </c>
      <c r="B21212" s="815">
        <f t="shared" si="1383"/>
        <v>13</v>
      </c>
      <c r="C21212" s="815">
        <f t="shared" si="1382"/>
        <v>353</v>
      </c>
      <c r="D21212" s="815">
        <f t="shared" si="1381"/>
        <v>343</v>
      </c>
      <c r="E21212" s="815">
        <v>2018</v>
      </c>
    </row>
    <row r="21213" spans="1:5">
      <c r="A21213" s="816">
        <f t="shared" si="1380"/>
        <v>43114</v>
      </c>
      <c r="B21213" s="815">
        <f t="shared" si="1383"/>
        <v>14</v>
      </c>
      <c r="C21213" s="815">
        <f t="shared" si="1382"/>
        <v>352</v>
      </c>
      <c r="D21213" s="815">
        <f t="shared" si="1381"/>
        <v>342</v>
      </c>
      <c r="E21213" s="815">
        <v>2018</v>
      </c>
    </row>
    <row r="21214" spans="1:5">
      <c r="A21214" s="816">
        <f t="shared" si="1380"/>
        <v>43115</v>
      </c>
      <c r="B21214" s="815">
        <f t="shared" si="1383"/>
        <v>15</v>
      </c>
      <c r="C21214" s="815">
        <f t="shared" si="1382"/>
        <v>351</v>
      </c>
      <c r="D21214" s="815">
        <f t="shared" si="1381"/>
        <v>341</v>
      </c>
      <c r="E21214" s="815">
        <v>2018</v>
      </c>
    </row>
    <row r="21215" spans="1:5">
      <c r="A21215" s="816">
        <f t="shared" si="1380"/>
        <v>43116</v>
      </c>
      <c r="B21215" s="815">
        <f t="shared" si="1383"/>
        <v>16</v>
      </c>
      <c r="C21215" s="815">
        <f t="shared" si="1382"/>
        <v>350</v>
      </c>
      <c r="D21215" s="815">
        <f t="shared" si="1381"/>
        <v>340</v>
      </c>
      <c r="E21215" s="815">
        <v>2018</v>
      </c>
    </row>
    <row r="21216" spans="1:5">
      <c r="A21216" s="816">
        <f t="shared" si="1380"/>
        <v>43117</v>
      </c>
      <c r="B21216" s="815">
        <f t="shared" si="1383"/>
        <v>17</v>
      </c>
      <c r="C21216" s="815">
        <f t="shared" si="1382"/>
        <v>349</v>
      </c>
      <c r="D21216" s="815">
        <f t="shared" si="1381"/>
        <v>339</v>
      </c>
      <c r="E21216" s="815">
        <v>2018</v>
      </c>
    </row>
    <row r="21217" spans="1:5">
      <c r="A21217" s="816">
        <f t="shared" si="1380"/>
        <v>43118</v>
      </c>
      <c r="B21217" s="815">
        <f t="shared" si="1383"/>
        <v>18</v>
      </c>
      <c r="C21217" s="815">
        <f t="shared" si="1382"/>
        <v>348</v>
      </c>
      <c r="D21217" s="815">
        <f t="shared" si="1381"/>
        <v>338</v>
      </c>
      <c r="E21217" s="815">
        <v>2018</v>
      </c>
    </row>
    <row r="21218" spans="1:5">
      <c r="A21218" s="816">
        <f t="shared" si="1380"/>
        <v>43119</v>
      </c>
      <c r="B21218" s="815">
        <f t="shared" si="1383"/>
        <v>19</v>
      </c>
      <c r="C21218" s="815">
        <f t="shared" si="1382"/>
        <v>347</v>
      </c>
      <c r="D21218" s="815">
        <f t="shared" si="1381"/>
        <v>337</v>
      </c>
      <c r="E21218" s="815">
        <v>2018</v>
      </c>
    </row>
    <row r="21219" spans="1:5">
      <c r="A21219" s="816">
        <f t="shared" si="1380"/>
        <v>43120</v>
      </c>
      <c r="B21219" s="815">
        <f t="shared" si="1383"/>
        <v>20</v>
      </c>
      <c r="C21219" s="815">
        <f t="shared" si="1382"/>
        <v>346</v>
      </c>
      <c r="D21219" s="815">
        <f t="shared" si="1381"/>
        <v>336</v>
      </c>
      <c r="E21219" s="815">
        <v>2018</v>
      </c>
    </row>
    <row r="21220" spans="1:5">
      <c r="A21220" s="816">
        <f t="shared" si="1380"/>
        <v>43121</v>
      </c>
      <c r="B21220" s="815">
        <f t="shared" si="1383"/>
        <v>21</v>
      </c>
      <c r="C21220" s="815">
        <f t="shared" si="1382"/>
        <v>345</v>
      </c>
      <c r="D21220" s="815">
        <f t="shared" si="1381"/>
        <v>335</v>
      </c>
      <c r="E21220" s="815">
        <v>2018</v>
      </c>
    </row>
    <row r="21221" spans="1:5">
      <c r="A21221" s="816">
        <f t="shared" si="1380"/>
        <v>43122</v>
      </c>
      <c r="B21221" s="815">
        <f t="shared" si="1383"/>
        <v>22</v>
      </c>
      <c r="C21221" s="815">
        <f t="shared" si="1382"/>
        <v>344</v>
      </c>
      <c r="D21221" s="815">
        <f t="shared" si="1381"/>
        <v>334</v>
      </c>
      <c r="E21221" s="815">
        <v>2018</v>
      </c>
    </row>
    <row r="21222" spans="1:5">
      <c r="A21222" s="816">
        <f t="shared" si="1380"/>
        <v>43123</v>
      </c>
      <c r="B21222" s="815">
        <f t="shared" si="1383"/>
        <v>23</v>
      </c>
      <c r="C21222" s="815">
        <f t="shared" si="1382"/>
        <v>343</v>
      </c>
      <c r="D21222" s="815">
        <f t="shared" si="1381"/>
        <v>333</v>
      </c>
      <c r="E21222" s="815">
        <v>2018</v>
      </c>
    </row>
    <row r="21223" spans="1:5">
      <c r="A21223" s="816">
        <f t="shared" si="1380"/>
        <v>43124</v>
      </c>
      <c r="B21223" s="815">
        <f t="shared" si="1383"/>
        <v>24</v>
      </c>
      <c r="C21223" s="815">
        <f t="shared" si="1382"/>
        <v>342</v>
      </c>
      <c r="D21223" s="815">
        <f t="shared" si="1381"/>
        <v>332</v>
      </c>
      <c r="E21223" s="815">
        <v>2018</v>
      </c>
    </row>
    <row r="21224" spans="1:5">
      <c r="A21224" s="816">
        <f t="shared" si="1380"/>
        <v>43125</v>
      </c>
      <c r="B21224" s="815">
        <f t="shared" si="1383"/>
        <v>25</v>
      </c>
      <c r="C21224" s="815">
        <f t="shared" si="1382"/>
        <v>341</v>
      </c>
      <c r="D21224" s="815">
        <f t="shared" si="1381"/>
        <v>331</v>
      </c>
      <c r="E21224" s="815">
        <v>2018</v>
      </c>
    </row>
    <row r="21225" spans="1:5">
      <c r="A21225" s="816">
        <f t="shared" si="1380"/>
        <v>43126</v>
      </c>
      <c r="B21225" s="815">
        <f t="shared" si="1383"/>
        <v>26</v>
      </c>
      <c r="C21225" s="815">
        <f t="shared" si="1382"/>
        <v>340</v>
      </c>
      <c r="D21225" s="815">
        <f t="shared" si="1381"/>
        <v>330</v>
      </c>
      <c r="E21225" s="815">
        <v>2018</v>
      </c>
    </row>
    <row r="21226" spans="1:5">
      <c r="A21226" s="816">
        <f t="shared" si="1380"/>
        <v>43127</v>
      </c>
      <c r="B21226" s="815">
        <f t="shared" si="1383"/>
        <v>27</v>
      </c>
      <c r="C21226" s="815">
        <f t="shared" si="1382"/>
        <v>339</v>
      </c>
      <c r="D21226" s="815">
        <f t="shared" si="1381"/>
        <v>329</v>
      </c>
      <c r="E21226" s="815">
        <v>2018</v>
      </c>
    </row>
    <row r="21227" spans="1:5">
      <c r="A21227" s="816">
        <f t="shared" si="1380"/>
        <v>43128</v>
      </c>
      <c r="B21227" s="815">
        <f t="shared" si="1383"/>
        <v>28</v>
      </c>
      <c r="C21227" s="815">
        <f t="shared" si="1382"/>
        <v>338</v>
      </c>
      <c r="D21227" s="815">
        <f t="shared" si="1381"/>
        <v>328</v>
      </c>
      <c r="E21227" s="815">
        <v>2018</v>
      </c>
    </row>
    <row r="21228" spans="1:5">
      <c r="A21228" s="816">
        <f t="shared" si="1380"/>
        <v>43129</v>
      </c>
      <c r="B21228" s="815">
        <f t="shared" si="1383"/>
        <v>29</v>
      </c>
      <c r="C21228" s="815">
        <f t="shared" si="1382"/>
        <v>337</v>
      </c>
      <c r="D21228" s="815">
        <f t="shared" si="1381"/>
        <v>327</v>
      </c>
      <c r="E21228" s="815">
        <v>2018</v>
      </c>
    </row>
    <row r="21229" spans="1:5">
      <c r="A21229" s="816">
        <f t="shared" si="1380"/>
        <v>43130</v>
      </c>
      <c r="B21229" s="815">
        <f t="shared" si="1383"/>
        <v>30</v>
      </c>
      <c r="C21229" s="815">
        <f t="shared" si="1382"/>
        <v>336</v>
      </c>
      <c r="D21229" s="815">
        <f t="shared" si="1381"/>
        <v>326</v>
      </c>
      <c r="E21229" s="815">
        <v>2018</v>
      </c>
    </row>
    <row r="21230" spans="1:5">
      <c r="A21230" s="816">
        <f t="shared" si="1380"/>
        <v>43131</v>
      </c>
      <c r="B21230" s="815">
        <f t="shared" si="1383"/>
        <v>31</v>
      </c>
      <c r="C21230" s="815">
        <f t="shared" si="1382"/>
        <v>335</v>
      </c>
      <c r="D21230" s="815">
        <f t="shared" si="1381"/>
        <v>325</v>
      </c>
      <c r="E21230" s="815">
        <v>2018</v>
      </c>
    </row>
    <row r="21231" spans="1:5">
      <c r="A21231" s="816">
        <f t="shared" si="1380"/>
        <v>43132</v>
      </c>
      <c r="B21231" s="815">
        <f t="shared" si="1383"/>
        <v>32</v>
      </c>
      <c r="C21231" s="815">
        <f t="shared" si="1382"/>
        <v>334</v>
      </c>
      <c r="D21231" s="815">
        <f t="shared" si="1381"/>
        <v>324</v>
      </c>
      <c r="E21231" s="815">
        <v>2018</v>
      </c>
    </row>
    <row r="21232" spans="1:5">
      <c r="A21232" s="816">
        <f t="shared" si="1380"/>
        <v>43133</v>
      </c>
      <c r="B21232" s="815">
        <f t="shared" si="1383"/>
        <v>33</v>
      </c>
      <c r="C21232" s="815">
        <f t="shared" si="1382"/>
        <v>333</v>
      </c>
      <c r="D21232" s="815">
        <f t="shared" si="1381"/>
        <v>323</v>
      </c>
      <c r="E21232" s="815">
        <v>2018</v>
      </c>
    </row>
    <row r="21233" spans="1:5">
      <c r="A21233" s="816">
        <f t="shared" si="1380"/>
        <v>43134</v>
      </c>
      <c r="B21233" s="815">
        <f t="shared" si="1383"/>
        <v>34</v>
      </c>
      <c r="C21233" s="815">
        <f t="shared" si="1382"/>
        <v>332</v>
      </c>
      <c r="D21233" s="815">
        <f t="shared" si="1381"/>
        <v>322</v>
      </c>
      <c r="E21233" s="815">
        <v>2018</v>
      </c>
    </row>
    <row r="21234" spans="1:5">
      <c r="A21234" s="816">
        <f t="shared" si="1380"/>
        <v>43135</v>
      </c>
      <c r="B21234" s="815">
        <f t="shared" si="1383"/>
        <v>35</v>
      </c>
      <c r="C21234" s="815">
        <f t="shared" si="1382"/>
        <v>331</v>
      </c>
      <c r="D21234" s="815">
        <f t="shared" si="1381"/>
        <v>321</v>
      </c>
      <c r="E21234" s="815">
        <v>2018</v>
      </c>
    </row>
    <row r="21235" spans="1:5">
      <c r="A21235" s="816">
        <f t="shared" ref="A21235:A21298" si="1384">A21234+1</f>
        <v>43136</v>
      </c>
      <c r="B21235" s="815">
        <f t="shared" si="1383"/>
        <v>36</v>
      </c>
      <c r="C21235" s="815">
        <f t="shared" si="1382"/>
        <v>330</v>
      </c>
      <c r="D21235" s="815">
        <f t="shared" si="1381"/>
        <v>320</v>
      </c>
      <c r="E21235" s="815">
        <v>2018</v>
      </c>
    </row>
    <row r="21236" spans="1:5">
      <c r="A21236" s="816">
        <f t="shared" si="1384"/>
        <v>43137</v>
      </c>
      <c r="B21236" s="815">
        <f t="shared" si="1383"/>
        <v>37</v>
      </c>
      <c r="C21236" s="815">
        <f t="shared" si="1382"/>
        <v>329</v>
      </c>
      <c r="D21236" s="815">
        <f t="shared" si="1381"/>
        <v>319</v>
      </c>
      <c r="E21236" s="815">
        <v>2018</v>
      </c>
    </row>
    <row r="21237" spans="1:5">
      <c r="A21237" s="816">
        <f t="shared" si="1384"/>
        <v>43138</v>
      </c>
      <c r="B21237" s="815">
        <f t="shared" si="1383"/>
        <v>38</v>
      </c>
      <c r="C21237" s="815">
        <f t="shared" si="1382"/>
        <v>328</v>
      </c>
      <c r="D21237" s="815">
        <f t="shared" si="1381"/>
        <v>318</v>
      </c>
      <c r="E21237" s="815">
        <v>2018</v>
      </c>
    </row>
    <row r="21238" spans="1:5">
      <c r="A21238" s="816">
        <f t="shared" si="1384"/>
        <v>43139</v>
      </c>
      <c r="B21238" s="815">
        <f t="shared" si="1383"/>
        <v>39</v>
      </c>
      <c r="C21238" s="815">
        <f t="shared" si="1382"/>
        <v>327</v>
      </c>
      <c r="D21238" s="815">
        <f t="shared" si="1381"/>
        <v>317</v>
      </c>
      <c r="E21238" s="815">
        <v>2018</v>
      </c>
    </row>
    <row r="21239" spans="1:5">
      <c r="A21239" s="816">
        <f t="shared" si="1384"/>
        <v>43140</v>
      </c>
      <c r="B21239" s="815">
        <f t="shared" si="1383"/>
        <v>40</v>
      </c>
      <c r="C21239" s="815">
        <f t="shared" si="1382"/>
        <v>326</v>
      </c>
      <c r="D21239" s="815">
        <f t="shared" si="1381"/>
        <v>316</v>
      </c>
      <c r="E21239" s="815">
        <v>2018</v>
      </c>
    </row>
    <row r="21240" spans="1:5">
      <c r="A21240" s="816">
        <f t="shared" si="1384"/>
        <v>43141</v>
      </c>
      <c r="B21240" s="815">
        <f t="shared" si="1383"/>
        <v>41</v>
      </c>
      <c r="C21240" s="815">
        <f t="shared" si="1382"/>
        <v>325</v>
      </c>
      <c r="D21240" s="815">
        <f t="shared" si="1381"/>
        <v>315</v>
      </c>
      <c r="E21240" s="815">
        <v>2018</v>
      </c>
    </row>
    <row r="21241" spans="1:5">
      <c r="A21241" s="816">
        <f t="shared" si="1384"/>
        <v>43142</v>
      </c>
      <c r="B21241" s="815">
        <f t="shared" si="1383"/>
        <v>42</v>
      </c>
      <c r="C21241" s="815">
        <f t="shared" si="1382"/>
        <v>324</v>
      </c>
      <c r="D21241" s="815">
        <f t="shared" si="1381"/>
        <v>314</v>
      </c>
      <c r="E21241" s="815">
        <v>2018</v>
      </c>
    </row>
    <row r="21242" spans="1:5">
      <c r="A21242" s="816">
        <f t="shared" si="1384"/>
        <v>43143</v>
      </c>
      <c r="B21242" s="815">
        <f t="shared" si="1383"/>
        <v>43</v>
      </c>
      <c r="C21242" s="815">
        <f t="shared" si="1382"/>
        <v>323</v>
      </c>
      <c r="D21242" s="815">
        <f t="shared" si="1381"/>
        <v>313</v>
      </c>
      <c r="E21242" s="815">
        <v>2018</v>
      </c>
    </row>
    <row r="21243" spans="1:5">
      <c r="A21243" s="816">
        <f t="shared" si="1384"/>
        <v>43144</v>
      </c>
      <c r="B21243" s="815">
        <f t="shared" si="1383"/>
        <v>44</v>
      </c>
      <c r="C21243" s="815">
        <f t="shared" si="1382"/>
        <v>322</v>
      </c>
      <c r="D21243" s="815">
        <f t="shared" si="1381"/>
        <v>312</v>
      </c>
      <c r="E21243" s="815">
        <v>2018</v>
      </c>
    </row>
    <row r="21244" spans="1:5">
      <c r="A21244" s="816">
        <f t="shared" si="1384"/>
        <v>43145</v>
      </c>
      <c r="B21244" s="815">
        <f t="shared" si="1383"/>
        <v>45</v>
      </c>
      <c r="C21244" s="815">
        <f t="shared" si="1382"/>
        <v>321</v>
      </c>
      <c r="D21244" s="815">
        <f t="shared" si="1381"/>
        <v>311</v>
      </c>
      <c r="E21244" s="815">
        <v>2018</v>
      </c>
    </row>
    <row r="21245" spans="1:5">
      <c r="A21245" s="816">
        <f t="shared" si="1384"/>
        <v>43146</v>
      </c>
      <c r="B21245" s="815">
        <f t="shared" si="1383"/>
        <v>46</v>
      </c>
      <c r="C21245" s="815">
        <f t="shared" si="1382"/>
        <v>320</v>
      </c>
      <c r="D21245" s="815">
        <f t="shared" si="1381"/>
        <v>310</v>
      </c>
      <c r="E21245" s="815">
        <v>2018</v>
      </c>
    </row>
    <row r="21246" spans="1:5">
      <c r="A21246" s="816">
        <f t="shared" si="1384"/>
        <v>43147</v>
      </c>
      <c r="B21246" s="815">
        <f t="shared" si="1383"/>
        <v>47</v>
      </c>
      <c r="C21246" s="815">
        <f t="shared" si="1382"/>
        <v>319</v>
      </c>
      <c r="D21246" s="815">
        <f t="shared" si="1381"/>
        <v>309</v>
      </c>
      <c r="E21246" s="815">
        <v>2018</v>
      </c>
    </row>
    <row r="21247" spans="1:5">
      <c r="A21247" s="816">
        <f t="shared" si="1384"/>
        <v>43148</v>
      </c>
      <c r="B21247" s="815">
        <f t="shared" si="1383"/>
        <v>48</v>
      </c>
      <c r="C21247" s="815">
        <f t="shared" si="1382"/>
        <v>318</v>
      </c>
      <c r="D21247" s="815">
        <f t="shared" si="1381"/>
        <v>308</v>
      </c>
      <c r="E21247" s="815">
        <v>2018</v>
      </c>
    </row>
    <row r="21248" spans="1:5">
      <c r="A21248" s="816">
        <f t="shared" si="1384"/>
        <v>43149</v>
      </c>
      <c r="B21248" s="815">
        <f t="shared" si="1383"/>
        <v>49</v>
      </c>
      <c r="C21248" s="815">
        <f t="shared" si="1382"/>
        <v>317</v>
      </c>
      <c r="D21248" s="815">
        <f t="shared" si="1381"/>
        <v>307</v>
      </c>
      <c r="E21248" s="815">
        <v>2018</v>
      </c>
    </row>
    <row r="21249" spans="1:5">
      <c r="A21249" s="816">
        <f t="shared" si="1384"/>
        <v>43150</v>
      </c>
      <c r="B21249" s="815">
        <f t="shared" si="1383"/>
        <v>50</v>
      </c>
      <c r="C21249" s="815">
        <f t="shared" si="1382"/>
        <v>316</v>
      </c>
      <c r="D21249" s="815">
        <f t="shared" si="1381"/>
        <v>306</v>
      </c>
      <c r="E21249" s="815">
        <v>2018</v>
      </c>
    </row>
    <row r="21250" spans="1:5">
      <c r="A21250" s="816">
        <f t="shared" si="1384"/>
        <v>43151</v>
      </c>
      <c r="B21250" s="815">
        <f t="shared" si="1383"/>
        <v>51</v>
      </c>
      <c r="C21250" s="815">
        <f t="shared" si="1382"/>
        <v>315</v>
      </c>
      <c r="D21250" s="815">
        <f t="shared" si="1381"/>
        <v>305</v>
      </c>
      <c r="E21250" s="815">
        <v>2018</v>
      </c>
    </row>
    <row r="21251" spans="1:5">
      <c r="A21251" s="816">
        <f t="shared" si="1384"/>
        <v>43152</v>
      </c>
      <c r="B21251" s="815">
        <f t="shared" si="1383"/>
        <v>52</v>
      </c>
      <c r="C21251" s="815">
        <f t="shared" si="1382"/>
        <v>314</v>
      </c>
      <c r="D21251" s="815">
        <f t="shared" si="1381"/>
        <v>304</v>
      </c>
      <c r="E21251" s="815">
        <v>2018</v>
      </c>
    </row>
    <row r="21252" spans="1:5">
      <c r="A21252" s="816">
        <f t="shared" si="1384"/>
        <v>43153</v>
      </c>
      <c r="B21252" s="815">
        <f t="shared" si="1383"/>
        <v>53</v>
      </c>
      <c r="C21252" s="815">
        <f t="shared" si="1382"/>
        <v>313</v>
      </c>
      <c r="D21252" s="815">
        <f t="shared" si="1381"/>
        <v>303</v>
      </c>
      <c r="E21252" s="815">
        <v>2018</v>
      </c>
    </row>
    <row r="21253" spans="1:5">
      <c r="A21253" s="816">
        <f t="shared" si="1384"/>
        <v>43154</v>
      </c>
      <c r="B21253" s="815">
        <f t="shared" si="1383"/>
        <v>54</v>
      </c>
      <c r="C21253" s="815">
        <f t="shared" si="1382"/>
        <v>312</v>
      </c>
      <c r="D21253" s="815">
        <f t="shared" si="1381"/>
        <v>302</v>
      </c>
      <c r="E21253" s="815">
        <v>2018</v>
      </c>
    </row>
    <row r="21254" spans="1:5">
      <c r="A21254" s="816">
        <f t="shared" si="1384"/>
        <v>43155</v>
      </c>
      <c r="B21254" s="815">
        <f t="shared" si="1383"/>
        <v>55</v>
      </c>
      <c r="C21254" s="815">
        <f t="shared" si="1382"/>
        <v>311</v>
      </c>
      <c r="D21254" s="815">
        <f t="shared" si="1381"/>
        <v>301</v>
      </c>
      <c r="E21254" s="815">
        <v>2018</v>
      </c>
    </row>
    <row r="21255" spans="1:5">
      <c r="A21255" s="816">
        <f t="shared" si="1384"/>
        <v>43156</v>
      </c>
      <c r="B21255" s="815">
        <f t="shared" ref="B21255:B21318" si="1385">B21254+1</f>
        <v>56</v>
      </c>
      <c r="C21255" s="815">
        <f t="shared" ref="C21255:C21318" si="1386">C21254-1</f>
        <v>310</v>
      </c>
      <c r="D21255" s="815">
        <f t="shared" ref="D21255:D21318" si="1387">D21254-1</f>
        <v>300</v>
      </c>
      <c r="E21255" s="815">
        <v>2018</v>
      </c>
    </row>
    <row r="21256" spans="1:5">
      <c r="A21256" s="816">
        <f t="shared" si="1384"/>
        <v>43157</v>
      </c>
      <c r="B21256" s="815">
        <f t="shared" si="1385"/>
        <v>57</v>
      </c>
      <c r="C21256" s="815">
        <f t="shared" si="1386"/>
        <v>309</v>
      </c>
      <c r="D21256" s="815">
        <f t="shared" si="1387"/>
        <v>299</v>
      </c>
      <c r="E21256" s="815">
        <v>2018</v>
      </c>
    </row>
    <row r="21257" spans="1:5">
      <c r="A21257" s="816">
        <f t="shared" si="1384"/>
        <v>43158</v>
      </c>
      <c r="B21257" s="815">
        <f t="shared" si="1385"/>
        <v>58</v>
      </c>
      <c r="C21257" s="815">
        <f t="shared" si="1386"/>
        <v>308</v>
      </c>
      <c r="D21257" s="815">
        <f t="shared" si="1387"/>
        <v>298</v>
      </c>
      <c r="E21257" s="815">
        <v>2018</v>
      </c>
    </row>
    <row r="21258" spans="1:5">
      <c r="A21258" s="816">
        <f t="shared" si="1384"/>
        <v>43159</v>
      </c>
      <c r="B21258" s="815">
        <f t="shared" si="1385"/>
        <v>59</v>
      </c>
      <c r="C21258" s="815">
        <f t="shared" si="1386"/>
        <v>307</v>
      </c>
      <c r="D21258" s="815">
        <f t="shared" si="1387"/>
        <v>297</v>
      </c>
      <c r="E21258" s="815">
        <v>2018</v>
      </c>
    </row>
    <row r="21259" spans="1:5">
      <c r="A21259" s="816">
        <f t="shared" si="1384"/>
        <v>43160</v>
      </c>
      <c r="B21259" s="815">
        <f t="shared" si="1385"/>
        <v>60</v>
      </c>
      <c r="C21259" s="815">
        <f t="shared" si="1386"/>
        <v>306</v>
      </c>
      <c r="D21259" s="815">
        <f t="shared" si="1387"/>
        <v>296</v>
      </c>
      <c r="E21259" s="815">
        <v>2018</v>
      </c>
    </row>
    <row r="21260" spans="1:5">
      <c r="A21260" s="816">
        <f t="shared" si="1384"/>
        <v>43161</v>
      </c>
      <c r="B21260" s="815">
        <f t="shared" si="1385"/>
        <v>61</v>
      </c>
      <c r="C21260" s="815">
        <f t="shared" si="1386"/>
        <v>305</v>
      </c>
      <c r="D21260" s="815">
        <f t="shared" si="1387"/>
        <v>295</v>
      </c>
      <c r="E21260" s="815">
        <v>2018</v>
      </c>
    </row>
    <row r="21261" spans="1:5">
      <c r="A21261" s="816">
        <f t="shared" si="1384"/>
        <v>43162</v>
      </c>
      <c r="B21261" s="815">
        <f t="shared" si="1385"/>
        <v>62</v>
      </c>
      <c r="C21261" s="815">
        <f t="shared" si="1386"/>
        <v>304</v>
      </c>
      <c r="D21261" s="815">
        <f t="shared" si="1387"/>
        <v>294</v>
      </c>
      <c r="E21261" s="815">
        <v>2018</v>
      </c>
    </row>
    <row r="21262" spans="1:5">
      <c r="A21262" s="816">
        <f t="shared" si="1384"/>
        <v>43163</v>
      </c>
      <c r="B21262" s="815">
        <f t="shared" si="1385"/>
        <v>63</v>
      </c>
      <c r="C21262" s="815">
        <f t="shared" si="1386"/>
        <v>303</v>
      </c>
      <c r="D21262" s="815">
        <f t="shared" si="1387"/>
        <v>293</v>
      </c>
      <c r="E21262" s="815">
        <v>2018</v>
      </c>
    </row>
    <row r="21263" spans="1:5">
      <c r="A21263" s="816">
        <f t="shared" si="1384"/>
        <v>43164</v>
      </c>
      <c r="B21263" s="815">
        <f t="shared" si="1385"/>
        <v>64</v>
      </c>
      <c r="C21263" s="815">
        <f t="shared" si="1386"/>
        <v>302</v>
      </c>
      <c r="D21263" s="815">
        <f t="shared" si="1387"/>
        <v>292</v>
      </c>
      <c r="E21263" s="815">
        <v>2018</v>
      </c>
    </row>
    <row r="21264" spans="1:5">
      <c r="A21264" s="816">
        <f t="shared" si="1384"/>
        <v>43165</v>
      </c>
      <c r="B21264" s="815">
        <f t="shared" si="1385"/>
        <v>65</v>
      </c>
      <c r="C21264" s="815">
        <f t="shared" si="1386"/>
        <v>301</v>
      </c>
      <c r="D21264" s="815">
        <f t="shared" si="1387"/>
        <v>291</v>
      </c>
      <c r="E21264" s="815">
        <v>2018</v>
      </c>
    </row>
    <row r="21265" spans="1:5">
      <c r="A21265" s="816">
        <f t="shared" si="1384"/>
        <v>43166</v>
      </c>
      <c r="B21265" s="815">
        <f t="shared" si="1385"/>
        <v>66</v>
      </c>
      <c r="C21265" s="815">
        <f t="shared" si="1386"/>
        <v>300</v>
      </c>
      <c r="D21265" s="815">
        <f t="shared" si="1387"/>
        <v>290</v>
      </c>
      <c r="E21265" s="815">
        <v>2018</v>
      </c>
    </row>
    <row r="21266" spans="1:5">
      <c r="A21266" s="816">
        <f t="shared" si="1384"/>
        <v>43167</v>
      </c>
      <c r="B21266" s="815">
        <f t="shared" si="1385"/>
        <v>67</v>
      </c>
      <c r="C21266" s="815">
        <f t="shared" si="1386"/>
        <v>299</v>
      </c>
      <c r="D21266" s="815">
        <f t="shared" si="1387"/>
        <v>289</v>
      </c>
      <c r="E21266" s="815">
        <v>2018</v>
      </c>
    </row>
    <row r="21267" spans="1:5">
      <c r="A21267" s="816">
        <f t="shared" si="1384"/>
        <v>43168</v>
      </c>
      <c r="B21267" s="815">
        <f t="shared" si="1385"/>
        <v>68</v>
      </c>
      <c r="C21267" s="815">
        <f t="shared" si="1386"/>
        <v>298</v>
      </c>
      <c r="D21267" s="815">
        <f t="shared" si="1387"/>
        <v>288</v>
      </c>
      <c r="E21267" s="815">
        <v>2018</v>
      </c>
    </row>
    <row r="21268" spans="1:5">
      <c r="A21268" s="816">
        <f t="shared" si="1384"/>
        <v>43169</v>
      </c>
      <c r="B21268" s="815">
        <f t="shared" si="1385"/>
        <v>69</v>
      </c>
      <c r="C21268" s="815">
        <f t="shared" si="1386"/>
        <v>297</v>
      </c>
      <c r="D21268" s="815">
        <f t="shared" si="1387"/>
        <v>287</v>
      </c>
      <c r="E21268" s="815">
        <v>2018</v>
      </c>
    </row>
    <row r="21269" spans="1:5">
      <c r="A21269" s="816">
        <f t="shared" si="1384"/>
        <v>43170</v>
      </c>
      <c r="B21269" s="815">
        <f t="shared" si="1385"/>
        <v>70</v>
      </c>
      <c r="C21269" s="815">
        <f t="shared" si="1386"/>
        <v>296</v>
      </c>
      <c r="D21269" s="815">
        <f t="shared" si="1387"/>
        <v>286</v>
      </c>
      <c r="E21269" s="815">
        <v>2018</v>
      </c>
    </row>
    <row r="21270" spans="1:5">
      <c r="A21270" s="816">
        <f t="shared" si="1384"/>
        <v>43171</v>
      </c>
      <c r="B21270" s="815">
        <f t="shared" si="1385"/>
        <v>71</v>
      </c>
      <c r="C21270" s="815">
        <f t="shared" si="1386"/>
        <v>295</v>
      </c>
      <c r="D21270" s="815">
        <f t="shared" si="1387"/>
        <v>285</v>
      </c>
      <c r="E21270" s="815">
        <v>2018</v>
      </c>
    </row>
    <row r="21271" spans="1:5">
      <c r="A21271" s="816">
        <f t="shared" si="1384"/>
        <v>43172</v>
      </c>
      <c r="B21271" s="815">
        <f t="shared" si="1385"/>
        <v>72</v>
      </c>
      <c r="C21271" s="815">
        <f t="shared" si="1386"/>
        <v>294</v>
      </c>
      <c r="D21271" s="815">
        <f t="shared" si="1387"/>
        <v>284</v>
      </c>
      <c r="E21271" s="815">
        <v>2018</v>
      </c>
    </row>
    <row r="21272" spans="1:5">
      <c r="A21272" s="816">
        <f t="shared" si="1384"/>
        <v>43173</v>
      </c>
      <c r="B21272" s="815">
        <f t="shared" si="1385"/>
        <v>73</v>
      </c>
      <c r="C21272" s="815">
        <f t="shared" si="1386"/>
        <v>293</v>
      </c>
      <c r="D21272" s="815">
        <f t="shared" si="1387"/>
        <v>283</v>
      </c>
      <c r="E21272" s="815">
        <v>2018</v>
      </c>
    </row>
    <row r="21273" spans="1:5">
      <c r="A21273" s="816">
        <f t="shared" si="1384"/>
        <v>43174</v>
      </c>
      <c r="B21273" s="815">
        <f t="shared" si="1385"/>
        <v>74</v>
      </c>
      <c r="C21273" s="815">
        <f t="shared" si="1386"/>
        <v>292</v>
      </c>
      <c r="D21273" s="815">
        <f t="shared" si="1387"/>
        <v>282</v>
      </c>
      <c r="E21273" s="815">
        <v>2018</v>
      </c>
    </row>
    <row r="21274" spans="1:5">
      <c r="A21274" s="816">
        <f t="shared" si="1384"/>
        <v>43175</v>
      </c>
      <c r="B21274" s="815">
        <f t="shared" si="1385"/>
        <v>75</v>
      </c>
      <c r="C21274" s="815">
        <f t="shared" si="1386"/>
        <v>291</v>
      </c>
      <c r="D21274" s="815">
        <f t="shared" si="1387"/>
        <v>281</v>
      </c>
      <c r="E21274" s="815">
        <v>2018</v>
      </c>
    </row>
    <row r="21275" spans="1:5">
      <c r="A21275" s="816">
        <f t="shared" si="1384"/>
        <v>43176</v>
      </c>
      <c r="B21275" s="815">
        <f t="shared" si="1385"/>
        <v>76</v>
      </c>
      <c r="C21275" s="815">
        <f t="shared" si="1386"/>
        <v>290</v>
      </c>
      <c r="D21275" s="815">
        <f t="shared" si="1387"/>
        <v>280</v>
      </c>
      <c r="E21275" s="815">
        <v>2018</v>
      </c>
    </row>
    <row r="21276" spans="1:5">
      <c r="A21276" s="816">
        <f t="shared" si="1384"/>
        <v>43177</v>
      </c>
      <c r="B21276" s="815">
        <f t="shared" si="1385"/>
        <v>77</v>
      </c>
      <c r="C21276" s="815">
        <f t="shared" si="1386"/>
        <v>289</v>
      </c>
      <c r="D21276" s="815">
        <f t="shared" si="1387"/>
        <v>279</v>
      </c>
      <c r="E21276" s="815">
        <v>2018</v>
      </c>
    </row>
    <row r="21277" spans="1:5">
      <c r="A21277" s="816">
        <f t="shared" si="1384"/>
        <v>43178</v>
      </c>
      <c r="B21277" s="815">
        <f t="shared" si="1385"/>
        <v>78</v>
      </c>
      <c r="C21277" s="815">
        <f t="shared" si="1386"/>
        <v>288</v>
      </c>
      <c r="D21277" s="815">
        <f t="shared" si="1387"/>
        <v>278</v>
      </c>
      <c r="E21277" s="815">
        <v>2018</v>
      </c>
    </row>
    <row r="21278" spans="1:5">
      <c r="A21278" s="816">
        <f t="shared" si="1384"/>
        <v>43179</v>
      </c>
      <c r="B21278" s="815">
        <f t="shared" si="1385"/>
        <v>79</v>
      </c>
      <c r="C21278" s="815">
        <f t="shared" si="1386"/>
        <v>287</v>
      </c>
      <c r="D21278" s="815">
        <f t="shared" si="1387"/>
        <v>277</v>
      </c>
      <c r="E21278" s="815">
        <v>2018</v>
      </c>
    </row>
    <row r="21279" spans="1:5">
      <c r="A21279" s="816">
        <f t="shared" si="1384"/>
        <v>43180</v>
      </c>
      <c r="B21279" s="815">
        <f t="shared" si="1385"/>
        <v>80</v>
      </c>
      <c r="C21279" s="815">
        <f t="shared" si="1386"/>
        <v>286</v>
      </c>
      <c r="D21279" s="815">
        <f t="shared" si="1387"/>
        <v>276</v>
      </c>
      <c r="E21279" s="815">
        <v>2018</v>
      </c>
    </row>
    <row r="21280" spans="1:5">
      <c r="A21280" s="816">
        <f t="shared" si="1384"/>
        <v>43181</v>
      </c>
      <c r="B21280" s="815">
        <f t="shared" si="1385"/>
        <v>81</v>
      </c>
      <c r="C21280" s="815">
        <f t="shared" si="1386"/>
        <v>285</v>
      </c>
      <c r="D21280" s="815">
        <f t="shared" si="1387"/>
        <v>275</v>
      </c>
      <c r="E21280" s="815">
        <v>2018</v>
      </c>
    </row>
    <row r="21281" spans="1:5">
      <c r="A21281" s="816">
        <f t="shared" si="1384"/>
        <v>43182</v>
      </c>
      <c r="B21281" s="815">
        <f t="shared" si="1385"/>
        <v>82</v>
      </c>
      <c r="C21281" s="815">
        <f t="shared" si="1386"/>
        <v>284</v>
      </c>
      <c r="D21281" s="815">
        <f t="shared" si="1387"/>
        <v>274</v>
      </c>
      <c r="E21281" s="815">
        <v>2018</v>
      </c>
    </row>
    <row r="21282" spans="1:5">
      <c r="A21282" s="816">
        <f t="shared" si="1384"/>
        <v>43183</v>
      </c>
      <c r="B21282" s="815">
        <f t="shared" si="1385"/>
        <v>83</v>
      </c>
      <c r="C21282" s="815">
        <f t="shared" si="1386"/>
        <v>283</v>
      </c>
      <c r="D21282" s="815">
        <f t="shared" si="1387"/>
        <v>273</v>
      </c>
      <c r="E21282" s="815">
        <v>2018</v>
      </c>
    </row>
    <row r="21283" spans="1:5">
      <c r="A21283" s="816">
        <f t="shared" si="1384"/>
        <v>43184</v>
      </c>
      <c r="B21283" s="815">
        <f t="shared" si="1385"/>
        <v>84</v>
      </c>
      <c r="C21283" s="815">
        <f t="shared" si="1386"/>
        <v>282</v>
      </c>
      <c r="D21283" s="815">
        <f t="shared" si="1387"/>
        <v>272</v>
      </c>
      <c r="E21283" s="815">
        <v>2018</v>
      </c>
    </row>
    <row r="21284" spans="1:5">
      <c r="A21284" s="816">
        <f t="shared" si="1384"/>
        <v>43185</v>
      </c>
      <c r="B21284" s="815">
        <f t="shared" si="1385"/>
        <v>85</v>
      </c>
      <c r="C21284" s="815">
        <f t="shared" si="1386"/>
        <v>281</v>
      </c>
      <c r="D21284" s="815">
        <f t="shared" si="1387"/>
        <v>271</v>
      </c>
      <c r="E21284" s="815">
        <v>2018</v>
      </c>
    </row>
    <row r="21285" spans="1:5">
      <c r="A21285" s="816">
        <f t="shared" si="1384"/>
        <v>43186</v>
      </c>
      <c r="B21285" s="815">
        <f t="shared" si="1385"/>
        <v>86</v>
      </c>
      <c r="C21285" s="815">
        <f t="shared" si="1386"/>
        <v>280</v>
      </c>
      <c r="D21285" s="815">
        <f t="shared" si="1387"/>
        <v>270</v>
      </c>
      <c r="E21285" s="815">
        <v>2018</v>
      </c>
    </row>
    <row r="21286" spans="1:5">
      <c r="A21286" s="816">
        <f t="shared" si="1384"/>
        <v>43187</v>
      </c>
      <c r="B21286" s="815">
        <f t="shared" si="1385"/>
        <v>87</v>
      </c>
      <c r="C21286" s="815">
        <f t="shared" si="1386"/>
        <v>279</v>
      </c>
      <c r="D21286" s="815">
        <f t="shared" si="1387"/>
        <v>269</v>
      </c>
      <c r="E21286" s="815">
        <v>2018</v>
      </c>
    </row>
    <row r="21287" spans="1:5">
      <c r="A21287" s="816">
        <f t="shared" si="1384"/>
        <v>43188</v>
      </c>
      <c r="B21287" s="815">
        <f t="shared" si="1385"/>
        <v>88</v>
      </c>
      <c r="C21287" s="815">
        <f t="shared" si="1386"/>
        <v>278</v>
      </c>
      <c r="D21287" s="815">
        <f t="shared" si="1387"/>
        <v>268</v>
      </c>
      <c r="E21287" s="815">
        <v>2018</v>
      </c>
    </row>
    <row r="21288" spans="1:5">
      <c r="A21288" s="816">
        <f t="shared" si="1384"/>
        <v>43189</v>
      </c>
      <c r="B21288" s="815">
        <f t="shared" si="1385"/>
        <v>89</v>
      </c>
      <c r="C21288" s="815">
        <f t="shared" si="1386"/>
        <v>277</v>
      </c>
      <c r="D21288" s="815">
        <f t="shared" si="1387"/>
        <v>267</v>
      </c>
      <c r="E21288" s="815">
        <v>2018</v>
      </c>
    </row>
    <row r="21289" spans="1:5">
      <c r="A21289" s="816">
        <f t="shared" si="1384"/>
        <v>43190</v>
      </c>
      <c r="B21289" s="815">
        <f t="shared" si="1385"/>
        <v>90</v>
      </c>
      <c r="C21289" s="815">
        <f t="shared" si="1386"/>
        <v>276</v>
      </c>
      <c r="D21289" s="815">
        <f t="shared" si="1387"/>
        <v>266</v>
      </c>
      <c r="E21289" s="815">
        <v>2018</v>
      </c>
    </row>
    <row r="21290" spans="1:5">
      <c r="A21290" s="816">
        <f t="shared" si="1384"/>
        <v>43191</v>
      </c>
      <c r="B21290" s="815">
        <f t="shared" si="1385"/>
        <v>91</v>
      </c>
      <c r="C21290" s="815">
        <f t="shared" si="1386"/>
        <v>275</v>
      </c>
      <c r="D21290" s="815">
        <f t="shared" si="1387"/>
        <v>265</v>
      </c>
      <c r="E21290" s="815">
        <v>2018</v>
      </c>
    </row>
    <row r="21291" spans="1:5">
      <c r="A21291" s="816">
        <f t="shared" si="1384"/>
        <v>43192</v>
      </c>
      <c r="B21291" s="815">
        <f t="shared" si="1385"/>
        <v>92</v>
      </c>
      <c r="C21291" s="815">
        <f t="shared" si="1386"/>
        <v>274</v>
      </c>
      <c r="D21291" s="815">
        <f t="shared" si="1387"/>
        <v>264</v>
      </c>
      <c r="E21291" s="815">
        <v>2018</v>
      </c>
    </row>
    <row r="21292" spans="1:5">
      <c r="A21292" s="816">
        <f t="shared" si="1384"/>
        <v>43193</v>
      </c>
      <c r="B21292" s="815">
        <f t="shared" si="1385"/>
        <v>93</v>
      </c>
      <c r="C21292" s="815">
        <f t="shared" si="1386"/>
        <v>273</v>
      </c>
      <c r="D21292" s="815">
        <f t="shared" si="1387"/>
        <v>263</v>
      </c>
      <c r="E21292" s="815">
        <v>2018</v>
      </c>
    </row>
    <row r="21293" spans="1:5">
      <c r="A21293" s="816">
        <f t="shared" si="1384"/>
        <v>43194</v>
      </c>
      <c r="B21293" s="815">
        <f t="shared" si="1385"/>
        <v>94</v>
      </c>
      <c r="C21293" s="815">
        <f t="shared" si="1386"/>
        <v>272</v>
      </c>
      <c r="D21293" s="815">
        <f t="shared" si="1387"/>
        <v>262</v>
      </c>
      <c r="E21293" s="815">
        <v>2018</v>
      </c>
    </row>
    <row r="21294" spans="1:5">
      <c r="A21294" s="816">
        <f t="shared" si="1384"/>
        <v>43195</v>
      </c>
      <c r="B21294" s="815">
        <f t="shared" si="1385"/>
        <v>95</v>
      </c>
      <c r="C21294" s="815">
        <f t="shared" si="1386"/>
        <v>271</v>
      </c>
      <c r="D21294" s="815">
        <f t="shared" si="1387"/>
        <v>261</v>
      </c>
      <c r="E21294" s="815">
        <v>2018</v>
      </c>
    </row>
    <row r="21295" spans="1:5">
      <c r="A21295" s="816">
        <f t="shared" si="1384"/>
        <v>43196</v>
      </c>
      <c r="B21295" s="815">
        <f t="shared" si="1385"/>
        <v>96</v>
      </c>
      <c r="C21295" s="815">
        <f t="shared" si="1386"/>
        <v>270</v>
      </c>
      <c r="D21295" s="815">
        <f t="shared" si="1387"/>
        <v>260</v>
      </c>
      <c r="E21295" s="815">
        <v>2018</v>
      </c>
    </row>
    <row r="21296" spans="1:5">
      <c r="A21296" s="816">
        <f t="shared" si="1384"/>
        <v>43197</v>
      </c>
      <c r="B21296" s="815">
        <f t="shared" si="1385"/>
        <v>97</v>
      </c>
      <c r="C21296" s="815">
        <f t="shared" si="1386"/>
        <v>269</v>
      </c>
      <c r="D21296" s="815">
        <f t="shared" si="1387"/>
        <v>259</v>
      </c>
      <c r="E21296" s="815">
        <v>2018</v>
      </c>
    </row>
    <row r="21297" spans="1:5">
      <c r="A21297" s="816">
        <f t="shared" si="1384"/>
        <v>43198</v>
      </c>
      <c r="B21297" s="815">
        <f t="shared" si="1385"/>
        <v>98</v>
      </c>
      <c r="C21297" s="815">
        <f t="shared" si="1386"/>
        <v>268</v>
      </c>
      <c r="D21297" s="815">
        <f t="shared" si="1387"/>
        <v>258</v>
      </c>
      <c r="E21297" s="815">
        <v>2018</v>
      </c>
    </row>
    <row r="21298" spans="1:5">
      <c r="A21298" s="816">
        <f t="shared" si="1384"/>
        <v>43199</v>
      </c>
      <c r="B21298" s="815">
        <f t="shared" si="1385"/>
        <v>99</v>
      </c>
      <c r="C21298" s="815">
        <f t="shared" si="1386"/>
        <v>267</v>
      </c>
      <c r="D21298" s="815">
        <f t="shared" si="1387"/>
        <v>257</v>
      </c>
      <c r="E21298" s="815">
        <v>2018</v>
      </c>
    </row>
    <row r="21299" spans="1:5">
      <c r="A21299" s="816">
        <f t="shared" ref="A21299:A21362" si="1388">A21298+1</f>
        <v>43200</v>
      </c>
      <c r="B21299" s="815">
        <f t="shared" si="1385"/>
        <v>100</v>
      </c>
      <c r="C21299" s="815">
        <f t="shared" si="1386"/>
        <v>266</v>
      </c>
      <c r="D21299" s="815">
        <f t="shared" si="1387"/>
        <v>256</v>
      </c>
      <c r="E21299" s="815">
        <v>2018</v>
      </c>
    </row>
    <row r="21300" spans="1:5">
      <c r="A21300" s="816">
        <f t="shared" si="1388"/>
        <v>43201</v>
      </c>
      <c r="B21300" s="815">
        <f t="shared" si="1385"/>
        <v>101</v>
      </c>
      <c r="C21300" s="815">
        <f t="shared" si="1386"/>
        <v>265</v>
      </c>
      <c r="D21300" s="815">
        <f t="shared" si="1387"/>
        <v>255</v>
      </c>
      <c r="E21300" s="815">
        <v>2018</v>
      </c>
    </row>
    <row r="21301" spans="1:5">
      <c r="A21301" s="816">
        <f t="shared" si="1388"/>
        <v>43202</v>
      </c>
      <c r="B21301" s="815">
        <f t="shared" si="1385"/>
        <v>102</v>
      </c>
      <c r="C21301" s="815">
        <f t="shared" si="1386"/>
        <v>264</v>
      </c>
      <c r="D21301" s="815">
        <f t="shared" si="1387"/>
        <v>254</v>
      </c>
      <c r="E21301" s="815">
        <v>2018</v>
      </c>
    </row>
    <row r="21302" spans="1:5">
      <c r="A21302" s="816">
        <f t="shared" si="1388"/>
        <v>43203</v>
      </c>
      <c r="B21302" s="815">
        <f t="shared" si="1385"/>
        <v>103</v>
      </c>
      <c r="C21302" s="815">
        <f t="shared" si="1386"/>
        <v>263</v>
      </c>
      <c r="D21302" s="815">
        <f t="shared" si="1387"/>
        <v>253</v>
      </c>
      <c r="E21302" s="815">
        <v>2018</v>
      </c>
    </row>
    <row r="21303" spans="1:5">
      <c r="A21303" s="816">
        <f t="shared" si="1388"/>
        <v>43204</v>
      </c>
      <c r="B21303" s="815">
        <f t="shared" si="1385"/>
        <v>104</v>
      </c>
      <c r="C21303" s="815">
        <f t="shared" si="1386"/>
        <v>262</v>
      </c>
      <c r="D21303" s="815">
        <f t="shared" si="1387"/>
        <v>252</v>
      </c>
      <c r="E21303" s="815">
        <v>2018</v>
      </c>
    </row>
    <row r="21304" spans="1:5">
      <c r="A21304" s="816">
        <f t="shared" si="1388"/>
        <v>43205</v>
      </c>
      <c r="B21304" s="815">
        <f t="shared" si="1385"/>
        <v>105</v>
      </c>
      <c r="C21304" s="815">
        <f t="shared" si="1386"/>
        <v>261</v>
      </c>
      <c r="D21304" s="815">
        <f t="shared" si="1387"/>
        <v>251</v>
      </c>
      <c r="E21304" s="815">
        <v>2018</v>
      </c>
    </row>
    <row r="21305" spans="1:5">
      <c r="A21305" s="816">
        <f t="shared" si="1388"/>
        <v>43206</v>
      </c>
      <c r="B21305" s="815">
        <f t="shared" si="1385"/>
        <v>106</v>
      </c>
      <c r="C21305" s="815">
        <f t="shared" si="1386"/>
        <v>260</v>
      </c>
      <c r="D21305" s="815">
        <f t="shared" si="1387"/>
        <v>250</v>
      </c>
      <c r="E21305" s="815">
        <v>2018</v>
      </c>
    </row>
    <row r="21306" spans="1:5">
      <c r="A21306" s="816">
        <f t="shared" si="1388"/>
        <v>43207</v>
      </c>
      <c r="B21306" s="815">
        <f t="shared" si="1385"/>
        <v>107</v>
      </c>
      <c r="C21306" s="815">
        <f t="shared" si="1386"/>
        <v>259</v>
      </c>
      <c r="D21306" s="815">
        <f t="shared" si="1387"/>
        <v>249</v>
      </c>
      <c r="E21306" s="815">
        <v>2018</v>
      </c>
    </row>
    <row r="21307" spans="1:5">
      <c r="A21307" s="816">
        <f t="shared" si="1388"/>
        <v>43208</v>
      </c>
      <c r="B21307" s="815">
        <f t="shared" si="1385"/>
        <v>108</v>
      </c>
      <c r="C21307" s="815">
        <f t="shared" si="1386"/>
        <v>258</v>
      </c>
      <c r="D21307" s="815">
        <f t="shared" si="1387"/>
        <v>248</v>
      </c>
      <c r="E21307" s="815">
        <v>2018</v>
      </c>
    </row>
    <row r="21308" spans="1:5">
      <c r="A21308" s="816">
        <f t="shared" si="1388"/>
        <v>43209</v>
      </c>
      <c r="B21308" s="815">
        <f t="shared" si="1385"/>
        <v>109</v>
      </c>
      <c r="C21308" s="815">
        <f t="shared" si="1386"/>
        <v>257</v>
      </c>
      <c r="D21308" s="815">
        <f t="shared" si="1387"/>
        <v>247</v>
      </c>
      <c r="E21308" s="815">
        <v>2018</v>
      </c>
    </row>
    <row r="21309" spans="1:5">
      <c r="A21309" s="816">
        <f t="shared" si="1388"/>
        <v>43210</v>
      </c>
      <c r="B21309" s="815">
        <f t="shared" si="1385"/>
        <v>110</v>
      </c>
      <c r="C21309" s="815">
        <f t="shared" si="1386"/>
        <v>256</v>
      </c>
      <c r="D21309" s="815">
        <f t="shared" si="1387"/>
        <v>246</v>
      </c>
      <c r="E21309" s="815">
        <v>2018</v>
      </c>
    </row>
    <row r="21310" spans="1:5">
      <c r="A21310" s="816">
        <f t="shared" si="1388"/>
        <v>43211</v>
      </c>
      <c r="B21310" s="815">
        <f t="shared" si="1385"/>
        <v>111</v>
      </c>
      <c r="C21310" s="815">
        <f t="shared" si="1386"/>
        <v>255</v>
      </c>
      <c r="D21310" s="815">
        <f t="shared" si="1387"/>
        <v>245</v>
      </c>
      <c r="E21310" s="815">
        <v>2018</v>
      </c>
    </row>
    <row r="21311" spans="1:5">
      <c r="A21311" s="816">
        <f t="shared" si="1388"/>
        <v>43212</v>
      </c>
      <c r="B21311" s="815">
        <f t="shared" si="1385"/>
        <v>112</v>
      </c>
      <c r="C21311" s="815">
        <f t="shared" si="1386"/>
        <v>254</v>
      </c>
      <c r="D21311" s="815">
        <f t="shared" si="1387"/>
        <v>244</v>
      </c>
      <c r="E21311" s="815">
        <v>2018</v>
      </c>
    </row>
    <row r="21312" spans="1:5">
      <c r="A21312" s="816">
        <f t="shared" si="1388"/>
        <v>43213</v>
      </c>
      <c r="B21312" s="815">
        <f t="shared" si="1385"/>
        <v>113</v>
      </c>
      <c r="C21312" s="815">
        <f t="shared" si="1386"/>
        <v>253</v>
      </c>
      <c r="D21312" s="815">
        <f t="shared" si="1387"/>
        <v>243</v>
      </c>
      <c r="E21312" s="815">
        <v>2018</v>
      </c>
    </row>
    <row r="21313" spans="1:5">
      <c r="A21313" s="816">
        <f t="shared" si="1388"/>
        <v>43214</v>
      </c>
      <c r="B21313" s="815">
        <f t="shared" si="1385"/>
        <v>114</v>
      </c>
      <c r="C21313" s="815">
        <f t="shared" si="1386"/>
        <v>252</v>
      </c>
      <c r="D21313" s="815">
        <f t="shared" si="1387"/>
        <v>242</v>
      </c>
      <c r="E21313" s="815">
        <v>2018</v>
      </c>
    </row>
    <row r="21314" spans="1:5">
      <c r="A21314" s="816">
        <f t="shared" si="1388"/>
        <v>43215</v>
      </c>
      <c r="B21314" s="815">
        <f t="shared" si="1385"/>
        <v>115</v>
      </c>
      <c r="C21314" s="815">
        <f t="shared" si="1386"/>
        <v>251</v>
      </c>
      <c r="D21314" s="815">
        <f t="shared" si="1387"/>
        <v>241</v>
      </c>
      <c r="E21314" s="815">
        <v>2018</v>
      </c>
    </row>
    <row r="21315" spans="1:5">
      <c r="A21315" s="816">
        <f t="shared" si="1388"/>
        <v>43216</v>
      </c>
      <c r="B21315" s="815">
        <f t="shared" si="1385"/>
        <v>116</v>
      </c>
      <c r="C21315" s="815">
        <f t="shared" si="1386"/>
        <v>250</v>
      </c>
      <c r="D21315" s="815">
        <f t="shared" si="1387"/>
        <v>240</v>
      </c>
      <c r="E21315" s="815">
        <v>2018</v>
      </c>
    </row>
    <row r="21316" spans="1:5">
      <c r="A21316" s="816">
        <f t="shared" si="1388"/>
        <v>43217</v>
      </c>
      <c r="B21316" s="815">
        <f t="shared" si="1385"/>
        <v>117</v>
      </c>
      <c r="C21316" s="815">
        <f t="shared" si="1386"/>
        <v>249</v>
      </c>
      <c r="D21316" s="815">
        <f t="shared" si="1387"/>
        <v>239</v>
      </c>
      <c r="E21316" s="815">
        <v>2018</v>
      </c>
    </row>
    <row r="21317" spans="1:5">
      <c r="A21317" s="816">
        <f t="shared" si="1388"/>
        <v>43218</v>
      </c>
      <c r="B21317" s="815">
        <f t="shared" si="1385"/>
        <v>118</v>
      </c>
      <c r="C21317" s="815">
        <f t="shared" si="1386"/>
        <v>248</v>
      </c>
      <c r="D21317" s="815">
        <f t="shared" si="1387"/>
        <v>238</v>
      </c>
      <c r="E21317" s="815">
        <v>2018</v>
      </c>
    </row>
    <row r="21318" spans="1:5">
      <c r="A21318" s="816">
        <f t="shared" si="1388"/>
        <v>43219</v>
      </c>
      <c r="B21318" s="815">
        <f t="shared" si="1385"/>
        <v>119</v>
      </c>
      <c r="C21318" s="815">
        <f t="shared" si="1386"/>
        <v>247</v>
      </c>
      <c r="D21318" s="815">
        <f t="shared" si="1387"/>
        <v>237</v>
      </c>
      <c r="E21318" s="815">
        <v>2018</v>
      </c>
    </row>
    <row r="21319" spans="1:5">
      <c r="A21319" s="816">
        <f t="shared" si="1388"/>
        <v>43220</v>
      </c>
      <c r="B21319" s="815">
        <f t="shared" ref="B21319:B21382" si="1389">B21318+1</f>
        <v>120</v>
      </c>
      <c r="C21319" s="815">
        <f t="shared" ref="C21319:C21382" si="1390">C21318-1</f>
        <v>246</v>
      </c>
      <c r="D21319" s="815">
        <f t="shared" ref="D21319:D21382" si="1391">D21318-1</f>
        <v>236</v>
      </c>
      <c r="E21319" s="815">
        <v>2018</v>
      </c>
    </row>
    <row r="21320" spans="1:5">
      <c r="A21320" s="816">
        <f t="shared" si="1388"/>
        <v>43221</v>
      </c>
      <c r="B21320" s="815">
        <f t="shared" si="1389"/>
        <v>121</v>
      </c>
      <c r="C21320" s="815">
        <f t="shared" si="1390"/>
        <v>245</v>
      </c>
      <c r="D21320" s="815">
        <f t="shared" si="1391"/>
        <v>235</v>
      </c>
      <c r="E21320" s="815">
        <v>2018</v>
      </c>
    </row>
    <row r="21321" spans="1:5">
      <c r="A21321" s="816">
        <f t="shared" si="1388"/>
        <v>43222</v>
      </c>
      <c r="B21321" s="815">
        <f t="shared" si="1389"/>
        <v>122</v>
      </c>
      <c r="C21321" s="815">
        <f t="shared" si="1390"/>
        <v>244</v>
      </c>
      <c r="D21321" s="815">
        <f t="shared" si="1391"/>
        <v>234</v>
      </c>
      <c r="E21321" s="815">
        <v>2018</v>
      </c>
    </row>
    <row r="21322" spans="1:5">
      <c r="A21322" s="816">
        <f t="shared" si="1388"/>
        <v>43223</v>
      </c>
      <c r="B21322" s="815">
        <f t="shared" si="1389"/>
        <v>123</v>
      </c>
      <c r="C21322" s="815">
        <f t="shared" si="1390"/>
        <v>243</v>
      </c>
      <c r="D21322" s="815">
        <f t="shared" si="1391"/>
        <v>233</v>
      </c>
      <c r="E21322" s="815">
        <v>2018</v>
      </c>
    </row>
    <row r="21323" spans="1:5">
      <c r="A21323" s="816">
        <f t="shared" si="1388"/>
        <v>43224</v>
      </c>
      <c r="B21323" s="815">
        <f t="shared" si="1389"/>
        <v>124</v>
      </c>
      <c r="C21323" s="815">
        <f t="shared" si="1390"/>
        <v>242</v>
      </c>
      <c r="D21323" s="815">
        <f t="shared" si="1391"/>
        <v>232</v>
      </c>
      <c r="E21323" s="815">
        <v>2018</v>
      </c>
    </row>
    <row r="21324" spans="1:5">
      <c r="A21324" s="816">
        <f t="shared" si="1388"/>
        <v>43225</v>
      </c>
      <c r="B21324" s="815">
        <f t="shared" si="1389"/>
        <v>125</v>
      </c>
      <c r="C21324" s="815">
        <f t="shared" si="1390"/>
        <v>241</v>
      </c>
      <c r="D21324" s="815">
        <f t="shared" si="1391"/>
        <v>231</v>
      </c>
      <c r="E21324" s="815">
        <v>2018</v>
      </c>
    </row>
    <row r="21325" spans="1:5">
      <c r="A21325" s="816">
        <f t="shared" si="1388"/>
        <v>43226</v>
      </c>
      <c r="B21325" s="815">
        <f t="shared" si="1389"/>
        <v>126</v>
      </c>
      <c r="C21325" s="815">
        <f t="shared" si="1390"/>
        <v>240</v>
      </c>
      <c r="D21325" s="815">
        <f t="shared" si="1391"/>
        <v>230</v>
      </c>
      <c r="E21325" s="815">
        <v>2018</v>
      </c>
    </row>
    <row r="21326" spans="1:5">
      <c r="A21326" s="816">
        <f t="shared" si="1388"/>
        <v>43227</v>
      </c>
      <c r="B21326" s="815">
        <f t="shared" si="1389"/>
        <v>127</v>
      </c>
      <c r="C21326" s="815">
        <f t="shared" si="1390"/>
        <v>239</v>
      </c>
      <c r="D21326" s="815">
        <f t="shared" si="1391"/>
        <v>229</v>
      </c>
      <c r="E21326" s="815">
        <v>2018</v>
      </c>
    </row>
    <row r="21327" spans="1:5">
      <c r="A21327" s="816">
        <f t="shared" si="1388"/>
        <v>43228</v>
      </c>
      <c r="B21327" s="815">
        <f t="shared" si="1389"/>
        <v>128</v>
      </c>
      <c r="C21327" s="815">
        <f t="shared" si="1390"/>
        <v>238</v>
      </c>
      <c r="D21327" s="815">
        <f t="shared" si="1391"/>
        <v>228</v>
      </c>
      <c r="E21327" s="815">
        <v>2018</v>
      </c>
    </row>
    <row r="21328" spans="1:5">
      <c r="A21328" s="816">
        <f t="shared" si="1388"/>
        <v>43229</v>
      </c>
      <c r="B21328" s="815">
        <f t="shared" si="1389"/>
        <v>129</v>
      </c>
      <c r="C21328" s="815">
        <f t="shared" si="1390"/>
        <v>237</v>
      </c>
      <c r="D21328" s="815">
        <f t="shared" si="1391"/>
        <v>227</v>
      </c>
      <c r="E21328" s="815">
        <v>2018</v>
      </c>
    </row>
    <row r="21329" spans="1:5">
      <c r="A21329" s="816">
        <f t="shared" si="1388"/>
        <v>43230</v>
      </c>
      <c r="B21329" s="815">
        <f t="shared" si="1389"/>
        <v>130</v>
      </c>
      <c r="C21329" s="815">
        <f t="shared" si="1390"/>
        <v>236</v>
      </c>
      <c r="D21329" s="815">
        <f t="shared" si="1391"/>
        <v>226</v>
      </c>
      <c r="E21329" s="815">
        <v>2018</v>
      </c>
    </row>
    <row r="21330" spans="1:5">
      <c r="A21330" s="816">
        <f t="shared" si="1388"/>
        <v>43231</v>
      </c>
      <c r="B21330" s="815">
        <f t="shared" si="1389"/>
        <v>131</v>
      </c>
      <c r="C21330" s="815">
        <f t="shared" si="1390"/>
        <v>235</v>
      </c>
      <c r="D21330" s="815">
        <f t="shared" si="1391"/>
        <v>225</v>
      </c>
      <c r="E21330" s="815">
        <v>2018</v>
      </c>
    </row>
    <row r="21331" spans="1:5">
      <c r="A21331" s="816">
        <f t="shared" si="1388"/>
        <v>43232</v>
      </c>
      <c r="B21331" s="815">
        <f t="shared" si="1389"/>
        <v>132</v>
      </c>
      <c r="C21331" s="815">
        <f t="shared" si="1390"/>
        <v>234</v>
      </c>
      <c r="D21331" s="815">
        <f t="shared" si="1391"/>
        <v>224</v>
      </c>
      <c r="E21331" s="815">
        <v>2018</v>
      </c>
    </row>
    <row r="21332" spans="1:5">
      <c r="A21332" s="816">
        <f t="shared" si="1388"/>
        <v>43233</v>
      </c>
      <c r="B21332" s="815">
        <f t="shared" si="1389"/>
        <v>133</v>
      </c>
      <c r="C21332" s="815">
        <f t="shared" si="1390"/>
        <v>233</v>
      </c>
      <c r="D21332" s="815">
        <f t="shared" si="1391"/>
        <v>223</v>
      </c>
      <c r="E21332" s="815">
        <v>2018</v>
      </c>
    </row>
    <row r="21333" spans="1:5">
      <c r="A21333" s="816">
        <f t="shared" si="1388"/>
        <v>43234</v>
      </c>
      <c r="B21333" s="815">
        <f t="shared" si="1389"/>
        <v>134</v>
      </c>
      <c r="C21333" s="815">
        <f t="shared" si="1390"/>
        <v>232</v>
      </c>
      <c r="D21333" s="815">
        <f t="shared" si="1391"/>
        <v>222</v>
      </c>
      <c r="E21333" s="815">
        <v>2018</v>
      </c>
    </row>
    <row r="21334" spans="1:5">
      <c r="A21334" s="816">
        <f t="shared" si="1388"/>
        <v>43235</v>
      </c>
      <c r="B21334" s="815">
        <f t="shared" si="1389"/>
        <v>135</v>
      </c>
      <c r="C21334" s="815">
        <f t="shared" si="1390"/>
        <v>231</v>
      </c>
      <c r="D21334" s="815">
        <f t="shared" si="1391"/>
        <v>221</v>
      </c>
      <c r="E21334" s="815">
        <v>2018</v>
      </c>
    </row>
    <row r="21335" spans="1:5">
      <c r="A21335" s="816">
        <f t="shared" si="1388"/>
        <v>43236</v>
      </c>
      <c r="B21335" s="815">
        <f t="shared" si="1389"/>
        <v>136</v>
      </c>
      <c r="C21335" s="815">
        <f t="shared" si="1390"/>
        <v>230</v>
      </c>
      <c r="D21335" s="815">
        <f t="shared" si="1391"/>
        <v>220</v>
      </c>
      <c r="E21335" s="815">
        <v>2018</v>
      </c>
    </row>
    <row r="21336" spans="1:5">
      <c r="A21336" s="816">
        <f t="shared" si="1388"/>
        <v>43237</v>
      </c>
      <c r="B21336" s="815">
        <f t="shared" si="1389"/>
        <v>137</v>
      </c>
      <c r="C21336" s="815">
        <f t="shared" si="1390"/>
        <v>229</v>
      </c>
      <c r="D21336" s="815">
        <f t="shared" si="1391"/>
        <v>219</v>
      </c>
      <c r="E21336" s="815">
        <v>2018</v>
      </c>
    </row>
    <row r="21337" spans="1:5">
      <c r="A21337" s="816">
        <f t="shared" si="1388"/>
        <v>43238</v>
      </c>
      <c r="B21337" s="815">
        <f t="shared" si="1389"/>
        <v>138</v>
      </c>
      <c r="C21337" s="815">
        <f t="shared" si="1390"/>
        <v>228</v>
      </c>
      <c r="D21337" s="815">
        <f t="shared" si="1391"/>
        <v>218</v>
      </c>
      <c r="E21337" s="815">
        <v>2018</v>
      </c>
    </row>
    <row r="21338" spans="1:5">
      <c r="A21338" s="816">
        <f t="shared" si="1388"/>
        <v>43239</v>
      </c>
      <c r="B21338" s="815">
        <f t="shared" si="1389"/>
        <v>139</v>
      </c>
      <c r="C21338" s="815">
        <f t="shared" si="1390"/>
        <v>227</v>
      </c>
      <c r="D21338" s="815">
        <f t="shared" si="1391"/>
        <v>217</v>
      </c>
      <c r="E21338" s="815">
        <v>2018</v>
      </c>
    </row>
    <row r="21339" spans="1:5">
      <c r="A21339" s="816">
        <f t="shared" si="1388"/>
        <v>43240</v>
      </c>
      <c r="B21339" s="815">
        <f t="shared" si="1389"/>
        <v>140</v>
      </c>
      <c r="C21339" s="815">
        <f t="shared" si="1390"/>
        <v>226</v>
      </c>
      <c r="D21339" s="815">
        <f t="shared" si="1391"/>
        <v>216</v>
      </c>
      <c r="E21339" s="815">
        <v>2018</v>
      </c>
    </row>
    <row r="21340" spans="1:5">
      <c r="A21340" s="816">
        <f t="shared" si="1388"/>
        <v>43241</v>
      </c>
      <c r="B21340" s="815">
        <f t="shared" si="1389"/>
        <v>141</v>
      </c>
      <c r="C21340" s="815">
        <f t="shared" si="1390"/>
        <v>225</v>
      </c>
      <c r="D21340" s="815">
        <f t="shared" si="1391"/>
        <v>215</v>
      </c>
      <c r="E21340" s="815">
        <v>2018</v>
      </c>
    </row>
    <row r="21341" spans="1:5">
      <c r="A21341" s="816">
        <f t="shared" si="1388"/>
        <v>43242</v>
      </c>
      <c r="B21341" s="815">
        <f t="shared" si="1389"/>
        <v>142</v>
      </c>
      <c r="C21341" s="815">
        <f t="shared" si="1390"/>
        <v>224</v>
      </c>
      <c r="D21341" s="815">
        <f t="shared" si="1391"/>
        <v>214</v>
      </c>
      <c r="E21341" s="815">
        <v>2018</v>
      </c>
    </row>
    <row r="21342" spans="1:5">
      <c r="A21342" s="816">
        <f t="shared" si="1388"/>
        <v>43243</v>
      </c>
      <c r="B21342" s="815">
        <f t="shared" si="1389"/>
        <v>143</v>
      </c>
      <c r="C21342" s="815">
        <f t="shared" si="1390"/>
        <v>223</v>
      </c>
      <c r="D21342" s="815">
        <f t="shared" si="1391"/>
        <v>213</v>
      </c>
      <c r="E21342" s="815">
        <v>2018</v>
      </c>
    </row>
    <row r="21343" spans="1:5">
      <c r="A21343" s="816">
        <f t="shared" si="1388"/>
        <v>43244</v>
      </c>
      <c r="B21343" s="815">
        <f t="shared" si="1389"/>
        <v>144</v>
      </c>
      <c r="C21343" s="815">
        <f t="shared" si="1390"/>
        <v>222</v>
      </c>
      <c r="D21343" s="815">
        <f t="shared" si="1391"/>
        <v>212</v>
      </c>
      <c r="E21343" s="815">
        <v>2018</v>
      </c>
    </row>
    <row r="21344" spans="1:5">
      <c r="A21344" s="816">
        <f t="shared" si="1388"/>
        <v>43245</v>
      </c>
      <c r="B21344" s="815">
        <f t="shared" si="1389"/>
        <v>145</v>
      </c>
      <c r="C21344" s="815">
        <f t="shared" si="1390"/>
        <v>221</v>
      </c>
      <c r="D21344" s="815">
        <f t="shared" si="1391"/>
        <v>211</v>
      </c>
      <c r="E21344" s="815">
        <v>2018</v>
      </c>
    </row>
    <row r="21345" spans="1:5">
      <c r="A21345" s="816">
        <f t="shared" si="1388"/>
        <v>43246</v>
      </c>
      <c r="B21345" s="815">
        <f t="shared" si="1389"/>
        <v>146</v>
      </c>
      <c r="C21345" s="815">
        <f t="shared" si="1390"/>
        <v>220</v>
      </c>
      <c r="D21345" s="815">
        <f t="shared" si="1391"/>
        <v>210</v>
      </c>
      <c r="E21345" s="815">
        <v>2018</v>
      </c>
    </row>
    <row r="21346" spans="1:5">
      <c r="A21346" s="816">
        <f t="shared" si="1388"/>
        <v>43247</v>
      </c>
      <c r="B21346" s="815">
        <f t="shared" si="1389"/>
        <v>147</v>
      </c>
      <c r="C21346" s="815">
        <f t="shared" si="1390"/>
        <v>219</v>
      </c>
      <c r="D21346" s="815">
        <f t="shared" si="1391"/>
        <v>209</v>
      </c>
      <c r="E21346" s="815">
        <v>2018</v>
      </c>
    </row>
    <row r="21347" spans="1:5">
      <c r="A21347" s="816">
        <f t="shared" si="1388"/>
        <v>43248</v>
      </c>
      <c r="B21347" s="815">
        <f t="shared" si="1389"/>
        <v>148</v>
      </c>
      <c r="C21347" s="815">
        <f t="shared" si="1390"/>
        <v>218</v>
      </c>
      <c r="D21347" s="815">
        <f t="shared" si="1391"/>
        <v>208</v>
      </c>
      <c r="E21347" s="815">
        <v>2018</v>
      </c>
    </row>
    <row r="21348" spans="1:5">
      <c r="A21348" s="816">
        <f t="shared" si="1388"/>
        <v>43249</v>
      </c>
      <c r="B21348" s="815">
        <f t="shared" si="1389"/>
        <v>149</v>
      </c>
      <c r="C21348" s="815">
        <f t="shared" si="1390"/>
        <v>217</v>
      </c>
      <c r="D21348" s="815">
        <f t="shared" si="1391"/>
        <v>207</v>
      </c>
      <c r="E21348" s="815">
        <v>2018</v>
      </c>
    </row>
    <row r="21349" spans="1:5">
      <c r="A21349" s="816">
        <f t="shared" si="1388"/>
        <v>43250</v>
      </c>
      <c r="B21349" s="815">
        <f t="shared" si="1389"/>
        <v>150</v>
      </c>
      <c r="C21349" s="815">
        <f t="shared" si="1390"/>
        <v>216</v>
      </c>
      <c r="D21349" s="815">
        <f t="shared" si="1391"/>
        <v>206</v>
      </c>
      <c r="E21349" s="815">
        <v>2018</v>
      </c>
    </row>
    <row r="21350" spans="1:5">
      <c r="A21350" s="816">
        <f t="shared" si="1388"/>
        <v>43251</v>
      </c>
      <c r="B21350" s="815">
        <f t="shared" si="1389"/>
        <v>151</v>
      </c>
      <c r="C21350" s="815">
        <f t="shared" si="1390"/>
        <v>215</v>
      </c>
      <c r="D21350" s="815">
        <f t="shared" si="1391"/>
        <v>205</v>
      </c>
      <c r="E21350" s="815">
        <v>2018</v>
      </c>
    </row>
    <row r="21351" spans="1:5">
      <c r="A21351" s="816">
        <f t="shared" si="1388"/>
        <v>43252</v>
      </c>
      <c r="B21351" s="815">
        <f t="shared" si="1389"/>
        <v>152</v>
      </c>
      <c r="C21351" s="815">
        <f t="shared" si="1390"/>
        <v>214</v>
      </c>
      <c r="D21351" s="815">
        <f t="shared" si="1391"/>
        <v>204</v>
      </c>
      <c r="E21351" s="815">
        <v>2018</v>
      </c>
    </row>
    <row r="21352" spans="1:5">
      <c r="A21352" s="816">
        <f t="shared" si="1388"/>
        <v>43253</v>
      </c>
      <c r="B21352" s="815">
        <f t="shared" si="1389"/>
        <v>153</v>
      </c>
      <c r="C21352" s="815">
        <f t="shared" si="1390"/>
        <v>213</v>
      </c>
      <c r="D21352" s="815">
        <f t="shared" si="1391"/>
        <v>203</v>
      </c>
      <c r="E21352" s="815">
        <v>2018</v>
      </c>
    </row>
    <row r="21353" spans="1:5">
      <c r="A21353" s="816">
        <f t="shared" si="1388"/>
        <v>43254</v>
      </c>
      <c r="B21353" s="815">
        <f t="shared" si="1389"/>
        <v>154</v>
      </c>
      <c r="C21353" s="815">
        <f t="shared" si="1390"/>
        <v>212</v>
      </c>
      <c r="D21353" s="815">
        <f t="shared" si="1391"/>
        <v>202</v>
      </c>
      <c r="E21353" s="815">
        <v>2018</v>
      </c>
    </row>
    <row r="21354" spans="1:5">
      <c r="A21354" s="816">
        <f t="shared" si="1388"/>
        <v>43255</v>
      </c>
      <c r="B21354" s="815">
        <f t="shared" si="1389"/>
        <v>155</v>
      </c>
      <c r="C21354" s="815">
        <f t="shared" si="1390"/>
        <v>211</v>
      </c>
      <c r="D21354" s="815">
        <f t="shared" si="1391"/>
        <v>201</v>
      </c>
      <c r="E21354" s="815">
        <v>2018</v>
      </c>
    </row>
    <row r="21355" spans="1:5">
      <c r="A21355" s="816">
        <f t="shared" si="1388"/>
        <v>43256</v>
      </c>
      <c r="B21355" s="815">
        <f t="shared" si="1389"/>
        <v>156</v>
      </c>
      <c r="C21355" s="815">
        <f t="shared" si="1390"/>
        <v>210</v>
      </c>
      <c r="D21355" s="815">
        <f t="shared" si="1391"/>
        <v>200</v>
      </c>
      <c r="E21355" s="815">
        <v>2018</v>
      </c>
    </row>
    <row r="21356" spans="1:5">
      <c r="A21356" s="816">
        <f t="shared" si="1388"/>
        <v>43257</v>
      </c>
      <c r="B21356" s="815">
        <f t="shared" si="1389"/>
        <v>157</v>
      </c>
      <c r="C21356" s="815">
        <f t="shared" si="1390"/>
        <v>209</v>
      </c>
      <c r="D21356" s="815">
        <f t="shared" si="1391"/>
        <v>199</v>
      </c>
      <c r="E21356" s="815">
        <v>2018</v>
      </c>
    </row>
    <row r="21357" spans="1:5">
      <c r="A21357" s="816">
        <f t="shared" si="1388"/>
        <v>43258</v>
      </c>
      <c r="B21357" s="815">
        <f t="shared" si="1389"/>
        <v>158</v>
      </c>
      <c r="C21357" s="815">
        <f t="shared" si="1390"/>
        <v>208</v>
      </c>
      <c r="D21357" s="815">
        <f t="shared" si="1391"/>
        <v>198</v>
      </c>
      <c r="E21357" s="815">
        <v>2018</v>
      </c>
    </row>
    <row r="21358" spans="1:5">
      <c r="A21358" s="816">
        <f t="shared" si="1388"/>
        <v>43259</v>
      </c>
      <c r="B21358" s="815">
        <f t="shared" si="1389"/>
        <v>159</v>
      </c>
      <c r="C21358" s="815">
        <f t="shared" si="1390"/>
        <v>207</v>
      </c>
      <c r="D21358" s="815">
        <f t="shared" si="1391"/>
        <v>197</v>
      </c>
      <c r="E21358" s="815">
        <v>2018</v>
      </c>
    </row>
    <row r="21359" spans="1:5">
      <c r="A21359" s="816">
        <f t="shared" si="1388"/>
        <v>43260</v>
      </c>
      <c r="B21359" s="815">
        <f t="shared" si="1389"/>
        <v>160</v>
      </c>
      <c r="C21359" s="815">
        <f t="shared" si="1390"/>
        <v>206</v>
      </c>
      <c r="D21359" s="815">
        <f t="shared" si="1391"/>
        <v>196</v>
      </c>
      <c r="E21359" s="815">
        <v>2018</v>
      </c>
    </row>
    <row r="21360" spans="1:5">
      <c r="A21360" s="816">
        <f t="shared" si="1388"/>
        <v>43261</v>
      </c>
      <c r="B21360" s="815">
        <f t="shared" si="1389"/>
        <v>161</v>
      </c>
      <c r="C21360" s="815">
        <f t="shared" si="1390"/>
        <v>205</v>
      </c>
      <c r="D21360" s="815">
        <f t="shared" si="1391"/>
        <v>195</v>
      </c>
      <c r="E21360" s="815">
        <v>2018</v>
      </c>
    </row>
    <row r="21361" spans="1:5">
      <c r="A21361" s="816">
        <f t="shared" si="1388"/>
        <v>43262</v>
      </c>
      <c r="B21361" s="815">
        <f t="shared" si="1389"/>
        <v>162</v>
      </c>
      <c r="C21361" s="815">
        <f t="shared" si="1390"/>
        <v>204</v>
      </c>
      <c r="D21361" s="815">
        <f t="shared" si="1391"/>
        <v>194</v>
      </c>
      <c r="E21361" s="815">
        <v>2018</v>
      </c>
    </row>
    <row r="21362" spans="1:5">
      <c r="A21362" s="816">
        <f t="shared" si="1388"/>
        <v>43263</v>
      </c>
      <c r="B21362" s="815">
        <f t="shared" si="1389"/>
        <v>163</v>
      </c>
      <c r="C21362" s="815">
        <f t="shared" si="1390"/>
        <v>203</v>
      </c>
      <c r="D21362" s="815">
        <f t="shared" si="1391"/>
        <v>193</v>
      </c>
      <c r="E21362" s="815">
        <v>2018</v>
      </c>
    </row>
    <row r="21363" spans="1:5">
      <c r="A21363" s="816">
        <f t="shared" ref="A21363:A21426" si="1392">A21362+1</f>
        <v>43264</v>
      </c>
      <c r="B21363" s="815">
        <f t="shared" si="1389"/>
        <v>164</v>
      </c>
      <c r="C21363" s="815">
        <f t="shared" si="1390"/>
        <v>202</v>
      </c>
      <c r="D21363" s="815">
        <f t="shared" si="1391"/>
        <v>192</v>
      </c>
      <c r="E21363" s="815">
        <v>2018</v>
      </c>
    </row>
    <row r="21364" spans="1:5">
      <c r="A21364" s="816">
        <f t="shared" si="1392"/>
        <v>43265</v>
      </c>
      <c r="B21364" s="815">
        <f t="shared" si="1389"/>
        <v>165</v>
      </c>
      <c r="C21364" s="815">
        <f t="shared" si="1390"/>
        <v>201</v>
      </c>
      <c r="D21364" s="815">
        <f t="shared" si="1391"/>
        <v>191</v>
      </c>
      <c r="E21364" s="815">
        <v>2018</v>
      </c>
    </row>
    <row r="21365" spans="1:5">
      <c r="A21365" s="816">
        <f t="shared" si="1392"/>
        <v>43266</v>
      </c>
      <c r="B21365" s="815">
        <f t="shared" si="1389"/>
        <v>166</v>
      </c>
      <c r="C21365" s="815">
        <f t="shared" si="1390"/>
        <v>200</v>
      </c>
      <c r="D21365" s="815">
        <f t="shared" si="1391"/>
        <v>190</v>
      </c>
      <c r="E21365" s="815">
        <v>2018</v>
      </c>
    </row>
    <row r="21366" spans="1:5">
      <c r="A21366" s="816">
        <f t="shared" si="1392"/>
        <v>43267</v>
      </c>
      <c r="B21366" s="815">
        <f t="shared" si="1389"/>
        <v>167</v>
      </c>
      <c r="C21366" s="815">
        <f t="shared" si="1390"/>
        <v>199</v>
      </c>
      <c r="D21366" s="815">
        <f t="shared" si="1391"/>
        <v>189</v>
      </c>
      <c r="E21366" s="815">
        <v>2018</v>
      </c>
    </row>
    <row r="21367" spans="1:5">
      <c r="A21367" s="816">
        <f t="shared" si="1392"/>
        <v>43268</v>
      </c>
      <c r="B21367" s="815">
        <f t="shared" si="1389"/>
        <v>168</v>
      </c>
      <c r="C21367" s="815">
        <f t="shared" si="1390"/>
        <v>198</v>
      </c>
      <c r="D21367" s="815">
        <f t="shared" si="1391"/>
        <v>188</v>
      </c>
      <c r="E21367" s="815">
        <v>2018</v>
      </c>
    </row>
    <row r="21368" spans="1:5">
      <c r="A21368" s="816">
        <f>A21367+1</f>
        <v>43269</v>
      </c>
      <c r="B21368" s="815">
        <f>B21367+1</f>
        <v>169</v>
      </c>
      <c r="C21368" s="815">
        <f>C21367-1</f>
        <v>197</v>
      </c>
      <c r="D21368" s="815">
        <f>D21366-1</f>
        <v>188</v>
      </c>
      <c r="E21368" s="815">
        <v>2018</v>
      </c>
    </row>
    <row r="21369" spans="1:5">
      <c r="A21369" s="816">
        <f t="shared" si="1392"/>
        <v>43270</v>
      </c>
      <c r="B21369" s="815">
        <f t="shared" si="1389"/>
        <v>170</v>
      </c>
      <c r="C21369" s="815">
        <f t="shared" si="1390"/>
        <v>196</v>
      </c>
      <c r="D21369" s="815">
        <f t="shared" si="1391"/>
        <v>187</v>
      </c>
      <c r="E21369" s="815">
        <v>2018</v>
      </c>
    </row>
    <row r="21370" spans="1:5">
      <c r="A21370" s="816">
        <f t="shared" si="1392"/>
        <v>43271</v>
      </c>
      <c r="B21370" s="815">
        <f t="shared" si="1389"/>
        <v>171</v>
      </c>
      <c r="C21370" s="815">
        <f t="shared" si="1390"/>
        <v>195</v>
      </c>
      <c r="D21370" s="815">
        <f t="shared" si="1391"/>
        <v>186</v>
      </c>
      <c r="E21370" s="815">
        <v>2018</v>
      </c>
    </row>
    <row r="21371" spans="1:5">
      <c r="A21371" s="816">
        <f t="shared" si="1392"/>
        <v>43272</v>
      </c>
      <c r="B21371" s="815">
        <f t="shared" si="1389"/>
        <v>172</v>
      </c>
      <c r="C21371" s="815">
        <f t="shared" si="1390"/>
        <v>194</v>
      </c>
      <c r="D21371" s="815">
        <f t="shared" si="1391"/>
        <v>185</v>
      </c>
      <c r="E21371" s="815">
        <v>2018</v>
      </c>
    </row>
    <row r="21372" spans="1:5">
      <c r="A21372" s="816">
        <f t="shared" si="1392"/>
        <v>43273</v>
      </c>
      <c r="B21372" s="815">
        <f t="shared" si="1389"/>
        <v>173</v>
      </c>
      <c r="C21372" s="815">
        <f t="shared" si="1390"/>
        <v>193</v>
      </c>
      <c r="D21372" s="815">
        <f t="shared" si="1391"/>
        <v>184</v>
      </c>
      <c r="E21372" s="815">
        <v>2018</v>
      </c>
    </row>
    <row r="21373" spans="1:5">
      <c r="A21373" s="816">
        <f t="shared" si="1392"/>
        <v>43274</v>
      </c>
      <c r="B21373" s="815">
        <f t="shared" si="1389"/>
        <v>174</v>
      </c>
      <c r="C21373" s="815">
        <f t="shared" si="1390"/>
        <v>192</v>
      </c>
      <c r="D21373" s="815">
        <f t="shared" si="1391"/>
        <v>183</v>
      </c>
      <c r="E21373" s="815">
        <v>2018</v>
      </c>
    </row>
    <row r="21374" spans="1:5">
      <c r="A21374" s="816">
        <f t="shared" si="1392"/>
        <v>43275</v>
      </c>
      <c r="B21374" s="815">
        <f t="shared" si="1389"/>
        <v>175</v>
      </c>
      <c r="C21374" s="815">
        <f t="shared" si="1390"/>
        <v>191</v>
      </c>
      <c r="D21374" s="815">
        <f t="shared" si="1391"/>
        <v>182</v>
      </c>
      <c r="E21374" s="815">
        <v>2018</v>
      </c>
    </row>
    <row r="21375" spans="1:5">
      <c r="A21375" s="816">
        <f t="shared" si="1392"/>
        <v>43276</v>
      </c>
      <c r="B21375" s="815">
        <f t="shared" si="1389"/>
        <v>176</v>
      </c>
      <c r="C21375" s="815">
        <f t="shared" si="1390"/>
        <v>190</v>
      </c>
      <c r="D21375" s="815">
        <f t="shared" si="1391"/>
        <v>181</v>
      </c>
      <c r="E21375" s="815">
        <v>2018</v>
      </c>
    </row>
    <row r="21376" spans="1:5">
      <c r="A21376" s="816">
        <f t="shared" si="1392"/>
        <v>43277</v>
      </c>
      <c r="B21376" s="815">
        <f t="shared" si="1389"/>
        <v>177</v>
      </c>
      <c r="C21376" s="815">
        <f t="shared" si="1390"/>
        <v>189</v>
      </c>
      <c r="D21376" s="815">
        <f t="shared" si="1391"/>
        <v>180</v>
      </c>
      <c r="E21376" s="815">
        <v>2018</v>
      </c>
    </row>
    <row r="21377" spans="1:5">
      <c r="A21377" s="816">
        <f t="shared" si="1392"/>
        <v>43278</v>
      </c>
      <c r="B21377" s="815">
        <f t="shared" si="1389"/>
        <v>178</v>
      </c>
      <c r="C21377" s="815">
        <f t="shared" si="1390"/>
        <v>188</v>
      </c>
      <c r="D21377" s="815">
        <f t="shared" si="1391"/>
        <v>179</v>
      </c>
      <c r="E21377" s="815">
        <v>2018</v>
      </c>
    </row>
    <row r="21378" spans="1:5">
      <c r="A21378" s="816">
        <f t="shared" si="1392"/>
        <v>43279</v>
      </c>
      <c r="B21378" s="815">
        <f t="shared" si="1389"/>
        <v>179</v>
      </c>
      <c r="C21378" s="815">
        <f t="shared" si="1390"/>
        <v>187</v>
      </c>
      <c r="D21378" s="815">
        <f t="shared" si="1391"/>
        <v>178</v>
      </c>
      <c r="E21378" s="815">
        <v>2018</v>
      </c>
    </row>
    <row r="21379" spans="1:5">
      <c r="A21379" s="816">
        <f t="shared" si="1392"/>
        <v>43280</v>
      </c>
      <c r="B21379" s="815">
        <f t="shared" si="1389"/>
        <v>180</v>
      </c>
      <c r="C21379" s="815">
        <f t="shared" si="1390"/>
        <v>186</v>
      </c>
      <c r="D21379" s="815">
        <f t="shared" si="1391"/>
        <v>177</v>
      </c>
      <c r="E21379" s="815">
        <v>2018</v>
      </c>
    </row>
    <row r="21380" spans="1:5">
      <c r="A21380" s="816">
        <f t="shared" si="1392"/>
        <v>43281</v>
      </c>
      <c r="B21380" s="815">
        <f t="shared" si="1389"/>
        <v>181</v>
      </c>
      <c r="C21380" s="815">
        <f t="shared" si="1390"/>
        <v>185</v>
      </c>
      <c r="D21380" s="815">
        <f t="shared" si="1391"/>
        <v>176</v>
      </c>
      <c r="E21380" s="815">
        <v>2018</v>
      </c>
    </row>
    <row r="21381" spans="1:5">
      <c r="A21381" s="816">
        <f t="shared" si="1392"/>
        <v>43282</v>
      </c>
      <c r="B21381" s="815">
        <f t="shared" si="1389"/>
        <v>182</v>
      </c>
      <c r="C21381" s="815">
        <f t="shared" si="1390"/>
        <v>184</v>
      </c>
      <c r="D21381" s="815">
        <f t="shared" si="1391"/>
        <v>175</v>
      </c>
      <c r="E21381" s="815">
        <v>2018</v>
      </c>
    </row>
    <row r="21382" spans="1:5">
      <c r="A21382" s="816">
        <f t="shared" si="1392"/>
        <v>43283</v>
      </c>
      <c r="B21382" s="815">
        <f t="shared" si="1389"/>
        <v>183</v>
      </c>
      <c r="C21382" s="815">
        <f t="shared" si="1390"/>
        <v>183</v>
      </c>
      <c r="D21382" s="815">
        <f t="shared" si="1391"/>
        <v>174</v>
      </c>
      <c r="E21382" s="815">
        <v>2018</v>
      </c>
    </row>
    <row r="21383" spans="1:5">
      <c r="A21383" s="816">
        <f t="shared" si="1392"/>
        <v>43284</v>
      </c>
      <c r="B21383" s="815">
        <f t="shared" ref="B21383:B21446" si="1393">B21382+1</f>
        <v>184</v>
      </c>
      <c r="C21383" s="815">
        <f t="shared" ref="C21383:C21446" si="1394">C21382-1</f>
        <v>182</v>
      </c>
      <c r="D21383" s="815">
        <f t="shared" ref="D21383:D21446" si="1395">D21382-1</f>
        <v>173</v>
      </c>
      <c r="E21383" s="815">
        <v>2018</v>
      </c>
    </row>
    <row r="21384" spans="1:5">
      <c r="A21384" s="816">
        <f t="shared" si="1392"/>
        <v>43285</v>
      </c>
      <c r="B21384" s="815">
        <f t="shared" si="1393"/>
        <v>185</v>
      </c>
      <c r="C21384" s="815">
        <f t="shared" si="1394"/>
        <v>181</v>
      </c>
      <c r="D21384" s="815">
        <f t="shared" si="1395"/>
        <v>172</v>
      </c>
      <c r="E21384" s="815">
        <v>2018</v>
      </c>
    </row>
    <row r="21385" spans="1:5">
      <c r="A21385" s="816">
        <f t="shared" si="1392"/>
        <v>43286</v>
      </c>
      <c r="B21385" s="815">
        <f t="shared" si="1393"/>
        <v>186</v>
      </c>
      <c r="C21385" s="815">
        <f t="shared" si="1394"/>
        <v>180</v>
      </c>
      <c r="D21385" s="815">
        <f t="shared" si="1395"/>
        <v>171</v>
      </c>
      <c r="E21385" s="815">
        <v>2018</v>
      </c>
    </row>
    <row r="21386" spans="1:5">
      <c r="A21386" s="816">
        <f t="shared" si="1392"/>
        <v>43287</v>
      </c>
      <c r="B21386" s="815">
        <f t="shared" si="1393"/>
        <v>187</v>
      </c>
      <c r="C21386" s="815">
        <f t="shared" si="1394"/>
        <v>179</v>
      </c>
      <c r="D21386" s="815">
        <f t="shared" si="1395"/>
        <v>170</v>
      </c>
      <c r="E21386" s="815">
        <v>2018</v>
      </c>
    </row>
    <row r="21387" spans="1:5">
      <c r="A21387" s="816">
        <f t="shared" si="1392"/>
        <v>43288</v>
      </c>
      <c r="B21387" s="815">
        <f t="shared" si="1393"/>
        <v>188</v>
      </c>
      <c r="C21387" s="815">
        <f t="shared" si="1394"/>
        <v>178</v>
      </c>
      <c r="D21387" s="815">
        <f t="shared" si="1395"/>
        <v>169</v>
      </c>
      <c r="E21387" s="815">
        <v>2018</v>
      </c>
    </row>
    <row r="21388" spans="1:5">
      <c r="A21388" s="816">
        <f t="shared" si="1392"/>
        <v>43289</v>
      </c>
      <c r="B21388" s="815">
        <f t="shared" si="1393"/>
        <v>189</v>
      </c>
      <c r="C21388" s="815">
        <f t="shared" si="1394"/>
        <v>177</v>
      </c>
      <c r="D21388" s="815">
        <f t="shared" si="1395"/>
        <v>168</v>
      </c>
      <c r="E21388" s="815">
        <v>2018</v>
      </c>
    </row>
    <row r="21389" spans="1:5">
      <c r="A21389" s="816">
        <f t="shared" si="1392"/>
        <v>43290</v>
      </c>
      <c r="B21389" s="815">
        <f t="shared" si="1393"/>
        <v>190</v>
      </c>
      <c r="C21389" s="815">
        <f t="shared" si="1394"/>
        <v>176</v>
      </c>
      <c r="D21389" s="815">
        <f t="shared" si="1395"/>
        <v>167</v>
      </c>
      <c r="E21389" s="815">
        <v>2018</v>
      </c>
    </row>
    <row r="21390" spans="1:5">
      <c r="A21390" s="816">
        <f t="shared" si="1392"/>
        <v>43291</v>
      </c>
      <c r="B21390" s="815">
        <f t="shared" si="1393"/>
        <v>191</v>
      </c>
      <c r="C21390" s="815">
        <f t="shared" si="1394"/>
        <v>175</v>
      </c>
      <c r="D21390" s="815">
        <f t="shared" si="1395"/>
        <v>166</v>
      </c>
      <c r="E21390" s="815">
        <v>2018</v>
      </c>
    </row>
    <row r="21391" spans="1:5">
      <c r="A21391" s="816">
        <f t="shared" si="1392"/>
        <v>43292</v>
      </c>
      <c r="B21391" s="815">
        <f t="shared" si="1393"/>
        <v>192</v>
      </c>
      <c r="C21391" s="815">
        <f t="shared" si="1394"/>
        <v>174</v>
      </c>
      <c r="D21391" s="815">
        <f t="shared" si="1395"/>
        <v>165</v>
      </c>
      <c r="E21391" s="815">
        <v>2018</v>
      </c>
    </row>
    <row r="21392" spans="1:5">
      <c r="A21392" s="816">
        <f t="shared" si="1392"/>
        <v>43293</v>
      </c>
      <c r="B21392" s="815">
        <f t="shared" si="1393"/>
        <v>193</v>
      </c>
      <c r="C21392" s="815">
        <f t="shared" si="1394"/>
        <v>173</v>
      </c>
      <c r="D21392" s="815">
        <f t="shared" si="1395"/>
        <v>164</v>
      </c>
      <c r="E21392" s="815">
        <v>2018</v>
      </c>
    </row>
    <row r="21393" spans="1:5">
      <c r="A21393" s="816">
        <f t="shared" si="1392"/>
        <v>43294</v>
      </c>
      <c r="B21393" s="815">
        <f t="shared" si="1393"/>
        <v>194</v>
      </c>
      <c r="C21393" s="815">
        <f t="shared" si="1394"/>
        <v>172</v>
      </c>
      <c r="D21393" s="815">
        <f t="shared" si="1395"/>
        <v>163</v>
      </c>
      <c r="E21393" s="815">
        <v>2018</v>
      </c>
    </row>
    <row r="21394" spans="1:5">
      <c r="A21394" s="816">
        <f t="shared" si="1392"/>
        <v>43295</v>
      </c>
      <c r="B21394" s="815">
        <f t="shared" si="1393"/>
        <v>195</v>
      </c>
      <c r="C21394" s="815">
        <f t="shared" si="1394"/>
        <v>171</v>
      </c>
      <c r="D21394" s="815">
        <f t="shared" si="1395"/>
        <v>162</v>
      </c>
      <c r="E21394" s="815">
        <v>2018</v>
      </c>
    </row>
    <row r="21395" spans="1:5">
      <c r="A21395" s="816">
        <f t="shared" si="1392"/>
        <v>43296</v>
      </c>
      <c r="B21395" s="815">
        <f t="shared" si="1393"/>
        <v>196</v>
      </c>
      <c r="C21395" s="815">
        <f t="shared" si="1394"/>
        <v>170</v>
      </c>
      <c r="D21395" s="815">
        <f t="shared" si="1395"/>
        <v>161</v>
      </c>
      <c r="E21395" s="815">
        <v>2018</v>
      </c>
    </row>
    <row r="21396" spans="1:5">
      <c r="A21396" s="816">
        <f t="shared" si="1392"/>
        <v>43297</v>
      </c>
      <c r="B21396" s="815">
        <f t="shared" si="1393"/>
        <v>197</v>
      </c>
      <c r="C21396" s="815">
        <f t="shared" si="1394"/>
        <v>169</v>
      </c>
      <c r="D21396" s="815">
        <f t="shared" si="1395"/>
        <v>160</v>
      </c>
      <c r="E21396" s="815">
        <v>2018</v>
      </c>
    </row>
    <row r="21397" spans="1:5">
      <c r="A21397" s="816">
        <f t="shared" si="1392"/>
        <v>43298</v>
      </c>
      <c r="B21397" s="815">
        <f t="shared" si="1393"/>
        <v>198</v>
      </c>
      <c r="C21397" s="815">
        <f t="shared" si="1394"/>
        <v>168</v>
      </c>
      <c r="D21397" s="815">
        <f t="shared" si="1395"/>
        <v>159</v>
      </c>
      <c r="E21397" s="815">
        <v>2018</v>
      </c>
    </row>
    <row r="21398" spans="1:5">
      <c r="A21398" s="816">
        <f t="shared" si="1392"/>
        <v>43299</v>
      </c>
      <c r="B21398" s="815">
        <f t="shared" si="1393"/>
        <v>199</v>
      </c>
      <c r="C21398" s="815">
        <f t="shared" si="1394"/>
        <v>167</v>
      </c>
      <c r="D21398" s="815">
        <f t="shared" si="1395"/>
        <v>158</v>
      </c>
      <c r="E21398" s="815">
        <v>2018</v>
      </c>
    </row>
    <row r="21399" spans="1:5">
      <c r="A21399" s="816">
        <f t="shared" si="1392"/>
        <v>43300</v>
      </c>
      <c r="B21399" s="815">
        <f t="shared" si="1393"/>
        <v>200</v>
      </c>
      <c r="C21399" s="815">
        <f t="shared" si="1394"/>
        <v>166</v>
      </c>
      <c r="D21399" s="815">
        <f t="shared" si="1395"/>
        <v>157</v>
      </c>
      <c r="E21399" s="815">
        <v>2018</v>
      </c>
    </row>
    <row r="21400" spans="1:5">
      <c r="A21400" s="816">
        <f t="shared" si="1392"/>
        <v>43301</v>
      </c>
      <c r="B21400" s="815">
        <f t="shared" si="1393"/>
        <v>201</v>
      </c>
      <c r="C21400" s="815">
        <f t="shared" si="1394"/>
        <v>165</v>
      </c>
      <c r="D21400" s="815">
        <f t="shared" si="1395"/>
        <v>156</v>
      </c>
      <c r="E21400" s="815">
        <v>2018</v>
      </c>
    </row>
    <row r="21401" spans="1:5">
      <c r="A21401" s="816">
        <f t="shared" si="1392"/>
        <v>43302</v>
      </c>
      <c r="B21401" s="815">
        <f t="shared" si="1393"/>
        <v>202</v>
      </c>
      <c r="C21401" s="815">
        <f t="shared" si="1394"/>
        <v>164</v>
      </c>
      <c r="D21401" s="815">
        <f t="shared" si="1395"/>
        <v>155</v>
      </c>
      <c r="E21401" s="815">
        <v>2018</v>
      </c>
    </row>
    <row r="21402" spans="1:5">
      <c r="A21402" s="816">
        <f t="shared" si="1392"/>
        <v>43303</v>
      </c>
      <c r="B21402" s="815">
        <f t="shared" si="1393"/>
        <v>203</v>
      </c>
      <c r="C21402" s="815">
        <f t="shared" si="1394"/>
        <v>163</v>
      </c>
      <c r="D21402" s="815">
        <f t="shared" si="1395"/>
        <v>154</v>
      </c>
      <c r="E21402" s="815">
        <v>2018</v>
      </c>
    </row>
    <row r="21403" spans="1:5">
      <c r="A21403" s="816">
        <f t="shared" si="1392"/>
        <v>43304</v>
      </c>
      <c r="B21403" s="815">
        <f t="shared" si="1393"/>
        <v>204</v>
      </c>
      <c r="C21403" s="815">
        <f t="shared" si="1394"/>
        <v>162</v>
      </c>
      <c r="D21403" s="815">
        <f t="shared" si="1395"/>
        <v>153</v>
      </c>
      <c r="E21403" s="815">
        <v>2018</v>
      </c>
    </row>
    <row r="21404" spans="1:5">
      <c r="A21404" s="816">
        <f t="shared" si="1392"/>
        <v>43305</v>
      </c>
      <c r="B21404" s="815">
        <f t="shared" si="1393"/>
        <v>205</v>
      </c>
      <c r="C21404" s="815">
        <f t="shared" si="1394"/>
        <v>161</v>
      </c>
      <c r="D21404" s="815">
        <f t="shared" si="1395"/>
        <v>152</v>
      </c>
      <c r="E21404" s="815">
        <v>2018</v>
      </c>
    </row>
    <row r="21405" spans="1:5">
      <c r="A21405" s="816">
        <f t="shared" si="1392"/>
        <v>43306</v>
      </c>
      <c r="B21405" s="815">
        <f t="shared" si="1393"/>
        <v>206</v>
      </c>
      <c r="C21405" s="815">
        <f t="shared" si="1394"/>
        <v>160</v>
      </c>
      <c r="D21405" s="815">
        <f t="shared" si="1395"/>
        <v>151</v>
      </c>
      <c r="E21405" s="815">
        <v>2018</v>
      </c>
    </row>
    <row r="21406" spans="1:5">
      <c r="A21406" s="816">
        <f t="shared" si="1392"/>
        <v>43307</v>
      </c>
      <c r="B21406" s="815">
        <f t="shared" si="1393"/>
        <v>207</v>
      </c>
      <c r="C21406" s="815">
        <f t="shared" si="1394"/>
        <v>159</v>
      </c>
      <c r="D21406" s="815">
        <f t="shared" si="1395"/>
        <v>150</v>
      </c>
      <c r="E21406" s="815">
        <v>2018</v>
      </c>
    </row>
    <row r="21407" spans="1:5">
      <c r="A21407" s="816">
        <f t="shared" si="1392"/>
        <v>43308</v>
      </c>
      <c r="B21407" s="815">
        <f t="shared" si="1393"/>
        <v>208</v>
      </c>
      <c r="C21407" s="815">
        <f t="shared" si="1394"/>
        <v>158</v>
      </c>
      <c r="D21407" s="815">
        <f t="shared" si="1395"/>
        <v>149</v>
      </c>
      <c r="E21407" s="815">
        <v>2018</v>
      </c>
    </row>
    <row r="21408" spans="1:5">
      <c r="A21408" s="816">
        <f t="shared" si="1392"/>
        <v>43309</v>
      </c>
      <c r="B21408" s="815">
        <f t="shared" si="1393"/>
        <v>209</v>
      </c>
      <c r="C21408" s="815">
        <f t="shared" si="1394"/>
        <v>157</v>
      </c>
      <c r="D21408" s="815">
        <f t="shared" si="1395"/>
        <v>148</v>
      </c>
      <c r="E21408" s="815">
        <v>2018</v>
      </c>
    </row>
    <row r="21409" spans="1:5">
      <c r="A21409" s="816">
        <f t="shared" si="1392"/>
        <v>43310</v>
      </c>
      <c r="B21409" s="815">
        <f t="shared" si="1393"/>
        <v>210</v>
      </c>
      <c r="C21409" s="815">
        <f t="shared" si="1394"/>
        <v>156</v>
      </c>
      <c r="D21409" s="815">
        <f t="shared" si="1395"/>
        <v>147</v>
      </c>
      <c r="E21409" s="815">
        <v>2018</v>
      </c>
    </row>
    <row r="21410" spans="1:5">
      <c r="A21410" s="816">
        <f t="shared" si="1392"/>
        <v>43311</v>
      </c>
      <c r="B21410" s="815">
        <f t="shared" si="1393"/>
        <v>211</v>
      </c>
      <c r="C21410" s="815">
        <f t="shared" si="1394"/>
        <v>155</v>
      </c>
      <c r="D21410" s="815">
        <f t="shared" si="1395"/>
        <v>146</v>
      </c>
      <c r="E21410" s="815">
        <v>2018</v>
      </c>
    </row>
    <row r="21411" spans="1:5">
      <c r="A21411" s="816">
        <f t="shared" si="1392"/>
        <v>43312</v>
      </c>
      <c r="B21411" s="815">
        <f t="shared" si="1393"/>
        <v>212</v>
      </c>
      <c r="C21411" s="815">
        <f t="shared" si="1394"/>
        <v>154</v>
      </c>
      <c r="D21411" s="815">
        <f t="shared" si="1395"/>
        <v>145</v>
      </c>
      <c r="E21411" s="815">
        <v>2018</v>
      </c>
    </row>
    <row r="21412" spans="1:5">
      <c r="A21412" s="816">
        <f t="shared" si="1392"/>
        <v>43313</v>
      </c>
      <c r="B21412" s="815">
        <f t="shared" si="1393"/>
        <v>213</v>
      </c>
      <c r="C21412" s="815">
        <f t="shared" si="1394"/>
        <v>153</v>
      </c>
      <c r="D21412" s="815">
        <f t="shared" si="1395"/>
        <v>144</v>
      </c>
      <c r="E21412" s="815">
        <v>2018</v>
      </c>
    </row>
    <row r="21413" spans="1:5">
      <c r="A21413" s="816">
        <f t="shared" si="1392"/>
        <v>43314</v>
      </c>
      <c r="B21413" s="815">
        <f t="shared" si="1393"/>
        <v>214</v>
      </c>
      <c r="C21413" s="815">
        <f t="shared" si="1394"/>
        <v>152</v>
      </c>
      <c r="D21413" s="815">
        <f t="shared" si="1395"/>
        <v>143</v>
      </c>
      <c r="E21413" s="815">
        <v>2018</v>
      </c>
    </row>
    <row r="21414" spans="1:5">
      <c r="A21414" s="816">
        <f t="shared" si="1392"/>
        <v>43315</v>
      </c>
      <c r="B21414" s="815">
        <f t="shared" si="1393"/>
        <v>215</v>
      </c>
      <c r="C21414" s="815">
        <f t="shared" si="1394"/>
        <v>151</v>
      </c>
      <c r="D21414" s="815">
        <f t="shared" si="1395"/>
        <v>142</v>
      </c>
      <c r="E21414" s="815">
        <v>2018</v>
      </c>
    </row>
    <row r="21415" spans="1:5">
      <c r="A21415" s="816">
        <f t="shared" si="1392"/>
        <v>43316</v>
      </c>
      <c r="B21415" s="815">
        <f t="shared" si="1393"/>
        <v>216</v>
      </c>
      <c r="C21415" s="815">
        <f t="shared" si="1394"/>
        <v>150</v>
      </c>
      <c r="D21415" s="815">
        <f t="shared" si="1395"/>
        <v>141</v>
      </c>
      <c r="E21415" s="815">
        <v>2018</v>
      </c>
    </row>
    <row r="21416" spans="1:5">
      <c r="A21416" s="816">
        <f t="shared" si="1392"/>
        <v>43317</v>
      </c>
      <c r="B21416" s="815">
        <f t="shared" si="1393"/>
        <v>217</v>
      </c>
      <c r="C21416" s="815">
        <f t="shared" si="1394"/>
        <v>149</v>
      </c>
      <c r="D21416" s="815">
        <f t="shared" si="1395"/>
        <v>140</v>
      </c>
      <c r="E21416" s="815">
        <v>2018</v>
      </c>
    </row>
    <row r="21417" spans="1:5">
      <c r="A21417" s="816">
        <f t="shared" si="1392"/>
        <v>43318</v>
      </c>
      <c r="B21417" s="815">
        <f t="shared" si="1393"/>
        <v>218</v>
      </c>
      <c r="C21417" s="815">
        <f t="shared" si="1394"/>
        <v>148</v>
      </c>
      <c r="D21417" s="815">
        <f t="shared" si="1395"/>
        <v>139</v>
      </c>
      <c r="E21417" s="815">
        <v>2018</v>
      </c>
    </row>
    <row r="21418" spans="1:5">
      <c r="A21418" s="816">
        <f t="shared" si="1392"/>
        <v>43319</v>
      </c>
      <c r="B21418" s="815">
        <f t="shared" si="1393"/>
        <v>219</v>
      </c>
      <c r="C21418" s="815">
        <f t="shared" si="1394"/>
        <v>147</v>
      </c>
      <c r="D21418" s="815">
        <f t="shared" si="1395"/>
        <v>138</v>
      </c>
      <c r="E21418" s="815">
        <v>2018</v>
      </c>
    </row>
    <row r="21419" spans="1:5">
      <c r="A21419" s="816">
        <f t="shared" si="1392"/>
        <v>43320</v>
      </c>
      <c r="B21419" s="815">
        <f t="shared" si="1393"/>
        <v>220</v>
      </c>
      <c r="C21419" s="815">
        <f t="shared" si="1394"/>
        <v>146</v>
      </c>
      <c r="D21419" s="815">
        <f t="shared" si="1395"/>
        <v>137</v>
      </c>
      <c r="E21419" s="815">
        <v>2018</v>
      </c>
    </row>
    <row r="21420" spans="1:5">
      <c r="A21420" s="816">
        <f t="shared" si="1392"/>
        <v>43321</v>
      </c>
      <c r="B21420" s="815">
        <f t="shared" si="1393"/>
        <v>221</v>
      </c>
      <c r="C21420" s="815">
        <f t="shared" si="1394"/>
        <v>145</v>
      </c>
      <c r="D21420" s="815">
        <f t="shared" si="1395"/>
        <v>136</v>
      </c>
      <c r="E21420" s="815">
        <v>2018</v>
      </c>
    </row>
    <row r="21421" spans="1:5">
      <c r="A21421" s="816">
        <f t="shared" si="1392"/>
        <v>43322</v>
      </c>
      <c r="B21421" s="815">
        <f t="shared" si="1393"/>
        <v>222</v>
      </c>
      <c r="C21421" s="815">
        <f t="shared" si="1394"/>
        <v>144</v>
      </c>
      <c r="D21421" s="815">
        <f t="shared" si="1395"/>
        <v>135</v>
      </c>
      <c r="E21421" s="815">
        <v>2018</v>
      </c>
    </row>
    <row r="21422" spans="1:5">
      <c r="A21422" s="816">
        <f t="shared" si="1392"/>
        <v>43323</v>
      </c>
      <c r="B21422" s="815">
        <f t="shared" si="1393"/>
        <v>223</v>
      </c>
      <c r="C21422" s="815">
        <f t="shared" si="1394"/>
        <v>143</v>
      </c>
      <c r="D21422" s="815">
        <f t="shared" si="1395"/>
        <v>134</v>
      </c>
      <c r="E21422" s="815">
        <v>2018</v>
      </c>
    </row>
    <row r="21423" spans="1:5">
      <c r="A21423" s="816">
        <f t="shared" si="1392"/>
        <v>43324</v>
      </c>
      <c r="B21423" s="815">
        <f t="shared" si="1393"/>
        <v>224</v>
      </c>
      <c r="C21423" s="815">
        <f t="shared" si="1394"/>
        <v>142</v>
      </c>
      <c r="D21423" s="815">
        <f t="shared" si="1395"/>
        <v>133</v>
      </c>
      <c r="E21423" s="815">
        <v>2018</v>
      </c>
    </row>
    <row r="21424" spans="1:5">
      <c r="A21424" s="816">
        <f t="shared" si="1392"/>
        <v>43325</v>
      </c>
      <c r="B21424" s="815">
        <f t="shared" si="1393"/>
        <v>225</v>
      </c>
      <c r="C21424" s="815">
        <f t="shared" si="1394"/>
        <v>141</v>
      </c>
      <c r="D21424" s="815">
        <f t="shared" si="1395"/>
        <v>132</v>
      </c>
      <c r="E21424" s="815">
        <v>2018</v>
      </c>
    </row>
    <row r="21425" spans="1:5">
      <c r="A21425" s="816">
        <f t="shared" si="1392"/>
        <v>43326</v>
      </c>
      <c r="B21425" s="815">
        <f t="shared" si="1393"/>
        <v>226</v>
      </c>
      <c r="C21425" s="815">
        <f t="shared" si="1394"/>
        <v>140</v>
      </c>
      <c r="D21425" s="815">
        <f t="shared" si="1395"/>
        <v>131</v>
      </c>
      <c r="E21425" s="815">
        <v>2018</v>
      </c>
    </row>
    <row r="21426" spans="1:5">
      <c r="A21426" s="816">
        <f t="shared" si="1392"/>
        <v>43327</v>
      </c>
      <c r="B21426" s="815">
        <f t="shared" si="1393"/>
        <v>227</v>
      </c>
      <c r="C21426" s="815">
        <f t="shared" si="1394"/>
        <v>139</v>
      </c>
      <c r="D21426" s="815">
        <f t="shared" si="1395"/>
        <v>130</v>
      </c>
      <c r="E21426" s="815">
        <v>2018</v>
      </c>
    </row>
    <row r="21427" spans="1:5">
      <c r="A21427" s="816">
        <f t="shared" ref="A21427:A21490" si="1396">A21426+1</f>
        <v>43328</v>
      </c>
      <c r="B21427" s="815">
        <f t="shared" si="1393"/>
        <v>228</v>
      </c>
      <c r="C21427" s="815">
        <f t="shared" si="1394"/>
        <v>138</v>
      </c>
      <c r="D21427" s="815">
        <f t="shared" si="1395"/>
        <v>129</v>
      </c>
      <c r="E21427" s="815">
        <v>2018</v>
      </c>
    </row>
    <row r="21428" spans="1:5">
      <c r="A21428" s="816">
        <f t="shared" si="1396"/>
        <v>43329</v>
      </c>
      <c r="B21428" s="815">
        <f t="shared" si="1393"/>
        <v>229</v>
      </c>
      <c r="C21428" s="815">
        <f t="shared" si="1394"/>
        <v>137</v>
      </c>
      <c r="D21428" s="815">
        <f t="shared" si="1395"/>
        <v>128</v>
      </c>
      <c r="E21428" s="815">
        <v>2018</v>
      </c>
    </row>
    <row r="21429" spans="1:5">
      <c r="A21429" s="816">
        <f t="shared" si="1396"/>
        <v>43330</v>
      </c>
      <c r="B21429" s="815">
        <f t="shared" si="1393"/>
        <v>230</v>
      </c>
      <c r="C21429" s="815">
        <f t="shared" si="1394"/>
        <v>136</v>
      </c>
      <c r="D21429" s="815">
        <f t="shared" si="1395"/>
        <v>127</v>
      </c>
      <c r="E21429" s="815">
        <v>2018</v>
      </c>
    </row>
    <row r="21430" spans="1:5">
      <c r="A21430" s="816">
        <f t="shared" si="1396"/>
        <v>43331</v>
      </c>
      <c r="B21430" s="815">
        <f t="shared" si="1393"/>
        <v>231</v>
      </c>
      <c r="C21430" s="815">
        <f t="shared" si="1394"/>
        <v>135</v>
      </c>
      <c r="D21430" s="815">
        <f t="shared" si="1395"/>
        <v>126</v>
      </c>
      <c r="E21430" s="815">
        <v>2018</v>
      </c>
    </row>
    <row r="21431" spans="1:5">
      <c r="A21431" s="816">
        <f t="shared" si="1396"/>
        <v>43332</v>
      </c>
      <c r="B21431" s="815">
        <f t="shared" si="1393"/>
        <v>232</v>
      </c>
      <c r="C21431" s="815">
        <f t="shared" si="1394"/>
        <v>134</v>
      </c>
      <c r="D21431" s="815">
        <f t="shared" si="1395"/>
        <v>125</v>
      </c>
      <c r="E21431" s="815">
        <v>2018</v>
      </c>
    </row>
    <row r="21432" spans="1:5">
      <c r="A21432" s="816">
        <f t="shared" si="1396"/>
        <v>43333</v>
      </c>
      <c r="B21432" s="815">
        <f t="shared" si="1393"/>
        <v>233</v>
      </c>
      <c r="C21432" s="815">
        <f t="shared" si="1394"/>
        <v>133</v>
      </c>
      <c r="D21432" s="815">
        <f t="shared" si="1395"/>
        <v>124</v>
      </c>
      <c r="E21432" s="815">
        <v>2018</v>
      </c>
    </row>
    <row r="21433" spans="1:5">
      <c r="A21433" s="816">
        <f t="shared" si="1396"/>
        <v>43334</v>
      </c>
      <c r="B21433" s="815">
        <f t="shared" si="1393"/>
        <v>234</v>
      </c>
      <c r="C21433" s="815">
        <f t="shared" si="1394"/>
        <v>132</v>
      </c>
      <c r="D21433" s="815">
        <f t="shared" si="1395"/>
        <v>123</v>
      </c>
      <c r="E21433" s="815">
        <v>2018</v>
      </c>
    </row>
    <row r="21434" spans="1:5">
      <c r="A21434" s="816">
        <f t="shared" si="1396"/>
        <v>43335</v>
      </c>
      <c r="B21434" s="815">
        <f t="shared" si="1393"/>
        <v>235</v>
      </c>
      <c r="C21434" s="815">
        <f t="shared" si="1394"/>
        <v>131</v>
      </c>
      <c r="D21434" s="815">
        <f t="shared" si="1395"/>
        <v>122</v>
      </c>
      <c r="E21434" s="815">
        <v>2018</v>
      </c>
    </row>
    <row r="21435" spans="1:5">
      <c r="A21435" s="816">
        <f t="shared" si="1396"/>
        <v>43336</v>
      </c>
      <c r="B21435" s="815">
        <f t="shared" si="1393"/>
        <v>236</v>
      </c>
      <c r="C21435" s="815">
        <f t="shared" si="1394"/>
        <v>130</v>
      </c>
      <c r="D21435" s="815">
        <f t="shared" si="1395"/>
        <v>121</v>
      </c>
      <c r="E21435" s="815">
        <v>2018</v>
      </c>
    </row>
    <row r="21436" spans="1:5">
      <c r="A21436" s="816">
        <f t="shared" si="1396"/>
        <v>43337</v>
      </c>
      <c r="B21436" s="815">
        <f t="shared" si="1393"/>
        <v>237</v>
      </c>
      <c r="C21436" s="815">
        <f t="shared" si="1394"/>
        <v>129</v>
      </c>
      <c r="D21436" s="815">
        <f t="shared" si="1395"/>
        <v>120</v>
      </c>
      <c r="E21436" s="815">
        <v>2018</v>
      </c>
    </row>
    <row r="21437" spans="1:5">
      <c r="A21437" s="816">
        <f t="shared" si="1396"/>
        <v>43338</v>
      </c>
      <c r="B21437" s="815">
        <f t="shared" si="1393"/>
        <v>238</v>
      </c>
      <c r="C21437" s="815">
        <f t="shared" si="1394"/>
        <v>128</v>
      </c>
      <c r="D21437" s="815">
        <f t="shared" si="1395"/>
        <v>119</v>
      </c>
      <c r="E21437" s="815">
        <v>2018</v>
      </c>
    </row>
    <row r="21438" spans="1:5">
      <c r="A21438" s="816">
        <f t="shared" si="1396"/>
        <v>43339</v>
      </c>
      <c r="B21438" s="815">
        <f t="shared" si="1393"/>
        <v>239</v>
      </c>
      <c r="C21438" s="815">
        <f t="shared" si="1394"/>
        <v>127</v>
      </c>
      <c r="D21438" s="815">
        <f t="shared" si="1395"/>
        <v>118</v>
      </c>
      <c r="E21438" s="815">
        <v>2018</v>
      </c>
    </row>
    <row r="21439" spans="1:5">
      <c r="A21439" s="816">
        <f t="shared" si="1396"/>
        <v>43340</v>
      </c>
      <c r="B21439" s="815">
        <f t="shared" si="1393"/>
        <v>240</v>
      </c>
      <c r="C21439" s="815">
        <f t="shared" si="1394"/>
        <v>126</v>
      </c>
      <c r="D21439" s="815">
        <f t="shared" si="1395"/>
        <v>117</v>
      </c>
      <c r="E21439" s="815">
        <v>2018</v>
      </c>
    </row>
    <row r="21440" spans="1:5">
      <c r="A21440" s="816">
        <f t="shared" si="1396"/>
        <v>43341</v>
      </c>
      <c r="B21440" s="815">
        <f t="shared" si="1393"/>
        <v>241</v>
      </c>
      <c r="C21440" s="815">
        <f t="shared" si="1394"/>
        <v>125</v>
      </c>
      <c r="D21440" s="815">
        <f t="shared" si="1395"/>
        <v>116</v>
      </c>
      <c r="E21440" s="815">
        <v>2018</v>
      </c>
    </row>
    <row r="21441" spans="1:5">
      <c r="A21441" s="816">
        <f t="shared" si="1396"/>
        <v>43342</v>
      </c>
      <c r="B21441" s="815">
        <f t="shared" si="1393"/>
        <v>242</v>
      </c>
      <c r="C21441" s="815">
        <f t="shared" si="1394"/>
        <v>124</v>
      </c>
      <c r="D21441" s="815">
        <f t="shared" si="1395"/>
        <v>115</v>
      </c>
      <c r="E21441" s="815">
        <v>2018</v>
      </c>
    </row>
    <row r="21442" spans="1:5">
      <c r="A21442" s="816">
        <f t="shared" si="1396"/>
        <v>43343</v>
      </c>
      <c r="B21442" s="815">
        <f t="shared" si="1393"/>
        <v>243</v>
      </c>
      <c r="C21442" s="815">
        <f t="shared" si="1394"/>
        <v>123</v>
      </c>
      <c r="D21442" s="815">
        <f t="shared" si="1395"/>
        <v>114</v>
      </c>
      <c r="E21442" s="815">
        <v>2018</v>
      </c>
    </row>
    <row r="21443" spans="1:5">
      <c r="A21443" s="816">
        <f t="shared" si="1396"/>
        <v>43344</v>
      </c>
      <c r="B21443" s="815">
        <f t="shared" si="1393"/>
        <v>244</v>
      </c>
      <c r="C21443" s="815">
        <f t="shared" si="1394"/>
        <v>122</v>
      </c>
      <c r="D21443" s="815">
        <f t="shared" si="1395"/>
        <v>113</v>
      </c>
      <c r="E21443" s="815">
        <v>2018</v>
      </c>
    </row>
    <row r="21444" spans="1:5">
      <c r="A21444" s="816">
        <f t="shared" si="1396"/>
        <v>43345</v>
      </c>
      <c r="B21444" s="815">
        <f t="shared" si="1393"/>
        <v>245</v>
      </c>
      <c r="C21444" s="815">
        <f t="shared" si="1394"/>
        <v>121</v>
      </c>
      <c r="D21444" s="815">
        <f t="shared" si="1395"/>
        <v>112</v>
      </c>
      <c r="E21444" s="815">
        <v>2018</v>
      </c>
    </row>
    <row r="21445" spans="1:5">
      <c r="A21445" s="816">
        <f t="shared" si="1396"/>
        <v>43346</v>
      </c>
      <c r="B21445" s="815">
        <f t="shared" si="1393"/>
        <v>246</v>
      </c>
      <c r="C21445" s="815">
        <f t="shared" si="1394"/>
        <v>120</v>
      </c>
      <c r="D21445" s="815">
        <f t="shared" si="1395"/>
        <v>111</v>
      </c>
      <c r="E21445" s="815">
        <v>2018</v>
      </c>
    </row>
    <row r="21446" spans="1:5">
      <c r="A21446" s="816">
        <f t="shared" si="1396"/>
        <v>43347</v>
      </c>
      <c r="B21446" s="815">
        <f t="shared" si="1393"/>
        <v>247</v>
      </c>
      <c r="C21446" s="815">
        <f t="shared" si="1394"/>
        <v>119</v>
      </c>
      <c r="D21446" s="815">
        <f t="shared" si="1395"/>
        <v>110</v>
      </c>
      <c r="E21446" s="815">
        <v>2018</v>
      </c>
    </row>
    <row r="21447" spans="1:5">
      <c r="A21447" s="816">
        <f t="shared" si="1396"/>
        <v>43348</v>
      </c>
      <c r="B21447" s="815">
        <f t="shared" ref="B21447:B21510" si="1397">B21446+1</f>
        <v>248</v>
      </c>
      <c r="C21447" s="815">
        <f t="shared" ref="C21447:C21510" si="1398">C21446-1</f>
        <v>118</v>
      </c>
      <c r="D21447" s="815">
        <f t="shared" ref="D21447:D21510" si="1399">D21446-1</f>
        <v>109</v>
      </c>
      <c r="E21447" s="815">
        <v>2018</v>
      </c>
    </row>
    <row r="21448" spans="1:5">
      <c r="A21448" s="816">
        <f t="shared" si="1396"/>
        <v>43349</v>
      </c>
      <c r="B21448" s="815">
        <f t="shared" si="1397"/>
        <v>249</v>
      </c>
      <c r="C21448" s="815">
        <f t="shared" si="1398"/>
        <v>117</v>
      </c>
      <c r="D21448" s="815">
        <f t="shared" si="1399"/>
        <v>108</v>
      </c>
      <c r="E21448" s="815">
        <v>2018</v>
      </c>
    </row>
    <row r="21449" spans="1:5">
      <c r="A21449" s="816">
        <f t="shared" si="1396"/>
        <v>43350</v>
      </c>
      <c r="B21449" s="815">
        <f t="shared" si="1397"/>
        <v>250</v>
      </c>
      <c r="C21449" s="815">
        <f t="shared" si="1398"/>
        <v>116</v>
      </c>
      <c r="D21449" s="815">
        <f t="shared" si="1399"/>
        <v>107</v>
      </c>
      <c r="E21449" s="815">
        <v>2018</v>
      </c>
    </row>
    <row r="21450" spans="1:5">
      <c r="A21450" s="816">
        <f t="shared" si="1396"/>
        <v>43351</v>
      </c>
      <c r="B21450" s="815">
        <f t="shared" si="1397"/>
        <v>251</v>
      </c>
      <c r="C21450" s="815">
        <f t="shared" si="1398"/>
        <v>115</v>
      </c>
      <c r="D21450" s="815">
        <f t="shared" si="1399"/>
        <v>106</v>
      </c>
      <c r="E21450" s="815">
        <v>2018</v>
      </c>
    </row>
    <row r="21451" spans="1:5">
      <c r="A21451" s="816">
        <f t="shared" si="1396"/>
        <v>43352</v>
      </c>
      <c r="B21451" s="815">
        <f t="shared" si="1397"/>
        <v>252</v>
      </c>
      <c r="C21451" s="815">
        <f t="shared" si="1398"/>
        <v>114</v>
      </c>
      <c r="D21451" s="815">
        <f t="shared" si="1399"/>
        <v>105</v>
      </c>
      <c r="E21451" s="815">
        <v>2018</v>
      </c>
    </row>
    <row r="21452" spans="1:5">
      <c r="A21452" s="816">
        <f t="shared" si="1396"/>
        <v>43353</v>
      </c>
      <c r="B21452" s="815">
        <f t="shared" si="1397"/>
        <v>253</v>
      </c>
      <c r="C21452" s="815">
        <f t="shared" si="1398"/>
        <v>113</v>
      </c>
      <c r="D21452" s="815">
        <f t="shared" si="1399"/>
        <v>104</v>
      </c>
      <c r="E21452" s="815">
        <v>2018</v>
      </c>
    </row>
    <row r="21453" spans="1:5">
      <c r="A21453" s="816">
        <f t="shared" si="1396"/>
        <v>43354</v>
      </c>
      <c r="B21453" s="815">
        <f t="shared" si="1397"/>
        <v>254</v>
      </c>
      <c r="C21453" s="815">
        <f t="shared" si="1398"/>
        <v>112</v>
      </c>
      <c r="D21453" s="815">
        <f t="shared" si="1399"/>
        <v>103</v>
      </c>
      <c r="E21453" s="815">
        <v>2018</v>
      </c>
    </row>
    <row r="21454" spans="1:5">
      <c r="A21454" s="816">
        <f t="shared" si="1396"/>
        <v>43355</v>
      </c>
      <c r="B21454" s="815">
        <f t="shared" si="1397"/>
        <v>255</v>
      </c>
      <c r="C21454" s="815">
        <f t="shared" si="1398"/>
        <v>111</v>
      </c>
      <c r="D21454" s="815">
        <f t="shared" si="1399"/>
        <v>102</v>
      </c>
      <c r="E21454" s="815">
        <v>2018</v>
      </c>
    </row>
    <row r="21455" spans="1:5">
      <c r="A21455" s="816">
        <f t="shared" si="1396"/>
        <v>43356</v>
      </c>
      <c r="B21455" s="815">
        <f t="shared" si="1397"/>
        <v>256</v>
      </c>
      <c r="C21455" s="815">
        <f t="shared" si="1398"/>
        <v>110</v>
      </c>
      <c r="D21455" s="815">
        <f t="shared" si="1399"/>
        <v>101</v>
      </c>
      <c r="E21455" s="815">
        <v>2018</v>
      </c>
    </row>
    <row r="21456" spans="1:5">
      <c r="A21456" s="816">
        <f t="shared" si="1396"/>
        <v>43357</v>
      </c>
      <c r="B21456" s="815">
        <f t="shared" si="1397"/>
        <v>257</v>
      </c>
      <c r="C21456" s="815">
        <f t="shared" si="1398"/>
        <v>109</v>
      </c>
      <c r="D21456" s="815">
        <f t="shared" si="1399"/>
        <v>100</v>
      </c>
      <c r="E21456" s="815">
        <v>2018</v>
      </c>
    </row>
    <row r="21457" spans="1:5">
      <c r="A21457" s="816">
        <f t="shared" si="1396"/>
        <v>43358</v>
      </c>
      <c r="B21457" s="815">
        <f t="shared" si="1397"/>
        <v>258</v>
      </c>
      <c r="C21457" s="815">
        <f t="shared" si="1398"/>
        <v>108</v>
      </c>
      <c r="D21457" s="815">
        <f t="shared" si="1399"/>
        <v>99</v>
      </c>
      <c r="E21457" s="815">
        <v>2018</v>
      </c>
    </row>
    <row r="21458" spans="1:5">
      <c r="A21458" s="816">
        <f t="shared" si="1396"/>
        <v>43359</v>
      </c>
      <c r="B21458" s="815">
        <f t="shared" si="1397"/>
        <v>259</v>
      </c>
      <c r="C21458" s="815">
        <f t="shared" si="1398"/>
        <v>107</v>
      </c>
      <c r="D21458" s="815">
        <f t="shared" si="1399"/>
        <v>98</v>
      </c>
      <c r="E21458" s="815">
        <v>2018</v>
      </c>
    </row>
    <row r="21459" spans="1:5">
      <c r="A21459" s="816">
        <f t="shared" si="1396"/>
        <v>43360</v>
      </c>
      <c r="B21459" s="815">
        <f t="shared" si="1397"/>
        <v>260</v>
      </c>
      <c r="C21459" s="815">
        <f t="shared" si="1398"/>
        <v>106</v>
      </c>
      <c r="D21459" s="815">
        <f t="shared" si="1399"/>
        <v>97</v>
      </c>
      <c r="E21459" s="815">
        <v>2018</v>
      </c>
    </row>
    <row r="21460" spans="1:5">
      <c r="A21460" s="816">
        <f t="shared" si="1396"/>
        <v>43361</v>
      </c>
      <c r="B21460" s="815">
        <f t="shared" si="1397"/>
        <v>261</v>
      </c>
      <c r="C21460" s="815">
        <f t="shared" si="1398"/>
        <v>105</v>
      </c>
      <c r="D21460" s="815">
        <f t="shared" si="1399"/>
        <v>96</v>
      </c>
      <c r="E21460" s="815">
        <v>2018</v>
      </c>
    </row>
    <row r="21461" spans="1:5">
      <c r="A21461" s="816">
        <f t="shared" si="1396"/>
        <v>43362</v>
      </c>
      <c r="B21461" s="815">
        <f t="shared" si="1397"/>
        <v>262</v>
      </c>
      <c r="C21461" s="815">
        <f t="shared" si="1398"/>
        <v>104</v>
      </c>
      <c r="D21461" s="815">
        <f t="shared" si="1399"/>
        <v>95</v>
      </c>
      <c r="E21461" s="815">
        <v>2018</v>
      </c>
    </row>
    <row r="21462" spans="1:5">
      <c r="A21462" s="816">
        <f t="shared" si="1396"/>
        <v>43363</v>
      </c>
      <c r="B21462" s="815">
        <f t="shared" si="1397"/>
        <v>263</v>
      </c>
      <c r="C21462" s="815">
        <f t="shared" si="1398"/>
        <v>103</v>
      </c>
      <c r="D21462" s="815">
        <f t="shared" si="1399"/>
        <v>94</v>
      </c>
      <c r="E21462" s="815">
        <v>2018</v>
      </c>
    </row>
    <row r="21463" spans="1:5">
      <c r="A21463" s="816">
        <f t="shared" si="1396"/>
        <v>43364</v>
      </c>
      <c r="B21463" s="815">
        <f t="shared" si="1397"/>
        <v>264</v>
      </c>
      <c r="C21463" s="815">
        <f t="shared" si="1398"/>
        <v>102</v>
      </c>
      <c r="D21463" s="815">
        <f t="shared" si="1399"/>
        <v>93</v>
      </c>
      <c r="E21463" s="815">
        <v>2018</v>
      </c>
    </row>
    <row r="21464" spans="1:5">
      <c r="A21464" s="816">
        <f t="shared" si="1396"/>
        <v>43365</v>
      </c>
      <c r="B21464" s="815">
        <f t="shared" si="1397"/>
        <v>265</v>
      </c>
      <c r="C21464" s="815">
        <f t="shared" si="1398"/>
        <v>101</v>
      </c>
      <c r="D21464" s="815">
        <f t="shared" si="1399"/>
        <v>92</v>
      </c>
      <c r="E21464" s="815">
        <v>2018</v>
      </c>
    </row>
    <row r="21465" spans="1:5">
      <c r="A21465" s="816">
        <f t="shared" si="1396"/>
        <v>43366</v>
      </c>
      <c r="B21465" s="815">
        <f t="shared" si="1397"/>
        <v>266</v>
      </c>
      <c r="C21465" s="815">
        <f t="shared" si="1398"/>
        <v>100</v>
      </c>
      <c r="D21465" s="815">
        <f t="shared" si="1399"/>
        <v>91</v>
      </c>
      <c r="E21465" s="815">
        <v>2018</v>
      </c>
    </row>
    <row r="21466" spans="1:5">
      <c r="A21466" s="816">
        <f t="shared" si="1396"/>
        <v>43367</v>
      </c>
      <c r="B21466" s="815">
        <f t="shared" si="1397"/>
        <v>267</v>
      </c>
      <c r="C21466" s="815">
        <f t="shared" si="1398"/>
        <v>99</v>
      </c>
      <c r="D21466" s="815">
        <f t="shared" si="1399"/>
        <v>90</v>
      </c>
      <c r="E21466" s="815">
        <v>2018</v>
      </c>
    </row>
    <row r="21467" spans="1:5">
      <c r="A21467" s="816">
        <f t="shared" si="1396"/>
        <v>43368</v>
      </c>
      <c r="B21467" s="815">
        <f t="shared" si="1397"/>
        <v>268</v>
      </c>
      <c r="C21467" s="815">
        <f t="shared" si="1398"/>
        <v>98</v>
      </c>
      <c r="D21467" s="815">
        <f t="shared" si="1399"/>
        <v>89</v>
      </c>
      <c r="E21467" s="815">
        <v>2018</v>
      </c>
    </row>
    <row r="21468" spans="1:5">
      <c r="A21468" s="816">
        <f t="shared" si="1396"/>
        <v>43369</v>
      </c>
      <c r="B21468" s="815">
        <f t="shared" si="1397"/>
        <v>269</v>
      </c>
      <c r="C21468" s="815">
        <f t="shared" si="1398"/>
        <v>97</v>
      </c>
      <c r="D21468" s="815">
        <f t="shared" si="1399"/>
        <v>88</v>
      </c>
      <c r="E21468" s="815">
        <v>2018</v>
      </c>
    </row>
    <row r="21469" spans="1:5">
      <c r="A21469" s="816">
        <f t="shared" si="1396"/>
        <v>43370</v>
      </c>
      <c r="B21469" s="815">
        <f t="shared" si="1397"/>
        <v>270</v>
      </c>
      <c r="C21469" s="815">
        <f t="shared" si="1398"/>
        <v>96</v>
      </c>
      <c r="D21469" s="815">
        <f t="shared" si="1399"/>
        <v>87</v>
      </c>
      <c r="E21469" s="815">
        <v>2018</v>
      </c>
    </row>
    <row r="21470" spans="1:5">
      <c r="A21470" s="816">
        <f t="shared" si="1396"/>
        <v>43371</v>
      </c>
      <c r="B21470" s="815">
        <f t="shared" si="1397"/>
        <v>271</v>
      </c>
      <c r="C21470" s="815">
        <f t="shared" si="1398"/>
        <v>95</v>
      </c>
      <c r="D21470" s="815">
        <f t="shared" si="1399"/>
        <v>86</v>
      </c>
      <c r="E21470" s="815">
        <v>2018</v>
      </c>
    </row>
    <row r="21471" spans="1:5">
      <c r="A21471" s="816">
        <f t="shared" si="1396"/>
        <v>43372</v>
      </c>
      <c r="B21471" s="815">
        <f t="shared" si="1397"/>
        <v>272</v>
      </c>
      <c r="C21471" s="815">
        <f t="shared" si="1398"/>
        <v>94</v>
      </c>
      <c r="D21471" s="815">
        <f t="shared" si="1399"/>
        <v>85</v>
      </c>
      <c r="E21471" s="815">
        <v>2018</v>
      </c>
    </row>
    <row r="21472" spans="1:5">
      <c r="A21472" s="816">
        <f t="shared" si="1396"/>
        <v>43373</v>
      </c>
      <c r="B21472" s="815">
        <f t="shared" si="1397"/>
        <v>273</v>
      </c>
      <c r="C21472" s="815">
        <f t="shared" si="1398"/>
        <v>93</v>
      </c>
      <c r="D21472" s="815">
        <f t="shared" si="1399"/>
        <v>84</v>
      </c>
      <c r="E21472" s="815">
        <v>2018</v>
      </c>
    </row>
    <row r="21473" spans="1:5">
      <c r="A21473" s="816">
        <f t="shared" si="1396"/>
        <v>43374</v>
      </c>
      <c r="B21473" s="815">
        <f t="shared" si="1397"/>
        <v>274</v>
      </c>
      <c r="C21473" s="815">
        <f t="shared" si="1398"/>
        <v>92</v>
      </c>
      <c r="D21473" s="815">
        <f t="shared" si="1399"/>
        <v>83</v>
      </c>
      <c r="E21473" s="815">
        <v>2018</v>
      </c>
    </row>
    <row r="21474" spans="1:5">
      <c r="A21474" s="816">
        <f t="shared" si="1396"/>
        <v>43375</v>
      </c>
      <c r="B21474" s="815">
        <f t="shared" si="1397"/>
        <v>275</v>
      </c>
      <c r="C21474" s="815">
        <f t="shared" si="1398"/>
        <v>91</v>
      </c>
      <c r="D21474" s="815">
        <f t="shared" si="1399"/>
        <v>82</v>
      </c>
      <c r="E21474" s="815">
        <v>2018</v>
      </c>
    </row>
    <row r="21475" spans="1:5">
      <c r="A21475" s="816">
        <f t="shared" si="1396"/>
        <v>43376</v>
      </c>
      <c r="B21475" s="815">
        <f t="shared" si="1397"/>
        <v>276</v>
      </c>
      <c r="C21475" s="815">
        <f t="shared" si="1398"/>
        <v>90</v>
      </c>
      <c r="D21475" s="815">
        <f t="shared" si="1399"/>
        <v>81</v>
      </c>
      <c r="E21475" s="815">
        <v>2018</v>
      </c>
    </row>
    <row r="21476" spans="1:5">
      <c r="A21476" s="816">
        <f t="shared" si="1396"/>
        <v>43377</v>
      </c>
      <c r="B21476" s="815">
        <f t="shared" si="1397"/>
        <v>277</v>
      </c>
      <c r="C21476" s="815">
        <f t="shared" si="1398"/>
        <v>89</v>
      </c>
      <c r="D21476" s="815">
        <f t="shared" si="1399"/>
        <v>80</v>
      </c>
      <c r="E21476" s="815">
        <v>2018</v>
      </c>
    </row>
    <row r="21477" spans="1:5">
      <c r="A21477" s="816">
        <f t="shared" si="1396"/>
        <v>43378</v>
      </c>
      <c r="B21477" s="815">
        <f t="shared" si="1397"/>
        <v>278</v>
      </c>
      <c r="C21477" s="815">
        <f t="shared" si="1398"/>
        <v>88</v>
      </c>
      <c r="D21477" s="815">
        <f t="shared" si="1399"/>
        <v>79</v>
      </c>
      <c r="E21477" s="815">
        <v>2018</v>
      </c>
    </row>
    <row r="21478" spans="1:5">
      <c r="A21478" s="816">
        <f t="shared" si="1396"/>
        <v>43379</v>
      </c>
      <c r="B21478" s="815">
        <f t="shared" si="1397"/>
        <v>279</v>
      </c>
      <c r="C21478" s="815">
        <f t="shared" si="1398"/>
        <v>87</v>
      </c>
      <c r="D21478" s="815">
        <f t="shared" si="1399"/>
        <v>78</v>
      </c>
      <c r="E21478" s="815">
        <v>2018</v>
      </c>
    </row>
    <row r="21479" spans="1:5">
      <c r="A21479" s="816">
        <f t="shared" si="1396"/>
        <v>43380</v>
      </c>
      <c r="B21479" s="815">
        <f t="shared" si="1397"/>
        <v>280</v>
      </c>
      <c r="C21479" s="815">
        <f t="shared" si="1398"/>
        <v>86</v>
      </c>
      <c r="D21479" s="815">
        <f t="shared" si="1399"/>
        <v>77</v>
      </c>
      <c r="E21479" s="815">
        <v>2018</v>
      </c>
    </row>
    <row r="21480" spans="1:5">
      <c r="A21480" s="816">
        <f t="shared" si="1396"/>
        <v>43381</v>
      </c>
      <c r="B21480" s="815">
        <f t="shared" si="1397"/>
        <v>281</v>
      </c>
      <c r="C21480" s="815">
        <f t="shared" si="1398"/>
        <v>85</v>
      </c>
      <c r="D21480" s="815">
        <f t="shared" si="1399"/>
        <v>76</v>
      </c>
      <c r="E21480" s="815">
        <v>2018</v>
      </c>
    </row>
    <row r="21481" spans="1:5">
      <c r="A21481" s="816">
        <f t="shared" si="1396"/>
        <v>43382</v>
      </c>
      <c r="B21481" s="815">
        <f t="shared" si="1397"/>
        <v>282</v>
      </c>
      <c r="C21481" s="815">
        <f t="shared" si="1398"/>
        <v>84</v>
      </c>
      <c r="D21481" s="815">
        <f t="shared" si="1399"/>
        <v>75</v>
      </c>
      <c r="E21481" s="815">
        <v>2018</v>
      </c>
    </row>
    <row r="21482" spans="1:5">
      <c r="A21482" s="816">
        <f t="shared" si="1396"/>
        <v>43383</v>
      </c>
      <c r="B21482" s="815">
        <f t="shared" si="1397"/>
        <v>283</v>
      </c>
      <c r="C21482" s="815">
        <f t="shared" si="1398"/>
        <v>83</v>
      </c>
      <c r="D21482" s="815">
        <f t="shared" si="1399"/>
        <v>74</v>
      </c>
      <c r="E21482" s="815">
        <v>2018</v>
      </c>
    </row>
    <row r="21483" spans="1:5">
      <c r="A21483" s="816">
        <f t="shared" si="1396"/>
        <v>43384</v>
      </c>
      <c r="B21483" s="815">
        <f t="shared" si="1397"/>
        <v>284</v>
      </c>
      <c r="C21483" s="815">
        <f t="shared" si="1398"/>
        <v>82</v>
      </c>
      <c r="D21483" s="815">
        <f t="shared" si="1399"/>
        <v>73</v>
      </c>
      <c r="E21483" s="815">
        <v>2018</v>
      </c>
    </row>
    <row r="21484" spans="1:5">
      <c r="A21484" s="816">
        <f t="shared" si="1396"/>
        <v>43385</v>
      </c>
      <c r="B21484" s="815">
        <f t="shared" si="1397"/>
        <v>285</v>
      </c>
      <c r="C21484" s="815">
        <f t="shared" si="1398"/>
        <v>81</v>
      </c>
      <c r="D21484" s="815">
        <f t="shared" si="1399"/>
        <v>72</v>
      </c>
      <c r="E21484" s="815">
        <v>2018</v>
      </c>
    </row>
    <row r="21485" spans="1:5">
      <c r="A21485" s="816">
        <f t="shared" si="1396"/>
        <v>43386</v>
      </c>
      <c r="B21485" s="815">
        <f t="shared" si="1397"/>
        <v>286</v>
      </c>
      <c r="C21485" s="815">
        <f t="shared" si="1398"/>
        <v>80</v>
      </c>
      <c r="D21485" s="815">
        <f t="shared" si="1399"/>
        <v>71</v>
      </c>
      <c r="E21485" s="815">
        <v>2018</v>
      </c>
    </row>
    <row r="21486" spans="1:5">
      <c r="A21486" s="816">
        <f t="shared" si="1396"/>
        <v>43387</v>
      </c>
      <c r="B21486" s="815">
        <f t="shared" si="1397"/>
        <v>287</v>
      </c>
      <c r="C21486" s="815">
        <f t="shared" si="1398"/>
        <v>79</v>
      </c>
      <c r="D21486" s="815">
        <f t="shared" si="1399"/>
        <v>70</v>
      </c>
      <c r="E21486" s="815">
        <v>2018</v>
      </c>
    </row>
    <row r="21487" spans="1:5">
      <c r="A21487" s="816">
        <f t="shared" si="1396"/>
        <v>43388</v>
      </c>
      <c r="B21487" s="815">
        <f t="shared" si="1397"/>
        <v>288</v>
      </c>
      <c r="C21487" s="815">
        <f t="shared" si="1398"/>
        <v>78</v>
      </c>
      <c r="D21487" s="815">
        <f t="shared" si="1399"/>
        <v>69</v>
      </c>
      <c r="E21487" s="815">
        <v>2018</v>
      </c>
    </row>
    <row r="21488" spans="1:5">
      <c r="A21488" s="816">
        <f t="shared" si="1396"/>
        <v>43389</v>
      </c>
      <c r="B21488" s="815">
        <f t="shared" si="1397"/>
        <v>289</v>
      </c>
      <c r="C21488" s="815">
        <f t="shared" si="1398"/>
        <v>77</v>
      </c>
      <c r="D21488" s="815">
        <f t="shared" si="1399"/>
        <v>68</v>
      </c>
      <c r="E21488" s="815">
        <v>2018</v>
      </c>
    </row>
    <row r="21489" spans="1:5">
      <c r="A21489" s="816">
        <f t="shared" si="1396"/>
        <v>43390</v>
      </c>
      <c r="B21489" s="815">
        <f t="shared" si="1397"/>
        <v>290</v>
      </c>
      <c r="C21489" s="815">
        <f t="shared" si="1398"/>
        <v>76</v>
      </c>
      <c r="D21489" s="815">
        <f t="shared" si="1399"/>
        <v>67</v>
      </c>
      <c r="E21489" s="815">
        <v>2018</v>
      </c>
    </row>
    <row r="21490" spans="1:5">
      <c r="A21490" s="816">
        <f t="shared" si="1396"/>
        <v>43391</v>
      </c>
      <c r="B21490" s="815">
        <f t="shared" si="1397"/>
        <v>291</v>
      </c>
      <c r="C21490" s="815">
        <f t="shared" si="1398"/>
        <v>75</v>
      </c>
      <c r="D21490" s="815">
        <f t="shared" si="1399"/>
        <v>66</v>
      </c>
      <c r="E21490" s="815">
        <v>2018</v>
      </c>
    </row>
    <row r="21491" spans="1:5">
      <c r="A21491" s="816">
        <f t="shared" ref="A21491:A21554" si="1400">A21490+1</f>
        <v>43392</v>
      </c>
      <c r="B21491" s="815">
        <f t="shared" si="1397"/>
        <v>292</v>
      </c>
      <c r="C21491" s="815">
        <f t="shared" si="1398"/>
        <v>74</v>
      </c>
      <c r="D21491" s="815">
        <f t="shared" si="1399"/>
        <v>65</v>
      </c>
      <c r="E21491" s="815">
        <v>2018</v>
      </c>
    </row>
    <row r="21492" spans="1:5">
      <c r="A21492" s="816">
        <f t="shared" si="1400"/>
        <v>43393</v>
      </c>
      <c r="B21492" s="815">
        <f t="shared" si="1397"/>
        <v>293</v>
      </c>
      <c r="C21492" s="815">
        <f t="shared" si="1398"/>
        <v>73</v>
      </c>
      <c r="D21492" s="815">
        <f t="shared" si="1399"/>
        <v>64</v>
      </c>
      <c r="E21492" s="815">
        <v>2018</v>
      </c>
    </row>
    <row r="21493" spans="1:5">
      <c r="A21493" s="816">
        <f t="shared" si="1400"/>
        <v>43394</v>
      </c>
      <c r="B21493" s="815">
        <f t="shared" si="1397"/>
        <v>294</v>
      </c>
      <c r="C21493" s="815">
        <f t="shared" si="1398"/>
        <v>72</v>
      </c>
      <c r="D21493" s="815">
        <f t="shared" si="1399"/>
        <v>63</v>
      </c>
      <c r="E21493" s="815">
        <v>2018</v>
      </c>
    </row>
    <row r="21494" spans="1:5">
      <c r="A21494" s="816">
        <f t="shared" si="1400"/>
        <v>43395</v>
      </c>
      <c r="B21494" s="815">
        <f t="shared" si="1397"/>
        <v>295</v>
      </c>
      <c r="C21494" s="815">
        <f t="shared" si="1398"/>
        <v>71</v>
      </c>
      <c r="D21494" s="815">
        <f t="shared" si="1399"/>
        <v>62</v>
      </c>
      <c r="E21494" s="815">
        <v>2018</v>
      </c>
    </row>
    <row r="21495" spans="1:5">
      <c r="A21495" s="816">
        <f t="shared" si="1400"/>
        <v>43396</v>
      </c>
      <c r="B21495" s="815">
        <f t="shared" si="1397"/>
        <v>296</v>
      </c>
      <c r="C21495" s="815">
        <f t="shared" si="1398"/>
        <v>70</v>
      </c>
      <c r="D21495" s="815">
        <f t="shared" si="1399"/>
        <v>61</v>
      </c>
      <c r="E21495" s="815">
        <v>2018</v>
      </c>
    </row>
    <row r="21496" spans="1:5">
      <c r="A21496" s="816">
        <f t="shared" si="1400"/>
        <v>43397</v>
      </c>
      <c r="B21496" s="815">
        <f t="shared" si="1397"/>
        <v>297</v>
      </c>
      <c r="C21496" s="815">
        <f t="shared" si="1398"/>
        <v>69</v>
      </c>
      <c r="D21496" s="815">
        <f t="shared" si="1399"/>
        <v>60</v>
      </c>
      <c r="E21496" s="815">
        <v>2018</v>
      </c>
    </row>
    <row r="21497" spans="1:5">
      <c r="A21497" s="816">
        <f t="shared" si="1400"/>
        <v>43398</v>
      </c>
      <c r="B21497" s="815">
        <f t="shared" si="1397"/>
        <v>298</v>
      </c>
      <c r="C21497" s="815">
        <f t="shared" si="1398"/>
        <v>68</v>
      </c>
      <c r="D21497" s="815">
        <f t="shared" si="1399"/>
        <v>59</v>
      </c>
      <c r="E21497" s="815">
        <v>2018</v>
      </c>
    </row>
    <row r="21498" spans="1:5">
      <c r="A21498" s="816">
        <f t="shared" si="1400"/>
        <v>43399</v>
      </c>
      <c r="B21498" s="815">
        <f t="shared" si="1397"/>
        <v>299</v>
      </c>
      <c r="C21498" s="815">
        <f t="shared" si="1398"/>
        <v>67</v>
      </c>
      <c r="D21498" s="815">
        <f t="shared" si="1399"/>
        <v>58</v>
      </c>
      <c r="E21498" s="815">
        <v>2018</v>
      </c>
    </row>
    <row r="21499" spans="1:5">
      <c r="A21499" s="816">
        <f t="shared" si="1400"/>
        <v>43400</v>
      </c>
      <c r="B21499" s="815">
        <f t="shared" si="1397"/>
        <v>300</v>
      </c>
      <c r="C21499" s="815">
        <f t="shared" si="1398"/>
        <v>66</v>
      </c>
      <c r="D21499" s="815">
        <f t="shared" si="1399"/>
        <v>57</v>
      </c>
      <c r="E21499" s="815">
        <v>2018</v>
      </c>
    </row>
    <row r="21500" spans="1:5">
      <c r="A21500" s="816">
        <f t="shared" si="1400"/>
        <v>43401</v>
      </c>
      <c r="B21500" s="815">
        <f t="shared" si="1397"/>
        <v>301</v>
      </c>
      <c r="C21500" s="815">
        <f t="shared" si="1398"/>
        <v>65</v>
      </c>
      <c r="D21500" s="815">
        <f t="shared" si="1399"/>
        <v>56</v>
      </c>
      <c r="E21500" s="815">
        <v>2018</v>
      </c>
    </row>
    <row r="21501" spans="1:5">
      <c r="A21501" s="816">
        <f t="shared" si="1400"/>
        <v>43402</v>
      </c>
      <c r="B21501" s="815">
        <f t="shared" si="1397"/>
        <v>302</v>
      </c>
      <c r="C21501" s="815">
        <f t="shared" si="1398"/>
        <v>64</v>
      </c>
      <c r="D21501" s="815">
        <f t="shared" si="1399"/>
        <v>55</v>
      </c>
      <c r="E21501" s="815">
        <v>2018</v>
      </c>
    </row>
    <row r="21502" spans="1:5">
      <c r="A21502" s="816">
        <f t="shared" si="1400"/>
        <v>43403</v>
      </c>
      <c r="B21502" s="815">
        <f t="shared" si="1397"/>
        <v>303</v>
      </c>
      <c r="C21502" s="815">
        <f t="shared" si="1398"/>
        <v>63</v>
      </c>
      <c r="D21502" s="815">
        <f t="shared" si="1399"/>
        <v>54</v>
      </c>
      <c r="E21502" s="815">
        <v>2018</v>
      </c>
    </row>
    <row r="21503" spans="1:5">
      <c r="A21503" s="816">
        <f t="shared" si="1400"/>
        <v>43404</v>
      </c>
      <c r="B21503" s="815">
        <f t="shared" si="1397"/>
        <v>304</v>
      </c>
      <c r="C21503" s="815">
        <f t="shared" si="1398"/>
        <v>62</v>
      </c>
      <c r="D21503" s="815">
        <f t="shared" si="1399"/>
        <v>53</v>
      </c>
      <c r="E21503" s="815">
        <v>2018</v>
      </c>
    </row>
    <row r="21504" spans="1:5">
      <c r="A21504" s="816">
        <f t="shared" si="1400"/>
        <v>43405</v>
      </c>
      <c r="B21504" s="815">
        <f t="shared" si="1397"/>
        <v>305</v>
      </c>
      <c r="C21504" s="815">
        <f t="shared" si="1398"/>
        <v>61</v>
      </c>
      <c r="D21504" s="815">
        <f t="shared" si="1399"/>
        <v>52</v>
      </c>
      <c r="E21504" s="815">
        <v>2018</v>
      </c>
    </row>
    <row r="21505" spans="1:5">
      <c r="A21505" s="816">
        <f t="shared" si="1400"/>
        <v>43406</v>
      </c>
      <c r="B21505" s="815">
        <f t="shared" si="1397"/>
        <v>306</v>
      </c>
      <c r="C21505" s="815">
        <f t="shared" si="1398"/>
        <v>60</v>
      </c>
      <c r="D21505" s="815">
        <f t="shared" si="1399"/>
        <v>51</v>
      </c>
      <c r="E21505" s="815">
        <v>2018</v>
      </c>
    </row>
    <row r="21506" spans="1:5">
      <c r="A21506" s="816">
        <f t="shared" si="1400"/>
        <v>43407</v>
      </c>
      <c r="B21506" s="815">
        <f t="shared" si="1397"/>
        <v>307</v>
      </c>
      <c r="C21506" s="815">
        <f t="shared" si="1398"/>
        <v>59</v>
      </c>
      <c r="D21506" s="815">
        <f t="shared" si="1399"/>
        <v>50</v>
      </c>
      <c r="E21506" s="815">
        <v>2018</v>
      </c>
    </row>
    <row r="21507" spans="1:5">
      <c r="A21507" s="816">
        <f t="shared" si="1400"/>
        <v>43408</v>
      </c>
      <c r="B21507" s="815">
        <f t="shared" si="1397"/>
        <v>308</v>
      </c>
      <c r="C21507" s="815">
        <f t="shared" si="1398"/>
        <v>58</v>
      </c>
      <c r="D21507" s="815">
        <f t="shared" si="1399"/>
        <v>49</v>
      </c>
      <c r="E21507" s="815">
        <v>2018</v>
      </c>
    </row>
    <row r="21508" spans="1:5">
      <c r="A21508" s="816">
        <f t="shared" si="1400"/>
        <v>43409</v>
      </c>
      <c r="B21508" s="815">
        <f t="shared" si="1397"/>
        <v>309</v>
      </c>
      <c r="C21508" s="815">
        <f t="shared" si="1398"/>
        <v>57</v>
      </c>
      <c r="D21508" s="815">
        <f t="shared" si="1399"/>
        <v>48</v>
      </c>
      <c r="E21508" s="815">
        <v>2018</v>
      </c>
    </row>
    <row r="21509" spans="1:5">
      <c r="A21509" s="816">
        <f t="shared" si="1400"/>
        <v>43410</v>
      </c>
      <c r="B21509" s="815">
        <f t="shared" si="1397"/>
        <v>310</v>
      </c>
      <c r="C21509" s="815">
        <f t="shared" si="1398"/>
        <v>56</v>
      </c>
      <c r="D21509" s="815">
        <f t="shared" si="1399"/>
        <v>47</v>
      </c>
      <c r="E21509" s="815">
        <v>2018</v>
      </c>
    </row>
    <row r="21510" spans="1:5">
      <c r="A21510" s="816">
        <f t="shared" si="1400"/>
        <v>43411</v>
      </c>
      <c r="B21510" s="815">
        <f t="shared" si="1397"/>
        <v>311</v>
      </c>
      <c r="C21510" s="815">
        <f t="shared" si="1398"/>
        <v>55</v>
      </c>
      <c r="D21510" s="815">
        <f t="shared" si="1399"/>
        <v>46</v>
      </c>
      <c r="E21510" s="815">
        <v>2018</v>
      </c>
    </row>
    <row r="21511" spans="1:5">
      <c r="A21511" s="816">
        <f t="shared" si="1400"/>
        <v>43412</v>
      </c>
      <c r="B21511" s="815">
        <f t="shared" ref="B21511:B21566" si="1401">B21510+1</f>
        <v>312</v>
      </c>
      <c r="C21511" s="815">
        <f t="shared" ref="C21511:C21564" si="1402">C21510-1</f>
        <v>54</v>
      </c>
      <c r="D21511" s="815">
        <f t="shared" ref="D21511:D21554" si="1403">D21510-1</f>
        <v>45</v>
      </c>
      <c r="E21511" s="815">
        <v>2018</v>
      </c>
    </row>
    <row r="21512" spans="1:5">
      <c r="A21512" s="816">
        <f t="shared" si="1400"/>
        <v>43413</v>
      </c>
      <c r="B21512" s="815">
        <f t="shared" si="1401"/>
        <v>313</v>
      </c>
      <c r="C21512" s="815">
        <f t="shared" si="1402"/>
        <v>53</v>
      </c>
      <c r="D21512" s="815">
        <f t="shared" si="1403"/>
        <v>44</v>
      </c>
      <c r="E21512" s="815">
        <v>2018</v>
      </c>
    </row>
    <row r="21513" spans="1:5">
      <c r="A21513" s="816">
        <f t="shared" si="1400"/>
        <v>43414</v>
      </c>
      <c r="B21513" s="815">
        <f t="shared" si="1401"/>
        <v>314</v>
      </c>
      <c r="C21513" s="815">
        <f t="shared" si="1402"/>
        <v>52</v>
      </c>
      <c r="D21513" s="815">
        <f t="shared" si="1403"/>
        <v>43</v>
      </c>
      <c r="E21513" s="815">
        <v>2018</v>
      </c>
    </row>
    <row r="21514" spans="1:5">
      <c r="A21514" s="816">
        <f t="shared" si="1400"/>
        <v>43415</v>
      </c>
      <c r="B21514" s="815">
        <f t="shared" si="1401"/>
        <v>315</v>
      </c>
      <c r="C21514" s="815">
        <f t="shared" si="1402"/>
        <v>51</v>
      </c>
      <c r="D21514" s="815">
        <f t="shared" si="1403"/>
        <v>42</v>
      </c>
      <c r="E21514" s="815">
        <v>2018</v>
      </c>
    </row>
    <row r="21515" spans="1:5">
      <c r="A21515" s="816">
        <f t="shared" si="1400"/>
        <v>43416</v>
      </c>
      <c r="B21515" s="815">
        <f t="shared" si="1401"/>
        <v>316</v>
      </c>
      <c r="C21515" s="815">
        <f t="shared" si="1402"/>
        <v>50</v>
      </c>
      <c r="D21515" s="815">
        <f t="shared" si="1403"/>
        <v>41</v>
      </c>
      <c r="E21515" s="815">
        <v>2018</v>
      </c>
    </row>
    <row r="21516" spans="1:5">
      <c r="A21516" s="816">
        <f t="shared" si="1400"/>
        <v>43417</v>
      </c>
      <c r="B21516" s="815">
        <f t="shared" si="1401"/>
        <v>317</v>
      </c>
      <c r="C21516" s="815">
        <f t="shared" si="1402"/>
        <v>49</v>
      </c>
      <c r="D21516" s="815">
        <f t="shared" si="1403"/>
        <v>40</v>
      </c>
      <c r="E21516" s="815">
        <v>2018</v>
      </c>
    </row>
    <row r="21517" spans="1:5">
      <c r="A21517" s="816">
        <f t="shared" si="1400"/>
        <v>43418</v>
      </c>
      <c r="B21517" s="815">
        <f t="shared" si="1401"/>
        <v>318</v>
      </c>
      <c r="C21517" s="815">
        <f t="shared" si="1402"/>
        <v>48</v>
      </c>
      <c r="D21517" s="815">
        <f t="shared" si="1403"/>
        <v>39</v>
      </c>
      <c r="E21517" s="815">
        <v>2018</v>
      </c>
    </row>
    <row r="21518" spans="1:5">
      <c r="A21518" s="816">
        <f t="shared" si="1400"/>
        <v>43419</v>
      </c>
      <c r="B21518" s="815">
        <f t="shared" si="1401"/>
        <v>319</v>
      </c>
      <c r="C21518" s="815">
        <f t="shared" si="1402"/>
        <v>47</v>
      </c>
      <c r="D21518" s="815">
        <f t="shared" si="1403"/>
        <v>38</v>
      </c>
      <c r="E21518" s="815">
        <v>2018</v>
      </c>
    </row>
    <row r="21519" spans="1:5">
      <c r="A21519" s="816">
        <f t="shared" si="1400"/>
        <v>43420</v>
      </c>
      <c r="B21519" s="815">
        <f t="shared" si="1401"/>
        <v>320</v>
      </c>
      <c r="C21519" s="815">
        <f t="shared" si="1402"/>
        <v>46</v>
      </c>
      <c r="D21519" s="815">
        <f t="shared" si="1403"/>
        <v>37</v>
      </c>
      <c r="E21519" s="815">
        <v>2018</v>
      </c>
    </row>
    <row r="21520" spans="1:5">
      <c r="A21520" s="816">
        <f t="shared" si="1400"/>
        <v>43421</v>
      </c>
      <c r="B21520" s="815">
        <f t="shared" si="1401"/>
        <v>321</v>
      </c>
      <c r="C21520" s="815">
        <f t="shared" si="1402"/>
        <v>45</v>
      </c>
      <c r="D21520" s="815">
        <f t="shared" si="1403"/>
        <v>36</v>
      </c>
      <c r="E21520" s="815">
        <v>2018</v>
      </c>
    </row>
    <row r="21521" spans="1:5">
      <c r="A21521" s="816">
        <f t="shared" si="1400"/>
        <v>43422</v>
      </c>
      <c r="B21521" s="815">
        <f t="shared" si="1401"/>
        <v>322</v>
      </c>
      <c r="C21521" s="815">
        <f t="shared" si="1402"/>
        <v>44</v>
      </c>
      <c r="D21521" s="815">
        <f t="shared" si="1403"/>
        <v>35</v>
      </c>
      <c r="E21521" s="815">
        <v>2018</v>
      </c>
    </row>
    <row r="21522" spans="1:5">
      <c r="A21522" s="816">
        <f t="shared" si="1400"/>
        <v>43423</v>
      </c>
      <c r="B21522" s="815">
        <f t="shared" si="1401"/>
        <v>323</v>
      </c>
      <c r="C21522" s="815">
        <f t="shared" si="1402"/>
        <v>43</v>
      </c>
      <c r="D21522" s="815">
        <f t="shared" si="1403"/>
        <v>34</v>
      </c>
      <c r="E21522" s="815">
        <v>2018</v>
      </c>
    </row>
    <row r="21523" spans="1:5">
      <c r="A21523" s="816">
        <f t="shared" si="1400"/>
        <v>43424</v>
      </c>
      <c r="B21523" s="815">
        <f t="shared" si="1401"/>
        <v>324</v>
      </c>
      <c r="C21523" s="815">
        <f t="shared" si="1402"/>
        <v>42</v>
      </c>
      <c r="D21523" s="815">
        <f t="shared" si="1403"/>
        <v>33</v>
      </c>
      <c r="E21523" s="815">
        <v>2018</v>
      </c>
    </row>
    <row r="21524" spans="1:5">
      <c r="A21524" s="816">
        <f t="shared" si="1400"/>
        <v>43425</v>
      </c>
      <c r="B21524" s="815">
        <f t="shared" si="1401"/>
        <v>325</v>
      </c>
      <c r="C21524" s="815">
        <f t="shared" si="1402"/>
        <v>41</v>
      </c>
      <c r="D21524" s="815">
        <f t="shared" si="1403"/>
        <v>32</v>
      </c>
      <c r="E21524" s="815">
        <v>2018</v>
      </c>
    </row>
    <row r="21525" spans="1:5">
      <c r="A21525" s="816">
        <f t="shared" si="1400"/>
        <v>43426</v>
      </c>
      <c r="B21525" s="815">
        <f t="shared" si="1401"/>
        <v>326</v>
      </c>
      <c r="C21525" s="815">
        <f t="shared" si="1402"/>
        <v>40</v>
      </c>
      <c r="D21525" s="815">
        <f t="shared" si="1403"/>
        <v>31</v>
      </c>
      <c r="E21525" s="815">
        <v>2018</v>
      </c>
    </row>
    <row r="21526" spans="1:5">
      <c r="A21526" s="816">
        <f t="shared" si="1400"/>
        <v>43427</v>
      </c>
      <c r="B21526" s="815">
        <f t="shared" si="1401"/>
        <v>327</v>
      </c>
      <c r="C21526" s="815">
        <f t="shared" si="1402"/>
        <v>39</v>
      </c>
      <c r="D21526" s="815">
        <f t="shared" si="1403"/>
        <v>30</v>
      </c>
      <c r="E21526" s="815">
        <v>2018</v>
      </c>
    </row>
    <row r="21527" spans="1:5">
      <c r="A21527" s="816">
        <f t="shared" si="1400"/>
        <v>43428</v>
      </c>
      <c r="B21527" s="815">
        <f t="shared" si="1401"/>
        <v>328</v>
      </c>
      <c r="C21527" s="815">
        <f t="shared" si="1402"/>
        <v>38</v>
      </c>
      <c r="D21527" s="815">
        <f t="shared" si="1403"/>
        <v>29</v>
      </c>
      <c r="E21527" s="815">
        <v>2018</v>
      </c>
    </row>
    <row r="21528" spans="1:5">
      <c r="A21528" s="816">
        <f t="shared" si="1400"/>
        <v>43429</v>
      </c>
      <c r="B21528" s="815">
        <f t="shared" si="1401"/>
        <v>329</v>
      </c>
      <c r="C21528" s="815">
        <f t="shared" si="1402"/>
        <v>37</v>
      </c>
      <c r="D21528" s="815">
        <f t="shared" si="1403"/>
        <v>28</v>
      </c>
      <c r="E21528" s="815">
        <v>2018</v>
      </c>
    </row>
    <row r="21529" spans="1:5">
      <c r="A21529" s="816">
        <f t="shared" si="1400"/>
        <v>43430</v>
      </c>
      <c r="B21529" s="815">
        <f t="shared" si="1401"/>
        <v>330</v>
      </c>
      <c r="C21529" s="815">
        <f t="shared" si="1402"/>
        <v>36</v>
      </c>
      <c r="D21529" s="815">
        <f t="shared" si="1403"/>
        <v>27</v>
      </c>
      <c r="E21529" s="815">
        <v>2018</v>
      </c>
    </row>
    <row r="21530" spans="1:5">
      <c r="A21530" s="816">
        <f t="shared" si="1400"/>
        <v>43431</v>
      </c>
      <c r="B21530" s="815">
        <f t="shared" si="1401"/>
        <v>331</v>
      </c>
      <c r="C21530" s="815">
        <f t="shared" si="1402"/>
        <v>35</v>
      </c>
      <c r="D21530" s="815">
        <f t="shared" si="1403"/>
        <v>26</v>
      </c>
      <c r="E21530" s="815">
        <v>2018</v>
      </c>
    </row>
    <row r="21531" spans="1:5">
      <c r="A21531" s="816">
        <f t="shared" si="1400"/>
        <v>43432</v>
      </c>
      <c r="B21531" s="815">
        <f t="shared" si="1401"/>
        <v>332</v>
      </c>
      <c r="C21531" s="815">
        <f t="shared" si="1402"/>
        <v>34</v>
      </c>
      <c r="D21531" s="815">
        <f t="shared" si="1403"/>
        <v>25</v>
      </c>
      <c r="E21531" s="815">
        <v>2018</v>
      </c>
    </row>
    <row r="21532" spans="1:5">
      <c r="A21532" s="816">
        <f t="shared" si="1400"/>
        <v>43433</v>
      </c>
      <c r="B21532" s="815">
        <f t="shared" si="1401"/>
        <v>333</v>
      </c>
      <c r="C21532" s="815">
        <f t="shared" si="1402"/>
        <v>33</v>
      </c>
      <c r="D21532" s="815">
        <f t="shared" si="1403"/>
        <v>24</v>
      </c>
      <c r="E21532" s="815">
        <v>2018</v>
      </c>
    </row>
    <row r="21533" spans="1:5">
      <c r="A21533" s="816">
        <f t="shared" si="1400"/>
        <v>43434</v>
      </c>
      <c r="B21533" s="815">
        <f t="shared" si="1401"/>
        <v>334</v>
      </c>
      <c r="C21533" s="815">
        <f t="shared" si="1402"/>
        <v>32</v>
      </c>
      <c r="D21533" s="815">
        <f t="shared" si="1403"/>
        <v>23</v>
      </c>
      <c r="E21533" s="815">
        <v>2018</v>
      </c>
    </row>
    <row r="21534" spans="1:5">
      <c r="A21534" s="816">
        <f t="shared" si="1400"/>
        <v>43435</v>
      </c>
      <c r="B21534" s="815">
        <f t="shared" si="1401"/>
        <v>335</v>
      </c>
      <c r="C21534" s="815">
        <f t="shared" si="1402"/>
        <v>31</v>
      </c>
      <c r="D21534" s="815">
        <f t="shared" si="1403"/>
        <v>22</v>
      </c>
      <c r="E21534" s="815">
        <v>2018</v>
      </c>
    </row>
    <row r="21535" spans="1:5">
      <c r="A21535" s="816">
        <f t="shared" si="1400"/>
        <v>43436</v>
      </c>
      <c r="B21535" s="815">
        <f t="shared" si="1401"/>
        <v>336</v>
      </c>
      <c r="C21535" s="815">
        <f t="shared" si="1402"/>
        <v>30</v>
      </c>
      <c r="D21535" s="815">
        <f t="shared" si="1403"/>
        <v>21</v>
      </c>
      <c r="E21535" s="815">
        <v>2018</v>
      </c>
    </row>
    <row r="21536" spans="1:5">
      <c r="A21536" s="816">
        <f t="shared" si="1400"/>
        <v>43437</v>
      </c>
      <c r="B21536" s="815">
        <f t="shared" si="1401"/>
        <v>337</v>
      </c>
      <c r="C21536" s="815">
        <f t="shared" si="1402"/>
        <v>29</v>
      </c>
      <c r="D21536" s="815">
        <f t="shared" si="1403"/>
        <v>20</v>
      </c>
      <c r="E21536" s="815">
        <v>2018</v>
      </c>
    </row>
    <row r="21537" spans="1:5">
      <c r="A21537" s="816">
        <f t="shared" si="1400"/>
        <v>43438</v>
      </c>
      <c r="B21537" s="815">
        <f t="shared" si="1401"/>
        <v>338</v>
      </c>
      <c r="C21537" s="815">
        <f t="shared" si="1402"/>
        <v>28</v>
      </c>
      <c r="D21537" s="815">
        <f t="shared" si="1403"/>
        <v>19</v>
      </c>
      <c r="E21537" s="815">
        <v>2018</v>
      </c>
    </row>
    <row r="21538" spans="1:5">
      <c r="A21538" s="816">
        <f t="shared" si="1400"/>
        <v>43439</v>
      </c>
      <c r="B21538" s="815">
        <f t="shared" si="1401"/>
        <v>339</v>
      </c>
      <c r="C21538" s="815">
        <f t="shared" si="1402"/>
        <v>27</v>
      </c>
      <c r="D21538" s="815">
        <f t="shared" si="1403"/>
        <v>18</v>
      </c>
      <c r="E21538" s="815">
        <v>2018</v>
      </c>
    </row>
    <row r="21539" spans="1:5">
      <c r="A21539" s="816">
        <f t="shared" si="1400"/>
        <v>43440</v>
      </c>
      <c r="B21539" s="815">
        <f t="shared" si="1401"/>
        <v>340</v>
      </c>
      <c r="C21539" s="815">
        <f t="shared" si="1402"/>
        <v>26</v>
      </c>
      <c r="D21539" s="815">
        <f t="shared" si="1403"/>
        <v>17</v>
      </c>
      <c r="E21539" s="815">
        <v>2018</v>
      </c>
    </row>
    <row r="21540" spans="1:5">
      <c r="A21540" s="816">
        <f t="shared" si="1400"/>
        <v>43441</v>
      </c>
      <c r="B21540" s="815">
        <f t="shared" si="1401"/>
        <v>341</v>
      </c>
      <c r="C21540" s="815">
        <f t="shared" si="1402"/>
        <v>25</v>
      </c>
      <c r="D21540" s="815">
        <f t="shared" si="1403"/>
        <v>16</v>
      </c>
      <c r="E21540" s="815">
        <v>2018</v>
      </c>
    </row>
    <row r="21541" spans="1:5">
      <c r="A21541" s="816">
        <f t="shared" si="1400"/>
        <v>43442</v>
      </c>
      <c r="B21541" s="815">
        <f t="shared" si="1401"/>
        <v>342</v>
      </c>
      <c r="C21541" s="815">
        <f t="shared" si="1402"/>
        <v>24</v>
      </c>
      <c r="D21541" s="815">
        <f t="shared" si="1403"/>
        <v>15</v>
      </c>
      <c r="E21541" s="815">
        <v>2018</v>
      </c>
    </row>
    <row r="21542" spans="1:5">
      <c r="A21542" s="816">
        <f t="shared" si="1400"/>
        <v>43443</v>
      </c>
      <c r="B21542" s="815">
        <f t="shared" si="1401"/>
        <v>343</v>
      </c>
      <c r="C21542" s="815">
        <f t="shared" si="1402"/>
        <v>23</v>
      </c>
      <c r="D21542" s="815">
        <f t="shared" si="1403"/>
        <v>14</v>
      </c>
      <c r="E21542" s="815">
        <v>2018</v>
      </c>
    </row>
    <row r="21543" spans="1:5">
      <c r="A21543" s="816">
        <f t="shared" si="1400"/>
        <v>43444</v>
      </c>
      <c r="B21543" s="815">
        <f t="shared" si="1401"/>
        <v>344</v>
      </c>
      <c r="C21543" s="815">
        <f t="shared" si="1402"/>
        <v>22</v>
      </c>
      <c r="D21543" s="815">
        <f t="shared" si="1403"/>
        <v>13</v>
      </c>
      <c r="E21543" s="815">
        <v>2018</v>
      </c>
    </row>
    <row r="21544" spans="1:5">
      <c r="A21544" s="816">
        <f t="shared" si="1400"/>
        <v>43445</v>
      </c>
      <c r="B21544" s="815">
        <f t="shared" si="1401"/>
        <v>345</v>
      </c>
      <c r="C21544" s="815">
        <f t="shared" si="1402"/>
        <v>21</v>
      </c>
      <c r="D21544" s="815">
        <f t="shared" si="1403"/>
        <v>12</v>
      </c>
      <c r="E21544" s="815">
        <v>2018</v>
      </c>
    </row>
    <row r="21545" spans="1:5">
      <c r="A21545" s="816">
        <f t="shared" si="1400"/>
        <v>43446</v>
      </c>
      <c r="B21545" s="815">
        <f t="shared" si="1401"/>
        <v>346</v>
      </c>
      <c r="C21545" s="815">
        <f t="shared" si="1402"/>
        <v>20</v>
      </c>
      <c r="D21545" s="815">
        <f t="shared" si="1403"/>
        <v>11</v>
      </c>
      <c r="E21545" s="815">
        <v>2018</v>
      </c>
    </row>
    <row r="21546" spans="1:5">
      <c r="A21546" s="816">
        <f t="shared" si="1400"/>
        <v>43447</v>
      </c>
      <c r="B21546" s="815">
        <f t="shared" si="1401"/>
        <v>347</v>
      </c>
      <c r="C21546" s="815">
        <f t="shared" si="1402"/>
        <v>19</v>
      </c>
      <c r="D21546" s="815">
        <f t="shared" si="1403"/>
        <v>10</v>
      </c>
      <c r="E21546" s="815">
        <v>2018</v>
      </c>
    </row>
    <row r="21547" spans="1:5">
      <c r="A21547" s="816">
        <f t="shared" si="1400"/>
        <v>43448</v>
      </c>
      <c r="B21547" s="815">
        <f t="shared" si="1401"/>
        <v>348</v>
      </c>
      <c r="C21547" s="815">
        <f t="shared" si="1402"/>
        <v>18</v>
      </c>
      <c r="D21547" s="815">
        <f t="shared" si="1403"/>
        <v>9</v>
      </c>
      <c r="E21547" s="815">
        <v>2018</v>
      </c>
    </row>
    <row r="21548" spans="1:5">
      <c r="A21548" s="816">
        <f t="shared" si="1400"/>
        <v>43449</v>
      </c>
      <c r="B21548" s="815">
        <f t="shared" si="1401"/>
        <v>349</v>
      </c>
      <c r="C21548" s="815">
        <f t="shared" si="1402"/>
        <v>17</v>
      </c>
      <c r="D21548" s="815">
        <f t="shared" si="1403"/>
        <v>8</v>
      </c>
      <c r="E21548" s="815">
        <v>2018</v>
      </c>
    </row>
    <row r="21549" spans="1:5">
      <c r="A21549" s="816">
        <f t="shared" si="1400"/>
        <v>43450</v>
      </c>
      <c r="B21549" s="815">
        <f t="shared" si="1401"/>
        <v>350</v>
      </c>
      <c r="C21549" s="815">
        <f t="shared" si="1402"/>
        <v>16</v>
      </c>
      <c r="D21549" s="815">
        <f t="shared" si="1403"/>
        <v>7</v>
      </c>
      <c r="E21549" s="815">
        <v>2018</v>
      </c>
    </row>
    <row r="21550" spans="1:5">
      <c r="A21550" s="816">
        <f t="shared" si="1400"/>
        <v>43451</v>
      </c>
      <c r="B21550" s="815">
        <f t="shared" si="1401"/>
        <v>351</v>
      </c>
      <c r="C21550" s="815">
        <f t="shared" si="1402"/>
        <v>15</v>
      </c>
      <c r="D21550" s="815">
        <f t="shared" si="1403"/>
        <v>6</v>
      </c>
      <c r="E21550" s="815">
        <v>2018</v>
      </c>
    </row>
    <row r="21551" spans="1:5">
      <c r="A21551" s="816">
        <f t="shared" si="1400"/>
        <v>43452</v>
      </c>
      <c r="B21551" s="815">
        <f t="shared" si="1401"/>
        <v>352</v>
      </c>
      <c r="C21551" s="815">
        <f t="shared" si="1402"/>
        <v>14</v>
      </c>
      <c r="D21551" s="815">
        <f t="shared" si="1403"/>
        <v>5</v>
      </c>
      <c r="E21551" s="815">
        <v>2018</v>
      </c>
    </row>
    <row r="21552" spans="1:5">
      <c r="A21552" s="816">
        <f t="shared" si="1400"/>
        <v>43453</v>
      </c>
      <c r="B21552" s="815">
        <f t="shared" si="1401"/>
        <v>353</v>
      </c>
      <c r="C21552" s="815">
        <f t="shared" si="1402"/>
        <v>13</v>
      </c>
      <c r="D21552" s="815">
        <f t="shared" si="1403"/>
        <v>4</v>
      </c>
      <c r="E21552" s="815">
        <v>2018</v>
      </c>
    </row>
    <row r="21553" spans="1:5">
      <c r="A21553" s="816">
        <f t="shared" si="1400"/>
        <v>43454</v>
      </c>
      <c r="B21553" s="815">
        <f t="shared" si="1401"/>
        <v>354</v>
      </c>
      <c r="C21553" s="815">
        <f t="shared" si="1402"/>
        <v>12</v>
      </c>
      <c r="D21553" s="815">
        <f t="shared" si="1403"/>
        <v>3</v>
      </c>
      <c r="E21553" s="815">
        <v>2018</v>
      </c>
    </row>
    <row r="21554" spans="1:5">
      <c r="A21554" s="816">
        <f t="shared" si="1400"/>
        <v>43455</v>
      </c>
      <c r="B21554" s="815">
        <f t="shared" si="1401"/>
        <v>355</v>
      </c>
      <c r="C21554" s="815">
        <f t="shared" si="1402"/>
        <v>11</v>
      </c>
      <c r="D21554" s="815">
        <f t="shared" si="1403"/>
        <v>2</v>
      </c>
      <c r="E21554" s="815">
        <v>2018</v>
      </c>
    </row>
    <row r="21555" spans="1:5">
      <c r="A21555" s="816">
        <f t="shared" ref="A21555:A21618" si="1404">A21554+1</f>
        <v>43456</v>
      </c>
      <c r="B21555" s="815">
        <f t="shared" si="1401"/>
        <v>356</v>
      </c>
      <c r="C21555" s="815">
        <f t="shared" si="1402"/>
        <v>10</v>
      </c>
      <c r="D21555" s="815">
        <v>365</v>
      </c>
      <c r="E21555" s="815">
        <v>2018</v>
      </c>
    </row>
    <row r="21556" spans="1:5">
      <c r="A21556" s="816">
        <f t="shared" si="1404"/>
        <v>43457</v>
      </c>
      <c r="B21556" s="815">
        <f t="shared" si="1401"/>
        <v>357</v>
      </c>
      <c r="C21556" s="815">
        <f t="shared" si="1402"/>
        <v>9</v>
      </c>
      <c r="D21556" s="815">
        <f t="shared" ref="D21556:D21619" si="1405">D21555-1</f>
        <v>364</v>
      </c>
      <c r="E21556" s="815">
        <v>2018</v>
      </c>
    </row>
    <row r="21557" spans="1:5">
      <c r="A21557" s="816">
        <f t="shared" si="1404"/>
        <v>43458</v>
      </c>
      <c r="B21557" s="815">
        <f t="shared" si="1401"/>
        <v>358</v>
      </c>
      <c r="C21557" s="815">
        <f t="shared" si="1402"/>
        <v>8</v>
      </c>
      <c r="D21557" s="815">
        <f t="shared" si="1405"/>
        <v>363</v>
      </c>
      <c r="E21557" s="815">
        <v>2018</v>
      </c>
    </row>
    <row r="21558" spans="1:5">
      <c r="A21558" s="816">
        <f t="shared" si="1404"/>
        <v>43459</v>
      </c>
      <c r="B21558" s="815">
        <f t="shared" si="1401"/>
        <v>359</v>
      </c>
      <c r="C21558" s="815">
        <f t="shared" si="1402"/>
        <v>7</v>
      </c>
      <c r="D21558" s="815">
        <f t="shared" si="1405"/>
        <v>362</v>
      </c>
      <c r="E21558" s="815">
        <v>2018</v>
      </c>
    </row>
    <row r="21559" spans="1:5">
      <c r="A21559" s="816">
        <f t="shared" si="1404"/>
        <v>43460</v>
      </c>
      <c r="B21559" s="815">
        <f t="shared" si="1401"/>
        <v>360</v>
      </c>
      <c r="C21559" s="815">
        <f t="shared" si="1402"/>
        <v>6</v>
      </c>
      <c r="D21559" s="815">
        <f t="shared" si="1405"/>
        <v>361</v>
      </c>
      <c r="E21559" s="815">
        <v>2018</v>
      </c>
    </row>
    <row r="21560" spans="1:5">
      <c r="A21560" s="816">
        <f t="shared" si="1404"/>
        <v>43461</v>
      </c>
      <c r="B21560" s="815">
        <f t="shared" si="1401"/>
        <v>361</v>
      </c>
      <c r="C21560" s="815">
        <f t="shared" si="1402"/>
        <v>5</v>
      </c>
      <c r="D21560" s="815">
        <f t="shared" si="1405"/>
        <v>360</v>
      </c>
      <c r="E21560" s="815">
        <v>2018</v>
      </c>
    </row>
    <row r="21561" spans="1:5">
      <c r="A21561" s="816">
        <f t="shared" si="1404"/>
        <v>43462</v>
      </c>
      <c r="B21561" s="815">
        <f t="shared" si="1401"/>
        <v>362</v>
      </c>
      <c r="C21561" s="815">
        <f t="shared" si="1402"/>
        <v>4</v>
      </c>
      <c r="D21561" s="815">
        <f t="shared" si="1405"/>
        <v>359</v>
      </c>
      <c r="E21561" s="815">
        <v>2018</v>
      </c>
    </row>
    <row r="21562" spans="1:5">
      <c r="A21562" s="816">
        <f t="shared" si="1404"/>
        <v>43463</v>
      </c>
      <c r="B21562" s="815">
        <f t="shared" si="1401"/>
        <v>363</v>
      </c>
      <c r="C21562" s="815">
        <f t="shared" si="1402"/>
        <v>3</v>
      </c>
      <c r="D21562" s="815">
        <f t="shared" si="1405"/>
        <v>358</v>
      </c>
      <c r="E21562" s="815">
        <v>2018</v>
      </c>
    </row>
    <row r="21563" spans="1:5">
      <c r="A21563" s="816">
        <f t="shared" si="1404"/>
        <v>43464</v>
      </c>
      <c r="B21563" s="815">
        <f t="shared" si="1401"/>
        <v>364</v>
      </c>
      <c r="C21563" s="815">
        <f t="shared" si="1402"/>
        <v>2</v>
      </c>
      <c r="D21563" s="815">
        <f t="shared" si="1405"/>
        <v>357</v>
      </c>
      <c r="E21563" s="815">
        <v>2018</v>
      </c>
    </row>
    <row r="21564" spans="1:5">
      <c r="A21564" s="816">
        <f t="shared" si="1404"/>
        <v>43465</v>
      </c>
      <c r="B21564" s="815">
        <f t="shared" si="1401"/>
        <v>365</v>
      </c>
      <c r="C21564" s="815">
        <f t="shared" si="1402"/>
        <v>1</v>
      </c>
      <c r="D21564" s="815">
        <f t="shared" si="1405"/>
        <v>356</v>
      </c>
      <c r="E21564" s="815">
        <v>2018</v>
      </c>
    </row>
    <row r="21565" spans="1:5">
      <c r="A21565" s="816">
        <f t="shared" si="1404"/>
        <v>43466</v>
      </c>
      <c r="B21565" s="815">
        <v>1</v>
      </c>
      <c r="C21565" s="815">
        <v>365</v>
      </c>
      <c r="D21565" s="815">
        <f t="shared" si="1405"/>
        <v>355</v>
      </c>
      <c r="E21565" s="815">
        <v>2019</v>
      </c>
    </row>
    <row r="21566" spans="1:5">
      <c r="A21566" s="816">
        <f t="shared" si="1404"/>
        <v>43467</v>
      </c>
      <c r="B21566" s="815">
        <f t="shared" si="1401"/>
        <v>2</v>
      </c>
      <c r="C21566" s="815">
        <f t="shared" ref="C21566:C21619" si="1406">C21565-1</f>
        <v>364</v>
      </c>
      <c r="D21566" s="815">
        <f t="shared" si="1405"/>
        <v>354</v>
      </c>
      <c r="E21566" s="815">
        <v>2019</v>
      </c>
    </row>
    <row r="21567" spans="1:5">
      <c r="A21567" s="816">
        <f t="shared" si="1404"/>
        <v>43468</v>
      </c>
      <c r="B21567" s="815">
        <f t="shared" ref="B21567:B21619" si="1407">B21566+1</f>
        <v>3</v>
      </c>
      <c r="C21567" s="815">
        <f t="shared" si="1406"/>
        <v>363</v>
      </c>
      <c r="D21567" s="815">
        <f t="shared" si="1405"/>
        <v>353</v>
      </c>
      <c r="E21567" s="815">
        <v>2019</v>
      </c>
    </row>
    <row r="21568" spans="1:5">
      <c r="A21568" s="816">
        <f t="shared" si="1404"/>
        <v>43469</v>
      </c>
      <c r="B21568" s="815">
        <f t="shared" si="1407"/>
        <v>4</v>
      </c>
      <c r="C21568" s="815">
        <f t="shared" si="1406"/>
        <v>362</v>
      </c>
      <c r="D21568" s="815">
        <f t="shared" si="1405"/>
        <v>352</v>
      </c>
      <c r="E21568" s="815">
        <v>2019</v>
      </c>
    </row>
    <row r="21569" spans="1:5">
      <c r="A21569" s="816">
        <f t="shared" si="1404"/>
        <v>43470</v>
      </c>
      <c r="B21569" s="815">
        <f t="shared" si="1407"/>
        <v>5</v>
      </c>
      <c r="C21569" s="815">
        <f t="shared" si="1406"/>
        <v>361</v>
      </c>
      <c r="D21569" s="815">
        <f t="shared" si="1405"/>
        <v>351</v>
      </c>
      <c r="E21569" s="815">
        <v>2019</v>
      </c>
    </row>
    <row r="21570" spans="1:5">
      <c r="A21570" s="816">
        <f t="shared" si="1404"/>
        <v>43471</v>
      </c>
      <c r="B21570" s="815">
        <f t="shared" si="1407"/>
        <v>6</v>
      </c>
      <c r="C21570" s="815">
        <f t="shared" si="1406"/>
        <v>360</v>
      </c>
      <c r="D21570" s="815">
        <f t="shared" si="1405"/>
        <v>350</v>
      </c>
      <c r="E21570" s="815">
        <v>2019</v>
      </c>
    </row>
    <row r="21571" spans="1:5">
      <c r="A21571" s="816">
        <f t="shared" si="1404"/>
        <v>43472</v>
      </c>
      <c r="B21571" s="815">
        <f t="shared" si="1407"/>
        <v>7</v>
      </c>
      <c r="C21571" s="815">
        <f t="shared" si="1406"/>
        <v>359</v>
      </c>
      <c r="D21571" s="815">
        <f t="shared" si="1405"/>
        <v>349</v>
      </c>
      <c r="E21571" s="815">
        <v>2019</v>
      </c>
    </row>
    <row r="21572" spans="1:5">
      <c r="A21572" s="816">
        <f t="shared" si="1404"/>
        <v>43473</v>
      </c>
      <c r="B21572" s="815">
        <f t="shared" si="1407"/>
        <v>8</v>
      </c>
      <c r="C21572" s="815">
        <f t="shared" si="1406"/>
        <v>358</v>
      </c>
      <c r="D21572" s="815">
        <f t="shared" si="1405"/>
        <v>348</v>
      </c>
      <c r="E21572" s="815">
        <v>2019</v>
      </c>
    </row>
    <row r="21573" spans="1:5">
      <c r="A21573" s="816">
        <f t="shared" si="1404"/>
        <v>43474</v>
      </c>
      <c r="B21573" s="815">
        <f t="shared" si="1407"/>
        <v>9</v>
      </c>
      <c r="C21573" s="815">
        <f t="shared" si="1406"/>
        <v>357</v>
      </c>
      <c r="D21573" s="815">
        <f t="shared" si="1405"/>
        <v>347</v>
      </c>
      <c r="E21573" s="815">
        <v>2019</v>
      </c>
    </row>
    <row r="21574" spans="1:5">
      <c r="A21574" s="816">
        <f t="shared" si="1404"/>
        <v>43475</v>
      </c>
      <c r="B21574" s="815">
        <f t="shared" si="1407"/>
        <v>10</v>
      </c>
      <c r="C21574" s="815">
        <f t="shared" si="1406"/>
        <v>356</v>
      </c>
      <c r="D21574" s="815">
        <f t="shared" si="1405"/>
        <v>346</v>
      </c>
      <c r="E21574" s="815">
        <v>2019</v>
      </c>
    </row>
    <row r="21575" spans="1:5">
      <c r="A21575" s="816">
        <f t="shared" si="1404"/>
        <v>43476</v>
      </c>
      <c r="B21575" s="815">
        <f t="shared" si="1407"/>
        <v>11</v>
      </c>
      <c r="C21575" s="815">
        <f t="shared" si="1406"/>
        <v>355</v>
      </c>
      <c r="D21575" s="815">
        <f t="shared" si="1405"/>
        <v>345</v>
      </c>
      <c r="E21575" s="815">
        <v>2019</v>
      </c>
    </row>
    <row r="21576" spans="1:5">
      <c r="A21576" s="816">
        <f t="shared" si="1404"/>
        <v>43477</v>
      </c>
      <c r="B21576" s="815">
        <f t="shared" si="1407"/>
        <v>12</v>
      </c>
      <c r="C21576" s="815">
        <f t="shared" si="1406"/>
        <v>354</v>
      </c>
      <c r="D21576" s="815">
        <f t="shared" si="1405"/>
        <v>344</v>
      </c>
      <c r="E21576" s="815">
        <v>2019</v>
      </c>
    </row>
    <row r="21577" spans="1:5">
      <c r="A21577" s="816">
        <f t="shared" si="1404"/>
        <v>43478</v>
      </c>
      <c r="B21577" s="815">
        <f t="shared" si="1407"/>
        <v>13</v>
      </c>
      <c r="C21577" s="815">
        <f t="shared" si="1406"/>
        <v>353</v>
      </c>
      <c r="D21577" s="815">
        <f t="shared" si="1405"/>
        <v>343</v>
      </c>
      <c r="E21577" s="815">
        <v>2019</v>
      </c>
    </row>
    <row r="21578" spans="1:5">
      <c r="A21578" s="816">
        <f t="shared" si="1404"/>
        <v>43479</v>
      </c>
      <c r="B21578" s="815">
        <f t="shared" si="1407"/>
        <v>14</v>
      </c>
      <c r="C21578" s="815">
        <f t="shared" si="1406"/>
        <v>352</v>
      </c>
      <c r="D21578" s="815">
        <f t="shared" si="1405"/>
        <v>342</v>
      </c>
      <c r="E21578" s="815">
        <v>2019</v>
      </c>
    </row>
    <row r="21579" spans="1:5">
      <c r="A21579" s="816">
        <f t="shared" si="1404"/>
        <v>43480</v>
      </c>
      <c r="B21579" s="815">
        <f t="shared" si="1407"/>
        <v>15</v>
      </c>
      <c r="C21579" s="815">
        <f t="shared" si="1406"/>
        <v>351</v>
      </c>
      <c r="D21579" s="815">
        <f t="shared" si="1405"/>
        <v>341</v>
      </c>
      <c r="E21579" s="815">
        <v>2019</v>
      </c>
    </row>
    <row r="21580" spans="1:5">
      <c r="A21580" s="816">
        <f t="shared" si="1404"/>
        <v>43481</v>
      </c>
      <c r="B21580" s="815">
        <f t="shared" si="1407"/>
        <v>16</v>
      </c>
      <c r="C21580" s="815">
        <f t="shared" si="1406"/>
        <v>350</v>
      </c>
      <c r="D21580" s="815">
        <f t="shared" si="1405"/>
        <v>340</v>
      </c>
      <c r="E21580" s="815">
        <v>2019</v>
      </c>
    </row>
    <row r="21581" spans="1:5">
      <c r="A21581" s="816">
        <f t="shared" si="1404"/>
        <v>43482</v>
      </c>
      <c r="B21581" s="815">
        <f t="shared" si="1407"/>
        <v>17</v>
      </c>
      <c r="C21581" s="815">
        <f t="shared" si="1406"/>
        <v>349</v>
      </c>
      <c r="D21581" s="815">
        <f t="shared" si="1405"/>
        <v>339</v>
      </c>
      <c r="E21581" s="815">
        <v>2019</v>
      </c>
    </row>
    <row r="21582" spans="1:5">
      <c r="A21582" s="816">
        <f t="shared" si="1404"/>
        <v>43483</v>
      </c>
      <c r="B21582" s="815">
        <f t="shared" si="1407"/>
        <v>18</v>
      </c>
      <c r="C21582" s="815">
        <f t="shared" si="1406"/>
        <v>348</v>
      </c>
      <c r="D21582" s="815">
        <f t="shared" si="1405"/>
        <v>338</v>
      </c>
      <c r="E21582" s="815">
        <v>2019</v>
      </c>
    </row>
    <row r="21583" spans="1:5">
      <c r="A21583" s="816">
        <f t="shared" si="1404"/>
        <v>43484</v>
      </c>
      <c r="B21583" s="815">
        <f t="shared" si="1407"/>
        <v>19</v>
      </c>
      <c r="C21583" s="815">
        <f t="shared" si="1406"/>
        <v>347</v>
      </c>
      <c r="D21583" s="815">
        <f t="shared" si="1405"/>
        <v>337</v>
      </c>
      <c r="E21583" s="815">
        <v>2019</v>
      </c>
    </row>
    <row r="21584" spans="1:5">
      <c r="A21584" s="816">
        <f t="shared" si="1404"/>
        <v>43485</v>
      </c>
      <c r="B21584" s="815">
        <f t="shared" si="1407"/>
        <v>20</v>
      </c>
      <c r="C21584" s="815">
        <f t="shared" si="1406"/>
        <v>346</v>
      </c>
      <c r="D21584" s="815">
        <f t="shared" si="1405"/>
        <v>336</v>
      </c>
      <c r="E21584" s="815">
        <v>2019</v>
      </c>
    </row>
    <row r="21585" spans="1:5">
      <c r="A21585" s="816">
        <f t="shared" si="1404"/>
        <v>43486</v>
      </c>
      <c r="B21585" s="815">
        <f t="shared" si="1407"/>
        <v>21</v>
      </c>
      <c r="C21585" s="815">
        <f t="shared" si="1406"/>
        <v>345</v>
      </c>
      <c r="D21585" s="815">
        <f t="shared" si="1405"/>
        <v>335</v>
      </c>
      <c r="E21585" s="815">
        <v>2019</v>
      </c>
    </row>
    <row r="21586" spans="1:5">
      <c r="A21586" s="816">
        <f t="shared" si="1404"/>
        <v>43487</v>
      </c>
      <c r="B21586" s="815">
        <f t="shared" si="1407"/>
        <v>22</v>
      </c>
      <c r="C21586" s="815">
        <f t="shared" si="1406"/>
        <v>344</v>
      </c>
      <c r="D21586" s="815">
        <f t="shared" si="1405"/>
        <v>334</v>
      </c>
      <c r="E21586" s="815">
        <v>2019</v>
      </c>
    </row>
    <row r="21587" spans="1:5">
      <c r="A21587" s="816">
        <f t="shared" si="1404"/>
        <v>43488</v>
      </c>
      <c r="B21587" s="815">
        <f t="shared" si="1407"/>
        <v>23</v>
      </c>
      <c r="C21587" s="815">
        <f t="shared" si="1406"/>
        <v>343</v>
      </c>
      <c r="D21587" s="815">
        <f t="shared" si="1405"/>
        <v>333</v>
      </c>
      <c r="E21587" s="815">
        <v>2019</v>
      </c>
    </row>
    <row r="21588" spans="1:5">
      <c r="A21588" s="816">
        <f t="shared" si="1404"/>
        <v>43489</v>
      </c>
      <c r="B21588" s="815">
        <f t="shared" si="1407"/>
        <v>24</v>
      </c>
      <c r="C21588" s="815">
        <f t="shared" si="1406"/>
        <v>342</v>
      </c>
      <c r="D21588" s="815">
        <f t="shared" si="1405"/>
        <v>332</v>
      </c>
      <c r="E21588" s="815">
        <v>2019</v>
      </c>
    </row>
    <row r="21589" spans="1:5">
      <c r="A21589" s="816">
        <f t="shared" si="1404"/>
        <v>43490</v>
      </c>
      <c r="B21589" s="815">
        <f t="shared" si="1407"/>
        <v>25</v>
      </c>
      <c r="C21589" s="815">
        <f t="shared" si="1406"/>
        <v>341</v>
      </c>
      <c r="D21589" s="815">
        <f t="shared" si="1405"/>
        <v>331</v>
      </c>
      <c r="E21589" s="815">
        <v>2019</v>
      </c>
    </row>
    <row r="21590" spans="1:5">
      <c r="A21590" s="816">
        <f t="shared" si="1404"/>
        <v>43491</v>
      </c>
      <c r="B21590" s="815">
        <f t="shared" si="1407"/>
        <v>26</v>
      </c>
      <c r="C21590" s="815">
        <f t="shared" si="1406"/>
        <v>340</v>
      </c>
      <c r="D21590" s="815">
        <f t="shared" si="1405"/>
        <v>330</v>
      </c>
      <c r="E21590" s="815">
        <v>2019</v>
      </c>
    </row>
    <row r="21591" spans="1:5">
      <c r="A21591" s="816">
        <f t="shared" si="1404"/>
        <v>43492</v>
      </c>
      <c r="B21591" s="815">
        <f t="shared" si="1407"/>
        <v>27</v>
      </c>
      <c r="C21591" s="815">
        <f t="shared" si="1406"/>
        <v>339</v>
      </c>
      <c r="D21591" s="815">
        <f t="shared" si="1405"/>
        <v>329</v>
      </c>
      <c r="E21591" s="815">
        <v>2019</v>
      </c>
    </row>
    <row r="21592" spans="1:5">
      <c r="A21592" s="816">
        <f t="shared" si="1404"/>
        <v>43493</v>
      </c>
      <c r="B21592" s="815">
        <f t="shared" si="1407"/>
        <v>28</v>
      </c>
      <c r="C21592" s="815">
        <f t="shared" si="1406"/>
        <v>338</v>
      </c>
      <c r="D21592" s="815">
        <f t="shared" si="1405"/>
        <v>328</v>
      </c>
      <c r="E21592" s="815">
        <v>2019</v>
      </c>
    </row>
    <row r="21593" spans="1:5">
      <c r="A21593" s="816">
        <f t="shared" si="1404"/>
        <v>43494</v>
      </c>
      <c r="B21593" s="815">
        <f t="shared" si="1407"/>
        <v>29</v>
      </c>
      <c r="C21593" s="815">
        <f t="shared" si="1406"/>
        <v>337</v>
      </c>
      <c r="D21593" s="815">
        <f t="shared" si="1405"/>
        <v>327</v>
      </c>
      <c r="E21593" s="815">
        <v>2019</v>
      </c>
    </row>
    <row r="21594" spans="1:5">
      <c r="A21594" s="816">
        <f t="shared" si="1404"/>
        <v>43495</v>
      </c>
      <c r="B21594" s="815">
        <f t="shared" si="1407"/>
        <v>30</v>
      </c>
      <c r="C21594" s="815">
        <f t="shared" si="1406"/>
        <v>336</v>
      </c>
      <c r="D21594" s="815">
        <f t="shared" si="1405"/>
        <v>326</v>
      </c>
      <c r="E21594" s="815">
        <v>2019</v>
      </c>
    </row>
    <row r="21595" spans="1:5">
      <c r="A21595" s="816">
        <f t="shared" si="1404"/>
        <v>43496</v>
      </c>
      <c r="B21595" s="815">
        <f t="shared" si="1407"/>
        <v>31</v>
      </c>
      <c r="C21595" s="815">
        <f t="shared" si="1406"/>
        <v>335</v>
      </c>
      <c r="D21595" s="815">
        <f t="shared" si="1405"/>
        <v>325</v>
      </c>
      <c r="E21595" s="815">
        <v>2019</v>
      </c>
    </row>
    <row r="21596" spans="1:5">
      <c r="A21596" s="816">
        <f t="shared" si="1404"/>
        <v>43497</v>
      </c>
      <c r="B21596" s="815">
        <f t="shared" si="1407"/>
        <v>32</v>
      </c>
      <c r="C21596" s="815">
        <f t="shared" si="1406"/>
        <v>334</v>
      </c>
      <c r="D21596" s="815">
        <f t="shared" si="1405"/>
        <v>324</v>
      </c>
      <c r="E21596" s="815">
        <v>2019</v>
      </c>
    </row>
    <row r="21597" spans="1:5">
      <c r="A21597" s="816">
        <f t="shared" si="1404"/>
        <v>43498</v>
      </c>
      <c r="B21597" s="815">
        <f t="shared" si="1407"/>
        <v>33</v>
      </c>
      <c r="C21597" s="815">
        <f t="shared" si="1406"/>
        <v>333</v>
      </c>
      <c r="D21597" s="815">
        <f t="shared" si="1405"/>
        <v>323</v>
      </c>
      <c r="E21597" s="815">
        <v>2019</v>
      </c>
    </row>
    <row r="21598" spans="1:5">
      <c r="A21598" s="816">
        <f t="shared" si="1404"/>
        <v>43499</v>
      </c>
      <c r="B21598" s="815">
        <f t="shared" si="1407"/>
        <v>34</v>
      </c>
      <c r="C21598" s="815">
        <f t="shared" si="1406"/>
        <v>332</v>
      </c>
      <c r="D21598" s="815">
        <f t="shared" si="1405"/>
        <v>322</v>
      </c>
      <c r="E21598" s="815">
        <v>2019</v>
      </c>
    </row>
    <row r="21599" spans="1:5">
      <c r="A21599" s="816">
        <f t="shared" si="1404"/>
        <v>43500</v>
      </c>
      <c r="B21599" s="815">
        <f t="shared" si="1407"/>
        <v>35</v>
      </c>
      <c r="C21599" s="815">
        <f t="shared" si="1406"/>
        <v>331</v>
      </c>
      <c r="D21599" s="815">
        <f t="shared" si="1405"/>
        <v>321</v>
      </c>
      <c r="E21599" s="815">
        <v>2019</v>
      </c>
    </row>
    <row r="21600" spans="1:5">
      <c r="A21600" s="816">
        <f t="shared" si="1404"/>
        <v>43501</v>
      </c>
      <c r="B21600" s="815">
        <f t="shared" si="1407"/>
        <v>36</v>
      </c>
      <c r="C21600" s="815">
        <f t="shared" si="1406"/>
        <v>330</v>
      </c>
      <c r="D21600" s="815">
        <f t="shared" si="1405"/>
        <v>320</v>
      </c>
      <c r="E21600" s="815">
        <v>2019</v>
      </c>
    </row>
    <row r="21601" spans="1:5">
      <c r="A21601" s="816">
        <f t="shared" si="1404"/>
        <v>43502</v>
      </c>
      <c r="B21601" s="815">
        <f t="shared" si="1407"/>
        <v>37</v>
      </c>
      <c r="C21601" s="815">
        <f t="shared" si="1406"/>
        <v>329</v>
      </c>
      <c r="D21601" s="815">
        <f t="shared" si="1405"/>
        <v>319</v>
      </c>
      <c r="E21601" s="815">
        <v>2019</v>
      </c>
    </row>
    <row r="21602" spans="1:5">
      <c r="A21602" s="816">
        <f t="shared" si="1404"/>
        <v>43503</v>
      </c>
      <c r="B21602" s="815">
        <f t="shared" si="1407"/>
        <v>38</v>
      </c>
      <c r="C21602" s="815">
        <f t="shared" si="1406"/>
        <v>328</v>
      </c>
      <c r="D21602" s="815">
        <f t="shared" si="1405"/>
        <v>318</v>
      </c>
      <c r="E21602" s="815">
        <v>2019</v>
      </c>
    </row>
    <row r="21603" spans="1:5">
      <c r="A21603" s="816">
        <f t="shared" si="1404"/>
        <v>43504</v>
      </c>
      <c r="B21603" s="815">
        <f t="shared" si="1407"/>
        <v>39</v>
      </c>
      <c r="C21603" s="815">
        <f t="shared" si="1406"/>
        <v>327</v>
      </c>
      <c r="D21603" s="815">
        <f t="shared" si="1405"/>
        <v>317</v>
      </c>
      <c r="E21603" s="815">
        <v>2019</v>
      </c>
    </row>
    <row r="21604" spans="1:5">
      <c r="A21604" s="816">
        <f t="shared" si="1404"/>
        <v>43505</v>
      </c>
      <c r="B21604" s="815">
        <f t="shared" si="1407"/>
        <v>40</v>
      </c>
      <c r="C21604" s="815">
        <f t="shared" si="1406"/>
        <v>326</v>
      </c>
      <c r="D21604" s="815">
        <f t="shared" si="1405"/>
        <v>316</v>
      </c>
      <c r="E21604" s="815">
        <v>2019</v>
      </c>
    </row>
    <row r="21605" spans="1:5">
      <c r="A21605" s="816">
        <f t="shared" si="1404"/>
        <v>43506</v>
      </c>
      <c r="B21605" s="815">
        <f t="shared" si="1407"/>
        <v>41</v>
      </c>
      <c r="C21605" s="815">
        <f t="shared" si="1406"/>
        <v>325</v>
      </c>
      <c r="D21605" s="815">
        <f t="shared" si="1405"/>
        <v>315</v>
      </c>
      <c r="E21605" s="815">
        <v>2019</v>
      </c>
    </row>
    <row r="21606" spans="1:5">
      <c r="A21606" s="816">
        <f t="shared" si="1404"/>
        <v>43507</v>
      </c>
      <c r="B21606" s="815">
        <f t="shared" si="1407"/>
        <v>42</v>
      </c>
      <c r="C21606" s="815">
        <f t="shared" si="1406"/>
        <v>324</v>
      </c>
      <c r="D21606" s="815">
        <f t="shared" si="1405"/>
        <v>314</v>
      </c>
      <c r="E21606" s="815">
        <v>2019</v>
      </c>
    </row>
    <row r="21607" spans="1:5">
      <c r="A21607" s="816">
        <f t="shared" si="1404"/>
        <v>43508</v>
      </c>
      <c r="B21607" s="815">
        <f t="shared" si="1407"/>
        <v>43</v>
      </c>
      <c r="C21607" s="815">
        <f t="shared" si="1406"/>
        <v>323</v>
      </c>
      <c r="D21607" s="815">
        <f t="shared" si="1405"/>
        <v>313</v>
      </c>
      <c r="E21607" s="815">
        <v>2019</v>
      </c>
    </row>
    <row r="21608" spans="1:5">
      <c r="A21608" s="816">
        <f t="shared" si="1404"/>
        <v>43509</v>
      </c>
      <c r="B21608" s="815">
        <f t="shared" si="1407"/>
        <v>44</v>
      </c>
      <c r="C21608" s="815">
        <f t="shared" si="1406"/>
        <v>322</v>
      </c>
      <c r="D21608" s="815">
        <f t="shared" si="1405"/>
        <v>312</v>
      </c>
      <c r="E21608" s="815">
        <v>2019</v>
      </c>
    </row>
    <row r="21609" spans="1:5">
      <c r="A21609" s="816">
        <f t="shared" si="1404"/>
        <v>43510</v>
      </c>
      <c r="B21609" s="815">
        <f t="shared" si="1407"/>
        <v>45</v>
      </c>
      <c r="C21609" s="815">
        <f t="shared" si="1406"/>
        <v>321</v>
      </c>
      <c r="D21609" s="815">
        <f t="shared" si="1405"/>
        <v>311</v>
      </c>
      <c r="E21609" s="815">
        <v>2019</v>
      </c>
    </row>
    <row r="21610" spans="1:5">
      <c r="A21610" s="816">
        <f t="shared" si="1404"/>
        <v>43511</v>
      </c>
      <c r="B21610" s="815">
        <f t="shared" si="1407"/>
        <v>46</v>
      </c>
      <c r="C21610" s="815">
        <f t="shared" si="1406"/>
        <v>320</v>
      </c>
      <c r="D21610" s="815">
        <f t="shared" si="1405"/>
        <v>310</v>
      </c>
      <c r="E21610" s="815">
        <v>2019</v>
      </c>
    </row>
    <row r="21611" spans="1:5">
      <c r="A21611" s="816">
        <f t="shared" si="1404"/>
        <v>43512</v>
      </c>
      <c r="B21611" s="815">
        <f t="shared" si="1407"/>
        <v>47</v>
      </c>
      <c r="C21611" s="815">
        <f t="shared" si="1406"/>
        <v>319</v>
      </c>
      <c r="D21611" s="815">
        <f t="shared" si="1405"/>
        <v>309</v>
      </c>
      <c r="E21611" s="815">
        <v>2019</v>
      </c>
    </row>
    <row r="21612" spans="1:5">
      <c r="A21612" s="816">
        <f t="shared" si="1404"/>
        <v>43513</v>
      </c>
      <c r="B21612" s="815">
        <f t="shared" si="1407"/>
        <v>48</v>
      </c>
      <c r="C21612" s="815">
        <f t="shared" si="1406"/>
        <v>318</v>
      </c>
      <c r="D21612" s="815">
        <f t="shared" si="1405"/>
        <v>308</v>
      </c>
      <c r="E21612" s="815">
        <v>2019</v>
      </c>
    </row>
    <row r="21613" spans="1:5">
      <c r="A21613" s="816">
        <f t="shared" si="1404"/>
        <v>43514</v>
      </c>
      <c r="B21613" s="815">
        <f t="shared" si="1407"/>
        <v>49</v>
      </c>
      <c r="C21613" s="815">
        <f t="shared" si="1406"/>
        <v>317</v>
      </c>
      <c r="D21613" s="815">
        <f t="shared" si="1405"/>
        <v>307</v>
      </c>
      <c r="E21613" s="815">
        <v>2019</v>
      </c>
    </row>
    <row r="21614" spans="1:5">
      <c r="A21614" s="816">
        <f t="shared" si="1404"/>
        <v>43515</v>
      </c>
      <c r="B21614" s="815">
        <f t="shared" si="1407"/>
        <v>50</v>
      </c>
      <c r="C21614" s="815">
        <f t="shared" si="1406"/>
        <v>316</v>
      </c>
      <c r="D21614" s="815">
        <f t="shared" si="1405"/>
        <v>306</v>
      </c>
      <c r="E21614" s="815">
        <v>2019</v>
      </c>
    </row>
    <row r="21615" spans="1:5">
      <c r="A21615" s="816">
        <f t="shared" si="1404"/>
        <v>43516</v>
      </c>
      <c r="B21615" s="815">
        <f t="shared" si="1407"/>
        <v>51</v>
      </c>
      <c r="C21615" s="815">
        <f t="shared" si="1406"/>
        <v>315</v>
      </c>
      <c r="D21615" s="815">
        <f t="shared" si="1405"/>
        <v>305</v>
      </c>
      <c r="E21615" s="815">
        <v>2019</v>
      </c>
    </row>
    <row r="21616" spans="1:5">
      <c r="A21616" s="816">
        <f t="shared" si="1404"/>
        <v>43517</v>
      </c>
      <c r="B21616" s="815">
        <f t="shared" si="1407"/>
        <v>52</v>
      </c>
      <c r="C21616" s="815">
        <f t="shared" si="1406"/>
        <v>314</v>
      </c>
      <c r="D21616" s="815">
        <f t="shared" si="1405"/>
        <v>304</v>
      </c>
      <c r="E21616" s="815">
        <v>2019</v>
      </c>
    </row>
    <row r="21617" spans="1:5">
      <c r="A21617" s="816">
        <f t="shared" si="1404"/>
        <v>43518</v>
      </c>
      <c r="B21617" s="815">
        <f t="shared" si="1407"/>
        <v>53</v>
      </c>
      <c r="C21617" s="815">
        <f t="shared" si="1406"/>
        <v>313</v>
      </c>
      <c r="D21617" s="815">
        <f t="shared" si="1405"/>
        <v>303</v>
      </c>
      <c r="E21617" s="815">
        <v>2019</v>
      </c>
    </row>
    <row r="21618" spans="1:5">
      <c r="A21618" s="816">
        <f t="shared" si="1404"/>
        <v>43519</v>
      </c>
      <c r="B21618" s="815">
        <f t="shared" si="1407"/>
        <v>54</v>
      </c>
      <c r="C21618" s="815">
        <f t="shared" si="1406"/>
        <v>312</v>
      </c>
      <c r="D21618" s="815">
        <f t="shared" si="1405"/>
        <v>302</v>
      </c>
      <c r="E21618" s="815">
        <v>2019</v>
      </c>
    </row>
    <row r="21619" spans="1:5">
      <c r="A21619" s="816">
        <f t="shared" ref="A21619:A21682" si="1408">A21618+1</f>
        <v>43520</v>
      </c>
      <c r="B21619" s="815">
        <f t="shared" si="1407"/>
        <v>55</v>
      </c>
      <c r="C21619" s="815">
        <f t="shared" si="1406"/>
        <v>311</v>
      </c>
      <c r="D21619" s="815">
        <f t="shared" si="1405"/>
        <v>301</v>
      </c>
      <c r="E21619" s="815">
        <v>2019</v>
      </c>
    </row>
    <row r="21620" spans="1:5">
      <c r="A21620" s="816">
        <f t="shared" si="1408"/>
        <v>43521</v>
      </c>
      <c r="B21620" s="815">
        <f t="shared" ref="B21620:B21683" si="1409">B21619+1</f>
        <v>56</v>
      </c>
      <c r="C21620" s="815">
        <f t="shared" ref="C21620:C21683" si="1410">C21619-1</f>
        <v>310</v>
      </c>
      <c r="D21620" s="815">
        <f t="shared" ref="D21620:D21683" si="1411">D21619-1</f>
        <v>300</v>
      </c>
      <c r="E21620" s="815">
        <v>2019</v>
      </c>
    </row>
    <row r="21621" spans="1:5">
      <c r="A21621" s="816">
        <f t="shared" si="1408"/>
        <v>43522</v>
      </c>
      <c r="B21621" s="815">
        <f t="shared" si="1409"/>
        <v>57</v>
      </c>
      <c r="C21621" s="815">
        <f t="shared" si="1410"/>
        <v>309</v>
      </c>
      <c r="D21621" s="815">
        <f t="shared" si="1411"/>
        <v>299</v>
      </c>
      <c r="E21621" s="815">
        <v>2019</v>
      </c>
    </row>
    <row r="21622" spans="1:5">
      <c r="A21622" s="816">
        <f t="shared" si="1408"/>
        <v>43523</v>
      </c>
      <c r="B21622" s="815">
        <f t="shared" si="1409"/>
        <v>58</v>
      </c>
      <c r="C21622" s="815">
        <f t="shared" si="1410"/>
        <v>308</v>
      </c>
      <c r="D21622" s="815">
        <f t="shared" si="1411"/>
        <v>298</v>
      </c>
      <c r="E21622" s="815">
        <v>2019</v>
      </c>
    </row>
    <row r="21623" spans="1:5">
      <c r="A21623" s="816">
        <f t="shared" si="1408"/>
        <v>43524</v>
      </c>
      <c r="B21623" s="815">
        <f t="shared" si="1409"/>
        <v>59</v>
      </c>
      <c r="C21623" s="815">
        <f t="shared" si="1410"/>
        <v>307</v>
      </c>
      <c r="D21623" s="815">
        <f t="shared" si="1411"/>
        <v>297</v>
      </c>
      <c r="E21623" s="815">
        <v>2019</v>
      </c>
    </row>
    <row r="21624" spans="1:5">
      <c r="A21624" s="816">
        <f t="shared" si="1408"/>
        <v>43525</v>
      </c>
      <c r="B21624" s="815">
        <f t="shared" si="1409"/>
        <v>60</v>
      </c>
      <c r="C21624" s="815">
        <f t="shared" si="1410"/>
        <v>306</v>
      </c>
      <c r="D21624" s="815">
        <f t="shared" si="1411"/>
        <v>296</v>
      </c>
      <c r="E21624" s="815">
        <v>2019</v>
      </c>
    </row>
    <row r="21625" spans="1:5">
      <c r="A21625" s="816">
        <f t="shared" si="1408"/>
        <v>43526</v>
      </c>
      <c r="B21625" s="815">
        <f t="shared" si="1409"/>
        <v>61</v>
      </c>
      <c r="C21625" s="815">
        <f t="shared" si="1410"/>
        <v>305</v>
      </c>
      <c r="D21625" s="815">
        <f t="shared" si="1411"/>
        <v>295</v>
      </c>
      <c r="E21625" s="815">
        <v>2019</v>
      </c>
    </row>
    <row r="21626" spans="1:5">
      <c r="A21626" s="816">
        <f t="shared" si="1408"/>
        <v>43527</v>
      </c>
      <c r="B21626" s="815">
        <f t="shared" si="1409"/>
        <v>62</v>
      </c>
      <c r="C21626" s="815">
        <f t="shared" si="1410"/>
        <v>304</v>
      </c>
      <c r="D21626" s="815">
        <f t="shared" si="1411"/>
        <v>294</v>
      </c>
      <c r="E21626" s="815">
        <v>2019</v>
      </c>
    </row>
    <row r="21627" spans="1:5">
      <c r="A21627" s="816">
        <f t="shared" si="1408"/>
        <v>43528</v>
      </c>
      <c r="B21627" s="815">
        <f t="shared" si="1409"/>
        <v>63</v>
      </c>
      <c r="C21627" s="815">
        <f t="shared" si="1410"/>
        <v>303</v>
      </c>
      <c r="D21627" s="815">
        <f t="shared" si="1411"/>
        <v>293</v>
      </c>
      <c r="E21627" s="815">
        <v>2019</v>
      </c>
    </row>
    <row r="21628" spans="1:5">
      <c r="A21628" s="816">
        <f t="shared" si="1408"/>
        <v>43529</v>
      </c>
      <c r="B21628" s="815">
        <f t="shared" si="1409"/>
        <v>64</v>
      </c>
      <c r="C21628" s="815">
        <f t="shared" si="1410"/>
        <v>302</v>
      </c>
      <c r="D21628" s="815">
        <f t="shared" si="1411"/>
        <v>292</v>
      </c>
      <c r="E21628" s="815">
        <v>2019</v>
      </c>
    </row>
    <row r="21629" spans="1:5">
      <c r="A21629" s="816">
        <f t="shared" si="1408"/>
        <v>43530</v>
      </c>
      <c r="B21629" s="815">
        <f t="shared" si="1409"/>
        <v>65</v>
      </c>
      <c r="C21629" s="815">
        <f t="shared" si="1410"/>
        <v>301</v>
      </c>
      <c r="D21629" s="815">
        <f t="shared" si="1411"/>
        <v>291</v>
      </c>
      <c r="E21629" s="815">
        <v>2019</v>
      </c>
    </row>
    <row r="21630" spans="1:5">
      <c r="A21630" s="816">
        <f t="shared" si="1408"/>
        <v>43531</v>
      </c>
      <c r="B21630" s="815">
        <f t="shared" si="1409"/>
        <v>66</v>
      </c>
      <c r="C21630" s="815">
        <f t="shared" si="1410"/>
        <v>300</v>
      </c>
      <c r="D21630" s="815">
        <f t="shared" si="1411"/>
        <v>290</v>
      </c>
      <c r="E21630" s="815">
        <v>2019</v>
      </c>
    </row>
    <row r="21631" spans="1:5">
      <c r="A21631" s="816">
        <f t="shared" si="1408"/>
        <v>43532</v>
      </c>
      <c r="B21631" s="815">
        <f t="shared" si="1409"/>
        <v>67</v>
      </c>
      <c r="C21631" s="815">
        <f t="shared" si="1410"/>
        <v>299</v>
      </c>
      <c r="D21631" s="815">
        <f t="shared" si="1411"/>
        <v>289</v>
      </c>
      <c r="E21631" s="815">
        <v>2019</v>
      </c>
    </row>
    <row r="21632" spans="1:5">
      <c r="A21632" s="816">
        <f t="shared" si="1408"/>
        <v>43533</v>
      </c>
      <c r="B21632" s="815">
        <f t="shared" si="1409"/>
        <v>68</v>
      </c>
      <c r="C21632" s="815">
        <f t="shared" si="1410"/>
        <v>298</v>
      </c>
      <c r="D21632" s="815">
        <f t="shared" si="1411"/>
        <v>288</v>
      </c>
      <c r="E21632" s="815">
        <v>2019</v>
      </c>
    </row>
    <row r="21633" spans="1:5">
      <c r="A21633" s="816">
        <f t="shared" si="1408"/>
        <v>43534</v>
      </c>
      <c r="B21633" s="815">
        <f t="shared" si="1409"/>
        <v>69</v>
      </c>
      <c r="C21633" s="815">
        <f t="shared" si="1410"/>
        <v>297</v>
      </c>
      <c r="D21633" s="815">
        <f t="shared" si="1411"/>
        <v>287</v>
      </c>
      <c r="E21633" s="815">
        <v>2019</v>
      </c>
    </row>
    <row r="21634" spans="1:5">
      <c r="A21634" s="816">
        <f t="shared" si="1408"/>
        <v>43535</v>
      </c>
      <c r="B21634" s="815">
        <f t="shared" si="1409"/>
        <v>70</v>
      </c>
      <c r="C21634" s="815">
        <f t="shared" si="1410"/>
        <v>296</v>
      </c>
      <c r="D21634" s="815">
        <f t="shared" si="1411"/>
        <v>286</v>
      </c>
      <c r="E21634" s="815">
        <v>2019</v>
      </c>
    </row>
    <row r="21635" spans="1:5">
      <c r="A21635" s="816">
        <f t="shared" si="1408"/>
        <v>43536</v>
      </c>
      <c r="B21635" s="815">
        <f t="shared" si="1409"/>
        <v>71</v>
      </c>
      <c r="C21635" s="815">
        <f t="shared" si="1410"/>
        <v>295</v>
      </c>
      <c r="D21635" s="815">
        <f t="shared" si="1411"/>
        <v>285</v>
      </c>
      <c r="E21635" s="815">
        <v>2019</v>
      </c>
    </row>
    <row r="21636" spans="1:5">
      <c r="A21636" s="816">
        <f t="shared" si="1408"/>
        <v>43537</v>
      </c>
      <c r="B21636" s="815">
        <f t="shared" si="1409"/>
        <v>72</v>
      </c>
      <c r="C21636" s="815">
        <f t="shared" si="1410"/>
        <v>294</v>
      </c>
      <c r="D21636" s="815">
        <f t="shared" si="1411"/>
        <v>284</v>
      </c>
      <c r="E21636" s="815">
        <v>2019</v>
      </c>
    </row>
    <row r="21637" spans="1:5">
      <c r="A21637" s="816">
        <f t="shared" si="1408"/>
        <v>43538</v>
      </c>
      <c r="B21637" s="815">
        <f t="shared" si="1409"/>
        <v>73</v>
      </c>
      <c r="C21637" s="815">
        <f t="shared" si="1410"/>
        <v>293</v>
      </c>
      <c r="D21637" s="815">
        <f t="shared" si="1411"/>
        <v>283</v>
      </c>
      <c r="E21637" s="815">
        <v>2019</v>
      </c>
    </row>
    <row r="21638" spans="1:5">
      <c r="A21638" s="816">
        <f t="shared" si="1408"/>
        <v>43539</v>
      </c>
      <c r="B21638" s="815">
        <f t="shared" si="1409"/>
        <v>74</v>
      </c>
      <c r="C21638" s="815">
        <f t="shared" si="1410"/>
        <v>292</v>
      </c>
      <c r="D21638" s="815">
        <f t="shared" si="1411"/>
        <v>282</v>
      </c>
      <c r="E21638" s="815">
        <v>2019</v>
      </c>
    </row>
    <row r="21639" spans="1:5">
      <c r="A21639" s="816">
        <f t="shared" si="1408"/>
        <v>43540</v>
      </c>
      <c r="B21639" s="815">
        <f t="shared" si="1409"/>
        <v>75</v>
      </c>
      <c r="C21639" s="815">
        <f t="shared" si="1410"/>
        <v>291</v>
      </c>
      <c r="D21639" s="815">
        <f t="shared" si="1411"/>
        <v>281</v>
      </c>
      <c r="E21639" s="815">
        <v>2019</v>
      </c>
    </row>
    <row r="21640" spans="1:5">
      <c r="A21640" s="816">
        <f t="shared" si="1408"/>
        <v>43541</v>
      </c>
      <c r="B21640" s="815">
        <f t="shared" si="1409"/>
        <v>76</v>
      </c>
      <c r="C21640" s="815">
        <f t="shared" si="1410"/>
        <v>290</v>
      </c>
      <c r="D21640" s="815">
        <f t="shared" si="1411"/>
        <v>280</v>
      </c>
      <c r="E21640" s="815">
        <v>2019</v>
      </c>
    </row>
    <row r="21641" spans="1:5">
      <c r="A21641" s="816">
        <f t="shared" si="1408"/>
        <v>43542</v>
      </c>
      <c r="B21641" s="815">
        <f t="shared" si="1409"/>
        <v>77</v>
      </c>
      <c r="C21641" s="815">
        <f t="shared" si="1410"/>
        <v>289</v>
      </c>
      <c r="D21641" s="815">
        <f t="shared" si="1411"/>
        <v>279</v>
      </c>
      <c r="E21641" s="815">
        <v>2019</v>
      </c>
    </row>
    <row r="21642" spans="1:5">
      <c r="A21642" s="816">
        <f t="shared" si="1408"/>
        <v>43543</v>
      </c>
      <c r="B21642" s="815">
        <f t="shared" si="1409"/>
        <v>78</v>
      </c>
      <c r="C21642" s="815">
        <f t="shared" si="1410"/>
        <v>288</v>
      </c>
      <c r="D21642" s="815">
        <f t="shared" si="1411"/>
        <v>278</v>
      </c>
      <c r="E21642" s="815">
        <v>2019</v>
      </c>
    </row>
    <row r="21643" spans="1:5">
      <c r="A21643" s="816">
        <f t="shared" si="1408"/>
        <v>43544</v>
      </c>
      <c r="B21643" s="815">
        <f t="shared" si="1409"/>
        <v>79</v>
      </c>
      <c r="C21643" s="815">
        <f t="shared" si="1410"/>
        <v>287</v>
      </c>
      <c r="D21643" s="815">
        <f t="shared" si="1411"/>
        <v>277</v>
      </c>
      <c r="E21643" s="815">
        <v>2019</v>
      </c>
    </row>
    <row r="21644" spans="1:5">
      <c r="A21644" s="816">
        <f t="shared" si="1408"/>
        <v>43545</v>
      </c>
      <c r="B21644" s="815">
        <f t="shared" si="1409"/>
        <v>80</v>
      </c>
      <c r="C21644" s="815">
        <f t="shared" si="1410"/>
        <v>286</v>
      </c>
      <c r="D21644" s="815">
        <f t="shared" si="1411"/>
        <v>276</v>
      </c>
      <c r="E21644" s="815">
        <v>2019</v>
      </c>
    </row>
    <row r="21645" spans="1:5">
      <c r="A21645" s="816">
        <f t="shared" si="1408"/>
        <v>43546</v>
      </c>
      <c r="B21645" s="815">
        <f t="shared" si="1409"/>
        <v>81</v>
      </c>
      <c r="C21645" s="815">
        <f t="shared" si="1410"/>
        <v>285</v>
      </c>
      <c r="D21645" s="815">
        <f t="shared" si="1411"/>
        <v>275</v>
      </c>
      <c r="E21645" s="815">
        <v>2019</v>
      </c>
    </row>
    <row r="21646" spans="1:5">
      <c r="A21646" s="816">
        <f t="shared" si="1408"/>
        <v>43547</v>
      </c>
      <c r="B21646" s="815">
        <f t="shared" si="1409"/>
        <v>82</v>
      </c>
      <c r="C21646" s="815">
        <f t="shared" si="1410"/>
        <v>284</v>
      </c>
      <c r="D21646" s="815">
        <f t="shared" si="1411"/>
        <v>274</v>
      </c>
      <c r="E21646" s="815">
        <v>2019</v>
      </c>
    </row>
    <row r="21647" spans="1:5">
      <c r="A21647" s="816">
        <f t="shared" si="1408"/>
        <v>43548</v>
      </c>
      <c r="B21647" s="815">
        <f t="shared" si="1409"/>
        <v>83</v>
      </c>
      <c r="C21647" s="815">
        <f t="shared" si="1410"/>
        <v>283</v>
      </c>
      <c r="D21647" s="815">
        <f t="shared" si="1411"/>
        <v>273</v>
      </c>
      <c r="E21647" s="815">
        <v>2019</v>
      </c>
    </row>
    <row r="21648" spans="1:5">
      <c r="A21648" s="816">
        <f t="shared" si="1408"/>
        <v>43549</v>
      </c>
      <c r="B21648" s="815">
        <f t="shared" si="1409"/>
        <v>84</v>
      </c>
      <c r="C21648" s="815">
        <f t="shared" si="1410"/>
        <v>282</v>
      </c>
      <c r="D21648" s="815">
        <f t="shared" si="1411"/>
        <v>272</v>
      </c>
      <c r="E21648" s="815">
        <v>2019</v>
      </c>
    </row>
    <row r="21649" spans="1:5">
      <c r="A21649" s="816">
        <f t="shared" si="1408"/>
        <v>43550</v>
      </c>
      <c r="B21649" s="815">
        <f t="shared" si="1409"/>
        <v>85</v>
      </c>
      <c r="C21649" s="815">
        <f t="shared" si="1410"/>
        <v>281</v>
      </c>
      <c r="D21649" s="815">
        <f t="shared" si="1411"/>
        <v>271</v>
      </c>
      <c r="E21649" s="815">
        <v>2019</v>
      </c>
    </row>
    <row r="21650" spans="1:5">
      <c r="A21650" s="816">
        <f t="shared" si="1408"/>
        <v>43551</v>
      </c>
      <c r="B21650" s="815">
        <f t="shared" si="1409"/>
        <v>86</v>
      </c>
      <c r="C21650" s="815">
        <f t="shared" si="1410"/>
        <v>280</v>
      </c>
      <c r="D21650" s="815">
        <f t="shared" si="1411"/>
        <v>270</v>
      </c>
      <c r="E21650" s="815">
        <v>2019</v>
      </c>
    </row>
    <row r="21651" spans="1:5">
      <c r="A21651" s="816">
        <f t="shared" si="1408"/>
        <v>43552</v>
      </c>
      <c r="B21651" s="815">
        <f t="shared" si="1409"/>
        <v>87</v>
      </c>
      <c r="C21651" s="815">
        <f t="shared" si="1410"/>
        <v>279</v>
      </c>
      <c r="D21651" s="815">
        <f t="shared" si="1411"/>
        <v>269</v>
      </c>
      <c r="E21651" s="815">
        <v>2019</v>
      </c>
    </row>
    <row r="21652" spans="1:5">
      <c r="A21652" s="816">
        <f t="shared" si="1408"/>
        <v>43553</v>
      </c>
      <c r="B21652" s="815">
        <f t="shared" si="1409"/>
        <v>88</v>
      </c>
      <c r="C21652" s="815">
        <f t="shared" si="1410"/>
        <v>278</v>
      </c>
      <c r="D21652" s="815">
        <f t="shared" si="1411"/>
        <v>268</v>
      </c>
      <c r="E21652" s="815">
        <v>2019</v>
      </c>
    </row>
    <row r="21653" spans="1:5">
      <c r="A21653" s="816">
        <f t="shared" si="1408"/>
        <v>43554</v>
      </c>
      <c r="B21653" s="815">
        <f t="shared" si="1409"/>
        <v>89</v>
      </c>
      <c r="C21653" s="815">
        <f t="shared" si="1410"/>
        <v>277</v>
      </c>
      <c r="D21653" s="815">
        <f t="shared" si="1411"/>
        <v>267</v>
      </c>
      <c r="E21653" s="815">
        <v>2019</v>
      </c>
    </row>
    <row r="21654" spans="1:5">
      <c r="A21654" s="816">
        <f t="shared" si="1408"/>
        <v>43555</v>
      </c>
      <c r="B21654" s="815">
        <f t="shared" si="1409"/>
        <v>90</v>
      </c>
      <c r="C21654" s="815">
        <f t="shared" si="1410"/>
        <v>276</v>
      </c>
      <c r="D21654" s="815">
        <f t="shared" si="1411"/>
        <v>266</v>
      </c>
      <c r="E21654" s="815">
        <v>2019</v>
      </c>
    </row>
    <row r="21655" spans="1:5">
      <c r="A21655" s="816">
        <f t="shared" si="1408"/>
        <v>43556</v>
      </c>
      <c r="B21655" s="815">
        <f t="shared" si="1409"/>
        <v>91</v>
      </c>
      <c r="C21655" s="815">
        <f t="shared" si="1410"/>
        <v>275</v>
      </c>
      <c r="D21655" s="815">
        <f t="shared" si="1411"/>
        <v>265</v>
      </c>
      <c r="E21655" s="815">
        <v>2019</v>
      </c>
    </row>
    <row r="21656" spans="1:5">
      <c r="A21656" s="816">
        <f t="shared" si="1408"/>
        <v>43557</v>
      </c>
      <c r="B21656" s="815">
        <f t="shared" si="1409"/>
        <v>92</v>
      </c>
      <c r="C21656" s="815">
        <f t="shared" si="1410"/>
        <v>274</v>
      </c>
      <c r="D21656" s="815">
        <f t="shared" si="1411"/>
        <v>264</v>
      </c>
      <c r="E21656" s="815">
        <v>2019</v>
      </c>
    </row>
    <row r="21657" spans="1:5">
      <c r="A21657" s="816">
        <f t="shared" si="1408"/>
        <v>43558</v>
      </c>
      <c r="B21657" s="815">
        <f t="shared" si="1409"/>
        <v>93</v>
      </c>
      <c r="C21657" s="815">
        <f t="shared" si="1410"/>
        <v>273</v>
      </c>
      <c r="D21657" s="815">
        <f t="shared" si="1411"/>
        <v>263</v>
      </c>
      <c r="E21657" s="815">
        <v>2019</v>
      </c>
    </row>
    <row r="21658" spans="1:5">
      <c r="A21658" s="816">
        <f t="shared" si="1408"/>
        <v>43559</v>
      </c>
      <c r="B21658" s="815">
        <f t="shared" si="1409"/>
        <v>94</v>
      </c>
      <c r="C21658" s="815">
        <f t="shared" si="1410"/>
        <v>272</v>
      </c>
      <c r="D21658" s="815">
        <f t="shared" si="1411"/>
        <v>262</v>
      </c>
      <c r="E21658" s="815">
        <v>2019</v>
      </c>
    </row>
    <row r="21659" spans="1:5">
      <c r="A21659" s="816">
        <f t="shared" si="1408"/>
        <v>43560</v>
      </c>
      <c r="B21659" s="815">
        <f t="shared" si="1409"/>
        <v>95</v>
      </c>
      <c r="C21659" s="815">
        <f t="shared" si="1410"/>
        <v>271</v>
      </c>
      <c r="D21659" s="815">
        <f t="shared" si="1411"/>
        <v>261</v>
      </c>
      <c r="E21659" s="815">
        <v>2019</v>
      </c>
    </row>
    <row r="21660" spans="1:5">
      <c r="A21660" s="816">
        <f t="shared" si="1408"/>
        <v>43561</v>
      </c>
      <c r="B21660" s="815">
        <f t="shared" si="1409"/>
        <v>96</v>
      </c>
      <c r="C21660" s="815">
        <f t="shared" si="1410"/>
        <v>270</v>
      </c>
      <c r="D21660" s="815">
        <f t="shared" si="1411"/>
        <v>260</v>
      </c>
      <c r="E21660" s="815">
        <v>2019</v>
      </c>
    </row>
    <row r="21661" spans="1:5">
      <c r="A21661" s="816">
        <f t="shared" si="1408"/>
        <v>43562</v>
      </c>
      <c r="B21661" s="815">
        <f t="shared" si="1409"/>
        <v>97</v>
      </c>
      <c r="C21661" s="815">
        <f t="shared" si="1410"/>
        <v>269</v>
      </c>
      <c r="D21661" s="815">
        <f t="shared" si="1411"/>
        <v>259</v>
      </c>
      <c r="E21661" s="815">
        <v>2019</v>
      </c>
    </row>
    <row r="21662" spans="1:5">
      <c r="A21662" s="816">
        <f t="shared" si="1408"/>
        <v>43563</v>
      </c>
      <c r="B21662" s="815">
        <f t="shared" si="1409"/>
        <v>98</v>
      </c>
      <c r="C21662" s="815">
        <f t="shared" si="1410"/>
        <v>268</v>
      </c>
      <c r="D21662" s="815">
        <f t="shared" si="1411"/>
        <v>258</v>
      </c>
      <c r="E21662" s="815">
        <v>2019</v>
      </c>
    </row>
    <row r="21663" spans="1:5">
      <c r="A21663" s="816">
        <f t="shared" si="1408"/>
        <v>43564</v>
      </c>
      <c r="B21663" s="815">
        <f t="shared" si="1409"/>
        <v>99</v>
      </c>
      <c r="C21663" s="815">
        <f t="shared" si="1410"/>
        <v>267</v>
      </c>
      <c r="D21663" s="815">
        <f t="shared" si="1411"/>
        <v>257</v>
      </c>
      <c r="E21663" s="815">
        <v>2019</v>
      </c>
    </row>
    <row r="21664" spans="1:5">
      <c r="A21664" s="816">
        <f t="shared" si="1408"/>
        <v>43565</v>
      </c>
      <c r="B21664" s="815">
        <f t="shared" si="1409"/>
        <v>100</v>
      </c>
      <c r="C21664" s="815">
        <f t="shared" si="1410"/>
        <v>266</v>
      </c>
      <c r="D21664" s="815">
        <f t="shared" si="1411"/>
        <v>256</v>
      </c>
      <c r="E21664" s="815">
        <v>2019</v>
      </c>
    </row>
    <row r="21665" spans="1:5">
      <c r="A21665" s="816">
        <f t="shared" si="1408"/>
        <v>43566</v>
      </c>
      <c r="B21665" s="815">
        <f t="shared" si="1409"/>
        <v>101</v>
      </c>
      <c r="C21665" s="815">
        <f t="shared" si="1410"/>
        <v>265</v>
      </c>
      <c r="D21665" s="815">
        <f t="shared" si="1411"/>
        <v>255</v>
      </c>
      <c r="E21665" s="815">
        <v>2019</v>
      </c>
    </row>
    <row r="21666" spans="1:5">
      <c r="A21666" s="816">
        <f t="shared" si="1408"/>
        <v>43567</v>
      </c>
      <c r="B21666" s="815">
        <f t="shared" si="1409"/>
        <v>102</v>
      </c>
      <c r="C21666" s="815">
        <f t="shared" si="1410"/>
        <v>264</v>
      </c>
      <c r="D21666" s="815">
        <f t="shared" si="1411"/>
        <v>254</v>
      </c>
      <c r="E21666" s="815">
        <v>2019</v>
      </c>
    </row>
    <row r="21667" spans="1:5">
      <c r="A21667" s="816">
        <f t="shared" si="1408"/>
        <v>43568</v>
      </c>
      <c r="B21667" s="815">
        <f t="shared" si="1409"/>
        <v>103</v>
      </c>
      <c r="C21667" s="815">
        <f t="shared" si="1410"/>
        <v>263</v>
      </c>
      <c r="D21667" s="815">
        <f t="shared" si="1411"/>
        <v>253</v>
      </c>
      <c r="E21667" s="815">
        <v>2019</v>
      </c>
    </row>
    <row r="21668" spans="1:5">
      <c r="A21668" s="816">
        <f t="shared" si="1408"/>
        <v>43569</v>
      </c>
      <c r="B21668" s="815">
        <f t="shared" si="1409"/>
        <v>104</v>
      </c>
      <c r="C21668" s="815">
        <f t="shared" si="1410"/>
        <v>262</v>
      </c>
      <c r="D21668" s="815">
        <f t="shared" si="1411"/>
        <v>252</v>
      </c>
      <c r="E21668" s="815">
        <v>2019</v>
      </c>
    </row>
    <row r="21669" spans="1:5">
      <c r="A21669" s="816">
        <f t="shared" si="1408"/>
        <v>43570</v>
      </c>
      <c r="B21669" s="815">
        <f t="shared" si="1409"/>
        <v>105</v>
      </c>
      <c r="C21669" s="815">
        <f t="shared" si="1410"/>
        <v>261</v>
      </c>
      <c r="D21669" s="815">
        <f t="shared" si="1411"/>
        <v>251</v>
      </c>
      <c r="E21669" s="815">
        <v>2019</v>
      </c>
    </row>
    <row r="21670" spans="1:5">
      <c r="A21670" s="816">
        <f t="shared" si="1408"/>
        <v>43571</v>
      </c>
      <c r="B21670" s="815">
        <f t="shared" si="1409"/>
        <v>106</v>
      </c>
      <c r="C21670" s="815">
        <f t="shared" si="1410"/>
        <v>260</v>
      </c>
      <c r="D21670" s="815">
        <f t="shared" si="1411"/>
        <v>250</v>
      </c>
      <c r="E21670" s="815">
        <v>2019</v>
      </c>
    </row>
    <row r="21671" spans="1:5">
      <c r="A21671" s="816">
        <f t="shared" si="1408"/>
        <v>43572</v>
      </c>
      <c r="B21671" s="815">
        <f t="shared" si="1409"/>
        <v>107</v>
      </c>
      <c r="C21671" s="815">
        <f t="shared" si="1410"/>
        <v>259</v>
      </c>
      <c r="D21671" s="815">
        <f t="shared" si="1411"/>
        <v>249</v>
      </c>
      <c r="E21671" s="815">
        <v>2019</v>
      </c>
    </row>
    <row r="21672" spans="1:5">
      <c r="A21672" s="816">
        <f t="shared" si="1408"/>
        <v>43573</v>
      </c>
      <c r="B21672" s="815">
        <f t="shared" si="1409"/>
        <v>108</v>
      </c>
      <c r="C21672" s="815">
        <f t="shared" si="1410"/>
        <v>258</v>
      </c>
      <c r="D21672" s="815">
        <f t="shared" si="1411"/>
        <v>248</v>
      </c>
      <c r="E21672" s="815">
        <v>2019</v>
      </c>
    </row>
    <row r="21673" spans="1:5">
      <c r="A21673" s="816">
        <f t="shared" si="1408"/>
        <v>43574</v>
      </c>
      <c r="B21673" s="815">
        <f t="shared" si="1409"/>
        <v>109</v>
      </c>
      <c r="C21673" s="815">
        <f t="shared" si="1410"/>
        <v>257</v>
      </c>
      <c r="D21673" s="815">
        <f t="shared" si="1411"/>
        <v>247</v>
      </c>
      <c r="E21673" s="815">
        <v>2019</v>
      </c>
    </row>
    <row r="21674" spans="1:5">
      <c r="A21674" s="816">
        <f t="shared" si="1408"/>
        <v>43575</v>
      </c>
      <c r="B21674" s="815">
        <f t="shared" si="1409"/>
        <v>110</v>
      </c>
      <c r="C21674" s="815">
        <f t="shared" si="1410"/>
        <v>256</v>
      </c>
      <c r="D21674" s="815">
        <f t="shared" si="1411"/>
        <v>246</v>
      </c>
      <c r="E21674" s="815">
        <v>2019</v>
      </c>
    </row>
    <row r="21675" spans="1:5">
      <c r="A21675" s="816">
        <f t="shared" si="1408"/>
        <v>43576</v>
      </c>
      <c r="B21675" s="815">
        <f t="shared" si="1409"/>
        <v>111</v>
      </c>
      <c r="C21675" s="815">
        <f t="shared" si="1410"/>
        <v>255</v>
      </c>
      <c r="D21675" s="815">
        <f t="shared" si="1411"/>
        <v>245</v>
      </c>
      <c r="E21675" s="815">
        <v>2019</v>
      </c>
    </row>
    <row r="21676" spans="1:5">
      <c r="A21676" s="816">
        <f t="shared" si="1408"/>
        <v>43577</v>
      </c>
      <c r="B21676" s="815">
        <f t="shared" si="1409"/>
        <v>112</v>
      </c>
      <c r="C21676" s="815">
        <f t="shared" si="1410"/>
        <v>254</v>
      </c>
      <c r="D21676" s="815">
        <f t="shared" si="1411"/>
        <v>244</v>
      </c>
      <c r="E21676" s="815">
        <v>2019</v>
      </c>
    </row>
    <row r="21677" spans="1:5">
      <c r="A21677" s="816">
        <f t="shared" si="1408"/>
        <v>43578</v>
      </c>
      <c r="B21677" s="815">
        <f t="shared" si="1409"/>
        <v>113</v>
      </c>
      <c r="C21677" s="815">
        <f t="shared" si="1410"/>
        <v>253</v>
      </c>
      <c r="D21677" s="815">
        <f t="shared" si="1411"/>
        <v>243</v>
      </c>
      <c r="E21677" s="815">
        <v>2019</v>
      </c>
    </row>
    <row r="21678" spans="1:5">
      <c r="A21678" s="816">
        <f t="shared" si="1408"/>
        <v>43579</v>
      </c>
      <c r="B21678" s="815">
        <f t="shared" si="1409"/>
        <v>114</v>
      </c>
      <c r="C21678" s="815">
        <f t="shared" si="1410"/>
        <v>252</v>
      </c>
      <c r="D21678" s="815">
        <f t="shared" si="1411"/>
        <v>242</v>
      </c>
      <c r="E21678" s="815">
        <v>2019</v>
      </c>
    </row>
    <row r="21679" spans="1:5">
      <c r="A21679" s="816">
        <f t="shared" si="1408"/>
        <v>43580</v>
      </c>
      <c r="B21679" s="815">
        <f t="shared" si="1409"/>
        <v>115</v>
      </c>
      <c r="C21679" s="815">
        <f t="shared" si="1410"/>
        <v>251</v>
      </c>
      <c r="D21679" s="815">
        <f t="shared" si="1411"/>
        <v>241</v>
      </c>
      <c r="E21679" s="815">
        <v>2019</v>
      </c>
    </row>
    <row r="21680" spans="1:5">
      <c r="A21680" s="816">
        <f t="shared" si="1408"/>
        <v>43581</v>
      </c>
      <c r="B21680" s="815">
        <f t="shared" si="1409"/>
        <v>116</v>
      </c>
      <c r="C21680" s="815">
        <f t="shared" si="1410"/>
        <v>250</v>
      </c>
      <c r="D21680" s="815">
        <f t="shared" si="1411"/>
        <v>240</v>
      </c>
      <c r="E21680" s="815">
        <v>2019</v>
      </c>
    </row>
    <row r="21681" spans="1:5">
      <c r="A21681" s="816">
        <f t="shared" si="1408"/>
        <v>43582</v>
      </c>
      <c r="B21681" s="815">
        <f t="shared" si="1409"/>
        <v>117</v>
      </c>
      <c r="C21681" s="815">
        <f t="shared" si="1410"/>
        <v>249</v>
      </c>
      <c r="D21681" s="815">
        <f t="shared" si="1411"/>
        <v>239</v>
      </c>
      <c r="E21681" s="815">
        <v>2019</v>
      </c>
    </row>
    <row r="21682" spans="1:5">
      <c r="A21682" s="816">
        <f t="shared" si="1408"/>
        <v>43583</v>
      </c>
      <c r="B21682" s="815">
        <f t="shared" si="1409"/>
        <v>118</v>
      </c>
      <c r="C21682" s="815">
        <f t="shared" si="1410"/>
        <v>248</v>
      </c>
      <c r="D21682" s="815">
        <f t="shared" si="1411"/>
        <v>238</v>
      </c>
      <c r="E21682" s="815">
        <v>2019</v>
      </c>
    </row>
    <row r="21683" spans="1:5">
      <c r="A21683" s="816">
        <f t="shared" ref="A21683:A21746" si="1412">A21682+1</f>
        <v>43584</v>
      </c>
      <c r="B21683" s="815">
        <f t="shared" si="1409"/>
        <v>119</v>
      </c>
      <c r="C21683" s="815">
        <f t="shared" si="1410"/>
        <v>247</v>
      </c>
      <c r="D21683" s="815">
        <f t="shared" si="1411"/>
        <v>237</v>
      </c>
      <c r="E21683" s="815">
        <v>2019</v>
      </c>
    </row>
    <row r="21684" spans="1:5">
      <c r="A21684" s="816">
        <f t="shared" si="1412"/>
        <v>43585</v>
      </c>
      <c r="B21684" s="815">
        <f t="shared" ref="B21684:B21747" si="1413">B21683+1</f>
        <v>120</v>
      </c>
      <c r="C21684" s="815">
        <f t="shared" ref="C21684:C21747" si="1414">C21683-1</f>
        <v>246</v>
      </c>
      <c r="D21684" s="815">
        <f t="shared" ref="D21684:D21747" si="1415">D21683-1</f>
        <v>236</v>
      </c>
      <c r="E21684" s="815">
        <v>2019</v>
      </c>
    </row>
    <row r="21685" spans="1:5">
      <c r="A21685" s="816">
        <f t="shared" si="1412"/>
        <v>43586</v>
      </c>
      <c r="B21685" s="815">
        <f t="shared" si="1413"/>
        <v>121</v>
      </c>
      <c r="C21685" s="815">
        <f t="shared" si="1414"/>
        <v>245</v>
      </c>
      <c r="D21685" s="815">
        <f t="shared" si="1415"/>
        <v>235</v>
      </c>
      <c r="E21685" s="815">
        <v>2019</v>
      </c>
    </row>
    <row r="21686" spans="1:5">
      <c r="A21686" s="816">
        <f t="shared" si="1412"/>
        <v>43587</v>
      </c>
      <c r="B21686" s="815">
        <f t="shared" si="1413"/>
        <v>122</v>
      </c>
      <c r="C21686" s="815">
        <f t="shared" si="1414"/>
        <v>244</v>
      </c>
      <c r="D21686" s="815">
        <f t="shared" si="1415"/>
        <v>234</v>
      </c>
      <c r="E21686" s="815">
        <v>2019</v>
      </c>
    </row>
    <row r="21687" spans="1:5">
      <c r="A21687" s="816">
        <f t="shared" si="1412"/>
        <v>43588</v>
      </c>
      <c r="B21687" s="815">
        <f t="shared" si="1413"/>
        <v>123</v>
      </c>
      <c r="C21687" s="815">
        <f t="shared" si="1414"/>
        <v>243</v>
      </c>
      <c r="D21687" s="815">
        <f t="shared" si="1415"/>
        <v>233</v>
      </c>
      <c r="E21687" s="815">
        <v>2019</v>
      </c>
    </row>
    <row r="21688" spans="1:5">
      <c r="A21688" s="816">
        <f t="shared" si="1412"/>
        <v>43589</v>
      </c>
      <c r="B21688" s="815">
        <f t="shared" si="1413"/>
        <v>124</v>
      </c>
      <c r="C21688" s="815">
        <f t="shared" si="1414"/>
        <v>242</v>
      </c>
      <c r="D21688" s="815">
        <f t="shared" si="1415"/>
        <v>232</v>
      </c>
      <c r="E21688" s="815">
        <v>2019</v>
      </c>
    </row>
    <row r="21689" spans="1:5">
      <c r="A21689" s="816">
        <f t="shared" si="1412"/>
        <v>43590</v>
      </c>
      <c r="B21689" s="815">
        <f t="shared" si="1413"/>
        <v>125</v>
      </c>
      <c r="C21689" s="815">
        <f t="shared" si="1414"/>
        <v>241</v>
      </c>
      <c r="D21689" s="815">
        <f t="shared" si="1415"/>
        <v>231</v>
      </c>
      <c r="E21689" s="815">
        <v>2019</v>
      </c>
    </row>
    <row r="21690" spans="1:5">
      <c r="A21690" s="816">
        <f t="shared" si="1412"/>
        <v>43591</v>
      </c>
      <c r="B21690" s="815">
        <f t="shared" si="1413"/>
        <v>126</v>
      </c>
      <c r="C21690" s="815">
        <f t="shared" si="1414"/>
        <v>240</v>
      </c>
      <c r="D21690" s="815">
        <f t="shared" si="1415"/>
        <v>230</v>
      </c>
      <c r="E21690" s="815">
        <v>2019</v>
      </c>
    </row>
    <row r="21691" spans="1:5">
      <c r="A21691" s="816">
        <f t="shared" si="1412"/>
        <v>43592</v>
      </c>
      <c r="B21691" s="815">
        <f t="shared" si="1413"/>
        <v>127</v>
      </c>
      <c r="C21691" s="815">
        <f t="shared" si="1414"/>
        <v>239</v>
      </c>
      <c r="D21691" s="815">
        <f t="shared" si="1415"/>
        <v>229</v>
      </c>
      <c r="E21691" s="815">
        <v>2019</v>
      </c>
    </row>
    <row r="21692" spans="1:5">
      <c r="A21692" s="816">
        <f t="shared" si="1412"/>
        <v>43593</v>
      </c>
      <c r="B21692" s="815">
        <f t="shared" si="1413"/>
        <v>128</v>
      </c>
      <c r="C21692" s="815">
        <f t="shared" si="1414"/>
        <v>238</v>
      </c>
      <c r="D21692" s="815">
        <f t="shared" si="1415"/>
        <v>228</v>
      </c>
      <c r="E21692" s="815">
        <v>2019</v>
      </c>
    </row>
    <row r="21693" spans="1:5">
      <c r="A21693" s="816">
        <f t="shared" si="1412"/>
        <v>43594</v>
      </c>
      <c r="B21693" s="815">
        <f t="shared" si="1413"/>
        <v>129</v>
      </c>
      <c r="C21693" s="815">
        <f t="shared" si="1414"/>
        <v>237</v>
      </c>
      <c r="D21693" s="815">
        <f t="shared" si="1415"/>
        <v>227</v>
      </c>
      <c r="E21693" s="815">
        <v>2019</v>
      </c>
    </row>
    <row r="21694" spans="1:5">
      <c r="A21694" s="816">
        <f t="shared" si="1412"/>
        <v>43595</v>
      </c>
      <c r="B21694" s="815">
        <f t="shared" si="1413"/>
        <v>130</v>
      </c>
      <c r="C21694" s="815">
        <f t="shared" si="1414"/>
        <v>236</v>
      </c>
      <c r="D21694" s="815">
        <f t="shared" si="1415"/>
        <v>226</v>
      </c>
      <c r="E21694" s="815">
        <v>2019</v>
      </c>
    </row>
    <row r="21695" spans="1:5">
      <c r="A21695" s="816">
        <f t="shared" si="1412"/>
        <v>43596</v>
      </c>
      <c r="B21695" s="815">
        <f t="shared" si="1413"/>
        <v>131</v>
      </c>
      <c r="C21695" s="815">
        <f t="shared" si="1414"/>
        <v>235</v>
      </c>
      <c r="D21695" s="815">
        <f t="shared" si="1415"/>
        <v>225</v>
      </c>
      <c r="E21695" s="815">
        <v>2019</v>
      </c>
    </row>
    <row r="21696" spans="1:5">
      <c r="A21696" s="816">
        <f t="shared" si="1412"/>
        <v>43597</v>
      </c>
      <c r="B21696" s="815">
        <f t="shared" si="1413"/>
        <v>132</v>
      </c>
      <c r="C21696" s="815">
        <f t="shared" si="1414"/>
        <v>234</v>
      </c>
      <c r="D21696" s="815">
        <f t="shared" si="1415"/>
        <v>224</v>
      </c>
      <c r="E21696" s="815">
        <v>2019</v>
      </c>
    </row>
    <row r="21697" spans="1:5">
      <c r="A21697" s="816">
        <f t="shared" si="1412"/>
        <v>43598</v>
      </c>
      <c r="B21697" s="815">
        <f t="shared" si="1413"/>
        <v>133</v>
      </c>
      <c r="C21697" s="815">
        <f t="shared" si="1414"/>
        <v>233</v>
      </c>
      <c r="D21697" s="815">
        <f t="shared" si="1415"/>
        <v>223</v>
      </c>
      <c r="E21697" s="815">
        <v>2019</v>
      </c>
    </row>
    <row r="21698" spans="1:5">
      <c r="A21698" s="816">
        <f t="shared" si="1412"/>
        <v>43599</v>
      </c>
      <c r="B21698" s="815">
        <f t="shared" si="1413"/>
        <v>134</v>
      </c>
      <c r="C21698" s="815">
        <f t="shared" si="1414"/>
        <v>232</v>
      </c>
      <c r="D21698" s="815">
        <f t="shared" si="1415"/>
        <v>222</v>
      </c>
      <c r="E21698" s="815">
        <v>2019</v>
      </c>
    </row>
    <row r="21699" spans="1:5">
      <c r="A21699" s="816">
        <f t="shared" si="1412"/>
        <v>43600</v>
      </c>
      <c r="B21699" s="815">
        <f t="shared" si="1413"/>
        <v>135</v>
      </c>
      <c r="C21699" s="815">
        <f t="shared" si="1414"/>
        <v>231</v>
      </c>
      <c r="D21699" s="815">
        <f t="shared" si="1415"/>
        <v>221</v>
      </c>
      <c r="E21699" s="815">
        <v>2019</v>
      </c>
    </row>
    <row r="21700" spans="1:5">
      <c r="A21700" s="816">
        <f t="shared" si="1412"/>
        <v>43601</v>
      </c>
      <c r="B21700" s="815">
        <f t="shared" si="1413"/>
        <v>136</v>
      </c>
      <c r="C21700" s="815">
        <f t="shared" si="1414"/>
        <v>230</v>
      </c>
      <c r="D21700" s="815">
        <f t="shared" si="1415"/>
        <v>220</v>
      </c>
      <c r="E21700" s="815">
        <v>2019</v>
      </c>
    </row>
    <row r="21701" spans="1:5">
      <c r="A21701" s="816">
        <f t="shared" si="1412"/>
        <v>43602</v>
      </c>
      <c r="B21701" s="815">
        <f t="shared" si="1413"/>
        <v>137</v>
      </c>
      <c r="C21701" s="815">
        <f t="shared" si="1414"/>
        <v>229</v>
      </c>
      <c r="D21701" s="815">
        <f t="shared" si="1415"/>
        <v>219</v>
      </c>
      <c r="E21701" s="815">
        <v>2019</v>
      </c>
    </row>
    <row r="21702" spans="1:5">
      <c r="A21702" s="816">
        <f t="shared" si="1412"/>
        <v>43603</v>
      </c>
      <c r="B21702" s="815">
        <f t="shared" si="1413"/>
        <v>138</v>
      </c>
      <c r="C21702" s="815">
        <f t="shared" si="1414"/>
        <v>228</v>
      </c>
      <c r="D21702" s="815">
        <f t="shared" si="1415"/>
        <v>218</v>
      </c>
      <c r="E21702" s="815">
        <v>2019</v>
      </c>
    </row>
    <row r="21703" spans="1:5">
      <c r="A21703" s="816">
        <f t="shared" si="1412"/>
        <v>43604</v>
      </c>
      <c r="B21703" s="815">
        <f t="shared" si="1413"/>
        <v>139</v>
      </c>
      <c r="C21703" s="815">
        <f t="shared" si="1414"/>
        <v>227</v>
      </c>
      <c r="D21703" s="815">
        <f t="shared" si="1415"/>
        <v>217</v>
      </c>
      <c r="E21703" s="815">
        <v>2019</v>
      </c>
    </row>
    <row r="21704" spans="1:5">
      <c r="A21704" s="816">
        <f t="shared" si="1412"/>
        <v>43605</v>
      </c>
      <c r="B21704" s="815">
        <f t="shared" si="1413"/>
        <v>140</v>
      </c>
      <c r="C21704" s="815">
        <f t="shared" si="1414"/>
        <v>226</v>
      </c>
      <c r="D21704" s="815">
        <f t="shared" si="1415"/>
        <v>216</v>
      </c>
      <c r="E21704" s="815">
        <v>2019</v>
      </c>
    </row>
    <row r="21705" spans="1:5">
      <c r="A21705" s="816">
        <f t="shared" si="1412"/>
        <v>43606</v>
      </c>
      <c r="B21705" s="815">
        <f t="shared" si="1413"/>
        <v>141</v>
      </c>
      <c r="C21705" s="815">
        <f t="shared" si="1414"/>
        <v>225</v>
      </c>
      <c r="D21705" s="815">
        <f t="shared" si="1415"/>
        <v>215</v>
      </c>
      <c r="E21705" s="815">
        <v>2019</v>
      </c>
    </row>
    <row r="21706" spans="1:5">
      <c r="A21706" s="816">
        <f t="shared" si="1412"/>
        <v>43607</v>
      </c>
      <c r="B21706" s="815">
        <f t="shared" si="1413"/>
        <v>142</v>
      </c>
      <c r="C21706" s="815">
        <f t="shared" si="1414"/>
        <v>224</v>
      </c>
      <c r="D21706" s="815">
        <f t="shared" si="1415"/>
        <v>214</v>
      </c>
      <c r="E21706" s="815">
        <v>2019</v>
      </c>
    </row>
    <row r="21707" spans="1:5">
      <c r="A21707" s="816">
        <f t="shared" si="1412"/>
        <v>43608</v>
      </c>
      <c r="B21707" s="815">
        <f t="shared" si="1413"/>
        <v>143</v>
      </c>
      <c r="C21707" s="815">
        <f t="shared" si="1414"/>
        <v>223</v>
      </c>
      <c r="D21707" s="815">
        <f t="shared" si="1415"/>
        <v>213</v>
      </c>
      <c r="E21707" s="815">
        <v>2019</v>
      </c>
    </row>
    <row r="21708" spans="1:5">
      <c r="A21708" s="816">
        <f t="shared" si="1412"/>
        <v>43609</v>
      </c>
      <c r="B21708" s="815">
        <f t="shared" si="1413"/>
        <v>144</v>
      </c>
      <c r="C21708" s="815">
        <f t="shared" si="1414"/>
        <v>222</v>
      </c>
      <c r="D21708" s="815">
        <f t="shared" si="1415"/>
        <v>212</v>
      </c>
      <c r="E21708" s="815">
        <v>2019</v>
      </c>
    </row>
    <row r="21709" spans="1:5">
      <c r="A21709" s="816">
        <f t="shared" si="1412"/>
        <v>43610</v>
      </c>
      <c r="B21709" s="815">
        <f t="shared" si="1413"/>
        <v>145</v>
      </c>
      <c r="C21709" s="815">
        <f t="shared" si="1414"/>
        <v>221</v>
      </c>
      <c r="D21709" s="815">
        <f t="shared" si="1415"/>
        <v>211</v>
      </c>
      <c r="E21709" s="815">
        <v>2019</v>
      </c>
    </row>
    <row r="21710" spans="1:5">
      <c r="A21710" s="816">
        <f t="shared" si="1412"/>
        <v>43611</v>
      </c>
      <c r="B21710" s="815">
        <f t="shared" si="1413"/>
        <v>146</v>
      </c>
      <c r="C21710" s="815">
        <f t="shared" si="1414"/>
        <v>220</v>
      </c>
      <c r="D21710" s="815">
        <f t="shared" si="1415"/>
        <v>210</v>
      </c>
      <c r="E21710" s="815">
        <v>2019</v>
      </c>
    </row>
    <row r="21711" spans="1:5">
      <c r="A21711" s="816">
        <f t="shared" si="1412"/>
        <v>43612</v>
      </c>
      <c r="B21711" s="815">
        <f t="shared" si="1413"/>
        <v>147</v>
      </c>
      <c r="C21711" s="815">
        <f t="shared" si="1414"/>
        <v>219</v>
      </c>
      <c r="D21711" s="815">
        <f t="shared" si="1415"/>
        <v>209</v>
      </c>
      <c r="E21711" s="815">
        <v>2019</v>
      </c>
    </row>
    <row r="21712" spans="1:5">
      <c r="A21712" s="816">
        <f t="shared" si="1412"/>
        <v>43613</v>
      </c>
      <c r="B21712" s="815">
        <f t="shared" si="1413"/>
        <v>148</v>
      </c>
      <c r="C21712" s="815">
        <f t="shared" si="1414"/>
        <v>218</v>
      </c>
      <c r="D21712" s="815">
        <f t="shared" si="1415"/>
        <v>208</v>
      </c>
      <c r="E21712" s="815">
        <v>2019</v>
      </c>
    </row>
    <row r="21713" spans="1:5">
      <c r="A21713" s="816">
        <f t="shared" si="1412"/>
        <v>43614</v>
      </c>
      <c r="B21713" s="815">
        <f t="shared" si="1413"/>
        <v>149</v>
      </c>
      <c r="C21713" s="815">
        <f t="shared" si="1414"/>
        <v>217</v>
      </c>
      <c r="D21713" s="815">
        <f t="shared" si="1415"/>
        <v>207</v>
      </c>
      <c r="E21713" s="815">
        <v>2019</v>
      </c>
    </row>
    <row r="21714" spans="1:5">
      <c r="A21714" s="816">
        <f t="shared" si="1412"/>
        <v>43615</v>
      </c>
      <c r="B21714" s="815">
        <f t="shared" si="1413"/>
        <v>150</v>
      </c>
      <c r="C21714" s="815">
        <f t="shared" si="1414"/>
        <v>216</v>
      </c>
      <c r="D21714" s="815">
        <f t="shared" si="1415"/>
        <v>206</v>
      </c>
      <c r="E21714" s="815">
        <v>2019</v>
      </c>
    </row>
    <row r="21715" spans="1:5">
      <c r="A21715" s="816">
        <f t="shared" si="1412"/>
        <v>43616</v>
      </c>
      <c r="B21715" s="815">
        <f t="shared" si="1413"/>
        <v>151</v>
      </c>
      <c r="C21715" s="815">
        <f t="shared" si="1414"/>
        <v>215</v>
      </c>
      <c r="D21715" s="815">
        <f t="shared" si="1415"/>
        <v>205</v>
      </c>
      <c r="E21715" s="815">
        <v>2019</v>
      </c>
    </row>
    <row r="21716" spans="1:5">
      <c r="A21716" s="816">
        <f t="shared" si="1412"/>
        <v>43617</v>
      </c>
      <c r="B21716" s="815">
        <f t="shared" si="1413"/>
        <v>152</v>
      </c>
      <c r="C21716" s="815">
        <f t="shared" si="1414"/>
        <v>214</v>
      </c>
      <c r="D21716" s="815">
        <f t="shared" si="1415"/>
        <v>204</v>
      </c>
      <c r="E21716" s="815">
        <v>2019</v>
      </c>
    </row>
    <row r="21717" spans="1:5">
      <c r="A21717" s="816">
        <f t="shared" si="1412"/>
        <v>43618</v>
      </c>
      <c r="B21717" s="815">
        <f t="shared" si="1413"/>
        <v>153</v>
      </c>
      <c r="C21717" s="815">
        <f t="shared" si="1414"/>
        <v>213</v>
      </c>
      <c r="D21717" s="815">
        <f t="shared" si="1415"/>
        <v>203</v>
      </c>
      <c r="E21717" s="815">
        <v>2019</v>
      </c>
    </row>
    <row r="21718" spans="1:5">
      <c r="A21718" s="816">
        <f t="shared" si="1412"/>
        <v>43619</v>
      </c>
      <c r="B21718" s="815">
        <f t="shared" si="1413"/>
        <v>154</v>
      </c>
      <c r="C21718" s="815">
        <f t="shared" si="1414"/>
        <v>212</v>
      </c>
      <c r="D21718" s="815">
        <f t="shared" si="1415"/>
        <v>202</v>
      </c>
      <c r="E21718" s="815">
        <v>2019</v>
      </c>
    </row>
    <row r="21719" spans="1:5">
      <c r="A21719" s="816">
        <f t="shared" si="1412"/>
        <v>43620</v>
      </c>
      <c r="B21719" s="815">
        <f t="shared" si="1413"/>
        <v>155</v>
      </c>
      <c r="C21719" s="815">
        <f t="shared" si="1414"/>
        <v>211</v>
      </c>
      <c r="D21719" s="815">
        <f t="shared" si="1415"/>
        <v>201</v>
      </c>
      <c r="E21719" s="815">
        <v>2019</v>
      </c>
    </row>
    <row r="21720" spans="1:5">
      <c r="A21720" s="816">
        <f t="shared" si="1412"/>
        <v>43621</v>
      </c>
      <c r="B21720" s="815">
        <f t="shared" si="1413"/>
        <v>156</v>
      </c>
      <c r="C21720" s="815">
        <f t="shared" si="1414"/>
        <v>210</v>
      </c>
      <c r="D21720" s="815">
        <f t="shared" si="1415"/>
        <v>200</v>
      </c>
      <c r="E21720" s="815">
        <v>2019</v>
      </c>
    </row>
    <row r="21721" spans="1:5">
      <c r="A21721" s="816">
        <f t="shared" si="1412"/>
        <v>43622</v>
      </c>
      <c r="B21721" s="815">
        <f t="shared" si="1413"/>
        <v>157</v>
      </c>
      <c r="C21721" s="815">
        <f t="shared" si="1414"/>
        <v>209</v>
      </c>
      <c r="D21721" s="815">
        <f t="shared" si="1415"/>
        <v>199</v>
      </c>
      <c r="E21721" s="815">
        <v>2019</v>
      </c>
    </row>
    <row r="21722" spans="1:5">
      <c r="A21722" s="816">
        <f t="shared" si="1412"/>
        <v>43623</v>
      </c>
      <c r="B21722" s="815">
        <f t="shared" si="1413"/>
        <v>158</v>
      </c>
      <c r="C21722" s="815">
        <f t="shared" si="1414"/>
        <v>208</v>
      </c>
      <c r="D21722" s="815">
        <f t="shared" si="1415"/>
        <v>198</v>
      </c>
      <c r="E21722" s="815">
        <v>2019</v>
      </c>
    </row>
    <row r="21723" spans="1:5">
      <c r="A21723" s="816">
        <f t="shared" si="1412"/>
        <v>43624</v>
      </c>
      <c r="B21723" s="815">
        <f t="shared" si="1413"/>
        <v>159</v>
      </c>
      <c r="C21723" s="815">
        <f t="shared" si="1414"/>
        <v>207</v>
      </c>
      <c r="D21723" s="815">
        <f t="shared" si="1415"/>
        <v>197</v>
      </c>
      <c r="E21723" s="815">
        <v>2019</v>
      </c>
    </row>
    <row r="21724" spans="1:5">
      <c r="A21724" s="816">
        <f t="shared" si="1412"/>
        <v>43625</v>
      </c>
      <c r="B21724" s="815">
        <f t="shared" si="1413"/>
        <v>160</v>
      </c>
      <c r="C21724" s="815">
        <f t="shared" si="1414"/>
        <v>206</v>
      </c>
      <c r="D21724" s="815">
        <f t="shared" si="1415"/>
        <v>196</v>
      </c>
      <c r="E21724" s="815">
        <v>2019</v>
      </c>
    </row>
    <row r="21725" spans="1:5">
      <c r="A21725" s="816">
        <f t="shared" si="1412"/>
        <v>43626</v>
      </c>
      <c r="B21725" s="815">
        <f t="shared" si="1413"/>
        <v>161</v>
      </c>
      <c r="C21725" s="815">
        <f t="shared" si="1414"/>
        <v>205</v>
      </c>
      <c r="D21725" s="815">
        <f t="shared" si="1415"/>
        <v>195</v>
      </c>
      <c r="E21725" s="815">
        <v>2019</v>
      </c>
    </row>
    <row r="21726" spans="1:5">
      <c r="A21726" s="816">
        <f t="shared" si="1412"/>
        <v>43627</v>
      </c>
      <c r="B21726" s="815">
        <f t="shared" si="1413"/>
        <v>162</v>
      </c>
      <c r="C21726" s="815">
        <f t="shared" si="1414"/>
        <v>204</v>
      </c>
      <c r="D21726" s="815">
        <f t="shared" si="1415"/>
        <v>194</v>
      </c>
      <c r="E21726" s="815">
        <v>2019</v>
      </c>
    </row>
    <row r="21727" spans="1:5">
      <c r="A21727" s="816">
        <f t="shared" si="1412"/>
        <v>43628</v>
      </c>
      <c r="B21727" s="815">
        <f t="shared" si="1413"/>
        <v>163</v>
      </c>
      <c r="C21727" s="815">
        <f t="shared" si="1414"/>
        <v>203</v>
      </c>
      <c r="D21727" s="815">
        <f t="shared" si="1415"/>
        <v>193</v>
      </c>
      <c r="E21727" s="815">
        <v>2019</v>
      </c>
    </row>
    <row r="21728" spans="1:5">
      <c r="A21728" s="816">
        <f t="shared" si="1412"/>
        <v>43629</v>
      </c>
      <c r="B21728" s="815">
        <f t="shared" si="1413"/>
        <v>164</v>
      </c>
      <c r="C21728" s="815">
        <f t="shared" si="1414"/>
        <v>202</v>
      </c>
      <c r="D21728" s="815">
        <f t="shared" si="1415"/>
        <v>192</v>
      </c>
      <c r="E21728" s="815">
        <v>2019</v>
      </c>
    </row>
    <row r="21729" spans="1:5">
      <c r="A21729" s="816">
        <f t="shared" si="1412"/>
        <v>43630</v>
      </c>
      <c r="B21729" s="815">
        <f t="shared" si="1413"/>
        <v>165</v>
      </c>
      <c r="C21729" s="815">
        <f t="shared" si="1414"/>
        <v>201</v>
      </c>
      <c r="D21729" s="815">
        <f t="shared" si="1415"/>
        <v>191</v>
      </c>
      <c r="E21729" s="815">
        <v>2019</v>
      </c>
    </row>
    <row r="21730" spans="1:5">
      <c r="A21730" s="816">
        <f t="shared" si="1412"/>
        <v>43631</v>
      </c>
      <c r="B21730" s="815">
        <f t="shared" si="1413"/>
        <v>166</v>
      </c>
      <c r="C21730" s="815">
        <f t="shared" si="1414"/>
        <v>200</v>
      </c>
      <c r="D21730" s="815">
        <f t="shared" si="1415"/>
        <v>190</v>
      </c>
      <c r="E21730" s="815">
        <v>2019</v>
      </c>
    </row>
    <row r="21731" spans="1:5">
      <c r="A21731" s="816">
        <f t="shared" si="1412"/>
        <v>43632</v>
      </c>
      <c r="B21731" s="815">
        <f t="shared" si="1413"/>
        <v>167</v>
      </c>
      <c r="C21731" s="815">
        <f t="shared" si="1414"/>
        <v>199</v>
      </c>
      <c r="D21731" s="815">
        <f t="shared" si="1415"/>
        <v>189</v>
      </c>
      <c r="E21731" s="815">
        <v>2019</v>
      </c>
    </row>
    <row r="21732" spans="1:5">
      <c r="A21732" s="816">
        <f t="shared" si="1412"/>
        <v>43633</v>
      </c>
      <c r="B21732" s="815">
        <f t="shared" si="1413"/>
        <v>168</v>
      </c>
      <c r="C21732" s="815">
        <f t="shared" si="1414"/>
        <v>198</v>
      </c>
      <c r="D21732" s="815">
        <f t="shared" si="1415"/>
        <v>188</v>
      </c>
      <c r="E21732" s="815">
        <v>2019</v>
      </c>
    </row>
    <row r="21733" spans="1:5">
      <c r="A21733" s="816">
        <f t="shared" si="1412"/>
        <v>43634</v>
      </c>
      <c r="B21733" s="815">
        <f t="shared" si="1413"/>
        <v>169</v>
      </c>
      <c r="C21733" s="815">
        <f t="shared" si="1414"/>
        <v>197</v>
      </c>
      <c r="D21733" s="815">
        <f t="shared" si="1415"/>
        <v>187</v>
      </c>
      <c r="E21733" s="815">
        <v>2019</v>
      </c>
    </row>
    <row r="21734" spans="1:5">
      <c r="A21734" s="816">
        <f t="shared" si="1412"/>
        <v>43635</v>
      </c>
      <c r="B21734" s="815">
        <f t="shared" si="1413"/>
        <v>170</v>
      </c>
      <c r="C21734" s="815">
        <f t="shared" si="1414"/>
        <v>196</v>
      </c>
      <c r="D21734" s="815">
        <f t="shared" si="1415"/>
        <v>186</v>
      </c>
      <c r="E21734" s="815">
        <v>2019</v>
      </c>
    </row>
    <row r="21735" spans="1:5">
      <c r="A21735" s="816">
        <f t="shared" si="1412"/>
        <v>43636</v>
      </c>
      <c r="B21735" s="815">
        <f t="shared" si="1413"/>
        <v>171</v>
      </c>
      <c r="C21735" s="815">
        <f t="shared" si="1414"/>
        <v>195</v>
      </c>
      <c r="D21735" s="815">
        <f t="shared" si="1415"/>
        <v>185</v>
      </c>
      <c r="E21735" s="815">
        <v>2019</v>
      </c>
    </row>
    <row r="21736" spans="1:5">
      <c r="A21736" s="816">
        <f t="shared" si="1412"/>
        <v>43637</v>
      </c>
      <c r="B21736" s="815">
        <f t="shared" si="1413"/>
        <v>172</v>
      </c>
      <c r="C21736" s="815">
        <f t="shared" si="1414"/>
        <v>194</v>
      </c>
      <c r="D21736" s="815">
        <f t="shared" si="1415"/>
        <v>184</v>
      </c>
      <c r="E21736" s="815">
        <v>2019</v>
      </c>
    </row>
    <row r="21737" spans="1:5">
      <c r="A21737" s="816">
        <f t="shared" si="1412"/>
        <v>43638</v>
      </c>
      <c r="B21737" s="815">
        <f t="shared" si="1413"/>
        <v>173</v>
      </c>
      <c r="C21737" s="815">
        <f t="shared" si="1414"/>
        <v>193</v>
      </c>
      <c r="D21737" s="815">
        <f t="shared" si="1415"/>
        <v>183</v>
      </c>
      <c r="E21737" s="815">
        <v>2019</v>
      </c>
    </row>
    <row r="21738" spans="1:5">
      <c r="A21738" s="816">
        <f t="shared" si="1412"/>
        <v>43639</v>
      </c>
      <c r="B21738" s="815">
        <f t="shared" si="1413"/>
        <v>174</v>
      </c>
      <c r="C21738" s="815">
        <f t="shared" si="1414"/>
        <v>192</v>
      </c>
      <c r="D21738" s="815">
        <f t="shared" si="1415"/>
        <v>182</v>
      </c>
      <c r="E21738" s="815">
        <v>2019</v>
      </c>
    </row>
    <row r="21739" spans="1:5">
      <c r="A21739" s="816">
        <f t="shared" si="1412"/>
        <v>43640</v>
      </c>
      <c r="B21739" s="815">
        <f t="shared" si="1413"/>
        <v>175</v>
      </c>
      <c r="C21739" s="815">
        <f t="shared" si="1414"/>
        <v>191</v>
      </c>
      <c r="D21739" s="815">
        <f t="shared" si="1415"/>
        <v>181</v>
      </c>
      <c r="E21739" s="815">
        <v>2019</v>
      </c>
    </row>
    <row r="21740" spans="1:5">
      <c r="A21740" s="816">
        <f t="shared" si="1412"/>
        <v>43641</v>
      </c>
      <c r="B21740" s="815">
        <f t="shared" si="1413"/>
        <v>176</v>
      </c>
      <c r="C21740" s="815">
        <f t="shared" si="1414"/>
        <v>190</v>
      </c>
      <c r="D21740" s="815">
        <f t="shared" si="1415"/>
        <v>180</v>
      </c>
      <c r="E21740" s="815">
        <v>2019</v>
      </c>
    </row>
    <row r="21741" spans="1:5">
      <c r="A21741" s="816">
        <f t="shared" si="1412"/>
        <v>43642</v>
      </c>
      <c r="B21741" s="815">
        <f t="shared" si="1413"/>
        <v>177</v>
      </c>
      <c r="C21741" s="815">
        <f t="shared" si="1414"/>
        <v>189</v>
      </c>
      <c r="D21741" s="815">
        <f t="shared" si="1415"/>
        <v>179</v>
      </c>
      <c r="E21741" s="815">
        <v>2019</v>
      </c>
    </row>
    <row r="21742" spans="1:5">
      <c r="A21742" s="816">
        <f t="shared" si="1412"/>
        <v>43643</v>
      </c>
      <c r="B21742" s="815">
        <f t="shared" si="1413"/>
        <v>178</v>
      </c>
      <c r="C21742" s="815">
        <f t="shared" si="1414"/>
        <v>188</v>
      </c>
      <c r="D21742" s="815">
        <f t="shared" si="1415"/>
        <v>178</v>
      </c>
      <c r="E21742" s="815">
        <v>2019</v>
      </c>
    </row>
    <row r="21743" spans="1:5">
      <c r="A21743" s="816">
        <f t="shared" si="1412"/>
        <v>43644</v>
      </c>
      <c r="B21743" s="815">
        <f t="shared" si="1413"/>
        <v>179</v>
      </c>
      <c r="C21743" s="815">
        <f t="shared" si="1414"/>
        <v>187</v>
      </c>
      <c r="D21743" s="815">
        <f t="shared" si="1415"/>
        <v>177</v>
      </c>
      <c r="E21743" s="815">
        <v>2019</v>
      </c>
    </row>
    <row r="21744" spans="1:5">
      <c r="A21744" s="816">
        <f t="shared" si="1412"/>
        <v>43645</v>
      </c>
      <c r="B21744" s="815">
        <f t="shared" si="1413"/>
        <v>180</v>
      </c>
      <c r="C21744" s="815">
        <f t="shared" si="1414"/>
        <v>186</v>
      </c>
      <c r="D21744" s="815">
        <f t="shared" si="1415"/>
        <v>176</v>
      </c>
      <c r="E21744" s="815">
        <v>2019</v>
      </c>
    </row>
    <row r="21745" spans="1:5">
      <c r="A21745" s="816">
        <f t="shared" si="1412"/>
        <v>43646</v>
      </c>
      <c r="B21745" s="815">
        <f t="shared" si="1413"/>
        <v>181</v>
      </c>
      <c r="C21745" s="815">
        <f t="shared" si="1414"/>
        <v>185</v>
      </c>
      <c r="D21745" s="815">
        <f t="shared" si="1415"/>
        <v>175</v>
      </c>
      <c r="E21745" s="815">
        <v>2019</v>
      </c>
    </row>
    <row r="21746" spans="1:5">
      <c r="A21746" s="816">
        <f t="shared" si="1412"/>
        <v>43647</v>
      </c>
      <c r="B21746" s="815">
        <f t="shared" si="1413"/>
        <v>182</v>
      </c>
      <c r="C21746" s="815">
        <f t="shared" si="1414"/>
        <v>184</v>
      </c>
      <c r="D21746" s="815">
        <f t="shared" si="1415"/>
        <v>174</v>
      </c>
      <c r="E21746" s="815">
        <v>2019</v>
      </c>
    </row>
    <row r="21747" spans="1:5">
      <c r="A21747" s="816">
        <f t="shared" ref="A21747:A21810" si="1416">A21746+1</f>
        <v>43648</v>
      </c>
      <c r="B21747" s="815">
        <f t="shared" si="1413"/>
        <v>183</v>
      </c>
      <c r="C21747" s="815">
        <f t="shared" si="1414"/>
        <v>183</v>
      </c>
      <c r="D21747" s="815">
        <f t="shared" si="1415"/>
        <v>173</v>
      </c>
      <c r="E21747" s="815">
        <v>2019</v>
      </c>
    </row>
    <row r="21748" spans="1:5">
      <c r="A21748" s="816">
        <f t="shared" si="1416"/>
        <v>43649</v>
      </c>
      <c r="B21748" s="815">
        <f t="shared" ref="B21748:B21811" si="1417">B21747+1</f>
        <v>184</v>
      </c>
      <c r="C21748" s="815">
        <f t="shared" ref="C21748:C21811" si="1418">C21747-1</f>
        <v>182</v>
      </c>
      <c r="D21748" s="815">
        <f t="shared" ref="D21748:D21811" si="1419">D21747-1</f>
        <v>172</v>
      </c>
      <c r="E21748" s="815">
        <v>2019</v>
      </c>
    </row>
    <row r="21749" spans="1:5">
      <c r="A21749" s="816">
        <f t="shared" si="1416"/>
        <v>43650</v>
      </c>
      <c r="B21749" s="815">
        <f t="shared" si="1417"/>
        <v>185</v>
      </c>
      <c r="C21749" s="815">
        <f t="shared" si="1418"/>
        <v>181</v>
      </c>
      <c r="D21749" s="815">
        <f t="shared" si="1419"/>
        <v>171</v>
      </c>
      <c r="E21749" s="815">
        <v>2019</v>
      </c>
    </row>
    <row r="21750" spans="1:5">
      <c r="A21750" s="816">
        <f t="shared" si="1416"/>
        <v>43651</v>
      </c>
      <c r="B21750" s="815">
        <f t="shared" si="1417"/>
        <v>186</v>
      </c>
      <c r="C21750" s="815">
        <f t="shared" si="1418"/>
        <v>180</v>
      </c>
      <c r="D21750" s="815">
        <f t="shared" si="1419"/>
        <v>170</v>
      </c>
      <c r="E21750" s="815">
        <v>2019</v>
      </c>
    </row>
    <row r="21751" spans="1:5">
      <c r="A21751" s="816">
        <f t="shared" si="1416"/>
        <v>43652</v>
      </c>
      <c r="B21751" s="815">
        <f t="shared" si="1417"/>
        <v>187</v>
      </c>
      <c r="C21751" s="815">
        <f t="shared" si="1418"/>
        <v>179</v>
      </c>
      <c r="D21751" s="815">
        <f t="shared" si="1419"/>
        <v>169</v>
      </c>
      <c r="E21751" s="815">
        <v>2019</v>
      </c>
    </row>
    <row r="21752" spans="1:5">
      <c r="A21752" s="816">
        <f t="shared" si="1416"/>
        <v>43653</v>
      </c>
      <c r="B21752" s="815">
        <f t="shared" si="1417"/>
        <v>188</v>
      </c>
      <c r="C21752" s="815">
        <f t="shared" si="1418"/>
        <v>178</v>
      </c>
      <c r="D21752" s="815">
        <f t="shared" si="1419"/>
        <v>168</v>
      </c>
      <c r="E21752" s="815">
        <v>2019</v>
      </c>
    </row>
    <row r="21753" spans="1:5">
      <c r="A21753" s="816">
        <f t="shared" si="1416"/>
        <v>43654</v>
      </c>
      <c r="B21753" s="815">
        <f t="shared" si="1417"/>
        <v>189</v>
      </c>
      <c r="C21753" s="815">
        <f t="shared" si="1418"/>
        <v>177</v>
      </c>
      <c r="D21753" s="815">
        <f t="shared" si="1419"/>
        <v>167</v>
      </c>
      <c r="E21753" s="815">
        <v>2019</v>
      </c>
    </row>
    <row r="21754" spans="1:5">
      <c r="A21754" s="816">
        <f t="shared" si="1416"/>
        <v>43655</v>
      </c>
      <c r="B21754" s="815">
        <f t="shared" si="1417"/>
        <v>190</v>
      </c>
      <c r="C21754" s="815">
        <f t="shared" si="1418"/>
        <v>176</v>
      </c>
      <c r="D21754" s="815">
        <f t="shared" si="1419"/>
        <v>166</v>
      </c>
      <c r="E21754" s="815">
        <v>2019</v>
      </c>
    </row>
    <row r="21755" spans="1:5">
      <c r="A21755" s="816">
        <f t="shared" si="1416"/>
        <v>43656</v>
      </c>
      <c r="B21755" s="815">
        <f t="shared" si="1417"/>
        <v>191</v>
      </c>
      <c r="C21755" s="815">
        <f t="shared" si="1418"/>
        <v>175</v>
      </c>
      <c r="D21755" s="815">
        <f t="shared" si="1419"/>
        <v>165</v>
      </c>
      <c r="E21755" s="815">
        <v>2019</v>
      </c>
    </row>
    <row r="21756" spans="1:5">
      <c r="A21756" s="816">
        <f t="shared" si="1416"/>
        <v>43657</v>
      </c>
      <c r="B21756" s="815">
        <f t="shared" si="1417"/>
        <v>192</v>
      </c>
      <c r="C21756" s="815">
        <f t="shared" si="1418"/>
        <v>174</v>
      </c>
      <c r="D21756" s="815">
        <f t="shared" si="1419"/>
        <v>164</v>
      </c>
      <c r="E21756" s="815">
        <v>2019</v>
      </c>
    </row>
    <row r="21757" spans="1:5">
      <c r="A21757" s="816">
        <f t="shared" si="1416"/>
        <v>43658</v>
      </c>
      <c r="B21757" s="815">
        <f t="shared" si="1417"/>
        <v>193</v>
      </c>
      <c r="C21757" s="815">
        <f t="shared" si="1418"/>
        <v>173</v>
      </c>
      <c r="D21757" s="815">
        <f t="shared" si="1419"/>
        <v>163</v>
      </c>
      <c r="E21757" s="815">
        <v>2019</v>
      </c>
    </row>
    <row r="21758" spans="1:5">
      <c r="A21758" s="816">
        <f t="shared" si="1416"/>
        <v>43659</v>
      </c>
      <c r="B21758" s="815">
        <f t="shared" si="1417"/>
        <v>194</v>
      </c>
      <c r="C21758" s="815">
        <f t="shared" si="1418"/>
        <v>172</v>
      </c>
      <c r="D21758" s="815">
        <f t="shared" si="1419"/>
        <v>162</v>
      </c>
      <c r="E21758" s="815">
        <v>2019</v>
      </c>
    </row>
    <row r="21759" spans="1:5">
      <c r="A21759" s="816">
        <f t="shared" si="1416"/>
        <v>43660</v>
      </c>
      <c r="B21759" s="815">
        <f t="shared" si="1417"/>
        <v>195</v>
      </c>
      <c r="C21759" s="815">
        <f t="shared" si="1418"/>
        <v>171</v>
      </c>
      <c r="D21759" s="815">
        <f t="shared" si="1419"/>
        <v>161</v>
      </c>
      <c r="E21759" s="815">
        <v>2019</v>
      </c>
    </row>
    <row r="21760" spans="1:5">
      <c r="A21760" s="816">
        <f t="shared" si="1416"/>
        <v>43661</v>
      </c>
      <c r="B21760" s="815">
        <f t="shared" si="1417"/>
        <v>196</v>
      </c>
      <c r="C21760" s="815">
        <f t="shared" si="1418"/>
        <v>170</v>
      </c>
      <c r="D21760" s="815">
        <f t="shared" si="1419"/>
        <v>160</v>
      </c>
      <c r="E21760" s="815">
        <v>2019</v>
      </c>
    </row>
    <row r="21761" spans="1:5">
      <c r="A21761" s="816">
        <f t="shared" si="1416"/>
        <v>43662</v>
      </c>
      <c r="B21761" s="815">
        <f t="shared" si="1417"/>
        <v>197</v>
      </c>
      <c r="C21761" s="815">
        <f t="shared" si="1418"/>
        <v>169</v>
      </c>
      <c r="D21761" s="815">
        <f t="shared" si="1419"/>
        <v>159</v>
      </c>
      <c r="E21761" s="815">
        <v>2019</v>
      </c>
    </row>
    <row r="21762" spans="1:5">
      <c r="A21762" s="816">
        <f t="shared" si="1416"/>
        <v>43663</v>
      </c>
      <c r="B21762" s="815">
        <f t="shared" si="1417"/>
        <v>198</v>
      </c>
      <c r="C21762" s="815">
        <f t="shared" si="1418"/>
        <v>168</v>
      </c>
      <c r="D21762" s="815">
        <f t="shared" si="1419"/>
        <v>158</v>
      </c>
      <c r="E21762" s="815">
        <v>2019</v>
      </c>
    </row>
    <row r="21763" spans="1:5">
      <c r="A21763" s="816">
        <f t="shared" si="1416"/>
        <v>43664</v>
      </c>
      <c r="B21763" s="815">
        <f t="shared" si="1417"/>
        <v>199</v>
      </c>
      <c r="C21763" s="815">
        <f t="shared" si="1418"/>
        <v>167</v>
      </c>
      <c r="D21763" s="815">
        <f t="shared" si="1419"/>
        <v>157</v>
      </c>
      <c r="E21763" s="815">
        <v>2019</v>
      </c>
    </row>
    <row r="21764" spans="1:5">
      <c r="A21764" s="816">
        <f t="shared" si="1416"/>
        <v>43665</v>
      </c>
      <c r="B21764" s="815">
        <f t="shared" si="1417"/>
        <v>200</v>
      </c>
      <c r="C21764" s="815">
        <f t="shared" si="1418"/>
        <v>166</v>
      </c>
      <c r="D21764" s="815">
        <f t="shared" si="1419"/>
        <v>156</v>
      </c>
      <c r="E21764" s="815">
        <v>2019</v>
      </c>
    </row>
    <row r="21765" spans="1:5">
      <c r="A21765" s="816">
        <f t="shared" si="1416"/>
        <v>43666</v>
      </c>
      <c r="B21765" s="815">
        <f t="shared" si="1417"/>
        <v>201</v>
      </c>
      <c r="C21765" s="815">
        <f t="shared" si="1418"/>
        <v>165</v>
      </c>
      <c r="D21765" s="815">
        <f t="shared" si="1419"/>
        <v>155</v>
      </c>
      <c r="E21765" s="815">
        <v>2019</v>
      </c>
    </row>
    <row r="21766" spans="1:5">
      <c r="A21766" s="816">
        <f t="shared" si="1416"/>
        <v>43667</v>
      </c>
      <c r="B21766" s="815">
        <f t="shared" si="1417"/>
        <v>202</v>
      </c>
      <c r="C21766" s="815">
        <f t="shared" si="1418"/>
        <v>164</v>
      </c>
      <c r="D21766" s="815">
        <f t="shared" si="1419"/>
        <v>154</v>
      </c>
      <c r="E21766" s="815">
        <v>2019</v>
      </c>
    </row>
    <row r="21767" spans="1:5">
      <c r="A21767" s="816">
        <f t="shared" si="1416"/>
        <v>43668</v>
      </c>
      <c r="B21767" s="815">
        <f t="shared" si="1417"/>
        <v>203</v>
      </c>
      <c r="C21767" s="815">
        <f t="shared" si="1418"/>
        <v>163</v>
      </c>
      <c r="D21767" s="815">
        <f t="shared" si="1419"/>
        <v>153</v>
      </c>
      <c r="E21767" s="815">
        <v>2019</v>
      </c>
    </row>
    <row r="21768" spans="1:5">
      <c r="A21768" s="816">
        <f t="shared" si="1416"/>
        <v>43669</v>
      </c>
      <c r="B21768" s="815">
        <f t="shared" si="1417"/>
        <v>204</v>
      </c>
      <c r="C21768" s="815">
        <f t="shared" si="1418"/>
        <v>162</v>
      </c>
      <c r="D21768" s="815">
        <f t="shared" si="1419"/>
        <v>152</v>
      </c>
      <c r="E21768" s="815">
        <v>2019</v>
      </c>
    </row>
    <row r="21769" spans="1:5">
      <c r="A21769" s="816">
        <f t="shared" si="1416"/>
        <v>43670</v>
      </c>
      <c r="B21769" s="815">
        <f t="shared" si="1417"/>
        <v>205</v>
      </c>
      <c r="C21769" s="815">
        <f t="shared" si="1418"/>
        <v>161</v>
      </c>
      <c r="D21769" s="815">
        <f t="shared" si="1419"/>
        <v>151</v>
      </c>
      <c r="E21769" s="815">
        <v>2019</v>
      </c>
    </row>
    <row r="21770" spans="1:5">
      <c r="A21770" s="816">
        <f t="shared" si="1416"/>
        <v>43671</v>
      </c>
      <c r="B21770" s="815">
        <f t="shared" si="1417"/>
        <v>206</v>
      </c>
      <c r="C21770" s="815">
        <f t="shared" si="1418"/>
        <v>160</v>
      </c>
      <c r="D21770" s="815">
        <f t="shared" si="1419"/>
        <v>150</v>
      </c>
      <c r="E21770" s="815">
        <v>2019</v>
      </c>
    </row>
    <row r="21771" spans="1:5">
      <c r="A21771" s="816">
        <f t="shared" si="1416"/>
        <v>43672</v>
      </c>
      <c r="B21771" s="815">
        <f t="shared" si="1417"/>
        <v>207</v>
      </c>
      <c r="C21771" s="815">
        <f t="shared" si="1418"/>
        <v>159</v>
      </c>
      <c r="D21771" s="815">
        <f t="shared" si="1419"/>
        <v>149</v>
      </c>
      <c r="E21771" s="815">
        <v>2019</v>
      </c>
    </row>
    <row r="21772" spans="1:5">
      <c r="A21772" s="816">
        <f t="shared" si="1416"/>
        <v>43673</v>
      </c>
      <c r="B21772" s="815">
        <f t="shared" si="1417"/>
        <v>208</v>
      </c>
      <c r="C21772" s="815">
        <f t="shared" si="1418"/>
        <v>158</v>
      </c>
      <c r="D21772" s="815">
        <f t="shared" si="1419"/>
        <v>148</v>
      </c>
      <c r="E21772" s="815">
        <v>2019</v>
      </c>
    </row>
    <row r="21773" spans="1:5">
      <c r="A21773" s="816">
        <f t="shared" si="1416"/>
        <v>43674</v>
      </c>
      <c r="B21773" s="815">
        <f t="shared" si="1417"/>
        <v>209</v>
      </c>
      <c r="C21773" s="815">
        <f t="shared" si="1418"/>
        <v>157</v>
      </c>
      <c r="D21773" s="815">
        <f t="shared" si="1419"/>
        <v>147</v>
      </c>
      <c r="E21773" s="815">
        <v>2019</v>
      </c>
    </row>
    <row r="21774" spans="1:5">
      <c r="A21774" s="816">
        <f t="shared" si="1416"/>
        <v>43675</v>
      </c>
      <c r="B21774" s="815">
        <f t="shared" si="1417"/>
        <v>210</v>
      </c>
      <c r="C21774" s="815">
        <f t="shared" si="1418"/>
        <v>156</v>
      </c>
      <c r="D21774" s="815">
        <f t="shared" si="1419"/>
        <v>146</v>
      </c>
      <c r="E21774" s="815">
        <v>2019</v>
      </c>
    </row>
    <row r="21775" spans="1:5">
      <c r="A21775" s="816">
        <f t="shared" si="1416"/>
        <v>43676</v>
      </c>
      <c r="B21775" s="815">
        <f t="shared" si="1417"/>
        <v>211</v>
      </c>
      <c r="C21775" s="815">
        <f t="shared" si="1418"/>
        <v>155</v>
      </c>
      <c r="D21775" s="815">
        <f t="shared" si="1419"/>
        <v>145</v>
      </c>
      <c r="E21775" s="815">
        <v>2019</v>
      </c>
    </row>
    <row r="21776" spans="1:5">
      <c r="A21776" s="816">
        <f t="shared" si="1416"/>
        <v>43677</v>
      </c>
      <c r="B21776" s="815">
        <f t="shared" si="1417"/>
        <v>212</v>
      </c>
      <c r="C21776" s="815">
        <f t="shared" si="1418"/>
        <v>154</v>
      </c>
      <c r="D21776" s="815">
        <f t="shared" si="1419"/>
        <v>144</v>
      </c>
      <c r="E21776" s="815">
        <v>2019</v>
      </c>
    </row>
    <row r="21777" spans="1:5">
      <c r="A21777" s="816">
        <f t="shared" si="1416"/>
        <v>43678</v>
      </c>
      <c r="B21777" s="815">
        <f t="shared" si="1417"/>
        <v>213</v>
      </c>
      <c r="C21777" s="815">
        <f t="shared" si="1418"/>
        <v>153</v>
      </c>
      <c r="D21777" s="815">
        <f t="shared" si="1419"/>
        <v>143</v>
      </c>
      <c r="E21777" s="815">
        <v>2019</v>
      </c>
    </row>
    <row r="21778" spans="1:5">
      <c r="A21778" s="816">
        <f t="shared" si="1416"/>
        <v>43679</v>
      </c>
      <c r="B21778" s="815">
        <f t="shared" si="1417"/>
        <v>214</v>
      </c>
      <c r="C21778" s="815">
        <f t="shared" si="1418"/>
        <v>152</v>
      </c>
      <c r="D21778" s="815">
        <f t="shared" si="1419"/>
        <v>142</v>
      </c>
      <c r="E21778" s="815">
        <v>2019</v>
      </c>
    </row>
    <row r="21779" spans="1:5">
      <c r="A21779" s="816">
        <f t="shared" si="1416"/>
        <v>43680</v>
      </c>
      <c r="B21779" s="815">
        <f t="shared" si="1417"/>
        <v>215</v>
      </c>
      <c r="C21779" s="815">
        <f t="shared" si="1418"/>
        <v>151</v>
      </c>
      <c r="D21779" s="815">
        <f t="shared" si="1419"/>
        <v>141</v>
      </c>
      <c r="E21779" s="815">
        <v>2019</v>
      </c>
    </row>
    <row r="21780" spans="1:5">
      <c r="A21780" s="816">
        <f t="shared" si="1416"/>
        <v>43681</v>
      </c>
      <c r="B21780" s="815">
        <f t="shared" si="1417"/>
        <v>216</v>
      </c>
      <c r="C21780" s="815">
        <f t="shared" si="1418"/>
        <v>150</v>
      </c>
      <c r="D21780" s="815">
        <f t="shared" si="1419"/>
        <v>140</v>
      </c>
      <c r="E21780" s="815">
        <v>2019</v>
      </c>
    </row>
    <row r="21781" spans="1:5">
      <c r="A21781" s="816">
        <f t="shared" si="1416"/>
        <v>43682</v>
      </c>
      <c r="B21781" s="815">
        <f t="shared" si="1417"/>
        <v>217</v>
      </c>
      <c r="C21781" s="815">
        <f t="shared" si="1418"/>
        <v>149</v>
      </c>
      <c r="D21781" s="815">
        <f t="shared" si="1419"/>
        <v>139</v>
      </c>
      <c r="E21781" s="815">
        <v>2019</v>
      </c>
    </row>
    <row r="21782" spans="1:5">
      <c r="A21782" s="816">
        <f t="shared" si="1416"/>
        <v>43683</v>
      </c>
      <c r="B21782" s="815">
        <f t="shared" si="1417"/>
        <v>218</v>
      </c>
      <c r="C21782" s="815">
        <f t="shared" si="1418"/>
        <v>148</v>
      </c>
      <c r="D21782" s="815">
        <f t="shared" si="1419"/>
        <v>138</v>
      </c>
      <c r="E21782" s="815">
        <v>2019</v>
      </c>
    </row>
    <row r="21783" spans="1:5">
      <c r="A21783" s="816">
        <f t="shared" si="1416"/>
        <v>43684</v>
      </c>
      <c r="B21783" s="815">
        <f t="shared" si="1417"/>
        <v>219</v>
      </c>
      <c r="C21783" s="815">
        <f t="shared" si="1418"/>
        <v>147</v>
      </c>
      <c r="D21783" s="815">
        <f t="shared" si="1419"/>
        <v>137</v>
      </c>
      <c r="E21783" s="815">
        <v>2019</v>
      </c>
    </row>
    <row r="21784" spans="1:5">
      <c r="A21784" s="816">
        <f t="shared" si="1416"/>
        <v>43685</v>
      </c>
      <c r="B21784" s="815">
        <f t="shared" si="1417"/>
        <v>220</v>
      </c>
      <c r="C21784" s="815">
        <f t="shared" si="1418"/>
        <v>146</v>
      </c>
      <c r="D21784" s="815">
        <f t="shared" si="1419"/>
        <v>136</v>
      </c>
      <c r="E21784" s="815">
        <v>2019</v>
      </c>
    </row>
    <row r="21785" spans="1:5">
      <c r="A21785" s="816">
        <f t="shared" si="1416"/>
        <v>43686</v>
      </c>
      <c r="B21785" s="815">
        <f t="shared" si="1417"/>
        <v>221</v>
      </c>
      <c r="C21785" s="815">
        <f t="shared" si="1418"/>
        <v>145</v>
      </c>
      <c r="D21785" s="815">
        <f t="shared" si="1419"/>
        <v>135</v>
      </c>
      <c r="E21785" s="815">
        <v>2019</v>
      </c>
    </row>
    <row r="21786" spans="1:5">
      <c r="A21786" s="816">
        <f t="shared" si="1416"/>
        <v>43687</v>
      </c>
      <c r="B21786" s="815">
        <f t="shared" si="1417"/>
        <v>222</v>
      </c>
      <c r="C21786" s="815">
        <f t="shared" si="1418"/>
        <v>144</v>
      </c>
      <c r="D21786" s="815">
        <f t="shared" si="1419"/>
        <v>134</v>
      </c>
      <c r="E21786" s="815">
        <v>2019</v>
      </c>
    </row>
    <row r="21787" spans="1:5">
      <c r="A21787" s="816">
        <f t="shared" si="1416"/>
        <v>43688</v>
      </c>
      <c r="B21787" s="815">
        <f t="shared" si="1417"/>
        <v>223</v>
      </c>
      <c r="C21787" s="815">
        <f t="shared" si="1418"/>
        <v>143</v>
      </c>
      <c r="D21787" s="815">
        <f t="shared" si="1419"/>
        <v>133</v>
      </c>
      <c r="E21787" s="815">
        <v>2019</v>
      </c>
    </row>
    <row r="21788" spans="1:5">
      <c r="A21788" s="816">
        <f t="shared" si="1416"/>
        <v>43689</v>
      </c>
      <c r="B21788" s="815">
        <f t="shared" si="1417"/>
        <v>224</v>
      </c>
      <c r="C21788" s="815">
        <f t="shared" si="1418"/>
        <v>142</v>
      </c>
      <c r="D21788" s="815">
        <f t="shared" si="1419"/>
        <v>132</v>
      </c>
      <c r="E21788" s="815">
        <v>2019</v>
      </c>
    </row>
    <row r="21789" spans="1:5">
      <c r="A21789" s="816">
        <f t="shared" si="1416"/>
        <v>43690</v>
      </c>
      <c r="B21789" s="815">
        <f t="shared" si="1417"/>
        <v>225</v>
      </c>
      <c r="C21789" s="815">
        <f t="shared" si="1418"/>
        <v>141</v>
      </c>
      <c r="D21789" s="815">
        <f t="shared" si="1419"/>
        <v>131</v>
      </c>
      <c r="E21789" s="815">
        <v>2019</v>
      </c>
    </row>
    <row r="21790" spans="1:5">
      <c r="A21790" s="816">
        <f t="shared" si="1416"/>
        <v>43691</v>
      </c>
      <c r="B21790" s="815">
        <f t="shared" si="1417"/>
        <v>226</v>
      </c>
      <c r="C21790" s="815">
        <f t="shared" si="1418"/>
        <v>140</v>
      </c>
      <c r="D21790" s="815">
        <f t="shared" si="1419"/>
        <v>130</v>
      </c>
      <c r="E21790" s="815">
        <v>2019</v>
      </c>
    </row>
    <row r="21791" spans="1:5">
      <c r="A21791" s="816">
        <f t="shared" si="1416"/>
        <v>43692</v>
      </c>
      <c r="B21791" s="815">
        <f t="shared" si="1417"/>
        <v>227</v>
      </c>
      <c r="C21791" s="815">
        <f t="shared" si="1418"/>
        <v>139</v>
      </c>
      <c r="D21791" s="815">
        <f t="shared" si="1419"/>
        <v>129</v>
      </c>
      <c r="E21791" s="815">
        <v>2019</v>
      </c>
    </row>
    <row r="21792" spans="1:5">
      <c r="A21792" s="816">
        <f t="shared" si="1416"/>
        <v>43693</v>
      </c>
      <c r="B21792" s="815">
        <f t="shared" si="1417"/>
        <v>228</v>
      </c>
      <c r="C21792" s="815">
        <f t="shared" si="1418"/>
        <v>138</v>
      </c>
      <c r="D21792" s="815">
        <f t="shared" si="1419"/>
        <v>128</v>
      </c>
      <c r="E21792" s="815">
        <v>2019</v>
      </c>
    </row>
    <row r="21793" spans="1:5">
      <c r="A21793" s="816">
        <f t="shared" si="1416"/>
        <v>43694</v>
      </c>
      <c r="B21793" s="815">
        <f t="shared" si="1417"/>
        <v>229</v>
      </c>
      <c r="C21793" s="815">
        <f t="shared" si="1418"/>
        <v>137</v>
      </c>
      <c r="D21793" s="815">
        <f t="shared" si="1419"/>
        <v>127</v>
      </c>
      <c r="E21793" s="815">
        <v>2019</v>
      </c>
    </row>
    <row r="21794" spans="1:5">
      <c r="A21794" s="816">
        <f t="shared" si="1416"/>
        <v>43695</v>
      </c>
      <c r="B21794" s="815">
        <f t="shared" si="1417"/>
        <v>230</v>
      </c>
      <c r="C21794" s="815">
        <f t="shared" si="1418"/>
        <v>136</v>
      </c>
      <c r="D21794" s="815">
        <f t="shared" si="1419"/>
        <v>126</v>
      </c>
      <c r="E21794" s="815">
        <v>2019</v>
      </c>
    </row>
    <row r="21795" spans="1:5">
      <c r="A21795" s="816">
        <f t="shared" si="1416"/>
        <v>43696</v>
      </c>
      <c r="B21795" s="815">
        <f t="shared" si="1417"/>
        <v>231</v>
      </c>
      <c r="C21795" s="815">
        <f t="shared" si="1418"/>
        <v>135</v>
      </c>
      <c r="D21795" s="815">
        <f t="shared" si="1419"/>
        <v>125</v>
      </c>
      <c r="E21795" s="815">
        <v>2019</v>
      </c>
    </row>
    <row r="21796" spans="1:5">
      <c r="A21796" s="816">
        <f t="shared" si="1416"/>
        <v>43697</v>
      </c>
      <c r="B21796" s="815">
        <f t="shared" si="1417"/>
        <v>232</v>
      </c>
      <c r="C21796" s="815">
        <f t="shared" si="1418"/>
        <v>134</v>
      </c>
      <c r="D21796" s="815">
        <f t="shared" si="1419"/>
        <v>124</v>
      </c>
      <c r="E21796" s="815">
        <v>2019</v>
      </c>
    </row>
    <row r="21797" spans="1:5">
      <c r="A21797" s="816">
        <f t="shared" si="1416"/>
        <v>43698</v>
      </c>
      <c r="B21797" s="815">
        <f t="shared" si="1417"/>
        <v>233</v>
      </c>
      <c r="C21797" s="815">
        <f t="shared" si="1418"/>
        <v>133</v>
      </c>
      <c r="D21797" s="815">
        <f t="shared" si="1419"/>
        <v>123</v>
      </c>
      <c r="E21797" s="815">
        <v>2019</v>
      </c>
    </row>
    <row r="21798" spans="1:5">
      <c r="A21798" s="816">
        <f t="shared" si="1416"/>
        <v>43699</v>
      </c>
      <c r="B21798" s="815">
        <f t="shared" si="1417"/>
        <v>234</v>
      </c>
      <c r="C21798" s="815">
        <f t="shared" si="1418"/>
        <v>132</v>
      </c>
      <c r="D21798" s="815">
        <f t="shared" si="1419"/>
        <v>122</v>
      </c>
      <c r="E21798" s="815">
        <v>2019</v>
      </c>
    </row>
    <row r="21799" spans="1:5">
      <c r="A21799" s="816">
        <f t="shared" si="1416"/>
        <v>43700</v>
      </c>
      <c r="B21799" s="815">
        <f t="shared" si="1417"/>
        <v>235</v>
      </c>
      <c r="C21799" s="815">
        <f t="shared" si="1418"/>
        <v>131</v>
      </c>
      <c r="D21799" s="815">
        <f t="shared" si="1419"/>
        <v>121</v>
      </c>
      <c r="E21799" s="815">
        <v>2019</v>
      </c>
    </row>
    <row r="21800" spans="1:5">
      <c r="A21800" s="816">
        <f t="shared" si="1416"/>
        <v>43701</v>
      </c>
      <c r="B21800" s="815">
        <f t="shared" si="1417"/>
        <v>236</v>
      </c>
      <c r="C21800" s="815">
        <f t="shared" si="1418"/>
        <v>130</v>
      </c>
      <c r="D21800" s="815">
        <f t="shared" si="1419"/>
        <v>120</v>
      </c>
      <c r="E21800" s="815">
        <v>2019</v>
      </c>
    </row>
    <row r="21801" spans="1:5">
      <c r="A21801" s="816">
        <f t="shared" si="1416"/>
        <v>43702</v>
      </c>
      <c r="B21801" s="815">
        <f t="shared" si="1417"/>
        <v>237</v>
      </c>
      <c r="C21801" s="815">
        <f t="shared" si="1418"/>
        <v>129</v>
      </c>
      <c r="D21801" s="815">
        <f t="shared" si="1419"/>
        <v>119</v>
      </c>
      <c r="E21801" s="815">
        <v>2019</v>
      </c>
    </row>
    <row r="21802" spans="1:5">
      <c r="A21802" s="816">
        <f t="shared" si="1416"/>
        <v>43703</v>
      </c>
      <c r="B21802" s="815">
        <f t="shared" si="1417"/>
        <v>238</v>
      </c>
      <c r="C21802" s="815">
        <f t="shared" si="1418"/>
        <v>128</v>
      </c>
      <c r="D21802" s="815">
        <f t="shared" si="1419"/>
        <v>118</v>
      </c>
      <c r="E21802" s="815">
        <v>2019</v>
      </c>
    </row>
    <row r="21803" spans="1:5">
      <c r="A21803" s="816">
        <f t="shared" si="1416"/>
        <v>43704</v>
      </c>
      <c r="B21803" s="815">
        <f t="shared" si="1417"/>
        <v>239</v>
      </c>
      <c r="C21803" s="815">
        <f t="shared" si="1418"/>
        <v>127</v>
      </c>
      <c r="D21803" s="815">
        <f t="shared" si="1419"/>
        <v>117</v>
      </c>
      <c r="E21803" s="815">
        <v>2019</v>
      </c>
    </row>
    <row r="21804" spans="1:5">
      <c r="A21804" s="816">
        <f t="shared" si="1416"/>
        <v>43705</v>
      </c>
      <c r="B21804" s="815">
        <f t="shared" si="1417"/>
        <v>240</v>
      </c>
      <c r="C21804" s="815">
        <f t="shared" si="1418"/>
        <v>126</v>
      </c>
      <c r="D21804" s="815">
        <f t="shared" si="1419"/>
        <v>116</v>
      </c>
      <c r="E21804" s="815">
        <v>2019</v>
      </c>
    </row>
    <row r="21805" spans="1:5">
      <c r="A21805" s="816">
        <f t="shared" si="1416"/>
        <v>43706</v>
      </c>
      <c r="B21805" s="815">
        <f t="shared" si="1417"/>
        <v>241</v>
      </c>
      <c r="C21805" s="815">
        <f t="shared" si="1418"/>
        <v>125</v>
      </c>
      <c r="D21805" s="815">
        <f t="shared" si="1419"/>
        <v>115</v>
      </c>
      <c r="E21805" s="815">
        <v>2019</v>
      </c>
    </row>
    <row r="21806" spans="1:5">
      <c r="A21806" s="816">
        <f t="shared" si="1416"/>
        <v>43707</v>
      </c>
      <c r="B21806" s="815">
        <f t="shared" si="1417"/>
        <v>242</v>
      </c>
      <c r="C21806" s="815">
        <f t="shared" si="1418"/>
        <v>124</v>
      </c>
      <c r="D21806" s="815">
        <f t="shared" si="1419"/>
        <v>114</v>
      </c>
      <c r="E21806" s="815">
        <v>2019</v>
      </c>
    </row>
    <row r="21807" spans="1:5">
      <c r="A21807" s="816">
        <f t="shared" si="1416"/>
        <v>43708</v>
      </c>
      <c r="B21807" s="815">
        <f t="shared" si="1417"/>
        <v>243</v>
      </c>
      <c r="C21807" s="815">
        <f t="shared" si="1418"/>
        <v>123</v>
      </c>
      <c r="D21807" s="815">
        <f t="shared" si="1419"/>
        <v>113</v>
      </c>
      <c r="E21807" s="815">
        <v>2019</v>
      </c>
    </row>
    <row r="21808" spans="1:5">
      <c r="A21808" s="816">
        <f t="shared" si="1416"/>
        <v>43709</v>
      </c>
      <c r="B21808" s="815">
        <f t="shared" si="1417"/>
        <v>244</v>
      </c>
      <c r="C21808" s="815">
        <f t="shared" si="1418"/>
        <v>122</v>
      </c>
      <c r="D21808" s="815">
        <f t="shared" si="1419"/>
        <v>112</v>
      </c>
      <c r="E21808" s="815">
        <v>2019</v>
      </c>
    </row>
    <row r="21809" spans="1:5">
      <c r="A21809" s="816">
        <f t="shared" si="1416"/>
        <v>43710</v>
      </c>
      <c r="B21809" s="815">
        <f t="shared" si="1417"/>
        <v>245</v>
      </c>
      <c r="C21809" s="815">
        <f t="shared" si="1418"/>
        <v>121</v>
      </c>
      <c r="D21809" s="815">
        <f t="shared" si="1419"/>
        <v>111</v>
      </c>
      <c r="E21809" s="815">
        <v>2019</v>
      </c>
    </row>
    <row r="21810" spans="1:5">
      <c r="A21810" s="816">
        <f t="shared" si="1416"/>
        <v>43711</v>
      </c>
      <c r="B21810" s="815">
        <f t="shared" si="1417"/>
        <v>246</v>
      </c>
      <c r="C21810" s="815">
        <f t="shared" si="1418"/>
        <v>120</v>
      </c>
      <c r="D21810" s="815">
        <f t="shared" si="1419"/>
        <v>110</v>
      </c>
      <c r="E21810" s="815">
        <v>2019</v>
      </c>
    </row>
    <row r="21811" spans="1:5">
      <c r="A21811" s="816">
        <f t="shared" ref="A21811:A21874" si="1420">A21810+1</f>
        <v>43712</v>
      </c>
      <c r="B21811" s="815">
        <f t="shared" si="1417"/>
        <v>247</v>
      </c>
      <c r="C21811" s="815">
        <f t="shared" si="1418"/>
        <v>119</v>
      </c>
      <c r="D21811" s="815">
        <f t="shared" si="1419"/>
        <v>109</v>
      </c>
      <c r="E21811" s="815">
        <v>2019</v>
      </c>
    </row>
    <row r="21812" spans="1:5">
      <c r="A21812" s="816">
        <f t="shared" si="1420"/>
        <v>43713</v>
      </c>
      <c r="B21812" s="815">
        <f t="shared" ref="B21812:B21875" si="1421">B21811+1</f>
        <v>248</v>
      </c>
      <c r="C21812" s="815">
        <f t="shared" ref="C21812:C21875" si="1422">C21811-1</f>
        <v>118</v>
      </c>
      <c r="D21812" s="815">
        <f t="shared" ref="D21812:D21875" si="1423">D21811-1</f>
        <v>108</v>
      </c>
      <c r="E21812" s="815">
        <v>2019</v>
      </c>
    </row>
    <row r="21813" spans="1:5">
      <c r="A21813" s="816">
        <f t="shared" si="1420"/>
        <v>43714</v>
      </c>
      <c r="B21813" s="815">
        <f t="shared" si="1421"/>
        <v>249</v>
      </c>
      <c r="C21813" s="815">
        <f t="shared" si="1422"/>
        <v>117</v>
      </c>
      <c r="D21813" s="815">
        <f t="shared" si="1423"/>
        <v>107</v>
      </c>
      <c r="E21813" s="815">
        <v>2019</v>
      </c>
    </row>
    <row r="21814" spans="1:5">
      <c r="A21814" s="816">
        <f t="shared" si="1420"/>
        <v>43715</v>
      </c>
      <c r="B21814" s="815">
        <f t="shared" si="1421"/>
        <v>250</v>
      </c>
      <c r="C21814" s="815">
        <f t="shared" si="1422"/>
        <v>116</v>
      </c>
      <c r="D21814" s="815">
        <f t="shared" si="1423"/>
        <v>106</v>
      </c>
      <c r="E21814" s="815">
        <v>2019</v>
      </c>
    </row>
    <row r="21815" spans="1:5">
      <c r="A21815" s="816">
        <f t="shared" si="1420"/>
        <v>43716</v>
      </c>
      <c r="B21815" s="815">
        <f t="shared" si="1421"/>
        <v>251</v>
      </c>
      <c r="C21815" s="815">
        <f t="shared" si="1422"/>
        <v>115</v>
      </c>
      <c r="D21815" s="815">
        <f t="shared" si="1423"/>
        <v>105</v>
      </c>
      <c r="E21815" s="815">
        <v>2019</v>
      </c>
    </row>
    <row r="21816" spans="1:5">
      <c r="A21816" s="816">
        <f t="shared" si="1420"/>
        <v>43717</v>
      </c>
      <c r="B21816" s="815">
        <f t="shared" si="1421"/>
        <v>252</v>
      </c>
      <c r="C21816" s="815">
        <f t="shared" si="1422"/>
        <v>114</v>
      </c>
      <c r="D21816" s="815">
        <f t="shared" si="1423"/>
        <v>104</v>
      </c>
      <c r="E21816" s="815">
        <v>2019</v>
      </c>
    </row>
    <row r="21817" spans="1:5">
      <c r="A21817" s="816">
        <f t="shared" si="1420"/>
        <v>43718</v>
      </c>
      <c r="B21817" s="815">
        <f t="shared" si="1421"/>
        <v>253</v>
      </c>
      <c r="C21817" s="815">
        <f t="shared" si="1422"/>
        <v>113</v>
      </c>
      <c r="D21817" s="815">
        <f t="shared" si="1423"/>
        <v>103</v>
      </c>
      <c r="E21817" s="815">
        <v>2019</v>
      </c>
    </row>
    <row r="21818" spans="1:5">
      <c r="A21818" s="816">
        <f t="shared" si="1420"/>
        <v>43719</v>
      </c>
      <c r="B21818" s="815">
        <f t="shared" si="1421"/>
        <v>254</v>
      </c>
      <c r="C21818" s="815">
        <f t="shared" si="1422"/>
        <v>112</v>
      </c>
      <c r="D21818" s="815">
        <f t="shared" si="1423"/>
        <v>102</v>
      </c>
      <c r="E21818" s="815">
        <v>2019</v>
      </c>
    </row>
    <row r="21819" spans="1:5">
      <c r="A21819" s="816">
        <f t="shared" si="1420"/>
        <v>43720</v>
      </c>
      <c r="B21819" s="815">
        <f t="shared" si="1421"/>
        <v>255</v>
      </c>
      <c r="C21819" s="815">
        <f t="shared" si="1422"/>
        <v>111</v>
      </c>
      <c r="D21819" s="815">
        <f t="shared" si="1423"/>
        <v>101</v>
      </c>
      <c r="E21819" s="815">
        <v>2019</v>
      </c>
    </row>
    <row r="21820" spans="1:5">
      <c r="A21820" s="816">
        <f t="shared" si="1420"/>
        <v>43721</v>
      </c>
      <c r="B21820" s="815">
        <f t="shared" si="1421"/>
        <v>256</v>
      </c>
      <c r="C21820" s="815">
        <f t="shared" si="1422"/>
        <v>110</v>
      </c>
      <c r="D21820" s="815">
        <f t="shared" si="1423"/>
        <v>100</v>
      </c>
      <c r="E21820" s="815">
        <v>2019</v>
      </c>
    </row>
    <row r="21821" spans="1:5">
      <c r="A21821" s="816">
        <f t="shared" si="1420"/>
        <v>43722</v>
      </c>
      <c r="B21821" s="815">
        <f t="shared" si="1421"/>
        <v>257</v>
      </c>
      <c r="C21821" s="815">
        <f t="shared" si="1422"/>
        <v>109</v>
      </c>
      <c r="D21821" s="815">
        <f t="shared" si="1423"/>
        <v>99</v>
      </c>
      <c r="E21821" s="815">
        <v>2019</v>
      </c>
    </row>
    <row r="21822" spans="1:5">
      <c r="A21822" s="816">
        <f t="shared" si="1420"/>
        <v>43723</v>
      </c>
      <c r="B21822" s="815">
        <f t="shared" si="1421"/>
        <v>258</v>
      </c>
      <c r="C21822" s="815">
        <f t="shared" si="1422"/>
        <v>108</v>
      </c>
      <c r="D21822" s="815">
        <f t="shared" si="1423"/>
        <v>98</v>
      </c>
      <c r="E21822" s="815">
        <v>2019</v>
      </c>
    </row>
    <row r="21823" spans="1:5">
      <c r="A21823" s="816">
        <f t="shared" si="1420"/>
        <v>43724</v>
      </c>
      <c r="B21823" s="815">
        <f t="shared" si="1421"/>
        <v>259</v>
      </c>
      <c r="C21823" s="815">
        <f t="shared" si="1422"/>
        <v>107</v>
      </c>
      <c r="D21823" s="815">
        <f t="shared" si="1423"/>
        <v>97</v>
      </c>
      <c r="E21823" s="815">
        <v>2019</v>
      </c>
    </row>
    <row r="21824" spans="1:5">
      <c r="A21824" s="816">
        <f t="shared" si="1420"/>
        <v>43725</v>
      </c>
      <c r="B21824" s="815">
        <f t="shared" si="1421"/>
        <v>260</v>
      </c>
      <c r="C21824" s="815">
        <f t="shared" si="1422"/>
        <v>106</v>
      </c>
      <c r="D21824" s="815">
        <f t="shared" si="1423"/>
        <v>96</v>
      </c>
      <c r="E21824" s="815">
        <v>2019</v>
      </c>
    </row>
    <row r="21825" spans="1:5">
      <c r="A21825" s="816">
        <f t="shared" si="1420"/>
        <v>43726</v>
      </c>
      <c r="B21825" s="815">
        <f t="shared" si="1421"/>
        <v>261</v>
      </c>
      <c r="C21825" s="815">
        <f t="shared" si="1422"/>
        <v>105</v>
      </c>
      <c r="D21825" s="815">
        <f t="shared" si="1423"/>
        <v>95</v>
      </c>
      <c r="E21825" s="815">
        <v>2019</v>
      </c>
    </row>
    <row r="21826" spans="1:5">
      <c r="A21826" s="816">
        <f t="shared" si="1420"/>
        <v>43727</v>
      </c>
      <c r="B21826" s="815">
        <f t="shared" si="1421"/>
        <v>262</v>
      </c>
      <c r="C21826" s="815">
        <f t="shared" si="1422"/>
        <v>104</v>
      </c>
      <c r="D21826" s="815">
        <f t="shared" si="1423"/>
        <v>94</v>
      </c>
      <c r="E21826" s="815">
        <v>2019</v>
      </c>
    </row>
    <row r="21827" spans="1:5">
      <c r="A21827" s="816">
        <f t="shared" si="1420"/>
        <v>43728</v>
      </c>
      <c r="B21827" s="815">
        <f t="shared" si="1421"/>
        <v>263</v>
      </c>
      <c r="C21827" s="815">
        <f t="shared" si="1422"/>
        <v>103</v>
      </c>
      <c r="D21827" s="815">
        <f t="shared" si="1423"/>
        <v>93</v>
      </c>
      <c r="E21827" s="815">
        <v>2019</v>
      </c>
    </row>
    <row r="21828" spans="1:5">
      <c r="A21828" s="816">
        <f t="shared" si="1420"/>
        <v>43729</v>
      </c>
      <c r="B21828" s="815">
        <f t="shared" si="1421"/>
        <v>264</v>
      </c>
      <c r="C21828" s="815">
        <f t="shared" si="1422"/>
        <v>102</v>
      </c>
      <c r="D21828" s="815">
        <f t="shared" si="1423"/>
        <v>92</v>
      </c>
      <c r="E21828" s="815">
        <v>2019</v>
      </c>
    </row>
    <row r="21829" spans="1:5">
      <c r="A21829" s="816">
        <f t="shared" si="1420"/>
        <v>43730</v>
      </c>
      <c r="B21829" s="815">
        <f t="shared" si="1421"/>
        <v>265</v>
      </c>
      <c r="C21829" s="815">
        <f t="shared" si="1422"/>
        <v>101</v>
      </c>
      <c r="D21829" s="815">
        <f t="shared" si="1423"/>
        <v>91</v>
      </c>
      <c r="E21829" s="815">
        <v>2019</v>
      </c>
    </row>
    <row r="21830" spans="1:5">
      <c r="A21830" s="816">
        <f t="shared" si="1420"/>
        <v>43731</v>
      </c>
      <c r="B21830" s="815">
        <f t="shared" si="1421"/>
        <v>266</v>
      </c>
      <c r="C21830" s="815">
        <f t="shared" si="1422"/>
        <v>100</v>
      </c>
      <c r="D21830" s="815">
        <f t="shared" si="1423"/>
        <v>90</v>
      </c>
      <c r="E21830" s="815">
        <v>2019</v>
      </c>
    </row>
    <row r="21831" spans="1:5">
      <c r="A21831" s="816">
        <f t="shared" si="1420"/>
        <v>43732</v>
      </c>
      <c r="B21831" s="815">
        <f t="shared" si="1421"/>
        <v>267</v>
      </c>
      <c r="C21831" s="815">
        <f t="shared" si="1422"/>
        <v>99</v>
      </c>
      <c r="D21831" s="815">
        <f t="shared" si="1423"/>
        <v>89</v>
      </c>
      <c r="E21831" s="815">
        <v>2019</v>
      </c>
    </row>
    <row r="21832" spans="1:5">
      <c r="A21832" s="816">
        <f t="shared" si="1420"/>
        <v>43733</v>
      </c>
      <c r="B21832" s="815">
        <f t="shared" si="1421"/>
        <v>268</v>
      </c>
      <c r="C21832" s="815">
        <f t="shared" si="1422"/>
        <v>98</v>
      </c>
      <c r="D21832" s="815">
        <f t="shared" si="1423"/>
        <v>88</v>
      </c>
      <c r="E21832" s="815">
        <v>2019</v>
      </c>
    </row>
    <row r="21833" spans="1:5">
      <c r="A21833" s="816">
        <f t="shared" si="1420"/>
        <v>43734</v>
      </c>
      <c r="B21833" s="815">
        <f t="shared" si="1421"/>
        <v>269</v>
      </c>
      <c r="C21833" s="815">
        <f t="shared" si="1422"/>
        <v>97</v>
      </c>
      <c r="D21833" s="815">
        <f t="shared" si="1423"/>
        <v>87</v>
      </c>
      <c r="E21833" s="815">
        <v>2019</v>
      </c>
    </row>
    <row r="21834" spans="1:5">
      <c r="A21834" s="816">
        <f t="shared" si="1420"/>
        <v>43735</v>
      </c>
      <c r="B21834" s="815">
        <f t="shared" si="1421"/>
        <v>270</v>
      </c>
      <c r="C21834" s="815">
        <f t="shared" si="1422"/>
        <v>96</v>
      </c>
      <c r="D21834" s="815">
        <f t="shared" si="1423"/>
        <v>86</v>
      </c>
      <c r="E21834" s="815">
        <v>2019</v>
      </c>
    </row>
    <row r="21835" spans="1:5">
      <c r="A21835" s="816">
        <f t="shared" si="1420"/>
        <v>43736</v>
      </c>
      <c r="B21835" s="815">
        <f t="shared" si="1421"/>
        <v>271</v>
      </c>
      <c r="C21835" s="815">
        <f t="shared" si="1422"/>
        <v>95</v>
      </c>
      <c r="D21835" s="815">
        <f t="shared" si="1423"/>
        <v>85</v>
      </c>
      <c r="E21835" s="815">
        <v>2019</v>
      </c>
    </row>
    <row r="21836" spans="1:5">
      <c r="A21836" s="816">
        <f t="shared" si="1420"/>
        <v>43737</v>
      </c>
      <c r="B21836" s="815">
        <f t="shared" si="1421"/>
        <v>272</v>
      </c>
      <c r="C21836" s="815">
        <f t="shared" si="1422"/>
        <v>94</v>
      </c>
      <c r="D21836" s="815">
        <f t="shared" si="1423"/>
        <v>84</v>
      </c>
      <c r="E21836" s="815">
        <v>2019</v>
      </c>
    </row>
    <row r="21837" spans="1:5">
      <c r="A21837" s="816">
        <f t="shared" si="1420"/>
        <v>43738</v>
      </c>
      <c r="B21837" s="815">
        <f t="shared" si="1421"/>
        <v>273</v>
      </c>
      <c r="C21837" s="815">
        <f t="shared" si="1422"/>
        <v>93</v>
      </c>
      <c r="D21837" s="815">
        <f t="shared" si="1423"/>
        <v>83</v>
      </c>
      <c r="E21837" s="815">
        <v>2019</v>
      </c>
    </row>
    <row r="21838" spans="1:5">
      <c r="A21838" s="816">
        <f t="shared" si="1420"/>
        <v>43739</v>
      </c>
      <c r="B21838" s="815">
        <f t="shared" si="1421"/>
        <v>274</v>
      </c>
      <c r="C21838" s="815">
        <f t="shared" si="1422"/>
        <v>92</v>
      </c>
      <c r="D21838" s="815">
        <f t="shared" si="1423"/>
        <v>82</v>
      </c>
      <c r="E21838" s="815">
        <v>2019</v>
      </c>
    </row>
    <row r="21839" spans="1:5">
      <c r="A21839" s="816">
        <f t="shared" si="1420"/>
        <v>43740</v>
      </c>
      <c r="B21839" s="815">
        <f t="shared" si="1421"/>
        <v>275</v>
      </c>
      <c r="C21839" s="815">
        <f t="shared" si="1422"/>
        <v>91</v>
      </c>
      <c r="D21839" s="815">
        <f t="shared" si="1423"/>
        <v>81</v>
      </c>
      <c r="E21839" s="815">
        <v>2019</v>
      </c>
    </row>
    <row r="21840" spans="1:5">
      <c r="A21840" s="816">
        <f t="shared" si="1420"/>
        <v>43741</v>
      </c>
      <c r="B21840" s="815">
        <f t="shared" si="1421"/>
        <v>276</v>
      </c>
      <c r="C21840" s="815">
        <f t="shared" si="1422"/>
        <v>90</v>
      </c>
      <c r="D21840" s="815">
        <f t="shared" si="1423"/>
        <v>80</v>
      </c>
      <c r="E21840" s="815">
        <v>2019</v>
      </c>
    </row>
    <row r="21841" spans="1:5">
      <c r="A21841" s="816">
        <f t="shared" si="1420"/>
        <v>43742</v>
      </c>
      <c r="B21841" s="815">
        <f t="shared" si="1421"/>
        <v>277</v>
      </c>
      <c r="C21841" s="815">
        <f t="shared" si="1422"/>
        <v>89</v>
      </c>
      <c r="D21841" s="815">
        <f t="shared" si="1423"/>
        <v>79</v>
      </c>
      <c r="E21841" s="815">
        <v>2019</v>
      </c>
    </row>
    <row r="21842" spans="1:5">
      <c r="A21842" s="816">
        <f t="shared" si="1420"/>
        <v>43743</v>
      </c>
      <c r="B21842" s="815">
        <f t="shared" si="1421"/>
        <v>278</v>
      </c>
      <c r="C21842" s="815">
        <f t="shared" si="1422"/>
        <v>88</v>
      </c>
      <c r="D21842" s="815">
        <f t="shared" si="1423"/>
        <v>78</v>
      </c>
      <c r="E21842" s="815">
        <v>2019</v>
      </c>
    </row>
    <row r="21843" spans="1:5">
      <c r="A21843" s="816">
        <f t="shared" si="1420"/>
        <v>43744</v>
      </c>
      <c r="B21843" s="815">
        <f t="shared" si="1421"/>
        <v>279</v>
      </c>
      <c r="C21843" s="815">
        <f t="shared" si="1422"/>
        <v>87</v>
      </c>
      <c r="D21843" s="815">
        <f t="shared" si="1423"/>
        <v>77</v>
      </c>
      <c r="E21843" s="815">
        <v>2019</v>
      </c>
    </row>
    <row r="21844" spans="1:5">
      <c r="A21844" s="816">
        <f t="shared" si="1420"/>
        <v>43745</v>
      </c>
      <c r="B21844" s="815">
        <f t="shared" si="1421"/>
        <v>280</v>
      </c>
      <c r="C21844" s="815">
        <f t="shared" si="1422"/>
        <v>86</v>
      </c>
      <c r="D21844" s="815">
        <f t="shared" si="1423"/>
        <v>76</v>
      </c>
      <c r="E21844" s="815">
        <v>2019</v>
      </c>
    </row>
    <row r="21845" spans="1:5">
      <c r="A21845" s="816">
        <f t="shared" si="1420"/>
        <v>43746</v>
      </c>
      <c r="B21845" s="815">
        <f t="shared" si="1421"/>
        <v>281</v>
      </c>
      <c r="C21845" s="815">
        <f t="shared" si="1422"/>
        <v>85</v>
      </c>
      <c r="D21845" s="815">
        <f t="shared" si="1423"/>
        <v>75</v>
      </c>
      <c r="E21845" s="815">
        <v>2019</v>
      </c>
    </row>
    <row r="21846" spans="1:5">
      <c r="A21846" s="816">
        <f t="shared" si="1420"/>
        <v>43747</v>
      </c>
      <c r="B21846" s="815">
        <f t="shared" si="1421"/>
        <v>282</v>
      </c>
      <c r="C21846" s="815">
        <f t="shared" si="1422"/>
        <v>84</v>
      </c>
      <c r="D21846" s="815">
        <f t="shared" si="1423"/>
        <v>74</v>
      </c>
      <c r="E21846" s="815">
        <v>2019</v>
      </c>
    </row>
    <row r="21847" spans="1:5">
      <c r="A21847" s="816">
        <f t="shared" si="1420"/>
        <v>43748</v>
      </c>
      <c r="B21847" s="815">
        <f t="shared" si="1421"/>
        <v>283</v>
      </c>
      <c r="C21847" s="815">
        <f t="shared" si="1422"/>
        <v>83</v>
      </c>
      <c r="D21847" s="815">
        <f t="shared" si="1423"/>
        <v>73</v>
      </c>
      <c r="E21847" s="815">
        <v>2019</v>
      </c>
    </row>
    <row r="21848" spans="1:5">
      <c r="A21848" s="816">
        <f t="shared" si="1420"/>
        <v>43749</v>
      </c>
      <c r="B21848" s="815">
        <f t="shared" si="1421"/>
        <v>284</v>
      </c>
      <c r="C21848" s="815">
        <f t="shared" si="1422"/>
        <v>82</v>
      </c>
      <c r="D21848" s="815">
        <f t="shared" si="1423"/>
        <v>72</v>
      </c>
      <c r="E21848" s="815">
        <v>2019</v>
      </c>
    </row>
    <row r="21849" spans="1:5">
      <c r="A21849" s="816">
        <f t="shared" si="1420"/>
        <v>43750</v>
      </c>
      <c r="B21849" s="815">
        <f t="shared" si="1421"/>
        <v>285</v>
      </c>
      <c r="C21849" s="815">
        <f t="shared" si="1422"/>
        <v>81</v>
      </c>
      <c r="D21849" s="815">
        <f t="shared" si="1423"/>
        <v>71</v>
      </c>
      <c r="E21849" s="815">
        <v>2019</v>
      </c>
    </row>
    <row r="21850" spans="1:5">
      <c r="A21850" s="816">
        <f t="shared" si="1420"/>
        <v>43751</v>
      </c>
      <c r="B21850" s="815">
        <f t="shared" si="1421"/>
        <v>286</v>
      </c>
      <c r="C21850" s="815">
        <f t="shared" si="1422"/>
        <v>80</v>
      </c>
      <c r="D21850" s="815">
        <f t="shared" si="1423"/>
        <v>70</v>
      </c>
      <c r="E21850" s="815">
        <v>2019</v>
      </c>
    </row>
    <row r="21851" spans="1:5">
      <c r="A21851" s="816">
        <f t="shared" si="1420"/>
        <v>43752</v>
      </c>
      <c r="B21851" s="815">
        <f t="shared" si="1421"/>
        <v>287</v>
      </c>
      <c r="C21851" s="815">
        <f t="shared" si="1422"/>
        <v>79</v>
      </c>
      <c r="D21851" s="815">
        <f t="shared" si="1423"/>
        <v>69</v>
      </c>
      <c r="E21851" s="815">
        <v>2019</v>
      </c>
    </row>
    <row r="21852" spans="1:5">
      <c r="A21852" s="816">
        <f t="shared" si="1420"/>
        <v>43753</v>
      </c>
      <c r="B21852" s="815">
        <f t="shared" si="1421"/>
        <v>288</v>
      </c>
      <c r="C21852" s="815">
        <f t="shared" si="1422"/>
        <v>78</v>
      </c>
      <c r="D21852" s="815">
        <f t="shared" si="1423"/>
        <v>68</v>
      </c>
      <c r="E21852" s="815">
        <v>2019</v>
      </c>
    </row>
    <row r="21853" spans="1:5">
      <c r="A21853" s="816">
        <f t="shared" si="1420"/>
        <v>43754</v>
      </c>
      <c r="B21853" s="815">
        <f t="shared" si="1421"/>
        <v>289</v>
      </c>
      <c r="C21853" s="815">
        <f t="shared" si="1422"/>
        <v>77</v>
      </c>
      <c r="D21853" s="815">
        <f t="shared" si="1423"/>
        <v>67</v>
      </c>
      <c r="E21853" s="815">
        <v>2019</v>
      </c>
    </row>
    <row r="21854" spans="1:5">
      <c r="A21854" s="816">
        <f t="shared" si="1420"/>
        <v>43755</v>
      </c>
      <c r="B21854" s="815">
        <f t="shared" si="1421"/>
        <v>290</v>
      </c>
      <c r="C21854" s="815">
        <f t="shared" si="1422"/>
        <v>76</v>
      </c>
      <c r="D21854" s="815">
        <f t="shared" si="1423"/>
        <v>66</v>
      </c>
      <c r="E21854" s="815">
        <v>2019</v>
      </c>
    </row>
    <row r="21855" spans="1:5">
      <c r="A21855" s="816">
        <f t="shared" si="1420"/>
        <v>43756</v>
      </c>
      <c r="B21855" s="815">
        <f t="shared" si="1421"/>
        <v>291</v>
      </c>
      <c r="C21855" s="815">
        <f t="shared" si="1422"/>
        <v>75</v>
      </c>
      <c r="D21855" s="815">
        <f t="shared" si="1423"/>
        <v>65</v>
      </c>
      <c r="E21855" s="815">
        <v>2019</v>
      </c>
    </row>
    <row r="21856" spans="1:5">
      <c r="A21856" s="816">
        <f t="shared" si="1420"/>
        <v>43757</v>
      </c>
      <c r="B21856" s="815">
        <f t="shared" si="1421"/>
        <v>292</v>
      </c>
      <c r="C21856" s="815">
        <f t="shared" si="1422"/>
        <v>74</v>
      </c>
      <c r="D21856" s="815">
        <f t="shared" si="1423"/>
        <v>64</v>
      </c>
      <c r="E21856" s="815">
        <v>2019</v>
      </c>
    </row>
    <row r="21857" spans="1:5">
      <c r="A21857" s="816">
        <f t="shared" si="1420"/>
        <v>43758</v>
      </c>
      <c r="B21857" s="815">
        <f t="shared" si="1421"/>
        <v>293</v>
      </c>
      <c r="C21857" s="815">
        <f t="shared" si="1422"/>
        <v>73</v>
      </c>
      <c r="D21857" s="815">
        <f t="shared" si="1423"/>
        <v>63</v>
      </c>
      <c r="E21857" s="815">
        <v>2019</v>
      </c>
    </row>
    <row r="21858" spans="1:5">
      <c r="A21858" s="816">
        <f t="shared" si="1420"/>
        <v>43759</v>
      </c>
      <c r="B21858" s="815">
        <f t="shared" si="1421"/>
        <v>294</v>
      </c>
      <c r="C21858" s="815">
        <f t="shared" si="1422"/>
        <v>72</v>
      </c>
      <c r="D21858" s="815">
        <f t="shared" si="1423"/>
        <v>62</v>
      </c>
      <c r="E21858" s="815">
        <v>2019</v>
      </c>
    </row>
    <row r="21859" spans="1:5">
      <c r="A21859" s="816">
        <f t="shared" si="1420"/>
        <v>43760</v>
      </c>
      <c r="B21859" s="815">
        <f t="shared" si="1421"/>
        <v>295</v>
      </c>
      <c r="C21859" s="815">
        <f t="shared" si="1422"/>
        <v>71</v>
      </c>
      <c r="D21859" s="815">
        <f t="shared" si="1423"/>
        <v>61</v>
      </c>
      <c r="E21859" s="815">
        <v>2019</v>
      </c>
    </row>
    <row r="21860" spans="1:5">
      <c r="A21860" s="816">
        <f t="shared" si="1420"/>
        <v>43761</v>
      </c>
      <c r="B21860" s="815">
        <f t="shared" si="1421"/>
        <v>296</v>
      </c>
      <c r="C21860" s="815">
        <f t="shared" si="1422"/>
        <v>70</v>
      </c>
      <c r="D21860" s="815">
        <f t="shared" si="1423"/>
        <v>60</v>
      </c>
      <c r="E21860" s="815">
        <v>2019</v>
      </c>
    </row>
    <row r="21861" spans="1:5">
      <c r="A21861" s="816">
        <f t="shared" si="1420"/>
        <v>43762</v>
      </c>
      <c r="B21861" s="815">
        <f t="shared" si="1421"/>
        <v>297</v>
      </c>
      <c r="C21861" s="815">
        <f t="shared" si="1422"/>
        <v>69</v>
      </c>
      <c r="D21861" s="815">
        <f t="shared" si="1423"/>
        <v>59</v>
      </c>
      <c r="E21861" s="815">
        <v>2019</v>
      </c>
    </row>
    <row r="21862" spans="1:5">
      <c r="A21862" s="816">
        <f t="shared" si="1420"/>
        <v>43763</v>
      </c>
      <c r="B21862" s="815">
        <f t="shared" si="1421"/>
        <v>298</v>
      </c>
      <c r="C21862" s="815">
        <f t="shared" si="1422"/>
        <v>68</v>
      </c>
      <c r="D21862" s="815">
        <f t="shared" si="1423"/>
        <v>58</v>
      </c>
      <c r="E21862" s="815">
        <v>2019</v>
      </c>
    </row>
    <row r="21863" spans="1:5">
      <c r="A21863" s="816">
        <f t="shared" si="1420"/>
        <v>43764</v>
      </c>
      <c r="B21863" s="815">
        <f t="shared" si="1421"/>
        <v>299</v>
      </c>
      <c r="C21863" s="815">
        <f t="shared" si="1422"/>
        <v>67</v>
      </c>
      <c r="D21863" s="815">
        <f t="shared" si="1423"/>
        <v>57</v>
      </c>
      <c r="E21863" s="815">
        <v>2019</v>
      </c>
    </row>
    <row r="21864" spans="1:5">
      <c r="A21864" s="816">
        <f t="shared" si="1420"/>
        <v>43765</v>
      </c>
      <c r="B21864" s="815">
        <f t="shared" si="1421"/>
        <v>300</v>
      </c>
      <c r="C21864" s="815">
        <f t="shared" si="1422"/>
        <v>66</v>
      </c>
      <c r="D21864" s="815">
        <f t="shared" si="1423"/>
        <v>56</v>
      </c>
      <c r="E21864" s="815">
        <v>2019</v>
      </c>
    </row>
    <row r="21865" spans="1:5">
      <c r="A21865" s="816">
        <f t="shared" si="1420"/>
        <v>43766</v>
      </c>
      <c r="B21865" s="815">
        <f t="shared" si="1421"/>
        <v>301</v>
      </c>
      <c r="C21865" s="815">
        <f t="shared" si="1422"/>
        <v>65</v>
      </c>
      <c r="D21865" s="815">
        <f t="shared" si="1423"/>
        <v>55</v>
      </c>
      <c r="E21865" s="815">
        <v>2019</v>
      </c>
    </row>
    <row r="21866" spans="1:5">
      <c r="A21866" s="816">
        <f t="shared" si="1420"/>
        <v>43767</v>
      </c>
      <c r="B21866" s="815">
        <f t="shared" si="1421"/>
        <v>302</v>
      </c>
      <c r="C21866" s="815">
        <f t="shared" si="1422"/>
        <v>64</v>
      </c>
      <c r="D21866" s="815">
        <f t="shared" si="1423"/>
        <v>54</v>
      </c>
      <c r="E21866" s="815">
        <v>2019</v>
      </c>
    </row>
    <row r="21867" spans="1:5">
      <c r="A21867" s="816">
        <f t="shared" si="1420"/>
        <v>43768</v>
      </c>
      <c r="B21867" s="815">
        <f t="shared" si="1421"/>
        <v>303</v>
      </c>
      <c r="C21867" s="815">
        <f t="shared" si="1422"/>
        <v>63</v>
      </c>
      <c r="D21867" s="815">
        <f t="shared" si="1423"/>
        <v>53</v>
      </c>
      <c r="E21867" s="815">
        <v>2019</v>
      </c>
    </row>
    <row r="21868" spans="1:5">
      <c r="A21868" s="816">
        <f t="shared" si="1420"/>
        <v>43769</v>
      </c>
      <c r="B21868" s="815">
        <f t="shared" si="1421"/>
        <v>304</v>
      </c>
      <c r="C21868" s="815">
        <f t="shared" si="1422"/>
        <v>62</v>
      </c>
      <c r="D21868" s="815">
        <f t="shared" si="1423"/>
        <v>52</v>
      </c>
      <c r="E21868" s="815">
        <v>2019</v>
      </c>
    </row>
    <row r="21869" spans="1:5">
      <c r="A21869" s="816">
        <f t="shared" si="1420"/>
        <v>43770</v>
      </c>
      <c r="B21869" s="815">
        <f t="shared" si="1421"/>
        <v>305</v>
      </c>
      <c r="C21869" s="815">
        <f t="shared" si="1422"/>
        <v>61</v>
      </c>
      <c r="D21869" s="815">
        <f t="shared" si="1423"/>
        <v>51</v>
      </c>
      <c r="E21869" s="815">
        <v>2019</v>
      </c>
    </row>
    <row r="21870" spans="1:5">
      <c r="A21870" s="816">
        <f t="shared" si="1420"/>
        <v>43771</v>
      </c>
      <c r="B21870" s="815">
        <f t="shared" si="1421"/>
        <v>306</v>
      </c>
      <c r="C21870" s="815">
        <f t="shared" si="1422"/>
        <v>60</v>
      </c>
      <c r="D21870" s="815">
        <f t="shared" si="1423"/>
        <v>50</v>
      </c>
      <c r="E21870" s="815">
        <v>2019</v>
      </c>
    </row>
    <row r="21871" spans="1:5">
      <c r="A21871" s="816">
        <f t="shared" si="1420"/>
        <v>43772</v>
      </c>
      <c r="B21871" s="815">
        <f t="shared" si="1421"/>
        <v>307</v>
      </c>
      <c r="C21871" s="815">
        <f t="shared" si="1422"/>
        <v>59</v>
      </c>
      <c r="D21871" s="815">
        <f t="shared" si="1423"/>
        <v>49</v>
      </c>
      <c r="E21871" s="815">
        <v>2019</v>
      </c>
    </row>
    <row r="21872" spans="1:5">
      <c r="A21872" s="816">
        <f t="shared" si="1420"/>
        <v>43773</v>
      </c>
      <c r="B21872" s="815">
        <f t="shared" si="1421"/>
        <v>308</v>
      </c>
      <c r="C21872" s="815">
        <f t="shared" si="1422"/>
        <v>58</v>
      </c>
      <c r="D21872" s="815">
        <f t="shared" si="1423"/>
        <v>48</v>
      </c>
      <c r="E21872" s="815">
        <v>2019</v>
      </c>
    </row>
    <row r="21873" spans="1:5">
      <c r="A21873" s="816">
        <f t="shared" si="1420"/>
        <v>43774</v>
      </c>
      <c r="B21873" s="815">
        <f t="shared" si="1421"/>
        <v>309</v>
      </c>
      <c r="C21873" s="815">
        <f t="shared" si="1422"/>
        <v>57</v>
      </c>
      <c r="D21873" s="815">
        <f t="shared" si="1423"/>
        <v>47</v>
      </c>
      <c r="E21873" s="815">
        <v>2019</v>
      </c>
    </row>
    <row r="21874" spans="1:5">
      <c r="A21874" s="816">
        <f t="shared" si="1420"/>
        <v>43775</v>
      </c>
      <c r="B21874" s="815">
        <f t="shared" si="1421"/>
        <v>310</v>
      </c>
      <c r="C21874" s="815">
        <f t="shared" si="1422"/>
        <v>56</v>
      </c>
      <c r="D21874" s="815">
        <f t="shared" si="1423"/>
        <v>46</v>
      </c>
      <c r="E21874" s="815">
        <v>2019</v>
      </c>
    </row>
    <row r="21875" spans="1:5">
      <c r="A21875" s="816">
        <f t="shared" ref="A21875:A21938" si="1424">A21874+1</f>
        <v>43776</v>
      </c>
      <c r="B21875" s="815">
        <f t="shared" si="1421"/>
        <v>311</v>
      </c>
      <c r="C21875" s="815">
        <f t="shared" si="1422"/>
        <v>55</v>
      </c>
      <c r="D21875" s="815">
        <f t="shared" si="1423"/>
        <v>45</v>
      </c>
      <c r="E21875" s="815">
        <v>2019</v>
      </c>
    </row>
    <row r="21876" spans="1:5">
      <c r="A21876" s="816">
        <f t="shared" si="1424"/>
        <v>43777</v>
      </c>
      <c r="B21876" s="815">
        <f t="shared" ref="B21876:B21931" si="1425">B21875+1</f>
        <v>312</v>
      </c>
      <c r="C21876" s="815">
        <f t="shared" ref="C21876:C21929" si="1426">C21875-1</f>
        <v>54</v>
      </c>
      <c r="D21876" s="815">
        <f t="shared" ref="D21876:D21919" si="1427">D21875-1</f>
        <v>44</v>
      </c>
      <c r="E21876" s="815">
        <v>2019</v>
      </c>
    </row>
    <row r="21877" spans="1:5">
      <c r="A21877" s="816">
        <f t="shared" si="1424"/>
        <v>43778</v>
      </c>
      <c r="B21877" s="815">
        <f t="shared" si="1425"/>
        <v>313</v>
      </c>
      <c r="C21877" s="815">
        <f t="shared" si="1426"/>
        <v>53</v>
      </c>
      <c r="D21877" s="815">
        <f t="shared" si="1427"/>
        <v>43</v>
      </c>
      <c r="E21877" s="815">
        <v>2019</v>
      </c>
    </row>
    <row r="21878" spans="1:5">
      <c r="A21878" s="816">
        <f t="shared" si="1424"/>
        <v>43779</v>
      </c>
      <c r="B21878" s="815">
        <f t="shared" si="1425"/>
        <v>314</v>
      </c>
      <c r="C21878" s="815">
        <f t="shared" si="1426"/>
        <v>52</v>
      </c>
      <c r="D21878" s="815">
        <f t="shared" si="1427"/>
        <v>42</v>
      </c>
      <c r="E21878" s="815">
        <v>2019</v>
      </c>
    </row>
    <row r="21879" spans="1:5">
      <c r="A21879" s="816">
        <f t="shared" si="1424"/>
        <v>43780</v>
      </c>
      <c r="B21879" s="815">
        <f t="shared" si="1425"/>
        <v>315</v>
      </c>
      <c r="C21879" s="815">
        <f t="shared" si="1426"/>
        <v>51</v>
      </c>
      <c r="D21879" s="815">
        <f t="shared" si="1427"/>
        <v>41</v>
      </c>
      <c r="E21879" s="815">
        <v>2019</v>
      </c>
    </row>
    <row r="21880" spans="1:5">
      <c r="A21880" s="816">
        <f t="shared" si="1424"/>
        <v>43781</v>
      </c>
      <c r="B21880" s="815">
        <f t="shared" si="1425"/>
        <v>316</v>
      </c>
      <c r="C21880" s="815">
        <f t="shared" si="1426"/>
        <v>50</v>
      </c>
      <c r="D21880" s="815">
        <f t="shared" si="1427"/>
        <v>40</v>
      </c>
      <c r="E21880" s="815">
        <v>2019</v>
      </c>
    </row>
    <row r="21881" spans="1:5">
      <c r="A21881" s="816">
        <f t="shared" si="1424"/>
        <v>43782</v>
      </c>
      <c r="B21881" s="815">
        <f t="shared" si="1425"/>
        <v>317</v>
      </c>
      <c r="C21881" s="815">
        <f t="shared" si="1426"/>
        <v>49</v>
      </c>
      <c r="D21881" s="815">
        <f t="shared" si="1427"/>
        <v>39</v>
      </c>
      <c r="E21881" s="815">
        <v>2019</v>
      </c>
    </row>
    <row r="21882" spans="1:5">
      <c r="A21882" s="816">
        <f t="shared" si="1424"/>
        <v>43783</v>
      </c>
      <c r="B21882" s="815">
        <f t="shared" si="1425"/>
        <v>318</v>
      </c>
      <c r="C21882" s="815">
        <f t="shared" si="1426"/>
        <v>48</v>
      </c>
      <c r="D21882" s="815">
        <f t="shared" si="1427"/>
        <v>38</v>
      </c>
      <c r="E21882" s="815">
        <v>2019</v>
      </c>
    </row>
    <row r="21883" spans="1:5">
      <c r="A21883" s="816">
        <f t="shared" si="1424"/>
        <v>43784</v>
      </c>
      <c r="B21883" s="815">
        <f t="shared" si="1425"/>
        <v>319</v>
      </c>
      <c r="C21883" s="815">
        <f t="shared" si="1426"/>
        <v>47</v>
      </c>
      <c r="D21883" s="815">
        <f t="shared" si="1427"/>
        <v>37</v>
      </c>
      <c r="E21883" s="815">
        <v>2019</v>
      </c>
    </row>
    <row r="21884" spans="1:5">
      <c r="A21884" s="816">
        <f t="shared" si="1424"/>
        <v>43785</v>
      </c>
      <c r="B21884" s="815">
        <f t="shared" si="1425"/>
        <v>320</v>
      </c>
      <c r="C21884" s="815">
        <f t="shared" si="1426"/>
        <v>46</v>
      </c>
      <c r="D21884" s="815">
        <f t="shared" si="1427"/>
        <v>36</v>
      </c>
      <c r="E21884" s="815">
        <v>2019</v>
      </c>
    </row>
    <row r="21885" spans="1:5">
      <c r="A21885" s="816">
        <f t="shared" si="1424"/>
        <v>43786</v>
      </c>
      <c r="B21885" s="815">
        <f t="shared" si="1425"/>
        <v>321</v>
      </c>
      <c r="C21885" s="815">
        <f t="shared" si="1426"/>
        <v>45</v>
      </c>
      <c r="D21885" s="815">
        <f t="shared" si="1427"/>
        <v>35</v>
      </c>
      <c r="E21885" s="815">
        <v>2019</v>
      </c>
    </row>
    <row r="21886" spans="1:5">
      <c r="A21886" s="816">
        <f t="shared" si="1424"/>
        <v>43787</v>
      </c>
      <c r="B21886" s="815">
        <f t="shared" si="1425"/>
        <v>322</v>
      </c>
      <c r="C21886" s="815">
        <f t="shared" si="1426"/>
        <v>44</v>
      </c>
      <c r="D21886" s="815">
        <f t="shared" si="1427"/>
        <v>34</v>
      </c>
      <c r="E21886" s="815">
        <v>2019</v>
      </c>
    </row>
    <row r="21887" spans="1:5">
      <c r="A21887" s="816">
        <f t="shared" si="1424"/>
        <v>43788</v>
      </c>
      <c r="B21887" s="815">
        <f t="shared" si="1425"/>
        <v>323</v>
      </c>
      <c r="C21887" s="815">
        <f t="shared" si="1426"/>
        <v>43</v>
      </c>
      <c r="D21887" s="815">
        <f t="shared" si="1427"/>
        <v>33</v>
      </c>
      <c r="E21887" s="815">
        <v>2019</v>
      </c>
    </row>
    <row r="21888" spans="1:5">
      <c r="A21888" s="816">
        <f t="shared" si="1424"/>
        <v>43789</v>
      </c>
      <c r="B21888" s="815">
        <f t="shared" si="1425"/>
        <v>324</v>
      </c>
      <c r="C21888" s="815">
        <f t="shared" si="1426"/>
        <v>42</v>
      </c>
      <c r="D21888" s="815">
        <f t="shared" si="1427"/>
        <v>32</v>
      </c>
      <c r="E21888" s="815">
        <v>2019</v>
      </c>
    </row>
    <row r="21889" spans="1:5">
      <c r="A21889" s="816">
        <f t="shared" si="1424"/>
        <v>43790</v>
      </c>
      <c r="B21889" s="815">
        <f t="shared" si="1425"/>
        <v>325</v>
      </c>
      <c r="C21889" s="815">
        <f t="shared" si="1426"/>
        <v>41</v>
      </c>
      <c r="D21889" s="815">
        <f t="shared" si="1427"/>
        <v>31</v>
      </c>
      <c r="E21889" s="815">
        <v>2019</v>
      </c>
    </row>
    <row r="21890" spans="1:5">
      <c r="A21890" s="816">
        <f t="shared" si="1424"/>
        <v>43791</v>
      </c>
      <c r="B21890" s="815">
        <f t="shared" si="1425"/>
        <v>326</v>
      </c>
      <c r="C21890" s="815">
        <f t="shared" si="1426"/>
        <v>40</v>
      </c>
      <c r="D21890" s="815">
        <f t="shared" si="1427"/>
        <v>30</v>
      </c>
      <c r="E21890" s="815">
        <v>2019</v>
      </c>
    </row>
    <row r="21891" spans="1:5">
      <c r="A21891" s="816">
        <f t="shared" si="1424"/>
        <v>43792</v>
      </c>
      <c r="B21891" s="815">
        <f t="shared" si="1425"/>
        <v>327</v>
      </c>
      <c r="C21891" s="815">
        <f t="shared" si="1426"/>
        <v>39</v>
      </c>
      <c r="D21891" s="815">
        <f t="shared" si="1427"/>
        <v>29</v>
      </c>
      <c r="E21891" s="815">
        <v>2019</v>
      </c>
    </row>
    <row r="21892" spans="1:5">
      <c r="A21892" s="816">
        <f t="shared" si="1424"/>
        <v>43793</v>
      </c>
      <c r="B21892" s="815">
        <f t="shared" si="1425"/>
        <v>328</v>
      </c>
      <c r="C21892" s="815">
        <f t="shared" si="1426"/>
        <v>38</v>
      </c>
      <c r="D21892" s="815">
        <f t="shared" si="1427"/>
        <v>28</v>
      </c>
      <c r="E21892" s="815">
        <v>2019</v>
      </c>
    </row>
    <row r="21893" spans="1:5">
      <c r="A21893" s="816">
        <f t="shared" si="1424"/>
        <v>43794</v>
      </c>
      <c r="B21893" s="815">
        <f t="shared" si="1425"/>
        <v>329</v>
      </c>
      <c r="C21893" s="815">
        <f t="shared" si="1426"/>
        <v>37</v>
      </c>
      <c r="D21893" s="815">
        <f t="shared" si="1427"/>
        <v>27</v>
      </c>
      <c r="E21893" s="815">
        <v>2019</v>
      </c>
    </row>
    <row r="21894" spans="1:5">
      <c r="A21894" s="816">
        <f t="shared" si="1424"/>
        <v>43795</v>
      </c>
      <c r="B21894" s="815">
        <f t="shared" si="1425"/>
        <v>330</v>
      </c>
      <c r="C21894" s="815">
        <f t="shared" si="1426"/>
        <v>36</v>
      </c>
      <c r="D21894" s="815">
        <f t="shared" si="1427"/>
        <v>26</v>
      </c>
      <c r="E21894" s="815">
        <v>2019</v>
      </c>
    </row>
    <row r="21895" spans="1:5">
      <c r="A21895" s="816">
        <f t="shared" si="1424"/>
        <v>43796</v>
      </c>
      <c r="B21895" s="815">
        <f t="shared" si="1425"/>
        <v>331</v>
      </c>
      <c r="C21895" s="815">
        <f t="shared" si="1426"/>
        <v>35</v>
      </c>
      <c r="D21895" s="815">
        <f t="shared" si="1427"/>
        <v>25</v>
      </c>
      <c r="E21895" s="815">
        <v>2019</v>
      </c>
    </row>
    <row r="21896" spans="1:5">
      <c r="A21896" s="816">
        <f t="shared" si="1424"/>
        <v>43797</v>
      </c>
      <c r="B21896" s="815">
        <f t="shared" si="1425"/>
        <v>332</v>
      </c>
      <c r="C21896" s="815">
        <f t="shared" si="1426"/>
        <v>34</v>
      </c>
      <c r="D21896" s="815">
        <f t="shared" si="1427"/>
        <v>24</v>
      </c>
      <c r="E21896" s="815">
        <v>2019</v>
      </c>
    </row>
    <row r="21897" spans="1:5">
      <c r="A21897" s="816">
        <f t="shared" si="1424"/>
        <v>43798</v>
      </c>
      <c r="B21897" s="815">
        <f t="shared" si="1425"/>
        <v>333</v>
      </c>
      <c r="C21897" s="815">
        <f t="shared" si="1426"/>
        <v>33</v>
      </c>
      <c r="D21897" s="815">
        <f t="shared" si="1427"/>
        <v>23</v>
      </c>
      <c r="E21897" s="815">
        <v>2019</v>
      </c>
    </row>
    <row r="21898" spans="1:5">
      <c r="A21898" s="816">
        <f t="shared" si="1424"/>
        <v>43799</v>
      </c>
      <c r="B21898" s="815">
        <f t="shared" si="1425"/>
        <v>334</v>
      </c>
      <c r="C21898" s="815">
        <f t="shared" si="1426"/>
        <v>32</v>
      </c>
      <c r="D21898" s="815">
        <f t="shared" si="1427"/>
        <v>22</v>
      </c>
      <c r="E21898" s="815">
        <v>2019</v>
      </c>
    </row>
    <row r="21899" spans="1:5">
      <c r="A21899" s="816">
        <f t="shared" si="1424"/>
        <v>43800</v>
      </c>
      <c r="B21899" s="815">
        <f t="shared" si="1425"/>
        <v>335</v>
      </c>
      <c r="C21899" s="815">
        <f t="shared" si="1426"/>
        <v>31</v>
      </c>
      <c r="D21899" s="815">
        <f t="shared" si="1427"/>
        <v>21</v>
      </c>
      <c r="E21899" s="815">
        <v>2019</v>
      </c>
    </row>
    <row r="21900" spans="1:5">
      <c r="A21900" s="816">
        <f t="shared" si="1424"/>
        <v>43801</v>
      </c>
      <c r="B21900" s="815">
        <f t="shared" si="1425"/>
        <v>336</v>
      </c>
      <c r="C21900" s="815">
        <f t="shared" si="1426"/>
        <v>30</v>
      </c>
      <c r="D21900" s="815">
        <f t="shared" si="1427"/>
        <v>20</v>
      </c>
      <c r="E21900" s="815">
        <v>2019</v>
      </c>
    </row>
    <row r="21901" spans="1:5">
      <c r="A21901" s="816">
        <f t="shared" si="1424"/>
        <v>43802</v>
      </c>
      <c r="B21901" s="815">
        <f t="shared" si="1425"/>
        <v>337</v>
      </c>
      <c r="C21901" s="815">
        <f t="shared" si="1426"/>
        <v>29</v>
      </c>
      <c r="D21901" s="815">
        <f t="shared" si="1427"/>
        <v>19</v>
      </c>
      <c r="E21901" s="815">
        <v>2019</v>
      </c>
    </row>
    <row r="21902" spans="1:5">
      <c r="A21902" s="816">
        <f t="shared" si="1424"/>
        <v>43803</v>
      </c>
      <c r="B21902" s="815">
        <f t="shared" si="1425"/>
        <v>338</v>
      </c>
      <c r="C21902" s="815">
        <f t="shared" si="1426"/>
        <v>28</v>
      </c>
      <c r="D21902" s="815">
        <f t="shared" si="1427"/>
        <v>18</v>
      </c>
      <c r="E21902" s="815">
        <v>2019</v>
      </c>
    </row>
    <row r="21903" spans="1:5">
      <c r="A21903" s="816">
        <f t="shared" si="1424"/>
        <v>43804</v>
      </c>
      <c r="B21903" s="815">
        <f t="shared" si="1425"/>
        <v>339</v>
      </c>
      <c r="C21903" s="815">
        <f t="shared" si="1426"/>
        <v>27</v>
      </c>
      <c r="D21903" s="815">
        <f t="shared" si="1427"/>
        <v>17</v>
      </c>
      <c r="E21903" s="815">
        <v>2019</v>
      </c>
    </row>
    <row r="21904" spans="1:5">
      <c r="A21904" s="816">
        <f t="shared" si="1424"/>
        <v>43805</v>
      </c>
      <c r="B21904" s="815">
        <f t="shared" si="1425"/>
        <v>340</v>
      </c>
      <c r="C21904" s="815">
        <f t="shared" si="1426"/>
        <v>26</v>
      </c>
      <c r="D21904" s="815">
        <f t="shared" si="1427"/>
        <v>16</v>
      </c>
      <c r="E21904" s="815">
        <v>2019</v>
      </c>
    </row>
    <row r="21905" spans="1:5">
      <c r="A21905" s="816">
        <f t="shared" si="1424"/>
        <v>43806</v>
      </c>
      <c r="B21905" s="815">
        <f t="shared" si="1425"/>
        <v>341</v>
      </c>
      <c r="C21905" s="815">
        <f t="shared" si="1426"/>
        <v>25</v>
      </c>
      <c r="D21905" s="815">
        <f t="shared" si="1427"/>
        <v>15</v>
      </c>
      <c r="E21905" s="815">
        <v>2019</v>
      </c>
    </row>
    <row r="21906" spans="1:5">
      <c r="A21906" s="816">
        <f t="shared" si="1424"/>
        <v>43807</v>
      </c>
      <c r="B21906" s="815">
        <f t="shared" si="1425"/>
        <v>342</v>
      </c>
      <c r="C21906" s="815">
        <f t="shared" si="1426"/>
        <v>24</v>
      </c>
      <c r="D21906" s="815">
        <f t="shared" si="1427"/>
        <v>14</v>
      </c>
      <c r="E21906" s="815">
        <v>2019</v>
      </c>
    </row>
    <row r="21907" spans="1:5">
      <c r="A21907" s="816">
        <f t="shared" si="1424"/>
        <v>43808</v>
      </c>
      <c r="B21907" s="815">
        <f t="shared" si="1425"/>
        <v>343</v>
      </c>
      <c r="C21907" s="815">
        <f t="shared" si="1426"/>
        <v>23</v>
      </c>
      <c r="D21907" s="815">
        <f t="shared" si="1427"/>
        <v>13</v>
      </c>
      <c r="E21907" s="815">
        <v>2019</v>
      </c>
    </row>
    <row r="21908" spans="1:5">
      <c r="A21908" s="816">
        <f t="shared" si="1424"/>
        <v>43809</v>
      </c>
      <c r="B21908" s="815">
        <f t="shared" si="1425"/>
        <v>344</v>
      </c>
      <c r="C21908" s="815">
        <f t="shared" si="1426"/>
        <v>22</v>
      </c>
      <c r="D21908" s="815">
        <f t="shared" si="1427"/>
        <v>12</v>
      </c>
      <c r="E21908" s="815">
        <v>2019</v>
      </c>
    </row>
    <row r="21909" spans="1:5">
      <c r="A21909" s="816">
        <f t="shared" si="1424"/>
        <v>43810</v>
      </c>
      <c r="B21909" s="815">
        <f t="shared" si="1425"/>
        <v>345</v>
      </c>
      <c r="C21909" s="815">
        <f t="shared" si="1426"/>
        <v>21</v>
      </c>
      <c r="D21909" s="815">
        <f t="shared" si="1427"/>
        <v>11</v>
      </c>
      <c r="E21909" s="815">
        <v>2019</v>
      </c>
    </row>
    <row r="21910" spans="1:5">
      <c r="A21910" s="816">
        <f t="shared" si="1424"/>
        <v>43811</v>
      </c>
      <c r="B21910" s="815">
        <f t="shared" si="1425"/>
        <v>346</v>
      </c>
      <c r="C21910" s="815">
        <f t="shared" si="1426"/>
        <v>20</v>
      </c>
      <c r="D21910" s="815">
        <f t="shared" si="1427"/>
        <v>10</v>
      </c>
      <c r="E21910" s="815">
        <v>2019</v>
      </c>
    </row>
    <row r="21911" spans="1:5">
      <c r="A21911" s="816">
        <f t="shared" si="1424"/>
        <v>43812</v>
      </c>
      <c r="B21911" s="815">
        <f t="shared" si="1425"/>
        <v>347</v>
      </c>
      <c r="C21911" s="815">
        <f t="shared" si="1426"/>
        <v>19</v>
      </c>
      <c r="D21911" s="815">
        <f t="shared" si="1427"/>
        <v>9</v>
      </c>
      <c r="E21911" s="815">
        <v>2019</v>
      </c>
    </row>
    <row r="21912" spans="1:5">
      <c r="A21912" s="816">
        <f t="shared" si="1424"/>
        <v>43813</v>
      </c>
      <c r="B21912" s="815">
        <f t="shared" si="1425"/>
        <v>348</v>
      </c>
      <c r="C21912" s="815">
        <f t="shared" si="1426"/>
        <v>18</v>
      </c>
      <c r="D21912" s="815">
        <f t="shared" si="1427"/>
        <v>8</v>
      </c>
      <c r="E21912" s="815">
        <v>2019</v>
      </c>
    </row>
    <row r="21913" spans="1:5">
      <c r="A21913" s="816">
        <f t="shared" si="1424"/>
        <v>43814</v>
      </c>
      <c r="B21913" s="815">
        <f t="shared" si="1425"/>
        <v>349</v>
      </c>
      <c r="C21913" s="815">
        <f t="shared" si="1426"/>
        <v>17</v>
      </c>
      <c r="D21913" s="815">
        <f t="shared" si="1427"/>
        <v>7</v>
      </c>
      <c r="E21913" s="815">
        <v>2019</v>
      </c>
    </row>
    <row r="21914" spans="1:5">
      <c r="A21914" s="816">
        <f t="shared" si="1424"/>
        <v>43815</v>
      </c>
      <c r="B21914" s="815">
        <f t="shared" si="1425"/>
        <v>350</v>
      </c>
      <c r="C21914" s="815">
        <f t="shared" si="1426"/>
        <v>16</v>
      </c>
      <c r="D21914" s="815">
        <f t="shared" si="1427"/>
        <v>6</v>
      </c>
      <c r="E21914" s="815">
        <v>2019</v>
      </c>
    </row>
    <row r="21915" spans="1:5">
      <c r="A21915" s="816">
        <f t="shared" si="1424"/>
        <v>43816</v>
      </c>
      <c r="B21915" s="815">
        <f t="shared" si="1425"/>
        <v>351</v>
      </c>
      <c r="C21915" s="815">
        <f t="shared" si="1426"/>
        <v>15</v>
      </c>
      <c r="D21915" s="815">
        <f t="shared" si="1427"/>
        <v>5</v>
      </c>
      <c r="E21915" s="815">
        <v>2019</v>
      </c>
    </row>
    <row r="21916" spans="1:5">
      <c r="A21916" s="816">
        <f t="shared" si="1424"/>
        <v>43817</v>
      </c>
      <c r="B21916" s="815">
        <f t="shared" si="1425"/>
        <v>352</v>
      </c>
      <c r="C21916" s="815">
        <f t="shared" si="1426"/>
        <v>14</v>
      </c>
      <c r="D21916" s="815">
        <f t="shared" si="1427"/>
        <v>4</v>
      </c>
      <c r="E21916" s="815">
        <v>2019</v>
      </c>
    </row>
    <row r="21917" spans="1:5">
      <c r="A21917" s="816">
        <f t="shared" si="1424"/>
        <v>43818</v>
      </c>
      <c r="B21917" s="815">
        <f t="shared" si="1425"/>
        <v>353</v>
      </c>
      <c r="C21917" s="815">
        <f t="shared" si="1426"/>
        <v>13</v>
      </c>
      <c r="D21917" s="815">
        <f t="shared" si="1427"/>
        <v>3</v>
      </c>
      <c r="E21917" s="815">
        <v>2019</v>
      </c>
    </row>
    <row r="21918" spans="1:5">
      <c r="A21918" s="816">
        <f t="shared" si="1424"/>
        <v>43819</v>
      </c>
      <c r="B21918" s="815">
        <f t="shared" si="1425"/>
        <v>354</v>
      </c>
      <c r="C21918" s="815">
        <f t="shared" si="1426"/>
        <v>12</v>
      </c>
      <c r="D21918" s="815">
        <f t="shared" si="1427"/>
        <v>2</v>
      </c>
      <c r="E21918" s="815">
        <v>2019</v>
      </c>
    </row>
    <row r="21919" spans="1:5">
      <c r="A21919" s="816">
        <f t="shared" si="1424"/>
        <v>43820</v>
      </c>
      <c r="B21919" s="815">
        <f t="shared" si="1425"/>
        <v>355</v>
      </c>
      <c r="C21919" s="815">
        <f t="shared" si="1426"/>
        <v>11</v>
      </c>
      <c r="D21919" s="815">
        <f t="shared" si="1427"/>
        <v>1</v>
      </c>
      <c r="E21919" s="815">
        <v>2019</v>
      </c>
    </row>
    <row r="21920" spans="1:5">
      <c r="A21920" s="816">
        <f t="shared" si="1424"/>
        <v>43821</v>
      </c>
      <c r="B21920" s="815">
        <f t="shared" si="1425"/>
        <v>356</v>
      </c>
      <c r="C21920" s="815">
        <f t="shared" si="1426"/>
        <v>10</v>
      </c>
      <c r="D21920" s="815">
        <v>365</v>
      </c>
      <c r="E21920" s="815">
        <v>2019</v>
      </c>
    </row>
    <row r="21921" spans="1:5">
      <c r="A21921" s="816">
        <f t="shared" si="1424"/>
        <v>43822</v>
      </c>
      <c r="B21921" s="815">
        <f t="shared" si="1425"/>
        <v>357</v>
      </c>
      <c r="C21921" s="815">
        <f t="shared" si="1426"/>
        <v>9</v>
      </c>
      <c r="D21921" s="815">
        <f t="shared" ref="D21921:D21984" si="1428">D21920-1</f>
        <v>364</v>
      </c>
      <c r="E21921" s="815">
        <v>2019</v>
      </c>
    </row>
    <row r="21922" spans="1:5">
      <c r="A21922" s="816">
        <f t="shared" si="1424"/>
        <v>43823</v>
      </c>
      <c r="B21922" s="815">
        <f t="shared" si="1425"/>
        <v>358</v>
      </c>
      <c r="C21922" s="815">
        <f t="shared" si="1426"/>
        <v>8</v>
      </c>
      <c r="D21922" s="815">
        <f t="shared" si="1428"/>
        <v>363</v>
      </c>
      <c r="E21922" s="815">
        <v>2019</v>
      </c>
    </row>
    <row r="21923" spans="1:5">
      <c r="A21923" s="816">
        <f t="shared" si="1424"/>
        <v>43824</v>
      </c>
      <c r="B21923" s="815">
        <f t="shared" si="1425"/>
        <v>359</v>
      </c>
      <c r="C21923" s="815">
        <f t="shared" si="1426"/>
        <v>7</v>
      </c>
      <c r="D21923" s="815">
        <f t="shared" si="1428"/>
        <v>362</v>
      </c>
      <c r="E21923" s="815">
        <v>2019</v>
      </c>
    </row>
    <row r="21924" spans="1:5">
      <c r="A21924" s="816">
        <f t="shared" si="1424"/>
        <v>43825</v>
      </c>
      <c r="B21924" s="815">
        <f t="shared" si="1425"/>
        <v>360</v>
      </c>
      <c r="C21924" s="815">
        <f t="shared" si="1426"/>
        <v>6</v>
      </c>
      <c r="D21924" s="815">
        <f t="shared" si="1428"/>
        <v>361</v>
      </c>
      <c r="E21924" s="815">
        <v>2019</v>
      </c>
    </row>
    <row r="21925" spans="1:5">
      <c r="A21925" s="816">
        <f t="shared" si="1424"/>
        <v>43826</v>
      </c>
      <c r="B21925" s="815">
        <f t="shared" si="1425"/>
        <v>361</v>
      </c>
      <c r="C21925" s="815">
        <f t="shared" si="1426"/>
        <v>5</v>
      </c>
      <c r="D21925" s="815">
        <f t="shared" si="1428"/>
        <v>360</v>
      </c>
      <c r="E21925" s="815">
        <v>2019</v>
      </c>
    </row>
    <row r="21926" spans="1:5">
      <c r="A21926" s="816">
        <f t="shared" si="1424"/>
        <v>43827</v>
      </c>
      <c r="B21926" s="815">
        <f t="shared" si="1425"/>
        <v>362</v>
      </c>
      <c r="C21926" s="815">
        <f t="shared" si="1426"/>
        <v>4</v>
      </c>
      <c r="D21926" s="815">
        <f t="shared" si="1428"/>
        <v>359</v>
      </c>
      <c r="E21926" s="815">
        <v>2019</v>
      </c>
    </row>
    <row r="21927" spans="1:5">
      <c r="A21927" s="816">
        <f t="shared" si="1424"/>
        <v>43828</v>
      </c>
      <c r="B21927" s="815">
        <f t="shared" si="1425"/>
        <v>363</v>
      </c>
      <c r="C21927" s="815">
        <f t="shared" si="1426"/>
        <v>3</v>
      </c>
      <c r="D21927" s="815">
        <f t="shared" si="1428"/>
        <v>358</v>
      </c>
      <c r="E21927" s="815">
        <v>2019</v>
      </c>
    </row>
    <row r="21928" spans="1:5">
      <c r="A21928" s="816">
        <f t="shared" si="1424"/>
        <v>43829</v>
      </c>
      <c r="B21928" s="815">
        <f t="shared" si="1425"/>
        <v>364</v>
      </c>
      <c r="C21928" s="815">
        <f t="shared" si="1426"/>
        <v>2</v>
      </c>
      <c r="D21928" s="815">
        <f t="shared" si="1428"/>
        <v>357</v>
      </c>
      <c r="E21928" s="815">
        <v>2019</v>
      </c>
    </row>
    <row r="21929" spans="1:5">
      <c r="A21929" s="816">
        <f t="shared" si="1424"/>
        <v>43830</v>
      </c>
      <c r="B21929" s="815">
        <f t="shared" si="1425"/>
        <v>365</v>
      </c>
      <c r="C21929" s="815">
        <f t="shared" si="1426"/>
        <v>1</v>
      </c>
      <c r="D21929" s="815">
        <f t="shared" si="1428"/>
        <v>356</v>
      </c>
      <c r="E21929" s="815">
        <v>2019</v>
      </c>
    </row>
    <row r="21930" spans="1:5">
      <c r="A21930" s="816">
        <f t="shared" si="1424"/>
        <v>43831</v>
      </c>
      <c r="B21930" s="815">
        <v>1</v>
      </c>
      <c r="C21930" s="815">
        <v>366</v>
      </c>
      <c r="D21930" s="815">
        <f t="shared" si="1428"/>
        <v>355</v>
      </c>
      <c r="E21930" s="815">
        <v>2020</v>
      </c>
    </row>
    <row r="21931" spans="1:5">
      <c r="A21931" s="816">
        <f t="shared" si="1424"/>
        <v>43832</v>
      </c>
      <c r="B21931" s="815">
        <f t="shared" si="1425"/>
        <v>2</v>
      </c>
      <c r="C21931" s="815">
        <f t="shared" ref="C21931:C21984" si="1429">C21930-1</f>
        <v>365</v>
      </c>
      <c r="D21931" s="815">
        <f t="shared" si="1428"/>
        <v>354</v>
      </c>
      <c r="E21931" s="815">
        <v>2020</v>
      </c>
    </row>
    <row r="21932" spans="1:5">
      <c r="A21932" s="816">
        <f t="shared" si="1424"/>
        <v>43833</v>
      </c>
      <c r="B21932" s="815">
        <f t="shared" ref="B21932:B21984" si="1430">B21931+1</f>
        <v>3</v>
      </c>
      <c r="C21932" s="815">
        <f t="shared" si="1429"/>
        <v>364</v>
      </c>
      <c r="D21932" s="815">
        <f t="shared" si="1428"/>
        <v>353</v>
      </c>
      <c r="E21932" s="815">
        <v>2020</v>
      </c>
    </row>
    <row r="21933" spans="1:5">
      <c r="A21933" s="816">
        <f t="shared" si="1424"/>
        <v>43834</v>
      </c>
      <c r="B21933" s="815">
        <f t="shared" si="1430"/>
        <v>4</v>
      </c>
      <c r="C21933" s="815">
        <f t="shared" si="1429"/>
        <v>363</v>
      </c>
      <c r="D21933" s="815">
        <f t="shared" si="1428"/>
        <v>352</v>
      </c>
      <c r="E21933" s="815">
        <v>2020</v>
      </c>
    </row>
    <row r="21934" spans="1:5">
      <c r="A21934" s="816">
        <f t="shared" si="1424"/>
        <v>43835</v>
      </c>
      <c r="B21934" s="815">
        <f t="shared" si="1430"/>
        <v>5</v>
      </c>
      <c r="C21934" s="815">
        <f t="shared" si="1429"/>
        <v>362</v>
      </c>
      <c r="D21934" s="815">
        <f t="shared" si="1428"/>
        <v>351</v>
      </c>
      <c r="E21934" s="815">
        <v>2020</v>
      </c>
    </row>
    <row r="21935" spans="1:5">
      <c r="A21935" s="816">
        <f t="shared" si="1424"/>
        <v>43836</v>
      </c>
      <c r="B21935" s="815">
        <f t="shared" si="1430"/>
        <v>6</v>
      </c>
      <c r="C21935" s="815">
        <f t="shared" si="1429"/>
        <v>361</v>
      </c>
      <c r="D21935" s="815">
        <f t="shared" si="1428"/>
        <v>350</v>
      </c>
      <c r="E21935" s="815">
        <v>2020</v>
      </c>
    </row>
    <row r="21936" spans="1:5">
      <c r="A21936" s="816">
        <f t="shared" si="1424"/>
        <v>43837</v>
      </c>
      <c r="B21936" s="815">
        <f t="shared" si="1430"/>
        <v>7</v>
      </c>
      <c r="C21936" s="815">
        <f t="shared" si="1429"/>
        <v>360</v>
      </c>
      <c r="D21936" s="815">
        <f t="shared" si="1428"/>
        <v>349</v>
      </c>
      <c r="E21936" s="815">
        <v>2020</v>
      </c>
    </row>
    <row r="21937" spans="1:5">
      <c r="A21937" s="816">
        <f t="shared" si="1424"/>
        <v>43838</v>
      </c>
      <c r="B21937" s="815">
        <f t="shared" si="1430"/>
        <v>8</v>
      </c>
      <c r="C21937" s="815">
        <f t="shared" si="1429"/>
        <v>359</v>
      </c>
      <c r="D21937" s="815">
        <f t="shared" si="1428"/>
        <v>348</v>
      </c>
      <c r="E21937" s="815">
        <v>2020</v>
      </c>
    </row>
    <row r="21938" spans="1:5">
      <c r="A21938" s="816">
        <f t="shared" si="1424"/>
        <v>43839</v>
      </c>
      <c r="B21938" s="815">
        <f t="shared" si="1430"/>
        <v>9</v>
      </c>
      <c r="C21938" s="815">
        <f t="shared" si="1429"/>
        <v>358</v>
      </c>
      <c r="D21938" s="815">
        <f t="shared" si="1428"/>
        <v>347</v>
      </c>
      <c r="E21938" s="815">
        <v>2020</v>
      </c>
    </row>
    <row r="21939" spans="1:5">
      <c r="A21939" s="816">
        <f t="shared" ref="A21939:A22002" si="1431">A21938+1</f>
        <v>43840</v>
      </c>
      <c r="B21939" s="815">
        <f t="shared" si="1430"/>
        <v>10</v>
      </c>
      <c r="C21939" s="815">
        <f t="shared" si="1429"/>
        <v>357</v>
      </c>
      <c r="D21939" s="815">
        <f t="shared" si="1428"/>
        <v>346</v>
      </c>
      <c r="E21939" s="815">
        <v>2020</v>
      </c>
    </row>
    <row r="21940" spans="1:5">
      <c r="A21940" s="816">
        <f t="shared" si="1431"/>
        <v>43841</v>
      </c>
      <c r="B21940" s="815">
        <f t="shared" si="1430"/>
        <v>11</v>
      </c>
      <c r="C21940" s="815">
        <f t="shared" si="1429"/>
        <v>356</v>
      </c>
      <c r="D21940" s="815">
        <f t="shared" si="1428"/>
        <v>345</v>
      </c>
      <c r="E21940" s="815">
        <v>2020</v>
      </c>
    </row>
    <row r="21941" spans="1:5">
      <c r="A21941" s="816">
        <f t="shared" si="1431"/>
        <v>43842</v>
      </c>
      <c r="B21941" s="815">
        <f t="shared" si="1430"/>
        <v>12</v>
      </c>
      <c r="C21941" s="815">
        <f t="shared" si="1429"/>
        <v>355</v>
      </c>
      <c r="D21941" s="815">
        <f t="shared" si="1428"/>
        <v>344</v>
      </c>
      <c r="E21941" s="815">
        <v>2020</v>
      </c>
    </row>
    <row r="21942" spans="1:5">
      <c r="A21942" s="816">
        <f t="shared" si="1431"/>
        <v>43843</v>
      </c>
      <c r="B21942" s="815">
        <f t="shared" si="1430"/>
        <v>13</v>
      </c>
      <c r="C21942" s="815">
        <f t="shared" si="1429"/>
        <v>354</v>
      </c>
      <c r="D21942" s="815">
        <f t="shared" si="1428"/>
        <v>343</v>
      </c>
      <c r="E21942" s="815">
        <v>2020</v>
      </c>
    </row>
    <row r="21943" spans="1:5">
      <c r="A21943" s="816">
        <f t="shared" si="1431"/>
        <v>43844</v>
      </c>
      <c r="B21943" s="815">
        <f t="shared" si="1430"/>
        <v>14</v>
      </c>
      <c r="C21943" s="815">
        <f t="shared" si="1429"/>
        <v>353</v>
      </c>
      <c r="D21943" s="815">
        <f t="shared" si="1428"/>
        <v>342</v>
      </c>
      <c r="E21943" s="815">
        <v>2020</v>
      </c>
    </row>
    <row r="21944" spans="1:5">
      <c r="A21944" s="816">
        <f t="shared" si="1431"/>
        <v>43845</v>
      </c>
      <c r="B21944" s="815">
        <f t="shared" si="1430"/>
        <v>15</v>
      </c>
      <c r="C21944" s="815">
        <f t="shared" si="1429"/>
        <v>352</v>
      </c>
      <c r="D21944" s="815">
        <f t="shared" si="1428"/>
        <v>341</v>
      </c>
      <c r="E21944" s="815">
        <v>2020</v>
      </c>
    </row>
    <row r="21945" spans="1:5">
      <c r="A21945" s="816">
        <f t="shared" si="1431"/>
        <v>43846</v>
      </c>
      <c r="B21945" s="815">
        <f t="shared" si="1430"/>
        <v>16</v>
      </c>
      <c r="C21945" s="815">
        <f t="shared" si="1429"/>
        <v>351</v>
      </c>
      <c r="D21945" s="815">
        <f t="shared" si="1428"/>
        <v>340</v>
      </c>
      <c r="E21945" s="815">
        <v>2020</v>
      </c>
    </row>
    <row r="21946" spans="1:5">
      <c r="A21946" s="816">
        <f t="shared" si="1431"/>
        <v>43847</v>
      </c>
      <c r="B21946" s="815">
        <f t="shared" si="1430"/>
        <v>17</v>
      </c>
      <c r="C21946" s="815">
        <f t="shared" si="1429"/>
        <v>350</v>
      </c>
      <c r="D21946" s="815">
        <f t="shared" si="1428"/>
        <v>339</v>
      </c>
      <c r="E21946" s="815">
        <v>2020</v>
      </c>
    </row>
    <row r="21947" spans="1:5">
      <c r="A21947" s="816">
        <f t="shared" si="1431"/>
        <v>43848</v>
      </c>
      <c r="B21947" s="815">
        <f t="shared" si="1430"/>
        <v>18</v>
      </c>
      <c r="C21947" s="815">
        <f t="shared" si="1429"/>
        <v>349</v>
      </c>
      <c r="D21947" s="815">
        <f t="shared" si="1428"/>
        <v>338</v>
      </c>
      <c r="E21947" s="815">
        <v>2020</v>
      </c>
    </row>
    <row r="21948" spans="1:5">
      <c r="A21948" s="816">
        <f t="shared" si="1431"/>
        <v>43849</v>
      </c>
      <c r="B21948" s="815">
        <f t="shared" si="1430"/>
        <v>19</v>
      </c>
      <c r="C21948" s="815">
        <f t="shared" si="1429"/>
        <v>348</v>
      </c>
      <c r="D21948" s="815">
        <f t="shared" si="1428"/>
        <v>337</v>
      </c>
      <c r="E21948" s="815">
        <v>2020</v>
      </c>
    </row>
    <row r="21949" spans="1:5">
      <c r="A21949" s="816">
        <f t="shared" si="1431"/>
        <v>43850</v>
      </c>
      <c r="B21949" s="815">
        <f t="shared" si="1430"/>
        <v>20</v>
      </c>
      <c r="C21949" s="815">
        <f t="shared" si="1429"/>
        <v>347</v>
      </c>
      <c r="D21949" s="815">
        <f t="shared" si="1428"/>
        <v>336</v>
      </c>
      <c r="E21949" s="815">
        <v>2020</v>
      </c>
    </row>
    <row r="21950" spans="1:5">
      <c r="A21950" s="816">
        <f t="shared" si="1431"/>
        <v>43851</v>
      </c>
      <c r="B21950" s="815">
        <f t="shared" si="1430"/>
        <v>21</v>
      </c>
      <c r="C21950" s="815">
        <f t="shared" si="1429"/>
        <v>346</v>
      </c>
      <c r="D21950" s="815">
        <f t="shared" si="1428"/>
        <v>335</v>
      </c>
      <c r="E21950" s="815">
        <v>2020</v>
      </c>
    </row>
    <row r="21951" spans="1:5">
      <c r="A21951" s="816">
        <f t="shared" si="1431"/>
        <v>43852</v>
      </c>
      <c r="B21951" s="815">
        <f t="shared" si="1430"/>
        <v>22</v>
      </c>
      <c r="C21951" s="815">
        <f t="shared" si="1429"/>
        <v>345</v>
      </c>
      <c r="D21951" s="815">
        <f t="shared" si="1428"/>
        <v>334</v>
      </c>
      <c r="E21951" s="815">
        <v>2020</v>
      </c>
    </row>
    <row r="21952" spans="1:5">
      <c r="A21952" s="816">
        <f t="shared" si="1431"/>
        <v>43853</v>
      </c>
      <c r="B21952" s="815">
        <f t="shared" si="1430"/>
        <v>23</v>
      </c>
      <c r="C21952" s="815">
        <f t="shared" si="1429"/>
        <v>344</v>
      </c>
      <c r="D21952" s="815">
        <f t="shared" si="1428"/>
        <v>333</v>
      </c>
      <c r="E21952" s="815">
        <v>2020</v>
      </c>
    </row>
    <row r="21953" spans="1:5">
      <c r="A21953" s="816">
        <f t="shared" si="1431"/>
        <v>43854</v>
      </c>
      <c r="B21953" s="815">
        <f t="shared" si="1430"/>
        <v>24</v>
      </c>
      <c r="C21953" s="815">
        <f t="shared" si="1429"/>
        <v>343</v>
      </c>
      <c r="D21953" s="815">
        <f t="shared" si="1428"/>
        <v>332</v>
      </c>
      <c r="E21953" s="815">
        <v>2020</v>
      </c>
    </row>
    <row r="21954" spans="1:5">
      <c r="A21954" s="816">
        <f t="shared" si="1431"/>
        <v>43855</v>
      </c>
      <c r="B21954" s="815">
        <f t="shared" si="1430"/>
        <v>25</v>
      </c>
      <c r="C21954" s="815">
        <f t="shared" si="1429"/>
        <v>342</v>
      </c>
      <c r="D21954" s="815">
        <f t="shared" si="1428"/>
        <v>331</v>
      </c>
      <c r="E21954" s="815">
        <v>2020</v>
      </c>
    </row>
    <row r="21955" spans="1:5">
      <c r="A21955" s="816">
        <f t="shared" si="1431"/>
        <v>43856</v>
      </c>
      <c r="B21955" s="815">
        <f t="shared" si="1430"/>
        <v>26</v>
      </c>
      <c r="C21955" s="815">
        <f t="shared" si="1429"/>
        <v>341</v>
      </c>
      <c r="D21955" s="815">
        <f t="shared" si="1428"/>
        <v>330</v>
      </c>
      <c r="E21955" s="815">
        <v>2020</v>
      </c>
    </row>
    <row r="21956" spans="1:5">
      <c r="A21956" s="816">
        <f t="shared" si="1431"/>
        <v>43857</v>
      </c>
      <c r="B21956" s="815">
        <f t="shared" si="1430"/>
        <v>27</v>
      </c>
      <c r="C21956" s="815">
        <f t="shared" si="1429"/>
        <v>340</v>
      </c>
      <c r="D21956" s="815">
        <f t="shared" si="1428"/>
        <v>329</v>
      </c>
      <c r="E21956" s="815">
        <v>2020</v>
      </c>
    </row>
    <row r="21957" spans="1:5">
      <c r="A21957" s="816">
        <f t="shared" si="1431"/>
        <v>43858</v>
      </c>
      <c r="B21957" s="815">
        <f t="shared" si="1430"/>
        <v>28</v>
      </c>
      <c r="C21957" s="815">
        <f t="shared" si="1429"/>
        <v>339</v>
      </c>
      <c r="D21957" s="815">
        <f t="shared" si="1428"/>
        <v>328</v>
      </c>
      <c r="E21957" s="815">
        <v>2020</v>
      </c>
    </row>
    <row r="21958" spans="1:5">
      <c r="A21958" s="816">
        <f t="shared" si="1431"/>
        <v>43859</v>
      </c>
      <c r="B21958" s="815">
        <f t="shared" si="1430"/>
        <v>29</v>
      </c>
      <c r="C21958" s="815">
        <f t="shared" si="1429"/>
        <v>338</v>
      </c>
      <c r="D21958" s="815">
        <f t="shared" si="1428"/>
        <v>327</v>
      </c>
      <c r="E21958" s="815">
        <v>2020</v>
      </c>
    </row>
    <row r="21959" spans="1:5">
      <c r="A21959" s="816">
        <f t="shared" si="1431"/>
        <v>43860</v>
      </c>
      <c r="B21959" s="815">
        <f t="shared" si="1430"/>
        <v>30</v>
      </c>
      <c r="C21959" s="815">
        <f t="shared" si="1429"/>
        <v>337</v>
      </c>
      <c r="D21959" s="815">
        <f t="shared" si="1428"/>
        <v>326</v>
      </c>
      <c r="E21959" s="815">
        <v>2020</v>
      </c>
    </row>
    <row r="21960" spans="1:5">
      <c r="A21960" s="816">
        <f t="shared" si="1431"/>
        <v>43861</v>
      </c>
      <c r="B21960" s="815">
        <f t="shared" si="1430"/>
        <v>31</v>
      </c>
      <c r="C21960" s="815">
        <f t="shared" si="1429"/>
        <v>336</v>
      </c>
      <c r="D21960" s="815">
        <f t="shared" si="1428"/>
        <v>325</v>
      </c>
      <c r="E21960" s="815">
        <v>2020</v>
      </c>
    </row>
    <row r="21961" spans="1:5">
      <c r="A21961" s="816">
        <f t="shared" si="1431"/>
        <v>43862</v>
      </c>
      <c r="B21961" s="815">
        <f t="shared" si="1430"/>
        <v>32</v>
      </c>
      <c r="C21961" s="815">
        <f t="shared" si="1429"/>
        <v>335</v>
      </c>
      <c r="D21961" s="815">
        <f t="shared" si="1428"/>
        <v>324</v>
      </c>
      <c r="E21961" s="815">
        <v>2020</v>
      </c>
    </row>
    <row r="21962" spans="1:5">
      <c r="A21962" s="816">
        <f t="shared" si="1431"/>
        <v>43863</v>
      </c>
      <c r="B21962" s="815">
        <f t="shared" si="1430"/>
        <v>33</v>
      </c>
      <c r="C21962" s="815">
        <f t="shared" si="1429"/>
        <v>334</v>
      </c>
      <c r="D21962" s="815">
        <f t="shared" si="1428"/>
        <v>323</v>
      </c>
      <c r="E21962" s="815">
        <v>2020</v>
      </c>
    </row>
    <row r="21963" spans="1:5">
      <c r="A21963" s="816">
        <f t="shared" si="1431"/>
        <v>43864</v>
      </c>
      <c r="B21963" s="815">
        <f t="shared" si="1430"/>
        <v>34</v>
      </c>
      <c r="C21963" s="815">
        <f t="shared" si="1429"/>
        <v>333</v>
      </c>
      <c r="D21963" s="815">
        <f t="shared" si="1428"/>
        <v>322</v>
      </c>
      <c r="E21963" s="815">
        <v>2020</v>
      </c>
    </row>
    <row r="21964" spans="1:5">
      <c r="A21964" s="816">
        <f t="shared" si="1431"/>
        <v>43865</v>
      </c>
      <c r="B21964" s="815">
        <f t="shared" si="1430"/>
        <v>35</v>
      </c>
      <c r="C21964" s="815">
        <f t="shared" si="1429"/>
        <v>332</v>
      </c>
      <c r="D21964" s="815">
        <f t="shared" si="1428"/>
        <v>321</v>
      </c>
      <c r="E21964" s="815">
        <v>2020</v>
      </c>
    </row>
    <row r="21965" spans="1:5">
      <c r="A21965" s="816">
        <f t="shared" si="1431"/>
        <v>43866</v>
      </c>
      <c r="B21965" s="815">
        <f t="shared" si="1430"/>
        <v>36</v>
      </c>
      <c r="C21965" s="815">
        <f t="shared" si="1429"/>
        <v>331</v>
      </c>
      <c r="D21965" s="815">
        <f t="shared" si="1428"/>
        <v>320</v>
      </c>
      <c r="E21965" s="815">
        <v>2020</v>
      </c>
    </row>
    <row r="21966" spans="1:5">
      <c r="A21966" s="816">
        <f t="shared" si="1431"/>
        <v>43867</v>
      </c>
      <c r="B21966" s="815">
        <f t="shared" si="1430"/>
        <v>37</v>
      </c>
      <c r="C21966" s="815">
        <f t="shared" si="1429"/>
        <v>330</v>
      </c>
      <c r="D21966" s="815">
        <f t="shared" si="1428"/>
        <v>319</v>
      </c>
      <c r="E21966" s="815">
        <v>2020</v>
      </c>
    </row>
    <row r="21967" spans="1:5">
      <c r="A21967" s="816">
        <f t="shared" si="1431"/>
        <v>43868</v>
      </c>
      <c r="B21967" s="815">
        <f t="shared" si="1430"/>
        <v>38</v>
      </c>
      <c r="C21967" s="815">
        <f t="shared" si="1429"/>
        <v>329</v>
      </c>
      <c r="D21967" s="815">
        <f t="shared" si="1428"/>
        <v>318</v>
      </c>
      <c r="E21967" s="815">
        <v>2020</v>
      </c>
    </row>
    <row r="21968" spans="1:5">
      <c r="A21968" s="816">
        <f t="shared" si="1431"/>
        <v>43869</v>
      </c>
      <c r="B21968" s="815">
        <f t="shared" si="1430"/>
        <v>39</v>
      </c>
      <c r="C21968" s="815">
        <f t="shared" si="1429"/>
        <v>328</v>
      </c>
      <c r="D21968" s="815">
        <f t="shared" si="1428"/>
        <v>317</v>
      </c>
      <c r="E21968" s="815">
        <v>2020</v>
      </c>
    </row>
    <row r="21969" spans="1:5">
      <c r="A21969" s="816">
        <f t="shared" si="1431"/>
        <v>43870</v>
      </c>
      <c r="B21969" s="815">
        <f t="shared" si="1430"/>
        <v>40</v>
      </c>
      <c r="C21969" s="815">
        <f t="shared" si="1429"/>
        <v>327</v>
      </c>
      <c r="D21969" s="815">
        <f t="shared" si="1428"/>
        <v>316</v>
      </c>
      <c r="E21969" s="815">
        <v>2020</v>
      </c>
    </row>
    <row r="21970" spans="1:5">
      <c r="A21970" s="816">
        <f t="shared" si="1431"/>
        <v>43871</v>
      </c>
      <c r="B21970" s="815">
        <f t="shared" si="1430"/>
        <v>41</v>
      </c>
      <c r="C21970" s="815">
        <f t="shared" si="1429"/>
        <v>326</v>
      </c>
      <c r="D21970" s="815">
        <f t="shared" si="1428"/>
        <v>315</v>
      </c>
      <c r="E21970" s="815">
        <v>2020</v>
      </c>
    </row>
    <row r="21971" spans="1:5">
      <c r="A21971" s="816">
        <f t="shared" si="1431"/>
        <v>43872</v>
      </c>
      <c r="B21971" s="815">
        <f t="shared" si="1430"/>
        <v>42</v>
      </c>
      <c r="C21971" s="815">
        <f t="shared" si="1429"/>
        <v>325</v>
      </c>
      <c r="D21971" s="815">
        <f t="shared" si="1428"/>
        <v>314</v>
      </c>
      <c r="E21971" s="815">
        <v>2020</v>
      </c>
    </row>
    <row r="21972" spans="1:5">
      <c r="A21972" s="816">
        <f t="shared" si="1431"/>
        <v>43873</v>
      </c>
      <c r="B21972" s="815">
        <f t="shared" si="1430"/>
        <v>43</v>
      </c>
      <c r="C21972" s="815">
        <f t="shared" si="1429"/>
        <v>324</v>
      </c>
      <c r="D21972" s="815">
        <f t="shared" si="1428"/>
        <v>313</v>
      </c>
      <c r="E21972" s="815">
        <v>2020</v>
      </c>
    </row>
    <row r="21973" spans="1:5">
      <c r="A21973" s="816">
        <f t="shared" si="1431"/>
        <v>43874</v>
      </c>
      <c r="B21973" s="815">
        <f t="shared" si="1430"/>
        <v>44</v>
      </c>
      <c r="C21973" s="815">
        <f t="shared" si="1429"/>
        <v>323</v>
      </c>
      <c r="D21973" s="815">
        <f t="shared" si="1428"/>
        <v>312</v>
      </c>
      <c r="E21973" s="815">
        <v>2020</v>
      </c>
    </row>
    <row r="21974" spans="1:5">
      <c r="A21974" s="816">
        <f t="shared" si="1431"/>
        <v>43875</v>
      </c>
      <c r="B21974" s="815">
        <f t="shared" si="1430"/>
        <v>45</v>
      </c>
      <c r="C21974" s="815">
        <f t="shared" si="1429"/>
        <v>322</v>
      </c>
      <c r="D21974" s="815">
        <f t="shared" si="1428"/>
        <v>311</v>
      </c>
      <c r="E21974" s="815">
        <v>2020</v>
      </c>
    </row>
    <row r="21975" spans="1:5">
      <c r="A21975" s="816">
        <f t="shared" si="1431"/>
        <v>43876</v>
      </c>
      <c r="B21975" s="815">
        <f t="shared" si="1430"/>
        <v>46</v>
      </c>
      <c r="C21975" s="815">
        <f t="shared" si="1429"/>
        <v>321</v>
      </c>
      <c r="D21975" s="815">
        <f t="shared" si="1428"/>
        <v>310</v>
      </c>
      <c r="E21975" s="815">
        <v>2020</v>
      </c>
    </row>
    <row r="21976" spans="1:5">
      <c r="A21976" s="816">
        <f t="shared" si="1431"/>
        <v>43877</v>
      </c>
      <c r="B21976" s="815">
        <f t="shared" si="1430"/>
        <v>47</v>
      </c>
      <c r="C21976" s="815">
        <f t="shared" si="1429"/>
        <v>320</v>
      </c>
      <c r="D21976" s="815">
        <f t="shared" si="1428"/>
        <v>309</v>
      </c>
      <c r="E21976" s="815">
        <v>2020</v>
      </c>
    </row>
    <row r="21977" spans="1:5">
      <c r="A21977" s="816">
        <f t="shared" si="1431"/>
        <v>43878</v>
      </c>
      <c r="B21977" s="815">
        <f t="shared" si="1430"/>
        <v>48</v>
      </c>
      <c r="C21977" s="815">
        <f t="shared" si="1429"/>
        <v>319</v>
      </c>
      <c r="D21977" s="815">
        <f t="shared" si="1428"/>
        <v>308</v>
      </c>
      <c r="E21977" s="815">
        <v>2020</v>
      </c>
    </row>
    <row r="21978" spans="1:5">
      <c r="A21978" s="816">
        <f t="shared" si="1431"/>
        <v>43879</v>
      </c>
      <c r="B21978" s="815">
        <f t="shared" si="1430"/>
        <v>49</v>
      </c>
      <c r="C21978" s="815">
        <f t="shared" si="1429"/>
        <v>318</v>
      </c>
      <c r="D21978" s="815">
        <f t="shared" si="1428"/>
        <v>307</v>
      </c>
      <c r="E21978" s="815">
        <v>2020</v>
      </c>
    </row>
    <row r="21979" spans="1:5">
      <c r="A21979" s="816">
        <f t="shared" si="1431"/>
        <v>43880</v>
      </c>
      <c r="B21979" s="815">
        <f t="shared" si="1430"/>
        <v>50</v>
      </c>
      <c r="C21979" s="815">
        <f t="shared" si="1429"/>
        <v>317</v>
      </c>
      <c r="D21979" s="815">
        <f t="shared" si="1428"/>
        <v>306</v>
      </c>
      <c r="E21979" s="815">
        <v>2020</v>
      </c>
    </row>
    <row r="21980" spans="1:5">
      <c r="A21980" s="816">
        <f t="shared" si="1431"/>
        <v>43881</v>
      </c>
      <c r="B21980" s="815">
        <f t="shared" si="1430"/>
        <v>51</v>
      </c>
      <c r="C21980" s="815">
        <f t="shared" si="1429"/>
        <v>316</v>
      </c>
      <c r="D21980" s="815">
        <f t="shared" si="1428"/>
        <v>305</v>
      </c>
      <c r="E21980" s="815">
        <v>2020</v>
      </c>
    </row>
    <row r="21981" spans="1:5">
      <c r="A21981" s="816">
        <f t="shared" si="1431"/>
        <v>43882</v>
      </c>
      <c r="B21981" s="815">
        <f t="shared" si="1430"/>
        <v>52</v>
      </c>
      <c r="C21981" s="815">
        <f t="shared" si="1429"/>
        <v>315</v>
      </c>
      <c r="D21981" s="815">
        <f t="shared" si="1428"/>
        <v>304</v>
      </c>
      <c r="E21981" s="815">
        <v>2020</v>
      </c>
    </row>
    <row r="21982" spans="1:5">
      <c r="A21982" s="816">
        <f t="shared" si="1431"/>
        <v>43883</v>
      </c>
      <c r="B21982" s="815">
        <f t="shared" si="1430"/>
        <v>53</v>
      </c>
      <c r="C21982" s="815">
        <f t="shared" si="1429"/>
        <v>314</v>
      </c>
      <c r="D21982" s="815">
        <f t="shared" si="1428"/>
        <v>303</v>
      </c>
      <c r="E21982" s="815">
        <v>2020</v>
      </c>
    </row>
    <row r="21983" spans="1:5">
      <c r="A21983" s="816">
        <f t="shared" si="1431"/>
        <v>43884</v>
      </c>
      <c r="B21983" s="815">
        <f t="shared" si="1430"/>
        <v>54</v>
      </c>
      <c r="C21983" s="815">
        <f t="shared" si="1429"/>
        <v>313</v>
      </c>
      <c r="D21983" s="815">
        <f t="shared" si="1428"/>
        <v>302</v>
      </c>
      <c r="E21983" s="815">
        <v>2020</v>
      </c>
    </row>
    <row r="21984" spans="1:5">
      <c r="A21984" s="816">
        <f t="shared" si="1431"/>
        <v>43885</v>
      </c>
      <c r="B21984" s="815">
        <f t="shared" si="1430"/>
        <v>55</v>
      </c>
      <c r="C21984" s="815">
        <f t="shared" si="1429"/>
        <v>312</v>
      </c>
      <c r="D21984" s="815">
        <f t="shared" si="1428"/>
        <v>301</v>
      </c>
      <c r="E21984" s="815">
        <v>2020</v>
      </c>
    </row>
    <row r="21985" spans="1:5">
      <c r="A21985" s="816">
        <f t="shared" si="1431"/>
        <v>43886</v>
      </c>
      <c r="B21985" s="815">
        <f t="shared" ref="B21985:B22048" si="1432">B21984+1</f>
        <v>56</v>
      </c>
      <c r="C21985" s="815">
        <f t="shared" ref="C21985:C22048" si="1433">C21984-1</f>
        <v>311</v>
      </c>
      <c r="D21985" s="815">
        <f t="shared" ref="D21985:D22048" si="1434">D21984-1</f>
        <v>300</v>
      </c>
      <c r="E21985" s="815">
        <v>2020</v>
      </c>
    </row>
    <row r="21986" spans="1:5">
      <c r="A21986" s="816">
        <f t="shared" si="1431"/>
        <v>43887</v>
      </c>
      <c r="B21986" s="815">
        <f t="shared" si="1432"/>
        <v>57</v>
      </c>
      <c r="C21986" s="815">
        <f t="shared" si="1433"/>
        <v>310</v>
      </c>
      <c r="D21986" s="815">
        <f t="shared" si="1434"/>
        <v>299</v>
      </c>
      <c r="E21986" s="815">
        <v>2020</v>
      </c>
    </row>
    <row r="21987" spans="1:5">
      <c r="A21987" s="816">
        <f t="shared" si="1431"/>
        <v>43888</v>
      </c>
      <c r="B21987" s="815">
        <f t="shared" si="1432"/>
        <v>58</v>
      </c>
      <c r="C21987" s="815">
        <f t="shared" si="1433"/>
        <v>309</v>
      </c>
      <c r="D21987" s="815">
        <f t="shared" si="1434"/>
        <v>298</v>
      </c>
      <c r="E21987" s="815">
        <v>2020</v>
      </c>
    </row>
    <row r="21988" spans="1:5">
      <c r="A21988" s="816">
        <f t="shared" si="1431"/>
        <v>43889</v>
      </c>
      <c r="B21988" s="815">
        <f t="shared" si="1432"/>
        <v>59</v>
      </c>
      <c r="C21988" s="815">
        <f t="shared" si="1433"/>
        <v>308</v>
      </c>
      <c r="D21988" s="815">
        <f t="shared" si="1434"/>
        <v>297</v>
      </c>
      <c r="E21988" s="815">
        <v>2020</v>
      </c>
    </row>
    <row r="21989" spans="1:5">
      <c r="A21989" s="816">
        <f t="shared" si="1431"/>
        <v>43890</v>
      </c>
      <c r="B21989" s="815">
        <f t="shared" si="1432"/>
        <v>60</v>
      </c>
      <c r="C21989" s="815">
        <f t="shared" si="1433"/>
        <v>307</v>
      </c>
      <c r="D21989" s="815">
        <f t="shared" si="1434"/>
        <v>296</v>
      </c>
      <c r="E21989" s="815">
        <v>2020</v>
      </c>
    </row>
    <row r="21990" spans="1:5">
      <c r="A21990" s="816">
        <f t="shared" si="1431"/>
        <v>43891</v>
      </c>
      <c r="B21990" s="815">
        <f t="shared" si="1432"/>
        <v>61</v>
      </c>
      <c r="C21990" s="815">
        <f t="shared" si="1433"/>
        <v>306</v>
      </c>
      <c r="D21990" s="815">
        <f t="shared" si="1434"/>
        <v>295</v>
      </c>
      <c r="E21990" s="815">
        <v>2020</v>
      </c>
    </row>
    <row r="21991" spans="1:5">
      <c r="A21991" s="816">
        <f t="shared" si="1431"/>
        <v>43892</v>
      </c>
      <c r="B21991" s="815">
        <f t="shared" si="1432"/>
        <v>62</v>
      </c>
      <c r="C21991" s="815">
        <f t="shared" si="1433"/>
        <v>305</v>
      </c>
      <c r="D21991" s="815">
        <f t="shared" si="1434"/>
        <v>294</v>
      </c>
      <c r="E21991" s="815">
        <v>2020</v>
      </c>
    </row>
    <row r="21992" spans="1:5">
      <c r="A21992" s="816">
        <f t="shared" si="1431"/>
        <v>43893</v>
      </c>
      <c r="B21992" s="815">
        <f t="shared" si="1432"/>
        <v>63</v>
      </c>
      <c r="C21992" s="815">
        <f t="shared" si="1433"/>
        <v>304</v>
      </c>
      <c r="D21992" s="815">
        <f t="shared" si="1434"/>
        <v>293</v>
      </c>
      <c r="E21992" s="815">
        <v>2020</v>
      </c>
    </row>
    <row r="21993" spans="1:5">
      <c r="A21993" s="816">
        <f t="shared" si="1431"/>
        <v>43894</v>
      </c>
      <c r="B21993" s="815">
        <f t="shared" si="1432"/>
        <v>64</v>
      </c>
      <c r="C21993" s="815">
        <f t="shared" si="1433"/>
        <v>303</v>
      </c>
      <c r="D21993" s="815">
        <f t="shared" si="1434"/>
        <v>292</v>
      </c>
      <c r="E21993" s="815">
        <v>2020</v>
      </c>
    </row>
    <row r="21994" spans="1:5">
      <c r="A21994" s="816">
        <f t="shared" si="1431"/>
        <v>43895</v>
      </c>
      <c r="B21994" s="815">
        <f t="shared" si="1432"/>
        <v>65</v>
      </c>
      <c r="C21994" s="815">
        <f t="shared" si="1433"/>
        <v>302</v>
      </c>
      <c r="D21994" s="815">
        <f t="shared" si="1434"/>
        <v>291</v>
      </c>
      <c r="E21994" s="815">
        <v>2020</v>
      </c>
    </row>
    <row r="21995" spans="1:5">
      <c r="A21995" s="816">
        <f t="shared" si="1431"/>
        <v>43896</v>
      </c>
      <c r="B21995" s="815">
        <f t="shared" si="1432"/>
        <v>66</v>
      </c>
      <c r="C21995" s="815">
        <f t="shared" si="1433"/>
        <v>301</v>
      </c>
      <c r="D21995" s="815">
        <f t="shared" si="1434"/>
        <v>290</v>
      </c>
      <c r="E21995" s="815">
        <v>2020</v>
      </c>
    </row>
    <row r="21996" spans="1:5">
      <c r="A21996" s="816">
        <f t="shared" si="1431"/>
        <v>43897</v>
      </c>
      <c r="B21996" s="815">
        <f t="shared" si="1432"/>
        <v>67</v>
      </c>
      <c r="C21996" s="815">
        <f t="shared" si="1433"/>
        <v>300</v>
      </c>
      <c r="D21996" s="815">
        <f t="shared" si="1434"/>
        <v>289</v>
      </c>
      <c r="E21996" s="815">
        <v>2020</v>
      </c>
    </row>
    <row r="21997" spans="1:5">
      <c r="A21997" s="816">
        <f t="shared" si="1431"/>
        <v>43898</v>
      </c>
      <c r="B21997" s="815">
        <f t="shared" si="1432"/>
        <v>68</v>
      </c>
      <c r="C21997" s="815">
        <f t="shared" si="1433"/>
        <v>299</v>
      </c>
      <c r="D21997" s="815">
        <f t="shared" si="1434"/>
        <v>288</v>
      </c>
      <c r="E21997" s="815">
        <v>2020</v>
      </c>
    </row>
    <row r="21998" spans="1:5">
      <c r="A21998" s="816">
        <f t="shared" si="1431"/>
        <v>43899</v>
      </c>
      <c r="B21998" s="815">
        <f t="shared" si="1432"/>
        <v>69</v>
      </c>
      <c r="C21998" s="815">
        <f t="shared" si="1433"/>
        <v>298</v>
      </c>
      <c r="D21998" s="815">
        <f t="shared" si="1434"/>
        <v>287</v>
      </c>
      <c r="E21998" s="815">
        <v>2020</v>
      </c>
    </row>
    <row r="21999" spans="1:5">
      <c r="A21999" s="816">
        <f t="shared" si="1431"/>
        <v>43900</v>
      </c>
      <c r="B21999" s="815">
        <f t="shared" si="1432"/>
        <v>70</v>
      </c>
      <c r="C21999" s="815">
        <f t="shared" si="1433"/>
        <v>297</v>
      </c>
      <c r="D21999" s="815">
        <f t="shared" si="1434"/>
        <v>286</v>
      </c>
      <c r="E21999" s="815">
        <v>2020</v>
      </c>
    </row>
    <row r="22000" spans="1:5">
      <c r="A22000" s="816">
        <f t="shared" si="1431"/>
        <v>43901</v>
      </c>
      <c r="B22000" s="815">
        <f t="shared" si="1432"/>
        <v>71</v>
      </c>
      <c r="C22000" s="815">
        <f t="shared" si="1433"/>
        <v>296</v>
      </c>
      <c r="D22000" s="815">
        <f t="shared" si="1434"/>
        <v>285</v>
      </c>
      <c r="E22000" s="815">
        <v>2020</v>
      </c>
    </row>
    <row r="22001" spans="1:5">
      <c r="A22001" s="816">
        <f t="shared" si="1431"/>
        <v>43902</v>
      </c>
      <c r="B22001" s="815">
        <f t="shared" si="1432"/>
        <v>72</v>
      </c>
      <c r="C22001" s="815">
        <f t="shared" si="1433"/>
        <v>295</v>
      </c>
      <c r="D22001" s="815">
        <f t="shared" si="1434"/>
        <v>284</v>
      </c>
      <c r="E22001" s="815">
        <v>2020</v>
      </c>
    </row>
    <row r="22002" spans="1:5">
      <c r="A22002" s="816">
        <f t="shared" si="1431"/>
        <v>43903</v>
      </c>
      <c r="B22002" s="815">
        <f t="shared" si="1432"/>
        <v>73</v>
      </c>
      <c r="C22002" s="815">
        <f t="shared" si="1433"/>
        <v>294</v>
      </c>
      <c r="D22002" s="815">
        <f t="shared" si="1434"/>
        <v>283</v>
      </c>
      <c r="E22002" s="815">
        <v>2020</v>
      </c>
    </row>
    <row r="22003" spans="1:5">
      <c r="A22003" s="816">
        <f t="shared" ref="A22003:A22066" si="1435">A22002+1</f>
        <v>43904</v>
      </c>
      <c r="B22003" s="815">
        <f t="shared" si="1432"/>
        <v>74</v>
      </c>
      <c r="C22003" s="815">
        <f t="shared" si="1433"/>
        <v>293</v>
      </c>
      <c r="D22003" s="815">
        <f t="shared" si="1434"/>
        <v>282</v>
      </c>
      <c r="E22003" s="815">
        <v>2020</v>
      </c>
    </row>
    <row r="22004" spans="1:5">
      <c r="A22004" s="816">
        <f t="shared" si="1435"/>
        <v>43905</v>
      </c>
      <c r="B22004" s="815">
        <f t="shared" si="1432"/>
        <v>75</v>
      </c>
      <c r="C22004" s="815">
        <f t="shared" si="1433"/>
        <v>292</v>
      </c>
      <c r="D22004" s="815">
        <f t="shared" si="1434"/>
        <v>281</v>
      </c>
      <c r="E22004" s="815">
        <v>2020</v>
      </c>
    </row>
    <row r="22005" spans="1:5">
      <c r="A22005" s="816">
        <f t="shared" si="1435"/>
        <v>43906</v>
      </c>
      <c r="B22005" s="815">
        <f t="shared" si="1432"/>
        <v>76</v>
      </c>
      <c r="C22005" s="815">
        <f t="shared" si="1433"/>
        <v>291</v>
      </c>
      <c r="D22005" s="815">
        <f t="shared" si="1434"/>
        <v>280</v>
      </c>
      <c r="E22005" s="815">
        <v>2020</v>
      </c>
    </row>
    <row r="22006" spans="1:5">
      <c r="A22006" s="816">
        <f t="shared" si="1435"/>
        <v>43907</v>
      </c>
      <c r="B22006" s="815">
        <f t="shared" si="1432"/>
        <v>77</v>
      </c>
      <c r="C22006" s="815">
        <f t="shared" si="1433"/>
        <v>290</v>
      </c>
      <c r="D22006" s="815">
        <f t="shared" si="1434"/>
        <v>279</v>
      </c>
      <c r="E22006" s="815">
        <v>2020</v>
      </c>
    </row>
    <row r="22007" spans="1:5">
      <c r="A22007" s="816">
        <f t="shared" si="1435"/>
        <v>43908</v>
      </c>
      <c r="B22007" s="815">
        <f t="shared" si="1432"/>
        <v>78</v>
      </c>
      <c r="C22007" s="815">
        <f t="shared" si="1433"/>
        <v>289</v>
      </c>
      <c r="D22007" s="815">
        <f t="shared" si="1434"/>
        <v>278</v>
      </c>
      <c r="E22007" s="815">
        <v>2020</v>
      </c>
    </row>
    <row r="22008" spans="1:5">
      <c r="A22008" s="816">
        <f t="shared" si="1435"/>
        <v>43909</v>
      </c>
      <c r="B22008" s="815">
        <f t="shared" si="1432"/>
        <v>79</v>
      </c>
      <c r="C22008" s="815">
        <f t="shared" si="1433"/>
        <v>288</v>
      </c>
      <c r="D22008" s="815">
        <f t="shared" si="1434"/>
        <v>277</v>
      </c>
      <c r="E22008" s="815">
        <v>2020</v>
      </c>
    </row>
    <row r="22009" spans="1:5">
      <c r="A22009" s="816">
        <f t="shared" si="1435"/>
        <v>43910</v>
      </c>
      <c r="B22009" s="815">
        <f t="shared" si="1432"/>
        <v>80</v>
      </c>
      <c r="C22009" s="815">
        <f t="shared" si="1433"/>
        <v>287</v>
      </c>
      <c r="D22009" s="815">
        <f t="shared" si="1434"/>
        <v>276</v>
      </c>
      <c r="E22009" s="815">
        <v>2020</v>
      </c>
    </row>
    <row r="22010" spans="1:5">
      <c r="A22010" s="816">
        <f t="shared" si="1435"/>
        <v>43911</v>
      </c>
      <c r="B22010" s="815">
        <f t="shared" si="1432"/>
        <v>81</v>
      </c>
      <c r="C22010" s="815">
        <f t="shared" si="1433"/>
        <v>286</v>
      </c>
      <c r="D22010" s="815">
        <f t="shared" si="1434"/>
        <v>275</v>
      </c>
      <c r="E22010" s="815">
        <v>2020</v>
      </c>
    </row>
    <row r="22011" spans="1:5">
      <c r="A22011" s="816">
        <f t="shared" si="1435"/>
        <v>43912</v>
      </c>
      <c r="B22011" s="815">
        <f t="shared" si="1432"/>
        <v>82</v>
      </c>
      <c r="C22011" s="815">
        <f t="shared" si="1433"/>
        <v>285</v>
      </c>
      <c r="D22011" s="815">
        <f t="shared" si="1434"/>
        <v>274</v>
      </c>
      <c r="E22011" s="815">
        <v>2020</v>
      </c>
    </row>
    <row r="22012" spans="1:5">
      <c r="A22012" s="816">
        <f t="shared" si="1435"/>
        <v>43913</v>
      </c>
      <c r="B22012" s="815">
        <f t="shared" si="1432"/>
        <v>83</v>
      </c>
      <c r="C22012" s="815">
        <f t="shared" si="1433"/>
        <v>284</v>
      </c>
      <c r="D22012" s="815">
        <f t="shared" si="1434"/>
        <v>273</v>
      </c>
      <c r="E22012" s="815">
        <v>2020</v>
      </c>
    </row>
    <row r="22013" spans="1:5">
      <c r="A22013" s="816">
        <f t="shared" si="1435"/>
        <v>43914</v>
      </c>
      <c r="B22013" s="815">
        <f t="shared" si="1432"/>
        <v>84</v>
      </c>
      <c r="C22013" s="815">
        <f t="shared" si="1433"/>
        <v>283</v>
      </c>
      <c r="D22013" s="815">
        <f t="shared" si="1434"/>
        <v>272</v>
      </c>
      <c r="E22013" s="815">
        <v>2020</v>
      </c>
    </row>
    <row r="22014" spans="1:5">
      <c r="A22014" s="816">
        <f t="shared" si="1435"/>
        <v>43915</v>
      </c>
      <c r="B22014" s="815">
        <f t="shared" si="1432"/>
        <v>85</v>
      </c>
      <c r="C22014" s="815">
        <f t="shared" si="1433"/>
        <v>282</v>
      </c>
      <c r="D22014" s="815">
        <f t="shared" si="1434"/>
        <v>271</v>
      </c>
      <c r="E22014" s="815">
        <v>2020</v>
      </c>
    </row>
    <row r="22015" spans="1:5">
      <c r="A22015" s="816">
        <f t="shared" si="1435"/>
        <v>43916</v>
      </c>
      <c r="B22015" s="815">
        <f t="shared" si="1432"/>
        <v>86</v>
      </c>
      <c r="C22015" s="815">
        <f t="shared" si="1433"/>
        <v>281</v>
      </c>
      <c r="D22015" s="815">
        <f t="shared" si="1434"/>
        <v>270</v>
      </c>
      <c r="E22015" s="815">
        <v>2020</v>
      </c>
    </row>
    <row r="22016" spans="1:5">
      <c r="A22016" s="816">
        <f t="shared" si="1435"/>
        <v>43917</v>
      </c>
      <c r="B22016" s="815">
        <f t="shared" si="1432"/>
        <v>87</v>
      </c>
      <c r="C22016" s="815">
        <f t="shared" si="1433"/>
        <v>280</v>
      </c>
      <c r="D22016" s="815">
        <f t="shared" si="1434"/>
        <v>269</v>
      </c>
      <c r="E22016" s="815">
        <v>2020</v>
      </c>
    </row>
    <row r="22017" spans="1:5">
      <c r="A22017" s="816">
        <f t="shared" si="1435"/>
        <v>43918</v>
      </c>
      <c r="B22017" s="815">
        <f t="shared" si="1432"/>
        <v>88</v>
      </c>
      <c r="C22017" s="815">
        <f t="shared" si="1433"/>
        <v>279</v>
      </c>
      <c r="D22017" s="815">
        <f t="shared" si="1434"/>
        <v>268</v>
      </c>
      <c r="E22017" s="815">
        <v>2020</v>
      </c>
    </row>
    <row r="22018" spans="1:5">
      <c r="A22018" s="816">
        <f t="shared" si="1435"/>
        <v>43919</v>
      </c>
      <c r="B22018" s="815">
        <f t="shared" si="1432"/>
        <v>89</v>
      </c>
      <c r="C22018" s="815">
        <f t="shared" si="1433"/>
        <v>278</v>
      </c>
      <c r="D22018" s="815">
        <f t="shared" si="1434"/>
        <v>267</v>
      </c>
      <c r="E22018" s="815">
        <v>2020</v>
      </c>
    </row>
    <row r="22019" spans="1:5">
      <c r="A22019" s="816">
        <f t="shared" si="1435"/>
        <v>43920</v>
      </c>
      <c r="B22019" s="815">
        <f t="shared" si="1432"/>
        <v>90</v>
      </c>
      <c r="C22019" s="815">
        <f t="shared" si="1433"/>
        <v>277</v>
      </c>
      <c r="D22019" s="815">
        <f t="shared" si="1434"/>
        <v>266</v>
      </c>
      <c r="E22019" s="815">
        <v>2020</v>
      </c>
    </row>
    <row r="22020" spans="1:5">
      <c r="A22020" s="816">
        <f t="shared" si="1435"/>
        <v>43921</v>
      </c>
      <c r="B22020" s="815">
        <f t="shared" si="1432"/>
        <v>91</v>
      </c>
      <c r="C22020" s="815">
        <f t="shared" si="1433"/>
        <v>276</v>
      </c>
      <c r="D22020" s="815">
        <f t="shared" si="1434"/>
        <v>265</v>
      </c>
      <c r="E22020" s="815">
        <v>2020</v>
      </c>
    </row>
    <row r="22021" spans="1:5">
      <c r="A22021" s="816">
        <f t="shared" si="1435"/>
        <v>43922</v>
      </c>
      <c r="B22021" s="815">
        <f t="shared" si="1432"/>
        <v>92</v>
      </c>
      <c r="C22021" s="815">
        <f t="shared" si="1433"/>
        <v>275</v>
      </c>
      <c r="D22021" s="815">
        <f t="shared" si="1434"/>
        <v>264</v>
      </c>
      <c r="E22021" s="815">
        <v>2020</v>
      </c>
    </row>
    <row r="22022" spans="1:5">
      <c r="A22022" s="816">
        <f t="shared" si="1435"/>
        <v>43923</v>
      </c>
      <c r="B22022" s="815">
        <f t="shared" si="1432"/>
        <v>93</v>
      </c>
      <c r="C22022" s="815">
        <f t="shared" si="1433"/>
        <v>274</v>
      </c>
      <c r="D22022" s="815">
        <f t="shared" si="1434"/>
        <v>263</v>
      </c>
      <c r="E22022" s="815">
        <v>2020</v>
      </c>
    </row>
    <row r="22023" spans="1:5">
      <c r="A22023" s="816">
        <f t="shared" si="1435"/>
        <v>43924</v>
      </c>
      <c r="B22023" s="815">
        <f t="shared" si="1432"/>
        <v>94</v>
      </c>
      <c r="C22023" s="815">
        <f t="shared" si="1433"/>
        <v>273</v>
      </c>
      <c r="D22023" s="815">
        <f t="shared" si="1434"/>
        <v>262</v>
      </c>
      <c r="E22023" s="815">
        <v>2020</v>
      </c>
    </row>
    <row r="22024" spans="1:5">
      <c r="A22024" s="816">
        <f t="shared" si="1435"/>
        <v>43925</v>
      </c>
      <c r="B22024" s="815">
        <f t="shared" si="1432"/>
        <v>95</v>
      </c>
      <c r="C22024" s="815">
        <f t="shared" si="1433"/>
        <v>272</v>
      </c>
      <c r="D22024" s="815">
        <f t="shared" si="1434"/>
        <v>261</v>
      </c>
      <c r="E22024" s="815">
        <v>2020</v>
      </c>
    </row>
    <row r="22025" spans="1:5">
      <c r="A22025" s="816">
        <f t="shared" si="1435"/>
        <v>43926</v>
      </c>
      <c r="B22025" s="815">
        <f t="shared" si="1432"/>
        <v>96</v>
      </c>
      <c r="C22025" s="815">
        <f t="shared" si="1433"/>
        <v>271</v>
      </c>
      <c r="D22025" s="815">
        <f t="shared" si="1434"/>
        <v>260</v>
      </c>
      <c r="E22025" s="815">
        <v>2020</v>
      </c>
    </row>
    <row r="22026" spans="1:5">
      <c r="A22026" s="816">
        <f t="shared" si="1435"/>
        <v>43927</v>
      </c>
      <c r="B22026" s="815">
        <f t="shared" si="1432"/>
        <v>97</v>
      </c>
      <c r="C22026" s="815">
        <f t="shared" si="1433"/>
        <v>270</v>
      </c>
      <c r="D22026" s="815">
        <f t="shared" si="1434"/>
        <v>259</v>
      </c>
      <c r="E22026" s="815">
        <v>2020</v>
      </c>
    </row>
    <row r="22027" spans="1:5">
      <c r="A22027" s="816">
        <f t="shared" si="1435"/>
        <v>43928</v>
      </c>
      <c r="B22027" s="815">
        <f t="shared" si="1432"/>
        <v>98</v>
      </c>
      <c r="C22027" s="815">
        <f t="shared" si="1433"/>
        <v>269</v>
      </c>
      <c r="D22027" s="815">
        <f t="shared" si="1434"/>
        <v>258</v>
      </c>
      <c r="E22027" s="815">
        <v>2020</v>
      </c>
    </row>
    <row r="22028" spans="1:5">
      <c r="A22028" s="816">
        <f t="shared" si="1435"/>
        <v>43929</v>
      </c>
      <c r="B22028" s="815">
        <f t="shared" si="1432"/>
        <v>99</v>
      </c>
      <c r="C22028" s="815">
        <f t="shared" si="1433"/>
        <v>268</v>
      </c>
      <c r="D22028" s="815">
        <f t="shared" si="1434"/>
        <v>257</v>
      </c>
      <c r="E22028" s="815">
        <v>2020</v>
      </c>
    </row>
    <row r="22029" spans="1:5">
      <c r="A22029" s="816">
        <f t="shared" si="1435"/>
        <v>43930</v>
      </c>
      <c r="B22029" s="815">
        <f t="shared" si="1432"/>
        <v>100</v>
      </c>
      <c r="C22029" s="815">
        <f t="shared" si="1433"/>
        <v>267</v>
      </c>
      <c r="D22029" s="815">
        <f t="shared" si="1434"/>
        <v>256</v>
      </c>
      <c r="E22029" s="815">
        <v>2020</v>
      </c>
    </row>
    <row r="22030" spans="1:5">
      <c r="A22030" s="816">
        <f t="shared" si="1435"/>
        <v>43931</v>
      </c>
      <c r="B22030" s="815">
        <f t="shared" si="1432"/>
        <v>101</v>
      </c>
      <c r="C22030" s="815">
        <f t="shared" si="1433"/>
        <v>266</v>
      </c>
      <c r="D22030" s="815">
        <f t="shared" si="1434"/>
        <v>255</v>
      </c>
      <c r="E22030" s="815">
        <v>2020</v>
      </c>
    </row>
    <row r="22031" spans="1:5">
      <c r="A22031" s="816">
        <f t="shared" si="1435"/>
        <v>43932</v>
      </c>
      <c r="B22031" s="815">
        <f t="shared" si="1432"/>
        <v>102</v>
      </c>
      <c r="C22031" s="815">
        <f t="shared" si="1433"/>
        <v>265</v>
      </c>
      <c r="D22031" s="815">
        <f t="shared" si="1434"/>
        <v>254</v>
      </c>
      <c r="E22031" s="815">
        <v>2020</v>
      </c>
    </row>
    <row r="22032" spans="1:5">
      <c r="A22032" s="816">
        <f t="shared" si="1435"/>
        <v>43933</v>
      </c>
      <c r="B22032" s="815">
        <f t="shared" si="1432"/>
        <v>103</v>
      </c>
      <c r="C22032" s="815">
        <f t="shared" si="1433"/>
        <v>264</v>
      </c>
      <c r="D22032" s="815">
        <f t="shared" si="1434"/>
        <v>253</v>
      </c>
      <c r="E22032" s="815">
        <v>2020</v>
      </c>
    </row>
    <row r="22033" spans="1:5">
      <c r="A22033" s="816">
        <f t="shared" si="1435"/>
        <v>43934</v>
      </c>
      <c r="B22033" s="815">
        <f t="shared" si="1432"/>
        <v>104</v>
      </c>
      <c r="C22033" s="815">
        <f t="shared" si="1433"/>
        <v>263</v>
      </c>
      <c r="D22033" s="815">
        <f t="shared" si="1434"/>
        <v>252</v>
      </c>
      <c r="E22033" s="815">
        <v>2020</v>
      </c>
    </row>
    <row r="22034" spans="1:5">
      <c r="A22034" s="816">
        <f t="shared" si="1435"/>
        <v>43935</v>
      </c>
      <c r="B22034" s="815">
        <f t="shared" si="1432"/>
        <v>105</v>
      </c>
      <c r="C22034" s="815">
        <f t="shared" si="1433"/>
        <v>262</v>
      </c>
      <c r="D22034" s="815">
        <f t="shared" si="1434"/>
        <v>251</v>
      </c>
      <c r="E22034" s="815">
        <v>2020</v>
      </c>
    </row>
    <row r="22035" spans="1:5">
      <c r="A22035" s="816">
        <f t="shared" si="1435"/>
        <v>43936</v>
      </c>
      <c r="B22035" s="815">
        <f t="shared" si="1432"/>
        <v>106</v>
      </c>
      <c r="C22035" s="815">
        <f t="shared" si="1433"/>
        <v>261</v>
      </c>
      <c r="D22035" s="815">
        <f t="shared" si="1434"/>
        <v>250</v>
      </c>
      <c r="E22035" s="815">
        <v>2020</v>
      </c>
    </row>
    <row r="22036" spans="1:5">
      <c r="A22036" s="816">
        <f t="shared" si="1435"/>
        <v>43937</v>
      </c>
      <c r="B22036" s="815">
        <f t="shared" si="1432"/>
        <v>107</v>
      </c>
      <c r="C22036" s="815">
        <f t="shared" si="1433"/>
        <v>260</v>
      </c>
      <c r="D22036" s="815">
        <f t="shared" si="1434"/>
        <v>249</v>
      </c>
      <c r="E22036" s="815">
        <v>2020</v>
      </c>
    </row>
    <row r="22037" spans="1:5">
      <c r="A22037" s="816">
        <f t="shared" si="1435"/>
        <v>43938</v>
      </c>
      <c r="B22037" s="815">
        <f t="shared" si="1432"/>
        <v>108</v>
      </c>
      <c r="C22037" s="815">
        <f t="shared" si="1433"/>
        <v>259</v>
      </c>
      <c r="D22037" s="815">
        <f t="shared" si="1434"/>
        <v>248</v>
      </c>
      <c r="E22037" s="815">
        <v>2020</v>
      </c>
    </row>
    <row r="22038" spans="1:5">
      <c r="A22038" s="816">
        <f t="shared" si="1435"/>
        <v>43939</v>
      </c>
      <c r="B22038" s="815">
        <f t="shared" si="1432"/>
        <v>109</v>
      </c>
      <c r="C22038" s="815">
        <f t="shared" si="1433"/>
        <v>258</v>
      </c>
      <c r="D22038" s="815">
        <f t="shared" si="1434"/>
        <v>247</v>
      </c>
      <c r="E22038" s="815">
        <v>2020</v>
      </c>
    </row>
    <row r="22039" spans="1:5">
      <c r="A22039" s="816">
        <f t="shared" si="1435"/>
        <v>43940</v>
      </c>
      <c r="B22039" s="815">
        <f t="shared" si="1432"/>
        <v>110</v>
      </c>
      <c r="C22039" s="815">
        <f t="shared" si="1433"/>
        <v>257</v>
      </c>
      <c r="D22039" s="815">
        <f t="shared" si="1434"/>
        <v>246</v>
      </c>
      <c r="E22039" s="815">
        <v>2020</v>
      </c>
    </row>
    <row r="22040" spans="1:5">
      <c r="A22040" s="816">
        <f t="shared" si="1435"/>
        <v>43941</v>
      </c>
      <c r="B22040" s="815">
        <f t="shared" si="1432"/>
        <v>111</v>
      </c>
      <c r="C22040" s="815">
        <f t="shared" si="1433"/>
        <v>256</v>
      </c>
      <c r="D22040" s="815">
        <f t="shared" si="1434"/>
        <v>245</v>
      </c>
      <c r="E22040" s="815">
        <v>2020</v>
      </c>
    </row>
    <row r="22041" spans="1:5">
      <c r="A22041" s="816">
        <f t="shared" si="1435"/>
        <v>43942</v>
      </c>
      <c r="B22041" s="815">
        <f t="shared" si="1432"/>
        <v>112</v>
      </c>
      <c r="C22041" s="815">
        <f t="shared" si="1433"/>
        <v>255</v>
      </c>
      <c r="D22041" s="815">
        <f t="shared" si="1434"/>
        <v>244</v>
      </c>
      <c r="E22041" s="815">
        <v>2020</v>
      </c>
    </row>
    <row r="22042" spans="1:5">
      <c r="A22042" s="816">
        <f t="shared" si="1435"/>
        <v>43943</v>
      </c>
      <c r="B22042" s="815">
        <f t="shared" si="1432"/>
        <v>113</v>
      </c>
      <c r="C22042" s="815">
        <f t="shared" si="1433"/>
        <v>254</v>
      </c>
      <c r="D22042" s="815">
        <f t="shared" si="1434"/>
        <v>243</v>
      </c>
      <c r="E22042" s="815">
        <v>2020</v>
      </c>
    </row>
    <row r="22043" spans="1:5">
      <c r="A22043" s="816">
        <f t="shared" si="1435"/>
        <v>43944</v>
      </c>
      <c r="B22043" s="815">
        <f t="shared" si="1432"/>
        <v>114</v>
      </c>
      <c r="C22043" s="815">
        <f t="shared" si="1433"/>
        <v>253</v>
      </c>
      <c r="D22043" s="815">
        <f t="shared" si="1434"/>
        <v>242</v>
      </c>
      <c r="E22043" s="815">
        <v>2020</v>
      </c>
    </row>
    <row r="22044" spans="1:5">
      <c r="A22044" s="816">
        <f t="shared" si="1435"/>
        <v>43945</v>
      </c>
      <c r="B22044" s="815">
        <f t="shared" si="1432"/>
        <v>115</v>
      </c>
      <c r="C22044" s="815">
        <f t="shared" si="1433"/>
        <v>252</v>
      </c>
      <c r="D22044" s="815">
        <f t="shared" si="1434"/>
        <v>241</v>
      </c>
      <c r="E22044" s="815">
        <v>2020</v>
      </c>
    </row>
    <row r="22045" spans="1:5">
      <c r="A22045" s="816">
        <f t="shared" si="1435"/>
        <v>43946</v>
      </c>
      <c r="B22045" s="815">
        <f t="shared" si="1432"/>
        <v>116</v>
      </c>
      <c r="C22045" s="815">
        <f t="shared" si="1433"/>
        <v>251</v>
      </c>
      <c r="D22045" s="815">
        <f t="shared" si="1434"/>
        <v>240</v>
      </c>
      <c r="E22045" s="815">
        <v>2020</v>
      </c>
    </row>
    <row r="22046" spans="1:5">
      <c r="A22046" s="816">
        <f t="shared" si="1435"/>
        <v>43947</v>
      </c>
      <c r="B22046" s="815">
        <f t="shared" si="1432"/>
        <v>117</v>
      </c>
      <c r="C22046" s="815">
        <f t="shared" si="1433"/>
        <v>250</v>
      </c>
      <c r="D22046" s="815">
        <f t="shared" si="1434"/>
        <v>239</v>
      </c>
      <c r="E22046" s="815">
        <v>2020</v>
      </c>
    </row>
    <row r="22047" spans="1:5">
      <c r="A22047" s="816">
        <f t="shared" si="1435"/>
        <v>43948</v>
      </c>
      <c r="B22047" s="815">
        <f t="shared" si="1432"/>
        <v>118</v>
      </c>
      <c r="C22047" s="815">
        <f t="shared" si="1433"/>
        <v>249</v>
      </c>
      <c r="D22047" s="815">
        <f t="shared" si="1434"/>
        <v>238</v>
      </c>
      <c r="E22047" s="815">
        <v>2020</v>
      </c>
    </row>
    <row r="22048" spans="1:5">
      <c r="A22048" s="816">
        <f t="shared" si="1435"/>
        <v>43949</v>
      </c>
      <c r="B22048" s="815">
        <f t="shared" si="1432"/>
        <v>119</v>
      </c>
      <c r="C22048" s="815">
        <f t="shared" si="1433"/>
        <v>248</v>
      </c>
      <c r="D22048" s="815">
        <f t="shared" si="1434"/>
        <v>237</v>
      </c>
      <c r="E22048" s="815">
        <v>2020</v>
      </c>
    </row>
    <row r="22049" spans="1:5">
      <c r="A22049" s="816">
        <f t="shared" si="1435"/>
        <v>43950</v>
      </c>
      <c r="B22049" s="815">
        <f t="shared" ref="B22049:B22112" si="1436">B22048+1</f>
        <v>120</v>
      </c>
      <c r="C22049" s="815">
        <f t="shared" ref="C22049:C22112" si="1437">C22048-1</f>
        <v>247</v>
      </c>
      <c r="D22049" s="815">
        <f t="shared" ref="D22049:D22112" si="1438">D22048-1</f>
        <v>236</v>
      </c>
      <c r="E22049" s="815">
        <v>2020</v>
      </c>
    </row>
    <row r="22050" spans="1:5">
      <c r="A22050" s="816">
        <f t="shared" si="1435"/>
        <v>43951</v>
      </c>
      <c r="B22050" s="815">
        <f t="shared" si="1436"/>
        <v>121</v>
      </c>
      <c r="C22050" s="815">
        <f t="shared" si="1437"/>
        <v>246</v>
      </c>
      <c r="D22050" s="815">
        <f t="shared" si="1438"/>
        <v>235</v>
      </c>
      <c r="E22050" s="815">
        <v>2020</v>
      </c>
    </row>
    <row r="22051" spans="1:5">
      <c r="A22051" s="816">
        <f t="shared" si="1435"/>
        <v>43952</v>
      </c>
      <c r="B22051" s="815">
        <f t="shared" si="1436"/>
        <v>122</v>
      </c>
      <c r="C22051" s="815">
        <f t="shared" si="1437"/>
        <v>245</v>
      </c>
      <c r="D22051" s="815">
        <f t="shared" si="1438"/>
        <v>234</v>
      </c>
      <c r="E22051" s="815">
        <v>2020</v>
      </c>
    </row>
    <row r="22052" spans="1:5">
      <c r="A22052" s="816">
        <f t="shared" si="1435"/>
        <v>43953</v>
      </c>
      <c r="B22052" s="815">
        <f t="shared" si="1436"/>
        <v>123</v>
      </c>
      <c r="C22052" s="815">
        <f t="shared" si="1437"/>
        <v>244</v>
      </c>
      <c r="D22052" s="815">
        <f t="shared" si="1438"/>
        <v>233</v>
      </c>
      <c r="E22052" s="815">
        <v>2020</v>
      </c>
    </row>
    <row r="22053" spans="1:5">
      <c r="A22053" s="816">
        <f t="shared" si="1435"/>
        <v>43954</v>
      </c>
      <c r="B22053" s="815">
        <f t="shared" si="1436"/>
        <v>124</v>
      </c>
      <c r="C22053" s="815">
        <f t="shared" si="1437"/>
        <v>243</v>
      </c>
      <c r="D22053" s="815">
        <f t="shared" si="1438"/>
        <v>232</v>
      </c>
      <c r="E22053" s="815">
        <v>2020</v>
      </c>
    </row>
    <row r="22054" spans="1:5">
      <c r="A22054" s="816">
        <f t="shared" si="1435"/>
        <v>43955</v>
      </c>
      <c r="B22054" s="815">
        <f t="shared" si="1436"/>
        <v>125</v>
      </c>
      <c r="C22054" s="815">
        <f t="shared" si="1437"/>
        <v>242</v>
      </c>
      <c r="D22054" s="815">
        <f t="shared" si="1438"/>
        <v>231</v>
      </c>
      <c r="E22054" s="815">
        <v>2020</v>
      </c>
    </row>
    <row r="22055" spans="1:5">
      <c r="A22055" s="816">
        <f t="shared" si="1435"/>
        <v>43956</v>
      </c>
      <c r="B22055" s="815">
        <f t="shared" si="1436"/>
        <v>126</v>
      </c>
      <c r="C22055" s="815">
        <f t="shared" si="1437"/>
        <v>241</v>
      </c>
      <c r="D22055" s="815">
        <f t="shared" si="1438"/>
        <v>230</v>
      </c>
      <c r="E22055" s="815">
        <v>2020</v>
      </c>
    </row>
    <row r="22056" spans="1:5">
      <c r="A22056" s="816">
        <f t="shared" si="1435"/>
        <v>43957</v>
      </c>
      <c r="B22056" s="815">
        <f t="shared" si="1436"/>
        <v>127</v>
      </c>
      <c r="C22056" s="815">
        <f t="shared" si="1437"/>
        <v>240</v>
      </c>
      <c r="D22056" s="815">
        <f t="shared" si="1438"/>
        <v>229</v>
      </c>
      <c r="E22056" s="815">
        <v>2020</v>
      </c>
    </row>
    <row r="22057" spans="1:5">
      <c r="A22057" s="816">
        <f t="shared" si="1435"/>
        <v>43958</v>
      </c>
      <c r="B22057" s="815">
        <f t="shared" si="1436"/>
        <v>128</v>
      </c>
      <c r="C22057" s="815">
        <f t="shared" si="1437"/>
        <v>239</v>
      </c>
      <c r="D22057" s="815">
        <f t="shared" si="1438"/>
        <v>228</v>
      </c>
      <c r="E22057" s="815">
        <v>2020</v>
      </c>
    </row>
    <row r="22058" spans="1:5">
      <c r="A22058" s="816">
        <f t="shared" si="1435"/>
        <v>43959</v>
      </c>
      <c r="B22058" s="815">
        <f t="shared" si="1436"/>
        <v>129</v>
      </c>
      <c r="C22058" s="815">
        <f t="shared" si="1437"/>
        <v>238</v>
      </c>
      <c r="D22058" s="815">
        <f t="shared" si="1438"/>
        <v>227</v>
      </c>
      <c r="E22058" s="815">
        <v>2020</v>
      </c>
    </row>
    <row r="22059" spans="1:5">
      <c r="A22059" s="816">
        <f t="shared" si="1435"/>
        <v>43960</v>
      </c>
      <c r="B22059" s="815">
        <f t="shared" si="1436"/>
        <v>130</v>
      </c>
      <c r="C22059" s="815">
        <f t="shared" si="1437"/>
        <v>237</v>
      </c>
      <c r="D22059" s="815">
        <f t="shared" si="1438"/>
        <v>226</v>
      </c>
      <c r="E22059" s="815">
        <v>2020</v>
      </c>
    </row>
    <row r="22060" spans="1:5">
      <c r="A22060" s="816">
        <f t="shared" si="1435"/>
        <v>43961</v>
      </c>
      <c r="B22060" s="815">
        <f t="shared" si="1436"/>
        <v>131</v>
      </c>
      <c r="C22060" s="815">
        <f t="shared" si="1437"/>
        <v>236</v>
      </c>
      <c r="D22060" s="815">
        <f t="shared" si="1438"/>
        <v>225</v>
      </c>
      <c r="E22060" s="815">
        <v>2020</v>
      </c>
    </row>
    <row r="22061" spans="1:5">
      <c r="A22061" s="816">
        <f t="shared" si="1435"/>
        <v>43962</v>
      </c>
      <c r="B22061" s="815">
        <f t="shared" si="1436"/>
        <v>132</v>
      </c>
      <c r="C22061" s="815">
        <f t="shared" si="1437"/>
        <v>235</v>
      </c>
      <c r="D22061" s="815">
        <f t="shared" si="1438"/>
        <v>224</v>
      </c>
      <c r="E22061" s="815">
        <v>2020</v>
      </c>
    </row>
    <row r="22062" spans="1:5">
      <c r="A22062" s="816">
        <f t="shared" si="1435"/>
        <v>43963</v>
      </c>
      <c r="B22062" s="815">
        <f t="shared" si="1436"/>
        <v>133</v>
      </c>
      <c r="C22062" s="815">
        <f t="shared" si="1437"/>
        <v>234</v>
      </c>
      <c r="D22062" s="815">
        <f t="shared" si="1438"/>
        <v>223</v>
      </c>
      <c r="E22062" s="815">
        <v>2020</v>
      </c>
    </row>
    <row r="22063" spans="1:5">
      <c r="A22063" s="816">
        <f t="shared" si="1435"/>
        <v>43964</v>
      </c>
      <c r="B22063" s="815">
        <f t="shared" si="1436"/>
        <v>134</v>
      </c>
      <c r="C22063" s="815">
        <f t="shared" si="1437"/>
        <v>233</v>
      </c>
      <c r="D22063" s="815">
        <f t="shared" si="1438"/>
        <v>222</v>
      </c>
      <c r="E22063" s="815">
        <v>2020</v>
      </c>
    </row>
    <row r="22064" spans="1:5">
      <c r="A22064" s="816">
        <f t="shared" si="1435"/>
        <v>43965</v>
      </c>
      <c r="B22064" s="815">
        <f t="shared" si="1436"/>
        <v>135</v>
      </c>
      <c r="C22064" s="815">
        <f t="shared" si="1437"/>
        <v>232</v>
      </c>
      <c r="D22064" s="815">
        <f t="shared" si="1438"/>
        <v>221</v>
      </c>
      <c r="E22064" s="815">
        <v>2020</v>
      </c>
    </row>
    <row r="22065" spans="1:5">
      <c r="A22065" s="816">
        <f t="shared" si="1435"/>
        <v>43966</v>
      </c>
      <c r="B22065" s="815">
        <f t="shared" si="1436"/>
        <v>136</v>
      </c>
      <c r="C22065" s="815">
        <f t="shared" si="1437"/>
        <v>231</v>
      </c>
      <c r="D22065" s="815">
        <f t="shared" si="1438"/>
        <v>220</v>
      </c>
      <c r="E22065" s="815">
        <v>2020</v>
      </c>
    </row>
    <row r="22066" spans="1:5">
      <c r="A22066" s="816">
        <f t="shared" si="1435"/>
        <v>43967</v>
      </c>
      <c r="B22066" s="815">
        <f t="shared" si="1436"/>
        <v>137</v>
      </c>
      <c r="C22066" s="815">
        <f t="shared" si="1437"/>
        <v>230</v>
      </c>
      <c r="D22066" s="815">
        <f t="shared" si="1438"/>
        <v>219</v>
      </c>
      <c r="E22066" s="815">
        <v>2020</v>
      </c>
    </row>
    <row r="22067" spans="1:5">
      <c r="A22067" s="816">
        <f t="shared" ref="A22067:A22130" si="1439">A22066+1</f>
        <v>43968</v>
      </c>
      <c r="B22067" s="815">
        <f t="shared" si="1436"/>
        <v>138</v>
      </c>
      <c r="C22067" s="815">
        <f t="shared" si="1437"/>
        <v>229</v>
      </c>
      <c r="D22067" s="815">
        <f t="shared" si="1438"/>
        <v>218</v>
      </c>
      <c r="E22067" s="815">
        <v>2020</v>
      </c>
    </row>
    <row r="22068" spans="1:5">
      <c r="A22068" s="816">
        <f t="shared" si="1439"/>
        <v>43969</v>
      </c>
      <c r="B22068" s="815">
        <f t="shared" si="1436"/>
        <v>139</v>
      </c>
      <c r="C22068" s="815">
        <f t="shared" si="1437"/>
        <v>228</v>
      </c>
      <c r="D22068" s="815">
        <f t="shared" si="1438"/>
        <v>217</v>
      </c>
      <c r="E22068" s="815">
        <v>2020</v>
      </c>
    </row>
    <row r="22069" spans="1:5">
      <c r="A22069" s="816">
        <f t="shared" si="1439"/>
        <v>43970</v>
      </c>
      <c r="B22069" s="815">
        <f t="shared" si="1436"/>
        <v>140</v>
      </c>
      <c r="C22069" s="815">
        <f t="shared" si="1437"/>
        <v>227</v>
      </c>
      <c r="D22069" s="815">
        <f t="shared" si="1438"/>
        <v>216</v>
      </c>
      <c r="E22069" s="815">
        <v>2020</v>
      </c>
    </row>
    <row r="22070" spans="1:5">
      <c r="A22070" s="816">
        <f t="shared" si="1439"/>
        <v>43971</v>
      </c>
      <c r="B22070" s="815">
        <f t="shared" si="1436"/>
        <v>141</v>
      </c>
      <c r="C22070" s="815">
        <f t="shared" si="1437"/>
        <v>226</v>
      </c>
      <c r="D22070" s="815">
        <f t="shared" si="1438"/>
        <v>215</v>
      </c>
      <c r="E22070" s="815">
        <v>2020</v>
      </c>
    </row>
    <row r="22071" spans="1:5">
      <c r="A22071" s="816">
        <f t="shared" si="1439"/>
        <v>43972</v>
      </c>
      <c r="B22071" s="815">
        <f t="shared" si="1436"/>
        <v>142</v>
      </c>
      <c r="C22071" s="815">
        <f t="shared" si="1437"/>
        <v>225</v>
      </c>
      <c r="D22071" s="815">
        <f t="shared" si="1438"/>
        <v>214</v>
      </c>
      <c r="E22071" s="815">
        <v>2020</v>
      </c>
    </row>
    <row r="22072" spans="1:5">
      <c r="A22072" s="816">
        <f t="shared" si="1439"/>
        <v>43973</v>
      </c>
      <c r="B22072" s="815">
        <f t="shared" si="1436"/>
        <v>143</v>
      </c>
      <c r="C22072" s="815">
        <f t="shared" si="1437"/>
        <v>224</v>
      </c>
      <c r="D22072" s="815">
        <f t="shared" si="1438"/>
        <v>213</v>
      </c>
      <c r="E22072" s="815">
        <v>2020</v>
      </c>
    </row>
    <row r="22073" spans="1:5">
      <c r="A22073" s="816">
        <f t="shared" si="1439"/>
        <v>43974</v>
      </c>
      <c r="B22073" s="815">
        <f t="shared" si="1436"/>
        <v>144</v>
      </c>
      <c r="C22073" s="815">
        <f t="shared" si="1437"/>
        <v>223</v>
      </c>
      <c r="D22073" s="815">
        <f t="shared" si="1438"/>
        <v>212</v>
      </c>
      <c r="E22073" s="815">
        <v>2020</v>
      </c>
    </row>
    <row r="22074" spans="1:5">
      <c r="A22074" s="816">
        <f t="shared" si="1439"/>
        <v>43975</v>
      </c>
      <c r="B22074" s="815">
        <f t="shared" si="1436"/>
        <v>145</v>
      </c>
      <c r="C22074" s="815">
        <f t="shared" si="1437"/>
        <v>222</v>
      </c>
      <c r="D22074" s="815">
        <f t="shared" si="1438"/>
        <v>211</v>
      </c>
      <c r="E22074" s="815">
        <v>2020</v>
      </c>
    </row>
    <row r="22075" spans="1:5">
      <c r="A22075" s="816">
        <f t="shared" si="1439"/>
        <v>43976</v>
      </c>
      <c r="B22075" s="815">
        <f t="shared" si="1436"/>
        <v>146</v>
      </c>
      <c r="C22075" s="815">
        <f t="shared" si="1437"/>
        <v>221</v>
      </c>
      <c r="D22075" s="815">
        <f t="shared" si="1438"/>
        <v>210</v>
      </c>
      <c r="E22075" s="815">
        <v>2020</v>
      </c>
    </row>
    <row r="22076" spans="1:5">
      <c r="A22076" s="816">
        <f t="shared" si="1439"/>
        <v>43977</v>
      </c>
      <c r="B22076" s="815">
        <f t="shared" si="1436"/>
        <v>147</v>
      </c>
      <c r="C22076" s="815">
        <f t="shared" si="1437"/>
        <v>220</v>
      </c>
      <c r="D22076" s="815">
        <f t="shared" si="1438"/>
        <v>209</v>
      </c>
      <c r="E22076" s="815">
        <v>2020</v>
      </c>
    </row>
    <row r="22077" spans="1:5">
      <c r="A22077" s="816">
        <f t="shared" si="1439"/>
        <v>43978</v>
      </c>
      <c r="B22077" s="815">
        <f t="shared" si="1436"/>
        <v>148</v>
      </c>
      <c r="C22077" s="815">
        <f t="shared" si="1437"/>
        <v>219</v>
      </c>
      <c r="D22077" s="815">
        <f t="shared" si="1438"/>
        <v>208</v>
      </c>
      <c r="E22077" s="815">
        <v>2020</v>
      </c>
    </row>
    <row r="22078" spans="1:5">
      <c r="A22078" s="816">
        <f t="shared" si="1439"/>
        <v>43979</v>
      </c>
      <c r="B22078" s="815">
        <f t="shared" si="1436"/>
        <v>149</v>
      </c>
      <c r="C22078" s="815">
        <f t="shared" si="1437"/>
        <v>218</v>
      </c>
      <c r="D22078" s="815">
        <f t="shared" si="1438"/>
        <v>207</v>
      </c>
      <c r="E22078" s="815">
        <v>2020</v>
      </c>
    </row>
    <row r="22079" spans="1:5">
      <c r="A22079" s="816">
        <f t="shared" si="1439"/>
        <v>43980</v>
      </c>
      <c r="B22079" s="815">
        <f t="shared" si="1436"/>
        <v>150</v>
      </c>
      <c r="C22079" s="815">
        <f t="shared" si="1437"/>
        <v>217</v>
      </c>
      <c r="D22079" s="815">
        <f t="shared" si="1438"/>
        <v>206</v>
      </c>
      <c r="E22079" s="815">
        <v>2020</v>
      </c>
    </row>
    <row r="22080" spans="1:5">
      <c r="A22080" s="816">
        <f t="shared" si="1439"/>
        <v>43981</v>
      </c>
      <c r="B22080" s="815">
        <f t="shared" si="1436"/>
        <v>151</v>
      </c>
      <c r="C22080" s="815">
        <f t="shared" si="1437"/>
        <v>216</v>
      </c>
      <c r="D22080" s="815">
        <f t="shared" si="1438"/>
        <v>205</v>
      </c>
      <c r="E22080" s="815">
        <v>2020</v>
      </c>
    </row>
    <row r="22081" spans="1:5">
      <c r="A22081" s="816">
        <f t="shared" si="1439"/>
        <v>43982</v>
      </c>
      <c r="B22081" s="815">
        <f t="shared" si="1436"/>
        <v>152</v>
      </c>
      <c r="C22081" s="815">
        <f t="shared" si="1437"/>
        <v>215</v>
      </c>
      <c r="D22081" s="815">
        <f t="shared" si="1438"/>
        <v>204</v>
      </c>
      <c r="E22081" s="815">
        <v>2020</v>
      </c>
    </row>
    <row r="22082" spans="1:5">
      <c r="A22082" s="816">
        <f t="shared" si="1439"/>
        <v>43983</v>
      </c>
      <c r="B22082" s="815">
        <f t="shared" si="1436"/>
        <v>153</v>
      </c>
      <c r="C22082" s="815">
        <f t="shared" si="1437"/>
        <v>214</v>
      </c>
      <c r="D22082" s="815">
        <f t="shared" si="1438"/>
        <v>203</v>
      </c>
      <c r="E22082" s="815">
        <v>2020</v>
      </c>
    </row>
    <row r="22083" spans="1:5">
      <c r="A22083" s="816">
        <f t="shared" si="1439"/>
        <v>43984</v>
      </c>
      <c r="B22083" s="815">
        <f t="shared" si="1436"/>
        <v>154</v>
      </c>
      <c r="C22083" s="815">
        <f t="shared" si="1437"/>
        <v>213</v>
      </c>
      <c r="D22083" s="815">
        <f t="shared" si="1438"/>
        <v>202</v>
      </c>
      <c r="E22083" s="815">
        <v>2020</v>
      </c>
    </row>
    <row r="22084" spans="1:5">
      <c r="A22084" s="816">
        <f t="shared" si="1439"/>
        <v>43985</v>
      </c>
      <c r="B22084" s="815">
        <f t="shared" si="1436"/>
        <v>155</v>
      </c>
      <c r="C22084" s="815">
        <f t="shared" si="1437"/>
        <v>212</v>
      </c>
      <c r="D22084" s="815">
        <f t="shared" si="1438"/>
        <v>201</v>
      </c>
      <c r="E22084" s="815">
        <v>2020</v>
      </c>
    </row>
    <row r="22085" spans="1:5">
      <c r="A22085" s="816">
        <f t="shared" si="1439"/>
        <v>43986</v>
      </c>
      <c r="B22085" s="815">
        <f t="shared" si="1436"/>
        <v>156</v>
      </c>
      <c r="C22085" s="815">
        <f t="shared" si="1437"/>
        <v>211</v>
      </c>
      <c r="D22085" s="815">
        <f t="shared" si="1438"/>
        <v>200</v>
      </c>
      <c r="E22085" s="815">
        <v>2020</v>
      </c>
    </row>
    <row r="22086" spans="1:5">
      <c r="A22086" s="816">
        <f t="shared" si="1439"/>
        <v>43987</v>
      </c>
      <c r="B22086" s="815">
        <f t="shared" si="1436"/>
        <v>157</v>
      </c>
      <c r="C22086" s="815">
        <f t="shared" si="1437"/>
        <v>210</v>
      </c>
      <c r="D22086" s="815">
        <f t="shared" si="1438"/>
        <v>199</v>
      </c>
      <c r="E22086" s="815">
        <v>2020</v>
      </c>
    </row>
    <row r="22087" spans="1:5">
      <c r="A22087" s="816">
        <f t="shared" si="1439"/>
        <v>43988</v>
      </c>
      <c r="B22087" s="815">
        <f t="shared" si="1436"/>
        <v>158</v>
      </c>
      <c r="C22087" s="815">
        <f t="shared" si="1437"/>
        <v>209</v>
      </c>
      <c r="D22087" s="815">
        <f t="shared" si="1438"/>
        <v>198</v>
      </c>
      <c r="E22087" s="815">
        <v>2020</v>
      </c>
    </row>
    <row r="22088" spans="1:5">
      <c r="A22088" s="816">
        <f t="shared" si="1439"/>
        <v>43989</v>
      </c>
      <c r="B22088" s="815">
        <f t="shared" si="1436"/>
        <v>159</v>
      </c>
      <c r="C22088" s="815">
        <f t="shared" si="1437"/>
        <v>208</v>
      </c>
      <c r="D22088" s="815">
        <f t="shared" si="1438"/>
        <v>197</v>
      </c>
      <c r="E22088" s="815">
        <v>2020</v>
      </c>
    </row>
    <row r="22089" spans="1:5">
      <c r="A22089" s="816">
        <f t="shared" si="1439"/>
        <v>43990</v>
      </c>
      <c r="B22089" s="815">
        <f t="shared" si="1436"/>
        <v>160</v>
      </c>
      <c r="C22089" s="815">
        <f t="shared" si="1437"/>
        <v>207</v>
      </c>
      <c r="D22089" s="815">
        <f t="shared" si="1438"/>
        <v>196</v>
      </c>
      <c r="E22089" s="815">
        <v>2020</v>
      </c>
    </row>
    <row r="22090" spans="1:5">
      <c r="A22090" s="816">
        <f t="shared" si="1439"/>
        <v>43991</v>
      </c>
      <c r="B22090" s="815">
        <f t="shared" si="1436"/>
        <v>161</v>
      </c>
      <c r="C22090" s="815">
        <f t="shared" si="1437"/>
        <v>206</v>
      </c>
      <c r="D22090" s="815">
        <f t="shared" si="1438"/>
        <v>195</v>
      </c>
      <c r="E22090" s="815">
        <v>2020</v>
      </c>
    </row>
    <row r="22091" spans="1:5">
      <c r="A22091" s="816">
        <f t="shared" si="1439"/>
        <v>43992</v>
      </c>
      <c r="B22091" s="815">
        <f t="shared" si="1436"/>
        <v>162</v>
      </c>
      <c r="C22091" s="815">
        <f t="shared" si="1437"/>
        <v>205</v>
      </c>
      <c r="D22091" s="815">
        <f t="shared" si="1438"/>
        <v>194</v>
      </c>
      <c r="E22091" s="815">
        <v>2020</v>
      </c>
    </row>
    <row r="22092" spans="1:5">
      <c r="A22092" s="816">
        <f t="shared" si="1439"/>
        <v>43993</v>
      </c>
      <c r="B22092" s="815">
        <f t="shared" si="1436"/>
        <v>163</v>
      </c>
      <c r="C22092" s="815">
        <f t="shared" si="1437"/>
        <v>204</v>
      </c>
      <c r="D22092" s="815">
        <f t="shared" si="1438"/>
        <v>193</v>
      </c>
      <c r="E22092" s="815">
        <v>2020</v>
      </c>
    </row>
    <row r="22093" spans="1:5">
      <c r="A22093" s="816">
        <f t="shared" si="1439"/>
        <v>43994</v>
      </c>
      <c r="B22093" s="815">
        <f t="shared" si="1436"/>
        <v>164</v>
      </c>
      <c r="C22093" s="815">
        <f t="shared" si="1437"/>
        <v>203</v>
      </c>
      <c r="D22093" s="815">
        <f t="shared" si="1438"/>
        <v>192</v>
      </c>
      <c r="E22093" s="815">
        <v>2020</v>
      </c>
    </row>
    <row r="22094" spans="1:5">
      <c r="A22094" s="816">
        <f t="shared" si="1439"/>
        <v>43995</v>
      </c>
      <c r="B22094" s="815">
        <f t="shared" si="1436"/>
        <v>165</v>
      </c>
      <c r="C22094" s="815">
        <f t="shared" si="1437"/>
        <v>202</v>
      </c>
      <c r="D22094" s="815">
        <f t="shared" si="1438"/>
        <v>191</v>
      </c>
      <c r="E22094" s="815">
        <v>2020</v>
      </c>
    </row>
    <row r="22095" spans="1:5">
      <c r="A22095" s="816">
        <f t="shared" si="1439"/>
        <v>43996</v>
      </c>
      <c r="B22095" s="815">
        <f t="shared" si="1436"/>
        <v>166</v>
      </c>
      <c r="C22095" s="815">
        <f t="shared" si="1437"/>
        <v>201</v>
      </c>
      <c r="D22095" s="815">
        <f t="shared" si="1438"/>
        <v>190</v>
      </c>
      <c r="E22095" s="815">
        <v>2020</v>
      </c>
    </row>
    <row r="22096" spans="1:5">
      <c r="A22096" s="816">
        <f t="shared" si="1439"/>
        <v>43997</v>
      </c>
      <c r="B22096" s="815">
        <f t="shared" si="1436"/>
        <v>167</v>
      </c>
      <c r="C22096" s="815">
        <f t="shared" si="1437"/>
        <v>200</v>
      </c>
      <c r="D22096" s="815">
        <f t="shared" si="1438"/>
        <v>189</v>
      </c>
      <c r="E22096" s="815">
        <v>2020</v>
      </c>
    </row>
    <row r="22097" spans="1:5">
      <c r="A22097" s="816">
        <f t="shared" si="1439"/>
        <v>43998</v>
      </c>
      <c r="B22097" s="815">
        <f t="shared" si="1436"/>
        <v>168</v>
      </c>
      <c r="C22097" s="815">
        <f t="shared" si="1437"/>
        <v>199</v>
      </c>
      <c r="D22097" s="815">
        <f t="shared" si="1438"/>
        <v>188</v>
      </c>
      <c r="E22097" s="815">
        <v>2020</v>
      </c>
    </row>
    <row r="22098" spans="1:5">
      <c r="A22098" s="816">
        <f t="shared" si="1439"/>
        <v>43999</v>
      </c>
      <c r="B22098" s="815">
        <f t="shared" si="1436"/>
        <v>169</v>
      </c>
      <c r="C22098" s="815">
        <f t="shared" si="1437"/>
        <v>198</v>
      </c>
      <c r="D22098" s="815">
        <f t="shared" si="1438"/>
        <v>187</v>
      </c>
      <c r="E22098" s="815">
        <v>2020</v>
      </c>
    </row>
    <row r="22099" spans="1:5">
      <c r="A22099" s="816">
        <f t="shared" si="1439"/>
        <v>44000</v>
      </c>
      <c r="B22099" s="815">
        <f t="shared" si="1436"/>
        <v>170</v>
      </c>
      <c r="C22099" s="815">
        <f t="shared" si="1437"/>
        <v>197</v>
      </c>
      <c r="D22099" s="815">
        <f t="shared" si="1438"/>
        <v>186</v>
      </c>
      <c r="E22099" s="815">
        <v>2020</v>
      </c>
    </row>
    <row r="22100" spans="1:5">
      <c r="A22100" s="816">
        <f t="shared" si="1439"/>
        <v>44001</v>
      </c>
      <c r="B22100" s="815">
        <f t="shared" si="1436"/>
        <v>171</v>
      </c>
      <c r="C22100" s="815">
        <f t="shared" si="1437"/>
        <v>196</v>
      </c>
      <c r="D22100" s="815">
        <f t="shared" si="1438"/>
        <v>185</v>
      </c>
      <c r="E22100" s="815">
        <v>2020</v>
      </c>
    </row>
    <row r="22101" spans="1:5">
      <c r="A22101" s="816">
        <f t="shared" si="1439"/>
        <v>44002</v>
      </c>
      <c r="B22101" s="815">
        <f t="shared" si="1436"/>
        <v>172</v>
      </c>
      <c r="C22101" s="815">
        <f t="shared" si="1437"/>
        <v>195</v>
      </c>
      <c r="D22101" s="815">
        <f t="shared" si="1438"/>
        <v>184</v>
      </c>
      <c r="E22101" s="815">
        <v>2020</v>
      </c>
    </row>
    <row r="22102" spans="1:5">
      <c r="A22102" s="816">
        <f t="shared" si="1439"/>
        <v>44003</v>
      </c>
      <c r="B22102" s="815">
        <f t="shared" si="1436"/>
        <v>173</v>
      </c>
      <c r="C22102" s="815">
        <f t="shared" si="1437"/>
        <v>194</v>
      </c>
      <c r="D22102" s="815">
        <f t="shared" si="1438"/>
        <v>183</v>
      </c>
      <c r="E22102" s="815">
        <v>2020</v>
      </c>
    </row>
    <row r="22103" spans="1:5">
      <c r="A22103" s="816">
        <f t="shared" si="1439"/>
        <v>44004</v>
      </c>
      <c r="B22103" s="815">
        <f t="shared" si="1436"/>
        <v>174</v>
      </c>
      <c r="C22103" s="815">
        <f t="shared" si="1437"/>
        <v>193</v>
      </c>
      <c r="D22103" s="815">
        <f t="shared" si="1438"/>
        <v>182</v>
      </c>
      <c r="E22103" s="815">
        <v>2020</v>
      </c>
    </row>
    <row r="22104" spans="1:5">
      <c r="A22104" s="816">
        <f t="shared" si="1439"/>
        <v>44005</v>
      </c>
      <c r="B22104" s="815">
        <f t="shared" si="1436"/>
        <v>175</v>
      </c>
      <c r="C22104" s="815">
        <f t="shared" si="1437"/>
        <v>192</v>
      </c>
      <c r="D22104" s="815">
        <f t="shared" si="1438"/>
        <v>181</v>
      </c>
      <c r="E22104" s="815">
        <v>2020</v>
      </c>
    </row>
    <row r="22105" spans="1:5">
      <c r="A22105" s="816">
        <f t="shared" si="1439"/>
        <v>44006</v>
      </c>
      <c r="B22105" s="815">
        <f t="shared" si="1436"/>
        <v>176</v>
      </c>
      <c r="C22105" s="815">
        <f t="shared" si="1437"/>
        <v>191</v>
      </c>
      <c r="D22105" s="815">
        <f t="shared" si="1438"/>
        <v>180</v>
      </c>
      <c r="E22105" s="815">
        <v>2020</v>
      </c>
    </row>
    <row r="22106" spans="1:5">
      <c r="A22106" s="816">
        <f t="shared" si="1439"/>
        <v>44007</v>
      </c>
      <c r="B22106" s="815">
        <f t="shared" si="1436"/>
        <v>177</v>
      </c>
      <c r="C22106" s="815">
        <f t="shared" si="1437"/>
        <v>190</v>
      </c>
      <c r="D22106" s="815">
        <f t="shared" si="1438"/>
        <v>179</v>
      </c>
      <c r="E22106" s="815">
        <v>2020</v>
      </c>
    </row>
    <row r="22107" spans="1:5">
      <c r="A22107" s="816">
        <f t="shared" si="1439"/>
        <v>44008</v>
      </c>
      <c r="B22107" s="815">
        <f t="shared" si="1436"/>
        <v>178</v>
      </c>
      <c r="C22107" s="815">
        <f t="shared" si="1437"/>
        <v>189</v>
      </c>
      <c r="D22107" s="815">
        <f t="shared" si="1438"/>
        <v>178</v>
      </c>
      <c r="E22107" s="815">
        <v>2020</v>
      </c>
    </row>
    <row r="22108" spans="1:5">
      <c r="A22108" s="816">
        <f t="shared" si="1439"/>
        <v>44009</v>
      </c>
      <c r="B22108" s="815">
        <f t="shared" si="1436"/>
        <v>179</v>
      </c>
      <c r="C22108" s="815">
        <f t="shared" si="1437"/>
        <v>188</v>
      </c>
      <c r="D22108" s="815">
        <f t="shared" si="1438"/>
        <v>177</v>
      </c>
      <c r="E22108" s="815">
        <v>2020</v>
      </c>
    </row>
    <row r="22109" spans="1:5">
      <c r="A22109" s="816">
        <f t="shared" si="1439"/>
        <v>44010</v>
      </c>
      <c r="B22109" s="815">
        <f t="shared" si="1436"/>
        <v>180</v>
      </c>
      <c r="C22109" s="815">
        <f t="shared" si="1437"/>
        <v>187</v>
      </c>
      <c r="D22109" s="815">
        <f t="shared" si="1438"/>
        <v>176</v>
      </c>
      <c r="E22109" s="815">
        <v>2020</v>
      </c>
    </row>
    <row r="22110" spans="1:5">
      <c r="A22110" s="816">
        <f t="shared" si="1439"/>
        <v>44011</v>
      </c>
      <c r="B22110" s="815">
        <f t="shared" si="1436"/>
        <v>181</v>
      </c>
      <c r="C22110" s="815">
        <f t="shared" si="1437"/>
        <v>186</v>
      </c>
      <c r="D22110" s="815">
        <f t="shared" si="1438"/>
        <v>175</v>
      </c>
      <c r="E22110" s="815">
        <v>2020</v>
      </c>
    </row>
    <row r="22111" spans="1:5">
      <c r="A22111" s="816">
        <f t="shared" si="1439"/>
        <v>44012</v>
      </c>
      <c r="B22111" s="815">
        <f t="shared" si="1436"/>
        <v>182</v>
      </c>
      <c r="C22111" s="815">
        <f t="shared" si="1437"/>
        <v>185</v>
      </c>
      <c r="D22111" s="815">
        <f t="shared" si="1438"/>
        <v>174</v>
      </c>
      <c r="E22111" s="815">
        <v>2020</v>
      </c>
    </row>
    <row r="22112" spans="1:5">
      <c r="A22112" s="816">
        <f t="shared" si="1439"/>
        <v>44013</v>
      </c>
      <c r="B22112" s="815">
        <f t="shared" si="1436"/>
        <v>183</v>
      </c>
      <c r="C22112" s="815">
        <f t="shared" si="1437"/>
        <v>184</v>
      </c>
      <c r="D22112" s="815">
        <f t="shared" si="1438"/>
        <v>173</v>
      </c>
      <c r="E22112" s="815">
        <v>2020</v>
      </c>
    </row>
    <row r="22113" spans="1:5">
      <c r="A22113" s="816">
        <f t="shared" si="1439"/>
        <v>44014</v>
      </c>
      <c r="B22113" s="815">
        <f t="shared" ref="B22113:B22176" si="1440">B22112+1</f>
        <v>184</v>
      </c>
      <c r="C22113" s="815">
        <f t="shared" ref="C22113:C22176" si="1441">C22112-1</f>
        <v>183</v>
      </c>
      <c r="D22113" s="815">
        <f t="shared" ref="D22113:D22176" si="1442">D22112-1</f>
        <v>172</v>
      </c>
      <c r="E22113" s="815">
        <v>2020</v>
      </c>
    </row>
    <row r="22114" spans="1:5">
      <c r="A22114" s="816">
        <f t="shared" si="1439"/>
        <v>44015</v>
      </c>
      <c r="B22114" s="815">
        <f t="shared" si="1440"/>
        <v>185</v>
      </c>
      <c r="C22114" s="815">
        <f t="shared" si="1441"/>
        <v>182</v>
      </c>
      <c r="D22114" s="815">
        <f t="shared" si="1442"/>
        <v>171</v>
      </c>
      <c r="E22114" s="815">
        <v>2020</v>
      </c>
    </row>
    <row r="22115" spans="1:5">
      <c r="A22115" s="816">
        <f t="shared" si="1439"/>
        <v>44016</v>
      </c>
      <c r="B22115" s="815">
        <f t="shared" si="1440"/>
        <v>186</v>
      </c>
      <c r="C22115" s="815">
        <f t="shared" si="1441"/>
        <v>181</v>
      </c>
      <c r="D22115" s="815">
        <f t="shared" si="1442"/>
        <v>170</v>
      </c>
      <c r="E22115" s="815">
        <v>2020</v>
      </c>
    </row>
    <row r="22116" spans="1:5">
      <c r="A22116" s="816">
        <f t="shared" si="1439"/>
        <v>44017</v>
      </c>
      <c r="B22116" s="815">
        <f t="shared" si="1440"/>
        <v>187</v>
      </c>
      <c r="C22116" s="815">
        <f t="shared" si="1441"/>
        <v>180</v>
      </c>
      <c r="D22116" s="815">
        <f t="shared" si="1442"/>
        <v>169</v>
      </c>
      <c r="E22116" s="815">
        <v>2020</v>
      </c>
    </row>
    <row r="22117" spans="1:5">
      <c r="A22117" s="816">
        <f t="shared" si="1439"/>
        <v>44018</v>
      </c>
      <c r="B22117" s="815">
        <f t="shared" si="1440"/>
        <v>188</v>
      </c>
      <c r="C22117" s="815">
        <f t="shared" si="1441"/>
        <v>179</v>
      </c>
      <c r="D22117" s="815">
        <f t="shared" si="1442"/>
        <v>168</v>
      </c>
      <c r="E22117" s="815">
        <v>2020</v>
      </c>
    </row>
    <row r="22118" spans="1:5">
      <c r="A22118" s="816">
        <f t="shared" si="1439"/>
        <v>44019</v>
      </c>
      <c r="B22118" s="815">
        <f t="shared" si="1440"/>
        <v>189</v>
      </c>
      <c r="C22118" s="815">
        <f t="shared" si="1441"/>
        <v>178</v>
      </c>
      <c r="D22118" s="815">
        <f t="shared" si="1442"/>
        <v>167</v>
      </c>
      <c r="E22118" s="815">
        <v>2020</v>
      </c>
    </row>
    <row r="22119" spans="1:5">
      <c r="A22119" s="816">
        <f t="shared" si="1439"/>
        <v>44020</v>
      </c>
      <c r="B22119" s="815">
        <f t="shared" si="1440"/>
        <v>190</v>
      </c>
      <c r="C22119" s="815">
        <f t="shared" si="1441"/>
        <v>177</v>
      </c>
      <c r="D22119" s="815">
        <f t="shared" si="1442"/>
        <v>166</v>
      </c>
      <c r="E22119" s="815">
        <v>2020</v>
      </c>
    </row>
    <row r="22120" spans="1:5">
      <c r="A22120" s="816">
        <f t="shared" si="1439"/>
        <v>44021</v>
      </c>
      <c r="B22120" s="815">
        <f t="shared" si="1440"/>
        <v>191</v>
      </c>
      <c r="C22120" s="815">
        <f t="shared" si="1441"/>
        <v>176</v>
      </c>
      <c r="D22120" s="815">
        <f t="shared" si="1442"/>
        <v>165</v>
      </c>
      <c r="E22120" s="815">
        <v>2020</v>
      </c>
    </row>
    <row r="22121" spans="1:5">
      <c r="A22121" s="816">
        <f t="shared" si="1439"/>
        <v>44022</v>
      </c>
      <c r="B22121" s="815">
        <f t="shared" si="1440"/>
        <v>192</v>
      </c>
      <c r="C22121" s="815">
        <f t="shared" si="1441"/>
        <v>175</v>
      </c>
      <c r="D22121" s="815">
        <f t="shared" si="1442"/>
        <v>164</v>
      </c>
      <c r="E22121" s="815">
        <v>2020</v>
      </c>
    </row>
    <row r="22122" spans="1:5">
      <c r="A22122" s="816">
        <f t="shared" si="1439"/>
        <v>44023</v>
      </c>
      <c r="B22122" s="815">
        <f t="shared" si="1440"/>
        <v>193</v>
      </c>
      <c r="C22122" s="815">
        <f t="shared" si="1441"/>
        <v>174</v>
      </c>
      <c r="D22122" s="815">
        <f t="shared" si="1442"/>
        <v>163</v>
      </c>
      <c r="E22122" s="815">
        <v>2020</v>
      </c>
    </row>
    <row r="22123" spans="1:5">
      <c r="A22123" s="816">
        <f t="shared" si="1439"/>
        <v>44024</v>
      </c>
      <c r="B22123" s="815">
        <f t="shared" si="1440"/>
        <v>194</v>
      </c>
      <c r="C22123" s="815">
        <f t="shared" si="1441"/>
        <v>173</v>
      </c>
      <c r="D22123" s="815">
        <f t="shared" si="1442"/>
        <v>162</v>
      </c>
      <c r="E22123" s="815">
        <v>2020</v>
      </c>
    </row>
    <row r="22124" spans="1:5">
      <c r="A22124" s="816">
        <f t="shared" si="1439"/>
        <v>44025</v>
      </c>
      <c r="B22124" s="815">
        <f t="shared" si="1440"/>
        <v>195</v>
      </c>
      <c r="C22124" s="815">
        <f t="shared" si="1441"/>
        <v>172</v>
      </c>
      <c r="D22124" s="815">
        <f t="shared" si="1442"/>
        <v>161</v>
      </c>
      <c r="E22124" s="815">
        <v>2020</v>
      </c>
    </row>
    <row r="22125" spans="1:5">
      <c r="A22125" s="816">
        <f t="shared" si="1439"/>
        <v>44026</v>
      </c>
      <c r="B22125" s="815">
        <f t="shared" si="1440"/>
        <v>196</v>
      </c>
      <c r="C22125" s="815">
        <f t="shared" si="1441"/>
        <v>171</v>
      </c>
      <c r="D22125" s="815">
        <f t="shared" si="1442"/>
        <v>160</v>
      </c>
      <c r="E22125" s="815">
        <v>2020</v>
      </c>
    </row>
    <row r="22126" spans="1:5">
      <c r="A22126" s="816">
        <f t="shared" si="1439"/>
        <v>44027</v>
      </c>
      <c r="B22126" s="815">
        <f t="shared" si="1440"/>
        <v>197</v>
      </c>
      <c r="C22126" s="815">
        <f t="shared" si="1441"/>
        <v>170</v>
      </c>
      <c r="D22126" s="815">
        <f t="shared" si="1442"/>
        <v>159</v>
      </c>
      <c r="E22126" s="815">
        <v>2020</v>
      </c>
    </row>
    <row r="22127" spans="1:5">
      <c r="A22127" s="816">
        <f t="shared" si="1439"/>
        <v>44028</v>
      </c>
      <c r="B22127" s="815">
        <f t="shared" si="1440"/>
        <v>198</v>
      </c>
      <c r="C22127" s="815">
        <f t="shared" si="1441"/>
        <v>169</v>
      </c>
      <c r="D22127" s="815">
        <f t="shared" si="1442"/>
        <v>158</v>
      </c>
      <c r="E22127" s="815">
        <v>2020</v>
      </c>
    </row>
    <row r="22128" spans="1:5">
      <c r="A22128" s="816">
        <f t="shared" si="1439"/>
        <v>44029</v>
      </c>
      <c r="B22128" s="815">
        <f t="shared" si="1440"/>
        <v>199</v>
      </c>
      <c r="C22128" s="815">
        <f t="shared" si="1441"/>
        <v>168</v>
      </c>
      <c r="D22128" s="815">
        <f t="shared" si="1442"/>
        <v>157</v>
      </c>
      <c r="E22128" s="815">
        <v>2020</v>
      </c>
    </row>
    <row r="22129" spans="1:5">
      <c r="A22129" s="816">
        <f t="shared" si="1439"/>
        <v>44030</v>
      </c>
      <c r="B22129" s="815">
        <f t="shared" si="1440"/>
        <v>200</v>
      </c>
      <c r="C22129" s="815">
        <f t="shared" si="1441"/>
        <v>167</v>
      </c>
      <c r="D22129" s="815">
        <f t="shared" si="1442"/>
        <v>156</v>
      </c>
      <c r="E22129" s="815">
        <v>2020</v>
      </c>
    </row>
    <row r="22130" spans="1:5">
      <c r="A22130" s="816">
        <f t="shared" si="1439"/>
        <v>44031</v>
      </c>
      <c r="B22130" s="815">
        <f t="shared" si="1440"/>
        <v>201</v>
      </c>
      <c r="C22130" s="815">
        <f t="shared" si="1441"/>
        <v>166</v>
      </c>
      <c r="D22130" s="815">
        <f t="shared" si="1442"/>
        <v>155</v>
      </c>
      <c r="E22130" s="815">
        <v>2020</v>
      </c>
    </row>
    <row r="22131" spans="1:5">
      <c r="A22131" s="816">
        <f t="shared" ref="A22131:A22194" si="1443">A22130+1</f>
        <v>44032</v>
      </c>
      <c r="B22131" s="815">
        <f t="shared" si="1440"/>
        <v>202</v>
      </c>
      <c r="C22131" s="815">
        <f t="shared" si="1441"/>
        <v>165</v>
      </c>
      <c r="D22131" s="815">
        <f t="shared" si="1442"/>
        <v>154</v>
      </c>
      <c r="E22131" s="815">
        <v>2020</v>
      </c>
    </row>
    <row r="22132" spans="1:5">
      <c r="A22132" s="816">
        <f t="shared" si="1443"/>
        <v>44033</v>
      </c>
      <c r="B22132" s="815">
        <f t="shared" si="1440"/>
        <v>203</v>
      </c>
      <c r="C22132" s="815">
        <f t="shared" si="1441"/>
        <v>164</v>
      </c>
      <c r="D22132" s="815">
        <f t="shared" si="1442"/>
        <v>153</v>
      </c>
      <c r="E22132" s="815">
        <v>2020</v>
      </c>
    </row>
    <row r="22133" spans="1:5">
      <c r="A22133" s="816">
        <f t="shared" si="1443"/>
        <v>44034</v>
      </c>
      <c r="B22133" s="815">
        <f t="shared" si="1440"/>
        <v>204</v>
      </c>
      <c r="C22133" s="815">
        <f t="shared" si="1441"/>
        <v>163</v>
      </c>
      <c r="D22133" s="815">
        <f t="shared" si="1442"/>
        <v>152</v>
      </c>
      <c r="E22133" s="815">
        <v>2020</v>
      </c>
    </row>
    <row r="22134" spans="1:5">
      <c r="A22134" s="816">
        <f t="shared" si="1443"/>
        <v>44035</v>
      </c>
      <c r="B22134" s="815">
        <f t="shared" si="1440"/>
        <v>205</v>
      </c>
      <c r="C22134" s="815">
        <f t="shared" si="1441"/>
        <v>162</v>
      </c>
      <c r="D22134" s="815">
        <f t="shared" si="1442"/>
        <v>151</v>
      </c>
      <c r="E22134" s="815">
        <v>2020</v>
      </c>
    </row>
    <row r="22135" spans="1:5">
      <c r="A22135" s="816">
        <f t="shared" si="1443"/>
        <v>44036</v>
      </c>
      <c r="B22135" s="815">
        <f t="shared" si="1440"/>
        <v>206</v>
      </c>
      <c r="C22135" s="815">
        <f t="shared" si="1441"/>
        <v>161</v>
      </c>
      <c r="D22135" s="815">
        <f t="shared" si="1442"/>
        <v>150</v>
      </c>
      <c r="E22135" s="815">
        <v>2020</v>
      </c>
    </row>
    <row r="22136" spans="1:5">
      <c r="A22136" s="816">
        <f t="shared" si="1443"/>
        <v>44037</v>
      </c>
      <c r="B22136" s="815">
        <f t="shared" si="1440"/>
        <v>207</v>
      </c>
      <c r="C22136" s="815">
        <f t="shared" si="1441"/>
        <v>160</v>
      </c>
      <c r="D22136" s="815">
        <f t="shared" si="1442"/>
        <v>149</v>
      </c>
      <c r="E22136" s="815">
        <v>2020</v>
      </c>
    </row>
    <row r="22137" spans="1:5">
      <c r="A22137" s="816">
        <f t="shared" si="1443"/>
        <v>44038</v>
      </c>
      <c r="B22137" s="815">
        <f t="shared" si="1440"/>
        <v>208</v>
      </c>
      <c r="C22137" s="815">
        <f t="shared" si="1441"/>
        <v>159</v>
      </c>
      <c r="D22137" s="815">
        <f t="shared" si="1442"/>
        <v>148</v>
      </c>
      <c r="E22137" s="815">
        <v>2020</v>
      </c>
    </row>
    <row r="22138" spans="1:5">
      <c r="A22138" s="816">
        <f t="shared" si="1443"/>
        <v>44039</v>
      </c>
      <c r="B22138" s="815">
        <f t="shared" si="1440"/>
        <v>209</v>
      </c>
      <c r="C22138" s="815">
        <f t="shared" si="1441"/>
        <v>158</v>
      </c>
      <c r="D22138" s="815">
        <f t="shared" si="1442"/>
        <v>147</v>
      </c>
      <c r="E22138" s="815">
        <v>2020</v>
      </c>
    </row>
    <row r="22139" spans="1:5">
      <c r="A22139" s="816">
        <f t="shared" si="1443"/>
        <v>44040</v>
      </c>
      <c r="B22139" s="815">
        <f t="shared" si="1440"/>
        <v>210</v>
      </c>
      <c r="C22139" s="815">
        <f t="shared" si="1441"/>
        <v>157</v>
      </c>
      <c r="D22139" s="815">
        <f t="shared" si="1442"/>
        <v>146</v>
      </c>
      <c r="E22139" s="815">
        <v>2020</v>
      </c>
    </row>
    <row r="22140" spans="1:5">
      <c r="A22140" s="816">
        <f t="shared" si="1443"/>
        <v>44041</v>
      </c>
      <c r="B22140" s="815">
        <f t="shared" si="1440"/>
        <v>211</v>
      </c>
      <c r="C22140" s="815">
        <f t="shared" si="1441"/>
        <v>156</v>
      </c>
      <c r="D22140" s="815">
        <f t="shared" si="1442"/>
        <v>145</v>
      </c>
      <c r="E22140" s="815">
        <v>2020</v>
      </c>
    </row>
    <row r="22141" spans="1:5">
      <c r="A22141" s="816">
        <f t="shared" si="1443"/>
        <v>44042</v>
      </c>
      <c r="B22141" s="815">
        <f t="shared" si="1440"/>
        <v>212</v>
      </c>
      <c r="C22141" s="815">
        <f t="shared" si="1441"/>
        <v>155</v>
      </c>
      <c r="D22141" s="815">
        <f t="shared" si="1442"/>
        <v>144</v>
      </c>
      <c r="E22141" s="815">
        <v>2020</v>
      </c>
    </row>
    <row r="22142" spans="1:5">
      <c r="A22142" s="816">
        <f t="shared" si="1443"/>
        <v>44043</v>
      </c>
      <c r="B22142" s="815">
        <f t="shared" si="1440"/>
        <v>213</v>
      </c>
      <c r="C22142" s="815">
        <f t="shared" si="1441"/>
        <v>154</v>
      </c>
      <c r="D22142" s="815">
        <f t="shared" si="1442"/>
        <v>143</v>
      </c>
      <c r="E22142" s="815">
        <v>2020</v>
      </c>
    </row>
    <row r="22143" spans="1:5">
      <c r="A22143" s="816">
        <f t="shared" si="1443"/>
        <v>44044</v>
      </c>
      <c r="B22143" s="815">
        <f t="shared" si="1440"/>
        <v>214</v>
      </c>
      <c r="C22143" s="815">
        <f t="shared" si="1441"/>
        <v>153</v>
      </c>
      <c r="D22143" s="815">
        <f t="shared" si="1442"/>
        <v>142</v>
      </c>
      <c r="E22143" s="815">
        <v>2020</v>
      </c>
    </row>
    <row r="22144" spans="1:5">
      <c r="A22144" s="816">
        <f t="shared" si="1443"/>
        <v>44045</v>
      </c>
      <c r="B22144" s="815">
        <f t="shared" si="1440"/>
        <v>215</v>
      </c>
      <c r="C22144" s="815">
        <f t="shared" si="1441"/>
        <v>152</v>
      </c>
      <c r="D22144" s="815">
        <f t="shared" si="1442"/>
        <v>141</v>
      </c>
      <c r="E22144" s="815">
        <v>2020</v>
      </c>
    </row>
    <row r="22145" spans="1:5">
      <c r="A22145" s="816">
        <f t="shared" si="1443"/>
        <v>44046</v>
      </c>
      <c r="B22145" s="815">
        <f t="shared" si="1440"/>
        <v>216</v>
      </c>
      <c r="C22145" s="815">
        <f t="shared" si="1441"/>
        <v>151</v>
      </c>
      <c r="D22145" s="815">
        <f t="shared" si="1442"/>
        <v>140</v>
      </c>
      <c r="E22145" s="815">
        <v>2020</v>
      </c>
    </row>
    <row r="22146" spans="1:5">
      <c r="A22146" s="816">
        <f t="shared" si="1443"/>
        <v>44047</v>
      </c>
      <c r="B22146" s="815">
        <f t="shared" si="1440"/>
        <v>217</v>
      </c>
      <c r="C22146" s="815">
        <f t="shared" si="1441"/>
        <v>150</v>
      </c>
      <c r="D22146" s="815">
        <f t="shared" si="1442"/>
        <v>139</v>
      </c>
      <c r="E22146" s="815">
        <v>2020</v>
      </c>
    </row>
    <row r="22147" spans="1:5">
      <c r="A22147" s="816">
        <f t="shared" si="1443"/>
        <v>44048</v>
      </c>
      <c r="B22147" s="815">
        <f t="shared" si="1440"/>
        <v>218</v>
      </c>
      <c r="C22147" s="815">
        <f t="shared" si="1441"/>
        <v>149</v>
      </c>
      <c r="D22147" s="815">
        <f t="shared" si="1442"/>
        <v>138</v>
      </c>
      <c r="E22147" s="815">
        <v>2020</v>
      </c>
    </row>
    <row r="22148" spans="1:5">
      <c r="A22148" s="816">
        <f t="shared" si="1443"/>
        <v>44049</v>
      </c>
      <c r="B22148" s="815">
        <f t="shared" si="1440"/>
        <v>219</v>
      </c>
      <c r="C22148" s="815">
        <f t="shared" si="1441"/>
        <v>148</v>
      </c>
      <c r="D22148" s="815">
        <f t="shared" si="1442"/>
        <v>137</v>
      </c>
      <c r="E22148" s="815">
        <v>2020</v>
      </c>
    </row>
    <row r="22149" spans="1:5">
      <c r="A22149" s="816">
        <f t="shared" si="1443"/>
        <v>44050</v>
      </c>
      <c r="B22149" s="815">
        <f t="shared" si="1440"/>
        <v>220</v>
      </c>
      <c r="C22149" s="815">
        <f t="shared" si="1441"/>
        <v>147</v>
      </c>
      <c r="D22149" s="815">
        <f t="shared" si="1442"/>
        <v>136</v>
      </c>
      <c r="E22149" s="815">
        <v>2020</v>
      </c>
    </row>
    <row r="22150" spans="1:5">
      <c r="A22150" s="816">
        <f t="shared" si="1443"/>
        <v>44051</v>
      </c>
      <c r="B22150" s="815">
        <f t="shared" si="1440"/>
        <v>221</v>
      </c>
      <c r="C22150" s="815">
        <f t="shared" si="1441"/>
        <v>146</v>
      </c>
      <c r="D22150" s="815">
        <f t="shared" si="1442"/>
        <v>135</v>
      </c>
      <c r="E22150" s="815">
        <v>2020</v>
      </c>
    </row>
    <row r="22151" spans="1:5">
      <c r="A22151" s="816">
        <f t="shared" si="1443"/>
        <v>44052</v>
      </c>
      <c r="B22151" s="815">
        <f t="shared" si="1440"/>
        <v>222</v>
      </c>
      <c r="C22151" s="815">
        <f t="shared" si="1441"/>
        <v>145</v>
      </c>
      <c r="D22151" s="815">
        <f t="shared" si="1442"/>
        <v>134</v>
      </c>
      <c r="E22151" s="815">
        <v>2020</v>
      </c>
    </row>
    <row r="22152" spans="1:5">
      <c r="A22152" s="816">
        <f t="shared" si="1443"/>
        <v>44053</v>
      </c>
      <c r="B22152" s="815">
        <f t="shared" si="1440"/>
        <v>223</v>
      </c>
      <c r="C22152" s="815">
        <f t="shared" si="1441"/>
        <v>144</v>
      </c>
      <c r="D22152" s="815">
        <f t="shared" si="1442"/>
        <v>133</v>
      </c>
      <c r="E22152" s="815">
        <v>2020</v>
      </c>
    </row>
    <row r="22153" spans="1:5">
      <c r="A22153" s="816">
        <f t="shared" si="1443"/>
        <v>44054</v>
      </c>
      <c r="B22153" s="815">
        <f t="shared" si="1440"/>
        <v>224</v>
      </c>
      <c r="C22153" s="815">
        <f t="shared" si="1441"/>
        <v>143</v>
      </c>
      <c r="D22153" s="815">
        <f t="shared" si="1442"/>
        <v>132</v>
      </c>
      <c r="E22153" s="815">
        <v>2020</v>
      </c>
    </row>
    <row r="22154" spans="1:5">
      <c r="A22154" s="816">
        <f t="shared" si="1443"/>
        <v>44055</v>
      </c>
      <c r="B22154" s="815">
        <f t="shared" si="1440"/>
        <v>225</v>
      </c>
      <c r="C22154" s="815">
        <f t="shared" si="1441"/>
        <v>142</v>
      </c>
      <c r="D22154" s="815">
        <f t="shared" si="1442"/>
        <v>131</v>
      </c>
      <c r="E22154" s="815">
        <v>2020</v>
      </c>
    </row>
    <row r="22155" spans="1:5">
      <c r="A22155" s="816">
        <f t="shared" si="1443"/>
        <v>44056</v>
      </c>
      <c r="B22155" s="815">
        <f t="shared" si="1440"/>
        <v>226</v>
      </c>
      <c r="C22155" s="815">
        <f t="shared" si="1441"/>
        <v>141</v>
      </c>
      <c r="D22155" s="815">
        <f t="shared" si="1442"/>
        <v>130</v>
      </c>
      <c r="E22155" s="815">
        <v>2020</v>
      </c>
    </row>
    <row r="22156" spans="1:5">
      <c r="A22156" s="816">
        <f t="shared" si="1443"/>
        <v>44057</v>
      </c>
      <c r="B22156" s="815">
        <f t="shared" si="1440"/>
        <v>227</v>
      </c>
      <c r="C22156" s="815">
        <f t="shared" si="1441"/>
        <v>140</v>
      </c>
      <c r="D22156" s="815">
        <f t="shared" si="1442"/>
        <v>129</v>
      </c>
      <c r="E22156" s="815">
        <v>2020</v>
      </c>
    </row>
    <row r="22157" spans="1:5">
      <c r="A22157" s="816">
        <f t="shared" si="1443"/>
        <v>44058</v>
      </c>
      <c r="B22157" s="815">
        <f t="shared" si="1440"/>
        <v>228</v>
      </c>
      <c r="C22157" s="815">
        <f t="shared" si="1441"/>
        <v>139</v>
      </c>
      <c r="D22157" s="815">
        <f t="shared" si="1442"/>
        <v>128</v>
      </c>
      <c r="E22157" s="815">
        <v>2020</v>
      </c>
    </row>
    <row r="22158" spans="1:5">
      <c r="A22158" s="816">
        <f t="shared" si="1443"/>
        <v>44059</v>
      </c>
      <c r="B22158" s="815">
        <f t="shared" si="1440"/>
        <v>229</v>
      </c>
      <c r="C22158" s="815">
        <f t="shared" si="1441"/>
        <v>138</v>
      </c>
      <c r="D22158" s="815">
        <f t="shared" si="1442"/>
        <v>127</v>
      </c>
      <c r="E22158" s="815">
        <v>2020</v>
      </c>
    </row>
    <row r="22159" spans="1:5">
      <c r="A22159" s="816">
        <f t="shared" si="1443"/>
        <v>44060</v>
      </c>
      <c r="B22159" s="815">
        <f t="shared" si="1440"/>
        <v>230</v>
      </c>
      <c r="C22159" s="815">
        <f t="shared" si="1441"/>
        <v>137</v>
      </c>
      <c r="D22159" s="815">
        <f t="shared" si="1442"/>
        <v>126</v>
      </c>
      <c r="E22159" s="815">
        <v>2020</v>
      </c>
    </row>
    <row r="22160" spans="1:5">
      <c r="A22160" s="816">
        <f t="shared" si="1443"/>
        <v>44061</v>
      </c>
      <c r="B22160" s="815">
        <f t="shared" si="1440"/>
        <v>231</v>
      </c>
      <c r="C22160" s="815">
        <f t="shared" si="1441"/>
        <v>136</v>
      </c>
      <c r="D22160" s="815">
        <f t="shared" si="1442"/>
        <v>125</v>
      </c>
      <c r="E22160" s="815">
        <v>2020</v>
      </c>
    </row>
    <row r="22161" spans="1:5">
      <c r="A22161" s="816">
        <f t="shared" si="1443"/>
        <v>44062</v>
      </c>
      <c r="B22161" s="815">
        <f t="shared" si="1440"/>
        <v>232</v>
      </c>
      <c r="C22161" s="815">
        <f t="shared" si="1441"/>
        <v>135</v>
      </c>
      <c r="D22161" s="815">
        <f t="shared" si="1442"/>
        <v>124</v>
      </c>
      <c r="E22161" s="815">
        <v>2020</v>
      </c>
    </row>
    <row r="22162" spans="1:5">
      <c r="A22162" s="816">
        <f t="shared" si="1443"/>
        <v>44063</v>
      </c>
      <c r="B22162" s="815">
        <f t="shared" si="1440"/>
        <v>233</v>
      </c>
      <c r="C22162" s="815">
        <f t="shared" si="1441"/>
        <v>134</v>
      </c>
      <c r="D22162" s="815">
        <f t="shared" si="1442"/>
        <v>123</v>
      </c>
      <c r="E22162" s="815">
        <v>2020</v>
      </c>
    </row>
    <row r="22163" spans="1:5">
      <c r="A22163" s="816">
        <f t="shared" si="1443"/>
        <v>44064</v>
      </c>
      <c r="B22163" s="815">
        <f t="shared" si="1440"/>
        <v>234</v>
      </c>
      <c r="C22163" s="815">
        <f t="shared" si="1441"/>
        <v>133</v>
      </c>
      <c r="D22163" s="815">
        <f t="shared" si="1442"/>
        <v>122</v>
      </c>
      <c r="E22163" s="815">
        <v>2020</v>
      </c>
    </row>
    <row r="22164" spans="1:5">
      <c r="A22164" s="816">
        <f t="shared" si="1443"/>
        <v>44065</v>
      </c>
      <c r="B22164" s="815">
        <f t="shared" si="1440"/>
        <v>235</v>
      </c>
      <c r="C22164" s="815">
        <f t="shared" si="1441"/>
        <v>132</v>
      </c>
      <c r="D22164" s="815">
        <f t="shared" si="1442"/>
        <v>121</v>
      </c>
      <c r="E22164" s="815">
        <v>2020</v>
      </c>
    </row>
    <row r="22165" spans="1:5">
      <c r="A22165" s="816">
        <f t="shared" si="1443"/>
        <v>44066</v>
      </c>
      <c r="B22165" s="815">
        <f t="shared" si="1440"/>
        <v>236</v>
      </c>
      <c r="C22165" s="815">
        <f t="shared" si="1441"/>
        <v>131</v>
      </c>
      <c r="D22165" s="815">
        <f t="shared" si="1442"/>
        <v>120</v>
      </c>
      <c r="E22165" s="815">
        <v>2020</v>
      </c>
    </row>
    <row r="22166" spans="1:5">
      <c r="A22166" s="816">
        <f t="shared" si="1443"/>
        <v>44067</v>
      </c>
      <c r="B22166" s="815">
        <f t="shared" si="1440"/>
        <v>237</v>
      </c>
      <c r="C22166" s="815">
        <f t="shared" si="1441"/>
        <v>130</v>
      </c>
      <c r="D22166" s="815">
        <f t="shared" si="1442"/>
        <v>119</v>
      </c>
      <c r="E22166" s="815">
        <v>2020</v>
      </c>
    </row>
    <row r="22167" spans="1:5">
      <c r="A22167" s="816">
        <f t="shared" si="1443"/>
        <v>44068</v>
      </c>
      <c r="B22167" s="815">
        <f t="shared" si="1440"/>
        <v>238</v>
      </c>
      <c r="C22167" s="815">
        <f t="shared" si="1441"/>
        <v>129</v>
      </c>
      <c r="D22167" s="815">
        <f t="shared" si="1442"/>
        <v>118</v>
      </c>
      <c r="E22167" s="815">
        <v>2020</v>
      </c>
    </row>
    <row r="22168" spans="1:5">
      <c r="A22168" s="816">
        <f t="shared" si="1443"/>
        <v>44069</v>
      </c>
      <c r="B22168" s="815">
        <f t="shared" si="1440"/>
        <v>239</v>
      </c>
      <c r="C22168" s="815">
        <f t="shared" si="1441"/>
        <v>128</v>
      </c>
      <c r="D22168" s="815">
        <f t="shared" si="1442"/>
        <v>117</v>
      </c>
      <c r="E22168" s="815">
        <v>2020</v>
      </c>
    </row>
    <row r="22169" spans="1:5">
      <c r="A22169" s="816">
        <f t="shared" si="1443"/>
        <v>44070</v>
      </c>
      <c r="B22169" s="815">
        <f t="shared" si="1440"/>
        <v>240</v>
      </c>
      <c r="C22169" s="815">
        <f t="shared" si="1441"/>
        <v>127</v>
      </c>
      <c r="D22169" s="815">
        <f t="shared" si="1442"/>
        <v>116</v>
      </c>
      <c r="E22169" s="815">
        <v>2020</v>
      </c>
    </row>
    <row r="22170" spans="1:5">
      <c r="A22170" s="816">
        <f t="shared" si="1443"/>
        <v>44071</v>
      </c>
      <c r="B22170" s="815">
        <f t="shared" si="1440"/>
        <v>241</v>
      </c>
      <c r="C22170" s="815">
        <f t="shared" si="1441"/>
        <v>126</v>
      </c>
      <c r="D22170" s="815">
        <f t="shared" si="1442"/>
        <v>115</v>
      </c>
      <c r="E22170" s="815">
        <v>2020</v>
      </c>
    </row>
    <row r="22171" spans="1:5">
      <c r="A22171" s="816">
        <f t="shared" si="1443"/>
        <v>44072</v>
      </c>
      <c r="B22171" s="815">
        <f t="shared" si="1440"/>
        <v>242</v>
      </c>
      <c r="C22171" s="815">
        <f t="shared" si="1441"/>
        <v>125</v>
      </c>
      <c r="D22171" s="815">
        <f t="shared" si="1442"/>
        <v>114</v>
      </c>
      <c r="E22171" s="815">
        <v>2020</v>
      </c>
    </row>
    <row r="22172" spans="1:5">
      <c r="A22172" s="816">
        <f t="shared" si="1443"/>
        <v>44073</v>
      </c>
      <c r="B22172" s="815">
        <f t="shared" si="1440"/>
        <v>243</v>
      </c>
      <c r="C22172" s="815">
        <f t="shared" si="1441"/>
        <v>124</v>
      </c>
      <c r="D22172" s="815">
        <f t="shared" si="1442"/>
        <v>113</v>
      </c>
      <c r="E22172" s="815">
        <v>2020</v>
      </c>
    </row>
    <row r="22173" spans="1:5">
      <c r="A22173" s="816">
        <f t="shared" si="1443"/>
        <v>44074</v>
      </c>
      <c r="B22173" s="815">
        <f t="shared" si="1440"/>
        <v>244</v>
      </c>
      <c r="C22173" s="815">
        <f t="shared" si="1441"/>
        <v>123</v>
      </c>
      <c r="D22173" s="815">
        <f t="shared" si="1442"/>
        <v>112</v>
      </c>
      <c r="E22173" s="815">
        <v>2020</v>
      </c>
    </row>
    <row r="22174" spans="1:5">
      <c r="A22174" s="816">
        <f t="shared" si="1443"/>
        <v>44075</v>
      </c>
      <c r="B22174" s="815">
        <f t="shared" si="1440"/>
        <v>245</v>
      </c>
      <c r="C22174" s="815">
        <f t="shared" si="1441"/>
        <v>122</v>
      </c>
      <c r="D22174" s="815">
        <f t="shared" si="1442"/>
        <v>111</v>
      </c>
      <c r="E22174" s="815">
        <v>2020</v>
      </c>
    </row>
    <row r="22175" spans="1:5">
      <c r="A22175" s="816">
        <f t="shared" si="1443"/>
        <v>44076</v>
      </c>
      <c r="B22175" s="815">
        <f t="shared" si="1440"/>
        <v>246</v>
      </c>
      <c r="C22175" s="815">
        <f t="shared" si="1441"/>
        <v>121</v>
      </c>
      <c r="D22175" s="815">
        <f t="shared" si="1442"/>
        <v>110</v>
      </c>
      <c r="E22175" s="815">
        <v>2020</v>
      </c>
    </row>
    <row r="22176" spans="1:5">
      <c r="A22176" s="816">
        <f t="shared" si="1443"/>
        <v>44077</v>
      </c>
      <c r="B22176" s="815">
        <f t="shared" si="1440"/>
        <v>247</v>
      </c>
      <c r="C22176" s="815">
        <f t="shared" si="1441"/>
        <v>120</v>
      </c>
      <c r="D22176" s="815">
        <f t="shared" si="1442"/>
        <v>109</v>
      </c>
      <c r="E22176" s="815">
        <v>2020</v>
      </c>
    </row>
    <row r="22177" spans="1:5">
      <c r="A22177" s="816">
        <f t="shared" si="1443"/>
        <v>44078</v>
      </c>
      <c r="B22177" s="815">
        <f t="shared" ref="B22177:B22240" si="1444">B22176+1</f>
        <v>248</v>
      </c>
      <c r="C22177" s="815">
        <f t="shared" ref="C22177:C22240" si="1445">C22176-1</f>
        <v>119</v>
      </c>
      <c r="D22177" s="815">
        <f t="shared" ref="D22177:D22240" si="1446">D22176-1</f>
        <v>108</v>
      </c>
      <c r="E22177" s="815">
        <v>2020</v>
      </c>
    </row>
    <row r="22178" spans="1:5">
      <c r="A22178" s="816">
        <f t="shared" si="1443"/>
        <v>44079</v>
      </c>
      <c r="B22178" s="815">
        <f t="shared" si="1444"/>
        <v>249</v>
      </c>
      <c r="C22178" s="815">
        <f t="shared" si="1445"/>
        <v>118</v>
      </c>
      <c r="D22178" s="815">
        <f t="shared" si="1446"/>
        <v>107</v>
      </c>
      <c r="E22178" s="815">
        <v>2020</v>
      </c>
    </row>
    <row r="22179" spans="1:5">
      <c r="A22179" s="816">
        <f t="shared" si="1443"/>
        <v>44080</v>
      </c>
      <c r="B22179" s="815">
        <f t="shared" si="1444"/>
        <v>250</v>
      </c>
      <c r="C22179" s="815">
        <f t="shared" si="1445"/>
        <v>117</v>
      </c>
      <c r="D22179" s="815">
        <f t="shared" si="1446"/>
        <v>106</v>
      </c>
      <c r="E22179" s="815">
        <v>2020</v>
      </c>
    </row>
    <row r="22180" spans="1:5">
      <c r="A22180" s="816">
        <f t="shared" si="1443"/>
        <v>44081</v>
      </c>
      <c r="B22180" s="815">
        <f t="shared" si="1444"/>
        <v>251</v>
      </c>
      <c r="C22180" s="815">
        <f t="shared" si="1445"/>
        <v>116</v>
      </c>
      <c r="D22180" s="815">
        <f t="shared" si="1446"/>
        <v>105</v>
      </c>
      <c r="E22180" s="815">
        <v>2020</v>
      </c>
    </row>
    <row r="22181" spans="1:5">
      <c r="A22181" s="816">
        <f t="shared" si="1443"/>
        <v>44082</v>
      </c>
      <c r="B22181" s="815">
        <f t="shared" si="1444"/>
        <v>252</v>
      </c>
      <c r="C22181" s="815">
        <f t="shared" si="1445"/>
        <v>115</v>
      </c>
      <c r="D22181" s="815">
        <f t="shared" si="1446"/>
        <v>104</v>
      </c>
      <c r="E22181" s="815">
        <v>2020</v>
      </c>
    </row>
    <row r="22182" spans="1:5">
      <c r="A22182" s="816">
        <f t="shared" si="1443"/>
        <v>44083</v>
      </c>
      <c r="B22182" s="815">
        <f t="shared" si="1444"/>
        <v>253</v>
      </c>
      <c r="C22182" s="815">
        <f t="shared" si="1445"/>
        <v>114</v>
      </c>
      <c r="D22182" s="815">
        <f t="shared" si="1446"/>
        <v>103</v>
      </c>
      <c r="E22182" s="815">
        <v>2020</v>
      </c>
    </row>
    <row r="22183" spans="1:5">
      <c r="A22183" s="816">
        <f t="shared" si="1443"/>
        <v>44084</v>
      </c>
      <c r="B22183" s="815">
        <f t="shared" si="1444"/>
        <v>254</v>
      </c>
      <c r="C22183" s="815">
        <f t="shared" si="1445"/>
        <v>113</v>
      </c>
      <c r="D22183" s="815">
        <f t="shared" si="1446"/>
        <v>102</v>
      </c>
      <c r="E22183" s="815">
        <v>2020</v>
      </c>
    </row>
    <row r="22184" spans="1:5">
      <c r="A22184" s="816">
        <f t="shared" si="1443"/>
        <v>44085</v>
      </c>
      <c r="B22184" s="815">
        <f t="shared" si="1444"/>
        <v>255</v>
      </c>
      <c r="C22184" s="815">
        <f t="shared" si="1445"/>
        <v>112</v>
      </c>
      <c r="D22184" s="815">
        <f t="shared" si="1446"/>
        <v>101</v>
      </c>
      <c r="E22184" s="815">
        <v>2020</v>
      </c>
    </row>
    <row r="22185" spans="1:5">
      <c r="A22185" s="816">
        <f t="shared" si="1443"/>
        <v>44086</v>
      </c>
      <c r="B22185" s="815">
        <f t="shared" si="1444"/>
        <v>256</v>
      </c>
      <c r="C22185" s="815">
        <f t="shared" si="1445"/>
        <v>111</v>
      </c>
      <c r="D22185" s="815">
        <f t="shared" si="1446"/>
        <v>100</v>
      </c>
      <c r="E22185" s="815">
        <v>2020</v>
      </c>
    </row>
    <row r="22186" spans="1:5">
      <c r="A22186" s="816">
        <f t="shared" si="1443"/>
        <v>44087</v>
      </c>
      <c r="B22186" s="815">
        <f t="shared" si="1444"/>
        <v>257</v>
      </c>
      <c r="C22186" s="815">
        <f t="shared" si="1445"/>
        <v>110</v>
      </c>
      <c r="D22186" s="815">
        <f t="shared" si="1446"/>
        <v>99</v>
      </c>
      <c r="E22186" s="815">
        <v>2020</v>
      </c>
    </row>
    <row r="22187" spans="1:5">
      <c r="A22187" s="816">
        <f t="shared" si="1443"/>
        <v>44088</v>
      </c>
      <c r="B22187" s="815">
        <f t="shared" si="1444"/>
        <v>258</v>
      </c>
      <c r="C22187" s="815">
        <f t="shared" si="1445"/>
        <v>109</v>
      </c>
      <c r="D22187" s="815">
        <f t="shared" si="1446"/>
        <v>98</v>
      </c>
      <c r="E22187" s="815">
        <v>2020</v>
      </c>
    </row>
    <row r="22188" spans="1:5">
      <c r="A22188" s="816">
        <f t="shared" si="1443"/>
        <v>44089</v>
      </c>
      <c r="B22188" s="815">
        <f t="shared" si="1444"/>
        <v>259</v>
      </c>
      <c r="C22188" s="815">
        <f t="shared" si="1445"/>
        <v>108</v>
      </c>
      <c r="D22188" s="815">
        <f t="shared" si="1446"/>
        <v>97</v>
      </c>
      <c r="E22188" s="815">
        <v>2020</v>
      </c>
    </row>
    <row r="22189" spans="1:5">
      <c r="A22189" s="816">
        <f t="shared" si="1443"/>
        <v>44090</v>
      </c>
      <c r="B22189" s="815">
        <f t="shared" si="1444"/>
        <v>260</v>
      </c>
      <c r="C22189" s="815">
        <f t="shared" si="1445"/>
        <v>107</v>
      </c>
      <c r="D22189" s="815">
        <f t="shared" si="1446"/>
        <v>96</v>
      </c>
      <c r="E22189" s="815">
        <v>2020</v>
      </c>
    </row>
    <row r="22190" spans="1:5">
      <c r="A22190" s="816">
        <f t="shared" si="1443"/>
        <v>44091</v>
      </c>
      <c r="B22190" s="815">
        <f t="shared" si="1444"/>
        <v>261</v>
      </c>
      <c r="C22190" s="815">
        <f t="shared" si="1445"/>
        <v>106</v>
      </c>
      <c r="D22190" s="815">
        <f t="shared" si="1446"/>
        <v>95</v>
      </c>
      <c r="E22190" s="815">
        <v>2020</v>
      </c>
    </row>
    <row r="22191" spans="1:5">
      <c r="A22191" s="816">
        <f t="shared" si="1443"/>
        <v>44092</v>
      </c>
      <c r="B22191" s="815">
        <f t="shared" si="1444"/>
        <v>262</v>
      </c>
      <c r="C22191" s="815">
        <f t="shared" si="1445"/>
        <v>105</v>
      </c>
      <c r="D22191" s="815">
        <f t="shared" si="1446"/>
        <v>94</v>
      </c>
      <c r="E22191" s="815">
        <v>2020</v>
      </c>
    </row>
    <row r="22192" spans="1:5">
      <c r="A22192" s="816">
        <f t="shared" si="1443"/>
        <v>44093</v>
      </c>
      <c r="B22192" s="815">
        <f t="shared" si="1444"/>
        <v>263</v>
      </c>
      <c r="C22192" s="815">
        <f t="shared" si="1445"/>
        <v>104</v>
      </c>
      <c r="D22192" s="815">
        <f t="shared" si="1446"/>
        <v>93</v>
      </c>
      <c r="E22192" s="815">
        <v>2020</v>
      </c>
    </row>
    <row r="22193" spans="1:5">
      <c r="A22193" s="816">
        <f t="shared" si="1443"/>
        <v>44094</v>
      </c>
      <c r="B22193" s="815">
        <f t="shared" si="1444"/>
        <v>264</v>
      </c>
      <c r="C22193" s="815">
        <f t="shared" si="1445"/>
        <v>103</v>
      </c>
      <c r="D22193" s="815">
        <f t="shared" si="1446"/>
        <v>92</v>
      </c>
      <c r="E22193" s="815">
        <v>2020</v>
      </c>
    </row>
    <row r="22194" spans="1:5">
      <c r="A22194" s="816">
        <f t="shared" si="1443"/>
        <v>44095</v>
      </c>
      <c r="B22194" s="815">
        <f t="shared" si="1444"/>
        <v>265</v>
      </c>
      <c r="C22194" s="815">
        <f t="shared" si="1445"/>
        <v>102</v>
      </c>
      <c r="D22194" s="815">
        <f t="shared" si="1446"/>
        <v>91</v>
      </c>
      <c r="E22194" s="815">
        <v>2020</v>
      </c>
    </row>
    <row r="22195" spans="1:5">
      <c r="A22195" s="816">
        <f t="shared" ref="A22195:A22258" si="1447">A22194+1</f>
        <v>44096</v>
      </c>
      <c r="B22195" s="815">
        <f t="shared" si="1444"/>
        <v>266</v>
      </c>
      <c r="C22195" s="815">
        <f t="shared" si="1445"/>
        <v>101</v>
      </c>
      <c r="D22195" s="815">
        <f t="shared" si="1446"/>
        <v>90</v>
      </c>
      <c r="E22195" s="815">
        <v>2020</v>
      </c>
    </row>
    <row r="22196" spans="1:5">
      <c r="A22196" s="816">
        <f t="shared" si="1447"/>
        <v>44097</v>
      </c>
      <c r="B22196" s="815">
        <f t="shared" si="1444"/>
        <v>267</v>
      </c>
      <c r="C22196" s="815">
        <f t="shared" si="1445"/>
        <v>100</v>
      </c>
      <c r="D22196" s="815">
        <f t="shared" si="1446"/>
        <v>89</v>
      </c>
      <c r="E22196" s="815">
        <v>2020</v>
      </c>
    </row>
    <row r="22197" spans="1:5">
      <c r="A22197" s="816">
        <f t="shared" si="1447"/>
        <v>44098</v>
      </c>
      <c r="B22197" s="815">
        <f t="shared" si="1444"/>
        <v>268</v>
      </c>
      <c r="C22197" s="815">
        <f t="shared" si="1445"/>
        <v>99</v>
      </c>
      <c r="D22197" s="815">
        <f t="shared" si="1446"/>
        <v>88</v>
      </c>
      <c r="E22197" s="815">
        <v>2020</v>
      </c>
    </row>
    <row r="22198" spans="1:5">
      <c r="A22198" s="816">
        <f t="shared" si="1447"/>
        <v>44099</v>
      </c>
      <c r="B22198" s="815">
        <f t="shared" si="1444"/>
        <v>269</v>
      </c>
      <c r="C22198" s="815">
        <f t="shared" si="1445"/>
        <v>98</v>
      </c>
      <c r="D22198" s="815">
        <f t="shared" si="1446"/>
        <v>87</v>
      </c>
      <c r="E22198" s="815">
        <v>2020</v>
      </c>
    </row>
    <row r="22199" spans="1:5">
      <c r="A22199" s="816">
        <f t="shared" si="1447"/>
        <v>44100</v>
      </c>
      <c r="B22199" s="815">
        <f t="shared" si="1444"/>
        <v>270</v>
      </c>
      <c r="C22199" s="815">
        <f t="shared" si="1445"/>
        <v>97</v>
      </c>
      <c r="D22199" s="815">
        <f t="shared" si="1446"/>
        <v>86</v>
      </c>
      <c r="E22199" s="815">
        <v>2020</v>
      </c>
    </row>
    <row r="22200" spans="1:5">
      <c r="A22200" s="816">
        <f t="shared" si="1447"/>
        <v>44101</v>
      </c>
      <c r="B22200" s="815">
        <f t="shared" si="1444"/>
        <v>271</v>
      </c>
      <c r="C22200" s="815">
        <f t="shared" si="1445"/>
        <v>96</v>
      </c>
      <c r="D22200" s="815">
        <f t="shared" si="1446"/>
        <v>85</v>
      </c>
      <c r="E22200" s="815">
        <v>2020</v>
      </c>
    </row>
    <row r="22201" spans="1:5">
      <c r="A22201" s="816">
        <f t="shared" si="1447"/>
        <v>44102</v>
      </c>
      <c r="B22201" s="815">
        <f t="shared" si="1444"/>
        <v>272</v>
      </c>
      <c r="C22201" s="815">
        <f t="shared" si="1445"/>
        <v>95</v>
      </c>
      <c r="D22201" s="815">
        <f t="shared" si="1446"/>
        <v>84</v>
      </c>
      <c r="E22201" s="815">
        <v>2020</v>
      </c>
    </row>
    <row r="22202" spans="1:5">
      <c r="A22202" s="816">
        <f t="shared" si="1447"/>
        <v>44103</v>
      </c>
      <c r="B22202" s="815">
        <f t="shared" si="1444"/>
        <v>273</v>
      </c>
      <c r="C22202" s="815">
        <f t="shared" si="1445"/>
        <v>94</v>
      </c>
      <c r="D22202" s="815">
        <f t="shared" si="1446"/>
        <v>83</v>
      </c>
      <c r="E22202" s="815">
        <v>2020</v>
      </c>
    </row>
    <row r="22203" spans="1:5">
      <c r="A22203" s="816">
        <f t="shared" si="1447"/>
        <v>44104</v>
      </c>
      <c r="B22203" s="815">
        <f t="shared" si="1444"/>
        <v>274</v>
      </c>
      <c r="C22203" s="815">
        <f t="shared" si="1445"/>
        <v>93</v>
      </c>
      <c r="D22203" s="815">
        <f t="shared" si="1446"/>
        <v>82</v>
      </c>
      <c r="E22203" s="815">
        <v>2020</v>
      </c>
    </row>
    <row r="22204" spans="1:5">
      <c r="A22204" s="816">
        <f t="shared" si="1447"/>
        <v>44105</v>
      </c>
      <c r="B22204" s="815">
        <f t="shared" si="1444"/>
        <v>275</v>
      </c>
      <c r="C22204" s="815">
        <f t="shared" si="1445"/>
        <v>92</v>
      </c>
      <c r="D22204" s="815">
        <f t="shared" si="1446"/>
        <v>81</v>
      </c>
      <c r="E22204" s="815">
        <v>2020</v>
      </c>
    </row>
    <row r="22205" spans="1:5">
      <c r="A22205" s="816">
        <f t="shared" si="1447"/>
        <v>44106</v>
      </c>
      <c r="B22205" s="815">
        <f t="shared" si="1444"/>
        <v>276</v>
      </c>
      <c r="C22205" s="815">
        <f t="shared" si="1445"/>
        <v>91</v>
      </c>
      <c r="D22205" s="815">
        <f t="shared" si="1446"/>
        <v>80</v>
      </c>
      <c r="E22205" s="815">
        <v>2020</v>
      </c>
    </row>
    <row r="22206" spans="1:5">
      <c r="A22206" s="816">
        <f t="shared" si="1447"/>
        <v>44107</v>
      </c>
      <c r="B22206" s="815">
        <f t="shared" si="1444"/>
        <v>277</v>
      </c>
      <c r="C22206" s="815">
        <f t="shared" si="1445"/>
        <v>90</v>
      </c>
      <c r="D22206" s="815">
        <f t="shared" si="1446"/>
        <v>79</v>
      </c>
      <c r="E22206" s="815">
        <v>2020</v>
      </c>
    </row>
    <row r="22207" spans="1:5">
      <c r="A22207" s="816">
        <f t="shared" si="1447"/>
        <v>44108</v>
      </c>
      <c r="B22207" s="815">
        <f t="shared" si="1444"/>
        <v>278</v>
      </c>
      <c r="C22207" s="815">
        <f t="shared" si="1445"/>
        <v>89</v>
      </c>
      <c r="D22207" s="815">
        <f t="shared" si="1446"/>
        <v>78</v>
      </c>
      <c r="E22207" s="815">
        <v>2020</v>
      </c>
    </row>
    <row r="22208" spans="1:5">
      <c r="A22208" s="816">
        <f t="shared" si="1447"/>
        <v>44109</v>
      </c>
      <c r="B22208" s="815">
        <f t="shared" si="1444"/>
        <v>279</v>
      </c>
      <c r="C22208" s="815">
        <f t="shared" si="1445"/>
        <v>88</v>
      </c>
      <c r="D22208" s="815">
        <f t="shared" si="1446"/>
        <v>77</v>
      </c>
      <c r="E22208" s="815">
        <v>2020</v>
      </c>
    </row>
    <row r="22209" spans="1:5">
      <c r="A22209" s="816">
        <f t="shared" si="1447"/>
        <v>44110</v>
      </c>
      <c r="B22209" s="815">
        <f t="shared" si="1444"/>
        <v>280</v>
      </c>
      <c r="C22209" s="815">
        <f t="shared" si="1445"/>
        <v>87</v>
      </c>
      <c r="D22209" s="815">
        <f t="shared" si="1446"/>
        <v>76</v>
      </c>
      <c r="E22209" s="815">
        <v>2020</v>
      </c>
    </row>
    <row r="22210" spans="1:5">
      <c r="A22210" s="816">
        <f t="shared" si="1447"/>
        <v>44111</v>
      </c>
      <c r="B22210" s="815">
        <f t="shared" si="1444"/>
        <v>281</v>
      </c>
      <c r="C22210" s="815">
        <f t="shared" si="1445"/>
        <v>86</v>
      </c>
      <c r="D22210" s="815">
        <f t="shared" si="1446"/>
        <v>75</v>
      </c>
      <c r="E22210" s="815">
        <v>2020</v>
      </c>
    </row>
    <row r="22211" spans="1:5">
      <c r="A22211" s="816">
        <f t="shared" si="1447"/>
        <v>44112</v>
      </c>
      <c r="B22211" s="815">
        <f t="shared" si="1444"/>
        <v>282</v>
      </c>
      <c r="C22211" s="815">
        <f t="shared" si="1445"/>
        <v>85</v>
      </c>
      <c r="D22211" s="815">
        <f t="shared" si="1446"/>
        <v>74</v>
      </c>
      <c r="E22211" s="815">
        <v>2020</v>
      </c>
    </row>
    <row r="22212" spans="1:5">
      <c r="A22212" s="816">
        <f t="shared" si="1447"/>
        <v>44113</v>
      </c>
      <c r="B22212" s="815">
        <f t="shared" si="1444"/>
        <v>283</v>
      </c>
      <c r="C22212" s="815">
        <f t="shared" si="1445"/>
        <v>84</v>
      </c>
      <c r="D22212" s="815">
        <f t="shared" si="1446"/>
        <v>73</v>
      </c>
      <c r="E22212" s="815">
        <v>2020</v>
      </c>
    </row>
    <row r="22213" spans="1:5">
      <c r="A22213" s="816">
        <f t="shared" si="1447"/>
        <v>44114</v>
      </c>
      <c r="B22213" s="815">
        <f t="shared" si="1444"/>
        <v>284</v>
      </c>
      <c r="C22213" s="815">
        <f t="shared" si="1445"/>
        <v>83</v>
      </c>
      <c r="D22213" s="815">
        <f t="shared" si="1446"/>
        <v>72</v>
      </c>
      <c r="E22213" s="815">
        <v>2020</v>
      </c>
    </row>
    <row r="22214" spans="1:5">
      <c r="A22214" s="816">
        <f t="shared" si="1447"/>
        <v>44115</v>
      </c>
      <c r="B22214" s="815">
        <f t="shared" si="1444"/>
        <v>285</v>
      </c>
      <c r="C22214" s="815">
        <f t="shared" si="1445"/>
        <v>82</v>
      </c>
      <c r="D22214" s="815">
        <f t="shared" si="1446"/>
        <v>71</v>
      </c>
      <c r="E22214" s="815">
        <v>2020</v>
      </c>
    </row>
    <row r="22215" spans="1:5">
      <c r="A22215" s="816">
        <f t="shared" si="1447"/>
        <v>44116</v>
      </c>
      <c r="B22215" s="815">
        <f t="shared" si="1444"/>
        <v>286</v>
      </c>
      <c r="C22215" s="815">
        <f t="shared" si="1445"/>
        <v>81</v>
      </c>
      <c r="D22215" s="815">
        <f t="shared" si="1446"/>
        <v>70</v>
      </c>
      <c r="E22215" s="815">
        <v>2020</v>
      </c>
    </row>
    <row r="22216" spans="1:5">
      <c r="A22216" s="816">
        <f t="shared" si="1447"/>
        <v>44117</v>
      </c>
      <c r="B22216" s="815">
        <f t="shared" si="1444"/>
        <v>287</v>
      </c>
      <c r="C22216" s="815">
        <f t="shared" si="1445"/>
        <v>80</v>
      </c>
      <c r="D22216" s="815">
        <f t="shared" si="1446"/>
        <v>69</v>
      </c>
      <c r="E22216" s="815">
        <v>2020</v>
      </c>
    </row>
    <row r="22217" spans="1:5">
      <c r="A22217" s="816">
        <f t="shared" si="1447"/>
        <v>44118</v>
      </c>
      <c r="B22217" s="815">
        <f t="shared" si="1444"/>
        <v>288</v>
      </c>
      <c r="C22217" s="815">
        <f t="shared" si="1445"/>
        <v>79</v>
      </c>
      <c r="D22217" s="815">
        <f t="shared" si="1446"/>
        <v>68</v>
      </c>
      <c r="E22217" s="815">
        <v>2020</v>
      </c>
    </row>
    <row r="22218" spans="1:5">
      <c r="A22218" s="816">
        <f t="shared" si="1447"/>
        <v>44119</v>
      </c>
      <c r="B22218" s="815">
        <f t="shared" si="1444"/>
        <v>289</v>
      </c>
      <c r="C22218" s="815">
        <f t="shared" si="1445"/>
        <v>78</v>
      </c>
      <c r="D22218" s="815">
        <f t="shared" si="1446"/>
        <v>67</v>
      </c>
      <c r="E22218" s="815">
        <v>2020</v>
      </c>
    </row>
    <row r="22219" spans="1:5">
      <c r="A22219" s="816">
        <f t="shared" si="1447"/>
        <v>44120</v>
      </c>
      <c r="B22219" s="815">
        <f t="shared" si="1444"/>
        <v>290</v>
      </c>
      <c r="C22219" s="815">
        <f t="shared" si="1445"/>
        <v>77</v>
      </c>
      <c r="D22219" s="815">
        <f t="shared" si="1446"/>
        <v>66</v>
      </c>
      <c r="E22219" s="815">
        <v>2020</v>
      </c>
    </row>
    <row r="22220" spans="1:5">
      <c r="A22220" s="816">
        <f t="shared" si="1447"/>
        <v>44121</v>
      </c>
      <c r="B22220" s="815">
        <f t="shared" si="1444"/>
        <v>291</v>
      </c>
      <c r="C22220" s="815">
        <f t="shared" si="1445"/>
        <v>76</v>
      </c>
      <c r="D22220" s="815">
        <f t="shared" si="1446"/>
        <v>65</v>
      </c>
      <c r="E22220" s="815">
        <v>2020</v>
      </c>
    </row>
    <row r="22221" spans="1:5">
      <c r="A22221" s="816">
        <f t="shared" si="1447"/>
        <v>44122</v>
      </c>
      <c r="B22221" s="815">
        <f t="shared" si="1444"/>
        <v>292</v>
      </c>
      <c r="C22221" s="815">
        <f t="shared" si="1445"/>
        <v>75</v>
      </c>
      <c r="D22221" s="815">
        <f t="shared" si="1446"/>
        <v>64</v>
      </c>
      <c r="E22221" s="815">
        <v>2020</v>
      </c>
    </row>
    <row r="22222" spans="1:5">
      <c r="A22222" s="816">
        <f t="shared" si="1447"/>
        <v>44123</v>
      </c>
      <c r="B22222" s="815">
        <f t="shared" si="1444"/>
        <v>293</v>
      </c>
      <c r="C22222" s="815">
        <f t="shared" si="1445"/>
        <v>74</v>
      </c>
      <c r="D22222" s="815">
        <f t="shared" si="1446"/>
        <v>63</v>
      </c>
      <c r="E22222" s="815">
        <v>2020</v>
      </c>
    </row>
    <row r="22223" spans="1:5">
      <c r="A22223" s="816">
        <f t="shared" si="1447"/>
        <v>44124</v>
      </c>
      <c r="B22223" s="815">
        <f t="shared" si="1444"/>
        <v>294</v>
      </c>
      <c r="C22223" s="815">
        <f t="shared" si="1445"/>
        <v>73</v>
      </c>
      <c r="D22223" s="815">
        <f t="shared" si="1446"/>
        <v>62</v>
      </c>
      <c r="E22223" s="815">
        <v>2020</v>
      </c>
    </row>
    <row r="22224" spans="1:5">
      <c r="A22224" s="816">
        <f t="shared" si="1447"/>
        <v>44125</v>
      </c>
      <c r="B22224" s="815">
        <f t="shared" si="1444"/>
        <v>295</v>
      </c>
      <c r="C22224" s="815">
        <f t="shared" si="1445"/>
        <v>72</v>
      </c>
      <c r="D22224" s="815">
        <f t="shared" si="1446"/>
        <v>61</v>
      </c>
      <c r="E22224" s="815">
        <v>2020</v>
      </c>
    </row>
    <row r="22225" spans="1:5">
      <c r="A22225" s="816">
        <f t="shared" si="1447"/>
        <v>44126</v>
      </c>
      <c r="B22225" s="815">
        <f t="shared" si="1444"/>
        <v>296</v>
      </c>
      <c r="C22225" s="815">
        <f t="shared" si="1445"/>
        <v>71</v>
      </c>
      <c r="D22225" s="815">
        <f t="shared" si="1446"/>
        <v>60</v>
      </c>
      <c r="E22225" s="815">
        <v>2020</v>
      </c>
    </row>
    <row r="22226" spans="1:5">
      <c r="A22226" s="816">
        <f t="shared" si="1447"/>
        <v>44127</v>
      </c>
      <c r="B22226" s="815">
        <f t="shared" si="1444"/>
        <v>297</v>
      </c>
      <c r="C22226" s="815">
        <f t="shared" si="1445"/>
        <v>70</v>
      </c>
      <c r="D22226" s="815">
        <f t="shared" si="1446"/>
        <v>59</v>
      </c>
      <c r="E22226" s="815">
        <v>2020</v>
      </c>
    </row>
    <row r="22227" spans="1:5">
      <c r="A22227" s="816">
        <f t="shared" si="1447"/>
        <v>44128</v>
      </c>
      <c r="B22227" s="815">
        <f t="shared" si="1444"/>
        <v>298</v>
      </c>
      <c r="C22227" s="815">
        <f t="shared" si="1445"/>
        <v>69</v>
      </c>
      <c r="D22227" s="815">
        <f t="shared" si="1446"/>
        <v>58</v>
      </c>
      <c r="E22227" s="815">
        <v>2020</v>
      </c>
    </row>
    <row r="22228" spans="1:5">
      <c r="A22228" s="816">
        <f t="shared" si="1447"/>
        <v>44129</v>
      </c>
      <c r="B22228" s="815">
        <f t="shared" si="1444"/>
        <v>299</v>
      </c>
      <c r="C22228" s="815">
        <f t="shared" si="1445"/>
        <v>68</v>
      </c>
      <c r="D22228" s="815">
        <f t="shared" si="1446"/>
        <v>57</v>
      </c>
      <c r="E22228" s="815">
        <v>2020</v>
      </c>
    </row>
    <row r="22229" spans="1:5">
      <c r="A22229" s="816">
        <f t="shared" si="1447"/>
        <v>44130</v>
      </c>
      <c r="B22229" s="815">
        <f t="shared" si="1444"/>
        <v>300</v>
      </c>
      <c r="C22229" s="815">
        <f t="shared" si="1445"/>
        <v>67</v>
      </c>
      <c r="D22229" s="815">
        <f t="shared" si="1446"/>
        <v>56</v>
      </c>
      <c r="E22229" s="815">
        <v>2020</v>
      </c>
    </row>
    <row r="22230" spans="1:5">
      <c r="A22230" s="816">
        <f t="shared" si="1447"/>
        <v>44131</v>
      </c>
      <c r="B22230" s="815">
        <f t="shared" si="1444"/>
        <v>301</v>
      </c>
      <c r="C22230" s="815">
        <f t="shared" si="1445"/>
        <v>66</v>
      </c>
      <c r="D22230" s="815">
        <f t="shared" si="1446"/>
        <v>55</v>
      </c>
      <c r="E22230" s="815">
        <v>2020</v>
      </c>
    </row>
    <row r="22231" spans="1:5">
      <c r="A22231" s="816">
        <f t="shared" si="1447"/>
        <v>44132</v>
      </c>
      <c r="B22231" s="815">
        <f t="shared" si="1444"/>
        <v>302</v>
      </c>
      <c r="C22231" s="815">
        <f t="shared" si="1445"/>
        <v>65</v>
      </c>
      <c r="D22231" s="815">
        <f t="shared" si="1446"/>
        <v>54</v>
      </c>
      <c r="E22231" s="815">
        <v>2020</v>
      </c>
    </row>
    <row r="22232" spans="1:5">
      <c r="A22232" s="816">
        <f t="shared" si="1447"/>
        <v>44133</v>
      </c>
      <c r="B22232" s="815">
        <f t="shared" si="1444"/>
        <v>303</v>
      </c>
      <c r="C22232" s="815">
        <f t="shared" si="1445"/>
        <v>64</v>
      </c>
      <c r="D22232" s="815">
        <f t="shared" si="1446"/>
        <v>53</v>
      </c>
      <c r="E22232" s="815">
        <v>2020</v>
      </c>
    </row>
    <row r="22233" spans="1:5">
      <c r="A22233" s="816">
        <f t="shared" si="1447"/>
        <v>44134</v>
      </c>
      <c r="B22233" s="815">
        <f t="shared" si="1444"/>
        <v>304</v>
      </c>
      <c r="C22233" s="815">
        <f t="shared" si="1445"/>
        <v>63</v>
      </c>
      <c r="D22233" s="815">
        <f t="shared" si="1446"/>
        <v>52</v>
      </c>
      <c r="E22233" s="815">
        <v>2020</v>
      </c>
    </row>
    <row r="22234" spans="1:5">
      <c r="A22234" s="816">
        <f t="shared" si="1447"/>
        <v>44135</v>
      </c>
      <c r="B22234" s="815">
        <f t="shared" si="1444"/>
        <v>305</v>
      </c>
      <c r="C22234" s="815">
        <f t="shared" si="1445"/>
        <v>62</v>
      </c>
      <c r="D22234" s="815">
        <f t="shared" si="1446"/>
        <v>51</v>
      </c>
      <c r="E22234" s="815">
        <v>2020</v>
      </c>
    </row>
    <row r="22235" spans="1:5">
      <c r="A22235" s="816">
        <f t="shared" si="1447"/>
        <v>44136</v>
      </c>
      <c r="B22235" s="815">
        <f t="shared" si="1444"/>
        <v>306</v>
      </c>
      <c r="C22235" s="815">
        <f t="shared" si="1445"/>
        <v>61</v>
      </c>
      <c r="D22235" s="815">
        <f t="shared" si="1446"/>
        <v>50</v>
      </c>
      <c r="E22235" s="815">
        <v>2020</v>
      </c>
    </row>
    <row r="22236" spans="1:5">
      <c r="A22236" s="816">
        <f t="shared" si="1447"/>
        <v>44137</v>
      </c>
      <c r="B22236" s="815">
        <f t="shared" si="1444"/>
        <v>307</v>
      </c>
      <c r="C22236" s="815">
        <f t="shared" si="1445"/>
        <v>60</v>
      </c>
      <c r="D22236" s="815">
        <f t="shared" si="1446"/>
        <v>49</v>
      </c>
      <c r="E22236" s="815">
        <v>2020</v>
      </c>
    </row>
    <row r="22237" spans="1:5">
      <c r="A22237" s="816">
        <f t="shared" si="1447"/>
        <v>44138</v>
      </c>
      <c r="B22237" s="815">
        <f t="shared" si="1444"/>
        <v>308</v>
      </c>
      <c r="C22237" s="815">
        <f t="shared" si="1445"/>
        <v>59</v>
      </c>
      <c r="D22237" s="815">
        <f t="shared" si="1446"/>
        <v>48</v>
      </c>
      <c r="E22237" s="815">
        <v>2020</v>
      </c>
    </row>
    <row r="22238" spans="1:5">
      <c r="A22238" s="816">
        <f t="shared" si="1447"/>
        <v>44139</v>
      </c>
      <c r="B22238" s="815">
        <f t="shared" si="1444"/>
        <v>309</v>
      </c>
      <c r="C22238" s="815">
        <f t="shared" si="1445"/>
        <v>58</v>
      </c>
      <c r="D22238" s="815">
        <f t="shared" si="1446"/>
        <v>47</v>
      </c>
      <c r="E22238" s="815">
        <v>2020</v>
      </c>
    </row>
    <row r="22239" spans="1:5">
      <c r="A22239" s="816">
        <f t="shared" si="1447"/>
        <v>44140</v>
      </c>
      <c r="B22239" s="815">
        <f t="shared" si="1444"/>
        <v>310</v>
      </c>
      <c r="C22239" s="815">
        <f t="shared" si="1445"/>
        <v>57</v>
      </c>
      <c r="D22239" s="815">
        <f t="shared" si="1446"/>
        <v>46</v>
      </c>
      <c r="E22239" s="815">
        <v>2020</v>
      </c>
    </row>
    <row r="22240" spans="1:5">
      <c r="A22240" s="816">
        <f t="shared" si="1447"/>
        <v>44141</v>
      </c>
      <c r="B22240" s="815">
        <f t="shared" si="1444"/>
        <v>311</v>
      </c>
      <c r="C22240" s="815">
        <f t="shared" si="1445"/>
        <v>56</v>
      </c>
      <c r="D22240" s="815">
        <f t="shared" si="1446"/>
        <v>45</v>
      </c>
      <c r="E22240" s="815">
        <v>2020</v>
      </c>
    </row>
    <row r="22241" spans="1:5">
      <c r="A22241" s="816">
        <f t="shared" si="1447"/>
        <v>44142</v>
      </c>
      <c r="B22241" s="815">
        <f t="shared" ref="B22241:B22297" si="1448">B22240+1</f>
        <v>312</v>
      </c>
      <c r="C22241" s="815">
        <f t="shared" ref="C22241:C22295" si="1449">C22240-1</f>
        <v>55</v>
      </c>
      <c r="D22241" s="815">
        <f t="shared" ref="D22241:D22285" si="1450">D22240-1</f>
        <v>44</v>
      </c>
      <c r="E22241" s="815">
        <v>2020</v>
      </c>
    </row>
    <row r="22242" spans="1:5">
      <c r="A22242" s="816">
        <f t="shared" si="1447"/>
        <v>44143</v>
      </c>
      <c r="B22242" s="815">
        <f t="shared" si="1448"/>
        <v>313</v>
      </c>
      <c r="C22242" s="815">
        <f t="shared" si="1449"/>
        <v>54</v>
      </c>
      <c r="D22242" s="815">
        <f t="shared" si="1450"/>
        <v>43</v>
      </c>
      <c r="E22242" s="815">
        <v>2020</v>
      </c>
    </row>
    <row r="22243" spans="1:5">
      <c r="A22243" s="816">
        <f t="shared" si="1447"/>
        <v>44144</v>
      </c>
      <c r="B22243" s="815">
        <f t="shared" si="1448"/>
        <v>314</v>
      </c>
      <c r="C22243" s="815">
        <f t="shared" si="1449"/>
        <v>53</v>
      </c>
      <c r="D22243" s="815">
        <f t="shared" si="1450"/>
        <v>42</v>
      </c>
      <c r="E22243" s="815">
        <v>2020</v>
      </c>
    </row>
    <row r="22244" spans="1:5">
      <c r="A22244" s="816">
        <f t="shared" si="1447"/>
        <v>44145</v>
      </c>
      <c r="B22244" s="815">
        <f t="shared" si="1448"/>
        <v>315</v>
      </c>
      <c r="C22244" s="815">
        <f t="shared" si="1449"/>
        <v>52</v>
      </c>
      <c r="D22244" s="815">
        <f t="shared" si="1450"/>
        <v>41</v>
      </c>
      <c r="E22244" s="815">
        <v>2020</v>
      </c>
    </row>
    <row r="22245" spans="1:5">
      <c r="A22245" s="816">
        <f t="shared" si="1447"/>
        <v>44146</v>
      </c>
      <c r="B22245" s="815">
        <f t="shared" si="1448"/>
        <v>316</v>
      </c>
      <c r="C22245" s="815">
        <f t="shared" si="1449"/>
        <v>51</v>
      </c>
      <c r="D22245" s="815">
        <f t="shared" si="1450"/>
        <v>40</v>
      </c>
      <c r="E22245" s="815">
        <v>2020</v>
      </c>
    </row>
    <row r="22246" spans="1:5">
      <c r="A22246" s="816">
        <f t="shared" si="1447"/>
        <v>44147</v>
      </c>
      <c r="B22246" s="815">
        <f t="shared" si="1448"/>
        <v>317</v>
      </c>
      <c r="C22246" s="815">
        <f t="shared" si="1449"/>
        <v>50</v>
      </c>
      <c r="D22246" s="815">
        <f t="shared" si="1450"/>
        <v>39</v>
      </c>
      <c r="E22246" s="815">
        <v>2020</v>
      </c>
    </row>
    <row r="22247" spans="1:5">
      <c r="A22247" s="816">
        <f t="shared" si="1447"/>
        <v>44148</v>
      </c>
      <c r="B22247" s="815">
        <f t="shared" si="1448"/>
        <v>318</v>
      </c>
      <c r="C22247" s="815">
        <f t="shared" si="1449"/>
        <v>49</v>
      </c>
      <c r="D22247" s="815">
        <f t="shared" si="1450"/>
        <v>38</v>
      </c>
      <c r="E22247" s="815">
        <v>2020</v>
      </c>
    </row>
    <row r="22248" spans="1:5">
      <c r="A22248" s="816">
        <f t="shared" si="1447"/>
        <v>44149</v>
      </c>
      <c r="B22248" s="815">
        <f t="shared" si="1448"/>
        <v>319</v>
      </c>
      <c r="C22248" s="815">
        <f t="shared" si="1449"/>
        <v>48</v>
      </c>
      <c r="D22248" s="815">
        <f t="shared" si="1450"/>
        <v>37</v>
      </c>
      <c r="E22248" s="815">
        <v>2020</v>
      </c>
    </row>
    <row r="22249" spans="1:5">
      <c r="A22249" s="816">
        <f t="shared" si="1447"/>
        <v>44150</v>
      </c>
      <c r="B22249" s="815">
        <f t="shared" si="1448"/>
        <v>320</v>
      </c>
      <c r="C22249" s="815">
        <f t="shared" si="1449"/>
        <v>47</v>
      </c>
      <c r="D22249" s="815">
        <f t="shared" si="1450"/>
        <v>36</v>
      </c>
      <c r="E22249" s="815">
        <v>2020</v>
      </c>
    </row>
    <row r="22250" spans="1:5">
      <c r="A22250" s="816">
        <f t="shared" si="1447"/>
        <v>44151</v>
      </c>
      <c r="B22250" s="815">
        <f t="shared" si="1448"/>
        <v>321</v>
      </c>
      <c r="C22250" s="815">
        <f t="shared" si="1449"/>
        <v>46</v>
      </c>
      <c r="D22250" s="815">
        <f t="shared" si="1450"/>
        <v>35</v>
      </c>
      <c r="E22250" s="815">
        <v>2020</v>
      </c>
    </row>
    <row r="22251" spans="1:5">
      <c r="A22251" s="816">
        <f t="shared" si="1447"/>
        <v>44152</v>
      </c>
      <c r="B22251" s="815">
        <f t="shared" si="1448"/>
        <v>322</v>
      </c>
      <c r="C22251" s="815">
        <f t="shared" si="1449"/>
        <v>45</v>
      </c>
      <c r="D22251" s="815">
        <f t="shared" si="1450"/>
        <v>34</v>
      </c>
      <c r="E22251" s="815">
        <v>2020</v>
      </c>
    </row>
    <row r="22252" spans="1:5">
      <c r="A22252" s="816">
        <f t="shared" si="1447"/>
        <v>44153</v>
      </c>
      <c r="B22252" s="815">
        <f t="shared" si="1448"/>
        <v>323</v>
      </c>
      <c r="C22252" s="815">
        <f t="shared" si="1449"/>
        <v>44</v>
      </c>
      <c r="D22252" s="815">
        <f t="shared" si="1450"/>
        <v>33</v>
      </c>
      <c r="E22252" s="815">
        <v>2020</v>
      </c>
    </row>
    <row r="22253" spans="1:5">
      <c r="A22253" s="816">
        <f t="shared" si="1447"/>
        <v>44154</v>
      </c>
      <c r="B22253" s="815">
        <f t="shared" si="1448"/>
        <v>324</v>
      </c>
      <c r="C22253" s="815">
        <f t="shared" si="1449"/>
        <v>43</v>
      </c>
      <c r="D22253" s="815">
        <f t="shared" si="1450"/>
        <v>32</v>
      </c>
      <c r="E22253" s="815">
        <v>2020</v>
      </c>
    </row>
    <row r="22254" spans="1:5">
      <c r="A22254" s="816">
        <f t="shared" si="1447"/>
        <v>44155</v>
      </c>
      <c r="B22254" s="815">
        <f t="shared" si="1448"/>
        <v>325</v>
      </c>
      <c r="C22254" s="815">
        <f t="shared" si="1449"/>
        <v>42</v>
      </c>
      <c r="D22254" s="815">
        <f t="shared" si="1450"/>
        <v>31</v>
      </c>
      <c r="E22254" s="815">
        <v>2020</v>
      </c>
    </row>
    <row r="22255" spans="1:5">
      <c r="A22255" s="816">
        <f t="shared" si="1447"/>
        <v>44156</v>
      </c>
      <c r="B22255" s="815">
        <f t="shared" si="1448"/>
        <v>326</v>
      </c>
      <c r="C22255" s="815">
        <f t="shared" si="1449"/>
        <v>41</v>
      </c>
      <c r="D22255" s="815">
        <f t="shared" si="1450"/>
        <v>30</v>
      </c>
      <c r="E22255" s="815">
        <v>2020</v>
      </c>
    </row>
    <row r="22256" spans="1:5">
      <c r="A22256" s="816">
        <f t="shared" si="1447"/>
        <v>44157</v>
      </c>
      <c r="B22256" s="815">
        <f t="shared" si="1448"/>
        <v>327</v>
      </c>
      <c r="C22256" s="815">
        <f t="shared" si="1449"/>
        <v>40</v>
      </c>
      <c r="D22256" s="815">
        <f t="shared" si="1450"/>
        <v>29</v>
      </c>
      <c r="E22256" s="815">
        <v>2020</v>
      </c>
    </row>
    <row r="22257" spans="1:5">
      <c r="A22257" s="816">
        <f t="shared" si="1447"/>
        <v>44158</v>
      </c>
      <c r="B22257" s="815">
        <f t="shared" si="1448"/>
        <v>328</v>
      </c>
      <c r="C22257" s="815">
        <f t="shared" si="1449"/>
        <v>39</v>
      </c>
      <c r="D22257" s="815">
        <f t="shared" si="1450"/>
        <v>28</v>
      </c>
      <c r="E22257" s="815">
        <v>2020</v>
      </c>
    </row>
    <row r="22258" spans="1:5">
      <c r="A22258" s="816">
        <f t="shared" si="1447"/>
        <v>44159</v>
      </c>
      <c r="B22258" s="815">
        <f t="shared" si="1448"/>
        <v>329</v>
      </c>
      <c r="C22258" s="815">
        <f t="shared" si="1449"/>
        <v>38</v>
      </c>
      <c r="D22258" s="815">
        <f t="shared" si="1450"/>
        <v>27</v>
      </c>
      <c r="E22258" s="815">
        <v>2020</v>
      </c>
    </row>
    <row r="22259" spans="1:5">
      <c r="A22259" s="816">
        <f t="shared" ref="A22259:A22322" si="1451">A22258+1</f>
        <v>44160</v>
      </c>
      <c r="B22259" s="815">
        <f t="shared" si="1448"/>
        <v>330</v>
      </c>
      <c r="C22259" s="815">
        <f t="shared" si="1449"/>
        <v>37</v>
      </c>
      <c r="D22259" s="815">
        <f t="shared" si="1450"/>
        <v>26</v>
      </c>
      <c r="E22259" s="815">
        <v>2020</v>
      </c>
    </row>
    <row r="22260" spans="1:5">
      <c r="A22260" s="816">
        <f t="shared" si="1451"/>
        <v>44161</v>
      </c>
      <c r="B22260" s="815">
        <f t="shared" si="1448"/>
        <v>331</v>
      </c>
      <c r="C22260" s="815">
        <f t="shared" si="1449"/>
        <v>36</v>
      </c>
      <c r="D22260" s="815">
        <f t="shared" si="1450"/>
        <v>25</v>
      </c>
      <c r="E22260" s="815">
        <v>2020</v>
      </c>
    </row>
    <row r="22261" spans="1:5">
      <c r="A22261" s="816">
        <f t="shared" si="1451"/>
        <v>44162</v>
      </c>
      <c r="B22261" s="815">
        <f t="shared" si="1448"/>
        <v>332</v>
      </c>
      <c r="C22261" s="815">
        <f t="shared" si="1449"/>
        <v>35</v>
      </c>
      <c r="D22261" s="815">
        <f t="shared" si="1450"/>
        <v>24</v>
      </c>
      <c r="E22261" s="815">
        <v>2020</v>
      </c>
    </row>
    <row r="22262" spans="1:5">
      <c r="A22262" s="816">
        <f t="shared" si="1451"/>
        <v>44163</v>
      </c>
      <c r="B22262" s="815">
        <f t="shared" si="1448"/>
        <v>333</v>
      </c>
      <c r="C22262" s="815">
        <f t="shared" si="1449"/>
        <v>34</v>
      </c>
      <c r="D22262" s="815">
        <f t="shared" si="1450"/>
        <v>23</v>
      </c>
      <c r="E22262" s="815">
        <v>2020</v>
      </c>
    </row>
    <row r="22263" spans="1:5">
      <c r="A22263" s="816">
        <f t="shared" si="1451"/>
        <v>44164</v>
      </c>
      <c r="B22263" s="815">
        <f t="shared" si="1448"/>
        <v>334</v>
      </c>
      <c r="C22263" s="815">
        <f t="shared" si="1449"/>
        <v>33</v>
      </c>
      <c r="D22263" s="815">
        <f t="shared" si="1450"/>
        <v>22</v>
      </c>
      <c r="E22263" s="815">
        <v>2020</v>
      </c>
    </row>
    <row r="22264" spans="1:5">
      <c r="A22264" s="816">
        <f t="shared" si="1451"/>
        <v>44165</v>
      </c>
      <c r="B22264" s="815">
        <f t="shared" si="1448"/>
        <v>335</v>
      </c>
      <c r="C22264" s="815">
        <f t="shared" si="1449"/>
        <v>32</v>
      </c>
      <c r="D22264" s="815">
        <f t="shared" si="1450"/>
        <v>21</v>
      </c>
      <c r="E22264" s="815">
        <v>2020</v>
      </c>
    </row>
    <row r="22265" spans="1:5">
      <c r="A22265" s="816">
        <f t="shared" si="1451"/>
        <v>44166</v>
      </c>
      <c r="B22265" s="815">
        <f t="shared" si="1448"/>
        <v>336</v>
      </c>
      <c r="C22265" s="815">
        <f t="shared" si="1449"/>
        <v>31</v>
      </c>
      <c r="D22265" s="815">
        <f t="shared" si="1450"/>
        <v>20</v>
      </c>
      <c r="E22265" s="815">
        <v>2020</v>
      </c>
    </row>
    <row r="22266" spans="1:5">
      <c r="A22266" s="816">
        <f t="shared" si="1451"/>
        <v>44167</v>
      </c>
      <c r="B22266" s="815">
        <f t="shared" si="1448"/>
        <v>337</v>
      </c>
      <c r="C22266" s="815">
        <f t="shared" si="1449"/>
        <v>30</v>
      </c>
      <c r="D22266" s="815">
        <f t="shared" si="1450"/>
        <v>19</v>
      </c>
      <c r="E22266" s="815">
        <v>2020</v>
      </c>
    </row>
    <row r="22267" spans="1:5">
      <c r="A22267" s="816">
        <f t="shared" si="1451"/>
        <v>44168</v>
      </c>
      <c r="B22267" s="815">
        <f t="shared" si="1448"/>
        <v>338</v>
      </c>
      <c r="C22267" s="815">
        <f t="shared" si="1449"/>
        <v>29</v>
      </c>
      <c r="D22267" s="815">
        <f t="shared" si="1450"/>
        <v>18</v>
      </c>
      <c r="E22267" s="815">
        <v>2020</v>
      </c>
    </row>
    <row r="22268" spans="1:5">
      <c r="A22268" s="816">
        <f t="shared" si="1451"/>
        <v>44169</v>
      </c>
      <c r="B22268" s="815">
        <f t="shared" si="1448"/>
        <v>339</v>
      </c>
      <c r="C22268" s="815">
        <f t="shared" si="1449"/>
        <v>28</v>
      </c>
      <c r="D22268" s="815">
        <f t="shared" si="1450"/>
        <v>17</v>
      </c>
      <c r="E22268" s="815">
        <v>2020</v>
      </c>
    </row>
    <row r="22269" spans="1:5">
      <c r="A22269" s="816">
        <f t="shared" si="1451"/>
        <v>44170</v>
      </c>
      <c r="B22269" s="815">
        <f t="shared" si="1448"/>
        <v>340</v>
      </c>
      <c r="C22269" s="815">
        <f t="shared" si="1449"/>
        <v>27</v>
      </c>
      <c r="D22269" s="815">
        <f t="shared" si="1450"/>
        <v>16</v>
      </c>
      <c r="E22269" s="815">
        <v>2020</v>
      </c>
    </row>
    <row r="22270" spans="1:5">
      <c r="A22270" s="816">
        <f t="shared" si="1451"/>
        <v>44171</v>
      </c>
      <c r="B22270" s="815">
        <f t="shared" si="1448"/>
        <v>341</v>
      </c>
      <c r="C22270" s="815">
        <f t="shared" si="1449"/>
        <v>26</v>
      </c>
      <c r="D22270" s="815">
        <f t="shared" si="1450"/>
        <v>15</v>
      </c>
      <c r="E22270" s="815">
        <v>2020</v>
      </c>
    </row>
    <row r="22271" spans="1:5">
      <c r="A22271" s="816">
        <f t="shared" si="1451"/>
        <v>44172</v>
      </c>
      <c r="B22271" s="815">
        <f t="shared" si="1448"/>
        <v>342</v>
      </c>
      <c r="C22271" s="815">
        <f t="shared" si="1449"/>
        <v>25</v>
      </c>
      <c r="D22271" s="815">
        <f t="shared" si="1450"/>
        <v>14</v>
      </c>
      <c r="E22271" s="815">
        <v>2020</v>
      </c>
    </row>
    <row r="22272" spans="1:5">
      <c r="A22272" s="816">
        <f t="shared" si="1451"/>
        <v>44173</v>
      </c>
      <c r="B22272" s="815">
        <f t="shared" si="1448"/>
        <v>343</v>
      </c>
      <c r="C22272" s="815">
        <f t="shared" si="1449"/>
        <v>24</v>
      </c>
      <c r="D22272" s="815">
        <f t="shared" si="1450"/>
        <v>13</v>
      </c>
      <c r="E22272" s="815">
        <v>2020</v>
      </c>
    </row>
    <row r="22273" spans="1:5">
      <c r="A22273" s="816">
        <f t="shared" si="1451"/>
        <v>44174</v>
      </c>
      <c r="B22273" s="815">
        <f t="shared" si="1448"/>
        <v>344</v>
      </c>
      <c r="C22273" s="815">
        <f t="shared" si="1449"/>
        <v>23</v>
      </c>
      <c r="D22273" s="815">
        <f t="shared" si="1450"/>
        <v>12</v>
      </c>
      <c r="E22273" s="815">
        <v>2020</v>
      </c>
    </row>
    <row r="22274" spans="1:5">
      <c r="A22274" s="816">
        <f t="shared" si="1451"/>
        <v>44175</v>
      </c>
      <c r="B22274" s="815">
        <f t="shared" si="1448"/>
        <v>345</v>
      </c>
      <c r="C22274" s="815">
        <f t="shared" si="1449"/>
        <v>22</v>
      </c>
      <c r="D22274" s="815">
        <f t="shared" si="1450"/>
        <v>11</v>
      </c>
      <c r="E22274" s="815">
        <v>2020</v>
      </c>
    </row>
    <row r="22275" spans="1:5">
      <c r="A22275" s="816">
        <f t="shared" si="1451"/>
        <v>44176</v>
      </c>
      <c r="B22275" s="815">
        <f t="shared" si="1448"/>
        <v>346</v>
      </c>
      <c r="C22275" s="815">
        <f t="shared" si="1449"/>
        <v>21</v>
      </c>
      <c r="D22275" s="815">
        <f t="shared" si="1450"/>
        <v>10</v>
      </c>
      <c r="E22275" s="815">
        <v>2020</v>
      </c>
    </row>
    <row r="22276" spans="1:5">
      <c r="A22276" s="816">
        <f t="shared" si="1451"/>
        <v>44177</v>
      </c>
      <c r="B22276" s="815">
        <f t="shared" si="1448"/>
        <v>347</v>
      </c>
      <c r="C22276" s="815">
        <f t="shared" si="1449"/>
        <v>20</v>
      </c>
      <c r="D22276" s="815">
        <f t="shared" si="1450"/>
        <v>9</v>
      </c>
      <c r="E22276" s="815">
        <v>2020</v>
      </c>
    </row>
    <row r="22277" spans="1:5">
      <c r="A22277" s="816">
        <f t="shared" si="1451"/>
        <v>44178</v>
      </c>
      <c r="B22277" s="815">
        <f t="shared" si="1448"/>
        <v>348</v>
      </c>
      <c r="C22277" s="815">
        <f t="shared" si="1449"/>
        <v>19</v>
      </c>
      <c r="D22277" s="815">
        <f t="shared" si="1450"/>
        <v>8</v>
      </c>
      <c r="E22277" s="815">
        <v>2020</v>
      </c>
    </row>
    <row r="22278" spans="1:5">
      <c r="A22278" s="816">
        <f t="shared" si="1451"/>
        <v>44179</v>
      </c>
      <c r="B22278" s="815">
        <f t="shared" si="1448"/>
        <v>349</v>
      </c>
      <c r="C22278" s="815">
        <f t="shared" si="1449"/>
        <v>18</v>
      </c>
      <c r="D22278" s="815">
        <f t="shared" si="1450"/>
        <v>7</v>
      </c>
      <c r="E22278" s="815">
        <v>2020</v>
      </c>
    </row>
    <row r="22279" spans="1:5">
      <c r="A22279" s="816">
        <f t="shared" si="1451"/>
        <v>44180</v>
      </c>
      <c r="B22279" s="815">
        <f t="shared" si="1448"/>
        <v>350</v>
      </c>
      <c r="C22279" s="815">
        <f t="shared" si="1449"/>
        <v>17</v>
      </c>
      <c r="D22279" s="815">
        <f t="shared" si="1450"/>
        <v>6</v>
      </c>
      <c r="E22279" s="815">
        <v>2020</v>
      </c>
    </row>
    <row r="22280" spans="1:5">
      <c r="A22280" s="816">
        <f t="shared" si="1451"/>
        <v>44181</v>
      </c>
      <c r="B22280" s="815">
        <f t="shared" si="1448"/>
        <v>351</v>
      </c>
      <c r="C22280" s="815">
        <f t="shared" si="1449"/>
        <v>16</v>
      </c>
      <c r="D22280" s="815">
        <f t="shared" si="1450"/>
        <v>5</v>
      </c>
      <c r="E22280" s="815">
        <v>2020</v>
      </c>
    </row>
    <row r="22281" spans="1:5">
      <c r="A22281" s="816">
        <f t="shared" si="1451"/>
        <v>44182</v>
      </c>
      <c r="B22281" s="815">
        <f t="shared" si="1448"/>
        <v>352</v>
      </c>
      <c r="C22281" s="815">
        <f t="shared" si="1449"/>
        <v>15</v>
      </c>
      <c r="D22281" s="815">
        <f t="shared" si="1450"/>
        <v>4</v>
      </c>
      <c r="E22281" s="815">
        <v>2020</v>
      </c>
    </row>
    <row r="22282" spans="1:5">
      <c r="A22282" s="816">
        <f t="shared" si="1451"/>
        <v>44183</v>
      </c>
      <c r="B22282" s="815">
        <f t="shared" si="1448"/>
        <v>353</v>
      </c>
      <c r="C22282" s="815">
        <f t="shared" si="1449"/>
        <v>14</v>
      </c>
      <c r="D22282" s="815">
        <f t="shared" si="1450"/>
        <v>3</v>
      </c>
      <c r="E22282" s="815">
        <v>2020</v>
      </c>
    </row>
    <row r="22283" spans="1:5">
      <c r="A22283" s="816">
        <f t="shared" si="1451"/>
        <v>44184</v>
      </c>
      <c r="B22283" s="815">
        <f t="shared" si="1448"/>
        <v>354</v>
      </c>
      <c r="C22283" s="815">
        <f t="shared" si="1449"/>
        <v>13</v>
      </c>
      <c r="D22283" s="815">
        <f t="shared" si="1450"/>
        <v>2</v>
      </c>
      <c r="E22283" s="815">
        <v>2020</v>
      </c>
    </row>
    <row r="22284" spans="1:5">
      <c r="A22284" s="816">
        <f t="shared" si="1451"/>
        <v>44185</v>
      </c>
      <c r="B22284" s="815">
        <f t="shared" si="1448"/>
        <v>355</v>
      </c>
      <c r="C22284" s="815">
        <f t="shared" si="1449"/>
        <v>12</v>
      </c>
      <c r="D22284" s="815">
        <f t="shared" si="1450"/>
        <v>1</v>
      </c>
      <c r="E22284" s="815">
        <v>2020</v>
      </c>
    </row>
    <row r="22285" spans="1:5">
      <c r="A22285" s="816">
        <f t="shared" si="1451"/>
        <v>44186</v>
      </c>
      <c r="B22285" s="815">
        <f t="shared" si="1448"/>
        <v>356</v>
      </c>
      <c r="C22285" s="815">
        <f t="shared" si="1449"/>
        <v>11</v>
      </c>
      <c r="D22285" s="815">
        <f t="shared" si="1450"/>
        <v>0</v>
      </c>
      <c r="E22285" s="815">
        <v>2020</v>
      </c>
    </row>
    <row r="22286" spans="1:5">
      <c r="A22286" s="816">
        <f t="shared" si="1451"/>
        <v>44187</v>
      </c>
      <c r="B22286" s="815">
        <f t="shared" si="1448"/>
        <v>357</v>
      </c>
      <c r="C22286" s="815">
        <f t="shared" si="1449"/>
        <v>10</v>
      </c>
      <c r="D22286" s="815">
        <v>365</v>
      </c>
      <c r="E22286" s="815">
        <v>2020</v>
      </c>
    </row>
    <row r="22287" spans="1:5">
      <c r="A22287" s="816">
        <f t="shared" si="1451"/>
        <v>44188</v>
      </c>
      <c r="B22287" s="815">
        <f t="shared" si="1448"/>
        <v>358</v>
      </c>
      <c r="C22287" s="815">
        <f t="shared" si="1449"/>
        <v>9</v>
      </c>
      <c r="D22287" s="815">
        <f t="shared" ref="D22287:D22350" si="1452">D22286-1</f>
        <v>364</v>
      </c>
      <c r="E22287" s="815">
        <v>2020</v>
      </c>
    </row>
    <row r="22288" spans="1:5">
      <c r="A22288" s="816">
        <f t="shared" si="1451"/>
        <v>44189</v>
      </c>
      <c r="B22288" s="815">
        <f t="shared" si="1448"/>
        <v>359</v>
      </c>
      <c r="C22288" s="815">
        <f t="shared" si="1449"/>
        <v>8</v>
      </c>
      <c r="D22288" s="815">
        <f t="shared" si="1452"/>
        <v>363</v>
      </c>
      <c r="E22288" s="815">
        <v>2020</v>
      </c>
    </row>
    <row r="22289" spans="1:5">
      <c r="A22289" s="816">
        <f t="shared" si="1451"/>
        <v>44190</v>
      </c>
      <c r="B22289" s="815">
        <f t="shared" si="1448"/>
        <v>360</v>
      </c>
      <c r="C22289" s="815">
        <f t="shared" si="1449"/>
        <v>7</v>
      </c>
      <c r="D22289" s="815">
        <f t="shared" si="1452"/>
        <v>362</v>
      </c>
      <c r="E22289" s="815">
        <v>2020</v>
      </c>
    </row>
    <row r="22290" spans="1:5">
      <c r="A22290" s="816">
        <f t="shared" si="1451"/>
        <v>44191</v>
      </c>
      <c r="B22290" s="815">
        <f t="shared" si="1448"/>
        <v>361</v>
      </c>
      <c r="C22290" s="815">
        <f t="shared" si="1449"/>
        <v>6</v>
      </c>
      <c r="D22290" s="815">
        <f t="shared" si="1452"/>
        <v>361</v>
      </c>
      <c r="E22290" s="815">
        <v>2020</v>
      </c>
    </row>
    <row r="22291" spans="1:5">
      <c r="A22291" s="816">
        <f t="shared" si="1451"/>
        <v>44192</v>
      </c>
      <c r="B22291" s="815">
        <f t="shared" si="1448"/>
        <v>362</v>
      </c>
      <c r="C22291" s="815">
        <f t="shared" si="1449"/>
        <v>5</v>
      </c>
      <c r="D22291" s="815">
        <f t="shared" si="1452"/>
        <v>360</v>
      </c>
      <c r="E22291" s="815">
        <v>2020</v>
      </c>
    </row>
    <row r="22292" spans="1:5">
      <c r="A22292" s="816">
        <f t="shared" si="1451"/>
        <v>44193</v>
      </c>
      <c r="B22292" s="815">
        <f t="shared" si="1448"/>
        <v>363</v>
      </c>
      <c r="C22292" s="815">
        <f t="shared" si="1449"/>
        <v>4</v>
      </c>
      <c r="D22292" s="815">
        <f t="shared" si="1452"/>
        <v>359</v>
      </c>
      <c r="E22292" s="815">
        <v>2020</v>
      </c>
    </row>
    <row r="22293" spans="1:5">
      <c r="A22293" s="816">
        <f t="shared" si="1451"/>
        <v>44194</v>
      </c>
      <c r="B22293" s="815">
        <f t="shared" si="1448"/>
        <v>364</v>
      </c>
      <c r="C22293" s="815">
        <f t="shared" si="1449"/>
        <v>3</v>
      </c>
      <c r="D22293" s="815">
        <f t="shared" si="1452"/>
        <v>358</v>
      </c>
      <c r="E22293" s="815">
        <v>2020</v>
      </c>
    </row>
    <row r="22294" spans="1:5">
      <c r="A22294" s="816">
        <f t="shared" si="1451"/>
        <v>44195</v>
      </c>
      <c r="B22294" s="815">
        <f t="shared" si="1448"/>
        <v>365</v>
      </c>
      <c r="C22294" s="815">
        <f t="shared" si="1449"/>
        <v>2</v>
      </c>
      <c r="D22294" s="815">
        <f t="shared" si="1452"/>
        <v>357</v>
      </c>
      <c r="E22294" s="815">
        <v>2020</v>
      </c>
    </row>
    <row r="22295" spans="1:5">
      <c r="A22295" s="816">
        <f t="shared" si="1451"/>
        <v>44196</v>
      </c>
      <c r="B22295" s="815">
        <f t="shared" si="1448"/>
        <v>366</v>
      </c>
      <c r="C22295" s="815">
        <f t="shared" si="1449"/>
        <v>1</v>
      </c>
      <c r="D22295" s="815">
        <f t="shared" si="1452"/>
        <v>356</v>
      </c>
      <c r="E22295" s="815">
        <v>2020</v>
      </c>
    </row>
    <row r="22296" spans="1:5">
      <c r="A22296" s="816">
        <f t="shared" si="1451"/>
        <v>44197</v>
      </c>
      <c r="B22296" s="815">
        <v>1</v>
      </c>
      <c r="C22296" s="815">
        <v>365</v>
      </c>
      <c r="D22296" s="815">
        <f t="shared" si="1452"/>
        <v>355</v>
      </c>
      <c r="E22296" s="815">
        <v>2021</v>
      </c>
    </row>
    <row r="22297" spans="1:5">
      <c r="A22297" s="816">
        <f t="shared" si="1451"/>
        <v>44198</v>
      </c>
      <c r="B22297" s="815">
        <f t="shared" si="1448"/>
        <v>2</v>
      </c>
      <c r="C22297" s="815">
        <f t="shared" ref="C22297:C22350" si="1453">C22296-1</f>
        <v>364</v>
      </c>
      <c r="D22297" s="815">
        <f t="shared" si="1452"/>
        <v>354</v>
      </c>
      <c r="E22297" s="815">
        <v>2021</v>
      </c>
    </row>
    <row r="22298" spans="1:5">
      <c r="A22298" s="816">
        <f t="shared" si="1451"/>
        <v>44199</v>
      </c>
      <c r="B22298" s="815">
        <f t="shared" ref="B22298:B22350" si="1454">B22297+1</f>
        <v>3</v>
      </c>
      <c r="C22298" s="815">
        <f t="shared" si="1453"/>
        <v>363</v>
      </c>
      <c r="D22298" s="815">
        <f t="shared" si="1452"/>
        <v>353</v>
      </c>
      <c r="E22298" s="815">
        <v>2021</v>
      </c>
    </row>
    <row r="22299" spans="1:5">
      <c r="A22299" s="816">
        <f t="shared" si="1451"/>
        <v>44200</v>
      </c>
      <c r="B22299" s="815">
        <f t="shared" si="1454"/>
        <v>4</v>
      </c>
      <c r="C22299" s="815">
        <f t="shared" si="1453"/>
        <v>362</v>
      </c>
      <c r="D22299" s="815">
        <f t="shared" si="1452"/>
        <v>352</v>
      </c>
      <c r="E22299" s="815">
        <v>2021</v>
      </c>
    </row>
    <row r="22300" spans="1:5">
      <c r="A22300" s="816">
        <f t="shared" si="1451"/>
        <v>44201</v>
      </c>
      <c r="B22300" s="815">
        <f t="shared" si="1454"/>
        <v>5</v>
      </c>
      <c r="C22300" s="815">
        <f t="shared" si="1453"/>
        <v>361</v>
      </c>
      <c r="D22300" s="815">
        <f t="shared" si="1452"/>
        <v>351</v>
      </c>
      <c r="E22300" s="815">
        <v>2021</v>
      </c>
    </row>
    <row r="22301" spans="1:5">
      <c r="A22301" s="816">
        <f t="shared" si="1451"/>
        <v>44202</v>
      </c>
      <c r="B22301" s="815">
        <f t="shared" si="1454"/>
        <v>6</v>
      </c>
      <c r="C22301" s="815">
        <f t="shared" si="1453"/>
        <v>360</v>
      </c>
      <c r="D22301" s="815">
        <f t="shared" si="1452"/>
        <v>350</v>
      </c>
      <c r="E22301" s="815">
        <v>2021</v>
      </c>
    </row>
    <row r="22302" spans="1:5">
      <c r="A22302" s="816">
        <f t="shared" si="1451"/>
        <v>44203</v>
      </c>
      <c r="B22302" s="815">
        <f t="shared" si="1454"/>
        <v>7</v>
      </c>
      <c r="C22302" s="815">
        <f t="shared" si="1453"/>
        <v>359</v>
      </c>
      <c r="D22302" s="815">
        <f t="shared" si="1452"/>
        <v>349</v>
      </c>
      <c r="E22302" s="815">
        <v>2021</v>
      </c>
    </row>
    <row r="22303" spans="1:5">
      <c r="A22303" s="816">
        <f t="shared" si="1451"/>
        <v>44204</v>
      </c>
      <c r="B22303" s="815">
        <f t="shared" si="1454"/>
        <v>8</v>
      </c>
      <c r="C22303" s="815">
        <f t="shared" si="1453"/>
        <v>358</v>
      </c>
      <c r="D22303" s="815">
        <f t="shared" si="1452"/>
        <v>348</v>
      </c>
      <c r="E22303" s="815">
        <v>2021</v>
      </c>
    </row>
    <row r="22304" spans="1:5">
      <c r="A22304" s="816">
        <f t="shared" si="1451"/>
        <v>44205</v>
      </c>
      <c r="B22304" s="815">
        <f t="shared" si="1454"/>
        <v>9</v>
      </c>
      <c r="C22304" s="815">
        <f t="shared" si="1453"/>
        <v>357</v>
      </c>
      <c r="D22304" s="815">
        <f t="shared" si="1452"/>
        <v>347</v>
      </c>
      <c r="E22304" s="815">
        <v>2021</v>
      </c>
    </row>
    <row r="22305" spans="1:5">
      <c r="A22305" s="816">
        <f t="shared" si="1451"/>
        <v>44206</v>
      </c>
      <c r="B22305" s="815">
        <f t="shared" si="1454"/>
        <v>10</v>
      </c>
      <c r="C22305" s="815">
        <f t="shared" si="1453"/>
        <v>356</v>
      </c>
      <c r="D22305" s="815">
        <f t="shared" si="1452"/>
        <v>346</v>
      </c>
      <c r="E22305" s="815">
        <v>2021</v>
      </c>
    </row>
    <row r="22306" spans="1:5">
      <c r="A22306" s="816">
        <f t="shared" si="1451"/>
        <v>44207</v>
      </c>
      <c r="B22306" s="815">
        <f t="shared" si="1454"/>
        <v>11</v>
      </c>
      <c r="C22306" s="815">
        <f t="shared" si="1453"/>
        <v>355</v>
      </c>
      <c r="D22306" s="815">
        <f t="shared" si="1452"/>
        <v>345</v>
      </c>
      <c r="E22306" s="815">
        <v>2021</v>
      </c>
    </row>
    <row r="22307" spans="1:5">
      <c r="A22307" s="816">
        <f t="shared" si="1451"/>
        <v>44208</v>
      </c>
      <c r="B22307" s="815">
        <f t="shared" si="1454"/>
        <v>12</v>
      </c>
      <c r="C22307" s="815">
        <f t="shared" si="1453"/>
        <v>354</v>
      </c>
      <c r="D22307" s="815">
        <f t="shared" si="1452"/>
        <v>344</v>
      </c>
      <c r="E22307" s="815">
        <v>2021</v>
      </c>
    </row>
    <row r="22308" spans="1:5">
      <c r="A22308" s="816">
        <f t="shared" si="1451"/>
        <v>44209</v>
      </c>
      <c r="B22308" s="815">
        <f t="shared" si="1454"/>
        <v>13</v>
      </c>
      <c r="C22308" s="815">
        <f t="shared" si="1453"/>
        <v>353</v>
      </c>
      <c r="D22308" s="815">
        <f t="shared" si="1452"/>
        <v>343</v>
      </c>
      <c r="E22308" s="815">
        <v>2021</v>
      </c>
    </row>
    <row r="22309" spans="1:5">
      <c r="A22309" s="816">
        <f t="shared" si="1451"/>
        <v>44210</v>
      </c>
      <c r="B22309" s="815">
        <f t="shared" si="1454"/>
        <v>14</v>
      </c>
      <c r="C22309" s="815">
        <f t="shared" si="1453"/>
        <v>352</v>
      </c>
      <c r="D22309" s="815">
        <f t="shared" si="1452"/>
        <v>342</v>
      </c>
      <c r="E22309" s="815">
        <v>2021</v>
      </c>
    </row>
    <row r="22310" spans="1:5">
      <c r="A22310" s="816">
        <f t="shared" si="1451"/>
        <v>44211</v>
      </c>
      <c r="B22310" s="815">
        <f t="shared" si="1454"/>
        <v>15</v>
      </c>
      <c r="C22310" s="815">
        <f t="shared" si="1453"/>
        <v>351</v>
      </c>
      <c r="D22310" s="815">
        <f t="shared" si="1452"/>
        <v>341</v>
      </c>
      <c r="E22310" s="815">
        <v>2021</v>
      </c>
    </row>
    <row r="22311" spans="1:5">
      <c r="A22311" s="816">
        <f t="shared" si="1451"/>
        <v>44212</v>
      </c>
      <c r="B22311" s="815">
        <f t="shared" si="1454"/>
        <v>16</v>
      </c>
      <c r="C22311" s="815">
        <f t="shared" si="1453"/>
        <v>350</v>
      </c>
      <c r="D22311" s="815">
        <f t="shared" si="1452"/>
        <v>340</v>
      </c>
      <c r="E22311" s="815">
        <v>2021</v>
      </c>
    </row>
    <row r="22312" spans="1:5">
      <c r="A22312" s="816">
        <f t="shared" si="1451"/>
        <v>44213</v>
      </c>
      <c r="B22312" s="815">
        <f t="shared" si="1454"/>
        <v>17</v>
      </c>
      <c r="C22312" s="815">
        <f t="shared" si="1453"/>
        <v>349</v>
      </c>
      <c r="D22312" s="815">
        <f t="shared" si="1452"/>
        <v>339</v>
      </c>
      <c r="E22312" s="815">
        <v>2021</v>
      </c>
    </row>
    <row r="22313" spans="1:5">
      <c r="A22313" s="816">
        <f t="shared" si="1451"/>
        <v>44214</v>
      </c>
      <c r="B22313" s="815">
        <f t="shared" si="1454"/>
        <v>18</v>
      </c>
      <c r="C22313" s="815">
        <f t="shared" si="1453"/>
        <v>348</v>
      </c>
      <c r="D22313" s="815">
        <f t="shared" si="1452"/>
        <v>338</v>
      </c>
      <c r="E22313" s="815">
        <v>2021</v>
      </c>
    </row>
    <row r="22314" spans="1:5">
      <c r="A22314" s="816">
        <f t="shared" si="1451"/>
        <v>44215</v>
      </c>
      <c r="B22314" s="815">
        <f t="shared" si="1454"/>
        <v>19</v>
      </c>
      <c r="C22314" s="815">
        <f t="shared" si="1453"/>
        <v>347</v>
      </c>
      <c r="D22314" s="815">
        <f t="shared" si="1452"/>
        <v>337</v>
      </c>
      <c r="E22314" s="815">
        <v>2021</v>
      </c>
    </row>
    <row r="22315" spans="1:5">
      <c r="A22315" s="816">
        <f t="shared" si="1451"/>
        <v>44216</v>
      </c>
      <c r="B22315" s="815">
        <f t="shared" si="1454"/>
        <v>20</v>
      </c>
      <c r="C22315" s="815">
        <f t="shared" si="1453"/>
        <v>346</v>
      </c>
      <c r="D22315" s="815">
        <f t="shared" si="1452"/>
        <v>336</v>
      </c>
      <c r="E22315" s="815">
        <v>2021</v>
      </c>
    </row>
    <row r="22316" spans="1:5">
      <c r="A22316" s="816">
        <f t="shared" si="1451"/>
        <v>44217</v>
      </c>
      <c r="B22316" s="815">
        <f t="shared" si="1454"/>
        <v>21</v>
      </c>
      <c r="C22316" s="815">
        <f t="shared" si="1453"/>
        <v>345</v>
      </c>
      <c r="D22316" s="815">
        <f t="shared" si="1452"/>
        <v>335</v>
      </c>
      <c r="E22316" s="815">
        <v>2021</v>
      </c>
    </row>
    <row r="22317" spans="1:5">
      <c r="A22317" s="816">
        <f t="shared" si="1451"/>
        <v>44218</v>
      </c>
      <c r="B22317" s="815">
        <f t="shared" si="1454"/>
        <v>22</v>
      </c>
      <c r="C22317" s="815">
        <f t="shared" si="1453"/>
        <v>344</v>
      </c>
      <c r="D22317" s="815">
        <f t="shared" si="1452"/>
        <v>334</v>
      </c>
      <c r="E22317" s="815">
        <v>2021</v>
      </c>
    </row>
    <row r="22318" spans="1:5">
      <c r="A22318" s="816">
        <f t="shared" si="1451"/>
        <v>44219</v>
      </c>
      <c r="B22318" s="815">
        <f t="shared" si="1454"/>
        <v>23</v>
      </c>
      <c r="C22318" s="815">
        <f t="shared" si="1453"/>
        <v>343</v>
      </c>
      <c r="D22318" s="815">
        <f t="shared" si="1452"/>
        <v>333</v>
      </c>
      <c r="E22318" s="815">
        <v>2021</v>
      </c>
    </row>
    <row r="22319" spans="1:5">
      <c r="A22319" s="816">
        <f t="shared" si="1451"/>
        <v>44220</v>
      </c>
      <c r="B22319" s="815">
        <f t="shared" si="1454"/>
        <v>24</v>
      </c>
      <c r="C22319" s="815">
        <f t="shared" si="1453"/>
        <v>342</v>
      </c>
      <c r="D22319" s="815">
        <f t="shared" si="1452"/>
        <v>332</v>
      </c>
      <c r="E22319" s="815">
        <v>2021</v>
      </c>
    </row>
    <row r="22320" spans="1:5">
      <c r="A22320" s="816">
        <f t="shared" si="1451"/>
        <v>44221</v>
      </c>
      <c r="B22320" s="815">
        <f t="shared" si="1454"/>
        <v>25</v>
      </c>
      <c r="C22320" s="815">
        <f t="shared" si="1453"/>
        <v>341</v>
      </c>
      <c r="D22320" s="815">
        <f t="shared" si="1452"/>
        <v>331</v>
      </c>
      <c r="E22320" s="815">
        <v>2021</v>
      </c>
    </row>
    <row r="22321" spans="1:5">
      <c r="A22321" s="816">
        <f t="shared" si="1451"/>
        <v>44222</v>
      </c>
      <c r="B22321" s="815">
        <f t="shared" si="1454"/>
        <v>26</v>
      </c>
      <c r="C22321" s="815">
        <f t="shared" si="1453"/>
        <v>340</v>
      </c>
      <c r="D22321" s="815">
        <f t="shared" si="1452"/>
        <v>330</v>
      </c>
      <c r="E22321" s="815">
        <v>2021</v>
      </c>
    </row>
    <row r="22322" spans="1:5">
      <c r="A22322" s="816">
        <f t="shared" si="1451"/>
        <v>44223</v>
      </c>
      <c r="B22322" s="815">
        <f t="shared" si="1454"/>
        <v>27</v>
      </c>
      <c r="C22322" s="815">
        <f t="shared" si="1453"/>
        <v>339</v>
      </c>
      <c r="D22322" s="815">
        <f t="shared" si="1452"/>
        <v>329</v>
      </c>
      <c r="E22322" s="815">
        <v>2021</v>
      </c>
    </row>
    <row r="22323" spans="1:5">
      <c r="A22323" s="816">
        <f t="shared" ref="A22323:A22386" si="1455">A22322+1</f>
        <v>44224</v>
      </c>
      <c r="B22323" s="815">
        <f t="shared" si="1454"/>
        <v>28</v>
      </c>
      <c r="C22323" s="815">
        <f t="shared" si="1453"/>
        <v>338</v>
      </c>
      <c r="D22323" s="815">
        <f t="shared" si="1452"/>
        <v>328</v>
      </c>
      <c r="E22323" s="815">
        <v>2021</v>
      </c>
    </row>
    <row r="22324" spans="1:5">
      <c r="A22324" s="816">
        <f t="shared" si="1455"/>
        <v>44225</v>
      </c>
      <c r="B22324" s="815">
        <f t="shared" si="1454"/>
        <v>29</v>
      </c>
      <c r="C22324" s="815">
        <f t="shared" si="1453"/>
        <v>337</v>
      </c>
      <c r="D22324" s="815">
        <f t="shared" si="1452"/>
        <v>327</v>
      </c>
      <c r="E22324" s="815">
        <v>2021</v>
      </c>
    </row>
    <row r="22325" spans="1:5">
      <c r="A22325" s="816">
        <f t="shared" si="1455"/>
        <v>44226</v>
      </c>
      <c r="B22325" s="815">
        <f t="shared" si="1454"/>
        <v>30</v>
      </c>
      <c r="C22325" s="815">
        <f t="shared" si="1453"/>
        <v>336</v>
      </c>
      <c r="D22325" s="815">
        <f t="shared" si="1452"/>
        <v>326</v>
      </c>
      <c r="E22325" s="815">
        <v>2021</v>
      </c>
    </row>
    <row r="22326" spans="1:5">
      <c r="A22326" s="816">
        <f t="shared" si="1455"/>
        <v>44227</v>
      </c>
      <c r="B22326" s="815">
        <f t="shared" si="1454"/>
        <v>31</v>
      </c>
      <c r="C22326" s="815">
        <f t="shared" si="1453"/>
        <v>335</v>
      </c>
      <c r="D22326" s="815">
        <f t="shared" si="1452"/>
        <v>325</v>
      </c>
      <c r="E22326" s="815">
        <v>2021</v>
      </c>
    </row>
    <row r="22327" spans="1:5">
      <c r="A22327" s="816">
        <f t="shared" si="1455"/>
        <v>44228</v>
      </c>
      <c r="B22327" s="815">
        <f t="shared" si="1454"/>
        <v>32</v>
      </c>
      <c r="C22327" s="815">
        <f t="shared" si="1453"/>
        <v>334</v>
      </c>
      <c r="D22327" s="815">
        <f t="shared" si="1452"/>
        <v>324</v>
      </c>
      <c r="E22327" s="815">
        <v>2021</v>
      </c>
    </row>
    <row r="22328" spans="1:5">
      <c r="A22328" s="816">
        <f t="shared" si="1455"/>
        <v>44229</v>
      </c>
      <c r="B22328" s="815">
        <f t="shared" si="1454"/>
        <v>33</v>
      </c>
      <c r="C22328" s="815">
        <f t="shared" si="1453"/>
        <v>333</v>
      </c>
      <c r="D22328" s="815">
        <f t="shared" si="1452"/>
        <v>323</v>
      </c>
      <c r="E22328" s="815">
        <v>2021</v>
      </c>
    </row>
    <row r="22329" spans="1:5">
      <c r="A22329" s="816">
        <f t="shared" si="1455"/>
        <v>44230</v>
      </c>
      <c r="B22329" s="815">
        <f t="shared" si="1454"/>
        <v>34</v>
      </c>
      <c r="C22329" s="815">
        <f t="shared" si="1453"/>
        <v>332</v>
      </c>
      <c r="D22329" s="815">
        <f t="shared" si="1452"/>
        <v>322</v>
      </c>
      <c r="E22329" s="815">
        <v>2021</v>
      </c>
    </row>
    <row r="22330" spans="1:5">
      <c r="A22330" s="816">
        <f t="shared" si="1455"/>
        <v>44231</v>
      </c>
      <c r="B22330" s="815">
        <f t="shared" si="1454"/>
        <v>35</v>
      </c>
      <c r="C22330" s="815">
        <f t="shared" si="1453"/>
        <v>331</v>
      </c>
      <c r="D22330" s="815">
        <f t="shared" si="1452"/>
        <v>321</v>
      </c>
      <c r="E22330" s="815">
        <v>2021</v>
      </c>
    </row>
    <row r="22331" spans="1:5">
      <c r="A22331" s="816">
        <f t="shared" si="1455"/>
        <v>44232</v>
      </c>
      <c r="B22331" s="815">
        <f t="shared" si="1454"/>
        <v>36</v>
      </c>
      <c r="C22331" s="815">
        <f t="shared" si="1453"/>
        <v>330</v>
      </c>
      <c r="D22331" s="815">
        <f t="shared" si="1452"/>
        <v>320</v>
      </c>
      <c r="E22331" s="815">
        <v>2021</v>
      </c>
    </row>
    <row r="22332" spans="1:5">
      <c r="A22332" s="816">
        <f t="shared" si="1455"/>
        <v>44233</v>
      </c>
      <c r="B22332" s="815">
        <f t="shared" si="1454"/>
        <v>37</v>
      </c>
      <c r="C22332" s="815">
        <f t="shared" si="1453"/>
        <v>329</v>
      </c>
      <c r="D22332" s="815">
        <f t="shared" si="1452"/>
        <v>319</v>
      </c>
      <c r="E22332" s="815">
        <v>2021</v>
      </c>
    </row>
    <row r="22333" spans="1:5">
      <c r="A22333" s="816">
        <f t="shared" si="1455"/>
        <v>44234</v>
      </c>
      <c r="B22333" s="815">
        <f t="shared" si="1454"/>
        <v>38</v>
      </c>
      <c r="C22333" s="815">
        <f t="shared" si="1453"/>
        <v>328</v>
      </c>
      <c r="D22333" s="815">
        <f t="shared" si="1452"/>
        <v>318</v>
      </c>
      <c r="E22333" s="815">
        <v>2021</v>
      </c>
    </row>
    <row r="22334" spans="1:5">
      <c r="A22334" s="816">
        <f t="shared" si="1455"/>
        <v>44235</v>
      </c>
      <c r="B22334" s="815">
        <f t="shared" si="1454"/>
        <v>39</v>
      </c>
      <c r="C22334" s="815">
        <f t="shared" si="1453"/>
        <v>327</v>
      </c>
      <c r="D22334" s="815">
        <f t="shared" si="1452"/>
        <v>317</v>
      </c>
      <c r="E22334" s="815">
        <v>2021</v>
      </c>
    </row>
    <row r="22335" spans="1:5">
      <c r="A22335" s="816">
        <f t="shared" si="1455"/>
        <v>44236</v>
      </c>
      <c r="B22335" s="815">
        <f t="shared" si="1454"/>
        <v>40</v>
      </c>
      <c r="C22335" s="815">
        <f t="shared" si="1453"/>
        <v>326</v>
      </c>
      <c r="D22335" s="815">
        <f t="shared" si="1452"/>
        <v>316</v>
      </c>
      <c r="E22335" s="815">
        <v>2021</v>
      </c>
    </row>
    <row r="22336" spans="1:5">
      <c r="A22336" s="816">
        <f t="shared" si="1455"/>
        <v>44237</v>
      </c>
      <c r="B22336" s="815">
        <f t="shared" si="1454"/>
        <v>41</v>
      </c>
      <c r="C22336" s="815">
        <f t="shared" si="1453"/>
        <v>325</v>
      </c>
      <c r="D22336" s="815">
        <f t="shared" si="1452"/>
        <v>315</v>
      </c>
      <c r="E22336" s="815">
        <v>2021</v>
      </c>
    </row>
    <row r="22337" spans="1:5">
      <c r="A22337" s="816">
        <f t="shared" si="1455"/>
        <v>44238</v>
      </c>
      <c r="B22337" s="815">
        <f t="shared" si="1454"/>
        <v>42</v>
      </c>
      <c r="C22337" s="815">
        <f t="shared" si="1453"/>
        <v>324</v>
      </c>
      <c r="D22337" s="815">
        <f t="shared" si="1452"/>
        <v>314</v>
      </c>
      <c r="E22337" s="815">
        <v>2021</v>
      </c>
    </row>
    <row r="22338" spans="1:5">
      <c r="A22338" s="816">
        <f t="shared" si="1455"/>
        <v>44239</v>
      </c>
      <c r="B22338" s="815">
        <f t="shared" si="1454"/>
        <v>43</v>
      </c>
      <c r="C22338" s="815">
        <f t="shared" si="1453"/>
        <v>323</v>
      </c>
      <c r="D22338" s="815">
        <f t="shared" si="1452"/>
        <v>313</v>
      </c>
      <c r="E22338" s="815">
        <v>2021</v>
      </c>
    </row>
    <row r="22339" spans="1:5">
      <c r="A22339" s="816">
        <f t="shared" si="1455"/>
        <v>44240</v>
      </c>
      <c r="B22339" s="815">
        <f t="shared" si="1454"/>
        <v>44</v>
      </c>
      <c r="C22339" s="815">
        <f t="shared" si="1453"/>
        <v>322</v>
      </c>
      <c r="D22339" s="815">
        <f t="shared" si="1452"/>
        <v>312</v>
      </c>
      <c r="E22339" s="815">
        <v>2021</v>
      </c>
    </row>
    <row r="22340" spans="1:5">
      <c r="A22340" s="816">
        <f t="shared" si="1455"/>
        <v>44241</v>
      </c>
      <c r="B22340" s="815">
        <f t="shared" si="1454"/>
        <v>45</v>
      </c>
      <c r="C22340" s="815">
        <f t="shared" si="1453"/>
        <v>321</v>
      </c>
      <c r="D22340" s="815">
        <f t="shared" si="1452"/>
        <v>311</v>
      </c>
      <c r="E22340" s="815">
        <v>2021</v>
      </c>
    </row>
    <row r="22341" spans="1:5">
      <c r="A22341" s="816">
        <f t="shared" si="1455"/>
        <v>44242</v>
      </c>
      <c r="B22341" s="815">
        <f t="shared" si="1454"/>
        <v>46</v>
      </c>
      <c r="C22341" s="815">
        <f t="shared" si="1453"/>
        <v>320</v>
      </c>
      <c r="D22341" s="815">
        <f t="shared" si="1452"/>
        <v>310</v>
      </c>
      <c r="E22341" s="815">
        <v>2021</v>
      </c>
    </row>
    <row r="22342" spans="1:5">
      <c r="A22342" s="816">
        <f t="shared" si="1455"/>
        <v>44243</v>
      </c>
      <c r="B22342" s="815">
        <f t="shared" si="1454"/>
        <v>47</v>
      </c>
      <c r="C22342" s="815">
        <f t="shared" si="1453"/>
        <v>319</v>
      </c>
      <c r="D22342" s="815">
        <f t="shared" si="1452"/>
        <v>309</v>
      </c>
      <c r="E22342" s="815">
        <v>2021</v>
      </c>
    </row>
    <row r="22343" spans="1:5">
      <c r="A22343" s="816">
        <f t="shared" si="1455"/>
        <v>44244</v>
      </c>
      <c r="B22343" s="815">
        <f t="shared" si="1454"/>
        <v>48</v>
      </c>
      <c r="C22343" s="815">
        <f t="shared" si="1453"/>
        <v>318</v>
      </c>
      <c r="D22343" s="815">
        <f t="shared" si="1452"/>
        <v>308</v>
      </c>
      <c r="E22343" s="815">
        <v>2021</v>
      </c>
    </row>
    <row r="22344" spans="1:5">
      <c r="A22344" s="816">
        <f t="shared" si="1455"/>
        <v>44245</v>
      </c>
      <c r="B22344" s="815">
        <f t="shared" si="1454"/>
        <v>49</v>
      </c>
      <c r="C22344" s="815">
        <f t="shared" si="1453"/>
        <v>317</v>
      </c>
      <c r="D22344" s="815">
        <f t="shared" si="1452"/>
        <v>307</v>
      </c>
      <c r="E22344" s="815">
        <v>2021</v>
      </c>
    </row>
    <row r="22345" spans="1:5">
      <c r="A22345" s="816">
        <f t="shared" si="1455"/>
        <v>44246</v>
      </c>
      <c r="B22345" s="815">
        <f t="shared" si="1454"/>
        <v>50</v>
      </c>
      <c r="C22345" s="815">
        <f t="shared" si="1453"/>
        <v>316</v>
      </c>
      <c r="D22345" s="815">
        <f t="shared" si="1452"/>
        <v>306</v>
      </c>
      <c r="E22345" s="815">
        <v>2021</v>
      </c>
    </row>
    <row r="22346" spans="1:5">
      <c r="A22346" s="816">
        <f t="shared" si="1455"/>
        <v>44247</v>
      </c>
      <c r="B22346" s="815">
        <f t="shared" si="1454"/>
        <v>51</v>
      </c>
      <c r="C22346" s="815">
        <f t="shared" si="1453"/>
        <v>315</v>
      </c>
      <c r="D22346" s="815">
        <f t="shared" si="1452"/>
        <v>305</v>
      </c>
      <c r="E22346" s="815">
        <v>2021</v>
      </c>
    </row>
    <row r="22347" spans="1:5">
      <c r="A22347" s="816">
        <f t="shared" si="1455"/>
        <v>44248</v>
      </c>
      <c r="B22347" s="815">
        <f t="shared" si="1454"/>
        <v>52</v>
      </c>
      <c r="C22347" s="815">
        <f t="shared" si="1453"/>
        <v>314</v>
      </c>
      <c r="D22347" s="815">
        <f t="shared" si="1452"/>
        <v>304</v>
      </c>
      <c r="E22347" s="815">
        <v>2021</v>
      </c>
    </row>
    <row r="22348" spans="1:5">
      <c r="A22348" s="816">
        <f t="shared" si="1455"/>
        <v>44249</v>
      </c>
      <c r="B22348" s="815">
        <f t="shared" si="1454"/>
        <v>53</v>
      </c>
      <c r="C22348" s="815">
        <f t="shared" si="1453"/>
        <v>313</v>
      </c>
      <c r="D22348" s="815">
        <f t="shared" si="1452"/>
        <v>303</v>
      </c>
      <c r="E22348" s="815">
        <v>2021</v>
      </c>
    </row>
    <row r="22349" spans="1:5">
      <c r="A22349" s="816">
        <f t="shared" si="1455"/>
        <v>44250</v>
      </c>
      <c r="B22349" s="815">
        <f t="shared" si="1454"/>
        <v>54</v>
      </c>
      <c r="C22349" s="815">
        <f t="shared" si="1453"/>
        <v>312</v>
      </c>
      <c r="D22349" s="815">
        <f t="shared" si="1452"/>
        <v>302</v>
      </c>
      <c r="E22349" s="815">
        <v>2021</v>
      </c>
    </row>
    <row r="22350" spans="1:5">
      <c r="A22350" s="816">
        <f t="shared" si="1455"/>
        <v>44251</v>
      </c>
      <c r="B22350" s="815">
        <f t="shared" si="1454"/>
        <v>55</v>
      </c>
      <c r="C22350" s="815">
        <f t="shared" si="1453"/>
        <v>311</v>
      </c>
      <c r="D22350" s="815">
        <f t="shared" si="1452"/>
        <v>301</v>
      </c>
      <c r="E22350" s="815">
        <v>2021</v>
      </c>
    </row>
    <row r="22351" spans="1:5">
      <c r="A22351" s="816">
        <f t="shared" si="1455"/>
        <v>44252</v>
      </c>
      <c r="B22351" s="815">
        <f t="shared" ref="B22351:B22414" si="1456">B22350+1</f>
        <v>56</v>
      </c>
      <c r="C22351" s="815">
        <f t="shared" ref="C22351:C22414" si="1457">C22350-1</f>
        <v>310</v>
      </c>
      <c r="D22351" s="815">
        <f t="shared" ref="D22351:D22414" si="1458">D22350-1</f>
        <v>300</v>
      </c>
      <c r="E22351" s="815">
        <v>2021</v>
      </c>
    </row>
    <row r="22352" spans="1:5">
      <c r="A22352" s="816">
        <f t="shared" si="1455"/>
        <v>44253</v>
      </c>
      <c r="B22352" s="815">
        <f t="shared" si="1456"/>
        <v>57</v>
      </c>
      <c r="C22352" s="815">
        <f t="shared" si="1457"/>
        <v>309</v>
      </c>
      <c r="D22352" s="815">
        <f t="shared" si="1458"/>
        <v>299</v>
      </c>
      <c r="E22352" s="815">
        <v>2021</v>
      </c>
    </row>
    <row r="22353" spans="1:5">
      <c r="A22353" s="816">
        <f t="shared" si="1455"/>
        <v>44254</v>
      </c>
      <c r="B22353" s="815">
        <f t="shared" si="1456"/>
        <v>58</v>
      </c>
      <c r="C22353" s="815">
        <f t="shared" si="1457"/>
        <v>308</v>
      </c>
      <c r="D22353" s="815">
        <f t="shared" si="1458"/>
        <v>298</v>
      </c>
      <c r="E22353" s="815">
        <v>2021</v>
      </c>
    </row>
    <row r="22354" spans="1:5">
      <c r="A22354" s="816">
        <f t="shared" si="1455"/>
        <v>44255</v>
      </c>
      <c r="B22354" s="815">
        <f t="shared" si="1456"/>
        <v>59</v>
      </c>
      <c r="C22354" s="815">
        <f t="shared" si="1457"/>
        <v>307</v>
      </c>
      <c r="D22354" s="815">
        <f t="shared" si="1458"/>
        <v>297</v>
      </c>
      <c r="E22354" s="815">
        <v>2021</v>
      </c>
    </row>
    <row r="22355" spans="1:5">
      <c r="A22355" s="816">
        <f t="shared" si="1455"/>
        <v>44256</v>
      </c>
      <c r="B22355" s="815">
        <f t="shared" si="1456"/>
        <v>60</v>
      </c>
      <c r="C22355" s="815">
        <f t="shared" si="1457"/>
        <v>306</v>
      </c>
      <c r="D22355" s="815">
        <f t="shared" si="1458"/>
        <v>296</v>
      </c>
      <c r="E22355" s="815">
        <v>2021</v>
      </c>
    </row>
    <row r="22356" spans="1:5">
      <c r="A22356" s="816">
        <f t="shared" si="1455"/>
        <v>44257</v>
      </c>
      <c r="B22356" s="815">
        <f t="shared" si="1456"/>
        <v>61</v>
      </c>
      <c r="C22356" s="815">
        <f t="shared" si="1457"/>
        <v>305</v>
      </c>
      <c r="D22356" s="815">
        <f t="shared" si="1458"/>
        <v>295</v>
      </c>
      <c r="E22356" s="815">
        <v>2021</v>
      </c>
    </row>
    <row r="22357" spans="1:5">
      <c r="A22357" s="816">
        <f t="shared" si="1455"/>
        <v>44258</v>
      </c>
      <c r="B22357" s="815">
        <f t="shared" si="1456"/>
        <v>62</v>
      </c>
      <c r="C22357" s="815">
        <f t="shared" si="1457"/>
        <v>304</v>
      </c>
      <c r="D22357" s="815">
        <f t="shared" si="1458"/>
        <v>294</v>
      </c>
      <c r="E22357" s="815">
        <v>2021</v>
      </c>
    </row>
    <row r="22358" spans="1:5">
      <c r="A22358" s="816">
        <f t="shared" si="1455"/>
        <v>44259</v>
      </c>
      <c r="B22358" s="815">
        <f t="shared" si="1456"/>
        <v>63</v>
      </c>
      <c r="C22358" s="815">
        <f t="shared" si="1457"/>
        <v>303</v>
      </c>
      <c r="D22358" s="815">
        <f t="shared" si="1458"/>
        <v>293</v>
      </c>
      <c r="E22358" s="815">
        <v>2021</v>
      </c>
    </row>
    <row r="22359" spans="1:5">
      <c r="A22359" s="816">
        <f t="shared" si="1455"/>
        <v>44260</v>
      </c>
      <c r="B22359" s="815">
        <f t="shared" si="1456"/>
        <v>64</v>
      </c>
      <c r="C22359" s="815">
        <f t="shared" si="1457"/>
        <v>302</v>
      </c>
      <c r="D22359" s="815">
        <f t="shared" si="1458"/>
        <v>292</v>
      </c>
      <c r="E22359" s="815">
        <v>2021</v>
      </c>
    </row>
    <row r="22360" spans="1:5">
      <c r="A22360" s="816">
        <f t="shared" si="1455"/>
        <v>44261</v>
      </c>
      <c r="B22360" s="815">
        <f t="shared" si="1456"/>
        <v>65</v>
      </c>
      <c r="C22360" s="815">
        <f t="shared" si="1457"/>
        <v>301</v>
      </c>
      <c r="D22360" s="815">
        <f t="shared" si="1458"/>
        <v>291</v>
      </c>
      <c r="E22360" s="815">
        <v>2021</v>
      </c>
    </row>
    <row r="22361" spans="1:5">
      <c r="A22361" s="816">
        <f t="shared" si="1455"/>
        <v>44262</v>
      </c>
      <c r="B22361" s="815">
        <f t="shared" si="1456"/>
        <v>66</v>
      </c>
      <c r="C22361" s="815">
        <f t="shared" si="1457"/>
        <v>300</v>
      </c>
      <c r="D22361" s="815">
        <f t="shared" si="1458"/>
        <v>290</v>
      </c>
      <c r="E22361" s="815">
        <v>2021</v>
      </c>
    </row>
    <row r="22362" spans="1:5">
      <c r="A22362" s="816">
        <f t="shared" si="1455"/>
        <v>44263</v>
      </c>
      <c r="B22362" s="815">
        <f t="shared" si="1456"/>
        <v>67</v>
      </c>
      <c r="C22362" s="815">
        <f t="shared" si="1457"/>
        <v>299</v>
      </c>
      <c r="D22362" s="815">
        <f t="shared" si="1458"/>
        <v>289</v>
      </c>
      <c r="E22362" s="815">
        <v>2021</v>
      </c>
    </row>
    <row r="22363" spans="1:5">
      <c r="A22363" s="816">
        <f t="shared" si="1455"/>
        <v>44264</v>
      </c>
      <c r="B22363" s="815">
        <f t="shared" si="1456"/>
        <v>68</v>
      </c>
      <c r="C22363" s="815">
        <f t="shared" si="1457"/>
        <v>298</v>
      </c>
      <c r="D22363" s="815">
        <f t="shared" si="1458"/>
        <v>288</v>
      </c>
      <c r="E22363" s="815">
        <v>2021</v>
      </c>
    </row>
    <row r="22364" spans="1:5">
      <c r="A22364" s="816">
        <f t="shared" si="1455"/>
        <v>44265</v>
      </c>
      <c r="B22364" s="815">
        <f t="shared" si="1456"/>
        <v>69</v>
      </c>
      <c r="C22364" s="815">
        <f t="shared" si="1457"/>
        <v>297</v>
      </c>
      <c r="D22364" s="815">
        <f t="shared" si="1458"/>
        <v>287</v>
      </c>
      <c r="E22364" s="815">
        <v>2021</v>
      </c>
    </row>
    <row r="22365" spans="1:5">
      <c r="A22365" s="816">
        <f t="shared" si="1455"/>
        <v>44266</v>
      </c>
      <c r="B22365" s="815">
        <f t="shared" si="1456"/>
        <v>70</v>
      </c>
      <c r="C22365" s="815">
        <f t="shared" si="1457"/>
        <v>296</v>
      </c>
      <c r="D22365" s="815">
        <f t="shared" si="1458"/>
        <v>286</v>
      </c>
      <c r="E22365" s="815">
        <v>2021</v>
      </c>
    </row>
    <row r="22366" spans="1:5">
      <c r="A22366" s="816">
        <f t="shared" si="1455"/>
        <v>44267</v>
      </c>
      <c r="B22366" s="815">
        <f t="shared" si="1456"/>
        <v>71</v>
      </c>
      <c r="C22366" s="815">
        <f t="shared" si="1457"/>
        <v>295</v>
      </c>
      <c r="D22366" s="815">
        <f t="shared" si="1458"/>
        <v>285</v>
      </c>
      <c r="E22366" s="815">
        <v>2021</v>
      </c>
    </row>
    <row r="22367" spans="1:5">
      <c r="A22367" s="816">
        <f t="shared" si="1455"/>
        <v>44268</v>
      </c>
      <c r="B22367" s="815">
        <f t="shared" si="1456"/>
        <v>72</v>
      </c>
      <c r="C22367" s="815">
        <f t="shared" si="1457"/>
        <v>294</v>
      </c>
      <c r="D22367" s="815">
        <f t="shared" si="1458"/>
        <v>284</v>
      </c>
      <c r="E22367" s="815">
        <v>2021</v>
      </c>
    </row>
    <row r="22368" spans="1:5">
      <c r="A22368" s="816">
        <f>A22367+1</f>
        <v>44269</v>
      </c>
      <c r="B22368" s="815">
        <f>B22367+1</f>
        <v>73</v>
      </c>
      <c r="C22368" s="815">
        <f>C22367-1</f>
        <v>293</v>
      </c>
      <c r="D22368" s="815">
        <f>D22366-1</f>
        <v>284</v>
      </c>
      <c r="E22368" s="815">
        <v>2021</v>
      </c>
    </row>
    <row r="22369" spans="1:5">
      <c r="A22369" s="816">
        <f t="shared" si="1455"/>
        <v>44270</v>
      </c>
      <c r="B22369" s="815">
        <f t="shared" si="1456"/>
        <v>74</v>
      </c>
      <c r="C22369" s="815">
        <f t="shared" si="1457"/>
        <v>292</v>
      </c>
      <c r="D22369" s="815">
        <f t="shared" si="1458"/>
        <v>283</v>
      </c>
      <c r="E22369" s="815">
        <v>2021</v>
      </c>
    </row>
    <row r="22370" spans="1:5">
      <c r="A22370" s="816">
        <f t="shared" si="1455"/>
        <v>44271</v>
      </c>
      <c r="B22370" s="815">
        <f t="shared" si="1456"/>
        <v>75</v>
      </c>
      <c r="C22370" s="815">
        <f t="shared" si="1457"/>
        <v>291</v>
      </c>
      <c r="D22370" s="815">
        <f t="shared" si="1458"/>
        <v>282</v>
      </c>
      <c r="E22370" s="815">
        <v>2021</v>
      </c>
    </row>
    <row r="22371" spans="1:5">
      <c r="A22371" s="816">
        <f t="shared" si="1455"/>
        <v>44272</v>
      </c>
      <c r="B22371" s="815">
        <f t="shared" si="1456"/>
        <v>76</v>
      </c>
      <c r="C22371" s="815">
        <f t="shared" si="1457"/>
        <v>290</v>
      </c>
      <c r="D22371" s="815">
        <f t="shared" si="1458"/>
        <v>281</v>
      </c>
      <c r="E22371" s="815">
        <v>2021</v>
      </c>
    </row>
    <row r="22372" spans="1:5">
      <c r="A22372" s="816">
        <f t="shared" si="1455"/>
        <v>44273</v>
      </c>
      <c r="B22372" s="815">
        <f t="shared" si="1456"/>
        <v>77</v>
      </c>
      <c r="C22372" s="815">
        <f t="shared" si="1457"/>
        <v>289</v>
      </c>
      <c r="D22372" s="815">
        <f t="shared" si="1458"/>
        <v>280</v>
      </c>
      <c r="E22372" s="815">
        <v>2021</v>
      </c>
    </row>
    <row r="22373" spans="1:5">
      <c r="A22373" s="816">
        <f t="shared" si="1455"/>
        <v>44274</v>
      </c>
      <c r="B22373" s="815">
        <f t="shared" si="1456"/>
        <v>78</v>
      </c>
      <c r="C22373" s="815">
        <f t="shared" si="1457"/>
        <v>288</v>
      </c>
      <c r="D22373" s="815">
        <f t="shared" si="1458"/>
        <v>279</v>
      </c>
      <c r="E22373" s="815">
        <v>2021</v>
      </c>
    </row>
    <row r="22374" spans="1:5">
      <c r="A22374" s="816">
        <f t="shared" si="1455"/>
        <v>44275</v>
      </c>
      <c r="B22374" s="815">
        <f t="shared" si="1456"/>
        <v>79</v>
      </c>
      <c r="C22374" s="815">
        <f t="shared" si="1457"/>
        <v>287</v>
      </c>
      <c r="D22374" s="815">
        <f t="shared" si="1458"/>
        <v>278</v>
      </c>
      <c r="E22374" s="815">
        <v>2021</v>
      </c>
    </row>
    <row r="22375" spans="1:5">
      <c r="A22375" s="816">
        <f t="shared" si="1455"/>
        <v>44276</v>
      </c>
      <c r="B22375" s="815">
        <f t="shared" si="1456"/>
        <v>80</v>
      </c>
      <c r="C22375" s="815">
        <f t="shared" si="1457"/>
        <v>286</v>
      </c>
      <c r="D22375" s="815">
        <f t="shared" si="1458"/>
        <v>277</v>
      </c>
      <c r="E22375" s="815">
        <v>2021</v>
      </c>
    </row>
    <row r="22376" spans="1:5">
      <c r="A22376" s="816">
        <f t="shared" si="1455"/>
        <v>44277</v>
      </c>
      <c r="B22376" s="815">
        <f t="shared" si="1456"/>
        <v>81</v>
      </c>
      <c r="C22376" s="815">
        <f t="shared" si="1457"/>
        <v>285</v>
      </c>
      <c r="D22376" s="815">
        <f t="shared" si="1458"/>
        <v>276</v>
      </c>
      <c r="E22376" s="815">
        <v>2021</v>
      </c>
    </row>
    <row r="22377" spans="1:5">
      <c r="A22377" s="816">
        <f t="shared" si="1455"/>
        <v>44278</v>
      </c>
      <c r="B22377" s="815">
        <f t="shared" si="1456"/>
        <v>82</v>
      </c>
      <c r="C22377" s="815">
        <f t="shared" si="1457"/>
        <v>284</v>
      </c>
      <c r="D22377" s="815">
        <f t="shared" si="1458"/>
        <v>275</v>
      </c>
      <c r="E22377" s="815">
        <v>2021</v>
      </c>
    </row>
    <row r="22378" spans="1:5">
      <c r="A22378" s="816">
        <f t="shared" si="1455"/>
        <v>44279</v>
      </c>
      <c r="B22378" s="815">
        <f t="shared" si="1456"/>
        <v>83</v>
      </c>
      <c r="C22378" s="815">
        <f t="shared" si="1457"/>
        <v>283</v>
      </c>
      <c r="D22378" s="815">
        <f t="shared" si="1458"/>
        <v>274</v>
      </c>
      <c r="E22378" s="815">
        <v>2021</v>
      </c>
    </row>
    <row r="22379" spans="1:5">
      <c r="A22379" s="816">
        <f t="shared" si="1455"/>
        <v>44280</v>
      </c>
      <c r="B22379" s="815">
        <f t="shared" si="1456"/>
        <v>84</v>
      </c>
      <c r="C22379" s="815">
        <f t="shared" si="1457"/>
        <v>282</v>
      </c>
      <c r="D22379" s="815">
        <f t="shared" si="1458"/>
        <v>273</v>
      </c>
      <c r="E22379" s="815">
        <v>2021</v>
      </c>
    </row>
    <row r="22380" spans="1:5">
      <c r="A22380" s="816">
        <f t="shared" si="1455"/>
        <v>44281</v>
      </c>
      <c r="B22380" s="815">
        <f t="shared" si="1456"/>
        <v>85</v>
      </c>
      <c r="C22380" s="815">
        <f t="shared" si="1457"/>
        <v>281</v>
      </c>
      <c r="D22380" s="815">
        <f t="shared" si="1458"/>
        <v>272</v>
      </c>
      <c r="E22380" s="815">
        <v>2021</v>
      </c>
    </row>
    <row r="22381" spans="1:5">
      <c r="A22381" s="816">
        <f t="shared" si="1455"/>
        <v>44282</v>
      </c>
      <c r="B22381" s="815">
        <f t="shared" si="1456"/>
        <v>86</v>
      </c>
      <c r="C22381" s="815">
        <f t="shared" si="1457"/>
        <v>280</v>
      </c>
      <c r="D22381" s="815">
        <f t="shared" si="1458"/>
        <v>271</v>
      </c>
      <c r="E22381" s="815">
        <v>2021</v>
      </c>
    </row>
    <row r="22382" spans="1:5">
      <c r="A22382" s="816">
        <f t="shared" si="1455"/>
        <v>44283</v>
      </c>
      <c r="B22382" s="815">
        <f t="shared" si="1456"/>
        <v>87</v>
      </c>
      <c r="C22382" s="815">
        <f t="shared" si="1457"/>
        <v>279</v>
      </c>
      <c r="D22382" s="815">
        <f t="shared" si="1458"/>
        <v>270</v>
      </c>
      <c r="E22382" s="815">
        <v>2021</v>
      </c>
    </row>
    <row r="22383" spans="1:5">
      <c r="A22383" s="816">
        <f t="shared" si="1455"/>
        <v>44284</v>
      </c>
      <c r="B22383" s="815">
        <f t="shared" si="1456"/>
        <v>88</v>
      </c>
      <c r="C22383" s="815">
        <f t="shared" si="1457"/>
        <v>278</v>
      </c>
      <c r="D22383" s="815">
        <f t="shared" si="1458"/>
        <v>269</v>
      </c>
      <c r="E22383" s="815">
        <v>2021</v>
      </c>
    </row>
    <row r="22384" spans="1:5">
      <c r="A22384" s="816">
        <f t="shared" si="1455"/>
        <v>44285</v>
      </c>
      <c r="B22384" s="815">
        <f t="shared" si="1456"/>
        <v>89</v>
      </c>
      <c r="C22384" s="815">
        <f t="shared" si="1457"/>
        <v>277</v>
      </c>
      <c r="D22384" s="815">
        <f t="shared" si="1458"/>
        <v>268</v>
      </c>
      <c r="E22384" s="815">
        <v>2021</v>
      </c>
    </row>
    <row r="22385" spans="1:5">
      <c r="A22385" s="816">
        <f t="shared" si="1455"/>
        <v>44286</v>
      </c>
      <c r="B22385" s="815">
        <f t="shared" si="1456"/>
        <v>90</v>
      </c>
      <c r="C22385" s="815">
        <f t="shared" si="1457"/>
        <v>276</v>
      </c>
      <c r="D22385" s="815">
        <f t="shared" si="1458"/>
        <v>267</v>
      </c>
      <c r="E22385" s="815">
        <v>2021</v>
      </c>
    </row>
    <row r="22386" spans="1:5">
      <c r="A22386" s="816">
        <f t="shared" si="1455"/>
        <v>44287</v>
      </c>
      <c r="B22386" s="815">
        <f t="shared" si="1456"/>
        <v>91</v>
      </c>
      <c r="C22386" s="815">
        <f t="shared" si="1457"/>
        <v>275</v>
      </c>
      <c r="D22386" s="815">
        <f t="shared" si="1458"/>
        <v>266</v>
      </c>
      <c r="E22386" s="815">
        <v>2021</v>
      </c>
    </row>
    <row r="22387" spans="1:5">
      <c r="A22387" s="816">
        <f t="shared" ref="A22387:A22450" si="1459">A22386+1</f>
        <v>44288</v>
      </c>
      <c r="B22387" s="815">
        <f t="shared" si="1456"/>
        <v>92</v>
      </c>
      <c r="C22387" s="815">
        <f t="shared" si="1457"/>
        <v>274</v>
      </c>
      <c r="D22387" s="815">
        <f t="shared" si="1458"/>
        <v>265</v>
      </c>
      <c r="E22387" s="815">
        <v>2021</v>
      </c>
    </row>
    <row r="22388" spans="1:5">
      <c r="A22388" s="816">
        <f t="shared" si="1459"/>
        <v>44289</v>
      </c>
      <c r="B22388" s="815">
        <f t="shared" si="1456"/>
        <v>93</v>
      </c>
      <c r="C22388" s="815">
        <f t="shared" si="1457"/>
        <v>273</v>
      </c>
      <c r="D22388" s="815">
        <f t="shared" si="1458"/>
        <v>264</v>
      </c>
      <c r="E22388" s="815">
        <v>2021</v>
      </c>
    </row>
    <row r="22389" spans="1:5">
      <c r="A22389" s="816">
        <f t="shared" si="1459"/>
        <v>44290</v>
      </c>
      <c r="B22389" s="815">
        <f t="shared" si="1456"/>
        <v>94</v>
      </c>
      <c r="C22389" s="815">
        <f t="shared" si="1457"/>
        <v>272</v>
      </c>
      <c r="D22389" s="815">
        <f t="shared" si="1458"/>
        <v>263</v>
      </c>
      <c r="E22389" s="815">
        <v>2021</v>
      </c>
    </row>
    <row r="22390" spans="1:5">
      <c r="A22390" s="816">
        <f t="shared" si="1459"/>
        <v>44291</v>
      </c>
      <c r="B22390" s="815">
        <f t="shared" si="1456"/>
        <v>95</v>
      </c>
      <c r="C22390" s="815">
        <f t="shared" si="1457"/>
        <v>271</v>
      </c>
      <c r="D22390" s="815">
        <f t="shared" si="1458"/>
        <v>262</v>
      </c>
      <c r="E22390" s="815">
        <v>2021</v>
      </c>
    </row>
    <row r="22391" spans="1:5">
      <c r="A22391" s="816">
        <f t="shared" si="1459"/>
        <v>44292</v>
      </c>
      <c r="B22391" s="815">
        <f t="shared" si="1456"/>
        <v>96</v>
      </c>
      <c r="C22391" s="815">
        <f t="shared" si="1457"/>
        <v>270</v>
      </c>
      <c r="D22391" s="815">
        <f t="shared" si="1458"/>
        <v>261</v>
      </c>
      <c r="E22391" s="815">
        <v>2021</v>
      </c>
    </row>
    <row r="22392" spans="1:5">
      <c r="A22392" s="816">
        <f t="shared" si="1459"/>
        <v>44293</v>
      </c>
      <c r="B22392" s="815">
        <f t="shared" si="1456"/>
        <v>97</v>
      </c>
      <c r="C22392" s="815">
        <f t="shared" si="1457"/>
        <v>269</v>
      </c>
      <c r="D22392" s="815">
        <f t="shared" si="1458"/>
        <v>260</v>
      </c>
      <c r="E22392" s="815">
        <v>2021</v>
      </c>
    </row>
    <row r="22393" spans="1:5">
      <c r="A22393" s="816">
        <f t="shared" si="1459"/>
        <v>44294</v>
      </c>
      <c r="B22393" s="815">
        <f t="shared" si="1456"/>
        <v>98</v>
      </c>
      <c r="C22393" s="815">
        <f t="shared" si="1457"/>
        <v>268</v>
      </c>
      <c r="D22393" s="815">
        <f t="shared" si="1458"/>
        <v>259</v>
      </c>
      <c r="E22393" s="815">
        <v>2021</v>
      </c>
    </row>
    <row r="22394" spans="1:5">
      <c r="A22394" s="816">
        <f t="shared" si="1459"/>
        <v>44295</v>
      </c>
      <c r="B22394" s="815">
        <f t="shared" si="1456"/>
        <v>99</v>
      </c>
      <c r="C22394" s="815">
        <f t="shared" si="1457"/>
        <v>267</v>
      </c>
      <c r="D22394" s="815">
        <f t="shared" si="1458"/>
        <v>258</v>
      </c>
      <c r="E22394" s="815">
        <v>2021</v>
      </c>
    </row>
    <row r="22395" spans="1:5">
      <c r="A22395" s="816">
        <f t="shared" si="1459"/>
        <v>44296</v>
      </c>
      <c r="B22395" s="815">
        <f t="shared" si="1456"/>
        <v>100</v>
      </c>
      <c r="C22395" s="815">
        <f t="shared" si="1457"/>
        <v>266</v>
      </c>
      <c r="D22395" s="815">
        <f t="shared" si="1458"/>
        <v>257</v>
      </c>
      <c r="E22395" s="815">
        <v>2021</v>
      </c>
    </row>
    <row r="22396" spans="1:5">
      <c r="A22396" s="816">
        <f t="shared" si="1459"/>
        <v>44297</v>
      </c>
      <c r="B22396" s="815">
        <f t="shared" si="1456"/>
        <v>101</v>
      </c>
      <c r="C22396" s="815">
        <f t="shared" si="1457"/>
        <v>265</v>
      </c>
      <c r="D22396" s="815">
        <f t="shared" si="1458"/>
        <v>256</v>
      </c>
      <c r="E22396" s="815">
        <v>2021</v>
      </c>
    </row>
    <row r="22397" spans="1:5">
      <c r="A22397" s="816">
        <f t="shared" si="1459"/>
        <v>44298</v>
      </c>
      <c r="B22397" s="815">
        <f t="shared" si="1456"/>
        <v>102</v>
      </c>
      <c r="C22397" s="815">
        <f t="shared" si="1457"/>
        <v>264</v>
      </c>
      <c r="D22397" s="815">
        <f t="shared" si="1458"/>
        <v>255</v>
      </c>
      <c r="E22397" s="815">
        <v>2021</v>
      </c>
    </row>
    <row r="22398" spans="1:5">
      <c r="A22398" s="816">
        <f t="shared" si="1459"/>
        <v>44299</v>
      </c>
      <c r="B22398" s="815">
        <f t="shared" si="1456"/>
        <v>103</v>
      </c>
      <c r="C22398" s="815">
        <f t="shared" si="1457"/>
        <v>263</v>
      </c>
      <c r="D22398" s="815">
        <f t="shared" si="1458"/>
        <v>254</v>
      </c>
      <c r="E22398" s="815">
        <v>2021</v>
      </c>
    </row>
    <row r="22399" spans="1:5">
      <c r="A22399" s="816">
        <f t="shared" si="1459"/>
        <v>44300</v>
      </c>
      <c r="B22399" s="815">
        <f t="shared" si="1456"/>
        <v>104</v>
      </c>
      <c r="C22399" s="815">
        <f t="shared" si="1457"/>
        <v>262</v>
      </c>
      <c r="D22399" s="815">
        <f t="shared" si="1458"/>
        <v>253</v>
      </c>
      <c r="E22399" s="815">
        <v>2021</v>
      </c>
    </row>
    <row r="22400" spans="1:5">
      <c r="A22400" s="816">
        <f t="shared" si="1459"/>
        <v>44301</v>
      </c>
      <c r="B22400" s="815">
        <f t="shared" si="1456"/>
        <v>105</v>
      </c>
      <c r="C22400" s="815">
        <f t="shared" si="1457"/>
        <v>261</v>
      </c>
      <c r="D22400" s="815">
        <f t="shared" si="1458"/>
        <v>252</v>
      </c>
      <c r="E22400" s="815">
        <v>2021</v>
      </c>
    </row>
    <row r="22401" spans="1:5">
      <c r="A22401" s="816">
        <f t="shared" si="1459"/>
        <v>44302</v>
      </c>
      <c r="B22401" s="815">
        <f t="shared" si="1456"/>
        <v>106</v>
      </c>
      <c r="C22401" s="815">
        <f t="shared" si="1457"/>
        <v>260</v>
      </c>
      <c r="D22401" s="815">
        <f t="shared" si="1458"/>
        <v>251</v>
      </c>
      <c r="E22401" s="815">
        <v>2021</v>
      </c>
    </row>
    <row r="22402" spans="1:5">
      <c r="A22402" s="816">
        <f t="shared" si="1459"/>
        <v>44303</v>
      </c>
      <c r="B22402" s="815">
        <f t="shared" si="1456"/>
        <v>107</v>
      </c>
      <c r="C22402" s="815">
        <f t="shared" si="1457"/>
        <v>259</v>
      </c>
      <c r="D22402" s="815">
        <f t="shared" si="1458"/>
        <v>250</v>
      </c>
      <c r="E22402" s="815">
        <v>2021</v>
      </c>
    </row>
    <row r="22403" spans="1:5">
      <c r="A22403" s="816">
        <f t="shared" si="1459"/>
        <v>44304</v>
      </c>
      <c r="B22403" s="815">
        <f t="shared" si="1456"/>
        <v>108</v>
      </c>
      <c r="C22403" s="815">
        <f t="shared" si="1457"/>
        <v>258</v>
      </c>
      <c r="D22403" s="815">
        <f t="shared" si="1458"/>
        <v>249</v>
      </c>
      <c r="E22403" s="815">
        <v>2021</v>
      </c>
    </row>
    <row r="22404" spans="1:5">
      <c r="A22404" s="816">
        <f t="shared" si="1459"/>
        <v>44305</v>
      </c>
      <c r="B22404" s="815">
        <f t="shared" si="1456"/>
        <v>109</v>
      </c>
      <c r="C22404" s="815">
        <f t="shared" si="1457"/>
        <v>257</v>
      </c>
      <c r="D22404" s="815">
        <f t="shared" si="1458"/>
        <v>248</v>
      </c>
      <c r="E22404" s="815">
        <v>2021</v>
      </c>
    </row>
    <row r="22405" spans="1:5">
      <c r="A22405" s="816">
        <f t="shared" si="1459"/>
        <v>44306</v>
      </c>
      <c r="B22405" s="815">
        <f t="shared" si="1456"/>
        <v>110</v>
      </c>
      <c r="C22405" s="815">
        <f t="shared" si="1457"/>
        <v>256</v>
      </c>
      <c r="D22405" s="815">
        <f t="shared" si="1458"/>
        <v>247</v>
      </c>
      <c r="E22405" s="815">
        <v>2021</v>
      </c>
    </row>
    <row r="22406" spans="1:5">
      <c r="A22406" s="816">
        <f t="shared" si="1459"/>
        <v>44307</v>
      </c>
      <c r="B22406" s="815">
        <f t="shared" si="1456"/>
        <v>111</v>
      </c>
      <c r="C22406" s="815">
        <f t="shared" si="1457"/>
        <v>255</v>
      </c>
      <c r="D22406" s="815">
        <f t="shared" si="1458"/>
        <v>246</v>
      </c>
      <c r="E22406" s="815">
        <v>2021</v>
      </c>
    </row>
    <row r="22407" spans="1:5">
      <c r="A22407" s="816">
        <f t="shared" si="1459"/>
        <v>44308</v>
      </c>
      <c r="B22407" s="815">
        <f t="shared" si="1456"/>
        <v>112</v>
      </c>
      <c r="C22407" s="815">
        <f t="shared" si="1457"/>
        <v>254</v>
      </c>
      <c r="D22407" s="815">
        <f t="shared" si="1458"/>
        <v>245</v>
      </c>
      <c r="E22407" s="815">
        <v>2021</v>
      </c>
    </row>
    <row r="22408" spans="1:5">
      <c r="A22408" s="816">
        <f t="shared" si="1459"/>
        <v>44309</v>
      </c>
      <c r="B22408" s="815">
        <f t="shared" si="1456"/>
        <v>113</v>
      </c>
      <c r="C22408" s="815">
        <f t="shared" si="1457"/>
        <v>253</v>
      </c>
      <c r="D22408" s="815">
        <f t="shared" si="1458"/>
        <v>244</v>
      </c>
      <c r="E22408" s="815">
        <v>2021</v>
      </c>
    </row>
    <row r="22409" spans="1:5">
      <c r="A22409" s="816">
        <f t="shared" si="1459"/>
        <v>44310</v>
      </c>
      <c r="B22409" s="815">
        <f t="shared" si="1456"/>
        <v>114</v>
      </c>
      <c r="C22409" s="815">
        <f t="shared" si="1457"/>
        <v>252</v>
      </c>
      <c r="D22409" s="815">
        <f t="shared" si="1458"/>
        <v>243</v>
      </c>
      <c r="E22409" s="815">
        <v>2021</v>
      </c>
    </row>
    <row r="22410" spans="1:5">
      <c r="A22410" s="816">
        <f t="shared" si="1459"/>
        <v>44311</v>
      </c>
      <c r="B22410" s="815">
        <f t="shared" si="1456"/>
        <v>115</v>
      </c>
      <c r="C22410" s="815">
        <f t="shared" si="1457"/>
        <v>251</v>
      </c>
      <c r="D22410" s="815">
        <f t="shared" si="1458"/>
        <v>242</v>
      </c>
      <c r="E22410" s="815">
        <v>2021</v>
      </c>
    </row>
    <row r="22411" spans="1:5">
      <c r="A22411" s="816">
        <f t="shared" si="1459"/>
        <v>44312</v>
      </c>
      <c r="B22411" s="815">
        <f t="shared" si="1456"/>
        <v>116</v>
      </c>
      <c r="C22411" s="815">
        <f t="shared" si="1457"/>
        <v>250</v>
      </c>
      <c r="D22411" s="815">
        <f t="shared" si="1458"/>
        <v>241</v>
      </c>
      <c r="E22411" s="815">
        <v>2021</v>
      </c>
    </row>
    <row r="22412" spans="1:5">
      <c r="A22412" s="816">
        <f t="shared" si="1459"/>
        <v>44313</v>
      </c>
      <c r="B22412" s="815">
        <f t="shared" si="1456"/>
        <v>117</v>
      </c>
      <c r="C22412" s="815">
        <f t="shared" si="1457"/>
        <v>249</v>
      </c>
      <c r="D22412" s="815">
        <f t="shared" si="1458"/>
        <v>240</v>
      </c>
      <c r="E22412" s="815">
        <v>2021</v>
      </c>
    </row>
    <row r="22413" spans="1:5">
      <c r="A22413" s="816">
        <f t="shared" si="1459"/>
        <v>44314</v>
      </c>
      <c r="B22413" s="815">
        <f t="shared" si="1456"/>
        <v>118</v>
      </c>
      <c r="C22413" s="815">
        <f t="shared" si="1457"/>
        <v>248</v>
      </c>
      <c r="D22413" s="815">
        <f t="shared" si="1458"/>
        <v>239</v>
      </c>
      <c r="E22413" s="815">
        <v>2021</v>
      </c>
    </row>
    <row r="22414" spans="1:5">
      <c r="A22414" s="816">
        <f t="shared" si="1459"/>
        <v>44315</v>
      </c>
      <c r="B22414" s="815">
        <f t="shared" si="1456"/>
        <v>119</v>
      </c>
      <c r="C22414" s="815">
        <f t="shared" si="1457"/>
        <v>247</v>
      </c>
      <c r="D22414" s="815">
        <f t="shared" si="1458"/>
        <v>238</v>
      </c>
      <c r="E22414" s="815">
        <v>2021</v>
      </c>
    </row>
    <row r="22415" spans="1:5">
      <c r="A22415" s="816">
        <f t="shared" si="1459"/>
        <v>44316</v>
      </c>
      <c r="B22415" s="815">
        <f t="shared" ref="B22415:B22478" si="1460">B22414+1</f>
        <v>120</v>
      </c>
      <c r="C22415" s="815">
        <f t="shared" ref="C22415:C22478" si="1461">C22414-1</f>
        <v>246</v>
      </c>
      <c r="D22415" s="815">
        <f t="shared" ref="D22415:D22478" si="1462">D22414-1</f>
        <v>237</v>
      </c>
      <c r="E22415" s="815">
        <v>2021</v>
      </c>
    </row>
    <row r="22416" spans="1:5">
      <c r="A22416" s="816">
        <f t="shared" si="1459"/>
        <v>44317</v>
      </c>
      <c r="B22416" s="815">
        <f t="shared" si="1460"/>
        <v>121</v>
      </c>
      <c r="C22416" s="815">
        <f t="shared" si="1461"/>
        <v>245</v>
      </c>
      <c r="D22416" s="815">
        <f t="shared" si="1462"/>
        <v>236</v>
      </c>
      <c r="E22416" s="815">
        <v>2021</v>
      </c>
    </row>
    <row r="22417" spans="1:5">
      <c r="A22417" s="816">
        <f t="shared" si="1459"/>
        <v>44318</v>
      </c>
      <c r="B22417" s="815">
        <f t="shared" si="1460"/>
        <v>122</v>
      </c>
      <c r="C22417" s="815">
        <f t="shared" si="1461"/>
        <v>244</v>
      </c>
      <c r="D22417" s="815">
        <f t="shared" si="1462"/>
        <v>235</v>
      </c>
      <c r="E22417" s="815">
        <v>2021</v>
      </c>
    </row>
    <row r="22418" spans="1:5">
      <c r="A22418" s="816">
        <f t="shared" si="1459"/>
        <v>44319</v>
      </c>
      <c r="B22418" s="815">
        <f t="shared" si="1460"/>
        <v>123</v>
      </c>
      <c r="C22418" s="815">
        <f t="shared" si="1461"/>
        <v>243</v>
      </c>
      <c r="D22418" s="815">
        <f t="shared" si="1462"/>
        <v>234</v>
      </c>
      <c r="E22418" s="815">
        <v>2021</v>
      </c>
    </row>
    <row r="22419" spans="1:5">
      <c r="A22419" s="816">
        <f t="shared" si="1459"/>
        <v>44320</v>
      </c>
      <c r="B22419" s="815">
        <f t="shared" si="1460"/>
        <v>124</v>
      </c>
      <c r="C22419" s="815">
        <f t="shared" si="1461"/>
        <v>242</v>
      </c>
      <c r="D22419" s="815">
        <f t="shared" si="1462"/>
        <v>233</v>
      </c>
      <c r="E22419" s="815">
        <v>2021</v>
      </c>
    </row>
    <row r="22420" spans="1:5">
      <c r="A22420" s="816">
        <f t="shared" si="1459"/>
        <v>44321</v>
      </c>
      <c r="B22420" s="815">
        <f t="shared" si="1460"/>
        <v>125</v>
      </c>
      <c r="C22420" s="815">
        <f t="shared" si="1461"/>
        <v>241</v>
      </c>
      <c r="D22420" s="815">
        <f t="shared" si="1462"/>
        <v>232</v>
      </c>
      <c r="E22420" s="815">
        <v>2021</v>
      </c>
    </row>
    <row r="22421" spans="1:5">
      <c r="A22421" s="816">
        <f t="shared" si="1459"/>
        <v>44322</v>
      </c>
      <c r="B22421" s="815">
        <f t="shared" si="1460"/>
        <v>126</v>
      </c>
      <c r="C22421" s="815">
        <f t="shared" si="1461"/>
        <v>240</v>
      </c>
      <c r="D22421" s="815">
        <f t="shared" si="1462"/>
        <v>231</v>
      </c>
      <c r="E22421" s="815">
        <v>2021</v>
      </c>
    </row>
    <row r="22422" spans="1:5">
      <c r="A22422" s="816">
        <f t="shared" si="1459"/>
        <v>44323</v>
      </c>
      <c r="B22422" s="815">
        <f t="shared" si="1460"/>
        <v>127</v>
      </c>
      <c r="C22422" s="815">
        <f t="shared" si="1461"/>
        <v>239</v>
      </c>
      <c r="D22422" s="815">
        <f t="shared" si="1462"/>
        <v>230</v>
      </c>
      <c r="E22422" s="815">
        <v>2021</v>
      </c>
    </row>
    <row r="22423" spans="1:5">
      <c r="A22423" s="816">
        <f t="shared" si="1459"/>
        <v>44324</v>
      </c>
      <c r="B22423" s="815">
        <f t="shared" si="1460"/>
        <v>128</v>
      </c>
      <c r="C22423" s="815">
        <f t="shared" si="1461"/>
        <v>238</v>
      </c>
      <c r="D22423" s="815">
        <f t="shared" si="1462"/>
        <v>229</v>
      </c>
      <c r="E22423" s="815">
        <v>2021</v>
      </c>
    </row>
    <row r="22424" spans="1:5">
      <c r="A22424" s="816">
        <f t="shared" si="1459"/>
        <v>44325</v>
      </c>
      <c r="B22424" s="815">
        <f t="shared" si="1460"/>
        <v>129</v>
      </c>
      <c r="C22424" s="815">
        <f t="shared" si="1461"/>
        <v>237</v>
      </c>
      <c r="D22424" s="815">
        <f t="shared" si="1462"/>
        <v>228</v>
      </c>
      <c r="E22424" s="815">
        <v>2021</v>
      </c>
    </row>
    <row r="22425" spans="1:5">
      <c r="A22425" s="816">
        <f t="shared" si="1459"/>
        <v>44326</v>
      </c>
      <c r="B22425" s="815">
        <f t="shared" si="1460"/>
        <v>130</v>
      </c>
      <c r="C22425" s="815">
        <f t="shared" si="1461"/>
        <v>236</v>
      </c>
      <c r="D22425" s="815">
        <f t="shared" si="1462"/>
        <v>227</v>
      </c>
      <c r="E22425" s="815">
        <v>2021</v>
      </c>
    </row>
    <row r="22426" spans="1:5">
      <c r="A22426" s="816">
        <f t="shared" si="1459"/>
        <v>44327</v>
      </c>
      <c r="B22426" s="815">
        <f t="shared" si="1460"/>
        <v>131</v>
      </c>
      <c r="C22426" s="815">
        <f t="shared" si="1461"/>
        <v>235</v>
      </c>
      <c r="D22426" s="815">
        <f t="shared" si="1462"/>
        <v>226</v>
      </c>
      <c r="E22426" s="815">
        <v>2021</v>
      </c>
    </row>
    <row r="22427" spans="1:5">
      <c r="A22427" s="816">
        <f t="shared" si="1459"/>
        <v>44328</v>
      </c>
      <c r="B22427" s="815">
        <f t="shared" si="1460"/>
        <v>132</v>
      </c>
      <c r="C22427" s="815">
        <f t="shared" si="1461"/>
        <v>234</v>
      </c>
      <c r="D22427" s="815">
        <f t="shared" si="1462"/>
        <v>225</v>
      </c>
      <c r="E22427" s="815">
        <v>2021</v>
      </c>
    </row>
    <row r="22428" spans="1:5">
      <c r="A22428" s="816">
        <f t="shared" si="1459"/>
        <v>44329</v>
      </c>
      <c r="B22428" s="815">
        <f t="shared" si="1460"/>
        <v>133</v>
      </c>
      <c r="C22428" s="815">
        <f t="shared" si="1461"/>
        <v>233</v>
      </c>
      <c r="D22428" s="815">
        <f t="shared" si="1462"/>
        <v>224</v>
      </c>
      <c r="E22428" s="815">
        <v>2021</v>
      </c>
    </row>
    <row r="22429" spans="1:5">
      <c r="A22429" s="816">
        <f t="shared" si="1459"/>
        <v>44330</v>
      </c>
      <c r="B22429" s="815">
        <f t="shared" si="1460"/>
        <v>134</v>
      </c>
      <c r="C22429" s="815">
        <f t="shared" si="1461"/>
        <v>232</v>
      </c>
      <c r="D22429" s="815">
        <f t="shared" si="1462"/>
        <v>223</v>
      </c>
      <c r="E22429" s="815">
        <v>2021</v>
      </c>
    </row>
    <row r="22430" spans="1:5">
      <c r="A22430" s="816">
        <f t="shared" si="1459"/>
        <v>44331</v>
      </c>
      <c r="B22430" s="815">
        <f t="shared" si="1460"/>
        <v>135</v>
      </c>
      <c r="C22430" s="815">
        <f t="shared" si="1461"/>
        <v>231</v>
      </c>
      <c r="D22430" s="815">
        <f t="shared" si="1462"/>
        <v>222</v>
      </c>
      <c r="E22430" s="815">
        <v>2021</v>
      </c>
    </row>
    <row r="22431" spans="1:5">
      <c r="A22431" s="816">
        <f t="shared" si="1459"/>
        <v>44332</v>
      </c>
      <c r="B22431" s="815">
        <f t="shared" si="1460"/>
        <v>136</v>
      </c>
      <c r="C22431" s="815">
        <f t="shared" si="1461"/>
        <v>230</v>
      </c>
      <c r="D22431" s="815">
        <f t="shared" si="1462"/>
        <v>221</v>
      </c>
      <c r="E22431" s="815">
        <v>2021</v>
      </c>
    </row>
    <row r="22432" spans="1:5">
      <c r="A22432" s="816">
        <f t="shared" si="1459"/>
        <v>44333</v>
      </c>
      <c r="B22432" s="815">
        <f t="shared" si="1460"/>
        <v>137</v>
      </c>
      <c r="C22432" s="815">
        <f t="shared" si="1461"/>
        <v>229</v>
      </c>
      <c r="D22432" s="815">
        <f t="shared" si="1462"/>
        <v>220</v>
      </c>
      <c r="E22432" s="815">
        <v>2021</v>
      </c>
    </row>
    <row r="22433" spans="1:5">
      <c r="A22433" s="816">
        <f t="shared" si="1459"/>
        <v>44334</v>
      </c>
      <c r="B22433" s="815">
        <f t="shared" si="1460"/>
        <v>138</v>
      </c>
      <c r="C22433" s="815">
        <f t="shared" si="1461"/>
        <v>228</v>
      </c>
      <c r="D22433" s="815">
        <f t="shared" si="1462"/>
        <v>219</v>
      </c>
      <c r="E22433" s="815">
        <v>2021</v>
      </c>
    </row>
    <row r="22434" spans="1:5">
      <c r="A22434" s="816">
        <f t="shared" si="1459"/>
        <v>44335</v>
      </c>
      <c r="B22434" s="815">
        <f t="shared" si="1460"/>
        <v>139</v>
      </c>
      <c r="C22434" s="815">
        <f t="shared" si="1461"/>
        <v>227</v>
      </c>
      <c r="D22434" s="815">
        <f t="shared" si="1462"/>
        <v>218</v>
      </c>
      <c r="E22434" s="815">
        <v>2021</v>
      </c>
    </row>
    <row r="22435" spans="1:5">
      <c r="A22435" s="816">
        <f t="shared" si="1459"/>
        <v>44336</v>
      </c>
      <c r="B22435" s="815">
        <f t="shared" si="1460"/>
        <v>140</v>
      </c>
      <c r="C22435" s="815">
        <f t="shared" si="1461"/>
        <v>226</v>
      </c>
      <c r="D22435" s="815">
        <f t="shared" si="1462"/>
        <v>217</v>
      </c>
      <c r="E22435" s="815">
        <v>2021</v>
      </c>
    </row>
    <row r="22436" spans="1:5">
      <c r="A22436" s="816">
        <f t="shared" si="1459"/>
        <v>44337</v>
      </c>
      <c r="B22436" s="815">
        <f t="shared" si="1460"/>
        <v>141</v>
      </c>
      <c r="C22436" s="815">
        <f t="shared" si="1461"/>
        <v>225</v>
      </c>
      <c r="D22436" s="815">
        <f t="shared" si="1462"/>
        <v>216</v>
      </c>
      <c r="E22436" s="815">
        <v>2021</v>
      </c>
    </row>
    <row r="22437" spans="1:5">
      <c r="A22437" s="816">
        <f t="shared" si="1459"/>
        <v>44338</v>
      </c>
      <c r="B22437" s="815">
        <f t="shared" si="1460"/>
        <v>142</v>
      </c>
      <c r="C22437" s="815">
        <f t="shared" si="1461"/>
        <v>224</v>
      </c>
      <c r="D22437" s="815">
        <f t="shared" si="1462"/>
        <v>215</v>
      </c>
      <c r="E22437" s="815">
        <v>2021</v>
      </c>
    </row>
    <row r="22438" spans="1:5">
      <c r="A22438" s="816">
        <f t="shared" si="1459"/>
        <v>44339</v>
      </c>
      <c r="B22438" s="815">
        <f t="shared" si="1460"/>
        <v>143</v>
      </c>
      <c r="C22438" s="815">
        <f t="shared" si="1461"/>
        <v>223</v>
      </c>
      <c r="D22438" s="815">
        <f t="shared" si="1462"/>
        <v>214</v>
      </c>
      <c r="E22438" s="815">
        <v>2021</v>
      </c>
    </row>
    <row r="22439" spans="1:5">
      <c r="A22439" s="816">
        <f t="shared" si="1459"/>
        <v>44340</v>
      </c>
      <c r="B22439" s="815">
        <f t="shared" si="1460"/>
        <v>144</v>
      </c>
      <c r="C22439" s="815">
        <f t="shared" si="1461"/>
        <v>222</v>
      </c>
      <c r="D22439" s="815">
        <f t="shared" si="1462"/>
        <v>213</v>
      </c>
      <c r="E22439" s="815">
        <v>2021</v>
      </c>
    </row>
    <row r="22440" spans="1:5">
      <c r="A22440" s="816">
        <f t="shared" si="1459"/>
        <v>44341</v>
      </c>
      <c r="B22440" s="815">
        <f t="shared" si="1460"/>
        <v>145</v>
      </c>
      <c r="C22440" s="815">
        <f t="shared" si="1461"/>
        <v>221</v>
      </c>
      <c r="D22440" s="815">
        <f t="shared" si="1462"/>
        <v>212</v>
      </c>
      <c r="E22440" s="815">
        <v>2021</v>
      </c>
    </row>
    <row r="22441" spans="1:5">
      <c r="A22441" s="816">
        <f t="shared" si="1459"/>
        <v>44342</v>
      </c>
      <c r="B22441" s="815">
        <f t="shared" si="1460"/>
        <v>146</v>
      </c>
      <c r="C22441" s="815">
        <f t="shared" si="1461"/>
        <v>220</v>
      </c>
      <c r="D22441" s="815">
        <f t="shared" si="1462"/>
        <v>211</v>
      </c>
      <c r="E22441" s="815">
        <v>2021</v>
      </c>
    </row>
    <row r="22442" spans="1:5">
      <c r="A22442" s="816">
        <f t="shared" si="1459"/>
        <v>44343</v>
      </c>
      <c r="B22442" s="815">
        <f t="shared" si="1460"/>
        <v>147</v>
      </c>
      <c r="C22442" s="815">
        <f t="shared" si="1461"/>
        <v>219</v>
      </c>
      <c r="D22442" s="815">
        <f t="shared" si="1462"/>
        <v>210</v>
      </c>
      <c r="E22442" s="815">
        <v>2021</v>
      </c>
    </row>
    <row r="22443" spans="1:5">
      <c r="A22443" s="816">
        <f t="shared" si="1459"/>
        <v>44344</v>
      </c>
      <c r="B22443" s="815">
        <f t="shared" si="1460"/>
        <v>148</v>
      </c>
      <c r="C22443" s="815">
        <f t="shared" si="1461"/>
        <v>218</v>
      </c>
      <c r="D22443" s="815">
        <f t="shared" si="1462"/>
        <v>209</v>
      </c>
      <c r="E22443" s="815">
        <v>2021</v>
      </c>
    </row>
    <row r="22444" spans="1:5">
      <c r="A22444" s="816">
        <f t="shared" si="1459"/>
        <v>44345</v>
      </c>
      <c r="B22444" s="815">
        <f t="shared" si="1460"/>
        <v>149</v>
      </c>
      <c r="C22444" s="815">
        <f t="shared" si="1461"/>
        <v>217</v>
      </c>
      <c r="D22444" s="815">
        <f t="shared" si="1462"/>
        <v>208</v>
      </c>
      <c r="E22444" s="815">
        <v>2021</v>
      </c>
    </row>
    <row r="22445" spans="1:5">
      <c r="A22445" s="816">
        <f t="shared" si="1459"/>
        <v>44346</v>
      </c>
      <c r="B22445" s="815">
        <f t="shared" si="1460"/>
        <v>150</v>
      </c>
      <c r="C22445" s="815">
        <f t="shared" si="1461"/>
        <v>216</v>
      </c>
      <c r="D22445" s="815">
        <f t="shared" si="1462"/>
        <v>207</v>
      </c>
      <c r="E22445" s="815">
        <v>2021</v>
      </c>
    </row>
    <row r="22446" spans="1:5">
      <c r="A22446" s="816">
        <f t="shared" si="1459"/>
        <v>44347</v>
      </c>
      <c r="B22446" s="815">
        <f t="shared" si="1460"/>
        <v>151</v>
      </c>
      <c r="C22446" s="815">
        <f t="shared" si="1461"/>
        <v>215</v>
      </c>
      <c r="D22446" s="815">
        <f t="shared" si="1462"/>
        <v>206</v>
      </c>
      <c r="E22446" s="815">
        <v>2021</v>
      </c>
    </row>
    <row r="22447" spans="1:5">
      <c r="A22447" s="816">
        <f t="shared" si="1459"/>
        <v>44348</v>
      </c>
      <c r="B22447" s="815">
        <f t="shared" si="1460"/>
        <v>152</v>
      </c>
      <c r="C22447" s="815">
        <f t="shared" si="1461"/>
        <v>214</v>
      </c>
      <c r="D22447" s="815">
        <f t="shared" si="1462"/>
        <v>205</v>
      </c>
      <c r="E22447" s="815">
        <v>2021</v>
      </c>
    </row>
    <row r="22448" spans="1:5">
      <c r="A22448" s="816">
        <f t="shared" si="1459"/>
        <v>44349</v>
      </c>
      <c r="B22448" s="815">
        <f t="shared" si="1460"/>
        <v>153</v>
      </c>
      <c r="C22448" s="815">
        <f t="shared" si="1461"/>
        <v>213</v>
      </c>
      <c r="D22448" s="815">
        <f t="shared" si="1462"/>
        <v>204</v>
      </c>
      <c r="E22448" s="815">
        <v>2021</v>
      </c>
    </row>
    <row r="22449" spans="1:5">
      <c r="A22449" s="816">
        <f t="shared" si="1459"/>
        <v>44350</v>
      </c>
      <c r="B22449" s="815">
        <f t="shared" si="1460"/>
        <v>154</v>
      </c>
      <c r="C22449" s="815">
        <f t="shared" si="1461"/>
        <v>212</v>
      </c>
      <c r="D22449" s="815">
        <f t="shared" si="1462"/>
        <v>203</v>
      </c>
      <c r="E22449" s="815">
        <v>2021</v>
      </c>
    </row>
    <row r="22450" spans="1:5">
      <c r="A22450" s="816">
        <f t="shared" si="1459"/>
        <v>44351</v>
      </c>
      <c r="B22450" s="815">
        <f t="shared" si="1460"/>
        <v>155</v>
      </c>
      <c r="C22450" s="815">
        <f t="shared" si="1461"/>
        <v>211</v>
      </c>
      <c r="D22450" s="815">
        <f t="shared" si="1462"/>
        <v>202</v>
      </c>
      <c r="E22450" s="815">
        <v>2021</v>
      </c>
    </row>
    <row r="22451" spans="1:5">
      <c r="A22451" s="816">
        <f t="shared" ref="A22451:A22514" si="1463">A22450+1</f>
        <v>44352</v>
      </c>
      <c r="B22451" s="815">
        <f t="shared" si="1460"/>
        <v>156</v>
      </c>
      <c r="C22451" s="815">
        <f t="shared" si="1461"/>
        <v>210</v>
      </c>
      <c r="D22451" s="815">
        <f t="shared" si="1462"/>
        <v>201</v>
      </c>
      <c r="E22451" s="815">
        <v>2021</v>
      </c>
    </row>
    <row r="22452" spans="1:5">
      <c r="A22452" s="816">
        <f t="shared" si="1463"/>
        <v>44353</v>
      </c>
      <c r="B22452" s="815">
        <f t="shared" si="1460"/>
        <v>157</v>
      </c>
      <c r="C22452" s="815">
        <f t="shared" si="1461"/>
        <v>209</v>
      </c>
      <c r="D22452" s="815">
        <f t="shared" si="1462"/>
        <v>200</v>
      </c>
      <c r="E22452" s="815">
        <v>2021</v>
      </c>
    </row>
    <row r="22453" spans="1:5">
      <c r="A22453" s="816">
        <f t="shared" si="1463"/>
        <v>44354</v>
      </c>
      <c r="B22453" s="815">
        <f t="shared" si="1460"/>
        <v>158</v>
      </c>
      <c r="C22453" s="815">
        <f t="shared" si="1461"/>
        <v>208</v>
      </c>
      <c r="D22453" s="815">
        <f t="shared" si="1462"/>
        <v>199</v>
      </c>
      <c r="E22453" s="815">
        <v>2021</v>
      </c>
    </row>
    <row r="22454" spans="1:5">
      <c r="A22454" s="816">
        <f t="shared" si="1463"/>
        <v>44355</v>
      </c>
      <c r="B22454" s="815">
        <f t="shared" si="1460"/>
        <v>159</v>
      </c>
      <c r="C22454" s="815">
        <f t="shared" si="1461"/>
        <v>207</v>
      </c>
      <c r="D22454" s="815">
        <f t="shared" si="1462"/>
        <v>198</v>
      </c>
      <c r="E22454" s="815">
        <v>2021</v>
      </c>
    </row>
    <row r="22455" spans="1:5">
      <c r="A22455" s="816">
        <f t="shared" si="1463"/>
        <v>44356</v>
      </c>
      <c r="B22455" s="815">
        <f t="shared" si="1460"/>
        <v>160</v>
      </c>
      <c r="C22455" s="815">
        <f t="shared" si="1461"/>
        <v>206</v>
      </c>
      <c r="D22455" s="815">
        <f t="shared" si="1462"/>
        <v>197</v>
      </c>
      <c r="E22455" s="815">
        <v>2021</v>
      </c>
    </row>
    <row r="22456" spans="1:5">
      <c r="A22456" s="816">
        <f t="shared" si="1463"/>
        <v>44357</v>
      </c>
      <c r="B22456" s="815">
        <f t="shared" si="1460"/>
        <v>161</v>
      </c>
      <c r="C22456" s="815">
        <f t="shared" si="1461"/>
        <v>205</v>
      </c>
      <c r="D22456" s="815">
        <f t="shared" si="1462"/>
        <v>196</v>
      </c>
      <c r="E22456" s="815">
        <v>2021</v>
      </c>
    </row>
    <row r="22457" spans="1:5">
      <c r="A22457" s="816">
        <f t="shared" si="1463"/>
        <v>44358</v>
      </c>
      <c r="B22457" s="815">
        <f t="shared" si="1460"/>
        <v>162</v>
      </c>
      <c r="C22457" s="815">
        <f t="shared" si="1461"/>
        <v>204</v>
      </c>
      <c r="D22457" s="815">
        <f t="shared" si="1462"/>
        <v>195</v>
      </c>
      <c r="E22457" s="815">
        <v>2021</v>
      </c>
    </row>
    <row r="22458" spans="1:5">
      <c r="A22458" s="816">
        <f t="shared" si="1463"/>
        <v>44359</v>
      </c>
      <c r="B22458" s="815">
        <f t="shared" si="1460"/>
        <v>163</v>
      </c>
      <c r="C22458" s="815">
        <f t="shared" si="1461"/>
        <v>203</v>
      </c>
      <c r="D22458" s="815">
        <f t="shared" si="1462"/>
        <v>194</v>
      </c>
      <c r="E22458" s="815">
        <v>2021</v>
      </c>
    </row>
    <row r="22459" spans="1:5">
      <c r="A22459" s="816">
        <f t="shared" si="1463"/>
        <v>44360</v>
      </c>
      <c r="B22459" s="815">
        <f t="shared" si="1460"/>
        <v>164</v>
      </c>
      <c r="C22459" s="815">
        <f t="shared" si="1461"/>
        <v>202</v>
      </c>
      <c r="D22459" s="815">
        <f t="shared" si="1462"/>
        <v>193</v>
      </c>
      <c r="E22459" s="815">
        <v>2021</v>
      </c>
    </row>
    <row r="22460" spans="1:5">
      <c r="A22460" s="816">
        <f t="shared" si="1463"/>
        <v>44361</v>
      </c>
      <c r="B22460" s="815">
        <f t="shared" si="1460"/>
        <v>165</v>
      </c>
      <c r="C22460" s="815">
        <f t="shared" si="1461"/>
        <v>201</v>
      </c>
      <c r="D22460" s="815">
        <f t="shared" si="1462"/>
        <v>192</v>
      </c>
      <c r="E22460" s="815">
        <v>2021</v>
      </c>
    </row>
    <row r="22461" spans="1:5">
      <c r="A22461" s="816">
        <f t="shared" si="1463"/>
        <v>44362</v>
      </c>
      <c r="B22461" s="815">
        <f t="shared" si="1460"/>
        <v>166</v>
      </c>
      <c r="C22461" s="815">
        <f t="shared" si="1461"/>
        <v>200</v>
      </c>
      <c r="D22461" s="815">
        <f t="shared" si="1462"/>
        <v>191</v>
      </c>
      <c r="E22461" s="815">
        <v>2021</v>
      </c>
    </row>
    <row r="22462" spans="1:5">
      <c r="A22462" s="816">
        <f t="shared" si="1463"/>
        <v>44363</v>
      </c>
      <c r="B22462" s="815">
        <f t="shared" si="1460"/>
        <v>167</v>
      </c>
      <c r="C22462" s="815">
        <f t="shared" si="1461"/>
        <v>199</v>
      </c>
      <c r="D22462" s="815">
        <f t="shared" si="1462"/>
        <v>190</v>
      </c>
      <c r="E22462" s="815">
        <v>2021</v>
      </c>
    </row>
    <row r="22463" spans="1:5">
      <c r="A22463" s="816">
        <f t="shared" si="1463"/>
        <v>44364</v>
      </c>
      <c r="B22463" s="815">
        <f t="shared" si="1460"/>
        <v>168</v>
      </c>
      <c r="C22463" s="815">
        <f t="shared" si="1461"/>
        <v>198</v>
      </c>
      <c r="D22463" s="815">
        <f t="shared" si="1462"/>
        <v>189</v>
      </c>
      <c r="E22463" s="815">
        <v>2021</v>
      </c>
    </row>
    <row r="22464" spans="1:5">
      <c r="A22464" s="816">
        <f t="shared" si="1463"/>
        <v>44365</v>
      </c>
      <c r="B22464" s="815">
        <f t="shared" si="1460"/>
        <v>169</v>
      </c>
      <c r="C22464" s="815">
        <f t="shared" si="1461"/>
        <v>197</v>
      </c>
      <c r="D22464" s="815">
        <f t="shared" si="1462"/>
        <v>188</v>
      </c>
      <c r="E22464" s="815">
        <v>2021</v>
      </c>
    </row>
    <row r="22465" spans="1:5">
      <c r="A22465" s="816">
        <f t="shared" si="1463"/>
        <v>44366</v>
      </c>
      <c r="B22465" s="815">
        <f t="shared" si="1460"/>
        <v>170</v>
      </c>
      <c r="C22465" s="815">
        <f t="shared" si="1461"/>
        <v>196</v>
      </c>
      <c r="D22465" s="815">
        <f t="shared" si="1462"/>
        <v>187</v>
      </c>
      <c r="E22465" s="815">
        <v>2021</v>
      </c>
    </row>
    <row r="22466" spans="1:5">
      <c r="A22466" s="816">
        <f t="shared" si="1463"/>
        <v>44367</v>
      </c>
      <c r="B22466" s="815">
        <f t="shared" si="1460"/>
        <v>171</v>
      </c>
      <c r="C22466" s="815">
        <f t="shared" si="1461"/>
        <v>195</v>
      </c>
      <c r="D22466" s="815">
        <f t="shared" si="1462"/>
        <v>186</v>
      </c>
      <c r="E22466" s="815">
        <v>2021</v>
      </c>
    </row>
    <row r="22467" spans="1:5">
      <c r="A22467" s="816">
        <f t="shared" si="1463"/>
        <v>44368</v>
      </c>
      <c r="B22467" s="815">
        <f t="shared" si="1460"/>
        <v>172</v>
      </c>
      <c r="C22467" s="815">
        <f t="shared" si="1461"/>
        <v>194</v>
      </c>
      <c r="D22467" s="815">
        <f t="shared" si="1462"/>
        <v>185</v>
      </c>
      <c r="E22467" s="815">
        <v>2021</v>
      </c>
    </row>
    <row r="22468" spans="1:5">
      <c r="A22468" s="816">
        <f t="shared" si="1463"/>
        <v>44369</v>
      </c>
      <c r="B22468" s="815">
        <f t="shared" si="1460"/>
        <v>173</v>
      </c>
      <c r="C22468" s="815">
        <f t="shared" si="1461"/>
        <v>193</v>
      </c>
      <c r="D22468" s="815">
        <f t="shared" si="1462"/>
        <v>184</v>
      </c>
      <c r="E22468" s="815">
        <v>2021</v>
      </c>
    </row>
    <row r="22469" spans="1:5">
      <c r="A22469" s="816">
        <f t="shared" si="1463"/>
        <v>44370</v>
      </c>
      <c r="B22469" s="815">
        <f t="shared" si="1460"/>
        <v>174</v>
      </c>
      <c r="C22469" s="815">
        <f t="shared" si="1461"/>
        <v>192</v>
      </c>
      <c r="D22469" s="815">
        <f t="shared" si="1462"/>
        <v>183</v>
      </c>
      <c r="E22469" s="815">
        <v>2021</v>
      </c>
    </row>
    <row r="22470" spans="1:5">
      <c r="A22470" s="816">
        <f t="shared" si="1463"/>
        <v>44371</v>
      </c>
      <c r="B22470" s="815">
        <f t="shared" si="1460"/>
        <v>175</v>
      </c>
      <c r="C22470" s="815">
        <f t="shared" si="1461"/>
        <v>191</v>
      </c>
      <c r="D22470" s="815">
        <f t="shared" si="1462"/>
        <v>182</v>
      </c>
      <c r="E22470" s="815">
        <v>2021</v>
      </c>
    </row>
    <row r="22471" spans="1:5">
      <c r="A22471" s="816">
        <f t="shared" si="1463"/>
        <v>44372</v>
      </c>
      <c r="B22471" s="815">
        <f t="shared" si="1460"/>
        <v>176</v>
      </c>
      <c r="C22471" s="815">
        <f t="shared" si="1461"/>
        <v>190</v>
      </c>
      <c r="D22471" s="815">
        <f t="shared" si="1462"/>
        <v>181</v>
      </c>
      <c r="E22471" s="815">
        <v>2021</v>
      </c>
    </row>
    <row r="22472" spans="1:5">
      <c r="A22472" s="816">
        <f t="shared" si="1463"/>
        <v>44373</v>
      </c>
      <c r="B22472" s="815">
        <f t="shared" si="1460"/>
        <v>177</v>
      </c>
      <c r="C22472" s="815">
        <f t="shared" si="1461"/>
        <v>189</v>
      </c>
      <c r="D22472" s="815">
        <f t="shared" si="1462"/>
        <v>180</v>
      </c>
      <c r="E22472" s="815">
        <v>2021</v>
      </c>
    </row>
    <row r="22473" spans="1:5">
      <c r="A22473" s="816">
        <f t="shared" si="1463"/>
        <v>44374</v>
      </c>
      <c r="B22473" s="815">
        <f t="shared" si="1460"/>
        <v>178</v>
      </c>
      <c r="C22473" s="815">
        <f t="shared" si="1461"/>
        <v>188</v>
      </c>
      <c r="D22473" s="815">
        <f t="shared" si="1462"/>
        <v>179</v>
      </c>
      <c r="E22473" s="815">
        <v>2021</v>
      </c>
    </row>
    <row r="22474" spans="1:5">
      <c r="A22474" s="816">
        <f t="shared" si="1463"/>
        <v>44375</v>
      </c>
      <c r="B22474" s="815">
        <f t="shared" si="1460"/>
        <v>179</v>
      </c>
      <c r="C22474" s="815">
        <f t="shared" si="1461"/>
        <v>187</v>
      </c>
      <c r="D22474" s="815">
        <f t="shared" si="1462"/>
        <v>178</v>
      </c>
      <c r="E22474" s="815">
        <v>2021</v>
      </c>
    </row>
    <row r="22475" spans="1:5">
      <c r="A22475" s="816">
        <f t="shared" si="1463"/>
        <v>44376</v>
      </c>
      <c r="B22475" s="815">
        <f t="shared" si="1460"/>
        <v>180</v>
      </c>
      <c r="C22475" s="815">
        <f t="shared" si="1461"/>
        <v>186</v>
      </c>
      <c r="D22475" s="815">
        <f t="shared" si="1462"/>
        <v>177</v>
      </c>
      <c r="E22475" s="815">
        <v>2021</v>
      </c>
    </row>
    <row r="22476" spans="1:5">
      <c r="A22476" s="816">
        <f t="shared" si="1463"/>
        <v>44377</v>
      </c>
      <c r="B22476" s="815">
        <f t="shared" si="1460"/>
        <v>181</v>
      </c>
      <c r="C22476" s="815">
        <f t="shared" si="1461"/>
        <v>185</v>
      </c>
      <c r="D22476" s="815">
        <f t="shared" si="1462"/>
        <v>176</v>
      </c>
      <c r="E22476" s="815">
        <v>2021</v>
      </c>
    </row>
    <row r="22477" spans="1:5">
      <c r="A22477" s="816">
        <f t="shared" si="1463"/>
        <v>44378</v>
      </c>
      <c r="B22477" s="815">
        <f t="shared" si="1460"/>
        <v>182</v>
      </c>
      <c r="C22477" s="815">
        <f t="shared" si="1461"/>
        <v>184</v>
      </c>
      <c r="D22477" s="815">
        <f t="shared" si="1462"/>
        <v>175</v>
      </c>
      <c r="E22477" s="815">
        <v>2021</v>
      </c>
    </row>
    <row r="22478" spans="1:5">
      <c r="A22478" s="816">
        <f t="shared" si="1463"/>
        <v>44379</v>
      </c>
      <c r="B22478" s="815">
        <f t="shared" si="1460"/>
        <v>183</v>
      </c>
      <c r="C22478" s="815">
        <f t="shared" si="1461"/>
        <v>183</v>
      </c>
      <c r="D22478" s="815">
        <f t="shared" si="1462"/>
        <v>174</v>
      </c>
      <c r="E22478" s="815">
        <v>2021</v>
      </c>
    </row>
    <row r="22479" spans="1:5">
      <c r="A22479" s="816">
        <f t="shared" si="1463"/>
        <v>44380</v>
      </c>
      <c r="B22479" s="815">
        <f t="shared" ref="B22479:B22542" si="1464">B22478+1</f>
        <v>184</v>
      </c>
      <c r="C22479" s="815">
        <f t="shared" ref="C22479:C22542" si="1465">C22478-1</f>
        <v>182</v>
      </c>
      <c r="D22479" s="815">
        <f t="shared" ref="D22479:D22542" si="1466">D22478-1</f>
        <v>173</v>
      </c>
      <c r="E22479" s="815">
        <v>2021</v>
      </c>
    </row>
    <row r="22480" spans="1:5">
      <c r="A22480" s="816">
        <f t="shared" si="1463"/>
        <v>44381</v>
      </c>
      <c r="B22480" s="815">
        <f t="shared" si="1464"/>
        <v>185</v>
      </c>
      <c r="C22480" s="815">
        <f t="shared" si="1465"/>
        <v>181</v>
      </c>
      <c r="D22480" s="815">
        <f t="shared" si="1466"/>
        <v>172</v>
      </c>
      <c r="E22480" s="815">
        <v>2021</v>
      </c>
    </row>
    <row r="22481" spans="1:5">
      <c r="A22481" s="816">
        <f t="shared" si="1463"/>
        <v>44382</v>
      </c>
      <c r="B22481" s="815">
        <f t="shared" si="1464"/>
        <v>186</v>
      </c>
      <c r="C22481" s="815">
        <f t="shared" si="1465"/>
        <v>180</v>
      </c>
      <c r="D22481" s="815">
        <f t="shared" si="1466"/>
        <v>171</v>
      </c>
      <c r="E22481" s="815">
        <v>2021</v>
      </c>
    </row>
    <row r="22482" spans="1:5">
      <c r="A22482" s="816">
        <f t="shared" si="1463"/>
        <v>44383</v>
      </c>
      <c r="B22482" s="815">
        <f t="shared" si="1464"/>
        <v>187</v>
      </c>
      <c r="C22482" s="815">
        <f t="shared" si="1465"/>
        <v>179</v>
      </c>
      <c r="D22482" s="815">
        <f t="shared" si="1466"/>
        <v>170</v>
      </c>
      <c r="E22482" s="815">
        <v>2021</v>
      </c>
    </row>
    <row r="22483" spans="1:5">
      <c r="A22483" s="816">
        <f t="shared" si="1463"/>
        <v>44384</v>
      </c>
      <c r="B22483" s="815">
        <f t="shared" si="1464"/>
        <v>188</v>
      </c>
      <c r="C22483" s="815">
        <f t="shared" si="1465"/>
        <v>178</v>
      </c>
      <c r="D22483" s="815">
        <f t="shared" si="1466"/>
        <v>169</v>
      </c>
      <c r="E22483" s="815">
        <v>2021</v>
      </c>
    </row>
    <row r="22484" spans="1:5">
      <c r="A22484" s="816">
        <f t="shared" si="1463"/>
        <v>44385</v>
      </c>
      <c r="B22484" s="815">
        <f t="shared" si="1464"/>
        <v>189</v>
      </c>
      <c r="C22484" s="815">
        <f t="shared" si="1465"/>
        <v>177</v>
      </c>
      <c r="D22484" s="815">
        <f t="shared" si="1466"/>
        <v>168</v>
      </c>
      <c r="E22484" s="815">
        <v>2021</v>
      </c>
    </row>
    <row r="22485" spans="1:5">
      <c r="A22485" s="816">
        <f t="shared" si="1463"/>
        <v>44386</v>
      </c>
      <c r="B22485" s="815">
        <f t="shared" si="1464"/>
        <v>190</v>
      </c>
      <c r="C22485" s="815">
        <f t="shared" si="1465"/>
        <v>176</v>
      </c>
      <c r="D22485" s="815">
        <f t="shared" si="1466"/>
        <v>167</v>
      </c>
      <c r="E22485" s="815">
        <v>2021</v>
      </c>
    </row>
    <row r="22486" spans="1:5">
      <c r="A22486" s="816">
        <f t="shared" si="1463"/>
        <v>44387</v>
      </c>
      <c r="B22486" s="815">
        <f t="shared" si="1464"/>
        <v>191</v>
      </c>
      <c r="C22486" s="815">
        <f t="shared" si="1465"/>
        <v>175</v>
      </c>
      <c r="D22486" s="815">
        <f t="shared" si="1466"/>
        <v>166</v>
      </c>
      <c r="E22486" s="815">
        <v>2021</v>
      </c>
    </row>
    <row r="22487" spans="1:5">
      <c r="A22487" s="816">
        <f t="shared" si="1463"/>
        <v>44388</v>
      </c>
      <c r="B22487" s="815">
        <f t="shared" si="1464"/>
        <v>192</v>
      </c>
      <c r="C22487" s="815">
        <f t="shared" si="1465"/>
        <v>174</v>
      </c>
      <c r="D22487" s="815">
        <f t="shared" si="1466"/>
        <v>165</v>
      </c>
      <c r="E22487" s="815">
        <v>2021</v>
      </c>
    </row>
    <row r="22488" spans="1:5">
      <c r="A22488" s="816">
        <f t="shared" si="1463"/>
        <v>44389</v>
      </c>
      <c r="B22488" s="815">
        <f t="shared" si="1464"/>
        <v>193</v>
      </c>
      <c r="C22488" s="815">
        <f t="shared" si="1465"/>
        <v>173</v>
      </c>
      <c r="D22488" s="815">
        <f t="shared" si="1466"/>
        <v>164</v>
      </c>
      <c r="E22488" s="815">
        <v>2021</v>
      </c>
    </row>
    <row r="22489" spans="1:5">
      <c r="A22489" s="816">
        <f t="shared" si="1463"/>
        <v>44390</v>
      </c>
      <c r="B22489" s="815">
        <f t="shared" si="1464"/>
        <v>194</v>
      </c>
      <c r="C22489" s="815">
        <f t="shared" si="1465"/>
        <v>172</v>
      </c>
      <c r="D22489" s="815">
        <f t="shared" si="1466"/>
        <v>163</v>
      </c>
      <c r="E22489" s="815">
        <v>2021</v>
      </c>
    </row>
    <row r="22490" spans="1:5">
      <c r="A22490" s="816">
        <f t="shared" si="1463"/>
        <v>44391</v>
      </c>
      <c r="B22490" s="815">
        <f t="shared" si="1464"/>
        <v>195</v>
      </c>
      <c r="C22490" s="815">
        <f t="shared" si="1465"/>
        <v>171</v>
      </c>
      <c r="D22490" s="815">
        <f t="shared" si="1466"/>
        <v>162</v>
      </c>
      <c r="E22490" s="815">
        <v>2021</v>
      </c>
    </row>
    <row r="22491" spans="1:5">
      <c r="A22491" s="816">
        <f t="shared" si="1463"/>
        <v>44392</v>
      </c>
      <c r="B22491" s="815">
        <f t="shared" si="1464"/>
        <v>196</v>
      </c>
      <c r="C22491" s="815">
        <f t="shared" si="1465"/>
        <v>170</v>
      </c>
      <c r="D22491" s="815">
        <f t="shared" si="1466"/>
        <v>161</v>
      </c>
      <c r="E22491" s="815">
        <v>2021</v>
      </c>
    </row>
    <row r="22492" spans="1:5">
      <c r="A22492" s="816">
        <f t="shared" si="1463"/>
        <v>44393</v>
      </c>
      <c r="B22492" s="815">
        <f t="shared" si="1464"/>
        <v>197</v>
      </c>
      <c r="C22492" s="815">
        <f t="shared" si="1465"/>
        <v>169</v>
      </c>
      <c r="D22492" s="815">
        <f t="shared" si="1466"/>
        <v>160</v>
      </c>
      <c r="E22492" s="815">
        <v>2021</v>
      </c>
    </row>
    <row r="22493" spans="1:5">
      <c r="A22493" s="816">
        <f t="shared" si="1463"/>
        <v>44394</v>
      </c>
      <c r="B22493" s="815">
        <f t="shared" si="1464"/>
        <v>198</v>
      </c>
      <c r="C22493" s="815">
        <f t="shared" si="1465"/>
        <v>168</v>
      </c>
      <c r="D22493" s="815">
        <f t="shared" si="1466"/>
        <v>159</v>
      </c>
      <c r="E22493" s="815">
        <v>2021</v>
      </c>
    </row>
    <row r="22494" spans="1:5">
      <c r="A22494" s="816">
        <f t="shared" si="1463"/>
        <v>44395</v>
      </c>
      <c r="B22494" s="815">
        <f t="shared" si="1464"/>
        <v>199</v>
      </c>
      <c r="C22494" s="815">
        <f t="shared" si="1465"/>
        <v>167</v>
      </c>
      <c r="D22494" s="815">
        <f t="shared" si="1466"/>
        <v>158</v>
      </c>
      <c r="E22494" s="815">
        <v>2021</v>
      </c>
    </row>
    <row r="22495" spans="1:5">
      <c r="A22495" s="816">
        <f t="shared" si="1463"/>
        <v>44396</v>
      </c>
      <c r="B22495" s="815">
        <f t="shared" si="1464"/>
        <v>200</v>
      </c>
      <c r="C22495" s="815">
        <f t="shared" si="1465"/>
        <v>166</v>
      </c>
      <c r="D22495" s="815">
        <f t="shared" si="1466"/>
        <v>157</v>
      </c>
      <c r="E22495" s="815">
        <v>2021</v>
      </c>
    </row>
    <row r="22496" spans="1:5">
      <c r="A22496" s="816">
        <f t="shared" si="1463"/>
        <v>44397</v>
      </c>
      <c r="B22496" s="815">
        <f t="shared" si="1464"/>
        <v>201</v>
      </c>
      <c r="C22496" s="815">
        <f t="shared" si="1465"/>
        <v>165</v>
      </c>
      <c r="D22496" s="815">
        <f t="shared" si="1466"/>
        <v>156</v>
      </c>
      <c r="E22496" s="815">
        <v>2021</v>
      </c>
    </row>
    <row r="22497" spans="1:5">
      <c r="A22497" s="816">
        <f t="shared" si="1463"/>
        <v>44398</v>
      </c>
      <c r="B22497" s="815">
        <f t="shared" si="1464"/>
        <v>202</v>
      </c>
      <c r="C22497" s="815">
        <f t="shared" si="1465"/>
        <v>164</v>
      </c>
      <c r="D22497" s="815">
        <f t="shared" si="1466"/>
        <v>155</v>
      </c>
      <c r="E22497" s="815">
        <v>2021</v>
      </c>
    </row>
    <row r="22498" spans="1:5">
      <c r="A22498" s="816">
        <f t="shared" si="1463"/>
        <v>44399</v>
      </c>
      <c r="B22498" s="815">
        <f t="shared" si="1464"/>
        <v>203</v>
      </c>
      <c r="C22498" s="815">
        <f t="shared" si="1465"/>
        <v>163</v>
      </c>
      <c r="D22498" s="815">
        <f t="shared" si="1466"/>
        <v>154</v>
      </c>
      <c r="E22498" s="815">
        <v>2021</v>
      </c>
    </row>
    <row r="22499" spans="1:5">
      <c r="A22499" s="816">
        <f t="shared" si="1463"/>
        <v>44400</v>
      </c>
      <c r="B22499" s="815">
        <f t="shared" si="1464"/>
        <v>204</v>
      </c>
      <c r="C22499" s="815">
        <f t="shared" si="1465"/>
        <v>162</v>
      </c>
      <c r="D22499" s="815">
        <f t="shared" si="1466"/>
        <v>153</v>
      </c>
      <c r="E22499" s="815">
        <v>2021</v>
      </c>
    </row>
    <row r="22500" spans="1:5">
      <c r="A22500" s="816">
        <f t="shared" si="1463"/>
        <v>44401</v>
      </c>
      <c r="B22500" s="815">
        <f t="shared" si="1464"/>
        <v>205</v>
      </c>
      <c r="C22500" s="815">
        <f t="shared" si="1465"/>
        <v>161</v>
      </c>
      <c r="D22500" s="815">
        <f t="shared" si="1466"/>
        <v>152</v>
      </c>
      <c r="E22500" s="815">
        <v>2021</v>
      </c>
    </row>
    <row r="22501" spans="1:5">
      <c r="A22501" s="816">
        <f t="shared" si="1463"/>
        <v>44402</v>
      </c>
      <c r="B22501" s="815">
        <f t="shared" si="1464"/>
        <v>206</v>
      </c>
      <c r="C22501" s="815">
        <f t="shared" si="1465"/>
        <v>160</v>
      </c>
      <c r="D22501" s="815">
        <f t="shared" si="1466"/>
        <v>151</v>
      </c>
      <c r="E22501" s="815">
        <v>2021</v>
      </c>
    </row>
    <row r="22502" spans="1:5">
      <c r="A22502" s="816">
        <f t="shared" si="1463"/>
        <v>44403</v>
      </c>
      <c r="B22502" s="815">
        <f t="shared" si="1464"/>
        <v>207</v>
      </c>
      <c r="C22502" s="815">
        <f t="shared" si="1465"/>
        <v>159</v>
      </c>
      <c r="D22502" s="815">
        <f t="shared" si="1466"/>
        <v>150</v>
      </c>
      <c r="E22502" s="815">
        <v>2021</v>
      </c>
    </row>
    <row r="22503" spans="1:5">
      <c r="A22503" s="816">
        <f t="shared" si="1463"/>
        <v>44404</v>
      </c>
      <c r="B22503" s="815">
        <f t="shared" si="1464"/>
        <v>208</v>
      </c>
      <c r="C22503" s="815">
        <f t="shared" si="1465"/>
        <v>158</v>
      </c>
      <c r="D22503" s="815">
        <f t="shared" si="1466"/>
        <v>149</v>
      </c>
      <c r="E22503" s="815">
        <v>2021</v>
      </c>
    </row>
    <row r="22504" spans="1:5">
      <c r="A22504" s="816">
        <f t="shared" si="1463"/>
        <v>44405</v>
      </c>
      <c r="B22504" s="815">
        <f t="shared" si="1464"/>
        <v>209</v>
      </c>
      <c r="C22504" s="815">
        <f t="shared" si="1465"/>
        <v>157</v>
      </c>
      <c r="D22504" s="815">
        <f t="shared" si="1466"/>
        <v>148</v>
      </c>
      <c r="E22504" s="815">
        <v>2021</v>
      </c>
    </row>
    <row r="22505" spans="1:5">
      <c r="A22505" s="816">
        <f t="shared" si="1463"/>
        <v>44406</v>
      </c>
      <c r="B22505" s="815">
        <f t="shared" si="1464"/>
        <v>210</v>
      </c>
      <c r="C22505" s="815">
        <f t="shared" si="1465"/>
        <v>156</v>
      </c>
      <c r="D22505" s="815">
        <f t="shared" si="1466"/>
        <v>147</v>
      </c>
      <c r="E22505" s="815">
        <v>2021</v>
      </c>
    </row>
    <row r="22506" spans="1:5">
      <c r="A22506" s="816">
        <f t="shared" si="1463"/>
        <v>44407</v>
      </c>
      <c r="B22506" s="815">
        <f t="shared" si="1464"/>
        <v>211</v>
      </c>
      <c r="C22506" s="815">
        <f t="shared" si="1465"/>
        <v>155</v>
      </c>
      <c r="D22506" s="815">
        <f t="shared" si="1466"/>
        <v>146</v>
      </c>
      <c r="E22506" s="815">
        <v>2021</v>
      </c>
    </row>
    <row r="22507" spans="1:5">
      <c r="A22507" s="816">
        <f t="shared" si="1463"/>
        <v>44408</v>
      </c>
      <c r="B22507" s="815">
        <f t="shared" si="1464"/>
        <v>212</v>
      </c>
      <c r="C22507" s="815">
        <f t="shared" si="1465"/>
        <v>154</v>
      </c>
      <c r="D22507" s="815">
        <f t="shared" si="1466"/>
        <v>145</v>
      </c>
      <c r="E22507" s="815">
        <v>2021</v>
      </c>
    </row>
    <row r="22508" spans="1:5">
      <c r="A22508" s="816">
        <f t="shared" si="1463"/>
        <v>44409</v>
      </c>
      <c r="B22508" s="815">
        <f t="shared" si="1464"/>
        <v>213</v>
      </c>
      <c r="C22508" s="815">
        <f t="shared" si="1465"/>
        <v>153</v>
      </c>
      <c r="D22508" s="815">
        <f t="shared" si="1466"/>
        <v>144</v>
      </c>
      <c r="E22508" s="815">
        <v>2021</v>
      </c>
    </row>
    <row r="22509" spans="1:5">
      <c r="A22509" s="816">
        <f t="shared" si="1463"/>
        <v>44410</v>
      </c>
      <c r="B22509" s="815">
        <f t="shared" si="1464"/>
        <v>214</v>
      </c>
      <c r="C22509" s="815">
        <f t="shared" si="1465"/>
        <v>152</v>
      </c>
      <c r="D22509" s="815">
        <f t="shared" si="1466"/>
        <v>143</v>
      </c>
      <c r="E22509" s="815">
        <v>2021</v>
      </c>
    </row>
    <row r="22510" spans="1:5">
      <c r="A22510" s="816">
        <f t="shared" si="1463"/>
        <v>44411</v>
      </c>
      <c r="B22510" s="815">
        <f t="shared" si="1464"/>
        <v>215</v>
      </c>
      <c r="C22510" s="815">
        <f t="shared" si="1465"/>
        <v>151</v>
      </c>
      <c r="D22510" s="815">
        <f t="shared" si="1466"/>
        <v>142</v>
      </c>
      <c r="E22510" s="815">
        <v>2021</v>
      </c>
    </row>
    <row r="22511" spans="1:5">
      <c r="A22511" s="816">
        <f t="shared" si="1463"/>
        <v>44412</v>
      </c>
      <c r="B22511" s="815">
        <f t="shared" si="1464"/>
        <v>216</v>
      </c>
      <c r="C22511" s="815">
        <f t="shared" si="1465"/>
        <v>150</v>
      </c>
      <c r="D22511" s="815">
        <f t="shared" si="1466"/>
        <v>141</v>
      </c>
      <c r="E22511" s="815">
        <v>2021</v>
      </c>
    </row>
    <row r="22512" spans="1:5">
      <c r="A22512" s="816">
        <f t="shared" si="1463"/>
        <v>44413</v>
      </c>
      <c r="B22512" s="815">
        <f t="shared" si="1464"/>
        <v>217</v>
      </c>
      <c r="C22512" s="815">
        <f t="shared" si="1465"/>
        <v>149</v>
      </c>
      <c r="D22512" s="815">
        <f t="shared" si="1466"/>
        <v>140</v>
      </c>
      <c r="E22512" s="815">
        <v>2021</v>
      </c>
    </row>
    <row r="22513" spans="1:5">
      <c r="A22513" s="816">
        <f t="shared" si="1463"/>
        <v>44414</v>
      </c>
      <c r="B22513" s="815">
        <f t="shared" si="1464"/>
        <v>218</v>
      </c>
      <c r="C22513" s="815">
        <f t="shared" si="1465"/>
        <v>148</v>
      </c>
      <c r="D22513" s="815">
        <f t="shared" si="1466"/>
        <v>139</v>
      </c>
      <c r="E22513" s="815">
        <v>2021</v>
      </c>
    </row>
    <row r="22514" spans="1:5">
      <c r="A22514" s="816">
        <f t="shared" si="1463"/>
        <v>44415</v>
      </c>
      <c r="B22514" s="815">
        <f t="shared" si="1464"/>
        <v>219</v>
      </c>
      <c r="C22514" s="815">
        <f t="shared" si="1465"/>
        <v>147</v>
      </c>
      <c r="D22514" s="815">
        <f t="shared" si="1466"/>
        <v>138</v>
      </c>
      <c r="E22514" s="815">
        <v>2021</v>
      </c>
    </row>
    <row r="22515" spans="1:5">
      <c r="A22515" s="816">
        <f t="shared" ref="A22515:A22578" si="1467">A22514+1</f>
        <v>44416</v>
      </c>
      <c r="B22515" s="815">
        <f t="shared" si="1464"/>
        <v>220</v>
      </c>
      <c r="C22515" s="815">
        <f t="shared" si="1465"/>
        <v>146</v>
      </c>
      <c r="D22515" s="815">
        <f t="shared" si="1466"/>
        <v>137</v>
      </c>
      <c r="E22515" s="815">
        <v>2021</v>
      </c>
    </row>
    <row r="22516" spans="1:5">
      <c r="A22516" s="816">
        <f t="shared" si="1467"/>
        <v>44417</v>
      </c>
      <c r="B22516" s="815">
        <f t="shared" si="1464"/>
        <v>221</v>
      </c>
      <c r="C22516" s="815">
        <f t="shared" si="1465"/>
        <v>145</v>
      </c>
      <c r="D22516" s="815">
        <f t="shared" si="1466"/>
        <v>136</v>
      </c>
      <c r="E22516" s="815">
        <v>2021</v>
      </c>
    </row>
    <row r="22517" spans="1:5">
      <c r="A22517" s="816">
        <f t="shared" si="1467"/>
        <v>44418</v>
      </c>
      <c r="B22517" s="815">
        <f t="shared" si="1464"/>
        <v>222</v>
      </c>
      <c r="C22517" s="815">
        <f t="shared" si="1465"/>
        <v>144</v>
      </c>
      <c r="D22517" s="815">
        <f t="shared" si="1466"/>
        <v>135</v>
      </c>
      <c r="E22517" s="815">
        <v>2021</v>
      </c>
    </row>
    <row r="22518" spans="1:5">
      <c r="A22518" s="816">
        <f t="shared" si="1467"/>
        <v>44419</v>
      </c>
      <c r="B22518" s="815">
        <f t="shared" si="1464"/>
        <v>223</v>
      </c>
      <c r="C22518" s="815">
        <f t="shared" si="1465"/>
        <v>143</v>
      </c>
      <c r="D22518" s="815">
        <f t="shared" si="1466"/>
        <v>134</v>
      </c>
      <c r="E22518" s="815">
        <v>2021</v>
      </c>
    </row>
    <row r="22519" spans="1:5">
      <c r="A22519" s="816">
        <f t="shared" si="1467"/>
        <v>44420</v>
      </c>
      <c r="B22519" s="815">
        <f t="shared" si="1464"/>
        <v>224</v>
      </c>
      <c r="C22519" s="815">
        <f t="shared" si="1465"/>
        <v>142</v>
      </c>
      <c r="D22519" s="815">
        <f t="shared" si="1466"/>
        <v>133</v>
      </c>
      <c r="E22519" s="815">
        <v>2021</v>
      </c>
    </row>
    <row r="22520" spans="1:5">
      <c r="A22520" s="816">
        <f t="shared" si="1467"/>
        <v>44421</v>
      </c>
      <c r="B22520" s="815">
        <f t="shared" si="1464"/>
        <v>225</v>
      </c>
      <c r="C22520" s="815">
        <f t="shared" si="1465"/>
        <v>141</v>
      </c>
      <c r="D22520" s="815">
        <f t="shared" si="1466"/>
        <v>132</v>
      </c>
      <c r="E22520" s="815">
        <v>2021</v>
      </c>
    </row>
    <row r="22521" spans="1:5">
      <c r="A22521" s="816">
        <f t="shared" si="1467"/>
        <v>44422</v>
      </c>
      <c r="B22521" s="815">
        <f t="shared" si="1464"/>
        <v>226</v>
      </c>
      <c r="C22521" s="815">
        <f t="shared" si="1465"/>
        <v>140</v>
      </c>
      <c r="D22521" s="815">
        <f t="shared" si="1466"/>
        <v>131</v>
      </c>
      <c r="E22521" s="815">
        <v>2021</v>
      </c>
    </row>
    <row r="22522" spans="1:5">
      <c r="A22522" s="816">
        <f t="shared" si="1467"/>
        <v>44423</v>
      </c>
      <c r="B22522" s="815">
        <f t="shared" si="1464"/>
        <v>227</v>
      </c>
      <c r="C22522" s="815">
        <f t="shared" si="1465"/>
        <v>139</v>
      </c>
      <c r="D22522" s="815">
        <f t="shared" si="1466"/>
        <v>130</v>
      </c>
      <c r="E22522" s="815">
        <v>2021</v>
      </c>
    </row>
    <row r="22523" spans="1:5">
      <c r="A22523" s="816">
        <f t="shared" si="1467"/>
        <v>44424</v>
      </c>
      <c r="B22523" s="815">
        <f t="shared" si="1464"/>
        <v>228</v>
      </c>
      <c r="C22523" s="815">
        <f t="shared" si="1465"/>
        <v>138</v>
      </c>
      <c r="D22523" s="815">
        <f t="shared" si="1466"/>
        <v>129</v>
      </c>
      <c r="E22523" s="815">
        <v>2021</v>
      </c>
    </row>
    <row r="22524" spans="1:5">
      <c r="A22524" s="816">
        <f t="shared" si="1467"/>
        <v>44425</v>
      </c>
      <c r="B22524" s="815">
        <f t="shared" si="1464"/>
        <v>229</v>
      </c>
      <c r="C22524" s="815">
        <f t="shared" si="1465"/>
        <v>137</v>
      </c>
      <c r="D22524" s="815">
        <f t="shared" si="1466"/>
        <v>128</v>
      </c>
      <c r="E22524" s="815">
        <v>2021</v>
      </c>
    </row>
    <row r="22525" spans="1:5">
      <c r="A22525" s="816">
        <f t="shared" si="1467"/>
        <v>44426</v>
      </c>
      <c r="B22525" s="815">
        <f t="shared" si="1464"/>
        <v>230</v>
      </c>
      <c r="C22525" s="815">
        <f t="shared" si="1465"/>
        <v>136</v>
      </c>
      <c r="D22525" s="815">
        <f t="shared" si="1466"/>
        <v>127</v>
      </c>
      <c r="E22525" s="815">
        <v>2021</v>
      </c>
    </row>
    <row r="22526" spans="1:5">
      <c r="A22526" s="816">
        <f t="shared" si="1467"/>
        <v>44427</v>
      </c>
      <c r="B22526" s="815">
        <f t="shared" si="1464"/>
        <v>231</v>
      </c>
      <c r="C22526" s="815">
        <f t="shared" si="1465"/>
        <v>135</v>
      </c>
      <c r="D22526" s="815">
        <f t="shared" si="1466"/>
        <v>126</v>
      </c>
      <c r="E22526" s="815">
        <v>2021</v>
      </c>
    </row>
    <row r="22527" spans="1:5">
      <c r="A22527" s="816">
        <f t="shared" si="1467"/>
        <v>44428</v>
      </c>
      <c r="B22527" s="815">
        <f t="shared" si="1464"/>
        <v>232</v>
      </c>
      <c r="C22527" s="815">
        <f t="shared" si="1465"/>
        <v>134</v>
      </c>
      <c r="D22527" s="815">
        <f t="shared" si="1466"/>
        <v>125</v>
      </c>
      <c r="E22527" s="815">
        <v>2021</v>
      </c>
    </row>
    <row r="22528" spans="1:5">
      <c r="A22528" s="816">
        <f t="shared" si="1467"/>
        <v>44429</v>
      </c>
      <c r="B22528" s="815">
        <f t="shared" si="1464"/>
        <v>233</v>
      </c>
      <c r="C22528" s="815">
        <f t="shared" si="1465"/>
        <v>133</v>
      </c>
      <c r="D22528" s="815">
        <f t="shared" si="1466"/>
        <v>124</v>
      </c>
      <c r="E22528" s="815">
        <v>2021</v>
      </c>
    </row>
    <row r="22529" spans="1:5">
      <c r="A22529" s="816">
        <f t="shared" si="1467"/>
        <v>44430</v>
      </c>
      <c r="B22529" s="815">
        <f t="shared" si="1464"/>
        <v>234</v>
      </c>
      <c r="C22529" s="815">
        <f t="shared" si="1465"/>
        <v>132</v>
      </c>
      <c r="D22529" s="815">
        <f t="shared" si="1466"/>
        <v>123</v>
      </c>
      <c r="E22529" s="815">
        <v>2021</v>
      </c>
    </row>
    <row r="22530" spans="1:5">
      <c r="A22530" s="816">
        <f t="shared" si="1467"/>
        <v>44431</v>
      </c>
      <c r="B22530" s="815">
        <f t="shared" si="1464"/>
        <v>235</v>
      </c>
      <c r="C22530" s="815">
        <f t="shared" si="1465"/>
        <v>131</v>
      </c>
      <c r="D22530" s="815">
        <f t="shared" si="1466"/>
        <v>122</v>
      </c>
      <c r="E22530" s="815">
        <v>2021</v>
      </c>
    </row>
    <row r="22531" spans="1:5">
      <c r="A22531" s="816">
        <f t="shared" si="1467"/>
        <v>44432</v>
      </c>
      <c r="B22531" s="815">
        <f t="shared" si="1464"/>
        <v>236</v>
      </c>
      <c r="C22531" s="815">
        <f t="shared" si="1465"/>
        <v>130</v>
      </c>
      <c r="D22531" s="815">
        <f t="shared" si="1466"/>
        <v>121</v>
      </c>
      <c r="E22531" s="815">
        <v>2021</v>
      </c>
    </row>
    <row r="22532" spans="1:5">
      <c r="A22532" s="816">
        <f t="shared" si="1467"/>
        <v>44433</v>
      </c>
      <c r="B22532" s="815">
        <f t="shared" si="1464"/>
        <v>237</v>
      </c>
      <c r="C22532" s="815">
        <f t="shared" si="1465"/>
        <v>129</v>
      </c>
      <c r="D22532" s="815">
        <f t="shared" si="1466"/>
        <v>120</v>
      </c>
      <c r="E22532" s="815">
        <v>2021</v>
      </c>
    </row>
    <row r="22533" spans="1:5">
      <c r="A22533" s="816">
        <f t="shared" si="1467"/>
        <v>44434</v>
      </c>
      <c r="B22533" s="815">
        <f t="shared" si="1464"/>
        <v>238</v>
      </c>
      <c r="C22533" s="815">
        <f t="shared" si="1465"/>
        <v>128</v>
      </c>
      <c r="D22533" s="815">
        <f t="shared" si="1466"/>
        <v>119</v>
      </c>
      <c r="E22533" s="815">
        <v>2021</v>
      </c>
    </row>
    <row r="22534" spans="1:5">
      <c r="A22534" s="816">
        <f t="shared" si="1467"/>
        <v>44435</v>
      </c>
      <c r="B22534" s="815">
        <f t="shared" si="1464"/>
        <v>239</v>
      </c>
      <c r="C22534" s="815">
        <f t="shared" si="1465"/>
        <v>127</v>
      </c>
      <c r="D22534" s="815">
        <f t="shared" si="1466"/>
        <v>118</v>
      </c>
      <c r="E22534" s="815">
        <v>2021</v>
      </c>
    </row>
    <row r="22535" spans="1:5">
      <c r="A22535" s="816">
        <f t="shared" si="1467"/>
        <v>44436</v>
      </c>
      <c r="B22535" s="815">
        <f t="shared" si="1464"/>
        <v>240</v>
      </c>
      <c r="C22535" s="815">
        <f t="shared" si="1465"/>
        <v>126</v>
      </c>
      <c r="D22535" s="815">
        <f t="shared" si="1466"/>
        <v>117</v>
      </c>
      <c r="E22535" s="815">
        <v>2021</v>
      </c>
    </row>
    <row r="22536" spans="1:5">
      <c r="A22536" s="816">
        <f t="shared" si="1467"/>
        <v>44437</v>
      </c>
      <c r="B22536" s="815">
        <f t="shared" si="1464"/>
        <v>241</v>
      </c>
      <c r="C22536" s="815">
        <f t="shared" si="1465"/>
        <v>125</v>
      </c>
      <c r="D22536" s="815">
        <f t="shared" si="1466"/>
        <v>116</v>
      </c>
      <c r="E22536" s="815">
        <v>2021</v>
      </c>
    </row>
    <row r="22537" spans="1:5">
      <c r="A22537" s="816">
        <f t="shared" si="1467"/>
        <v>44438</v>
      </c>
      <c r="B22537" s="815">
        <f t="shared" si="1464"/>
        <v>242</v>
      </c>
      <c r="C22537" s="815">
        <f t="shared" si="1465"/>
        <v>124</v>
      </c>
      <c r="D22537" s="815">
        <f t="shared" si="1466"/>
        <v>115</v>
      </c>
      <c r="E22537" s="815">
        <v>2021</v>
      </c>
    </row>
    <row r="22538" spans="1:5">
      <c r="A22538" s="816">
        <f t="shared" si="1467"/>
        <v>44439</v>
      </c>
      <c r="B22538" s="815">
        <f t="shared" si="1464"/>
        <v>243</v>
      </c>
      <c r="C22538" s="815">
        <f t="shared" si="1465"/>
        <v>123</v>
      </c>
      <c r="D22538" s="815">
        <f t="shared" si="1466"/>
        <v>114</v>
      </c>
      <c r="E22538" s="815">
        <v>2021</v>
      </c>
    </row>
    <row r="22539" spans="1:5">
      <c r="A22539" s="816">
        <f t="shared" si="1467"/>
        <v>44440</v>
      </c>
      <c r="B22539" s="815">
        <f t="shared" si="1464"/>
        <v>244</v>
      </c>
      <c r="C22539" s="815">
        <f t="shared" si="1465"/>
        <v>122</v>
      </c>
      <c r="D22539" s="815">
        <f t="shared" si="1466"/>
        <v>113</v>
      </c>
      <c r="E22539" s="815">
        <v>2021</v>
      </c>
    </row>
    <row r="22540" spans="1:5">
      <c r="A22540" s="816">
        <f t="shared" si="1467"/>
        <v>44441</v>
      </c>
      <c r="B22540" s="815">
        <f t="shared" si="1464"/>
        <v>245</v>
      </c>
      <c r="C22540" s="815">
        <f t="shared" si="1465"/>
        <v>121</v>
      </c>
      <c r="D22540" s="815">
        <f t="shared" si="1466"/>
        <v>112</v>
      </c>
      <c r="E22540" s="815">
        <v>2021</v>
      </c>
    </row>
    <row r="22541" spans="1:5">
      <c r="A22541" s="816">
        <f t="shared" si="1467"/>
        <v>44442</v>
      </c>
      <c r="B22541" s="815">
        <f t="shared" si="1464"/>
        <v>246</v>
      </c>
      <c r="C22541" s="815">
        <f t="shared" si="1465"/>
        <v>120</v>
      </c>
      <c r="D22541" s="815">
        <f t="shared" si="1466"/>
        <v>111</v>
      </c>
      <c r="E22541" s="815">
        <v>2021</v>
      </c>
    </row>
    <row r="22542" spans="1:5">
      <c r="A22542" s="816">
        <f t="shared" si="1467"/>
        <v>44443</v>
      </c>
      <c r="B22542" s="815">
        <f t="shared" si="1464"/>
        <v>247</v>
      </c>
      <c r="C22542" s="815">
        <f t="shared" si="1465"/>
        <v>119</v>
      </c>
      <c r="D22542" s="815">
        <f t="shared" si="1466"/>
        <v>110</v>
      </c>
      <c r="E22542" s="815">
        <v>2021</v>
      </c>
    </row>
    <row r="22543" spans="1:5">
      <c r="A22543" s="816">
        <f t="shared" si="1467"/>
        <v>44444</v>
      </c>
      <c r="B22543" s="815">
        <f t="shared" ref="B22543:B22606" si="1468">B22542+1</f>
        <v>248</v>
      </c>
      <c r="C22543" s="815">
        <f t="shared" ref="C22543:C22606" si="1469">C22542-1</f>
        <v>118</v>
      </c>
      <c r="D22543" s="815">
        <f t="shared" ref="D22543:D22606" si="1470">D22542-1</f>
        <v>109</v>
      </c>
      <c r="E22543" s="815">
        <v>2021</v>
      </c>
    </row>
    <row r="22544" spans="1:5">
      <c r="A22544" s="816">
        <f t="shared" si="1467"/>
        <v>44445</v>
      </c>
      <c r="B22544" s="815">
        <f t="shared" si="1468"/>
        <v>249</v>
      </c>
      <c r="C22544" s="815">
        <f t="shared" si="1469"/>
        <v>117</v>
      </c>
      <c r="D22544" s="815">
        <f t="shared" si="1470"/>
        <v>108</v>
      </c>
      <c r="E22544" s="815">
        <v>2021</v>
      </c>
    </row>
    <row r="22545" spans="1:5">
      <c r="A22545" s="816">
        <f t="shared" si="1467"/>
        <v>44446</v>
      </c>
      <c r="B22545" s="815">
        <f t="shared" si="1468"/>
        <v>250</v>
      </c>
      <c r="C22545" s="815">
        <f t="shared" si="1469"/>
        <v>116</v>
      </c>
      <c r="D22545" s="815">
        <f t="shared" si="1470"/>
        <v>107</v>
      </c>
      <c r="E22545" s="815">
        <v>2021</v>
      </c>
    </row>
    <row r="22546" spans="1:5">
      <c r="A22546" s="816">
        <f t="shared" si="1467"/>
        <v>44447</v>
      </c>
      <c r="B22546" s="815">
        <f t="shared" si="1468"/>
        <v>251</v>
      </c>
      <c r="C22546" s="815">
        <f t="shared" si="1469"/>
        <v>115</v>
      </c>
      <c r="D22546" s="815">
        <f t="shared" si="1470"/>
        <v>106</v>
      </c>
      <c r="E22546" s="815">
        <v>2021</v>
      </c>
    </row>
    <row r="22547" spans="1:5">
      <c r="A22547" s="816">
        <f t="shared" si="1467"/>
        <v>44448</v>
      </c>
      <c r="B22547" s="815">
        <f t="shared" si="1468"/>
        <v>252</v>
      </c>
      <c r="C22547" s="815">
        <f t="shared" si="1469"/>
        <v>114</v>
      </c>
      <c r="D22547" s="815">
        <f t="shared" si="1470"/>
        <v>105</v>
      </c>
      <c r="E22547" s="815">
        <v>2021</v>
      </c>
    </row>
    <row r="22548" spans="1:5">
      <c r="A22548" s="816">
        <f t="shared" si="1467"/>
        <v>44449</v>
      </c>
      <c r="B22548" s="815">
        <f t="shared" si="1468"/>
        <v>253</v>
      </c>
      <c r="C22548" s="815">
        <f t="shared" si="1469"/>
        <v>113</v>
      </c>
      <c r="D22548" s="815">
        <f t="shared" si="1470"/>
        <v>104</v>
      </c>
      <c r="E22548" s="815">
        <v>2021</v>
      </c>
    </row>
    <row r="22549" spans="1:5">
      <c r="A22549" s="816">
        <f t="shared" si="1467"/>
        <v>44450</v>
      </c>
      <c r="B22549" s="815">
        <f t="shared" si="1468"/>
        <v>254</v>
      </c>
      <c r="C22549" s="815">
        <f t="shared" si="1469"/>
        <v>112</v>
      </c>
      <c r="D22549" s="815">
        <f t="shared" si="1470"/>
        <v>103</v>
      </c>
      <c r="E22549" s="815">
        <v>2021</v>
      </c>
    </row>
    <row r="22550" spans="1:5">
      <c r="A22550" s="816">
        <f t="shared" si="1467"/>
        <v>44451</v>
      </c>
      <c r="B22550" s="815">
        <f t="shared" si="1468"/>
        <v>255</v>
      </c>
      <c r="C22550" s="815">
        <f t="shared" si="1469"/>
        <v>111</v>
      </c>
      <c r="D22550" s="815">
        <f t="shared" si="1470"/>
        <v>102</v>
      </c>
      <c r="E22550" s="815">
        <v>2021</v>
      </c>
    </row>
    <row r="22551" spans="1:5">
      <c r="A22551" s="816">
        <f t="shared" si="1467"/>
        <v>44452</v>
      </c>
      <c r="B22551" s="815">
        <f t="shared" si="1468"/>
        <v>256</v>
      </c>
      <c r="C22551" s="815">
        <f t="shared" si="1469"/>
        <v>110</v>
      </c>
      <c r="D22551" s="815">
        <f t="shared" si="1470"/>
        <v>101</v>
      </c>
      <c r="E22551" s="815">
        <v>2021</v>
      </c>
    </row>
    <row r="22552" spans="1:5">
      <c r="A22552" s="816">
        <f t="shared" si="1467"/>
        <v>44453</v>
      </c>
      <c r="B22552" s="815">
        <f t="shared" si="1468"/>
        <v>257</v>
      </c>
      <c r="C22552" s="815">
        <f t="shared" si="1469"/>
        <v>109</v>
      </c>
      <c r="D22552" s="815">
        <f t="shared" si="1470"/>
        <v>100</v>
      </c>
      <c r="E22552" s="815">
        <v>2021</v>
      </c>
    </row>
    <row r="22553" spans="1:5">
      <c r="A22553" s="816">
        <f t="shared" si="1467"/>
        <v>44454</v>
      </c>
      <c r="B22553" s="815">
        <f t="shared" si="1468"/>
        <v>258</v>
      </c>
      <c r="C22553" s="815">
        <f t="shared" si="1469"/>
        <v>108</v>
      </c>
      <c r="D22553" s="815">
        <f t="shared" si="1470"/>
        <v>99</v>
      </c>
      <c r="E22553" s="815">
        <v>2021</v>
      </c>
    </row>
    <row r="22554" spans="1:5">
      <c r="A22554" s="816">
        <f t="shared" si="1467"/>
        <v>44455</v>
      </c>
      <c r="B22554" s="815">
        <f t="shared" si="1468"/>
        <v>259</v>
      </c>
      <c r="C22554" s="815">
        <f t="shared" si="1469"/>
        <v>107</v>
      </c>
      <c r="D22554" s="815">
        <f t="shared" si="1470"/>
        <v>98</v>
      </c>
      <c r="E22554" s="815">
        <v>2021</v>
      </c>
    </row>
    <row r="22555" spans="1:5">
      <c r="A22555" s="816">
        <f t="shared" si="1467"/>
        <v>44456</v>
      </c>
      <c r="B22555" s="815">
        <f t="shared" si="1468"/>
        <v>260</v>
      </c>
      <c r="C22555" s="815">
        <f t="shared" si="1469"/>
        <v>106</v>
      </c>
      <c r="D22555" s="815">
        <f t="shared" si="1470"/>
        <v>97</v>
      </c>
      <c r="E22555" s="815">
        <v>2021</v>
      </c>
    </row>
    <row r="22556" spans="1:5">
      <c r="A22556" s="816">
        <f t="shared" si="1467"/>
        <v>44457</v>
      </c>
      <c r="B22556" s="815">
        <f t="shared" si="1468"/>
        <v>261</v>
      </c>
      <c r="C22556" s="815">
        <f t="shared" si="1469"/>
        <v>105</v>
      </c>
      <c r="D22556" s="815">
        <f t="shared" si="1470"/>
        <v>96</v>
      </c>
      <c r="E22556" s="815">
        <v>2021</v>
      </c>
    </row>
    <row r="22557" spans="1:5">
      <c r="A22557" s="816">
        <f t="shared" si="1467"/>
        <v>44458</v>
      </c>
      <c r="B22557" s="815">
        <f t="shared" si="1468"/>
        <v>262</v>
      </c>
      <c r="C22557" s="815">
        <f t="shared" si="1469"/>
        <v>104</v>
      </c>
      <c r="D22557" s="815">
        <f t="shared" si="1470"/>
        <v>95</v>
      </c>
      <c r="E22557" s="815">
        <v>2021</v>
      </c>
    </row>
    <row r="22558" spans="1:5">
      <c r="A22558" s="816">
        <f t="shared" si="1467"/>
        <v>44459</v>
      </c>
      <c r="B22558" s="815">
        <f t="shared" si="1468"/>
        <v>263</v>
      </c>
      <c r="C22558" s="815">
        <f t="shared" si="1469"/>
        <v>103</v>
      </c>
      <c r="D22558" s="815">
        <f t="shared" si="1470"/>
        <v>94</v>
      </c>
      <c r="E22558" s="815">
        <v>2021</v>
      </c>
    </row>
    <row r="22559" spans="1:5">
      <c r="A22559" s="816">
        <f t="shared" si="1467"/>
        <v>44460</v>
      </c>
      <c r="B22559" s="815">
        <f t="shared" si="1468"/>
        <v>264</v>
      </c>
      <c r="C22559" s="815">
        <f t="shared" si="1469"/>
        <v>102</v>
      </c>
      <c r="D22559" s="815">
        <f t="shared" si="1470"/>
        <v>93</v>
      </c>
      <c r="E22559" s="815">
        <v>2021</v>
      </c>
    </row>
    <row r="22560" spans="1:5">
      <c r="A22560" s="816">
        <f t="shared" si="1467"/>
        <v>44461</v>
      </c>
      <c r="B22560" s="815">
        <f t="shared" si="1468"/>
        <v>265</v>
      </c>
      <c r="C22560" s="815">
        <f t="shared" si="1469"/>
        <v>101</v>
      </c>
      <c r="D22560" s="815">
        <f t="shared" si="1470"/>
        <v>92</v>
      </c>
      <c r="E22560" s="815">
        <v>2021</v>
      </c>
    </row>
    <row r="22561" spans="1:5">
      <c r="A22561" s="816">
        <f t="shared" si="1467"/>
        <v>44462</v>
      </c>
      <c r="B22561" s="815">
        <f t="shared" si="1468"/>
        <v>266</v>
      </c>
      <c r="C22561" s="815">
        <f t="shared" si="1469"/>
        <v>100</v>
      </c>
      <c r="D22561" s="815">
        <f t="shared" si="1470"/>
        <v>91</v>
      </c>
      <c r="E22561" s="815">
        <v>2021</v>
      </c>
    </row>
    <row r="22562" spans="1:5">
      <c r="A22562" s="816">
        <f t="shared" si="1467"/>
        <v>44463</v>
      </c>
      <c r="B22562" s="815">
        <f t="shared" si="1468"/>
        <v>267</v>
      </c>
      <c r="C22562" s="815">
        <f t="shared" si="1469"/>
        <v>99</v>
      </c>
      <c r="D22562" s="815">
        <f t="shared" si="1470"/>
        <v>90</v>
      </c>
      <c r="E22562" s="815">
        <v>2021</v>
      </c>
    </row>
    <row r="22563" spans="1:5">
      <c r="A22563" s="816">
        <f t="shared" si="1467"/>
        <v>44464</v>
      </c>
      <c r="B22563" s="815">
        <f t="shared" si="1468"/>
        <v>268</v>
      </c>
      <c r="C22563" s="815">
        <f t="shared" si="1469"/>
        <v>98</v>
      </c>
      <c r="D22563" s="815">
        <f t="shared" si="1470"/>
        <v>89</v>
      </c>
      <c r="E22563" s="815">
        <v>2021</v>
      </c>
    </row>
    <row r="22564" spans="1:5">
      <c r="A22564" s="816">
        <f t="shared" si="1467"/>
        <v>44465</v>
      </c>
      <c r="B22564" s="815">
        <f t="shared" si="1468"/>
        <v>269</v>
      </c>
      <c r="C22564" s="815">
        <f t="shared" si="1469"/>
        <v>97</v>
      </c>
      <c r="D22564" s="815">
        <f t="shared" si="1470"/>
        <v>88</v>
      </c>
      <c r="E22564" s="815">
        <v>2021</v>
      </c>
    </row>
    <row r="22565" spans="1:5">
      <c r="A22565" s="816">
        <f t="shared" si="1467"/>
        <v>44466</v>
      </c>
      <c r="B22565" s="815">
        <f t="shared" si="1468"/>
        <v>270</v>
      </c>
      <c r="C22565" s="815">
        <f t="shared" si="1469"/>
        <v>96</v>
      </c>
      <c r="D22565" s="815">
        <f t="shared" si="1470"/>
        <v>87</v>
      </c>
      <c r="E22565" s="815">
        <v>2021</v>
      </c>
    </row>
    <row r="22566" spans="1:5">
      <c r="A22566" s="816">
        <f t="shared" si="1467"/>
        <v>44467</v>
      </c>
      <c r="B22566" s="815">
        <f t="shared" si="1468"/>
        <v>271</v>
      </c>
      <c r="C22566" s="815">
        <f t="shared" si="1469"/>
        <v>95</v>
      </c>
      <c r="D22566" s="815">
        <f t="shared" si="1470"/>
        <v>86</v>
      </c>
      <c r="E22566" s="815">
        <v>2021</v>
      </c>
    </row>
    <row r="22567" spans="1:5">
      <c r="A22567" s="816">
        <f t="shared" si="1467"/>
        <v>44468</v>
      </c>
      <c r="B22567" s="815">
        <f t="shared" si="1468"/>
        <v>272</v>
      </c>
      <c r="C22567" s="815">
        <f t="shared" si="1469"/>
        <v>94</v>
      </c>
      <c r="D22567" s="815">
        <f t="shared" si="1470"/>
        <v>85</v>
      </c>
      <c r="E22567" s="815">
        <v>2021</v>
      </c>
    </row>
    <row r="22568" spans="1:5">
      <c r="A22568" s="816">
        <f t="shared" si="1467"/>
        <v>44469</v>
      </c>
      <c r="B22568" s="815">
        <f t="shared" si="1468"/>
        <v>273</v>
      </c>
      <c r="C22568" s="815">
        <f t="shared" si="1469"/>
        <v>93</v>
      </c>
      <c r="D22568" s="815">
        <f t="shared" si="1470"/>
        <v>84</v>
      </c>
      <c r="E22568" s="815">
        <v>2021</v>
      </c>
    </row>
    <row r="22569" spans="1:5">
      <c r="A22569" s="816">
        <f t="shared" si="1467"/>
        <v>44470</v>
      </c>
      <c r="B22569" s="815">
        <f t="shared" si="1468"/>
        <v>274</v>
      </c>
      <c r="C22569" s="815">
        <f t="shared" si="1469"/>
        <v>92</v>
      </c>
      <c r="D22569" s="815">
        <f t="shared" si="1470"/>
        <v>83</v>
      </c>
      <c r="E22569" s="815">
        <v>2021</v>
      </c>
    </row>
    <row r="22570" spans="1:5">
      <c r="A22570" s="816">
        <f t="shared" si="1467"/>
        <v>44471</v>
      </c>
      <c r="B22570" s="815">
        <f t="shared" si="1468"/>
        <v>275</v>
      </c>
      <c r="C22570" s="815">
        <f t="shared" si="1469"/>
        <v>91</v>
      </c>
      <c r="D22570" s="815">
        <f t="shared" si="1470"/>
        <v>82</v>
      </c>
      <c r="E22570" s="815">
        <v>2021</v>
      </c>
    </row>
    <row r="22571" spans="1:5">
      <c r="A22571" s="816">
        <f t="shared" si="1467"/>
        <v>44472</v>
      </c>
      <c r="B22571" s="815">
        <f t="shared" si="1468"/>
        <v>276</v>
      </c>
      <c r="C22571" s="815">
        <f t="shared" si="1469"/>
        <v>90</v>
      </c>
      <c r="D22571" s="815">
        <f t="shared" si="1470"/>
        <v>81</v>
      </c>
      <c r="E22571" s="815">
        <v>2021</v>
      </c>
    </row>
    <row r="22572" spans="1:5">
      <c r="A22572" s="816">
        <f t="shared" si="1467"/>
        <v>44473</v>
      </c>
      <c r="B22572" s="815">
        <f t="shared" si="1468"/>
        <v>277</v>
      </c>
      <c r="C22572" s="815">
        <f t="shared" si="1469"/>
        <v>89</v>
      </c>
      <c r="D22572" s="815">
        <f t="shared" si="1470"/>
        <v>80</v>
      </c>
      <c r="E22572" s="815">
        <v>2021</v>
      </c>
    </row>
    <row r="22573" spans="1:5">
      <c r="A22573" s="816">
        <f t="shared" si="1467"/>
        <v>44474</v>
      </c>
      <c r="B22573" s="815">
        <f t="shared" si="1468"/>
        <v>278</v>
      </c>
      <c r="C22573" s="815">
        <f t="shared" si="1469"/>
        <v>88</v>
      </c>
      <c r="D22573" s="815">
        <f t="shared" si="1470"/>
        <v>79</v>
      </c>
      <c r="E22573" s="815">
        <v>2021</v>
      </c>
    </row>
    <row r="22574" spans="1:5">
      <c r="A22574" s="816">
        <f t="shared" si="1467"/>
        <v>44475</v>
      </c>
      <c r="B22574" s="815">
        <f t="shared" si="1468"/>
        <v>279</v>
      </c>
      <c r="C22574" s="815">
        <f t="shared" si="1469"/>
        <v>87</v>
      </c>
      <c r="D22574" s="815">
        <f t="shared" si="1470"/>
        <v>78</v>
      </c>
      <c r="E22574" s="815">
        <v>2021</v>
      </c>
    </row>
    <row r="22575" spans="1:5">
      <c r="A22575" s="816">
        <f t="shared" si="1467"/>
        <v>44476</v>
      </c>
      <c r="B22575" s="815">
        <f t="shared" si="1468"/>
        <v>280</v>
      </c>
      <c r="C22575" s="815">
        <f t="shared" si="1469"/>
        <v>86</v>
      </c>
      <c r="D22575" s="815">
        <f t="shared" si="1470"/>
        <v>77</v>
      </c>
      <c r="E22575" s="815">
        <v>2021</v>
      </c>
    </row>
    <row r="22576" spans="1:5">
      <c r="A22576" s="816">
        <f t="shared" si="1467"/>
        <v>44477</v>
      </c>
      <c r="B22576" s="815">
        <f t="shared" si="1468"/>
        <v>281</v>
      </c>
      <c r="C22576" s="815">
        <f t="shared" si="1469"/>
        <v>85</v>
      </c>
      <c r="D22576" s="815">
        <f t="shared" si="1470"/>
        <v>76</v>
      </c>
      <c r="E22576" s="815">
        <v>2021</v>
      </c>
    </row>
    <row r="22577" spans="1:5">
      <c r="A22577" s="816">
        <f t="shared" si="1467"/>
        <v>44478</v>
      </c>
      <c r="B22577" s="815">
        <f t="shared" si="1468"/>
        <v>282</v>
      </c>
      <c r="C22577" s="815">
        <f t="shared" si="1469"/>
        <v>84</v>
      </c>
      <c r="D22577" s="815">
        <f t="shared" si="1470"/>
        <v>75</v>
      </c>
      <c r="E22577" s="815">
        <v>2021</v>
      </c>
    </row>
    <row r="22578" spans="1:5">
      <c r="A22578" s="816">
        <f t="shared" si="1467"/>
        <v>44479</v>
      </c>
      <c r="B22578" s="815">
        <f t="shared" si="1468"/>
        <v>283</v>
      </c>
      <c r="C22578" s="815">
        <f t="shared" si="1469"/>
        <v>83</v>
      </c>
      <c r="D22578" s="815">
        <f t="shared" si="1470"/>
        <v>74</v>
      </c>
      <c r="E22578" s="815">
        <v>2021</v>
      </c>
    </row>
    <row r="22579" spans="1:5">
      <c r="A22579" s="816">
        <f t="shared" ref="A22579:A22642" si="1471">A22578+1</f>
        <v>44480</v>
      </c>
      <c r="B22579" s="815">
        <f t="shared" si="1468"/>
        <v>284</v>
      </c>
      <c r="C22579" s="815">
        <f t="shared" si="1469"/>
        <v>82</v>
      </c>
      <c r="D22579" s="815">
        <f t="shared" si="1470"/>
        <v>73</v>
      </c>
      <c r="E22579" s="815">
        <v>2021</v>
      </c>
    </row>
    <row r="22580" spans="1:5">
      <c r="A22580" s="816">
        <f t="shared" si="1471"/>
        <v>44481</v>
      </c>
      <c r="B22580" s="815">
        <f t="shared" si="1468"/>
        <v>285</v>
      </c>
      <c r="C22580" s="815">
        <f t="shared" si="1469"/>
        <v>81</v>
      </c>
      <c r="D22580" s="815">
        <f t="shared" si="1470"/>
        <v>72</v>
      </c>
      <c r="E22580" s="815">
        <v>2021</v>
      </c>
    </row>
    <row r="22581" spans="1:5">
      <c r="A22581" s="816">
        <f t="shared" si="1471"/>
        <v>44482</v>
      </c>
      <c r="B22581" s="815">
        <f t="shared" si="1468"/>
        <v>286</v>
      </c>
      <c r="C22581" s="815">
        <f t="shared" si="1469"/>
        <v>80</v>
      </c>
      <c r="D22581" s="815">
        <f t="shared" si="1470"/>
        <v>71</v>
      </c>
      <c r="E22581" s="815">
        <v>2021</v>
      </c>
    </row>
    <row r="22582" spans="1:5">
      <c r="A22582" s="816">
        <f t="shared" si="1471"/>
        <v>44483</v>
      </c>
      <c r="B22582" s="815">
        <f t="shared" si="1468"/>
        <v>287</v>
      </c>
      <c r="C22582" s="815">
        <f t="shared" si="1469"/>
        <v>79</v>
      </c>
      <c r="D22582" s="815">
        <f t="shared" si="1470"/>
        <v>70</v>
      </c>
      <c r="E22582" s="815">
        <v>2021</v>
      </c>
    </row>
    <row r="22583" spans="1:5">
      <c r="A22583" s="816">
        <f t="shared" si="1471"/>
        <v>44484</v>
      </c>
      <c r="B22583" s="815">
        <f t="shared" si="1468"/>
        <v>288</v>
      </c>
      <c r="C22583" s="815">
        <f t="shared" si="1469"/>
        <v>78</v>
      </c>
      <c r="D22583" s="815">
        <f t="shared" si="1470"/>
        <v>69</v>
      </c>
      <c r="E22583" s="815">
        <v>2021</v>
      </c>
    </row>
    <row r="22584" spans="1:5">
      <c r="A22584" s="816">
        <f t="shared" si="1471"/>
        <v>44485</v>
      </c>
      <c r="B22584" s="815">
        <f t="shared" si="1468"/>
        <v>289</v>
      </c>
      <c r="C22584" s="815">
        <f t="shared" si="1469"/>
        <v>77</v>
      </c>
      <c r="D22584" s="815">
        <f t="shared" si="1470"/>
        <v>68</v>
      </c>
      <c r="E22584" s="815">
        <v>2021</v>
      </c>
    </row>
    <row r="22585" spans="1:5">
      <c r="A22585" s="816">
        <f t="shared" si="1471"/>
        <v>44486</v>
      </c>
      <c r="B22585" s="815">
        <f t="shared" si="1468"/>
        <v>290</v>
      </c>
      <c r="C22585" s="815">
        <f t="shared" si="1469"/>
        <v>76</v>
      </c>
      <c r="D22585" s="815">
        <f t="shared" si="1470"/>
        <v>67</v>
      </c>
      <c r="E22585" s="815">
        <v>2021</v>
      </c>
    </row>
    <row r="22586" spans="1:5">
      <c r="A22586" s="816">
        <f t="shared" si="1471"/>
        <v>44487</v>
      </c>
      <c r="B22586" s="815">
        <f t="shared" si="1468"/>
        <v>291</v>
      </c>
      <c r="C22586" s="815">
        <f t="shared" si="1469"/>
        <v>75</v>
      </c>
      <c r="D22586" s="815">
        <f t="shared" si="1470"/>
        <v>66</v>
      </c>
      <c r="E22586" s="815">
        <v>2021</v>
      </c>
    </row>
    <row r="22587" spans="1:5">
      <c r="A22587" s="816">
        <f t="shared" si="1471"/>
        <v>44488</v>
      </c>
      <c r="B22587" s="815">
        <f t="shared" si="1468"/>
        <v>292</v>
      </c>
      <c r="C22587" s="815">
        <f t="shared" si="1469"/>
        <v>74</v>
      </c>
      <c r="D22587" s="815">
        <f t="shared" si="1470"/>
        <v>65</v>
      </c>
      <c r="E22587" s="815">
        <v>2021</v>
      </c>
    </row>
    <row r="22588" spans="1:5">
      <c r="A22588" s="816">
        <f t="shared" si="1471"/>
        <v>44489</v>
      </c>
      <c r="B22588" s="815">
        <f t="shared" si="1468"/>
        <v>293</v>
      </c>
      <c r="C22588" s="815">
        <f t="shared" si="1469"/>
        <v>73</v>
      </c>
      <c r="D22588" s="815">
        <f t="shared" si="1470"/>
        <v>64</v>
      </c>
      <c r="E22588" s="815">
        <v>2021</v>
      </c>
    </row>
    <row r="22589" spans="1:5">
      <c r="A22589" s="816">
        <f t="shared" si="1471"/>
        <v>44490</v>
      </c>
      <c r="B22589" s="815">
        <f t="shared" si="1468"/>
        <v>294</v>
      </c>
      <c r="C22589" s="815">
        <f t="shared" si="1469"/>
        <v>72</v>
      </c>
      <c r="D22589" s="815">
        <f t="shared" si="1470"/>
        <v>63</v>
      </c>
      <c r="E22589" s="815">
        <v>2021</v>
      </c>
    </row>
    <row r="22590" spans="1:5">
      <c r="A22590" s="816">
        <f t="shared" si="1471"/>
        <v>44491</v>
      </c>
      <c r="B22590" s="815">
        <f t="shared" si="1468"/>
        <v>295</v>
      </c>
      <c r="C22590" s="815">
        <f t="shared" si="1469"/>
        <v>71</v>
      </c>
      <c r="D22590" s="815">
        <f t="shared" si="1470"/>
        <v>62</v>
      </c>
      <c r="E22590" s="815">
        <v>2021</v>
      </c>
    </row>
    <row r="22591" spans="1:5">
      <c r="A22591" s="816">
        <f t="shared" si="1471"/>
        <v>44492</v>
      </c>
      <c r="B22591" s="815">
        <f t="shared" si="1468"/>
        <v>296</v>
      </c>
      <c r="C22591" s="815">
        <f t="shared" si="1469"/>
        <v>70</v>
      </c>
      <c r="D22591" s="815">
        <f t="shared" si="1470"/>
        <v>61</v>
      </c>
      <c r="E22591" s="815">
        <v>2021</v>
      </c>
    </row>
    <row r="22592" spans="1:5">
      <c r="A22592" s="816">
        <f t="shared" si="1471"/>
        <v>44493</v>
      </c>
      <c r="B22592" s="815">
        <f t="shared" si="1468"/>
        <v>297</v>
      </c>
      <c r="C22592" s="815">
        <f t="shared" si="1469"/>
        <v>69</v>
      </c>
      <c r="D22592" s="815">
        <f t="shared" si="1470"/>
        <v>60</v>
      </c>
      <c r="E22592" s="815">
        <v>2021</v>
      </c>
    </row>
    <row r="22593" spans="1:5">
      <c r="A22593" s="816">
        <f t="shared" si="1471"/>
        <v>44494</v>
      </c>
      <c r="B22593" s="815">
        <f t="shared" si="1468"/>
        <v>298</v>
      </c>
      <c r="C22593" s="815">
        <f t="shared" si="1469"/>
        <v>68</v>
      </c>
      <c r="D22593" s="815">
        <f t="shared" si="1470"/>
        <v>59</v>
      </c>
      <c r="E22593" s="815">
        <v>2021</v>
      </c>
    </row>
    <row r="22594" spans="1:5">
      <c r="A22594" s="816">
        <f t="shared" si="1471"/>
        <v>44495</v>
      </c>
      <c r="B22594" s="815">
        <f t="shared" si="1468"/>
        <v>299</v>
      </c>
      <c r="C22594" s="815">
        <f t="shared" si="1469"/>
        <v>67</v>
      </c>
      <c r="D22594" s="815">
        <f t="shared" si="1470"/>
        <v>58</v>
      </c>
      <c r="E22594" s="815">
        <v>2021</v>
      </c>
    </row>
    <row r="22595" spans="1:5">
      <c r="A22595" s="816">
        <f t="shared" si="1471"/>
        <v>44496</v>
      </c>
      <c r="B22595" s="815">
        <f t="shared" si="1468"/>
        <v>300</v>
      </c>
      <c r="C22595" s="815">
        <f t="shared" si="1469"/>
        <v>66</v>
      </c>
      <c r="D22595" s="815">
        <f t="shared" si="1470"/>
        <v>57</v>
      </c>
      <c r="E22595" s="815">
        <v>2021</v>
      </c>
    </row>
    <row r="22596" spans="1:5">
      <c r="A22596" s="816">
        <f t="shared" si="1471"/>
        <v>44497</v>
      </c>
      <c r="B22596" s="815">
        <f t="shared" si="1468"/>
        <v>301</v>
      </c>
      <c r="C22596" s="815">
        <f t="shared" si="1469"/>
        <v>65</v>
      </c>
      <c r="D22596" s="815">
        <f t="shared" si="1470"/>
        <v>56</v>
      </c>
      <c r="E22596" s="815">
        <v>2021</v>
      </c>
    </row>
    <row r="22597" spans="1:5">
      <c r="A22597" s="816">
        <f t="shared" si="1471"/>
        <v>44498</v>
      </c>
      <c r="B22597" s="815">
        <f t="shared" si="1468"/>
        <v>302</v>
      </c>
      <c r="C22597" s="815">
        <f t="shared" si="1469"/>
        <v>64</v>
      </c>
      <c r="D22597" s="815">
        <f t="shared" si="1470"/>
        <v>55</v>
      </c>
      <c r="E22597" s="815">
        <v>2021</v>
      </c>
    </row>
    <row r="22598" spans="1:5">
      <c r="A22598" s="816">
        <f t="shared" si="1471"/>
        <v>44499</v>
      </c>
      <c r="B22598" s="815">
        <f t="shared" si="1468"/>
        <v>303</v>
      </c>
      <c r="C22598" s="815">
        <f t="shared" si="1469"/>
        <v>63</v>
      </c>
      <c r="D22598" s="815">
        <f t="shared" si="1470"/>
        <v>54</v>
      </c>
      <c r="E22598" s="815">
        <v>2021</v>
      </c>
    </row>
    <row r="22599" spans="1:5">
      <c r="A22599" s="816">
        <f t="shared" si="1471"/>
        <v>44500</v>
      </c>
      <c r="B22599" s="815">
        <f t="shared" si="1468"/>
        <v>304</v>
      </c>
      <c r="C22599" s="815">
        <f t="shared" si="1469"/>
        <v>62</v>
      </c>
      <c r="D22599" s="815">
        <f t="shared" si="1470"/>
        <v>53</v>
      </c>
      <c r="E22599" s="815">
        <v>2021</v>
      </c>
    </row>
    <row r="22600" spans="1:5">
      <c r="A22600" s="816">
        <f t="shared" si="1471"/>
        <v>44501</v>
      </c>
      <c r="B22600" s="815">
        <f t="shared" si="1468"/>
        <v>305</v>
      </c>
      <c r="C22600" s="815">
        <f t="shared" si="1469"/>
        <v>61</v>
      </c>
      <c r="D22600" s="815">
        <f t="shared" si="1470"/>
        <v>52</v>
      </c>
      <c r="E22600" s="815">
        <v>2021</v>
      </c>
    </row>
    <row r="22601" spans="1:5">
      <c r="A22601" s="816">
        <f t="shared" si="1471"/>
        <v>44502</v>
      </c>
      <c r="B22601" s="815">
        <f t="shared" si="1468"/>
        <v>306</v>
      </c>
      <c r="C22601" s="815">
        <f t="shared" si="1469"/>
        <v>60</v>
      </c>
      <c r="D22601" s="815">
        <f t="shared" si="1470"/>
        <v>51</v>
      </c>
      <c r="E22601" s="815">
        <v>2021</v>
      </c>
    </row>
    <row r="22602" spans="1:5">
      <c r="A22602" s="816">
        <f t="shared" si="1471"/>
        <v>44503</v>
      </c>
      <c r="B22602" s="815">
        <f t="shared" si="1468"/>
        <v>307</v>
      </c>
      <c r="C22602" s="815">
        <f t="shared" si="1469"/>
        <v>59</v>
      </c>
      <c r="D22602" s="815">
        <f t="shared" si="1470"/>
        <v>50</v>
      </c>
      <c r="E22602" s="815">
        <v>2021</v>
      </c>
    </row>
    <row r="22603" spans="1:5">
      <c r="A22603" s="816">
        <f t="shared" si="1471"/>
        <v>44504</v>
      </c>
      <c r="B22603" s="815">
        <f t="shared" si="1468"/>
        <v>308</v>
      </c>
      <c r="C22603" s="815">
        <f t="shared" si="1469"/>
        <v>58</v>
      </c>
      <c r="D22603" s="815">
        <f t="shared" si="1470"/>
        <v>49</v>
      </c>
      <c r="E22603" s="815">
        <v>2021</v>
      </c>
    </row>
    <row r="22604" spans="1:5">
      <c r="A22604" s="816">
        <f t="shared" si="1471"/>
        <v>44505</v>
      </c>
      <c r="B22604" s="815">
        <f t="shared" si="1468"/>
        <v>309</v>
      </c>
      <c r="C22604" s="815">
        <f t="shared" si="1469"/>
        <v>57</v>
      </c>
      <c r="D22604" s="815">
        <f t="shared" si="1470"/>
        <v>48</v>
      </c>
      <c r="E22604" s="815">
        <v>2021</v>
      </c>
    </row>
    <row r="22605" spans="1:5">
      <c r="A22605" s="816">
        <f t="shared" si="1471"/>
        <v>44506</v>
      </c>
      <c r="B22605" s="815">
        <f t="shared" si="1468"/>
        <v>310</v>
      </c>
      <c r="C22605" s="815">
        <f t="shared" si="1469"/>
        <v>56</v>
      </c>
      <c r="D22605" s="815">
        <f t="shared" si="1470"/>
        <v>47</v>
      </c>
      <c r="E22605" s="815">
        <v>2021</v>
      </c>
    </row>
    <row r="22606" spans="1:5">
      <c r="A22606" s="816">
        <f t="shared" si="1471"/>
        <v>44507</v>
      </c>
      <c r="B22606" s="815">
        <f t="shared" si="1468"/>
        <v>311</v>
      </c>
      <c r="C22606" s="815">
        <f t="shared" si="1469"/>
        <v>55</v>
      </c>
      <c r="D22606" s="815">
        <f t="shared" si="1470"/>
        <v>46</v>
      </c>
      <c r="E22606" s="815">
        <v>2021</v>
      </c>
    </row>
    <row r="22607" spans="1:5">
      <c r="A22607" s="816">
        <f t="shared" si="1471"/>
        <v>44508</v>
      </c>
      <c r="B22607" s="815">
        <f t="shared" ref="B22607:B22662" si="1472">B22606+1</f>
        <v>312</v>
      </c>
      <c r="C22607" s="815">
        <f t="shared" ref="C22607:C22660" si="1473">C22606-1</f>
        <v>54</v>
      </c>
      <c r="D22607" s="815">
        <f t="shared" ref="D22607:D22650" si="1474">D22606-1</f>
        <v>45</v>
      </c>
      <c r="E22607" s="815">
        <v>2021</v>
      </c>
    </row>
    <row r="22608" spans="1:5">
      <c r="A22608" s="816">
        <f t="shared" si="1471"/>
        <v>44509</v>
      </c>
      <c r="B22608" s="815">
        <f t="shared" si="1472"/>
        <v>313</v>
      </c>
      <c r="C22608" s="815">
        <f t="shared" si="1473"/>
        <v>53</v>
      </c>
      <c r="D22608" s="815">
        <f t="shared" si="1474"/>
        <v>44</v>
      </c>
      <c r="E22608" s="815">
        <v>2021</v>
      </c>
    </row>
    <row r="22609" spans="1:5">
      <c r="A22609" s="816">
        <f t="shared" si="1471"/>
        <v>44510</v>
      </c>
      <c r="B22609" s="815">
        <f t="shared" si="1472"/>
        <v>314</v>
      </c>
      <c r="C22609" s="815">
        <f t="shared" si="1473"/>
        <v>52</v>
      </c>
      <c r="D22609" s="815">
        <f t="shared" si="1474"/>
        <v>43</v>
      </c>
      <c r="E22609" s="815">
        <v>2021</v>
      </c>
    </row>
    <row r="22610" spans="1:5">
      <c r="A22610" s="816">
        <f t="shared" si="1471"/>
        <v>44511</v>
      </c>
      <c r="B22610" s="815">
        <f t="shared" si="1472"/>
        <v>315</v>
      </c>
      <c r="C22610" s="815">
        <f t="shared" si="1473"/>
        <v>51</v>
      </c>
      <c r="D22610" s="815">
        <f t="shared" si="1474"/>
        <v>42</v>
      </c>
      <c r="E22610" s="815">
        <v>2021</v>
      </c>
    </row>
    <row r="22611" spans="1:5">
      <c r="A22611" s="816">
        <f t="shared" si="1471"/>
        <v>44512</v>
      </c>
      <c r="B22611" s="815">
        <f t="shared" si="1472"/>
        <v>316</v>
      </c>
      <c r="C22611" s="815">
        <f t="shared" si="1473"/>
        <v>50</v>
      </c>
      <c r="D22611" s="815">
        <f t="shared" si="1474"/>
        <v>41</v>
      </c>
      <c r="E22611" s="815">
        <v>2021</v>
      </c>
    </row>
    <row r="22612" spans="1:5">
      <c r="A22612" s="816">
        <f t="shared" si="1471"/>
        <v>44513</v>
      </c>
      <c r="B22612" s="815">
        <f t="shared" si="1472"/>
        <v>317</v>
      </c>
      <c r="C22612" s="815">
        <f t="shared" si="1473"/>
        <v>49</v>
      </c>
      <c r="D22612" s="815">
        <f t="shared" si="1474"/>
        <v>40</v>
      </c>
      <c r="E22612" s="815">
        <v>2021</v>
      </c>
    </row>
    <row r="22613" spans="1:5">
      <c r="A22613" s="816">
        <f t="shared" si="1471"/>
        <v>44514</v>
      </c>
      <c r="B22613" s="815">
        <f t="shared" si="1472"/>
        <v>318</v>
      </c>
      <c r="C22613" s="815">
        <f t="shared" si="1473"/>
        <v>48</v>
      </c>
      <c r="D22613" s="815">
        <f t="shared" si="1474"/>
        <v>39</v>
      </c>
      <c r="E22613" s="815">
        <v>2021</v>
      </c>
    </row>
    <row r="22614" spans="1:5">
      <c r="A22614" s="816">
        <f t="shared" si="1471"/>
        <v>44515</v>
      </c>
      <c r="B22614" s="815">
        <f t="shared" si="1472"/>
        <v>319</v>
      </c>
      <c r="C22614" s="815">
        <f t="shared" si="1473"/>
        <v>47</v>
      </c>
      <c r="D22614" s="815">
        <f t="shared" si="1474"/>
        <v>38</v>
      </c>
      <c r="E22614" s="815">
        <v>2021</v>
      </c>
    </row>
    <row r="22615" spans="1:5">
      <c r="A22615" s="816">
        <f t="shared" si="1471"/>
        <v>44516</v>
      </c>
      <c r="B22615" s="815">
        <f t="shared" si="1472"/>
        <v>320</v>
      </c>
      <c r="C22615" s="815">
        <f t="shared" si="1473"/>
        <v>46</v>
      </c>
      <c r="D22615" s="815">
        <f t="shared" si="1474"/>
        <v>37</v>
      </c>
      <c r="E22615" s="815">
        <v>2021</v>
      </c>
    </row>
    <row r="22616" spans="1:5">
      <c r="A22616" s="816">
        <f t="shared" si="1471"/>
        <v>44517</v>
      </c>
      <c r="B22616" s="815">
        <f t="shared" si="1472"/>
        <v>321</v>
      </c>
      <c r="C22616" s="815">
        <f t="shared" si="1473"/>
        <v>45</v>
      </c>
      <c r="D22616" s="815">
        <f t="shared" si="1474"/>
        <v>36</v>
      </c>
      <c r="E22616" s="815">
        <v>2021</v>
      </c>
    </row>
    <row r="22617" spans="1:5">
      <c r="A22617" s="816">
        <f t="shared" si="1471"/>
        <v>44518</v>
      </c>
      <c r="B22617" s="815">
        <f t="shared" si="1472"/>
        <v>322</v>
      </c>
      <c r="C22617" s="815">
        <f t="shared" si="1473"/>
        <v>44</v>
      </c>
      <c r="D22617" s="815">
        <f t="shared" si="1474"/>
        <v>35</v>
      </c>
      <c r="E22617" s="815">
        <v>2021</v>
      </c>
    </row>
    <row r="22618" spans="1:5">
      <c r="A22618" s="816">
        <f t="shared" si="1471"/>
        <v>44519</v>
      </c>
      <c r="B22618" s="815">
        <f t="shared" si="1472"/>
        <v>323</v>
      </c>
      <c r="C22618" s="815">
        <f t="shared" si="1473"/>
        <v>43</v>
      </c>
      <c r="D22618" s="815">
        <f t="shared" si="1474"/>
        <v>34</v>
      </c>
      <c r="E22618" s="815">
        <v>2021</v>
      </c>
    </row>
    <row r="22619" spans="1:5">
      <c r="A22619" s="816">
        <f t="shared" si="1471"/>
        <v>44520</v>
      </c>
      <c r="B22619" s="815">
        <f t="shared" si="1472"/>
        <v>324</v>
      </c>
      <c r="C22619" s="815">
        <f t="shared" si="1473"/>
        <v>42</v>
      </c>
      <c r="D22619" s="815">
        <f t="shared" si="1474"/>
        <v>33</v>
      </c>
      <c r="E22619" s="815">
        <v>2021</v>
      </c>
    </row>
    <row r="22620" spans="1:5">
      <c r="A22620" s="816">
        <f t="shared" si="1471"/>
        <v>44521</v>
      </c>
      <c r="B22620" s="815">
        <f t="shared" si="1472"/>
        <v>325</v>
      </c>
      <c r="C22620" s="815">
        <f t="shared" si="1473"/>
        <v>41</v>
      </c>
      <c r="D22620" s="815">
        <f t="shared" si="1474"/>
        <v>32</v>
      </c>
      <c r="E22620" s="815">
        <v>2021</v>
      </c>
    </row>
    <row r="22621" spans="1:5">
      <c r="A22621" s="816">
        <f t="shared" si="1471"/>
        <v>44522</v>
      </c>
      <c r="B22621" s="815">
        <f t="shared" si="1472"/>
        <v>326</v>
      </c>
      <c r="C22621" s="815">
        <f t="shared" si="1473"/>
        <v>40</v>
      </c>
      <c r="D22621" s="815">
        <f t="shared" si="1474"/>
        <v>31</v>
      </c>
      <c r="E22621" s="815">
        <v>2021</v>
      </c>
    </row>
    <row r="22622" spans="1:5">
      <c r="A22622" s="816">
        <f t="shared" si="1471"/>
        <v>44523</v>
      </c>
      <c r="B22622" s="815">
        <f t="shared" si="1472"/>
        <v>327</v>
      </c>
      <c r="C22622" s="815">
        <f t="shared" si="1473"/>
        <v>39</v>
      </c>
      <c r="D22622" s="815">
        <f t="shared" si="1474"/>
        <v>30</v>
      </c>
      <c r="E22622" s="815">
        <v>2021</v>
      </c>
    </row>
    <row r="22623" spans="1:5">
      <c r="A22623" s="816">
        <f t="shared" si="1471"/>
        <v>44524</v>
      </c>
      <c r="B22623" s="815">
        <f t="shared" si="1472"/>
        <v>328</v>
      </c>
      <c r="C22623" s="815">
        <f t="shared" si="1473"/>
        <v>38</v>
      </c>
      <c r="D22623" s="815">
        <f t="shared" si="1474"/>
        <v>29</v>
      </c>
      <c r="E22623" s="815">
        <v>2021</v>
      </c>
    </row>
    <row r="22624" spans="1:5">
      <c r="A22624" s="816">
        <f t="shared" si="1471"/>
        <v>44525</v>
      </c>
      <c r="B22624" s="815">
        <f t="shared" si="1472"/>
        <v>329</v>
      </c>
      <c r="C22624" s="815">
        <f t="shared" si="1473"/>
        <v>37</v>
      </c>
      <c r="D22624" s="815">
        <f t="shared" si="1474"/>
        <v>28</v>
      </c>
      <c r="E22624" s="815">
        <v>2021</v>
      </c>
    </row>
    <row r="22625" spans="1:5">
      <c r="A22625" s="816">
        <f t="shared" si="1471"/>
        <v>44526</v>
      </c>
      <c r="B22625" s="815">
        <f t="shared" si="1472"/>
        <v>330</v>
      </c>
      <c r="C22625" s="815">
        <f t="shared" si="1473"/>
        <v>36</v>
      </c>
      <c r="D22625" s="815">
        <f t="shared" si="1474"/>
        <v>27</v>
      </c>
      <c r="E22625" s="815">
        <v>2021</v>
      </c>
    </row>
    <row r="22626" spans="1:5">
      <c r="A22626" s="816">
        <f t="shared" si="1471"/>
        <v>44527</v>
      </c>
      <c r="B22626" s="815">
        <f t="shared" si="1472"/>
        <v>331</v>
      </c>
      <c r="C22626" s="815">
        <f t="shared" si="1473"/>
        <v>35</v>
      </c>
      <c r="D22626" s="815">
        <f t="shared" si="1474"/>
        <v>26</v>
      </c>
      <c r="E22626" s="815">
        <v>2021</v>
      </c>
    </row>
    <row r="22627" spans="1:5">
      <c r="A22627" s="816">
        <f t="shared" si="1471"/>
        <v>44528</v>
      </c>
      <c r="B22627" s="815">
        <f t="shared" si="1472"/>
        <v>332</v>
      </c>
      <c r="C22627" s="815">
        <f t="shared" si="1473"/>
        <v>34</v>
      </c>
      <c r="D22627" s="815">
        <f t="shared" si="1474"/>
        <v>25</v>
      </c>
      <c r="E22627" s="815">
        <v>2021</v>
      </c>
    </row>
    <row r="22628" spans="1:5">
      <c r="A22628" s="816">
        <f t="shared" si="1471"/>
        <v>44529</v>
      </c>
      <c r="B22628" s="815">
        <f t="shared" si="1472"/>
        <v>333</v>
      </c>
      <c r="C22628" s="815">
        <f t="shared" si="1473"/>
        <v>33</v>
      </c>
      <c r="D22628" s="815">
        <f t="shared" si="1474"/>
        <v>24</v>
      </c>
      <c r="E22628" s="815">
        <v>2021</v>
      </c>
    </row>
    <row r="22629" spans="1:5">
      <c r="A22629" s="816">
        <f t="shared" si="1471"/>
        <v>44530</v>
      </c>
      <c r="B22629" s="815">
        <f t="shared" si="1472"/>
        <v>334</v>
      </c>
      <c r="C22629" s="815">
        <f t="shared" si="1473"/>
        <v>32</v>
      </c>
      <c r="D22629" s="815">
        <f t="shared" si="1474"/>
        <v>23</v>
      </c>
      <c r="E22629" s="815">
        <v>2021</v>
      </c>
    </row>
    <row r="22630" spans="1:5">
      <c r="A22630" s="816">
        <f t="shared" si="1471"/>
        <v>44531</v>
      </c>
      <c r="B22630" s="815">
        <f t="shared" si="1472"/>
        <v>335</v>
      </c>
      <c r="C22630" s="815">
        <f t="shared" si="1473"/>
        <v>31</v>
      </c>
      <c r="D22630" s="815">
        <f t="shared" si="1474"/>
        <v>22</v>
      </c>
      <c r="E22630" s="815">
        <v>2021</v>
      </c>
    </row>
    <row r="22631" spans="1:5">
      <c r="A22631" s="816">
        <f t="shared" si="1471"/>
        <v>44532</v>
      </c>
      <c r="B22631" s="815">
        <f t="shared" si="1472"/>
        <v>336</v>
      </c>
      <c r="C22631" s="815">
        <f t="shared" si="1473"/>
        <v>30</v>
      </c>
      <c r="D22631" s="815">
        <f t="shared" si="1474"/>
        <v>21</v>
      </c>
      <c r="E22631" s="815">
        <v>2021</v>
      </c>
    </row>
    <row r="22632" spans="1:5">
      <c r="A22632" s="816">
        <f t="shared" si="1471"/>
        <v>44533</v>
      </c>
      <c r="B22632" s="815">
        <f t="shared" si="1472"/>
        <v>337</v>
      </c>
      <c r="C22632" s="815">
        <f t="shared" si="1473"/>
        <v>29</v>
      </c>
      <c r="D22632" s="815">
        <f t="shared" si="1474"/>
        <v>20</v>
      </c>
      <c r="E22632" s="815">
        <v>2021</v>
      </c>
    </row>
    <row r="22633" spans="1:5">
      <c r="A22633" s="816">
        <f t="shared" si="1471"/>
        <v>44534</v>
      </c>
      <c r="B22633" s="815">
        <f t="shared" si="1472"/>
        <v>338</v>
      </c>
      <c r="C22633" s="815">
        <f t="shared" si="1473"/>
        <v>28</v>
      </c>
      <c r="D22633" s="815">
        <f t="shared" si="1474"/>
        <v>19</v>
      </c>
      <c r="E22633" s="815">
        <v>2021</v>
      </c>
    </row>
    <row r="22634" spans="1:5">
      <c r="A22634" s="816">
        <f t="shared" si="1471"/>
        <v>44535</v>
      </c>
      <c r="B22634" s="815">
        <f t="shared" si="1472"/>
        <v>339</v>
      </c>
      <c r="C22634" s="815">
        <f t="shared" si="1473"/>
        <v>27</v>
      </c>
      <c r="D22634" s="815">
        <f t="shared" si="1474"/>
        <v>18</v>
      </c>
      <c r="E22634" s="815">
        <v>2021</v>
      </c>
    </row>
    <row r="22635" spans="1:5">
      <c r="A22635" s="816">
        <f t="shared" si="1471"/>
        <v>44536</v>
      </c>
      <c r="B22635" s="815">
        <f t="shared" si="1472"/>
        <v>340</v>
      </c>
      <c r="C22635" s="815">
        <f t="shared" si="1473"/>
        <v>26</v>
      </c>
      <c r="D22635" s="815">
        <f t="shared" si="1474"/>
        <v>17</v>
      </c>
      <c r="E22635" s="815">
        <v>2021</v>
      </c>
    </row>
    <row r="22636" spans="1:5">
      <c r="A22636" s="816">
        <f t="shared" si="1471"/>
        <v>44537</v>
      </c>
      <c r="B22636" s="815">
        <f t="shared" si="1472"/>
        <v>341</v>
      </c>
      <c r="C22636" s="815">
        <f t="shared" si="1473"/>
        <v>25</v>
      </c>
      <c r="D22636" s="815">
        <f t="shared" si="1474"/>
        <v>16</v>
      </c>
      <c r="E22636" s="815">
        <v>2021</v>
      </c>
    </row>
    <row r="22637" spans="1:5">
      <c r="A22637" s="816">
        <f t="shared" si="1471"/>
        <v>44538</v>
      </c>
      <c r="B22637" s="815">
        <f t="shared" si="1472"/>
        <v>342</v>
      </c>
      <c r="C22637" s="815">
        <f t="shared" si="1473"/>
        <v>24</v>
      </c>
      <c r="D22637" s="815">
        <f t="shared" si="1474"/>
        <v>15</v>
      </c>
      <c r="E22637" s="815">
        <v>2021</v>
      </c>
    </row>
    <row r="22638" spans="1:5">
      <c r="A22638" s="816">
        <f t="shared" si="1471"/>
        <v>44539</v>
      </c>
      <c r="B22638" s="815">
        <f t="shared" si="1472"/>
        <v>343</v>
      </c>
      <c r="C22638" s="815">
        <f t="shared" si="1473"/>
        <v>23</v>
      </c>
      <c r="D22638" s="815">
        <f t="shared" si="1474"/>
        <v>14</v>
      </c>
      <c r="E22638" s="815">
        <v>2021</v>
      </c>
    </row>
    <row r="22639" spans="1:5">
      <c r="A22639" s="816">
        <f t="shared" si="1471"/>
        <v>44540</v>
      </c>
      <c r="B22639" s="815">
        <f t="shared" si="1472"/>
        <v>344</v>
      </c>
      <c r="C22639" s="815">
        <f t="shared" si="1473"/>
        <v>22</v>
      </c>
      <c r="D22639" s="815">
        <f t="shared" si="1474"/>
        <v>13</v>
      </c>
      <c r="E22639" s="815">
        <v>2021</v>
      </c>
    </row>
    <row r="22640" spans="1:5">
      <c r="A22640" s="816">
        <f t="shared" si="1471"/>
        <v>44541</v>
      </c>
      <c r="B22640" s="815">
        <f t="shared" si="1472"/>
        <v>345</v>
      </c>
      <c r="C22640" s="815">
        <f t="shared" si="1473"/>
        <v>21</v>
      </c>
      <c r="D22640" s="815">
        <f t="shared" si="1474"/>
        <v>12</v>
      </c>
      <c r="E22640" s="815">
        <v>2021</v>
      </c>
    </row>
    <row r="22641" spans="1:5">
      <c r="A22641" s="816">
        <f t="shared" si="1471"/>
        <v>44542</v>
      </c>
      <c r="B22641" s="815">
        <f t="shared" si="1472"/>
        <v>346</v>
      </c>
      <c r="C22641" s="815">
        <f t="shared" si="1473"/>
        <v>20</v>
      </c>
      <c r="D22641" s="815">
        <f t="shared" si="1474"/>
        <v>11</v>
      </c>
      <c r="E22641" s="815">
        <v>2021</v>
      </c>
    </row>
    <row r="22642" spans="1:5">
      <c r="A22642" s="816">
        <f t="shared" si="1471"/>
        <v>44543</v>
      </c>
      <c r="B22642" s="815">
        <f t="shared" si="1472"/>
        <v>347</v>
      </c>
      <c r="C22642" s="815">
        <f t="shared" si="1473"/>
        <v>19</v>
      </c>
      <c r="D22642" s="815">
        <f t="shared" si="1474"/>
        <v>10</v>
      </c>
      <c r="E22642" s="815">
        <v>2021</v>
      </c>
    </row>
    <row r="22643" spans="1:5">
      <c r="A22643" s="816">
        <f t="shared" ref="A22643:A22706" si="1475">A22642+1</f>
        <v>44544</v>
      </c>
      <c r="B22643" s="815">
        <f t="shared" si="1472"/>
        <v>348</v>
      </c>
      <c r="C22643" s="815">
        <f t="shared" si="1473"/>
        <v>18</v>
      </c>
      <c r="D22643" s="815">
        <f t="shared" si="1474"/>
        <v>9</v>
      </c>
      <c r="E22643" s="815">
        <v>2021</v>
      </c>
    </row>
    <row r="22644" spans="1:5">
      <c r="A22644" s="816">
        <f t="shared" si="1475"/>
        <v>44545</v>
      </c>
      <c r="B22644" s="815">
        <f t="shared" si="1472"/>
        <v>349</v>
      </c>
      <c r="C22644" s="815">
        <f t="shared" si="1473"/>
        <v>17</v>
      </c>
      <c r="D22644" s="815">
        <f t="shared" si="1474"/>
        <v>8</v>
      </c>
      <c r="E22644" s="815">
        <v>2021</v>
      </c>
    </row>
    <row r="22645" spans="1:5">
      <c r="A22645" s="816">
        <f t="shared" si="1475"/>
        <v>44546</v>
      </c>
      <c r="B22645" s="815">
        <f t="shared" si="1472"/>
        <v>350</v>
      </c>
      <c r="C22645" s="815">
        <f t="shared" si="1473"/>
        <v>16</v>
      </c>
      <c r="D22645" s="815">
        <f t="shared" si="1474"/>
        <v>7</v>
      </c>
      <c r="E22645" s="815">
        <v>2021</v>
      </c>
    </row>
    <row r="22646" spans="1:5">
      <c r="A22646" s="816">
        <f t="shared" si="1475"/>
        <v>44547</v>
      </c>
      <c r="B22646" s="815">
        <f t="shared" si="1472"/>
        <v>351</v>
      </c>
      <c r="C22646" s="815">
        <f t="shared" si="1473"/>
        <v>15</v>
      </c>
      <c r="D22646" s="815">
        <f t="shared" si="1474"/>
        <v>6</v>
      </c>
      <c r="E22646" s="815">
        <v>2021</v>
      </c>
    </row>
    <row r="22647" spans="1:5">
      <c r="A22647" s="816">
        <f t="shared" si="1475"/>
        <v>44548</v>
      </c>
      <c r="B22647" s="815">
        <f t="shared" si="1472"/>
        <v>352</v>
      </c>
      <c r="C22647" s="815">
        <f t="shared" si="1473"/>
        <v>14</v>
      </c>
      <c r="D22647" s="815">
        <f t="shared" si="1474"/>
        <v>5</v>
      </c>
      <c r="E22647" s="815">
        <v>2021</v>
      </c>
    </row>
    <row r="22648" spans="1:5">
      <c r="A22648" s="816">
        <f t="shared" si="1475"/>
        <v>44549</v>
      </c>
      <c r="B22648" s="815">
        <f t="shared" si="1472"/>
        <v>353</v>
      </c>
      <c r="C22648" s="815">
        <f t="shared" si="1473"/>
        <v>13</v>
      </c>
      <c r="D22648" s="815">
        <f t="shared" si="1474"/>
        <v>4</v>
      </c>
      <c r="E22648" s="815">
        <v>2021</v>
      </c>
    </row>
    <row r="22649" spans="1:5">
      <c r="A22649" s="816">
        <f t="shared" si="1475"/>
        <v>44550</v>
      </c>
      <c r="B22649" s="815">
        <f t="shared" si="1472"/>
        <v>354</v>
      </c>
      <c r="C22649" s="815">
        <f t="shared" si="1473"/>
        <v>12</v>
      </c>
      <c r="D22649" s="815">
        <f t="shared" si="1474"/>
        <v>3</v>
      </c>
      <c r="E22649" s="815">
        <v>2021</v>
      </c>
    </row>
    <row r="22650" spans="1:5">
      <c r="A22650" s="816">
        <f t="shared" si="1475"/>
        <v>44551</v>
      </c>
      <c r="B22650" s="815">
        <f t="shared" si="1472"/>
        <v>355</v>
      </c>
      <c r="C22650" s="815">
        <f t="shared" si="1473"/>
        <v>11</v>
      </c>
      <c r="D22650" s="815">
        <f t="shared" si="1474"/>
        <v>2</v>
      </c>
      <c r="E22650" s="815">
        <v>2021</v>
      </c>
    </row>
    <row r="22651" spans="1:5">
      <c r="A22651" s="816">
        <f t="shared" si="1475"/>
        <v>44552</v>
      </c>
      <c r="B22651" s="815">
        <f t="shared" si="1472"/>
        <v>356</v>
      </c>
      <c r="C22651" s="815">
        <f t="shared" si="1473"/>
        <v>10</v>
      </c>
      <c r="D22651" s="815">
        <v>365</v>
      </c>
      <c r="E22651" s="815">
        <v>2021</v>
      </c>
    </row>
    <row r="22652" spans="1:5">
      <c r="A22652" s="816">
        <f t="shared" si="1475"/>
        <v>44553</v>
      </c>
      <c r="B22652" s="815">
        <f t="shared" si="1472"/>
        <v>357</v>
      </c>
      <c r="C22652" s="815">
        <f t="shared" si="1473"/>
        <v>9</v>
      </c>
      <c r="D22652" s="815">
        <f t="shared" ref="D22652:D22715" si="1476">D22651-1</f>
        <v>364</v>
      </c>
      <c r="E22652" s="815">
        <v>2021</v>
      </c>
    </row>
    <row r="22653" spans="1:5">
      <c r="A22653" s="816">
        <f t="shared" si="1475"/>
        <v>44554</v>
      </c>
      <c r="B22653" s="815">
        <f t="shared" si="1472"/>
        <v>358</v>
      </c>
      <c r="C22653" s="815">
        <f t="shared" si="1473"/>
        <v>8</v>
      </c>
      <c r="D22653" s="815">
        <f t="shared" si="1476"/>
        <v>363</v>
      </c>
      <c r="E22653" s="815">
        <v>2021</v>
      </c>
    </row>
    <row r="22654" spans="1:5">
      <c r="A22654" s="816">
        <f t="shared" si="1475"/>
        <v>44555</v>
      </c>
      <c r="B22654" s="815">
        <f t="shared" si="1472"/>
        <v>359</v>
      </c>
      <c r="C22654" s="815">
        <f t="shared" si="1473"/>
        <v>7</v>
      </c>
      <c r="D22654" s="815">
        <f t="shared" si="1476"/>
        <v>362</v>
      </c>
      <c r="E22654" s="815">
        <v>2021</v>
      </c>
    </row>
    <row r="22655" spans="1:5">
      <c r="A22655" s="816">
        <f t="shared" si="1475"/>
        <v>44556</v>
      </c>
      <c r="B22655" s="815">
        <f t="shared" si="1472"/>
        <v>360</v>
      </c>
      <c r="C22655" s="815">
        <f t="shared" si="1473"/>
        <v>6</v>
      </c>
      <c r="D22655" s="815">
        <f t="shared" si="1476"/>
        <v>361</v>
      </c>
      <c r="E22655" s="815">
        <v>2021</v>
      </c>
    </row>
    <row r="22656" spans="1:5">
      <c r="A22656" s="816">
        <f t="shared" si="1475"/>
        <v>44557</v>
      </c>
      <c r="B22656" s="815">
        <f t="shared" si="1472"/>
        <v>361</v>
      </c>
      <c r="C22656" s="815">
        <f t="shared" si="1473"/>
        <v>5</v>
      </c>
      <c r="D22656" s="815">
        <f t="shared" si="1476"/>
        <v>360</v>
      </c>
      <c r="E22656" s="815">
        <v>2021</v>
      </c>
    </row>
    <row r="22657" spans="1:5">
      <c r="A22657" s="816">
        <f t="shared" si="1475"/>
        <v>44558</v>
      </c>
      <c r="B22657" s="815">
        <f t="shared" si="1472"/>
        <v>362</v>
      </c>
      <c r="C22657" s="815">
        <f t="shared" si="1473"/>
        <v>4</v>
      </c>
      <c r="D22657" s="815">
        <f t="shared" si="1476"/>
        <v>359</v>
      </c>
      <c r="E22657" s="815">
        <v>2021</v>
      </c>
    </row>
    <row r="22658" spans="1:5">
      <c r="A22658" s="816">
        <f t="shared" si="1475"/>
        <v>44559</v>
      </c>
      <c r="B22658" s="815">
        <f t="shared" si="1472"/>
        <v>363</v>
      </c>
      <c r="C22658" s="815">
        <f t="shared" si="1473"/>
        <v>3</v>
      </c>
      <c r="D22658" s="815">
        <f t="shared" si="1476"/>
        <v>358</v>
      </c>
      <c r="E22658" s="815">
        <v>2021</v>
      </c>
    </row>
    <row r="22659" spans="1:5">
      <c r="A22659" s="816">
        <f t="shared" si="1475"/>
        <v>44560</v>
      </c>
      <c r="B22659" s="815">
        <f t="shared" si="1472"/>
        <v>364</v>
      </c>
      <c r="C22659" s="815">
        <f t="shared" si="1473"/>
        <v>2</v>
      </c>
      <c r="D22659" s="815">
        <f t="shared" si="1476"/>
        <v>357</v>
      </c>
      <c r="E22659" s="815">
        <v>2021</v>
      </c>
    </row>
    <row r="22660" spans="1:5">
      <c r="A22660" s="816">
        <f t="shared" si="1475"/>
        <v>44561</v>
      </c>
      <c r="B22660" s="815">
        <f t="shared" si="1472"/>
        <v>365</v>
      </c>
      <c r="C22660" s="815">
        <f t="shared" si="1473"/>
        <v>1</v>
      </c>
      <c r="D22660" s="815">
        <f t="shared" si="1476"/>
        <v>356</v>
      </c>
      <c r="E22660" s="815">
        <v>2021</v>
      </c>
    </row>
    <row r="22661" spans="1:5">
      <c r="A22661" s="816">
        <f t="shared" si="1475"/>
        <v>44562</v>
      </c>
      <c r="B22661" s="815">
        <v>1</v>
      </c>
      <c r="C22661" s="815">
        <v>365</v>
      </c>
      <c r="D22661" s="815">
        <f t="shared" si="1476"/>
        <v>355</v>
      </c>
      <c r="E22661" s="815">
        <v>2022</v>
      </c>
    </row>
    <row r="22662" spans="1:5">
      <c r="A22662" s="816">
        <f t="shared" si="1475"/>
        <v>44563</v>
      </c>
      <c r="B22662" s="815">
        <f t="shared" si="1472"/>
        <v>2</v>
      </c>
      <c r="C22662" s="815">
        <f t="shared" ref="C22662:C22715" si="1477">C22661-1</f>
        <v>364</v>
      </c>
      <c r="D22662" s="815">
        <f t="shared" si="1476"/>
        <v>354</v>
      </c>
      <c r="E22662" s="815">
        <v>2022</v>
      </c>
    </row>
    <row r="22663" spans="1:5">
      <c r="A22663" s="816">
        <f t="shared" si="1475"/>
        <v>44564</v>
      </c>
      <c r="B22663" s="815">
        <f t="shared" ref="B22663:B22715" si="1478">B22662+1</f>
        <v>3</v>
      </c>
      <c r="C22663" s="815">
        <f t="shared" si="1477"/>
        <v>363</v>
      </c>
      <c r="D22663" s="815">
        <f t="shared" si="1476"/>
        <v>353</v>
      </c>
      <c r="E22663" s="815">
        <v>2022</v>
      </c>
    </row>
    <row r="22664" spans="1:5">
      <c r="A22664" s="816">
        <f t="shared" si="1475"/>
        <v>44565</v>
      </c>
      <c r="B22664" s="815">
        <f t="shared" si="1478"/>
        <v>4</v>
      </c>
      <c r="C22664" s="815">
        <f t="shared" si="1477"/>
        <v>362</v>
      </c>
      <c r="D22664" s="815">
        <f t="shared" si="1476"/>
        <v>352</v>
      </c>
      <c r="E22664" s="815">
        <v>2022</v>
      </c>
    </row>
    <row r="22665" spans="1:5">
      <c r="A22665" s="816">
        <f t="shared" si="1475"/>
        <v>44566</v>
      </c>
      <c r="B22665" s="815">
        <f t="shared" si="1478"/>
        <v>5</v>
      </c>
      <c r="C22665" s="815">
        <f t="shared" si="1477"/>
        <v>361</v>
      </c>
      <c r="D22665" s="815">
        <f t="shared" si="1476"/>
        <v>351</v>
      </c>
      <c r="E22665" s="815">
        <v>2022</v>
      </c>
    </row>
    <row r="22666" spans="1:5">
      <c r="A22666" s="816">
        <f t="shared" si="1475"/>
        <v>44567</v>
      </c>
      <c r="B22666" s="815">
        <f t="shared" si="1478"/>
        <v>6</v>
      </c>
      <c r="C22666" s="815">
        <f t="shared" si="1477"/>
        <v>360</v>
      </c>
      <c r="D22666" s="815">
        <f t="shared" si="1476"/>
        <v>350</v>
      </c>
      <c r="E22666" s="815">
        <v>2022</v>
      </c>
    </row>
    <row r="22667" spans="1:5">
      <c r="A22667" s="816">
        <f t="shared" si="1475"/>
        <v>44568</v>
      </c>
      <c r="B22667" s="815">
        <f t="shared" si="1478"/>
        <v>7</v>
      </c>
      <c r="C22667" s="815">
        <f t="shared" si="1477"/>
        <v>359</v>
      </c>
      <c r="D22667" s="815">
        <f t="shared" si="1476"/>
        <v>349</v>
      </c>
      <c r="E22667" s="815">
        <v>2022</v>
      </c>
    </row>
    <row r="22668" spans="1:5">
      <c r="A22668" s="816">
        <f t="shared" si="1475"/>
        <v>44569</v>
      </c>
      <c r="B22668" s="815">
        <f t="shared" si="1478"/>
        <v>8</v>
      </c>
      <c r="C22668" s="815">
        <f t="shared" si="1477"/>
        <v>358</v>
      </c>
      <c r="D22668" s="815">
        <f t="shared" si="1476"/>
        <v>348</v>
      </c>
      <c r="E22668" s="815">
        <v>2022</v>
      </c>
    </row>
    <row r="22669" spans="1:5">
      <c r="A22669" s="816">
        <f t="shared" si="1475"/>
        <v>44570</v>
      </c>
      <c r="B22669" s="815">
        <f t="shared" si="1478"/>
        <v>9</v>
      </c>
      <c r="C22669" s="815">
        <f t="shared" si="1477"/>
        <v>357</v>
      </c>
      <c r="D22669" s="815">
        <f t="shared" si="1476"/>
        <v>347</v>
      </c>
      <c r="E22669" s="815">
        <v>2022</v>
      </c>
    </row>
    <row r="22670" spans="1:5">
      <c r="A22670" s="816">
        <f t="shared" si="1475"/>
        <v>44571</v>
      </c>
      <c r="B22670" s="815">
        <f t="shared" si="1478"/>
        <v>10</v>
      </c>
      <c r="C22670" s="815">
        <f t="shared" si="1477"/>
        <v>356</v>
      </c>
      <c r="D22670" s="815">
        <f t="shared" si="1476"/>
        <v>346</v>
      </c>
      <c r="E22670" s="815">
        <v>2022</v>
      </c>
    </row>
    <row r="22671" spans="1:5">
      <c r="A22671" s="816">
        <f t="shared" si="1475"/>
        <v>44572</v>
      </c>
      <c r="B22671" s="815">
        <f t="shared" si="1478"/>
        <v>11</v>
      </c>
      <c r="C22671" s="815">
        <f t="shared" si="1477"/>
        <v>355</v>
      </c>
      <c r="D22671" s="815">
        <f t="shared" si="1476"/>
        <v>345</v>
      </c>
      <c r="E22671" s="815">
        <v>2022</v>
      </c>
    </row>
    <row r="22672" spans="1:5">
      <c r="A22672" s="816">
        <f t="shared" si="1475"/>
        <v>44573</v>
      </c>
      <c r="B22672" s="815">
        <f t="shared" si="1478"/>
        <v>12</v>
      </c>
      <c r="C22672" s="815">
        <f t="shared" si="1477"/>
        <v>354</v>
      </c>
      <c r="D22672" s="815">
        <f t="shared" si="1476"/>
        <v>344</v>
      </c>
      <c r="E22672" s="815">
        <v>2022</v>
      </c>
    </row>
    <row r="22673" spans="1:5">
      <c r="A22673" s="816">
        <f t="shared" si="1475"/>
        <v>44574</v>
      </c>
      <c r="B22673" s="815">
        <f t="shared" si="1478"/>
        <v>13</v>
      </c>
      <c r="C22673" s="815">
        <f t="shared" si="1477"/>
        <v>353</v>
      </c>
      <c r="D22673" s="815">
        <f t="shared" si="1476"/>
        <v>343</v>
      </c>
      <c r="E22673" s="815">
        <v>2022</v>
      </c>
    </row>
    <row r="22674" spans="1:5">
      <c r="A22674" s="816">
        <f t="shared" si="1475"/>
        <v>44575</v>
      </c>
      <c r="B22674" s="815">
        <f t="shared" si="1478"/>
        <v>14</v>
      </c>
      <c r="C22674" s="815">
        <f t="shared" si="1477"/>
        <v>352</v>
      </c>
      <c r="D22674" s="815">
        <f t="shared" si="1476"/>
        <v>342</v>
      </c>
      <c r="E22674" s="815">
        <v>2022</v>
      </c>
    </row>
    <row r="22675" spans="1:5">
      <c r="A22675" s="816">
        <f t="shared" si="1475"/>
        <v>44576</v>
      </c>
      <c r="B22675" s="815">
        <f t="shared" si="1478"/>
        <v>15</v>
      </c>
      <c r="C22675" s="815">
        <f t="shared" si="1477"/>
        <v>351</v>
      </c>
      <c r="D22675" s="815">
        <f t="shared" si="1476"/>
        <v>341</v>
      </c>
      <c r="E22675" s="815">
        <v>2022</v>
      </c>
    </row>
    <row r="22676" spans="1:5">
      <c r="A22676" s="816">
        <f t="shared" si="1475"/>
        <v>44577</v>
      </c>
      <c r="B22676" s="815">
        <f t="shared" si="1478"/>
        <v>16</v>
      </c>
      <c r="C22676" s="815">
        <f t="shared" si="1477"/>
        <v>350</v>
      </c>
      <c r="D22676" s="815">
        <f t="shared" si="1476"/>
        <v>340</v>
      </c>
      <c r="E22676" s="815">
        <v>2022</v>
      </c>
    </row>
    <row r="22677" spans="1:5">
      <c r="A22677" s="816">
        <f t="shared" si="1475"/>
        <v>44578</v>
      </c>
      <c r="B22677" s="815">
        <f t="shared" si="1478"/>
        <v>17</v>
      </c>
      <c r="C22677" s="815">
        <f t="shared" si="1477"/>
        <v>349</v>
      </c>
      <c r="D22677" s="815">
        <f t="shared" si="1476"/>
        <v>339</v>
      </c>
      <c r="E22677" s="815">
        <v>2022</v>
      </c>
    </row>
    <row r="22678" spans="1:5">
      <c r="A22678" s="816">
        <f t="shared" si="1475"/>
        <v>44579</v>
      </c>
      <c r="B22678" s="815">
        <f t="shared" si="1478"/>
        <v>18</v>
      </c>
      <c r="C22678" s="815">
        <f t="shared" si="1477"/>
        <v>348</v>
      </c>
      <c r="D22678" s="815">
        <f t="shared" si="1476"/>
        <v>338</v>
      </c>
      <c r="E22678" s="815">
        <v>2022</v>
      </c>
    </row>
    <row r="22679" spans="1:5">
      <c r="A22679" s="816">
        <f t="shared" si="1475"/>
        <v>44580</v>
      </c>
      <c r="B22679" s="815">
        <f t="shared" si="1478"/>
        <v>19</v>
      </c>
      <c r="C22679" s="815">
        <f t="shared" si="1477"/>
        <v>347</v>
      </c>
      <c r="D22679" s="815">
        <f t="shared" si="1476"/>
        <v>337</v>
      </c>
      <c r="E22679" s="815">
        <v>2022</v>
      </c>
    </row>
    <row r="22680" spans="1:5">
      <c r="A22680" s="816">
        <f t="shared" si="1475"/>
        <v>44581</v>
      </c>
      <c r="B22680" s="815">
        <f t="shared" si="1478"/>
        <v>20</v>
      </c>
      <c r="C22680" s="815">
        <f t="shared" si="1477"/>
        <v>346</v>
      </c>
      <c r="D22680" s="815">
        <f t="shared" si="1476"/>
        <v>336</v>
      </c>
      <c r="E22680" s="815">
        <v>2022</v>
      </c>
    </row>
    <row r="22681" spans="1:5">
      <c r="A22681" s="816">
        <f t="shared" si="1475"/>
        <v>44582</v>
      </c>
      <c r="B22681" s="815">
        <f t="shared" si="1478"/>
        <v>21</v>
      </c>
      <c r="C22681" s="815">
        <f t="shared" si="1477"/>
        <v>345</v>
      </c>
      <c r="D22681" s="815">
        <f t="shared" si="1476"/>
        <v>335</v>
      </c>
      <c r="E22681" s="815">
        <v>2022</v>
      </c>
    </row>
    <row r="22682" spans="1:5">
      <c r="A22682" s="816">
        <f t="shared" si="1475"/>
        <v>44583</v>
      </c>
      <c r="B22682" s="815">
        <f t="shared" si="1478"/>
        <v>22</v>
      </c>
      <c r="C22682" s="815">
        <f t="shared" si="1477"/>
        <v>344</v>
      </c>
      <c r="D22682" s="815">
        <f t="shared" si="1476"/>
        <v>334</v>
      </c>
      <c r="E22682" s="815">
        <v>2022</v>
      </c>
    </row>
    <row r="22683" spans="1:5">
      <c r="A22683" s="816">
        <f t="shared" si="1475"/>
        <v>44584</v>
      </c>
      <c r="B22683" s="815">
        <f t="shared" si="1478"/>
        <v>23</v>
      </c>
      <c r="C22683" s="815">
        <f t="shared" si="1477"/>
        <v>343</v>
      </c>
      <c r="D22683" s="815">
        <f t="shared" si="1476"/>
        <v>333</v>
      </c>
      <c r="E22683" s="815">
        <v>2022</v>
      </c>
    </row>
    <row r="22684" spans="1:5">
      <c r="A22684" s="816">
        <f t="shared" si="1475"/>
        <v>44585</v>
      </c>
      <c r="B22684" s="815">
        <f t="shared" si="1478"/>
        <v>24</v>
      </c>
      <c r="C22684" s="815">
        <f t="shared" si="1477"/>
        <v>342</v>
      </c>
      <c r="D22684" s="815">
        <f t="shared" si="1476"/>
        <v>332</v>
      </c>
      <c r="E22684" s="815">
        <v>2022</v>
      </c>
    </row>
    <row r="22685" spans="1:5">
      <c r="A22685" s="816">
        <f t="shared" si="1475"/>
        <v>44586</v>
      </c>
      <c r="B22685" s="815">
        <f t="shared" si="1478"/>
        <v>25</v>
      </c>
      <c r="C22685" s="815">
        <f t="shared" si="1477"/>
        <v>341</v>
      </c>
      <c r="D22685" s="815">
        <f t="shared" si="1476"/>
        <v>331</v>
      </c>
      <c r="E22685" s="815">
        <v>2022</v>
      </c>
    </row>
    <row r="22686" spans="1:5">
      <c r="A22686" s="816">
        <f t="shared" si="1475"/>
        <v>44587</v>
      </c>
      <c r="B22686" s="815">
        <f t="shared" si="1478"/>
        <v>26</v>
      </c>
      <c r="C22686" s="815">
        <f t="shared" si="1477"/>
        <v>340</v>
      </c>
      <c r="D22686" s="815">
        <f t="shared" si="1476"/>
        <v>330</v>
      </c>
      <c r="E22686" s="815">
        <v>2022</v>
      </c>
    </row>
    <row r="22687" spans="1:5">
      <c r="A22687" s="816">
        <f t="shared" si="1475"/>
        <v>44588</v>
      </c>
      <c r="B22687" s="815">
        <f t="shared" si="1478"/>
        <v>27</v>
      </c>
      <c r="C22687" s="815">
        <f t="shared" si="1477"/>
        <v>339</v>
      </c>
      <c r="D22687" s="815">
        <f t="shared" si="1476"/>
        <v>329</v>
      </c>
      <c r="E22687" s="815">
        <v>2022</v>
      </c>
    </row>
    <row r="22688" spans="1:5">
      <c r="A22688" s="816">
        <f t="shared" si="1475"/>
        <v>44589</v>
      </c>
      <c r="B22688" s="815">
        <f t="shared" si="1478"/>
        <v>28</v>
      </c>
      <c r="C22688" s="815">
        <f t="shared" si="1477"/>
        <v>338</v>
      </c>
      <c r="D22688" s="815">
        <f t="shared" si="1476"/>
        <v>328</v>
      </c>
      <c r="E22688" s="815">
        <v>2022</v>
      </c>
    </row>
    <row r="22689" spans="1:5">
      <c r="A22689" s="816">
        <f t="shared" si="1475"/>
        <v>44590</v>
      </c>
      <c r="B22689" s="815">
        <f t="shared" si="1478"/>
        <v>29</v>
      </c>
      <c r="C22689" s="815">
        <f t="shared" si="1477"/>
        <v>337</v>
      </c>
      <c r="D22689" s="815">
        <f t="shared" si="1476"/>
        <v>327</v>
      </c>
      <c r="E22689" s="815">
        <v>2022</v>
      </c>
    </row>
    <row r="22690" spans="1:5">
      <c r="A22690" s="816">
        <f t="shared" si="1475"/>
        <v>44591</v>
      </c>
      <c r="B22690" s="815">
        <f t="shared" si="1478"/>
        <v>30</v>
      </c>
      <c r="C22690" s="815">
        <f t="shared" si="1477"/>
        <v>336</v>
      </c>
      <c r="D22690" s="815">
        <f t="shared" si="1476"/>
        <v>326</v>
      </c>
      <c r="E22690" s="815">
        <v>2022</v>
      </c>
    </row>
    <row r="22691" spans="1:5">
      <c r="A22691" s="816">
        <f t="shared" si="1475"/>
        <v>44592</v>
      </c>
      <c r="B22691" s="815">
        <f t="shared" si="1478"/>
        <v>31</v>
      </c>
      <c r="C22691" s="815">
        <f t="shared" si="1477"/>
        <v>335</v>
      </c>
      <c r="D22691" s="815">
        <f t="shared" si="1476"/>
        <v>325</v>
      </c>
      <c r="E22691" s="815">
        <v>2022</v>
      </c>
    </row>
    <row r="22692" spans="1:5">
      <c r="A22692" s="816">
        <f t="shared" si="1475"/>
        <v>44593</v>
      </c>
      <c r="B22692" s="815">
        <f t="shared" si="1478"/>
        <v>32</v>
      </c>
      <c r="C22692" s="815">
        <f t="shared" si="1477"/>
        <v>334</v>
      </c>
      <c r="D22692" s="815">
        <f t="shared" si="1476"/>
        <v>324</v>
      </c>
      <c r="E22692" s="815">
        <v>2022</v>
      </c>
    </row>
    <row r="22693" spans="1:5">
      <c r="A22693" s="816">
        <f t="shared" si="1475"/>
        <v>44594</v>
      </c>
      <c r="B22693" s="815">
        <f t="shared" si="1478"/>
        <v>33</v>
      </c>
      <c r="C22693" s="815">
        <f t="shared" si="1477"/>
        <v>333</v>
      </c>
      <c r="D22693" s="815">
        <f t="shared" si="1476"/>
        <v>323</v>
      </c>
      <c r="E22693" s="815">
        <v>2022</v>
      </c>
    </row>
    <row r="22694" spans="1:5">
      <c r="A22694" s="816">
        <f t="shared" si="1475"/>
        <v>44595</v>
      </c>
      <c r="B22694" s="815">
        <f t="shared" si="1478"/>
        <v>34</v>
      </c>
      <c r="C22694" s="815">
        <f t="shared" si="1477"/>
        <v>332</v>
      </c>
      <c r="D22694" s="815">
        <f t="shared" si="1476"/>
        <v>322</v>
      </c>
      <c r="E22694" s="815">
        <v>2022</v>
      </c>
    </row>
    <row r="22695" spans="1:5">
      <c r="A22695" s="816">
        <f t="shared" si="1475"/>
        <v>44596</v>
      </c>
      <c r="B22695" s="815">
        <f t="shared" si="1478"/>
        <v>35</v>
      </c>
      <c r="C22695" s="815">
        <f t="shared" si="1477"/>
        <v>331</v>
      </c>
      <c r="D22695" s="815">
        <f t="shared" si="1476"/>
        <v>321</v>
      </c>
      <c r="E22695" s="815">
        <v>2022</v>
      </c>
    </row>
    <row r="22696" spans="1:5">
      <c r="A22696" s="816">
        <f t="shared" si="1475"/>
        <v>44597</v>
      </c>
      <c r="B22696" s="815">
        <f t="shared" si="1478"/>
        <v>36</v>
      </c>
      <c r="C22696" s="815">
        <f t="shared" si="1477"/>
        <v>330</v>
      </c>
      <c r="D22696" s="815">
        <f t="shared" si="1476"/>
        <v>320</v>
      </c>
      <c r="E22696" s="815">
        <v>2022</v>
      </c>
    </row>
    <row r="22697" spans="1:5">
      <c r="A22697" s="816">
        <f t="shared" si="1475"/>
        <v>44598</v>
      </c>
      <c r="B22697" s="815">
        <f t="shared" si="1478"/>
        <v>37</v>
      </c>
      <c r="C22697" s="815">
        <f t="shared" si="1477"/>
        <v>329</v>
      </c>
      <c r="D22697" s="815">
        <f t="shared" si="1476"/>
        <v>319</v>
      </c>
      <c r="E22697" s="815">
        <v>2022</v>
      </c>
    </row>
    <row r="22698" spans="1:5">
      <c r="A22698" s="816">
        <f t="shared" si="1475"/>
        <v>44599</v>
      </c>
      <c r="B22698" s="815">
        <f t="shared" si="1478"/>
        <v>38</v>
      </c>
      <c r="C22698" s="815">
        <f t="shared" si="1477"/>
        <v>328</v>
      </c>
      <c r="D22698" s="815">
        <f t="shared" si="1476"/>
        <v>318</v>
      </c>
      <c r="E22698" s="815">
        <v>2022</v>
      </c>
    </row>
    <row r="22699" spans="1:5">
      <c r="A22699" s="816">
        <f t="shared" si="1475"/>
        <v>44600</v>
      </c>
      <c r="B22699" s="815">
        <f t="shared" si="1478"/>
        <v>39</v>
      </c>
      <c r="C22699" s="815">
        <f t="shared" si="1477"/>
        <v>327</v>
      </c>
      <c r="D22699" s="815">
        <f t="shared" si="1476"/>
        <v>317</v>
      </c>
      <c r="E22699" s="815">
        <v>2022</v>
      </c>
    </row>
    <row r="22700" spans="1:5">
      <c r="A22700" s="816">
        <f t="shared" si="1475"/>
        <v>44601</v>
      </c>
      <c r="B22700" s="815">
        <f t="shared" si="1478"/>
        <v>40</v>
      </c>
      <c r="C22700" s="815">
        <f t="shared" si="1477"/>
        <v>326</v>
      </c>
      <c r="D22700" s="815">
        <f t="shared" si="1476"/>
        <v>316</v>
      </c>
      <c r="E22700" s="815">
        <v>2022</v>
      </c>
    </row>
    <row r="22701" spans="1:5">
      <c r="A22701" s="816">
        <f t="shared" si="1475"/>
        <v>44602</v>
      </c>
      <c r="B22701" s="815">
        <f t="shared" si="1478"/>
        <v>41</v>
      </c>
      <c r="C22701" s="815">
        <f t="shared" si="1477"/>
        <v>325</v>
      </c>
      <c r="D22701" s="815">
        <f t="shared" si="1476"/>
        <v>315</v>
      </c>
      <c r="E22701" s="815">
        <v>2022</v>
      </c>
    </row>
    <row r="22702" spans="1:5">
      <c r="A22702" s="816">
        <f t="shared" si="1475"/>
        <v>44603</v>
      </c>
      <c r="B22702" s="815">
        <f t="shared" si="1478"/>
        <v>42</v>
      </c>
      <c r="C22702" s="815">
        <f t="shared" si="1477"/>
        <v>324</v>
      </c>
      <c r="D22702" s="815">
        <f t="shared" si="1476"/>
        <v>314</v>
      </c>
      <c r="E22702" s="815">
        <v>2022</v>
      </c>
    </row>
    <row r="22703" spans="1:5">
      <c r="A22703" s="816">
        <f t="shared" si="1475"/>
        <v>44604</v>
      </c>
      <c r="B22703" s="815">
        <f t="shared" si="1478"/>
        <v>43</v>
      </c>
      <c r="C22703" s="815">
        <f t="shared" si="1477"/>
        <v>323</v>
      </c>
      <c r="D22703" s="815">
        <f t="shared" si="1476"/>
        <v>313</v>
      </c>
      <c r="E22703" s="815">
        <v>2022</v>
      </c>
    </row>
    <row r="22704" spans="1:5">
      <c r="A22704" s="816">
        <f t="shared" si="1475"/>
        <v>44605</v>
      </c>
      <c r="B22704" s="815">
        <f t="shared" si="1478"/>
        <v>44</v>
      </c>
      <c r="C22704" s="815">
        <f t="shared" si="1477"/>
        <v>322</v>
      </c>
      <c r="D22704" s="815">
        <f t="shared" si="1476"/>
        <v>312</v>
      </c>
      <c r="E22704" s="815">
        <v>2022</v>
      </c>
    </row>
    <row r="22705" spans="1:5">
      <c r="A22705" s="816">
        <f t="shared" si="1475"/>
        <v>44606</v>
      </c>
      <c r="B22705" s="815">
        <f t="shared" si="1478"/>
        <v>45</v>
      </c>
      <c r="C22705" s="815">
        <f t="shared" si="1477"/>
        <v>321</v>
      </c>
      <c r="D22705" s="815">
        <f t="shared" si="1476"/>
        <v>311</v>
      </c>
      <c r="E22705" s="815">
        <v>2022</v>
      </c>
    </row>
    <row r="22706" spans="1:5">
      <c r="A22706" s="816">
        <f t="shared" si="1475"/>
        <v>44607</v>
      </c>
      <c r="B22706" s="815">
        <f t="shared" si="1478"/>
        <v>46</v>
      </c>
      <c r="C22706" s="815">
        <f t="shared" si="1477"/>
        <v>320</v>
      </c>
      <c r="D22706" s="815">
        <f t="shared" si="1476"/>
        <v>310</v>
      </c>
      <c r="E22706" s="815">
        <v>2022</v>
      </c>
    </row>
    <row r="22707" spans="1:5">
      <c r="A22707" s="816">
        <f t="shared" ref="A22707:A22770" si="1479">A22706+1</f>
        <v>44608</v>
      </c>
      <c r="B22707" s="815">
        <f t="shared" si="1478"/>
        <v>47</v>
      </c>
      <c r="C22707" s="815">
        <f t="shared" si="1477"/>
        <v>319</v>
      </c>
      <c r="D22707" s="815">
        <f t="shared" si="1476"/>
        <v>309</v>
      </c>
      <c r="E22707" s="815">
        <v>2022</v>
      </c>
    </row>
    <row r="22708" spans="1:5">
      <c r="A22708" s="816">
        <f t="shared" si="1479"/>
        <v>44609</v>
      </c>
      <c r="B22708" s="815">
        <f t="shared" si="1478"/>
        <v>48</v>
      </c>
      <c r="C22708" s="815">
        <f t="shared" si="1477"/>
        <v>318</v>
      </c>
      <c r="D22708" s="815">
        <f t="shared" si="1476"/>
        <v>308</v>
      </c>
      <c r="E22708" s="815">
        <v>2022</v>
      </c>
    </row>
    <row r="22709" spans="1:5">
      <c r="A22709" s="816">
        <f t="shared" si="1479"/>
        <v>44610</v>
      </c>
      <c r="B22709" s="815">
        <f t="shared" si="1478"/>
        <v>49</v>
      </c>
      <c r="C22709" s="815">
        <f t="shared" si="1477"/>
        <v>317</v>
      </c>
      <c r="D22709" s="815">
        <f t="shared" si="1476"/>
        <v>307</v>
      </c>
      <c r="E22709" s="815">
        <v>2022</v>
      </c>
    </row>
    <row r="22710" spans="1:5">
      <c r="A22710" s="816">
        <f t="shared" si="1479"/>
        <v>44611</v>
      </c>
      <c r="B22710" s="815">
        <f t="shared" si="1478"/>
        <v>50</v>
      </c>
      <c r="C22710" s="815">
        <f t="shared" si="1477"/>
        <v>316</v>
      </c>
      <c r="D22710" s="815">
        <f t="shared" si="1476"/>
        <v>306</v>
      </c>
      <c r="E22710" s="815">
        <v>2022</v>
      </c>
    </row>
    <row r="22711" spans="1:5">
      <c r="A22711" s="816">
        <f t="shared" si="1479"/>
        <v>44612</v>
      </c>
      <c r="B22711" s="815">
        <f t="shared" si="1478"/>
        <v>51</v>
      </c>
      <c r="C22711" s="815">
        <f t="shared" si="1477"/>
        <v>315</v>
      </c>
      <c r="D22711" s="815">
        <f t="shared" si="1476"/>
        <v>305</v>
      </c>
      <c r="E22711" s="815">
        <v>2022</v>
      </c>
    </row>
    <row r="22712" spans="1:5">
      <c r="A22712" s="816">
        <f t="shared" si="1479"/>
        <v>44613</v>
      </c>
      <c r="B22712" s="815">
        <f t="shared" si="1478"/>
        <v>52</v>
      </c>
      <c r="C22712" s="815">
        <f t="shared" si="1477"/>
        <v>314</v>
      </c>
      <c r="D22712" s="815">
        <f t="shared" si="1476"/>
        <v>304</v>
      </c>
      <c r="E22712" s="815">
        <v>2022</v>
      </c>
    </row>
    <row r="22713" spans="1:5">
      <c r="A22713" s="816">
        <f t="shared" si="1479"/>
        <v>44614</v>
      </c>
      <c r="B22713" s="815">
        <f t="shared" si="1478"/>
        <v>53</v>
      </c>
      <c r="C22713" s="815">
        <f t="shared" si="1477"/>
        <v>313</v>
      </c>
      <c r="D22713" s="815">
        <f t="shared" si="1476"/>
        <v>303</v>
      </c>
      <c r="E22713" s="815">
        <v>2022</v>
      </c>
    </row>
    <row r="22714" spans="1:5">
      <c r="A22714" s="816">
        <f t="shared" si="1479"/>
        <v>44615</v>
      </c>
      <c r="B22714" s="815">
        <f t="shared" si="1478"/>
        <v>54</v>
      </c>
      <c r="C22714" s="815">
        <f t="shared" si="1477"/>
        <v>312</v>
      </c>
      <c r="D22714" s="815">
        <f t="shared" si="1476"/>
        <v>302</v>
      </c>
      <c r="E22714" s="815">
        <v>2022</v>
      </c>
    </row>
    <row r="22715" spans="1:5">
      <c r="A22715" s="816">
        <f t="shared" si="1479"/>
        <v>44616</v>
      </c>
      <c r="B22715" s="815">
        <f t="shared" si="1478"/>
        <v>55</v>
      </c>
      <c r="C22715" s="815">
        <f t="shared" si="1477"/>
        <v>311</v>
      </c>
      <c r="D22715" s="815">
        <f t="shared" si="1476"/>
        <v>301</v>
      </c>
      <c r="E22715" s="815">
        <v>2022</v>
      </c>
    </row>
    <row r="22716" spans="1:5">
      <c r="A22716" s="816">
        <f t="shared" si="1479"/>
        <v>44617</v>
      </c>
      <c r="B22716" s="815">
        <f t="shared" ref="B22716:B22779" si="1480">B22715+1</f>
        <v>56</v>
      </c>
      <c r="C22716" s="815">
        <f t="shared" ref="C22716:C22779" si="1481">C22715-1</f>
        <v>310</v>
      </c>
      <c r="D22716" s="815">
        <f t="shared" ref="D22716:D22779" si="1482">D22715-1</f>
        <v>300</v>
      </c>
      <c r="E22716" s="815">
        <v>2022</v>
      </c>
    </row>
    <row r="22717" spans="1:5">
      <c r="A22717" s="816">
        <f t="shared" si="1479"/>
        <v>44618</v>
      </c>
      <c r="B22717" s="815">
        <f t="shared" si="1480"/>
        <v>57</v>
      </c>
      <c r="C22717" s="815">
        <f t="shared" si="1481"/>
        <v>309</v>
      </c>
      <c r="D22717" s="815">
        <f t="shared" si="1482"/>
        <v>299</v>
      </c>
      <c r="E22717" s="815">
        <v>2022</v>
      </c>
    </row>
    <row r="22718" spans="1:5">
      <c r="A22718" s="816">
        <f t="shared" si="1479"/>
        <v>44619</v>
      </c>
      <c r="B22718" s="815">
        <f t="shared" si="1480"/>
        <v>58</v>
      </c>
      <c r="C22718" s="815">
        <f t="shared" si="1481"/>
        <v>308</v>
      </c>
      <c r="D22718" s="815">
        <f t="shared" si="1482"/>
        <v>298</v>
      </c>
      <c r="E22718" s="815">
        <v>2022</v>
      </c>
    </row>
    <row r="22719" spans="1:5">
      <c r="A22719" s="816">
        <f t="shared" si="1479"/>
        <v>44620</v>
      </c>
      <c r="B22719" s="815">
        <f t="shared" si="1480"/>
        <v>59</v>
      </c>
      <c r="C22719" s="815">
        <f t="shared" si="1481"/>
        <v>307</v>
      </c>
      <c r="D22719" s="815">
        <f t="shared" si="1482"/>
        <v>297</v>
      </c>
      <c r="E22719" s="815">
        <v>2022</v>
      </c>
    </row>
    <row r="22720" spans="1:5">
      <c r="A22720" s="816">
        <f t="shared" si="1479"/>
        <v>44621</v>
      </c>
      <c r="B22720" s="815">
        <f t="shared" si="1480"/>
        <v>60</v>
      </c>
      <c r="C22720" s="815">
        <f t="shared" si="1481"/>
        <v>306</v>
      </c>
      <c r="D22720" s="815">
        <f t="shared" si="1482"/>
        <v>296</v>
      </c>
      <c r="E22720" s="815">
        <v>2022</v>
      </c>
    </row>
    <row r="22721" spans="1:5">
      <c r="A22721" s="816">
        <f t="shared" si="1479"/>
        <v>44622</v>
      </c>
      <c r="B22721" s="815">
        <f t="shared" si="1480"/>
        <v>61</v>
      </c>
      <c r="C22721" s="815">
        <f t="shared" si="1481"/>
        <v>305</v>
      </c>
      <c r="D22721" s="815">
        <f t="shared" si="1482"/>
        <v>295</v>
      </c>
      <c r="E22721" s="815">
        <v>2022</v>
      </c>
    </row>
    <row r="22722" spans="1:5">
      <c r="A22722" s="816">
        <f t="shared" si="1479"/>
        <v>44623</v>
      </c>
      <c r="B22722" s="815">
        <f t="shared" si="1480"/>
        <v>62</v>
      </c>
      <c r="C22722" s="815">
        <f t="shared" si="1481"/>
        <v>304</v>
      </c>
      <c r="D22722" s="815">
        <f t="shared" si="1482"/>
        <v>294</v>
      </c>
      <c r="E22722" s="815">
        <v>2022</v>
      </c>
    </row>
    <row r="22723" spans="1:5">
      <c r="A22723" s="816">
        <f t="shared" si="1479"/>
        <v>44624</v>
      </c>
      <c r="B22723" s="815">
        <f t="shared" si="1480"/>
        <v>63</v>
      </c>
      <c r="C22723" s="815">
        <f t="shared" si="1481"/>
        <v>303</v>
      </c>
      <c r="D22723" s="815">
        <f t="shared" si="1482"/>
        <v>293</v>
      </c>
      <c r="E22723" s="815">
        <v>2022</v>
      </c>
    </row>
    <row r="22724" spans="1:5">
      <c r="A22724" s="816">
        <f t="shared" si="1479"/>
        <v>44625</v>
      </c>
      <c r="B22724" s="815">
        <f t="shared" si="1480"/>
        <v>64</v>
      </c>
      <c r="C22724" s="815">
        <f t="shared" si="1481"/>
        <v>302</v>
      </c>
      <c r="D22724" s="815">
        <f t="shared" si="1482"/>
        <v>292</v>
      </c>
      <c r="E22724" s="815">
        <v>2022</v>
      </c>
    </row>
    <row r="22725" spans="1:5">
      <c r="A22725" s="816">
        <f t="shared" si="1479"/>
        <v>44626</v>
      </c>
      <c r="B22725" s="815">
        <f t="shared" si="1480"/>
        <v>65</v>
      </c>
      <c r="C22725" s="815">
        <f t="shared" si="1481"/>
        <v>301</v>
      </c>
      <c r="D22725" s="815">
        <f t="shared" si="1482"/>
        <v>291</v>
      </c>
      <c r="E22725" s="815">
        <v>2022</v>
      </c>
    </row>
    <row r="22726" spans="1:5">
      <c r="A22726" s="816">
        <f t="shared" si="1479"/>
        <v>44627</v>
      </c>
      <c r="B22726" s="815">
        <f t="shared" si="1480"/>
        <v>66</v>
      </c>
      <c r="C22726" s="815">
        <f t="shared" si="1481"/>
        <v>300</v>
      </c>
      <c r="D22726" s="815">
        <f t="shared" si="1482"/>
        <v>290</v>
      </c>
      <c r="E22726" s="815">
        <v>2022</v>
      </c>
    </row>
    <row r="22727" spans="1:5">
      <c r="A22727" s="816">
        <f t="shared" si="1479"/>
        <v>44628</v>
      </c>
      <c r="B22727" s="815">
        <f t="shared" si="1480"/>
        <v>67</v>
      </c>
      <c r="C22727" s="815">
        <f t="shared" si="1481"/>
        <v>299</v>
      </c>
      <c r="D22727" s="815">
        <f t="shared" si="1482"/>
        <v>289</v>
      </c>
      <c r="E22727" s="815">
        <v>2022</v>
      </c>
    </row>
    <row r="22728" spans="1:5">
      <c r="A22728" s="816">
        <f t="shared" si="1479"/>
        <v>44629</v>
      </c>
      <c r="B22728" s="815">
        <f t="shared" si="1480"/>
        <v>68</v>
      </c>
      <c r="C22728" s="815">
        <f t="shared" si="1481"/>
        <v>298</v>
      </c>
      <c r="D22728" s="815">
        <f t="shared" si="1482"/>
        <v>288</v>
      </c>
      <c r="E22728" s="815">
        <v>2022</v>
      </c>
    </row>
    <row r="22729" spans="1:5">
      <c r="A22729" s="816">
        <f t="shared" si="1479"/>
        <v>44630</v>
      </c>
      <c r="B22729" s="815">
        <f t="shared" si="1480"/>
        <v>69</v>
      </c>
      <c r="C22729" s="815">
        <f t="shared" si="1481"/>
        <v>297</v>
      </c>
      <c r="D22729" s="815">
        <f t="shared" si="1482"/>
        <v>287</v>
      </c>
      <c r="E22729" s="815">
        <v>2022</v>
      </c>
    </row>
    <row r="22730" spans="1:5">
      <c r="A22730" s="816">
        <f t="shared" si="1479"/>
        <v>44631</v>
      </c>
      <c r="B22730" s="815">
        <f t="shared" si="1480"/>
        <v>70</v>
      </c>
      <c r="C22730" s="815">
        <f t="shared" si="1481"/>
        <v>296</v>
      </c>
      <c r="D22730" s="815">
        <f t="shared" si="1482"/>
        <v>286</v>
      </c>
      <c r="E22730" s="815">
        <v>2022</v>
      </c>
    </row>
    <row r="22731" spans="1:5">
      <c r="A22731" s="816">
        <f t="shared" si="1479"/>
        <v>44632</v>
      </c>
      <c r="B22731" s="815">
        <f t="shared" si="1480"/>
        <v>71</v>
      </c>
      <c r="C22731" s="815">
        <f t="shared" si="1481"/>
        <v>295</v>
      </c>
      <c r="D22731" s="815">
        <f t="shared" si="1482"/>
        <v>285</v>
      </c>
      <c r="E22731" s="815">
        <v>2022</v>
      </c>
    </row>
    <row r="22732" spans="1:5">
      <c r="A22732" s="816">
        <f t="shared" si="1479"/>
        <v>44633</v>
      </c>
      <c r="B22732" s="815">
        <f t="shared" si="1480"/>
        <v>72</v>
      </c>
      <c r="C22732" s="815">
        <f t="shared" si="1481"/>
        <v>294</v>
      </c>
      <c r="D22732" s="815">
        <f t="shared" si="1482"/>
        <v>284</v>
      </c>
      <c r="E22732" s="815">
        <v>2022</v>
      </c>
    </row>
    <row r="22733" spans="1:5">
      <c r="A22733" s="816">
        <f t="shared" si="1479"/>
        <v>44634</v>
      </c>
      <c r="B22733" s="815">
        <f t="shared" si="1480"/>
        <v>73</v>
      </c>
      <c r="C22733" s="815">
        <f t="shared" si="1481"/>
        <v>293</v>
      </c>
      <c r="D22733" s="815">
        <f t="shared" si="1482"/>
        <v>283</v>
      </c>
      <c r="E22733" s="815">
        <v>2022</v>
      </c>
    </row>
    <row r="22734" spans="1:5">
      <c r="A22734" s="816">
        <f t="shared" si="1479"/>
        <v>44635</v>
      </c>
      <c r="B22734" s="815">
        <f t="shared" si="1480"/>
        <v>74</v>
      </c>
      <c r="C22734" s="815">
        <f t="shared" si="1481"/>
        <v>292</v>
      </c>
      <c r="D22734" s="815">
        <f t="shared" si="1482"/>
        <v>282</v>
      </c>
      <c r="E22734" s="815">
        <v>2022</v>
      </c>
    </row>
    <row r="22735" spans="1:5">
      <c r="A22735" s="816">
        <f t="shared" si="1479"/>
        <v>44636</v>
      </c>
      <c r="B22735" s="815">
        <f t="shared" si="1480"/>
        <v>75</v>
      </c>
      <c r="C22735" s="815">
        <f t="shared" si="1481"/>
        <v>291</v>
      </c>
      <c r="D22735" s="815">
        <f t="shared" si="1482"/>
        <v>281</v>
      </c>
      <c r="E22735" s="815">
        <v>2022</v>
      </c>
    </row>
    <row r="22736" spans="1:5">
      <c r="A22736" s="816">
        <f t="shared" si="1479"/>
        <v>44637</v>
      </c>
      <c r="B22736" s="815">
        <f t="shared" si="1480"/>
        <v>76</v>
      </c>
      <c r="C22736" s="815">
        <f t="shared" si="1481"/>
        <v>290</v>
      </c>
      <c r="D22736" s="815">
        <f t="shared" si="1482"/>
        <v>280</v>
      </c>
      <c r="E22736" s="815">
        <v>2022</v>
      </c>
    </row>
    <row r="22737" spans="1:5">
      <c r="A22737" s="816">
        <f t="shared" si="1479"/>
        <v>44638</v>
      </c>
      <c r="B22737" s="815">
        <f t="shared" si="1480"/>
        <v>77</v>
      </c>
      <c r="C22737" s="815">
        <f t="shared" si="1481"/>
        <v>289</v>
      </c>
      <c r="D22737" s="815">
        <f t="shared" si="1482"/>
        <v>279</v>
      </c>
      <c r="E22737" s="815">
        <v>2022</v>
      </c>
    </row>
    <row r="22738" spans="1:5">
      <c r="A22738" s="816">
        <f t="shared" si="1479"/>
        <v>44639</v>
      </c>
      <c r="B22738" s="815">
        <f t="shared" si="1480"/>
        <v>78</v>
      </c>
      <c r="C22738" s="815">
        <f t="shared" si="1481"/>
        <v>288</v>
      </c>
      <c r="D22738" s="815">
        <f t="shared" si="1482"/>
        <v>278</v>
      </c>
      <c r="E22738" s="815">
        <v>2022</v>
      </c>
    </row>
    <row r="22739" spans="1:5">
      <c r="A22739" s="816">
        <f t="shared" si="1479"/>
        <v>44640</v>
      </c>
      <c r="B22739" s="815">
        <f t="shared" si="1480"/>
        <v>79</v>
      </c>
      <c r="C22739" s="815">
        <f t="shared" si="1481"/>
        <v>287</v>
      </c>
      <c r="D22739" s="815">
        <f t="shared" si="1482"/>
        <v>277</v>
      </c>
      <c r="E22739" s="815">
        <v>2022</v>
      </c>
    </row>
    <row r="22740" spans="1:5">
      <c r="A22740" s="816">
        <f t="shared" si="1479"/>
        <v>44641</v>
      </c>
      <c r="B22740" s="815">
        <f t="shared" si="1480"/>
        <v>80</v>
      </c>
      <c r="C22740" s="815">
        <f t="shared" si="1481"/>
        <v>286</v>
      </c>
      <c r="D22740" s="815">
        <f t="shared" si="1482"/>
        <v>276</v>
      </c>
      <c r="E22740" s="815">
        <v>2022</v>
      </c>
    </row>
    <row r="22741" spans="1:5">
      <c r="A22741" s="816">
        <f t="shared" si="1479"/>
        <v>44642</v>
      </c>
      <c r="B22741" s="815">
        <f t="shared" si="1480"/>
        <v>81</v>
      </c>
      <c r="C22741" s="815">
        <f t="shared" si="1481"/>
        <v>285</v>
      </c>
      <c r="D22741" s="815">
        <f t="shared" si="1482"/>
        <v>275</v>
      </c>
      <c r="E22741" s="815">
        <v>2022</v>
      </c>
    </row>
    <row r="22742" spans="1:5">
      <c r="A22742" s="816">
        <f t="shared" si="1479"/>
        <v>44643</v>
      </c>
      <c r="B22742" s="815">
        <f t="shared" si="1480"/>
        <v>82</v>
      </c>
      <c r="C22742" s="815">
        <f t="shared" si="1481"/>
        <v>284</v>
      </c>
      <c r="D22742" s="815">
        <f t="shared" si="1482"/>
        <v>274</v>
      </c>
      <c r="E22742" s="815">
        <v>2022</v>
      </c>
    </row>
    <row r="22743" spans="1:5">
      <c r="A22743" s="816">
        <f t="shared" si="1479"/>
        <v>44644</v>
      </c>
      <c r="B22743" s="815">
        <f t="shared" si="1480"/>
        <v>83</v>
      </c>
      <c r="C22743" s="815">
        <f t="shared" si="1481"/>
        <v>283</v>
      </c>
      <c r="D22743" s="815">
        <f t="shared" si="1482"/>
        <v>273</v>
      </c>
      <c r="E22743" s="815">
        <v>2022</v>
      </c>
    </row>
    <row r="22744" spans="1:5">
      <c r="A22744" s="816">
        <f t="shared" si="1479"/>
        <v>44645</v>
      </c>
      <c r="B22744" s="815">
        <f t="shared" si="1480"/>
        <v>84</v>
      </c>
      <c r="C22744" s="815">
        <f t="shared" si="1481"/>
        <v>282</v>
      </c>
      <c r="D22744" s="815">
        <f t="shared" si="1482"/>
        <v>272</v>
      </c>
      <c r="E22744" s="815">
        <v>2022</v>
      </c>
    </row>
    <row r="22745" spans="1:5">
      <c r="A22745" s="816">
        <f t="shared" si="1479"/>
        <v>44646</v>
      </c>
      <c r="B22745" s="815">
        <f t="shared" si="1480"/>
        <v>85</v>
      </c>
      <c r="C22745" s="815">
        <f t="shared" si="1481"/>
        <v>281</v>
      </c>
      <c r="D22745" s="815">
        <f t="shared" si="1482"/>
        <v>271</v>
      </c>
      <c r="E22745" s="815">
        <v>2022</v>
      </c>
    </row>
    <row r="22746" spans="1:5">
      <c r="A22746" s="816">
        <f t="shared" si="1479"/>
        <v>44647</v>
      </c>
      <c r="B22746" s="815">
        <f t="shared" si="1480"/>
        <v>86</v>
      </c>
      <c r="C22746" s="815">
        <f t="shared" si="1481"/>
        <v>280</v>
      </c>
      <c r="D22746" s="815">
        <f t="shared" si="1482"/>
        <v>270</v>
      </c>
      <c r="E22746" s="815">
        <v>2022</v>
      </c>
    </row>
    <row r="22747" spans="1:5">
      <c r="A22747" s="816">
        <f t="shared" si="1479"/>
        <v>44648</v>
      </c>
      <c r="B22747" s="815">
        <f t="shared" si="1480"/>
        <v>87</v>
      </c>
      <c r="C22747" s="815">
        <f t="shared" si="1481"/>
        <v>279</v>
      </c>
      <c r="D22747" s="815">
        <f t="shared" si="1482"/>
        <v>269</v>
      </c>
      <c r="E22747" s="815">
        <v>2022</v>
      </c>
    </row>
    <row r="22748" spans="1:5">
      <c r="A22748" s="816">
        <f t="shared" si="1479"/>
        <v>44649</v>
      </c>
      <c r="B22748" s="815">
        <f t="shared" si="1480"/>
        <v>88</v>
      </c>
      <c r="C22748" s="815">
        <f t="shared" si="1481"/>
        <v>278</v>
      </c>
      <c r="D22748" s="815">
        <f t="shared" si="1482"/>
        <v>268</v>
      </c>
      <c r="E22748" s="815">
        <v>2022</v>
      </c>
    </row>
    <row r="22749" spans="1:5">
      <c r="A22749" s="816">
        <f t="shared" si="1479"/>
        <v>44650</v>
      </c>
      <c r="B22749" s="815">
        <f t="shared" si="1480"/>
        <v>89</v>
      </c>
      <c r="C22749" s="815">
        <f t="shared" si="1481"/>
        <v>277</v>
      </c>
      <c r="D22749" s="815">
        <f t="shared" si="1482"/>
        <v>267</v>
      </c>
      <c r="E22749" s="815">
        <v>2022</v>
      </c>
    </row>
    <row r="22750" spans="1:5">
      <c r="A22750" s="816">
        <f t="shared" si="1479"/>
        <v>44651</v>
      </c>
      <c r="B22750" s="815">
        <f t="shared" si="1480"/>
        <v>90</v>
      </c>
      <c r="C22750" s="815">
        <f t="shared" si="1481"/>
        <v>276</v>
      </c>
      <c r="D22750" s="815">
        <f t="shared" si="1482"/>
        <v>266</v>
      </c>
      <c r="E22750" s="815">
        <v>2022</v>
      </c>
    </row>
    <row r="22751" spans="1:5">
      <c r="A22751" s="816">
        <f t="shared" si="1479"/>
        <v>44652</v>
      </c>
      <c r="B22751" s="815">
        <f t="shared" si="1480"/>
        <v>91</v>
      </c>
      <c r="C22751" s="815">
        <f t="shared" si="1481"/>
        <v>275</v>
      </c>
      <c r="D22751" s="815">
        <f t="shared" si="1482"/>
        <v>265</v>
      </c>
      <c r="E22751" s="815">
        <v>2022</v>
      </c>
    </row>
    <row r="22752" spans="1:5">
      <c r="A22752" s="816">
        <f t="shared" si="1479"/>
        <v>44653</v>
      </c>
      <c r="B22752" s="815">
        <f t="shared" si="1480"/>
        <v>92</v>
      </c>
      <c r="C22752" s="815">
        <f t="shared" si="1481"/>
        <v>274</v>
      </c>
      <c r="D22752" s="815">
        <f t="shared" si="1482"/>
        <v>264</v>
      </c>
      <c r="E22752" s="815">
        <v>2022</v>
      </c>
    </row>
    <row r="22753" spans="1:5">
      <c r="A22753" s="816">
        <f t="shared" si="1479"/>
        <v>44654</v>
      </c>
      <c r="B22753" s="815">
        <f t="shared" si="1480"/>
        <v>93</v>
      </c>
      <c r="C22753" s="815">
        <f t="shared" si="1481"/>
        <v>273</v>
      </c>
      <c r="D22753" s="815">
        <f t="shared" si="1482"/>
        <v>263</v>
      </c>
      <c r="E22753" s="815">
        <v>2022</v>
      </c>
    </row>
    <row r="22754" spans="1:5">
      <c r="A22754" s="816">
        <f t="shared" si="1479"/>
        <v>44655</v>
      </c>
      <c r="B22754" s="815">
        <f t="shared" si="1480"/>
        <v>94</v>
      </c>
      <c r="C22754" s="815">
        <f t="shared" si="1481"/>
        <v>272</v>
      </c>
      <c r="D22754" s="815">
        <f t="shared" si="1482"/>
        <v>262</v>
      </c>
      <c r="E22754" s="815">
        <v>2022</v>
      </c>
    </row>
    <row r="22755" spans="1:5">
      <c r="A22755" s="816">
        <f t="shared" si="1479"/>
        <v>44656</v>
      </c>
      <c r="B22755" s="815">
        <f t="shared" si="1480"/>
        <v>95</v>
      </c>
      <c r="C22755" s="815">
        <f t="shared" si="1481"/>
        <v>271</v>
      </c>
      <c r="D22755" s="815">
        <f t="shared" si="1482"/>
        <v>261</v>
      </c>
      <c r="E22755" s="815">
        <v>2022</v>
      </c>
    </row>
    <row r="22756" spans="1:5">
      <c r="A22756" s="816">
        <f t="shared" si="1479"/>
        <v>44657</v>
      </c>
      <c r="B22756" s="815">
        <f t="shared" si="1480"/>
        <v>96</v>
      </c>
      <c r="C22756" s="815">
        <f t="shared" si="1481"/>
        <v>270</v>
      </c>
      <c r="D22756" s="815">
        <f t="shared" si="1482"/>
        <v>260</v>
      </c>
      <c r="E22756" s="815">
        <v>2022</v>
      </c>
    </row>
    <row r="22757" spans="1:5">
      <c r="A22757" s="816">
        <f t="shared" si="1479"/>
        <v>44658</v>
      </c>
      <c r="B22757" s="815">
        <f t="shared" si="1480"/>
        <v>97</v>
      </c>
      <c r="C22757" s="815">
        <f t="shared" si="1481"/>
        <v>269</v>
      </c>
      <c r="D22757" s="815">
        <f t="shared" si="1482"/>
        <v>259</v>
      </c>
      <c r="E22757" s="815">
        <v>2022</v>
      </c>
    </row>
    <row r="22758" spans="1:5">
      <c r="A22758" s="816">
        <f t="shared" si="1479"/>
        <v>44659</v>
      </c>
      <c r="B22758" s="815">
        <f t="shared" si="1480"/>
        <v>98</v>
      </c>
      <c r="C22758" s="815">
        <f t="shared" si="1481"/>
        <v>268</v>
      </c>
      <c r="D22758" s="815">
        <f t="shared" si="1482"/>
        <v>258</v>
      </c>
      <c r="E22758" s="815">
        <v>2022</v>
      </c>
    </row>
    <row r="22759" spans="1:5">
      <c r="A22759" s="816">
        <f t="shared" si="1479"/>
        <v>44660</v>
      </c>
      <c r="B22759" s="815">
        <f t="shared" si="1480"/>
        <v>99</v>
      </c>
      <c r="C22759" s="815">
        <f t="shared" si="1481"/>
        <v>267</v>
      </c>
      <c r="D22759" s="815">
        <f t="shared" si="1482"/>
        <v>257</v>
      </c>
      <c r="E22759" s="815">
        <v>2022</v>
      </c>
    </row>
    <row r="22760" spans="1:5">
      <c r="A22760" s="816">
        <f t="shared" si="1479"/>
        <v>44661</v>
      </c>
      <c r="B22760" s="815">
        <f t="shared" si="1480"/>
        <v>100</v>
      </c>
      <c r="C22760" s="815">
        <f t="shared" si="1481"/>
        <v>266</v>
      </c>
      <c r="D22760" s="815">
        <f t="shared" si="1482"/>
        <v>256</v>
      </c>
      <c r="E22760" s="815">
        <v>2022</v>
      </c>
    </row>
    <row r="22761" spans="1:5">
      <c r="A22761" s="816">
        <f t="shared" si="1479"/>
        <v>44662</v>
      </c>
      <c r="B22761" s="815">
        <f t="shared" si="1480"/>
        <v>101</v>
      </c>
      <c r="C22761" s="815">
        <f t="shared" si="1481"/>
        <v>265</v>
      </c>
      <c r="D22761" s="815">
        <f t="shared" si="1482"/>
        <v>255</v>
      </c>
      <c r="E22761" s="815">
        <v>2022</v>
      </c>
    </row>
    <row r="22762" spans="1:5">
      <c r="A22762" s="816">
        <f t="shared" si="1479"/>
        <v>44663</v>
      </c>
      <c r="B22762" s="815">
        <f t="shared" si="1480"/>
        <v>102</v>
      </c>
      <c r="C22762" s="815">
        <f t="shared" si="1481"/>
        <v>264</v>
      </c>
      <c r="D22762" s="815">
        <f t="shared" si="1482"/>
        <v>254</v>
      </c>
      <c r="E22762" s="815">
        <v>2022</v>
      </c>
    </row>
    <row r="22763" spans="1:5">
      <c r="A22763" s="816">
        <f t="shared" si="1479"/>
        <v>44664</v>
      </c>
      <c r="B22763" s="815">
        <f t="shared" si="1480"/>
        <v>103</v>
      </c>
      <c r="C22763" s="815">
        <f t="shared" si="1481"/>
        <v>263</v>
      </c>
      <c r="D22763" s="815">
        <f t="shared" si="1482"/>
        <v>253</v>
      </c>
      <c r="E22763" s="815">
        <v>2022</v>
      </c>
    </row>
    <row r="22764" spans="1:5">
      <c r="A22764" s="816">
        <f t="shared" si="1479"/>
        <v>44665</v>
      </c>
      <c r="B22764" s="815">
        <f t="shared" si="1480"/>
        <v>104</v>
      </c>
      <c r="C22764" s="815">
        <f t="shared" si="1481"/>
        <v>262</v>
      </c>
      <c r="D22764" s="815">
        <f t="shared" si="1482"/>
        <v>252</v>
      </c>
      <c r="E22764" s="815">
        <v>2022</v>
      </c>
    </row>
    <row r="22765" spans="1:5">
      <c r="A22765" s="816">
        <f t="shared" si="1479"/>
        <v>44666</v>
      </c>
      <c r="B22765" s="815">
        <f t="shared" si="1480"/>
        <v>105</v>
      </c>
      <c r="C22765" s="815">
        <f t="shared" si="1481"/>
        <v>261</v>
      </c>
      <c r="D22765" s="815">
        <f t="shared" si="1482"/>
        <v>251</v>
      </c>
      <c r="E22765" s="815">
        <v>2022</v>
      </c>
    </row>
    <row r="22766" spans="1:5">
      <c r="A22766" s="816">
        <f t="shared" si="1479"/>
        <v>44667</v>
      </c>
      <c r="B22766" s="815">
        <f t="shared" si="1480"/>
        <v>106</v>
      </c>
      <c r="C22766" s="815">
        <f t="shared" si="1481"/>
        <v>260</v>
      </c>
      <c r="D22766" s="815">
        <f t="shared" si="1482"/>
        <v>250</v>
      </c>
      <c r="E22766" s="815">
        <v>2022</v>
      </c>
    </row>
    <row r="22767" spans="1:5">
      <c r="A22767" s="816">
        <f t="shared" si="1479"/>
        <v>44668</v>
      </c>
      <c r="B22767" s="815">
        <f t="shared" si="1480"/>
        <v>107</v>
      </c>
      <c r="C22767" s="815">
        <f t="shared" si="1481"/>
        <v>259</v>
      </c>
      <c r="D22767" s="815">
        <f t="shared" si="1482"/>
        <v>249</v>
      </c>
      <c r="E22767" s="815">
        <v>2022</v>
      </c>
    </row>
    <row r="22768" spans="1:5">
      <c r="A22768" s="816">
        <f t="shared" si="1479"/>
        <v>44669</v>
      </c>
      <c r="B22768" s="815">
        <f t="shared" si="1480"/>
        <v>108</v>
      </c>
      <c r="C22768" s="815">
        <f t="shared" si="1481"/>
        <v>258</v>
      </c>
      <c r="D22768" s="815">
        <f t="shared" si="1482"/>
        <v>248</v>
      </c>
      <c r="E22768" s="815">
        <v>2022</v>
      </c>
    </row>
    <row r="22769" spans="1:5">
      <c r="A22769" s="816">
        <f t="shared" si="1479"/>
        <v>44670</v>
      </c>
      <c r="B22769" s="815">
        <f t="shared" si="1480"/>
        <v>109</v>
      </c>
      <c r="C22769" s="815">
        <f t="shared" si="1481"/>
        <v>257</v>
      </c>
      <c r="D22769" s="815">
        <f t="shared" si="1482"/>
        <v>247</v>
      </c>
      <c r="E22769" s="815">
        <v>2022</v>
      </c>
    </row>
    <row r="22770" spans="1:5">
      <c r="A22770" s="816">
        <f t="shared" si="1479"/>
        <v>44671</v>
      </c>
      <c r="B22770" s="815">
        <f t="shared" si="1480"/>
        <v>110</v>
      </c>
      <c r="C22770" s="815">
        <f t="shared" si="1481"/>
        <v>256</v>
      </c>
      <c r="D22770" s="815">
        <f t="shared" si="1482"/>
        <v>246</v>
      </c>
      <c r="E22770" s="815">
        <v>2022</v>
      </c>
    </row>
    <row r="22771" spans="1:5">
      <c r="A22771" s="816">
        <f t="shared" ref="A22771:A22834" si="1483">A22770+1</f>
        <v>44672</v>
      </c>
      <c r="B22771" s="815">
        <f t="shared" si="1480"/>
        <v>111</v>
      </c>
      <c r="C22771" s="815">
        <f t="shared" si="1481"/>
        <v>255</v>
      </c>
      <c r="D22771" s="815">
        <f t="shared" si="1482"/>
        <v>245</v>
      </c>
      <c r="E22771" s="815">
        <v>2022</v>
      </c>
    </row>
    <row r="22772" spans="1:5">
      <c r="A22772" s="816">
        <f t="shared" si="1483"/>
        <v>44673</v>
      </c>
      <c r="B22772" s="815">
        <f t="shared" si="1480"/>
        <v>112</v>
      </c>
      <c r="C22772" s="815">
        <f t="shared" si="1481"/>
        <v>254</v>
      </c>
      <c r="D22772" s="815">
        <f t="shared" si="1482"/>
        <v>244</v>
      </c>
      <c r="E22772" s="815">
        <v>2022</v>
      </c>
    </row>
    <row r="22773" spans="1:5">
      <c r="A22773" s="816">
        <f t="shared" si="1483"/>
        <v>44674</v>
      </c>
      <c r="B22773" s="815">
        <f t="shared" si="1480"/>
        <v>113</v>
      </c>
      <c r="C22773" s="815">
        <f t="shared" si="1481"/>
        <v>253</v>
      </c>
      <c r="D22773" s="815">
        <f t="shared" si="1482"/>
        <v>243</v>
      </c>
      <c r="E22773" s="815">
        <v>2022</v>
      </c>
    </row>
    <row r="22774" spans="1:5">
      <c r="A22774" s="816">
        <f t="shared" si="1483"/>
        <v>44675</v>
      </c>
      <c r="B22774" s="815">
        <f t="shared" si="1480"/>
        <v>114</v>
      </c>
      <c r="C22774" s="815">
        <f t="shared" si="1481"/>
        <v>252</v>
      </c>
      <c r="D22774" s="815">
        <f t="shared" si="1482"/>
        <v>242</v>
      </c>
      <c r="E22774" s="815">
        <v>2022</v>
      </c>
    </row>
    <row r="22775" spans="1:5">
      <c r="A22775" s="816">
        <f t="shared" si="1483"/>
        <v>44676</v>
      </c>
      <c r="B22775" s="815">
        <f t="shared" si="1480"/>
        <v>115</v>
      </c>
      <c r="C22775" s="815">
        <f t="shared" si="1481"/>
        <v>251</v>
      </c>
      <c r="D22775" s="815">
        <f t="shared" si="1482"/>
        <v>241</v>
      </c>
      <c r="E22775" s="815">
        <v>2022</v>
      </c>
    </row>
    <row r="22776" spans="1:5">
      <c r="A22776" s="816">
        <f t="shared" si="1483"/>
        <v>44677</v>
      </c>
      <c r="B22776" s="815">
        <f t="shared" si="1480"/>
        <v>116</v>
      </c>
      <c r="C22776" s="815">
        <f t="shared" si="1481"/>
        <v>250</v>
      </c>
      <c r="D22776" s="815">
        <f t="shared" si="1482"/>
        <v>240</v>
      </c>
      <c r="E22776" s="815">
        <v>2022</v>
      </c>
    </row>
    <row r="22777" spans="1:5">
      <c r="A22777" s="816">
        <f t="shared" si="1483"/>
        <v>44678</v>
      </c>
      <c r="B22777" s="815">
        <f t="shared" si="1480"/>
        <v>117</v>
      </c>
      <c r="C22777" s="815">
        <f t="shared" si="1481"/>
        <v>249</v>
      </c>
      <c r="D22777" s="815">
        <f t="shared" si="1482"/>
        <v>239</v>
      </c>
      <c r="E22777" s="815">
        <v>2022</v>
      </c>
    </row>
    <row r="22778" spans="1:5">
      <c r="A22778" s="816">
        <f t="shared" si="1483"/>
        <v>44679</v>
      </c>
      <c r="B22778" s="815">
        <f t="shared" si="1480"/>
        <v>118</v>
      </c>
      <c r="C22778" s="815">
        <f t="shared" si="1481"/>
        <v>248</v>
      </c>
      <c r="D22778" s="815">
        <f t="shared" si="1482"/>
        <v>238</v>
      </c>
      <c r="E22778" s="815">
        <v>2022</v>
      </c>
    </row>
    <row r="22779" spans="1:5">
      <c r="A22779" s="816">
        <f t="shared" si="1483"/>
        <v>44680</v>
      </c>
      <c r="B22779" s="815">
        <f t="shared" si="1480"/>
        <v>119</v>
      </c>
      <c r="C22779" s="815">
        <f t="shared" si="1481"/>
        <v>247</v>
      </c>
      <c r="D22779" s="815">
        <f t="shared" si="1482"/>
        <v>237</v>
      </c>
      <c r="E22779" s="815">
        <v>2022</v>
      </c>
    </row>
    <row r="22780" spans="1:5">
      <c r="A22780" s="816">
        <f t="shared" si="1483"/>
        <v>44681</v>
      </c>
      <c r="B22780" s="815">
        <f t="shared" ref="B22780:B22843" si="1484">B22779+1</f>
        <v>120</v>
      </c>
      <c r="C22780" s="815">
        <f t="shared" ref="C22780:C22843" si="1485">C22779-1</f>
        <v>246</v>
      </c>
      <c r="D22780" s="815">
        <f t="shared" ref="D22780:D22843" si="1486">D22779-1</f>
        <v>236</v>
      </c>
      <c r="E22780" s="815">
        <v>2022</v>
      </c>
    </row>
    <row r="22781" spans="1:5">
      <c r="A22781" s="816">
        <f t="shared" si="1483"/>
        <v>44682</v>
      </c>
      <c r="B22781" s="815">
        <f t="shared" si="1484"/>
        <v>121</v>
      </c>
      <c r="C22781" s="815">
        <f t="shared" si="1485"/>
        <v>245</v>
      </c>
      <c r="D22781" s="815">
        <f t="shared" si="1486"/>
        <v>235</v>
      </c>
      <c r="E22781" s="815">
        <v>2022</v>
      </c>
    </row>
    <row r="22782" spans="1:5">
      <c r="A22782" s="816">
        <f t="shared" si="1483"/>
        <v>44683</v>
      </c>
      <c r="B22782" s="815">
        <f t="shared" si="1484"/>
        <v>122</v>
      </c>
      <c r="C22782" s="815">
        <f t="shared" si="1485"/>
        <v>244</v>
      </c>
      <c r="D22782" s="815">
        <f t="shared" si="1486"/>
        <v>234</v>
      </c>
      <c r="E22782" s="815">
        <v>2022</v>
      </c>
    </row>
    <row r="22783" spans="1:5">
      <c r="A22783" s="816">
        <f t="shared" si="1483"/>
        <v>44684</v>
      </c>
      <c r="B22783" s="815">
        <f t="shared" si="1484"/>
        <v>123</v>
      </c>
      <c r="C22783" s="815">
        <f t="shared" si="1485"/>
        <v>243</v>
      </c>
      <c r="D22783" s="815">
        <f t="shared" si="1486"/>
        <v>233</v>
      </c>
      <c r="E22783" s="815">
        <v>2022</v>
      </c>
    </row>
    <row r="22784" spans="1:5">
      <c r="A22784" s="816">
        <f t="shared" si="1483"/>
        <v>44685</v>
      </c>
      <c r="B22784" s="815">
        <f t="shared" si="1484"/>
        <v>124</v>
      </c>
      <c r="C22784" s="815">
        <f t="shared" si="1485"/>
        <v>242</v>
      </c>
      <c r="D22784" s="815">
        <f t="shared" si="1486"/>
        <v>232</v>
      </c>
      <c r="E22784" s="815">
        <v>2022</v>
      </c>
    </row>
    <row r="22785" spans="1:5">
      <c r="A22785" s="816">
        <f t="shared" si="1483"/>
        <v>44686</v>
      </c>
      <c r="B22785" s="815">
        <f t="shared" si="1484"/>
        <v>125</v>
      </c>
      <c r="C22785" s="815">
        <f t="shared" si="1485"/>
        <v>241</v>
      </c>
      <c r="D22785" s="815">
        <f t="shared" si="1486"/>
        <v>231</v>
      </c>
      <c r="E22785" s="815">
        <v>2022</v>
      </c>
    </row>
    <row r="22786" spans="1:5">
      <c r="A22786" s="816">
        <f t="shared" si="1483"/>
        <v>44687</v>
      </c>
      <c r="B22786" s="815">
        <f t="shared" si="1484"/>
        <v>126</v>
      </c>
      <c r="C22786" s="815">
        <f t="shared" si="1485"/>
        <v>240</v>
      </c>
      <c r="D22786" s="815">
        <f t="shared" si="1486"/>
        <v>230</v>
      </c>
      <c r="E22786" s="815">
        <v>2022</v>
      </c>
    </row>
    <row r="22787" spans="1:5">
      <c r="A22787" s="816">
        <f t="shared" si="1483"/>
        <v>44688</v>
      </c>
      <c r="B22787" s="815">
        <f t="shared" si="1484"/>
        <v>127</v>
      </c>
      <c r="C22787" s="815">
        <f t="shared" si="1485"/>
        <v>239</v>
      </c>
      <c r="D22787" s="815">
        <f t="shared" si="1486"/>
        <v>229</v>
      </c>
      <c r="E22787" s="815">
        <v>2022</v>
      </c>
    </row>
    <row r="22788" spans="1:5">
      <c r="A22788" s="816">
        <f t="shared" si="1483"/>
        <v>44689</v>
      </c>
      <c r="B22788" s="815">
        <f t="shared" si="1484"/>
        <v>128</v>
      </c>
      <c r="C22788" s="815">
        <f t="shared" si="1485"/>
        <v>238</v>
      </c>
      <c r="D22788" s="815">
        <f t="shared" si="1486"/>
        <v>228</v>
      </c>
      <c r="E22788" s="815">
        <v>2022</v>
      </c>
    </row>
    <row r="22789" spans="1:5">
      <c r="A22789" s="816">
        <f t="shared" si="1483"/>
        <v>44690</v>
      </c>
      <c r="B22789" s="815">
        <f t="shared" si="1484"/>
        <v>129</v>
      </c>
      <c r="C22789" s="815">
        <f t="shared" si="1485"/>
        <v>237</v>
      </c>
      <c r="D22789" s="815">
        <f t="shared" si="1486"/>
        <v>227</v>
      </c>
      <c r="E22789" s="815">
        <v>2022</v>
      </c>
    </row>
    <row r="22790" spans="1:5">
      <c r="A22790" s="816">
        <f t="shared" si="1483"/>
        <v>44691</v>
      </c>
      <c r="B22790" s="815">
        <f t="shared" si="1484"/>
        <v>130</v>
      </c>
      <c r="C22790" s="815">
        <f t="shared" si="1485"/>
        <v>236</v>
      </c>
      <c r="D22790" s="815">
        <f t="shared" si="1486"/>
        <v>226</v>
      </c>
      <c r="E22790" s="815">
        <v>2022</v>
      </c>
    </row>
    <row r="22791" spans="1:5">
      <c r="A22791" s="816">
        <f t="shared" si="1483"/>
        <v>44692</v>
      </c>
      <c r="B22791" s="815">
        <f t="shared" si="1484"/>
        <v>131</v>
      </c>
      <c r="C22791" s="815">
        <f t="shared" si="1485"/>
        <v>235</v>
      </c>
      <c r="D22791" s="815">
        <f t="shared" si="1486"/>
        <v>225</v>
      </c>
      <c r="E22791" s="815">
        <v>2022</v>
      </c>
    </row>
    <row r="22792" spans="1:5">
      <c r="A22792" s="816">
        <f t="shared" si="1483"/>
        <v>44693</v>
      </c>
      <c r="B22792" s="815">
        <f t="shared" si="1484"/>
        <v>132</v>
      </c>
      <c r="C22792" s="815">
        <f t="shared" si="1485"/>
        <v>234</v>
      </c>
      <c r="D22792" s="815">
        <f t="shared" si="1486"/>
        <v>224</v>
      </c>
      <c r="E22792" s="815">
        <v>2022</v>
      </c>
    </row>
    <row r="22793" spans="1:5">
      <c r="A22793" s="816">
        <f t="shared" si="1483"/>
        <v>44694</v>
      </c>
      <c r="B22793" s="815">
        <f t="shared" si="1484"/>
        <v>133</v>
      </c>
      <c r="C22793" s="815">
        <f t="shared" si="1485"/>
        <v>233</v>
      </c>
      <c r="D22793" s="815">
        <f t="shared" si="1486"/>
        <v>223</v>
      </c>
      <c r="E22793" s="815">
        <v>2022</v>
      </c>
    </row>
    <row r="22794" spans="1:5">
      <c r="A22794" s="816">
        <f t="shared" si="1483"/>
        <v>44695</v>
      </c>
      <c r="B22794" s="815">
        <f t="shared" si="1484"/>
        <v>134</v>
      </c>
      <c r="C22794" s="815">
        <f t="shared" si="1485"/>
        <v>232</v>
      </c>
      <c r="D22794" s="815">
        <f t="shared" si="1486"/>
        <v>222</v>
      </c>
      <c r="E22794" s="815">
        <v>2022</v>
      </c>
    </row>
    <row r="22795" spans="1:5">
      <c r="A22795" s="816">
        <f t="shared" si="1483"/>
        <v>44696</v>
      </c>
      <c r="B22795" s="815">
        <f t="shared" si="1484"/>
        <v>135</v>
      </c>
      <c r="C22795" s="815">
        <f t="shared" si="1485"/>
        <v>231</v>
      </c>
      <c r="D22795" s="815">
        <f t="shared" si="1486"/>
        <v>221</v>
      </c>
      <c r="E22795" s="815">
        <v>2022</v>
      </c>
    </row>
    <row r="22796" spans="1:5">
      <c r="A22796" s="816">
        <f t="shared" si="1483"/>
        <v>44697</v>
      </c>
      <c r="B22796" s="815">
        <f t="shared" si="1484"/>
        <v>136</v>
      </c>
      <c r="C22796" s="815">
        <f t="shared" si="1485"/>
        <v>230</v>
      </c>
      <c r="D22796" s="815">
        <f t="shared" si="1486"/>
        <v>220</v>
      </c>
      <c r="E22796" s="815">
        <v>2022</v>
      </c>
    </row>
    <row r="22797" spans="1:5">
      <c r="A22797" s="816">
        <f t="shared" si="1483"/>
        <v>44698</v>
      </c>
      <c r="B22797" s="815">
        <f t="shared" si="1484"/>
        <v>137</v>
      </c>
      <c r="C22797" s="815">
        <f t="shared" si="1485"/>
        <v>229</v>
      </c>
      <c r="D22797" s="815">
        <f t="shared" si="1486"/>
        <v>219</v>
      </c>
      <c r="E22797" s="815">
        <v>2022</v>
      </c>
    </row>
    <row r="22798" spans="1:5">
      <c r="A22798" s="816">
        <f t="shared" si="1483"/>
        <v>44699</v>
      </c>
      <c r="B22798" s="815">
        <f t="shared" si="1484"/>
        <v>138</v>
      </c>
      <c r="C22798" s="815">
        <f t="shared" si="1485"/>
        <v>228</v>
      </c>
      <c r="D22798" s="815">
        <f t="shared" si="1486"/>
        <v>218</v>
      </c>
      <c r="E22798" s="815">
        <v>2022</v>
      </c>
    </row>
    <row r="22799" spans="1:5">
      <c r="A22799" s="816">
        <f t="shared" si="1483"/>
        <v>44700</v>
      </c>
      <c r="B22799" s="815">
        <f t="shared" si="1484"/>
        <v>139</v>
      </c>
      <c r="C22799" s="815">
        <f t="shared" si="1485"/>
        <v>227</v>
      </c>
      <c r="D22799" s="815">
        <f t="shared" si="1486"/>
        <v>217</v>
      </c>
      <c r="E22799" s="815">
        <v>2022</v>
      </c>
    </row>
    <row r="22800" spans="1:5">
      <c r="A22800" s="816">
        <f t="shared" si="1483"/>
        <v>44701</v>
      </c>
      <c r="B22800" s="815">
        <f t="shared" si="1484"/>
        <v>140</v>
      </c>
      <c r="C22800" s="815">
        <f t="shared" si="1485"/>
        <v>226</v>
      </c>
      <c r="D22800" s="815">
        <f t="shared" si="1486"/>
        <v>216</v>
      </c>
      <c r="E22800" s="815">
        <v>2022</v>
      </c>
    </row>
    <row r="22801" spans="1:5">
      <c r="A22801" s="816">
        <f t="shared" si="1483"/>
        <v>44702</v>
      </c>
      <c r="B22801" s="815">
        <f t="shared" si="1484"/>
        <v>141</v>
      </c>
      <c r="C22801" s="815">
        <f t="shared" si="1485"/>
        <v>225</v>
      </c>
      <c r="D22801" s="815">
        <f t="shared" si="1486"/>
        <v>215</v>
      </c>
      <c r="E22801" s="815">
        <v>2022</v>
      </c>
    </row>
    <row r="22802" spans="1:5">
      <c r="A22802" s="816">
        <f t="shared" si="1483"/>
        <v>44703</v>
      </c>
      <c r="B22802" s="815">
        <f t="shared" si="1484"/>
        <v>142</v>
      </c>
      <c r="C22802" s="815">
        <f t="shared" si="1485"/>
        <v>224</v>
      </c>
      <c r="D22802" s="815">
        <f t="shared" si="1486"/>
        <v>214</v>
      </c>
      <c r="E22802" s="815">
        <v>2022</v>
      </c>
    </row>
    <row r="22803" spans="1:5">
      <c r="A22803" s="816">
        <f t="shared" si="1483"/>
        <v>44704</v>
      </c>
      <c r="B22803" s="815">
        <f t="shared" si="1484"/>
        <v>143</v>
      </c>
      <c r="C22803" s="815">
        <f t="shared" si="1485"/>
        <v>223</v>
      </c>
      <c r="D22803" s="815">
        <f t="shared" si="1486"/>
        <v>213</v>
      </c>
      <c r="E22803" s="815">
        <v>2022</v>
      </c>
    </row>
    <row r="22804" spans="1:5">
      <c r="A22804" s="816">
        <f t="shared" si="1483"/>
        <v>44705</v>
      </c>
      <c r="B22804" s="815">
        <f t="shared" si="1484"/>
        <v>144</v>
      </c>
      <c r="C22804" s="815">
        <f t="shared" si="1485"/>
        <v>222</v>
      </c>
      <c r="D22804" s="815">
        <f t="shared" si="1486"/>
        <v>212</v>
      </c>
      <c r="E22804" s="815">
        <v>2022</v>
      </c>
    </row>
    <row r="22805" spans="1:5">
      <c r="A22805" s="816">
        <f t="shared" si="1483"/>
        <v>44706</v>
      </c>
      <c r="B22805" s="815">
        <f t="shared" si="1484"/>
        <v>145</v>
      </c>
      <c r="C22805" s="815">
        <f t="shared" si="1485"/>
        <v>221</v>
      </c>
      <c r="D22805" s="815">
        <f t="shared" si="1486"/>
        <v>211</v>
      </c>
      <c r="E22805" s="815">
        <v>2022</v>
      </c>
    </row>
    <row r="22806" spans="1:5">
      <c r="A22806" s="816">
        <f t="shared" si="1483"/>
        <v>44707</v>
      </c>
      <c r="B22806" s="815">
        <f t="shared" si="1484"/>
        <v>146</v>
      </c>
      <c r="C22806" s="815">
        <f t="shared" si="1485"/>
        <v>220</v>
      </c>
      <c r="D22806" s="815">
        <f t="shared" si="1486"/>
        <v>210</v>
      </c>
      <c r="E22806" s="815">
        <v>2022</v>
      </c>
    </row>
    <row r="22807" spans="1:5">
      <c r="A22807" s="816">
        <f t="shared" si="1483"/>
        <v>44708</v>
      </c>
      <c r="B22807" s="815">
        <f t="shared" si="1484"/>
        <v>147</v>
      </c>
      <c r="C22807" s="815">
        <f t="shared" si="1485"/>
        <v>219</v>
      </c>
      <c r="D22807" s="815">
        <f t="shared" si="1486"/>
        <v>209</v>
      </c>
      <c r="E22807" s="815">
        <v>2022</v>
      </c>
    </row>
    <row r="22808" spans="1:5">
      <c r="A22808" s="816">
        <f t="shared" si="1483"/>
        <v>44709</v>
      </c>
      <c r="B22808" s="815">
        <f t="shared" si="1484"/>
        <v>148</v>
      </c>
      <c r="C22808" s="815">
        <f t="shared" si="1485"/>
        <v>218</v>
      </c>
      <c r="D22808" s="815">
        <f t="shared" si="1486"/>
        <v>208</v>
      </c>
      <c r="E22808" s="815">
        <v>2022</v>
      </c>
    </row>
    <row r="22809" spans="1:5">
      <c r="A22809" s="816">
        <f t="shared" si="1483"/>
        <v>44710</v>
      </c>
      <c r="B22809" s="815">
        <f t="shared" si="1484"/>
        <v>149</v>
      </c>
      <c r="C22809" s="815">
        <f t="shared" si="1485"/>
        <v>217</v>
      </c>
      <c r="D22809" s="815">
        <f t="shared" si="1486"/>
        <v>207</v>
      </c>
      <c r="E22809" s="815">
        <v>2022</v>
      </c>
    </row>
    <row r="22810" spans="1:5">
      <c r="A22810" s="816">
        <f t="shared" si="1483"/>
        <v>44711</v>
      </c>
      <c r="B22810" s="815">
        <f t="shared" si="1484"/>
        <v>150</v>
      </c>
      <c r="C22810" s="815">
        <f t="shared" si="1485"/>
        <v>216</v>
      </c>
      <c r="D22810" s="815">
        <f t="shared" si="1486"/>
        <v>206</v>
      </c>
      <c r="E22810" s="815">
        <v>2022</v>
      </c>
    </row>
    <row r="22811" spans="1:5">
      <c r="A22811" s="816">
        <f t="shared" si="1483"/>
        <v>44712</v>
      </c>
      <c r="B22811" s="815">
        <f t="shared" si="1484"/>
        <v>151</v>
      </c>
      <c r="C22811" s="815">
        <f t="shared" si="1485"/>
        <v>215</v>
      </c>
      <c r="D22811" s="815">
        <f t="shared" si="1486"/>
        <v>205</v>
      </c>
      <c r="E22811" s="815">
        <v>2022</v>
      </c>
    </row>
    <row r="22812" spans="1:5">
      <c r="A22812" s="816">
        <f t="shared" si="1483"/>
        <v>44713</v>
      </c>
      <c r="B22812" s="815">
        <f t="shared" si="1484"/>
        <v>152</v>
      </c>
      <c r="C22812" s="815">
        <f t="shared" si="1485"/>
        <v>214</v>
      </c>
      <c r="D22812" s="815">
        <f t="shared" si="1486"/>
        <v>204</v>
      </c>
      <c r="E22812" s="815">
        <v>2022</v>
      </c>
    </row>
    <row r="22813" spans="1:5">
      <c r="A22813" s="816">
        <f t="shared" si="1483"/>
        <v>44714</v>
      </c>
      <c r="B22813" s="815">
        <f t="shared" si="1484"/>
        <v>153</v>
      </c>
      <c r="C22813" s="815">
        <f t="shared" si="1485"/>
        <v>213</v>
      </c>
      <c r="D22813" s="815">
        <f t="shared" si="1486"/>
        <v>203</v>
      </c>
      <c r="E22813" s="815">
        <v>2022</v>
      </c>
    </row>
    <row r="22814" spans="1:5">
      <c r="A22814" s="816">
        <f t="shared" si="1483"/>
        <v>44715</v>
      </c>
      <c r="B22814" s="815">
        <f t="shared" si="1484"/>
        <v>154</v>
      </c>
      <c r="C22814" s="815">
        <f t="shared" si="1485"/>
        <v>212</v>
      </c>
      <c r="D22814" s="815">
        <f t="shared" si="1486"/>
        <v>202</v>
      </c>
      <c r="E22814" s="815">
        <v>2022</v>
      </c>
    </row>
    <row r="22815" spans="1:5">
      <c r="A22815" s="816">
        <f t="shared" si="1483"/>
        <v>44716</v>
      </c>
      <c r="B22815" s="815">
        <f t="shared" si="1484"/>
        <v>155</v>
      </c>
      <c r="C22815" s="815">
        <f t="shared" si="1485"/>
        <v>211</v>
      </c>
      <c r="D22815" s="815">
        <f t="shared" si="1486"/>
        <v>201</v>
      </c>
      <c r="E22815" s="815">
        <v>2022</v>
      </c>
    </row>
    <row r="22816" spans="1:5">
      <c r="A22816" s="816">
        <f t="shared" si="1483"/>
        <v>44717</v>
      </c>
      <c r="B22816" s="815">
        <f t="shared" si="1484"/>
        <v>156</v>
      </c>
      <c r="C22816" s="815">
        <f t="shared" si="1485"/>
        <v>210</v>
      </c>
      <c r="D22816" s="815">
        <f t="shared" si="1486"/>
        <v>200</v>
      </c>
      <c r="E22816" s="815">
        <v>2022</v>
      </c>
    </row>
    <row r="22817" spans="1:5">
      <c r="A22817" s="816">
        <f t="shared" si="1483"/>
        <v>44718</v>
      </c>
      <c r="B22817" s="815">
        <f t="shared" si="1484"/>
        <v>157</v>
      </c>
      <c r="C22817" s="815">
        <f t="shared" si="1485"/>
        <v>209</v>
      </c>
      <c r="D22817" s="815">
        <f t="shared" si="1486"/>
        <v>199</v>
      </c>
      <c r="E22817" s="815">
        <v>2022</v>
      </c>
    </row>
    <row r="22818" spans="1:5">
      <c r="A22818" s="816">
        <f t="shared" si="1483"/>
        <v>44719</v>
      </c>
      <c r="B22818" s="815">
        <f t="shared" si="1484"/>
        <v>158</v>
      </c>
      <c r="C22818" s="815">
        <f t="shared" si="1485"/>
        <v>208</v>
      </c>
      <c r="D22818" s="815">
        <f t="shared" si="1486"/>
        <v>198</v>
      </c>
      <c r="E22818" s="815">
        <v>2022</v>
      </c>
    </row>
    <row r="22819" spans="1:5">
      <c r="A22819" s="816">
        <f t="shared" si="1483"/>
        <v>44720</v>
      </c>
      <c r="B22819" s="815">
        <f t="shared" si="1484"/>
        <v>159</v>
      </c>
      <c r="C22819" s="815">
        <f t="shared" si="1485"/>
        <v>207</v>
      </c>
      <c r="D22819" s="815">
        <f t="shared" si="1486"/>
        <v>197</v>
      </c>
      <c r="E22819" s="815">
        <v>2022</v>
      </c>
    </row>
    <row r="22820" spans="1:5">
      <c r="A22820" s="816">
        <f t="shared" si="1483"/>
        <v>44721</v>
      </c>
      <c r="B22820" s="815">
        <f t="shared" si="1484"/>
        <v>160</v>
      </c>
      <c r="C22820" s="815">
        <f t="shared" si="1485"/>
        <v>206</v>
      </c>
      <c r="D22820" s="815">
        <f t="shared" si="1486"/>
        <v>196</v>
      </c>
      <c r="E22820" s="815">
        <v>2022</v>
      </c>
    </row>
    <row r="22821" spans="1:5">
      <c r="A22821" s="816">
        <f t="shared" si="1483"/>
        <v>44722</v>
      </c>
      <c r="B22821" s="815">
        <f t="shared" si="1484"/>
        <v>161</v>
      </c>
      <c r="C22821" s="815">
        <f t="shared" si="1485"/>
        <v>205</v>
      </c>
      <c r="D22821" s="815">
        <f t="shared" si="1486"/>
        <v>195</v>
      </c>
      <c r="E22821" s="815">
        <v>2022</v>
      </c>
    </row>
    <row r="22822" spans="1:5">
      <c r="A22822" s="816">
        <f t="shared" si="1483"/>
        <v>44723</v>
      </c>
      <c r="B22822" s="815">
        <f t="shared" si="1484"/>
        <v>162</v>
      </c>
      <c r="C22822" s="815">
        <f t="shared" si="1485"/>
        <v>204</v>
      </c>
      <c r="D22822" s="815">
        <f t="shared" si="1486"/>
        <v>194</v>
      </c>
      <c r="E22822" s="815">
        <v>2022</v>
      </c>
    </row>
    <row r="22823" spans="1:5">
      <c r="A22823" s="816">
        <f t="shared" si="1483"/>
        <v>44724</v>
      </c>
      <c r="B22823" s="815">
        <f t="shared" si="1484"/>
        <v>163</v>
      </c>
      <c r="C22823" s="815">
        <f t="shared" si="1485"/>
        <v>203</v>
      </c>
      <c r="D22823" s="815">
        <f t="shared" si="1486"/>
        <v>193</v>
      </c>
      <c r="E22823" s="815">
        <v>2022</v>
      </c>
    </row>
    <row r="22824" spans="1:5">
      <c r="A22824" s="816">
        <f t="shared" si="1483"/>
        <v>44725</v>
      </c>
      <c r="B22824" s="815">
        <f t="shared" si="1484"/>
        <v>164</v>
      </c>
      <c r="C22824" s="815">
        <f t="shared" si="1485"/>
        <v>202</v>
      </c>
      <c r="D22824" s="815">
        <f t="shared" si="1486"/>
        <v>192</v>
      </c>
      <c r="E22824" s="815">
        <v>2022</v>
      </c>
    </row>
    <row r="22825" spans="1:5">
      <c r="A22825" s="816">
        <f t="shared" si="1483"/>
        <v>44726</v>
      </c>
      <c r="B22825" s="815">
        <f t="shared" si="1484"/>
        <v>165</v>
      </c>
      <c r="C22825" s="815">
        <f t="shared" si="1485"/>
        <v>201</v>
      </c>
      <c r="D22825" s="815">
        <f t="shared" si="1486"/>
        <v>191</v>
      </c>
      <c r="E22825" s="815">
        <v>2022</v>
      </c>
    </row>
    <row r="22826" spans="1:5">
      <c r="A22826" s="816">
        <f t="shared" si="1483"/>
        <v>44727</v>
      </c>
      <c r="B22826" s="815">
        <f t="shared" si="1484"/>
        <v>166</v>
      </c>
      <c r="C22826" s="815">
        <f t="shared" si="1485"/>
        <v>200</v>
      </c>
      <c r="D22826" s="815">
        <f t="shared" si="1486"/>
        <v>190</v>
      </c>
      <c r="E22826" s="815">
        <v>2022</v>
      </c>
    </row>
    <row r="22827" spans="1:5">
      <c r="A22827" s="816">
        <f t="shared" si="1483"/>
        <v>44728</v>
      </c>
      <c r="B22827" s="815">
        <f t="shared" si="1484"/>
        <v>167</v>
      </c>
      <c r="C22827" s="815">
        <f t="shared" si="1485"/>
        <v>199</v>
      </c>
      <c r="D22827" s="815">
        <f t="shared" si="1486"/>
        <v>189</v>
      </c>
      <c r="E22827" s="815">
        <v>2022</v>
      </c>
    </row>
    <row r="22828" spans="1:5">
      <c r="A22828" s="816">
        <f t="shared" si="1483"/>
        <v>44729</v>
      </c>
      <c r="B22828" s="815">
        <f t="shared" si="1484"/>
        <v>168</v>
      </c>
      <c r="C22828" s="815">
        <f t="shared" si="1485"/>
        <v>198</v>
      </c>
      <c r="D22828" s="815">
        <f t="shared" si="1486"/>
        <v>188</v>
      </c>
      <c r="E22828" s="815">
        <v>2022</v>
      </c>
    </row>
    <row r="22829" spans="1:5">
      <c r="A22829" s="816">
        <f t="shared" si="1483"/>
        <v>44730</v>
      </c>
      <c r="B22829" s="815">
        <f t="shared" si="1484"/>
        <v>169</v>
      </c>
      <c r="C22829" s="815">
        <f t="shared" si="1485"/>
        <v>197</v>
      </c>
      <c r="D22829" s="815">
        <f t="shared" si="1486"/>
        <v>187</v>
      </c>
      <c r="E22829" s="815">
        <v>2022</v>
      </c>
    </row>
    <row r="22830" spans="1:5">
      <c r="A22830" s="816">
        <f t="shared" si="1483"/>
        <v>44731</v>
      </c>
      <c r="B22830" s="815">
        <f t="shared" si="1484"/>
        <v>170</v>
      </c>
      <c r="C22830" s="815">
        <f t="shared" si="1485"/>
        <v>196</v>
      </c>
      <c r="D22830" s="815">
        <f t="shared" si="1486"/>
        <v>186</v>
      </c>
      <c r="E22830" s="815">
        <v>2022</v>
      </c>
    </row>
    <row r="22831" spans="1:5">
      <c r="A22831" s="816">
        <f t="shared" si="1483"/>
        <v>44732</v>
      </c>
      <c r="B22831" s="815">
        <f t="shared" si="1484"/>
        <v>171</v>
      </c>
      <c r="C22831" s="815">
        <f t="shared" si="1485"/>
        <v>195</v>
      </c>
      <c r="D22831" s="815">
        <f t="shared" si="1486"/>
        <v>185</v>
      </c>
      <c r="E22831" s="815">
        <v>2022</v>
      </c>
    </row>
    <row r="22832" spans="1:5">
      <c r="A22832" s="816">
        <f t="shared" si="1483"/>
        <v>44733</v>
      </c>
      <c r="B22832" s="815">
        <f t="shared" si="1484"/>
        <v>172</v>
      </c>
      <c r="C22832" s="815">
        <f t="shared" si="1485"/>
        <v>194</v>
      </c>
      <c r="D22832" s="815">
        <f t="shared" si="1486"/>
        <v>184</v>
      </c>
      <c r="E22832" s="815">
        <v>2022</v>
      </c>
    </row>
    <row r="22833" spans="1:5">
      <c r="A22833" s="816">
        <f t="shared" si="1483"/>
        <v>44734</v>
      </c>
      <c r="B22833" s="815">
        <f t="shared" si="1484"/>
        <v>173</v>
      </c>
      <c r="C22833" s="815">
        <f t="shared" si="1485"/>
        <v>193</v>
      </c>
      <c r="D22833" s="815">
        <f t="shared" si="1486"/>
        <v>183</v>
      </c>
      <c r="E22833" s="815">
        <v>2022</v>
      </c>
    </row>
    <row r="22834" spans="1:5">
      <c r="A22834" s="816">
        <f t="shared" si="1483"/>
        <v>44735</v>
      </c>
      <c r="B22834" s="815">
        <f t="shared" si="1484"/>
        <v>174</v>
      </c>
      <c r="C22834" s="815">
        <f t="shared" si="1485"/>
        <v>192</v>
      </c>
      <c r="D22834" s="815">
        <f t="shared" si="1486"/>
        <v>182</v>
      </c>
      <c r="E22834" s="815">
        <v>2022</v>
      </c>
    </row>
    <row r="22835" spans="1:5">
      <c r="A22835" s="816">
        <f t="shared" ref="A22835:A22898" si="1487">A22834+1</f>
        <v>44736</v>
      </c>
      <c r="B22835" s="815">
        <f t="shared" si="1484"/>
        <v>175</v>
      </c>
      <c r="C22835" s="815">
        <f t="shared" si="1485"/>
        <v>191</v>
      </c>
      <c r="D22835" s="815">
        <f t="shared" si="1486"/>
        <v>181</v>
      </c>
      <c r="E22835" s="815">
        <v>2022</v>
      </c>
    </row>
    <row r="22836" spans="1:5">
      <c r="A22836" s="816">
        <f t="shared" si="1487"/>
        <v>44737</v>
      </c>
      <c r="B22836" s="815">
        <f t="shared" si="1484"/>
        <v>176</v>
      </c>
      <c r="C22836" s="815">
        <f t="shared" si="1485"/>
        <v>190</v>
      </c>
      <c r="D22836" s="815">
        <f t="shared" si="1486"/>
        <v>180</v>
      </c>
      <c r="E22836" s="815">
        <v>2022</v>
      </c>
    </row>
    <row r="22837" spans="1:5">
      <c r="A22837" s="816">
        <f t="shared" si="1487"/>
        <v>44738</v>
      </c>
      <c r="B22837" s="815">
        <f t="shared" si="1484"/>
        <v>177</v>
      </c>
      <c r="C22837" s="815">
        <f t="shared" si="1485"/>
        <v>189</v>
      </c>
      <c r="D22837" s="815">
        <f t="shared" si="1486"/>
        <v>179</v>
      </c>
      <c r="E22837" s="815">
        <v>2022</v>
      </c>
    </row>
    <row r="22838" spans="1:5">
      <c r="A22838" s="816">
        <f t="shared" si="1487"/>
        <v>44739</v>
      </c>
      <c r="B22838" s="815">
        <f t="shared" si="1484"/>
        <v>178</v>
      </c>
      <c r="C22838" s="815">
        <f t="shared" si="1485"/>
        <v>188</v>
      </c>
      <c r="D22838" s="815">
        <f t="shared" si="1486"/>
        <v>178</v>
      </c>
      <c r="E22838" s="815">
        <v>2022</v>
      </c>
    </row>
    <row r="22839" spans="1:5">
      <c r="A22839" s="816">
        <f t="shared" si="1487"/>
        <v>44740</v>
      </c>
      <c r="B22839" s="815">
        <f t="shared" si="1484"/>
        <v>179</v>
      </c>
      <c r="C22839" s="815">
        <f t="shared" si="1485"/>
        <v>187</v>
      </c>
      <c r="D22839" s="815">
        <f t="shared" si="1486"/>
        <v>177</v>
      </c>
      <c r="E22839" s="815">
        <v>2022</v>
      </c>
    </row>
    <row r="22840" spans="1:5">
      <c r="A22840" s="816">
        <f t="shared" si="1487"/>
        <v>44741</v>
      </c>
      <c r="B22840" s="815">
        <f t="shared" si="1484"/>
        <v>180</v>
      </c>
      <c r="C22840" s="815">
        <f t="shared" si="1485"/>
        <v>186</v>
      </c>
      <c r="D22840" s="815">
        <f t="shared" si="1486"/>
        <v>176</v>
      </c>
      <c r="E22840" s="815">
        <v>2022</v>
      </c>
    </row>
    <row r="22841" spans="1:5">
      <c r="A22841" s="816">
        <f t="shared" si="1487"/>
        <v>44742</v>
      </c>
      <c r="B22841" s="815">
        <f t="shared" si="1484"/>
        <v>181</v>
      </c>
      <c r="C22841" s="815">
        <f t="shared" si="1485"/>
        <v>185</v>
      </c>
      <c r="D22841" s="815">
        <f t="shared" si="1486"/>
        <v>175</v>
      </c>
      <c r="E22841" s="815">
        <v>2022</v>
      </c>
    </row>
    <row r="22842" spans="1:5">
      <c r="A22842" s="816">
        <f t="shared" si="1487"/>
        <v>44743</v>
      </c>
      <c r="B22842" s="815">
        <f t="shared" si="1484"/>
        <v>182</v>
      </c>
      <c r="C22842" s="815">
        <f t="shared" si="1485"/>
        <v>184</v>
      </c>
      <c r="D22842" s="815">
        <f t="shared" si="1486"/>
        <v>174</v>
      </c>
      <c r="E22842" s="815">
        <v>2022</v>
      </c>
    </row>
    <row r="22843" spans="1:5">
      <c r="A22843" s="816">
        <f t="shared" si="1487"/>
        <v>44744</v>
      </c>
      <c r="B22843" s="815">
        <f t="shared" si="1484"/>
        <v>183</v>
      </c>
      <c r="C22843" s="815">
        <f t="shared" si="1485"/>
        <v>183</v>
      </c>
      <c r="D22843" s="815">
        <f t="shared" si="1486"/>
        <v>173</v>
      </c>
      <c r="E22843" s="815">
        <v>2022</v>
      </c>
    </row>
    <row r="22844" spans="1:5">
      <c r="A22844" s="816">
        <f t="shared" si="1487"/>
        <v>44745</v>
      </c>
      <c r="B22844" s="815">
        <f t="shared" ref="B22844:B22907" si="1488">B22843+1</f>
        <v>184</v>
      </c>
      <c r="C22844" s="815">
        <f t="shared" ref="C22844:C22907" si="1489">C22843-1</f>
        <v>182</v>
      </c>
      <c r="D22844" s="815">
        <f t="shared" ref="D22844:D22907" si="1490">D22843-1</f>
        <v>172</v>
      </c>
      <c r="E22844" s="815">
        <v>2022</v>
      </c>
    </row>
    <row r="22845" spans="1:5">
      <c r="A22845" s="816">
        <f t="shared" si="1487"/>
        <v>44746</v>
      </c>
      <c r="B22845" s="815">
        <f t="shared" si="1488"/>
        <v>185</v>
      </c>
      <c r="C22845" s="815">
        <f t="shared" si="1489"/>
        <v>181</v>
      </c>
      <c r="D22845" s="815">
        <f t="shared" si="1490"/>
        <v>171</v>
      </c>
      <c r="E22845" s="815">
        <v>2022</v>
      </c>
    </row>
    <row r="22846" spans="1:5">
      <c r="A22846" s="816">
        <f t="shared" si="1487"/>
        <v>44747</v>
      </c>
      <c r="B22846" s="815">
        <f t="shared" si="1488"/>
        <v>186</v>
      </c>
      <c r="C22846" s="815">
        <f t="shared" si="1489"/>
        <v>180</v>
      </c>
      <c r="D22846" s="815">
        <f t="shared" si="1490"/>
        <v>170</v>
      </c>
      <c r="E22846" s="815">
        <v>2022</v>
      </c>
    </row>
    <row r="22847" spans="1:5">
      <c r="A22847" s="816">
        <f t="shared" si="1487"/>
        <v>44748</v>
      </c>
      <c r="B22847" s="815">
        <f t="shared" si="1488"/>
        <v>187</v>
      </c>
      <c r="C22847" s="815">
        <f t="shared" si="1489"/>
        <v>179</v>
      </c>
      <c r="D22847" s="815">
        <f t="shared" si="1490"/>
        <v>169</v>
      </c>
      <c r="E22847" s="815">
        <v>2022</v>
      </c>
    </row>
    <row r="22848" spans="1:5">
      <c r="A22848" s="816">
        <f t="shared" si="1487"/>
        <v>44749</v>
      </c>
      <c r="B22848" s="815">
        <f t="shared" si="1488"/>
        <v>188</v>
      </c>
      <c r="C22848" s="815">
        <f t="shared" si="1489"/>
        <v>178</v>
      </c>
      <c r="D22848" s="815">
        <f t="shared" si="1490"/>
        <v>168</v>
      </c>
      <c r="E22848" s="815">
        <v>2022</v>
      </c>
    </row>
    <row r="22849" spans="1:5">
      <c r="A22849" s="816">
        <f t="shared" si="1487"/>
        <v>44750</v>
      </c>
      <c r="B22849" s="815">
        <f t="shared" si="1488"/>
        <v>189</v>
      </c>
      <c r="C22849" s="815">
        <f t="shared" si="1489"/>
        <v>177</v>
      </c>
      <c r="D22849" s="815">
        <f t="shared" si="1490"/>
        <v>167</v>
      </c>
      <c r="E22849" s="815">
        <v>2022</v>
      </c>
    </row>
    <row r="22850" spans="1:5">
      <c r="A22850" s="816">
        <f t="shared" si="1487"/>
        <v>44751</v>
      </c>
      <c r="B22850" s="815">
        <f t="shared" si="1488"/>
        <v>190</v>
      </c>
      <c r="C22850" s="815">
        <f t="shared" si="1489"/>
        <v>176</v>
      </c>
      <c r="D22850" s="815">
        <f t="shared" si="1490"/>
        <v>166</v>
      </c>
      <c r="E22850" s="815">
        <v>2022</v>
      </c>
    </row>
    <row r="22851" spans="1:5">
      <c r="A22851" s="816">
        <f t="shared" si="1487"/>
        <v>44752</v>
      </c>
      <c r="B22851" s="815">
        <f t="shared" si="1488"/>
        <v>191</v>
      </c>
      <c r="C22851" s="815">
        <f t="shared" si="1489"/>
        <v>175</v>
      </c>
      <c r="D22851" s="815">
        <f t="shared" si="1490"/>
        <v>165</v>
      </c>
      <c r="E22851" s="815">
        <v>2022</v>
      </c>
    </row>
    <row r="22852" spans="1:5">
      <c r="A22852" s="816">
        <f t="shared" si="1487"/>
        <v>44753</v>
      </c>
      <c r="B22852" s="815">
        <f t="shared" si="1488"/>
        <v>192</v>
      </c>
      <c r="C22852" s="815">
        <f t="shared" si="1489"/>
        <v>174</v>
      </c>
      <c r="D22852" s="815">
        <f t="shared" si="1490"/>
        <v>164</v>
      </c>
      <c r="E22852" s="815">
        <v>2022</v>
      </c>
    </row>
    <row r="22853" spans="1:5">
      <c r="A22853" s="816">
        <f t="shared" si="1487"/>
        <v>44754</v>
      </c>
      <c r="B22853" s="815">
        <f t="shared" si="1488"/>
        <v>193</v>
      </c>
      <c r="C22853" s="815">
        <f t="shared" si="1489"/>
        <v>173</v>
      </c>
      <c r="D22853" s="815">
        <f t="shared" si="1490"/>
        <v>163</v>
      </c>
      <c r="E22853" s="815">
        <v>2022</v>
      </c>
    </row>
    <row r="22854" spans="1:5">
      <c r="A22854" s="816">
        <f t="shared" si="1487"/>
        <v>44755</v>
      </c>
      <c r="B22854" s="815">
        <f t="shared" si="1488"/>
        <v>194</v>
      </c>
      <c r="C22854" s="815">
        <f t="shared" si="1489"/>
        <v>172</v>
      </c>
      <c r="D22854" s="815">
        <f t="shared" si="1490"/>
        <v>162</v>
      </c>
      <c r="E22854" s="815">
        <v>2022</v>
      </c>
    </row>
    <row r="22855" spans="1:5">
      <c r="A22855" s="816">
        <f t="shared" si="1487"/>
        <v>44756</v>
      </c>
      <c r="B22855" s="815">
        <f t="shared" si="1488"/>
        <v>195</v>
      </c>
      <c r="C22855" s="815">
        <f t="shared" si="1489"/>
        <v>171</v>
      </c>
      <c r="D22855" s="815">
        <f t="shared" si="1490"/>
        <v>161</v>
      </c>
      <c r="E22855" s="815">
        <v>2022</v>
      </c>
    </row>
    <row r="22856" spans="1:5">
      <c r="A22856" s="816">
        <f t="shared" si="1487"/>
        <v>44757</v>
      </c>
      <c r="B22856" s="815">
        <f t="shared" si="1488"/>
        <v>196</v>
      </c>
      <c r="C22856" s="815">
        <f t="shared" si="1489"/>
        <v>170</v>
      </c>
      <c r="D22856" s="815">
        <f t="shared" si="1490"/>
        <v>160</v>
      </c>
      <c r="E22856" s="815">
        <v>2022</v>
      </c>
    </row>
    <row r="22857" spans="1:5">
      <c r="A22857" s="816">
        <f t="shared" si="1487"/>
        <v>44758</v>
      </c>
      <c r="B22857" s="815">
        <f t="shared" si="1488"/>
        <v>197</v>
      </c>
      <c r="C22857" s="815">
        <f t="shared" si="1489"/>
        <v>169</v>
      </c>
      <c r="D22857" s="815">
        <f t="shared" si="1490"/>
        <v>159</v>
      </c>
      <c r="E22857" s="815">
        <v>2022</v>
      </c>
    </row>
    <row r="22858" spans="1:5">
      <c r="A22858" s="816">
        <f t="shared" si="1487"/>
        <v>44759</v>
      </c>
      <c r="B22858" s="815">
        <f t="shared" si="1488"/>
        <v>198</v>
      </c>
      <c r="C22858" s="815">
        <f t="shared" si="1489"/>
        <v>168</v>
      </c>
      <c r="D22858" s="815">
        <f t="shared" si="1490"/>
        <v>158</v>
      </c>
      <c r="E22858" s="815">
        <v>2022</v>
      </c>
    </row>
    <row r="22859" spans="1:5">
      <c r="A22859" s="816">
        <f t="shared" si="1487"/>
        <v>44760</v>
      </c>
      <c r="B22859" s="815">
        <f t="shared" si="1488"/>
        <v>199</v>
      </c>
      <c r="C22859" s="815">
        <f t="shared" si="1489"/>
        <v>167</v>
      </c>
      <c r="D22859" s="815">
        <f t="shared" si="1490"/>
        <v>157</v>
      </c>
      <c r="E22859" s="815">
        <v>2022</v>
      </c>
    </row>
    <row r="22860" spans="1:5">
      <c r="A22860" s="816">
        <f t="shared" si="1487"/>
        <v>44761</v>
      </c>
      <c r="B22860" s="815">
        <f t="shared" si="1488"/>
        <v>200</v>
      </c>
      <c r="C22860" s="815">
        <f t="shared" si="1489"/>
        <v>166</v>
      </c>
      <c r="D22860" s="815">
        <f t="shared" si="1490"/>
        <v>156</v>
      </c>
      <c r="E22860" s="815">
        <v>2022</v>
      </c>
    </row>
    <row r="22861" spans="1:5">
      <c r="A22861" s="816">
        <f t="shared" si="1487"/>
        <v>44762</v>
      </c>
      <c r="B22861" s="815">
        <f t="shared" si="1488"/>
        <v>201</v>
      </c>
      <c r="C22861" s="815">
        <f t="shared" si="1489"/>
        <v>165</v>
      </c>
      <c r="D22861" s="815">
        <f t="shared" si="1490"/>
        <v>155</v>
      </c>
      <c r="E22861" s="815">
        <v>2022</v>
      </c>
    </row>
    <row r="22862" spans="1:5">
      <c r="A22862" s="816">
        <f t="shared" si="1487"/>
        <v>44763</v>
      </c>
      <c r="B22862" s="815">
        <f t="shared" si="1488"/>
        <v>202</v>
      </c>
      <c r="C22862" s="815">
        <f t="shared" si="1489"/>
        <v>164</v>
      </c>
      <c r="D22862" s="815">
        <f t="shared" si="1490"/>
        <v>154</v>
      </c>
      <c r="E22862" s="815">
        <v>2022</v>
      </c>
    </row>
    <row r="22863" spans="1:5">
      <c r="A22863" s="816">
        <f t="shared" si="1487"/>
        <v>44764</v>
      </c>
      <c r="B22863" s="815">
        <f t="shared" si="1488"/>
        <v>203</v>
      </c>
      <c r="C22863" s="815">
        <f t="shared" si="1489"/>
        <v>163</v>
      </c>
      <c r="D22863" s="815">
        <f t="shared" si="1490"/>
        <v>153</v>
      </c>
      <c r="E22863" s="815">
        <v>2022</v>
      </c>
    </row>
    <row r="22864" spans="1:5">
      <c r="A22864" s="816">
        <f t="shared" si="1487"/>
        <v>44765</v>
      </c>
      <c r="B22864" s="815">
        <f t="shared" si="1488"/>
        <v>204</v>
      </c>
      <c r="C22864" s="815">
        <f t="shared" si="1489"/>
        <v>162</v>
      </c>
      <c r="D22864" s="815">
        <f t="shared" si="1490"/>
        <v>152</v>
      </c>
      <c r="E22864" s="815">
        <v>2022</v>
      </c>
    </row>
    <row r="22865" spans="1:5">
      <c r="A22865" s="816">
        <f t="shared" si="1487"/>
        <v>44766</v>
      </c>
      <c r="B22865" s="815">
        <f t="shared" si="1488"/>
        <v>205</v>
      </c>
      <c r="C22865" s="815">
        <f t="shared" si="1489"/>
        <v>161</v>
      </c>
      <c r="D22865" s="815">
        <f t="shared" si="1490"/>
        <v>151</v>
      </c>
      <c r="E22865" s="815">
        <v>2022</v>
      </c>
    </row>
    <row r="22866" spans="1:5">
      <c r="A22866" s="816">
        <f t="shared" si="1487"/>
        <v>44767</v>
      </c>
      <c r="B22866" s="815">
        <f t="shared" si="1488"/>
        <v>206</v>
      </c>
      <c r="C22866" s="815">
        <f t="shared" si="1489"/>
        <v>160</v>
      </c>
      <c r="D22866" s="815">
        <f t="shared" si="1490"/>
        <v>150</v>
      </c>
      <c r="E22866" s="815">
        <v>2022</v>
      </c>
    </row>
    <row r="22867" spans="1:5">
      <c r="A22867" s="816">
        <f t="shared" si="1487"/>
        <v>44768</v>
      </c>
      <c r="B22867" s="815">
        <f t="shared" si="1488"/>
        <v>207</v>
      </c>
      <c r="C22867" s="815">
        <f t="shared" si="1489"/>
        <v>159</v>
      </c>
      <c r="D22867" s="815">
        <f t="shared" si="1490"/>
        <v>149</v>
      </c>
      <c r="E22867" s="815">
        <v>2022</v>
      </c>
    </row>
    <row r="22868" spans="1:5">
      <c r="A22868" s="816">
        <f t="shared" si="1487"/>
        <v>44769</v>
      </c>
      <c r="B22868" s="815">
        <f t="shared" si="1488"/>
        <v>208</v>
      </c>
      <c r="C22868" s="815">
        <f t="shared" si="1489"/>
        <v>158</v>
      </c>
      <c r="D22868" s="815">
        <f t="shared" si="1490"/>
        <v>148</v>
      </c>
      <c r="E22868" s="815">
        <v>2022</v>
      </c>
    </row>
    <row r="22869" spans="1:5">
      <c r="A22869" s="816">
        <f t="shared" si="1487"/>
        <v>44770</v>
      </c>
      <c r="B22869" s="815">
        <f t="shared" si="1488"/>
        <v>209</v>
      </c>
      <c r="C22869" s="815">
        <f t="shared" si="1489"/>
        <v>157</v>
      </c>
      <c r="D22869" s="815">
        <f t="shared" si="1490"/>
        <v>147</v>
      </c>
      <c r="E22869" s="815">
        <v>2022</v>
      </c>
    </row>
    <row r="22870" spans="1:5">
      <c r="A22870" s="816">
        <f t="shared" si="1487"/>
        <v>44771</v>
      </c>
      <c r="B22870" s="815">
        <f t="shared" si="1488"/>
        <v>210</v>
      </c>
      <c r="C22870" s="815">
        <f t="shared" si="1489"/>
        <v>156</v>
      </c>
      <c r="D22870" s="815">
        <f t="shared" si="1490"/>
        <v>146</v>
      </c>
      <c r="E22870" s="815">
        <v>2022</v>
      </c>
    </row>
    <row r="22871" spans="1:5">
      <c r="A22871" s="816">
        <f t="shared" si="1487"/>
        <v>44772</v>
      </c>
      <c r="B22871" s="815">
        <f t="shared" si="1488"/>
        <v>211</v>
      </c>
      <c r="C22871" s="815">
        <f t="shared" si="1489"/>
        <v>155</v>
      </c>
      <c r="D22871" s="815">
        <f t="shared" si="1490"/>
        <v>145</v>
      </c>
      <c r="E22871" s="815">
        <v>2022</v>
      </c>
    </row>
    <row r="22872" spans="1:5">
      <c r="A22872" s="816">
        <f t="shared" si="1487"/>
        <v>44773</v>
      </c>
      <c r="B22872" s="815">
        <f t="shared" si="1488"/>
        <v>212</v>
      </c>
      <c r="C22872" s="815">
        <f t="shared" si="1489"/>
        <v>154</v>
      </c>
      <c r="D22872" s="815">
        <f t="shared" si="1490"/>
        <v>144</v>
      </c>
      <c r="E22872" s="815">
        <v>2022</v>
      </c>
    </row>
    <row r="22873" spans="1:5">
      <c r="A22873" s="816">
        <f t="shared" si="1487"/>
        <v>44774</v>
      </c>
      <c r="B22873" s="815">
        <f t="shared" si="1488"/>
        <v>213</v>
      </c>
      <c r="C22873" s="815">
        <f t="shared" si="1489"/>
        <v>153</v>
      </c>
      <c r="D22873" s="815">
        <f t="shared" si="1490"/>
        <v>143</v>
      </c>
      <c r="E22873" s="815">
        <v>2022</v>
      </c>
    </row>
    <row r="22874" spans="1:5">
      <c r="A22874" s="816">
        <f t="shared" si="1487"/>
        <v>44775</v>
      </c>
      <c r="B22874" s="815">
        <f t="shared" si="1488"/>
        <v>214</v>
      </c>
      <c r="C22874" s="815">
        <f t="shared" si="1489"/>
        <v>152</v>
      </c>
      <c r="D22874" s="815">
        <f t="shared" si="1490"/>
        <v>142</v>
      </c>
      <c r="E22874" s="815">
        <v>2022</v>
      </c>
    </row>
    <row r="22875" spans="1:5">
      <c r="A22875" s="816">
        <f t="shared" si="1487"/>
        <v>44776</v>
      </c>
      <c r="B22875" s="815">
        <f t="shared" si="1488"/>
        <v>215</v>
      </c>
      <c r="C22875" s="815">
        <f t="shared" si="1489"/>
        <v>151</v>
      </c>
      <c r="D22875" s="815">
        <f t="shared" si="1490"/>
        <v>141</v>
      </c>
      <c r="E22875" s="815">
        <v>2022</v>
      </c>
    </row>
    <row r="22876" spans="1:5">
      <c r="A22876" s="816">
        <f t="shared" si="1487"/>
        <v>44777</v>
      </c>
      <c r="B22876" s="815">
        <f t="shared" si="1488"/>
        <v>216</v>
      </c>
      <c r="C22876" s="815">
        <f t="shared" si="1489"/>
        <v>150</v>
      </c>
      <c r="D22876" s="815">
        <f t="shared" si="1490"/>
        <v>140</v>
      </c>
      <c r="E22876" s="815">
        <v>2022</v>
      </c>
    </row>
    <row r="22877" spans="1:5">
      <c r="A22877" s="816">
        <f t="shared" si="1487"/>
        <v>44778</v>
      </c>
      <c r="B22877" s="815">
        <f t="shared" si="1488"/>
        <v>217</v>
      </c>
      <c r="C22877" s="815">
        <f t="shared" si="1489"/>
        <v>149</v>
      </c>
      <c r="D22877" s="815">
        <f t="shared" si="1490"/>
        <v>139</v>
      </c>
      <c r="E22877" s="815">
        <v>2022</v>
      </c>
    </row>
    <row r="22878" spans="1:5">
      <c r="A22878" s="816">
        <f t="shared" si="1487"/>
        <v>44779</v>
      </c>
      <c r="B22878" s="815">
        <f t="shared" si="1488"/>
        <v>218</v>
      </c>
      <c r="C22878" s="815">
        <f t="shared" si="1489"/>
        <v>148</v>
      </c>
      <c r="D22878" s="815">
        <f t="shared" si="1490"/>
        <v>138</v>
      </c>
      <c r="E22878" s="815">
        <v>2022</v>
      </c>
    </row>
    <row r="22879" spans="1:5">
      <c r="A22879" s="816">
        <f t="shared" si="1487"/>
        <v>44780</v>
      </c>
      <c r="B22879" s="815">
        <f t="shared" si="1488"/>
        <v>219</v>
      </c>
      <c r="C22879" s="815">
        <f t="shared" si="1489"/>
        <v>147</v>
      </c>
      <c r="D22879" s="815">
        <f t="shared" si="1490"/>
        <v>137</v>
      </c>
      <c r="E22879" s="815">
        <v>2022</v>
      </c>
    </row>
    <row r="22880" spans="1:5">
      <c r="A22880" s="816">
        <f t="shared" si="1487"/>
        <v>44781</v>
      </c>
      <c r="B22880" s="815">
        <f t="shared" si="1488"/>
        <v>220</v>
      </c>
      <c r="C22880" s="815">
        <f t="shared" si="1489"/>
        <v>146</v>
      </c>
      <c r="D22880" s="815">
        <f t="shared" si="1490"/>
        <v>136</v>
      </c>
      <c r="E22880" s="815">
        <v>2022</v>
      </c>
    </row>
    <row r="22881" spans="1:5">
      <c r="A22881" s="816">
        <f t="shared" si="1487"/>
        <v>44782</v>
      </c>
      <c r="B22881" s="815">
        <f t="shared" si="1488"/>
        <v>221</v>
      </c>
      <c r="C22881" s="815">
        <f t="shared" si="1489"/>
        <v>145</v>
      </c>
      <c r="D22881" s="815">
        <f t="shared" si="1490"/>
        <v>135</v>
      </c>
      <c r="E22881" s="815">
        <v>2022</v>
      </c>
    </row>
    <row r="22882" spans="1:5">
      <c r="A22882" s="816">
        <f t="shared" si="1487"/>
        <v>44783</v>
      </c>
      <c r="B22882" s="815">
        <f t="shared" si="1488"/>
        <v>222</v>
      </c>
      <c r="C22882" s="815">
        <f t="shared" si="1489"/>
        <v>144</v>
      </c>
      <c r="D22882" s="815">
        <f t="shared" si="1490"/>
        <v>134</v>
      </c>
      <c r="E22882" s="815">
        <v>2022</v>
      </c>
    </row>
    <row r="22883" spans="1:5">
      <c r="A22883" s="816">
        <f t="shared" si="1487"/>
        <v>44784</v>
      </c>
      <c r="B22883" s="815">
        <f t="shared" si="1488"/>
        <v>223</v>
      </c>
      <c r="C22883" s="815">
        <f t="shared" si="1489"/>
        <v>143</v>
      </c>
      <c r="D22883" s="815">
        <f t="shared" si="1490"/>
        <v>133</v>
      </c>
      <c r="E22883" s="815">
        <v>2022</v>
      </c>
    </row>
    <row r="22884" spans="1:5">
      <c r="A22884" s="816">
        <f t="shared" si="1487"/>
        <v>44785</v>
      </c>
      <c r="B22884" s="815">
        <f t="shared" si="1488"/>
        <v>224</v>
      </c>
      <c r="C22884" s="815">
        <f t="shared" si="1489"/>
        <v>142</v>
      </c>
      <c r="D22884" s="815">
        <f t="shared" si="1490"/>
        <v>132</v>
      </c>
      <c r="E22884" s="815">
        <v>2022</v>
      </c>
    </row>
    <row r="22885" spans="1:5">
      <c r="A22885" s="816">
        <f t="shared" si="1487"/>
        <v>44786</v>
      </c>
      <c r="B22885" s="815">
        <f t="shared" si="1488"/>
        <v>225</v>
      </c>
      <c r="C22885" s="815">
        <f t="shared" si="1489"/>
        <v>141</v>
      </c>
      <c r="D22885" s="815">
        <f t="shared" si="1490"/>
        <v>131</v>
      </c>
      <c r="E22885" s="815">
        <v>2022</v>
      </c>
    </row>
    <row r="22886" spans="1:5">
      <c r="A22886" s="816">
        <f t="shared" si="1487"/>
        <v>44787</v>
      </c>
      <c r="B22886" s="815">
        <f t="shared" si="1488"/>
        <v>226</v>
      </c>
      <c r="C22886" s="815">
        <f t="shared" si="1489"/>
        <v>140</v>
      </c>
      <c r="D22886" s="815">
        <f t="shared" si="1490"/>
        <v>130</v>
      </c>
      <c r="E22886" s="815">
        <v>2022</v>
      </c>
    </row>
    <row r="22887" spans="1:5">
      <c r="A22887" s="816">
        <f t="shared" si="1487"/>
        <v>44788</v>
      </c>
      <c r="B22887" s="815">
        <f t="shared" si="1488"/>
        <v>227</v>
      </c>
      <c r="C22887" s="815">
        <f t="shared" si="1489"/>
        <v>139</v>
      </c>
      <c r="D22887" s="815">
        <f t="shared" si="1490"/>
        <v>129</v>
      </c>
      <c r="E22887" s="815">
        <v>2022</v>
      </c>
    </row>
    <row r="22888" spans="1:5">
      <c r="A22888" s="816">
        <f t="shared" si="1487"/>
        <v>44789</v>
      </c>
      <c r="B22888" s="815">
        <f t="shared" si="1488"/>
        <v>228</v>
      </c>
      <c r="C22888" s="815">
        <f t="shared" si="1489"/>
        <v>138</v>
      </c>
      <c r="D22888" s="815">
        <f t="shared" si="1490"/>
        <v>128</v>
      </c>
      <c r="E22888" s="815">
        <v>2022</v>
      </c>
    </row>
    <row r="22889" spans="1:5">
      <c r="A22889" s="816">
        <f t="shared" si="1487"/>
        <v>44790</v>
      </c>
      <c r="B22889" s="815">
        <f t="shared" si="1488"/>
        <v>229</v>
      </c>
      <c r="C22889" s="815">
        <f t="shared" si="1489"/>
        <v>137</v>
      </c>
      <c r="D22889" s="815">
        <f t="shared" si="1490"/>
        <v>127</v>
      </c>
      <c r="E22889" s="815">
        <v>2022</v>
      </c>
    </row>
    <row r="22890" spans="1:5">
      <c r="A22890" s="816">
        <f t="shared" si="1487"/>
        <v>44791</v>
      </c>
      <c r="B22890" s="815">
        <f t="shared" si="1488"/>
        <v>230</v>
      </c>
      <c r="C22890" s="815">
        <f t="shared" si="1489"/>
        <v>136</v>
      </c>
      <c r="D22890" s="815">
        <f t="shared" si="1490"/>
        <v>126</v>
      </c>
      <c r="E22890" s="815">
        <v>2022</v>
      </c>
    </row>
    <row r="22891" spans="1:5">
      <c r="A22891" s="816">
        <f t="shared" si="1487"/>
        <v>44792</v>
      </c>
      <c r="B22891" s="815">
        <f t="shared" si="1488"/>
        <v>231</v>
      </c>
      <c r="C22891" s="815">
        <f t="shared" si="1489"/>
        <v>135</v>
      </c>
      <c r="D22891" s="815">
        <f t="shared" si="1490"/>
        <v>125</v>
      </c>
      <c r="E22891" s="815">
        <v>2022</v>
      </c>
    </row>
    <row r="22892" spans="1:5">
      <c r="A22892" s="816">
        <f t="shared" si="1487"/>
        <v>44793</v>
      </c>
      <c r="B22892" s="815">
        <f t="shared" si="1488"/>
        <v>232</v>
      </c>
      <c r="C22892" s="815">
        <f t="shared" si="1489"/>
        <v>134</v>
      </c>
      <c r="D22892" s="815">
        <f t="shared" si="1490"/>
        <v>124</v>
      </c>
      <c r="E22892" s="815">
        <v>2022</v>
      </c>
    </row>
    <row r="22893" spans="1:5">
      <c r="A22893" s="816">
        <f t="shared" si="1487"/>
        <v>44794</v>
      </c>
      <c r="B22893" s="815">
        <f t="shared" si="1488"/>
        <v>233</v>
      </c>
      <c r="C22893" s="815">
        <f t="shared" si="1489"/>
        <v>133</v>
      </c>
      <c r="D22893" s="815">
        <f t="shared" si="1490"/>
        <v>123</v>
      </c>
      <c r="E22893" s="815">
        <v>2022</v>
      </c>
    </row>
    <row r="22894" spans="1:5">
      <c r="A22894" s="816">
        <f t="shared" si="1487"/>
        <v>44795</v>
      </c>
      <c r="B22894" s="815">
        <f t="shared" si="1488"/>
        <v>234</v>
      </c>
      <c r="C22894" s="815">
        <f t="shared" si="1489"/>
        <v>132</v>
      </c>
      <c r="D22894" s="815">
        <f t="shared" si="1490"/>
        <v>122</v>
      </c>
      <c r="E22894" s="815">
        <v>2022</v>
      </c>
    </row>
    <row r="22895" spans="1:5">
      <c r="A22895" s="816">
        <f t="shared" si="1487"/>
        <v>44796</v>
      </c>
      <c r="B22895" s="815">
        <f t="shared" si="1488"/>
        <v>235</v>
      </c>
      <c r="C22895" s="815">
        <f t="shared" si="1489"/>
        <v>131</v>
      </c>
      <c r="D22895" s="815">
        <f t="shared" si="1490"/>
        <v>121</v>
      </c>
      <c r="E22895" s="815">
        <v>2022</v>
      </c>
    </row>
    <row r="22896" spans="1:5">
      <c r="A22896" s="816">
        <f t="shared" si="1487"/>
        <v>44797</v>
      </c>
      <c r="B22896" s="815">
        <f t="shared" si="1488"/>
        <v>236</v>
      </c>
      <c r="C22896" s="815">
        <f t="shared" si="1489"/>
        <v>130</v>
      </c>
      <c r="D22896" s="815">
        <f t="shared" si="1490"/>
        <v>120</v>
      </c>
      <c r="E22896" s="815">
        <v>2022</v>
      </c>
    </row>
    <row r="22897" spans="1:5">
      <c r="A22897" s="816">
        <f t="shared" si="1487"/>
        <v>44798</v>
      </c>
      <c r="B22897" s="815">
        <f t="shared" si="1488"/>
        <v>237</v>
      </c>
      <c r="C22897" s="815">
        <f t="shared" si="1489"/>
        <v>129</v>
      </c>
      <c r="D22897" s="815">
        <f t="shared" si="1490"/>
        <v>119</v>
      </c>
      <c r="E22897" s="815">
        <v>2022</v>
      </c>
    </row>
    <row r="22898" spans="1:5">
      <c r="A22898" s="816">
        <f t="shared" si="1487"/>
        <v>44799</v>
      </c>
      <c r="B22898" s="815">
        <f t="shared" si="1488"/>
        <v>238</v>
      </c>
      <c r="C22898" s="815">
        <f t="shared" si="1489"/>
        <v>128</v>
      </c>
      <c r="D22898" s="815">
        <f t="shared" si="1490"/>
        <v>118</v>
      </c>
      <c r="E22898" s="815">
        <v>2022</v>
      </c>
    </row>
    <row r="22899" spans="1:5">
      <c r="A22899" s="816">
        <f t="shared" ref="A22899:A22962" si="1491">A22898+1</f>
        <v>44800</v>
      </c>
      <c r="B22899" s="815">
        <f t="shared" si="1488"/>
        <v>239</v>
      </c>
      <c r="C22899" s="815">
        <f t="shared" si="1489"/>
        <v>127</v>
      </c>
      <c r="D22899" s="815">
        <f t="shared" si="1490"/>
        <v>117</v>
      </c>
      <c r="E22899" s="815">
        <v>2022</v>
      </c>
    </row>
    <row r="22900" spans="1:5">
      <c r="A22900" s="816">
        <f t="shared" si="1491"/>
        <v>44801</v>
      </c>
      <c r="B22900" s="815">
        <f t="shared" si="1488"/>
        <v>240</v>
      </c>
      <c r="C22900" s="815">
        <f t="shared" si="1489"/>
        <v>126</v>
      </c>
      <c r="D22900" s="815">
        <f t="shared" si="1490"/>
        <v>116</v>
      </c>
      <c r="E22900" s="815">
        <v>2022</v>
      </c>
    </row>
    <row r="22901" spans="1:5">
      <c r="A22901" s="816">
        <f t="shared" si="1491"/>
        <v>44802</v>
      </c>
      <c r="B22901" s="815">
        <f t="shared" si="1488"/>
        <v>241</v>
      </c>
      <c r="C22901" s="815">
        <f t="shared" si="1489"/>
        <v>125</v>
      </c>
      <c r="D22901" s="815">
        <f t="shared" si="1490"/>
        <v>115</v>
      </c>
      <c r="E22901" s="815">
        <v>2022</v>
      </c>
    </row>
    <row r="22902" spans="1:5">
      <c r="A22902" s="816">
        <f t="shared" si="1491"/>
        <v>44803</v>
      </c>
      <c r="B22902" s="815">
        <f t="shared" si="1488"/>
        <v>242</v>
      </c>
      <c r="C22902" s="815">
        <f t="shared" si="1489"/>
        <v>124</v>
      </c>
      <c r="D22902" s="815">
        <f t="shared" si="1490"/>
        <v>114</v>
      </c>
      <c r="E22902" s="815">
        <v>2022</v>
      </c>
    </row>
    <row r="22903" spans="1:5">
      <c r="A22903" s="816">
        <f t="shared" si="1491"/>
        <v>44804</v>
      </c>
      <c r="B22903" s="815">
        <f t="shared" si="1488"/>
        <v>243</v>
      </c>
      <c r="C22903" s="815">
        <f t="shared" si="1489"/>
        <v>123</v>
      </c>
      <c r="D22903" s="815">
        <f t="shared" si="1490"/>
        <v>113</v>
      </c>
      <c r="E22903" s="815">
        <v>2022</v>
      </c>
    </row>
    <row r="22904" spans="1:5">
      <c r="A22904" s="816">
        <f t="shared" si="1491"/>
        <v>44805</v>
      </c>
      <c r="B22904" s="815">
        <f t="shared" si="1488"/>
        <v>244</v>
      </c>
      <c r="C22904" s="815">
        <f t="shared" si="1489"/>
        <v>122</v>
      </c>
      <c r="D22904" s="815">
        <f t="shared" si="1490"/>
        <v>112</v>
      </c>
      <c r="E22904" s="815">
        <v>2022</v>
      </c>
    </row>
    <row r="22905" spans="1:5">
      <c r="A22905" s="816">
        <f t="shared" si="1491"/>
        <v>44806</v>
      </c>
      <c r="B22905" s="815">
        <f t="shared" si="1488"/>
        <v>245</v>
      </c>
      <c r="C22905" s="815">
        <f t="shared" si="1489"/>
        <v>121</v>
      </c>
      <c r="D22905" s="815">
        <f t="shared" si="1490"/>
        <v>111</v>
      </c>
      <c r="E22905" s="815">
        <v>2022</v>
      </c>
    </row>
    <row r="22906" spans="1:5">
      <c r="A22906" s="816">
        <f t="shared" si="1491"/>
        <v>44807</v>
      </c>
      <c r="B22906" s="815">
        <f t="shared" si="1488"/>
        <v>246</v>
      </c>
      <c r="C22906" s="815">
        <f t="shared" si="1489"/>
        <v>120</v>
      </c>
      <c r="D22906" s="815">
        <f t="shared" si="1490"/>
        <v>110</v>
      </c>
      <c r="E22906" s="815">
        <v>2022</v>
      </c>
    </row>
    <row r="22907" spans="1:5">
      <c r="A22907" s="816">
        <f t="shared" si="1491"/>
        <v>44808</v>
      </c>
      <c r="B22907" s="815">
        <f t="shared" si="1488"/>
        <v>247</v>
      </c>
      <c r="C22907" s="815">
        <f t="shared" si="1489"/>
        <v>119</v>
      </c>
      <c r="D22907" s="815">
        <f t="shared" si="1490"/>
        <v>109</v>
      </c>
      <c r="E22907" s="815">
        <v>2022</v>
      </c>
    </row>
    <row r="22908" spans="1:5">
      <c r="A22908" s="816">
        <f t="shared" si="1491"/>
        <v>44809</v>
      </c>
      <c r="B22908" s="815">
        <f t="shared" ref="B22908:B22971" si="1492">B22907+1</f>
        <v>248</v>
      </c>
      <c r="C22908" s="815">
        <f t="shared" ref="C22908:C22971" si="1493">C22907-1</f>
        <v>118</v>
      </c>
      <c r="D22908" s="815">
        <f t="shared" ref="D22908:D22971" si="1494">D22907-1</f>
        <v>108</v>
      </c>
      <c r="E22908" s="815">
        <v>2022</v>
      </c>
    </row>
    <row r="22909" spans="1:5">
      <c r="A22909" s="816">
        <f t="shared" si="1491"/>
        <v>44810</v>
      </c>
      <c r="B22909" s="815">
        <f t="shared" si="1492"/>
        <v>249</v>
      </c>
      <c r="C22909" s="815">
        <f t="shared" si="1493"/>
        <v>117</v>
      </c>
      <c r="D22909" s="815">
        <f t="shared" si="1494"/>
        <v>107</v>
      </c>
      <c r="E22909" s="815">
        <v>2022</v>
      </c>
    </row>
    <row r="22910" spans="1:5">
      <c r="A22910" s="816">
        <f t="shared" si="1491"/>
        <v>44811</v>
      </c>
      <c r="B22910" s="815">
        <f t="shared" si="1492"/>
        <v>250</v>
      </c>
      <c r="C22910" s="815">
        <f t="shared" si="1493"/>
        <v>116</v>
      </c>
      <c r="D22910" s="815">
        <f t="shared" si="1494"/>
        <v>106</v>
      </c>
      <c r="E22910" s="815">
        <v>2022</v>
      </c>
    </row>
    <row r="22911" spans="1:5">
      <c r="A22911" s="816">
        <f t="shared" si="1491"/>
        <v>44812</v>
      </c>
      <c r="B22911" s="815">
        <f t="shared" si="1492"/>
        <v>251</v>
      </c>
      <c r="C22911" s="815">
        <f t="shared" si="1493"/>
        <v>115</v>
      </c>
      <c r="D22911" s="815">
        <f t="shared" si="1494"/>
        <v>105</v>
      </c>
      <c r="E22911" s="815">
        <v>2022</v>
      </c>
    </row>
    <row r="22912" spans="1:5">
      <c r="A22912" s="816">
        <f t="shared" si="1491"/>
        <v>44813</v>
      </c>
      <c r="B22912" s="815">
        <f t="shared" si="1492"/>
        <v>252</v>
      </c>
      <c r="C22912" s="815">
        <f t="shared" si="1493"/>
        <v>114</v>
      </c>
      <c r="D22912" s="815">
        <f t="shared" si="1494"/>
        <v>104</v>
      </c>
      <c r="E22912" s="815">
        <v>2022</v>
      </c>
    </row>
    <row r="22913" spans="1:5">
      <c r="A22913" s="816">
        <f t="shared" si="1491"/>
        <v>44814</v>
      </c>
      <c r="B22913" s="815">
        <f t="shared" si="1492"/>
        <v>253</v>
      </c>
      <c r="C22913" s="815">
        <f t="shared" si="1493"/>
        <v>113</v>
      </c>
      <c r="D22913" s="815">
        <f t="shared" si="1494"/>
        <v>103</v>
      </c>
      <c r="E22913" s="815">
        <v>2022</v>
      </c>
    </row>
    <row r="22914" spans="1:5">
      <c r="A22914" s="816">
        <f t="shared" si="1491"/>
        <v>44815</v>
      </c>
      <c r="B22914" s="815">
        <f t="shared" si="1492"/>
        <v>254</v>
      </c>
      <c r="C22914" s="815">
        <f t="shared" si="1493"/>
        <v>112</v>
      </c>
      <c r="D22914" s="815">
        <f t="shared" si="1494"/>
        <v>102</v>
      </c>
      <c r="E22914" s="815">
        <v>2022</v>
      </c>
    </row>
    <row r="22915" spans="1:5">
      <c r="A22915" s="816">
        <f t="shared" si="1491"/>
        <v>44816</v>
      </c>
      <c r="B22915" s="815">
        <f t="shared" si="1492"/>
        <v>255</v>
      </c>
      <c r="C22915" s="815">
        <f t="shared" si="1493"/>
        <v>111</v>
      </c>
      <c r="D22915" s="815">
        <f t="shared" si="1494"/>
        <v>101</v>
      </c>
      <c r="E22915" s="815">
        <v>2022</v>
      </c>
    </row>
    <row r="22916" spans="1:5">
      <c r="A22916" s="816">
        <f t="shared" si="1491"/>
        <v>44817</v>
      </c>
      <c r="B22916" s="815">
        <f t="shared" si="1492"/>
        <v>256</v>
      </c>
      <c r="C22916" s="815">
        <f t="shared" si="1493"/>
        <v>110</v>
      </c>
      <c r="D22916" s="815">
        <f t="shared" si="1494"/>
        <v>100</v>
      </c>
      <c r="E22916" s="815">
        <v>2022</v>
      </c>
    </row>
    <row r="22917" spans="1:5">
      <c r="A22917" s="816">
        <f t="shared" si="1491"/>
        <v>44818</v>
      </c>
      <c r="B22917" s="815">
        <f t="shared" si="1492"/>
        <v>257</v>
      </c>
      <c r="C22917" s="815">
        <f t="shared" si="1493"/>
        <v>109</v>
      </c>
      <c r="D22917" s="815">
        <f t="shared" si="1494"/>
        <v>99</v>
      </c>
      <c r="E22917" s="815">
        <v>2022</v>
      </c>
    </row>
    <row r="22918" spans="1:5">
      <c r="A22918" s="816">
        <f t="shared" si="1491"/>
        <v>44819</v>
      </c>
      <c r="B22918" s="815">
        <f t="shared" si="1492"/>
        <v>258</v>
      </c>
      <c r="C22918" s="815">
        <f t="shared" si="1493"/>
        <v>108</v>
      </c>
      <c r="D22918" s="815">
        <f t="shared" si="1494"/>
        <v>98</v>
      </c>
      <c r="E22918" s="815">
        <v>2022</v>
      </c>
    </row>
    <row r="22919" spans="1:5">
      <c r="A22919" s="816">
        <f t="shared" si="1491"/>
        <v>44820</v>
      </c>
      <c r="B22919" s="815">
        <f t="shared" si="1492"/>
        <v>259</v>
      </c>
      <c r="C22919" s="815">
        <f t="shared" si="1493"/>
        <v>107</v>
      </c>
      <c r="D22919" s="815">
        <f t="shared" si="1494"/>
        <v>97</v>
      </c>
      <c r="E22919" s="815">
        <v>2022</v>
      </c>
    </row>
    <row r="22920" spans="1:5">
      <c r="A22920" s="816">
        <f t="shared" si="1491"/>
        <v>44821</v>
      </c>
      <c r="B22920" s="815">
        <f t="shared" si="1492"/>
        <v>260</v>
      </c>
      <c r="C22920" s="815">
        <f t="shared" si="1493"/>
        <v>106</v>
      </c>
      <c r="D22920" s="815">
        <f t="shared" si="1494"/>
        <v>96</v>
      </c>
      <c r="E22920" s="815">
        <v>2022</v>
      </c>
    </row>
    <row r="22921" spans="1:5">
      <c r="A22921" s="816">
        <f t="shared" si="1491"/>
        <v>44822</v>
      </c>
      <c r="B22921" s="815">
        <f t="shared" si="1492"/>
        <v>261</v>
      </c>
      <c r="C22921" s="815">
        <f t="shared" si="1493"/>
        <v>105</v>
      </c>
      <c r="D22921" s="815">
        <f t="shared" si="1494"/>
        <v>95</v>
      </c>
      <c r="E22921" s="815">
        <v>2022</v>
      </c>
    </row>
    <row r="22922" spans="1:5">
      <c r="A22922" s="816">
        <f t="shared" si="1491"/>
        <v>44823</v>
      </c>
      <c r="B22922" s="815">
        <f t="shared" si="1492"/>
        <v>262</v>
      </c>
      <c r="C22922" s="815">
        <f t="shared" si="1493"/>
        <v>104</v>
      </c>
      <c r="D22922" s="815">
        <f t="shared" si="1494"/>
        <v>94</v>
      </c>
      <c r="E22922" s="815">
        <v>2022</v>
      </c>
    </row>
    <row r="22923" spans="1:5">
      <c r="A22923" s="816">
        <f t="shared" si="1491"/>
        <v>44824</v>
      </c>
      <c r="B22923" s="815">
        <f t="shared" si="1492"/>
        <v>263</v>
      </c>
      <c r="C22923" s="815">
        <f t="shared" si="1493"/>
        <v>103</v>
      </c>
      <c r="D22923" s="815">
        <f t="shared" si="1494"/>
        <v>93</v>
      </c>
      <c r="E22923" s="815">
        <v>2022</v>
      </c>
    </row>
    <row r="22924" spans="1:5">
      <c r="A22924" s="816">
        <f t="shared" si="1491"/>
        <v>44825</v>
      </c>
      <c r="B22924" s="815">
        <f t="shared" si="1492"/>
        <v>264</v>
      </c>
      <c r="C22924" s="815">
        <f t="shared" si="1493"/>
        <v>102</v>
      </c>
      <c r="D22924" s="815">
        <f t="shared" si="1494"/>
        <v>92</v>
      </c>
      <c r="E22924" s="815">
        <v>2022</v>
      </c>
    </row>
    <row r="22925" spans="1:5">
      <c r="A22925" s="816">
        <f t="shared" si="1491"/>
        <v>44826</v>
      </c>
      <c r="B22925" s="815">
        <f t="shared" si="1492"/>
        <v>265</v>
      </c>
      <c r="C22925" s="815">
        <f t="shared" si="1493"/>
        <v>101</v>
      </c>
      <c r="D22925" s="815">
        <f t="shared" si="1494"/>
        <v>91</v>
      </c>
      <c r="E22925" s="815">
        <v>2022</v>
      </c>
    </row>
    <row r="22926" spans="1:5">
      <c r="A22926" s="816">
        <f t="shared" si="1491"/>
        <v>44827</v>
      </c>
      <c r="B22926" s="815">
        <f t="shared" si="1492"/>
        <v>266</v>
      </c>
      <c r="C22926" s="815">
        <f t="shared" si="1493"/>
        <v>100</v>
      </c>
      <c r="D22926" s="815">
        <f t="shared" si="1494"/>
        <v>90</v>
      </c>
      <c r="E22926" s="815">
        <v>2022</v>
      </c>
    </row>
    <row r="22927" spans="1:5">
      <c r="A22927" s="816">
        <f t="shared" si="1491"/>
        <v>44828</v>
      </c>
      <c r="B22927" s="815">
        <f t="shared" si="1492"/>
        <v>267</v>
      </c>
      <c r="C22927" s="815">
        <f t="shared" si="1493"/>
        <v>99</v>
      </c>
      <c r="D22927" s="815">
        <f t="shared" si="1494"/>
        <v>89</v>
      </c>
      <c r="E22927" s="815">
        <v>2022</v>
      </c>
    </row>
    <row r="22928" spans="1:5">
      <c r="A22928" s="816">
        <f t="shared" si="1491"/>
        <v>44829</v>
      </c>
      <c r="B22928" s="815">
        <f t="shared" si="1492"/>
        <v>268</v>
      </c>
      <c r="C22928" s="815">
        <f t="shared" si="1493"/>
        <v>98</v>
      </c>
      <c r="D22928" s="815">
        <f t="shared" si="1494"/>
        <v>88</v>
      </c>
      <c r="E22928" s="815">
        <v>2022</v>
      </c>
    </row>
    <row r="22929" spans="1:5">
      <c r="A22929" s="816">
        <f t="shared" si="1491"/>
        <v>44830</v>
      </c>
      <c r="B22929" s="815">
        <f t="shared" si="1492"/>
        <v>269</v>
      </c>
      <c r="C22929" s="815">
        <f t="shared" si="1493"/>
        <v>97</v>
      </c>
      <c r="D22929" s="815">
        <f t="shared" si="1494"/>
        <v>87</v>
      </c>
      <c r="E22929" s="815">
        <v>2022</v>
      </c>
    </row>
    <row r="22930" spans="1:5">
      <c r="A22930" s="816">
        <f t="shared" si="1491"/>
        <v>44831</v>
      </c>
      <c r="B22930" s="815">
        <f t="shared" si="1492"/>
        <v>270</v>
      </c>
      <c r="C22930" s="815">
        <f t="shared" si="1493"/>
        <v>96</v>
      </c>
      <c r="D22930" s="815">
        <f t="shared" si="1494"/>
        <v>86</v>
      </c>
      <c r="E22930" s="815">
        <v>2022</v>
      </c>
    </row>
    <row r="22931" spans="1:5">
      <c r="A22931" s="816">
        <f t="shared" si="1491"/>
        <v>44832</v>
      </c>
      <c r="B22931" s="815">
        <f t="shared" si="1492"/>
        <v>271</v>
      </c>
      <c r="C22931" s="815">
        <f t="shared" si="1493"/>
        <v>95</v>
      </c>
      <c r="D22931" s="815">
        <f t="shared" si="1494"/>
        <v>85</v>
      </c>
      <c r="E22931" s="815">
        <v>2022</v>
      </c>
    </row>
    <row r="22932" spans="1:5">
      <c r="A22932" s="816">
        <f t="shared" si="1491"/>
        <v>44833</v>
      </c>
      <c r="B22932" s="815">
        <f t="shared" si="1492"/>
        <v>272</v>
      </c>
      <c r="C22932" s="815">
        <f t="shared" si="1493"/>
        <v>94</v>
      </c>
      <c r="D22932" s="815">
        <f t="shared" si="1494"/>
        <v>84</v>
      </c>
      <c r="E22932" s="815">
        <v>2022</v>
      </c>
    </row>
    <row r="22933" spans="1:5">
      <c r="A22933" s="816">
        <f t="shared" si="1491"/>
        <v>44834</v>
      </c>
      <c r="B22933" s="815">
        <f t="shared" si="1492"/>
        <v>273</v>
      </c>
      <c r="C22933" s="815">
        <f t="shared" si="1493"/>
        <v>93</v>
      </c>
      <c r="D22933" s="815">
        <f t="shared" si="1494"/>
        <v>83</v>
      </c>
      <c r="E22933" s="815">
        <v>2022</v>
      </c>
    </row>
    <row r="22934" spans="1:5">
      <c r="A22934" s="816">
        <f t="shared" si="1491"/>
        <v>44835</v>
      </c>
      <c r="B22934" s="815">
        <f t="shared" si="1492"/>
        <v>274</v>
      </c>
      <c r="C22934" s="815">
        <f t="shared" si="1493"/>
        <v>92</v>
      </c>
      <c r="D22934" s="815">
        <f t="shared" si="1494"/>
        <v>82</v>
      </c>
      <c r="E22934" s="815">
        <v>2022</v>
      </c>
    </row>
    <row r="22935" spans="1:5">
      <c r="A22935" s="816">
        <f t="shared" si="1491"/>
        <v>44836</v>
      </c>
      <c r="B22935" s="815">
        <f t="shared" si="1492"/>
        <v>275</v>
      </c>
      <c r="C22935" s="815">
        <f t="shared" si="1493"/>
        <v>91</v>
      </c>
      <c r="D22935" s="815">
        <f t="shared" si="1494"/>
        <v>81</v>
      </c>
      <c r="E22935" s="815">
        <v>2022</v>
      </c>
    </row>
    <row r="22936" spans="1:5">
      <c r="A22936" s="816">
        <f t="shared" si="1491"/>
        <v>44837</v>
      </c>
      <c r="B22936" s="815">
        <f t="shared" si="1492"/>
        <v>276</v>
      </c>
      <c r="C22936" s="815">
        <f t="shared" si="1493"/>
        <v>90</v>
      </c>
      <c r="D22936" s="815">
        <f t="shared" si="1494"/>
        <v>80</v>
      </c>
      <c r="E22936" s="815">
        <v>2022</v>
      </c>
    </row>
    <row r="22937" spans="1:5">
      <c r="A22937" s="816">
        <f t="shared" si="1491"/>
        <v>44838</v>
      </c>
      <c r="B22937" s="815">
        <f t="shared" si="1492"/>
        <v>277</v>
      </c>
      <c r="C22937" s="815">
        <f t="shared" si="1493"/>
        <v>89</v>
      </c>
      <c r="D22937" s="815">
        <f t="shared" si="1494"/>
        <v>79</v>
      </c>
      <c r="E22937" s="815">
        <v>2022</v>
      </c>
    </row>
    <row r="22938" spans="1:5">
      <c r="A22938" s="816">
        <f t="shared" si="1491"/>
        <v>44839</v>
      </c>
      <c r="B22938" s="815">
        <f t="shared" si="1492"/>
        <v>278</v>
      </c>
      <c r="C22938" s="815">
        <f t="shared" si="1493"/>
        <v>88</v>
      </c>
      <c r="D22938" s="815">
        <f t="shared" si="1494"/>
        <v>78</v>
      </c>
      <c r="E22938" s="815">
        <v>2022</v>
      </c>
    </row>
    <row r="22939" spans="1:5">
      <c r="A22939" s="816">
        <f t="shared" si="1491"/>
        <v>44840</v>
      </c>
      <c r="B22939" s="815">
        <f t="shared" si="1492"/>
        <v>279</v>
      </c>
      <c r="C22939" s="815">
        <f t="shared" si="1493"/>
        <v>87</v>
      </c>
      <c r="D22939" s="815">
        <f t="shared" si="1494"/>
        <v>77</v>
      </c>
      <c r="E22939" s="815">
        <v>2022</v>
      </c>
    </row>
    <row r="22940" spans="1:5">
      <c r="A22940" s="816">
        <f t="shared" si="1491"/>
        <v>44841</v>
      </c>
      <c r="B22940" s="815">
        <f t="shared" si="1492"/>
        <v>280</v>
      </c>
      <c r="C22940" s="815">
        <f t="shared" si="1493"/>
        <v>86</v>
      </c>
      <c r="D22940" s="815">
        <f t="shared" si="1494"/>
        <v>76</v>
      </c>
      <c r="E22940" s="815">
        <v>2022</v>
      </c>
    </row>
    <row r="22941" spans="1:5">
      <c r="A22941" s="816">
        <f t="shared" si="1491"/>
        <v>44842</v>
      </c>
      <c r="B22941" s="815">
        <f t="shared" si="1492"/>
        <v>281</v>
      </c>
      <c r="C22941" s="815">
        <f t="shared" si="1493"/>
        <v>85</v>
      </c>
      <c r="D22941" s="815">
        <f t="shared" si="1494"/>
        <v>75</v>
      </c>
      <c r="E22941" s="815">
        <v>2022</v>
      </c>
    </row>
    <row r="22942" spans="1:5">
      <c r="A22942" s="816">
        <f t="shared" si="1491"/>
        <v>44843</v>
      </c>
      <c r="B22942" s="815">
        <f t="shared" si="1492"/>
        <v>282</v>
      </c>
      <c r="C22942" s="815">
        <f t="shared" si="1493"/>
        <v>84</v>
      </c>
      <c r="D22942" s="815">
        <f t="shared" si="1494"/>
        <v>74</v>
      </c>
      <c r="E22942" s="815">
        <v>2022</v>
      </c>
    </row>
    <row r="22943" spans="1:5">
      <c r="A22943" s="816">
        <f t="shared" si="1491"/>
        <v>44844</v>
      </c>
      <c r="B22943" s="815">
        <f t="shared" si="1492"/>
        <v>283</v>
      </c>
      <c r="C22943" s="815">
        <f t="shared" si="1493"/>
        <v>83</v>
      </c>
      <c r="D22943" s="815">
        <f t="shared" si="1494"/>
        <v>73</v>
      </c>
      <c r="E22943" s="815">
        <v>2022</v>
      </c>
    </row>
    <row r="22944" spans="1:5">
      <c r="A22944" s="816">
        <f t="shared" si="1491"/>
        <v>44845</v>
      </c>
      <c r="B22944" s="815">
        <f t="shared" si="1492"/>
        <v>284</v>
      </c>
      <c r="C22944" s="815">
        <f t="shared" si="1493"/>
        <v>82</v>
      </c>
      <c r="D22944" s="815">
        <f t="shared" si="1494"/>
        <v>72</v>
      </c>
      <c r="E22944" s="815">
        <v>2022</v>
      </c>
    </row>
    <row r="22945" spans="1:5">
      <c r="A22945" s="816">
        <f t="shared" si="1491"/>
        <v>44846</v>
      </c>
      <c r="B22945" s="815">
        <f t="shared" si="1492"/>
        <v>285</v>
      </c>
      <c r="C22945" s="815">
        <f t="shared" si="1493"/>
        <v>81</v>
      </c>
      <c r="D22945" s="815">
        <f t="shared" si="1494"/>
        <v>71</v>
      </c>
      <c r="E22945" s="815">
        <v>2022</v>
      </c>
    </row>
    <row r="22946" spans="1:5">
      <c r="A22946" s="816">
        <f t="shared" si="1491"/>
        <v>44847</v>
      </c>
      <c r="B22946" s="815">
        <f t="shared" si="1492"/>
        <v>286</v>
      </c>
      <c r="C22946" s="815">
        <f t="shared" si="1493"/>
        <v>80</v>
      </c>
      <c r="D22946" s="815">
        <f t="shared" si="1494"/>
        <v>70</v>
      </c>
      <c r="E22946" s="815">
        <v>2022</v>
      </c>
    </row>
    <row r="22947" spans="1:5">
      <c r="A22947" s="816">
        <f t="shared" si="1491"/>
        <v>44848</v>
      </c>
      <c r="B22947" s="815">
        <f t="shared" si="1492"/>
        <v>287</v>
      </c>
      <c r="C22947" s="815">
        <f t="shared" si="1493"/>
        <v>79</v>
      </c>
      <c r="D22947" s="815">
        <f t="shared" si="1494"/>
        <v>69</v>
      </c>
      <c r="E22947" s="815">
        <v>2022</v>
      </c>
    </row>
    <row r="22948" spans="1:5">
      <c r="A22948" s="816">
        <f t="shared" si="1491"/>
        <v>44849</v>
      </c>
      <c r="B22948" s="815">
        <f t="shared" si="1492"/>
        <v>288</v>
      </c>
      <c r="C22948" s="815">
        <f t="shared" si="1493"/>
        <v>78</v>
      </c>
      <c r="D22948" s="815">
        <f t="shared" si="1494"/>
        <v>68</v>
      </c>
      <c r="E22948" s="815">
        <v>2022</v>
      </c>
    </row>
    <row r="22949" spans="1:5">
      <c r="A22949" s="816">
        <f t="shared" si="1491"/>
        <v>44850</v>
      </c>
      <c r="B22949" s="815">
        <f t="shared" si="1492"/>
        <v>289</v>
      </c>
      <c r="C22949" s="815">
        <f t="shared" si="1493"/>
        <v>77</v>
      </c>
      <c r="D22949" s="815">
        <f t="shared" si="1494"/>
        <v>67</v>
      </c>
      <c r="E22949" s="815">
        <v>2022</v>
      </c>
    </row>
    <row r="22950" spans="1:5">
      <c r="A22950" s="816">
        <f t="shared" si="1491"/>
        <v>44851</v>
      </c>
      <c r="B22950" s="815">
        <f t="shared" si="1492"/>
        <v>290</v>
      </c>
      <c r="C22950" s="815">
        <f t="shared" si="1493"/>
        <v>76</v>
      </c>
      <c r="D22950" s="815">
        <f t="shared" si="1494"/>
        <v>66</v>
      </c>
      <c r="E22950" s="815">
        <v>2022</v>
      </c>
    </row>
    <row r="22951" spans="1:5">
      <c r="A22951" s="816">
        <f t="shared" si="1491"/>
        <v>44852</v>
      </c>
      <c r="B22951" s="815">
        <f t="shared" si="1492"/>
        <v>291</v>
      </c>
      <c r="C22951" s="815">
        <f t="shared" si="1493"/>
        <v>75</v>
      </c>
      <c r="D22951" s="815">
        <f t="shared" si="1494"/>
        <v>65</v>
      </c>
      <c r="E22951" s="815">
        <v>2022</v>
      </c>
    </row>
    <row r="22952" spans="1:5">
      <c r="A22952" s="816">
        <f t="shared" si="1491"/>
        <v>44853</v>
      </c>
      <c r="B22952" s="815">
        <f t="shared" si="1492"/>
        <v>292</v>
      </c>
      <c r="C22952" s="815">
        <f t="shared" si="1493"/>
        <v>74</v>
      </c>
      <c r="D22952" s="815">
        <f t="shared" si="1494"/>
        <v>64</v>
      </c>
      <c r="E22952" s="815">
        <v>2022</v>
      </c>
    </row>
    <row r="22953" spans="1:5">
      <c r="A22953" s="816">
        <f t="shared" si="1491"/>
        <v>44854</v>
      </c>
      <c r="B22953" s="815">
        <f t="shared" si="1492"/>
        <v>293</v>
      </c>
      <c r="C22953" s="815">
        <f t="shared" si="1493"/>
        <v>73</v>
      </c>
      <c r="D22953" s="815">
        <f t="shared" si="1494"/>
        <v>63</v>
      </c>
      <c r="E22953" s="815">
        <v>2022</v>
      </c>
    </row>
    <row r="22954" spans="1:5">
      <c r="A22954" s="816">
        <f t="shared" si="1491"/>
        <v>44855</v>
      </c>
      <c r="B22954" s="815">
        <f t="shared" si="1492"/>
        <v>294</v>
      </c>
      <c r="C22954" s="815">
        <f t="shared" si="1493"/>
        <v>72</v>
      </c>
      <c r="D22954" s="815">
        <f t="shared" si="1494"/>
        <v>62</v>
      </c>
      <c r="E22954" s="815">
        <v>2022</v>
      </c>
    </row>
    <row r="22955" spans="1:5">
      <c r="A22955" s="816">
        <f t="shared" si="1491"/>
        <v>44856</v>
      </c>
      <c r="B22955" s="815">
        <f t="shared" si="1492"/>
        <v>295</v>
      </c>
      <c r="C22955" s="815">
        <f t="shared" si="1493"/>
        <v>71</v>
      </c>
      <c r="D22955" s="815">
        <f t="shared" si="1494"/>
        <v>61</v>
      </c>
      <c r="E22955" s="815">
        <v>2022</v>
      </c>
    </row>
    <row r="22956" spans="1:5">
      <c r="A22956" s="816">
        <f t="shared" si="1491"/>
        <v>44857</v>
      </c>
      <c r="B22956" s="815">
        <f t="shared" si="1492"/>
        <v>296</v>
      </c>
      <c r="C22956" s="815">
        <f t="shared" si="1493"/>
        <v>70</v>
      </c>
      <c r="D22956" s="815">
        <f t="shared" si="1494"/>
        <v>60</v>
      </c>
      <c r="E22956" s="815">
        <v>2022</v>
      </c>
    </row>
    <row r="22957" spans="1:5">
      <c r="A22957" s="816">
        <f t="shared" si="1491"/>
        <v>44858</v>
      </c>
      <c r="B22957" s="815">
        <f t="shared" si="1492"/>
        <v>297</v>
      </c>
      <c r="C22957" s="815">
        <f t="shared" si="1493"/>
        <v>69</v>
      </c>
      <c r="D22957" s="815">
        <f t="shared" si="1494"/>
        <v>59</v>
      </c>
      <c r="E22957" s="815">
        <v>2022</v>
      </c>
    </row>
    <row r="22958" spans="1:5">
      <c r="A22958" s="816">
        <f t="shared" si="1491"/>
        <v>44859</v>
      </c>
      <c r="B22958" s="815">
        <f t="shared" si="1492"/>
        <v>298</v>
      </c>
      <c r="C22958" s="815">
        <f t="shared" si="1493"/>
        <v>68</v>
      </c>
      <c r="D22958" s="815">
        <f t="shared" si="1494"/>
        <v>58</v>
      </c>
      <c r="E22958" s="815">
        <v>2022</v>
      </c>
    </row>
    <row r="22959" spans="1:5">
      <c r="A22959" s="816">
        <f t="shared" si="1491"/>
        <v>44860</v>
      </c>
      <c r="B22959" s="815">
        <f t="shared" si="1492"/>
        <v>299</v>
      </c>
      <c r="C22959" s="815">
        <f t="shared" si="1493"/>
        <v>67</v>
      </c>
      <c r="D22959" s="815">
        <f t="shared" si="1494"/>
        <v>57</v>
      </c>
      <c r="E22959" s="815">
        <v>2022</v>
      </c>
    </row>
    <row r="22960" spans="1:5">
      <c r="A22960" s="816">
        <f t="shared" si="1491"/>
        <v>44861</v>
      </c>
      <c r="B22960" s="815">
        <f t="shared" si="1492"/>
        <v>300</v>
      </c>
      <c r="C22960" s="815">
        <f t="shared" si="1493"/>
        <v>66</v>
      </c>
      <c r="D22960" s="815">
        <f t="shared" si="1494"/>
        <v>56</v>
      </c>
      <c r="E22960" s="815">
        <v>2022</v>
      </c>
    </row>
    <row r="22961" spans="1:5">
      <c r="A22961" s="816">
        <f t="shared" si="1491"/>
        <v>44862</v>
      </c>
      <c r="B22961" s="815">
        <f t="shared" si="1492"/>
        <v>301</v>
      </c>
      <c r="C22961" s="815">
        <f t="shared" si="1493"/>
        <v>65</v>
      </c>
      <c r="D22961" s="815">
        <f t="shared" si="1494"/>
        <v>55</v>
      </c>
      <c r="E22961" s="815">
        <v>2022</v>
      </c>
    </row>
    <row r="22962" spans="1:5">
      <c r="A22962" s="816">
        <f t="shared" si="1491"/>
        <v>44863</v>
      </c>
      <c r="B22962" s="815">
        <f t="shared" si="1492"/>
        <v>302</v>
      </c>
      <c r="C22962" s="815">
        <f t="shared" si="1493"/>
        <v>64</v>
      </c>
      <c r="D22962" s="815">
        <f t="shared" si="1494"/>
        <v>54</v>
      </c>
      <c r="E22962" s="815">
        <v>2022</v>
      </c>
    </row>
    <row r="22963" spans="1:5">
      <c r="A22963" s="816">
        <f t="shared" ref="A22963:A23026" si="1495">A22962+1</f>
        <v>44864</v>
      </c>
      <c r="B22963" s="815">
        <f t="shared" si="1492"/>
        <v>303</v>
      </c>
      <c r="C22963" s="815">
        <f t="shared" si="1493"/>
        <v>63</v>
      </c>
      <c r="D22963" s="815">
        <f t="shared" si="1494"/>
        <v>53</v>
      </c>
      <c r="E22963" s="815">
        <v>2022</v>
      </c>
    </row>
    <row r="22964" spans="1:5">
      <c r="A22964" s="816">
        <f t="shared" si="1495"/>
        <v>44865</v>
      </c>
      <c r="B22964" s="815">
        <f t="shared" si="1492"/>
        <v>304</v>
      </c>
      <c r="C22964" s="815">
        <f t="shared" si="1493"/>
        <v>62</v>
      </c>
      <c r="D22964" s="815">
        <f t="shared" si="1494"/>
        <v>52</v>
      </c>
      <c r="E22964" s="815">
        <v>2022</v>
      </c>
    </row>
    <row r="22965" spans="1:5">
      <c r="A22965" s="816">
        <f t="shared" si="1495"/>
        <v>44866</v>
      </c>
      <c r="B22965" s="815">
        <f t="shared" si="1492"/>
        <v>305</v>
      </c>
      <c r="C22965" s="815">
        <f t="shared" si="1493"/>
        <v>61</v>
      </c>
      <c r="D22965" s="815">
        <f t="shared" si="1494"/>
        <v>51</v>
      </c>
      <c r="E22965" s="815">
        <v>2022</v>
      </c>
    </row>
    <row r="22966" spans="1:5">
      <c r="A22966" s="816">
        <f t="shared" si="1495"/>
        <v>44867</v>
      </c>
      <c r="B22966" s="815">
        <f t="shared" si="1492"/>
        <v>306</v>
      </c>
      <c r="C22966" s="815">
        <f t="shared" si="1493"/>
        <v>60</v>
      </c>
      <c r="D22966" s="815">
        <f t="shared" si="1494"/>
        <v>50</v>
      </c>
      <c r="E22966" s="815">
        <v>2022</v>
      </c>
    </row>
    <row r="22967" spans="1:5">
      <c r="A22967" s="816">
        <f t="shared" si="1495"/>
        <v>44868</v>
      </c>
      <c r="B22967" s="815">
        <f t="shared" si="1492"/>
        <v>307</v>
      </c>
      <c r="C22967" s="815">
        <f t="shared" si="1493"/>
        <v>59</v>
      </c>
      <c r="D22967" s="815">
        <f t="shared" si="1494"/>
        <v>49</v>
      </c>
      <c r="E22967" s="815">
        <v>2022</v>
      </c>
    </row>
    <row r="22968" spans="1:5">
      <c r="A22968" s="816">
        <f t="shared" si="1495"/>
        <v>44869</v>
      </c>
      <c r="B22968" s="815">
        <f t="shared" si="1492"/>
        <v>308</v>
      </c>
      <c r="C22968" s="815">
        <f t="shared" si="1493"/>
        <v>58</v>
      </c>
      <c r="D22968" s="815">
        <f t="shared" si="1494"/>
        <v>48</v>
      </c>
      <c r="E22968" s="815">
        <v>2022</v>
      </c>
    </row>
    <row r="22969" spans="1:5">
      <c r="A22969" s="816">
        <f t="shared" si="1495"/>
        <v>44870</v>
      </c>
      <c r="B22969" s="815">
        <f t="shared" si="1492"/>
        <v>309</v>
      </c>
      <c r="C22969" s="815">
        <f t="shared" si="1493"/>
        <v>57</v>
      </c>
      <c r="D22969" s="815">
        <f t="shared" si="1494"/>
        <v>47</v>
      </c>
      <c r="E22969" s="815">
        <v>2022</v>
      </c>
    </row>
    <row r="22970" spans="1:5">
      <c r="A22970" s="816">
        <f t="shared" si="1495"/>
        <v>44871</v>
      </c>
      <c r="B22970" s="815">
        <f t="shared" si="1492"/>
        <v>310</v>
      </c>
      <c r="C22970" s="815">
        <f t="shared" si="1493"/>
        <v>56</v>
      </c>
      <c r="D22970" s="815">
        <f t="shared" si="1494"/>
        <v>46</v>
      </c>
      <c r="E22970" s="815">
        <v>2022</v>
      </c>
    </row>
    <row r="22971" spans="1:5">
      <c r="A22971" s="816">
        <f t="shared" si="1495"/>
        <v>44872</v>
      </c>
      <c r="B22971" s="815">
        <f t="shared" si="1492"/>
        <v>311</v>
      </c>
      <c r="C22971" s="815">
        <f t="shared" si="1493"/>
        <v>55</v>
      </c>
      <c r="D22971" s="815">
        <f t="shared" si="1494"/>
        <v>45</v>
      </c>
      <c r="E22971" s="815">
        <v>2022</v>
      </c>
    </row>
    <row r="22972" spans="1:5">
      <c r="A22972" s="816">
        <f t="shared" si="1495"/>
        <v>44873</v>
      </c>
      <c r="B22972" s="815">
        <f t="shared" ref="B22972:B23027" si="1496">B22971+1</f>
        <v>312</v>
      </c>
      <c r="C22972" s="815">
        <f t="shared" ref="C22972:C23025" si="1497">C22971-1</f>
        <v>54</v>
      </c>
      <c r="D22972" s="815">
        <f t="shared" ref="D22972:D23015" si="1498">D22971-1</f>
        <v>44</v>
      </c>
      <c r="E22972" s="815">
        <v>2022</v>
      </c>
    </row>
    <row r="22973" spans="1:5">
      <c r="A22973" s="816">
        <f t="shared" si="1495"/>
        <v>44874</v>
      </c>
      <c r="B22973" s="815">
        <f t="shared" si="1496"/>
        <v>313</v>
      </c>
      <c r="C22973" s="815">
        <f t="shared" si="1497"/>
        <v>53</v>
      </c>
      <c r="D22973" s="815">
        <f t="shared" si="1498"/>
        <v>43</v>
      </c>
      <c r="E22973" s="815">
        <v>2022</v>
      </c>
    </row>
    <row r="22974" spans="1:5">
      <c r="A22974" s="816">
        <f t="shared" si="1495"/>
        <v>44875</v>
      </c>
      <c r="B22974" s="815">
        <f t="shared" si="1496"/>
        <v>314</v>
      </c>
      <c r="C22974" s="815">
        <f t="shared" si="1497"/>
        <v>52</v>
      </c>
      <c r="D22974" s="815">
        <f t="shared" si="1498"/>
        <v>42</v>
      </c>
      <c r="E22974" s="815">
        <v>2022</v>
      </c>
    </row>
    <row r="22975" spans="1:5">
      <c r="A22975" s="816">
        <f t="shared" si="1495"/>
        <v>44876</v>
      </c>
      <c r="B22975" s="815">
        <f t="shared" si="1496"/>
        <v>315</v>
      </c>
      <c r="C22975" s="815">
        <f t="shared" si="1497"/>
        <v>51</v>
      </c>
      <c r="D22975" s="815">
        <f t="shared" si="1498"/>
        <v>41</v>
      </c>
      <c r="E22975" s="815">
        <v>2022</v>
      </c>
    </row>
    <row r="22976" spans="1:5">
      <c r="A22976" s="816">
        <f t="shared" si="1495"/>
        <v>44877</v>
      </c>
      <c r="B22976" s="815">
        <f t="shared" si="1496"/>
        <v>316</v>
      </c>
      <c r="C22976" s="815">
        <f t="shared" si="1497"/>
        <v>50</v>
      </c>
      <c r="D22976" s="815">
        <f t="shared" si="1498"/>
        <v>40</v>
      </c>
      <c r="E22976" s="815">
        <v>2022</v>
      </c>
    </row>
    <row r="22977" spans="1:5">
      <c r="A22977" s="816">
        <f t="shared" si="1495"/>
        <v>44878</v>
      </c>
      <c r="B22977" s="815">
        <f t="shared" si="1496"/>
        <v>317</v>
      </c>
      <c r="C22977" s="815">
        <f t="shared" si="1497"/>
        <v>49</v>
      </c>
      <c r="D22977" s="815">
        <f t="shared" si="1498"/>
        <v>39</v>
      </c>
      <c r="E22977" s="815">
        <v>2022</v>
      </c>
    </row>
    <row r="22978" spans="1:5">
      <c r="A22978" s="816">
        <f t="shared" si="1495"/>
        <v>44879</v>
      </c>
      <c r="B22978" s="815">
        <f t="shared" si="1496"/>
        <v>318</v>
      </c>
      <c r="C22978" s="815">
        <f t="shared" si="1497"/>
        <v>48</v>
      </c>
      <c r="D22978" s="815">
        <f t="shared" si="1498"/>
        <v>38</v>
      </c>
      <c r="E22978" s="815">
        <v>2022</v>
      </c>
    </row>
    <row r="22979" spans="1:5">
      <c r="A22979" s="816">
        <f t="shared" si="1495"/>
        <v>44880</v>
      </c>
      <c r="B22979" s="815">
        <f t="shared" si="1496"/>
        <v>319</v>
      </c>
      <c r="C22979" s="815">
        <f t="shared" si="1497"/>
        <v>47</v>
      </c>
      <c r="D22979" s="815">
        <f t="shared" si="1498"/>
        <v>37</v>
      </c>
      <c r="E22979" s="815">
        <v>2022</v>
      </c>
    </row>
    <row r="22980" spans="1:5">
      <c r="A22980" s="816">
        <f t="shared" si="1495"/>
        <v>44881</v>
      </c>
      <c r="B22980" s="815">
        <f t="shared" si="1496"/>
        <v>320</v>
      </c>
      <c r="C22980" s="815">
        <f t="shared" si="1497"/>
        <v>46</v>
      </c>
      <c r="D22980" s="815">
        <f t="shared" si="1498"/>
        <v>36</v>
      </c>
      <c r="E22980" s="815">
        <v>2022</v>
      </c>
    </row>
    <row r="22981" spans="1:5">
      <c r="A22981" s="816">
        <f t="shared" si="1495"/>
        <v>44882</v>
      </c>
      <c r="B22981" s="815">
        <f t="shared" si="1496"/>
        <v>321</v>
      </c>
      <c r="C22981" s="815">
        <f t="shared" si="1497"/>
        <v>45</v>
      </c>
      <c r="D22981" s="815">
        <f t="shared" si="1498"/>
        <v>35</v>
      </c>
      <c r="E22981" s="815">
        <v>2022</v>
      </c>
    </row>
    <row r="22982" spans="1:5">
      <c r="A22982" s="816">
        <f t="shared" si="1495"/>
        <v>44883</v>
      </c>
      <c r="B22982" s="815">
        <f t="shared" si="1496"/>
        <v>322</v>
      </c>
      <c r="C22982" s="815">
        <f t="shared" si="1497"/>
        <v>44</v>
      </c>
      <c r="D22982" s="815">
        <f t="shared" si="1498"/>
        <v>34</v>
      </c>
      <c r="E22982" s="815">
        <v>2022</v>
      </c>
    </row>
    <row r="22983" spans="1:5">
      <c r="A22983" s="816">
        <f t="shared" si="1495"/>
        <v>44884</v>
      </c>
      <c r="B22983" s="815">
        <f t="shared" si="1496"/>
        <v>323</v>
      </c>
      <c r="C22983" s="815">
        <f t="shared" si="1497"/>
        <v>43</v>
      </c>
      <c r="D22983" s="815">
        <f t="shared" si="1498"/>
        <v>33</v>
      </c>
      <c r="E22983" s="815">
        <v>2022</v>
      </c>
    </row>
    <row r="22984" spans="1:5">
      <c r="A22984" s="816">
        <f t="shared" si="1495"/>
        <v>44885</v>
      </c>
      <c r="B22984" s="815">
        <f t="shared" si="1496"/>
        <v>324</v>
      </c>
      <c r="C22984" s="815">
        <f t="shared" si="1497"/>
        <v>42</v>
      </c>
      <c r="D22984" s="815">
        <f t="shared" si="1498"/>
        <v>32</v>
      </c>
      <c r="E22984" s="815">
        <v>2022</v>
      </c>
    </row>
    <row r="22985" spans="1:5">
      <c r="A22985" s="816">
        <f t="shared" si="1495"/>
        <v>44886</v>
      </c>
      <c r="B22985" s="815">
        <f t="shared" si="1496"/>
        <v>325</v>
      </c>
      <c r="C22985" s="815">
        <f t="shared" si="1497"/>
        <v>41</v>
      </c>
      <c r="D22985" s="815">
        <f t="shared" si="1498"/>
        <v>31</v>
      </c>
      <c r="E22985" s="815">
        <v>2022</v>
      </c>
    </row>
    <row r="22986" spans="1:5">
      <c r="A22986" s="816">
        <f t="shared" si="1495"/>
        <v>44887</v>
      </c>
      <c r="B22986" s="815">
        <f t="shared" si="1496"/>
        <v>326</v>
      </c>
      <c r="C22986" s="815">
        <f t="shared" si="1497"/>
        <v>40</v>
      </c>
      <c r="D22986" s="815">
        <f t="shared" si="1498"/>
        <v>30</v>
      </c>
      <c r="E22986" s="815">
        <v>2022</v>
      </c>
    </row>
    <row r="22987" spans="1:5">
      <c r="A22987" s="816">
        <f t="shared" si="1495"/>
        <v>44888</v>
      </c>
      <c r="B22987" s="815">
        <f t="shared" si="1496"/>
        <v>327</v>
      </c>
      <c r="C22987" s="815">
        <f t="shared" si="1497"/>
        <v>39</v>
      </c>
      <c r="D22987" s="815">
        <f t="shared" si="1498"/>
        <v>29</v>
      </c>
      <c r="E22987" s="815">
        <v>2022</v>
      </c>
    </row>
    <row r="22988" spans="1:5">
      <c r="A22988" s="816">
        <f t="shared" si="1495"/>
        <v>44889</v>
      </c>
      <c r="B22988" s="815">
        <f t="shared" si="1496"/>
        <v>328</v>
      </c>
      <c r="C22988" s="815">
        <f t="shared" si="1497"/>
        <v>38</v>
      </c>
      <c r="D22988" s="815">
        <f t="shared" si="1498"/>
        <v>28</v>
      </c>
      <c r="E22988" s="815">
        <v>2022</v>
      </c>
    </row>
    <row r="22989" spans="1:5">
      <c r="A22989" s="816">
        <f t="shared" si="1495"/>
        <v>44890</v>
      </c>
      <c r="B22989" s="815">
        <f t="shared" si="1496"/>
        <v>329</v>
      </c>
      <c r="C22989" s="815">
        <f t="shared" si="1497"/>
        <v>37</v>
      </c>
      <c r="D22989" s="815">
        <f t="shared" si="1498"/>
        <v>27</v>
      </c>
      <c r="E22989" s="815">
        <v>2022</v>
      </c>
    </row>
    <row r="22990" spans="1:5">
      <c r="A22990" s="816">
        <f t="shared" si="1495"/>
        <v>44891</v>
      </c>
      <c r="B22990" s="815">
        <f t="shared" si="1496"/>
        <v>330</v>
      </c>
      <c r="C22990" s="815">
        <f t="shared" si="1497"/>
        <v>36</v>
      </c>
      <c r="D22990" s="815">
        <f t="shared" si="1498"/>
        <v>26</v>
      </c>
      <c r="E22990" s="815">
        <v>2022</v>
      </c>
    </row>
    <row r="22991" spans="1:5">
      <c r="A22991" s="816">
        <f t="shared" si="1495"/>
        <v>44892</v>
      </c>
      <c r="B22991" s="815">
        <f t="shared" si="1496"/>
        <v>331</v>
      </c>
      <c r="C22991" s="815">
        <f t="shared" si="1497"/>
        <v>35</v>
      </c>
      <c r="D22991" s="815">
        <f t="shared" si="1498"/>
        <v>25</v>
      </c>
      <c r="E22991" s="815">
        <v>2022</v>
      </c>
    </row>
    <row r="22992" spans="1:5">
      <c r="A22992" s="816">
        <f t="shared" si="1495"/>
        <v>44893</v>
      </c>
      <c r="B22992" s="815">
        <f t="shared" si="1496"/>
        <v>332</v>
      </c>
      <c r="C22992" s="815">
        <f t="shared" si="1497"/>
        <v>34</v>
      </c>
      <c r="D22992" s="815">
        <f t="shared" si="1498"/>
        <v>24</v>
      </c>
      <c r="E22992" s="815">
        <v>2022</v>
      </c>
    </row>
    <row r="22993" spans="1:5">
      <c r="A22993" s="816">
        <f t="shared" si="1495"/>
        <v>44894</v>
      </c>
      <c r="B22993" s="815">
        <f t="shared" si="1496"/>
        <v>333</v>
      </c>
      <c r="C22993" s="815">
        <f t="shared" si="1497"/>
        <v>33</v>
      </c>
      <c r="D22993" s="815">
        <f t="shared" si="1498"/>
        <v>23</v>
      </c>
      <c r="E22993" s="815">
        <v>2022</v>
      </c>
    </row>
    <row r="22994" spans="1:5">
      <c r="A22994" s="816">
        <f t="shared" si="1495"/>
        <v>44895</v>
      </c>
      <c r="B22994" s="815">
        <f t="shared" si="1496"/>
        <v>334</v>
      </c>
      <c r="C22994" s="815">
        <f t="shared" si="1497"/>
        <v>32</v>
      </c>
      <c r="D22994" s="815">
        <f t="shared" si="1498"/>
        <v>22</v>
      </c>
      <c r="E22994" s="815">
        <v>2022</v>
      </c>
    </row>
    <row r="22995" spans="1:5">
      <c r="A22995" s="816">
        <f t="shared" si="1495"/>
        <v>44896</v>
      </c>
      <c r="B22995" s="815">
        <f t="shared" si="1496"/>
        <v>335</v>
      </c>
      <c r="C22995" s="815">
        <f t="shared" si="1497"/>
        <v>31</v>
      </c>
      <c r="D22995" s="815">
        <f t="shared" si="1498"/>
        <v>21</v>
      </c>
      <c r="E22995" s="815">
        <v>2022</v>
      </c>
    </row>
    <row r="22996" spans="1:5">
      <c r="A22996" s="816">
        <f t="shared" si="1495"/>
        <v>44897</v>
      </c>
      <c r="B22996" s="815">
        <f t="shared" si="1496"/>
        <v>336</v>
      </c>
      <c r="C22996" s="815">
        <f t="shared" si="1497"/>
        <v>30</v>
      </c>
      <c r="D22996" s="815">
        <f t="shared" si="1498"/>
        <v>20</v>
      </c>
      <c r="E22996" s="815">
        <v>2022</v>
      </c>
    </row>
    <row r="22997" spans="1:5">
      <c r="A22997" s="816">
        <f t="shared" si="1495"/>
        <v>44898</v>
      </c>
      <c r="B22997" s="815">
        <f t="shared" si="1496"/>
        <v>337</v>
      </c>
      <c r="C22997" s="815">
        <f t="shared" si="1497"/>
        <v>29</v>
      </c>
      <c r="D22997" s="815">
        <f t="shared" si="1498"/>
        <v>19</v>
      </c>
      <c r="E22997" s="815">
        <v>2022</v>
      </c>
    </row>
    <row r="22998" spans="1:5">
      <c r="A22998" s="816">
        <f t="shared" si="1495"/>
        <v>44899</v>
      </c>
      <c r="B22998" s="815">
        <f t="shared" si="1496"/>
        <v>338</v>
      </c>
      <c r="C22998" s="815">
        <f t="shared" si="1497"/>
        <v>28</v>
      </c>
      <c r="D22998" s="815">
        <f t="shared" si="1498"/>
        <v>18</v>
      </c>
      <c r="E22998" s="815">
        <v>2022</v>
      </c>
    </row>
    <row r="22999" spans="1:5">
      <c r="A22999" s="816">
        <f t="shared" si="1495"/>
        <v>44900</v>
      </c>
      <c r="B22999" s="815">
        <f t="shared" si="1496"/>
        <v>339</v>
      </c>
      <c r="C22999" s="815">
        <f t="shared" si="1497"/>
        <v>27</v>
      </c>
      <c r="D22999" s="815">
        <f t="shared" si="1498"/>
        <v>17</v>
      </c>
      <c r="E22999" s="815">
        <v>2022</v>
      </c>
    </row>
    <row r="23000" spans="1:5">
      <c r="A23000" s="816">
        <f t="shared" si="1495"/>
        <v>44901</v>
      </c>
      <c r="B23000" s="815">
        <f t="shared" si="1496"/>
        <v>340</v>
      </c>
      <c r="C23000" s="815">
        <f t="shared" si="1497"/>
        <v>26</v>
      </c>
      <c r="D23000" s="815">
        <f t="shared" si="1498"/>
        <v>16</v>
      </c>
      <c r="E23000" s="815">
        <v>2022</v>
      </c>
    </row>
    <row r="23001" spans="1:5">
      <c r="A23001" s="816">
        <f t="shared" si="1495"/>
        <v>44902</v>
      </c>
      <c r="B23001" s="815">
        <f t="shared" si="1496"/>
        <v>341</v>
      </c>
      <c r="C23001" s="815">
        <f t="shared" si="1497"/>
        <v>25</v>
      </c>
      <c r="D23001" s="815">
        <f t="shared" si="1498"/>
        <v>15</v>
      </c>
      <c r="E23001" s="815">
        <v>2022</v>
      </c>
    </row>
    <row r="23002" spans="1:5">
      <c r="A23002" s="816">
        <f t="shared" si="1495"/>
        <v>44903</v>
      </c>
      <c r="B23002" s="815">
        <f t="shared" si="1496"/>
        <v>342</v>
      </c>
      <c r="C23002" s="815">
        <f t="shared" si="1497"/>
        <v>24</v>
      </c>
      <c r="D23002" s="815">
        <f t="shared" si="1498"/>
        <v>14</v>
      </c>
      <c r="E23002" s="815">
        <v>2022</v>
      </c>
    </row>
    <row r="23003" spans="1:5">
      <c r="A23003" s="816">
        <f t="shared" si="1495"/>
        <v>44904</v>
      </c>
      <c r="B23003" s="815">
        <f t="shared" si="1496"/>
        <v>343</v>
      </c>
      <c r="C23003" s="815">
        <f t="shared" si="1497"/>
        <v>23</v>
      </c>
      <c r="D23003" s="815">
        <f t="shared" si="1498"/>
        <v>13</v>
      </c>
      <c r="E23003" s="815">
        <v>2022</v>
      </c>
    </row>
    <row r="23004" spans="1:5">
      <c r="A23004" s="816">
        <f t="shared" si="1495"/>
        <v>44905</v>
      </c>
      <c r="B23004" s="815">
        <f t="shared" si="1496"/>
        <v>344</v>
      </c>
      <c r="C23004" s="815">
        <f t="shared" si="1497"/>
        <v>22</v>
      </c>
      <c r="D23004" s="815">
        <f t="shared" si="1498"/>
        <v>12</v>
      </c>
      <c r="E23004" s="815">
        <v>2022</v>
      </c>
    </row>
    <row r="23005" spans="1:5">
      <c r="A23005" s="816">
        <f t="shared" si="1495"/>
        <v>44906</v>
      </c>
      <c r="B23005" s="815">
        <f t="shared" si="1496"/>
        <v>345</v>
      </c>
      <c r="C23005" s="815">
        <f t="shared" si="1497"/>
        <v>21</v>
      </c>
      <c r="D23005" s="815">
        <f t="shared" si="1498"/>
        <v>11</v>
      </c>
      <c r="E23005" s="815">
        <v>2022</v>
      </c>
    </row>
    <row r="23006" spans="1:5">
      <c r="A23006" s="816">
        <f t="shared" si="1495"/>
        <v>44907</v>
      </c>
      <c r="B23006" s="815">
        <f t="shared" si="1496"/>
        <v>346</v>
      </c>
      <c r="C23006" s="815">
        <f t="shared" si="1497"/>
        <v>20</v>
      </c>
      <c r="D23006" s="815">
        <f t="shared" si="1498"/>
        <v>10</v>
      </c>
      <c r="E23006" s="815">
        <v>2022</v>
      </c>
    </row>
    <row r="23007" spans="1:5">
      <c r="A23007" s="816">
        <f t="shared" si="1495"/>
        <v>44908</v>
      </c>
      <c r="B23007" s="815">
        <f t="shared" si="1496"/>
        <v>347</v>
      </c>
      <c r="C23007" s="815">
        <f t="shared" si="1497"/>
        <v>19</v>
      </c>
      <c r="D23007" s="815">
        <f t="shared" si="1498"/>
        <v>9</v>
      </c>
      <c r="E23007" s="815">
        <v>2022</v>
      </c>
    </row>
    <row r="23008" spans="1:5">
      <c r="A23008" s="816">
        <f t="shared" si="1495"/>
        <v>44909</v>
      </c>
      <c r="B23008" s="815">
        <f t="shared" si="1496"/>
        <v>348</v>
      </c>
      <c r="C23008" s="815">
        <f t="shared" si="1497"/>
        <v>18</v>
      </c>
      <c r="D23008" s="815">
        <f t="shared" si="1498"/>
        <v>8</v>
      </c>
      <c r="E23008" s="815">
        <v>2022</v>
      </c>
    </row>
    <row r="23009" spans="1:5">
      <c r="A23009" s="816">
        <f t="shared" si="1495"/>
        <v>44910</v>
      </c>
      <c r="B23009" s="815">
        <f t="shared" si="1496"/>
        <v>349</v>
      </c>
      <c r="C23009" s="815">
        <f t="shared" si="1497"/>
        <v>17</v>
      </c>
      <c r="D23009" s="815">
        <f t="shared" si="1498"/>
        <v>7</v>
      </c>
      <c r="E23009" s="815">
        <v>2022</v>
      </c>
    </row>
    <row r="23010" spans="1:5">
      <c r="A23010" s="816">
        <f t="shared" si="1495"/>
        <v>44911</v>
      </c>
      <c r="B23010" s="815">
        <f t="shared" si="1496"/>
        <v>350</v>
      </c>
      <c r="C23010" s="815">
        <f t="shared" si="1497"/>
        <v>16</v>
      </c>
      <c r="D23010" s="815">
        <f t="shared" si="1498"/>
        <v>6</v>
      </c>
      <c r="E23010" s="815">
        <v>2022</v>
      </c>
    </row>
    <row r="23011" spans="1:5">
      <c r="A23011" s="816">
        <f t="shared" si="1495"/>
        <v>44912</v>
      </c>
      <c r="B23011" s="815">
        <f t="shared" si="1496"/>
        <v>351</v>
      </c>
      <c r="C23011" s="815">
        <f t="shared" si="1497"/>
        <v>15</v>
      </c>
      <c r="D23011" s="815">
        <f t="shared" si="1498"/>
        <v>5</v>
      </c>
      <c r="E23011" s="815">
        <v>2022</v>
      </c>
    </row>
    <row r="23012" spans="1:5">
      <c r="A23012" s="816">
        <f t="shared" si="1495"/>
        <v>44913</v>
      </c>
      <c r="B23012" s="815">
        <f t="shared" si="1496"/>
        <v>352</v>
      </c>
      <c r="C23012" s="815">
        <f t="shared" si="1497"/>
        <v>14</v>
      </c>
      <c r="D23012" s="815">
        <f t="shared" si="1498"/>
        <v>4</v>
      </c>
      <c r="E23012" s="815">
        <v>2022</v>
      </c>
    </row>
    <row r="23013" spans="1:5">
      <c r="A23013" s="816">
        <f t="shared" si="1495"/>
        <v>44914</v>
      </c>
      <c r="B23013" s="815">
        <f t="shared" si="1496"/>
        <v>353</v>
      </c>
      <c r="C23013" s="815">
        <f t="shared" si="1497"/>
        <v>13</v>
      </c>
      <c r="D23013" s="815">
        <f t="shared" si="1498"/>
        <v>3</v>
      </c>
      <c r="E23013" s="815">
        <v>2022</v>
      </c>
    </row>
    <row r="23014" spans="1:5">
      <c r="A23014" s="816">
        <f t="shared" si="1495"/>
        <v>44915</v>
      </c>
      <c r="B23014" s="815">
        <f t="shared" si="1496"/>
        <v>354</v>
      </c>
      <c r="C23014" s="815">
        <f t="shared" si="1497"/>
        <v>12</v>
      </c>
      <c r="D23014" s="815">
        <f t="shared" si="1498"/>
        <v>2</v>
      </c>
      <c r="E23014" s="815">
        <v>2022</v>
      </c>
    </row>
    <row r="23015" spans="1:5">
      <c r="A23015" s="816">
        <f t="shared" si="1495"/>
        <v>44916</v>
      </c>
      <c r="B23015" s="815">
        <f t="shared" si="1496"/>
        <v>355</v>
      </c>
      <c r="C23015" s="815">
        <f t="shared" si="1497"/>
        <v>11</v>
      </c>
      <c r="D23015" s="815">
        <f t="shared" si="1498"/>
        <v>1</v>
      </c>
      <c r="E23015" s="815">
        <v>2022</v>
      </c>
    </row>
    <row r="23016" spans="1:5">
      <c r="A23016" s="816">
        <f t="shared" si="1495"/>
        <v>44917</v>
      </c>
      <c r="B23016" s="815">
        <f t="shared" si="1496"/>
        <v>356</v>
      </c>
      <c r="C23016" s="815">
        <f t="shared" si="1497"/>
        <v>10</v>
      </c>
      <c r="D23016" s="815">
        <v>365</v>
      </c>
      <c r="E23016" s="815">
        <v>2022</v>
      </c>
    </row>
    <row r="23017" spans="1:5">
      <c r="A23017" s="816">
        <f t="shared" si="1495"/>
        <v>44918</v>
      </c>
      <c r="B23017" s="815">
        <f t="shared" si="1496"/>
        <v>357</v>
      </c>
      <c r="C23017" s="815">
        <f t="shared" si="1497"/>
        <v>9</v>
      </c>
      <c r="D23017" s="815">
        <f t="shared" ref="D23017:D23080" si="1499">D23016-1</f>
        <v>364</v>
      </c>
      <c r="E23017" s="815">
        <v>2022</v>
      </c>
    </row>
    <row r="23018" spans="1:5">
      <c r="A23018" s="816">
        <f t="shared" si="1495"/>
        <v>44919</v>
      </c>
      <c r="B23018" s="815">
        <f t="shared" si="1496"/>
        <v>358</v>
      </c>
      <c r="C23018" s="815">
        <f t="shared" si="1497"/>
        <v>8</v>
      </c>
      <c r="D23018" s="815">
        <f t="shared" si="1499"/>
        <v>363</v>
      </c>
      <c r="E23018" s="815">
        <v>2022</v>
      </c>
    </row>
    <row r="23019" spans="1:5">
      <c r="A23019" s="816">
        <f t="shared" si="1495"/>
        <v>44920</v>
      </c>
      <c r="B23019" s="815">
        <f t="shared" si="1496"/>
        <v>359</v>
      </c>
      <c r="C23019" s="815">
        <f t="shared" si="1497"/>
        <v>7</v>
      </c>
      <c r="D23019" s="815">
        <f t="shared" si="1499"/>
        <v>362</v>
      </c>
      <c r="E23019" s="815">
        <v>2022</v>
      </c>
    </row>
    <row r="23020" spans="1:5">
      <c r="A23020" s="816">
        <f t="shared" si="1495"/>
        <v>44921</v>
      </c>
      <c r="B23020" s="815">
        <f t="shared" si="1496"/>
        <v>360</v>
      </c>
      <c r="C23020" s="815">
        <f t="shared" si="1497"/>
        <v>6</v>
      </c>
      <c r="D23020" s="815">
        <f t="shared" si="1499"/>
        <v>361</v>
      </c>
      <c r="E23020" s="815">
        <v>2022</v>
      </c>
    </row>
    <row r="23021" spans="1:5">
      <c r="A23021" s="816">
        <f t="shared" si="1495"/>
        <v>44922</v>
      </c>
      <c r="B23021" s="815">
        <f t="shared" si="1496"/>
        <v>361</v>
      </c>
      <c r="C23021" s="815">
        <f t="shared" si="1497"/>
        <v>5</v>
      </c>
      <c r="D23021" s="815">
        <f t="shared" si="1499"/>
        <v>360</v>
      </c>
      <c r="E23021" s="815">
        <v>2022</v>
      </c>
    </row>
    <row r="23022" spans="1:5">
      <c r="A23022" s="816">
        <f t="shared" si="1495"/>
        <v>44923</v>
      </c>
      <c r="B23022" s="815">
        <f t="shared" si="1496"/>
        <v>362</v>
      </c>
      <c r="C23022" s="815">
        <f t="shared" si="1497"/>
        <v>4</v>
      </c>
      <c r="D23022" s="815">
        <f t="shared" si="1499"/>
        <v>359</v>
      </c>
      <c r="E23022" s="815">
        <v>2022</v>
      </c>
    </row>
    <row r="23023" spans="1:5">
      <c r="A23023" s="816">
        <f t="shared" si="1495"/>
        <v>44924</v>
      </c>
      <c r="B23023" s="815">
        <f t="shared" si="1496"/>
        <v>363</v>
      </c>
      <c r="C23023" s="815">
        <f t="shared" si="1497"/>
        <v>3</v>
      </c>
      <c r="D23023" s="815">
        <f t="shared" si="1499"/>
        <v>358</v>
      </c>
      <c r="E23023" s="815">
        <v>2022</v>
      </c>
    </row>
    <row r="23024" spans="1:5">
      <c r="A23024" s="816">
        <f t="shared" si="1495"/>
        <v>44925</v>
      </c>
      <c r="B23024" s="815">
        <f t="shared" si="1496"/>
        <v>364</v>
      </c>
      <c r="C23024" s="815">
        <f t="shared" si="1497"/>
        <v>2</v>
      </c>
      <c r="D23024" s="815">
        <f t="shared" si="1499"/>
        <v>357</v>
      </c>
      <c r="E23024" s="815">
        <v>2022</v>
      </c>
    </row>
    <row r="23025" spans="1:5">
      <c r="A23025" s="816">
        <f t="shared" si="1495"/>
        <v>44926</v>
      </c>
      <c r="B23025" s="815">
        <f t="shared" si="1496"/>
        <v>365</v>
      </c>
      <c r="C23025" s="815">
        <f t="shared" si="1497"/>
        <v>1</v>
      </c>
      <c r="D23025" s="815">
        <f t="shared" si="1499"/>
        <v>356</v>
      </c>
      <c r="E23025" s="815">
        <v>2022</v>
      </c>
    </row>
    <row r="23026" spans="1:5">
      <c r="A23026" s="816">
        <f t="shared" si="1495"/>
        <v>44927</v>
      </c>
      <c r="B23026" s="815">
        <v>1</v>
      </c>
      <c r="C23026" s="815">
        <v>365</v>
      </c>
      <c r="D23026" s="815">
        <f t="shared" si="1499"/>
        <v>355</v>
      </c>
      <c r="E23026" s="815">
        <v>2023</v>
      </c>
    </row>
    <row r="23027" spans="1:5">
      <c r="A23027" s="816">
        <f t="shared" ref="A23027:A23090" si="1500">A23026+1</f>
        <v>44928</v>
      </c>
      <c r="B23027" s="815">
        <f t="shared" si="1496"/>
        <v>2</v>
      </c>
      <c r="C23027" s="815">
        <f t="shared" ref="C23027:C23080" si="1501">C23026-1</f>
        <v>364</v>
      </c>
      <c r="D23027" s="815">
        <f t="shared" si="1499"/>
        <v>354</v>
      </c>
      <c r="E23027" s="815">
        <v>2023</v>
      </c>
    </row>
    <row r="23028" spans="1:5">
      <c r="A23028" s="816">
        <f t="shared" si="1500"/>
        <v>44929</v>
      </c>
      <c r="B23028" s="815">
        <f t="shared" ref="B23028:B23080" si="1502">B23027+1</f>
        <v>3</v>
      </c>
      <c r="C23028" s="815">
        <f t="shared" si="1501"/>
        <v>363</v>
      </c>
      <c r="D23028" s="815">
        <f t="shared" si="1499"/>
        <v>353</v>
      </c>
      <c r="E23028" s="815">
        <v>2023</v>
      </c>
    </row>
    <row r="23029" spans="1:5">
      <c r="A23029" s="816">
        <f t="shared" si="1500"/>
        <v>44930</v>
      </c>
      <c r="B23029" s="815">
        <f t="shared" si="1502"/>
        <v>4</v>
      </c>
      <c r="C23029" s="815">
        <f t="shared" si="1501"/>
        <v>362</v>
      </c>
      <c r="D23029" s="815">
        <f t="shared" si="1499"/>
        <v>352</v>
      </c>
      <c r="E23029" s="815">
        <v>2023</v>
      </c>
    </row>
    <row r="23030" spans="1:5">
      <c r="A23030" s="816">
        <f t="shared" si="1500"/>
        <v>44931</v>
      </c>
      <c r="B23030" s="815">
        <f t="shared" si="1502"/>
        <v>5</v>
      </c>
      <c r="C23030" s="815">
        <f t="shared" si="1501"/>
        <v>361</v>
      </c>
      <c r="D23030" s="815">
        <f t="shared" si="1499"/>
        <v>351</v>
      </c>
      <c r="E23030" s="815">
        <v>2023</v>
      </c>
    </row>
    <row r="23031" spans="1:5">
      <c r="A23031" s="816">
        <f t="shared" si="1500"/>
        <v>44932</v>
      </c>
      <c r="B23031" s="815">
        <f t="shared" si="1502"/>
        <v>6</v>
      </c>
      <c r="C23031" s="815">
        <f t="shared" si="1501"/>
        <v>360</v>
      </c>
      <c r="D23031" s="815">
        <f t="shared" si="1499"/>
        <v>350</v>
      </c>
      <c r="E23031" s="815">
        <v>2023</v>
      </c>
    </row>
    <row r="23032" spans="1:5">
      <c r="A23032" s="816">
        <f t="shared" si="1500"/>
        <v>44933</v>
      </c>
      <c r="B23032" s="815">
        <f t="shared" si="1502"/>
        <v>7</v>
      </c>
      <c r="C23032" s="815">
        <f t="shared" si="1501"/>
        <v>359</v>
      </c>
      <c r="D23032" s="815">
        <f t="shared" si="1499"/>
        <v>349</v>
      </c>
      <c r="E23032" s="815">
        <v>2023</v>
      </c>
    </row>
    <row r="23033" spans="1:5">
      <c r="A23033" s="816">
        <f t="shared" si="1500"/>
        <v>44934</v>
      </c>
      <c r="B23033" s="815">
        <f t="shared" si="1502"/>
        <v>8</v>
      </c>
      <c r="C23033" s="815">
        <f t="shared" si="1501"/>
        <v>358</v>
      </c>
      <c r="D23033" s="815">
        <f t="shared" si="1499"/>
        <v>348</v>
      </c>
      <c r="E23033" s="815">
        <v>2023</v>
      </c>
    </row>
    <row r="23034" spans="1:5">
      <c r="A23034" s="816">
        <f t="shared" si="1500"/>
        <v>44935</v>
      </c>
      <c r="B23034" s="815">
        <f t="shared" si="1502"/>
        <v>9</v>
      </c>
      <c r="C23034" s="815">
        <f t="shared" si="1501"/>
        <v>357</v>
      </c>
      <c r="D23034" s="815">
        <f t="shared" si="1499"/>
        <v>347</v>
      </c>
      <c r="E23034" s="815">
        <v>2023</v>
      </c>
    </row>
    <row r="23035" spans="1:5">
      <c r="A23035" s="816">
        <f t="shared" si="1500"/>
        <v>44936</v>
      </c>
      <c r="B23035" s="815">
        <f t="shared" si="1502"/>
        <v>10</v>
      </c>
      <c r="C23035" s="815">
        <f t="shared" si="1501"/>
        <v>356</v>
      </c>
      <c r="D23035" s="815">
        <f t="shared" si="1499"/>
        <v>346</v>
      </c>
      <c r="E23035" s="815">
        <v>2023</v>
      </c>
    </row>
    <row r="23036" spans="1:5">
      <c r="A23036" s="816">
        <f t="shared" si="1500"/>
        <v>44937</v>
      </c>
      <c r="B23036" s="815">
        <f t="shared" si="1502"/>
        <v>11</v>
      </c>
      <c r="C23036" s="815">
        <f t="shared" si="1501"/>
        <v>355</v>
      </c>
      <c r="D23036" s="815">
        <f t="shared" si="1499"/>
        <v>345</v>
      </c>
      <c r="E23036" s="815">
        <v>2023</v>
      </c>
    </row>
    <row r="23037" spans="1:5">
      <c r="A23037" s="816">
        <f t="shared" si="1500"/>
        <v>44938</v>
      </c>
      <c r="B23037" s="815">
        <f t="shared" si="1502"/>
        <v>12</v>
      </c>
      <c r="C23037" s="815">
        <f t="shared" si="1501"/>
        <v>354</v>
      </c>
      <c r="D23037" s="815">
        <f t="shared" si="1499"/>
        <v>344</v>
      </c>
      <c r="E23037" s="815">
        <v>2023</v>
      </c>
    </row>
    <row r="23038" spans="1:5">
      <c r="A23038" s="816">
        <f t="shared" si="1500"/>
        <v>44939</v>
      </c>
      <c r="B23038" s="815">
        <f t="shared" si="1502"/>
        <v>13</v>
      </c>
      <c r="C23038" s="815">
        <f t="shared" si="1501"/>
        <v>353</v>
      </c>
      <c r="D23038" s="815">
        <f t="shared" si="1499"/>
        <v>343</v>
      </c>
      <c r="E23038" s="815">
        <v>2023</v>
      </c>
    </row>
    <row r="23039" spans="1:5">
      <c r="A23039" s="816">
        <f t="shared" si="1500"/>
        <v>44940</v>
      </c>
      <c r="B23039" s="815">
        <f t="shared" si="1502"/>
        <v>14</v>
      </c>
      <c r="C23039" s="815">
        <f t="shared" si="1501"/>
        <v>352</v>
      </c>
      <c r="D23039" s="815">
        <f t="shared" si="1499"/>
        <v>342</v>
      </c>
      <c r="E23039" s="815">
        <v>2023</v>
      </c>
    </row>
    <row r="23040" spans="1:5">
      <c r="A23040" s="816">
        <f t="shared" si="1500"/>
        <v>44941</v>
      </c>
      <c r="B23040" s="815">
        <f t="shared" si="1502"/>
        <v>15</v>
      </c>
      <c r="C23040" s="815">
        <f t="shared" si="1501"/>
        <v>351</v>
      </c>
      <c r="D23040" s="815">
        <f t="shared" si="1499"/>
        <v>341</v>
      </c>
      <c r="E23040" s="815">
        <v>2023</v>
      </c>
    </row>
    <row r="23041" spans="1:5">
      <c r="A23041" s="816">
        <f t="shared" si="1500"/>
        <v>44942</v>
      </c>
      <c r="B23041" s="815">
        <f t="shared" si="1502"/>
        <v>16</v>
      </c>
      <c r="C23041" s="815">
        <f t="shared" si="1501"/>
        <v>350</v>
      </c>
      <c r="D23041" s="815">
        <f t="shared" si="1499"/>
        <v>340</v>
      </c>
      <c r="E23041" s="815">
        <v>2023</v>
      </c>
    </row>
    <row r="23042" spans="1:5">
      <c r="A23042" s="816">
        <f t="shared" si="1500"/>
        <v>44943</v>
      </c>
      <c r="B23042" s="815">
        <f t="shared" si="1502"/>
        <v>17</v>
      </c>
      <c r="C23042" s="815">
        <f t="shared" si="1501"/>
        <v>349</v>
      </c>
      <c r="D23042" s="815">
        <f t="shared" si="1499"/>
        <v>339</v>
      </c>
      <c r="E23042" s="815">
        <v>2023</v>
      </c>
    </row>
    <row r="23043" spans="1:5">
      <c r="A23043" s="816">
        <f t="shared" si="1500"/>
        <v>44944</v>
      </c>
      <c r="B23043" s="815">
        <f t="shared" si="1502"/>
        <v>18</v>
      </c>
      <c r="C23043" s="815">
        <f t="shared" si="1501"/>
        <v>348</v>
      </c>
      <c r="D23043" s="815">
        <f t="shared" si="1499"/>
        <v>338</v>
      </c>
      <c r="E23043" s="815">
        <v>2023</v>
      </c>
    </row>
    <row r="23044" spans="1:5">
      <c r="A23044" s="816">
        <f t="shared" si="1500"/>
        <v>44945</v>
      </c>
      <c r="B23044" s="815">
        <f t="shared" si="1502"/>
        <v>19</v>
      </c>
      <c r="C23044" s="815">
        <f t="shared" si="1501"/>
        <v>347</v>
      </c>
      <c r="D23044" s="815">
        <f t="shared" si="1499"/>
        <v>337</v>
      </c>
      <c r="E23044" s="815">
        <v>2023</v>
      </c>
    </row>
    <row r="23045" spans="1:5">
      <c r="A23045" s="816">
        <f t="shared" si="1500"/>
        <v>44946</v>
      </c>
      <c r="B23045" s="815">
        <f t="shared" si="1502"/>
        <v>20</v>
      </c>
      <c r="C23045" s="815">
        <f t="shared" si="1501"/>
        <v>346</v>
      </c>
      <c r="D23045" s="815">
        <f t="shared" si="1499"/>
        <v>336</v>
      </c>
      <c r="E23045" s="815">
        <v>2023</v>
      </c>
    </row>
    <row r="23046" spans="1:5">
      <c r="A23046" s="816">
        <f t="shared" si="1500"/>
        <v>44947</v>
      </c>
      <c r="B23046" s="815">
        <f t="shared" si="1502"/>
        <v>21</v>
      </c>
      <c r="C23046" s="815">
        <f t="shared" si="1501"/>
        <v>345</v>
      </c>
      <c r="D23046" s="815">
        <f t="shared" si="1499"/>
        <v>335</v>
      </c>
      <c r="E23046" s="815">
        <v>2023</v>
      </c>
    </row>
    <row r="23047" spans="1:5">
      <c r="A23047" s="816">
        <f t="shared" si="1500"/>
        <v>44948</v>
      </c>
      <c r="B23047" s="815">
        <f t="shared" si="1502"/>
        <v>22</v>
      </c>
      <c r="C23047" s="815">
        <f t="shared" si="1501"/>
        <v>344</v>
      </c>
      <c r="D23047" s="815">
        <f t="shared" si="1499"/>
        <v>334</v>
      </c>
      <c r="E23047" s="815">
        <v>2023</v>
      </c>
    </row>
    <row r="23048" spans="1:5">
      <c r="A23048" s="816">
        <f t="shared" si="1500"/>
        <v>44949</v>
      </c>
      <c r="B23048" s="815">
        <f t="shared" si="1502"/>
        <v>23</v>
      </c>
      <c r="C23048" s="815">
        <f t="shared" si="1501"/>
        <v>343</v>
      </c>
      <c r="D23048" s="815">
        <f t="shared" si="1499"/>
        <v>333</v>
      </c>
      <c r="E23048" s="815">
        <v>2023</v>
      </c>
    </row>
    <row r="23049" spans="1:5">
      <c r="A23049" s="816">
        <f t="shared" si="1500"/>
        <v>44950</v>
      </c>
      <c r="B23049" s="815">
        <f t="shared" si="1502"/>
        <v>24</v>
      </c>
      <c r="C23049" s="815">
        <f t="shared" si="1501"/>
        <v>342</v>
      </c>
      <c r="D23049" s="815">
        <f t="shared" si="1499"/>
        <v>332</v>
      </c>
      <c r="E23049" s="815">
        <v>2023</v>
      </c>
    </row>
    <row r="23050" spans="1:5">
      <c r="A23050" s="816">
        <f t="shared" si="1500"/>
        <v>44951</v>
      </c>
      <c r="B23050" s="815">
        <f t="shared" si="1502"/>
        <v>25</v>
      </c>
      <c r="C23050" s="815">
        <f t="shared" si="1501"/>
        <v>341</v>
      </c>
      <c r="D23050" s="815">
        <f t="shared" si="1499"/>
        <v>331</v>
      </c>
      <c r="E23050" s="815">
        <v>2023</v>
      </c>
    </row>
    <row r="23051" spans="1:5">
      <c r="A23051" s="816">
        <f t="shared" si="1500"/>
        <v>44952</v>
      </c>
      <c r="B23051" s="815">
        <f t="shared" si="1502"/>
        <v>26</v>
      </c>
      <c r="C23051" s="815">
        <f t="shared" si="1501"/>
        <v>340</v>
      </c>
      <c r="D23051" s="815">
        <f t="shared" si="1499"/>
        <v>330</v>
      </c>
      <c r="E23051" s="815">
        <v>2023</v>
      </c>
    </row>
    <row r="23052" spans="1:5">
      <c r="A23052" s="816">
        <f t="shared" si="1500"/>
        <v>44953</v>
      </c>
      <c r="B23052" s="815">
        <f t="shared" si="1502"/>
        <v>27</v>
      </c>
      <c r="C23052" s="815">
        <f t="shared" si="1501"/>
        <v>339</v>
      </c>
      <c r="D23052" s="815">
        <f t="shared" si="1499"/>
        <v>329</v>
      </c>
      <c r="E23052" s="815">
        <v>2023</v>
      </c>
    </row>
    <row r="23053" spans="1:5">
      <c r="A23053" s="816">
        <f t="shared" si="1500"/>
        <v>44954</v>
      </c>
      <c r="B23053" s="815">
        <f t="shared" si="1502"/>
        <v>28</v>
      </c>
      <c r="C23053" s="815">
        <f t="shared" si="1501"/>
        <v>338</v>
      </c>
      <c r="D23053" s="815">
        <f t="shared" si="1499"/>
        <v>328</v>
      </c>
      <c r="E23053" s="815">
        <v>2023</v>
      </c>
    </row>
    <row r="23054" spans="1:5">
      <c r="A23054" s="816">
        <f t="shared" si="1500"/>
        <v>44955</v>
      </c>
      <c r="B23054" s="815">
        <f t="shared" si="1502"/>
        <v>29</v>
      </c>
      <c r="C23054" s="815">
        <f t="shared" si="1501"/>
        <v>337</v>
      </c>
      <c r="D23054" s="815">
        <f t="shared" si="1499"/>
        <v>327</v>
      </c>
      <c r="E23054" s="815">
        <v>2023</v>
      </c>
    </row>
    <row r="23055" spans="1:5">
      <c r="A23055" s="816">
        <f t="shared" si="1500"/>
        <v>44956</v>
      </c>
      <c r="B23055" s="815">
        <f t="shared" si="1502"/>
        <v>30</v>
      </c>
      <c r="C23055" s="815">
        <f t="shared" si="1501"/>
        <v>336</v>
      </c>
      <c r="D23055" s="815">
        <f t="shared" si="1499"/>
        <v>326</v>
      </c>
      <c r="E23055" s="815">
        <v>2023</v>
      </c>
    </row>
    <row r="23056" spans="1:5">
      <c r="A23056" s="816">
        <f t="shared" si="1500"/>
        <v>44957</v>
      </c>
      <c r="B23056" s="815">
        <f t="shared" si="1502"/>
        <v>31</v>
      </c>
      <c r="C23056" s="815">
        <f t="shared" si="1501"/>
        <v>335</v>
      </c>
      <c r="D23056" s="815">
        <f t="shared" si="1499"/>
        <v>325</v>
      </c>
      <c r="E23056" s="815">
        <v>2023</v>
      </c>
    </row>
    <row r="23057" spans="1:5">
      <c r="A23057" s="816">
        <f t="shared" si="1500"/>
        <v>44958</v>
      </c>
      <c r="B23057" s="815">
        <f t="shared" si="1502"/>
        <v>32</v>
      </c>
      <c r="C23057" s="815">
        <f t="shared" si="1501"/>
        <v>334</v>
      </c>
      <c r="D23057" s="815">
        <f t="shared" si="1499"/>
        <v>324</v>
      </c>
      <c r="E23057" s="815">
        <v>2023</v>
      </c>
    </row>
    <row r="23058" spans="1:5">
      <c r="A23058" s="816">
        <f t="shared" si="1500"/>
        <v>44959</v>
      </c>
      <c r="B23058" s="815">
        <f t="shared" si="1502"/>
        <v>33</v>
      </c>
      <c r="C23058" s="815">
        <f t="shared" si="1501"/>
        <v>333</v>
      </c>
      <c r="D23058" s="815">
        <f t="shared" si="1499"/>
        <v>323</v>
      </c>
      <c r="E23058" s="815">
        <v>2023</v>
      </c>
    </row>
    <row r="23059" spans="1:5">
      <c r="A23059" s="816">
        <f t="shared" si="1500"/>
        <v>44960</v>
      </c>
      <c r="B23059" s="815">
        <f t="shared" si="1502"/>
        <v>34</v>
      </c>
      <c r="C23059" s="815">
        <f t="shared" si="1501"/>
        <v>332</v>
      </c>
      <c r="D23059" s="815">
        <f t="shared" si="1499"/>
        <v>322</v>
      </c>
      <c r="E23059" s="815">
        <v>2023</v>
      </c>
    </row>
    <row r="23060" spans="1:5">
      <c r="A23060" s="816">
        <f t="shared" si="1500"/>
        <v>44961</v>
      </c>
      <c r="B23060" s="815">
        <f t="shared" si="1502"/>
        <v>35</v>
      </c>
      <c r="C23060" s="815">
        <f t="shared" si="1501"/>
        <v>331</v>
      </c>
      <c r="D23060" s="815">
        <f t="shared" si="1499"/>
        <v>321</v>
      </c>
      <c r="E23060" s="815">
        <v>2023</v>
      </c>
    </row>
    <row r="23061" spans="1:5">
      <c r="A23061" s="816">
        <f t="shared" si="1500"/>
        <v>44962</v>
      </c>
      <c r="B23061" s="815">
        <f t="shared" si="1502"/>
        <v>36</v>
      </c>
      <c r="C23061" s="815">
        <f t="shared" si="1501"/>
        <v>330</v>
      </c>
      <c r="D23061" s="815">
        <f t="shared" si="1499"/>
        <v>320</v>
      </c>
      <c r="E23061" s="815">
        <v>2023</v>
      </c>
    </row>
    <row r="23062" spans="1:5">
      <c r="A23062" s="816">
        <f t="shared" si="1500"/>
        <v>44963</v>
      </c>
      <c r="B23062" s="815">
        <f t="shared" si="1502"/>
        <v>37</v>
      </c>
      <c r="C23062" s="815">
        <f t="shared" si="1501"/>
        <v>329</v>
      </c>
      <c r="D23062" s="815">
        <f t="shared" si="1499"/>
        <v>319</v>
      </c>
      <c r="E23062" s="815">
        <v>2023</v>
      </c>
    </row>
    <row r="23063" spans="1:5">
      <c r="A23063" s="816">
        <f t="shared" si="1500"/>
        <v>44964</v>
      </c>
      <c r="B23063" s="815">
        <f t="shared" si="1502"/>
        <v>38</v>
      </c>
      <c r="C23063" s="815">
        <f t="shared" si="1501"/>
        <v>328</v>
      </c>
      <c r="D23063" s="815">
        <f t="shared" si="1499"/>
        <v>318</v>
      </c>
      <c r="E23063" s="815">
        <v>2023</v>
      </c>
    </row>
    <row r="23064" spans="1:5">
      <c r="A23064" s="816">
        <f t="shared" si="1500"/>
        <v>44965</v>
      </c>
      <c r="B23064" s="815">
        <f t="shared" si="1502"/>
        <v>39</v>
      </c>
      <c r="C23064" s="815">
        <f t="shared" si="1501"/>
        <v>327</v>
      </c>
      <c r="D23064" s="815">
        <f t="shared" si="1499"/>
        <v>317</v>
      </c>
      <c r="E23064" s="815">
        <v>2023</v>
      </c>
    </row>
    <row r="23065" spans="1:5">
      <c r="A23065" s="816">
        <f t="shared" si="1500"/>
        <v>44966</v>
      </c>
      <c r="B23065" s="815">
        <f t="shared" si="1502"/>
        <v>40</v>
      </c>
      <c r="C23065" s="815">
        <f t="shared" si="1501"/>
        <v>326</v>
      </c>
      <c r="D23065" s="815">
        <f t="shared" si="1499"/>
        <v>316</v>
      </c>
      <c r="E23065" s="815">
        <v>2023</v>
      </c>
    </row>
    <row r="23066" spans="1:5">
      <c r="A23066" s="816">
        <f t="shared" si="1500"/>
        <v>44967</v>
      </c>
      <c r="B23066" s="815">
        <f t="shared" si="1502"/>
        <v>41</v>
      </c>
      <c r="C23066" s="815">
        <f t="shared" si="1501"/>
        <v>325</v>
      </c>
      <c r="D23066" s="815">
        <f t="shared" si="1499"/>
        <v>315</v>
      </c>
      <c r="E23066" s="815">
        <v>2023</v>
      </c>
    </row>
    <row r="23067" spans="1:5">
      <c r="A23067" s="816">
        <f t="shared" si="1500"/>
        <v>44968</v>
      </c>
      <c r="B23067" s="815">
        <f t="shared" si="1502"/>
        <v>42</v>
      </c>
      <c r="C23067" s="815">
        <f t="shared" si="1501"/>
        <v>324</v>
      </c>
      <c r="D23067" s="815">
        <f t="shared" si="1499"/>
        <v>314</v>
      </c>
      <c r="E23067" s="815">
        <v>2023</v>
      </c>
    </row>
    <row r="23068" spans="1:5">
      <c r="A23068" s="816">
        <f t="shared" si="1500"/>
        <v>44969</v>
      </c>
      <c r="B23068" s="815">
        <f t="shared" si="1502"/>
        <v>43</v>
      </c>
      <c r="C23068" s="815">
        <f t="shared" si="1501"/>
        <v>323</v>
      </c>
      <c r="D23068" s="815">
        <f t="shared" si="1499"/>
        <v>313</v>
      </c>
      <c r="E23068" s="815">
        <v>2023</v>
      </c>
    </row>
    <row r="23069" spans="1:5">
      <c r="A23069" s="816">
        <f t="shared" si="1500"/>
        <v>44970</v>
      </c>
      <c r="B23069" s="815">
        <f t="shared" si="1502"/>
        <v>44</v>
      </c>
      <c r="C23069" s="815">
        <f t="shared" si="1501"/>
        <v>322</v>
      </c>
      <c r="D23069" s="815">
        <f t="shared" si="1499"/>
        <v>312</v>
      </c>
      <c r="E23069" s="815">
        <v>2023</v>
      </c>
    </row>
    <row r="23070" spans="1:5">
      <c r="A23070" s="816">
        <f t="shared" si="1500"/>
        <v>44971</v>
      </c>
      <c r="B23070" s="815">
        <f t="shared" si="1502"/>
        <v>45</v>
      </c>
      <c r="C23070" s="815">
        <f t="shared" si="1501"/>
        <v>321</v>
      </c>
      <c r="D23070" s="815">
        <f t="shared" si="1499"/>
        <v>311</v>
      </c>
      <c r="E23070" s="815">
        <v>2023</v>
      </c>
    </row>
    <row r="23071" spans="1:5">
      <c r="A23071" s="816">
        <f t="shared" si="1500"/>
        <v>44972</v>
      </c>
      <c r="B23071" s="815">
        <f t="shared" si="1502"/>
        <v>46</v>
      </c>
      <c r="C23071" s="815">
        <f t="shared" si="1501"/>
        <v>320</v>
      </c>
      <c r="D23071" s="815">
        <f t="shared" si="1499"/>
        <v>310</v>
      </c>
      <c r="E23071" s="815">
        <v>2023</v>
      </c>
    </row>
    <row r="23072" spans="1:5">
      <c r="A23072" s="816">
        <f t="shared" si="1500"/>
        <v>44973</v>
      </c>
      <c r="B23072" s="815">
        <f t="shared" si="1502"/>
        <v>47</v>
      </c>
      <c r="C23072" s="815">
        <f t="shared" si="1501"/>
        <v>319</v>
      </c>
      <c r="D23072" s="815">
        <f t="shared" si="1499"/>
        <v>309</v>
      </c>
      <c r="E23072" s="815">
        <v>2023</v>
      </c>
    </row>
    <row r="23073" spans="1:5">
      <c r="A23073" s="816">
        <f t="shared" si="1500"/>
        <v>44974</v>
      </c>
      <c r="B23073" s="815">
        <f t="shared" si="1502"/>
        <v>48</v>
      </c>
      <c r="C23073" s="815">
        <f t="shared" si="1501"/>
        <v>318</v>
      </c>
      <c r="D23073" s="815">
        <f t="shared" si="1499"/>
        <v>308</v>
      </c>
      <c r="E23073" s="815">
        <v>2023</v>
      </c>
    </row>
    <row r="23074" spans="1:5">
      <c r="A23074" s="816">
        <f t="shared" si="1500"/>
        <v>44975</v>
      </c>
      <c r="B23074" s="815">
        <f t="shared" si="1502"/>
        <v>49</v>
      </c>
      <c r="C23074" s="815">
        <f t="shared" si="1501"/>
        <v>317</v>
      </c>
      <c r="D23074" s="815">
        <f t="shared" si="1499"/>
        <v>307</v>
      </c>
      <c r="E23074" s="815">
        <v>2023</v>
      </c>
    </row>
    <row r="23075" spans="1:5">
      <c r="A23075" s="816">
        <f t="shared" si="1500"/>
        <v>44976</v>
      </c>
      <c r="B23075" s="815">
        <f t="shared" si="1502"/>
        <v>50</v>
      </c>
      <c r="C23075" s="815">
        <f t="shared" si="1501"/>
        <v>316</v>
      </c>
      <c r="D23075" s="815">
        <f t="shared" si="1499"/>
        <v>306</v>
      </c>
      <c r="E23075" s="815">
        <v>2023</v>
      </c>
    </row>
    <row r="23076" spans="1:5">
      <c r="A23076" s="816">
        <f t="shared" si="1500"/>
        <v>44977</v>
      </c>
      <c r="B23076" s="815">
        <f t="shared" si="1502"/>
        <v>51</v>
      </c>
      <c r="C23076" s="815">
        <f t="shared" si="1501"/>
        <v>315</v>
      </c>
      <c r="D23076" s="815">
        <f t="shared" si="1499"/>
        <v>305</v>
      </c>
      <c r="E23076" s="815">
        <v>2023</v>
      </c>
    </row>
    <row r="23077" spans="1:5">
      <c r="A23077" s="816">
        <f t="shared" si="1500"/>
        <v>44978</v>
      </c>
      <c r="B23077" s="815">
        <f t="shared" si="1502"/>
        <v>52</v>
      </c>
      <c r="C23077" s="815">
        <f t="shared" si="1501"/>
        <v>314</v>
      </c>
      <c r="D23077" s="815">
        <f t="shared" si="1499"/>
        <v>304</v>
      </c>
      <c r="E23077" s="815">
        <v>2023</v>
      </c>
    </row>
    <row r="23078" spans="1:5">
      <c r="A23078" s="816">
        <f t="shared" si="1500"/>
        <v>44979</v>
      </c>
      <c r="B23078" s="815">
        <f t="shared" si="1502"/>
        <v>53</v>
      </c>
      <c r="C23078" s="815">
        <f t="shared" si="1501"/>
        <v>313</v>
      </c>
      <c r="D23078" s="815">
        <f t="shared" si="1499"/>
        <v>303</v>
      </c>
      <c r="E23078" s="815">
        <v>2023</v>
      </c>
    </row>
    <row r="23079" spans="1:5">
      <c r="A23079" s="816">
        <f t="shared" si="1500"/>
        <v>44980</v>
      </c>
      <c r="B23079" s="815">
        <f t="shared" si="1502"/>
        <v>54</v>
      </c>
      <c r="C23079" s="815">
        <f t="shared" si="1501"/>
        <v>312</v>
      </c>
      <c r="D23079" s="815">
        <f t="shared" si="1499"/>
        <v>302</v>
      </c>
      <c r="E23079" s="815">
        <v>2023</v>
      </c>
    </row>
    <row r="23080" spans="1:5">
      <c r="A23080" s="816">
        <f t="shared" si="1500"/>
        <v>44981</v>
      </c>
      <c r="B23080" s="815">
        <f t="shared" si="1502"/>
        <v>55</v>
      </c>
      <c r="C23080" s="815">
        <f t="shared" si="1501"/>
        <v>311</v>
      </c>
      <c r="D23080" s="815">
        <f t="shared" si="1499"/>
        <v>301</v>
      </c>
      <c r="E23080" s="815">
        <v>2023</v>
      </c>
    </row>
    <row r="23081" spans="1:5">
      <c r="A23081" s="816">
        <f t="shared" si="1500"/>
        <v>44982</v>
      </c>
      <c r="B23081" s="815">
        <f t="shared" ref="B23081:B23144" si="1503">B23080+1</f>
        <v>56</v>
      </c>
      <c r="C23081" s="815">
        <f t="shared" ref="C23081:C23144" si="1504">C23080-1</f>
        <v>310</v>
      </c>
      <c r="D23081" s="815">
        <f t="shared" ref="D23081:D23144" si="1505">D23080-1</f>
        <v>300</v>
      </c>
      <c r="E23081" s="815">
        <v>2023</v>
      </c>
    </row>
    <row r="23082" spans="1:5">
      <c r="A23082" s="816">
        <f t="shared" si="1500"/>
        <v>44983</v>
      </c>
      <c r="B23082" s="815">
        <f t="shared" si="1503"/>
        <v>57</v>
      </c>
      <c r="C23082" s="815">
        <f t="shared" si="1504"/>
        <v>309</v>
      </c>
      <c r="D23082" s="815">
        <f t="shared" si="1505"/>
        <v>299</v>
      </c>
      <c r="E23082" s="815">
        <v>2023</v>
      </c>
    </row>
    <row r="23083" spans="1:5">
      <c r="A23083" s="816">
        <f t="shared" si="1500"/>
        <v>44984</v>
      </c>
      <c r="B23083" s="815">
        <f t="shared" si="1503"/>
        <v>58</v>
      </c>
      <c r="C23083" s="815">
        <f t="shared" si="1504"/>
        <v>308</v>
      </c>
      <c r="D23083" s="815">
        <f t="shared" si="1505"/>
        <v>298</v>
      </c>
      <c r="E23083" s="815">
        <v>2023</v>
      </c>
    </row>
    <row r="23084" spans="1:5">
      <c r="A23084" s="816">
        <f t="shared" si="1500"/>
        <v>44985</v>
      </c>
      <c r="B23084" s="815">
        <f t="shared" si="1503"/>
        <v>59</v>
      </c>
      <c r="C23084" s="815">
        <f t="shared" si="1504"/>
        <v>307</v>
      </c>
      <c r="D23084" s="815">
        <f t="shared" si="1505"/>
        <v>297</v>
      </c>
      <c r="E23084" s="815">
        <v>2023</v>
      </c>
    </row>
    <row r="23085" spans="1:5">
      <c r="A23085" s="816">
        <f t="shared" si="1500"/>
        <v>44986</v>
      </c>
      <c r="B23085" s="815">
        <f t="shared" si="1503"/>
        <v>60</v>
      </c>
      <c r="C23085" s="815">
        <f t="shared" si="1504"/>
        <v>306</v>
      </c>
      <c r="D23085" s="815">
        <f t="shared" si="1505"/>
        <v>296</v>
      </c>
      <c r="E23085" s="815">
        <v>2023</v>
      </c>
    </row>
    <row r="23086" spans="1:5">
      <c r="A23086" s="816">
        <f t="shared" si="1500"/>
        <v>44987</v>
      </c>
      <c r="B23086" s="815">
        <f t="shared" si="1503"/>
        <v>61</v>
      </c>
      <c r="C23086" s="815">
        <f t="shared" si="1504"/>
        <v>305</v>
      </c>
      <c r="D23086" s="815">
        <f t="shared" si="1505"/>
        <v>295</v>
      </c>
      <c r="E23086" s="815">
        <v>2023</v>
      </c>
    </row>
    <row r="23087" spans="1:5">
      <c r="A23087" s="816">
        <f t="shared" si="1500"/>
        <v>44988</v>
      </c>
      <c r="B23087" s="815">
        <f t="shared" si="1503"/>
        <v>62</v>
      </c>
      <c r="C23087" s="815">
        <f t="shared" si="1504"/>
        <v>304</v>
      </c>
      <c r="D23087" s="815">
        <f t="shared" si="1505"/>
        <v>294</v>
      </c>
      <c r="E23087" s="815">
        <v>2023</v>
      </c>
    </row>
    <row r="23088" spans="1:5">
      <c r="A23088" s="816">
        <f t="shared" si="1500"/>
        <v>44989</v>
      </c>
      <c r="B23088" s="815">
        <f t="shared" si="1503"/>
        <v>63</v>
      </c>
      <c r="C23088" s="815">
        <f t="shared" si="1504"/>
        <v>303</v>
      </c>
      <c r="D23088" s="815">
        <f t="shared" si="1505"/>
        <v>293</v>
      </c>
      <c r="E23088" s="815">
        <v>2023</v>
      </c>
    </row>
    <row r="23089" spans="1:5">
      <c r="A23089" s="816">
        <f t="shared" si="1500"/>
        <v>44990</v>
      </c>
      <c r="B23089" s="815">
        <f t="shared" si="1503"/>
        <v>64</v>
      </c>
      <c r="C23089" s="815">
        <f t="shared" si="1504"/>
        <v>302</v>
      </c>
      <c r="D23089" s="815">
        <f t="shared" si="1505"/>
        <v>292</v>
      </c>
      <c r="E23089" s="815">
        <v>2023</v>
      </c>
    </row>
    <row r="23090" spans="1:5">
      <c r="A23090" s="816">
        <f t="shared" si="1500"/>
        <v>44991</v>
      </c>
      <c r="B23090" s="815">
        <f t="shared" si="1503"/>
        <v>65</v>
      </c>
      <c r="C23090" s="815">
        <f t="shared" si="1504"/>
        <v>301</v>
      </c>
      <c r="D23090" s="815">
        <f t="shared" si="1505"/>
        <v>291</v>
      </c>
      <c r="E23090" s="815">
        <v>2023</v>
      </c>
    </row>
    <row r="23091" spans="1:5">
      <c r="A23091" s="816">
        <f t="shared" ref="A23091:A23154" si="1506">A23090+1</f>
        <v>44992</v>
      </c>
      <c r="B23091" s="815">
        <f t="shared" si="1503"/>
        <v>66</v>
      </c>
      <c r="C23091" s="815">
        <f t="shared" si="1504"/>
        <v>300</v>
      </c>
      <c r="D23091" s="815">
        <f t="shared" si="1505"/>
        <v>290</v>
      </c>
      <c r="E23091" s="815">
        <v>2023</v>
      </c>
    </row>
    <row r="23092" spans="1:5">
      <c r="A23092" s="816">
        <f t="shared" si="1506"/>
        <v>44993</v>
      </c>
      <c r="B23092" s="815">
        <f t="shared" si="1503"/>
        <v>67</v>
      </c>
      <c r="C23092" s="815">
        <f t="shared" si="1504"/>
        <v>299</v>
      </c>
      <c r="D23092" s="815">
        <f t="shared" si="1505"/>
        <v>289</v>
      </c>
      <c r="E23092" s="815">
        <v>2023</v>
      </c>
    </row>
    <row r="23093" spans="1:5">
      <c r="A23093" s="816">
        <f t="shared" si="1506"/>
        <v>44994</v>
      </c>
      <c r="B23093" s="815">
        <f t="shared" si="1503"/>
        <v>68</v>
      </c>
      <c r="C23093" s="815">
        <f t="shared" si="1504"/>
        <v>298</v>
      </c>
      <c r="D23093" s="815">
        <f t="shared" si="1505"/>
        <v>288</v>
      </c>
      <c r="E23093" s="815">
        <v>2023</v>
      </c>
    </row>
    <row r="23094" spans="1:5">
      <c r="A23094" s="816">
        <f t="shared" si="1506"/>
        <v>44995</v>
      </c>
      <c r="B23094" s="815">
        <f t="shared" si="1503"/>
        <v>69</v>
      </c>
      <c r="C23094" s="815">
        <f t="shared" si="1504"/>
        <v>297</v>
      </c>
      <c r="D23094" s="815">
        <f t="shared" si="1505"/>
        <v>287</v>
      </c>
      <c r="E23094" s="815">
        <v>2023</v>
      </c>
    </row>
    <row r="23095" spans="1:5">
      <c r="A23095" s="816">
        <f t="shared" si="1506"/>
        <v>44996</v>
      </c>
      <c r="B23095" s="815">
        <f t="shared" si="1503"/>
        <v>70</v>
      </c>
      <c r="C23095" s="815">
        <f t="shared" si="1504"/>
        <v>296</v>
      </c>
      <c r="D23095" s="815">
        <f t="shared" si="1505"/>
        <v>286</v>
      </c>
      <c r="E23095" s="815">
        <v>2023</v>
      </c>
    </row>
    <row r="23096" spans="1:5">
      <c r="A23096" s="816">
        <f t="shared" si="1506"/>
        <v>44997</v>
      </c>
      <c r="B23096" s="815">
        <f t="shared" si="1503"/>
        <v>71</v>
      </c>
      <c r="C23096" s="815">
        <f t="shared" si="1504"/>
        <v>295</v>
      </c>
      <c r="D23096" s="815">
        <f t="shared" si="1505"/>
        <v>285</v>
      </c>
      <c r="E23096" s="815">
        <v>2023</v>
      </c>
    </row>
    <row r="23097" spans="1:5">
      <c r="A23097" s="816">
        <f t="shared" si="1506"/>
        <v>44998</v>
      </c>
      <c r="B23097" s="815">
        <f t="shared" si="1503"/>
        <v>72</v>
      </c>
      <c r="C23097" s="815">
        <f t="shared" si="1504"/>
        <v>294</v>
      </c>
      <c r="D23097" s="815">
        <f t="shared" si="1505"/>
        <v>284</v>
      </c>
      <c r="E23097" s="815">
        <v>2023</v>
      </c>
    </row>
    <row r="23098" spans="1:5">
      <c r="A23098" s="816">
        <f t="shared" si="1506"/>
        <v>44999</v>
      </c>
      <c r="B23098" s="815">
        <f t="shared" si="1503"/>
        <v>73</v>
      </c>
      <c r="C23098" s="815">
        <f t="shared" si="1504"/>
        <v>293</v>
      </c>
      <c r="D23098" s="815">
        <f t="shared" si="1505"/>
        <v>283</v>
      </c>
      <c r="E23098" s="815">
        <v>2023</v>
      </c>
    </row>
    <row r="23099" spans="1:5">
      <c r="A23099" s="816">
        <f t="shared" si="1506"/>
        <v>45000</v>
      </c>
      <c r="B23099" s="815">
        <f t="shared" si="1503"/>
        <v>74</v>
      </c>
      <c r="C23099" s="815">
        <f t="shared" si="1504"/>
        <v>292</v>
      </c>
      <c r="D23099" s="815">
        <f t="shared" si="1505"/>
        <v>282</v>
      </c>
      <c r="E23099" s="815">
        <v>2023</v>
      </c>
    </row>
    <row r="23100" spans="1:5">
      <c r="A23100" s="816">
        <f t="shared" si="1506"/>
        <v>45001</v>
      </c>
      <c r="B23100" s="815">
        <f t="shared" si="1503"/>
        <v>75</v>
      </c>
      <c r="C23100" s="815">
        <f t="shared" si="1504"/>
        <v>291</v>
      </c>
      <c r="D23100" s="815">
        <f t="shared" si="1505"/>
        <v>281</v>
      </c>
      <c r="E23100" s="815">
        <v>2023</v>
      </c>
    </row>
    <row r="23101" spans="1:5">
      <c r="A23101" s="816">
        <f t="shared" si="1506"/>
        <v>45002</v>
      </c>
      <c r="B23101" s="815">
        <f t="shared" si="1503"/>
        <v>76</v>
      </c>
      <c r="C23101" s="815">
        <f t="shared" si="1504"/>
        <v>290</v>
      </c>
      <c r="D23101" s="815">
        <f t="shared" si="1505"/>
        <v>280</v>
      </c>
      <c r="E23101" s="815">
        <v>2023</v>
      </c>
    </row>
    <row r="23102" spans="1:5">
      <c r="A23102" s="816">
        <f t="shared" si="1506"/>
        <v>45003</v>
      </c>
      <c r="B23102" s="815">
        <f t="shared" si="1503"/>
        <v>77</v>
      </c>
      <c r="C23102" s="815">
        <f t="shared" si="1504"/>
        <v>289</v>
      </c>
      <c r="D23102" s="815">
        <f t="shared" si="1505"/>
        <v>279</v>
      </c>
      <c r="E23102" s="815">
        <v>2023</v>
      </c>
    </row>
    <row r="23103" spans="1:5">
      <c r="A23103" s="816">
        <f t="shared" si="1506"/>
        <v>45004</v>
      </c>
      <c r="B23103" s="815">
        <f t="shared" si="1503"/>
        <v>78</v>
      </c>
      <c r="C23103" s="815">
        <f t="shared" si="1504"/>
        <v>288</v>
      </c>
      <c r="D23103" s="815">
        <f t="shared" si="1505"/>
        <v>278</v>
      </c>
      <c r="E23103" s="815">
        <v>2023</v>
      </c>
    </row>
    <row r="23104" spans="1:5">
      <c r="A23104" s="816">
        <f t="shared" si="1506"/>
        <v>45005</v>
      </c>
      <c r="B23104" s="815">
        <f t="shared" si="1503"/>
        <v>79</v>
      </c>
      <c r="C23104" s="815">
        <f t="shared" si="1504"/>
        <v>287</v>
      </c>
      <c r="D23104" s="815">
        <f t="shared" si="1505"/>
        <v>277</v>
      </c>
      <c r="E23104" s="815">
        <v>2023</v>
      </c>
    </row>
    <row r="23105" spans="1:5">
      <c r="A23105" s="816">
        <f t="shared" si="1506"/>
        <v>45006</v>
      </c>
      <c r="B23105" s="815">
        <f t="shared" si="1503"/>
        <v>80</v>
      </c>
      <c r="C23105" s="815">
        <f t="shared" si="1504"/>
        <v>286</v>
      </c>
      <c r="D23105" s="815">
        <f t="shared" si="1505"/>
        <v>276</v>
      </c>
      <c r="E23105" s="815">
        <v>2023</v>
      </c>
    </row>
    <row r="23106" spans="1:5">
      <c r="A23106" s="816">
        <f t="shared" si="1506"/>
        <v>45007</v>
      </c>
      <c r="B23106" s="815">
        <f t="shared" si="1503"/>
        <v>81</v>
      </c>
      <c r="C23106" s="815">
        <f t="shared" si="1504"/>
        <v>285</v>
      </c>
      <c r="D23106" s="815">
        <f t="shared" si="1505"/>
        <v>275</v>
      </c>
      <c r="E23106" s="815">
        <v>2023</v>
      </c>
    </row>
    <row r="23107" spans="1:5">
      <c r="A23107" s="816">
        <f t="shared" si="1506"/>
        <v>45008</v>
      </c>
      <c r="B23107" s="815">
        <f t="shared" si="1503"/>
        <v>82</v>
      </c>
      <c r="C23107" s="815">
        <f t="shared" si="1504"/>
        <v>284</v>
      </c>
      <c r="D23107" s="815">
        <f t="shared" si="1505"/>
        <v>274</v>
      </c>
      <c r="E23107" s="815">
        <v>2023</v>
      </c>
    </row>
    <row r="23108" spans="1:5">
      <c r="A23108" s="816">
        <f t="shared" si="1506"/>
        <v>45009</v>
      </c>
      <c r="B23108" s="815">
        <f t="shared" si="1503"/>
        <v>83</v>
      </c>
      <c r="C23108" s="815">
        <f t="shared" si="1504"/>
        <v>283</v>
      </c>
      <c r="D23108" s="815">
        <f t="shared" si="1505"/>
        <v>273</v>
      </c>
      <c r="E23108" s="815">
        <v>2023</v>
      </c>
    </row>
    <row r="23109" spans="1:5">
      <c r="A23109" s="816">
        <f t="shared" si="1506"/>
        <v>45010</v>
      </c>
      <c r="B23109" s="815">
        <f t="shared" si="1503"/>
        <v>84</v>
      </c>
      <c r="C23109" s="815">
        <f t="shared" si="1504"/>
        <v>282</v>
      </c>
      <c r="D23109" s="815">
        <f t="shared" si="1505"/>
        <v>272</v>
      </c>
      <c r="E23109" s="815">
        <v>2023</v>
      </c>
    </row>
    <row r="23110" spans="1:5">
      <c r="A23110" s="816">
        <f t="shared" si="1506"/>
        <v>45011</v>
      </c>
      <c r="B23110" s="815">
        <f t="shared" si="1503"/>
        <v>85</v>
      </c>
      <c r="C23110" s="815">
        <f t="shared" si="1504"/>
        <v>281</v>
      </c>
      <c r="D23110" s="815">
        <f t="shared" si="1505"/>
        <v>271</v>
      </c>
      <c r="E23110" s="815">
        <v>2023</v>
      </c>
    </row>
    <row r="23111" spans="1:5">
      <c r="A23111" s="816">
        <f t="shared" si="1506"/>
        <v>45012</v>
      </c>
      <c r="B23111" s="815">
        <f t="shared" si="1503"/>
        <v>86</v>
      </c>
      <c r="C23111" s="815">
        <f t="shared" si="1504"/>
        <v>280</v>
      </c>
      <c r="D23111" s="815">
        <f t="shared" si="1505"/>
        <v>270</v>
      </c>
      <c r="E23111" s="815">
        <v>2023</v>
      </c>
    </row>
    <row r="23112" spans="1:5">
      <c r="A23112" s="816">
        <f t="shared" si="1506"/>
        <v>45013</v>
      </c>
      <c r="B23112" s="815">
        <f t="shared" si="1503"/>
        <v>87</v>
      </c>
      <c r="C23112" s="815">
        <f t="shared" si="1504"/>
        <v>279</v>
      </c>
      <c r="D23112" s="815">
        <f t="shared" si="1505"/>
        <v>269</v>
      </c>
      <c r="E23112" s="815">
        <v>2023</v>
      </c>
    </row>
    <row r="23113" spans="1:5">
      <c r="A23113" s="816">
        <f t="shared" si="1506"/>
        <v>45014</v>
      </c>
      <c r="B23113" s="815">
        <f t="shared" si="1503"/>
        <v>88</v>
      </c>
      <c r="C23113" s="815">
        <f t="shared" si="1504"/>
        <v>278</v>
      </c>
      <c r="D23113" s="815">
        <f t="shared" si="1505"/>
        <v>268</v>
      </c>
      <c r="E23113" s="815">
        <v>2023</v>
      </c>
    </row>
    <row r="23114" spans="1:5">
      <c r="A23114" s="816">
        <f t="shared" si="1506"/>
        <v>45015</v>
      </c>
      <c r="B23114" s="815">
        <f t="shared" si="1503"/>
        <v>89</v>
      </c>
      <c r="C23114" s="815">
        <f t="shared" si="1504"/>
        <v>277</v>
      </c>
      <c r="D23114" s="815">
        <f t="shared" si="1505"/>
        <v>267</v>
      </c>
      <c r="E23114" s="815">
        <v>2023</v>
      </c>
    </row>
    <row r="23115" spans="1:5">
      <c r="A23115" s="816">
        <f t="shared" si="1506"/>
        <v>45016</v>
      </c>
      <c r="B23115" s="815">
        <f t="shared" si="1503"/>
        <v>90</v>
      </c>
      <c r="C23115" s="815">
        <f t="shared" si="1504"/>
        <v>276</v>
      </c>
      <c r="D23115" s="815">
        <f t="shared" si="1505"/>
        <v>266</v>
      </c>
      <c r="E23115" s="815">
        <v>2023</v>
      </c>
    </row>
    <row r="23116" spans="1:5">
      <c r="A23116" s="816">
        <f t="shared" si="1506"/>
        <v>45017</v>
      </c>
      <c r="B23116" s="815">
        <f t="shared" si="1503"/>
        <v>91</v>
      </c>
      <c r="C23116" s="815">
        <f t="shared" si="1504"/>
        <v>275</v>
      </c>
      <c r="D23116" s="815">
        <f t="shared" si="1505"/>
        <v>265</v>
      </c>
      <c r="E23116" s="815">
        <v>2023</v>
      </c>
    </row>
    <row r="23117" spans="1:5">
      <c r="A23117" s="816">
        <f t="shared" si="1506"/>
        <v>45018</v>
      </c>
      <c r="B23117" s="815">
        <f t="shared" si="1503"/>
        <v>92</v>
      </c>
      <c r="C23117" s="815">
        <f t="shared" si="1504"/>
        <v>274</v>
      </c>
      <c r="D23117" s="815">
        <f t="shared" si="1505"/>
        <v>264</v>
      </c>
      <c r="E23117" s="815">
        <v>2023</v>
      </c>
    </row>
    <row r="23118" spans="1:5">
      <c r="A23118" s="816">
        <f t="shared" si="1506"/>
        <v>45019</v>
      </c>
      <c r="B23118" s="815">
        <f t="shared" si="1503"/>
        <v>93</v>
      </c>
      <c r="C23118" s="815">
        <f t="shared" si="1504"/>
        <v>273</v>
      </c>
      <c r="D23118" s="815">
        <f t="shared" si="1505"/>
        <v>263</v>
      </c>
      <c r="E23118" s="815">
        <v>2023</v>
      </c>
    </row>
    <row r="23119" spans="1:5">
      <c r="A23119" s="816">
        <f t="shared" si="1506"/>
        <v>45020</v>
      </c>
      <c r="B23119" s="815">
        <f t="shared" si="1503"/>
        <v>94</v>
      </c>
      <c r="C23119" s="815">
        <f t="shared" si="1504"/>
        <v>272</v>
      </c>
      <c r="D23119" s="815">
        <f t="shared" si="1505"/>
        <v>262</v>
      </c>
      <c r="E23119" s="815">
        <v>2023</v>
      </c>
    </row>
    <row r="23120" spans="1:5">
      <c r="A23120" s="816">
        <f t="shared" si="1506"/>
        <v>45021</v>
      </c>
      <c r="B23120" s="815">
        <f t="shared" si="1503"/>
        <v>95</v>
      </c>
      <c r="C23120" s="815">
        <f t="shared" si="1504"/>
        <v>271</v>
      </c>
      <c r="D23120" s="815">
        <f t="shared" si="1505"/>
        <v>261</v>
      </c>
      <c r="E23120" s="815">
        <v>2023</v>
      </c>
    </row>
    <row r="23121" spans="1:5">
      <c r="A23121" s="816">
        <f t="shared" si="1506"/>
        <v>45022</v>
      </c>
      <c r="B23121" s="815">
        <f t="shared" si="1503"/>
        <v>96</v>
      </c>
      <c r="C23121" s="815">
        <f t="shared" si="1504"/>
        <v>270</v>
      </c>
      <c r="D23121" s="815">
        <f t="shared" si="1505"/>
        <v>260</v>
      </c>
      <c r="E23121" s="815">
        <v>2023</v>
      </c>
    </row>
    <row r="23122" spans="1:5">
      <c r="A23122" s="816">
        <f t="shared" si="1506"/>
        <v>45023</v>
      </c>
      <c r="B23122" s="815">
        <f t="shared" si="1503"/>
        <v>97</v>
      </c>
      <c r="C23122" s="815">
        <f t="shared" si="1504"/>
        <v>269</v>
      </c>
      <c r="D23122" s="815">
        <f t="shared" si="1505"/>
        <v>259</v>
      </c>
      <c r="E23122" s="815">
        <v>2023</v>
      </c>
    </row>
    <row r="23123" spans="1:5">
      <c r="A23123" s="816">
        <f t="shared" si="1506"/>
        <v>45024</v>
      </c>
      <c r="B23123" s="815">
        <f t="shared" si="1503"/>
        <v>98</v>
      </c>
      <c r="C23123" s="815">
        <f t="shared" si="1504"/>
        <v>268</v>
      </c>
      <c r="D23123" s="815">
        <f t="shared" si="1505"/>
        <v>258</v>
      </c>
      <c r="E23123" s="815">
        <v>2023</v>
      </c>
    </row>
    <row r="23124" spans="1:5">
      <c r="A23124" s="816">
        <f t="shared" si="1506"/>
        <v>45025</v>
      </c>
      <c r="B23124" s="815">
        <f t="shared" si="1503"/>
        <v>99</v>
      </c>
      <c r="C23124" s="815">
        <f t="shared" si="1504"/>
        <v>267</v>
      </c>
      <c r="D23124" s="815">
        <f t="shared" si="1505"/>
        <v>257</v>
      </c>
      <c r="E23124" s="815">
        <v>2023</v>
      </c>
    </row>
    <row r="23125" spans="1:5">
      <c r="A23125" s="816">
        <f t="shared" si="1506"/>
        <v>45026</v>
      </c>
      <c r="B23125" s="815">
        <f t="shared" si="1503"/>
        <v>100</v>
      </c>
      <c r="C23125" s="815">
        <f t="shared" si="1504"/>
        <v>266</v>
      </c>
      <c r="D23125" s="815">
        <f t="shared" si="1505"/>
        <v>256</v>
      </c>
      <c r="E23125" s="815">
        <v>2023</v>
      </c>
    </row>
    <row r="23126" spans="1:5">
      <c r="A23126" s="816">
        <f t="shared" si="1506"/>
        <v>45027</v>
      </c>
      <c r="B23126" s="815">
        <f t="shared" si="1503"/>
        <v>101</v>
      </c>
      <c r="C23126" s="815">
        <f t="shared" si="1504"/>
        <v>265</v>
      </c>
      <c r="D23126" s="815">
        <f t="shared" si="1505"/>
        <v>255</v>
      </c>
      <c r="E23126" s="815">
        <v>2023</v>
      </c>
    </row>
    <row r="23127" spans="1:5">
      <c r="A23127" s="816">
        <f t="shared" si="1506"/>
        <v>45028</v>
      </c>
      <c r="B23127" s="815">
        <f t="shared" si="1503"/>
        <v>102</v>
      </c>
      <c r="C23127" s="815">
        <f t="shared" si="1504"/>
        <v>264</v>
      </c>
      <c r="D23127" s="815">
        <f t="shared" si="1505"/>
        <v>254</v>
      </c>
      <c r="E23127" s="815">
        <v>2023</v>
      </c>
    </row>
    <row r="23128" spans="1:5">
      <c r="A23128" s="816">
        <f t="shared" si="1506"/>
        <v>45029</v>
      </c>
      <c r="B23128" s="815">
        <f t="shared" si="1503"/>
        <v>103</v>
      </c>
      <c r="C23128" s="815">
        <f t="shared" si="1504"/>
        <v>263</v>
      </c>
      <c r="D23128" s="815">
        <f t="shared" si="1505"/>
        <v>253</v>
      </c>
      <c r="E23128" s="815">
        <v>2023</v>
      </c>
    </row>
    <row r="23129" spans="1:5">
      <c r="A23129" s="816">
        <f t="shared" si="1506"/>
        <v>45030</v>
      </c>
      <c r="B23129" s="815">
        <f t="shared" si="1503"/>
        <v>104</v>
      </c>
      <c r="C23129" s="815">
        <f t="shared" si="1504"/>
        <v>262</v>
      </c>
      <c r="D23129" s="815">
        <f t="shared" si="1505"/>
        <v>252</v>
      </c>
      <c r="E23129" s="815">
        <v>2023</v>
      </c>
    </row>
    <row r="23130" spans="1:5">
      <c r="A23130" s="816">
        <f t="shared" si="1506"/>
        <v>45031</v>
      </c>
      <c r="B23130" s="815">
        <f t="shared" si="1503"/>
        <v>105</v>
      </c>
      <c r="C23130" s="815">
        <f t="shared" si="1504"/>
        <v>261</v>
      </c>
      <c r="D23130" s="815">
        <f t="shared" si="1505"/>
        <v>251</v>
      </c>
      <c r="E23130" s="815">
        <v>2023</v>
      </c>
    </row>
    <row r="23131" spans="1:5">
      <c r="A23131" s="816">
        <f t="shared" si="1506"/>
        <v>45032</v>
      </c>
      <c r="B23131" s="815">
        <f t="shared" si="1503"/>
        <v>106</v>
      </c>
      <c r="C23131" s="815">
        <f t="shared" si="1504"/>
        <v>260</v>
      </c>
      <c r="D23131" s="815">
        <f t="shared" si="1505"/>
        <v>250</v>
      </c>
      <c r="E23131" s="815">
        <v>2023</v>
      </c>
    </row>
    <row r="23132" spans="1:5">
      <c r="A23132" s="816">
        <f t="shared" si="1506"/>
        <v>45033</v>
      </c>
      <c r="B23132" s="815">
        <f t="shared" si="1503"/>
        <v>107</v>
      </c>
      <c r="C23132" s="815">
        <f t="shared" si="1504"/>
        <v>259</v>
      </c>
      <c r="D23132" s="815">
        <f t="shared" si="1505"/>
        <v>249</v>
      </c>
      <c r="E23132" s="815">
        <v>2023</v>
      </c>
    </row>
    <row r="23133" spans="1:5">
      <c r="A23133" s="816">
        <f t="shared" si="1506"/>
        <v>45034</v>
      </c>
      <c r="B23133" s="815">
        <f t="shared" si="1503"/>
        <v>108</v>
      </c>
      <c r="C23133" s="815">
        <f t="shared" si="1504"/>
        <v>258</v>
      </c>
      <c r="D23133" s="815">
        <f t="shared" si="1505"/>
        <v>248</v>
      </c>
      <c r="E23133" s="815">
        <v>2023</v>
      </c>
    </row>
    <row r="23134" spans="1:5">
      <c r="A23134" s="816">
        <f t="shared" si="1506"/>
        <v>45035</v>
      </c>
      <c r="B23134" s="815">
        <f t="shared" si="1503"/>
        <v>109</v>
      </c>
      <c r="C23134" s="815">
        <f t="shared" si="1504"/>
        <v>257</v>
      </c>
      <c r="D23134" s="815">
        <f t="shared" si="1505"/>
        <v>247</v>
      </c>
      <c r="E23134" s="815">
        <v>2023</v>
      </c>
    </row>
    <row r="23135" spans="1:5">
      <c r="A23135" s="816">
        <f t="shared" si="1506"/>
        <v>45036</v>
      </c>
      <c r="B23135" s="815">
        <f t="shared" si="1503"/>
        <v>110</v>
      </c>
      <c r="C23135" s="815">
        <f t="shared" si="1504"/>
        <v>256</v>
      </c>
      <c r="D23135" s="815">
        <f t="shared" si="1505"/>
        <v>246</v>
      </c>
      <c r="E23135" s="815">
        <v>2023</v>
      </c>
    </row>
    <row r="23136" spans="1:5">
      <c r="A23136" s="816">
        <f t="shared" si="1506"/>
        <v>45037</v>
      </c>
      <c r="B23136" s="815">
        <f t="shared" si="1503"/>
        <v>111</v>
      </c>
      <c r="C23136" s="815">
        <f t="shared" si="1504"/>
        <v>255</v>
      </c>
      <c r="D23136" s="815">
        <f t="shared" si="1505"/>
        <v>245</v>
      </c>
      <c r="E23136" s="815">
        <v>2023</v>
      </c>
    </row>
    <row r="23137" spans="1:5">
      <c r="A23137" s="816">
        <f t="shared" si="1506"/>
        <v>45038</v>
      </c>
      <c r="B23137" s="815">
        <f t="shared" si="1503"/>
        <v>112</v>
      </c>
      <c r="C23137" s="815">
        <f t="shared" si="1504"/>
        <v>254</v>
      </c>
      <c r="D23137" s="815">
        <f t="shared" si="1505"/>
        <v>244</v>
      </c>
      <c r="E23137" s="815">
        <v>2023</v>
      </c>
    </row>
    <row r="23138" spans="1:5">
      <c r="A23138" s="816">
        <f t="shared" si="1506"/>
        <v>45039</v>
      </c>
      <c r="B23138" s="815">
        <f t="shared" si="1503"/>
        <v>113</v>
      </c>
      <c r="C23138" s="815">
        <f t="shared" si="1504"/>
        <v>253</v>
      </c>
      <c r="D23138" s="815">
        <f t="shared" si="1505"/>
        <v>243</v>
      </c>
      <c r="E23138" s="815">
        <v>2023</v>
      </c>
    </row>
    <row r="23139" spans="1:5">
      <c r="A23139" s="816">
        <f t="shared" si="1506"/>
        <v>45040</v>
      </c>
      <c r="B23139" s="815">
        <f t="shared" si="1503"/>
        <v>114</v>
      </c>
      <c r="C23139" s="815">
        <f t="shared" si="1504"/>
        <v>252</v>
      </c>
      <c r="D23139" s="815">
        <f t="shared" si="1505"/>
        <v>242</v>
      </c>
      <c r="E23139" s="815">
        <v>2023</v>
      </c>
    </row>
    <row r="23140" spans="1:5">
      <c r="A23140" s="816">
        <f t="shared" si="1506"/>
        <v>45041</v>
      </c>
      <c r="B23140" s="815">
        <f t="shared" si="1503"/>
        <v>115</v>
      </c>
      <c r="C23140" s="815">
        <f t="shared" si="1504"/>
        <v>251</v>
      </c>
      <c r="D23140" s="815">
        <f t="shared" si="1505"/>
        <v>241</v>
      </c>
      <c r="E23140" s="815">
        <v>2023</v>
      </c>
    </row>
    <row r="23141" spans="1:5">
      <c r="A23141" s="816">
        <f t="shared" si="1506"/>
        <v>45042</v>
      </c>
      <c r="B23141" s="815">
        <f t="shared" si="1503"/>
        <v>116</v>
      </c>
      <c r="C23141" s="815">
        <f t="shared" si="1504"/>
        <v>250</v>
      </c>
      <c r="D23141" s="815">
        <f t="shared" si="1505"/>
        <v>240</v>
      </c>
      <c r="E23141" s="815">
        <v>2023</v>
      </c>
    </row>
    <row r="23142" spans="1:5">
      <c r="A23142" s="816">
        <f t="shared" si="1506"/>
        <v>45043</v>
      </c>
      <c r="B23142" s="815">
        <f t="shared" si="1503"/>
        <v>117</v>
      </c>
      <c r="C23142" s="815">
        <f t="shared" si="1504"/>
        <v>249</v>
      </c>
      <c r="D23142" s="815">
        <f t="shared" si="1505"/>
        <v>239</v>
      </c>
      <c r="E23142" s="815">
        <v>2023</v>
      </c>
    </row>
    <row r="23143" spans="1:5">
      <c r="A23143" s="816">
        <f t="shared" si="1506"/>
        <v>45044</v>
      </c>
      <c r="B23143" s="815">
        <f t="shared" si="1503"/>
        <v>118</v>
      </c>
      <c r="C23143" s="815">
        <f t="shared" si="1504"/>
        <v>248</v>
      </c>
      <c r="D23143" s="815">
        <f t="shared" si="1505"/>
        <v>238</v>
      </c>
      <c r="E23143" s="815">
        <v>2023</v>
      </c>
    </row>
    <row r="23144" spans="1:5">
      <c r="A23144" s="816">
        <f t="shared" si="1506"/>
        <v>45045</v>
      </c>
      <c r="B23144" s="815">
        <f t="shared" si="1503"/>
        <v>119</v>
      </c>
      <c r="C23144" s="815">
        <f t="shared" si="1504"/>
        <v>247</v>
      </c>
      <c r="D23144" s="815">
        <f t="shared" si="1505"/>
        <v>237</v>
      </c>
      <c r="E23144" s="815">
        <v>2023</v>
      </c>
    </row>
    <row r="23145" spans="1:5">
      <c r="A23145" s="816">
        <f t="shared" si="1506"/>
        <v>45046</v>
      </c>
      <c r="B23145" s="815">
        <f t="shared" ref="B23145:B23208" si="1507">B23144+1</f>
        <v>120</v>
      </c>
      <c r="C23145" s="815">
        <f t="shared" ref="C23145:C23208" si="1508">C23144-1</f>
        <v>246</v>
      </c>
      <c r="D23145" s="815">
        <f t="shared" ref="D23145:D23208" si="1509">D23144-1</f>
        <v>236</v>
      </c>
      <c r="E23145" s="815">
        <v>2023</v>
      </c>
    </row>
    <row r="23146" spans="1:5">
      <c r="A23146" s="816">
        <f t="shared" si="1506"/>
        <v>45047</v>
      </c>
      <c r="B23146" s="815">
        <f t="shared" si="1507"/>
        <v>121</v>
      </c>
      <c r="C23146" s="815">
        <f t="shared" si="1508"/>
        <v>245</v>
      </c>
      <c r="D23146" s="815">
        <f t="shared" si="1509"/>
        <v>235</v>
      </c>
      <c r="E23146" s="815">
        <v>2023</v>
      </c>
    </row>
    <row r="23147" spans="1:5">
      <c r="A23147" s="816">
        <f t="shared" si="1506"/>
        <v>45048</v>
      </c>
      <c r="B23147" s="815">
        <f t="shared" si="1507"/>
        <v>122</v>
      </c>
      <c r="C23147" s="815">
        <f t="shared" si="1508"/>
        <v>244</v>
      </c>
      <c r="D23147" s="815">
        <f t="shared" si="1509"/>
        <v>234</v>
      </c>
      <c r="E23147" s="815">
        <v>2023</v>
      </c>
    </row>
    <row r="23148" spans="1:5">
      <c r="A23148" s="816">
        <f t="shared" si="1506"/>
        <v>45049</v>
      </c>
      <c r="B23148" s="815">
        <f t="shared" si="1507"/>
        <v>123</v>
      </c>
      <c r="C23148" s="815">
        <f t="shared" si="1508"/>
        <v>243</v>
      </c>
      <c r="D23148" s="815">
        <f t="shared" si="1509"/>
        <v>233</v>
      </c>
      <c r="E23148" s="815">
        <v>2023</v>
      </c>
    </row>
    <row r="23149" spans="1:5">
      <c r="A23149" s="816">
        <f t="shared" si="1506"/>
        <v>45050</v>
      </c>
      <c r="B23149" s="815">
        <f t="shared" si="1507"/>
        <v>124</v>
      </c>
      <c r="C23149" s="815">
        <f t="shared" si="1508"/>
        <v>242</v>
      </c>
      <c r="D23149" s="815">
        <f t="shared" si="1509"/>
        <v>232</v>
      </c>
      <c r="E23149" s="815">
        <v>2023</v>
      </c>
    </row>
    <row r="23150" spans="1:5">
      <c r="A23150" s="816">
        <f t="shared" si="1506"/>
        <v>45051</v>
      </c>
      <c r="B23150" s="815">
        <f t="shared" si="1507"/>
        <v>125</v>
      </c>
      <c r="C23150" s="815">
        <f t="shared" si="1508"/>
        <v>241</v>
      </c>
      <c r="D23150" s="815">
        <f t="shared" si="1509"/>
        <v>231</v>
      </c>
      <c r="E23150" s="815">
        <v>2023</v>
      </c>
    </row>
    <row r="23151" spans="1:5">
      <c r="A23151" s="816">
        <f t="shared" si="1506"/>
        <v>45052</v>
      </c>
      <c r="B23151" s="815">
        <f t="shared" si="1507"/>
        <v>126</v>
      </c>
      <c r="C23151" s="815">
        <f t="shared" si="1508"/>
        <v>240</v>
      </c>
      <c r="D23151" s="815">
        <f t="shared" si="1509"/>
        <v>230</v>
      </c>
      <c r="E23151" s="815">
        <v>2023</v>
      </c>
    </row>
    <row r="23152" spans="1:5">
      <c r="A23152" s="816">
        <f t="shared" si="1506"/>
        <v>45053</v>
      </c>
      <c r="B23152" s="815">
        <f t="shared" si="1507"/>
        <v>127</v>
      </c>
      <c r="C23152" s="815">
        <f t="shared" si="1508"/>
        <v>239</v>
      </c>
      <c r="D23152" s="815">
        <f t="shared" si="1509"/>
        <v>229</v>
      </c>
      <c r="E23152" s="815">
        <v>2023</v>
      </c>
    </row>
    <row r="23153" spans="1:5">
      <c r="A23153" s="816">
        <f t="shared" si="1506"/>
        <v>45054</v>
      </c>
      <c r="B23153" s="815">
        <f t="shared" si="1507"/>
        <v>128</v>
      </c>
      <c r="C23153" s="815">
        <f t="shared" si="1508"/>
        <v>238</v>
      </c>
      <c r="D23153" s="815">
        <f t="shared" si="1509"/>
        <v>228</v>
      </c>
      <c r="E23153" s="815">
        <v>2023</v>
      </c>
    </row>
    <row r="23154" spans="1:5">
      <c r="A23154" s="816">
        <f t="shared" si="1506"/>
        <v>45055</v>
      </c>
      <c r="B23154" s="815">
        <f t="shared" si="1507"/>
        <v>129</v>
      </c>
      <c r="C23154" s="815">
        <f t="shared" si="1508"/>
        <v>237</v>
      </c>
      <c r="D23154" s="815">
        <f t="shared" si="1509"/>
        <v>227</v>
      </c>
      <c r="E23154" s="815">
        <v>2023</v>
      </c>
    </row>
    <row r="23155" spans="1:5">
      <c r="A23155" s="816">
        <f t="shared" ref="A23155:A23218" si="1510">A23154+1</f>
        <v>45056</v>
      </c>
      <c r="B23155" s="815">
        <f t="shared" si="1507"/>
        <v>130</v>
      </c>
      <c r="C23155" s="815">
        <f t="shared" si="1508"/>
        <v>236</v>
      </c>
      <c r="D23155" s="815">
        <f t="shared" si="1509"/>
        <v>226</v>
      </c>
      <c r="E23155" s="815">
        <v>2023</v>
      </c>
    </row>
    <row r="23156" spans="1:5">
      <c r="A23156" s="816">
        <f t="shared" si="1510"/>
        <v>45057</v>
      </c>
      <c r="B23156" s="815">
        <f t="shared" si="1507"/>
        <v>131</v>
      </c>
      <c r="C23156" s="815">
        <f t="shared" si="1508"/>
        <v>235</v>
      </c>
      <c r="D23156" s="815">
        <f t="shared" si="1509"/>
        <v>225</v>
      </c>
      <c r="E23156" s="815">
        <v>2023</v>
      </c>
    </row>
    <row r="23157" spans="1:5">
      <c r="A23157" s="816">
        <f t="shared" si="1510"/>
        <v>45058</v>
      </c>
      <c r="B23157" s="815">
        <f t="shared" si="1507"/>
        <v>132</v>
      </c>
      <c r="C23157" s="815">
        <f t="shared" si="1508"/>
        <v>234</v>
      </c>
      <c r="D23157" s="815">
        <f t="shared" si="1509"/>
        <v>224</v>
      </c>
      <c r="E23157" s="815">
        <v>2023</v>
      </c>
    </row>
    <row r="23158" spans="1:5">
      <c r="A23158" s="816">
        <f t="shared" si="1510"/>
        <v>45059</v>
      </c>
      <c r="B23158" s="815">
        <f t="shared" si="1507"/>
        <v>133</v>
      </c>
      <c r="C23158" s="815">
        <f t="shared" si="1508"/>
        <v>233</v>
      </c>
      <c r="D23158" s="815">
        <f t="shared" si="1509"/>
        <v>223</v>
      </c>
      <c r="E23158" s="815">
        <v>2023</v>
      </c>
    </row>
    <row r="23159" spans="1:5">
      <c r="A23159" s="816">
        <f t="shared" si="1510"/>
        <v>45060</v>
      </c>
      <c r="B23159" s="815">
        <f t="shared" si="1507"/>
        <v>134</v>
      </c>
      <c r="C23159" s="815">
        <f t="shared" si="1508"/>
        <v>232</v>
      </c>
      <c r="D23159" s="815">
        <f t="shared" si="1509"/>
        <v>222</v>
      </c>
      <c r="E23159" s="815">
        <v>2023</v>
      </c>
    </row>
    <row r="23160" spans="1:5">
      <c r="A23160" s="816">
        <f t="shared" si="1510"/>
        <v>45061</v>
      </c>
      <c r="B23160" s="815">
        <f t="shared" si="1507"/>
        <v>135</v>
      </c>
      <c r="C23160" s="815">
        <f t="shared" si="1508"/>
        <v>231</v>
      </c>
      <c r="D23160" s="815">
        <f t="shared" si="1509"/>
        <v>221</v>
      </c>
      <c r="E23160" s="815">
        <v>2023</v>
      </c>
    </row>
    <row r="23161" spans="1:5">
      <c r="A23161" s="816">
        <f t="shared" si="1510"/>
        <v>45062</v>
      </c>
      <c r="B23161" s="815">
        <f t="shared" si="1507"/>
        <v>136</v>
      </c>
      <c r="C23161" s="815">
        <f t="shared" si="1508"/>
        <v>230</v>
      </c>
      <c r="D23161" s="815">
        <f t="shared" si="1509"/>
        <v>220</v>
      </c>
      <c r="E23161" s="815">
        <v>2023</v>
      </c>
    </row>
    <row r="23162" spans="1:5">
      <c r="A23162" s="816">
        <f t="shared" si="1510"/>
        <v>45063</v>
      </c>
      <c r="B23162" s="815">
        <f t="shared" si="1507"/>
        <v>137</v>
      </c>
      <c r="C23162" s="815">
        <f t="shared" si="1508"/>
        <v>229</v>
      </c>
      <c r="D23162" s="815">
        <f t="shared" si="1509"/>
        <v>219</v>
      </c>
      <c r="E23162" s="815">
        <v>2023</v>
      </c>
    </row>
    <row r="23163" spans="1:5">
      <c r="A23163" s="816">
        <f t="shared" si="1510"/>
        <v>45064</v>
      </c>
      <c r="B23163" s="815">
        <f t="shared" si="1507"/>
        <v>138</v>
      </c>
      <c r="C23163" s="815">
        <f t="shared" si="1508"/>
        <v>228</v>
      </c>
      <c r="D23163" s="815">
        <f t="shared" si="1509"/>
        <v>218</v>
      </c>
      <c r="E23163" s="815">
        <v>2023</v>
      </c>
    </row>
    <row r="23164" spans="1:5">
      <c r="A23164" s="816">
        <f t="shared" si="1510"/>
        <v>45065</v>
      </c>
      <c r="B23164" s="815">
        <f t="shared" si="1507"/>
        <v>139</v>
      </c>
      <c r="C23164" s="815">
        <f t="shared" si="1508"/>
        <v>227</v>
      </c>
      <c r="D23164" s="815">
        <f t="shared" si="1509"/>
        <v>217</v>
      </c>
      <c r="E23164" s="815">
        <v>2023</v>
      </c>
    </row>
    <row r="23165" spans="1:5">
      <c r="A23165" s="816">
        <f t="shared" si="1510"/>
        <v>45066</v>
      </c>
      <c r="B23165" s="815">
        <f t="shared" si="1507"/>
        <v>140</v>
      </c>
      <c r="C23165" s="815">
        <f t="shared" si="1508"/>
        <v>226</v>
      </c>
      <c r="D23165" s="815">
        <f t="shared" si="1509"/>
        <v>216</v>
      </c>
      <c r="E23165" s="815">
        <v>2023</v>
      </c>
    </row>
    <row r="23166" spans="1:5">
      <c r="A23166" s="816">
        <f t="shared" si="1510"/>
        <v>45067</v>
      </c>
      <c r="B23166" s="815">
        <f t="shared" si="1507"/>
        <v>141</v>
      </c>
      <c r="C23166" s="815">
        <f t="shared" si="1508"/>
        <v>225</v>
      </c>
      <c r="D23166" s="815">
        <f t="shared" si="1509"/>
        <v>215</v>
      </c>
      <c r="E23166" s="815">
        <v>2023</v>
      </c>
    </row>
    <row r="23167" spans="1:5">
      <c r="A23167" s="816">
        <f t="shared" si="1510"/>
        <v>45068</v>
      </c>
      <c r="B23167" s="815">
        <f t="shared" si="1507"/>
        <v>142</v>
      </c>
      <c r="C23167" s="815">
        <f t="shared" si="1508"/>
        <v>224</v>
      </c>
      <c r="D23167" s="815">
        <f t="shared" si="1509"/>
        <v>214</v>
      </c>
      <c r="E23167" s="815">
        <v>2023</v>
      </c>
    </row>
    <row r="23168" spans="1:5">
      <c r="A23168" s="816">
        <f t="shared" si="1510"/>
        <v>45069</v>
      </c>
      <c r="B23168" s="815">
        <f t="shared" si="1507"/>
        <v>143</v>
      </c>
      <c r="C23168" s="815">
        <f t="shared" si="1508"/>
        <v>223</v>
      </c>
      <c r="D23168" s="815">
        <f t="shared" si="1509"/>
        <v>213</v>
      </c>
      <c r="E23168" s="815">
        <v>2023</v>
      </c>
    </row>
    <row r="23169" spans="1:5">
      <c r="A23169" s="816">
        <f t="shared" si="1510"/>
        <v>45070</v>
      </c>
      <c r="B23169" s="815">
        <f t="shared" si="1507"/>
        <v>144</v>
      </c>
      <c r="C23169" s="815">
        <f t="shared" si="1508"/>
        <v>222</v>
      </c>
      <c r="D23169" s="815">
        <f t="shared" si="1509"/>
        <v>212</v>
      </c>
      <c r="E23169" s="815">
        <v>2023</v>
      </c>
    </row>
    <row r="23170" spans="1:5">
      <c r="A23170" s="816">
        <f t="shared" si="1510"/>
        <v>45071</v>
      </c>
      <c r="B23170" s="815">
        <f t="shared" si="1507"/>
        <v>145</v>
      </c>
      <c r="C23170" s="815">
        <f t="shared" si="1508"/>
        <v>221</v>
      </c>
      <c r="D23170" s="815">
        <f t="shared" si="1509"/>
        <v>211</v>
      </c>
      <c r="E23170" s="815">
        <v>2023</v>
      </c>
    </row>
    <row r="23171" spans="1:5">
      <c r="A23171" s="816">
        <f t="shared" si="1510"/>
        <v>45072</v>
      </c>
      <c r="B23171" s="815">
        <f t="shared" si="1507"/>
        <v>146</v>
      </c>
      <c r="C23171" s="815">
        <f t="shared" si="1508"/>
        <v>220</v>
      </c>
      <c r="D23171" s="815">
        <f t="shared" si="1509"/>
        <v>210</v>
      </c>
      <c r="E23171" s="815">
        <v>2023</v>
      </c>
    </row>
    <row r="23172" spans="1:5">
      <c r="A23172" s="816">
        <f t="shared" si="1510"/>
        <v>45073</v>
      </c>
      <c r="B23172" s="815">
        <f t="shared" si="1507"/>
        <v>147</v>
      </c>
      <c r="C23172" s="815">
        <f t="shared" si="1508"/>
        <v>219</v>
      </c>
      <c r="D23172" s="815">
        <f t="shared" si="1509"/>
        <v>209</v>
      </c>
      <c r="E23172" s="815">
        <v>2023</v>
      </c>
    </row>
    <row r="23173" spans="1:5">
      <c r="A23173" s="816">
        <f t="shared" si="1510"/>
        <v>45074</v>
      </c>
      <c r="B23173" s="815">
        <f t="shared" si="1507"/>
        <v>148</v>
      </c>
      <c r="C23173" s="815">
        <f t="shared" si="1508"/>
        <v>218</v>
      </c>
      <c r="D23173" s="815">
        <f t="shared" si="1509"/>
        <v>208</v>
      </c>
      <c r="E23173" s="815">
        <v>2023</v>
      </c>
    </row>
    <row r="23174" spans="1:5">
      <c r="A23174" s="816">
        <f t="shared" si="1510"/>
        <v>45075</v>
      </c>
      <c r="B23174" s="815">
        <f t="shared" si="1507"/>
        <v>149</v>
      </c>
      <c r="C23174" s="815">
        <f t="shared" si="1508"/>
        <v>217</v>
      </c>
      <c r="D23174" s="815">
        <f t="shared" si="1509"/>
        <v>207</v>
      </c>
      <c r="E23174" s="815">
        <v>2023</v>
      </c>
    </row>
    <row r="23175" spans="1:5">
      <c r="A23175" s="816">
        <f t="shared" si="1510"/>
        <v>45076</v>
      </c>
      <c r="B23175" s="815">
        <f t="shared" si="1507"/>
        <v>150</v>
      </c>
      <c r="C23175" s="815">
        <f t="shared" si="1508"/>
        <v>216</v>
      </c>
      <c r="D23175" s="815">
        <f t="shared" si="1509"/>
        <v>206</v>
      </c>
      <c r="E23175" s="815">
        <v>2023</v>
      </c>
    </row>
    <row r="23176" spans="1:5">
      <c r="A23176" s="816">
        <f t="shared" si="1510"/>
        <v>45077</v>
      </c>
      <c r="B23176" s="815">
        <f t="shared" si="1507"/>
        <v>151</v>
      </c>
      <c r="C23176" s="815">
        <f t="shared" si="1508"/>
        <v>215</v>
      </c>
      <c r="D23176" s="815">
        <f t="shared" si="1509"/>
        <v>205</v>
      </c>
      <c r="E23176" s="815">
        <v>2023</v>
      </c>
    </row>
    <row r="23177" spans="1:5">
      <c r="A23177" s="816">
        <f t="shared" si="1510"/>
        <v>45078</v>
      </c>
      <c r="B23177" s="815">
        <f t="shared" si="1507"/>
        <v>152</v>
      </c>
      <c r="C23177" s="815">
        <f t="shared" si="1508"/>
        <v>214</v>
      </c>
      <c r="D23177" s="815">
        <f t="shared" si="1509"/>
        <v>204</v>
      </c>
      <c r="E23177" s="815">
        <v>2023</v>
      </c>
    </row>
    <row r="23178" spans="1:5">
      <c r="A23178" s="816">
        <f t="shared" si="1510"/>
        <v>45079</v>
      </c>
      <c r="B23178" s="815">
        <f t="shared" si="1507"/>
        <v>153</v>
      </c>
      <c r="C23178" s="815">
        <f t="shared" si="1508"/>
        <v>213</v>
      </c>
      <c r="D23178" s="815">
        <f t="shared" si="1509"/>
        <v>203</v>
      </c>
      <c r="E23178" s="815">
        <v>2023</v>
      </c>
    </row>
    <row r="23179" spans="1:5">
      <c r="A23179" s="816">
        <f t="shared" si="1510"/>
        <v>45080</v>
      </c>
      <c r="B23179" s="815">
        <f t="shared" si="1507"/>
        <v>154</v>
      </c>
      <c r="C23179" s="815">
        <f t="shared" si="1508"/>
        <v>212</v>
      </c>
      <c r="D23179" s="815">
        <f t="shared" si="1509"/>
        <v>202</v>
      </c>
      <c r="E23179" s="815">
        <v>2023</v>
      </c>
    </row>
    <row r="23180" spans="1:5">
      <c r="A23180" s="816">
        <f t="shared" si="1510"/>
        <v>45081</v>
      </c>
      <c r="B23180" s="815">
        <f t="shared" si="1507"/>
        <v>155</v>
      </c>
      <c r="C23180" s="815">
        <f t="shared" si="1508"/>
        <v>211</v>
      </c>
      <c r="D23180" s="815">
        <f t="shared" si="1509"/>
        <v>201</v>
      </c>
      <c r="E23180" s="815">
        <v>2023</v>
      </c>
    </row>
    <row r="23181" spans="1:5">
      <c r="A23181" s="816">
        <f t="shared" si="1510"/>
        <v>45082</v>
      </c>
      <c r="B23181" s="815">
        <f t="shared" si="1507"/>
        <v>156</v>
      </c>
      <c r="C23181" s="815">
        <f t="shared" si="1508"/>
        <v>210</v>
      </c>
      <c r="D23181" s="815">
        <f t="shared" si="1509"/>
        <v>200</v>
      </c>
      <c r="E23181" s="815">
        <v>2023</v>
      </c>
    </row>
    <row r="23182" spans="1:5">
      <c r="A23182" s="816">
        <f t="shared" si="1510"/>
        <v>45083</v>
      </c>
      <c r="B23182" s="815">
        <f t="shared" si="1507"/>
        <v>157</v>
      </c>
      <c r="C23182" s="815">
        <f t="shared" si="1508"/>
        <v>209</v>
      </c>
      <c r="D23182" s="815">
        <f t="shared" si="1509"/>
        <v>199</v>
      </c>
      <c r="E23182" s="815">
        <v>2023</v>
      </c>
    </row>
    <row r="23183" spans="1:5">
      <c r="A23183" s="816">
        <f t="shared" si="1510"/>
        <v>45084</v>
      </c>
      <c r="B23183" s="815">
        <f t="shared" si="1507"/>
        <v>158</v>
      </c>
      <c r="C23183" s="815">
        <f t="shared" si="1508"/>
        <v>208</v>
      </c>
      <c r="D23183" s="815">
        <f t="shared" si="1509"/>
        <v>198</v>
      </c>
      <c r="E23183" s="815">
        <v>2023</v>
      </c>
    </row>
    <row r="23184" spans="1:5">
      <c r="A23184" s="816">
        <f t="shared" si="1510"/>
        <v>45085</v>
      </c>
      <c r="B23184" s="815">
        <f t="shared" si="1507"/>
        <v>159</v>
      </c>
      <c r="C23184" s="815">
        <f t="shared" si="1508"/>
        <v>207</v>
      </c>
      <c r="D23184" s="815">
        <f t="shared" si="1509"/>
        <v>197</v>
      </c>
      <c r="E23184" s="815">
        <v>2023</v>
      </c>
    </row>
    <row r="23185" spans="1:5">
      <c r="A23185" s="816">
        <f t="shared" si="1510"/>
        <v>45086</v>
      </c>
      <c r="B23185" s="815">
        <f t="shared" si="1507"/>
        <v>160</v>
      </c>
      <c r="C23185" s="815">
        <f t="shared" si="1508"/>
        <v>206</v>
      </c>
      <c r="D23185" s="815">
        <f t="shared" si="1509"/>
        <v>196</v>
      </c>
      <c r="E23185" s="815">
        <v>2023</v>
      </c>
    </row>
    <row r="23186" spans="1:5">
      <c r="A23186" s="816">
        <f t="shared" si="1510"/>
        <v>45087</v>
      </c>
      <c r="B23186" s="815">
        <f t="shared" si="1507"/>
        <v>161</v>
      </c>
      <c r="C23186" s="815">
        <f t="shared" si="1508"/>
        <v>205</v>
      </c>
      <c r="D23186" s="815">
        <f t="shared" si="1509"/>
        <v>195</v>
      </c>
      <c r="E23186" s="815">
        <v>2023</v>
      </c>
    </row>
    <row r="23187" spans="1:5">
      <c r="A23187" s="816">
        <f t="shared" si="1510"/>
        <v>45088</v>
      </c>
      <c r="B23187" s="815">
        <f t="shared" si="1507"/>
        <v>162</v>
      </c>
      <c r="C23187" s="815">
        <f t="shared" si="1508"/>
        <v>204</v>
      </c>
      <c r="D23187" s="815">
        <f t="shared" si="1509"/>
        <v>194</v>
      </c>
      <c r="E23187" s="815">
        <v>2023</v>
      </c>
    </row>
    <row r="23188" spans="1:5">
      <c r="A23188" s="816">
        <f t="shared" si="1510"/>
        <v>45089</v>
      </c>
      <c r="B23188" s="815">
        <f t="shared" si="1507"/>
        <v>163</v>
      </c>
      <c r="C23188" s="815">
        <f t="shared" si="1508"/>
        <v>203</v>
      </c>
      <c r="D23188" s="815">
        <f t="shared" si="1509"/>
        <v>193</v>
      </c>
      <c r="E23188" s="815">
        <v>2023</v>
      </c>
    </row>
    <row r="23189" spans="1:5">
      <c r="A23189" s="816">
        <f t="shared" si="1510"/>
        <v>45090</v>
      </c>
      <c r="B23189" s="815">
        <f t="shared" si="1507"/>
        <v>164</v>
      </c>
      <c r="C23189" s="815">
        <f t="shared" si="1508"/>
        <v>202</v>
      </c>
      <c r="D23189" s="815">
        <f t="shared" si="1509"/>
        <v>192</v>
      </c>
      <c r="E23189" s="815">
        <v>2023</v>
      </c>
    </row>
    <row r="23190" spans="1:5">
      <c r="A23190" s="816">
        <f t="shared" si="1510"/>
        <v>45091</v>
      </c>
      <c r="B23190" s="815">
        <f t="shared" si="1507"/>
        <v>165</v>
      </c>
      <c r="C23190" s="815">
        <f t="shared" si="1508"/>
        <v>201</v>
      </c>
      <c r="D23190" s="815">
        <f t="shared" si="1509"/>
        <v>191</v>
      </c>
      <c r="E23190" s="815">
        <v>2023</v>
      </c>
    </row>
    <row r="23191" spans="1:5">
      <c r="A23191" s="816">
        <f t="shared" si="1510"/>
        <v>45092</v>
      </c>
      <c r="B23191" s="815">
        <f t="shared" si="1507"/>
        <v>166</v>
      </c>
      <c r="C23191" s="815">
        <f t="shared" si="1508"/>
        <v>200</v>
      </c>
      <c r="D23191" s="815">
        <f t="shared" si="1509"/>
        <v>190</v>
      </c>
      <c r="E23191" s="815">
        <v>2023</v>
      </c>
    </row>
    <row r="23192" spans="1:5">
      <c r="A23192" s="816">
        <f t="shared" si="1510"/>
        <v>45093</v>
      </c>
      <c r="B23192" s="815">
        <f t="shared" si="1507"/>
        <v>167</v>
      </c>
      <c r="C23192" s="815">
        <f t="shared" si="1508"/>
        <v>199</v>
      </c>
      <c r="D23192" s="815">
        <f t="shared" si="1509"/>
        <v>189</v>
      </c>
      <c r="E23192" s="815">
        <v>2023</v>
      </c>
    </row>
    <row r="23193" spans="1:5">
      <c r="A23193" s="816">
        <f t="shared" si="1510"/>
        <v>45094</v>
      </c>
      <c r="B23193" s="815">
        <f t="shared" si="1507"/>
        <v>168</v>
      </c>
      <c r="C23193" s="815">
        <f t="shared" si="1508"/>
        <v>198</v>
      </c>
      <c r="D23193" s="815">
        <f t="shared" si="1509"/>
        <v>188</v>
      </c>
      <c r="E23193" s="815">
        <v>2023</v>
      </c>
    </row>
    <row r="23194" spans="1:5">
      <c r="A23194" s="816">
        <f t="shared" si="1510"/>
        <v>45095</v>
      </c>
      <c r="B23194" s="815">
        <f t="shared" si="1507"/>
        <v>169</v>
      </c>
      <c r="C23194" s="815">
        <f t="shared" si="1508"/>
        <v>197</v>
      </c>
      <c r="D23194" s="815">
        <f t="shared" si="1509"/>
        <v>187</v>
      </c>
      <c r="E23194" s="815">
        <v>2023</v>
      </c>
    </row>
    <row r="23195" spans="1:5">
      <c r="A23195" s="816">
        <f t="shared" si="1510"/>
        <v>45096</v>
      </c>
      <c r="B23195" s="815">
        <f t="shared" si="1507"/>
        <v>170</v>
      </c>
      <c r="C23195" s="815">
        <f t="shared" si="1508"/>
        <v>196</v>
      </c>
      <c r="D23195" s="815">
        <f t="shared" si="1509"/>
        <v>186</v>
      </c>
      <c r="E23195" s="815">
        <v>2023</v>
      </c>
    </row>
    <row r="23196" spans="1:5">
      <c r="A23196" s="816">
        <f t="shared" si="1510"/>
        <v>45097</v>
      </c>
      <c r="B23196" s="815">
        <f t="shared" si="1507"/>
        <v>171</v>
      </c>
      <c r="C23196" s="815">
        <f t="shared" si="1508"/>
        <v>195</v>
      </c>
      <c r="D23196" s="815">
        <f t="shared" si="1509"/>
        <v>185</v>
      </c>
      <c r="E23196" s="815">
        <v>2023</v>
      </c>
    </row>
    <row r="23197" spans="1:5">
      <c r="A23197" s="816">
        <f t="shared" si="1510"/>
        <v>45098</v>
      </c>
      <c r="B23197" s="815">
        <f t="shared" si="1507"/>
        <v>172</v>
      </c>
      <c r="C23197" s="815">
        <f t="shared" si="1508"/>
        <v>194</v>
      </c>
      <c r="D23197" s="815">
        <f t="shared" si="1509"/>
        <v>184</v>
      </c>
      <c r="E23197" s="815">
        <v>2023</v>
      </c>
    </row>
    <row r="23198" spans="1:5">
      <c r="A23198" s="816">
        <f t="shared" si="1510"/>
        <v>45099</v>
      </c>
      <c r="B23198" s="815">
        <f t="shared" si="1507"/>
        <v>173</v>
      </c>
      <c r="C23198" s="815">
        <f t="shared" si="1508"/>
        <v>193</v>
      </c>
      <c r="D23198" s="815">
        <f t="shared" si="1509"/>
        <v>183</v>
      </c>
      <c r="E23198" s="815">
        <v>2023</v>
      </c>
    </row>
    <row r="23199" spans="1:5">
      <c r="A23199" s="816">
        <f t="shared" si="1510"/>
        <v>45100</v>
      </c>
      <c r="B23199" s="815">
        <f t="shared" si="1507"/>
        <v>174</v>
      </c>
      <c r="C23199" s="815">
        <f t="shared" si="1508"/>
        <v>192</v>
      </c>
      <c r="D23199" s="815">
        <f t="shared" si="1509"/>
        <v>182</v>
      </c>
      <c r="E23199" s="815">
        <v>2023</v>
      </c>
    </row>
    <row r="23200" spans="1:5">
      <c r="A23200" s="816">
        <f t="shared" si="1510"/>
        <v>45101</v>
      </c>
      <c r="B23200" s="815">
        <f t="shared" si="1507"/>
        <v>175</v>
      </c>
      <c r="C23200" s="815">
        <f t="shared" si="1508"/>
        <v>191</v>
      </c>
      <c r="D23200" s="815">
        <f t="shared" si="1509"/>
        <v>181</v>
      </c>
      <c r="E23200" s="815">
        <v>2023</v>
      </c>
    </row>
    <row r="23201" spans="1:5">
      <c r="A23201" s="816">
        <f t="shared" si="1510"/>
        <v>45102</v>
      </c>
      <c r="B23201" s="815">
        <f t="shared" si="1507"/>
        <v>176</v>
      </c>
      <c r="C23201" s="815">
        <f t="shared" si="1508"/>
        <v>190</v>
      </c>
      <c r="D23201" s="815">
        <f t="shared" si="1509"/>
        <v>180</v>
      </c>
      <c r="E23201" s="815">
        <v>2023</v>
      </c>
    </row>
    <row r="23202" spans="1:5">
      <c r="A23202" s="816">
        <f t="shared" si="1510"/>
        <v>45103</v>
      </c>
      <c r="B23202" s="815">
        <f t="shared" si="1507"/>
        <v>177</v>
      </c>
      <c r="C23202" s="815">
        <f t="shared" si="1508"/>
        <v>189</v>
      </c>
      <c r="D23202" s="815">
        <f t="shared" si="1509"/>
        <v>179</v>
      </c>
      <c r="E23202" s="815">
        <v>2023</v>
      </c>
    </row>
    <row r="23203" spans="1:5">
      <c r="A23203" s="816">
        <f t="shared" si="1510"/>
        <v>45104</v>
      </c>
      <c r="B23203" s="815">
        <f t="shared" si="1507"/>
        <v>178</v>
      </c>
      <c r="C23203" s="815">
        <f t="shared" si="1508"/>
        <v>188</v>
      </c>
      <c r="D23203" s="815">
        <f t="shared" si="1509"/>
        <v>178</v>
      </c>
      <c r="E23203" s="815">
        <v>2023</v>
      </c>
    </row>
    <row r="23204" spans="1:5">
      <c r="A23204" s="816">
        <f t="shared" si="1510"/>
        <v>45105</v>
      </c>
      <c r="B23204" s="815">
        <f t="shared" si="1507"/>
        <v>179</v>
      </c>
      <c r="C23204" s="815">
        <f t="shared" si="1508"/>
        <v>187</v>
      </c>
      <c r="D23204" s="815">
        <f t="shared" si="1509"/>
        <v>177</v>
      </c>
      <c r="E23204" s="815">
        <v>2023</v>
      </c>
    </row>
    <row r="23205" spans="1:5">
      <c r="A23205" s="816">
        <f t="shared" si="1510"/>
        <v>45106</v>
      </c>
      <c r="B23205" s="815">
        <f t="shared" si="1507"/>
        <v>180</v>
      </c>
      <c r="C23205" s="815">
        <f t="shared" si="1508"/>
        <v>186</v>
      </c>
      <c r="D23205" s="815">
        <f t="shared" si="1509"/>
        <v>176</v>
      </c>
      <c r="E23205" s="815">
        <v>2023</v>
      </c>
    </row>
    <row r="23206" spans="1:5">
      <c r="A23206" s="816">
        <f t="shared" si="1510"/>
        <v>45107</v>
      </c>
      <c r="B23206" s="815">
        <f t="shared" si="1507"/>
        <v>181</v>
      </c>
      <c r="C23206" s="815">
        <f t="shared" si="1508"/>
        <v>185</v>
      </c>
      <c r="D23206" s="815">
        <f t="shared" si="1509"/>
        <v>175</v>
      </c>
      <c r="E23206" s="815">
        <v>2023</v>
      </c>
    </row>
    <row r="23207" spans="1:5">
      <c r="A23207" s="816">
        <f t="shared" si="1510"/>
        <v>45108</v>
      </c>
      <c r="B23207" s="815">
        <f t="shared" si="1507"/>
        <v>182</v>
      </c>
      <c r="C23207" s="815">
        <f t="shared" si="1508"/>
        <v>184</v>
      </c>
      <c r="D23207" s="815">
        <f t="shared" si="1509"/>
        <v>174</v>
      </c>
      <c r="E23207" s="815">
        <v>2023</v>
      </c>
    </row>
    <row r="23208" spans="1:5">
      <c r="A23208" s="816">
        <f t="shared" si="1510"/>
        <v>45109</v>
      </c>
      <c r="B23208" s="815">
        <f t="shared" si="1507"/>
        <v>183</v>
      </c>
      <c r="C23208" s="815">
        <f t="shared" si="1508"/>
        <v>183</v>
      </c>
      <c r="D23208" s="815">
        <f t="shared" si="1509"/>
        <v>173</v>
      </c>
      <c r="E23208" s="815">
        <v>2023</v>
      </c>
    </row>
    <row r="23209" spans="1:5">
      <c r="A23209" s="816">
        <f t="shared" si="1510"/>
        <v>45110</v>
      </c>
      <c r="B23209" s="815">
        <f t="shared" ref="B23209:B23272" si="1511">B23208+1</f>
        <v>184</v>
      </c>
      <c r="C23209" s="815">
        <f t="shared" ref="C23209:C23272" si="1512">C23208-1</f>
        <v>182</v>
      </c>
      <c r="D23209" s="815">
        <f t="shared" ref="D23209:D23272" si="1513">D23208-1</f>
        <v>172</v>
      </c>
      <c r="E23209" s="815">
        <v>2023</v>
      </c>
    </row>
    <row r="23210" spans="1:5">
      <c r="A23210" s="816">
        <f t="shared" si="1510"/>
        <v>45111</v>
      </c>
      <c r="B23210" s="815">
        <f t="shared" si="1511"/>
        <v>185</v>
      </c>
      <c r="C23210" s="815">
        <f t="shared" si="1512"/>
        <v>181</v>
      </c>
      <c r="D23210" s="815">
        <f t="shared" si="1513"/>
        <v>171</v>
      </c>
      <c r="E23210" s="815">
        <v>2023</v>
      </c>
    </row>
    <row r="23211" spans="1:5">
      <c r="A23211" s="816">
        <f t="shared" si="1510"/>
        <v>45112</v>
      </c>
      <c r="B23211" s="815">
        <f t="shared" si="1511"/>
        <v>186</v>
      </c>
      <c r="C23211" s="815">
        <f t="shared" si="1512"/>
        <v>180</v>
      </c>
      <c r="D23211" s="815">
        <f t="shared" si="1513"/>
        <v>170</v>
      </c>
      <c r="E23211" s="815">
        <v>2023</v>
      </c>
    </row>
    <row r="23212" spans="1:5">
      <c r="A23212" s="816">
        <f t="shared" si="1510"/>
        <v>45113</v>
      </c>
      <c r="B23212" s="815">
        <f t="shared" si="1511"/>
        <v>187</v>
      </c>
      <c r="C23212" s="815">
        <f t="shared" si="1512"/>
        <v>179</v>
      </c>
      <c r="D23212" s="815">
        <f t="shared" si="1513"/>
        <v>169</v>
      </c>
      <c r="E23212" s="815">
        <v>2023</v>
      </c>
    </row>
    <row r="23213" spans="1:5">
      <c r="A23213" s="816">
        <f t="shared" si="1510"/>
        <v>45114</v>
      </c>
      <c r="B23213" s="815">
        <f t="shared" si="1511"/>
        <v>188</v>
      </c>
      <c r="C23213" s="815">
        <f t="shared" si="1512"/>
        <v>178</v>
      </c>
      <c r="D23213" s="815">
        <f t="shared" si="1513"/>
        <v>168</v>
      </c>
      <c r="E23213" s="815">
        <v>2023</v>
      </c>
    </row>
    <row r="23214" spans="1:5">
      <c r="A23214" s="816">
        <f t="shared" si="1510"/>
        <v>45115</v>
      </c>
      <c r="B23214" s="815">
        <f t="shared" si="1511"/>
        <v>189</v>
      </c>
      <c r="C23214" s="815">
        <f t="shared" si="1512"/>
        <v>177</v>
      </c>
      <c r="D23214" s="815">
        <f t="shared" si="1513"/>
        <v>167</v>
      </c>
      <c r="E23214" s="815">
        <v>2023</v>
      </c>
    </row>
    <row r="23215" spans="1:5">
      <c r="A23215" s="816">
        <f t="shared" si="1510"/>
        <v>45116</v>
      </c>
      <c r="B23215" s="815">
        <f t="shared" si="1511"/>
        <v>190</v>
      </c>
      <c r="C23215" s="815">
        <f t="shared" si="1512"/>
        <v>176</v>
      </c>
      <c r="D23215" s="815">
        <f t="shared" si="1513"/>
        <v>166</v>
      </c>
      <c r="E23215" s="815">
        <v>2023</v>
      </c>
    </row>
    <row r="23216" spans="1:5">
      <c r="A23216" s="816">
        <f t="shared" si="1510"/>
        <v>45117</v>
      </c>
      <c r="B23216" s="815">
        <f t="shared" si="1511"/>
        <v>191</v>
      </c>
      <c r="C23216" s="815">
        <f t="shared" si="1512"/>
        <v>175</v>
      </c>
      <c r="D23216" s="815">
        <f t="shared" si="1513"/>
        <v>165</v>
      </c>
      <c r="E23216" s="815">
        <v>2023</v>
      </c>
    </row>
    <row r="23217" spans="1:5">
      <c r="A23217" s="816">
        <f t="shared" si="1510"/>
        <v>45118</v>
      </c>
      <c r="B23217" s="815">
        <f t="shared" si="1511"/>
        <v>192</v>
      </c>
      <c r="C23217" s="815">
        <f t="shared" si="1512"/>
        <v>174</v>
      </c>
      <c r="D23217" s="815">
        <f t="shared" si="1513"/>
        <v>164</v>
      </c>
      <c r="E23217" s="815">
        <v>2023</v>
      </c>
    </row>
    <row r="23218" spans="1:5">
      <c r="A23218" s="816">
        <f t="shared" si="1510"/>
        <v>45119</v>
      </c>
      <c r="B23218" s="815">
        <f t="shared" si="1511"/>
        <v>193</v>
      </c>
      <c r="C23218" s="815">
        <f t="shared" si="1512"/>
        <v>173</v>
      </c>
      <c r="D23218" s="815">
        <f t="shared" si="1513"/>
        <v>163</v>
      </c>
      <c r="E23218" s="815">
        <v>2023</v>
      </c>
    </row>
    <row r="23219" spans="1:5">
      <c r="A23219" s="816">
        <f t="shared" ref="A23219:A23282" si="1514">A23218+1</f>
        <v>45120</v>
      </c>
      <c r="B23219" s="815">
        <f t="shared" si="1511"/>
        <v>194</v>
      </c>
      <c r="C23219" s="815">
        <f t="shared" si="1512"/>
        <v>172</v>
      </c>
      <c r="D23219" s="815">
        <f t="shared" si="1513"/>
        <v>162</v>
      </c>
      <c r="E23219" s="815">
        <v>2023</v>
      </c>
    </row>
    <row r="23220" spans="1:5">
      <c r="A23220" s="816">
        <f t="shared" si="1514"/>
        <v>45121</v>
      </c>
      <c r="B23220" s="815">
        <f t="shared" si="1511"/>
        <v>195</v>
      </c>
      <c r="C23220" s="815">
        <f t="shared" si="1512"/>
        <v>171</v>
      </c>
      <c r="D23220" s="815">
        <f t="shared" si="1513"/>
        <v>161</v>
      </c>
      <c r="E23220" s="815">
        <v>2023</v>
      </c>
    </row>
    <row r="23221" spans="1:5">
      <c r="A23221" s="816">
        <f t="shared" si="1514"/>
        <v>45122</v>
      </c>
      <c r="B23221" s="815">
        <f t="shared" si="1511"/>
        <v>196</v>
      </c>
      <c r="C23221" s="815">
        <f t="shared" si="1512"/>
        <v>170</v>
      </c>
      <c r="D23221" s="815">
        <f t="shared" si="1513"/>
        <v>160</v>
      </c>
      <c r="E23221" s="815">
        <v>2023</v>
      </c>
    </row>
    <row r="23222" spans="1:5">
      <c r="A23222" s="816">
        <f t="shared" si="1514"/>
        <v>45123</v>
      </c>
      <c r="B23222" s="815">
        <f t="shared" si="1511"/>
        <v>197</v>
      </c>
      <c r="C23222" s="815">
        <f t="shared" si="1512"/>
        <v>169</v>
      </c>
      <c r="D23222" s="815">
        <f t="shared" si="1513"/>
        <v>159</v>
      </c>
      <c r="E23222" s="815">
        <v>2023</v>
      </c>
    </row>
    <row r="23223" spans="1:5">
      <c r="A23223" s="816">
        <f t="shared" si="1514"/>
        <v>45124</v>
      </c>
      <c r="B23223" s="815">
        <f t="shared" si="1511"/>
        <v>198</v>
      </c>
      <c r="C23223" s="815">
        <f t="shared" si="1512"/>
        <v>168</v>
      </c>
      <c r="D23223" s="815">
        <f t="shared" si="1513"/>
        <v>158</v>
      </c>
      <c r="E23223" s="815">
        <v>2023</v>
      </c>
    </row>
    <row r="23224" spans="1:5">
      <c r="A23224" s="816">
        <f t="shared" si="1514"/>
        <v>45125</v>
      </c>
      <c r="B23224" s="815">
        <f t="shared" si="1511"/>
        <v>199</v>
      </c>
      <c r="C23224" s="815">
        <f t="shared" si="1512"/>
        <v>167</v>
      </c>
      <c r="D23224" s="815">
        <f t="shared" si="1513"/>
        <v>157</v>
      </c>
      <c r="E23224" s="815">
        <v>2023</v>
      </c>
    </row>
    <row r="23225" spans="1:5">
      <c r="A23225" s="816">
        <f t="shared" si="1514"/>
        <v>45126</v>
      </c>
      <c r="B23225" s="815">
        <f t="shared" si="1511"/>
        <v>200</v>
      </c>
      <c r="C23225" s="815">
        <f t="shared" si="1512"/>
        <v>166</v>
      </c>
      <c r="D23225" s="815">
        <f t="shared" si="1513"/>
        <v>156</v>
      </c>
      <c r="E23225" s="815">
        <v>2023</v>
      </c>
    </row>
    <row r="23226" spans="1:5">
      <c r="A23226" s="816">
        <f t="shared" si="1514"/>
        <v>45127</v>
      </c>
      <c r="B23226" s="815">
        <f t="shared" si="1511"/>
        <v>201</v>
      </c>
      <c r="C23226" s="815">
        <f t="shared" si="1512"/>
        <v>165</v>
      </c>
      <c r="D23226" s="815">
        <f t="shared" si="1513"/>
        <v>155</v>
      </c>
      <c r="E23226" s="815">
        <v>2023</v>
      </c>
    </row>
    <row r="23227" spans="1:5">
      <c r="A23227" s="816">
        <f t="shared" si="1514"/>
        <v>45128</v>
      </c>
      <c r="B23227" s="815">
        <f t="shared" si="1511"/>
        <v>202</v>
      </c>
      <c r="C23227" s="815">
        <f t="shared" si="1512"/>
        <v>164</v>
      </c>
      <c r="D23227" s="815">
        <f t="shared" si="1513"/>
        <v>154</v>
      </c>
      <c r="E23227" s="815">
        <v>2023</v>
      </c>
    </row>
    <row r="23228" spans="1:5">
      <c r="A23228" s="816">
        <f t="shared" si="1514"/>
        <v>45129</v>
      </c>
      <c r="B23228" s="815">
        <f t="shared" si="1511"/>
        <v>203</v>
      </c>
      <c r="C23228" s="815">
        <f t="shared" si="1512"/>
        <v>163</v>
      </c>
      <c r="D23228" s="815">
        <f t="shared" si="1513"/>
        <v>153</v>
      </c>
      <c r="E23228" s="815">
        <v>2023</v>
      </c>
    </row>
    <row r="23229" spans="1:5">
      <c r="A23229" s="816">
        <f t="shared" si="1514"/>
        <v>45130</v>
      </c>
      <c r="B23229" s="815">
        <f t="shared" si="1511"/>
        <v>204</v>
      </c>
      <c r="C23229" s="815">
        <f t="shared" si="1512"/>
        <v>162</v>
      </c>
      <c r="D23229" s="815">
        <f t="shared" si="1513"/>
        <v>152</v>
      </c>
      <c r="E23229" s="815">
        <v>2023</v>
      </c>
    </row>
    <row r="23230" spans="1:5">
      <c r="A23230" s="816">
        <f t="shared" si="1514"/>
        <v>45131</v>
      </c>
      <c r="B23230" s="815">
        <f t="shared" si="1511"/>
        <v>205</v>
      </c>
      <c r="C23230" s="815">
        <f t="shared" si="1512"/>
        <v>161</v>
      </c>
      <c r="D23230" s="815">
        <f t="shared" si="1513"/>
        <v>151</v>
      </c>
      <c r="E23230" s="815">
        <v>2023</v>
      </c>
    </row>
    <row r="23231" spans="1:5">
      <c r="A23231" s="816">
        <f t="shared" si="1514"/>
        <v>45132</v>
      </c>
      <c r="B23231" s="815">
        <f t="shared" si="1511"/>
        <v>206</v>
      </c>
      <c r="C23231" s="815">
        <f t="shared" si="1512"/>
        <v>160</v>
      </c>
      <c r="D23231" s="815">
        <f t="shared" si="1513"/>
        <v>150</v>
      </c>
      <c r="E23231" s="815">
        <v>2023</v>
      </c>
    </row>
    <row r="23232" spans="1:5">
      <c r="A23232" s="816">
        <f t="shared" si="1514"/>
        <v>45133</v>
      </c>
      <c r="B23232" s="815">
        <f t="shared" si="1511"/>
        <v>207</v>
      </c>
      <c r="C23232" s="815">
        <f t="shared" si="1512"/>
        <v>159</v>
      </c>
      <c r="D23232" s="815">
        <f t="shared" si="1513"/>
        <v>149</v>
      </c>
      <c r="E23232" s="815">
        <v>2023</v>
      </c>
    </row>
    <row r="23233" spans="1:5">
      <c r="A23233" s="816">
        <f t="shared" si="1514"/>
        <v>45134</v>
      </c>
      <c r="B23233" s="815">
        <f t="shared" si="1511"/>
        <v>208</v>
      </c>
      <c r="C23233" s="815">
        <f t="shared" si="1512"/>
        <v>158</v>
      </c>
      <c r="D23233" s="815">
        <f t="shared" si="1513"/>
        <v>148</v>
      </c>
      <c r="E23233" s="815">
        <v>2023</v>
      </c>
    </row>
    <row r="23234" spans="1:5">
      <c r="A23234" s="816">
        <f t="shared" si="1514"/>
        <v>45135</v>
      </c>
      <c r="B23234" s="815">
        <f t="shared" si="1511"/>
        <v>209</v>
      </c>
      <c r="C23234" s="815">
        <f t="shared" si="1512"/>
        <v>157</v>
      </c>
      <c r="D23234" s="815">
        <f t="shared" si="1513"/>
        <v>147</v>
      </c>
      <c r="E23234" s="815">
        <v>2023</v>
      </c>
    </row>
    <row r="23235" spans="1:5">
      <c r="A23235" s="816">
        <f t="shared" si="1514"/>
        <v>45136</v>
      </c>
      <c r="B23235" s="815">
        <f t="shared" si="1511"/>
        <v>210</v>
      </c>
      <c r="C23235" s="815">
        <f t="shared" si="1512"/>
        <v>156</v>
      </c>
      <c r="D23235" s="815">
        <f t="shared" si="1513"/>
        <v>146</v>
      </c>
      <c r="E23235" s="815">
        <v>2023</v>
      </c>
    </row>
    <row r="23236" spans="1:5">
      <c r="A23236" s="816">
        <f t="shared" si="1514"/>
        <v>45137</v>
      </c>
      <c r="B23236" s="815">
        <f t="shared" si="1511"/>
        <v>211</v>
      </c>
      <c r="C23236" s="815">
        <f t="shared" si="1512"/>
        <v>155</v>
      </c>
      <c r="D23236" s="815">
        <f t="shared" si="1513"/>
        <v>145</v>
      </c>
      <c r="E23236" s="815">
        <v>2023</v>
      </c>
    </row>
    <row r="23237" spans="1:5">
      <c r="A23237" s="816">
        <f t="shared" si="1514"/>
        <v>45138</v>
      </c>
      <c r="B23237" s="815">
        <f t="shared" si="1511"/>
        <v>212</v>
      </c>
      <c r="C23237" s="815">
        <f t="shared" si="1512"/>
        <v>154</v>
      </c>
      <c r="D23237" s="815">
        <f t="shared" si="1513"/>
        <v>144</v>
      </c>
      <c r="E23237" s="815">
        <v>2023</v>
      </c>
    </row>
    <row r="23238" spans="1:5">
      <c r="A23238" s="816">
        <f t="shared" si="1514"/>
        <v>45139</v>
      </c>
      <c r="B23238" s="815">
        <f t="shared" si="1511"/>
        <v>213</v>
      </c>
      <c r="C23238" s="815">
        <f t="shared" si="1512"/>
        <v>153</v>
      </c>
      <c r="D23238" s="815">
        <f t="shared" si="1513"/>
        <v>143</v>
      </c>
      <c r="E23238" s="815">
        <v>2023</v>
      </c>
    </row>
    <row r="23239" spans="1:5">
      <c r="A23239" s="816">
        <f t="shared" si="1514"/>
        <v>45140</v>
      </c>
      <c r="B23239" s="815">
        <f t="shared" si="1511"/>
        <v>214</v>
      </c>
      <c r="C23239" s="815">
        <f t="shared" si="1512"/>
        <v>152</v>
      </c>
      <c r="D23239" s="815">
        <f t="shared" si="1513"/>
        <v>142</v>
      </c>
      <c r="E23239" s="815">
        <v>2023</v>
      </c>
    </row>
    <row r="23240" spans="1:5">
      <c r="A23240" s="816">
        <f t="shared" si="1514"/>
        <v>45141</v>
      </c>
      <c r="B23240" s="815">
        <f t="shared" si="1511"/>
        <v>215</v>
      </c>
      <c r="C23240" s="815">
        <f t="shared" si="1512"/>
        <v>151</v>
      </c>
      <c r="D23240" s="815">
        <f t="shared" si="1513"/>
        <v>141</v>
      </c>
      <c r="E23240" s="815">
        <v>2023</v>
      </c>
    </row>
    <row r="23241" spans="1:5">
      <c r="A23241" s="816">
        <f t="shared" si="1514"/>
        <v>45142</v>
      </c>
      <c r="B23241" s="815">
        <f t="shared" si="1511"/>
        <v>216</v>
      </c>
      <c r="C23241" s="815">
        <f t="shared" si="1512"/>
        <v>150</v>
      </c>
      <c r="D23241" s="815">
        <f t="shared" si="1513"/>
        <v>140</v>
      </c>
      <c r="E23241" s="815">
        <v>2023</v>
      </c>
    </row>
    <row r="23242" spans="1:5">
      <c r="A23242" s="816">
        <f t="shared" si="1514"/>
        <v>45143</v>
      </c>
      <c r="B23242" s="815">
        <f t="shared" si="1511"/>
        <v>217</v>
      </c>
      <c r="C23242" s="815">
        <f t="shared" si="1512"/>
        <v>149</v>
      </c>
      <c r="D23242" s="815">
        <f t="shared" si="1513"/>
        <v>139</v>
      </c>
      <c r="E23242" s="815">
        <v>2023</v>
      </c>
    </row>
    <row r="23243" spans="1:5">
      <c r="A23243" s="816">
        <f t="shared" si="1514"/>
        <v>45144</v>
      </c>
      <c r="B23243" s="815">
        <f t="shared" si="1511"/>
        <v>218</v>
      </c>
      <c r="C23243" s="815">
        <f t="shared" si="1512"/>
        <v>148</v>
      </c>
      <c r="D23243" s="815">
        <f t="shared" si="1513"/>
        <v>138</v>
      </c>
      <c r="E23243" s="815">
        <v>2023</v>
      </c>
    </row>
    <row r="23244" spans="1:5">
      <c r="A23244" s="816">
        <f t="shared" si="1514"/>
        <v>45145</v>
      </c>
      <c r="B23244" s="815">
        <f t="shared" si="1511"/>
        <v>219</v>
      </c>
      <c r="C23244" s="815">
        <f t="shared" si="1512"/>
        <v>147</v>
      </c>
      <c r="D23244" s="815">
        <f t="shared" si="1513"/>
        <v>137</v>
      </c>
      <c r="E23244" s="815">
        <v>2023</v>
      </c>
    </row>
    <row r="23245" spans="1:5">
      <c r="A23245" s="816">
        <f t="shared" si="1514"/>
        <v>45146</v>
      </c>
      <c r="B23245" s="815">
        <f t="shared" si="1511"/>
        <v>220</v>
      </c>
      <c r="C23245" s="815">
        <f t="shared" si="1512"/>
        <v>146</v>
      </c>
      <c r="D23245" s="815">
        <f t="shared" si="1513"/>
        <v>136</v>
      </c>
      <c r="E23245" s="815">
        <v>2023</v>
      </c>
    </row>
    <row r="23246" spans="1:5">
      <c r="A23246" s="816">
        <f t="shared" si="1514"/>
        <v>45147</v>
      </c>
      <c r="B23246" s="815">
        <f t="shared" si="1511"/>
        <v>221</v>
      </c>
      <c r="C23246" s="815">
        <f t="shared" si="1512"/>
        <v>145</v>
      </c>
      <c r="D23246" s="815">
        <f t="shared" si="1513"/>
        <v>135</v>
      </c>
      <c r="E23246" s="815">
        <v>2023</v>
      </c>
    </row>
    <row r="23247" spans="1:5">
      <c r="A23247" s="816">
        <f t="shared" si="1514"/>
        <v>45148</v>
      </c>
      <c r="B23247" s="815">
        <f t="shared" si="1511"/>
        <v>222</v>
      </c>
      <c r="C23247" s="815">
        <f t="shared" si="1512"/>
        <v>144</v>
      </c>
      <c r="D23247" s="815">
        <f t="shared" si="1513"/>
        <v>134</v>
      </c>
      <c r="E23247" s="815">
        <v>2023</v>
      </c>
    </row>
    <row r="23248" spans="1:5">
      <c r="A23248" s="816">
        <f t="shared" si="1514"/>
        <v>45149</v>
      </c>
      <c r="B23248" s="815">
        <f t="shared" si="1511"/>
        <v>223</v>
      </c>
      <c r="C23248" s="815">
        <f t="shared" si="1512"/>
        <v>143</v>
      </c>
      <c r="D23248" s="815">
        <f t="shared" si="1513"/>
        <v>133</v>
      </c>
      <c r="E23248" s="815">
        <v>2023</v>
      </c>
    </row>
    <row r="23249" spans="1:5">
      <c r="A23249" s="816">
        <f t="shared" si="1514"/>
        <v>45150</v>
      </c>
      <c r="B23249" s="815">
        <f t="shared" si="1511"/>
        <v>224</v>
      </c>
      <c r="C23249" s="815">
        <f t="shared" si="1512"/>
        <v>142</v>
      </c>
      <c r="D23249" s="815">
        <f t="shared" si="1513"/>
        <v>132</v>
      </c>
      <c r="E23249" s="815">
        <v>2023</v>
      </c>
    </row>
    <row r="23250" spans="1:5">
      <c r="A23250" s="816">
        <f t="shared" si="1514"/>
        <v>45151</v>
      </c>
      <c r="B23250" s="815">
        <f t="shared" si="1511"/>
        <v>225</v>
      </c>
      <c r="C23250" s="815">
        <f t="shared" si="1512"/>
        <v>141</v>
      </c>
      <c r="D23250" s="815">
        <f t="shared" si="1513"/>
        <v>131</v>
      </c>
      <c r="E23250" s="815">
        <v>2023</v>
      </c>
    </row>
    <row r="23251" spans="1:5">
      <c r="A23251" s="816">
        <f t="shared" si="1514"/>
        <v>45152</v>
      </c>
      <c r="B23251" s="815">
        <f t="shared" si="1511"/>
        <v>226</v>
      </c>
      <c r="C23251" s="815">
        <f t="shared" si="1512"/>
        <v>140</v>
      </c>
      <c r="D23251" s="815">
        <f t="shared" si="1513"/>
        <v>130</v>
      </c>
      <c r="E23251" s="815">
        <v>2023</v>
      </c>
    </row>
    <row r="23252" spans="1:5">
      <c r="A23252" s="816">
        <f t="shared" si="1514"/>
        <v>45153</v>
      </c>
      <c r="B23252" s="815">
        <f t="shared" si="1511"/>
        <v>227</v>
      </c>
      <c r="C23252" s="815">
        <f t="shared" si="1512"/>
        <v>139</v>
      </c>
      <c r="D23252" s="815">
        <f t="shared" si="1513"/>
        <v>129</v>
      </c>
      <c r="E23252" s="815">
        <v>2023</v>
      </c>
    </row>
    <row r="23253" spans="1:5">
      <c r="A23253" s="816">
        <f t="shared" si="1514"/>
        <v>45154</v>
      </c>
      <c r="B23253" s="815">
        <f t="shared" si="1511"/>
        <v>228</v>
      </c>
      <c r="C23253" s="815">
        <f t="shared" si="1512"/>
        <v>138</v>
      </c>
      <c r="D23253" s="815">
        <f t="shared" si="1513"/>
        <v>128</v>
      </c>
      <c r="E23253" s="815">
        <v>2023</v>
      </c>
    </row>
    <row r="23254" spans="1:5">
      <c r="A23254" s="816">
        <f t="shared" si="1514"/>
        <v>45155</v>
      </c>
      <c r="B23254" s="815">
        <f t="shared" si="1511"/>
        <v>229</v>
      </c>
      <c r="C23254" s="815">
        <f t="shared" si="1512"/>
        <v>137</v>
      </c>
      <c r="D23254" s="815">
        <f t="shared" si="1513"/>
        <v>127</v>
      </c>
      <c r="E23254" s="815">
        <v>2023</v>
      </c>
    </row>
    <row r="23255" spans="1:5">
      <c r="A23255" s="816">
        <f t="shared" si="1514"/>
        <v>45156</v>
      </c>
      <c r="B23255" s="815">
        <f t="shared" si="1511"/>
        <v>230</v>
      </c>
      <c r="C23255" s="815">
        <f t="shared" si="1512"/>
        <v>136</v>
      </c>
      <c r="D23255" s="815">
        <f t="shared" si="1513"/>
        <v>126</v>
      </c>
      <c r="E23255" s="815">
        <v>2023</v>
      </c>
    </row>
    <row r="23256" spans="1:5">
      <c r="A23256" s="816">
        <f t="shared" si="1514"/>
        <v>45157</v>
      </c>
      <c r="B23256" s="815">
        <f t="shared" si="1511"/>
        <v>231</v>
      </c>
      <c r="C23256" s="815">
        <f t="shared" si="1512"/>
        <v>135</v>
      </c>
      <c r="D23256" s="815">
        <f t="shared" si="1513"/>
        <v>125</v>
      </c>
      <c r="E23256" s="815">
        <v>2023</v>
      </c>
    </row>
    <row r="23257" spans="1:5">
      <c r="A23257" s="816">
        <f t="shared" si="1514"/>
        <v>45158</v>
      </c>
      <c r="B23257" s="815">
        <f t="shared" si="1511"/>
        <v>232</v>
      </c>
      <c r="C23257" s="815">
        <f t="shared" si="1512"/>
        <v>134</v>
      </c>
      <c r="D23257" s="815">
        <f t="shared" si="1513"/>
        <v>124</v>
      </c>
      <c r="E23257" s="815">
        <v>2023</v>
      </c>
    </row>
    <row r="23258" spans="1:5">
      <c r="A23258" s="816">
        <f t="shared" si="1514"/>
        <v>45159</v>
      </c>
      <c r="B23258" s="815">
        <f t="shared" si="1511"/>
        <v>233</v>
      </c>
      <c r="C23258" s="815">
        <f t="shared" si="1512"/>
        <v>133</v>
      </c>
      <c r="D23258" s="815">
        <f t="shared" si="1513"/>
        <v>123</v>
      </c>
      <c r="E23258" s="815">
        <v>2023</v>
      </c>
    </row>
    <row r="23259" spans="1:5">
      <c r="A23259" s="816">
        <f t="shared" si="1514"/>
        <v>45160</v>
      </c>
      <c r="B23259" s="815">
        <f t="shared" si="1511"/>
        <v>234</v>
      </c>
      <c r="C23259" s="815">
        <f t="shared" si="1512"/>
        <v>132</v>
      </c>
      <c r="D23259" s="815">
        <f t="shared" si="1513"/>
        <v>122</v>
      </c>
      <c r="E23259" s="815">
        <v>2023</v>
      </c>
    </row>
    <row r="23260" spans="1:5">
      <c r="A23260" s="816">
        <f t="shared" si="1514"/>
        <v>45161</v>
      </c>
      <c r="B23260" s="815">
        <f t="shared" si="1511"/>
        <v>235</v>
      </c>
      <c r="C23260" s="815">
        <f t="shared" si="1512"/>
        <v>131</v>
      </c>
      <c r="D23260" s="815">
        <f t="shared" si="1513"/>
        <v>121</v>
      </c>
      <c r="E23260" s="815">
        <v>2023</v>
      </c>
    </row>
    <row r="23261" spans="1:5">
      <c r="A23261" s="816">
        <f t="shared" si="1514"/>
        <v>45162</v>
      </c>
      <c r="B23261" s="815">
        <f t="shared" si="1511"/>
        <v>236</v>
      </c>
      <c r="C23261" s="815">
        <f t="shared" si="1512"/>
        <v>130</v>
      </c>
      <c r="D23261" s="815">
        <f t="shared" si="1513"/>
        <v>120</v>
      </c>
      <c r="E23261" s="815">
        <v>2023</v>
      </c>
    </row>
    <row r="23262" spans="1:5">
      <c r="A23262" s="816">
        <f t="shared" si="1514"/>
        <v>45163</v>
      </c>
      <c r="B23262" s="815">
        <f t="shared" si="1511"/>
        <v>237</v>
      </c>
      <c r="C23262" s="815">
        <f t="shared" si="1512"/>
        <v>129</v>
      </c>
      <c r="D23262" s="815">
        <f t="shared" si="1513"/>
        <v>119</v>
      </c>
      <c r="E23262" s="815">
        <v>2023</v>
      </c>
    </row>
    <row r="23263" spans="1:5">
      <c r="A23263" s="816">
        <f t="shared" si="1514"/>
        <v>45164</v>
      </c>
      <c r="B23263" s="815">
        <f t="shared" si="1511"/>
        <v>238</v>
      </c>
      <c r="C23263" s="815">
        <f t="shared" si="1512"/>
        <v>128</v>
      </c>
      <c r="D23263" s="815">
        <f t="shared" si="1513"/>
        <v>118</v>
      </c>
      <c r="E23263" s="815">
        <v>2023</v>
      </c>
    </row>
    <row r="23264" spans="1:5">
      <c r="A23264" s="816">
        <f t="shared" si="1514"/>
        <v>45165</v>
      </c>
      <c r="B23264" s="815">
        <f t="shared" si="1511"/>
        <v>239</v>
      </c>
      <c r="C23264" s="815">
        <f t="shared" si="1512"/>
        <v>127</v>
      </c>
      <c r="D23264" s="815">
        <f t="shared" si="1513"/>
        <v>117</v>
      </c>
      <c r="E23264" s="815">
        <v>2023</v>
      </c>
    </row>
    <row r="23265" spans="1:5">
      <c r="A23265" s="816">
        <f t="shared" si="1514"/>
        <v>45166</v>
      </c>
      <c r="B23265" s="815">
        <f t="shared" si="1511"/>
        <v>240</v>
      </c>
      <c r="C23265" s="815">
        <f t="shared" si="1512"/>
        <v>126</v>
      </c>
      <c r="D23265" s="815">
        <f t="shared" si="1513"/>
        <v>116</v>
      </c>
      <c r="E23265" s="815">
        <v>2023</v>
      </c>
    </row>
    <row r="23266" spans="1:5">
      <c r="A23266" s="816">
        <f t="shared" si="1514"/>
        <v>45167</v>
      </c>
      <c r="B23266" s="815">
        <f t="shared" si="1511"/>
        <v>241</v>
      </c>
      <c r="C23266" s="815">
        <f t="shared" si="1512"/>
        <v>125</v>
      </c>
      <c r="D23266" s="815">
        <f t="shared" si="1513"/>
        <v>115</v>
      </c>
      <c r="E23266" s="815">
        <v>2023</v>
      </c>
    </row>
    <row r="23267" spans="1:5">
      <c r="A23267" s="816">
        <f t="shared" si="1514"/>
        <v>45168</v>
      </c>
      <c r="B23267" s="815">
        <f t="shared" si="1511"/>
        <v>242</v>
      </c>
      <c r="C23267" s="815">
        <f t="shared" si="1512"/>
        <v>124</v>
      </c>
      <c r="D23267" s="815">
        <f t="shared" si="1513"/>
        <v>114</v>
      </c>
      <c r="E23267" s="815">
        <v>2023</v>
      </c>
    </row>
    <row r="23268" spans="1:5">
      <c r="A23268" s="816">
        <f t="shared" si="1514"/>
        <v>45169</v>
      </c>
      <c r="B23268" s="815">
        <f t="shared" si="1511"/>
        <v>243</v>
      </c>
      <c r="C23268" s="815">
        <f t="shared" si="1512"/>
        <v>123</v>
      </c>
      <c r="D23268" s="815">
        <f t="shared" si="1513"/>
        <v>113</v>
      </c>
      <c r="E23268" s="815">
        <v>2023</v>
      </c>
    </row>
    <row r="23269" spans="1:5">
      <c r="A23269" s="816">
        <f t="shared" si="1514"/>
        <v>45170</v>
      </c>
      <c r="B23269" s="815">
        <f t="shared" si="1511"/>
        <v>244</v>
      </c>
      <c r="C23269" s="815">
        <f t="shared" si="1512"/>
        <v>122</v>
      </c>
      <c r="D23269" s="815">
        <f t="shared" si="1513"/>
        <v>112</v>
      </c>
      <c r="E23269" s="815">
        <v>2023</v>
      </c>
    </row>
    <row r="23270" spans="1:5">
      <c r="A23270" s="816">
        <f t="shared" si="1514"/>
        <v>45171</v>
      </c>
      <c r="B23270" s="815">
        <f t="shared" si="1511"/>
        <v>245</v>
      </c>
      <c r="C23270" s="815">
        <f t="shared" si="1512"/>
        <v>121</v>
      </c>
      <c r="D23270" s="815">
        <f t="shared" si="1513"/>
        <v>111</v>
      </c>
      <c r="E23270" s="815">
        <v>2023</v>
      </c>
    </row>
    <row r="23271" spans="1:5">
      <c r="A23271" s="816">
        <f t="shared" si="1514"/>
        <v>45172</v>
      </c>
      <c r="B23271" s="815">
        <f t="shared" si="1511"/>
        <v>246</v>
      </c>
      <c r="C23271" s="815">
        <f t="shared" si="1512"/>
        <v>120</v>
      </c>
      <c r="D23271" s="815">
        <f t="shared" si="1513"/>
        <v>110</v>
      </c>
      <c r="E23271" s="815">
        <v>2023</v>
      </c>
    </row>
    <row r="23272" spans="1:5">
      <c r="A23272" s="816">
        <f t="shared" si="1514"/>
        <v>45173</v>
      </c>
      <c r="B23272" s="815">
        <f t="shared" si="1511"/>
        <v>247</v>
      </c>
      <c r="C23272" s="815">
        <f t="shared" si="1512"/>
        <v>119</v>
      </c>
      <c r="D23272" s="815">
        <f t="shared" si="1513"/>
        <v>109</v>
      </c>
      <c r="E23272" s="815">
        <v>2023</v>
      </c>
    </row>
    <row r="23273" spans="1:5">
      <c r="A23273" s="816">
        <f t="shared" si="1514"/>
        <v>45174</v>
      </c>
      <c r="B23273" s="815">
        <f t="shared" ref="B23273:B23336" si="1515">B23272+1</f>
        <v>248</v>
      </c>
      <c r="C23273" s="815">
        <f t="shared" ref="C23273:C23336" si="1516">C23272-1</f>
        <v>118</v>
      </c>
      <c r="D23273" s="815">
        <f t="shared" ref="D23273:D23336" si="1517">D23272-1</f>
        <v>108</v>
      </c>
      <c r="E23273" s="815">
        <v>2023</v>
      </c>
    </row>
    <row r="23274" spans="1:5">
      <c r="A23274" s="816">
        <f t="shared" si="1514"/>
        <v>45175</v>
      </c>
      <c r="B23274" s="815">
        <f t="shared" si="1515"/>
        <v>249</v>
      </c>
      <c r="C23274" s="815">
        <f t="shared" si="1516"/>
        <v>117</v>
      </c>
      <c r="D23274" s="815">
        <f t="shared" si="1517"/>
        <v>107</v>
      </c>
      <c r="E23274" s="815">
        <v>2023</v>
      </c>
    </row>
    <row r="23275" spans="1:5">
      <c r="A23275" s="816">
        <f t="shared" si="1514"/>
        <v>45176</v>
      </c>
      <c r="B23275" s="815">
        <f t="shared" si="1515"/>
        <v>250</v>
      </c>
      <c r="C23275" s="815">
        <f t="shared" si="1516"/>
        <v>116</v>
      </c>
      <c r="D23275" s="815">
        <f t="shared" si="1517"/>
        <v>106</v>
      </c>
      <c r="E23275" s="815">
        <v>2023</v>
      </c>
    </row>
    <row r="23276" spans="1:5">
      <c r="A23276" s="816">
        <f t="shared" si="1514"/>
        <v>45177</v>
      </c>
      <c r="B23276" s="815">
        <f t="shared" si="1515"/>
        <v>251</v>
      </c>
      <c r="C23276" s="815">
        <f t="shared" si="1516"/>
        <v>115</v>
      </c>
      <c r="D23276" s="815">
        <f t="shared" si="1517"/>
        <v>105</v>
      </c>
      <c r="E23276" s="815">
        <v>2023</v>
      </c>
    </row>
    <row r="23277" spans="1:5">
      <c r="A23277" s="816">
        <f t="shared" si="1514"/>
        <v>45178</v>
      </c>
      <c r="B23277" s="815">
        <f t="shared" si="1515"/>
        <v>252</v>
      </c>
      <c r="C23277" s="815">
        <f t="shared" si="1516"/>
        <v>114</v>
      </c>
      <c r="D23277" s="815">
        <f t="shared" si="1517"/>
        <v>104</v>
      </c>
      <c r="E23277" s="815">
        <v>2023</v>
      </c>
    </row>
    <row r="23278" spans="1:5">
      <c r="A23278" s="816">
        <f t="shared" si="1514"/>
        <v>45179</v>
      </c>
      <c r="B23278" s="815">
        <f t="shared" si="1515"/>
        <v>253</v>
      </c>
      <c r="C23278" s="815">
        <f t="shared" si="1516"/>
        <v>113</v>
      </c>
      <c r="D23278" s="815">
        <f t="shared" si="1517"/>
        <v>103</v>
      </c>
      <c r="E23278" s="815">
        <v>2023</v>
      </c>
    </row>
    <row r="23279" spans="1:5">
      <c r="A23279" s="816">
        <f t="shared" si="1514"/>
        <v>45180</v>
      </c>
      <c r="B23279" s="815">
        <f t="shared" si="1515"/>
        <v>254</v>
      </c>
      <c r="C23279" s="815">
        <f t="shared" si="1516"/>
        <v>112</v>
      </c>
      <c r="D23279" s="815">
        <f t="shared" si="1517"/>
        <v>102</v>
      </c>
      <c r="E23279" s="815">
        <v>2023</v>
      </c>
    </row>
    <row r="23280" spans="1:5">
      <c r="A23280" s="816">
        <f t="shared" si="1514"/>
        <v>45181</v>
      </c>
      <c r="B23280" s="815">
        <f t="shared" si="1515"/>
        <v>255</v>
      </c>
      <c r="C23280" s="815">
        <f t="shared" si="1516"/>
        <v>111</v>
      </c>
      <c r="D23280" s="815">
        <f t="shared" si="1517"/>
        <v>101</v>
      </c>
      <c r="E23280" s="815">
        <v>2023</v>
      </c>
    </row>
    <row r="23281" spans="1:5">
      <c r="A23281" s="816">
        <f t="shared" si="1514"/>
        <v>45182</v>
      </c>
      <c r="B23281" s="815">
        <f t="shared" si="1515"/>
        <v>256</v>
      </c>
      <c r="C23281" s="815">
        <f t="shared" si="1516"/>
        <v>110</v>
      </c>
      <c r="D23281" s="815">
        <f t="shared" si="1517"/>
        <v>100</v>
      </c>
      <c r="E23281" s="815">
        <v>2023</v>
      </c>
    </row>
    <row r="23282" spans="1:5">
      <c r="A23282" s="816">
        <f t="shared" si="1514"/>
        <v>45183</v>
      </c>
      <c r="B23282" s="815">
        <f t="shared" si="1515"/>
        <v>257</v>
      </c>
      <c r="C23282" s="815">
        <f t="shared" si="1516"/>
        <v>109</v>
      </c>
      <c r="D23282" s="815">
        <f t="shared" si="1517"/>
        <v>99</v>
      </c>
      <c r="E23282" s="815">
        <v>2023</v>
      </c>
    </row>
    <row r="23283" spans="1:5">
      <c r="A23283" s="816">
        <f t="shared" ref="A23283:A23346" si="1518">A23282+1</f>
        <v>45184</v>
      </c>
      <c r="B23283" s="815">
        <f t="shared" si="1515"/>
        <v>258</v>
      </c>
      <c r="C23283" s="815">
        <f t="shared" si="1516"/>
        <v>108</v>
      </c>
      <c r="D23283" s="815">
        <f t="shared" si="1517"/>
        <v>98</v>
      </c>
      <c r="E23283" s="815">
        <v>2023</v>
      </c>
    </row>
    <row r="23284" spans="1:5">
      <c r="A23284" s="816">
        <f t="shared" si="1518"/>
        <v>45185</v>
      </c>
      <c r="B23284" s="815">
        <f t="shared" si="1515"/>
        <v>259</v>
      </c>
      <c r="C23284" s="815">
        <f t="shared" si="1516"/>
        <v>107</v>
      </c>
      <c r="D23284" s="815">
        <f t="shared" si="1517"/>
        <v>97</v>
      </c>
      <c r="E23284" s="815">
        <v>2023</v>
      </c>
    </row>
    <row r="23285" spans="1:5">
      <c r="A23285" s="816">
        <f t="shared" si="1518"/>
        <v>45186</v>
      </c>
      <c r="B23285" s="815">
        <f t="shared" si="1515"/>
        <v>260</v>
      </c>
      <c r="C23285" s="815">
        <f t="shared" si="1516"/>
        <v>106</v>
      </c>
      <c r="D23285" s="815">
        <f t="shared" si="1517"/>
        <v>96</v>
      </c>
      <c r="E23285" s="815">
        <v>2023</v>
      </c>
    </row>
    <row r="23286" spans="1:5">
      <c r="A23286" s="816">
        <f t="shared" si="1518"/>
        <v>45187</v>
      </c>
      <c r="B23286" s="815">
        <f t="shared" si="1515"/>
        <v>261</v>
      </c>
      <c r="C23286" s="815">
        <f t="shared" si="1516"/>
        <v>105</v>
      </c>
      <c r="D23286" s="815">
        <f t="shared" si="1517"/>
        <v>95</v>
      </c>
      <c r="E23286" s="815">
        <v>2023</v>
      </c>
    </row>
    <row r="23287" spans="1:5">
      <c r="A23287" s="816">
        <f t="shared" si="1518"/>
        <v>45188</v>
      </c>
      <c r="B23287" s="815">
        <f t="shared" si="1515"/>
        <v>262</v>
      </c>
      <c r="C23287" s="815">
        <f t="shared" si="1516"/>
        <v>104</v>
      </c>
      <c r="D23287" s="815">
        <f t="shared" si="1517"/>
        <v>94</v>
      </c>
      <c r="E23287" s="815">
        <v>2023</v>
      </c>
    </row>
    <row r="23288" spans="1:5">
      <c r="A23288" s="816">
        <f t="shared" si="1518"/>
        <v>45189</v>
      </c>
      <c r="B23288" s="815">
        <f t="shared" si="1515"/>
        <v>263</v>
      </c>
      <c r="C23288" s="815">
        <f t="shared" si="1516"/>
        <v>103</v>
      </c>
      <c r="D23288" s="815">
        <f t="shared" si="1517"/>
        <v>93</v>
      </c>
      <c r="E23288" s="815">
        <v>2023</v>
      </c>
    </row>
    <row r="23289" spans="1:5">
      <c r="A23289" s="816">
        <f t="shared" si="1518"/>
        <v>45190</v>
      </c>
      <c r="B23289" s="815">
        <f t="shared" si="1515"/>
        <v>264</v>
      </c>
      <c r="C23289" s="815">
        <f t="shared" si="1516"/>
        <v>102</v>
      </c>
      <c r="D23289" s="815">
        <f t="shared" si="1517"/>
        <v>92</v>
      </c>
      <c r="E23289" s="815">
        <v>2023</v>
      </c>
    </row>
    <row r="23290" spans="1:5">
      <c r="A23290" s="816">
        <f t="shared" si="1518"/>
        <v>45191</v>
      </c>
      <c r="B23290" s="815">
        <f t="shared" si="1515"/>
        <v>265</v>
      </c>
      <c r="C23290" s="815">
        <f t="shared" si="1516"/>
        <v>101</v>
      </c>
      <c r="D23290" s="815">
        <f t="shared" si="1517"/>
        <v>91</v>
      </c>
      <c r="E23290" s="815">
        <v>2023</v>
      </c>
    </row>
    <row r="23291" spans="1:5">
      <c r="A23291" s="816">
        <f t="shared" si="1518"/>
        <v>45192</v>
      </c>
      <c r="B23291" s="815">
        <f t="shared" si="1515"/>
        <v>266</v>
      </c>
      <c r="C23291" s="815">
        <f t="shared" si="1516"/>
        <v>100</v>
      </c>
      <c r="D23291" s="815">
        <f t="shared" si="1517"/>
        <v>90</v>
      </c>
      <c r="E23291" s="815">
        <v>2023</v>
      </c>
    </row>
    <row r="23292" spans="1:5">
      <c r="A23292" s="816">
        <f t="shared" si="1518"/>
        <v>45193</v>
      </c>
      <c r="B23292" s="815">
        <f t="shared" si="1515"/>
        <v>267</v>
      </c>
      <c r="C23292" s="815">
        <f t="shared" si="1516"/>
        <v>99</v>
      </c>
      <c r="D23292" s="815">
        <f t="shared" si="1517"/>
        <v>89</v>
      </c>
      <c r="E23292" s="815">
        <v>2023</v>
      </c>
    </row>
    <row r="23293" spans="1:5">
      <c r="A23293" s="816">
        <f t="shared" si="1518"/>
        <v>45194</v>
      </c>
      <c r="B23293" s="815">
        <f t="shared" si="1515"/>
        <v>268</v>
      </c>
      <c r="C23293" s="815">
        <f t="shared" si="1516"/>
        <v>98</v>
      </c>
      <c r="D23293" s="815">
        <f t="shared" si="1517"/>
        <v>88</v>
      </c>
      <c r="E23293" s="815">
        <v>2023</v>
      </c>
    </row>
    <row r="23294" spans="1:5">
      <c r="A23294" s="816">
        <f t="shared" si="1518"/>
        <v>45195</v>
      </c>
      <c r="B23294" s="815">
        <f t="shared" si="1515"/>
        <v>269</v>
      </c>
      <c r="C23294" s="815">
        <f t="shared" si="1516"/>
        <v>97</v>
      </c>
      <c r="D23294" s="815">
        <f t="shared" si="1517"/>
        <v>87</v>
      </c>
      <c r="E23294" s="815">
        <v>2023</v>
      </c>
    </row>
    <row r="23295" spans="1:5">
      <c r="A23295" s="816">
        <f t="shared" si="1518"/>
        <v>45196</v>
      </c>
      <c r="B23295" s="815">
        <f t="shared" si="1515"/>
        <v>270</v>
      </c>
      <c r="C23295" s="815">
        <f t="shared" si="1516"/>
        <v>96</v>
      </c>
      <c r="D23295" s="815">
        <f t="shared" si="1517"/>
        <v>86</v>
      </c>
      <c r="E23295" s="815">
        <v>2023</v>
      </c>
    </row>
    <row r="23296" spans="1:5">
      <c r="A23296" s="816">
        <f t="shared" si="1518"/>
        <v>45197</v>
      </c>
      <c r="B23296" s="815">
        <f t="shared" si="1515"/>
        <v>271</v>
      </c>
      <c r="C23296" s="815">
        <f t="shared" si="1516"/>
        <v>95</v>
      </c>
      <c r="D23296" s="815">
        <f t="shared" si="1517"/>
        <v>85</v>
      </c>
      <c r="E23296" s="815">
        <v>2023</v>
      </c>
    </row>
    <row r="23297" spans="1:5">
      <c r="A23297" s="816">
        <f t="shared" si="1518"/>
        <v>45198</v>
      </c>
      <c r="B23297" s="815">
        <f t="shared" si="1515"/>
        <v>272</v>
      </c>
      <c r="C23297" s="815">
        <f t="shared" si="1516"/>
        <v>94</v>
      </c>
      <c r="D23297" s="815">
        <f t="shared" si="1517"/>
        <v>84</v>
      </c>
      <c r="E23297" s="815">
        <v>2023</v>
      </c>
    </row>
    <row r="23298" spans="1:5">
      <c r="A23298" s="816">
        <f t="shared" si="1518"/>
        <v>45199</v>
      </c>
      <c r="B23298" s="815">
        <f t="shared" si="1515"/>
        <v>273</v>
      </c>
      <c r="C23298" s="815">
        <f t="shared" si="1516"/>
        <v>93</v>
      </c>
      <c r="D23298" s="815">
        <f t="shared" si="1517"/>
        <v>83</v>
      </c>
      <c r="E23298" s="815">
        <v>2023</v>
      </c>
    </row>
    <row r="23299" spans="1:5">
      <c r="A23299" s="816">
        <f t="shared" si="1518"/>
        <v>45200</v>
      </c>
      <c r="B23299" s="815">
        <f t="shared" si="1515"/>
        <v>274</v>
      </c>
      <c r="C23299" s="815">
        <f t="shared" si="1516"/>
        <v>92</v>
      </c>
      <c r="D23299" s="815">
        <f t="shared" si="1517"/>
        <v>82</v>
      </c>
      <c r="E23299" s="815">
        <v>2023</v>
      </c>
    </row>
    <row r="23300" spans="1:5">
      <c r="A23300" s="816">
        <f t="shared" si="1518"/>
        <v>45201</v>
      </c>
      <c r="B23300" s="815">
        <f t="shared" si="1515"/>
        <v>275</v>
      </c>
      <c r="C23300" s="815">
        <f t="shared" si="1516"/>
        <v>91</v>
      </c>
      <c r="D23300" s="815">
        <f t="shared" si="1517"/>
        <v>81</v>
      </c>
      <c r="E23300" s="815">
        <v>2023</v>
      </c>
    </row>
    <row r="23301" spans="1:5">
      <c r="A23301" s="816">
        <f t="shared" si="1518"/>
        <v>45202</v>
      </c>
      <c r="B23301" s="815">
        <f t="shared" si="1515"/>
        <v>276</v>
      </c>
      <c r="C23301" s="815">
        <f t="shared" si="1516"/>
        <v>90</v>
      </c>
      <c r="D23301" s="815">
        <f t="shared" si="1517"/>
        <v>80</v>
      </c>
      <c r="E23301" s="815">
        <v>2023</v>
      </c>
    </row>
    <row r="23302" spans="1:5">
      <c r="A23302" s="816">
        <f t="shared" si="1518"/>
        <v>45203</v>
      </c>
      <c r="B23302" s="815">
        <f t="shared" si="1515"/>
        <v>277</v>
      </c>
      <c r="C23302" s="815">
        <f t="shared" si="1516"/>
        <v>89</v>
      </c>
      <c r="D23302" s="815">
        <f t="shared" si="1517"/>
        <v>79</v>
      </c>
      <c r="E23302" s="815">
        <v>2023</v>
      </c>
    </row>
    <row r="23303" spans="1:5">
      <c r="A23303" s="816">
        <f t="shared" si="1518"/>
        <v>45204</v>
      </c>
      <c r="B23303" s="815">
        <f t="shared" si="1515"/>
        <v>278</v>
      </c>
      <c r="C23303" s="815">
        <f t="shared" si="1516"/>
        <v>88</v>
      </c>
      <c r="D23303" s="815">
        <f t="shared" si="1517"/>
        <v>78</v>
      </c>
      <c r="E23303" s="815">
        <v>2023</v>
      </c>
    </row>
    <row r="23304" spans="1:5">
      <c r="A23304" s="816">
        <f t="shared" si="1518"/>
        <v>45205</v>
      </c>
      <c r="B23304" s="815">
        <f t="shared" si="1515"/>
        <v>279</v>
      </c>
      <c r="C23304" s="815">
        <f t="shared" si="1516"/>
        <v>87</v>
      </c>
      <c r="D23304" s="815">
        <f t="shared" si="1517"/>
        <v>77</v>
      </c>
      <c r="E23304" s="815">
        <v>2023</v>
      </c>
    </row>
    <row r="23305" spans="1:5">
      <c r="A23305" s="816">
        <f t="shared" si="1518"/>
        <v>45206</v>
      </c>
      <c r="B23305" s="815">
        <f t="shared" si="1515"/>
        <v>280</v>
      </c>
      <c r="C23305" s="815">
        <f t="shared" si="1516"/>
        <v>86</v>
      </c>
      <c r="D23305" s="815">
        <f t="shared" si="1517"/>
        <v>76</v>
      </c>
      <c r="E23305" s="815">
        <v>2023</v>
      </c>
    </row>
    <row r="23306" spans="1:5">
      <c r="A23306" s="816">
        <f t="shared" si="1518"/>
        <v>45207</v>
      </c>
      <c r="B23306" s="815">
        <f t="shared" si="1515"/>
        <v>281</v>
      </c>
      <c r="C23306" s="815">
        <f t="shared" si="1516"/>
        <v>85</v>
      </c>
      <c r="D23306" s="815">
        <f t="shared" si="1517"/>
        <v>75</v>
      </c>
      <c r="E23306" s="815">
        <v>2023</v>
      </c>
    </row>
    <row r="23307" spans="1:5">
      <c r="A23307" s="816">
        <f t="shared" si="1518"/>
        <v>45208</v>
      </c>
      <c r="B23307" s="815">
        <f t="shared" si="1515"/>
        <v>282</v>
      </c>
      <c r="C23307" s="815">
        <f t="shared" si="1516"/>
        <v>84</v>
      </c>
      <c r="D23307" s="815">
        <f t="shared" si="1517"/>
        <v>74</v>
      </c>
      <c r="E23307" s="815">
        <v>2023</v>
      </c>
    </row>
    <row r="23308" spans="1:5">
      <c r="A23308" s="816">
        <f t="shared" si="1518"/>
        <v>45209</v>
      </c>
      <c r="B23308" s="815">
        <f t="shared" si="1515"/>
        <v>283</v>
      </c>
      <c r="C23308" s="815">
        <f t="shared" si="1516"/>
        <v>83</v>
      </c>
      <c r="D23308" s="815">
        <f t="shared" si="1517"/>
        <v>73</v>
      </c>
      <c r="E23308" s="815">
        <v>2023</v>
      </c>
    </row>
    <row r="23309" spans="1:5">
      <c r="A23309" s="816">
        <f t="shared" si="1518"/>
        <v>45210</v>
      </c>
      <c r="B23309" s="815">
        <f t="shared" si="1515"/>
        <v>284</v>
      </c>
      <c r="C23309" s="815">
        <f t="shared" si="1516"/>
        <v>82</v>
      </c>
      <c r="D23309" s="815">
        <f t="shared" si="1517"/>
        <v>72</v>
      </c>
      <c r="E23309" s="815">
        <v>2023</v>
      </c>
    </row>
    <row r="23310" spans="1:5">
      <c r="A23310" s="816">
        <f t="shared" si="1518"/>
        <v>45211</v>
      </c>
      <c r="B23310" s="815">
        <f t="shared" si="1515"/>
        <v>285</v>
      </c>
      <c r="C23310" s="815">
        <f t="shared" si="1516"/>
        <v>81</v>
      </c>
      <c r="D23310" s="815">
        <f t="shared" si="1517"/>
        <v>71</v>
      </c>
      <c r="E23310" s="815">
        <v>2023</v>
      </c>
    </row>
    <row r="23311" spans="1:5">
      <c r="A23311" s="816">
        <f t="shared" si="1518"/>
        <v>45212</v>
      </c>
      <c r="B23311" s="815">
        <f t="shared" si="1515"/>
        <v>286</v>
      </c>
      <c r="C23311" s="815">
        <f t="shared" si="1516"/>
        <v>80</v>
      </c>
      <c r="D23311" s="815">
        <f t="shared" si="1517"/>
        <v>70</v>
      </c>
      <c r="E23311" s="815">
        <v>2023</v>
      </c>
    </row>
    <row r="23312" spans="1:5">
      <c r="A23312" s="816">
        <f t="shared" si="1518"/>
        <v>45213</v>
      </c>
      <c r="B23312" s="815">
        <f t="shared" si="1515"/>
        <v>287</v>
      </c>
      <c r="C23312" s="815">
        <f t="shared" si="1516"/>
        <v>79</v>
      </c>
      <c r="D23312" s="815">
        <f t="shared" si="1517"/>
        <v>69</v>
      </c>
      <c r="E23312" s="815">
        <v>2023</v>
      </c>
    </row>
    <row r="23313" spans="1:5">
      <c r="A23313" s="816">
        <f t="shared" si="1518"/>
        <v>45214</v>
      </c>
      <c r="B23313" s="815">
        <f t="shared" si="1515"/>
        <v>288</v>
      </c>
      <c r="C23313" s="815">
        <f t="shared" si="1516"/>
        <v>78</v>
      </c>
      <c r="D23313" s="815">
        <f t="shared" si="1517"/>
        <v>68</v>
      </c>
      <c r="E23313" s="815">
        <v>2023</v>
      </c>
    </row>
    <row r="23314" spans="1:5">
      <c r="A23314" s="816">
        <f t="shared" si="1518"/>
        <v>45215</v>
      </c>
      <c r="B23314" s="815">
        <f t="shared" si="1515"/>
        <v>289</v>
      </c>
      <c r="C23314" s="815">
        <f t="shared" si="1516"/>
        <v>77</v>
      </c>
      <c r="D23314" s="815">
        <f t="shared" si="1517"/>
        <v>67</v>
      </c>
      <c r="E23314" s="815">
        <v>2023</v>
      </c>
    </row>
    <row r="23315" spans="1:5">
      <c r="A23315" s="816">
        <f t="shared" si="1518"/>
        <v>45216</v>
      </c>
      <c r="B23315" s="815">
        <f t="shared" si="1515"/>
        <v>290</v>
      </c>
      <c r="C23315" s="815">
        <f t="shared" si="1516"/>
        <v>76</v>
      </c>
      <c r="D23315" s="815">
        <f t="shared" si="1517"/>
        <v>66</v>
      </c>
      <c r="E23315" s="815">
        <v>2023</v>
      </c>
    </row>
    <row r="23316" spans="1:5">
      <c r="A23316" s="816">
        <f t="shared" si="1518"/>
        <v>45217</v>
      </c>
      <c r="B23316" s="815">
        <f t="shared" si="1515"/>
        <v>291</v>
      </c>
      <c r="C23316" s="815">
        <f t="shared" si="1516"/>
        <v>75</v>
      </c>
      <c r="D23316" s="815">
        <f t="shared" si="1517"/>
        <v>65</v>
      </c>
      <c r="E23316" s="815">
        <v>2023</v>
      </c>
    </row>
    <row r="23317" spans="1:5">
      <c r="A23317" s="816">
        <f t="shared" si="1518"/>
        <v>45218</v>
      </c>
      <c r="B23317" s="815">
        <f t="shared" si="1515"/>
        <v>292</v>
      </c>
      <c r="C23317" s="815">
        <f t="shared" si="1516"/>
        <v>74</v>
      </c>
      <c r="D23317" s="815">
        <f t="shared" si="1517"/>
        <v>64</v>
      </c>
      <c r="E23317" s="815">
        <v>2023</v>
      </c>
    </row>
    <row r="23318" spans="1:5">
      <c r="A23318" s="816">
        <f t="shared" si="1518"/>
        <v>45219</v>
      </c>
      <c r="B23318" s="815">
        <f t="shared" si="1515"/>
        <v>293</v>
      </c>
      <c r="C23318" s="815">
        <f t="shared" si="1516"/>
        <v>73</v>
      </c>
      <c r="D23318" s="815">
        <f t="shared" si="1517"/>
        <v>63</v>
      </c>
      <c r="E23318" s="815">
        <v>2023</v>
      </c>
    </row>
    <row r="23319" spans="1:5">
      <c r="A23319" s="816">
        <f t="shared" si="1518"/>
        <v>45220</v>
      </c>
      <c r="B23319" s="815">
        <f t="shared" si="1515"/>
        <v>294</v>
      </c>
      <c r="C23319" s="815">
        <f t="shared" si="1516"/>
        <v>72</v>
      </c>
      <c r="D23319" s="815">
        <f t="shared" si="1517"/>
        <v>62</v>
      </c>
      <c r="E23319" s="815">
        <v>2023</v>
      </c>
    </row>
    <row r="23320" spans="1:5">
      <c r="A23320" s="816">
        <f t="shared" si="1518"/>
        <v>45221</v>
      </c>
      <c r="B23320" s="815">
        <f t="shared" si="1515"/>
        <v>295</v>
      </c>
      <c r="C23320" s="815">
        <f t="shared" si="1516"/>
        <v>71</v>
      </c>
      <c r="D23320" s="815">
        <f t="shared" si="1517"/>
        <v>61</v>
      </c>
      <c r="E23320" s="815">
        <v>2023</v>
      </c>
    </row>
    <row r="23321" spans="1:5">
      <c r="A23321" s="816">
        <f t="shared" si="1518"/>
        <v>45222</v>
      </c>
      <c r="B23321" s="815">
        <f t="shared" si="1515"/>
        <v>296</v>
      </c>
      <c r="C23321" s="815">
        <f t="shared" si="1516"/>
        <v>70</v>
      </c>
      <c r="D23321" s="815">
        <f t="shared" si="1517"/>
        <v>60</v>
      </c>
      <c r="E23321" s="815">
        <v>2023</v>
      </c>
    </row>
    <row r="23322" spans="1:5">
      <c r="A23322" s="816">
        <f t="shared" si="1518"/>
        <v>45223</v>
      </c>
      <c r="B23322" s="815">
        <f t="shared" si="1515"/>
        <v>297</v>
      </c>
      <c r="C23322" s="815">
        <f t="shared" si="1516"/>
        <v>69</v>
      </c>
      <c r="D23322" s="815">
        <f t="shared" si="1517"/>
        <v>59</v>
      </c>
      <c r="E23322" s="815">
        <v>2023</v>
      </c>
    </row>
    <row r="23323" spans="1:5">
      <c r="A23323" s="816">
        <f t="shared" si="1518"/>
        <v>45224</v>
      </c>
      <c r="B23323" s="815">
        <f t="shared" si="1515"/>
        <v>298</v>
      </c>
      <c r="C23323" s="815">
        <f t="shared" si="1516"/>
        <v>68</v>
      </c>
      <c r="D23323" s="815">
        <f t="shared" si="1517"/>
        <v>58</v>
      </c>
      <c r="E23323" s="815">
        <v>2023</v>
      </c>
    </row>
    <row r="23324" spans="1:5">
      <c r="A23324" s="816">
        <f t="shared" si="1518"/>
        <v>45225</v>
      </c>
      <c r="B23324" s="815">
        <f t="shared" si="1515"/>
        <v>299</v>
      </c>
      <c r="C23324" s="815">
        <f t="shared" si="1516"/>
        <v>67</v>
      </c>
      <c r="D23324" s="815">
        <f t="shared" si="1517"/>
        <v>57</v>
      </c>
      <c r="E23324" s="815">
        <v>2023</v>
      </c>
    </row>
    <row r="23325" spans="1:5">
      <c r="A23325" s="816">
        <f t="shared" si="1518"/>
        <v>45226</v>
      </c>
      <c r="B23325" s="815">
        <f t="shared" si="1515"/>
        <v>300</v>
      </c>
      <c r="C23325" s="815">
        <f t="shared" si="1516"/>
        <v>66</v>
      </c>
      <c r="D23325" s="815">
        <f t="shared" si="1517"/>
        <v>56</v>
      </c>
      <c r="E23325" s="815">
        <v>2023</v>
      </c>
    </row>
    <row r="23326" spans="1:5">
      <c r="A23326" s="816">
        <f t="shared" si="1518"/>
        <v>45227</v>
      </c>
      <c r="B23326" s="815">
        <f t="shared" si="1515"/>
        <v>301</v>
      </c>
      <c r="C23326" s="815">
        <f t="shared" si="1516"/>
        <v>65</v>
      </c>
      <c r="D23326" s="815">
        <f t="shared" si="1517"/>
        <v>55</v>
      </c>
      <c r="E23326" s="815">
        <v>2023</v>
      </c>
    </row>
    <row r="23327" spans="1:5">
      <c r="A23327" s="816">
        <f t="shared" si="1518"/>
        <v>45228</v>
      </c>
      <c r="B23327" s="815">
        <f t="shared" si="1515"/>
        <v>302</v>
      </c>
      <c r="C23327" s="815">
        <f t="shared" si="1516"/>
        <v>64</v>
      </c>
      <c r="D23327" s="815">
        <f t="shared" si="1517"/>
        <v>54</v>
      </c>
      <c r="E23327" s="815">
        <v>2023</v>
      </c>
    </row>
    <row r="23328" spans="1:5">
      <c r="A23328" s="816">
        <f t="shared" si="1518"/>
        <v>45229</v>
      </c>
      <c r="B23328" s="815">
        <f t="shared" si="1515"/>
        <v>303</v>
      </c>
      <c r="C23328" s="815">
        <f t="shared" si="1516"/>
        <v>63</v>
      </c>
      <c r="D23328" s="815">
        <f t="shared" si="1517"/>
        <v>53</v>
      </c>
      <c r="E23328" s="815">
        <v>2023</v>
      </c>
    </row>
    <row r="23329" spans="1:5">
      <c r="A23329" s="816">
        <f t="shared" si="1518"/>
        <v>45230</v>
      </c>
      <c r="B23329" s="815">
        <f t="shared" si="1515"/>
        <v>304</v>
      </c>
      <c r="C23329" s="815">
        <f t="shared" si="1516"/>
        <v>62</v>
      </c>
      <c r="D23329" s="815">
        <f t="shared" si="1517"/>
        <v>52</v>
      </c>
      <c r="E23329" s="815">
        <v>2023</v>
      </c>
    </row>
    <row r="23330" spans="1:5">
      <c r="A23330" s="816">
        <f t="shared" si="1518"/>
        <v>45231</v>
      </c>
      <c r="B23330" s="815">
        <f t="shared" si="1515"/>
        <v>305</v>
      </c>
      <c r="C23330" s="815">
        <f t="shared" si="1516"/>
        <v>61</v>
      </c>
      <c r="D23330" s="815">
        <f t="shared" si="1517"/>
        <v>51</v>
      </c>
      <c r="E23330" s="815">
        <v>2023</v>
      </c>
    </row>
    <row r="23331" spans="1:5">
      <c r="A23331" s="816">
        <f t="shared" si="1518"/>
        <v>45232</v>
      </c>
      <c r="B23331" s="815">
        <f t="shared" si="1515"/>
        <v>306</v>
      </c>
      <c r="C23331" s="815">
        <f t="shared" si="1516"/>
        <v>60</v>
      </c>
      <c r="D23331" s="815">
        <f t="shared" si="1517"/>
        <v>50</v>
      </c>
      <c r="E23331" s="815">
        <v>2023</v>
      </c>
    </row>
    <row r="23332" spans="1:5">
      <c r="A23332" s="816">
        <f t="shared" si="1518"/>
        <v>45233</v>
      </c>
      <c r="B23332" s="815">
        <f t="shared" si="1515"/>
        <v>307</v>
      </c>
      <c r="C23332" s="815">
        <f t="shared" si="1516"/>
        <v>59</v>
      </c>
      <c r="D23332" s="815">
        <f t="shared" si="1517"/>
        <v>49</v>
      </c>
      <c r="E23332" s="815">
        <v>2023</v>
      </c>
    </row>
    <row r="23333" spans="1:5">
      <c r="A23333" s="816">
        <f t="shared" si="1518"/>
        <v>45234</v>
      </c>
      <c r="B23333" s="815">
        <f t="shared" si="1515"/>
        <v>308</v>
      </c>
      <c r="C23333" s="815">
        <f t="shared" si="1516"/>
        <v>58</v>
      </c>
      <c r="D23333" s="815">
        <f t="shared" si="1517"/>
        <v>48</v>
      </c>
      <c r="E23333" s="815">
        <v>2023</v>
      </c>
    </row>
    <row r="23334" spans="1:5">
      <c r="A23334" s="816">
        <f t="shared" si="1518"/>
        <v>45235</v>
      </c>
      <c r="B23334" s="815">
        <f t="shared" si="1515"/>
        <v>309</v>
      </c>
      <c r="C23334" s="815">
        <f t="shared" si="1516"/>
        <v>57</v>
      </c>
      <c r="D23334" s="815">
        <f t="shared" si="1517"/>
        <v>47</v>
      </c>
      <c r="E23334" s="815">
        <v>2023</v>
      </c>
    </row>
    <row r="23335" spans="1:5">
      <c r="A23335" s="816">
        <f t="shared" si="1518"/>
        <v>45236</v>
      </c>
      <c r="B23335" s="815">
        <f t="shared" si="1515"/>
        <v>310</v>
      </c>
      <c r="C23335" s="815">
        <f t="shared" si="1516"/>
        <v>56</v>
      </c>
      <c r="D23335" s="815">
        <f t="shared" si="1517"/>
        <v>46</v>
      </c>
      <c r="E23335" s="815">
        <v>2023</v>
      </c>
    </row>
    <row r="23336" spans="1:5">
      <c r="A23336" s="816">
        <f t="shared" si="1518"/>
        <v>45237</v>
      </c>
      <c r="B23336" s="815">
        <f t="shared" si="1515"/>
        <v>311</v>
      </c>
      <c r="C23336" s="815">
        <f t="shared" si="1516"/>
        <v>55</v>
      </c>
      <c r="D23336" s="815">
        <f t="shared" si="1517"/>
        <v>45</v>
      </c>
      <c r="E23336" s="815">
        <v>2023</v>
      </c>
    </row>
    <row r="23337" spans="1:5">
      <c r="A23337" s="816">
        <f t="shared" si="1518"/>
        <v>45238</v>
      </c>
      <c r="B23337" s="815">
        <f t="shared" ref="B23337:B23392" si="1519">B23336+1</f>
        <v>312</v>
      </c>
      <c r="C23337" s="815">
        <f t="shared" ref="C23337:C23390" si="1520">C23336-1</f>
        <v>54</v>
      </c>
      <c r="D23337" s="815">
        <f t="shared" ref="D23337:D23380" si="1521">D23336-1</f>
        <v>44</v>
      </c>
      <c r="E23337" s="815">
        <v>2023</v>
      </c>
    </row>
    <row r="23338" spans="1:5">
      <c r="A23338" s="816">
        <f t="shared" si="1518"/>
        <v>45239</v>
      </c>
      <c r="B23338" s="815">
        <f t="shared" si="1519"/>
        <v>313</v>
      </c>
      <c r="C23338" s="815">
        <f t="shared" si="1520"/>
        <v>53</v>
      </c>
      <c r="D23338" s="815">
        <f t="shared" si="1521"/>
        <v>43</v>
      </c>
      <c r="E23338" s="815">
        <v>2023</v>
      </c>
    </row>
    <row r="23339" spans="1:5">
      <c r="A23339" s="816">
        <f t="shared" si="1518"/>
        <v>45240</v>
      </c>
      <c r="B23339" s="815">
        <f t="shared" si="1519"/>
        <v>314</v>
      </c>
      <c r="C23339" s="815">
        <f t="shared" si="1520"/>
        <v>52</v>
      </c>
      <c r="D23339" s="815">
        <f t="shared" si="1521"/>
        <v>42</v>
      </c>
      <c r="E23339" s="815">
        <v>2023</v>
      </c>
    </row>
    <row r="23340" spans="1:5">
      <c r="A23340" s="816">
        <f t="shared" si="1518"/>
        <v>45241</v>
      </c>
      <c r="B23340" s="815">
        <f t="shared" si="1519"/>
        <v>315</v>
      </c>
      <c r="C23340" s="815">
        <f t="shared" si="1520"/>
        <v>51</v>
      </c>
      <c r="D23340" s="815">
        <f t="shared" si="1521"/>
        <v>41</v>
      </c>
      <c r="E23340" s="815">
        <v>2023</v>
      </c>
    </row>
    <row r="23341" spans="1:5">
      <c r="A23341" s="816">
        <f t="shared" si="1518"/>
        <v>45242</v>
      </c>
      <c r="B23341" s="815">
        <f t="shared" si="1519"/>
        <v>316</v>
      </c>
      <c r="C23341" s="815">
        <f t="shared" si="1520"/>
        <v>50</v>
      </c>
      <c r="D23341" s="815">
        <f t="shared" si="1521"/>
        <v>40</v>
      </c>
      <c r="E23341" s="815">
        <v>2023</v>
      </c>
    </row>
    <row r="23342" spans="1:5">
      <c r="A23342" s="816">
        <f t="shared" si="1518"/>
        <v>45243</v>
      </c>
      <c r="B23342" s="815">
        <f t="shared" si="1519"/>
        <v>317</v>
      </c>
      <c r="C23342" s="815">
        <f t="shared" si="1520"/>
        <v>49</v>
      </c>
      <c r="D23342" s="815">
        <f t="shared" si="1521"/>
        <v>39</v>
      </c>
      <c r="E23342" s="815">
        <v>2023</v>
      </c>
    </row>
    <row r="23343" spans="1:5">
      <c r="A23343" s="816">
        <f t="shared" si="1518"/>
        <v>45244</v>
      </c>
      <c r="B23343" s="815">
        <f t="shared" si="1519"/>
        <v>318</v>
      </c>
      <c r="C23343" s="815">
        <f t="shared" si="1520"/>
        <v>48</v>
      </c>
      <c r="D23343" s="815">
        <f t="shared" si="1521"/>
        <v>38</v>
      </c>
      <c r="E23343" s="815">
        <v>2023</v>
      </c>
    </row>
    <row r="23344" spans="1:5">
      <c r="A23344" s="816">
        <f t="shared" si="1518"/>
        <v>45245</v>
      </c>
      <c r="B23344" s="815">
        <f t="shared" si="1519"/>
        <v>319</v>
      </c>
      <c r="C23344" s="815">
        <f t="shared" si="1520"/>
        <v>47</v>
      </c>
      <c r="D23344" s="815">
        <f t="shared" si="1521"/>
        <v>37</v>
      </c>
      <c r="E23344" s="815">
        <v>2023</v>
      </c>
    </row>
    <row r="23345" spans="1:5">
      <c r="A23345" s="816">
        <f t="shared" si="1518"/>
        <v>45246</v>
      </c>
      <c r="B23345" s="815">
        <f t="shared" si="1519"/>
        <v>320</v>
      </c>
      <c r="C23345" s="815">
        <f t="shared" si="1520"/>
        <v>46</v>
      </c>
      <c r="D23345" s="815">
        <f t="shared" si="1521"/>
        <v>36</v>
      </c>
      <c r="E23345" s="815">
        <v>2023</v>
      </c>
    </row>
    <row r="23346" spans="1:5">
      <c r="A23346" s="816">
        <f t="shared" si="1518"/>
        <v>45247</v>
      </c>
      <c r="B23346" s="815">
        <f t="shared" si="1519"/>
        <v>321</v>
      </c>
      <c r="C23346" s="815">
        <f t="shared" si="1520"/>
        <v>45</v>
      </c>
      <c r="D23346" s="815">
        <f t="shared" si="1521"/>
        <v>35</v>
      </c>
      <c r="E23346" s="815">
        <v>2023</v>
      </c>
    </row>
    <row r="23347" spans="1:5">
      <c r="A23347" s="816">
        <f t="shared" ref="A23347:A23410" si="1522">A23346+1</f>
        <v>45248</v>
      </c>
      <c r="B23347" s="815">
        <f t="shared" si="1519"/>
        <v>322</v>
      </c>
      <c r="C23347" s="815">
        <f t="shared" si="1520"/>
        <v>44</v>
      </c>
      <c r="D23347" s="815">
        <f t="shared" si="1521"/>
        <v>34</v>
      </c>
      <c r="E23347" s="815">
        <v>2023</v>
      </c>
    </row>
    <row r="23348" spans="1:5">
      <c r="A23348" s="816">
        <f t="shared" si="1522"/>
        <v>45249</v>
      </c>
      <c r="B23348" s="815">
        <f t="shared" si="1519"/>
        <v>323</v>
      </c>
      <c r="C23348" s="815">
        <f t="shared" si="1520"/>
        <v>43</v>
      </c>
      <c r="D23348" s="815">
        <f t="shared" si="1521"/>
        <v>33</v>
      </c>
      <c r="E23348" s="815">
        <v>2023</v>
      </c>
    </row>
    <row r="23349" spans="1:5">
      <c r="A23349" s="816">
        <f t="shared" si="1522"/>
        <v>45250</v>
      </c>
      <c r="B23349" s="815">
        <f t="shared" si="1519"/>
        <v>324</v>
      </c>
      <c r="C23349" s="815">
        <f t="shared" si="1520"/>
        <v>42</v>
      </c>
      <c r="D23349" s="815">
        <f t="shared" si="1521"/>
        <v>32</v>
      </c>
      <c r="E23349" s="815">
        <v>2023</v>
      </c>
    </row>
    <row r="23350" spans="1:5">
      <c r="A23350" s="816">
        <f t="shared" si="1522"/>
        <v>45251</v>
      </c>
      <c r="B23350" s="815">
        <f t="shared" si="1519"/>
        <v>325</v>
      </c>
      <c r="C23350" s="815">
        <f t="shared" si="1520"/>
        <v>41</v>
      </c>
      <c r="D23350" s="815">
        <f t="shared" si="1521"/>
        <v>31</v>
      </c>
      <c r="E23350" s="815">
        <v>2023</v>
      </c>
    </row>
    <row r="23351" spans="1:5">
      <c r="A23351" s="816">
        <f t="shared" si="1522"/>
        <v>45252</v>
      </c>
      <c r="B23351" s="815">
        <f t="shared" si="1519"/>
        <v>326</v>
      </c>
      <c r="C23351" s="815">
        <f t="shared" si="1520"/>
        <v>40</v>
      </c>
      <c r="D23351" s="815">
        <f t="shared" si="1521"/>
        <v>30</v>
      </c>
      <c r="E23351" s="815">
        <v>2023</v>
      </c>
    </row>
    <row r="23352" spans="1:5">
      <c r="A23352" s="816">
        <f t="shared" si="1522"/>
        <v>45253</v>
      </c>
      <c r="B23352" s="815">
        <f t="shared" si="1519"/>
        <v>327</v>
      </c>
      <c r="C23352" s="815">
        <f t="shared" si="1520"/>
        <v>39</v>
      </c>
      <c r="D23352" s="815">
        <f t="shared" si="1521"/>
        <v>29</v>
      </c>
      <c r="E23352" s="815">
        <v>2023</v>
      </c>
    </row>
    <row r="23353" spans="1:5">
      <c r="A23353" s="816">
        <f t="shared" si="1522"/>
        <v>45254</v>
      </c>
      <c r="B23353" s="815">
        <f t="shared" si="1519"/>
        <v>328</v>
      </c>
      <c r="C23353" s="815">
        <f t="shared" si="1520"/>
        <v>38</v>
      </c>
      <c r="D23353" s="815">
        <f t="shared" si="1521"/>
        <v>28</v>
      </c>
      <c r="E23353" s="815">
        <v>2023</v>
      </c>
    </row>
    <row r="23354" spans="1:5">
      <c r="A23354" s="816">
        <f t="shared" si="1522"/>
        <v>45255</v>
      </c>
      <c r="B23354" s="815">
        <f t="shared" si="1519"/>
        <v>329</v>
      </c>
      <c r="C23354" s="815">
        <f t="shared" si="1520"/>
        <v>37</v>
      </c>
      <c r="D23354" s="815">
        <f t="shared" si="1521"/>
        <v>27</v>
      </c>
      <c r="E23354" s="815">
        <v>2023</v>
      </c>
    </row>
    <row r="23355" spans="1:5">
      <c r="A23355" s="816">
        <f t="shared" si="1522"/>
        <v>45256</v>
      </c>
      <c r="B23355" s="815">
        <f t="shared" si="1519"/>
        <v>330</v>
      </c>
      <c r="C23355" s="815">
        <f t="shared" si="1520"/>
        <v>36</v>
      </c>
      <c r="D23355" s="815">
        <f t="shared" si="1521"/>
        <v>26</v>
      </c>
      <c r="E23355" s="815">
        <v>2023</v>
      </c>
    </row>
    <row r="23356" spans="1:5">
      <c r="A23356" s="816">
        <f t="shared" si="1522"/>
        <v>45257</v>
      </c>
      <c r="B23356" s="815">
        <f t="shared" si="1519"/>
        <v>331</v>
      </c>
      <c r="C23356" s="815">
        <f t="shared" si="1520"/>
        <v>35</v>
      </c>
      <c r="D23356" s="815">
        <f t="shared" si="1521"/>
        <v>25</v>
      </c>
      <c r="E23356" s="815">
        <v>2023</v>
      </c>
    </row>
    <row r="23357" spans="1:5">
      <c r="A23357" s="816">
        <f t="shared" si="1522"/>
        <v>45258</v>
      </c>
      <c r="B23357" s="815">
        <f t="shared" si="1519"/>
        <v>332</v>
      </c>
      <c r="C23357" s="815">
        <f t="shared" si="1520"/>
        <v>34</v>
      </c>
      <c r="D23357" s="815">
        <f t="shared" si="1521"/>
        <v>24</v>
      </c>
      <c r="E23357" s="815">
        <v>2023</v>
      </c>
    </row>
    <row r="23358" spans="1:5">
      <c r="A23358" s="816">
        <f t="shared" si="1522"/>
        <v>45259</v>
      </c>
      <c r="B23358" s="815">
        <f t="shared" si="1519"/>
        <v>333</v>
      </c>
      <c r="C23358" s="815">
        <f t="shared" si="1520"/>
        <v>33</v>
      </c>
      <c r="D23358" s="815">
        <f t="shared" si="1521"/>
        <v>23</v>
      </c>
      <c r="E23358" s="815">
        <v>2023</v>
      </c>
    </row>
    <row r="23359" spans="1:5">
      <c r="A23359" s="816">
        <f t="shared" si="1522"/>
        <v>45260</v>
      </c>
      <c r="B23359" s="815">
        <f t="shared" si="1519"/>
        <v>334</v>
      </c>
      <c r="C23359" s="815">
        <f t="shared" si="1520"/>
        <v>32</v>
      </c>
      <c r="D23359" s="815">
        <f t="shared" si="1521"/>
        <v>22</v>
      </c>
      <c r="E23359" s="815">
        <v>2023</v>
      </c>
    </row>
    <row r="23360" spans="1:5">
      <c r="A23360" s="816">
        <f t="shared" si="1522"/>
        <v>45261</v>
      </c>
      <c r="B23360" s="815">
        <f t="shared" si="1519"/>
        <v>335</v>
      </c>
      <c r="C23360" s="815">
        <f t="shared" si="1520"/>
        <v>31</v>
      </c>
      <c r="D23360" s="815">
        <f t="shared" si="1521"/>
        <v>21</v>
      </c>
      <c r="E23360" s="815">
        <v>2023</v>
      </c>
    </row>
    <row r="23361" spans="1:5">
      <c r="A23361" s="816">
        <f t="shared" si="1522"/>
        <v>45262</v>
      </c>
      <c r="B23361" s="815">
        <f t="shared" si="1519"/>
        <v>336</v>
      </c>
      <c r="C23361" s="815">
        <f t="shared" si="1520"/>
        <v>30</v>
      </c>
      <c r="D23361" s="815">
        <f t="shared" si="1521"/>
        <v>20</v>
      </c>
      <c r="E23361" s="815">
        <v>2023</v>
      </c>
    </row>
    <row r="23362" spans="1:5">
      <c r="A23362" s="816">
        <f t="shared" si="1522"/>
        <v>45263</v>
      </c>
      <c r="B23362" s="815">
        <f t="shared" si="1519"/>
        <v>337</v>
      </c>
      <c r="C23362" s="815">
        <f t="shared" si="1520"/>
        <v>29</v>
      </c>
      <c r="D23362" s="815">
        <f t="shared" si="1521"/>
        <v>19</v>
      </c>
      <c r="E23362" s="815">
        <v>2023</v>
      </c>
    </row>
    <row r="23363" spans="1:5">
      <c r="A23363" s="816">
        <f t="shared" si="1522"/>
        <v>45264</v>
      </c>
      <c r="B23363" s="815">
        <f t="shared" si="1519"/>
        <v>338</v>
      </c>
      <c r="C23363" s="815">
        <f t="shared" si="1520"/>
        <v>28</v>
      </c>
      <c r="D23363" s="815">
        <f t="shared" si="1521"/>
        <v>18</v>
      </c>
      <c r="E23363" s="815">
        <v>2023</v>
      </c>
    </row>
    <row r="23364" spans="1:5">
      <c r="A23364" s="816">
        <f t="shared" si="1522"/>
        <v>45265</v>
      </c>
      <c r="B23364" s="815">
        <f t="shared" si="1519"/>
        <v>339</v>
      </c>
      <c r="C23364" s="815">
        <f t="shared" si="1520"/>
        <v>27</v>
      </c>
      <c r="D23364" s="815">
        <f t="shared" si="1521"/>
        <v>17</v>
      </c>
      <c r="E23364" s="815">
        <v>2023</v>
      </c>
    </row>
    <row r="23365" spans="1:5">
      <c r="A23365" s="816">
        <f t="shared" si="1522"/>
        <v>45266</v>
      </c>
      <c r="B23365" s="815">
        <f t="shared" si="1519"/>
        <v>340</v>
      </c>
      <c r="C23365" s="815">
        <f t="shared" si="1520"/>
        <v>26</v>
      </c>
      <c r="D23365" s="815">
        <f t="shared" si="1521"/>
        <v>16</v>
      </c>
      <c r="E23365" s="815">
        <v>2023</v>
      </c>
    </row>
    <row r="23366" spans="1:5">
      <c r="A23366" s="816">
        <f t="shared" si="1522"/>
        <v>45267</v>
      </c>
      <c r="B23366" s="815">
        <f t="shared" si="1519"/>
        <v>341</v>
      </c>
      <c r="C23366" s="815">
        <f t="shared" si="1520"/>
        <v>25</v>
      </c>
      <c r="D23366" s="815">
        <f t="shared" si="1521"/>
        <v>15</v>
      </c>
      <c r="E23366" s="815">
        <v>2023</v>
      </c>
    </row>
    <row r="23367" spans="1:5">
      <c r="A23367" s="816">
        <f t="shared" si="1522"/>
        <v>45268</v>
      </c>
      <c r="B23367" s="815">
        <f t="shared" si="1519"/>
        <v>342</v>
      </c>
      <c r="C23367" s="815">
        <f t="shared" si="1520"/>
        <v>24</v>
      </c>
      <c r="D23367" s="815">
        <f t="shared" si="1521"/>
        <v>14</v>
      </c>
      <c r="E23367" s="815">
        <v>2023</v>
      </c>
    </row>
    <row r="23368" spans="1:5">
      <c r="A23368" s="816">
        <f>A23367+1</f>
        <v>45269</v>
      </c>
      <c r="B23368" s="815">
        <f>B23367+1</f>
        <v>343</v>
      </c>
      <c r="C23368" s="815">
        <f t="shared" si="1520"/>
        <v>23</v>
      </c>
      <c r="D23368" s="815">
        <f>D23366-1</f>
        <v>14</v>
      </c>
      <c r="E23368" s="815">
        <v>2023</v>
      </c>
    </row>
    <row r="23369" spans="1:5">
      <c r="A23369" s="816">
        <f t="shared" si="1522"/>
        <v>45270</v>
      </c>
      <c r="B23369" s="815">
        <f t="shared" si="1519"/>
        <v>344</v>
      </c>
      <c r="C23369" s="815">
        <f t="shared" si="1520"/>
        <v>22</v>
      </c>
      <c r="D23369" s="815">
        <f t="shared" si="1521"/>
        <v>13</v>
      </c>
      <c r="E23369" s="815">
        <v>2023</v>
      </c>
    </row>
    <row r="23370" spans="1:5">
      <c r="A23370" s="816">
        <f t="shared" si="1522"/>
        <v>45271</v>
      </c>
      <c r="B23370" s="815">
        <f t="shared" si="1519"/>
        <v>345</v>
      </c>
      <c r="C23370" s="815">
        <f t="shared" si="1520"/>
        <v>21</v>
      </c>
      <c r="D23370" s="815">
        <f t="shared" si="1521"/>
        <v>12</v>
      </c>
      <c r="E23370" s="815">
        <v>2023</v>
      </c>
    </row>
    <row r="23371" spans="1:5">
      <c r="A23371" s="816">
        <f t="shared" si="1522"/>
        <v>45272</v>
      </c>
      <c r="B23371" s="815">
        <f t="shared" si="1519"/>
        <v>346</v>
      </c>
      <c r="C23371" s="815">
        <f t="shared" si="1520"/>
        <v>20</v>
      </c>
      <c r="D23371" s="815">
        <f t="shared" si="1521"/>
        <v>11</v>
      </c>
      <c r="E23371" s="815">
        <v>2023</v>
      </c>
    </row>
    <row r="23372" spans="1:5">
      <c r="A23372" s="816">
        <f t="shared" si="1522"/>
        <v>45273</v>
      </c>
      <c r="B23372" s="815">
        <f t="shared" si="1519"/>
        <v>347</v>
      </c>
      <c r="C23372" s="815">
        <f t="shared" si="1520"/>
        <v>19</v>
      </c>
      <c r="D23372" s="815">
        <f t="shared" si="1521"/>
        <v>10</v>
      </c>
      <c r="E23372" s="815">
        <v>2023</v>
      </c>
    </row>
    <row r="23373" spans="1:5">
      <c r="A23373" s="816">
        <f t="shared" si="1522"/>
        <v>45274</v>
      </c>
      <c r="B23373" s="815">
        <f t="shared" si="1519"/>
        <v>348</v>
      </c>
      <c r="C23373" s="815">
        <f t="shared" si="1520"/>
        <v>18</v>
      </c>
      <c r="D23373" s="815">
        <f t="shared" si="1521"/>
        <v>9</v>
      </c>
      <c r="E23373" s="815">
        <v>2023</v>
      </c>
    </row>
    <row r="23374" spans="1:5">
      <c r="A23374" s="816">
        <f t="shared" si="1522"/>
        <v>45275</v>
      </c>
      <c r="B23374" s="815">
        <f t="shared" si="1519"/>
        <v>349</v>
      </c>
      <c r="C23374" s="815">
        <f t="shared" si="1520"/>
        <v>17</v>
      </c>
      <c r="D23374" s="815">
        <f t="shared" si="1521"/>
        <v>8</v>
      </c>
      <c r="E23374" s="815">
        <v>2023</v>
      </c>
    </row>
    <row r="23375" spans="1:5">
      <c r="A23375" s="816">
        <f t="shared" si="1522"/>
        <v>45276</v>
      </c>
      <c r="B23375" s="815">
        <f t="shared" si="1519"/>
        <v>350</v>
      </c>
      <c r="C23375" s="815">
        <f t="shared" si="1520"/>
        <v>16</v>
      </c>
      <c r="D23375" s="815">
        <f t="shared" si="1521"/>
        <v>7</v>
      </c>
      <c r="E23375" s="815">
        <v>2023</v>
      </c>
    </row>
    <row r="23376" spans="1:5">
      <c r="A23376" s="816">
        <f t="shared" si="1522"/>
        <v>45277</v>
      </c>
      <c r="B23376" s="815">
        <f t="shared" si="1519"/>
        <v>351</v>
      </c>
      <c r="C23376" s="815">
        <f t="shared" si="1520"/>
        <v>15</v>
      </c>
      <c r="D23376" s="815">
        <f t="shared" si="1521"/>
        <v>6</v>
      </c>
      <c r="E23376" s="815">
        <v>2023</v>
      </c>
    </row>
    <row r="23377" spans="1:5">
      <c r="A23377" s="816">
        <f t="shared" si="1522"/>
        <v>45278</v>
      </c>
      <c r="B23377" s="815">
        <f t="shared" si="1519"/>
        <v>352</v>
      </c>
      <c r="C23377" s="815">
        <f t="shared" si="1520"/>
        <v>14</v>
      </c>
      <c r="D23377" s="815">
        <f t="shared" si="1521"/>
        <v>5</v>
      </c>
      <c r="E23377" s="815">
        <v>2023</v>
      </c>
    </row>
    <row r="23378" spans="1:5">
      <c r="A23378" s="816">
        <f t="shared" si="1522"/>
        <v>45279</v>
      </c>
      <c r="B23378" s="815">
        <f t="shared" si="1519"/>
        <v>353</v>
      </c>
      <c r="C23378" s="815">
        <f t="shared" si="1520"/>
        <v>13</v>
      </c>
      <c r="D23378" s="815">
        <f t="shared" si="1521"/>
        <v>4</v>
      </c>
      <c r="E23378" s="815">
        <v>2023</v>
      </c>
    </row>
    <row r="23379" spans="1:5">
      <c r="A23379" s="816">
        <f t="shared" si="1522"/>
        <v>45280</v>
      </c>
      <c r="B23379" s="815">
        <f t="shared" si="1519"/>
        <v>354</v>
      </c>
      <c r="C23379" s="815">
        <f t="shared" si="1520"/>
        <v>12</v>
      </c>
      <c r="D23379" s="815">
        <f t="shared" si="1521"/>
        <v>3</v>
      </c>
      <c r="E23379" s="815">
        <v>2023</v>
      </c>
    </row>
    <row r="23380" spans="1:5">
      <c r="A23380" s="816">
        <f t="shared" si="1522"/>
        <v>45281</v>
      </c>
      <c r="B23380" s="815">
        <f t="shared" si="1519"/>
        <v>355</v>
      </c>
      <c r="C23380" s="815">
        <f t="shared" si="1520"/>
        <v>11</v>
      </c>
      <c r="D23380" s="815">
        <f t="shared" si="1521"/>
        <v>2</v>
      </c>
      <c r="E23380" s="815">
        <v>2023</v>
      </c>
    </row>
    <row r="23381" spans="1:5">
      <c r="A23381" s="816">
        <f t="shared" si="1522"/>
        <v>45282</v>
      </c>
      <c r="B23381" s="815">
        <f t="shared" si="1519"/>
        <v>356</v>
      </c>
      <c r="C23381" s="815">
        <f t="shared" si="1520"/>
        <v>10</v>
      </c>
      <c r="D23381" s="815">
        <v>365</v>
      </c>
      <c r="E23381" s="815">
        <v>2023</v>
      </c>
    </row>
    <row r="23382" spans="1:5">
      <c r="A23382" s="816">
        <f t="shared" si="1522"/>
        <v>45283</v>
      </c>
      <c r="B23382" s="815">
        <f t="shared" si="1519"/>
        <v>357</v>
      </c>
      <c r="C23382" s="815">
        <f t="shared" si="1520"/>
        <v>9</v>
      </c>
      <c r="D23382" s="815">
        <f t="shared" ref="D23382:D23445" si="1523">D23381-1</f>
        <v>364</v>
      </c>
      <c r="E23382" s="815">
        <v>2023</v>
      </c>
    </row>
    <row r="23383" spans="1:5">
      <c r="A23383" s="816">
        <f t="shared" si="1522"/>
        <v>45284</v>
      </c>
      <c r="B23383" s="815">
        <f t="shared" si="1519"/>
        <v>358</v>
      </c>
      <c r="C23383" s="815">
        <f t="shared" si="1520"/>
        <v>8</v>
      </c>
      <c r="D23383" s="815">
        <f t="shared" si="1523"/>
        <v>363</v>
      </c>
      <c r="E23383" s="815">
        <v>2023</v>
      </c>
    </row>
    <row r="23384" spans="1:5">
      <c r="A23384" s="816">
        <f t="shared" si="1522"/>
        <v>45285</v>
      </c>
      <c r="B23384" s="815">
        <f t="shared" si="1519"/>
        <v>359</v>
      </c>
      <c r="C23384" s="815">
        <f t="shared" si="1520"/>
        <v>7</v>
      </c>
      <c r="D23384" s="815">
        <f t="shared" si="1523"/>
        <v>362</v>
      </c>
      <c r="E23384" s="815">
        <v>2023</v>
      </c>
    </row>
    <row r="23385" spans="1:5">
      <c r="A23385" s="816">
        <f t="shared" si="1522"/>
        <v>45286</v>
      </c>
      <c r="B23385" s="815">
        <f t="shared" si="1519"/>
        <v>360</v>
      </c>
      <c r="C23385" s="815">
        <f t="shared" si="1520"/>
        <v>6</v>
      </c>
      <c r="D23385" s="815">
        <f t="shared" si="1523"/>
        <v>361</v>
      </c>
      <c r="E23385" s="815">
        <v>2023</v>
      </c>
    </row>
    <row r="23386" spans="1:5">
      <c r="A23386" s="816">
        <f t="shared" si="1522"/>
        <v>45287</v>
      </c>
      <c r="B23386" s="815">
        <f t="shared" si="1519"/>
        <v>361</v>
      </c>
      <c r="C23386" s="815">
        <f t="shared" si="1520"/>
        <v>5</v>
      </c>
      <c r="D23386" s="815">
        <f t="shared" si="1523"/>
        <v>360</v>
      </c>
      <c r="E23386" s="815">
        <v>2023</v>
      </c>
    </row>
    <row r="23387" spans="1:5">
      <c r="A23387" s="816">
        <f t="shared" si="1522"/>
        <v>45288</v>
      </c>
      <c r="B23387" s="815">
        <f t="shared" si="1519"/>
        <v>362</v>
      </c>
      <c r="C23387" s="815">
        <f t="shared" si="1520"/>
        <v>4</v>
      </c>
      <c r="D23387" s="815">
        <f t="shared" si="1523"/>
        <v>359</v>
      </c>
      <c r="E23387" s="815">
        <v>2023</v>
      </c>
    </row>
    <row r="23388" spans="1:5">
      <c r="A23388" s="816">
        <f t="shared" si="1522"/>
        <v>45289</v>
      </c>
      <c r="B23388" s="815">
        <f t="shared" si="1519"/>
        <v>363</v>
      </c>
      <c r="C23388" s="815">
        <f t="shared" si="1520"/>
        <v>3</v>
      </c>
      <c r="D23388" s="815">
        <f t="shared" si="1523"/>
        <v>358</v>
      </c>
      <c r="E23388" s="815">
        <v>2023</v>
      </c>
    </row>
    <row r="23389" spans="1:5">
      <c r="A23389" s="816">
        <f t="shared" si="1522"/>
        <v>45290</v>
      </c>
      <c r="B23389" s="815">
        <f t="shared" si="1519"/>
        <v>364</v>
      </c>
      <c r="C23389" s="815">
        <f t="shared" si="1520"/>
        <v>2</v>
      </c>
      <c r="D23389" s="815">
        <f t="shared" si="1523"/>
        <v>357</v>
      </c>
      <c r="E23389" s="815">
        <v>2023</v>
      </c>
    </row>
    <row r="23390" spans="1:5">
      <c r="A23390" s="816">
        <f t="shared" si="1522"/>
        <v>45291</v>
      </c>
      <c r="B23390" s="815">
        <f t="shared" si="1519"/>
        <v>365</v>
      </c>
      <c r="C23390" s="815">
        <f t="shared" si="1520"/>
        <v>1</v>
      </c>
      <c r="D23390" s="815">
        <f t="shared" si="1523"/>
        <v>356</v>
      </c>
      <c r="E23390" s="815">
        <v>2023</v>
      </c>
    </row>
    <row r="23391" spans="1:5">
      <c r="A23391" s="816">
        <f t="shared" si="1522"/>
        <v>45292</v>
      </c>
      <c r="B23391" s="815">
        <v>1</v>
      </c>
      <c r="C23391" s="815">
        <v>366</v>
      </c>
      <c r="D23391" s="815">
        <f t="shared" si="1523"/>
        <v>355</v>
      </c>
      <c r="E23391" s="815">
        <v>2024</v>
      </c>
    </row>
    <row r="23392" spans="1:5">
      <c r="A23392" s="816">
        <f t="shared" si="1522"/>
        <v>45293</v>
      </c>
      <c r="B23392" s="815">
        <f t="shared" si="1519"/>
        <v>2</v>
      </c>
      <c r="C23392" s="815">
        <f t="shared" ref="C23392:C23445" si="1524">C23391-1</f>
        <v>365</v>
      </c>
      <c r="D23392" s="815">
        <f t="shared" si="1523"/>
        <v>354</v>
      </c>
      <c r="E23392" s="815">
        <v>2024</v>
      </c>
    </row>
    <row r="23393" spans="1:5">
      <c r="A23393" s="816">
        <f t="shared" si="1522"/>
        <v>45294</v>
      </c>
      <c r="B23393" s="815">
        <f t="shared" ref="B23393:B23445" si="1525">B23392+1</f>
        <v>3</v>
      </c>
      <c r="C23393" s="815">
        <f t="shared" si="1524"/>
        <v>364</v>
      </c>
      <c r="D23393" s="815">
        <f t="shared" si="1523"/>
        <v>353</v>
      </c>
      <c r="E23393" s="815">
        <v>2024</v>
      </c>
    </row>
    <row r="23394" spans="1:5">
      <c r="A23394" s="816">
        <f t="shared" si="1522"/>
        <v>45295</v>
      </c>
      <c r="B23394" s="815">
        <f t="shared" si="1525"/>
        <v>4</v>
      </c>
      <c r="C23394" s="815">
        <f t="shared" si="1524"/>
        <v>363</v>
      </c>
      <c r="D23394" s="815">
        <f t="shared" si="1523"/>
        <v>352</v>
      </c>
      <c r="E23394" s="815">
        <v>2024</v>
      </c>
    </row>
    <row r="23395" spans="1:5">
      <c r="A23395" s="816">
        <f t="shared" si="1522"/>
        <v>45296</v>
      </c>
      <c r="B23395" s="815">
        <f t="shared" si="1525"/>
        <v>5</v>
      </c>
      <c r="C23395" s="815">
        <f t="shared" si="1524"/>
        <v>362</v>
      </c>
      <c r="D23395" s="815">
        <f t="shared" si="1523"/>
        <v>351</v>
      </c>
      <c r="E23395" s="815">
        <v>2024</v>
      </c>
    </row>
    <row r="23396" spans="1:5">
      <c r="A23396" s="816">
        <f t="shared" si="1522"/>
        <v>45297</v>
      </c>
      <c r="B23396" s="815">
        <f t="shared" si="1525"/>
        <v>6</v>
      </c>
      <c r="C23396" s="815">
        <f t="shared" si="1524"/>
        <v>361</v>
      </c>
      <c r="D23396" s="815">
        <f t="shared" si="1523"/>
        <v>350</v>
      </c>
      <c r="E23396" s="815">
        <v>2024</v>
      </c>
    </row>
    <row r="23397" spans="1:5">
      <c r="A23397" s="816">
        <f t="shared" si="1522"/>
        <v>45298</v>
      </c>
      <c r="B23397" s="815">
        <f t="shared" si="1525"/>
        <v>7</v>
      </c>
      <c r="C23397" s="815">
        <f t="shared" si="1524"/>
        <v>360</v>
      </c>
      <c r="D23397" s="815">
        <f t="shared" si="1523"/>
        <v>349</v>
      </c>
      <c r="E23397" s="815">
        <v>2024</v>
      </c>
    </row>
    <row r="23398" spans="1:5">
      <c r="A23398" s="816">
        <f t="shared" si="1522"/>
        <v>45299</v>
      </c>
      <c r="B23398" s="815">
        <f t="shared" si="1525"/>
        <v>8</v>
      </c>
      <c r="C23398" s="815">
        <f t="shared" si="1524"/>
        <v>359</v>
      </c>
      <c r="D23398" s="815">
        <f t="shared" si="1523"/>
        <v>348</v>
      </c>
      <c r="E23398" s="815">
        <v>2024</v>
      </c>
    </row>
    <row r="23399" spans="1:5">
      <c r="A23399" s="816">
        <f t="shared" si="1522"/>
        <v>45300</v>
      </c>
      <c r="B23399" s="815">
        <f t="shared" si="1525"/>
        <v>9</v>
      </c>
      <c r="C23399" s="815">
        <f t="shared" si="1524"/>
        <v>358</v>
      </c>
      <c r="D23399" s="815">
        <f t="shared" si="1523"/>
        <v>347</v>
      </c>
      <c r="E23399" s="815">
        <v>2024</v>
      </c>
    </row>
    <row r="23400" spans="1:5">
      <c r="A23400" s="816">
        <f t="shared" si="1522"/>
        <v>45301</v>
      </c>
      <c r="B23400" s="815">
        <f t="shared" si="1525"/>
        <v>10</v>
      </c>
      <c r="C23400" s="815">
        <f t="shared" si="1524"/>
        <v>357</v>
      </c>
      <c r="D23400" s="815">
        <f t="shared" si="1523"/>
        <v>346</v>
      </c>
      <c r="E23400" s="815">
        <v>2024</v>
      </c>
    </row>
    <row r="23401" spans="1:5">
      <c r="A23401" s="816">
        <f t="shared" si="1522"/>
        <v>45302</v>
      </c>
      <c r="B23401" s="815">
        <f t="shared" si="1525"/>
        <v>11</v>
      </c>
      <c r="C23401" s="815">
        <f t="shared" si="1524"/>
        <v>356</v>
      </c>
      <c r="D23401" s="815">
        <f t="shared" si="1523"/>
        <v>345</v>
      </c>
      <c r="E23401" s="815">
        <v>2024</v>
      </c>
    </row>
    <row r="23402" spans="1:5">
      <c r="A23402" s="816">
        <f t="shared" si="1522"/>
        <v>45303</v>
      </c>
      <c r="B23402" s="815">
        <f t="shared" si="1525"/>
        <v>12</v>
      </c>
      <c r="C23402" s="815">
        <f t="shared" si="1524"/>
        <v>355</v>
      </c>
      <c r="D23402" s="815">
        <f t="shared" si="1523"/>
        <v>344</v>
      </c>
      <c r="E23402" s="815">
        <v>2024</v>
      </c>
    </row>
    <row r="23403" spans="1:5">
      <c r="A23403" s="816">
        <f t="shared" si="1522"/>
        <v>45304</v>
      </c>
      <c r="B23403" s="815">
        <f t="shared" si="1525"/>
        <v>13</v>
      </c>
      <c r="C23403" s="815">
        <f t="shared" si="1524"/>
        <v>354</v>
      </c>
      <c r="D23403" s="815">
        <f t="shared" si="1523"/>
        <v>343</v>
      </c>
      <c r="E23403" s="815">
        <v>2024</v>
      </c>
    </row>
    <row r="23404" spans="1:5">
      <c r="A23404" s="816">
        <f t="shared" si="1522"/>
        <v>45305</v>
      </c>
      <c r="B23404" s="815">
        <f t="shared" si="1525"/>
        <v>14</v>
      </c>
      <c r="C23404" s="815">
        <f t="shared" si="1524"/>
        <v>353</v>
      </c>
      <c r="D23404" s="815">
        <f t="shared" si="1523"/>
        <v>342</v>
      </c>
      <c r="E23404" s="815">
        <v>2024</v>
      </c>
    </row>
    <row r="23405" spans="1:5">
      <c r="A23405" s="816">
        <f t="shared" si="1522"/>
        <v>45306</v>
      </c>
      <c r="B23405" s="815">
        <f t="shared" si="1525"/>
        <v>15</v>
      </c>
      <c r="C23405" s="815">
        <f t="shared" si="1524"/>
        <v>352</v>
      </c>
      <c r="D23405" s="815">
        <f t="shared" si="1523"/>
        <v>341</v>
      </c>
      <c r="E23405" s="815">
        <v>2024</v>
      </c>
    </row>
    <row r="23406" spans="1:5">
      <c r="A23406" s="816">
        <f t="shared" si="1522"/>
        <v>45307</v>
      </c>
      <c r="B23406" s="815">
        <f t="shared" si="1525"/>
        <v>16</v>
      </c>
      <c r="C23406" s="815">
        <f t="shared" si="1524"/>
        <v>351</v>
      </c>
      <c r="D23406" s="815">
        <f t="shared" si="1523"/>
        <v>340</v>
      </c>
      <c r="E23406" s="815">
        <v>2024</v>
      </c>
    </row>
    <row r="23407" spans="1:5">
      <c r="A23407" s="816">
        <f t="shared" si="1522"/>
        <v>45308</v>
      </c>
      <c r="B23407" s="815">
        <f t="shared" si="1525"/>
        <v>17</v>
      </c>
      <c r="C23407" s="815">
        <f t="shared" si="1524"/>
        <v>350</v>
      </c>
      <c r="D23407" s="815">
        <f t="shared" si="1523"/>
        <v>339</v>
      </c>
      <c r="E23407" s="815">
        <v>2024</v>
      </c>
    </row>
    <row r="23408" spans="1:5">
      <c r="A23408" s="816">
        <f t="shared" si="1522"/>
        <v>45309</v>
      </c>
      <c r="B23408" s="815">
        <f t="shared" si="1525"/>
        <v>18</v>
      </c>
      <c r="C23408" s="815">
        <f t="shared" si="1524"/>
        <v>349</v>
      </c>
      <c r="D23408" s="815">
        <f t="shared" si="1523"/>
        <v>338</v>
      </c>
      <c r="E23408" s="815">
        <v>2024</v>
      </c>
    </row>
    <row r="23409" spans="1:5">
      <c r="A23409" s="816">
        <f t="shared" si="1522"/>
        <v>45310</v>
      </c>
      <c r="B23409" s="815">
        <f t="shared" si="1525"/>
        <v>19</v>
      </c>
      <c r="C23409" s="815">
        <f t="shared" si="1524"/>
        <v>348</v>
      </c>
      <c r="D23409" s="815">
        <f t="shared" si="1523"/>
        <v>337</v>
      </c>
      <c r="E23409" s="815">
        <v>2024</v>
      </c>
    </row>
    <row r="23410" spans="1:5">
      <c r="A23410" s="816">
        <f t="shared" si="1522"/>
        <v>45311</v>
      </c>
      <c r="B23410" s="815">
        <f t="shared" si="1525"/>
        <v>20</v>
      </c>
      <c r="C23410" s="815">
        <f t="shared" si="1524"/>
        <v>347</v>
      </c>
      <c r="D23410" s="815">
        <f t="shared" si="1523"/>
        <v>336</v>
      </c>
      <c r="E23410" s="815">
        <v>2024</v>
      </c>
    </row>
    <row r="23411" spans="1:5">
      <c r="A23411" s="816">
        <f t="shared" ref="A23411:A23474" si="1526">A23410+1</f>
        <v>45312</v>
      </c>
      <c r="B23411" s="815">
        <f t="shared" si="1525"/>
        <v>21</v>
      </c>
      <c r="C23411" s="815">
        <f t="shared" si="1524"/>
        <v>346</v>
      </c>
      <c r="D23411" s="815">
        <f t="shared" si="1523"/>
        <v>335</v>
      </c>
      <c r="E23411" s="815">
        <v>2024</v>
      </c>
    </row>
    <row r="23412" spans="1:5">
      <c r="A23412" s="816">
        <f t="shared" si="1526"/>
        <v>45313</v>
      </c>
      <c r="B23412" s="815">
        <f t="shared" si="1525"/>
        <v>22</v>
      </c>
      <c r="C23412" s="815">
        <f t="shared" si="1524"/>
        <v>345</v>
      </c>
      <c r="D23412" s="815">
        <f t="shared" si="1523"/>
        <v>334</v>
      </c>
      <c r="E23412" s="815">
        <v>2024</v>
      </c>
    </row>
    <row r="23413" spans="1:5">
      <c r="A23413" s="816">
        <f t="shared" si="1526"/>
        <v>45314</v>
      </c>
      <c r="B23413" s="815">
        <f t="shared" si="1525"/>
        <v>23</v>
      </c>
      <c r="C23413" s="815">
        <f t="shared" si="1524"/>
        <v>344</v>
      </c>
      <c r="D23413" s="815">
        <f t="shared" si="1523"/>
        <v>333</v>
      </c>
      <c r="E23413" s="815">
        <v>2024</v>
      </c>
    </row>
    <row r="23414" spans="1:5">
      <c r="A23414" s="816">
        <f t="shared" si="1526"/>
        <v>45315</v>
      </c>
      <c r="B23414" s="815">
        <f t="shared" si="1525"/>
        <v>24</v>
      </c>
      <c r="C23414" s="815">
        <f t="shared" si="1524"/>
        <v>343</v>
      </c>
      <c r="D23414" s="815">
        <f t="shared" si="1523"/>
        <v>332</v>
      </c>
      <c r="E23414" s="815">
        <v>2024</v>
      </c>
    </row>
    <row r="23415" spans="1:5">
      <c r="A23415" s="816">
        <f t="shared" si="1526"/>
        <v>45316</v>
      </c>
      <c r="B23415" s="815">
        <f t="shared" si="1525"/>
        <v>25</v>
      </c>
      <c r="C23415" s="815">
        <f t="shared" si="1524"/>
        <v>342</v>
      </c>
      <c r="D23415" s="815">
        <f t="shared" si="1523"/>
        <v>331</v>
      </c>
      <c r="E23415" s="815">
        <v>2024</v>
      </c>
    </row>
    <row r="23416" spans="1:5">
      <c r="A23416" s="816">
        <f t="shared" si="1526"/>
        <v>45317</v>
      </c>
      <c r="B23416" s="815">
        <f t="shared" si="1525"/>
        <v>26</v>
      </c>
      <c r="C23416" s="815">
        <f t="shared" si="1524"/>
        <v>341</v>
      </c>
      <c r="D23416" s="815">
        <f t="shared" si="1523"/>
        <v>330</v>
      </c>
      <c r="E23416" s="815">
        <v>2024</v>
      </c>
    </row>
    <row r="23417" spans="1:5">
      <c r="A23417" s="816">
        <f t="shared" si="1526"/>
        <v>45318</v>
      </c>
      <c r="B23417" s="815">
        <f t="shared" si="1525"/>
        <v>27</v>
      </c>
      <c r="C23417" s="815">
        <f t="shared" si="1524"/>
        <v>340</v>
      </c>
      <c r="D23417" s="815">
        <f t="shared" si="1523"/>
        <v>329</v>
      </c>
      <c r="E23417" s="815">
        <v>2024</v>
      </c>
    </row>
    <row r="23418" spans="1:5">
      <c r="A23418" s="816">
        <f t="shared" si="1526"/>
        <v>45319</v>
      </c>
      <c r="B23418" s="815">
        <f t="shared" si="1525"/>
        <v>28</v>
      </c>
      <c r="C23418" s="815">
        <f t="shared" si="1524"/>
        <v>339</v>
      </c>
      <c r="D23418" s="815">
        <f t="shared" si="1523"/>
        <v>328</v>
      </c>
      <c r="E23418" s="815">
        <v>2024</v>
      </c>
    </row>
    <row r="23419" spans="1:5">
      <c r="A23419" s="816">
        <f t="shared" si="1526"/>
        <v>45320</v>
      </c>
      <c r="B23419" s="815">
        <f t="shared" si="1525"/>
        <v>29</v>
      </c>
      <c r="C23419" s="815">
        <f t="shared" si="1524"/>
        <v>338</v>
      </c>
      <c r="D23419" s="815">
        <f t="shared" si="1523"/>
        <v>327</v>
      </c>
      <c r="E23419" s="815">
        <v>2024</v>
      </c>
    </row>
    <row r="23420" spans="1:5">
      <c r="A23420" s="816">
        <f t="shared" si="1526"/>
        <v>45321</v>
      </c>
      <c r="B23420" s="815">
        <f t="shared" si="1525"/>
        <v>30</v>
      </c>
      <c r="C23420" s="815">
        <f t="shared" si="1524"/>
        <v>337</v>
      </c>
      <c r="D23420" s="815">
        <f t="shared" si="1523"/>
        <v>326</v>
      </c>
      <c r="E23420" s="815">
        <v>2024</v>
      </c>
    </row>
    <row r="23421" spans="1:5">
      <c r="A23421" s="816">
        <f t="shared" si="1526"/>
        <v>45322</v>
      </c>
      <c r="B23421" s="815">
        <f t="shared" si="1525"/>
        <v>31</v>
      </c>
      <c r="C23421" s="815">
        <f t="shared" si="1524"/>
        <v>336</v>
      </c>
      <c r="D23421" s="815">
        <f t="shared" si="1523"/>
        <v>325</v>
      </c>
      <c r="E23421" s="815">
        <v>2024</v>
      </c>
    </row>
    <row r="23422" spans="1:5">
      <c r="A23422" s="816">
        <f t="shared" si="1526"/>
        <v>45323</v>
      </c>
      <c r="B23422" s="815">
        <f t="shared" si="1525"/>
        <v>32</v>
      </c>
      <c r="C23422" s="815">
        <f t="shared" si="1524"/>
        <v>335</v>
      </c>
      <c r="D23422" s="815">
        <f t="shared" si="1523"/>
        <v>324</v>
      </c>
      <c r="E23422" s="815">
        <v>2024</v>
      </c>
    </row>
    <row r="23423" spans="1:5">
      <c r="A23423" s="816">
        <f t="shared" si="1526"/>
        <v>45324</v>
      </c>
      <c r="B23423" s="815">
        <f t="shared" si="1525"/>
        <v>33</v>
      </c>
      <c r="C23423" s="815">
        <f t="shared" si="1524"/>
        <v>334</v>
      </c>
      <c r="D23423" s="815">
        <f t="shared" si="1523"/>
        <v>323</v>
      </c>
      <c r="E23423" s="815">
        <v>2024</v>
      </c>
    </row>
    <row r="23424" spans="1:5">
      <c r="A23424" s="816">
        <f t="shared" si="1526"/>
        <v>45325</v>
      </c>
      <c r="B23424" s="815">
        <f t="shared" si="1525"/>
        <v>34</v>
      </c>
      <c r="C23424" s="815">
        <f t="shared" si="1524"/>
        <v>333</v>
      </c>
      <c r="D23424" s="815">
        <f t="shared" si="1523"/>
        <v>322</v>
      </c>
      <c r="E23424" s="815">
        <v>2024</v>
      </c>
    </row>
    <row r="23425" spans="1:5">
      <c r="A23425" s="816">
        <f t="shared" si="1526"/>
        <v>45326</v>
      </c>
      <c r="B23425" s="815">
        <f t="shared" si="1525"/>
        <v>35</v>
      </c>
      <c r="C23425" s="815">
        <f t="shared" si="1524"/>
        <v>332</v>
      </c>
      <c r="D23425" s="815">
        <f t="shared" si="1523"/>
        <v>321</v>
      </c>
      <c r="E23425" s="815">
        <v>2024</v>
      </c>
    </row>
    <row r="23426" spans="1:5">
      <c r="A23426" s="816">
        <f t="shared" si="1526"/>
        <v>45327</v>
      </c>
      <c r="B23426" s="815">
        <f t="shared" si="1525"/>
        <v>36</v>
      </c>
      <c r="C23426" s="815">
        <f t="shared" si="1524"/>
        <v>331</v>
      </c>
      <c r="D23426" s="815">
        <f t="shared" si="1523"/>
        <v>320</v>
      </c>
      <c r="E23426" s="815">
        <v>2024</v>
      </c>
    </row>
    <row r="23427" spans="1:5">
      <c r="A23427" s="816">
        <f t="shared" si="1526"/>
        <v>45328</v>
      </c>
      <c r="B23427" s="815">
        <f t="shared" si="1525"/>
        <v>37</v>
      </c>
      <c r="C23427" s="815">
        <f t="shared" si="1524"/>
        <v>330</v>
      </c>
      <c r="D23427" s="815">
        <f t="shared" si="1523"/>
        <v>319</v>
      </c>
      <c r="E23427" s="815">
        <v>2024</v>
      </c>
    </row>
    <row r="23428" spans="1:5">
      <c r="A23428" s="816">
        <f t="shared" si="1526"/>
        <v>45329</v>
      </c>
      <c r="B23428" s="815">
        <f t="shared" si="1525"/>
        <v>38</v>
      </c>
      <c r="C23428" s="815">
        <f t="shared" si="1524"/>
        <v>329</v>
      </c>
      <c r="D23428" s="815">
        <f t="shared" si="1523"/>
        <v>318</v>
      </c>
      <c r="E23428" s="815">
        <v>2024</v>
      </c>
    </row>
    <row r="23429" spans="1:5">
      <c r="A23429" s="816">
        <f t="shared" si="1526"/>
        <v>45330</v>
      </c>
      <c r="B23429" s="815">
        <f t="shared" si="1525"/>
        <v>39</v>
      </c>
      <c r="C23429" s="815">
        <f t="shared" si="1524"/>
        <v>328</v>
      </c>
      <c r="D23429" s="815">
        <f t="shared" si="1523"/>
        <v>317</v>
      </c>
      <c r="E23429" s="815">
        <v>2024</v>
      </c>
    </row>
    <row r="23430" spans="1:5">
      <c r="A23430" s="816">
        <f t="shared" si="1526"/>
        <v>45331</v>
      </c>
      <c r="B23430" s="815">
        <f t="shared" si="1525"/>
        <v>40</v>
      </c>
      <c r="C23430" s="815">
        <f t="shared" si="1524"/>
        <v>327</v>
      </c>
      <c r="D23430" s="815">
        <f t="shared" si="1523"/>
        <v>316</v>
      </c>
      <c r="E23430" s="815">
        <v>2024</v>
      </c>
    </row>
    <row r="23431" spans="1:5">
      <c r="A23431" s="816">
        <f t="shared" si="1526"/>
        <v>45332</v>
      </c>
      <c r="B23431" s="815">
        <f t="shared" si="1525"/>
        <v>41</v>
      </c>
      <c r="C23431" s="815">
        <f t="shared" si="1524"/>
        <v>326</v>
      </c>
      <c r="D23431" s="815">
        <f t="shared" si="1523"/>
        <v>315</v>
      </c>
      <c r="E23431" s="815">
        <v>2024</v>
      </c>
    </row>
    <row r="23432" spans="1:5">
      <c r="A23432" s="816">
        <f t="shared" si="1526"/>
        <v>45333</v>
      </c>
      <c r="B23432" s="815">
        <f t="shared" si="1525"/>
        <v>42</v>
      </c>
      <c r="C23432" s="815">
        <f t="shared" si="1524"/>
        <v>325</v>
      </c>
      <c r="D23432" s="815">
        <f t="shared" si="1523"/>
        <v>314</v>
      </c>
      <c r="E23432" s="815">
        <v>2024</v>
      </c>
    </row>
    <row r="23433" spans="1:5">
      <c r="A23433" s="816">
        <f t="shared" si="1526"/>
        <v>45334</v>
      </c>
      <c r="B23433" s="815">
        <f t="shared" si="1525"/>
        <v>43</v>
      </c>
      <c r="C23433" s="815">
        <f t="shared" si="1524"/>
        <v>324</v>
      </c>
      <c r="D23433" s="815">
        <f t="shared" si="1523"/>
        <v>313</v>
      </c>
      <c r="E23433" s="815">
        <v>2024</v>
      </c>
    </row>
    <row r="23434" spans="1:5">
      <c r="A23434" s="816">
        <f t="shared" si="1526"/>
        <v>45335</v>
      </c>
      <c r="B23434" s="815">
        <f t="shared" si="1525"/>
        <v>44</v>
      </c>
      <c r="C23434" s="815">
        <f t="shared" si="1524"/>
        <v>323</v>
      </c>
      <c r="D23434" s="815">
        <f t="shared" si="1523"/>
        <v>312</v>
      </c>
      <c r="E23434" s="815">
        <v>2024</v>
      </c>
    </row>
    <row r="23435" spans="1:5">
      <c r="A23435" s="816">
        <f t="shared" si="1526"/>
        <v>45336</v>
      </c>
      <c r="B23435" s="815">
        <f t="shared" si="1525"/>
        <v>45</v>
      </c>
      <c r="C23435" s="815">
        <f t="shared" si="1524"/>
        <v>322</v>
      </c>
      <c r="D23435" s="815">
        <f t="shared" si="1523"/>
        <v>311</v>
      </c>
      <c r="E23435" s="815">
        <v>2024</v>
      </c>
    </row>
    <row r="23436" spans="1:5">
      <c r="A23436" s="816">
        <f t="shared" si="1526"/>
        <v>45337</v>
      </c>
      <c r="B23436" s="815">
        <f t="shared" si="1525"/>
        <v>46</v>
      </c>
      <c r="C23436" s="815">
        <f t="shared" si="1524"/>
        <v>321</v>
      </c>
      <c r="D23436" s="815">
        <f t="shared" si="1523"/>
        <v>310</v>
      </c>
      <c r="E23436" s="815">
        <v>2024</v>
      </c>
    </row>
    <row r="23437" spans="1:5">
      <c r="A23437" s="816">
        <f t="shared" si="1526"/>
        <v>45338</v>
      </c>
      <c r="B23437" s="815">
        <f t="shared" si="1525"/>
        <v>47</v>
      </c>
      <c r="C23437" s="815">
        <f t="shared" si="1524"/>
        <v>320</v>
      </c>
      <c r="D23437" s="815">
        <f t="shared" si="1523"/>
        <v>309</v>
      </c>
      <c r="E23437" s="815">
        <v>2024</v>
      </c>
    </row>
    <row r="23438" spans="1:5">
      <c r="A23438" s="816">
        <f t="shared" si="1526"/>
        <v>45339</v>
      </c>
      <c r="B23438" s="815">
        <f t="shared" si="1525"/>
        <v>48</v>
      </c>
      <c r="C23438" s="815">
        <f t="shared" si="1524"/>
        <v>319</v>
      </c>
      <c r="D23438" s="815">
        <f t="shared" si="1523"/>
        <v>308</v>
      </c>
      <c r="E23438" s="815">
        <v>2024</v>
      </c>
    </row>
    <row r="23439" spans="1:5">
      <c r="A23439" s="816">
        <f t="shared" si="1526"/>
        <v>45340</v>
      </c>
      <c r="B23439" s="815">
        <f t="shared" si="1525"/>
        <v>49</v>
      </c>
      <c r="C23439" s="815">
        <f t="shared" si="1524"/>
        <v>318</v>
      </c>
      <c r="D23439" s="815">
        <f t="shared" si="1523"/>
        <v>307</v>
      </c>
      <c r="E23439" s="815">
        <v>2024</v>
      </c>
    </row>
    <row r="23440" spans="1:5">
      <c r="A23440" s="816">
        <f t="shared" si="1526"/>
        <v>45341</v>
      </c>
      <c r="B23440" s="815">
        <f t="shared" si="1525"/>
        <v>50</v>
      </c>
      <c r="C23440" s="815">
        <f t="shared" si="1524"/>
        <v>317</v>
      </c>
      <c r="D23440" s="815">
        <f t="shared" si="1523"/>
        <v>306</v>
      </c>
      <c r="E23440" s="815">
        <v>2024</v>
      </c>
    </row>
    <row r="23441" spans="1:5">
      <c r="A23441" s="816">
        <f t="shared" si="1526"/>
        <v>45342</v>
      </c>
      <c r="B23441" s="815">
        <f t="shared" si="1525"/>
        <v>51</v>
      </c>
      <c r="C23441" s="815">
        <f t="shared" si="1524"/>
        <v>316</v>
      </c>
      <c r="D23441" s="815">
        <f t="shared" si="1523"/>
        <v>305</v>
      </c>
      <c r="E23441" s="815">
        <v>2024</v>
      </c>
    </row>
    <row r="23442" spans="1:5">
      <c r="A23442" s="816">
        <f t="shared" si="1526"/>
        <v>45343</v>
      </c>
      <c r="B23442" s="815">
        <f t="shared" si="1525"/>
        <v>52</v>
      </c>
      <c r="C23442" s="815">
        <f t="shared" si="1524"/>
        <v>315</v>
      </c>
      <c r="D23442" s="815">
        <f t="shared" si="1523"/>
        <v>304</v>
      </c>
      <c r="E23442" s="815">
        <v>2024</v>
      </c>
    </row>
    <row r="23443" spans="1:5">
      <c r="A23443" s="816">
        <f t="shared" si="1526"/>
        <v>45344</v>
      </c>
      <c r="B23443" s="815">
        <f t="shared" si="1525"/>
        <v>53</v>
      </c>
      <c r="C23443" s="815">
        <f t="shared" si="1524"/>
        <v>314</v>
      </c>
      <c r="D23443" s="815">
        <f t="shared" si="1523"/>
        <v>303</v>
      </c>
      <c r="E23443" s="815">
        <v>2024</v>
      </c>
    </row>
    <row r="23444" spans="1:5">
      <c r="A23444" s="816">
        <f t="shared" si="1526"/>
        <v>45345</v>
      </c>
      <c r="B23444" s="815">
        <f t="shared" si="1525"/>
        <v>54</v>
      </c>
      <c r="C23444" s="815">
        <f t="shared" si="1524"/>
        <v>313</v>
      </c>
      <c r="D23444" s="815">
        <f t="shared" si="1523"/>
        <v>302</v>
      </c>
      <c r="E23444" s="815">
        <v>2024</v>
      </c>
    </row>
    <row r="23445" spans="1:5">
      <c r="A23445" s="816">
        <f t="shared" si="1526"/>
        <v>45346</v>
      </c>
      <c r="B23445" s="815">
        <f t="shared" si="1525"/>
        <v>55</v>
      </c>
      <c r="C23445" s="815">
        <f t="shared" si="1524"/>
        <v>312</v>
      </c>
      <c r="D23445" s="815">
        <f t="shared" si="1523"/>
        <v>301</v>
      </c>
      <c r="E23445" s="815">
        <v>2024</v>
      </c>
    </row>
    <row r="23446" spans="1:5">
      <c r="A23446" s="816">
        <f t="shared" si="1526"/>
        <v>45347</v>
      </c>
      <c r="B23446" s="815">
        <f t="shared" ref="B23446:B23509" si="1527">B23445+1</f>
        <v>56</v>
      </c>
      <c r="C23446" s="815">
        <f t="shared" ref="C23446:C23509" si="1528">C23445-1</f>
        <v>311</v>
      </c>
      <c r="D23446" s="815">
        <f t="shared" ref="D23446:D23509" si="1529">D23445-1</f>
        <v>300</v>
      </c>
      <c r="E23446" s="815">
        <v>2024</v>
      </c>
    </row>
    <row r="23447" spans="1:5">
      <c r="A23447" s="816">
        <f t="shared" si="1526"/>
        <v>45348</v>
      </c>
      <c r="B23447" s="815">
        <f t="shared" si="1527"/>
        <v>57</v>
      </c>
      <c r="C23447" s="815">
        <f t="shared" si="1528"/>
        <v>310</v>
      </c>
      <c r="D23447" s="815">
        <f t="shared" si="1529"/>
        <v>299</v>
      </c>
      <c r="E23447" s="815">
        <v>2024</v>
      </c>
    </row>
    <row r="23448" spans="1:5">
      <c r="A23448" s="816">
        <f t="shared" si="1526"/>
        <v>45349</v>
      </c>
      <c r="B23448" s="815">
        <f t="shared" si="1527"/>
        <v>58</v>
      </c>
      <c r="C23448" s="815">
        <f t="shared" si="1528"/>
        <v>309</v>
      </c>
      <c r="D23448" s="815">
        <f t="shared" si="1529"/>
        <v>298</v>
      </c>
      <c r="E23448" s="815">
        <v>2024</v>
      </c>
    </row>
    <row r="23449" spans="1:5">
      <c r="A23449" s="816">
        <f t="shared" si="1526"/>
        <v>45350</v>
      </c>
      <c r="B23449" s="815">
        <f t="shared" si="1527"/>
        <v>59</v>
      </c>
      <c r="C23449" s="815">
        <f t="shared" si="1528"/>
        <v>308</v>
      </c>
      <c r="D23449" s="815">
        <f t="shared" si="1529"/>
        <v>297</v>
      </c>
      <c r="E23449" s="815">
        <v>2024</v>
      </c>
    </row>
    <row r="23450" spans="1:5">
      <c r="A23450" s="816">
        <f t="shared" si="1526"/>
        <v>45351</v>
      </c>
      <c r="B23450" s="815">
        <f t="shared" si="1527"/>
        <v>60</v>
      </c>
      <c r="C23450" s="815">
        <f t="shared" si="1528"/>
        <v>307</v>
      </c>
      <c r="D23450" s="815">
        <f t="shared" si="1529"/>
        <v>296</v>
      </c>
      <c r="E23450" s="815">
        <v>2024</v>
      </c>
    </row>
    <row r="23451" spans="1:5">
      <c r="A23451" s="816">
        <f t="shared" si="1526"/>
        <v>45352</v>
      </c>
      <c r="B23451" s="815">
        <f t="shared" si="1527"/>
        <v>61</v>
      </c>
      <c r="C23451" s="815">
        <f t="shared" si="1528"/>
        <v>306</v>
      </c>
      <c r="D23451" s="815">
        <f t="shared" si="1529"/>
        <v>295</v>
      </c>
      <c r="E23451" s="815">
        <v>2024</v>
      </c>
    </row>
    <row r="23452" spans="1:5">
      <c r="A23452" s="816">
        <f t="shared" si="1526"/>
        <v>45353</v>
      </c>
      <c r="B23452" s="815">
        <f t="shared" si="1527"/>
        <v>62</v>
      </c>
      <c r="C23452" s="815">
        <f t="shared" si="1528"/>
        <v>305</v>
      </c>
      <c r="D23452" s="815">
        <f t="shared" si="1529"/>
        <v>294</v>
      </c>
      <c r="E23452" s="815">
        <v>2024</v>
      </c>
    </row>
    <row r="23453" spans="1:5">
      <c r="A23453" s="816">
        <f t="shared" si="1526"/>
        <v>45354</v>
      </c>
      <c r="B23453" s="815">
        <f t="shared" si="1527"/>
        <v>63</v>
      </c>
      <c r="C23453" s="815">
        <f t="shared" si="1528"/>
        <v>304</v>
      </c>
      <c r="D23453" s="815">
        <f t="shared" si="1529"/>
        <v>293</v>
      </c>
      <c r="E23453" s="815">
        <v>2024</v>
      </c>
    </row>
    <row r="23454" spans="1:5">
      <c r="A23454" s="816">
        <f t="shared" si="1526"/>
        <v>45355</v>
      </c>
      <c r="B23454" s="815">
        <f t="shared" si="1527"/>
        <v>64</v>
      </c>
      <c r="C23454" s="815">
        <f t="shared" si="1528"/>
        <v>303</v>
      </c>
      <c r="D23454" s="815">
        <f t="shared" si="1529"/>
        <v>292</v>
      </c>
      <c r="E23454" s="815">
        <v>2024</v>
      </c>
    </row>
    <row r="23455" spans="1:5">
      <c r="A23455" s="816">
        <f t="shared" si="1526"/>
        <v>45356</v>
      </c>
      <c r="B23455" s="815">
        <f t="shared" si="1527"/>
        <v>65</v>
      </c>
      <c r="C23455" s="815">
        <f t="shared" si="1528"/>
        <v>302</v>
      </c>
      <c r="D23455" s="815">
        <f t="shared" si="1529"/>
        <v>291</v>
      </c>
      <c r="E23455" s="815">
        <v>2024</v>
      </c>
    </row>
    <row r="23456" spans="1:5">
      <c r="A23456" s="816">
        <f t="shared" si="1526"/>
        <v>45357</v>
      </c>
      <c r="B23456" s="815">
        <f t="shared" si="1527"/>
        <v>66</v>
      </c>
      <c r="C23456" s="815">
        <f t="shared" si="1528"/>
        <v>301</v>
      </c>
      <c r="D23456" s="815">
        <f t="shared" si="1529"/>
        <v>290</v>
      </c>
      <c r="E23456" s="815">
        <v>2024</v>
      </c>
    </row>
    <row r="23457" spans="1:5">
      <c r="A23457" s="816">
        <f t="shared" si="1526"/>
        <v>45358</v>
      </c>
      <c r="B23457" s="815">
        <f t="shared" si="1527"/>
        <v>67</v>
      </c>
      <c r="C23457" s="815">
        <f t="shared" si="1528"/>
        <v>300</v>
      </c>
      <c r="D23457" s="815">
        <f t="shared" si="1529"/>
        <v>289</v>
      </c>
      <c r="E23457" s="815">
        <v>2024</v>
      </c>
    </row>
    <row r="23458" spans="1:5">
      <c r="A23458" s="816">
        <f t="shared" si="1526"/>
        <v>45359</v>
      </c>
      <c r="B23458" s="815">
        <f t="shared" si="1527"/>
        <v>68</v>
      </c>
      <c r="C23458" s="815">
        <f t="shared" si="1528"/>
        <v>299</v>
      </c>
      <c r="D23458" s="815">
        <f t="shared" si="1529"/>
        <v>288</v>
      </c>
      <c r="E23458" s="815">
        <v>2024</v>
      </c>
    </row>
    <row r="23459" spans="1:5">
      <c r="A23459" s="816">
        <f t="shared" si="1526"/>
        <v>45360</v>
      </c>
      <c r="B23459" s="815">
        <f t="shared" si="1527"/>
        <v>69</v>
      </c>
      <c r="C23459" s="815">
        <f t="shared" si="1528"/>
        <v>298</v>
      </c>
      <c r="D23459" s="815">
        <f t="shared" si="1529"/>
        <v>287</v>
      </c>
      <c r="E23459" s="815">
        <v>2024</v>
      </c>
    </row>
    <row r="23460" spans="1:5">
      <c r="A23460" s="816">
        <f t="shared" si="1526"/>
        <v>45361</v>
      </c>
      <c r="B23460" s="815">
        <f t="shared" si="1527"/>
        <v>70</v>
      </c>
      <c r="C23460" s="815">
        <f t="shared" si="1528"/>
        <v>297</v>
      </c>
      <c r="D23460" s="815">
        <f t="shared" si="1529"/>
        <v>286</v>
      </c>
      <c r="E23460" s="815">
        <v>2024</v>
      </c>
    </row>
    <row r="23461" spans="1:5">
      <c r="A23461" s="816">
        <f t="shared" si="1526"/>
        <v>45362</v>
      </c>
      <c r="B23461" s="815">
        <f t="shared" si="1527"/>
        <v>71</v>
      </c>
      <c r="C23461" s="815">
        <f t="shared" si="1528"/>
        <v>296</v>
      </c>
      <c r="D23461" s="815">
        <f t="shared" si="1529"/>
        <v>285</v>
      </c>
      <c r="E23461" s="815">
        <v>2024</v>
      </c>
    </row>
    <row r="23462" spans="1:5">
      <c r="A23462" s="816">
        <f t="shared" si="1526"/>
        <v>45363</v>
      </c>
      <c r="B23462" s="815">
        <f t="shared" si="1527"/>
        <v>72</v>
      </c>
      <c r="C23462" s="815">
        <f t="shared" si="1528"/>
        <v>295</v>
      </c>
      <c r="D23462" s="815">
        <f t="shared" si="1529"/>
        <v>284</v>
      </c>
      <c r="E23462" s="815">
        <v>2024</v>
      </c>
    </row>
    <row r="23463" spans="1:5">
      <c r="A23463" s="816">
        <f t="shared" si="1526"/>
        <v>45364</v>
      </c>
      <c r="B23463" s="815">
        <f t="shared" si="1527"/>
        <v>73</v>
      </c>
      <c r="C23463" s="815">
        <f t="shared" si="1528"/>
        <v>294</v>
      </c>
      <c r="D23463" s="815">
        <f t="shared" si="1529"/>
        <v>283</v>
      </c>
      <c r="E23463" s="815">
        <v>2024</v>
      </c>
    </row>
    <row r="23464" spans="1:5">
      <c r="A23464" s="816">
        <f t="shared" si="1526"/>
        <v>45365</v>
      </c>
      <c r="B23464" s="815">
        <f t="shared" si="1527"/>
        <v>74</v>
      </c>
      <c r="C23464" s="815">
        <f t="shared" si="1528"/>
        <v>293</v>
      </c>
      <c r="D23464" s="815">
        <f t="shared" si="1529"/>
        <v>282</v>
      </c>
      <c r="E23464" s="815">
        <v>2024</v>
      </c>
    </row>
    <row r="23465" spans="1:5">
      <c r="A23465" s="816">
        <f t="shared" si="1526"/>
        <v>45366</v>
      </c>
      <c r="B23465" s="815">
        <f t="shared" si="1527"/>
        <v>75</v>
      </c>
      <c r="C23465" s="815">
        <f t="shared" si="1528"/>
        <v>292</v>
      </c>
      <c r="D23465" s="815">
        <f t="shared" si="1529"/>
        <v>281</v>
      </c>
      <c r="E23465" s="815">
        <v>2024</v>
      </c>
    </row>
    <row r="23466" spans="1:5">
      <c r="A23466" s="816">
        <f t="shared" si="1526"/>
        <v>45367</v>
      </c>
      <c r="B23466" s="815">
        <f t="shared" si="1527"/>
        <v>76</v>
      </c>
      <c r="C23466" s="815">
        <f t="shared" si="1528"/>
        <v>291</v>
      </c>
      <c r="D23466" s="815">
        <f t="shared" si="1529"/>
        <v>280</v>
      </c>
      <c r="E23466" s="815">
        <v>2024</v>
      </c>
    </row>
    <row r="23467" spans="1:5">
      <c r="A23467" s="816">
        <f t="shared" si="1526"/>
        <v>45368</v>
      </c>
      <c r="B23467" s="815">
        <f t="shared" si="1527"/>
        <v>77</v>
      </c>
      <c r="C23467" s="815">
        <f t="shared" si="1528"/>
        <v>290</v>
      </c>
      <c r="D23467" s="815">
        <f t="shared" si="1529"/>
        <v>279</v>
      </c>
      <c r="E23467" s="815">
        <v>2024</v>
      </c>
    </row>
    <row r="23468" spans="1:5">
      <c r="A23468" s="816">
        <f t="shared" si="1526"/>
        <v>45369</v>
      </c>
      <c r="B23468" s="815">
        <f t="shared" si="1527"/>
        <v>78</v>
      </c>
      <c r="C23468" s="815">
        <f t="shared" si="1528"/>
        <v>289</v>
      </c>
      <c r="D23468" s="815">
        <f t="shared" si="1529"/>
        <v>278</v>
      </c>
      <c r="E23468" s="815">
        <v>2024</v>
      </c>
    </row>
    <row r="23469" spans="1:5">
      <c r="A23469" s="816">
        <f t="shared" si="1526"/>
        <v>45370</v>
      </c>
      <c r="B23469" s="815">
        <f t="shared" si="1527"/>
        <v>79</v>
      </c>
      <c r="C23469" s="815">
        <f t="shared" si="1528"/>
        <v>288</v>
      </c>
      <c r="D23469" s="815">
        <f t="shared" si="1529"/>
        <v>277</v>
      </c>
      <c r="E23469" s="815">
        <v>2024</v>
      </c>
    </row>
    <row r="23470" spans="1:5">
      <c r="A23470" s="816">
        <f t="shared" si="1526"/>
        <v>45371</v>
      </c>
      <c r="B23470" s="815">
        <f t="shared" si="1527"/>
        <v>80</v>
      </c>
      <c r="C23470" s="815">
        <f t="shared" si="1528"/>
        <v>287</v>
      </c>
      <c r="D23470" s="815">
        <f t="shared" si="1529"/>
        <v>276</v>
      </c>
      <c r="E23470" s="815">
        <v>2024</v>
      </c>
    </row>
    <row r="23471" spans="1:5">
      <c r="A23471" s="816">
        <f t="shared" si="1526"/>
        <v>45372</v>
      </c>
      <c r="B23471" s="815">
        <f t="shared" si="1527"/>
        <v>81</v>
      </c>
      <c r="C23471" s="815">
        <f t="shared" si="1528"/>
        <v>286</v>
      </c>
      <c r="D23471" s="815">
        <f t="shared" si="1529"/>
        <v>275</v>
      </c>
      <c r="E23471" s="815">
        <v>2024</v>
      </c>
    </row>
    <row r="23472" spans="1:5">
      <c r="A23472" s="816">
        <f t="shared" si="1526"/>
        <v>45373</v>
      </c>
      <c r="B23472" s="815">
        <f t="shared" si="1527"/>
        <v>82</v>
      </c>
      <c r="C23472" s="815">
        <f t="shared" si="1528"/>
        <v>285</v>
      </c>
      <c r="D23472" s="815">
        <f t="shared" si="1529"/>
        <v>274</v>
      </c>
      <c r="E23472" s="815">
        <v>2024</v>
      </c>
    </row>
    <row r="23473" spans="1:5">
      <c r="A23473" s="816">
        <f t="shared" si="1526"/>
        <v>45374</v>
      </c>
      <c r="B23473" s="815">
        <f t="shared" si="1527"/>
        <v>83</v>
      </c>
      <c r="C23473" s="815">
        <f t="shared" si="1528"/>
        <v>284</v>
      </c>
      <c r="D23473" s="815">
        <f t="shared" si="1529"/>
        <v>273</v>
      </c>
      <c r="E23473" s="815">
        <v>2024</v>
      </c>
    </row>
    <row r="23474" spans="1:5">
      <c r="A23474" s="816">
        <f t="shared" si="1526"/>
        <v>45375</v>
      </c>
      <c r="B23474" s="815">
        <f t="shared" si="1527"/>
        <v>84</v>
      </c>
      <c r="C23474" s="815">
        <f t="shared" si="1528"/>
        <v>283</v>
      </c>
      <c r="D23474" s="815">
        <f t="shared" si="1529"/>
        <v>272</v>
      </c>
      <c r="E23474" s="815">
        <v>2024</v>
      </c>
    </row>
    <row r="23475" spans="1:5">
      <c r="A23475" s="816">
        <f t="shared" ref="A23475:A23538" si="1530">A23474+1</f>
        <v>45376</v>
      </c>
      <c r="B23475" s="815">
        <f t="shared" si="1527"/>
        <v>85</v>
      </c>
      <c r="C23475" s="815">
        <f t="shared" si="1528"/>
        <v>282</v>
      </c>
      <c r="D23475" s="815">
        <f t="shared" si="1529"/>
        <v>271</v>
      </c>
      <c r="E23475" s="815">
        <v>2024</v>
      </c>
    </row>
    <row r="23476" spans="1:5">
      <c r="A23476" s="816">
        <f t="shared" si="1530"/>
        <v>45377</v>
      </c>
      <c r="B23476" s="815">
        <f t="shared" si="1527"/>
        <v>86</v>
      </c>
      <c r="C23476" s="815">
        <f t="shared" si="1528"/>
        <v>281</v>
      </c>
      <c r="D23476" s="815">
        <f t="shared" si="1529"/>
        <v>270</v>
      </c>
      <c r="E23476" s="815">
        <v>2024</v>
      </c>
    </row>
    <row r="23477" spans="1:5">
      <c r="A23477" s="816">
        <f t="shared" si="1530"/>
        <v>45378</v>
      </c>
      <c r="B23477" s="815">
        <f t="shared" si="1527"/>
        <v>87</v>
      </c>
      <c r="C23477" s="815">
        <f t="shared" si="1528"/>
        <v>280</v>
      </c>
      <c r="D23477" s="815">
        <f t="shared" si="1529"/>
        <v>269</v>
      </c>
      <c r="E23477" s="815">
        <v>2024</v>
      </c>
    </row>
    <row r="23478" spans="1:5">
      <c r="A23478" s="816">
        <f t="shared" si="1530"/>
        <v>45379</v>
      </c>
      <c r="B23478" s="815">
        <f t="shared" si="1527"/>
        <v>88</v>
      </c>
      <c r="C23478" s="815">
        <f t="shared" si="1528"/>
        <v>279</v>
      </c>
      <c r="D23478" s="815">
        <f t="shared" si="1529"/>
        <v>268</v>
      </c>
      <c r="E23478" s="815">
        <v>2024</v>
      </c>
    </row>
    <row r="23479" spans="1:5">
      <c r="A23479" s="816">
        <f t="shared" si="1530"/>
        <v>45380</v>
      </c>
      <c r="B23479" s="815">
        <f t="shared" si="1527"/>
        <v>89</v>
      </c>
      <c r="C23479" s="815">
        <f t="shared" si="1528"/>
        <v>278</v>
      </c>
      <c r="D23479" s="815">
        <f t="shared" si="1529"/>
        <v>267</v>
      </c>
      <c r="E23479" s="815">
        <v>2024</v>
      </c>
    </row>
    <row r="23480" spans="1:5">
      <c r="A23480" s="816">
        <f t="shared" si="1530"/>
        <v>45381</v>
      </c>
      <c r="B23480" s="815">
        <f t="shared" si="1527"/>
        <v>90</v>
      </c>
      <c r="C23480" s="815">
        <f t="shared" si="1528"/>
        <v>277</v>
      </c>
      <c r="D23480" s="815">
        <f t="shared" si="1529"/>
        <v>266</v>
      </c>
      <c r="E23480" s="815">
        <v>2024</v>
      </c>
    </row>
    <row r="23481" spans="1:5">
      <c r="A23481" s="816">
        <f t="shared" si="1530"/>
        <v>45382</v>
      </c>
      <c r="B23481" s="815">
        <f t="shared" si="1527"/>
        <v>91</v>
      </c>
      <c r="C23481" s="815">
        <f t="shared" si="1528"/>
        <v>276</v>
      </c>
      <c r="D23481" s="815">
        <f t="shared" si="1529"/>
        <v>265</v>
      </c>
      <c r="E23481" s="815">
        <v>2024</v>
      </c>
    </row>
    <row r="23482" spans="1:5">
      <c r="A23482" s="816">
        <f t="shared" si="1530"/>
        <v>45383</v>
      </c>
      <c r="B23482" s="815">
        <f t="shared" si="1527"/>
        <v>92</v>
      </c>
      <c r="C23482" s="815">
        <f t="shared" si="1528"/>
        <v>275</v>
      </c>
      <c r="D23482" s="815">
        <f t="shared" si="1529"/>
        <v>264</v>
      </c>
      <c r="E23482" s="815">
        <v>2024</v>
      </c>
    </row>
    <row r="23483" spans="1:5">
      <c r="A23483" s="816">
        <f t="shared" si="1530"/>
        <v>45384</v>
      </c>
      <c r="B23483" s="815">
        <f t="shared" si="1527"/>
        <v>93</v>
      </c>
      <c r="C23483" s="815">
        <f t="shared" si="1528"/>
        <v>274</v>
      </c>
      <c r="D23483" s="815">
        <f t="shared" si="1529"/>
        <v>263</v>
      </c>
      <c r="E23483" s="815">
        <v>2024</v>
      </c>
    </row>
    <row r="23484" spans="1:5">
      <c r="A23484" s="816">
        <f t="shared" si="1530"/>
        <v>45385</v>
      </c>
      <c r="B23484" s="815">
        <f t="shared" si="1527"/>
        <v>94</v>
      </c>
      <c r="C23484" s="815">
        <f t="shared" si="1528"/>
        <v>273</v>
      </c>
      <c r="D23484" s="815">
        <f t="shared" si="1529"/>
        <v>262</v>
      </c>
      <c r="E23484" s="815">
        <v>2024</v>
      </c>
    </row>
    <row r="23485" spans="1:5">
      <c r="A23485" s="816">
        <f t="shared" si="1530"/>
        <v>45386</v>
      </c>
      <c r="B23485" s="815">
        <f t="shared" si="1527"/>
        <v>95</v>
      </c>
      <c r="C23485" s="815">
        <f t="shared" si="1528"/>
        <v>272</v>
      </c>
      <c r="D23485" s="815">
        <f t="shared" si="1529"/>
        <v>261</v>
      </c>
      <c r="E23485" s="815">
        <v>2024</v>
      </c>
    </row>
    <row r="23486" spans="1:5">
      <c r="A23486" s="816">
        <f t="shared" si="1530"/>
        <v>45387</v>
      </c>
      <c r="B23486" s="815">
        <f t="shared" si="1527"/>
        <v>96</v>
      </c>
      <c r="C23486" s="815">
        <f t="shared" si="1528"/>
        <v>271</v>
      </c>
      <c r="D23486" s="815">
        <f t="shared" si="1529"/>
        <v>260</v>
      </c>
      <c r="E23486" s="815">
        <v>2024</v>
      </c>
    </row>
    <row r="23487" spans="1:5">
      <c r="A23487" s="816">
        <f t="shared" si="1530"/>
        <v>45388</v>
      </c>
      <c r="B23487" s="815">
        <f t="shared" si="1527"/>
        <v>97</v>
      </c>
      <c r="C23487" s="815">
        <f t="shared" si="1528"/>
        <v>270</v>
      </c>
      <c r="D23487" s="815">
        <f t="shared" si="1529"/>
        <v>259</v>
      </c>
      <c r="E23487" s="815">
        <v>2024</v>
      </c>
    </row>
    <row r="23488" spans="1:5">
      <c r="A23488" s="816">
        <f t="shared" si="1530"/>
        <v>45389</v>
      </c>
      <c r="B23488" s="815">
        <f t="shared" si="1527"/>
        <v>98</v>
      </c>
      <c r="C23488" s="815">
        <f t="shared" si="1528"/>
        <v>269</v>
      </c>
      <c r="D23488" s="815">
        <f t="shared" si="1529"/>
        <v>258</v>
      </c>
      <c r="E23488" s="815">
        <v>2024</v>
      </c>
    </row>
    <row r="23489" spans="1:5">
      <c r="A23489" s="816">
        <f t="shared" si="1530"/>
        <v>45390</v>
      </c>
      <c r="B23489" s="815">
        <f t="shared" si="1527"/>
        <v>99</v>
      </c>
      <c r="C23489" s="815">
        <f t="shared" si="1528"/>
        <v>268</v>
      </c>
      <c r="D23489" s="815">
        <f t="shared" si="1529"/>
        <v>257</v>
      </c>
      <c r="E23489" s="815">
        <v>2024</v>
      </c>
    </row>
    <row r="23490" spans="1:5">
      <c r="A23490" s="816">
        <f t="shared" si="1530"/>
        <v>45391</v>
      </c>
      <c r="B23490" s="815">
        <f t="shared" si="1527"/>
        <v>100</v>
      </c>
      <c r="C23490" s="815">
        <f t="shared" si="1528"/>
        <v>267</v>
      </c>
      <c r="D23490" s="815">
        <f t="shared" si="1529"/>
        <v>256</v>
      </c>
      <c r="E23490" s="815">
        <v>2024</v>
      </c>
    </row>
    <row r="23491" spans="1:5">
      <c r="A23491" s="816">
        <f t="shared" si="1530"/>
        <v>45392</v>
      </c>
      <c r="B23491" s="815">
        <f t="shared" si="1527"/>
        <v>101</v>
      </c>
      <c r="C23491" s="815">
        <f t="shared" si="1528"/>
        <v>266</v>
      </c>
      <c r="D23491" s="815">
        <f t="shared" si="1529"/>
        <v>255</v>
      </c>
      <c r="E23491" s="815">
        <v>2024</v>
      </c>
    </row>
    <row r="23492" spans="1:5">
      <c r="A23492" s="816">
        <f t="shared" si="1530"/>
        <v>45393</v>
      </c>
      <c r="B23492" s="815">
        <f t="shared" si="1527"/>
        <v>102</v>
      </c>
      <c r="C23492" s="815">
        <f t="shared" si="1528"/>
        <v>265</v>
      </c>
      <c r="D23492" s="815">
        <f t="shared" si="1529"/>
        <v>254</v>
      </c>
      <c r="E23492" s="815">
        <v>2024</v>
      </c>
    </row>
    <row r="23493" spans="1:5">
      <c r="A23493" s="816">
        <f t="shared" si="1530"/>
        <v>45394</v>
      </c>
      <c r="B23493" s="815">
        <f t="shared" si="1527"/>
        <v>103</v>
      </c>
      <c r="C23493" s="815">
        <f t="shared" si="1528"/>
        <v>264</v>
      </c>
      <c r="D23493" s="815">
        <f t="shared" si="1529"/>
        <v>253</v>
      </c>
      <c r="E23493" s="815">
        <v>2024</v>
      </c>
    </row>
    <row r="23494" spans="1:5">
      <c r="A23494" s="816">
        <f t="shared" si="1530"/>
        <v>45395</v>
      </c>
      <c r="B23494" s="815">
        <f t="shared" si="1527"/>
        <v>104</v>
      </c>
      <c r="C23494" s="815">
        <f t="shared" si="1528"/>
        <v>263</v>
      </c>
      <c r="D23494" s="815">
        <f t="shared" si="1529"/>
        <v>252</v>
      </c>
      <c r="E23494" s="815">
        <v>2024</v>
      </c>
    </row>
    <row r="23495" spans="1:5">
      <c r="A23495" s="816">
        <f t="shared" si="1530"/>
        <v>45396</v>
      </c>
      <c r="B23495" s="815">
        <f t="shared" si="1527"/>
        <v>105</v>
      </c>
      <c r="C23495" s="815">
        <f t="shared" si="1528"/>
        <v>262</v>
      </c>
      <c r="D23495" s="815">
        <f t="shared" si="1529"/>
        <v>251</v>
      </c>
      <c r="E23495" s="815">
        <v>2024</v>
      </c>
    </row>
    <row r="23496" spans="1:5">
      <c r="A23496" s="816">
        <f t="shared" si="1530"/>
        <v>45397</v>
      </c>
      <c r="B23496" s="815">
        <f t="shared" si="1527"/>
        <v>106</v>
      </c>
      <c r="C23496" s="815">
        <f t="shared" si="1528"/>
        <v>261</v>
      </c>
      <c r="D23496" s="815">
        <f t="shared" si="1529"/>
        <v>250</v>
      </c>
      <c r="E23496" s="815">
        <v>2024</v>
      </c>
    </row>
    <row r="23497" spans="1:5">
      <c r="A23497" s="816">
        <f t="shared" si="1530"/>
        <v>45398</v>
      </c>
      <c r="B23497" s="815">
        <f t="shared" si="1527"/>
        <v>107</v>
      </c>
      <c r="C23497" s="815">
        <f t="shared" si="1528"/>
        <v>260</v>
      </c>
      <c r="D23497" s="815">
        <f t="shared" si="1529"/>
        <v>249</v>
      </c>
      <c r="E23497" s="815">
        <v>2024</v>
      </c>
    </row>
    <row r="23498" spans="1:5">
      <c r="A23498" s="816">
        <f t="shared" si="1530"/>
        <v>45399</v>
      </c>
      <c r="B23498" s="815">
        <f t="shared" si="1527"/>
        <v>108</v>
      </c>
      <c r="C23498" s="815">
        <f t="shared" si="1528"/>
        <v>259</v>
      </c>
      <c r="D23498" s="815">
        <f t="shared" si="1529"/>
        <v>248</v>
      </c>
      <c r="E23498" s="815">
        <v>2024</v>
      </c>
    </row>
    <row r="23499" spans="1:5">
      <c r="A23499" s="816">
        <f t="shared" si="1530"/>
        <v>45400</v>
      </c>
      <c r="B23499" s="815">
        <f t="shared" si="1527"/>
        <v>109</v>
      </c>
      <c r="C23499" s="815">
        <f t="shared" si="1528"/>
        <v>258</v>
      </c>
      <c r="D23499" s="815">
        <f t="shared" si="1529"/>
        <v>247</v>
      </c>
      <c r="E23499" s="815">
        <v>2024</v>
      </c>
    </row>
    <row r="23500" spans="1:5">
      <c r="A23500" s="816">
        <f t="shared" si="1530"/>
        <v>45401</v>
      </c>
      <c r="B23500" s="815">
        <f t="shared" si="1527"/>
        <v>110</v>
      </c>
      <c r="C23500" s="815">
        <f t="shared" si="1528"/>
        <v>257</v>
      </c>
      <c r="D23500" s="815">
        <f t="shared" si="1529"/>
        <v>246</v>
      </c>
      <c r="E23500" s="815">
        <v>2024</v>
      </c>
    </row>
    <row r="23501" spans="1:5">
      <c r="A23501" s="816">
        <f t="shared" si="1530"/>
        <v>45402</v>
      </c>
      <c r="B23501" s="815">
        <f t="shared" si="1527"/>
        <v>111</v>
      </c>
      <c r="C23501" s="815">
        <f t="shared" si="1528"/>
        <v>256</v>
      </c>
      <c r="D23501" s="815">
        <f t="shared" si="1529"/>
        <v>245</v>
      </c>
      <c r="E23501" s="815">
        <v>2024</v>
      </c>
    </row>
    <row r="23502" spans="1:5">
      <c r="A23502" s="816">
        <f t="shared" si="1530"/>
        <v>45403</v>
      </c>
      <c r="B23502" s="815">
        <f t="shared" si="1527"/>
        <v>112</v>
      </c>
      <c r="C23502" s="815">
        <f t="shared" si="1528"/>
        <v>255</v>
      </c>
      <c r="D23502" s="815">
        <f t="shared" si="1529"/>
        <v>244</v>
      </c>
      <c r="E23502" s="815">
        <v>2024</v>
      </c>
    </row>
    <row r="23503" spans="1:5">
      <c r="A23503" s="816">
        <f t="shared" si="1530"/>
        <v>45404</v>
      </c>
      <c r="B23503" s="815">
        <f t="shared" si="1527"/>
        <v>113</v>
      </c>
      <c r="C23503" s="815">
        <f t="shared" si="1528"/>
        <v>254</v>
      </c>
      <c r="D23503" s="815">
        <f t="shared" si="1529"/>
        <v>243</v>
      </c>
      <c r="E23503" s="815">
        <v>2024</v>
      </c>
    </row>
    <row r="23504" spans="1:5">
      <c r="A23504" s="816">
        <f t="shared" si="1530"/>
        <v>45405</v>
      </c>
      <c r="B23504" s="815">
        <f t="shared" si="1527"/>
        <v>114</v>
      </c>
      <c r="C23504" s="815">
        <f t="shared" si="1528"/>
        <v>253</v>
      </c>
      <c r="D23504" s="815">
        <f t="shared" si="1529"/>
        <v>242</v>
      </c>
      <c r="E23504" s="815">
        <v>2024</v>
      </c>
    </row>
    <row r="23505" spans="1:5">
      <c r="A23505" s="816">
        <f t="shared" si="1530"/>
        <v>45406</v>
      </c>
      <c r="B23505" s="815">
        <f t="shared" si="1527"/>
        <v>115</v>
      </c>
      <c r="C23505" s="815">
        <f t="shared" si="1528"/>
        <v>252</v>
      </c>
      <c r="D23505" s="815">
        <f t="shared" si="1529"/>
        <v>241</v>
      </c>
      <c r="E23505" s="815">
        <v>2024</v>
      </c>
    </row>
    <row r="23506" spans="1:5">
      <c r="A23506" s="816">
        <f t="shared" si="1530"/>
        <v>45407</v>
      </c>
      <c r="B23506" s="815">
        <f t="shared" si="1527"/>
        <v>116</v>
      </c>
      <c r="C23506" s="815">
        <f t="shared" si="1528"/>
        <v>251</v>
      </c>
      <c r="D23506" s="815">
        <f t="shared" si="1529"/>
        <v>240</v>
      </c>
      <c r="E23506" s="815">
        <v>2024</v>
      </c>
    </row>
    <row r="23507" spans="1:5">
      <c r="A23507" s="816">
        <f t="shared" si="1530"/>
        <v>45408</v>
      </c>
      <c r="B23507" s="815">
        <f t="shared" si="1527"/>
        <v>117</v>
      </c>
      <c r="C23507" s="815">
        <f t="shared" si="1528"/>
        <v>250</v>
      </c>
      <c r="D23507" s="815">
        <f t="shared" si="1529"/>
        <v>239</v>
      </c>
      <c r="E23507" s="815">
        <v>2024</v>
      </c>
    </row>
    <row r="23508" spans="1:5">
      <c r="A23508" s="816">
        <f t="shared" si="1530"/>
        <v>45409</v>
      </c>
      <c r="B23508" s="815">
        <f t="shared" si="1527"/>
        <v>118</v>
      </c>
      <c r="C23508" s="815">
        <f t="shared" si="1528"/>
        <v>249</v>
      </c>
      <c r="D23508" s="815">
        <f t="shared" si="1529"/>
        <v>238</v>
      </c>
      <c r="E23508" s="815">
        <v>2024</v>
      </c>
    </row>
    <row r="23509" spans="1:5">
      <c r="A23509" s="816">
        <f t="shared" si="1530"/>
        <v>45410</v>
      </c>
      <c r="B23509" s="815">
        <f t="shared" si="1527"/>
        <v>119</v>
      </c>
      <c r="C23509" s="815">
        <f t="shared" si="1528"/>
        <v>248</v>
      </c>
      <c r="D23509" s="815">
        <f t="shared" si="1529"/>
        <v>237</v>
      </c>
      <c r="E23509" s="815">
        <v>2024</v>
      </c>
    </row>
    <row r="23510" spans="1:5">
      <c r="A23510" s="816">
        <f t="shared" si="1530"/>
        <v>45411</v>
      </c>
      <c r="B23510" s="815">
        <f t="shared" ref="B23510:B23573" si="1531">B23509+1</f>
        <v>120</v>
      </c>
      <c r="C23510" s="815">
        <f t="shared" ref="C23510:C23573" si="1532">C23509-1</f>
        <v>247</v>
      </c>
      <c r="D23510" s="815">
        <f t="shared" ref="D23510:D23573" si="1533">D23509-1</f>
        <v>236</v>
      </c>
      <c r="E23510" s="815">
        <v>2024</v>
      </c>
    </row>
    <row r="23511" spans="1:5">
      <c r="A23511" s="816">
        <f t="shared" si="1530"/>
        <v>45412</v>
      </c>
      <c r="B23511" s="815">
        <f t="shared" si="1531"/>
        <v>121</v>
      </c>
      <c r="C23511" s="815">
        <f t="shared" si="1532"/>
        <v>246</v>
      </c>
      <c r="D23511" s="815">
        <f t="shared" si="1533"/>
        <v>235</v>
      </c>
      <c r="E23511" s="815">
        <v>2024</v>
      </c>
    </row>
    <row r="23512" spans="1:5">
      <c r="A23512" s="816">
        <f t="shared" si="1530"/>
        <v>45413</v>
      </c>
      <c r="B23512" s="815">
        <f t="shared" si="1531"/>
        <v>122</v>
      </c>
      <c r="C23512" s="815">
        <f t="shared" si="1532"/>
        <v>245</v>
      </c>
      <c r="D23512" s="815">
        <f t="shared" si="1533"/>
        <v>234</v>
      </c>
      <c r="E23512" s="815">
        <v>2024</v>
      </c>
    </row>
    <row r="23513" spans="1:5">
      <c r="A23513" s="816">
        <f t="shared" si="1530"/>
        <v>45414</v>
      </c>
      <c r="B23513" s="815">
        <f t="shared" si="1531"/>
        <v>123</v>
      </c>
      <c r="C23513" s="815">
        <f t="shared" si="1532"/>
        <v>244</v>
      </c>
      <c r="D23513" s="815">
        <f t="shared" si="1533"/>
        <v>233</v>
      </c>
      <c r="E23513" s="815">
        <v>2024</v>
      </c>
    </row>
    <row r="23514" spans="1:5">
      <c r="A23514" s="816">
        <f t="shared" si="1530"/>
        <v>45415</v>
      </c>
      <c r="B23514" s="815">
        <f t="shared" si="1531"/>
        <v>124</v>
      </c>
      <c r="C23514" s="815">
        <f t="shared" si="1532"/>
        <v>243</v>
      </c>
      <c r="D23514" s="815">
        <f t="shared" si="1533"/>
        <v>232</v>
      </c>
      <c r="E23514" s="815">
        <v>2024</v>
      </c>
    </row>
    <row r="23515" spans="1:5">
      <c r="A23515" s="816">
        <f t="shared" si="1530"/>
        <v>45416</v>
      </c>
      <c r="B23515" s="815">
        <f t="shared" si="1531"/>
        <v>125</v>
      </c>
      <c r="C23515" s="815">
        <f t="shared" si="1532"/>
        <v>242</v>
      </c>
      <c r="D23515" s="815">
        <f t="shared" si="1533"/>
        <v>231</v>
      </c>
      <c r="E23515" s="815">
        <v>2024</v>
      </c>
    </row>
    <row r="23516" spans="1:5">
      <c r="A23516" s="816">
        <f t="shared" si="1530"/>
        <v>45417</v>
      </c>
      <c r="B23516" s="815">
        <f t="shared" si="1531"/>
        <v>126</v>
      </c>
      <c r="C23516" s="815">
        <f t="shared" si="1532"/>
        <v>241</v>
      </c>
      <c r="D23516" s="815">
        <f t="shared" si="1533"/>
        <v>230</v>
      </c>
      <c r="E23516" s="815">
        <v>2024</v>
      </c>
    </row>
    <row r="23517" spans="1:5">
      <c r="A23517" s="816">
        <f t="shared" si="1530"/>
        <v>45418</v>
      </c>
      <c r="B23517" s="815">
        <f t="shared" si="1531"/>
        <v>127</v>
      </c>
      <c r="C23517" s="815">
        <f t="shared" si="1532"/>
        <v>240</v>
      </c>
      <c r="D23517" s="815">
        <f t="shared" si="1533"/>
        <v>229</v>
      </c>
      <c r="E23517" s="815">
        <v>2024</v>
      </c>
    </row>
    <row r="23518" spans="1:5">
      <c r="A23518" s="816">
        <f t="shared" si="1530"/>
        <v>45419</v>
      </c>
      <c r="B23518" s="815">
        <f t="shared" si="1531"/>
        <v>128</v>
      </c>
      <c r="C23518" s="815">
        <f t="shared" si="1532"/>
        <v>239</v>
      </c>
      <c r="D23518" s="815">
        <f t="shared" si="1533"/>
        <v>228</v>
      </c>
      <c r="E23518" s="815">
        <v>2024</v>
      </c>
    </row>
    <row r="23519" spans="1:5">
      <c r="A23519" s="816">
        <f t="shared" si="1530"/>
        <v>45420</v>
      </c>
      <c r="B23519" s="815">
        <f t="shared" si="1531"/>
        <v>129</v>
      </c>
      <c r="C23519" s="815">
        <f t="shared" si="1532"/>
        <v>238</v>
      </c>
      <c r="D23519" s="815">
        <f t="shared" si="1533"/>
        <v>227</v>
      </c>
      <c r="E23519" s="815">
        <v>2024</v>
      </c>
    </row>
    <row r="23520" spans="1:5">
      <c r="A23520" s="816">
        <f t="shared" si="1530"/>
        <v>45421</v>
      </c>
      <c r="B23520" s="815">
        <f t="shared" si="1531"/>
        <v>130</v>
      </c>
      <c r="C23520" s="815">
        <f t="shared" si="1532"/>
        <v>237</v>
      </c>
      <c r="D23520" s="815">
        <f t="shared" si="1533"/>
        <v>226</v>
      </c>
      <c r="E23520" s="815">
        <v>2024</v>
      </c>
    </row>
    <row r="23521" spans="1:5">
      <c r="A23521" s="816">
        <f t="shared" si="1530"/>
        <v>45422</v>
      </c>
      <c r="B23521" s="815">
        <f t="shared" si="1531"/>
        <v>131</v>
      </c>
      <c r="C23521" s="815">
        <f t="shared" si="1532"/>
        <v>236</v>
      </c>
      <c r="D23521" s="815">
        <f t="shared" si="1533"/>
        <v>225</v>
      </c>
      <c r="E23521" s="815">
        <v>2024</v>
      </c>
    </row>
    <row r="23522" spans="1:5">
      <c r="A23522" s="816">
        <f t="shared" si="1530"/>
        <v>45423</v>
      </c>
      <c r="B23522" s="815">
        <f t="shared" si="1531"/>
        <v>132</v>
      </c>
      <c r="C23522" s="815">
        <f t="shared" si="1532"/>
        <v>235</v>
      </c>
      <c r="D23522" s="815">
        <f t="shared" si="1533"/>
        <v>224</v>
      </c>
      <c r="E23522" s="815">
        <v>2024</v>
      </c>
    </row>
    <row r="23523" spans="1:5">
      <c r="A23523" s="816">
        <f t="shared" si="1530"/>
        <v>45424</v>
      </c>
      <c r="B23523" s="815">
        <f t="shared" si="1531"/>
        <v>133</v>
      </c>
      <c r="C23523" s="815">
        <f t="shared" si="1532"/>
        <v>234</v>
      </c>
      <c r="D23523" s="815">
        <f t="shared" si="1533"/>
        <v>223</v>
      </c>
      <c r="E23523" s="815">
        <v>2024</v>
      </c>
    </row>
    <row r="23524" spans="1:5">
      <c r="A23524" s="816">
        <f t="shared" si="1530"/>
        <v>45425</v>
      </c>
      <c r="B23524" s="815">
        <f t="shared" si="1531"/>
        <v>134</v>
      </c>
      <c r="C23524" s="815">
        <f t="shared" si="1532"/>
        <v>233</v>
      </c>
      <c r="D23524" s="815">
        <f t="shared" si="1533"/>
        <v>222</v>
      </c>
      <c r="E23524" s="815">
        <v>2024</v>
      </c>
    </row>
    <row r="23525" spans="1:5">
      <c r="A23525" s="816">
        <f t="shared" si="1530"/>
        <v>45426</v>
      </c>
      <c r="B23525" s="815">
        <f t="shared" si="1531"/>
        <v>135</v>
      </c>
      <c r="C23525" s="815">
        <f t="shared" si="1532"/>
        <v>232</v>
      </c>
      <c r="D23525" s="815">
        <f t="shared" si="1533"/>
        <v>221</v>
      </c>
      <c r="E23525" s="815">
        <v>2024</v>
      </c>
    </row>
    <row r="23526" spans="1:5">
      <c r="A23526" s="816">
        <f t="shared" si="1530"/>
        <v>45427</v>
      </c>
      <c r="B23526" s="815">
        <f t="shared" si="1531"/>
        <v>136</v>
      </c>
      <c r="C23526" s="815">
        <f t="shared" si="1532"/>
        <v>231</v>
      </c>
      <c r="D23526" s="815">
        <f t="shared" si="1533"/>
        <v>220</v>
      </c>
      <c r="E23526" s="815">
        <v>2024</v>
      </c>
    </row>
    <row r="23527" spans="1:5">
      <c r="A23527" s="816">
        <f t="shared" si="1530"/>
        <v>45428</v>
      </c>
      <c r="B23527" s="815">
        <f t="shared" si="1531"/>
        <v>137</v>
      </c>
      <c r="C23527" s="815">
        <f t="shared" si="1532"/>
        <v>230</v>
      </c>
      <c r="D23527" s="815">
        <f t="shared" si="1533"/>
        <v>219</v>
      </c>
      <c r="E23527" s="815">
        <v>2024</v>
      </c>
    </row>
    <row r="23528" spans="1:5">
      <c r="A23528" s="816">
        <f t="shared" si="1530"/>
        <v>45429</v>
      </c>
      <c r="B23528" s="815">
        <f t="shared" si="1531"/>
        <v>138</v>
      </c>
      <c r="C23528" s="815">
        <f t="shared" si="1532"/>
        <v>229</v>
      </c>
      <c r="D23528" s="815">
        <f t="shared" si="1533"/>
        <v>218</v>
      </c>
      <c r="E23528" s="815">
        <v>2024</v>
      </c>
    </row>
    <row r="23529" spans="1:5">
      <c r="A23529" s="816">
        <f t="shared" si="1530"/>
        <v>45430</v>
      </c>
      <c r="B23529" s="815">
        <f t="shared" si="1531"/>
        <v>139</v>
      </c>
      <c r="C23529" s="815">
        <f t="shared" si="1532"/>
        <v>228</v>
      </c>
      <c r="D23529" s="815">
        <f t="shared" si="1533"/>
        <v>217</v>
      </c>
      <c r="E23529" s="815">
        <v>2024</v>
      </c>
    </row>
    <row r="23530" spans="1:5">
      <c r="A23530" s="816">
        <f t="shared" si="1530"/>
        <v>45431</v>
      </c>
      <c r="B23530" s="815">
        <f t="shared" si="1531"/>
        <v>140</v>
      </c>
      <c r="C23530" s="815">
        <f t="shared" si="1532"/>
        <v>227</v>
      </c>
      <c r="D23530" s="815">
        <f t="shared" si="1533"/>
        <v>216</v>
      </c>
      <c r="E23530" s="815">
        <v>2024</v>
      </c>
    </row>
    <row r="23531" spans="1:5">
      <c r="A23531" s="816">
        <f t="shared" si="1530"/>
        <v>45432</v>
      </c>
      <c r="B23531" s="815">
        <f t="shared" si="1531"/>
        <v>141</v>
      </c>
      <c r="C23531" s="815">
        <f t="shared" si="1532"/>
        <v>226</v>
      </c>
      <c r="D23531" s="815">
        <f t="shared" si="1533"/>
        <v>215</v>
      </c>
      <c r="E23531" s="815">
        <v>2024</v>
      </c>
    </row>
    <row r="23532" spans="1:5">
      <c r="A23532" s="816">
        <f t="shared" si="1530"/>
        <v>45433</v>
      </c>
      <c r="B23532" s="815">
        <f t="shared" si="1531"/>
        <v>142</v>
      </c>
      <c r="C23532" s="815">
        <f t="shared" si="1532"/>
        <v>225</v>
      </c>
      <c r="D23532" s="815">
        <f t="shared" si="1533"/>
        <v>214</v>
      </c>
      <c r="E23532" s="815">
        <v>2024</v>
      </c>
    </row>
    <row r="23533" spans="1:5">
      <c r="A23533" s="816">
        <f t="shared" si="1530"/>
        <v>45434</v>
      </c>
      <c r="B23533" s="815">
        <f t="shared" si="1531"/>
        <v>143</v>
      </c>
      <c r="C23533" s="815">
        <f t="shared" si="1532"/>
        <v>224</v>
      </c>
      <c r="D23533" s="815">
        <f t="shared" si="1533"/>
        <v>213</v>
      </c>
      <c r="E23533" s="815">
        <v>2024</v>
      </c>
    </row>
    <row r="23534" spans="1:5">
      <c r="A23534" s="816">
        <f t="shared" si="1530"/>
        <v>45435</v>
      </c>
      <c r="B23534" s="815">
        <f t="shared" si="1531"/>
        <v>144</v>
      </c>
      <c r="C23534" s="815">
        <f t="shared" si="1532"/>
        <v>223</v>
      </c>
      <c r="D23534" s="815">
        <f t="shared" si="1533"/>
        <v>212</v>
      </c>
      <c r="E23534" s="815">
        <v>2024</v>
      </c>
    </row>
    <row r="23535" spans="1:5">
      <c r="A23535" s="816">
        <f t="shared" si="1530"/>
        <v>45436</v>
      </c>
      <c r="B23535" s="815">
        <f t="shared" si="1531"/>
        <v>145</v>
      </c>
      <c r="C23535" s="815">
        <f t="shared" si="1532"/>
        <v>222</v>
      </c>
      <c r="D23535" s="815">
        <f t="shared" si="1533"/>
        <v>211</v>
      </c>
      <c r="E23535" s="815">
        <v>2024</v>
      </c>
    </row>
    <row r="23536" spans="1:5">
      <c r="A23536" s="816">
        <f t="shared" si="1530"/>
        <v>45437</v>
      </c>
      <c r="B23536" s="815">
        <f t="shared" si="1531"/>
        <v>146</v>
      </c>
      <c r="C23536" s="815">
        <f t="shared" si="1532"/>
        <v>221</v>
      </c>
      <c r="D23536" s="815">
        <f t="shared" si="1533"/>
        <v>210</v>
      </c>
      <c r="E23536" s="815">
        <v>2024</v>
      </c>
    </row>
    <row r="23537" spans="1:5">
      <c r="A23537" s="816">
        <f t="shared" si="1530"/>
        <v>45438</v>
      </c>
      <c r="B23537" s="815">
        <f t="shared" si="1531"/>
        <v>147</v>
      </c>
      <c r="C23537" s="815">
        <f t="shared" si="1532"/>
        <v>220</v>
      </c>
      <c r="D23537" s="815">
        <f t="shared" si="1533"/>
        <v>209</v>
      </c>
      <c r="E23537" s="815">
        <v>2024</v>
      </c>
    </row>
    <row r="23538" spans="1:5">
      <c r="A23538" s="816">
        <f t="shared" si="1530"/>
        <v>45439</v>
      </c>
      <c r="B23538" s="815">
        <f t="shared" si="1531"/>
        <v>148</v>
      </c>
      <c r="C23538" s="815">
        <f t="shared" si="1532"/>
        <v>219</v>
      </c>
      <c r="D23538" s="815">
        <f t="shared" si="1533"/>
        <v>208</v>
      </c>
      <c r="E23538" s="815">
        <v>2024</v>
      </c>
    </row>
    <row r="23539" spans="1:5">
      <c r="A23539" s="816">
        <f t="shared" ref="A23539:A23602" si="1534">A23538+1</f>
        <v>45440</v>
      </c>
      <c r="B23539" s="815">
        <f t="shared" si="1531"/>
        <v>149</v>
      </c>
      <c r="C23539" s="815">
        <f t="shared" si="1532"/>
        <v>218</v>
      </c>
      <c r="D23539" s="815">
        <f t="shared" si="1533"/>
        <v>207</v>
      </c>
      <c r="E23539" s="815">
        <v>2024</v>
      </c>
    </row>
    <row r="23540" spans="1:5">
      <c r="A23540" s="816">
        <f t="shared" si="1534"/>
        <v>45441</v>
      </c>
      <c r="B23540" s="815">
        <f t="shared" si="1531"/>
        <v>150</v>
      </c>
      <c r="C23540" s="815">
        <f t="shared" si="1532"/>
        <v>217</v>
      </c>
      <c r="D23540" s="815">
        <f t="shared" si="1533"/>
        <v>206</v>
      </c>
      <c r="E23540" s="815">
        <v>2024</v>
      </c>
    </row>
    <row r="23541" spans="1:5">
      <c r="A23541" s="816">
        <f t="shared" si="1534"/>
        <v>45442</v>
      </c>
      <c r="B23541" s="815">
        <f t="shared" si="1531"/>
        <v>151</v>
      </c>
      <c r="C23541" s="815">
        <f t="shared" si="1532"/>
        <v>216</v>
      </c>
      <c r="D23541" s="815">
        <f t="shared" si="1533"/>
        <v>205</v>
      </c>
      <c r="E23541" s="815">
        <v>2024</v>
      </c>
    </row>
    <row r="23542" spans="1:5">
      <c r="A23542" s="816">
        <f t="shared" si="1534"/>
        <v>45443</v>
      </c>
      <c r="B23542" s="815">
        <f t="shared" si="1531"/>
        <v>152</v>
      </c>
      <c r="C23542" s="815">
        <f t="shared" si="1532"/>
        <v>215</v>
      </c>
      <c r="D23542" s="815">
        <f t="shared" si="1533"/>
        <v>204</v>
      </c>
      <c r="E23542" s="815">
        <v>2024</v>
      </c>
    </row>
    <row r="23543" spans="1:5">
      <c r="A23543" s="816">
        <f t="shared" si="1534"/>
        <v>45444</v>
      </c>
      <c r="B23543" s="815">
        <f t="shared" si="1531"/>
        <v>153</v>
      </c>
      <c r="C23543" s="815">
        <f t="shared" si="1532"/>
        <v>214</v>
      </c>
      <c r="D23543" s="815">
        <f t="shared" si="1533"/>
        <v>203</v>
      </c>
      <c r="E23543" s="815">
        <v>2024</v>
      </c>
    </row>
    <row r="23544" spans="1:5">
      <c r="A23544" s="816">
        <f t="shared" si="1534"/>
        <v>45445</v>
      </c>
      <c r="B23544" s="815">
        <f t="shared" si="1531"/>
        <v>154</v>
      </c>
      <c r="C23544" s="815">
        <f t="shared" si="1532"/>
        <v>213</v>
      </c>
      <c r="D23544" s="815">
        <f t="shared" si="1533"/>
        <v>202</v>
      </c>
      <c r="E23544" s="815">
        <v>2024</v>
      </c>
    </row>
    <row r="23545" spans="1:5">
      <c r="A23545" s="816">
        <f t="shared" si="1534"/>
        <v>45446</v>
      </c>
      <c r="B23545" s="815">
        <f t="shared" si="1531"/>
        <v>155</v>
      </c>
      <c r="C23545" s="815">
        <f t="shared" si="1532"/>
        <v>212</v>
      </c>
      <c r="D23545" s="815">
        <f t="shared" si="1533"/>
        <v>201</v>
      </c>
      <c r="E23545" s="815">
        <v>2024</v>
      </c>
    </row>
    <row r="23546" spans="1:5">
      <c r="A23546" s="816">
        <f t="shared" si="1534"/>
        <v>45447</v>
      </c>
      <c r="B23546" s="815">
        <f t="shared" si="1531"/>
        <v>156</v>
      </c>
      <c r="C23546" s="815">
        <f t="shared" si="1532"/>
        <v>211</v>
      </c>
      <c r="D23546" s="815">
        <f t="shared" si="1533"/>
        <v>200</v>
      </c>
      <c r="E23546" s="815">
        <v>2024</v>
      </c>
    </row>
    <row r="23547" spans="1:5">
      <c r="A23547" s="816">
        <f t="shared" si="1534"/>
        <v>45448</v>
      </c>
      <c r="B23547" s="815">
        <f t="shared" si="1531"/>
        <v>157</v>
      </c>
      <c r="C23547" s="815">
        <f t="shared" si="1532"/>
        <v>210</v>
      </c>
      <c r="D23547" s="815">
        <f t="shared" si="1533"/>
        <v>199</v>
      </c>
      <c r="E23547" s="815">
        <v>2024</v>
      </c>
    </row>
    <row r="23548" spans="1:5">
      <c r="A23548" s="816">
        <f t="shared" si="1534"/>
        <v>45449</v>
      </c>
      <c r="B23548" s="815">
        <f t="shared" si="1531"/>
        <v>158</v>
      </c>
      <c r="C23548" s="815">
        <f t="shared" si="1532"/>
        <v>209</v>
      </c>
      <c r="D23548" s="815">
        <f t="shared" si="1533"/>
        <v>198</v>
      </c>
      <c r="E23548" s="815">
        <v>2024</v>
      </c>
    </row>
    <row r="23549" spans="1:5">
      <c r="A23549" s="816">
        <f t="shared" si="1534"/>
        <v>45450</v>
      </c>
      <c r="B23549" s="815">
        <f t="shared" si="1531"/>
        <v>159</v>
      </c>
      <c r="C23549" s="815">
        <f t="shared" si="1532"/>
        <v>208</v>
      </c>
      <c r="D23549" s="815">
        <f t="shared" si="1533"/>
        <v>197</v>
      </c>
      <c r="E23549" s="815">
        <v>2024</v>
      </c>
    </row>
    <row r="23550" spans="1:5">
      <c r="A23550" s="816">
        <f t="shared" si="1534"/>
        <v>45451</v>
      </c>
      <c r="B23550" s="815">
        <f t="shared" si="1531"/>
        <v>160</v>
      </c>
      <c r="C23550" s="815">
        <f t="shared" si="1532"/>
        <v>207</v>
      </c>
      <c r="D23550" s="815">
        <f t="shared" si="1533"/>
        <v>196</v>
      </c>
      <c r="E23550" s="815">
        <v>2024</v>
      </c>
    </row>
    <row r="23551" spans="1:5">
      <c r="A23551" s="816">
        <f t="shared" si="1534"/>
        <v>45452</v>
      </c>
      <c r="B23551" s="815">
        <f t="shared" si="1531"/>
        <v>161</v>
      </c>
      <c r="C23551" s="815">
        <f t="shared" si="1532"/>
        <v>206</v>
      </c>
      <c r="D23551" s="815">
        <f t="shared" si="1533"/>
        <v>195</v>
      </c>
      <c r="E23551" s="815">
        <v>2024</v>
      </c>
    </row>
    <row r="23552" spans="1:5">
      <c r="A23552" s="816">
        <f t="shared" si="1534"/>
        <v>45453</v>
      </c>
      <c r="B23552" s="815">
        <f t="shared" si="1531"/>
        <v>162</v>
      </c>
      <c r="C23552" s="815">
        <f t="shared" si="1532"/>
        <v>205</v>
      </c>
      <c r="D23552" s="815">
        <f t="shared" si="1533"/>
        <v>194</v>
      </c>
      <c r="E23552" s="815">
        <v>2024</v>
      </c>
    </row>
    <row r="23553" spans="1:5">
      <c r="A23553" s="816">
        <f t="shared" si="1534"/>
        <v>45454</v>
      </c>
      <c r="B23553" s="815">
        <f t="shared" si="1531"/>
        <v>163</v>
      </c>
      <c r="C23553" s="815">
        <f t="shared" si="1532"/>
        <v>204</v>
      </c>
      <c r="D23553" s="815">
        <f t="shared" si="1533"/>
        <v>193</v>
      </c>
      <c r="E23553" s="815">
        <v>2024</v>
      </c>
    </row>
    <row r="23554" spans="1:5">
      <c r="A23554" s="816">
        <f t="shared" si="1534"/>
        <v>45455</v>
      </c>
      <c r="B23554" s="815">
        <f t="shared" si="1531"/>
        <v>164</v>
      </c>
      <c r="C23554" s="815">
        <f t="shared" si="1532"/>
        <v>203</v>
      </c>
      <c r="D23554" s="815">
        <f t="shared" si="1533"/>
        <v>192</v>
      </c>
      <c r="E23554" s="815">
        <v>2024</v>
      </c>
    </row>
    <row r="23555" spans="1:5">
      <c r="A23555" s="816">
        <f t="shared" si="1534"/>
        <v>45456</v>
      </c>
      <c r="B23555" s="815">
        <f t="shared" si="1531"/>
        <v>165</v>
      </c>
      <c r="C23555" s="815">
        <f t="shared" si="1532"/>
        <v>202</v>
      </c>
      <c r="D23555" s="815">
        <f t="shared" si="1533"/>
        <v>191</v>
      </c>
      <c r="E23555" s="815">
        <v>2024</v>
      </c>
    </row>
    <row r="23556" spans="1:5">
      <c r="A23556" s="816">
        <f t="shared" si="1534"/>
        <v>45457</v>
      </c>
      <c r="B23556" s="815">
        <f t="shared" si="1531"/>
        <v>166</v>
      </c>
      <c r="C23556" s="815">
        <f t="shared" si="1532"/>
        <v>201</v>
      </c>
      <c r="D23556" s="815">
        <f t="shared" si="1533"/>
        <v>190</v>
      </c>
      <c r="E23556" s="815">
        <v>2024</v>
      </c>
    </row>
    <row r="23557" spans="1:5">
      <c r="A23557" s="816">
        <f t="shared" si="1534"/>
        <v>45458</v>
      </c>
      <c r="B23557" s="815">
        <f t="shared" si="1531"/>
        <v>167</v>
      </c>
      <c r="C23557" s="815">
        <f t="shared" si="1532"/>
        <v>200</v>
      </c>
      <c r="D23557" s="815">
        <f t="shared" si="1533"/>
        <v>189</v>
      </c>
      <c r="E23557" s="815">
        <v>2024</v>
      </c>
    </row>
    <row r="23558" spans="1:5">
      <c r="A23558" s="816">
        <f t="shared" si="1534"/>
        <v>45459</v>
      </c>
      <c r="B23558" s="815">
        <f t="shared" si="1531"/>
        <v>168</v>
      </c>
      <c r="C23558" s="815">
        <f t="shared" si="1532"/>
        <v>199</v>
      </c>
      <c r="D23558" s="815">
        <f t="shared" si="1533"/>
        <v>188</v>
      </c>
      <c r="E23558" s="815">
        <v>2024</v>
      </c>
    </row>
    <row r="23559" spans="1:5">
      <c r="A23559" s="816">
        <f t="shared" si="1534"/>
        <v>45460</v>
      </c>
      <c r="B23559" s="815">
        <f t="shared" si="1531"/>
        <v>169</v>
      </c>
      <c r="C23559" s="815">
        <f t="shared" si="1532"/>
        <v>198</v>
      </c>
      <c r="D23559" s="815">
        <f t="shared" si="1533"/>
        <v>187</v>
      </c>
      <c r="E23559" s="815">
        <v>2024</v>
      </c>
    </row>
    <row r="23560" spans="1:5">
      <c r="A23560" s="816">
        <f t="shared" si="1534"/>
        <v>45461</v>
      </c>
      <c r="B23560" s="815">
        <f t="shared" si="1531"/>
        <v>170</v>
      </c>
      <c r="C23560" s="815">
        <f t="shared" si="1532"/>
        <v>197</v>
      </c>
      <c r="D23560" s="815">
        <f t="shared" si="1533"/>
        <v>186</v>
      </c>
      <c r="E23560" s="815">
        <v>2024</v>
      </c>
    </row>
    <row r="23561" spans="1:5">
      <c r="A23561" s="816">
        <f t="shared" si="1534"/>
        <v>45462</v>
      </c>
      <c r="B23561" s="815">
        <f t="shared" si="1531"/>
        <v>171</v>
      </c>
      <c r="C23561" s="815">
        <f t="shared" si="1532"/>
        <v>196</v>
      </c>
      <c r="D23561" s="815">
        <f t="shared" si="1533"/>
        <v>185</v>
      </c>
      <c r="E23561" s="815">
        <v>2024</v>
      </c>
    </row>
    <row r="23562" spans="1:5">
      <c r="A23562" s="816">
        <f t="shared" si="1534"/>
        <v>45463</v>
      </c>
      <c r="B23562" s="815">
        <f t="shared" si="1531"/>
        <v>172</v>
      </c>
      <c r="C23562" s="815">
        <f t="shared" si="1532"/>
        <v>195</v>
      </c>
      <c r="D23562" s="815">
        <f t="shared" si="1533"/>
        <v>184</v>
      </c>
      <c r="E23562" s="815">
        <v>2024</v>
      </c>
    </row>
    <row r="23563" spans="1:5">
      <c r="A23563" s="816">
        <f t="shared" si="1534"/>
        <v>45464</v>
      </c>
      <c r="B23563" s="815">
        <f t="shared" si="1531"/>
        <v>173</v>
      </c>
      <c r="C23563" s="815">
        <f t="shared" si="1532"/>
        <v>194</v>
      </c>
      <c r="D23563" s="815">
        <f t="shared" si="1533"/>
        <v>183</v>
      </c>
      <c r="E23563" s="815">
        <v>2024</v>
      </c>
    </row>
    <row r="23564" spans="1:5">
      <c r="A23564" s="816">
        <f t="shared" si="1534"/>
        <v>45465</v>
      </c>
      <c r="B23564" s="815">
        <f t="shared" si="1531"/>
        <v>174</v>
      </c>
      <c r="C23564" s="815">
        <f t="shared" si="1532"/>
        <v>193</v>
      </c>
      <c r="D23564" s="815">
        <f t="shared" si="1533"/>
        <v>182</v>
      </c>
      <c r="E23564" s="815">
        <v>2024</v>
      </c>
    </row>
    <row r="23565" spans="1:5">
      <c r="A23565" s="816">
        <f t="shared" si="1534"/>
        <v>45466</v>
      </c>
      <c r="B23565" s="815">
        <f t="shared" si="1531"/>
        <v>175</v>
      </c>
      <c r="C23565" s="815">
        <f t="shared" si="1532"/>
        <v>192</v>
      </c>
      <c r="D23565" s="815">
        <f t="shared" si="1533"/>
        <v>181</v>
      </c>
      <c r="E23565" s="815">
        <v>2024</v>
      </c>
    </row>
    <row r="23566" spans="1:5">
      <c r="A23566" s="816">
        <f t="shared" si="1534"/>
        <v>45467</v>
      </c>
      <c r="B23566" s="815">
        <f t="shared" si="1531"/>
        <v>176</v>
      </c>
      <c r="C23566" s="815">
        <f t="shared" si="1532"/>
        <v>191</v>
      </c>
      <c r="D23566" s="815">
        <f t="shared" si="1533"/>
        <v>180</v>
      </c>
      <c r="E23566" s="815">
        <v>2024</v>
      </c>
    </row>
    <row r="23567" spans="1:5">
      <c r="A23567" s="816">
        <f t="shared" si="1534"/>
        <v>45468</v>
      </c>
      <c r="B23567" s="815">
        <f t="shared" si="1531"/>
        <v>177</v>
      </c>
      <c r="C23567" s="815">
        <f t="shared" si="1532"/>
        <v>190</v>
      </c>
      <c r="D23567" s="815">
        <f t="shared" si="1533"/>
        <v>179</v>
      </c>
      <c r="E23567" s="815">
        <v>2024</v>
      </c>
    </row>
    <row r="23568" spans="1:5">
      <c r="A23568" s="816">
        <f t="shared" si="1534"/>
        <v>45469</v>
      </c>
      <c r="B23568" s="815">
        <f t="shared" si="1531"/>
        <v>178</v>
      </c>
      <c r="C23568" s="815">
        <f t="shared" si="1532"/>
        <v>189</v>
      </c>
      <c r="D23568" s="815">
        <f t="shared" si="1533"/>
        <v>178</v>
      </c>
      <c r="E23568" s="815">
        <v>2024</v>
      </c>
    </row>
    <row r="23569" spans="1:5">
      <c r="A23569" s="816">
        <f t="shared" si="1534"/>
        <v>45470</v>
      </c>
      <c r="B23569" s="815">
        <f t="shared" si="1531"/>
        <v>179</v>
      </c>
      <c r="C23569" s="815">
        <f t="shared" si="1532"/>
        <v>188</v>
      </c>
      <c r="D23569" s="815">
        <f t="shared" si="1533"/>
        <v>177</v>
      </c>
      <c r="E23569" s="815">
        <v>2024</v>
      </c>
    </row>
    <row r="23570" spans="1:5">
      <c r="A23570" s="816">
        <f t="shared" si="1534"/>
        <v>45471</v>
      </c>
      <c r="B23570" s="815">
        <f t="shared" si="1531"/>
        <v>180</v>
      </c>
      <c r="C23570" s="815">
        <f t="shared" si="1532"/>
        <v>187</v>
      </c>
      <c r="D23570" s="815">
        <f t="shared" si="1533"/>
        <v>176</v>
      </c>
      <c r="E23570" s="815">
        <v>2024</v>
      </c>
    </row>
    <row r="23571" spans="1:5">
      <c r="A23571" s="816">
        <f t="shared" si="1534"/>
        <v>45472</v>
      </c>
      <c r="B23571" s="815">
        <f t="shared" si="1531"/>
        <v>181</v>
      </c>
      <c r="C23571" s="815">
        <f t="shared" si="1532"/>
        <v>186</v>
      </c>
      <c r="D23571" s="815">
        <f t="shared" si="1533"/>
        <v>175</v>
      </c>
      <c r="E23571" s="815">
        <v>2024</v>
      </c>
    </row>
    <row r="23572" spans="1:5">
      <c r="A23572" s="816">
        <f t="shared" si="1534"/>
        <v>45473</v>
      </c>
      <c r="B23572" s="815">
        <f t="shared" si="1531"/>
        <v>182</v>
      </c>
      <c r="C23572" s="815">
        <f t="shared" si="1532"/>
        <v>185</v>
      </c>
      <c r="D23572" s="815">
        <f t="shared" si="1533"/>
        <v>174</v>
      </c>
      <c r="E23572" s="815">
        <v>2024</v>
      </c>
    </row>
    <row r="23573" spans="1:5">
      <c r="A23573" s="816">
        <f t="shared" si="1534"/>
        <v>45474</v>
      </c>
      <c r="B23573" s="815">
        <f t="shared" si="1531"/>
        <v>183</v>
      </c>
      <c r="C23573" s="815">
        <f t="shared" si="1532"/>
        <v>184</v>
      </c>
      <c r="D23573" s="815">
        <f t="shared" si="1533"/>
        <v>173</v>
      </c>
      <c r="E23573" s="815">
        <v>2024</v>
      </c>
    </row>
    <row r="23574" spans="1:5">
      <c r="A23574" s="816">
        <f t="shared" si="1534"/>
        <v>45475</v>
      </c>
      <c r="B23574" s="815">
        <f t="shared" ref="B23574:B23637" si="1535">B23573+1</f>
        <v>184</v>
      </c>
      <c r="C23574" s="815">
        <f t="shared" ref="C23574:C23637" si="1536">C23573-1</f>
        <v>183</v>
      </c>
      <c r="D23574" s="815">
        <f t="shared" ref="D23574:D23637" si="1537">D23573-1</f>
        <v>172</v>
      </c>
      <c r="E23574" s="815">
        <v>2024</v>
      </c>
    </row>
    <row r="23575" spans="1:5">
      <c r="A23575" s="816">
        <f t="shared" si="1534"/>
        <v>45476</v>
      </c>
      <c r="B23575" s="815">
        <f t="shared" si="1535"/>
        <v>185</v>
      </c>
      <c r="C23575" s="815">
        <f t="shared" si="1536"/>
        <v>182</v>
      </c>
      <c r="D23575" s="815">
        <f t="shared" si="1537"/>
        <v>171</v>
      </c>
      <c r="E23575" s="815">
        <v>2024</v>
      </c>
    </row>
    <row r="23576" spans="1:5">
      <c r="A23576" s="816">
        <f t="shared" si="1534"/>
        <v>45477</v>
      </c>
      <c r="B23576" s="815">
        <f t="shared" si="1535"/>
        <v>186</v>
      </c>
      <c r="C23576" s="815">
        <f t="shared" si="1536"/>
        <v>181</v>
      </c>
      <c r="D23576" s="815">
        <f t="shared" si="1537"/>
        <v>170</v>
      </c>
      <c r="E23576" s="815">
        <v>2024</v>
      </c>
    </row>
    <row r="23577" spans="1:5">
      <c r="A23577" s="816">
        <f t="shared" si="1534"/>
        <v>45478</v>
      </c>
      <c r="B23577" s="815">
        <f t="shared" si="1535"/>
        <v>187</v>
      </c>
      <c r="C23577" s="815">
        <f t="shared" si="1536"/>
        <v>180</v>
      </c>
      <c r="D23577" s="815">
        <f t="shared" si="1537"/>
        <v>169</v>
      </c>
      <c r="E23577" s="815">
        <v>2024</v>
      </c>
    </row>
    <row r="23578" spans="1:5">
      <c r="A23578" s="816">
        <f t="shared" si="1534"/>
        <v>45479</v>
      </c>
      <c r="B23578" s="815">
        <f t="shared" si="1535"/>
        <v>188</v>
      </c>
      <c r="C23578" s="815">
        <f t="shared" si="1536"/>
        <v>179</v>
      </c>
      <c r="D23578" s="815">
        <f t="shared" si="1537"/>
        <v>168</v>
      </c>
      <c r="E23578" s="815">
        <v>2024</v>
      </c>
    </row>
    <row r="23579" spans="1:5">
      <c r="A23579" s="816">
        <f t="shared" si="1534"/>
        <v>45480</v>
      </c>
      <c r="B23579" s="815">
        <f t="shared" si="1535"/>
        <v>189</v>
      </c>
      <c r="C23579" s="815">
        <f t="shared" si="1536"/>
        <v>178</v>
      </c>
      <c r="D23579" s="815">
        <f t="shared" si="1537"/>
        <v>167</v>
      </c>
      <c r="E23579" s="815">
        <v>2024</v>
      </c>
    </row>
    <row r="23580" spans="1:5">
      <c r="A23580" s="816">
        <f t="shared" si="1534"/>
        <v>45481</v>
      </c>
      <c r="B23580" s="815">
        <f t="shared" si="1535"/>
        <v>190</v>
      </c>
      <c r="C23580" s="815">
        <f t="shared" si="1536"/>
        <v>177</v>
      </c>
      <c r="D23580" s="815">
        <f t="shared" si="1537"/>
        <v>166</v>
      </c>
      <c r="E23580" s="815">
        <v>2024</v>
      </c>
    </row>
    <row r="23581" spans="1:5">
      <c r="A23581" s="816">
        <f t="shared" si="1534"/>
        <v>45482</v>
      </c>
      <c r="B23581" s="815">
        <f t="shared" si="1535"/>
        <v>191</v>
      </c>
      <c r="C23581" s="815">
        <f t="shared" si="1536"/>
        <v>176</v>
      </c>
      <c r="D23581" s="815">
        <f t="shared" si="1537"/>
        <v>165</v>
      </c>
      <c r="E23581" s="815">
        <v>2024</v>
      </c>
    </row>
    <row r="23582" spans="1:5">
      <c r="A23582" s="816">
        <f t="shared" si="1534"/>
        <v>45483</v>
      </c>
      <c r="B23582" s="815">
        <f t="shared" si="1535"/>
        <v>192</v>
      </c>
      <c r="C23582" s="815">
        <f t="shared" si="1536"/>
        <v>175</v>
      </c>
      <c r="D23582" s="815">
        <f t="shared" si="1537"/>
        <v>164</v>
      </c>
      <c r="E23582" s="815">
        <v>2024</v>
      </c>
    </row>
    <row r="23583" spans="1:5">
      <c r="A23583" s="816">
        <f t="shared" si="1534"/>
        <v>45484</v>
      </c>
      <c r="B23583" s="815">
        <f t="shared" si="1535"/>
        <v>193</v>
      </c>
      <c r="C23583" s="815">
        <f t="shared" si="1536"/>
        <v>174</v>
      </c>
      <c r="D23583" s="815">
        <f t="shared" si="1537"/>
        <v>163</v>
      </c>
      <c r="E23583" s="815">
        <v>2024</v>
      </c>
    </row>
    <row r="23584" spans="1:5">
      <c r="A23584" s="816">
        <f t="shared" si="1534"/>
        <v>45485</v>
      </c>
      <c r="B23584" s="815">
        <f t="shared" si="1535"/>
        <v>194</v>
      </c>
      <c r="C23584" s="815">
        <f t="shared" si="1536"/>
        <v>173</v>
      </c>
      <c r="D23584" s="815">
        <f t="shared" si="1537"/>
        <v>162</v>
      </c>
      <c r="E23584" s="815">
        <v>2024</v>
      </c>
    </row>
    <row r="23585" spans="1:5">
      <c r="A23585" s="816">
        <f t="shared" si="1534"/>
        <v>45486</v>
      </c>
      <c r="B23585" s="815">
        <f t="shared" si="1535"/>
        <v>195</v>
      </c>
      <c r="C23585" s="815">
        <f t="shared" si="1536"/>
        <v>172</v>
      </c>
      <c r="D23585" s="815">
        <f t="shared" si="1537"/>
        <v>161</v>
      </c>
      <c r="E23585" s="815">
        <v>2024</v>
      </c>
    </row>
    <row r="23586" spans="1:5">
      <c r="A23586" s="816">
        <f t="shared" si="1534"/>
        <v>45487</v>
      </c>
      <c r="B23586" s="815">
        <f t="shared" si="1535"/>
        <v>196</v>
      </c>
      <c r="C23586" s="815">
        <f t="shared" si="1536"/>
        <v>171</v>
      </c>
      <c r="D23586" s="815">
        <f t="shared" si="1537"/>
        <v>160</v>
      </c>
      <c r="E23586" s="815">
        <v>2024</v>
      </c>
    </row>
    <row r="23587" spans="1:5">
      <c r="A23587" s="816">
        <f t="shared" si="1534"/>
        <v>45488</v>
      </c>
      <c r="B23587" s="815">
        <f t="shared" si="1535"/>
        <v>197</v>
      </c>
      <c r="C23587" s="815">
        <f t="shared" si="1536"/>
        <v>170</v>
      </c>
      <c r="D23587" s="815">
        <f t="shared" si="1537"/>
        <v>159</v>
      </c>
      <c r="E23587" s="815">
        <v>2024</v>
      </c>
    </row>
    <row r="23588" spans="1:5">
      <c r="A23588" s="816">
        <f t="shared" si="1534"/>
        <v>45489</v>
      </c>
      <c r="B23588" s="815">
        <f t="shared" si="1535"/>
        <v>198</v>
      </c>
      <c r="C23588" s="815">
        <f t="shared" si="1536"/>
        <v>169</v>
      </c>
      <c r="D23588" s="815">
        <f t="shared" si="1537"/>
        <v>158</v>
      </c>
      <c r="E23588" s="815">
        <v>2024</v>
      </c>
    </row>
    <row r="23589" spans="1:5">
      <c r="A23589" s="816">
        <f t="shared" si="1534"/>
        <v>45490</v>
      </c>
      <c r="B23589" s="815">
        <f t="shared" si="1535"/>
        <v>199</v>
      </c>
      <c r="C23589" s="815">
        <f t="shared" si="1536"/>
        <v>168</v>
      </c>
      <c r="D23589" s="815">
        <f t="shared" si="1537"/>
        <v>157</v>
      </c>
      <c r="E23589" s="815">
        <v>2024</v>
      </c>
    </row>
    <row r="23590" spans="1:5">
      <c r="A23590" s="816">
        <f t="shared" si="1534"/>
        <v>45491</v>
      </c>
      <c r="B23590" s="815">
        <f t="shared" si="1535"/>
        <v>200</v>
      </c>
      <c r="C23590" s="815">
        <f t="shared" si="1536"/>
        <v>167</v>
      </c>
      <c r="D23590" s="815">
        <f t="shared" si="1537"/>
        <v>156</v>
      </c>
      <c r="E23590" s="815">
        <v>2024</v>
      </c>
    </row>
    <row r="23591" spans="1:5">
      <c r="A23591" s="816">
        <f t="shared" si="1534"/>
        <v>45492</v>
      </c>
      <c r="B23591" s="815">
        <f t="shared" si="1535"/>
        <v>201</v>
      </c>
      <c r="C23591" s="815">
        <f t="shared" si="1536"/>
        <v>166</v>
      </c>
      <c r="D23591" s="815">
        <f t="shared" si="1537"/>
        <v>155</v>
      </c>
      <c r="E23591" s="815">
        <v>2024</v>
      </c>
    </row>
    <row r="23592" spans="1:5">
      <c r="A23592" s="816">
        <f t="shared" si="1534"/>
        <v>45493</v>
      </c>
      <c r="B23592" s="815">
        <f t="shared" si="1535"/>
        <v>202</v>
      </c>
      <c r="C23592" s="815">
        <f t="shared" si="1536"/>
        <v>165</v>
      </c>
      <c r="D23592" s="815">
        <f t="shared" si="1537"/>
        <v>154</v>
      </c>
      <c r="E23592" s="815">
        <v>2024</v>
      </c>
    </row>
    <row r="23593" spans="1:5">
      <c r="A23593" s="816">
        <f t="shared" si="1534"/>
        <v>45494</v>
      </c>
      <c r="B23593" s="815">
        <f t="shared" si="1535"/>
        <v>203</v>
      </c>
      <c r="C23593" s="815">
        <f t="shared" si="1536"/>
        <v>164</v>
      </c>
      <c r="D23593" s="815">
        <f t="shared" si="1537"/>
        <v>153</v>
      </c>
      <c r="E23593" s="815">
        <v>2024</v>
      </c>
    </row>
    <row r="23594" spans="1:5">
      <c r="A23594" s="816">
        <f t="shared" si="1534"/>
        <v>45495</v>
      </c>
      <c r="B23594" s="815">
        <f t="shared" si="1535"/>
        <v>204</v>
      </c>
      <c r="C23594" s="815">
        <f t="shared" si="1536"/>
        <v>163</v>
      </c>
      <c r="D23594" s="815">
        <f t="shared" si="1537"/>
        <v>152</v>
      </c>
      <c r="E23594" s="815">
        <v>2024</v>
      </c>
    </row>
    <row r="23595" spans="1:5">
      <c r="A23595" s="816">
        <f t="shared" si="1534"/>
        <v>45496</v>
      </c>
      <c r="B23595" s="815">
        <f t="shared" si="1535"/>
        <v>205</v>
      </c>
      <c r="C23595" s="815">
        <f t="shared" si="1536"/>
        <v>162</v>
      </c>
      <c r="D23595" s="815">
        <f t="shared" si="1537"/>
        <v>151</v>
      </c>
      <c r="E23595" s="815">
        <v>2024</v>
      </c>
    </row>
    <row r="23596" spans="1:5">
      <c r="A23596" s="816">
        <f t="shared" si="1534"/>
        <v>45497</v>
      </c>
      <c r="B23596" s="815">
        <f t="shared" si="1535"/>
        <v>206</v>
      </c>
      <c r="C23596" s="815">
        <f t="shared" si="1536"/>
        <v>161</v>
      </c>
      <c r="D23596" s="815">
        <f t="shared" si="1537"/>
        <v>150</v>
      </c>
      <c r="E23596" s="815">
        <v>2024</v>
      </c>
    </row>
    <row r="23597" spans="1:5">
      <c r="A23597" s="816">
        <f t="shared" si="1534"/>
        <v>45498</v>
      </c>
      <c r="B23597" s="815">
        <f t="shared" si="1535"/>
        <v>207</v>
      </c>
      <c r="C23597" s="815">
        <f t="shared" si="1536"/>
        <v>160</v>
      </c>
      <c r="D23597" s="815">
        <f t="shared" si="1537"/>
        <v>149</v>
      </c>
      <c r="E23597" s="815">
        <v>2024</v>
      </c>
    </row>
    <row r="23598" spans="1:5">
      <c r="A23598" s="816">
        <f t="shared" si="1534"/>
        <v>45499</v>
      </c>
      <c r="B23598" s="815">
        <f t="shared" si="1535"/>
        <v>208</v>
      </c>
      <c r="C23598" s="815">
        <f t="shared" si="1536"/>
        <v>159</v>
      </c>
      <c r="D23598" s="815">
        <f t="shared" si="1537"/>
        <v>148</v>
      </c>
      <c r="E23598" s="815">
        <v>2024</v>
      </c>
    </row>
    <row r="23599" spans="1:5">
      <c r="A23599" s="816">
        <f t="shared" si="1534"/>
        <v>45500</v>
      </c>
      <c r="B23599" s="815">
        <f t="shared" si="1535"/>
        <v>209</v>
      </c>
      <c r="C23599" s="815">
        <f t="shared" si="1536"/>
        <v>158</v>
      </c>
      <c r="D23599" s="815">
        <f t="shared" si="1537"/>
        <v>147</v>
      </c>
      <c r="E23599" s="815">
        <v>2024</v>
      </c>
    </row>
    <row r="23600" spans="1:5">
      <c r="A23600" s="816">
        <f t="shared" si="1534"/>
        <v>45501</v>
      </c>
      <c r="B23600" s="815">
        <f t="shared" si="1535"/>
        <v>210</v>
      </c>
      <c r="C23600" s="815">
        <f t="shared" si="1536"/>
        <v>157</v>
      </c>
      <c r="D23600" s="815">
        <f t="shared" si="1537"/>
        <v>146</v>
      </c>
      <c r="E23600" s="815">
        <v>2024</v>
      </c>
    </row>
    <row r="23601" spans="1:5">
      <c r="A23601" s="816">
        <f t="shared" si="1534"/>
        <v>45502</v>
      </c>
      <c r="B23601" s="815">
        <f t="shared" si="1535"/>
        <v>211</v>
      </c>
      <c r="C23601" s="815">
        <f t="shared" si="1536"/>
        <v>156</v>
      </c>
      <c r="D23601" s="815">
        <f t="shared" si="1537"/>
        <v>145</v>
      </c>
      <c r="E23601" s="815">
        <v>2024</v>
      </c>
    </row>
    <row r="23602" spans="1:5">
      <c r="A23602" s="816">
        <f t="shared" si="1534"/>
        <v>45503</v>
      </c>
      <c r="B23602" s="815">
        <f t="shared" si="1535"/>
        <v>212</v>
      </c>
      <c r="C23602" s="815">
        <f t="shared" si="1536"/>
        <v>155</v>
      </c>
      <c r="D23602" s="815">
        <f t="shared" si="1537"/>
        <v>144</v>
      </c>
      <c r="E23602" s="815">
        <v>2024</v>
      </c>
    </row>
    <row r="23603" spans="1:5">
      <c r="A23603" s="816">
        <f t="shared" ref="A23603:A23661" si="1538">A23602+1</f>
        <v>45504</v>
      </c>
      <c r="B23603" s="815">
        <f t="shared" si="1535"/>
        <v>213</v>
      </c>
      <c r="C23603" s="815">
        <f t="shared" si="1536"/>
        <v>154</v>
      </c>
      <c r="D23603" s="815">
        <f t="shared" si="1537"/>
        <v>143</v>
      </c>
      <c r="E23603" s="815">
        <v>2024</v>
      </c>
    </row>
    <row r="23604" spans="1:5">
      <c r="A23604" s="816">
        <f t="shared" si="1538"/>
        <v>45505</v>
      </c>
      <c r="B23604" s="815">
        <f t="shared" si="1535"/>
        <v>214</v>
      </c>
      <c r="C23604" s="815">
        <f t="shared" si="1536"/>
        <v>153</v>
      </c>
      <c r="D23604" s="815">
        <f t="shared" si="1537"/>
        <v>142</v>
      </c>
      <c r="E23604" s="815">
        <v>2024</v>
      </c>
    </row>
    <row r="23605" spans="1:5">
      <c r="A23605" s="816">
        <f t="shared" si="1538"/>
        <v>45506</v>
      </c>
      <c r="B23605" s="815">
        <f t="shared" si="1535"/>
        <v>215</v>
      </c>
      <c r="C23605" s="815">
        <f t="shared" si="1536"/>
        <v>152</v>
      </c>
      <c r="D23605" s="815">
        <f t="shared" si="1537"/>
        <v>141</v>
      </c>
      <c r="E23605" s="815">
        <v>2024</v>
      </c>
    </row>
    <row r="23606" spans="1:5">
      <c r="A23606" s="816">
        <f t="shared" si="1538"/>
        <v>45507</v>
      </c>
      <c r="B23606" s="815">
        <f t="shared" si="1535"/>
        <v>216</v>
      </c>
      <c r="C23606" s="815">
        <f t="shared" si="1536"/>
        <v>151</v>
      </c>
      <c r="D23606" s="815">
        <f t="shared" si="1537"/>
        <v>140</v>
      </c>
      <c r="E23606" s="815">
        <v>2024</v>
      </c>
    </row>
    <row r="23607" spans="1:5">
      <c r="A23607" s="816">
        <f t="shared" si="1538"/>
        <v>45508</v>
      </c>
      <c r="B23607" s="815">
        <f t="shared" si="1535"/>
        <v>217</v>
      </c>
      <c r="C23607" s="815">
        <f t="shared" si="1536"/>
        <v>150</v>
      </c>
      <c r="D23607" s="815">
        <f t="shared" si="1537"/>
        <v>139</v>
      </c>
      <c r="E23607" s="815">
        <v>2024</v>
      </c>
    </row>
    <row r="23608" spans="1:5">
      <c r="A23608" s="816">
        <f t="shared" si="1538"/>
        <v>45509</v>
      </c>
      <c r="B23608" s="815">
        <f t="shared" si="1535"/>
        <v>218</v>
      </c>
      <c r="C23608" s="815">
        <f t="shared" si="1536"/>
        <v>149</v>
      </c>
      <c r="D23608" s="815">
        <f t="shared" si="1537"/>
        <v>138</v>
      </c>
      <c r="E23608" s="815">
        <v>2024</v>
      </c>
    </row>
    <row r="23609" spans="1:5">
      <c r="A23609" s="816">
        <f t="shared" si="1538"/>
        <v>45510</v>
      </c>
      <c r="B23609" s="815">
        <f t="shared" si="1535"/>
        <v>219</v>
      </c>
      <c r="C23609" s="815">
        <f t="shared" si="1536"/>
        <v>148</v>
      </c>
      <c r="D23609" s="815">
        <f t="shared" si="1537"/>
        <v>137</v>
      </c>
      <c r="E23609" s="815">
        <v>2024</v>
      </c>
    </row>
    <row r="23610" spans="1:5">
      <c r="A23610" s="816">
        <f t="shared" si="1538"/>
        <v>45511</v>
      </c>
      <c r="B23610" s="815">
        <f t="shared" si="1535"/>
        <v>220</v>
      </c>
      <c r="C23610" s="815">
        <f t="shared" si="1536"/>
        <v>147</v>
      </c>
      <c r="D23610" s="815">
        <f t="shared" si="1537"/>
        <v>136</v>
      </c>
      <c r="E23610" s="815">
        <v>2024</v>
      </c>
    </row>
    <row r="23611" spans="1:5">
      <c r="A23611" s="816">
        <f t="shared" si="1538"/>
        <v>45512</v>
      </c>
      <c r="B23611" s="815">
        <f t="shared" si="1535"/>
        <v>221</v>
      </c>
      <c r="C23611" s="815">
        <f t="shared" si="1536"/>
        <v>146</v>
      </c>
      <c r="D23611" s="815">
        <f t="shared" si="1537"/>
        <v>135</v>
      </c>
      <c r="E23611" s="815">
        <v>2024</v>
      </c>
    </row>
    <row r="23612" spans="1:5">
      <c r="A23612" s="816">
        <f t="shared" si="1538"/>
        <v>45513</v>
      </c>
      <c r="B23612" s="815">
        <f t="shared" si="1535"/>
        <v>222</v>
      </c>
      <c r="C23612" s="815">
        <f t="shared" si="1536"/>
        <v>145</v>
      </c>
      <c r="D23612" s="815">
        <f t="shared" si="1537"/>
        <v>134</v>
      </c>
      <c r="E23612" s="815">
        <v>2024</v>
      </c>
    </row>
    <row r="23613" spans="1:5">
      <c r="A23613" s="816">
        <f t="shared" si="1538"/>
        <v>45514</v>
      </c>
      <c r="B23613" s="815">
        <f t="shared" si="1535"/>
        <v>223</v>
      </c>
      <c r="C23613" s="815">
        <f t="shared" si="1536"/>
        <v>144</v>
      </c>
      <c r="D23613" s="815">
        <f t="shared" si="1537"/>
        <v>133</v>
      </c>
      <c r="E23613" s="815">
        <v>2024</v>
      </c>
    </row>
    <row r="23614" spans="1:5">
      <c r="A23614" s="816">
        <f t="shared" si="1538"/>
        <v>45515</v>
      </c>
      <c r="B23614" s="815">
        <f t="shared" si="1535"/>
        <v>224</v>
      </c>
      <c r="C23614" s="815">
        <f t="shared" si="1536"/>
        <v>143</v>
      </c>
      <c r="D23614" s="815">
        <f t="shared" si="1537"/>
        <v>132</v>
      </c>
      <c r="E23614" s="815">
        <v>2024</v>
      </c>
    </row>
    <row r="23615" spans="1:5">
      <c r="A23615" s="816">
        <f t="shared" si="1538"/>
        <v>45516</v>
      </c>
      <c r="B23615" s="815">
        <f t="shared" si="1535"/>
        <v>225</v>
      </c>
      <c r="C23615" s="815">
        <f t="shared" si="1536"/>
        <v>142</v>
      </c>
      <c r="D23615" s="815">
        <f t="shared" si="1537"/>
        <v>131</v>
      </c>
      <c r="E23615" s="815">
        <v>2024</v>
      </c>
    </row>
    <row r="23616" spans="1:5">
      <c r="A23616" s="816">
        <f t="shared" si="1538"/>
        <v>45517</v>
      </c>
      <c r="B23616" s="815">
        <f t="shared" si="1535"/>
        <v>226</v>
      </c>
      <c r="C23616" s="815">
        <f t="shared" si="1536"/>
        <v>141</v>
      </c>
      <c r="D23616" s="815">
        <f t="shared" si="1537"/>
        <v>130</v>
      </c>
      <c r="E23616" s="815">
        <v>2024</v>
      </c>
    </row>
    <row r="23617" spans="1:5">
      <c r="A23617" s="816">
        <f t="shared" si="1538"/>
        <v>45518</v>
      </c>
      <c r="B23617" s="815">
        <f t="shared" si="1535"/>
        <v>227</v>
      </c>
      <c r="C23617" s="815">
        <f t="shared" si="1536"/>
        <v>140</v>
      </c>
      <c r="D23617" s="815">
        <f t="shared" si="1537"/>
        <v>129</v>
      </c>
      <c r="E23617" s="815">
        <v>2024</v>
      </c>
    </row>
    <row r="23618" spans="1:5">
      <c r="A23618" s="816">
        <f t="shared" si="1538"/>
        <v>45519</v>
      </c>
      <c r="B23618" s="815">
        <f t="shared" si="1535"/>
        <v>228</v>
      </c>
      <c r="C23618" s="815">
        <f t="shared" si="1536"/>
        <v>139</v>
      </c>
      <c r="D23618" s="815">
        <f t="shared" si="1537"/>
        <v>128</v>
      </c>
      <c r="E23618" s="815">
        <v>2024</v>
      </c>
    </row>
    <row r="23619" spans="1:5">
      <c r="A23619" s="816">
        <f t="shared" si="1538"/>
        <v>45520</v>
      </c>
      <c r="B23619" s="815">
        <f t="shared" si="1535"/>
        <v>229</v>
      </c>
      <c r="C23619" s="815">
        <f t="shared" si="1536"/>
        <v>138</v>
      </c>
      <c r="D23619" s="815">
        <f t="shared" si="1537"/>
        <v>127</v>
      </c>
      <c r="E23619" s="815">
        <v>2024</v>
      </c>
    </row>
    <row r="23620" spans="1:5">
      <c r="A23620" s="816">
        <f t="shared" si="1538"/>
        <v>45521</v>
      </c>
      <c r="B23620" s="815">
        <f t="shared" si="1535"/>
        <v>230</v>
      </c>
      <c r="C23620" s="815">
        <f t="shared" si="1536"/>
        <v>137</v>
      </c>
      <c r="D23620" s="815">
        <f t="shared" si="1537"/>
        <v>126</v>
      </c>
      <c r="E23620" s="815">
        <v>2024</v>
      </c>
    </row>
    <row r="23621" spans="1:5">
      <c r="A23621" s="816">
        <f t="shared" si="1538"/>
        <v>45522</v>
      </c>
      <c r="B23621" s="815">
        <f t="shared" si="1535"/>
        <v>231</v>
      </c>
      <c r="C23621" s="815">
        <f t="shared" si="1536"/>
        <v>136</v>
      </c>
      <c r="D23621" s="815">
        <f t="shared" si="1537"/>
        <v>125</v>
      </c>
      <c r="E23621" s="815">
        <v>2024</v>
      </c>
    </row>
    <row r="23622" spans="1:5">
      <c r="A23622" s="816">
        <f t="shared" si="1538"/>
        <v>45523</v>
      </c>
      <c r="B23622" s="815">
        <f t="shared" si="1535"/>
        <v>232</v>
      </c>
      <c r="C23622" s="815">
        <f t="shared" si="1536"/>
        <v>135</v>
      </c>
      <c r="D23622" s="815">
        <f t="shared" si="1537"/>
        <v>124</v>
      </c>
      <c r="E23622" s="815">
        <v>2024</v>
      </c>
    </row>
    <row r="23623" spans="1:5">
      <c r="A23623" s="816">
        <f t="shared" si="1538"/>
        <v>45524</v>
      </c>
      <c r="B23623" s="815">
        <f t="shared" si="1535"/>
        <v>233</v>
      </c>
      <c r="C23623" s="815">
        <f t="shared" si="1536"/>
        <v>134</v>
      </c>
      <c r="D23623" s="815">
        <f t="shared" si="1537"/>
        <v>123</v>
      </c>
      <c r="E23623" s="815">
        <v>2024</v>
      </c>
    </row>
    <row r="23624" spans="1:5">
      <c r="A23624" s="816">
        <f t="shared" si="1538"/>
        <v>45525</v>
      </c>
      <c r="B23624" s="815">
        <f t="shared" si="1535"/>
        <v>234</v>
      </c>
      <c r="C23624" s="815">
        <f t="shared" si="1536"/>
        <v>133</v>
      </c>
      <c r="D23624" s="815">
        <f t="shared" si="1537"/>
        <v>122</v>
      </c>
      <c r="E23624" s="815">
        <v>2024</v>
      </c>
    </row>
    <row r="23625" spans="1:5">
      <c r="A23625" s="816">
        <f t="shared" si="1538"/>
        <v>45526</v>
      </c>
      <c r="B23625" s="815">
        <f t="shared" si="1535"/>
        <v>235</v>
      </c>
      <c r="C23625" s="815">
        <f t="shared" si="1536"/>
        <v>132</v>
      </c>
      <c r="D23625" s="815">
        <f t="shared" si="1537"/>
        <v>121</v>
      </c>
      <c r="E23625" s="815">
        <v>2024</v>
      </c>
    </row>
    <row r="23626" spans="1:5">
      <c r="A23626" s="816">
        <f t="shared" si="1538"/>
        <v>45527</v>
      </c>
      <c r="B23626" s="815">
        <f t="shared" si="1535"/>
        <v>236</v>
      </c>
      <c r="C23626" s="815">
        <f t="shared" si="1536"/>
        <v>131</v>
      </c>
      <c r="D23626" s="815">
        <f t="shared" si="1537"/>
        <v>120</v>
      </c>
      <c r="E23626" s="815">
        <v>2024</v>
      </c>
    </row>
    <row r="23627" spans="1:5">
      <c r="A23627" s="816">
        <f t="shared" si="1538"/>
        <v>45528</v>
      </c>
      <c r="B23627" s="815">
        <f t="shared" si="1535"/>
        <v>237</v>
      </c>
      <c r="C23627" s="815">
        <f t="shared" si="1536"/>
        <v>130</v>
      </c>
      <c r="D23627" s="815">
        <f t="shared" si="1537"/>
        <v>119</v>
      </c>
      <c r="E23627" s="815">
        <v>2024</v>
      </c>
    </row>
    <row r="23628" spans="1:5">
      <c r="A23628" s="816">
        <f t="shared" si="1538"/>
        <v>45529</v>
      </c>
      <c r="B23628" s="815">
        <f t="shared" si="1535"/>
        <v>238</v>
      </c>
      <c r="C23628" s="815">
        <f t="shared" si="1536"/>
        <v>129</v>
      </c>
      <c r="D23628" s="815">
        <f t="shared" si="1537"/>
        <v>118</v>
      </c>
      <c r="E23628" s="815">
        <v>2024</v>
      </c>
    </row>
    <row r="23629" spans="1:5">
      <c r="A23629" s="816">
        <f t="shared" si="1538"/>
        <v>45530</v>
      </c>
      <c r="B23629" s="815">
        <f t="shared" si="1535"/>
        <v>239</v>
      </c>
      <c r="C23629" s="815">
        <f t="shared" si="1536"/>
        <v>128</v>
      </c>
      <c r="D23629" s="815">
        <f t="shared" si="1537"/>
        <v>117</v>
      </c>
      <c r="E23629" s="815">
        <v>2024</v>
      </c>
    </row>
    <row r="23630" spans="1:5">
      <c r="A23630" s="816">
        <f t="shared" si="1538"/>
        <v>45531</v>
      </c>
      <c r="B23630" s="815">
        <f t="shared" si="1535"/>
        <v>240</v>
      </c>
      <c r="C23630" s="815">
        <f t="shared" si="1536"/>
        <v>127</v>
      </c>
      <c r="D23630" s="815">
        <f t="shared" si="1537"/>
        <v>116</v>
      </c>
      <c r="E23630" s="815">
        <v>2024</v>
      </c>
    </row>
    <row r="23631" spans="1:5">
      <c r="A23631" s="816">
        <f t="shared" si="1538"/>
        <v>45532</v>
      </c>
      <c r="B23631" s="815">
        <f t="shared" si="1535"/>
        <v>241</v>
      </c>
      <c r="C23631" s="815">
        <f t="shared" si="1536"/>
        <v>126</v>
      </c>
      <c r="D23631" s="815">
        <f t="shared" si="1537"/>
        <v>115</v>
      </c>
      <c r="E23631" s="815">
        <v>2024</v>
      </c>
    </row>
    <row r="23632" spans="1:5">
      <c r="A23632" s="816">
        <f t="shared" si="1538"/>
        <v>45533</v>
      </c>
      <c r="B23632" s="815">
        <f t="shared" si="1535"/>
        <v>242</v>
      </c>
      <c r="C23632" s="815">
        <f t="shared" si="1536"/>
        <v>125</v>
      </c>
      <c r="D23632" s="815">
        <f t="shared" si="1537"/>
        <v>114</v>
      </c>
      <c r="E23632" s="815">
        <v>2024</v>
      </c>
    </row>
    <row r="23633" spans="1:5">
      <c r="A23633" s="816">
        <f t="shared" si="1538"/>
        <v>45534</v>
      </c>
      <c r="B23633" s="815">
        <f t="shared" si="1535"/>
        <v>243</v>
      </c>
      <c r="C23633" s="815">
        <f t="shared" si="1536"/>
        <v>124</v>
      </c>
      <c r="D23633" s="815">
        <f t="shared" si="1537"/>
        <v>113</v>
      </c>
      <c r="E23633" s="815">
        <v>2024</v>
      </c>
    </row>
    <row r="23634" spans="1:5">
      <c r="A23634" s="816">
        <f t="shared" si="1538"/>
        <v>45535</v>
      </c>
      <c r="B23634" s="815">
        <f t="shared" si="1535"/>
        <v>244</v>
      </c>
      <c r="C23634" s="815">
        <f t="shared" si="1536"/>
        <v>123</v>
      </c>
      <c r="D23634" s="815">
        <f t="shared" si="1537"/>
        <v>112</v>
      </c>
      <c r="E23634" s="815">
        <v>2024</v>
      </c>
    </row>
    <row r="23635" spans="1:5">
      <c r="A23635" s="816">
        <f t="shared" si="1538"/>
        <v>45536</v>
      </c>
      <c r="B23635" s="815">
        <f t="shared" si="1535"/>
        <v>245</v>
      </c>
      <c r="C23635" s="815">
        <f t="shared" si="1536"/>
        <v>122</v>
      </c>
      <c r="D23635" s="815">
        <f t="shared" si="1537"/>
        <v>111</v>
      </c>
      <c r="E23635" s="815">
        <v>2024</v>
      </c>
    </row>
    <row r="23636" spans="1:5">
      <c r="A23636" s="816">
        <f t="shared" si="1538"/>
        <v>45537</v>
      </c>
      <c r="B23636" s="815">
        <f t="shared" si="1535"/>
        <v>246</v>
      </c>
      <c r="C23636" s="815">
        <f t="shared" si="1536"/>
        <v>121</v>
      </c>
      <c r="D23636" s="815">
        <f t="shared" si="1537"/>
        <v>110</v>
      </c>
      <c r="E23636" s="815">
        <v>2024</v>
      </c>
    </row>
    <row r="23637" spans="1:5">
      <c r="A23637" s="816">
        <f t="shared" si="1538"/>
        <v>45538</v>
      </c>
      <c r="B23637" s="815">
        <f t="shared" si="1535"/>
        <v>247</v>
      </c>
      <c r="C23637" s="815">
        <f t="shared" si="1536"/>
        <v>120</v>
      </c>
      <c r="D23637" s="815">
        <f t="shared" si="1537"/>
        <v>109</v>
      </c>
      <c r="E23637" s="815">
        <v>2024</v>
      </c>
    </row>
    <row r="23638" spans="1:5">
      <c r="A23638" s="816">
        <f t="shared" si="1538"/>
        <v>45539</v>
      </c>
      <c r="B23638" s="815">
        <f t="shared" ref="B23638:B23701" si="1539">B23637+1</f>
        <v>248</v>
      </c>
      <c r="C23638" s="815">
        <f t="shared" ref="C23638:C23701" si="1540">C23637-1</f>
        <v>119</v>
      </c>
      <c r="D23638" s="815">
        <f t="shared" ref="D23638:D23701" si="1541">D23637-1</f>
        <v>108</v>
      </c>
      <c r="E23638" s="815">
        <v>2024</v>
      </c>
    </row>
    <row r="23639" spans="1:5">
      <c r="A23639" s="816">
        <f t="shared" si="1538"/>
        <v>45540</v>
      </c>
      <c r="B23639" s="815">
        <f t="shared" si="1539"/>
        <v>249</v>
      </c>
      <c r="C23639" s="815">
        <f t="shared" si="1540"/>
        <v>118</v>
      </c>
      <c r="D23639" s="815">
        <f t="shared" si="1541"/>
        <v>107</v>
      </c>
      <c r="E23639" s="815">
        <v>2024</v>
      </c>
    </row>
    <row r="23640" spans="1:5">
      <c r="A23640" s="816">
        <f t="shared" si="1538"/>
        <v>45541</v>
      </c>
      <c r="B23640" s="815">
        <f t="shared" si="1539"/>
        <v>250</v>
      </c>
      <c r="C23640" s="815">
        <f t="shared" si="1540"/>
        <v>117</v>
      </c>
      <c r="D23640" s="815">
        <f t="shared" si="1541"/>
        <v>106</v>
      </c>
      <c r="E23640" s="815">
        <v>2024</v>
      </c>
    </row>
    <row r="23641" spans="1:5">
      <c r="A23641" s="816">
        <f t="shared" si="1538"/>
        <v>45542</v>
      </c>
      <c r="B23641" s="815">
        <f t="shared" si="1539"/>
        <v>251</v>
      </c>
      <c r="C23641" s="815">
        <f t="shared" si="1540"/>
        <v>116</v>
      </c>
      <c r="D23641" s="815">
        <f t="shared" si="1541"/>
        <v>105</v>
      </c>
      <c r="E23641" s="815">
        <v>2024</v>
      </c>
    </row>
    <row r="23642" spans="1:5">
      <c r="A23642" s="816">
        <f t="shared" si="1538"/>
        <v>45543</v>
      </c>
      <c r="B23642" s="815">
        <f t="shared" si="1539"/>
        <v>252</v>
      </c>
      <c r="C23642" s="815">
        <f t="shared" si="1540"/>
        <v>115</v>
      </c>
      <c r="D23642" s="815">
        <f t="shared" si="1541"/>
        <v>104</v>
      </c>
      <c r="E23642" s="815">
        <v>2024</v>
      </c>
    </row>
    <row r="23643" spans="1:5">
      <c r="A23643" s="816">
        <f t="shared" si="1538"/>
        <v>45544</v>
      </c>
      <c r="B23643" s="815">
        <f t="shared" si="1539"/>
        <v>253</v>
      </c>
      <c r="C23643" s="815">
        <f t="shared" si="1540"/>
        <v>114</v>
      </c>
      <c r="D23643" s="815">
        <f t="shared" si="1541"/>
        <v>103</v>
      </c>
      <c r="E23643" s="815">
        <v>2024</v>
      </c>
    </row>
    <row r="23644" spans="1:5">
      <c r="A23644" s="816">
        <f t="shared" si="1538"/>
        <v>45545</v>
      </c>
      <c r="B23644" s="815">
        <f t="shared" si="1539"/>
        <v>254</v>
      </c>
      <c r="C23644" s="815">
        <f t="shared" si="1540"/>
        <v>113</v>
      </c>
      <c r="D23644" s="815">
        <f t="shared" si="1541"/>
        <v>102</v>
      </c>
      <c r="E23644" s="815">
        <v>2024</v>
      </c>
    </row>
    <row r="23645" spans="1:5">
      <c r="A23645" s="816">
        <f t="shared" si="1538"/>
        <v>45546</v>
      </c>
      <c r="B23645" s="815">
        <f t="shared" si="1539"/>
        <v>255</v>
      </c>
      <c r="C23645" s="815">
        <f t="shared" si="1540"/>
        <v>112</v>
      </c>
      <c r="D23645" s="815">
        <f t="shared" si="1541"/>
        <v>101</v>
      </c>
      <c r="E23645" s="815">
        <v>2024</v>
      </c>
    </row>
    <row r="23646" spans="1:5">
      <c r="A23646" s="816">
        <f t="shared" si="1538"/>
        <v>45547</v>
      </c>
      <c r="B23646" s="815">
        <f t="shared" si="1539"/>
        <v>256</v>
      </c>
      <c r="C23646" s="815">
        <f t="shared" si="1540"/>
        <v>111</v>
      </c>
      <c r="D23646" s="815">
        <f t="shared" si="1541"/>
        <v>100</v>
      </c>
      <c r="E23646" s="815">
        <v>2024</v>
      </c>
    </row>
    <row r="23647" spans="1:5">
      <c r="A23647" s="816">
        <f t="shared" si="1538"/>
        <v>45548</v>
      </c>
      <c r="B23647" s="815">
        <f t="shared" si="1539"/>
        <v>257</v>
      </c>
      <c r="C23647" s="815">
        <f t="shared" si="1540"/>
        <v>110</v>
      </c>
      <c r="D23647" s="815">
        <f t="shared" si="1541"/>
        <v>99</v>
      </c>
      <c r="E23647" s="815">
        <v>2024</v>
      </c>
    </row>
    <row r="23648" spans="1:5">
      <c r="A23648" s="816">
        <f t="shared" si="1538"/>
        <v>45549</v>
      </c>
      <c r="B23648" s="815">
        <f t="shared" si="1539"/>
        <v>258</v>
      </c>
      <c r="C23648" s="815">
        <f t="shared" si="1540"/>
        <v>109</v>
      </c>
      <c r="D23648" s="815">
        <f t="shared" si="1541"/>
        <v>98</v>
      </c>
      <c r="E23648" s="815">
        <v>2024</v>
      </c>
    </row>
    <row r="23649" spans="1:5">
      <c r="A23649" s="816">
        <f t="shared" si="1538"/>
        <v>45550</v>
      </c>
      <c r="B23649" s="815">
        <f t="shared" si="1539"/>
        <v>259</v>
      </c>
      <c r="C23649" s="815">
        <f t="shared" si="1540"/>
        <v>108</v>
      </c>
      <c r="D23649" s="815">
        <f t="shared" si="1541"/>
        <v>97</v>
      </c>
      <c r="E23649" s="815">
        <v>2024</v>
      </c>
    </row>
    <row r="23650" spans="1:5">
      <c r="A23650" s="816">
        <f t="shared" si="1538"/>
        <v>45551</v>
      </c>
      <c r="B23650" s="815">
        <f t="shared" si="1539"/>
        <v>260</v>
      </c>
      <c r="C23650" s="815">
        <f t="shared" si="1540"/>
        <v>107</v>
      </c>
      <c r="D23650" s="815">
        <f t="shared" si="1541"/>
        <v>96</v>
      </c>
      <c r="E23650" s="815">
        <v>2024</v>
      </c>
    </row>
    <row r="23651" spans="1:5">
      <c r="A23651" s="816">
        <f t="shared" si="1538"/>
        <v>45552</v>
      </c>
      <c r="B23651" s="815">
        <f t="shared" si="1539"/>
        <v>261</v>
      </c>
      <c r="C23651" s="815">
        <f t="shared" si="1540"/>
        <v>106</v>
      </c>
      <c r="D23651" s="815">
        <f t="shared" si="1541"/>
        <v>95</v>
      </c>
      <c r="E23651" s="815">
        <v>2024</v>
      </c>
    </row>
    <row r="23652" spans="1:5">
      <c r="A23652" s="816">
        <f t="shared" si="1538"/>
        <v>45553</v>
      </c>
      <c r="B23652" s="815">
        <f t="shared" si="1539"/>
        <v>262</v>
      </c>
      <c r="C23652" s="815">
        <f t="shared" si="1540"/>
        <v>105</v>
      </c>
      <c r="D23652" s="815">
        <f t="shared" si="1541"/>
        <v>94</v>
      </c>
      <c r="E23652" s="815">
        <v>2024</v>
      </c>
    </row>
    <row r="23653" spans="1:5">
      <c r="A23653" s="816">
        <f t="shared" si="1538"/>
        <v>45554</v>
      </c>
      <c r="B23653" s="815">
        <f t="shared" si="1539"/>
        <v>263</v>
      </c>
      <c r="C23653" s="815">
        <f t="shared" si="1540"/>
        <v>104</v>
      </c>
      <c r="D23653" s="815">
        <f t="shared" si="1541"/>
        <v>93</v>
      </c>
      <c r="E23653" s="815">
        <v>2024</v>
      </c>
    </row>
    <row r="23654" spans="1:5">
      <c r="A23654" s="816">
        <f t="shared" si="1538"/>
        <v>45555</v>
      </c>
      <c r="B23654" s="815">
        <f t="shared" si="1539"/>
        <v>264</v>
      </c>
      <c r="C23654" s="815">
        <f t="shared" si="1540"/>
        <v>103</v>
      </c>
      <c r="D23654" s="815">
        <f t="shared" si="1541"/>
        <v>92</v>
      </c>
      <c r="E23654" s="815">
        <v>2024</v>
      </c>
    </row>
    <row r="23655" spans="1:5">
      <c r="A23655" s="816">
        <f t="shared" si="1538"/>
        <v>45556</v>
      </c>
      <c r="B23655" s="815">
        <f t="shared" si="1539"/>
        <v>265</v>
      </c>
      <c r="C23655" s="815">
        <f t="shared" si="1540"/>
        <v>102</v>
      </c>
      <c r="D23655" s="815">
        <f t="shared" si="1541"/>
        <v>91</v>
      </c>
      <c r="E23655" s="815">
        <v>2024</v>
      </c>
    </row>
    <row r="23656" spans="1:5">
      <c r="A23656" s="816">
        <f t="shared" si="1538"/>
        <v>45557</v>
      </c>
      <c r="B23656" s="815">
        <f t="shared" si="1539"/>
        <v>266</v>
      </c>
      <c r="C23656" s="815">
        <f t="shared" si="1540"/>
        <v>101</v>
      </c>
      <c r="D23656" s="815">
        <f t="shared" si="1541"/>
        <v>90</v>
      </c>
      <c r="E23656" s="815">
        <v>2024</v>
      </c>
    </row>
    <row r="23657" spans="1:5">
      <c r="A23657" s="816">
        <f t="shared" si="1538"/>
        <v>45558</v>
      </c>
      <c r="B23657" s="815">
        <f t="shared" si="1539"/>
        <v>267</v>
      </c>
      <c r="C23657" s="815">
        <f t="shared" si="1540"/>
        <v>100</v>
      </c>
      <c r="D23657" s="815">
        <f t="shared" si="1541"/>
        <v>89</v>
      </c>
      <c r="E23657" s="815">
        <v>2024</v>
      </c>
    </row>
    <row r="23658" spans="1:5">
      <c r="A23658" s="816">
        <f t="shared" si="1538"/>
        <v>45559</v>
      </c>
      <c r="B23658" s="815">
        <f t="shared" si="1539"/>
        <v>268</v>
      </c>
      <c r="C23658" s="815">
        <f t="shared" si="1540"/>
        <v>99</v>
      </c>
      <c r="D23658" s="815">
        <f t="shared" si="1541"/>
        <v>88</v>
      </c>
      <c r="E23658" s="815">
        <v>2024</v>
      </c>
    </row>
    <row r="23659" spans="1:5">
      <c r="A23659" s="816">
        <f t="shared" si="1538"/>
        <v>45560</v>
      </c>
      <c r="B23659" s="815">
        <f t="shared" si="1539"/>
        <v>269</v>
      </c>
      <c r="C23659" s="815">
        <f t="shared" si="1540"/>
        <v>98</v>
      </c>
      <c r="D23659" s="815">
        <f t="shared" si="1541"/>
        <v>87</v>
      </c>
      <c r="E23659" s="815">
        <v>2024</v>
      </c>
    </row>
    <row r="23660" spans="1:5">
      <c r="A23660" s="816">
        <f t="shared" si="1538"/>
        <v>45561</v>
      </c>
      <c r="B23660" s="815">
        <f t="shared" si="1539"/>
        <v>270</v>
      </c>
      <c r="C23660" s="815">
        <f t="shared" si="1540"/>
        <v>97</v>
      </c>
      <c r="D23660" s="815">
        <f t="shared" si="1541"/>
        <v>86</v>
      </c>
      <c r="E23660" s="815">
        <v>2024</v>
      </c>
    </row>
    <row r="23661" spans="1:5">
      <c r="A23661" s="816">
        <f t="shared" si="1538"/>
        <v>45562</v>
      </c>
      <c r="B23661" s="815">
        <f t="shared" si="1539"/>
        <v>271</v>
      </c>
      <c r="C23661" s="815">
        <f t="shared" si="1540"/>
        <v>96</v>
      </c>
      <c r="D23661" s="815">
        <f t="shared" si="1541"/>
        <v>85</v>
      </c>
      <c r="E23661" s="815">
        <v>2024</v>
      </c>
    </row>
    <row r="23662" spans="1:5">
      <c r="A23662" s="816">
        <f t="shared" ref="A23662:B23671" si="1542">A23651+1</f>
        <v>45553</v>
      </c>
      <c r="B23662" s="815">
        <f t="shared" si="1542"/>
        <v>262</v>
      </c>
      <c r="C23662" s="815">
        <f t="shared" ref="C23662:D23671" si="1543">C23651-1</f>
        <v>105</v>
      </c>
      <c r="D23662" s="815">
        <f t="shared" si="1543"/>
        <v>94</v>
      </c>
      <c r="E23662" s="815">
        <v>2024</v>
      </c>
    </row>
    <row r="23663" spans="1:5">
      <c r="A23663" s="816">
        <f t="shared" si="1542"/>
        <v>45554</v>
      </c>
      <c r="B23663" s="815">
        <f t="shared" si="1542"/>
        <v>263</v>
      </c>
      <c r="C23663" s="815">
        <f t="shared" si="1543"/>
        <v>104</v>
      </c>
      <c r="D23663" s="815">
        <f t="shared" si="1543"/>
        <v>93</v>
      </c>
      <c r="E23663" s="815">
        <v>2024</v>
      </c>
    </row>
    <row r="23664" spans="1:5">
      <c r="A23664" s="816">
        <f t="shared" si="1542"/>
        <v>45555</v>
      </c>
      <c r="B23664" s="815">
        <f t="shared" si="1542"/>
        <v>264</v>
      </c>
      <c r="C23664" s="815">
        <f t="shared" si="1543"/>
        <v>103</v>
      </c>
      <c r="D23664" s="815">
        <f t="shared" si="1543"/>
        <v>92</v>
      </c>
      <c r="E23664" s="815">
        <v>2024</v>
      </c>
    </row>
    <row r="23665" spans="1:5">
      <c r="A23665" s="816">
        <f t="shared" si="1542"/>
        <v>45556</v>
      </c>
      <c r="B23665" s="815">
        <f t="shared" si="1542"/>
        <v>265</v>
      </c>
      <c r="C23665" s="815">
        <f t="shared" si="1543"/>
        <v>102</v>
      </c>
      <c r="D23665" s="815">
        <f t="shared" si="1543"/>
        <v>91</v>
      </c>
      <c r="E23665" s="815">
        <v>2024</v>
      </c>
    </row>
    <row r="23666" spans="1:5">
      <c r="A23666" s="816">
        <f t="shared" si="1542"/>
        <v>45557</v>
      </c>
      <c r="B23666" s="815">
        <f t="shared" si="1542"/>
        <v>266</v>
      </c>
      <c r="C23666" s="815">
        <f t="shared" si="1543"/>
        <v>101</v>
      </c>
      <c r="D23666" s="815">
        <f t="shared" si="1543"/>
        <v>90</v>
      </c>
      <c r="E23666" s="815">
        <v>2024</v>
      </c>
    </row>
    <row r="23667" spans="1:5">
      <c r="A23667" s="816">
        <f t="shared" si="1542"/>
        <v>45558</v>
      </c>
      <c r="B23667" s="815">
        <f t="shared" si="1542"/>
        <v>267</v>
      </c>
      <c r="C23667" s="815">
        <f t="shared" si="1543"/>
        <v>100</v>
      </c>
      <c r="D23667" s="815">
        <f t="shared" si="1543"/>
        <v>89</v>
      </c>
      <c r="E23667" s="815">
        <v>2024</v>
      </c>
    </row>
    <row r="23668" spans="1:5">
      <c r="A23668" s="816">
        <f t="shared" si="1542"/>
        <v>45559</v>
      </c>
      <c r="B23668" s="815">
        <f t="shared" si="1542"/>
        <v>268</v>
      </c>
      <c r="C23668" s="815">
        <f t="shared" si="1543"/>
        <v>99</v>
      </c>
      <c r="D23668" s="815">
        <f t="shared" si="1543"/>
        <v>88</v>
      </c>
      <c r="E23668" s="815">
        <v>2024</v>
      </c>
    </row>
    <row r="23669" spans="1:5">
      <c r="A23669" s="816">
        <f t="shared" si="1542"/>
        <v>45560</v>
      </c>
      <c r="B23669" s="815">
        <f t="shared" si="1542"/>
        <v>269</v>
      </c>
      <c r="C23669" s="815">
        <f t="shared" si="1543"/>
        <v>98</v>
      </c>
      <c r="D23669" s="815">
        <f t="shared" si="1543"/>
        <v>87</v>
      </c>
      <c r="E23669" s="815">
        <v>2024</v>
      </c>
    </row>
    <row r="23670" spans="1:5">
      <c r="A23670" s="816">
        <f t="shared" si="1542"/>
        <v>45561</v>
      </c>
      <c r="B23670" s="815">
        <f t="shared" si="1542"/>
        <v>270</v>
      </c>
      <c r="C23670" s="815">
        <f t="shared" si="1543"/>
        <v>97</v>
      </c>
      <c r="D23670" s="815">
        <f t="shared" si="1543"/>
        <v>86</v>
      </c>
      <c r="E23670" s="815">
        <v>2024</v>
      </c>
    </row>
    <row r="23671" spans="1:5">
      <c r="A23671" s="816">
        <f t="shared" si="1542"/>
        <v>45562</v>
      </c>
      <c r="B23671" s="815">
        <f t="shared" si="1542"/>
        <v>271</v>
      </c>
      <c r="C23671" s="815">
        <f t="shared" si="1543"/>
        <v>96</v>
      </c>
      <c r="D23671" s="815">
        <f t="shared" si="1543"/>
        <v>85</v>
      </c>
      <c r="E23671" s="815">
        <v>2024</v>
      </c>
    </row>
    <row r="23672" spans="1:5">
      <c r="A23672" s="816">
        <f t="shared" ref="A23672:A23730" si="1544">A23671+1</f>
        <v>45563</v>
      </c>
      <c r="B23672" s="815">
        <f t="shared" si="1539"/>
        <v>272</v>
      </c>
      <c r="C23672" s="815">
        <f t="shared" si="1540"/>
        <v>95</v>
      </c>
      <c r="D23672" s="815">
        <f t="shared" si="1541"/>
        <v>84</v>
      </c>
      <c r="E23672" s="815">
        <v>2024</v>
      </c>
    </row>
    <row r="23673" spans="1:5">
      <c r="A23673" s="816">
        <f t="shared" si="1544"/>
        <v>45564</v>
      </c>
      <c r="B23673" s="815">
        <f t="shared" si="1539"/>
        <v>273</v>
      </c>
      <c r="C23673" s="815">
        <f t="shared" si="1540"/>
        <v>94</v>
      </c>
      <c r="D23673" s="815">
        <f t="shared" si="1541"/>
        <v>83</v>
      </c>
      <c r="E23673" s="815">
        <v>2024</v>
      </c>
    </row>
    <row r="23674" spans="1:5">
      <c r="A23674" s="816">
        <f t="shared" si="1544"/>
        <v>45565</v>
      </c>
      <c r="B23674" s="815">
        <f t="shared" si="1539"/>
        <v>274</v>
      </c>
      <c r="C23674" s="815">
        <f t="shared" si="1540"/>
        <v>93</v>
      </c>
      <c r="D23674" s="815">
        <f t="shared" si="1541"/>
        <v>82</v>
      </c>
      <c r="E23674" s="815">
        <v>2024</v>
      </c>
    </row>
    <row r="23675" spans="1:5">
      <c r="A23675" s="816">
        <f t="shared" si="1544"/>
        <v>45566</v>
      </c>
      <c r="B23675" s="815">
        <f t="shared" si="1539"/>
        <v>275</v>
      </c>
      <c r="C23675" s="815">
        <f t="shared" si="1540"/>
        <v>92</v>
      </c>
      <c r="D23675" s="815">
        <f t="shared" si="1541"/>
        <v>81</v>
      </c>
      <c r="E23675" s="815">
        <v>2024</v>
      </c>
    </row>
    <row r="23676" spans="1:5">
      <c r="A23676" s="816">
        <f t="shared" si="1544"/>
        <v>45567</v>
      </c>
      <c r="B23676" s="815">
        <f t="shared" si="1539"/>
        <v>276</v>
      </c>
      <c r="C23676" s="815">
        <f t="shared" si="1540"/>
        <v>91</v>
      </c>
      <c r="D23676" s="815">
        <f t="shared" si="1541"/>
        <v>80</v>
      </c>
      <c r="E23676" s="815">
        <v>2024</v>
      </c>
    </row>
    <row r="23677" spans="1:5">
      <c r="A23677" s="816">
        <f t="shared" si="1544"/>
        <v>45568</v>
      </c>
      <c r="B23677" s="815">
        <f t="shared" si="1539"/>
        <v>277</v>
      </c>
      <c r="C23677" s="815">
        <f t="shared" si="1540"/>
        <v>90</v>
      </c>
      <c r="D23677" s="815">
        <f t="shared" si="1541"/>
        <v>79</v>
      </c>
      <c r="E23677" s="815">
        <v>2024</v>
      </c>
    </row>
    <row r="23678" spans="1:5">
      <c r="A23678" s="816">
        <f t="shared" si="1544"/>
        <v>45569</v>
      </c>
      <c r="B23678" s="815">
        <f t="shared" si="1539"/>
        <v>278</v>
      </c>
      <c r="C23678" s="815">
        <f t="shared" si="1540"/>
        <v>89</v>
      </c>
      <c r="D23678" s="815">
        <f t="shared" si="1541"/>
        <v>78</v>
      </c>
      <c r="E23678" s="815">
        <v>2024</v>
      </c>
    </row>
    <row r="23679" spans="1:5">
      <c r="A23679" s="816">
        <f t="shared" si="1544"/>
        <v>45570</v>
      </c>
      <c r="B23679" s="815">
        <f t="shared" si="1539"/>
        <v>279</v>
      </c>
      <c r="C23679" s="815">
        <f t="shared" si="1540"/>
        <v>88</v>
      </c>
      <c r="D23679" s="815">
        <f t="shared" si="1541"/>
        <v>77</v>
      </c>
      <c r="E23679" s="815">
        <v>2024</v>
      </c>
    </row>
    <row r="23680" spans="1:5">
      <c r="A23680" s="816">
        <f t="shared" si="1544"/>
        <v>45571</v>
      </c>
      <c r="B23680" s="815">
        <f t="shared" si="1539"/>
        <v>280</v>
      </c>
      <c r="C23680" s="815">
        <f t="shared" si="1540"/>
        <v>87</v>
      </c>
      <c r="D23680" s="815">
        <f t="shared" si="1541"/>
        <v>76</v>
      </c>
      <c r="E23680" s="815">
        <v>2024</v>
      </c>
    </row>
    <row r="23681" spans="1:5">
      <c r="A23681" s="816">
        <f t="shared" si="1544"/>
        <v>45572</v>
      </c>
      <c r="B23681" s="815">
        <f t="shared" si="1539"/>
        <v>281</v>
      </c>
      <c r="C23681" s="815">
        <f t="shared" si="1540"/>
        <v>86</v>
      </c>
      <c r="D23681" s="815">
        <f t="shared" si="1541"/>
        <v>75</v>
      </c>
      <c r="E23681" s="815">
        <v>2024</v>
      </c>
    </row>
    <row r="23682" spans="1:5">
      <c r="A23682" s="816">
        <f t="shared" si="1544"/>
        <v>45573</v>
      </c>
      <c r="B23682" s="815">
        <f t="shared" si="1539"/>
        <v>282</v>
      </c>
      <c r="C23682" s="815">
        <f t="shared" si="1540"/>
        <v>85</v>
      </c>
      <c r="D23682" s="815">
        <f t="shared" si="1541"/>
        <v>74</v>
      </c>
      <c r="E23682" s="815">
        <v>2024</v>
      </c>
    </row>
    <row r="23683" spans="1:5">
      <c r="A23683" s="816">
        <f t="shared" si="1544"/>
        <v>45574</v>
      </c>
      <c r="B23683" s="815">
        <f t="shared" si="1539"/>
        <v>283</v>
      </c>
      <c r="C23683" s="815">
        <f t="shared" si="1540"/>
        <v>84</v>
      </c>
      <c r="D23683" s="815">
        <f t="shared" si="1541"/>
        <v>73</v>
      </c>
      <c r="E23683" s="815">
        <v>2024</v>
      </c>
    </row>
    <row r="23684" spans="1:5">
      <c r="A23684" s="816">
        <f t="shared" si="1544"/>
        <v>45575</v>
      </c>
      <c r="B23684" s="815">
        <f t="shared" si="1539"/>
        <v>284</v>
      </c>
      <c r="C23684" s="815">
        <f t="shared" si="1540"/>
        <v>83</v>
      </c>
      <c r="D23684" s="815">
        <f t="shared" si="1541"/>
        <v>72</v>
      </c>
      <c r="E23684" s="815">
        <v>2024</v>
      </c>
    </row>
    <row r="23685" spans="1:5">
      <c r="A23685" s="816">
        <f t="shared" si="1544"/>
        <v>45576</v>
      </c>
      <c r="B23685" s="815">
        <f t="shared" si="1539"/>
        <v>285</v>
      </c>
      <c r="C23685" s="815">
        <f t="shared" si="1540"/>
        <v>82</v>
      </c>
      <c r="D23685" s="815">
        <f t="shared" si="1541"/>
        <v>71</v>
      </c>
      <c r="E23685" s="815">
        <v>2024</v>
      </c>
    </row>
    <row r="23686" spans="1:5">
      <c r="A23686" s="816">
        <f t="shared" si="1544"/>
        <v>45577</v>
      </c>
      <c r="B23686" s="815">
        <f t="shared" si="1539"/>
        <v>286</v>
      </c>
      <c r="C23686" s="815">
        <f t="shared" si="1540"/>
        <v>81</v>
      </c>
      <c r="D23686" s="815">
        <f t="shared" si="1541"/>
        <v>70</v>
      </c>
      <c r="E23686" s="815">
        <v>2024</v>
      </c>
    </row>
    <row r="23687" spans="1:5">
      <c r="A23687" s="816">
        <f t="shared" si="1544"/>
        <v>45578</v>
      </c>
      <c r="B23687" s="815">
        <f t="shared" si="1539"/>
        <v>287</v>
      </c>
      <c r="C23687" s="815">
        <f t="shared" si="1540"/>
        <v>80</v>
      </c>
      <c r="D23687" s="815">
        <f t="shared" si="1541"/>
        <v>69</v>
      </c>
      <c r="E23687" s="815">
        <v>2024</v>
      </c>
    </row>
    <row r="23688" spans="1:5">
      <c r="A23688" s="816">
        <f t="shared" si="1544"/>
        <v>45579</v>
      </c>
      <c r="B23688" s="815">
        <f t="shared" si="1539"/>
        <v>288</v>
      </c>
      <c r="C23688" s="815">
        <f t="shared" si="1540"/>
        <v>79</v>
      </c>
      <c r="D23688" s="815">
        <f t="shared" si="1541"/>
        <v>68</v>
      </c>
      <c r="E23688" s="815">
        <v>2024</v>
      </c>
    </row>
    <row r="23689" spans="1:5">
      <c r="A23689" s="816">
        <f t="shared" si="1544"/>
        <v>45580</v>
      </c>
      <c r="B23689" s="815">
        <f t="shared" si="1539"/>
        <v>289</v>
      </c>
      <c r="C23689" s="815">
        <f t="shared" si="1540"/>
        <v>78</v>
      </c>
      <c r="D23689" s="815">
        <f t="shared" si="1541"/>
        <v>67</v>
      </c>
      <c r="E23689" s="815">
        <v>2024</v>
      </c>
    </row>
    <row r="23690" spans="1:5">
      <c r="A23690" s="816">
        <f t="shared" si="1544"/>
        <v>45581</v>
      </c>
      <c r="B23690" s="815">
        <f t="shared" si="1539"/>
        <v>290</v>
      </c>
      <c r="C23690" s="815">
        <f t="shared" si="1540"/>
        <v>77</v>
      </c>
      <c r="D23690" s="815">
        <f t="shared" si="1541"/>
        <v>66</v>
      </c>
      <c r="E23690" s="815">
        <v>2024</v>
      </c>
    </row>
    <row r="23691" spans="1:5">
      <c r="A23691" s="816">
        <f t="shared" si="1544"/>
        <v>45582</v>
      </c>
      <c r="B23691" s="815">
        <f t="shared" si="1539"/>
        <v>291</v>
      </c>
      <c r="C23691" s="815">
        <f t="shared" si="1540"/>
        <v>76</v>
      </c>
      <c r="D23691" s="815">
        <f t="shared" si="1541"/>
        <v>65</v>
      </c>
      <c r="E23691" s="815">
        <v>2024</v>
      </c>
    </row>
    <row r="23692" spans="1:5">
      <c r="A23692" s="816">
        <f t="shared" si="1544"/>
        <v>45583</v>
      </c>
      <c r="B23692" s="815">
        <f t="shared" si="1539"/>
        <v>292</v>
      </c>
      <c r="C23692" s="815">
        <f t="shared" si="1540"/>
        <v>75</v>
      </c>
      <c r="D23692" s="815">
        <f t="shared" si="1541"/>
        <v>64</v>
      </c>
      <c r="E23692" s="815">
        <v>2024</v>
      </c>
    </row>
    <row r="23693" spans="1:5">
      <c r="A23693" s="816">
        <f t="shared" si="1544"/>
        <v>45584</v>
      </c>
      <c r="B23693" s="815">
        <f t="shared" si="1539"/>
        <v>293</v>
      </c>
      <c r="C23693" s="815">
        <f t="shared" si="1540"/>
        <v>74</v>
      </c>
      <c r="D23693" s="815">
        <f t="shared" si="1541"/>
        <v>63</v>
      </c>
      <c r="E23693" s="815">
        <v>2024</v>
      </c>
    </row>
    <row r="23694" spans="1:5">
      <c r="A23694" s="816">
        <f t="shared" si="1544"/>
        <v>45585</v>
      </c>
      <c r="B23694" s="815">
        <f t="shared" si="1539"/>
        <v>294</v>
      </c>
      <c r="C23694" s="815">
        <f t="shared" si="1540"/>
        <v>73</v>
      </c>
      <c r="D23694" s="815">
        <f t="shared" si="1541"/>
        <v>62</v>
      </c>
      <c r="E23694" s="815">
        <v>2024</v>
      </c>
    </row>
    <row r="23695" spans="1:5">
      <c r="A23695" s="816">
        <f t="shared" si="1544"/>
        <v>45586</v>
      </c>
      <c r="B23695" s="815">
        <f t="shared" si="1539"/>
        <v>295</v>
      </c>
      <c r="C23695" s="815">
        <f t="shared" si="1540"/>
        <v>72</v>
      </c>
      <c r="D23695" s="815">
        <f t="shared" si="1541"/>
        <v>61</v>
      </c>
      <c r="E23695" s="815">
        <v>2024</v>
      </c>
    </row>
    <row r="23696" spans="1:5">
      <c r="A23696" s="816">
        <f t="shared" si="1544"/>
        <v>45587</v>
      </c>
      <c r="B23696" s="815">
        <f t="shared" si="1539"/>
        <v>296</v>
      </c>
      <c r="C23696" s="815">
        <f t="shared" si="1540"/>
        <v>71</v>
      </c>
      <c r="D23696" s="815">
        <f t="shared" si="1541"/>
        <v>60</v>
      </c>
      <c r="E23696" s="815">
        <v>2024</v>
      </c>
    </row>
    <row r="23697" spans="1:5">
      <c r="A23697" s="816">
        <f t="shared" si="1544"/>
        <v>45588</v>
      </c>
      <c r="B23697" s="815">
        <f t="shared" si="1539"/>
        <v>297</v>
      </c>
      <c r="C23697" s="815">
        <f t="shared" si="1540"/>
        <v>70</v>
      </c>
      <c r="D23697" s="815">
        <f t="shared" si="1541"/>
        <v>59</v>
      </c>
      <c r="E23697" s="815">
        <v>2024</v>
      </c>
    </row>
    <row r="23698" spans="1:5">
      <c r="A23698" s="816">
        <f t="shared" si="1544"/>
        <v>45589</v>
      </c>
      <c r="B23698" s="815">
        <f t="shared" si="1539"/>
        <v>298</v>
      </c>
      <c r="C23698" s="815">
        <f t="shared" si="1540"/>
        <v>69</v>
      </c>
      <c r="D23698" s="815">
        <f t="shared" si="1541"/>
        <v>58</v>
      </c>
      <c r="E23698" s="815">
        <v>2024</v>
      </c>
    </row>
    <row r="23699" spans="1:5">
      <c r="A23699" s="816">
        <f t="shared" si="1544"/>
        <v>45590</v>
      </c>
      <c r="B23699" s="815">
        <f t="shared" si="1539"/>
        <v>299</v>
      </c>
      <c r="C23699" s="815">
        <f t="shared" si="1540"/>
        <v>68</v>
      </c>
      <c r="D23699" s="815">
        <f t="shared" si="1541"/>
        <v>57</v>
      </c>
      <c r="E23699" s="815">
        <v>2024</v>
      </c>
    </row>
    <row r="23700" spans="1:5">
      <c r="A23700" s="816">
        <f t="shared" si="1544"/>
        <v>45591</v>
      </c>
      <c r="B23700" s="815">
        <f t="shared" si="1539"/>
        <v>300</v>
      </c>
      <c r="C23700" s="815">
        <f t="shared" si="1540"/>
        <v>67</v>
      </c>
      <c r="D23700" s="815">
        <f t="shared" si="1541"/>
        <v>56</v>
      </c>
      <c r="E23700" s="815">
        <v>2024</v>
      </c>
    </row>
    <row r="23701" spans="1:5">
      <c r="A23701" s="816">
        <f t="shared" si="1544"/>
        <v>45592</v>
      </c>
      <c r="B23701" s="815">
        <f t="shared" si="1539"/>
        <v>301</v>
      </c>
      <c r="C23701" s="815">
        <f t="shared" si="1540"/>
        <v>66</v>
      </c>
      <c r="D23701" s="815">
        <f t="shared" si="1541"/>
        <v>55</v>
      </c>
      <c r="E23701" s="815">
        <v>2024</v>
      </c>
    </row>
    <row r="23702" spans="1:5">
      <c r="A23702" s="816">
        <f t="shared" si="1544"/>
        <v>45593</v>
      </c>
      <c r="B23702" s="815">
        <f t="shared" ref="B23702:B23765" si="1545">B23701+1</f>
        <v>302</v>
      </c>
      <c r="C23702" s="815">
        <f t="shared" ref="C23702:C23765" si="1546">C23701-1</f>
        <v>65</v>
      </c>
      <c r="D23702" s="815">
        <f t="shared" ref="D23702:D23746" si="1547">D23701-1</f>
        <v>54</v>
      </c>
      <c r="E23702" s="815">
        <v>2024</v>
      </c>
    </row>
    <row r="23703" spans="1:5">
      <c r="A23703" s="816">
        <f t="shared" si="1544"/>
        <v>45594</v>
      </c>
      <c r="B23703" s="815">
        <f t="shared" si="1545"/>
        <v>303</v>
      </c>
      <c r="C23703" s="815">
        <f t="shared" si="1546"/>
        <v>64</v>
      </c>
      <c r="D23703" s="815">
        <f t="shared" si="1547"/>
        <v>53</v>
      </c>
      <c r="E23703" s="815">
        <v>2024</v>
      </c>
    </row>
    <row r="23704" spans="1:5">
      <c r="A23704" s="816">
        <f t="shared" si="1544"/>
        <v>45595</v>
      </c>
      <c r="B23704" s="815">
        <f t="shared" si="1545"/>
        <v>304</v>
      </c>
      <c r="C23704" s="815">
        <f t="shared" si="1546"/>
        <v>63</v>
      </c>
      <c r="D23704" s="815">
        <f t="shared" si="1547"/>
        <v>52</v>
      </c>
      <c r="E23704" s="815">
        <v>2024</v>
      </c>
    </row>
    <row r="23705" spans="1:5">
      <c r="A23705" s="816">
        <f t="shared" si="1544"/>
        <v>45596</v>
      </c>
      <c r="B23705" s="815">
        <f t="shared" si="1545"/>
        <v>305</v>
      </c>
      <c r="C23705" s="815">
        <f t="shared" si="1546"/>
        <v>62</v>
      </c>
      <c r="D23705" s="815">
        <f t="shared" si="1547"/>
        <v>51</v>
      </c>
      <c r="E23705" s="815">
        <v>2024</v>
      </c>
    </row>
    <row r="23706" spans="1:5">
      <c r="A23706" s="816">
        <f t="shared" si="1544"/>
        <v>45597</v>
      </c>
      <c r="B23706" s="815">
        <f t="shared" si="1545"/>
        <v>306</v>
      </c>
      <c r="C23706" s="815">
        <f t="shared" si="1546"/>
        <v>61</v>
      </c>
      <c r="D23706" s="815">
        <f t="shared" si="1547"/>
        <v>50</v>
      </c>
      <c r="E23706" s="815">
        <v>2024</v>
      </c>
    </row>
    <row r="23707" spans="1:5">
      <c r="A23707" s="816">
        <f t="shared" si="1544"/>
        <v>45598</v>
      </c>
      <c r="B23707" s="815">
        <f t="shared" si="1545"/>
        <v>307</v>
      </c>
      <c r="C23707" s="815">
        <f t="shared" si="1546"/>
        <v>60</v>
      </c>
      <c r="D23707" s="815">
        <f t="shared" si="1547"/>
        <v>49</v>
      </c>
      <c r="E23707" s="815">
        <v>2024</v>
      </c>
    </row>
    <row r="23708" spans="1:5">
      <c r="A23708" s="816">
        <f t="shared" si="1544"/>
        <v>45599</v>
      </c>
      <c r="B23708" s="815">
        <f t="shared" si="1545"/>
        <v>308</v>
      </c>
      <c r="C23708" s="815">
        <f t="shared" si="1546"/>
        <v>59</v>
      </c>
      <c r="D23708" s="815">
        <f t="shared" si="1547"/>
        <v>48</v>
      </c>
      <c r="E23708" s="815">
        <v>2024</v>
      </c>
    </row>
    <row r="23709" spans="1:5">
      <c r="A23709" s="816">
        <f t="shared" si="1544"/>
        <v>45600</v>
      </c>
      <c r="B23709" s="815">
        <f t="shared" si="1545"/>
        <v>309</v>
      </c>
      <c r="C23709" s="815">
        <f t="shared" si="1546"/>
        <v>58</v>
      </c>
      <c r="D23709" s="815">
        <f t="shared" si="1547"/>
        <v>47</v>
      </c>
      <c r="E23709" s="815">
        <v>2024</v>
      </c>
    </row>
    <row r="23710" spans="1:5">
      <c r="A23710" s="816">
        <f t="shared" si="1544"/>
        <v>45601</v>
      </c>
      <c r="B23710" s="815">
        <f t="shared" si="1545"/>
        <v>310</v>
      </c>
      <c r="C23710" s="815">
        <f t="shared" si="1546"/>
        <v>57</v>
      </c>
      <c r="D23710" s="815">
        <f t="shared" si="1547"/>
        <v>46</v>
      </c>
      <c r="E23710" s="815">
        <v>2024</v>
      </c>
    </row>
    <row r="23711" spans="1:5">
      <c r="A23711" s="816">
        <f t="shared" si="1544"/>
        <v>45602</v>
      </c>
      <c r="B23711" s="815">
        <f t="shared" si="1545"/>
        <v>311</v>
      </c>
      <c r="C23711" s="815">
        <f t="shared" si="1546"/>
        <v>56</v>
      </c>
      <c r="D23711" s="815">
        <f t="shared" si="1547"/>
        <v>45</v>
      </c>
      <c r="E23711" s="815">
        <v>2024</v>
      </c>
    </row>
    <row r="23712" spans="1:5">
      <c r="A23712" s="816">
        <f t="shared" si="1544"/>
        <v>45603</v>
      </c>
      <c r="B23712" s="815">
        <f t="shared" si="1545"/>
        <v>312</v>
      </c>
      <c r="C23712" s="815">
        <f t="shared" si="1546"/>
        <v>55</v>
      </c>
      <c r="D23712" s="815">
        <f t="shared" si="1547"/>
        <v>44</v>
      </c>
      <c r="E23712" s="815">
        <v>2024</v>
      </c>
    </row>
    <row r="23713" spans="1:5">
      <c r="A23713" s="816">
        <f t="shared" si="1544"/>
        <v>45604</v>
      </c>
      <c r="B23713" s="815">
        <f t="shared" si="1545"/>
        <v>313</v>
      </c>
      <c r="C23713" s="815">
        <f t="shared" si="1546"/>
        <v>54</v>
      </c>
      <c r="D23713" s="815">
        <f t="shared" si="1547"/>
        <v>43</v>
      </c>
      <c r="E23713" s="815">
        <v>2024</v>
      </c>
    </row>
    <row r="23714" spans="1:5">
      <c r="A23714" s="816">
        <f t="shared" si="1544"/>
        <v>45605</v>
      </c>
      <c r="B23714" s="815">
        <f t="shared" si="1545"/>
        <v>314</v>
      </c>
      <c r="C23714" s="815">
        <f t="shared" si="1546"/>
        <v>53</v>
      </c>
      <c r="D23714" s="815">
        <f t="shared" si="1547"/>
        <v>42</v>
      </c>
      <c r="E23714" s="815">
        <v>2024</v>
      </c>
    </row>
    <row r="23715" spans="1:5">
      <c r="A23715" s="816">
        <f t="shared" si="1544"/>
        <v>45606</v>
      </c>
      <c r="B23715" s="815">
        <f t="shared" si="1545"/>
        <v>315</v>
      </c>
      <c r="C23715" s="815">
        <f t="shared" si="1546"/>
        <v>52</v>
      </c>
      <c r="D23715" s="815">
        <f t="shared" si="1547"/>
        <v>41</v>
      </c>
      <c r="E23715" s="815">
        <v>2024</v>
      </c>
    </row>
    <row r="23716" spans="1:5">
      <c r="A23716" s="816">
        <f t="shared" si="1544"/>
        <v>45607</v>
      </c>
      <c r="B23716" s="815">
        <f t="shared" si="1545"/>
        <v>316</v>
      </c>
      <c r="C23716" s="815">
        <f t="shared" si="1546"/>
        <v>51</v>
      </c>
      <c r="D23716" s="815">
        <f t="shared" si="1547"/>
        <v>40</v>
      </c>
      <c r="E23716" s="815">
        <v>2024</v>
      </c>
    </row>
    <row r="23717" spans="1:5">
      <c r="A23717" s="816">
        <f t="shared" si="1544"/>
        <v>45608</v>
      </c>
      <c r="B23717" s="815">
        <f t="shared" si="1545"/>
        <v>317</v>
      </c>
      <c r="C23717" s="815">
        <f t="shared" si="1546"/>
        <v>50</v>
      </c>
      <c r="D23717" s="815">
        <f t="shared" si="1547"/>
        <v>39</v>
      </c>
      <c r="E23717" s="815">
        <v>2024</v>
      </c>
    </row>
    <row r="23718" spans="1:5">
      <c r="A23718" s="816">
        <f t="shared" si="1544"/>
        <v>45609</v>
      </c>
      <c r="B23718" s="815">
        <f t="shared" si="1545"/>
        <v>318</v>
      </c>
      <c r="C23718" s="815">
        <f t="shared" si="1546"/>
        <v>49</v>
      </c>
      <c r="D23718" s="815">
        <f t="shared" si="1547"/>
        <v>38</v>
      </c>
      <c r="E23718" s="815">
        <v>2024</v>
      </c>
    </row>
    <row r="23719" spans="1:5">
      <c r="A23719" s="816">
        <f t="shared" si="1544"/>
        <v>45610</v>
      </c>
      <c r="B23719" s="815">
        <f t="shared" si="1545"/>
        <v>319</v>
      </c>
      <c r="C23719" s="815">
        <f t="shared" si="1546"/>
        <v>48</v>
      </c>
      <c r="D23719" s="815">
        <f t="shared" si="1547"/>
        <v>37</v>
      </c>
      <c r="E23719" s="815">
        <v>2024</v>
      </c>
    </row>
    <row r="23720" spans="1:5">
      <c r="A23720" s="816">
        <f t="shared" si="1544"/>
        <v>45611</v>
      </c>
      <c r="B23720" s="815">
        <f t="shared" si="1545"/>
        <v>320</v>
      </c>
      <c r="C23720" s="815">
        <f t="shared" si="1546"/>
        <v>47</v>
      </c>
      <c r="D23720" s="815">
        <f t="shared" si="1547"/>
        <v>36</v>
      </c>
      <c r="E23720" s="815">
        <v>2024</v>
      </c>
    </row>
    <row r="23721" spans="1:5">
      <c r="A23721" s="816">
        <f t="shared" si="1544"/>
        <v>45612</v>
      </c>
      <c r="B23721" s="815">
        <f t="shared" si="1545"/>
        <v>321</v>
      </c>
      <c r="C23721" s="815">
        <f t="shared" si="1546"/>
        <v>46</v>
      </c>
      <c r="D23721" s="815">
        <f t="shared" si="1547"/>
        <v>35</v>
      </c>
      <c r="E23721" s="815">
        <v>2024</v>
      </c>
    </row>
    <row r="23722" spans="1:5">
      <c r="A23722" s="816">
        <f t="shared" si="1544"/>
        <v>45613</v>
      </c>
      <c r="B23722" s="815">
        <f t="shared" si="1545"/>
        <v>322</v>
      </c>
      <c r="C23722" s="815">
        <f t="shared" si="1546"/>
        <v>45</v>
      </c>
      <c r="D23722" s="815">
        <f t="shared" si="1547"/>
        <v>34</v>
      </c>
      <c r="E23722" s="815">
        <v>2024</v>
      </c>
    </row>
    <row r="23723" spans="1:5">
      <c r="A23723" s="816">
        <f t="shared" si="1544"/>
        <v>45614</v>
      </c>
      <c r="B23723" s="815">
        <f t="shared" si="1545"/>
        <v>323</v>
      </c>
      <c r="C23723" s="815">
        <f t="shared" si="1546"/>
        <v>44</v>
      </c>
      <c r="D23723" s="815">
        <f t="shared" si="1547"/>
        <v>33</v>
      </c>
      <c r="E23723" s="815">
        <v>2024</v>
      </c>
    </row>
    <row r="23724" spans="1:5">
      <c r="A23724" s="816">
        <f t="shared" si="1544"/>
        <v>45615</v>
      </c>
      <c r="B23724" s="815">
        <f t="shared" si="1545"/>
        <v>324</v>
      </c>
      <c r="C23724" s="815">
        <f t="shared" si="1546"/>
        <v>43</v>
      </c>
      <c r="D23724" s="815">
        <f t="shared" si="1547"/>
        <v>32</v>
      </c>
      <c r="E23724" s="815">
        <v>2024</v>
      </c>
    </row>
    <row r="23725" spans="1:5">
      <c r="A23725" s="816">
        <f t="shared" si="1544"/>
        <v>45616</v>
      </c>
      <c r="B23725" s="815">
        <f t="shared" si="1545"/>
        <v>325</v>
      </c>
      <c r="C23725" s="815">
        <f t="shared" si="1546"/>
        <v>42</v>
      </c>
      <c r="D23725" s="815">
        <f t="shared" si="1547"/>
        <v>31</v>
      </c>
      <c r="E23725" s="815">
        <v>2024</v>
      </c>
    </row>
    <row r="23726" spans="1:5">
      <c r="A23726" s="816">
        <f t="shared" si="1544"/>
        <v>45617</v>
      </c>
      <c r="B23726" s="815">
        <f t="shared" si="1545"/>
        <v>326</v>
      </c>
      <c r="C23726" s="815">
        <f t="shared" si="1546"/>
        <v>41</v>
      </c>
      <c r="D23726" s="815">
        <f t="shared" si="1547"/>
        <v>30</v>
      </c>
      <c r="E23726" s="815">
        <v>2024</v>
      </c>
    </row>
    <row r="23727" spans="1:5">
      <c r="A23727" s="816">
        <f t="shared" si="1544"/>
        <v>45618</v>
      </c>
      <c r="B23727" s="815">
        <f t="shared" si="1545"/>
        <v>327</v>
      </c>
      <c r="C23727" s="815">
        <f t="shared" si="1546"/>
        <v>40</v>
      </c>
      <c r="D23727" s="815">
        <f t="shared" si="1547"/>
        <v>29</v>
      </c>
      <c r="E23727" s="815">
        <v>2024</v>
      </c>
    </row>
    <row r="23728" spans="1:5">
      <c r="A23728" s="816">
        <f t="shared" si="1544"/>
        <v>45619</v>
      </c>
      <c r="B23728" s="815">
        <f t="shared" si="1545"/>
        <v>328</v>
      </c>
      <c r="C23728" s="815">
        <f t="shared" si="1546"/>
        <v>39</v>
      </c>
      <c r="D23728" s="815">
        <f t="shared" si="1547"/>
        <v>28</v>
      </c>
      <c r="E23728" s="815">
        <v>2024</v>
      </c>
    </row>
    <row r="23729" spans="1:5">
      <c r="A23729" s="816">
        <f t="shared" si="1544"/>
        <v>45620</v>
      </c>
      <c r="B23729" s="815">
        <f t="shared" si="1545"/>
        <v>329</v>
      </c>
      <c r="C23729" s="815">
        <f t="shared" si="1546"/>
        <v>38</v>
      </c>
      <c r="D23729" s="815">
        <f t="shared" si="1547"/>
        <v>27</v>
      </c>
      <c r="E23729" s="815">
        <v>2024</v>
      </c>
    </row>
    <row r="23730" spans="1:5">
      <c r="A23730" s="816">
        <f t="shared" si="1544"/>
        <v>45621</v>
      </c>
      <c r="B23730" s="815">
        <f t="shared" si="1545"/>
        <v>330</v>
      </c>
      <c r="C23730" s="815">
        <f t="shared" si="1546"/>
        <v>37</v>
      </c>
      <c r="D23730" s="815">
        <f t="shared" si="1547"/>
        <v>26</v>
      </c>
      <c r="E23730" s="815">
        <v>2024</v>
      </c>
    </row>
    <row r="23731" spans="1:5">
      <c r="A23731" s="816">
        <f t="shared" ref="A23731:B23794" si="1548">A23730+1</f>
        <v>45622</v>
      </c>
      <c r="B23731" s="815">
        <f t="shared" si="1545"/>
        <v>331</v>
      </c>
      <c r="C23731" s="815">
        <f t="shared" si="1546"/>
        <v>36</v>
      </c>
      <c r="D23731" s="815">
        <f t="shared" si="1547"/>
        <v>25</v>
      </c>
      <c r="E23731" s="815">
        <v>2024</v>
      </c>
    </row>
    <row r="23732" spans="1:5">
      <c r="A23732" s="816">
        <f t="shared" si="1548"/>
        <v>45623</v>
      </c>
      <c r="B23732" s="815">
        <f t="shared" si="1545"/>
        <v>332</v>
      </c>
      <c r="C23732" s="815">
        <f t="shared" si="1546"/>
        <v>35</v>
      </c>
      <c r="D23732" s="815">
        <f t="shared" si="1547"/>
        <v>24</v>
      </c>
      <c r="E23732" s="815">
        <v>2024</v>
      </c>
    </row>
    <row r="23733" spans="1:5">
      <c r="A23733" s="816">
        <f t="shared" si="1548"/>
        <v>45624</v>
      </c>
      <c r="B23733" s="815">
        <f t="shared" si="1545"/>
        <v>333</v>
      </c>
      <c r="C23733" s="815">
        <f t="shared" si="1546"/>
        <v>34</v>
      </c>
      <c r="D23733" s="815">
        <f t="shared" si="1547"/>
        <v>23</v>
      </c>
      <c r="E23733" s="815">
        <v>2024</v>
      </c>
    </row>
    <row r="23734" spans="1:5">
      <c r="A23734" s="816">
        <f t="shared" si="1548"/>
        <v>45625</v>
      </c>
      <c r="B23734" s="815">
        <f t="shared" si="1545"/>
        <v>334</v>
      </c>
      <c r="C23734" s="815">
        <f t="shared" si="1546"/>
        <v>33</v>
      </c>
      <c r="D23734" s="815">
        <f t="shared" si="1547"/>
        <v>22</v>
      </c>
      <c r="E23734" s="815">
        <v>2024</v>
      </c>
    </row>
    <row r="23735" spans="1:5">
      <c r="A23735" s="816">
        <f t="shared" si="1548"/>
        <v>45626</v>
      </c>
      <c r="B23735" s="815">
        <f t="shared" si="1545"/>
        <v>335</v>
      </c>
      <c r="C23735" s="815">
        <f t="shared" si="1546"/>
        <v>32</v>
      </c>
      <c r="D23735" s="815">
        <f t="shared" si="1547"/>
        <v>21</v>
      </c>
      <c r="E23735" s="815">
        <v>2024</v>
      </c>
    </row>
    <row r="23736" spans="1:5">
      <c r="A23736" s="816">
        <f t="shared" si="1548"/>
        <v>45627</v>
      </c>
      <c r="B23736" s="815">
        <f t="shared" si="1545"/>
        <v>336</v>
      </c>
      <c r="C23736" s="815">
        <f t="shared" si="1546"/>
        <v>31</v>
      </c>
      <c r="D23736" s="815">
        <f t="shared" si="1547"/>
        <v>20</v>
      </c>
      <c r="E23736" s="815">
        <v>2024</v>
      </c>
    </row>
    <row r="23737" spans="1:5">
      <c r="A23737" s="816">
        <f t="shared" si="1548"/>
        <v>45628</v>
      </c>
      <c r="B23737" s="815">
        <f t="shared" si="1545"/>
        <v>337</v>
      </c>
      <c r="C23737" s="815">
        <f t="shared" si="1546"/>
        <v>30</v>
      </c>
      <c r="D23737" s="815">
        <f t="shared" si="1547"/>
        <v>19</v>
      </c>
      <c r="E23737" s="815">
        <v>2024</v>
      </c>
    </row>
    <row r="23738" spans="1:5">
      <c r="A23738" s="816">
        <f t="shared" si="1548"/>
        <v>45629</v>
      </c>
      <c r="B23738" s="815">
        <f t="shared" si="1545"/>
        <v>338</v>
      </c>
      <c r="C23738" s="815">
        <f t="shared" si="1546"/>
        <v>29</v>
      </c>
      <c r="D23738" s="815">
        <f t="shared" si="1547"/>
        <v>18</v>
      </c>
      <c r="E23738" s="815">
        <v>2024</v>
      </c>
    </row>
    <row r="23739" spans="1:5">
      <c r="A23739" s="816">
        <f t="shared" si="1548"/>
        <v>45630</v>
      </c>
      <c r="B23739" s="815">
        <f t="shared" si="1545"/>
        <v>339</v>
      </c>
      <c r="C23739" s="815">
        <f t="shared" si="1546"/>
        <v>28</v>
      </c>
      <c r="D23739" s="815">
        <f t="shared" si="1547"/>
        <v>17</v>
      </c>
      <c r="E23739" s="815">
        <v>2024</v>
      </c>
    </row>
    <row r="23740" spans="1:5">
      <c r="A23740" s="816">
        <f t="shared" si="1548"/>
        <v>45631</v>
      </c>
      <c r="B23740" s="815">
        <f t="shared" si="1545"/>
        <v>340</v>
      </c>
      <c r="C23740" s="815">
        <f t="shared" si="1546"/>
        <v>27</v>
      </c>
      <c r="D23740" s="815">
        <f t="shared" si="1547"/>
        <v>16</v>
      </c>
      <c r="E23740" s="815">
        <v>2024</v>
      </c>
    </row>
    <row r="23741" spans="1:5">
      <c r="A23741" s="816">
        <f t="shared" si="1548"/>
        <v>45632</v>
      </c>
      <c r="B23741" s="815">
        <f t="shared" si="1545"/>
        <v>341</v>
      </c>
      <c r="C23741" s="815">
        <f t="shared" si="1546"/>
        <v>26</v>
      </c>
      <c r="D23741" s="815">
        <f t="shared" si="1547"/>
        <v>15</v>
      </c>
      <c r="E23741" s="815">
        <v>2024</v>
      </c>
    </row>
    <row r="23742" spans="1:5">
      <c r="A23742" s="816">
        <f t="shared" si="1548"/>
        <v>45633</v>
      </c>
      <c r="B23742" s="815">
        <f t="shared" si="1545"/>
        <v>342</v>
      </c>
      <c r="C23742" s="815">
        <f t="shared" si="1546"/>
        <v>25</v>
      </c>
      <c r="D23742" s="815">
        <f t="shared" si="1547"/>
        <v>14</v>
      </c>
      <c r="E23742" s="815">
        <v>2024</v>
      </c>
    </row>
    <row r="23743" spans="1:5">
      <c r="A23743" s="816">
        <f t="shared" si="1548"/>
        <v>45634</v>
      </c>
      <c r="B23743" s="815">
        <f t="shared" si="1545"/>
        <v>343</v>
      </c>
      <c r="C23743" s="815">
        <f t="shared" si="1546"/>
        <v>24</v>
      </c>
      <c r="D23743" s="815">
        <f t="shared" si="1547"/>
        <v>13</v>
      </c>
      <c r="E23743" s="815">
        <v>2024</v>
      </c>
    </row>
    <row r="23744" spans="1:5">
      <c r="A23744" s="816">
        <f t="shared" si="1548"/>
        <v>45635</v>
      </c>
      <c r="B23744" s="815">
        <f t="shared" si="1545"/>
        <v>344</v>
      </c>
      <c r="C23744" s="815">
        <f t="shared" si="1546"/>
        <v>23</v>
      </c>
      <c r="D23744" s="815">
        <f t="shared" si="1547"/>
        <v>12</v>
      </c>
      <c r="E23744" s="815">
        <v>2024</v>
      </c>
    </row>
    <row r="23745" spans="1:5">
      <c r="A23745" s="816">
        <f t="shared" si="1548"/>
        <v>45636</v>
      </c>
      <c r="B23745" s="815">
        <f t="shared" si="1545"/>
        <v>345</v>
      </c>
      <c r="C23745" s="815">
        <f t="shared" si="1546"/>
        <v>22</v>
      </c>
      <c r="D23745" s="815">
        <f t="shared" si="1547"/>
        <v>11</v>
      </c>
      <c r="E23745" s="815">
        <v>2024</v>
      </c>
    </row>
    <row r="23746" spans="1:5">
      <c r="A23746" s="816">
        <f t="shared" si="1548"/>
        <v>45637</v>
      </c>
      <c r="B23746" s="815">
        <f t="shared" si="1545"/>
        <v>346</v>
      </c>
      <c r="C23746" s="815">
        <f t="shared" si="1546"/>
        <v>21</v>
      </c>
      <c r="D23746" s="815">
        <f t="shared" si="1547"/>
        <v>10</v>
      </c>
      <c r="E23746" s="815">
        <v>2024</v>
      </c>
    </row>
    <row r="23747" spans="1:5">
      <c r="A23747" s="816">
        <f t="shared" si="1548"/>
        <v>45638</v>
      </c>
      <c r="B23747" s="815">
        <f t="shared" si="1545"/>
        <v>347</v>
      </c>
      <c r="C23747" s="815">
        <f t="shared" si="1546"/>
        <v>20</v>
      </c>
      <c r="D23747" s="815">
        <v>365</v>
      </c>
      <c r="E23747" s="815">
        <v>2024</v>
      </c>
    </row>
    <row r="23748" spans="1:5">
      <c r="A23748" s="816">
        <f t="shared" si="1548"/>
        <v>45639</v>
      </c>
      <c r="B23748" s="815">
        <f t="shared" si="1545"/>
        <v>348</v>
      </c>
      <c r="C23748" s="815">
        <f t="shared" si="1546"/>
        <v>19</v>
      </c>
      <c r="D23748" s="815">
        <f t="shared" ref="D23748:D23811" si="1549">D23747-1</f>
        <v>364</v>
      </c>
      <c r="E23748" s="815">
        <v>2024</v>
      </c>
    </row>
    <row r="23749" spans="1:5">
      <c r="A23749" s="816">
        <f t="shared" si="1548"/>
        <v>45640</v>
      </c>
      <c r="B23749" s="815">
        <f t="shared" si="1545"/>
        <v>349</v>
      </c>
      <c r="C23749" s="815">
        <f t="shared" si="1546"/>
        <v>18</v>
      </c>
      <c r="D23749" s="815">
        <f t="shared" si="1549"/>
        <v>363</v>
      </c>
      <c r="E23749" s="815">
        <v>2024</v>
      </c>
    </row>
    <row r="23750" spans="1:5">
      <c r="A23750" s="816">
        <f t="shared" si="1548"/>
        <v>45641</v>
      </c>
      <c r="B23750" s="815">
        <f t="shared" si="1545"/>
        <v>350</v>
      </c>
      <c r="C23750" s="815">
        <f t="shared" si="1546"/>
        <v>17</v>
      </c>
      <c r="D23750" s="815">
        <f t="shared" si="1549"/>
        <v>362</v>
      </c>
      <c r="E23750" s="815">
        <v>2024</v>
      </c>
    </row>
    <row r="23751" spans="1:5">
      <c r="A23751" s="816">
        <f t="shared" si="1548"/>
        <v>45642</v>
      </c>
      <c r="B23751" s="815">
        <f t="shared" si="1545"/>
        <v>351</v>
      </c>
      <c r="C23751" s="815">
        <f t="shared" si="1546"/>
        <v>16</v>
      </c>
      <c r="D23751" s="815">
        <f t="shared" si="1549"/>
        <v>361</v>
      </c>
      <c r="E23751" s="815">
        <v>2024</v>
      </c>
    </row>
    <row r="23752" spans="1:5">
      <c r="A23752" s="816">
        <f t="shared" si="1548"/>
        <v>45643</v>
      </c>
      <c r="B23752" s="815">
        <f t="shared" si="1545"/>
        <v>352</v>
      </c>
      <c r="C23752" s="815">
        <f t="shared" si="1546"/>
        <v>15</v>
      </c>
      <c r="D23752" s="815">
        <f t="shared" si="1549"/>
        <v>360</v>
      </c>
      <c r="E23752" s="815">
        <v>2024</v>
      </c>
    </row>
    <row r="23753" spans="1:5">
      <c r="A23753" s="816">
        <f t="shared" si="1548"/>
        <v>45644</v>
      </c>
      <c r="B23753" s="815">
        <f t="shared" si="1545"/>
        <v>353</v>
      </c>
      <c r="C23753" s="815">
        <f t="shared" si="1546"/>
        <v>14</v>
      </c>
      <c r="D23753" s="815">
        <f t="shared" si="1549"/>
        <v>359</v>
      </c>
      <c r="E23753" s="815">
        <v>2024</v>
      </c>
    </row>
    <row r="23754" spans="1:5">
      <c r="A23754" s="816">
        <f t="shared" si="1548"/>
        <v>45645</v>
      </c>
      <c r="B23754" s="815">
        <f t="shared" si="1545"/>
        <v>354</v>
      </c>
      <c r="C23754" s="815">
        <f t="shared" si="1546"/>
        <v>13</v>
      </c>
      <c r="D23754" s="815">
        <f t="shared" si="1549"/>
        <v>358</v>
      </c>
      <c r="E23754" s="815">
        <v>2024</v>
      </c>
    </row>
    <row r="23755" spans="1:5">
      <c r="A23755" s="816">
        <f t="shared" si="1548"/>
        <v>45646</v>
      </c>
      <c r="B23755" s="815">
        <f t="shared" si="1545"/>
        <v>355</v>
      </c>
      <c r="C23755" s="815">
        <f t="shared" si="1546"/>
        <v>12</v>
      </c>
      <c r="D23755" s="815">
        <f t="shared" si="1549"/>
        <v>357</v>
      </c>
      <c r="E23755" s="815">
        <v>2024</v>
      </c>
    </row>
    <row r="23756" spans="1:5">
      <c r="A23756" s="816">
        <f t="shared" si="1548"/>
        <v>45647</v>
      </c>
      <c r="B23756" s="815">
        <f t="shared" si="1545"/>
        <v>356</v>
      </c>
      <c r="C23756" s="815">
        <f t="shared" si="1546"/>
        <v>11</v>
      </c>
      <c r="D23756" s="815">
        <f t="shared" si="1549"/>
        <v>356</v>
      </c>
      <c r="E23756" s="815">
        <v>2024</v>
      </c>
    </row>
    <row r="23757" spans="1:5">
      <c r="A23757" s="816">
        <f t="shared" si="1548"/>
        <v>45648</v>
      </c>
      <c r="B23757" s="815">
        <f t="shared" si="1545"/>
        <v>357</v>
      </c>
      <c r="C23757" s="815">
        <f t="shared" si="1546"/>
        <v>10</v>
      </c>
      <c r="D23757" s="815">
        <f t="shared" si="1549"/>
        <v>355</v>
      </c>
      <c r="E23757" s="815">
        <v>2024</v>
      </c>
    </row>
    <row r="23758" spans="1:5">
      <c r="A23758" s="816">
        <f t="shared" si="1548"/>
        <v>45649</v>
      </c>
      <c r="B23758" s="815">
        <f t="shared" si="1545"/>
        <v>358</v>
      </c>
      <c r="C23758" s="815">
        <f t="shared" si="1546"/>
        <v>9</v>
      </c>
      <c r="D23758" s="815">
        <f t="shared" si="1549"/>
        <v>354</v>
      </c>
      <c r="E23758" s="815">
        <v>2024</v>
      </c>
    </row>
    <row r="23759" spans="1:5">
      <c r="A23759" s="816">
        <f t="shared" si="1548"/>
        <v>45650</v>
      </c>
      <c r="B23759" s="815">
        <f t="shared" si="1545"/>
        <v>359</v>
      </c>
      <c r="C23759" s="815">
        <f t="shared" si="1546"/>
        <v>8</v>
      </c>
      <c r="D23759" s="815">
        <f t="shared" si="1549"/>
        <v>353</v>
      </c>
      <c r="E23759" s="815">
        <v>2024</v>
      </c>
    </row>
    <row r="23760" spans="1:5">
      <c r="A23760" s="816">
        <f t="shared" si="1548"/>
        <v>45651</v>
      </c>
      <c r="B23760" s="815">
        <f t="shared" si="1545"/>
        <v>360</v>
      </c>
      <c r="C23760" s="815">
        <f t="shared" si="1546"/>
        <v>7</v>
      </c>
      <c r="D23760" s="815">
        <f t="shared" si="1549"/>
        <v>352</v>
      </c>
      <c r="E23760" s="815">
        <v>2024</v>
      </c>
    </row>
    <row r="23761" spans="1:5">
      <c r="A23761" s="816">
        <f t="shared" si="1548"/>
        <v>45652</v>
      </c>
      <c r="B23761" s="815">
        <f t="shared" si="1545"/>
        <v>361</v>
      </c>
      <c r="C23761" s="815">
        <f t="shared" si="1546"/>
        <v>6</v>
      </c>
      <c r="D23761" s="815">
        <f t="shared" si="1549"/>
        <v>351</v>
      </c>
      <c r="E23761" s="815">
        <v>2024</v>
      </c>
    </row>
    <row r="23762" spans="1:5">
      <c r="A23762" s="816">
        <f t="shared" si="1548"/>
        <v>45653</v>
      </c>
      <c r="B23762" s="815">
        <f t="shared" si="1545"/>
        <v>362</v>
      </c>
      <c r="C23762" s="815">
        <f t="shared" si="1546"/>
        <v>5</v>
      </c>
      <c r="D23762" s="815">
        <f t="shared" si="1549"/>
        <v>350</v>
      </c>
      <c r="E23762" s="815">
        <v>2024</v>
      </c>
    </row>
    <row r="23763" spans="1:5">
      <c r="A23763" s="816">
        <f t="shared" si="1548"/>
        <v>45654</v>
      </c>
      <c r="B23763" s="815">
        <f t="shared" si="1545"/>
        <v>363</v>
      </c>
      <c r="C23763" s="815">
        <f t="shared" si="1546"/>
        <v>4</v>
      </c>
      <c r="D23763" s="815">
        <f t="shared" si="1549"/>
        <v>349</v>
      </c>
      <c r="E23763" s="815">
        <v>2024</v>
      </c>
    </row>
    <row r="23764" spans="1:5">
      <c r="A23764" s="816">
        <f t="shared" si="1548"/>
        <v>45655</v>
      </c>
      <c r="B23764" s="815">
        <f t="shared" si="1545"/>
        <v>364</v>
      </c>
      <c r="C23764" s="815">
        <f t="shared" si="1546"/>
        <v>3</v>
      </c>
      <c r="D23764" s="815">
        <f t="shared" si="1549"/>
        <v>348</v>
      </c>
      <c r="E23764" s="815">
        <v>2024</v>
      </c>
    </row>
    <row r="23765" spans="1:5">
      <c r="A23765" s="816">
        <f t="shared" si="1548"/>
        <v>45656</v>
      </c>
      <c r="B23765" s="815">
        <f t="shared" si="1545"/>
        <v>365</v>
      </c>
      <c r="C23765" s="815">
        <f t="shared" si="1546"/>
        <v>2</v>
      </c>
      <c r="D23765" s="815">
        <f t="shared" si="1549"/>
        <v>347</v>
      </c>
      <c r="E23765" s="815">
        <v>2024</v>
      </c>
    </row>
    <row r="23766" spans="1:5">
      <c r="A23766" s="816">
        <f t="shared" si="1548"/>
        <v>45657</v>
      </c>
      <c r="B23766" s="815">
        <f t="shared" si="1548"/>
        <v>366</v>
      </c>
      <c r="C23766" s="815">
        <f>C23765-1</f>
        <v>1</v>
      </c>
      <c r="D23766" s="815">
        <f t="shared" si="1549"/>
        <v>346</v>
      </c>
      <c r="E23766" s="815">
        <v>2024</v>
      </c>
    </row>
    <row r="23767" spans="1:5">
      <c r="A23767" s="816">
        <f t="shared" si="1548"/>
        <v>45658</v>
      </c>
      <c r="B23767" s="815">
        <v>1</v>
      </c>
      <c r="C23767" s="815">
        <v>365</v>
      </c>
      <c r="D23767" s="815">
        <f t="shared" si="1549"/>
        <v>345</v>
      </c>
      <c r="E23767" s="815">
        <v>2025</v>
      </c>
    </row>
    <row r="23768" spans="1:5">
      <c r="A23768" s="816">
        <f t="shared" si="1548"/>
        <v>45659</v>
      </c>
      <c r="B23768" s="815">
        <f t="shared" si="1548"/>
        <v>2</v>
      </c>
      <c r="C23768" s="815">
        <f t="shared" ref="C23768:C23811" si="1550">C23767-1</f>
        <v>364</v>
      </c>
      <c r="D23768" s="815">
        <f t="shared" si="1549"/>
        <v>344</v>
      </c>
      <c r="E23768" s="815">
        <v>2025</v>
      </c>
    </row>
    <row r="23769" spans="1:5">
      <c r="A23769" s="816">
        <f t="shared" si="1548"/>
        <v>45660</v>
      </c>
      <c r="B23769" s="815">
        <f t="shared" ref="B23769:B23811" si="1551">B23768+1</f>
        <v>3</v>
      </c>
      <c r="C23769" s="815">
        <f t="shared" si="1550"/>
        <v>363</v>
      </c>
      <c r="D23769" s="815">
        <f t="shared" si="1549"/>
        <v>343</v>
      </c>
      <c r="E23769" s="815">
        <v>2025</v>
      </c>
    </row>
    <row r="23770" spans="1:5">
      <c r="A23770" s="816">
        <f t="shared" si="1548"/>
        <v>45661</v>
      </c>
      <c r="B23770" s="815">
        <f t="shared" si="1551"/>
        <v>4</v>
      </c>
      <c r="C23770" s="815">
        <f t="shared" si="1550"/>
        <v>362</v>
      </c>
      <c r="D23770" s="815">
        <f t="shared" si="1549"/>
        <v>342</v>
      </c>
      <c r="E23770" s="815">
        <v>2025</v>
      </c>
    </row>
    <row r="23771" spans="1:5">
      <c r="A23771" s="816">
        <f t="shared" si="1548"/>
        <v>45662</v>
      </c>
      <c r="B23771" s="815">
        <f t="shared" si="1551"/>
        <v>5</v>
      </c>
      <c r="C23771" s="815">
        <f t="shared" si="1550"/>
        <v>361</v>
      </c>
      <c r="D23771" s="815">
        <f t="shared" si="1549"/>
        <v>341</v>
      </c>
      <c r="E23771" s="815">
        <v>2025</v>
      </c>
    </row>
    <row r="23772" spans="1:5">
      <c r="A23772" s="816">
        <f t="shared" si="1548"/>
        <v>45663</v>
      </c>
      <c r="B23772" s="815">
        <f t="shared" si="1551"/>
        <v>6</v>
      </c>
      <c r="C23772" s="815">
        <f t="shared" si="1550"/>
        <v>360</v>
      </c>
      <c r="D23772" s="815">
        <f t="shared" si="1549"/>
        <v>340</v>
      </c>
      <c r="E23772" s="815">
        <v>2025</v>
      </c>
    </row>
    <row r="23773" spans="1:5">
      <c r="A23773" s="816">
        <f t="shared" si="1548"/>
        <v>45664</v>
      </c>
      <c r="B23773" s="815">
        <f t="shared" si="1551"/>
        <v>7</v>
      </c>
      <c r="C23773" s="815">
        <f t="shared" si="1550"/>
        <v>359</v>
      </c>
      <c r="D23773" s="815">
        <f t="shared" si="1549"/>
        <v>339</v>
      </c>
      <c r="E23773" s="815">
        <v>2025</v>
      </c>
    </row>
    <row r="23774" spans="1:5">
      <c r="A23774" s="816">
        <f t="shared" si="1548"/>
        <v>45665</v>
      </c>
      <c r="B23774" s="815">
        <f t="shared" si="1551"/>
        <v>8</v>
      </c>
      <c r="C23774" s="815">
        <f t="shared" si="1550"/>
        <v>358</v>
      </c>
      <c r="D23774" s="815">
        <f t="shared" si="1549"/>
        <v>338</v>
      </c>
      <c r="E23774" s="815">
        <v>2025</v>
      </c>
    </row>
    <row r="23775" spans="1:5">
      <c r="A23775" s="816">
        <f t="shared" si="1548"/>
        <v>45666</v>
      </c>
      <c r="B23775" s="815">
        <f t="shared" si="1551"/>
        <v>9</v>
      </c>
      <c r="C23775" s="815">
        <f t="shared" si="1550"/>
        <v>357</v>
      </c>
      <c r="D23775" s="815">
        <f t="shared" si="1549"/>
        <v>337</v>
      </c>
      <c r="E23775" s="815">
        <v>2025</v>
      </c>
    </row>
    <row r="23776" spans="1:5">
      <c r="A23776" s="816">
        <f t="shared" si="1548"/>
        <v>45667</v>
      </c>
      <c r="B23776" s="815">
        <f t="shared" si="1551"/>
        <v>10</v>
      </c>
      <c r="C23776" s="815">
        <f t="shared" si="1550"/>
        <v>356</v>
      </c>
      <c r="D23776" s="815">
        <f t="shared" si="1549"/>
        <v>336</v>
      </c>
      <c r="E23776" s="815">
        <v>2025</v>
      </c>
    </row>
    <row r="23777" spans="1:5">
      <c r="A23777" s="816">
        <f t="shared" si="1548"/>
        <v>45668</v>
      </c>
      <c r="B23777" s="815">
        <f t="shared" si="1551"/>
        <v>11</v>
      </c>
      <c r="C23777" s="815">
        <f t="shared" si="1550"/>
        <v>355</v>
      </c>
      <c r="D23777" s="815">
        <f t="shared" si="1549"/>
        <v>335</v>
      </c>
      <c r="E23777" s="815">
        <v>2025</v>
      </c>
    </row>
    <row r="23778" spans="1:5">
      <c r="A23778" s="816">
        <f t="shared" si="1548"/>
        <v>45669</v>
      </c>
      <c r="B23778" s="815">
        <f t="shared" si="1551"/>
        <v>12</v>
      </c>
      <c r="C23778" s="815">
        <f t="shared" si="1550"/>
        <v>354</v>
      </c>
      <c r="D23778" s="815">
        <f t="shared" si="1549"/>
        <v>334</v>
      </c>
      <c r="E23778" s="815">
        <v>2025</v>
      </c>
    </row>
    <row r="23779" spans="1:5">
      <c r="A23779" s="816">
        <f t="shared" si="1548"/>
        <v>45670</v>
      </c>
      <c r="B23779" s="815">
        <f t="shared" si="1551"/>
        <v>13</v>
      </c>
      <c r="C23779" s="815">
        <f t="shared" si="1550"/>
        <v>353</v>
      </c>
      <c r="D23779" s="815">
        <f t="shared" si="1549"/>
        <v>333</v>
      </c>
      <c r="E23779" s="815">
        <v>2025</v>
      </c>
    </row>
    <row r="23780" spans="1:5">
      <c r="A23780" s="816">
        <f t="shared" si="1548"/>
        <v>45671</v>
      </c>
      <c r="B23780" s="815">
        <f t="shared" si="1551"/>
        <v>14</v>
      </c>
      <c r="C23780" s="815">
        <f t="shared" si="1550"/>
        <v>352</v>
      </c>
      <c r="D23780" s="815">
        <f t="shared" si="1549"/>
        <v>332</v>
      </c>
      <c r="E23780" s="815">
        <v>2025</v>
      </c>
    </row>
    <row r="23781" spans="1:5">
      <c r="A23781" s="816">
        <f t="shared" si="1548"/>
        <v>45672</v>
      </c>
      <c r="B23781" s="815">
        <f t="shared" si="1551"/>
        <v>15</v>
      </c>
      <c r="C23781" s="815">
        <f t="shared" si="1550"/>
        <v>351</v>
      </c>
      <c r="D23781" s="815">
        <f t="shared" si="1549"/>
        <v>331</v>
      </c>
      <c r="E23781" s="815">
        <v>2025</v>
      </c>
    </row>
    <row r="23782" spans="1:5">
      <c r="A23782" s="816">
        <f t="shared" si="1548"/>
        <v>45673</v>
      </c>
      <c r="B23782" s="815">
        <f t="shared" si="1551"/>
        <v>16</v>
      </c>
      <c r="C23782" s="815">
        <f t="shared" si="1550"/>
        <v>350</v>
      </c>
      <c r="D23782" s="815">
        <f t="shared" si="1549"/>
        <v>330</v>
      </c>
      <c r="E23782" s="815">
        <v>2025</v>
      </c>
    </row>
    <row r="23783" spans="1:5">
      <c r="A23783" s="816">
        <f t="shared" si="1548"/>
        <v>45674</v>
      </c>
      <c r="B23783" s="815">
        <f t="shared" si="1551"/>
        <v>17</v>
      </c>
      <c r="C23783" s="815">
        <f t="shared" si="1550"/>
        <v>349</v>
      </c>
      <c r="D23783" s="815">
        <f t="shared" si="1549"/>
        <v>329</v>
      </c>
      <c r="E23783" s="815">
        <v>2025</v>
      </c>
    </row>
    <row r="23784" spans="1:5">
      <c r="A23784" s="816">
        <f t="shared" si="1548"/>
        <v>45675</v>
      </c>
      <c r="B23784" s="815">
        <f t="shared" si="1551"/>
        <v>18</v>
      </c>
      <c r="C23784" s="815">
        <f t="shared" si="1550"/>
        <v>348</v>
      </c>
      <c r="D23784" s="815">
        <f t="shared" si="1549"/>
        <v>328</v>
      </c>
      <c r="E23784" s="815">
        <v>2025</v>
      </c>
    </row>
    <row r="23785" spans="1:5">
      <c r="A23785" s="816">
        <f t="shared" si="1548"/>
        <v>45676</v>
      </c>
      <c r="B23785" s="815">
        <f t="shared" si="1551"/>
        <v>19</v>
      </c>
      <c r="C23785" s="815">
        <f t="shared" si="1550"/>
        <v>347</v>
      </c>
      <c r="D23785" s="815">
        <f t="shared" si="1549"/>
        <v>327</v>
      </c>
      <c r="E23785" s="815">
        <v>2025</v>
      </c>
    </row>
    <row r="23786" spans="1:5">
      <c r="A23786" s="816">
        <f t="shared" si="1548"/>
        <v>45677</v>
      </c>
      <c r="B23786" s="815">
        <f t="shared" si="1551"/>
        <v>20</v>
      </c>
      <c r="C23786" s="815">
        <f t="shared" si="1550"/>
        <v>346</v>
      </c>
      <c r="D23786" s="815">
        <f t="shared" si="1549"/>
        <v>326</v>
      </c>
      <c r="E23786" s="815">
        <v>2025</v>
      </c>
    </row>
    <row r="23787" spans="1:5">
      <c r="A23787" s="816">
        <f t="shared" si="1548"/>
        <v>45678</v>
      </c>
      <c r="B23787" s="815">
        <f t="shared" si="1551"/>
        <v>21</v>
      </c>
      <c r="C23787" s="815">
        <f t="shared" si="1550"/>
        <v>345</v>
      </c>
      <c r="D23787" s="815">
        <f t="shared" si="1549"/>
        <v>325</v>
      </c>
      <c r="E23787" s="815">
        <v>2025</v>
      </c>
    </row>
    <row r="23788" spans="1:5">
      <c r="A23788" s="816">
        <f t="shared" si="1548"/>
        <v>45679</v>
      </c>
      <c r="B23788" s="815">
        <f t="shared" si="1551"/>
        <v>22</v>
      </c>
      <c r="C23788" s="815">
        <f t="shared" si="1550"/>
        <v>344</v>
      </c>
      <c r="D23788" s="815">
        <f t="shared" si="1549"/>
        <v>324</v>
      </c>
      <c r="E23788" s="815">
        <v>2025</v>
      </c>
    </row>
    <row r="23789" spans="1:5">
      <c r="A23789" s="816">
        <f t="shared" si="1548"/>
        <v>45680</v>
      </c>
      <c r="B23789" s="815">
        <f t="shared" si="1551"/>
        <v>23</v>
      </c>
      <c r="C23789" s="815">
        <f t="shared" si="1550"/>
        <v>343</v>
      </c>
      <c r="D23789" s="815">
        <f t="shared" si="1549"/>
        <v>323</v>
      </c>
      <c r="E23789" s="815">
        <v>2025</v>
      </c>
    </row>
    <row r="23790" spans="1:5">
      <c r="A23790" s="816">
        <f t="shared" si="1548"/>
        <v>45681</v>
      </c>
      <c r="B23790" s="815">
        <f t="shared" si="1551"/>
        <v>24</v>
      </c>
      <c r="C23790" s="815">
        <f t="shared" si="1550"/>
        <v>342</v>
      </c>
      <c r="D23790" s="815">
        <f t="shared" si="1549"/>
        <v>322</v>
      </c>
      <c r="E23790" s="815">
        <v>2025</v>
      </c>
    </row>
    <row r="23791" spans="1:5">
      <c r="A23791" s="816">
        <f t="shared" si="1548"/>
        <v>45682</v>
      </c>
      <c r="B23791" s="815">
        <f t="shared" si="1551"/>
        <v>25</v>
      </c>
      <c r="C23791" s="815">
        <f t="shared" si="1550"/>
        <v>341</v>
      </c>
      <c r="D23791" s="815">
        <f t="shared" si="1549"/>
        <v>321</v>
      </c>
      <c r="E23791" s="815">
        <v>2025</v>
      </c>
    </row>
    <row r="23792" spans="1:5">
      <c r="A23792" s="816">
        <f t="shared" si="1548"/>
        <v>45683</v>
      </c>
      <c r="B23792" s="815">
        <f t="shared" si="1551"/>
        <v>26</v>
      </c>
      <c r="C23792" s="815">
        <f t="shared" si="1550"/>
        <v>340</v>
      </c>
      <c r="D23792" s="815">
        <f t="shared" si="1549"/>
        <v>320</v>
      </c>
      <c r="E23792" s="815">
        <v>2025</v>
      </c>
    </row>
    <row r="23793" spans="1:5">
      <c r="A23793" s="816">
        <f t="shared" si="1548"/>
        <v>45684</v>
      </c>
      <c r="B23793" s="815">
        <f t="shared" si="1551"/>
        <v>27</v>
      </c>
      <c r="C23793" s="815">
        <f t="shared" si="1550"/>
        <v>339</v>
      </c>
      <c r="D23793" s="815">
        <f t="shared" si="1549"/>
        <v>319</v>
      </c>
      <c r="E23793" s="815">
        <v>2025</v>
      </c>
    </row>
    <row r="23794" spans="1:5">
      <c r="A23794" s="816">
        <f t="shared" si="1548"/>
        <v>45685</v>
      </c>
      <c r="B23794" s="815">
        <f t="shared" si="1551"/>
        <v>28</v>
      </c>
      <c r="C23794" s="815">
        <f t="shared" si="1550"/>
        <v>338</v>
      </c>
      <c r="D23794" s="815">
        <f t="shared" si="1549"/>
        <v>318</v>
      </c>
      <c r="E23794" s="815">
        <v>2025</v>
      </c>
    </row>
    <row r="23795" spans="1:5">
      <c r="A23795" s="816">
        <f t="shared" ref="A23795:A23858" si="1552">A23794+1</f>
        <v>45686</v>
      </c>
      <c r="B23795" s="815">
        <f t="shared" si="1551"/>
        <v>29</v>
      </c>
      <c r="C23795" s="815">
        <f t="shared" si="1550"/>
        <v>337</v>
      </c>
      <c r="D23795" s="815">
        <f t="shared" si="1549"/>
        <v>317</v>
      </c>
      <c r="E23795" s="815">
        <v>2025</v>
      </c>
    </row>
    <row r="23796" spans="1:5">
      <c r="A23796" s="816">
        <f t="shared" si="1552"/>
        <v>45687</v>
      </c>
      <c r="B23796" s="815">
        <f t="shared" si="1551"/>
        <v>30</v>
      </c>
      <c r="C23796" s="815">
        <f t="shared" si="1550"/>
        <v>336</v>
      </c>
      <c r="D23796" s="815">
        <f t="shared" si="1549"/>
        <v>316</v>
      </c>
      <c r="E23796" s="815">
        <v>2025</v>
      </c>
    </row>
    <row r="23797" spans="1:5">
      <c r="A23797" s="816">
        <f t="shared" si="1552"/>
        <v>45688</v>
      </c>
      <c r="B23797" s="815">
        <f t="shared" si="1551"/>
        <v>31</v>
      </c>
      <c r="C23797" s="815">
        <f t="shared" si="1550"/>
        <v>335</v>
      </c>
      <c r="D23797" s="815">
        <f t="shared" si="1549"/>
        <v>315</v>
      </c>
      <c r="E23797" s="815">
        <v>2025</v>
      </c>
    </row>
    <row r="23798" spans="1:5">
      <c r="A23798" s="816">
        <f t="shared" si="1552"/>
        <v>45689</v>
      </c>
      <c r="B23798" s="815">
        <f t="shared" si="1551"/>
        <v>32</v>
      </c>
      <c r="C23798" s="815">
        <f t="shared" si="1550"/>
        <v>334</v>
      </c>
      <c r="D23798" s="815">
        <f t="shared" si="1549"/>
        <v>314</v>
      </c>
      <c r="E23798" s="815">
        <v>2025</v>
      </c>
    </row>
    <row r="23799" spans="1:5">
      <c r="A23799" s="816">
        <f t="shared" si="1552"/>
        <v>45690</v>
      </c>
      <c r="B23799" s="815">
        <f t="shared" si="1551"/>
        <v>33</v>
      </c>
      <c r="C23799" s="815">
        <f t="shared" si="1550"/>
        <v>333</v>
      </c>
      <c r="D23799" s="815">
        <f t="shared" si="1549"/>
        <v>313</v>
      </c>
      <c r="E23799" s="815">
        <v>2025</v>
      </c>
    </row>
    <row r="23800" spans="1:5">
      <c r="A23800" s="816">
        <f t="shared" si="1552"/>
        <v>45691</v>
      </c>
      <c r="B23800" s="815">
        <f t="shared" si="1551"/>
        <v>34</v>
      </c>
      <c r="C23800" s="815">
        <f t="shared" si="1550"/>
        <v>332</v>
      </c>
      <c r="D23800" s="815">
        <f t="shared" si="1549"/>
        <v>312</v>
      </c>
      <c r="E23800" s="815">
        <v>2025</v>
      </c>
    </row>
    <row r="23801" spans="1:5">
      <c r="A23801" s="816">
        <f t="shared" si="1552"/>
        <v>45692</v>
      </c>
      <c r="B23801" s="815">
        <f t="shared" si="1551"/>
        <v>35</v>
      </c>
      <c r="C23801" s="815">
        <f t="shared" si="1550"/>
        <v>331</v>
      </c>
      <c r="D23801" s="815">
        <f t="shared" si="1549"/>
        <v>311</v>
      </c>
      <c r="E23801" s="815">
        <v>2025</v>
      </c>
    </row>
    <row r="23802" spans="1:5">
      <c r="A23802" s="816">
        <f t="shared" si="1552"/>
        <v>45693</v>
      </c>
      <c r="B23802" s="815">
        <f t="shared" si="1551"/>
        <v>36</v>
      </c>
      <c r="C23802" s="815">
        <f t="shared" si="1550"/>
        <v>330</v>
      </c>
      <c r="D23802" s="815">
        <f t="shared" si="1549"/>
        <v>310</v>
      </c>
      <c r="E23802" s="815">
        <v>2025</v>
      </c>
    </row>
    <row r="23803" spans="1:5">
      <c r="A23803" s="816">
        <f t="shared" si="1552"/>
        <v>45694</v>
      </c>
      <c r="B23803" s="815">
        <f t="shared" si="1551"/>
        <v>37</v>
      </c>
      <c r="C23803" s="815">
        <f t="shared" si="1550"/>
        <v>329</v>
      </c>
      <c r="D23803" s="815">
        <f t="shared" si="1549"/>
        <v>309</v>
      </c>
      <c r="E23803" s="815">
        <v>2025</v>
      </c>
    </row>
    <row r="23804" spans="1:5">
      <c r="A23804" s="816">
        <f t="shared" si="1552"/>
        <v>45695</v>
      </c>
      <c r="B23804" s="815">
        <f t="shared" si="1551"/>
        <v>38</v>
      </c>
      <c r="C23804" s="815">
        <f t="shared" si="1550"/>
        <v>328</v>
      </c>
      <c r="D23804" s="815">
        <f t="shared" si="1549"/>
        <v>308</v>
      </c>
      <c r="E23804" s="815">
        <v>2025</v>
      </c>
    </row>
    <row r="23805" spans="1:5">
      <c r="A23805" s="816">
        <f t="shared" si="1552"/>
        <v>45696</v>
      </c>
      <c r="B23805" s="815">
        <f t="shared" si="1551"/>
        <v>39</v>
      </c>
      <c r="C23805" s="815">
        <f t="shared" si="1550"/>
        <v>327</v>
      </c>
      <c r="D23805" s="815">
        <f t="shared" si="1549"/>
        <v>307</v>
      </c>
      <c r="E23805" s="815">
        <v>2025</v>
      </c>
    </row>
    <row r="23806" spans="1:5">
      <c r="A23806" s="816">
        <f t="shared" si="1552"/>
        <v>45697</v>
      </c>
      <c r="B23806" s="815">
        <f t="shared" si="1551"/>
        <v>40</v>
      </c>
      <c r="C23806" s="815">
        <f t="shared" si="1550"/>
        <v>326</v>
      </c>
      <c r="D23806" s="815">
        <f t="shared" si="1549"/>
        <v>306</v>
      </c>
      <c r="E23806" s="815">
        <v>2025</v>
      </c>
    </row>
    <row r="23807" spans="1:5">
      <c r="A23807" s="816">
        <f t="shared" si="1552"/>
        <v>45698</v>
      </c>
      <c r="B23807" s="815">
        <f t="shared" si="1551"/>
        <v>41</v>
      </c>
      <c r="C23807" s="815">
        <f t="shared" si="1550"/>
        <v>325</v>
      </c>
      <c r="D23807" s="815">
        <f t="shared" si="1549"/>
        <v>305</v>
      </c>
      <c r="E23807" s="815">
        <v>2025</v>
      </c>
    </row>
    <row r="23808" spans="1:5">
      <c r="A23808" s="816">
        <f t="shared" si="1552"/>
        <v>45699</v>
      </c>
      <c r="B23808" s="815">
        <f t="shared" si="1551"/>
        <v>42</v>
      </c>
      <c r="C23808" s="815">
        <f t="shared" si="1550"/>
        <v>324</v>
      </c>
      <c r="D23808" s="815">
        <f t="shared" si="1549"/>
        <v>304</v>
      </c>
      <c r="E23808" s="815">
        <v>2025</v>
      </c>
    </row>
    <row r="23809" spans="1:5">
      <c r="A23809" s="816">
        <f t="shared" si="1552"/>
        <v>45700</v>
      </c>
      <c r="B23809" s="815">
        <f t="shared" si="1551"/>
        <v>43</v>
      </c>
      <c r="C23809" s="815">
        <f t="shared" si="1550"/>
        <v>323</v>
      </c>
      <c r="D23809" s="815">
        <f t="shared" si="1549"/>
        <v>303</v>
      </c>
      <c r="E23809" s="815">
        <v>2025</v>
      </c>
    </row>
    <row r="23810" spans="1:5">
      <c r="A23810" s="816">
        <f t="shared" si="1552"/>
        <v>45701</v>
      </c>
      <c r="B23810" s="815">
        <f t="shared" si="1551"/>
        <v>44</v>
      </c>
      <c r="C23810" s="815">
        <f t="shared" si="1550"/>
        <v>322</v>
      </c>
      <c r="D23810" s="815">
        <f t="shared" si="1549"/>
        <v>302</v>
      </c>
      <c r="E23810" s="815">
        <v>2025</v>
      </c>
    </row>
    <row r="23811" spans="1:5">
      <c r="A23811" s="816">
        <f t="shared" si="1552"/>
        <v>45702</v>
      </c>
      <c r="B23811" s="815">
        <f t="shared" si="1551"/>
        <v>45</v>
      </c>
      <c r="C23811" s="815">
        <f t="shared" si="1550"/>
        <v>321</v>
      </c>
      <c r="D23811" s="815">
        <f t="shared" si="1549"/>
        <v>301</v>
      </c>
      <c r="E23811" s="815">
        <v>2025</v>
      </c>
    </row>
    <row r="23812" spans="1:5">
      <c r="A23812" s="816">
        <f t="shared" si="1552"/>
        <v>45703</v>
      </c>
      <c r="B23812" s="815">
        <f t="shared" ref="B23812:B23875" si="1553">B23811+1</f>
        <v>46</v>
      </c>
      <c r="C23812" s="815">
        <f t="shared" ref="C23812:C23875" si="1554">C23811-1</f>
        <v>320</v>
      </c>
      <c r="D23812" s="815">
        <f t="shared" ref="D23812:D23875" si="1555">D23811-1</f>
        <v>300</v>
      </c>
      <c r="E23812" s="815">
        <v>2025</v>
      </c>
    </row>
    <row r="23813" spans="1:5">
      <c r="A23813" s="816">
        <f t="shared" si="1552"/>
        <v>45704</v>
      </c>
      <c r="B23813" s="815">
        <f t="shared" si="1553"/>
        <v>47</v>
      </c>
      <c r="C23813" s="815">
        <f t="shared" si="1554"/>
        <v>319</v>
      </c>
      <c r="D23813" s="815">
        <f t="shared" si="1555"/>
        <v>299</v>
      </c>
      <c r="E23813" s="815">
        <v>2025</v>
      </c>
    </row>
    <row r="23814" spans="1:5">
      <c r="A23814" s="816">
        <f t="shared" si="1552"/>
        <v>45705</v>
      </c>
      <c r="B23814" s="815">
        <f t="shared" si="1553"/>
        <v>48</v>
      </c>
      <c r="C23814" s="815">
        <f t="shared" si="1554"/>
        <v>318</v>
      </c>
      <c r="D23814" s="815">
        <f t="shared" si="1555"/>
        <v>298</v>
      </c>
      <c r="E23814" s="815">
        <v>2025</v>
      </c>
    </row>
    <row r="23815" spans="1:5">
      <c r="A23815" s="816">
        <f t="shared" si="1552"/>
        <v>45706</v>
      </c>
      <c r="B23815" s="815">
        <f t="shared" si="1553"/>
        <v>49</v>
      </c>
      <c r="C23815" s="815">
        <f t="shared" si="1554"/>
        <v>317</v>
      </c>
      <c r="D23815" s="815">
        <f t="shared" si="1555"/>
        <v>297</v>
      </c>
      <c r="E23815" s="815">
        <v>2025</v>
      </c>
    </row>
    <row r="23816" spans="1:5">
      <c r="A23816" s="816">
        <f t="shared" si="1552"/>
        <v>45707</v>
      </c>
      <c r="B23816" s="815">
        <f t="shared" si="1553"/>
        <v>50</v>
      </c>
      <c r="C23816" s="815">
        <f t="shared" si="1554"/>
        <v>316</v>
      </c>
      <c r="D23816" s="815">
        <f t="shared" si="1555"/>
        <v>296</v>
      </c>
      <c r="E23816" s="815">
        <v>2025</v>
      </c>
    </row>
    <row r="23817" spans="1:5">
      <c r="A23817" s="816">
        <f t="shared" si="1552"/>
        <v>45708</v>
      </c>
      <c r="B23817" s="815">
        <f t="shared" si="1553"/>
        <v>51</v>
      </c>
      <c r="C23817" s="815">
        <f t="shared" si="1554"/>
        <v>315</v>
      </c>
      <c r="D23817" s="815">
        <f t="shared" si="1555"/>
        <v>295</v>
      </c>
      <c r="E23817" s="815">
        <v>2025</v>
      </c>
    </row>
    <row r="23818" spans="1:5">
      <c r="A23818" s="816">
        <f t="shared" si="1552"/>
        <v>45709</v>
      </c>
      <c r="B23818" s="815">
        <f t="shared" si="1553"/>
        <v>52</v>
      </c>
      <c r="C23818" s="815">
        <f t="shared" si="1554"/>
        <v>314</v>
      </c>
      <c r="D23818" s="815">
        <f t="shared" si="1555"/>
        <v>294</v>
      </c>
      <c r="E23818" s="815">
        <v>2025</v>
      </c>
    </row>
    <row r="23819" spans="1:5">
      <c r="A23819" s="816">
        <f t="shared" si="1552"/>
        <v>45710</v>
      </c>
      <c r="B23819" s="815">
        <f t="shared" si="1553"/>
        <v>53</v>
      </c>
      <c r="C23819" s="815">
        <f t="shared" si="1554"/>
        <v>313</v>
      </c>
      <c r="D23819" s="815">
        <f t="shared" si="1555"/>
        <v>293</v>
      </c>
      <c r="E23819" s="815">
        <v>2025</v>
      </c>
    </row>
    <row r="23820" spans="1:5">
      <c r="A23820" s="816">
        <f t="shared" si="1552"/>
        <v>45711</v>
      </c>
      <c r="B23820" s="815">
        <f t="shared" si="1553"/>
        <v>54</v>
      </c>
      <c r="C23820" s="815">
        <f t="shared" si="1554"/>
        <v>312</v>
      </c>
      <c r="D23820" s="815">
        <f t="shared" si="1555"/>
        <v>292</v>
      </c>
      <c r="E23820" s="815">
        <v>2025</v>
      </c>
    </row>
    <row r="23821" spans="1:5">
      <c r="A23821" s="816">
        <f t="shared" si="1552"/>
        <v>45712</v>
      </c>
      <c r="B23821" s="815">
        <f t="shared" si="1553"/>
        <v>55</v>
      </c>
      <c r="C23821" s="815">
        <f t="shared" si="1554"/>
        <v>311</v>
      </c>
      <c r="D23821" s="815">
        <f t="shared" si="1555"/>
        <v>291</v>
      </c>
      <c r="E23821" s="815">
        <v>2025</v>
      </c>
    </row>
    <row r="23822" spans="1:5">
      <c r="A23822" s="816">
        <f t="shared" si="1552"/>
        <v>45713</v>
      </c>
      <c r="B23822" s="815">
        <f t="shared" si="1553"/>
        <v>56</v>
      </c>
      <c r="C23822" s="815">
        <f t="shared" si="1554"/>
        <v>310</v>
      </c>
      <c r="D23822" s="815">
        <f t="shared" si="1555"/>
        <v>290</v>
      </c>
      <c r="E23822" s="815">
        <v>2025</v>
      </c>
    </row>
    <row r="23823" spans="1:5">
      <c r="A23823" s="816">
        <f t="shared" si="1552"/>
        <v>45714</v>
      </c>
      <c r="B23823" s="815">
        <f t="shared" si="1553"/>
        <v>57</v>
      </c>
      <c r="C23823" s="815">
        <f t="shared" si="1554"/>
        <v>309</v>
      </c>
      <c r="D23823" s="815">
        <f t="shared" si="1555"/>
        <v>289</v>
      </c>
      <c r="E23823" s="815">
        <v>2025</v>
      </c>
    </row>
    <row r="23824" spans="1:5">
      <c r="A23824" s="816">
        <f t="shared" si="1552"/>
        <v>45715</v>
      </c>
      <c r="B23824" s="815">
        <f t="shared" si="1553"/>
        <v>58</v>
      </c>
      <c r="C23824" s="815">
        <f t="shared" si="1554"/>
        <v>308</v>
      </c>
      <c r="D23824" s="815">
        <f t="shared" si="1555"/>
        <v>288</v>
      </c>
      <c r="E23824" s="815">
        <v>2025</v>
      </c>
    </row>
    <row r="23825" spans="1:5">
      <c r="A23825" s="816">
        <f t="shared" si="1552"/>
        <v>45716</v>
      </c>
      <c r="B23825" s="815">
        <f t="shared" si="1553"/>
        <v>59</v>
      </c>
      <c r="C23825" s="815">
        <f t="shared" si="1554"/>
        <v>307</v>
      </c>
      <c r="D23825" s="815">
        <f t="shared" si="1555"/>
        <v>287</v>
      </c>
      <c r="E23825" s="815">
        <v>2025</v>
      </c>
    </row>
    <row r="23826" spans="1:5">
      <c r="A23826" s="816">
        <f t="shared" si="1552"/>
        <v>45717</v>
      </c>
      <c r="B23826" s="815">
        <f t="shared" si="1553"/>
        <v>60</v>
      </c>
      <c r="C23826" s="815">
        <f t="shared" si="1554"/>
        <v>306</v>
      </c>
      <c r="D23826" s="815">
        <f t="shared" si="1555"/>
        <v>286</v>
      </c>
      <c r="E23826" s="815">
        <v>2025</v>
      </c>
    </row>
    <row r="23827" spans="1:5">
      <c r="A23827" s="816">
        <f t="shared" si="1552"/>
        <v>45718</v>
      </c>
      <c r="B23827" s="815">
        <f t="shared" si="1553"/>
        <v>61</v>
      </c>
      <c r="C23827" s="815">
        <f t="shared" si="1554"/>
        <v>305</v>
      </c>
      <c r="D23827" s="815">
        <f t="shared" si="1555"/>
        <v>285</v>
      </c>
      <c r="E23827" s="815">
        <v>2025</v>
      </c>
    </row>
    <row r="23828" spans="1:5">
      <c r="A23828" s="816">
        <f t="shared" si="1552"/>
        <v>45719</v>
      </c>
      <c r="B23828" s="815">
        <f t="shared" si="1553"/>
        <v>62</v>
      </c>
      <c r="C23828" s="815">
        <f t="shared" si="1554"/>
        <v>304</v>
      </c>
      <c r="D23828" s="815">
        <f t="shared" si="1555"/>
        <v>284</v>
      </c>
      <c r="E23828" s="815">
        <v>2025</v>
      </c>
    </row>
    <row r="23829" spans="1:5">
      <c r="A23829" s="816">
        <f t="shared" si="1552"/>
        <v>45720</v>
      </c>
      <c r="B23829" s="815">
        <f t="shared" si="1553"/>
        <v>63</v>
      </c>
      <c r="C23829" s="815">
        <f t="shared" si="1554"/>
        <v>303</v>
      </c>
      <c r="D23829" s="815">
        <f t="shared" si="1555"/>
        <v>283</v>
      </c>
      <c r="E23829" s="815">
        <v>2025</v>
      </c>
    </row>
    <row r="23830" spans="1:5">
      <c r="A23830" s="816">
        <f t="shared" si="1552"/>
        <v>45721</v>
      </c>
      <c r="B23830" s="815">
        <f t="shared" si="1553"/>
        <v>64</v>
      </c>
      <c r="C23830" s="815">
        <f t="shared" si="1554"/>
        <v>302</v>
      </c>
      <c r="D23830" s="815">
        <f t="shared" si="1555"/>
        <v>282</v>
      </c>
      <c r="E23830" s="815">
        <v>2025</v>
      </c>
    </row>
    <row r="23831" spans="1:5">
      <c r="A23831" s="816">
        <f t="shared" si="1552"/>
        <v>45722</v>
      </c>
      <c r="B23831" s="815">
        <f t="shared" si="1553"/>
        <v>65</v>
      </c>
      <c r="C23831" s="815">
        <f t="shared" si="1554"/>
        <v>301</v>
      </c>
      <c r="D23831" s="815">
        <f t="shared" si="1555"/>
        <v>281</v>
      </c>
      <c r="E23831" s="815">
        <v>2025</v>
      </c>
    </row>
    <row r="23832" spans="1:5">
      <c r="A23832" s="816">
        <f t="shared" si="1552"/>
        <v>45723</v>
      </c>
      <c r="B23832" s="815">
        <f t="shared" si="1553"/>
        <v>66</v>
      </c>
      <c r="C23832" s="815">
        <f t="shared" si="1554"/>
        <v>300</v>
      </c>
      <c r="D23832" s="815">
        <f t="shared" si="1555"/>
        <v>280</v>
      </c>
      <c r="E23832" s="815">
        <v>2025</v>
      </c>
    </row>
    <row r="23833" spans="1:5">
      <c r="A23833" s="816">
        <f t="shared" si="1552"/>
        <v>45724</v>
      </c>
      <c r="B23833" s="815">
        <f t="shared" si="1553"/>
        <v>67</v>
      </c>
      <c r="C23833" s="815">
        <f t="shared" si="1554"/>
        <v>299</v>
      </c>
      <c r="D23833" s="815">
        <f t="shared" si="1555"/>
        <v>279</v>
      </c>
      <c r="E23833" s="815">
        <v>2025</v>
      </c>
    </row>
    <row r="23834" spans="1:5">
      <c r="A23834" s="816">
        <f t="shared" si="1552"/>
        <v>45725</v>
      </c>
      <c r="B23834" s="815">
        <f t="shared" si="1553"/>
        <v>68</v>
      </c>
      <c r="C23834" s="815">
        <f t="shared" si="1554"/>
        <v>298</v>
      </c>
      <c r="D23834" s="815">
        <f t="shared" si="1555"/>
        <v>278</v>
      </c>
      <c r="E23834" s="815">
        <v>2025</v>
      </c>
    </row>
    <row r="23835" spans="1:5">
      <c r="A23835" s="816">
        <f t="shared" si="1552"/>
        <v>45726</v>
      </c>
      <c r="B23835" s="815">
        <f t="shared" si="1553"/>
        <v>69</v>
      </c>
      <c r="C23835" s="815">
        <f t="shared" si="1554"/>
        <v>297</v>
      </c>
      <c r="D23835" s="815">
        <f t="shared" si="1555"/>
        <v>277</v>
      </c>
      <c r="E23835" s="815">
        <v>2025</v>
      </c>
    </row>
    <row r="23836" spans="1:5">
      <c r="A23836" s="816">
        <f t="shared" si="1552"/>
        <v>45727</v>
      </c>
      <c r="B23836" s="815">
        <f t="shared" si="1553"/>
        <v>70</v>
      </c>
      <c r="C23836" s="815">
        <f t="shared" si="1554"/>
        <v>296</v>
      </c>
      <c r="D23836" s="815">
        <f t="shared" si="1555"/>
        <v>276</v>
      </c>
      <c r="E23836" s="815">
        <v>2025</v>
      </c>
    </row>
    <row r="23837" spans="1:5">
      <c r="A23837" s="816">
        <f t="shared" si="1552"/>
        <v>45728</v>
      </c>
      <c r="B23837" s="815">
        <f t="shared" si="1553"/>
        <v>71</v>
      </c>
      <c r="C23837" s="815">
        <f t="shared" si="1554"/>
        <v>295</v>
      </c>
      <c r="D23837" s="815">
        <f t="shared" si="1555"/>
        <v>275</v>
      </c>
      <c r="E23837" s="815">
        <v>2025</v>
      </c>
    </row>
    <row r="23838" spans="1:5">
      <c r="A23838" s="816">
        <f t="shared" si="1552"/>
        <v>45729</v>
      </c>
      <c r="B23838" s="815">
        <f t="shared" si="1553"/>
        <v>72</v>
      </c>
      <c r="C23838" s="815">
        <f t="shared" si="1554"/>
        <v>294</v>
      </c>
      <c r="D23838" s="815">
        <f t="shared" si="1555"/>
        <v>274</v>
      </c>
      <c r="E23838" s="815">
        <v>2025</v>
      </c>
    </row>
    <row r="23839" spans="1:5">
      <c r="A23839" s="816">
        <f t="shared" si="1552"/>
        <v>45730</v>
      </c>
      <c r="B23839" s="815">
        <f t="shared" si="1553"/>
        <v>73</v>
      </c>
      <c r="C23839" s="815">
        <f t="shared" si="1554"/>
        <v>293</v>
      </c>
      <c r="D23839" s="815">
        <f t="shared" si="1555"/>
        <v>273</v>
      </c>
      <c r="E23839" s="815">
        <v>2025</v>
      </c>
    </row>
    <row r="23840" spans="1:5">
      <c r="A23840" s="816">
        <f t="shared" si="1552"/>
        <v>45731</v>
      </c>
      <c r="B23840" s="815">
        <f t="shared" si="1553"/>
        <v>74</v>
      </c>
      <c r="C23840" s="815">
        <f t="shared" si="1554"/>
        <v>292</v>
      </c>
      <c r="D23840" s="815">
        <f t="shared" si="1555"/>
        <v>272</v>
      </c>
      <c r="E23840" s="815">
        <v>2025</v>
      </c>
    </row>
    <row r="23841" spans="1:5">
      <c r="A23841" s="816">
        <f t="shared" si="1552"/>
        <v>45732</v>
      </c>
      <c r="B23841" s="815">
        <f t="shared" si="1553"/>
        <v>75</v>
      </c>
      <c r="C23841" s="815">
        <f t="shared" si="1554"/>
        <v>291</v>
      </c>
      <c r="D23841" s="815">
        <f t="shared" si="1555"/>
        <v>271</v>
      </c>
      <c r="E23841" s="815">
        <v>2025</v>
      </c>
    </row>
    <row r="23842" spans="1:5">
      <c r="A23842" s="816">
        <f t="shared" si="1552"/>
        <v>45733</v>
      </c>
      <c r="B23842" s="815">
        <f t="shared" si="1553"/>
        <v>76</v>
      </c>
      <c r="C23842" s="815">
        <f t="shared" si="1554"/>
        <v>290</v>
      </c>
      <c r="D23842" s="815">
        <f t="shared" si="1555"/>
        <v>270</v>
      </c>
      <c r="E23842" s="815">
        <v>2025</v>
      </c>
    </row>
    <row r="23843" spans="1:5">
      <c r="A23843" s="816">
        <f t="shared" si="1552"/>
        <v>45734</v>
      </c>
      <c r="B23843" s="815">
        <f t="shared" si="1553"/>
        <v>77</v>
      </c>
      <c r="C23843" s="815">
        <f t="shared" si="1554"/>
        <v>289</v>
      </c>
      <c r="D23843" s="815">
        <f t="shared" si="1555"/>
        <v>269</v>
      </c>
      <c r="E23843" s="815">
        <v>2025</v>
      </c>
    </row>
    <row r="23844" spans="1:5">
      <c r="A23844" s="816">
        <f t="shared" si="1552"/>
        <v>45735</v>
      </c>
      <c r="B23844" s="815">
        <f t="shared" si="1553"/>
        <v>78</v>
      </c>
      <c r="C23844" s="815">
        <f t="shared" si="1554"/>
        <v>288</v>
      </c>
      <c r="D23844" s="815">
        <f t="shared" si="1555"/>
        <v>268</v>
      </c>
      <c r="E23844" s="815">
        <v>2025</v>
      </c>
    </row>
    <row r="23845" spans="1:5">
      <c r="A23845" s="816">
        <f t="shared" si="1552"/>
        <v>45736</v>
      </c>
      <c r="B23845" s="815">
        <f t="shared" si="1553"/>
        <v>79</v>
      </c>
      <c r="C23845" s="815">
        <f t="shared" si="1554"/>
        <v>287</v>
      </c>
      <c r="D23845" s="815">
        <f t="shared" si="1555"/>
        <v>267</v>
      </c>
      <c r="E23845" s="815">
        <v>2025</v>
      </c>
    </row>
    <row r="23846" spans="1:5">
      <c r="A23846" s="816">
        <f t="shared" si="1552"/>
        <v>45737</v>
      </c>
      <c r="B23846" s="815">
        <f t="shared" si="1553"/>
        <v>80</v>
      </c>
      <c r="C23846" s="815">
        <f t="shared" si="1554"/>
        <v>286</v>
      </c>
      <c r="D23846" s="815">
        <f t="shared" si="1555"/>
        <v>266</v>
      </c>
      <c r="E23846" s="815">
        <v>2025</v>
      </c>
    </row>
    <row r="23847" spans="1:5">
      <c r="A23847" s="816">
        <f t="shared" si="1552"/>
        <v>45738</v>
      </c>
      <c r="B23847" s="815">
        <f t="shared" si="1553"/>
        <v>81</v>
      </c>
      <c r="C23847" s="815">
        <f t="shared" si="1554"/>
        <v>285</v>
      </c>
      <c r="D23847" s="815">
        <f t="shared" si="1555"/>
        <v>265</v>
      </c>
      <c r="E23847" s="815">
        <v>2025</v>
      </c>
    </row>
    <row r="23848" spans="1:5">
      <c r="A23848" s="816">
        <f t="shared" si="1552"/>
        <v>45739</v>
      </c>
      <c r="B23848" s="815">
        <f t="shared" si="1553"/>
        <v>82</v>
      </c>
      <c r="C23848" s="815">
        <f t="shared" si="1554"/>
        <v>284</v>
      </c>
      <c r="D23848" s="815">
        <f t="shared" si="1555"/>
        <v>264</v>
      </c>
      <c r="E23848" s="815">
        <v>2025</v>
      </c>
    </row>
    <row r="23849" spans="1:5">
      <c r="A23849" s="816">
        <f t="shared" si="1552"/>
        <v>45740</v>
      </c>
      <c r="B23849" s="815">
        <f t="shared" si="1553"/>
        <v>83</v>
      </c>
      <c r="C23849" s="815">
        <f t="shared" si="1554"/>
        <v>283</v>
      </c>
      <c r="D23849" s="815">
        <f t="shared" si="1555"/>
        <v>263</v>
      </c>
      <c r="E23849" s="815">
        <v>2025</v>
      </c>
    </row>
    <row r="23850" spans="1:5">
      <c r="A23850" s="816">
        <f t="shared" si="1552"/>
        <v>45741</v>
      </c>
      <c r="B23850" s="815">
        <f t="shared" si="1553"/>
        <v>84</v>
      </c>
      <c r="C23850" s="815">
        <f t="shared" si="1554"/>
        <v>282</v>
      </c>
      <c r="D23850" s="815">
        <f t="shared" si="1555"/>
        <v>262</v>
      </c>
      <c r="E23850" s="815">
        <v>2025</v>
      </c>
    </row>
    <row r="23851" spans="1:5">
      <c r="A23851" s="816">
        <f t="shared" si="1552"/>
        <v>45742</v>
      </c>
      <c r="B23851" s="815">
        <f t="shared" si="1553"/>
        <v>85</v>
      </c>
      <c r="C23851" s="815">
        <f t="shared" si="1554"/>
        <v>281</v>
      </c>
      <c r="D23851" s="815">
        <f t="shared" si="1555"/>
        <v>261</v>
      </c>
      <c r="E23851" s="815">
        <v>2025</v>
      </c>
    </row>
    <row r="23852" spans="1:5">
      <c r="A23852" s="816">
        <f t="shared" si="1552"/>
        <v>45743</v>
      </c>
      <c r="B23852" s="815">
        <f t="shared" si="1553"/>
        <v>86</v>
      </c>
      <c r="C23852" s="815">
        <f t="shared" si="1554"/>
        <v>280</v>
      </c>
      <c r="D23852" s="815">
        <f t="shared" si="1555"/>
        <v>260</v>
      </c>
      <c r="E23852" s="815">
        <v>2025</v>
      </c>
    </row>
    <row r="23853" spans="1:5">
      <c r="A23853" s="816">
        <f t="shared" si="1552"/>
        <v>45744</v>
      </c>
      <c r="B23853" s="815">
        <f t="shared" si="1553"/>
        <v>87</v>
      </c>
      <c r="C23853" s="815">
        <f t="shared" si="1554"/>
        <v>279</v>
      </c>
      <c r="D23853" s="815">
        <f t="shared" si="1555"/>
        <v>259</v>
      </c>
      <c r="E23853" s="815">
        <v>2025</v>
      </c>
    </row>
    <row r="23854" spans="1:5">
      <c r="A23854" s="816">
        <f t="shared" si="1552"/>
        <v>45745</v>
      </c>
      <c r="B23854" s="815">
        <f t="shared" si="1553"/>
        <v>88</v>
      </c>
      <c r="C23854" s="815">
        <f t="shared" si="1554"/>
        <v>278</v>
      </c>
      <c r="D23854" s="815">
        <f t="shared" si="1555"/>
        <v>258</v>
      </c>
      <c r="E23854" s="815">
        <v>2025</v>
      </c>
    </row>
    <row r="23855" spans="1:5">
      <c r="A23855" s="816">
        <f t="shared" si="1552"/>
        <v>45746</v>
      </c>
      <c r="B23855" s="815">
        <f t="shared" si="1553"/>
        <v>89</v>
      </c>
      <c r="C23855" s="815">
        <f t="shared" si="1554"/>
        <v>277</v>
      </c>
      <c r="D23855" s="815">
        <f t="shared" si="1555"/>
        <v>257</v>
      </c>
      <c r="E23855" s="815">
        <v>2025</v>
      </c>
    </row>
    <row r="23856" spans="1:5">
      <c r="A23856" s="816">
        <f t="shared" si="1552"/>
        <v>45747</v>
      </c>
      <c r="B23856" s="815">
        <f t="shared" si="1553"/>
        <v>90</v>
      </c>
      <c r="C23856" s="815">
        <f t="shared" si="1554"/>
        <v>276</v>
      </c>
      <c r="D23856" s="815">
        <f t="shared" si="1555"/>
        <v>256</v>
      </c>
      <c r="E23856" s="815">
        <v>2025</v>
      </c>
    </row>
    <row r="23857" spans="1:5">
      <c r="A23857" s="816">
        <f t="shared" si="1552"/>
        <v>45748</v>
      </c>
      <c r="B23857" s="815">
        <f t="shared" si="1553"/>
        <v>91</v>
      </c>
      <c r="C23857" s="815">
        <f t="shared" si="1554"/>
        <v>275</v>
      </c>
      <c r="D23857" s="815">
        <f t="shared" si="1555"/>
        <v>255</v>
      </c>
      <c r="E23857" s="815">
        <v>2025</v>
      </c>
    </row>
    <row r="23858" spans="1:5">
      <c r="A23858" s="816">
        <f t="shared" si="1552"/>
        <v>45749</v>
      </c>
      <c r="B23858" s="815">
        <f t="shared" si="1553"/>
        <v>92</v>
      </c>
      <c r="C23858" s="815">
        <f t="shared" si="1554"/>
        <v>274</v>
      </c>
      <c r="D23858" s="815">
        <f t="shared" si="1555"/>
        <v>254</v>
      </c>
      <c r="E23858" s="815">
        <v>2025</v>
      </c>
    </row>
    <row r="23859" spans="1:5">
      <c r="A23859" s="816">
        <f t="shared" ref="A23859:A23922" si="1556">A23858+1</f>
        <v>45750</v>
      </c>
      <c r="B23859" s="815">
        <f t="shared" si="1553"/>
        <v>93</v>
      </c>
      <c r="C23859" s="815">
        <f t="shared" si="1554"/>
        <v>273</v>
      </c>
      <c r="D23859" s="815">
        <f t="shared" si="1555"/>
        <v>253</v>
      </c>
      <c r="E23859" s="815">
        <v>2025</v>
      </c>
    </row>
    <row r="23860" spans="1:5">
      <c r="A23860" s="816">
        <f t="shared" si="1556"/>
        <v>45751</v>
      </c>
      <c r="B23860" s="815">
        <f t="shared" si="1553"/>
        <v>94</v>
      </c>
      <c r="C23860" s="815">
        <f t="shared" si="1554"/>
        <v>272</v>
      </c>
      <c r="D23860" s="815">
        <f t="shared" si="1555"/>
        <v>252</v>
      </c>
      <c r="E23860" s="815">
        <v>2025</v>
      </c>
    </row>
    <row r="23861" spans="1:5">
      <c r="A23861" s="816">
        <f t="shared" si="1556"/>
        <v>45752</v>
      </c>
      <c r="B23861" s="815">
        <f t="shared" si="1553"/>
        <v>95</v>
      </c>
      <c r="C23861" s="815">
        <f t="shared" si="1554"/>
        <v>271</v>
      </c>
      <c r="D23861" s="815">
        <f t="shared" si="1555"/>
        <v>251</v>
      </c>
      <c r="E23861" s="815">
        <v>2025</v>
      </c>
    </row>
    <row r="23862" spans="1:5">
      <c r="A23862" s="816">
        <f t="shared" si="1556"/>
        <v>45753</v>
      </c>
      <c r="B23862" s="815">
        <f t="shared" si="1553"/>
        <v>96</v>
      </c>
      <c r="C23862" s="815">
        <f t="shared" si="1554"/>
        <v>270</v>
      </c>
      <c r="D23862" s="815">
        <f t="shared" si="1555"/>
        <v>250</v>
      </c>
      <c r="E23862" s="815">
        <v>2025</v>
      </c>
    </row>
    <row r="23863" spans="1:5">
      <c r="A23863" s="816">
        <f t="shared" si="1556"/>
        <v>45754</v>
      </c>
      <c r="B23863" s="815">
        <f t="shared" si="1553"/>
        <v>97</v>
      </c>
      <c r="C23863" s="815">
        <f t="shared" si="1554"/>
        <v>269</v>
      </c>
      <c r="D23863" s="815">
        <f t="shared" si="1555"/>
        <v>249</v>
      </c>
      <c r="E23863" s="815">
        <v>2025</v>
      </c>
    </row>
    <row r="23864" spans="1:5">
      <c r="A23864" s="816">
        <f t="shared" si="1556"/>
        <v>45755</v>
      </c>
      <c r="B23864" s="815">
        <f t="shared" si="1553"/>
        <v>98</v>
      </c>
      <c r="C23864" s="815">
        <f t="shared" si="1554"/>
        <v>268</v>
      </c>
      <c r="D23864" s="815">
        <f t="shared" si="1555"/>
        <v>248</v>
      </c>
      <c r="E23864" s="815">
        <v>2025</v>
      </c>
    </row>
    <row r="23865" spans="1:5">
      <c r="A23865" s="816">
        <f t="shared" si="1556"/>
        <v>45756</v>
      </c>
      <c r="B23865" s="815">
        <f t="shared" si="1553"/>
        <v>99</v>
      </c>
      <c r="C23865" s="815">
        <f t="shared" si="1554"/>
        <v>267</v>
      </c>
      <c r="D23865" s="815">
        <f t="shared" si="1555"/>
        <v>247</v>
      </c>
      <c r="E23865" s="815">
        <v>2025</v>
      </c>
    </row>
    <row r="23866" spans="1:5">
      <c r="A23866" s="816">
        <f t="shared" si="1556"/>
        <v>45757</v>
      </c>
      <c r="B23866" s="815">
        <f t="shared" si="1553"/>
        <v>100</v>
      </c>
      <c r="C23866" s="815">
        <f t="shared" si="1554"/>
        <v>266</v>
      </c>
      <c r="D23866" s="815">
        <f t="shared" si="1555"/>
        <v>246</v>
      </c>
      <c r="E23866" s="815">
        <v>2025</v>
      </c>
    </row>
    <row r="23867" spans="1:5">
      <c r="A23867" s="816">
        <f t="shared" si="1556"/>
        <v>45758</v>
      </c>
      <c r="B23867" s="815">
        <f t="shared" si="1553"/>
        <v>101</v>
      </c>
      <c r="C23867" s="815">
        <f t="shared" si="1554"/>
        <v>265</v>
      </c>
      <c r="D23867" s="815">
        <f t="shared" si="1555"/>
        <v>245</v>
      </c>
      <c r="E23867" s="815">
        <v>2025</v>
      </c>
    </row>
    <row r="23868" spans="1:5">
      <c r="A23868" s="816">
        <f t="shared" si="1556"/>
        <v>45759</v>
      </c>
      <c r="B23868" s="815">
        <f t="shared" si="1553"/>
        <v>102</v>
      </c>
      <c r="C23868" s="815">
        <f t="shared" si="1554"/>
        <v>264</v>
      </c>
      <c r="D23868" s="815">
        <f t="shared" si="1555"/>
        <v>244</v>
      </c>
      <c r="E23868" s="815">
        <v>2025</v>
      </c>
    </row>
    <row r="23869" spans="1:5">
      <c r="A23869" s="816">
        <f t="shared" si="1556"/>
        <v>45760</v>
      </c>
      <c r="B23869" s="815">
        <f t="shared" si="1553"/>
        <v>103</v>
      </c>
      <c r="C23869" s="815">
        <f t="shared" si="1554"/>
        <v>263</v>
      </c>
      <c r="D23869" s="815">
        <f t="shared" si="1555"/>
        <v>243</v>
      </c>
      <c r="E23869" s="815">
        <v>2025</v>
      </c>
    </row>
    <row r="23870" spans="1:5">
      <c r="A23870" s="816">
        <f t="shared" si="1556"/>
        <v>45761</v>
      </c>
      <c r="B23870" s="815">
        <f t="shared" si="1553"/>
        <v>104</v>
      </c>
      <c r="C23870" s="815">
        <f t="shared" si="1554"/>
        <v>262</v>
      </c>
      <c r="D23870" s="815">
        <f t="shared" si="1555"/>
        <v>242</v>
      </c>
      <c r="E23870" s="815">
        <v>2025</v>
      </c>
    </row>
    <row r="23871" spans="1:5">
      <c r="A23871" s="816">
        <f t="shared" si="1556"/>
        <v>45762</v>
      </c>
      <c r="B23871" s="815">
        <f t="shared" si="1553"/>
        <v>105</v>
      </c>
      <c r="C23871" s="815">
        <f t="shared" si="1554"/>
        <v>261</v>
      </c>
      <c r="D23871" s="815">
        <f t="shared" si="1555"/>
        <v>241</v>
      </c>
      <c r="E23871" s="815">
        <v>2025</v>
      </c>
    </row>
    <row r="23872" spans="1:5">
      <c r="A23872" s="816">
        <f t="shared" si="1556"/>
        <v>45763</v>
      </c>
      <c r="B23872" s="815">
        <f t="shared" si="1553"/>
        <v>106</v>
      </c>
      <c r="C23872" s="815">
        <f t="shared" si="1554"/>
        <v>260</v>
      </c>
      <c r="D23872" s="815">
        <f t="shared" si="1555"/>
        <v>240</v>
      </c>
      <c r="E23872" s="815">
        <v>2025</v>
      </c>
    </row>
    <row r="23873" spans="1:5">
      <c r="A23873" s="816">
        <f t="shared" si="1556"/>
        <v>45764</v>
      </c>
      <c r="B23873" s="815">
        <f t="shared" si="1553"/>
        <v>107</v>
      </c>
      <c r="C23873" s="815">
        <f t="shared" si="1554"/>
        <v>259</v>
      </c>
      <c r="D23873" s="815">
        <f t="shared" si="1555"/>
        <v>239</v>
      </c>
      <c r="E23873" s="815">
        <v>2025</v>
      </c>
    </row>
    <row r="23874" spans="1:5">
      <c r="A23874" s="816">
        <f t="shared" si="1556"/>
        <v>45765</v>
      </c>
      <c r="B23874" s="815">
        <f t="shared" si="1553"/>
        <v>108</v>
      </c>
      <c r="C23874" s="815">
        <f t="shared" si="1554"/>
        <v>258</v>
      </c>
      <c r="D23874" s="815">
        <f t="shared" si="1555"/>
        <v>238</v>
      </c>
      <c r="E23874" s="815">
        <v>2025</v>
      </c>
    </row>
    <row r="23875" spans="1:5">
      <c r="A23875" s="816">
        <f t="shared" si="1556"/>
        <v>45766</v>
      </c>
      <c r="B23875" s="815">
        <f t="shared" si="1553"/>
        <v>109</v>
      </c>
      <c r="C23875" s="815">
        <f t="shared" si="1554"/>
        <v>257</v>
      </c>
      <c r="D23875" s="815">
        <f t="shared" si="1555"/>
        <v>237</v>
      </c>
      <c r="E23875" s="815">
        <v>2025</v>
      </c>
    </row>
    <row r="23876" spans="1:5">
      <c r="A23876" s="816">
        <f t="shared" si="1556"/>
        <v>45767</v>
      </c>
      <c r="B23876" s="815">
        <f t="shared" ref="B23876:B23939" si="1557">B23875+1</f>
        <v>110</v>
      </c>
      <c r="C23876" s="815">
        <f t="shared" ref="C23876:C23939" si="1558">C23875-1</f>
        <v>256</v>
      </c>
      <c r="D23876" s="815">
        <f t="shared" ref="D23876:D23939" si="1559">D23875-1</f>
        <v>236</v>
      </c>
      <c r="E23876" s="815">
        <v>2025</v>
      </c>
    </row>
    <row r="23877" spans="1:5">
      <c r="A23877" s="816">
        <f t="shared" si="1556"/>
        <v>45768</v>
      </c>
      <c r="B23877" s="815">
        <f t="shared" si="1557"/>
        <v>111</v>
      </c>
      <c r="C23877" s="815">
        <f t="shared" si="1558"/>
        <v>255</v>
      </c>
      <c r="D23877" s="815">
        <f t="shared" si="1559"/>
        <v>235</v>
      </c>
      <c r="E23877" s="815">
        <v>2025</v>
      </c>
    </row>
    <row r="23878" spans="1:5">
      <c r="A23878" s="816">
        <f t="shared" si="1556"/>
        <v>45769</v>
      </c>
      <c r="B23878" s="815">
        <f t="shared" si="1557"/>
        <v>112</v>
      </c>
      <c r="C23878" s="815">
        <f t="shared" si="1558"/>
        <v>254</v>
      </c>
      <c r="D23878" s="815">
        <f t="shared" si="1559"/>
        <v>234</v>
      </c>
      <c r="E23878" s="815">
        <v>2025</v>
      </c>
    </row>
    <row r="23879" spans="1:5">
      <c r="A23879" s="816">
        <f t="shared" si="1556"/>
        <v>45770</v>
      </c>
      <c r="B23879" s="815">
        <f t="shared" si="1557"/>
        <v>113</v>
      </c>
      <c r="C23879" s="815">
        <f t="shared" si="1558"/>
        <v>253</v>
      </c>
      <c r="D23879" s="815">
        <f t="shared" si="1559"/>
        <v>233</v>
      </c>
      <c r="E23879" s="815">
        <v>2025</v>
      </c>
    </row>
    <row r="23880" spans="1:5">
      <c r="A23880" s="816">
        <f t="shared" si="1556"/>
        <v>45771</v>
      </c>
      <c r="B23880" s="815">
        <f t="shared" si="1557"/>
        <v>114</v>
      </c>
      <c r="C23880" s="815">
        <f t="shared" si="1558"/>
        <v>252</v>
      </c>
      <c r="D23880" s="815">
        <f t="shared" si="1559"/>
        <v>232</v>
      </c>
      <c r="E23880" s="815">
        <v>2025</v>
      </c>
    </row>
    <row r="23881" spans="1:5">
      <c r="A23881" s="816">
        <f t="shared" si="1556"/>
        <v>45772</v>
      </c>
      <c r="B23881" s="815">
        <f t="shared" si="1557"/>
        <v>115</v>
      </c>
      <c r="C23881" s="815">
        <f t="shared" si="1558"/>
        <v>251</v>
      </c>
      <c r="D23881" s="815">
        <f t="shared" si="1559"/>
        <v>231</v>
      </c>
      <c r="E23881" s="815">
        <v>2025</v>
      </c>
    </row>
    <row r="23882" spans="1:5">
      <c r="A23882" s="816">
        <f t="shared" si="1556"/>
        <v>45773</v>
      </c>
      <c r="B23882" s="815">
        <f t="shared" si="1557"/>
        <v>116</v>
      </c>
      <c r="C23882" s="815">
        <f t="shared" si="1558"/>
        <v>250</v>
      </c>
      <c r="D23882" s="815">
        <f t="shared" si="1559"/>
        <v>230</v>
      </c>
      <c r="E23882" s="815">
        <v>2025</v>
      </c>
    </row>
    <row r="23883" spans="1:5">
      <c r="A23883" s="816">
        <f t="shared" si="1556"/>
        <v>45774</v>
      </c>
      <c r="B23883" s="815">
        <f t="shared" si="1557"/>
        <v>117</v>
      </c>
      <c r="C23883" s="815">
        <f t="shared" si="1558"/>
        <v>249</v>
      </c>
      <c r="D23883" s="815">
        <f t="shared" si="1559"/>
        <v>229</v>
      </c>
      <c r="E23883" s="815">
        <v>2025</v>
      </c>
    </row>
    <row r="23884" spans="1:5">
      <c r="A23884" s="816">
        <f t="shared" si="1556"/>
        <v>45775</v>
      </c>
      <c r="B23884" s="815">
        <f t="shared" si="1557"/>
        <v>118</v>
      </c>
      <c r="C23884" s="815">
        <f t="shared" si="1558"/>
        <v>248</v>
      </c>
      <c r="D23884" s="815">
        <f t="shared" si="1559"/>
        <v>228</v>
      </c>
      <c r="E23884" s="815">
        <v>2025</v>
      </c>
    </row>
    <row r="23885" spans="1:5">
      <c r="A23885" s="816">
        <f t="shared" si="1556"/>
        <v>45776</v>
      </c>
      <c r="B23885" s="815">
        <f t="shared" si="1557"/>
        <v>119</v>
      </c>
      <c r="C23885" s="815">
        <f t="shared" si="1558"/>
        <v>247</v>
      </c>
      <c r="D23885" s="815">
        <f t="shared" si="1559"/>
        <v>227</v>
      </c>
      <c r="E23885" s="815">
        <v>2025</v>
      </c>
    </row>
    <row r="23886" spans="1:5">
      <c r="A23886" s="816">
        <f t="shared" si="1556"/>
        <v>45777</v>
      </c>
      <c r="B23886" s="815">
        <f t="shared" si="1557"/>
        <v>120</v>
      </c>
      <c r="C23886" s="815">
        <f t="shared" si="1558"/>
        <v>246</v>
      </c>
      <c r="D23886" s="815">
        <f t="shared" si="1559"/>
        <v>226</v>
      </c>
      <c r="E23886" s="815">
        <v>2025</v>
      </c>
    </row>
    <row r="23887" spans="1:5">
      <c r="A23887" s="816">
        <f t="shared" si="1556"/>
        <v>45778</v>
      </c>
      <c r="B23887" s="815">
        <f t="shared" si="1557"/>
        <v>121</v>
      </c>
      <c r="C23887" s="815">
        <f t="shared" si="1558"/>
        <v>245</v>
      </c>
      <c r="D23887" s="815">
        <f t="shared" si="1559"/>
        <v>225</v>
      </c>
      <c r="E23887" s="815">
        <v>2025</v>
      </c>
    </row>
    <row r="23888" spans="1:5">
      <c r="A23888" s="816">
        <f t="shared" si="1556"/>
        <v>45779</v>
      </c>
      <c r="B23888" s="815">
        <f t="shared" si="1557"/>
        <v>122</v>
      </c>
      <c r="C23888" s="815">
        <f t="shared" si="1558"/>
        <v>244</v>
      </c>
      <c r="D23888" s="815">
        <f t="shared" si="1559"/>
        <v>224</v>
      </c>
      <c r="E23888" s="815">
        <v>2025</v>
      </c>
    </row>
    <row r="23889" spans="1:5">
      <c r="A23889" s="816">
        <f t="shared" si="1556"/>
        <v>45780</v>
      </c>
      <c r="B23889" s="815">
        <f t="shared" si="1557"/>
        <v>123</v>
      </c>
      <c r="C23889" s="815">
        <f t="shared" si="1558"/>
        <v>243</v>
      </c>
      <c r="D23889" s="815">
        <f t="shared" si="1559"/>
        <v>223</v>
      </c>
      <c r="E23889" s="815">
        <v>2025</v>
      </c>
    </row>
    <row r="23890" spans="1:5">
      <c r="A23890" s="816">
        <f t="shared" si="1556"/>
        <v>45781</v>
      </c>
      <c r="B23890" s="815">
        <f t="shared" si="1557"/>
        <v>124</v>
      </c>
      <c r="C23890" s="815">
        <f t="shared" si="1558"/>
        <v>242</v>
      </c>
      <c r="D23890" s="815">
        <f t="shared" si="1559"/>
        <v>222</v>
      </c>
      <c r="E23890" s="815">
        <v>2025</v>
      </c>
    </row>
    <row r="23891" spans="1:5">
      <c r="A23891" s="816">
        <f t="shared" si="1556"/>
        <v>45782</v>
      </c>
      <c r="B23891" s="815">
        <f t="shared" si="1557"/>
        <v>125</v>
      </c>
      <c r="C23891" s="815">
        <f t="shared" si="1558"/>
        <v>241</v>
      </c>
      <c r="D23891" s="815">
        <f t="shared" si="1559"/>
        <v>221</v>
      </c>
      <c r="E23891" s="815">
        <v>2025</v>
      </c>
    </row>
    <row r="23892" spans="1:5">
      <c r="A23892" s="816">
        <f t="shared" si="1556"/>
        <v>45783</v>
      </c>
      <c r="B23892" s="815">
        <f t="shared" si="1557"/>
        <v>126</v>
      </c>
      <c r="C23892" s="815">
        <f t="shared" si="1558"/>
        <v>240</v>
      </c>
      <c r="D23892" s="815">
        <f t="shared" si="1559"/>
        <v>220</v>
      </c>
      <c r="E23892" s="815">
        <v>2025</v>
      </c>
    </row>
    <row r="23893" spans="1:5">
      <c r="A23893" s="816">
        <f t="shared" si="1556"/>
        <v>45784</v>
      </c>
      <c r="B23893" s="815">
        <f t="shared" si="1557"/>
        <v>127</v>
      </c>
      <c r="C23893" s="815">
        <f t="shared" si="1558"/>
        <v>239</v>
      </c>
      <c r="D23893" s="815">
        <f t="shared" si="1559"/>
        <v>219</v>
      </c>
      <c r="E23893" s="815">
        <v>2025</v>
      </c>
    </row>
    <row r="23894" spans="1:5">
      <c r="A23894" s="816">
        <f t="shared" si="1556"/>
        <v>45785</v>
      </c>
      <c r="B23894" s="815">
        <f t="shared" si="1557"/>
        <v>128</v>
      </c>
      <c r="C23894" s="815">
        <f t="shared" si="1558"/>
        <v>238</v>
      </c>
      <c r="D23894" s="815">
        <f t="shared" si="1559"/>
        <v>218</v>
      </c>
      <c r="E23894" s="815">
        <v>2025</v>
      </c>
    </row>
    <row r="23895" spans="1:5">
      <c r="A23895" s="816">
        <f t="shared" si="1556"/>
        <v>45786</v>
      </c>
      <c r="B23895" s="815">
        <f t="shared" si="1557"/>
        <v>129</v>
      </c>
      <c r="C23895" s="815">
        <f t="shared" si="1558"/>
        <v>237</v>
      </c>
      <c r="D23895" s="815">
        <f t="shared" si="1559"/>
        <v>217</v>
      </c>
      <c r="E23895" s="815">
        <v>2025</v>
      </c>
    </row>
    <row r="23896" spans="1:5">
      <c r="A23896" s="816">
        <f t="shared" si="1556"/>
        <v>45787</v>
      </c>
      <c r="B23896" s="815">
        <f t="shared" si="1557"/>
        <v>130</v>
      </c>
      <c r="C23896" s="815">
        <f t="shared" si="1558"/>
        <v>236</v>
      </c>
      <c r="D23896" s="815">
        <f t="shared" si="1559"/>
        <v>216</v>
      </c>
      <c r="E23896" s="815">
        <v>2025</v>
      </c>
    </row>
    <row r="23897" spans="1:5">
      <c r="A23897" s="816">
        <f t="shared" si="1556"/>
        <v>45788</v>
      </c>
      <c r="B23897" s="815">
        <f t="shared" si="1557"/>
        <v>131</v>
      </c>
      <c r="C23897" s="815">
        <f t="shared" si="1558"/>
        <v>235</v>
      </c>
      <c r="D23897" s="815">
        <f t="shared" si="1559"/>
        <v>215</v>
      </c>
      <c r="E23897" s="815">
        <v>2025</v>
      </c>
    </row>
    <row r="23898" spans="1:5">
      <c r="A23898" s="816">
        <f t="shared" si="1556"/>
        <v>45789</v>
      </c>
      <c r="B23898" s="815">
        <f t="shared" si="1557"/>
        <v>132</v>
      </c>
      <c r="C23898" s="815">
        <f t="shared" si="1558"/>
        <v>234</v>
      </c>
      <c r="D23898" s="815">
        <f t="shared" si="1559"/>
        <v>214</v>
      </c>
      <c r="E23898" s="815">
        <v>2025</v>
      </c>
    </row>
    <row r="23899" spans="1:5">
      <c r="A23899" s="816">
        <f t="shared" si="1556"/>
        <v>45790</v>
      </c>
      <c r="B23899" s="815">
        <f t="shared" si="1557"/>
        <v>133</v>
      </c>
      <c r="C23899" s="815">
        <f t="shared" si="1558"/>
        <v>233</v>
      </c>
      <c r="D23899" s="815">
        <f t="shared" si="1559"/>
        <v>213</v>
      </c>
      <c r="E23899" s="815">
        <v>2025</v>
      </c>
    </row>
    <row r="23900" spans="1:5">
      <c r="A23900" s="816">
        <f t="shared" si="1556"/>
        <v>45791</v>
      </c>
      <c r="B23900" s="815">
        <f t="shared" si="1557"/>
        <v>134</v>
      </c>
      <c r="C23900" s="815">
        <f t="shared" si="1558"/>
        <v>232</v>
      </c>
      <c r="D23900" s="815">
        <f t="shared" si="1559"/>
        <v>212</v>
      </c>
      <c r="E23900" s="815">
        <v>2025</v>
      </c>
    </row>
    <row r="23901" spans="1:5">
      <c r="A23901" s="816">
        <f t="shared" si="1556"/>
        <v>45792</v>
      </c>
      <c r="B23901" s="815">
        <f t="shared" si="1557"/>
        <v>135</v>
      </c>
      <c r="C23901" s="815">
        <f t="shared" si="1558"/>
        <v>231</v>
      </c>
      <c r="D23901" s="815">
        <f t="shared" si="1559"/>
        <v>211</v>
      </c>
      <c r="E23901" s="815">
        <v>2025</v>
      </c>
    </row>
    <row r="23902" spans="1:5">
      <c r="A23902" s="816">
        <f t="shared" si="1556"/>
        <v>45793</v>
      </c>
      <c r="B23902" s="815">
        <f t="shared" si="1557"/>
        <v>136</v>
      </c>
      <c r="C23902" s="815">
        <f t="shared" si="1558"/>
        <v>230</v>
      </c>
      <c r="D23902" s="815">
        <f t="shared" si="1559"/>
        <v>210</v>
      </c>
      <c r="E23902" s="815">
        <v>2025</v>
      </c>
    </row>
    <row r="23903" spans="1:5">
      <c r="A23903" s="816">
        <f t="shared" si="1556"/>
        <v>45794</v>
      </c>
      <c r="B23903" s="815">
        <f t="shared" si="1557"/>
        <v>137</v>
      </c>
      <c r="C23903" s="815">
        <f t="shared" si="1558"/>
        <v>229</v>
      </c>
      <c r="D23903" s="815">
        <f t="shared" si="1559"/>
        <v>209</v>
      </c>
      <c r="E23903" s="815">
        <v>2025</v>
      </c>
    </row>
    <row r="23904" spans="1:5">
      <c r="A23904" s="816">
        <f t="shared" si="1556"/>
        <v>45795</v>
      </c>
      <c r="B23904" s="815">
        <f t="shared" si="1557"/>
        <v>138</v>
      </c>
      <c r="C23904" s="815">
        <f t="shared" si="1558"/>
        <v>228</v>
      </c>
      <c r="D23904" s="815">
        <f t="shared" si="1559"/>
        <v>208</v>
      </c>
      <c r="E23904" s="815">
        <v>2025</v>
      </c>
    </row>
    <row r="23905" spans="1:5">
      <c r="A23905" s="816">
        <f t="shared" si="1556"/>
        <v>45796</v>
      </c>
      <c r="B23905" s="815">
        <f t="shared" si="1557"/>
        <v>139</v>
      </c>
      <c r="C23905" s="815">
        <f t="shared" si="1558"/>
        <v>227</v>
      </c>
      <c r="D23905" s="815">
        <f t="shared" si="1559"/>
        <v>207</v>
      </c>
      <c r="E23905" s="815">
        <v>2025</v>
      </c>
    </row>
    <row r="23906" spans="1:5">
      <c r="A23906" s="816">
        <f t="shared" si="1556"/>
        <v>45797</v>
      </c>
      <c r="B23906" s="815">
        <f t="shared" si="1557"/>
        <v>140</v>
      </c>
      <c r="C23906" s="815">
        <f t="shared" si="1558"/>
        <v>226</v>
      </c>
      <c r="D23906" s="815">
        <f t="shared" si="1559"/>
        <v>206</v>
      </c>
      <c r="E23906" s="815">
        <v>2025</v>
      </c>
    </row>
    <row r="23907" spans="1:5">
      <c r="A23907" s="816">
        <f t="shared" si="1556"/>
        <v>45798</v>
      </c>
      <c r="B23907" s="815">
        <f t="shared" si="1557"/>
        <v>141</v>
      </c>
      <c r="C23907" s="815">
        <f t="shared" si="1558"/>
        <v>225</v>
      </c>
      <c r="D23907" s="815">
        <f t="shared" si="1559"/>
        <v>205</v>
      </c>
      <c r="E23907" s="815">
        <v>2025</v>
      </c>
    </row>
    <row r="23908" spans="1:5">
      <c r="A23908" s="816">
        <f t="shared" si="1556"/>
        <v>45799</v>
      </c>
      <c r="B23908" s="815">
        <f t="shared" si="1557"/>
        <v>142</v>
      </c>
      <c r="C23908" s="815">
        <f t="shared" si="1558"/>
        <v>224</v>
      </c>
      <c r="D23908" s="815">
        <f t="shared" si="1559"/>
        <v>204</v>
      </c>
      <c r="E23908" s="815">
        <v>2025</v>
      </c>
    </row>
    <row r="23909" spans="1:5">
      <c r="A23909" s="816">
        <f t="shared" si="1556"/>
        <v>45800</v>
      </c>
      <c r="B23909" s="815">
        <f t="shared" si="1557"/>
        <v>143</v>
      </c>
      <c r="C23909" s="815">
        <f t="shared" si="1558"/>
        <v>223</v>
      </c>
      <c r="D23909" s="815">
        <f t="shared" si="1559"/>
        <v>203</v>
      </c>
      <c r="E23909" s="815">
        <v>2025</v>
      </c>
    </row>
    <row r="23910" spans="1:5">
      <c r="A23910" s="816">
        <f t="shared" si="1556"/>
        <v>45801</v>
      </c>
      <c r="B23910" s="815">
        <f t="shared" si="1557"/>
        <v>144</v>
      </c>
      <c r="C23910" s="815">
        <f t="shared" si="1558"/>
        <v>222</v>
      </c>
      <c r="D23910" s="815">
        <f t="shared" si="1559"/>
        <v>202</v>
      </c>
      <c r="E23910" s="815">
        <v>2025</v>
      </c>
    </row>
    <row r="23911" spans="1:5">
      <c r="A23911" s="816">
        <f t="shared" si="1556"/>
        <v>45802</v>
      </c>
      <c r="B23911" s="815">
        <f t="shared" si="1557"/>
        <v>145</v>
      </c>
      <c r="C23911" s="815">
        <f t="shared" si="1558"/>
        <v>221</v>
      </c>
      <c r="D23911" s="815">
        <f t="shared" si="1559"/>
        <v>201</v>
      </c>
      <c r="E23911" s="815">
        <v>2025</v>
      </c>
    </row>
    <row r="23912" spans="1:5">
      <c r="A23912" s="816">
        <f t="shared" si="1556"/>
        <v>45803</v>
      </c>
      <c r="B23912" s="815">
        <f t="shared" si="1557"/>
        <v>146</v>
      </c>
      <c r="C23912" s="815">
        <f t="shared" si="1558"/>
        <v>220</v>
      </c>
      <c r="D23912" s="815">
        <f t="shared" si="1559"/>
        <v>200</v>
      </c>
      <c r="E23912" s="815">
        <v>2025</v>
      </c>
    </row>
    <row r="23913" spans="1:5">
      <c r="A23913" s="816">
        <f t="shared" si="1556"/>
        <v>45804</v>
      </c>
      <c r="B23913" s="815">
        <f t="shared" si="1557"/>
        <v>147</v>
      </c>
      <c r="C23913" s="815">
        <f t="shared" si="1558"/>
        <v>219</v>
      </c>
      <c r="D23913" s="815">
        <f t="shared" si="1559"/>
        <v>199</v>
      </c>
      <c r="E23913" s="815">
        <v>2025</v>
      </c>
    </row>
    <row r="23914" spans="1:5">
      <c r="A23914" s="816">
        <f t="shared" si="1556"/>
        <v>45805</v>
      </c>
      <c r="B23914" s="815">
        <f t="shared" si="1557"/>
        <v>148</v>
      </c>
      <c r="C23914" s="815">
        <f t="shared" si="1558"/>
        <v>218</v>
      </c>
      <c r="D23914" s="815">
        <f t="shared" si="1559"/>
        <v>198</v>
      </c>
      <c r="E23914" s="815">
        <v>2025</v>
      </c>
    </row>
    <row r="23915" spans="1:5">
      <c r="A23915" s="816">
        <f t="shared" si="1556"/>
        <v>45806</v>
      </c>
      <c r="B23915" s="815">
        <f t="shared" si="1557"/>
        <v>149</v>
      </c>
      <c r="C23915" s="815">
        <f t="shared" si="1558"/>
        <v>217</v>
      </c>
      <c r="D23915" s="815">
        <f t="shared" si="1559"/>
        <v>197</v>
      </c>
      <c r="E23915" s="815">
        <v>2025</v>
      </c>
    </row>
    <row r="23916" spans="1:5">
      <c r="A23916" s="816">
        <f t="shared" si="1556"/>
        <v>45807</v>
      </c>
      <c r="B23916" s="815">
        <f t="shared" si="1557"/>
        <v>150</v>
      </c>
      <c r="C23916" s="815">
        <f t="shared" si="1558"/>
        <v>216</v>
      </c>
      <c r="D23916" s="815">
        <f t="shared" si="1559"/>
        <v>196</v>
      </c>
      <c r="E23916" s="815">
        <v>2025</v>
      </c>
    </row>
    <row r="23917" spans="1:5">
      <c r="A23917" s="816">
        <f t="shared" si="1556"/>
        <v>45808</v>
      </c>
      <c r="B23917" s="815">
        <f t="shared" si="1557"/>
        <v>151</v>
      </c>
      <c r="C23917" s="815">
        <f t="shared" si="1558"/>
        <v>215</v>
      </c>
      <c r="D23917" s="815">
        <f t="shared" si="1559"/>
        <v>195</v>
      </c>
      <c r="E23917" s="815">
        <v>2025</v>
      </c>
    </row>
    <row r="23918" spans="1:5">
      <c r="A23918" s="816">
        <f t="shared" si="1556"/>
        <v>45809</v>
      </c>
      <c r="B23918" s="815">
        <f t="shared" si="1557"/>
        <v>152</v>
      </c>
      <c r="C23918" s="815">
        <f t="shared" si="1558"/>
        <v>214</v>
      </c>
      <c r="D23918" s="815">
        <f t="shared" si="1559"/>
        <v>194</v>
      </c>
      <c r="E23918" s="815">
        <v>2025</v>
      </c>
    </row>
    <row r="23919" spans="1:5">
      <c r="A23919" s="816">
        <f t="shared" si="1556"/>
        <v>45810</v>
      </c>
      <c r="B23919" s="815">
        <f t="shared" si="1557"/>
        <v>153</v>
      </c>
      <c r="C23919" s="815">
        <f t="shared" si="1558"/>
        <v>213</v>
      </c>
      <c r="D23919" s="815">
        <f t="shared" si="1559"/>
        <v>193</v>
      </c>
      <c r="E23919" s="815">
        <v>2025</v>
      </c>
    </row>
    <row r="23920" spans="1:5">
      <c r="A23920" s="816">
        <f t="shared" si="1556"/>
        <v>45811</v>
      </c>
      <c r="B23920" s="815">
        <f t="shared" si="1557"/>
        <v>154</v>
      </c>
      <c r="C23920" s="815">
        <f t="shared" si="1558"/>
        <v>212</v>
      </c>
      <c r="D23920" s="815">
        <f t="shared" si="1559"/>
        <v>192</v>
      </c>
      <c r="E23920" s="815">
        <v>2025</v>
      </c>
    </row>
    <row r="23921" spans="1:5">
      <c r="A23921" s="816">
        <f t="shared" si="1556"/>
        <v>45812</v>
      </c>
      <c r="B23921" s="815">
        <f t="shared" si="1557"/>
        <v>155</v>
      </c>
      <c r="C23921" s="815">
        <f t="shared" si="1558"/>
        <v>211</v>
      </c>
      <c r="D23921" s="815">
        <f t="shared" si="1559"/>
        <v>191</v>
      </c>
      <c r="E23921" s="815">
        <v>2025</v>
      </c>
    </row>
    <row r="23922" spans="1:5">
      <c r="A23922" s="816">
        <f t="shared" si="1556"/>
        <v>45813</v>
      </c>
      <c r="B23922" s="815">
        <f t="shared" si="1557"/>
        <v>156</v>
      </c>
      <c r="C23922" s="815">
        <f t="shared" si="1558"/>
        <v>210</v>
      </c>
      <c r="D23922" s="815">
        <f t="shared" si="1559"/>
        <v>190</v>
      </c>
      <c r="E23922" s="815">
        <v>2025</v>
      </c>
    </row>
    <row r="23923" spans="1:5">
      <c r="A23923" s="816">
        <f t="shared" ref="A23923:A23986" si="1560">A23922+1</f>
        <v>45814</v>
      </c>
      <c r="B23923" s="815">
        <f t="shared" si="1557"/>
        <v>157</v>
      </c>
      <c r="C23923" s="815">
        <f t="shared" si="1558"/>
        <v>209</v>
      </c>
      <c r="D23923" s="815">
        <f t="shared" si="1559"/>
        <v>189</v>
      </c>
      <c r="E23923" s="815">
        <v>2025</v>
      </c>
    </row>
    <row r="23924" spans="1:5">
      <c r="A23924" s="816">
        <f t="shared" si="1560"/>
        <v>45815</v>
      </c>
      <c r="B23924" s="815">
        <f t="shared" si="1557"/>
        <v>158</v>
      </c>
      <c r="C23924" s="815">
        <f t="shared" si="1558"/>
        <v>208</v>
      </c>
      <c r="D23924" s="815">
        <f t="shared" si="1559"/>
        <v>188</v>
      </c>
      <c r="E23924" s="815">
        <v>2025</v>
      </c>
    </row>
    <row r="23925" spans="1:5">
      <c r="A23925" s="816">
        <f t="shared" si="1560"/>
        <v>45816</v>
      </c>
      <c r="B23925" s="815">
        <f t="shared" si="1557"/>
        <v>159</v>
      </c>
      <c r="C23925" s="815">
        <f t="shared" si="1558"/>
        <v>207</v>
      </c>
      <c r="D23925" s="815">
        <f t="shared" si="1559"/>
        <v>187</v>
      </c>
      <c r="E23925" s="815">
        <v>2025</v>
      </c>
    </row>
    <row r="23926" spans="1:5">
      <c r="A23926" s="816">
        <f t="shared" si="1560"/>
        <v>45817</v>
      </c>
      <c r="B23926" s="815">
        <f t="shared" si="1557"/>
        <v>160</v>
      </c>
      <c r="C23926" s="815">
        <f t="shared" si="1558"/>
        <v>206</v>
      </c>
      <c r="D23926" s="815">
        <f t="shared" si="1559"/>
        <v>186</v>
      </c>
      <c r="E23926" s="815">
        <v>2025</v>
      </c>
    </row>
    <row r="23927" spans="1:5">
      <c r="A23927" s="816">
        <f t="shared" si="1560"/>
        <v>45818</v>
      </c>
      <c r="B23927" s="815">
        <f t="shared" si="1557"/>
        <v>161</v>
      </c>
      <c r="C23927" s="815">
        <f t="shared" si="1558"/>
        <v>205</v>
      </c>
      <c r="D23927" s="815">
        <f t="shared" si="1559"/>
        <v>185</v>
      </c>
      <c r="E23927" s="815">
        <v>2025</v>
      </c>
    </row>
    <row r="23928" spans="1:5">
      <c r="A23928" s="816">
        <f t="shared" si="1560"/>
        <v>45819</v>
      </c>
      <c r="B23928" s="815">
        <f t="shared" si="1557"/>
        <v>162</v>
      </c>
      <c r="C23928" s="815">
        <f t="shared" si="1558"/>
        <v>204</v>
      </c>
      <c r="D23928" s="815">
        <f t="shared" si="1559"/>
        <v>184</v>
      </c>
      <c r="E23928" s="815">
        <v>2025</v>
      </c>
    </row>
    <row r="23929" spans="1:5">
      <c r="A23929" s="816">
        <f t="shared" si="1560"/>
        <v>45820</v>
      </c>
      <c r="B23929" s="815">
        <f t="shared" si="1557"/>
        <v>163</v>
      </c>
      <c r="C23929" s="815">
        <f t="shared" si="1558"/>
        <v>203</v>
      </c>
      <c r="D23929" s="815">
        <f t="shared" si="1559"/>
        <v>183</v>
      </c>
      <c r="E23929" s="815">
        <v>2025</v>
      </c>
    </row>
    <row r="23930" spans="1:5">
      <c r="A23930" s="816">
        <f t="shared" si="1560"/>
        <v>45821</v>
      </c>
      <c r="B23930" s="815">
        <f t="shared" si="1557"/>
        <v>164</v>
      </c>
      <c r="C23930" s="815">
        <f t="shared" si="1558"/>
        <v>202</v>
      </c>
      <c r="D23930" s="815">
        <f t="shared" si="1559"/>
        <v>182</v>
      </c>
      <c r="E23930" s="815">
        <v>2025</v>
      </c>
    </row>
    <row r="23931" spans="1:5">
      <c r="A23931" s="816">
        <f t="shared" si="1560"/>
        <v>45822</v>
      </c>
      <c r="B23931" s="815">
        <f t="shared" si="1557"/>
        <v>165</v>
      </c>
      <c r="C23931" s="815">
        <f t="shared" si="1558"/>
        <v>201</v>
      </c>
      <c r="D23931" s="815">
        <f t="shared" si="1559"/>
        <v>181</v>
      </c>
      <c r="E23931" s="815">
        <v>2025</v>
      </c>
    </row>
    <row r="23932" spans="1:5">
      <c r="A23932" s="816">
        <f t="shared" si="1560"/>
        <v>45823</v>
      </c>
      <c r="B23932" s="815">
        <f t="shared" si="1557"/>
        <v>166</v>
      </c>
      <c r="C23932" s="815">
        <f t="shared" si="1558"/>
        <v>200</v>
      </c>
      <c r="D23932" s="815">
        <f t="shared" si="1559"/>
        <v>180</v>
      </c>
      <c r="E23932" s="815">
        <v>2025</v>
      </c>
    </row>
    <row r="23933" spans="1:5">
      <c r="A23933" s="816">
        <f t="shared" si="1560"/>
        <v>45824</v>
      </c>
      <c r="B23933" s="815">
        <f t="shared" si="1557"/>
        <v>167</v>
      </c>
      <c r="C23933" s="815">
        <f t="shared" si="1558"/>
        <v>199</v>
      </c>
      <c r="D23933" s="815">
        <f t="shared" si="1559"/>
        <v>179</v>
      </c>
      <c r="E23933" s="815">
        <v>2025</v>
      </c>
    </row>
    <row r="23934" spans="1:5">
      <c r="A23934" s="816">
        <f t="shared" si="1560"/>
        <v>45825</v>
      </c>
      <c r="B23934" s="815">
        <f t="shared" si="1557"/>
        <v>168</v>
      </c>
      <c r="C23934" s="815">
        <f t="shared" si="1558"/>
        <v>198</v>
      </c>
      <c r="D23934" s="815">
        <f t="shared" si="1559"/>
        <v>178</v>
      </c>
      <c r="E23934" s="815">
        <v>2025</v>
      </c>
    </row>
    <row r="23935" spans="1:5">
      <c r="A23935" s="816">
        <f t="shared" si="1560"/>
        <v>45826</v>
      </c>
      <c r="B23935" s="815">
        <f t="shared" si="1557"/>
        <v>169</v>
      </c>
      <c r="C23935" s="815">
        <f t="shared" si="1558"/>
        <v>197</v>
      </c>
      <c r="D23935" s="815">
        <f t="shared" si="1559"/>
        <v>177</v>
      </c>
      <c r="E23935" s="815">
        <v>2025</v>
      </c>
    </row>
    <row r="23936" spans="1:5">
      <c r="A23936" s="816">
        <f t="shared" si="1560"/>
        <v>45827</v>
      </c>
      <c r="B23936" s="815">
        <f t="shared" si="1557"/>
        <v>170</v>
      </c>
      <c r="C23936" s="815">
        <f t="shared" si="1558"/>
        <v>196</v>
      </c>
      <c r="D23936" s="815">
        <f t="shared" si="1559"/>
        <v>176</v>
      </c>
      <c r="E23936" s="815">
        <v>2025</v>
      </c>
    </row>
    <row r="23937" spans="1:5">
      <c r="A23937" s="816">
        <f t="shared" si="1560"/>
        <v>45828</v>
      </c>
      <c r="B23937" s="815">
        <f t="shared" si="1557"/>
        <v>171</v>
      </c>
      <c r="C23937" s="815">
        <f t="shared" si="1558"/>
        <v>195</v>
      </c>
      <c r="D23937" s="815">
        <f t="shared" si="1559"/>
        <v>175</v>
      </c>
      <c r="E23937" s="815">
        <v>2025</v>
      </c>
    </row>
    <row r="23938" spans="1:5">
      <c r="A23938" s="816">
        <f t="shared" si="1560"/>
        <v>45829</v>
      </c>
      <c r="B23938" s="815">
        <f t="shared" si="1557"/>
        <v>172</v>
      </c>
      <c r="C23938" s="815">
        <f t="shared" si="1558"/>
        <v>194</v>
      </c>
      <c r="D23938" s="815">
        <f t="shared" si="1559"/>
        <v>174</v>
      </c>
      <c r="E23938" s="815">
        <v>2025</v>
      </c>
    </row>
    <row r="23939" spans="1:5">
      <c r="A23939" s="816">
        <f t="shared" si="1560"/>
        <v>45830</v>
      </c>
      <c r="B23939" s="815">
        <f t="shared" si="1557"/>
        <v>173</v>
      </c>
      <c r="C23939" s="815">
        <f t="shared" si="1558"/>
        <v>193</v>
      </c>
      <c r="D23939" s="815">
        <f t="shared" si="1559"/>
        <v>173</v>
      </c>
      <c r="E23939" s="815">
        <v>2025</v>
      </c>
    </row>
    <row r="23940" spans="1:5">
      <c r="A23940" s="816">
        <f t="shared" si="1560"/>
        <v>45831</v>
      </c>
      <c r="B23940" s="815">
        <f t="shared" ref="B23940:B24003" si="1561">B23939+1</f>
        <v>174</v>
      </c>
      <c r="C23940" s="815">
        <f t="shared" ref="C23940:C24003" si="1562">C23939-1</f>
        <v>192</v>
      </c>
      <c r="D23940" s="815">
        <f t="shared" ref="D23940:D24003" si="1563">D23939-1</f>
        <v>172</v>
      </c>
      <c r="E23940" s="815">
        <v>2025</v>
      </c>
    </row>
    <row r="23941" spans="1:5">
      <c r="A23941" s="816">
        <f t="shared" si="1560"/>
        <v>45832</v>
      </c>
      <c r="B23941" s="815">
        <f t="shared" si="1561"/>
        <v>175</v>
      </c>
      <c r="C23941" s="815">
        <f t="shared" si="1562"/>
        <v>191</v>
      </c>
      <c r="D23941" s="815">
        <f t="shared" si="1563"/>
        <v>171</v>
      </c>
      <c r="E23941" s="815">
        <v>2025</v>
      </c>
    </row>
    <row r="23942" spans="1:5">
      <c r="A23942" s="816">
        <f t="shared" si="1560"/>
        <v>45833</v>
      </c>
      <c r="B23942" s="815">
        <f t="shared" si="1561"/>
        <v>176</v>
      </c>
      <c r="C23942" s="815">
        <f t="shared" si="1562"/>
        <v>190</v>
      </c>
      <c r="D23942" s="815">
        <f t="shared" si="1563"/>
        <v>170</v>
      </c>
      <c r="E23942" s="815">
        <v>2025</v>
      </c>
    </row>
    <row r="23943" spans="1:5">
      <c r="A23943" s="816">
        <f t="shared" si="1560"/>
        <v>45834</v>
      </c>
      <c r="B23943" s="815">
        <f t="shared" si="1561"/>
        <v>177</v>
      </c>
      <c r="C23943" s="815">
        <f t="shared" si="1562"/>
        <v>189</v>
      </c>
      <c r="D23943" s="815">
        <f t="shared" si="1563"/>
        <v>169</v>
      </c>
      <c r="E23943" s="815">
        <v>2025</v>
      </c>
    </row>
    <row r="23944" spans="1:5">
      <c r="A23944" s="816">
        <f t="shared" si="1560"/>
        <v>45835</v>
      </c>
      <c r="B23944" s="815">
        <f t="shared" si="1561"/>
        <v>178</v>
      </c>
      <c r="C23944" s="815">
        <f t="shared" si="1562"/>
        <v>188</v>
      </c>
      <c r="D23944" s="815">
        <f t="shared" si="1563"/>
        <v>168</v>
      </c>
      <c r="E23944" s="815">
        <v>2025</v>
      </c>
    </row>
    <row r="23945" spans="1:5">
      <c r="A23945" s="816">
        <f t="shared" si="1560"/>
        <v>45836</v>
      </c>
      <c r="B23945" s="815">
        <f t="shared" si="1561"/>
        <v>179</v>
      </c>
      <c r="C23945" s="815">
        <f t="shared" si="1562"/>
        <v>187</v>
      </c>
      <c r="D23945" s="815">
        <f t="shared" si="1563"/>
        <v>167</v>
      </c>
      <c r="E23945" s="815">
        <v>2025</v>
      </c>
    </row>
    <row r="23946" spans="1:5">
      <c r="A23946" s="816">
        <f t="shared" si="1560"/>
        <v>45837</v>
      </c>
      <c r="B23946" s="815">
        <f t="shared" si="1561"/>
        <v>180</v>
      </c>
      <c r="C23946" s="815">
        <f t="shared" si="1562"/>
        <v>186</v>
      </c>
      <c r="D23946" s="815">
        <f t="shared" si="1563"/>
        <v>166</v>
      </c>
      <c r="E23946" s="815">
        <v>2025</v>
      </c>
    </row>
    <row r="23947" spans="1:5">
      <c r="A23947" s="816">
        <f t="shared" si="1560"/>
        <v>45838</v>
      </c>
      <c r="B23947" s="815">
        <f t="shared" si="1561"/>
        <v>181</v>
      </c>
      <c r="C23947" s="815">
        <f t="shared" si="1562"/>
        <v>185</v>
      </c>
      <c r="D23947" s="815">
        <f t="shared" si="1563"/>
        <v>165</v>
      </c>
      <c r="E23947" s="815">
        <v>2025</v>
      </c>
    </row>
    <row r="23948" spans="1:5">
      <c r="A23948" s="816">
        <f t="shared" si="1560"/>
        <v>45839</v>
      </c>
      <c r="B23948" s="815">
        <f t="shared" si="1561"/>
        <v>182</v>
      </c>
      <c r="C23948" s="815">
        <f t="shared" si="1562"/>
        <v>184</v>
      </c>
      <c r="D23948" s="815">
        <f t="shared" si="1563"/>
        <v>164</v>
      </c>
      <c r="E23948" s="815">
        <v>2025</v>
      </c>
    </row>
    <row r="23949" spans="1:5">
      <c r="A23949" s="816">
        <f t="shared" si="1560"/>
        <v>45840</v>
      </c>
      <c r="B23949" s="815">
        <f t="shared" si="1561"/>
        <v>183</v>
      </c>
      <c r="C23949" s="815">
        <f t="shared" si="1562"/>
        <v>183</v>
      </c>
      <c r="D23949" s="815">
        <f t="shared" si="1563"/>
        <v>163</v>
      </c>
      <c r="E23949" s="815">
        <v>2025</v>
      </c>
    </row>
    <row r="23950" spans="1:5">
      <c r="A23950" s="816">
        <f t="shared" si="1560"/>
        <v>45841</v>
      </c>
      <c r="B23950" s="815">
        <f t="shared" si="1561"/>
        <v>184</v>
      </c>
      <c r="C23950" s="815">
        <f t="shared" si="1562"/>
        <v>182</v>
      </c>
      <c r="D23950" s="815">
        <f t="shared" si="1563"/>
        <v>162</v>
      </c>
      <c r="E23950" s="815">
        <v>2025</v>
      </c>
    </row>
    <row r="23951" spans="1:5">
      <c r="A23951" s="816">
        <f t="shared" si="1560"/>
        <v>45842</v>
      </c>
      <c r="B23951" s="815">
        <f t="shared" si="1561"/>
        <v>185</v>
      </c>
      <c r="C23951" s="815">
        <f t="shared" si="1562"/>
        <v>181</v>
      </c>
      <c r="D23951" s="815">
        <f t="shared" si="1563"/>
        <v>161</v>
      </c>
      <c r="E23951" s="815">
        <v>2025</v>
      </c>
    </row>
    <row r="23952" spans="1:5">
      <c r="A23952" s="816">
        <f t="shared" si="1560"/>
        <v>45843</v>
      </c>
      <c r="B23952" s="815">
        <f t="shared" si="1561"/>
        <v>186</v>
      </c>
      <c r="C23952" s="815">
        <f t="shared" si="1562"/>
        <v>180</v>
      </c>
      <c r="D23952" s="815">
        <f t="shared" si="1563"/>
        <v>160</v>
      </c>
      <c r="E23952" s="815">
        <v>2025</v>
      </c>
    </row>
    <row r="23953" spans="1:5">
      <c r="A23953" s="816">
        <f t="shared" si="1560"/>
        <v>45844</v>
      </c>
      <c r="B23953" s="815">
        <f t="shared" si="1561"/>
        <v>187</v>
      </c>
      <c r="C23953" s="815">
        <f t="shared" si="1562"/>
        <v>179</v>
      </c>
      <c r="D23953" s="815">
        <f t="shared" si="1563"/>
        <v>159</v>
      </c>
      <c r="E23953" s="815">
        <v>2025</v>
      </c>
    </row>
    <row r="23954" spans="1:5">
      <c r="A23954" s="816">
        <f t="shared" si="1560"/>
        <v>45845</v>
      </c>
      <c r="B23954" s="815">
        <f t="shared" si="1561"/>
        <v>188</v>
      </c>
      <c r="C23954" s="815">
        <f t="shared" si="1562"/>
        <v>178</v>
      </c>
      <c r="D23954" s="815">
        <f t="shared" si="1563"/>
        <v>158</v>
      </c>
      <c r="E23954" s="815">
        <v>2025</v>
      </c>
    </row>
    <row r="23955" spans="1:5">
      <c r="A23955" s="816">
        <f t="shared" si="1560"/>
        <v>45846</v>
      </c>
      <c r="B23955" s="815">
        <f t="shared" si="1561"/>
        <v>189</v>
      </c>
      <c r="C23955" s="815">
        <f t="shared" si="1562"/>
        <v>177</v>
      </c>
      <c r="D23955" s="815">
        <f t="shared" si="1563"/>
        <v>157</v>
      </c>
      <c r="E23955" s="815">
        <v>2025</v>
      </c>
    </row>
    <row r="23956" spans="1:5">
      <c r="A23956" s="816">
        <f t="shared" si="1560"/>
        <v>45847</v>
      </c>
      <c r="B23956" s="815">
        <f t="shared" si="1561"/>
        <v>190</v>
      </c>
      <c r="C23956" s="815">
        <f t="shared" si="1562"/>
        <v>176</v>
      </c>
      <c r="D23956" s="815">
        <f t="shared" si="1563"/>
        <v>156</v>
      </c>
      <c r="E23956" s="815">
        <v>2025</v>
      </c>
    </row>
    <row r="23957" spans="1:5">
      <c r="A23957" s="816">
        <f t="shared" si="1560"/>
        <v>45848</v>
      </c>
      <c r="B23957" s="815">
        <f t="shared" si="1561"/>
        <v>191</v>
      </c>
      <c r="C23957" s="815">
        <f t="shared" si="1562"/>
        <v>175</v>
      </c>
      <c r="D23957" s="815">
        <f t="shared" si="1563"/>
        <v>155</v>
      </c>
      <c r="E23957" s="815">
        <v>2025</v>
      </c>
    </row>
    <row r="23958" spans="1:5">
      <c r="A23958" s="816">
        <f t="shared" si="1560"/>
        <v>45849</v>
      </c>
      <c r="B23958" s="815">
        <f t="shared" si="1561"/>
        <v>192</v>
      </c>
      <c r="C23958" s="815">
        <f t="shared" si="1562"/>
        <v>174</v>
      </c>
      <c r="D23958" s="815">
        <f t="shared" si="1563"/>
        <v>154</v>
      </c>
      <c r="E23958" s="815">
        <v>2025</v>
      </c>
    </row>
    <row r="23959" spans="1:5">
      <c r="A23959" s="816">
        <f t="shared" si="1560"/>
        <v>45850</v>
      </c>
      <c r="B23959" s="815">
        <f t="shared" si="1561"/>
        <v>193</v>
      </c>
      <c r="C23959" s="815">
        <f t="shared" si="1562"/>
        <v>173</v>
      </c>
      <c r="D23959" s="815">
        <f t="shared" si="1563"/>
        <v>153</v>
      </c>
      <c r="E23959" s="815">
        <v>2025</v>
      </c>
    </row>
    <row r="23960" spans="1:5">
      <c r="A23960" s="816">
        <f t="shared" si="1560"/>
        <v>45851</v>
      </c>
      <c r="B23960" s="815">
        <f t="shared" si="1561"/>
        <v>194</v>
      </c>
      <c r="C23960" s="815">
        <f t="shared" si="1562"/>
        <v>172</v>
      </c>
      <c r="D23960" s="815">
        <f t="shared" si="1563"/>
        <v>152</v>
      </c>
      <c r="E23960" s="815">
        <v>2025</v>
      </c>
    </row>
    <row r="23961" spans="1:5">
      <c r="A23961" s="816">
        <f t="shared" si="1560"/>
        <v>45852</v>
      </c>
      <c r="B23961" s="815">
        <f t="shared" si="1561"/>
        <v>195</v>
      </c>
      <c r="C23961" s="815">
        <f t="shared" si="1562"/>
        <v>171</v>
      </c>
      <c r="D23961" s="815">
        <f t="shared" si="1563"/>
        <v>151</v>
      </c>
      <c r="E23961" s="815">
        <v>2025</v>
      </c>
    </row>
    <row r="23962" spans="1:5">
      <c r="A23962" s="816">
        <f t="shared" si="1560"/>
        <v>45853</v>
      </c>
      <c r="B23962" s="815">
        <f t="shared" si="1561"/>
        <v>196</v>
      </c>
      <c r="C23962" s="815">
        <f t="shared" si="1562"/>
        <v>170</v>
      </c>
      <c r="D23962" s="815">
        <f t="shared" si="1563"/>
        <v>150</v>
      </c>
      <c r="E23962" s="815">
        <v>2025</v>
      </c>
    </row>
    <row r="23963" spans="1:5">
      <c r="A23963" s="816">
        <f t="shared" si="1560"/>
        <v>45854</v>
      </c>
      <c r="B23963" s="815">
        <f t="shared" si="1561"/>
        <v>197</v>
      </c>
      <c r="C23963" s="815">
        <f t="shared" si="1562"/>
        <v>169</v>
      </c>
      <c r="D23963" s="815">
        <f t="shared" si="1563"/>
        <v>149</v>
      </c>
      <c r="E23963" s="815">
        <v>2025</v>
      </c>
    </row>
    <row r="23964" spans="1:5">
      <c r="A23964" s="816">
        <f t="shared" si="1560"/>
        <v>45855</v>
      </c>
      <c r="B23964" s="815">
        <f t="shared" si="1561"/>
        <v>198</v>
      </c>
      <c r="C23964" s="815">
        <f t="shared" si="1562"/>
        <v>168</v>
      </c>
      <c r="D23964" s="815">
        <f t="shared" si="1563"/>
        <v>148</v>
      </c>
      <c r="E23964" s="815">
        <v>2025</v>
      </c>
    </row>
    <row r="23965" spans="1:5">
      <c r="A23965" s="816">
        <f t="shared" si="1560"/>
        <v>45856</v>
      </c>
      <c r="B23965" s="815">
        <f t="shared" si="1561"/>
        <v>199</v>
      </c>
      <c r="C23965" s="815">
        <f t="shared" si="1562"/>
        <v>167</v>
      </c>
      <c r="D23965" s="815">
        <f t="shared" si="1563"/>
        <v>147</v>
      </c>
      <c r="E23965" s="815">
        <v>2025</v>
      </c>
    </row>
    <row r="23966" spans="1:5">
      <c r="A23966" s="816">
        <f t="shared" si="1560"/>
        <v>45857</v>
      </c>
      <c r="B23966" s="815">
        <f t="shared" si="1561"/>
        <v>200</v>
      </c>
      <c r="C23966" s="815">
        <f t="shared" si="1562"/>
        <v>166</v>
      </c>
      <c r="D23966" s="815">
        <f t="shared" si="1563"/>
        <v>146</v>
      </c>
      <c r="E23966" s="815">
        <v>2025</v>
      </c>
    </row>
    <row r="23967" spans="1:5">
      <c r="A23967" s="816">
        <f t="shared" si="1560"/>
        <v>45858</v>
      </c>
      <c r="B23967" s="815">
        <f t="shared" si="1561"/>
        <v>201</v>
      </c>
      <c r="C23967" s="815">
        <f t="shared" si="1562"/>
        <v>165</v>
      </c>
      <c r="D23967" s="815">
        <f t="shared" si="1563"/>
        <v>145</v>
      </c>
      <c r="E23967" s="815">
        <v>2025</v>
      </c>
    </row>
    <row r="23968" spans="1:5">
      <c r="A23968" s="816">
        <f t="shared" si="1560"/>
        <v>45859</v>
      </c>
      <c r="B23968" s="815">
        <f t="shared" si="1561"/>
        <v>202</v>
      </c>
      <c r="C23968" s="815">
        <f t="shared" si="1562"/>
        <v>164</v>
      </c>
      <c r="D23968" s="815">
        <f t="shared" si="1563"/>
        <v>144</v>
      </c>
      <c r="E23968" s="815">
        <v>2025</v>
      </c>
    </row>
    <row r="23969" spans="1:5">
      <c r="A23969" s="816">
        <f t="shared" si="1560"/>
        <v>45860</v>
      </c>
      <c r="B23969" s="815">
        <f t="shared" si="1561"/>
        <v>203</v>
      </c>
      <c r="C23969" s="815">
        <f t="shared" si="1562"/>
        <v>163</v>
      </c>
      <c r="D23969" s="815">
        <f t="shared" si="1563"/>
        <v>143</v>
      </c>
      <c r="E23969" s="815">
        <v>2025</v>
      </c>
    </row>
    <row r="23970" spans="1:5">
      <c r="A23970" s="816">
        <f t="shared" si="1560"/>
        <v>45861</v>
      </c>
      <c r="B23970" s="815">
        <f t="shared" si="1561"/>
        <v>204</v>
      </c>
      <c r="C23970" s="815">
        <f t="shared" si="1562"/>
        <v>162</v>
      </c>
      <c r="D23970" s="815">
        <f t="shared" si="1563"/>
        <v>142</v>
      </c>
      <c r="E23970" s="815">
        <v>2025</v>
      </c>
    </row>
    <row r="23971" spans="1:5">
      <c r="A23971" s="816">
        <f t="shared" si="1560"/>
        <v>45862</v>
      </c>
      <c r="B23971" s="815">
        <f t="shared" si="1561"/>
        <v>205</v>
      </c>
      <c r="C23971" s="815">
        <f t="shared" si="1562"/>
        <v>161</v>
      </c>
      <c r="D23971" s="815">
        <f t="shared" si="1563"/>
        <v>141</v>
      </c>
      <c r="E23971" s="815">
        <v>2025</v>
      </c>
    </row>
    <row r="23972" spans="1:5">
      <c r="A23972" s="816">
        <f t="shared" si="1560"/>
        <v>45863</v>
      </c>
      <c r="B23972" s="815">
        <f t="shared" si="1561"/>
        <v>206</v>
      </c>
      <c r="C23972" s="815">
        <f t="shared" si="1562"/>
        <v>160</v>
      </c>
      <c r="D23972" s="815">
        <f t="shared" si="1563"/>
        <v>140</v>
      </c>
      <c r="E23972" s="815">
        <v>2025</v>
      </c>
    </row>
    <row r="23973" spans="1:5">
      <c r="A23973" s="816">
        <f t="shared" si="1560"/>
        <v>45864</v>
      </c>
      <c r="B23973" s="815">
        <f t="shared" si="1561"/>
        <v>207</v>
      </c>
      <c r="C23973" s="815">
        <f t="shared" si="1562"/>
        <v>159</v>
      </c>
      <c r="D23973" s="815">
        <f t="shared" si="1563"/>
        <v>139</v>
      </c>
      <c r="E23973" s="815">
        <v>2025</v>
      </c>
    </row>
    <row r="23974" spans="1:5">
      <c r="A23974" s="816">
        <f t="shared" si="1560"/>
        <v>45865</v>
      </c>
      <c r="B23974" s="815">
        <f t="shared" si="1561"/>
        <v>208</v>
      </c>
      <c r="C23974" s="815">
        <f t="shared" si="1562"/>
        <v>158</v>
      </c>
      <c r="D23974" s="815">
        <f t="shared" si="1563"/>
        <v>138</v>
      </c>
      <c r="E23974" s="815">
        <v>2025</v>
      </c>
    </row>
    <row r="23975" spans="1:5">
      <c r="A23975" s="816">
        <f t="shared" si="1560"/>
        <v>45866</v>
      </c>
      <c r="B23975" s="815">
        <f t="shared" si="1561"/>
        <v>209</v>
      </c>
      <c r="C23975" s="815">
        <f t="shared" si="1562"/>
        <v>157</v>
      </c>
      <c r="D23975" s="815">
        <f t="shared" si="1563"/>
        <v>137</v>
      </c>
      <c r="E23975" s="815">
        <v>2025</v>
      </c>
    </row>
    <row r="23976" spans="1:5">
      <c r="A23976" s="816">
        <f t="shared" si="1560"/>
        <v>45867</v>
      </c>
      <c r="B23976" s="815">
        <f t="shared" si="1561"/>
        <v>210</v>
      </c>
      <c r="C23976" s="815">
        <f t="shared" si="1562"/>
        <v>156</v>
      </c>
      <c r="D23976" s="815">
        <f t="shared" si="1563"/>
        <v>136</v>
      </c>
      <c r="E23976" s="815">
        <v>2025</v>
      </c>
    </row>
    <row r="23977" spans="1:5">
      <c r="A23977" s="816">
        <f t="shared" si="1560"/>
        <v>45868</v>
      </c>
      <c r="B23977" s="815">
        <f t="shared" si="1561"/>
        <v>211</v>
      </c>
      <c r="C23977" s="815">
        <f t="shared" si="1562"/>
        <v>155</v>
      </c>
      <c r="D23977" s="815">
        <f t="shared" si="1563"/>
        <v>135</v>
      </c>
      <c r="E23977" s="815">
        <v>2025</v>
      </c>
    </row>
    <row r="23978" spans="1:5">
      <c r="A23978" s="816">
        <f t="shared" si="1560"/>
        <v>45869</v>
      </c>
      <c r="B23978" s="815">
        <f t="shared" si="1561"/>
        <v>212</v>
      </c>
      <c r="C23978" s="815">
        <f t="shared" si="1562"/>
        <v>154</v>
      </c>
      <c r="D23978" s="815">
        <f t="shared" si="1563"/>
        <v>134</v>
      </c>
      <c r="E23978" s="815">
        <v>2025</v>
      </c>
    </row>
    <row r="23979" spans="1:5">
      <c r="A23979" s="816">
        <f t="shared" si="1560"/>
        <v>45870</v>
      </c>
      <c r="B23979" s="815">
        <f t="shared" si="1561"/>
        <v>213</v>
      </c>
      <c r="C23979" s="815">
        <f t="shared" si="1562"/>
        <v>153</v>
      </c>
      <c r="D23979" s="815">
        <f t="shared" si="1563"/>
        <v>133</v>
      </c>
      <c r="E23979" s="815">
        <v>2025</v>
      </c>
    </row>
    <row r="23980" spans="1:5">
      <c r="A23980" s="816">
        <f t="shared" si="1560"/>
        <v>45871</v>
      </c>
      <c r="B23980" s="815">
        <f t="shared" si="1561"/>
        <v>214</v>
      </c>
      <c r="C23980" s="815">
        <f t="shared" si="1562"/>
        <v>152</v>
      </c>
      <c r="D23980" s="815">
        <f t="shared" si="1563"/>
        <v>132</v>
      </c>
      <c r="E23980" s="815">
        <v>2025</v>
      </c>
    </row>
    <row r="23981" spans="1:5">
      <c r="A23981" s="816">
        <f t="shared" si="1560"/>
        <v>45872</v>
      </c>
      <c r="B23981" s="815">
        <f t="shared" si="1561"/>
        <v>215</v>
      </c>
      <c r="C23981" s="815">
        <f t="shared" si="1562"/>
        <v>151</v>
      </c>
      <c r="D23981" s="815">
        <f t="shared" si="1563"/>
        <v>131</v>
      </c>
      <c r="E23981" s="815">
        <v>2025</v>
      </c>
    </row>
    <row r="23982" spans="1:5">
      <c r="A23982" s="816">
        <f t="shared" si="1560"/>
        <v>45873</v>
      </c>
      <c r="B23982" s="815">
        <f t="shared" si="1561"/>
        <v>216</v>
      </c>
      <c r="C23982" s="815">
        <f t="shared" si="1562"/>
        <v>150</v>
      </c>
      <c r="D23982" s="815">
        <f t="shared" si="1563"/>
        <v>130</v>
      </c>
      <c r="E23982" s="815">
        <v>2025</v>
      </c>
    </row>
    <row r="23983" spans="1:5">
      <c r="A23983" s="816">
        <f t="shared" si="1560"/>
        <v>45874</v>
      </c>
      <c r="B23983" s="815">
        <f t="shared" si="1561"/>
        <v>217</v>
      </c>
      <c r="C23983" s="815">
        <f t="shared" si="1562"/>
        <v>149</v>
      </c>
      <c r="D23983" s="815">
        <f t="shared" si="1563"/>
        <v>129</v>
      </c>
      <c r="E23983" s="815">
        <v>2025</v>
      </c>
    </row>
    <row r="23984" spans="1:5">
      <c r="A23984" s="816">
        <f t="shared" si="1560"/>
        <v>45875</v>
      </c>
      <c r="B23984" s="815">
        <f t="shared" si="1561"/>
        <v>218</v>
      </c>
      <c r="C23984" s="815">
        <f t="shared" si="1562"/>
        <v>148</v>
      </c>
      <c r="D23984" s="815">
        <f t="shared" si="1563"/>
        <v>128</v>
      </c>
      <c r="E23984" s="815">
        <v>2025</v>
      </c>
    </row>
    <row r="23985" spans="1:5">
      <c r="A23985" s="816">
        <f t="shared" si="1560"/>
        <v>45876</v>
      </c>
      <c r="B23985" s="815">
        <f t="shared" si="1561"/>
        <v>219</v>
      </c>
      <c r="C23985" s="815">
        <f t="shared" si="1562"/>
        <v>147</v>
      </c>
      <c r="D23985" s="815">
        <f t="shared" si="1563"/>
        <v>127</v>
      </c>
      <c r="E23985" s="815">
        <v>2025</v>
      </c>
    </row>
    <row r="23986" spans="1:5">
      <c r="A23986" s="816">
        <f t="shared" si="1560"/>
        <v>45877</v>
      </c>
      <c r="B23986" s="815">
        <f t="shared" si="1561"/>
        <v>220</v>
      </c>
      <c r="C23986" s="815">
        <f t="shared" si="1562"/>
        <v>146</v>
      </c>
      <c r="D23986" s="815">
        <f t="shared" si="1563"/>
        <v>126</v>
      </c>
      <c r="E23986" s="815">
        <v>2025</v>
      </c>
    </row>
    <row r="23987" spans="1:5">
      <c r="A23987" s="816">
        <f t="shared" ref="A23987:A24050" si="1564">A23986+1</f>
        <v>45878</v>
      </c>
      <c r="B23987" s="815">
        <f t="shared" si="1561"/>
        <v>221</v>
      </c>
      <c r="C23987" s="815">
        <f t="shared" si="1562"/>
        <v>145</v>
      </c>
      <c r="D23987" s="815">
        <f t="shared" si="1563"/>
        <v>125</v>
      </c>
      <c r="E23987" s="815">
        <v>2025</v>
      </c>
    </row>
    <row r="23988" spans="1:5">
      <c r="A23988" s="816">
        <f t="shared" si="1564"/>
        <v>45879</v>
      </c>
      <c r="B23988" s="815">
        <f t="shared" si="1561"/>
        <v>222</v>
      </c>
      <c r="C23988" s="815">
        <f t="shared" si="1562"/>
        <v>144</v>
      </c>
      <c r="D23988" s="815">
        <f t="shared" si="1563"/>
        <v>124</v>
      </c>
      <c r="E23988" s="815">
        <v>2025</v>
      </c>
    </row>
    <row r="23989" spans="1:5">
      <c r="A23989" s="816">
        <f t="shared" si="1564"/>
        <v>45880</v>
      </c>
      <c r="B23989" s="815">
        <f t="shared" si="1561"/>
        <v>223</v>
      </c>
      <c r="C23989" s="815">
        <f t="shared" si="1562"/>
        <v>143</v>
      </c>
      <c r="D23989" s="815">
        <f t="shared" si="1563"/>
        <v>123</v>
      </c>
      <c r="E23989" s="815">
        <v>2025</v>
      </c>
    </row>
    <row r="23990" spans="1:5">
      <c r="A23990" s="816">
        <f t="shared" si="1564"/>
        <v>45881</v>
      </c>
      <c r="B23990" s="815">
        <f t="shared" si="1561"/>
        <v>224</v>
      </c>
      <c r="C23990" s="815">
        <f t="shared" si="1562"/>
        <v>142</v>
      </c>
      <c r="D23990" s="815">
        <f t="shared" si="1563"/>
        <v>122</v>
      </c>
      <c r="E23990" s="815">
        <v>2025</v>
      </c>
    </row>
    <row r="23991" spans="1:5">
      <c r="A23991" s="816">
        <f t="shared" si="1564"/>
        <v>45882</v>
      </c>
      <c r="B23991" s="815">
        <f t="shared" si="1561"/>
        <v>225</v>
      </c>
      <c r="C23991" s="815">
        <f t="shared" si="1562"/>
        <v>141</v>
      </c>
      <c r="D23991" s="815">
        <f t="shared" si="1563"/>
        <v>121</v>
      </c>
      <c r="E23991" s="815">
        <v>2025</v>
      </c>
    </row>
    <row r="23992" spans="1:5">
      <c r="A23992" s="816">
        <f t="shared" si="1564"/>
        <v>45883</v>
      </c>
      <c r="B23992" s="815">
        <f t="shared" si="1561"/>
        <v>226</v>
      </c>
      <c r="C23992" s="815">
        <f t="shared" si="1562"/>
        <v>140</v>
      </c>
      <c r="D23992" s="815">
        <f t="shared" si="1563"/>
        <v>120</v>
      </c>
      <c r="E23992" s="815">
        <v>2025</v>
      </c>
    </row>
    <row r="23993" spans="1:5">
      <c r="A23993" s="816">
        <f t="shared" si="1564"/>
        <v>45884</v>
      </c>
      <c r="B23993" s="815">
        <f t="shared" si="1561"/>
        <v>227</v>
      </c>
      <c r="C23993" s="815">
        <f t="shared" si="1562"/>
        <v>139</v>
      </c>
      <c r="D23993" s="815">
        <f t="shared" si="1563"/>
        <v>119</v>
      </c>
      <c r="E23993" s="815">
        <v>2025</v>
      </c>
    </row>
    <row r="23994" spans="1:5">
      <c r="A23994" s="816">
        <f t="shared" si="1564"/>
        <v>45885</v>
      </c>
      <c r="B23994" s="815">
        <f t="shared" si="1561"/>
        <v>228</v>
      </c>
      <c r="C23994" s="815">
        <f t="shared" si="1562"/>
        <v>138</v>
      </c>
      <c r="D23994" s="815">
        <f t="shared" si="1563"/>
        <v>118</v>
      </c>
      <c r="E23994" s="815">
        <v>2025</v>
      </c>
    </row>
    <row r="23995" spans="1:5">
      <c r="A23995" s="816">
        <f t="shared" si="1564"/>
        <v>45886</v>
      </c>
      <c r="B23995" s="815">
        <f t="shared" si="1561"/>
        <v>229</v>
      </c>
      <c r="C23995" s="815">
        <f t="shared" si="1562"/>
        <v>137</v>
      </c>
      <c r="D23995" s="815">
        <f t="shared" si="1563"/>
        <v>117</v>
      </c>
      <c r="E23995" s="815">
        <v>2025</v>
      </c>
    </row>
    <row r="23996" spans="1:5">
      <c r="A23996" s="816">
        <f t="shared" si="1564"/>
        <v>45887</v>
      </c>
      <c r="B23996" s="815">
        <f t="shared" si="1561"/>
        <v>230</v>
      </c>
      <c r="C23996" s="815">
        <f t="shared" si="1562"/>
        <v>136</v>
      </c>
      <c r="D23996" s="815">
        <f t="shared" si="1563"/>
        <v>116</v>
      </c>
      <c r="E23996" s="815">
        <v>2025</v>
      </c>
    </row>
    <row r="23997" spans="1:5">
      <c r="A23997" s="816">
        <f t="shared" si="1564"/>
        <v>45888</v>
      </c>
      <c r="B23997" s="815">
        <f t="shared" si="1561"/>
        <v>231</v>
      </c>
      <c r="C23997" s="815">
        <f t="shared" si="1562"/>
        <v>135</v>
      </c>
      <c r="D23997" s="815">
        <f t="shared" si="1563"/>
        <v>115</v>
      </c>
      <c r="E23997" s="815">
        <v>2025</v>
      </c>
    </row>
    <row r="23998" spans="1:5">
      <c r="A23998" s="816">
        <f t="shared" si="1564"/>
        <v>45889</v>
      </c>
      <c r="B23998" s="815">
        <f t="shared" si="1561"/>
        <v>232</v>
      </c>
      <c r="C23998" s="815">
        <f t="shared" si="1562"/>
        <v>134</v>
      </c>
      <c r="D23998" s="815">
        <f t="shared" si="1563"/>
        <v>114</v>
      </c>
      <c r="E23998" s="815">
        <v>2025</v>
      </c>
    </row>
    <row r="23999" spans="1:5">
      <c r="A23999" s="816">
        <f t="shared" si="1564"/>
        <v>45890</v>
      </c>
      <c r="B23999" s="815">
        <f t="shared" si="1561"/>
        <v>233</v>
      </c>
      <c r="C23999" s="815">
        <f t="shared" si="1562"/>
        <v>133</v>
      </c>
      <c r="D23999" s="815">
        <f t="shared" si="1563"/>
        <v>113</v>
      </c>
      <c r="E23999" s="815">
        <v>2025</v>
      </c>
    </row>
    <row r="24000" spans="1:5">
      <c r="A24000" s="816">
        <f t="shared" si="1564"/>
        <v>45891</v>
      </c>
      <c r="B24000" s="815">
        <f t="shared" si="1561"/>
        <v>234</v>
      </c>
      <c r="C24000" s="815">
        <f t="shared" si="1562"/>
        <v>132</v>
      </c>
      <c r="D24000" s="815">
        <f t="shared" si="1563"/>
        <v>112</v>
      </c>
      <c r="E24000" s="815">
        <v>2025</v>
      </c>
    </row>
    <row r="24001" spans="1:5">
      <c r="A24001" s="816">
        <f t="shared" si="1564"/>
        <v>45892</v>
      </c>
      <c r="B24001" s="815">
        <f t="shared" si="1561"/>
        <v>235</v>
      </c>
      <c r="C24001" s="815">
        <f t="shared" si="1562"/>
        <v>131</v>
      </c>
      <c r="D24001" s="815">
        <f t="shared" si="1563"/>
        <v>111</v>
      </c>
      <c r="E24001" s="815">
        <v>2025</v>
      </c>
    </row>
    <row r="24002" spans="1:5">
      <c r="A24002" s="816">
        <f t="shared" si="1564"/>
        <v>45893</v>
      </c>
      <c r="B24002" s="815">
        <f t="shared" si="1561"/>
        <v>236</v>
      </c>
      <c r="C24002" s="815">
        <f t="shared" si="1562"/>
        <v>130</v>
      </c>
      <c r="D24002" s="815">
        <f t="shared" si="1563"/>
        <v>110</v>
      </c>
      <c r="E24002" s="815">
        <v>2025</v>
      </c>
    </row>
    <row r="24003" spans="1:5">
      <c r="A24003" s="816">
        <f t="shared" si="1564"/>
        <v>45894</v>
      </c>
      <c r="B24003" s="815">
        <f t="shared" si="1561"/>
        <v>237</v>
      </c>
      <c r="C24003" s="815">
        <f t="shared" si="1562"/>
        <v>129</v>
      </c>
      <c r="D24003" s="815">
        <f t="shared" si="1563"/>
        <v>109</v>
      </c>
      <c r="E24003" s="815">
        <v>2025</v>
      </c>
    </row>
    <row r="24004" spans="1:5">
      <c r="A24004" s="816">
        <f t="shared" si="1564"/>
        <v>45895</v>
      </c>
      <c r="B24004" s="815">
        <f t="shared" ref="B24004:B24067" si="1565">B24003+1</f>
        <v>238</v>
      </c>
      <c r="C24004" s="815">
        <f t="shared" ref="C24004:C24067" si="1566">C24003-1</f>
        <v>128</v>
      </c>
      <c r="D24004" s="815">
        <f t="shared" ref="D24004:D24067" si="1567">D24003-1</f>
        <v>108</v>
      </c>
      <c r="E24004" s="815">
        <v>2025</v>
      </c>
    </row>
    <row r="24005" spans="1:5">
      <c r="A24005" s="816">
        <f t="shared" si="1564"/>
        <v>45896</v>
      </c>
      <c r="B24005" s="815">
        <f t="shared" si="1565"/>
        <v>239</v>
      </c>
      <c r="C24005" s="815">
        <f t="shared" si="1566"/>
        <v>127</v>
      </c>
      <c r="D24005" s="815">
        <f t="shared" si="1567"/>
        <v>107</v>
      </c>
      <c r="E24005" s="815">
        <v>2025</v>
      </c>
    </row>
    <row r="24006" spans="1:5">
      <c r="A24006" s="816">
        <f t="shared" si="1564"/>
        <v>45897</v>
      </c>
      <c r="B24006" s="815">
        <f t="shared" si="1565"/>
        <v>240</v>
      </c>
      <c r="C24006" s="815">
        <f t="shared" si="1566"/>
        <v>126</v>
      </c>
      <c r="D24006" s="815">
        <f t="shared" si="1567"/>
        <v>106</v>
      </c>
      <c r="E24006" s="815">
        <v>2025</v>
      </c>
    </row>
    <row r="24007" spans="1:5">
      <c r="A24007" s="816">
        <f t="shared" si="1564"/>
        <v>45898</v>
      </c>
      <c r="B24007" s="815">
        <f t="shared" si="1565"/>
        <v>241</v>
      </c>
      <c r="C24007" s="815">
        <f t="shared" si="1566"/>
        <v>125</v>
      </c>
      <c r="D24007" s="815">
        <f t="shared" si="1567"/>
        <v>105</v>
      </c>
      <c r="E24007" s="815">
        <v>2025</v>
      </c>
    </row>
    <row r="24008" spans="1:5">
      <c r="A24008" s="816">
        <f t="shared" si="1564"/>
        <v>45899</v>
      </c>
      <c r="B24008" s="815">
        <f t="shared" si="1565"/>
        <v>242</v>
      </c>
      <c r="C24008" s="815">
        <f t="shared" si="1566"/>
        <v>124</v>
      </c>
      <c r="D24008" s="815">
        <f t="shared" si="1567"/>
        <v>104</v>
      </c>
      <c r="E24008" s="815">
        <v>2025</v>
      </c>
    </row>
    <row r="24009" spans="1:5">
      <c r="A24009" s="816">
        <f t="shared" si="1564"/>
        <v>45900</v>
      </c>
      <c r="B24009" s="815">
        <f t="shared" si="1565"/>
        <v>243</v>
      </c>
      <c r="C24009" s="815">
        <f t="shared" si="1566"/>
        <v>123</v>
      </c>
      <c r="D24009" s="815">
        <f t="shared" si="1567"/>
        <v>103</v>
      </c>
      <c r="E24009" s="815">
        <v>2025</v>
      </c>
    </row>
    <row r="24010" spans="1:5">
      <c r="A24010" s="816">
        <f t="shared" si="1564"/>
        <v>45901</v>
      </c>
      <c r="B24010" s="815">
        <f t="shared" si="1565"/>
        <v>244</v>
      </c>
      <c r="C24010" s="815">
        <f t="shared" si="1566"/>
        <v>122</v>
      </c>
      <c r="D24010" s="815">
        <f t="shared" si="1567"/>
        <v>102</v>
      </c>
      <c r="E24010" s="815">
        <v>2025</v>
      </c>
    </row>
    <row r="24011" spans="1:5">
      <c r="A24011" s="816">
        <f t="shared" si="1564"/>
        <v>45902</v>
      </c>
      <c r="B24011" s="815">
        <f t="shared" si="1565"/>
        <v>245</v>
      </c>
      <c r="C24011" s="815">
        <f t="shared" si="1566"/>
        <v>121</v>
      </c>
      <c r="D24011" s="815">
        <f t="shared" si="1567"/>
        <v>101</v>
      </c>
      <c r="E24011" s="815">
        <v>2025</v>
      </c>
    </row>
    <row r="24012" spans="1:5">
      <c r="A24012" s="816">
        <f t="shared" si="1564"/>
        <v>45903</v>
      </c>
      <c r="B24012" s="815">
        <f t="shared" si="1565"/>
        <v>246</v>
      </c>
      <c r="C24012" s="815">
        <f t="shared" si="1566"/>
        <v>120</v>
      </c>
      <c r="D24012" s="815">
        <f t="shared" si="1567"/>
        <v>100</v>
      </c>
      <c r="E24012" s="815">
        <v>2025</v>
      </c>
    </row>
    <row r="24013" spans="1:5">
      <c r="A24013" s="816">
        <f t="shared" si="1564"/>
        <v>45904</v>
      </c>
      <c r="B24013" s="815">
        <f t="shared" si="1565"/>
        <v>247</v>
      </c>
      <c r="C24013" s="815">
        <f t="shared" si="1566"/>
        <v>119</v>
      </c>
      <c r="D24013" s="815">
        <f t="shared" si="1567"/>
        <v>99</v>
      </c>
      <c r="E24013" s="815">
        <v>2025</v>
      </c>
    </row>
    <row r="24014" spans="1:5">
      <c r="A24014" s="816">
        <f t="shared" si="1564"/>
        <v>45905</v>
      </c>
      <c r="B24014" s="815">
        <f t="shared" si="1565"/>
        <v>248</v>
      </c>
      <c r="C24014" s="815">
        <f t="shared" si="1566"/>
        <v>118</v>
      </c>
      <c r="D24014" s="815">
        <f t="shared" si="1567"/>
        <v>98</v>
      </c>
      <c r="E24014" s="815">
        <v>2025</v>
      </c>
    </row>
    <row r="24015" spans="1:5">
      <c r="A24015" s="816">
        <f t="shared" si="1564"/>
        <v>45906</v>
      </c>
      <c r="B24015" s="815">
        <f t="shared" si="1565"/>
        <v>249</v>
      </c>
      <c r="C24015" s="815">
        <f t="shared" si="1566"/>
        <v>117</v>
      </c>
      <c r="D24015" s="815">
        <f t="shared" si="1567"/>
        <v>97</v>
      </c>
      <c r="E24015" s="815">
        <v>2025</v>
      </c>
    </row>
    <row r="24016" spans="1:5">
      <c r="A24016" s="816">
        <f t="shared" si="1564"/>
        <v>45907</v>
      </c>
      <c r="B24016" s="815">
        <f t="shared" si="1565"/>
        <v>250</v>
      </c>
      <c r="C24016" s="815">
        <f t="shared" si="1566"/>
        <v>116</v>
      </c>
      <c r="D24016" s="815">
        <f t="shared" si="1567"/>
        <v>96</v>
      </c>
      <c r="E24016" s="815">
        <v>2025</v>
      </c>
    </row>
    <row r="24017" spans="1:5">
      <c r="A24017" s="816">
        <f t="shared" si="1564"/>
        <v>45908</v>
      </c>
      <c r="B24017" s="815">
        <f t="shared" si="1565"/>
        <v>251</v>
      </c>
      <c r="C24017" s="815">
        <f t="shared" si="1566"/>
        <v>115</v>
      </c>
      <c r="D24017" s="815">
        <f t="shared" si="1567"/>
        <v>95</v>
      </c>
      <c r="E24017" s="815">
        <v>2025</v>
      </c>
    </row>
    <row r="24018" spans="1:5">
      <c r="A24018" s="816">
        <f t="shared" si="1564"/>
        <v>45909</v>
      </c>
      <c r="B24018" s="815">
        <f t="shared" si="1565"/>
        <v>252</v>
      </c>
      <c r="C24018" s="815">
        <f t="shared" si="1566"/>
        <v>114</v>
      </c>
      <c r="D24018" s="815">
        <f t="shared" si="1567"/>
        <v>94</v>
      </c>
      <c r="E24018" s="815">
        <v>2025</v>
      </c>
    </row>
    <row r="24019" spans="1:5">
      <c r="A24019" s="816">
        <f t="shared" si="1564"/>
        <v>45910</v>
      </c>
      <c r="B24019" s="815">
        <f t="shared" si="1565"/>
        <v>253</v>
      </c>
      <c r="C24019" s="815">
        <f t="shared" si="1566"/>
        <v>113</v>
      </c>
      <c r="D24019" s="815">
        <f t="shared" si="1567"/>
        <v>93</v>
      </c>
      <c r="E24019" s="815">
        <v>2025</v>
      </c>
    </row>
    <row r="24020" spans="1:5">
      <c r="A24020" s="816">
        <f t="shared" si="1564"/>
        <v>45911</v>
      </c>
      <c r="B24020" s="815">
        <f t="shared" si="1565"/>
        <v>254</v>
      </c>
      <c r="C24020" s="815">
        <f t="shared" si="1566"/>
        <v>112</v>
      </c>
      <c r="D24020" s="815">
        <f t="shared" si="1567"/>
        <v>92</v>
      </c>
      <c r="E24020" s="815">
        <v>2025</v>
      </c>
    </row>
    <row r="24021" spans="1:5">
      <c r="A24021" s="816">
        <f t="shared" si="1564"/>
        <v>45912</v>
      </c>
      <c r="B24021" s="815">
        <f t="shared" si="1565"/>
        <v>255</v>
      </c>
      <c r="C24021" s="815">
        <f t="shared" si="1566"/>
        <v>111</v>
      </c>
      <c r="D24021" s="815">
        <f t="shared" si="1567"/>
        <v>91</v>
      </c>
      <c r="E24021" s="815">
        <v>2025</v>
      </c>
    </row>
    <row r="24022" spans="1:5">
      <c r="A24022" s="816">
        <f t="shared" si="1564"/>
        <v>45913</v>
      </c>
      <c r="B24022" s="815">
        <f t="shared" si="1565"/>
        <v>256</v>
      </c>
      <c r="C24022" s="815">
        <f t="shared" si="1566"/>
        <v>110</v>
      </c>
      <c r="D24022" s="815">
        <f t="shared" si="1567"/>
        <v>90</v>
      </c>
      <c r="E24022" s="815">
        <v>2025</v>
      </c>
    </row>
    <row r="24023" spans="1:5">
      <c r="A24023" s="816">
        <f t="shared" si="1564"/>
        <v>45914</v>
      </c>
      <c r="B24023" s="815">
        <f t="shared" si="1565"/>
        <v>257</v>
      </c>
      <c r="C24023" s="815">
        <f t="shared" si="1566"/>
        <v>109</v>
      </c>
      <c r="D24023" s="815">
        <f t="shared" si="1567"/>
        <v>89</v>
      </c>
      <c r="E24023" s="815">
        <v>2025</v>
      </c>
    </row>
    <row r="24024" spans="1:5">
      <c r="A24024" s="816">
        <f t="shared" si="1564"/>
        <v>45915</v>
      </c>
      <c r="B24024" s="815">
        <f t="shared" si="1565"/>
        <v>258</v>
      </c>
      <c r="C24024" s="815">
        <f t="shared" si="1566"/>
        <v>108</v>
      </c>
      <c r="D24024" s="815">
        <f t="shared" si="1567"/>
        <v>88</v>
      </c>
      <c r="E24024" s="815">
        <v>2025</v>
      </c>
    </row>
    <row r="24025" spans="1:5">
      <c r="A24025" s="816">
        <f t="shared" si="1564"/>
        <v>45916</v>
      </c>
      <c r="B24025" s="815">
        <f t="shared" si="1565"/>
        <v>259</v>
      </c>
      <c r="C24025" s="815">
        <f t="shared" si="1566"/>
        <v>107</v>
      </c>
      <c r="D24025" s="815">
        <f t="shared" si="1567"/>
        <v>87</v>
      </c>
      <c r="E24025" s="815">
        <v>2025</v>
      </c>
    </row>
    <row r="24026" spans="1:5">
      <c r="A24026" s="816">
        <f t="shared" si="1564"/>
        <v>45917</v>
      </c>
      <c r="B24026" s="815">
        <f t="shared" si="1565"/>
        <v>260</v>
      </c>
      <c r="C24026" s="815">
        <f t="shared" si="1566"/>
        <v>106</v>
      </c>
      <c r="D24026" s="815">
        <f t="shared" si="1567"/>
        <v>86</v>
      </c>
      <c r="E24026" s="815">
        <v>2025</v>
      </c>
    </row>
    <row r="24027" spans="1:5">
      <c r="A24027" s="816">
        <f t="shared" si="1564"/>
        <v>45918</v>
      </c>
      <c r="B24027" s="815">
        <f t="shared" si="1565"/>
        <v>261</v>
      </c>
      <c r="C24027" s="815">
        <f t="shared" si="1566"/>
        <v>105</v>
      </c>
      <c r="D24027" s="815">
        <f t="shared" si="1567"/>
        <v>85</v>
      </c>
      <c r="E24027" s="815">
        <v>2025</v>
      </c>
    </row>
    <row r="24028" spans="1:5">
      <c r="A24028" s="816">
        <f t="shared" si="1564"/>
        <v>45919</v>
      </c>
      <c r="B24028" s="815">
        <f t="shared" si="1565"/>
        <v>262</v>
      </c>
      <c r="C24028" s="815">
        <f t="shared" si="1566"/>
        <v>104</v>
      </c>
      <c r="D24028" s="815">
        <f t="shared" si="1567"/>
        <v>84</v>
      </c>
      <c r="E24028" s="815">
        <v>2025</v>
      </c>
    </row>
    <row r="24029" spans="1:5">
      <c r="A24029" s="816">
        <f t="shared" si="1564"/>
        <v>45920</v>
      </c>
      <c r="B24029" s="815">
        <f t="shared" si="1565"/>
        <v>263</v>
      </c>
      <c r="C24029" s="815">
        <f t="shared" si="1566"/>
        <v>103</v>
      </c>
      <c r="D24029" s="815">
        <f t="shared" si="1567"/>
        <v>83</v>
      </c>
      <c r="E24029" s="815">
        <v>2025</v>
      </c>
    </row>
    <row r="24030" spans="1:5">
      <c r="A24030" s="816">
        <f t="shared" si="1564"/>
        <v>45921</v>
      </c>
      <c r="B24030" s="815">
        <f t="shared" si="1565"/>
        <v>264</v>
      </c>
      <c r="C24030" s="815">
        <f t="shared" si="1566"/>
        <v>102</v>
      </c>
      <c r="D24030" s="815">
        <f t="shared" si="1567"/>
        <v>82</v>
      </c>
      <c r="E24030" s="815">
        <v>2025</v>
      </c>
    </row>
    <row r="24031" spans="1:5">
      <c r="A24031" s="816">
        <f t="shared" si="1564"/>
        <v>45922</v>
      </c>
      <c r="B24031" s="815">
        <f t="shared" si="1565"/>
        <v>265</v>
      </c>
      <c r="C24031" s="815">
        <f t="shared" si="1566"/>
        <v>101</v>
      </c>
      <c r="D24031" s="815">
        <f t="shared" si="1567"/>
        <v>81</v>
      </c>
      <c r="E24031" s="815">
        <v>2025</v>
      </c>
    </row>
    <row r="24032" spans="1:5">
      <c r="A24032" s="816">
        <f t="shared" si="1564"/>
        <v>45923</v>
      </c>
      <c r="B24032" s="815">
        <f t="shared" si="1565"/>
        <v>266</v>
      </c>
      <c r="C24032" s="815">
        <f t="shared" si="1566"/>
        <v>100</v>
      </c>
      <c r="D24032" s="815">
        <f t="shared" si="1567"/>
        <v>80</v>
      </c>
      <c r="E24032" s="815">
        <v>2025</v>
      </c>
    </row>
    <row r="24033" spans="1:5">
      <c r="A24033" s="816">
        <f t="shared" si="1564"/>
        <v>45924</v>
      </c>
      <c r="B24033" s="815">
        <f t="shared" si="1565"/>
        <v>267</v>
      </c>
      <c r="C24033" s="815">
        <f t="shared" si="1566"/>
        <v>99</v>
      </c>
      <c r="D24033" s="815">
        <f t="shared" si="1567"/>
        <v>79</v>
      </c>
      <c r="E24033" s="815">
        <v>2025</v>
      </c>
    </row>
    <row r="24034" spans="1:5">
      <c r="A24034" s="816">
        <f t="shared" si="1564"/>
        <v>45925</v>
      </c>
      <c r="B24034" s="815">
        <f t="shared" si="1565"/>
        <v>268</v>
      </c>
      <c r="C24034" s="815">
        <f t="shared" si="1566"/>
        <v>98</v>
      </c>
      <c r="D24034" s="815">
        <f t="shared" si="1567"/>
        <v>78</v>
      </c>
      <c r="E24034" s="815">
        <v>2025</v>
      </c>
    </row>
    <row r="24035" spans="1:5">
      <c r="A24035" s="816">
        <f t="shared" si="1564"/>
        <v>45926</v>
      </c>
      <c r="B24035" s="815">
        <f t="shared" si="1565"/>
        <v>269</v>
      </c>
      <c r="C24035" s="815">
        <f t="shared" si="1566"/>
        <v>97</v>
      </c>
      <c r="D24035" s="815">
        <f t="shared" si="1567"/>
        <v>77</v>
      </c>
      <c r="E24035" s="815">
        <v>2025</v>
      </c>
    </row>
    <row r="24036" spans="1:5">
      <c r="A24036" s="816">
        <f t="shared" si="1564"/>
        <v>45927</v>
      </c>
      <c r="B24036" s="815">
        <f t="shared" si="1565"/>
        <v>270</v>
      </c>
      <c r="C24036" s="815">
        <f t="shared" si="1566"/>
        <v>96</v>
      </c>
      <c r="D24036" s="815">
        <f t="shared" si="1567"/>
        <v>76</v>
      </c>
      <c r="E24036" s="815">
        <v>2025</v>
      </c>
    </row>
    <row r="24037" spans="1:5">
      <c r="A24037" s="816">
        <f t="shared" si="1564"/>
        <v>45928</v>
      </c>
      <c r="B24037" s="815">
        <f t="shared" si="1565"/>
        <v>271</v>
      </c>
      <c r="C24037" s="815">
        <f t="shared" si="1566"/>
        <v>95</v>
      </c>
      <c r="D24037" s="815">
        <f t="shared" si="1567"/>
        <v>75</v>
      </c>
      <c r="E24037" s="815">
        <v>2025</v>
      </c>
    </row>
    <row r="24038" spans="1:5">
      <c r="A24038" s="816">
        <f t="shared" si="1564"/>
        <v>45929</v>
      </c>
      <c r="B24038" s="815">
        <f t="shared" si="1565"/>
        <v>272</v>
      </c>
      <c r="C24038" s="815">
        <f t="shared" si="1566"/>
        <v>94</v>
      </c>
      <c r="D24038" s="815">
        <f t="shared" si="1567"/>
        <v>74</v>
      </c>
      <c r="E24038" s="815">
        <v>2025</v>
      </c>
    </row>
    <row r="24039" spans="1:5">
      <c r="A24039" s="816">
        <f t="shared" si="1564"/>
        <v>45930</v>
      </c>
      <c r="B24039" s="815">
        <f t="shared" si="1565"/>
        <v>273</v>
      </c>
      <c r="C24039" s="815">
        <f t="shared" si="1566"/>
        <v>93</v>
      </c>
      <c r="D24039" s="815">
        <f t="shared" si="1567"/>
        <v>73</v>
      </c>
      <c r="E24039" s="815">
        <v>2025</v>
      </c>
    </row>
    <row r="24040" spans="1:5">
      <c r="A24040" s="816">
        <f t="shared" si="1564"/>
        <v>45931</v>
      </c>
      <c r="B24040" s="815">
        <f t="shared" si="1565"/>
        <v>274</v>
      </c>
      <c r="C24040" s="815">
        <f t="shared" si="1566"/>
        <v>92</v>
      </c>
      <c r="D24040" s="815">
        <f t="shared" si="1567"/>
        <v>72</v>
      </c>
      <c r="E24040" s="815">
        <v>2025</v>
      </c>
    </row>
    <row r="24041" spans="1:5">
      <c r="A24041" s="816">
        <f t="shared" si="1564"/>
        <v>45932</v>
      </c>
      <c r="B24041" s="815">
        <f t="shared" si="1565"/>
        <v>275</v>
      </c>
      <c r="C24041" s="815">
        <f t="shared" si="1566"/>
        <v>91</v>
      </c>
      <c r="D24041" s="815">
        <f t="shared" si="1567"/>
        <v>71</v>
      </c>
      <c r="E24041" s="815">
        <v>2025</v>
      </c>
    </row>
    <row r="24042" spans="1:5">
      <c r="A24042" s="816">
        <f t="shared" si="1564"/>
        <v>45933</v>
      </c>
      <c r="B24042" s="815">
        <f t="shared" si="1565"/>
        <v>276</v>
      </c>
      <c r="C24042" s="815">
        <f t="shared" si="1566"/>
        <v>90</v>
      </c>
      <c r="D24042" s="815">
        <f t="shared" si="1567"/>
        <v>70</v>
      </c>
      <c r="E24042" s="815">
        <v>2025</v>
      </c>
    </row>
    <row r="24043" spans="1:5">
      <c r="A24043" s="816">
        <f t="shared" si="1564"/>
        <v>45934</v>
      </c>
      <c r="B24043" s="815">
        <f t="shared" si="1565"/>
        <v>277</v>
      </c>
      <c r="C24043" s="815">
        <f t="shared" si="1566"/>
        <v>89</v>
      </c>
      <c r="D24043" s="815">
        <f t="shared" si="1567"/>
        <v>69</v>
      </c>
      <c r="E24043" s="815">
        <v>2025</v>
      </c>
    </row>
    <row r="24044" spans="1:5">
      <c r="A24044" s="816">
        <f t="shared" si="1564"/>
        <v>45935</v>
      </c>
      <c r="B24044" s="815">
        <f t="shared" si="1565"/>
        <v>278</v>
      </c>
      <c r="C24044" s="815">
        <f t="shared" si="1566"/>
        <v>88</v>
      </c>
      <c r="D24044" s="815">
        <f t="shared" si="1567"/>
        <v>68</v>
      </c>
      <c r="E24044" s="815">
        <v>2025</v>
      </c>
    </row>
    <row r="24045" spans="1:5">
      <c r="A24045" s="816">
        <f t="shared" si="1564"/>
        <v>45936</v>
      </c>
      <c r="B24045" s="815">
        <f t="shared" si="1565"/>
        <v>279</v>
      </c>
      <c r="C24045" s="815">
        <f t="shared" si="1566"/>
        <v>87</v>
      </c>
      <c r="D24045" s="815">
        <f t="shared" si="1567"/>
        <v>67</v>
      </c>
      <c r="E24045" s="815">
        <v>2025</v>
      </c>
    </row>
    <row r="24046" spans="1:5">
      <c r="A24046" s="816">
        <f t="shared" si="1564"/>
        <v>45937</v>
      </c>
      <c r="B24046" s="815">
        <f t="shared" si="1565"/>
        <v>280</v>
      </c>
      <c r="C24046" s="815">
        <f t="shared" si="1566"/>
        <v>86</v>
      </c>
      <c r="D24046" s="815">
        <f t="shared" si="1567"/>
        <v>66</v>
      </c>
      <c r="E24046" s="815">
        <v>2025</v>
      </c>
    </row>
    <row r="24047" spans="1:5">
      <c r="A24047" s="816">
        <f t="shared" si="1564"/>
        <v>45938</v>
      </c>
      <c r="B24047" s="815">
        <f t="shared" si="1565"/>
        <v>281</v>
      </c>
      <c r="C24047" s="815">
        <f t="shared" si="1566"/>
        <v>85</v>
      </c>
      <c r="D24047" s="815">
        <f t="shared" si="1567"/>
        <v>65</v>
      </c>
      <c r="E24047" s="815">
        <v>2025</v>
      </c>
    </row>
    <row r="24048" spans="1:5">
      <c r="A24048" s="816">
        <f t="shared" si="1564"/>
        <v>45939</v>
      </c>
      <c r="B24048" s="815">
        <f t="shared" si="1565"/>
        <v>282</v>
      </c>
      <c r="C24048" s="815">
        <f t="shared" si="1566"/>
        <v>84</v>
      </c>
      <c r="D24048" s="815">
        <f t="shared" si="1567"/>
        <v>64</v>
      </c>
      <c r="E24048" s="815">
        <v>2025</v>
      </c>
    </row>
    <row r="24049" spans="1:5">
      <c r="A24049" s="816">
        <f t="shared" si="1564"/>
        <v>45940</v>
      </c>
      <c r="B24049" s="815">
        <f t="shared" si="1565"/>
        <v>283</v>
      </c>
      <c r="C24049" s="815">
        <f t="shared" si="1566"/>
        <v>83</v>
      </c>
      <c r="D24049" s="815">
        <f t="shared" si="1567"/>
        <v>63</v>
      </c>
      <c r="E24049" s="815">
        <v>2025</v>
      </c>
    </row>
    <row r="24050" spans="1:5">
      <c r="A24050" s="816">
        <f t="shared" si="1564"/>
        <v>45941</v>
      </c>
      <c r="B24050" s="815">
        <f t="shared" si="1565"/>
        <v>284</v>
      </c>
      <c r="C24050" s="815">
        <f t="shared" si="1566"/>
        <v>82</v>
      </c>
      <c r="D24050" s="815">
        <f t="shared" si="1567"/>
        <v>62</v>
      </c>
      <c r="E24050" s="815">
        <v>2025</v>
      </c>
    </row>
    <row r="24051" spans="1:5">
      <c r="A24051" s="816">
        <f t="shared" ref="A24051:A24114" si="1568">A24050+1</f>
        <v>45942</v>
      </c>
      <c r="B24051" s="815">
        <f t="shared" si="1565"/>
        <v>285</v>
      </c>
      <c r="C24051" s="815">
        <f t="shared" si="1566"/>
        <v>81</v>
      </c>
      <c r="D24051" s="815">
        <f t="shared" si="1567"/>
        <v>61</v>
      </c>
      <c r="E24051" s="815">
        <v>2025</v>
      </c>
    </row>
    <row r="24052" spans="1:5">
      <c r="A24052" s="816">
        <f t="shared" si="1568"/>
        <v>45943</v>
      </c>
      <c r="B24052" s="815">
        <f t="shared" si="1565"/>
        <v>286</v>
      </c>
      <c r="C24052" s="815">
        <f t="shared" si="1566"/>
        <v>80</v>
      </c>
      <c r="D24052" s="815">
        <f t="shared" si="1567"/>
        <v>60</v>
      </c>
      <c r="E24052" s="815">
        <v>2025</v>
      </c>
    </row>
    <row r="24053" spans="1:5">
      <c r="A24053" s="816">
        <f t="shared" si="1568"/>
        <v>45944</v>
      </c>
      <c r="B24053" s="815">
        <f t="shared" si="1565"/>
        <v>287</v>
      </c>
      <c r="C24053" s="815">
        <f t="shared" si="1566"/>
        <v>79</v>
      </c>
      <c r="D24053" s="815">
        <f t="shared" si="1567"/>
        <v>59</v>
      </c>
      <c r="E24053" s="815">
        <v>2025</v>
      </c>
    </row>
    <row r="24054" spans="1:5">
      <c r="A24054" s="816">
        <f t="shared" si="1568"/>
        <v>45945</v>
      </c>
      <c r="B24054" s="815">
        <f t="shared" si="1565"/>
        <v>288</v>
      </c>
      <c r="C24054" s="815">
        <f t="shared" si="1566"/>
        <v>78</v>
      </c>
      <c r="D24054" s="815">
        <f t="shared" si="1567"/>
        <v>58</v>
      </c>
      <c r="E24054" s="815">
        <v>2025</v>
      </c>
    </row>
    <row r="24055" spans="1:5">
      <c r="A24055" s="816">
        <f t="shared" si="1568"/>
        <v>45946</v>
      </c>
      <c r="B24055" s="815">
        <f t="shared" si="1565"/>
        <v>289</v>
      </c>
      <c r="C24055" s="815">
        <f t="shared" si="1566"/>
        <v>77</v>
      </c>
      <c r="D24055" s="815">
        <f t="shared" si="1567"/>
        <v>57</v>
      </c>
      <c r="E24055" s="815">
        <v>2025</v>
      </c>
    </row>
    <row r="24056" spans="1:5">
      <c r="A24056" s="816">
        <f t="shared" si="1568"/>
        <v>45947</v>
      </c>
      <c r="B24056" s="815">
        <f t="shared" si="1565"/>
        <v>290</v>
      </c>
      <c r="C24056" s="815">
        <f t="shared" si="1566"/>
        <v>76</v>
      </c>
      <c r="D24056" s="815">
        <f t="shared" si="1567"/>
        <v>56</v>
      </c>
      <c r="E24056" s="815">
        <v>2025</v>
      </c>
    </row>
    <row r="24057" spans="1:5">
      <c r="A24057" s="816">
        <f t="shared" si="1568"/>
        <v>45948</v>
      </c>
      <c r="B24057" s="815">
        <f t="shared" si="1565"/>
        <v>291</v>
      </c>
      <c r="C24057" s="815">
        <f t="shared" si="1566"/>
        <v>75</v>
      </c>
      <c r="D24057" s="815">
        <f t="shared" si="1567"/>
        <v>55</v>
      </c>
      <c r="E24057" s="815">
        <v>2025</v>
      </c>
    </row>
    <row r="24058" spans="1:5">
      <c r="A24058" s="816">
        <f t="shared" si="1568"/>
        <v>45949</v>
      </c>
      <c r="B24058" s="815">
        <f t="shared" si="1565"/>
        <v>292</v>
      </c>
      <c r="C24058" s="815">
        <f t="shared" si="1566"/>
        <v>74</v>
      </c>
      <c r="D24058" s="815">
        <f t="shared" si="1567"/>
        <v>54</v>
      </c>
      <c r="E24058" s="815">
        <v>2025</v>
      </c>
    </row>
    <row r="24059" spans="1:5">
      <c r="A24059" s="816">
        <f t="shared" si="1568"/>
        <v>45950</v>
      </c>
      <c r="B24059" s="815">
        <f t="shared" si="1565"/>
        <v>293</v>
      </c>
      <c r="C24059" s="815">
        <f t="shared" si="1566"/>
        <v>73</v>
      </c>
      <c r="D24059" s="815">
        <f t="shared" si="1567"/>
        <v>53</v>
      </c>
      <c r="E24059" s="815">
        <v>2025</v>
      </c>
    </row>
    <row r="24060" spans="1:5">
      <c r="A24060" s="816">
        <f t="shared" si="1568"/>
        <v>45951</v>
      </c>
      <c r="B24060" s="815">
        <f t="shared" si="1565"/>
        <v>294</v>
      </c>
      <c r="C24060" s="815">
        <f t="shared" si="1566"/>
        <v>72</v>
      </c>
      <c r="D24060" s="815">
        <f t="shared" si="1567"/>
        <v>52</v>
      </c>
      <c r="E24060" s="815">
        <v>2025</v>
      </c>
    </row>
    <row r="24061" spans="1:5">
      <c r="A24061" s="816">
        <f t="shared" si="1568"/>
        <v>45952</v>
      </c>
      <c r="B24061" s="815">
        <f t="shared" si="1565"/>
        <v>295</v>
      </c>
      <c r="C24061" s="815">
        <f t="shared" si="1566"/>
        <v>71</v>
      </c>
      <c r="D24061" s="815">
        <f t="shared" si="1567"/>
        <v>51</v>
      </c>
      <c r="E24061" s="815">
        <v>2025</v>
      </c>
    </row>
    <row r="24062" spans="1:5">
      <c r="A24062" s="816">
        <f t="shared" si="1568"/>
        <v>45953</v>
      </c>
      <c r="B24062" s="815">
        <f t="shared" si="1565"/>
        <v>296</v>
      </c>
      <c r="C24062" s="815">
        <f t="shared" si="1566"/>
        <v>70</v>
      </c>
      <c r="D24062" s="815">
        <f t="shared" si="1567"/>
        <v>50</v>
      </c>
      <c r="E24062" s="815">
        <v>2025</v>
      </c>
    </row>
    <row r="24063" spans="1:5">
      <c r="A24063" s="816">
        <f t="shared" si="1568"/>
        <v>45954</v>
      </c>
      <c r="B24063" s="815">
        <f t="shared" si="1565"/>
        <v>297</v>
      </c>
      <c r="C24063" s="815">
        <f t="shared" si="1566"/>
        <v>69</v>
      </c>
      <c r="D24063" s="815">
        <f t="shared" si="1567"/>
        <v>49</v>
      </c>
      <c r="E24063" s="815">
        <v>2025</v>
      </c>
    </row>
    <row r="24064" spans="1:5">
      <c r="A24064" s="816">
        <f t="shared" si="1568"/>
        <v>45955</v>
      </c>
      <c r="B24064" s="815">
        <f t="shared" si="1565"/>
        <v>298</v>
      </c>
      <c r="C24064" s="815">
        <f t="shared" si="1566"/>
        <v>68</v>
      </c>
      <c r="D24064" s="815">
        <f t="shared" si="1567"/>
        <v>48</v>
      </c>
      <c r="E24064" s="815">
        <v>2025</v>
      </c>
    </row>
    <row r="24065" spans="1:5">
      <c r="A24065" s="816">
        <f t="shared" si="1568"/>
        <v>45956</v>
      </c>
      <c r="B24065" s="815">
        <f t="shared" si="1565"/>
        <v>299</v>
      </c>
      <c r="C24065" s="815">
        <f t="shared" si="1566"/>
        <v>67</v>
      </c>
      <c r="D24065" s="815">
        <f t="shared" si="1567"/>
        <v>47</v>
      </c>
      <c r="E24065" s="815">
        <v>2025</v>
      </c>
    </row>
    <row r="24066" spans="1:5">
      <c r="A24066" s="816">
        <f t="shared" si="1568"/>
        <v>45957</v>
      </c>
      <c r="B24066" s="815">
        <f t="shared" si="1565"/>
        <v>300</v>
      </c>
      <c r="C24066" s="815">
        <f t="shared" si="1566"/>
        <v>66</v>
      </c>
      <c r="D24066" s="815">
        <f t="shared" si="1567"/>
        <v>46</v>
      </c>
      <c r="E24066" s="815">
        <v>2025</v>
      </c>
    </row>
    <row r="24067" spans="1:5">
      <c r="A24067" s="816">
        <f t="shared" si="1568"/>
        <v>45958</v>
      </c>
      <c r="B24067" s="815">
        <f t="shared" si="1565"/>
        <v>301</v>
      </c>
      <c r="C24067" s="815">
        <f t="shared" si="1566"/>
        <v>65</v>
      </c>
      <c r="D24067" s="815">
        <f t="shared" si="1567"/>
        <v>45</v>
      </c>
      <c r="E24067" s="815">
        <v>2025</v>
      </c>
    </row>
    <row r="24068" spans="1:5">
      <c r="A24068" s="816">
        <f t="shared" si="1568"/>
        <v>45959</v>
      </c>
      <c r="B24068" s="815">
        <f t="shared" ref="B24068:B24131" si="1569">B24067+1</f>
        <v>302</v>
      </c>
      <c r="C24068" s="815">
        <f t="shared" ref="C24068:C24131" si="1570">C24067-1</f>
        <v>64</v>
      </c>
      <c r="D24068" s="815">
        <f t="shared" ref="D24068:D24111" si="1571">D24067-1</f>
        <v>44</v>
      </c>
      <c r="E24068" s="815">
        <v>2025</v>
      </c>
    </row>
    <row r="24069" spans="1:5">
      <c r="A24069" s="816">
        <f t="shared" si="1568"/>
        <v>45960</v>
      </c>
      <c r="B24069" s="815">
        <f t="shared" si="1569"/>
        <v>303</v>
      </c>
      <c r="C24069" s="815">
        <f t="shared" si="1570"/>
        <v>63</v>
      </c>
      <c r="D24069" s="815">
        <f t="shared" si="1571"/>
        <v>43</v>
      </c>
      <c r="E24069" s="815">
        <v>2025</v>
      </c>
    </row>
    <row r="24070" spans="1:5">
      <c r="A24070" s="816">
        <f t="shared" si="1568"/>
        <v>45961</v>
      </c>
      <c r="B24070" s="815">
        <f t="shared" si="1569"/>
        <v>304</v>
      </c>
      <c r="C24070" s="815">
        <f t="shared" si="1570"/>
        <v>62</v>
      </c>
      <c r="D24070" s="815">
        <f t="shared" si="1571"/>
        <v>42</v>
      </c>
      <c r="E24070" s="815">
        <v>2025</v>
      </c>
    </row>
    <row r="24071" spans="1:5">
      <c r="A24071" s="816">
        <f t="shared" si="1568"/>
        <v>45962</v>
      </c>
      <c r="B24071" s="815">
        <f t="shared" si="1569"/>
        <v>305</v>
      </c>
      <c r="C24071" s="815">
        <f t="shared" si="1570"/>
        <v>61</v>
      </c>
      <c r="D24071" s="815">
        <f t="shared" si="1571"/>
        <v>41</v>
      </c>
      <c r="E24071" s="815">
        <v>2025</v>
      </c>
    </row>
    <row r="24072" spans="1:5">
      <c r="A24072" s="816">
        <f t="shared" si="1568"/>
        <v>45963</v>
      </c>
      <c r="B24072" s="815">
        <f t="shared" si="1569"/>
        <v>306</v>
      </c>
      <c r="C24072" s="815">
        <f t="shared" si="1570"/>
        <v>60</v>
      </c>
      <c r="D24072" s="815">
        <f t="shared" si="1571"/>
        <v>40</v>
      </c>
      <c r="E24072" s="815">
        <v>2025</v>
      </c>
    </row>
    <row r="24073" spans="1:5">
      <c r="A24073" s="816">
        <f t="shared" si="1568"/>
        <v>45964</v>
      </c>
      <c r="B24073" s="815">
        <f t="shared" si="1569"/>
        <v>307</v>
      </c>
      <c r="C24073" s="815">
        <f t="shared" si="1570"/>
        <v>59</v>
      </c>
      <c r="D24073" s="815">
        <f t="shared" si="1571"/>
        <v>39</v>
      </c>
      <c r="E24073" s="815">
        <v>2025</v>
      </c>
    </row>
    <row r="24074" spans="1:5">
      <c r="A24074" s="816">
        <f t="shared" si="1568"/>
        <v>45965</v>
      </c>
      <c r="B24074" s="815">
        <f t="shared" si="1569"/>
        <v>308</v>
      </c>
      <c r="C24074" s="815">
        <f t="shared" si="1570"/>
        <v>58</v>
      </c>
      <c r="D24074" s="815">
        <f t="shared" si="1571"/>
        <v>38</v>
      </c>
      <c r="E24074" s="815">
        <v>2025</v>
      </c>
    </row>
    <row r="24075" spans="1:5">
      <c r="A24075" s="816">
        <f t="shared" si="1568"/>
        <v>45966</v>
      </c>
      <c r="B24075" s="815">
        <f t="shared" si="1569"/>
        <v>309</v>
      </c>
      <c r="C24075" s="815">
        <f t="shared" si="1570"/>
        <v>57</v>
      </c>
      <c r="D24075" s="815">
        <f t="shared" si="1571"/>
        <v>37</v>
      </c>
      <c r="E24075" s="815">
        <v>2025</v>
      </c>
    </row>
    <row r="24076" spans="1:5">
      <c r="A24076" s="816">
        <f t="shared" si="1568"/>
        <v>45967</v>
      </c>
      <c r="B24076" s="815">
        <f t="shared" si="1569"/>
        <v>310</v>
      </c>
      <c r="C24076" s="815">
        <f t="shared" si="1570"/>
        <v>56</v>
      </c>
      <c r="D24076" s="815">
        <f t="shared" si="1571"/>
        <v>36</v>
      </c>
      <c r="E24076" s="815">
        <v>2025</v>
      </c>
    </row>
    <row r="24077" spans="1:5">
      <c r="A24077" s="816">
        <f t="shared" si="1568"/>
        <v>45968</v>
      </c>
      <c r="B24077" s="815">
        <f t="shared" si="1569"/>
        <v>311</v>
      </c>
      <c r="C24077" s="815">
        <f t="shared" si="1570"/>
        <v>55</v>
      </c>
      <c r="D24077" s="815">
        <f t="shared" si="1571"/>
        <v>35</v>
      </c>
      <c r="E24077" s="815">
        <v>2025</v>
      </c>
    </row>
    <row r="24078" spans="1:5">
      <c r="A24078" s="816">
        <f t="shared" si="1568"/>
        <v>45969</v>
      </c>
      <c r="B24078" s="815">
        <f t="shared" si="1569"/>
        <v>312</v>
      </c>
      <c r="C24078" s="815">
        <f t="shared" si="1570"/>
        <v>54</v>
      </c>
      <c r="D24078" s="815">
        <f t="shared" si="1571"/>
        <v>34</v>
      </c>
      <c r="E24078" s="815">
        <v>2025</v>
      </c>
    </row>
    <row r="24079" spans="1:5">
      <c r="A24079" s="816">
        <f t="shared" si="1568"/>
        <v>45970</v>
      </c>
      <c r="B24079" s="815">
        <f t="shared" si="1569"/>
        <v>313</v>
      </c>
      <c r="C24079" s="815">
        <f t="shared" si="1570"/>
        <v>53</v>
      </c>
      <c r="D24079" s="815">
        <f t="shared" si="1571"/>
        <v>33</v>
      </c>
      <c r="E24079" s="815">
        <v>2025</v>
      </c>
    </row>
    <row r="24080" spans="1:5">
      <c r="A24080" s="816">
        <f t="shared" si="1568"/>
        <v>45971</v>
      </c>
      <c r="B24080" s="815">
        <f t="shared" si="1569"/>
        <v>314</v>
      </c>
      <c r="C24080" s="815">
        <f t="shared" si="1570"/>
        <v>52</v>
      </c>
      <c r="D24080" s="815">
        <f t="shared" si="1571"/>
        <v>32</v>
      </c>
      <c r="E24080" s="815">
        <v>2025</v>
      </c>
    </row>
    <row r="24081" spans="1:5">
      <c r="A24081" s="816">
        <f t="shared" si="1568"/>
        <v>45972</v>
      </c>
      <c r="B24081" s="815">
        <f t="shared" si="1569"/>
        <v>315</v>
      </c>
      <c r="C24081" s="815">
        <f t="shared" si="1570"/>
        <v>51</v>
      </c>
      <c r="D24081" s="815">
        <f t="shared" si="1571"/>
        <v>31</v>
      </c>
      <c r="E24081" s="815">
        <v>2025</v>
      </c>
    </row>
    <row r="24082" spans="1:5">
      <c r="A24082" s="816">
        <f t="shared" si="1568"/>
        <v>45973</v>
      </c>
      <c r="B24082" s="815">
        <f t="shared" si="1569"/>
        <v>316</v>
      </c>
      <c r="C24082" s="815">
        <f t="shared" si="1570"/>
        <v>50</v>
      </c>
      <c r="D24082" s="815">
        <f t="shared" si="1571"/>
        <v>30</v>
      </c>
      <c r="E24082" s="815">
        <v>2025</v>
      </c>
    </row>
    <row r="24083" spans="1:5">
      <c r="A24083" s="816">
        <f t="shared" si="1568"/>
        <v>45974</v>
      </c>
      <c r="B24083" s="815">
        <f t="shared" si="1569"/>
        <v>317</v>
      </c>
      <c r="C24083" s="815">
        <f t="shared" si="1570"/>
        <v>49</v>
      </c>
      <c r="D24083" s="815">
        <f t="shared" si="1571"/>
        <v>29</v>
      </c>
      <c r="E24083" s="815">
        <v>2025</v>
      </c>
    </row>
    <row r="24084" spans="1:5">
      <c r="A24084" s="816">
        <f t="shared" si="1568"/>
        <v>45975</v>
      </c>
      <c r="B24084" s="815">
        <f t="shared" si="1569"/>
        <v>318</v>
      </c>
      <c r="C24084" s="815">
        <f t="shared" si="1570"/>
        <v>48</v>
      </c>
      <c r="D24084" s="815">
        <f t="shared" si="1571"/>
        <v>28</v>
      </c>
      <c r="E24084" s="815">
        <v>2025</v>
      </c>
    </row>
    <row r="24085" spans="1:5">
      <c r="A24085" s="816">
        <f t="shared" si="1568"/>
        <v>45976</v>
      </c>
      <c r="B24085" s="815">
        <f t="shared" si="1569"/>
        <v>319</v>
      </c>
      <c r="C24085" s="815">
        <f t="shared" si="1570"/>
        <v>47</v>
      </c>
      <c r="D24085" s="815">
        <f t="shared" si="1571"/>
        <v>27</v>
      </c>
      <c r="E24085" s="815">
        <v>2025</v>
      </c>
    </row>
    <row r="24086" spans="1:5">
      <c r="A24086" s="816">
        <f t="shared" si="1568"/>
        <v>45977</v>
      </c>
      <c r="B24086" s="815">
        <f t="shared" si="1569"/>
        <v>320</v>
      </c>
      <c r="C24086" s="815">
        <f t="shared" si="1570"/>
        <v>46</v>
      </c>
      <c r="D24086" s="815">
        <f t="shared" si="1571"/>
        <v>26</v>
      </c>
      <c r="E24086" s="815">
        <v>2025</v>
      </c>
    </row>
    <row r="24087" spans="1:5">
      <c r="A24087" s="816">
        <f t="shared" si="1568"/>
        <v>45978</v>
      </c>
      <c r="B24087" s="815">
        <f t="shared" si="1569"/>
        <v>321</v>
      </c>
      <c r="C24087" s="815">
        <f t="shared" si="1570"/>
        <v>45</v>
      </c>
      <c r="D24087" s="815">
        <f t="shared" si="1571"/>
        <v>25</v>
      </c>
      <c r="E24087" s="815">
        <v>2025</v>
      </c>
    </row>
    <row r="24088" spans="1:5">
      <c r="A24088" s="816">
        <f t="shared" si="1568"/>
        <v>45979</v>
      </c>
      <c r="B24088" s="815">
        <f t="shared" si="1569"/>
        <v>322</v>
      </c>
      <c r="C24088" s="815">
        <f t="shared" si="1570"/>
        <v>44</v>
      </c>
      <c r="D24088" s="815">
        <f t="shared" si="1571"/>
        <v>24</v>
      </c>
      <c r="E24088" s="815">
        <v>2025</v>
      </c>
    </row>
    <row r="24089" spans="1:5">
      <c r="A24089" s="816">
        <f t="shared" si="1568"/>
        <v>45980</v>
      </c>
      <c r="B24089" s="815">
        <f t="shared" si="1569"/>
        <v>323</v>
      </c>
      <c r="C24089" s="815">
        <f t="shared" si="1570"/>
        <v>43</v>
      </c>
      <c r="D24089" s="815">
        <f t="shared" si="1571"/>
        <v>23</v>
      </c>
      <c r="E24089" s="815">
        <v>2025</v>
      </c>
    </row>
    <row r="24090" spans="1:5">
      <c r="A24090" s="816">
        <f t="shared" si="1568"/>
        <v>45981</v>
      </c>
      <c r="B24090" s="815">
        <f t="shared" si="1569"/>
        <v>324</v>
      </c>
      <c r="C24090" s="815">
        <f t="shared" si="1570"/>
        <v>42</v>
      </c>
      <c r="D24090" s="815">
        <f t="shared" si="1571"/>
        <v>22</v>
      </c>
      <c r="E24090" s="815">
        <v>2025</v>
      </c>
    </row>
    <row r="24091" spans="1:5">
      <c r="A24091" s="816">
        <f t="shared" si="1568"/>
        <v>45982</v>
      </c>
      <c r="B24091" s="815">
        <f t="shared" si="1569"/>
        <v>325</v>
      </c>
      <c r="C24091" s="815">
        <f t="shared" si="1570"/>
        <v>41</v>
      </c>
      <c r="D24091" s="815">
        <f t="shared" si="1571"/>
        <v>21</v>
      </c>
      <c r="E24091" s="815">
        <v>2025</v>
      </c>
    </row>
    <row r="24092" spans="1:5">
      <c r="A24092" s="816">
        <f t="shared" si="1568"/>
        <v>45983</v>
      </c>
      <c r="B24092" s="815">
        <f t="shared" si="1569"/>
        <v>326</v>
      </c>
      <c r="C24092" s="815">
        <f t="shared" si="1570"/>
        <v>40</v>
      </c>
      <c r="D24092" s="815">
        <f t="shared" si="1571"/>
        <v>20</v>
      </c>
      <c r="E24092" s="815">
        <v>2025</v>
      </c>
    </row>
    <row r="24093" spans="1:5">
      <c r="A24093" s="816">
        <f t="shared" si="1568"/>
        <v>45984</v>
      </c>
      <c r="B24093" s="815">
        <f t="shared" si="1569"/>
        <v>327</v>
      </c>
      <c r="C24093" s="815">
        <f t="shared" si="1570"/>
        <v>39</v>
      </c>
      <c r="D24093" s="815">
        <f t="shared" si="1571"/>
        <v>19</v>
      </c>
      <c r="E24093" s="815">
        <v>2025</v>
      </c>
    </row>
    <row r="24094" spans="1:5">
      <c r="A24094" s="816">
        <f t="shared" si="1568"/>
        <v>45985</v>
      </c>
      <c r="B24094" s="815">
        <f t="shared" si="1569"/>
        <v>328</v>
      </c>
      <c r="C24094" s="815">
        <f t="shared" si="1570"/>
        <v>38</v>
      </c>
      <c r="D24094" s="815">
        <f t="shared" si="1571"/>
        <v>18</v>
      </c>
      <c r="E24094" s="815">
        <v>2025</v>
      </c>
    </row>
    <row r="24095" spans="1:5">
      <c r="A24095" s="816">
        <f t="shared" si="1568"/>
        <v>45986</v>
      </c>
      <c r="B24095" s="815">
        <f t="shared" si="1569"/>
        <v>329</v>
      </c>
      <c r="C24095" s="815">
        <f t="shared" si="1570"/>
        <v>37</v>
      </c>
      <c r="D24095" s="815">
        <f t="shared" si="1571"/>
        <v>17</v>
      </c>
      <c r="E24095" s="815">
        <v>2025</v>
      </c>
    </row>
    <row r="24096" spans="1:5">
      <c r="A24096" s="816">
        <f t="shared" si="1568"/>
        <v>45987</v>
      </c>
      <c r="B24096" s="815">
        <f t="shared" si="1569"/>
        <v>330</v>
      </c>
      <c r="C24096" s="815">
        <f t="shared" si="1570"/>
        <v>36</v>
      </c>
      <c r="D24096" s="815">
        <f t="shared" si="1571"/>
        <v>16</v>
      </c>
      <c r="E24096" s="815">
        <v>2025</v>
      </c>
    </row>
    <row r="24097" spans="1:5">
      <c r="A24097" s="816">
        <f t="shared" si="1568"/>
        <v>45988</v>
      </c>
      <c r="B24097" s="815">
        <f t="shared" si="1569"/>
        <v>331</v>
      </c>
      <c r="C24097" s="815">
        <f t="shared" si="1570"/>
        <v>35</v>
      </c>
      <c r="D24097" s="815">
        <f t="shared" si="1571"/>
        <v>15</v>
      </c>
      <c r="E24097" s="815">
        <v>2025</v>
      </c>
    </row>
    <row r="24098" spans="1:5">
      <c r="A24098" s="816">
        <f t="shared" si="1568"/>
        <v>45989</v>
      </c>
      <c r="B24098" s="815">
        <f t="shared" si="1569"/>
        <v>332</v>
      </c>
      <c r="C24098" s="815">
        <f t="shared" si="1570"/>
        <v>34</v>
      </c>
      <c r="D24098" s="815">
        <f t="shared" si="1571"/>
        <v>14</v>
      </c>
      <c r="E24098" s="815">
        <v>2025</v>
      </c>
    </row>
    <row r="24099" spans="1:5">
      <c r="A24099" s="816">
        <f t="shared" si="1568"/>
        <v>45990</v>
      </c>
      <c r="B24099" s="815">
        <f t="shared" si="1569"/>
        <v>333</v>
      </c>
      <c r="C24099" s="815">
        <f t="shared" si="1570"/>
        <v>33</v>
      </c>
      <c r="D24099" s="815">
        <f t="shared" si="1571"/>
        <v>13</v>
      </c>
      <c r="E24099" s="815">
        <v>2025</v>
      </c>
    </row>
    <row r="24100" spans="1:5">
      <c r="A24100" s="816">
        <f t="shared" si="1568"/>
        <v>45991</v>
      </c>
      <c r="B24100" s="815">
        <f t="shared" si="1569"/>
        <v>334</v>
      </c>
      <c r="C24100" s="815">
        <f t="shared" si="1570"/>
        <v>32</v>
      </c>
      <c r="D24100" s="815">
        <f t="shared" si="1571"/>
        <v>12</v>
      </c>
      <c r="E24100" s="815">
        <v>2025</v>
      </c>
    </row>
    <row r="24101" spans="1:5">
      <c r="A24101" s="816">
        <f t="shared" si="1568"/>
        <v>45992</v>
      </c>
      <c r="B24101" s="815">
        <f t="shared" si="1569"/>
        <v>335</v>
      </c>
      <c r="C24101" s="815">
        <f t="shared" si="1570"/>
        <v>31</v>
      </c>
      <c r="D24101" s="815">
        <f t="shared" si="1571"/>
        <v>11</v>
      </c>
      <c r="E24101" s="815">
        <v>2025</v>
      </c>
    </row>
    <row r="24102" spans="1:5">
      <c r="A24102" s="816">
        <f t="shared" si="1568"/>
        <v>45993</v>
      </c>
      <c r="B24102" s="815">
        <f t="shared" si="1569"/>
        <v>336</v>
      </c>
      <c r="C24102" s="815">
        <f t="shared" si="1570"/>
        <v>30</v>
      </c>
      <c r="D24102" s="815">
        <f t="shared" si="1571"/>
        <v>10</v>
      </c>
      <c r="E24102" s="815">
        <v>2025</v>
      </c>
    </row>
    <row r="24103" spans="1:5">
      <c r="A24103" s="816">
        <f t="shared" si="1568"/>
        <v>45994</v>
      </c>
      <c r="B24103" s="815">
        <f t="shared" si="1569"/>
        <v>337</v>
      </c>
      <c r="C24103" s="815">
        <f t="shared" si="1570"/>
        <v>29</v>
      </c>
      <c r="D24103" s="815">
        <f t="shared" si="1571"/>
        <v>9</v>
      </c>
      <c r="E24103" s="815">
        <v>2025</v>
      </c>
    </row>
    <row r="24104" spans="1:5">
      <c r="A24104" s="816">
        <f t="shared" si="1568"/>
        <v>45995</v>
      </c>
      <c r="B24104" s="815">
        <f t="shared" si="1569"/>
        <v>338</v>
      </c>
      <c r="C24104" s="815">
        <f t="shared" si="1570"/>
        <v>28</v>
      </c>
      <c r="D24104" s="815">
        <f t="shared" si="1571"/>
        <v>8</v>
      </c>
      <c r="E24104" s="815">
        <v>2025</v>
      </c>
    </row>
    <row r="24105" spans="1:5">
      <c r="A24105" s="816">
        <f t="shared" si="1568"/>
        <v>45996</v>
      </c>
      <c r="B24105" s="815">
        <f t="shared" si="1569"/>
        <v>339</v>
      </c>
      <c r="C24105" s="815">
        <f t="shared" si="1570"/>
        <v>27</v>
      </c>
      <c r="D24105" s="815">
        <f t="shared" si="1571"/>
        <v>7</v>
      </c>
      <c r="E24105" s="815">
        <v>2025</v>
      </c>
    </row>
    <row r="24106" spans="1:5">
      <c r="A24106" s="816">
        <f t="shared" si="1568"/>
        <v>45997</v>
      </c>
      <c r="B24106" s="815">
        <f t="shared" si="1569"/>
        <v>340</v>
      </c>
      <c r="C24106" s="815">
        <f t="shared" si="1570"/>
        <v>26</v>
      </c>
      <c r="D24106" s="815">
        <f t="shared" si="1571"/>
        <v>6</v>
      </c>
      <c r="E24106" s="815">
        <v>2025</v>
      </c>
    </row>
    <row r="24107" spans="1:5">
      <c r="A24107" s="816">
        <f t="shared" si="1568"/>
        <v>45998</v>
      </c>
      <c r="B24107" s="815">
        <f t="shared" si="1569"/>
        <v>341</v>
      </c>
      <c r="C24107" s="815">
        <f t="shared" si="1570"/>
        <v>25</v>
      </c>
      <c r="D24107" s="815">
        <f t="shared" si="1571"/>
        <v>5</v>
      </c>
      <c r="E24107" s="815">
        <v>2025</v>
      </c>
    </row>
    <row r="24108" spans="1:5">
      <c r="A24108" s="816">
        <f t="shared" si="1568"/>
        <v>45999</v>
      </c>
      <c r="B24108" s="815">
        <f t="shared" si="1569"/>
        <v>342</v>
      </c>
      <c r="C24108" s="815">
        <f t="shared" si="1570"/>
        <v>24</v>
      </c>
      <c r="D24108" s="815">
        <f t="shared" si="1571"/>
        <v>4</v>
      </c>
      <c r="E24108" s="815">
        <v>2025</v>
      </c>
    </row>
    <row r="24109" spans="1:5">
      <c r="A24109" s="816">
        <f t="shared" si="1568"/>
        <v>46000</v>
      </c>
      <c r="B24109" s="815">
        <f t="shared" si="1569"/>
        <v>343</v>
      </c>
      <c r="C24109" s="815">
        <f t="shared" si="1570"/>
        <v>23</v>
      </c>
      <c r="D24109" s="815">
        <f t="shared" si="1571"/>
        <v>3</v>
      </c>
      <c r="E24109" s="815">
        <v>2025</v>
      </c>
    </row>
    <row r="24110" spans="1:5">
      <c r="A24110" s="816">
        <f t="shared" si="1568"/>
        <v>46001</v>
      </c>
      <c r="B24110" s="815">
        <f t="shared" si="1569"/>
        <v>344</v>
      </c>
      <c r="C24110" s="815">
        <f t="shared" si="1570"/>
        <v>22</v>
      </c>
      <c r="D24110" s="815">
        <f t="shared" si="1571"/>
        <v>2</v>
      </c>
      <c r="E24110" s="815">
        <v>2025</v>
      </c>
    </row>
    <row r="24111" spans="1:5">
      <c r="A24111" s="816">
        <f t="shared" si="1568"/>
        <v>46002</v>
      </c>
      <c r="B24111" s="815">
        <f t="shared" si="1569"/>
        <v>345</v>
      </c>
      <c r="C24111" s="815">
        <f t="shared" si="1570"/>
        <v>21</v>
      </c>
      <c r="D24111" s="815">
        <f t="shared" si="1571"/>
        <v>1</v>
      </c>
      <c r="E24111" s="815">
        <v>2025</v>
      </c>
    </row>
    <row r="24112" spans="1:5">
      <c r="A24112" s="816">
        <f t="shared" si="1568"/>
        <v>46003</v>
      </c>
      <c r="B24112" s="815">
        <f t="shared" si="1569"/>
        <v>346</v>
      </c>
      <c r="C24112" s="815">
        <f t="shared" si="1570"/>
        <v>20</v>
      </c>
      <c r="D24112" s="815">
        <v>365</v>
      </c>
      <c r="E24112" s="815">
        <v>2025</v>
      </c>
    </row>
    <row r="24113" spans="1:5">
      <c r="A24113" s="816">
        <f t="shared" si="1568"/>
        <v>46004</v>
      </c>
      <c r="B24113" s="815">
        <f t="shared" si="1569"/>
        <v>347</v>
      </c>
      <c r="C24113" s="815">
        <f t="shared" si="1570"/>
        <v>19</v>
      </c>
      <c r="D24113" s="815">
        <f t="shared" ref="D24113:D24176" si="1572">D24112-1</f>
        <v>364</v>
      </c>
      <c r="E24113" s="815">
        <v>2025</v>
      </c>
    </row>
    <row r="24114" spans="1:5">
      <c r="A24114" s="816">
        <f t="shared" si="1568"/>
        <v>46005</v>
      </c>
      <c r="B24114" s="815">
        <f t="shared" si="1569"/>
        <v>348</v>
      </c>
      <c r="C24114" s="815">
        <f t="shared" si="1570"/>
        <v>18</v>
      </c>
      <c r="D24114" s="815">
        <f t="shared" si="1572"/>
        <v>363</v>
      </c>
      <c r="E24114" s="815">
        <v>2025</v>
      </c>
    </row>
    <row r="24115" spans="1:5">
      <c r="A24115" s="816">
        <f t="shared" ref="A24115:B24178" si="1573">A24114+1</f>
        <v>46006</v>
      </c>
      <c r="B24115" s="815">
        <f t="shared" si="1569"/>
        <v>349</v>
      </c>
      <c r="C24115" s="815">
        <f t="shared" si="1570"/>
        <v>17</v>
      </c>
      <c r="D24115" s="815">
        <f t="shared" si="1572"/>
        <v>362</v>
      </c>
      <c r="E24115" s="815">
        <v>2025</v>
      </c>
    </row>
    <row r="24116" spans="1:5">
      <c r="A24116" s="816">
        <f t="shared" si="1573"/>
        <v>46007</v>
      </c>
      <c r="B24116" s="815">
        <f t="shared" si="1569"/>
        <v>350</v>
      </c>
      <c r="C24116" s="815">
        <f t="shared" si="1570"/>
        <v>16</v>
      </c>
      <c r="D24116" s="815">
        <f t="shared" si="1572"/>
        <v>361</v>
      </c>
      <c r="E24116" s="815">
        <v>2025</v>
      </c>
    </row>
    <row r="24117" spans="1:5">
      <c r="A24117" s="816">
        <f t="shared" si="1573"/>
        <v>46008</v>
      </c>
      <c r="B24117" s="815">
        <f t="shared" si="1569"/>
        <v>351</v>
      </c>
      <c r="C24117" s="815">
        <f t="shared" si="1570"/>
        <v>15</v>
      </c>
      <c r="D24117" s="815">
        <f t="shared" si="1572"/>
        <v>360</v>
      </c>
      <c r="E24117" s="815">
        <v>2025</v>
      </c>
    </row>
    <row r="24118" spans="1:5">
      <c r="A24118" s="816">
        <f t="shared" si="1573"/>
        <v>46009</v>
      </c>
      <c r="B24118" s="815">
        <f t="shared" si="1569"/>
        <v>352</v>
      </c>
      <c r="C24118" s="815">
        <f t="shared" si="1570"/>
        <v>14</v>
      </c>
      <c r="D24118" s="815">
        <f t="shared" si="1572"/>
        <v>359</v>
      </c>
      <c r="E24118" s="815">
        <v>2025</v>
      </c>
    </row>
    <row r="24119" spans="1:5">
      <c r="A24119" s="816">
        <f t="shared" si="1573"/>
        <v>46010</v>
      </c>
      <c r="B24119" s="815">
        <f t="shared" si="1569"/>
        <v>353</v>
      </c>
      <c r="C24119" s="815">
        <f t="shared" si="1570"/>
        <v>13</v>
      </c>
      <c r="D24119" s="815">
        <f t="shared" si="1572"/>
        <v>358</v>
      </c>
      <c r="E24119" s="815">
        <v>2025</v>
      </c>
    </row>
    <row r="24120" spans="1:5">
      <c r="A24120" s="816">
        <f t="shared" si="1573"/>
        <v>46011</v>
      </c>
      <c r="B24120" s="815">
        <f t="shared" si="1569"/>
        <v>354</v>
      </c>
      <c r="C24120" s="815">
        <f t="shared" si="1570"/>
        <v>12</v>
      </c>
      <c r="D24120" s="815">
        <f t="shared" si="1572"/>
        <v>357</v>
      </c>
      <c r="E24120" s="815">
        <v>2025</v>
      </c>
    </row>
    <row r="24121" spans="1:5">
      <c r="A24121" s="816">
        <f t="shared" si="1573"/>
        <v>46012</v>
      </c>
      <c r="B24121" s="815">
        <f t="shared" si="1569"/>
        <v>355</v>
      </c>
      <c r="C24121" s="815">
        <f t="shared" si="1570"/>
        <v>11</v>
      </c>
      <c r="D24121" s="815">
        <f t="shared" si="1572"/>
        <v>356</v>
      </c>
      <c r="E24121" s="815">
        <v>2025</v>
      </c>
    </row>
    <row r="24122" spans="1:5">
      <c r="A24122" s="816">
        <f t="shared" si="1573"/>
        <v>46013</v>
      </c>
      <c r="B24122" s="815">
        <f t="shared" si="1569"/>
        <v>356</v>
      </c>
      <c r="C24122" s="815">
        <f t="shared" si="1570"/>
        <v>10</v>
      </c>
      <c r="D24122" s="815">
        <f t="shared" si="1572"/>
        <v>355</v>
      </c>
      <c r="E24122" s="815">
        <v>2025</v>
      </c>
    </row>
    <row r="24123" spans="1:5">
      <c r="A24123" s="816">
        <f t="shared" si="1573"/>
        <v>46014</v>
      </c>
      <c r="B24123" s="815">
        <f t="shared" si="1569"/>
        <v>357</v>
      </c>
      <c r="C24123" s="815">
        <f t="shared" si="1570"/>
        <v>9</v>
      </c>
      <c r="D24123" s="815">
        <f t="shared" si="1572"/>
        <v>354</v>
      </c>
      <c r="E24123" s="815">
        <v>2025</v>
      </c>
    </row>
    <row r="24124" spans="1:5">
      <c r="A24124" s="816">
        <f t="shared" si="1573"/>
        <v>46015</v>
      </c>
      <c r="B24124" s="815">
        <f t="shared" si="1569"/>
        <v>358</v>
      </c>
      <c r="C24124" s="815">
        <f t="shared" si="1570"/>
        <v>8</v>
      </c>
      <c r="D24124" s="815">
        <f t="shared" si="1572"/>
        <v>353</v>
      </c>
      <c r="E24124" s="815">
        <v>2025</v>
      </c>
    </row>
    <row r="24125" spans="1:5">
      <c r="A24125" s="816">
        <f t="shared" si="1573"/>
        <v>46016</v>
      </c>
      <c r="B24125" s="815">
        <f t="shared" si="1569"/>
        <v>359</v>
      </c>
      <c r="C24125" s="815">
        <f t="shared" si="1570"/>
        <v>7</v>
      </c>
      <c r="D24125" s="815">
        <f t="shared" si="1572"/>
        <v>352</v>
      </c>
      <c r="E24125" s="815">
        <v>2025</v>
      </c>
    </row>
    <row r="24126" spans="1:5">
      <c r="A24126" s="816">
        <f t="shared" si="1573"/>
        <v>46017</v>
      </c>
      <c r="B24126" s="815">
        <f t="shared" si="1569"/>
        <v>360</v>
      </c>
      <c r="C24126" s="815">
        <f t="shared" si="1570"/>
        <v>6</v>
      </c>
      <c r="D24126" s="815">
        <f t="shared" si="1572"/>
        <v>351</v>
      </c>
      <c r="E24126" s="815">
        <v>2025</v>
      </c>
    </row>
    <row r="24127" spans="1:5">
      <c r="A24127" s="816">
        <f t="shared" si="1573"/>
        <v>46018</v>
      </c>
      <c r="B24127" s="815">
        <f t="shared" si="1569"/>
        <v>361</v>
      </c>
      <c r="C24127" s="815">
        <f t="shared" si="1570"/>
        <v>5</v>
      </c>
      <c r="D24127" s="815">
        <f t="shared" si="1572"/>
        <v>350</v>
      </c>
      <c r="E24127" s="815">
        <v>2025</v>
      </c>
    </row>
    <row r="24128" spans="1:5">
      <c r="A24128" s="816">
        <f t="shared" si="1573"/>
        <v>46019</v>
      </c>
      <c r="B24128" s="815">
        <f t="shared" si="1569"/>
        <v>362</v>
      </c>
      <c r="C24128" s="815">
        <f t="shared" si="1570"/>
        <v>4</v>
      </c>
      <c r="D24128" s="815">
        <f t="shared" si="1572"/>
        <v>349</v>
      </c>
      <c r="E24128" s="815">
        <v>2025</v>
      </c>
    </row>
    <row r="24129" spans="1:5">
      <c r="A24129" s="816">
        <f t="shared" si="1573"/>
        <v>46020</v>
      </c>
      <c r="B24129" s="815">
        <f t="shared" si="1569"/>
        <v>363</v>
      </c>
      <c r="C24129" s="815">
        <f t="shared" si="1570"/>
        <v>3</v>
      </c>
      <c r="D24129" s="815">
        <f t="shared" si="1572"/>
        <v>348</v>
      </c>
      <c r="E24129" s="815">
        <v>2025</v>
      </c>
    </row>
    <row r="24130" spans="1:5">
      <c r="A24130" s="816">
        <f t="shared" si="1573"/>
        <v>46021</v>
      </c>
      <c r="B24130" s="815">
        <f t="shared" si="1569"/>
        <v>364</v>
      </c>
      <c r="C24130" s="815">
        <f t="shared" si="1570"/>
        <v>2</v>
      </c>
      <c r="D24130" s="815">
        <f t="shared" si="1572"/>
        <v>347</v>
      </c>
      <c r="E24130" s="815">
        <v>2025</v>
      </c>
    </row>
    <row r="24131" spans="1:5">
      <c r="A24131" s="816">
        <f t="shared" si="1573"/>
        <v>46022</v>
      </c>
      <c r="B24131" s="815">
        <f t="shared" si="1569"/>
        <v>365</v>
      </c>
      <c r="C24131" s="815">
        <f t="shared" si="1570"/>
        <v>1</v>
      </c>
      <c r="D24131" s="815">
        <f t="shared" si="1572"/>
        <v>346</v>
      </c>
      <c r="E24131" s="815">
        <v>2025</v>
      </c>
    </row>
    <row r="24132" spans="1:5">
      <c r="A24132" s="816">
        <f t="shared" si="1573"/>
        <v>46023</v>
      </c>
      <c r="B24132" s="815">
        <v>1</v>
      </c>
      <c r="C24132" s="815">
        <v>365</v>
      </c>
      <c r="D24132" s="815">
        <f t="shared" si="1572"/>
        <v>345</v>
      </c>
      <c r="E24132" s="815">
        <v>2026</v>
      </c>
    </row>
    <row r="24133" spans="1:5">
      <c r="A24133" s="816">
        <f t="shared" si="1573"/>
        <v>46024</v>
      </c>
      <c r="B24133" s="815">
        <f t="shared" si="1573"/>
        <v>2</v>
      </c>
      <c r="C24133" s="815">
        <f t="shared" ref="C24133:C24176" si="1574">C24132-1</f>
        <v>364</v>
      </c>
      <c r="D24133" s="815">
        <f t="shared" si="1572"/>
        <v>344</v>
      </c>
      <c r="E24133" s="815">
        <v>2026</v>
      </c>
    </row>
    <row r="24134" spans="1:5">
      <c r="A24134" s="816">
        <f t="shared" si="1573"/>
        <v>46025</v>
      </c>
      <c r="B24134" s="815">
        <v>1</v>
      </c>
      <c r="C24134" s="815">
        <f t="shared" si="1574"/>
        <v>363</v>
      </c>
      <c r="D24134" s="815">
        <f t="shared" si="1572"/>
        <v>343</v>
      </c>
      <c r="E24134" s="815">
        <v>2026</v>
      </c>
    </row>
    <row r="24135" spans="1:5">
      <c r="A24135" s="816">
        <f t="shared" si="1573"/>
        <v>46026</v>
      </c>
      <c r="B24135" s="815">
        <f t="shared" ref="B24135:B24176" si="1575">B24134+1</f>
        <v>2</v>
      </c>
      <c r="C24135" s="815">
        <f t="shared" si="1574"/>
        <v>362</v>
      </c>
      <c r="D24135" s="815">
        <f t="shared" si="1572"/>
        <v>342</v>
      </c>
      <c r="E24135" s="815">
        <v>2026</v>
      </c>
    </row>
    <row r="24136" spans="1:5">
      <c r="A24136" s="816">
        <f t="shared" si="1573"/>
        <v>46027</v>
      </c>
      <c r="B24136" s="815">
        <f t="shared" si="1575"/>
        <v>3</v>
      </c>
      <c r="C24136" s="815">
        <f t="shared" si="1574"/>
        <v>361</v>
      </c>
      <c r="D24136" s="815">
        <f t="shared" si="1572"/>
        <v>341</v>
      </c>
      <c r="E24136" s="815">
        <v>2026</v>
      </c>
    </row>
    <row r="24137" spans="1:5">
      <c r="A24137" s="816">
        <f t="shared" si="1573"/>
        <v>46028</v>
      </c>
      <c r="B24137" s="815">
        <f t="shared" si="1575"/>
        <v>4</v>
      </c>
      <c r="C24137" s="815">
        <f t="shared" si="1574"/>
        <v>360</v>
      </c>
      <c r="D24137" s="815">
        <f t="shared" si="1572"/>
        <v>340</v>
      </c>
      <c r="E24137" s="815">
        <v>2026</v>
      </c>
    </row>
    <row r="24138" spans="1:5">
      <c r="A24138" s="816">
        <f t="shared" si="1573"/>
        <v>46029</v>
      </c>
      <c r="B24138" s="815">
        <f t="shared" si="1575"/>
        <v>5</v>
      </c>
      <c r="C24138" s="815">
        <f t="shared" si="1574"/>
        <v>359</v>
      </c>
      <c r="D24138" s="815">
        <f t="shared" si="1572"/>
        <v>339</v>
      </c>
      <c r="E24138" s="815">
        <v>2026</v>
      </c>
    </row>
    <row r="24139" spans="1:5">
      <c r="A24139" s="816">
        <f t="shared" si="1573"/>
        <v>46030</v>
      </c>
      <c r="B24139" s="815">
        <f t="shared" si="1575"/>
        <v>6</v>
      </c>
      <c r="C24139" s="815">
        <f t="shared" si="1574"/>
        <v>358</v>
      </c>
      <c r="D24139" s="815">
        <f t="shared" si="1572"/>
        <v>338</v>
      </c>
      <c r="E24139" s="815">
        <v>2026</v>
      </c>
    </row>
    <row r="24140" spans="1:5">
      <c r="A24140" s="816">
        <f t="shared" si="1573"/>
        <v>46031</v>
      </c>
      <c r="B24140" s="815">
        <f t="shared" si="1575"/>
        <v>7</v>
      </c>
      <c r="C24140" s="815">
        <f t="shared" si="1574"/>
        <v>357</v>
      </c>
      <c r="D24140" s="815">
        <f t="shared" si="1572"/>
        <v>337</v>
      </c>
      <c r="E24140" s="815">
        <v>2026</v>
      </c>
    </row>
    <row r="24141" spans="1:5">
      <c r="A24141" s="816">
        <f t="shared" si="1573"/>
        <v>46032</v>
      </c>
      <c r="B24141" s="815">
        <f t="shared" si="1575"/>
        <v>8</v>
      </c>
      <c r="C24141" s="815">
        <f t="shared" si="1574"/>
        <v>356</v>
      </c>
      <c r="D24141" s="815">
        <f t="shared" si="1572"/>
        <v>336</v>
      </c>
      <c r="E24141" s="815">
        <v>2026</v>
      </c>
    </row>
    <row r="24142" spans="1:5">
      <c r="A24142" s="816">
        <f t="shared" si="1573"/>
        <v>46033</v>
      </c>
      <c r="B24142" s="815">
        <f t="shared" si="1575"/>
        <v>9</v>
      </c>
      <c r="C24142" s="815">
        <f t="shared" si="1574"/>
        <v>355</v>
      </c>
      <c r="D24142" s="815">
        <f t="shared" si="1572"/>
        <v>335</v>
      </c>
      <c r="E24142" s="815">
        <v>2026</v>
      </c>
    </row>
    <row r="24143" spans="1:5">
      <c r="A24143" s="816">
        <f t="shared" si="1573"/>
        <v>46034</v>
      </c>
      <c r="B24143" s="815">
        <f t="shared" si="1575"/>
        <v>10</v>
      </c>
      <c r="C24143" s="815">
        <f t="shared" si="1574"/>
        <v>354</v>
      </c>
      <c r="D24143" s="815">
        <f t="shared" si="1572"/>
        <v>334</v>
      </c>
      <c r="E24143" s="815">
        <v>2026</v>
      </c>
    </row>
    <row r="24144" spans="1:5">
      <c r="A24144" s="816">
        <f t="shared" si="1573"/>
        <v>46035</v>
      </c>
      <c r="B24144" s="815">
        <f t="shared" si="1575"/>
        <v>11</v>
      </c>
      <c r="C24144" s="815">
        <f t="shared" si="1574"/>
        <v>353</v>
      </c>
      <c r="D24144" s="815">
        <f t="shared" si="1572"/>
        <v>333</v>
      </c>
      <c r="E24144" s="815">
        <v>2026</v>
      </c>
    </row>
    <row r="24145" spans="1:5">
      <c r="A24145" s="816">
        <f t="shared" si="1573"/>
        <v>46036</v>
      </c>
      <c r="B24145" s="815">
        <f t="shared" si="1575"/>
        <v>12</v>
      </c>
      <c r="C24145" s="815">
        <f t="shared" si="1574"/>
        <v>352</v>
      </c>
      <c r="D24145" s="815">
        <f t="shared" si="1572"/>
        <v>332</v>
      </c>
      <c r="E24145" s="815">
        <v>2026</v>
      </c>
    </row>
    <row r="24146" spans="1:5">
      <c r="A24146" s="816">
        <f t="shared" si="1573"/>
        <v>46037</v>
      </c>
      <c r="B24146" s="815">
        <f t="shared" si="1575"/>
        <v>13</v>
      </c>
      <c r="C24146" s="815">
        <f t="shared" si="1574"/>
        <v>351</v>
      </c>
      <c r="D24146" s="815">
        <f t="shared" si="1572"/>
        <v>331</v>
      </c>
      <c r="E24146" s="815">
        <v>2026</v>
      </c>
    </row>
    <row r="24147" spans="1:5">
      <c r="A24147" s="816">
        <f t="shared" si="1573"/>
        <v>46038</v>
      </c>
      <c r="B24147" s="815">
        <f t="shared" si="1575"/>
        <v>14</v>
      </c>
      <c r="C24147" s="815">
        <f t="shared" si="1574"/>
        <v>350</v>
      </c>
      <c r="D24147" s="815">
        <f t="shared" si="1572"/>
        <v>330</v>
      </c>
      <c r="E24147" s="815">
        <v>2026</v>
      </c>
    </row>
    <row r="24148" spans="1:5">
      <c r="A24148" s="816">
        <f t="shared" si="1573"/>
        <v>46039</v>
      </c>
      <c r="B24148" s="815">
        <f t="shared" si="1575"/>
        <v>15</v>
      </c>
      <c r="C24148" s="815">
        <f t="shared" si="1574"/>
        <v>349</v>
      </c>
      <c r="D24148" s="815">
        <f t="shared" si="1572"/>
        <v>329</v>
      </c>
      <c r="E24148" s="815">
        <v>2026</v>
      </c>
    </row>
    <row r="24149" spans="1:5">
      <c r="A24149" s="816">
        <f t="shared" si="1573"/>
        <v>46040</v>
      </c>
      <c r="B24149" s="815">
        <f t="shared" si="1575"/>
        <v>16</v>
      </c>
      <c r="C24149" s="815">
        <f t="shared" si="1574"/>
        <v>348</v>
      </c>
      <c r="D24149" s="815">
        <f t="shared" si="1572"/>
        <v>328</v>
      </c>
      <c r="E24149" s="815">
        <v>2026</v>
      </c>
    </row>
    <row r="24150" spans="1:5">
      <c r="A24150" s="816">
        <f t="shared" si="1573"/>
        <v>46041</v>
      </c>
      <c r="B24150" s="815">
        <f t="shared" si="1575"/>
        <v>17</v>
      </c>
      <c r="C24150" s="815">
        <f t="shared" si="1574"/>
        <v>347</v>
      </c>
      <c r="D24150" s="815">
        <f t="shared" si="1572"/>
        <v>327</v>
      </c>
      <c r="E24150" s="815">
        <v>2026</v>
      </c>
    </row>
    <row r="24151" spans="1:5">
      <c r="A24151" s="816">
        <f t="shared" si="1573"/>
        <v>46042</v>
      </c>
      <c r="B24151" s="815">
        <f t="shared" si="1575"/>
        <v>18</v>
      </c>
      <c r="C24151" s="815">
        <f t="shared" si="1574"/>
        <v>346</v>
      </c>
      <c r="D24151" s="815">
        <f t="shared" si="1572"/>
        <v>326</v>
      </c>
      <c r="E24151" s="815">
        <v>2026</v>
      </c>
    </row>
    <row r="24152" spans="1:5">
      <c r="A24152" s="816">
        <f t="shared" si="1573"/>
        <v>46043</v>
      </c>
      <c r="B24152" s="815">
        <f t="shared" si="1575"/>
        <v>19</v>
      </c>
      <c r="C24152" s="815">
        <f t="shared" si="1574"/>
        <v>345</v>
      </c>
      <c r="D24152" s="815">
        <f t="shared" si="1572"/>
        <v>325</v>
      </c>
      <c r="E24152" s="815">
        <v>2026</v>
      </c>
    </row>
    <row r="24153" spans="1:5">
      <c r="A24153" s="816">
        <f t="shared" si="1573"/>
        <v>46044</v>
      </c>
      <c r="B24153" s="815">
        <f t="shared" si="1575"/>
        <v>20</v>
      </c>
      <c r="C24153" s="815">
        <f t="shared" si="1574"/>
        <v>344</v>
      </c>
      <c r="D24153" s="815">
        <f t="shared" si="1572"/>
        <v>324</v>
      </c>
      <c r="E24153" s="815">
        <v>2026</v>
      </c>
    </row>
    <row r="24154" spans="1:5">
      <c r="A24154" s="816">
        <f t="shared" si="1573"/>
        <v>46045</v>
      </c>
      <c r="B24154" s="815">
        <f t="shared" si="1575"/>
        <v>21</v>
      </c>
      <c r="C24154" s="815">
        <f t="shared" si="1574"/>
        <v>343</v>
      </c>
      <c r="D24154" s="815">
        <f t="shared" si="1572"/>
        <v>323</v>
      </c>
      <c r="E24154" s="815">
        <v>2026</v>
      </c>
    </row>
    <row r="24155" spans="1:5">
      <c r="A24155" s="816">
        <f t="shared" si="1573"/>
        <v>46046</v>
      </c>
      <c r="B24155" s="815">
        <f t="shared" si="1575"/>
        <v>22</v>
      </c>
      <c r="C24155" s="815">
        <f t="shared" si="1574"/>
        <v>342</v>
      </c>
      <c r="D24155" s="815">
        <f t="shared" si="1572"/>
        <v>322</v>
      </c>
      <c r="E24155" s="815">
        <v>2026</v>
      </c>
    </row>
    <row r="24156" spans="1:5">
      <c r="A24156" s="816">
        <f t="shared" si="1573"/>
        <v>46047</v>
      </c>
      <c r="B24156" s="815">
        <f t="shared" si="1575"/>
        <v>23</v>
      </c>
      <c r="C24156" s="815">
        <f t="shared" si="1574"/>
        <v>341</v>
      </c>
      <c r="D24156" s="815">
        <f t="shared" si="1572"/>
        <v>321</v>
      </c>
      <c r="E24156" s="815">
        <v>2026</v>
      </c>
    </row>
    <row r="24157" spans="1:5">
      <c r="A24157" s="816">
        <f t="shared" si="1573"/>
        <v>46048</v>
      </c>
      <c r="B24157" s="815">
        <f t="shared" si="1575"/>
        <v>24</v>
      </c>
      <c r="C24157" s="815">
        <f t="shared" si="1574"/>
        <v>340</v>
      </c>
      <c r="D24157" s="815">
        <f t="shared" si="1572"/>
        <v>320</v>
      </c>
      <c r="E24157" s="815">
        <v>2026</v>
      </c>
    </row>
    <row r="24158" spans="1:5">
      <c r="A24158" s="816">
        <f t="shared" si="1573"/>
        <v>46049</v>
      </c>
      <c r="B24158" s="815">
        <f t="shared" si="1575"/>
        <v>25</v>
      </c>
      <c r="C24158" s="815">
        <f t="shared" si="1574"/>
        <v>339</v>
      </c>
      <c r="D24158" s="815">
        <f t="shared" si="1572"/>
        <v>319</v>
      </c>
      <c r="E24158" s="815">
        <v>2026</v>
      </c>
    </row>
    <row r="24159" spans="1:5">
      <c r="A24159" s="816">
        <f t="shared" si="1573"/>
        <v>46050</v>
      </c>
      <c r="B24159" s="815">
        <f t="shared" si="1575"/>
        <v>26</v>
      </c>
      <c r="C24159" s="815">
        <f t="shared" si="1574"/>
        <v>338</v>
      </c>
      <c r="D24159" s="815">
        <f t="shared" si="1572"/>
        <v>318</v>
      </c>
      <c r="E24159" s="815">
        <v>2026</v>
      </c>
    </row>
    <row r="24160" spans="1:5">
      <c r="A24160" s="816">
        <f t="shared" si="1573"/>
        <v>46051</v>
      </c>
      <c r="B24160" s="815">
        <f t="shared" si="1575"/>
        <v>27</v>
      </c>
      <c r="C24160" s="815">
        <f t="shared" si="1574"/>
        <v>337</v>
      </c>
      <c r="D24160" s="815">
        <f t="shared" si="1572"/>
        <v>317</v>
      </c>
      <c r="E24160" s="815">
        <v>2026</v>
      </c>
    </row>
    <row r="24161" spans="1:5">
      <c r="A24161" s="816">
        <f t="shared" si="1573"/>
        <v>46052</v>
      </c>
      <c r="B24161" s="815">
        <f t="shared" si="1575"/>
        <v>28</v>
      </c>
      <c r="C24161" s="815">
        <f t="shared" si="1574"/>
        <v>336</v>
      </c>
      <c r="D24161" s="815">
        <f t="shared" si="1572"/>
        <v>316</v>
      </c>
      <c r="E24161" s="815">
        <v>2026</v>
      </c>
    </row>
    <row r="24162" spans="1:5">
      <c r="A24162" s="816">
        <f t="shared" si="1573"/>
        <v>46053</v>
      </c>
      <c r="B24162" s="815">
        <f t="shared" si="1575"/>
        <v>29</v>
      </c>
      <c r="C24162" s="815">
        <f t="shared" si="1574"/>
        <v>335</v>
      </c>
      <c r="D24162" s="815">
        <f t="shared" si="1572"/>
        <v>315</v>
      </c>
      <c r="E24162" s="815">
        <v>2026</v>
      </c>
    </row>
    <row r="24163" spans="1:5">
      <c r="A24163" s="816">
        <f t="shared" si="1573"/>
        <v>46054</v>
      </c>
      <c r="B24163" s="815">
        <f t="shared" si="1575"/>
        <v>30</v>
      </c>
      <c r="C24163" s="815">
        <f t="shared" si="1574"/>
        <v>334</v>
      </c>
      <c r="D24163" s="815">
        <f t="shared" si="1572"/>
        <v>314</v>
      </c>
      <c r="E24163" s="815">
        <v>2026</v>
      </c>
    </row>
    <row r="24164" spans="1:5">
      <c r="A24164" s="816">
        <f t="shared" si="1573"/>
        <v>46055</v>
      </c>
      <c r="B24164" s="815">
        <f t="shared" si="1575"/>
        <v>31</v>
      </c>
      <c r="C24164" s="815">
        <f t="shared" si="1574"/>
        <v>333</v>
      </c>
      <c r="D24164" s="815">
        <f t="shared" si="1572"/>
        <v>313</v>
      </c>
      <c r="E24164" s="815">
        <v>2026</v>
      </c>
    </row>
    <row r="24165" spans="1:5">
      <c r="A24165" s="816">
        <f t="shared" si="1573"/>
        <v>46056</v>
      </c>
      <c r="B24165" s="815">
        <f t="shared" si="1575"/>
        <v>32</v>
      </c>
      <c r="C24165" s="815">
        <f t="shared" si="1574"/>
        <v>332</v>
      </c>
      <c r="D24165" s="815">
        <f t="shared" si="1572"/>
        <v>312</v>
      </c>
      <c r="E24165" s="815">
        <v>2026</v>
      </c>
    </row>
    <row r="24166" spans="1:5">
      <c r="A24166" s="816">
        <f t="shared" si="1573"/>
        <v>46057</v>
      </c>
      <c r="B24166" s="815">
        <f t="shared" si="1575"/>
        <v>33</v>
      </c>
      <c r="C24166" s="815">
        <f t="shared" si="1574"/>
        <v>331</v>
      </c>
      <c r="D24166" s="815">
        <f t="shared" si="1572"/>
        <v>311</v>
      </c>
      <c r="E24166" s="815">
        <v>2026</v>
      </c>
    </row>
    <row r="24167" spans="1:5">
      <c r="A24167" s="816">
        <f t="shared" si="1573"/>
        <v>46058</v>
      </c>
      <c r="B24167" s="815">
        <f t="shared" si="1575"/>
        <v>34</v>
      </c>
      <c r="C24167" s="815">
        <f t="shared" si="1574"/>
        <v>330</v>
      </c>
      <c r="D24167" s="815">
        <f t="shared" si="1572"/>
        <v>310</v>
      </c>
      <c r="E24167" s="815">
        <v>2026</v>
      </c>
    </row>
    <row r="24168" spans="1:5">
      <c r="A24168" s="816">
        <f t="shared" si="1573"/>
        <v>46059</v>
      </c>
      <c r="B24168" s="815">
        <f t="shared" si="1575"/>
        <v>35</v>
      </c>
      <c r="C24168" s="815">
        <f t="shared" si="1574"/>
        <v>329</v>
      </c>
      <c r="D24168" s="815">
        <f t="shared" si="1572"/>
        <v>309</v>
      </c>
      <c r="E24168" s="815">
        <v>2026</v>
      </c>
    </row>
    <row r="24169" spans="1:5">
      <c r="A24169" s="816">
        <f t="shared" si="1573"/>
        <v>46060</v>
      </c>
      <c r="B24169" s="815">
        <f t="shared" si="1575"/>
        <v>36</v>
      </c>
      <c r="C24169" s="815">
        <f t="shared" si="1574"/>
        <v>328</v>
      </c>
      <c r="D24169" s="815">
        <f t="shared" si="1572"/>
        <v>308</v>
      </c>
      <c r="E24169" s="815">
        <v>2026</v>
      </c>
    </row>
    <row r="24170" spans="1:5">
      <c r="A24170" s="816">
        <f t="shared" si="1573"/>
        <v>46061</v>
      </c>
      <c r="B24170" s="815">
        <f t="shared" si="1575"/>
        <v>37</v>
      </c>
      <c r="C24170" s="815">
        <f t="shared" si="1574"/>
        <v>327</v>
      </c>
      <c r="D24170" s="815">
        <f t="shared" si="1572"/>
        <v>307</v>
      </c>
      <c r="E24170" s="815">
        <v>2026</v>
      </c>
    </row>
    <row r="24171" spans="1:5">
      <c r="A24171" s="816">
        <f t="shared" si="1573"/>
        <v>46062</v>
      </c>
      <c r="B24171" s="815">
        <f t="shared" si="1575"/>
        <v>38</v>
      </c>
      <c r="C24171" s="815">
        <f t="shared" si="1574"/>
        <v>326</v>
      </c>
      <c r="D24171" s="815">
        <f t="shared" si="1572"/>
        <v>306</v>
      </c>
      <c r="E24171" s="815">
        <v>2026</v>
      </c>
    </row>
    <row r="24172" spans="1:5">
      <c r="A24172" s="816">
        <f t="shared" si="1573"/>
        <v>46063</v>
      </c>
      <c r="B24172" s="815">
        <f t="shared" si="1575"/>
        <v>39</v>
      </c>
      <c r="C24172" s="815">
        <f t="shared" si="1574"/>
        <v>325</v>
      </c>
      <c r="D24172" s="815">
        <f t="shared" si="1572"/>
        <v>305</v>
      </c>
      <c r="E24172" s="815">
        <v>2026</v>
      </c>
    </row>
    <row r="24173" spans="1:5">
      <c r="A24173" s="816">
        <f t="shared" si="1573"/>
        <v>46064</v>
      </c>
      <c r="B24173" s="815">
        <f t="shared" si="1575"/>
        <v>40</v>
      </c>
      <c r="C24173" s="815">
        <f t="shared" si="1574"/>
        <v>324</v>
      </c>
      <c r="D24173" s="815">
        <f t="shared" si="1572"/>
        <v>304</v>
      </c>
      <c r="E24173" s="815">
        <v>2026</v>
      </c>
    </row>
    <row r="24174" spans="1:5">
      <c r="A24174" s="816">
        <f t="shared" si="1573"/>
        <v>46065</v>
      </c>
      <c r="B24174" s="815">
        <f t="shared" si="1575"/>
        <v>41</v>
      </c>
      <c r="C24174" s="815">
        <f t="shared" si="1574"/>
        <v>323</v>
      </c>
      <c r="D24174" s="815">
        <f t="shared" si="1572"/>
        <v>303</v>
      </c>
      <c r="E24174" s="815">
        <v>2026</v>
      </c>
    </row>
    <row r="24175" spans="1:5">
      <c r="A24175" s="816">
        <f t="shared" si="1573"/>
        <v>46066</v>
      </c>
      <c r="B24175" s="815">
        <f t="shared" si="1575"/>
        <v>42</v>
      </c>
      <c r="C24175" s="815">
        <f t="shared" si="1574"/>
        <v>322</v>
      </c>
      <c r="D24175" s="815">
        <f t="shared" si="1572"/>
        <v>302</v>
      </c>
      <c r="E24175" s="815">
        <v>2026</v>
      </c>
    </row>
    <row r="24176" spans="1:5">
      <c r="A24176" s="816">
        <f t="shared" si="1573"/>
        <v>46067</v>
      </c>
      <c r="B24176" s="815">
        <f t="shared" si="1575"/>
        <v>43</v>
      </c>
      <c r="C24176" s="815">
        <f t="shared" si="1574"/>
        <v>321</v>
      </c>
      <c r="D24176" s="815">
        <f t="shared" si="1572"/>
        <v>301</v>
      </c>
      <c r="E24176" s="815">
        <v>2026</v>
      </c>
    </row>
    <row r="24177" spans="1:5">
      <c r="A24177" s="816">
        <f t="shared" si="1573"/>
        <v>46068</v>
      </c>
      <c r="B24177" s="815">
        <f t="shared" ref="B24177:B24240" si="1576">B24176+1</f>
        <v>44</v>
      </c>
      <c r="C24177" s="815">
        <f t="shared" ref="C24177:C24240" si="1577">C24176-1</f>
        <v>320</v>
      </c>
      <c r="D24177" s="815">
        <f t="shared" ref="D24177:D24240" si="1578">D24176-1</f>
        <v>300</v>
      </c>
      <c r="E24177" s="815">
        <v>2026</v>
      </c>
    </row>
    <row r="24178" spans="1:5">
      <c r="A24178" s="816">
        <f t="shared" si="1573"/>
        <v>46069</v>
      </c>
      <c r="B24178" s="815">
        <f t="shared" si="1576"/>
        <v>45</v>
      </c>
      <c r="C24178" s="815">
        <f t="shared" si="1577"/>
        <v>319</v>
      </c>
      <c r="D24178" s="815">
        <f t="shared" si="1578"/>
        <v>299</v>
      </c>
      <c r="E24178" s="815">
        <v>2026</v>
      </c>
    </row>
    <row r="24179" spans="1:5">
      <c r="A24179" s="816">
        <f t="shared" ref="A24179:A24242" si="1579">A24178+1</f>
        <v>46070</v>
      </c>
      <c r="B24179" s="815">
        <f t="shared" si="1576"/>
        <v>46</v>
      </c>
      <c r="C24179" s="815">
        <f t="shared" si="1577"/>
        <v>318</v>
      </c>
      <c r="D24179" s="815">
        <f t="shared" si="1578"/>
        <v>298</v>
      </c>
      <c r="E24179" s="815">
        <v>2026</v>
      </c>
    </row>
    <row r="24180" spans="1:5">
      <c r="A24180" s="816">
        <f t="shared" si="1579"/>
        <v>46071</v>
      </c>
      <c r="B24180" s="815">
        <f t="shared" si="1576"/>
        <v>47</v>
      </c>
      <c r="C24180" s="815">
        <f t="shared" si="1577"/>
        <v>317</v>
      </c>
      <c r="D24180" s="815">
        <f t="shared" si="1578"/>
        <v>297</v>
      </c>
      <c r="E24180" s="815">
        <v>2026</v>
      </c>
    </row>
    <row r="24181" spans="1:5">
      <c r="A24181" s="816">
        <f t="shared" si="1579"/>
        <v>46072</v>
      </c>
      <c r="B24181" s="815">
        <f t="shared" si="1576"/>
        <v>48</v>
      </c>
      <c r="C24181" s="815">
        <f t="shared" si="1577"/>
        <v>316</v>
      </c>
      <c r="D24181" s="815">
        <f t="shared" si="1578"/>
        <v>296</v>
      </c>
      <c r="E24181" s="815">
        <v>2026</v>
      </c>
    </row>
    <row r="24182" spans="1:5">
      <c r="A24182" s="816">
        <f t="shared" si="1579"/>
        <v>46073</v>
      </c>
      <c r="B24182" s="815">
        <f t="shared" si="1576"/>
        <v>49</v>
      </c>
      <c r="C24182" s="815">
        <f t="shared" si="1577"/>
        <v>315</v>
      </c>
      <c r="D24182" s="815">
        <f t="shared" si="1578"/>
        <v>295</v>
      </c>
      <c r="E24182" s="815">
        <v>2026</v>
      </c>
    </row>
    <row r="24183" spans="1:5">
      <c r="A24183" s="816">
        <f t="shared" si="1579"/>
        <v>46074</v>
      </c>
      <c r="B24183" s="815">
        <f t="shared" si="1576"/>
        <v>50</v>
      </c>
      <c r="C24183" s="815">
        <f t="shared" si="1577"/>
        <v>314</v>
      </c>
      <c r="D24183" s="815">
        <f t="shared" si="1578"/>
        <v>294</v>
      </c>
      <c r="E24183" s="815">
        <v>2026</v>
      </c>
    </row>
    <row r="24184" spans="1:5">
      <c r="A24184" s="816">
        <f t="shared" si="1579"/>
        <v>46075</v>
      </c>
      <c r="B24184" s="815">
        <f t="shared" si="1576"/>
        <v>51</v>
      </c>
      <c r="C24184" s="815">
        <f t="shared" si="1577"/>
        <v>313</v>
      </c>
      <c r="D24184" s="815">
        <f t="shared" si="1578"/>
        <v>293</v>
      </c>
      <c r="E24184" s="815">
        <v>2026</v>
      </c>
    </row>
    <row r="24185" spans="1:5">
      <c r="A24185" s="816">
        <f t="shared" si="1579"/>
        <v>46076</v>
      </c>
      <c r="B24185" s="815">
        <f t="shared" si="1576"/>
        <v>52</v>
      </c>
      <c r="C24185" s="815">
        <f t="shared" si="1577"/>
        <v>312</v>
      </c>
      <c r="D24185" s="815">
        <f t="shared" si="1578"/>
        <v>292</v>
      </c>
      <c r="E24185" s="815">
        <v>2026</v>
      </c>
    </row>
    <row r="24186" spans="1:5">
      <c r="A24186" s="816">
        <f t="shared" si="1579"/>
        <v>46077</v>
      </c>
      <c r="B24186" s="815">
        <f t="shared" si="1576"/>
        <v>53</v>
      </c>
      <c r="C24186" s="815">
        <f t="shared" si="1577"/>
        <v>311</v>
      </c>
      <c r="D24186" s="815">
        <f t="shared" si="1578"/>
        <v>291</v>
      </c>
      <c r="E24186" s="815">
        <v>2026</v>
      </c>
    </row>
    <row r="24187" spans="1:5">
      <c r="A24187" s="816">
        <f t="shared" si="1579"/>
        <v>46078</v>
      </c>
      <c r="B24187" s="815">
        <f t="shared" si="1576"/>
        <v>54</v>
      </c>
      <c r="C24187" s="815">
        <f t="shared" si="1577"/>
        <v>310</v>
      </c>
      <c r="D24187" s="815">
        <f t="shared" si="1578"/>
        <v>290</v>
      </c>
      <c r="E24187" s="815">
        <v>2026</v>
      </c>
    </row>
    <row r="24188" spans="1:5">
      <c r="A24188" s="816">
        <f t="shared" si="1579"/>
        <v>46079</v>
      </c>
      <c r="B24188" s="815">
        <f t="shared" si="1576"/>
        <v>55</v>
      </c>
      <c r="C24188" s="815">
        <f t="shared" si="1577"/>
        <v>309</v>
      </c>
      <c r="D24188" s="815">
        <f t="shared" si="1578"/>
        <v>289</v>
      </c>
      <c r="E24188" s="815">
        <v>2026</v>
      </c>
    </row>
    <row r="24189" spans="1:5">
      <c r="A24189" s="816">
        <f t="shared" si="1579"/>
        <v>46080</v>
      </c>
      <c r="B24189" s="815">
        <f t="shared" si="1576"/>
        <v>56</v>
      </c>
      <c r="C24189" s="815">
        <f t="shared" si="1577"/>
        <v>308</v>
      </c>
      <c r="D24189" s="815">
        <f t="shared" si="1578"/>
        <v>288</v>
      </c>
      <c r="E24189" s="815">
        <v>2026</v>
      </c>
    </row>
    <row r="24190" spans="1:5">
      <c r="A24190" s="816">
        <f t="shared" si="1579"/>
        <v>46081</v>
      </c>
      <c r="B24190" s="815">
        <f t="shared" si="1576"/>
        <v>57</v>
      </c>
      <c r="C24190" s="815">
        <f t="shared" si="1577"/>
        <v>307</v>
      </c>
      <c r="D24190" s="815">
        <f t="shared" si="1578"/>
        <v>287</v>
      </c>
      <c r="E24190" s="815">
        <v>2026</v>
      </c>
    </row>
    <row r="24191" spans="1:5">
      <c r="A24191" s="816">
        <f t="shared" si="1579"/>
        <v>46082</v>
      </c>
      <c r="B24191" s="815">
        <f t="shared" si="1576"/>
        <v>58</v>
      </c>
      <c r="C24191" s="815">
        <f t="shared" si="1577"/>
        <v>306</v>
      </c>
      <c r="D24191" s="815">
        <f t="shared" si="1578"/>
        <v>286</v>
      </c>
      <c r="E24191" s="815">
        <v>2026</v>
      </c>
    </row>
    <row r="24192" spans="1:5">
      <c r="A24192" s="816">
        <f t="shared" si="1579"/>
        <v>46083</v>
      </c>
      <c r="B24192" s="815">
        <f t="shared" si="1576"/>
        <v>59</v>
      </c>
      <c r="C24192" s="815">
        <f t="shared" si="1577"/>
        <v>305</v>
      </c>
      <c r="D24192" s="815">
        <f t="shared" si="1578"/>
        <v>285</v>
      </c>
      <c r="E24192" s="815">
        <v>2026</v>
      </c>
    </row>
    <row r="24193" spans="1:5">
      <c r="A24193" s="816">
        <f t="shared" si="1579"/>
        <v>46084</v>
      </c>
      <c r="B24193" s="815">
        <f t="shared" si="1576"/>
        <v>60</v>
      </c>
      <c r="C24193" s="815">
        <f t="shared" si="1577"/>
        <v>304</v>
      </c>
      <c r="D24193" s="815">
        <f t="shared" si="1578"/>
        <v>284</v>
      </c>
      <c r="E24193" s="815">
        <v>2026</v>
      </c>
    </row>
    <row r="24194" spans="1:5">
      <c r="A24194" s="816">
        <f t="shared" si="1579"/>
        <v>46085</v>
      </c>
      <c r="B24194" s="815">
        <f t="shared" si="1576"/>
        <v>61</v>
      </c>
      <c r="C24194" s="815">
        <f t="shared" si="1577"/>
        <v>303</v>
      </c>
      <c r="D24194" s="815">
        <f t="shared" si="1578"/>
        <v>283</v>
      </c>
      <c r="E24194" s="815">
        <v>2026</v>
      </c>
    </row>
    <row r="24195" spans="1:5">
      <c r="A24195" s="816">
        <f t="shared" si="1579"/>
        <v>46086</v>
      </c>
      <c r="B24195" s="815">
        <f t="shared" si="1576"/>
        <v>62</v>
      </c>
      <c r="C24195" s="815">
        <f t="shared" si="1577"/>
        <v>302</v>
      </c>
      <c r="D24195" s="815">
        <f t="shared" si="1578"/>
        <v>282</v>
      </c>
      <c r="E24195" s="815">
        <v>2026</v>
      </c>
    </row>
    <row r="24196" spans="1:5">
      <c r="A24196" s="816">
        <f t="shared" si="1579"/>
        <v>46087</v>
      </c>
      <c r="B24196" s="815">
        <f t="shared" si="1576"/>
        <v>63</v>
      </c>
      <c r="C24196" s="815">
        <f t="shared" si="1577"/>
        <v>301</v>
      </c>
      <c r="D24196" s="815">
        <f t="shared" si="1578"/>
        <v>281</v>
      </c>
      <c r="E24196" s="815">
        <v>2026</v>
      </c>
    </row>
    <row r="24197" spans="1:5">
      <c r="A24197" s="816">
        <f t="shared" si="1579"/>
        <v>46088</v>
      </c>
      <c r="B24197" s="815">
        <f t="shared" si="1576"/>
        <v>64</v>
      </c>
      <c r="C24197" s="815">
        <f t="shared" si="1577"/>
        <v>300</v>
      </c>
      <c r="D24197" s="815">
        <f t="shared" si="1578"/>
        <v>280</v>
      </c>
      <c r="E24197" s="815">
        <v>2026</v>
      </c>
    </row>
    <row r="24198" spans="1:5">
      <c r="A24198" s="816">
        <f t="shared" si="1579"/>
        <v>46089</v>
      </c>
      <c r="B24198" s="815">
        <f t="shared" si="1576"/>
        <v>65</v>
      </c>
      <c r="C24198" s="815">
        <f t="shared" si="1577"/>
        <v>299</v>
      </c>
      <c r="D24198" s="815">
        <f t="shared" si="1578"/>
        <v>279</v>
      </c>
      <c r="E24198" s="815">
        <v>2026</v>
      </c>
    </row>
    <row r="24199" spans="1:5">
      <c r="A24199" s="816">
        <f t="shared" si="1579"/>
        <v>46090</v>
      </c>
      <c r="B24199" s="815">
        <f t="shared" si="1576"/>
        <v>66</v>
      </c>
      <c r="C24199" s="815">
        <f t="shared" si="1577"/>
        <v>298</v>
      </c>
      <c r="D24199" s="815">
        <f t="shared" si="1578"/>
        <v>278</v>
      </c>
      <c r="E24199" s="815">
        <v>2026</v>
      </c>
    </row>
    <row r="24200" spans="1:5">
      <c r="A24200" s="816">
        <f t="shared" si="1579"/>
        <v>46091</v>
      </c>
      <c r="B24200" s="815">
        <f t="shared" si="1576"/>
        <v>67</v>
      </c>
      <c r="C24200" s="815">
        <f t="shared" si="1577"/>
        <v>297</v>
      </c>
      <c r="D24200" s="815">
        <f t="shared" si="1578"/>
        <v>277</v>
      </c>
      <c r="E24200" s="815">
        <v>2026</v>
      </c>
    </row>
    <row r="24201" spans="1:5">
      <c r="A24201" s="816">
        <f t="shared" si="1579"/>
        <v>46092</v>
      </c>
      <c r="B24201" s="815">
        <f t="shared" si="1576"/>
        <v>68</v>
      </c>
      <c r="C24201" s="815">
        <f t="shared" si="1577"/>
        <v>296</v>
      </c>
      <c r="D24201" s="815">
        <f t="shared" si="1578"/>
        <v>276</v>
      </c>
      <c r="E24201" s="815">
        <v>2026</v>
      </c>
    </row>
    <row r="24202" spans="1:5">
      <c r="A24202" s="816">
        <f t="shared" si="1579"/>
        <v>46093</v>
      </c>
      <c r="B24202" s="815">
        <f t="shared" si="1576"/>
        <v>69</v>
      </c>
      <c r="C24202" s="815">
        <f t="shared" si="1577"/>
        <v>295</v>
      </c>
      <c r="D24202" s="815">
        <f t="shared" si="1578"/>
        <v>275</v>
      </c>
      <c r="E24202" s="815">
        <v>2026</v>
      </c>
    </row>
    <row r="24203" spans="1:5">
      <c r="A24203" s="816">
        <f t="shared" si="1579"/>
        <v>46094</v>
      </c>
      <c r="B24203" s="815">
        <f t="shared" si="1576"/>
        <v>70</v>
      </c>
      <c r="C24203" s="815">
        <f t="shared" si="1577"/>
        <v>294</v>
      </c>
      <c r="D24203" s="815">
        <f t="shared" si="1578"/>
        <v>274</v>
      </c>
      <c r="E24203" s="815">
        <v>2026</v>
      </c>
    </row>
    <row r="24204" spans="1:5">
      <c r="A24204" s="816">
        <f t="shared" si="1579"/>
        <v>46095</v>
      </c>
      <c r="B24204" s="815">
        <f t="shared" si="1576"/>
        <v>71</v>
      </c>
      <c r="C24204" s="815">
        <f t="shared" si="1577"/>
        <v>293</v>
      </c>
      <c r="D24204" s="815">
        <f t="shared" si="1578"/>
        <v>273</v>
      </c>
      <c r="E24204" s="815">
        <v>2026</v>
      </c>
    </row>
    <row r="24205" spans="1:5">
      <c r="A24205" s="816">
        <f t="shared" si="1579"/>
        <v>46096</v>
      </c>
      <c r="B24205" s="815">
        <f t="shared" si="1576"/>
        <v>72</v>
      </c>
      <c r="C24205" s="815">
        <f t="shared" si="1577"/>
        <v>292</v>
      </c>
      <c r="D24205" s="815">
        <f t="shared" si="1578"/>
        <v>272</v>
      </c>
      <c r="E24205" s="815">
        <v>2026</v>
      </c>
    </row>
    <row r="24206" spans="1:5">
      <c r="A24206" s="816">
        <f t="shared" si="1579"/>
        <v>46097</v>
      </c>
      <c r="B24206" s="815">
        <f t="shared" si="1576"/>
        <v>73</v>
      </c>
      <c r="C24206" s="815">
        <f t="shared" si="1577"/>
        <v>291</v>
      </c>
      <c r="D24206" s="815">
        <f t="shared" si="1578"/>
        <v>271</v>
      </c>
      <c r="E24206" s="815">
        <v>2026</v>
      </c>
    </row>
    <row r="24207" spans="1:5">
      <c r="A24207" s="816">
        <f t="shared" si="1579"/>
        <v>46098</v>
      </c>
      <c r="B24207" s="815">
        <f t="shared" si="1576"/>
        <v>74</v>
      </c>
      <c r="C24207" s="815">
        <f t="shared" si="1577"/>
        <v>290</v>
      </c>
      <c r="D24207" s="815">
        <f t="shared" si="1578"/>
        <v>270</v>
      </c>
      <c r="E24207" s="815">
        <v>2026</v>
      </c>
    </row>
    <row r="24208" spans="1:5">
      <c r="A24208" s="816">
        <f t="shared" si="1579"/>
        <v>46099</v>
      </c>
      <c r="B24208" s="815">
        <f t="shared" si="1576"/>
        <v>75</v>
      </c>
      <c r="C24208" s="815">
        <f t="shared" si="1577"/>
        <v>289</v>
      </c>
      <c r="D24208" s="815">
        <f t="shared" si="1578"/>
        <v>269</v>
      </c>
      <c r="E24208" s="815">
        <v>2026</v>
      </c>
    </row>
    <row r="24209" spans="1:5">
      <c r="A24209" s="816">
        <f t="shared" si="1579"/>
        <v>46100</v>
      </c>
      <c r="B24209" s="815">
        <f t="shared" si="1576"/>
        <v>76</v>
      </c>
      <c r="C24209" s="815">
        <f t="shared" si="1577"/>
        <v>288</v>
      </c>
      <c r="D24209" s="815">
        <f t="shared" si="1578"/>
        <v>268</v>
      </c>
      <c r="E24209" s="815">
        <v>2026</v>
      </c>
    </row>
    <row r="24210" spans="1:5">
      <c r="A24210" s="816">
        <f t="shared" si="1579"/>
        <v>46101</v>
      </c>
      <c r="B24210" s="815">
        <f t="shared" si="1576"/>
        <v>77</v>
      </c>
      <c r="C24210" s="815">
        <f t="shared" si="1577"/>
        <v>287</v>
      </c>
      <c r="D24210" s="815">
        <f t="shared" si="1578"/>
        <v>267</v>
      </c>
      <c r="E24210" s="815">
        <v>2026</v>
      </c>
    </row>
    <row r="24211" spans="1:5">
      <c r="A24211" s="816">
        <f t="shared" si="1579"/>
        <v>46102</v>
      </c>
      <c r="B24211" s="815">
        <f t="shared" si="1576"/>
        <v>78</v>
      </c>
      <c r="C24211" s="815">
        <f t="shared" si="1577"/>
        <v>286</v>
      </c>
      <c r="D24211" s="815">
        <f t="shared" si="1578"/>
        <v>266</v>
      </c>
      <c r="E24211" s="815">
        <v>2026</v>
      </c>
    </row>
    <row r="24212" spans="1:5">
      <c r="A24212" s="816">
        <f t="shared" si="1579"/>
        <v>46103</v>
      </c>
      <c r="B24212" s="815">
        <f t="shared" si="1576"/>
        <v>79</v>
      </c>
      <c r="C24212" s="815">
        <f t="shared" si="1577"/>
        <v>285</v>
      </c>
      <c r="D24212" s="815">
        <f t="shared" si="1578"/>
        <v>265</v>
      </c>
      <c r="E24212" s="815">
        <v>2026</v>
      </c>
    </row>
    <row r="24213" spans="1:5">
      <c r="A24213" s="816">
        <f t="shared" si="1579"/>
        <v>46104</v>
      </c>
      <c r="B24213" s="815">
        <f t="shared" si="1576"/>
        <v>80</v>
      </c>
      <c r="C24213" s="815">
        <f t="shared" si="1577"/>
        <v>284</v>
      </c>
      <c r="D24213" s="815">
        <f t="shared" si="1578"/>
        <v>264</v>
      </c>
      <c r="E24213" s="815">
        <v>2026</v>
      </c>
    </row>
    <row r="24214" spans="1:5">
      <c r="A24214" s="816">
        <f t="shared" si="1579"/>
        <v>46105</v>
      </c>
      <c r="B24214" s="815">
        <f t="shared" si="1576"/>
        <v>81</v>
      </c>
      <c r="C24214" s="815">
        <f t="shared" si="1577"/>
        <v>283</v>
      </c>
      <c r="D24214" s="815">
        <f t="shared" si="1578"/>
        <v>263</v>
      </c>
      <c r="E24214" s="815">
        <v>2026</v>
      </c>
    </row>
    <row r="24215" spans="1:5">
      <c r="A24215" s="816">
        <f t="shared" si="1579"/>
        <v>46106</v>
      </c>
      <c r="B24215" s="815">
        <f t="shared" si="1576"/>
        <v>82</v>
      </c>
      <c r="C24215" s="815">
        <f t="shared" si="1577"/>
        <v>282</v>
      </c>
      <c r="D24215" s="815">
        <f t="shared" si="1578"/>
        <v>262</v>
      </c>
      <c r="E24215" s="815">
        <v>2026</v>
      </c>
    </row>
    <row r="24216" spans="1:5">
      <c r="A24216" s="816">
        <f t="shared" si="1579"/>
        <v>46107</v>
      </c>
      <c r="B24216" s="815">
        <f t="shared" si="1576"/>
        <v>83</v>
      </c>
      <c r="C24216" s="815">
        <f t="shared" si="1577"/>
        <v>281</v>
      </c>
      <c r="D24216" s="815">
        <f t="shared" si="1578"/>
        <v>261</v>
      </c>
      <c r="E24216" s="815">
        <v>2026</v>
      </c>
    </row>
    <row r="24217" spans="1:5">
      <c r="A24217" s="816">
        <f t="shared" si="1579"/>
        <v>46108</v>
      </c>
      <c r="B24217" s="815">
        <f t="shared" si="1576"/>
        <v>84</v>
      </c>
      <c r="C24217" s="815">
        <f t="shared" si="1577"/>
        <v>280</v>
      </c>
      <c r="D24217" s="815">
        <f t="shared" si="1578"/>
        <v>260</v>
      </c>
      <c r="E24217" s="815">
        <v>2026</v>
      </c>
    </row>
    <row r="24218" spans="1:5">
      <c r="A24218" s="816">
        <f t="shared" si="1579"/>
        <v>46109</v>
      </c>
      <c r="B24218" s="815">
        <f t="shared" si="1576"/>
        <v>85</v>
      </c>
      <c r="C24218" s="815">
        <f t="shared" si="1577"/>
        <v>279</v>
      </c>
      <c r="D24218" s="815">
        <f t="shared" si="1578"/>
        <v>259</v>
      </c>
      <c r="E24218" s="815">
        <v>2026</v>
      </c>
    </row>
    <row r="24219" spans="1:5">
      <c r="A24219" s="816">
        <f t="shared" si="1579"/>
        <v>46110</v>
      </c>
      <c r="B24219" s="815">
        <f t="shared" si="1576"/>
        <v>86</v>
      </c>
      <c r="C24219" s="815">
        <f t="shared" si="1577"/>
        <v>278</v>
      </c>
      <c r="D24219" s="815">
        <f t="shared" si="1578"/>
        <v>258</v>
      </c>
      <c r="E24219" s="815">
        <v>2026</v>
      </c>
    </row>
    <row r="24220" spans="1:5">
      <c r="A24220" s="816">
        <f t="shared" si="1579"/>
        <v>46111</v>
      </c>
      <c r="B24220" s="815">
        <f t="shared" si="1576"/>
        <v>87</v>
      </c>
      <c r="C24220" s="815">
        <f t="shared" si="1577"/>
        <v>277</v>
      </c>
      <c r="D24220" s="815">
        <f t="shared" si="1578"/>
        <v>257</v>
      </c>
      <c r="E24220" s="815">
        <v>2026</v>
      </c>
    </row>
    <row r="24221" spans="1:5">
      <c r="A24221" s="816">
        <f t="shared" si="1579"/>
        <v>46112</v>
      </c>
      <c r="B24221" s="815">
        <f t="shared" si="1576"/>
        <v>88</v>
      </c>
      <c r="C24221" s="815">
        <f t="shared" si="1577"/>
        <v>276</v>
      </c>
      <c r="D24221" s="815">
        <f t="shared" si="1578"/>
        <v>256</v>
      </c>
      <c r="E24221" s="815">
        <v>2026</v>
      </c>
    </row>
    <row r="24222" spans="1:5">
      <c r="A24222" s="816">
        <f t="shared" si="1579"/>
        <v>46113</v>
      </c>
      <c r="B24222" s="815">
        <f t="shared" si="1576"/>
        <v>89</v>
      </c>
      <c r="C24222" s="815">
        <f t="shared" si="1577"/>
        <v>275</v>
      </c>
      <c r="D24222" s="815">
        <f t="shared" si="1578"/>
        <v>255</v>
      </c>
      <c r="E24222" s="815">
        <v>2026</v>
      </c>
    </row>
    <row r="24223" spans="1:5">
      <c r="A24223" s="816">
        <f t="shared" si="1579"/>
        <v>46114</v>
      </c>
      <c r="B24223" s="815">
        <f t="shared" si="1576"/>
        <v>90</v>
      </c>
      <c r="C24223" s="815">
        <f t="shared" si="1577"/>
        <v>274</v>
      </c>
      <c r="D24223" s="815">
        <f t="shared" si="1578"/>
        <v>254</v>
      </c>
      <c r="E24223" s="815">
        <v>2026</v>
      </c>
    </row>
    <row r="24224" spans="1:5">
      <c r="A24224" s="816">
        <f t="shared" si="1579"/>
        <v>46115</v>
      </c>
      <c r="B24224" s="815">
        <f t="shared" si="1576"/>
        <v>91</v>
      </c>
      <c r="C24224" s="815">
        <f t="shared" si="1577"/>
        <v>273</v>
      </c>
      <c r="D24224" s="815">
        <f t="shared" si="1578"/>
        <v>253</v>
      </c>
      <c r="E24224" s="815">
        <v>2026</v>
      </c>
    </row>
    <row r="24225" spans="1:5">
      <c r="A24225" s="816">
        <f t="shared" si="1579"/>
        <v>46116</v>
      </c>
      <c r="B24225" s="815">
        <f t="shared" si="1576"/>
        <v>92</v>
      </c>
      <c r="C24225" s="815">
        <f t="shared" si="1577"/>
        <v>272</v>
      </c>
      <c r="D24225" s="815">
        <f t="shared" si="1578"/>
        <v>252</v>
      </c>
      <c r="E24225" s="815">
        <v>2026</v>
      </c>
    </row>
    <row r="24226" spans="1:5">
      <c r="A24226" s="816">
        <f t="shared" si="1579"/>
        <v>46117</v>
      </c>
      <c r="B24226" s="815">
        <f t="shared" si="1576"/>
        <v>93</v>
      </c>
      <c r="C24226" s="815">
        <f t="shared" si="1577"/>
        <v>271</v>
      </c>
      <c r="D24226" s="815">
        <f t="shared" si="1578"/>
        <v>251</v>
      </c>
      <c r="E24226" s="815">
        <v>2026</v>
      </c>
    </row>
    <row r="24227" spans="1:5">
      <c r="A24227" s="816">
        <f t="shared" si="1579"/>
        <v>46118</v>
      </c>
      <c r="B24227" s="815">
        <f t="shared" si="1576"/>
        <v>94</v>
      </c>
      <c r="C24227" s="815">
        <f t="shared" si="1577"/>
        <v>270</v>
      </c>
      <c r="D24227" s="815">
        <f t="shared" si="1578"/>
        <v>250</v>
      </c>
      <c r="E24227" s="815">
        <v>2026</v>
      </c>
    </row>
    <row r="24228" spans="1:5">
      <c r="A24228" s="816">
        <f t="shared" si="1579"/>
        <v>46119</v>
      </c>
      <c r="B24228" s="815">
        <f t="shared" si="1576"/>
        <v>95</v>
      </c>
      <c r="C24228" s="815">
        <f t="shared" si="1577"/>
        <v>269</v>
      </c>
      <c r="D24228" s="815">
        <f t="shared" si="1578"/>
        <v>249</v>
      </c>
      <c r="E24228" s="815">
        <v>2026</v>
      </c>
    </row>
    <row r="24229" spans="1:5">
      <c r="A24229" s="816">
        <f t="shared" si="1579"/>
        <v>46120</v>
      </c>
      <c r="B24229" s="815">
        <f t="shared" si="1576"/>
        <v>96</v>
      </c>
      <c r="C24229" s="815">
        <f t="shared" si="1577"/>
        <v>268</v>
      </c>
      <c r="D24229" s="815">
        <f t="shared" si="1578"/>
        <v>248</v>
      </c>
      <c r="E24229" s="815">
        <v>2026</v>
      </c>
    </row>
    <row r="24230" spans="1:5">
      <c r="A24230" s="816">
        <f t="shared" si="1579"/>
        <v>46121</v>
      </c>
      <c r="B24230" s="815">
        <f t="shared" si="1576"/>
        <v>97</v>
      </c>
      <c r="C24230" s="815">
        <f t="shared" si="1577"/>
        <v>267</v>
      </c>
      <c r="D24230" s="815">
        <f t="shared" si="1578"/>
        <v>247</v>
      </c>
      <c r="E24230" s="815">
        <v>2026</v>
      </c>
    </row>
    <row r="24231" spans="1:5">
      <c r="A24231" s="816">
        <f t="shared" si="1579"/>
        <v>46122</v>
      </c>
      <c r="B24231" s="815">
        <f t="shared" si="1576"/>
        <v>98</v>
      </c>
      <c r="C24231" s="815">
        <f t="shared" si="1577"/>
        <v>266</v>
      </c>
      <c r="D24231" s="815">
        <f t="shared" si="1578"/>
        <v>246</v>
      </c>
      <c r="E24231" s="815">
        <v>2026</v>
      </c>
    </row>
    <row r="24232" spans="1:5">
      <c r="A24232" s="816">
        <f t="shared" si="1579"/>
        <v>46123</v>
      </c>
      <c r="B24232" s="815">
        <f t="shared" si="1576"/>
        <v>99</v>
      </c>
      <c r="C24232" s="815">
        <f t="shared" si="1577"/>
        <v>265</v>
      </c>
      <c r="D24232" s="815">
        <f t="shared" si="1578"/>
        <v>245</v>
      </c>
      <c r="E24232" s="815">
        <v>2026</v>
      </c>
    </row>
    <row r="24233" spans="1:5">
      <c r="A24233" s="816">
        <f t="shared" si="1579"/>
        <v>46124</v>
      </c>
      <c r="B24233" s="815">
        <f t="shared" si="1576"/>
        <v>100</v>
      </c>
      <c r="C24233" s="815">
        <f t="shared" si="1577"/>
        <v>264</v>
      </c>
      <c r="D24233" s="815">
        <f t="shared" si="1578"/>
        <v>244</v>
      </c>
      <c r="E24233" s="815">
        <v>2026</v>
      </c>
    </row>
    <row r="24234" spans="1:5">
      <c r="A24234" s="816">
        <f t="shared" si="1579"/>
        <v>46125</v>
      </c>
      <c r="B24234" s="815">
        <f t="shared" si="1576"/>
        <v>101</v>
      </c>
      <c r="C24234" s="815">
        <f t="shared" si="1577"/>
        <v>263</v>
      </c>
      <c r="D24234" s="815">
        <f t="shared" si="1578"/>
        <v>243</v>
      </c>
      <c r="E24234" s="815">
        <v>2026</v>
      </c>
    </row>
    <row r="24235" spans="1:5">
      <c r="A24235" s="816">
        <f t="shared" si="1579"/>
        <v>46126</v>
      </c>
      <c r="B24235" s="815">
        <f t="shared" si="1576"/>
        <v>102</v>
      </c>
      <c r="C24235" s="815">
        <f t="shared" si="1577"/>
        <v>262</v>
      </c>
      <c r="D24235" s="815">
        <f t="shared" si="1578"/>
        <v>242</v>
      </c>
      <c r="E24235" s="815">
        <v>2026</v>
      </c>
    </row>
    <row r="24236" spans="1:5">
      <c r="A24236" s="816">
        <f t="shared" si="1579"/>
        <v>46127</v>
      </c>
      <c r="B24236" s="815">
        <f t="shared" si="1576"/>
        <v>103</v>
      </c>
      <c r="C24236" s="815">
        <f t="shared" si="1577"/>
        <v>261</v>
      </c>
      <c r="D24236" s="815">
        <f t="shared" si="1578"/>
        <v>241</v>
      </c>
      <c r="E24236" s="815">
        <v>2026</v>
      </c>
    </row>
    <row r="24237" spans="1:5">
      <c r="A24237" s="816">
        <f t="shared" si="1579"/>
        <v>46128</v>
      </c>
      <c r="B24237" s="815">
        <f t="shared" si="1576"/>
        <v>104</v>
      </c>
      <c r="C24237" s="815">
        <f t="shared" si="1577"/>
        <v>260</v>
      </c>
      <c r="D24237" s="815">
        <f t="shared" si="1578"/>
        <v>240</v>
      </c>
      <c r="E24237" s="815">
        <v>2026</v>
      </c>
    </row>
    <row r="24238" spans="1:5">
      <c r="A24238" s="816">
        <f t="shared" si="1579"/>
        <v>46129</v>
      </c>
      <c r="B24238" s="815">
        <f t="shared" si="1576"/>
        <v>105</v>
      </c>
      <c r="C24238" s="815">
        <f t="shared" si="1577"/>
        <v>259</v>
      </c>
      <c r="D24238" s="815">
        <f t="shared" si="1578"/>
        <v>239</v>
      </c>
      <c r="E24238" s="815">
        <v>2026</v>
      </c>
    </row>
    <row r="24239" spans="1:5">
      <c r="A24239" s="816">
        <f t="shared" si="1579"/>
        <v>46130</v>
      </c>
      <c r="B24239" s="815">
        <f t="shared" si="1576"/>
        <v>106</v>
      </c>
      <c r="C24239" s="815">
        <f t="shared" si="1577"/>
        <v>258</v>
      </c>
      <c r="D24239" s="815">
        <f t="shared" si="1578"/>
        <v>238</v>
      </c>
      <c r="E24239" s="815">
        <v>2026</v>
      </c>
    </row>
    <row r="24240" spans="1:5">
      <c r="A24240" s="816">
        <f t="shared" si="1579"/>
        <v>46131</v>
      </c>
      <c r="B24240" s="815">
        <f t="shared" si="1576"/>
        <v>107</v>
      </c>
      <c r="C24240" s="815">
        <f t="shared" si="1577"/>
        <v>257</v>
      </c>
      <c r="D24240" s="815">
        <f t="shared" si="1578"/>
        <v>237</v>
      </c>
      <c r="E24240" s="815">
        <v>2026</v>
      </c>
    </row>
    <row r="24241" spans="1:5">
      <c r="A24241" s="816">
        <f t="shared" si="1579"/>
        <v>46132</v>
      </c>
      <c r="B24241" s="815">
        <f t="shared" ref="B24241:B24304" si="1580">B24240+1</f>
        <v>108</v>
      </c>
      <c r="C24241" s="815">
        <f t="shared" ref="C24241:C24304" si="1581">C24240-1</f>
        <v>256</v>
      </c>
      <c r="D24241" s="815">
        <f t="shared" ref="D24241:D24304" si="1582">D24240-1</f>
        <v>236</v>
      </c>
      <c r="E24241" s="815">
        <v>2026</v>
      </c>
    </row>
    <row r="24242" spans="1:5">
      <c r="A24242" s="816">
        <f t="shared" si="1579"/>
        <v>46133</v>
      </c>
      <c r="B24242" s="815">
        <f t="shared" si="1580"/>
        <v>109</v>
      </c>
      <c r="C24242" s="815">
        <f t="shared" si="1581"/>
        <v>255</v>
      </c>
      <c r="D24242" s="815">
        <f t="shared" si="1582"/>
        <v>235</v>
      </c>
      <c r="E24242" s="815">
        <v>2026</v>
      </c>
    </row>
    <row r="24243" spans="1:5">
      <c r="A24243" s="816">
        <f t="shared" ref="A24243:A24306" si="1583">A24242+1</f>
        <v>46134</v>
      </c>
      <c r="B24243" s="815">
        <f t="shared" si="1580"/>
        <v>110</v>
      </c>
      <c r="C24243" s="815">
        <f t="shared" si="1581"/>
        <v>254</v>
      </c>
      <c r="D24243" s="815">
        <f t="shared" si="1582"/>
        <v>234</v>
      </c>
      <c r="E24243" s="815">
        <v>2026</v>
      </c>
    </row>
    <row r="24244" spans="1:5">
      <c r="A24244" s="816">
        <f t="shared" si="1583"/>
        <v>46135</v>
      </c>
      <c r="B24244" s="815">
        <f t="shared" si="1580"/>
        <v>111</v>
      </c>
      <c r="C24244" s="815">
        <f t="shared" si="1581"/>
        <v>253</v>
      </c>
      <c r="D24244" s="815">
        <f t="shared" si="1582"/>
        <v>233</v>
      </c>
      <c r="E24244" s="815">
        <v>2026</v>
      </c>
    </row>
    <row r="24245" spans="1:5">
      <c r="A24245" s="816">
        <f t="shared" si="1583"/>
        <v>46136</v>
      </c>
      <c r="B24245" s="815">
        <f t="shared" si="1580"/>
        <v>112</v>
      </c>
      <c r="C24245" s="815">
        <f t="shared" si="1581"/>
        <v>252</v>
      </c>
      <c r="D24245" s="815">
        <f t="shared" si="1582"/>
        <v>232</v>
      </c>
      <c r="E24245" s="815">
        <v>2026</v>
      </c>
    </row>
    <row r="24246" spans="1:5">
      <c r="A24246" s="816">
        <f t="shared" si="1583"/>
        <v>46137</v>
      </c>
      <c r="B24246" s="815">
        <f t="shared" si="1580"/>
        <v>113</v>
      </c>
      <c r="C24246" s="815">
        <f t="shared" si="1581"/>
        <v>251</v>
      </c>
      <c r="D24246" s="815">
        <f t="shared" si="1582"/>
        <v>231</v>
      </c>
      <c r="E24246" s="815">
        <v>2026</v>
      </c>
    </row>
    <row r="24247" spans="1:5">
      <c r="A24247" s="816">
        <f t="shared" si="1583"/>
        <v>46138</v>
      </c>
      <c r="B24247" s="815">
        <f t="shared" si="1580"/>
        <v>114</v>
      </c>
      <c r="C24247" s="815">
        <f t="shared" si="1581"/>
        <v>250</v>
      </c>
      <c r="D24247" s="815">
        <f t="shared" si="1582"/>
        <v>230</v>
      </c>
      <c r="E24247" s="815">
        <v>2026</v>
      </c>
    </row>
    <row r="24248" spans="1:5">
      <c r="A24248" s="816">
        <f t="shared" si="1583"/>
        <v>46139</v>
      </c>
      <c r="B24248" s="815">
        <f t="shared" si="1580"/>
        <v>115</v>
      </c>
      <c r="C24248" s="815">
        <f t="shared" si="1581"/>
        <v>249</v>
      </c>
      <c r="D24248" s="815">
        <f t="shared" si="1582"/>
        <v>229</v>
      </c>
      <c r="E24248" s="815">
        <v>2026</v>
      </c>
    </row>
    <row r="24249" spans="1:5">
      <c r="A24249" s="816">
        <f t="shared" si="1583"/>
        <v>46140</v>
      </c>
      <c r="B24249" s="815">
        <f t="shared" si="1580"/>
        <v>116</v>
      </c>
      <c r="C24249" s="815">
        <f t="shared" si="1581"/>
        <v>248</v>
      </c>
      <c r="D24249" s="815">
        <f t="shared" si="1582"/>
        <v>228</v>
      </c>
      <c r="E24249" s="815">
        <v>2026</v>
      </c>
    </row>
    <row r="24250" spans="1:5">
      <c r="A24250" s="816">
        <f t="shared" si="1583"/>
        <v>46141</v>
      </c>
      <c r="B24250" s="815">
        <f t="shared" si="1580"/>
        <v>117</v>
      </c>
      <c r="C24250" s="815">
        <f t="shared" si="1581"/>
        <v>247</v>
      </c>
      <c r="D24250" s="815">
        <f t="shared" si="1582"/>
        <v>227</v>
      </c>
      <c r="E24250" s="815">
        <v>2026</v>
      </c>
    </row>
    <row r="24251" spans="1:5">
      <c r="A24251" s="816">
        <f t="shared" si="1583"/>
        <v>46142</v>
      </c>
      <c r="B24251" s="815">
        <f t="shared" si="1580"/>
        <v>118</v>
      </c>
      <c r="C24251" s="815">
        <f t="shared" si="1581"/>
        <v>246</v>
      </c>
      <c r="D24251" s="815">
        <f t="shared" si="1582"/>
        <v>226</v>
      </c>
      <c r="E24251" s="815">
        <v>2026</v>
      </c>
    </row>
    <row r="24252" spans="1:5">
      <c r="A24252" s="816">
        <f t="shared" si="1583"/>
        <v>46143</v>
      </c>
      <c r="B24252" s="815">
        <f t="shared" si="1580"/>
        <v>119</v>
      </c>
      <c r="C24252" s="815">
        <f t="shared" si="1581"/>
        <v>245</v>
      </c>
      <c r="D24252" s="815">
        <f t="shared" si="1582"/>
        <v>225</v>
      </c>
      <c r="E24252" s="815">
        <v>2026</v>
      </c>
    </row>
    <row r="24253" spans="1:5">
      <c r="A24253" s="816">
        <f t="shared" si="1583"/>
        <v>46144</v>
      </c>
      <c r="B24253" s="815">
        <f t="shared" si="1580"/>
        <v>120</v>
      </c>
      <c r="C24253" s="815">
        <f t="shared" si="1581"/>
        <v>244</v>
      </c>
      <c r="D24253" s="815">
        <f t="shared" si="1582"/>
        <v>224</v>
      </c>
      <c r="E24253" s="815">
        <v>2026</v>
      </c>
    </row>
    <row r="24254" spans="1:5">
      <c r="A24254" s="816">
        <f t="shared" si="1583"/>
        <v>46145</v>
      </c>
      <c r="B24254" s="815">
        <f t="shared" si="1580"/>
        <v>121</v>
      </c>
      <c r="C24254" s="815">
        <f t="shared" si="1581"/>
        <v>243</v>
      </c>
      <c r="D24254" s="815">
        <f t="shared" si="1582"/>
        <v>223</v>
      </c>
      <c r="E24254" s="815">
        <v>2026</v>
      </c>
    </row>
    <row r="24255" spans="1:5">
      <c r="A24255" s="816">
        <f t="shared" si="1583"/>
        <v>46146</v>
      </c>
      <c r="B24255" s="815">
        <f t="shared" si="1580"/>
        <v>122</v>
      </c>
      <c r="C24255" s="815">
        <f t="shared" si="1581"/>
        <v>242</v>
      </c>
      <c r="D24255" s="815">
        <f t="shared" si="1582"/>
        <v>222</v>
      </c>
      <c r="E24255" s="815">
        <v>2026</v>
      </c>
    </row>
    <row r="24256" spans="1:5">
      <c r="A24256" s="816">
        <f t="shared" si="1583"/>
        <v>46147</v>
      </c>
      <c r="B24256" s="815">
        <f t="shared" si="1580"/>
        <v>123</v>
      </c>
      <c r="C24256" s="815">
        <f t="shared" si="1581"/>
        <v>241</v>
      </c>
      <c r="D24256" s="815">
        <f t="shared" si="1582"/>
        <v>221</v>
      </c>
      <c r="E24256" s="815">
        <v>2026</v>
      </c>
    </row>
    <row r="24257" spans="1:5">
      <c r="A24257" s="816">
        <f t="shared" si="1583"/>
        <v>46148</v>
      </c>
      <c r="B24257" s="815">
        <f t="shared" si="1580"/>
        <v>124</v>
      </c>
      <c r="C24257" s="815">
        <f t="shared" si="1581"/>
        <v>240</v>
      </c>
      <c r="D24257" s="815">
        <f t="shared" si="1582"/>
        <v>220</v>
      </c>
      <c r="E24257" s="815">
        <v>2026</v>
      </c>
    </row>
    <row r="24258" spans="1:5">
      <c r="A24258" s="816">
        <f t="shared" si="1583"/>
        <v>46149</v>
      </c>
      <c r="B24258" s="815">
        <f t="shared" si="1580"/>
        <v>125</v>
      </c>
      <c r="C24258" s="815">
        <f t="shared" si="1581"/>
        <v>239</v>
      </c>
      <c r="D24258" s="815">
        <f t="shared" si="1582"/>
        <v>219</v>
      </c>
      <c r="E24258" s="815">
        <v>2026</v>
      </c>
    </row>
    <row r="24259" spans="1:5">
      <c r="A24259" s="816">
        <f t="shared" si="1583"/>
        <v>46150</v>
      </c>
      <c r="B24259" s="815">
        <f t="shared" si="1580"/>
        <v>126</v>
      </c>
      <c r="C24259" s="815">
        <f t="shared" si="1581"/>
        <v>238</v>
      </c>
      <c r="D24259" s="815">
        <f t="shared" si="1582"/>
        <v>218</v>
      </c>
      <c r="E24259" s="815">
        <v>2026</v>
      </c>
    </row>
    <row r="24260" spans="1:5">
      <c r="A24260" s="816">
        <f t="shared" si="1583"/>
        <v>46151</v>
      </c>
      <c r="B24260" s="815">
        <f t="shared" si="1580"/>
        <v>127</v>
      </c>
      <c r="C24260" s="815">
        <f t="shared" si="1581"/>
        <v>237</v>
      </c>
      <c r="D24260" s="815">
        <f t="shared" si="1582"/>
        <v>217</v>
      </c>
      <c r="E24260" s="815">
        <v>2026</v>
      </c>
    </row>
    <row r="24261" spans="1:5">
      <c r="A24261" s="816">
        <f t="shared" si="1583"/>
        <v>46152</v>
      </c>
      <c r="B24261" s="815">
        <f t="shared" si="1580"/>
        <v>128</v>
      </c>
      <c r="C24261" s="815">
        <f t="shared" si="1581"/>
        <v>236</v>
      </c>
      <c r="D24261" s="815">
        <f t="shared" si="1582"/>
        <v>216</v>
      </c>
      <c r="E24261" s="815">
        <v>2026</v>
      </c>
    </row>
    <row r="24262" spans="1:5">
      <c r="A24262" s="816">
        <f t="shared" si="1583"/>
        <v>46153</v>
      </c>
      <c r="B24262" s="815">
        <f t="shared" si="1580"/>
        <v>129</v>
      </c>
      <c r="C24262" s="815">
        <f t="shared" si="1581"/>
        <v>235</v>
      </c>
      <c r="D24262" s="815">
        <f t="shared" si="1582"/>
        <v>215</v>
      </c>
      <c r="E24262" s="815">
        <v>2026</v>
      </c>
    </row>
    <row r="24263" spans="1:5">
      <c r="A24263" s="816">
        <f t="shared" si="1583"/>
        <v>46154</v>
      </c>
      <c r="B24263" s="815">
        <f t="shared" si="1580"/>
        <v>130</v>
      </c>
      <c r="C24263" s="815">
        <f t="shared" si="1581"/>
        <v>234</v>
      </c>
      <c r="D24263" s="815">
        <f t="shared" si="1582"/>
        <v>214</v>
      </c>
      <c r="E24263" s="815">
        <v>2026</v>
      </c>
    </row>
    <row r="24264" spans="1:5">
      <c r="A24264" s="816">
        <f t="shared" si="1583"/>
        <v>46155</v>
      </c>
      <c r="B24264" s="815">
        <f t="shared" si="1580"/>
        <v>131</v>
      </c>
      <c r="C24264" s="815">
        <f t="shared" si="1581"/>
        <v>233</v>
      </c>
      <c r="D24264" s="815">
        <f t="shared" si="1582"/>
        <v>213</v>
      </c>
      <c r="E24264" s="815">
        <v>2026</v>
      </c>
    </row>
    <row r="24265" spans="1:5">
      <c r="A24265" s="816">
        <f t="shared" si="1583"/>
        <v>46156</v>
      </c>
      <c r="B24265" s="815">
        <f t="shared" si="1580"/>
        <v>132</v>
      </c>
      <c r="C24265" s="815">
        <f t="shared" si="1581"/>
        <v>232</v>
      </c>
      <c r="D24265" s="815">
        <f t="shared" si="1582"/>
        <v>212</v>
      </c>
      <c r="E24265" s="815">
        <v>2026</v>
      </c>
    </row>
    <row r="24266" spans="1:5">
      <c r="A24266" s="816">
        <f t="shared" si="1583"/>
        <v>46157</v>
      </c>
      <c r="B24266" s="815">
        <f t="shared" si="1580"/>
        <v>133</v>
      </c>
      <c r="C24266" s="815">
        <f t="shared" si="1581"/>
        <v>231</v>
      </c>
      <c r="D24266" s="815">
        <f t="shared" si="1582"/>
        <v>211</v>
      </c>
      <c r="E24266" s="815">
        <v>2026</v>
      </c>
    </row>
    <row r="24267" spans="1:5">
      <c r="A24267" s="816">
        <f t="shared" si="1583"/>
        <v>46158</v>
      </c>
      <c r="B24267" s="815">
        <f t="shared" si="1580"/>
        <v>134</v>
      </c>
      <c r="C24267" s="815">
        <f t="shared" si="1581"/>
        <v>230</v>
      </c>
      <c r="D24267" s="815">
        <f t="shared" si="1582"/>
        <v>210</v>
      </c>
      <c r="E24267" s="815">
        <v>2026</v>
      </c>
    </row>
    <row r="24268" spans="1:5">
      <c r="A24268" s="816">
        <f t="shared" si="1583"/>
        <v>46159</v>
      </c>
      <c r="B24268" s="815">
        <f t="shared" si="1580"/>
        <v>135</v>
      </c>
      <c r="C24268" s="815">
        <f t="shared" si="1581"/>
        <v>229</v>
      </c>
      <c r="D24268" s="815">
        <f t="shared" si="1582"/>
        <v>209</v>
      </c>
      <c r="E24268" s="815">
        <v>2026</v>
      </c>
    </row>
    <row r="24269" spans="1:5">
      <c r="A24269" s="816">
        <f t="shared" si="1583"/>
        <v>46160</v>
      </c>
      <c r="B24269" s="815">
        <f t="shared" si="1580"/>
        <v>136</v>
      </c>
      <c r="C24269" s="815">
        <f t="shared" si="1581"/>
        <v>228</v>
      </c>
      <c r="D24269" s="815">
        <f t="shared" si="1582"/>
        <v>208</v>
      </c>
      <c r="E24269" s="815">
        <v>2026</v>
      </c>
    </row>
    <row r="24270" spans="1:5">
      <c r="A24270" s="816">
        <f t="shared" si="1583"/>
        <v>46161</v>
      </c>
      <c r="B24270" s="815">
        <f t="shared" si="1580"/>
        <v>137</v>
      </c>
      <c r="C24270" s="815">
        <f t="shared" si="1581"/>
        <v>227</v>
      </c>
      <c r="D24270" s="815">
        <f t="shared" si="1582"/>
        <v>207</v>
      </c>
      <c r="E24270" s="815">
        <v>2026</v>
      </c>
    </row>
    <row r="24271" spans="1:5">
      <c r="A24271" s="816">
        <f t="shared" si="1583"/>
        <v>46162</v>
      </c>
      <c r="B24271" s="815">
        <f t="shared" si="1580"/>
        <v>138</v>
      </c>
      <c r="C24271" s="815">
        <f t="shared" si="1581"/>
        <v>226</v>
      </c>
      <c r="D24271" s="815">
        <f t="shared" si="1582"/>
        <v>206</v>
      </c>
      <c r="E24271" s="815">
        <v>2026</v>
      </c>
    </row>
    <row r="24272" spans="1:5">
      <c r="A24272" s="816">
        <f t="shared" si="1583"/>
        <v>46163</v>
      </c>
      <c r="B24272" s="815">
        <f t="shared" si="1580"/>
        <v>139</v>
      </c>
      <c r="C24272" s="815">
        <f t="shared" si="1581"/>
        <v>225</v>
      </c>
      <c r="D24272" s="815">
        <f t="shared" si="1582"/>
        <v>205</v>
      </c>
      <c r="E24272" s="815">
        <v>2026</v>
      </c>
    </row>
    <row r="24273" spans="1:5">
      <c r="A24273" s="816">
        <f t="shared" si="1583"/>
        <v>46164</v>
      </c>
      <c r="B24273" s="815">
        <f t="shared" si="1580"/>
        <v>140</v>
      </c>
      <c r="C24273" s="815">
        <f t="shared" si="1581"/>
        <v>224</v>
      </c>
      <c r="D24273" s="815">
        <f t="shared" si="1582"/>
        <v>204</v>
      </c>
      <c r="E24273" s="815">
        <v>2026</v>
      </c>
    </row>
    <row r="24274" spans="1:5">
      <c r="A24274" s="816">
        <f t="shared" si="1583"/>
        <v>46165</v>
      </c>
      <c r="B24274" s="815">
        <f t="shared" si="1580"/>
        <v>141</v>
      </c>
      <c r="C24274" s="815">
        <f t="shared" si="1581"/>
        <v>223</v>
      </c>
      <c r="D24274" s="815">
        <f t="shared" si="1582"/>
        <v>203</v>
      </c>
      <c r="E24274" s="815">
        <v>2026</v>
      </c>
    </row>
    <row r="24275" spans="1:5">
      <c r="A24275" s="816">
        <f t="shared" si="1583"/>
        <v>46166</v>
      </c>
      <c r="B24275" s="815">
        <f t="shared" si="1580"/>
        <v>142</v>
      </c>
      <c r="C24275" s="815">
        <f t="shared" si="1581"/>
        <v>222</v>
      </c>
      <c r="D24275" s="815">
        <f t="shared" si="1582"/>
        <v>202</v>
      </c>
      <c r="E24275" s="815">
        <v>2026</v>
      </c>
    </row>
    <row r="24276" spans="1:5">
      <c r="A24276" s="816">
        <f t="shared" si="1583"/>
        <v>46167</v>
      </c>
      <c r="B24276" s="815">
        <f t="shared" si="1580"/>
        <v>143</v>
      </c>
      <c r="C24276" s="815">
        <f t="shared" si="1581"/>
        <v>221</v>
      </c>
      <c r="D24276" s="815">
        <f t="shared" si="1582"/>
        <v>201</v>
      </c>
      <c r="E24276" s="815">
        <v>2026</v>
      </c>
    </row>
    <row r="24277" spans="1:5">
      <c r="A24277" s="816">
        <f t="shared" si="1583"/>
        <v>46168</v>
      </c>
      <c r="B24277" s="815">
        <f t="shared" si="1580"/>
        <v>144</v>
      </c>
      <c r="C24277" s="815">
        <f t="shared" si="1581"/>
        <v>220</v>
      </c>
      <c r="D24277" s="815">
        <f t="shared" si="1582"/>
        <v>200</v>
      </c>
      <c r="E24277" s="815">
        <v>2026</v>
      </c>
    </row>
    <row r="24278" spans="1:5">
      <c r="A24278" s="816">
        <f t="shared" si="1583"/>
        <v>46169</v>
      </c>
      <c r="B24278" s="815">
        <f t="shared" si="1580"/>
        <v>145</v>
      </c>
      <c r="C24278" s="815">
        <f t="shared" si="1581"/>
        <v>219</v>
      </c>
      <c r="D24278" s="815">
        <f t="shared" si="1582"/>
        <v>199</v>
      </c>
      <c r="E24278" s="815">
        <v>2026</v>
      </c>
    </row>
    <row r="24279" spans="1:5">
      <c r="A24279" s="816">
        <f t="shared" si="1583"/>
        <v>46170</v>
      </c>
      <c r="B24279" s="815">
        <f t="shared" si="1580"/>
        <v>146</v>
      </c>
      <c r="C24279" s="815">
        <f t="shared" si="1581"/>
        <v>218</v>
      </c>
      <c r="D24279" s="815">
        <f t="shared" si="1582"/>
        <v>198</v>
      </c>
      <c r="E24279" s="815">
        <v>2026</v>
      </c>
    </row>
    <row r="24280" spans="1:5">
      <c r="A24280" s="816">
        <f t="shared" si="1583"/>
        <v>46171</v>
      </c>
      <c r="B24280" s="815">
        <f t="shared" si="1580"/>
        <v>147</v>
      </c>
      <c r="C24280" s="815">
        <f t="shared" si="1581"/>
        <v>217</v>
      </c>
      <c r="D24280" s="815">
        <f t="shared" si="1582"/>
        <v>197</v>
      </c>
      <c r="E24280" s="815">
        <v>2026</v>
      </c>
    </row>
    <row r="24281" spans="1:5">
      <c r="A24281" s="816">
        <f t="shared" si="1583"/>
        <v>46172</v>
      </c>
      <c r="B24281" s="815">
        <f t="shared" si="1580"/>
        <v>148</v>
      </c>
      <c r="C24281" s="815">
        <f t="shared" si="1581"/>
        <v>216</v>
      </c>
      <c r="D24281" s="815">
        <f t="shared" si="1582"/>
        <v>196</v>
      </c>
      <c r="E24281" s="815">
        <v>2026</v>
      </c>
    </row>
    <row r="24282" spans="1:5">
      <c r="A24282" s="816">
        <f t="shared" si="1583"/>
        <v>46173</v>
      </c>
      <c r="B24282" s="815">
        <f t="shared" si="1580"/>
        <v>149</v>
      </c>
      <c r="C24282" s="815">
        <f t="shared" si="1581"/>
        <v>215</v>
      </c>
      <c r="D24282" s="815">
        <f t="shared" si="1582"/>
        <v>195</v>
      </c>
      <c r="E24282" s="815">
        <v>2026</v>
      </c>
    </row>
    <row r="24283" spans="1:5">
      <c r="A24283" s="816">
        <f t="shared" si="1583"/>
        <v>46174</v>
      </c>
      <c r="B24283" s="815">
        <f t="shared" si="1580"/>
        <v>150</v>
      </c>
      <c r="C24283" s="815">
        <f t="shared" si="1581"/>
        <v>214</v>
      </c>
      <c r="D24283" s="815">
        <f t="shared" si="1582"/>
        <v>194</v>
      </c>
      <c r="E24283" s="815">
        <v>2026</v>
      </c>
    </row>
    <row r="24284" spans="1:5">
      <c r="A24284" s="816">
        <f t="shared" si="1583"/>
        <v>46175</v>
      </c>
      <c r="B24284" s="815">
        <f t="shared" si="1580"/>
        <v>151</v>
      </c>
      <c r="C24284" s="815">
        <f t="shared" si="1581"/>
        <v>213</v>
      </c>
      <c r="D24284" s="815">
        <f t="shared" si="1582"/>
        <v>193</v>
      </c>
      <c r="E24284" s="815">
        <v>2026</v>
      </c>
    </row>
    <row r="24285" spans="1:5">
      <c r="A24285" s="816">
        <f t="shared" si="1583"/>
        <v>46176</v>
      </c>
      <c r="B24285" s="815">
        <f t="shared" si="1580"/>
        <v>152</v>
      </c>
      <c r="C24285" s="815">
        <f t="shared" si="1581"/>
        <v>212</v>
      </c>
      <c r="D24285" s="815">
        <f t="shared" si="1582"/>
        <v>192</v>
      </c>
      <c r="E24285" s="815">
        <v>2026</v>
      </c>
    </row>
    <row r="24286" spans="1:5">
      <c r="A24286" s="816">
        <f t="shared" si="1583"/>
        <v>46177</v>
      </c>
      <c r="B24286" s="815">
        <f t="shared" si="1580"/>
        <v>153</v>
      </c>
      <c r="C24286" s="815">
        <f t="shared" si="1581"/>
        <v>211</v>
      </c>
      <c r="D24286" s="815">
        <f t="shared" si="1582"/>
        <v>191</v>
      </c>
      <c r="E24286" s="815">
        <v>2026</v>
      </c>
    </row>
    <row r="24287" spans="1:5">
      <c r="A24287" s="816">
        <f t="shared" si="1583"/>
        <v>46178</v>
      </c>
      <c r="B24287" s="815">
        <f t="shared" si="1580"/>
        <v>154</v>
      </c>
      <c r="C24287" s="815">
        <f t="shared" si="1581"/>
        <v>210</v>
      </c>
      <c r="D24287" s="815">
        <f t="shared" si="1582"/>
        <v>190</v>
      </c>
      <c r="E24287" s="815">
        <v>2026</v>
      </c>
    </row>
    <row r="24288" spans="1:5">
      <c r="A24288" s="816">
        <f t="shared" si="1583"/>
        <v>46179</v>
      </c>
      <c r="B24288" s="815">
        <f t="shared" si="1580"/>
        <v>155</v>
      </c>
      <c r="C24288" s="815">
        <f t="shared" si="1581"/>
        <v>209</v>
      </c>
      <c r="D24288" s="815">
        <f t="shared" si="1582"/>
        <v>189</v>
      </c>
      <c r="E24288" s="815">
        <v>2026</v>
      </c>
    </row>
    <row r="24289" spans="1:5">
      <c r="A24289" s="816">
        <f t="shared" si="1583"/>
        <v>46180</v>
      </c>
      <c r="B24289" s="815">
        <f t="shared" si="1580"/>
        <v>156</v>
      </c>
      <c r="C24289" s="815">
        <f t="shared" si="1581"/>
        <v>208</v>
      </c>
      <c r="D24289" s="815">
        <f t="shared" si="1582"/>
        <v>188</v>
      </c>
      <c r="E24289" s="815">
        <v>2026</v>
      </c>
    </row>
    <row r="24290" spans="1:5">
      <c r="A24290" s="816">
        <f t="shared" si="1583"/>
        <v>46181</v>
      </c>
      <c r="B24290" s="815">
        <f t="shared" si="1580"/>
        <v>157</v>
      </c>
      <c r="C24290" s="815">
        <f t="shared" si="1581"/>
        <v>207</v>
      </c>
      <c r="D24290" s="815">
        <f t="shared" si="1582"/>
        <v>187</v>
      </c>
      <c r="E24290" s="815">
        <v>2026</v>
      </c>
    </row>
    <row r="24291" spans="1:5">
      <c r="A24291" s="816">
        <f t="shared" si="1583"/>
        <v>46182</v>
      </c>
      <c r="B24291" s="815">
        <f t="shared" si="1580"/>
        <v>158</v>
      </c>
      <c r="C24291" s="815">
        <f t="shared" si="1581"/>
        <v>206</v>
      </c>
      <c r="D24291" s="815">
        <f t="shared" si="1582"/>
        <v>186</v>
      </c>
      <c r="E24291" s="815">
        <v>2026</v>
      </c>
    </row>
    <row r="24292" spans="1:5">
      <c r="A24292" s="816">
        <f t="shared" si="1583"/>
        <v>46183</v>
      </c>
      <c r="B24292" s="815">
        <f t="shared" si="1580"/>
        <v>159</v>
      </c>
      <c r="C24292" s="815">
        <f t="shared" si="1581"/>
        <v>205</v>
      </c>
      <c r="D24292" s="815">
        <f t="shared" si="1582"/>
        <v>185</v>
      </c>
      <c r="E24292" s="815">
        <v>2026</v>
      </c>
    </row>
    <row r="24293" spans="1:5">
      <c r="A24293" s="816">
        <f t="shared" si="1583"/>
        <v>46184</v>
      </c>
      <c r="B24293" s="815">
        <f t="shared" si="1580"/>
        <v>160</v>
      </c>
      <c r="C24293" s="815">
        <f t="shared" si="1581"/>
        <v>204</v>
      </c>
      <c r="D24293" s="815">
        <f t="shared" si="1582"/>
        <v>184</v>
      </c>
      <c r="E24293" s="815">
        <v>2026</v>
      </c>
    </row>
    <row r="24294" spans="1:5">
      <c r="A24294" s="816">
        <f t="shared" si="1583"/>
        <v>46185</v>
      </c>
      <c r="B24294" s="815">
        <f t="shared" si="1580"/>
        <v>161</v>
      </c>
      <c r="C24294" s="815">
        <f t="shared" si="1581"/>
        <v>203</v>
      </c>
      <c r="D24294" s="815">
        <f t="shared" si="1582"/>
        <v>183</v>
      </c>
      <c r="E24294" s="815">
        <v>2026</v>
      </c>
    </row>
    <row r="24295" spans="1:5">
      <c r="A24295" s="816">
        <f t="shared" si="1583"/>
        <v>46186</v>
      </c>
      <c r="B24295" s="815">
        <f t="shared" si="1580"/>
        <v>162</v>
      </c>
      <c r="C24295" s="815">
        <f t="shared" si="1581"/>
        <v>202</v>
      </c>
      <c r="D24295" s="815">
        <f t="shared" si="1582"/>
        <v>182</v>
      </c>
      <c r="E24295" s="815">
        <v>2026</v>
      </c>
    </row>
    <row r="24296" spans="1:5">
      <c r="A24296" s="816">
        <f t="shared" si="1583"/>
        <v>46187</v>
      </c>
      <c r="B24296" s="815">
        <f t="shared" si="1580"/>
        <v>163</v>
      </c>
      <c r="C24296" s="815">
        <f t="shared" si="1581"/>
        <v>201</v>
      </c>
      <c r="D24296" s="815">
        <f t="shared" si="1582"/>
        <v>181</v>
      </c>
      <c r="E24296" s="815">
        <v>2026</v>
      </c>
    </row>
    <row r="24297" spans="1:5">
      <c r="A24297" s="816">
        <f t="shared" si="1583"/>
        <v>46188</v>
      </c>
      <c r="B24297" s="815">
        <f t="shared" si="1580"/>
        <v>164</v>
      </c>
      <c r="C24297" s="815">
        <f t="shared" si="1581"/>
        <v>200</v>
      </c>
      <c r="D24297" s="815">
        <f t="shared" si="1582"/>
        <v>180</v>
      </c>
      <c r="E24297" s="815">
        <v>2026</v>
      </c>
    </row>
    <row r="24298" spans="1:5">
      <c r="A24298" s="816">
        <f t="shared" si="1583"/>
        <v>46189</v>
      </c>
      <c r="B24298" s="815">
        <f t="shared" si="1580"/>
        <v>165</v>
      </c>
      <c r="C24298" s="815">
        <f t="shared" si="1581"/>
        <v>199</v>
      </c>
      <c r="D24298" s="815">
        <f t="shared" si="1582"/>
        <v>179</v>
      </c>
      <c r="E24298" s="815">
        <v>2026</v>
      </c>
    </row>
    <row r="24299" spans="1:5">
      <c r="A24299" s="816">
        <f t="shared" si="1583"/>
        <v>46190</v>
      </c>
      <c r="B24299" s="815">
        <f t="shared" si="1580"/>
        <v>166</v>
      </c>
      <c r="C24299" s="815">
        <f t="shared" si="1581"/>
        <v>198</v>
      </c>
      <c r="D24299" s="815">
        <f t="shared" si="1582"/>
        <v>178</v>
      </c>
      <c r="E24299" s="815">
        <v>2026</v>
      </c>
    </row>
    <row r="24300" spans="1:5">
      <c r="A24300" s="816">
        <f t="shared" si="1583"/>
        <v>46191</v>
      </c>
      <c r="B24300" s="815">
        <f t="shared" si="1580"/>
        <v>167</v>
      </c>
      <c r="C24300" s="815">
        <f t="shared" si="1581"/>
        <v>197</v>
      </c>
      <c r="D24300" s="815">
        <f t="shared" si="1582"/>
        <v>177</v>
      </c>
      <c r="E24300" s="815">
        <v>2026</v>
      </c>
    </row>
    <row r="24301" spans="1:5">
      <c r="A24301" s="816">
        <f t="shared" si="1583"/>
        <v>46192</v>
      </c>
      <c r="B24301" s="815">
        <f t="shared" si="1580"/>
        <v>168</v>
      </c>
      <c r="C24301" s="815">
        <f t="shared" si="1581"/>
        <v>196</v>
      </c>
      <c r="D24301" s="815">
        <f t="shared" si="1582"/>
        <v>176</v>
      </c>
      <c r="E24301" s="815">
        <v>2026</v>
      </c>
    </row>
    <row r="24302" spans="1:5">
      <c r="A24302" s="816">
        <f t="shared" si="1583"/>
        <v>46193</v>
      </c>
      <c r="B24302" s="815">
        <f t="shared" si="1580"/>
        <v>169</v>
      </c>
      <c r="C24302" s="815">
        <f t="shared" si="1581"/>
        <v>195</v>
      </c>
      <c r="D24302" s="815">
        <f t="shared" si="1582"/>
        <v>175</v>
      </c>
      <c r="E24302" s="815">
        <v>2026</v>
      </c>
    </row>
    <row r="24303" spans="1:5">
      <c r="A24303" s="816">
        <f t="shared" si="1583"/>
        <v>46194</v>
      </c>
      <c r="B24303" s="815">
        <f t="shared" si="1580"/>
        <v>170</v>
      </c>
      <c r="C24303" s="815">
        <f t="shared" si="1581"/>
        <v>194</v>
      </c>
      <c r="D24303" s="815">
        <f t="shared" si="1582"/>
        <v>174</v>
      </c>
      <c r="E24303" s="815">
        <v>2026</v>
      </c>
    </row>
    <row r="24304" spans="1:5">
      <c r="A24304" s="816">
        <f t="shared" si="1583"/>
        <v>46195</v>
      </c>
      <c r="B24304" s="815">
        <f t="shared" si="1580"/>
        <v>171</v>
      </c>
      <c r="C24304" s="815">
        <f t="shared" si="1581"/>
        <v>193</v>
      </c>
      <c r="D24304" s="815">
        <f t="shared" si="1582"/>
        <v>173</v>
      </c>
      <c r="E24304" s="815">
        <v>2026</v>
      </c>
    </row>
    <row r="24305" spans="1:5">
      <c r="A24305" s="816">
        <f t="shared" si="1583"/>
        <v>46196</v>
      </c>
      <c r="B24305" s="815">
        <f t="shared" ref="B24305:B24367" si="1584">B24304+1</f>
        <v>172</v>
      </c>
      <c r="C24305" s="815">
        <f t="shared" ref="C24305:C24367" si="1585">C24304-1</f>
        <v>192</v>
      </c>
      <c r="D24305" s="815">
        <f t="shared" ref="D24305:D24367" si="1586">D24304-1</f>
        <v>172</v>
      </c>
      <c r="E24305" s="815">
        <v>2026</v>
      </c>
    </row>
    <row r="24306" spans="1:5">
      <c r="A24306" s="816">
        <f t="shared" si="1583"/>
        <v>46197</v>
      </c>
      <c r="B24306" s="815">
        <f t="shared" si="1584"/>
        <v>173</v>
      </c>
      <c r="C24306" s="815">
        <f t="shared" si="1585"/>
        <v>191</v>
      </c>
      <c r="D24306" s="815">
        <f t="shared" si="1586"/>
        <v>171</v>
      </c>
      <c r="E24306" s="815">
        <v>2026</v>
      </c>
    </row>
    <row r="24307" spans="1:5">
      <c r="A24307" s="816">
        <f t="shared" ref="A24307:A24370" si="1587">A24306+1</f>
        <v>46198</v>
      </c>
      <c r="B24307" s="815">
        <f t="shared" si="1584"/>
        <v>174</v>
      </c>
      <c r="C24307" s="815">
        <f t="shared" si="1585"/>
        <v>190</v>
      </c>
      <c r="D24307" s="815">
        <f t="shared" si="1586"/>
        <v>170</v>
      </c>
      <c r="E24307" s="815">
        <v>2026</v>
      </c>
    </row>
    <row r="24308" spans="1:5">
      <c r="A24308" s="816">
        <f t="shared" si="1587"/>
        <v>46199</v>
      </c>
      <c r="B24308" s="815">
        <f t="shared" si="1584"/>
        <v>175</v>
      </c>
      <c r="C24308" s="815">
        <f t="shared" si="1585"/>
        <v>189</v>
      </c>
      <c r="D24308" s="815">
        <f t="shared" si="1586"/>
        <v>169</v>
      </c>
      <c r="E24308" s="815">
        <v>2026</v>
      </c>
    </row>
    <row r="24309" spans="1:5">
      <c r="A24309" s="816">
        <f t="shared" si="1587"/>
        <v>46200</v>
      </c>
      <c r="B24309" s="815">
        <f t="shared" si="1584"/>
        <v>176</v>
      </c>
      <c r="C24309" s="815">
        <f t="shared" si="1585"/>
        <v>188</v>
      </c>
      <c r="D24309" s="815">
        <f t="shared" si="1586"/>
        <v>168</v>
      </c>
      <c r="E24309" s="815">
        <v>2026</v>
      </c>
    </row>
    <row r="24310" spans="1:5">
      <c r="A24310" s="816">
        <f t="shared" si="1587"/>
        <v>46201</v>
      </c>
      <c r="B24310" s="815">
        <f t="shared" si="1584"/>
        <v>177</v>
      </c>
      <c r="C24310" s="815">
        <f t="shared" si="1585"/>
        <v>187</v>
      </c>
      <c r="D24310" s="815">
        <f t="shared" si="1586"/>
        <v>167</v>
      </c>
      <c r="E24310" s="815">
        <v>2026</v>
      </c>
    </row>
    <row r="24311" spans="1:5">
      <c r="A24311" s="816">
        <f t="shared" si="1587"/>
        <v>46202</v>
      </c>
      <c r="B24311" s="815">
        <f t="shared" si="1584"/>
        <v>178</v>
      </c>
      <c r="C24311" s="815">
        <f t="shared" si="1585"/>
        <v>186</v>
      </c>
      <c r="D24311" s="815">
        <f t="shared" si="1586"/>
        <v>166</v>
      </c>
      <c r="E24311" s="815">
        <v>2026</v>
      </c>
    </row>
    <row r="24312" spans="1:5">
      <c r="A24312" s="816">
        <f t="shared" si="1587"/>
        <v>46203</v>
      </c>
      <c r="B24312" s="815">
        <f t="shared" si="1584"/>
        <v>179</v>
      </c>
      <c r="C24312" s="815">
        <f t="shared" si="1585"/>
        <v>185</v>
      </c>
      <c r="D24312" s="815">
        <f t="shared" si="1586"/>
        <v>165</v>
      </c>
      <c r="E24312" s="815">
        <v>2026</v>
      </c>
    </row>
    <row r="24313" spans="1:5">
      <c r="A24313" s="816">
        <f t="shared" si="1587"/>
        <v>46204</v>
      </c>
      <c r="B24313" s="815">
        <f t="shared" si="1584"/>
        <v>180</v>
      </c>
      <c r="C24313" s="815">
        <f t="shared" si="1585"/>
        <v>184</v>
      </c>
      <c r="D24313" s="815">
        <f t="shared" si="1586"/>
        <v>164</v>
      </c>
      <c r="E24313" s="815">
        <v>2026</v>
      </c>
    </row>
    <row r="24314" spans="1:5">
      <c r="A24314" s="816">
        <f t="shared" si="1587"/>
        <v>46205</v>
      </c>
      <c r="B24314" s="815">
        <f t="shared" si="1584"/>
        <v>181</v>
      </c>
      <c r="C24314" s="815">
        <f t="shared" si="1585"/>
        <v>183</v>
      </c>
      <c r="D24314" s="815">
        <f t="shared" si="1586"/>
        <v>163</v>
      </c>
      <c r="E24314" s="815">
        <v>2026</v>
      </c>
    </row>
    <row r="24315" spans="1:5">
      <c r="A24315" s="816">
        <f t="shared" si="1587"/>
        <v>46206</v>
      </c>
      <c r="B24315" s="815">
        <f t="shared" si="1584"/>
        <v>182</v>
      </c>
      <c r="C24315" s="815">
        <f t="shared" si="1585"/>
        <v>182</v>
      </c>
      <c r="D24315" s="815">
        <f t="shared" si="1586"/>
        <v>162</v>
      </c>
      <c r="E24315" s="815">
        <v>2026</v>
      </c>
    </row>
    <row r="24316" spans="1:5">
      <c r="A24316" s="816">
        <f t="shared" si="1587"/>
        <v>46207</v>
      </c>
      <c r="B24316" s="815">
        <f t="shared" si="1584"/>
        <v>183</v>
      </c>
      <c r="C24316" s="815">
        <f t="shared" si="1585"/>
        <v>181</v>
      </c>
      <c r="D24316" s="815">
        <f t="shared" si="1586"/>
        <v>161</v>
      </c>
      <c r="E24316" s="815">
        <v>2026</v>
      </c>
    </row>
    <row r="24317" spans="1:5">
      <c r="A24317" s="816">
        <f t="shared" si="1587"/>
        <v>46208</v>
      </c>
      <c r="B24317" s="815">
        <f t="shared" si="1584"/>
        <v>184</v>
      </c>
      <c r="C24317" s="815">
        <f t="shared" si="1585"/>
        <v>180</v>
      </c>
      <c r="D24317" s="815">
        <f t="shared" si="1586"/>
        <v>160</v>
      </c>
      <c r="E24317" s="815">
        <v>2026</v>
      </c>
    </row>
    <row r="24318" spans="1:5">
      <c r="A24318" s="816">
        <f t="shared" si="1587"/>
        <v>46209</v>
      </c>
      <c r="B24318" s="815">
        <f t="shared" si="1584"/>
        <v>185</v>
      </c>
      <c r="C24318" s="815">
        <f t="shared" si="1585"/>
        <v>179</v>
      </c>
      <c r="D24318" s="815">
        <f t="shared" si="1586"/>
        <v>159</v>
      </c>
      <c r="E24318" s="815">
        <v>2026</v>
      </c>
    </row>
    <row r="24319" spans="1:5">
      <c r="A24319" s="816">
        <f t="shared" si="1587"/>
        <v>46210</v>
      </c>
      <c r="B24319" s="815">
        <f t="shared" si="1584"/>
        <v>186</v>
      </c>
      <c r="C24319" s="815">
        <f t="shared" si="1585"/>
        <v>178</v>
      </c>
      <c r="D24319" s="815">
        <f t="shared" si="1586"/>
        <v>158</v>
      </c>
      <c r="E24319" s="815">
        <v>2026</v>
      </c>
    </row>
    <row r="24320" spans="1:5">
      <c r="A24320" s="816">
        <f t="shared" si="1587"/>
        <v>46211</v>
      </c>
      <c r="B24320" s="815">
        <f t="shared" si="1584"/>
        <v>187</v>
      </c>
      <c r="C24320" s="815">
        <f t="shared" si="1585"/>
        <v>177</v>
      </c>
      <c r="D24320" s="815">
        <f t="shared" si="1586"/>
        <v>157</v>
      </c>
      <c r="E24320" s="815">
        <v>2026</v>
      </c>
    </row>
    <row r="24321" spans="1:5">
      <c r="A24321" s="816">
        <f t="shared" si="1587"/>
        <v>46212</v>
      </c>
      <c r="B24321" s="815">
        <f t="shared" si="1584"/>
        <v>188</v>
      </c>
      <c r="C24321" s="815">
        <f t="shared" si="1585"/>
        <v>176</v>
      </c>
      <c r="D24321" s="815">
        <f t="shared" si="1586"/>
        <v>156</v>
      </c>
      <c r="E24321" s="815">
        <v>2026</v>
      </c>
    </row>
    <row r="24322" spans="1:5">
      <c r="A24322" s="816">
        <f t="shared" si="1587"/>
        <v>46213</v>
      </c>
      <c r="B24322" s="815">
        <f t="shared" si="1584"/>
        <v>189</v>
      </c>
      <c r="C24322" s="815">
        <f t="shared" si="1585"/>
        <v>175</v>
      </c>
      <c r="D24322" s="815">
        <f t="shared" si="1586"/>
        <v>155</v>
      </c>
      <c r="E24322" s="815">
        <v>2026</v>
      </c>
    </row>
    <row r="24323" spans="1:5">
      <c r="A24323" s="816">
        <f t="shared" si="1587"/>
        <v>46214</v>
      </c>
      <c r="B24323" s="815">
        <f t="shared" si="1584"/>
        <v>190</v>
      </c>
      <c r="C24323" s="815">
        <f t="shared" si="1585"/>
        <v>174</v>
      </c>
      <c r="D24323" s="815">
        <f t="shared" si="1586"/>
        <v>154</v>
      </c>
      <c r="E24323" s="815">
        <v>2026</v>
      </c>
    </row>
    <row r="24324" spans="1:5">
      <c r="A24324" s="816">
        <f t="shared" si="1587"/>
        <v>46215</v>
      </c>
      <c r="B24324" s="815">
        <f t="shared" si="1584"/>
        <v>191</v>
      </c>
      <c r="C24324" s="815">
        <f t="shared" si="1585"/>
        <v>173</v>
      </c>
      <c r="D24324" s="815">
        <f t="shared" si="1586"/>
        <v>153</v>
      </c>
      <c r="E24324" s="815">
        <v>2026</v>
      </c>
    </row>
    <row r="24325" spans="1:5">
      <c r="A24325" s="816">
        <f t="shared" si="1587"/>
        <v>46216</v>
      </c>
      <c r="B24325" s="815">
        <f t="shared" si="1584"/>
        <v>192</v>
      </c>
      <c r="C24325" s="815">
        <f t="shared" si="1585"/>
        <v>172</v>
      </c>
      <c r="D24325" s="815">
        <f t="shared" si="1586"/>
        <v>152</v>
      </c>
      <c r="E24325" s="815">
        <v>2026</v>
      </c>
    </row>
    <row r="24326" spans="1:5">
      <c r="A24326" s="816">
        <f t="shared" si="1587"/>
        <v>46217</v>
      </c>
      <c r="B24326" s="815">
        <f t="shared" si="1584"/>
        <v>193</v>
      </c>
      <c r="C24326" s="815">
        <f t="shared" si="1585"/>
        <v>171</v>
      </c>
      <c r="D24326" s="815">
        <f t="shared" si="1586"/>
        <v>151</v>
      </c>
      <c r="E24326" s="815">
        <v>2026</v>
      </c>
    </row>
    <row r="24327" spans="1:5">
      <c r="A24327" s="816">
        <f t="shared" si="1587"/>
        <v>46218</v>
      </c>
      <c r="B24327" s="815">
        <f t="shared" si="1584"/>
        <v>194</v>
      </c>
      <c r="C24327" s="815">
        <f t="shared" si="1585"/>
        <v>170</v>
      </c>
      <c r="D24327" s="815">
        <f t="shared" si="1586"/>
        <v>150</v>
      </c>
      <c r="E24327" s="815">
        <v>2026</v>
      </c>
    </row>
    <row r="24328" spans="1:5">
      <c r="A24328" s="816">
        <f t="shared" si="1587"/>
        <v>46219</v>
      </c>
      <c r="B24328" s="815">
        <f t="shared" si="1584"/>
        <v>195</v>
      </c>
      <c r="C24328" s="815">
        <f t="shared" si="1585"/>
        <v>169</v>
      </c>
      <c r="D24328" s="815">
        <f t="shared" si="1586"/>
        <v>149</v>
      </c>
      <c r="E24328" s="815">
        <v>2026</v>
      </c>
    </row>
    <row r="24329" spans="1:5">
      <c r="A24329" s="816">
        <f t="shared" si="1587"/>
        <v>46220</v>
      </c>
      <c r="B24329" s="815">
        <f t="shared" si="1584"/>
        <v>196</v>
      </c>
      <c r="C24329" s="815">
        <f t="shared" si="1585"/>
        <v>168</v>
      </c>
      <c r="D24329" s="815">
        <f t="shared" si="1586"/>
        <v>148</v>
      </c>
      <c r="E24329" s="815">
        <v>2026</v>
      </c>
    </row>
    <row r="24330" spans="1:5">
      <c r="A24330" s="816">
        <f t="shared" si="1587"/>
        <v>46221</v>
      </c>
      <c r="B24330" s="815">
        <f t="shared" si="1584"/>
        <v>197</v>
      </c>
      <c r="C24330" s="815">
        <f t="shared" si="1585"/>
        <v>167</v>
      </c>
      <c r="D24330" s="815">
        <f t="shared" si="1586"/>
        <v>147</v>
      </c>
      <c r="E24330" s="815">
        <v>2026</v>
      </c>
    </row>
    <row r="24331" spans="1:5">
      <c r="A24331" s="816">
        <f t="shared" si="1587"/>
        <v>46222</v>
      </c>
      <c r="B24331" s="815">
        <f t="shared" si="1584"/>
        <v>198</v>
      </c>
      <c r="C24331" s="815">
        <f t="shared" si="1585"/>
        <v>166</v>
      </c>
      <c r="D24331" s="815">
        <f t="shared" si="1586"/>
        <v>146</v>
      </c>
      <c r="E24331" s="815">
        <v>2026</v>
      </c>
    </row>
    <row r="24332" spans="1:5">
      <c r="A24332" s="816">
        <f t="shared" si="1587"/>
        <v>46223</v>
      </c>
      <c r="B24332" s="815">
        <f t="shared" si="1584"/>
        <v>199</v>
      </c>
      <c r="C24332" s="815">
        <f t="shared" si="1585"/>
        <v>165</v>
      </c>
      <c r="D24332" s="815">
        <f t="shared" si="1586"/>
        <v>145</v>
      </c>
      <c r="E24332" s="815">
        <v>2026</v>
      </c>
    </row>
    <row r="24333" spans="1:5">
      <c r="A24333" s="816">
        <f t="shared" si="1587"/>
        <v>46224</v>
      </c>
      <c r="B24333" s="815">
        <f t="shared" si="1584"/>
        <v>200</v>
      </c>
      <c r="C24333" s="815">
        <f t="shared" si="1585"/>
        <v>164</v>
      </c>
      <c r="D24333" s="815">
        <f t="shared" si="1586"/>
        <v>144</v>
      </c>
      <c r="E24333" s="815">
        <v>2026</v>
      </c>
    </row>
    <row r="24334" spans="1:5">
      <c r="A24334" s="816">
        <f t="shared" si="1587"/>
        <v>46225</v>
      </c>
      <c r="B24334" s="815">
        <f t="shared" si="1584"/>
        <v>201</v>
      </c>
      <c r="C24334" s="815">
        <f t="shared" si="1585"/>
        <v>163</v>
      </c>
      <c r="D24334" s="815">
        <f t="shared" si="1586"/>
        <v>143</v>
      </c>
      <c r="E24334" s="815">
        <v>2026</v>
      </c>
    </row>
    <row r="24335" spans="1:5">
      <c r="A24335" s="816">
        <f t="shared" si="1587"/>
        <v>46226</v>
      </c>
      <c r="B24335" s="815">
        <f t="shared" si="1584"/>
        <v>202</v>
      </c>
      <c r="C24335" s="815">
        <f t="shared" si="1585"/>
        <v>162</v>
      </c>
      <c r="D24335" s="815">
        <f t="shared" si="1586"/>
        <v>142</v>
      </c>
      <c r="E24335" s="815">
        <v>2026</v>
      </c>
    </row>
    <row r="24336" spans="1:5">
      <c r="A24336" s="816">
        <f t="shared" si="1587"/>
        <v>46227</v>
      </c>
      <c r="B24336" s="815">
        <f t="shared" si="1584"/>
        <v>203</v>
      </c>
      <c r="C24336" s="815">
        <f t="shared" si="1585"/>
        <v>161</v>
      </c>
      <c r="D24336" s="815">
        <f t="shared" si="1586"/>
        <v>141</v>
      </c>
      <c r="E24336" s="815">
        <v>2026</v>
      </c>
    </row>
    <row r="24337" spans="1:5">
      <c r="A24337" s="816">
        <f t="shared" si="1587"/>
        <v>46228</v>
      </c>
      <c r="B24337" s="815">
        <f t="shared" si="1584"/>
        <v>204</v>
      </c>
      <c r="C24337" s="815">
        <f t="shared" si="1585"/>
        <v>160</v>
      </c>
      <c r="D24337" s="815">
        <f t="shared" si="1586"/>
        <v>140</v>
      </c>
      <c r="E24337" s="815">
        <v>2026</v>
      </c>
    </row>
    <row r="24338" spans="1:5">
      <c r="A24338" s="816">
        <f t="shared" si="1587"/>
        <v>46229</v>
      </c>
      <c r="B24338" s="815">
        <f t="shared" si="1584"/>
        <v>205</v>
      </c>
      <c r="C24338" s="815">
        <f t="shared" si="1585"/>
        <v>159</v>
      </c>
      <c r="D24338" s="815">
        <f t="shared" si="1586"/>
        <v>139</v>
      </c>
      <c r="E24338" s="815">
        <v>2026</v>
      </c>
    </row>
    <row r="24339" spans="1:5">
      <c r="A24339" s="816">
        <f t="shared" si="1587"/>
        <v>46230</v>
      </c>
      <c r="B24339" s="815">
        <f t="shared" si="1584"/>
        <v>206</v>
      </c>
      <c r="C24339" s="815">
        <f t="shared" si="1585"/>
        <v>158</v>
      </c>
      <c r="D24339" s="815">
        <f t="shared" si="1586"/>
        <v>138</v>
      </c>
      <c r="E24339" s="815">
        <v>2026</v>
      </c>
    </row>
    <row r="24340" spans="1:5">
      <c r="A24340" s="816">
        <f t="shared" si="1587"/>
        <v>46231</v>
      </c>
      <c r="B24340" s="815">
        <f t="shared" si="1584"/>
        <v>207</v>
      </c>
      <c r="C24340" s="815">
        <f t="shared" si="1585"/>
        <v>157</v>
      </c>
      <c r="D24340" s="815">
        <f t="shared" si="1586"/>
        <v>137</v>
      </c>
      <c r="E24340" s="815">
        <v>2026</v>
      </c>
    </row>
    <row r="24341" spans="1:5">
      <c r="A24341" s="816">
        <f t="shared" si="1587"/>
        <v>46232</v>
      </c>
      <c r="B24341" s="815">
        <f t="shared" si="1584"/>
        <v>208</v>
      </c>
      <c r="C24341" s="815">
        <f t="shared" si="1585"/>
        <v>156</v>
      </c>
      <c r="D24341" s="815">
        <f t="shared" si="1586"/>
        <v>136</v>
      </c>
      <c r="E24341" s="815">
        <v>2026</v>
      </c>
    </row>
    <row r="24342" spans="1:5">
      <c r="A24342" s="816">
        <f t="shared" si="1587"/>
        <v>46233</v>
      </c>
      <c r="B24342" s="815">
        <f t="shared" si="1584"/>
        <v>209</v>
      </c>
      <c r="C24342" s="815">
        <f t="shared" si="1585"/>
        <v>155</v>
      </c>
      <c r="D24342" s="815">
        <f t="shared" si="1586"/>
        <v>135</v>
      </c>
      <c r="E24342" s="815">
        <v>2026</v>
      </c>
    </row>
    <row r="24343" spans="1:5">
      <c r="A24343" s="816">
        <f t="shared" si="1587"/>
        <v>46234</v>
      </c>
      <c r="B24343" s="815">
        <f t="shared" si="1584"/>
        <v>210</v>
      </c>
      <c r="C24343" s="815">
        <f t="shared" si="1585"/>
        <v>154</v>
      </c>
      <c r="D24343" s="815">
        <f t="shared" si="1586"/>
        <v>134</v>
      </c>
      <c r="E24343" s="815">
        <v>2026</v>
      </c>
    </row>
    <row r="24344" spans="1:5">
      <c r="A24344" s="816">
        <f t="shared" si="1587"/>
        <v>46235</v>
      </c>
      <c r="B24344" s="815">
        <f t="shared" si="1584"/>
        <v>211</v>
      </c>
      <c r="C24344" s="815">
        <f t="shared" si="1585"/>
        <v>153</v>
      </c>
      <c r="D24344" s="815">
        <f t="shared" si="1586"/>
        <v>133</v>
      </c>
      <c r="E24344" s="815">
        <v>2026</v>
      </c>
    </row>
    <row r="24345" spans="1:5">
      <c r="A24345" s="816">
        <f t="shared" si="1587"/>
        <v>46236</v>
      </c>
      <c r="B24345" s="815">
        <f t="shared" si="1584"/>
        <v>212</v>
      </c>
      <c r="C24345" s="815">
        <f t="shared" si="1585"/>
        <v>152</v>
      </c>
      <c r="D24345" s="815">
        <f t="shared" si="1586"/>
        <v>132</v>
      </c>
      <c r="E24345" s="815">
        <v>2026</v>
      </c>
    </row>
    <row r="24346" spans="1:5">
      <c r="A24346" s="816">
        <f t="shared" si="1587"/>
        <v>46237</v>
      </c>
      <c r="B24346" s="815">
        <f t="shared" si="1584"/>
        <v>213</v>
      </c>
      <c r="C24346" s="815">
        <f t="shared" si="1585"/>
        <v>151</v>
      </c>
      <c r="D24346" s="815">
        <f t="shared" si="1586"/>
        <v>131</v>
      </c>
      <c r="E24346" s="815">
        <v>2026</v>
      </c>
    </row>
    <row r="24347" spans="1:5">
      <c r="A24347" s="816">
        <f t="shared" si="1587"/>
        <v>46238</v>
      </c>
      <c r="B24347" s="815">
        <f t="shared" si="1584"/>
        <v>214</v>
      </c>
      <c r="C24347" s="815">
        <f t="shared" si="1585"/>
        <v>150</v>
      </c>
      <c r="D24347" s="815">
        <f t="shared" si="1586"/>
        <v>130</v>
      </c>
      <c r="E24347" s="815">
        <v>2026</v>
      </c>
    </row>
    <row r="24348" spans="1:5">
      <c r="A24348" s="816">
        <f t="shared" si="1587"/>
        <v>46239</v>
      </c>
      <c r="B24348" s="815">
        <f t="shared" si="1584"/>
        <v>215</v>
      </c>
      <c r="C24348" s="815">
        <f t="shared" si="1585"/>
        <v>149</v>
      </c>
      <c r="D24348" s="815">
        <f t="shared" si="1586"/>
        <v>129</v>
      </c>
      <c r="E24348" s="815">
        <v>2026</v>
      </c>
    </row>
    <row r="24349" spans="1:5">
      <c r="A24349" s="816">
        <f t="shared" si="1587"/>
        <v>46240</v>
      </c>
      <c r="B24349" s="815">
        <f t="shared" si="1584"/>
        <v>216</v>
      </c>
      <c r="C24349" s="815">
        <f t="shared" si="1585"/>
        <v>148</v>
      </c>
      <c r="D24349" s="815">
        <f t="shared" si="1586"/>
        <v>128</v>
      </c>
      <c r="E24349" s="815">
        <v>2026</v>
      </c>
    </row>
    <row r="24350" spans="1:5">
      <c r="A24350" s="816">
        <f t="shared" si="1587"/>
        <v>46241</v>
      </c>
      <c r="B24350" s="815">
        <f t="shared" si="1584"/>
        <v>217</v>
      </c>
      <c r="C24350" s="815">
        <f t="shared" si="1585"/>
        <v>147</v>
      </c>
      <c r="D24350" s="815">
        <f t="shared" si="1586"/>
        <v>127</v>
      </c>
      <c r="E24350" s="815">
        <v>2026</v>
      </c>
    </row>
    <row r="24351" spans="1:5">
      <c r="A24351" s="816">
        <f t="shared" si="1587"/>
        <v>46242</v>
      </c>
      <c r="B24351" s="815">
        <f t="shared" si="1584"/>
        <v>218</v>
      </c>
      <c r="C24351" s="815">
        <f t="shared" si="1585"/>
        <v>146</v>
      </c>
      <c r="D24351" s="815">
        <f t="shared" si="1586"/>
        <v>126</v>
      </c>
      <c r="E24351" s="815">
        <v>2026</v>
      </c>
    </row>
    <row r="24352" spans="1:5">
      <c r="A24352" s="816">
        <f t="shared" si="1587"/>
        <v>46243</v>
      </c>
      <c r="B24352" s="815">
        <f t="shared" si="1584"/>
        <v>219</v>
      </c>
      <c r="C24352" s="815">
        <f t="shared" si="1585"/>
        <v>145</v>
      </c>
      <c r="D24352" s="815">
        <f t="shared" si="1586"/>
        <v>125</v>
      </c>
      <c r="E24352" s="815">
        <v>2026</v>
      </c>
    </row>
    <row r="24353" spans="1:5">
      <c r="A24353" s="816">
        <f t="shared" si="1587"/>
        <v>46244</v>
      </c>
      <c r="B24353" s="815">
        <f t="shared" si="1584"/>
        <v>220</v>
      </c>
      <c r="C24353" s="815">
        <f t="shared" si="1585"/>
        <v>144</v>
      </c>
      <c r="D24353" s="815">
        <f t="shared" si="1586"/>
        <v>124</v>
      </c>
      <c r="E24353" s="815">
        <v>2026</v>
      </c>
    </row>
    <row r="24354" spans="1:5">
      <c r="A24354" s="816">
        <f t="shared" si="1587"/>
        <v>46245</v>
      </c>
      <c r="B24354" s="815">
        <f t="shared" si="1584"/>
        <v>221</v>
      </c>
      <c r="C24354" s="815">
        <f t="shared" si="1585"/>
        <v>143</v>
      </c>
      <c r="D24354" s="815">
        <f t="shared" si="1586"/>
        <v>123</v>
      </c>
      <c r="E24354" s="815">
        <v>2026</v>
      </c>
    </row>
    <row r="24355" spans="1:5">
      <c r="A24355" s="816">
        <f t="shared" si="1587"/>
        <v>46246</v>
      </c>
      <c r="B24355" s="815">
        <f t="shared" si="1584"/>
        <v>222</v>
      </c>
      <c r="C24355" s="815">
        <f t="shared" si="1585"/>
        <v>142</v>
      </c>
      <c r="D24355" s="815">
        <f t="shared" si="1586"/>
        <v>122</v>
      </c>
      <c r="E24355" s="815">
        <v>2026</v>
      </c>
    </row>
    <row r="24356" spans="1:5">
      <c r="A24356" s="816">
        <f t="shared" si="1587"/>
        <v>46247</v>
      </c>
      <c r="B24356" s="815">
        <f t="shared" si="1584"/>
        <v>223</v>
      </c>
      <c r="C24356" s="815">
        <f t="shared" si="1585"/>
        <v>141</v>
      </c>
      <c r="D24356" s="815">
        <f t="shared" si="1586"/>
        <v>121</v>
      </c>
      <c r="E24356" s="815">
        <v>2026</v>
      </c>
    </row>
    <row r="24357" spans="1:5">
      <c r="A24357" s="816">
        <f t="shared" si="1587"/>
        <v>46248</v>
      </c>
      <c r="B24357" s="815">
        <f t="shared" si="1584"/>
        <v>224</v>
      </c>
      <c r="C24357" s="815">
        <f t="shared" si="1585"/>
        <v>140</v>
      </c>
      <c r="D24357" s="815">
        <f t="shared" si="1586"/>
        <v>120</v>
      </c>
      <c r="E24357" s="815">
        <v>2026</v>
      </c>
    </row>
    <row r="24358" spans="1:5">
      <c r="A24358" s="816">
        <f t="shared" si="1587"/>
        <v>46249</v>
      </c>
      <c r="B24358" s="815">
        <f t="shared" si="1584"/>
        <v>225</v>
      </c>
      <c r="C24358" s="815">
        <f t="shared" si="1585"/>
        <v>139</v>
      </c>
      <c r="D24358" s="815">
        <f t="shared" si="1586"/>
        <v>119</v>
      </c>
      <c r="E24358" s="815">
        <v>2026</v>
      </c>
    </row>
    <row r="24359" spans="1:5">
      <c r="A24359" s="816">
        <f t="shared" si="1587"/>
        <v>46250</v>
      </c>
      <c r="B24359" s="815">
        <f t="shared" si="1584"/>
        <v>226</v>
      </c>
      <c r="C24359" s="815">
        <f t="shared" si="1585"/>
        <v>138</v>
      </c>
      <c r="D24359" s="815">
        <f t="shared" si="1586"/>
        <v>118</v>
      </c>
      <c r="E24359" s="815">
        <v>2026</v>
      </c>
    </row>
    <row r="24360" spans="1:5">
      <c r="A24360" s="816">
        <f t="shared" si="1587"/>
        <v>46251</v>
      </c>
      <c r="B24360" s="815">
        <f t="shared" si="1584"/>
        <v>227</v>
      </c>
      <c r="C24360" s="815">
        <f t="shared" si="1585"/>
        <v>137</v>
      </c>
      <c r="D24360" s="815">
        <f t="shared" si="1586"/>
        <v>117</v>
      </c>
      <c r="E24360" s="815">
        <v>2026</v>
      </c>
    </row>
    <row r="24361" spans="1:5">
      <c r="A24361" s="816">
        <f t="shared" si="1587"/>
        <v>46252</v>
      </c>
      <c r="B24361" s="815">
        <f t="shared" si="1584"/>
        <v>228</v>
      </c>
      <c r="C24361" s="815">
        <f t="shared" si="1585"/>
        <v>136</v>
      </c>
      <c r="D24361" s="815">
        <f t="shared" si="1586"/>
        <v>116</v>
      </c>
      <c r="E24361" s="815">
        <v>2026</v>
      </c>
    </row>
    <row r="24362" spans="1:5">
      <c r="A24362" s="816">
        <f t="shared" si="1587"/>
        <v>46253</v>
      </c>
      <c r="B24362" s="815">
        <f t="shared" si="1584"/>
        <v>229</v>
      </c>
      <c r="C24362" s="815">
        <f t="shared" si="1585"/>
        <v>135</v>
      </c>
      <c r="D24362" s="815">
        <f t="shared" si="1586"/>
        <v>115</v>
      </c>
      <c r="E24362" s="815">
        <v>2026</v>
      </c>
    </row>
    <row r="24363" spans="1:5">
      <c r="A24363" s="816">
        <f t="shared" si="1587"/>
        <v>46254</v>
      </c>
      <c r="B24363" s="815">
        <f t="shared" si="1584"/>
        <v>230</v>
      </c>
      <c r="C24363" s="815">
        <f t="shared" si="1585"/>
        <v>134</v>
      </c>
      <c r="D24363" s="815">
        <f t="shared" si="1586"/>
        <v>114</v>
      </c>
      <c r="E24363" s="815">
        <v>2026</v>
      </c>
    </row>
    <row r="24364" spans="1:5">
      <c r="A24364" s="816">
        <f t="shared" si="1587"/>
        <v>46255</v>
      </c>
      <c r="B24364" s="815">
        <f t="shared" si="1584"/>
        <v>231</v>
      </c>
      <c r="C24364" s="815">
        <f t="shared" si="1585"/>
        <v>133</v>
      </c>
      <c r="D24364" s="815">
        <f t="shared" si="1586"/>
        <v>113</v>
      </c>
      <c r="E24364" s="815">
        <v>2026</v>
      </c>
    </row>
    <row r="24365" spans="1:5">
      <c r="A24365" s="816">
        <f t="shared" si="1587"/>
        <v>46256</v>
      </c>
      <c r="B24365" s="815">
        <f t="shared" si="1584"/>
        <v>232</v>
      </c>
      <c r="C24365" s="815">
        <f t="shared" si="1585"/>
        <v>132</v>
      </c>
      <c r="D24365" s="815">
        <f t="shared" si="1586"/>
        <v>112</v>
      </c>
      <c r="E24365" s="815">
        <v>2026</v>
      </c>
    </row>
    <row r="24366" spans="1:5">
      <c r="A24366" s="816">
        <f t="shared" si="1587"/>
        <v>46257</v>
      </c>
      <c r="B24366" s="815">
        <f t="shared" si="1584"/>
        <v>233</v>
      </c>
      <c r="C24366" s="815">
        <f t="shared" si="1585"/>
        <v>131</v>
      </c>
      <c r="D24366" s="815">
        <f t="shared" si="1586"/>
        <v>111</v>
      </c>
      <c r="E24366" s="815">
        <v>2026</v>
      </c>
    </row>
    <row r="24367" spans="1:5">
      <c r="A24367" s="816">
        <f t="shared" si="1587"/>
        <v>46258</v>
      </c>
      <c r="B24367" s="815">
        <f t="shared" si="1584"/>
        <v>234</v>
      </c>
      <c r="C24367" s="815">
        <f t="shared" si="1585"/>
        <v>130</v>
      </c>
      <c r="D24367" s="815">
        <f t="shared" si="1586"/>
        <v>110</v>
      </c>
      <c r="E24367" s="815">
        <v>2026</v>
      </c>
    </row>
    <row r="24368" spans="1:5">
      <c r="A24368" s="816">
        <f>A24367+1</f>
        <v>46259</v>
      </c>
      <c r="B24368" s="815">
        <f>B24367+1</f>
        <v>235</v>
      </c>
      <c r="C24368" s="815">
        <f>C24367-1</f>
        <v>129</v>
      </c>
      <c r="D24368" s="815">
        <f>D24366-1</f>
        <v>110</v>
      </c>
      <c r="E24368" s="815">
        <v>2026</v>
      </c>
    </row>
    <row r="24369" spans="1:5">
      <c r="A24369" s="816">
        <f t="shared" si="1587"/>
        <v>46260</v>
      </c>
      <c r="B24369" s="815">
        <f t="shared" ref="B24369:B24432" si="1588">B24368+1</f>
        <v>236</v>
      </c>
      <c r="C24369" s="815">
        <f t="shared" ref="C24369:C24432" si="1589">C24368-1</f>
        <v>128</v>
      </c>
      <c r="D24369" s="815">
        <f t="shared" ref="D24369:D24432" si="1590">D24368-1</f>
        <v>109</v>
      </c>
      <c r="E24369" s="815">
        <v>2026</v>
      </c>
    </row>
    <row r="24370" spans="1:5">
      <c r="A24370" s="816">
        <f t="shared" si="1587"/>
        <v>46261</v>
      </c>
      <c r="B24370" s="815">
        <f t="shared" si="1588"/>
        <v>237</v>
      </c>
      <c r="C24370" s="815">
        <f t="shared" si="1589"/>
        <v>127</v>
      </c>
      <c r="D24370" s="815">
        <f t="shared" si="1590"/>
        <v>108</v>
      </c>
      <c r="E24370" s="815">
        <v>2026</v>
      </c>
    </row>
    <row r="24371" spans="1:5">
      <c r="A24371" s="816">
        <f t="shared" ref="A24371:A24434" si="1591">A24370+1</f>
        <v>46262</v>
      </c>
      <c r="B24371" s="815">
        <f t="shared" si="1588"/>
        <v>238</v>
      </c>
      <c r="C24371" s="815">
        <f t="shared" si="1589"/>
        <v>126</v>
      </c>
      <c r="D24371" s="815">
        <f t="shared" si="1590"/>
        <v>107</v>
      </c>
      <c r="E24371" s="815">
        <v>2026</v>
      </c>
    </row>
    <row r="24372" spans="1:5">
      <c r="A24372" s="816">
        <f t="shared" si="1591"/>
        <v>46263</v>
      </c>
      <c r="B24372" s="815">
        <f t="shared" si="1588"/>
        <v>239</v>
      </c>
      <c r="C24372" s="815">
        <f t="shared" si="1589"/>
        <v>125</v>
      </c>
      <c r="D24372" s="815">
        <f t="shared" si="1590"/>
        <v>106</v>
      </c>
      <c r="E24372" s="815">
        <v>2026</v>
      </c>
    </row>
    <row r="24373" spans="1:5">
      <c r="A24373" s="816">
        <f t="shared" si="1591"/>
        <v>46264</v>
      </c>
      <c r="B24373" s="815">
        <f t="shared" si="1588"/>
        <v>240</v>
      </c>
      <c r="C24373" s="815">
        <f t="shared" si="1589"/>
        <v>124</v>
      </c>
      <c r="D24373" s="815">
        <f t="shared" si="1590"/>
        <v>105</v>
      </c>
      <c r="E24373" s="815">
        <v>2026</v>
      </c>
    </row>
    <row r="24374" spans="1:5">
      <c r="A24374" s="816">
        <f t="shared" si="1591"/>
        <v>46265</v>
      </c>
      <c r="B24374" s="815">
        <f t="shared" si="1588"/>
        <v>241</v>
      </c>
      <c r="C24374" s="815">
        <f t="shared" si="1589"/>
        <v>123</v>
      </c>
      <c r="D24374" s="815">
        <f t="shared" si="1590"/>
        <v>104</v>
      </c>
      <c r="E24374" s="815">
        <v>2026</v>
      </c>
    </row>
    <row r="24375" spans="1:5">
      <c r="A24375" s="816">
        <f t="shared" si="1591"/>
        <v>46266</v>
      </c>
      <c r="B24375" s="815">
        <f t="shared" si="1588"/>
        <v>242</v>
      </c>
      <c r="C24375" s="815">
        <f t="shared" si="1589"/>
        <v>122</v>
      </c>
      <c r="D24375" s="815">
        <f t="shared" si="1590"/>
        <v>103</v>
      </c>
      <c r="E24375" s="815">
        <v>2026</v>
      </c>
    </row>
    <row r="24376" spans="1:5">
      <c r="A24376" s="816">
        <f t="shared" si="1591"/>
        <v>46267</v>
      </c>
      <c r="B24376" s="815">
        <f t="shared" si="1588"/>
        <v>243</v>
      </c>
      <c r="C24376" s="815">
        <f t="shared" si="1589"/>
        <v>121</v>
      </c>
      <c r="D24376" s="815">
        <f t="shared" si="1590"/>
        <v>102</v>
      </c>
      <c r="E24376" s="815">
        <v>2026</v>
      </c>
    </row>
    <row r="24377" spans="1:5">
      <c r="A24377" s="816">
        <f t="shared" si="1591"/>
        <v>46268</v>
      </c>
      <c r="B24377" s="815">
        <f t="shared" si="1588"/>
        <v>244</v>
      </c>
      <c r="C24377" s="815">
        <f t="shared" si="1589"/>
        <v>120</v>
      </c>
      <c r="D24377" s="815">
        <f t="shared" si="1590"/>
        <v>101</v>
      </c>
      <c r="E24377" s="815">
        <v>2026</v>
      </c>
    </row>
    <row r="24378" spans="1:5">
      <c r="A24378" s="816">
        <f t="shared" si="1591"/>
        <v>46269</v>
      </c>
      <c r="B24378" s="815">
        <f t="shared" si="1588"/>
        <v>245</v>
      </c>
      <c r="C24378" s="815">
        <f t="shared" si="1589"/>
        <v>119</v>
      </c>
      <c r="D24378" s="815">
        <f t="shared" si="1590"/>
        <v>100</v>
      </c>
      <c r="E24378" s="815">
        <v>2026</v>
      </c>
    </row>
    <row r="24379" spans="1:5">
      <c r="A24379" s="816">
        <f t="shared" si="1591"/>
        <v>46270</v>
      </c>
      <c r="B24379" s="815">
        <f t="shared" si="1588"/>
        <v>246</v>
      </c>
      <c r="C24379" s="815">
        <f t="shared" si="1589"/>
        <v>118</v>
      </c>
      <c r="D24379" s="815">
        <f t="shared" si="1590"/>
        <v>99</v>
      </c>
      <c r="E24379" s="815">
        <v>2026</v>
      </c>
    </row>
    <row r="24380" spans="1:5">
      <c r="A24380" s="816">
        <f t="shared" si="1591"/>
        <v>46271</v>
      </c>
      <c r="B24380" s="815">
        <f t="shared" si="1588"/>
        <v>247</v>
      </c>
      <c r="C24380" s="815">
        <f t="shared" si="1589"/>
        <v>117</v>
      </c>
      <c r="D24380" s="815">
        <f t="shared" si="1590"/>
        <v>98</v>
      </c>
      <c r="E24380" s="815">
        <v>2026</v>
      </c>
    </row>
    <row r="24381" spans="1:5">
      <c r="A24381" s="816">
        <f t="shared" si="1591"/>
        <v>46272</v>
      </c>
      <c r="B24381" s="815">
        <f t="shared" si="1588"/>
        <v>248</v>
      </c>
      <c r="C24381" s="815">
        <f t="shared" si="1589"/>
        <v>116</v>
      </c>
      <c r="D24381" s="815">
        <f t="shared" si="1590"/>
        <v>97</v>
      </c>
      <c r="E24381" s="815">
        <v>2026</v>
      </c>
    </row>
    <row r="24382" spans="1:5">
      <c r="A24382" s="816">
        <f t="shared" si="1591"/>
        <v>46273</v>
      </c>
      <c r="B24382" s="815">
        <f t="shared" si="1588"/>
        <v>249</v>
      </c>
      <c r="C24382" s="815">
        <f t="shared" si="1589"/>
        <v>115</v>
      </c>
      <c r="D24382" s="815">
        <f t="shared" si="1590"/>
        <v>96</v>
      </c>
      <c r="E24382" s="815">
        <v>2026</v>
      </c>
    </row>
    <row r="24383" spans="1:5">
      <c r="A24383" s="816">
        <f t="shared" si="1591"/>
        <v>46274</v>
      </c>
      <c r="B24383" s="815">
        <f t="shared" si="1588"/>
        <v>250</v>
      </c>
      <c r="C24383" s="815">
        <f t="shared" si="1589"/>
        <v>114</v>
      </c>
      <c r="D24383" s="815">
        <f t="shared" si="1590"/>
        <v>95</v>
      </c>
      <c r="E24383" s="815">
        <v>2026</v>
      </c>
    </row>
    <row r="24384" spans="1:5">
      <c r="A24384" s="816">
        <f t="shared" si="1591"/>
        <v>46275</v>
      </c>
      <c r="B24384" s="815">
        <f t="shared" si="1588"/>
        <v>251</v>
      </c>
      <c r="C24384" s="815">
        <f t="shared" si="1589"/>
        <v>113</v>
      </c>
      <c r="D24384" s="815">
        <f t="shared" si="1590"/>
        <v>94</v>
      </c>
      <c r="E24384" s="815">
        <v>2026</v>
      </c>
    </row>
    <row r="24385" spans="1:5">
      <c r="A24385" s="816">
        <f t="shared" si="1591"/>
        <v>46276</v>
      </c>
      <c r="B24385" s="815">
        <f t="shared" si="1588"/>
        <v>252</v>
      </c>
      <c r="C24385" s="815">
        <f t="shared" si="1589"/>
        <v>112</v>
      </c>
      <c r="D24385" s="815">
        <f t="shared" si="1590"/>
        <v>93</v>
      </c>
      <c r="E24385" s="815">
        <v>2026</v>
      </c>
    </row>
    <row r="24386" spans="1:5">
      <c r="A24386" s="816">
        <f t="shared" si="1591"/>
        <v>46277</v>
      </c>
      <c r="B24386" s="815">
        <f t="shared" si="1588"/>
        <v>253</v>
      </c>
      <c r="C24386" s="815">
        <f t="shared" si="1589"/>
        <v>111</v>
      </c>
      <c r="D24386" s="815">
        <f t="shared" si="1590"/>
        <v>92</v>
      </c>
      <c r="E24386" s="815">
        <v>2026</v>
      </c>
    </row>
    <row r="24387" spans="1:5">
      <c r="A24387" s="816">
        <f t="shared" si="1591"/>
        <v>46278</v>
      </c>
      <c r="B24387" s="815">
        <f t="shared" si="1588"/>
        <v>254</v>
      </c>
      <c r="C24387" s="815">
        <f t="shared" si="1589"/>
        <v>110</v>
      </c>
      <c r="D24387" s="815">
        <f t="shared" si="1590"/>
        <v>91</v>
      </c>
      <c r="E24387" s="815">
        <v>2026</v>
      </c>
    </row>
    <row r="24388" spans="1:5">
      <c r="A24388" s="816">
        <f t="shared" si="1591"/>
        <v>46279</v>
      </c>
      <c r="B24388" s="815">
        <f t="shared" si="1588"/>
        <v>255</v>
      </c>
      <c r="C24388" s="815">
        <f t="shared" si="1589"/>
        <v>109</v>
      </c>
      <c r="D24388" s="815">
        <f t="shared" si="1590"/>
        <v>90</v>
      </c>
      <c r="E24388" s="815">
        <v>2026</v>
      </c>
    </row>
    <row r="24389" spans="1:5">
      <c r="A24389" s="816">
        <f t="shared" si="1591"/>
        <v>46280</v>
      </c>
      <c r="B24389" s="815">
        <f t="shared" si="1588"/>
        <v>256</v>
      </c>
      <c r="C24389" s="815">
        <f t="shared" si="1589"/>
        <v>108</v>
      </c>
      <c r="D24389" s="815">
        <f t="shared" si="1590"/>
        <v>89</v>
      </c>
      <c r="E24389" s="815">
        <v>2026</v>
      </c>
    </row>
    <row r="24390" spans="1:5">
      <c r="A24390" s="816">
        <f t="shared" si="1591"/>
        <v>46281</v>
      </c>
      <c r="B24390" s="815">
        <f t="shared" si="1588"/>
        <v>257</v>
      </c>
      <c r="C24390" s="815">
        <f t="shared" si="1589"/>
        <v>107</v>
      </c>
      <c r="D24390" s="815">
        <f t="shared" si="1590"/>
        <v>88</v>
      </c>
      <c r="E24390" s="815">
        <v>2026</v>
      </c>
    </row>
    <row r="24391" spans="1:5">
      <c r="A24391" s="816">
        <f t="shared" si="1591"/>
        <v>46282</v>
      </c>
      <c r="B24391" s="815">
        <f t="shared" si="1588"/>
        <v>258</v>
      </c>
      <c r="C24391" s="815">
        <f t="shared" si="1589"/>
        <v>106</v>
      </c>
      <c r="D24391" s="815">
        <f t="shared" si="1590"/>
        <v>87</v>
      </c>
      <c r="E24391" s="815">
        <v>2026</v>
      </c>
    </row>
    <row r="24392" spans="1:5">
      <c r="A24392" s="816">
        <f t="shared" si="1591"/>
        <v>46283</v>
      </c>
      <c r="B24392" s="815">
        <f t="shared" si="1588"/>
        <v>259</v>
      </c>
      <c r="C24392" s="815">
        <f t="shared" si="1589"/>
        <v>105</v>
      </c>
      <c r="D24392" s="815">
        <f t="shared" si="1590"/>
        <v>86</v>
      </c>
      <c r="E24392" s="815">
        <v>2026</v>
      </c>
    </row>
    <row r="24393" spans="1:5">
      <c r="A24393" s="816">
        <f t="shared" si="1591"/>
        <v>46284</v>
      </c>
      <c r="B24393" s="815">
        <f t="shared" si="1588"/>
        <v>260</v>
      </c>
      <c r="C24393" s="815">
        <f t="shared" si="1589"/>
        <v>104</v>
      </c>
      <c r="D24393" s="815">
        <f t="shared" si="1590"/>
        <v>85</v>
      </c>
      <c r="E24393" s="815">
        <v>2026</v>
      </c>
    </row>
    <row r="24394" spans="1:5">
      <c r="A24394" s="816">
        <f t="shared" si="1591"/>
        <v>46285</v>
      </c>
      <c r="B24394" s="815">
        <f t="shared" si="1588"/>
        <v>261</v>
      </c>
      <c r="C24394" s="815">
        <f t="shared" si="1589"/>
        <v>103</v>
      </c>
      <c r="D24394" s="815">
        <f t="shared" si="1590"/>
        <v>84</v>
      </c>
      <c r="E24394" s="815">
        <v>2026</v>
      </c>
    </row>
    <row r="24395" spans="1:5">
      <c r="A24395" s="816">
        <f t="shared" si="1591"/>
        <v>46286</v>
      </c>
      <c r="B24395" s="815">
        <f t="shared" si="1588"/>
        <v>262</v>
      </c>
      <c r="C24395" s="815">
        <f t="shared" si="1589"/>
        <v>102</v>
      </c>
      <c r="D24395" s="815">
        <f t="shared" si="1590"/>
        <v>83</v>
      </c>
      <c r="E24395" s="815">
        <v>2026</v>
      </c>
    </row>
    <row r="24396" spans="1:5">
      <c r="A24396" s="816">
        <f t="shared" si="1591"/>
        <v>46287</v>
      </c>
      <c r="B24396" s="815">
        <f t="shared" si="1588"/>
        <v>263</v>
      </c>
      <c r="C24396" s="815">
        <f t="shared" si="1589"/>
        <v>101</v>
      </c>
      <c r="D24396" s="815">
        <f t="shared" si="1590"/>
        <v>82</v>
      </c>
      <c r="E24396" s="815">
        <v>2026</v>
      </c>
    </row>
    <row r="24397" spans="1:5">
      <c r="A24397" s="816">
        <f t="shared" si="1591"/>
        <v>46288</v>
      </c>
      <c r="B24397" s="815">
        <f t="shared" si="1588"/>
        <v>264</v>
      </c>
      <c r="C24397" s="815">
        <f t="shared" si="1589"/>
        <v>100</v>
      </c>
      <c r="D24397" s="815">
        <f t="shared" si="1590"/>
        <v>81</v>
      </c>
      <c r="E24397" s="815">
        <v>2026</v>
      </c>
    </row>
    <row r="24398" spans="1:5">
      <c r="A24398" s="816">
        <f t="shared" si="1591"/>
        <v>46289</v>
      </c>
      <c r="B24398" s="815">
        <f t="shared" si="1588"/>
        <v>265</v>
      </c>
      <c r="C24398" s="815">
        <f t="shared" si="1589"/>
        <v>99</v>
      </c>
      <c r="D24398" s="815">
        <f t="shared" si="1590"/>
        <v>80</v>
      </c>
      <c r="E24398" s="815">
        <v>2026</v>
      </c>
    </row>
    <row r="24399" spans="1:5">
      <c r="A24399" s="816">
        <f t="shared" si="1591"/>
        <v>46290</v>
      </c>
      <c r="B24399" s="815">
        <f t="shared" si="1588"/>
        <v>266</v>
      </c>
      <c r="C24399" s="815">
        <f t="shared" si="1589"/>
        <v>98</v>
      </c>
      <c r="D24399" s="815">
        <f t="shared" si="1590"/>
        <v>79</v>
      </c>
      <c r="E24399" s="815">
        <v>2026</v>
      </c>
    </row>
    <row r="24400" spans="1:5">
      <c r="A24400" s="816">
        <f t="shared" si="1591"/>
        <v>46291</v>
      </c>
      <c r="B24400" s="815">
        <f t="shared" si="1588"/>
        <v>267</v>
      </c>
      <c r="C24400" s="815">
        <f t="shared" si="1589"/>
        <v>97</v>
      </c>
      <c r="D24400" s="815">
        <f t="shared" si="1590"/>
        <v>78</v>
      </c>
      <c r="E24400" s="815">
        <v>2026</v>
      </c>
    </row>
    <row r="24401" spans="1:5">
      <c r="A24401" s="816">
        <f t="shared" si="1591"/>
        <v>46292</v>
      </c>
      <c r="B24401" s="815">
        <f t="shared" si="1588"/>
        <v>268</v>
      </c>
      <c r="C24401" s="815">
        <f t="shared" si="1589"/>
        <v>96</v>
      </c>
      <c r="D24401" s="815">
        <f t="shared" si="1590"/>
        <v>77</v>
      </c>
      <c r="E24401" s="815">
        <v>2026</v>
      </c>
    </row>
    <row r="24402" spans="1:5">
      <c r="A24402" s="816">
        <f t="shared" si="1591"/>
        <v>46293</v>
      </c>
      <c r="B24402" s="815">
        <f t="shared" si="1588"/>
        <v>269</v>
      </c>
      <c r="C24402" s="815">
        <f t="shared" si="1589"/>
        <v>95</v>
      </c>
      <c r="D24402" s="815">
        <f t="shared" si="1590"/>
        <v>76</v>
      </c>
      <c r="E24402" s="815">
        <v>2026</v>
      </c>
    </row>
    <row r="24403" spans="1:5">
      <c r="A24403" s="816">
        <f t="shared" si="1591"/>
        <v>46294</v>
      </c>
      <c r="B24403" s="815">
        <f t="shared" si="1588"/>
        <v>270</v>
      </c>
      <c r="C24403" s="815">
        <f t="shared" si="1589"/>
        <v>94</v>
      </c>
      <c r="D24403" s="815">
        <f t="shared" si="1590"/>
        <v>75</v>
      </c>
      <c r="E24403" s="815">
        <v>2026</v>
      </c>
    </row>
    <row r="24404" spans="1:5">
      <c r="A24404" s="816">
        <f t="shared" si="1591"/>
        <v>46295</v>
      </c>
      <c r="B24404" s="815">
        <f t="shared" si="1588"/>
        <v>271</v>
      </c>
      <c r="C24404" s="815">
        <f t="shared" si="1589"/>
        <v>93</v>
      </c>
      <c r="D24404" s="815">
        <f t="shared" si="1590"/>
        <v>74</v>
      </c>
      <c r="E24404" s="815">
        <v>2026</v>
      </c>
    </row>
    <row r="24405" spans="1:5">
      <c r="A24405" s="816">
        <f t="shared" si="1591"/>
        <v>46296</v>
      </c>
      <c r="B24405" s="815">
        <f t="shared" si="1588"/>
        <v>272</v>
      </c>
      <c r="C24405" s="815">
        <f t="shared" si="1589"/>
        <v>92</v>
      </c>
      <c r="D24405" s="815">
        <f t="shared" si="1590"/>
        <v>73</v>
      </c>
      <c r="E24405" s="815">
        <v>2026</v>
      </c>
    </row>
    <row r="24406" spans="1:5">
      <c r="A24406" s="816">
        <f t="shared" si="1591"/>
        <v>46297</v>
      </c>
      <c r="B24406" s="815">
        <f t="shared" si="1588"/>
        <v>273</v>
      </c>
      <c r="C24406" s="815">
        <f t="shared" si="1589"/>
        <v>91</v>
      </c>
      <c r="D24406" s="815">
        <f t="shared" si="1590"/>
        <v>72</v>
      </c>
      <c r="E24406" s="815">
        <v>2026</v>
      </c>
    </row>
    <row r="24407" spans="1:5">
      <c r="A24407" s="816">
        <f t="shared" si="1591"/>
        <v>46298</v>
      </c>
      <c r="B24407" s="815">
        <f t="shared" si="1588"/>
        <v>274</v>
      </c>
      <c r="C24407" s="815">
        <f t="shared" si="1589"/>
        <v>90</v>
      </c>
      <c r="D24407" s="815">
        <f t="shared" si="1590"/>
        <v>71</v>
      </c>
      <c r="E24407" s="815">
        <v>2026</v>
      </c>
    </row>
    <row r="24408" spans="1:5">
      <c r="A24408" s="816">
        <f t="shared" si="1591"/>
        <v>46299</v>
      </c>
      <c r="B24408" s="815">
        <f t="shared" si="1588"/>
        <v>275</v>
      </c>
      <c r="C24408" s="815">
        <f t="shared" si="1589"/>
        <v>89</v>
      </c>
      <c r="D24408" s="815">
        <f t="shared" si="1590"/>
        <v>70</v>
      </c>
      <c r="E24408" s="815">
        <v>2026</v>
      </c>
    </row>
    <row r="24409" spans="1:5">
      <c r="A24409" s="816">
        <f t="shared" si="1591"/>
        <v>46300</v>
      </c>
      <c r="B24409" s="815">
        <f t="shared" si="1588"/>
        <v>276</v>
      </c>
      <c r="C24409" s="815">
        <f t="shared" si="1589"/>
        <v>88</v>
      </c>
      <c r="D24409" s="815">
        <f t="shared" si="1590"/>
        <v>69</v>
      </c>
      <c r="E24409" s="815">
        <v>2026</v>
      </c>
    </row>
    <row r="24410" spans="1:5">
      <c r="A24410" s="816">
        <f t="shared" si="1591"/>
        <v>46301</v>
      </c>
      <c r="B24410" s="815">
        <f t="shared" si="1588"/>
        <v>277</v>
      </c>
      <c r="C24410" s="815">
        <f t="shared" si="1589"/>
        <v>87</v>
      </c>
      <c r="D24410" s="815">
        <f t="shared" si="1590"/>
        <v>68</v>
      </c>
      <c r="E24410" s="815">
        <v>2026</v>
      </c>
    </row>
    <row r="24411" spans="1:5">
      <c r="A24411" s="816">
        <f t="shared" si="1591"/>
        <v>46302</v>
      </c>
      <c r="B24411" s="815">
        <f t="shared" si="1588"/>
        <v>278</v>
      </c>
      <c r="C24411" s="815">
        <f t="shared" si="1589"/>
        <v>86</v>
      </c>
      <c r="D24411" s="815">
        <f t="shared" si="1590"/>
        <v>67</v>
      </c>
      <c r="E24411" s="815">
        <v>2026</v>
      </c>
    </row>
    <row r="24412" spans="1:5">
      <c r="A24412" s="816">
        <f t="shared" si="1591"/>
        <v>46303</v>
      </c>
      <c r="B24412" s="815">
        <f t="shared" si="1588"/>
        <v>279</v>
      </c>
      <c r="C24412" s="815">
        <f t="shared" si="1589"/>
        <v>85</v>
      </c>
      <c r="D24412" s="815">
        <f t="shared" si="1590"/>
        <v>66</v>
      </c>
      <c r="E24412" s="815">
        <v>2026</v>
      </c>
    </row>
    <row r="24413" spans="1:5">
      <c r="A24413" s="816">
        <f t="shared" si="1591"/>
        <v>46304</v>
      </c>
      <c r="B24413" s="815">
        <f t="shared" si="1588"/>
        <v>280</v>
      </c>
      <c r="C24413" s="815">
        <f t="shared" si="1589"/>
        <v>84</v>
      </c>
      <c r="D24413" s="815">
        <f t="shared" si="1590"/>
        <v>65</v>
      </c>
      <c r="E24413" s="815">
        <v>2026</v>
      </c>
    </row>
    <row r="24414" spans="1:5">
      <c r="A24414" s="816">
        <f t="shared" si="1591"/>
        <v>46305</v>
      </c>
      <c r="B24414" s="815">
        <f t="shared" si="1588"/>
        <v>281</v>
      </c>
      <c r="C24414" s="815">
        <f t="shared" si="1589"/>
        <v>83</v>
      </c>
      <c r="D24414" s="815">
        <f t="shared" si="1590"/>
        <v>64</v>
      </c>
      <c r="E24414" s="815">
        <v>2026</v>
      </c>
    </row>
    <row r="24415" spans="1:5">
      <c r="A24415" s="816">
        <f t="shared" si="1591"/>
        <v>46306</v>
      </c>
      <c r="B24415" s="815">
        <f t="shared" si="1588"/>
        <v>282</v>
      </c>
      <c r="C24415" s="815">
        <f t="shared" si="1589"/>
        <v>82</v>
      </c>
      <c r="D24415" s="815">
        <f t="shared" si="1590"/>
        <v>63</v>
      </c>
      <c r="E24415" s="815">
        <v>2026</v>
      </c>
    </row>
    <row r="24416" spans="1:5">
      <c r="A24416" s="816">
        <f t="shared" si="1591"/>
        <v>46307</v>
      </c>
      <c r="B24416" s="815">
        <f t="shared" si="1588"/>
        <v>283</v>
      </c>
      <c r="C24416" s="815">
        <f t="shared" si="1589"/>
        <v>81</v>
      </c>
      <c r="D24416" s="815">
        <f t="shared" si="1590"/>
        <v>62</v>
      </c>
      <c r="E24416" s="815">
        <v>2026</v>
      </c>
    </row>
    <row r="24417" spans="1:5">
      <c r="A24417" s="816">
        <f t="shared" si="1591"/>
        <v>46308</v>
      </c>
      <c r="B24417" s="815">
        <f t="shared" si="1588"/>
        <v>284</v>
      </c>
      <c r="C24417" s="815">
        <f t="shared" si="1589"/>
        <v>80</v>
      </c>
      <c r="D24417" s="815">
        <f t="shared" si="1590"/>
        <v>61</v>
      </c>
      <c r="E24417" s="815">
        <v>2026</v>
      </c>
    </row>
    <row r="24418" spans="1:5">
      <c r="A24418" s="816">
        <f t="shared" si="1591"/>
        <v>46309</v>
      </c>
      <c r="B24418" s="815">
        <f t="shared" si="1588"/>
        <v>285</v>
      </c>
      <c r="C24418" s="815">
        <f t="shared" si="1589"/>
        <v>79</v>
      </c>
      <c r="D24418" s="815">
        <f t="shared" si="1590"/>
        <v>60</v>
      </c>
      <c r="E24418" s="815">
        <v>2026</v>
      </c>
    </row>
    <row r="24419" spans="1:5">
      <c r="A24419" s="816">
        <f t="shared" si="1591"/>
        <v>46310</v>
      </c>
      <c r="B24419" s="815">
        <f t="shared" si="1588"/>
        <v>286</v>
      </c>
      <c r="C24419" s="815">
        <f t="shared" si="1589"/>
        <v>78</v>
      </c>
      <c r="D24419" s="815">
        <f t="shared" si="1590"/>
        <v>59</v>
      </c>
      <c r="E24419" s="815">
        <v>2026</v>
      </c>
    </row>
    <row r="24420" spans="1:5">
      <c r="A24420" s="816">
        <f t="shared" si="1591"/>
        <v>46311</v>
      </c>
      <c r="B24420" s="815">
        <f t="shared" si="1588"/>
        <v>287</v>
      </c>
      <c r="C24420" s="815">
        <f t="shared" si="1589"/>
        <v>77</v>
      </c>
      <c r="D24420" s="815">
        <f t="shared" si="1590"/>
        <v>58</v>
      </c>
      <c r="E24420" s="815">
        <v>2026</v>
      </c>
    </row>
    <row r="24421" spans="1:5">
      <c r="A24421" s="816">
        <f t="shared" si="1591"/>
        <v>46312</v>
      </c>
      <c r="B24421" s="815">
        <f t="shared" si="1588"/>
        <v>288</v>
      </c>
      <c r="C24421" s="815">
        <f t="shared" si="1589"/>
        <v>76</v>
      </c>
      <c r="D24421" s="815">
        <f t="shared" si="1590"/>
        <v>57</v>
      </c>
      <c r="E24421" s="815">
        <v>2026</v>
      </c>
    </row>
    <row r="24422" spans="1:5">
      <c r="A24422" s="816">
        <f t="shared" si="1591"/>
        <v>46313</v>
      </c>
      <c r="B24422" s="815">
        <f t="shared" si="1588"/>
        <v>289</v>
      </c>
      <c r="C24422" s="815">
        <f t="shared" si="1589"/>
        <v>75</v>
      </c>
      <c r="D24422" s="815">
        <f t="shared" si="1590"/>
        <v>56</v>
      </c>
      <c r="E24422" s="815">
        <v>2026</v>
      </c>
    </row>
    <row r="24423" spans="1:5">
      <c r="A24423" s="816">
        <f t="shared" si="1591"/>
        <v>46314</v>
      </c>
      <c r="B24423" s="815">
        <f t="shared" si="1588"/>
        <v>290</v>
      </c>
      <c r="C24423" s="815">
        <f t="shared" si="1589"/>
        <v>74</v>
      </c>
      <c r="D24423" s="815">
        <f t="shared" si="1590"/>
        <v>55</v>
      </c>
      <c r="E24423" s="815">
        <v>2026</v>
      </c>
    </row>
    <row r="24424" spans="1:5">
      <c r="A24424" s="816">
        <f t="shared" si="1591"/>
        <v>46315</v>
      </c>
      <c r="B24424" s="815">
        <f t="shared" si="1588"/>
        <v>291</v>
      </c>
      <c r="C24424" s="815">
        <f t="shared" si="1589"/>
        <v>73</v>
      </c>
      <c r="D24424" s="815">
        <f t="shared" si="1590"/>
        <v>54</v>
      </c>
      <c r="E24424" s="815">
        <v>2026</v>
      </c>
    </row>
    <row r="24425" spans="1:5">
      <c r="A24425" s="816">
        <f t="shared" si="1591"/>
        <v>46316</v>
      </c>
      <c r="B24425" s="815">
        <f t="shared" si="1588"/>
        <v>292</v>
      </c>
      <c r="C24425" s="815">
        <f t="shared" si="1589"/>
        <v>72</v>
      </c>
      <c r="D24425" s="815">
        <f t="shared" si="1590"/>
        <v>53</v>
      </c>
      <c r="E24425" s="815">
        <v>2026</v>
      </c>
    </row>
    <row r="24426" spans="1:5">
      <c r="A24426" s="816">
        <f t="shared" si="1591"/>
        <v>46317</v>
      </c>
      <c r="B24426" s="815">
        <f t="shared" si="1588"/>
        <v>293</v>
      </c>
      <c r="C24426" s="815">
        <f t="shared" si="1589"/>
        <v>71</v>
      </c>
      <c r="D24426" s="815">
        <f t="shared" si="1590"/>
        <v>52</v>
      </c>
      <c r="E24426" s="815">
        <v>2026</v>
      </c>
    </row>
    <row r="24427" spans="1:5">
      <c r="A24427" s="816">
        <f t="shared" si="1591"/>
        <v>46318</v>
      </c>
      <c r="B24427" s="815">
        <f t="shared" si="1588"/>
        <v>294</v>
      </c>
      <c r="C24427" s="815">
        <f t="shared" si="1589"/>
        <v>70</v>
      </c>
      <c r="D24427" s="815">
        <f t="shared" si="1590"/>
        <v>51</v>
      </c>
      <c r="E24427" s="815">
        <v>2026</v>
      </c>
    </row>
    <row r="24428" spans="1:5">
      <c r="A24428" s="816">
        <f t="shared" si="1591"/>
        <v>46319</v>
      </c>
      <c r="B24428" s="815">
        <f t="shared" si="1588"/>
        <v>295</v>
      </c>
      <c r="C24428" s="815">
        <f t="shared" si="1589"/>
        <v>69</v>
      </c>
      <c r="D24428" s="815">
        <f t="shared" si="1590"/>
        <v>50</v>
      </c>
      <c r="E24428" s="815">
        <v>2026</v>
      </c>
    </row>
    <row r="24429" spans="1:5">
      <c r="A24429" s="816">
        <f t="shared" si="1591"/>
        <v>46320</v>
      </c>
      <c r="B24429" s="815">
        <f t="shared" si="1588"/>
        <v>296</v>
      </c>
      <c r="C24429" s="815">
        <f t="shared" si="1589"/>
        <v>68</v>
      </c>
      <c r="D24429" s="815">
        <f t="shared" si="1590"/>
        <v>49</v>
      </c>
      <c r="E24429" s="815">
        <v>2026</v>
      </c>
    </row>
    <row r="24430" spans="1:5">
      <c r="A24430" s="816">
        <f t="shared" si="1591"/>
        <v>46321</v>
      </c>
      <c r="B24430" s="815">
        <f t="shared" si="1588"/>
        <v>297</v>
      </c>
      <c r="C24430" s="815">
        <f t="shared" si="1589"/>
        <v>67</v>
      </c>
      <c r="D24430" s="815">
        <f t="shared" si="1590"/>
        <v>48</v>
      </c>
      <c r="E24430" s="815">
        <v>2026</v>
      </c>
    </row>
    <row r="24431" spans="1:5">
      <c r="A24431" s="816">
        <f t="shared" si="1591"/>
        <v>46322</v>
      </c>
      <c r="B24431" s="815">
        <f t="shared" si="1588"/>
        <v>298</v>
      </c>
      <c r="C24431" s="815">
        <f t="shared" si="1589"/>
        <v>66</v>
      </c>
      <c r="D24431" s="815">
        <f t="shared" si="1590"/>
        <v>47</v>
      </c>
      <c r="E24431" s="815">
        <v>2026</v>
      </c>
    </row>
    <row r="24432" spans="1:5">
      <c r="A24432" s="816">
        <f t="shared" si="1591"/>
        <v>46323</v>
      </c>
      <c r="B24432" s="815">
        <f t="shared" si="1588"/>
        <v>299</v>
      </c>
      <c r="C24432" s="815">
        <f t="shared" si="1589"/>
        <v>65</v>
      </c>
      <c r="D24432" s="815">
        <f t="shared" si="1590"/>
        <v>46</v>
      </c>
      <c r="E24432" s="815">
        <v>2026</v>
      </c>
    </row>
    <row r="24433" spans="1:5">
      <c r="A24433" s="816">
        <f t="shared" si="1591"/>
        <v>46324</v>
      </c>
      <c r="B24433" s="815">
        <f t="shared" ref="B24433:B24496" si="1592">B24432+1</f>
        <v>300</v>
      </c>
      <c r="C24433" s="815">
        <f t="shared" ref="C24433:C24496" si="1593">C24432-1</f>
        <v>64</v>
      </c>
      <c r="D24433" s="815">
        <f t="shared" ref="D24433:D24476" si="1594">D24432-1</f>
        <v>45</v>
      </c>
      <c r="E24433" s="815">
        <v>2026</v>
      </c>
    </row>
    <row r="24434" spans="1:5">
      <c r="A24434" s="816">
        <f t="shared" si="1591"/>
        <v>46325</v>
      </c>
      <c r="B24434" s="815">
        <f t="shared" si="1592"/>
        <v>301</v>
      </c>
      <c r="C24434" s="815">
        <f t="shared" si="1593"/>
        <v>63</v>
      </c>
      <c r="D24434" s="815">
        <f t="shared" si="1594"/>
        <v>44</v>
      </c>
      <c r="E24434" s="815">
        <v>2026</v>
      </c>
    </row>
    <row r="24435" spans="1:5">
      <c r="A24435" s="816">
        <f t="shared" ref="A24435:B24498" si="1595">A24434+1</f>
        <v>46326</v>
      </c>
      <c r="B24435" s="815">
        <f t="shared" si="1592"/>
        <v>302</v>
      </c>
      <c r="C24435" s="815">
        <f t="shared" si="1593"/>
        <v>62</v>
      </c>
      <c r="D24435" s="815">
        <f t="shared" si="1594"/>
        <v>43</v>
      </c>
      <c r="E24435" s="815">
        <v>2026</v>
      </c>
    </row>
    <row r="24436" spans="1:5">
      <c r="A24436" s="816">
        <f t="shared" si="1595"/>
        <v>46327</v>
      </c>
      <c r="B24436" s="815">
        <f t="shared" si="1592"/>
        <v>303</v>
      </c>
      <c r="C24436" s="815">
        <f t="shared" si="1593"/>
        <v>61</v>
      </c>
      <c r="D24436" s="815">
        <f t="shared" si="1594"/>
        <v>42</v>
      </c>
      <c r="E24436" s="815">
        <v>2026</v>
      </c>
    </row>
    <row r="24437" spans="1:5">
      <c r="A24437" s="816">
        <f t="shared" si="1595"/>
        <v>46328</v>
      </c>
      <c r="B24437" s="815">
        <f t="shared" si="1592"/>
        <v>304</v>
      </c>
      <c r="C24437" s="815">
        <f t="shared" si="1593"/>
        <v>60</v>
      </c>
      <c r="D24437" s="815">
        <f t="shared" si="1594"/>
        <v>41</v>
      </c>
      <c r="E24437" s="815">
        <v>2026</v>
      </c>
    </row>
    <row r="24438" spans="1:5">
      <c r="A24438" s="816">
        <f t="shared" si="1595"/>
        <v>46329</v>
      </c>
      <c r="B24438" s="815">
        <f t="shared" si="1592"/>
        <v>305</v>
      </c>
      <c r="C24438" s="815">
        <f t="shared" si="1593"/>
        <v>59</v>
      </c>
      <c r="D24438" s="815">
        <f t="shared" si="1594"/>
        <v>40</v>
      </c>
      <c r="E24438" s="815">
        <v>2026</v>
      </c>
    </row>
    <row r="24439" spans="1:5">
      <c r="A24439" s="816">
        <f t="shared" si="1595"/>
        <v>46330</v>
      </c>
      <c r="B24439" s="815">
        <f t="shared" si="1592"/>
        <v>306</v>
      </c>
      <c r="C24439" s="815">
        <f t="shared" si="1593"/>
        <v>58</v>
      </c>
      <c r="D24439" s="815">
        <f t="shared" si="1594"/>
        <v>39</v>
      </c>
      <c r="E24439" s="815">
        <v>2026</v>
      </c>
    </row>
    <row r="24440" spans="1:5">
      <c r="A24440" s="816">
        <f t="shared" si="1595"/>
        <v>46331</v>
      </c>
      <c r="B24440" s="815">
        <f t="shared" si="1592"/>
        <v>307</v>
      </c>
      <c r="C24440" s="815">
        <f t="shared" si="1593"/>
        <v>57</v>
      </c>
      <c r="D24440" s="815">
        <f t="shared" si="1594"/>
        <v>38</v>
      </c>
      <c r="E24440" s="815">
        <v>2026</v>
      </c>
    </row>
    <row r="24441" spans="1:5">
      <c r="A24441" s="816">
        <f t="shared" si="1595"/>
        <v>46332</v>
      </c>
      <c r="B24441" s="815">
        <f t="shared" si="1592"/>
        <v>308</v>
      </c>
      <c r="C24441" s="815">
        <f t="shared" si="1593"/>
        <v>56</v>
      </c>
      <c r="D24441" s="815">
        <f t="shared" si="1594"/>
        <v>37</v>
      </c>
      <c r="E24441" s="815">
        <v>2026</v>
      </c>
    </row>
    <row r="24442" spans="1:5">
      <c r="A24442" s="816">
        <f t="shared" si="1595"/>
        <v>46333</v>
      </c>
      <c r="B24442" s="815">
        <f t="shared" si="1592"/>
        <v>309</v>
      </c>
      <c r="C24442" s="815">
        <f t="shared" si="1593"/>
        <v>55</v>
      </c>
      <c r="D24442" s="815">
        <f t="shared" si="1594"/>
        <v>36</v>
      </c>
      <c r="E24442" s="815">
        <v>2026</v>
      </c>
    </row>
    <row r="24443" spans="1:5">
      <c r="A24443" s="816">
        <f t="shared" si="1595"/>
        <v>46334</v>
      </c>
      <c r="B24443" s="815">
        <f t="shared" si="1592"/>
        <v>310</v>
      </c>
      <c r="C24443" s="815">
        <f t="shared" si="1593"/>
        <v>54</v>
      </c>
      <c r="D24443" s="815">
        <f t="shared" si="1594"/>
        <v>35</v>
      </c>
      <c r="E24443" s="815">
        <v>2026</v>
      </c>
    </row>
    <row r="24444" spans="1:5">
      <c r="A24444" s="816">
        <f t="shared" si="1595"/>
        <v>46335</v>
      </c>
      <c r="B24444" s="815">
        <f t="shared" si="1592"/>
        <v>311</v>
      </c>
      <c r="C24444" s="815">
        <f t="shared" si="1593"/>
        <v>53</v>
      </c>
      <c r="D24444" s="815">
        <f t="shared" si="1594"/>
        <v>34</v>
      </c>
      <c r="E24444" s="815">
        <v>2026</v>
      </c>
    </row>
    <row r="24445" spans="1:5">
      <c r="A24445" s="816">
        <f t="shared" si="1595"/>
        <v>46336</v>
      </c>
      <c r="B24445" s="815">
        <f t="shared" si="1592"/>
        <v>312</v>
      </c>
      <c r="C24445" s="815">
        <f t="shared" si="1593"/>
        <v>52</v>
      </c>
      <c r="D24445" s="815">
        <f t="shared" si="1594"/>
        <v>33</v>
      </c>
      <c r="E24445" s="815">
        <v>2026</v>
      </c>
    </row>
    <row r="24446" spans="1:5">
      <c r="A24446" s="816">
        <f t="shared" si="1595"/>
        <v>46337</v>
      </c>
      <c r="B24446" s="815">
        <f t="shared" si="1592"/>
        <v>313</v>
      </c>
      <c r="C24446" s="815">
        <f t="shared" si="1593"/>
        <v>51</v>
      </c>
      <c r="D24446" s="815">
        <f t="shared" si="1594"/>
        <v>32</v>
      </c>
      <c r="E24446" s="815">
        <v>2026</v>
      </c>
    </row>
    <row r="24447" spans="1:5">
      <c r="A24447" s="816">
        <f t="shared" si="1595"/>
        <v>46338</v>
      </c>
      <c r="B24447" s="815">
        <f t="shared" si="1592"/>
        <v>314</v>
      </c>
      <c r="C24447" s="815">
        <f t="shared" si="1593"/>
        <v>50</v>
      </c>
      <c r="D24447" s="815">
        <f t="shared" si="1594"/>
        <v>31</v>
      </c>
      <c r="E24447" s="815">
        <v>2026</v>
      </c>
    </row>
    <row r="24448" spans="1:5">
      <c r="A24448" s="816">
        <f t="shared" si="1595"/>
        <v>46339</v>
      </c>
      <c r="B24448" s="815">
        <f t="shared" si="1592"/>
        <v>315</v>
      </c>
      <c r="C24448" s="815">
        <f t="shared" si="1593"/>
        <v>49</v>
      </c>
      <c r="D24448" s="815">
        <f t="shared" si="1594"/>
        <v>30</v>
      </c>
      <c r="E24448" s="815">
        <v>2026</v>
      </c>
    </row>
    <row r="24449" spans="1:5">
      <c r="A24449" s="816">
        <f t="shared" si="1595"/>
        <v>46340</v>
      </c>
      <c r="B24449" s="815">
        <f t="shared" si="1592"/>
        <v>316</v>
      </c>
      <c r="C24449" s="815">
        <f t="shared" si="1593"/>
        <v>48</v>
      </c>
      <c r="D24449" s="815">
        <f t="shared" si="1594"/>
        <v>29</v>
      </c>
      <c r="E24449" s="815">
        <v>2026</v>
      </c>
    </row>
    <row r="24450" spans="1:5">
      <c r="A24450" s="816">
        <f t="shared" si="1595"/>
        <v>46341</v>
      </c>
      <c r="B24450" s="815">
        <f t="shared" si="1592"/>
        <v>317</v>
      </c>
      <c r="C24450" s="815">
        <f t="shared" si="1593"/>
        <v>47</v>
      </c>
      <c r="D24450" s="815">
        <f t="shared" si="1594"/>
        <v>28</v>
      </c>
      <c r="E24450" s="815">
        <v>2026</v>
      </c>
    </row>
    <row r="24451" spans="1:5">
      <c r="A24451" s="816">
        <f t="shared" si="1595"/>
        <v>46342</v>
      </c>
      <c r="B24451" s="815">
        <f t="shared" si="1592"/>
        <v>318</v>
      </c>
      <c r="C24451" s="815">
        <f t="shared" si="1593"/>
        <v>46</v>
      </c>
      <c r="D24451" s="815">
        <f t="shared" si="1594"/>
        <v>27</v>
      </c>
      <c r="E24451" s="815">
        <v>2026</v>
      </c>
    </row>
    <row r="24452" spans="1:5">
      <c r="A24452" s="816">
        <f t="shared" si="1595"/>
        <v>46343</v>
      </c>
      <c r="B24452" s="815">
        <f t="shared" si="1592"/>
        <v>319</v>
      </c>
      <c r="C24452" s="815">
        <f t="shared" si="1593"/>
        <v>45</v>
      </c>
      <c r="D24452" s="815">
        <f t="shared" si="1594"/>
        <v>26</v>
      </c>
      <c r="E24452" s="815">
        <v>2026</v>
      </c>
    </row>
    <row r="24453" spans="1:5">
      <c r="A24453" s="816">
        <f t="shared" si="1595"/>
        <v>46344</v>
      </c>
      <c r="B24453" s="815">
        <f t="shared" si="1592"/>
        <v>320</v>
      </c>
      <c r="C24453" s="815">
        <f t="shared" si="1593"/>
        <v>44</v>
      </c>
      <c r="D24453" s="815">
        <f t="shared" si="1594"/>
        <v>25</v>
      </c>
      <c r="E24453" s="815">
        <v>2026</v>
      </c>
    </row>
    <row r="24454" spans="1:5">
      <c r="A24454" s="816">
        <f t="shared" si="1595"/>
        <v>46345</v>
      </c>
      <c r="B24454" s="815">
        <f t="shared" si="1592"/>
        <v>321</v>
      </c>
      <c r="C24454" s="815">
        <f t="shared" si="1593"/>
        <v>43</v>
      </c>
      <c r="D24454" s="815">
        <f t="shared" si="1594"/>
        <v>24</v>
      </c>
      <c r="E24454" s="815">
        <v>2026</v>
      </c>
    </row>
    <row r="24455" spans="1:5">
      <c r="A24455" s="816">
        <f t="shared" si="1595"/>
        <v>46346</v>
      </c>
      <c r="B24455" s="815">
        <f t="shared" si="1592"/>
        <v>322</v>
      </c>
      <c r="C24455" s="815">
        <f t="shared" si="1593"/>
        <v>42</v>
      </c>
      <c r="D24455" s="815">
        <f t="shared" si="1594"/>
        <v>23</v>
      </c>
      <c r="E24455" s="815">
        <v>2026</v>
      </c>
    </row>
    <row r="24456" spans="1:5">
      <c r="A24456" s="816">
        <f t="shared" si="1595"/>
        <v>46347</v>
      </c>
      <c r="B24456" s="815">
        <f t="shared" si="1592"/>
        <v>323</v>
      </c>
      <c r="C24456" s="815">
        <f t="shared" si="1593"/>
        <v>41</v>
      </c>
      <c r="D24456" s="815">
        <f t="shared" si="1594"/>
        <v>22</v>
      </c>
      <c r="E24456" s="815">
        <v>2026</v>
      </c>
    </row>
    <row r="24457" spans="1:5">
      <c r="A24457" s="816">
        <f t="shared" si="1595"/>
        <v>46348</v>
      </c>
      <c r="B24457" s="815">
        <f t="shared" si="1592"/>
        <v>324</v>
      </c>
      <c r="C24457" s="815">
        <f t="shared" si="1593"/>
        <v>40</v>
      </c>
      <c r="D24457" s="815">
        <f t="shared" si="1594"/>
        <v>21</v>
      </c>
      <c r="E24457" s="815">
        <v>2026</v>
      </c>
    </row>
    <row r="24458" spans="1:5">
      <c r="A24458" s="816">
        <f t="shared" si="1595"/>
        <v>46349</v>
      </c>
      <c r="B24458" s="815">
        <f t="shared" si="1592"/>
        <v>325</v>
      </c>
      <c r="C24458" s="815">
        <f t="shared" si="1593"/>
        <v>39</v>
      </c>
      <c r="D24458" s="815">
        <f t="shared" si="1594"/>
        <v>20</v>
      </c>
      <c r="E24458" s="815">
        <v>2026</v>
      </c>
    </row>
    <row r="24459" spans="1:5">
      <c r="A24459" s="816">
        <f t="shared" si="1595"/>
        <v>46350</v>
      </c>
      <c r="B24459" s="815">
        <f t="shared" si="1592"/>
        <v>326</v>
      </c>
      <c r="C24459" s="815">
        <f t="shared" si="1593"/>
        <v>38</v>
      </c>
      <c r="D24459" s="815">
        <f t="shared" si="1594"/>
        <v>19</v>
      </c>
      <c r="E24459" s="815">
        <v>2026</v>
      </c>
    </row>
    <row r="24460" spans="1:5">
      <c r="A24460" s="816">
        <f t="shared" si="1595"/>
        <v>46351</v>
      </c>
      <c r="B24460" s="815">
        <f t="shared" si="1592"/>
        <v>327</v>
      </c>
      <c r="C24460" s="815">
        <f t="shared" si="1593"/>
        <v>37</v>
      </c>
      <c r="D24460" s="815">
        <f t="shared" si="1594"/>
        <v>18</v>
      </c>
      <c r="E24460" s="815">
        <v>2026</v>
      </c>
    </row>
    <row r="24461" spans="1:5">
      <c r="A24461" s="816">
        <f t="shared" si="1595"/>
        <v>46352</v>
      </c>
      <c r="B24461" s="815">
        <f t="shared" si="1592"/>
        <v>328</v>
      </c>
      <c r="C24461" s="815">
        <f t="shared" si="1593"/>
        <v>36</v>
      </c>
      <c r="D24461" s="815">
        <f t="shared" si="1594"/>
        <v>17</v>
      </c>
      <c r="E24461" s="815">
        <v>2026</v>
      </c>
    </row>
    <row r="24462" spans="1:5">
      <c r="A24462" s="816">
        <f t="shared" si="1595"/>
        <v>46353</v>
      </c>
      <c r="B24462" s="815">
        <f t="shared" si="1592"/>
        <v>329</v>
      </c>
      <c r="C24462" s="815">
        <f t="shared" si="1593"/>
        <v>35</v>
      </c>
      <c r="D24462" s="815">
        <f t="shared" si="1594"/>
        <v>16</v>
      </c>
      <c r="E24462" s="815">
        <v>2026</v>
      </c>
    </row>
    <row r="24463" spans="1:5">
      <c r="A24463" s="816">
        <f t="shared" si="1595"/>
        <v>46354</v>
      </c>
      <c r="B24463" s="815">
        <f t="shared" si="1592"/>
        <v>330</v>
      </c>
      <c r="C24463" s="815">
        <f t="shared" si="1593"/>
        <v>34</v>
      </c>
      <c r="D24463" s="815">
        <f t="shared" si="1594"/>
        <v>15</v>
      </c>
      <c r="E24463" s="815">
        <v>2026</v>
      </c>
    </row>
    <row r="24464" spans="1:5">
      <c r="A24464" s="816">
        <f t="shared" si="1595"/>
        <v>46355</v>
      </c>
      <c r="B24464" s="815">
        <f t="shared" si="1592"/>
        <v>331</v>
      </c>
      <c r="C24464" s="815">
        <f t="shared" si="1593"/>
        <v>33</v>
      </c>
      <c r="D24464" s="815">
        <f t="shared" si="1594"/>
        <v>14</v>
      </c>
      <c r="E24464" s="815">
        <v>2026</v>
      </c>
    </row>
    <row r="24465" spans="1:5">
      <c r="A24465" s="816">
        <f t="shared" si="1595"/>
        <v>46356</v>
      </c>
      <c r="B24465" s="815">
        <f t="shared" si="1592"/>
        <v>332</v>
      </c>
      <c r="C24465" s="815">
        <f t="shared" si="1593"/>
        <v>32</v>
      </c>
      <c r="D24465" s="815">
        <f t="shared" si="1594"/>
        <v>13</v>
      </c>
      <c r="E24465" s="815">
        <v>2026</v>
      </c>
    </row>
    <row r="24466" spans="1:5">
      <c r="A24466" s="816">
        <f t="shared" si="1595"/>
        <v>46357</v>
      </c>
      <c r="B24466" s="815">
        <f t="shared" si="1592"/>
        <v>333</v>
      </c>
      <c r="C24466" s="815">
        <f t="shared" si="1593"/>
        <v>31</v>
      </c>
      <c r="D24466" s="815">
        <f t="shared" si="1594"/>
        <v>12</v>
      </c>
      <c r="E24466" s="815">
        <v>2026</v>
      </c>
    </row>
    <row r="24467" spans="1:5">
      <c r="A24467" s="816">
        <f t="shared" si="1595"/>
        <v>46358</v>
      </c>
      <c r="B24467" s="815">
        <f t="shared" si="1592"/>
        <v>334</v>
      </c>
      <c r="C24467" s="815">
        <f t="shared" si="1593"/>
        <v>30</v>
      </c>
      <c r="D24467" s="815">
        <f t="shared" si="1594"/>
        <v>11</v>
      </c>
      <c r="E24467" s="815">
        <v>2026</v>
      </c>
    </row>
    <row r="24468" spans="1:5">
      <c r="A24468" s="816">
        <f t="shared" si="1595"/>
        <v>46359</v>
      </c>
      <c r="B24468" s="815">
        <f t="shared" si="1592"/>
        <v>335</v>
      </c>
      <c r="C24468" s="815">
        <f t="shared" si="1593"/>
        <v>29</v>
      </c>
      <c r="D24468" s="815">
        <f t="shared" si="1594"/>
        <v>10</v>
      </c>
      <c r="E24468" s="815">
        <v>2026</v>
      </c>
    </row>
    <row r="24469" spans="1:5">
      <c r="A24469" s="816">
        <f t="shared" si="1595"/>
        <v>46360</v>
      </c>
      <c r="B24469" s="815">
        <f t="shared" si="1592"/>
        <v>336</v>
      </c>
      <c r="C24469" s="815">
        <f t="shared" si="1593"/>
        <v>28</v>
      </c>
      <c r="D24469" s="815">
        <f t="shared" si="1594"/>
        <v>9</v>
      </c>
      <c r="E24469" s="815">
        <v>2026</v>
      </c>
    </row>
    <row r="24470" spans="1:5">
      <c r="A24470" s="816">
        <f t="shared" si="1595"/>
        <v>46361</v>
      </c>
      <c r="B24470" s="815">
        <f t="shared" si="1592"/>
        <v>337</v>
      </c>
      <c r="C24470" s="815">
        <f t="shared" si="1593"/>
        <v>27</v>
      </c>
      <c r="D24470" s="815">
        <f t="shared" si="1594"/>
        <v>8</v>
      </c>
      <c r="E24470" s="815">
        <v>2026</v>
      </c>
    </row>
    <row r="24471" spans="1:5">
      <c r="A24471" s="816">
        <f t="shared" si="1595"/>
        <v>46362</v>
      </c>
      <c r="B24471" s="815">
        <f t="shared" si="1592"/>
        <v>338</v>
      </c>
      <c r="C24471" s="815">
        <f t="shared" si="1593"/>
        <v>26</v>
      </c>
      <c r="D24471" s="815">
        <f t="shared" si="1594"/>
        <v>7</v>
      </c>
      <c r="E24471" s="815">
        <v>2026</v>
      </c>
    </row>
    <row r="24472" spans="1:5">
      <c r="A24472" s="816">
        <f t="shared" si="1595"/>
        <v>46363</v>
      </c>
      <c r="B24472" s="815">
        <f t="shared" si="1592"/>
        <v>339</v>
      </c>
      <c r="C24472" s="815">
        <f t="shared" si="1593"/>
        <v>25</v>
      </c>
      <c r="D24472" s="815">
        <f t="shared" si="1594"/>
        <v>6</v>
      </c>
      <c r="E24472" s="815">
        <v>2026</v>
      </c>
    </row>
    <row r="24473" spans="1:5">
      <c r="A24473" s="816">
        <f t="shared" si="1595"/>
        <v>46364</v>
      </c>
      <c r="B24473" s="815">
        <f t="shared" si="1592"/>
        <v>340</v>
      </c>
      <c r="C24473" s="815">
        <f t="shared" si="1593"/>
        <v>24</v>
      </c>
      <c r="D24473" s="815">
        <f t="shared" si="1594"/>
        <v>5</v>
      </c>
      <c r="E24473" s="815">
        <v>2026</v>
      </c>
    </row>
    <row r="24474" spans="1:5">
      <c r="A24474" s="816">
        <f t="shared" si="1595"/>
        <v>46365</v>
      </c>
      <c r="B24474" s="815">
        <f t="shared" si="1592"/>
        <v>341</v>
      </c>
      <c r="C24474" s="815">
        <f t="shared" si="1593"/>
        <v>23</v>
      </c>
      <c r="D24474" s="815">
        <f t="shared" si="1594"/>
        <v>4</v>
      </c>
      <c r="E24474" s="815">
        <v>2026</v>
      </c>
    </row>
    <row r="24475" spans="1:5">
      <c r="A24475" s="816">
        <f t="shared" si="1595"/>
        <v>46366</v>
      </c>
      <c r="B24475" s="815">
        <f t="shared" si="1592"/>
        <v>342</v>
      </c>
      <c r="C24475" s="815">
        <f t="shared" si="1593"/>
        <v>22</v>
      </c>
      <c r="D24475" s="815">
        <f t="shared" si="1594"/>
        <v>3</v>
      </c>
      <c r="E24475" s="815">
        <v>2026</v>
      </c>
    </row>
    <row r="24476" spans="1:5">
      <c r="A24476" s="816">
        <f t="shared" si="1595"/>
        <v>46367</v>
      </c>
      <c r="B24476" s="815">
        <f t="shared" si="1592"/>
        <v>343</v>
      </c>
      <c r="C24476" s="815">
        <f t="shared" si="1593"/>
        <v>21</v>
      </c>
      <c r="D24476" s="815">
        <f t="shared" si="1594"/>
        <v>2</v>
      </c>
      <c r="E24476" s="815">
        <v>2026</v>
      </c>
    </row>
    <row r="24477" spans="1:5">
      <c r="A24477" s="816">
        <f t="shared" si="1595"/>
        <v>46368</v>
      </c>
      <c r="B24477" s="815">
        <f t="shared" si="1592"/>
        <v>344</v>
      </c>
      <c r="C24477" s="815">
        <f t="shared" si="1593"/>
        <v>20</v>
      </c>
      <c r="D24477" s="815">
        <v>365</v>
      </c>
      <c r="E24477" s="815">
        <v>2026</v>
      </c>
    </row>
    <row r="24478" spans="1:5">
      <c r="A24478" s="816">
        <f t="shared" si="1595"/>
        <v>46369</v>
      </c>
      <c r="B24478" s="815">
        <f t="shared" si="1592"/>
        <v>345</v>
      </c>
      <c r="C24478" s="815">
        <f t="shared" si="1593"/>
        <v>19</v>
      </c>
      <c r="D24478" s="815">
        <f t="shared" ref="D24478:D24541" si="1596">D24477-1</f>
        <v>364</v>
      </c>
      <c r="E24478" s="815">
        <v>2026</v>
      </c>
    </row>
    <row r="24479" spans="1:5">
      <c r="A24479" s="816">
        <f t="shared" si="1595"/>
        <v>46370</v>
      </c>
      <c r="B24479" s="815">
        <f t="shared" si="1592"/>
        <v>346</v>
      </c>
      <c r="C24479" s="815">
        <f t="shared" si="1593"/>
        <v>18</v>
      </c>
      <c r="D24479" s="815">
        <f t="shared" si="1596"/>
        <v>363</v>
      </c>
      <c r="E24479" s="815">
        <v>2026</v>
      </c>
    </row>
    <row r="24480" spans="1:5">
      <c r="A24480" s="816">
        <f t="shared" si="1595"/>
        <v>46371</v>
      </c>
      <c r="B24480" s="815">
        <f t="shared" si="1592"/>
        <v>347</v>
      </c>
      <c r="C24480" s="815">
        <f t="shared" si="1593"/>
        <v>17</v>
      </c>
      <c r="D24480" s="815">
        <f t="shared" si="1596"/>
        <v>362</v>
      </c>
      <c r="E24480" s="815">
        <v>2026</v>
      </c>
    </row>
    <row r="24481" spans="1:5">
      <c r="A24481" s="816">
        <f t="shared" si="1595"/>
        <v>46372</v>
      </c>
      <c r="B24481" s="815">
        <f t="shared" si="1592"/>
        <v>348</v>
      </c>
      <c r="C24481" s="815">
        <f t="shared" si="1593"/>
        <v>16</v>
      </c>
      <c r="D24481" s="815">
        <f t="shared" si="1596"/>
        <v>361</v>
      </c>
      <c r="E24481" s="815">
        <v>2026</v>
      </c>
    </row>
    <row r="24482" spans="1:5">
      <c r="A24482" s="816">
        <f t="shared" si="1595"/>
        <v>46373</v>
      </c>
      <c r="B24482" s="815">
        <f t="shared" si="1592"/>
        <v>349</v>
      </c>
      <c r="C24482" s="815">
        <f t="shared" si="1593"/>
        <v>15</v>
      </c>
      <c r="D24482" s="815">
        <f t="shared" si="1596"/>
        <v>360</v>
      </c>
      <c r="E24482" s="815">
        <v>2026</v>
      </c>
    </row>
    <row r="24483" spans="1:5">
      <c r="A24483" s="816">
        <f t="shared" si="1595"/>
        <v>46374</v>
      </c>
      <c r="B24483" s="815">
        <f t="shared" si="1592"/>
        <v>350</v>
      </c>
      <c r="C24483" s="815">
        <f t="shared" si="1593"/>
        <v>14</v>
      </c>
      <c r="D24483" s="815">
        <f t="shared" si="1596"/>
        <v>359</v>
      </c>
      <c r="E24483" s="815">
        <v>2026</v>
      </c>
    </row>
    <row r="24484" spans="1:5">
      <c r="A24484" s="816">
        <f t="shared" si="1595"/>
        <v>46375</v>
      </c>
      <c r="B24484" s="815">
        <f t="shared" si="1592"/>
        <v>351</v>
      </c>
      <c r="C24484" s="815">
        <f t="shared" si="1593"/>
        <v>13</v>
      </c>
      <c r="D24484" s="815">
        <f t="shared" si="1596"/>
        <v>358</v>
      </c>
      <c r="E24484" s="815">
        <v>2026</v>
      </c>
    </row>
    <row r="24485" spans="1:5">
      <c r="A24485" s="816">
        <f t="shared" si="1595"/>
        <v>46376</v>
      </c>
      <c r="B24485" s="815">
        <f t="shared" si="1592"/>
        <v>352</v>
      </c>
      <c r="C24485" s="815">
        <f t="shared" si="1593"/>
        <v>12</v>
      </c>
      <c r="D24485" s="815">
        <f t="shared" si="1596"/>
        <v>357</v>
      </c>
      <c r="E24485" s="815">
        <v>2026</v>
      </c>
    </row>
    <row r="24486" spans="1:5">
      <c r="A24486" s="816">
        <f t="shared" si="1595"/>
        <v>46377</v>
      </c>
      <c r="B24486" s="815">
        <f t="shared" si="1592"/>
        <v>353</v>
      </c>
      <c r="C24486" s="815">
        <f t="shared" si="1593"/>
        <v>11</v>
      </c>
      <c r="D24486" s="815">
        <f t="shared" si="1596"/>
        <v>356</v>
      </c>
      <c r="E24486" s="815">
        <v>2026</v>
      </c>
    </row>
    <row r="24487" spans="1:5">
      <c r="A24487" s="816">
        <f t="shared" si="1595"/>
        <v>46378</v>
      </c>
      <c r="B24487" s="815">
        <f t="shared" si="1592"/>
        <v>354</v>
      </c>
      <c r="C24487" s="815">
        <f t="shared" si="1593"/>
        <v>10</v>
      </c>
      <c r="D24487" s="815">
        <f t="shared" si="1596"/>
        <v>355</v>
      </c>
      <c r="E24487" s="815">
        <v>2026</v>
      </c>
    </row>
    <row r="24488" spans="1:5">
      <c r="A24488" s="816">
        <f t="shared" si="1595"/>
        <v>46379</v>
      </c>
      <c r="B24488" s="815">
        <f t="shared" si="1592"/>
        <v>355</v>
      </c>
      <c r="C24488" s="815">
        <f t="shared" si="1593"/>
        <v>9</v>
      </c>
      <c r="D24488" s="815">
        <f t="shared" si="1596"/>
        <v>354</v>
      </c>
      <c r="E24488" s="815">
        <v>2026</v>
      </c>
    </row>
    <row r="24489" spans="1:5">
      <c r="A24489" s="816">
        <f t="shared" si="1595"/>
        <v>46380</v>
      </c>
      <c r="B24489" s="815">
        <f t="shared" si="1592"/>
        <v>356</v>
      </c>
      <c r="C24489" s="815">
        <f t="shared" si="1593"/>
        <v>8</v>
      </c>
      <c r="D24489" s="815">
        <f t="shared" si="1596"/>
        <v>353</v>
      </c>
      <c r="E24489" s="815">
        <v>2026</v>
      </c>
    </row>
    <row r="24490" spans="1:5">
      <c r="A24490" s="816">
        <f t="shared" si="1595"/>
        <v>46381</v>
      </c>
      <c r="B24490" s="815">
        <f t="shared" si="1592"/>
        <v>357</v>
      </c>
      <c r="C24490" s="815">
        <f t="shared" si="1593"/>
        <v>7</v>
      </c>
      <c r="D24490" s="815">
        <f t="shared" si="1596"/>
        <v>352</v>
      </c>
      <c r="E24490" s="815">
        <v>2026</v>
      </c>
    </row>
    <row r="24491" spans="1:5">
      <c r="A24491" s="816">
        <f t="shared" si="1595"/>
        <v>46382</v>
      </c>
      <c r="B24491" s="815">
        <f t="shared" si="1592"/>
        <v>358</v>
      </c>
      <c r="C24491" s="815">
        <f t="shared" si="1593"/>
        <v>6</v>
      </c>
      <c r="D24491" s="815">
        <f t="shared" si="1596"/>
        <v>351</v>
      </c>
      <c r="E24491" s="815">
        <v>2026</v>
      </c>
    </row>
    <row r="24492" spans="1:5">
      <c r="A24492" s="816">
        <f t="shared" si="1595"/>
        <v>46383</v>
      </c>
      <c r="B24492" s="815">
        <f t="shared" si="1592"/>
        <v>359</v>
      </c>
      <c r="C24492" s="815">
        <f t="shared" si="1593"/>
        <v>5</v>
      </c>
      <c r="D24492" s="815">
        <f t="shared" si="1596"/>
        <v>350</v>
      </c>
      <c r="E24492" s="815">
        <v>2026</v>
      </c>
    </row>
    <row r="24493" spans="1:5">
      <c r="A24493" s="816">
        <f t="shared" si="1595"/>
        <v>46384</v>
      </c>
      <c r="B24493" s="815">
        <f t="shared" si="1592"/>
        <v>360</v>
      </c>
      <c r="C24493" s="815">
        <f t="shared" si="1593"/>
        <v>4</v>
      </c>
      <c r="D24493" s="815">
        <f t="shared" si="1596"/>
        <v>349</v>
      </c>
      <c r="E24493" s="815">
        <v>2026</v>
      </c>
    </row>
    <row r="24494" spans="1:5">
      <c r="A24494" s="816">
        <f t="shared" si="1595"/>
        <v>46385</v>
      </c>
      <c r="B24494" s="815">
        <f t="shared" si="1592"/>
        <v>361</v>
      </c>
      <c r="C24494" s="815">
        <f t="shared" si="1593"/>
        <v>3</v>
      </c>
      <c r="D24494" s="815">
        <f t="shared" si="1596"/>
        <v>348</v>
      </c>
      <c r="E24494" s="815">
        <v>2026</v>
      </c>
    </row>
    <row r="24495" spans="1:5">
      <c r="A24495" s="816">
        <f t="shared" si="1595"/>
        <v>46386</v>
      </c>
      <c r="B24495" s="815">
        <f t="shared" si="1592"/>
        <v>362</v>
      </c>
      <c r="C24495" s="815">
        <f t="shared" si="1593"/>
        <v>2</v>
      </c>
      <c r="D24495" s="815">
        <f t="shared" si="1596"/>
        <v>347</v>
      </c>
      <c r="E24495" s="815">
        <v>2026</v>
      </c>
    </row>
    <row r="24496" spans="1:5">
      <c r="A24496" s="816">
        <f t="shared" si="1595"/>
        <v>46387</v>
      </c>
      <c r="B24496" s="815">
        <f t="shared" si="1592"/>
        <v>363</v>
      </c>
      <c r="C24496" s="815">
        <f t="shared" si="1593"/>
        <v>1</v>
      </c>
      <c r="D24496" s="815">
        <f t="shared" si="1596"/>
        <v>346</v>
      </c>
      <c r="E24496" s="815">
        <v>2026</v>
      </c>
    </row>
    <row r="24497" spans="1:5">
      <c r="A24497" s="816">
        <f t="shared" si="1595"/>
        <v>46388</v>
      </c>
      <c r="B24497" s="815">
        <v>1</v>
      </c>
      <c r="C24497" s="815">
        <v>365</v>
      </c>
      <c r="D24497" s="815">
        <f t="shared" si="1596"/>
        <v>345</v>
      </c>
      <c r="E24497" s="815">
        <v>2027</v>
      </c>
    </row>
    <row r="24498" spans="1:5">
      <c r="A24498" s="816">
        <f t="shared" si="1595"/>
        <v>46389</v>
      </c>
      <c r="B24498" s="815">
        <f t="shared" si="1595"/>
        <v>2</v>
      </c>
      <c r="C24498" s="815">
        <f t="shared" ref="C24498:C24541" si="1597">C24497-1</f>
        <v>364</v>
      </c>
      <c r="D24498" s="815">
        <f t="shared" si="1596"/>
        <v>344</v>
      </c>
      <c r="E24498" s="815">
        <v>2027</v>
      </c>
    </row>
    <row r="24499" spans="1:5">
      <c r="A24499" s="816">
        <f t="shared" ref="A24499:A24562" si="1598">A24498+1</f>
        <v>46390</v>
      </c>
      <c r="B24499" s="815">
        <f t="shared" ref="B24499:B24541" si="1599">B24498+1</f>
        <v>3</v>
      </c>
      <c r="C24499" s="815">
        <f t="shared" si="1597"/>
        <v>363</v>
      </c>
      <c r="D24499" s="815">
        <f t="shared" si="1596"/>
        <v>343</v>
      </c>
      <c r="E24499" s="815">
        <v>2027</v>
      </c>
    </row>
    <row r="24500" spans="1:5">
      <c r="A24500" s="816">
        <f t="shared" si="1598"/>
        <v>46391</v>
      </c>
      <c r="B24500" s="815">
        <f t="shared" si="1599"/>
        <v>4</v>
      </c>
      <c r="C24500" s="815">
        <f t="shared" si="1597"/>
        <v>362</v>
      </c>
      <c r="D24500" s="815">
        <f t="shared" si="1596"/>
        <v>342</v>
      </c>
      <c r="E24500" s="815">
        <v>2027</v>
      </c>
    </row>
    <row r="24501" spans="1:5">
      <c r="A24501" s="816">
        <f t="shared" si="1598"/>
        <v>46392</v>
      </c>
      <c r="B24501" s="815">
        <f t="shared" si="1599"/>
        <v>5</v>
      </c>
      <c r="C24501" s="815">
        <f t="shared" si="1597"/>
        <v>361</v>
      </c>
      <c r="D24501" s="815">
        <f t="shared" si="1596"/>
        <v>341</v>
      </c>
      <c r="E24501" s="815">
        <v>2027</v>
      </c>
    </row>
    <row r="24502" spans="1:5">
      <c r="A24502" s="816">
        <f t="shared" si="1598"/>
        <v>46393</v>
      </c>
      <c r="B24502" s="815">
        <f t="shared" si="1599"/>
        <v>6</v>
      </c>
      <c r="C24502" s="815">
        <f t="shared" si="1597"/>
        <v>360</v>
      </c>
      <c r="D24502" s="815">
        <f t="shared" si="1596"/>
        <v>340</v>
      </c>
      <c r="E24502" s="815">
        <v>2027</v>
      </c>
    </row>
    <row r="24503" spans="1:5">
      <c r="A24503" s="816">
        <f t="shared" si="1598"/>
        <v>46394</v>
      </c>
      <c r="B24503" s="815">
        <f t="shared" si="1599"/>
        <v>7</v>
      </c>
      <c r="C24503" s="815">
        <f t="shared" si="1597"/>
        <v>359</v>
      </c>
      <c r="D24503" s="815">
        <f t="shared" si="1596"/>
        <v>339</v>
      </c>
      <c r="E24503" s="815">
        <v>2027</v>
      </c>
    </row>
    <row r="24504" spans="1:5">
      <c r="A24504" s="816">
        <f t="shared" si="1598"/>
        <v>46395</v>
      </c>
      <c r="B24504" s="815">
        <f t="shared" si="1599"/>
        <v>8</v>
      </c>
      <c r="C24504" s="815">
        <f t="shared" si="1597"/>
        <v>358</v>
      </c>
      <c r="D24504" s="815">
        <f t="shared" si="1596"/>
        <v>338</v>
      </c>
      <c r="E24504" s="815">
        <v>2027</v>
      </c>
    </row>
    <row r="24505" spans="1:5">
      <c r="A24505" s="816">
        <f t="shared" si="1598"/>
        <v>46396</v>
      </c>
      <c r="B24505" s="815">
        <f t="shared" si="1599"/>
        <v>9</v>
      </c>
      <c r="C24505" s="815">
        <f t="shared" si="1597"/>
        <v>357</v>
      </c>
      <c r="D24505" s="815">
        <f t="shared" si="1596"/>
        <v>337</v>
      </c>
      <c r="E24505" s="815">
        <v>2027</v>
      </c>
    </row>
    <row r="24506" spans="1:5">
      <c r="A24506" s="816">
        <f t="shared" si="1598"/>
        <v>46397</v>
      </c>
      <c r="B24506" s="815">
        <f t="shared" si="1599"/>
        <v>10</v>
      </c>
      <c r="C24506" s="815">
        <f t="shared" si="1597"/>
        <v>356</v>
      </c>
      <c r="D24506" s="815">
        <f t="shared" si="1596"/>
        <v>336</v>
      </c>
      <c r="E24506" s="815">
        <v>2027</v>
      </c>
    </row>
    <row r="24507" spans="1:5">
      <c r="A24507" s="816">
        <f t="shared" si="1598"/>
        <v>46398</v>
      </c>
      <c r="B24507" s="815">
        <f t="shared" si="1599"/>
        <v>11</v>
      </c>
      <c r="C24507" s="815">
        <f t="shared" si="1597"/>
        <v>355</v>
      </c>
      <c r="D24507" s="815">
        <f t="shared" si="1596"/>
        <v>335</v>
      </c>
      <c r="E24507" s="815">
        <v>2027</v>
      </c>
    </row>
    <row r="24508" spans="1:5">
      <c r="A24508" s="816">
        <f t="shared" si="1598"/>
        <v>46399</v>
      </c>
      <c r="B24508" s="815">
        <f t="shared" si="1599"/>
        <v>12</v>
      </c>
      <c r="C24508" s="815">
        <f t="shared" si="1597"/>
        <v>354</v>
      </c>
      <c r="D24508" s="815">
        <f t="shared" si="1596"/>
        <v>334</v>
      </c>
      <c r="E24508" s="815">
        <v>2027</v>
      </c>
    </row>
    <row r="24509" spans="1:5">
      <c r="A24509" s="816">
        <f t="shared" si="1598"/>
        <v>46400</v>
      </c>
      <c r="B24509" s="815">
        <f t="shared" si="1599"/>
        <v>13</v>
      </c>
      <c r="C24509" s="815">
        <f t="shared" si="1597"/>
        <v>353</v>
      </c>
      <c r="D24509" s="815">
        <f t="shared" si="1596"/>
        <v>333</v>
      </c>
      <c r="E24509" s="815">
        <v>2027</v>
      </c>
    </row>
    <row r="24510" spans="1:5">
      <c r="A24510" s="816">
        <f t="shared" si="1598"/>
        <v>46401</v>
      </c>
      <c r="B24510" s="815">
        <f t="shared" si="1599"/>
        <v>14</v>
      </c>
      <c r="C24510" s="815">
        <f t="shared" si="1597"/>
        <v>352</v>
      </c>
      <c r="D24510" s="815">
        <f t="shared" si="1596"/>
        <v>332</v>
      </c>
      <c r="E24510" s="815">
        <v>2027</v>
      </c>
    </row>
    <row r="24511" spans="1:5">
      <c r="A24511" s="816">
        <f t="shared" si="1598"/>
        <v>46402</v>
      </c>
      <c r="B24511" s="815">
        <f t="shared" si="1599"/>
        <v>15</v>
      </c>
      <c r="C24511" s="815">
        <f t="shared" si="1597"/>
        <v>351</v>
      </c>
      <c r="D24511" s="815">
        <f t="shared" si="1596"/>
        <v>331</v>
      </c>
      <c r="E24511" s="815">
        <v>2027</v>
      </c>
    </row>
    <row r="24512" spans="1:5">
      <c r="A24512" s="816">
        <f t="shared" si="1598"/>
        <v>46403</v>
      </c>
      <c r="B24512" s="815">
        <f t="shared" si="1599"/>
        <v>16</v>
      </c>
      <c r="C24512" s="815">
        <f t="shared" si="1597"/>
        <v>350</v>
      </c>
      <c r="D24512" s="815">
        <f t="shared" si="1596"/>
        <v>330</v>
      </c>
      <c r="E24512" s="815">
        <v>2027</v>
      </c>
    </row>
    <row r="24513" spans="1:5">
      <c r="A24513" s="816">
        <f t="shared" si="1598"/>
        <v>46404</v>
      </c>
      <c r="B24513" s="815">
        <f t="shared" si="1599"/>
        <v>17</v>
      </c>
      <c r="C24513" s="815">
        <f t="shared" si="1597"/>
        <v>349</v>
      </c>
      <c r="D24513" s="815">
        <f t="shared" si="1596"/>
        <v>329</v>
      </c>
      <c r="E24513" s="815">
        <v>2027</v>
      </c>
    </row>
    <row r="24514" spans="1:5">
      <c r="A24514" s="816">
        <f t="shared" si="1598"/>
        <v>46405</v>
      </c>
      <c r="B24514" s="815">
        <f t="shared" si="1599"/>
        <v>18</v>
      </c>
      <c r="C24514" s="815">
        <f t="shared" si="1597"/>
        <v>348</v>
      </c>
      <c r="D24514" s="815">
        <f t="shared" si="1596"/>
        <v>328</v>
      </c>
      <c r="E24514" s="815">
        <v>2027</v>
      </c>
    </row>
    <row r="24515" spans="1:5">
      <c r="A24515" s="816">
        <f t="shared" si="1598"/>
        <v>46406</v>
      </c>
      <c r="B24515" s="815">
        <f t="shared" si="1599"/>
        <v>19</v>
      </c>
      <c r="C24515" s="815">
        <f t="shared" si="1597"/>
        <v>347</v>
      </c>
      <c r="D24515" s="815">
        <f t="shared" si="1596"/>
        <v>327</v>
      </c>
      <c r="E24515" s="815">
        <v>2027</v>
      </c>
    </row>
    <row r="24516" spans="1:5">
      <c r="A24516" s="816">
        <f t="shared" si="1598"/>
        <v>46407</v>
      </c>
      <c r="B24516" s="815">
        <f t="shared" si="1599"/>
        <v>20</v>
      </c>
      <c r="C24516" s="815">
        <f t="shared" si="1597"/>
        <v>346</v>
      </c>
      <c r="D24516" s="815">
        <f t="shared" si="1596"/>
        <v>326</v>
      </c>
      <c r="E24516" s="815">
        <v>2027</v>
      </c>
    </row>
    <row r="24517" spans="1:5">
      <c r="A24517" s="816">
        <f t="shared" si="1598"/>
        <v>46408</v>
      </c>
      <c r="B24517" s="815">
        <f t="shared" si="1599"/>
        <v>21</v>
      </c>
      <c r="C24517" s="815">
        <f t="shared" si="1597"/>
        <v>345</v>
      </c>
      <c r="D24517" s="815">
        <f t="shared" si="1596"/>
        <v>325</v>
      </c>
      <c r="E24517" s="815">
        <v>2027</v>
      </c>
    </row>
    <row r="24518" spans="1:5">
      <c r="A24518" s="816">
        <f t="shared" si="1598"/>
        <v>46409</v>
      </c>
      <c r="B24518" s="815">
        <f t="shared" si="1599"/>
        <v>22</v>
      </c>
      <c r="C24518" s="815">
        <f t="shared" si="1597"/>
        <v>344</v>
      </c>
      <c r="D24518" s="815">
        <f t="shared" si="1596"/>
        <v>324</v>
      </c>
      <c r="E24518" s="815">
        <v>2027</v>
      </c>
    </row>
    <row r="24519" spans="1:5">
      <c r="A24519" s="816">
        <f t="shared" si="1598"/>
        <v>46410</v>
      </c>
      <c r="B24519" s="815">
        <f t="shared" si="1599"/>
        <v>23</v>
      </c>
      <c r="C24519" s="815">
        <f t="shared" si="1597"/>
        <v>343</v>
      </c>
      <c r="D24519" s="815">
        <f t="shared" si="1596"/>
        <v>323</v>
      </c>
      <c r="E24519" s="815">
        <v>2027</v>
      </c>
    </row>
    <row r="24520" spans="1:5">
      <c r="A24520" s="816">
        <f t="shared" si="1598"/>
        <v>46411</v>
      </c>
      <c r="B24520" s="815">
        <f t="shared" si="1599"/>
        <v>24</v>
      </c>
      <c r="C24520" s="815">
        <f t="shared" si="1597"/>
        <v>342</v>
      </c>
      <c r="D24520" s="815">
        <f t="shared" si="1596"/>
        <v>322</v>
      </c>
      <c r="E24520" s="815">
        <v>2027</v>
      </c>
    </row>
    <row r="24521" spans="1:5">
      <c r="A24521" s="816">
        <f t="shared" si="1598"/>
        <v>46412</v>
      </c>
      <c r="B24521" s="815">
        <f t="shared" si="1599"/>
        <v>25</v>
      </c>
      <c r="C24521" s="815">
        <f t="shared" si="1597"/>
        <v>341</v>
      </c>
      <c r="D24521" s="815">
        <f t="shared" si="1596"/>
        <v>321</v>
      </c>
      <c r="E24521" s="815">
        <v>2027</v>
      </c>
    </row>
    <row r="24522" spans="1:5">
      <c r="A24522" s="816">
        <f t="shared" si="1598"/>
        <v>46413</v>
      </c>
      <c r="B24522" s="815">
        <f t="shared" si="1599"/>
        <v>26</v>
      </c>
      <c r="C24522" s="815">
        <f t="shared" si="1597"/>
        <v>340</v>
      </c>
      <c r="D24522" s="815">
        <f t="shared" si="1596"/>
        <v>320</v>
      </c>
      <c r="E24522" s="815">
        <v>2027</v>
      </c>
    </row>
    <row r="24523" spans="1:5">
      <c r="A24523" s="816">
        <f t="shared" si="1598"/>
        <v>46414</v>
      </c>
      <c r="B24523" s="815">
        <f t="shared" si="1599"/>
        <v>27</v>
      </c>
      <c r="C24523" s="815">
        <f t="shared" si="1597"/>
        <v>339</v>
      </c>
      <c r="D24523" s="815">
        <f t="shared" si="1596"/>
        <v>319</v>
      </c>
      <c r="E24523" s="815">
        <v>2027</v>
      </c>
    </row>
    <row r="24524" spans="1:5">
      <c r="A24524" s="816">
        <f t="shared" si="1598"/>
        <v>46415</v>
      </c>
      <c r="B24524" s="815">
        <f t="shared" si="1599"/>
        <v>28</v>
      </c>
      <c r="C24524" s="815">
        <f t="shared" si="1597"/>
        <v>338</v>
      </c>
      <c r="D24524" s="815">
        <f t="shared" si="1596"/>
        <v>318</v>
      </c>
      <c r="E24524" s="815">
        <v>2027</v>
      </c>
    </row>
    <row r="24525" spans="1:5">
      <c r="A24525" s="816">
        <f t="shared" si="1598"/>
        <v>46416</v>
      </c>
      <c r="B24525" s="815">
        <f t="shared" si="1599"/>
        <v>29</v>
      </c>
      <c r="C24525" s="815">
        <f t="shared" si="1597"/>
        <v>337</v>
      </c>
      <c r="D24525" s="815">
        <f t="shared" si="1596"/>
        <v>317</v>
      </c>
      <c r="E24525" s="815">
        <v>2027</v>
      </c>
    </row>
    <row r="24526" spans="1:5">
      <c r="A24526" s="816">
        <f t="shared" si="1598"/>
        <v>46417</v>
      </c>
      <c r="B24526" s="815">
        <f t="shared" si="1599"/>
        <v>30</v>
      </c>
      <c r="C24526" s="815">
        <f t="shared" si="1597"/>
        <v>336</v>
      </c>
      <c r="D24526" s="815">
        <f t="shared" si="1596"/>
        <v>316</v>
      </c>
      <c r="E24526" s="815">
        <v>2027</v>
      </c>
    </row>
    <row r="24527" spans="1:5">
      <c r="A24527" s="816">
        <f t="shared" si="1598"/>
        <v>46418</v>
      </c>
      <c r="B24527" s="815">
        <f t="shared" si="1599"/>
        <v>31</v>
      </c>
      <c r="C24527" s="815">
        <f t="shared" si="1597"/>
        <v>335</v>
      </c>
      <c r="D24527" s="815">
        <f t="shared" si="1596"/>
        <v>315</v>
      </c>
      <c r="E24527" s="815">
        <v>2027</v>
      </c>
    </row>
    <row r="24528" spans="1:5">
      <c r="A24528" s="816">
        <f t="shared" si="1598"/>
        <v>46419</v>
      </c>
      <c r="B24528" s="815">
        <f t="shared" si="1599"/>
        <v>32</v>
      </c>
      <c r="C24528" s="815">
        <f t="shared" si="1597"/>
        <v>334</v>
      </c>
      <c r="D24528" s="815">
        <f t="shared" si="1596"/>
        <v>314</v>
      </c>
      <c r="E24528" s="815">
        <v>2027</v>
      </c>
    </row>
    <row r="24529" spans="1:5">
      <c r="A24529" s="816">
        <f t="shared" si="1598"/>
        <v>46420</v>
      </c>
      <c r="B24529" s="815">
        <f t="shared" si="1599"/>
        <v>33</v>
      </c>
      <c r="C24529" s="815">
        <f t="shared" si="1597"/>
        <v>333</v>
      </c>
      <c r="D24529" s="815">
        <f t="shared" si="1596"/>
        <v>313</v>
      </c>
      <c r="E24529" s="815">
        <v>2027</v>
      </c>
    </row>
    <row r="24530" spans="1:5">
      <c r="A24530" s="816">
        <f t="shared" si="1598"/>
        <v>46421</v>
      </c>
      <c r="B24530" s="815">
        <f t="shared" si="1599"/>
        <v>34</v>
      </c>
      <c r="C24530" s="815">
        <f t="shared" si="1597"/>
        <v>332</v>
      </c>
      <c r="D24530" s="815">
        <f t="shared" si="1596"/>
        <v>312</v>
      </c>
      <c r="E24530" s="815">
        <v>2027</v>
      </c>
    </row>
    <row r="24531" spans="1:5">
      <c r="A24531" s="816">
        <f t="shared" si="1598"/>
        <v>46422</v>
      </c>
      <c r="B24531" s="815">
        <f t="shared" si="1599"/>
        <v>35</v>
      </c>
      <c r="C24531" s="815">
        <f t="shared" si="1597"/>
        <v>331</v>
      </c>
      <c r="D24531" s="815">
        <f t="shared" si="1596"/>
        <v>311</v>
      </c>
      <c r="E24531" s="815">
        <v>2027</v>
      </c>
    </row>
    <row r="24532" spans="1:5">
      <c r="A24532" s="816">
        <f t="shared" si="1598"/>
        <v>46423</v>
      </c>
      <c r="B24532" s="815">
        <f t="shared" si="1599"/>
        <v>36</v>
      </c>
      <c r="C24532" s="815">
        <f t="shared" si="1597"/>
        <v>330</v>
      </c>
      <c r="D24532" s="815">
        <f t="shared" si="1596"/>
        <v>310</v>
      </c>
      <c r="E24532" s="815">
        <v>2027</v>
      </c>
    </row>
    <row r="24533" spans="1:5">
      <c r="A24533" s="816">
        <f t="shared" si="1598"/>
        <v>46424</v>
      </c>
      <c r="B24533" s="815">
        <f t="shared" si="1599"/>
        <v>37</v>
      </c>
      <c r="C24533" s="815">
        <f t="shared" si="1597"/>
        <v>329</v>
      </c>
      <c r="D24533" s="815">
        <f t="shared" si="1596"/>
        <v>309</v>
      </c>
      <c r="E24533" s="815">
        <v>2027</v>
      </c>
    </row>
    <row r="24534" spans="1:5">
      <c r="A24534" s="816">
        <f t="shared" si="1598"/>
        <v>46425</v>
      </c>
      <c r="B24534" s="815">
        <f t="shared" si="1599"/>
        <v>38</v>
      </c>
      <c r="C24534" s="815">
        <f t="shared" si="1597"/>
        <v>328</v>
      </c>
      <c r="D24534" s="815">
        <f t="shared" si="1596"/>
        <v>308</v>
      </c>
      <c r="E24534" s="815">
        <v>2027</v>
      </c>
    </row>
    <row r="24535" spans="1:5">
      <c r="A24535" s="816">
        <f t="shared" si="1598"/>
        <v>46426</v>
      </c>
      <c r="B24535" s="815">
        <f t="shared" si="1599"/>
        <v>39</v>
      </c>
      <c r="C24535" s="815">
        <f t="shared" si="1597"/>
        <v>327</v>
      </c>
      <c r="D24535" s="815">
        <f t="shared" si="1596"/>
        <v>307</v>
      </c>
      <c r="E24535" s="815">
        <v>2027</v>
      </c>
    </row>
    <row r="24536" spans="1:5">
      <c r="A24536" s="816">
        <f t="shared" si="1598"/>
        <v>46427</v>
      </c>
      <c r="B24536" s="815">
        <f t="shared" si="1599"/>
        <v>40</v>
      </c>
      <c r="C24536" s="815">
        <f t="shared" si="1597"/>
        <v>326</v>
      </c>
      <c r="D24536" s="815">
        <f t="shared" si="1596"/>
        <v>306</v>
      </c>
      <c r="E24536" s="815">
        <v>2027</v>
      </c>
    </row>
    <row r="24537" spans="1:5">
      <c r="A24537" s="816">
        <f t="shared" si="1598"/>
        <v>46428</v>
      </c>
      <c r="B24537" s="815">
        <f t="shared" si="1599"/>
        <v>41</v>
      </c>
      <c r="C24537" s="815">
        <f t="shared" si="1597"/>
        <v>325</v>
      </c>
      <c r="D24537" s="815">
        <f t="shared" si="1596"/>
        <v>305</v>
      </c>
      <c r="E24537" s="815">
        <v>2027</v>
      </c>
    </row>
    <row r="24538" spans="1:5">
      <c r="A24538" s="816">
        <f t="shared" si="1598"/>
        <v>46429</v>
      </c>
      <c r="B24538" s="815">
        <f t="shared" si="1599"/>
        <v>42</v>
      </c>
      <c r="C24538" s="815">
        <f t="shared" si="1597"/>
        <v>324</v>
      </c>
      <c r="D24538" s="815">
        <f t="shared" si="1596"/>
        <v>304</v>
      </c>
      <c r="E24538" s="815">
        <v>2027</v>
      </c>
    </row>
    <row r="24539" spans="1:5">
      <c r="A24539" s="816">
        <f t="shared" si="1598"/>
        <v>46430</v>
      </c>
      <c r="B24539" s="815">
        <f t="shared" si="1599"/>
        <v>43</v>
      </c>
      <c r="C24539" s="815">
        <f t="shared" si="1597"/>
        <v>323</v>
      </c>
      <c r="D24539" s="815">
        <f t="shared" si="1596"/>
        <v>303</v>
      </c>
      <c r="E24539" s="815">
        <v>2027</v>
      </c>
    </row>
    <row r="24540" spans="1:5">
      <c r="A24540" s="816">
        <f t="shared" si="1598"/>
        <v>46431</v>
      </c>
      <c r="B24540" s="815">
        <f t="shared" si="1599"/>
        <v>44</v>
      </c>
      <c r="C24540" s="815">
        <f t="shared" si="1597"/>
        <v>322</v>
      </c>
      <c r="D24540" s="815">
        <f t="shared" si="1596"/>
        <v>302</v>
      </c>
      <c r="E24540" s="815">
        <v>2027</v>
      </c>
    </row>
    <row r="24541" spans="1:5">
      <c r="A24541" s="816">
        <f t="shared" si="1598"/>
        <v>46432</v>
      </c>
      <c r="B24541" s="815">
        <f t="shared" si="1599"/>
        <v>45</v>
      </c>
      <c r="C24541" s="815">
        <f t="shared" si="1597"/>
        <v>321</v>
      </c>
      <c r="D24541" s="815">
        <f t="shared" si="1596"/>
        <v>301</v>
      </c>
      <c r="E24541" s="815">
        <v>2027</v>
      </c>
    </row>
    <row r="24542" spans="1:5">
      <c r="A24542" s="816">
        <f t="shared" si="1598"/>
        <v>46433</v>
      </c>
      <c r="B24542" s="815">
        <f t="shared" ref="B24542:B24605" si="1600">B24541+1</f>
        <v>46</v>
      </c>
      <c r="C24542" s="815">
        <f t="shared" ref="C24542:C24605" si="1601">C24541-1</f>
        <v>320</v>
      </c>
      <c r="D24542" s="815">
        <f t="shared" ref="D24542:D24605" si="1602">D24541-1</f>
        <v>300</v>
      </c>
      <c r="E24542" s="815">
        <v>2027</v>
      </c>
    </row>
    <row r="24543" spans="1:5">
      <c r="A24543" s="816">
        <f t="shared" si="1598"/>
        <v>46434</v>
      </c>
      <c r="B24543" s="815">
        <f t="shared" si="1600"/>
        <v>47</v>
      </c>
      <c r="C24543" s="815">
        <f t="shared" si="1601"/>
        <v>319</v>
      </c>
      <c r="D24543" s="815">
        <f t="shared" si="1602"/>
        <v>299</v>
      </c>
      <c r="E24543" s="815">
        <v>2027</v>
      </c>
    </row>
    <row r="24544" spans="1:5">
      <c r="A24544" s="816">
        <f t="shared" si="1598"/>
        <v>46435</v>
      </c>
      <c r="B24544" s="815">
        <f t="shared" si="1600"/>
        <v>48</v>
      </c>
      <c r="C24544" s="815">
        <f t="shared" si="1601"/>
        <v>318</v>
      </c>
      <c r="D24544" s="815">
        <f t="shared" si="1602"/>
        <v>298</v>
      </c>
      <c r="E24544" s="815">
        <v>2027</v>
      </c>
    </row>
    <row r="24545" spans="1:5">
      <c r="A24545" s="816">
        <f t="shared" si="1598"/>
        <v>46436</v>
      </c>
      <c r="B24545" s="815">
        <f t="shared" si="1600"/>
        <v>49</v>
      </c>
      <c r="C24545" s="815">
        <f t="shared" si="1601"/>
        <v>317</v>
      </c>
      <c r="D24545" s="815">
        <f t="shared" si="1602"/>
        <v>297</v>
      </c>
      <c r="E24545" s="815">
        <v>2027</v>
      </c>
    </row>
    <row r="24546" spans="1:5">
      <c r="A24546" s="816">
        <f t="shared" si="1598"/>
        <v>46437</v>
      </c>
      <c r="B24546" s="815">
        <f t="shared" si="1600"/>
        <v>50</v>
      </c>
      <c r="C24546" s="815">
        <f t="shared" si="1601"/>
        <v>316</v>
      </c>
      <c r="D24546" s="815">
        <f t="shared" si="1602"/>
        <v>296</v>
      </c>
      <c r="E24546" s="815">
        <v>2027</v>
      </c>
    </row>
    <row r="24547" spans="1:5">
      <c r="A24547" s="816">
        <f t="shared" si="1598"/>
        <v>46438</v>
      </c>
      <c r="B24547" s="815">
        <f t="shared" si="1600"/>
        <v>51</v>
      </c>
      <c r="C24547" s="815">
        <f t="shared" si="1601"/>
        <v>315</v>
      </c>
      <c r="D24547" s="815">
        <f t="shared" si="1602"/>
        <v>295</v>
      </c>
      <c r="E24547" s="815">
        <v>2027</v>
      </c>
    </row>
    <row r="24548" spans="1:5">
      <c r="A24548" s="816">
        <f t="shared" si="1598"/>
        <v>46439</v>
      </c>
      <c r="B24548" s="815">
        <f t="shared" si="1600"/>
        <v>52</v>
      </c>
      <c r="C24548" s="815">
        <f t="shared" si="1601"/>
        <v>314</v>
      </c>
      <c r="D24548" s="815">
        <f t="shared" si="1602"/>
        <v>294</v>
      </c>
      <c r="E24548" s="815">
        <v>2027</v>
      </c>
    </row>
    <row r="24549" spans="1:5">
      <c r="A24549" s="816">
        <f t="shared" si="1598"/>
        <v>46440</v>
      </c>
      <c r="B24549" s="815">
        <f t="shared" si="1600"/>
        <v>53</v>
      </c>
      <c r="C24549" s="815">
        <f t="shared" si="1601"/>
        <v>313</v>
      </c>
      <c r="D24549" s="815">
        <f t="shared" si="1602"/>
        <v>293</v>
      </c>
      <c r="E24549" s="815">
        <v>2027</v>
      </c>
    </row>
    <row r="24550" spans="1:5">
      <c r="A24550" s="816">
        <f t="shared" si="1598"/>
        <v>46441</v>
      </c>
      <c r="B24550" s="815">
        <f t="shared" si="1600"/>
        <v>54</v>
      </c>
      <c r="C24550" s="815">
        <f t="shared" si="1601"/>
        <v>312</v>
      </c>
      <c r="D24550" s="815">
        <f t="shared" si="1602"/>
        <v>292</v>
      </c>
      <c r="E24550" s="815">
        <v>2027</v>
      </c>
    </row>
    <row r="24551" spans="1:5">
      <c r="A24551" s="816">
        <f t="shared" si="1598"/>
        <v>46442</v>
      </c>
      <c r="B24551" s="815">
        <f t="shared" si="1600"/>
        <v>55</v>
      </c>
      <c r="C24551" s="815">
        <f t="shared" si="1601"/>
        <v>311</v>
      </c>
      <c r="D24551" s="815">
        <f t="shared" si="1602"/>
        <v>291</v>
      </c>
      <c r="E24551" s="815">
        <v>2027</v>
      </c>
    </row>
    <row r="24552" spans="1:5">
      <c r="A24552" s="816">
        <f t="shared" si="1598"/>
        <v>46443</v>
      </c>
      <c r="B24552" s="815">
        <f t="shared" si="1600"/>
        <v>56</v>
      </c>
      <c r="C24552" s="815">
        <f t="shared" si="1601"/>
        <v>310</v>
      </c>
      <c r="D24552" s="815">
        <f t="shared" si="1602"/>
        <v>290</v>
      </c>
      <c r="E24552" s="815">
        <v>2027</v>
      </c>
    </row>
    <row r="24553" spans="1:5">
      <c r="A24553" s="816">
        <f t="shared" si="1598"/>
        <v>46444</v>
      </c>
      <c r="B24553" s="815">
        <f t="shared" si="1600"/>
        <v>57</v>
      </c>
      <c r="C24553" s="815">
        <f t="shared" si="1601"/>
        <v>309</v>
      </c>
      <c r="D24553" s="815">
        <f t="shared" si="1602"/>
        <v>289</v>
      </c>
      <c r="E24553" s="815">
        <v>2027</v>
      </c>
    </row>
    <row r="24554" spans="1:5">
      <c r="A24554" s="816">
        <f t="shared" si="1598"/>
        <v>46445</v>
      </c>
      <c r="B24554" s="815">
        <f t="shared" si="1600"/>
        <v>58</v>
      </c>
      <c r="C24554" s="815">
        <f t="shared" si="1601"/>
        <v>308</v>
      </c>
      <c r="D24554" s="815">
        <f t="shared" si="1602"/>
        <v>288</v>
      </c>
      <c r="E24554" s="815">
        <v>2027</v>
      </c>
    </row>
    <row r="24555" spans="1:5">
      <c r="A24555" s="816">
        <f t="shared" si="1598"/>
        <v>46446</v>
      </c>
      <c r="B24555" s="815">
        <f t="shared" si="1600"/>
        <v>59</v>
      </c>
      <c r="C24555" s="815">
        <f t="shared" si="1601"/>
        <v>307</v>
      </c>
      <c r="D24555" s="815">
        <f t="shared" si="1602"/>
        <v>287</v>
      </c>
      <c r="E24555" s="815">
        <v>2027</v>
      </c>
    </row>
    <row r="24556" spans="1:5">
      <c r="A24556" s="816">
        <f t="shared" si="1598"/>
        <v>46447</v>
      </c>
      <c r="B24556" s="815">
        <f t="shared" si="1600"/>
        <v>60</v>
      </c>
      <c r="C24556" s="815">
        <f t="shared" si="1601"/>
        <v>306</v>
      </c>
      <c r="D24556" s="815">
        <f t="shared" si="1602"/>
        <v>286</v>
      </c>
      <c r="E24556" s="815">
        <v>2027</v>
      </c>
    </row>
    <row r="24557" spans="1:5">
      <c r="A24557" s="816">
        <f t="shared" si="1598"/>
        <v>46448</v>
      </c>
      <c r="B24557" s="815">
        <f t="shared" si="1600"/>
        <v>61</v>
      </c>
      <c r="C24557" s="815">
        <f t="shared" si="1601"/>
        <v>305</v>
      </c>
      <c r="D24557" s="815">
        <f t="shared" si="1602"/>
        <v>285</v>
      </c>
      <c r="E24557" s="815">
        <v>2027</v>
      </c>
    </row>
    <row r="24558" spans="1:5">
      <c r="A24558" s="816">
        <f t="shared" si="1598"/>
        <v>46449</v>
      </c>
      <c r="B24558" s="815">
        <f t="shared" si="1600"/>
        <v>62</v>
      </c>
      <c r="C24558" s="815">
        <f t="shared" si="1601"/>
        <v>304</v>
      </c>
      <c r="D24558" s="815">
        <f t="shared" si="1602"/>
        <v>284</v>
      </c>
      <c r="E24558" s="815">
        <v>2027</v>
      </c>
    </row>
    <row r="24559" spans="1:5">
      <c r="A24559" s="816">
        <f t="shared" si="1598"/>
        <v>46450</v>
      </c>
      <c r="B24559" s="815">
        <f t="shared" si="1600"/>
        <v>63</v>
      </c>
      <c r="C24559" s="815">
        <f t="shared" si="1601"/>
        <v>303</v>
      </c>
      <c r="D24559" s="815">
        <f t="shared" si="1602"/>
        <v>283</v>
      </c>
      <c r="E24559" s="815">
        <v>2027</v>
      </c>
    </row>
    <row r="24560" spans="1:5">
      <c r="A24560" s="816">
        <f t="shared" si="1598"/>
        <v>46451</v>
      </c>
      <c r="B24560" s="815">
        <f t="shared" si="1600"/>
        <v>64</v>
      </c>
      <c r="C24560" s="815">
        <f t="shared" si="1601"/>
        <v>302</v>
      </c>
      <c r="D24560" s="815">
        <f t="shared" si="1602"/>
        <v>282</v>
      </c>
      <c r="E24560" s="815">
        <v>2027</v>
      </c>
    </row>
    <row r="24561" spans="1:5">
      <c r="A24561" s="816">
        <f t="shared" si="1598"/>
        <v>46452</v>
      </c>
      <c r="B24561" s="815">
        <f t="shared" si="1600"/>
        <v>65</v>
      </c>
      <c r="C24561" s="815">
        <f t="shared" si="1601"/>
        <v>301</v>
      </c>
      <c r="D24561" s="815">
        <f t="shared" si="1602"/>
        <v>281</v>
      </c>
      <c r="E24561" s="815">
        <v>2027</v>
      </c>
    </row>
    <row r="24562" spans="1:5">
      <c r="A24562" s="816">
        <f t="shared" si="1598"/>
        <v>46453</v>
      </c>
      <c r="B24562" s="815">
        <f t="shared" si="1600"/>
        <v>66</v>
      </c>
      <c r="C24562" s="815">
        <f t="shared" si="1601"/>
        <v>300</v>
      </c>
      <c r="D24562" s="815">
        <f t="shared" si="1602"/>
        <v>280</v>
      </c>
      <c r="E24562" s="815">
        <v>2027</v>
      </c>
    </row>
    <row r="24563" spans="1:5">
      <c r="A24563" s="816">
        <f t="shared" ref="A24563:A24626" si="1603">A24562+1</f>
        <v>46454</v>
      </c>
      <c r="B24563" s="815">
        <f t="shared" si="1600"/>
        <v>67</v>
      </c>
      <c r="C24563" s="815">
        <f t="shared" si="1601"/>
        <v>299</v>
      </c>
      <c r="D24563" s="815">
        <f t="shared" si="1602"/>
        <v>279</v>
      </c>
      <c r="E24563" s="815">
        <v>2027</v>
      </c>
    </row>
    <row r="24564" spans="1:5">
      <c r="A24564" s="816">
        <f t="shared" si="1603"/>
        <v>46455</v>
      </c>
      <c r="B24564" s="815">
        <f t="shared" si="1600"/>
        <v>68</v>
      </c>
      <c r="C24564" s="815">
        <f t="shared" si="1601"/>
        <v>298</v>
      </c>
      <c r="D24564" s="815">
        <f t="shared" si="1602"/>
        <v>278</v>
      </c>
      <c r="E24564" s="815">
        <v>2027</v>
      </c>
    </row>
    <row r="24565" spans="1:5">
      <c r="A24565" s="816">
        <f t="shared" si="1603"/>
        <v>46456</v>
      </c>
      <c r="B24565" s="815">
        <f t="shared" si="1600"/>
        <v>69</v>
      </c>
      <c r="C24565" s="815">
        <f t="shared" si="1601"/>
        <v>297</v>
      </c>
      <c r="D24565" s="815">
        <f t="shared" si="1602"/>
        <v>277</v>
      </c>
      <c r="E24565" s="815">
        <v>2027</v>
      </c>
    </row>
    <row r="24566" spans="1:5">
      <c r="A24566" s="816">
        <f t="shared" si="1603"/>
        <v>46457</v>
      </c>
      <c r="B24566" s="815">
        <f t="shared" si="1600"/>
        <v>70</v>
      </c>
      <c r="C24566" s="815">
        <f t="shared" si="1601"/>
        <v>296</v>
      </c>
      <c r="D24566" s="815">
        <f t="shared" si="1602"/>
        <v>276</v>
      </c>
      <c r="E24566" s="815">
        <v>2027</v>
      </c>
    </row>
    <row r="24567" spans="1:5">
      <c r="A24567" s="816">
        <f t="shared" si="1603"/>
        <v>46458</v>
      </c>
      <c r="B24567" s="815">
        <f t="shared" si="1600"/>
        <v>71</v>
      </c>
      <c r="C24567" s="815">
        <f t="shared" si="1601"/>
        <v>295</v>
      </c>
      <c r="D24567" s="815">
        <f t="shared" si="1602"/>
        <v>275</v>
      </c>
      <c r="E24567" s="815">
        <v>2027</v>
      </c>
    </row>
    <row r="24568" spans="1:5">
      <c r="A24568" s="816">
        <f t="shared" si="1603"/>
        <v>46459</v>
      </c>
      <c r="B24568" s="815">
        <f t="shared" si="1600"/>
        <v>72</v>
      </c>
      <c r="C24568" s="815">
        <f t="shared" si="1601"/>
        <v>294</v>
      </c>
      <c r="D24568" s="815">
        <f t="shared" si="1602"/>
        <v>274</v>
      </c>
      <c r="E24568" s="815">
        <v>2027</v>
      </c>
    </row>
    <row r="24569" spans="1:5">
      <c r="A24569" s="816">
        <f t="shared" si="1603"/>
        <v>46460</v>
      </c>
      <c r="B24569" s="815">
        <f t="shared" si="1600"/>
        <v>73</v>
      </c>
      <c r="C24569" s="815">
        <f t="shared" si="1601"/>
        <v>293</v>
      </c>
      <c r="D24569" s="815">
        <f t="shared" si="1602"/>
        <v>273</v>
      </c>
      <c r="E24569" s="815">
        <v>2027</v>
      </c>
    </row>
    <row r="24570" spans="1:5">
      <c r="A24570" s="816">
        <f t="shared" si="1603"/>
        <v>46461</v>
      </c>
      <c r="B24570" s="815">
        <f t="shared" si="1600"/>
        <v>74</v>
      </c>
      <c r="C24570" s="815">
        <f t="shared" si="1601"/>
        <v>292</v>
      </c>
      <c r="D24570" s="815">
        <f t="shared" si="1602"/>
        <v>272</v>
      </c>
      <c r="E24570" s="815">
        <v>2027</v>
      </c>
    </row>
    <row r="24571" spans="1:5">
      <c r="A24571" s="816">
        <f t="shared" si="1603"/>
        <v>46462</v>
      </c>
      <c r="B24571" s="815">
        <f t="shared" si="1600"/>
        <v>75</v>
      </c>
      <c r="C24571" s="815">
        <f t="shared" si="1601"/>
        <v>291</v>
      </c>
      <c r="D24571" s="815">
        <f t="shared" si="1602"/>
        <v>271</v>
      </c>
      <c r="E24571" s="815">
        <v>2027</v>
      </c>
    </row>
    <row r="24572" spans="1:5">
      <c r="A24572" s="816">
        <f t="shared" si="1603"/>
        <v>46463</v>
      </c>
      <c r="B24572" s="815">
        <f t="shared" si="1600"/>
        <v>76</v>
      </c>
      <c r="C24572" s="815">
        <f t="shared" si="1601"/>
        <v>290</v>
      </c>
      <c r="D24572" s="815">
        <f t="shared" si="1602"/>
        <v>270</v>
      </c>
      <c r="E24572" s="815">
        <v>2027</v>
      </c>
    </row>
    <row r="24573" spans="1:5">
      <c r="A24573" s="816">
        <f t="shared" si="1603"/>
        <v>46464</v>
      </c>
      <c r="B24573" s="815">
        <f t="shared" si="1600"/>
        <v>77</v>
      </c>
      <c r="C24573" s="815">
        <f t="shared" si="1601"/>
        <v>289</v>
      </c>
      <c r="D24573" s="815">
        <f t="shared" si="1602"/>
        <v>269</v>
      </c>
      <c r="E24573" s="815">
        <v>2027</v>
      </c>
    </row>
    <row r="24574" spans="1:5">
      <c r="A24574" s="816">
        <f t="shared" si="1603"/>
        <v>46465</v>
      </c>
      <c r="B24574" s="815">
        <f t="shared" si="1600"/>
        <v>78</v>
      </c>
      <c r="C24574" s="815">
        <f t="shared" si="1601"/>
        <v>288</v>
      </c>
      <c r="D24574" s="815">
        <f t="shared" si="1602"/>
        <v>268</v>
      </c>
      <c r="E24574" s="815">
        <v>2027</v>
      </c>
    </row>
    <row r="24575" spans="1:5">
      <c r="A24575" s="816">
        <f t="shared" si="1603"/>
        <v>46466</v>
      </c>
      <c r="B24575" s="815">
        <f t="shared" si="1600"/>
        <v>79</v>
      </c>
      <c r="C24575" s="815">
        <f t="shared" si="1601"/>
        <v>287</v>
      </c>
      <c r="D24575" s="815">
        <f t="shared" si="1602"/>
        <v>267</v>
      </c>
      <c r="E24575" s="815">
        <v>2027</v>
      </c>
    </row>
    <row r="24576" spans="1:5">
      <c r="A24576" s="816">
        <f t="shared" si="1603"/>
        <v>46467</v>
      </c>
      <c r="B24576" s="815">
        <f t="shared" si="1600"/>
        <v>80</v>
      </c>
      <c r="C24576" s="815">
        <f t="shared" si="1601"/>
        <v>286</v>
      </c>
      <c r="D24576" s="815">
        <f t="shared" si="1602"/>
        <v>266</v>
      </c>
      <c r="E24576" s="815">
        <v>2027</v>
      </c>
    </row>
    <row r="24577" spans="1:5">
      <c r="A24577" s="816">
        <f t="shared" si="1603"/>
        <v>46468</v>
      </c>
      <c r="B24577" s="815">
        <f t="shared" si="1600"/>
        <v>81</v>
      </c>
      <c r="C24577" s="815">
        <f t="shared" si="1601"/>
        <v>285</v>
      </c>
      <c r="D24577" s="815">
        <f t="shared" si="1602"/>
        <v>265</v>
      </c>
      <c r="E24577" s="815">
        <v>2027</v>
      </c>
    </row>
    <row r="24578" spans="1:5">
      <c r="A24578" s="816">
        <f t="shared" si="1603"/>
        <v>46469</v>
      </c>
      <c r="B24578" s="815">
        <f t="shared" si="1600"/>
        <v>82</v>
      </c>
      <c r="C24578" s="815">
        <f t="shared" si="1601"/>
        <v>284</v>
      </c>
      <c r="D24578" s="815">
        <f t="shared" si="1602"/>
        <v>264</v>
      </c>
      <c r="E24578" s="815">
        <v>2027</v>
      </c>
    </row>
    <row r="24579" spans="1:5">
      <c r="A24579" s="816">
        <f t="shared" si="1603"/>
        <v>46470</v>
      </c>
      <c r="B24579" s="815">
        <f t="shared" si="1600"/>
        <v>83</v>
      </c>
      <c r="C24579" s="815">
        <f t="shared" si="1601"/>
        <v>283</v>
      </c>
      <c r="D24579" s="815">
        <f t="shared" si="1602"/>
        <v>263</v>
      </c>
      <c r="E24579" s="815">
        <v>2027</v>
      </c>
    </row>
    <row r="24580" spans="1:5">
      <c r="A24580" s="816">
        <f t="shared" si="1603"/>
        <v>46471</v>
      </c>
      <c r="B24580" s="815">
        <f t="shared" si="1600"/>
        <v>84</v>
      </c>
      <c r="C24580" s="815">
        <f t="shared" si="1601"/>
        <v>282</v>
      </c>
      <c r="D24580" s="815">
        <f t="shared" si="1602"/>
        <v>262</v>
      </c>
      <c r="E24580" s="815">
        <v>2027</v>
      </c>
    </row>
    <row r="24581" spans="1:5">
      <c r="A24581" s="816">
        <f t="shared" si="1603"/>
        <v>46472</v>
      </c>
      <c r="B24581" s="815">
        <f t="shared" si="1600"/>
        <v>85</v>
      </c>
      <c r="C24581" s="815">
        <f t="shared" si="1601"/>
        <v>281</v>
      </c>
      <c r="D24581" s="815">
        <f t="shared" si="1602"/>
        <v>261</v>
      </c>
      <c r="E24581" s="815">
        <v>2027</v>
      </c>
    </row>
    <row r="24582" spans="1:5">
      <c r="A24582" s="816">
        <f t="shared" si="1603"/>
        <v>46473</v>
      </c>
      <c r="B24582" s="815">
        <f t="shared" si="1600"/>
        <v>86</v>
      </c>
      <c r="C24582" s="815">
        <f t="shared" si="1601"/>
        <v>280</v>
      </c>
      <c r="D24582" s="815">
        <f t="shared" si="1602"/>
        <v>260</v>
      </c>
      <c r="E24582" s="815">
        <v>2027</v>
      </c>
    </row>
    <row r="24583" spans="1:5">
      <c r="A24583" s="816">
        <f t="shared" si="1603"/>
        <v>46474</v>
      </c>
      <c r="B24583" s="815">
        <f t="shared" si="1600"/>
        <v>87</v>
      </c>
      <c r="C24583" s="815">
        <f t="shared" si="1601"/>
        <v>279</v>
      </c>
      <c r="D24583" s="815">
        <f t="shared" si="1602"/>
        <v>259</v>
      </c>
      <c r="E24583" s="815">
        <v>2027</v>
      </c>
    </row>
    <row r="24584" spans="1:5">
      <c r="A24584" s="816">
        <f t="shared" si="1603"/>
        <v>46475</v>
      </c>
      <c r="B24584" s="815">
        <f t="shared" si="1600"/>
        <v>88</v>
      </c>
      <c r="C24584" s="815">
        <f t="shared" si="1601"/>
        <v>278</v>
      </c>
      <c r="D24584" s="815">
        <f t="shared" si="1602"/>
        <v>258</v>
      </c>
      <c r="E24584" s="815">
        <v>2027</v>
      </c>
    </row>
    <row r="24585" spans="1:5">
      <c r="A24585" s="816">
        <f t="shared" si="1603"/>
        <v>46476</v>
      </c>
      <c r="B24585" s="815">
        <f t="shared" si="1600"/>
        <v>89</v>
      </c>
      <c r="C24585" s="815">
        <f t="shared" si="1601"/>
        <v>277</v>
      </c>
      <c r="D24585" s="815">
        <f t="shared" si="1602"/>
        <v>257</v>
      </c>
      <c r="E24585" s="815">
        <v>2027</v>
      </c>
    </row>
    <row r="24586" spans="1:5">
      <c r="A24586" s="816">
        <f t="shared" si="1603"/>
        <v>46477</v>
      </c>
      <c r="B24586" s="815">
        <f t="shared" si="1600"/>
        <v>90</v>
      </c>
      <c r="C24586" s="815">
        <f t="shared" si="1601"/>
        <v>276</v>
      </c>
      <c r="D24586" s="815">
        <f t="shared" si="1602"/>
        <v>256</v>
      </c>
      <c r="E24586" s="815">
        <v>2027</v>
      </c>
    </row>
    <row r="24587" spans="1:5">
      <c r="A24587" s="816">
        <f t="shared" si="1603"/>
        <v>46478</v>
      </c>
      <c r="B24587" s="815">
        <f t="shared" si="1600"/>
        <v>91</v>
      </c>
      <c r="C24587" s="815">
        <f t="shared" si="1601"/>
        <v>275</v>
      </c>
      <c r="D24587" s="815">
        <f t="shared" si="1602"/>
        <v>255</v>
      </c>
      <c r="E24587" s="815">
        <v>2027</v>
      </c>
    </row>
    <row r="24588" spans="1:5">
      <c r="A24588" s="816">
        <f t="shared" si="1603"/>
        <v>46479</v>
      </c>
      <c r="B24588" s="815">
        <f t="shared" si="1600"/>
        <v>92</v>
      </c>
      <c r="C24588" s="815">
        <f t="shared" si="1601"/>
        <v>274</v>
      </c>
      <c r="D24588" s="815">
        <f t="shared" si="1602"/>
        <v>254</v>
      </c>
      <c r="E24588" s="815">
        <v>2027</v>
      </c>
    </row>
    <row r="24589" spans="1:5">
      <c r="A24589" s="816">
        <f t="shared" si="1603"/>
        <v>46480</v>
      </c>
      <c r="B24589" s="815">
        <f t="shared" si="1600"/>
        <v>93</v>
      </c>
      <c r="C24589" s="815">
        <f t="shared" si="1601"/>
        <v>273</v>
      </c>
      <c r="D24589" s="815">
        <f t="shared" si="1602"/>
        <v>253</v>
      </c>
      <c r="E24589" s="815">
        <v>2027</v>
      </c>
    </row>
    <row r="24590" spans="1:5">
      <c r="A24590" s="816">
        <f t="shared" si="1603"/>
        <v>46481</v>
      </c>
      <c r="B24590" s="815">
        <f t="shared" si="1600"/>
        <v>94</v>
      </c>
      <c r="C24590" s="815">
        <f t="shared" si="1601"/>
        <v>272</v>
      </c>
      <c r="D24590" s="815">
        <f t="shared" si="1602"/>
        <v>252</v>
      </c>
      <c r="E24590" s="815">
        <v>2027</v>
      </c>
    </row>
    <row r="24591" spans="1:5">
      <c r="A24591" s="816">
        <f t="shared" si="1603"/>
        <v>46482</v>
      </c>
      <c r="B24591" s="815">
        <f t="shared" si="1600"/>
        <v>95</v>
      </c>
      <c r="C24591" s="815">
        <f t="shared" si="1601"/>
        <v>271</v>
      </c>
      <c r="D24591" s="815">
        <f t="shared" si="1602"/>
        <v>251</v>
      </c>
      <c r="E24591" s="815">
        <v>2027</v>
      </c>
    </row>
    <row r="24592" spans="1:5">
      <c r="A24592" s="816">
        <f t="shared" si="1603"/>
        <v>46483</v>
      </c>
      <c r="B24592" s="815">
        <f t="shared" si="1600"/>
        <v>96</v>
      </c>
      <c r="C24592" s="815">
        <f t="shared" si="1601"/>
        <v>270</v>
      </c>
      <c r="D24592" s="815">
        <f t="shared" si="1602"/>
        <v>250</v>
      </c>
      <c r="E24592" s="815">
        <v>2027</v>
      </c>
    </row>
    <row r="24593" spans="1:5">
      <c r="A24593" s="816">
        <f t="shared" si="1603"/>
        <v>46484</v>
      </c>
      <c r="B24593" s="815">
        <f t="shared" si="1600"/>
        <v>97</v>
      </c>
      <c r="C24593" s="815">
        <f t="shared" si="1601"/>
        <v>269</v>
      </c>
      <c r="D24593" s="815">
        <f t="shared" si="1602"/>
        <v>249</v>
      </c>
      <c r="E24593" s="815">
        <v>2027</v>
      </c>
    </row>
    <row r="24594" spans="1:5">
      <c r="A24594" s="816">
        <f t="shared" si="1603"/>
        <v>46485</v>
      </c>
      <c r="B24594" s="815">
        <f t="shared" si="1600"/>
        <v>98</v>
      </c>
      <c r="C24594" s="815">
        <f t="shared" si="1601"/>
        <v>268</v>
      </c>
      <c r="D24594" s="815">
        <f t="shared" si="1602"/>
        <v>248</v>
      </c>
      <c r="E24594" s="815">
        <v>2027</v>
      </c>
    </row>
    <row r="24595" spans="1:5">
      <c r="A24595" s="816">
        <f t="shared" si="1603"/>
        <v>46486</v>
      </c>
      <c r="B24595" s="815">
        <f t="shared" si="1600"/>
        <v>99</v>
      </c>
      <c r="C24595" s="815">
        <f t="shared" si="1601"/>
        <v>267</v>
      </c>
      <c r="D24595" s="815">
        <f t="shared" si="1602"/>
        <v>247</v>
      </c>
      <c r="E24595" s="815">
        <v>2027</v>
      </c>
    </row>
    <row r="24596" spans="1:5">
      <c r="A24596" s="816">
        <f t="shared" si="1603"/>
        <v>46487</v>
      </c>
      <c r="B24596" s="815">
        <f t="shared" si="1600"/>
        <v>100</v>
      </c>
      <c r="C24596" s="815">
        <f t="shared" si="1601"/>
        <v>266</v>
      </c>
      <c r="D24596" s="815">
        <f t="shared" si="1602"/>
        <v>246</v>
      </c>
      <c r="E24596" s="815">
        <v>2027</v>
      </c>
    </row>
    <row r="24597" spans="1:5">
      <c r="A24597" s="816">
        <f t="shared" si="1603"/>
        <v>46488</v>
      </c>
      <c r="B24597" s="815">
        <f t="shared" si="1600"/>
        <v>101</v>
      </c>
      <c r="C24597" s="815">
        <f t="shared" si="1601"/>
        <v>265</v>
      </c>
      <c r="D24597" s="815">
        <f t="shared" si="1602"/>
        <v>245</v>
      </c>
      <c r="E24597" s="815">
        <v>2027</v>
      </c>
    </row>
    <row r="24598" spans="1:5">
      <c r="A24598" s="816">
        <f t="shared" si="1603"/>
        <v>46489</v>
      </c>
      <c r="B24598" s="815">
        <f t="shared" si="1600"/>
        <v>102</v>
      </c>
      <c r="C24598" s="815">
        <f t="shared" si="1601"/>
        <v>264</v>
      </c>
      <c r="D24598" s="815">
        <f t="shared" si="1602"/>
        <v>244</v>
      </c>
      <c r="E24598" s="815">
        <v>2027</v>
      </c>
    </row>
    <row r="24599" spans="1:5">
      <c r="A24599" s="816">
        <f t="shared" si="1603"/>
        <v>46490</v>
      </c>
      <c r="B24599" s="815">
        <f t="shared" si="1600"/>
        <v>103</v>
      </c>
      <c r="C24599" s="815">
        <f t="shared" si="1601"/>
        <v>263</v>
      </c>
      <c r="D24599" s="815">
        <f t="shared" si="1602"/>
        <v>243</v>
      </c>
      <c r="E24599" s="815">
        <v>2027</v>
      </c>
    </row>
    <row r="24600" spans="1:5">
      <c r="A24600" s="816">
        <f t="shared" si="1603"/>
        <v>46491</v>
      </c>
      <c r="B24600" s="815">
        <f t="shared" si="1600"/>
        <v>104</v>
      </c>
      <c r="C24600" s="815">
        <f t="shared" si="1601"/>
        <v>262</v>
      </c>
      <c r="D24600" s="815">
        <f t="shared" si="1602"/>
        <v>242</v>
      </c>
      <c r="E24600" s="815">
        <v>2027</v>
      </c>
    </row>
    <row r="24601" spans="1:5">
      <c r="A24601" s="816">
        <f t="shared" si="1603"/>
        <v>46492</v>
      </c>
      <c r="B24601" s="815">
        <f t="shared" si="1600"/>
        <v>105</v>
      </c>
      <c r="C24601" s="815">
        <f t="shared" si="1601"/>
        <v>261</v>
      </c>
      <c r="D24601" s="815">
        <f t="shared" si="1602"/>
        <v>241</v>
      </c>
      <c r="E24601" s="815">
        <v>2027</v>
      </c>
    </row>
    <row r="24602" spans="1:5">
      <c r="A24602" s="816">
        <f t="shared" si="1603"/>
        <v>46493</v>
      </c>
      <c r="B24602" s="815">
        <f t="shared" si="1600"/>
        <v>106</v>
      </c>
      <c r="C24602" s="815">
        <f t="shared" si="1601"/>
        <v>260</v>
      </c>
      <c r="D24602" s="815">
        <f t="shared" si="1602"/>
        <v>240</v>
      </c>
      <c r="E24602" s="815">
        <v>2027</v>
      </c>
    </row>
    <row r="24603" spans="1:5">
      <c r="A24603" s="816">
        <f t="shared" si="1603"/>
        <v>46494</v>
      </c>
      <c r="B24603" s="815">
        <f t="shared" si="1600"/>
        <v>107</v>
      </c>
      <c r="C24603" s="815">
        <f t="shared" si="1601"/>
        <v>259</v>
      </c>
      <c r="D24603" s="815">
        <f t="shared" si="1602"/>
        <v>239</v>
      </c>
      <c r="E24603" s="815">
        <v>2027</v>
      </c>
    </row>
    <row r="24604" spans="1:5">
      <c r="A24604" s="816">
        <f t="shared" si="1603"/>
        <v>46495</v>
      </c>
      <c r="B24604" s="815">
        <f t="shared" si="1600"/>
        <v>108</v>
      </c>
      <c r="C24604" s="815">
        <f t="shared" si="1601"/>
        <v>258</v>
      </c>
      <c r="D24604" s="815">
        <f t="shared" si="1602"/>
        <v>238</v>
      </c>
      <c r="E24604" s="815">
        <v>2027</v>
      </c>
    </row>
    <row r="24605" spans="1:5">
      <c r="A24605" s="816">
        <f t="shared" si="1603"/>
        <v>46496</v>
      </c>
      <c r="B24605" s="815">
        <f t="shared" si="1600"/>
        <v>109</v>
      </c>
      <c r="C24605" s="815">
        <f t="shared" si="1601"/>
        <v>257</v>
      </c>
      <c r="D24605" s="815">
        <f t="shared" si="1602"/>
        <v>237</v>
      </c>
      <c r="E24605" s="815">
        <v>2027</v>
      </c>
    </row>
    <row r="24606" spans="1:5">
      <c r="A24606" s="816">
        <f t="shared" si="1603"/>
        <v>46497</v>
      </c>
      <c r="B24606" s="815">
        <f t="shared" ref="B24606:B24669" si="1604">B24605+1</f>
        <v>110</v>
      </c>
      <c r="C24606" s="815">
        <f t="shared" ref="C24606:C24669" si="1605">C24605-1</f>
        <v>256</v>
      </c>
      <c r="D24606" s="815">
        <f t="shared" ref="D24606:D24669" si="1606">D24605-1</f>
        <v>236</v>
      </c>
      <c r="E24606" s="815">
        <v>2027</v>
      </c>
    </row>
    <row r="24607" spans="1:5">
      <c r="A24607" s="816">
        <f t="shared" si="1603"/>
        <v>46498</v>
      </c>
      <c r="B24607" s="815">
        <f t="shared" si="1604"/>
        <v>111</v>
      </c>
      <c r="C24607" s="815">
        <f t="shared" si="1605"/>
        <v>255</v>
      </c>
      <c r="D24607" s="815">
        <f t="shared" si="1606"/>
        <v>235</v>
      </c>
      <c r="E24607" s="815">
        <v>2027</v>
      </c>
    </row>
    <row r="24608" spans="1:5">
      <c r="A24608" s="816">
        <f t="shared" si="1603"/>
        <v>46499</v>
      </c>
      <c r="B24608" s="815">
        <f t="shared" si="1604"/>
        <v>112</v>
      </c>
      <c r="C24608" s="815">
        <f t="shared" si="1605"/>
        <v>254</v>
      </c>
      <c r="D24608" s="815">
        <f t="shared" si="1606"/>
        <v>234</v>
      </c>
      <c r="E24608" s="815">
        <v>2027</v>
      </c>
    </row>
    <row r="24609" spans="1:5">
      <c r="A24609" s="816">
        <f t="shared" si="1603"/>
        <v>46500</v>
      </c>
      <c r="B24609" s="815">
        <f t="shared" si="1604"/>
        <v>113</v>
      </c>
      <c r="C24609" s="815">
        <f t="shared" si="1605"/>
        <v>253</v>
      </c>
      <c r="D24609" s="815">
        <f t="shared" si="1606"/>
        <v>233</v>
      </c>
      <c r="E24609" s="815">
        <v>2027</v>
      </c>
    </row>
    <row r="24610" spans="1:5">
      <c r="A24610" s="816">
        <f t="shared" si="1603"/>
        <v>46501</v>
      </c>
      <c r="B24610" s="815">
        <f t="shared" si="1604"/>
        <v>114</v>
      </c>
      <c r="C24610" s="815">
        <f t="shared" si="1605"/>
        <v>252</v>
      </c>
      <c r="D24610" s="815">
        <f t="shared" si="1606"/>
        <v>232</v>
      </c>
      <c r="E24610" s="815">
        <v>2027</v>
      </c>
    </row>
    <row r="24611" spans="1:5">
      <c r="A24611" s="816">
        <f t="shared" si="1603"/>
        <v>46502</v>
      </c>
      <c r="B24611" s="815">
        <f t="shared" si="1604"/>
        <v>115</v>
      </c>
      <c r="C24611" s="815">
        <f t="shared" si="1605"/>
        <v>251</v>
      </c>
      <c r="D24611" s="815">
        <f t="shared" si="1606"/>
        <v>231</v>
      </c>
      <c r="E24611" s="815">
        <v>2027</v>
      </c>
    </row>
    <row r="24612" spans="1:5">
      <c r="A24612" s="816">
        <f t="shared" si="1603"/>
        <v>46503</v>
      </c>
      <c r="B24612" s="815">
        <f t="shared" si="1604"/>
        <v>116</v>
      </c>
      <c r="C24612" s="815">
        <f t="shared" si="1605"/>
        <v>250</v>
      </c>
      <c r="D24612" s="815">
        <f t="shared" si="1606"/>
        <v>230</v>
      </c>
      <c r="E24612" s="815">
        <v>2027</v>
      </c>
    </row>
    <row r="24613" spans="1:5">
      <c r="A24613" s="816">
        <f t="shared" si="1603"/>
        <v>46504</v>
      </c>
      <c r="B24613" s="815">
        <f t="shared" si="1604"/>
        <v>117</v>
      </c>
      <c r="C24613" s="815">
        <f t="shared" si="1605"/>
        <v>249</v>
      </c>
      <c r="D24613" s="815">
        <f t="shared" si="1606"/>
        <v>229</v>
      </c>
      <c r="E24613" s="815">
        <v>2027</v>
      </c>
    </row>
    <row r="24614" spans="1:5">
      <c r="A24614" s="816">
        <f t="shared" si="1603"/>
        <v>46505</v>
      </c>
      <c r="B24614" s="815">
        <f t="shared" si="1604"/>
        <v>118</v>
      </c>
      <c r="C24614" s="815">
        <f t="shared" si="1605"/>
        <v>248</v>
      </c>
      <c r="D24614" s="815">
        <f t="shared" si="1606"/>
        <v>228</v>
      </c>
      <c r="E24614" s="815">
        <v>2027</v>
      </c>
    </row>
    <row r="24615" spans="1:5">
      <c r="A24615" s="816">
        <f t="shared" si="1603"/>
        <v>46506</v>
      </c>
      <c r="B24615" s="815">
        <f t="shared" si="1604"/>
        <v>119</v>
      </c>
      <c r="C24615" s="815">
        <f t="shared" si="1605"/>
        <v>247</v>
      </c>
      <c r="D24615" s="815">
        <f t="shared" si="1606"/>
        <v>227</v>
      </c>
      <c r="E24615" s="815">
        <v>2027</v>
      </c>
    </row>
    <row r="24616" spans="1:5">
      <c r="A24616" s="816">
        <f t="shared" si="1603"/>
        <v>46507</v>
      </c>
      <c r="B24616" s="815">
        <f t="shared" si="1604"/>
        <v>120</v>
      </c>
      <c r="C24616" s="815">
        <f t="shared" si="1605"/>
        <v>246</v>
      </c>
      <c r="D24616" s="815">
        <f t="shared" si="1606"/>
        <v>226</v>
      </c>
      <c r="E24616" s="815">
        <v>2027</v>
      </c>
    </row>
    <row r="24617" spans="1:5">
      <c r="A24617" s="816">
        <f t="shared" si="1603"/>
        <v>46508</v>
      </c>
      <c r="B24617" s="815">
        <f t="shared" si="1604"/>
        <v>121</v>
      </c>
      <c r="C24617" s="815">
        <f t="shared" si="1605"/>
        <v>245</v>
      </c>
      <c r="D24617" s="815">
        <f t="shared" si="1606"/>
        <v>225</v>
      </c>
      <c r="E24617" s="815">
        <v>2027</v>
      </c>
    </row>
    <row r="24618" spans="1:5">
      <c r="A24618" s="816">
        <f t="shared" si="1603"/>
        <v>46509</v>
      </c>
      <c r="B24618" s="815">
        <f t="shared" si="1604"/>
        <v>122</v>
      </c>
      <c r="C24618" s="815">
        <f t="shared" si="1605"/>
        <v>244</v>
      </c>
      <c r="D24618" s="815">
        <f t="shared" si="1606"/>
        <v>224</v>
      </c>
      <c r="E24618" s="815">
        <v>2027</v>
      </c>
    </row>
    <row r="24619" spans="1:5">
      <c r="A24619" s="816">
        <f t="shared" si="1603"/>
        <v>46510</v>
      </c>
      <c r="B24619" s="815">
        <f t="shared" si="1604"/>
        <v>123</v>
      </c>
      <c r="C24619" s="815">
        <f t="shared" si="1605"/>
        <v>243</v>
      </c>
      <c r="D24619" s="815">
        <f t="shared" si="1606"/>
        <v>223</v>
      </c>
      <c r="E24619" s="815">
        <v>2027</v>
      </c>
    </row>
    <row r="24620" spans="1:5">
      <c r="A24620" s="816">
        <f t="shared" si="1603"/>
        <v>46511</v>
      </c>
      <c r="B24620" s="815">
        <f t="shared" si="1604"/>
        <v>124</v>
      </c>
      <c r="C24620" s="815">
        <f t="shared" si="1605"/>
        <v>242</v>
      </c>
      <c r="D24620" s="815">
        <f t="shared" si="1606"/>
        <v>222</v>
      </c>
      <c r="E24620" s="815">
        <v>2027</v>
      </c>
    </row>
    <row r="24621" spans="1:5">
      <c r="A24621" s="816">
        <f t="shared" si="1603"/>
        <v>46512</v>
      </c>
      <c r="B24621" s="815">
        <f t="shared" si="1604"/>
        <v>125</v>
      </c>
      <c r="C24621" s="815">
        <f t="shared" si="1605"/>
        <v>241</v>
      </c>
      <c r="D24621" s="815">
        <f t="shared" si="1606"/>
        <v>221</v>
      </c>
      <c r="E24621" s="815">
        <v>2027</v>
      </c>
    </row>
    <row r="24622" spans="1:5">
      <c r="A24622" s="816">
        <f t="shared" si="1603"/>
        <v>46513</v>
      </c>
      <c r="B24622" s="815">
        <f t="shared" si="1604"/>
        <v>126</v>
      </c>
      <c r="C24622" s="815">
        <f t="shared" si="1605"/>
        <v>240</v>
      </c>
      <c r="D24622" s="815">
        <f t="shared" si="1606"/>
        <v>220</v>
      </c>
      <c r="E24622" s="815">
        <v>2027</v>
      </c>
    </row>
    <row r="24623" spans="1:5">
      <c r="A24623" s="816">
        <f t="shared" si="1603"/>
        <v>46514</v>
      </c>
      <c r="B24623" s="815">
        <f t="shared" si="1604"/>
        <v>127</v>
      </c>
      <c r="C24623" s="815">
        <f t="shared" si="1605"/>
        <v>239</v>
      </c>
      <c r="D24623" s="815">
        <f t="shared" si="1606"/>
        <v>219</v>
      </c>
      <c r="E24623" s="815">
        <v>2027</v>
      </c>
    </row>
    <row r="24624" spans="1:5">
      <c r="A24624" s="816">
        <f t="shared" si="1603"/>
        <v>46515</v>
      </c>
      <c r="B24624" s="815">
        <f t="shared" si="1604"/>
        <v>128</v>
      </c>
      <c r="C24624" s="815">
        <f t="shared" si="1605"/>
        <v>238</v>
      </c>
      <c r="D24624" s="815">
        <f t="shared" si="1606"/>
        <v>218</v>
      </c>
      <c r="E24624" s="815">
        <v>2027</v>
      </c>
    </row>
    <row r="24625" spans="1:5">
      <c r="A24625" s="816">
        <f t="shared" si="1603"/>
        <v>46516</v>
      </c>
      <c r="B24625" s="815">
        <f t="shared" si="1604"/>
        <v>129</v>
      </c>
      <c r="C24625" s="815">
        <f t="shared" si="1605"/>
        <v>237</v>
      </c>
      <c r="D24625" s="815">
        <f t="shared" si="1606"/>
        <v>217</v>
      </c>
      <c r="E24625" s="815">
        <v>2027</v>
      </c>
    </row>
    <row r="24626" spans="1:5">
      <c r="A24626" s="816">
        <f t="shared" si="1603"/>
        <v>46517</v>
      </c>
      <c r="B24626" s="815">
        <f t="shared" si="1604"/>
        <v>130</v>
      </c>
      <c r="C24626" s="815">
        <f t="shared" si="1605"/>
        <v>236</v>
      </c>
      <c r="D24626" s="815">
        <f t="shared" si="1606"/>
        <v>216</v>
      </c>
      <c r="E24626" s="815">
        <v>2027</v>
      </c>
    </row>
    <row r="24627" spans="1:5">
      <c r="A24627" s="816">
        <f t="shared" ref="A24627:A24690" si="1607">A24626+1</f>
        <v>46518</v>
      </c>
      <c r="B24627" s="815">
        <f t="shared" si="1604"/>
        <v>131</v>
      </c>
      <c r="C24627" s="815">
        <f t="shared" si="1605"/>
        <v>235</v>
      </c>
      <c r="D24627" s="815">
        <f t="shared" si="1606"/>
        <v>215</v>
      </c>
      <c r="E24627" s="815">
        <v>2027</v>
      </c>
    </row>
    <row r="24628" spans="1:5">
      <c r="A24628" s="816">
        <f t="shared" si="1607"/>
        <v>46519</v>
      </c>
      <c r="B24628" s="815">
        <f t="shared" si="1604"/>
        <v>132</v>
      </c>
      <c r="C24628" s="815">
        <f t="shared" si="1605"/>
        <v>234</v>
      </c>
      <c r="D24628" s="815">
        <f t="shared" si="1606"/>
        <v>214</v>
      </c>
      <c r="E24628" s="815">
        <v>2027</v>
      </c>
    </row>
    <row r="24629" spans="1:5">
      <c r="A24629" s="816">
        <f t="shared" si="1607"/>
        <v>46520</v>
      </c>
      <c r="B24629" s="815">
        <f t="shared" si="1604"/>
        <v>133</v>
      </c>
      <c r="C24629" s="815">
        <f t="shared" si="1605"/>
        <v>233</v>
      </c>
      <c r="D24629" s="815">
        <f t="shared" si="1606"/>
        <v>213</v>
      </c>
      <c r="E24629" s="815">
        <v>2027</v>
      </c>
    </row>
    <row r="24630" spans="1:5">
      <c r="A24630" s="816">
        <f t="shared" si="1607"/>
        <v>46521</v>
      </c>
      <c r="B24630" s="815">
        <f t="shared" si="1604"/>
        <v>134</v>
      </c>
      <c r="C24630" s="815">
        <f t="shared" si="1605"/>
        <v>232</v>
      </c>
      <c r="D24630" s="815">
        <f t="shared" si="1606"/>
        <v>212</v>
      </c>
      <c r="E24630" s="815">
        <v>2027</v>
      </c>
    </row>
    <row r="24631" spans="1:5">
      <c r="A24631" s="816">
        <f t="shared" si="1607"/>
        <v>46522</v>
      </c>
      <c r="B24631" s="815">
        <f t="shared" si="1604"/>
        <v>135</v>
      </c>
      <c r="C24631" s="815">
        <f t="shared" si="1605"/>
        <v>231</v>
      </c>
      <c r="D24631" s="815">
        <f t="shared" si="1606"/>
        <v>211</v>
      </c>
      <c r="E24631" s="815">
        <v>2027</v>
      </c>
    </row>
    <row r="24632" spans="1:5">
      <c r="A24632" s="816">
        <f t="shared" si="1607"/>
        <v>46523</v>
      </c>
      <c r="B24632" s="815">
        <f t="shared" si="1604"/>
        <v>136</v>
      </c>
      <c r="C24632" s="815">
        <f t="shared" si="1605"/>
        <v>230</v>
      </c>
      <c r="D24632" s="815">
        <f t="shared" si="1606"/>
        <v>210</v>
      </c>
      <c r="E24632" s="815">
        <v>2027</v>
      </c>
    </row>
    <row r="24633" spans="1:5">
      <c r="A24633" s="816">
        <f t="shared" si="1607"/>
        <v>46524</v>
      </c>
      <c r="B24633" s="815">
        <f t="shared" si="1604"/>
        <v>137</v>
      </c>
      <c r="C24633" s="815">
        <f t="shared" si="1605"/>
        <v>229</v>
      </c>
      <c r="D24633" s="815">
        <f t="shared" si="1606"/>
        <v>209</v>
      </c>
      <c r="E24633" s="815">
        <v>2027</v>
      </c>
    </row>
    <row r="24634" spans="1:5">
      <c r="A24634" s="816">
        <f t="shared" si="1607"/>
        <v>46525</v>
      </c>
      <c r="B24634" s="815">
        <f t="shared" si="1604"/>
        <v>138</v>
      </c>
      <c r="C24634" s="815">
        <f t="shared" si="1605"/>
        <v>228</v>
      </c>
      <c r="D24634" s="815">
        <f t="shared" si="1606"/>
        <v>208</v>
      </c>
      <c r="E24634" s="815">
        <v>2027</v>
      </c>
    </row>
    <row r="24635" spans="1:5">
      <c r="A24635" s="816">
        <f t="shared" si="1607"/>
        <v>46526</v>
      </c>
      <c r="B24635" s="815">
        <f t="shared" si="1604"/>
        <v>139</v>
      </c>
      <c r="C24635" s="815">
        <f t="shared" si="1605"/>
        <v>227</v>
      </c>
      <c r="D24635" s="815">
        <f t="shared" si="1606"/>
        <v>207</v>
      </c>
      <c r="E24635" s="815">
        <v>2027</v>
      </c>
    </row>
    <row r="24636" spans="1:5">
      <c r="A24636" s="816">
        <f t="shared" si="1607"/>
        <v>46527</v>
      </c>
      <c r="B24636" s="815">
        <f t="shared" si="1604"/>
        <v>140</v>
      </c>
      <c r="C24636" s="815">
        <f t="shared" si="1605"/>
        <v>226</v>
      </c>
      <c r="D24636" s="815">
        <f t="shared" si="1606"/>
        <v>206</v>
      </c>
      <c r="E24636" s="815">
        <v>2027</v>
      </c>
    </row>
    <row r="24637" spans="1:5">
      <c r="A24637" s="816">
        <f t="shared" si="1607"/>
        <v>46528</v>
      </c>
      <c r="B24637" s="815">
        <f t="shared" si="1604"/>
        <v>141</v>
      </c>
      <c r="C24637" s="815">
        <f t="shared" si="1605"/>
        <v>225</v>
      </c>
      <c r="D24637" s="815">
        <f t="shared" si="1606"/>
        <v>205</v>
      </c>
      <c r="E24637" s="815">
        <v>2027</v>
      </c>
    </row>
    <row r="24638" spans="1:5">
      <c r="A24638" s="816">
        <f t="shared" si="1607"/>
        <v>46529</v>
      </c>
      <c r="B24638" s="815">
        <f t="shared" si="1604"/>
        <v>142</v>
      </c>
      <c r="C24638" s="815">
        <f t="shared" si="1605"/>
        <v>224</v>
      </c>
      <c r="D24638" s="815">
        <f t="shared" si="1606"/>
        <v>204</v>
      </c>
      <c r="E24638" s="815">
        <v>2027</v>
      </c>
    </row>
    <row r="24639" spans="1:5">
      <c r="A24639" s="816">
        <f t="shared" si="1607"/>
        <v>46530</v>
      </c>
      <c r="B24639" s="815">
        <f t="shared" si="1604"/>
        <v>143</v>
      </c>
      <c r="C24639" s="815">
        <f t="shared" si="1605"/>
        <v>223</v>
      </c>
      <c r="D24639" s="815">
        <f t="shared" si="1606"/>
        <v>203</v>
      </c>
      <c r="E24639" s="815">
        <v>2027</v>
      </c>
    </row>
    <row r="24640" spans="1:5">
      <c r="A24640" s="816">
        <f t="shared" si="1607"/>
        <v>46531</v>
      </c>
      <c r="B24640" s="815">
        <f t="shared" si="1604"/>
        <v>144</v>
      </c>
      <c r="C24640" s="815">
        <f t="shared" si="1605"/>
        <v>222</v>
      </c>
      <c r="D24640" s="815">
        <f t="shared" si="1606"/>
        <v>202</v>
      </c>
      <c r="E24640" s="815">
        <v>2027</v>
      </c>
    </row>
    <row r="24641" spans="1:5">
      <c r="A24641" s="816">
        <f t="shared" si="1607"/>
        <v>46532</v>
      </c>
      <c r="B24641" s="815">
        <f t="shared" si="1604"/>
        <v>145</v>
      </c>
      <c r="C24641" s="815">
        <f t="shared" si="1605"/>
        <v>221</v>
      </c>
      <c r="D24641" s="815">
        <f t="shared" si="1606"/>
        <v>201</v>
      </c>
      <c r="E24641" s="815">
        <v>2027</v>
      </c>
    </row>
    <row r="24642" spans="1:5">
      <c r="A24642" s="816">
        <f t="shared" si="1607"/>
        <v>46533</v>
      </c>
      <c r="B24642" s="815">
        <f t="shared" si="1604"/>
        <v>146</v>
      </c>
      <c r="C24642" s="815">
        <f t="shared" si="1605"/>
        <v>220</v>
      </c>
      <c r="D24642" s="815">
        <f t="shared" si="1606"/>
        <v>200</v>
      </c>
      <c r="E24642" s="815">
        <v>2027</v>
      </c>
    </row>
    <row r="24643" spans="1:5">
      <c r="A24643" s="816">
        <f t="shared" si="1607"/>
        <v>46534</v>
      </c>
      <c r="B24643" s="815">
        <f t="shared" si="1604"/>
        <v>147</v>
      </c>
      <c r="C24643" s="815">
        <f t="shared" si="1605"/>
        <v>219</v>
      </c>
      <c r="D24643" s="815">
        <f t="shared" si="1606"/>
        <v>199</v>
      </c>
      <c r="E24643" s="815">
        <v>2027</v>
      </c>
    </row>
    <row r="24644" spans="1:5">
      <c r="A24644" s="816">
        <f t="shared" si="1607"/>
        <v>46535</v>
      </c>
      <c r="B24644" s="815">
        <f t="shared" si="1604"/>
        <v>148</v>
      </c>
      <c r="C24644" s="815">
        <f t="shared" si="1605"/>
        <v>218</v>
      </c>
      <c r="D24644" s="815">
        <f t="shared" si="1606"/>
        <v>198</v>
      </c>
      <c r="E24644" s="815">
        <v>2027</v>
      </c>
    </row>
    <row r="24645" spans="1:5">
      <c r="A24645" s="816">
        <f t="shared" si="1607"/>
        <v>46536</v>
      </c>
      <c r="B24645" s="815">
        <f t="shared" si="1604"/>
        <v>149</v>
      </c>
      <c r="C24645" s="815">
        <f t="shared" si="1605"/>
        <v>217</v>
      </c>
      <c r="D24645" s="815">
        <f t="shared" si="1606"/>
        <v>197</v>
      </c>
      <c r="E24645" s="815">
        <v>2027</v>
      </c>
    </row>
    <row r="24646" spans="1:5">
      <c r="A24646" s="816">
        <f t="shared" si="1607"/>
        <v>46537</v>
      </c>
      <c r="B24646" s="815">
        <f t="shared" si="1604"/>
        <v>150</v>
      </c>
      <c r="C24646" s="815">
        <f t="shared" si="1605"/>
        <v>216</v>
      </c>
      <c r="D24646" s="815">
        <f t="shared" si="1606"/>
        <v>196</v>
      </c>
      <c r="E24646" s="815">
        <v>2027</v>
      </c>
    </row>
    <row r="24647" spans="1:5">
      <c r="A24647" s="816">
        <f t="shared" si="1607"/>
        <v>46538</v>
      </c>
      <c r="B24647" s="815">
        <f t="shared" si="1604"/>
        <v>151</v>
      </c>
      <c r="C24647" s="815">
        <f t="shared" si="1605"/>
        <v>215</v>
      </c>
      <c r="D24647" s="815">
        <f t="shared" si="1606"/>
        <v>195</v>
      </c>
      <c r="E24647" s="815">
        <v>2027</v>
      </c>
    </row>
    <row r="24648" spans="1:5">
      <c r="A24648" s="816">
        <f t="shared" si="1607"/>
        <v>46539</v>
      </c>
      <c r="B24648" s="815">
        <f t="shared" si="1604"/>
        <v>152</v>
      </c>
      <c r="C24648" s="815">
        <f t="shared" si="1605"/>
        <v>214</v>
      </c>
      <c r="D24648" s="815">
        <f t="shared" si="1606"/>
        <v>194</v>
      </c>
      <c r="E24648" s="815">
        <v>2027</v>
      </c>
    </row>
    <row r="24649" spans="1:5">
      <c r="A24649" s="816">
        <f t="shared" si="1607"/>
        <v>46540</v>
      </c>
      <c r="B24649" s="815">
        <f t="shared" si="1604"/>
        <v>153</v>
      </c>
      <c r="C24649" s="815">
        <f t="shared" si="1605"/>
        <v>213</v>
      </c>
      <c r="D24649" s="815">
        <f t="shared" si="1606"/>
        <v>193</v>
      </c>
      <c r="E24649" s="815">
        <v>2027</v>
      </c>
    </row>
    <row r="24650" spans="1:5">
      <c r="A24650" s="816">
        <f t="shared" si="1607"/>
        <v>46541</v>
      </c>
      <c r="B24650" s="815">
        <f t="shared" si="1604"/>
        <v>154</v>
      </c>
      <c r="C24650" s="815">
        <f t="shared" si="1605"/>
        <v>212</v>
      </c>
      <c r="D24650" s="815">
        <f t="shared" si="1606"/>
        <v>192</v>
      </c>
      <c r="E24650" s="815">
        <v>2027</v>
      </c>
    </row>
    <row r="24651" spans="1:5">
      <c r="A24651" s="816">
        <f t="shared" si="1607"/>
        <v>46542</v>
      </c>
      <c r="B24651" s="815">
        <f t="shared" si="1604"/>
        <v>155</v>
      </c>
      <c r="C24651" s="815">
        <f t="shared" si="1605"/>
        <v>211</v>
      </c>
      <c r="D24651" s="815">
        <f t="shared" si="1606"/>
        <v>191</v>
      </c>
      <c r="E24651" s="815">
        <v>2027</v>
      </c>
    </row>
    <row r="24652" spans="1:5">
      <c r="A24652" s="816">
        <f t="shared" si="1607"/>
        <v>46543</v>
      </c>
      <c r="B24652" s="815">
        <f t="shared" si="1604"/>
        <v>156</v>
      </c>
      <c r="C24652" s="815">
        <f t="shared" si="1605"/>
        <v>210</v>
      </c>
      <c r="D24652" s="815">
        <f t="shared" si="1606"/>
        <v>190</v>
      </c>
      <c r="E24652" s="815">
        <v>2027</v>
      </c>
    </row>
    <row r="24653" spans="1:5">
      <c r="A24653" s="816">
        <f t="shared" si="1607"/>
        <v>46544</v>
      </c>
      <c r="B24653" s="815">
        <f t="shared" si="1604"/>
        <v>157</v>
      </c>
      <c r="C24653" s="815">
        <f t="shared" si="1605"/>
        <v>209</v>
      </c>
      <c r="D24653" s="815">
        <f t="shared" si="1606"/>
        <v>189</v>
      </c>
      <c r="E24653" s="815">
        <v>2027</v>
      </c>
    </row>
    <row r="24654" spans="1:5">
      <c r="A24654" s="816">
        <f t="shared" si="1607"/>
        <v>46545</v>
      </c>
      <c r="B24654" s="815">
        <f t="shared" si="1604"/>
        <v>158</v>
      </c>
      <c r="C24654" s="815">
        <f t="shared" si="1605"/>
        <v>208</v>
      </c>
      <c r="D24654" s="815">
        <f t="shared" si="1606"/>
        <v>188</v>
      </c>
      <c r="E24654" s="815">
        <v>2027</v>
      </c>
    </row>
    <row r="24655" spans="1:5">
      <c r="A24655" s="816">
        <f t="shared" si="1607"/>
        <v>46546</v>
      </c>
      <c r="B24655" s="815">
        <f t="shared" si="1604"/>
        <v>159</v>
      </c>
      <c r="C24655" s="815">
        <f t="shared" si="1605"/>
        <v>207</v>
      </c>
      <c r="D24655" s="815">
        <f t="shared" si="1606"/>
        <v>187</v>
      </c>
      <c r="E24655" s="815">
        <v>2027</v>
      </c>
    </row>
    <row r="24656" spans="1:5">
      <c r="A24656" s="816">
        <f t="shared" si="1607"/>
        <v>46547</v>
      </c>
      <c r="B24656" s="815">
        <f t="shared" si="1604"/>
        <v>160</v>
      </c>
      <c r="C24656" s="815">
        <f t="shared" si="1605"/>
        <v>206</v>
      </c>
      <c r="D24656" s="815">
        <f t="shared" si="1606"/>
        <v>186</v>
      </c>
      <c r="E24656" s="815">
        <v>2027</v>
      </c>
    </row>
    <row r="24657" spans="1:5">
      <c r="A24657" s="816">
        <f t="shared" si="1607"/>
        <v>46548</v>
      </c>
      <c r="B24657" s="815">
        <f t="shared" si="1604"/>
        <v>161</v>
      </c>
      <c r="C24657" s="815">
        <f t="shared" si="1605"/>
        <v>205</v>
      </c>
      <c r="D24657" s="815">
        <f t="shared" si="1606"/>
        <v>185</v>
      </c>
      <c r="E24657" s="815">
        <v>2027</v>
      </c>
    </row>
    <row r="24658" spans="1:5">
      <c r="A24658" s="816">
        <f t="shared" si="1607"/>
        <v>46549</v>
      </c>
      <c r="B24658" s="815">
        <f t="shared" si="1604"/>
        <v>162</v>
      </c>
      <c r="C24658" s="815">
        <f t="shared" si="1605"/>
        <v>204</v>
      </c>
      <c r="D24658" s="815">
        <f t="shared" si="1606"/>
        <v>184</v>
      </c>
      <c r="E24658" s="815">
        <v>2027</v>
      </c>
    </row>
    <row r="24659" spans="1:5">
      <c r="A24659" s="816">
        <f t="shared" si="1607"/>
        <v>46550</v>
      </c>
      <c r="B24659" s="815">
        <f t="shared" si="1604"/>
        <v>163</v>
      </c>
      <c r="C24659" s="815">
        <f t="shared" si="1605"/>
        <v>203</v>
      </c>
      <c r="D24659" s="815">
        <f t="shared" si="1606"/>
        <v>183</v>
      </c>
      <c r="E24659" s="815">
        <v>2027</v>
      </c>
    </row>
    <row r="24660" spans="1:5">
      <c r="A24660" s="816">
        <f t="shared" si="1607"/>
        <v>46551</v>
      </c>
      <c r="B24660" s="815">
        <f t="shared" si="1604"/>
        <v>164</v>
      </c>
      <c r="C24660" s="815">
        <f t="shared" si="1605"/>
        <v>202</v>
      </c>
      <c r="D24660" s="815">
        <f t="shared" si="1606"/>
        <v>182</v>
      </c>
      <c r="E24660" s="815">
        <v>2027</v>
      </c>
    </row>
    <row r="24661" spans="1:5">
      <c r="A24661" s="816">
        <f t="shared" si="1607"/>
        <v>46552</v>
      </c>
      <c r="B24661" s="815">
        <f t="shared" si="1604"/>
        <v>165</v>
      </c>
      <c r="C24661" s="815">
        <f t="shared" si="1605"/>
        <v>201</v>
      </c>
      <c r="D24661" s="815">
        <f t="shared" si="1606"/>
        <v>181</v>
      </c>
      <c r="E24661" s="815">
        <v>2027</v>
      </c>
    </row>
    <row r="24662" spans="1:5">
      <c r="A24662" s="816">
        <f t="shared" si="1607"/>
        <v>46553</v>
      </c>
      <c r="B24662" s="815">
        <f t="shared" si="1604"/>
        <v>166</v>
      </c>
      <c r="C24662" s="815">
        <f t="shared" si="1605"/>
        <v>200</v>
      </c>
      <c r="D24662" s="815">
        <f t="shared" si="1606"/>
        <v>180</v>
      </c>
      <c r="E24662" s="815">
        <v>2027</v>
      </c>
    </row>
    <row r="24663" spans="1:5">
      <c r="A24663" s="816">
        <f t="shared" si="1607"/>
        <v>46554</v>
      </c>
      <c r="B24663" s="815">
        <f t="shared" si="1604"/>
        <v>167</v>
      </c>
      <c r="C24663" s="815">
        <f t="shared" si="1605"/>
        <v>199</v>
      </c>
      <c r="D24663" s="815">
        <f t="shared" si="1606"/>
        <v>179</v>
      </c>
      <c r="E24663" s="815">
        <v>2027</v>
      </c>
    </row>
    <row r="24664" spans="1:5">
      <c r="A24664" s="816">
        <f t="shared" si="1607"/>
        <v>46555</v>
      </c>
      <c r="B24664" s="815">
        <f t="shared" si="1604"/>
        <v>168</v>
      </c>
      <c r="C24664" s="815">
        <f t="shared" si="1605"/>
        <v>198</v>
      </c>
      <c r="D24664" s="815">
        <f t="shared" si="1606"/>
        <v>178</v>
      </c>
      <c r="E24664" s="815">
        <v>2027</v>
      </c>
    </row>
    <row r="24665" spans="1:5">
      <c r="A24665" s="816">
        <f t="shared" si="1607"/>
        <v>46556</v>
      </c>
      <c r="B24665" s="815">
        <f t="shared" si="1604"/>
        <v>169</v>
      </c>
      <c r="C24665" s="815">
        <f t="shared" si="1605"/>
        <v>197</v>
      </c>
      <c r="D24665" s="815">
        <f t="shared" si="1606"/>
        <v>177</v>
      </c>
      <c r="E24665" s="815">
        <v>2027</v>
      </c>
    </row>
    <row r="24666" spans="1:5">
      <c r="A24666" s="816">
        <f t="shared" si="1607"/>
        <v>46557</v>
      </c>
      <c r="B24666" s="815">
        <f t="shared" si="1604"/>
        <v>170</v>
      </c>
      <c r="C24666" s="815">
        <f t="shared" si="1605"/>
        <v>196</v>
      </c>
      <c r="D24666" s="815">
        <f t="shared" si="1606"/>
        <v>176</v>
      </c>
      <c r="E24666" s="815">
        <v>2027</v>
      </c>
    </row>
    <row r="24667" spans="1:5">
      <c r="A24667" s="816">
        <f t="shared" si="1607"/>
        <v>46558</v>
      </c>
      <c r="B24667" s="815">
        <f t="shared" si="1604"/>
        <v>171</v>
      </c>
      <c r="C24667" s="815">
        <f t="shared" si="1605"/>
        <v>195</v>
      </c>
      <c r="D24667" s="815">
        <f t="shared" si="1606"/>
        <v>175</v>
      </c>
      <c r="E24667" s="815">
        <v>2027</v>
      </c>
    </row>
    <row r="24668" spans="1:5">
      <c r="A24668" s="816">
        <f t="shared" si="1607"/>
        <v>46559</v>
      </c>
      <c r="B24668" s="815">
        <f t="shared" si="1604"/>
        <v>172</v>
      </c>
      <c r="C24668" s="815">
        <f t="shared" si="1605"/>
        <v>194</v>
      </c>
      <c r="D24668" s="815">
        <f t="shared" si="1606"/>
        <v>174</v>
      </c>
      <c r="E24668" s="815">
        <v>2027</v>
      </c>
    </row>
    <row r="24669" spans="1:5">
      <c r="A24669" s="816">
        <f t="shared" si="1607"/>
        <v>46560</v>
      </c>
      <c r="B24669" s="815">
        <f t="shared" si="1604"/>
        <v>173</v>
      </c>
      <c r="C24669" s="815">
        <f t="shared" si="1605"/>
        <v>193</v>
      </c>
      <c r="D24669" s="815">
        <f t="shared" si="1606"/>
        <v>173</v>
      </c>
      <c r="E24669" s="815">
        <v>2027</v>
      </c>
    </row>
    <row r="24670" spans="1:5">
      <c r="A24670" s="816">
        <f t="shared" si="1607"/>
        <v>46561</v>
      </c>
      <c r="B24670" s="815">
        <f t="shared" ref="B24670:B24733" si="1608">B24669+1</f>
        <v>174</v>
      </c>
      <c r="C24670" s="815">
        <f t="shared" ref="C24670:C24733" si="1609">C24669-1</f>
        <v>192</v>
      </c>
      <c r="D24670" s="815">
        <f t="shared" ref="D24670:D24733" si="1610">D24669-1</f>
        <v>172</v>
      </c>
      <c r="E24670" s="815">
        <v>2027</v>
      </c>
    </row>
    <row r="24671" spans="1:5">
      <c r="A24671" s="816">
        <f t="shared" si="1607"/>
        <v>46562</v>
      </c>
      <c r="B24671" s="815">
        <f t="shared" si="1608"/>
        <v>175</v>
      </c>
      <c r="C24671" s="815">
        <f t="shared" si="1609"/>
        <v>191</v>
      </c>
      <c r="D24671" s="815">
        <f t="shared" si="1610"/>
        <v>171</v>
      </c>
      <c r="E24671" s="815">
        <v>2027</v>
      </c>
    </row>
    <row r="24672" spans="1:5">
      <c r="A24672" s="816">
        <f t="shared" si="1607"/>
        <v>46563</v>
      </c>
      <c r="B24672" s="815">
        <f t="shared" si="1608"/>
        <v>176</v>
      </c>
      <c r="C24672" s="815">
        <f t="shared" si="1609"/>
        <v>190</v>
      </c>
      <c r="D24672" s="815">
        <f t="shared" si="1610"/>
        <v>170</v>
      </c>
      <c r="E24672" s="815">
        <v>2027</v>
      </c>
    </row>
    <row r="24673" spans="1:5">
      <c r="A24673" s="816">
        <f t="shared" si="1607"/>
        <v>46564</v>
      </c>
      <c r="B24673" s="815">
        <f t="shared" si="1608"/>
        <v>177</v>
      </c>
      <c r="C24673" s="815">
        <f t="shared" si="1609"/>
        <v>189</v>
      </c>
      <c r="D24673" s="815">
        <f t="shared" si="1610"/>
        <v>169</v>
      </c>
      <c r="E24673" s="815">
        <v>2027</v>
      </c>
    </row>
    <row r="24674" spans="1:5">
      <c r="A24674" s="816">
        <f t="shared" si="1607"/>
        <v>46565</v>
      </c>
      <c r="B24674" s="815">
        <f t="shared" si="1608"/>
        <v>178</v>
      </c>
      <c r="C24674" s="815">
        <f t="shared" si="1609"/>
        <v>188</v>
      </c>
      <c r="D24674" s="815">
        <f t="shared" si="1610"/>
        <v>168</v>
      </c>
      <c r="E24674" s="815">
        <v>2027</v>
      </c>
    </row>
    <row r="24675" spans="1:5">
      <c r="A24675" s="816">
        <f t="shared" si="1607"/>
        <v>46566</v>
      </c>
      <c r="B24675" s="815">
        <f t="shared" si="1608"/>
        <v>179</v>
      </c>
      <c r="C24675" s="815">
        <f t="shared" si="1609"/>
        <v>187</v>
      </c>
      <c r="D24675" s="815">
        <f t="shared" si="1610"/>
        <v>167</v>
      </c>
      <c r="E24675" s="815">
        <v>2027</v>
      </c>
    </row>
    <row r="24676" spans="1:5">
      <c r="A24676" s="816">
        <f t="shared" si="1607"/>
        <v>46567</v>
      </c>
      <c r="B24676" s="815">
        <f t="shared" si="1608"/>
        <v>180</v>
      </c>
      <c r="C24676" s="815">
        <f t="shared" si="1609"/>
        <v>186</v>
      </c>
      <c r="D24676" s="815">
        <f t="shared" si="1610"/>
        <v>166</v>
      </c>
      <c r="E24676" s="815">
        <v>2027</v>
      </c>
    </row>
    <row r="24677" spans="1:5">
      <c r="A24677" s="816">
        <f t="shared" si="1607"/>
        <v>46568</v>
      </c>
      <c r="B24677" s="815">
        <f t="shared" si="1608"/>
        <v>181</v>
      </c>
      <c r="C24677" s="815">
        <f t="shared" si="1609"/>
        <v>185</v>
      </c>
      <c r="D24677" s="815">
        <f t="shared" si="1610"/>
        <v>165</v>
      </c>
      <c r="E24677" s="815">
        <v>2027</v>
      </c>
    </row>
    <row r="24678" spans="1:5">
      <c r="A24678" s="816">
        <f t="shared" si="1607"/>
        <v>46569</v>
      </c>
      <c r="B24678" s="815">
        <f t="shared" si="1608"/>
        <v>182</v>
      </c>
      <c r="C24678" s="815">
        <f t="shared" si="1609"/>
        <v>184</v>
      </c>
      <c r="D24678" s="815">
        <f t="shared" si="1610"/>
        <v>164</v>
      </c>
      <c r="E24678" s="815">
        <v>2027</v>
      </c>
    </row>
    <row r="24679" spans="1:5">
      <c r="A24679" s="816">
        <f t="shared" si="1607"/>
        <v>46570</v>
      </c>
      <c r="B24679" s="815">
        <f t="shared" si="1608"/>
        <v>183</v>
      </c>
      <c r="C24679" s="815">
        <f t="shared" si="1609"/>
        <v>183</v>
      </c>
      <c r="D24679" s="815">
        <f t="shared" si="1610"/>
        <v>163</v>
      </c>
      <c r="E24679" s="815">
        <v>2027</v>
      </c>
    </row>
    <row r="24680" spans="1:5">
      <c r="A24680" s="816">
        <f t="shared" si="1607"/>
        <v>46571</v>
      </c>
      <c r="B24680" s="815">
        <f t="shared" si="1608"/>
        <v>184</v>
      </c>
      <c r="C24680" s="815">
        <f t="shared" si="1609"/>
        <v>182</v>
      </c>
      <c r="D24680" s="815">
        <f t="shared" si="1610"/>
        <v>162</v>
      </c>
      <c r="E24680" s="815">
        <v>2027</v>
      </c>
    </row>
    <row r="24681" spans="1:5">
      <c r="A24681" s="816">
        <f t="shared" si="1607"/>
        <v>46572</v>
      </c>
      <c r="B24681" s="815">
        <f t="shared" si="1608"/>
        <v>185</v>
      </c>
      <c r="C24681" s="815">
        <f t="shared" si="1609"/>
        <v>181</v>
      </c>
      <c r="D24681" s="815">
        <f t="shared" si="1610"/>
        <v>161</v>
      </c>
      <c r="E24681" s="815">
        <v>2027</v>
      </c>
    </row>
    <row r="24682" spans="1:5">
      <c r="A24682" s="816">
        <f t="shared" si="1607"/>
        <v>46573</v>
      </c>
      <c r="B24682" s="815">
        <f t="shared" si="1608"/>
        <v>186</v>
      </c>
      <c r="C24682" s="815">
        <f t="shared" si="1609"/>
        <v>180</v>
      </c>
      <c r="D24682" s="815">
        <f t="shared" si="1610"/>
        <v>160</v>
      </c>
      <c r="E24682" s="815">
        <v>2027</v>
      </c>
    </row>
    <row r="24683" spans="1:5">
      <c r="A24683" s="816">
        <f t="shared" si="1607"/>
        <v>46574</v>
      </c>
      <c r="B24683" s="815">
        <f t="shared" si="1608"/>
        <v>187</v>
      </c>
      <c r="C24683" s="815">
        <f t="shared" si="1609"/>
        <v>179</v>
      </c>
      <c r="D24683" s="815">
        <f t="shared" si="1610"/>
        <v>159</v>
      </c>
      <c r="E24683" s="815">
        <v>2027</v>
      </c>
    </row>
    <row r="24684" spans="1:5">
      <c r="A24684" s="816">
        <f t="shared" si="1607"/>
        <v>46575</v>
      </c>
      <c r="B24684" s="815">
        <f t="shared" si="1608"/>
        <v>188</v>
      </c>
      <c r="C24684" s="815">
        <f t="shared" si="1609"/>
        <v>178</v>
      </c>
      <c r="D24684" s="815">
        <f t="shared" si="1610"/>
        <v>158</v>
      </c>
      <c r="E24684" s="815">
        <v>2027</v>
      </c>
    </row>
    <row r="24685" spans="1:5">
      <c r="A24685" s="816">
        <f t="shared" si="1607"/>
        <v>46576</v>
      </c>
      <c r="B24685" s="815">
        <f t="shared" si="1608"/>
        <v>189</v>
      </c>
      <c r="C24685" s="815">
        <f t="shared" si="1609"/>
        <v>177</v>
      </c>
      <c r="D24685" s="815">
        <f t="shared" si="1610"/>
        <v>157</v>
      </c>
      <c r="E24685" s="815">
        <v>2027</v>
      </c>
    </row>
    <row r="24686" spans="1:5">
      <c r="A24686" s="816">
        <f t="shared" si="1607"/>
        <v>46577</v>
      </c>
      <c r="B24686" s="815">
        <f t="shared" si="1608"/>
        <v>190</v>
      </c>
      <c r="C24686" s="815">
        <f t="shared" si="1609"/>
        <v>176</v>
      </c>
      <c r="D24686" s="815">
        <f t="shared" si="1610"/>
        <v>156</v>
      </c>
      <c r="E24686" s="815">
        <v>2027</v>
      </c>
    </row>
    <row r="24687" spans="1:5">
      <c r="A24687" s="816">
        <f t="shared" si="1607"/>
        <v>46578</v>
      </c>
      <c r="B24687" s="815">
        <f t="shared" si="1608"/>
        <v>191</v>
      </c>
      <c r="C24687" s="815">
        <f t="shared" si="1609"/>
        <v>175</v>
      </c>
      <c r="D24687" s="815">
        <f t="shared" si="1610"/>
        <v>155</v>
      </c>
      <c r="E24687" s="815">
        <v>2027</v>
      </c>
    </row>
    <row r="24688" spans="1:5">
      <c r="A24688" s="816">
        <f t="shared" si="1607"/>
        <v>46579</v>
      </c>
      <c r="B24688" s="815">
        <f t="shared" si="1608"/>
        <v>192</v>
      </c>
      <c r="C24688" s="815">
        <f t="shared" si="1609"/>
        <v>174</v>
      </c>
      <c r="D24688" s="815">
        <f t="shared" si="1610"/>
        <v>154</v>
      </c>
      <c r="E24688" s="815">
        <v>2027</v>
      </c>
    </row>
    <row r="24689" spans="1:5">
      <c r="A24689" s="816">
        <f t="shared" si="1607"/>
        <v>46580</v>
      </c>
      <c r="B24689" s="815">
        <f t="shared" si="1608"/>
        <v>193</v>
      </c>
      <c r="C24689" s="815">
        <f t="shared" si="1609"/>
        <v>173</v>
      </c>
      <c r="D24689" s="815">
        <f t="shared" si="1610"/>
        <v>153</v>
      </c>
      <c r="E24689" s="815">
        <v>2027</v>
      </c>
    </row>
    <row r="24690" spans="1:5">
      <c r="A24690" s="816">
        <f t="shared" si="1607"/>
        <v>46581</v>
      </c>
      <c r="B24690" s="815">
        <f t="shared" si="1608"/>
        <v>194</v>
      </c>
      <c r="C24690" s="815">
        <f t="shared" si="1609"/>
        <v>172</v>
      </c>
      <c r="D24690" s="815">
        <f t="shared" si="1610"/>
        <v>152</v>
      </c>
      <c r="E24690" s="815">
        <v>2027</v>
      </c>
    </row>
    <row r="24691" spans="1:5">
      <c r="A24691" s="816">
        <f t="shared" ref="A24691:A24754" si="1611">A24690+1</f>
        <v>46582</v>
      </c>
      <c r="B24691" s="815">
        <f t="shared" si="1608"/>
        <v>195</v>
      </c>
      <c r="C24691" s="815">
        <f t="shared" si="1609"/>
        <v>171</v>
      </c>
      <c r="D24691" s="815">
        <f t="shared" si="1610"/>
        <v>151</v>
      </c>
      <c r="E24691" s="815">
        <v>2027</v>
      </c>
    </row>
    <row r="24692" spans="1:5">
      <c r="A24692" s="816">
        <f t="shared" si="1611"/>
        <v>46583</v>
      </c>
      <c r="B24692" s="815">
        <f t="shared" si="1608"/>
        <v>196</v>
      </c>
      <c r="C24692" s="815">
        <f t="shared" si="1609"/>
        <v>170</v>
      </c>
      <c r="D24692" s="815">
        <f t="shared" si="1610"/>
        <v>150</v>
      </c>
      <c r="E24692" s="815">
        <v>2027</v>
      </c>
    </row>
    <row r="24693" spans="1:5">
      <c r="A24693" s="816">
        <f t="shared" si="1611"/>
        <v>46584</v>
      </c>
      <c r="B24693" s="815">
        <f t="shared" si="1608"/>
        <v>197</v>
      </c>
      <c r="C24693" s="815">
        <f t="shared" si="1609"/>
        <v>169</v>
      </c>
      <c r="D24693" s="815">
        <f t="shared" si="1610"/>
        <v>149</v>
      </c>
      <c r="E24693" s="815">
        <v>2027</v>
      </c>
    </row>
    <row r="24694" spans="1:5">
      <c r="A24694" s="816">
        <f t="shared" si="1611"/>
        <v>46585</v>
      </c>
      <c r="B24694" s="815">
        <f t="shared" si="1608"/>
        <v>198</v>
      </c>
      <c r="C24694" s="815">
        <f t="shared" si="1609"/>
        <v>168</v>
      </c>
      <c r="D24694" s="815">
        <f t="shared" si="1610"/>
        <v>148</v>
      </c>
      <c r="E24694" s="815">
        <v>2027</v>
      </c>
    </row>
    <row r="24695" spans="1:5">
      <c r="A24695" s="816">
        <f t="shared" si="1611"/>
        <v>46586</v>
      </c>
      <c r="B24695" s="815">
        <f t="shared" si="1608"/>
        <v>199</v>
      </c>
      <c r="C24695" s="815">
        <f t="shared" si="1609"/>
        <v>167</v>
      </c>
      <c r="D24695" s="815">
        <f t="shared" si="1610"/>
        <v>147</v>
      </c>
      <c r="E24695" s="815">
        <v>2027</v>
      </c>
    </row>
    <row r="24696" spans="1:5">
      <c r="A24696" s="816">
        <f t="shared" si="1611"/>
        <v>46587</v>
      </c>
      <c r="B24696" s="815">
        <f t="shared" si="1608"/>
        <v>200</v>
      </c>
      <c r="C24696" s="815">
        <f t="shared" si="1609"/>
        <v>166</v>
      </c>
      <c r="D24696" s="815">
        <f t="shared" si="1610"/>
        <v>146</v>
      </c>
      <c r="E24696" s="815">
        <v>2027</v>
      </c>
    </row>
    <row r="24697" spans="1:5">
      <c r="A24697" s="816">
        <f t="shared" si="1611"/>
        <v>46588</v>
      </c>
      <c r="B24697" s="815">
        <f t="shared" si="1608"/>
        <v>201</v>
      </c>
      <c r="C24697" s="815">
        <f t="shared" si="1609"/>
        <v>165</v>
      </c>
      <c r="D24697" s="815">
        <f t="shared" si="1610"/>
        <v>145</v>
      </c>
      <c r="E24697" s="815">
        <v>2027</v>
      </c>
    </row>
    <row r="24698" spans="1:5">
      <c r="A24698" s="816">
        <f t="shared" si="1611"/>
        <v>46589</v>
      </c>
      <c r="B24698" s="815">
        <f t="shared" si="1608"/>
        <v>202</v>
      </c>
      <c r="C24698" s="815">
        <f t="shared" si="1609"/>
        <v>164</v>
      </c>
      <c r="D24698" s="815">
        <f t="shared" si="1610"/>
        <v>144</v>
      </c>
      <c r="E24698" s="815">
        <v>2027</v>
      </c>
    </row>
    <row r="24699" spans="1:5">
      <c r="A24699" s="816">
        <f t="shared" si="1611"/>
        <v>46590</v>
      </c>
      <c r="B24699" s="815">
        <f t="shared" si="1608"/>
        <v>203</v>
      </c>
      <c r="C24699" s="815">
        <f t="shared" si="1609"/>
        <v>163</v>
      </c>
      <c r="D24699" s="815">
        <f t="shared" si="1610"/>
        <v>143</v>
      </c>
      <c r="E24699" s="815">
        <v>2027</v>
      </c>
    </row>
    <row r="24700" spans="1:5">
      <c r="A24700" s="816">
        <f t="shared" si="1611"/>
        <v>46591</v>
      </c>
      <c r="B24700" s="815">
        <f t="shared" si="1608"/>
        <v>204</v>
      </c>
      <c r="C24700" s="815">
        <f t="shared" si="1609"/>
        <v>162</v>
      </c>
      <c r="D24700" s="815">
        <f t="shared" si="1610"/>
        <v>142</v>
      </c>
      <c r="E24700" s="815">
        <v>2027</v>
      </c>
    </row>
    <row r="24701" spans="1:5">
      <c r="A24701" s="816">
        <f t="shared" si="1611"/>
        <v>46592</v>
      </c>
      <c r="B24701" s="815">
        <f t="shared" si="1608"/>
        <v>205</v>
      </c>
      <c r="C24701" s="815">
        <f t="shared" si="1609"/>
        <v>161</v>
      </c>
      <c r="D24701" s="815">
        <f t="shared" si="1610"/>
        <v>141</v>
      </c>
      <c r="E24701" s="815">
        <v>2027</v>
      </c>
    </row>
    <row r="24702" spans="1:5">
      <c r="A24702" s="816">
        <f t="shared" si="1611"/>
        <v>46593</v>
      </c>
      <c r="B24702" s="815">
        <f t="shared" si="1608"/>
        <v>206</v>
      </c>
      <c r="C24702" s="815">
        <f t="shared" si="1609"/>
        <v>160</v>
      </c>
      <c r="D24702" s="815">
        <f t="shared" si="1610"/>
        <v>140</v>
      </c>
      <c r="E24702" s="815">
        <v>2027</v>
      </c>
    </row>
    <row r="24703" spans="1:5">
      <c r="A24703" s="816">
        <f t="shared" si="1611"/>
        <v>46594</v>
      </c>
      <c r="B24703" s="815">
        <f t="shared" si="1608"/>
        <v>207</v>
      </c>
      <c r="C24703" s="815">
        <f t="shared" si="1609"/>
        <v>159</v>
      </c>
      <c r="D24703" s="815">
        <f t="shared" si="1610"/>
        <v>139</v>
      </c>
      <c r="E24703" s="815">
        <v>2027</v>
      </c>
    </row>
    <row r="24704" spans="1:5">
      <c r="A24704" s="816">
        <f t="shared" si="1611"/>
        <v>46595</v>
      </c>
      <c r="B24704" s="815">
        <f t="shared" si="1608"/>
        <v>208</v>
      </c>
      <c r="C24704" s="815">
        <f t="shared" si="1609"/>
        <v>158</v>
      </c>
      <c r="D24704" s="815">
        <f t="shared" si="1610"/>
        <v>138</v>
      </c>
      <c r="E24704" s="815">
        <v>2027</v>
      </c>
    </row>
    <row r="24705" spans="1:5">
      <c r="A24705" s="816">
        <f t="shared" si="1611"/>
        <v>46596</v>
      </c>
      <c r="B24705" s="815">
        <f t="shared" si="1608"/>
        <v>209</v>
      </c>
      <c r="C24705" s="815">
        <f t="shared" si="1609"/>
        <v>157</v>
      </c>
      <c r="D24705" s="815">
        <f t="shared" si="1610"/>
        <v>137</v>
      </c>
      <c r="E24705" s="815">
        <v>2027</v>
      </c>
    </row>
    <row r="24706" spans="1:5">
      <c r="A24706" s="816">
        <f t="shared" si="1611"/>
        <v>46597</v>
      </c>
      <c r="B24706" s="815">
        <f t="shared" si="1608"/>
        <v>210</v>
      </c>
      <c r="C24706" s="815">
        <f t="shared" si="1609"/>
        <v>156</v>
      </c>
      <c r="D24706" s="815">
        <f t="shared" si="1610"/>
        <v>136</v>
      </c>
      <c r="E24706" s="815">
        <v>2027</v>
      </c>
    </row>
    <row r="24707" spans="1:5">
      <c r="A24707" s="816">
        <f t="shared" si="1611"/>
        <v>46598</v>
      </c>
      <c r="B24707" s="815">
        <f t="shared" si="1608"/>
        <v>211</v>
      </c>
      <c r="C24707" s="815">
        <f t="shared" si="1609"/>
        <v>155</v>
      </c>
      <c r="D24707" s="815">
        <f t="shared" si="1610"/>
        <v>135</v>
      </c>
      <c r="E24707" s="815">
        <v>2027</v>
      </c>
    </row>
    <row r="24708" spans="1:5">
      <c r="A24708" s="816">
        <f t="shared" si="1611"/>
        <v>46599</v>
      </c>
      <c r="B24708" s="815">
        <f t="shared" si="1608"/>
        <v>212</v>
      </c>
      <c r="C24708" s="815">
        <f t="shared" si="1609"/>
        <v>154</v>
      </c>
      <c r="D24708" s="815">
        <f t="shared" si="1610"/>
        <v>134</v>
      </c>
      <c r="E24708" s="815">
        <v>2027</v>
      </c>
    </row>
    <row r="24709" spans="1:5">
      <c r="A24709" s="816">
        <f t="shared" si="1611"/>
        <v>46600</v>
      </c>
      <c r="B24709" s="815">
        <f t="shared" si="1608"/>
        <v>213</v>
      </c>
      <c r="C24709" s="815">
        <f t="shared" si="1609"/>
        <v>153</v>
      </c>
      <c r="D24709" s="815">
        <f t="shared" si="1610"/>
        <v>133</v>
      </c>
      <c r="E24709" s="815">
        <v>2027</v>
      </c>
    </row>
    <row r="24710" spans="1:5">
      <c r="A24710" s="816">
        <f t="shared" si="1611"/>
        <v>46601</v>
      </c>
      <c r="B24710" s="815">
        <f t="shared" si="1608"/>
        <v>214</v>
      </c>
      <c r="C24710" s="815">
        <f t="shared" si="1609"/>
        <v>152</v>
      </c>
      <c r="D24710" s="815">
        <f t="shared" si="1610"/>
        <v>132</v>
      </c>
      <c r="E24710" s="815">
        <v>2027</v>
      </c>
    </row>
    <row r="24711" spans="1:5">
      <c r="A24711" s="816">
        <f t="shared" si="1611"/>
        <v>46602</v>
      </c>
      <c r="B24711" s="815">
        <f t="shared" si="1608"/>
        <v>215</v>
      </c>
      <c r="C24711" s="815">
        <f t="shared" si="1609"/>
        <v>151</v>
      </c>
      <c r="D24711" s="815">
        <f t="shared" si="1610"/>
        <v>131</v>
      </c>
      <c r="E24711" s="815">
        <v>2027</v>
      </c>
    </row>
    <row r="24712" spans="1:5">
      <c r="A24712" s="816">
        <f t="shared" si="1611"/>
        <v>46603</v>
      </c>
      <c r="B24712" s="815">
        <f t="shared" si="1608"/>
        <v>216</v>
      </c>
      <c r="C24712" s="815">
        <f t="shared" si="1609"/>
        <v>150</v>
      </c>
      <c r="D24712" s="815">
        <f t="shared" si="1610"/>
        <v>130</v>
      </c>
      <c r="E24712" s="815">
        <v>2027</v>
      </c>
    </row>
    <row r="24713" spans="1:5">
      <c r="A24713" s="816">
        <f t="shared" si="1611"/>
        <v>46604</v>
      </c>
      <c r="B24713" s="815">
        <f t="shared" si="1608"/>
        <v>217</v>
      </c>
      <c r="C24713" s="815">
        <f t="shared" si="1609"/>
        <v>149</v>
      </c>
      <c r="D24713" s="815">
        <f t="shared" si="1610"/>
        <v>129</v>
      </c>
      <c r="E24713" s="815">
        <v>2027</v>
      </c>
    </row>
    <row r="24714" spans="1:5">
      <c r="A24714" s="816">
        <f t="shared" si="1611"/>
        <v>46605</v>
      </c>
      <c r="B24714" s="815">
        <f t="shared" si="1608"/>
        <v>218</v>
      </c>
      <c r="C24714" s="815">
        <f t="shared" si="1609"/>
        <v>148</v>
      </c>
      <c r="D24714" s="815">
        <f t="shared" si="1610"/>
        <v>128</v>
      </c>
      <c r="E24714" s="815">
        <v>2027</v>
      </c>
    </row>
    <row r="24715" spans="1:5">
      <c r="A24715" s="816">
        <f t="shared" si="1611"/>
        <v>46606</v>
      </c>
      <c r="B24715" s="815">
        <f t="shared" si="1608"/>
        <v>219</v>
      </c>
      <c r="C24715" s="815">
        <f t="shared" si="1609"/>
        <v>147</v>
      </c>
      <c r="D24715" s="815">
        <f t="shared" si="1610"/>
        <v>127</v>
      </c>
      <c r="E24715" s="815">
        <v>2027</v>
      </c>
    </row>
    <row r="24716" spans="1:5">
      <c r="A24716" s="816">
        <f t="shared" si="1611"/>
        <v>46607</v>
      </c>
      <c r="B24716" s="815">
        <f t="shared" si="1608"/>
        <v>220</v>
      </c>
      <c r="C24716" s="815">
        <f t="shared" si="1609"/>
        <v>146</v>
      </c>
      <c r="D24716" s="815">
        <f t="shared" si="1610"/>
        <v>126</v>
      </c>
      <c r="E24716" s="815">
        <v>2027</v>
      </c>
    </row>
    <row r="24717" spans="1:5">
      <c r="A24717" s="816">
        <f t="shared" si="1611"/>
        <v>46608</v>
      </c>
      <c r="B24717" s="815">
        <f t="shared" si="1608"/>
        <v>221</v>
      </c>
      <c r="C24717" s="815">
        <f t="shared" si="1609"/>
        <v>145</v>
      </c>
      <c r="D24717" s="815">
        <f t="shared" si="1610"/>
        <v>125</v>
      </c>
      <c r="E24717" s="815">
        <v>2027</v>
      </c>
    </row>
    <row r="24718" spans="1:5">
      <c r="A24718" s="816">
        <f t="shared" si="1611"/>
        <v>46609</v>
      </c>
      <c r="B24718" s="815">
        <f t="shared" si="1608"/>
        <v>222</v>
      </c>
      <c r="C24718" s="815">
        <f t="shared" si="1609"/>
        <v>144</v>
      </c>
      <c r="D24718" s="815">
        <f t="shared" si="1610"/>
        <v>124</v>
      </c>
      <c r="E24718" s="815">
        <v>2027</v>
      </c>
    </row>
    <row r="24719" spans="1:5">
      <c r="A24719" s="816">
        <f t="shared" si="1611"/>
        <v>46610</v>
      </c>
      <c r="B24719" s="815">
        <f t="shared" si="1608"/>
        <v>223</v>
      </c>
      <c r="C24719" s="815">
        <f t="shared" si="1609"/>
        <v>143</v>
      </c>
      <c r="D24719" s="815">
        <f t="shared" si="1610"/>
        <v>123</v>
      </c>
      <c r="E24719" s="815">
        <v>2027</v>
      </c>
    </row>
    <row r="24720" spans="1:5">
      <c r="A24720" s="816">
        <f t="shared" si="1611"/>
        <v>46611</v>
      </c>
      <c r="B24720" s="815">
        <f t="shared" si="1608"/>
        <v>224</v>
      </c>
      <c r="C24720" s="815">
        <f t="shared" si="1609"/>
        <v>142</v>
      </c>
      <c r="D24720" s="815">
        <f t="shared" si="1610"/>
        <v>122</v>
      </c>
      <c r="E24720" s="815">
        <v>2027</v>
      </c>
    </row>
    <row r="24721" spans="1:5">
      <c r="A24721" s="816">
        <f t="shared" si="1611"/>
        <v>46612</v>
      </c>
      <c r="B24721" s="815">
        <f t="shared" si="1608"/>
        <v>225</v>
      </c>
      <c r="C24721" s="815">
        <f t="shared" si="1609"/>
        <v>141</v>
      </c>
      <c r="D24721" s="815">
        <f t="shared" si="1610"/>
        <v>121</v>
      </c>
      <c r="E24721" s="815">
        <v>2027</v>
      </c>
    </row>
    <row r="24722" spans="1:5">
      <c r="A24722" s="816">
        <f t="shared" si="1611"/>
        <v>46613</v>
      </c>
      <c r="B24722" s="815">
        <f t="shared" si="1608"/>
        <v>226</v>
      </c>
      <c r="C24722" s="815">
        <f t="shared" si="1609"/>
        <v>140</v>
      </c>
      <c r="D24722" s="815">
        <f t="shared" si="1610"/>
        <v>120</v>
      </c>
      <c r="E24722" s="815">
        <v>2027</v>
      </c>
    </row>
    <row r="24723" spans="1:5">
      <c r="A24723" s="816">
        <f t="shared" si="1611"/>
        <v>46614</v>
      </c>
      <c r="B24723" s="815">
        <f t="shared" si="1608"/>
        <v>227</v>
      </c>
      <c r="C24723" s="815">
        <f t="shared" si="1609"/>
        <v>139</v>
      </c>
      <c r="D24723" s="815">
        <f t="shared" si="1610"/>
        <v>119</v>
      </c>
      <c r="E24723" s="815">
        <v>2027</v>
      </c>
    </row>
    <row r="24724" spans="1:5">
      <c r="A24724" s="816">
        <f t="shared" si="1611"/>
        <v>46615</v>
      </c>
      <c r="B24724" s="815">
        <f t="shared" si="1608"/>
        <v>228</v>
      </c>
      <c r="C24724" s="815">
        <f t="shared" si="1609"/>
        <v>138</v>
      </c>
      <c r="D24724" s="815">
        <f t="shared" si="1610"/>
        <v>118</v>
      </c>
      <c r="E24724" s="815">
        <v>2027</v>
      </c>
    </row>
    <row r="24725" spans="1:5">
      <c r="A24725" s="816">
        <f t="shared" si="1611"/>
        <v>46616</v>
      </c>
      <c r="B24725" s="815">
        <f t="shared" si="1608"/>
        <v>229</v>
      </c>
      <c r="C24725" s="815">
        <f t="shared" si="1609"/>
        <v>137</v>
      </c>
      <c r="D24725" s="815">
        <f t="shared" si="1610"/>
        <v>117</v>
      </c>
      <c r="E24725" s="815">
        <v>2027</v>
      </c>
    </row>
    <row r="24726" spans="1:5">
      <c r="A24726" s="816">
        <f t="shared" si="1611"/>
        <v>46617</v>
      </c>
      <c r="B24726" s="815">
        <f t="shared" si="1608"/>
        <v>230</v>
      </c>
      <c r="C24726" s="815">
        <f t="shared" si="1609"/>
        <v>136</v>
      </c>
      <c r="D24726" s="815">
        <f t="shared" si="1610"/>
        <v>116</v>
      </c>
      <c r="E24726" s="815">
        <v>2027</v>
      </c>
    </row>
    <row r="24727" spans="1:5">
      <c r="A24727" s="816">
        <f t="shared" si="1611"/>
        <v>46618</v>
      </c>
      <c r="B24727" s="815">
        <f t="shared" si="1608"/>
        <v>231</v>
      </c>
      <c r="C24727" s="815">
        <f t="shared" si="1609"/>
        <v>135</v>
      </c>
      <c r="D24727" s="815">
        <f t="shared" si="1610"/>
        <v>115</v>
      </c>
      <c r="E24727" s="815">
        <v>2027</v>
      </c>
    </row>
    <row r="24728" spans="1:5">
      <c r="A24728" s="816">
        <f t="shared" si="1611"/>
        <v>46619</v>
      </c>
      <c r="B24728" s="815">
        <f t="shared" si="1608"/>
        <v>232</v>
      </c>
      <c r="C24728" s="815">
        <f t="shared" si="1609"/>
        <v>134</v>
      </c>
      <c r="D24728" s="815">
        <f t="shared" si="1610"/>
        <v>114</v>
      </c>
      <c r="E24728" s="815">
        <v>2027</v>
      </c>
    </row>
    <row r="24729" spans="1:5">
      <c r="A24729" s="816">
        <f t="shared" si="1611"/>
        <v>46620</v>
      </c>
      <c r="B24729" s="815">
        <f t="shared" si="1608"/>
        <v>233</v>
      </c>
      <c r="C24729" s="815">
        <f t="shared" si="1609"/>
        <v>133</v>
      </c>
      <c r="D24729" s="815">
        <f t="shared" si="1610"/>
        <v>113</v>
      </c>
      <c r="E24729" s="815">
        <v>2027</v>
      </c>
    </row>
    <row r="24730" spans="1:5">
      <c r="A24730" s="816">
        <f t="shared" si="1611"/>
        <v>46621</v>
      </c>
      <c r="B24730" s="815">
        <f t="shared" si="1608"/>
        <v>234</v>
      </c>
      <c r="C24730" s="815">
        <f t="shared" si="1609"/>
        <v>132</v>
      </c>
      <c r="D24730" s="815">
        <f t="shared" si="1610"/>
        <v>112</v>
      </c>
      <c r="E24730" s="815">
        <v>2027</v>
      </c>
    </row>
    <row r="24731" spans="1:5">
      <c r="A24731" s="816">
        <f t="shared" si="1611"/>
        <v>46622</v>
      </c>
      <c r="B24731" s="815">
        <f t="shared" si="1608"/>
        <v>235</v>
      </c>
      <c r="C24731" s="815">
        <f t="shared" si="1609"/>
        <v>131</v>
      </c>
      <c r="D24731" s="815">
        <f t="shared" si="1610"/>
        <v>111</v>
      </c>
      <c r="E24731" s="815">
        <v>2027</v>
      </c>
    </row>
    <row r="24732" spans="1:5">
      <c r="A24732" s="816">
        <f t="shared" si="1611"/>
        <v>46623</v>
      </c>
      <c r="B24732" s="815">
        <f t="shared" si="1608"/>
        <v>236</v>
      </c>
      <c r="C24732" s="815">
        <f t="shared" si="1609"/>
        <v>130</v>
      </c>
      <c r="D24732" s="815">
        <f t="shared" si="1610"/>
        <v>110</v>
      </c>
      <c r="E24732" s="815">
        <v>2027</v>
      </c>
    </row>
    <row r="24733" spans="1:5">
      <c r="A24733" s="816">
        <f t="shared" si="1611"/>
        <v>46624</v>
      </c>
      <c r="B24733" s="815">
        <f t="shared" si="1608"/>
        <v>237</v>
      </c>
      <c r="C24733" s="815">
        <f t="shared" si="1609"/>
        <v>129</v>
      </c>
      <c r="D24733" s="815">
        <f t="shared" si="1610"/>
        <v>109</v>
      </c>
      <c r="E24733" s="815">
        <v>2027</v>
      </c>
    </row>
    <row r="24734" spans="1:5">
      <c r="A24734" s="816">
        <f t="shared" si="1611"/>
        <v>46625</v>
      </c>
      <c r="B24734" s="815">
        <f t="shared" ref="B24734:B24797" si="1612">B24733+1</f>
        <v>238</v>
      </c>
      <c r="C24734" s="815">
        <f t="shared" ref="C24734:C24797" si="1613">C24733-1</f>
        <v>128</v>
      </c>
      <c r="D24734" s="815">
        <f t="shared" ref="D24734:D24797" si="1614">D24733-1</f>
        <v>108</v>
      </c>
      <c r="E24734" s="815">
        <v>2027</v>
      </c>
    </row>
    <row r="24735" spans="1:5">
      <c r="A24735" s="816">
        <f t="shared" si="1611"/>
        <v>46626</v>
      </c>
      <c r="B24735" s="815">
        <f t="shared" si="1612"/>
        <v>239</v>
      </c>
      <c r="C24735" s="815">
        <f t="shared" si="1613"/>
        <v>127</v>
      </c>
      <c r="D24735" s="815">
        <f t="shared" si="1614"/>
        <v>107</v>
      </c>
      <c r="E24735" s="815">
        <v>2027</v>
      </c>
    </row>
    <row r="24736" spans="1:5">
      <c r="A24736" s="816">
        <f t="shared" si="1611"/>
        <v>46627</v>
      </c>
      <c r="B24736" s="815">
        <f t="shared" si="1612"/>
        <v>240</v>
      </c>
      <c r="C24736" s="815">
        <f t="shared" si="1613"/>
        <v>126</v>
      </c>
      <c r="D24736" s="815">
        <f t="shared" si="1614"/>
        <v>106</v>
      </c>
      <c r="E24736" s="815">
        <v>2027</v>
      </c>
    </row>
    <row r="24737" spans="1:5">
      <c r="A24737" s="816">
        <f t="shared" si="1611"/>
        <v>46628</v>
      </c>
      <c r="B24737" s="815">
        <f t="shared" si="1612"/>
        <v>241</v>
      </c>
      <c r="C24737" s="815">
        <f t="shared" si="1613"/>
        <v>125</v>
      </c>
      <c r="D24737" s="815">
        <f t="shared" si="1614"/>
        <v>105</v>
      </c>
      <c r="E24737" s="815">
        <v>2027</v>
      </c>
    </row>
    <row r="24738" spans="1:5">
      <c r="A24738" s="816">
        <f t="shared" si="1611"/>
        <v>46629</v>
      </c>
      <c r="B24738" s="815">
        <f t="shared" si="1612"/>
        <v>242</v>
      </c>
      <c r="C24738" s="815">
        <f t="shared" si="1613"/>
        <v>124</v>
      </c>
      <c r="D24738" s="815">
        <f t="shared" si="1614"/>
        <v>104</v>
      </c>
      <c r="E24738" s="815">
        <v>2027</v>
      </c>
    </row>
    <row r="24739" spans="1:5">
      <c r="A24739" s="816">
        <f t="shared" si="1611"/>
        <v>46630</v>
      </c>
      <c r="B24739" s="815">
        <f t="shared" si="1612"/>
        <v>243</v>
      </c>
      <c r="C24739" s="815">
        <f t="shared" si="1613"/>
        <v>123</v>
      </c>
      <c r="D24739" s="815">
        <f t="shared" si="1614"/>
        <v>103</v>
      </c>
      <c r="E24739" s="815">
        <v>2027</v>
      </c>
    </row>
    <row r="24740" spans="1:5">
      <c r="A24740" s="816">
        <f t="shared" si="1611"/>
        <v>46631</v>
      </c>
      <c r="B24740" s="815">
        <f t="shared" si="1612"/>
        <v>244</v>
      </c>
      <c r="C24740" s="815">
        <f t="shared" si="1613"/>
        <v>122</v>
      </c>
      <c r="D24740" s="815">
        <f t="shared" si="1614"/>
        <v>102</v>
      </c>
      <c r="E24740" s="815">
        <v>2027</v>
      </c>
    </row>
    <row r="24741" spans="1:5">
      <c r="A24741" s="816">
        <f t="shared" si="1611"/>
        <v>46632</v>
      </c>
      <c r="B24741" s="815">
        <f t="shared" si="1612"/>
        <v>245</v>
      </c>
      <c r="C24741" s="815">
        <f t="shared" si="1613"/>
        <v>121</v>
      </c>
      <c r="D24741" s="815">
        <f t="shared" si="1614"/>
        <v>101</v>
      </c>
      <c r="E24741" s="815">
        <v>2027</v>
      </c>
    </row>
    <row r="24742" spans="1:5">
      <c r="A24742" s="816">
        <f t="shared" si="1611"/>
        <v>46633</v>
      </c>
      <c r="B24742" s="815">
        <f t="shared" si="1612"/>
        <v>246</v>
      </c>
      <c r="C24742" s="815">
        <f t="shared" si="1613"/>
        <v>120</v>
      </c>
      <c r="D24742" s="815">
        <f t="shared" si="1614"/>
        <v>100</v>
      </c>
      <c r="E24742" s="815">
        <v>2027</v>
      </c>
    </row>
    <row r="24743" spans="1:5">
      <c r="A24743" s="816">
        <f t="shared" si="1611"/>
        <v>46634</v>
      </c>
      <c r="B24743" s="815">
        <f t="shared" si="1612"/>
        <v>247</v>
      </c>
      <c r="C24743" s="815">
        <f t="shared" si="1613"/>
        <v>119</v>
      </c>
      <c r="D24743" s="815">
        <f t="shared" si="1614"/>
        <v>99</v>
      </c>
      <c r="E24743" s="815">
        <v>2027</v>
      </c>
    </row>
    <row r="24744" spans="1:5">
      <c r="A24744" s="816">
        <f t="shared" si="1611"/>
        <v>46635</v>
      </c>
      <c r="B24744" s="815">
        <f t="shared" si="1612"/>
        <v>248</v>
      </c>
      <c r="C24744" s="815">
        <f t="shared" si="1613"/>
        <v>118</v>
      </c>
      <c r="D24744" s="815">
        <f t="shared" si="1614"/>
        <v>98</v>
      </c>
      <c r="E24744" s="815">
        <v>2027</v>
      </c>
    </row>
    <row r="24745" spans="1:5">
      <c r="A24745" s="816">
        <f t="shared" si="1611"/>
        <v>46636</v>
      </c>
      <c r="B24745" s="815">
        <f t="shared" si="1612"/>
        <v>249</v>
      </c>
      <c r="C24745" s="815">
        <f t="shared" si="1613"/>
        <v>117</v>
      </c>
      <c r="D24745" s="815">
        <f t="shared" si="1614"/>
        <v>97</v>
      </c>
      <c r="E24745" s="815">
        <v>2027</v>
      </c>
    </row>
    <row r="24746" spans="1:5">
      <c r="A24746" s="816">
        <f t="shared" si="1611"/>
        <v>46637</v>
      </c>
      <c r="B24746" s="815">
        <f t="shared" si="1612"/>
        <v>250</v>
      </c>
      <c r="C24746" s="815">
        <f t="shared" si="1613"/>
        <v>116</v>
      </c>
      <c r="D24746" s="815">
        <f t="shared" si="1614"/>
        <v>96</v>
      </c>
      <c r="E24746" s="815">
        <v>2027</v>
      </c>
    </row>
    <row r="24747" spans="1:5">
      <c r="A24747" s="816">
        <f t="shared" si="1611"/>
        <v>46638</v>
      </c>
      <c r="B24747" s="815">
        <f t="shared" si="1612"/>
        <v>251</v>
      </c>
      <c r="C24747" s="815">
        <f t="shared" si="1613"/>
        <v>115</v>
      </c>
      <c r="D24747" s="815">
        <f t="shared" si="1614"/>
        <v>95</v>
      </c>
      <c r="E24747" s="815">
        <v>2027</v>
      </c>
    </row>
    <row r="24748" spans="1:5">
      <c r="A24748" s="816">
        <f t="shared" si="1611"/>
        <v>46639</v>
      </c>
      <c r="B24748" s="815">
        <f t="shared" si="1612"/>
        <v>252</v>
      </c>
      <c r="C24748" s="815">
        <f t="shared" si="1613"/>
        <v>114</v>
      </c>
      <c r="D24748" s="815">
        <f t="shared" si="1614"/>
        <v>94</v>
      </c>
      <c r="E24748" s="815">
        <v>2027</v>
      </c>
    </row>
    <row r="24749" spans="1:5">
      <c r="A24749" s="816">
        <f t="shared" si="1611"/>
        <v>46640</v>
      </c>
      <c r="B24749" s="815">
        <f t="shared" si="1612"/>
        <v>253</v>
      </c>
      <c r="C24749" s="815">
        <f t="shared" si="1613"/>
        <v>113</v>
      </c>
      <c r="D24749" s="815">
        <f t="shared" si="1614"/>
        <v>93</v>
      </c>
      <c r="E24749" s="815">
        <v>2027</v>
      </c>
    </row>
    <row r="24750" spans="1:5">
      <c r="A24750" s="816">
        <f t="shared" si="1611"/>
        <v>46641</v>
      </c>
      <c r="B24750" s="815">
        <f t="shared" si="1612"/>
        <v>254</v>
      </c>
      <c r="C24750" s="815">
        <f t="shared" si="1613"/>
        <v>112</v>
      </c>
      <c r="D24750" s="815">
        <f t="shared" si="1614"/>
        <v>92</v>
      </c>
      <c r="E24750" s="815">
        <v>2027</v>
      </c>
    </row>
    <row r="24751" spans="1:5">
      <c r="A24751" s="816">
        <f t="shared" si="1611"/>
        <v>46642</v>
      </c>
      <c r="B24751" s="815">
        <f t="shared" si="1612"/>
        <v>255</v>
      </c>
      <c r="C24751" s="815">
        <f t="shared" si="1613"/>
        <v>111</v>
      </c>
      <c r="D24751" s="815">
        <f t="shared" si="1614"/>
        <v>91</v>
      </c>
      <c r="E24751" s="815">
        <v>2027</v>
      </c>
    </row>
    <row r="24752" spans="1:5">
      <c r="A24752" s="816">
        <f t="shared" si="1611"/>
        <v>46643</v>
      </c>
      <c r="B24752" s="815">
        <f t="shared" si="1612"/>
        <v>256</v>
      </c>
      <c r="C24752" s="815">
        <f t="shared" si="1613"/>
        <v>110</v>
      </c>
      <c r="D24752" s="815">
        <f t="shared" si="1614"/>
        <v>90</v>
      </c>
      <c r="E24752" s="815">
        <v>2027</v>
      </c>
    </row>
    <row r="24753" spans="1:5">
      <c r="A24753" s="816">
        <f t="shared" si="1611"/>
        <v>46644</v>
      </c>
      <c r="B24753" s="815">
        <f t="shared" si="1612"/>
        <v>257</v>
      </c>
      <c r="C24753" s="815">
        <f t="shared" si="1613"/>
        <v>109</v>
      </c>
      <c r="D24753" s="815">
        <f t="shared" si="1614"/>
        <v>89</v>
      </c>
      <c r="E24753" s="815">
        <v>2027</v>
      </c>
    </row>
    <row r="24754" spans="1:5">
      <c r="A24754" s="816">
        <f t="shared" si="1611"/>
        <v>46645</v>
      </c>
      <c r="B24754" s="815">
        <f t="shared" si="1612"/>
        <v>258</v>
      </c>
      <c r="C24754" s="815">
        <f t="shared" si="1613"/>
        <v>108</v>
      </c>
      <c r="D24754" s="815">
        <f t="shared" si="1614"/>
        <v>88</v>
      </c>
      <c r="E24754" s="815">
        <v>2027</v>
      </c>
    </row>
    <row r="24755" spans="1:5">
      <c r="A24755" s="816">
        <f t="shared" ref="A24755:A24818" si="1615">A24754+1</f>
        <v>46646</v>
      </c>
      <c r="B24755" s="815">
        <f t="shared" si="1612"/>
        <v>259</v>
      </c>
      <c r="C24755" s="815">
        <f t="shared" si="1613"/>
        <v>107</v>
      </c>
      <c r="D24755" s="815">
        <f t="shared" si="1614"/>
        <v>87</v>
      </c>
      <c r="E24755" s="815">
        <v>2027</v>
      </c>
    </row>
    <row r="24756" spans="1:5">
      <c r="A24756" s="816">
        <f t="shared" si="1615"/>
        <v>46647</v>
      </c>
      <c r="B24756" s="815">
        <f t="shared" si="1612"/>
        <v>260</v>
      </c>
      <c r="C24756" s="815">
        <f t="shared" si="1613"/>
        <v>106</v>
      </c>
      <c r="D24756" s="815">
        <f t="shared" si="1614"/>
        <v>86</v>
      </c>
      <c r="E24756" s="815">
        <v>2027</v>
      </c>
    </row>
    <row r="24757" spans="1:5">
      <c r="A24757" s="816">
        <f t="shared" si="1615"/>
        <v>46648</v>
      </c>
      <c r="B24757" s="815">
        <f t="shared" si="1612"/>
        <v>261</v>
      </c>
      <c r="C24757" s="815">
        <f t="shared" si="1613"/>
        <v>105</v>
      </c>
      <c r="D24757" s="815">
        <f t="shared" si="1614"/>
        <v>85</v>
      </c>
      <c r="E24757" s="815">
        <v>2027</v>
      </c>
    </row>
    <row r="24758" spans="1:5">
      <c r="A24758" s="816">
        <f t="shared" si="1615"/>
        <v>46649</v>
      </c>
      <c r="B24758" s="815">
        <f t="shared" si="1612"/>
        <v>262</v>
      </c>
      <c r="C24758" s="815">
        <f t="shared" si="1613"/>
        <v>104</v>
      </c>
      <c r="D24758" s="815">
        <f t="shared" si="1614"/>
        <v>84</v>
      </c>
      <c r="E24758" s="815">
        <v>2027</v>
      </c>
    </row>
    <row r="24759" spans="1:5">
      <c r="A24759" s="816">
        <f t="shared" si="1615"/>
        <v>46650</v>
      </c>
      <c r="B24759" s="815">
        <f t="shared" si="1612"/>
        <v>263</v>
      </c>
      <c r="C24759" s="815">
        <f t="shared" si="1613"/>
        <v>103</v>
      </c>
      <c r="D24759" s="815">
        <f t="shared" si="1614"/>
        <v>83</v>
      </c>
      <c r="E24759" s="815">
        <v>2027</v>
      </c>
    </row>
    <row r="24760" spans="1:5">
      <c r="A24760" s="816">
        <f t="shared" si="1615"/>
        <v>46651</v>
      </c>
      <c r="B24760" s="815">
        <f t="shared" si="1612"/>
        <v>264</v>
      </c>
      <c r="C24760" s="815">
        <f t="shared" si="1613"/>
        <v>102</v>
      </c>
      <c r="D24760" s="815">
        <f t="shared" si="1614"/>
        <v>82</v>
      </c>
      <c r="E24760" s="815">
        <v>2027</v>
      </c>
    </row>
    <row r="24761" spans="1:5">
      <c r="A24761" s="816">
        <f t="shared" si="1615"/>
        <v>46652</v>
      </c>
      <c r="B24761" s="815">
        <f t="shared" si="1612"/>
        <v>265</v>
      </c>
      <c r="C24761" s="815">
        <f t="shared" si="1613"/>
        <v>101</v>
      </c>
      <c r="D24761" s="815">
        <f t="shared" si="1614"/>
        <v>81</v>
      </c>
      <c r="E24761" s="815">
        <v>2027</v>
      </c>
    </row>
    <row r="24762" spans="1:5">
      <c r="A24762" s="816">
        <f t="shared" si="1615"/>
        <v>46653</v>
      </c>
      <c r="B24762" s="815">
        <f t="shared" si="1612"/>
        <v>266</v>
      </c>
      <c r="C24762" s="815">
        <f t="shared" si="1613"/>
        <v>100</v>
      </c>
      <c r="D24762" s="815">
        <f t="shared" si="1614"/>
        <v>80</v>
      </c>
      <c r="E24762" s="815">
        <v>2027</v>
      </c>
    </row>
    <row r="24763" spans="1:5">
      <c r="A24763" s="816">
        <f t="shared" si="1615"/>
        <v>46654</v>
      </c>
      <c r="B24763" s="815">
        <f t="shared" si="1612"/>
        <v>267</v>
      </c>
      <c r="C24763" s="815">
        <f t="shared" si="1613"/>
        <v>99</v>
      </c>
      <c r="D24763" s="815">
        <f t="shared" si="1614"/>
        <v>79</v>
      </c>
      <c r="E24763" s="815">
        <v>2027</v>
      </c>
    </row>
    <row r="24764" spans="1:5">
      <c r="A24764" s="816">
        <f t="shared" si="1615"/>
        <v>46655</v>
      </c>
      <c r="B24764" s="815">
        <f t="shared" si="1612"/>
        <v>268</v>
      </c>
      <c r="C24764" s="815">
        <f t="shared" si="1613"/>
        <v>98</v>
      </c>
      <c r="D24764" s="815">
        <f t="shared" si="1614"/>
        <v>78</v>
      </c>
      <c r="E24764" s="815">
        <v>2027</v>
      </c>
    </row>
    <row r="24765" spans="1:5">
      <c r="A24765" s="816">
        <f t="shared" si="1615"/>
        <v>46656</v>
      </c>
      <c r="B24765" s="815">
        <f t="shared" si="1612"/>
        <v>269</v>
      </c>
      <c r="C24765" s="815">
        <f t="shared" si="1613"/>
        <v>97</v>
      </c>
      <c r="D24765" s="815">
        <f t="shared" si="1614"/>
        <v>77</v>
      </c>
      <c r="E24765" s="815">
        <v>2027</v>
      </c>
    </row>
    <row r="24766" spans="1:5">
      <c r="A24766" s="816">
        <f t="shared" si="1615"/>
        <v>46657</v>
      </c>
      <c r="B24766" s="815">
        <f t="shared" si="1612"/>
        <v>270</v>
      </c>
      <c r="C24766" s="815">
        <f t="shared" si="1613"/>
        <v>96</v>
      </c>
      <c r="D24766" s="815">
        <f t="shared" si="1614"/>
        <v>76</v>
      </c>
      <c r="E24766" s="815">
        <v>2027</v>
      </c>
    </row>
    <row r="24767" spans="1:5">
      <c r="A24767" s="816">
        <f t="shared" si="1615"/>
        <v>46658</v>
      </c>
      <c r="B24767" s="815">
        <f t="shared" si="1612"/>
        <v>271</v>
      </c>
      <c r="C24767" s="815">
        <f t="shared" si="1613"/>
        <v>95</v>
      </c>
      <c r="D24767" s="815">
        <f t="shared" si="1614"/>
        <v>75</v>
      </c>
      <c r="E24767" s="815">
        <v>2027</v>
      </c>
    </row>
    <row r="24768" spans="1:5">
      <c r="A24768" s="816">
        <f t="shared" si="1615"/>
        <v>46659</v>
      </c>
      <c r="B24768" s="815">
        <f t="shared" si="1612"/>
        <v>272</v>
      </c>
      <c r="C24768" s="815">
        <f t="shared" si="1613"/>
        <v>94</v>
      </c>
      <c r="D24768" s="815">
        <f t="shared" si="1614"/>
        <v>74</v>
      </c>
      <c r="E24768" s="815">
        <v>2027</v>
      </c>
    </row>
    <row r="24769" spans="1:5">
      <c r="A24769" s="816">
        <f t="shared" si="1615"/>
        <v>46660</v>
      </c>
      <c r="B24769" s="815">
        <f t="shared" si="1612"/>
        <v>273</v>
      </c>
      <c r="C24769" s="815">
        <f t="shared" si="1613"/>
        <v>93</v>
      </c>
      <c r="D24769" s="815">
        <f t="shared" si="1614"/>
        <v>73</v>
      </c>
      <c r="E24769" s="815">
        <v>2027</v>
      </c>
    </row>
    <row r="24770" spans="1:5">
      <c r="A24770" s="816">
        <f t="shared" si="1615"/>
        <v>46661</v>
      </c>
      <c r="B24770" s="815">
        <f t="shared" si="1612"/>
        <v>274</v>
      </c>
      <c r="C24770" s="815">
        <f t="shared" si="1613"/>
        <v>92</v>
      </c>
      <c r="D24770" s="815">
        <f t="shared" si="1614"/>
        <v>72</v>
      </c>
      <c r="E24770" s="815">
        <v>2027</v>
      </c>
    </row>
    <row r="24771" spans="1:5">
      <c r="A24771" s="816">
        <f t="shared" si="1615"/>
        <v>46662</v>
      </c>
      <c r="B24771" s="815">
        <f t="shared" si="1612"/>
        <v>275</v>
      </c>
      <c r="C24771" s="815">
        <f t="shared" si="1613"/>
        <v>91</v>
      </c>
      <c r="D24771" s="815">
        <f t="shared" si="1614"/>
        <v>71</v>
      </c>
      <c r="E24771" s="815">
        <v>2027</v>
      </c>
    </row>
    <row r="24772" spans="1:5">
      <c r="A24772" s="816">
        <f t="shared" si="1615"/>
        <v>46663</v>
      </c>
      <c r="B24772" s="815">
        <f t="shared" si="1612"/>
        <v>276</v>
      </c>
      <c r="C24772" s="815">
        <f t="shared" si="1613"/>
        <v>90</v>
      </c>
      <c r="D24772" s="815">
        <f t="shared" si="1614"/>
        <v>70</v>
      </c>
      <c r="E24772" s="815">
        <v>2027</v>
      </c>
    </row>
    <row r="24773" spans="1:5">
      <c r="A24773" s="816">
        <f t="shared" si="1615"/>
        <v>46664</v>
      </c>
      <c r="B24773" s="815">
        <f t="shared" si="1612"/>
        <v>277</v>
      </c>
      <c r="C24773" s="815">
        <f t="shared" si="1613"/>
        <v>89</v>
      </c>
      <c r="D24773" s="815">
        <f t="shared" si="1614"/>
        <v>69</v>
      </c>
      <c r="E24773" s="815">
        <v>2027</v>
      </c>
    </row>
    <row r="24774" spans="1:5">
      <c r="A24774" s="816">
        <f t="shared" si="1615"/>
        <v>46665</v>
      </c>
      <c r="B24774" s="815">
        <f t="shared" si="1612"/>
        <v>278</v>
      </c>
      <c r="C24774" s="815">
        <f t="shared" si="1613"/>
        <v>88</v>
      </c>
      <c r="D24774" s="815">
        <f t="shared" si="1614"/>
        <v>68</v>
      </c>
      <c r="E24774" s="815">
        <v>2027</v>
      </c>
    </row>
    <row r="24775" spans="1:5">
      <c r="A24775" s="816">
        <f t="shared" si="1615"/>
        <v>46666</v>
      </c>
      <c r="B24775" s="815">
        <f t="shared" si="1612"/>
        <v>279</v>
      </c>
      <c r="C24775" s="815">
        <f t="shared" si="1613"/>
        <v>87</v>
      </c>
      <c r="D24775" s="815">
        <f t="shared" si="1614"/>
        <v>67</v>
      </c>
      <c r="E24775" s="815">
        <v>2027</v>
      </c>
    </row>
    <row r="24776" spans="1:5">
      <c r="A24776" s="816">
        <f t="shared" si="1615"/>
        <v>46667</v>
      </c>
      <c r="B24776" s="815">
        <f t="shared" si="1612"/>
        <v>280</v>
      </c>
      <c r="C24776" s="815">
        <f t="shared" si="1613"/>
        <v>86</v>
      </c>
      <c r="D24776" s="815">
        <f t="shared" si="1614"/>
        <v>66</v>
      </c>
      <c r="E24776" s="815">
        <v>2027</v>
      </c>
    </row>
    <row r="24777" spans="1:5">
      <c r="A24777" s="816">
        <f t="shared" si="1615"/>
        <v>46668</v>
      </c>
      <c r="B24777" s="815">
        <f t="shared" si="1612"/>
        <v>281</v>
      </c>
      <c r="C24777" s="815">
        <f t="shared" si="1613"/>
        <v>85</v>
      </c>
      <c r="D24777" s="815">
        <f t="shared" si="1614"/>
        <v>65</v>
      </c>
      <c r="E24777" s="815">
        <v>2027</v>
      </c>
    </row>
    <row r="24778" spans="1:5">
      <c r="A24778" s="816">
        <f t="shared" si="1615"/>
        <v>46669</v>
      </c>
      <c r="B24778" s="815">
        <f t="shared" si="1612"/>
        <v>282</v>
      </c>
      <c r="C24778" s="815">
        <f t="shared" si="1613"/>
        <v>84</v>
      </c>
      <c r="D24778" s="815">
        <f t="shared" si="1614"/>
        <v>64</v>
      </c>
      <c r="E24778" s="815">
        <v>2027</v>
      </c>
    </row>
    <row r="24779" spans="1:5">
      <c r="A24779" s="816">
        <f t="shared" si="1615"/>
        <v>46670</v>
      </c>
      <c r="B24779" s="815">
        <f t="shared" si="1612"/>
        <v>283</v>
      </c>
      <c r="C24779" s="815">
        <f t="shared" si="1613"/>
        <v>83</v>
      </c>
      <c r="D24779" s="815">
        <f t="shared" si="1614"/>
        <v>63</v>
      </c>
      <c r="E24779" s="815">
        <v>2027</v>
      </c>
    </row>
    <row r="24780" spans="1:5">
      <c r="A24780" s="816">
        <f t="shared" si="1615"/>
        <v>46671</v>
      </c>
      <c r="B24780" s="815">
        <f t="shared" si="1612"/>
        <v>284</v>
      </c>
      <c r="C24780" s="815">
        <f t="shared" si="1613"/>
        <v>82</v>
      </c>
      <c r="D24780" s="815">
        <f t="shared" si="1614"/>
        <v>62</v>
      </c>
      <c r="E24780" s="815">
        <v>2027</v>
      </c>
    </row>
    <row r="24781" spans="1:5">
      <c r="A24781" s="816">
        <f t="shared" si="1615"/>
        <v>46672</v>
      </c>
      <c r="B24781" s="815">
        <f t="shared" si="1612"/>
        <v>285</v>
      </c>
      <c r="C24781" s="815">
        <f t="shared" si="1613"/>
        <v>81</v>
      </c>
      <c r="D24781" s="815">
        <f t="shared" si="1614"/>
        <v>61</v>
      </c>
      <c r="E24781" s="815">
        <v>2027</v>
      </c>
    </row>
    <row r="24782" spans="1:5">
      <c r="A24782" s="816">
        <f t="shared" si="1615"/>
        <v>46673</v>
      </c>
      <c r="B24782" s="815">
        <f t="shared" si="1612"/>
        <v>286</v>
      </c>
      <c r="C24782" s="815">
        <f t="shared" si="1613"/>
        <v>80</v>
      </c>
      <c r="D24782" s="815">
        <f t="shared" si="1614"/>
        <v>60</v>
      </c>
      <c r="E24782" s="815">
        <v>2027</v>
      </c>
    </row>
    <row r="24783" spans="1:5">
      <c r="A24783" s="816">
        <f t="shared" si="1615"/>
        <v>46674</v>
      </c>
      <c r="B24783" s="815">
        <f t="shared" si="1612"/>
        <v>287</v>
      </c>
      <c r="C24783" s="815">
        <f t="shared" si="1613"/>
        <v>79</v>
      </c>
      <c r="D24783" s="815">
        <f t="shared" si="1614"/>
        <v>59</v>
      </c>
      <c r="E24783" s="815">
        <v>2027</v>
      </c>
    </row>
    <row r="24784" spans="1:5">
      <c r="A24784" s="816">
        <f t="shared" si="1615"/>
        <v>46675</v>
      </c>
      <c r="B24784" s="815">
        <f t="shared" si="1612"/>
        <v>288</v>
      </c>
      <c r="C24784" s="815">
        <f t="shared" si="1613"/>
        <v>78</v>
      </c>
      <c r="D24784" s="815">
        <f t="shared" si="1614"/>
        <v>58</v>
      </c>
      <c r="E24784" s="815">
        <v>2027</v>
      </c>
    </row>
    <row r="24785" spans="1:5">
      <c r="A24785" s="816">
        <f t="shared" si="1615"/>
        <v>46676</v>
      </c>
      <c r="B24785" s="815">
        <f t="shared" si="1612"/>
        <v>289</v>
      </c>
      <c r="C24785" s="815">
        <f t="shared" si="1613"/>
        <v>77</v>
      </c>
      <c r="D24785" s="815">
        <f t="shared" si="1614"/>
        <v>57</v>
      </c>
      <c r="E24785" s="815">
        <v>2027</v>
      </c>
    </row>
    <row r="24786" spans="1:5">
      <c r="A24786" s="816">
        <f t="shared" si="1615"/>
        <v>46677</v>
      </c>
      <c r="B24786" s="815">
        <f t="shared" si="1612"/>
        <v>290</v>
      </c>
      <c r="C24786" s="815">
        <f t="shared" si="1613"/>
        <v>76</v>
      </c>
      <c r="D24786" s="815">
        <f t="shared" si="1614"/>
        <v>56</v>
      </c>
      <c r="E24786" s="815">
        <v>2027</v>
      </c>
    </row>
    <row r="24787" spans="1:5">
      <c r="A24787" s="816">
        <f t="shared" si="1615"/>
        <v>46678</v>
      </c>
      <c r="B24787" s="815">
        <f t="shared" si="1612"/>
        <v>291</v>
      </c>
      <c r="C24787" s="815">
        <f t="shared" si="1613"/>
        <v>75</v>
      </c>
      <c r="D24787" s="815">
        <f t="shared" si="1614"/>
        <v>55</v>
      </c>
      <c r="E24787" s="815">
        <v>2027</v>
      </c>
    </row>
    <row r="24788" spans="1:5">
      <c r="A24788" s="816">
        <f t="shared" si="1615"/>
        <v>46679</v>
      </c>
      <c r="B24788" s="815">
        <f t="shared" si="1612"/>
        <v>292</v>
      </c>
      <c r="C24788" s="815">
        <f t="shared" si="1613"/>
        <v>74</v>
      </c>
      <c r="D24788" s="815">
        <f t="shared" si="1614"/>
        <v>54</v>
      </c>
      <c r="E24788" s="815">
        <v>2027</v>
      </c>
    </row>
    <row r="24789" spans="1:5">
      <c r="A24789" s="816">
        <f t="shared" si="1615"/>
        <v>46680</v>
      </c>
      <c r="B24789" s="815">
        <f t="shared" si="1612"/>
        <v>293</v>
      </c>
      <c r="C24789" s="815">
        <f t="shared" si="1613"/>
        <v>73</v>
      </c>
      <c r="D24789" s="815">
        <f t="shared" si="1614"/>
        <v>53</v>
      </c>
      <c r="E24789" s="815">
        <v>2027</v>
      </c>
    </row>
    <row r="24790" spans="1:5">
      <c r="A24790" s="816">
        <f t="shared" si="1615"/>
        <v>46681</v>
      </c>
      <c r="B24790" s="815">
        <f t="shared" si="1612"/>
        <v>294</v>
      </c>
      <c r="C24790" s="815">
        <f t="shared" si="1613"/>
        <v>72</v>
      </c>
      <c r="D24790" s="815">
        <f t="shared" si="1614"/>
        <v>52</v>
      </c>
      <c r="E24790" s="815">
        <v>2027</v>
      </c>
    </row>
    <row r="24791" spans="1:5">
      <c r="A24791" s="816">
        <f t="shared" si="1615"/>
        <v>46682</v>
      </c>
      <c r="B24791" s="815">
        <f t="shared" si="1612"/>
        <v>295</v>
      </c>
      <c r="C24791" s="815">
        <f t="shared" si="1613"/>
        <v>71</v>
      </c>
      <c r="D24791" s="815">
        <f t="shared" si="1614"/>
        <v>51</v>
      </c>
      <c r="E24791" s="815">
        <v>2027</v>
      </c>
    </row>
    <row r="24792" spans="1:5">
      <c r="A24792" s="816">
        <f t="shared" si="1615"/>
        <v>46683</v>
      </c>
      <c r="B24792" s="815">
        <f t="shared" si="1612"/>
        <v>296</v>
      </c>
      <c r="C24792" s="815">
        <f t="shared" si="1613"/>
        <v>70</v>
      </c>
      <c r="D24792" s="815">
        <f t="shared" si="1614"/>
        <v>50</v>
      </c>
      <c r="E24792" s="815">
        <v>2027</v>
      </c>
    </row>
    <row r="24793" spans="1:5">
      <c r="A24793" s="816">
        <f t="shared" si="1615"/>
        <v>46684</v>
      </c>
      <c r="B24793" s="815">
        <f t="shared" si="1612"/>
        <v>297</v>
      </c>
      <c r="C24793" s="815">
        <f t="shared" si="1613"/>
        <v>69</v>
      </c>
      <c r="D24793" s="815">
        <f t="shared" si="1614"/>
        <v>49</v>
      </c>
      <c r="E24793" s="815">
        <v>2027</v>
      </c>
    </row>
    <row r="24794" spans="1:5">
      <c r="A24794" s="816">
        <f t="shared" si="1615"/>
        <v>46685</v>
      </c>
      <c r="B24794" s="815">
        <f t="shared" si="1612"/>
        <v>298</v>
      </c>
      <c r="C24794" s="815">
        <f t="shared" si="1613"/>
        <v>68</v>
      </c>
      <c r="D24794" s="815">
        <f t="shared" si="1614"/>
        <v>48</v>
      </c>
      <c r="E24794" s="815">
        <v>2027</v>
      </c>
    </row>
    <row r="24795" spans="1:5">
      <c r="A24795" s="816">
        <f t="shared" si="1615"/>
        <v>46686</v>
      </c>
      <c r="B24795" s="815">
        <f t="shared" si="1612"/>
        <v>299</v>
      </c>
      <c r="C24795" s="815">
        <f t="shared" si="1613"/>
        <v>67</v>
      </c>
      <c r="D24795" s="815">
        <f t="shared" si="1614"/>
        <v>47</v>
      </c>
      <c r="E24795" s="815">
        <v>2027</v>
      </c>
    </row>
    <row r="24796" spans="1:5">
      <c r="A24796" s="816">
        <f t="shared" si="1615"/>
        <v>46687</v>
      </c>
      <c r="B24796" s="815">
        <f t="shared" si="1612"/>
        <v>300</v>
      </c>
      <c r="C24796" s="815">
        <f t="shared" si="1613"/>
        <v>66</v>
      </c>
      <c r="D24796" s="815">
        <f t="shared" si="1614"/>
        <v>46</v>
      </c>
      <c r="E24796" s="815">
        <v>2027</v>
      </c>
    </row>
    <row r="24797" spans="1:5">
      <c r="A24797" s="816">
        <f t="shared" si="1615"/>
        <v>46688</v>
      </c>
      <c r="B24797" s="815">
        <f t="shared" si="1612"/>
        <v>301</v>
      </c>
      <c r="C24797" s="815">
        <f t="shared" si="1613"/>
        <v>65</v>
      </c>
      <c r="D24797" s="815">
        <f t="shared" si="1614"/>
        <v>45</v>
      </c>
      <c r="E24797" s="815">
        <v>2027</v>
      </c>
    </row>
    <row r="24798" spans="1:5">
      <c r="A24798" s="816">
        <f t="shared" si="1615"/>
        <v>46689</v>
      </c>
      <c r="B24798" s="815">
        <f t="shared" ref="B24798:B24861" si="1616">B24797+1</f>
        <v>302</v>
      </c>
      <c r="C24798" s="815">
        <f t="shared" ref="C24798:C24861" si="1617">C24797-1</f>
        <v>64</v>
      </c>
      <c r="D24798" s="815">
        <f t="shared" ref="D24798:D24841" si="1618">D24797-1</f>
        <v>44</v>
      </c>
      <c r="E24798" s="815">
        <v>2027</v>
      </c>
    </row>
    <row r="24799" spans="1:5">
      <c r="A24799" s="816">
        <f t="shared" si="1615"/>
        <v>46690</v>
      </c>
      <c r="B24799" s="815">
        <f t="shared" si="1616"/>
        <v>303</v>
      </c>
      <c r="C24799" s="815">
        <f t="shared" si="1617"/>
        <v>63</v>
      </c>
      <c r="D24799" s="815">
        <f t="shared" si="1618"/>
        <v>43</v>
      </c>
      <c r="E24799" s="815">
        <v>2027</v>
      </c>
    </row>
    <row r="24800" spans="1:5">
      <c r="A24800" s="816">
        <f t="shared" si="1615"/>
        <v>46691</v>
      </c>
      <c r="B24800" s="815">
        <f t="shared" si="1616"/>
        <v>304</v>
      </c>
      <c r="C24800" s="815">
        <f t="shared" si="1617"/>
        <v>62</v>
      </c>
      <c r="D24800" s="815">
        <f t="shared" si="1618"/>
        <v>42</v>
      </c>
      <c r="E24800" s="815">
        <v>2027</v>
      </c>
    </row>
    <row r="24801" spans="1:5">
      <c r="A24801" s="816">
        <f t="shared" si="1615"/>
        <v>46692</v>
      </c>
      <c r="B24801" s="815">
        <f t="shared" si="1616"/>
        <v>305</v>
      </c>
      <c r="C24801" s="815">
        <f t="shared" si="1617"/>
        <v>61</v>
      </c>
      <c r="D24801" s="815">
        <f t="shared" si="1618"/>
        <v>41</v>
      </c>
      <c r="E24801" s="815">
        <v>2027</v>
      </c>
    </row>
    <row r="24802" spans="1:5">
      <c r="A24802" s="816">
        <f t="shared" si="1615"/>
        <v>46693</v>
      </c>
      <c r="B24802" s="815">
        <f t="shared" si="1616"/>
        <v>306</v>
      </c>
      <c r="C24802" s="815">
        <f t="shared" si="1617"/>
        <v>60</v>
      </c>
      <c r="D24802" s="815">
        <f t="shared" si="1618"/>
        <v>40</v>
      </c>
      <c r="E24802" s="815">
        <v>2027</v>
      </c>
    </row>
    <row r="24803" spans="1:5">
      <c r="A24803" s="816">
        <f t="shared" si="1615"/>
        <v>46694</v>
      </c>
      <c r="B24803" s="815">
        <f t="shared" si="1616"/>
        <v>307</v>
      </c>
      <c r="C24803" s="815">
        <f t="shared" si="1617"/>
        <v>59</v>
      </c>
      <c r="D24803" s="815">
        <f t="shared" si="1618"/>
        <v>39</v>
      </c>
      <c r="E24803" s="815">
        <v>2027</v>
      </c>
    </row>
    <row r="24804" spans="1:5">
      <c r="A24804" s="816">
        <f t="shared" si="1615"/>
        <v>46695</v>
      </c>
      <c r="B24804" s="815">
        <f t="shared" si="1616"/>
        <v>308</v>
      </c>
      <c r="C24804" s="815">
        <f t="shared" si="1617"/>
        <v>58</v>
      </c>
      <c r="D24804" s="815">
        <f t="shared" si="1618"/>
        <v>38</v>
      </c>
      <c r="E24804" s="815">
        <v>2027</v>
      </c>
    </row>
    <row r="24805" spans="1:5">
      <c r="A24805" s="816">
        <f t="shared" si="1615"/>
        <v>46696</v>
      </c>
      <c r="B24805" s="815">
        <f t="shared" si="1616"/>
        <v>309</v>
      </c>
      <c r="C24805" s="815">
        <f t="shared" si="1617"/>
        <v>57</v>
      </c>
      <c r="D24805" s="815">
        <f t="shared" si="1618"/>
        <v>37</v>
      </c>
      <c r="E24805" s="815">
        <v>2027</v>
      </c>
    </row>
    <row r="24806" spans="1:5">
      <c r="A24806" s="816">
        <f t="shared" si="1615"/>
        <v>46697</v>
      </c>
      <c r="B24806" s="815">
        <f t="shared" si="1616"/>
        <v>310</v>
      </c>
      <c r="C24806" s="815">
        <f t="shared" si="1617"/>
        <v>56</v>
      </c>
      <c r="D24806" s="815">
        <f t="shared" si="1618"/>
        <v>36</v>
      </c>
      <c r="E24806" s="815">
        <v>2027</v>
      </c>
    </row>
    <row r="24807" spans="1:5">
      <c r="A24807" s="816">
        <f t="shared" si="1615"/>
        <v>46698</v>
      </c>
      <c r="B24807" s="815">
        <f t="shared" si="1616"/>
        <v>311</v>
      </c>
      <c r="C24807" s="815">
        <f t="shared" si="1617"/>
        <v>55</v>
      </c>
      <c r="D24807" s="815">
        <f t="shared" si="1618"/>
        <v>35</v>
      </c>
      <c r="E24807" s="815">
        <v>2027</v>
      </c>
    </row>
    <row r="24808" spans="1:5">
      <c r="A24808" s="816">
        <f t="shared" si="1615"/>
        <v>46699</v>
      </c>
      <c r="B24808" s="815">
        <f t="shared" si="1616"/>
        <v>312</v>
      </c>
      <c r="C24808" s="815">
        <f t="shared" si="1617"/>
        <v>54</v>
      </c>
      <c r="D24808" s="815">
        <f t="shared" si="1618"/>
        <v>34</v>
      </c>
      <c r="E24808" s="815">
        <v>2027</v>
      </c>
    </row>
    <row r="24809" spans="1:5">
      <c r="A24809" s="816">
        <f t="shared" si="1615"/>
        <v>46700</v>
      </c>
      <c r="B24809" s="815">
        <f t="shared" si="1616"/>
        <v>313</v>
      </c>
      <c r="C24809" s="815">
        <f t="shared" si="1617"/>
        <v>53</v>
      </c>
      <c r="D24809" s="815">
        <f t="shared" si="1618"/>
        <v>33</v>
      </c>
      <c r="E24809" s="815">
        <v>2027</v>
      </c>
    </row>
    <row r="24810" spans="1:5">
      <c r="A24810" s="816">
        <f t="shared" si="1615"/>
        <v>46701</v>
      </c>
      <c r="B24810" s="815">
        <f t="shared" si="1616"/>
        <v>314</v>
      </c>
      <c r="C24810" s="815">
        <f t="shared" si="1617"/>
        <v>52</v>
      </c>
      <c r="D24810" s="815">
        <f t="shared" si="1618"/>
        <v>32</v>
      </c>
      <c r="E24810" s="815">
        <v>2027</v>
      </c>
    </row>
    <row r="24811" spans="1:5">
      <c r="A24811" s="816">
        <f t="shared" si="1615"/>
        <v>46702</v>
      </c>
      <c r="B24811" s="815">
        <f t="shared" si="1616"/>
        <v>315</v>
      </c>
      <c r="C24811" s="815">
        <f t="shared" si="1617"/>
        <v>51</v>
      </c>
      <c r="D24811" s="815">
        <f t="shared" si="1618"/>
        <v>31</v>
      </c>
      <c r="E24811" s="815">
        <v>2027</v>
      </c>
    </row>
    <row r="24812" spans="1:5">
      <c r="A24812" s="816">
        <f t="shared" si="1615"/>
        <v>46703</v>
      </c>
      <c r="B24812" s="815">
        <f t="shared" si="1616"/>
        <v>316</v>
      </c>
      <c r="C24812" s="815">
        <f t="shared" si="1617"/>
        <v>50</v>
      </c>
      <c r="D24812" s="815">
        <f t="shared" si="1618"/>
        <v>30</v>
      </c>
      <c r="E24812" s="815">
        <v>2027</v>
      </c>
    </row>
    <row r="24813" spans="1:5">
      <c r="A24813" s="816">
        <f t="shared" si="1615"/>
        <v>46704</v>
      </c>
      <c r="B24813" s="815">
        <f t="shared" si="1616"/>
        <v>317</v>
      </c>
      <c r="C24813" s="815">
        <f t="shared" si="1617"/>
        <v>49</v>
      </c>
      <c r="D24813" s="815">
        <f t="shared" si="1618"/>
        <v>29</v>
      </c>
      <c r="E24813" s="815">
        <v>2027</v>
      </c>
    </row>
    <row r="24814" spans="1:5">
      <c r="A24814" s="816">
        <f t="shared" si="1615"/>
        <v>46705</v>
      </c>
      <c r="B24814" s="815">
        <f t="shared" si="1616"/>
        <v>318</v>
      </c>
      <c r="C24814" s="815">
        <f t="shared" si="1617"/>
        <v>48</v>
      </c>
      <c r="D24814" s="815">
        <f t="shared" si="1618"/>
        <v>28</v>
      </c>
      <c r="E24814" s="815">
        <v>2027</v>
      </c>
    </row>
    <row r="24815" spans="1:5">
      <c r="A24815" s="816">
        <f t="shared" si="1615"/>
        <v>46706</v>
      </c>
      <c r="B24815" s="815">
        <f t="shared" si="1616"/>
        <v>319</v>
      </c>
      <c r="C24815" s="815">
        <f t="shared" si="1617"/>
        <v>47</v>
      </c>
      <c r="D24815" s="815">
        <f t="shared" si="1618"/>
        <v>27</v>
      </c>
      <c r="E24815" s="815">
        <v>2027</v>
      </c>
    </row>
    <row r="24816" spans="1:5">
      <c r="A24816" s="816">
        <f t="shared" si="1615"/>
        <v>46707</v>
      </c>
      <c r="B24816" s="815">
        <f t="shared" si="1616"/>
        <v>320</v>
      </c>
      <c r="C24816" s="815">
        <f t="shared" si="1617"/>
        <v>46</v>
      </c>
      <c r="D24816" s="815">
        <f t="shared" si="1618"/>
        <v>26</v>
      </c>
      <c r="E24816" s="815">
        <v>2027</v>
      </c>
    </row>
    <row r="24817" spans="1:5">
      <c r="A24817" s="816">
        <f t="shared" si="1615"/>
        <v>46708</v>
      </c>
      <c r="B24817" s="815">
        <f t="shared" si="1616"/>
        <v>321</v>
      </c>
      <c r="C24817" s="815">
        <f t="shared" si="1617"/>
        <v>45</v>
      </c>
      <c r="D24817" s="815">
        <f t="shared" si="1618"/>
        <v>25</v>
      </c>
      <c r="E24817" s="815">
        <v>2027</v>
      </c>
    </row>
    <row r="24818" spans="1:5">
      <c r="A24818" s="816">
        <f t="shared" si="1615"/>
        <v>46709</v>
      </c>
      <c r="B24818" s="815">
        <f t="shared" si="1616"/>
        <v>322</v>
      </c>
      <c r="C24818" s="815">
        <f t="shared" si="1617"/>
        <v>44</v>
      </c>
      <c r="D24818" s="815">
        <f t="shared" si="1618"/>
        <v>24</v>
      </c>
      <c r="E24818" s="815">
        <v>2027</v>
      </c>
    </row>
    <row r="24819" spans="1:5">
      <c r="A24819" s="816">
        <f t="shared" ref="A24819:B24882" si="1619">A24818+1</f>
        <v>46710</v>
      </c>
      <c r="B24819" s="815">
        <f t="shared" si="1616"/>
        <v>323</v>
      </c>
      <c r="C24819" s="815">
        <f t="shared" si="1617"/>
        <v>43</v>
      </c>
      <c r="D24819" s="815">
        <f t="shared" si="1618"/>
        <v>23</v>
      </c>
      <c r="E24819" s="815">
        <v>2027</v>
      </c>
    </row>
    <row r="24820" spans="1:5">
      <c r="A24820" s="816">
        <f t="shared" si="1619"/>
        <v>46711</v>
      </c>
      <c r="B24820" s="815">
        <f t="shared" si="1616"/>
        <v>324</v>
      </c>
      <c r="C24820" s="815">
        <f t="shared" si="1617"/>
        <v>42</v>
      </c>
      <c r="D24820" s="815">
        <f t="shared" si="1618"/>
        <v>22</v>
      </c>
      <c r="E24820" s="815">
        <v>2027</v>
      </c>
    </row>
    <row r="24821" spans="1:5">
      <c r="A24821" s="816">
        <f t="shared" si="1619"/>
        <v>46712</v>
      </c>
      <c r="B24821" s="815">
        <f t="shared" si="1616"/>
        <v>325</v>
      </c>
      <c r="C24821" s="815">
        <f t="shared" si="1617"/>
        <v>41</v>
      </c>
      <c r="D24821" s="815">
        <f t="shared" si="1618"/>
        <v>21</v>
      </c>
      <c r="E24821" s="815">
        <v>2027</v>
      </c>
    </row>
    <row r="24822" spans="1:5">
      <c r="A24822" s="816">
        <f t="shared" si="1619"/>
        <v>46713</v>
      </c>
      <c r="B24822" s="815">
        <f t="shared" si="1616"/>
        <v>326</v>
      </c>
      <c r="C24822" s="815">
        <f t="shared" si="1617"/>
        <v>40</v>
      </c>
      <c r="D24822" s="815">
        <f t="shared" si="1618"/>
        <v>20</v>
      </c>
      <c r="E24822" s="815">
        <v>2027</v>
      </c>
    </row>
    <row r="24823" spans="1:5">
      <c r="A24823" s="816">
        <f t="shared" si="1619"/>
        <v>46714</v>
      </c>
      <c r="B24823" s="815">
        <f t="shared" si="1616"/>
        <v>327</v>
      </c>
      <c r="C24823" s="815">
        <f t="shared" si="1617"/>
        <v>39</v>
      </c>
      <c r="D24823" s="815">
        <f t="shared" si="1618"/>
        <v>19</v>
      </c>
      <c r="E24823" s="815">
        <v>2027</v>
      </c>
    </row>
    <row r="24824" spans="1:5">
      <c r="A24824" s="816">
        <f t="shared" si="1619"/>
        <v>46715</v>
      </c>
      <c r="B24824" s="815">
        <f t="shared" si="1616"/>
        <v>328</v>
      </c>
      <c r="C24824" s="815">
        <f t="shared" si="1617"/>
        <v>38</v>
      </c>
      <c r="D24824" s="815">
        <f t="shared" si="1618"/>
        <v>18</v>
      </c>
      <c r="E24824" s="815">
        <v>2027</v>
      </c>
    </row>
    <row r="24825" spans="1:5">
      <c r="A24825" s="816">
        <f t="shared" si="1619"/>
        <v>46716</v>
      </c>
      <c r="B24825" s="815">
        <f t="shared" si="1616"/>
        <v>329</v>
      </c>
      <c r="C24825" s="815">
        <f t="shared" si="1617"/>
        <v>37</v>
      </c>
      <c r="D24825" s="815">
        <f t="shared" si="1618"/>
        <v>17</v>
      </c>
      <c r="E24825" s="815">
        <v>2027</v>
      </c>
    </row>
    <row r="24826" spans="1:5">
      <c r="A24826" s="816">
        <f t="shared" si="1619"/>
        <v>46717</v>
      </c>
      <c r="B24826" s="815">
        <f t="shared" si="1616"/>
        <v>330</v>
      </c>
      <c r="C24826" s="815">
        <f t="shared" si="1617"/>
        <v>36</v>
      </c>
      <c r="D24826" s="815">
        <f t="shared" si="1618"/>
        <v>16</v>
      </c>
      <c r="E24826" s="815">
        <v>2027</v>
      </c>
    </row>
    <row r="24827" spans="1:5">
      <c r="A24827" s="816">
        <f t="shared" si="1619"/>
        <v>46718</v>
      </c>
      <c r="B24827" s="815">
        <f t="shared" si="1616"/>
        <v>331</v>
      </c>
      <c r="C24827" s="815">
        <f t="shared" si="1617"/>
        <v>35</v>
      </c>
      <c r="D24827" s="815">
        <f t="shared" si="1618"/>
        <v>15</v>
      </c>
      <c r="E24827" s="815">
        <v>2027</v>
      </c>
    </row>
    <row r="24828" spans="1:5">
      <c r="A24828" s="816">
        <f t="shared" si="1619"/>
        <v>46719</v>
      </c>
      <c r="B24828" s="815">
        <f t="shared" si="1616"/>
        <v>332</v>
      </c>
      <c r="C24828" s="815">
        <f t="shared" si="1617"/>
        <v>34</v>
      </c>
      <c r="D24828" s="815">
        <f t="shared" si="1618"/>
        <v>14</v>
      </c>
      <c r="E24828" s="815">
        <v>2027</v>
      </c>
    </row>
    <row r="24829" spans="1:5">
      <c r="A24829" s="816">
        <f t="shared" si="1619"/>
        <v>46720</v>
      </c>
      <c r="B24829" s="815">
        <f t="shared" si="1616"/>
        <v>333</v>
      </c>
      <c r="C24829" s="815">
        <f t="shared" si="1617"/>
        <v>33</v>
      </c>
      <c r="D24829" s="815">
        <f t="shared" si="1618"/>
        <v>13</v>
      </c>
      <c r="E24829" s="815">
        <v>2027</v>
      </c>
    </row>
    <row r="24830" spans="1:5">
      <c r="A24830" s="816">
        <f t="shared" si="1619"/>
        <v>46721</v>
      </c>
      <c r="B24830" s="815">
        <f t="shared" si="1616"/>
        <v>334</v>
      </c>
      <c r="C24830" s="815">
        <f t="shared" si="1617"/>
        <v>32</v>
      </c>
      <c r="D24830" s="815">
        <f t="shared" si="1618"/>
        <v>12</v>
      </c>
      <c r="E24830" s="815">
        <v>2027</v>
      </c>
    </row>
    <row r="24831" spans="1:5">
      <c r="A24831" s="816">
        <f t="shared" si="1619"/>
        <v>46722</v>
      </c>
      <c r="B24831" s="815">
        <f t="shared" si="1616"/>
        <v>335</v>
      </c>
      <c r="C24831" s="815">
        <f t="shared" si="1617"/>
        <v>31</v>
      </c>
      <c r="D24831" s="815">
        <f t="shared" si="1618"/>
        <v>11</v>
      </c>
      <c r="E24831" s="815">
        <v>2027</v>
      </c>
    </row>
    <row r="24832" spans="1:5">
      <c r="A24832" s="816">
        <f t="shared" si="1619"/>
        <v>46723</v>
      </c>
      <c r="B24832" s="815">
        <f t="shared" si="1616"/>
        <v>336</v>
      </c>
      <c r="C24832" s="815">
        <f t="shared" si="1617"/>
        <v>30</v>
      </c>
      <c r="D24832" s="815">
        <f t="shared" si="1618"/>
        <v>10</v>
      </c>
      <c r="E24832" s="815">
        <v>2027</v>
      </c>
    </row>
    <row r="24833" spans="1:5">
      <c r="A24833" s="816">
        <f t="shared" si="1619"/>
        <v>46724</v>
      </c>
      <c r="B24833" s="815">
        <f t="shared" si="1616"/>
        <v>337</v>
      </c>
      <c r="C24833" s="815">
        <f t="shared" si="1617"/>
        <v>29</v>
      </c>
      <c r="D24833" s="815">
        <f t="shared" si="1618"/>
        <v>9</v>
      </c>
      <c r="E24833" s="815">
        <v>2027</v>
      </c>
    </row>
    <row r="24834" spans="1:5">
      <c r="A24834" s="816">
        <f t="shared" si="1619"/>
        <v>46725</v>
      </c>
      <c r="B24834" s="815">
        <f t="shared" si="1616"/>
        <v>338</v>
      </c>
      <c r="C24834" s="815">
        <f t="shared" si="1617"/>
        <v>28</v>
      </c>
      <c r="D24834" s="815">
        <f t="shared" si="1618"/>
        <v>8</v>
      </c>
      <c r="E24834" s="815">
        <v>2027</v>
      </c>
    </row>
    <row r="24835" spans="1:5">
      <c r="A24835" s="816">
        <f t="shared" si="1619"/>
        <v>46726</v>
      </c>
      <c r="B24835" s="815">
        <f t="shared" si="1616"/>
        <v>339</v>
      </c>
      <c r="C24835" s="815">
        <f t="shared" si="1617"/>
        <v>27</v>
      </c>
      <c r="D24835" s="815">
        <f t="shared" si="1618"/>
        <v>7</v>
      </c>
      <c r="E24835" s="815">
        <v>2027</v>
      </c>
    </row>
    <row r="24836" spans="1:5">
      <c r="A24836" s="816">
        <f t="shared" si="1619"/>
        <v>46727</v>
      </c>
      <c r="B24836" s="815">
        <f t="shared" si="1616"/>
        <v>340</v>
      </c>
      <c r="C24836" s="815">
        <f t="shared" si="1617"/>
        <v>26</v>
      </c>
      <c r="D24836" s="815">
        <f t="shared" si="1618"/>
        <v>6</v>
      </c>
      <c r="E24836" s="815">
        <v>2027</v>
      </c>
    </row>
    <row r="24837" spans="1:5">
      <c r="A24837" s="816">
        <f t="shared" si="1619"/>
        <v>46728</v>
      </c>
      <c r="B24837" s="815">
        <f t="shared" si="1616"/>
        <v>341</v>
      </c>
      <c r="C24837" s="815">
        <f t="shared" si="1617"/>
        <v>25</v>
      </c>
      <c r="D24837" s="815">
        <f t="shared" si="1618"/>
        <v>5</v>
      </c>
      <c r="E24837" s="815">
        <v>2027</v>
      </c>
    </row>
    <row r="24838" spans="1:5">
      <c r="A24838" s="816">
        <f t="shared" si="1619"/>
        <v>46729</v>
      </c>
      <c r="B24838" s="815">
        <f t="shared" si="1616"/>
        <v>342</v>
      </c>
      <c r="C24838" s="815">
        <f t="shared" si="1617"/>
        <v>24</v>
      </c>
      <c r="D24838" s="815">
        <f t="shared" si="1618"/>
        <v>4</v>
      </c>
      <c r="E24838" s="815">
        <v>2027</v>
      </c>
    </row>
    <row r="24839" spans="1:5">
      <c r="A24839" s="816">
        <f t="shared" si="1619"/>
        <v>46730</v>
      </c>
      <c r="B24839" s="815">
        <f t="shared" si="1616"/>
        <v>343</v>
      </c>
      <c r="C24839" s="815">
        <f t="shared" si="1617"/>
        <v>23</v>
      </c>
      <c r="D24839" s="815">
        <f t="shared" si="1618"/>
        <v>3</v>
      </c>
      <c r="E24839" s="815">
        <v>2027</v>
      </c>
    </row>
    <row r="24840" spans="1:5">
      <c r="A24840" s="816">
        <f t="shared" si="1619"/>
        <v>46731</v>
      </c>
      <c r="B24840" s="815">
        <f t="shared" si="1616"/>
        <v>344</v>
      </c>
      <c r="C24840" s="815">
        <f t="shared" si="1617"/>
        <v>22</v>
      </c>
      <c r="D24840" s="815">
        <f t="shared" si="1618"/>
        <v>2</v>
      </c>
      <c r="E24840" s="815">
        <v>2027</v>
      </c>
    </row>
    <row r="24841" spans="1:5">
      <c r="A24841" s="816">
        <f t="shared" si="1619"/>
        <v>46732</v>
      </c>
      <c r="B24841" s="815">
        <f t="shared" si="1616"/>
        <v>345</v>
      </c>
      <c r="C24841" s="815">
        <f t="shared" si="1617"/>
        <v>21</v>
      </c>
      <c r="D24841" s="815">
        <f t="shared" si="1618"/>
        <v>1</v>
      </c>
      <c r="E24841" s="815">
        <v>2027</v>
      </c>
    </row>
    <row r="24842" spans="1:5">
      <c r="A24842" s="816">
        <f t="shared" si="1619"/>
        <v>46733</v>
      </c>
      <c r="B24842" s="815">
        <f t="shared" si="1616"/>
        <v>346</v>
      </c>
      <c r="C24842" s="815">
        <f t="shared" si="1617"/>
        <v>20</v>
      </c>
      <c r="D24842" s="815">
        <v>365</v>
      </c>
      <c r="E24842" s="815">
        <v>2027</v>
      </c>
    </row>
    <row r="24843" spans="1:5">
      <c r="A24843" s="816">
        <f t="shared" si="1619"/>
        <v>46734</v>
      </c>
      <c r="B24843" s="815">
        <f t="shared" si="1616"/>
        <v>347</v>
      </c>
      <c r="C24843" s="815">
        <f t="shared" si="1617"/>
        <v>19</v>
      </c>
      <c r="D24843" s="815">
        <f t="shared" ref="D24843:D24906" si="1620">D24842-1</f>
        <v>364</v>
      </c>
      <c r="E24843" s="815">
        <v>2027</v>
      </c>
    </row>
    <row r="24844" spans="1:5">
      <c r="A24844" s="816">
        <f t="shared" si="1619"/>
        <v>46735</v>
      </c>
      <c r="B24844" s="815">
        <f t="shared" si="1616"/>
        <v>348</v>
      </c>
      <c r="C24844" s="815">
        <f t="shared" si="1617"/>
        <v>18</v>
      </c>
      <c r="D24844" s="815">
        <f t="shared" si="1620"/>
        <v>363</v>
      </c>
      <c r="E24844" s="815">
        <v>2027</v>
      </c>
    </row>
    <row r="24845" spans="1:5">
      <c r="A24845" s="816">
        <f t="shared" si="1619"/>
        <v>46736</v>
      </c>
      <c r="B24845" s="815">
        <f t="shared" si="1616"/>
        <v>349</v>
      </c>
      <c r="C24845" s="815">
        <f t="shared" si="1617"/>
        <v>17</v>
      </c>
      <c r="D24845" s="815">
        <f t="shared" si="1620"/>
        <v>362</v>
      </c>
      <c r="E24845" s="815">
        <v>2027</v>
      </c>
    </row>
    <row r="24846" spans="1:5">
      <c r="A24846" s="816">
        <f t="shared" si="1619"/>
        <v>46737</v>
      </c>
      <c r="B24846" s="815">
        <f t="shared" si="1616"/>
        <v>350</v>
      </c>
      <c r="C24846" s="815">
        <f t="shared" si="1617"/>
        <v>16</v>
      </c>
      <c r="D24846" s="815">
        <f t="shared" si="1620"/>
        <v>361</v>
      </c>
      <c r="E24846" s="815">
        <v>2027</v>
      </c>
    </row>
    <row r="24847" spans="1:5">
      <c r="A24847" s="816">
        <f t="shared" si="1619"/>
        <v>46738</v>
      </c>
      <c r="B24847" s="815">
        <f t="shared" si="1616"/>
        <v>351</v>
      </c>
      <c r="C24847" s="815">
        <f t="shared" si="1617"/>
        <v>15</v>
      </c>
      <c r="D24847" s="815">
        <f t="shared" si="1620"/>
        <v>360</v>
      </c>
      <c r="E24847" s="815">
        <v>2027</v>
      </c>
    </row>
    <row r="24848" spans="1:5">
      <c r="A24848" s="816">
        <f t="shared" si="1619"/>
        <v>46739</v>
      </c>
      <c r="B24848" s="815">
        <f t="shared" si="1616"/>
        <v>352</v>
      </c>
      <c r="C24848" s="815">
        <f t="shared" si="1617"/>
        <v>14</v>
      </c>
      <c r="D24848" s="815">
        <f t="shared" si="1620"/>
        <v>359</v>
      </c>
      <c r="E24848" s="815">
        <v>2027</v>
      </c>
    </row>
    <row r="24849" spans="1:5">
      <c r="A24849" s="816">
        <f t="shared" si="1619"/>
        <v>46740</v>
      </c>
      <c r="B24849" s="815">
        <f t="shared" si="1616"/>
        <v>353</v>
      </c>
      <c r="C24849" s="815">
        <f t="shared" si="1617"/>
        <v>13</v>
      </c>
      <c r="D24849" s="815">
        <f t="shared" si="1620"/>
        <v>358</v>
      </c>
      <c r="E24849" s="815">
        <v>2027</v>
      </c>
    </row>
    <row r="24850" spans="1:5">
      <c r="A24850" s="816">
        <f t="shared" si="1619"/>
        <v>46741</v>
      </c>
      <c r="B24850" s="815">
        <f t="shared" si="1616"/>
        <v>354</v>
      </c>
      <c r="C24850" s="815">
        <f t="shared" si="1617"/>
        <v>12</v>
      </c>
      <c r="D24850" s="815">
        <f t="shared" si="1620"/>
        <v>357</v>
      </c>
      <c r="E24850" s="815">
        <v>2027</v>
      </c>
    </row>
    <row r="24851" spans="1:5">
      <c r="A24851" s="816">
        <f t="shared" si="1619"/>
        <v>46742</v>
      </c>
      <c r="B24851" s="815">
        <f t="shared" si="1616"/>
        <v>355</v>
      </c>
      <c r="C24851" s="815">
        <f t="shared" si="1617"/>
        <v>11</v>
      </c>
      <c r="D24851" s="815">
        <f t="shared" si="1620"/>
        <v>356</v>
      </c>
      <c r="E24851" s="815">
        <v>2027</v>
      </c>
    </row>
    <row r="24852" spans="1:5">
      <c r="A24852" s="816">
        <f t="shared" si="1619"/>
        <v>46743</v>
      </c>
      <c r="B24852" s="815">
        <f t="shared" si="1616"/>
        <v>356</v>
      </c>
      <c r="C24852" s="815">
        <f t="shared" si="1617"/>
        <v>10</v>
      </c>
      <c r="D24852" s="815">
        <f t="shared" si="1620"/>
        <v>355</v>
      </c>
      <c r="E24852" s="815">
        <v>2027</v>
      </c>
    </row>
    <row r="24853" spans="1:5">
      <c r="A24853" s="816">
        <f t="shared" si="1619"/>
        <v>46744</v>
      </c>
      <c r="B24853" s="815">
        <f t="shared" si="1616"/>
        <v>357</v>
      </c>
      <c r="C24853" s="815">
        <f t="shared" si="1617"/>
        <v>9</v>
      </c>
      <c r="D24853" s="815">
        <f t="shared" si="1620"/>
        <v>354</v>
      </c>
      <c r="E24853" s="815">
        <v>2027</v>
      </c>
    </row>
    <row r="24854" spans="1:5">
      <c r="A24854" s="816">
        <f t="shared" si="1619"/>
        <v>46745</v>
      </c>
      <c r="B24854" s="815">
        <f t="shared" si="1616"/>
        <v>358</v>
      </c>
      <c r="C24854" s="815">
        <f t="shared" si="1617"/>
        <v>8</v>
      </c>
      <c r="D24854" s="815">
        <f t="shared" si="1620"/>
        <v>353</v>
      </c>
      <c r="E24854" s="815">
        <v>2027</v>
      </c>
    </row>
    <row r="24855" spans="1:5">
      <c r="A24855" s="816">
        <f t="shared" si="1619"/>
        <v>46746</v>
      </c>
      <c r="B24855" s="815">
        <f t="shared" si="1616"/>
        <v>359</v>
      </c>
      <c r="C24855" s="815">
        <f t="shared" si="1617"/>
        <v>7</v>
      </c>
      <c r="D24855" s="815">
        <f t="shared" si="1620"/>
        <v>352</v>
      </c>
      <c r="E24855" s="815">
        <v>2027</v>
      </c>
    </row>
    <row r="24856" spans="1:5">
      <c r="A24856" s="816">
        <f t="shared" si="1619"/>
        <v>46747</v>
      </c>
      <c r="B24856" s="815">
        <f t="shared" si="1616"/>
        <v>360</v>
      </c>
      <c r="C24856" s="815">
        <f t="shared" si="1617"/>
        <v>6</v>
      </c>
      <c r="D24856" s="815">
        <f t="shared" si="1620"/>
        <v>351</v>
      </c>
      <c r="E24856" s="815">
        <v>2027</v>
      </c>
    </row>
    <row r="24857" spans="1:5">
      <c r="A24857" s="816">
        <f t="shared" si="1619"/>
        <v>46748</v>
      </c>
      <c r="B24857" s="815">
        <f t="shared" si="1616"/>
        <v>361</v>
      </c>
      <c r="C24857" s="815">
        <f t="shared" si="1617"/>
        <v>5</v>
      </c>
      <c r="D24857" s="815">
        <f t="shared" si="1620"/>
        <v>350</v>
      </c>
      <c r="E24857" s="815">
        <v>2027</v>
      </c>
    </row>
    <row r="24858" spans="1:5">
      <c r="A24858" s="816">
        <f t="shared" si="1619"/>
        <v>46749</v>
      </c>
      <c r="B24858" s="815">
        <f t="shared" si="1616"/>
        <v>362</v>
      </c>
      <c r="C24858" s="815">
        <f t="shared" si="1617"/>
        <v>4</v>
      </c>
      <c r="D24858" s="815">
        <f t="shared" si="1620"/>
        <v>349</v>
      </c>
      <c r="E24858" s="815">
        <v>2027</v>
      </c>
    </row>
    <row r="24859" spans="1:5">
      <c r="A24859" s="816">
        <f t="shared" si="1619"/>
        <v>46750</v>
      </c>
      <c r="B24859" s="815">
        <f t="shared" si="1616"/>
        <v>363</v>
      </c>
      <c r="C24859" s="815">
        <f t="shared" si="1617"/>
        <v>3</v>
      </c>
      <c r="D24859" s="815">
        <f t="shared" si="1620"/>
        <v>348</v>
      </c>
      <c r="E24859" s="815">
        <v>2027</v>
      </c>
    </row>
    <row r="24860" spans="1:5">
      <c r="A24860" s="816">
        <f t="shared" si="1619"/>
        <v>46751</v>
      </c>
      <c r="B24860" s="815">
        <f t="shared" si="1616"/>
        <v>364</v>
      </c>
      <c r="C24860" s="815">
        <f t="shared" si="1617"/>
        <v>2</v>
      </c>
      <c r="D24860" s="815">
        <f t="shared" si="1620"/>
        <v>347</v>
      </c>
      <c r="E24860" s="815">
        <v>2027</v>
      </c>
    </row>
    <row r="24861" spans="1:5">
      <c r="A24861" s="816">
        <f t="shared" si="1619"/>
        <v>46752</v>
      </c>
      <c r="B24861" s="815">
        <f t="shared" si="1616"/>
        <v>365</v>
      </c>
      <c r="C24861" s="815">
        <f t="shared" si="1617"/>
        <v>1</v>
      </c>
      <c r="D24861" s="815">
        <f t="shared" si="1620"/>
        <v>346</v>
      </c>
      <c r="E24861" s="815">
        <v>2027</v>
      </c>
    </row>
    <row r="24862" spans="1:5">
      <c r="A24862" s="816">
        <f t="shared" si="1619"/>
        <v>46753</v>
      </c>
      <c r="B24862" s="815">
        <v>1</v>
      </c>
      <c r="C24862" s="815">
        <v>366</v>
      </c>
      <c r="D24862" s="815">
        <f t="shared" si="1620"/>
        <v>345</v>
      </c>
      <c r="E24862" s="815">
        <v>2028</v>
      </c>
    </row>
    <row r="24863" spans="1:5">
      <c r="A24863" s="816">
        <f t="shared" si="1619"/>
        <v>46754</v>
      </c>
      <c r="B24863" s="815">
        <f t="shared" si="1619"/>
        <v>2</v>
      </c>
      <c r="C24863" s="815">
        <f t="shared" ref="C24863:C24906" si="1621">C24862-1</f>
        <v>365</v>
      </c>
      <c r="D24863" s="815">
        <f t="shared" si="1620"/>
        <v>344</v>
      </c>
      <c r="E24863" s="815">
        <v>2028</v>
      </c>
    </row>
    <row r="24864" spans="1:5">
      <c r="A24864" s="816">
        <f t="shared" si="1619"/>
        <v>46755</v>
      </c>
      <c r="B24864" s="815">
        <f t="shared" ref="B24864:B24906" si="1622">B24863+1</f>
        <v>3</v>
      </c>
      <c r="C24864" s="815">
        <f t="shared" si="1621"/>
        <v>364</v>
      </c>
      <c r="D24864" s="815">
        <f t="shared" si="1620"/>
        <v>343</v>
      </c>
      <c r="E24864" s="815">
        <v>2028</v>
      </c>
    </row>
    <row r="24865" spans="1:5">
      <c r="A24865" s="816">
        <f t="shared" si="1619"/>
        <v>46756</v>
      </c>
      <c r="B24865" s="815">
        <f t="shared" si="1622"/>
        <v>4</v>
      </c>
      <c r="C24865" s="815">
        <f t="shared" si="1621"/>
        <v>363</v>
      </c>
      <c r="D24865" s="815">
        <f t="shared" si="1620"/>
        <v>342</v>
      </c>
      <c r="E24865" s="815">
        <v>2028</v>
      </c>
    </row>
    <row r="24866" spans="1:5">
      <c r="A24866" s="816">
        <f t="shared" si="1619"/>
        <v>46757</v>
      </c>
      <c r="B24866" s="815">
        <f t="shared" si="1622"/>
        <v>5</v>
      </c>
      <c r="C24866" s="815">
        <f t="shared" si="1621"/>
        <v>362</v>
      </c>
      <c r="D24866" s="815">
        <f t="shared" si="1620"/>
        <v>341</v>
      </c>
      <c r="E24866" s="815">
        <v>2028</v>
      </c>
    </row>
    <row r="24867" spans="1:5">
      <c r="A24867" s="816">
        <f t="shared" si="1619"/>
        <v>46758</v>
      </c>
      <c r="B24867" s="815">
        <f t="shared" si="1622"/>
        <v>6</v>
      </c>
      <c r="C24867" s="815">
        <f t="shared" si="1621"/>
        <v>361</v>
      </c>
      <c r="D24867" s="815">
        <f t="shared" si="1620"/>
        <v>340</v>
      </c>
      <c r="E24867" s="815">
        <v>2028</v>
      </c>
    </row>
    <row r="24868" spans="1:5">
      <c r="A24868" s="816">
        <f t="shared" si="1619"/>
        <v>46759</v>
      </c>
      <c r="B24868" s="815">
        <f t="shared" si="1622"/>
        <v>7</v>
      </c>
      <c r="C24868" s="815">
        <f t="shared" si="1621"/>
        <v>360</v>
      </c>
      <c r="D24868" s="815">
        <f t="shared" si="1620"/>
        <v>339</v>
      </c>
      <c r="E24868" s="815">
        <v>2028</v>
      </c>
    </row>
    <row r="24869" spans="1:5">
      <c r="A24869" s="816">
        <f t="shared" si="1619"/>
        <v>46760</v>
      </c>
      <c r="B24869" s="815">
        <f t="shared" si="1622"/>
        <v>8</v>
      </c>
      <c r="C24869" s="815">
        <f t="shared" si="1621"/>
        <v>359</v>
      </c>
      <c r="D24869" s="815">
        <f t="shared" si="1620"/>
        <v>338</v>
      </c>
      <c r="E24869" s="815">
        <v>2028</v>
      </c>
    </row>
    <row r="24870" spans="1:5">
      <c r="A24870" s="816">
        <f t="shared" si="1619"/>
        <v>46761</v>
      </c>
      <c r="B24870" s="815">
        <f t="shared" si="1622"/>
        <v>9</v>
      </c>
      <c r="C24870" s="815">
        <f t="shared" si="1621"/>
        <v>358</v>
      </c>
      <c r="D24870" s="815">
        <f t="shared" si="1620"/>
        <v>337</v>
      </c>
      <c r="E24870" s="815">
        <v>2028</v>
      </c>
    </row>
    <row r="24871" spans="1:5">
      <c r="A24871" s="816">
        <f t="shared" si="1619"/>
        <v>46762</v>
      </c>
      <c r="B24871" s="815">
        <f t="shared" si="1622"/>
        <v>10</v>
      </c>
      <c r="C24871" s="815">
        <f t="shared" si="1621"/>
        <v>357</v>
      </c>
      <c r="D24871" s="815">
        <f t="shared" si="1620"/>
        <v>336</v>
      </c>
      <c r="E24871" s="815">
        <v>2028</v>
      </c>
    </row>
    <row r="24872" spans="1:5">
      <c r="A24872" s="816">
        <f t="shared" si="1619"/>
        <v>46763</v>
      </c>
      <c r="B24872" s="815">
        <f t="shared" si="1622"/>
        <v>11</v>
      </c>
      <c r="C24872" s="815">
        <f t="shared" si="1621"/>
        <v>356</v>
      </c>
      <c r="D24872" s="815">
        <f t="shared" si="1620"/>
        <v>335</v>
      </c>
      <c r="E24872" s="815">
        <v>2028</v>
      </c>
    </row>
    <row r="24873" spans="1:5">
      <c r="A24873" s="816">
        <f t="shared" si="1619"/>
        <v>46764</v>
      </c>
      <c r="B24873" s="815">
        <f t="shared" si="1622"/>
        <v>12</v>
      </c>
      <c r="C24873" s="815">
        <f t="shared" si="1621"/>
        <v>355</v>
      </c>
      <c r="D24873" s="815">
        <f t="shared" si="1620"/>
        <v>334</v>
      </c>
      <c r="E24873" s="815">
        <v>2028</v>
      </c>
    </row>
    <row r="24874" spans="1:5">
      <c r="A24874" s="816">
        <f t="shared" si="1619"/>
        <v>46765</v>
      </c>
      <c r="B24874" s="815">
        <f t="shared" si="1622"/>
        <v>13</v>
      </c>
      <c r="C24874" s="815">
        <f t="shared" si="1621"/>
        <v>354</v>
      </c>
      <c r="D24874" s="815">
        <f t="shared" si="1620"/>
        <v>333</v>
      </c>
      <c r="E24874" s="815">
        <v>2028</v>
      </c>
    </row>
    <row r="24875" spans="1:5">
      <c r="A24875" s="816">
        <f t="shared" si="1619"/>
        <v>46766</v>
      </c>
      <c r="B24875" s="815">
        <f t="shared" si="1622"/>
        <v>14</v>
      </c>
      <c r="C24875" s="815">
        <f t="shared" si="1621"/>
        <v>353</v>
      </c>
      <c r="D24875" s="815">
        <f t="shared" si="1620"/>
        <v>332</v>
      </c>
      <c r="E24875" s="815">
        <v>2028</v>
      </c>
    </row>
    <row r="24876" spans="1:5">
      <c r="A24876" s="816">
        <f t="shared" si="1619"/>
        <v>46767</v>
      </c>
      <c r="B24876" s="815">
        <f t="shared" si="1622"/>
        <v>15</v>
      </c>
      <c r="C24876" s="815">
        <f t="shared" si="1621"/>
        <v>352</v>
      </c>
      <c r="D24876" s="815">
        <f t="shared" si="1620"/>
        <v>331</v>
      </c>
      <c r="E24876" s="815">
        <v>2028</v>
      </c>
    </row>
    <row r="24877" spans="1:5">
      <c r="A24877" s="816">
        <f t="shared" si="1619"/>
        <v>46768</v>
      </c>
      <c r="B24877" s="815">
        <f t="shared" si="1622"/>
        <v>16</v>
      </c>
      <c r="C24877" s="815">
        <f t="shared" si="1621"/>
        <v>351</v>
      </c>
      <c r="D24877" s="815">
        <f t="shared" si="1620"/>
        <v>330</v>
      </c>
      <c r="E24877" s="815">
        <v>2028</v>
      </c>
    </row>
    <row r="24878" spans="1:5">
      <c r="A24878" s="816">
        <f t="shared" si="1619"/>
        <v>46769</v>
      </c>
      <c r="B24878" s="815">
        <f t="shared" si="1622"/>
        <v>17</v>
      </c>
      <c r="C24878" s="815">
        <f t="shared" si="1621"/>
        <v>350</v>
      </c>
      <c r="D24878" s="815">
        <f t="shared" si="1620"/>
        <v>329</v>
      </c>
      <c r="E24878" s="815">
        <v>2028</v>
      </c>
    </row>
    <row r="24879" spans="1:5">
      <c r="A24879" s="816">
        <f t="shared" si="1619"/>
        <v>46770</v>
      </c>
      <c r="B24879" s="815">
        <f t="shared" si="1622"/>
        <v>18</v>
      </c>
      <c r="C24879" s="815">
        <f t="shared" si="1621"/>
        <v>349</v>
      </c>
      <c r="D24879" s="815">
        <f t="shared" si="1620"/>
        <v>328</v>
      </c>
      <c r="E24879" s="815">
        <v>2028</v>
      </c>
    </row>
    <row r="24880" spans="1:5">
      <c r="A24880" s="816">
        <f t="shared" si="1619"/>
        <v>46771</v>
      </c>
      <c r="B24880" s="815">
        <f t="shared" si="1622"/>
        <v>19</v>
      </c>
      <c r="C24880" s="815">
        <f t="shared" si="1621"/>
        <v>348</v>
      </c>
      <c r="D24880" s="815">
        <f t="shared" si="1620"/>
        <v>327</v>
      </c>
      <c r="E24880" s="815">
        <v>2028</v>
      </c>
    </row>
    <row r="24881" spans="1:5">
      <c r="A24881" s="816">
        <f t="shared" si="1619"/>
        <v>46772</v>
      </c>
      <c r="B24881" s="815">
        <f t="shared" si="1622"/>
        <v>20</v>
      </c>
      <c r="C24881" s="815">
        <f t="shared" si="1621"/>
        <v>347</v>
      </c>
      <c r="D24881" s="815">
        <f t="shared" si="1620"/>
        <v>326</v>
      </c>
      <c r="E24881" s="815">
        <v>2028</v>
      </c>
    </row>
    <row r="24882" spans="1:5">
      <c r="A24882" s="816">
        <f t="shared" si="1619"/>
        <v>46773</v>
      </c>
      <c r="B24882" s="815">
        <f t="shared" si="1622"/>
        <v>21</v>
      </c>
      <c r="C24882" s="815">
        <f t="shared" si="1621"/>
        <v>346</v>
      </c>
      <c r="D24882" s="815">
        <f t="shared" si="1620"/>
        <v>325</v>
      </c>
      <c r="E24882" s="815">
        <v>2028</v>
      </c>
    </row>
    <row r="24883" spans="1:5">
      <c r="A24883" s="816">
        <f t="shared" ref="A24883:A24946" si="1623">A24882+1</f>
        <v>46774</v>
      </c>
      <c r="B24883" s="815">
        <f t="shared" si="1622"/>
        <v>22</v>
      </c>
      <c r="C24883" s="815">
        <f t="shared" si="1621"/>
        <v>345</v>
      </c>
      <c r="D24883" s="815">
        <f t="shared" si="1620"/>
        <v>324</v>
      </c>
      <c r="E24883" s="815">
        <v>2028</v>
      </c>
    </row>
    <row r="24884" spans="1:5">
      <c r="A24884" s="816">
        <f t="shared" si="1623"/>
        <v>46775</v>
      </c>
      <c r="B24884" s="815">
        <f t="shared" si="1622"/>
        <v>23</v>
      </c>
      <c r="C24884" s="815">
        <f t="shared" si="1621"/>
        <v>344</v>
      </c>
      <c r="D24884" s="815">
        <f t="shared" si="1620"/>
        <v>323</v>
      </c>
      <c r="E24884" s="815">
        <v>2028</v>
      </c>
    </row>
    <row r="24885" spans="1:5">
      <c r="A24885" s="816">
        <f t="shared" si="1623"/>
        <v>46776</v>
      </c>
      <c r="B24885" s="815">
        <f t="shared" si="1622"/>
        <v>24</v>
      </c>
      <c r="C24885" s="815">
        <f t="shared" si="1621"/>
        <v>343</v>
      </c>
      <c r="D24885" s="815">
        <f t="shared" si="1620"/>
        <v>322</v>
      </c>
      <c r="E24885" s="815">
        <v>2028</v>
      </c>
    </row>
    <row r="24886" spans="1:5">
      <c r="A24886" s="816">
        <f t="shared" si="1623"/>
        <v>46777</v>
      </c>
      <c r="B24886" s="815">
        <f t="shared" si="1622"/>
        <v>25</v>
      </c>
      <c r="C24886" s="815">
        <f t="shared" si="1621"/>
        <v>342</v>
      </c>
      <c r="D24886" s="815">
        <f t="shared" si="1620"/>
        <v>321</v>
      </c>
      <c r="E24886" s="815">
        <v>2028</v>
      </c>
    </row>
    <row r="24887" spans="1:5">
      <c r="A24887" s="816">
        <f t="shared" si="1623"/>
        <v>46778</v>
      </c>
      <c r="B24887" s="815">
        <f t="shared" si="1622"/>
        <v>26</v>
      </c>
      <c r="C24887" s="815">
        <f t="shared" si="1621"/>
        <v>341</v>
      </c>
      <c r="D24887" s="815">
        <f t="shared" si="1620"/>
        <v>320</v>
      </c>
      <c r="E24887" s="815">
        <v>2028</v>
      </c>
    </row>
    <row r="24888" spans="1:5">
      <c r="A24888" s="816">
        <f t="shared" si="1623"/>
        <v>46779</v>
      </c>
      <c r="B24888" s="815">
        <f t="shared" si="1622"/>
        <v>27</v>
      </c>
      <c r="C24888" s="815">
        <f t="shared" si="1621"/>
        <v>340</v>
      </c>
      <c r="D24888" s="815">
        <f t="shared" si="1620"/>
        <v>319</v>
      </c>
      <c r="E24888" s="815">
        <v>2028</v>
      </c>
    </row>
    <row r="24889" spans="1:5">
      <c r="A24889" s="816">
        <f t="shared" si="1623"/>
        <v>46780</v>
      </c>
      <c r="B24889" s="815">
        <f t="shared" si="1622"/>
        <v>28</v>
      </c>
      <c r="C24889" s="815">
        <f t="shared" si="1621"/>
        <v>339</v>
      </c>
      <c r="D24889" s="815">
        <f t="shared" si="1620"/>
        <v>318</v>
      </c>
      <c r="E24889" s="815">
        <v>2028</v>
      </c>
    </row>
    <row r="24890" spans="1:5">
      <c r="A24890" s="816">
        <f t="shared" si="1623"/>
        <v>46781</v>
      </c>
      <c r="B24890" s="815">
        <f t="shared" si="1622"/>
        <v>29</v>
      </c>
      <c r="C24890" s="815">
        <f t="shared" si="1621"/>
        <v>338</v>
      </c>
      <c r="D24890" s="815">
        <f t="shared" si="1620"/>
        <v>317</v>
      </c>
      <c r="E24890" s="815">
        <v>2028</v>
      </c>
    </row>
    <row r="24891" spans="1:5">
      <c r="A24891" s="816">
        <f t="shared" si="1623"/>
        <v>46782</v>
      </c>
      <c r="B24891" s="815">
        <f t="shared" si="1622"/>
        <v>30</v>
      </c>
      <c r="C24891" s="815">
        <f t="shared" si="1621"/>
        <v>337</v>
      </c>
      <c r="D24891" s="815">
        <f t="shared" si="1620"/>
        <v>316</v>
      </c>
      <c r="E24891" s="815">
        <v>2028</v>
      </c>
    </row>
    <row r="24892" spans="1:5">
      <c r="A24892" s="816">
        <f t="shared" si="1623"/>
        <v>46783</v>
      </c>
      <c r="B24892" s="815">
        <f t="shared" si="1622"/>
        <v>31</v>
      </c>
      <c r="C24892" s="815">
        <f t="shared" si="1621"/>
        <v>336</v>
      </c>
      <c r="D24892" s="815">
        <f t="shared" si="1620"/>
        <v>315</v>
      </c>
      <c r="E24892" s="815">
        <v>2028</v>
      </c>
    </row>
    <row r="24893" spans="1:5">
      <c r="A24893" s="816">
        <f t="shared" si="1623"/>
        <v>46784</v>
      </c>
      <c r="B24893" s="815">
        <f t="shared" si="1622"/>
        <v>32</v>
      </c>
      <c r="C24893" s="815">
        <f t="shared" si="1621"/>
        <v>335</v>
      </c>
      <c r="D24893" s="815">
        <f t="shared" si="1620"/>
        <v>314</v>
      </c>
      <c r="E24893" s="815">
        <v>2028</v>
      </c>
    </row>
    <row r="24894" spans="1:5">
      <c r="A24894" s="816">
        <f t="shared" si="1623"/>
        <v>46785</v>
      </c>
      <c r="B24894" s="815">
        <f t="shared" si="1622"/>
        <v>33</v>
      </c>
      <c r="C24894" s="815">
        <f t="shared" si="1621"/>
        <v>334</v>
      </c>
      <c r="D24894" s="815">
        <f t="shared" si="1620"/>
        <v>313</v>
      </c>
      <c r="E24894" s="815">
        <v>2028</v>
      </c>
    </row>
    <row r="24895" spans="1:5">
      <c r="A24895" s="816">
        <f t="shared" si="1623"/>
        <v>46786</v>
      </c>
      <c r="B24895" s="815">
        <f t="shared" si="1622"/>
        <v>34</v>
      </c>
      <c r="C24895" s="815">
        <f t="shared" si="1621"/>
        <v>333</v>
      </c>
      <c r="D24895" s="815">
        <f t="shared" si="1620"/>
        <v>312</v>
      </c>
      <c r="E24895" s="815">
        <v>2028</v>
      </c>
    </row>
    <row r="24896" spans="1:5">
      <c r="A24896" s="816">
        <f t="shared" si="1623"/>
        <v>46787</v>
      </c>
      <c r="B24896" s="815">
        <f t="shared" si="1622"/>
        <v>35</v>
      </c>
      <c r="C24896" s="815">
        <f t="shared" si="1621"/>
        <v>332</v>
      </c>
      <c r="D24896" s="815">
        <f t="shared" si="1620"/>
        <v>311</v>
      </c>
      <c r="E24896" s="815">
        <v>2028</v>
      </c>
    </row>
    <row r="24897" spans="1:5">
      <c r="A24897" s="816">
        <f t="shared" si="1623"/>
        <v>46788</v>
      </c>
      <c r="B24897" s="815">
        <f t="shared" si="1622"/>
        <v>36</v>
      </c>
      <c r="C24897" s="815">
        <f t="shared" si="1621"/>
        <v>331</v>
      </c>
      <c r="D24897" s="815">
        <f t="shared" si="1620"/>
        <v>310</v>
      </c>
      <c r="E24897" s="815">
        <v>2028</v>
      </c>
    </row>
    <row r="24898" spans="1:5">
      <c r="A24898" s="816">
        <f t="shared" si="1623"/>
        <v>46789</v>
      </c>
      <c r="B24898" s="815">
        <f t="shared" si="1622"/>
        <v>37</v>
      </c>
      <c r="C24898" s="815">
        <f t="shared" si="1621"/>
        <v>330</v>
      </c>
      <c r="D24898" s="815">
        <f t="shared" si="1620"/>
        <v>309</v>
      </c>
      <c r="E24898" s="815">
        <v>2028</v>
      </c>
    </row>
    <row r="24899" spans="1:5">
      <c r="A24899" s="816">
        <f t="shared" si="1623"/>
        <v>46790</v>
      </c>
      <c r="B24899" s="815">
        <f t="shared" si="1622"/>
        <v>38</v>
      </c>
      <c r="C24899" s="815">
        <f t="shared" si="1621"/>
        <v>329</v>
      </c>
      <c r="D24899" s="815">
        <f t="shared" si="1620"/>
        <v>308</v>
      </c>
      <c r="E24899" s="815">
        <v>2028</v>
      </c>
    </row>
    <row r="24900" spans="1:5">
      <c r="A24900" s="816">
        <f t="shared" si="1623"/>
        <v>46791</v>
      </c>
      <c r="B24900" s="815">
        <f t="shared" si="1622"/>
        <v>39</v>
      </c>
      <c r="C24900" s="815">
        <f t="shared" si="1621"/>
        <v>328</v>
      </c>
      <c r="D24900" s="815">
        <f t="shared" si="1620"/>
        <v>307</v>
      </c>
      <c r="E24900" s="815">
        <v>2028</v>
      </c>
    </row>
    <row r="24901" spans="1:5">
      <c r="A24901" s="816">
        <f t="shared" si="1623"/>
        <v>46792</v>
      </c>
      <c r="B24901" s="815">
        <f t="shared" si="1622"/>
        <v>40</v>
      </c>
      <c r="C24901" s="815">
        <f t="shared" si="1621"/>
        <v>327</v>
      </c>
      <c r="D24901" s="815">
        <f t="shared" si="1620"/>
        <v>306</v>
      </c>
      <c r="E24901" s="815">
        <v>2028</v>
      </c>
    </row>
    <row r="24902" spans="1:5">
      <c r="A24902" s="816">
        <f t="shared" si="1623"/>
        <v>46793</v>
      </c>
      <c r="B24902" s="815">
        <f t="shared" si="1622"/>
        <v>41</v>
      </c>
      <c r="C24902" s="815">
        <f t="shared" si="1621"/>
        <v>326</v>
      </c>
      <c r="D24902" s="815">
        <f t="shared" si="1620"/>
        <v>305</v>
      </c>
      <c r="E24902" s="815">
        <v>2028</v>
      </c>
    </row>
    <row r="24903" spans="1:5">
      <c r="A24903" s="816">
        <f t="shared" si="1623"/>
        <v>46794</v>
      </c>
      <c r="B24903" s="815">
        <f t="shared" si="1622"/>
        <v>42</v>
      </c>
      <c r="C24903" s="815">
        <f t="shared" si="1621"/>
        <v>325</v>
      </c>
      <c r="D24903" s="815">
        <f t="shared" si="1620"/>
        <v>304</v>
      </c>
      <c r="E24903" s="815">
        <v>2028</v>
      </c>
    </row>
    <row r="24904" spans="1:5">
      <c r="A24904" s="816">
        <f t="shared" si="1623"/>
        <v>46795</v>
      </c>
      <c r="B24904" s="815">
        <f t="shared" si="1622"/>
        <v>43</v>
      </c>
      <c r="C24904" s="815">
        <f t="shared" si="1621"/>
        <v>324</v>
      </c>
      <c r="D24904" s="815">
        <f t="shared" si="1620"/>
        <v>303</v>
      </c>
      <c r="E24904" s="815">
        <v>2028</v>
      </c>
    </row>
    <row r="24905" spans="1:5">
      <c r="A24905" s="816">
        <f t="shared" si="1623"/>
        <v>46796</v>
      </c>
      <c r="B24905" s="815">
        <f t="shared" si="1622"/>
        <v>44</v>
      </c>
      <c r="C24905" s="815">
        <f t="shared" si="1621"/>
        <v>323</v>
      </c>
      <c r="D24905" s="815">
        <f t="shared" si="1620"/>
        <v>302</v>
      </c>
      <c r="E24905" s="815">
        <v>2028</v>
      </c>
    </row>
    <row r="24906" spans="1:5">
      <c r="A24906" s="816">
        <f t="shared" si="1623"/>
        <v>46797</v>
      </c>
      <c r="B24906" s="815">
        <f t="shared" si="1622"/>
        <v>45</v>
      </c>
      <c r="C24906" s="815">
        <f t="shared" si="1621"/>
        <v>322</v>
      </c>
      <c r="D24906" s="815">
        <f t="shared" si="1620"/>
        <v>301</v>
      </c>
      <c r="E24906" s="815">
        <v>2028</v>
      </c>
    </row>
    <row r="24907" spans="1:5">
      <c r="A24907" s="816">
        <f t="shared" si="1623"/>
        <v>46798</v>
      </c>
      <c r="B24907" s="815">
        <f t="shared" ref="B24907:B24970" si="1624">B24906+1</f>
        <v>46</v>
      </c>
      <c r="C24907" s="815">
        <f t="shared" ref="C24907:C24970" si="1625">C24906-1</f>
        <v>321</v>
      </c>
      <c r="D24907" s="815">
        <f t="shared" ref="D24907:D24970" si="1626">D24906-1</f>
        <v>300</v>
      </c>
      <c r="E24907" s="815">
        <v>2028</v>
      </c>
    </row>
    <row r="24908" spans="1:5">
      <c r="A24908" s="816">
        <f t="shared" si="1623"/>
        <v>46799</v>
      </c>
      <c r="B24908" s="815">
        <f t="shared" si="1624"/>
        <v>47</v>
      </c>
      <c r="C24908" s="815">
        <f t="shared" si="1625"/>
        <v>320</v>
      </c>
      <c r="D24908" s="815">
        <f t="shared" si="1626"/>
        <v>299</v>
      </c>
      <c r="E24908" s="815">
        <v>2028</v>
      </c>
    </row>
    <row r="24909" spans="1:5">
      <c r="A24909" s="816">
        <f t="shared" si="1623"/>
        <v>46800</v>
      </c>
      <c r="B24909" s="815">
        <f t="shared" si="1624"/>
        <v>48</v>
      </c>
      <c r="C24909" s="815">
        <f t="shared" si="1625"/>
        <v>319</v>
      </c>
      <c r="D24909" s="815">
        <f t="shared" si="1626"/>
        <v>298</v>
      </c>
      <c r="E24909" s="815">
        <v>2028</v>
      </c>
    </row>
    <row r="24910" spans="1:5">
      <c r="A24910" s="816">
        <f t="shared" si="1623"/>
        <v>46801</v>
      </c>
      <c r="B24910" s="815">
        <f t="shared" si="1624"/>
        <v>49</v>
      </c>
      <c r="C24910" s="815">
        <f t="shared" si="1625"/>
        <v>318</v>
      </c>
      <c r="D24910" s="815">
        <f t="shared" si="1626"/>
        <v>297</v>
      </c>
      <c r="E24910" s="815">
        <v>2028</v>
      </c>
    </row>
    <row r="24911" spans="1:5">
      <c r="A24911" s="816">
        <f t="shared" si="1623"/>
        <v>46802</v>
      </c>
      <c r="B24911" s="815">
        <f t="shared" si="1624"/>
        <v>50</v>
      </c>
      <c r="C24911" s="815">
        <f t="shared" si="1625"/>
        <v>317</v>
      </c>
      <c r="D24911" s="815">
        <f t="shared" si="1626"/>
        <v>296</v>
      </c>
      <c r="E24911" s="815">
        <v>2028</v>
      </c>
    </row>
    <row r="24912" spans="1:5">
      <c r="A24912" s="816">
        <f t="shared" si="1623"/>
        <v>46803</v>
      </c>
      <c r="B24912" s="815">
        <f t="shared" si="1624"/>
        <v>51</v>
      </c>
      <c r="C24912" s="815">
        <f t="shared" si="1625"/>
        <v>316</v>
      </c>
      <c r="D24912" s="815">
        <f t="shared" si="1626"/>
        <v>295</v>
      </c>
      <c r="E24912" s="815">
        <v>2028</v>
      </c>
    </row>
    <row r="24913" spans="1:5">
      <c r="A24913" s="816">
        <f t="shared" si="1623"/>
        <v>46804</v>
      </c>
      <c r="B24913" s="815">
        <f t="shared" si="1624"/>
        <v>52</v>
      </c>
      <c r="C24913" s="815">
        <f t="shared" si="1625"/>
        <v>315</v>
      </c>
      <c r="D24913" s="815">
        <f t="shared" si="1626"/>
        <v>294</v>
      </c>
      <c r="E24913" s="815">
        <v>2028</v>
      </c>
    </row>
    <row r="24914" spans="1:5">
      <c r="A24914" s="816">
        <f t="shared" si="1623"/>
        <v>46805</v>
      </c>
      <c r="B24914" s="815">
        <f t="shared" si="1624"/>
        <v>53</v>
      </c>
      <c r="C24914" s="815">
        <f t="shared" si="1625"/>
        <v>314</v>
      </c>
      <c r="D24914" s="815">
        <f t="shared" si="1626"/>
        <v>293</v>
      </c>
      <c r="E24914" s="815">
        <v>2028</v>
      </c>
    </row>
    <row r="24915" spans="1:5">
      <c r="A24915" s="816">
        <f t="shared" si="1623"/>
        <v>46806</v>
      </c>
      <c r="B24915" s="815">
        <f t="shared" si="1624"/>
        <v>54</v>
      </c>
      <c r="C24915" s="815">
        <f t="shared" si="1625"/>
        <v>313</v>
      </c>
      <c r="D24915" s="815">
        <f t="shared" si="1626"/>
        <v>292</v>
      </c>
      <c r="E24915" s="815">
        <v>2028</v>
      </c>
    </row>
    <row r="24916" spans="1:5">
      <c r="A24916" s="816">
        <f t="shared" si="1623"/>
        <v>46807</v>
      </c>
      <c r="B24916" s="815">
        <f t="shared" si="1624"/>
        <v>55</v>
      </c>
      <c r="C24916" s="815">
        <f t="shared" si="1625"/>
        <v>312</v>
      </c>
      <c r="D24916" s="815">
        <f t="shared" si="1626"/>
        <v>291</v>
      </c>
      <c r="E24916" s="815">
        <v>2028</v>
      </c>
    </row>
    <row r="24917" spans="1:5">
      <c r="A24917" s="816">
        <f t="shared" si="1623"/>
        <v>46808</v>
      </c>
      <c r="B24917" s="815">
        <f t="shared" si="1624"/>
        <v>56</v>
      </c>
      <c r="C24917" s="815">
        <f t="shared" si="1625"/>
        <v>311</v>
      </c>
      <c r="D24917" s="815">
        <f t="shared" si="1626"/>
        <v>290</v>
      </c>
      <c r="E24917" s="815">
        <v>2028</v>
      </c>
    </row>
    <row r="24918" spans="1:5">
      <c r="A24918" s="816">
        <f t="shared" si="1623"/>
        <v>46809</v>
      </c>
      <c r="B24918" s="815">
        <f t="shared" si="1624"/>
        <v>57</v>
      </c>
      <c r="C24918" s="815">
        <f t="shared" si="1625"/>
        <v>310</v>
      </c>
      <c r="D24918" s="815">
        <f t="shared" si="1626"/>
        <v>289</v>
      </c>
      <c r="E24918" s="815">
        <v>2028</v>
      </c>
    </row>
    <row r="24919" spans="1:5">
      <c r="A24919" s="816">
        <f t="shared" si="1623"/>
        <v>46810</v>
      </c>
      <c r="B24919" s="815">
        <f t="shared" si="1624"/>
        <v>58</v>
      </c>
      <c r="C24919" s="815">
        <f t="shared" si="1625"/>
        <v>309</v>
      </c>
      <c r="D24919" s="815">
        <f t="shared" si="1626"/>
        <v>288</v>
      </c>
      <c r="E24919" s="815">
        <v>2028</v>
      </c>
    </row>
    <row r="24920" spans="1:5">
      <c r="A24920" s="816">
        <f t="shared" si="1623"/>
        <v>46811</v>
      </c>
      <c r="B24920" s="815">
        <f t="shared" si="1624"/>
        <v>59</v>
      </c>
      <c r="C24920" s="815">
        <f t="shared" si="1625"/>
        <v>308</v>
      </c>
      <c r="D24920" s="815">
        <f t="shared" si="1626"/>
        <v>287</v>
      </c>
      <c r="E24920" s="815">
        <v>2028</v>
      </c>
    </row>
    <row r="24921" spans="1:5">
      <c r="A24921" s="816">
        <f t="shared" si="1623"/>
        <v>46812</v>
      </c>
      <c r="B24921" s="815">
        <f t="shared" si="1624"/>
        <v>60</v>
      </c>
      <c r="C24921" s="815">
        <f t="shared" si="1625"/>
        <v>307</v>
      </c>
      <c r="D24921" s="815">
        <f t="shared" si="1626"/>
        <v>286</v>
      </c>
      <c r="E24921" s="815">
        <v>2028</v>
      </c>
    </row>
    <row r="24922" spans="1:5">
      <c r="A24922" s="816">
        <f t="shared" si="1623"/>
        <v>46813</v>
      </c>
      <c r="B24922" s="815">
        <f t="shared" si="1624"/>
        <v>61</v>
      </c>
      <c r="C24922" s="815">
        <f t="shared" si="1625"/>
        <v>306</v>
      </c>
      <c r="D24922" s="815">
        <f t="shared" si="1626"/>
        <v>285</v>
      </c>
      <c r="E24922" s="815">
        <v>2028</v>
      </c>
    </row>
    <row r="24923" spans="1:5">
      <c r="A24923" s="816">
        <f t="shared" si="1623"/>
        <v>46814</v>
      </c>
      <c r="B24923" s="815">
        <f t="shared" si="1624"/>
        <v>62</v>
      </c>
      <c r="C24923" s="815">
        <f t="shared" si="1625"/>
        <v>305</v>
      </c>
      <c r="D24923" s="815">
        <f t="shared" si="1626"/>
        <v>284</v>
      </c>
      <c r="E24923" s="815">
        <v>2028</v>
      </c>
    </row>
    <row r="24924" spans="1:5">
      <c r="A24924" s="816">
        <f t="shared" si="1623"/>
        <v>46815</v>
      </c>
      <c r="B24924" s="815">
        <f t="shared" si="1624"/>
        <v>63</v>
      </c>
      <c r="C24924" s="815">
        <f t="shared" si="1625"/>
        <v>304</v>
      </c>
      <c r="D24924" s="815">
        <f t="shared" si="1626"/>
        <v>283</v>
      </c>
      <c r="E24924" s="815">
        <v>2028</v>
      </c>
    </row>
    <row r="24925" spans="1:5">
      <c r="A24925" s="816">
        <f t="shared" si="1623"/>
        <v>46816</v>
      </c>
      <c r="B24925" s="815">
        <f t="shared" si="1624"/>
        <v>64</v>
      </c>
      <c r="C24925" s="815">
        <f t="shared" si="1625"/>
        <v>303</v>
      </c>
      <c r="D24925" s="815">
        <f t="shared" si="1626"/>
        <v>282</v>
      </c>
      <c r="E24925" s="815">
        <v>2028</v>
      </c>
    </row>
    <row r="24926" spans="1:5">
      <c r="A24926" s="816">
        <f t="shared" si="1623"/>
        <v>46817</v>
      </c>
      <c r="B24926" s="815">
        <f t="shared" si="1624"/>
        <v>65</v>
      </c>
      <c r="C24926" s="815">
        <f t="shared" si="1625"/>
        <v>302</v>
      </c>
      <c r="D24926" s="815">
        <f t="shared" si="1626"/>
        <v>281</v>
      </c>
      <c r="E24926" s="815">
        <v>2028</v>
      </c>
    </row>
    <row r="24927" spans="1:5">
      <c r="A24927" s="816">
        <f t="shared" si="1623"/>
        <v>46818</v>
      </c>
      <c r="B24927" s="815">
        <f t="shared" si="1624"/>
        <v>66</v>
      </c>
      <c r="C24927" s="815">
        <f t="shared" si="1625"/>
        <v>301</v>
      </c>
      <c r="D24927" s="815">
        <f t="shared" si="1626"/>
        <v>280</v>
      </c>
      <c r="E24927" s="815">
        <v>2028</v>
      </c>
    </row>
    <row r="24928" spans="1:5">
      <c r="A24928" s="816">
        <f t="shared" si="1623"/>
        <v>46819</v>
      </c>
      <c r="B24928" s="815">
        <f t="shared" si="1624"/>
        <v>67</v>
      </c>
      <c r="C24928" s="815">
        <f t="shared" si="1625"/>
        <v>300</v>
      </c>
      <c r="D24928" s="815">
        <f t="shared" si="1626"/>
        <v>279</v>
      </c>
      <c r="E24928" s="815">
        <v>2028</v>
      </c>
    </row>
    <row r="24929" spans="1:5">
      <c r="A24929" s="816">
        <f t="shared" si="1623"/>
        <v>46820</v>
      </c>
      <c r="B24929" s="815">
        <f t="shared" si="1624"/>
        <v>68</v>
      </c>
      <c r="C24929" s="815">
        <f t="shared" si="1625"/>
        <v>299</v>
      </c>
      <c r="D24929" s="815">
        <f t="shared" si="1626"/>
        <v>278</v>
      </c>
      <c r="E24929" s="815">
        <v>2028</v>
      </c>
    </row>
    <row r="24930" spans="1:5">
      <c r="A24930" s="816">
        <f t="shared" si="1623"/>
        <v>46821</v>
      </c>
      <c r="B24930" s="815">
        <f t="shared" si="1624"/>
        <v>69</v>
      </c>
      <c r="C24930" s="815">
        <f t="shared" si="1625"/>
        <v>298</v>
      </c>
      <c r="D24930" s="815">
        <f t="shared" si="1626"/>
        <v>277</v>
      </c>
      <c r="E24930" s="815">
        <v>2028</v>
      </c>
    </row>
    <row r="24931" spans="1:5">
      <c r="A24931" s="816">
        <f t="shared" si="1623"/>
        <v>46822</v>
      </c>
      <c r="B24931" s="815">
        <f t="shared" si="1624"/>
        <v>70</v>
      </c>
      <c r="C24931" s="815">
        <f t="shared" si="1625"/>
        <v>297</v>
      </c>
      <c r="D24931" s="815">
        <f t="shared" si="1626"/>
        <v>276</v>
      </c>
      <c r="E24931" s="815">
        <v>2028</v>
      </c>
    </row>
    <row r="24932" spans="1:5">
      <c r="A24932" s="816">
        <f t="shared" si="1623"/>
        <v>46823</v>
      </c>
      <c r="B24932" s="815">
        <f t="shared" si="1624"/>
        <v>71</v>
      </c>
      <c r="C24932" s="815">
        <f t="shared" si="1625"/>
        <v>296</v>
      </c>
      <c r="D24932" s="815">
        <f t="shared" si="1626"/>
        <v>275</v>
      </c>
      <c r="E24932" s="815">
        <v>2028</v>
      </c>
    </row>
    <row r="24933" spans="1:5">
      <c r="A24933" s="816">
        <f t="shared" si="1623"/>
        <v>46824</v>
      </c>
      <c r="B24933" s="815">
        <f t="shared" si="1624"/>
        <v>72</v>
      </c>
      <c r="C24933" s="815">
        <f t="shared" si="1625"/>
        <v>295</v>
      </c>
      <c r="D24933" s="815">
        <f t="shared" si="1626"/>
        <v>274</v>
      </c>
      <c r="E24933" s="815">
        <v>2028</v>
      </c>
    </row>
    <row r="24934" spans="1:5">
      <c r="A24934" s="816">
        <f t="shared" si="1623"/>
        <v>46825</v>
      </c>
      <c r="B24934" s="815">
        <f t="shared" si="1624"/>
        <v>73</v>
      </c>
      <c r="C24934" s="815">
        <f t="shared" si="1625"/>
        <v>294</v>
      </c>
      <c r="D24934" s="815">
        <f t="shared" si="1626"/>
        <v>273</v>
      </c>
      <c r="E24934" s="815">
        <v>2028</v>
      </c>
    </row>
    <row r="24935" spans="1:5">
      <c r="A24935" s="816">
        <f t="shared" si="1623"/>
        <v>46826</v>
      </c>
      <c r="B24935" s="815">
        <f t="shared" si="1624"/>
        <v>74</v>
      </c>
      <c r="C24935" s="815">
        <f t="shared" si="1625"/>
        <v>293</v>
      </c>
      <c r="D24935" s="815">
        <f t="shared" si="1626"/>
        <v>272</v>
      </c>
      <c r="E24935" s="815">
        <v>2028</v>
      </c>
    </row>
    <row r="24936" spans="1:5">
      <c r="A24936" s="816">
        <f t="shared" si="1623"/>
        <v>46827</v>
      </c>
      <c r="B24936" s="815">
        <f t="shared" si="1624"/>
        <v>75</v>
      </c>
      <c r="C24936" s="815">
        <f t="shared" si="1625"/>
        <v>292</v>
      </c>
      <c r="D24936" s="815">
        <f t="shared" si="1626"/>
        <v>271</v>
      </c>
      <c r="E24936" s="815">
        <v>2028</v>
      </c>
    </row>
    <row r="24937" spans="1:5">
      <c r="A24937" s="816">
        <f t="shared" si="1623"/>
        <v>46828</v>
      </c>
      <c r="B24937" s="815">
        <f t="shared" si="1624"/>
        <v>76</v>
      </c>
      <c r="C24937" s="815">
        <f t="shared" si="1625"/>
        <v>291</v>
      </c>
      <c r="D24937" s="815">
        <f t="shared" si="1626"/>
        <v>270</v>
      </c>
      <c r="E24937" s="815">
        <v>2028</v>
      </c>
    </row>
    <row r="24938" spans="1:5">
      <c r="A24938" s="816">
        <f t="shared" si="1623"/>
        <v>46829</v>
      </c>
      <c r="B24938" s="815">
        <f t="shared" si="1624"/>
        <v>77</v>
      </c>
      <c r="C24938" s="815">
        <f t="shared" si="1625"/>
        <v>290</v>
      </c>
      <c r="D24938" s="815">
        <f t="shared" si="1626"/>
        <v>269</v>
      </c>
      <c r="E24938" s="815">
        <v>2028</v>
      </c>
    </row>
    <row r="24939" spans="1:5">
      <c r="A24939" s="816">
        <f t="shared" si="1623"/>
        <v>46830</v>
      </c>
      <c r="B24939" s="815">
        <f t="shared" si="1624"/>
        <v>78</v>
      </c>
      <c r="C24939" s="815">
        <f t="shared" si="1625"/>
        <v>289</v>
      </c>
      <c r="D24939" s="815">
        <f t="shared" si="1626"/>
        <v>268</v>
      </c>
      <c r="E24939" s="815">
        <v>2028</v>
      </c>
    </row>
    <row r="24940" spans="1:5">
      <c r="A24940" s="816">
        <f t="shared" si="1623"/>
        <v>46831</v>
      </c>
      <c r="B24940" s="815">
        <f t="shared" si="1624"/>
        <v>79</v>
      </c>
      <c r="C24940" s="815">
        <f t="shared" si="1625"/>
        <v>288</v>
      </c>
      <c r="D24940" s="815">
        <f t="shared" si="1626"/>
        <v>267</v>
      </c>
      <c r="E24940" s="815">
        <v>2028</v>
      </c>
    </row>
    <row r="24941" spans="1:5">
      <c r="A24941" s="816">
        <f t="shared" si="1623"/>
        <v>46832</v>
      </c>
      <c r="B24941" s="815">
        <f t="shared" si="1624"/>
        <v>80</v>
      </c>
      <c r="C24941" s="815">
        <f t="shared" si="1625"/>
        <v>287</v>
      </c>
      <c r="D24941" s="815">
        <f t="shared" si="1626"/>
        <v>266</v>
      </c>
      <c r="E24941" s="815">
        <v>2028</v>
      </c>
    </row>
    <row r="24942" spans="1:5">
      <c r="A24942" s="816">
        <f t="shared" si="1623"/>
        <v>46833</v>
      </c>
      <c r="B24942" s="815">
        <f t="shared" si="1624"/>
        <v>81</v>
      </c>
      <c r="C24942" s="815">
        <f t="shared" si="1625"/>
        <v>286</v>
      </c>
      <c r="D24942" s="815">
        <f t="shared" si="1626"/>
        <v>265</v>
      </c>
      <c r="E24942" s="815">
        <v>2028</v>
      </c>
    </row>
    <row r="24943" spans="1:5">
      <c r="A24943" s="816">
        <f t="shared" si="1623"/>
        <v>46834</v>
      </c>
      <c r="B24943" s="815">
        <f t="shared" si="1624"/>
        <v>82</v>
      </c>
      <c r="C24943" s="815">
        <f t="shared" si="1625"/>
        <v>285</v>
      </c>
      <c r="D24943" s="815">
        <f t="shared" si="1626"/>
        <v>264</v>
      </c>
      <c r="E24943" s="815">
        <v>2028</v>
      </c>
    </row>
    <row r="24944" spans="1:5">
      <c r="A24944" s="816">
        <f t="shared" si="1623"/>
        <v>46835</v>
      </c>
      <c r="B24944" s="815">
        <f t="shared" si="1624"/>
        <v>83</v>
      </c>
      <c r="C24944" s="815">
        <f t="shared" si="1625"/>
        <v>284</v>
      </c>
      <c r="D24944" s="815">
        <f t="shared" si="1626"/>
        <v>263</v>
      </c>
      <c r="E24944" s="815">
        <v>2028</v>
      </c>
    </row>
    <row r="24945" spans="1:5">
      <c r="A24945" s="816">
        <f t="shared" si="1623"/>
        <v>46836</v>
      </c>
      <c r="B24945" s="815">
        <f t="shared" si="1624"/>
        <v>84</v>
      </c>
      <c r="C24945" s="815">
        <f t="shared" si="1625"/>
        <v>283</v>
      </c>
      <c r="D24945" s="815">
        <f t="shared" si="1626"/>
        <v>262</v>
      </c>
      <c r="E24945" s="815">
        <v>2028</v>
      </c>
    </row>
    <row r="24946" spans="1:5">
      <c r="A24946" s="816">
        <f t="shared" si="1623"/>
        <v>46837</v>
      </c>
      <c r="B24946" s="815">
        <f t="shared" si="1624"/>
        <v>85</v>
      </c>
      <c r="C24946" s="815">
        <f t="shared" si="1625"/>
        <v>282</v>
      </c>
      <c r="D24946" s="815">
        <f t="shared" si="1626"/>
        <v>261</v>
      </c>
      <c r="E24946" s="815">
        <v>2028</v>
      </c>
    </row>
    <row r="24947" spans="1:5">
      <c r="A24947" s="816">
        <f t="shared" ref="A24947:A25010" si="1627">A24946+1</f>
        <v>46838</v>
      </c>
      <c r="B24947" s="815">
        <f t="shared" si="1624"/>
        <v>86</v>
      </c>
      <c r="C24947" s="815">
        <f t="shared" si="1625"/>
        <v>281</v>
      </c>
      <c r="D24947" s="815">
        <f t="shared" si="1626"/>
        <v>260</v>
      </c>
      <c r="E24947" s="815">
        <v>2028</v>
      </c>
    </row>
    <row r="24948" spans="1:5">
      <c r="A24948" s="816">
        <f t="shared" si="1627"/>
        <v>46839</v>
      </c>
      <c r="B24948" s="815">
        <f t="shared" si="1624"/>
        <v>87</v>
      </c>
      <c r="C24948" s="815">
        <f t="shared" si="1625"/>
        <v>280</v>
      </c>
      <c r="D24948" s="815">
        <f t="shared" si="1626"/>
        <v>259</v>
      </c>
      <c r="E24948" s="815">
        <v>2028</v>
      </c>
    </row>
    <row r="24949" spans="1:5">
      <c r="A24949" s="816">
        <f t="shared" si="1627"/>
        <v>46840</v>
      </c>
      <c r="B24949" s="815">
        <f t="shared" si="1624"/>
        <v>88</v>
      </c>
      <c r="C24949" s="815">
        <f t="shared" si="1625"/>
        <v>279</v>
      </c>
      <c r="D24949" s="815">
        <f t="shared" si="1626"/>
        <v>258</v>
      </c>
      <c r="E24949" s="815">
        <v>2028</v>
      </c>
    </row>
    <row r="24950" spans="1:5">
      <c r="A24950" s="816">
        <f t="shared" si="1627"/>
        <v>46841</v>
      </c>
      <c r="B24950" s="815">
        <f t="shared" si="1624"/>
        <v>89</v>
      </c>
      <c r="C24950" s="815">
        <f t="shared" si="1625"/>
        <v>278</v>
      </c>
      <c r="D24950" s="815">
        <f t="shared" si="1626"/>
        <v>257</v>
      </c>
      <c r="E24950" s="815">
        <v>2028</v>
      </c>
    </row>
    <row r="24951" spans="1:5">
      <c r="A24951" s="816">
        <f t="shared" si="1627"/>
        <v>46842</v>
      </c>
      <c r="B24951" s="815">
        <f t="shared" si="1624"/>
        <v>90</v>
      </c>
      <c r="C24951" s="815">
        <f t="shared" si="1625"/>
        <v>277</v>
      </c>
      <c r="D24951" s="815">
        <f t="shared" si="1626"/>
        <v>256</v>
      </c>
      <c r="E24951" s="815">
        <v>2028</v>
      </c>
    </row>
    <row r="24952" spans="1:5">
      <c r="A24952" s="816">
        <f t="shared" si="1627"/>
        <v>46843</v>
      </c>
      <c r="B24952" s="815">
        <f t="shared" si="1624"/>
        <v>91</v>
      </c>
      <c r="C24952" s="815">
        <f t="shared" si="1625"/>
        <v>276</v>
      </c>
      <c r="D24952" s="815">
        <f t="shared" si="1626"/>
        <v>255</v>
      </c>
      <c r="E24952" s="815">
        <v>2028</v>
      </c>
    </row>
    <row r="24953" spans="1:5">
      <c r="A24953" s="816">
        <f t="shared" si="1627"/>
        <v>46844</v>
      </c>
      <c r="B24953" s="815">
        <f t="shared" si="1624"/>
        <v>92</v>
      </c>
      <c r="C24953" s="815">
        <f t="shared" si="1625"/>
        <v>275</v>
      </c>
      <c r="D24953" s="815">
        <f t="shared" si="1626"/>
        <v>254</v>
      </c>
      <c r="E24953" s="815">
        <v>2028</v>
      </c>
    </row>
    <row r="24954" spans="1:5">
      <c r="A24954" s="816">
        <f t="shared" si="1627"/>
        <v>46845</v>
      </c>
      <c r="B24954" s="815">
        <f t="shared" si="1624"/>
        <v>93</v>
      </c>
      <c r="C24954" s="815">
        <f t="shared" si="1625"/>
        <v>274</v>
      </c>
      <c r="D24954" s="815">
        <f t="shared" si="1626"/>
        <v>253</v>
      </c>
      <c r="E24954" s="815">
        <v>2028</v>
      </c>
    </row>
    <row r="24955" spans="1:5">
      <c r="A24955" s="816">
        <f t="shared" si="1627"/>
        <v>46846</v>
      </c>
      <c r="B24955" s="815">
        <f t="shared" si="1624"/>
        <v>94</v>
      </c>
      <c r="C24955" s="815">
        <f t="shared" si="1625"/>
        <v>273</v>
      </c>
      <c r="D24955" s="815">
        <f t="shared" si="1626"/>
        <v>252</v>
      </c>
      <c r="E24955" s="815">
        <v>2028</v>
      </c>
    </row>
    <row r="24956" spans="1:5">
      <c r="A24956" s="816">
        <f t="shared" si="1627"/>
        <v>46847</v>
      </c>
      <c r="B24956" s="815">
        <f t="shared" si="1624"/>
        <v>95</v>
      </c>
      <c r="C24956" s="815">
        <f t="shared" si="1625"/>
        <v>272</v>
      </c>
      <c r="D24956" s="815">
        <f t="shared" si="1626"/>
        <v>251</v>
      </c>
      <c r="E24956" s="815">
        <v>2028</v>
      </c>
    </row>
    <row r="24957" spans="1:5">
      <c r="A24957" s="816">
        <f t="shared" si="1627"/>
        <v>46848</v>
      </c>
      <c r="B24957" s="815">
        <f t="shared" si="1624"/>
        <v>96</v>
      </c>
      <c r="C24957" s="815">
        <f t="shared" si="1625"/>
        <v>271</v>
      </c>
      <c r="D24957" s="815">
        <f t="shared" si="1626"/>
        <v>250</v>
      </c>
      <c r="E24957" s="815">
        <v>2028</v>
      </c>
    </row>
    <row r="24958" spans="1:5">
      <c r="A24958" s="816">
        <f t="shared" si="1627"/>
        <v>46849</v>
      </c>
      <c r="B24958" s="815">
        <f t="shared" si="1624"/>
        <v>97</v>
      </c>
      <c r="C24958" s="815">
        <f t="shared" si="1625"/>
        <v>270</v>
      </c>
      <c r="D24958" s="815">
        <f t="shared" si="1626"/>
        <v>249</v>
      </c>
      <c r="E24958" s="815">
        <v>2028</v>
      </c>
    </row>
    <row r="24959" spans="1:5">
      <c r="A24959" s="816">
        <f t="shared" si="1627"/>
        <v>46850</v>
      </c>
      <c r="B24959" s="815">
        <f t="shared" si="1624"/>
        <v>98</v>
      </c>
      <c r="C24959" s="815">
        <f t="shared" si="1625"/>
        <v>269</v>
      </c>
      <c r="D24959" s="815">
        <f t="shared" si="1626"/>
        <v>248</v>
      </c>
      <c r="E24959" s="815">
        <v>2028</v>
      </c>
    </row>
    <row r="24960" spans="1:5">
      <c r="A24960" s="816">
        <f t="shared" si="1627"/>
        <v>46851</v>
      </c>
      <c r="B24960" s="815">
        <f t="shared" si="1624"/>
        <v>99</v>
      </c>
      <c r="C24960" s="815">
        <f t="shared" si="1625"/>
        <v>268</v>
      </c>
      <c r="D24960" s="815">
        <f t="shared" si="1626"/>
        <v>247</v>
      </c>
      <c r="E24960" s="815">
        <v>2028</v>
      </c>
    </row>
    <row r="24961" spans="1:5">
      <c r="A24961" s="816">
        <f t="shared" si="1627"/>
        <v>46852</v>
      </c>
      <c r="B24961" s="815">
        <f t="shared" si="1624"/>
        <v>100</v>
      </c>
      <c r="C24961" s="815">
        <f t="shared" si="1625"/>
        <v>267</v>
      </c>
      <c r="D24961" s="815">
        <f t="shared" si="1626"/>
        <v>246</v>
      </c>
      <c r="E24961" s="815">
        <v>2028</v>
      </c>
    </row>
    <row r="24962" spans="1:5">
      <c r="A24962" s="816">
        <f t="shared" si="1627"/>
        <v>46853</v>
      </c>
      <c r="B24962" s="815">
        <f t="shared" si="1624"/>
        <v>101</v>
      </c>
      <c r="C24962" s="815">
        <f t="shared" si="1625"/>
        <v>266</v>
      </c>
      <c r="D24962" s="815">
        <f t="shared" si="1626"/>
        <v>245</v>
      </c>
      <c r="E24962" s="815">
        <v>2028</v>
      </c>
    </row>
    <row r="24963" spans="1:5">
      <c r="A24963" s="816">
        <f t="shared" si="1627"/>
        <v>46854</v>
      </c>
      <c r="B24963" s="815">
        <f t="shared" si="1624"/>
        <v>102</v>
      </c>
      <c r="C24963" s="815">
        <f t="shared" si="1625"/>
        <v>265</v>
      </c>
      <c r="D24963" s="815">
        <f t="shared" si="1626"/>
        <v>244</v>
      </c>
      <c r="E24963" s="815">
        <v>2028</v>
      </c>
    </row>
    <row r="24964" spans="1:5">
      <c r="A24964" s="816">
        <f t="shared" si="1627"/>
        <v>46855</v>
      </c>
      <c r="B24964" s="815">
        <f t="shared" si="1624"/>
        <v>103</v>
      </c>
      <c r="C24964" s="815">
        <f t="shared" si="1625"/>
        <v>264</v>
      </c>
      <c r="D24964" s="815">
        <f t="shared" si="1626"/>
        <v>243</v>
      </c>
      <c r="E24964" s="815">
        <v>2028</v>
      </c>
    </row>
    <row r="24965" spans="1:5">
      <c r="A24965" s="816">
        <f t="shared" si="1627"/>
        <v>46856</v>
      </c>
      <c r="B24965" s="815">
        <f t="shared" si="1624"/>
        <v>104</v>
      </c>
      <c r="C24965" s="815">
        <f t="shared" si="1625"/>
        <v>263</v>
      </c>
      <c r="D24965" s="815">
        <f t="shared" si="1626"/>
        <v>242</v>
      </c>
      <c r="E24965" s="815">
        <v>2028</v>
      </c>
    </row>
    <row r="24966" spans="1:5">
      <c r="A24966" s="816">
        <f t="shared" si="1627"/>
        <v>46857</v>
      </c>
      <c r="B24966" s="815">
        <f t="shared" si="1624"/>
        <v>105</v>
      </c>
      <c r="C24966" s="815">
        <f t="shared" si="1625"/>
        <v>262</v>
      </c>
      <c r="D24966" s="815">
        <f t="shared" si="1626"/>
        <v>241</v>
      </c>
      <c r="E24966" s="815">
        <v>2028</v>
      </c>
    </row>
    <row r="24967" spans="1:5">
      <c r="A24967" s="816">
        <f t="shared" si="1627"/>
        <v>46858</v>
      </c>
      <c r="B24967" s="815">
        <f t="shared" si="1624"/>
        <v>106</v>
      </c>
      <c r="C24967" s="815">
        <f t="shared" si="1625"/>
        <v>261</v>
      </c>
      <c r="D24967" s="815">
        <f t="shared" si="1626"/>
        <v>240</v>
      </c>
      <c r="E24967" s="815">
        <v>2028</v>
      </c>
    </row>
    <row r="24968" spans="1:5">
      <c r="A24968" s="816">
        <f t="shared" si="1627"/>
        <v>46859</v>
      </c>
      <c r="B24968" s="815">
        <f t="shared" si="1624"/>
        <v>107</v>
      </c>
      <c r="C24968" s="815">
        <f t="shared" si="1625"/>
        <v>260</v>
      </c>
      <c r="D24968" s="815">
        <f t="shared" si="1626"/>
        <v>239</v>
      </c>
      <c r="E24968" s="815">
        <v>2028</v>
      </c>
    </row>
    <row r="24969" spans="1:5">
      <c r="A24969" s="816">
        <f t="shared" si="1627"/>
        <v>46860</v>
      </c>
      <c r="B24969" s="815">
        <f t="shared" si="1624"/>
        <v>108</v>
      </c>
      <c r="C24969" s="815">
        <f t="shared" si="1625"/>
        <v>259</v>
      </c>
      <c r="D24969" s="815">
        <f t="shared" si="1626"/>
        <v>238</v>
      </c>
      <c r="E24969" s="815">
        <v>2028</v>
      </c>
    </row>
    <row r="24970" spans="1:5">
      <c r="A24970" s="816">
        <f t="shared" si="1627"/>
        <v>46861</v>
      </c>
      <c r="B24970" s="815">
        <f t="shared" si="1624"/>
        <v>109</v>
      </c>
      <c r="C24970" s="815">
        <f t="shared" si="1625"/>
        <v>258</v>
      </c>
      <c r="D24970" s="815">
        <f t="shared" si="1626"/>
        <v>237</v>
      </c>
      <c r="E24970" s="815">
        <v>2028</v>
      </c>
    </row>
    <row r="24971" spans="1:5">
      <c r="A24971" s="816">
        <f t="shared" si="1627"/>
        <v>46862</v>
      </c>
      <c r="B24971" s="815">
        <f t="shared" ref="B24971:B25034" si="1628">B24970+1</f>
        <v>110</v>
      </c>
      <c r="C24971" s="815">
        <f t="shared" ref="C24971:C25034" si="1629">C24970-1</f>
        <v>257</v>
      </c>
      <c r="D24971" s="815">
        <f t="shared" ref="D24971:D25034" si="1630">D24970-1</f>
        <v>236</v>
      </c>
      <c r="E24971" s="815">
        <v>2028</v>
      </c>
    </row>
    <row r="24972" spans="1:5">
      <c r="A24972" s="816">
        <f t="shared" si="1627"/>
        <v>46863</v>
      </c>
      <c r="B24972" s="815">
        <f t="shared" si="1628"/>
        <v>111</v>
      </c>
      <c r="C24972" s="815">
        <f t="shared" si="1629"/>
        <v>256</v>
      </c>
      <c r="D24972" s="815">
        <f t="shared" si="1630"/>
        <v>235</v>
      </c>
      <c r="E24972" s="815">
        <v>2028</v>
      </c>
    </row>
    <row r="24973" spans="1:5">
      <c r="A24973" s="816">
        <f t="shared" si="1627"/>
        <v>46864</v>
      </c>
      <c r="B24973" s="815">
        <f t="shared" si="1628"/>
        <v>112</v>
      </c>
      <c r="C24973" s="815">
        <f t="shared" si="1629"/>
        <v>255</v>
      </c>
      <c r="D24973" s="815">
        <f t="shared" si="1630"/>
        <v>234</v>
      </c>
      <c r="E24973" s="815">
        <v>2028</v>
      </c>
    </row>
    <row r="24974" spans="1:5">
      <c r="A24974" s="816">
        <f t="shared" si="1627"/>
        <v>46865</v>
      </c>
      <c r="B24974" s="815">
        <f t="shared" si="1628"/>
        <v>113</v>
      </c>
      <c r="C24974" s="815">
        <f t="shared" si="1629"/>
        <v>254</v>
      </c>
      <c r="D24974" s="815">
        <f t="shared" si="1630"/>
        <v>233</v>
      </c>
      <c r="E24974" s="815">
        <v>2028</v>
      </c>
    </row>
    <row r="24975" spans="1:5">
      <c r="A24975" s="816">
        <f t="shared" si="1627"/>
        <v>46866</v>
      </c>
      <c r="B24975" s="815">
        <f t="shared" si="1628"/>
        <v>114</v>
      </c>
      <c r="C24975" s="815">
        <f t="shared" si="1629"/>
        <v>253</v>
      </c>
      <c r="D24975" s="815">
        <f t="shared" si="1630"/>
        <v>232</v>
      </c>
      <c r="E24975" s="815">
        <v>2028</v>
      </c>
    </row>
    <row r="24976" spans="1:5">
      <c r="A24976" s="816">
        <f t="shared" si="1627"/>
        <v>46867</v>
      </c>
      <c r="B24976" s="815">
        <f t="shared" si="1628"/>
        <v>115</v>
      </c>
      <c r="C24976" s="815">
        <f t="shared" si="1629"/>
        <v>252</v>
      </c>
      <c r="D24976" s="815">
        <f t="shared" si="1630"/>
        <v>231</v>
      </c>
      <c r="E24976" s="815">
        <v>2028</v>
      </c>
    </row>
    <row r="24977" spans="1:5">
      <c r="A24977" s="816">
        <f t="shared" si="1627"/>
        <v>46868</v>
      </c>
      <c r="B24977" s="815">
        <f t="shared" si="1628"/>
        <v>116</v>
      </c>
      <c r="C24977" s="815">
        <f t="shared" si="1629"/>
        <v>251</v>
      </c>
      <c r="D24977" s="815">
        <f t="shared" si="1630"/>
        <v>230</v>
      </c>
      <c r="E24977" s="815">
        <v>2028</v>
      </c>
    </row>
    <row r="24978" spans="1:5">
      <c r="A24978" s="816">
        <f t="shared" si="1627"/>
        <v>46869</v>
      </c>
      <c r="B24978" s="815">
        <f t="shared" si="1628"/>
        <v>117</v>
      </c>
      <c r="C24978" s="815">
        <f t="shared" si="1629"/>
        <v>250</v>
      </c>
      <c r="D24978" s="815">
        <f t="shared" si="1630"/>
        <v>229</v>
      </c>
      <c r="E24978" s="815">
        <v>2028</v>
      </c>
    </row>
    <row r="24979" spans="1:5">
      <c r="A24979" s="816">
        <f t="shared" si="1627"/>
        <v>46870</v>
      </c>
      <c r="B24979" s="815">
        <f t="shared" si="1628"/>
        <v>118</v>
      </c>
      <c r="C24979" s="815">
        <f t="shared" si="1629"/>
        <v>249</v>
      </c>
      <c r="D24979" s="815">
        <f t="shared" si="1630"/>
        <v>228</v>
      </c>
      <c r="E24979" s="815">
        <v>2028</v>
      </c>
    </row>
    <row r="24980" spans="1:5">
      <c r="A24980" s="816">
        <f t="shared" si="1627"/>
        <v>46871</v>
      </c>
      <c r="B24980" s="815">
        <f t="shared" si="1628"/>
        <v>119</v>
      </c>
      <c r="C24980" s="815">
        <f t="shared" si="1629"/>
        <v>248</v>
      </c>
      <c r="D24980" s="815">
        <f t="shared" si="1630"/>
        <v>227</v>
      </c>
      <c r="E24980" s="815">
        <v>2028</v>
      </c>
    </row>
    <row r="24981" spans="1:5">
      <c r="A24981" s="816">
        <f t="shared" si="1627"/>
        <v>46872</v>
      </c>
      <c r="B24981" s="815">
        <f t="shared" si="1628"/>
        <v>120</v>
      </c>
      <c r="C24981" s="815">
        <f t="shared" si="1629"/>
        <v>247</v>
      </c>
      <c r="D24981" s="815">
        <f t="shared" si="1630"/>
        <v>226</v>
      </c>
      <c r="E24981" s="815">
        <v>2028</v>
      </c>
    </row>
    <row r="24982" spans="1:5">
      <c r="A24982" s="816">
        <f t="shared" si="1627"/>
        <v>46873</v>
      </c>
      <c r="B24982" s="815">
        <f t="shared" si="1628"/>
        <v>121</v>
      </c>
      <c r="C24982" s="815">
        <f t="shared" si="1629"/>
        <v>246</v>
      </c>
      <c r="D24982" s="815">
        <f t="shared" si="1630"/>
        <v>225</v>
      </c>
      <c r="E24982" s="815">
        <v>2028</v>
      </c>
    </row>
    <row r="24983" spans="1:5">
      <c r="A24983" s="816">
        <f t="shared" si="1627"/>
        <v>46874</v>
      </c>
      <c r="B24983" s="815">
        <f t="shared" si="1628"/>
        <v>122</v>
      </c>
      <c r="C24983" s="815">
        <f t="shared" si="1629"/>
        <v>245</v>
      </c>
      <c r="D24983" s="815">
        <f t="shared" si="1630"/>
        <v>224</v>
      </c>
      <c r="E24983" s="815">
        <v>2028</v>
      </c>
    </row>
    <row r="24984" spans="1:5">
      <c r="A24984" s="816">
        <f t="shared" si="1627"/>
        <v>46875</v>
      </c>
      <c r="B24984" s="815">
        <f t="shared" si="1628"/>
        <v>123</v>
      </c>
      <c r="C24984" s="815">
        <f t="shared" si="1629"/>
        <v>244</v>
      </c>
      <c r="D24984" s="815">
        <f t="shared" si="1630"/>
        <v>223</v>
      </c>
      <c r="E24984" s="815">
        <v>2028</v>
      </c>
    </row>
    <row r="24985" spans="1:5">
      <c r="A24985" s="816">
        <f t="shared" si="1627"/>
        <v>46876</v>
      </c>
      <c r="B24985" s="815">
        <f t="shared" si="1628"/>
        <v>124</v>
      </c>
      <c r="C24985" s="815">
        <f t="shared" si="1629"/>
        <v>243</v>
      </c>
      <c r="D24985" s="815">
        <f t="shared" si="1630"/>
        <v>222</v>
      </c>
      <c r="E24985" s="815">
        <v>2028</v>
      </c>
    </row>
    <row r="24986" spans="1:5">
      <c r="A24986" s="816">
        <f t="shared" si="1627"/>
        <v>46877</v>
      </c>
      <c r="B24986" s="815">
        <f t="shared" si="1628"/>
        <v>125</v>
      </c>
      <c r="C24986" s="815">
        <f t="shared" si="1629"/>
        <v>242</v>
      </c>
      <c r="D24986" s="815">
        <f t="shared" si="1630"/>
        <v>221</v>
      </c>
      <c r="E24986" s="815">
        <v>2028</v>
      </c>
    </row>
    <row r="24987" spans="1:5">
      <c r="A24987" s="816">
        <f t="shared" si="1627"/>
        <v>46878</v>
      </c>
      <c r="B24987" s="815">
        <f t="shared" si="1628"/>
        <v>126</v>
      </c>
      <c r="C24987" s="815">
        <f t="shared" si="1629"/>
        <v>241</v>
      </c>
      <c r="D24987" s="815">
        <f t="shared" si="1630"/>
        <v>220</v>
      </c>
      <c r="E24987" s="815">
        <v>2028</v>
      </c>
    </row>
    <row r="24988" spans="1:5">
      <c r="A24988" s="816">
        <f t="shared" si="1627"/>
        <v>46879</v>
      </c>
      <c r="B24988" s="815">
        <f t="shared" si="1628"/>
        <v>127</v>
      </c>
      <c r="C24988" s="815">
        <f t="shared" si="1629"/>
        <v>240</v>
      </c>
      <c r="D24988" s="815">
        <f t="shared" si="1630"/>
        <v>219</v>
      </c>
      <c r="E24988" s="815">
        <v>2028</v>
      </c>
    </row>
    <row r="24989" spans="1:5">
      <c r="A24989" s="816">
        <f t="shared" si="1627"/>
        <v>46880</v>
      </c>
      <c r="B24989" s="815">
        <f t="shared" si="1628"/>
        <v>128</v>
      </c>
      <c r="C24989" s="815">
        <f t="shared" si="1629"/>
        <v>239</v>
      </c>
      <c r="D24989" s="815">
        <f t="shared" si="1630"/>
        <v>218</v>
      </c>
      <c r="E24989" s="815">
        <v>2028</v>
      </c>
    </row>
    <row r="24990" spans="1:5">
      <c r="A24990" s="816">
        <f t="shared" si="1627"/>
        <v>46881</v>
      </c>
      <c r="B24990" s="815">
        <f t="shared" si="1628"/>
        <v>129</v>
      </c>
      <c r="C24990" s="815">
        <f t="shared" si="1629"/>
        <v>238</v>
      </c>
      <c r="D24990" s="815">
        <f t="shared" si="1630"/>
        <v>217</v>
      </c>
      <c r="E24990" s="815">
        <v>2028</v>
      </c>
    </row>
    <row r="24991" spans="1:5">
      <c r="A24991" s="816">
        <f t="shared" si="1627"/>
        <v>46882</v>
      </c>
      <c r="B24991" s="815">
        <f t="shared" si="1628"/>
        <v>130</v>
      </c>
      <c r="C24991" s="815">
        <f t="shared" si="1629"/>
        <v>237</v>
      </c>
      <c r="D24991" s="815">
        <f t="shared" si="1630"/>
        <v>216</v>
      </c>
      <c r="E24991" s="815">
        <v>2028</v>
      </c>
    </row>
    <row r="24992" spans="1:5">
      <c r="A24992" s="816">
        <f t="shared" si="1627"/>
        <v>46883</v>
      </c>
      <c r="B24992" s="815">
        <f t="shared" si="1628"/>
        <v>131</v>
      </c>
      <c r="C24992" s="815">
        <f t="shared" si="1629"/>
        <v>236</v>
      </c>
      <c r="D24992" s="815">
        <f t="shared" si="1630"/>
        <v>215</v>
      </c>
      <c r="E24992" s="815">
        <v>2028</v>
      </c>
    </row>
    <row r="24993" spans="1:5">
      <c r="A24993" s="816">
        <f t="shared" si="1627"/>
        <v>46884</v>
      </c>
      <c r="B24993" s="815">
        <f t="shared" si="1628"/>
        <v>132</v>
      </c>
      <c r="C24993" s="815">
        <f t="shared" si="1629"/>
        <v>235</v>
      </c>
      <c r="D24993" s="815">
        <f t="shared" si="1630"/>
        <v>214</v>
      </c>
      <c r="E24993" s="815">
        <v>2028</v>
      </c>
    </row>
    <row r="24994" spans="1:5">
      <c r="A24994" s="816">
        <f t="shared" si="1627"/>
        <v>46885</v>
      </c>
      <c r="B24994" s="815">
        <f t="shared" si="1628"/>
        <v>133</v>
      </c>
      <c r="C24994" s="815">
        <f t="shared" si="1629"/>
        <v>234</v>
      </c>
      <c r="D24994" s="815">
        <f t="shared" si="1630"/>
        <v>213</v>
      </c>
      <c r="E24994" s="815">
        <v>2028</v>
      </c>
    </row>
    <row r="24995" spans="1:5">
      <c r="A24995" s="816">
        <f t="shared" si="1627"/>
        <v>46886</v>
      </c>
      <c r="B24995" s="815">
        <f t="shared" si="1628"/>
        <v>134</v>
      </c>
      <c r="C24995" s="815">
        <f t="shared" si="1629"/>
        <v>233</v>
      </c>
      <c r="D24995" s="815">
        <f t="shared" si="1630"/>
        <v>212</v>
      </c>
      <c r="E24995" s="815">
        <v>2028</v>
      </c>
    </row>
    <row r="24996" spans="1:5">
      <c r="A24996" s="816">
        <f t="shared" si="1627"/>
        <v>46887</v>
      </c>
      <c r="B24996" s="815">
        <f t="shared" si="1628"/>
        <v>135</v>
      </c>
      <c r="C24996" s="815">
        <f t="shared" si="1629"/>
        <v>232</v>
      </c>
      <c r="D24996" s="815">
        <f t="shared" si="1630"/>
        <v>211</v>
      </c>
      <c r="E24996" s="815">
        <v>2028</v>
      </c>
    </row>
    <row r="24997" spans="1:5">
      <c r="A24997" s="816">
        <f t="shared" si="1627"/>
        <v>46888</v>
      </c>
      <c r="B24997" s="815">
        <f t="shared" si="1628"/>
        <v>136</v>
      </c>
      <c r="C24997" s="815">
        <f t="shared" si="1629"/>
        <v>231</v>
      </c>
      <c r="D24997" s="815">
        <f t="shared" si="1630"/>
        <v>210</v>
      </c>
      <c r="E24997" s="815">
        <v>2028</v>
      </c>
    </row>
    <row r="24998" spans="1:5">
      <c r="A24998" s="816">
        <f t="shared" si="1627"/>
        <v>46889</v>
      </c>
      <c r="B24998" s="815">
        <f t="shared" si="1628"/>
        <v>137</v>
      </c>
      <c r="C24998" s="815">
        <f t="shared" si="1629"/>
        <v>230</v>
      </c>
      <c r="D24998" s="815">
        <f t="shared" si="1630"/>
        <v>209</v>
      </c>
      <c r="E24998" s="815">
        <v>2028</v>
      </c>
    </row>
    <row r="24999" spans="1:5">
      <c r="A24999" s="816">
        <f t="shared" si="1627"/>
        <v>46890</v>
      </c>
      <c r="B24999" s="815">
        <f t="shared" si="1628"/>
        <v>138</v>
      </c>
      <c r="C24999" s="815">
        <f t="shared" si="1629"/>
        <v>229</v>
      </c>
      <c r="D24999" s="815">
        <f t="shared" si="1630"/>
        <v>208</v>
      </c>
      <c r="E24999" s="815">
        <v>2028</v>
      </c>
    </row>
    <row r="25000" spans="1:5">
      <c r="A25000" s="816">
        <f t="shared" si="1627"/>
        <v>46891</v>
      </c>
      <c r="B25000" s="815">
        <f t="shared" si="1628"/>
        <v>139</v>
      </c>
      <c r="C25000" s="815">
        <f t="shared" si="1629"/>
        <v>228</v>
      </c>
      <c r="D25000" s="815">
        <f t="shared" si="1630"/>
        <v>207</v>
      </c>
      <c r="E25000" s="815">
        <v>2028</v>
      </c>
    </row>
    <row r="25001" spans="1:5">
      <c r="A25001" s="816">
        <f t="shared" si="1627"/>
        <v>46892</v>
      </c>
      <c r="B25001" s="815">
        <f t="shared" si="1628"/>
        <v>140</v>
      </c>
      <c r="C25001" s="815">
        <f t="shared" si="1629"/>
        <v>227</v>
      </c>
      <c r="D25001" s="815">
        <f t="shared" si="1630"/>
        <v>206</v>
      </c>
      <c r="E25001" s="815">
        <v>2028</v>
      </c>
    </row>
    <row r="25002" spans="1:5">
      <c r="A25002" s="816">
        <f t="shared" si="1627"/>
        <v>46893</v>
      </c>
      <c r="B25002" s="815">
        <f t="shared" si="1628"/>
        <v>141</v>
      </c>
      <c r="C25002" s="815">
        <f t="shared" si="1629"/>
        <v>226</v>
      </c>
      <c r="D25002" s="815">
        <f t="shared" si="1630"/>
        <v>205</v>
      </c>
      <c r="E25002" s="815">
        <v>2028</v>
      </c>
    </row>
    <row r="25003" spans="1:5">
      <c r="A25003" s="816">
        <f t="shared" si="1627"/>
        <v>46894</v>
      </c>
      <c r="B25003" s="815">
        <f t="shared" si="1628"/>
        <v>142</v>
      </c>
      <c r="C25003" s="815">
        <f t="shared" si="1629"/>
        <v>225</v>
      </c>
      <c r="D25003" s="815">
        <f t="shared" si="1630"/>
        <v>204</v>
      </c>
      <c r="E25003" s="815">
        <v>2028</v>
      </c>
    </row>
    <row r="25004" spans="1:5">
      <c r="A25004" s="816">
        <f t="shared" si="1627"/>
        <v>46895</v>
      </c>
      <c r="B25004" s="815">
        <f t="shared" si="1628"/>
        <v>143</v>
      </c>
      <c r="C25004" s="815">
        <f t="shared" si="1629"/>
        <v>224</v>
      </c>
      <c r="D25004" s="815">
        <f t="shared" si="1630"/>
        <v>203</v>
      </c>
      <c r="E25004" s="815">
        <v>2028</v>
      </c>
    </row>
    <row r="25005" spans="1:5">
      <c r="A25005" s="816">
        <f t="shared" si="1627"/>
        <v>46896</v>
      </c>
      <c r="B25005" s="815">
        <f t="shared" si="1628"/>
        <v>144</v>
      </c>
      <c r="C25005" s="815">
        <f t="shared" si="1629"/>
        <v>223</v>
      </c>
      <c r="D25005" s="815">
        <f t="shared" si="1630"/>
        <v>202</v>
      </c>
      <c r="E25005" s="815">
        <v>2028</v>
      </c>
    </row>
    <row r="25006" spans="1:5">
      <c r="A25006" s="816">
        <f t="shared" si="1627"/>
        <v>46897</v>
      </c>
      <c r="B25006" s="815">
        <f t="shared" si="1628"/>
        <v>145</v>
      </c>
      <c r="C25006" s="815">
        <f t="shared" si="1629"/>
        <v>222</v>
      </c>
      <c r="D25006" s="815">
        <f t="shared" si="1630"/>
        <v>201</v>
      </c>
      <c r="E25006" s="815">
        <v>2028</v>
      </c>
    </row>
    <row r="25007" spans="1:5">
      <c r="A25007" s="816">
        <f t="shared" si="1627"/>
        <v>46898</v>
      </c>
      <c r="B25007" s="815">
        <f t="shared" si="1628"/>
        <v>146</v>
      </c>
      <c r="C25007" s="815">
        <f t="shared" si="1629"/>
        <v>221</v>
      </c>
      <c r="D25007" s="815">
        <f t="shared" si="1630"/>
        <v>200</v>
      </c>
      <c r="E25007" s="815">
        <v>2028</v>
      </c>
    </row>
    <row r="25008" spans="1:5">
      <c r="A25008" s="816">
        <f t="shared" si="1627"/>
        <v>46899</v>
      </c>
      <c r="B25008" s="815">
        <f t="shared" si="1628"/>
        <v>147</v>
      </c>
      <c r="C25008" s="815">
        <f t="shared" si="1629"/>
        <v>220</v>
      </c>
      <c r="D25008" s="815">
        <f t="shared" si="1630"/>
        <v>199</v>
      </c>
      <c r="E25008" s="815">
        <v>2028</v>
      </c>
    </row>
    <row r="25009" spans="1:5">
      <c r="A25009" s="816">
        <f t="shared" si="1627"/>
        <v>46900</v>
      </c>
      <c r="B25009" s="815">
        <f t="shared" si="1628"/>
        <v>148</v>
      </c>
      <c r="C25009" s="815">
        <f t="shared" si="1629"/>
        <v>219</v>
      </c>
      <c r="D25009" s="815">
        <f t="shared" si="1630"/>
        <v>198</v>
      </c>
      <c r="E25009" s="815">
        <v>2028</v>
      </c>
    </row>
    <row r="25010" spans="1:5">
      <c r="A25010" s="816">
        <f t="shared" si="1627"/>
        <v>46901</v>
      </c>
      <c r="B25010" s="815">
        <f t="shared" si="1628"/>
        <v>149</v>
      </c>
      <c r="C25010" s="815">
        <f t="shared" si="1629"/>
        <v>218</v>
      </c>
      <c r="D25010" s="815">
        <f t="shared" si="1630"/>
        <v>197</v>
      </c>
      <c r="E25010" s="815">
        <v>2028</v>
      </c>
    </row>
    <row r="25011" spans="1:5">
      <c r="A25011" s="816">
        <f t="shared" ref="A25011:A25074" si="1631">A25010+1</f>
        <v>46902</v>
      </c>
      <c r="B25011" s="815">
        <f t="shared" si="1628"/>
        <v>150</v>
      </c>
      <c r="C25011" s="815">
        <f t="shared" si="1629"/>
        <v>217</v>
      </c>
      <c r="D25011" s="815">
        <f t="shared" si="1630"/>
        <v>196</v>
      </c>
      <c r="E25011" s="815">
        <v>2028</v>
      </c>
    </row>
    <row r="25012" spans="1:5">
      <c r="A25012" s="816">
        <f t="shared" si="1631"/>
        <v>46903</v>
      </c>
      <c r="B25012" s="815">
        <f t="shared" si="1628"/>
        <v>151</v>
      </c>
      <c r="C25012" s="815">
        <f t="shared" si="1629"/>
        <v>216</v>
      </c>
      <c r="D25012" s="815">
        <f t="shared" si="1630"/>
        <v>195</v>
      </c>
      <c r="E25012" s="815">
        <v>2028</v>
      </c>
    </row>
    <row r="25013" spans="1:5">
      <c r="A25013" s="816">
        <f t="shared" si="1631"/>
        <v>46904</v>
      </c>
      <c r="B25013" s="815">
        <f t="shared" si="1628"/>
        <v>152</v>
      </c>
      <c r="C25013" s="815">
        <f t="shared" si="1629"/>
        <v>215</v>
      </c>
      <c r="D25013" s="815">
        <f t="shared" si="1630"/>
        <v>194</v>
      </c>
      <c r="E25013" s="815">
        <v>2028</v>
      </c>
    </row>
    <row r="25014" spans="1:5">
      <c r="A25014" s="816">
        <f t="shared" si="1631"/>
        <v>46905</v>
      </c>
      <c r="B25014" s="815">
        <f t="shared" si="1628"/>
        <v>153</v>
      </c>
      <c r="C25014" s="815">
        <f t="shared" si="1629"/>
        <v>214</v>
      </c>
      <c r="D25014" s="815">
        <f t="shared" si="1630"/>
        <v>193</v>
      </c>
      <c r="E25014" s="815">
        <v>2028</v>
      </c>
    </row>
    <row r="25015" spans="1:5">
      <c r="A25015" s="816">
        <f t="shared" si="1631"/>
        <v>46906</v>
      </c>
      <c r="B25015" s="815">
        <f t="shared" si="1628"/>
        <v>154</v>
      </c>
      <c r="C25015" s="815">
        <f t="shared" si="1629"/>
        <v>213</v>
      </c>
      <c r="D25015" s="815">
        <f t="shared" si="1630"/>
        <v>192</v>
      </c>
      <c r="E25015" s="815">
        <v>2028</v>
      </c>
    </row>
    <row r="25016" spans="1:5">
      <c r="A25016" s="816">
        <f t="shared" si="1631"/>
        <v>46907</v>
      </c>
      <c r="B25016" s="815">
        <f t="shared" si="1628"/>
        <v>155</v>
      </c>
      <c r="C25016" s="815">
        <f t="shared" si="1629"/>
        <v>212</v>
      </c>
      <c r="D25016" s="815">
        <f t="shared" si="1630"/>
        <v>191</v>
      </c>
      <c r="E25016" s="815">
        <v>2028</v>
      </c>
    </row>
    <row r="25017" spans="1:5">
      <c r="A25017" s="816">
        <f t="shared" si="1631"/>
        <v>46908</v>
      </c>
      <c r="B25017" s="815">
        <f t="shared" si="1628"/>
        <v>156</v>
      </c>
      <c r="C25017" s="815">
        <f t="shared" si="1629"/>
        <v>211</v>
      </c>
      <c r="D25017" s="815">
        <f t="shared" si="1630"/>
        <v>190</v>
      </c>
      <c r="E25017" s="815">
        <v>2028</v>
      </c>
    </row>
    <row r="25018" spans="1:5">
      <c r="A25018" s="816">
        <f t="shared" si="1631"/>
        <v>46909</v>
      </c>
      <c r="B25018" s="815">
        <f t="shared" si="1628"/>
        <v>157</v>
      </c>
      <c r="C25018" s="815">
        <f t="shared" si="1629"/>
        <v>210</v>
      </c>
      <c r="D25018" s="815">
        <f t="shared" si="1630"/>
        <v>189</v>
      </c>
      <c r="E25018" s="815">
        <v>2028</v>
      </c>
    </row>
    <row r="25019" spans="1:5">
      <c r="A25019" s="816">
        <f t="shared" si="1631"/>
        <v>46910</v>
      </c>
      <c r="B25019" s="815">
        <f t="shared" si="1628"/>
        <v>158</v>
      </c>
      <c r="C25019" s="815">
        <f t="shared" si="1629"/>
        <v>209</v>
      </c>
      <c r="D25019" s="815">
        <f t="shared" si="1630"/>
        <v>188</v>
      </c>
      <c r="E25019" s="815">
        <v>2028</v>
      </c>
    </row>
    <row r="25020" spans="1:5">
      <c r="A25020" s="816">
        <f t="shared" si="1631"/>
        <v>46911</v>
      </c>
      <c r="B25020" s="815">
        <f t="shared" si="1628"/>
        <v>159</v>
      </c>
      <c r="C25020" s="815">
        <f t="shared" si="1629"/>
        <v>208</v>
      </c>
      <c r="D25020" s="815">
        <f t="shared" si="1630"/>
        <v>187</v>
      </c>
      <c r="E25020" s="815">
        <v>2028</v>
      </c>
    </row>
    <row r="25021" spans="1:5">
      <c r="A25021" s="816">
        <f t="shared" si="1631"/>
        <v>46912</v>
      </c>
      <c r="B25021" s="815">
        <f t="shared" si="1628"/>
        <v>160</v>
      </c>
      <c r="C25021" s="815">
        <f t="shared" si="1629"/>
        <v>207</v>
      </c>
      <c r="D25021" s="815">
        <f t="shared" si="1630"/>
        <v>186</v>
      </c>
      <c r="E25021" s="815">
        <v>2028</v>
      </c>
    </row>
    <row r="25022" spans="1:5">
      <c r="A25022" s="816">
        <f t="shared" si="1631"/>
        <v>46913</v>
      </c>
      <c r="B25022" s="815">
        <f t="shared" si="1628"/>
        <v>161</v>
      </c>
      <c r="C25022" s="815">
        <f t="shared" si="1629"/>
        <v>206</v>
      </c>
      <c r="D25022" s="815">
        <f t="shared" si="1630"/>
        <v>185</v>
      </c>
      <c r="E25022" s="815">
        <v>2028</v>
      </c>
    </row>
    <row r="25023" spans="1:5">
      <c r="A25023" s="816">
        <f t="shared" si="1631"/>
        <v>46914</v>
      </c>
      <c r="B25023" s="815">
        <f t="shared" si="1628"/>
        <v>162</v>
      </c>
      <c r="C25023" s="815">
        <f t="shared" si="1629"/>
        <v>205</v>
      </c>
      <c r="D25023" s="815">
        <f t="shared" si="1630"/>
        <v>184</v>
      </c>
      <c r="E25023" s="815">
        <v>2028</v>
      </c>
    </row>
    <row r="25024" spans="1:5">
      <c r="A25024" s="816">
        <f t="shared" si="1631"/>
        <v>46915</v>
      </c>
      <c r="B25024" s="815">
        <f t="shared" si="1628"/>
        <v>163</v>
      </c>
      <c r="C25024" s="815">
        <f t="shared" si="1629"/>
        <v>204</v>
      </c>
      <c r="D25024" s="815">
        <f t="shared" si="1630"/>
        <v>183</v>
      </c>
      <c r="E25024" s="815">
        <v>2028</v>
      </c>
    </row>
    <row r="25025" spans="1:5">
      <c r="A25025" s="816">
        <f t="shared" si="1631"/>
        <v>46916</v>
      </c>
      <c r="B25025" s="815">
        <f t="shared" si="1628"/>
        <v>164</v>
      </c>
      <c r="C25025" s="815">
        <f t="shared" si="1629"/>
        <v>203</v>
      </c>
      <c r="D25025" s="815">
        <f t="shared" si="1630"/>
        <v>182</v>
      </c>
      <c r="E25025" s="815">
        <v>2028</v>
      </c>
    </row>
    <row r="25026" spans="1:5">
      <c r="A25026" s="816">
        <f t="shared" si="1631"/>
        <v>46917</v>
      </c>
      <c r="B25026" s="815">
        <f t="shared" si="1628"/>
        <v>165</v>
      </c>
      <c r="C25026" s="815">
        <f t="shared" si="1629"/>
        <v>202</v>
      </c>
      <c r="D25026" s="815">
        <f t="shared" si="1630"/>
        <v>181</v>
      </c>
      <c r="E25026" s="815">
        <v>2028</v>
      </c>
    </row>
    <row r="25027" spans="1:5">
      <c r="A25027" s="816">
        <f t="shared" si="1631"/>
        <v>46918</v>
      </c>
      <c r="B25027" s="815">
        <f t="shared" si="1628"/>
        <v>166</v>
      </c>
      <c r="C25027" s="815">
        <f t="shared" si="1629"/>
        <v>201</v>
      </c>
      <c r="D25027" s="815">
        <f t="shared" si="1630"/>
        <v>180</v>
      </c>
      <c r="E25027" s="815">
        <v>2028</v>
      </c>
    </row>
    <row r="25028" spans="1:5">
      <c r="A25028" s="816">
        <f t="shared" si="1631"/>
        <v>46919</v>
      </c>
      <c r="B25028" s="815">
        <f t="shared" si="1628"/>
        <v>167</v>
      </c>
      <c r="C25028" s="815">
        <f t="shared" si="1629"/>
        <v>200</v>
      </c>
      <c r="D25028" s="815">
        <f t="shared" si="1630"/>
        <v>179</v>
      </c>
      <c r="E25028" s="815">
        <v>2028</v>
      </c>
    </row>
    <row r="25029" spans="1:5">
      <c r="A25029" s="816">
        <f t="shared" si="1631"/>
        <v>46920</v>
      </c>
      <c r="B25029" s="815">
        <f t="shared" si="1628"/>
        <v>168</v>
      </c>
      <c r="C25029" s="815">
        <f t="shared" si="1629"/>
        <v>199</v>
      </c>
      <c r="D25029" s="815">
        <f t="shared" si="1630"/>
        <v>178</v>
      </c>
      <c r="E25029" s="815">
        <v>2028</v>
      </c>
    </row>
    <row r="25030" spans="1:5">
      <c r="A25030" s="816">
        <f t="shared" si="1631"/>
        <v>46921</v>
      </c>
      <c r="B25030" s="815">
        <f t="shared" si="1628"/>
        <v>169</v>
      </c>
      <c r="C25030" s="815">
        <f t="shared" si="1629"/>
        <v>198</v>
      </c>
      <c r="D25030" s="815">
        <f t="shared" si="1630"/>
        <v>177</v>
      </c>
      <c r="E25030" s="815">
        <v>2028</v>
      </c>
    </row>
    <row r="25031" spans="1:5">
      <c r="A25031" s="816">
        <f t="shared" si="1631"/>
        <v>46922</v>
      </c>
      <c r="B25031" s="815">
        <f t="shared" si="1628"/>
        <v>170</v>
      </c>
      <c r="C25031" s="815">
        <f t="shared" si="1629"/>
        <v>197</v>
      </c>
      <c r="D25031" s="815">
        <f t="shared" si="1630"/>
        <v>176</v>
      </c>
      <c r="E25031" s="815">
        <v>2028</v>
      </c>
    </row>
    <row r="25032" spans="1:5">
      <c r="A25032" s="816">
        <f t="shared" si="1631"/>
        <v>46923</v>
      </c>
      <c r="B25032" s="815">
        <f t="shared" si="1628"/>
        <v>171</v>
      </c>
      <c r="C25032" s="815">
        <f t="shared" si="1629"/>
        <v>196</v>
      </c>
      <c r="D25032" s="815">
        <f t="shared" si="1630"/>
        <v>175</v>
      </c>
      <c r="E25032" s="815">
        <v>2028</v>
      </c>
    </row>
    <row r="25033" spans="1:5">
      <c r="A25033" s="816">
        <f t="shared" si="1631"/>
        <v>46924</v>
      </c>
      <c r="B25033" s="815">
        <f t="shared" si="1628"/>
        <v>172</v>
      </c>
      <c r="C25033" s="815">
        <f t="shared" si="1629"/>
        <v>195</v>
      </c>
      <c r="D25033" s="815">
        <f t="shared" si="1630"/>
        <v>174</v>
      </c>
      <c r="E25033" s="815">
        <v>2028</v>
      </c>
    </row>
    <row r="25034" spans="1:5">
      <c r="A25034" s="816">
        <f t="shared" si="1631"/>
        <v>46925</v>
      </c>
      <c r="B25034" s="815">
        <f t="shared" si="1628"/>
        <v>173</v>
      </c>
      <c r="C25034" s="815">
        <f t="shared" si="1629"/>
        <v>194</v>
      </c>
      <c r="D25034" s="815">
        <f t="shared" si="1630"/>
        <v>173</v>
      </c>
      <c r="E25034" s="815">
        <v>2028</v>
      </c>
    </row>
    <row r="25035" spans="1:5">
      <c r="A25035" s="816">
        <f t="shared" si="1631"/>
        <v>46926</v>
      </c>
      <c r="B25035" s="815">
        <f t="shared" ref="B25035:B25098" si="1632">B25034+1</f>
        <v>174</v>
      </c>
      <c r="C25035" s="815">
        <f t="shared" ref="C25035:C25098" si="1633">C25034-1</f>
        <v>193</v>
      </c>
      <c r="D25035" s="815">
        <f t="shared" ref="D25035:D25098" si="1634">D25034-1</f>
        <v>172</v>
      </c>
      <c r="E25035" s="815">
        <v>2028</v>
      </c>
    </row>
    <row r="25036" spans="1:5">
      <c r="A25036" s="816">
        <f t="shared" si="1631"/>
        <v>46927</v>
      </c>
      <c r="B25036" s="815">
        <f t="shared" si="1632"/>
        <v>175</v>
      </c>
      <c r="C25036" s="815">
        <f t="shared" si="1633"/>
        <v>192</v>
      </c>
      <c r="D25036" s="815">
        <f t="shared" si="1634"/>
        <v>171</v>
      </c>
      <c r="E25036" s="815">
        <v>2028</v>
      </c>
    </row>
    <row r="25037" spans="1:5">
      <c r="A25037" s="816">
        <f t="shared" si="1631"/>
        <v>46928</v>
      </c>
      <c r="B25037" s="815">
        <f t="shared" si="1632"/>
        <v>176</v>
      </c>
      <c r="C25037" s="815">
        <f t="shared" si="1633"/>
        <v>191</v>
      </c>
      <c r="D25037" s="815">
        <f t="shared" si="1634"/>
        <v>170</v>
      </c>
      <c r="E25037" s="815">
        <v>2028</v>
      </c>
    </row>
    <row r="25038" spans="1:5">
      <c r="A25038" s="816">
        <f t="shared" si="1631"/>
        <v>46929</v>
      </c>
      <c r="B25038" s="815">
        <f t="shared" si="1632"/>
        <v>177</v>
      </c>
      <c r="C25038" s="815">
        <f t="shared" si="1633"/>
        <v>190</v>
      </c>
      <c r="D25038" s="815">
        <f t="shared" si="1634"/>
        <v>169</v>
      </c>
      <c r="E25038" s="815">
        <v>2028</v>
      </c>
    </row>
    <row r="25039" spans="1:5">
      <c r="A25039" s="816">
        <f t="shared" si="1631"/>
        <v>46930</v>
      </c>
      <c r="B25039" s="815">
        <f t="shared" si="1632"/>
        <v>178</v>
      </c>
      <c r="C25039" s="815">
        <f t="shared" si="1633"/>
        <v>189</v>
      </c>
      <c r="D25039" s="815">
        <f t="shared" si="1634"/>
        <v>168</v>
      </c>
      <c r="E25039" s="815">
        <v>2028</v>
      </c>
    </row>
    <row r="25040" spans="1:5">
      <c r="A25040" s="816">
        <f t="shared" si="1631"/>
        <v>46931</v>
      </c>
      <c r="B25040" s="815">
        <f t="shared" si="1632"/>
        <v>179</v>
      </c>
      <c r="C25040" s="815">
        <f t="shared" si="1633"/>
        <v>188</v>
      </c>
      <c r="D25040" s="815">
        <f t="shared" si="1634"/>
        <v>167</v>
      </c>
      <c r="E25040" s="815">
        <v>2028</v>
      </c>
    </row>
    <row r="25041" spans="1:5">
      <c r="A25041" s="816">
        <f t="shared" si="1631"/>
        <v>46932</v>
      </c>
      <c r="B25041" s="815">
        <f t="shared" si="1632"/>
        <v>180</v>
      </c>
      <c r="C25041" s="815">
        <f t="shared" si="1633"/>
        <v>187</v>
      </c>
      <c r="D25041" s="815">
        <f t="shared" si="1634"/>
        <v>166</v>
      </c>
      <c r="E25041" s="815">
        <v>2028</v>
      </c>
    </row>
    <row r="25042" spans="1:5">
      <c r="A25042" s="816">
        <f t="shared" si="1631"/>
        <v>46933</v>
      </c>
      <c r="B25042" s="815">
        <f t="shared" si="1632"/>
        <v>181</v>
      </c>
      <c r="C25042" s="815">
        <f t="shared" si="1633"/>
        <v>186</v>
      </c>
      <c r="D25042" s="815">
        <f t="shared" si="1634"/>
        <v>165</v>
      </c>
      <c r="E25042" s="815">
        <v>2028</v>
      </c>
    </row>
    <row r="25043" spans="1:5">
      <c r="A25043" s="816">
        <f t="shared" si="1631"/>
        <v>46934</v>
      </c>
      <c r="B25043" s="815">
        <f t="shared" si="1632"/>
        <v>182</v>
      </c>
      <c r="C25043" s="815">
        <f t="shared" si="1633"/>
        <v>185</v>
      </c>
      <c r="D25043" s="815">
        <f t="shared" si="1634"/>
        <v>164</v>
      </c>
      <c r="E25043" s="815">
        <v>2028</v>
      </c>
    </row>
    <row r="25044" spans="1:5">
      <c r="A25044" s="816">
        <f t="shared" si="1631"/>
        <v>46935</v>
      </c>
      <c r="B25044" s="815">
        <f t="shared" si="1632"/>
        <v>183</v>
      </c>
      <c r="C25044" s="815">
        <f t="shared" si="1633"/>
        <v>184</v>
      </c>
      <c r="D25044" s="815">
        <f t="shared" si="1634"/>
        <v>163</v>
      </c>
      <c r="E25044" s="815">
        <v>2028</v>
      </c>
    </row>
    <row r="25045" spans="1:5">
      <c r="A25045" s="816">
        <f t="shared" si="1631"/>
        <v>46936</v>
      </c>
      <c r="B25045" s="815">
        <f t="shared" si="1632"/>
        <v>184</v>
      </c>
      <c r="C25045" s="815">
        <f t="shared" si="1633"/>
        <v>183</v>
      </c>
      <c r="D25045" s="815">
        <f t="shared" si="1634"/>
        <v>162</v>
      </c>
      <c r="E25045" s="815">
        <v>2028</v>
      </c>
    </row>
    <row r="25046" spans="1:5">
      <c r="A25046" s="816">
        <f t="shared" si="1631"/>
        <v>46937</v>
      </c>
      <c r="B25046" s="815">
        <f t="shared" si="1632"/>
        <v>185</v>
      </c>
      <c r="C25046" s="815">
        <f t="shared" si="1633"/>
        <v>182</v>
      </c>
      <c r="D25046" s="815">
        <f t="shared" si="1634"/>
        <v>161</v>
      </c>
      <c r="E25046" s="815">
        <v>2028</v>
      </c>
    </row>
    <row r="25047" spans="1:5">
      <c r="A25047" s="816">
        <f t="shared" si="1631"/>
        <v>46938</v>
      </c>
      <c r="B25047" s="815">
        <f t="shared" si="1632"/>
        <v>186</v>
      </c>
      <c r="C25047" s="815">
        <f t="shared" si="1633"/>
        <v>181</v>
      </c>
      <c r="D25047" s="815">
        <f t="shared" si="1634"/>
        <v>160</v>
      </c>
      <c r="E25047" s="815">
        <v>2028</v>
      </c>
    </row>
    <row r="25048" spans="1:5">
      <c r="A25048" s="816">
        <f t="shared" si="1631"/>
        <v>46939</v>
      </c>
      <c r="B25048" s="815">
        <f t="shared" si="1632"/>
        <v>187</v>
      </c>
      <c r="C25048" s="815">
        <f t="shared" si="1633"/>
        <v>180</v>
      </c>
      <c r="D25048" s="815">
        <f t="shared" si="1634"/>
        <v>159</v>
      </c>
      <c r="E25048" s="815">
        <v>2028</v>
      </c>
    </row>
    <row r="25049" spans="1:5">
      <c r="A25049" s="816">
        <f t="shared" si="1631"/>
        <v>46940</v>
      </c>
      <c r="B25049" s="815">
        <f t="shared" si="1632"/>
        <v>188</v>
      </c>
      <c r="C25049" s="815">
        <f t="shared" si="1633"/>
        <v>179</v>
      </c>
      <c r="D25049" s="815">
        <f t="shared" si="1634"/>
        <v>158</v>
      </c>
      <c r="E25049" s="815">
        <v>2028</v>
      </c>
    </row>
    <row r="25050" spans="1:5">
      <c r="A25050" s="816">
        <f t="shared" si="1631"/>
        <v>46941</v>
      </c>
      <c r="B25050" s="815">
        <f t="shared" si="1632"/>
        <v>189</v>
      </c>
      <c r="C25050" s="815">
        <f t="shared" si="1633"/>
        <v>178</v>
      </c>
      <c r="D25050" s="815">
        <f t="shared" si="1634"/>
        <v>157</v>
      </c>
      <c r="E25050" s="815">
        <v>2028</v>
      </c>
    </row>
    <row r="25051" spans="1:5">
      <c r="A25051" s="816">
        <f t="shared" si="1631"/>
        <v>46942</v>
      </c>
      <c r="B25051" s="815">
        <f t="shared" si="1632"/>
        <v>190</v>
      </c>
      <c r="C25051" s="815">
        <f t="shared" si="1633"/>
        <v>177</v>
      </c>
      <c r="D25051" s="815">
        <f t="shared" si="1634"/>
        <v>156</v>
      </c>
      <c r="E25051" s="815">
        <v>2028</v>
      </c>
    </row>
    <row r="25052" spans="1:5">
      <c r="A25052" s="816">
        <f t="shared" si="1631"/>
        <v>46943</v>
      </c>
      <c r="B25052" s="815">
        <f t="shared" si="1632"/>
        <v>191</v>
      </c>
      <c r="C25052" s="815">
        <f t="shared" si="1633"/>
        <v>176</v>
      </c>
      <c r="D25052" s="815">
        <f t="shared" si="1634"/>
        <v>155</v>
      </c>
      <c r="E25052" s="815">
        <v>2028</v>
      </c>
    </row>
    <row r="25053" spans="1:5">
      <c r="A25053" s="816">
        <f t="shared" si="1631"/>
        <v>46944</v>
      </c>
      <c r="B25053" s="815">
        <f t="shared" si="1632"/>
        <v>192</v>
      </c>
      <c r="C25053" s="815">
        <f t="shared" si="1633"/>
        <v>175</v>
      </c>
      <c r="D25053" s="815">
        <f t="shared" si="1634"/>
        <v>154</v>
      </c>
      <c r="E25053" s="815">
        <v>2028</v>
      </c>
    </row>
    <row r="25054" spans="1:5">
      <c r="A25054" s="816">
        <f t="shared" si="1631"/>
        <v>46945</v>
      </c>
      <c r="B25054" s="815">
        <f t="shared" si="1632"/>
        <v>193</v>
      </c>
      <c r="C25054" s="815">
        <f t="shared" si="1633"/>
        <v>174</v>
      </c>
      <c r="D25054" s="815">
        <f t="shared" si="1634"/>
        <v>153</v>
      </c>
      <c r="E25054" s="815">
        <v>2028</v>
      </c>
    </row>
    <row r="25055" spans="1:5">
      <c r="A25055" s="816">
        <f t="shared" si="1631"/>
        <v>46946</v>
      </c>
      <c r="B25055" s="815">
        <f t="shared" si="1632"/>
        <v>194</v>
      </c>
      <c r="C25055" s="815">
        <f t="shared" si="1633"/>
        <v>173</v>
      </c>
      <c r="D25055" s="815">
        <f t="shared" si="1634"/>
        <v>152</v>
      </c>
      <c r="E25055" s="815">
        <v>2028</v>
      </c>
    </row>
    <row r="25056" spans="1:5">
      <c r="A25056" s="816">
        <f t="shared" si="1631"/>
        <v>46947</v>
      </c>
      <c r="B25056" s="815">
        <f t="shared" si="1632"/>
        <v>195</v>
      </c>
      <c r="C25056" s="815">
        <f t="shared" si="1633"/>
        <v>172</v>
      </c>
      <c r="D25056" s="815">
        <f t="shared" si="1634"/>
        <v>151</v>
      </c>
      <c r="E25056" s="815">
        <v>2028</v>
      </c>
    </row>
    <row r="25057" spans="1:5">
      <c r="A25057" s="816">
        <f t="shared" si="1631"/>
        <v>46948</v>
      </c>
      <c r="B25057" s="815">
        <f t="shared" si="1632"/>
        <v>196</v>
      </c>
      <c r="C25057" s="815">
        <f t="shared" si="1633"/>
        <v>171</v>
      </c>
      <c r="D25057" s="815">
        <f t="shared" si="1634"/>
        <v>150</v>
      </c>
      <c r="E25057" s="815">
        <v>2028</v>
      </c>
    </row>
    <row r="25058" spans="1:5">
      <c r="A25058" s="816">
        <f t="shared" si="1631"/>
        <v>46949</v>
      </c>
      <c r="B25058" s="815">
        <f t="shared" si="1632"/>
        <v>197</v>
      </c>
      <c r="C25058" s="815">
        <f t="shared" si="1633"/>
        <v>170</v>
      </c>
      <c r="D25058" s="815">
        <f t="shared" si="1634"/>
        <v>149</v>
      </c>
      <c r="E25058" s="815">
        <v>2028</v>
      </c>
    </row>
    <row r="25059" spans="1:5">
      <c r="A25059" s="816">
        <f t="shared" si="1631"/>
        <v>46950</v>
      </c>
      <c r="B25059" s="815">
        <f t="shared" si="1632"/>
        <v>198</v>
      </c>
      <c r="C25059" s="815">
        <f t="shared" si="1633"/>
        <v>169</v>
      </c>
      <c r="D25059" s="815">
        <f t="shared" si="1634"/>
        <v>148</v>
      </c>
      <c r="E25059" s="815">
        <v>2028</v>
      </c>
    </row>
    <row r="25060" spans="1:5">
      <c r="A25060" s="816">
        <f t="shared" si="1631"/>
        <v>46951</v>
      </c>
      <c r="B25060" s="815">
        <f t="shared" si="1632"/>
        <v>199</v>
      </c>
      <c r="C25060" s="815">
        <f t="shared" si="1633"/>
        <v>168</v>
      </c>
      <c r="D25060" s="815">
        <f t="shared" si="1634"/>
        <v>147</v>
      </c>
      <c r="E25060" s="815">
        <v>2028</v>
      </c>
    </row>
    <row r="25061" spans="1:5">
      <c r="A25061" s="816">
        <f t="shared" si="1631"/>
        <v>46952</v>
      </c>
      <c r="B25061" s="815">
        <f t="shared" si="1632"/>
        <v>200</v>
      </c>
      <c r="C25061" s="815">
        <f t="shared" si="1633"/>
        <v>167</v>
      </c>
      <c r="D25061" s="815">
        <f t="shared" si="1634"/>
        <v>146</v>
      </c>
      <c r="E25061" s="815">
        <v>2028</v>
      </c>
    </row>
    <row r="25062" spans="1:5">
      <c r="A25062" s="816">
        <f t="shared" si="1631"/>
        <v>46953</v>
      </c>
      <c r="B25062" s="815">
        <f t="shared" si="1632"/>
        <v>201</v>
      </c>
      <c r="C25062" s="815">
        <f t="shared" si="1633"/>
        <v>166</v>
      </c>
      <c r="D25062" s="815">
        <f t="shared" si="1634"/>
        <v>145</v>
      </c>
      <c r="E25062" s="815">
        <v>2028</v>
      </c>
    </row>
    <row r="25063" spans="1:5">
      <c r="A25063" s="816">
        <f t="shared" si="1631"/>
        <v>46954</v>
      </c>
      <c r="B25063" s="815">
        <f t="shared" si="1632"/>
        <v>202</v>
      </c>
      <c r="C25063" s="815">
        <f t="shared" si="1633"/>
        <v>165</v>
      </c>
      <c r="D25063" s="815">
        <f t="shared" si="1634"/>
        <v>144</v>
      </c>
      <c r="E25063" s="815">
        <v>2028</v>
      </c>
    </row>
    <row r="25064" spans="1:5">
      <c r="A25064" s="816">
        <f t="shared" si="1631"/>
        <v>46955</v>
      </c>
      <c r="B25064" s="815">
        <f t="shared" si="1632"/>
        <v>203</v>
      </c>
      <c r="C25064" s="815">
        <f t="shared" si="1633"/>
        <v>164</v>
      </c>
      <c r="D25064" s="815">
        <f t="shared" si="1634"/>
        <v>143</v>
      </c>
      <c r="E25064" s="815">
        <v>2028</v>
      </c>
    </row>
    <row r="25065" spans="1:5">
      <c r="A25065" s="816">
        <f t="shared" si="1631"/>
        <v>46956</v>
      </c>
      <c r="B25065" s="815">
        <f t="shared" si="1632"/>
        <v>204</v>
      </c>
      <c r="C25065" s="815">
        <f t="shared" si="1633"/>
        <v>163</v>
      </c>
      <c r="D25065" s="815">
        <f t="shared" si="1634"/>
        <v>142</v>
      </c>
      <c r="E25065" s="815">
        <v>2028</v>
      </c>
    </row>
    <row r="25066" spans="1:5">
      <c r="A25066" s="816">
        <f t="shared" si="1631"/>
        <v>46957</v>
      </c>
      <c r="B25066" s="815">
        <f t="shared" si="1632"/>
        <v>205</v>
      </c>
      <c r="C25066" s="815">
        <f t="shared" si="1633"/>
        <v>162</v>
      </c>
      <c r="D25066" s="815">
        <f t="shared" si="1634"/>
        <v>141</v>
      </c>
      <c r="E25066" s="815">
        <v>2028</v>
      </c>
    </row>
    <row r="25067" spans="1:5">
      <c r="A25067" s="816">
        <f t="shared" si="1631"/>
        <v>46958</v>
      </c>
      <c r="B25067" s="815">
        <f t="shared" si="1632"/>
        <v>206</v>
      </c>
      <c r="C25067" s="815">
        <f t="shared" si="1633"/>
        <v>161</v>
      </c>
      <c r="D25067" s="815">
        <f t="shared" si="1634"/>
        <v>140</v>
      </c>
      <c r="E25067" s="815">
        <v>2028</v>
      </c>
    </row>
    <row r="25068" spans="1:5">
      <c r="A25068" s="816">
        <f t="shared" si="1631"/>
        <v>46959</v>
      </c>
      <c r="B25068" s="815">
        <f t="shared" si="1632"/>
        <v>207</v>
      </c>
      <c r="C25068" s="815">
        <f t="shared" si="1633"/>
        <v>160</v>
      </c>
      <c r="D25068" s="815">
        <f t="shared" si="1634"/>
        <v>139</v>
      </c>
      <c r="E25068" s="815">
        <v>2028</v>
      </c>
    </row>
    <row r="25069" spans="1:5">
      <c r="A25069" s="816">
        <f t="shared" si="1631"/>
        <v>46960</v>
      </c>
      <c r="B25069" s="815">
        <f t="shared" si="1632"/>
        <v>208</v>
      </c>
      <c r="C25069" s="815">
        <f t="shared" si="1633"/>
        <v>159</v>
      </c>
      <c r="D25069" s="815">
        <f t="shared" si="1634"/>
        <v>138</v>
      </c>
      <c r="E25069" s="815">
        <v>2028</v>
      </c>
    </row>
    <row r="25070" spans="1:5">
      <c r="A25070" s="816">
        <f t="shared" si="1631"/>
        <v>46961</v>
      </c>
      <c r="B25070" s="815">
        <f t="shared" si="1632"/>
        <v>209</v>
      </c>
      <c r="C25070" s="815">
        <f t="shared" si="1633"/>
        <v>158</v>
      </c>
      <c r="D25070" s="815">
        <f t="shared" si="1634"/>
        <v>137</v>
      </c>
      <c r="E25070" s="815">
        <v>2028</v>
      </c>
    </row>
    <row r="25071" spans="1:5">
      <c r="A25071" s="816">
        <f t="shared" si="1631"/>
        <v>46962</v>
      </c>
      <c r="B25071" s="815">
        <f t="shared" si="1632"/>
        <v>210</v>
      </c>
      <c r="C25071" s="815">
        <f t="shared" si="1633"/>
        <v>157</v>
      </c>
      <c r="D25071" s="815">
        <f t="shared" si="1634"/>
        <v>136</v>
      </c>
      <c r="E25071" s="815">
        <v>2028</v>
      </c>
    </row>
    <row r="25072" spans="1:5">
      <c r="A25072" s="816">
        <f t="shared" si="1631"/>
        <v>46963</v>
      </c>
      <c r="B25072" s="815">
        <f t="shared" si="1632"/>
        <v>211</v>
      </c>
      <c r="C25072" s="815">
        <f t="shared" si="1633"/>
        <v>156</v>
      </c>
      <c r="D25072" s="815">
        <f t="shared" si="1634"/>
        <v>135</v>
      </c>
      <c r="E25072" s="815">
        <v>2028</v>
      </c>
    </row>
    <row r="25073" spans="1:5">
      <c r="A25073" s="816">
        <f t="shared" si="1631"/>
        <v>46964</v>
      </c>
      <c r="B25073" s="815">
        <f t="shared" si="1632"/>
        <v>212</v>
      </c>
      <c r="C25073" s="815">
        <f t="shared" si="1633"/>
        <v>155</v>
      </c>
      <c r="D25073" s="815">
        <f t="shared" si="1634"/>
        <v>134</v>
      </c>
      <c r="E25073" s="815">
        <v>2028</v>
      </c>
    </row>
    <row r="25074" spans="1:5">
      <c r="A25074" s="816">
        <f t="shared" si="1631"/>
        <v>46965</v>
      </c>
      <c r="B25074" s="815">
        <f t="shared" si="1632"/>
        <v>213</v>
      </c>
      <c r="C25074" s="815">
        <f t="shared" si="1633"/>
        <v>154</v>
      </c>
      <c r="D25074" s="815">
        <f t="shared" si="1634"/>
        <v>133</v>
      </c>
      <c r="E25074" s="815">
        <v>2028</v>
      </c>
    </row>
    <row r="25075" spans="1:5">
      <c r="A25075" s="816">
        <f t="shared" ref="A25075:A25138" si="1635">A25074+1</f>
        <v>46966</v>
      </c>
      <c r="B25075" s="815">
        <f t="shared" si="1632"/>
        <v>214</v>
      </c>
      <c r="C25075" s="815">
        <f t="shared" si="1633"/>
        <v>153</v>
      </c>
      <c r="D25075" s="815">
        <f t="shared" si="1634"/>
        <v>132</v>
      </c>
      <c r="E25075" s="815">
        <v>2028</v>
      </c>
    </row>
    <row r="25076" spans="1:5">
      <c r="A25076" s="816">
        <f t="shared" si="1635"/>
        <v>46967</v>
      </c>
      <c r="B25076" s="815">
        <f t="shared" si="1632"/>
        <v>215</v>
      </c>
      <c r="C25076" s="815">
        <f t="shared" si="1633"/>
        <v>152</v>
      </c>
      <c r="D25076" s="815">
        <f t="shared" si="1634"/>
        <v>131</v>
      </c>
      <c r="E25076" s="815">
        <v>2028</v>
      </c>
    </row>
    <row r="25077" spans="1:5">
      <c r="A25077" s="816">
        <f t="shared" si="1635"/>
        <v>46968</v>
      </c>
      <c r="B25077" s="815">
        <f t="shared" si="1632"/>
        <v>216</v>
      </c>
      <c r="C25077" s="815">
        <f t="shared" si="1633"/>
        <v>151</v>
      </c>
      <c r="D25077" s="815">
        <f t="shared" si="1634"/>
        <v>130</v>
      </c>
      <c r="E25077" s="815">
        <v>2028</v>
      </c>
    </row>
    <row r="25078" spans="1:5">
      <c r="A25078" s="816">
        <f t="shared" si="1635"/>
        <v>46969</v>
      </c>
      <c r="B25078" s="815">
        <f t="shared" si="1632"/>
        <v>217</v>
      </c>
      <c r="C25078" s="815">
        <f t="shared" si="1633"/>
        <v>150</v>
      </c>
      <c r="D25078" s="815">
        <f t="shared" si="1634"/>
        <v>129</v>
      </c>
      <c r="E25078" s="815">
        <v>2028</v>
      </c>
    </row>
    <row r="25079" spans="1:5">
      <c r="A25079" s="816">
        <f t="shared" si="1635"/>
        <v>46970</v>
      </c>
      <c r="B25079" s="815">
        <f t="shared" si="1632"/>
        <v>218</v>
      </c>
      <c r="C25079" s="815">
        <f t="shared" si="1633"/>
        <v>149</v>
      </c>
      <c r="D25079" s="815">
        <f t="shared" si="1634"/>
        <v>128</v>
      </c>
      <c r="E25079" s="815">
        <v>2028</v>
      </c>
    </row>
    <row r="25080" spans="1:5">
      <c r="A25080" s="816">
        <f t="shared" si="1635"/>
        <v>46971</v>
      </c>
      <c r="B25080" s="815">
        <f t="shared" si="1632"/>
        <v>219</v>
      </c>
      <c r="C25080" s="815">
        <f t="shared" si="1633"/>
        <v>148</v>
      </c>
      <c r="D25080" s="815">
        <f t="shared" si="1634"/>
        <v>127</v>
      </c>
      <c r="E25080" s="815">
        <v>2028</v>
      </c>
    </row>
    <row r="25081" spans="1:5">
      <c r="A25081" s="816">
        <f t="shared" si="1635"/>
        <v>46972</v>
      </c>
      <c r="B25081" s="815">
        <f t="shared" si="1632"/>
        <v>220</v>
      </c>
      <c r="C25081" s="815">
        <f t="shared" si="1633"/>
        <v>147</v>
      </c>
      <c r="D25081" s="815">
        <f t="shared" si="1634"/>
        <v>126</v>
      </c>
      <c r="E25081" s="815">
        <v>2028</v>
      </c>
    </row>
    <row r="25082" spans="1:5">
      <c r="A25082" s="816">
        <f t="shared" si="1635"/>
        <v>46973</v>
      </c>
      <c r="B25082" s="815">
        <f t="shared" si="1632"/>
        <v>221</v>
      </c>
      <c r="C25082" s="815">
        <f t="shared" si="1633"/>
        <v>146</v>
      </c>
      <c r="D25082" s="815">
        <f t="shared" si="1634"/>
        <v>125</v>
      </c>
      <c r="E25082" s="815">
        <v>2028</v>
      </c>
    </row>
    <row r="25083" spans="1:5">
      <c r="A25083" s="816">
        <f t="shared" si="1635"/>
        <v>46974</v>
      </c>
      <c r="B25083" s="815">
        <f t="shared" si="1632"/>
        <v>222</v>
      </c>
      <c r="C25083" s="815">
        <f t="shared" si="1633"/>
        <v>145</v>
      </c>
      <c r="D25083" s="815">
        <f t="shared" si="1634"/>
        <v>124</v>
      </c>
      <c r="E25083" s="815">
        <v>2028</v>
      </c>
    </row>
    <row r="25084" spans="1:5">
      <c r="A25084" s="816">
        <f t="shared" si="1635"/>
        <v>46975</v>
      </c>
      <c r="B25084" s="815">
        <f t="shared" si="1632"/>
        <v>223</v>
      </c>
      <c r="C25084" s="815">
        <f t="shared" si="1633"/>
        <v>144</v>
      </c>
      <c r="D25084" s="815">
        <f t="shared" si="1634"/>
        <v>123</v>
      </c>
      <c r="E25084" s="815">
        <v>2028</v>
      </c>
    </row>
    <row r="25085" spans="1:5">
      <c r="A25085" s="816">
        <f t="shared" si="1635"/>
        <v>46976</v>
      </c>
      <c r="B25085" s="815">
        <f t="shared" si="1632"/>
        <v>224</v>
      </c>
      <c r="C25085" s="815">
        <f t="shared" si="1633"/>
        <v>143</v>
      </c>
      <c r="D25085" s="815">
        <f t="shared" si="1634"/>
        <v>122</v>
      </c>
      <c r="E25085" s="815">
        <v>2028</v>
      </c>
    </row>
    <row r="25086" spans="1:5">
      <c r="A25086" s="816">
        <f t="shared" si="1635"/>
        <v>46977</v>
      </c>
      <c r="B25086" s="815">
        <f t="shared" si="1632"/>
        <v>225</v>
      </c>
      <c r="C25086" s="815">
        <f t="shared" si="1633"/>
        <v>142</v>
      </c>
      <c r="D25086" s="815">
        <f t="shared" si="1634"/>
        <v>121</v>
      </c>
      <c r="E25086" s="815">
        <v>2028</v>
      </c>
    </row>
    <row r="25087" spans="1:5">
      <c r="A25087" s="816">
        <f t="shared" si="1635"/>
        <v>46978</v>
      </c>
      <c r="B25087" s="815">
        <f t="shared" si="1632"/>
        <v>226</v>
      </c>
      <c r="C25087" s="815">
        <f t="shared" si="1633"/>
        <v>141</v>
      </c>
      <c r="D25087" s="815">
        <f t="shared" si="1634"/>
        <v>120</v>
      </c>
      <c r="E25087" s="815">
        <v>2028</v>
      </c>
    </row>
    <row r="25088" spans="1:5">
      <c r="A25088" s="816">
        <f t="shared" si="1635"/>
        <v>46979</v>
      </c>
      <c r="B25088" s="815">
        <f t="shared" si="1632"/>
        <v>227</v>
      </c>
      <c r="C25088" s="815">
        <f t="shared" si="1633"/>
        <v>140</v>
      </c>
      <c r="D25088" s="815">
        <f t="shared" si="1634"/>
        <v>119</v>
      </c>
      <c r="E25088" s="815">
        <v>2028</v>
      </c>
    </row>
    <row r="25089" spans="1:5">
      <c r="A25089" s="816">
        <f t="shared" si="1635"/>
        <v>46980</v>
      </c>
      <c r="B25089" s="815">
        <f t="shared" si="1632"/>
        <v>228</v>
      </c>
      <c r="C25089" s="815">
        <f t="shared" si="1633"/>
        <v>139</v>
      </c>
      <c r="D25089" s="815">
        <f t="shared" si="1634"/>
        <v>118</v>
      </c>
      <c r="E25089" s="815">
        <v>2028</v>
      </c>
    </row>
    <row r="25090" spans="1:5">
      <c r="A25090" s="816">
        <f t="shared" si="1635"/>
        <v>46981</v>
      </c>
      <c r="B25090" s="815">
        <f t="shared" si="1632"/>
        <v>229</v>
      </c>
      <c r="C25090" s="815">
        <f t="shared" si="1633"/>
        <v>138</v>
      </c>
      <c r="D25090" s="815">
        <f t="shared" si="1634"/>
        <v>117</v>
      </c>
      <c r="E25090" s="815">
        <v>2028</v>
      </c>
    </row>
    <row r="25091" spans="1:5">
      <c r="A25091" s="816">
        <f t="shared" si="1635"/>
        <v>46982</v>
      </c>
      <c r="B25091" s="815">
        <f t="shared" si="1632"/>
        <v>230</v>
      </c>
      <c r="C25091" s="815">
        <f t="shared" si="1633"/>
        <v>137</v>
      </c>
      <c r="D25091" s="815">
        <f t="shared" si="1634"/>
        <v>116</v>
      </c>
      <c r="E25091" s="815">
        <v>2028</v>
      </c>
    </row>
    <row r="25092" spans="1:5">
      <c r="A25092" s="816">
        <f t="shared" si="1635"/>
        <v>46983</v>
      </c>
      <c r="B25092" s="815">
        <f t="shared" si="1632"/>
        <v>231</v>
      </c>
      <c r="C25092" s="815">
        <f t="shared" si="1633"/>
        <v>136</v>
      </c>
      <c r="D25092" s="815">
        <f t="shared" si="1634"/>
        <v>115</v>
      </c>
      <c r="E25092" s="815">
        <v>2028</v>
      </c>
    </row>
    <row r="25093" spans="1:5">
      <c r="A25093" s="816">
        <f t="shared" si="1635"/>
        <v>46984</v>
      </c>
      <c r="B25093" s="815">
        <f t="shared" si="1632"/>
        <v>232</v>
      </c>
      <c r="C25093" s="815">
        <f t="shared" si="1633"/>
        <v>135</v>
      </c>
      <c r="D25093" s="815">
        <f t="shared" si="1634"/>
        <v>114</v>
      </c>
      <c r="E25093" s="815">
        <v>2028</v>
      </c>
    </row>
    <row r="25094" spans="1:5">
      <c r="A25094" s="816">
        <f t="shared" si="1635"/>
        <v>46985</v>
      </c>
      <c r="B25094" s="815">
        <f t="shared" si="1632"/>
        <v>233</v>
      </c>
      <c r="C25094" s="815">
        <f t="shared" si="1633"/>
        <v>134</v>
      </c>
      <c r="D25094" s="815">
        <f t="shared" si="1634"/>
        <v>113</v>
      </c>
      <c r="E25094" s="815">
        <v>2028</v>
      </c>
    </row>
    <row r="25095" spans="1:5">
      <c r="A25095" s="816">
        <f t="shared" si="1635"/>
        <v>46986</v>
      </c>
      <c r="B25095" s="815">
        <f t="shared" si="1632"/>
        <v>234</v>
      </c>
      <c r="C25095" s="815">
        <f t="shared" si="1633"/>
        <v>133</v>
      </c>
      <c r="D25095" s="815">
        <f t="shared" si="1634"/>
        <v>112</v>
      </c>
      <c r="E25095" s="815">
        <v>2028</v>
      </c>
    </row>
    <row r="25096" spans="1:5">
      <c r="A25096" s="816">
        <f t="shared" si="1635"/>
        <v>46987</v>
      </c>
      <c r="B25096" s="815">
        <f t="shared" si="1632"/>
        <v>235</v>
      </c>
      <c r="C25096" s="815">
        <f t="shared" si="1633"/>
        <v>132</v>
      </c>
      <c r="D25096" s="815">
        <f t="shared" si="1634"/>
        <v>111</v>
      </c>
      <c r="E25096" s="815">
        <v>2028</v>
      </c>
    </row>
    <row r="25097" spans="1:5">
      <c r="A25097" s="816">
        <f t="shared" si="1635"/>
        <v>46988</v>
      </c>
      <c r="B25097" s="815">
        <f t="shared" si="1632"/>
        <v>236</v>
      </c>
      <c r="C25097" s="815">
        <f t="shared" si="1633"/>
        <v>131</v>
      </c>
      <c r="D25097" s="815">
        <f t="shared" si="1634"/>
        <v>110</v>
      </c>
      <c r="E25097" s="815">
        <v>2028</v>
      </c>
    </row>
    <row r="25098" spans="1:5">
      <c r="A25098" s="816">
        <f t="shared" si="1635"/>
        <v>46989</v>
      </c>
      <c r="B25098" s="815">
        <f t="shared" si="1632"/>
        <v>237</v>
      </c>
      <c r="C25098" s="815">
        <f t="shared" si="1633"/>
        <v>130</v>
      </c>
      <c r="D25098" s="815">
        <f t="shared" si="1634"/>
        <v>109</v>
      </c>
      <c r="E25098" s="815">
        <v>2028</v>
      </c>
    </row>
    <row r="25099" spans="1:5">
      <c r="A25099" s="816">
        <f t="shared" si="1635"/>
        <v>46990</v>
      </c>
      <c r="B25099" s="815">
        <f t="shared" ref="B25099:B25162" si="1636">B25098+1</f>
        <v>238</v>
      </c>
      <c r="C25099" s="815">
        <f t="shared" ref="C25099:C25162" si="1637">C25098-1</f>
        <v>129</v>
      </c>
      <c r="D25099" s="815">
        <f t="shared" ref="D25099:D25162" si="1638">D25098-1</f>
        <v>108</v>
      </c>
      <c r="E25099" s="815">
        <v>2028</v>
      </c>
    </row>
    <row r="25100" spans="1:5">
      <c r="A25100" s="816">
        <f t="shared" si="1635"/>
        <v>46991</v>
      </c>
      <c r="B25100" s="815">
        <f t="shared" si="1636"/>
        <v>239</v>
      </c>
      <c r="C25100" s="815">
        <f t="shared" si="1637"/>
        <v>128</v>
      </c>
      <c r="D25100" s="815">
        <f t="shared" si="1638"/>
        <v>107</v>
      </c>
      <c r="E25100" s="815">
        <v>2028</v>
      </c>
    </row>
    <row r="25101" spans="1:5">
      <c r="A25101" s="816">
        <f t="shared" si="1635"/>
        <v>46992</v>
      </c>
      <c r="B25101" s="815">
        <f t="shared" si="1636"/>
        <v>240</v>
      </c>
      <c r="C25101" s="815">
        <f t="shared" si="1637"/>
        <v>127</v>
      </c>
      <c r="D25101" s="815">
        <f t="shared" si="1638"/>
        <v>106</v>
      </c>
      <c r="E25101" s="815">
        <v>2028</v>
      </c>
    </row>
    <row r="25102" spans="1:5">
      <c r="A25102" s="816">
        <f t="shared" si="1635"/>
        <v>46993</v>
      </c>
      <c r="B25102" s="815">
        <f t="shared" si="1636"/>
        <v>241</v>
      </c>
      <c r="C25102" s="815">
        <f t="shared" si="1637"/>
        <v>126</v>
      </c>
      <c r="D25102" s="815">
        <f t="shared" si="1638"/>
        <v>105</v>
      </c>
      <c r="E25102" s="815">
        <v>2028</v>
      </c>
    </row>
    <row r="25103" spans="1:5">
      <c r="A25103" s="816">
        <f t="shared" si="1635"/>
        <v>46994</v>
      </c>
      <c r="B25103" s="815">
        <f t="shared" si="1636"/>
        <v>242</v>
      </c>
      <c r="C25103" s="815">
        <f t="shared" si="1637"/>
        <v>125</v>
      </c>
      <c r="D25103" s="815">
        <f t="shared" si="1638"/>
        <v>104</v>
      </c>
      <c r="E25103" s="815">
        <v>2028</v>
      </c>
    </row>
    <row r="25104" spans="1:5">
      <c r="A25104" s="816">
        <f t="shared" si="1635"/>
        <v>46995</v>
      </c>
      <c r="B25104" s="815">
        <f t="shared" si="1636"/>
        <v>243</v>
      </c>
      <c r="C25104" s="815">
        <f t="shared" si="1637"/>
        <v>124</v>
      </c>
      <c r="D25104" s="815">
        <f t="shared" si="1638"/>
        <v>103</v>
      </c>
      <c r="E25104" s="815">
        <v>2028</v>
      </c>
    </row>
    <row r="25105" spans="1:5">
      <c r="A25105" s="816">
        <f t="shared" si="1635"/>
        <v>46996</v>
      </c>
      <c r="B25105" s="815">
        <f t="shared" si="1636"/>
        <v>244</v>
      </c>
      <c r="C25105" s="815">
        <f t="shared" si="1637"/>
        <v>123</v>
      </c>
      <c r="D25105" s="815">
        <f t="shared" si="1638"/>
        <v>102</v>
      </c>
      <c r="E25105" s="815">
        <v>2028</v>
      </c>
    </row>
    <row r="25106" spans="1:5">
      <c r="A25106" s="816">
        <f t="shared" si="1635"/>
        <v>46997</v>
      </c>
      <c r="B25106" s="815">
        <f t="shared" si="1636"/>
        <v>245</v>
      </c>
      <c r="C25106" s="815">
        <f t="shared" si="1637"/>
        <v>122</v>
      </c>
      <c r="D25106" s="815">
        <f t="shared" si="1638"/>
        <v>101</v>
      </c>
      <c r="E25106" s="815">
        <v>2028</v>
      </c>
    </row>
    <row r="25107" spans="1:5">
      <c r="A25107" s="816">
        <f t="shared" si="1635"/>
        <v>46998</v>
      </c>
      <c r="B25107" s="815">
        <f t="shared" si="1636"/>
        <v>246</v>
      </c>
      <c r="C25107" s="815">
        <f t="shared" si="1637"/>
        <v>121</v>
      </c>
      <c r="D25107" s="815">
        <f t="shared" si="1638"/>
        <v>100</v>
      </c>
      <c r="E25107" s="815">
        <v>2028</v>
      </c>
    </row>
    <row r="25108" spans="1:5">
      <c r="A25108" s="816">
        <f t="shared" si="1635"/>
        <v>46999</v>
      </c>
      <c r="B25108" s="815">
        <f t="shared" si="1636"/>
        <v>247</v>
      </c>
      <c r="C25108" s="815">
        <f t="shared" si="1637"/>
        <v>120</v>
      </c>
      <c r="D25108" s="815">
        <f t="shared" si="1638"/>
        <v>99</v>
      </c>
      <c r="E25108" s="815">
        <v>2028</v>
      </c>
    </row>
    <row r="25109" spans="1:5">
      <c r="A25109" s="816">
        <f t="shared" si="1635"/>
        <v>47000</v>
      </c>
      <c r="B25109" s="815">
        <f t="shared" si="1636"/>
        <v>248</v>
      </c>
      <c r="C25109" s="815">
        <f t="shared" si="1637"/>
        <v>119</v>
      </c>
      <c r="D25109" s="815">
        <f t="shared" si="1638"/>
        <v>98</v>
      </c>
      <c r="E25109" s="815">
        <v>2028</v>
      </c>
    </row>
    <row r="25110" spans="1:5">
      <c r="A25110" s="816">
        <f t="shared" si="1635"/>
        <v>47001</v>
      </c>
      <c r="B25110" s="815">
        <f t="shared" si="1636"/>
        <v>249</v>
      </c>
      <c r="C25110" s="815">
        <f t="shared" si="1637"/>
        <v>118</v>
      </c>
      <c r="D25110" s="815">
        <f t="shared" si="1638"/>
        <v>97</v>
      </c>
      <c r="E25110" s="815">
        <v>2028</v>
      </c>
    </row>
    <row r="25111" spans="1:5">
      <c r="A25111" s="816">
        <f t="shared" si="1635"/>
        <v>47002</v>
      </c>
      <c r="B25111" s="815">
        <f t="shared" si="1636"/>
        <v>250</v>
      </c>
      <c r="C25111" s="815">
        <f t="shared" si="1637"/>
        <v>117</v>
      </c>
      <c r="D25111" s="815">
        <f t="shared" si="1638"/>
        <v>96</v>
      </c>
      <c r="E25111" s="815">
        <v>2028</v>
      </c>
    </row>
    <row r="25112" spans="1:5">
      <c r="A25112" s="816">
        <f t="shared" si="1635"/>
        <v>47003</v>
      </c>
      <c r="B25112" s="815">
        <f t="shared" si="1636"/>
        <v>251</v>
      </c>
      <c r="C25112" s="815">
        <f t="shared" si="1637"/>
        <v>116</v>
      </c>
      <c r="D25112" s="815">
        <f t="shared" si="1638"/>
        <v>95</v>
      </c>
      <c r="E25112" s="815">
        <v>2028</v>
      </c>
    </row>
    <row r="25113" spans="1:5">
      <c r="A25113" s="816">
        <f t="shared" si="1635"/>
        <v>47004</v>
      </c>
      <c r="B25113" s="815">
        <f t="shared" si="1636"/>
        <v>252</v>
      </c>
      <c r="C25113" s="815">
        <f t="shared" si="1637"/>
        <v>115</v>
      </c>
      <c r="D25113" s="815">
        <f t="shared" si="1638"/>
        <v>94</v>
      </c>
      <c r="E25113" s="815">
        <v>2028</v>
      </c>
    </row>
    <row r="25114" spans="1:5">
      <c r="A25114" s="816">
        <f t="shared" si="1635"/>
        <v>47005</v>
      </c>
      <c r="B25114" s="815">
        <f t="shared" si="1636"/>
        <v>253</v>
      </c>
      <c r="C25114" s="815">
        <f t="shared" si="1637"/>
        <v>114</v>
      </c>
      <c r="D25114" s="815">
        <f t="shared" si="1638"/>
        <v>93</v>
      </c>
      <c r="E25114" s="815">
        <v>2028</v>
      </c>
    </row>
    <row r="25115" spans="1:5">
      <c r="A25115" s="816">
        <f t="shared" si="1635"/>
        <v>47006</v>
      </c>
      <c r="B25115" s="815">
        <f t="shared" si="1636"/>
        <v>254</v>
      </c>
      <c r="C25115" s="815">
        <f t="shared" si="1637"/>
        <v>113</v>
      </c>
      <c r="D25115" s="815">
        <f t="shared" si="1638"/>
        <v>92</v>
      </c>
      <c r="E25115" s="815">
        <v>2028</v>
      </c>
    </row>
    <row r="25116" spans="1:5">
      <c r="A25116" s="816">
        <f t="shared" si="1635"/>
        <v>47007</v>
      </c>
      <c r="B25116" s="815">
        <f t="shared" si="1636"/>
        <v>255</v>
      </c>
      <c r="C25116" s="815">
        <f t="shared" si="1637"/>
        <v>112</v>
      </c>
      <c r="D25116" s="815">
        <f t="shared" si="1638"/>
        <v>91</v>
      </c>
      <c r="E25116" s="815">
        <v>2028</v>
      </c>
    </row>
    <row r="25117" spans="1:5">
      <c r="A25117" s="816">
        <f t="shared" si="1635"/>
        <v>47008</v>
      </c>
      <c r="B25117" s="815">
        <f t="shared" si="1636"/>
        <v>256</v>
      </c>
      <c r="C25117" s="815">
        <f t="shared" si="1637"/>
        <v>111</v>
      </c>
      <c r="D25117" s="815">
        <f t="shared" si="1638"/>
        <v>90</v>
      </c>
      <c r="E25117" s="815">
        <v>2028</v>
      </c>
    </row>
    <row r="25118" spans="1:5">
      <c r="A25118" s="816">
        <f t="shared" si="1635"/>
        <v>47009</v>
      </c>
      <c r="B25118" s="815">
        <f t="shared" si="1636"/>
        <v>257</v>
      </c>
      <c r="C25118" s="815">
        <f t="shared" si="1637"/>
        <v>110</v>
      </c>
      <c r="D25118" s="815">
        <f t="shared" si="1638"/>
        <v>89</v>
      </c>
      <c r="E25118" s="815">
        <v>2028</v>
      </c>
    </row>
    <row r="25119" spans="1:5">
      <c r="A25119" s="816">
        <f t="shared" si="1635"/>
        <v>47010</v>
      </c>
      <c r="B25119" s="815">
        <f t="shared" si="1636"/>
        <v>258</v>
      </c>
      <c r="C25119" s="815">
        <f t="shared" si="1637"/>
        <v>109</v>
      </c>
      <c r="D25119" s="815">
        <f t="shared" si="1638"/>
        <v>88</v>
      </c>
      <c r="E25119" s="815">
        <v>2028</v>
      </c>
    </row>
    <row r="25120" spans="1:5">
      <c r="A25120" s="816">
        <f t="shared" si="1635"/>
        <v>47011</v>
      </c>
      <c r="B25120" s="815">
        <f t="shared" si="1636"/>
        <v>259</v>
      </c>
      <c r="C25120" s="815">
        <f t="shared" si="1637"/>
        <v>108</v>
      </c>
      <c r="D25120" s="815">
        <f t="shared" si="1638"/>
        <v>87</v>
      </c>
      <c r="E25120" s="815">
        <v>2028</v>
      </c>
    </row>
    <row r="25121" spans="1:5">
      <c r="A25121" s="816">
        <f t="shared" si="1635"/>
        <v>47012</v>
      </c>
      <c r="B25121" s="815">
        <f t="shared" si="1636"/>
        <v>260</v>
      </c>
      <c r="C25121" s="815">
        <f t="shared" si="1637"/>
        <v>107</v>
      </c>
      <c r="D25121" s="815">
        <f t="shared" si="1638"/>
        <v>86</v>
      </c>
      <c r="E25121" s="815">
        <v>2028</v>
      </c>
    </row>
    <row r="25122" spans="1:5">
      <c r="A25122" s="816">
        <f t="shared" si="1635"/>
        <v>47013</v>
      </c>
      <c r="B25122" s="815">
        <f t="shared" si="1636"/>
        <v>261</v>
      </c>
      <c r="C25122" s="815">
        <f t="shared" si="1637"/>
        <v>106</v>
      </c>
      <c r="D25122" s="815">
        <f t="shared" si="1638"/>
        <v>85</v>
      </c>
      <c r="E25122" s="815">
        <v>2028</v>
      </c>
    </row>
    <row r="25123" spans="1:5">
      <c r="A25123" s="816">
        <f t="shared" si="1635"/>
        <v>47014</v>
      </c>
      <c r="B25123" s="815">
        <f t="shared" si="1636"/>
        <v>262</v>
      </c>
      <c r="C25123" s="815">
        <f t="shared" si="1637"/>
        <v>105</v>
      </c>
      <c r="D25123" s="815">
        <f t="shared" si="1638"/>
        <v>84</v>
      </c>
      <c r="E25123" s="815">
        <v>2028</v>
      </c>
    </row>
    <row r="25124" spans="1:5">
      <c r="A25124" s="816">
        <f t="shared" si="1635"/>
        <v>47015</v>
      </c>
      <c r="B25124" s="815">
        <f t="shared" si="1636"/>
        <v>263</v>
      </c>
      <c r="C25124" s="815">
        <f t="shared" si="1637"/>
        <v>104</v>
      </c>
      <c r="D25124" s="815">
        <f t="shared" si="1638"/>
        <v>83</v>
      </c>
      <c r="E25124" s="815">
        <v>2028</v>
      </c>
    </row>
    <row r="25125" spans="1:5">
      <c r="A25125" s="816">
        <f t="shared" si="1635"/>
        <v>47016</v>
      </c>
      <c r="B25125" s="815">
        <f t="shared" si="1636"/>
        <v>264</v>
      </c>
      <c r="C25125" s="815">
        <f t="shared" si="1637"/>
        <v>103</v>
      </c>
      <c r="D25125" s="815">
        <f t="shared" si="1638"/>
        <v>82</v>
      </c>
      <c r="E25125" s="815">
        <v>2028</v>
      </c>
    </row>
    <row r="25126" spans="1:5">
      <c r="A25126" s="816">
        <f t="shared" si="1635"/>
        <v>47017</v>
      </c>
      <c r="B25126" s="815">
        <f t="shared" si="1636"/>
        <v>265</v>
      </c>
      <c r="C25126" s="815">
        <f t="shared" si="1637"/>
        <v>102</v>
      </c>
      <c r="D25126" s="815">
        <f t="shared" si="1638"/>
        <v>81</v>
      </c>
      <c r="E25126" s="815">
        <v>2028</v>
      </c>
    </row>
    <row r="25127" spans="1:5">
      <c r="A25127" s="816">
        <f t="shared" si="1635"/>
        <v>47018</v>
      </c>
      <c r="B25127" s="815">
        <f t="shared" si="1636"/>
        <v>266</v>
      </c>
      <c r="C25127" s="815">
        <f t="shared" si="1637"/>
        <v>101</v>
      </c>
      <c r="D25127" s="815">
        <f t="shared" si="1638"/>
        <v>80</v>
      </c>
      <c r="E25127" s="815">
        <v>2028</v>
      </c>
    </row>
    <row r="25128" spans="1:5">
      <c r="A25128" s="816">
        <f t="shared" si="1635"/>
        <v>47019</v>
      </c>
      <c r="B25128" s="815">
        <f t="shared" si="1636"/>
        <v>267</v>
      </c>
      <c r="C25128" s="815">
        <f t="shared" si="1637"/>
        <v>100</v>
      </c>
      <c r="D25128" s="815">
        <f t="shared" si="1638"/>
        <v>79</v>
      </c>
      <c r="E25128" s="815">
        <v>2028</v>
      </c>
    </row>
    <row r="25129" spans="1:5">
      <c r="A25129" s="816">
        <f t="shared" si="1635"/>
        <v>47020</v>
      </c>
      <c r="B25129" s="815">
        <f t="shared" si="1636"/>
        <v>268</v>
      </c>
      <c r="C25129" s="815">
        <f t="shared" si="1637"/>
        <v>99</v>
      </c>
      <c r="D25129" s="815">
        <f t="shared" si="1638"/>
        <v>78</v>
      </c>
      <c r="E25129" s="815">
        <v>2028</v>
      </c>
    </row>
    <row r="25130" spans="1:5">
      <c r="A25130" s="816">
        <f t="shared" si="1635"/>
        <v>47021</v>
      </c>
      <c r="B25130" s="815">
        <f t="shared" si="1636"/>
        <v>269</v>
      </c>
      <c r="C25130" s="815">
        <f t="shared" si="1637"/>
        <v>98</v>
      </c>
      <c r="D25130" s="815">
        <f t="shared" si="1638"/>
        <v>77</v>
      </c>
      <c r="E25130" s="815">
        <v>2028</v>
      </c>
    </row>
    <row r="25131" spans="1:5">
      <c r="A25131" s="816">
        <f t="shared" si="1635"/>
        <v>47022</v>
      </c>
      <c r="B25131" s="815">
        <f t="shared" si="1636"/>
        <v>270</v>
      </c>
      <c r="C25131" s="815">
        <f t="shared" si="1637"/>
        <v>97</v>
      </c>
      <c r="D25131" s="815">
        <f t="shared" si="1638"/>
        <v>76</v>
      </c>
      <c r="E25131" s="815">
        <v>2028</v>
      </c>
    </row>
    <row r="25132" spans="1:5">
      <c r="A25132" s="816">
        <f t="shared" si="1635"/>
        <v>47023</v>
      </c>
      <c r="B25132" s="815">
        <f t="shared" si="1636"/>
        <v>271</v>
      </c>
      <c r="C25132" s="815">
        <f t="shared" si="1637"/>
        <v>96</v>
      </c>
      <c r="D25132" s="815">
        <f t="shared" si="1638"/>
        <v>75</v>
      </c>
      <c r="E25132" s="815">
        <v>2028</v>
      </c>
    </row>
    <row r="25133" spans="1:5">
      <c r="A25133" s="816">
        <f t="shared" si="1635"/>
        <v>47024</v>
      </c>
      <c r="B25133" s="815">
        <f t="shared" si="1636"/>
        <v>272</v>
      </c>
      <c r="C25133" s="815">
        <f t="shared" si="1637"/>
        <v>95</v>
      </c>
      <c r="D25133" s="815">
        <f t="shared" si="1638"/>
        <v>74</v>
      </c>
      <c r="E25133" s="815">
        <v>2028</v>
      </c>
    </row>
    <row r="25134" spans="1:5">
      <c r="A25134" s="816">
        <f t="shared" si="1635"/>
        <v>47025</v>
      </c>
      <c r="B25134" s="815">
        <f t="shared" si="1636"/>
        <v>273</v>
      </c>
      <c r="C25134" s="815">
        <f t="shared" si="1637"/>
        <v>94</v>
      </c>
      <c r="D25134" s="815">
        <f t="shared" si="1638"/>
        <v>73</v>
      </c>
      <c r="E25134" s="815">
        <v>2028</v>
      </c>
    </row>
    <row r="25135" spans="1:5">
      <c r="A25135" s="816">
        <f t="shared" si="1635"/>
        <v>47026</v>
      </c>
      <c r="B25135" s="815">
        <f t="shared" si="1636"/>
        <v>274</v>
      </c>
      <c r="C25135" s="815">
        <f t="shared" si="1637"/>
        <v>93</v>
      </c>
      <c r="D25135" s="815">
        <f t="shared" si="1638"/>
        <v>72</v>
      </c>
      <c r="E25135" s="815">
        <v>2028</v>
      </c>
    </row>
    <row r="25136" spans="1:5">
      <c r="A25136" s="816">
        <f t="shared" si="1635"/>
        <v>47027</v>
      </c>
      <c r="B25136" s="815">
        <f t="shared" si="1636"/>
        <v>275</v>
      </c>
      <c r="C25136" s="815">
        <f t="shared" si="1637"/>
        <v>92</v>
      </c>
      <c r="D25136" s="815">
        <f t="shared" si="1638"/>
        <v>71</v>
      </c>
      <c r="E25136" s="815">
        <v>2028</v>
      </c>
    </row>
    <row r="25137" spans="1:5">
      <c r="A25137" s="816">
        <f t="shared" si="1635"/>
        <v>47028</v>
      </c>
      <c r="B25137" s="815">
        <f t="shared" si="1636"/>
        <v>276</v>
      </c>
      <c r="C25137" s="815">
        <f t="shared" si="1637"/>
        <v>91</v>
      </c>
      <c r="D25137" s="815">
        <f t="shared" si="1638"/>
        <v>70</v>
      </c>
      <c r="E25137" s="815">
        <v>2028</v>
      </c>
    </row>
    <row r="25138" spans="1:5">
      <c r="A25138" s="816">
        <f t="shared" si="1635"/>
        <v>47029</v>
      </c>
      <c r="B25138" s="815">
        <f t="shared" si="1636"/>
        <v>277</v>
      </c>
      <c r="C25138" s="815">
        <f t="shared" si="1637"/>
        <v>90</v>
      </c>
      <c r="D25138" s="815">
        <f t="shared" si="1638"/>
        <v>69</v>
      </c>
      <c r="E25138" s="815">
        <v>2028</v>
      </c>
    </row>
    <row r="25139" spans="1:5">
      <c r="A25139" s="816">
        <f t="shared" ref="A25139:A25202" si="1639">A25138+1</f>
        <v>47030</v>
      </c>
      <c r="B25139" s="815">
        <f t="shared" si="1636"/>
        <v>278</v>
      </c>
      <c r="C25139" s="815">
        <f t="shared" si="1637"/>
        <v>89</v>
      </c>
      <c r="D25139" s="815">
        <f t="shared" si="1638"/>
        <v>68</v>
      </c>
      <c r="E25139" s="815">
        <v>2028</v>
      </c>
    </row>
    <row r="25140" spans="1:5">
      <c r="A25140" s="816">
        <f t="shared" si="1639"/>
        <v>47031</v>
      </c>
      <c r="B25140" s="815">
        <f t="shared" si="1636"/>
        <v>279</v>
      </c>
      <c r="C25140" s="815">
        <f t="shared" si="1637"/>
        <v>88</v>
      </c>
      <c r="D25140" s="815">
        <f t="shared" si="1638"/>
        <v>67</v>
      </c>
      <c r="E25140" s="815">
        <v>2028</v>
      </c>
    </row>
    <row r="25141" spans="1:5">
      <c r="A25141" s="816">
        <f t="shared" si="1639"/>
        <v>47032</v>
      </c>
      <c r="B25141" s="815">
        <f t="shared" si="1636"/>
        <v>280</v>
      </c>
      <c r="C25141" s="815">
        <f t="shared" si="1637"/>
        <v>87</v>
      </c>
      <c r="D25141" s="815">
        <f t="shared" si="1638"/>
        <v>66</v>
      </c>
      <c r="E25141" s="815">
        <v>2028</v>
      </c>
    </row>
    <row r="25142" spans="1:5">
      <c r="A25142" s="816">
        <f t="shared" si="1639"/>
        <v>47033</v>
      </c>
      <c r="B25142" s="815">
        <f t="shared" si="1636"/>
        <v>281</v>
      </c>
      <c r="C25142" s="815">
        <f t="shared" si="1637"/>
        <v>86</v>
      </c>
      <c r="D25142" s="815">
        <f t="shared" si="1638"/>
        <v>65</v>
      </c>
      <c r="E25142" s="815">
        <v>2028</v>
      </c>
    </row>
    <row r="25143" spans="1:5">
      <c r="A25143" s="816">
        <f t="shared" si="1639"/>
        <v>47034</v>
      </c>
      <c r="B25143" s="815">
        <f t="shared" si="1636"/>
        <v>282</v>
      </c>
      <c r="C25143" s="815">
        <f t="shared" si="1637"/>
        <v>85</v>
      </c>
      <c r="D25143" s="815">
        <f t="shared" si="1638"/>
        <v>64</v>
      </c>
      <c r="E25143" s="815">
        <v>2028</v>
      </c>
    </row>
    <row r="25144" spans="1:5">
      <c r="A25144" s="816">
        <f t="shared" si="1639"/>
        <v>47035</v>
      </c>
      <c r="B25144" s="815">
        <f t="shared" si="1636"/>
        <v>283</v>
      </c>
      <c r="C25144" s="815">
        <f t="shared" si="1637"/>
        <v>84</v>
      </c>
      <c r="D25144" s="815">
        <f t="shared" si="1638"/>
        <v>63</v>
      </c>
      <c r="E25144" s="815">
        <v>2028</v>
      </c>
    </row>
    <row r="25145" spans="1:5">
      <c r="A25145" s="816">
        <f t="shared" si="1639"/>
        <v>47036</v>
      </c>
      <c r="B25145" s="815">
        <f t="shared" si="1636"/>
        <v>284</v>
      </c>
      <c r="C25145" s="815">
        <f t="shared" si="1637"/>
        <v>83</v>
      </c>
      <c r="D25145" s="815">
        <f t="shared" si="1638"/>
        <v>62</v>
      </c>
      <c r="E25145" s="815">
        <v>2028</v>
      </c>
    </row>
    <row r="25146" spans="1:5">
      <c r="A25146" s="816">
        <f t="shared" si="1639"/>
        <v>47037</v>
      </c>
      <c r="B25146" s="815">
        <f t="shared" si="1636"/>
        <v>285</v>
      </c>
      <c r="C25146" s="815">
        <f t="shared" si="1637"/>
        <v>82</v>
      </c>
      <c r="D25146" s="815">
        <f t="shared" si="1638"/>
        <v>61</v>
      </c>
      <c r="E25146" s="815">
        <v>2028</v>
      </c>
    </row>
    <row r="25147" spans="1:5">
      <c r="A25147" s="816">
        <f t="shared" si="1639"/>
        <v>47038</v>
      </c>
      <c r="B25147" s="815">
        <f t="shared" si="1636"/>
        <v>286</v>
      </c>
      <c r="C25147" s="815">
        <f t="shared" si="1637"/>
        <v>81</v>
      </c>
      <c r="D25147" s="815">
        <f t="shared" si="1638"/>
        <v>60</v>
      </c>
      <c r="E25147" s="815">
        <v>2028</v>
      </c>
    </row>
    <row r="25148" spans="1:5">
      <c r="A25148" s="816">
        <f t="shared" si="1639"/>
        <v>47039</v>
      </c>
      <c r="B25148" s="815">
        <f t="shared" si="1636"/>
        <v>287</v>
      </c>
      <c r="C25148" s="815">
        <f t="shared" si="1637"/>
        <v>80</v>
      </c>
      <c r="D25148" s="815">
        <f t="shared" si="1638"/>
        <v>59</v>
      </c>
      <c r="E25148" s="815">
        <v>2028</v>
      </c>
    </row>
    <row r="25149" spans="1:5">
      <c r="A25149" s="816">
        <f t="shared" si="1639"/>
        <v>47040</v>
      </c>
      <c r="B25149" s="815">
        <f t="shared" si="1636"/>
        <v>288</v>
      </c>
      <c r="C25149" s="815">
        <f t="shared" si="1637"/>
        <v>79</v>
      </c>
      <c r="D25149" s="815">
        <f t="shared" si="1638"/>
        <v>58</v>
      </c>
      <c r="E25149" s="815">
        <v>2028</v>
      </c>
    </row>
    <row r="25150" spans="1:5">
      <c r="A25150" s="816">
        <f t="shared" si="1639"/>
        <v>47041</v>
      </c>
      <c r="B25150" s="815">
        <f t="shared" si="1636"/>
        <v>289</v>
      </c>
      <c r="C25150" s="815">
        <f t="shared" si="1637"/>
        <v>78</v>
      </c>
      <c r="D25150" s="815">
        <f t="shared" si="1638"/>
        <v>57</v>
      </c>
      <c r="E25150" s="815">
        <v>2028</v>
      </c>
    </row>
    <row r="25151" spans="1:5">
      <c r="A25151" s="816">
        <f t="shared" si="1639"/>
        <v>47042</v>
      </c>
      <c r="B25151" s="815">
        <f t="shared" si="1636"/>
        <v>290</v>
      </c>
      <c r="C25151" s="815">
        <f t="shared" si="1637"/>
        <v>77</v>
      </c>
      <c r="D25151" s="815">
        <f t="shared" si="1638"/>
        <v>56</v>
      </c>
      <c r="E25151" s="815">
        <v>2028</v>
      </c>
    </row>
    <row r="25152" spans="1:5">
      <c r="A25152" s="816">
        <f t="shared" si="1639"/>
        <v>47043</v>
      </c>
      <c r="B25152" s="815">
        <f t="shared" si="1636"/>
        <v>291</v>
      </c>
      <c r="C25152" s="815">
        <f t="shared" si="1637"/>
        <v>76</v>
      </c>
      <c r="D25152" s="815">
        <f t="shared" si="1638"/>
        <v>55</v>
      </c>
      <c r="E25152" s="815">
        <v>2028</v>
      </c>
    </row>
    <row r="25153" spans="1:5">
      <c r="A25153" s="816">
        <f t="shared" si="1639"/>
        <v>47044</v>
      </c>
      <c r="B25153" s="815">
        <f t="shared" si="1636"/>
        <v>292</v>
      </c>
      <c r="C25153" s="815">
        <f t="shared" si="1637"/>
        <v>75</v>
      </c>
      <c r="D25153" s="815">
        <f t="shared" si="1638"/>
        <v>54</v>
      </c>
      <c r="E25153" s="815">
        <v>2028</v>
      </c>
    </row>
    <row r="25154" spans="1:5">
      <c r="A25154" s="816">
        <f t="shared" si="1639"/>
        <v>47045</v>
      </c>
      <c r="B25154" s="815">
        <f t="shared" si="1636"/>
        <v>293</v>
      </c>
      <c r="C25154" s="815">
        <f t="shared" si="1637"/>
        <v>74</v>
      </c>
      <c r="D25154" s="815">
        <f t="shared" si="1638"/>
        <v>53</v>
      </c>
      <c r="E25154" s="815">
        <v>2028</v>
      </c>
    </row>
    <row r="25155" spans="1:5">
      <c r="A25155" s="816">
        <f t="shared" si="1639"/>
        <v>47046</v>
      </c>
      <c r="B25155" s="815">
        <f t="shared" si="1636"/>
        <v>294</v>
      </c>
      <c r="C25155" s="815">
        <f t="shared" si="1637"/>
        <v>73</v>
      </c>
      <c r="D25155" s="815">
        <f t="shared" si="1638"/>
        <v>52</v>
      </c>
      <c r="E25155" s="815">
        <v>2028</v>
      </c>
    </row>
    <row r="25156" spans="1:5">
      <c r="A25156" s="816">
        <f t="shared" si="1639"/>
        <v>47047</v>
      </c>
      <c r="B25156" s="815">
        <f t="shared" si="1636"/>
        <v>295</v>
      </c>
      <c r="C25156" s="815">
        <f t="shared" si="1637"/>
        <v>72</v>
      </c>
      <c r="D25156" s="815">
        <f t="shared" si="1638"/>
        <v>51</v>
      </c>
      <c r="E25156" s="815">
        <v>2028</v>
      </c>
    </row>
    <row r="25157" spans="1:5">
      <c r="A25157" s="816">
        <f t="shared" si="1639"/>
        <v>47048</v>
      </c>
      <c r="B25157" s="815">
        <f t="shared" si="1636"/>
        <v>296</v>
      </c>
      <c r="C25157" s="815">
        <f t="shared" si="1637"/>
        <v>71</v>
      </c>
      <c r="D25157" s="815">
        <f t="shared" si="1638"/>
        <v>50</v>
      </c>
      <c r="E25157" s="815">
        <v>2028</v>
      </c>
    </row>
    <row r="25158" spans="1:5">
      <c r="A25158" s="816">
        <f t="shared" si="1639"/>
        <v>47049</v>
      </c>
      <c r="B25158" s="815">
        <f t="shared" si="1636"/>
        <v>297</v>
      </c>
      <c r="C25158" s="815">
        <f t="shared" si="1637"/>
        <v>70</v>
      </c>
      <c r="D25158" s="815">
        <f t="shared" si="1638"/>
        <v>49</v>
      </c>
      <c r="E25158" s="815">
        <v>2028</v>
      </c>
    </row>
    <row r="25159" spans="1:5">
      <c r="A25159" s="816">
        <f t="shared" si="1639"/>
        <v>47050</v>
      </c>
      <c r="B25159" s="815">
        <f t="shared" si="1636"/>
        <v>298</v>
      </c>
      <c r="C25159" s="815">
        <f t="shared" si="1637"/>
        <v>69</v>
      </c>
      <c r="D25159" s="815">
        <f t="shared" si="1638"/>
        <v>48</v>
      </c>
      <c r="E25159" s="815">
        <v>2028</v>
      </c>
    </row>
    <row r="25160" spans="1:5">
      <c r="A25160" s="816">
        <f t="shared" si="1639"/>
        <v>47051</v>
      </c>
      <c r="B25160" s="815">
        <f t="shared" si="1636"/>
        <v>299</v>
      </c>
      <c r="C25160" s="815">
        <f t="shared" si="1637"/>
        <v>68</v>
      </c>
      <c r="D25160" s="815">
        <f t="shared" si="1638"/>
        <v>47</v>
      </c>
      <c r="E25160" s="815">
        <v>2028</v>
      </c>
    </row>
    <row r="25161" spans="1:5">
      <c r="A25161" s="816">
        <f t="shared" si="1639"/>
        <v>47052</v>
      </c>
      <c r="B25161" s="815">
        <f t="shared" si="1636"/>
        <v>300</v>
      </c>
      <c r="C25161" s="815">
        <f t="shared" si="1637"/>
        <v>67</v>
      </c>
      <c r="D25161" s="815">
        <f t="shared" si="1638"/>
        <v>46</v>
      </c>
      <c r="E25161" s="815">
        <v>2028</v>
      </c>
    </row>
    <row r="25162" spans="1:5">
      <c r="A25162" s="816">
        <f t="shared" si="1639"/>
        <v>47053</v>
      </c>
      <c r="B25162" s="815">
        <f t="shared" si="1636"/>
        <v>301</v>
      </c>
      <c r="C25162" s="815">
        <f t="shared" si="1637"/>
        <v>66</v>
      </c>
      <c r="D25162" s="815">
        <f t="shared" si="1638"/>
        <v>45</v>
      </c>
      <c r="E25162" s="815">
        <v>2028</v>
      </c>
    </row>
    <row r="25163" spans="1:5">
      <c r="A25163" s="816">
        <f t="shared" si="1639"/>
        <v>47054</v>
      </c>
      <c r="B25163" s="815">
        <f t="shared" ref="B25163:B25226" si="1640">B25162+1</f>
        <v>302</v>
      </c>
      <c r="C25163" s="815">
        <f t="shared" ref="C25163:C25226" si="1641">C25162-1</f>
        <v>65</v>
      </c>
      <c r="D25163" s="815">
        <f t="shared" ref="D25163:D25207" si="1642">D25162-1</f>
        <v>44</v>
      </c>
      <c r="E25163" s="815">
        <v>2028</v>
      </c>
    </row>
    <row r="25164" spans="1:5">
      <c r="A25164" s="816">
        <f t="shared" si="1639"/>
        <v>47055</v>
      </c>
      <c r="B25164" s="815">
        <f t="shared" si="1640"/>
        <v>303</v>
      </c>
      <c r="C25164" s="815">
        <f t="shared" si="1641"/>
        <v>64</v>
      </c>
      <c r="D25164" s="815">
        <f t="shared" si="1642"/>
        <v>43</v>
      </c>
      <c r="E25164" s="815">
        <v>2028</v>
      </c>
    </row>
    <row r="25165" spans="1:5">
      <c r="A25165" s="816">
        <f t="shared" si="1639"/>
        <v>47056</v>
      </c>
      <c r="B25165" s="815">
        <f t="shared" si="1640"/>
        <v>304</v>
      </c>
      <c r="C25165" s="815">
        <f t="shared" si="1641"/>
        <v>63</v>
      </c>
      <c r="D25165" s="815">
        <f t="shared" si="1642"/>
        <v>42</v>
      </c>
      <c r="E25165" s="815">
        <v>2028</v>
      </c>
    </row>
    <row r="25166" spans="1:5">
      <c r="A25166" s="816">
        <f t="shared" si="1639"/>
        <v>47057</v>
      </c>
      <c r="B25166" s="815">
        <f t="shared" si="1640"/>
        <v>305</v>
      </c>
      <c r="C25166" s="815">
        <f t="shared" si="1641"/>
        <v>62</v>
      </c>
      <c r="D25166" s="815">
        <f t="shared" si="1642"/>
        <v>41</v>
      </c>
      <c r="E25166" s="815">
        <v>2028</v>
      </c>
    </row>
    <row r="25167" spans="1:5">
      <c r="A25167" s="816">
        <f t="shared" si="1639"/>
        <v>47058</v>
      </c>
      <c r="B25167" s="815">
        <f t="shared" si="1640"/>
        <v>306</v>
      </c>
      <c r="C25167" s="815">
        <f t="shared" si="1641"/>
        <v>61</v>
      </c>
      <c r="D25167" s="815">
        <f t="shared" si="1642"/>
        <v>40</v>
      </c>
      <c r="E25167" s="815">
        <v>2028</v>
      </c>
    </row>
    <row r="25168" spans="1:5">
      <c r="A25168" s="816">
        <f t="shared" si="1639"/>
        <v>47059</v>
      </c>
      <c r="B25168" s="815">
        <f t="shared" si="1640"/>
        <v>307</v>
      </c>
      <c r="C25168" s="815">
        <f t="shared" si="1641"/>
        <v>60</v>
      </c>
      <c r="D25168" s="815">
        <f t="shared" si="1642"/>
        <v>39</v>
      </c>
      <c r="E25168" s="815">
        <v>2028</v>
      </c>
    </row>
    <row r="25169" spans="1:5">
      <c r="A25169" s="816">
        <f t="shared" si="1639"/>
        <v>47060</v>
      </c>
      <c r="B25169" s="815">
        <f t="shared" si="1640"/>
        <v>308</v>
      </c>
      <c r="C25169" s="815">
        <f t="shared" si="1641"/>
        <v>59</v>
      </c>
      <c r="D25169" s="815">
        <f t="shared" si="1642"/>
        <v>38</v>
      </c>
      <c r="E25169" s="815">
        <v>2028</v>
      </c>
    </row>
    <row r="25170" spans="1:5">
      <c r="A25170" s="816">
        <f t="shared" si="1639"/>
        <v>47061</v>
      </c>
      <c r="B25170" s="815">
        <f t="shared" si="1640"/>
        <v>309</v>
      </c>
      <c r="C25170" s="815">
        <f t="shared" si="1641"/>
        <v>58</v>
      </c>
      <c r="D25170" s="815">
        <f t="shared" si="1642"/>
        <v>37</v>
      </c>
      <c r="E25170" s="815">
        <v>2028</v>
      </c>
    </row>
    <row r="25171" spans="1:5">
      <c r="A25171" s="816">
        <f t="shared" si="1639"/>
        <v>47062</v>
      </c>
      <c r="B25171" s="815">
        <f t="shared" si="1640"/>
        <v>310</v>
      </c>
      <c r="C25171" s="815">
        <f t="shared" si="1641"/>
        <v>57</v>
      </c>
      <c r="D25171" s="815">
        <f t="shared" si="1642"/>
        <v>36</v>
      </c>
      <c r="E25171" s="815">
        <v>2028</v>
      </c>
    </row>
    <row r="25172" spans="1:5">
      <c r="A25172" s="816">
        <f t="shared" si="1639"/>
        <v>47063</v>
      </c>
      <c r="B25172" s="815">
        <f t="shared" si="1640"/>
        <v>311</v>
      </c>
      <c r="C25172" s="815">
        <f t="shared" si="1641"/>
        <v>56</v>
      </c>
      <c r="D25172" s="815">
        <f t="shared" si="1642"/>
        <v>35</v>
      </c>
      <c r="E25172" s="815">
        <v>2028</v>
      </c>
    </row>
    <row r="25173" spans="1:5">
      <c r="A25173" s="816">
        <f t="shared" si="1639"/>
        <v>47064</v>
      </c>
      <c r="B25173" s="815">
        <f t="shared" si="1640"/>
        <v>312</v>
      </c>
      <c r="C25173" s="815">
        <f t="shared" si="1641"/>
        <v>55</v>
      </c>
      <c r="D25173" s="815">
        <f t="shared" si="1642"/>
        <v>34</v>
      </c>
      <c r="E25173" s="815">
        <v>2028</v>
      </c>
    </row>
    <row r="25174" spans="1:5">
      <c r="A25174" s="816">
        <f t="shared" si="1639"/>
        <v>47065</v>
      </c>
      <c r="B25174" s="815">
        <f t="shared" si="1640"/>
        <v>313</v>
      </c>
      <c r="C25174" s="815">
        <f t="shared" si="1641"/>
        <v>54</v>
      </c>
      <c r="D25174" s="815">
        <f t="shared" si="1642"/>
        <v>33</v>
      </c>
      <c r="E25174" s="815">
        <v>2028</v>
      </c>
    </row>
    <row r="25175" spans="1:5">
      <c r="A25175" s="816">
        <f t="shared" si="1639"/>
        <v>47066</v>
      </c>
      <c r="B25175" s="815">
        <f t="shared" si="1640"/>
        <v>314</v>
      </c>
      <c r="C25175" s="815">
        <f t="shared" si="1641"/>
        <v>53</v>
      </c>
      <c r="D25175" s="815">
        <f t="shared" si="1642"/>
        <v>32</v>
      </c>
      <c r="E25175" s="815">
        <v>2028</v>
      </c>
    </row>
    <row r="25176" spans="1:5">
      <c r="A25176" s="816">
        <f t="shared" si="1639"/>
        <v>47067</v>
      </c>
      <c r="B25176" s="815">
        <f t="shared" si="1640"/>
        <v>315</v>
      </c>
      <c r="C25176" s="815">
        <f t="shared" si="1641"/>
        <v>52</v>
      </c>
      <c r="D25176" s="815">
        <f t="shared" si="1642"/>
        <v>31</v>
      </c>
      <c r="E25176" s="815">
        <v>2028</v>
      </c>
    </row>
    <row r="25177" spans="1:5">
      <c r="A25177" s="816">
        <f t="shared" si="1639"/>
        <v>47068</v>
      </c>
      <c r="B25177" s="815">
        <f t="shared" si="1640"/>
        <v>316</v>
      </c>
      <c r="C25177" s="815">
        <f t="shared" si="1641"/>
        <v>51</v>
      </c>
      <c r="D25177" s="815">
        <f t="shared" si="1642"/>
        <v>30</v>
      </c>
      <c r="E25177" s="815">
        <v>2028</v>
      </c>
    </row>
    <row r="25178" spans="1:5">
      <c r="A25178" s="816">
        <f t="shared" si="1639"/>
        <v>47069</v>
      </c>
      <c r="B25178" s="815">
        <f t="shared" si="1640"/>
        <v>317</v>
      </c>
      <c r="C25178" s="815">
        <f t="shared" si="1641"/>
        <v>50</v>
      </c>
      <c r="D25178" s="815">
        <f t="shared" si="1642"/>
        <v>29</v>
      </c>
      <c r="E25178" s="815">
        <v>2028</v>
      </c>
    </row>
    <row r="25179" spans="1:5">
      <c r="A25179" s="816">
        <f t="shared" si="1639"/>
        <v>47070</v>
      </c>
      <c r="B25179" s="815">
        <f t="shared" si="1640"/>
        <v>318</v>
      </c>
      <c r="C25179" s="815">
        <f t="shared" si="1641"/>
        <v>49</v>
      </c>
      <c r="D25179" s="815">
        <f t="shared" si="1642"/>
        <v>28</v>
      </c>
      <c r="E25179" s="815">
        <v>2028</v>
      </c>
    </row>
    <row r="25180" spans="1:5">
      <c r="A25180" s="816">
        <f t="shared" si="1639"/>
        <v>47071</v>
      </c>
      <c r="B25180" s="815">
        <f t="shared" si="1640"/>
        <v>319</v>
      </c>
      <c r="C25180" s="815">
        <f t="shared" si="1641"/>
        <v>48</v>
      </c>
      <c r="D25180" s="815">
        <f t="shared" si="1642"/>
        <v>27</v>
      </c>
      <c r="E25180" s="815">
        <v>2028</v>
      </c>
    </row>
    <row r="25181" spans="1:5">
      <c r="A25181" s="816">
        <f t="shared" si="1639"/>
        <v>47072</v>
      </c>
      <c r="B25181" s="815">
        <f t="shared" si="1640"/>
        <v>320</v>
      </c>
      <c r="C25181" s="815">
        <f t="shared" si="1641"/>
        <v>47</v>
      </c>
      <c r="D25181" s="815">
        <f t="shared" si="1642"/>
        <v>26</v>
      </c>
      <c r="E25181" s="815">
        <v>2028</v>
      </c>
    </row>
    <row r="25182" spans="1:5">
      <c r="A25182" s="816">
        <f t="shared" si="1639"/>
        <v>47073</v>
      </c>
      <c r="B25182" s="815">
        <f t="shared" si="1640"/>
        <v>321</v>
      </c>
      <c r="C25182" s="815">
        <f t="shared" si="1641"/>
        <v>46</v>
      </c>
      <c r="D25182" s="815">
        <f t="shared" si="1642"/>
        <v>25</v>
      </c>
      <c r="E25182" s="815">
        <v>2028</v>
      </c>
    </row>
    <row r="25183" spans="1:5">
      <c r="A25183" s="816">
        <f t="shared" si="1639"/>
        <v>47074</v>
      </c>
      <c r="B25183" s="815">
        <f t="shared" si="1640"/>
        <v>322</v>
      </c>
      <c r="C25183" s="815">
        <f t="shared" si="1641"/>
        <v>45</v>
      </c>
      <c r="D25183" s="815">
        <f t="shared" si="1642"/>
        <v>24</v>
      </c>
      <c r="E25183" s="815">
        <v>2028</v>
      </c>
    </row>
    <row r="25184" spans="1:5">
      <c r="A25184" s="816">
        <f t="shared" si="1639"/>
        <v>47075</v>
      </c>
      <c r="B25184" s="815">
        <f t="shared" si="1640"/>
        <v>323</v>
      </c>
      <c r="C25184" s="815">
        <f t="shared" si="1641"/>
        <v>44</v>
      </c>
      <c r="D25184" s="815">
        <f t="shared" si="1642"/>
        <v>23</v>
      </c>
      <c r="E25184" s="815">
        <v>2028</v>
      </c>
    </row>
    <row r="25185" spans="1:5">
      <c r="A25185" s="816">
        <f t="shared" si="1639"/>
        <v>47076</v>
      </c>
      <c r="B25185" s="815">
        <f t="shared" si="1640"/>
        <v>324</v>
      </c>
      <c r="C25185" s="815">
        <f t="shared" si="1641"/>
        <v>43</v>
      </c>
      <c r="D25185" s="815">
        <f t="shared" si="1642"/>
        <v>22</v>
      </c>
      <c r="E25185" s="815">
        <v>2028</v>
      </c>
    </row>
    <row r="25186" spans="1:5">
      <c r="A25186" s="816">
        <f t="shared" si="1639"/>
        <v>47077</v>
      </c>
      <c r="B25186" s="815">
        <f t="shared" si="1640"/>
        <v>325</v>
      </c>
      <c r="C25186" s="815">
        <f t="shared" si="1641"/>
        <v>42</v>
      </c>
      <c r="D25186" s="815">
        <f t="shared" si="1642"/>
        <v>21</v>
      </c>
      <c r="E25186" s="815">
        <v>2028</v>
      </c>
    </row>
    <row r="25187" spans="1:5">
      <c r="A25187" s="816">
        <f t="shared" si="1639"/>
        <v>47078</v>
      </c>
      <c r="B25187" s="815">
        <f t="shared" si="1640"/>
        <v>326</v>
      </c>
      <c r="C25187" s="815">
        <f t="shared" si="1641"/>
        <v>41</v>
      </c>
      <c r="D25187" s="815">
        <f t="shared" si="1642"/>
        <v>20</v>
      </c>
      <c r="E25187" s="815">
        <v>2028</v>
      </c>
    </row>
    <row r="25188" spans="1:5">
      <c r="A25188" s="816">
        <f t="shared" si="1639"/>
        <v>47079</v>
      </c>
      <c r="B25188" s="815">
        <f t="shared" si="1640"/>
        <v>327</v>
      </c>
      <c r="C25188" s="815">
        <f t="shared" si="1641"/>
        <v>40</v>
      </c>
      <c r="D25188" s="815">
        <f t="shared" si="1642"/>
        <v>19</v>
      </c>
      <c r="E25188" s="815">
        <v>2028</v>
      </c>
    </row>
    <row r="25189" spans="1:5">
      <c r="A25189" s="816">
        <f t="shared" si="1639"/>
        <v>47080</v>
      </c>
      <c r="B25189" s="815">
        <f t="shared" si="1640"/>
        <v>328</v>
      </c>
      <c r="C25189" s="815">
        <f t="shared" si="1641"/>
        <v>39</v>
      </c>
      <c r="D25189" s="815">
        <f t="shared" si="1642"/>
        <v>18</v>
      </c>
      <c r="E25189" s="815">
        <v>2028</v>
      </c>
    </row>
    <row r="25190" spans="1:5">
      <c r="A25190" s="816">
        <f t="shared" si="1639"/>
        <v>47081</v>
      </c>
      <c r="B25190" s="815">
        <f t="shared" si="1640"/>
        <v>329</v>
      </c>
      <c r="C25190" s="815">
        <f t="shared" si="1641"/>
        <v>38</v>
      </c>
      <c r="D25190" s="815">
        <f t="shared" si="1642"/>
        <v>17</v>
      </c>
      <c r="E25190" s="815">
        <v>2028</v>
      </c>
    </row>
    <row r="25191" spans="1:5">
      <c r="A25191" s="816">
        <f t="shared" si="1639"/>
        <v>47082</v>
      </c>
      <c r="B25191" s="815">
        <f t="shared" si="1640"/>
        <v>330</v>
      </c>
      <c r="C25191" s="815">
        <f t="shared" si="1641"/>
        <v>37</v>
      </c>
      <c r="D25191" s="815">
        <f t="shared" si="1642"/>
        <v>16</v>
      </c>
      <c r="E25191" s="815">
        <v>2028</v>
      </c>
    </row>
    <row r="25192" spans="1:5">
      <c r="A25192" s="816">
        <f t="shared" si="1639"/>
        <v>47083</v>
      </c>
      <c r="B25192" s="815">
        <f t="shared" si="1640"/>
        <v>331</v>
      </c>
      <c r="C25192" s="815">
        <f t="shared" si="1641"/>
        <v>36</v>
      </c>
      <c r="D25192" s="815">
        <f t="shared" si="1642"/>
        <v>15</v>
      </c>
      <c r="E25192" s="815">
        <v>2028</v>
      </c>
    </row>
    <row r="25193" spans="1:5">
      <c r="A25193" s="816">
        <f t="shared" si="1639"/>
        <v>47084</v>
      </c>
      <c r="B25193" s="815">
        <f t="shared" si="1640"/>
        <v>332</v>
      </c>
      <c r="C25193" s="815">
        <f t="shared" si="1641"/>
        <v>35</v>
      </c>
      <c r="D25193" s="815">
        <f t="shared" si="1642"/>
        <v>14</v>
      </c>
      <c r="E25193" s="815">
        <v>2028</v>
      </c>
    </row>
    <row r="25194" spans="1:5">
      <c r="A25194" s="816">
        <f t="shared" si="1639"/>
        <v>47085</v>
      </c>
      <c r="B25194" s="815">
        <f t="shared" si="1640"/>
        <v>333</v>
      </c>
      <c r="C25194" s="815">
        <f t="shared" si="1641"/>
        <v>34</v>
      </c>
      <c r="D25194" s="815">
        <f t="shared" si="1642"/>
        <v>13</v>
      </c>
      <c r="E25194" s="815">
        <v>2028</v>
      </c>
    </row>
    <row r="25195" spans="1:5">
      <c r="A25195" s="816">
        <f t="shared" si="1639"/>
        <v>47086</v>
      </c>
      <c r="B25195" s="815">
        <f t="shared" si="1640"/>
        <v>334</v>
      </c>
      <c r="C25195" s="815">
        <f t="shared" si="1641"/>
        <v>33</v>
      </c>
      <c r="D25195" s="815">
        <f t="shared" si="1642"/>
        <v>12</v>
      </c>
      <c r="E25195" s="815">
        <v>2028</v>
      </c>
    </row>
    <row r="25196" spans="1:5">
      <c r="A25196" s="816">
        <f t="shared" si="1639"/>
        <v>47087</v>
      </c>
      <c r="B25196" s="815">
        <f t="shared" si="1640"/>
        <v>335</v>
      </c>
      <c r="C25196" s="815">
        <f t="shared" si="1641"/>
        <v>32</v>
      </c>
      <c r="D25196" s="815">
        <f t="shared" si="1642"/>
        <v>11</v>
      </c>
      <c r="E25196" s="815">
        <v>2028</v>
      </c>
    </row>
    <row r="25197" spans="1:5">
      <c r="A25197" s="816">
        <f t="shared" si="1639"/>
        <v>47088</v>
      </c>
      <c r="B25197" s="815">
        <f t="shared" si="1640"/>
        <v>336</v>
      </c>
      <c r="C25197" s="815">
        <f t="shared" si="1641"/>
        <v>31</v>
      </c>
      <c r="D25197" s="815">
        <f t="shared" si="1642"/>
        <v>10</v>
      </c>
      <c r="E25197" s="815">
        <v>2028</v>
      </c>
    </row>
    <row r="25198" spans="1:5">
      <c r="A25198" s="816">
        <f t="shared" si="1639"/>
        <v>47089</v>
      </c>
      <c r="B25198" s="815">
        <f t="shared" si="1640"/>
        <v>337</v>
      </c>
      <c r="C25198" s="815">
        <f t="shared" si="1641"/>
        <v>30</v>
      </c>
      <c r="D25198" s="815">
        <f t="shared" si="1642"/>
        <v>9</v>
      </c>
      <c r="E25198" s="815">
        <v>2028</v>
      </c>
    </row>
    <row r="25199" spans="1:5">
      <c r="A25199" s="816">
        <f t="shared" si="1639"/>
        <v>47090</v>
      </c>
      <c r="B25199" s="815">
        <f t="shared" si="1640"/>
        <v>338</v>
      </c>
      <c r="C25199" s="815">
        <f t="shared" si="1641"/>
        <v>29</v>
      </c>
      <c r="D25199" s="815">
        <f t="shared" si="1642"/>
        <v>8</v>
      </c>
      <c r="E25199" s="815">
        <v>2028</v>
      </c>
    </row>
    <row r="25200" spans="1:5">
      <c r="A25200" s="816">
        <f t="shared" si="1639"/>
        <v>47091</v>
      </c>
      <c r="B25200" s="815">
        <f t="shared" si="1640"/>
        <v>339</v>
      </c>
      <c r="C25200" s="815">
        <f t="shared" si="1641"/>
        <v>28</v>
      </c>
      <c r="D25200" s="815">
        <f t="shared" si="1642"/>
        <v>7</v>
      </c>
      <c r="E25200" s="815">
        <v>2028</v>
      </c>
    </row>
    <row r="25201" spans="1:5">
      <c r="A25201" s="816">
        <f t="shared" si="1639"/>
        <v>47092</v>
      </c>
      <c r="B25201" s="815">
        <f t="shared" si="1640"/>
        <v>340</v>
      </c>
      <c r="C25201" s="815">
        <f t="shared" si="1641"/>
        <v>27</v>
      </c>
      <c r="D25201" s="815">
        <f t="shared" si="1642"/>
        <v>6</v>
      </c>
      <c r="E25201" s="815">
        <v>2028</v>
      </c>
    </row>
    <row r="25202" spans="1:5">
      <c r="A25202" s="816">
        <f t="shared" si="1639"/>
        <v>47093</v>
      </c>
      <c r="B25202" s="815">
        <f t="shared" si="1640"/>
        <v>341</v>
      </c>
      <c r="C25202" s="815">
        <f t="shared" si="1641"/>
        <v>26</v>
      </c>
      <c r="D25202" s="815">
        <f t="shared" si="1642"/>
        <v>5</v>
      </c>
      <c r="E25202" s="815">
        <v>2028</v>
      </c>
    </row>
    <row r="25203" spans="1:5">
      <c r="A25203" s="816">
        <f t="shared" ref="A25203:B25266" si="1643">A25202+1</f>
        <v>47094</v>
      </c>
      <c r="B25203" s="815">
        <f t="shared" si="1640"/>
        <v>342</v>
      </c>
      <c r="C25203" s="815">
        <f t="shared" si="1641"/>
        <v>25</v>
      </c>
      <c r="D25203" s="815">
        <f t="shared" si="1642"/>
        <v>4</v>
      </c>
      <c r="E25203" s="815">
        <v>2028</v>
      </c>
    </row>
    <row r="25204" spans="1:5">
      <c r="A25204" s="816">
        <f t="shared" si="1643"/>
        <v>47095</v>
      </c>
      <c r="B25204" s="815">
        <f t="shared" si="1640"/>
        <v>343</v>
      </c>
      <c r="C25204" s="815">
        <f t="shared" si="1641"/>
        <v>24</v>
      </c>
      <c r="D25204" s="815">
        <f t="shared" si="1642"/>
        <v>3</v>
      </c>
      <c r="E25204" s="815">
        <v>2028</v>
      </c>
    </row>
    <row r="25205" spans="1:5">
      <c r="A25205" s="816">
        <f t="shared" si="1643"/>
        <v>47096</v>
      </c>
      <c r="B25205" s="815">
        <f t="shared" si="1640"/>
        <v>344</v>
      </c>
      <c r="C25205" s="815">
        <f t="shared" si="1641"/>
        <v>23</v>
      </c>
      <c r="D25205" s="815">
        <f t="shared" si="1642"/>
        <v>2</v>
      </c>
      <c r="E25205" s="815">
        <v>2028</v>
      </c>
    </row>
    <row r="25206" spans="1:5">
      <c r="A25206" s="816">
        <f t="shared" si="1643"/>
        <v>47097</v>
      </c>
      <c r="B25206" s="815">
        <f t="shared" si="1640"/>
        <v>345</v>
      </c>
      <c r="C25206" s="815">
        <f t="shared" si="1641"/>
        <v>22</v>
      </c>
      <c r="D25206" s="815">
        <f t="shared" si="1642"/>
        <v>1</v>
      </c>
      <c r="E25206" s="815">
        <v>2028</v>
      </c>
    </row>
    <row r="25207" spans="1:5">
      <c r="A25207" s="816">
        <f t="shared" si="1643"/>
        <v>47098</v>
      </c>
      <c r="B25207" s="815">
        <f t="shared" si="1640"/>
        <v>346</v>
      </c>
      <c r="C25207" s="815">
        <f t="shared" si="1641"/>
        <v>21</v>
      </c>
      <c r="D25207" s="815">
        <f t="shared" si="1642"/>
        <v>0</v>
      </c>
      <c r="E25207" s="815">
        <v>2028</v>
      </c>
    </row>
    <row r="25208" spans="1:5">
      <c r="A25208" s="816">
        <f t="shared" si="1643"/>
        <v>47099</v>
      </c>
      <c r="B25208" s="815">
        <f t="shared" si="1640"/>
        <v>347</v>
      </c>
      <c r="C25208" s="815">
        <f t="shared" si="1641"/>
        <v>20</v>
      </c>
      <c r="D25208" s="815">
        <v>365</v>
      </c>
      <c r="E25208" s="815">
        <v>2028</v>
      </c>
    </row>
    <row r="25209" spans="1:5">
      <c r="A25209" s="816">
        <f t="shared" si="1643"/>
        <v>47100</v>
      </c>
      <c r="B25209" s="815">
        <f t="shared" si="1640"/>
        <v>348</v>
      </c>
      <c r="C25209" s="815">
        <f t="shared" si="1641"/>
        <v>19</v>
      </c>
      <c r="D25209" s="815">
        <f t="shared" ref="D25209:D25272" si="1644">D25208-1</f>
        <v>364</v>
      </c>
      <c r="E25209" s="815">
        <v>2028</v>
      </c>
    </row>
    <row r="25210" spans="1:5">
      <c r="A25210" s="816">
        <f t="shared" si="1643"/>
        <v>47101</v>
      </c>
      <c r="B25210" s="815">
        <f t="shared" si="1640"/>
        <v>349</v>
      </c>
      <c r="C25210" s="815">
        <f t="shared" si="1641"/>
        <v>18</v>
      </c>
      <c r="D25210" s="815">
        <f t="shared" si="1644"/>
        <v>363</v>
      </c>
      <c r="E25210" s="815">
        <v>2028</v>
      </c>
    </row>
    <row r="25211" spans="1:5">
      <c r="A25211" s="816">
        <f t="shared" si="1643"/>
        <v>47102</v>
      </c>
      <c r="B25211" s="815">
        <f t="shared" si="1640"/>
        <v>350</v>
      </c>
      <c r="C25211" s="815">
        <f t="shared" si="1641"/>
        <v>17</v>
      </c>
      <c r="D25211" s="815">
        <f t="shared" si="1644"/>
        <v>362</v>
      </c>
      <c r="E25211" s="815">
        <v>2028</v>
      </c>
    </row>
    <row r="25212" spans="1:5">
      <c r="A25212" s="816">
        <f t="shared" si="1643"/>
        <v>47103</v>
      </c>
      <c r="B25212" s="815">
        <f t="shared" si="1640"/>
        <v>351</v>
      </c>
      <c r="C25212" s="815">
        <f t="shared" si="1641"/>
        <v>16</v>
      </c>
      <c r="D25212" s="815">
        <f t="shared" si="1644"/>
        <v>361</v>
      </c>
      <c r="E25212" s="815">
        <v>2028</v>
      </c>
    </row>
    <row r="25213" spans="1:5">
      <c r="A25213" s="816">
        <f t="shared" si="1643"/>
        <v>47104</v>
      </c>
      <c r="B25213" s="815">
        <f t="shared" si="1640"/>
        <v>352</v>
      </c>
      <c r="C25213" s="815">
        <f t="shared" si="1641"/>
        <v>15</v>
      </c>
      <c r="D25213" s="815">
        <f t="shared" si="1644"/>
        <v>360</v>
      </c>
      <c r="E25213" s="815">
        <v>2028</v>
      </c>
    </row>
    <row r="25214" spans="1:5">
      <c r="A25214" s="816">
        <f t="shared" si="1643"/>
        <v>47105</v>
      </c>
      <c r="B25214" s="815">
        <f t="shared" si="1640"/>
        <v>353</v>
      </c>
      <c r="C25214" s="815">
        <f t="shared" si="1641"/>
        <v>14</v>
      </c>
      <c r="D25214" s="815">
        <f t="shared" si="1644"/>
        <v>359</v>
      </c>
      <c r="E25214" s="815">
        <v>2028</v>
      </c>
    </row>
    <row r="25215" spans="1:5">
      <c r="A25215" s="816">
        <f t="shared" si="1643"/>
        <v>47106</v>
      </c>
      <c r="B25215" s="815">
        <f t="shared" si="1640"/>
        <v>354</v>
      </c>
      <c r="C25215" s="815">
        <f t="shared" si="1641"/>
        <v>13</v>
      </c>
      <c r="D25215" s="815">
        <f t="shared" si="1644"/>
        <v>358</v>
      </c>
      <c r="E25215" s="815">
        <v>2028</v>
      </c>
    </row>
    <row r="25216" spans="1:5">
      <c r="A25216" s="816">
        <f t="shared" si="1643"/>
        <v>47107</v>
      </c>
      <c r="B25216" s="815">
        <f t="shared" si="1640"/>
        <v>355</v>
      </c>
      <c r="C25216" s="815">
        <f t="shared" si="1641"/>
        <v>12</v>
      </c>
      <c r="D25216" s="815">
        <f t="shared" si="1644"/>
        <v>357</v>
      </c>
      <c r="E25216" s="815">
        <v>2028</v>
      </c>
    </row>
    <row r="25217" spans="1:5">
      <c r="A25217" s="816">
        <f t="shared" si="1643"/>
        <v>47108</v>
      </c>
      <c r="B25217" s="815">
        <f t="shared" si="1640"/>
        <v>356</v>
      </c>
      <c r="C25217" s="815">
        <f t="shared" si="1641"/>
        <v>11</v>
      </c>
      <c r="D25217" s="815">
        <f t="shared" si="1644"/>
        <v>356</v>
      </c>
      <c r="E25217" s="815">
        <v>2028</v>
      </c>
    </row>
    <row r="25218" spans="1:5">
      <c r="A25218" s="816">
        <f t="shared" si="1643"/>
        <v>47109</v>
      </c>
      <c r="B25218" s="815">
        <f t="shared" si="1640"/>
        <v>357</v>
      </c>
      <c r="C25218" s="815">
        <f t="shared" si="1641"/>
        <v>10</v>
      </c>
      <c r="D25218" s="815">
        <f t="shared" si="1644"/>
        <v>355</v>
      </c>
      <c r="E25218" s="815">
        <v>2028</v>
      </c>
    </row>
    <row r="25219" spans="1:5">
      <c r="A25219" s="816">
        <f t="shared" si="1643"/>
        <v>47110</v>
      </c>
      <c r="B25219" s="815">
        <f t="shared" si="1640"/>
        <v>358</v>
      </c>
      <c r="C25219" s="815">
        <f t="shared" si="1641"/>
        <v>9</v>
      </c>
      <c r="D25219" s="815">
        <f t="shared" si="1644"/>
        <v>354</v>
      </c>
      <c r="E25219" s="815">
        <v>2028</v>
      </c>
    </row>
    <row r="25220" spans="1:5">
      <c r="A25220" s="816">
        <f t="shared" si="1643"/>
        <v>47111</v>
      </c>
      <c r="B25220" s="815">
        <f t="shared" si="1640"/>
        <v>359</v>
      </c>
      <c r="C25220" s="815">
        <f t="shared" si="1641"/>
        <v>8</v>
      </c>
      <c r="D25220" s="815">
        <f t="shared" si="1644"/>
        <v>353</v>
      </c>
      <c r="E25220" s="815">
        <v>2028</v>
      </c>
    </row>
    <row r="25221" spans="1:5">
      <c r="A25221" s="816">
        <f t="shared" si="1643"/>
        <v>47112</v>
      </c>
      <c r="B25221" s="815">
        <f t="shared" si="1640"/>
        <v>360</v>
      </c>
      <c r="C25221" s="815">
        <f t="shared" si="1641"/>
        <v>7</v>
      </c>
      <c r="D25221" s="815">
        <f t="shared" si="1644"/>
        <v>352</v>
      </c>
      <c r="E25221" s="815">
        <v>2028</v>
      </c>
    </row>
    <row r="25222" spans="1:5">
      <c r="A25222" s="816">
        <f t="shared" si="1643"/>
        <v>47113</v>
      </c>
      <c r="B25222" s="815">
        <f t="shared" si="1640"/>
        <v>361</v>
      </c>
      <c r="C25222" s="815">
        <f t="shared" si="1641"/>
        <v>6</v>
      </c>
      <c r="D25222" s="815">
        <f t="shared" si="1644"/>
        <v>351</v>
      </c>
      <c r="E25222" s="815">
        <v>2028</v>
      </c>
    </row>
    <row r="25223" spans="1:5">
      <c r="A25223" s="816">
        <f t="shared" si="1643"/>
        <v>47114</v>
      </c>
      <c r="B25223" s="815">
        <f t="shared" si="1640"/>
        <v>362</v>
      </c>
      <c r="C25223" s="815">
        <f t="shared" si="1641"/>
        <v>5</v>
      </c>
      <c r="D25223" s="815">
        <f t="shared" si="1644"/>
        <v>350</v>
      </c>
      <c r="E25223" s="815">
        <v>2028</v>
      </c>
    </row>
    <row r="25224" spans="1:5">
      <c r="A25224" s="816">
        <f t="shared" si="1643"/>
        <v>47115</v>
      </c>
      <c r="B25224" s="815">
        <f t="shared" si="1640"/>
        <v>363</v>
      </c>
      <c r="C25224" s="815">
        <f t="shared" si="1641"/>
        <v>4</v>
      </c>
      <c r="D25224" s="815">
        <f t="shared" si="1644"/>
        <v>349</v>
      </c>
      <c r="E25224" s="815">
        <v>2028</v>
      </c>
    </row>
    <row r="25225" spans="1:5">
      <c r="A25225" s="816">
        <f t="shared" si="1643"/>
        <v>47116</v>
      </c>
      <c r="B25225" s="815">
        <f t="shared" si="1640"/>
        <v>364</v>
      </c>
      <c r="C25225" s="815">
        <f t="shared" si="1641"/>
        <v>3</v>
      </c>
      <c r="D25225" s="815">
        <f t="shared" si="1644"/>
        <v>348</v>
      </c>
      <c r="E25225" s="815">
        <v>2028</v>
      </c>
    </row>
    <row r="25226" spans="1:5">
      <c r="A25226" s="816">
        <f t="shared" si="1643"/>
        <v>47117</v>
      </c>
      <c r="B25226" s="815">
        <f t="shared" si="1640"/>
        <v>365</v>
      </c>
      <c r="C25226" s="815">
        <f t="shared" si="1641"/>
        <v>2</v>
      </c>
      <c r="D25226" s="815">
        <f t="shared" si="1644"/>
        <v>347</v>
      </c>
      <c r="E25226" s="815">
        <v>2028</v>
      </c>
    </row>
    <row r="25227" spans="1:5">
      <c r="A25227" s="816">
        <f t="shared" si="1643"/>
        <v>47118</v>
      </c>
      <c r="B25227" s="815">
        <f t="shared" si="1643"/>
        <v>366</v>
      </c>
      <c r="C25227" s="815">
        <f>C25226-1</f>
        <v>1</v>
      </c>
      <c r="D25227" s="815">
        <f t="shared" si="1644"/>
        <v>346</v>
      </c>
      <c r="E25227" s="815">
        <v>2028</v>
      </c>
    </row>
    <row r="25228" spans="1:5">
      <c r="A25228" s="816">
        <f t="shared" si="1643"/>
        <v>47119</v>
      </c>
      <c r="B25228" s="815">
        <v>1</v>
      </c>
      <c r="C25228" s="815">
        <v>365</v>
      </c>
      <c r="D25228" s="815">
        <f t="shared" si="1644"/>
        <v>345</v>
      </c>
      <c r="E25228" s="815">
        <v>2029</v>
      </c>
    </row>
    <row r="25229" spans="1:5">
      <c r="A25229" s="816">
        <f t="shared" si="1643"/>
        <v>47120</v>
      </c>
      <c r="B25229" s="815">
        <f t="shared" si="1643"/>
        <v>2</v>
      </c>
      <c r="C25229" s="815">
        <f t="shared" ref="C25229:C25272" si="1645">C25228-1</f>
        <v>364</v>
      </c>
      <c r="D25229" s="815">
        <f t="shared" si="1644"/>
        <v>344</v>
      </c>
      <c r="E25229" s="815">
        <v>2029</v>
      </c>
    </row>
    <row r="25230" spans="1:5">
      <c r="A25230" s="816">
        <f t="shared" si="1643"/>
        <v>47121</v>
      </c>
      <c r="B25230" s="815">
        <f t="shared" ref="B25230:B25272" si="1646">B25229+1</f>
        <v>3</v>
      </c>
      <c r="C25230" s="815">
        <f t="shared" si="1645"/>
        <v>363</v>
      </c>
      <c r="D25230" s="815">
        <f t="shared" si="1644"/>
        <v>343</v>
      </c>
      <c r="E25230" s="815">
        <v>2029</v>
      </c>
    </row>
    <row r="25231" spans="1:5">
      <c r="A25231" s="816">
        <f t="shared" si="1643"/>
        <v>47122</v>
      </c>
      <c r="B25231" s="815">
        <f t="shared" si="1646"/>
        <v>4</v>
      </c>
      <c r="C25231" s="815">
        <f t="shared" si="1645"/>
        <v>362</v>
      </c>
      <c r="D25231" s="815">
        <f t="shared" si="1644"/>
        <v>342</v>
      </c>
      <c r="E25231" s="815">
        <v>2029</v>
      </c>
    </row>
    <row r="25232" spans="1:5">
      <c r="A25232" s="816">
        <f t="shared" si="1643"/>
        <v>47123</v>
      </c>
      <c r="B25232" s="815">
        <f t="shared" si="1646"/>
        <v>5</v>
      </c>
      <c r="C25232" s="815">
        <f t="shared" si="1645"/>
        <v>361</v>
      </c>
      <c r="D25232" s="815">
        <f t="shared" si="1644"/>
        <v>341</v>
      </c>
      <c r="E25232" s="815">
        <v>2029</v>
      </c>
    </row>
    <row r="25233" spans="1:5">
      <c r="A25233" s="816">
        <f t="shared" si="1643"/>
        <v>47124</v>
      </c>
      <c r="B25233" s="815">
        <f t="shared" si="1646"/>
        <v>6</v>
      </c>
      <c r="C25233" s="815">
        <f t="shared" si="1645"/>
        <v>360</v>
      </c>
      <c r="D25233" s="815">
        <f t="shared" si="1644"/>
        <v>340</v>
      </c>
      <c r="E25233" s="815">
        <v>2029</v>
      </c>
    </row>
    <row r="25234" spans="1:5">
      <c r="A25234" s="816">
        <f t="shared" si="1643"/>
        <v>47125</v>
      </c>
      <c r="B25234" s="815">
        <f t="shared" si="1646"/>
        <v>7</v>
      </c>
      <c r="C25234" s="815">
        <f t="shared" si="1645"/>
        <v>359</v>
      </c>
      <c r="D25234" s="815">
        <f t="shared" si="1644"/>
        <v>339</v>
      </c>
      <c r="E25234" s="815">
        <v>2029</v>
      </c>
    </row>
    <row r="25235" spans="1:5">
      <c r="A25235" s="816">
        <f t="shared" si="1643"/>
        <v>47126</v>
      </c>
      <c r="B25235" s="815">
        <f t="shared" si="1646"/>
        <v>8</v>
      </c>
      <c r="C25235" s="815">
        <f t="shared" si="1645"/>
        <v>358</v>
      </c>
      <c r="D25235" s="815">
        <f t="shared" si="1644"/>
        <v>338</v>
      </c>
      <c r="E25235" s="815">
        <v>2029</v>
      </c>
    </row>
    <row r="25236" spans="1:5">
      <c r="A25236" s="816">
        <f t="shared" si="1643"/>
        <v>47127</v>
      </c>
      <c r="B25236" s="815">
        <f t="shared" si="1646"/>
        <v>9</v>
      </c>
      <c r="C25236" s="815">
        <f t="shared" si="1645"/>
        <v>357</v>
      </c>
      <c r="D25236" s="815">
        <f t="shared" si="1644"/>
        <v>337</v>
      </c>
      <c r="E25236" s="815">
        <v>2029</v>
      </c>
    </row>
    <row r="25237" spans="1:5">
      <c r="A25237" s="816">
        <f t="shared" si="1643"/>
        <v>47128</v>
      </c>
      <c r="B25237" s="815">
        <f t="shared" si="1646"/>
        <v>10</v>
      </c>
      <c r="C25237" s="815">
        <f t="shared" si="1645"/>
        <v>356</v>
      </c>
      <c r="D25237" s="815">
        <f t="shared" si="1644"/>
        <v>336</v>
      </c>
      <c r="E25237" s="815">
        <v>2029</v>
      </c>
    </row>
    <row r="25238" spans="1:5">
      <c r="A25238" s="816">
        <f t="shared" si="1643"/>
        <v>47129</v>
      </c>
      <c r="B25238" s="815">
        <f t="shared" si="1646"/>
        <v>11</v>
      </c>
      <c r="C25238" s="815">
        <f t="shared" si="1645"/>
        <v>355</v>
      </c>
      <c r="D25238" s="815">
        <f t="shared" si="1644"/>
        <v>335</v>
      </c>
      <c r="E25238" s="815">
        <v>2029</v>
      </c>
    </row>
    <row r="25239" spans="1:5">
      <c r="A25239" s="816">
        <f t="shared" si="1643"/>
        <v>47130</v>
      </c>
      <c r="B25239" s="815">
        <f t="shared" si="1646"/>
        <v>12</v>
      </c>
      <c r="C25239" s="815">
        <f t="shared" si="1645"/>
        <v>354</v>
      </c>
      <c r="D25239" s="815">
        <f t="shared" si="1644"/>
        <v>334</v>
      </c>
      <c r="E25239" s="815">
        <v>2029</v>
      </c>
    </row>
    <row r="25240" spans="1:5">
      <c r="A25240" s="816">
        <f t="shared" si="1643"/>
        <v>47131</v>
      </c>
      <c r="B25240" s="815">
        <f t="shared" si="1646"/>
        <v>13</v>
      </c>
      <c r="C25240" s="815">
        <f t="shared" si="1645"/>
        <v>353</v>
      </c>
      <c r="D25240" s="815">
        <f t="shared" si="1644"/>
        <v>333</v>
      </c>
      <c r="E25240" s="815">
        <v>2029</v>
      </c>
    </row>
    <row r="25241" spans="1:5">
      <c r="A25241" s="816">
        <f t="shared" si="1643"/>
        <v>47132</v>
      </c>
      <c r="B25241" s="815">
        <f t="shared" si="1646"/>
        <v>14</v>
      </c>
      <c r="C25241" s="815">
        <f t="shared" si="1645"/>
        <v>352</v>
      </c>
      <c r="D25241" s="815">
        <f t="shared" si="1644"/>
        <v>332</v>
      </c>
      <c r="E25241" s="815">
        <v>2029</v>
      </c>
    </row>
    <row r="25242" spans="1:5">
      <c r="A25242" s="816">
        <f t="shared" si="1643"/>
        <v>47133</v>
      </c>
      <c r="B25242" s="815">
        <f t="shared" si="1646"/>
        <v>15</v>
      </c>
      <c r="C25242" s="815">
        <f t="shared" si="1645"/>
        <v>351</v>
      </c>
      <c r="D25242" s="815">
        <f t="shared" si="1644"/>
        <v>331</v>
      </c>
      <c r="E25242" s="815">
        <v>2029</v>
      </c>
    </row>
    <row r="25243" spans="1:5">
      <c r="A25243" s="816">
        <f t="shared" si="1643"/>
        <v>47134</v>
      </c>
      <c r="B25243" s="815">
        <f t="shared" si="1646"/>
        <v>16</v>
      </c>
      <c r="C25243" s="815">
        <f t="shared" si="1645"/>
        <v>350</v>
      </c>
      <c r="D25243" s="815">
        <f t="shared" si="1644"/>
        <v>330</v>
      </c>
      <c r="E25243" s="815">
        <v>2029</v>
      </c>
    </row>
    <row r="25244" spans="1:5">
      <c r="A25244" s="816">
        <f t="shared" si="1643"/>
        <v>47135</v>
      </c>
      <c r="B25244" s="815">
        <f t="shared" si="1646"/>
        <v>17</v>
      </c>
      <c r="C25244" s="815">
        <f t="shared" si="1645"/>
        <v>349</v>
      </c>
      <c r="D25244" s="815">
        <f t="shared" si="1644"/>
        <v>329</v>
      </c>
      <c r="E25244" s="815">
        <v>2029</v>
      </c>
    </row>
    <row r="25245" spans="1:5">
      <c r="A25245" s="816">
        <f t="shared" si="1643"/>
        <v>47136</v>
      </c>
      <c r="B25245" s="815">
        <f t="shared" si="1646"/>
        <v>18</v>
      </c>
      <c r="C25245" s="815">
        <f t="shared" si="1645"/>
        <v>348</v>
      </c>
      <c r="D25245" s="815">
        <f t="shared" si="1644"/>
        <v>328</v>
      </c>
      <c r="E25245" s="815">
        <v>2029</v>
      </c>
    </row>
    <row r="25246" spans="1:5">
      <c r="A25246" s="816">
        <f t="shared" si="1643"/>
        <v>47137</v>
      </c>
      <c r="B25246" s="815">
        <f t="shared" si="1646"/>
        <v>19</v>
      </c>
      <c r="C25246" s="815">
        <f t="shared" si="1645"/>
        <v>347</v>
      </c>
      <c r="D25246" s="815">
        <f t="shared" si="1644"/>
        <v>327</v>
      </c>
      <c r="E25246" s="815">
        <v>2029</v>
      </c>
    </row>
    <row r="25247" spans="1:5">
      <c r="A25247" s="816">
        <f t="shared" si="1643"/>
        <v>47138</v>
      </c>
      <c r="B25247" s="815">
        <f t="shared" si="1646"/>
        <v>20</v>
      </c>
      <c r="C25247" s="815">
        <f t="shared" si="1645"/>
        <v>346</v>
      </c>
      <c r="D25247" s="815">
        <f t="shared" si="1644"/>
        <v>326</v>
      </c>
      <c r="E25247" s="815">
        <v>2029</v>
      </c>
    </row>
    <row r="25248" spans="1:5">
      <c r="A25248" s="816">
        <f t="shared" si="1643"/>
        <v>47139</v>
      </c>
      <c r="B25248" s="815">
        <f t="shared" si="1646"/>
        <v>21</v>
      </c>
      <c r="C25248" s="815">
        <f t="shared" si="1645"/>
        <v>345</v>
      </c>
      <c r="D25248" s="815">
        <f t="shared" si="1644"/>
        <v>325</v>
      </c>
      <c r="E25248" s="815">
        <v>2029</v>
      </c>
    </row>
    <row r="25249" spans="1:5">
      <c r="A25249" s="816">
        <f t="shared" si="1643"/>
        <v>47140</v>
      </c>
      <c r="B25249" s="815">
        <f t="shared" si="1646"/>
        <v>22</v>
      </c>
      <c r="C25249" s="815">
        <f t="shared" si="1645"/>
        <v>344</v>
      </c>
      <c r="D25249" s="815">
        <f t="shared" si="1644"/>
        <v>324</v>
      </c>
      <c r="E25249" s="815">
        <v>2029</v>
      </c>
    </row>
    <row r="25250" spans="1:5">
      <c r="A25250" s="816">
        <f t="shared" si="1643"/>
        <v>47141</v>
      </c>
      <c r="B25250" s="815">
        <f t="shared" si="1646"/>
        <v>23</v>
      </c>
      <c r="C25250" s="815">
        <f t="shared" si="1645"/>
        <v>343</v>
      </c>
      <c r="D25250" s="815">
        <f t="shared" si="1644"/>
        <v>323</v>
      </c>
      <c r="E25250" s="815">
        <v>2029</v>
      </c>
    </row>
    <row r="25251" spans="1:5">
      <c r="A25251" s="816">
        <f t="shared" si="1643"/>
        <v>47142</v>
      </c>
      <c r="B25251" s="815">
        <f t="shared" si="1646"/>
        <v>24</v>
      </c>
      <c r="C25251" s="815">
        <f t="shared" si="1645"/>
        <v>342</v>
      </c>
      <c r="D25251" s="815">
        <f t="shared" si="1644"/>
        <v>322</v>
      </c>
      <c r="E25251" s="815">
        <v>2029</v>
      </c>
    </row>
    <row r="25252" spans="1:5">
      <c r="A25252" s="816">
        <f t="shared" si="1643"/>
        <v>47143</v>
      </c>
      <c r="B25252" s="815">
        <f t="shared" si="1646"/>
        <v>25</v>
      </c>
      <c r="C25252" s="815">
        <f t="shared" si="1645"/>
        <v>341</v>
      </c>
      <c r="D25252" s="815">
        <f t="shared" si="1644"/>
        <v>321</v>
      </c>
      <c r="E25252" s="815">
        <v>2029</v>
      </c>
    </row>
    <row r="25253" spans="1:5">
      <c r="A25253" s="816">
        <f t="shared" si="1643"/>
        <v>47144</v>
      </c>
      <c r="B25253" s="815">
        <f t="shared" si="1646"/>
        <v>26</v>
      </c>
      <c r="C25253" s="815">
        <f t="shared" si="1645"/>
        <v>340</v>
      </c>
      <c r="D25253" s="815">
        <f t="shared" si="1644"/>
        <v>320</v>
      </c>
      <c r="E25253" s="815">
        <v>2029</v>
      </c>
    </row>
    <row r="25254" spans="1:5">
      <c r="A25254" s="816">
        <f t="shared" si="1643"/>
        <v>47145</v>
      </c>
      <c r="B25254" s="815">
        <f t="shared" si="1646"/>
        <v>27</v>
      </c>
      <c r="C25254" s="815">
        <f t="shared" si="1645"/>
        <v>339</v>
      </c>
      <c r="D25254" s="815">
        <f t="shared" si="1644"/>
        <v>319</v>
      </c>
      <c r="E25254" s="815">
        <v>2029</v>
      </c>
    </row>
    <row r="25255" spans="1:5">
      <c r="A25255" s="816">
        <f t="shared" si="1643"/>
        <v>47146</v>
      </c>
      <c r="B25255" s="815">
        <f t="shared" si="1646"/>
        <v>28</v>
      </c>
      <c r="C25255" s="815">
        <f t="shared" si="1645"/>
        <v>338</v>
      </c>
      <c r="D25255" s="815">
        <f t="shared" si="1644"/>
        <v>318</v>
      </c>
      <c r="E25255" s="815">
        <v>2029</v>
      </c>
    </row>
    <row r="25256" spans="1:5">
      <c r="A25256" s="816">
        <f t="shared" si="1643"/>
        <v>47147</v>
      </c>
      <c r="B25256" s="815">
        <f t="shared" si="1646"/>
        <v>29</v>
      </c>
      <c r="C25256" s="815">
        <f t="shared" si="1645"/>
        <v>337</v>
      </c>
      <c r="D25256" s="815">
        <f t="shared" si="1644"/>
        <v>317</v>
      </c>
      <c r="E25256" s="815">
        <v>2029</v>
      </c>
    </row>
    <row r="25257" spans="1:5">
      <c r="A25257" s="816">
        <f t="shared" si="1643"/>
        <v>47148</v>
      </c>
      <c r="B25257" s="815">
        <f t="shared" si="1646"/>
        <v>30</v>
      </c>
      <c r="C25257" s="815">
        <f t="shared" si="1645"/>
        <v>336</v>
      </c>
      <c r="D25257" s="815">
        <f t="shared" si="1644"/>
        <v>316</v>
      </c>
      <c r="E25257" s="815">
        <v>2029</v>
      </c>
    </row>
    <row r="25258" spans="1:5">
      <c r="A25258" s="816">
        <f t="shared" si="1643"/>
        <v>47149</v>
      </c>
      <c r="B25258" s="815">
        <f t="shared" si="1646"/>
        <v>31</v>
      </c>
      <c r="C25258" s="815">
        <f t="shared" si="1645"/>
        <v>335</v>
      </c>
      <c r="D25258" s="815">
        <f t="shared" si="1644"/>
        <v>315</v>
      </c>
      <c r="E25258" s="815">
        <v>2029</v>
      </c>
    </row>
    <row r="25259" spans="1:5">
      <c r="A25259" s="816">
        <f t="shared" si="1643"/>
        <v>47150</v>
      </c>
      <c r="B25259" s="815">
        <f t="shared" si="1646"/>
        <v>32</v>
      </c>
      <c r="C25259" s="815">
        <f t="shared" si="1645"/>
        <v>334</v>
      </c>
      <c r="D25259" s="815">
        <f t="shared" si="1644"/>
        <v>314</v>
      </c>
      <c r="E25259" s="815">
        <v>2029</v>
      </c>
    </row>
    <row r="25260" spans="1:5">
      <c r="A25260" s="816">
        <f t="shared" si="1643"/>
        <v>47151</v>
      </c>
      <c r="B25260" s="815">
        <f t="shared" si="1646"/>
        <v>33</v>
      </c>
      <c r="C25260" s="815">
        <f t="shared" si="1645"/>
        <v>333</v>
      </c>
      <c r="D25260" s="815">
        <f t="shared" si="1644"/>
        <v>313</v>
      </c>
      <c r="E25260" s="815">
        <v>2029</v>
      </c>
    </row>
    <row r="25261" spans="1:5">
      <c r="A25261" s="816">
        <f t="shared" si="1643"/>
        <v>47152</v>
      </c>
      <c r="B25261" s="815">
        <f t="shared" si="1646"/>
        <v>34</v>
      </c>
      <c r="C25261" s="815">
        <f t="shared" si="1645"/>
        <v>332</v>
      </c>
      <c r="D25261" s="815">
        <f t="shared" si="1644"/>
        <v>312</v>
      </c>
      <c r="E25261" s="815">
        <v>2029</v>
      </c>
    </row>
    <row r="25262" spans="1:5">
      <c r="A25262" s="816">
        <f t="shared" si="1643"/>
        <v>47153</v>
      </c>
      <c r="B25262" s="815">
        <f t="shared" si="1646"/>
        <v>35</v>
      </c>
      <c r="C25262" s="815">
        <f t="shared" si="1645"/>
        <v>331</v>
      </c>
      <c r="D25262" s="815">
        <f t="shared" si="1644"/>
        <v>311</v>
      </c>
      <c r="E25262" s="815">
        <v>2029</v>
      </c>
    </row>
    <row r="25263" spans="1:5">
      <c r="A25263" s="816">
        <f t="shared" si="1643"/>
        <v>47154</v>
      </c>
      <c r="B25263" s="815">
        <f t="shared" si="1646"/>
        <v>36</v>
      </c>
      <c r="C25263" s="815">
        <f t="shared" si="1645"/>
        <v>330</v>
      </c>
      <c r="D25263" s="815">
        <f t="shared" si="1644"/>
        <v>310</v>
      </c>
      <c r="E25263" s="815">
        <v>2029</v>
      </c>
    </row>
    <row r="25264" spans="1:5">
      <c r="A25264" s="816">
        <f t="shared" si="1643"/>
        <v>47155</v>
      </c>
      <c r="B25264" s="815">
        <f t="shared" si="1646"/>
        <v>37</v>
      </c>
      <c r="C25264" s="815">
        <f t="shared" si="1645"/>
        <v>329</v>
      </c>
      <c r="D25264" s="815">
        <f t="shared" si="1644"/>
        <v>309</v>
      </c>
      <c r="E25264" s="815">
        <v>2029</v>
      </c>
    </row>
    <row r="25265" spans="1:5">
      <c r="A25265" s="816">
        <f t="shared" si="1643"/>
        <v>47156</v>
      </c>
      <c r="B25265" s="815">
        <f t="shared" si="1646"/>
        <v>38</v>
      </c>
      <c r="C25265" s="815">
        <f t="shared" si="1645"/>
        <v>328</v>
      </c>
      <c r="D25265" s="815">
        <f t="shared" si="1644"/>
        <v>308</v>
      </c>
      <c r="E25265" s="815">
        <v>2029</v>
      </c>
    </row>
    <row r="25266" spans="1:5">
      <c r="A25266" s="816">
        <f t="shared" si="1643"/>
        <v>47157</v>
      </c>
      <c r="B25266" s="815">
        <f t="shared" si="1646"/>
        <v>39</v>
      </c>
      <c r="C25266" s="815">
        <f t="shared" si="1645"/>
        <v>327</v>
      </c>
      <c r="D25266" s="815">
        <f t="shared" si="1644"/>
        <v>307</v>
      </c>
      <c r="E25266" s="815">
        <v>2029</v>
      </c>
    </row>
    <row r="25267" spans="1:5">
      <c r="A25267" s="816">
        <f t="shared" ref="A25267:A25330" si="1647">A25266+1</f>
        <v>47158</v>
      </c>
      <c r="B25267" s="815">
        <f t="shared" si="1646"/>
        <v>40</v>
      </c>
      <c r="C25267" s="815">
        <f t="shared" si="1645"/>
        <v>326</v>
      </c>
      <c r="D25267" s="815">
        <f t="shared" si="1644"/>
        <v>306</v>
      </c>
      <c r="E25267" s="815">
        <v>2029</v>
      </c>
    </row>
    <row r="25268" spans="1:5">
      <c r="A25268" s="816">
        <f t="shared" si="1647"/>
        <v>47159</v>
      </c>
      <c r="B25268" s="815">
        <f t="shared" si="1646"/>
        <v>41</v>
      </c>
      <c r="C25268" s="815">
        <f t="shared" si="1645"/>
        <v>325</v>
      </c>
      <c r="D25268" s="815">
        <f t="shared" si="1644"/>
        <v>305</v>
      </c>
      <c r="E25268" s="815">
        <v>2029</v>
      </c>
    </row>
    <row r="25269" spans="1:5">
      <c r="A25269" s="816">
        <f t="shared" si="1647"/>
        <v>47160</v>
      </c>
      <c r="B25269" s="815">
        <f t="shared" si="1646"/>
        <v>42</v>
      </c>
      <c r="C25269" s="815">
        <f t="shared" si="1645"/>
        <v>324</v>
      </c>
      <c r="D25269" s="815">
        <f t="shared" si="1644"/>
        <v>304</v>
      </c>
      <c r="E25269" s="815">
        <v>2029</v>
      </c>
    </row>
    <row r="25270" spans="1:5">
      <c r="A25270" s="816">
        <f t="shared" si="1647"/>
        <v>47161</v>
      </c>
      <c r="B25270" s="815">
        <f t="shared" si="1646"/>
        <v>43</v>
      </c>
      <c r="C25270" s="815">
        <f t="shared" si="1645"/>
        <v>323</v>
      </c>
      <c r="D25270" s="815">
        <f t="shared" si="1644"/>
        <v>303</v>
      </c>
      <c r="E25270" s="815">
        <v>2029</v>
      </c>
    </row>
    <row r="25271" spans="1:5">
      <c r="A25271" s="816">
        <f t="shared" si="1647"/>
        <v>47162</v>
      </c>
      <c r="B25271" s="815">
        <f t="shared" si="1646"/>
        <v>44</v>
      </c>
      <c r="C25271" s="815">
        <f t="shared" si="1645"/>
        <v>322</v>
      </c>
      <c r="D25271" s="815">
        <f t="shared" si="1644"/>
        <v>302</v>
      </c>
      <c r="E25271" s="815">
        <v>2029</v>
      </c>
    </row>
    <row r="25272" spans="1:5">
      <c r="A25272" s="816">
        <f t="shared" si="1647"/>
        <v>47163</v>
      </c>
      <c r="B25272" s="815">
        <f t="shared" si="1646"/>
        <v>45</v>
      </c>
      <c r="C25272" s="815">
        <f t="shared" si="1645"/>
        <v>321</v>
      </c>
      <c r="D25272" s="815">
        <f t="shared" si="1644"/>
        <v>301</v>
      </c>
      <c r="E25272" s="815">
        <v>2029</v>
      </c>
    </row>
    <row r="25273" spans="1:5">
      <c r="A25273" s="816">
        <f t="shared" si="1647"/>
        <v>47164</v>
      </c>
      <c r="B25273" s="815">
        <f t="shared" ref="B25273:B25336" si="1648">B25272+1</f>
        <v>46</v>
      </c>
      <c r="C25273" s="815">
        <f t="shared" ref="C25273:C25336" si="1649">C25272-1</f>
        <v>320</v>
      </c>
      <c r="D25273" s="815">
        <f t="shared" ref="D25273:D25336" si="1650">D25272-1</f>
        <v>300</v>
      </c>
      <c r="E25273" s="815">
        <v>2029</v>
      </c>
    </row>
    <row r="25274" spans="1:5">
      <c r="A25274" s="816">
        <f t="shared" si="1647"/>
        <v>47165</v>
      </c>
      <c r="B25274" s="815">
        <f t="shared" si="1648"/>
        <v>47</v>
      </c>
      <c r="C25274" s="815">
        <f t="shared" si="1649"/>
        <v>319</v>
      </c>
      <c r="D25274" s="815">
        <f t="shared" si="1650"/>
        <v>299</v>
      </c>
      <c r="E25274" s="815">
        <v>2029</v>
      </c>
    </row>
    <row r="25275" spans="1:5">
      <c r="A25275" s="816">
        <f t="shared" si="1647"/>
        <v>47166</v>
      </c>
      <c r="B25275" s="815">
        <f t="shared" si="1648"/>
        <v>48</v>
      </c>
      <c r="C25275" s="815">
        <f t="shared" si="1649"/>
        <v>318</v>
      </c>
      <c r="D25275" s="815">
        <f t="shared" si="1650"/>
        <v>298</v>
      </c>
      <c r="E25275" s="815">
        <v>2029</v>
      </c>
    </row>
    <row r="25276" spans="1:5">
      <c r="A25276" s="816">
        <f t="shared" si="1647"/>
        <v>47167</v>
      </c>
      <c r="B25276" s="815">
        <f t="shared" si="1648"/>
        <v>49</v>
      </c>
      <c r="C25276" s="815">
        <f t="shared" si="1649"/>
        <v>317</v>
      </c>
      <c r="D25276" s="815">
        <f t="shared" si="1650"/>
        <v>297</v>
      </c>
      <c r="E25276" s="815">
        <v>2029</v>
      </c>
    </row>
    <row r="25277" spans="1:5">
      <c r="A25277" s="816">
        <f t="shared" si="1647"/>
        <v>47168</v>
      </c>
      <c r="B25277" s="815">
        <f t="shared" si="1648"/>
        <v>50</v>
      </c>
      <c r="C25277" s="815">
        <f t="shared" si="1649"/>
        <v>316</v>
      </c>
      <c r="D25277" s="815">
        <f t="shared" si="1650"/>
        <v>296</v>
      </c>
      <c r="E25277" s="815">
        <v>2029</v>
      </c>
    </row>
    <row r="25278" spans="1:5">
      <c r="A25278" s="816">
        <f t="shared" si="1647"/>
        <v>47169</v>
      </c>
      <c r="B25278" s="815">
        <f t="shared" si="1648"/>
        <v>51</v>
      </c>
      <c r="C25278" s="815">
        <f t="shared" si="1649"/>
        <v>315</v>
      </c>
      <c r="D25278" s="815">
        <f t="shared" si="1650"/>
        <v>295</v>
      </c>
      <c r="E25278" s="815">
        <v>2029</v>
      </c>
    </row>
    <row r="25279" spans="1:5">
      <c r="A25279" s="816">
        <f t="shared" si="1647"/>
        <v>47170</v>
      </c>
      <c r="B25279" s="815">
        <f t="shared" si="1648"/>
        <v>52</v>
      </c>
      <c r="C25279" s="815">
        <f t="shared" si="1649"/>
        <v>314</v>
      </c>
      <c r="D25279" s="815">
        <f t="shared" si="1650"/>
        <v>294</v>
      </c>
      <c r="E25279" s="815">
        <v>2029</v>
      </c>
    </row>
    <row r="25280" spans="1:5">
      <c r="A25280" s="816">
        <f t="shared" si="1647"/>
        <v>47171</v>
      </c>
      <c r="B25280" s="815">
        <f t="shared" si="1648"/>
        <v>53</v>
      </c>
      <c r="C25280" s="815">
        <f t="shared" si="1649"/>
        <v>313</v>
      </c>
      <c r="D25280" s="815">
        <f t="shared" si="1650"/>
        <v>293</v>
      </c>
      <c r="E25280" s="815">
        <v>2029</v>
      </c>
    </row>
    <row r="25281" spans="1:5">
      <c r="A25281" s="816">
        <f t="shared" si="1647"/>
        <v>47172</v>
      </c>
      <c r="B25281" s="815">
        <f t="shared" si="1648"/>
        <v>54</v>
      </c>
      <c r="C25281" s="815">
        <f t="shared" si="1649"/>
        <v>312</v>
      </c>
      <c r="D25281" s="815">
        <f t="shared" si="1650"/>
        <v>292</v>
      </c>
      <c r="E25281" s="815">
        <v>2029</v>
      </c>
    </row>
    <row r="25282" spans="1:5">
      <c r="A25282" s="816">
        <f t="shared" si="1647"/>
        <v>47173</v>
      </c>
      <c r="B25282" s="815">
        <f t="shared" si="1648"/>
        <v>55</v>
      </c>
      <c r="C25282" s="815">
        <f t="shared" si="1649"/>
        <v>311</v>
      </c>
      <c r="D25282" s="815">
        <f t="shared" si="1650"/>
        <v>291</v>
      </c>
      <c r="E25282" s="815">
        <v>2029</v>
      </c>
    </row>
    <row r="25283" spans="1:5">
      <c r="A25283" s="816">
        <f t="shared" si="1647"/>
        <v>47174</v>
      </c>
      <c r="B25283" s="815">
        <f t="shared" si="1648"/>
        <v>56</v>
      </c>
      <c r="C25283" s="815">
        <f t="shared" si="1649"/>
        <v>310</v>
      </c>
      <c r="D25283" s="815">
        <f t="shared" si="1650"/>
        <v>290</v>
      </c>
      <c r="E25283" s="815">
        <v>2029</v>
      </c>
    </row>
    <row r="25284" spans="1:5">
      <c r="A25284" s="816">
        <f t="shared" si="1647"/>
        <v>47175</v>
      </c>
      <c r="B25284" s="815">
        <f t="shared" si="1648"/>
        <v>57</v>
      </c>
      <c r="C25284" s="815">
        <f t="shared" si="1649"/>
        <v>309</v>
      </c>
      <c r="D25284" s="815">
        <f t="shared" si="1650"/>
        <v>289</v>
      </c>
      <c r="E25284" s="815">
        <v>2029</v>
      </c>
    </row>
    <row r="25285" spans="1:5">
      <c r="A25285" s="816">
        <f t="shared" si="1647"/>
        <v>47176</v>
      </c>
      <c r="B25285" s="815">
        <f t="shared" si="1648"/>
        <v>58</v>
      </c>
      <c r="C25285" s="815">
        <f t="shared" si="1649"/>
        <v>308</v>
      </c>
      <c r="D25285" s="815">
        <f t="shared" si="1650"/>
        <v>288</v>
      </c>
      <c r="E25285" s="815">
        <v>2029</v>
      </c>
    </row>
    <row r="25286" spans="1:5">
      <c r="A25286" s="816">
        <f t="shared" si="1647"/>
        <v>47177</v>
      </c>
      <c r="B25286" s="815">
        <f t="shared" si="1648"/>
        <v>59</v>
      </c>
      <c r="C25286" s="815">
        <f t="shared" si="1649"/>
        <v>307</v>
      </c>
      <c r="D25286" s="815">
        <f t="shared" si="1650"/>
        <v>287</v>
      </c>
      <c r="E25286" s="815">
        <v>2029</v>
      </c>
    </row>
    <row r="25287" spans="1:5">
      <c r="A25287" s="816">
        <f t="shared" si="1647"/>
        <v>47178</v>
      </c>
      <c r="B25287" s="815">
        <f t="shared" si="1648"/>
        <v>60</v>
      </c>
      <c r="C25287" s="815">
        <f t="shared" si="1649"/>
        <v>306</v>
      </c>
      <c r="D25287" s="815">
        <f t="shared" si="1650"/>
        <v>286</v>
      </c>
      <c r="E25287" s="815">
        <v>2029</v>
      </c>
    </row>
    <row r="25288" spans="1:5">
      <c r="A25288" s="816">
        <f t="shared" si="1647"/>
        <v>47179</v>
      </c>
      <c r="B25288" s="815">
        <f t="shared" si="1648"/>
        <v>61</v>
      </c>
      <c r="C25288" s="815">
        <f t="shared" si="1649"/>
        <v>305</v>
      </c>
      <c r="D25288" s="815">
        <f t="shared" si="1650"/>
        <v>285</v>
      </c>
      <c r="E25288" s="815">
        <v>2029</v>
      </c>
    </row>
    <row r="25289" spans="1:5">
      <c r="A25289" s="816">
        <f t="shared" si="1647"/>
        <v>47180</v>
      </c>
      <c r="B25289" s="815">
        <f t="shared" si="1648"/>
        <v>62</v>
      </c>
      <c r="C25289" s="815">
        <f t="shared" si="1649"/>
        <v>304</v>
      </c>
      <c r="D25289" s="815">
        <f t="shared" si="1650"/>
        <v>284</v>
      </c>
      <c r="E25289" s="815">
        <v>2029</v>
      </c>
    </row>
    <row r="25290" spans="1:5">
      <c r="A25290" s="816">
        <f t="shared" si="1647"/>
        <v>47181</v>
      </c>
      <c r="B25290" s="815">
        <f t="shared" si="1648"/>
        <v>63</v>
      </c>
      <c r="C25290" s="815">
        <f t="shared" si="1649"/>
        <v>303</v>
      </c>
      <c r="D25290" s="815">
        <f t="shared" si="1650"/>
        <v>283</v>
      </c>
      <c r="E25290" s="815">
        <v>2029</v>
      </c>
    </row>
    <row r="25291" spans="1:5">
      <c r="A25291" s="816">
        <f t="shared" si="1647"/>
        <v>47182</v>
      </c>
      <c r="B25291" s="815">
        <f t="shared" si="1648"/>
        <v>64</v>
      </c>
      <c r="C25291" s="815">
        <f t="shared" si="1649"/>
        <v>302</v>
      </c>
      <c r="D25291" s="815">
        <f t="shared" si="1650"/>
        <v>282</v>
      </c>
      <c r="E25291" s="815">
        <v>2029</v>
      </c>
    </row>
    <row r="25292" spans="1:5">
      <c r="A25292" s="816">
        <f t="shared" si="1647"/>
        <v>47183</v>
      </c>
      <c r="B25292" s="815">
        <f t="shared" si="1648"/>
        <v>65</v>
      </c>
      <c r="C25292" s="815">
        <f t="shared" si="1649"/>
        <v>301</v>
      </c>
      <c r="D25292" s="815">
        <f t="shared" si="1650"/>
        <v>281</v>
      </c>
      <c r="E25292" s="815">
        <v>2029</v>
      </c>
    </row>
    <row r="25293" spans="1:5">
      <c r="A25293" s="816">
        <f t="shared" si="1647"/>
        <v>47184</v>
      </c>
      <c r="B25293" s="815">
        <f t="shared" si="1648"/>
        <v>66</v>
      </c>
      <c r="C25293" s="815">
        <f t="shared" si="1649"/>
        <v>300</v>
      </c>
      <c r="D25293" s="815">
        <f t="shared" si="1650"/>
        <v>280</v>
      </c>
      <c r="E25293" s="815">
        <v>2029</v>
      </c>
    </row>
    <row r="25294" spans="1:5">
      <c r="A25294" s="816">
        <f t="shared" si="1647"/>
        <v>47185</v>
      </c>
      <c r="B25294" s="815">
        <f t="shared" si="1648"/>
        <v>67</v>
      </c>
      <c r="C25294" s="815">
        <f t="shared" si="1649"/>
        <v>299</v>
      </c>
      <c r="D25294" s="815">
        <f t="shared" si="1650"/>
        <v>279</v>
      </c>
      <c r="E25294" s="815">
        <v>2029</v>
      </c>
    </row>
    <row r="25295" spans="1:5">
      <c r="A25295" s="816">
        <f t="shared" si="1647"/>
        <v>47186</v>
      </c>
      <c r="B25295" s="815">
        <f t="shared" si="1648"/>
        <v>68</v>
      </c>
      <c r="C25295" s="815">
        <f t="shared" si="1649"/>
        <v>298</v>
      </c>
      <c r="D25295" s="815">
        <f t="shared" si="1650"/>
        <v>278</v>
      </c>
      <c r="E25295" s="815">
        <v>2029</v>
      </c>
    </row>
    <row r="25296" spans="1:5">
      <c r="A25296" s="816">
        <f t="shared" si="1647"/>
        <v>47187</v>
      </c>
      <c r="B25296" s="815">
        <f t="shared" si="1648"/>
        <v>69</v>
      </c>
      <c r="C25296" s="815">
        <f t="shared" si="1649"/>
        <v>297</v>
      </c>
      <c r="D25296" s="815">
        <f t="shared" si="1650"/>
        <v>277</v>
      </c>
      <c r="E25296" s="815">
        <v>2029</v>
      </c>
    </row>
    <row r="25297" spans="1:5">
      <c r="A25297" s="816">
        <f t="shared" si="1647"/>
        <v>47188</v>
      </c>
      <c r="B25297" s="815">
        <f t="shared" si="1648"/>
        <v>70</v>
      </c>
      <c r="C25297" s="815">
        <f t="shared" si="1649"/>
        <v>296</v>
      </c>
      <c r="D25297" s="815">
        <f t="shared" si="1650"/>
        <v>276</v>
      </c>
      <c r="E25297" s="815">
        <v>2029</v>
      </c>
    </row>
    <row r="25298" spans="1:5">
      <c r="A25298" s="816">
        <f t="shared" si="1647"/>
        <v>47189</v>
      </c>
      <c r="B25298" s="815">
        <f t="shared" si="1648"/>
        <v>71</v>
      </c>
      <c r="C25298" s="815">
        <f t="shared" si="1649"/>
        <v>295</v>
      </c>
      <c r="D25298" s="815">
        <f t="shared" si="1650"/>
        <v>275</v>
      </c>
      <c r="E25298" s="815">
        <v>2029</v>
      </c>
    </row>
    <row r="25299" spans="1:5">
      <c r="A25299" s="816">
        <f t="shared" si="1647"/>
        <v>47190</v>
      </c>
      <c r="B25299" s="815">
        <f t="shared" si="1648"/>
        <v>72</v>
      </c>
      <c r="C25299" s="815">
        <f t="shared" si="1649"/>
        <v>294</v>
      </c>
      <c r="D25299" s="815">
        <f t="shared" si="1650"/>
        <v>274</v>
      </c>
      <c r="E25299" s="815">
        <v>2029</v>
      </c>
    </row>
    <row r="25300" spans="1:5">
      <c r="A25300" s="816">
        <f t="shared" si="1647"/>
        <v>47191</v>
      </c>
      <c r="B25300" s="815">
        <f t="shared" si="1648"/>
        <v>73</v>
      </c>
      <c r="C25300" s="815">
        <f t="shared" si="1649"/>
        <v>293</v>
      </c>
      <c r="D25300" s="815">
        <f t="shared" si="1650"/>
        <v>273</v>
      </c>
      <c r="E25300" s="815">
        <v>2029</v>
      </c>
    </row>
    <row r="25301" spans="1:5">
      <c r="A25301" s="816">
        <f t="shared" si="1647"/>
        <v>47192</v>
      </c>
      <c r="B25301" s="815">
        <f t="shared" si="1648"/>
        <v>74</v>
      </c>
      <c r="C25301" s="815">
        <f t="shared" si="1649"/>
        <v>292</v>
      </c>
      <c r="D25301" s="815">
        <f t="shared" si="1650"/>
        <v>272</v>
      </c>
      <c r="E25301" s="815">
        <v>2029</v>
      </c>
    </row>
    <row r="25302" spans="1:5">
      <c r="A25302" s="816">
        <f t="shared" si="1647"/>
        <v>47193</v>
      </c>
      <c r="B25302" s="815">
        <f t="shared" si="1648"/>
        <v>75</v>
      </c>
      <c r="C25302" s="815">
        <f t="shared" si="1649"/>
        <v>291</v>
      </c>
      <c r="D25302" s="815">
        <f t="shared" si="1650"/>
        <v>271</v>
      </c>
      <c r="E25302" s="815">
        <v>2029</v>
      </c>
    </row>
    <row r="25303" spans="1:5">
      <c r="A25303" s="816">
        <f t="shared" si="1647"/>
        <v>47194</v>
      </c>
      <c r="B25303" s="815">
        <f t="shared" si="1648"/>
        <v>76</v>
      </c>
      <c r="C25303" s="815">
        <f t="shared" si="1649"/>
        <v>290</v>
      </c>
      <c r="D25303" s="815">
        <f t="shared" si="1650"/>
        <v>270</v>
      </c>
      <c r="E25303" s="815">
        <v>2029</v>
      </c>
    </row>
    <row r="25304" spans="1:5">
      <c r="A25304" s="816">
        <f t="shared" si="1647"/>
        <v>47195</v>
      </c>
      <c r="B25304" s="815">
        <f t="shared" si="1648"/>
        <v>77</v>
      </c>
      <c r="C25304" s="815">
        <f t="shared" si="1649"/>
        <v>289</v>
      </c>
      <c r="D25304" s="815">
        <f t="shared" si="1650"/>
        <v>269</v>
      </c>
      <c r="E25304" s="815">
        <v>2029</v>
      </c>
    </row>
    <row r="25305" spans="1:5">
      <c r="A25305" s="816">
        <f t="shared" si="1647"/>
        <v>47196</v>
      </c>
      <c r="B25305" s="815">
        <f t="shared" si="1648"/>
        <v>78</v>
      </c>
      <c r="C25305" s="815">
        <f t="shared" si="1649"/>
        <v>288</v>
      </c>
      <c r="D25305" s="815">
        <f t="shared" si="1650"/>
        <v>268</v>
      </c>
      <c r="E25305" s="815">
        <v>2029</v>
      </c>
    </row>
    <row r="25306" spans="1:5">
      <c r="A25306" s="816">
        <f t="shared" si="1647"/>
        <v>47197</v>
      </c>
      <c r="B25306" s="815">
        <f t="shared" si="1648"/>
        <v>79</v>
      </c>
      <c r="C25306" s="815">
        <f t="shared" si="1649"/>
        <v>287</v>
      </c>
      <c r="D25306" s="815">
        <f t="shared" si="1650"/>
        <v>267</v>
      </c>
      <c r="E25306" s="815">
        <v>2029</v>
      </c>
    </row>
    <row r="25307" spans="1:5">
      <c r="A25307" s="816">
        <f t="shared" si="1647"/>
        <v>47198</v>
      </c>
      <c r="B25307" s="815">
        <f t="shared" si="1648"/>
        <v>80</v>
      </c>
      <c r="C25307" s="815">
        <f t="shared" si="1649"/>
        <v>286</v>
      </c>
      <c r="D25307" s="815">
        <f t="shared" si="1650"/>
        <v>266</v>
      </c>
      <c r="E25307" s="815">
        <v>2029</v>
      </c>
    </row>
    <row r="25308" spans="1:5">
      <c r="A25308" s="816">
        <f t="shared" si="1647"/>
        <v>47199</v>
      </c>
      <c r="B25308" s="815">
        <f t="shared" si="1648"/>
        <v>81</v>
      </c>
      <c r="C25308" s="815">
        <f t="shared" si="1649"/>
        <v>285</v>
      </c>
      <c r="D25308" s="815">
        <f t="shared" si="1650"/>
        <v>265</v>
      </c>
      <c r="E25308" s="815">
        <v>2029</v>
      </c>
    </row>
    <row r="25309" spans="1:5">
      <c r="A25309" s="816">
        <f t="shared" si="1647"/>
        <v>47200</v>
      </c>
      <c r="B25309" s="815">
        <f t="shared" si="1648"/>
        <v>82</v>
      </c>
      <c r="C25309" s="815">
        <f t="shared" si="1649"/>
        <v>284</v>
      </c>
      <c r="D25309" s="815">
        <f t="shared" si="1650"/>
        <v>264</v>
      </c>
      <c r="E25309" s="815">
        <v>2029</v>
      </c>
    </row>
    <row r="25310" spans="1:5">
      <c r="A25310" s="816">
        <f t="shared" si="1647"/>
        <v>47201</v>
      </c>
      <c r="B25310" s="815">
        <f t="shared" si="1648"/>
        <v>83</v>
      </c>
      <c r="C25310" s="815">
        <f t="shared" si="1649"/>
        <v>283</v>
      </c>
      <c r="D25310" s="815">
        <f t="shared" si="1650"/>
        <v>263</v>
      </c>
      <c r="E25310" s="815">
        <v>2029</v>
      </c>
    </row>
    <row r="25311" spans="1:5">
      <c r="A25311" s="816">
        <f t="shared" si="1647"/>
        <v>47202</v>
      </c>
      <c r="B25311" s="815">
        <f t="shared" si="1648"/>
        <v>84</v>
      </c>
      <c r="C25311" s="815">
        <f t="shared" si="1649"/>
        <v>282</v>
      </c>
      <c r="D25311" s="815">
        <f t="shared" si="1650"/>
        <v>262</v>
      </c>
      <c r="E25311" s="815">
        <v>2029</v>
      </c>
    </row>
    <row r="25312" spans="1:5">
      <c r="A25312" s="816">
        <f t="shared" si="1647"/>
        <v>47203</v>
      </c>
      <c r="B25312" s="815">
        <f t="shared" si="1648"/>
        <v>85</v>
      </c>
      <c r="C25312" s="815">
        <f t="shared" si="1649"/>
        <v>281</v>
      </c>
      <c r="D25312" s="815">
        <f t="shared" si="1650"/>
        <v>261</v>
      </c>
      <c r="E25312" s="815">
        <v>2029</v>
      </c>
    </row>
    <row r="25313" spans="1:5">
      <c r="A25313" s="816">
        <f t="shared" si="1647"/>
        <v>47204</v>
      </c>
      <c r="B25313" s="815">
        <f t="shared" si="1648"/>
        <v>86</v>
      </c>
      <c r="C25313" s="815">
        <f t="shared" si="1649"/>
        <v>280</v>
      </c>
      <c r="D25313" s="815">
        <f t="shared" si="1650"/>
        <v>260</v>
      </c>
      <c r="E25313" s="815">
        <v>2029</v>
      </c>
    </row>
    <row r="25314" spans="1:5">
      <c r="A25314" s="816">
        <f t="shared" si="1647"/>
        <v>47205</v>
      </c>
      <c r="B25314" s="815">
        <f t="shared" si="1648"/>
        <v>87</v>
      </c>
      <c r="C25314" s="815">
        <f t="shared" si="1649"/>
        <v>279</v>
      </c>
      <c r="D25314" s="815">
        <f t="shared" si="1650"/>
        <v>259</v>
      </c>
      <c r="E25314" s="815">
        <v>2029</v>
      </c>
    </row>
    <row r="25315" spans="1:5">
      <c r="A25315" s="816">
        <f t="shared" si="1647"/>
        <v>47206</v>
      </c>
      <c r="B25315" s="815">
        <f t="shared" si="1648"/>
        <v>88</v>
      </c>
      <c r="C25315" s="815">
        <f t="shared" si="1649"/>
        <v>278</v>
      </c>
      <c r="D25315" s="815">
        <f t="shared" si="1650"/>
        <v>258</v>
      </c>
      <c r="E25315" s="815">
        <v>2029</v>
      </c>
    </row>
    <row r="25316" spans="1:5">
      <c r="A25316" s="816">
        <f t="shared" si="1647"/>
        <v>47207</v>
      </c>
      <c r="B25316" s="815">
        <f t="shared" si="1648"/>
        <v>89</v>
      </c>
      <c r="C25316" s="815">
        <f t="shared" si="1649"/>
        <v>277</v>
      </c>
      <c r="D25316" s="815">
        <f t="shared" si="1650"/>
        <v>257</v>
      </c>
      <c r="E25316" s="815">
        <v>2029</v>
      </c>
    </row>
    <row r="25317" spans="1:5">
      <c r="A25317" s="816">
        <f t="shared" si="1647"/>
        <v>47208</v>
      </c>
      <c r="B25317" s="815">
        <f t="shared" si="1648"/>
        <v>90</v>
      </c>
      <c r="C25317" s="815">
        <f t="shared" si="1649"/>
        <v>276</v>
      </c>
      <c r="D25317" s="815">
        <f t="shared" si="1650"/>
        <v>256</v>
      </c>
      <c r="E25317" s="815">
        <v>2029</v>
      </c>
    </row>
    <row r="25318" spans="1:5">
      <c r="A25318" s="816">
        <f t="shared" si="1647"/>
        <v>47209</v>
      </c>
      <c r="B25318" s="815">
        <f t="shared" si="1648"/>
        <v>91</v>
      </c>
      <c r="C25318" s="815">
        <f t="shared" si="1649"/>
        <v>275</v>
      </c>
      <c r="D25318" s="815">
        <f t="shared" si="1650"/>
        <v>255</v>
      </c>
      <c r="E25318" s="815">
        <v>2029</v>
      </c>
    </row>
    <row r="25319" spans="1:5">
      <c r="A25319" s="816">
        <f t="shared" si="1647"/>
        <v>47210</v>
      </c>
      <c r="B25319" s="815">
        <f t="shared" si="1648"/>
        <v>92</v>
      </c>
      <c r="C25319" s="815">
        <f t="shared" si="1649"/>
        <v>274</v>
      </c>
      <c r="D25319" s="815">
        <f t="shared" si="1650"/>
        <v>254</v>
      </c>
      <c r="E25319" s="815">
        <v>2029</v>
      </c>
    </row>
    <row r="25320" spans="1:5">
      <c r="A25320" s="816">
        <f t="shared" si="1647"/>
        <v>47211</v>
      </c>
      <c r="B25320" s="815">
        <f t="shared" si="1648"/>
        <v>93</v>
      </c>
      <c r="C25320" s="815">
        <f t="shared" si="1649"/>
        <v>273</v>
      </c>
      <c r="D25320" s="815">
        <f t="shared" si="1650"/>
        <v>253</v>
      </c>
      <c r="E25320" s="815">
        <v>2029</v>
      </c>
    </row>
    <row r="25321" spans="1:5">
      <c r="A25321" s="816">
        <f t="shared" si="1647"/>
        <v>47212</v>
      </c>
      <c r="B25321" s="815">
        <f t="shared" si="1648"/>
        <v>94</v>
      </c>
      <c r="C25321" s="815">
        <f t="shared" si="1649"/>
        <v>272</v>
      </c>
      <c r="D25321" s="815">
        <f t="shared" si="1650"/>
        <v>252</v>
      </c>
      <c r="E25321" s="815">
        <v>2029</v>
      </c>
    </row>
    <row r="25322" spans="1:5">
      <c r="A25322" s="816">
        <f t="shared" si="1647"/>
        <v>47213</v>
      </c>
      <c r="B25322" s="815">
        <f t="shared" si="1648"/>
        <v>95</v>
      </c>
      <c r="C25322" s="815">
        <f t="shared" si="1649"/>
        <v>271</v>
      </c>
      <c r="D25322" s="815">
        <f t="shared" si="1650"/>
        <v>251</v>
      </c>
      <c r="E25322" s="815">
        <v>2029</v>
      </c>
    </row>
    <row r="25323" spans="1:5">
      <c r="A25323" s="816">
        <f t="shared" si="1647"/>
        <v>47214</v>
      </c>
      <c r="B25323" s="815">
        <f t="shared" si="1648"/>
        <v>96</v>
      </c>
      <c r="C25323" s="815">
        <f t="shared" si="1649"/>
        <v>270</v>
      </c>
      <c r="D25323" s="815">
        <f t="shared" si="1650"/>
        <v>250</v>
      </c>
      <c r="E25323" s="815">
        <v>2029</v>
      </c>
    </row>
    <row r="25324" spans="1:5">
      <c r="A25324" s="816">
        <f t="shared" si="1647"/>
        <v>47215</v>
      </c>
      <c r="B25324" s="815">
        <f t="shared" si="1648"/>
        <v>97</v>
      </c>
      <c r="C25324" s="815">
        <f t="shared" si="1649"/>
        <v>269</v>
      </c>
      <c r="D25324" s="815">
        <f t="shared" si="1650"/>
        <v>249</v>
      </c>
      <c r="E25324" s="815">
        <v>2029</v>
      </c>
    </row>
    <row r="25325" spans="1:5">
      <c r="A25325" s="816">
        <f t="shared" si="1647"/>
        <v>47216</v>
      </c>
      <c r="B25325" s="815">
        <f t="shared" si="1648"/>
        <v>98</v>
      </c>
      <c r="C25325" s="815">
        <f t="shared" si="1649"/>
        <v>268</v>
      </c>
      <c r="D25325" s="815">
        <f t="shared" si="1650"/>
        <v>248</v>
      </c>
      <c r="E25325" s="815">
        <v>2029</v>
      </c>
    </row>
    <row r="25326" spans="1:5">
      <c r="A25326" s="816">
        <f t="shared" si="1647"/>
        <v>47217</v>
      </c>
      <c r="B25326" s="815">
        <f t="shared" si="1648"/>
        <v>99</v>
      </c>
      <c r="C25326" s="815">
        <f t="shared" si="1649"/>
        <v>267</v>
      </c>
      <c r="D25326" s="815">
        <f t="shared" si="1650"/>
        <v>247</v>
      </c>
      <c r="E25326" s="815">
        <v>2029</v>
      </c>
    </row>
    <row r="25327" spans="1:5">
      <c r="A25327" s="816">
        <f t="shared" si="1647"/>
        <v>47218</v>
      </c>
      <c r="B25327" s="815">
        <f t="shared" si="1648"/>
        <v>100</v>
      </c>
      <c r="C25327" s="815">
        <f t="shared" si="1649"/>
        <v>266</v>
      </c>
      <c r="D25327" s="815">
        <f t="shared" si="1650"/>
        <v>246</v>
      </c>
      <c r="E25327" s="815">
        <v>2029</v>
      </c>
    </row>
    <row r="25328" spans="1:5">
      <c r="A25328" s="816">
        <f t="shared" si="1647"/>
        <v>47219</v>
      </c>
      <c r="B25328" s="815">
        <f t="shared" si="1648"/>
        <v>101</v>
      </c>
      <c r="C25328" s="815">
        <f t="shared" si="1649"/>
        <v>265</v>
      </c>
      <c r="D25328" s="815">
        <f t="shared" si="1650"/>
        <v>245</v>
      </c>
      <c r="E25328" s="815">
        <v>2029</v>
      </c>
    </row>
    <row r="25329" spans="1:5">
      <c r="A25329" s="816">
        <f t="shared" si="1647"/>
        <v>47220</v>
      </c>
      <c r="B25329" s="815">
        <f t="shared" si="1648"/>
        <v>102</v>
      </c>
      <c r="C25329" s="815">
        <f t="shared" si="1649"/>
        <v>264</v>
      </c>
      <c r="D25329" s="815">
        <f t="shared" si="1650"/>
        <v>244</v>
      </c>
      <c r="E25329" s="815">
        <v>2029</v>
      </c>
    </row>
    <row r="25330" spans="1:5">
      <c r="A25330" s="816">
        <f t="shared" si="1647"/>
        <v>47221</v>
      </c>
      <c r="B25330" s="815">
        <f t="shared" si="1648"/>
        <v>103</v>
      </c>
      <c r="C25330" s="815">
        <f t="shared" si="1649"/>
        <v>263</v>
      </c>
      <c r="D25330" s="815">
        <f t="shared" si="1650"/>
        <v>243</v>
      </c>
      <c r="E25330" s="815">
        <v>2029</v>
      </c>
    </row>
    <row r="25331" spans="1:5">
      <c r="A25331" s="816">
        <f t="shared" ref="A25331:A25394" si="1651">A25330+1</f>
        <v>47222</v>
      </c>
      <c r="B25331" s="815">
        <f t="shared" si="1648"/>
        <v>104</v>
      </c>
      <c r="C25331" s="815">
        <f t="shared" si="1649"/>
        <v>262</v>
      </c>
      <c r="D25331" s="815">
        <f t="shared" si="1650"/>
        <v>242</v>
      </c>
      <c r="E25331" s="815">
        <v>2029</v>
      </c>
    </row>
    <row r="25332" spans="1:5">
      <c r="A25332" s="816">
        <f t="shared" si="1651"/>
        <v>47223</v>
      </c>
      <c r="B25332" s="815">
        <f t="shared" si="1648"/>
        <v>105</v>
      </c>
      <c r="C25332" s="815">
        <f t="shared" si="1649"/>
        <v>261</v>
      </c>
      <c r="D25332" s="815">
        <f t="shared" si="1650"/>
        <v>241</v>
      </c>
      <c r="E25332" s="815">
        <v>2029</v>
      </c>
    </row>
    <row r="25333" spans="1:5">
      <c r="A25333" s="816">
        <f t="shared" si="1651"/>
        <v>47224</v>
      </c>
      <c r="B25333" s="815">
        <f t="shared" si="1648"/>
        <v>106</v>
      </c>
      <c r="C25333" s="815">
        <f t="shared" si="1649"/>
        <v>260</v>
      </c>
      <c r="D25333" s="815">
        <f t="shared" si="1650"/>
        <v>240</v>
      </c>
      <c r="E25333" s="815">
        <v>2029</v>
      </c>
    </row>
    <row r="25334" spans="1:5">
      <c r="A25334" s="816">
        <f t="shared" si="1651"/>
        <v>47225</v>
      </c>
      <c r="B25334" s="815">
        <f t="shared" si="1648"/>
        <v>107</v>
      </c>
      <c r="C25334" s="815">
        <f t="shared" si="1649"/>
        <v>259</v>
      </c>
      <c r="D25334" s="815">
        <f t="shared" si="1650"/>
        <v>239</v>
      </c>
      <c r="E25334" s="815">
        <v>2029</v>
      </c>
    </row>
    <row r="25335" spans="1:5">
      <c r="A25335" s="816">
        <f t="shared" si="1651"/>
        <v>47226</v>
      </c>
      <c r="B25335" s="815">
        <f t="shared" si="1648"/>
        <v>108</v>
      </c>
      <c r="C25335" s="815">
        <f t="shared" si="1649"/>
        <v>258</v>
      </c>
      <c r="D25335" s="815">
        <f t="shared" si="1650"/>
        <v>238</v>
      </c>
      <c r="E25335" s="815">
        <v>2029</v>
      </c>
    </row>
    <row r="25336" spans="1:5">
      <c r="A25336" s="816">
        <f t="shared" si="1651"/>
        <v>47227</v>
      </c>
      <c r="B25336" s="815">
        <f t="shared" si="1648"/>
        <v>109</v>
      </c>
      <c r="C25336" s="815">
        <f t="shared" si="1649"/>
        <v>257</v>
      </c>
      <c r="D25336" s="815">
        <f t="shared" si="1650"/>
        <v>237</v>
      </c>
      <c r="E25336" s="815">
        <v>2029</v>
      </c>
    </row>
    <row r="25337" spans="1:5">
      <c r="A25337" s="816">
        <f t="shared" si="1651"/>
        <v>47228</v>
      </c>
      <c r="B25337" s="815">
        <f t="shared" ref="B25337:B25400" si="1652">B25336+1</f>
        <v>110</v>
      </c>
      <c r="C25337" s="815">
        <f t="shared" ref="C25337:C25400" si="1653">C25336-1</f>
        <v>256</v>
      </c>
      <c r="D25337" s="815">
        <f t="shared" ref="D25337:D25400" si="1654">D25336-1</f>
        <v>236</v>
      </c>
      <c r="E25337" s="815">
        <v>2029</v>
      </c>
    </row>
    <row r="25338" spans="1:5">
      <c r="A25338" s="816">
        <f t="shared" si="1651"/>
        <v>47229</v>
      </c>
      <c r="B25338" s="815">
        <f t="shared" si="1652"/>
        <v>111</v>
      </c>
      <c r="C25338" s="815">
        <f t="shared" si="1653"/>
        <v>255</v>
      </c>
      <c r="D25338" s="815">
        <f t="shared" si="1654"/>
        <v>235</v>
      </c>
      <c r="E25338" s="815">
        <v>2029</v>
      </c>
    </row>
    <row r="25339" spans="1:5">
      <c r="A25339" s="816">
        <f t="shared" si="1651"/>
        <v>47230</v>
      </c>
      <c r="B25339" s="815">
        <f t="shared" si="1652"/>
        <v>112</v>
      </c>
      <c r="C25339" s="815">
        <f t="shared" si="1653"/>
        <v>254</v>
      </c>
      <c r="D25339" s="815">
        <f t="shared" si="1654"/>
        <v>234</v>
      </c>
      <c r="E25339" s="815">
        <v>2029</v>
      </c>
    </row>
    <row r="25340" spans="1:5">
      <c r="A25340" s="816">
        <f t="shared" si="1651"/>
        <v>47231</v>
      </c>
      <c r="B25340" s="815">
        <f t="shared" si="1652"/>
        <v>113</v>
      </c>
      <c r="C25340" s="815">
        <f t="shared" si="1653"/>
        <v>253</v>
      </c>
      <c r="D25340" s="815">
        <f t="shared" si="1654"/>
        <v>233</v>
      </c>
      <c r="E25340" s="815">
        <v>2029</v>
      </c>
    </row>
    <row r="25341" spans="1:5">
      <c r="A25341" s="816">
        <f t="shared" si="1651"/>
        <v>47232</v>
      </c>
      <c r="B25341" s="815">
        <f t="shared" si="1652"/>
        <v>114</v>
      </c>
      <c r="C25341" s="815">
        <f t="shared" si="1653"/>
        <v>252</v>
      </c>
      <c r="D25341" s="815">
        <f t="shared" si="1654"/>
        <v>232</v>
      </c>
      <c r="E25341" s="815">
        <v>2029</v>
      </c>
    </row>
    <row r="25342" spans="1:5">
      <c r="A25342" s="816">
        <f t="shared" si="1651"/>
        <v>47233</v>
      </c>
      <c r="B25342" s="815">
        <f t="shared" si="1652"/>
        <v>115</v>
      </c>
      <c r="C25342" s="815">
        <f t="shared" si="1653"/>
        <v>251</v>
      </c>
      <c r="D25342" s="815">
        <f t="shared" si="1654"/>
        <v>231</v>
      </c>
      <c r="E25342" s="815">
        <v>2029</v>
      </c>
    </row>
    <row r="25343" spans="1:5">
      <c r="A25343" s="816">
        <f t="shared" si="1651"/>
        <v>47234</v>
      </c>
      <c r="B25343" s="815">
        <f t="shared" si="1652"/>
        <v>116</v>
      </c>
      <c r="C25343" s="815">
        <f t="shared" si="1653"/>
        <v>250</v>
      </c>
      <c r="D25343" s="815">
        <f t="shared" si="1654"/>
        <v>230</v>
      </c>
      <c r="E25343" s="815">
        <v>2029</v>
      </c>
    </row>
    <row r="25344" spans="1:5">
      <c r="A25344" s="816">
        <f t="shared" si="1651"/>
        <v>47235</v>
      </c>
      <c r="B25344" s="815">
        <f t="shared" si="1652"/>
        <v>117</v>
      </c>
      <c r="C25344" s="815">
        <f t="shared" si="1653"/>
        <v>249</v>
      </c>
      <c r="D25344" s="815">
        <f t="shared" si="1654"/>
        <v>229</v>
      </c>
      <c r="E25344" s="815">
        <v>2029</v>
      </c>
    </row>
    <row r="25345" spans="1:5">
      <c r="A25345" s="816">
        <f t="shared" si="1651"/>
        <v>47236</v>
      </c>
      <c r="B25345" s="815">
        <f t="shared" si="1652"/>
        <v>118</v>
      </c>
      <c r="C25345" s="815">
        <f t="shared" si="1653"/>
        <v>248</v>
      </c>
      <c r="D25345" s="815">
        <f t="shared" si="1654"/>
        <v>228</v>
      </c>
      <c r="E25345" s="815">
        <v>2029</v>
      </c>
    </row>
    <row r="25346" spans="1:5">
      <c r="A25346" s="816">
        <f t="shared" si="1651"/>
        <v>47237</v>
      </c>
      <c r="B25346" s="815">
        <f t="shared" si="1652"/>
        <v>119</v>
      </c>
      <c r="C25346" s="815">
        <f t="shared" si="1653"/>
        <v>247</v>
      </c>
      <c r="D25346" s="815">
        <f t="shared" si="1654"/>
        <v>227</v>
      </c>
      <c r="E25346" s="815">
        <v>2029</v>
      </c>
    </row>
    <row r="25347" spans="1:5">
      <c r="A25347" s="816">
        <f t="shared" si="1651"/>
        <v>47238</v>
      </c>
      <c r="B25347" s="815">
        <f t="shared" si="1652"/>
        <v>120</v>
      </c>
      <c r="C25347" s="815">
        <f t="shared" si="1653"/>
        <v>246</v>
      </c>
      <c r="D25347" s="815">
        <f t="shared" si="1654"/>
        <v>226</v>
      </c>
      <c r="E25347" s="815">
        <v>2029</v>
      </c>
    </row>
    <row r="25348" spans="1:5">
      <c r="A25348" s="816">
        <f t="shared" si="1651"/>
        <v>47239</v>
      </c>
      <c r="B25348" s="815">
        <f t="shared" si="1652"/>
        <v>121</v>
      </c>
      <c r="C25348" s="815">
        <f t="shared" si="1653"/>
        <v>245</v>
      </c>
      <c r="D25348" s="815">
        <f t="shared" si="1654"/>
        <v>225</v>
      </c>
      <c r="E25348" s="815">
        <v>2029</v>
      </c>
    </row>
    <row r="25349" spans="1:5">
      <c r="A25349" s="816">
        <f t="shared" si="1651"/>
        <v>47240</v>
      </c>
      <c r="B25349" s="815">
        <f t="shared" si="1652"/>
        <v>122</v>
      </c>
      <c r="C25349" s="815">
        <f t="shared" si="1653"/>
        <v>244</v>
      </c>
      <c r="D25349" s="815">
        <f t="shared" si="1654"/>
        <v>224</v>
      </c>
      <c r="E25349" s="815">
        <v>2029</v>
      </c>
    </row>
    <row r="25350" spans="1:5">
      <c r="A25350" s="816">
        <f t="shared" si="1651"/>
        <v>47241</v>
      </c>
      <c r="B25350" s="815">
        <f t="shared" si="1652"/>
        <v>123</v>
      </c>
      <c r="C25350" s="815">
        <f t="shared" si="1653"/>
        <v>243</v>
      </c>
      <c r="D25350" s="815">
        <f t="shared" si="1654"/>
        <v>223</v>
      </c>
      <c r="E25350" s="815">
        <v>2029</v>
      </c>
    </row>
    <row r="25351" spans="1:5">
      <c r="A25351" s="816">
        <f t="shared" si="1651"/>
        <v>47242</v>
      </c>
      <c r="B25351" s="815">
        <f t="shared" si="1652"/>
        <v>124</v>
      </c>
      <c r="C25351" s="815">
        <f t="shared" si="1653"/>
        <v>242</v>
      </c>
      <c r="D25351" s="815">
        <f t="shared" si="1654"/>
        <v>222</v>
      </c>
      <c r="E25351" s="815">
        <v>2029</v>
      </c>
    </row>
    <row r="25352" spans="1:5">
      <c r="A25352" s="816">
        <f t="shared" si="1651"/>
        <v>47243</v>
      </c>
      <c r="B25352" s="815">
        <f t="shared" si="1652"/>
        <v>125</v>
      </c>
      <c r="C25352" s="815">
        <f t="shared" si="1653"/>
        <v>241</v>
      </c>
      <c r="D25352" s="815">
        <f t="shared" si="1654"/>
        <v>221</v>
      </c>
      <c r="E25352" s="815">
        <v>2029</v>
      </c>
    </row>
    <row r="25353" spans="1:5">
      <c r="A25353" s="816">
        <f t="shared" si="1651"/>
        <v>47244</v>
      </c>
      <c r="B25353" s="815">
        <f t="shared" si="1652"/>
        <v>126</v>
      </c>
      <c r="C25353" s="815">
        <f t="shared" si="1653"/>
        <v>240</v>
      </c>
      <c r="D25353" s="815">
        <f t="shared" si="1654"/>
        <v>220</v>
      </c>
      <c r="E25353" s="815">
        <v>2029</v>
      </c>
    </row>
    <row r="25354" spans="1:5">
      <c r="A25354" s="816">
        <f t="shared" si="1651"/>
        <v>47245</v>
      </c>
      <c r="B25354" s="815">
        <f t="shared" si="1652"/>
        <v>127</v>
      </c>
      <c r="C25354" s="815">
        <f t="shared" si="1653"/>
        <v>239</v>
      </c>
      <c r="D25354" s="815">
        <f t="shared" si="1654"/>
        <v>219</v>
      </c>
      <c r="E25354" s="815">
        <v>2029</v>
      </c>
    </row>
    <row r="25355" spans="1:5">
      <c r="A25355" s="816">
        <f t="shared" si="1651"/>
        <v>47246</v>
      </c>
      <c r="B25355" s="815">
        <f t="shared" si="1652"/>
        <v>128</v>
      </c>
      <c r="C25355" s="815">
        <f t="shared" si="1653"/>
        <v>238</v>
      </c>
      <c r="D25355" s="815">
        <f t="shared" si="1654"/>
        <v>218</v>
      </c>
      <c r="E25355" s="815">
        <v>2029</v>
      </c>
    </row>
    <row r="25356" spans="1:5">
      <c r="A25356" s="816">
        <f t="shared" si="1651"/>
        <v>47247</v>
      </c>
      <c r="B25356" s="815">
        <f t="shared" si="1652"/>
        <v>129</v>
      </c>
      <c r="C25356" s="815">
        <f t="shared" si="1653"/>
        <v>237</v>
      </c>
      <c r="D25356" s="815">
        <f t="shared" si="1654"/>
        <v>217</v>
      </c>
      <c r="E25356" s="815">
        <v>2029</v>
      </c>
    </row>
    <row r="25357" spans="1:5">
      <c r="A25357" s="816">
        <f t="shared" si="1651"/>
        <v>47248</v>
      </c>
      <c r="B25357" s="815">
        <f t="shared" si="1652"/>
        <v>130</v>
      </c>
      <c r="C25357" s="815">
        <f t="shared" si="1653"/>
        <v>236</v>
      </c>
      <c r="D25357" s="815">
        <f t="shared" si="1654"/>
        <v>216</v>
      </c>
      <c r="E25357" s="815">
        <v>2029</v>
      </c>
    </row>
    <row r="25358" spans="1:5">
      <c r="A25358" s="816">
        <f t="shared" si="1651"/>
        <v>47249</v>
      </c>
      <c r="B25358" s="815">
        <f t="shared" si="1652"/>
        <v>131</v>
      </c>
      <c r="C25358" s="815">
        <f t="shared" si="1653"/>
        <v>235</v>
      </c>
      <c r="D25358" s="815">
        <f t="shared" si="1654"/>
        <v>215</v>
      </c>
      <c r="E25358" s="815">
        <v>2029</v>
      </c>
    </row>
    <row r="25359" spans="1:5">
      <c r="A25359" s="816">
        <f t="shared" si="1651"/>
        <v>47250</v>
      </c>
      <c r="B25359" s="815">
        <f t="shared" si="1652"/>
        <v>132</v>
      </c>
      <c r="C25359" s="815">
        <f t="shared" si="1653"/>
        <v>234</v>
      </c>
      <c r="D25359" s="815">
        <f t="shared" si="1654"/>
        <v>214</v>
      </c>
      <c r="E25359" s="815">
        <v>2029</v>
      </c>
    </row>
    <row r="25360" spans="1:5">
      <c r="A25360" s="816">
        <f t="shared" si="1651"/>
        <v>47251</v>
      </c>
      <c r="B25360" s="815">
        <f t="shared" si="1652"/>
        <v>133</v>
      </c>
      <c r="C25360" s="815">
        <f t="shared" si="1653"/>
        <v>233</v>
      </c>
      <c r="D25360" s="815">
        <f t="shared" si="1654"/>
        <v>213</v>
      </c>
      <c r="E25360" s="815">
        <v>2029</v>
      </c>
    </row>
    <row r="25361" spans="1:5">
      <c r="A25361" s="816">
        <f t="shared" si="1651"/>
        <v>47252</v>
      </c>
      <c r="B25361" s="815">
        <f t="shared" si="1652"/>
        <v>134</v>
      </c>
      <c r="C25361" s="815">
        <f t="shared" si="1653"/>
        <v>232</v>
      </c>
      <c r="D25361" s="815">
        <f t="shared" si="1654"/>
        <v>212</v>
      </c>
      <c r="E25361" s="815">
        <v>2029</v>
      </c>
    </row>
    <row r="25362" spans="1:5">
      <c r="A25362" s="816">
        <f t="shared" si="1651"/>
        <v>47253</v>
      </c>
      <c r="B25362" s="815">
        <f t="shared" si="1652"/>
        <v>135</v>
      </c>
      <c r="C25362" s="815">
        <f t="shared" si="1653"/>
        <v>231</v>
      </c>
      <c r="D25362" s="815">
        <f t="shared" si="1654"/>
        <v>211</v>
      </c>
      <c r="E25362" s="815">
        <v>2029</v>
      </c>
    </row>
    <row r="25363" spans="1:5">
      <c r="A25363" s="816">
        <f t="shared" si="1651"/>
        <v>47254</v>
      </c>
      <c r="B25363" s="815">
        <f t="shared" si="1652"/>
        <v>136</v>
      </c>
      <c r="C25363" s="815">
        <f t="shared" si="1653"/>
        <v>230</v>
      </c>
      <c r="D25363" s="815">
        <f t="shared" si="1654"/>
        <v>210</v>
      </c>
      <c r="E25363" s="815">
        <v>2029</v>
      </c>
    </row>
    <row r="25364" spans="1:5">
      <c r="A25364" s="816">
        <f t="shared" si="1651"/>
        <v>47255</v>
      </c>
      <c r="B25364" s="815">
        <f t="shared" si="1652"/>
        <v>137</v>
      </c>
      <c r="C25364" s="815">
        <f t="shared" si="1653"/>
        <v>229</v>
      </c>
      <c r="D25364" s="815">
        <f t="shared" si="1654"/>
        <v>209</v>
      </c>
      <c r="E25364" s="815">
        <v>2029</v>
      </c>
    </row>
    <row r="25365" spans="1:5">
      <c r="A25365" s="816">
        <f t="shared" si="1651"/>
        <v>47256</v>
      </c>
      <c r="B25365" s="815">
        <f t="shared" si="1652"/>
        <v>138</v>
      </c>
      <c r="C25365" s="815">
        <f t="shared" si="1653"/>
        <v>228</v>
      </c>
      <c r="D25365" s="815">
        <f t="shared" si="1654"/>
        <v>208</v>
      </c>
      <c r="E25365" s="815">
        <v>2029</v>
      </c>
    </row>
    <row r="25366" spans="1:5">
      <c r="A25366" s="816">
        <f t="shared" si="1651"/>
        <v>47257</v>
      </c>
      <c r="B25366" s="815">
        <f t="shared" si="1652"/>
        <v>139</v>
      </c>
      <c r="C25366" s="815">
        <f t="shared" si="1653"/>
        <v>227</v>
      </c>
      <c r="D25366" s="815">
        <f t="shared" si="1654"/>
        <v>207</v>
      </c>
      <c r="E25366" s="815">
        <v>2029</v>
      </c>
    </row>
    <row r="25367" spans="1:5">
      <c r="A25367" s="816">
        <f t="shared" si="1651"/>
        <v>47258</v>
      </c>
      <c r="B25367" s="815">
        <f t="shared" si="1652"/>
        <v>140</v>
      </c>
      <c r="C25367" s="815">
        <f t="shared" si="1653"/>
        <v>226</v>
      </c>
      <c r="D25367" s="815">
        <f t="shared" si="1654"/>
        <v>206</v>
      </c>
      <c r="E25367" s="815">
        <v>2029</v>
      </c>
    </row>
    <row r="25368" spans="1:5">
      <c r="A25368" s="816">
        <f>A25367+1</f>
        <v>47259</v>
      </c>
      <c r="B25368" s="815">
        <f>B25367+1</f>
        <v>141</v>
      </c>
      <c r="C25368" s="815">
        <f>C25367-1</f>
        <v>225</v>
      </c>
      <c r="D25368" s="815">
        <f>D25366-1</f>
        <v>206</v>
      </c>
      <c r="E25368" s="815">
        <v>2029</v>
      </c>
    </row>
    <row r="25369" spans="1:5">
      <c r="A25369" s="816">
        <f t="shared" si="1651"/>
        <v>47260</v>
      </c>
      <c r="B25369" s="815">
        <f t="shared" si="1652"/>
        <v>142</v>
      </c>
      <c r="C25369" s="815">
        <f t="shared" si="1653"/>
        <v>224</v>
      </c>
      <c r="D25369" s="815">
        <f t="shared" si="1654"/>
        <v>205</v>
      </c>
      <c r="E25369" s="815">
        <v>2029</v>
      </c>
    </row>
    <row r="25370" spans="1:5">
      <c r="A25370" s="816">
        <f t="shared" si="1651"/>
        <v>47261</v>
      </c>
      <c r="B25370" s="815">
        <f t="shared" si="1652"/>
        <v>143</v>
      </c>
      <c r="C25370" s="815">
        <f t="shared" si="1653"/>
        <v>223</v>
      </c>
      <c r="D25370" s="815">
        <f t="shared" si="1654"/>
        <v>204</v>
      </c>
      <c r="E25370" s="815">
        <v>2029</v>
      </c>
    </row>
    <row r="25371" spans="1:5">
      <c r="A25371" s="816">
        <f t="shared" si="1651"/>
        <v>47262</v>
      </c>
      <c r="B25371" s="815">
        <f t="shared" si="1652"/>
        <v>144</v>
      </c>
      <c r="C25371" s="815">
        <f t="shared" si="1653"/>
        <v>222</v>
      </c>
      <c r="D25371" s="815">
        <f t="shared" si="1654"/>
        <v>203</v>
      </c>
      <c r="E25371" s="815">
        <v>2029</v>
      </c>
    </row>
    <row r="25372" spans="1:5">
      <c r="A25372" s="816">
        <f t="shared" si="1651"/>
        <v>47263</v>
      </c>
      <c r="B25372" s="815">
        <f t="shared" si="1652"/>
        <v>145</v>
      </c>
      <c r="C25372" s="815">
        <f t="shared" si="1653"/>
        <v>221</v>
      </c>
      <c r="D25372" s="815">
        <f t="shared" si="1654"/>
        <v>202</v>
      </c>
      <c r="E25372" s="815">
        <v>2029</v>
      </c>
    </row>
    <row r="25373" spans="1:5">
      <c r="A25373" s="816">
        <f t="shared" si="1651"/>
        <v>47264</v>
      </c>
      <c r="B25373" s="815">
        <f t="shared" si="1652"/>
        <v>146</v>
      </c>
      <c r="C25373" s="815">
        <f t="shared" si="1653"/>
        <v>220</v>
      </c>
      <c r="D25373" s="815">
        <f t="shared" si="1654"/>
        <v>201</v>
      </c>
      <c r="E25373" s="815">
        <v>2029</v>
      </c>
    </row>
    <row r="25374" spans="1:5">
      <c r="A25374" s="816">
        <f t="shared" si="1651"/>
        <v>47265</v>
      </c>
      <c r="B25374" s="815">
        <f t="shared" si="1652"/>
        <v>147</v>
      </c>
      <c r="C25374" s="815">
        <f t="shared" si="1653"/>
        <v>219</v>
      </c>
      <c r="D25374" s="815">
        <f t="shared" si="1654"/>
        <v>200</v>
      </c>
      <c r="E25374" s="815">
        <v>2029</v>
      </c>
    </row>
    <row r="25375" spans="1:5">
      <c r="A25375" s="816">
        <f t="shared" si="1651"/>
        <v>47266</v>
      </c>
      <c r="B25375" s="815">
        <f t="shared" si="1652"/>
        <v>148</v>
      </c>
      <c r="C25375" s="815">
        <f t="shared" si="1653"/>
        <v>218</v>
      </c>
      <c r="D25375" s="815">
        <f t="shared" si="1654"/>
        <v>199</v>
      </c>
      <c r="E25375" s="815">
        <v>2029</v>
      </c>
    </row>
    <row r="25376" spans="1:5">
      <c r="A25376" s="816">
        <f t="shared" si="1651"/>
        <v>47267</v>
      </c>
      <c r="B25376" s="815">
        <f t="shared" si="1652"/>
        <v>149</v>
      </c>
      <c r="C25376" s="815">
        <f t="shared" si="1653"/>
        <v>217</v>
      </c>
      <c r="D25376" s="815">
        <f t="shared" si="1654"/>
        <v>198</v>
      </c>
      <c r="E25376" s="815">
        <v>2029</v>
      </c>
    </row>
    <row r="25377" spans="1:5">
      <c r="A25377" s="816">
        <f t="shared" si="1651"/>
        <v>47268</v>
      </c>
      <c r="B25377" s="815">
        <f t="shared" si="1652"/>
        <v>150</v>
      </c>
      <c r="C25377" s="815">
        <f t="shared" si="1653"/>
        <v>216</v>
      </c>
      <c r="D25377" s="815">
        <f t="shared" si="1654"/>
        <v>197</v>
      </c>
      <c r="E25377" s="815">
        <v>2029</v>
      </c>
    </row>
    <row r="25378" spans="1:5">
      <c r="A25378" s="816">
        <f t="shared" si="1651"/>
        <v>47269</v>
      </c>
      <c r="B25378" s="815">
        <f t="shared" si="1652"/>
        <v>151</v>
      </c>
      <c r="C25378" s="815">
        <f t="shared" si="1653"/>
        <v>215</v>
      </c>
      <c r="D25378" s="815">
        <f t="shared" si="1654"/>
        <v>196</v>
      </c>
      <c r="E25378" s="815">
        <v>2029</v>
      </c>
    </row>
    <row r="25379" spans="1:5">
      <c r="A25379" s="816">
        <f t="shared" si="1651"/>
        <v>47270</v>
      </c>
      <c r="B25379" s="815">
        <f t="shared" si="1652"/>
        <v>152</v>
      </c>
      <c r="C25379" s="815">
        <f t="shared" si="1653"/>
        <v>214</v>
      </c>
      <c r="D25379" s="815">
        <f t="shared" si="1654"/>
        <v>195</v>
      </c>
      <c r="E25379" s="815">
        <v>2029</v>
      </c>
    </row>
    <row r="25380" spans="1:5">
      <c r="A25380" s="816">
        <f t="shared" si="1651"/>
        <v>47271</v>
      </c>
      <c r="B25380" s="815">
        <f t="shared" si="1652"/>
        <v>153</v>
      </c>
      <c r="C25380" s="815">
        <f t="shared" si="1653"/>
        <v>213</v>
      </c>
      <c r="D25380" s="815">
        <f t="shared" si="1654"/>
        <v>194</v>
      </c>
      <c r="E25380" s="815">
        <v>2029</v>
      </c>
    </row>
    <row r="25381" spans="1:5">
      <c r="A25381" s="816">
        <f t="shared" si="1651"/>
        <v>47272</v>
      </c>
      <c r="B25381" s="815">
        <f t="shared" si="1652"/>
        <v>154</v>
      </c>
      <c r="C25381" s="815">
        <f t="shared" si="1653"/>
        <v>212</v>
      </c>
      <c r="D25381" s="815">
        <f t="shared" si="1654"/>
        <v>193</v>
      </c>
      <c r="E25381" s="815">
        <v>2029</v>
      </c>
    </row>
    <row r="25382" spans="1:5">
      <c r="A25382" s="816">
        <f t="shared" si="1651"/>
        <v>47273</v>
      </c>
      <c r="B25382" s="815">
        <f t="shared" si="1652"/>
        <v>155</v>
      </c>
      <c r="C25382" s="815">
        <f t="shared" si="1653"/>
        <v>211</v>
      </c>
      <c r="D25382" s="815">
        <f t="shared" si="1654"/>
        <v>192</v>
      </c>
      <c r="E25382" s="815">
        <v>2029</v>
      </c>
    </row>
    <row r="25383" spans="1:5">
      <c r="A25383" s="816">
        <f t="shared" si="1651"/>
        <v>47274</v>
      </c>
      <c r="B25383" s="815">
        <f t="shared" si="1652"/>
        <v>156</v>
      </c>
      <c r="C25383" s="815">
        <f t="shared" si="1653"/>
        <v>210</v>
      </c>
      <c r="D25383" s="815">
        <f t="shared" si="1654"/>
        <v>191</v>
      </c>
      <c r="E25383" s="815">
        <v>2029</v>
      </c>
    </row>
    <row r="25384" spans="1:5">
      <c r="A25384" s="816">
        <f t="shared" si="1651"/>
        <v>47275</v>
      </c>
      <c r="B25384" s="815">
        <f t="shared" si="1652"/>
        <v>157</v>
      </c>
      <c r="C25384" s="815">
        <f t="shared" si="1653"/>
        <v>209</v>
      </c>
      <c r="D25384" s="815">
        <f t="shared" si="1654"/>
        <v>190</v>
      </c>
      <c r="E25384" s="815">
        <v>2029</v>
      </c>
    </row>
    <row r="25385" spans="1:5">
      <c r="A25385" s="816">
        <f t="shared" si="1651"/>
        <v>47276</v>
      </c>
      <c r="B25385" s="815">
        <f t="shared" si="1652"/>
        <v>158</v>
      </c>
      <c r="C25385" s="815">
        <f t="shared" si="1653"/>
        <v>208</v>
      </c>
      <c r="D25385" s="815">
        <f t="shared" si="1654"/>
        <v>189</v>
      </c>
      <c r="E25385" s="815">
        <v>2029</v>
      </c>
    </row>
    <row r="25386" spans="1:5">
      <c r="A25386" s="816">
        <f t="shared" si="1651"/>
        <v>47277</v>
      </c>
      <c r="B25386" s="815">
        <f t="shared" si="1652"/>
        <v>159</v>
      </c>
      <c r="C25386" s="815">
        <f t="shared" si="1653"/>
        <v>207</v>
      </c>
      <c r="D25386" s="815">
        <f t="shared" si="1654"/>
        <v>188</v>
      </c>
      <c r="E25386" s="815">
        <v>2029</v>
      </c>
    </row>
    <row r="25387" spans="1:5">
      <c r="A25387" s="816">
        <f t="shared" si="1651"/>
        <v>47278</v>
      </c>
      <c r="B25387" s="815">
        <f t="shared" si="1652"/>
        <v>160</v>
      </c>
      <c r="C25387" s="815">
        <f t="shared" si="1653"/>
        <v>206</v>
      </c>
      <c r="D25387" s="815">
        <f t="shared" si="1654"/>
        <v>187</v>
      </c>
      <c r="E25387" s="815">
        <v>2029</v>
      </c>
    </row>
    <row r="25388" spans="1:5">
      <c r="A25388" s="816">
        <f t="shared" si="1651"/>
        <v>47279</v>
      </c>
      <c r="B25388" s="815">
        <f t="shared" si="1652"/>
        <v>161</v>
      </c>
      <c r="C25388" s="815">
        <f t="shared" si="1653"/>
        <v>205</v>
      </c>
      <c r="D25388" s="815">
        <f t="shared" si="1654"/>
        <v>186</v>
      </c>
      <c r="E25388" s="815">
        <v>2029</v>
      </c>
    </row>
    <row r="25389" spans="1:5">
      <c r="A25389" s="816">
        <f t="shared" si="1651"/>
        <v>47280</v>
      </c>
      <c r="B25389" s="815">
        <f t="shared" si="1652"/>
        <v>162</v>
      </c>
      <c r="C25389" s="815">
        <f t="shared" si="1653"/>
        <v>204</v>
      </c>
      <c r="D25389" s="815">
        <f t="shared" si="1654"/>
        <v>185</v>
      </c>
      <c r="E25389" s="815">
        <v>2029</v>
      </c>
    </row>
    <row r="25390" spans="1:5">
      <c r="A25390" s="816">
        <f t="shared" si="1651"/>
        <v>47281</v>
      </c>
      <c r="B25390" s="815">
        <f t="shared" si="1652"/>
        <v>163</v>
      </c>
      <c r="C25390" s="815">
        <f t="shared" si="1653"/>
        <v>203</v>
      </c>
      <c r="D25390" s="815">
        <f t="shared" si="1654"/>
        <v>184</v>
      </c>
      <c r="E25390" s="815">
        <v>2029</v>
      </c>
    </row>
    <row r="25391" spans="1:5">
      <c r="A25391" s="816">
        <f t="shared" si="1651"/>
        <v>47282</v>
      </c>
      <c r="B25391" s="815">
        <f t="shared" si="1652"/>
        <v>164</v>
      </c>
      <c r="C25391" s="815">
        <f t="shared" si="1653"/>
        <v>202</v>
      </c>
      <c r="D25391" s="815">
        <f t="shared" si="1654"/>
        <v>183</v>
      </c>
      <c r="E25391" s="815">
        <v>2029</v>
      </c>
    </row>
    <row r="25392" spans="1:5">
      <c r="A25392" s="816">
        <f t="shared" si="1651"/>
        <v>47283</v>
      </c>
      <c r="B25392" s="815">
        <f t="shared" si="1652"/>
        <v>165</v>
      </c>
      <c r="C25392" s="815">
        <f t="shared" si="1653"/>
        <v>201</v>
      </c>
      <c r="D25392" s="815">
        <f t="shared" si="1654"/>
        <v>182</v>
      </c>
      <c r="E25392" s="815">
        <v>2029</v>
      </c>
    </row>
    <row r="25393" spans="1:5">
      <c r="A25393" s="816">
        <f t="shared" si="1651"/>
        <v>47284</v>
      </c>
      <c r="B25393" s="815">
        <f t="shared" si="1652"/>
        <v>166</v>
      </c>
      <c r="C25393" s="815">
        <f t="shared" si="1653"/>
        <v>200</v>
      </c>
      <c r="D25393" s="815">
        <f t="shared" si="1654"/>
        <v>181</v>
      </c>
      <c r="E25393" s="815">
        <v>2029</v>
      </c>
    </row>
    <row r="25394" spans="1:5">
      <c r="A25394" s="816">
        <f t="shared" si="1651"/>
        <v>47285</v>
      </c>
      <c r="B25394" s="815">
        <f t="shared" si="1652"/>
        <v>167</v>
      </c>
      <c r="C25394" s="815">
        <f t="shared" si="1653"/>
        <v>199</v>
      </c>
      <c r="D25394" s="815">
        <f t="shared" si="1654"/>
        <v>180</v>
      </c>
      <c r="E25394" s="815">
        <v>2029</v>
      </c>
    </row>
    <row r="25395" spans="1:5">
      <c r="A25395" s="816">
        <f t="shared" ref="A25395:A25458" si="1655">A25394+1</f>
        <v>47286</v>
      </c>
      <c r="B25395" s="815">
        <f t="shared" si="1652"/>
        <v>168</v>
      </c>
      <c r="C25395" s="815">
        <f t="shared" si="1653"/>
        <v>198</v>
      </c>
      <c r="D25395" s="815">
        <f t="shared" si="1654"/>
        <v>179</v>
      </c>
      <c r="E25395" s="815">
        <v>2029</v>
      </c>
    </row>
    <row r="25396" spans="1:5">
      <c r="A25396" s="816">
        <f t="shared" si="1655"/>
        <v>47287</v>
      </c>
      <c r="B25396" s="815">
        <f t="shared" si="1652"/>
        <v>169</v>
      </c>
      <c r="C25396" s="815">
        <f t="shared" si="1653"/>
        <v>197</v>
      </c>
      <c r="D25396" s="815">
        <f t="shared" si="1654"/>
        <v>178</v>
      </c>
      <c r="E25396" s="815">
        <v>2029</v>
      </c>
    </row>
    <row r="25397" spans="1:5">
      <c r="A25397" s="816">
        <f t="shared" si="1655"/>
        <v>47288</v>
      </c>
      <c r="B25397" s="815">
        <f t="shared" si="1652"/>
        <v>170</v>
      </c>
      <c r="C25397" s="815">
        <f t="shared" si="1653"/>
        <v>196</v>
      </c>
      <c r="D25397" s="815">
        <f t="shared" si="1654"/>
        <v>177</v>
      </c>
      <c r="E25397" s="815">
        <v>2029</v>
      </c>
    </row>
    <row r="25398" spans="1:5">
      <c r="A25398" s="816">
        <f t="shared" si="1655"/>
        <v>47289</v>
      </c>
      <c r="B25398" s="815">
        <f t="shared" si="1652"/>
        <v>171</v>
      </c>
      <c r="C25398" s="815">
        <f t="shared" si="1653"/>
        <v>195</v>
      </c>
      <c r="D25398" s="815">
        <f t="shared" si="1654"/>
        <v>176</v>
      </c>
      <c r="E25398" s="815">
        <v>2029</v>
      </c>
    </row>
    <row r="25399" spans="1:5">
      <c r="A25399" s="816">
        <f t="shared" si="1655"/>
        <v>47290</v>
      </c>
      <c r="B25399" s="815">
        <f t="shared" si="1652"/>
        <v>172</v>
      </c>
      <c r="C25399" s="815">
        <f t="shared" si="1653"/>
        <v>194</v>
      </c>
      <c r="D25399" s="815">
        <f t="shared" si="1654"/>
        <v>175</v>
      </c>
      <c r="E25399" s="815">
        <v>2029</v>
      </c>
    </row>
    <row r="25400" spans="1:5">
      <c r="A25400" s="816">
        <f t="shared" si="1655"/>
        <v>47291</v>
      </c>
      <c r="B25400" s="815">
        <f t="shared" si="1652"/>
        <v>173</v>
      </c>
      <c r="C25400" s="815">
        <f t="shared" si="1653"/>
        <v>193</v>
      </c>
      <c r="D25400" s="815">
        <f t="shared" si="1654"/>
        <v>174</v>
      </c>
      <c r="E25400" s="815">
        <v>2029</v>
      </c>
    </row>
    <row r="25401" spans="1:5">
      <c r="A25401" s="816">
        <f t="shared" si="1655"/>
        <v>47292</v>
      </c>
      <c r="B25401" s="815">
        <f t="shared" ref="B25401:B25464" si="1656">B25400+1</f>
        <v>174</v>
      </c>
      <c r="C25401" s="815">
        <f t="shared" ref="C25401:C25464" si="1657">C25400-1</f>
        <v>192</v>
      </c>
      <c r="D25401" s="815">
        <f t="shared" ref="D25401:D25464" si="1658">D25400-1</f>
        <v>173</v>
      </c>
      <c r="E25401" s="815">
        <v>2029</v>
      </c>
    </row>
    <row r="25402" spans="1:5">
      <c r="A25402" s="816">
        <f t="shared" si="1655"/>
        <v>47293</v>
      </c>
      <c r="B25402" s="815">
        <f t="shared" si="1656"/>
        <v>175</v>
      </c>
      <c r="C25402" s="815">
        <f t="shared" si="1657"/>
        <v>191</v>
      </c>
      <c r="D25402" s="815">
        <f t="shared" si="1658"/>
        <v>172</v>
      </c>
      <c r="E25402" s="815">
        <v>2029</v>
      </c>
    </row>
    <row r="25403" spans="1:5">
      <c r="A25403" s="816">
        <f t="shared" si="1655"/>
        <v>47294</v>
      </c>
      <c r="B25403" s="815">
        <f t="shared" si="1656"/>
        <v>176</v>
      </c>
      <c r="C25403" s="815">
        <f t="shared" si="1657"/>
        <v>190</v>
      </c>
      <c r="D25403" s="815">
        <f t="shared" si="1658"/>
        <v>171</v>
      </c>
      <c r="E25403" s="815">
        <v>2029</v>
      </c>
    </row>
    <row r="25404" spans="1:5">
      <c r="A25404" s="816">
        <f t="shared" si="1655"/>
        <v>47295</v>
      </c>
      <c r="B25404" s="815">
        <f t="shared" si="1656"/>
        <v>177</v>
      </c>
      <c r="C25404" s="815">
        <f t="shared" si="1657"/>
        <v>189</v>
      </c>
      <c r="D25404" s="815">
        <f t="shared" si="1658"/>
        <v>170</v>
      </c>
      <c r="E25404" s="815">
        <v>2029</v>
      </c>
    </row>
    <row r="25405" spans="1:5">
      <c r="A25405" s="816">
        <f t="shared" si="1655"/>
        <v>47296</v>
      </c>
      <c r="B25405" s="815">
        <f t="shared" si="1656"/>
        <v>178</v>
      </c>
      <c r="C25405" s="815">
        <f t="shared" si="1657"/>
        <v>188</v>
      </c>
      <c r="D25405" s="815">
        <f t="shared" si="1658"/>
        <v>169</v>
      </c>
      <c r="E25405" s="815">
        <v>2029</v>
      </c>
    </row>
    <row r="25406" spans="1:5">
      <c r="A25406" s="816">
        <f t="shared" si="1655"/>
        <v>47297</v>
      </c>
      <c r="B25406" s="815">
        <f t="shared" si="1656"/>
        <v>179</v>
      </c>
      <c r="C25406" s="815">
        <f t="shared" si="1657"/>
        <v>187</v>
      </c>
      <c r="D25406" s="815">
        <f t="shared" si="1658"/>
        <v>168</v>
      </c>
      <c r="E25406" s="815">
        <v>2029</v>
      </c>
    </row>
    <row r="25407" spans="1:5">
      <c r="A25407" s="816">
        <f t="shared" si="1655"/>
        <v>47298</v>
      </c>
      <c r="B25407" s="815">
        <f t="shared" si="1656"/>
        <v>180</v>
      </c>
      <c r="C25407" s="815">
        <f t="shared" si="1657"/>
        <v>186</v>
      </c>
      <c r="D25407" s="815">
        <f t="shared" si="1658"/>
        <v>167</v>
      </c>
      <c r="E25407" s="815">
        <v>2029</v>
      </c>
    </row>
    <row r="25408" spans="1:5">
      <c r="A25408" s="816">
        <f t="shared" si="1655"/>
        <v>47299</v>
      </c>
      <c r="B25408" s="815">
        <f t="shared" si="1656"/>
        <v>181</v>
      </c>
      <c r="C25408" s="815">
        <f t="shared" si="1657"/>
        <v>185</v>
      </c>
      <c r="D25408" s="815">
        <f t="shared" si="1658"/>
        <v>166</v>
      </c>
      <c r="E25408" s="815">
        <v>2029</v>
      </c>
    </row>
    <row r="25409" spans="1:5">
      <c r="A25409" s="816">
        <f t="shared" si="1655"/>
        <v>47300</v>
      </c>
      <c r="B25409" s="815">
        <f t="shared" si="1656"/>
        <v>182</v>
      </c>
      <c r="C25409" s="815">
        <f t="shared" si="1657"/>
        <v>184</v>
      </c>
      <c r="D25409" s="815">
        <f t="shared" si="1658"/>
        <v>165</v>
      </c>
      <c r="E25409" s="815">
        <v>2029</v>
      </c>
    </row>
    <row r="25410" spans="1:5">
      <c r="A25410" s="816">
        <f t="shared" si="1655"/>
        <v>47301</v>
      </c>
      <c r="B25410" s="815">
        <f t="shared" si="1656"/>
        <v>183</v>
      </c>
      <c r="C25410" s="815">
        <f t="shared" si="1657"/>
        <v>183</v>
      </c>
      <c r="D25410" s="815">
        <f t="shared" si="1658"/>
        <v>164</v>
      </c>
      <c r="E25410" s="815">
        <v>2029</v>
      </c>
    </row>
    <row r="25411" spans="1:5">
      <c r="A25411" s="816">
        <f t="shared" si="1655"/>
        <v>47302</v>
      </c>
      <c r="B25411" s="815">
        <f t="shared" si="1656"/>
        <v>184</v>
      </c>
      <c r="C25411" s="815">
        <f t="shared" si="1657"/>
        <v>182</v>
      </c>
      <c r="D25411" s="815">
        <f t="shared" si="1658"/>
        <v>163</v>
      </c>
      <c r="E25411" s="815">
        <v>2029</v>
      </c>
    </row>
    <row r="25412" spans="1:5">
      <c r="A25412" s="816">
        <f t="shared" si="1655"/>
        <v>47303</v>
      </c>
      <c r="B25412" s="815">
        <f t="shared" si="1656"/>
        <v>185</v>
      </c>
      <c r="C25412" s="815">
        <f t="shared" si="1657"/>
        <v>181</v>
      </c>
      <c r="D25412" s="815">
        <f t="shared" si="1658"/>
        <v>162</v>
      </c>
      <c r="E25412" s="815">
        <v>2029</v>
      </c>
    </row>
    <row r="25413" spans="1:5">
      <c r="A25413" s="816">
        <f t="shared" si="1655"/>
        <v>47304</v>
      </c>
      <c r="B25413" s="815">
        <f t="shared" si="1656"/>
        <v>186</v>
      </c>
      <c r="C25413" s="815">
        <f t="shared" si="1657"/>
        <v>180</v>
      </c>
      <c r="D25413" s="815">
        <f t="shared" si="1658"/>
        <v>161</v>
      </c>
      <c r="E25413" s="815">
        <v>2029</v>
      </c>
    </row>
    <row r="25414" spans="1:5">
      <c r="A25414" s="816">
        <f t="shared" si="1655"/>
        <v>47305</v>
      </c>
      <c r="B25414" s="815">
        <f t="shared" si="1656"/>
        <v>187</v>
      </c>
      <c r="C25414" s="815">
        <f t="shared" si="1657"/>
        <v>179</v>
      </c>
      <c r="D25414" s="815">
        <f t="shared" si="1658"/>
        <v>160</v>
      </c>
      <c r="E25414" s="815">
        <v>2029</v>
      </c>
    </row>
    <row r="25415" spans="1:5">
      <c r="A25415" s="816">
        <f t="shared" si="1655"/>
        <v>47306</v>
      </c>
      <c r="B25415" s="815">
        <f t="shared" si="1656"/>
        <v>188</v>
      </c>
      <c r="C25415" s="815">
        <f t="shared" si="1657"/>
        <v>178</v>
      </c>
      <c r="D25415" s="815">
        <f t="shared" si="1658"/>
        <v>159</v>
      </c>
      <c r="E25415" s="815">
        <v>2029</v>
      </c>
    </row>
    <row r="25416" spans="1:5">
      <c r="A25416" s="816">
        <f t="shared" si="1655"/>
        <v>47307</v>
      </c>
      <c r="B25416" s="815">
        <f t="shared" si="1656"/>
        <v>189</v>
      </c>
      <c r="C25416" s="815">
        <f t="shared" si="1657"/>
        <v>177</v>
      </c>
      <c r="D25416" s="815">
        <f t="shared" si="1658"/>
        <v>158</v>
      </c>
      <c r="E25416" s="815">
        <v>2029</v>
      </c>
    </row>
    <row r="25417" spans="1:5">
      <c r="A25417" s="816">
        <f t="shared" si="1655"/>
        <v>47308</v>
      </c>
      <c r="B25417" s="815">
        <f t="shared" si="1656"/>
        <v>190</v>
      </c>
      <c r="C25417" s="815">
        <f t="shared" si="1657"/>
        <v>176</v>
      </c>
      <c r="D25417" s="815">
        <f t="shared" si="1658"/>
        <v>157</v>
      </c>
      <c r="E25417" s="815">
        <v>2029</v>
      </c>
    </row>
    <row r="25418" spans="1:5">
      <c r="A25418" s="816">
        <f t="shared" si="1655"/>
        <v>47309</v>
      </c>
      <c r="B25418" s="815">
        <f t="shared" si="1656"/>
        <v>191</v>
      </c>
      <c r="C25418" s="815">
        <f t="shared" si="1657"/>
        <v>175</v>
      </c>
      <c r="D25418" s="815">
        <f t="shared" si="1658"/>
        <v>156</v>
      </c>
      <c r="E25418" s="815">
        <v>2029</v>
      </c>
    </row>
    <row r="25419" spans="1:5">
      <c r="A25419" s="816">
        <f t="shared" si="1655"/>
        <v>47310</v>
      </c>
      <c r="B25419" s="815">
        <f t="shared" si="1656"/>
        <v>192</v>
      </c>
      <c r="C25419" s="815">
        <f t="shared" si="1657"/>
        <v>174</v>
      </c>
      <c r="D25419" s="815">
        <f t="shared" si="1658"/>
        <v>155</v>
      </c>
      <c r="E25419" s="815">
        <v>2029</v>
      </c>
    </row>
    <row r="25420" spans="1:5">
      <c r="A25420" s="816">
        <f t="shared" si="1655"/>
        <v>47311</v>
      </c>
      <c r="B25420" s="815">
        <f t="shared" si="1656"/>
        <v>193</v>
      </c>
      <c r="C25420" s="815">
        <f t="shared" si="1657"/>
        <v>173</v>
      </c>
      <c r="D25420" s="815">
        <f t="shared" si="1658"/>
        <v>154</v>
      </c>
      <c r="E25420" s="815">
        <v>2029</v>
      </c>
    </row>
    <row r="25421" spans="1:5">
      <c r="A25421" s="816">
        <f t="shared" si="1655"/>
        <v>47312</v>
      </c>
      <c r="B25421" s="815">
        <f t="shared" si="1656"/>
        <v>194</v>
      </c>
      <c r="C25421" s="815">
        <f t="shared" si="1657"/>
        <v>172</v>
      </c>
      <c r="D25421" s="815">
        <f t="shared" si="1658"/>
        <v>153</v>
      </c>
      <c r="E25421" s="815">
        <v>2029</v>
      </c>
    </row>
    <row r="25422" spans="1:5">
      <c r="A25422" s="816">
        <f t="shared" si="1655"/>
        <v>47313</v>
      </c>
      <c r="B25422" s="815">
        <f t="shared" si="1656"/>
        <v>195</v>
      </c>
      <c r="C25422" s="815">
        <f t="shared" si="1657"/>
        <v>171</v>
      </c>
      <c r="D25422" s="815">
        <f t="shared" si="1658"/>
        <v>152</v>
      </c>
      <c r="E25422" s="815">
        <v>2029</v>
      </c>
    </row>
    <row r="25423" spans="1:5">
      <c r="A25423" s="816">
        <f t="shared" si="1655"/>
        <v>47314</v>
      </c>
      <c r="B25423" s="815">
        <f t="shared" si="1656"/>
        <v>196</v>
      </c>
      <c r="C25423" s="815">
        <f t="shared" si="1657"/>
        <v>170</v>
      </c>
      <c r="D25423" s="815">
        <f t="shared" si="1658"/>
        <v>151</v>
      </c>
      <c r="E25423" s="815">
        <v>2029</v>
      </c>
    </row>
    <row r="25424" spans="1:5">
      <c r="A25424" s="816">
        <f t="shared" si="1655"/>
        <v>47315</v>
      </c>
      <c r="B25424" s="815">
        <f t="shared" si="1656"/>
        <v>197</v>
      </c>
      <c r="C25424" s="815">
        <f t="shared" si="1657"/>
        <v>169</v>
      </c>
      <c r="D25424" s="815">
        <f t="shared" si="1658"/>
        <v>150</v>
      </c>
      <c r="E25424" s="815">
        <v>2029</v>
      </c>
    </row>
    <row r="25425" spans="1:5">
      <c r="A25425" s="816">
        <f t="shared" si="1655"/>
        <v>47316</v>
      </c>
      <c r="B25425" s="815">
        <f t="shared" si="1656"/>
        <v>198</v>
      </c>
      <c r="C25425" s="815">
        <f t="shared" si="1657"/>
        <v>168</v>
      </c>
      <c r="D25425" s="815">
        <f t="shared" si="1658"/>
        <v>149</v>
      </c>
      <c r="E25425" s="815">
        <v>2029</v>
      </c>
    </row>
    <row r="25426" spans="1:5">
      <c r="A25426" s="816">
        <f t="shared" si="1655"/>
        <v>47317</v>
      </c>
      <c r="B25426" s="815">
        <f t="shared" si="1656"/>
        <v>199</v>
      </c>
      <c r="C25426" s="815">
        <f t="shared" si="1657"/>
        <v>167</v>
      </c>
      <c r="D25426" s="815">
        <f t="shared" si="1658"/>
        <v>148</v>
      </c>
      <c r="E25426" s="815">
        <v>2029</v>
      </c>
    </row>
    <row r="25427" spans="1:5">
      <c r="A25427" s="816">
        <f t="shared" si="1655"/>
        <v>47318</v>
      </c>
      <c r="B25427" s="815">
        <f t="shared" si="1656"/>
        <v>200</v>
      </c>
      <c r="C25427" s="815">
        <f t="shared" si="1657"/>
        <v>166</v>
      </c>
      <c r="D25427" s="815">
        <f t="shared" si="1658"/>
        <v>147</v>
      </c>
      <c r="E25427" s="815">
        <v>2029</v>
      </c>
    </row>
    <row r="25428" spans="1:5">
      <c r="A25428" s="816">
        <f t="shared" si="1655"/>
        <v>47319</v>
      </c>
      <c r="B25428" s="815">
        <f t="shared" si="1656"/>
        <v>201</v>
      </c>
      <c r="C25428" s="815">
        <f t="shared" si="1657"/>
        <v>165</v>
      </c>
      <c r="D25428" s="815">
        <f t="shared" si="1658"/>
        <v>146</v>
      </c>
      <c r="E25428" s="815">
        <v>2029</v>
      </c>
    </row>
    <row r="25429" spans="1:5">
      <c r="A25429" s="816">
        <f t="shared" si="1655"/>
        <v>47320</v>
      </c>
      <c r="B25429" s="815">
        <f t="shared" si="1656"/>
        <v>202</v>
      </c>
      <c r="C25429" s="815">
        <f t="shared" si="1657"/>
        <v>164</v>
      </c>
      <c r="D25429" s="815">
        <f t="shared" si="1658"/>
        <v>145</v>
      </c>
      <c r="E25429" s="815">
        <v>2029</v>
      </c>
    </row>
    <row r="25430" spans="1:5">
      <c r="A25430" s="816">
        <f t="shared" si="1655"/>
        <v>47321</v>
      </c>
      <c r="B25430" s="815">
        <f t="shared" si="1656"/>
        <v>203</v>
      </c>
      <c r="C25430" s="815">
        <f t="shared" si="1657"/>
        <v>163</v>
      </c>
      <c r="D25430" s="815">
        <f t="shared" si="1658"/>
        <v>144</v>
      </c>
      <c r="E25430" s="815">
        <v>2029</v>
      </c>
    </row>
    <row r="25431" spans="1:5">
      <c r="A25431" s="816">
        <f t="shared" si="1655"/>
        <v>47322</v>
      </c>
      <c r="B25431" s="815">
        <f t="shared" si="1656"/>
        <v>204</v>
      </c>
      <c r="C25431" s="815">
        <f t="shared" si="1657"/>
        <v>162</v>
      </c>
      <c r="D25431" s="815">
        <f t="shared" si="1658"/>
        <v>143</v>
      </c>
      <c r="E25431" s="815">
        <v>2029</v>
      </c>
    </row>
    <row r="25432" spans="1:5">
      <c r="A25432" s="816">
        <f t="shared" si="1655"/>
        <v>47323</v>
      </c>
      <c r="B25432" s="815">
        <f t="shared" si="1656"/>
        <v>205</v>
      </c>
      <c r="C25432" s="815">
        <f t="shared" si="1657"/>
        <v>161</v>
      </c>
      <c r="D25432" s="815">
        <f t="shared" si="1658"/>
        <v>142</v>
      </c>
      <c r="E25432" s="815">
        <v>2029</v>
      </c>
    </row>
    <row r="25433" spans="1:5">
      <c r="A25433" s="816">
        <f t="shared" si="1655"/>
        <v>47324</v>
      </c>
      <c r="B25433" s="815">
        <f t="shared" si="1656"/>
        <v>206</v>
      </c>
      <c r="C25433" s="815">
        <f t="shared" si="1657"/>
        <v>160</v>
      </c>
      <c r="D25433" s="815">
        <f t="shared" si="1658"/>
        <v>141</v>
      </c>
      <c r="E25433" s="815">
        <v>2029</v>
      </c>
    </row>
    <row r="25434" spans="1:5">
      <c r="A25434" s="816">
        <f t="shared" si="1655"/>
        <v>47325</v>
      </c>
      <c r="B25434" s="815">
        <f t="shared" si="1656"/>
        <v>207</v>
      </c>
      <c r="C25434" s="815">
        <f t="shared" si="1657"/>
        <v>159</v>
      </c>
      <c r="D25434" s="815">
        <f t="shared" si="1658"/>
        <v>140</v>
      </c>
      <c r="E25434" s="815">
        <v>2029</v>
      </c>
    </row>
    <row r="25435" spans="1:5">
      <c r="A25435" s="816">
        <f t="shared" si="1655"/>
        <v>47326</v>
      </c>
      <c r="B25435" s="815">
        <f t="shared" si="1656"/>
        <v>208</v>
      </c>
      <c r="C25435" s="815">
        <f t="shared" si="1657"/>
        <v>158</v>
      </c>
      <c r="D25435" s="815">
        <f t="shared" si="1658"/>
        <v>139</v>
      </c>
      <c r="E25435" s="815">
        <v>2029</v>
      </c>
    </row>
    <row r="25436" spans="1:5">
      <c r="A25436" s="816">
        <f t="shared" si="1655"/>
        <v>47327</v>
      </c>
      <c r="B25436" s="815">
        <f t="shared" si="1656"/>
        <v>209</v>
      </c>
      <c r="C25436" s="815">
        <f t="shared" si="1657"/>
        <v>157</v>
      </c>
      <c r="D25436" s="815">
        <f t="shared" si="1658"/>
        <v>138</v>
      </c>
      <c r="E25436" s="815">
        <v>2029</v>
      </c>
    </row>
    <row r="25437" spans="1:5">
      <c r="A25437" s="816">
        <f t="shared" si="1655"/>
        <v>47328</v>
      </c>
      <c r="B25437" s="815">
        <f t="shared" si="1656"/>
        <v>210</v>
      </c>
      <c r="C25437" s="815">
        <f t="shared" si="1657"/>
        <v>156</v>
      </c>
      <c r="D25437" s="815">
        <f t="shared" si="1658"/>
        <v>137</v>
      </c>
      <c r="E25437" s="815">
        <v>2029</v>
      </c>
    </row>
    <row r="25438" spans="1:5">
      <c r="A25438" s="816">
        <f t="shared" si="1655"/>
        <v>47329</v>
      </c>
      <c r="B25438" s="815">
        <f t="shared" si="1656"/>
        <v>211</v>
      </c>
      <c r="C25438" s="815">
        <f t="shared" si="1657"/>
        <v>155</v>
      </c>
      <c r="D25438" s="815">
        <f t="shared" si="1658"/>
        <v>136</v>
      </c>
      <c r="E25438" s="815">
        <v>2029</v>
      </c>
    </row>
    <row r="25439" spans="1:5">
      <c r="A25439" s="816">
        <f t="shared" si="1655"/>
        <v>47330</v>
      </c>
      <c r="B25439" s="815">
        <f t="shared" si="1656"/>
        <v>212</v>
      </c>
      <c r="C25439" s="815">
        <f t="shared" si="1657"/>
        <v>154</v>
      </c>
      <c r="D25439" s="815">
        <f t="shared" si="1658"/>
        <v>135</v>
      </c>
      <c r="E25439" s="815">
        <v>2029</v>
      </c>
    </row>
    <row r="25440" spans="1:5">
      <c r="A25440" s="816">
        <f t="shared" si="1655"/>
        <v>47331</v>
      </c>
      <c r="B25440" s="815">
        <f t="shared" si="1656"/>
        <v>213</v>
      </c>
      <c r="C25440" s="815">
        <f t="shared" si="1657"/>
        <v>153</v>
      </c>
      <c r="D25440" s="815">
        <f t="shared" si="1658"/>
        <v>134</v>
      </c>
      <c r="E25440" s="815">
        <v>2029</v>
      </c>
    </row>
    <row r="25441" spans="1:5">
      <c r="A25441" s="816">
        <f t="shared" si="1655"/>
        <v>47332</v>
      </c>
      <c r="B25441" s="815">
        <f t="shared" si="1656"/>
        <v>214</v>
      </c>
      <c r="C25441" s="815">
        <f t="shared" si="1657"/>
        <v>152</v>
      </c>
      <c r="D25441" s="815">
        <f t="shared" si="1658"/>
        <v>133</v>
      </c>
      <c r="E25441" s="815">
        <v>2029</v>
      </c>
    </row>
    <row r="25442" spans="1:5">
      <c r="A25442" s="816">
        <f t="shared" si="1655"/>
        <v>47333</v>
      </c>
      <c r="B25442" s="815">
        <f t="shared" si="1656"/>
        <v>215</v>
      </c>
      <c r="C25442" s="815">
        <f t="shared" si="1657"/>
        <v>151</v>
      </c>
      <c r="D25442" s="815">
        <f t="shared" si="1658"/>
        <v>132</v>
      </c>
      <c r="E25442" s="815">
        <v>2029</v>
      </c>
    </row>
    <row r="25443" spans="1:5">
      <c r="A25443" s="816">
        <f t="shared" si="1655"/>
        <v>47334</v>
      </c>
      <c r="B25443" s="815">
        <f t="shared" si="1656"/>
        <v>216</v>
      </c>
      <c r="C25443" s="815">
        <f t="shared" si="1657"/>
        <v>150</v>
      </c>
      <c r="D25443" s="815">
        <f t="shared" si="1658"/>
        <v>131</v>
      </c>
      <c r="E25443" s="815">
        <v>2029</v>
      </c>
    </row>
    <row r="25444" spans="1:5">
      <c r="A25444" s="816">
        <f t="shared" si="1655"/>
        <v>47335</v>
      </c>
      <c r="B25444" s="815">
        <f t="shared" si="1656"/>
        <v>217</v>
      </c>
      <c r="C25444" s="815">
        <f t="shared" si="1657"/>
        <v>149</v>
      </c>
      <c r="D25444" s="815">
        <f t="shared" si="1658"/>
        <v>130</v>
      </c>
      <c r="E25444" s="815">
        <v>2029</v>
      </c>
    </row>
    <row r="25445" spans="1:5">
      <c r="A25445" s="816">
        <f t="shared" si="1655"/>
        <v>47336</v>
      </c>
      <c r="B25445" s="815">
        <f t="shared" si="1656"/>
        <v>218</v>
      </c>
      <c r="C25445" s="815">
        <f t="shared" si="1657"/>
        <v>148</v>
      </c>
      <c r="D25445" s="815">
        <f t="shared" si="1658"/>
        <v>129</v>
      </c>
      <c r="E25445" s="815">
        <v>2029</v>
      </c>
    </row>
    <row r="25446" spans="1:5">
      <c r="A25446" s="816">
        <f t="shared" si="1655"/>
        <v>47337</v>
      </c>
      <c r="B25446" s="815">
        <f t="shared" si="1656"/>
        <v>219</v>
      </c>
      <c r="C25446" s="815">
        <f t="shared" si="1657"/>
        <v>147</v>
      </c>
      <c r="D25446" s="815">
        <f t="shared" si="1658"/>
        <v>128</v>
      </c>
      <c r="E25446" s="815">
        <v>2029</v>
      </c>
    </row>
    <row r="25447" spans="1:5">
      <c r="A25447" s="816">
        <f t="shared" si="1655"/>
        <v>47338</v>
      </c>
      <c r="B25447" s="815">
        <f t="shared" si="1656"/>
        <v>220</v>
      </c>
      <c r="C25447" s="815">
        <f t="shared" si="1657"/>
        <v>146</v>
      </c>
      <c r="D25447" s="815">
        <f t="shared" si="1658"/>
        <v>127</v>
      </c>
      <c r="E25447" s="815">
        <v>2029</v>
      </c>
    </row>
    <row r="25448" spans="1:5">
      <c r="A25448" s="816">
        <f t="shared" si="1655"/>
        <v>47339</v>
      </c>
      <c r="B25448" s="815">
        <f t="shared" si="1656"/>
        <v>221</v>
      </c>
      <c r="C25448" s="815">
        <f t="shared" si="1657"/>
        <v>145</v>
      </c>
      <c r="D25448" s="815">
        <f t="shared" si="1658"/>
        <v>126</v>
      </c>
      <c r="E25448" s="815">
        <v>2029</v>
      </c>
    </row>
    <row r="25449" spans="1:5">
      <c r="A25449" s="816">
        <f t="shared" si="1655"/>
        <v>47340</v>
      </c>
      <c r="B25449" s="815">
        <f t="shared" si="1656"/>
        <v>222</v>
      </c>
      <c r="C25449" s="815">
        <f t="shared" si="1657"/>
        <v>144</v>
      </c>
      <c r="D25449" s="815">
        <f t="shared" si="1658"/>
        <v>125</v>
      </c>
      <c r="E25449" s="815">
        <v>2029</v>
      </c>
    </row>
    <row r="25450" spans="1:5">
      <c r="A25450" s="816">
        <f t="shared" si="1655"/>
        <v>47341</v>
      </c>
      <c r="B25450" s="815">
        <f t="shared" si="1656"/>
        <v>223</v>
      </c>
      <c r="C25450" s="815">
        <f t="shared" si="1657"/>
        <v>143</v>
      </c>
      <c r="D25450" s="815">
        <f t="shared" si="1658"/>
        <v>124</v>
      </c>
      <c r="E25450" s="815">
        <v>2029</v>
      </c>
    </row>
    <row r="25451" spans="1:5">
      <c r="A25451" s="816">
        <f t="shared" si="1655"/>
        <v>47342</v>
      </c>
      <c r="B25451" s="815">
        <f t="shared" si="1656"/>
        <v>224</v>
      </c>
      <c r="C25451" s="815">
        <f t="shared" si="1657"/>
        <v>142</v>
      </c>
      <c r="D25451" s="815">
        <f t="shared" si="1658"/>
        <v>123</v>
      </c>
      <c r="E25451" s="815">
        <v>2029</v>
      </c>
    </row>
    <row r="25452" spans="1:5">
      <c r="A25452" s="816">
        <f t="shared" si="1655"/>
        <v>47343</v>
      </c>
      <c r="B25452" s="815">
        <f t="shared" si="1656"/>
        <v>225</v>
      </c>
      <c r="C25452" s="815">
        <f t="shared" si="1657"/>
        <v>141</v>
      </c>
      <c r="D25452" s="815">
        <f t="shared" si="1658"/>
        <v>122</v>
      </c>
      <c r="E25452" s="815">
        <v>2029</v>
      </c>
    </row>
    <row r="25453" spans="1:5">
      <c r="A25453" s="816">
        <f t="shared" si="1655"/>
        <v>47344</v>
      </c>
      <c r="B25453" s="815">
        <f t="shared" si="1656"/>
        <v>226</v>
      </c>
      <c r="C25453" s="815">
        <f t="shared" si="1657"/>
        <v>140</v>
      </c>
      <c r="D25453" s="815">
        <f t="shared" si="1658"/>
        <v>121</v>
      </c>
      <c r="E25453" s="815">
        <v>2029</v>
      </c>
    </row>
    <row r="25454" spans="1:5">
      <c r="A25454" s="816">
        <f t="shared" si="1655"/>
        <v>47345</v>
      </c>
      <c r="B25454" s="815">
        <f t="shared" si="1656"/>
        <v>227</v>
      </c>
      <c r="C25454" s="815">
        <f t="shared" si="1657"/>
        <v>139</v>
      </c>
      <c r="D25454" s="815">
        <f t="shared" si="1658"/>
        <v>120</v>
      </c>
      <c r="E25454" s="815">
        <v>2029</v>
      </c>
    </row>
    <row r="25455" spans="1:5">
      <c r="A25455" s="816">
        <f t="shared" si="1655"/>
        <v>47346</v>
      </c>
      <c r="B25455" s="815">
        <f t="shared" si="1656"/>
        <v>228</v>
      </c>
      <c r="C25455" s="815">
        <f t="shared" si="1657"/>
        <v>138</v>
      </c>
      <c r="D25455" s="815">
        <f t="shared" si="1658"/>
        <v>119</v>
      </c>
      <c r="E25455" s="815">
        <v>2029</v>
      </c>
    </row>
    <row r="25456" spans="1:5">
      <c r="A25456" s="816">
        <f t="shared" si="1655"/>
        <v>47347</v>
      </c>
      <c r="B25456" s="815">
        <f t="shared" si="1656"/>
        <v>229</v>
      </c>
      <c r="C25456" s="815">
        <f t="shared" si="1657"/>
        <v>137</v>
      </c>
      <c r="D25456" s="815">
        <f t="shared" si="1658"/>
        <v>118</v>
      </c>
      <c r="E25456" s="815">
        <v>2029</v>
      </c>
    </row>
    <row r="25457" spans="1:5">
      <c r="A25457" s="816">
        <f t="shared" si="1655"/>
        <v>47348</v>
      </c>
      <c r="B25457" s="815">
        <f t="shared" si="1656"/>
        <v>230</v>
      </c>
      <c r="C25457" s="815">
        <f t="shared" si="1657"/>
        <v>136</v>
      </c>
      <c r="D25457" s="815">
        <f t="shared" si="1658"/>
        <v>117</v>
      </c>
      <c r="E25457" s="815">
        <v>2029</v>
      </c>
    </row>
    <row r="25458" spans="1:5">
      <c r="A25458" s="816">
        <f t="shared" si="1655"/>
        <v>47349</v>
      </c>
      <c r="B25458" s="815">
        <f t="shared" si="1656"/>
        <v>231</v>
      </c>
      <c r="C25458" s="815">
        <f t="shared" si="1657"/>
        <v>135</v>
      </c>
      <c r="D25458" s="815">
        <f t="shared" si="1658"/>
        <v>116</v>
      </c>
      <c r="E25458" s="815">
        <v>2029</v>
      </c>
    </row>
    <row r="25459" spans="1:5">
      <c r="A25459" s="816">
        <f t="shared" ref="A25459:A25522" si="1659">A25458+1</f>
        <v>47350</v>
      </c>
      <c r="B25459" s="815">
        <f t="shared" si="1656"/>
        <v>232</v>
      </c>
      <c r="C25459" s="815">
        <f t="shared" si="1657"/>
        <v>134</v>
      </c>
      <c r="D25459" s="815">
        <f t="shared" si="1658"/>
        <v>115</v>
      </c>
      <c r="E25459" s="815">
        <v>2029</v>
      </c>
    </row>
    <row r="25460" spans="1:5">
      <c r="A25460" s="816">
        <f t="shared" si="1659"/>
        <v>47351</v>
      </c>
      <c r="B25460" s="815">
        <f t="shared" si="1656"/>
        <v>233</v>
      </c>
      <c r="C25460" s="815">
        <f t="shared" si="1657"/>
        <v>133</v>
      </c>
      <c r="D25460" s="815">
        <f t="shared" si="1658"/>
        <v>114</v>
      </c>
      <c r="E25460" s="815">
        <v>2029</v>
      </c>
    </row>
    <row r="25461" spans="1:5">
      <c r="A25461" s="816">
        <f t="shared" si="1659"/>
        <v>47352</v>
      </c>
      <c r="B25461" s="815">
        <f t="shared" si="1656"/>
        <v>234</v>
      </c>
      <c r="C25461" s="815">
        <f t="shared" si="1657"/>
        <v>132</v>
      </c>
      <c r="D25461" s="815">
        <f t="shared" si="1658"/>
        <v>113</v>
      </c>
      <c r="E25461" s="815">
        <v>2029</v>
      </c>
    </row>
    <row r="25462" spans="1:5">
      <c r="A25462" s="816">
        <f t="shared" si="1659"/>
        <v>47353</v>
      </c>
      <c r="B25462" s="815">
        <f t="shared" si="1656"/>
        <v>235</v>
      </c>
      <c r="C25462" s="815">
        <f t="shared" si="1657"/>
        <v>131</v>
      </c>
      <c r="D25462" s="815">
        <f t="shared" si="1658"/>
        <v>112</v>
      </c>
      <c r="E25462" s="815">
        <v>2029</v>
      </c>
    </row>
    <row r="25463" spans="1:5">
      <c r="A25463" s="816">
        <f t="shared" si="1659"/>
        <v>47354</v>
      </c>
      <c r="B25463" s="815">
        <f t="shared" si="1656"/>
        <v>236</v>
      </c>
      <c r="C25463" s="815">
        <f t="shared" si="1657"/>
        <v>130</v>
      </c>
      <c r="D25463" s="815">
        <f t="shared" si="1658"/>
        <v>111</v>
      </c>
      <c r="E25463" s="815">
        <v>2029</v>
      </c>
    </row>
    <row r="25464" spans="1:5">
      <c r="A25464" s="816">
        <f t="shared" si="1659"/>
        <v>47355</v>
      </c>
      <c r="B25464" s="815">
        <f t="shared" si="1656"/>
        <v>237</v>
      </c>
      <c r="C25464" s="815">
        <f t="shared" si="1657"/>
        <v>129</v>
      </c>
      <c r="D25464" s="815">
        <f t="shared" si="1658"/>
        <v>110</v>
      </c>
      <c r="E25464" s="815">
        <v>2029</v>
      </c>
    </row>
    <row r="25465" spans="1:5">
      <c r="A25465" s="816">
        <f t="shared" si="1659"/>
        <v>47356</v>
      </c>
      <c r="B25465" s="815">
        <f t="shared" ref="B25465:B25528" si="1660">B25464+1</f>
        <v>238</v>
      </c>
      <c r="C25465" s="815">
        <f t="shared" ref="C25465:C25528" si="1661">C25464-1</f>
        <v>128</v>
      </c>
      <c r="D25465" s="815">
        <f t="shared" ref="D25465:D25528" si="1662">D25464-1</f>
        <v>109</v>
      </c>
      <c r="E25465" s="815">
        <v>2029</v>
      </c>
    </row>
    <row r="25466" spans="1:5">
      <c r="A25466" s="816">
        <f t="shared" si="1659"/>
        <v>47357</v>
      </c>
      <c r="B25466" s="815">
        <f t="shared" si="1660"/>
        <v>239</v>
      </c>
      <c r="C25466" s="815">
        <f t="shared" si="1661"/>
        <v>127</v>
      </c>
      <c r="D25466" s="815">
        <f t="shared" si="1662"/>
        <v>108</v>
      </c>
      <c r="E25466" s="815">
        <v>2029</v>
      </c>
    </row>
    <row r="25467" spans="1:5">
      <c r="A25467" s="816">
        <f t="shared" si="1659"/>
        <v>47358</v>
      </c>
      <c r="B25467" s="815">
        <f t="shared" si="1660"/>
        <v>240</v>
      </c>
      <c r="C25467" s="815">
        <f t="shared" si="1661"/>
        <v>126</v>
      </c>
      <c r="D25467" s="815">
        <f t="shared" si="1662"/>
        <v>107</v>
      </c>
      <c r="E25467" s="815">
        <v>2029</v>
      </c>
    </row>
    <row r="25468" spans="1:5">
      <c r="A25468" s="816">
        <f t="shared" si="1659"/>
        <v>47359</v>
      </c>
      <c r="B25468" s="815">
        <f t="shared" si="1660"/>
        <v>241</v>
      </c>
      <c r="C25468" s="815">
        <f t="shared" si="1661"/>
        <v>125</v>
      </c>
      <c r="D25468" s="815">
        <f t="shared" si="1662"/>
        <v>106</v>
      </c>
      <c r="E25468" s="815">
        <v>2029</v>
      </c>
    </row>
    <row r="25469" spans="1:5">
      <c r="A25469" s="816">
        <f t="shared" si="1659"/>
        <v>47360</v>
      </c>
      <c r="B25469" s="815">
        <f t="shared" si="1660"/>
        <v>242</v>
      </c>
      <c r="C25469" s="815">
        <f t="shared" si="1661"/>
        <v>124</v>
      </c>
      <c r="D25469" s="815">
        <f t="shared" si="1662"/>
        <v>105</v>
      </c>
      <c r="E25469" s="815">
        <v>2029</v>
      </c>
    </row>
    <row r="25470" spans="1:5">
      <c r="A25470" s="816">
        <f t="shared" si="1659"/>
        <v>47361</v>
      </c>
      <c r="B25470" s="815">
        <f t="shared" si="1660"/>
        <v>243</v>
      </c>
      <c r="C25470" s="815">
        <f t="shared" si="1661"/>
        <v>123</v>
      </c>
      <c r="D25470" s="815">
        <f t="shared" si="1662"/>
        <v>104</v>
      </c>
      <c r="E25470" s="815">
        <v>2029</v>
      </c>
    </row>
    <row r="25471" spans="1:5">
      <c r="A25471" s="816">
        <f t="shared" si="1659"/>
        <v>47362</v>
      </c>
      <c r="B25471" s="815">
        <f t="shared" si="1660"/>
        <v>244</v>
      </c>
      <c r="C25471" s="815">
        <f t="shared" si="1661"/>
        <v>122</v>
      </c>
      <c r="D25471" s="815">
        <f t="shared" si="1662"/>
        <v>103</v>
      </c>
      <c r="E25471" s="815">
        <v>2029</v>
      </c>
    </row>
    <row r="25472" spans="1:5">
      <c r="A25472" s="816">
        <f t="shared" si="1659"/>
        <v>47363</v>
      </c>
      <c r="B25472" s="815">
        <f t="shared" si="1660"/>
        <v>245</v>
      </c>
      <c r="C25472" s="815">
        <f t="shared" si="1661"/>
        <v>121</v>
      </c>
      <c r="D25472" s="815">
        <f t="shared" si="1662"/>
        <v>102</v>
      </c>
      <c r="E25472" s="815">
        <v>2029</v>
      </c>
    </row>
    <row r="25473" spans="1:5">
      <c r="A25473" s="816">
        <f t="shared" si="1659"/>
        <v>47364</v>
      </c>
      <c r="B25473" s="815">
        <f t="shared" si="1660"/>
        <v>246</v>
      </c>
      <c r="C25473" s="815">
        <f t="shared" si="1661"/>
        <v>120</v>
      </c>
      <c r="D25473" s="815">
        <f t="shared" si="1662"/>
        <v>101</v>
      </c>
      <c r="E25473" s="815">
        <v>2029</v>
      </c>
    </row>
    <row r="25474" spans="1:5">
      <c r="A25474" s="816">
        <f t="shared" si="1659"/>
        <v>47365</v>
      </c>
      <c r="B25474" s="815">
        <f t="shared" si="1660"/>
        <v>247</v>
      </c>
      <c r="C25474" s="815">
        <f t="shared" si="1661"/>
        <v>119</v>
      </c>
      <c r="D25474" s="815">
        <f t="shared" si="1662"/>
        <v>100</v>
      </c>
      <c r="E25474" s="815">
        <v>2029</v>
      </c>
    </row>
    <row r="25475" spans="1:5">
      <c r="A25475" s="816">
        <f t="shared" si="1659"/>
        <v>47366</v>
      </c>
      <c r="B25475" s="815">
        <f t="shared" si="1660"/>
        <v>248</v>
      </c>
      <c r="C25475" s="815">
        <f t="shared" si="1661"/>
        <v>118</v>
      </c>
      <c r="D25475" s="815">
        <f t="shared" si="1662"/>
        <v>99</v>
      </c>
      <c r="E25475" s="815">
        <v>2029</v>
      </c>
    </row>
    <row r="25476" spans="1:5">
      <c r="A25476" s="816">
        <f t="shared" si="1659"/>
        <v>47367</v>
      </c>
      <c r="B25476" s="815">
        <f t="shared" si="1660"/>
        <v>249</v>
      </c>
      <c r="C25476" s="815">
        <f t="shared" si="1661"/>
        <v>117</v>
      </c>
      <c r="D25476" s="815">
        <f t="shared" si="1662"/>
        <v>98</v>
      </c>
      <c r="E25476" s="815">
        <v>2029</v>
      </c>
    </row>
    <row r="25477" spans="1:5">
      <c r="A25477" s="816">
        <f t="shared" si="1659"/>
        <v>47368</v>
      </c>
      <c r="B25477" s="815">
        <f t="shared" si="1660"/>
        <v>250</v>
      </c>
      <c r="C25477" s="815">
        <f t="shared" si="1661"/>
        <v>116</v>
      </c>
      <c r="D25477" s="815">
        <f t="shared" si="1662"/>
        <v>97</v>
      </c>
      <c r="E25477" s="815">
        <v>2029</v>
      </c>
    </row>
    <row r="25478" spans="1:5">
      <c r="A25478" s="816">
        <f t="shared" si="1659"/>
        <v>47369</v>
      </c>
      <c r="B25478" s="815">
        <f t="shared" si="1660"/>
        <v>251</v>
      </c>
      <c r="C25478" s="815">
        <f t="shared" si="1661"/>
        <v>115</v>
      </c>
      <c r="D25478" s="815">
        <f t="shared" si="1662"/>
        <v>96</v>
      </c>
      <c r="E25478" s="815">
        <v>2029</v>
      </c>
    </row>
    <row r="25479" spans="1:5">
      <c r="A25479" s="816">
        <f t="shared" si="1659"/>
        <v>47370</v>
      </c>
      <c r="B25479" s="815">
        <f t="shared" si="1660"/>
        <v>252</v>
      </c>
      <c r="C25479" s="815">
        <f t="shared" si="1661"/>
        <v>114</v>
      </c>
      <c r="D25479" s="815">
        <f t="shared" si="1662"/>
        <v>95</v>
      </c>
      <c r="E25479" s="815">
        <v>2029</v>
      </c>
    </row>
    <row r="25480" spans="1:5">
      <c r="A25480" s="816">
        <f t="shared" si="1659"/>
        <v>47371</v>
      </c>
      <c r="B25480" s="815">
        <f t="shared" si="1660"/>
        <v>253</v>
      </c>
      <c r="C25480" s="815">
        <f t="shared" si="1661"/>
        <v>113</v>
      </c>
      <c r="D25480" s="815">
        <f t="shared" si="1662"/>
        <v>94</v>
      </c>
      <c r="E25480" s="815">
        <v>2029</v>
      </c>
    </row>
    <row r="25481" spans="1:5">
      <c r="A25481" s="816">
        <f t="shared" si="1659"/>
        <v>47372</v>
      </c>
      <c r="B25481" s="815">
        <f t="shared" si="1660"/>
        <v>254</v>
      </c>
      <c r="C25481" s="815">
        <f t="shared" si="1661"/>
        <v>112</v>
      </c>
      <c r="D25481" s="815">
        <f t="shared" si="1662"/>
        <v>93</v>
      </c>
      <c r="E25481" s="815">
        <v>2029</v>
      </c>
    </row>
    <row r="25482" spans="1:5">
      <c r="A25482" s="816">
        <f t="shared" si="1659"/>
        <v>47373</v>
      </c>
      <c r="B25482" s="815">
        <f t="shared" si="1660"/>
        <v>255</v>
      </c>
      <c r="C25482" s="815">
        <f t="shared" si="1661"/>
        <v>111</v>
      </c>
      <c r="D25482" s="815">
        <f t="shared" si="1662"/>
        <v>92</v>
      </c>
      <c r="E25482" s="815">
        <v>2029</v>
      </c>
    </row>
    <row r="25483" spans="1:5">
      <c r="A25483" s="816">
        <f t="shared" si="1659"/>
        <v>47374</v>
      </c>
      <c r="B25483" s="815">
        <f t="shared" si="1660"/>
        <v>256</v>
      </c>
      <c r="C25483" s="815">
        <f t="shared" si="1661"/>
        <v>110</v>
      </c>
      <c r="D25483" s="815">
        <f t="shared" si="1662"/>
        <v>91</v>
      </c>
      <c r="E25483" s="815">
        <v>2029</v>
      </c>
    </row>
    <row r="25484" spans="1:5">
      <c r="A25484" s="816">
        <f t="shared" si="1659"/>
        <v>47375</v>
      </c>
      <c r="B25484" s="815">
        <f t="shared" si="1660"/>
        <v>257</v>
      </c>
      <c r="C25484" s="815">
        <f t="shared" si="1661"/>
        <v>109</v>
      </c>
      <c r="D25484" s="815">
        <f t="shared" si="1662"/>
        <v>90</v>
      </c>
      <c r="E25484" s="815">
        <v>2029</v>
      </c>
    </row>
    <row r="25485" spans="1:5">
      <c r="A25485" s="816">
        <f t="shared" si="1659"/>
        <v>47376</v>
      </c>
      <c r="B25485" s="815">
        <f t="shared" si="1660"/>
        <v>258</v>
      </c>
      <c r="C25485" s="815">
        <f t="shared" si="1661"/>
        <v>108</v>
      </c>
      <c r="D25485" s="815">
        <f t="shared" si="1662"/>
        <v>89</v>
      </c>
      <c r="E25485" s="815">
        <v>2029</v>
      </c>
    </row>
    <row r="25486" spans="1:5">
      <c r="A25486" s="816">
        <f t="shared" si="1659"/>
        <v>47377</v>
      </c>
      <c r="B25486" s="815">
        <f t="shared" si="1660"/>
        <v>259</v>
      </c>
      <c r="C25486" s="815">
        <f t="shared" si="1661"/>
        <v>107</v>
      </c>
      <c r="D25486" s="815">
        <f t="shared" si="1662"/>
        <v>88</v>
      </c>
      <c r="E25486" s="815">
        <v>2029</v>
      </c>
    </row>
    <row r="25487" spans="1:5">
      <c r="A25487" s="816">
        <f t="shared" si="1659"/>
        <v>47378</v>
      </c>
      <c r="B25487" s="815">
        <f t="shared" si="1660"/>
        <v>260</v>
      </c>
      <c r="C25487" s="815">
        <f t="shared" si="1661"/>
        <v>106</v>
      </c>
      <c r="D25487" s="815">
        <f t="shared" si="1662"/>
        <v>87</v>
      </c>
      <c r="E25487" s="815">
        <v>2029</v>
      </c>
    </row>
    <row r="25488" spans="1:5">
      <c r="A25488" s="816">
        <f t="shared" si="1659"/>
        <v>47379</v>
      </c>
      <c r="B25488" s="815">
        <f t="shared" si="1660"/>
        <v>261</v>
      </c>
      <c r="C25488" s="815">
        <f t="shared" si="1661"/>
        <v>105</v>
      </c>
      <c r="D25488" s="815">
        <f t="shared" si="1662"/>
        <v>86</v>
      </c>
      <c r="E25488" s="815">
        <v>2029</v>
      </c>
    </row>
    <row r="25489" spans="1:5">
      <c r="A25489" s="816">
        <f t="shared" si="1659"/>
        <v>47380</v>
      </c>
      <c r="B25489" s="815">
        <f t="shared" si="1660"/>
        <v>262</v>
      </c>
      <c r="C25489" s="815">
        <f t="shared" si="1661"/>
        <v>104</v>
      </c>
      <c r="D25489" s="815">
        <f t="shared" si="1662"/>
        <v>85</v>
      </c>
      <c r="E25489" s="815">
        <v>2029</v>
      </c>
    </row>
    <row r="25490" spans="1:5">
      <c r="A25490" s="816">
        <f t="shared" si="1659"/>
        <v>47381</v>
      </c>
      <c r="B25490" s="815">
        <f t="shared" si="1660"/>
        <v>263</v>
      </c>
      <c r="C25490" s="815">
        <f t="shared" si="1661"/>
        <v>103</v>
      </c>
      <c r="D25490" s="815">
        <f t="shared" si="1662"/>
        <v>84</v>
      </c>
      <c r="E25490" s="815">
        <v>2029</v>
      </c>
    </row>
    <row r="25491" spans="1:5">
      <c r="A25491" s="816">
        <f t="shared" si="1659"/>
        <v>47382</v>
      </c>
      <c r="B25491" s="815">
        <f t="shared" si="1660"/>
        <v>264</v>
      </c>
      <c r="C25491" s="815">
        <f t="shared" si="1661"/>
        <v>102</v>
      </c>
      <c r="D25491" s="815">
        <f t="shared" si="1662"/>
        <v>83</v>
      </c>
      <c r="E25491" s="815">
        <v>2029</v>
      </c>
    </row>
    <row r="25492" spans="1:5">
      <c r="A25492" s="816">
        <f t="shared" si="1659"/>
        <v>47383</v>
      </c>
      <c r="B25492" s="815">
        <f t="shared" si="1660"/>
        <v>265</v>
      </c>
      <c r="C25492" s="815">
        <f t="shared" si="1661"/>
        <v>101</v>
      </c>
      <c r="D25492" s="815">
        <f t="shared" si="1662"/>
        <v>82</v>
      </c>
      <c r="E25492" s="815">
        <v>2029</v>
      </c>
    </row>
    <row r="25493" spans="1:5">
      <c r="A25493" s="816">
        <f t="shared" si="1659"/>
        <v>47384</v>
      </c>
      <c r="B25493" s="815">
        <f t="shared" si="1660"/>
        <v>266</v>
      </c>
      <c r="C25493" s="815">
        <f t="shared" si="1661"/>
        <v>100</v>
      </c>
      <c r="D25493" s="815">
        <f t="shared" si="1662"/>
        <v>81</v>
      </c>
      <c r="E25493" s="815">
        <v>2029</v>
      </c>
    </row>
    <row r="25494" spans="1:5">
      <c r="A25494" s="816">
        <f t="shared" si="1659"/>
        <v>47385</v>
      </c>
      <c r="B25494" s="815">
        <f t="shared" si="1660"/>
        <v>267</v>
      </c>
      <c r="C25494" s="815">
        <f t="shared" si="1661"/>
        <v>99</v>
      </c>
      <c r="D25494" s="815">
        <f t="shared" si="1662"/>
        <v>80</v>
      </c>
      <c r="E25494" s="815">
        <v>2029</v>
      </c>
    </row>
    <row r="25495" spans="1:5">
      <c r="A25495" s="816">
        <f t="shared" si="1659"/>
        <v>47386</v>
      </c>
      <c r="B25495" s="815">
        <f t="shared" si="1660"/>
        <v>268</v>
      </c>
      <c r="C25495" s="815">
        <f t="shared" si="1661"/>
        <v>98</v>
      </c>
      <c r="D25495" s="815">
        <f t="shared" si="1662"/>
        <v>79</v>
      </c>
      <c r="E25495" s="815">
        <v>2029</v>
      </c>
    </row>
    <row r="25496" spans="1:5">
      <c r="A25496" s="816">
        <f t="shared" si="1659"/>
        <v>47387</v>
      </c>
      <c r="B25496" s="815">
        <f t="shared" si="1660"/>
        <v>269</v>
      </c>
      <c r="C25496" s="815">
        <f t="shared" si="1661"/>
        <v>97</v>
      </c>
      <c r="D25496" s="815">
        <f t="shared" si="1662"/>
        <v>78</v>
      </c>
      <c r="E25496" s="815">
        <v>2029</v>
      </c>
    </row>
    <row r="25497" spans="1:5">
      <c r="A25497" s="816">
        <f t="shared" si="1659"/>
        <v>47388</v>
      </c>
      <c r="B25497" s="815">
        <f t="shared" si="1660"/>
        <v>270</v>
      </c>
      <c r="C25497" s="815">
        <f t="shared" si="1661"/>
        <v>96</v>
      </c>
      <c r="D25497" s="815">
        <f t="shared" si="1662"/>
        <v>77</v>
      </c>
      <c r="E25497" s="815">
        <v>2029</v>
      </c>
    </row>
    <row r="25498" spans="1:5">
      <c r="A25498" s="816">
        <f t="shared" si="1659"/>
        <v>47389</v>
      </c>
      <c r="B25498" s="815">
        <f t="shared" si="1660"/>
        <v>271</v>
      </c>
      <c r="C25498" s="815">
        <f t="shared" si="1661"/>
        <v>95</v>
      </c>
      <c r="D25498" s="815">
        <f t="shared" si="1662"/>
        <v>76</v>
      </c>
      <c r="E25498" s="815">
        <v>2029</v>
      </c>
    </row>
    <row r="25499" spans="1:5">
      <c r="A25499" s="816">
        <f t="shared" si="1659"/>
        <v>47390</v>
      </c>
      <c r="B25499" s="815">
        <f t="shared" si="1660"/>
        <v>272</v>
      </c>
      <c r="C25499" s="815">
        <f t="shared" si="1661"/>
        <v>94</v>
      </c>
      <c r="D25499" s="815">
        <f t="shared" si="1662"/>
        <v>75</v>
      </c>
      <c r="E25499" s="815">
        <v>2029</v>
      </c>
    </row>
    <row r="25500" spans="1:5">
      <c r="A25500" s="816">
        <f t="shared" si="1659"/>
        <v>47391</v>
      </c>
      <c r="B25500" s="815">
        <f t="shared" si="1660"/>
        <v>273</v>
      </c>
      <c r="C25500" s="815">
        <f t="shared" si="1661"/>
        <v>93</v>
      </c>
      <c r="D25500" s="815">
        <f t="shared" si="1662"/>
        <v>74</v>
      </c>
      <c r="E25500" s="815">
        <v>2029</v>
      </c>
    </row>
    <row r="25501" spans="1:5">
      <c r="A25501" s="816">
        <f t="shared" si="1659"/>
        <v>47392</v>
      </c>
      <c r="B25501" s="815">
        <f t="shared" si="1660"/>
        <v>274</v>
      </c>
      <c r="C25501" s="815">
        <f t="shared" si="1661"/>
        <v>92</v>
      </c>
      <c r="D25501" s="815">
        <f t="shared" si="1662"/>
        <v>73</v>
      </c>
      <c r="E25501" s="815">
        <v>2029</v>
      </c>
    </row>
    <row r="25502" spans="1:5">
      <c r="A25502" s="816">
        <f t="shared" si="1659"/>
        <v>47393</v>
      </c>
      <c r="B25502" s="815">
        <f t="shared" si="1660"/>
        <v>275</v>
      </c>
      <c r="C25502" s="815">
        <f t="shared" si="1661"/>
        <v>91</v>
      </c>
      <c r="D25502" s="815">
        <f t="shared" si="1662"/>
        <v>72</v>
      </c>
      <c r="E25502" s="815">
        <v>2029</v>
      </c>
    </row>
    <row r="25503" spans="1:5">
      <c r="A25503" s="816">
        <f t="shared" si="1659"/>
        <v>47394</v>
      </c>
      <c r="B25503" s="815">
        <f t="shared" si="1660"/>
        <v>276</v>
      </c>
      <c r="C25503" s="815">
        <f t="shared" si="1661"/>
        <v>90</v>
      </c>
      <c r="D25503" s="815">
        <f t="shared" si="1662"/>
        <v>71</v>
      </c>
      <c r="E25503" s="815">
        <v>2029</v>
      </c>
    </row>
    <row r="25504" spans="1:5">
      <c r="A25504" s="816">
        <f t="shared" si="1659"/>
        <v>47395</v>
      </c>
      <c r="B25504" s="815">
        <f t="shared" si="1660"/>
        <v>277</v>
      </c>
      <c r="C25504" s="815">
        <f t="shared" si="1661"/>
        <v>89</v>
      </c>
      <c r="D25504" s="815">
        <f t="shared" si="1662"/>
        <v>70</v>
      </c>
      <c r="E25504" s="815">
        <v>2029</v>
      </c>
    </row>
    <row r="25505" spans="1:5">
      <c r="A25505" s="816">
        <f t="shared" si="1659"/>
        <v>47396</v>
      </c>
      <c r="B25505" s="815">
        <f t="shared" si="1660"/>
        <v>278</v>
      </c>
      <c r="C25505" s="815">
        <f t="shared" si="1661"/>
        <v>88</v>
      </c>
      <c r="D25505" s="815">
        <f t="shared" si="1662"/>
        <v>69</v>
      </c>
      <c r="E25505" s="815">
        <v>2029</v>
      </c>
    </row>
    <row r="25506" spans="1:5">
      <c r="A25506" s="816">
        <f t="shared" si="1659"/>
        <v>47397</v>
      </c>
      <c r="B25506" s="815">
        <f t="shared" si="1660"/>
        <v>279</v>
      </c>
      <c r="C25506" s="815">
        <f t="shared" si="1661"/>
        <v>87</v>
      </c>
      <c r="D25506" s="815">
        <f t="shared" si="1662"/>
        <v>68</v>
      </c>
      <c r="E25506" s="815">
        <v>2029</v>
      </c>
    </row>
    <row r="25507" spans="1:5">
      <c r="A25507" s="816">
        <f t="shared" si="1659"/>
        <v>47398</v>
      </c>
      <c r="B25507" s="815">
        <f t="shared" si="1660"/>
        <v>280</v>
      </c>
      <c r="C25507" s="815">
        <f t="shared" si="1661"/>
        <v>86</v>
      </c>
      <c r="D25507" s="815">
        <f t="shared" si="1662"/>
        <v>67</v>
      </c>
      <c r="E25507" s="815">
        <v>2029</v>
      </c>
    </row>
    <row r="25508" spans="1:5">
      <c r="A25508" s="816">
        <f t="shared" si="1659"/>
        <v>47399</v>
      </c>
      <c r="B25508" s="815">
        <f t="shared" si="1660"/>
        <v>281</v>
      </c>
      <c r="C25508" s="815">
        <f t="shared" si="1661"/>
        <v>85</v>
      </c>
      <c r="D25508" s="815">
        <f t="shared" si="1662"/>
        <v>66</v>
      </c>
      <c r="E25508" s="815">
        <v>2029</v>
      </c>
    </row>
    <row r="25509" spans="1:5">
      <c r="A25509" s="816">
        <f t="shared" si="1659"/>
        <v>47400</v>
      </c>
      <c r="B25509" s="815">
        <f t="shared" si="1660"/>
        <v>282</v>
      </c>
      <c r="C25509" s="815">
        <f t="shared" si="1661"/>
        <v>84</v>
      </c>
      <c r="D25509" s="815">
        <f t="shared" si="1662"/>
        <v>65</v>
      </c>
      <c r="E25509" s="815">
        <v>2029</v>
      </c>
    </row>
    <row r="25510" spans="1:5">
      <c r="A25510" s="816">
        <f t="shared" si="1659"/>
        <v>47401</v>
      </c>
      <c r="B25510" s="815">
        <f t="shared" si="1660"/>
        <v>283</v>
      </c>
      <c r="C25510" s="815">
        <f t="shared" si="1661"/>
        <v>83</v>
      </c>
      <c r="D25510" s="815">
        <f t="shared" si="1662"/>
        <v>64</v>
      </c>
      <c r="E25510" s="815">
        <v>2029</v>
      </c>
    </row>
    <row r="25511" spans="1:5">
      <c r="A25511" s="816">
        <f t="shared" si="1659"/>
        <v>47402</v>
      </c>
      <c r="B25511" s="815">
        <f t="shared" si="1660"/>
        <v>284</v>
      </c>
      <c r="C25511" s="815">
        <f t="shared" si="1661"/>
        <v>82</v>
      </c>
      <c r="D25511" s="815">
        <f t="shared" si="1662"/>
        <v>63</v>
      </c>
      <c r="E25511" s="815">
        <v>2029</v>
      </c>
    </row>
    <row r="25512" spans="1:5">
      <c r="A25512" s="816">
        <f t="shared" si="1659"/>
        <v>47403</v>
      </c>
      <c r="B25512" s="815">
        <f t="shared" si="1660"/>
        <v>285</v>
      </c>
      <c r="C25512" s="815">
        <f t="shared" si="1661"/>
        <v>81</v>
      </c>
      <c r="D25512" s="815">
        <f t="shared" si="1662"/>
        <v>62</v>
      </c>
      <c r="E25512" s="815">
        <v>2029</v>
      </c>
    </row>
    <row r="25513" spans="1:5">
      <c r="A25513" s="816">
        <f t="shared" si="1659"/>
        <v>47404</v>
      </c>
      <c r="B25513" s="815">
        <f t="shared" si="1660"/>
        <v>286</v>
      </c>
      <c r="C25513" s="815">
        <f t="shared" si="1661"/>
        <v>80</v>
      </c>
      <c r="D25513" s="815">
        <f t="shared" si="1662"/>
        <v>61</v>
      </c>
      <c r="E25513" s="815">
        <v>2029</v>
      </c>
    </row>
    <row r="25514" spans="1:5">
      <c r="A25514" s="816">
        <f t="shared" si="1659"/>
        <v>47405</v>
      </c>
      <c r="B25514" s="815">
        <f t="shared" si="1660"/>
        <v>287</v>
      </c>
      <c r="C25514" s="815">
        <f t="shared" si="1661"/>
        <v>79</v>
      </c>
      <c r="D25514" s="815">
        <f t="shared" si="1662"/>
        <v>60</v>
      </c>
      <c r="E25514" s="815">
        <v>2029</v>
      </c>
    </row>
    <row r="25515" spans="1:5">
      <c r="A25515" s="816">
        <f t="shared" si="1659"/>
        <v>47406</v>
      </c>
      <c r="B25515" s="815">
        <f t="shared" si="1660"/>
        <v>288</v>
      </c>
      <c r="C25515" s="815">
        <f t="shared" si="1661"/>
        <v>78</v>
      </c>
      <c r="D25515" s="815">
        <f t="shared" si="1662"/>
        <v>59</v>
      </c>
      <c r="E25515" s="815">
        <v>2029</v>
      </c>
    </row>
    <row r="25516" spans="1:5">
      <c r="A25516" s="816">
        <f t="shared" si="1659"/>
        <v>47407</v>
      </c>
      <c r="B25516" s="815">
        <f t="shared" si="1660"/>
        <v>289</v>
      </c>
      <c r="C25516" s="815">
        <f t="shared" si="1661"/>
        <v>77</v>
      </c>
      <c r="D25516" s="815">
        <f t="shared" si="1662"/>
        <v>58</v>
      </c>
      <c r="E25516" s="815">
        <v>2029</v>
      </c>
    </row>
    <row r="25517" spans="1:5">
      <c r="A25517" s="816">
        <f t="shared" si="1659"/>
        <v>47408</v>
      </c>
      <c r="B25517" s="815">
        <f t="shared" si="1660"/>
        <v>290</v>
      </c>
      <c r="C25517" s="815">
        <f t="shared" si="1661"/>
        <v>76</v>
      </c>
      <c r="D25517" s="815">
        <f t="shared" si="1662"/>
        <v>57</v>
      </c>
      <c r="E25517" s="815">
        <v>2029</v>
      </c>
    </row>
    <row r="25518" spans="1:5">
      <c r="A25518" s="816">
        <f t="shared" si="1659"/>
        <v>47409</v>
      </c>
      <c r="B25518" s="815">
        <f t="shared" si="1660"/>
        <v>291</v>
      </c>
      <c r="C25518" s="815">
        <f t="shared" si="1661"/>
        <v>75</v>
      </c>
      <c r="D25518" s="815">
        <f t="shared" si="1662"/>
        <v>56</v>
      </c>
      <c r="E25518" s="815">
        <v>2029</v>
      </c>
    </row>
    <row r="25519" spans="1:5">
      <c r="A25519" s="816">
        <f t="shared" si="1659"/>
        <v>47410</v>
      </c>
      <c r="B25519" s="815">
        <f t="shared" si="1660"/>
        <v>292</v>
      </c>
      <c r="C25519" s="815">
        <f t="shared" si="1661"/>
        <v>74</v>
      </c>
      <c r="D25519" s="815">
        <f t="shared" si="1662"/>
        <v>55</v>
      </c>
      <c r="E25519" s="815">
        <v>2029</v>
      </c>
    </row>
    <row r="25520" spans="1:5">
      <c r="A25520" s="816">
        <f t="shared" si="1659"/>
        <v>47411</v>
      </c>
      <c r="B25520" s="815">
        <f t="shared" si="1660"/>
        <v>293</v>
      </c>
      <c r="C25520" s="815">
        <f t="shared" si="1661"/>
        <v>73</v>
      </c>
      <c r="D25520" s="815">
        <f t="shared" si="1662"/>
        <v>54</v>
      </c>
      <c r="E25520" s="815">
        <v>2029</v>
      </c>
    </row>
    <row r="25521" spans="1:5">
      <c r="A25521" s="816">
        <f t="shared" si="1659"/>
        <v>47412</v>
      </c>
      <c r="B25521" s="815">
        <f t="shared" si="1660"/>
        <v>294</v>
      </c>
      <c r="C25521" s="815">
        <f t="shared" si="1661"/>
        <v>72</v>
      </c>
      <c r="D25521" s="815">
        <f t="shared" si="1662"/>
        <v>53</v>
      </c>
      <c r="E25521" s="815">
        <v>2029</v>
      </c>
    </row>
    <row r="25522" spans="1:5">
      <c r="A25522" s="816">
        <f t="shared" si="1659"/>
        <v>47413</v>
      </c>
      <c r="B25522" s="815">
        <f t="shared" si="1660"/>
        <v>295</v>
      </c>
      <c r="C25522" s="815">
        <f t="shared" si="1661"/>
        <v>71</v>
      </c>
      <c r="D25522" s="815">
        <f t="shared" si="1662"/>
        <v>52</v>
      </c>
      <c r="E25522" s="815">
        <v>2029</v>
      </c>
    </row>
    <row r="25523" spans="1:5">
      <c r="A25523" s="816">
        <f t="shared" ref="A25523:A25586" si="1663">A25522+1</f>
        <v>47414</v>
      </c>
      <c r="B25523" s="815">
        <f t="shared" si="1660"/>
        <v>296</v>
      </c>
      <c r="C25523" s="815">
        <f t="shared" si="1661"/>
        <v>70</v>
      </c>
      <c r="D25523" s="815">
        <f t="shared" si="1662"/>
        <v>51</v>
      </c>
      <c r="E25523" s="815">
        <v>2029</v>
      </c>
    </row>
    <row r="25524" spans="1:5">
      <c r="A25524" s="816">
        <f t="shared" si="1663"/>
        <v>47415</v>
      </c>
      <c r="B25524" s="815">
        <f t="shared" si="1660"/>
        <v>297</v>
      </c>
      <c r="C25524" s="815">
        <f t="shared" si="1661"/>
        <v>69</v>
      </c>
      <c r="D25524" s="815">
        <f t="shared" si="1662"/>
        <v>50</v>
      </c>
      <c r="E25524" s="815">
        <v>2029</v>
      </c>
    </row>
    <row r="25525" spans="1:5">
      <c r="A25525" s="816">
        <f t="shared" si="1663"/>
        <v>47416</v>
      </c>
      <c r="B25525" s="815">
        <f t="shared" si="1660"/>
        <v>298</v>
      </c>
      <c r="C25525" s="815">
        <f t="shared" si="1661"/>
        <v>68</v>
      </c>
      <c r="D25525" s="815">
        <f t="shared" si="1662"/>
        <v>49</v>
      </c>
      <c r="E25525" s="815">
        <v>2029</v>
      </c>
    </row>
    <row r="25526" spans="1:5">
      <c r="A25526" s="816">
        <f t="shared" si="1663"/>
        <v>47417</v>
      </c>
      <c r="B25526" s="815">
        <f t="shared" si="1660"/>
        <v>299</v>
      </c>
      <c r="C25526" s="815">
        <f t="shared" si="1661"/>
        <v>67</v>
      </c>
      <c r="D25526" s="815">
        <f t="shared" si="1662"/>
        <v>48</v>
      </c>
      <c r="E25526" s="815">
        <v>2029</v>
      </c>
    </row>
    <row r="25527" spans="1:5">
      <c r="A25527" s="816">
        <f t="shared" si="1663"/>
        <v>47418</v>
      </c>
      <c r="B25527" s="815">
        <f t="shared" si="1660"/>
        <v>300</v>
      </c>
      <c r="C25527" s="815">
        <f t="shared" si="1661"/>
        <v>66</v>
      </c>
      <c r="D25527" s="815">
        <f t="shared" si="1662"/>
        <v>47</v>
      </c>
      <c r="E25527" s="815">
        <v>2029</v>
      </c>
    </row>
    <row r="25528" spans="1:5">
      <c r="A25528" s="816">
        <f t="shared" si="1663"/>
        <v>47419</v>
      </c>
      <c r="B25528" s="815">
        <f t="shared" si="1660"/>
        <v>301</v>
      </c>
      <c r="C25528" s="815">
        <f t="shared" si="1661"/>
        <v>65</v>
      </c>
      <c r="D25528" s="815">
        <f t="shared" si="1662"/>
        <v>46</v>
      </c>
      <c r="E25528" s="815">
        <v>2029</v>
      </c>
    </row>
    <row r="25529" spans="1:5">
      <c r="A25529" s="816">
        <f t="shared" si="1663"/>
        <v>47420</v>
      </c>
      <c r="B25529" s="815">
        <f t="shared" ref="B25529:B25592" si="1664">B25528+1</f>
        <v>302</v>
      </c>
      <c r="C25529" s="815">
        <f t="shared" ref="C25529:C25592" si="1665">C25528-1</f>
        <v>64</v>
      </c>
      <c r="D25529" s="815">
        <f t="shared" ref="D25529:D25572" si="1666">D25528-1</f>
        <v>45</v>
      </c>
      <c r="E25529" s="815">
        <v>2029</v>
      </c>
    </row>
    <row r="25530" spans="1:5">
      <c r="A25530" s="816">
        <f t="shared" si="1663"/>
        <v>47421</v>
      </c>
      <c r="B25530" s="815">
        <f t="shared" si="1664"/>
        <v>303</v>
      </c>
      <c r="C25530" s="815">
        <f t="shared" si="1665"/>
        <v>63</v>
      </c>
      <c r="D25530" s="815">
        <f t="shared" si="1666"/>
        <v>44</v>
      </c>
      <c r="E25530" s="815">
        <v>2029</v>
      </c>
    </row>
    <row r="25531" spans="1:5">
      <c r="A25531" s="816">
        <f t="shared" si="1663"/>
        <v>47422</v>
      </c>
      <c r="B25531" s="815">
        <f t="shared" si="1664"/>
        <v>304</v>
      </c>
      <c r="C25531" s="815">
        <f t="shared" si="1665"/>
        <v>62</v>
      </c>
      <c r="D25531" s="815">
        <f t="shared" si="1666"/>
        <v>43</v>
      </c>
      <c r="E25531" s="815">
        <v>2029</v>
      </c>
    </row>
    <row r="25532" spans="1:5">
      <c r="A25532" s="816">
        <f t="shared" si="1663"/>
        <v>47423</v>
      </c>
      <c r="B25532" s="815">
        <f t="shared" si="1664"/>
        <v>305</v>
      </c>
      <c r="C25532" s="815">
        <f t="shared" si="1665"/>
        <v>61</v>
      </c>
      <c r="D25532" s="815">
        <f t="shared" si="1666"/>
        <v>42</v>
      </c>
      <c r="E25532" s="815">
        <v>2029</v>
      </c>
    </row>
    <row r="25533" spans="1:5">
      <c r="A25533" s="816">
        <f t="shared" si="1663"/>
        <v>47424</v>
      </c>
      <c r="B25533" s="815">
        <f t="shared" si="1664"/>
        <v>306</v>
      </c>
      <c r="C25533" s="815">
        <f t="shared" si="1665"/>
        <v>60</v>
      </c>
      <c r="D25533" s="815">
        <f t="shared" si="1666"/>
        <v>41</v>
      </c>
      <c r="E25533" s="815">
        <v>2029</v>
      </c>
    </row>
    <row r="25534" spans="1:5">
      <c r="A25534" s="816">
        <f t="shared" si="1663"/>
        <v>47425</v>
      </c>
      <c r="B25534" s="815">
        <f t="shared" si="1664"/>
        <v>307</v>
      </c>
      <c r="C25534" s="815">
        <f t="shared" si="1665"/>
        <v>59</v>
      </c>
      <c r="D25534" s="815">
        <f t="shared" si="1666"/>
        <v>40</v>
      </c>
      <c r="E25534" s="815">
        <v>2029</v>
      </c>
    </row>
    <row r="25535" spans="1:5">
      <c r="A25535" s="816">
        <f t="shared" si="1663"/>
        <v>47426</v>
      </c>
      <c r="B25535" s="815">
        <f t="shared" si="1664"/>
        <v>308</v>
      </c>
      <c r="C25535" s="815">
        <f t="shared" si="1665"/>
        <v>58</v>
      </c>
      <c r="D25535" s="815">
        <f t="shared" si="1666"/>
        <v>39</v>
      </c>
      <c r="E25535" s="815">
        <v>2029</v>
      </c>
    </row>
    <row r="25536" spans="1:5">
      <c r="A25536" s="816">
        <f t="shared" si="1663"/>
        <v>47427</v>
      </c>
      <c r="B25536" s="815">
        <f t="shared" si="1664"/>
        <v>309</v>
      </c>
      <c r="C25536" s="815">
        <f t="shared" si="1665"/>
        <v>57</v>
      </c>
      <c r="D25536" s="815">
        <f t="shared" si="1666"/>
        <v>38</v>
      </c>
      <c r="E25536" s="815">
        <v>2029</v>
      </c>
    </row>
    <row r="25537" spans="1:5">
      <c r="A25537" s="816">
        <f t="shared" si="1663"/>
        <v>47428</v>
      </c>
      <c r="B25537" s="815">
        <f t="shared" si="1664"/>
        <v>310</v>
      </c>
      <c r="C25537" s="815">
        <f t="shared" si="1665"/>
        <v>56</v>
      </c>
      <c r="D25537" s="815">
        <f t="shared" si="1666"/>
        <v>37</v>
      </c>
      <c r="E25537" s="815">
        <v>2029</v>
      </c>
    </row>
    <row r="25538" spans="1:5">
      <c r="A25538" s="816">
        <f t="shared" si="1663"/>
        <v>47429</v>
      </c>
      <c r="B25538" s="815">
        <f t="shared" si="1664"/>
        <v>311</v>
      </c>
      <c r="C25538" s="815">
        <f t="shared" si="1665"/>
        <v>55</v>
      </c>
      <c r="D25538" s="815">
        <f t="shared" si="1666"/>
        <v>36</v>
      </c>
      <c r="E25538" s="815">
        <v>2029</v>
      </c>
    </row>
    <row r="25539" spans="1:5">
      <c r="A25539" s="816">
        <f t="shared" si="1663"/>
        <v>47430</v>
      </c>
      <c r="B25539" s="815">
        <f t="shared" si="1664"/>
        <v>312</v>
      </c>
      <c r="C25539" s="815">
        <f t="shared" si="1665"/>
        <v>54</v>
      </c>
      <c r="D25539" s="815">
        <f t="shared" si="1666"/>
        <v>35</v>
      </c>
      <c r="E25539" s="815">
        <v>2029</v>
      </c>
    </row>
    <row r="25540" spans="1:5">
      <c r="A25540" s="816">
        <f t="shared" si="1663"/>
        <v>47431</v>
      </c>
      <c r="B25540" s="815">
        <f t="shared" si="1664"/>
        <v>313</v>
      </c>
      <c r="C25540" s="815">
        <f t="shared" si="1665"/>
        <v>53</v>
      </c>
      <c r="D25540" s="815">
        <f t="shared" si="1666"/>
        <v>34</v>
      </c>
      <c r="E25540" s="815">
        <v>2029</v>
      </c>
    </row>
    <row r="25541" spans="1:5">
      <c r="A25541" s="816">
        <f t="shared" si="1663"/>
        <v>47432</v>
      </c>
      <c r="B25541" s="815">
        <f t="shared" si="1664"/>
        <v>314</v>
      </c>
      <c r="C25541" s="815">
        <f t="shared" si="1665"/>
        <v>52</v>
      </c>
      <c r="D25541" s="815">
        <f t="shared" si="1666"/>
        <v>33</v>
      </c>
      <c r="E25541" s="815">
        <v>2029</v>
      </c>
    </row>
    <row r="25542" spans="1:5">
      <c r="A25542" s="816">
        <f t="shared" si="1663"/>
        <v>47433</v>
      </c>
      <c r="B25542" s="815">
        <f t="shared" si="1664"/>
        <v>315</v>
      </c>
      <c r="C25542" s="815">
        <f t="shared" si="1665"/>
        <v>51</v>
      </c>
      <c r="D25542" s="815">
        <f t="shared" si="1666"/>
        <v>32</v>
      </c>
      <c r="E25542" s="815">
        <v>2029</v>
      </c>
    </row>
    <row r="25543" spans="1:5">
      <c r="A25543" s="816">
        <f t="shared" si="1663"/>
        <v>47434</v>
      </c>
      <c r="B25543" s="815">
        <f t="shared" si="1664"/>
        <v>316</v>
      </c>
      <c r="C25543" s="815">
        <f t="shared" si="1665"/>
        <v>50</v>
      </c>
      <c r="D25543" s="815">
        <f t="shared" si="1666"/>
        <v>31</v>
      </c>
      <c r="E25543" s="815">
        <v>2029</v>
      </c>
    </row>
    <row r="25544" spans="1:5">
      <c r="A25544" s="816">
        <f t="shared" si="1663"/>
        <v>47435</v>
      </c>
      <c r="B25544" s="815">
        <f t="shared" si="1664"/>
        <v>317</v>
      </c>
      <c r="C25544" s="815">
        <f t="shared" si="1665"/>
        <v>49</v>
      </c>
      <c r="D25544" s="815">
        <f t="shared" si="1666"/>
        <v>30</v>
      </c>
      <c r="E25544" s="815">
        <v>2029</v>
      </c>
    </row>
    <row r="25545" spans="1:5">
      <c r="A25545" s="816">
        <f t="shared" si="1663"/>
        <v>47436</v>
      </c>
      <c r="B25545" s="815">
        <f t="shared" si="1664"/>
        <v>318</v>
      </c>
      <c r="C25545" s="815">
        <f t="shared" si="1665"/>
        <v>48</v>
      </c>
      <c r="D25545" s="815">
        <f t="shared" si="1666"/>
        <v>29</v>
      </c>
      <c r="E25545" s="815">
        <v>2029</v>
      </c>
    </row>
    <row r="25546" spans="1:5">
      <c r="A25546" s="816">
        <f t="shared" si="1663"/>
        <v>47437</v>
      </c>
      <c r="B25546" s="815">
        <f t="shared" si="1664"/>
        <v>319</v>
      </c>
      <c r="C25546" s="815">
        <f t="shared" si="1665"/>
        <v>47</v>
      </c>
      <c r="D25546" s="815">
        <f t="shared" si="1666"/>
        <v>28</v>
      </c>
      <c r="E25546" s="815">
        <v>2029</v>
      </c>
    </row>
    <row r="25547" spans="1:5">
      <c r="A25547" s="816">
        <f t="shared" si="1663"/>
        <v>47438</v>
      </c>
      <c r="B25547" s="815">
        <f t="shared" si="1664"/>
        <v>320</v>
      </c>
      <c r="C25547" s="815">
        <f t="shared" si="1665"/>
        <v>46</v>
      </c>
      <c r="D25547" s="815">
        <f t="shared" si="1666"/>
        <v>27</v>
      </c>
      <c r="E25547" s="815">
        <v>2029</v>
      </c>
    </row>
    <row r="25548" spans="1:5">
      <c r="A25548" s="816">
        <f t="shared" si="1663"/>
        <v>47439</v>
      </c>
      <c r="B25548" s="815">
        <f t="shared" si="1664"/>
        <v>321</v>
      </c>
      <c r="C25548" s="815">
        <f t="shared" si="1665"/>
        <v>45</v>
      </c>
      <c r="D25548" s="815">
        <f t="shared" si="1666"/>
        <v>26</v>
      </c>
      <c r="E25548" s="815">
        <v>2029</v>
      </c>
    </row>
    <row r="25549" spans="1:5">
      <c r="A25549" s="816">
        <f t="shared" si="1663"/>
        <v>47440</v>
      </c>
      <c r="B25549" s="815">
        <f t="shared" si="1664"/>
        <v>322</v>
      </c>
      <c r="C25549" s="815">
        <f t="shared" si="1665"/>
        <v>44</v>
      </c>
      <c r="D25549" s="815">
        <f t="shared" si="1666"/>
        <v>25</v>
      </c>
      <c r="E25549" s="815">
        <v>2029</v>
      </c>
    </row>
    <row r="25550" spans="1:5">
      <c r="A25550" s="816">
        <f t="shared" si="1663"/>
        <v>47441</v>
      </c>
      <c r="B25550" s="815">
        <f t="shared" si="1664"/>
        <v>323</v>
      </c>
      <c r="C25550" s="815">
        <f t="shared" si="1665"/>
        <v>43</v>
      </c>
      <c r="D25550" s="815">
        <f t="shared" si="1666"/>
        <v>24</v>
      </c>
      <c r="E25550" s="815">
        <v>2029</v>
      </c>
    </row>
    <row r="25551" spans="1:5">
      <c r="A25551" s="816">
        <f t="shared" si="1663"/>
        <v>47442</v>
      </c>
      <c r="B25551" s="815">
        <f t="shared" si="1664"/>
        <v>324</v>
      </c>
      <c r="C25551" s="815">
        <f t="shared" si="1665"/>
        <v>42</v>
      </c>
      <c r="D25551" s="815">
        <f t="shared" si="1666"/>
        <v>23</v>
      </c>
      <c r="E25551" s="815">
        <v>2029</v>
      </c>
    </row>
    <row r="25552" spans="1:5">
      <c r="A25552" s="816">
        <f t="shared" si="1663"/>
        <v>47443</v>
      </c>
      <c r="B25552" s="815">
        <f t="shared" si="1664"/>
        <v>325</v>
      </c>
      <c r="C25552" s="815">
        <f t="shared" si="1665"/>
        <v>41</v>
      </c>
      <c r="D25552" s="815">
        <f t="shared" si="1666"/>
        <v>22</v>
      </c>
      <c r="E25552" s="815">
        <v>2029</v>
      </c>
    </row>
    <row r="25553" spans="1:5">
      <c r="A25553" s="816">
        <f t="shared" si="1663"/>
        <v>47444</v>
      </c>
      <c r="B25553" s="815">
        <f t="shared" si="1664"/>
        <v>326</v>
      </c>
      <c r="C25553" s="815">
        <f t="shared" si="1665"/>
        <v>40</v>
      </c>
      <c r="D25553" s="815">
        <f t="shared" si="1666"/>
        <v>21</v>
      </c>
      <c r="E25553" s="815">
        <v>2029</v>
      </c>
    </row>
    <row r="25554" spans="1:5">
      <c r="A25554" s="816">
        <f t="shared" si="1663"/>
        <v>47445</v>
      </c>
      <c r="B25554" s="815">
        <f t="shared" si="1664"/>
        <v>327</v>
      </c>
      <c r="C25554" s="815">
        <f t="shared" si="1665"/>
        <v>39</v>
      </c>
      <c r="D25554" s="815">
        <f t="shared" si="1666"/>
        <v>20</v>
      </c>
      <c r="E25554" s="815">
        <v>2029</v>
      </c>
    </row>
    <row r="25555" spans="1:5">
      <c r="A25555" s="816">
        <f t="shared" si="1663"/>
        <v>47446</v>
      </c>
      <c r="B25555" s="815">
        <f t="shared" si="1664"/>
        <v>328</v>
      </c>
      <c r="C25555" s="815">
        <f t="shared" si="1665"/>
        <v>38</v>
      </c>
      <c r="D25555" s="815">
        <f t="shared" si="1666"/>
        <v>19</v>
      </c>
      <c r="E25555" s="815">
        <v>2029</v>
      </c>
    </row>
    <row r="25556" spans="1:5">
      <c r="A25556" s="816">
        <f t="shared" si="1663"/>
        <v>47447</v>
      </c>
      <c r="B25556" s="815">
        <f t="shared" si="1664"/>
        <v>329</v>
      </c>
      <c r="C25556" s="815">
        <f t="shared" si="1665"/>
        <v>37</v>
      </c>
      <c r="D25556" s="815">
        <f t="shared" si="1666"/>
        <v>18</v>
      </c>
      <c r="E25556" s="815">
        <v>2029</v>
      </c>
    </row>
    <row r="25557" spans="1:5">
      <c r="A25557" s="816">
        <f t="shared" si="1663"/>
        <v>47448</v>
      </c>
      <c r="B25557" s="815">
        <f t="shared" si="1664"/>
        <v>330</v>
      </c>
      <c r="C25557" s="815">
        <f t="shared" si="1665"/>
        <v>36</v>
      </c>
      <c r="D25557" s="815">
        <f t="shared" si="1666"/>
        <v>17</v>
      </c>
      <c r="E25557" s="815">
        <v>2029</v>
      </c>
    </row>
    <row r="25558" spans="1:5">
      <c r="A25558" s="816">
        <f t="shared" si="1663"/>
        <v>47449</v>
      </c>
      <c r="B25558" s="815">
        <f t="shared" si="1664"/>
        <v>331</v>
      </c>
      <c r="C25558" s="815">
        <f t="shared" si="1665"/>
        <v>35</v>
      </c>
      <c r="D25558" s="815">
        <f t="shared" si="1666"/>
        <v>16</v>
      </c>
      <c r="E25558" s="815">
        <v>2029</v>
      </c>
    </row>
    <row r="25559" spans="1:5">
      <c r="A25559" s="816">
        <f t="shared" si="1663"/>
        <v>47450</v>
      </c>
      <c r="B25559" s="815">
        <f t="shared" si="1664"/>
        <v>332</v>
      </c>
      <c r="C25559" s="815">
        <f t="shared" si="1665"/>
        <v>34</v>
      </c>
      <c r="D25559" s="815">
        <f t="shared" si="1666"/>
        <v>15</v>
      </c>
      <c r="E25559" s="815">
        <v>2029</v>
      </c>
    </row>
    <row r="25560" spans="1:5">
      <c r="A25560" s="816">
        <f t="shared" si="1663"/>
        <v>47451</v>
      </c>
      <c r="B25560" s="815">
        <f t="shared" si="1664"/>
        <v>333</v>
      </c>
      <c r="C25560" s="815">
        <f t="shared" si="1665"/>
        <v>33</v>
      </c>
      <c r="D25560" s="815">
        <f t="shared" si="1666"/>
        <v>14</v>
      </c>
      <c r="E25560" s="815">
        <v>2029</v>
      </c>
    </row>
    <row r="25561" spans="1:5">
      <c r="A25561" s="816">
        <f t="shared" si="1663"/>
        <v>47452</v>
      </c>
      <c r="B25561" s="815">
        <f t="shared" si="1664"/>
        <v>334</v>
      </c>
      <c r="C25561" s="815">
        <f t="shared" si="1665"/>
        <v>32</v>
      </c>
      <c r="D25561" s="815">
        <f t="shared" si="1666"/>
        <v>13</v>
      </c>
      <c r="E25561" s="815">
        <v>2029</v>
      </c>
    </row>
    <row r="25562" spans="1:5">
      <c r="A25562" s="816">
        <f t="shared" si="1663"/>
        <v>47453</v>
      </c>
      <c r="B25562" s="815">
        <f t="shared" si="1664"/>
        <v>335</v>
      </c>
      <c r="C25562" s="815">
        <f t="shared" si="1665"/>
        <v>31</v>
      </c>
      <c r="D25562" s="815">
        <f t="shared" si="1666"/>
        <v>12</v>
      </c>
      <c r="E25562" s="815">
        <v>2029</v>
      </c>
    </row>
    <row r="25563" spans="1:5">
      <c r="A25563" s="816">
        <f t="shared" si="1663"/>
        <v>47454</v>
      </c>
      <c r="B25563" s="815">
        <f t="shared" si="1664"/>
        <v>336</v>
      </c>
      <c r="C25563" s="815">
        <f t="shared" si="1665"/>
        <v>30</v>
      </c>
      <c r="D25563" s="815">
        <f t="shared" si="1666"/>
        <v>11</v>
      </c>
      <c r="E25563" s="815">
        <v>2029</v>
      </c>
    </row>
    <row r="25564" spans="1:5">
      <c r="A25564" s="816">
        <f t="shared" si="1663"/>
        <v>47455</v>
      </c>
      <c r="B25564" s="815">
        <f t="shared" si="1664"/>
        <v>337</v>
      </c>
      <c r="C25564" s="815">
        <f t="shared" si="1665"/>
        <v>29</v>
      </c>
      <c r="D25564" s="815">
        <f t="shared" si="1666"/>
        <v>10</v>
      </c>
      <c r="E25564" s="815">
        <v>2029</v>
      </c>
    </row>
    <row r="25565" spans="1:5">
      <c r="A25565" s="816">
        <f t="shared" si="1663"/>
        <v>47456</v>
      </c>
      <c r="B25565" s="815">
        <f t="shared" si="1664"/>
        <v>338</v>
      </c>
      <c r="C25565" s="815">
        <f t="shared" si="1665"/>
        <v>28</v>
      </c>
      <c r="D25565" s="815">
        <f t="shared" si="1666"/>
        <v>9</v>
      </c>
      <c r="E25565" s="815">
        <v>2029</v>
      </c>
    </row>
    <row r="25566" spans="1:5">
      <c r="A25566" s="816">
        <f t="shared" si="1663"/>
        <v>47457</v>
      </c>
      <c r="B25566" s="815">
        <f t="shared" si="1664"/>
        <v>339</v>
      </c>
      <c r="C25566" s="815">
        <f t="shared" si="1665"/>
        <v>27</v>
      </c>
      <c r="D25566" s="815">
        <f t="shared" si="1666"/>
        <v>8</v>
      </c>
      <c r="E25566" s="815">
        <v>2029</v>
      </c>
    </row>
    <row r="25567" spans="1:5">
      <c r="A25567" s="816">
        <f t="shared" si="1663"/>
        <v>47458</v>
      </c>
      <c r="B25567" s="815">
        <f t="shared" si="1664"/>
        <v>340</v>
      </c>
      <c r="C25567" s="815">
        <f t="shared" si="1665"/>
        <v>26</v>
      </c>
      <c r="D25567" s="815">
        <f t="shared" si="1666"/>
        <v>7</v>
      </c>
      <c r="E25567" s="815">
        <v>2029</v>
      </c>
    </row>
    <row r="25568" spans="1:5">
      <c r="A25568" s="816">
        <f t="shared" si="1663"/>
        <v>47459</v>
      </c>
      <c r="B25568" s="815">
        <f t="shared" si="1664"/>
        <v>341</v>
      </c>
      <c r="C25568" s="815">
        <f t="shared" si="1665"/>
        <v>25</v>
      </c>
      <c r="D25568" s="815">
        <f t="shared" si="1666"/>
        <v>6</v>
      </c>
      <c r="E25568" s="815">
        <v>2029</v>
      </c>
    </row>
    <row r="25569" spans="1:5">
      <c r="A25569" s="816">
        <f t="shared" si="1663"/>
        <v>47460</v>
      </c>
      <c r="B25569" s="815">
        <f t="shared" si="1664"/>
        <v>342</v>
      </c>
      <c r="C25569" s="815">
        <f t="shared" si="1665"/>
        <v>24</v>
      </c>
      <c r="D25569" s="815">
        <f t="shared" si="1666"/>
        <v>5</v>
      </c>
      <c r="E25569" s="815">
        <v>2029</v>
      </c>
    </row>
    <row r="25570" spans="1:5">
      <c r="A25570" s="816">
        <f t="shared" si="1663"/>
        <v>47461</v>
      </c>
      <c r="B25570" s="815">
        <f t="shared" si="1664"/>
        <v>343</v>
      </c>
      <c r="C25570" s="815">
        <f t="shared" si="1665"/>
        <v>23</v>
      </c>
      <c r="D25570" s="815">
        <f t="shared" si="1666"/>
        <v>4</v>
      </c>
      <c r="E25570" s="815">
        <v>2029</v>
      </c>
    </row>
    <row r="25571" spans="1:5">
      <c r="A25571" s="816">
        <f t="shared" si="1663"/>
        <v>47462</v>
      </c>
      <c r="B25571" s="815">
        <f t="shared" si="1664"/>
        <v>344</v>
      </c>
      <c r="C25571" s="815">
        <f t="shared" si="1665"/>
        <v>22</v>
      </c>
      <c r="D25571" s="815">
        <f t="shared" si="1666"/>
        <v>3</v>
      </c>
      <c r="E25571" s="815">
        <v>2029</v>
      </c>
    </row>
    <row r="25572" spans="1:5">
      <c r="A25572" s="816">
        <f t="shared" si="1663"/>
        <v>47463</v>
      </c>
      <c r="B25572" s="815">
        <f t="shared" si="1664"/>
        <v>345</v>
      </c>
      <c r="C25572" s="815">
        <f t="shared" si="1665"/>
        <v>21</v>
      </c>
      <c r="D25572" s="815">
        <f t="shared" si="1666"/>
        <v>2</v>
      </c>
      <c r="E25572" s="815">
        <v>2029</v>
      </c>
    </row>
    <row r="25573" spans="1:5">
      <c r="A25573" s="816">
        <f t="shared" si="1663"/>
        <v>47464</v>
      </c>
      <c r="B25573" s="815">
        <f t="shared" si="1664"/>
        <v>346</v>
      </c>
      <c r="C25573" s="815">
        <f t="shared" si="1665"/>
        <v>20</v>
      </c>
      <c r="D25573" s="815">
        <v>365</v>
      </c>
      <c r="E25573" s="815">
        <v>2029</v>
      </c>
    </row>
    <row r="25574" spans="1:5">
      <c r="A25574" s="816">
        <f t="shared" si="1663"/>
        <v>47465</v>
      </c>
      <c r="B25574" s="815">
        <f t="shared" si="1664"/>
        <v>347</v>
      </c>
      <c r="C25574" s="815">
        <f t="shared" si="1665"/>
        <v>19</v>
      </c>
      <c r="D25574" s="815">
        <f t="shared" ref="D25574:D25637" si="1667">D25573-1</f>
        <v>364</v>
      </c>
      <c r="E25574" s="815">
        <v>2029</v>
      </c>
    </row>
    <row r="25575" spans="1:5">
      <c r="A25575" s="816">
        <f t="shared" si="1663"/>
        <v>47466</v>
      </c>
      <c r="B25575" s="815">
        <f t="shared" si="1664"/>
        <v>348</v>
      </c>
      <c r="C25575" s="815">
        <f t="shared" si="1665"/>
        <v>18</v>
      </c>
      <c r="D25575" s="815">
        <f t="shared" si="1667"/>
        <v>363</v>
      </c>
      <c r="E25575" s="815">
        <v>2029</v>
      </c>
    </row>
    <row r="25576" spans="1:5">
      <c r="A25576" s="816">
        <f t="shared" si="1663"/>
        <v>47467</v>
      </c>
      <c r="B25576" s="815">
        <f t="shared" si="1664"/>
        <v>349</v>
      </c>
      <c r="C25576" s="815">
        <f t="shared" si="1665"/>
        <v>17</v>
      </c>
      <c r="D25576" s="815">
        <f t="shared" si="1667"/>
        <v>362</v>
      </c>
      <c r="E25576" s="815">
        <v>2029</v>
      </c>
    </row>
    <row r="25577" spans="1:5">
      <c r="A25577" s="816">
        <f t="shared" si="1663"/>
        <v>47468</v>
      </c>
      <c r="B25577" s="815">
        <f t="shared" si="1664"/>
        <v>350</v>
      </c>
      <c r="C25577" s="815">
        <f t="shared" si="1665"/>
        <v>16</v>
      </c>
      <c r="D25577" s="815">
        <f t="shared" si="1667"/>
        <v>361</v>
      </c>
      <c r="E25577" s="815">
        <v>2029</v>
      </c>
    </row>
    <row r="25578" spans="1:5">
      <c r="A25578" s="816">
        <f t="shared" si="1663"/>
        <v>47469</v>
      </c>
      <c r="B25578" s="815">
        <f t="shared" si="1664"/>
        <v>351</v>
      </c>
      <c r="C25578" s="815">
        <f t="shared" si="1665"/>
        <v>15</v>
      </c>
      <c r="D25578" s="815">
        <f t="shared" si="1667"/>
        <v>360</v>
      </c>
      <c r="E25578" s="815">
        <v>2029</v>
      </c>
    </row>
    <row r="25579" spans="1:5">
      <c r="A25579" s="816">
        <f t="shared" si="1663"/>
        <v>47470</v>
      </c>
      <c r="B25579" s="815">
        <f t="shared" si="1664"/>
        <v>352</v>
      </c>
      <c r="C25579" s="815">
        <f t="shared" si="1665"/>
        <v>14</v>
      </c>
      <c r="D25579" s="815">
        <f t="shared" si="1667"/>
        <v>359</v>
      </c>
      <c r="E25579" s="815">
        <v>2029</v>
      </c>
    </row>
    <row r="25580" spans="1:5">
      <c r="A25580" s="816">
        <f t="shared" si="1663"/>
        <v>47471</v>
      </c>
      <c r="B25580" s="815">
        <f t="shared" si="1664"/>
        <v>353</v>
      </c>
      <c r="C25580" s="815">
        <f t="shared" si="1665"/>
        <v>13</v>
      </c>
      <c r="D25580" s="815">
        <f t="shared" si="1667"/>
        <v>358</v>
      </c>
      <c r="E25580" s="815">
        <v>2029</v>
      </c>
    </row>
    <row r="25581" spans="1:5">
      <c r="A25581" s="816">
        <f t="shared" si="1663"/>
        <v>47472</v>
      </c>
      <c r="B25581" s="815">
        <f t="shared" si="1664"/>
        <v>354</v>
      </c>
      <c r="C25581" s="815">
        <f t="shared" si="1665"/>
        <v>12</v>
      </c>
      <c r="D25581" s="815">
        <f t="shared" si="1667"/>
        <v>357</v>
      </c>
      <c r="E25581" s="815">
        <v>2029</v>
      </c>
    </row>
    <row r="25582" spans="1:5">
      <c r="A25582" s="816">
        <f t="shared" si="1663"/>
        <v>47473</v>
      </c>
      <c r="B25582" s="815">
        <f t="shared" si="1664"/>
        <v>355</v>
      </c>
      <c r="C25582" s="815">
        <f t="shared" si="1665"/>
        <v>11</v>
      </c>
      <c r="D25582" s="815">
        <f t="shared" si="1667"/>
        <v>356</v>
      </c>
      <c r="E25582" s="815">
        <v>2029</v>
      </c>
    </row>
    <row r="25583" spans="1:5">
      <c r="A25583" s="816">
        <f t="shared" si="1663"/>
        <v>47474</v>
      </c>
      <c r="B25583" s="815">
        <f t="shared" si="1664"/>
        <v>356</v>
      </c>
      <c r="C25583" s="815">
        <f t="shared" si="1665"/>
        <v>10</v>
      </c>
      <c r="D25583" s="815">
        <f t="shared" si="1667"/>
        <v>355</v>
      </c>
      <c r="E25583" s="815">
        <v>2029</v>
      </c>
    </row>
    <row r="25584" spans="1:5">
      <c r="A25584" s="816">
        <f t="shared" si="1663"/>
        <v>47475</v>
      </c>
      <c r="B25584" s="815">
        <f t="shared" si="1664"/>
        <v>357</v>
      </c>
      <c r="C25584" s="815">
        <f t="shared" si="1665"/>
        <v>9</v>
      </c>
      <c r="D25584" s="815">
        <f t="shared" si="1667"/>
        <v>354</v>
      </c>
      <c r="E25584" s="815">
        <v>2029</v>
      </c>
    </row>
    <row r="25585" spans="1:5">
      <c r="A25585" s="816">
        <f t="shared" si="1663"/>
        <v>47476</v>
      </c>
      <c r="B25585" s="815">
        <f t="shared" si="1664"/>
        <v>358</v>
      </c>
      <c r="C25585" s="815">
        <f t="shared" si="1665"/>
        <v>8</v>
      </c>
      <c r="D25585" s="815">
        <f t="shared" si="1667"/>
        <v>353</v>
      </c>
      <c r="E25585" s="815">
        <v>2029</v>
      </c>
    </row>
    <row r="25586" spans="1:5">
      <c r="A25586" s="816">
        <f t="shared" si="1663"/>
        <v>47477</v>
      </c>
      <c r="B25586" s="815">
        <f t="shared" si="1664"/>
        <v>359</v>
      </c>
      <c r="C25586" s="815">
        <f t="shared" si="1665"/>
        <v>7</v>
      </c>
      <c r="D25586" s="815">
        <f t="shared" si="1667"/>
        <v>352</v>
      </c>
      <c r="E25586" s="815">
        <v>2029</v>
      </c>
    </row>
    <row r="25587" spans="1:5">
      <c r="A25587" s="816">
        <f t="shared" ref="A25587:B25650" si="1668">A25586+1</f>
        <v>47478</v>
      </c>
      <c r="B25587" s="815">
        <f t="shared" si="1664"/>
        <v>360</v>
      </c>
      <c r="C25587" s="815">
        <f t="shared" si="1665"/>
        <v>6</v>
      </c>
      <c r="D25587" s="815">
        <f t="shared" si="1667"/>
        <v>351</v>
      </c>
      <c r="E25587" s="815">
        <v>2029</v>
      </c>
    </row>
    <row r="25588" spans="1:5">
      <c r="A25588" s="816">
        <f t="shared" si="1668"/>
        <v>47479</v>
      </c>
      <c r="B25588" s="815">
        <f t="shared" si="1664"/>
        <v>361</v>
      </c>
      <c r="C25588" s="815">
        <f t="shared" si="1665"/>
        <v>5</v>
      </c>
      <c r="D25588" s="815">
        <f t="shared" si="1667"/>
        <v>350</v>
      </c>
      <c r="E25588" s="815">
        <v>2029</v>
      </c>
    </row>
    <row r="25589" spans="1:5">
      <c r="A25589" s="816">
        <f t="shared" si="1668"/>
        <v>47480</v>
      </c>
      <c r="B25589" s="815">
        <f t="shared" si="1664"/>
        <v>362</v>
      </c>
      <c r="C25589" s="815">
        <f t="shared" si="1665"/>
        <v>4</v>
      </c>
      <c r="D25589" s="815">
        <f t="shared" si="1667"/>
        <v>349</v>
      </c>
      <c r="E25589" s="815">
        <v>2029</v>
      </c>
    </row>
    <row r="25590" spans="1:5">
      <c r="A25590" s="816">
        <f t="shared" si="1668"/>
        <v>47481</v>
      </c>
      <c r="B25590" s="815">
        <f t="shared" si="1664"/>
        <v>363</v>
      </c>
      <c r="C25590" s="815">
        <f t="shared" si="1665"/>
        <v>3</v>
      </c>
      <c r="D25590" s="815">
        <f t="shared" si="1667"/>
        <v>348</v>
      </c>
      <c r="E25590" s="815">
        <v>2029</v>
      </c>
    </row>
    <row r="25591" spans="1:5">
      <c r="A25591" s="816">
        <f t="shared" si="1668"/>
        <v>47482</v>
      </c>
      <c r="B25591" s="815">
        <f t="shared" si="1664"/>
        <v>364</v>
      </c>
      <c r="C25591" s="815">
        <f t="shared" si="1665"/>
        <v>2</v>
      </c>
      <c r="D25591" s="815">
        <f t="shared" si="1667"/>
        <v>347</v>
      </c>
      <c r="E25591" s="815">
        <v>2029</v>
      </c>
    </row>
    <row r="25592" spans="1:5">
      <c r="A25592" s="816">
        <f t="shared" si="1668"/>
        <v>47483</v>
      </c>
      <c r="B25592" s="815">
        <f t="shared" si="1664"/>
        <v>365</v>
      </c>
      <c r="C25592" s="815">
        <f t="shared" si="1665"/>
        <v>1</v>
      </c>
      <c r="D25592" s="815">
        <f t="shared" si="1667"/>
        <v>346</v>
      </c>
      <c r="E25592" s="815">
        <v>2029</v>
      </c>
    </row>
    <row r="25593" spans="1:5">
      <c r="A25593" s="816">
        <f t="shared" si="1668"/>
        <v>47484</v>
      </c>
      <c r="B25593" s="815">
        <v>1</v>
      </c>
      <c r="C25593" s="815">
        <v>365</v>
      </c>
      <c r="D25593" s="815">
        <f t="shared" si="1667"/>
        <v>345</v>
      </c>
      <c r="E25593" s="815">
        <v>2030</v>
      </c>
    </row>
    <row r="25594" spans="1:5">
      <c r="A25594" s="816">
        <f t="shared" si="1668"/>
        <v>47485</v>
      </c>
      <c r="B25594" s="815">
        <f t="shared" si="1668"/>
        <v>2</v>
      </c>
      <c r="C25594" s="815">
        <f t="shared" ref="C25594:C25637" si="1669">C25593-1</f>
        <v>364</v>
      </c>
      <c r="D25594" s="815">
        <f t="shared" si="1667"/>
        <v>344</v>
      </c>
      <c r="E25594" s="815">
        <v>2030</v>
      </c>
    </row>
    <row r="25595" spans="1:5">
      <c r="A25595" s="816">
        <f t="shared" si="1668"/>
        <v>47486</v>
      </c>
      <c r="B25595" s="815">
        <f t="shared" ref="B25595:B25637" si="1670">B25594+1</f>
        <v>3</v>
      </c>
      <c r="C25595" s="815">
        <f t="shared" si="1669"/>
        <v>363</v>
      </c>
      <c r="D25595" s="815">
        <f t="shared" si="1667"/>
        <v>343</v>
      </c>
      <c r="E25595" s="815">
        <v>2030</v>
      </c>
    </row>
    <row r="25596" spans="1:5">
      <c r="A25596" s="816">
        <f t="shared" si="1668"/>
        <v>47487</v>
      </c>
      <c r="B25596" s="815">
        <f t="shared" si="1670"/>
        <v>4</v>
      </c>
      <c r="C25596" s="815">
        <f t="shared" si="1669"/>
        <v>362</v>
      </c>
      <c r="D25596" s="815">
        <f t="shared" si="1667"/>
        <v>342</v>
      </c>
      <c r="E25596" s="815">
        <v>2030</v>
      </c>
    </row>
    <row r="25597" spans="1:5">
      <c r="A25597" s="816">
        <f t="shared" si="1668"/>
        <v>47488</v>
      </c>
      <c r="B25597" s="815">
        <f t="shared" si="1670"/>
        <v>5</v>
      </c>
      <c r="C25597" s="815">
        <f t="shared" si="1669"/>
        <v>361</v>
      </c>
      <c r="D25597" s="815">
        <f t="shared" si="1667"/>
        <v>341</v>
      </c>
      <c r="E25597" s="815">
        <v>2030</v>
      </c>
    </row>
    <row r="25598" spans="1:5">
      <c r="A25598" s="816">
        <f t="shared" si="1668"/>
        <v>47489</v>
      </c>
      <c r="B25598" s="815">
        <f t="shared" si="1670"/>
        <v>6</v>
      </c>
      <c r="C25598" s="815">
        <f t="shared" si="1669"/>
        <v>360</v>
      </c>
      <c r="D25598" s="815">
        <f t="shared" si="1667"/>
        <v>340</v>
      </c>
      <c r="E25598" s="815">
        <v>2030</v>
      </c>
    </row>
    <row r="25599" spans="1:5">
      <c r="A25599" s="816">
        <f t="shared" si="1668"/>
        <v>47490</v>
      </c>
      <c r="B25599" s="815">
        <f t="shared" si="1670"/>
        <v>7</v>
      </c>
      <c r="C25599" s="815">
        <f t="shared" si="1669"/>
        <v>359</v>
      </c>
      <c r="D25599" s="815">
        <f t="shared" si="1667"/>
        <v>339</v>
      </c>
      <c r="E25599" s="815">
        <v>2030</v>
      </c>
    </row>
    <row r="25600" spans="1:5">
      <c r="A25600" s="816">
        <f t="shared" si="1668"/>
        <v>47491</v>
      </c>
      <c r="B25600" s="815">
        <f t="shared" si="1670"/>
        <v>8</v>
      </c>
      <c r="C25600" s="815">
        <f t="shared" si="1669"/>
        <v>358</v>
      </c>
      <c r="D25600" s="815">
        <f t="shared" si="1667"/>
        <v>338</v>
      </c>
      <c r="E25600" s="815">
        <v>2030</v>
      </c>
    </row>
    <row r="25601" spans="1:5">
      <c r="A25601" s="816">
        <f t="shared" si="1668"/>
        <v>47492</v>
      </c>
      <c r="B25601" s="815">
        <f t="shared" si="1670"/>
        <v>9</v>
      </c>
      <c r="C25601" s="815">
        <f t="shared" si="1669"/>
        <v>357</v>
      </c>
      <c r="D25601" s="815">
        <f t="shared" si="1667"/>
        <v>337</v>
      </c>
      <c r="E25601" s="815">
        <v>2030</v>
      </c>
    </row>
    <row r="25602" spans="1:5">
      <c r="A25602" s="816">
        <f t="shared" si="1668"/>
        <v>47493</v>
      </c>
      <c r="B25602" s="815">
        <f t="shared" si="1670"/>
        <v>10</v>
      </c>
      <c r="C25602" s="815">
        <f t="shared" si="1669"/>
        <v>356</v>
      </c>
      <c r="D25602" s="815">
        <f t="shared" si="1667"/>
        <v>336</v>
      </c>
      <c r="E25602" s="815">
        <v>2030</v>
      </c>
    </row>
    <row r="25603" spans="1:5">
      <c r="A25603" s="816">
        <f t="shared" si="1668"/>
        <v>47494</v>
      </c>
      <c r="B25603" s="815">
        <f t="shared" si="1670"/>
        <v>11</v>
      </c>
      <c r="C25603" s="815">
        <f t="shared" si="1669"/>
        <v>355</v>
      </c>
      <c r="D25603" s="815">
        <f t="shared" si="1667"/>
        <v>335</v>
      </c>
      <c r="E25603" s="815">
        <v>2030</v>
      </c>
    </row>
    <row r="25604" spans="1:5">
      <c r="A25604" s="816">
        <f t="shared" si="1668"/>
        <v>47495</v>
      </c>
      <c r="B25604" s="815">
        <f t="shared" si="1670"/>
        <v>12</v>
      </c>
      <c r="C25604" s="815">
        <f t="shared" si="1669"/>
        <v>354</v>
      </c>
      <c r="D25604" s="815">
        <f t="shared" si="1667"/>
        <v>334</v>
      </c>
      <c r="E25604" s="815">
        <v>2030</v>
      </c>
    </row>
    <row r="25605" spans="1:5">
      <c r="A25605" s="816">
        <f t="shared" si="1668"/>
        <v>47496</v>
      </c>
      <c r="B25605" s="815">
        <f t="shared" si="1670"/>
        <v>13</v>
      </c>
      <c r="C25605" s="815">
        <f t="shared" si="1669"/>
        <v>353</v>
      </c>
      <c r="D25605" s="815">
        <f t="shared" si="1667"/>
        <v>333</v>
      </c>
      <c r="E25605" s="815">
        <v>2030</v>
      </c>
    </row>
    <row r="25606" spans="1:5">
      <c r="A25606" s="816">
        <f t="shared" si="1668"/>
        <v>47497</v>
      </c>
      <c r="B25606" s="815">
        <f t="shared" si="1670"/>
        <v>14</v>
      </c>
      <c r="C25606" s="815">
        <f t="shared" si="1669"/>
        <v>352</v>
      </c>
      <c r="D25606" s="815">
        <f t="shared" si="1667"/>
        <v>332</v>
      </c>
      <c r="E25606" s="815">
        <v>2030</v>
      </c>
    </row>
    <row r="25607" spans="1:5">
      <c r="A25607" s="816">
        <f t="shared" si="1668"/>
        <v>47498</v>
      </c>
      <c r="B25607" s="815">
        <f t="shared" si="1670"/>
        <v>15</v>
      </c>
      <c r="C25607" s="815">
        <f t="shared" si="1669"/>
        <v>351</v>
      </c>
      <c r="D25607" s="815">
        <f t="shared" si="1667"/>
        <v>331</v>
      </c>
      <c r="E25607" s="815">
        <v>2030</v>
      </c>
    </row>
    <row r="25608" spans="1:5">
      <c r="A25608" s="816">
        <f t="shared" si="1668"/>
        <v>47499</v>
      </c>
      <c r="B25608" s="815">
        <f t="shared" si="1670"/>
        <v>16</v>
      </c>
      <c r="C25608" s="815">
        <f t="shared" si="1669"/>
        <v>350</v>
      </c>
      <c r="D25608" s="815">
        <f t="shared" si="1667"/>
        <v>330</v>
      </c>
      <c r="E25608" s="815">
        <v>2030</v>
      </c>
    </row>
    <row r="25609" spans="1:5">
      <c r="A25609" s="816">
        <f t="shared" si="1668"/>
        <v>47500</v>
      </c>
      <c r="B25609" s="815">
        <f t="shared" si="1670"/>
        <v>17</v>
      </c>
      <c r="C25609" s="815">
        <f t="shared" si="1669"/>
        <v>349</v>
      </c>
      <c r="D25609" s="815">
        <f t="shared" si="1667"/>
        <v>329</v>
      </c>
      <c r="E25609" s="815">
        <v>2030</v>
      </c>
    </row>
    <row r="25610" spans="1:5">
      <c r="A25610" s="816">
        <f t="shared" si="1668"/>
        <v>47501</v>
      </c>
      <c r="B25610" s="815">
        <f t="shared" si="1670"/>
        <v>18</v>
      </c>
      <c r="C25610" s="815">
        <f t="shared" si="1669"/>
        <v>348</v>
      </c>
      <c r="D25610" s="815">
        <f t="shared" si="1667"/>
        <v>328</v>
      </c>
      <c r="E25610" s="815">
        <v>2030</v>
      </c>
    </row>
    <row r="25611" spans="1:5">
      <c r="A25611" s="816">
        <f t="shared" si="1668"/>
        <v>47502</v>
      </c>
      <c r="B25611" s="815">
        <f t="shared" si="1670"/>
        <v>19</v>
      </c>
      <c r="C25611" s="815">
        <f t="shared" si="1669"/>
        <v>347</v>
      </c>
      <c r="D25611" s="815">
        <f t="shared" si="1667"/>
        <v>327</v>
      </c>
      <c r="E25611" s="815">
        <v>2030</v>
      </c>
    </row>
    <row r="25612" spans="1:5">
      <c r="A25612" s="816">
        <f t="shared" si="1668"/>
        <v>47503</v>
      </c>
      <c r="B25612" s="815">
        <f t="shared" si="1670"/>
        <v>20</v>
      </c>
      <c r="C25612" s="815">
        <f t="shared" si="1669"/>
        <v>346</v>
      </c>
      <c r="D25612" s="815">
        <f t="shared" si="1667"/>
        <v>326</v>
      </c>
      <c r="E25612" s="815">
        <v>2030</v>
      </c>
    </row>
    <row r="25613" spans="1:5">
      <c r="A25613" s="816">
        <f t="shared" si="1668"/>
        <v>47504</v>
      </c>
      <c r="B25613" s="815">
        <f t="shared" si="1670"/>
        <v>21</v>
      </c>
      <c r="C25613" s="815">
        <f t="shared" si="1669"/>
        <v>345</v>
      </c>
      <c r="D25613" s="815">
        <f t="shared" si="1667"/>
        <v>325</v>
      </c>
      <c r="E25613" s="815">
        <v>2030</v>
      </c>
    </row>
    <row r="25614" spans="1:5">
      <c r="A25614" s="816">
        <f t="shared" si="1668"/>
        <v>47505</v>
      </c>
      <c r="B25614" s="815">
        <f t="shared" si="1670"/>
        <v>22</v>
      </c>
      <c r="C25614" s="815">
        <f t="shared" si="1669"/>
        <v>344</v>
      </c>
      <c r="D25614" s="815">
        <f t="shared" si="1667"/>
        <v>324</v>
      </c>
      <c r="E25614" s="815">
        <v>2030</v>
      </c>
    </row>
    <row r="25615" spans="1:5">
      <c r="A25615" s="816">
        <f t="shared" si="1668"/>
        <v>47506</v>
      </c>
      <c r="B25615" s="815">
        <f t="shared" si="1670"/>
        <v>23</v>
      </c>
      <c r="C25615" s="815">
        <f t="shared" si="1669"/>
        <v>343</v>
      </c>
      <c r="D25615" s="815">
        <f t="shared" si="1667"/>
        <v>323</v>
      </c>
      <c r="E25615" s="815">
        <v>2030</v>
      </c>
    </row>
    <row r="25616" spans="1:5">
      <c r="A25616" s="816">
        <f t="shared" si="1668"/>
        <v>47507</v>
      </c>
      <c r="B25616" s="815">
        <f t="shared" si="1670"/>
        <v>24</v>
      </c>
      <c r="C25616" s="815">
        <f t="shared" si="1669"/>
        <v>342</v>
      </c>
      <c r="D25616" s="815">
        <f t="shared" si="1667"/>
        <v>322</v>
      </c>
      <c r="E25616" s="815">
        <v>2030</v>
      </c>
    </row>
    <row r="25617" spans="1:5">
      <c r="A25617" s="816">
        <f t="shared" si="1668"/>
        <v>47508</v>
      </c>
      <c r="B25617" s="815">
        <f t="shared" si="1670"/>
        <v>25</v>
      </c>
      <c r="C25617" s="815">
        <f t="shared" si="1669"/>
        <v>341</v>
      </c>
      <c r="D25617" s="815">
        <f t="shared" si="1667"/>
        <v>321</v>
      </c>
      <c r="E25617" s="815">
        <v>2030</v>
      </c>
    </row>
    <row r="25618" spans="1:5">
      <c r="A25618" s="816">
        <f t="shared" si="1668"/>
        <v>47509</v>
      </c>
      <c r="B25618" s="815">
        <f t="shared" si="1670"/>
        <v>26</v>
      </c>
      <c r="C25618" s="815">
        <f t="shared" si="1669"/>
        <v>340</v>
      </c>
      <c r="D25618" s="815">
        <f t="shared" si="1667"/>
        <v>320</v>
      </c>
      <c r="E25618" s="815">
        <v>2030</v>
      </c>
    </row>
    <row r="25619" spans="1:5">
      <c r="A25619" s="816">
        <f t="shared" si="1668"/>
        <v>47510</v>
      </c>
      <c r="B25619" s="815">
        <f t="shared" si="1670"/>
        <v>27</v>
      </c>
      <c r="C25619" s="815">
        <f t="shared" si="1669"/>
        <v>339</v>
      </c>
      <c r="D25619" s="815">
        <f t="shared" si="1667"/>
        <v>319</v>
      </c>
      <c r="E25619" s="815">
        <v>2030</v>
      </c>
    </row>
    <row r="25620" spans="1:5">
      <c r="A25620" s="816">
        <f t="shared" si="1668"/>
        <v>47511</v>
      </c>
      <c r="B25620" s="815">
        <f t="shared" si="1670"/>
        <v>28</v>
      </c>
      <c r="C25620" s="815">
        <f t="shared" si="1669"/>
        <v>338</v>
      </c>
      <c r="D25620" s="815">
        <f t="shared" si="1667"/>
        <v>318</v>
      </c>
      <c r="E25620" s="815">
        <v>2030</v>
      </c>
    </row>
    <row r="25621" spans="1:5">
      <c r="A25621" s="816">
        <f t="shared" si="1668"/>
        <v>47512</v>
      </c>
      <c r="B25621" s="815">
        <f t="shared" si="1670"/>
        <v>29</v>
      </c>
      <c r="C25621" s="815">
        <f t="shared" si="1669"/>
        <v>337</v>
      </c>
      <c r="D25621" s="815">
        <f t="shared" si="1667"/>
        <v>317</v>
      </c>
      <c r="E25621" s="815">
        <v>2030</v>
      </c>
    </row>
    <row r="25622" spans="1:5">
      <c r="A25622" s="816">
        <f t="shared" si="1668"/>
        <v>47513</v>
      </c>
      <c r="B25622" s="815">
        <f t="shared" si="1670"/>
        <v>30</v>
      </c>
      <c r="C25622" s="815">
        <f t="shared" si="1669"/>
        <v>336</v>
      </c>
      <c r="D25622" s="815">
        <f t="shared" si="1667"/>
        <v>316</v>
      </c>
      <c r="E25622" s="815">
        <v>2030</v>
      </c>
    </row>
    <row r="25623" spans="1:5">
      <c r="A25623" s="816">
        <f t="shared" si="1668"/>
        <v>47514</v>
      </c>
      <c r="B25623" s="815">
        <f t="shared" si="1670"/>
        <v>31</v>
      </c>
      <c r="C25623" s="815">
        <f t="shared" si="1669"/>
        <v>335</v>
      </c>
      <c r="D25623" s="815">
        <f t="shared" si="1667"/>
        <v>315</v>
      </c>
      <c r="E25623" s="815">
        <v>2030</v>
      </c>
    </row>
    <row r="25624" spans="1:5">
      <c r="A25624" s="816">
        <f t="shared" si="1668"/>
        <v>47515</v>
      </c>
      <c r="B25624" s="815">
        <f t="shared" si="1670"/>
        <v>32</v>
      </c>
      <c r="C25624" s="815">
        <f t="shared" si="1669"/>
        <v>334</v>
      </c>
      <c r="D25624" s="815">
        <f t="shared" si="1667"/>
        <v>314</v>
      </c>
      <c r="E25624" s="815">
        <v>2030</v>
      </c>
    </row>
    <row r="25625" spans="1:5">
      <c r="A25625" s="816">
        <f t="shared" si="1668"/>
        <v>47516</v>
      </c>
      <c r="B25625" s="815">
        <f t="shared" si="1670"/>
        <v>33</v>
      </c>
      <c r="C25625" s="815">
        <f t="shared" si="1669"/>
        <v>333</v>
      </c>
      <c r="D25625" s="815">
        <f t="shared" si="1667"/>
        <v>313</v>
      </c>
      <c r="E25625" s="815">
        <v>2030</v>
      </c>
    </row>
    <row r="25626" spans="1:5">
      <c r="A25626" s="816">
        <f t="shared" si="1668"/>
        <v>47517</v>
      </c>
      <c r="B25626" s="815">
        <f t="shared" si="1670"/>
        <v>34</v>
      </c>
      <c r="C25626" s="815">
        <f t="shared" si="1669"/>
        <v>332</v>
      </c>
      <c r="D25626" s="815">
        <f t="shared" si="1667"/>
        <v>312</v>
      </c>
      <c r="E25626" s="815">
        <v>2030</v>
      </c>
    </row>
    <row r="25627" spans="1:5">
      <c r="A25627" s="816">
        <f t="shared" si="1668"/>
        <v>47518</v>
      </c>
      <c r="B25627" s="815">
        <f t="shared" si="1670"/>
        <v>35</v>
      </c>
      <c r="C25627" s="815">
        <f t="shared" si="1669"/>
        <v>331</v>
      </c>
      <c r="D25627" s="815">
        <f t="shared" si="1667"/>
        <v>311</v>
      </c>
      <c r="E25627" s="815">
        <v>2030</v>
      </c>
    </row>
    <row r="25628" spans="1:5">
      <c r="A25628" s="816">
        <f t="shared" si="1668"/>
        <v>47519</v>
      </c>
      <c r="B25628" s="815">
        <f t="shared" si="1670"/>
        <v>36</v>
      </c>
      <c r="C25628" s="815">
        <f t="shared" si="1669"/>
        <v>330</v>
      </c>
      <c r="D25628" s="815">
        <f t="shared" si="1667"/>
        <v>310</v>
      </c>
      <c r="E25628" s="815">
        <v>2030</v>
      </c>
    </row>
    <row r="25629" spans="1:5">
      <c r="A25629" s="816">
        <f t="shared" si="1668"/>
        <v>47520</v>
      </c>
      <c r="B25629" s="815">
        <f t="shared" si="1670"/>
        <v>37</v>
      </c>
      <c r="C25629" s="815">
        <f t="shared" si="1669"/>
        <v>329</v>
      </c>
      <c r="D25629" s="815">
        <f t="shared" si="1667"/>
        <v>309</v>
      </c>
      <c r="E25629" s="815">
        <v>2030</v>
      </c>
    </row>
    <row r="25630" spans="1:5">
      <c r="A25630" s="816">
        <f t="shared" si="1668"/>
        <v>47521</v>
      </c>
      <c r="B25630" s="815">
        <f t="shared" si="1670"/>
        <v>38</v>
      </c>
      <c r="C25630" s="815">
        <f t="shared" si="1669"/>
        <v>328</v>
      </c>
      <c r="D25630" s="815">
        <f t="shared" si="1667"/>
        <v>308</v>
      </c>
      <c r="E25630" s="815">
        <v>2030</v>
      </c>
    </row>
    <row r="25631" spans="1:5">
      <c r="A25631" s="816">
        <f t="shared" si="1668"/>
        <v>47522</v>
      </c>
      <c r="B25631" s="815">
        <f t="shared" si="1670"/>
        <v>39</v>
      </c>
      <c r="C25631" s="815">
        <f t="shared" si="1669"/>
        <v>327</v>
      </c>
      <c r="D25631" s="815">
        <f t="shared" si="1667"/>
        <v>307</v>
      </c>
      <c r="E25631" s="815">
        <v>2030</v>
      </c>
    </row>
    <row r="25632" spans="1:5">
      <c r="A25632" s="816">
        <f t="shared" si="1668"/>
        <v>47523</v>
      </c>
      <c r="B25632" s="815">
        <f t="shared" si="1670"/>
        <v>40</v>
      </c>
      <c r="C25632" s="815">
        <f t="shared" si="1669"/>
        <v>326</v>
      </c>
      <c r="D25632" s="815">
        <f t="shared" si="1667"/>
        <v>306</v>
      </c>
      <c r="E25632" s="815">
        <v>2030</v>
      </c>
    </row>
    <row r="25633" spans="1:5">
      <c r="A25633" s="816">
        <f t="shared" si="1668"/>
        <v>47524</v>
      </c>
      <c r="B25633" s="815">
        <f t="shared" si="1670"/>
        <v>41</v>
      </c>
      <c r="C25633" s="815">
        <f t="shared" si="1669"/>
        <v>325</v>
      </c>
      <c r="D25633" s="815">
        <f t="shared" si="1667"/>
        <v>305</v>
      </c>
      <c r="E25633" s="815">
        <v>2030</v>
      </c>
    </row>
    <row r="25634" spans="1:5">
      <c r="A25634" s="816">
        <f t="shared" si="1668"/>
        <v>47525</v>
      </c>
      <c r="B25634" s="815">
        <f t="shared" si="1670"/>
        <v>42</v>
      </c>
      <c r="C25634" s="815">
        <f t="shared" si="1669"/>
        <v>324</v>
      </c>
      <c r="D25634" s="815">
        <f t="shared" si="1667"/>
        <v>304</v>
      </c>
      <c r="E25634" s="815">
        <v>2030</v>
      </c>
    </row>
    <row r="25635" spans="1:5">
      <c r="A25635" s="816">
        <f t="shared" si="1668"/>
        <v>47526</v>
      </c>
      <c r="B25635" s="815">
        <f t="shared" si="1670"/>
        <v>43</v>
      </c>
      <c r="C25635" s="815">
        <f t="shared" si="1669"/>
        <v>323</v>
      </c>
      <c r="D25635" s="815">
        <f t="shared" si="1667"/>
        <v>303</v>
      </c>
      <c r="E25635" s="815">
        <v>2030</v>
      </c>
    </row>
    <row r="25636" spans="1:5">
      <c r="A25636" s="816">
        <f t="shared" si="1668"/>
        <v>47527</v>
      </c>
      <c r="B25636" s="815">
        <f t="shared" si="1670"/>
        <v>44</v>
      </c>
      <c r="C25636" s="815">
        <f t="shared" si="1669"/>
        <v>322</v>
      </c>
      <c r="D25636" s="815">
        <f t="shared" si="1667"/>
        <v>302</v>
      </c>
      <c r="E25636" s="815">
        <v>2030</v>
      </c>
    </row>
    <row r="25637" spans="1:5">
      <c r="A25637" s="816">
        <f t="shared" si="1668"/>
        <v>47528</v>
      </c>
      <c r="B25637" s="815">
        <f t="shared" si="1670"/>
        <v>45</v>
      </c>
      <c r="C25637" s="815">
        <f t="shared" si="1669"/>
        <v>321</v>
      </c>
      <c r="D25637" s="815">
        <f t="shared" si="1667"/>
        <v>301</v>
      </c>
      <c r="E25637" s="815">
        <v>2030</v>
      </c>
    </row>
    <row r="25638" spans="1:5">
      <c r="A25638" s="816">
        <f t="shared" si="1668"/>
        <v>47529</v>
      </c>
      <c r="B25638" s="815">
        <f t="shared" ref="B25638:B25701" si="1671">B25637+1</f>
        <v>46</v>
      </c>
      <c r="C25638" s="815">
        <f t="shared" ref="C25638:C25701" si="1672">C25637-1</f>
        <v>320</v>
      </c>
      <c r="D25638" s="815">
        <f t="shared" ref="D25638:D25701" si="1673">D25637-1</f>
        <v>300</v>
      </c>
      <c r="E25638" s="815">
        <v>2030</v>
      </c>
    </row>
    <row r="25639" spans="1:5">
      <c r="A25639" s="816">
        <f t="shared" si="1668"/>
        <v>47530</v>
      </c>
      <c r="B25639" s="815">
        <f t="shared" si="1671"/>
        <v>47</v>
      </c>
      <c r="C25639" s="815">
        <f t="shared" si="1672"/>
        <v>319</v>
      </c>
      <c r="D25639" s="815">
        <f t="shared" si="1673"/>
        <v>299</v>
      </c>
      <c r="E25639" s="815">
        <v>2030</v>
      </c>
    </row>
    <row r="25640" spans="1:5">
      <c r="A25640" s="816">
        <f t="shared" si="1668"/>
        <v>47531</v>
      </c>
      <c r="B25640" s="815">
        <f t="shared" si="1671"/>
        <v>48</v>
      </c>
      <c r="C25640" s="815">
        <f t="shared" si="1672"/>
        <v>318</v>
      </c>
      <c r="D25640" s="815">
        <f t="shared" si="1673"/>
        <v>298</v>
      </c>
      <c r="E25640" s="815">
        <v>2030</v>
      </c>
    </row>
    <row r="25641" spans="1:5">
      <c r="A25641" s="816">
        <f t="shared" si="1668"/>
        <v>47532</v>
      </c>
      <c r="B25641" s="815">
        <f t="shared" si="1671"/>
        <v>49</v>
      </c>
      <c r="C25641" s="815">
        <f t="shared" si="1672"/>
        <v>317</v>
      </c>
      <c r="D25641" s="815">
        <f t="shared" si="1673"/>
        <v>297</v>
      </c>
      <c r="E25641" s="815">
        <v>2030</v>
      </c>
    </row>
    <row r="25642" spans="1:5">
      <c r="A25642" s="816">
        <f t="shared" si="1668"/>
        <v>47533</v>
      </c>
      <c r="B25642" s="815">
        <f t="shared" si="1671"/>
        <v>50</v>
      </c>
      <c r="C25642" s="815">
        <f t="shared" si="1672"/>
        <v>316</v>
      </c>
      <c r="D25642" s="815">
        <f t="shared" si="1673"/>
        <v>296</v>
      </c>
      <c r="E25642" s="815">
        <v>2030</v>
      </c>
    </row>
    <row r="25643" spans="1:5">
      <c r="A25643" s="816">
        <f t="shared" si="1668"/>
        <v>47534</v>
      </c>
      <c r="B25643" s="815">
        <f t="shared" si="1671"/>
        <v>51</v>
      </c>
      <c r="C25643" s="815">
        <f t="shared" si="1672"/>
        <v>315</v>
      </c>
      <c r="D25643" s="815">
        <f t="shared" si="1673"/>
        <v>295</v>
      </c>
      <c r="E25643" s="815">
        <v>2030</v>
      </c>
    </row>
    <row r="25644" spans="1:5">
      <c r="A25644" s="816">
        <f t="shared" si="1668"/>
        <v>47535</v>
      </c>
      <c r="B25644" s="815">
        <f t="shared" si="1671"/>
        <v>52</v>
      </c>
      <c r="C25644" s="815">
        <f t="shared" si="1672"/>
        <v>314</v>
      </c>
      <c r="D25644" s="815">
        <f t="shared" si="1673"/>
        <v>294</v>
      </c>
      <c r="E25644" s="815">
        <v>2030</v>
      </c>
    </row>
    <row r="25645" spans="1:5">
      <c r="A25645" s="816">
        <f t="shared" si="1668"/>
        <v>47536</v>
      </c>
      <c r="B25645" s="815">
        <f t="shared" si="1671"/>
        <v>53</v>
      </c>
      <c r="C25645" s="815">
        <f t="shared" si="1672"/>
        <v>313</v>
      </c>
      <c r="D25645" s="815">
        <f t="shared" si="1673"/>
        <v>293</v>
      </c>
      <c r="E25645" s="815">
        <v>2030</v>
      </c>
    </row>
    <row r="25646" spans="1:5">
      <c r="A25646" s="816">
        <f t="shared" si="1668"/>
        <v>47537</v>
      </c>
      <c r="B25646" s="815">
        <f t="shared" si="1671"/>
        <v>54</v>
      </c>
      <c r="C25646" s="815">
        <f t="shared" si="1672"/>
        <v>312</v>
      </c>
      <c r="D25646" s="815">
        <f t="shared" si="1673"/>
        <v>292</v>
      </c>
      <c r="E25646" s="815">
        <v>2030</v>
      </c>
    </row>
    <row r="25647" spans="1:5">
      <c r="A25647" s="816">
        <f t="shared" si="1668"/>
        <v>47538</v>
      </c>
      <c r="B25647" s="815">
        <f t="shared" si="1671"/>
        <v>55</v>
      </c>
      <c r="C25647" s="815">
        <f t="shared" si="1672"/>
        <v>311</v>
      </c>
      <c r="D25647" s="815">
        <f t="shared" si="1673"/>
        <v>291</v>
      </c>
      <c r="E25647" s="815">
        <v>2030</v>
      </c>
    </row>
    <row r="25648" spans="1:5">
      <c r="A25648" s="816">
        <f t="shared" si="1668"/>
        <v>47539</v>
      </c>
      <c r="B25648" s="815">
        <f t="shared" si="1671"/>
        <v>56</v>
      </c>
      <c r="C25648" s="815">
        <f t="shared" si="1672"/>
        <v>310</v>
      </c>
      <c r="D25648" s="815">
        <f t="shared" si="1673"/>
        <v>290</v>
      </c>
      <c r="E25648" s="815">
        <v>2030</v>
      </c>
    </row>
    <row r="25649" spans="1:5">
      <c r="A25649" s="816">
        <f t="shared" si="1668"/>
        <v>47540</v>
      </c>
      <c r="B25649" s="815">
        <f t="shared" si="1671"/>
        <v>57</v>
      </c>
      <c r="C25649" s="815">
        <f t="shared" si="1672"/>
        <v>309</v>
      </c>
      <c r="D25649" s="815">
        <f t="shared" si="1673"/>
        <v>289</v>
      </c>
      <c r="E25649" s="815">
        <v>2030</v>
      </c>
    </row>
    <row r="25650" spans="1:5">
      <c r="A25650" s="816">
        <f t="shared" si="1668"/>
        <v>47541</v>
      </c>
      <c r="B25650" s="815">
        <f t="shared" si="1671"/>
        <v>58</v>
      </c>
      <c r="C25650" s="815">
        <f t="shared" si="1672"/>
        <v>308</v>
      </c>
      <c r="D25650" s="815">
        <f t="shared" si="1673"/>
        <v>288</v>
      </c>
      <c r="E25650" s="815">
        <v>2030</v>
      </c>
    </row>
    <row r="25651" spans="1:5">
      <c r="A25651" s="816">
        <f t="shared" ref="A25651:A25714" si="1674">A25650+1</f>
        <v>47542</v>
      </c>
      <c r="B25651" s="815">
        <f t="shared" si="1671"/>
        <v>59</v>
      </c>
      <c r="C25651" s="815">
        <f t="shared" si="1672"/>
        <v>307</v>
      </c>
      <c r="D25651" s="815">
        <f t="shared" si="1673"/>
        <v>287</v>
      </c>
      <c r="E25651" s="815">
        <v>2030</v>
      </c>
    </row>
    <row r="25652" spans="1:5">
      <c r="A25652" s="816">
        <f t="shared" si="1674"/>
        <v>47543</v>
      </c>
      <c r="B25652" s="815">
        <f t="shared" si="1671"/>
        <v>60</v>
      </c>
      <c r="C25652" s="815">
        <f t="shared" si="1672"/>
        <v>306</v>
      </c>
      <c r="D25652" s="815">
        <f t="shared" si="1673"/>
        <v>286</v>
      </c>
      <c r="E25652" s="815">
        <v>2030</v>
      </c>
    </row>
    <row r="25653" spans="1:5">
      <c r="A25653" s="816">
        <f t="shared" si="1674"/>
        <v>47544</v>
      </c>
      <c r="B25653" s="815">
        <f t="shared" si="1671"/>
        <v>61</v>
      </c>
      <c r="C25653" s="815">
        <f t="shared" si="1672"/>
        <v>305</v>
      </c>
      <c r="D25653" s="815">
        <f t="shared" si="1673"/>
        <v>285</v>
      </c>
      <c r="E25653" s="815">
        <v>2030</v>
      </c>
    </row>
    <row r="25654" spans="1:5">
      <c r="A25654" s="816">
        <f t="shared" si="1674"/>
        <v>47545</v>
      </c>
      <c r="B25654" s="815">
        <f t="shared" si="1671"/>
        <v>62</v>
      </c>
      <c r="C25654" s="815">
        <f t="shared" si="1672"/>
        <v>304</v>
      </c>
      <c r="D25654" s="815">
        <f t="shared" si="1673"/>
        <v>284</v>
      </c>
      <c r="E25654" s="815">
        <v>2030</v>
      </c>
    </row>
    <row r="25655" spans="1:5">
      <c r="A25655" s="816">
        <f t="shared" si="1674"/>
        <v>47546</v>
      </c>
      <c r="B25655" s="815">
        <f t="shared" si="1671"/>
        <v>63</v>
      </c>
      <c r="C25655" s="815">
        <f t="shared" si="1672"/>
        <v>303</v>
      </c>
      <c r="D25655" s="815">
        <f t="shared" si="1673"/>
        <v>283</v>
      </c>
      <c r="E25655" s="815">
        <v>2030</v>
      </c>
    </row>
    <row r="25656" spans="1:5">
      <c r="A25656" s="816">
        <f t="shared" si="1674"/>
        <v>47547</v>
      </c>
      <c r="B25656" s="815">
        <f t="shared" si="1671"/>
        <v>64</v>
      </c>
      <c r="C25656" s="815">
        <f t="shared" si="1672"/>
        <v>302</v>
      </c>
      <c r="D25656" s="815">
        <f t="shared" si="1673"/>
        <v>282</v>
      </c>
      <c r="E25656" s="815">
        <v>2030</v>
      </c>
    </row>
    <row r="25657" spans="1:5">
      <c r="A25657" s="816">
        <f t="shared" si="1674"/>
        <v>47548</v>
      </c>
      <c r="B25657" s="815">
        <f t="shared" si="1671"/>
        <v>65</v>
      </c>
      <c r="C25657" s="815">
        <f t="shared" si="1672"/>
        <v>301</v>
      </c>
      <c r="D25657" s="815">
        <f t="shared" si="1673"/>
        <v>281</v>
      </c>
      <c r="E25657" s="815">
        <v>2030</v>
      </c>
    </row>
    <row r="25658" spans="1:5">
      <c r="A25658" s="816">
        <f t="shared" si="1674"/>
        <v>47549</v>
      </c>
      <c r="B25658" s="815">
        <f t="shared" si="1671"/>
        <v>66</v>
      </c>
      <c r="C25658" s="815">
        <f t="shared" si="1672"/>
        <v>300</v>
      </c>
      <c r="D25658" s="815">
        <f t="shared" si="1673"/>
        <v>280</v>
      </c>
      <c r="E25658" s="815">
        <v>2030</v>
      </c>
    </row>
    <row r="25659" spans="1:5">
      <c r="A25659" s="816">
        <f t="shared" si="1674"/>
        <v>47550</v>
      </c>
      <c r="B25659" s="815">
        <f t="shared" si="1671"/>
        <v>67</v>
      </c>
      <c r="C25659" s="815">
        <f t="shared" si="1672"/>
        <v>299</v>
      </c>
      <c r="D25659" s="815">
        <f t="shared" si="1673"/>
        <v>279</v>
      </c>
      <c r="E25659" s="815">
        <v>2030</v>
      </c>
    </row>
    <row r="25660" spans="1:5">
      <c r="A25660" s="816">
        <f t="shared" si="1674"/>
        <v>47551</v>
      </c>
      <c r="B25660" s="815">
        <f t="shared" si="1671"/>
        <v>68</v>
      </c>
      <c r="C25660" s="815">
        <f t="shared" si="1672"/>
        <v>298</v>
      </c>
      <c r="D25660" s="815">
        <f t="shared" si="1673"/>
        <v>278</v>
      </c>
      <c r="E25660" s="815">
        <v>2030</v>
      </c>
    </row>
    <row r="25661" spans="1:5">
      <c r="A25661" s="816">
        <f t="shared" si="1674"/>
        <v>47552</v>
      </c>
      <c r="B25661" s="815">
        <f t="shared" si="1671"/>
        <v>69</v>
      </c>
      <c r="C25661" s="815">
        <f t="shared" si="1672"/>
        <v>297</v>
      </c>
      <c r="D25661" s="815">
        <f t="shared" si="1673"/>
        <v>277</v>
      </c>
      <c r="E25661" s="815">
        <v>2030</v>
      </c>
    </row>
    <row r="25662" spans="1:5">
      <c r="A25662" s="816">
        <f t="shared" si="1674"/>
        <v>47553</v>
      </c>
      <c r="B25662" s="815">
        <f t="shared" si="1671"/>
        <v>70</v>
      </c>
      <c r="C25662" s="815">
        <f t="shared" si="1672"/>
        <v>296</v>
      </c>
      <c r="D25662" s="815">
        <f t="shared" si="1673"/>
        <v>276</v>
      </c>
      <c r="E25662" s="815">
        <v>2030</v>
      </c>
    </row>
    <row r="25663" spans="1:5">
      <c r="A25663" s="816">
        <f t="shared" si="1674"/>
        <v>47554</v>
      </c>
      <c r="B25663" s="815">
        <f t="shared" si="1671"/>
        <v>71</v>
      </c>
      <c r="C25663" s="815">
        <f t="shared" si="1672"/>
        <v>295</v>
      </c>
      <c r="D25663" s="815">
        <f t="shared" si="1673"/>
        <v>275</v>
      </c>
      <c r="E25663" s="815">
        <v>2030</v>
      </c>
    </row>
    <row r="25664" spans="1:5">
      <c r="A25664" s="816">
        <f t="shared" si="1674"/>
        <v>47555</v>
      </c>
      <c r="B25664" s="815">
        <f t="shared" si="1671"/>
        <v>72</v>
      </c>
      <c r="C25664" s="815">
        <f t="shared" si="1672"/>
        <v>294</v>
      </c>
      <c r="D25664" s="815">
        <f t="shared" si="1673"/>
        <v>274</v>
      </c>
      <c r="E25664" s="815">
        <v>2030</v>
      </c>
    </row>
    <row r="25665" spans="1:5">
      <c r="A25665" s="816">
        <f t="shared" si="1674"/>
        <v>47556</v>
      </c>
      <c r="B25665" s="815">
        <f t="shared" si="1671"/>
        <v>73</v>
      </c>
      <c r="C25665" s="815">
        <f t="shared" si="1672"/>
        <v>293</v>
      </c>
      <c r="D25665" s="815">
        <f t="shared" si="1673"/>
        <v>273</v>
      </c>
      <c r="E25665" s="815">
        <v>2030</v>
      </c>
    </row>
    <row r="25666" spans="1:5">
      <c r="A25666" s="816">
        <f t="shared" si="1674"/>
        <v>47557</v>
      </c>
      <c r="B25666" s="815">
        <f t="shared" si="1671"/>
        <v>74</v>
      </c>
      <c r="C25666" s="815">
        <f t="shared" si="1672"/>
        <v>292</v>
      </c>
      <c r="D25666" s="815">
        <f t="shared" si="1673"/>
        <v>272</v>
      </c>
      <c r="E25666" s="815">
        <v>2030</v>
      </c>
    </row>
    <row r="25667" spans="1:5">
      <c r="A25667" s="816">
        <f t="shared" si="1674"/>
        <v>47558</v>
      </c>
      <c r="B25667" s="815">
        <f t="shared" si="1671"/>
        <v>75</v>
      </c>
      <c r="C25667" s="815">
        <f t="shared" si="1672"/>
        <v>291</v>
      </c>
      <c r="D25667" s="815">
        <f t="shared" si="1673"/>
        <v>271</v>
      </c>
      <c r="E25667" s="815">
        <v>2030</v>
      </c>
    </row>
    <row r="25668" spans="1:5">
      <c r="A25668" s="816">
        <f t="shared" si="1674"/>
        <v>47559</v>
      </c>
      <c r="B25668" s="815">
        <f t="shared" si="1671"/>
        <v>76</v>
      </c>
      <c r="C25668" s="815">
        <f t="shared" si="1672"/>
        <v>290</v>
      </c>
      <c r="D25668" s="815">
        <f t="shared" si="1673"/>
        <v>270</v>
      </c>
      <c r="E25668" s="815">
        <v>2030</v>
      </c>
    </row>
    <row r="25669" spans="1:5">
      <c r="A25669" s="816">
        <f t="shared" si="1674"/>
        <v>47560</v>
      </c>
      <c r="B25669" s="815">
        <f t="shared" si="1671"/>
        <v>77</v>
      </c>
      <c r="C25669" s="815">
        <f t="shared" si="1672"/>
        <v>289</v>
      </c>
      <c r="D25669" s="815">
        <f t="shared" si="1673"/>
        <v>269</v>
      </c>
      <c r="E25669" s="815">
        <v>2030</v>
      </c>
    </row>
    <row r="25670" spans="1:5">
      <c r="A25670" s="816">
        <f t="shared" si="1674"/>
        <v>47561</v>
      </c>
      <c r="B25670" s="815">
        <f t="shared" si="1671"/>
        <v>78</v>
      </c>
      <c r="C25670" s="815">
        <f t="shared" si="1672"/>
        <v>288</v>
      </c>
      <c r="D25670" s="815">
        <f t="shared" si="1673"/>
        <v>268</v>
      </c>
      <c r="E25670" s="815">
        <v>2030</v>
      </c>
    </row>
    <row r="25671" spans="1:5">
      <c r="A25671" s="816">
        <f t="shared" si="1674"/>
        <v>47562</v>
      </c>
      <c r="B25671" s="815">
        <f t="shared" si="1671"/>
        <v>79</v>
      </c>
      <c r="C25671" s="815">
        <f t="shared" si="1672"/>
        <v>287</v>
      </c>
      <c r="D25671" s="815">
        <f t="shared" si="1673"/>
        <v>267</v>
      </c>
      <c r="E25671" s="815">
        <v>2030</v>
      </c>
    </row>
    <row r="25672" spans="1:5">
      <c r="A25672" s="816">
        <f t="shared" si="1674"/>
        <v>47563</v>
      </c>
      <c r="B25672" s="815">
        <f t="shared" si="1671"/>
        <v>80</v>
      </c>
      <c r="C25672" s="815">
        <f t="shared" si="1672"/>
        <v>286</v>
      </c>
      <c r="D25672" s="815">
        <f t="shared" si="1673"/>
        <v>266</v>
      </c>
      <c r="E25672" s="815">
        <v>2030</v>
      </c>
    </row>
    <row r="25673" spans="1:5">
      <c r="A25673" s="816">
        <f t="shared" si="1674"/>
        <v>47564</v>
      </c>
      <c r="B25673" s="815">
        <f t="shared" si="1671"/>
        <v>81</v>
      </c>
      <c r="C25673" s="815">
        <f t="shared" si="1672"/>
        <v>285</v>
      </c>
      <c r="D25673" s="815">
        <f t="shared" si="1673"/>
        <v>265</v>
      </c>
      <c r="E25673" s="815">
        <v>2030</v>
      </c>
    </row>
    <row r="25674" spans="1:5">
      <c r="A25674" s="816">
        <f t="shared" si="1674"/>
        <v>47565</v>
      </c>
      <c r="B25674" s="815">
        <f t="shared" si="1671"/>
        <v>82</v>
      </c>
      <c r="C25674" s="815">
        <f t="shared" si="1672"/>
        <v>284</v>
      </c>
      <c r="D25674" s="815">
        <f t="shared" si="1673"/>
        <v>264</v>
      </c>
      <c r="E25674" s="815">
        <v>2030</v>
      </c>
    </row>
    <row r="25675" spans="1:5">
      <c r="A25675" s="816">
        <f t="shared" si="1674"/>
        <v>47566</v>
      </c>
      <c r="B25675" s="815">
        <f t="shared" si="1671"/>
        <v>83</v>
      </c>
      <c r="C25675" s="815">
        <f t="shared" si="1672"/>
        <v>283</v>
      </c>
      <c r="D25675" s="815">
        <f t="shared" si="1673"/>
        <v>263</v>
      </c>
      <c r="E25675" s="815">
        <v>2030</v>
      </c>
    </row>
    <row r="25676" spans="1:5">
      <c r="A25676" s="816">
        <f t="shared" si="1674"/>
        <v>47567</v>
      </c>
      <c r="B25676" s="815">
        <f t="shared" si="1671"/>
        <v>84</v>
      </c>
      <c r="C25676" s="815">
        <f t="shared" si="1672"/>
        <v>282</v>
      </c>
      <c r="D25676" s="815">
        <f t="shared" si="1673"/>
        <v>262</v>
      </c>
      <c r="E25676" s="815">
        <v>2030</v>
      </c>
    </row>
    <row r="25677" spans="1:5">
      <c r="A25677" s="816">
        <f t="shared" si="1674"/>
        <v>47568</v>
      </c>
      <c r="B25677" s="815">
        <f t="shared" si="1671"/>
        <v>85</v>
      </c>
      <c r="C25677" s="815">
        <f t="shared" si="1672"/>
        <v>281</v>
      </c>
      <c r="D25677" s="815">
        <f t="shared" si="1673"/>
        <v>261</v>
      </c>
      <c r="E25677" s="815">
        <v>2030</v>
      </c>
    </row>
    <row r="25678" spans="1:5">
      <c r="A25678" s="816">
        <f t="shared" si="1674"/>
        <v>47569</v>
      </c>
      <c r="B25678" s="815">
        <f t="shared" si="1671"/>
        <v>86</v>
      </c>
      <c r="C25678" s="815">
        <f t="shared" si="1672"/>
        <v>280</v>
      </c>
      <c r="D25678" s="815">
        <f t="shared" si="1673"/>
        <v>260</v>
      </c>
      <c r="E25678" s="815">
        <v>2030</v>
      </c>
    </row>
    <row r="25679" spans="1:5">
      <c r="A25679" s="816">
        <f t="shared" si="1674"/>
        <v>47570</v>
      </c>
      <c r="B25679" s="815">
        <f t="shared" si="1671"/>
        <v>87</v>
      </c>
      <c r="C25679" s="815">
        <f t="shared" si="1672"/>
        <v>279</v>
      </c>
      <c r="D25679" s="815">
        <f t="shared" si="1673"/>
        <v>259</v>
      </c>
      <c r="E25679" s="815">
        <v>2030</v>
      </c>
    </row>
    <row r="25680" spans="1:5">
      <c r="A25680" s="816">
        <f t="shared" si="1674"/>
        <v>47571</v>
      </c>
      <c r="B25680" s="815">
        <f t="shared" si="1671"/>
        <v>88</v>
      </c>
      <c r="C25680" s="815">
        <f t="shared" si="1672"/>
        <v>278</v>
      </c>
      <c r="D25680" s="815">
        <f t="shared" si="1673"/>
        <v>258</v>
      </c>
      <c r="E25680" s="815">
        <v>2030</v>
      </c>
    </row>
    <row r="25681" spans="1:5">
      <c r="A25681" s="816">
        <f t="shared" si="1674"/>
        <v>47572</v>
      </c>
      <c r="B25681" s="815">
        <f t="shared" si="1671"/>
        <v>89</v>
      </c>
      <c r="C25681" s="815">
        <f t="shared" si="1672"/>
        <v>277</v>
      </c>
      <c r="D25681" s="815">
        <f t="shared" si="1673"/>
        <v>257</v>
      </c>
      <c r="E25681" s="815">
        <v>2030</v>
      </c>
    </row>
    <row r="25682" spans="1:5">
      <c r="A25682" s="816">
        <f t="shared" si="1674"/>
        <v>47573</v>
      </c>
      <c r="B25682" s="815">
        <f t="shared" si="1671"/>
        <v>90</v>
      </c>
      <c r="C25682" s="815">
        <f t="shared" si="1672"/>
        <v>276</v>
      </c>
      <c r="D25682" s="815">
        <f t="shared" si="1673"/>
        <v>256</v>
      </c>
      <c r="E25682" s="815">
        <v>2030</v>
      </c>
    </row>
    <row r="25683" spans="1:5">
      <c r="A25683" s="816">
        <f t="shared" si="1674"/>
        <v>47574</v>
      </c>
      <c r="B25683" s="815">
        <f t="shared" si="1671"/>
        <v>91</v>
      </c>
      <c r="C25683" s="815">
        <f t="shared" si="1672"/>
        <v>275</v>
      </c>
      <c r="D25683" s="815">
        <f t="shared" si="1673"/>
        <v>255</v>
      </c>
      <c r="E25683" s="815">
        <v>2030</v>
      </c>
    </row>
    <row r="25684" spans="1:5">
      <c r="A25684" s="816">
        <f t="shared" si="1674"/>
        <v>47575</v>
      </c>
      <c r="B25684" s="815">
        <f t="shared" si="1671"/>
        <v>92</v>
      </c>
      <c r="C25684" s="815">
        <f t="shared" si="1672"/>
        <v>274</v>
      </c>
      <c r="D25684" s="815">
        <f t="shared" si="1673"/>
        <v>254</v>
      </c>
      <c r="E25684" s="815">
        <v>2030</v>
      </c>
    </row>
    <row r="25685" spans="1:5">
      <c r="A25685" s="816">
        <f t="shared" si="1674"/>
        <v>47576</v>
      </c>
      <c r="B25685" s="815">
        <f t="shared" si="1671"/>
        <v>93</v>
      </c>
      <c r="C25685" s="815">
        <f t="shared" si="1672"/>
        <v>273</v>
      </c>
      <c r="D25685" s="815">
        <f t="shared" si="1673"/>
        <v>253</v>
      </c>
      <c r="E25685" s="815">
        <v>2030</v>
      </c>
    </row>
    <row r="25686" spans="1:5">
      <c r="A25686" s="816">
        <f t="shared" si="1674"/>
        <v>47577</v>
      </c>
      <c r="B25686" s="815">
        <f t="shared" si="1671"/>
        <v>94</v>
      </c>
      <c r="C25686" s="815">
        <f t="shared" si="1672"/>
        <v>272</v>
      </c>
      <c r="D25686" s="815">
        <f t="shared" si="1673"/>
        <v>252</v>
      </c>
      <c r="E25686" s="815">
        <v>2030</v>
      </c>
    </row>
    <row r="25687" spans="1:5">
      <c r="A25687" s="816">
        <f t="shared" si="1674"/>
        <v>47578</v>
      </c>
      <c r="B25687" s="815">
        <f t="shared" si="1671"/>
        <v>95</v>
      </c>
      <c r="C25687" s="815">
        <f t="shared" si="1672"/>
        <v>271</v>
      </c>
      <c r="D25687" s="815">
        <f t="shared" si="1673"/>
        <v>251</v>
      </c>
      <c r="E25687" s="815">
        <v>2030</v>
      </c>
    </row>
    <row r="25688" spans="1:5">
      <c r="A25688" s="816">
        <f t="shared" si="1674"/>
        <v>47579</v>
      </c>
      <c r="B25688" s="815">
        <f t="shared" si="1671"/>
        <v>96</v>
      </c>
      <c r="C25688" s="815">
        <f t="shared" si="1672"/>
        <v>270</v>
      </c>
      <c r="D25688" s="815">
        <f t="shared" si="1673"/>
        <v>250</v>
      </c>
      <c r="E25688" s="815">
        <v>2030</v>
      </c>
    </row>
    <row r="25689" spans="1:5">
      <c r="A25689" s="816">
        <f t="shared" si="1674"/>
        <v>47580</v>
      </c>
      <c r="B25689" s="815">
        <f t="shared" si="1671"/>
        <v>97</v>
      </c>
      <c r="C25689" s="815">
        <f t="shared" si="1672"/>
        <v>269</v>
      </c>
      <c r="D25689" s="815">
        <f t="shared" si="1673"/>
        <v>249</v>
      </c>
      <c r="E25689" s="815">
        <v>2030</v>
      </c>
    </row>
    <row r="25690" spans="1:5">
      <c r="A25690" s="816">
        <f t="shared" si="1674"/>
        <v>47581</v>
      </c>
      <c r="B25690" s="815">
        <f t="shared" si="1671"/>
        <v>98</v>
      </c>
      <c r="C25690" s="815">
        <f t="shared" si="1672"/>
        <v>268</v>
      </c>
      <c r="D25690" s="815">
        <f t="shared" si="1673"/>
        <v>248</v>
      </c>
      <c r="E25690" s="815">
        <v>2030</v>
      </c>
    </row>
    <row r="25691" spans="1:5">
      <c r="A25691" s="816">
        <f t="shared" si="1674"/>
        <v>47582</v>
      </c>
      <c r="B25691" s="815">
        <f t="shared" si="1671"/>
        <v>99</v>
      </c>
      <c r="C25691" s="815">
        <f t="shared" si="1672"/>
        <v>267</v>
      </c>
      <c r="D25691" s="815">
        <f t="shared" si="1673"/>
        <v>247</v>
      </c>
      <c r="E25691" s="815">
        <v>2030</v>
      </c>
    </row>
    <row r="25692" spans="1:5">
      <c r="A25692" s="816">
        <f t="shared" si="1674"/>
        <v>47583</v>
      </c>
      <c r="B25692" s="815">
        <f t="shared" si="1671"/>
        <v>100</v>
      </c>
      <c r="C25692" s="815">
        <f t="shared" si="1672"/>
        <v>266</v>
      </c>
      <c r="D25692" s="815">
        <f t="shared" si="1673"/>
        <v>246</v>
      </c>
      <c r="E25692" s="815">
        <v>2030</v>
      </c>
    </row>
    <row r="25693" spans="1:5">
      <c r="A25693" s="816">
        <f t="shared" si="1674"/>
        <v>47584</v>
      </c>
      <c r="B25693" s="815">
        <f t="shared" si="1671"/>
        <v>101</v>
      </c>
      <c r="C25693" s="815">
        <f t="shared" si="1672"/>
        <v>265</v>
      </c>
      <c r="D25693" s="815">
        <f t="shared" si="1673"/>
        <v>245</v>
      </c>
      <c r="E25693" s="815">
        <v>2030</v>
      </c>
    </row>
    <row r="25694" spans="1:5">
      <c r="A25694" s="816">
        <f t="shared" si="1674"/>
        <v>47585</v>
      </c>
      <c r="B25694" s="815">
        <f t="shared" si="1671"/>
        <v>102</v>
      </c>
      <c r="C25694" s="815">
        <f t="shared" si="1672"/>
        <v>264</v>
      </c>
      <c r="D25694" s="815">
        <f t="shared" si="1673"/>
        <v>244</v>
      </c>
      <c r="E25694" s="815">
        <v>2030</v>
      </c>
    </row>
    <row r="25695" spans="1:5">
      <c r="A25695" s="816">
        <f t="shared" si="1674"/>
        <v>47586</v>
      </c>
      <c r="B25695" s="815">
        <f t="shared" si="1671"/>
        <v>103</v>
      </c>
      <c r="C25695" s="815">
        <f t="shared" si="1672"/>
        <v>263</v>
      </c>
      <c r="D25695" s="815">
        <f t="shared" si="1673"/>
        <v>243</v>
      </c>
      <c r="E25695" s="815">
        <v>2030</v>
      </c>
    </row>
    <row r="25696" spans="1:5">
      <c r="A25696" s="816">
        <f t="shared" si="1674"/>
        <v>47587</v>
      </c>
      <c r="B25696" s="815">
        <f t="shared" si="1671"/>
        <v>104</v>
      </c>
      <c r="C25696" s="815">
        <f t="shared" si="1672"/>
        <v>262</v>
      </c>
      <c r="D25696" s="815">
        <f t="shared" si="1673"/>
        <v>242</v>
      </c>
      <c r="E25696" s="815">
        <v>2030</v>
      </c>
    </row>
    <row r="25697" spans="1:5">
      <c r="A25697" s="816">
        <f t="shared" si="1674"/>
        <v>47588</v>
      </c>
      <c r="B25697" s="815">
        <f t="shared" si="1671"/>
        <v>105</v>
      </c>
      <c r="C25697" s="815">
        <f t="shared" si="1672"/>
        <v>261</v>
      </c>
      <c r="D25697" s="815">
        <f t="shared" si="1673"/>
        <v>241</v>
      </c>
      <c r="E25697" s="815">
        <v>2030</v>
      </c>
    </row>
    <row r="25698" spans="1:5">
      <c r="A25698" s="816">
        <f t="shared" si="1674"/>
        <v>47589</v>
      </c>
      <c r="B25698" s="815">
        <f t="shared" si="1671"/>
        <v>106</v>
      </c>
      <c r="C25698" s="815">
        <f t="shared" si="1672"/>
        <v>260</v>
      </c>
      <c r="D25698" s="815">
        <f t="shared" si="1673"/>
        <v>240</v>
      </c>
      <c r="E25698" s="815">
        <v>2030</v>
      </c>
    </row>
    <row r="25699" spans="1:5">
      <c r="A25699" s="816">
        <f t="shared" si="1674"/>
        <v>47590</v>
      </c>
      <c r="B25699" s="815">
        <f t="shared" si="1671"/>
        <v>107</v>
      </c>
      <c r="C25699" s="815">
        <f t="shared" si="1672"/>
        <v>259</v>
      </c>
      <c r="D25699" s="815">
        <f t="shared" si="1673"/>
        <v>239</v>
      </c>
      <c r="E25699" s="815">
        <v>2030</v>
      </c>
    </row>
    <row r="25700" spans="1:5">
      <c r="A25700" s="816">
        <f t="shared" si="1674"/>
        <v>47591</v>
      </c>
      <c r="B25700" s="815">
        <f t="shared" si="1671"/>
        <v>108</v>
      </c>
      <c r="C25700" s="815">
        <f t="shared" si="1672"/>
        <v>258</v>
      </c>
      <c r="D25700" s="815">
        <f t="shared" si="1673"/>
        <v>238</v>
      </c>
      <c r="E25700" s="815">
        <v>2030</v>
      </c>
    </row>
    <row r="25701" spans="1:5">
      <c r="A25701" s="816">
        <f t="shared" si="1674"/>
        <v>47592</v>
      </c>
      <c r="B25701" s="815">
        <f t="shared" si="1671"/>
        <v>109</v>
      </c>
      <c r="C25701" s="815">
        <f t="shared" si="1672"/>
        <v>257</v>
      </c>
      <c r="D25701" s="815">
        <f t="shared" si="1673"/>
        <v>237</v>
      </c>
      <c r="E25701" s="815">
        <v>2030</v>
      </c>
    </row>
    <row r="25702" spans="1:5">
      <c r="A25702" s="816">
        <f t="shared" si="1674"/>
        <v>47593</v>
      </c>
      <c r="B25702" s="815">
        <f t="shared" ref="B25702:B25765" si="1675">B25701+1</f>
        <v>110</v>
      </c>
      <c r="C25702" s="815">
        <f t="shared" ref="C25702:C25765" si="1676">C25701-1</f>
        <v>256</v>
      </c>
      <c r="D25702" s="815">
        <f t="shared" ref="D25702:D25765" si="1677">D25701-1</f>
        <v>236</v>
      </c>
      <c r="E25702" s="815">
        <v>2030</v>
      </c>
    </row>
    <row r="25703" spans="1:5">
      <c r="A25703" s="816">
        <f t="shared" si="1674"/>
        <v>47594</v>
      </c>
      <c r="B25703" s="815">
        <f t="shared" si="1675"/>
        <v>111</v>
      </c>
      <c r="C25703" s="815">
        <f t="shared" si="1676"/>
        <v>255</v>
      </c>
      <c r="D25703" s="815">
        <f t="shared" si="1677"/>
        <v>235</v>
      </c>
      <c r="E25703" s="815">
        <v>2030</v>
      </c>
    </row>
    <row r="25704" spans="1:5">
      <c r="A25704" s="816">
        <f t="shared" si="1674"/>
        <v>47595</v>
      </c>
      <c r="B25704" s="815">
        <f t="shared" si="1675"/>
        <v>112</v>
      </c>
      <c r="C25704" s="815">
        <f t="shared" si="1676"/>
        <v>254</v>
      </c>
      <c r="D25704" s="815">
        <f t="shared" si="1677"/>
        <v>234</v>
      </c>
      <c r="E25704" s="815">
        <v>2030</v>
      </c>
    </row>
    <row r="25705" spans="1:5">
      <c r="A25705" s="816">
        <f t="shared" si="1674"/>
        <v>47596</v>
      </c>
      <c r="B25705" s="815">
        <f t="shared" si="1675"/>
        <v>113</v>
      </c>
      <c r="C25705" s="815">
        <f t="shared" si="1676"/>
        <v>253</v>
      </c>
      <c r="D25705" s="815">
        <f t="shared" si="1677"/>
        <v>233</v>
      </c>
      <c r="E25705" s="815">
        <v>2030</v>
      </c>
    </row>
    <row r="25706" spans="1:5">
      <c r="A25706" s="816">
        <f t="shared" si="1674"/>
        <v>47597</v>
      </c>
      <c r="B25706" s="815">
        <f t="shared" si="1675"/>
        <v>114</v>
      </c>
      <c r="C25706" s="815">
        <f t="shared" si="1676"/>
        <v>252</v>
      </c>
      <c r="D25706" s="815">
        <f t="shared" si="1677"/>
        <v>232</v>
      </c>
      <c r="E25706" s="815">
        <v>2030</v>
      </c>
    </row>
    <row r="25707" spans="1:5">
      <c r="A25707" s="816">
        <f t="shared" si="1674"/>
        <v>47598</v>
      </c>
      <c r="B25707" s="815">
        <f t="shared" si="1675"/>
        <v>115</v>
      </c>
      <c r="C25707" s="815">
        <f t="shared" si="1676"/>
        <v>251</v>
      </c>
      <c r="D25707" s="815">
        <f t="shared" si="1677"/>
        <v>231</v>
      </c>
      <c r="E25707" s="815">
        <v>2030</v>
      </c>
    </row>
    <row r="25708" spans="1:5">
      <c r="A25708" s="816">
        <f t="shared" si="1674"/>
        <v>47599</v>
      </c>
      <c r="B25708" s="815">
        <f t="shared" si="1675"/>
        <v>116</v>
      </c>
      <c r="C25708" s="815">
        <f t="shared" si="1676"/>
        <v>250</v>
      </c>
      <c r="D25708" s="815">
        <f t="shared" si="1677"/>
        <v>230</v>
      </c>
      <c r="E25708" s="815">
        <v>2030</v>
      </c>
    </row>
    <row r="25709" spans="1:5">
      <c r="A25709" s="816">
        <f t="shared" si="1674"/>
        <v>47600</v>
      </c>
      <c r="B25709" s="815">
        <f t="shared" si="1675"/>
        <v>117</v>
      </c>
      <c r="C25709" s="815">
        <f t="shared" si="1676"/>
        <v>249</v>
      </c>
      <c r="D25709" s="815">
        <f t="shared" si="1677"/>
        <v>229</v>
      </c>
      <c r="E25709" s="815">
        <v>2030</v>
      </c>
    </row>
    <row r="25710" spans="1:5">
      <c r="A25710" s="816">
        <f t="shared" si="1674"/>
        <v>47601</v>
      </c>
      <c r="B25710" s="815">
        <f t="shared" si="1675"/>
        <v>118</v>
      </c>
      <c r="C25710" s="815">
        <f t="shared" si="1676"/>
        <v>248</v>
      </c>
      <c r="D25710" s="815">
        <f t="shared" si="1677"/>
        <v>228</v>
      </c>
      <c r="E25710" s="815">
        <v>2030</v>
      </c>
    </row>
    <row r="25711" spans="1:5">
      <c r="A25711" s="816">
        <f t="shared" si="1674"/>
        <v>47602</v>
      </c>
      <c r="B25711" s="815">
        <f t="shared" si="1675"/>
        <v>119</v>
      </c>
      <c r="C25711" s="815">
        <f t="shared" si="1676"/>
        <v>247</v>
      </c>
      <c r="D25711" s="815">
        <f t="shared" si="1677"/>
        <v>227</v>
      </c>
      <c r="E25711" s="815">
        <v>2030</v>
      </c>
    </row>
    <row r="25712" spans="1:5">
      <c r="A25712" s="816">
        <f t="shared" si="1674"/>
        <v>47603</v>
      </c>
      <c r="B25712" s="815">
        <f t="shared" si="1675"/>
        <v>120</v>
      </c>
      <c r="C25712" s="815">
        <f t="shared" si="1676"/>
        <v>246</v>
      </c>
      <c r="D25712" s="815">
        <f t="shared" si="1677"/>
        <v>226</v>
      </c>
      <c r="E25712" s="815">
        <v>2030</v>
      </c>
    </row>
    <row r="25713" spans="1:5">
      <c r="A25713" s="816">
        <f t="shared" si="1674"/>
        <v>47604</v>
      </c>
      <c r="B25713" s="815">
        <f t="shared" si="1675"/>
        <v>121</v>
      </c>
      <c r="C25713" s="815">
        <f t="shared" si="1676"/>
        <v>245</v>
      </c>
      <c r="D25713" s="815">
        <f t="shared" si="1677"/>
        <v>225</v>
      </c>
      <c r="E25713" s="815">
        <v>2030</v>
      </c>
    </row>
    <row r="25714" spans="1:5">
      <c r="A25714" s="816">
        <f t="shared" si="1674"/>
        <v>47605</v>
      </c>
      <c r="B25714" s="815">
        <f t="shared" si="1675"/>
        <v>122</v>
      </c>
      <c r="C25714" s="815">
        <f t="shared" si="1676"/>
        <v>244</v>
      </c>
      <c r="D25714" s="815">
        <f t="shared" si="1677"/>
        <v>224</v>
      </c>
      <c r="E25714" s="815">
        <v>2030</v>
      </c>
    </row>
    <row r="25715" spans="1:5">
      <c r="A25715" s="816">
        <f t="shared" ref="A25715:A25778" si="1678">A25714+1</f>
        <v>47606</v>
      </c>
      <c r="B25715" s="815">
        <f t="shared" si="1675"/>
        <v>123</v>
      </c>
      <c r="C25715" s="815">
        <f t="shared" si="1676"/>
        <v>243</v>
      </c>
      <c r="D25715" s="815">
        <f t="shared" si="1677"/>
        <v>223</v>
      </c>
      <c r="E25715" s="815">
        <v>2030</v>
      </c>
    </row>
    <row r="25716" spans="1:5">
      <c r="A25716" s="816">
        <f t="shared" si="1678"/>
        <v>47607</v>
      </c>
      <c r="B25716" s="815">
        <f t="shared" si="1675"/>
        <v>124</v>
      </c>
      <c r="C25716" s="815">
        <f t="shared" si="1676"/>
        <v>242</v>
      </c>
      <c r="D25716" s="815">
        <f t="shared" si="1677"/>
        <v>222</v>
      </c>
      <c r="E25716" s="815">
        <v>2030</v>
      </c>
    </row>
    <row r="25717" spans="1:5">
      <c r="A25717" s="816">
        <f t="shared" si="1678"/>
        <v>47608</v>
      </c>
      <c r="B25717" s="815">
        <f t="shared" si="1675"/>
        <v>125</v>
      </c>
      <c r="C25717" s="815">
        <f t="shared" si="1676"/>
        <v>241</v>
      </c>
      <c r="D25717" s="815">
        <f t="shared" si="1677"/>
        <v>221</v>
      </c>
      <c r="E25717" s="815">
        <v>2030</v>
      </c>
    </row>
    <row r="25718" spans="1:5">
      <c r="A25718" s="816">
        <f t="shared" si="1678"/>
        <v>47609</v>
      </c>
      <c r="B25718" s="815">
        <f t="shared" si="1675"/>
        <v>126</v>
      </c>
      <c r="C25718" s="815">
        <f t="shared" si="1676"/>
        <v>240</v>
      </c>
      <c r="D25718" s="815">
        <f t="shared" si="1677"/>
        <v>220</v>
      </c>
      <c r="E25718" s="815">
        <v>2030</v>
      </c>
    </row>
    <row r="25719" spans="1:5">
      <c r="A25719" s="816">
        <f t="shared" si="1678"/>
        <v>47610</v>
      </c>
      <c r="B25719" s="815">
        <f t="shared" si="1675"/>
        <v>127</v>
      </c>
      <c r="C25719" s="815">
        <f t="shared" si="1676"/>
        <v>239</v>
      </c>
      <c r="D25719" s="815">
        <f t="shared" si="1677"/>
        <v>219</v>
      </c>
      <c r="E25719" s="815">
        <v>2030</v>
      </c>
    </row>
    <row r="25720" spans="1:5">
      <c r="A25720" s="816">
        <f t="shared" si="1678"/>
        <v>47611</v>
      </c>
      <c r="B25720" s="815">
        <f t="shared" si="1675"/>
        <v>128</v>
      </c>
      <c r="C25720" s="815">
        <f t="shared" si="1676"/>
        <v>238</v>
      </c>
      <c r="D25720" s="815">
        <f t="shared" si="1677"/>
        <v>218</v>
      </c>
      <c r="E25720" s="815">
        <v>2030</v>
      </c>
    </row>
    <row r="25721" spans="1:5">
      <c r="A25721" s="816">
        <f t="shared" si="1678"/>
        <v>47612</v>
      </c>
      <c r="B25721" s="815">
        <f t="shared" si="1675"/>
        <v>129</v>
      </c>
      <c r="C25721" s="815">
        <f t="shared" si="1676"/>
        <v>237</v>
      </c>
      <c r="D25721" s="815">
        <f t="shared" si="1677"/>
        <v>217</v>
      </c>
      <c r="E25721" s="815">
        <v>2030</v>
      </c>
    </row>
    <row r="25722" spans="1:5">
      <c r="A25722" s="816">
        <f t="shared" si="1678"/>
        <v>47613</v>
      </c>
      <c r="B25722" s="815">
        <f t="shared" si="1675"/>
        <v>130</v>
      </c>
      <c r="C25722" s="815">
        <f t="shared" si="1676"/>
        <v>236</v>
      </c>
      <c r="D25722" s="815">
        <f t="shared" si="1677"/>
        <v>216</v>
      </c>
      <c r="E25722" s="815">
        <v>2030</v>
      </c>
    </row>
    <row r="25723" spans="1:5">
      <c r="A25723" s="816">
        <f t="shared" si="1678"/>
        <v>47614</v>
      </c>
      <c r="B25723" s="815">
        <f t="shared" si="1675"/>
        <v>131</v>
      </c>
      <c r="C25723" s="815">
        <f t="shared" si="1676"/>
        <v>235</v>
      </c>
      <c r="D25723" s="815">
        <f t="shared" si="1677"/>
        <v>215</v>
      </c>
      <c r="E25723" s="815">
        <v>2030</v>
      </c>
    </row>
    <row r="25724" spans="1:5">
      <c r="A25724" s="816">
        <f t="shared" si="1678"/>
        <v>47615</v>
      </c>
      <c r="B25724" s="815">
        <f t="shared" si="1675"/>
        <v>132</v>
      </c>
      <c r="C25724" s="815">
        <f t="shared" si="1676"/>
        <v>234</v>
      </c>
      <c r="D25724" s="815">
        <f t="shared" si="1677"/>
        <v>214</v>
      </c>
      <c r="E25724" s="815">
        <v>2030</v>
      </c>
    </row>
    <row r="25725" spans="1:5">
      <c r="A25725" s="816">
        <f t="shared" si="1678"/>
        <v>47616</v>
      </c>
      <c r="B25725" s="815">
        <f t="shared" si="1675"/>
        <v>133</v>
      </c>
      <c r="C25725" s="815">
        <f t="shared" si="1676"/>
        <v>233</v>
      </c>
      <c r="D25725" s="815">
        <f t="shared" si="1677"/>
        <v>213</v>
      </c>
      <c r="E25725" s="815">
        <v>2030</v>
      </c>
    </row>
    <row r="25726" spans="1:5">
      <c r="A25726" s="816">
        <f t="shared" si="1678"/>
        <v>47617</v>
      </c>
      <c r="B25726" s="815">
        <f t="shared" si="1675"/>
        <v>134</v>
      </c>
      <c r="C25726" s="815">
        <f t="shared" si="1676"/>
        <v>232</v>
      </c>
      <c r="D25726" s="815">
        <f t="shared" si="1677"/>
        <v>212</v>
      </c>
      <c r="E25726" s="815">
        <v>2030</v>
      </c>
    </row>
    <row r="25727" spans="1:5">
      <c r="A25727" s="816">
        <f t="shared" si="1678"/>
        <v>47618</v>
      </c>
      <c r="B25727" s="815">
        <f t="shared" si="1675"/>
        <v>135</v>
      </c>
      <c r="C25727" s="815">
        <f t="shared" si="1676"/>
        <v>231</v>
      </c>
      <c r="D25727" s="815">
        <f t="shared" si="1677"/>
        <v>211</v>
      </c>
      <c r="E25727" s="815">
        <v>2030</v>
      </c>
    </row>
    <row r="25728" spans="1:5">
      <c r="A25728" s="816">
        <f t="shared" si="1678"/>
        <v>47619</v>
      </c>
      <c r="B25728" s="815">
        <f t="shared" si="1675"/>
        <v>136</v>
      </c>
      <c r="C25728" s="815">
        <f t="shared" si="1676"/>
        <v>230</v>
      </c>
      <c r="D25728" s="815">
        <f t="shared" si="1677"/>
        <v>210</v>
      </c>
      <c r="E25728" s="815">
        <v>2030</v>
      </c>
    </row>
    <row r="25729" spans="1:5">
      <c r="A25729" s="816">
        <f t="shared" si="1678"/>
        <v>47620</v>
      </c>
      <c r="B25729" s="815">
        <f t="shared" si="1675"/>
        <v>137</v>
      </c>
      <c r="C25729" s="815">
        <f t="shared" si="1676"/>
        <v>229</v>
      </c>
      <c r="D25729" s="815">
        <f t="shared" si="1677"/>
        <v>209</v>
      </c>
      <c r="E25729" s="815">
        <v>2030</v>
      </c>
    </row>
    <row r="25730" spans="1:5">
      <c r="A25730" s="816">
        <f t="shared" si="1678"/>
        <v>47621</v>
      </c>
      <c r="B25730" s="815">
        <f t="shared" si="1675"/>
        <v>138</v>
      </c>
      <c r="C25730" s="815">
        <f t="shared" si="1676"/>
        <v>228</v>
      </c>
      <c r="D25730" s="815">
        <f t="shared" si="1677"/>
        <v>208</v>
      </c>
      <c r="E25730" s="815">
        <v>2030</v>
      </c>
    </row>
    <row r="25731" spans="1:5">
      <c r="A25731" s="816">
        <f t="shared" si="1678"/>
        <v>47622</v>
      </c>
      <c r="B25731" s="815">
        <f t="shared" si="1675"/>
        <v>139</v>
      </c>
      <c r="C25731" s="815">
        <f t="shared" si="1676"/>
        <v>227</v>
      </c>
      <c r="D25731" s="815">
        <f t="shared" si="1677"/>
        <v>207</v>
      </c>
      <c r="E25731" s="815">
        <v>2030</v>
      </c>
    </row>
    <row r="25732" spans="1:5">
      <c r="A25732" s="816">
        <f t="shared" si="1678"/>
        <v>47623</v>
      </c>
      <c r="B25732" s="815">
        <f t="shared" si="1675"/>
        <v>140</v>
      </c>
      <c r="C25732" s="815">
        <f t="shared" si="1676"/>
        <v>226</v>
      </c>
      <c r="D25732" s="815">
        <f t="shared" si="1677"/>
        <v>206</v>
      </c>
      <c r="E25732" s="815">
        <v>2030</v>
      </c>
    </row>
    <row r="25733" spans="1:5">
      <c r="A25733" s="816">
        <f t="shared" si="1678"/>
        <v>47624</v>
      </c>
      <c r="B25733" s="815">
        <f t="shared" si="1675"/>
        <v>141</v>
      </c>
      <c r="C25733" s="815">
        <f t="shared" si="1676"/>
        <v>225</v>
      </c>
      <c r="D25733" s="815">
        <f t="shared" si="1677"/>
        <v>205</v>
      </c>
      <c r="E25733" s="815">
        <v>2030</v>
      </c>
    </row>
    <row r="25734" spans="1:5">
      <c r="A25734" s="816">
        <f t="shared" si="1678"/>
        <v>47625</v>
      </c>
      <c r="B25734" s="815">
        <f t="shared" si="1675"/>
        <v>142</v>
      </c>
      <c r="C25734" s="815">
        <f t="shared" si="1676"/>
        <v>224</v>
      </c>
      <c r="D25734" s="815">
        <f t="shared" si="1677"/>
        <v>204</v>
      </c>
      <c r="E25734" s="815">
        <v>2030</v>
      </c>
    </row>
    <row r="25735" spans="1:5">
      <c r="A25735" s="816">
        <f t="shared" si="1678"/>
        <v>47626</v>
      </c>
      <c r="B25735" s="815">
        <f t="shared" si="1675"/>
        <v>143</v>
      </c>
      <c r="C25735" s="815">
        <f t="shared" si="1676"/>
        <v>223</v>
      </c>
      <c r="D25735" s="815">
        <f t="shared" si="1677"/>
        <v>203</v>
      </c>
      <c r="E25735" s="815">
        <v>2030</v>
      </c>
    </row>
    <row r="25736" spans="1:5">
      <c r="A25736" s="816">
        <f t="shared" si="1678"/>
        <v>47627</v>
      </c>
      <c r="B25736" s="815">
        <f t="shared" si="1675"/>
        <v>144</v>
      </c>
      <c r="C25736" s="815">
        <f t="shared" si="1676"/>
        <v>222</v>
      </c>
      <c r="D25736" s="815">
        <f t="shared" si="1677"/>
        <v>202</v>
      </c>
      <c r="E25736" s="815">
        <v>2030</v>
      </c>
    </row>
    <row r="25737" spans="1:5">
      <c r="A25737" s="816">
        <f t="shared" si="1678"/>
        <v>47628</v>
      </c>
      <c r="B25737" s="815">
        <f t="shared" si="1675"/>
        <v>145</v>
      </c>
      <c r="C25737" s="815">
        <f t="shared" si="1676"/>
        <v>221</v>
      </c>
      <c r="D25737" s="815">
        <f t="shared" si="1677"/>
        <v>201</v>
      </c>
      <c r="E25737" s="815">
        <v>2030</v>
      </c>
    </row>
    <row r="25738" spans="1:5">
      <c r="A25738" s="816">
        <f t="shared" si="1678"/>
        <v>47629</v>
      </c>
      <c r="B25738" s="815">
        <f t="shared" si="1675"/>
        <v>146</v>
      </c>
      <c r="C25738" s="815">
        <f t="shared" si="1676"/>
        <v>220</v>
      </c>
      <c r="D25738" s="815">
        <f t="shared" si="1677"/>
        <v>200</v>
      </c>
      <c r="E25738" s="815">
        <v>2030</v>
      </c>
    </row>
    <row r="25739" spans="1:5">
      <c r="A25739" s="816">
        <f t="shared" si="1678"/>
        <v>47630</v>
      </c>
      <c r="B25739" s="815">
        <f t="shared" si="1675"/>
        <v>147</v>
      </c>
      <c r="C25739" s="815">
        <f t="shared" si="1676"/>
        <v>219</v>
      </c>
      <c r="D25739" s="815">
        <f t="shared" si="1677"/>
        <v>199</v>
      </c>
      <c r="E25739" s="815">
        <v>2030</v>
      </c>
    </row>
    <row r="25740" spans="1:5">
      <c r="A25740" s="816">
        <f t="shared" si="1678"/>
        <v>47631</v>
      </c>
      <c r="B25740" s="815">
        <f t="shared" si="1675"/>
        <v>148</v>
      </c>
      <c r="C25740" s="815">
        <f t="shared" si="1676"/>
        <v>218</v>
      </c>
      <c r="D25740" s="815">
        <f t="shared" si="1677"/>
        <v>198</v>
      </c>
      <c r="E25740" s="815">
        <v>2030</v>
      </c>
    </row>
    <row r="25741" spans="1:5">
      <c r="A25741" s="816">
        <f t="shared" si="1678"/>
        <v>47632</v>
      </c>
      <c r="B25741" s="815">
        <f t="shared" si="1675"/>
        <v>149</v>
      </c>
      <c r="C25741" s="815">
        <f t="shared" si="1676"/>
        <v>217</v>
      </c>
      <c r="D25741" s="815">
        <f t="shared" si="1677"/>
        <v>197</v>
      </c>
      <c r="E25741" s="815">
        <v>2030</v>
      </c>
    </row>
    <row r="25742" spans="1:5">
      <c r="A25742" s="816">
        <f t="shared" si="1678"/>
        <v>47633</v>
      </c>
      <c r="B25742" s="815">
        <f t="shared" si="1675"/>
        <v>150</v>
      </c>
      <c r="C25742" s="815">
        <f t="shared" si="1676"/>
        <v>216</v>
      </c>
      <c r="D25742" s="815">
        <f t="shared" si="1677"/>
        <v>196</v>
      </c>
      <c r="E25742" s="815">
        <v>2030</v>
      </c>
    </row>
    <row r="25743" spans="1:5">
      <c r="A25743" s="816">
        <f t="shared" si="1678"/>
        <v>47634</v>
      </c>
      <c r="B25743" s="815">
        <f t="shared" si="1675"/>
        <v>151</v>
      </c>
      <c r="C25743" s="815">
        <f t="shared" si="1676"/>
        <v>215</v>
      </c>
      <c r="D25743" s="815">
        <f t="shared" si="1677"/>
        <v>195</v>
      </c>
      <c r="E25743" s="815">
        <v>2030</v>
      </c>
    </row>
    <row r="25744" spans="1:5">
      <c r="A25744" s="816">
        <f t="shared" si="1678"/>
        <v>47635</v>
      </c>
      <c r="B25744" s="815">
        <f t="shared" si="1675"/>
        <v>152</v>
      </c>
      <c r="C25744" s="815">
        <f t="shared" si="1676"/>
        <v>214</v>
      </c>
      <c r="D25744" s="815">
        <f t="shared" si="1677"/>
        <v>194</v>
      </c>
      <c r="E25744" s="815">
        <v>2030</v>
      </c>
    </row>
    <row r="25745" spans="1:5">
      <c r="A25745" s="816">
        <f t="shared" si="1678"/>
        <v>47636</v>
      </c>
      <c r="B25745" s="815">
        <f t="shared" si="1675"/>
        <v>153</v>
      </c>
      <c r="C25745" s="815">
        <f t="shared" si="1676"/>
        <v>213</v>
      </c>
      <c r="D25745" s="815">
        <f t="shared" si="1677"/>
        <v>193</v>
      </c>
      <c r="E25745" s="815">
        <v>2030</v>
      </c>
    </row>
    <row r="25746" spans="1:5">
      <c r="A25746" s="816">
        <f t="shared" si="1678"/>
        <v>47637</v>
      </c>
      <c r="B25746" s="815">
        <f t="shared" si="1675"/>
        <v>154</v>
      </c>
      <c r="C25746" s="815">
        <f t="shared" si="1676"/>
        <v>212</v>
      </c>
      <c r="D25746" s="815">
        <f t="shared" si="1677"/>
        <v>192</v>
      </c>
      <c r="E25746" s="815">
        <v>2030</v>
      </c>
    </row>
    <row r="25747" spans="1:5">
      <c r="A25747" s="816">
        <f t="shared" si="1678"/>
        <v>47638</v>
      </c>
      <c r="B25747" s="815">
        <f t="shared" si="1675"/>
        <v>155</v>
      </c>
      <c r="C25747" s="815">
        <f t="shared" si="1676"/>
        <v>211</v>
      </c>
      <c r="D25747" s="815">
        <f t="shared" si="1677"/>
        <v>191</v>
      </c>
      <c r="E25747" s="815">
        <v>2030</v>
      </c>
    </row>
    <row r="25748" spans="1:5">
      <c r="A25748" s="816">
        <f t="shared" si="1678"/>
        <v>47639</v>
      </c>
      <c r="B25748" s="815">
        <f t="shared" si="1675"/>
        <v>156</v>
      </c>
      <c r="C25748" s="815">
        <f t="shared" si="1676"/>
        <v>210</v>
      </c>
      <c r="D25748" s="815">
        <f t="shared" si="1677"/>
        <v>190</v>
      </c>
      <c r="E25748" s="815">
        <v>2030</v>
      </c>
    </row>
    <row r="25749" spans="1:5">
      <c r="A25749" s="816">
        <f t="shared" si="1678"/>
        <v>47640</v>
      </c>
      <c r="B25749" s="815">
        <f t="shared" si="1675"/>
        <v>157</v>
      </c>
      <c r="C25749" s="815">
        <f t="shared" si="1676"/>
        <v>209</v>
      </c>
      <c r="D25749" s="815">
        <f t="shared" si="1677"/>
        <v>189</v>
      </c>
      <c r="E25749" s="815">
        <v>2030</v>
      </c>
    </row>
    <row r="25750" spans="1:5">
      <c r="A25750" s="816">
        <f t="shared" si="1678"/>
        <v>47641</v>
      </c>
      <c r="B25750" s="815">
        <f t="shared" si="1675"/>
        <v>158</v>
      </c>
      <c r="C25750" s="815">
        <f t="shared" si="1676"/>
        <v>208</v>
      </c>
      <c r="D25750" s="815">
        <f t="shared" si="1677"/>
        <v>188</v>
      </c>
      <c r="E25750" s="815">
        <v>2030</v>
      </c>
    </row>
    <row r="25751" spans="1:5">
      <c r="A25751" s="816">
        <f t="shared" si="1678"/>
        <v>47642</v>
      </c>
      <c r="B25751" s="815">
        <f t="shared" si="1675"/>
        <v>159</v>
      </c>
      <c r="C25751" s="815">
        <f t="shared" si="1676"/>
        <v>207</v>
      </c>
      <c r="D25751" s="815">
        <f t="shared" si="1677"/>
        <v>187</v>
      </c>
      <c r="E25751" s="815">
        <v>2030</v>
      </c>
    </row>
    <row r="25752" spans="1:5">
      <c r="A25752" s="816">
        <f t="shared" si="1678"/>
        <v>47643</v>
      </c>
      <c r="B25752" s="815">
        <f t="shared" si="1675"/>
        <v>160</v>
      </c>
      <c r="C25752" s="815">
        <f t="shared" si="1676"/>
        <v>206</v>
      </c>
      <c r="D25752" s="815">
        <f t="shared" si="1677"/>
        <v>186</v>
      </c>
      <c r="E25752" s="815">
        <v>2030</v>
      </c>
    </row>
    <row r="25753" spans="1:5">
      <c r="A25753" s="816">
        <f t="shared" si="1678"/>
        <v>47644</v>
      </c>
      <c r="B25753" s="815">
        <f t="shared" si="1675"/>
        <v>161</v>
      </c>
      <c r="C25753" s="815">
        <f t="shared" si="1676"/>
        <v>205</v>
      </c>
      <c r="D25753" s="815">
        <f t="shared" si="1677"/>
        <v>185</v>
      </c>
      <c r="E25753" s="815">
        <v>2030</v>
      </c>
    </row>
    <row r="25754" spans="1:5">
      <c r="A25754" s="816">
        <f t="shared" si="1678"/>
        <v>47645</v>
      </c>
      <c r="B25754" s="815">
        <f t="shared" si="1675"/>
        <v>162</v>
      </c>
      <c r="C25754" s="815">
        <f t="shared" si="1676"/>
        <v>204</v>
      </c>
      <c r="D25754" s="815">
        <f t="shared" si="1677"/>
        <v>184</v>
      </c>
      <c r="E25754" s="815">
        <v>2030</v>
      </c>
    </row>
    <row r="25755" spans="1:5">
      <c r="A25755" s="816">
        <f t="shared" si="1678"/>
        <v>47646</v>
      </c>
      <c r="B25755" s="815">
        <f t="shared" si="1675"/>
        <v>163</v>
      </c>
      <c r="C25755" s="815">
        <f t="shared" si="1676"/>
        <v>203</v>
      </c>
      <c r="D25755" s="815">
        <f t="shared" si="1677"/>
        <v>183</v>
      </c>
      <c r="E25755" s="815">
        <v>2030</v>
      </c>
    </row>
    <row r="25756" spans="1:5">
      <c r="A25756" s="816">
        <f t="shared" si="1678"/>
        <v>47647</v>
      </c>
      <c r="B25756" s="815">
        <f t="shared" si="1675"/>
        <v>164</v>
      </c>
      <c r="C25756" s="815">
        <f t="shared" si="1676"/>
        <v>202</v>
      </c>
      <c r="D25756" s="815">
        <f t="shared" si="1677"/>
        <v>182</v>
      </c>
      <c r="E25756" s="815">
        <v>2030</v>
      </c>
    </row>
    <row r="25757" spans="1:5">
      <c r="A25757" s="816">
        <f t="shared" si="1678"/>
        <v>47648</v>
      </c>
      <c r="B25757" s="815">
        <f t="shared" si="1675"/>
        <v>165</v>
      </c>
      <c r="C25757" s="815">
        <f t="shared" si="1676"/>
        <v>201</v>
      </c>
      <c r="D25757" s="815">
        <f t="shared" si="1677"/>
        <v>181</v>
      </c>
      <c r="E25757" s="815">
        <v>2030</v>
      </c>
    </row>
    <row r="25758" spans="1:5">
      <c r="A25758" s="816">
        <f t="shared" si="1678"/>
        <v>47649</v>
      </c>
      <c r="B25758" s="815">
        <f t="shared" si="1675"/>
        <v>166</v>
      </c>
      <c r="C25758" s="815">
        <f t="shared" si="1676"/>
        <v>200</v>
      </c>
      <c r="D25758" s="815">
        <f t="shared" si="1677"/>
        <v>180</v>
      </c>
      <c r="E25758" s="815">
        <v>2030</v>
      </c>
    </row>
    <row r="25759" spans="1:5">
      <c r="A25759" s="816">
        <f t="shared" si="1678"/>
        <v>47650</v>
      </c>
      <c r="B25759" s="815">
        <f t="shared" si="1675"/>
        <v>167</v>
      </c>
      <c r="C25759" s="815">
        <f t="shared" si="1676"/>
        <v>199</v>
      </c>
      <c r="D25759" s="815">
        <f t="shared" si="1677"/>
        <v>179</v>
      </c>
      <c r="E25759" s="815">
        <v>2030</v>
      </c>
    </row>
    <row r="25760" spans="1:5">
      <c r="A25760" s="816">
        <f t="shared" si="1678"/>
        <v>47651</v>
      </c>
      <c r="B25760" s="815">
        <f t="shared" si="1675"/>
        <v>168</v>
      </c>
      <c r="C25760" s="815">
        <f t="shared" si="1676"/>
        <v>198</v>
      </c>
      <c r="D25760" s="815">
        <f t="shared" si="1677"/>
        <v>178</v>
      </c>
      <c r="E25760" s="815">
        <v>2030</v>
      </c>
    </row>
    <row r="25761" spans="1:5">
      <c r="A25761" s="816">
        <f t="shared" si="1678"/>
        <v>47652</v>
      </c>
      <c r="B25761" s="815">
        <f t="shared" si="1675"/>
        <v>169</v>
      </c>
      <c r="C25761" s="815">
        <f t="shared" si="1676"/>
        <v>197</v>
      </c>
      <c r="D25761" s="815">
        <f t="shared" si="1677"/>
        <v>177</v>
      </c>
      <c r="E25761" s="815">
        <v>2030</v>
      </c>
    </row>
    <row r="25762" spans="1:5">
      <c r="A25762" s="816">
        <f t="shared" si="1678"/>
        <v>47653</v>
      </c>
      <c r="B25762" s="815">
        <f t="shared" si="1675"/>
        <v>170</v>
      </c>
      <c r="C25762" s="815">
        <f t="shared" si="1676"/>
        <v>196</v>
      </c>
      <c r="D25762" s="815">
        <f t="shared" si="1677"/>
        <v>176</v>
      </c>
      <c r="E25762" s="815">
        <v>2030</v>
      </c>
    </row>
    <row r="25763" spans="1:5">
      <c r="A25763" s="816">
        <f t="shared" si="1678"/>
        <v>47654</v>
      </c>
      <c r="B25763" s="815">
        <f t="shared" si="1675"/>
        <v>171</v>
      </c>
      <c r="C25763" s="815">
        <f t="shared" si="1676"/>
        <v>195</v>
      </c>
      <c r="D25763" s="815">
        <f t="shared" si="1677"/>
        <v>175</v>
      </c>
      <c r="E25763" s="815">
        <v>2030</v>
      </c>
    </row>
    <row r="25764" spans="1:5">
      <c r="A25764" s="816">
        <f t="shared" si="1678"/>
        <v>47655</v>
      </c>
      <c r="B25764" s="815">
        <f t="shared" si="1675"/>
        <v>172</v>
      </c>
      <c r="C25764" s="815">
        <f t="shared" si="1676"/>
        <v>194</v>
      </c>
      <c r="D25764" s="815">
        <f t="shared" si="1677"/>
        <v>174</v>
      </c>
      <c r="E25764" s="815">
        <v>2030</v>
      </c>
    </row>
    <row r="25765" spans="1:5">
      <c r="A25765" s="816">
        <f t="shared" si="1678"/>
        <v>47656</v>
      </c>
      <c r="B25765" s="815">
        <f t="shared" si="1675"/>
        <v>173</v>
      </c>
      <c r="C25765" s="815">
        <f t="shared" si="1676"/>
        <v>193</v>
      </c>
      <c r="D25765" s="815">
        <f t="shared" si="1677"/>
        <v>173</v>
      </c>
      <c r="E25765" s="815">
        <v>2030</v>
      </c>
    </row>
    <row r="25766" spans="1:5">
      <c r="A25766" s="816">
        <f t="shared" si="1678"/>
        <v>47657</v>
      </c>
      <c r="B25766" s="815">
        <f t="shared" ref="B25766:B25829" si="1679">B25765+1</f>
        <v>174</v>
      </c>
      <c r="C25766" s="815">
        <f t="shared" ref="C25766:C25829" si="1680">C25765-1</f>
        <v>192</v>
      </c>
      <c r="D25766" s="815">
        <f t="shared" ref="D25766:D25829" si="1681">D25765-1</f>
        <v>172</v>
      </c>
      <c r="E25766" s="815">
        <v>2030</v>
      </c>
    </row>
    <row r="25767" spans="1:5">
      <c r="A25767" s="816">
        <f t="shared" si="1678"/>
        <v>47658</v>
      </c>
      <c r="B25767" s="815">
        <f t="shared" si="1679"/>
        <v>175</v>
      </c>
      <c r="C25767" s="815">
        <f t="shared" si="1680"/>
        <v>191</v>
      </c>
      <c r="D25767" s="815">
        <f t="shared" si="1681"/>
        <v>171</v>
      </c>
      <c r="E25767" s="815">
        <v>2030</v>
      </c>
    </row>
    <row r="25768" spans="1:5">
      <c r="A25768" s="816">
        <f t="shared" si="1678"/>
        <v>47659</v>
      </c>
      <c r="B25768" s="815">
        <f t="shared" si="1679"/>
        <v>176</v>
      </c>
      <c r="C25768" s="815">
        <f t="shared" si="1680"/>
        <v>190</v>
      </c>
      <c r="D25768" s="815">
        <f t="shared" si="1681"/>
        <v>170</v>
      </c>
      <c r="E25768" s="815">
        <v>2030</v>
      </c>
    </row>
    <row r="25769" spans="1:5">
      <c r="A25769" s="816">
        <f t="shared" si="1678"/>
        <v>47660</v>
      </c>
      <c r="B25769" s="815">
        <f t="shared" si="1679"/>
        <v>177</v>
      </c>
      <c r="C25769" s="815">
        <f t="shared" si="1680"/>
        <v>189</v>
      </c>
      <c r="D25769" s="815">
        <f t="shared" si="1681"/>
        <v>169</v>
      </c>
      <c r="E25769" s="815">
        <v>2030</v>
      </c>
    </row>
    <row r="25770" spans="1:5">
      <c r="A25770" s="816">
        <f t="shared" si="1678"/>
        <v>47661</v>
      </c>
      <c r="B25770" s="815">
        <f t="shared" si="1679"/>
        <v>178</v>
      </c>
      <c r="C25770" s="815">
        <f t="shared" si="1680"/>
        <v>188</v>
      </c>
      <c r="D25770" s="815">
        <f t="shared" si="1681"/>
        <v>168</v>
      </c>
      <c r="E25770" s="815">
        <v>2030</v>
      </c>
    </row>
    <row r="25771" spans="1:5">
      <c r="A25771" s="816">
        <f t="shared" si="1678"/>
        <v>47662</v>
      </c>
      <c r="B25771" s="815">
        <f t="shared" si="1679"/>
        <v>179</v>
      </c>
      <c r="C25771" s="815">
        <f t="shared" si="1680"/>
        <v>187</v>
      </c>
      <c r="D25771" s="815">
        <f t="shared" si="1681"/>
        <v>167</v>
      </c>
      <c r="E25771" s="815">
        <v>2030</v>
      </c>
    </row>
    <row r="25772" spans="1:5">
      <c r="A25772" s="816">
        <f t="shared" si="1678"/>
        <v>47663</v>
      </c>
      <c r="B25772" s="815">
        <f t="shared" si="1679"/>
        <v>180</v>
      </c>
      <c r="C25772" s="815">
        <f t="shared" si="1680"/>
        <v>186</v>
      </c>
      <c r="D25772" s="815">
        <f t="shared" si="1681"/>
        <v>166</v>
      </c>
      <c r="E25772" s="815">
        <v>2030</v>
      </c>
    </row>
    <row r="25773" spans="1:5">
      <c r="A25773" s="816">
        <f t="shared" si="1678"/>
        <v>47664</v>
      </c>
      <c r="B25773" s="815">
        <f t="shared" si="1679"/>
        <v>181</v>
      </c>
      <c r="C25773" s="815">
        <f t="shared" si="1680"/>
        <v>185</v>
      </c>
      <c r="D25773" s="815">
        <f t="shared" si="1681"/>
        <v>165</v>
      </c>
      <c r="E25773" s="815">
        <v>2030</v>
      </c>
    </row>
    <row r="25774" spans="1:5">
      <c r="A25774" s="816">
        <f t="shared" si="1678"/>
        <v>47665</v>
      </c>
      <c r="B25774" s="815">
        <f t="shared" si="1679"/>
        <v>182</v>
      </c>
      <c r="C25774" s="815">
        <f t="shared" si="1680"/>
        <v>184</v>
      </c>
      <c r="D25774" s="815">
        <f t="shared" si="1681"/>
        <v>164</v>
      </c>
      <c r="E25774" s="815">
        <v>2030</v>
      </c>
    </row>
    <row r="25775" spans="1:5">
      <c r="A25775" s="816">
        <f t="shared" si="1678"/>
        <v>47666</v>
      </c>
      <c r="B25775" s="815">
        <f t="shared" si="1679"/>
        <v>183</v>
      </c>
      <c r="C25775" s="815">
        <f t="shared" si="1680"/>
        <v>183</v>
      </c>
      <c r="D25775" s="815">
        <f t="shared" si="1681"/>
        <v>163</v>
      </c>
      <c r="E25775" s="815">
        <v>2030</v>
      </c>
    </row>
    <row r="25776" spans="1:5">
      <c r="A25776" s="816">
        <f t="shared" si="1678"/>
        <v>47667</v>
      </c>
      <c r="B25776" s="815">
        <f t="shared" si="1679"/>
        <v>184</v>
      </c>
      <c r="C25776" s="815">
        <f t="shared" si="1680"/>
        <v>182</v>
      </c>
      <c r="D25776" s="815">
        <f t="shared" si="1681"/>
        <v>162</v>
      </c>
      <c r="E25776" s="815">
        <v>2030</v>
      </c>
    </row>
    <row r="25777" spans="1:5">
      <c r="A25777" s="816">
        <f t="shared" si="1678"/>
        <v>47668</v>
      </c>
      <c r="B25777" s="815">
        <f t="shared" si="1679"/>
        <v>185</v>
      </c>
      <c r="C25777" s="815">
        <f t="shared" si="1680"/>
        <v>181</v>
      </c>
      <c r="D25777" s="815">
        <f t="shared" si="1681"/>
        <v>161</v>
      </c>
      <c r="E25777" s="815">
        <v>2030</v>
      </c>
    </row>
    <row r="25778" spans="1:5">
      <c r="A25778" s="816">
        <f t="shared" si="1678"/>
        <v>47669</v>
      </c>
      <c r="B25778" s="815">
        <f t="shared" si="1679"/>
        <v>186</v>
      </c>
      <c r="C25778" s="815">
        <f t="shared" si="1680"/>
        <v>180</v>
      </c>
      <c r="D25778" s="815">
        <f t="shared" si="1681"/>
        <v>160</v>
      </c>
      <c r="E25778" s="815">
        <v>2030</v>
      </c>
    </row>
    <row r="25779" spans="1:5">
      <c r="A25779" s="816">
        <f t="shared" ref="A25779:A25842" si="1682">A25778+1</f>
        <v>47670</v>
      </c>
      <c r="B25779" s="815">
        <f t="shared" si="1679"/>
        <v>187</v>
      </c>
      <c r="C25779" s="815">
        <f t="shared" si="1680"/>
        <v>179</v>
      </c>
      <c r="D25779" s="815">
        <f t="shared" si="1681"/>
        <v>159</v>
      </c>
      <c r="E25779" s="815">
        <v>2030</v>
      </c>
    </row>
    <row r="25780" spans="1:5">
      <c r="A25780" s="816">
        <f t="shared" si="1682"/>
        <v>47671</v>
      </c>
      <c r="B25780" s="815">
        <f t="shared" si="1679"/>
        <v>188</v>
      </c>
      <c r="C25780" s="815">
        <f t="shared" si="1680"/>
        <v>178</v>
      </c>
      <c r="D25780" s="815">
        <f t="shared" si="1681"/>
        <v>158</v>
      </c>
      <c r="E25780" s="815">
        <v>2030</v>
      </c>
    </row>
    <row r="25781" spans="1:5">
      <c r="A25781" s="816">
        <f t="shared" si="1682"/>
        <v>47672</v>
      </c>
      <c r="B25781" s="815">
        <f t="shared" si="1679"/>
        <v>189</v>
      </c>
      <c r="C25781" s="815">
        <f t="shared" si="1680"/>
        <v>177</v>
      </c>
      <c r="D25781" s="815">
        <f t="shared" si="1681"/>
        <v>157</v>
      </c>
      <c r="E25781" s="815">
        <v>2030</v>
      </c>
    </row>
    <row r="25782" spans="1:5">
      <c r="A25782" s="816">
        <f t="shared" si="1682"/>
        <v>47673</v>
      </c>
      <c r="B25782" s="815">
        <f t="shared" si="1679"/>
        <v>190</v>
      </c>
      <c r="C25782" s="815">
        <f t="shared" si="1680"/>
        <v>176</v>
      </c>
      <c r="D25782" s="815">
        <f t="shared" si="1681"/>
        <v>156</v>
      </c>
      <c r="E25782" s="815">
        <v>2030</v>
      </c>
    </row>
    <row r="25783" spans="1:5">
      <c r="A25783" s="816">
        <f t="shared" si="1682"/>
        <v>47674</v>
      </c>
      <c r="B25783" s="815">
        <f t="shared" si="1679"/>
        <v>191</v>
      </c>
      <c r="C25783" s="815">
        <f t="shared" si="1680"/>
        <v>175</v>
      </c>
      <c r="D25783" s="815">
        <f t="shared" si="1681"/>
        <v>155</v>
      </c>
      <c r="E25783" s="815">
        <v>2030</v>
      </c>
    </row>
    <row r="25784" spans="1:5">
      <c r="A25784" s="816">
        <f t="shared" si="1682"/>
        <v>47675</v>
      </c>
      <c r="B25784" s="815">
        <f t="shared" si="1679"/>
        <v>192</v>
      </c>
      <c r="C25784" s="815">
        <f t="shared" si="1680"/>
        <v>174</v>
      </c>
      <c r="D25784" s="815">
        <f t="shared" si="1681"/>
        <v>154</v>
      </c>
      <c r="E25784" s="815">
        <v>2030</v>
      </c>
    </row>
    <row r="25785" spans="1:5">
      <c r="A25785" s="816">
        <f t="shared" si="1682"/>
        <v>47676</v>
      </c>
      <c r="B25785" s="815">
        <f t="shared" si="1679"/>
        <v>193</v>
      </c>
      <c r="C25785" s="815">
        <f t="shared" si="1680"/>
        <v>173</v>
      </c>
      <c r="D25785" s="815">
        <f t="shared" si="1681"/>
        <v>153</v>
      </c>
      <c r="E25785" s="815">
        <v>2030</v>
      </c>
    </row>
    <row r="25786" spans="1:5">
      <c r="A25786" s="816">
        <f t="shared" si="1682"/>
        <v>47677</v>
      </c>
      <c r="B25786" s="815">
        <f t="shared" si="1679"/>
        <v>194</v>
      </c>
      <c r="C25786" s="815">
        <f t="shared" si="1680"/>
        <v>172</v>
      </c>
      <c r="D25786" s="815">
        <f t="shared" si="1681"/>
        <v>152</v>
      </c>
      <c r="E25786" s="815">
        <v>2030</v>
      </c>
    </row>
    <row r="25787" spans="1:5">
      <c r="A25787" s="816">
        <f t="shared" si="1682"/>
        <v>47678</v>
      </c>
      <c r="B25787" s="815">
        <f t="shared" si="1679"/>
        <v>195</v>
      </c>
      <c r="C25787" s="815">
        <f t="shared" si="1680"/>
        <v>171</v>
      </c>
      <c r="D25787" s="815">
        <f t="shared" si="1681"/>
        <v>151</v>
      </c>
      <c r="E25787" s="815">
        <v>2030</v>
      </c>
    </row>
    <row r="25788" spans="1:5">
      <c r="A25788" s="816">
        <f t="shared" si="1682"/>
        <v>47679</v>
      </c>
      <c r="B25788" s="815">
        <f t="shared" si="1679"/>
        <v>196</v>
      </c>
      <c r="C25788" s="815">
        <f t="shared" si="1680"/>
        <v>170</v>
      </c>
      <c r="D25788" s="815">
        <f t="shared" si="1681"/>
        <v>150</v>
      </c>
      <c r="E25788" s="815">
        <v>2030</v>
      </c>
    </row>
    <row r="25789" spans="1:5">
      <c r="A25789" s="816">
        <f t="shared" si="1682"/>
        <v>47680</v>
      </c>
      <c r="B25789" s="815">
        <f t="shared" si="1679"/>
        <v>197</v>
      </c>
      <c r="C25789" s="815">
        <f t="shared" si="1680"/>
        <v>169</v>
      </c>
      <c r="D25789" s="815">
        <f t="shared" si="1681"/>
        <v>149</v>
      </c>
      <c r="E25789" s="815">
        <v>2030</v>
      </c>
    </row>
    <row r="25790" spans="1:5">
      <c r="A25790" s="816">
        <f t="shared" si="1682"/>
        <v>47681</v>
      </c>
      <c r="B25790" s="815">
        <f t="shared" si="1679"/>
        <v>198</v>
      </c>
      <c r="C25790" s="815">
        <f t="shared" si="1680"/>
        <v>168</v>
      </c>
      <c r="D25790" s="815">
        <f t="shared" si="1681"/>
        <v>148</v>
      </c>
      <c r="E25790" s="815">
        <v>2030</v>
      </c>
    </row>
    <row r="25791" spans="1:5">
      <c r="A25791" s="816">
        <f t="shared" si="1682"/>
        <v>47682</v>
      </c>
      <c r="B25791" s="815">
        <f t="shared" si="1679"/>
        <v>199</v>
      </c>
      <c r="C25791" s="815">
        <f t="shared" si="1680"/>
        <v>167</v>
      </c>
      <c r="D25791" s="815">
        <f t="shared" si="1681"/>
        <v>147</v>
      </c>
      <c r="E25791" s="815">
        <v>2030</v>
      </c>
    </row>
    <row r="25792" spans="1:5">
      <c r="A25792" s="816">
        <f t="shared" si="1682"/>
        <v>47683</v>
      </c>
      <c r="B25792" s="815">
        <f t="shared" si="1679"/>
        <v>200</v>
      </c>
      <c r="C25792" s="815">
        <f t="shared" si="1680"/>
        <v>166</v>
      </c>
      <c r="D25792" s="815">
        <f t="shared" si="1681"/>
        <v>146</v>
      </c>
      <c r="E25792" s="815">
        <v>2030</v>
      </c>
    </row>
    <row r="25793" spans="1:5">
      <c r="A25793" s="816">
        <f t="shared" si="1682"/>
        <v>47684</v>
      </c>
      <c r="B25793" s="815">
        <f t="shared" si="1679"/>
        <v>201</v>
      </c>
      <c r="C25793" s="815">
        <f t="shared" si="1680"/>
        <v>165</v>
      </c>
      <c r="D25793" s="815">
        <f t="shared" si="1681"/>
        <v>145</v>
      </c>
      <c r="E25793" s="815">
        <v>2030</v>
      </c>
    </row>
    <row r="25794" spans="1:5">
      <c r="A25794" s="816">
        <f t="shared" si="1682"/>
        <v>47685</v>
      </c>
      <c r="B25794" s="815">
        <f t="shared" si="1679"/>
        <v>202</v>
      </c>
      <c r="C25794" s="815">
        <f t="shared" si="1680"/>
        <v>164</v>
      </c>
      <c r="D25794" s="815">
        <f t="shared" si="1681"/>
        <v>144</v>
      </c>
      <c r="E25794" s="815">
        <v>2030</v>
      </c>
    </row>
    <row r="25795" spans="1:5">
      <c r="A25795" s="816">
        <f t="shared" si="1682"/>
        <v>47686</v>
      </c>
      <c r="B25795" s="815">
        <f t="shared" si="1679"/>
        <v>203</v>
      </c>
      <c r="C25795" s="815">
        <f t="shared" si="1680"/>
        <v>163</v>
      </c>
      <c r="D25795" s="815">
        <f t="shared" si="1681"/>
        <v>143</v>
      </c>
      <c r="E25795" s="815">
        <v>2030</v>
      </c>
    </row>
    <row r="25796" spans="1:5">
      <c r="A25796" s="816">
        <f t="shared" si="1682"/>
        <v>47687</v>
      </c>
      <c r="B25796" s="815">
        <f t="shared" si="1679"/>
        <v>204</v>
      </c>
      <c r="C25796" s="815">
        <f t="shared" si="1680"/>
        <v>162</v>
      </c>
      <c r="D25796" s="815">
        <f t="shared" si="1681"/>
        <v>142</v>
      </c>
      <c r="E25796" s="815">
        <v>2030</v>
      </c>
    </row>
    <row r="25797" spans="1:5">
      <c r="A25797" s="816">
        <f t="shared" si="1682"/>
        <v>47688</v>
      </c>
      <c r="B25797" s="815">
        <f t="shared" si="1679"/>
        <v>205</v>
      </c>
      <c r="C25797" s="815">
        <f t="shared" si="1680"/>
        <v>161</v>
      </c>
      <c r="D25797" s="815">
        <f t="shared" si="1681"/>
        <v>141</v>
      </c>
      <c r="E25797" s="815">
        <v>2030</v>
      </c>
    </row>
    <row r="25798" spans="1:5">
      <c r="A25798" s="816">
        <f t="shared" si="1682"/>
        <v>47689</v>
      </c>
      <c r="B25798" s="815">
        <f t="shared" si="1679"/>
        <v>206</v>
      </c>
      <c r="C25798" s="815">
        <f t="shared" si="1680"/>
        <v>160</v>
      </c>
      <c r="D25798" s="815">
        <f t="shared" si="1681"/>
        <v>140</v>
      </c>
      <c r="E25798" s="815">
        <v>2030</v>
      </c>
    </row>
    <row r="25799" spans="1:5">
      <c r="A25799" s="816">
        <f t="shared" si="1682"/>
        <v>47690</v>
      </c>
      <c r="B25799" s="815">
        <f t="shared" si="1679"/>
        <v>207</v>
      </c>
      <c r="C25799" s="815">
        <f t="shared" si="1680"/>
        <v>159</v>
      </c>
      <c r="D25799" s="815">
        <f t="shared" si="1681"/>
        <v>139</v>
      </c>
      <c r="E25799" s="815">
        <v>2030</v>
      </c>
    </row>
    <row r="25800" spans="1:5">
      <c r="A25800" s="816">
        <f t="shared" si="1682"/>
        <v>47691</v>
      </c>
      <c r="B25800" s="815">
        <f t="shared" si="1679"/>
        <v>208</v>
      </c>
      <c r="C25800" s="815">
        <f t="shared" si="1680"/>
        <v>158</v>
      </c>
      <c r="D25800" s="815">
        <f t="shared" si="1681"/>
        <v>138</v>
      </c>
      <c r="E25800" s="815">
        <v>2030</v>
      </c>
    </row>
    <row r="25801" spans="1:5">
      <c r="A25801" s="816">
        <f t="shared" si="1682"/>
        <v>47692</v>
      </c>
      <c r="B25801" s="815">
        <f t="shared" si="1679"/>
        <v>209</v>
      </c>
      <c r="C25801" s="815">
        <f t="shared" si="1680"/>
        <v>157</v>
      </c>
      <c r="D25801" s="815">
        <f t="shared" si="1681"/>
        <v>137</v>
      </c>
      <c r="E25801" s="815">
        <v>2030</v>
      </c>
    </row>
    <row r="25802" spans="1:5">
      <c r="A25802" s="816">
        <f t="shared" si="1682"/>
        <v>47693</v>
      </c>
      <c r="B25802" s="815">
        <f t="shared" si="1679"/>
        <v>210</v>
      </c>
      <c r="C25802" s="815">
        <f t="shared" si="1680"/>
        <v>156</v>
      </c>
      <c r="D25802" s="815">
        <f t="shared" si="1681"/>
        <v>136</v>
      </c>
      <c r="E25802" s="815">
        <v>2030</v>
      </c>
    </row>
    <row r="25803" spans="1:5">
      <c r="A25803" s="816">
        <f t="shared" si="1682"/>
        <v>47694</v>
      </c>
      <c r="B25803" s="815">
        <f t="shared" si="1679"/>
        <v>211</v>
      </c>
      <c r="C25803" s="815">
        <f t="shared" si="1680"/>
        <v>155</v>
      </c>
      <c r="D25803" s="815">
        <f t="shared" si="1681"/>
        <v>135</v>
      </c>
      <c r="E25803" s="815">
        <v>2030</v>
      </c>
    </row>
    <row r="25804" spans="1:5">
      <c r="A25804" s="816">
        <f t="shared" si="1682"/>
        <v>47695</v>
      </c>
      <c r="B25804" s="815">
        <f t="shared" si="1679"/>
        <v>212</v>
      </c>
      <c r="C25804" s="815">
        <f t="shared" si="1680"/>
        <v>154</v>
      </c>
      <c r="D25804" s="815">
        <f t="shared" si="1681"/>
        <v>134</v>
      </c>
      <c r="E25804" s="815">
        <v>2030</v>
      </c>
    </row>
    <row r="25805" spans="1:5">
      <c r="A25805" s="816">
        <f t="shared" si="1682"/>
        <v>47696</v>
      </c>
      <c r="B25805" s="815">
        <f t="shared" si="1679"/>
        <v>213</v>
      </c>
      <c r="C25805" s="815">
        <f t="shared" si="1680"/>
        <v>153</v>
      </c>
      <c r="D25805" s="815">
        <f t="shared" si="1681"/>
        <v>133</v>
      </c>
      <c r="E25805" s="815">
        <v>2030</v>
      </c>
    </row>
    <row r="25806" spans="1:5">
      <c r="A25806" s="816">
        <f t="shared" si="1682"/>
        <v>47697</v>
      </c>
      <c r="B25806" s="815">
        <f t="shared" si="1679"/>
        <v>214</v>
      </c>
      <c r="C25806" s="815">
        <f t="shared" si="1680"/>
        <v>152</v>
      </c>
      <c r="D25806" s="815">
        <f t="shared" si="1681"/>
        <v>132</v>
      </c>
      <c r="E25806" s="815">
        <v>2030</v>
      </c>
    </row>
    <row r="25807" spans="1:5">
      <c r="A25807" s="816">
        <f t="shared" si="1682"/>
        <v>47698</v>
      </c>
      <c r="B25807" s="815">
        <f t="shared" si="1679"/>
        <v>215</v>
      </c>
      <c r="C25807" s="815">
        <f t="shared" si="1680"/>
        <v>151</v>
      </c>
      <c r="D25807" s="815">
        <f t="shared" si="1681"/>
        <v>131</v>
      </c>
      <c r="E25807" s="815">
        <v>2030</v>
      </c>
    </row>
    <row r="25808" spans="1:5">
      <c r="A25808" s="816">
        <f t="shared" si="1682"/>
        <v>47699</v>
      </c>
      <c r="B25808" s="815">
        <f t="shared" si="1679"/>
        <v>216</v>
      </c>
      <c r="C25808" s="815">
        <f t="shared" si="1680"/>
        <v>150</v>
      </c>
      <c r="D25808" s="815">
        <f t="shared" si="1681"/>
        <v>130</v>
      </c>
      <c r="E25808" s="815">
        <v>2030</v>
      </c>
    </row>
    <row r="25809" spans="1:5">
      <c r="A25809" s="816">
        <f t="shared" si="1682"/>
        <v>47700</v>
      </c>
      <c r="B25809" s="815">
        <f t="shared" si="1679"/>
        <v>217</v>
      </c>
      <c r="C25809" s="815">
        <f t="shared" si="1680"/>
        <v>149</v>
      </c>
      <c r="D25809" s="815">
        <f t="shared" si="1681"/>
        <v>129</v>
      </c>
      <c r="E25809" s="815">
        <v>2030</v>
      </c>
    </row>
    <row r="25810" spans="1:5">
      <c r="A25810" s="816">
        <f t="shared" si="1682"/>
        <v>47701</v>
      </c>
      <c r="B25810" s="815">
        <f t="shared" si="1679"/>
        <v>218</v>
      </c>
      <c r="C25810" s="815">
        <f t="shared" si="1680"/>
        <v>148</v>
      </c>
      <c r="D25810" s="815">
        <f t="shared" si="1681"/>
        <v>128</v>
      </c>
      <c r="E25810" s="815">
        <v>2030</v>
      </c>
    </row>
    <row r="25811" spans="1:5">
      <c r="A25811" s="816">
        <f t="shared" si="1682"/>
        <v>47702</v>
      </c>
      <c r="B25811" s="815">
        <f t="shared" si="1679"/>
        <v>219</v>
      </c>
      <c r="C25811" s="815">
        <f t="shared" si="1680"/>
        <v>147</v>
      </c>
      <c r="D25811" s="815">
        <f t="shared" si="1681"/>
        <v>127</v>
      </c>
      <c r="E25811" s="815">
        <v>2030</v>
      </c>
    </row>
    <row r="25812" spans="1:5">
      <c r="A25812" s="816">
        <f t="shared" si="1682"/>
        <v>47703</v>
      </c>
      <c r="B25812" s="815">
        <f t="shared" si="1679"/>
        <v>220</v>
      </c>
      <c r="C25812" s="815">
        <f t="shared" si="1680"/>
        <v>146</v>
      </c>
      <c r="D25812" s="815">
        <f t="shared" si="1681"/>
        <v>126</v>
      </c>
      <c r="E25812" s="815">
        <v>2030</v>
      </c>
    </row>
    <row r="25813" spans="1:5">
      <c r="A25813" s="816">
        <f t="shared" si="1682"/>
        <v>47704</v>
      </c>
      <c r="B25813" s="815">
        <f t="shared" si="1679"/>
        <v>221</v>
      </c>
      <c r="C25813" s="815">
        <f t="shared" si="1680"/>
        <v>145</v>
      </c>
      <c r="D25813" s="815">
        <f t="shared" si="1681"/>
        <v>125</v>
      </c>
      <c r="E25813" s="815">
        <v>2030</v>
      </c>
    </row>
    <row r="25814" spans="1:5">
      <c r="A25814" s="816">
        <f t="shared" si="1682"/>
        <v>47705</v>
      </c>
      <c r="B25814" s="815">
        <f t="shared" si="1679"/>
        <v>222</v>
      </c>
      <c r="C25814" s="815">
        <f t="shared" si="1680"/>
        <v>144</v>
      </c>
      <c r="D25814" s="815">
        <f t="shared" si="1681"/>
        <v>124</v>
      </c>
      <c r="E25814" s="815">
        <v>2030</v>
      </c>
    </row>
    <row r="25815" spans="1:5">
      <c r="A25815" s="816">
        <f t="shared" si="1682"/>
        <v>47706</v>
      </c>
      <c r="B25815" s="815">
        <f t="shared" si="1679"/>
        <v>223</v>
      </c>
      <c r="C25815" s="815">
        <f t="shared" si="1680"/>
        <v>143</v>
      </c>
      <c r="D25815" s="815">
        <f t="shared" si="1681"/>
        <v>123</v>
      </c>
      <c r="E25815" s="815">
        <v>2030</v>
      </c>
    </row>
    <row r="25816" spans="1:5">
      <c r="A25816" s="816">
        <f t="shared" si="1682"/>
        <v>47707</v>
      </c>
      <c r="B25816" s="815">
        <f t="shared" si="1679"/>
        <v>224</v>
      </c>
      <c r="C25816" s="815">
        <f t="shared" si="1680"/>
        <v>142</v>
      </c>
      <c r="D25816" s="815">
        <f t="shared" si="1681"/>
        <v>122</v>
      </c>
      <c r="E25816" s="815">
        <v>2030</v>
      </c>
    </row>
    <row r="25817" spans="1:5">
      <c r="A25817" s="816">
        <f t="shared" si="1682"/>
        <v>47708</v>
      </c>
      <c r="B25817" s="815">
        <f t="shared" si="1679"/>
        <v>225</v>
      </c>
      <c r="C25817" s="815">
        <f t="shared" si="1680"/>
        <v>141</v>
      </c>
      <c r="D25817" s="815">
        <f t="shared" si="1681"/>
        <v>121</v>
      </c>
      <c r="E25817" s="815">
        <v>2030</v>
      </c>
    </row>
    <row r="25818" spans="1:5">
      <c r="A25818" s="816">
        <f t="shared" si="1682"/>
        <v>47709</v>
      </c>
      <c r="B25818" s="815">
        <f t="shared" si="1679"/>
        <v>226</v>
      </c>
      <c r="C25818" s="815">
        <f t="shared" si="1680"/>
        <v>140</v>
      </c>
      <c r="D25818" s="815">
        <f t="shared" si="1681"/>
        <v>120</v>
      </c>
      <c r="E25818" s="815">
        <v>2030</v>
      </c>
    </row>
    <row r="25819" spans="1:5">
      <c r="A25819" s="816">
        <f t="shared" si="1682"/>
        <v>47710</v>
      </c>
      <c r="B25819" s="815">
        <f t="shared" si="1679"/>
        <v>227</v>
      </c>
      <c r="C25819" s="815">
        <f t="shared" si="1680"/>
        <v>139</v>
      </c>
      <c r="D25819" s="815">
        <f t="shared" si="1681"/>
        <v>119</v>
      </c>
      <c r="E25819" s="815">
        <v>2030</v>
      </c>
    </row>
    <row r="25820" spans="1:5">
      <c r="A25820" s="816">
        <f t="shared" si="1682"/>
        <v>47711</v>
      </c>
      <c r="B25820" s="815">
        <f t="shared" si="1679"/>
        <v>228</v>
      </c>
      <c r="C25820" s="815">
        <f t="shared" si="1680"/>
        <v>138</v>
      </c>
      <c r="D25820" s="815">
        <f t="shared" si="1681"/>
        <v>118</v>
      </c>
      <c r="E25820" s="815">
        <v>2030</v>
      </c>
    </row>
    <row r="25821" spans="1:5">
      <c r="A25821" s="816">
        <f t="shared" si="1682"/>
        <v>47712</v>
      </c>
      <c r="B25821" s="815">
        <f t="shared" si="1679"/>
        <v>229</v>
      </c>
      <c r="C25821" s="815">
        <f t="shared" si="1680"/>
        <v>137</v>
      </c>
      <c r="D25821" s="815">
        <f t="shared" si="1681"/>
        <v>117</v>
      </c>
      <c r="E25821" s="815">
        <v>2030</v>
      </c>
    </row>
    <row r="25822" spans="1:5">
      <c r="A25822" s="816">
        <f t="shared" si="1682"/>
        <v>47713</v>
      </c>
      <c r="B25822" s="815">
        <f t="shared" si="1679"/>
        <v>230</v>
      </c>
      <c r="C25822" s="815">
        <f t="shared" si="1680"/>
        <v>136</v>
      </c>
      <c r="D25822" s="815">
        <f t="shared" si="1681"/>
        <v>116</v>
      </c>
      <c r="E25822" s="815">
        <v>2030</v>
      </c>
    </row>
    <row r="25823" spans="1:5">
      <c r="A25823" s="816">
        <f t="shared" si="1682"/>
        <v>47714</v>
      </c>
      <c r="B25823" s="815">
        <f t="shared" si="1679"/>
        <v>231</v>
      </c>
      <c r="C25823" s="815">
        <f t="shared" si="1680"/>
        <v>135</v>
      </c>
      <c r="D25823" s="815">
        <f t="shared" si="1681"/>
        <v>115</v>
      </c>
      <c r="E25823" s="815">
        <v>2030</v>
      </c>
    </row>
    <row r="25824" spans="1:5">
      <c r="A25824" s="816">
        <f t="shared" si="1682"/>
        <v>47715</v>
      </c>
      <c r="B25824" s="815">
        <f t="shared" si="1679"/>
        <v>232</v>
      </c>
      <c r="C25824" s="815">
        <f t="shared" si="1680"/>
        <v>134</v>
      </c>
      <c r="D25824" s="815">
        <f t="shared" si="1681"/>
        <v>114</v>
      </c>
      <c r="E25824" s="815">
        <v>2030</v>
      </c>
    </row>
    <row r="25825" spans="1:5">
      <c r="A25825" s="816">
        <f t="shared" si="1682"/>
        <v>47716</v>
      </c>
      <c r="B25825" s="815">
        <f t="shared" si="1679"/>
        <v>233</v>
      </c>
      <c r="C25825" s="815">
        <f t="shared" si="1680"/>
        <v>133</v>
      </c>
      <c r="D25825" s="815">
        <f t="shared" si="1681"/>
        <v>113</v>
      </c>
      <c r="E25825" s="815">
        <v>2030</v>
      </c>
    </row>
    <row r="25826" spans="1:5">
      <c r="A25826" s="816">
        <f t="shared" si="1682"/>
        <v>47717</v>
      </c>
      <c r="B25826" s="815">
        <f t="shared" si="1679"/>
        <v>234</v>
      </c>
      <c r="C25826" s="815">
        <f t="shared" si="1680"/>
        <v>132</v>
      </c>
      <c r="D25826" s="815">
        <f t="shared" si="1681"/>
        <v>112</v>
      </c>
      <c r="E25826" s="815">
        <v>2030</v>
      </c>
    </row>
    <row r="25827" spans="1:5">
      <c r="A25827" s="816">
        <f t="shared" si="1682"/>
        <v>47718</v>
      </c>
      <c r="B25827" s="815">
        <f t="shared" si="1679"/>
        <v>235</v>
      </c>
      <c r="C25827" s="815">
        <f t="shared" si="1680"/>
        <v>131</v>
      </c>
      <c r="D25827" s="815">
        <f t="shared" si="1681"/>
        <v>111</v>
      </c>
      <c r="E25827" s="815">
        <v>2030</v>
      </c>
    </row>
    <row r="25828" spans="1:5">
      <c r="A25828" s="816">
        <f t="shared" si="1682"/>
        <v>47719</v>
      </c>
      <c r="B25828" s="815">
        <f t="shared" si="1679"/>
        <v>236</v>
      </c>
      <c r="C25828" s="815">
        <f t="shared" si="1680"/>
        <v>130</v>
      </c>
      <c r="D25828" s="815">
        <f t="shared" si="1681"/>
        <v>110</v>
      </c>
      <c r="E25828" s="815">
        <v>2030</v>
      </c>
    </row>
    <row r="25829" spans="1:5">
      <c r="A25829" s="816">
        <f t="shared" si="1682"/>
        <v>47720</v>
      </c>
      <c r="B25829" s="815">
        <f t="shared" si="1679"/>
        <v>237</v>
      </c>
      <c r="C25829" s="815">
        <f t="shared" si="1680"/>
        <v>129</v>
      </c>
      <c r="D25829" s="815">
        <f t="shared" si="1681"/>
        <v>109</v>
      </c>
      <c r="E25829" s="815">
        <v>2030</v>
      </c>
    </row>
    <row r="25830" spans="1:5">
      <c r="A25830" s="816">
        <f t="shared" si="1682"/>
        <v>47721</v>
      </c>
      <c r="B25830" s="815">
        <f t="shared" ref="B25830:B25893" si="1683">B25829+1</f>
        <v>238</v>
      </c>
      <c r="C25830" s="815">
        <f t="shared" ref="C25830:C25893" si="1684">C25829-1</f>
        <v>128</v>
      </c>
      <c r="D25830" s="815">
        <f t="shared" ref="D25830:D25893" si="1685">D25829-1</f>
        <v>108</v>
      </c>
      <c r="E25830" s="815">
        <v>2030</v>
      </c>
    </row>
    <row r="25831" spans="1:5">
      <c r="A25831" s="816">
        <f t="shared" si="1682"/>
        <v>47722</v>
      </c>
      <c r="B25831" s="815">
        <f t="shared" si="1683"/>
        <v>239</v>
      </c>
      <c r="C25831" s="815">
        <f t="shared" si="1684"/>
        <v>127</v>
      </c>
      <c r="D25831" s="815">
        <f t="shared" si="1685"/>
        <v>107</v>
      </c>
      <c r="E25831" s="815">
        <v>2030</v>
      </c>
    </row>
    <row r="25832" spans="1:5">
      <c r="A25832" s="816">
        <f t="shared" si="1682"/>
        <v>47723</v>
      </c>
      <c r="B25832" s="815">
        <f t="shared" si="1683"/>
        <v>240</v>
      </c>
      <c r="C25832" s="815">
        <f t="shared" si="1684"/>
        <v>126</v>
      </c>
      <c r="D25832" s="815">
        <f t="shared" si="1685"/>
        <v>106</v>
      </c>
      <c r="E25832" s="815">
        <v>2030</v>
      </c>
    </row>
    <row r="25833" spans="1:5">
      <c r="A25833" s="816">
        <f t="shared" si="1682"/>
        <v>47724</v>
      </c>
      <c r="B25833" s="815">
        <f t="shared" si="1683"/>
        <v>241</v>
      </c>
      <c r="C25833" s="815">
        <f t="shared" si="1684"/>
        <v>125</v>
      </c>
      <c r="D25833" s="815">
        <f t="shared" si="1685"/>
        <v>105</v>
      </c>
      <c r="E25833" s="815">
        <v>2030</v>
      </c>
    </row>
    <row r="25834" spans="1:5">
      <c r="A25834" s="816">
        <f t="shared" si="1682"/>
        <v>47725</v>
      </c>
      <c r="B25834" s="815">
        <f t="shared" si="1683"/>
        <v>242</v>
      </c>
      <c r="C25834" s="815">
        <f t="shared" si="1684"/>
        <v>124</v>
      </c>
      <c r="D25834" s="815">
        <f t="shared" si="1685"/>
        <v>104</v>
      </c>
      <c r="E25834" s="815">
        <v>2030</v>
      </c>
    </row>
    <row r="25835" spans="1:5">
      <c r="A25835" s="816">
        <f t="shared" si="1682"/>
        <v>47726</v>
      </c>
      <c r="B25835" s="815">
        <f t="shared" si="1683"/>
        <v>243</v>
      </c>
      <c r="C25835" s="815">
        <f t="shared" si="1684"/>
        <v>123</v>
      </c>
      <c r="D25835" s="815">
        <f t="shared" si="1685"/>
        <v>103</v>
      </c>
      <c r="E25835" s="815">
        <v>2030</v>
      </c>
    </row>
    <row r="25836" spans="1:5">
      <c r="A25836" s="816">
        <f t="shared" si="1682"/>
        <v>47727</v>
      </c>
      <c r="B25836" s="815">
        <f t="shared" si="1683"/>
        <v>244</v>
      </c>
      <c r="C25836" s="815">
        <f t="shared" si="1684"/>
        <v>122</v>
      </c>
      <c r="D25836" s="815">
        <f t="shared" si="1685"/>
        <v>102</v>
      </c>
      <c r="E25836" s="815">
        <v>2030</v>
      </c>
    </row>
    <row r="25837" spans="1:5">
      <c r="A25837" s="816">
        <f t="shared" si="1682"/>
        <v>47728</v>
      </c>
      <c r="B25837" s="815">
        <f t="shared" si="1683"/>
        <v>245</v>
      </c>
      <c r="C25837" s="815">
        <f t="shared" si="1684"/>
        <v>121</v>
      </c>
      <c r="D25837" s="815">
        <f t="shared" si="1685"/>
        <v>101</v>
      </c>
      <c r="E25837" s="815">
        <v>2030</v>
      </c>
    </row>
    <row r="25838" spans="1:5">
      <c r="A25838" s="816">
        <f t="shared" si="1682"/>
        <v>47729</v>
      </c>
      <c r="B25838" s="815">
        <f t="shared" si="1683"/>
        <v>246</v>
      </c>
      <c r="C25838" s="815">
        <f t="shared" si="1684"/>
        <v>120</v>
      </c>
      <c r="D25838" s="815">
        <f t="shared" si="1685"/>
        <v>100</v>
      </c>
      <c r="E25838" s="815">
        <v>2030</v>
      </c>
    </row>
    <row r="25839" spans="1:5">
      <c r="A25839" s="816">
        <f t="shared" si="1682"/>
        <v>47730</v>
      </c>
      <c r="B25839" s="815">
        <f t="shared" si="1683"/>
        <v>247</v>
      </c>
      <c r="C25839" s="815">
        <f t="shared" si="1684"/>
        <v>119</v>
      </c>
      <c r="D25839" s="815">
        <f t="shared" si="1685"/>
        <v>99</v>
      </c>
      <c r="E25839" s="815">
        <v>2030</v>
      </c>
    </row>
    <row r="25840" spans="1:5">
      <c r="A25840" s="816">
        <f t="shared" si="1682"/>
        <v>47731</v>
      </c>
      <c r="B25840" s="815">
        <f t="shared" si="1683"/>
        <v>248</v>
      </c>
      <c r="C25840" s="815">
        <f t="shared" si="1684"/>
        <v>118</v>
      </c>
      <c r="D25840" s="815">
        <f t="shared" si="1685"/>
        <v>98</v>
      </c>
      <c r="E25840" s="815">
        <v>2030</v>
      </c>
    </row>
    <row r="25841" spans="1:5">
      <c r="A25841" s="816">
        <f t="shared" si="1682"/>
        <v>47732</v>
      </c>
      <c r="B25841" s="815">
        <f t="shared" si="1683"/>
        <v>249</v>
      </c>
      <c r="C25841" s="815">
        <f t="shared" si="1684"/>
        <v>117</v>
      </c>
      <c r="D25841" s="815">
        <f t="shared" si="1685"/>
        <v>97</v>
      </c>
      <c r="E25841" s="815">
        <v>2030</v>
      </c>
    </row>
    <row r="25842" spans="1:5">
      <c r="A25842" s="816">
        <f t="shared" si="1682"/>
        <v>47733</v>
      </c>
      <c r="B25842" s="815">
        <f t="shared" si="1683"/>
        <v>250</v>
      </c>
      <c r="C25842" s="815">
        <f t="shared" si="1684"/>
        <v>116</v>
      </c>
      <c r="D25842" s="815">
        <f t="shared" si="1685"/>
        <v>96</v>
      </c>
      <c r="E25842" s="815">
        <v>2030</v>
      </c>
    </row>
    <row r="25843" spans="1:5">
      <c r="A25843" s="816">
        <f t="shared" ref="A25843:A25906" si="1686">A25842+1</f>
        <v>47734</v>
      </c>
      <c r="B25843" s="815">
        <f t="shared" si="1683"/>
        <v>251</v>
      </c>
      <c r="C25843" s="815">
        <f t="shared" si="1684"/>
        <v>115</v>
      </c>
      <c r="D25843" s="815">
        <f t="shared" si="1685"/>
        <v>95</v>
      </c>
      <c r="E25843" s="815">
        <v>2030</v>
      </c>
    </row>
    <row r="25844" spans="1:5">
      <c r="A25844" s="816">
        <f t="shared" si="1686"/>
        <v>47735</v>
      </c>
      <c r="B25844" s="815">
        <f t="shared" si="1683"/>
        <v>252</v>
      </c>
      <c r="C25844" s="815">
        <f t="shared" si="1684"/>
        <v>114</v>
      </c>
      <c r="D25844" s="815">
        <f t="shared" si="1685"/>
        <v>94</v>
      </c>
      <c r="E25844" s="815">
        <v>2030</v>
      </c>
    </row>
    <row r="25845" spans="1:5">
      <c r="A25845" s="816">
        <f t="shared" si="1686"/>
        <v>47736</v>
      </c>
      <c r="B25845" s="815">
        <f t="shared" si="1683"/>
        <v>253</v>
      </c>
      <c r="C25845" s="815">
        <f t="shared" si="1684"/>
        <v>113</v>
      </c>
      <c r="D25845" s="815">
        <f t="shared" si="1685"/>
        <v>93</v>
      </c>
      <c r="E25845" s="815">
        <v>2030</v>
      </c>
    </row>
    <row r="25846" spans="1:5">
      <c r="A25846" s="816">
        <f t="shared" si="1686"/>
        <v>47737</v>
      </c>
      <c r="B25846" s="815">
        <f t="shared" si="1683"/>
        <v>254</v>
      </c>
      <c r="C25846" s="815">
        <f t="shared" si="1684"/>
        <v>112</v>
      </c>
      <c r="D25846" s="815">
        <f t="shared" si="1685"/>
        <v>92</v>
      </c>
      <c r="E25846" s="815">
        <v>2030</v>
      </c>
    </row>
    <row r="25847" spans="1:5">
      <c r="A25847" s="816">
        <f t="shared" si="1686"/>
        <v>47738</v>
      </c>
      <c r="B25847" s="815">
        <f t="shared" si="1683"/>
        <v>255</v>
      </c>
      <c r="C25847" s="815">
        <f t="shared" si="1684"/>
        <v>111</v>
      </c>
      <c r="D25847" s="815">
        <f t="shared" si="1685"/>
        <v>91</v>
      </c>
      <c r="E25847" s="815">
        <v>2030</v>
      </c>
    </row>
    <row r="25848" spans="1:5">
      <c r="A25848" s="816">
        <f t="shared" si="1686"/>
        <v>47739</v>
      </c>
      <c r="B25848" s="815">
        <f t="shared" si="1683"/>
        <v>256</v>
      </c>
      <c r="C25848" s="815">
        <f t="shared" si="1684"/>
        <v>110</v>
      </c>
      <c r="D25848" s="815">
        <f t="shared" si="1685"/>
        <v>90</v>
      </c>
      <c r="E25848" s="815">
        <v>2030</v>
      </c>
    </row>
    <row r="25849" spans="1:5">
      <c r="A25849" s="816">
        <f t="shared" si="1686"/>
        <v>47740</v>
      </c>
      <c r="B25849" s="815">
        <f t="shared" si="1683"/>
        <v>257</v>
      </c>
      <c r="C25849" s="815">
        <f t="shared" si="1684"/>
        <v>109</v>
      </c>
      <c r="D25849" s="815">
        <f t="shared" si="1685"/>
        <v>89</v>
      </c>
      <c r="E25849" s="815">
        <v>2030</v>
      </c>
    </row>
    <row r="25850" spans="1:5">
      <c r="A25850" s="816">
        <f t="shared" si="1686"/>
        <v>47741</v>
      </c>
      <c r="B25850" s="815">
        <f t="shared" si="1683"/>
        <v>258</v>
      </c>
      <c r="C25850" s="815">
        <f t="shared" si="1684"/>
        <v>108</v>
      </c>
      <c r="D25850" s="815">
        <f t="shared" si="1685"/>
        <v>88</v>
      </c>
      <c r="E25850" s="815">
        <v>2030</v>
      </c>
    </row>
    <row r="25851" spans="1:5">
      <c r="A25851" s="816">
        <f t="shared" si="1686"/>
        <v>47742</v>
      </c>
      <c r="B25851" s="815">
        <f t="shared" si="1683"/>
        <v>259</v>
      </c>
      <c r="C25851" s="815">
        <f t="shared" si="1684"/>
        <v>107</v>
      </c>
      <c r="D25851" s="815">
        <f t="shared" si="1685"/>
        <v>87</v>
      </c>
      <c r="E25851" s="815">
        <v>2030</v>
      </c>
    </row>
    <row r="25852" spans="1:5">
      <c r="A25852" s="816">
        <f t="shared" si="1686"/>
        <v>47743</v>
      </c>
      <c r="B25852" s="815">
        <f t="shared" si="1683"/>
        <v>260</v>
      </c>
      <c r="C25852" s="815">
        <f t="shared" si="1684"/>
        <v>106</v>
      </c>
      <c r="D25852" s="815">
        <f t="shared" si="1685"/>
        <v>86</v>
      </c>
      <c r="E25852" s="815">
        <v>2030</v>
      </c>
    </row>
    <row r="25853" spans="1:5">
      <c r="A25853" s="816">
        <f t="shared" si="1686"/>
        <v>47744</v>
      </c>
      <c r="B25853" s="815">
        <f t="shared" si="1683"/>
        <v>261</v>
      </c>
      <c r="C25853" s="815">
        <f t="shared" si="1684"/>
        <v>105</v>
      </c>
      <c r="D25853" s="815">
        <f t="shared" si="1685"/>
        <v>85</v>
      </c>
      <c r="E25853" s="815">
        <v>2030</v>
      </c>
    </row>
    <row r="25854" spans="1:5">
      <c r="A25854" s="816">
        <f t="shared" si="1686"/>
        <v>47745</v>
      </c>
      <c r="B25854" s="815">
        <f t="shared" si="1683"/>
        <v>262</v>
      </c>
      <c r="C25854" s="815">
        <f t="shared" si="1684"/>
        <v>104</v>
      </c>
      <c r="D25854" s="815">
        <f t="shared" si="1685"/>
        <v>84</v>
      </c>
      <c r="E25854" s="815">
        <v>2030</v>
      </c>
    </row>
    <row r="25855" spans="1:5">
      <c r="A25855" s="816">
        <f t="shared" si="1686"/>
        <v>47746</v>
      </c>
      <c r="B25855" s="815">
        <f t="shared" si="1683"/>
        <v>263</v>
      </c>
      <c r="C25855" s="815">
        <f t="shared" si="1684"/>
        <v>103</v>
      </c>
      <c r="D25855" s="815">
        <f t="shared" si="1685"/>
        <v>83</v>
      </c>
      <c r="E25855" s="815">
        <v>2030</v>
      </c>
    </row>
    <row r="25856" spans="1:5">
      <c r="A25856" s="816">
        <f t="shared" si="1686"/>
        <v>47747</v>
      </c>
      <c r="B25856" s="815">
        <f t="shared" si="1683"/>
        <v>264</v>
      </c>
      <c r="C25856" s="815">
        <f t="shared" si="1684"/>
        <v>102</v>
      </c>
      <c r="D25856" s="815">
        <f t="shared" si="1685"/>
        <v>82</v>
      </c>
      <c r="E25856" s="815">
        <v>2030</v>
      </c>
    </row>
    <row r="25857" spans="1:5">
      <c r="A25857" s="816">
        <f t="shared" si="1686"/>
        <v>47748</v>
      </c>
      <c r="B25857" s="815">
        <f t="shared" si="1683"/>
        <v>265</v>
      </c>
      <c r="C25857" s="815">
        <f t="shared" si="1684"/>
        <v>101</v>
      </c>
      <c r="D25857" s="815">
        <f t="shared" si="1685"/>
        <v>81</v>
      </c>
      <c r="E25857" s="815">
        <v>2030</v>
      </c>
    </row>
    <row r="25858" spans="1:5">
      <c r="A25858" s="816">
        <f t="shared" si="1686"/>
        <v>47749</v>
      </c>
      <c r="B25858" s="815">
        <f t="shared" si="1683"/>
        <v>266</v>
      </c>
      <c r="C25858" s="815">
        <f t="shared" si="1684"/>
        <v>100</v>
      </c>
      <c r="D25858" s="815">
        <f t="shared" si="1685"/>
        <v>80</v>
      </c>
      <c r="E25858" s="815">
        <v>2030</v>
      </c>
    </row>
    <row r="25859" spans="1:5">
      <c r="A25859" s="816">
        <f t="shared" si="1686"/>
        <v>47750</v>
      </c>
      <c r="B25859" s="815">
        <f t="shared" si="1683"/>
        <v>267</v>
      </c>
      <c r="C25859" s="815">
        <f t="shared" si="1684"/>
        <v>99</v>
      </c>
      <c r="D25859" s="815">
        <f t="shared" si="1685"/>
        <v>79</v>
      </c>
      <c r="E25859" s="815">
        <v>2030</v>
      </c>
    </row>
    <row r="25860" spans="1:5">
      <c r="A25860" s="816">
        <f t="shared" si="1686"/>
        <v>47751</v>
      </c>
      <c r="B25860" s="815">
        <f t="shared" si="1683"/>
        <v>268</v>
      </c>
      <c r="C25860" s="815">
        <f t="shared" si="1684"/>
        <v>98</v>
      </c>
      <c r="D25860" s="815">
        <f t="shared" si="1685"/>
        <v>78</v>
      </c>
      <c r="E25860" s="815">
        <v>2030</v>
      </c>
    </row>
    <row r="25861" spans="1:5">
      <c r="A25861" s="816">
        <f t="shared" si="1686"/>
        <v>47752</v>
      </c>
      <c r="B25861" s="815">
        <f t="shared" si="1683"/>
        <v>269</v>
      </c>
      <c r="C25861" s="815">
        <f t="shared" si="1684"/>
        <v>97</v>
      </c>
      <c r="D25861" s="815">
        <f t="shared" si="1685"/>
        <v>77</v>
      </c>
      <c r="E25861" s="815">
        <v>2030</v>
      </c>
    </row>
    <row r="25862" spans="1:5">
      <c r="A25862" s="816">
        <f t="shared" si="1686"/>
        <v>47753</v>
      </c>
      <c r="B25862" s="815">
        <f t="shared" si="1683"/>
        <v>270</v>
      </c>
      <c r="C25862" s="815">
        <f t="shared" si="1684"/>
        <v>96</v>
      </c>
      <c r="D25862" s="815">
        <f t="shared" si="1685"/>
        <v>76</v>
      </c>
      <c r="E25862" s="815">
        <v>2030</v>
      </c>
    </row>
    <row r="25863" spans="1:5">
      <c r="A25863" s="816">
        <f t="shared" si="1686"/>
        <v>47754</v>
      </c>
      <c r="B25863" s="815">
        <f t="shared" si="1683"/>
        <v>271</v>
      </c>
      <c r="C25863" s="815">
        <f t="shared" si="1684"/>
        <v>95</v>
      </c>
      <c r="D25863" s="815">
        <f t="shared" si="1685"/>
        <v>75</v>
      </c>
      <c r="E25863" s="815">
        <v>2030</v>
      </c>
    </row>
    <row r="25864" spans="1:5">
      <c r="A25864" s="816">
        <f t="shared" si="1686"/>
        <v>47755</v>
      </c>
      <c r="B25864" s="815">
        <f t="shared" si="1683"/>
        <v>272</v>
      </c>
      <c r="C25864" s="815">
        <f t="shared" si="1684"/>
        <v>94</v>
      </c>
      <c r="D25864" s="815">
        <f t="shared" si="1685"/>
        <v>74</v>
      </c>
      <c r="E25864" s="815">
        <v>2030</v>
      </c>
    </row>
    <row r="25865" spans="1:5">
      <c r="A25865" s="816">
        <f t="shared" si="1686"/>
        <v>47756</v>
      </c>
      <c r="B25865" s="815">
        <f t="shared" si="1683"/>
        <v>273</v>
      </c>
      <c r="C25865" s="815">
        <f t="shared" si="1684"/>
        <v>93</v>
      </c>
      <c r="D25865" s="815">
        <f t="shared" si="1685"/>
        <v>73</v>
      </c>
      <c r="E25865" s="815">
        <v>2030</v>
      </c>
    </row>
    <row r="25866" spans="1:5">
      <c r="A25866" s="816">
        <f t="shared" si="1686"/>
        <v>47757</v>
      </c>
      <c r="B25866" s="815">
        <f t="shared" si="1683"/>
        <v>274</v>
      </c>
      <c r="C25866" s="815">
        <f t="shared" si="1684"/>
        <v>92</v>
      </c>
      <c r="D25866" s="815">
        <f t="shared" si="1685"/>
        <v>72</v>
      </c>
      <c r="E25866" s="815">
        <v>2030</v>
      </c>
    </row>
    <row r="25867" spans="1:5">
      <c r="A25867" s="816">
        <f t="shared" si="1686"/>
        <v>47758</v>
      </c>
      <c r="B25867" s="815">
        <f t="shared" si="1683"/>
        <v>275</v>
      </c>
      <c r="C25867" s="815">
        <f t="shared" si="1684"/>
        <v>91</v>
      </c>
      <c r="D25867" s="815">
        <f t="shared" si="1685"/>
        <v>71</v>
      </c>
      <c r="E25867" s="815">
        <v>2030</v>
      </c>
    </row>
    <row r="25868" spans="1:5">
      <c r="A25868" s="816">
        <f t="shared" si="1686"/>
        <v>47759</v>
      </c>
      <c r="B25868" s="815">
        <f t="shared" si="1683"/>
        <v>276</v>
      </c>
      <c r="C25868" s="815">
        <f t="shared" si="1684"/>
        <v>90</v>
      </c>
      <c r="D25868" s="815">
        <f t="shared" si="1685"/>
        <v>70</v>
      </c>
      <c r="E25868" s="815">
        <v>2030</v>
      </c>
    </row>
    <row r="25869" spans="1:5">
      <c r="A25869" s="816">
        <f t="shared" si="1686"/>
        <v>47760</v>
      </c>
      <c r="B25869" s="815">
        <f t="shared" si="1683"/>
        <v>277</v>
      </c>
      <c r="C25869" s="815">
        <f t="shared" si="1684"/>
        <v>89</v>
      </c>
      <c r="D25869" s="815">
        <f t="shared" si="1685"/>
        <v>69</v>
      </c>
      <c r="E25869" s="815">
        <v>2030</v>
      </c>
    </row>
    <row r="25870" spans="1:5">
      <c r="A25870" s="816">
        <f t="shared" si="1686"/>
        <v>47761</v>
      </c>
      <c r="B25870" s="815">
        <f t="shared" si="1683"/>
        <v>278</v>
      </c>
      <c r="C25870" s="815">
        <f t="shared" si="1684"/>
        <v>88</v>
      </c>
      <c r="D25870" s="815">
        <f t="shared" si="1685"/>
        <v>68</v>
      </c>
      <c r="E25870" s="815">
        <v>2030</v>
      </c>
    </row>
    <row r="25871" spans="1:5">
      <c r="A25871" s="816">
        <f t="shared" si="1686"/>
        <v>47762</v>
      </c>
      <c r="B25871" s="815">
        <f t="shared" si="1683"/>
        <v>279</v>
      </c>
      <c r="C25871" s="815">
        <f t="shared" si="1684"/>
        <v>87</v>
      </c>
      <c r="D25871" s="815">
        <f t="shared" si="1685"/>
        <v>67</v>
      </c>
      <c r="E25871" s="815">
        <v>2030</v>
      </c>
    </row>
    <row r="25872" spans="1:5">
      <c r="A25872" s="816">
        <f t="shared" si="1686"/>
        <v>47763</v>
      </c>
      <c r="B25872" s="815">
        <f t="shared" si="1683"/>
        <v>280</v>
      </c>
      <c r="C25872" s="815">
        <f t="shared" si="1684"/>
        <v>86</v>
      </c>
      <c r="D25872" s="815">
        <f t="shared" si="1685"/>
        <v>66</v>
      </c>
      <c r="E25872" s="815">
        <v>2030</v>
      </c>
    </row>
    <row r="25873" spans="1:5">
      <c r="A25873" s="816">
        <f t="shared" si="1686"/>
        <v>47764</v>
      </c>
      <c r="B25873" s="815">
        <f t="shared" si="1683"/>
        <v>281</v>
      </c>
      <c r="C25873" s="815">
        <f t="shared" si="1684"/>
        <v>85</v>
      </c>
      <c r="D25873" s="815">
        <f t="shared" si="1685"/>
        <v>65</v>
      </c>
      <c r="E25873" s="815">
        <v>2030</v>
      </c>
    </row>
    <row r="25874" spans="1:5">
      <c r="A25874" s="816">
        <f t="shared" si="1686"/>
        <v>47765</v>
      </c>
      <c r="B25874" s="815">
        <f t="shared" si="1683"/>
        <v>282</v>
      </c>
      <c r="C25874" s="815">
        <f t="shared" si="1684"/>
        <v>84</v>
      </c>
      <c r="D25874" s="815">
        <f t="shared" si="1685"/>
        <v>64</v>
      </c>
      <c r="E25874" s="815">
        <v>2030</v>
      </c>
    </row>
    <row r="25875" spans="1:5">
      <c r="A25875" s="816">
        <f t="shared" si="1686"/>
        <v>47766</v>
      </c>
      <c r="B25875" s="815">
        <f t="shared" si="1683"/>
        <v>283</v>
      </c>
      <c r="C25875" s="815">
        <f t="shared" si="1684"/>
        <v>83</v>
      </c>
      <c r="D25875" s="815">
        <f t="shared" si="1685"/>
        <v>63</v>
      </c>
      <c r="E25875" s="815">
        <v>2030</v>
      </c>
    </row>
    <row r="25876" spans="1:5">
      <c r="A25876" s="816">
        <f t="shared" si="1686"/>
        <v>47767</v>
      </c>
      <c r="B25876" s="815">
        <f t="shared" si="1683"/>
        <v>284</v>
      </c>
      <c r="C25876" s="815">
        <f t="shared" si="1684"/>
        <v>82</v>
      </c>
      <c r="D25876" s="815">
        <f t="shared" si="1685"/>
        <v>62</v>
      </c>
      <c r="E25876" s="815">
        <v>2030</v>
      </c>
    </row>
    <row r="25877" spans="1:5">
      <c r="A25877" s="816">
        <f t="shared" si="1686"/>
        <v>47768</v>
      </c>
      <c r="B25877" s="815">
        <f t="shared" si="1683"/>
        <v>285</v>
      </c>
      <c r="C25877" s="815">
        <f t="shared" si="1684"/>
        <v>81</v>
      </c>
      <c r="D25877" s="815">
        <f t="shared" si="1685"/>
        <v>61</v>
      </c>
      <c r="E25877" s="815">
        <v>2030</v>
      </c>
    </row>
    <row r="25878" spans="1:5">
      <c r="A25878" s="816">
        <f t="shared" si="1686"/>
        <v>47769</v>
      </c>
      <c r="B25878" s="815">
        <f t="shared" si="1683"/>
        <v>286</v>
      </c>
      <c r="C25878" s="815">
        <f t="shared" si="1684"/>
        <v>80</v>
      </c>
      <c r="D25878" s="815">
        <f t="shared" si="1685"/>
        <v>60</v>
      </c>
      <c r="E25878" s="815">
        <v>2030</v>
      </c>
    </row>
    <row r="25879" spans="1:5">
      <c r="A25879" s="816">
        <f t="shared" si="1686"/>
        <v>47770</v>
      </c>
      <c r="B25879" s="815">
        <f t="shared" si="1683"/>
        <v>287</v>
      </c>
      <c r="C25879" s="815">
        <f t="shared" si="1684"/>
        <v>79</v>
      </c>
      <c r="D25879" s="815">
        <f t="shared" si="1685"/>
        <v>59</v>
      </c>
      <c r="E25879" s="815">
        <v>2030</v>
      </c>
    </row>
    <row r="25880" spans="1:5">
      <c r="A25880" s="816">
        <f t="shared" si="1686"/>
        <v>47771</v>
      </c>
      <c r="B25880" s="815">
        <f t="shared" si="1683"/>
        <v>288</v>
      </c>
      <c r="C25880" s="815">
        <f t="shared" si="1684"/>
        <v>78</v>
      </c>
      <c r="D25880" s="815">
        <f t="shared" si="1685"/>
        <v>58</v>
      </c>
      <c r="E25880" s="815">
        <v>2030</v>
      </c>
    </row>
    <row r="25881" spans="1:5">
      <c r="A25881" s="816">
        <f t="shared" si="1686"/>
        <v>47772</v>
      </c>
      <c r="B25881" s="815">
        <f t="shared" si="1683"/>
        <v>289</v>
      </c>
      <c r="C25881" s="815">
        <f t="shared" si="1684"/>
        <v>77</v>
      </c>
      <c r="D25881" s="815">
        <f t="shared" si="1685"/>
        <v>57</v>
      </c>
      <c r="E25881" s="815">
        <v>2030</v>
      </c>
    </row>
    <row r="25882" spans="1:5">
      <c r="A25882" s="816">
        <f t="shared" si="1686"/>
        <v>47773</v>
      </c>
      <c r="B25882" s="815">
        <f t="shared" si="1683"/>
        <v>290</v>
      </c>
      <c r="C25882" s="815">
        <f t="shared" si="1684"/>
        <v>76</v>
      </c>
      <c r="D25882" s="815">
        <f t="shared" si="1685"/>
        <v>56</v>
      </c>
      <c r="E25882" s="815">
        <v>2030</v>
      </c>
    </row>
    <row r="25883" spans="1:5">
      <c r="A25883" s="816">
        <f t="shared" si="1686"/>
        <v>47774</v>
      </c>
      <c r="B25883" s="815">
        <f t="shared" si="1683"/>
        <v>291</v>
      </c>
      <c r="C25883" s="815">
        <f t="shared" si="1684"/>
        <v>75</v>
      </c>
      <c r="D25883" s="815">
        <f t="shared" si="1685"/>
        <v>55</v>
      </c>
      <c r="E25883" s="815">
        <v>2030</v>
      </c>
    </row>
    <row r="25884" spans="1:5">
      <c r="A25884" s="816">
        <f t="shared" si="1686"/>
        <v>47775</v>
      </c>
      <c r="B25884" s="815">
        <f t="shared" si="1683"/>
        <v>292</v>
      </c>
      <c r="C25884" s="815">
        <f t="shared" si="1684"/>
        <v>74</v>
      </c>
      <c r="D25884" s="815">
        <f t="shared" si="1685"/>
        <v>54</v>
      </c>
      <c r="E25884" s="815">
        <v>2030</v>
      </c>
    </row>
    <row r="25885" spans="1:5">
      <c r="A25885" s="816">
        <f t="shared" si="1686"/>
        <v>47776</v>
      </c>
      <c r="B25885" s="815">
        <f t="shared" si="1683"/>
        <v>293</v>
      </c>
      <c r="C25885" s="815">
        <f t="shared" si="1684"/>
        <v>73</v>
      </c>
      <c r="D25885" s="815">
        <f t="shared" si="1685"/>
        <v>53</v>
      </c>
      <c r="E25885" s="815">
        <v>2030</v>
      </c>
    </row>
    <row r="25886" spans="1:5">
      <c r="A25886" s="816">
        <f t="shared" si="1686"/>
        <v>47777</v>
      </c>
      <c r="B25886" s="815">
        <f t="shared" si="1683"/>
        <v>294</v>
      </c>
      <c r="C25886" s="815">
        <f t="shared" si="1684"/>
        <v>72</v>
      </c>
      <c r="D25886" s="815">
        <f t="shared" si="1685"/>
        <v>52</v>
      </c>
      <c r="E25886" s="815">
        <v>2030</v>
      </c>
    </row>
    <row r="25887" spans="1:5">
      <c r="A25887" s="816">
        <f t="shared" si="1686"/>
        <v>47778</v>
      </c>
      <c r="B25887" s="815">
        <f t="shared" si="1683"/>
        <v>295</v>
      </c>
      <c r="C25887" s="815">
        <f t="shared" si="1684"/>
        <v>71</v>
      </c>
      <c r="D25887" s="815">
        <f t="shared" si="1685"/>
        <v>51</v>
      </c>
      <c r="E25887" s="815">
        <v>2030</v>
      </c>
    </row>
    <row r="25888" spans="1:5">
      <c r="A25888" s="816">
        <f t="shared" si="1686"/>
        <v>47779</v>
      </c>
      <c r="B25888" s="815">
        <f t="shared" si="1683"/>
        <v>296</v>
      </c>
      <c r="C25888" s="815">
        <f t="shared" si="1684"/>
        <v>70</v>
      </c>
      <c r="D25888" s="815">
        <f t="shared" si="1685"/>
        <v>50</v>
      </c>
      <c r="E25888" s="815">
        <v>2030</v>
      </c>
    </row>
    <row r="25889" spans="1:5">
      <c r="A25889" s="816">
        <f t="shared" si="1686"/>
        <v>47780</v>
      </c>
      <c r="B25889" s="815">
        <f t="shared" si="1683"/>
        <v>297</v>
      </c>
      <c r="C25889" s="815">
        <f t="shared" si="1684"/>
        <v>69</v>
      </c>
      <c r="D25889" s="815">
        <f t="shared" si="1685"/>
        <v>49</v>
      </c>
      <c r="E25889" s="815">
        <v>2030</v>
      </c>
    </row>
    <row r="25890" spans="1:5">
      <c r="A25890" s="816">
        <f t="shared" si="1686"/>
        <v>47781</v>
      </c>
      <c r="B25890" s="815">
        <f t="shared" si="1683"/>
        <v>298</v>
      </c>
      <c r="C25890" s="815">
        <f t="shared" si="1684"/>
        <v>68</v>
      </c>
      <c r="D25890" s="815">
        <f t="shared" si="1685"/>
        <v>48</v>
      </c>
      <c r="E25890" s="815">
        <v>2030</v>
      </c>
    </row>
    <row r="25891" spans="1:5">
      <c r="A25891" s="816">
        <f t="shared" si="1686"/>
        <v>47782</v>
      </c>
      <c r="B25891" s="815">
        <f t="shared" si="1683"/>
        <v>299</v>
      </c>
      <c r="C25891" s="815">
        <f t="shared" si="1684"/>
        <v>67</v>
      </c>
      <c r="D25891" s="815">
        <f t="shared" si="1685"/>
        <v>47</v>
      </c>
      <c r="E25891" s="815">
        <v>2030</v>
      </c>
    </row>
    <row r="25892" spans="1:5">
      <c r="A25892" s="816">
        <f t="shared" si="1686"/>
        <v>47783</v>
      </c>
      <c r="B25892" s="815">
        <f t="shared" si="1683"/>
        <v>300</v>
      </c>
      <c r="C25892" s="815">
        <f t="shared" si="1684"/>
        <v>66</v>
      </c>
      <c r="D25892" s="815">
        <f t="shared" si="1685"/>
        <v>46</v>
      </c>
      <c r="E25892" s="815">
        <v>2030</v>
      </c>
    </row>
    <row r="25893" spans="1:5">
      <c r="A25893" s="816">
        <f t="shared" si="1686"/>
        <v>47784</v>
      </c>
      <c r="B25893" s="815">
        <f t="shared" si="1683"/>
        <v>301</v>
      </c>
      <c r="C25893" s="815">
        <f t="shared" si="1684"/>
        <v>65</v>
      </c>
      <c r="D25893" s="815">
        <f t="shared" si="1685"/>
        <v>45</v>
      </c>
      <c r="E25893" s="815">
        <v>2030</v>
      </c>
    </row>
    <row r="25894" spans="1:5">
      <c r="A25894" s="816">
        <f t="shared" si="1686"/>
        <v>47785</v>
      </c>
      <c r="B25894" s="815">
        <f t="shared" ref="B25894:B25957" si="1687">B25893+1</f>
        <v>302</v>
      </c>
      <c r="C25894" s="815">
        <f t="shared" ref="C25894:C25957" si="1688">C25893-1</f>
        <v>64</v>
      </c>
      <c r="D25894" s="815">
        <f t="shared" ref="D25894:D25937" si="1689">D25893-1</f>
        <v>44</v>
      </c>
      <c r="E25894" s="815">
        <v>2030</v>
      </c>
    </row>
    <row r="25895" spans="1:5">
      <c r="A25895" s="816">
        <f t="shared" si="1686"/>
        <v>47786</v>
      </c>
      <c r="B25895" s="815">
        <f t="shared" si="1687"/>
        <v>303</v>
      </c>
      <c r="C25895" s="815">
        <f t="shared" si="1688"/>
        <v>63</v>
      </c>
      <c r="D25895" s="815">
        <f t="shared" si="1689"/>
        <v>43</v>
      </c>
      <c r="E25895" s="815">
        <v>2030</v>
      </c>
    </row>
    <row r="25896" spans="1:5">
      <c r="A25896" s="816">
        <f t="shared" si="1686"/>
        <v>47787</v>
      </c>
      <c r="B25896" s="815">
        <f t="shared" si="1687"/>
        <v>304</v>
      </c>
      <c r="C25896" s="815">
        <f t="shared" si="1688"/>
        <v>62</v>
      </c>
      <c r="D25896" s="815">
        <f t="shared" si="1689"/>
        <v>42</v>
      </c>
      <c r="E25896" s="815">
        <v>2030</v>
      </c>
    </row>
    <row r="25897" spans="1:5">
      <c r="A25897" s="816">
        <f t="shared" si="1686"/>
        <v>47788</v>
      </c>
      <c r="B25897" s="815">
        <f t="shared" si="1687"/>
        <v>305</v>
      </c>
      <c r="C25897" s="815">
        <f t="shared" si="1688"/>
        <v>61</v>
      </c>
      <c r="D25897" s="815">
        <f t="shared" si="1689"/>
        <v>41</v>
      </c>
      <c r="E25897" s="815">
        <v>2030</v>
      </c>
    </row>
    <row r="25898" spans="1:5">
      <c r="A25898" s="816">
        <f t="shared" si="1686"/>
        <v>47789</v>
      </c>
      <c r="B25898" s="815">
        <f t="shared" si="1687"/>
        <v>306</v>
      </c>
      <c r="C25898" s="815">
        <f t="shared" si="1688"/>
        <v>60</v>
      </c>
      <c r="D25898" s="815">
        <f t="shared" si="1689"/>
        <v>40</v>
      </c>
      <c r="E25898" s="815">
        <v>2030</v>
      </c>
    </row>
    <row r="25899" spans="1:5">
      <c r="A25899" s="816">
        <f t="shared" si="1686"/>
        <v>47790</v>
      </c>
      <c r="B25899" s="815">
        <f t="shared" si="1687"/>
        <v>307</v>
      </c>
      <c r="C25899" s="815">
        <f t="shared" si="1688"/>
        <v>59</v>
      </c>
      <c r="D25899" s="815">
        <f t="shared" si="1689"/>
        <v>39</v>
      </c>
      <c r="E25899" s="815">
        <v>2030</v>
      </c>
    </row>
    <row r="25900" spans="1:5">
      <c r="A25900" s="816">
        <f t="shared" si="1686"/>
        <v>47791</v>
      </c>
      <c r="B25900" s="815">
        <f t="shared" si="1687"/>
        <v>308</v>
      </c>
      <c r="C25900" s="815">
        <f t="shared" si="1688"/>
        <v>58</v>
      </c>
      <c r="D25900" s="815">
        <f t="shared" si="1689"/>
        <v>38</v>
      </c>
      <c r="E25900" s="815">
        <v>2030</v>
      </c>
    </row>
    <row r="25901" spans="1:5">
      <c r="A25901" s="816">
        <f t="shared" si="1686"/>
        <v>47792</v>
      </c>
      <c r="B25901" s="815">
        <f t="shared" si="1687"/>
        <v>309</v>
      </c>
      <c r="C25901" s="815">
        <f t="shared" si="1688"/>
        <v>57</v>
      </c>
      <c r="D25901" s="815">
        <f t="shared" si="1689"/>
        <v>37</v>
      </c>
      <c r="E25901" s="815">
        <v>2030</v>
      </c>
    </row>
    <row r="25902" spans="1:5">
      <c r="A25902" s="816">
        <f t="shared" si="1686"/>
        <v>47793</v>
      </c>
      <c r="B25902" s="815">
        <f t="shared" si="1687"/>
        <v>310</v>
      </c>
      <c r="C25902" s="815">
        <f t="shared" si="1688"/>
        <v>56</v>
      </c>
      <c r="D25902" s="815">
        <f t="shared" si="1689"/>
        <v>36</v>
      </c>
      <c r="E25902" s="815">
        <v>2030</v>
      </c>
    </row>
    <row r="25903" spans="1:5">
      <c r="A25903" s="816">
        <f t="shared" si="1686"/>
        <v>47794</v>
      </c>
      <c r="B25903" s="815">
        <f t="shared" si="1687"/>
        <v>311</v>
      </c>
      <c r="C25903" s="815">
        <f t="shared" si="1688"/>
        <v>55</v>
      </c>
      <c r="D25903" s="815">
        <f t="shared" si="1689"/>
        <v>35</v>
      </c>
      <c r="E25903" s="815">
        <v>2030</v>
      </c>
    </row>
    <row r="25904" spans="1:5">
      <c r="A25904" s="816">
        <f t="shared" si="1686"/>
        <v>47795</v>
      </c>
      <c r="B25904" s="815">
        <f t="shared" si="1687"/>
        <v>312</v>
      </c>
      <c r="C25904" s="815">
        <f t="shared" si="1688"/>
        <v>54</v>
      </c>
      <c r="D25904" s="815">
        <f t="shared" si="1689"/>
        <v>34</v>
      </c>
      <c r="E25904" s="815">
        <v>2030</v>
      </c>
    </row>
    <row r="25905" spans="1:5">
      <c r="A25905" s="816">
        <f t="shared" si="1686"/>
        <v>47796</v>
      </c>
      <c r="B25905" s="815">
        <f t="shared" si="1687"/>
        <v>313</v>
      </c>
      <c r="C25905" s="815">
        <f t="shared" si="1688"/>
        <v>53</v>
      </c>
      <c r="D25905" s="815">
        <f t="shared" si="1689"/>
        <v>33</v>
      </c>
      <c r="E25905" s="815">
        <v>2030</v>
      </c>
    </row>
    <row r="25906" spans="1:5">
      <c r="A25906" s="816">
        <f t="shared" si="1686"/>
        <v>47797</v>
      </c>
      <c r="B25906" s="815">
        <f t="shared" si="1687"/>
        <v>314</v>
      </c>
      <c r="C25906" s="815">
        <f t="shared" si="1688"/>
        <v>52</v>
      </c>
      <c r="D25906" s="815">
        <f t="shared" si="1689"/>
        <v>32</v>
      </c>
      <c r="E25906" s="815">
        <v>2030</v>
      </c>
    </row>
    <row r="25907" spans="1:5">
      <c r="A25907" s="816">
        <f t="shared" ref="A25907:B25970" si="1690">A25906+1</f>
        <v>47798</v>
      </c>
      <c r="B25907" s="815">
        <f t="shared" si="1687"/>
        <v>315</v>
      </c>
      <c r="C25907" s="815">
        <f t="shared" si="1688"/>
        <v>51</v>
      </c>
      <c r="D25907" s="815">
        <f t="shared" si="1689"/>
        <v>31</v>
      </c>
      <c r="E25907" s="815">
        <v>2030</v>
      </c>
    </row>
    <row r="25908" spans="1:5">
      <c r="A25908" s="816">
        <f t="shared" si="1690"/>
        <v>47799</v>
      </c>
      <c r="B25908" s="815">
        <f t="shared" si="1687"/>
        <v>316</v>
      </c>
      <c r="C25908" s="815">
        <f t="shared" si="1688"/>
        <v>50</v>
      </c>
      <c r="D25908" s="815">
        <f t="shared" si="1689"/>
        <v>30</v>
      </c>
      <c r="E25908" s="815">
        <v>2030</v>
      </c>
    </row>
    <row r="25909" spans="1:5">
      <c r="A25909" s="816">
        <f t="shared" si="1690"/>
        <v>47800</v>
      </c>
      <c r="B25909" s="815">
        <f t="shared" si="1687"/>
        <v>317</v>
      </c>
      <c r="C25909" s="815">
        <f t="shared" si="1688"/>
        <v>49</v>
      </c>
      <c r="D25909" s="815">
        <f t="shared" si="1689"/>
        <v>29</v>
      </c>
      <c r="E25909" s="815">
        <v>2030</v>
      </c>
    </row>
    <row r="25910" spans="1:5">
      <c r="A25910" s="816">
        <f t="shared" si="1690"/>
        <v>47801</v>
      </c>
      <c r="B25910" s="815">
        <f t="shared" si="1687"/>
        <v>318</v>
      </c>
      <c r="C25910" s="815">
        <f t="shared" si="1688"/>
        <v>48</v>
      </c>
      <c r="D25910" s="815">
        <f t="shared" si="1689"/>
        <v>28</v>
      </c>
      <c r="E25910" s="815">
        <v>2030</v>
      </c>
    </row>
    <row r="25911" spans="1:5">
      <c r="A25911" s="816">
        <f t="shared" si="1690"/>
        <v>47802</v>
      </c>
      <c r="B25911" s="815">
        <f t="shared" si="1687"/>
        <v>319</v>
      </c>
      <c r="C25911" s="815">
        <f t="shared" si="1688"/>
        <v>47</v>
      </c>
      <c r="D25911" s="815">
        <f t="shared" si="1689"/>
        <v>27</v>
      </c>
      <c r="E25911" s="815">
        <v>2030</v>
      </c>
    </row>
    <row r="25912" spans="1:5">
      <c r="A25912" s="816">
        <f t="shared" si="1690"/>
        <v>47803</v>
      </c>
      <c r="B25912" s="815">
        <f t="shared" si="1687"/>
        <v>320</v>
      </c>
      <c r="C25912" s="815">
        <f t="shared" si="1688"/>
        <v>46</v>
      </c>
      <c r="D25912" s="815">
        <f t="shared" si="1689"/>
        <v>26</v>
      </c>
      <c r="E25912" s="815">
        <v>2030</v>
      </c>
    </row>
    <row r="25913" spans="1:5">
      <c r="A25913" s="816">
        <f t="shared" si="1690"/>
        <v>47804</v>
      </c>
      <c r="B25913" s="815">
        <f t="shared" si="1687"/>
        <v>321</v>
      </c>
      <c r="C25913" s="815">
        <f t="shared" si="1688"/>
        <v>45</v>
      </c>
      <c r="D25913" s="815">
        <f t="shared" si="1689"/>
        <v>25</v>
      </c>
      <c r="E25913" s="815">
        <v>2030</v>
      </c>
    </row>
    <row r="25914" spans="1:5">
      <c r="A25914" s="816">
        <f t="shared" si="1690"/>
        <v>47805</v>
      </c>
      <c r="B25914" s="815">
        <f t="shared" si="1687"/>
        <v>322</v>
      </c>
      <c r="C25914" s="815">
        <f t="shared" si="1688"/>
        <v>44</v>
      </c>
      <c r="D25914" s="815">
        <f t="shared" si="1689"/>
        <v>24</v>
      </c>
      <c r="E25914" s="815">
        <v>2030</v>
      </c>
    </row>
    <row r="25915" spans="1:5">
      <c r="A25915" s="816">
        <f t="shared" si="1690"/>
        <v>47806</v>
      </c>
      <c r="B25915" s="815">
        <f t="shared" si="1687"/>
        <v>323</v>
      </c>
      <c r="C25915" s="815">
        <f t="shared" si="1688"/>
        <v>43</v>
      </c>
      <c r="D25915" s="815">
        <f t="shared" si="1689"/>
        <v>23</v>
      </c>
      <c r="E25915" s="815">
        <v>2030</v>
      </c>
    </row>
    <row r="25916" spans="1:5">
      <c r="A25916" s="816">
        <f t="shared" si="1690"/>
        <v>47807</v>
      </c>
      <c r="B25916" s="815">
        <f t="shared" si="1687"/>
        <v>324</v>
      </c>
      <c r="C25916" s="815">
        <f t="shared" si="1688"/>
        <v>42</v>
      </c>
      <c r="D25916" s="815">
        <f t="shared" si="1689"/>
        <v>22</v>
      </c>
      <c r="E25916" s="815">
        <v>2030</v>
      </c>
    </row>
    <row r="25917" spans="1:5">
      <c r="A25917" s="816">
        <f t="shared" si="1690"/>
        <v>47808</v>
      </c>
      <c r="B25917" s="815">
        <f t="shared" si="1687"/>
        <v>325</v>
      </c>
      <c r="C25917" s="815">
        <f t="shared" si="1688"/>
        <v>41</v>
      </c>
      <c r="D25917" s="815">
        <f t="shared" si="1689"/>
        <v>21</v>
      </c>
      <c r="E25917" s="815">
        <v>2030</v>
      </c>
    </row>
    <row r="25918" spans="1:5">
      <c r="A25918" s="816">
        <f t="shared" si="1690"/>
        <v>47809</v>
      </c>
      <c r="B25918" s="815">
        <f t="shared" si="1687"/>
        <v>326</v>
      </c>
      <c r="C25918" s="815">
        <f t="shared" si="1688"/>
        <v>40</v>
      </c>
      <c r="D25918" s="815">
        <f t="shared" si="1689"/>
        <v>20</v>
      </c>
      <c r="E25918" s="815">
        <v>2030</v>
      </c>
    </row>
    <row r="25919" spans="1:5">
      <c r="A25919" s="816">
        <f t="shared" si="1690"/>
        <v>47810</v>
      </c>
      <c r="B25919" s="815">
        <f t="shared" si="1687"/>
        <v>327</v>
      </c>
      <c r="C25919" s="815">
        <f t="shared" si="1688"/>
        <v>39</v>
      </c>
      <c r="D25919" s="815">
        <f t="shared" si="1689"/>
        <v>19</v>
      </c>
      <c r="E25919" s="815">
        <v>2030</v>
      </c>
    </row>
    <row r="25920" spans="1:5">
      <c r="A25920" s="816">
        <f t="shared" si="1690"/>
        <v>47811</v>
      </c>
      <c r="B25920" s="815">
        <f t="shared" si="1687"/>
        <v>328</v>
      </c>
      <c r="C25920" s="815">
        <f t="shared" si="1688"/>
        <v>38</v>
      </c>
      <c r="D25920" s="815">
        <f t="shared" si="1689"/>
        <v>18</v>
      </c>
      <c r="E25920" s="815">
        <v>2030</v>
      </c>
    </row>
    <row r="25921" spans="1:5">
      <c r="A25921" s="816">
        <f t="shared" si="1690"/>
        <v>47812</v>
      </c>
      <c r="B25921" s="815">
        <f t="shared" si="1687"/>
        <v>329</v>
      </c>
      <c r="C25921" s="815">
        <f t="shared" si="1688"/>
        <v>37</v>
      </c>
      <c r="D25921" s="815">
        <f t="shared" si="1689"/>
        <v>17</v>
      </c>
      <c r="E25921" s="815">
        <v>2030</v>
      </c>
    </row>
    <row r="25922" spans="1:5">
      <c r="A25922" s="816">
        <f t="shared" si="1690"/>
        <v>47813</v>
      </c>
      <c r="B25922" s="815">
        <f t="shared" si="1687"/>
        <v>330</v>
      </c>
      <c r="C25922" s="815">
        <f t="shared" si="1688"/>
        <v>36</v>
      </c>
      <c r="D25922" s="815">
        <f t="shared" si="1689"/>
        <v>16</v>
      </c>
      <c r="E25922" s="815">
        <v>2030</v>
      </c>
    </row>
    <row r="25923" spans="1:5">
      <c r="A25923" s="816">
        <f t="shared" si="1690"/>
        <v>47814</v>
      </c>
      <c r="B25923" s="815">
        <f t="shared" si="1687"/>
        <v>331</v>
      </c>
      <c r="C25923" s="815">
        <f t="shared" si="1688"/>
        <v>35</v>
      </c>
      <c r="D25923" s="815">
        <f t="shared" si="1689"/>
        <v>15</v>
      </c>
      <c r="E25923" s="815">
        <v>2030</v>
      </c>
    </row>
    <row r="25924" spans="1:5">
      <c r="A25924" s="816">
        <f t="shared" si="1690"/>
        <v>47815</v>
      </c>
      <c r="B25924" s="815">
        <f t="shared" si="1687"/>
        <v>332</v>
      </c>
      <c r="C25924" s="815">
        <f t="shared" si="1688"/>
        <v>34</v>
      </c>
      <c r="D25924" s="815">
        <f t="shared" si="1689"/>
        <v>14</v>
      </c>
      <c r="E25924" s="815">
        <v>2030</v>
      </c>
    </row>
    <row r="25925" spans="1:5">
      <c r="A25925" s="816">
        <f t="shared" si="1690"/>
        <v>47816</v>
      </c>
      <c r="B25925" s="815">
        <f t="shared" si="1687"/>
        <v>333</v>
      </c>
      <c r="C25925" s="815">
        <f t="shared" si="1688"/>
        <v>33</v>
      </c>
      <c r="D25925" s="815">
        <f t="shared" si="1689"/>
        <v>13</v>
      </c>
      <c r="E25925" s="815">
        <v>2030</v>
      </c>
    </row>
    <row r="25926" spans="1:5">
      <c r="A25926" s="816">
        <f t="shared" si="1690"/>
        <v>47817</v>
      </c>
      <c r="B25926" s="815">
        <f t="shared" si="1687"/>
        <v>334</v>
      </c>
      <c r="C25926" s="815">
        <f t="shared" si="1688"/>
        <v>32</v>
      </c>
      <c r="D25926" s="815">
        <f t="shared" si="1689"/>
        <v>12</v>
      </c>
      <c r="E25926" s="815">
        <v>2030</v>
      </c>
    </row>
    <row r="25927" spans="1:5">
      <c r="A25927" s="816">
        <f t="shared" si="1690"/>
        <v>47818</v>
      </c>
      <c r="B25927" s="815">
        <f t="shared" si="1687"/>
        <v>335</v>
      </c>
      <c r="C25927" s="815">
        <f t="shared" si="1688"/>
        <v>31</v>
      </c>
      <c r="D25927" s="815">
        <f t="shared" si="1689"/>
        <v>11</v>
      </c>
      <c r="E25927" s="815">
        <v>2030</v>
      </c>
    </row>
    <row r="25928" spans="1:5">
      <c r="A25928" s="816">
        <f t="shared" si="1690"/>
        <v>47819</v>
      </c>
      <c r="B25928" s="815">
        <f t="shared" si="1687"/>
        <v>336</v>
      </c>
      <c r="C25928" s="815">
        <f t="shared" si="1688"/>
        <v>30</v>
      </c>
      <c r="D25928" s="815">
        <f t="shared" si="1689"/>
        <v>10</v>
      </c>
      <c r="E25928" s="815">
        <v>2030</v>
      </c>
    </row>
    <row r="25929" spans="1:5">
      <c r="A25929" s="816">
        <f t="shared" si="1690"/>
        <v>47820</v>
      </c>
      <c r="B25929" s="815">
        <f t="shared" si="1687"/>
        <v>337</v>
      </c>
      <c r="C25929" s="815">
        <f t="shared" si="1688"/>
        <v>29</v>
      </c>
      <c r="D25929" s="815">
        <f t="shared" si="1689"/>
        <v>9</v>
      </c>
      <c r="E25929" s="815">
        <v>2030</v>
      </c>
    </row>
    <row r="25930" spans="1:5">
      <c r="A25930" s="816">
        <f t="shared" si="1690"/>
        <v>47821</v>
      </c>
      <c r="B25930" s="815">
        <f t="shared" si="1687"/>
        <v>338</v>
      </c>
      <c r="C25930" s="815">
        <f t="shared" si="1688"/>
        <v>28</v>
      </c>
      <c r="D25930" s="815">
        <f t="shared" si="1689"/>
        <v>8</v>
      </c>
      <c r="E25930" s="815">
        <v>2030</v>
      </c>
    </row>
    <row r="25931" spans="1:5">
      <c r="A25931" s="816">
        <f t="shared" si="1690"/>
        <v>47822</v>
      </c>
      <c r="B25931" s="815">
        <f t="shared" si="1687"/>
        <v>339</v>
      </c>
      <c r="C25931" s="815">
        <f t="shared" si="1688"/>
        <v>27</v>
      </c>
      <c r="D25931" s="815">
        <f t="shared" si="1689"/>
        <v>7</v>
      </c>
      <c r="E25931" s="815">
        <v>2030</v>
      </c>
    </row>
    <row r="25932" spans="1:5">
      <c r="A25932" s="816">
        <f t="shared" si="1690"/>
        <v>47823</v>
      </c>
      <c r="B25932" s="815">
        <f t="shared" si="1687"/>
        <v>340</v>
      </c>
      <c r="C25932" s="815">
        <f t="shared" si="1688"/>
        <v>26</v>
      </c>
      <c r="D25932" s="815">
        <f t="shared" si="1689"/>
        <v>6</v>
      </c>
      <c r="E25932" s="815">
        <v>2030</v>
      </c>
    </row>
    <row r="25933" spans="1:5">
      <c r="A25933" s="816">
        <f t="shared" si="1690"/>
        <v>47824</v>
      </c>
      <c r="B25933" s="815">
        <f t="shared" si="1687"/>
        <v>341</v>
      </c>
      <c r="C25933" s="815">
        <f t="shared" si="1688"/>
        <v>25</v>
      </c>
      <c r="D25933" s="815">
        <f t="shared" si="1689"/>
        <v>5</v>
      </c>
      <c r="E25933" s="815">
        <v>2030</v>
      </c>
    </row>
    <row r="25934" spans="1:5">
      <c r="A25934" s="816">
        <f t="shared" si="1690"/>
        <v>47825</v>
      </c>
      <c r="B25934" s="815">
        <f t="shared" si="1687"/>
        <v>342</v>
      </c>
      <c r="C25934" s="815">
        <f t="shared" si="1688"/>
        <v>24</v>
      </c>
      <c r="D25934" s="815">
        <f t="shared" si="1689"/>
        <v>4</v>
      </c>
      <c r="E25934" s="815">
        <v>2030</v>
      </c>
    </row>
    <row r="25935" spans="1:5">
      <c r="A25935" s="816">
        <f t="shared" si="1690"/>
        <v>47826</v>
      </c>
      <c r="B25935" s="815">
        <f t="shared" si="1687"/>
        <v>343</v>
      </c>
      <c r="C25935" s="815">
        <f t="shared" si="1688"/>
        <v>23</v>
      </c>
      <c r="D25935" s="815">
        <f t="shared" si="1689"/>
        <v>3</v>
      </c>
      <c r="E25935" s="815">
        <v>2030</v>
      </c>
    </row>
    <row r="25936" spans="1:5">
      <c r="A25936" s="816">
        <f t="shared" si="1690"/>
        <v>47827</v>
      </c>
      <c r="B25936" s="815">
        <f t="shared" si="1687"/>
        <v>344</v>
      </c>
      <c r="C25936" s="815">
        <f t="shared" si="1688"/>
        <v>22</v>
      </c>
      <c r="D25936" s="815">
        <f t="shared" si="1689"/>
        <v>2</v>
      </c>
      <c r="E25936" s="815">
        <v>2030</v>
      </c>
    </row>
    <row r="25937" spans="1:5">
      <c r="A25937" s="816">
        <f t="shared" si="1690"/>
        <v>47828</v>
      </c>
      <c r="B25937" s="815">
        <f t="shared" si="1687"/>
        <v>345</v>
      </c>
      <c r="C25937" s="815">
        <f t="shared" si="1688"/>
        <v>21</v>
      </c>
      <c r="D25937" s="815">
        <f t="shared" si="1689"/>
        <v>1</v>
      </c>
      <c r="E25937" s="815">
        <v>2030</v>
      </c>
    </row>
    <row r="25938" spans="1:5">
      <c r="A25938" s="816">
        <f t="shared" si="1690"/>
        <v>47829</v>
      </c>
      <c r="B25938" s="815">
        <f t="shared" si="1687"/>
        <v>346</v>
      </c>
      <c r="C25938" s="815">
        <f t="shared" si="1688"/>
        <v>20</v>
      </c>
      <c r="D25938" s="815">
        <v>365</v>
      </c>
      <c r="E25938" s="815">
        <v>2030</v>
      </c>
    </row>
    <row r="25939" spans="1:5">
      <c r="A25939" s="816">
        <f t="shared" si="1690"/>
        <v>47830</v>
      </c>
      <c r="B25939" s="815">
        <f t="shared" si="1687"/>
        <v>347</v>
      </c>
      <c r="C25939" s="815">
        <f t="shared" si="1688"/>
        <v>19</v>
      </c>
      <c r="D25939" s="815">
        <f t="shared" ref="D25939:D26002" si="1691">D25938-1</f>
        <v>364</v>
      </c>
      <c r="E25939" s="815">
        <v>2030</v>
      </c>
    </row>
    <row r="25940" spans="1:5">
      <c r="A25940" s="816">
        <f t="shared" si="1690"/>
        <v>47831</v>
      </c>
      <c r="B25940" s="815">
        <f t="shared" si="1687"/>
        <v>348</v>
      </c>
      <c r="C25940" s="815">
        <f t="shared" si="1688"/>
        <v>18</v>
      </c>
      <c r="D25940" s="815">
        <f t="shared" si="1691"/>
        <v>363</v>
      </c>
      <c r="E25940" s="815">
        <v>2030</v>
      </c>
    </row>
    <row r="25941" spans="1:5">
      <c r="A25941" s="816">
        <f t="shared" si="1690"/>
        <v>47832</v>
      </c>
      <c r="B25941" s="815">
        <f t="shared" si="1687"/>
        <v>349</v>
      </c>
      <c r="C25941" s="815">
        <f t="shared" si="1688"/>
        <v>17</v>
      </c>
      <c r="D25941" s="815">
        <f t="shared" si="1691"/>
        <v>362</v>
      </c>
      <c r="E25941" s="815">
        <v>2030</v>
      </c>
    </row>
    <row r="25942" spans="1:5">
      <c r="A25942" s="816">
        <f t="shared" si="1690"/>
        <v>47833</v>
      </c>
      <c r="B25942" s="815">
        <f t="shared" si="1687"/>
        <v>350</v>
      </c>
      <c r="C25942" s="815">
        <f t="shared" si="1688"/>
        <v>16</v>
      </c>
      <c r="D25942" s="815">
        <f t="shared" si="1691"/>
        <v>361</v>
      </c>
      <c r="E25942" s="815">
        <v>2030</v>
      </c>
    </row>
    <row r="25943" spans="1:5">
      <c r="A25943" s="816">
        <f t="shared" si="1690"/>
        <v>47834</v>
      </c>
      <c r="B25943" s="815">
        <f t="shared" si="1687"/>
        <v>351</v>
      </c>
      <c r="C25943" s="815">
        <f t="shared" si="1688"/>
        <v>15</v>
      </c>
      <c r="D25943" s="815">
        <f t="shared" si="1691"/>
        <v>360</v>
      </c>
      <c r="E25943" s="815">
        <v>2030</v>
      </c>
    </row>
    <row r="25944" spans="1:5">
      <c r="A25944" s="816">
        <f t="shared" si="1690"/>
        <v>47835</v>
      </c>
      <c r="B25944" s="815">
        <f t="shared" si="1687"/>
        <v>352</v>
      </c>
      <c r="C25944" s="815">
        <f t="shared" si="1688"/>
        <v>14</v>
      </c>
      <c r="D25944" s="815">
        <f t="shared" si="1691"/>
        <v>359</v>
      </c>
      <c r="E25944" s="815">
        <v>2030</v>
      </c>
    </row>
    <row r="25945" spans="1:5">
      <c r="A25945" s="816">
        <f t="shared" si="1690"/>
        <v>47836</v>
      </c>
      <c r="B25945" s="815">
        <f t="shared" si="1687"/>
        <v>353</v>
      </c>
      <c r="C25945" s="815">
        <f t="shared" si="1688"/>
        <v>13</v>
      </c>
      <c r="D25945" s="815">
        <f t="shared" si="1691"/>
        <v>358</v>
      </c>
      <c r="E25945" s="815">
        <v>2030</v>
      </c>
    </row>
    <row r="25946" spans="1:5">
      <c r="A25946" s="816">
        <f t="shared" si="1690"/>
        <v>47837</v>
      </c>
      <c r="B25946" s="815">
        <f t="shared" si="1687"/>
        <v>354</v>
      </c>
      <c r="C25946" s="815">
        <f t="shared" si="1688"/>
        <v>12</v>
      </c>
      <c r="D25946" s="815">
        <f t="shared" si="1691"/>
        <v>357</v>
      </c>
      <c r="E25946" s="815">
        <v>2030</v>
      </c>
    </row>
    <row r="25947" spans="1:5">
      <c r="A25947" s="816">
        <f t="shared" si="1690"/>
        <v>47838</v>
      </c>
      <c r="B25947" s="815">
        <f t="shared" si="1687"/>
        <v>355</v>
      </c>
      <c r="C25947" s="815">
        <f t="shared" si="1688"/>
        <v>11</v>
      </c>
      <c r="D25947" s="815">
        <f t="shared" si="1691"/>
        <v>356</v>
      </c>
      <c r="E25947" s="815">
        <v>2030</v>
      </c>
    </row>
    <row r="25948" spans="1:5">
      <c r="A25948" s="816">
        <f t="shared" si="1690"/>
        <v>47839</v>
      </c>
      <c r="B25948" s="815">
        <f t="shared" si="1687"/>
        <v>356</v>
      </c>
      <c r="C25948" s="815">
        <f t="shared" si="1688"/>
        <v>10</v>
      </c>
      <c r="D25948" s="815">
        <f t="shared" si="1691"/>
        <v>355</v>
      </c>
      <c r="E25948" s="815">
        <v>2030</v>
      </c>
    </row>
    <row r="25949" spans="1:5">
      <c r="A25949" s="816">
        <f t="shared" si="1690"/>
        <v>47840</v>
      </c>
      <c r="B25949" s="815">
        <f t="shared" si="1687"/>
        <v>357</v>
      </c>
      <c r="C25949" s="815">
        <f t="shared" si="1688"/>
        <v>9</v>
      </c>
      <c r="D25949" s="815">
        <f t="shared" si="1691"/>
        <v>354</v>
      </c>
      <c r="E25949" s="815">
        <v>2030</v>
      </c>
    </row>
    <row r="25950" spans="1:5">
      <c r="A25950" s="816">
        <f t="shared" si="1690"/>
        <v>47841</v>
      </c>
      <c r="B25950" s="815">
        <f t="shared" si="1687"/>
        <v>358</v>
      </c>
      <c r="C25950" s="815">
        <f t="shared" si="1688"/>
        <v>8</v>
      </c>
      <c r="D25950" s="815">
        <f t="shared" si="1691"/>
        <v>353</v>
      </c>
      <c r="E25950" s="815">
        <v>2030</v>
      </c>
    </row>
    <row r="25951" spans="1:5">
      <c r="A25951" s="816">
        <f t="shared" si="1690"/>
        <v>47842</v>
      </c>
      <c r="B25951" s="815">
        <f t="shared" si="1687"/>
        <v>359</v>
      </c>
      <c r="C25951" s="815">
        <f t="shared" si="1688"/>
        <v>7</v>
      </c>
      <c r="D25951" s="815">
        <f t="shared" si="1691"/>
        <v>352</v>
      </c>
      <c r="E25951" s="815">
        <v>2030</v>
      </c>
    </row>
    <row r="25952" spans="1:5">
      <c r="A25952" s="816">
        <f t="shared" si="1690"/>
        <v>47843</v>
      </c>
      <c r="B25952" s="815">
        <f t="shared" si="1687"/>
        <v>360</v>
      </c>
      <c r="C25952" s="815">
        <f t="shared" si="1688"/>
        <v>6</v>
      </c>
      <c r="D25952" s="815">
        <f t="shared" si="1691"/>
        <v>351</v>
      </c>
      <c r="E25952" s="815">
        <v>2030</v>
      </c>
    </row>
    <row r="25953" spans="1:5">
      <c r="A25953" s="816">
        <f t="shared" si="1690"/>
        <v>47844</v>
      </c>
      <c r="B25953" s="815">
        <f t="shared" si="1687"/>
        <v>361</v>
      </c>
      <c r="C25953" s="815">
        <f t="shared" si="1688"/>
        <v>5</v>
      </c>
      <c r="D25953" s="815">
        <f t="shared" si="1691"/>
        <v>350</v>
      </c>
      <c r="E25953" s="815">
        <v>2030</v>
      </c>
    </row>
    <row r="25954" spans="1:5">
      <c r="A25954" s="816">
        <f t="shared" si="1690"/>
        <v>47845</v>
      </c>
      <c r="B25954" s="815">
        <f t="shared" si="1687"/>
        <v>362</v>
      </c>
      <c r="C25954" s="815">
        <f t="shared" si="1688"/>
        <v>4</v>
      </c>
      <c r="D25954" s="815">
        <f t="shared" si="1691"/>
        <v>349</v>
      </c>
      <c r="E25954" s="815">
        <v>2030</v>
      </c>
    </row>
    <row r="25955" spans="1:5">
      <c r="A25955" s="816">
        <f t="shared" si="1690"/>
        <v>47846</v>
      </c>
      <c r="B25955" s="815">
        <f t="shared" si="1687"/>
        <v>363</v>
      </c>
      <c r="C25955" s="815">
        <f t="shared" si="1688"/>
        <v>3</v>
      </c>
      <c r="D25955" s="815">
        <f t="shared" si="1691"/>
        <v>348</v>
      </c>
      <c r="E25955" s="815">
        <v>2030</v>
      </c>
    </row>
    <row r="25956" spans="1:5">
      <c r="A25956" s="816">
        <f t="shared" si="1690"/>
        <v>47847</v>
      </c>
      <c r="B25956" s="815">
        <f t="shared" si="1687"/>
        <v>364</v>
      </c>
      <c r="C25956" s="815">
        <f t="shared" si="1688"/>
        <v>2</v>
      </c>
      <c r="D25956" s="815">
        <f t="shared" si="1691"/>
        <v>347</v>
      </c>
      <c r="E25956" s="815">
        <v>2030</v>
      </c>
    </row>
    <row r="25957" spans="1:5">
      <c r="A25957" s="816">
        <f t="shared" si="1690"/>
        <v>47848</v>
      </c>
      <c r="B25957" s="815">
        <f t="shared" si="1687"/>
        <v>365</v>
      </c>
      <c r="C25957" s="815">
        <f t="shared" si="1688"/>
        <v>1</v>
      </c>
      <c r="D25957" s="815">
        <f t="shared" si="1691"/>
        <v>346</v>
      </c>
      <c r="E25957" s="815">
        <v>2030</v>
      </c>
    </row>
    <row r="25958" spans="1:5">
      <c r="A25958" s="816">
        <f t="shared" si="1690"/>
        <v>47849</v>
      </c>
      <c r="B25958" s="815">
        <v>1</v>
      </c>
      <c r="C25958" s="815">
        <v>365</v>
      </c>
      <c r="D25958" s="815">
        <f t="shared" si="1691"/>
        <v>345</v>
      </c>
      <c r="E25958" s="815">
        <v>2031</v>
      </c>
    </row>
    <row r="25959" spans="1:5">
      <c r="A25959" s="816">
        <f t="shared" si="1690"/>
        <v>47850</v>
      </c>
      <c r="B25959" s="815">
        <f t="shared" si="1690"/>
        <v>2</v>
      </c>
      <c r="C25959" s="815">
        <f t="shared" ref="C25959:C26002" si="1692">C25958-1</f>
        <v>364</v>
      </c>
      <c r="D25959" s="815">
        <f t="shared" si="1691"/>
        <v>344</v>
      </c>
      <c r="E25959" s="815">
        <v>2031</v>
      </c>
    </row>
    <row r="25960" spans="1:5">
      <c r="A25960" s="816">
        <f t="shared" si="1690"/>
        <v>47851</v>
      </c>
      <c r="B25960" s="815">
        <f t="shared" ref="B25960:B26002" si="1693">B25959+1</f>
        <v>3</v>
      </c>
      <c r="C25960" s="815">
        <f t="shared" si="1692"/>
        <v>363</v>
      </c>
      <c r="D25960" s="815">
        <f t="shared" si="1691"/>
        <v>343</v>
      </c>
      <c r="E25960" s="815">
        <v>2031</v>
      </c>
    </row>
    <row r="25961" spans="1:5">
      <c r="A25961" s="816">
        <f t="shared" si="1690"/>
        <v>47852</v>
      </c>
      <c r="B25961" s="815">
        <f t="shared" si="1693"/>
        <v>4</v>
      </c>
      <c r="C25961" s="815">
        <f t="shared" si="1692"/>
        <v>362</v>
      </c>
      <c r="D25961" s="815">
        <f t="shared" si="1691"/>
        <v>342</v>
      </c>
      <c r="E25961" s="815">
        <v>2031</v>
      </c>
    </row>
    <row r="25962" spans="1:5">
      <c r="A25962" s="816">
        <f t="shared" si="1690"/>
        <v>47853</v>
      </c>
      <c r="B25962" s="815">
        <f t="shared" si="1693"/>
        <v>5</v>
      </c>
      <c r="C25962" s="815">
        <f t="shared" si="1692"/>
        <v>361</v>
      </c>
      <c r="D25962" s="815">
        <f t="shared" si="1691"/>
        <v>341</v>
      </c>
      <c r="E25962" s="815">
        <v>2031</v>
      </c>
    </row>
    <row r="25963" spans="1:5">
      <c r="A25963" s="816">
        <f t="shared" si="1690"/>
        <v>47854</v>
      </c>
      <c r="B25963" s="815">
        <f t="shared" si="1693"/>
        <v>6</v>
      </c>
      <c r="C25963" s="815">
        <f t="shared" si="1692"/>
        <v>360</v>
      </c>
      <c r="D25963" s="815">
        <f t="shared" si="1691"/>
        <v>340</v>
      </c>
      <c r="E25963" s="815">
        <v>2031</v>
      </c>
    </row>
    <row r="25964" spans="1:5">
      <c r="A25964" s="816">
        <f t="shared" si="1690"/>
        <v>47855</v>
      </c>
      <c r="B25964" s="815">
        <f t="shared" si="1693"/>
        <v>7</v>
      </c>
      <c r="C25964" s="815">
        <f t="shared" si="1692"/>
        <v>359</v>
      </c>
      <c r="D25964" s="815">
        <f t="shared" si="1691"/>
        <v>339</v>
      </c>
      <c r="E25964" s="815">
        <v>2031</v>
      </c>
    </row>
    <row r="25965" spans="1:5">
      <c r="A25965" s="816">
        <f t="shared" si="1690"/>
        <v>47856</v>
      </c>
      <c r="B25965" s="815">
        <f t="shared" si="1693"/>
        <v>8</v>
      </c>
      <c r="C25965" s="815">
        <f t="shared" si="1692"/>
        <v>358</v>
      </c>
      <c r="D25965" s="815">
        <f t="shared" si="1691"/>
        <v>338</v>
      </c>
      <c r="E25965" s="815">
        <v>2031</v>
      </c>
    </row>
    <row r="25966" spans="1:5">
      <c r="A25966" s="816">
        <f t="shared" si="1690"/>
        <v>47857</v>
      </c>
      <c r="B25966" s="815">
        <f t="shared" si="1693"/>
        <v>9</v>
      </c>
      <c r="C25966" s="815">
        <f t="shared" si="1692"/>
        <v>357</v>
      </c>
      <c r="D25966" s="815">
        <f t="shared" si="1691"/>
        <v>337</v>
      </c>
      <c r="E25966" s="815">
        <v>2031</v>
      </c>
    </row>
    <row r="25967" spans="1:5">
      <c r="A25967" s="816">
        <f t="shared" si="1690"/>
        <v>47858</v>
      </c>
      <c r="B25967" s="815">
        <f t="shared" si="1693"/>
        <v>10</v>
      </c>
      <c r="C25967" s="815">
        <f t="shared" si="1692"/>
        <v>356</v>
      </c>
      <c r="D25967" s="815">
        <f t="shared" si="1691"/>
        <v>336</v>
      </c>
      <c r="E25967" s="815">
        <v>2031</v>
      </c>
    </row>
    <row r="25968" spans="1:5">
      <c r="A25968" s="816">
        <f t="shared" si="1690"/>
        <v>47859</v>
      </c>
      <c r="B25968" s="815">
        <f t="shared" si="1693"/>
        <v>11</v>
      </c>
      <c r="C25968" s="815">
        <f t="shared" si="1692"/>
        <v>355</v>
      </c>
      <c r="D25968" s="815">
        <f t="shared" si="1691"/>
        <v>335</v>
      </c>
      <c r="E25968" s="815">
        <v>2031</v>
      </c>
    </row>
    <row r="25969" spans="1:5">
      <c r="A25969" s="816">
        <f t="shared" si="1690"/>
        <v>47860</v>
      </c>
      <c r="B25969" s="815">
        <f t="shared" si="1693"/>
        <v>12</v>
      </c>
      <c r="C25969" s="815">
        <f t="shared" si="1692"/>
        <v>354</v>
      </c>
      <c r="D25969" s="815">
        <f t="shared" si="1691"/>
        <v>334</v>
      </c>
      <c r="E25969" s="815">
        <v>2031</v>
      </c>
    </row>
    <row r="25970" spans="1:5">
      <c r="A25970" s="816">
        <f t="shared" si="1690"/>
        <v>47861</v>
      </c>
      <c r="B25970" s="815">
        <f t="shared" si="1693"/>
        <v>13</v>
      </c>
      <c r="C25970" s="815">
        <f t="shared" si="1692"/>
        <v>353</v>
      </c>
      <c r="D25970" s="815">
        <f t="shared" si="1691"/>
        <v>333</v>
      </c>
      <c r="E25970" s="815">
        <v>2031</v>
      </c>
    </row>
    <row r="25971" spans="1:5">
      <c r="A25971" s="816">
        <f t="shared" ref="A25971:A26034" si="1694">A25970+1</f>
        <v>47862</v>
      </c>
      <c r="B25971" s="815">
        <f t="shared" si="1693"/>
        <v>14</v>
      </c>
      <c r="C25971" s="815">
        <f t="shared" si="1692"/>
        <v>352</v>
      </c>
      <c r="D25971" s="815">
        <f t="shared" si="1691"/>
        <v>332</v>
      </c>
      <c r="E25971" s="815">
        <v>2031</v>
      </c>
    </row>
    <row r="25972" spans="1:5">
      <c r="A25972" s="816">
        <f t="shared" si="1694"/>
        <v>47863</v>
      </c>
      <c r="B25972" s="815">
        <f t="shared" si="1693"/>
        <v>15</v>
      </c>
      <c r="C25972" s="815">
        <f t="shared" si="1692"/>
        <v>351</v>
      </c>
      <c r="D25972" s="815">
        <f t="shared" si="1691"/>
        <v>331</v>
      </c>
      <c r="E25972" s="815">
        <v>2031</v>
      </c>
    </row>
    <row r="25973" spans="1:5">
      <c r="A25973" s="816">
        <f t="shared" si="1694"/>
        <v>47864</v>
      </c>
      <c r="B25973" s="815">
        <f t="shared" si="1693"/>
        <v>16</v>
      </c>
      <c r="C25973" s="815">
        <f t="shared" si="1692"/>
        <v>350</v>
      </c>
      <c r="D25973" s="815">
        <f t="shared" si="1691"/>
        <v>330</v>
      </c>
      <c r="E25973" s="815">
        <v>2031</v>
      </c>
    </row>
    <row r="25974" spans="1:5">
      <c r="A25974" s="816">
        <f t="shared" si="1694"/>
        <v>47865</v>
      </c>
      <c r="B25974" s="815">
        <f t="shared" si="1693"/>
        <v>17</v>
      </c>
      <c r="C25974" s="815">
        <f t="shared" si="1692"/>
        <v>349</v>
      </c>
      <c r="D25974" s="815">
        <f t="shared" si="1691"/>
        <v>329</v>
      </c>
      <c r="E25974" s="815">
        <v>2031</v>
      </c>
    </row>
    <row r="25975" spans="1:5">
      <c r="A25975" s="816">
        <f t="shared" si="1694"/>
        <v>47866</v>
      </c>
      <c r="B25975" s="815">
        <f t="shared" si="1693"/>
        <v>18</v>
      </c>
      <c r="C25975" s="815">
        <f t="shared" si="1692"/>
        <v>348</v>
      </c>
      <c r="D25975" s="815">
        <f t="shared" si="1691"/>
        <v>328</v>
      </c>
      <c r="E25975" s="815">
        <v>2031</v>
      </c>
    </row>
    <row r="25976" spans="1:5">
      <c r="A25976" s="816">
        <f t="shared" si="1694"/>
        <v>47867</v>
      </c>
      <c r="B25976" s="815">
        <f t="shared" si="1693"/>
        <v>19</v>
      </c>
      <c r="C25976" s="815">
        <f t="shared" si="1692"/>
        <v>347</v>
      </c>
      <c r="D25976" s="815">
        <f t="shared" si="1691"/>
        <v>327</v>
      </c>
      <c r="E25976" s="815">
        <v>2031</v>
      </c>
    </row>
    <row r="25977" spans="1:5">
      <c r="A25977" s="816">
        <f t="shared" si="1694"/>
        <v>47868</v>
      </c>
      <c r="B25977" s="815">
        <f t="shared" si="1693"/>
        <v>20</v>
      </c>
      <c r="C25977" s="815">
        <f t="shared" si="1692"/>
        <v>346</v>
      </c>
      <c r="D25977" s="815">
        <f t="shared" si="1691"/>
        <v>326</v>
      </c>
      <c r="E25977" s="815">
        <v>2031</v>
      </c>
    </row>
    <row r="25978" spans="1:5">
      <c r="A25978" s="816">
        <f t="shared" si="1694"/>
        <v>47869</v>
      </c>
      <c r="B25978" s="815">
        <f t="shared" si="1693"/>
        <v>21</v>
      </c>
      <c r="C25978" s="815">
        <f t="shared" si="1692"/>
        <v>345</v>
      </c>
      <c r="D25978" s="815">
        <f t="shared" si="1691"/>
        <v>325</v>
      </c>
      <c r="E25978" s="815">
        <v>2031</v>
      </c>
    </row>
    <row r="25979" spans="1:5">
      <c r="A25979" s="816">
        <f t="shared" si="1694"/>
        <v>47870</v>
      </c>
      <c r="B25979" s="815">
        <f t="shared" si="1693"/>
        <v>22</v>
      </c>
      <c r="C25979" s="815">
        <f t="shared" si="1692"/>
        <v>344</v>
      </c>
      <c r="D25979" s="815">
        <f t="shared" si="1691"/>
        <v>324</v>
      </c>
      <c r="E25979" s="815">
        <v>2031</v>
      </c>
    </row>
    <row r="25980" spans="1:5">
      <c r="A25980" s="816">
        <f t="shared" si="1694"/>
        <v>47871</v>
      </c>
      <c r="B25980" s="815">
        <f t="shared" si="1693"/>
        <v>23</v>
      </c>
      <c r="C25980" s="815">
        <f t="shared" si="1692"/>
        <v>343</v>
      </c>
      <c r="D25980" s="815">
        <f t="shared" si="1691"/>
        <v>323</v>
      </c>
      <c r="E25980" s="815">
        <v>2031</v>
      </c>
    </row>
    <row r="25981" spans="1:5">
      <c r="A25981" s="816">
        <f t="shared" si="1694"/>
        <v>47872</v>
      </c>
      <c r="B25981" s="815">
        <f t="shared" si="1693"/>
        <v>24</v>
      </c>
      <c r="C25981" s="815">
        <f t="shared" si="1692"/>
        <v>342</v>
      </c>
      <c r="D25981" s="815">
        <f t="shared" si="1691"/>
        <v>322</v>
      </c>
      <c r="E25981" s="815">
        <v>2031</v>
      </c>
    </row>
    <row r="25982" spans="1:5">
      <c r="A25982" s="816">
        <f t="shared" si="1694"/>
        <v>47873</v>
      </c>
      <c r="B25982" s="815">
        <f t="shared" si="1693"/>
        <v>25</v>
      </c>
      <c r="C25982" s="815">
        <f t="shared" si="1692"/>
        <v>341</v>
      </c>
      <c r="D25982" s="815">
        <f t="shared" si="1691"/>
        <v>321</v>
      </c>
      <c r="E25982" s="815">
        <v>2031</v>
      </c>
    </row>
    <row r="25983" spans="1:5">
      <c r="A25983" s="816">
        <f t="shared" si="1694"/>
        <v>47874</v>
      </c>
      <c r="B25983" s="815">
        <f t="shared" si="1693"/>
        <v>26</v>
      </c>
      <c r="C25983" s="815">
        <f t="shared" si="1692"/>
        <v>340</v>
      </c>
      <c r="D25983" s="815">
        <f t="shared" si="1691"/>
        <v>320</v>
      </c>
      <c r="E25983" s="815">
        <v>2031</v>
      </c>
    </row>
    <row r="25984" spans="1:5">
      <c r="A25984" s="816">
        <f t="shared" si="1694"/>
        <v>47875</v>
      </c>
      <c r="B25984" s="815">
        <f t="shared" si="1693"/>
        <v>27</v>
      </c>
      <c r="C25984" s="815">
        <f t="shared" si="1692"/>
        <v>339</v>
      </c>
      <c r="D25984" s="815">
        <f t="shared" si="1691"/>
        <v>319</v>
      </c>
      <c r="E25984" s="815">
        <v>2031</v>
      </c>
    </row>
    <row r="25985" spans="1:5">
      <c r="A25985" s="816">
        <f t="shared" si="1694"/>
        <v>47876</v>
      </c>
      <c r="B25985" s="815">
        <f t="shared" si="1693"/>
        <v>28</v>
      </c>
      <c r="C25985" s="815">
        <f t="shared" si="1692"/>
        <v>338</v>
      </c>
      <c r="D25985" s="815">
        <f t="shared" si="1691"/>
        <v>318</v>
      </c>
      <c r="E25985" s="815">
        <v>2031</v>
      </c>
    </row>
    <row r="25986" spans="1:5">
      <c r="A25986" s="816">
        <f t="shared" si="1694"/>
        <v>47877</v>
      </c>
      <c r="B25986" s="815">
        <f t="shared" si="1693"/>
        <v>29</v>
      </c>
      <c r="C25986" s="815">
        <f t="shared" si="1692"/>
        <v>337</v>
      </c>
      <c r="D25986" s="815">
        <f t="shared" si="1691"/>
        <v>317</v>
      </c>
      <c r="E25986" s="815">
        <v>2031</v>
      </c>
    </row>
    <row r="25987" spans="1:5">
      <c r="A25987" s="816">
        <f t="shared" si="1694"/>
        <v>47878</v>
      </c>
      <c r="B25987" s="815">
        <f t="shared" si="1693"/>
        <v>30</v>
      </c>
      <c r="C25987" s="815">
        <f t="shared" si="1692"/>
        <v>336</v>
      </c>
      <c r="D25987" s="815">
        <f t="shared" si="1691"/>
        <v>316</v>
      </c>
      <c r="E25987" s="815">
        <v>2031</v>
      </c>
    </row>
    <row r="25988" spans="1:5">
      <c r="A25988" s="816">
        <f t="shared" si="1694"/>
        <v>47879</v>
      </c>
      <c r="B25988" s="815">
        <f t="shared" si="1693"/>
        <v>31</v>
      </c>
      <c r="C25988" s="815">
        <f t="shared" si="1692"/>
        <v>335</v>
      </c>
      <c r="D25988" s="815">
        <f t="shared" si="1691"/>
        <v>315</v>
      </c>
      <c r="E25988" s="815">
        <v>2031</v>
      </c>
    </row>
    <row r="25989" spans="1:5">
      <c r="A25989" s="816">
        <f t="shared" si="1694"/>
        <v>47880</v>
      </c>
      <c r="B25989" s="815">
        <f t="shared" si="1693"/>
        <v>32</v>
      </c>
      <c r="C25989" s="815">
        <f t="shared" si="1692"/>
        <v>334</v>
      </c>
      <c r="D25989" s="815">
        <f t="shared" si="1691"/>
        <v>314</v>
      </c>
      <c r="E25989" s="815">
        <v>2031</v>
      </c>
    </row>
    <row r="25990" spans="1:5">
      <c r="A25990" s="816">
        <f t="shared" si="1694"/>
        <v>47881</v>
      </c>
      <c r="B25990" s="815">
        <f t="shared" si="1693"/>
        <v>33</v>
      </c>
      <c r="C25990" s="815">
        <f t="shared" si="1692"/>
        <v>333</v>
      </c>
      <c r="D25990" s="815">
        <f t="shared" si="1691"/>
        <v>313</v>
      </c>
      <c r="E25990" s="815">
        <v>2031</v>
      </c>
    </row>
    <row r="25991" spans="1:5">
      <c r="A25991" s="816">
        <f t="shared" si="1694"/>
        <v>47882</v>
      </c>
      <c r="B25991" s="815">
        <f t="shared" si="1693"/>
        <v>34</v>
      </c>
      <c r="C25991" s="815">
        <f t="shared" si="1692"/>
        <v>332</v>
      </c>
      <c r="D25991" s="815">
        <f t="shared" si="1691"/>
        <v>312</v>
      </c>
      <c r="E25991" s="815">
        <v>2031</v>
      </c>
    </row>
    <row r="25992" spans="1:5">
      <c r="A25992" s="816">
        <f t="shared" si="1694"/>
        <v>47883</v>
      </c>
      <c r="B25992" s="815">
        <f t="shared" si="1693"/>
        <v>35</v>
      </c>
      <c r="C25992" s="815">
        <f t="shared" si="1692"/>
        <v>331</v>
      </c>
      <c r="D25992" s="815">
        <f t="shared" si="1691"/>
        <v>311</v>
      </c>
      <c r="E25992" s="815">
        <v>2031</v>
      </c>
    </row>
    <row r="25993" spans="1:5">
      <c r="A25993" s="816">
        <f t="shared" si="1694"/>
        <v>47884</v>
      </c>
      <c r="B25993" s="815">
        <f t="shared" si="1693"/>
        <v>36</v>
      </c>
      <c r="C25993" s="815">
        <f t="shared" si="1692"/>
        <v>330</v>
      </c>
      <c r="D25993" s="815">
        <f t="shared" si="1691"/>
        <v>310</v>
      </c>
      <c r="E25993" s="815">
        <v>2031</v>
      </c>
    </row>
    <row r="25994" spans="1:5">
      <c r="A25994" s="816">
        <f t="shared" si="1694"/>
        <v>47885</v>
      </c>
      <c r="B25994" s="815">
        <f t="shared" si="1693"/>
        <v>37</v>
      </c>
      <c r="C25994" s="815">
        <f t="shared" si="1692"/>
        <v>329</v>
      </c>
      <c r="D25994" s="815">
        <f t="shared" si="1691"/>
        <v>309</v>
      </c>
      <c r="E25994" s="815">
        <v>2031</v>
      </c>
    </row>
    <row r="25995" spans="1:5">
      <c r="A25995" s="816">
        <f t="shared" si="1694"/>
        <v>47886</v>
      </c>
      <c r="B25995" s="815">
        <f t="shared" si="1693"/>
        <v>38</v>
      </c>
      <c r="C25995" s="815">
        <f t="shared" si="1692"/>
        <v>328</v>
      </c>
      <c r="D25995" s="815">
        <f t="shared" si="1691"/>
        <v>308</v>
      </c>
      <c r="E25995" s="815">
        <v>2031</v>
      </c>
    </row>
    <row r="25996" spans="1:5">
      <c r="A25996" s="816">
        <f t="shared" si="1694"/>
        <v>47887</v>
      </c>
      <c r="B25996" s="815">
        <f t="shared" si="1693"/>
        <v>39</v>
      </c>
      <c r="C25996" s="815">
        <f t="shared" si="1692"/>
        <v>327</v>
      </c>
      <c r="D25996" s="815">
        <f t="shared" si="1691"/>
        <v>307</v>
      </c>
      <c r="E25996" s="815">
        <v>2031</v>
      </c>
    </row>
    <row r="25997" spans="1:5">
      <c r="A25997" s="816">
        <f t="shared" si="1694"/>
        <v>47888</v>
      </c>
      <c r="B25997" s="815">
        <f t="shared" si="1693"/>
        <v>40</v>
      </c>
      <c r="C25997" s="815">
        <f t="shared" si="1692"/>
        <v>326</v>
      </c>
      <c r="D25997" s="815">
        <f t="shared" si="1691"/>
        <v>306</v>
      </c>
      <c r="E25997" s="815">
        <v>2031</v>
      </c>
    </row>
    <row r="25998" spans="1:5">
      <c r="A25998" s="816">
        <f t="shared" si="1694"/>
        <v>47889</v>
      </c>
      <c r="B25998" s="815">
        <f t="shared" si="1693"/>
        <v>41</v>
      </c>
      <c r="C25998" s="815">
        <f t="shared" si="1692"/>
        <v>325</v>
      </c>
      <c r="D25998" s="815">
        <f t="shared" si="1691"/>
        <v>305</v>
      </c>
      <c r="E25998" s="815">
        <v>2031</v>
      </c>
    </row>
    <row r="25999" spans="1:5">
      <c r="A25999" s="816">
        <f t="shared" si="1694"/>
        <v>47890</v>
      </c>
      <c r="B25999" s="815">
        <f t="shared" si="1693"/>
        <v>42</v>
      </c>
      <c r="C25999" s="815">
        <f t="shared" si="1692"/>
        <v>324</v>
      </c>
      <c r="D25999" s="815">
        <f t="shared" si="1691"/>
        <v>304</v>
      </c>
      <c r="E25999" s="815">
        <v>2031</v>
      </c>
    </row>
    <row r="26000" spans="1:5">
      <c r="A26000" s="816">
        <f t="shared" si="1694"/>
        <v>47891</v>
      </c>
      <c r="B26000" s="815">
        <f t="shared" si="1693"/>
        <v>43</v>
      </c>
      <c r="C26000" s="815">
        <f t="shared" si="1692"/>
        <v>323</v>
      </c>
      <c r="D26000" s="815">
        <f t="shared" si="1691"/>
        <v>303</v>
      </c>
      <c r="E26000" s="815">
        <v>2031</v>
      </c>
    </row>
    <row r="26001" spans="1:5">
      <c r="A26001" s="816">
        <f t="shared" si="1694"/>
        <v>47892</v>
      </c>
      <c r="B26001" s="815">
        <f t="shared" si="1693"/>
        <v>44</v>
      </c>
      <c r="C26001" s="815">
        <f t="shared" si="1692"/>
        <v>322</v>
      </c>
      <c r="D26001" s="815">
        <f t="shared" si="1691"/>
        <v>302</v>
      </c>
      <c r="E26001" s="815">
        <v>2031</v>
      </c>
    </row>
    <row r="26002" spans="1:5">
      <c r="A26002" s="816">
        <f t="shared" si="1694"/>
        <v>47893</v>
      </c>
      <c r="B26002" s="815">
        <f t="shared" si="1693"/>
        <v>45</v>
      </c>
      <c r="C26002" s="815">
        <f t="shared" si="1692"/>
        <v>321</v>
      </c>
      <c r="D26002" s="815">
        <f t="shared" si="1691"/>
        <v>301</v>
      </c>
      <c r="E26002" s="815">
        <v>2031</v>
      </c>
    </row>
    <row r="26003" spans="1:5">
      <c r="A26003" s="816">
        <f t="shared" si="1694"/>
        <v>47894</v>
      </c>
      <c r="B26003" s="815">
        <f t="shared" ref="B26003:B26066" si="1695">B26002+1</f>
        <v>46</v>
      </c>
      <c r="C26003" s="815">
        <f t="shared" ref="C26003:C26066" si="1696">C26002-1</f>
        <v>320</v>
      </c>
      <c r="D26003" s="815">
        <f t="shared" ref="D26003:D26066" si="1697">D26002-1</f>
        <v>300</v>
      </c>
      <c r="E26003" s="815">
        <v>2031</v>
      </c>
    </row>
    <row r="26004" spans="1:5">
      <c r="A26004" s="816">
        <f t="shared" si="1694"/>
        <v>47895</v>
      </c>
      <c r="B26004" s="815">
        <f t="shared" si="1695"/>
        <v>47</v>
      </c>
      <c r="C26004" s="815">
        <f t="shared" si="1696"/>
        <v>319</v>
      </c>
      <c r="D26004" s="815">
        <f t="shared" si="1697"/>
        <v>299</v>
      </c>
      <c r="E26004" s="815">
        <v>2031</v>
      </c>
    </row>
    <row r="26005" spans="1:5">
      <c r="A26005" s="816">
        <f t="shared" si="1694"/>
        <v>47896</v>
      </c>
      <c r="B26005" s="815">
        <f t="shared" si="1695"/>
        <v>48</v>
      </c>
      <c r="C26005" s="815">
        <f t="shared" si="1696"/>
        <v>318</v>
      </c>
      <c r="D26005" s="815">
        <f t="shared" si="1697"/>
        <v>298</v>
      </c>
      <c r="E26005" s="815">
        <v>2031</v>
      </c>
    </row>
    <row r="26006" spans="1:5">
      <c r="A26006" s="816">
        <f t="shared" si="1694"/>
        <v>47897</v>
      </c>
      <c r="B26006" s="815">
        <f t="shared" si="1695"/>
        <v>49</v>
      </c>
      <c r="C26006" s="815">
        <f t="shared" si="1696"/>
        <v>317</v>
      </c>
      <c r="D26006" s="815">
        <f t="shared" si="1697"/>
        <v>297</v>
      </c>
      <c r="E26006" s="815">
        <v>2031</v>
      </c>
    </row>
    <row r="26007" spans="1:5">
      <c r="A26007" s="816">
        <f t="shared" si="1694"/>
        <v>47898</v>
      </c>
      <c r="B26007" s="815">
        <f t="shared" si="1695"/>
        <v>50</v>
      </c>
      <c r="C26007" s="815">
        <f t="shared" si="1696"/>
        <v>316</v>
      </c>
      <c r="D26007" s="815">
        <f t="shared" si="1697"/>
        <v>296</v>
      </c>
      <c r="E26007" s="815">
        <v>2031</v>
      </c>
    </row>
    <row r="26008" spans="1:5">
      <c r="A26008" s="816">
        <f t="shared" si="1694"/>
        <v>47899</v>
      </c>
      <c r="B26008" s="815">
        <f t="shared" si="1695"/>
        <v>51</v>
      </c>
      <c r="C26008" s="815">
        <f t="shared" si="1696"/>
        <v>315</v>
      </c>
      <c r="D26008" s="815">
        <f t="shared" si="1697"/>
        <v>295</v>
      </c>
      <c r="E26008" s="815">
        <v>2031</v>
      </c>
    </row>
    <row r="26009" spans="1:5">
      <c r="A26009" s="816">
        <f t="shared" si="1694"/>
        <v>47900</v>
      </c>
      <c r="B26009" s="815">
        <f t="shared" si="1695"/>
        <v>52</v>
      </c>
      <c r="C26009" s="815">
        <f t="shared" si="1696"/>
        <v>314</v>
      </c>
      <c r="D26009" s="815">
        <f t="shared" si="1697"/>
        <v>294</v>
      </c>
      <c r="E26009" s="815">
        <v>2031</v>
      </c>
    </row>
    <row r="26010" spans="1:5">
      <c r="A26010" s="816">
        <f t="shared" si="1694"/>
        <v>47901</v>
      </c>
      <c r="B26010" s="815">
        <f t="shared" si="1695"/>
        <v>53</v>
      </c>
      <c r="C26010" s="815">
        <f t="shared" si="1696"/>
        <v>313</v>
      </c>
      <c r="D26010" s="815">
        <f t="shared" si="1697"/>
        <v>293</v>
      </c>
      <c r="E26010" s="815">
        <v>2031</v>
      </c>
    </row>
    <row r="26011" spans="1:5">
      <c r="A26011" s="816">
        <f t="shared" si="1694"/>
        <v>47902</v>
      </c>
      <c r="B26011" s="815">
        <f t="shared" si="1695"/>
        <v>54</v>
      </c>
      <c r="C26011" s="815">
        <f t="shared" si="1696"/>
        <v>312</v>
      </c>
      <c r="D26011" s="815">
        <f t="shared" si="1697"/>
        <v>292</v>
      </c>
      <c r="E26011" s="815">
        <v>2031</v>
      </c>
    </row>
    <row r="26012" spans="1:5">
      <c r="A26012" s="816">
        <f t="shared" si="1694"/>
        <v>47903</v>
      </c>
      <c r="B26012" s="815">
        <f t="shared" si="1695"/>
        <v>55</v>
      </c>
      <c r="C26012" s="815">
        <f t="shared" si="1696"/>
        <v>311</v>
      </c>
      <c r="D26012" s="815">
        <f t="shared" si="1697"/>
        <v>291</v>
      </c>
      <c r="E26012" s="815">
        <v>2031</v>
      </c>
    </row>
    <row r="26013" spans="1:5">
      <c r="A26013" s="816">
        <f t="shared" si="1694"/>
        <v>47904</v>
      </c>
      <c r="B26013" s="815">
        <f t="shared" si="1695"/>
        <v>56</v>
      </c>
      <c r="C26013" s="815">
        <f t="shared" si="1696"/>
        <v>310</v>
      </c>
      <c r="D26013" s="815">
        <f t="shared" si="1697"/>
        <v>290</v>
      </c>
      <c r="E26013" s="815">
        <v>2031</v>
      </c>
    </row>
    <row r="26014" spans="1:5">
      <c r="A26014" s="816">
        <f t="shared" si="1694"/>
        <v>47905</v>
      </c>
      <c r="B26014" s="815">
        <f t="shared" si="1695"/>
        <v>57</v>
      </c>
      <c r="C26014" s="815">
        <f t="shared" si="1696"/>
        <v>309</v>
      </c>
      <c r="D26014" s="815">
        <f t="shared" si="1697"/>
        <v>289</v>
      </c>
      <c r="E26014" s="815">
        <v>2031</v>
      </c>
    </row>
    <row r="26015" spans="1:5">
      <c r="A26015" s="816">
        <f t="shared" si="1694"/>
        <v>47906</v>
      </c>
      <c r="B26015" s="815">
        <f t="shared" si="1695"/>
        <v>58</v>
      </c>
      <c r="C26015" s="815">
        <f t="shared" si="1696"/>
        <v>308</v>
      </c>
      <c r="D26015" s="815">
        <f t="shared" si="1697"/>
        <v>288</v>
      </c>
      <c r="E26015" s="815">
        <v>2031</v>
      </c>
    </row>
    <row r="26016" spans="1:5">
      <c r="A26016" s="816">
        <f t="shared" si="1694"/>
        <v>47907</v>
      </c>
      <c r="B26016" s="815">
        <f t="shared" si="1695"/>
        <v>59</v>
      </c>
      <c r="C26016" s="815">
        <f t="shared" si="1696"/>
        <v>307</v>
      </c>
      <c r="D26016" s="815">
        <f t="shared" si="1697"/>
        <v>287</v>
      </c>
      <c r="E26016" s="815">
        <v>2031</v>
      </c>
    </row>
    <row r="26017" spans="1:5">
      <c r="A26017" s="816">
        <f t="shared" si="1694"/>
        <v>47908</v>
      </c>
      <c r="B26017" s="815">
        <f t="shared" si="1695"/>
        <v>60</v>
      </c>
      <c r="C26017" s="815">
        <f t="shared" si="1696"/>
        <v>306</v>
      </c>
      <c r="D26017" s="815">
        <f t="shared" si="1697"/>
        <v>286</v>
      </c>
      <c r="E26017" s="815">
        <v>2031</v>
      </c>
    </row>
    <row r="26018" spans="1:5">
      <c r="A26018" s="816">
        <f t="shared" si="1694"/>
        <v>47909</v>
      </c>
      <c r="B26018" s="815">
        <f t="shared" si="1695"/>
        <v>61</v>
      </c>
      <c r="C26018" s="815">
        <f t="shared" si="1696"/>
        <v>305</v>
      </c>
      <c r="D26018" s="815">
        <f t="shared" si="1697"/>
        <v>285</v>
      </c>
      <c r="E26018" s="815">
        <v>2031</v>
      </c>
    </row>
    <row r="26019" spans="1:5">
      <c r="A26019" s="816">
        <f t="shared" si="1694"/>
        <v>47910</v>
      </c>
      <c r="B26019" s="815">
        <f t="shared" si="1695"/>
        <v>62</v>
      </c>
      <c r="C26019" s="815">
        <f t="shared" si="1696"/>
        <v>304</v>
      </c>
      <c r="D26019" s="815">
        <f t="shared" si="1697"/>
        <v>284</v>
      </c>
      <c r="E26019" s="815">
        <v>2031</v>
      </c>
    </row>
    <row r="26020" spans="1:5">
      <c r="A26020" s="816">
        <f t="shared" si="1694"/>
        <v>47911</v>
      </c>
      <c r="B26020" s="815">
        <f t="shared" si="1695"/>
        <v>63</v>
      </c>
      <c r="C26020" s="815">
        <f t="shared" si="1696"/>
        <v>303</v>
      </c>
      <c r="D26020" s="815">
        <f t="shared" si="1697"/>
        <v>283</v>
      </c>
      <c r="E26020" s="815">
        <v>2031</v>
      </c>
    </row>
    <row r="26021" spans="1:5">
      <c r="A26021" s="816">
        <f t="shared" si="1694"/>
        <v>47912</v>
      </c>
      <c r="B26021" s="815">
        <f t="shared" si="1695"/>
        <v>64</v>
      </c>
      <c r="C26021" s="815">
        <f t="shared" si="1696"/>
        <v>302</v>
      </c>
      <c r="D26021" s="815">
        <f t="shared" si="1697"/>
        <v>282</v>
      </c>
      <c r="E26021" s="815">
        <v>2031</v>
      </c>
    </row>
    <row r="26022" spans="1:5">
      <c r="A26022" s="816">
        <f t="shared" si="1694"/>
        <v>47913</v>
      </c>
      <c r="B26022" s="815">
        <f t="shared" si="1695"/>
        <v>65</v>
      </c>
      <c r="C26022" s="815">
        <f t="shared" si="1696"/>
        <v>301</v>
      </c>
      <c r="D26022" s="815">
        <f t="shared" si="1697"/>
        <v>281</v>
      </c>
      <c r="E26022" s="815">
        <v>2031</v>
      </c>
    </row>
    <row r="26023" spans="1:5">
      <c r="A26023" s="816">
        <f t="shared" si="1694"/>
        <v>47914</v>
      </c>
      <c r="B26023" s="815">
        <f t="shared" si="1695"/>
        <v>66</v>
      </c>
      <c r="C26023" s="815">
        <f t="shared" si="1696"/>
        <v>300</v>
      </c>
      <c r="D26023" s="815">
        <f t="shared" si="1697"/>
        <v>280</v>
      </c>
      <c r="E26023" s="815">
        <v>2031</v>
      </c>
    </row>
    <row r="26024" spans="1:5">
      <c r="A26024" s="816">
        <f t="shared" si="1694"/>
        <v>47915</v>
      </c>
      <c r="B26024" s="815">
        <f t="shared" si="1695"/>
        <v>67</v>
      </c>
      <c r="C26024" s="815">
        <f t="shared" si="1696"/>
        <v>299</v>
      </c>
      <c r="D26024" s="815">
        <f t="shared" si="1697"/>
        <v>279</v>
      </c>
      <c r="E26024" s="815">
        <v>2031</v>
      </c>
    </row>
    <row r="26025" spans="1:5">
      <c r="A26025" s="816">
        <f t="shared" si="1694"/>
        <v>47916</v>
      </c>
      <c r="B26025" s="815">
        <f t="shared" si="1695"/>
        <v>68</v>
      </c>
      <c r="C26025" s="815">
        <f t="shared" si="1696"/>
        <v>298</v>
      </c>
      <c r="D26025" s="815">
        <f t="shared" si="1697"/>
        <v>278</v>
      </c>
      <c r="E26025" s="815">
        <v>2031</v>
      </c>
    </row>
    <row r="26026" spans="1:5">
      <c r="A26026" s="816">
        <f t="shared" si="1694"/>
        <v>47917</v>
      </c>
      <c r="B26026" s="815">
        <f t="shared" si="1695"/>
        <v>69</v>
      </c>
      <c r="C26026" s="815">
        <f t="shared" si="1696"/>
        <v>297</v>
      </c>
      <c r="D26026" s="815">
        <f t="shared" si="1697"/>
        <v>277</v>
      </c>
      <c r="E26026" s="815">
        <v>2031</v>
      </c>
    </row>
    <row r="26027" spans="1:5">
      <c r="A26027" s="816">
        <f t="shared" si="1694"/>
        <v>47918</v>
      </c>
      <c r="B26027" s="815">
        <f t="shared" si="1695"/>
        <v>70</v>
      </c>
      <c r="C26027" s="815">
        <f t="shared" si="1696"/>
        <v>296</v>
      </c>
      <c r="D26027" s="815">
        <f t="shared" si="1697"/>
        <v>276</v>
      </c>
      <c r="E26027" s="815">
        <v>2031</v>
      </c>
    </row>
    <row r="26028" spans="1:5">
      <c r="A26028" s="816">
        <f t="shared" si="1694"/>
        <v>47919</v>
      </c>
      <c r="B26028" s="815">
        <f t="shared" si="1695"/>
        <v>71</v>
      </c>
      <c r="C26028" s="815">
        <f t="shared" si="1696"/>
        <v>295</v>
      </c>
      <c r="D26028" s="815">
        <f t="shared" si="1697"/>
        <v>275</v>
      </c>
      <c r="E26028" s="815">
        <v>2031</v>
      </c>
    </row>
    <row r="26029" spans="1:5">
      <c r="A26029" s="816">
        <f t="shared" si="1694"/>
        <v>47920</v>
      </c>
      <c r="B26029" s="815">
        <f t="shared" si="1695"/>
        <v>72</v>
      </c>
      <c r="C26029" s="815">
        <f t="shared" si="1696"/>
        <v>294</v>
      </c>
      <c r="D26029" s="815">
        <f t="shared" si="1697"/>
        <v>274</v>
      </c>
      <c r="E26029" s="815">
        <v>2031</v>
      </c>
    </row>
    <row r="26030" spans="1:5">
      <c r="A26030" s="816">
        <f t="shared" si="1694"/>
        <v>47921</v>
      </c>
      <c r="B26030" s="815">
        <f t="shared" si="1695"/>
        <v>73</v>
      </c>
      <c r="C26030" s="815">
        <f t="shared" si="1696"/>
        <v>293</v>
      </c>
      <c r="D26030" s="815">
        <f t="shared" si="1697"/>
        <v>273</v>
      </c>
      <c r="E26030" s="815">
        <v>2031</v>
      </c>
    </row>
    <row r="26031" spans="1:5">
      <c r="A26031" s="816">
        <f t="shared" si="1694"/>
        <v>47922</v>
      </c>
      <c r="B26031" s="815">
        <f t="shared" si="1695"/>
        <v>74</v>
      </c>
      <c r="C26031" s="815">
        <f t="shared" si="1696"/>
        <v>292</v>
      </c>
      <c r="D26031" s="815">
        <f t="shared" si="1697"/>
        <v>272</v>
      </c>
      <c r="E26031" s="815">
        <v>2031</v>
      </c>
    </row>
    <row r="26032" spans="1:5">
      <c r="A26032" s="816">
        <f t="shared" si="1694"/>
        <v>47923</v>
      </c>
      <c r="B26032" s="815">
        <f t="shared" si="1695"/>
        <v>75</v>
      </c>
      <c r="C26032" s="815">
        <f t="shared" si="1696"/>
        <v>291</v>
      </c>
      <c r="D26032" s="815">
        <f t="shared" si="1697"/>
        <v>271</v>
      </c>
      <c r="E26032" s="815">
        <v>2031</v>
      </c>
    </row>
    <row r="26033" spans="1:5">
      <c r="A26033" s="816">
        <f t="shared" si="1694"/>
        <v>47924</v>
      </c>
      <c r="B26033" s="815">
        <f t="shared" si="1695"/>
        <v>76</v>
      </c>
      <c r="C26033" s="815">
        <f t="shared" si="1696"/>
        <v>290</v>
      </c>
      <c r="D26033" s="815">
        <f t="shared" si="1697"/>
        <v>270</v>
      </c>
      <c r="E26033" s="815">
        <v>2031</v>
      </c>
    </row>
    <row r="26034" spans="1:5">
      <c r="A26034" s="816">
        <f t="shared" si="1694"/>
        <v>47925</v>
      </c>
      <c r="B26034" s="815">
        <f t="shared" si="1695"/>
        <v>77</v>
      </c>
      <c r="C26034" s="815">
        <f t="shared" si="1696"/>
        <v>289</v>
      </c>
      <c r="D26034" s="815">
        <f t="shared" si="1697"/>
        <v>269</v>
      </c>
      <c r="E26034" s="815">
        <v>2031</v>
      </c>
    </row>
    <row r="26035" spans="1:5">
      <c r="A26035" s="816">
        <f t="shared" ref="A26035:A26098" si="1698">A26034+1</f>
        <v>47926</v>
      </c>
      <c r="B26035" s="815">
        <f t="shared" si="1695"/>
        <v>78</v>
      </c>
      <c r="C26035" s="815">
        <f t="shared" si="1696"/>
        <v>288</v>
      </c>
      <c r="D26035" s="815">
        <f t="shared" si="1697"/>
        <v>268</v>
      </c>
      <c r="E26035" s="815">
        <v>2031</v>
      </c>
    </row>
    <row r="26036" spans="1:5">
      <c r="A26036" s="816">
        <f t="shared" si="1698"/>
        <v>47927</v>
      </c>
      <c r="B26036" s="815">
        <f t="shared" si="1695"/>
        <v>79</v>
      </c>
      <c r="C26036" s="815">
        <f t="shared" si="1696"/>
        <v>287</v>
      </c>
      <c r="D26036" s="815">
        <f t="shared" si="1697"/>
        <v>267</v>
      </c>
      <c r="E26036" s="815">
        <v>2031</v>
      </c>
    </row>
    <row r="26037" spans="1:5">
      <c r="A26037" s="816">
        <f t="shared" si="1698"/>
        <v>47928</v>
      </c>
      <c r="B26037" s="815">
        <f t="shared" si="1695"/>
        <v>80</v>
      </c>
      <c r="C26037" s="815">
        <f t="shared" si="1696"/>
        <v>286</v>
      </c>
      <c r="D26037" s="815">
        <f t="shared" si="1697"/>
        <v>266</v>
      </c>
      <c r="E26037" s="815">
        <v>2031</v>
      </c>
    </row>
    <row r="26038" spans="1:5">
      <c r="A26038" s="816">
        <f t="shared" si="1698"/>
        <v>47929</v>
      </c>
      <c r="B26038" s="815">
        <f t="shared" si="1695"/>
        <v>81</v>
      </c>
      <c r="C26038" s="815">
        <f t="shared" si="1696"/>
        <v>285</v>
      </c>
      <c r="D26038" s="815">
        <f t="shared" si="1697"/>
        <v>265</v>
      </c>
      <c r="E26038" s="815">
        <v>2031</v>
      </c>
    </row>
    <row r="26039" spans="1:5">
      <c r="A26039" s="816">
        <f t="shared" si="1698"/>
        <v>47930</v>
      </c>
      <c r="B26039" s="815">
        <f t="shared" si="1695"/>
        <v>82</v>
      </c>
      <c r="C26039" s="815">
        <f t="shared" si="1696"/>
        <v>284</v>
      </c>
      <c r="D26039" s="815">
        <f t="shared" si="1697"/>
        <v>264</v>
      </c>
      <c r="E26039" s="815">
        <v>2031</v>
      </c>
    </row>
    <row r="26040" spans="1:5">
      <c r="A26040" s="816">
        <f t="shared" si="1698"/>
        <v>47931</v>
      </c>
      <c r="B26040" s="815">
        <f t="shared" si="1695"/>
        <v>83</v>
      </c>
      <c r="C26040" s="815">
        <f t="shared" si="1696"/>
        <v>283</v>
      </c>
      <c r="D26040" s="815">
        <f t="shared" si="1697"/>
        <v>263</v>
      </c>
      <c r="E26040" s="815">
        <v>2031</v>
      </c>
    </row>
    <row r="26041" spans="1:5">
      <c r="A26041" s="816">
        <f t="shared" si="1698"/>
        <v>47932</v>
      </c>
      <c r="B26041" s="815">
        <f t="shared" si="1695"/>
        <v>84</v>
      </c>
      <c r="C26041" s="815">
        <f t="shared" si="1696"/>
        <v>282</v>
      </c>
      <c r="D26041" s="815">
        <f t="shared" si="1697"/>
        <v>262</v>
      </c>
      <c r="E26041" s="815">
        <v>2031</v>
      </c>
    </row>
    <row r="26042" spans="1:5">
      <c r="A26042" s="816">
        <f t="shared" si="1698"/>
        <v>47933</v>
      </c>
      <c r="B26042" s="815">
        <f t="shared" si="1695"/>
        <v>85</v>
      </c>
      <c r="C26042" s="815">
        <f t="shared" si="1696"/>
        <v>281</v>
      </c>
      <c r="D26042" s="815">
        <f t="shared" si="1697"/>
        <v>261</v>
      </c>
      <c r="E26042" s="815">
        <v>2031</v>
      </c>
    </row>
    <row r="26043" spans="1:5">
      <c r="A26043" s="816">
        <f t="shared" si="1698"/>
        <v>47934</v>
      </c>
      <c r="B26043" s="815">
        <f t="shared" si="1695"/>
        <v>86</v>
      </c>
      <c r="C26043" s="815">
        <f t="shared" si="1696"/>
        <v>280</v>
      </c>
      <c r="D26043" s="815">
        <f t="shared" si="1697"/>
        <v>260</v>
      </c>
      <c r="E26043" s="815">
        <v>2031</v>
      </c>
    </row>
    <row r="26044" spans="1:5">
      <c r="A26044" s="816">
        <f t="shared" si="1698"/>
        <v>47935</v>
      </c>
      <c r="B26044" s="815">
        <f t="shared" si="1695"/>
        <v>87</v>
      </c>
      <c r="C26044" s="815">
        <f t="shared" si="1696"/>
        <v>279</v>
      </c>
      <c r="D26044" s="815">
        <f t="shared" si="1697"/>
        <v>259</v>
      </c>
      <c r="E26044" s="815">
        <v>2031</v>
      </c>
    </row>
    <row r="26045" spans="1:5">
      <c r="A26045" s="816">
        <f t="shared" si="1698"/>
        <v>47936</v>
      </c>
      <c r="B26045" s="815">
        <f t="shared" si="1695"/>
        <v>88</v>
      </c>
      <c r="C26045" s="815">
        <f t="shared" si="1696"/>
        <v>278</v>
      </c>
      <c r="D26045" s="815">
        <f t="shared" si="1697"/>
        <v>258</v>
      </c>
      <c r="E26045" s="815">
        <v>2031</v>
      </c>
    </row>
    <row r="26046" spans="1:5">
      <c r="A26046" s="816">
        <f t="shared" si="1698"/>
        <v>47937</v>
      </c>
      <c r="B26046" s="815">
        <f t="shared" si="1695"/>
        <v>89</v>
      </c>
      <c r="C26046" s="815">
        <f t="shared" si="1696"/>
        <v>277</v>
      </c>
      <c r="D26046" s="815">
        <f t="shared" si="1697"/>
        <v>257</v>
      </c>
      <c r="E26046" s="815">
        <v>2031</v>
      </c>
    </row>
    <row r="26047" spans="1:5">
      <c r="A26047" s="816">
        <f t="shared" si="1698"/>
        <v>47938</v>
      </c>
      <c r="B26047" s="815">
        <f t="shared" si="1695"/>
        <v>90</v>
      </c>
      <c r="C26047" s="815">
        <f t="shared" si="1696"/>
        <v>276</v>
      </c>
      <c r="D26047" s="815">
        <f t="shared" si="1697"/>
        <v>256</v>
      </c>
      <c r="E26047" s="815">
        <v>2031</v>
      </c>
    </row>
    <row r="26048" spans="1:5">
      <c r="A26048" s="816">
        <f t="shared" si="1698"/>
        <v>47939</v>
      </c>
      <c r="B26048" s="815">
        <f t="shared" si="1695"/>
        <v>91</v>
      </c>
      <c r="C26048" s="815">
        <f t="shared" si="1696"/>
        <v>275</v>
      </c>
      <c r="D26048" s="815">
        <f t="shared" si="1697"/>
        <v>255</v>
      </c>
      <c r="E26048" s="815">
        <v>2031</v>
      </c>
    </row>
    <row r="26049" spans="1:5">
      <c r="A26049" s="816">
        <f t="shared" si="1698"/>
        <v>47940</v>
      </c>
      <c r="B26049" s="815">
        <f t="shared" si="1695"/>
        <v>92</v>
      </c>
      <c r="C26049" s="815">
        <f t="shared" si="1696"/>
        <v>274</v>
      </c>
      <c r="D26049" s="815">
        <f t="shared" si="1697"/>
        <v>254</v>
      </c>
      <c r="E26049" s="815">
        <v>2031</v>
      </c>
    </row>
    <row r="26050" spans="1:5">
      <c r="A26050" s="816">
        <f t="shared" si="1698"/>
        <v>47941</v>
      </c>
      <c r="B26050" s="815">
        <f t="shared" si="1695"/>
        <v>93</v>
      </c>
      <c r="C26050" s="815">
        <f t="shared" si="1696"/>
        <v>273</v>
      </c>
      <c r="D26050" s="815">
        <f t="shared" si="1697"/>
        <v>253</v>
      </c>
      <c r="E26050" s="815">
        <v>2031</v>
      </c>
    </row>
    <row r="26051" spans="1:5">
      <c r="A26051" s="816">
        <f t="shared" si="1698"/>
        <v>47942</v>
      </c>
      <c r="B26051" s="815">
        <f t="shared" si="1695"/>
        <v>94</v>
      </c>
      <c r="C26051" s="815">
        <f t="shared" si="1696"/>
        <v>272</v>
      </c>
      <c r="D26051" s="815">
        <f t="shared" si="1697"/>
        <v>252</v>
      </c>
      <c r="E26051" s="815">
        <v>2031</v>
      </c>
    </row>
    <row r="26052" spans="1:5">
      <c r="A26052" s="816">
        <f t="shared" si="1698"/>
        <v>47943</v>
      </c>
      <c r="B26052" s="815">
        <f t="shared" si="1695"/>
        <v>95</v>
      </c>
      <c r="C26052" s="815">
        <f t="shared" si="1696"/>
        <v>271</v>
      </c>
      <c r="D26052" s="815">
        <f t="shared" si="1697"/>
        <v>251</v>
      </c>
      <c r="E26052" s="815">
        <v>2031</v>
      </c>
    </row>
    <row r="26053" spans="1:5">
      <c r="A26053" s="816">
        <f t="shared" si="1698"/>
        <v>47944</v>
      </c>
      <c r="B26053" s="815">
        <f t="shared" si="1695"/>
        <v>96</v>
      </c>
      <c r="C26053" s="815">
        <f t="shared" si="1696"/>
        <v>270</v>
      </c>
      <c r="D26053" s="815">
        <f t="shared" si="1697"/>
        <v>250</v>
      </c>
      <c r="E26053" s="815">
        <v>2031</v>
      </c>
    </row>
    <row r="26054" spans="1:5">
      <c r="A26054" s="816">
        <f t="shared" si="1698"/>
        <v>47945</v>
      </c>
      <c r="B26054" s="815">
        <f t="shared" si="1695"/>
        <v>97</v>
      </c>
      <c r="C26054" s="815">
        <f t="shared" si="1696"/>
        <v>269</v>
      </c>
      <c r="D26054" s="815">
        <f t="shared" si="1697"/>
        <v>249</v>
      </c>
      <c r="E26054" s="815">
        <v>2031</v>
      </c>
    </row>
    <row r="26055" spans="1:5">
      <c r="A26055" s="816">
        <f t="shared" si="1698"/>
        <v>47946</v>
      </c>
      <c r="B26055" s="815">
        <f t="shared" si="1695"/>
        <v>98</v>
      </c>
      <c r="C26055" s="815">
        <f t="shared" si="1696"/>
        <v>268</v>
      </c>
      <c r="D26055" s="815">
        <f t="shared" si="1697"/>
        <v>248</v>
      </c>
      <c r="E26055" s="815">
        <v>2031</v>
      </c>
    </row>
    <row r="26056" spans="1:5">
      <c r="A26056" s="816">
        <f t="shared" si="1698"/>
        <v>47947</v>
      </c>
      <c r="B26056" s="815">
        <f t="shared" si="1695"/>
        <v>99</v>
      </c>
      <c r="C26056" s="815">
        <f t="shared" si="1696"/>
        <v>267</v>
      </c>
      <c r="D26056" s="815">
        <f t="shared" si="1697"/>
        <v>247</v>
      </c>
      <c r="E26056" s="815">
        <v>2031</v>
      </c>
    </row>
    <row r="26057" spans="1:5">
      <c r="A26057" s="816">
        <f t="shared" si="1698"/>
        <v>47948</v>
      </c>
      <c r="B26057" s="815">
        <f t="shared" si="1695"/>
        <v>100</v>
      </c>
      <c r="C26057" s="815">
        <f t="shared" si="1696"/>
        <v>266</v>
      </c>
      <c r="D26057" s="815">
        <f t="shared" si="1697"/>
        <v>246</v>
      </c>
      <c r="E26057" s="815">
        <v>2031</v>
      </c>
    </row>
    <row r="26058" spans="1:5">
      <c r="A26058" s="816">
        <f t="shared" si="1698"/>
        <v>47949</v>
      </c>
      <c r="B26058" s="815">
        <f t="shared" si="1695"/>
        <v>101</v>
      </c>
      <c r="C26058" s="815">
        <f t="shared" si="1696"/>
        <v>265</v>
      </c>
      <c r="D26058" s="815">
        <f t="shared" si="1697"/>
        <v>245</v>
      </c>
      <c r="E26058" s="815">
        <v>2031</v>
      </c>
    </row>
    <row r="26059" spans="1:5">
      <c r="A26059" s="816">
        <f t="shared" si="1698"/>
        <v>47950</v>
      </c>
      <c r="B26059" s="815">
        <f t="shared" si="1695"/>
        <v>102</v>
      </c>
      <c r="C26059" s="815">
        <f t="shared" si="1696"/>
        <v>264</v>
      </c>
      <c r="D26059" s="815">
        <f t="shared" si="1697"/>
        <v>244</v>
      </c>
      <c r="E26059" s="815">
        <v>2031</v>
      </c>
    </row>
    <row r="26060" spans="1:5">
      <c r="A26060" s="816">
        <f t="shared" si="1698"/>
        <v>47951</v>
      </c>
      <c r="B26060" s="815">
        <f t="shared" si="1695"/>
        <v>103</v>
      </c>
      <c r="C26060" s="815">
        <f t="shared" si="1696"/>
        <v>263</v>
      </c>
      <c r="D26060" s="815">
        <f t="shared" si="1697"/>
        <v>243</v>
      </c>
      <c r="E26060" s="815">
        <v>2031</v>
      </c>
    </row>
    <row r="26061" spans="1:5">
      <c r="A26061" s="816">
        <f t="shared" si="1698"/>
        <v>47952</v>
      </c>
      <c r="B26061" s="815">
        <f t="shared" si="1695"/>
        <v>104</v>
      </c>
      <c r="C26061" s="815">
        <f t="shared" si="1696"/>
        <v>262</v>
      </c>
      <c r="D26061" s="815">
        <f t="shared" si="1697"/>
        <v>242</v>
      </c>
      <c r="E26061" s="815">
        <v>2031</v>
      </c>
    </row>
    <row r="26062" spans="1:5">
      <c r="A26062" s="816">
        <f t="shared" si="1698"/>
        <v>47953</v>
      </c>
      <c r="B26062" s="815">
        <f t="shared" si="1695"/>
        <v>105</v>
      </c>
      <c r="C26062" s="815">
        <f t="shared" si="1696"/>
        <v>261</v>
      </c>
      <c r="D26062" s="815">
        <f t="shared" si="1697"/>
        <v>241</v>
      </c>
      <c r="E26062" s="815">
        <v>2031</v>
      </c>
    </row>
    <row r="26063" spans="1:5">
      <c r="A26063" s="816">
        <f t="shared" si="1698"/>
        <v>47954</v>
      </c>
      <c r="B26063" s="815">
        <f t="shared" si="1695"/>
        <v>106</v>
      </c>
      <c r="C26063" s="815">
        <f t="shared" si="1696"/>
        <v>260</v>
      </c>
      <c r="D26063" s="815">
        <f t="shared" si="1697"/>
        <v>240</v>
      </c>
      <c r="E26063" s="815">
        <v>2031</v>
      </c>
    </row>
    <row r="26064" spans="1:5">
      <c r="A26064" s="816">
        <f t="shared" si="1698"/>
        <v>47955</v>
      </c>
      <c r="B26064" s="815">
        <f t="shared" si="1695"/>
        <v>107</v>
      </c>
      <c r="C26064" s="815">
        <f t="shared" si="1696"/>
        <v>259</v>
      </c>
      <c r="D26064" s="815">
        <f t="shared" si="1697"/>
        <v>239</v>
      </c>
      <c r="E26064" s="815">
        <v>2031</v>
      </c>
    </row>
    <row r="26065" spans="1:5">
      <c r="A26065" s="816">
        <f t="shared" si="1698"/>
        <v>47956</v>
      </c>
      <c r="B26065" s="815">
        <f t="shared" si="1695"/>
        <v>108</v>
      </c>
      <c r="C26065" s="815">
        <f t="shared" si="1696"/>
        <v>258</v>
      </c>
      <c r="D26065" s="815">
        <f t="shared" si="1697"/>
        <v>238</v>
      </c>
      <c r="E26065" s="815">
        <v>2031</v>
      </c>
    </row>
    <row r="26066" spans="1:5">
      <c r="A26066" s="816">
        <f t="shared" si="1698"/>
        <v>47957</v>
      </c>
      <c r="B26066" s="815">
        <f t="shared" si="1695"/>
        <v>109</v>
      </c>
      <c r="C26066" s="815">
        <f t="shared" si="1696"/>
        <v>257</v>
      </c>
      <c r="D26066" s="815">
        <f t="shared" si="1697"/>
        <v>237</v>
      </c>
      <c r="E26066" s="815">
        <v>2031</v>
      </c>
    </row>
    <row r="26067" spans="1:5">
      <c r="A26067" s="816">
        <f t="shared" si="1698"/>
        <v>47958</v>
      </c>
      <c r="B26067" s="815">
        <f t="shared" ref="B26067:B26130" si="1699">B26066+1</f>
        <v>110</v>
      </c>
      <c r="C26067" s="815">
        <f t="shared" ref="C26067:C26130" si="1700">C26066-1</f>
        <v>256</v>
      </c>
      <c r="D26067" s="815">
        <f t="shared" ref="D26067:D26130" si="1701">D26066-1</f>
        <v>236</v>
      </c>
      <c r="E26067" s="815">
        <v>2031</v>
      </c>
    </row>
    <row r="26068" spans="1:5">
      <c r="A26068" s="816">
        <f t="shared" si="1698"/>
        <v>47959</v>
      </c>
      <c r="B26068" s="815">
        <f t="shared" si="1699"/>
        <v>111</v>
      </c>
      <c r="C26068" s="815">
        <f t="shared" si="1700"/>
        <v>255</v>
      </c>
      <c r="D26068" s="815">
        <f t="shared" si="1701"/>
        <v>235</v>
      </c>
      <c r="E26068" s="815">
        <v>2031</v>
      </c>
    </row>
    <row r="26069" spans="1:5">
      <c r="A26069" s="816">
        <f t="shared" si="1698"/>
        <v>47960</v>
      </c>
      <c r="B26069" s="815">
        <f t="shared" si="1699"/>
        <v>112</v>
      </c>
      <c r="C26069" s="815">
        <f t="shared" si="1700"/>
        <v>254</v>
      </c>
      <c r="D26069" s="815">
        <f t="shared" si="1701"/>
        <v>234</v>
      </c>
      <c r="E26069" s="815">
        <v>2031</v>
      </c>
    </row>
    <row r="26070" spans="1:5">
      <c r="A26070" s="816">
        <f t="shared" si="1698"/>
        <v>47961</v>
      </c>
      <c r="B26070" s="815">
        <f t="shared" si="1699"/>
        <v>113</v>
      </c>
      <c r="C26070" s="815">
        <f t="shared" si="1700"/>
        <v>253</v>
      </c>
      <c r="D26070" s="815">
        <f t="shared" si="1701"/>
        <v>233</v>
      </c>
      <c r="E26070" s="815">
        <v>2031</v>
      </c>
    </row>
    <row r="26071" spans="1:5">
      <c r="A26071" s="816">
        <f t="shared" si="1698"/>
        <v>47962</v>
      </c>
      <c r="B26071" s="815">
        <f t="shared" si="1699"/>
        <v>114</v>
      </c>
      <c r="C26071" s="815">
        <f t="shared" si="1700"/>
        <v>252</v>
      </c>
      <c r="D26071" s="815">
        <f t="shared" si="1701"/>
        <v>232</v>
      </c>
      <c r="E26071" s="815">
        <v>2031</v>
      </c>
    </row>
    <row r="26072" spans="1:5">
      <c r="A26072" s="816">
        <f t="shared" si="1698"/>
        <v>47963</v>
      </c>
      <c r="B26072" s="815">
        <f t="shared" si="1699"/>
        <v>115</v>
      </c>
      <c r="C26072" s="815">
        <f t="shared" si="1700"/>
        <v>251</v>
      </c>
      <c r="D26072" s="815">
        <f t="shared" si="1701"/>
        <v>231</v>
      </c>
      <c r="E26072" s="815">
        <v>2031</v>
      </c>
    </row>
    <row r="26073" spans="1:5">
      <c r="A26073" s="816">
        <f t="shared" si="1698"/>
        <v>47964</v>
      </c>
      <c r="B26073" s="815">
        <f t="shared" si="1699"/>
        <v>116</v>
      </c>
      <c r="C26073" s="815">
        <f t="shared" si="1700"/>
        <v>250</v>
      </c>
      <c r="D26073" s="815">
        <f t="shared" si="1701"/>
        <v>230</v>
      </c>
      <c r="E26073" s="815">
        <v>2031</v>
      </c>
    </row>
    <row r="26074" spans="1:5">
      <c r="A26074" s="816">
        <f t="shared" si="1698"/>
        <v>47965</v>
      </c>
      <c r="B26074" s="815">
        <f t="shared" si="1699"/>
        <v>117</v>
      </c>
      <c r="C26074" s="815">
        <f t="shared" si="1700"/>
        <v>249</v>
      </c>
      <c r="D26074" s="815">
        <f t="shared" si="1701"/>
        <v>229</v>
      </c>
      <c r="E26074" s="815">
        <v>2031</v>
      </c>
    </row>
    <row r="26075" spans="1:5">
      <c r="A26075" s="816">
        <f t="shared" si="1698"/>
        <v>47966</v>
      </c>
      <c r="B26075" s="815">
        <f t="shared" si="1699"/>
        <v>118</v>
      </c>
      <c r="C26075" s="815">
        <f t="shared" si="1700"/>
        <v>248</v>
      </c>
      <c r="D26075" s="815">
        <f t="shared" si="1701"/>
        <v>228</v>
      </c>
      <c r="E26075" s="815">
        <v>2031</v>
      </c>
    </row>
    <row r="26076" spans="1:5">
      <c r="A26076" s="816">
        <f t="shared" si="1698"/>
        <v>47967</v>
      </c>
      <c r="B26076" s="815">
        <f t="shared" si="1699"/>
        <v>119</v>
      </c>
      <c r="C26076" s="815">
        <f t="shared" si="1700"/>
        <v>247</v>
      </c>
      <c r="D26076" s="815">
        <f t="shared" si="1701"/>
        <v>227</v>
      </c>
      <c r="E26076" s="815">
        <v>2031</v>
      </c>
    </row>
    <row r="26077" spans="1:5">
      <c r="A26077" s="816">
        <f t="shared" si="1698"/>
        <v>47968</v>
      </c>
      <c r="B26077" s="815">
        <f t="shared" si="1699"/>
        <v>120</v>
      </c>
      <c r="C26077" s="815">
        <f t="shared" si="1700"/>
        <v>246</v>
      </c>
      <c r="D26077" s="815">
        <f t="shared" si="1701"/>
        <v>226</v>
      </c>
      <c r="E26077" s="815">
        <v>2031</v>
      </c>
    </row>
    <row r="26078" spans="1:5">
      <c r="A26078" s="816">
        <f t="shared" si="1698"/>
        <v>47969</v>
      </c>
      <c r="B26078" s="815">
        <f t="shared" si="1699"/>
        <v>121</v>
      </c>
      <c r="C26078" s="815">
        <f t="shared" si="1700"/>
        <v>245</v>
      </c>
      <c r="D26078" s="815">
        <f t="shared" si="1701"/>
        <v>225</v>
      </c>
      <c r="E26078" s="815">
        <v>2031</v>
      </c>
    </row>
    <row r="26079" spans="1:5">
      <c r="A26079" s="816">
        <f t="shared" si="1698"/>
        <v>47970</v>
      </c>
      <c r="B26079" s="815">
        <f t="shared" si="1699"/>
        <v>122</v>
      </c>
      <c r="C26079" s="815">
        <f t="shared" si="1700"/>
        <v>244</v>
      </c>
      <c r="D26079" s="815">
        <f t="shared" si="1701"/>
        <v>224</v>
      </c>
      <c r="E26079" s="815">
        <v>2031</v>
      </c>
    </row>
    <row r="26080" spans="1:5">
      <c r="A26080" s="816">
        <f t="shared" si="1698"/>
        <v>47971</v>
      </c>
      <c r="B26080" s="815">
        <f t="shared" si="1699"/>
        <v>123</v>
      </c>
      <c r="C26080" s="815">
        <f t="shared" si="1700"/>
        <v>243</v>
      </c>
      <c r="D26080" s="815">
        <f t="shared" si="1701"/>
        <v>223</v>
      </c>
      <c r="E26080" s="815">
        <v>2031</v>
      </c>
    </row>
    <row r="26081" spans="1:5">
      <c r="A26081" s="816">
        <f t="shared" si="1698"/>
        <v>47972</v>
      </c>
      <c r="B26081" s="815">
        <f t="shared" si="1699"/>
        <v>124</v>
      </c>
      <c r="C26081" s="815">
        <f t="shared" si="1700"/>
        <v>242</v>
      </c>
      <c r="D26081" s="815">
        <f t="shared" si="1701"/>
        <v>222</v>
      </c>
      <c r="E26081" s="815">
        <v>2031</v>
      </c>
    </row>
    <row r="26082" spans="1:5">
      <c r="A26082" s="816">
        <f t="shared" si="1698"/>
        <v>47973</v>
      </c>
      <c r="B26082" s="815">
        <f t="shared" si="1699"/>
        <v>125</v>
      </c>
      <c r="C26082" s="815">
        <f t="shared" si="1700"/>
        <v>241</v>
      </c>
      <c r="D26082" s="815">
        <f t="shared" si="1701"/>
        <v>221</v>
      </c>
      <c r="E26082" s="815">
        <v>2031</v>
      </c>
    </row>
    <row r="26083" spans="1:5">
      <c r="A26083" s="816">
        <f t="shared" si="1698"/>
        <v>47974</v>
      </c>
      <c r="B26083" s="815">
        <f t="shared" si="1699"/>
        <v>126</v>
      </c>
      <c r="C26083" s="815">
        <f t="shared" si="1700"/>
        <v>240</v>
      </c>
      <c r="D26083" s="815">
        <f t="shared" si="1701"/>
        <v>220</v>
      </c>
      <c r="E26083" s="815">
        <v>2031</v>
      </c>
    </row>
    <row r="26084" spans="1:5">
      <c r="A26084" s="816">
        <f t="shared" si="1698"/>
        <v>47975</v>
      </c>
      <c r="B26084" s="815">
        <f t="shared" si="1699"/>
        <v>127</v>
      </c>
      <c r="C26084" s="815">
        <f t="shared" si="1700"/>
        <v>239</v>
      </c>
      <c r="D26084" s="815">
        <f t="shared" si="1701"/>
        <v>219</v>
      </c>
      <c r="E26084" s="815">
        <v>2031</v>
      </c>
    </row>
    <row r="26085" spans="1:5">
      <c r="A26085" s="816">
        <f t="shared" si="1698"/>
        <v>47976</v>
      </c>
      <c r="B26085" s="815">
        <f t="shared" si="1699"/>
        <v>128</v>
      </c>
      <c r="C26085" s="815">
        <f t="shared" si="1700"/>
        <v>238</v>
      </c>
      <c r="D26085" s="815">
        <f t="shared" si="1701"/>
        <v>218</v>
      </c>
      <c r="E26085" s="815">
        <v>2031</v>
      </c>
    </row>
    <row r="26086" spans="1:5">
      <c r="A26086" s="816">
        <f t="shared" si="1698"/>
        <v>47977</v>
      </c>
      <c r="B26086" s="815">
        <f t="shared" si="1699"/>
        <v>129</v>
      </c>
      <c r="C26086" s="815">
        <f t="shared" si="1700"/>
        <v>237</v>
      </c>
      <c r="D26086" s="815">
        <f t="shared" si="1701"/>
        <v>217</v>
      </c>
      <c r="E26086" s="815">
        <v>2031</v>
      </c>
    </row>
    <row r="26087" spans="1:5">
      <c r="A26087" s="816">
        <f t="shared" si="1698"/>
        <v>47978</v>
      </c>
      <c r="B26087" s="815">
        <f t="shared" si="1699"/>
        <v>130</v>
      </c>
      <c r="C26087" s="815">
        <f t="shared" si="1700"/>
        <v>236</v>
      </c>
      <c r="D26087" s="815">
        <f t="shared" si="1701"/>
        <v>216</v>
      </c>
      <c r="E26087" s="815">
        <v>2031</v>
      </c>
    </row>
    <row r="26088" spans="1:5">
      <c r="A26088" s="816">
        <f t="shared" si="1698"/>
        <v>47979</v>
      </c>
      <c r="B26088" s="815">
        <f t="shared" si="1699"/>
        <v>131</v>
      </c>
      <c r="C26088" s="815">
        <f t="shared" si="1700"/>
        <v>235</v>
      </c>
      <c r="D26088" s="815">
        <f t="shared" si="1701"/>
        <v>215</v>
      </c>
      <c r="E26088" s="815">
        <v>2031</v>
      </c>
    </row>
    <row r="26089" spans="1:5">
      <c r="A26089" s="816">
        <f t="shared" si="1698"/>
        <v>47980</v>
      </c>
      <c r="B26089" s="815">
        <f t="shared" si="1699"/>
        <v>132</v>
      </c>
      <c r="C26089" s="815">
        <f t="shared" si="1700"/>
        <v>234</v>
      </c>
      <c r="D26089" s="815">
        <f t="shared" si="1701"/>
        <v>214</v>
      </c>
      <c r="E26089" s="815">
        <v>2031</v>
      </c>
    </row>
    <row r="26090" spans="1:5">
      <c r="A26090" s="816">
        <f t="shared" si="1698"/>
        <v>47981</v>
      </c>
      <c r="B26090" s="815">
        <f t="shared" si="1699"/>
        <v>133</v>
      </c>
      <c r="C26090" s="815">
        <f t="shared" si="1700"/>
        <v>233</v>
      </c>
      <c r="D26090" s="815">
        <f t="shared" si="1701"/>
        <v>213</v>
      </c>
      <c r="E26090" s="815">
        <v>2031</v>
      </c>
    </row>
    <row r="26091" spans="1:5">
      <c r="A26091" s="816">
        <f t="shared" si="1698"/>
        <v>47982</v>
      </c>
      <c r="B26091" s="815">
        <f t="shared" si="1699"/>
        <v>134</v>
      </c>
      <c r="C26091" s="815">
        <f t="shared" si="1700"/>
        <v>232</v>
      </c>
      <c r="D26091" s="815">
        <f t="shared" si="1701"/>
        <v>212</v>
      </c>
      <c r="E26091" s="815">
        <v>2031</v>
      </c>
    </row>
    <row r="26092" spans="1:5">
      <c r="A26092" s="816">
        <f t="shared" si="1698"/>
        <v>47983</v>
      </c>
      <c r="B26092" s="815">
        <f t="shared" si="1699"/>
        <v>135</v>
      </c>
      <c r="C26092" s="815">
        <f t="shared" si="1700"/>
        <v>231</v>
      </c>
      <c r="D26092" s="815">
        <f t="shared" si="1701"/>
        <v>211</v>
      </c>
      <c r="E26092" s="815">
        <v>2031</v>
      </c>
    </row>
    <row r="26093" spans="1:5">
      <c r="A26093" s="816">
        <f t="shared" si="1698"/>
        <v>47984</v>
      </c>
      <c r="B26093" s="815">
        <f t="shared" si="1699"/>
        <v>136</v>
      </c>
      <c r="C26093" s="815">
        <f t="shared" si="1700"/>
        <v>230</v>
      </c>
      <c r="D26093" s="815">
        <f t="shared" si="1701"/>
        <v>210</v>
      </c>
      <c r="E26093" s="815">
        <v>2031</v>
      </c>
    </row>
    <row r="26094" spans="1:5">
      <c r="A26094" s="816">
        <f t="shared" si="1698"/>
        <v>47985</v>
      </c>
      <c r="B26094" s="815">
        <f t="shared" si="1699"/>
        <v>137</v>
      </c>
      <c r="C26094" s="815">
        <f t="shared" si="1700"/>
        <v>229</v>
      </c>
      <c r="D26094" s="815">
        <f t="shared" si="1701"/>
        <v>209</v>
      </c>
      <c r="E26094" s="815">
        <v>2031</v>
      </c>
    </row>
    <row r="26095" spans="1:5">
      <c r="A26095" s="816">
        <f t="shared" si="1698"/>
        <v>47986</v>
      </c>
      <c r="B26095" s="815">
        <f t="shared" si="1699"/>
        <v>138</v>
      </c>
      <c r="C26095" s="815">
        <f t="shared" si="1700"/>
        <v>228</v>
      </c>
      <c r="D26095" s="815">
        <f t="shared" si="1701"/>
        <v>208</v>
      </c>
      <c r="E26095" s="815">
        <v>2031</v>
      </c>
    </row>
    <row r="26096" spans="1:5">
      <c r="A26096" s="816">
        <f t="shared" si="1698"/>
        <v>47987</v>
      </c>
      <c r="B26096" s="815">
        <f t="shared" si="1699"/>
        <v>139</v>
      </c>
      <c r="C26096" s="815">
        <f t="shared" si="1700"/>
        <v>227</v>
      </c>
      <c r="D26096" s="815">
        <f t="shared" si="1701"/>
        <v>207</v>
      </c>
      <c r="E26096" s="815">
        <v>2031</v>
      </c>
    </row>
    <row r="26097" spans="1:5">
      <c r="A26097" s="816">
        <f t="shared" si="1698"/>
        <v>47988</v>
      </c>
      <c r="B26097" s="815">
        <f t="shared" si="1699"/>
        <v>140</v>
      </c>
      <c r="C26097" s="815">
        <f t="shared" si="1700"/>
        <v>226</v>
      </c>
      <c r="D26097" s="815">
        <f t="shared" si="1701"/>
        <v>206</v>
      </c>
      <c r="E26097" s="815">
        <v>2031</v>
      </c>
    </row>
    <row r="26098" spans="1:5">
      <c r="A26098" s="816">
        <f t="shared" si="1698"/>
        <v>47989</v>
      </c>
      <c r="B26098" s="815">
        <f t="shared" si="1699"/>
        <v>141</v>
      </c>
      <c r="C26098" s="815">
        <f t="shared" si="1700"/>
        <v>225</v>
      </c>
      <c r="D26098" s="815">
        <f t="shared" si="1701"/>
        <v>205</v>
      </c>
      <c r="E26098" s="815">
        <v>2031</v>
      </c>
    </row>
    <row r="26099" spans="1:5">
      <c r="A26099" s="816">
        <f t="shared" ref="A26099:A26162" si="1702">A26098+1</f>
        <v>47990</v>
      </c>
      <c r="B26099" s="815">
        <f t="shared" si="1699"/>
        <v>142</v>
      </c>
      <c r="C26099" s="815">
        <f t="shared" si="1700"/>
        <v>224</v>
      </c>
      <c r="D26099" s="815">
        <f t="shared" si="1701"/>
        <v>204</v>
      </c>
      <c r="E26099" s="815">
        <v>2031</v>
      </c>
    </row>
    <row r="26100" spans="1:5">
      <c r="A26100" s="816">
        <f t="shared" si="1702"/>
        <v>47991</v>
      </c>
      <c r="B26100" s="815">
        <f t="shared" si="1699"/>
        <v>143</v>
      </c>
      <c r="C26100" s="815">
        <f t="shared" si="1700"/>
        <v>223</v>
      </c>
      <c r="D26100" s="815">
        <f t="shared" si="1701"/>
        <v>203</v>
      </c>
      <c r="E26100" s="815">
        <v>2031</v>
      </c>
    </row>
    <row r="26101" spans="1:5">
      <c r="A26101" s="816">
        <f t="shared" si="1702"/>
        <v>47992</v>
      </c>
      <c r="B26101" s="815">
        <f t="shared" si="1699"/>
        <v>144</v>
      </c>
      <c r="C26101" s="815">
        <f t="shared" si="1700"/>
        <v>222</v>
      </c>
      <c r="D26101" s="815">
        <f t="shared" si="1701"/>
        <v>202</v>
      </c>
      <c r="E26101" s="815">
        <v>2031</v>
      </c>
    </row>
    <row r="26102" spans="1:5">
      <c r="A26102" s="816">
        <f t="shared" si="1702"/>
        <v>47993</v>
      </c>
      <c r="B26102" s="815">
        <f t="shared" si="1699"/>
        <v>145</v>
      </c>
      <c r="C26102" s="815">
        <f t="shared" si="1700"/>
        <v>221</v>
      </c>
      <c r="D26102" s="815">
        <f t="shared" si="1701"/>
        <v>201</v>
      </c>
      <c r="E26102" s="815">
        <v>2031</v>
      </c>
    </row>
    <row r="26103" spans="1:5">
      <c r="A26103" s="816">
        <f t="shared" si="1702"/>
        <v>47994</v>
      </c>
      <c r="B26103" s="815">
        <f t="shared" si="1699"/>
        <v>146</v>
      </c>
      <c r="C26103" s="815">
        <f t="shared" si="1700"/>
        <v>220</v>
      </c>
      <c r="D26103" s="815">
        <f t="shared" si="1701"/>
        <v>200</v>
      </c>
      <c r="E26103" s="815">
        <v>2031</v>
      </c>
    </row>
    <row r="26104" spans="1:5">
      <c r="A26104" s="816">
        <f t="shared" si="1702"/>
        <v>47995</v>
      </c>
      <c r="B26104" s="815">
        <f t="shared" si="1699"/>
        <v>147</v>
      </c>
      <c r="C26104" s="815">
        <f t="shared" si="1700"/>
        <v>219</v>
      </c>
      <c r="D26104" s="815">
        <f t="shared" si="1701"/>
        <v>199</v>
      </c>
      <c r="E26104" s="815">
        <v>2031</v>
      </c>
    </row>
    <row r="26105" spans="1:5">
      <c r="A26105" s="816">
        <f t="shared" si="1702"/>
        <v>47996</v>
      </c>
      <c r="B26105" s="815">
        <f t="shared" si="1699"/>
        <v>148</v>
      </c>
      <c r="C26105" s="815">
        <f t="shared" si="1700"/>
        <v>218</v>
      </c>
      <c r="D26105" s="815">
        <f t="shared" si="1701"/>
        <v>198</v>
      </c>
      <c r="E26105" s="815">
        <v>2031</v>
      </c>
    </row>
    <row r="26106" spans="1:5">
      <c r="A26106" s="816">
        <f t="shared" si="1702"/>
        <v>47997</v>
      </c>
      <c r="B26106" s="815">
        <f t="shared" si="1699"/>
        <v>149</v>
      </c>
      <c r="C26106" s="815">
        <f t="shared" si="1700"/>
        <v>217</v>
      </c>
      <c r="D26106" s="815">
        <f t="shared" si="1701"/>
        <v>197</v>
      </c>
      <c r="E26106" s="815">
        <v>2031</v>
      </c>
    </row>
    <row r="26107" spans="1:5">
      <c r="A26107" s="816">
        <f t="shared" si="1702"/>
        <v>47998</v>
      </c>
      <c r="B26107" s="815">
        <f t="shared" si="1699"/>
        <v>150</v>
      </c>
      <c r="C26107" s="815">
        <f t="shared" si="1700"/>
        <v>216</v>
      </c>
      <c r="D26107" s="815">
        <f t="shared" si="1701"/>
        <v>196</v>
      </c>
      <c r="E26107" s="815">
        <v>2031</v>
      </c>
    </row>
    <row r="26108" spans="1:5">
      <c r="A26108" s="816">
        <f t="shared" si="1702"/>
        <v>47999</v>
      </c>
      <c r="B26108" s="815">
        <f t="shared" si="1699"/>
        <v>151</v>
      </c>
      <c r="C26108" s="815">
        <f t="shared" si="1700"/>
        <v>215</v>
      </c>
      <c r="D26108" s="815">
        <f t="shared" si="1701"/>
        <v>195</v>
      </c>
      <c r="E26108" s="815">
        <v>2031</v>
      </c>
    </row>
    <row r="26109" spans="1:5">
      <c r="A26109" s="816">
        <f t="shared" si="1702"/>
        <v>48000</v>
      </c>
      <c r="B26109" s="815">
        <f t="shared" si="1699"/>
        <v>152</v>
      </c>
      <c r="C26109" s="815">
        <f t="shared" si="1700"/>
        <v>214</v>
      </c>
      <c r="D26109" s="815">
        <f t="shared" si="1701"/>
        <v>194</v>
      </c>
      <c r="E26109" s="815">
        <v>2031</v>
      </c>
    </row>
    <row r="26110" spans="1:5">
      <c r="A26110" s="816">
        <f t="shared" si="1702"/>
        <v>48001</v>
      </c>
      <c r="B26110" s="815">
        <f t="shared" si="1699"/>
        <v>153</v>
      </c>
      <c r="C26110" s="815">
        <f t="shared" si="1700"/>
        <v>213</v>
      </c>
      <c r="D26110" s="815">
        <f t="shared" si="1701"/>
        <v>193</v>
      </c>
      <c r="E26110" s="815">
        <v>2031</v>
      </c>
    </row>
    <row r="26111" spans="1:5">
      <c r="A26111" s="816">
        <f t="shared" si="1702"/>
        <v>48002</v>
      </c>
      <c r="B26111" s="815">
        <f t="shared" si="1699"/>
        <v>154</v>
      </c>
      <c r="C26111" s="815">
        <f t="shared" si="1700"/>
        <v>212</v>
      </c>
      <c r="D26111" s="815">
        <f t="shared" si="1701"/>
        <v>192</v>
      </c>
      <c r="E26111" s="815">
        <v>2031</v>
      </c>
    </row>
    <row r="26112" spans="1:5">
      <c r="A26112" s="816">
        <f t="shared" si="1702"/>
        <v>48003</v>
      </c>
      <c r="B26112" s="815">
        <f t="shared" si="1699"/>
        <v>155</v>
      </c>
      <c r="C26112" s="815">
        <f t="shared" si="1700"/>
        <v>211</v>
      </c>
      <c r="D26112" s="815">
        <f t="shared" si="1701"/>
        <v>191</v>
      </c>
      <c r="E26112" s="815">
        <v>2031</v>
      </c>
    </row>
    <row r="26113" spans="1:5">
      <c r="A26113" s="816">
        <f t="shared" si="1702"/>
        <v>48004</v>
      </c>
      <c r="B26113" s="815">
        <f t="shared" si="1699"/>
        <v>156</v>
      </c>
      <c r="C26113" s="815">
        <f t="shared" si="1700"/>
        <v>210</v>
      </c>
      <c r="D26113" s="815">
        <f t="shared" si="1701"/>
        <v>190</v>
      </c>
      <c r="E26113" s="815">
        <v>2031</v>
      </c>
    </row>
    <row r="26114" spans="1:5">
      <c r="A26114" s="816">
        <f t="shared" si="1702"/>
        <v>48005</v>
      </c>
      <c r="B26114" s="815">
        <f t="shared" si="1699"/>
        <v>157</v>
      </c>
      <c r="C26114" s="815">
        <f t="shared" si="1700"/>
        <v>209</v>
      </c>
      <c r="D26114" s="815">
        <f t="shared" si="1701"/>
        <v>189</v>
      </c>
      <c r="E26114" s="815">
        <v>2031</v>
      </c>
    </row>
    <row r="26115" spans="1:5">
      <c r="A26115" s="816">
        <f t="shared" si="1702"/>
        <v>48006</v>
      </c>
      <c r="B26115" s="815">
        <f t="shared" si="1699"/>
        <v>158</v>
      </c>
      <c r="C26115" s="815">
        <f t="shared" si="1700"/>
        <v>208</v>
      </c>
      <c r="D26115" s="815">
        <f t="shared" si="1701"/>
        <v>188</v>
      </c>
      <c r="E26115" s="815">
        <v>2031</v>
      </c>
    </row>
    <row r="26116" spans="1:5">
      <c r="A26116" s="816">
        <f t="shared" si="1702"/>
        <v>48007</v>
      </c>
      <c r="B26116" s="815">
        <f t="shared" si="1699"/>
        <v>159</v>
      </c>
      <c r="C26116" s="815">
        <f t="shared" si="1700"/>
        <v>207</v>
      </c>
      <c r="D26116" s="815">
        <f t="shared" si="1701"/>
        <v>187</v>
      </c>
      <c r="E26116" s="815">
        <v>2031</v>
      </c>
    </row>
    <row r="26117" spans="1:5">
      <c r="A26117" s="816">
        <f t="shared" si="1702"/>
        <v>48008</v>
      </c>
      <c r="B26117" s="815">
        <f t="shared" si="1699"/>
        <v>160</v>
      </c>
      <c r="C26117" s="815">
        <f t="shared" si="1700"/>
        <v>206</v>
      </c>
      <c r="D26117" s="815">
        <f t="shared" si="1701"/>
        <v>186</v>
      </c>
      <c r="E26117" s="815">
        <v>2031</v>
      </c>
    </row>
    <row r="26118" spans="1:5">
      <c r="A26118" s="816">
        <f t="shared" si="1702"/>
        <v>48009</v>
      </c>
      <c r="B26118" s="815">
        <f t="shared" si="1699"/>
        <v>161</v>
      </c>
      <c r="C26118" s="815">
        <f t="shared" si="1700"/>
        <v>205</v>
      </c>
      <c r="D26118" s="815">
        <f t="shared" si="1701"/>
        <v>185</v>
      </c>
      <c r="E26118" s="815">
        <v>2031</v>
      </c>
    </row>
    <row r="26119" spans="1:5">
      <c r="A26119" s="816">
        <f t="shared" si="1702"/>
        <v>48010</v>
      </c>
      <c r="B26119" s="815">
        <f t="shared" si="1699"/>
        <v>162</v>
      </c>
      <c r="C26119" s="815">
        <f t="shared" si="1700"/>
        <v>204</v>
      </c>
      <c r="D26119" s="815">
        <f t="shared" si="1701"/>
        <v>184</v>
      </c>
      <c r="E26119" s="815">
        <v>2031</v>
      </c>
    </row>
    <row r="26120" spans="1:5">
      <c r="A26120" s="816">
        <f t="shared" si="1702"/>
        <v>48011</v>
      </c>
      <c r="B26120" s="815">
        <f t="shared" si="1699"/>
        <v>163</v>
      </c>
      <c r="C26120" s="815">
        <f t="shared" si="1700"/>
        <v>203</v>
      </c>
      <c r="D26120" s="815">
        <f t="shared" si="1701"/>
        <v>183</v>
      </c>
      <c r="E26120" s="815">
        <v>2031</v>
      </c>
    </row>
    <row r="26121" spans="1:5">
      <c r="A26121" s="816">
        <f t="shared" si="1702"/>
        <v>48012</v>
      </c>
      <c r="B26121" s="815">
        <f t="shared" si="1699"/>
        <v>164</v>
      </c>
      <c r="C26121" s="815">
        <f t="shared" si="1700"/>
        <v>202</v>
      </c>
      <c r="D26121" s="815">
        <f t="shared" si="1701"/>
        <v>182</v>
      </c>
      <c r="E26121" s="815">
        <v>2031</v>
      </c>
    </row>
    <row r="26122" spans="1:5">
      <c r="A26122" s="816">
        <f t="shared" si="1702"/>
        <v>48013</v>
      </c>
      <c r="B26122" s="815">
        <f t="shared" si="1699"/>
        <v>165</v>
      </c>
      <c r="C26122" s="815">
        <f t="shared" si="1700"/>
        <v>201</v>
      </c>
      <c r="D26122" s="815">
        <f t="shared" si="1701"/>
        <v>181</v>
      </c>
      <c r="E26122" s="815">
        <v>2031</v>
      </c>
    </row>
    <row r="26123" spans="1:5">
      <c r="A26123" s="816">
        <f t="shared" si="1702"/>
        <v>48014</v>
      </c>
      <c r="B26123" s="815">
        <f t="shared" si="1699"/>
        <v>166</v>
      </c>
      <c r="C26123" s="815">
        <f t="shared" si="1700"/>
        <v>200</v>
      </c>
      <c r="D26123" s="815">
        <f t="shared" si="1701"/>
        <v>180</v>
      </c>
      <c r="E26123" s="815">
        <v>2031</v>
      </c>
    </row>
    <row r="26124" spans="1:5">
      <c r="A26124" s="816">
        <f t="shared" si="1702"/>
        <v>48015</v>
      </c>
      <c r="B26124" s="815">
        <f t="shared" si="1699"/>
        <v>167</v>
      </c>
      <c r="C26124" s="815">
        <f t="shared" si="1700"/>
        <v>199</v>
      </c>
      <c r="D26124" s="815">
        <f t="shared" si="1701"/>
        <v>179</v>
      </c>
      <c r="E26124" s="815">
        <v>2031</v>
      </c>
    </row>
    <row r="26125" spans="1:5">
      <c r="A26125" s="816">
        <f t="shared" si="1702"/>
        <v>48016</v>
      </c>
      <c r="B26125" s="815">
        <f t="shared" si="1699"/>
        <v>168</v>
      </c>
      <c r="C26125" s="815">
        <f t="shared" si="1700"/>
        <v>198</v>
      </c>
      <c r="D26125" s="815">
        <f t="shared" si="1701"/>
        <v>178</v>
      </c>
      <c r="E26125" s="815">
        <v>2031</v>
      </c>
    </row>
    <row r="26126" spans="1:5">
      <c r="A26126" s="816">
        <f t="shared" si="1702"/>
        <v>48017</v>
      </c>
      <c r="B26126" s="815">
        <f t="shared" si="1699"/>
        <v>169</v>
      </c>
      <c r="C26126" s="815">
        <f t="shared" si="1700"/>
        <v>197</v>
      </c>
      <c r="D26126" s="815">
        <f t="shared" si="1701"/>
        <v>177</v>
      </c>
      <c r="E26126" s="815">
        <v>2031</v>
      </c>
    </row>
    <row r="26127" spans="1:5">
      <c r="A26127" s="816">
        <f t="shared" si="1702"/>
        <v>48018</v>
      </c>
      <c r="B26127" s="815">
        <f t="shared" si="1699"/>
        <v>170</v>
      </c>
      <c r="C26127" s="815">
        <f t="shared" si="1700"/>
        <v>196</v>
      </c>
      <c r="D26127" s="815">
        <f t="shared" si="1701"/>
        <v>176</v>
      </c>
      <c r="E26127" s="815">
        <v>2031</v>
      </c>
    </row>
    <row r="26128" spans="1:5">
      <c r="A26128" s="816">
        <f t="shared" si="1702"/>
        <v>48019</v>
      </c>
      <c r="B26128" s="815">
        <f t="shared" si="1699"/>
        <v>171</v>
      </c>
      <c r="C26128" s="815">
        <f t="shared" si="1700"/>
        <v>195</v>
      </c>
      <c r="D26128" s="815">
        <f t="shared" si="1701"/>
        <v>175</v>
      </c>
      <c r="E26128" s="815">
        <v>2031</v>
      </c>
    </row>
    <row r="26129" spans="1:5">
      <c r="A26129" s="816">
        <f t="shared" si="1702"/>
        <v>48020</v>
      </c>
      <c r="B26129" s="815">
        <f t="shared" si="1699"/>
        <v>172</v>
      </c>
      <c r="C26129" s="815">
        <f t="shared" si="1700"/>
        <v>194</v>
      </c>
      <c r="D26129" s="815">
        <f t="shared" si="1701"/>
        <v>174</v>
      </c>
      <c r="E26129" s="815">
        <v>2031</v>
      </c>
    </row>
    <row r="26130" spans="1:5">
      <c r="A26130" s="816">
        <f t="shared" si="1702"/>
        <v>48021</v>
      </c>
      <c r="B26130" s="815">
        <f t="shared" si="1699"/>
        <v>173</v>
      </c>
      <c r="C26130" s="815">
        <f t="shared" si="1700"/>
        <v>193</v>
      </c>
      <c r="D26130" s="815">
        <f t="shared" si="1701"/>
        <v>173</v>
      </c>
      <c r="E26130" s="815">
        <v>2031</v>
      </c>
    </row>
    <row r="26131" spans="1:5">
      <c r="A26131" s="816">
        <f t="shared" si="1702"/>
        <v>48022</v>
      </c>
      <c r="B26131" s="815">
        <f t="shared" ref="B26131:B26194" si="1703">B26130+1</f>
        <v>174</v>
      </c>
      <c r="C26131" s="815">
        <f t="shared" ref="C26131:C26194" si="1704">C26130-1</f>
        <v>192</v>
      </c>
      <c r="D26131" s="815">
        <f t="shared" ref="D26131:D26194" si="1705">D26130-1</f>
        <v>172</v>
      </c>
      <c r="E26131" s="815">
        <v>2031</v>
      </c>
    </row>
    <row r="26132" spans="1:5">
      <c r="A26132" s="816">
        <f t="shared" si="1702"/>
        <v>48023</v>
      </c>
      <c r="B26132" s="815">
        <f t="shared" si="1703"/>
        <v>175</v>
      </c>
      <c r="C26132" s="815">
        <f t="shared" si="1704"/>
        <v>191</v>
      </c>
      <c r="D26132" s="815">
        <f t="shared" si="1705"/>
        <v>171</v>
      </c>
      <c r="E26132" s="815">
        <v>2031</v>
      </c>
    </row>
    <row r="26133" spans="1:5">
      <c r="A26133" s="816">
        <f t="shared" si="1702"/>
        <v>48024</v>
      </c>
      <c r="B26133" s="815">
        <f t="shared" si="1703"/>
        <v>176</v>
      </c>
      <c r="C26133" s="815">
        <f t="shared" si="1704"/>
        <v>190</v>
      </c>
      <c r="D26133" s="815">
        <f t="shared" si="1705"/>
        <v>170</v>
      </c>
      <c r="E26133" s="815">
        <v>2031</v>
      </c>
    </row>
    <row r="26134" spans="1:5">
      <c r="A26134" s="816">
        <f t="shared" si="1702"/>
        <v>48025</v>
      </c>
      <c r="B26134" s="815">
        <f t="shared" si="1703"/>
        <v>177</v>
      </c>
      <c r="C26134" s="815">
        <f t="shared" si="1704"/>
        <v>189</v>
      </c>
      <c r="D26134" s="815">
        <f t="shared" si="1705"/>
        <v>169</v>
      </c>
      <c r="E26134" s="815">
        <v>2031</v>
      </c>
    </row>
    <row r="26135" spans="1:5">
      <c r="A26135" s="816">
        <f t="shared" si="1702"/>
        <v>48026</v>
      </c>
      <c r="B26135" s="815">
        <f t="shared" si="1703"/>
        <v>178</v>
      </c>
      <c r="C26135" s="815">
        <f t="shared" si="1704"/>
        <v>188</v>
      </c>
      <c r="D26135" s="815">
        <f t="shared" si="1705"/>
        <v>168</v>
      </c>
      <c r="E26135" s="815">
        <v>2031</v>
      </c>
    </row>
    <row r="26136" spans="1:5">
      <c r="A26136" s="816">
        <f t="shared" si="1702"/>
        <v>48027</v>
      </c>
      <c r="B26136" s="815">
        <f t="shared" si="1703"/>
        <v>179</v>
      </c>
      <c r="C26136" s="815">
        <f t="shared" si="1704"/>
        <v>187</v>
      </c>
      <c r="D26136" s="815">
        <f t="shared" si="1705"/>
        <v>167</v>
      </c>
      <c r="E26136" s="815">
        <v>2031</v>
      </c>
    </row>
    <row r="26137" spans="1:5">
      <c r="A26137" s="816">
        <f t="shared" si="1702"/>
        <v>48028</v>
      </c>
      <c r="B26137" s="815">
        <f t="shared" si="1703"/>
        <v>180</v>
      </c>
      <c r="C26137" s="815">
        <f t="shared" si="1704"/>
        <v>186</v>
      </c>
      <c r="D26137" s="815">
        <f t="shared" si="1705"/>
        <v>166</v>
      </c>
      <c r="E26137" s="815">
        <v>2031</v>
      </c>
    </row>
    <row r="26138" spans="1:5">
      <c r="A26138" s="816">
        <f t="shared" si="1702"/>
        <v>48029</v>
      </c>
      <c r="B26138" s="815">
        <f t="shared" si="1703"/>
        <v>181</v>
      </c>
      <c r="C26138" s="815">
        <f t="shared" si="1704"/>
        <v>185</v>
      </c>
      <c r="D26138" s="815">
        <f t="shared" si="1705"/>
        <v>165</v>
      </c>
      <c r="E26138" s="815">
        <v>2031</v>
      </c>
    </row>
    <row r="26139" spans="1:5">
      <c r="A26139" s="816">
        <f t="shared" si="1702"/>
        <v>48030</v>
      </c>
      <c r="B26139" s="815">
        <f t="shared" si="1703"/>
        <v>182</v>
      </c>
      <c r="C26139" s="815">
        <f t="shared" si="1704"/>
        <v>184</v>
      </c>
      <c r="D26139" s="815">
        <f t="shared" si="1705"/>
        <v>164</v>
      </c>
      <c r="E26139" s="815">
        <v>2031</v>
      </c>
    </row>
    <row r="26140" spans="1:5">
      <c r="A26140" s="816">
        <f t="shared" si="1702"/>
        <v>48031</v>
      </c>
      <c r="B26140" s="815">
        <f t="shared" si="1703"/>
        <v>183</v>
      </c>
      <c r="C26140" s="815">
        <f t="shared" si="1704"/>
        <v>183</v>
      </c>
      <c r="D26140" s="815">
        <f t="shared" si="1705"/>
        <v>163</v>
      </c>
      <c r="E26140" s="815">
        <v>2031</v>
      </c>
    </row>
    <row r="26141" spans="1:5">
      <c r="A26141" s="816">
        <f t="shared" si="1702"/>
        <v>48032</v>
      </c>
      <c r="B26141" s="815">
        <f t="shared" si="1703"/>
        <v>184</v>
      </c>
      <c r="C26141" s="815">
        <f t="shared" si="1704"/>
        <v>182</v>
      </c>
      <c r="D26141" s="815">
        <f t="shared" si="1705"/>
        <v>162</v>
      </c>
      <c r="E26141" s="815">
        <v>2031</v>
      </c>
    </row>
    <row r="26142" spans="1:5">
      <c r="A26142" s="816">
        <f t="shared" si="1702"/>
        <v>48033</v>
      </c>
      <c r="B26142" s="815">
        <f t="shared" si="1703"/>
        <v>185</v>
      </c>
      <c r="C26142" s="815">
        <f t="shared" si="1704"/>
        <v>181</v>
      </c>
      <c r="D26142" s="815">
        <f t="shared" si="1705"/>
        <v>161</v>
      </c>
      <c r="E26142" s="815">
        <v>2031</v>
      </c>
    </row>
    <row r="26143" spans="1:5">
      <c r="A26143" s="816">
        <f t="shared" si="1702"/>
        <v>48034</v>
      </c>
      <c r="B26143" s="815">
        <f t="shared" si="1703"/>
        <v>186</v>
      </c>
      <c r="C26143" s="815">
        <f t="shared" si="1704"/>
        <v>180</v>
      </c>
      <c r="D26143" s="815">
        <f t="shared" si="1705"/>
        <v>160</v>
      </c>
      <c r="E26143" s="815">
        <v>2031</v>
      </c>
    </row>
    <row r="26144" spans="1:5">
      <c r="A26144" s="816">
        <f t="shared" si="1702"/>
        <v>48035</v>
      </c>
      <c r="B26144" s="815">
        <f t="shared" si="1703"/>
        <v>187</v>
      </c>
      <c r="C26144" s="815">
        <f t="shared" si="1704"/>
        <v>179</v>
      </c>
      <c r="D26144" s="815">
        <f t="shared" si="1705"/>
        <v>159</v>
      </c>
      <c r="E26144" s="815">
        <v>2031</v>
      </c>
    </row>
    <row r="26145" spans="1:5">
      <c r="A26145" s="816">
        <f t="shared" si="1702"/>
        <v>48036</v>
      </c>
      <c r="B26145" s="815">
        <f t="shared" si="1703"/>
        <v>188</v>
      </c>
      <c r="C26145" s="815">
        <f t="shared" si="1704"/>
        <v>178</v>
      </c>
      <c r="D26145" s="815">
        <f t="shared" si="1705"/>
        <v>158</v>
      </c>
      <c r="E26145" s="815">
        <v>2031</v>
      </c>
    </row>
    <row r="26146" spans="1:5">
      <c r="A26146" s="816">
        <f t="shared" si="1702"/>
        <v>48037</v>
      </c>
      <c r="B26146" s="815">
        <f t="shared" si="1703"/>
        <v>189</v>
      </c>
      <c r="C26146" s="815">
        <f t="shared" si="1704"/>
        <v>177</v>
      </c>
      <c r="D26146" s="815">
        <f t="shared" si="1705"/>
        <v>157</v>
      </c>
      <c r="E26146" s="815">
        <v>2031</v>
      </c>
    </row>
    <row r="26147" spans="1:5">
      <c r="A26147" s="816">
        <f t="shared" si="1702"/>
        <v>48038</v>
      </c>
      <c r="B26147" s="815">
        <f t="shared" si="1703"/>
        <v>190</v>
      </c>
      <c r="C26147" s="815">
        <f t="shared" si="1704"/>
        <v>176</v>
      </c>
      <c r="D26147" s="815">
        <f t="shared" si="1705"/>
        <v>156</v>
      </c>
      <c r="E26147" s="815">
        <v>2031</v>
      </c>
    </row>
    <row r="26148" spans="1:5">
      <c r="A26148" s="816">
        <f t="shared" si="1702"/>
        <v>48039</v>
      </c>
      <c r="B26148" s="815">
        <f t="shared" si="1703"/>
        <v>191</v>
      </c>
      <c r="C26148" s="815">
        <f t="shared" si="1704"/>
        <v>175</v>
      </c>
      <c r="D26148" s="815">
        <f t="shared" si="1705"/>
        <v>155</v>
      </c>
      <c r="E26148" s="815">
        <v>2031</v>
      </c>
    </row>
    <row r="26149" spans="1:5">
      <c r="A26149" s="816">
        <f t="shared" si="1702"/>
        <v>48040</v>
      </c>
      <c r="B26149" s="815">
        <f t="shared" si="1703"/>
        <v>192</v>
      </c>
      <c r="C26149" s="815">
        <f t="shared" si="1704"/>
        <v>174</v>
      </c>
      <c r="D26149" s="815">
        <f t="shared" si="1705"/>
        <v>154</v>
      </c>
      <c r="E26149" s="815">
        <v>2031</v>
      </c>
    </row>
    <row r="26150" spans="1:5">
      <c r="A26150" s="816">
        <f t="shared" si="1702"/>
        <v>48041</v>
      </c>
      <c r="B26150" s="815">
        <f t="shared" si="1703"/>
        <v>193</v>
      </c>
      <c r="C26150" s="815">
        <f t="shared" si="1704"/>
        <v>173</v>
      </c>
      <c r="D26150" s="815">
        <f t="shared" si="1705"/>
        <v>153</v>
      </c>
      <c r="E26150" s="815">
        <v>2031</v>
      </c>
    </row>
    <row r="26151" spans="1:5">
      <c r="A26151" s="816">
        <f t="shared" si="1702"/>
        <v>48042</v>
      </c>
      <c r="B26151" s="815">
        <f t="shared" si="1703"/>
        <v>194</v>
      </c>
      <c r="C26151" s="815">
        <f t="shared" si="1704"/>
        <v>172</v>
      </c>
      <c r="D26151" s="815">
        <f t="shared" si="1705"/>
        <v>152</v>
      </c>
      <c r="E26151" s="815">
        <v>2031</v>
      </c>
    </row>
    <row r="26152" spans="1:5">
      <c r="A26152" s="816">
        <f t="shared" si="1702"/>
        <v>48043</v>
      </c>
      <c r="B26152" s="815">
        <f t="shared" si="1703"/>
        <v>195</v>
      </c>
      <c r="C26152" s="815">
        <f t="shared" si="1704"/>
        <v>171</v>
      </c>
      <c r="D26152" s="815">
        <f t="shared" si="1705"/>
        <v>151</v>
      </c>
      <c r="E26152" s="815">
        <v>2031</v>
      </c>
    </row>
    <row r="26153" spans="1:5">
      <c r="A26153" s="816">
        <f t="shared" si="1702"/>
        <v>48044</v>
      </c>
      <c r="B26153" s="815">
        <f t="shared" si="1703"/>
        <v>196</v>
      </c>
      <c r="C26153" s="815">
        <f t="shared" si="1704"/>
        <v>170</v>
      </c>
      <c r="D26153" s="815">
        <f t="shared" si="1705"/>
        <v>150</v>
      </c>
      <c r="E26153" s="815">
        <v>2031</v>
      </c>
    </row>
    <row r="26154" spans="1:5">
      <c r="A26154" s="816">
        <f t="shared" si="1702"/>
        <v>48045</v>
      </c>
      <c r="B26154" s="815">
        <f t="shared" si="1703"/>
        <v>197</v>
      </c>
      <c r="C26154" s="815">
        <f t="shared" si="1704"/>
        <v>169</v>
      </c>
      <c r="D26154" s="815">
        <f t="shared" si="1705"/>
        <v>149</v>
      </c>
      <c r="E26154" s="815">
        <v>2031</v>
      </c>
    </row>
    <row r="26155" spans="1:5">
      <c r="A26155" s="816">
        <f t="shared" si="1702"/>
        <v>48046</v>
      </c>
      <c r="B26155" s="815">
        <f t="shared" si="1703"/>
        <v>198</v>
      </c>
      <c r="C26155" s="815">
        <f t="shared" si="1704"/>
        <v>168</v>
      </c>
      <c r="D26155" s="815">
        <f t="shared" si="1705"/>
        <v>148</v>
      </c>
      <c r="E26155" s="815">
        <v>2031</v>
      </c>
    </row>
    <row r="26156" spans="1:5">
      <c r="A26156" s="816">
        <f t="shared" si="1702"/>
        <v>48047</v>
      </c>
      <c r="B26156" s="815">
        <f t="shared" si="1703"/>
        <v>199</v>
      </c>
      <c r="C26156" s="815">
        <f t="shared" si="1704"/>
        <v>167</v>
      </c>
      <c r="D26156" s="815">
        <f t="shared" si="1705"/>
        <v>147</v>
      </c>
      <c r="E26156" s="815">
        <v>2031</v>
      </c>
    </row>
    <row r="26157" spans="1:5">
      <c r="A26157" s="816">
        <f t="shared" si="1702"/>
        <v>48048</v>
      </c>
      <c r="B26157" s="815">
        <f t="shared" si="1703"/>
        <v>200</v>
      </c>
      <c r="C26157" s="815">
        <f t="shared" si="1704"/>
        <v>166</v>
      </c>
      <c r="D26157" s="815">
        <f t="shared" si="1705"/>
        <v>146</v>
      </c>
      <c r="E26157" s="815">
        <v>2031</v>
      </c>
    </row>
    <row r="26158" spans="1:5">
      <c r="A26158" s="816">
        <f t="shared" si="1702"/>
        <v>48049</v>
      </c>
      <c r="B26158" s="815">
        <f t="shared" si="1703"/>
        <v>201</v>
      </c>
      <c r="C26158" s="815">
        <f t="shared" si="1704"/>
        <v>165</v>
      </c>
      <c r="D26158" s="815">
        <f t="shared" si="1705"/>
        <v>145</v>
      </c>
      <c r="E26158" s="815">
        <v>2031</v>
      </c>
    </row>
    <row r="26159" spans="1:5">
      <c r="A26159" s="816">
        <f t="shared" si="1702"/>
        <v>48050</v>
      </c>
      <c r="B26159" s="815">
        <f t="shared" si="1703"/>
        <v>202</v>
      </c>
      <c r="C26159" s="815">
        <f t="shared" si="1704"/>
        <v>164</v>
      </c>
      <c r="D26159" s="815">
        <f t="shared" si="1705"/>
        <v>144</v>
      </c>
      <c r="E26159" s="815">
        <v>2031</v>
      </c>
    </row>
    <row r="26160" spans="1:5">
      <c r="A26160" s="816">
        <f t="shared" si="1702"/>
        <v>48051</v>
      </c>
      <c r="B26160" s="815">
        <f t="shared" si="1703"/>
        <v>203</v>
      </c>
      <c r="C26160" s="815">
        <f t="shared" si="1704"/>
        <v>163</v>
      </c>
      <c r="D26160" s="815">
        <f t="shared" si="1705"/>
        <v>143</v>
      </c>
      <c r="E26160" s="815">
        <v>2031</v>
      </c>
    </row>
    <row r="26161" spans="1:5">
      <c r="A26161" s="816">
        <f t="shared" si="1702"/>
        <v>48052</v>
      </c>
      <c r="B26161" s="815">
        <f t="shared" si="1703"/>
        <v>204</v>
      </c>
      <c r="C26161" s="815">
        <f t="shared" si="1704"/>
        <v>162</v>
      </c>
      <c r="D26161" s="815">
        <f t="shared" si="1705"/>
        <v>142</v>
      </c>
      <c r="E26161" s="815">
        <v>2031</v>
      </c>
    </row>
    <row r="26162" spans="1:5">
      <c r="A26162" s="816">
        <f t="shared" si="1702"/>
        <v>48053</v>
      </c>
      <c r="B26162" s="815">
        <f t="shared" si="1703"/>
        <v>205</v>
      </c>
      <c r="C26162" s="815">
        <f t="shared" si="1704"/>
        <v>161</v>
      </c>
      <c r="D26162" s="815">
        <f t="shared" si="1705"/>
        <v>141</v>
      </c>
      <c r="E26162" s="815">
        <v>2031</v>
      </c>
    </row>
    <row r="26163" spans="1:5">
      <c r="A26163" s="816">
        <f t="shared" ref="A26163:A26226" si="1706">A26162+1</f>
        <v>48054</v>
      </c>
      <c r="B26163" s="815">
        <f t="shared" si="1703"/>
        <v>206</v>
      </c>
      <c r="C26163" s="815">
        <f t="shared" si="1704"/>
        <v>160</v>
      </c>
      <c r="D26163" s="815">
        <f t="shared" si="1705"/>
        <v>140</v>
      </c>
      <c r="E26163" s="815">
        <v>2031</v>
      </c>
    </row>
    <row r="26164" spans="1:5">
      <c r="A26164" s="816">
        <f t="shared" si="1706"/>
        <v>48055</v>
      </c>
      <c r="B26164" s="815">
        <f t="shared" si="1703"/>
        <v>207</v>
      </c>
      <c r="C26164" s="815">
        <f t="shared" si="1704"/>
        <v>159</v>
      </c>
      <c r="D26164" s="815">
        <f t="shared" si="1705"/>
        <v>139</v>
      </c>
      <c r="E26164" s="815">
        <v>2031</v>
      </c>
    </row>
    <row r="26165" spans="1:5">
      <c r="A26165" s="816">
        <f t="shared" si="1706"/>
        <v>48056</v>
      </c>
      <c r="B26165" s="815">
        <f t="shared" si="1703"/>
        <v>208</v>
      </c>
      <c r="C26165" s="815">
        <f t="shared" si="1704"/>
        <v>158</v>
      </c>
      <c r="D26165" s="815">
        <f t="shared" si="1705"/>
        <v>138</v>
      </c>
      <c r="E26165" s="815">
        <v>2031</v>
      </c>
    </row>
    <row r="26166" spans="1:5">
      <c r="A26166" s="816">
        <f t="shared" si="1706"/>
        <v>48057</v>
      </c>
      <c r="B26166" s="815">
        <f t="shared" si="1703"/>
        <v>209</v>
      </c>
      <c r="C26166" s="815">
        <f t="shared" si="1704"/>
        <v>157</v>
      </c>
      <c r="D26166" s="815">
        <f t="shared" si="1705"/>
        <v>137</v>
      </c>
      <c r="E26166" s="815">
        <v>2031</v>
      </c>
    </row>
    <row r="26167" spans="1:5">
      <c r="A26167" s="816">
        <f t="shared" si="1706"/>
        <v>48058</v>
      </c>
      <c r="B26167" s="815">
        <f t="shared" si="1703"/>
        <v>210</v>
      </c>
      <c r="C26167" s="815">
        <f t="shared" si="1704"/>
        <v>156</v>
      </c>
      <c r="D26167" s="815">
        <f t="shared" si="1705"/>
        <v>136</v>
      </c>
      <c r="E26167" s="815">
        <v>2031</v>
      </c>
    </row>
    <row r="26168" spans="1:5">
      <c r="A26168" s="816">
        <f t="shared" si="1706"/>
        <v>48059</v>
      </c>
      <c r="B26168" s="815">
        <f t="shared" si="1703"/>
        <v>211</v>
      </c>
      <c r="C26168" s="815">
        <f t="shared" si="1704"/>
        <v>155</v>
      </c>
      <c r="D26168" s="815">
        <f t="shared" si="1705"/>
        <v>135</v>
      </c>
      <c r="E26168" s="815">
        <v>2031</v>
      </c>
    </row>
    <row r="26169" spans="1:5">
      <c r="A26169" s="816">
        <f t="shared" si="1706"/>
        <v>48060</v>
      </c>
      <c r="B26169" s="815">
        <f t="shared" si="1703"/>
        <v>212</v>
      </c>
      <c r="C26169" s="815">
        <f t="shared" si="1704"/>
        <v>154</v>
      </c>
      <c r="D26169" s="815">
        <f t="shared" si="1705"/>
        <v>134</v>
      </c>
      <c r="E26169" s="815">
        <v>2031</v>
      </c>
    </row>
    <row r="26170" spans="1:5">
      <c r="A26170" s="816">
        <f t="shared" si="1706"/>
        <v>48061</v>
      </c>
      <c r="B26170" s="815">
        <f t="shared" si="1703"/>
        <v>213</v>
      </c>
      <c r="C26170" s="815">
        <f t="shared" si="1704"/>
        <v>153</v>
      </c>
      <c r="D26170" s="815">
        <f t="shared" si="1705"/>
        <v>133</v>
      </c>
      <c r="E26170" s="815">
        <v>2031</v>
      </c>
    </row>
    <row r="26171" spans="1:5">
      <c r="A26171" s="816">
        <f t="shared" si="1706"/>
        <v>48062</v>
      </c>
      <c r="B26171" s="815">
        <f t="shared" si="1703"/>
        <v>214</v>
      </c>
      <c r="C26171" s="815">
        <f t="shared" si="1704"/>
        <v>152</v>
      </c>
      <c r="D26171" s="815">
        <f t="shared" si="1705"/>
        <v>132</v>
      </c>
      <c r="E26171" s="815">
        <v>2031</v>
      </c>
    </row>
    <row r="26172" spans="1:5">
      <c r="A26172" s="816">
        <f t="shared" si="1706"/>
        <v>48063</v>
      </c>
      <c r="B26172" s="815">
        <f t="shared" si="1703"/>
        <v>215</v>
      </c>
      <c r="C26172" s="815">
        <f t="shared" si="1704"/>
        <v>151</v>
      </c>
      <c r="D26172" s="815">
        <f t="shared" si="1705"/>
        <v>131</v>
      </c>
      <c r="E26172" s="815">
        <v>2031</v>
      </c>
    </row>
    <row r="26173" spans="1:5">
      <c r="A26173" s="816">
        <f t="shared" si="1706"/>
        <v>48064</v>
      </c>
      <c r="B26173" s="815">
        <f t="shared" si="1703"/>
        <v>216</v>
      </c>
      <c r="C26173" s="815">
        <f t="shared" si="1704"/>
        <v>150</v>
      </c>
      <c r="D26173" s="815">
        <f t="shared" si="1705"/>
        <v>130</v>
      </c>
      <c r="E26173" s="815">
        <v>2031</v>
      </c>
    </row>
    <row r="26174" spans="1:5">
      <c r="A26174" s="816">
        <f t="shared" si="1706"/>
        <v>48065</v>
      </c>
      <c r="B26174" s="815">
        <f t="shared" si="1703"/>
        <v>217</v>
      </c>
      <c r="C26174" s="815">
        <f t="shared" si="1704"/>
        <v>149</v>
      </c>
      <c r="D26174" s="815">
        <f t="shared" si="1705"/>
        <v>129</v>
      </c>
      <c r="E26174" s="815">
        <v>2031</v>
      </c>
    </row>
    <row r="26175" spans="1:5">
      <c r="A26175" s="816">
        <f t="shared" si="1706"/>
        <v>48066</v>
      </c>
      <c r="B26175" s="815">
        <f t="shared" si="1703"/>
        <v>218</v>
      </c>
      <c r="C26175" s="815">
        <f t="shared" si="1704"/>
        <v>148</v>
      </c>
      <c r="D26175" s="815">
        <f t="shared" si="1705"/>
        <v>128</v>
      </c>
      <c r="E26175" s="815">
        <v>2031</v>
      </c>
    </row>
    <row r="26176" spans="1:5">
      <c r="A26176" s="816">
        <f t="shared" si="1706"/>
        <v>48067</v>
      </c>
      <c r="B26176" s="815">
        <f t="shared" si="1703"/>
        <v>219</v>
      </c>
      <c r="C26176" s="815">
        <f t="shared" si="1704"/>
        <v>147</v>
      </c>
      <c r="D26176" s="815">
        <f t="shared" si="1705"/>
        <v>127</v>
      </c>
      <c r="E26176" s="815">
        <v>2031</v>
      </c>
    </row>
    <row r="26177" spans="1:5">
      <c r="A26177" s="816">
        <f t="shared" si="1706"/>
        <v>48068</v>
      </c>
      <c r="B26177" s="815">
        <f t="shared" si="1703"/>
        <v>220</v>
      </c>
      <c r="C26177" s="815">
        <f t="shared" si="1704"/>
        <v>146</v>
      </c>
      <c r="D26177" s="815">
        <f t="shared" si="1705"/>
        <v>126</v>
      </c>
      <c r="E26177" s="815">
        <v>2031</v>
      </c>
    </row>
    <row r="26178" spans="1:5">
      <c r="A26178" s="816">
        <f t="shared" si="1706"/>
        <v>48069</v>
      </c>
      <c r="B26178" s="815">
        <f t="shared" si="1703"/>
        <v>221</v>
      </c>
      <c r="C26178" s="815">
        <f t="shared" si="1704"/>
        <v>145</v>
      </c>
      <c r="D26178" s="815">
        <f t="shared" si="1705"/>
        <v>125</v>
      </c>
      <c r="E26178" s="815">
        <v>2031</v>
      </c>
    </row>
    <row r="26179" spans="1:5">
      <c r="A26179" s="816">
        <f t="shared" si="1706"/>
        <v>48070</v>
      </c>
      <c r="B26179" s="815">
        <f t="shared" si="1703"/>
        <v>222</v>
      </c>
      <c r="C26179" s="815">
        <f t="shared" si="1704"/>
        <v>144</v>
      </c>
      <c r="D26179" s="815">
        <f t="shared" si="1705"/>
        <v>124</v>
      </c>
      <c r="E26179" s="815">
        <v>2031</v>
      </c>
    </row>
    <row r="26180" spans="1:5">
      <c r="A26180" s="816">
        <f t="shared" si="1706"/>
        <v>48071</v>
      </c>
      <c r="B26180" s="815">
        <f t="shared" si="1703"/>
        <v>223</v>
      </c>
      <c r="C26180" s="815">
        <f t="shared" si="1704"/>
        <v>143</v>
      </c>
      <c r="D26180" s="815">
        <f t="shared" si="1705"/>
        <v>123</v>
      </c>
      <c r="E26180" s="815">
        <v>2031</v>
      </c>
    </row>
    <row r="26181" spans="1:5">
      <c r="A26181" s="816">
        <f t="shared" si="1706"/>
        <v>48072</v>
      </c>
      <c r="B26181" s="815">
        <f t="shared" si="1703"/>
        <v>224</v>
      </c>
      <c r="C26181" s="815">
        <f t="shared" si="1704"/>
        <v>142</v>
      </c>
      <c r="D26181" s="815">
        <f t="shared" si="1705"/>
        <v>122</v>
      </c>
      <c r="E26181" s="815">
        <v>2031</v>
      </c>
    </row>
    <row r="26182" spans="1:5">
      <c r="A26182" s="816">
        <f t="shared" si="1706"/>
        <v>48073</v>
      </c>
      <c r="B26182" s="815">
        <f t="shared" si="1703"/>
        <v>225</v>
      </c>
      <c r="C26182" s="815">
        <f t="shared" si="1704"/>
        <v>141</v>
      </c>
      <c r="D26182" s="815">
        <f t="shared" si="1705"/>
        <v>121</v>
      </c>
      <c r="E26182" s="815">
        <v>2031</v>
      </c>
    </row>
    <row r="26183" spans="1:5">
      <c r="A26183" s="816">
        <f t="shared" si="1706"/>
        <v>48074</v>
      </c>
      <c r="B26183" s="815">
        <f t="shared" si="1703"/>
        <v>226</v>
      </c>
      <c r="C26183" s="815">
        <f t="shared" si="1704"/>
        <v>140</v>
      </c>
      <c r="D26183" s="815">
        <f t="shared" si="1705"/>
        <v>120</v>
      </c>
      <c r="E26183" s="815">
        <v>2031</v>
      </c>
    </row>
    <row r="26184" spans="1:5">
      <c r="A26184" s="816">
        <f t="shared" si="1706"/>
        <v>48075</v>
      </c>
      <c r="B26184" s="815">
        <f t="shared" si="1703"/>
        <v>227</v>
      </c>
      <c r="C26184" s="815">
        <f t="shared" si="1704"/>
        <v>139</v>
      </c>
      <c r="D26184" s="815">
        <f t="shared" si="1705"/>
        <v>119</v>
      </c>
      <c r="E26184" s="815">
        <v>2031</v>
      </c>
    </row>
    <row r="26185" spans="1:5">
      <c r="A26185" s="816">
        <f t="shared" si="1706"/>
        <v>48076</v>
      </c>
      <c r="B26185" s="815">
        <f t="shared" si="1703"/>
        <v>228</v>
      </c>
      <c r="C26185" s="815">
        <f t="shared" si="1704"/>
        <v>138</v>
      </c>
      <c r="D26185" s="815">
        <f t="shared" si="1705"/>
        <v>118</v>
      </c>
      <c r="E26185" s="815">
        <v>2031</v>
      </c>
    </row>
    <row r="26186" spans="1:5">
      <c r="A26186" s="816">
        <f t="shared" si="1706"/>
        <v>48077</v>
      </c>
      <c r="B26186" s="815">
        <f t="shared" si="1703"/>
        <v>229</v>
      </c>
      <c r="C26186" s="815">
        <f t="shared" si="1704"/>
        <v>137</v>
      </c>
      <c r="D26186" s="815">
        <f t="shared" si="1705"/>
        <v>117</v>
      </c>
      <c r="E26186" s="815">
        <v>2031</v>
      </c>
    </row>
    <row r="26187" spans="1:5">
      <c r="A26187" s="816">
        <f t="shared" si="1706"/>
        <v>48078</v>
      </c>
      <c r="B26187" s="815">
        <f t="shared" si="1703"/>
        <v>230</v>
      </c>
      <c r="C26187" s="815">
        <f t="shared" si="1704"/>
        <v>136</v>
      </c>
      <c r="D26187" s="815">
        <f t="shared" si="1705"/>
        <v>116</v>
      </c>
      <c r="E26187" s="815">
        <v>2031</v>
      </c>
    </row>
    <row r="26188" spans="1:5">
      <c r="A26188" s="816">
        <f t="shared" si="1706"/>
        <v>48079</v>
      </c>
      <c r="B26188" s="815">
        <f t="shared" si="1703"/>
        <v>231</v>
      </c>
      <c r="C26188" s="815">
        <f t="shared" si="1704"/>
        <v>135</v>
      </c>
      <c r="D26188" s="815">
        <f t="shared" si="1705"/>
        <v>115</v>
      </c>
      <c r="E26188" s="815">
        <v>2031</v>
      </c>
    </row>
    <row r="26189" spans="1:5">
      <c r="A26189" s="816">
        <f t="shared" si="1706"/>
        <v>48080</v>
      </c>
      <c r="B26189" s="815">
        <f t="shared" si="1703"/>
        <v>232</v>
      </c>
      <c r="C26189" s="815">
        <f t="shared" si="1704"/>
        <v>134</v>
      </c>
      <c r="D26189" s="815">
        <f t="shared" si="1705"/>
        <v>114</v>
      </c>
      <c r="E26189" s="815">
        <v>2031</v>
      </c>
    </row>
    <row r="26190" spans="1:5">
      <c r="A26190" s="816">
        <f t="shared" si="1706"/>
        <v>48081</v>
      </c>
      <c r="B26190" s="815">
        <f t="shared" si="1703"/>
        <v>233</v>
      </c>
      <c r="C26190" s="815">
        <f t="shared" si="1704"/>
        <v>133</v>
      </c>
      <c r="D26190" s="815">
        <f t="shared" si="1705"/>
        <v>113</v>
      </c>
      <c r="E26190" s="815">
        <v>2031</v>
      </c>
    </row>
    <row r="26191" spans="1:5">
      <c r="A26191" s="816">
        <f t="shared" si="1706"/>
        <v>48082</v>
      </c>
      <c r="B26191" s="815">
        <f t="shared" si="1703"/>
        <v>234</v>
      </c>
      <c r="C26191" s="815">
        <f t="shared" si="1704"/>
        <v>132</v>
      </c>
      <c r="D26191" s="815">
        <f t="shared" si="1705"/>
        <v>112</v>
      </c>
      <c r="E26191" s="815">
        <v>2031</v>
      </c>
    </row>
    <row r="26192" spans="1:5">
      <c r="A26192" s="816">
        <f t="shared" si="1706"/>
        <v>48083</v>
      </c>
      <c r="B26192" s="815">
        <f t="shared" si="1703"/>
        <v>235</v>
      </c>
      <c r="C26192" s="815">
        <f t="shared" si="1704"/>
        <v>131</v>
      </c>
      <c r="D26192" s="815">
        <f t="shared" si="1705"/>
        <v>111</v>
      </c>
      <c r="E26192" s="815">
        <v>2031</v>
      </c>
    </row>
    <row r="26193" spans="1:5">
      <c r="A26193" s="816">
        <f t="shared" si="1706"/>
        <v>48084</v>
      </c>
      <c r="B26193" s="815">
        <f t="shared" si="1703"/>
        <v>236</v>
      </c>
      <c r="C26193" s="815">
        <f t="shared" si="1704"/>
        <v>130</v>
      </c>
      <c r="D26193" s="815">
        <f t="shared" si="1705"/>
        <v>110</v>
      </c>
      <c r="E26193" s="815">
        <v>2031</v>
      </c>
    </row>
    <row r="26194" spans="1:5">
      <c r="A26194" s="816">
        <f t="shared" si="1706"/>
        <v>48085</v>
      </c>
      <c r="B26194" s="815">
        <f t="shared" si="1703"/>
        <v>237</v>
      </c>
      <c r="C26194" s="815">
        <f t="shared" si="1704"/>
        <v>129</v>
      </c>
      <c r="D26194" s="815">
        <f t="shared" si="1705"/>
        <v>109</v>
      </c>
      <c r="E26194" s="815">
        <v>2031</v>
      </c>
    </row>
    <row r="26195" spans="1:5">
      <c r="A26195" s="816">
        <f t="shared" si="1706"/>
        <v>48086</v>
      </c>
      <c r="B26195" s="815">
        <f t="shared" ref="B26195:B26258" si="1707">B26194+1</f>
        <v>238</v>
      </c>
      <c r="C26195" s="815">
        <f t="shared" ref="C26195:C26258" si="1708">C26194-1</f>
        <v>128</v>
      </c>
      <c r="D26195" s="815">
        <f t="shared" ref="D26195:D26258" si="1709">D26194-1</f>
        <v>108</v>
      </c>
      <c r="E26195" s="815">
        <v>2031</v>
      </c>
    </row>
    <row r="26196" spans="1:5">
      <c r="A26196" s="816">
        <f t="shared" si="1706"/>
        <v>48087</v>
      </c>
      <c r="B26196" s="815">
        <f t="shared" si="1707"/>
        <v>239</v>
      </c>
      <c r="C26196" s="815">
        <f t="shared" si="1708"/>
        <v>127</v>
      </c>
      <c r="D26196" s="815">
        <f t="shared" si="1709"/>
        <v>107</v>
      </c>
      <c r="E26196" s="815">
        <v>2031</v>
      </c>
    </row>
    <row r="26197" spans="1:5">
      <c r="A26197" s="816">
        <f t="shared" si="1706"/>
        <v>48088</v>
      </c>
      <c r="B26197" s="815">
        <f t="shared" si="1707"/>
        <v>240</v>
      </c>
      <c r="C26197" s="815">
        <f t="shared" si="1708"/>
        <v>126</v>
      </c>
      <c r="D26197" s="815">
        <f t="shared" si="1709"/>
        <v>106</v>
      </c>
      <c r="E26197" s="815">
        <v>2031</v>
      </c>
    </row>
    <row r="26198" spans="1:5">
      <c r="A26198" s="816">
        <f t="shared" si="1706"/>
        <v>48089</v>
      </c>
      <c r="B26198" s="815">
        <f t="shared" si="1707"/>
        <v>241</v>
      </c>
      <c r="C26198" s="815">
        <f t="shared" si="1708"/>
        <v>125</v>
      </c>
      <c r="D26198" s="815">
        <f t="shared" si="1709"/>
        <v>105</v>
      </c>
      <c r="E26198" s="815">
        <v>2031</v>
      </c>
    </row>
    <row r="26199" spans="1:5">
      <c r="A26199" s="816">
        <f t="shared" si="1706"/>
        <v>48090</v>
      </c>
      <c r="B26199" s="815">
        <f t="shared" si="1707"/>
        <v>242</v>
      </c>
      <c r="C26199" s="815">
        <f t="shared" si="1708"/>
        <v>124</v>
      </c>
      <c r="D26199" s="815">
        <f t="shared" si="1709"/>
        <v>104</v>
      </c>
      <c r="E26199" s="815">
        <v>2031</v>
      </c>
    </row>
    <row r="26200" spans="1:5">
      <c r="A26200" s="816">
        <f t="shared" si="1706"/>
        <v>48091</v>
      </c>
      <c r="B26200" s="815">
        <f t="shared" si="1707"/>
        <v>243</v>
      </c>
      <c r="C26200" s="815">
        <f t="shared" si="1708"/>
        <v>123</v>
      </c>
      <c r="D26200" s="815">
        <f t="shared" si="1709"/>
        <v>103</v>
      </c>
      <c r="E26200" s="815">
        <v>2031</v>
      </c>
    </row>
    <row r="26201" spans="1:5">
      <c r="A26201" s="816">
        <f t="shared" si="1706"/>
        <v>48092</v>
      </c>
      <c r="B26201" s="815">
        <f t="shared" si="1707"/>
        <v>244</v>
      </c>
      <c r="C26201" s="815">
        <f t="shared" si="1708"/>
        <v>122</v>
      </c>
      <c r="D26201" s="815">
        <f t="shared" si="1709"/>
        <v>102</v>
      </c>
      <c r="E26201" s="815">
        <v>2031</v>
      </c>
    </row>
    <row r="26202" spans="1:5">
      <c r="A26202" s="816">
        <f t="shared" si="1706"/>
        <v>48093</v>
      </c>
      <c r="B26202" s="815">
        <f t="shared" si="1707"/>
        <v>245</v>
      </c>
      <c r="C26202" s="815">
        <f t="shared" si="1708"/>
        <v>121</v>
      </c>
      <c r="D26202" s="815">
        <f t="shared" si="1709"/>
        <v>101</v>
      </c>
      <c r="E26202" s="815">
        <v>2031</v>
      </c>
    </row>
    <row r="26203" spans="1:5">
      <c r="A26203" s="816">
        <f t="shared" si="1706"/>
        <v>48094</v>
      </c>
      <c r="B26203" s="815">
        <f t="shared" si="1707"/>
        <v>246</v>
      </c>
      <c r="C26203" s="815">
        <f t="shared" si="1708"/>
        <v>120</v>
      </c>
      <c r="D26203" s="815">
        <f t="shared" si="1709"/>
        <v>100</v>
      </c>
      <c r="E26203" s="815">
        <v>2031</v>
      </c>
    </row>
    <row r="26204" spans="1:5">
      <c r="A26204" s="816">
        <f t="shared" si="1706"/>
        <v>48095</v>
      </c>
      <c r="B26204" s="815">
        <f t="shared" si="1707"/>
        <v>247</v>
      </c>
      <c r="C26204" s="815">
        <f t="shared" si="1708"/>
        <v>119</v>
      </c>
      <c r="D26204" s="815">
        <f t="shared" si="1709"/>
        <v>99</v>
      </c>
      <c r="E26204" s="815">
        <v>2031</v>
      </c>
    </row>
    <row r="26205" spans="1:5">
      <c r="A26205" s="816">
        <f t="shared" si="1706"/>
        <v>48096</v>
      </c>
      <c r="B26205" s="815">
        <f t="shared" si="1707"/>
        <v>248</v>
      </c>
      <c r="C26205" s="815">
        <f t="shared" si="1708"/>
        <v>118</v>
      </c>
      <c r="D26205" s="815">
        <f t="shared" si="1709"/>
        <v>98</v>
      </c>
      <c r="E26205" s="815">
        <v>2031</v>
      </c>
    </row>
    <row r="26206" spans="1:5">
      <c r="A26206" s="816">
        <f t="shared" si="1706"/>
        <v>48097</v>
      </c>
      <c r="B26206" s="815">
        <f t="shared" si="1707"/>
        <v>249</v>
      </c>
      <c r="C26206" s="815">
        <f t="shared" si="1708"/>
        <v>117</v>
      </c>
      <c r="D26206" s="815">
        <f t="shared" si="1709"/>
        <v>97</v>
      </c>
      <c r="E26206" s="815">
        <v>2031</v>
      </c>
    </row>
    <row r="26207" spans="1:5">
      <c r="A26207" s="816">
        <f t="shared" si="1706"/>
        <v>48098</v>
      </c>
      <c r="B26207" s="815">
        <f t="shared" si="1707"/>
        <v>250</v>
      </c>
      <c r="C26207" s="815">
        <f t="shared" si="1708"/>
        <v>116</v>
      </c>
      <c r="D26207" s="815">
        <f t="shared" si="1709"/>
        <v>96</v>
      </c>
      <c r="E26207" s="815">
        <v>2031</v>
      </c>
    </row>
    <row r="26208" spans="1:5">
      <c r="A26208" s="816">
        <f t="shared" si="1706"/>
        <v>48099</v>
      </c>
      <c r="B26208" s="815">
        <f t="shared" si="1707"/>
        <v>251</v>
      </c>
      <c r="C26208" s="815">
        <f t="shared" si="1708"/>
        <v>115</v>
      </c>
      <c r="D26208" s="815">
        <f t="shared" si="1709"/>
        <v>95</v>
      </c>
      <c r="E26208" s="815">
        <v>2031</v>
      </c>
    </row>
    <row r="26209" spans="1:5">
      <c r="A26209" s="816">
        <f t="shared" si="1706"/>
        <v>48100</v>
      </c>
      <c r="B26209" s="815">
        <f t="shared" si="1707"/>
        <v>252</v>
      </c>
      <c r="C26209" s="815">
        <f t="shared" si="1708"/>
        <v>114</v>
      </c>
      <c r="D26209" s="815">
        <f t="shared" si="1709"/>
        <v>94</v>
      </c>
      <c r="E26209" s="815">
        <v>2031</v>
      </c>
    </row>
    <row r="26210" spans="1:5">
      <c r="A26210" s="816">
        <f t="shared" si="1706"/>
        <v>48101</v>
      </c>
      <c r="B26210" s="815">
        <f t="shared" si="1707"/>
        <v>253</v>
      </c>
      <c r="C26210" s="815">
        <f t="shared" si="1708"/>
        <v>113</v>
      </c>
      <c r="D26210" s="815">
        <f t="shared" si="1709"/>
        <v>93</v>
      </c>
      <c r="E26210" s="815">
        <v>2031</v>
      </c>
    </row>
    <row r="26211" spans="1:5">
      <c r="A26211" s="816">
        <f t="shared" si="1706"/>
        <v>48102</v>
      </c>
      <c r="B26211" s="815">
        <f t="shared" si="1707"/>
        <v>254</v>
      </c>
      <c r="C26211" s="815">
        <f t="shared" si="1708"/>
        <v>112</v>
      </c>
      <c r="D26211" s="815">
        <f t="shared" si="1709"/>
        <v>92</v>
      </c>
      <c r="E26211" s="815">
        <v>2031</v>
      </c>
    </row>
    <row r="26212" spans="1:5">
      <c r="A26212" s="816">
        <f t="shared" si="1706"/>
        <v>48103</v>
      </c>
      <c r="B26212" s="815">
        <f t="shared" si="1707"/>
        <v>255</v>
      </c>
      <c r="C26212" s="815">
        <f t="shared" si="1708"/>
        <v>111</v>
      </c>
      <c r="D26212" s="815">
        <f t="shared" si="1709"/>
        <v>91</v>
      </c>
      <c r="E26212" s="815">
        <v>2031</v>
      </c>
    </row>
    <row r="26213" spans="1:5">
      <c r="A26213" s="816">
        <f t="shared" si="1706"/>
        <v>48104</v>
      </c>
      <c r="B26213" s="815">
        <f t="shared" si="1707"/>
        <v>256</v>
      </c>
      <c r="C26213" s="815">
        <f t="shared" si="1708"/>
        <v>110</v>
      </c>
      <c r="D26213" s="815">
        <f t="shared" si="1709"/>
        <v>90</v>
      </c>
      <c r="E26213" s="815">
        <v>2031</v>
      </c>
    </row>
    <row r="26214" spans="1:5">
      <c r="A26214" s="816">
        <f t="shared" si="1706"/>
        <v>48105</v>
      </c>
      <c r="B26214" s="815">
        <f t="shared" si="1707"/>
        <v>257</v>
      </c>
      <c r="C26214" s="815">
        <f t="shared" si="1708"/>
        <v>109</v>
      </c>
      <c r="D26214" s="815">
        <f t="shared" si="1709"/>
        <v>89</v>
      </c>
      <c r="E26214" s="815">
        <v>2031</v>
      </c>
    </row>
    <row r="26215" spans="1:5">
      <c r="A26215" s="816">
        <f t="shared" si="1706"/>
        <v>48106</v>
      </c>
      <c r="B26215" s="815">
        <f t="shared" si="1707"/>
        <v>258</v>
      </c>
      <c r="C26215" s="815">
        <f t="shared" si="1708"/>
        <v>108</v>
      </c>
      <c r="D26215" s="815">
        <f t="shared" si="1709"/>
        <v>88</v>
      </c>
      <c r="E26215" s="815">
        <v>2031</v>
      </c>
    </row>
    <row r="26216" spans="1:5">
      <c r="A26216" s="816">
        <f t="shared" si="1706"/>
        <v>48107</v>
      </c>
      <c r="B26216" s="815">
        <f t="shared" si="1707"/>
        <v>259</v>
      </c>
      <c r="C26216" s="815">
        <f t="shared" si="1708"/>
        <v>107</v>
      </c>
      <c r="D26216" s="815">
        <f t="shared" si="1709"/>
        <v>87</v>
      </c>
      <c r="E26216" s="815">
        <v>2031</v>
      </c>
    </row>
    <row r="26217" spans="1:5">
      <c r="A26217" s="816">
        <f t="shared" si="1706"/>
        <v>48108</v>
      </c>
      <c r="B26217" s="815">
        <f t="shared" si="1707"/>
        <v>260</v>
      </c>
      <c r="C26217" s="815">
        <f t="shared" si="1708"/>
        <v>106</v>
      </c>
      <c r="D26217" s="815">
        <f t="shared" si="1709"/>
        <v>86</v>
      </c>
      <c r="E26217" s="815">
        <v>2031</v>
      </c>
    </row>
    <row r="26218" spans="1:5">
      <c r="A26218" s="816">
        <f t="shared" si="1706"/>
        <v>48109</v>
      </c>
      <c r="B26218" s="815">
        <f t="shared" si="1707"/>
        <v>261</v>
      </c>
      <c r="C26218" s="815">
        <f t="shared" si="1708"/>
        <v>105</v>
      </c>
      <c r="D26218" s="815">
        <f t="shared" si="1709"/>
        <v>85</v>
      </c>
      <c r="E26218" s="815">
        <v>2031</v>
      </c>
    </row>
    <row r="26219" spans="1:5">
      <c r="A26219" s="816">
        <f t="shared" si="1706"/>
        <v>48110</v>
      </c>
      <c r="B26219" s="815">
        <f t="shared" si="1707"/>
        <v>262</v>
      </c>
      <c r="C26219" s="815">
        <f t="shared" si="1708"/>
        <v>104</v>
      </c>
      <c r="D26219" s="815">
        <f t="shared" si="1709"/>
        <v>84</v>
      </c>
      <c r="E26219" s="815">
        <v>2031</v>
      </c>
    </row>
    <row r="26220" spans="1:5">
      <c r="A26220" s="816">
        <f t="shared" si="1706"/>
        <v>48111</v>
      </c>
      <c r="B26220" s="815">
        <f t="shared" si="1707"/>
        <v>263</v>
      </c>
      <c r="C26220" s="815">
        <f t="shared" si="1708"/>
        <v>103</v>
      </c>
      <c r="D26220" s="815">
        <f t="shared" si="1709"/>
        <v>83</v>
      </c>
      <c r="E26220" s="815">
        <v>2031</v>
      </c>
    </row>
    <row r="26221" spans="1:5">
      <c r="A26221" s="816">
        <f t="shared" si="1706"/>
        <v>48112</v>
      </c>
      <c r="B26221" s="815">
        <f t="shared" si="1707"/>
        <v>264</v>
      </c>
      <c r="C26221" s="815">
        <f t="shared" si="1708"/>
        <v>102</v>
      </c>
      <c r="D26221" s="815">
        <f t="shared" si="1709"/>
        <v>82</v>
      </c>
      <c r="E26221" s="815">
        <v>2031</v>
      </c>
    </row>
    <row r="26222" spans="1:5">
      <c r="A26222" s="816">
        <f t="shared" si="1706"/>
        <v>48113</v>
      </c>
      <c r="B26222" s="815">
        <f t="shared" si="1707"/>
        <v>265</v>
      </c>
      <c r="C26222" s="815">
        <f t="shared" si="1708"/>
        <v>101</v>
      </c>
      <c r="D26222" s="815">
        <f t="shared" si="1709"/>
        <v>81</v>
      </c>
      <c r="E26222" s="815">
        <v>2031</v>
      </c>
    </row>
    <row r="26223" spans="1:5">
      <c r="A26223" s="816">
        <f t="shared" si="1706"/>
        <v>48114</v>
      </c>
      <c r="B26223" s="815">
        <f t="shared" si="1707"/>
        <v>266</v>
      </c>
      <c r="C26223" s="815">
        <f t="shared" si="1708"/>
        <v>100</v>
      </c>
      <c r="D26223" s="815">
        <f t="shared" si="1709"/>
        <v>80</v>
      </c>
      <c r="E26223" s="815">
        <v>2031</v>
      </c>
    </row>
    <row r="26224" spans="1:5">
      <c r="A26224" s="816">
        <f t="shared" si="1706"/>
        <v>48115</v>
      </c>
      <c r="B26224" s="815">
        <f t="shared" si="1707"/>
        <v>267</v>
      </c>
      <c r="C26224" s="815">
        <f t="shared" si="1708"/>
        <v>99</v>
      </c>
      <c r="D26224" s="815">
        <f t="shared" si="1709"/>
        <v>79</v>
      </c>
      <c r="E26224" s="815">
        <v>2031</v>
      </c>
    </row>
    <row r="26225" spans="1:5">
      <c r="A26225" s="816">
        <f t="shared" si="1706"/>
        <v>48116</v>
      </c>
      <c r="B26225" s="815">
        <f t="shared" si="1707"/>
        <v>268</v>
      </c>
      <c r="C26225" s="815">
        <f t="shared" si="1708"/>
        <v>98</v>
      </c>
      <c r="D26225" s="815">
        <f t="shared" si="1709"/>
        <v>78</v>
      </c>
      <c r="E26225" s="815">
        <v>2031</v>
      </c>
    </row>
    <row r="26226" spans="1:5">
      <c r="A26226" s="816">
        <f t="shared" si="1706"/>
        <v>48117</v>
      </c>
      <c r="B26226" s="815">
        <f t="shared" si="1707"/>
        <v>269</v>
      </c>
      <c r="C26226" s="815">
        <f t="shared" si="1708"/>
        <v>97</v>
      </c>
      <c r="D26226" s="815">
        <f t="shared" si="1709"/>
        <v>77</v>
      </c>
      <c r="E26226" s="815">
        <v>2031</v>
      </c>
    </row>
    <row r="26227" spans="1:5">
      <c r="A26227" s="816">
        <f t="shared" ref="A26227:A26290" si="1710">A26226+1</f>
        <v>48118</v>
      </c>
      <c r="B26227" s="815">
        <f t="shared" si="1707"/>
        <v>270</v>
      </c>
      <c r="C26227" s="815">
        <f t="shared" si="1708"/>
        <v>96</v>
      </c>
      <c r="D26227" s="815">
        <f t="shared" si="1709"/>
        <v>76</v>
      </c>
      <c r="E26227" s="815">
        <v>2031</v>
      </c>
    </row>
    <row r="26228" spans="1:5">
      <c r="A26228" s="816">
        <f t="shared" si="1710"/>
        <v>48119</v>
      </c>
      <c r="B26228" s="815">
        <f t="shared" si="1707"/>
        <v>271</v>
      </c>
      <c r="C26228" s="815">
        <f t="shared" si="1708"/>
        <v>95</v>
      </c>
      <c r="D26228" s="815">
        <f t="shared" si="1709"/>
        <v>75</v>
      </c>
      <c r="E26228" s="815">
        <v>2031</v>
      </c>
    </row>
    <row r="26229" spans="1:5">
      <c r="A26229" s="816">
        <f t="shared" si="1710"/>
        <v>48120</v>
      </c>
      <c r="B26229" s="815">
        <f t="shared" si="1707"/>
        <v>272</v>
      </c>
      <c r="C26229" s="815">
        <f t="shared" si="1708"/>
        <v>94</v>
      </c>
      <c r="D26229" s="815">
        <f t="shared" si="1709"/>
        <v>74</v>
      </c>
      <c r="E26229" s="815">
        <v>2031</v>
      </c>
    </row>
    <row r="26230" spans="1:5">
      <c r="A26230" s="816">
        <f t="shared" si="1710"/>
        <v>48121</v>
      </c>
      <c r="B26230" s="815">
        <f t="shared" si="1707"/>
        <v>273</v>
      </c>
      <c r="C26230" s="815">
        <f t="shared" si="1708"/>
        <v>93</v>
      </c>
      <c r="D26230" s="815">
        <f t="shared" si="1709"/>
        <v>73</v>
      </c>
      <c r="E26230" s="815">
        <v>2031</v>
      </c>
    </row>
    <row r="26231" spans="1:5">
      <c r="A26231" s="816">
        <f t="shared" si="1710"/>
        <v>48122</v>
      </c>
      <c r="B26231" s="815">
        <f t="shared" si="1707"/>
        <v>274</v>
      </c>
      <c r="C26231" s="815">
        <f t="shared" si="1708"/>
        <v>92</v>
      </c>
      <c r="D26231" s="815">
        <f t="shared" si="1709"/>
        <v>72</v>
      </c>
      <c r="E26231" s="815">
        <v>2031</v>
      </c>
    </row>
    <row r="26232" spans="1:5">
      <c r="A26232" s="816">
        <f t="shared" si="1710"/>
        <v>48123</v>
      </c>
      <c r="B26232" s="815">
        <f t="shared" si="1707"/>
        <v>275</v>
      </c>
      <c r="C26232" s="815">
        <f t="shared" si="1708"/>
        <v>91</v>
      </c>
      <c r="D26232" s="815">
        <f t="shared" si="1709"/>
        <v>71</v>
      </c>
      <c r="E26232" s="815">
        <v>2031</v>
      </c>
    </row>
    <row r="26233" spans="1:5">
      <c r="A26233" s="816">
        <f t="shared" si="1710"/>
        <v>48124</v>
      </c>
      <c r="B26233" s="815">
        <f t="shared" si="1707"/>
        <v>276</v>
      </c>
      <c r="C26233" s="815">
        <f t="shared" si="1708"/>
        <v>90</v>
      </c>
      <c r="D26233" s="815">
        <f t="shared" si="1709"/>
        <v>70</v>
      </c>
      <c r="E26233" s="815">
        <v>2031</v>
      </c>
    </row>
    <row r="26234" spans="1:5">
      <c r="A26234" s="816">
        <f t="shared" si="1710"/>
        <v>48125</v>
      </c>
      <c r="B26234" s="815">
        <f t="shared" si="1707"/>
        <v>277</v>
      </c>
      <c r="C26234" s="815">
        <f t="shared" si="1708"/>
        <v>89</v>
      </c>
      <c r="D26234" s="815">
        <f t="shared" si="1709"/>
        <v>69</v>
      </c>
      <c r="E26234" s="815">
        <v>2031</v>
      </c>
    </row>
    <row r="26235" spans="1:5">
      <c r="A26235" s="816">
        <f t="shared" si="1710"/>
        <v>48126</v>
      </c>
      <c r="B26235" s="815">
        <f t="shared" si="1707"/>
        <v>278</v>
      </c>
      <c r="C26235" s="815">
        <f t="shared" si="1708"/>
        <v>88</v>
      </c>
      <c r="D26235" s="815">
        <f t="shared" si="1709"/>
        <v>68</v>
      </c>
      <c r="E26235" s="815">
        <v>2031</v>
      </c>
    </row>
    <row r="26236" spans="1:5">
      <c r="A26236" s="816">
        <f t="shared" si="1710"/>
        <v>48127</v>
      </c>
      <c r="B26236" s="815">
        <f t="shared" si="1707"/>
        <v>279</v>
      </c>
      <c r="C26236" s="815">
        <f t="shared" si="1708"/>
        <v>87</v>
      </c>
      <c r="D26236" s="815">
        <f t="shared" si="1709"/>
        <v>67</v>
      </c>
      <c r="E26236" s="815">
        <v>2031</v>
      </c>
    </row>
    <row r="26237" spans="1:5">
      <c r="A26237" s="816">
        <f t="shared" si="1710"/>
        <v>48128</v>
      </c>
      <c r="B26237" s="815">
        <f t="shared" si="1707"/>
        <v>280</v>
      </c>
      <c r="C26237" s="815">
        <f t="shared" si="1708"/>
        <v>86</v>
      </c>
      <c r="D26237" s="815">
        <f t="shared" si="1709"/>
        <v>66</v>
      </c>
      <c r="E26237" s="815">
        <v>2031</v>
      </c>
    </row>
    <row r="26238" spans="1:5">
      <c r="A26238" s="816">
        <f t="shared" si="1710"/>
        <v>48129</v>
      </c>
      <c r="B26238" s="815">
        <f t="shared" si="1707"/>
        <v>281</v>
      </c>
      <c r="C26238" s="815">
        <f t="shared" si="1708"/>
        <v>85</v>
      </c>
      <c r="D26238" s="815">
        <f t="shared" si="1709"/>
        <v>65</v>
      </c>
      <c r="E26238" s="815">
        <v>2031</v>
      </c>
    </row>
    <row r="26239" spans="1:5">
      <c r="A26239" s="816">
        <f t="shared" si="1710"/>
        <v>48130</v>
      </c>
      <c r="B26239" s="815">
        <f t="shared" si="1707"/>
        <v>282</v>
      </c>
      <c r="C26239" s="815">
        <f t="shared" si="1708"/>
        <v>84</v>
      </c>
      <c r="D26239" s="815">
        <f t="shared" si="1709"/>
        <v>64</v>
      </c>
      <c r="E26239" s="815">
        <v>2031</v>
      </c>
    </row>
    <row r="26240" spans="1:5">
      <c r="A26240" s="816">
        <f t="shared" si="1710"/>
        <v>48131</v>
      </c>
      <c r="B26240" s="815">
        <f t="shared" si="1707"/>
        <v>283</v>
      </c>
      <c r="C26240" s="815">
        <f t="shared" si="1708"/>
        <v>83</v>
      </c>
      <c r="D26240" s="815">
        <f t="shared" si="1709"/>
        <v>63</v>
      </c>
      <c r="E26240" s="815">
        <v>2031</v>
      </c>
    </row>
    <row r="26241" spans="1:5">
      <c r="A26241" s="816">
        <f t="shared" si="1710"/>
        <v>48132</v>
      </c>
      <c r="B26241" s="815">
        <f t="shared" si="1707"/>
        <v>284</v>
      </c>
      <c r="C26241" s="815">
        <f t="shared" si="1708"/>
        <v>82</v>
      </c>
      <c r="D26241" s="815">
        <f t="shared" si="1709"/>
        <v>62</v>
      </c>
      <c r="E26241" s="815">
        <v>2031</v>
      </c>
    </row>
    <row r="26242" spans="1:5">
      <c r="A26242" s="816">
        <f t="shared" si="1710"/>
        <v>48133</v>
      </c>
      <c r="B26242" s="815">
        <f t="shared" si="1707"/>
        <v>285</v>
      </c>
      <c r="C26242" s="815">
        <f t="shared" si="1708"/>
        <v>81</v>
      </c>
      <c r="D26242" s="815">
        <f t="shared" si="1709"/>
        <v>61</v>
      </c>
      <c r="E26242" s="815">
        <v>2031</v>
      </c>
    </row>
    <row r="26243" spans="1:5">
      <c r="A26243" s="816">
        <f t="shared" si="1710"/>
        <v>48134</v>
      </c>
      <c r="B26243" s="815">
        <f t="shared" si="1707"/>
        <v>286</v>
      </c>
      <c r="C26243" s="815">
        <f t="shared" si="1708"/>
        <v>80</v>
      </c>
      <c r="D26243" s="815">
        <f t="shared" si="1709"/>
        <v>60</v>
      </c>
      <c r="E26243" s="815">
        <v>2031</v>
      </c>
    </row>
    <row r="26244" spans="1:5">
      <c r="A26244" s="816">
        <f t="shared" si="1710"/>
        <v>48135</v>
      </c>
      <c r="B26244" s="815">
        <f t="shared" si="1707"/>
        <v>287</v>
      </c>
      <c r="C26244" s="815">
        <f t="shared" si="1708"/>
        <v>79</v>
      </c>
      <c r="D26244" s="815">
        <f t="shared" si="1709"/>
        <v>59</v>
      </c>
      <c r="E26244" s="815">
        <v>2031</v>
      </c>
    </row>
    <row r="26245" spans="1:5">
      <c r="A26245" s="816">
        <f t="shared" si="1710"/>
        <v>48136</v>
      </c>
      <c r="B26245" s="815">
        <f t="shared" si="1707"/>
        <v>288</v>
      </c>
      <c r="C26245" s="815">
        <f t="shared" si="1708"/>
        <v>78</v>
      </c>
      <c r="D26245" s="815">
        <f t="shared" si="1709"/>
        <v>58</v>
      </c>
      <c r="E26245" s="815">
        <v>2031</v>
      </c>
    </row>
    <row r="26246" spans="1:5">
      <c r="A26246" s="816">
        <f t="shared" si="1710"/>
        <v>48137</v>
      </c>
      <c r="B26246" s="815">
        <f t="shared" si="1707"/>
        <v>289</v>
      </c>
      <c r="C26246" s="815">
        <f t="shared" si="1708"/>
        <v>77</v>
      </c>
      <c r="D26246" s="815">
        <f t="shared" si="1709"/>
        <v>57</v>
      </c>
      <c r="E26246" s="815">
        <v>2031</v>
      </c>
    </row>
    <row r="26247" spans="1:5">
      <c r="A26247" s="816">
        <f t="shared" si="1710"/>
        <v>48138</v>
      </c>
      <c r="B26247" s="815">
        <f t="shared" si="1707"/>
        <v>290</v>
      </c>
      <c r="C26247" s="815">
        <f t="shared" si="1708"/>
        <v>76</v>
      </c>
      <c r="D26247" s="815">
        <f t="shared" si="1709"/>
        <v>56</v>
      </c>
      <c r="E26247" s="815">
        <v>2031</v>
      </c>
    </row>
    <row r="26248" spans="1:5">
      <c r="A26248" s="816">
        <f t="shared" si="1710"/>
        <v>48139</v>
      </c>
      <c r="B26248" s="815">
        <f t="shared" si="1707"/>
        <v>291</v>
      </c>
      <c r="C26248" s="815">
        <f t="shared" si="1708"/>
        <v>75</v>
      </c>
      <c r="D26248" s="815">
        <f t="shared" si="1709"/>
        <v>55</v>
      </c>
      <c r="E26248" s="815">
        <v>2031</v>
      </c>
    </row>
    <row r="26249" spans="1:5">
      <c r="A26249" s="816">
        <f t="shared" si="1710"/>
        <v>48140</v>
      </c>
      <c r="B26249" s="815">
        <f t="shared" si="1707"/>
        <v>292</v>
      </c>
      <c r="C26249" s="815">
        <f t="shared" si="1708"/>
        <v>74</v>
      </c>
      <c r="D26249" s="815">
        <f t="shared" si="1709"/>
        <v>54</v>
      </c>
      <c r="E26249" s="815">
        <v>2031</v>
      </c>
    </row>
    <row r="26250" spans="1:5">
      <c r="A26250" s="816">
        <f t="shared" si="1710"/>
        <v>48141</v>
      </c>
      <c r="B26250" s="815">
        <f t="shared" si="1707"/>
        <v>293</v>
      </c>
      <c r="C26250" s="815">
        <f t="shared" si="1708"/>
        <v>73</v>
      </c>
      <c r="D26250" s="815">
        <f t="shared" si="1709"/>
        <v>53</v>
      </c>
      <c r="E26250" s="815">
        <v>2031</v>
      </c>
    </row>
    <row r="26251" spans="1:5">
      <c r="A26251" s="816">
        <f t="shared" si="1710"/>
        <v>48142</v>
      </c>
      <c r="B26251" s="815">
        <f t="shared" si="1707"/>
        <v>294</v>
      </c>
      <c r="C26251" s="815">
        <f t="shared" si="1708"/>
        <v>72</v>
      </c>
      <c r="D26251" s="815">
        <f t="shared" si="1709"/>
        <v>52</v>
      </c>
      <c r="E26251" s="815">
        <v>2031</v>
      </c>
    </row>
    <row r="26252" spans="1:5">
      <c r="A26252" s="816">
        <f t="shared" si="1710"/>
        <v>48143</v>
      </c>
      <c r="B26252" s="815">
        <f t="shared" si="1707"/>
        <v>295</v>
      </c>
      <c r="C26252" s="815">
        <f t="shared" si="1708"/>
        <v>71</v>
      </c>
      <c r="D26252" s="815">
        <f t="shared" si="1709"/>
        <v>51</v>
      </c>
      <c r="E26252" s="815">
        <v>2031</v>
      </c>
    </row>
    <row r="26253" spans="1:5">
      <c r="A26253" s="816">
        <f t="shared" si="1710"/>
        <v>48144</v>
      </c>
      <c r="B26253" s="815">
        <f t="shared" si="1707"/>
        <v>296</v>
      </c>
      <c r="C26253" s="815">
        <f t="shared" si="1708"/>
        <v>70</v>
      </c>
      <c r="D26253" s="815">
        <f t="shared" si="1709"/>
        <v>50</v>
      </c>
      <c r="E26253" s="815">
        <v>2031</v>
      </c>
    </row>
    <row r="26254" spans="1:5">
      <c r="A26254" s="816">
        <f t="shared" si="1710"/>
        <v>48145</v>
      </c>
      <c r="B26254" s="815">
        <f t="shared" si="1707"/>
        <v>297</v>
      </c>
      <c r="C26254" s="815">
        <f t="shared" si="1708"/>
        <v>69</v>
      </c>
      <c r="D26254" s="815">
        <f t="shared" si="1709"/>
        <v>49</v>
      </c>
      <c r="E26254" s="815">
        <v>2031</v>
      </c>
    </row>
    <row r="26255" spans="1:5">
      <c r="A26255" s="816">
        <f t="shared" si="1710"/>
        <v>48146</v>
      </c>
      <c r="B26255" s="815">
        <f t="shared" si="1707"/>
        <v>298</v>
      </c>
      <c r="C26255" s="815">
        <f t="shared" si="1708"/>
        <v>68</v>
      </c>
      <c r="D26255" s="815">
        <f t="shared" si="1709"/>
        <v>48</v>
      </c>
      <c r="E26255" s="815">
        <v>2031</v>
      </c>
    </row>
    <row r="26256" spans="1:5">
      <c r="A26256" s="816">
        <f t="shared" si="1710"/>
        <v>48147</v>
      </c>
      <c r="B26256" s="815">
        <f t="shared" si="1707"/>
        <v>299</v>
      </c>
      <c r="C26256" s="815">
        <f t="shared" si="1708"/>
        <v>67</v>
      </c>
      <c r="D26256" s="815">
        <f t="shared" si="1709"/>
        <v>47</v>
      </c>
      <c r="E26256" s="815">
        <v>2031</v>
      </c>
    </row>
    <row r="26257" spans="1:5">
      <c r="A26257" s="816">
        <f t="shared" si="1710"/>
        <v>48148</v>
      </c>
      <c r="B26257" s="815">
        <f t="shared" si="1707"/>
        <v>300</v>
      </c>
      <c r="C26257" s="815">
        <f t="shared" si="1708"/>
        <v>66</v>
      </c>
      <c r="D26257" s="815">
        <f t="shared" si="1709"/>
        <v>46</v>
      </c>
      <c r="E26257" s="815">
        <v>2031</v>
      </c>
    </row>
    <row r="26258" spans="1:5">
      <c r="A26258" s="816">
        <f t="shared" si="1710"/>
        <v>48149</v>
      </c>
      <c r="B26258" s="815">
        <f t="shared" si="1707"/>
        <v>301</v>
      </c>
      <c r="C26258" s="815">
        <f t="shared" si="1708"/>
        <v>65</v>
      </c>
      <c r="D26258" s="815">
        <f t="shared" si="1709"/>
        <v>45</v>
      </c>
      <c r="E26258" s="815">
        <v>2031</v>
      </c>
    </row>
    <row r="26259" spans="1:5">
      <c r="A26259" s="816">
        <f t="shared" si="1710"/>
        <v>48150</v>
      </c>
      <c r="B26259" s="815">
        <f t="shared" ref="B26259:B26322" si="1711">B26258+1</f>
        <v>302</v>
      </c>
      <c r="C26259" s="815">
        <f t="shared" ref="C26259:C26322" si="1712">C26258-1</f>
        <v>64</v>
      </c>
      <c r="D26259" s="815">
        <f t="shared" ref="D26259:D26302" si="1713">D26258-1</f>
        <v>44</v>
      </c>
      <c r="E26259" s="815">
        <v>2031</v>
      </c>
    </row>
    <row r="26260" spans="1:5">
      <c r="A26260" s="816">
        <f t="shared" si="1710"/>
        <v>48151</v>
      </c>
      <c r="B26260" s="815">
        <f t="shared" si="1711"/>
        <v>303</v>
      </c>
      <c r="C26260" s="815">
        <f t="shared" si="1712"/>
        <v>63</v>
      </c>
      <c r="D26260" s="815">
        <f t="shared" si="1713"/>
        <v>43</v>
      </c>
      <c r="E26260" s="815">
        <v>2031</v>
      </c>
    </row>
    <row r="26261" spans="1:5">
      <c r="A26261" s="816">
        <f t="shared" si="1710"/>
        <v>48152</v>
      </c>
      <c r="B26261" s="815">
        <f t="shared" si="1711"/>
        <v>304</v>
      </c>
      <c r="C26261" s="815">
        <f t="shared" si="1712"/>
        <v>62</v>
      </c>
      <c r="D26261" s="815">
        <f t="shared" si="1713"/>
        <v>42</v>
      </c>
      <c r="E26261" s="815">
        <v>2031</v>
      </c>
    </row>
    <row r="26262" spans="1:5">
      <c r="A26262" s="816">
        <f t="shared" si="1710"/>
        <v>48153</v>
      </c>
      <c r="B26262" s="815">
        <f t="shared" si="1711"/>
        <v>305</v>
      </c>
      <c r="C26262" s="815">
        <f t="shared" si="1712"/>
        <v>61</v>
      </c>
      <c r="D26262" s="815">
        <f t="shared" si="1713"/>
        <v>41</v>
      </c>
      <c r="E26262" s="815">
        <v>2031</v>
      </c>
    </row>
    <row r="26263" spans="1:5">
      <c r="A26263" s="816">
        <f t="shared" si="1710"/>
        <v>48154</v>
      </c>
      <c r="B26263" s="815">
        <f t="shared" si="1711"/>
        <v>306</v>
      </c>
      <c r="C26263" s="815">
        <f t="shared" si="1712"/>
        <v>60</v>
      </c>
      <c r="D26263" s="815">
        <f t="shared" si="1713"/>
        <v>40</v>
      </c>
      <c r="E26263" s="815">
        <v>2031</v>
      </c>
    </row>
    <row r="26264" spans="1:5">
      <c r="A26264" s="816">
        <f t="shared" si="1710"/>
        <v>48155</v>
      </c>
      <c r="B26264" s="815">
        <f t="shared" si="1711"/>
        <v>307</v>
      </c>
      <c r="C26264" s="815">
        <f t="shared" si="1712"/>
        <v>59</v>
      </c>
      <c r="D26264" s="815">
        <f t="shared" si="1713"/>
        <v>39</v>
      </c>
      <c r="E26264" s="815">
        <v>2031</v>
      </c>
    </row>
    <row r="26265" spans="1:5">
      <c r="A26265" s="816">
        <f t="shared" si="1710"/>
        <v>48156</v>
      </c>
      <c r="B26265" s="815">
        <f t="shared" si="1711"/>
        <v>308</v>
      </c>
      <c r="C26265" s="815">
        <f t="shared" si="1712"/>
        <v>58</v>
      </c>
      <c r="D26265" s="815">
        <f t="shared" si="1713"/>
        <v>38</v>
      </c>
      <c r="E26265" s="815">
        <v>2031</v>
      </c>
    </row>
    <row r="26266" spans="1:5">
      <c r="A26266" s="816">
        <f t="shared" si="1710"/>
        <v>48157</v>
      </c>
      <c r="B26266" s="815">
        <f t="shared" si="1711"/>
        <v>309</v>
      </c>
      <c r="C26266" s="815">
        <f t="shared" si="1712"/>
        <v>57</v>
      </c>
      <c r="D26266" s="815">
        <f t="shared" si="1713"/>
        <v>37</v>
      </c>
      <c r="E26266" s="815">
        <v>2031</v>
      </c>
    </row>
    <row r="26267" spans="1:5">
      <c r="A26267" s="816">
        <f t="shared" si="1710"/>
        <v>48158</v>
      </c>
      <c r="B26267" s="815">
        <f t="shared" si="1711"/>
        <v>310</v>
      </c>
      <c r="C26267" s="815">
        <f t="shared" si="1712"/>
        <v>56</v>
      </c>
      <c r="D26267" s="815">
        <f t="shared" si="1713"/>
        <v>36</v>
      </c>
      <c r="E26267" s="815">
        <v>2031</v>
      </c>
    </row>
    <row r="26268" spans="1:5">
      <c r="A26268" s="816">
        <f t="shared" si="1710"/>
        <v>48159</v>
      </c>
      <c r="B26268" s="815">
        <f t="shared" si="1711"/>
        <v>311</v>
      </c>
      <c r="C26268" s="815">
        <f t="shared" si="1712"/>
        <v>55</v>
      </c>
      <c r="D26268" s="815">
        <f t="shared" si="1713"/>
        <v>35</v>
      </c>
      <c r="E26268" s="815">
        <v>2031</v>
      </c>
    </row>
    <row r="26269" spans="1:5">
      <c r="A26269" s="816">
        <f t="shared" si="1710"/>
        <v>48160</v>
      </c>
      <c r="B26269" s="815">
        <f t="shared" si="1711"/>
        <v>312</v>
      </c>
      <c r="C26269" s="815">
        <f t="shared" si="1712"/>
        <v>54</v>
      </c>
      <c r="D26269" s="815">
        <f t="shared" si="1713"/>
        <v>34</v>
      </c>
      <c r="E26269" s="815">
        <v>2031</v>
      </c>
    </row>
    <row r="26270" spans="1:5">
      <c r="A26270" s="816">
        <f t="shared" si="1710"/>
        <v>48161</v>
      </c>
      <c r="B26270" s="815">
        <f t="shared" si="1711"/>
        <v>313</v>
      </c>
      <c r="C26270" s="815">
        <f t="shared" si="1712"/>
        <v>53</v>
      </c>
      <c r="D26270" s="815">
        <f t="shared" si="1713"/>
        <v>33</v>
      </c>
      <c r="E26270" s="815">
        <v>2031</v>
      </c>
    </row>
    <row r="26271" spans="1:5">
      <c r="A26271" s="816">
        <f t="shared" si="1710"/>
        <v>48162</v>
      </c>
      <c r="B26271" s="815">
        <f t="shared" si="1711"/>
        <v>314</v>
      </c>
      <c r="C26271" s="815">
        <f t="shared" si="1712"/>
        <v>52</v>
      </c>
      <c r="D26271" s="815">
        <f t="shared" si="1713"/>
        <v>32</v>
      </c>
      <c r="E26271" s="815">
        <v>2031</v>
      </c>
    </row>
    <row r="26272" spans="1:5">
      <c r="A26272" s="816">
        <f t="shared" si="1710"/>
        <v>48163</v>
      </c>
      <c r="B26272" s="815">
        <f t="shared" si="1711"/>
        <v>315</v>
      </c>
      <c r="C26272" s="815">
        <f t="shared" si="1712"/>
        <v>51</v>
      </c>
      <c r="D26272" s="815">
        <f t="shared" si="1713"/>
        <v>31</v>
      </c>
      <c r="E26272" s="815">
        <v>2031</v>
      </c>
    </row>
    <row r="26273" spans="1:5">
      <c r="A26273" s="816">
        <f t="shared" si="1710"/>
        <v>48164</v>
      </c>
      <c r="B26273" s="815">
        <f t="shared" si="1711"/>
        <v>316</v>
      </c>
      <c r="C26273" s="815">
        <f t="shared" si="1712"/>
        <v>50</v>
      </c>
      <c r="D26273" s="815">
        <f t="shared" si="1713"/>
        <v>30</v>
      </c>
      <c r="E26273" s="815">
        <v>2031</v>
      </c>
    </row>
    <row r="26274" spans="1:5">
      <c r="A26274" s="816">
        <f t="shared" si="1710"/>
        <v>48165</v>
      </c>
      <c r="B26274" s="815">
        <f t="shared" si="1711"/>
        <v>317</v>
      </c>
      <c r="C26274" s="815">
        <f t="shared" si="1712"/>
        <v>49</v>
      </c>
      <c r="D26274" s="815">
        <f t="shared" si="1713"/>
        <v>29</v>
      </c>
      <c r="E26274" s="815">
        <v>2031</v>
      </c>
    </row>
    <row r="26275" spans="1:5">
      <c r="A26275" s="816">
        <f t="shared" si="1710"/>
        <v>48166</v>
      </c>
      <c r="B26275" s="815">
        <f t="shared" si="1711"/>
        <v>318</v>
      </c>
      <c r="C26275" s="815">
        <f t="shared" si="1712"/>
        <v>48</v>
      </c>
      <c r="D26275" s="815">
        <f t="shared" si="1713"/>
        <v>28</v>
      </c>
      <c r="E26275" s="815">
        <v>2031</v>
      </c>
    </row>
    <row r="26276" spans="1:5">
      <c r="A26276" s="816">
        <f t="shared" si="1710"/>
        <v>48167</v>
      </c>
      <c r="B26276" s="815">
        <f t="shared" si="1711"/>
        <v>319</v>
      </c>
      <c r="C26276" s="815">
        <f t="shared" si="1712"/>
        <v>47</v>
      </c>
      <c r="D26276" s="815">
        <f t="shared" si="1713"/>
        <v>27</v>
      </c>
      <c r="E26276" s="815">
        <v>2031</v>
      </c>
    </row>
    <row r="26277" spans="1:5">
      <c r="A26277" s="816">
        <f t="shared" si="1710"/>
        <v>48168</v>
      </c>
      <c r="B26277" s="815">
        <f t="shared" si="1711"/>
        <v>320</v>
      </c>
      <c r="C26277" s="815">
        <f t="shared" si="1712"/>
        <v>46</v>
      </c>
      <c r="D26277" s="815">
        <f t="shared" si="1713"/>
        <v>26</v>
      </c>
      <c r="E26277" s="815">
        <v>2031</v>
      </c>
    </row>
    <row r="26278" spans="1:5">
      <c r="A26278" s="816">
        <f t="shared" si="1710"/>
        <v>48169</v>
      </c>
      <c r="B26278" s="815">
        <f t="shared" si="1711"/>
        <v>321</v>
      </c>
      <c r="C26278" s="815">
        <f t="shared" si="1712"/>
        <v>45</v>
      </c>
      <c r="D26278" s="815">
        <f t="shared" si="1713"/>
        <v>25</v>
      </c>
      <c r="E26278" s="815">
        <v>2031</v>
      </c>
    </row>
    <row r="26279" spans="1:5">
      <c r="A26279" s="816">
        <f t="shared" si="1710"/>
        <v>48170</v>
      </c>
      <c r="B26279" s="815">
        <f t="shared" si="1711"/>
        <v>322</v>
      </c>
      <c r="C26279" s="815">
        <f t="shared" si="1712"/>
        <v>44</v>
      </c>
      <c r="D26279" s="815">
        <f t="shared" si="1713"/>
        <v>24</v>
      </c>
      <c r="E26279" s="815">
        <v>2031</v>
      </c>
    </row>
    <row r="26280" spans="1:5">
      <c r="A26280" s="816">
        <f t="shared" si="1710"/>
        <v>48171</v>
      </c>
      <c r="B26280" s="815">
        <f t="shared" si="1711"/>
        <v>323</v>
      </c>
      <c r="C26280" s="815">
        <f t="shared" si="1712"/>
        <v>43</v>
      </c>
      <c r="D26280" s="815">
        <f t="shared" si="1713"/>
        <v>23</v>
      </c>
      <c r="E26280" s="815">
        <v>2031</v>
      </c>
    </row>
    <row r="26281" spans="1:5">
      <c r="A26281" s="816">
        <f t="shared" si="1710"/>
        <v>48172</v>
      </c>
      <c r="B26281" s="815">
        <f t="shared" si="1711"/>
        <v>324</v>
      </c>
      <c r="C26281" s="815">
        <f t="shared" si="1712"/>
        <v>42</v>
      </c>
      <c r="D26281" s="815">
        <f t="shared" si="1713"/>
        <v>22</v>
      </c>
      <c r="E26281" s="815">
        <v>2031</v>
      </c>
    </row>
    <row r="26282" spans="1:5">
      <c r="A26282" s="816">
        <f t="shared" si="1710"/>
        <v>48173</v>
      </c>
      <c r="B26282" s="815">
        <f t="shared" si="1711"/>
        <v>325</v>
      </c>
      <c r="C26282" s="815">
        <f t="shared" si="1712"/>
        <v>41</v>
      </c>
      <c r="D26282" s="815">
        <f t="shared" si="1713"/>
        <v>21</v>
      </c>
      <c r="E26282" s="815">
        <v>2031</v>
      </c>
    </row>
    <row r="26283" spans="1:5">
      <c r="A26283" s="816">
        <f t="shared" si="1710"/>
        <v>48174</v>
      </c>
      <c r="B26283" s="815">
        <f t="shared" si="1711"/>
        <v>326</v>
      </c>
      <c r="C26283" s="815">
        <f t="shared" si="1712"/>
        <v>40</v>
      </c>
      <c r="D26283" s="815">
        <f t="shared" si="1713"/>
        <v>20</v>
      </c>
      <c r="E26283" s="815">
        <v>2031</v>
      </c>
    </row>
    <row r="26284" spans="1:5">
      <c r="A26284" s="816">
        <f t="shared" si="1710"/>
        <v>48175</v>
      </c>
      <c r="B26284" s="815">
        <f t="shared" si="1711"/>
        <v>327</v>
      </c>
      <c r="C26284" s="815">
        <f t="shared" si="1712"/>
        <v>39</v>
      </c>
      <c r="D26284" s="815">
        <f t="shared" si="1713"/>
        <v>19</v>
      </c>
      <c r="E26284" s="815">
        <v>2031</v>
      </c>
    </row>
    <row r="26285" spans="1:5">
      <c r="A26285" s="816">
        <f t="shared" si="1710"/>
        <v>48176</v>
      </c>
      <c r="B26285" s="815">
        <f t="shared" si="1711"/>
        <v>328</v>
      </c>
      <c r="C26285" s="815">
        <f t="shared" si="1712"/>
        <v>38</v>
      </c>
      <c r="D26285" s="815">
        <f t="shared" si="1713"/>
        <v>18</v>
      </c>
      <c r="E26285" s="815">
        <v>2031</v>
      </c>
    </row>
    <row r="26286" spans="1:5">
      <c r="A26286" s="816">
        <f t="shared" si="1710"/>
        <v>48177</v>
      </c>
      <c r="B26286" s="815">
        <f t="shared" si="1711"/>
        <v>329</v>
      </c>
      <c r="C26286" s="815">
        <f t="shared" si="1712"/>
        <v>37</v>
      </c>
      <c r="D26286" s="815">
        <f t="shared" si="1713"/>
        <v>17</v>
      </c>
      <c r="E26286" s="815">
        <v>2031</v>
      </c>
    </row>
    <row r="26287" spans="1:5">
      <c r="A26287" s="816">
        <f t="shared" si="1710"/>
        <v>48178</v>
      </c>
      <c r="B26287" s="815">
        <f t="shared" si="1711"/>
        <v>330</v>
      </c>
      <c r="C26287" s="815">
        <f t="shared" si="1712"/>
        <v>36</v>
      </c>
      <c r="D26287" s="815">
        <f t="shared" si="1713"/>
        <v>16</v>
      </c>
      <c r="E26287" s="815">
        <v>2031</v>
      </c>
    </row>
    <row r="26288" spans="1:5">
      <c r="A26288" s="816">
        <f t="shared" si="1710"/>
        <v>48179</v>
      </c>
      <c r="B26288" s="815">
        <f t="shared" si="1711"/>
        <v>331</v>
      </c>
      <c r="C26288" s="815">
        <f t="shared" si="1712"/>
        <v>35</v>
      </c>
      <c r="D26288" s="815">
        <f t="shared" si="1713"/>
        <v>15</v>
      </c>
      <c r="E26288" s="815">
        <v>2031</v>
      </c>
    </row>
    <row r="26289" spans="1:5">
      <c r="A26289" s="816">
        <f t="shared" si="1710"/>
        <v>48180</v>
      </c>
      <c r="B26289" s="815">
        <f t="shared" si="1711"/>
        <v>332</v>
      </c>
      <c r="C26289" s="815">
        <f t="shared" si="1712"/>
        <v>34</v>
      </c>
      <c r="D26289" s="815">
        <f t="shared" si="1713"/>
        <v>14</v>
      </c>
      <c r="E26289" s="815">
        <v>2031</v>
      </c>
    </row>
    <row r="26290" spans="1:5">
      <c r="A26290" s="816">
        <f t="shared" si="1710"/>
        <v>48181</v>
      </c>
      <c r="B26290" s="815">
        <f t="shared" si="1711"/>
        <v>333</v>
      </c>
      <c r="C26290" s="815">
        <f t="shared" si="1712"/>
        <v>33</v>
      </c>
      <c r="D26290" s="815">
        <f t="shared" si="1713"/>
        <v>13</v>
      </c>
      <c r="E26290" s="815">
        <v>2031</v>
      </c>
    </row>
    <row r="26291" spans="1:5">
      <c r="A26291" s="816">
        <f t="shared" ref="A26291:B26354" si="1714">A26290+1</f>
        <v>48182</v>
      </c>
      <c r="B26291" s="815">
        <f t="shared" si="1711"/>
        <v>334</v>
      </c>
      <c r="C26291" s="815">
        <f t="shared" si="1712"/>
        <v>32</v>
      </c>
      <c r="D26291" s="815">
        <f t="shared" si="1713"/>
        <v>12</v>
      </c>
      <c r="E26291" s="815">
        <v>2031</v>
      </c>
    </row>
    <row r="26292" spans="1:5">
      <c r="A26292" s="816">
        <f t="shared" si="1714"/>
        <v>48183</v>
      </c>
      <c r="B26292" s="815">
        <f t="shared" si="1711"/>
        <v>335</v>
      </c>
      <c r="C26292" s="815">
        <f t="shared" si="1712"/>
        <v>31</v>
      </c>
      <c r="D26292" s="815">
        <f t="shared" si="1713"/>
        <v>11</v>
      </c>
      <c r="E26292" s="815">
        <v>2031</v>
      </c>
    </row>
    <row r="26293" spans="1:5">
      <c r="A26293" s="816">
        <f t="shared" si="1714"/>
        <v>48184</v>
      </c>
      <c r="B26293" s="815">
        <f t="shared" si="1711"/>
        <v>336</v>
      </c>
      <c r="C26293" s="815">
        <f t="shared" si="1712"/>
        <v>30</v>
      </c>
      <c r="D26293" s="815">
        <f t="shared" si="1713"/>
        <v>10</v>
      </c>
      <c r="E26293" s="815">
        <v>2031</v>
      </c>
    </row>
    <row r="26294" spans="1:5">
      <c r="A26294" s="816">
        <f t="shared" si="1714"/>
        <v>48185</v>
      </c>
      <c r="B26294" s="815">
        <f t="shared" si="1711"/>
        <v>337</v>
      </c>
      <c r="C26294" s="815">
        <f t="shared" si="1712"/>
        <v>29</v>
      </c>
      <c r="D26294" s="815">
        <f t="shared" si="1713"/>
        <v>9</v>
      </c>
      <c r="E26294" s="815">
        <v>2031</v>
      </c>
    </row>
    <row r="26295" spans="1:5">
      <c r="A26295" s="816">
        <f t="shared" si="1714"/>
        <v>48186</v>
      </c>
      <c r="B26295" s="815">
        <f t="shared" si="1711"/>
        <v>338</v>
      </c>
      <c r="C26295" s="815">
        <f t="shared" si="1712"/>
        <v>28</v>
      </c>
      <c r="D26295" s="815">
        <f t="shared" si="1713"/>
        <v>8</v>
      </c>
      <c r="E26295" s="815">
        <v>2031</v>
      </c>
    </row>
    <row r="26296" spans="1:5">
      <c r="A26296" s="816">
        <f t="shared" si="1714"/>
        <v>48187</v>
      </c>
      <c r="B26296" s="815">
        <f t="shared" si="1711"/>
        <v>339</v>
      </c>
      <c r="C26296" s="815">
        <f t="shared" si="1712"/>
        <v>27</v>
      </c>
      <c r="D26296" s="815">
        <f t="shared" si="1713"/>
        <v>7</v>
      </c>
      <c r="E26296" s="815">
        <v>2031</v>
      </c>
    </row>
    <row r="26297" spans="1:5">
      <c r="A26297" s="816">
        <f t="shared" si="1714"/>
        <v>48188</v>
      </c>
      <c r="B26297" s="815">
        <f t="shared" si="1711"/>
        <v>340</v>
      </c>
      <c r="C26297" s="815">
        <f t="shared" si="1712"/>
        <v>26</v>
      </c>
      <c r="D26297" s="815">
        <f t="shared" si="1713"/>
        <v>6</v>
      </c>
      <c r="E26297" s="815">
        <v>2031</v>
      </c>
    </row>
    <row r="26298" spans="1:5">
      <c r="A26298" s="816">
        <f t="shared" si="1714"/>
        <v>48189</v>
      </c>
      <c r="B26298" s="815">
        <f t="shared" si="1711"/>
        <v>341</v>
      </c>
      <c r="C26298" s="815">
        <f t="shared" si="1712"/>
        <v>25</v>
      </c>
      <c r="D26298" s="815">
        <f t="shared" si="1713"/>
        <v>5</v>
      </c>
      <c r="E26298" s="815">
        <v>2031</v>
      </c>
    </row>
    <row r="26299" spans="1:5">
      <c r="A26299" s="816">
        <f t="shared" si="1714"/>
        <v>48190</v>
      </c>
      <c r="B26299" s="815">
        <f t="shared" si="1711"/>
        <v>342</v>
      </c>
      <c r="C26299" s="815">
        <f t="shared" si="1712"/>
        <v>24</v>
      </c>
      <c r="D26299" s="815">
        <f t="shared" si="1713"/>
        <v>4</v>
      </c>
      <c r="E26299" s="815">
        <v>2031</v>
      </c>
    </row>
    <row r="26300" spans="1:5">
      <c r="A26300" s="816">
        <f t="shared" si="1714"/>
        <v>48191</v>
      </c>
      <c r="B26300" s="815">
        <f t="shared" si="1711"/>
        <v>343</v>
      </c>
      <c r="C26300" s="815">
        <f t="shared" si="1712"/>
        <v>23</v>
      </c>
      <c r="D26300" s="815">
        <f t="shared" si="1713"/>
        <v>3</v>
      </c>
      <c r="E26300" s="815">
        <v>2031</v>
      </c>
    </row>
    <row r="26301" spans="1:5">
      <c r="A26301" s="816">
        <f t="shared" si="1714"/>
        <v>48192</v>
      </c>
      <c r="B26301" s="815">
        <f t="shared" si="1711"/>
        <v>344</v>
      </c>
      <c r="C26301" s="815">
        <f t="shared" si="1712"/>
        <v>22</v>
      </c>
      <c r="D26301" s="815">
        <f t="shared" si="1713"/>
        <v>2</v>
      </c>
      <c r="E26301" s="815">
        <v>2031</v>
      </c>
    </row>
    <row r="26302" spans="1:5">
      <c r="A26302" s="816">
        <f t="shared" si="1714"/>
        <v>48193</v>
      </c>
      <c r="B26302" s="815">
        <f t="shared" si="1711"/>
        <v>345</v>
      </c>
      <c r="C26302" s="815">
        <f t="shared" si="1712"/>
        <v>21</v>
      </c>
      <c r="D26302" s="815">
        <f t="shared" si="1713"/>
        <v>1</v>
      </c>
      <c r="E26302" s="815">
        <v>2031</v>
      </c>
    </row>
    <row r="26303" spans="1:5">
      <c r="A26303" s="816">
        <f t="shared" si="1714"/>
        <v>48194</v>
      </c>
      <c r="B26303" s="815">
        <f t="shared" si="1711"/>
        <v>346</v>
      </c>
      <c r="C26303" s="815">
        <f t="shared" si="1712"/>
        <v>20</v>
      </c>
      <c r="D26303" s="815">
        <v>365</v>
      </c>
      <c r="E26303" s="815">
        <v>2031</v>
      </c>
    </row>
    <row r="26304" spans="1:5">
      <c r="A26304" s="816">
        <f t="shared" si="1714"/>
        <v>48195</v>
      </c>
      <c r="B26304" s="815">
        <f t="shared" si="1711"/>
        <v>347</v>
      </c>
      <c r="C26304" s="815">
        <f t="shared" si="1712"/>
        <v>19</v>
      </c>
      <c r="D26304" s="815">
        <f t="shared" ref="D26304:D26367" si="1715">D26303-1</f>
        <v>364</v>
      </c>
      <c r="E26304" s="815">
        <v>2031</v>
      </c>
    </row>
    <row r="26305" spans="1:5">
      <c r="A26305" s="816">
        <f t="shared" si="1714"/>
        <v>48196</v>
      </c>
      <c r="B26305" s="815">
        <f t="shared" si="1711"/>
        <v>348</v>
      </c>
      <c r="C26305" s="815">
        <f t="shared" si="1712"/>
        <v>18</v>
      </c>
      <c r="D26305" s="815">
        <f t="shared" si="1715"/>
        <v>363</v>
      </c>
      <c r="E26305" s="815">
        <v>2031</v>
      </c>
    </row>
    <row r="26306" spans="1:5">
      <c r="A26306" s="816">
        <f t="shared" si="1714"/>
        <v>48197</v>
      </c>
      <c r="B26306" s="815">
        <f t="shared" si="1711"/>
        <v>349</v>
      </c>
      <c r="C26306" s="815">
        <f t="shared" si="1712"/>
        <v>17</v>
      </c>
      <c r="D26306" s="815">
        <f t="shared" si="1715"/>
        <v>362</v>
      </c>
      <c r="E26306" s="815">
        <v>2031</v>
      </c>
    </row>
    <row r="26307" spans="1:5">
      <c r="A26307" s="816">
        <f t="shared" si="1714"/>
        <v>48198</v>
      </c>
      <c r="B26307" s="815">
        <f t="shared" si="1711"/>
        <v>350</v>
      </c>
      <c r="C26307" s="815">
        <f t="shared" si="1712"/>
        <v>16</v>
      </c>
      <c r="D26307" s="815">
        <f t="shared" si="1715"/>
        <v>361</v>
      </c>
      <c r="E26307" s="815">
        <v>2031</v>
      </c>
    </row>
    <row r="26308" spans="1:5">
      <c r="A26308" s="816">
        <f t="shared" si="1714"/>
        <v>48199</v>
      </c>
      <c r="B26308" s="815">
        <f t="shared" si="1711"/>
        <v>351</v>
      </c>
      <c r="C26308" s="815">
        <f t="shared" si="1712"/>
        <v>15</v>
      </c>
      <c r="D26308" s="815">
        <f t="shared" si="1715"/>
        <v>360</v>
      </c>
      <c r="E26308" s="815">
        <v>2031</v>
      </c>
    </row>
    <row r="26309" spans="1:5">
      <c r="A26309" s="816">
        <f t="shared" si="1714"/>
        <v>48200</v>
      </c>
      <c r="B26309" s="815">
        <f t="shared" si="1711"/>
        <v>352</v>
      </c>
      <c r="C26309" s="815">
        <f t="shared" si="1712"/>
        <v>14</v>
      </c>
      <c r="D26309" s="815">
        <f t="shared" si="1715"/>
        <v>359</v>
      </c>
      <c r="E26309" s="815">
        <v>2031</v>
      </c>
    </row>
    <row r="26310" spans="1:5">
      <c r="A26310" s="816">
        <f t="shared" si="1714"/>
        <v>48201</v>
      </c>
      <c r="B26310" s="815">
        <f t="shared" si="1711"/>
        <v>353</v>
      </c>
      <c r="C26310" s="815">
        <f t="shared" si="1712"/>
        <v>13</v>
      </c>
      <c r="D26310" s="815">
        <f t="shared" si="1715"/>
        <v>358</v>
      </c>
      <c r="E26310" s="815">
        <v>2031</v>
      </c>
    </row>
    <row r="26311" spans="1:5">
      <c r="A26311" s="816">
        <f t="shared" si="1714"/>
        <v>48202</v>
      </c>
      <c r="B26311" s="815">
        <f t="shared" si="1711"/>
        <v>354</v>
      </c>
      <c r="C26311" s="815">
        <f t="shared" si="1712"/>
        <v>12</v>
      </c>
      <c r="D26311" s="815">
        <f t="shared" si="1715"/>
        <v>357</v>
      </c>
      <c r="E26311" s="815">
        <v>2031</v>
      </c>
    </row>
    <row r="26312" spans="1:5">
      <c r="A26312" s="816">
        <f t="shared" si="1714"/>
        <v>48203</v>
      </c>
      <c r="B26312" s="815">
        <f t="shared" si="1711"/>
        <v>355</v>
      </c>
      <c r="C26312" s="815">
        <f t="shared" si="1712"/>
        <v>11</v>
      </c>
      <c r="D26312" s="815">
        <f t="shared" si="1715"/>
        <v>356</v>
      </c>
      <c r="E26312" s="815">
        <v>2031</v>
      </c>
    </row>
    <row r="26313" spans="1:5">
      <c r="A26313" s="816">
        <f t="shared" si="1714"/>
        <v>48204</v>
      </c>
      <c r="B26313" s="815">
        <f t="shared" si="1711"/>
        <v>356</v>
      </c>
      <c r="C26313" s="815">
        <f t="shared" si="1712"/>
        <v>10</v>
      </c>
      <c r="D26313" s="815">
        <f t="shared" si="1715"/>
        <v>355</v>
      </c>
      <c r="E26313" s="815">
        <v>2031</v>
      </c>
    </row>
    <row r="26314" spans="1:5">
      <c r="A26314" s="816">
        <f t="shared" si="1714"/>
        <v>48205</v>
      </c>
      <c r="B26314" s="815">
        <f t="shared" si="1711"/>
        <v>357</v>
      </c>
      <c r="C26314" s="815">
        <f t="shared" si="1712"/>
        <v>9</v>
      </c>
      <c r="D26314" s="815">
        <f t="shared" si="1715"/>
        <v>354</v>
      </c>
      <c r="E26314" s="815">
        <v>2031</v>
      </c>
    </row>
    <row r="26315" spans="1:5">
      <c r="A26315" s="816">
        <f t="shared" si="1714"/>
        <v>48206</v>
      </c>
      <c r="B26315" s="815">
        <f t="shared" si="1711"/>
        <v>358</v>
      </c>
      <c r="C26315" s="815">
        <f t="shared" si="1712"/>
        <v>8</v>
      </c>
      <c r="D26315" s="815">
        <f t="shared" si="1715"/>
        <v>353</v>
      </c>
      <c r="E26315" s="815">
        <v>2031</v>
      </c>
    </row>
    <row r="26316" spans="1:5">
      <c r="A26316" s="816">
        <f t="shared" si="1714"/>
        <v>48207</v>
      </c>
      <c r="B26316" s="815">
        <f t="shared" si="1711"/>
        <v>359</v>
      </c>
      <c r="C26316" s="815">
        <f t="shared" si="1712"/>
        <v>7</v>
      </c>
      <c r="D26316" s="815">
        <f t="shared" si="1715"/>
        <v>352</v>
      </c>
      <c r="E26316" s="815">
        <v>2031</v>
      </c>
    </row>
    <row r="26317" spans="1:5">
      <c r="A26317" s="816">
        <f t="shared" si="1714"/>
        <v>48208</v>
      </c>
      <c r="B26317" s="815">
        <f t="shared" si="1711"/>
        <v>360</v>
      </c>
      <c r="C26317" s="815">
        <f t="shared" si="1712"/>
        <v>6</v>
      </c>
      <c r="D26317" s="815">
        <f t="shared" si="1715"/>
        <v>351</v>
      </c>
      <c r="E26317" s="815">
        <v>2031</v>
      </c>
    </row>
    <row r="26318" spans="1:5">
      <c r="A26318" s="816">
        <f t="shared" si="1714"/>
        <v>48209</v>
      </c>
      <c r="B26318" s="815">
        <f t="shared" si="1711"/>
        <v>361</v>
      </c>
      <c r="C26318" s="815">
        <f t="shared" si="1712"/>
        <v>5</v>
      </c>
      <c r="D26318" s="815">
        <f t="shared" si="1715"/>
        <v>350</v>
      </c>
      <c r="E26318" s="815">
        <v>2031</v>
      </c>
    </row>
    <row r="26319" spans="1:5">
      <c r="A26319" s="816">
        <f t="shared" si="1714"/>
        <v>48210</v>
      </c>
      <c r="B26319" s="815">
        <f t="shared" si="1711"/>
        <v>362</v>
      </c>
      <c r="C26319" s="815">
        <f t="shared" si="1712"/>
        <v>4</v>
      </c>
      <c r="D26319" s="815">
        <f t="shared" si="1715"/>
        <v>349</v>
      </c>
      <c r="E26319" s="815">
        <v>2031</v>
      </c>
    </row>
    <row r="26320" spans="1:5">
      <c r="A26320" s="816">
        <f t="shared" si="1714"/>
        <v>48211</v>
      </c>
      <c r="B26320" s="815">
        <f t="shared" si="1711"/>
        <v>363</v>
      </c>
      <c r="C26320" s="815">
        <f t="shared" si="1712"/>
        <v>3</v>
      </c>
      <c r="D26320" s="815">
        <f t="shared" si="1715"/>
        <v>348</v>
      </c>
      <c r="E26320" s="815">
        <v>2031</v>
      </c>
    </row>
    <row r="26321" spans="1:5">
      <c r="A26321" s="816">
        <f t="shared" si="1714"/>
        <v>48212</v>
      </c>
      <c r="B26321" s="815">
        <f t="shared" si="1711"/>
        <v>364</v>
      </c>
      <c r="C26321" s="815">
        <f t="shared" si="1712"/>
        <v>2</v>
      </c>
      <c r="D26321" s="815">
        <f t="shared" si="1715"/>
        <v>347</v>
      </c>
      <c r="E26321" s="815">
        <v>2031</v>
      </c>
    </row>
    <row r="26322" spans="1:5">
      <c r="A26322" s="816">
        <f t="shared" si="1714"/>
        <v>48213</v>
      </c>
      <c r="B26322" s="815">
        <f t="shared" si="1711"/>
        <v>365</v>
      </c>
      <c r="C26322" s="815">
        <f t="shared" si="1712"/>
        <v>1</v>
      </c>
      <c r="D26322" s="815">
        <f t="shared" si="1715"/>
        <v>346</v>
      </c>
      <c r="E26322" s="815">
        <v>2031</v>
      </c>
    </row>
    <row r="26323" spans="1:5">
      <c r="A26323" s="816">
        <f t="shared" si="1714"/>
        <v>48214</v>
      </c>
      <c r="B26323" s="815">
        <v>1</v>
      </c>
      <c r="C26323" s="815">
        <v>366</v>
      </c>
      <c r="D26323" s="815">
        <f t="shared" si="1715"/>
        <v>345</v>
      </c>
      <c r="E26323" s="815">
        <v>2032</v>
      </c>
    </row>
    <row r="26324" spans="1:5">
      <c r="A26324" s="816">
        <f t="shared" si="1714"/>
        <v>48215</v>
      </c>
      <c r="B26324" s="815">
        <f t="shared" si="1714"/>
        <v>2</v>
      </c>
      <c r="C26324" s="815">
        <f t="shared" ref="C26324:C26368" si="1716">C26323-1</f>
        <v>365</v>
      </c>
      <c r="D26324" s="815">
        <f t="shared" si="1715"/>
        <v>344</v>
      </c>
      <c r="E26324" s="815">
        <v>2032</v>
      </c>
    </row>
    <row r="26325" spans="1:5">
      <c r="A26325" s="816">
        <f t="shared" si="1714"/>
        <v>48216</v>
      </c>
      <c r="B26325" s="815">
        <f t="shared" ref="B26325:B26367" si="1717">B26324+1</f>
        <v>3</v>
      </c>
      <c r="C26325" s="815">
        <f t="shared" si="1716"/>
        <v>364</v>
      </c>
      <c r="D26325" s="815">
        <f t="shared" si="1715"/>
        <v>343</v>
      </c>
      <c r="E26325" s="815">
        <v>2032</v>
      </c>
    </row>
    <row r="26326" spans="1:5">
      <c r="A26326" s="816">
        <f t="shared" si="1714"/>
        <v>48217</v>
      </c>
      <c r="B26326" s="815">
        <f t="shared" si="1717"/>
        <v>4</v>
      </c>
      <c r="C26326" s="815">
        <f t="shared" si="1716"/>
        <v>363</v>
      </c>
      <c r="D26326" s="815">
        <f t="shared" si="1715"/>
        <v>342</v>
      </c>
      <c r="E26326" s="815">
        <v>2032</v>
      </c>
    </row>
    <row r="26327" spans="1:5">
      <c r="A26327" s="816">
        <f t="shared" si="1714"/>
        <v>48218</v>
      </c>
      <c r="B26327" s="815">
        <f t="shared" si="1717"/>
        <v>5</v>
      </c>
      <c r="C26327" s="815">
        <f t="shared" si="1716"/>
        <v>362</v>
      </c>
      <c r="D26327" s="815">
        <f t="shared" si="1715"/>
        <v>341</v>
      </c>
      <c r="E26327" s="815">
        <v>2032</v>
      </c>
    </row>
    <row r="26328" spans="1:5">
      <c r="A26328" s="816">
        <f t="shared" si="1714"/>
        <v>48219</v>
      </c>
      <c r="B26328" s="815">
        <f t="shared" si="1717"/>
        <v>6</v>
      </c>
      <c r="C26328" s="815">
        <f t="shared" si="1716"/>
        <v>361</v>
      </c>
      <c r="D26328" s="815">
        <f t="shared" si="1715"/>
        <v>340</v>
      </c>
      <c r="E26328" s="815">
        <v>2032</v>
      </c>
    </row>
    <row r="26329" spans="1:5">
      <c r="A26329" s="816">
        <f t="shared" si="1714"/>
        <v>48220</v>
      </c>
      <c r="B26329" s="815">
        <f t="shared" si="1717"/>
        <v>7</v>
      </c>
      <c r="C26329" s="815">
        <f t="shared" si="1716"/>
        <v>360</v>
      </c>
      <c r="D26329" s="815">
        <f t="shared" si="1715"/>
        <v>339</v>
      </c>
      <c r="E26329" s="815">
        <v>2032</v>
      </c>
    </row>
    <row r="26330" spans="1:5">
      <c r="A26330" s="816">
        <f t="shared" si="1714"/>
        <v>48221</v>
      </c>
      <c r="B26330" s="815">
        <f t="shared" si="1717"/>
        <v>8</v>
      </c>
      <c r="C26330" s="815">
        <f t="shared" si="1716"/>
        <v>359</v>
      </c>
      <c r="D26330" s="815">
        <f t="shared" si="1715"/>
        <v>338</v>
      </c>
      <c r="E26330" s="815">
        <v>2032</v>
      </c>
    </row>
    <row r="26331" spans="1:5">
      <c r="A26331" s="816">
        <f t="shared" si="1714"/>
        <v>48222</v>
      </c>
      <c r="B26331" s="815">
        <f t="shared" si="1717"/>
        <v>9</v>
      </c>
      <c r="C26331" s="815">
        <f t="shared" si="1716"/>
        <v>358</v>
      </c>
      <c r="D26331" s="815">
        <f t="shared" si="1715"/>
        <v>337</v>
      </c>
      <c r="E26331" s="815">
        <v>2032</v>
      </c>
    </row>
    <row r="26332" spans="1:5">
      <c r="A26332" s="816">
        <f t="shared" si="1714"/>
        <v>48223</v>
      </c>
      <c r="B26332" s="815">
        <f t="shared" si="1717"/>
        <v>10</v>
      </c>
      <c r="C26332" s="815">
        <f t="shared" si="1716"/>
        <v>357</v>
      </c>
      <c r="D26332" s="815">
        <f t="shared" si="1715"/>
        <v>336</v>
      </c>
      <c r="E26332" s="815">
        <v>2032</v>
      </c>
    </row>
    <row r="26333" spans="1:5">
      <c r="A26333" s="816">
        <f t="shared" si="1714"/>
        <v>48224</v>
      </c>
      <c r="B26333" s="815">
        <f t="shared" si="1717"/>
        <v>11</v>
      </c>
      <c r="C26333" s="815">
        <f t="shared" si="1716"/>
        <v>356</v>
      </c>
      <c r="D26333" s="815">
        <f t="shared" si="1715"/>
        <v>335</v>
      </c>
      <c r="E26333" s="815">
        <v>2032</v>
      </c>
    </row>
    <row r="26334" spans="1:5">
      <c r="A26334" s="816">
        <f t="shared" si="1714"/>
        <v>48225</v>
      </c>
      <c r="B26334" s="815">
        <f t="shared" si="1717"/>
        <v>12</v>
      </c>
      <c r="C26334" s="815">
        <f t="shared" si="1716"/>
        <v>355</v>
      </c>
      <c r="D26334" s="815">
        <f t="shared" si="1715"/>
        <v>334</v>
      </c>
      <c r="E26334" s="815">
        <v>2032</v>
      </c>
    </row>
    <row r="26335" spans="1:5">
      <c r="A26335" s="816">
        <f t="shared" si="1714"/>
        <v>48226</v>
      </c>
      <c r="B26335" s="815">
        <f t="shared" si="1717"/>
        <v>13</v>
      </c>
      <c r="C26335" s="815">
        <f t="shared" si="1716"/>
        <v>354</v>
      </c>
      <c r="D26335" s="815">
        <f t="shared" si="1715"/>
        <v>333</v>
      </c>
      <c r="E26335" s="815">
        <v>2032</v>
      </c>
    </row>
    <row r="26336" spans="1:5">
      <c r="A26336" s="816">
        <f t="shared" si="1714"/>
        <v>48227</v>
      </c>
      <c r="B26336" s="815">
        <f t="shared" si="1717"/>
        <v>14</v>
      </c>
      <c r="C26336" s="815">
        <f t="shared" si="1716"/>
        <v>353</v>
      </c>
      <c r="D26336" s="815">
        <f t="shared" si="1715"/>
        <v>332</v>
      </c>
      <c r="E26336" s="815">
        <v>2032</v>
      </c>
    </row>
    <row r="26337" spans="1:5">
      <c r="A26337" s="816">
        <f t="shared" si="1714"/>
        <v>48228</v>
      </c>
      <c r="B26337" s="815">
        <f t="shared" si="1717"/>
        <v>15</v>
      </c>
      <c r="C26337" s="815">
        <f t="shared" si="1716"/>
        <v>352</v>
      </c>
      <c r="D26337" s="815">
        <f t="shared" si="1715"/>
        <v>331</v>
      </c>
      <c r="E26337" s="815">
        <v>2032</v>
      </c>
    </row>
    <row r="26338" spans="1:5">
      <c r="A26338" s="816">
        <f t="shared" si="1714"/>
        <v>48229</v>
      </c>
      <c r="B26338" s="815">
        <f t="shared" si="1717"/>
        <v>16</v>
      </c>
      <c r="C26338" s="815">
        <f t="shared" si="1716"/>
        <v>351</v>
      </c>
      <c r="D26338" s="815">
        <f t="shared" si="1715"/>
        <v>330</v>
      </c>
      <c r="E26338" s="815">
        <v>2032</v>
      </c>
    </row>
    <row r="26339" spans="1:5">
      <c r="A26339" s="816">
        <f t="shared" si="1714"/>
        <v>48230</v>
      </c>
      <c r="B26339" s="815">
        <f t="shared" si="1717"/>
        <v>17</v>
      </c>
      <c r="C26339" s="815">
        <f t="shared" si="1716"/>
        <v>350</v>
      </c>
      <c r="D26339" s="815">
        <f t="shared" si="1715"/>
        <v>329</v>
      </c>
      <c r="E26339" s="815">
        <v>2032</v>
      </c>
    </row>
    <row r="26340" spans="1:5">
      <c r="A26340" s="816">
        <f t="shared" si="1714"/>
        <v>48231</v>
      </c>
      <c r="B26340" s="815">
        <f t="shared" si="1717"/>
        <v>18</v>
      </c>
      <c r="C26340" s="815">
        <f t="shared" si="1716"/>
        <v>349</v>
      </c>
      <c r="D26340" s="815">
        <f t="shared" si="1715"/>
        <v>328</v>
      </c>
      <c r="E26340" s="815">
        <v>2032</v>
      </c>
    </row>
    <row r="26341" spans="1:5">
      <c r="A26341" s="816">
        <f t="shared" si="1714"/>
        <v>48232</v>
      </c>
      <c r="B26341" s="815">
        <f t="shared" si="1717"/>
        <v>19</v>
      </c>
      <c r="C26341" s="815">
        <f t="shared" si="1716"/>
        <v>348</v>
      </c>
      <c r="D26341" s="815">
        <f t="shared" si="1715"/>
        <v>327</v>
      </c>
      <c r="E26341" s="815">
        <v>2032</v>
      </c>
    </row>
    <row r="26342" spans="1:5">
      <c r="A26342" s="816">
        <f t="shared" si="1714"/>
        <v>48233</v>
      </c>
      <c r="B26342" s="815">
        <f t="shared" si="1717"/>
        <v>20</v>
      </c>
      <c r="C26342" s="815">
        <f t="shared" si="1716"/>
        <v>347</v>
      </c>
      <c r="D26342" s="815">
        <f t="shared" si="1715"/>
        <v>326</v>
      </c>
      <c r="E26342" s="815">
        <v>2032</v>
      </c>
    </row>
    <row r="26343" spans="1:5">
      <c r="A26343" s="816">
        <f t="shared" si="1714"/>
        <v>48234</v>
      </c>
      <c r="B26343" s="815">
        <f t="shared" si="1717"/>
        <v>21</v>
      </c>
      <c r="C26343" s="815">
        <f t="shared" si="1716"/>
        <v>346</v>
      </c>
      <c r="D26343" s="815">
        <f t="shared" si="1715"/>
        <v>325</v>
      </c>
      <c r="E26343" s="815">
        <v>2032</v>
      </c>
    </row>
    <row r="26344" spans="1:5">
      <c r="A26344" s="816">
        <f t="shared" si="1714"/>
        <v>48235</v>
      </c>
      <c r="B26344" s="815">
        <f t="shared" si="1717"/>
        <v>22</v>
      </c>
      <c r="C26344" s="815">
        <f t="shared" si="1716"/>
        <v>345</v>
      </c>
      <c r="D26344" s="815">
        <f t="shared" si="1715"/>
        <v>324</v>
      </c>
      <c r="E26344" s="815">
        <v>2032</v>
      </c>
    </row>
    <row r="26345" spans="1:5">
      <c r="A26345" s="816">
        <f t="shared" si="1714"/>
        <v>48236</v>
      </c>
      <c r="B26345" s="815">
        <f t="shared" si="1717"/>
        <v>23</v>
      </c>
      <c r="C26345" s="815">
        <f t="shared" si="1716"/>
        <v>344</v>
      </c>
      <c r="D26345" s="815">
        <f t="shared" si="1715"/>
        <v>323</v>
      </c>
      <c r="E26345" s="815">
        <v>2032</v>
      </c>
    </row>
    <row r="26346" spans="1:5">
      <c r="A26346" s="816">
        <f t="shared" si="1714"/>
        <v>48237</v>
      </c>
      <c r="B26346" s="815">
        <f t="shared" si="1717"/>
        <v>24</v>
      </c>
      <c r="C26346" s="815">
        <f t="shared" si="1716"/>
        <v>343</v>
      </c>
      <c r="D26346" s="815">
        <f t="shared" si="1715"/>
        <v>322</v>
      </c>
      <c r="E26346" s="815">
        <v>2032</v>
      </c>
    </row>
    <row r="26347" spans="1:5">
      <c r="A26347" s="816">
        <f t="shared" si="1714"/>
        <v>48238</v>
      </c>
      <c r="B26347" s="815">
        <f t="shared" si="1717"/>
        <v>25</v>
      </c>
      <c r="C26347" s="815">
        <f t="shared" si="1716"/>
        <v>342</v>
      </c>
      <c r="D26347" s="815">
        <f t="shared" si="1715"/>
        <v>321</v>
      </c>
      <c r="E26347" s="815">
        <v>2032</v>
      </c>
    </row>
    <row r="26348" spans="1:5">
      <c r="A26348" s="816">
        <f t="shared" si="1714"/>
        <v>48239</v>
      </c>
      <c r="B26348" s="815">
        <f t="shared" si="1717"/>
        <v>26</v>
      </c>
      <c r="C26348" s="815">
        <f t="shared" si="1716"/>
        <v>341</v>
      </c>
      <c r="D26348" s="815">
        <f t="shared" si="1715"/>
        <v>320</v>
      </c>
      <c r="E26348" s="815">
        <v>2032</v>
      </c>
    </row>
    <row r="26349" spans="1:5">
      <c r="A26349" s="816">
        <f t="shared" si="1714"/>
        <v>48240</v>
      </c>
      <c r="B26349" s="815">
        <f t="shared" si="1717"/>
        <v>27</v>
      </c>
      <c r="C26349" s="815">
        <f t="shared" si="1716"/>
        <v>340</v>
      </c>
      <c r="D26349" s="815">
        <f t="shared" si="1715"/>
        <v>319</v>
      </c>
      <c r="E26349" s="815">
        <v>2032</v>
      </c>
    </row>
    <row r="26350" spans="1:5">
      <c r="A26350" s="816">
        <f t="shared" si="1714"/>
        <v>48241</v>
      </c>
      <c r="B26350" s="815">
        <f t="shared" si="1717"/>
        <v>28</v>
      </c>
      <c r="C26350" s="815">
        <f t="shared" si="1716"/>
        <v>339</v>
      </c>
      <c r="D26350" s="815">
        <f t="shared" si="1715"/>
        <v>318</v>
      </c>
      <c r="E26350" s="815">
        <v>2032</v>
      </c>
    </row>
    <row r="26351" spans="1:5">
      <c r="A26351" s="816">
        <f t="shared" si="1714"/>
        <v>48242</v>
      </c>
      <c r="B26351" s="815">
        <f t="shared" si="1717"/>
        <v>29</v>
      </c>
      <c r="C26351" s="815">
        <f t="shared" si="1716"/>
        <v>338</v>
      </c>
      <c r="D26351" s="815">
        <f t="shared" si="1715"/>
        <v>317</v>
      </c>
      <c r="E26351" s="815">
        <v>2032</v>
      </c>
    </row>
    <row r="26352" spans="1:5">
      <c r="A26352" s="816">
        <f t="shared" si="1714"/>
        <v>48243</v>
      </c>
      <c r="B26352" s="815">
        <f t="shared" si="1717"/>
        <v>30</v>
      </c>
      <c r="C26352" s="815">
        <f t="shared" si="1716"/>
        <v>337</v>
      </c>
      <c r="D26352" s="815">
        <f t="shared" si="1715"/>
        <v>316</v>
      </c>
      <c r="E26352" s="815">
        <v>2032</v>
      </c>
    </row>
    <row r="26353" spans="1:5">
      <c r="A26353" s="816">
        <f t="shared" si="1714"/>
        <v>48244</v>
      </c>
      <c r="B26353" s="815">
        <f t="shared" si="1717"/>
        <v>31</v>
      </c>
      <c r="C26353" s="815">
        <f t="shared" si="1716"/>
        <v>336</v>
      </c>
      <c r="D26353" s="815">
        <f t="shared" si="1715"/>
        <v>315</v>
      </c>
      <c r="E26353" s="815">
        <v>2032</v>
      </c>
    </row>
    <row r="26354" spans="1:5">
      <c r="A26354" s="816">
        <f t="shared" si="1714"/>
        <v>48245</v>
      </c>
      <c r="B26354" s="815">
        <f t="shared" si="1717"/>
        <v>32</v>
      </c>
      <c r="C26354" s="815">
        <f t="shared" si="1716"/>
        <v>335</v>
      </c>
      <c r="D26354" s="815">
        <f t="shared" si="1715"/>
        <v>314</v>
      </c>
      <c r="E26354" s="815">
        <v>2032</v>
      </c>
    </row>
    <row r="26355" spans="1:5">
      <c r="A26355" s="816">
        <f t="shared" ref="A26355:A26418" si="1718">A26354+1</f>
        <v>48246</v>
      </c>
      <c r="B26355" s="815">
        <f t="shared" si="1717"/>
        <v>33</v>
      </c>
      <c r="C26355" s="815">
        <f t="shared" si="1716"/>
        <v>334</v>
      </c>
      <c r="D26355" s="815">
        <f t="shared" si="1715"/>
        <v>313</v>
      </c>
      <c r="E26355" s="815">
        <v>2032</v>
      </c>
    </row>
    <row r="26356" spans="1:5">
      <c r="A26356" s="816">
        <f t="shared" si="1718"/>
        <v>48247</v>
      </c>
      <c r="B26356" s="815">
        <f t="shared" si="1717"/>
        <v>34</v>
      </c>
      <c r="C26356" s="815">
        <f t="shared" si="1716"/>
        <v>333</v>
      </c>
      <c r="D26356" s="815">
        <f t="shared" si="1715"/>
        <v>312</v>
      </c>
      <c r="E26356" s="815">
        <v>2032</v>
      </c>
    </row>
    <row r="26357" spans="1:5">
      <c r="A26357" s="816">
        <f t="shared" si="1718"/>
        <v>48248</v>
      </c>
      <c r="B26357" s="815">
        <f t="shared" si="1717"/>
        <v>35</v>
      </c>
      <c r="C26357" s="815">
        <f t="shared" si="1716"/>
        <v>332</v>
      </c>
      <c r="D26357" s="815">
        <f t="shared" si="1715"/>
        <v>311</v>
      </c>
      <c r="E26357" s="815">
        <v>2032</v>
      </c>
    </row>
    <row r="26358" spans="1:5">
      <c r="A26358" s="816">
        <f t="shared" si="1718"/>
        <v>48249</v>
      </c>
      <c r="B26358" s="815">
        <f t="shared" si="1717"/>
        <v>36</v>
      </c>
      <c r="C26358" s="815">
        <f t="shared" si="1716"/>
        <v>331</v>
      </c>
      <c r="D26358" s="815">
        <f t="shared" si="1715"/>
        <v>310</v>
      </c>
      <c r="E26358" s="815">
        <v>2032</v>
      </c>
    </row>
    <row r="26359" spans="1:5">
      <c r="A26359" s="816">
        <f t="shared" si="1718"/>
        <v>48250</v>
      </c>
      <c r="B26359" s="815">
        <f t="shared" si="1717"/>
        <v>37</v>
      </c>
      <c r="C26359" s="815">
        <f t="shared" si="1716"/>
        <v>330</v>
      </c>
      <c r="D26359" s="815">
        <f t="shared" si="1715"/>
        <v>309</v>
      </c>
      <c r="E26359" s="815">
        <v>2032</v>
      </c>
    </row>
    <row r="26360" spans="1:5">
      <c r="A26360" s="816">
        <f t="shared" si="1718"/>
        <v>48251</v>
      </c>
      <c r="B26360" s="815">
        <f t="shared" si="1717"/>
        <v>38</v>
      </c>
      <c r="C26360" s="815">
        <f t="shared" si="1716"/>
        <v>329</v>
      </c>
      <c r="D26360" s="815">
        <f t="shared" si="1715"/>
        <v>308</v>
      </c>
      <c r="E26360" s="815">
        <v>2032</v>
      </c>
    </row>
    <row r="26361" spans="1:5">
      <c r="A26361" s="816">
        <f t="shared" si="1718"/>
        <v>48252</v>
      </c>
      <c r="B26361" s="815">
        <f t="shared" si="1717"/>
        <v>39</v>
      </c>
      <c r="C26361" s="815">
        <f t="shared" si="1716"/>
        <v>328</v>
      </c>
      <c r="D26361" s="815">
        <f t="shared" si="1715"/>
        <v>307</v>
      </c>
      <c r="E26361" s="815">
        <v>2032</v>
      </c>
    </row>
    <row r="26362" spans="1:5">
      <c r="A26362" s="816">
        <f t="shared" si="1718"/>
        <v>48253</v>
      </c>
      <c r="B26362" s="815">
        <f t="shared" si="1717"/>
        <v>40</v>
      </c>
      <c r="C26362" s="815">
        <f t="shared" si="1716"/>
        <v>327</v>
      </c>
      <c r="D26362" s="815">
        <f t="shared" si="1715"/>
        <v>306</v>
      </c>
      <c r="E26362" s="815">
        <v>2032</v>
      </c>
    </row>
    <row r="26363" spans="1:5">
      <c r="A26363" s="816">
        <f t="shared" si="1718"/>
        <v>48254</v>
      </c>
      <c r="B26363" s="815">
        <f t="shared" si="1717"/>
        <v>41</v>
      </c>
      <c r="C26363" s="815">
        <f t="shared" si="1716"/>
        <v>326</v>
      </c>
      <c r="D26363" s="815">
        <f t="shared" si="1715"/>
        <v>305</v>
      </c>
      <c r="E26363" s="815">
        <v>2032</v>
      </c>
    </row>
    <row r="26364" spans="1:5">
      <c r="A26364" s="816">
        <f t="shared" si="1718"/>
        <v>48255</v>
      </c>
      <c r="B26364" s="815">
        <f t="shared" si="1717"/>
        <v>42</v>
      </c>
      <c r="C26364" s="815">
        <f t="shared" si="1716"/>
        <v>325</v>
      </c>
      <c r="D26364" s="815">
        <f t="shared" si="1715"/>
        <v>304</v>
      </c>
      <c r="E26364" s="815">
        <v>2032</v>
      </c>
    </row>
    <row r="26365" spans="1:5">
      <c r="A26365" s="816">
        <f t="shared" si="1718"/>
        <v>48256</v>
      </c>
      <c r="B26365" s="815">
        <f t="shared" si="1717"/>
        <v>43</v>
      </c>
      <c r="C26365" s="815">
        <f t="shared" si="1716"/>
        <v>324</v>
      </c>
      <c r="D26365" s="815">
        <f t="shared" si="1715"/>
        <v>303</v>
      </c>
      <c r="E26365" s="815">
        <v>2032</v>
      </c>
    </row>
    <row r="26366" spans="1:5">
      <c r="A26366" s="816">
        <f t="shared" si="1718"/>
        <v>48257</v>
      </c>
      <c r="B26366" s="815">
        <f t="shared" si="1717"/>
        <v>44</v>
      </c>
      <c r="C26366" s="815">
        <f t="shared" si="1716"/>
        <v>323</v>
      </c>
      <c r="D26366" s="815">
        <f t="shared" si="1715"/>
        <v>302</v>
      </c>
      <c r="E26366" s="815">
        <v>2032</v>
      </c>
    </row>
    <row r="26367" spans="1:5">
      <c r="A26367" s="816">
        <f t="shared" si="1718"/>
        <v>48258</v>
      </c>
      <c r="B26367" s="815">
        <f t="shared" si="1717"/>
        <v>45</v>
      </c>
      <c r="C26367" s="815">
        <f t="shared" si="1716"/>
        <v>322</v>
      </c>
      <c r="D26367" s="815">
        <f t="shared" si="1715"/>
        <v>301</v>
      </c>
      <c r="E26367" s="815">
        <v>2032</v>
      </c>
    </row>
    <row r="26368" spans="1:5">
      <c r="A26368" s="816">
        <f>A26367+1</f>
        <v>48259</v>
      </c>
      <c r="B26368" s="815">
        <f>B26367+1</f>
        <v>46</v>
      </c>
      <c r="C26368" s="815">
        <f t="shared" si="1716"/>
        <v>321</v>
      </c>
      <c r="D26368" s="815">
        <f>D26366-1</f>
        <v>301</v>
      </c>
      <c r="E26368" s="815">
        <v>2032</v>
      </c>
    </row>
    <row r="26369" spans="1:5">
      <c r="A26369" s="816">
        <f t="shared" si="1718"/>
        <v>48260</v>
      </c>
      <c r="B26369" s="815">
        <f t="shared" ref="B26369:B26431" si="1719">B26368+1</f>
        <v>47</v>
      </c>
      <c r="C26369" s="815">
        <f t="shared" ref="C26369:C26431" si="1720">C26368-1</f>
        <v>320</v>
      </c>
      <c r="D26369" s="815">
        <f t="shared" ref="D26369:D26431" si="1721">D26368-1</f>
        <v>300</v>
      </c>
      <c r="E26369" s="815">
        <v>2032</v>
      </c>
    </row>
    <row r="26370" spans="1:5">
      <c r="A26370" s="816">
        <f t="shared" si="1718"/>
        <v>48261</v>
      </c>
      <c r="B26370" s="815">
        <f t="shared" si="1719"/>
        <v>48</v>
      </c>
      <c r="C26370" s="815">
        <f t="shared" si="1720"/>
        <v>319</v>
      </c>
      <c r="D26370" s="815">
        <f t="shared" si="1721"/>
        <v>299</v>
      </c>
      <c r="E26370" s="815">
        <v>2032</v>
      </c>
    </row>
    <row r="26371" spans="1:5">
      <c r="A26371" s="816">
        <f t="shared" si="1718"/>
        <v>48262</v>
      </c>
      <c r="B26371" s="815">
        <f t="shared" si="1719"/>
        <v>49</v>
      </c>
      <c r="C26371" s="815">
        <f t="shared" si="1720"/>
        <v>318</v>
      </c>
      <c r="D26371" s="815">
        <f t="shared" si="1721"/>
        <v>298</v>
      </c>
      <c r="E26371" s="815">
        <v>2032</v>
      </c>
    </row>
    <row r="26372" spans="1:5">
      <c r="A26372" s="816">
        <f t="shared" si="1718"/>
        <v>48263</v>
      </c>
      <c r="B26372" s="815">
        <f t="shared" si="1719"/>
        <v>50</v>
      </c>
      <c r="C26372" s="815">
        <f t="shared" si="1720"/>
        <v>317</v>
      </c>
      <c r="D26372" s="815">
        <f t="shared" si="1721"/>
        <v>297</v>
      </c>
      <c r="E26372" s="815">
        <v>2032</v>
      </c>
    </row>
    <row r="26373" spans="1:5">
      <c r="A26373" s="816">
        <f t="shared" si="1718"/>
        <v>48264</v>
      </c>
      <c r="B26373" s="815">
        <f t="shared" si="1719"/>
        <v>51</v>
      </c>
      <c r="C26373" s="815">
        <f t="shared" si="1720"/>
        <v>316</v>
      </c>
      <c r="D26373" s="815">
        <f t="shared" si="1721"/>
        <v>296</v>
      </c>
      <c r="E26373" s="815">
        <v>2032</v>
      </c>
    </row>
    <row r="26374" spans="1:5">
      <c r="A26374" s="816">
        <f t="shared" si="1718"/>
        <v>48265</v>
      </c>
      <c r="B26374" s="815">
        <f t="shared" si="1719"/>
        <v>52</v>
      </c>
      <c r="C26374" s="815">
        <f t="shared" si="1720"/>
        <v>315</v>
      </c>
      <c r="D26374" s="815">
        <f t="shared" si="1721"/>
        <v>295</v>
      </c>
      <c r="E26374" s="815">
        <v>2032</v>
      </c>
    </row>
    <row r="26375" spans="1:5">
      <c r="A26375" s="816">
        <f t="shared" si="1718"/>
        <v>48266</v>
      </c>
      <c r="B26375" s="815">
        <f t="shared" si="1719"/>
        <v>53</v>
      </c>
      <c r="C26375" s="815">
        <f t="shared" si="1720"/>
        <v>314</v>
      </c>
      <c r="D26375" s="815">
        <f t="shared" si="1721"/>
        <v>294</v>
      </c>
      <c r="E26375" s="815">
        <v>2032</v>
      </c>
    </row>
    <row r="26376" spans="1:5">
      <c r="A26376" s="816">
        <f t="shared" si="1718"/>
        <v>48267</v>
      </c>
      <c r="B26376" s="815">
        <f t="shared" si="1719"/>
        <v>54</v>
      </c>
      <c r="C26376" s="815">
        <f t="shared" si="1720"/>
        <v>313</v>
      </c>
      <c r="D26376" s="815">
        <f t="shared" si="1721"/>
        <v>293</v>
      </c>
      <c r="E26376" s="815">
        <v>2032</v>
      </c>
    </row>
    <row r="26377" spans="1:5">
      <c r="A26377" s="816">
        <f t="shared" si="1718"/>
        <v>48268</v>
      </c>
      <c r="B26377" s="815">
        <f t="shared" si="1719"/>
        <v>55</v>
      </c>
      <c r="C26377" s="815">
        <f t="shared" si="1720"/>
        <v>312</v>
      </c>
      <c r="D26377" s="815">
        <f t="shared" si="1721"/>
        <v>292</v>
      </c>
      <c r="E26377" s="815">
        <v>2032</v>
      </c>
    </row>
    <row r="26378" spans="1:5">
      <c r="A26378" s="816">
        <f t="shared" si="1718"/>
        <v>48269</v>
      </c>
      <c r="B26378" s="815">
        <f t="shared" si="1719"/>
        <v>56</v>
      </c>
      <c r="C26378" s="815">
        <f t="shared" si="1720"/>
        <v>311</v>
      </c>
      <c r="D26378" s="815">
        <f t="shared" si="1721"/>
        <v>291</v>
      </c>
      <c r="E26378" s="815">
        <v>2032</v>
      </c>
    </row>
    <row r="26379" spans="1:5">
      <c r="A26379" s="816">
        <f t="shared" si="1718"/>
        <v>48270</v>
      </c>
      <c r="B26379" s="815">
        <f t="shared" si="1719"/>
        <v>57</v>
      </c>
      <c r="C26379" s="815">
        <f t="shared" si="1720"/>
        <v>310</v>
      </c>
      <c r="D26379" s="815">
        <f t="shared" si="1721"/>
        <v>290</v>
      </c>
      <c r="E26379" s="815">
        <v>2032</v>
      </c>
    </row>
    <row r="26380" spans="1:5">
      <c r="A26380" s="816">
        <f t="shared" si="1718"/>
        <v>48271</v>
      </c>
      <c r="B26380" s="815">
        <f t="shared" si="1719"/>
        <v>58</v>
      </c>
      <c r="C26380" s="815">
        <f t="shared" si="1720"/>
        <v>309</v>
      </c>
      <c r="D26380" s="815">
        <f t="shared" si="1721"/>
        <v>289</v>
      </c>
      <c r="E26380" s="815">
        <v>2032</v>
      </c>
    </row>
    <row r="26381" spans="1:5">
      <c r="A26381" s="816">
        <f t="shared" si="1718"/>
        <v>48272</v>
      </c>
      <c r="B26381" s="815">
        <f t="shared" si="1719"/>
        <v>59</v>
      </c>
      <c r="C26381" s="815">
        <f t="shared" si="1720"/>
        <v>308</v>
      </c>
      <c r="D26381" s="815">
        <f t="shared" si="1721"/>
        <v>288</v>
      </c>
      <c r="E26381" s="815">
        <v>2032</v>
      </c>
    </row>
    <row r="26382" spans="1:5">
      <c r="A26382" s="816">
        <f t="shared" si="1718"/>
        <v>48273</v>
      </c>
      <c r="B26382" s="815">
        <f t="shared" si="1719"/>
        <v>60</v>
      </c>
      <c r="C26382" s="815">
        <f t="shared" si="1720"/>
        <v>307</v>
      </c>
      <c r="D26382" s="815">
        <f t="shared" si="1721"/>
        <v>287</v>
      </c>
      <c r="E26382" s="815">
        <v>2032</v>
      </c>
    </row>
    <row r="26383" spans="1:5">
      <c r="A26383" s="816">
        <f t="shared" si="1718"/>
        <v>48274</v>
      </c>
      <c r="B26383" s="815">
        <f t="shared" si="1719"/>
        <v>61</v>
      </c>
      <c r="C26383" s="815">
        <f t="shared" si="1720"/>
        <v>306</v>
      </c>
      <c r="D26383" s="815">
        <f t="shared" si="1721"/>
        <v>286</v>
      </c>
      <c r="E26383" s="815">
        <v>2032</v>
      </c>
    </row>
    <row r="26384" spans="1:5">
      <c r="A26384" s="816">
        <f t="shared" si="1718"/>
        <v>48275</v>
      </c>
      <c r="B26384" s="815">
        <f t="shared" si="1719"/>
        <v>62</v>
      </c>
      <c r="C26384" s="815">
        <f t="shared" si="1720"/>
        <v>305</v>
      </c>
      <c r="D26384" s="815">
        <f t="shared" si="1721"/>
        <v>285</v>
      </c>
      <c r="E26384" s="815">
        <v>2032</v>
      </c>
    </row>
    <row r="26385" spans="1:5">
      <c r="A26385" s="816">
        <f t="shared" si="1718"/>
        <v>48276</v>
      </c>
      <c r="B26385" s="815">
        <f t="shared" si="1719"/>
        <v>63</v>
      </c>
      <c r="C26385" s="815">
        <f t="shared" si="1720"/>
        <v>304</v>
      </c>
      <c r="D26385" s="815">
        <f t="shared" si="1721"/>
        <v>284</v>
      </c>
      <c r="E26385" s="815">
        <v>2032</v>
      </c>
    </row>
    <row r="26386" spans="1:5">
      <c r="A26386" s="816">
        <f t="shared" si="1718"/>
        <v>48277</v>
      </c>
      <c r="B26386" s="815">
        <f t="shared" si="1719"/>
        <v>64</v>
      </c>
      <c r="C26386" s="815">
        <f t="shared" si="1720"/>
        <v>303</v>
      </c>
      <c r="D26386" s="815">
        <f t="shared" si="1721"/>
        <v>283</v>
      </c>
      <c r="E26386" s="815">
        <v>2032</v>
      </c>
    </row>
    <row r="26387" spans="1:5">
      <c r="A26387" s="816">
        <f t="shared" si="1718"/>
        <v>48278</v>
      </c>
      <c r="B26387" s="815">
        <f t="shared" si="1719"/>
        <v>65</v>
      </c>
      <c r="C26387" s="815">
        <f t="shared" si="1720"/>
        <v>302</v>
      </c>
      <c r="D26387" s="815">
        <f t="shared" si="1721"/>
        <v>282</v>
      </c>
      <c r="E26387" s="815">
        <v>2032</v>
      </c>
    </row>
    <row r="26388" spans="1:5">
      <c r="A26388" s="816">
        <f t="shared" si="1718"/>
        <v>48279</v>
      </c>
      <c r="B26388" s="815">
        <f t="shared" si="1719"/>
        <v>66</v>
      </c>
      <c r="C26388" s="815">
        <f t="shared" si="1720"/>
        <v>301</v>
      </c>
      <c r="D26388" s="815">
        <f t="shared" si="1721"/>
        <v>281</v>
      </c>
      <c r="E26388" s="815">
        <v>2032</v>
      </c>
    </row>
    <row r="26389" spans="1:5">
      <c r="A26389" s="816">
        <f t="shared" si="1718"/>
        <v>48280</v>
      </c>
      <c r="B26389" s="815">
        <f t="shared" si="1719"/>
        <v>67</v>
      </c>
      <c r="C26389" s="815">
        <f t="shared" si="1720"/>
        <v>300</v>
      </c>
      <c r="D26389" s="815">
        <f t="shared" si="1721"/>
        <v>280</v>
      </c>
      <c r="E26389" s="815">
        <v>2032</v>
      </c>
    </row>
    <row r="26390" spans="1:5">
      <c r="A26390" s="816">
        <f t="shared" si="1718"/>
        <v>48281</v>
      </c>
      <c r="B26390" s="815">
        <f t="shared" si="1719"/>
        <v>68</v>
      </c>
      <c r="C26390" s="815">
        <f t="shared" si="1720"/>
        <v>299</v>
      </c>
      <c r="D26390" s="815">
        <f t="shared" si="1721"/>
        <v>279</v>
      </c>
      <c r="E26390" s="815">
        <v>2032</v>
      </c>
    </row>
    <row r="26391" spans="1:5">
      <c r="A26391" s="816">
        <f t="shared" si="1718"/>
        <v>48282</v>
      </c>
      <c r="B26391" s="815">
        <f t="shared" si="1719"/>
        <v>69</v>
      </c>
      <c r="C26391" s="815">
        <f t="shared" si="1720"/>
        <v>298</v>
      </c>
      <c r="D26391" s="815">
        <f t="shared" si="1721"/>
        <v>278</v>
      </c>
      <c r="E26391" s="815">
        <v>2032</v>
      </c>
    </row>
    <row r="26392" spans="1:5">
      <c r="A26392" s="816">
        <f t="shared" si="1718"/>
        <v>48283</v>
      </c>
      <c r="B26392" s="815">
        <f t="shared" si="1719"/>
        <v>70</v>
      </c>
      <c r="C26392" s="815">
        <f t="shared" si="1720"/>
        <v>297</v>
      </c>
      <c r="D26392" s="815">
        <f t="shared" si="1721"/>
        <v>277</v>
      </c>
      <c r="E26392" s="815">
        <v>2032</v>
      </c>
    </row>
    <row r="26393" spans="1:5">
      <c r="A26393" s="816">
        <f t="shared" si="1718"/>
        <v>48284</v>
      </c>
      <c r="B26393" s="815">
        <f t="shared" si="1719"/>
        <v>71</v>
      </c>
      <c r="C26393" s="815">
        <f t="shared" si="1720"/>
        <v>296</v>
      </c>
      <c r="D26393" s="815">
        <f t="shared" si="1721"/>
        <v>276</v>
      </c>
      <c r="E26393" s="815">
        <v>2032</v>
      </c>
    </row>
    <row r="26394" spans="1:5">
      <c r="A26394" s="816">
        <f t="shared" si="1718"/>
        <v>48285</v>
      </c>
      <c r="B26394" s="815">
        <f t="shared" si="1719"/>
        <v>72</v>
      </c>
      <c r="C26394" s="815">
        <f t="shared" si="1720"/>
        <v>295</v>
      </c>
      <c r="D26394" s="815">
        <f t="shared" si="1721"/>
        <v>275</v>
      </c>
      <c r="E26394" s="815">
        <v>2032</v>
      </c>
    </row>
    <row r="26395" spans="1:5">
      <c r="A26395" s="816">
        <f t="shared" si="1718"/>
        <v>48286</v>
      </c>
      <c r="B26395" s="815">
        <f t="shared" si="1719"/>
        <v>73</v>
      </c>
      <c r="C26395" s="815">
        <f t="shared" si="1720"/>
        <v>294</v>
      </c>
      <c r="D26395" s="815">
        <f t="shared" si="1721"/>
        <v>274</v>
      </c>
      <c r="E26395" s="815">
        <v>2032</v>
      </c>
    </row>
    <row r="26396" spans="1:5">
      <c r="A26396" s="816">
        <f t="shared" si="1718"/>
        <v>48287</v>
      </c>
      <c r="B26396" s="815">
        <f t="shared" si="1719"/>
        <v>74</v>
      </c>
      <c r="C26396" s="815">
        <f t="shared" si="1720"/>
        <v>293</v>
      </c>
      <c r="D26396" s="815">
        <f t="shared" si="1721"/>
        <v>273</v>
      </c>
      <c r="E26396" s="815">
        <v>2032</v>
      </c>
    </row>
    <row r="26397" spans="1:5">
      <c r="A26397" s="816">
        <f t="shared" si="1718"/>
        <v>48288</v>
      </c>
      <c r="B26397" s="815">
        <f t="shared" si="1719"/>
        <v>75</v>
      </c>
      <c r="C26397" s="815">
        <f t="shared" si="1720"/>
        <v>292</v>
      </c>
      <c r="D26397" s="815">
        <f t="shared" si="1721"/>
        <v>272</v>
      </c>
      <c r="E26397" s="815">
        <v>2032</v>
      </c>
    </row>
    <row r="26398" spans="1:5">
      <c r="A26398" s="816">
        <f t="shared" si="1718"/>
        <v>48289</v>
      </c>
      <c r="B26398" s="815">
        <f t="shared" si="1719"/>
        <v>76</v>
      </c>
      <c r="C26398" s="815">
        <f t="shared" si="1720"/>
        <v>291</v>
      </c>
      <c r="D26398" s="815">
        <f t="shared" si="1721"/>
        <v>271</v>
      </c>
      <c r="E26398" s="815">
        <v>2032</v>
      </c>
    </row>
    <row r="26399" spans="1:5">
      <c r="A26399" s="816">
        <f t="shared" si="1718"/>
        <v>48290</v>
      </c>
      <c r="B26399" s="815">
        <f t="shared" si="1719"/>
        <v>77</v>
      </c>
      <c r="C26399" s="815">
        <f t="shared" si="1720"/>
        <v>290</v>
      </c>
      <c r="D26399" s="815">
        <f t="shared" si="1721"/>
        <v>270</v>
      </c>
      <c r="E26399" s="815">
        <v>2032</v>
      </c>
    </row>
    <row r="26400" spans="1:5">
      <c r="A26400" s="816">
        <f t="shared" si="1718"/>
        <v>48291</v>
      </c>
      <c r="B26400" s="815">
        <f t="shared" si="1719"/>
        <v>78</v>
      </c>
      <c r="C26400" s="815">
        <f t="shared" si="1720"/>
        <v>289</v>
      </c>
      <c r="D26400" s="815">
        <f t="shared" si="1721"/>
        <v>269</v>
      </c>
      <c r="E26400" s="815">
        <v>2032</v>
      </c>
    </row>
    <row r="26401" spans="1:5">
      <c r="A26401" s="816">
        <f t="shared" si="1718"/>
        <v>48292</v>
      </c>
      <c r="B26401" s="815">
        <f t="shared" si="1719"/>
        <v>79</v>
      </c>
      <c r="C26401" s="815">
        <f t="shared" si="1720"/>
        <v>288</v>
      </c>
      <c r="D26401" s="815">
        <f t="shared" si="1721"/>
        <v>268</v>
      </c>
      <c r="E26401" s="815">
        <v>2032</v>
      </c>
    </row>
    <row r="26402" spans="1:5">
      <c r="A26402" s="816">
        <f t="shared" si="1718"/>
        <v>48293</v>
      </c>
      <c r="B26402" s="815">
        <f t="shared" si="1719"/>
        <v>80</v>
      </c>
      <c r="C26402" s="815">
        <f t="shared" si="1720"/>
        <v>287</v>
      </c>
      <c r="D26402" s="815">
        <f t="shared" si="1721"/>
        <v>267</v>
      </c>
      <c r="E26402" s="815">
        <v>2032</v>
      </c>
    </row>
    <row r="26403" spans="1:5">
      <c r="A26403" s="816">
        <f t="shared" si="1718"/>
        <v>48294</v>
      </c>
      <c r="B26403" s="815">
        <f t="shared" si="1719"/>
        <v>81</v>
      </c>
      <c r="C26403" s="815">
        <f t="shared" si="1720"/>
        <v>286</v>
      </c>
      <c r="D26403" s="815">
        <f t="shared" si="1721"/>
        <v>266</v>
      </c>
      <c r="E26403" s="815">
        <v>2032</v>
      </c>
    </row>
    <row r="26404" spans="1:5">
      <c r="A26404" s="816">
        <f t="shared" si="1718"/>
        <v>48295</v>
      </c>
      <c r="B26404" s="815">
        <f t="shared" si="1719"/>
        <v>82</v>
      </c>
      <c r="C26404" s="815">
        <f t="shared" si="1720"/>
        <v>285</v>
      </c>
      <c r="D26404" s="815">
        <f t="shared" si="1721"/>
        <v>265</v>
      </c>
      <c r="E26404" s="815">
        <v>2032</v>
      </c>
    </row>
    <row r="26405" spans="1:5">
      <c r="A26405" s="816">
        <f t="shared" si="1718"/>
        <v>48296</v>
      </c>
      <c r="B26405" s="815">
        <f t="shared" si="1719"/>
        <v>83</v>
      </c>
      <c r="C26405" s="815">
        <f t="shared" si="1720"/>
        <v>284</v>
      </c>
      <c r="D26405" s="815">
        <f t="shared" si="1721"/>
        <v>264</v>
      </c>
      <c r="E26405" s="815">
        <v>2032</v>
      </c>
    </row>
    <row r="26406" spans="1:5">
      <c r="A26406" s="816">
        <f t="shared" si="1718"/>
        <v>48297</v>
      </c>
      <c r="B26406" s="815">
        <f t="shared" si="1719"/>
        <v>84</v>
      </c>
      <c r="C26406" s="815">
        <f t="shared" si="1720"/>
        <v>283</v>
      </c>
      <c r="D26406" s="815">
        <f t="shared" si="1721"/>
        <v>263</v>
      </c>
      <c r="E26406" s="815">
        <v>2032</v>
      </c>
    </row>
    <row r="26407" spans="1:5">
      <c r="A26407" s="816">
        <f t="shared" si="1718"/>
        <v>48298</v>
      </c>
      <c r="B26407" s="815">
        <f t="shared" si="1719"/>
        <v>85</v>
      </c>
      <c r="C26407" s="815">
        <f t="shared" si="1720"/>
        <v>282</v>
      </c>
      <c r="D26407" s="815">
        <f t="shared" si="1721"/>
        <v>262</v>
      </c>
      <c r="E26407" s="815">
        <v>2032</v>
      </c>
    </row>
    <row r="26408" spans="1:5">
      <c r="A26408" s="816">
        <f t="shared" si="1718"/>
        <v>48299</v>
      </c>
      <c r="B26408" s="815">
        <f t="shared" si="1719"/>
        <v>86</v>
      </c>
      <c r="C26408" s="815">
        <f t="shared" si="1720"/>
        <v>281</v>
      </c>
      <c r="D26408" s="815">
        <f t="shared" si="1721"/>
        <v>261</v>
      </c>
      <c r="E26408" s="815">
        <v>2032</v>
      </c>
    </row>
    <row r="26409" spans="1:5">
      <c r="A26409" s="816">
        <f t="shared" si="1718"/>
        <v>48300</v>
      </c>
      <c r="B26409" s="815">
        <f t="shared" si="1719"/>
        <v>87</v>
      </c>
      <c r="C26409" s="815">
        <f t="shared" si="1720"/>
        <v>280</v>
      </c>
      <c r="D26409" s="815">
        <f t="shared" si="1721"/>
        <v>260</v>
      </c>
      <c r="E26409" s="815">
        <v>2032</v>
      </c>
    </row>
    <row r="26410" spans="1:5">
      <c r="A26410" s="816">
        <f t="shared" si="1718"/>
        <v>48301</v>
      </c>
      <c r="B26410" s="815">
        <f t="shared" si="1719"/>
        <v>88</v>
      </c>
      <c r="C26410" s="815">
        <f t="shared" si="1720"/>
        <v>279</v>
      </c>
      <c r="D26410" s="815">
        <f t="shared" si="1721"/>
        <v>259</v>
      </c>
      <c r="E26410" s="815">
        <v>2032</v>
      </c>
    </row>
    <row r="26411" spans="1:5">
      <c r="A26411" s="816">
        <f t="shared" si="1718"/>
        <v>48302</v>
      </c>
      <c r="B26411" s="815">
        <f t="shared" si="1719"/>
        <v>89</v>
      </c>
      <c r="C26411" s="815">
        <f t="shared" si="1720"/>
        <v>278</v>
      </c>
      <c r="D26411" s="815">
        <f t="shared" si="1721"/>
        <v>258</v>
      </c>
      <c r="E26411" s="815">
        <v>2032</v>
      </c>
    </row>
    <row r="26412" spans="1:5">
      <c r="A26412" s="816">
        <f t="shared" si="1718"/>
        <v>48303</v>
      </c>
      <c r="B26412" s="815">
        <f t="shared" si="1719"/>
        <v>90</v>
      </c>
      <c r="C26412" s="815">
        <f t="shared" si="1720"/>
        <v>277</v>
      </c>
      <c r="D26412" s="815">
        <f t="shared" si="1721"/>
        <v>257</v>
      </c>
      <c r="E26412" s="815">
        <v>2032</v>
      </c>
    </row>
    <row r="26413" spans="1:5">
      <c r="A26413" s="816">
        <f t="shared" si="1718"/>
        <v>48304</v>
      </c>
      <c r="B26413" s="815">
        <f t="shared" si="1719"/>
        <v>91</v>
      </c>
      <c r="C26413" s="815">
        <f t="shared" si="1720"/>
        <v>276</v>
      </c>
      <c r="D26413" s="815">
        <f t="shared" si="1721"/>
        <v>256</v>
      </c>
      <c r="E26413" s="815">
        <v>2032</v>
      </c>
    </row>
    <row r="26414" spans="1:5">
      <c r="A26414" s="816">
        <f t="shared" si="1718"/>
        <v>48305</v>
      </c>
      <c r="B26414" s="815">
        <f t="shared" si="1719"/>
        <v>92</v>
      </c>
      <c r="C26414" s="815">
        <f t="shared" si="1720"/>
        <v>275</v>
      </c>
      <c r="D26414" s="815">
        <f t="shared" si="1721"/>
        <v>255</v>
      </c>
      <c r="E26414" s="815">
        <v>2032</v>
      </c>
    </row>
    <row r="26415" spans="1:5">
      <c r="A26415" s="816">
        <f t="shared" si="1718"/>
        <v>48306</v>
      </c>
      <c r="B26415" s="815">
        <f t="shared" si="1719"/>
        <v>93</v>
      </c>
      <c r="C26415" s="815">
        <f t="shared" si="1720"/>
        <v>274</v>
      </c>
      <c r="D26415" s="815">
        <f t="shared" si="1721"/>
        <v>254</v>
      </c>
      <c r="E26415" s="815">
        <v>2032</v>
      </c>
    </row>
    <row r="26416" spans="1:5">
      <c r="A26416" s="816">
        <f t="shared" si="1718"/>
        <v>48307</v>
      </c>
      <c r="B26416" s="815">
        <f t="shared" si="1719"/>
        <v>94</v>
      </c>
      <c r="C26416" s="815">
        <f t="shared" si="1720"/>
        <v>273</v>
      </c>
      <c r="D26416" s="815">
        <f t="shared" si="1721"/>
        <v>253</v>
      </c>
      <c r="E26416" s="815">
        <v>2032</v>
      </c>
    </row>
    <row r="26417" spans="1:5">
      <c r="A26417" s="816">
        <f t="shared" si="1718"/>
        <v>48308</v>
      </c>
      <c r="B26417" s="815">
        <f t="shared" si="1719"/>
        <v>95</v>
      </c>
      <c r="C26417" s="815">
        <f t="shared" si="1720"/>
        <v>272</v>
      </c>
      <c r="D26417" s="815">
        <f t="shared" si="1721"/>
        <v>252</v>
      </c>
      <c r="E26417" s="815">
        <v>2032</v>
      </c>
    </row>
    <row r="26418" spans="1:5">
      <c r="A26418" s="816">
        <f t="shared" si="1718"/>
        <v>48309</v>
      </c>
      <c r="B26418" s="815">
        <f t="shared" si="1719"/>
        <v>96</v>
      </c>
      <c r="C26418" s="815">
        <f t="shared" si="1720"/>
        <v>271</v>
      </c>
      <c r="D26418" s="815">
        <f t="shared" si="1721"/>
        <v>251</v>
      </c>
      <c r="E26418" s="815">
        <v>2032</v>
      </c>
    </row>
    <row r="26419" spans="1:5">
      <c r="A26419" s="816">
        <f t="shared" ref="A26419:A26482" si="1722">A26418+1</f>
        <v>48310</v>
      </c>
      <c r="B26419" s="815">
        <f t="shared" si="1719"/>
        <v>97</v>
      </c>
      <c r="C26419" s="815">
        <f t="shared" si="1720"/>
        <v>270</v>
      </c>
      <c r="D26419" s="815">
        <f t="shared" si="1721"/>
        <v>250</v>
      </c>
      <c r="E26419" s="815">
        <v>2032</v>
      </c>
    </row>
    <row r="26420" spans="1:5">
      <c r="A26420" s="816">
        <f t="shared" si="1722"/>
        <v>48311</v>
      </c>
      <c r="B26420" s="815">
        <f t="shared" si="1719"/>
        <v>98</v>
      </c>
      <c r="C26420" s="815">
        <f t="shared" si="1720"/>
        <v>269</v>
      </c>
      <c r="D26420" s="815">
        <f t="shared" si="1721"/>
        <v>249</v>
      </c>
      <c r="E26420" s="815">
        <v>2032</v>
      </c>
    </row>
    <row r="26421" spans="1:5">
      <c r="A26421" s="816">
        <f t="shared" si="1722"/>
        <v>48312</v>
      </c>
      <c r="B26421" s="815">
        <f t="shared" si="1719"/>
        <v>99</v>
      </c>
      <c r="C26421" s="815">
        <f t="shared" si="1720"/>
        <v>268</v>
      </c>
      <c r="D26421" s="815">
        <f t="shared" si="1721"/>
        <v>248</v>
      </c>
      <c r="E26421" s="815">
        <v>2032</v>
      </c>
    </row>
    <row r="26422" spans="1:5">
      <c r="A26422" s="816">
        <f t="shared" si="1722"/>
        <v>48313</v>
      </c>
      <c r="B26422" s="815">
        <f t="shared" si="1719"/>
        <v>100</v>
      </c>
      <c r="C26422" s="815">
        <f t="shared" si="1720"/>
        <v>267</v>
      </c>
      <c r="D26422" s="815">
        <f t="shared" si="1721"/>
        <v>247</v>
      </c>
      <c r="E26422" s="815">
        <v>2032</v>
      </c>
    </row>
    <row r="26423" spans="1:5">
      <c r="A26423" s="816">
        <f t="shared" si="1722"/>
        <v>48314</v>
      </c>
      <c r="B26423" s="815">
        <f t="shared" si="1719"/>
        <v>101</v>
      </c>
      <c r="C26423" s="815">
        <f t="shared" si="1720"/>
        <v>266</v>
      </c>
      <c r="D26423" s="815">
        <f t="shared" si="1721"/>
        <v>246</v>
      </c>
      <c r="E26423" s="815">
        <v>2032</v>
      </c>
    </row>
    <row r="26424" spans="1:5">
      <c r="A26424" s="816">
        <f t="shared" si="1722"/>
        <v>48315</v>
      </c>
      <c r="B26424" s="815">
        <f t="shared" si="1719"/>
        <v>102</v>
      </c>
      <c r="C26424" s="815">
        <f t="shared" si="1720"/>
        <v>265</v>
      </c>
      <c r="D26424" s="815">
        <f t="shared" si="1721"/>
        <v>245</v>
      </c>
      <c r="E26424" s="815">
        <v>2032</v>
      </c>
    </row>
    <row r="26425" spans="1:5">
      <c r="A26425" s="816">
        <f t="shared" si="1722"/>
        <v>48316</v>
      </c>
      <c r="B26425" s="815">
        <f t="shared" si="1719"/>
        <v>103</v>
      </c>
      <c r="C26425" s="815">
        <f t="shared" si="1720"/>
        <v>264</v>
      </c>
      <c r="D26425" s="815">
        <f t="shared" si="1721"/>
        <v>244</v>
      </c>
      <c r="E26425" s="815">
        <v>2032</v>
      </c>
    </row>
    <row r="26426" spans="1:5">
      <c r="A26426" s="816">
        <f t="shared" si="1722"/>
        <v>48317</v>
      </c>
      <c r="B26426" s="815">
        <f t="shared" si="1719"/>
        <v>104</v>
      </c>
      <c r="C26426" s="815">
        <f t="shared" si="1720"/>
        <v>263</v>
      </c>
      <c r="D26426" s="815">
        <f t="shared" si="1721"/>
        <v>243</v>
      </c>
      <c r="E26426" s="815">
        <v>2032</v>
      </c>
    </row>
    <row r="26427" spans="1:5">
      <c r="A26427" s="816">
        <f t="shared" si="1722"/>
        <v>48318</v>
      </c>
      <c r="B26427" s="815">
        <f t="shared" si="1719"/>
        <v>105</v>
      </c>
      <c r="C26427" s="815">
        <f t="shared" si="1720"/>
        <v>262</v>
      </c>
      <c r="D26427" s="815">
        <f t="shared" si="1721"/>
        <v>242</v>
      </c>
      <c r="E26427" s="815">
        <v>2032</v>
      </c>
    </row>
    <row r="26428" spans="1:5">
      <c r="A26428" s="816">
        <f t="shared" si="1722"/>
        <v>48319</v>
      </c>
      <c r="B26428" s="815">
        <f t="shared" si="1719"/>
        <v>106</v>
      </c>
      <c r="C26428" s="815">
        <f t="shared" si="1720"/>
        <v>261</v>
      </c>
      <c r="D26428" s="815">
        <f t="shared" si="1721"/>
        <v>241</v>
      </c>
      <c r="E26428" s="815">
        <v>2032</v>
      </c>
    </row>
    <row r="26429" spans="1:5">
      <c r="A26429" s="816">
        <f t="shared" si="1722"/>
        <v>48320</v>
      </c>
      <c r="B26429" s="815">
        <f t="shared" si="1719"/>
        <v>107</v>
      </c>
      <c r="C26429" s="815">
        <f t="shared" si="1720"/>
        <v>260</v>
      </c>
      <c r="D26429" s="815">
        <f t="shared" si="1721"/>
        <v>240</v>
      </c>
      <c r="E26429" s="815">
        <v>2032</v>
      </c>
    </row>
    <row r="26430" spans="1:5">
      <c r="A26430" s="816">
        <f t="shared" si="1722"/>
        <v>48321</v>
      </c>
      <c r="B26430" s="815">
        <f t="shared" si="1719"/>
        <v>108</v>
      </c>
      <c r="C26430" s="815">
        <f t="shared" si="1720"/>
        <v>259</v>
      </c>
      <c r="D26430" s="815">
        <f t="shared" si="1721"/>
        <v>239</v>
      </c>
      <c r="E26430" s="815">
        <v>2032</v>
      </c>
    </row>
    <row r="26431" spans="1:5">
      <c r="A26431" s="816">
        <f t="shared" si="1722"/>
        <v>48322</v>
      </c>
      <c r="B26431" s="815">
        <f t="shared" si="1719"/>
        <v>109</v>
      </c>
      <c r="C26431" s="815">
        <f t="shared" si="1720"/>
        <v>258</v>
      </c>
      <c r="D26431" s="815">
        <f t="shared" si="1721"/>
        <v>238</v>
      </c>
      <c r="E26431" s="815">
        <v>2032</v>
      </c>
    </row>
    <row r="26432" spans="1:5">
      <c r="A26432" s="816">
        <f t="shared" si="1722"/>
        <v>48323</v>
      </c>
      <c r="B26432" s="815">
        <f t="shared" ref="B26432:B26495" si="1723">B26431+1</f>
        <v>110</v>
      </c>
      <c r="C26432" s="815">
        <f t="shared" ref="C26432:C26495" si="1724">C26431-1</f>
        <v>257</v>
      </c>
      <c r="D26432" s="815">
        <f t="shared" ref="D26432:D26495" si="1725">D26431-1</f>
        <v>237</v>
      </c>
      <c r="E26432" s="815">
        <v>2032</v>
      </c>
    </row>
    <row r="26433" spans="1:5">
      <c r="A26433" s="816">
        <f t="shared" si="1722"/>
        <v>48324</v>
      </c>
      <c r="B26433" s="815">
        <f t="shared" si="1723"/>
        <v>111</v>
      </c>
      <c r="C26433" s="815">
        <f t="shared" si="1724"/>
        <v>256</v>
      </c>
      <c r="D26433" s="815">
        <f t="shared" si="1725"/>
        <v>236</v>
      </c>
      <c r="E26433" s="815">
        <v>2032</v>
      </c>
    </row>
    <row r="26434" spans="1:5">
      <c r="A26434" s="816">
        <f t="shared" si="1722"/>
        <v>48325</v>
      </c>
      <c r="B26434" s="815">
        <f t="shared" si="1723"/>
        <v>112</v>
      </c>
      <c r="C26434" s="815">
        <f t="shared" si="1724"/>
        <v>255</v>
      </c>
      <c r="D26434" s="815">
        <f t="shared" si="1725"/>
        <v>235</v>
      </c>
      <c r="E26434" s="815">
        <v>2032</v>
      </c>
    </row>
    <row r="26435" spans="1:5">
      <c r="A26435" s="816">
        <f t="shared" si="1722"/>
        <v>48326</v>
      </c>
      <c r="B26435" s="815">
        <f t="shared" si="1723"/>
        <v>113</v>
      </c>
      <c r="C26435" s="815">
        <f t="shared" si="1724"/>
        <v>254</v>
      </c>
      <c r="D26435" s="815">
        <f t="shared" si="1725"/>
        <v>234</v>
      </c>
      <c r="E26435" s="815">
        <v>2032</v>
      </c>
    </row>
    <row r="26436" spans="1:5">
      <c r="A26436" s="816">
        <f t="shared" si="1722"/>
        <v>48327</v>
      </c>
      <c r="B26436" s="815">
        <f t="shared" si="1723"/>
        <v>114</v>
      </c>
      <c r="C26436" s="815">
        <f t="shared" si="1724"/>
        <v>253</v>
      </c>
      <c r="D26436" s="815">
        <f t="shared" si="1725"/>
        <v>233</v>
      </c>
      <c r="E26436" s="815">
        <v>2032</v>
      </c>
    </row>
    <row r="26437" spans="1:5">
      <c r="A26437" s="816">
        <f t="shared" si="1722"/>
        <v>48328</v>
      </c>
      <c r="B26437" s="815">
        <f t="shared" si="1723"/>
        <v>115</v>
      </c>
      <c r="C26437" s="815">
        <f t="shared" si="1724"/>
        <v>252</v>
      </c>
      <c r="D26437" s="815">
        <f t="shared" si="1725"/>
        <v>232</v>
      </c>
      <c r="E26437" s="815">
        <v>2032</v>
      </c>
    </row>
    <row r="26438" spans="1:5">
      <c r="A26438" s="816">
        <f t="shared" si="1722"/>
        <v>48329</v>
      </c>
      <c r="B26438" s="815">
        <f t="shared" si="1723"/>
        <v>116</v>
      </c>
      <c r="C26438" s="815">
        <f t="shared" si="1724"/>
        <v>251</v>
      </c>
      <c r="D26438" s="815">
        <f t="shared" si="1725"/>
        <v>231</v>
      </c>
      <c r="E26438" s="815">
        <v>2032</v>
      </c>
    </row>
    <row r="26439" spans="1:5">
      <c r="A26439" s="816">
        <f t="shared" si="1722"/>
        <v>48330</v>
      </c>
      <c r="B26439" s="815">
        <f t="shared" si="1723"/>
        <v>117</v>
      </c>
      <c r="C26439" s="815">
        <f t="shared" si="1724"/>
        <v>250</v>
      </c>
      <c r="D26439" s="815">
        <f t="shared" si="1725"/>
        <v>230</v>
      </c>
      <c r="E26439" s="815">
        <v>2032</v>
      </c>
    </row>
    <row r="26440" spans="1:5">
      <c r="A26440" s="816">
        <f t="shared" si="1722"/>
        <v>48331</v>
      </c>
      <c r="B26440" s="815">
        <f t="shared" si="1723"/>
        <v>118</v>
      </c>
      <c r="C26440" s="815">
        <f t="shared" si="1724"/>
        <v>249</v>
      </c>
      <c r="D26440" s="815">
        <f t="shared" si="1725"/>
        <v>229</v>
      </c>
      <c r="E26440" s="815">
        <v>2032</v>
      </c>
    </row>
    <row r="26441" spans="1:5">
      <c r="A26441" s="816">
        <f t="shared" si="1722"/>
        <v>48332</v>
      </c>
      <c r="B26441" s="815">
        <f t="shared" si="1723"/>
        <v>119</v>
      </c>
      <c r="C26441" s="815">
        <f t="shared" si="1724"/>
        <v>248</v>
      </c>
      <c r="D26441" s="815">
        <f t="shared" si="1725"/>
        <v>228</v>
      </c>
      <c r="E26441" s="815">
        <v>2032</v>
      </c>
    </row>
    <row r="26442" spans="1:5">
      <c r="A26442" s="816">
        <f t="shared" si="1722"/>
        <v>48333</v>
      </c>
      <c r="B26442" s="815">
        <f t="shared" si="1723"/>
        <v>120</v>
      </c>
      <c r="C26442" s="815">
        <f t="shared" si="1724"/>
        <v>247</v>
      </c>
      <c r="D26442" s="815">
        <f t="shared" si="1725"/>
        <v>227</v>
      </c>
      <c r="E26442" s="815">
        <v>2032</v>
      </c>
    </row>
    <row r="26443" spans="1:5">
      <c r="A26443" s="816">
        <f t="shared" si="1722"/>
        <v>48334</v>
      </c>
      <c r="B26443" s="815">
        <f t="shared" si="1723"/>
        <v>121</v>
      </c>
      <c r="C26443" s="815">
        <f t="shared" si="1724"/>
        <v>246</v>
      </c>
      <c r="D26443" s="815">
        <f t="shared" si="1725"/>
        <v>226</v>
      </c>
      <c r="E26443" s="815">
        <v>2032</v>
      </c>
    </row>
    <row r="26444" spans="1:5">
      <c r="A26444" s="816">
        <f t="shared" si="1722"/>
        <v>48335</v>
      </c>
      <c r="B26444" s="815">
        <f t="shared" si="1723"/>
        <v>122</v>
      </c>
      <c r="C26444" s="815">
        <f t="shared" si="1724"/>
        <v>245</v>
      </c>
      <c r="D26444" s="815">
        <f t="shared" si="1725"/>
        <v>225</v>
      </c>
      <c r="E26444" s="815">
        <v>2032</v>
      </c>
    </row>
    <row r="26445" spans="1:5">
      <c r="A26445" s="816">
        <f t="shared" si="1722"/>
        <v>48336</v>
      </c>
      <c r="B26445" s="815">
        <f t="shared" si="1723"/>
        <v>123</v>
      </c>
      <c r="C26445" s="815">
        <f t="shared" si="1724"/>
        <v>244</v>
      </c>
      <c r="D26445" s="815">
        <f t="shared" si="1725"/>
        <v>224</v>
      </c>
      <c r="E26445" s="815">
        <v>2032</v>
      </c>
    </row>
    <row r="26446" spans="1:5">
      <c r="A26446" s="816">
        <f t="shared" si="1722"/>
        <v>48337</v>
      </c>
      <c r="B26446" s="815">
        <f t="shared" si="1723"/>
        <v>124</v>
      </c>
      <c r="C26446" s="815">
        <f t="shared" si="1724"/>
        <v>243</v>
      </c>
      <c r="D26446" s="815">
        <f t="shared" si="1725"/>
        <v>223</v>
      </c>
      <c r="E26446" s="815">
        <v>2032</v>
      </c>
    </row>
    <row r="26447" spans="1:5">
      <c r="A26447" s="816">
        <f t="shared" si="1722"/>
        <v>48338</v>
      </c>
      <c r="B26447" s="815">
        <f t="shared" si="1723"/>
        <v>125</v>
      </c>
      <c r="C26447" s="815">
        <f t="shared" si="1724"/>
        <v>242</v>
      </c>
      <c r="D26447" s="815">
        <f t="shared" si="1725"/>
        <v>222</v>
      </c>
      <c r="E26447" s="815">
        <v>2032</v>
      </c>
    </row>
    <row r="26448" spans="1:5">
      <c r="A26448" s="816">
        <f t="shared" si="1722"/>
        <v>48339</v>
      </c>
      <c r="B26448" s="815">
        <f t="shared" si="1723"/>
        <v>126</v>
      </c>
      <c r="C26448" s="815">
        <f t="shared" si="1724"/>
        <v>241</v>
      </c>
      <c r="D26448" s="815">
        <f t="shared" si="1725"/>
        <v>221</v>
      </c>
      <c r="E26448" s="815">
        <v>2032</v>
      </c>
    </row>
    <row r="26449" spans="1:5">
      <c r="A26449" s="816">
        <f t="shared" si="1722"/>
        <v>48340</v>
      </c>
      <c r="B26449" s="815">
        <f t="shared" si="1723"/>
        <v>127</v>
      </c>
      <c r="C26449" s="815">
        <f t="shared" si="1724"/>
        <v>240</v>
      </c>
      <c r="D26449" s="815">
        <f t="shared" si="1725"/>
        <v>220</v>
      </c>
      <c r="E26449" s="815">
        <v>2032</v>
      </c>
    </row>
    <row r="26450" spans="1:5">
      <c r="A26450" s="816">
        <f t="shared" si="1722"/>
        <v>48341</v>
      </c>
      <c r="B26450" s="815">
        <f t="shared" si="1723"/>
        <v>128</v>
      </c>
      <c r="C26450" s="815">
        <f t="shared" si="1724"/>
        <v>239</v>
      </c>
      <c r="D26450" s="815">
        <f t="shared" si="1725"/>
        <v>219</v>
      </c>
      <c r="E26450" s="815">
        <v>2032</v>
      </c>
    </row>
    <row r="26451" spans="1:5">
      <c r="A26451" s="816">
        <f t="shared" si="1722"/>
        <v>48342</v>
      </c>
      <c r="B26451" s="815">
        <f t="shared" si="1723"/>
        <v>129</v>
      </c>
      <c r="C26451" s="815">
        <f t="shared" si="1724"/>
        <v>238</v>
      </c>
      <c r="D26451" s="815">
        <f t="shared" si="1725"/>
        <v>218</v>
      </c>
      <c r="E26451" s="815">
        <v>2032</v>
      </c>
    </row>
    <row r="26452" spans="1:5">
      <c r="A26452" s="816">
        <f t="shared" si="1722"/>
        <v>48343</v>
      </c>
      <c r="B26452" s="815">
        <f t="shared" si="1723"/>
        <v>130</v>
      </c>
      <c r="C26452" s="815">
        <f t="shared" si="1724"/>
        <v>237</v>
      </c>
      <c r="D26452" s="815">
        <f t="shared" si="1725"/>
        <v>217</v>
      </c>
      <c r="E26452" s="815">
        <v>2032</v>
      </c>
    </row>
    <row r="26453" spans="1:5">
      <c r="A26453" s="816">
        <f t="shared" si="1722"/>
        <v>48344</v>
      </c>
      <c r="B26453" s="815">
        <f t="shared" si="1723"/>
        <v>131</v>
      </c>
      <c r="C26453" s="815">
        <f t="shared" si="1724"/>
        <v>236</v>
      </c>
      <c r="D26453" s="815">
        <f t="shared" si="1725"/>
        <v>216</v>
      </c>
      <c r="E26453" s="815">
        <v>2032</v>
      </c>
    </row>
    <row r="26454" spans="1:5">
      <c r="A26454" s="816">
        <f t="shared" si="1722"/>
        <v>48345</v>
      </c>
      <c r="B26454" s="815">
        <f t="shared" si="1723"/>
        <v>132</v>
      </c>
      <c r="C26454" s="815">
        <f t="shared" si="1724"/>
        <v>235</v>
      </c>
      <c r="D26454" s="815">
        <f t="shared" si="1725"/>
        <v>215</v>
      </c>
      <c r="E26454" s="815">
        <v>2032</v>
      </c>
    </row>
    <row r="26455" spans="1:5">
      <c r="A26455" s="816">
        <f t="shared" si="1722"/>
        <v>48346</v>
      </c>
      <c r="B26455" s="815">
        <f t="shared" si="1723"/>
        <v>133</v>
      </c>
      <c r="C26455" s="815">
        <f t="shared" si="1724"/>
        <v>234</v>
      </c>
      <c r="D26455" s="815">
        <f t="shared" si="1725"/>
        <v>214</v>
      </c>
      <c r="E26455" s="815">
        <v>2032</v>
      </c>
    </row>
    <row r="26456" spans="1:5">
      <c r="A26456" s="816">
        <f t="shared" si="1722"/>
        <v>48347</v>
      </c>
      <c r="B26456" s="815">
        <f t="shared" si="1723"/>
        <v>134</v>
      </c>
      <c r="C26456" s="815">
        <f t="shared" si="1724"/>
        <v>233</v>
      </c>
      <c r="D26456" s="815">
        <f t="shared" si="1725"/>
        <v>213</v>
      </c>
      <c r="E26456" s="815">
        <v>2032</v>
      </c>
    </row>
    <row r="26457" spans="1:5">
      <c r="A26457" s="816">
        <f t="shared" si="1722"/>
        <v>48348</v>
      </c>
      <c r="B26457" s="815">
        <f t="shared" si="1723"/>
        <v>135</v>
      </c>
      <c r="C26457" s="815">
        <f t="shared" si="1724"/>
        <v>232</v>
      </c>
      <c r="D26457" s="815">
        <f t="shared" si="1725"/>
        <v>212</v>
      </c>
      <c r="E26457" s="815">
        <v>2032</v>
      </c>
    </row>
    <row r="26458" spans="1:5">
      <c r="A26458" s="816">
        <f t="shared" si="1722"/>
        <v>48349</v>
      </c>
      <c r="B26458" s="815">
        <f t="shared" si="1723"/>
        <v>136</v>
      </c>
      <c r="C26458" s="815">
        <f t="shared" si="1724"/>
        <v>231</v>
      </c>
      <c r="D26458" s="815">
        <f t="shared" si="1725"/>
        <v>211</v>
      </c>
      <c r="E26458" s="815">
        <v>2032</v>
      </c>
    </row>
    <row r="26459" spans="1:5">
      <c r="A26459" s="816">
        <f t="shared" si="1722"/>
        <v>48350</v>
      </c>
      <c r="B26459" s="815">
        <f t="shared" si="1723"/>
        <v>137</v>
      </c>
      <c r="C26459" s="815">
        <f t="shared" si="1724"/>
        <v>230</v>
      </c>
      <c r="D26459" s="815">
        <f t="shared" si="1725"/>
        <v>210</v>
      </c>
      <c r="E26459" s="815">
        <v>2032</v>
      </c>
    </row>
    <row r="26460" spans="1:5">
      <c r="A26460" s="816">
        <f t="shared" si="1722"/>
        <v>48351</v>
      </c>
      <c r="B26460" s="815">
        <f t="shared" si="1723"/>
        <v>138</v>
      </c>
      <c r="C26460" s="815">
        <f t="shared" si="1724"/>
        <v>229</v>
      </c>
      <c r="D26460" s="815">
        <f t="shared" si="1725"/>
        <v>209</v>
      </c>
      <c r="E26460" s="815">
        <v>2032</v>
      </c>
    </row>
    <row r="26461" spans="1:5">
      <c r="A26461" s="816">
        <f t="shared" si="1722"/>
        <v>48352</v>
      </c>
      <c r="B26461" s="815">
        <f t="shared" si="1723"/>
        <v>139</v>
      </c>
      <c r="C26461" s="815">
        <f t="shared" si="1724"/>
        <v>228</v>
      </c>
      <c r="D26461" s="815">
        <f t="shared" si="1725"/>
        <v>208</v>
      </c>
      <c r="E26461" s="815">
        <v>2032</v>
      </c>
    </row>
    <row r="26462" spans="1:5">
      <c r="A26462" s="816">
        <f t="shared" si="1722"/>
        <v>48353</v>
      </c>
      <c r="B26462" s="815">
        <f t="shared" si="1723"/>
        <v>140</v>
      </c>
      <c r="C26462" s="815">
        <f t="shared" si="1724"/>
        <v>227</v>
      </c>
      <c r="D26462" s="815">
        <f t="shared" si="1725"/>
        <v>207</v>
      </c>
      <c r="E26462" s="815">
        <v>2032</v>
      </c>
    </row>
    <row r="26463" spans="1:5">
      <c r="A26463" s="816">
        <f t="shared" si="1722"/>
        <v>48354</v>
      </c>
      <c r="B26463" s="815">
        <f t="shared" si="1723"/>
        <v>141</v>
      </c>
      <c r="C26463" s="815">
        <f t="shared" si="1724"/>
        <v>226</v>
      </c>
      <c r="D26463" s="815">
        <f t="shared" si="1725"/>
        <v>206</v>
      </c>
      <c r="E26463" s="815">
        <v>2032</v>
      </c>
    </row>
    <row r="26464" spans="1:5">
      <c r="A26464" s="816">
        <f t="shared" si="1722"/>
        <v>48355</v>
      </c>
      <c r="B26464" s="815">
        <f t="shared" si="1723"/>
        <v>142</v>
      </c>
      <c r="C26464" s="815">
        <f t="shared" si="1724"/>
        <v>225</v>
      </c>
      <c r="D26464" s="815">
        <f t="shared" si="1725"/>
        <v>205</v>
      </c>
      <c r="E26464" s="815">
        <v>2032</v>
      </c>
    </row>
    <row r="26465" spans="1:5">
      <c r="A26465" s="816">
        <f t="shared" si="1722"/>
        <v>48356</v>
      </c>
      <c r="B26465" s="815">
        <f t="shared" si="1723"/>
        <v>143</v>
      </c>
      <c r="C26465" s="815">
        <f t="shared" si="1724"/>
        <v>224</v>
      </c>
      <c r="D26465" s="815">
        <f t="shared" si="1725"/>
        <v>204</v>
      </c>
      <c r="E26465" s="815">
        <v>2032</v>
      </c>
    </row>
    <row r="26466" spans="1:5">
      <c r="A26466" s="816">
        <f t="shared" si="1722"/>
        <v>48357</v>
      </c>
      <c r="B26466" s="815">
        <f t="shared" si="1723"/>
        <v>144</v>
      </c>
      <c r="C26466" s="815">
        <f t="shared" si="1724"/>
        <v>223</v>
      </c>
      <c r="D26466" s="815">
        <f t="shared" si="1725"/>
        <v>203</v>
      </c>
      <c r="E26466" s="815">
        <v>2032</v>
      </c>
    </row>
    <row r="26467" spans="1:5">
      <c r="A26467" s="816">
        <f t="shared" si="1722"/>
        <v>48358</v>
      </c>
      <c r="B26467" s="815">
        <f t="shared" si="1723"/>
        <v>145</v>
      </c>
      <c r="C26467" s="815">
        <f t="shared" si="1724"/>
        <v>222</v>
      </c>
      <c r="D26467" s="815">
        <f t="shared" si="1725"/>
        <v>202</v>
      </c>
      <c r="E26467" s="815">
        <v>2032</v>
      </c>
    </row>
    <row r="26468" spans="1:5">
      <c r="A26468" s="816">
        <f t="shared" si="1722"/>
        <v>48359</v>
      </c>
      <c r="B26468" s="815">
        <f t="shared" si="1723"/>
        <v>146</v>
      </c>
      <c r="C26468" s="815">
        <f t="shared" si="1724"/>
        <v>221</v>
      </c>
      <c r="D26468" s="815">
        <f t="shared" si="1725"/>
        <v>201</v>
      </c>
      <c r="E26468" s="815">
        <v>2032</v>
      </c>
    </row>
    <row r="26469" spans="1:5">
      <c r="A26469" s="816">
        <f t="shared" si="1722"/>
        <v>48360</v>
      </c>
      <c r="B26469" s="815">
        <f t="shared" si="1723"/>
        <v>147</v>
      </c>
      <c r="C26469" s="815">
        <f t="shared" si="1724"/>
        <v>220</v>
      </c>
      <c r="D26469" s="815">
        <f t="shared" si="1725"/>
        <v>200</v>
      </c>
      <c r="E26469" s="815">
        <v>2032</v>
      </c>
    </row>
    <row r="26470" spans="1:5">
      <c r="A26470" s="816">
        <f t="shared" si="1722"/>
        <v>48361</v>
      </c>
      <c r="B26470" s="815">
        <f t="shared" si="1723"/>
        <v>148</v>
      </c>
      <c r="C26470" s="815">
        <f t="shared" si="1724"/>
        <v>219</v>
      </c>
      <c r="D26470" s="815">
        <f t="shared" si="1725"/>
        <v>199</v>
      </c>
      <c r="E26470" s="815">
        <v>2032</v>
      </c>
    </row>
    <row r="26471" spans="1:5">
      <c r="A26471" s="816">
        <f t="shared" si="1722"/>
        <v>48362</v>
      </c>
      <c r="B26471" s="815">
        <f t="shared" si="1723"/>
        <v>149</v>
      </c>
      <c r="C26471" s="815">
        <f t="shared" si="1724"/>
        <v>218</v>
      </c>
      <c r="D26471" s="815">
        <f t="shared" si="1725"/>
        <v>198</v>
      </c>
      <c r="E26471" s="815">
        <v>2032</v>
      </c>
    </row>
    <row r="26472" spans="1:5">
      <c r="A26472" s="816">
        <f t="shared" si="1722"/>
        <v>48363</v>
      </c>
      <c r="B26472" s="815">
        <f t="shared" si="1723"/>
        <v>150</v>
      </c>
      <c r="C26472" s="815">
        <f t="shared" si="1724"/>
        <v>217</v>
      </c>
      <c r="D26472" s="815">
        <f t="shared" si="1725"/>
        <v>197</v>
      </c>
      <c r="E26472" s="815">
        <v>2032</v>
      </c>
    </row>
    <row r="26473" spans="1:5">
      <c r="A26473" s="816">
        <f t="shared" si="1722"/>
        <v>48364</v>
      </c>
      <c r="B26473" s="815">
        <f t="shared" si="1723"/>
        <v>151</v>
      </c>
      <c r="C26473" s="815">
        <f t="shared" si="1724"/>
        <v>216</v>
      </c>
      <c r="D26473" s="815">
        <f t="shared" si="1725"/>
        <v>196</v>
      </c>
      <c r="E26473" s="815">
        <v>2032</v>
      </c>
    </row>
    <row r="26474" spans="1:5">
      <c r="A26474" s="816">
        <f t="shared" si="1722"/>
        <v>48365</v>
      </c>
      <c r="B26474" s="815">
        <f t="shared" si="1723"/>
        <v>152</v>
      </c>
      <c r="C26474" s="815">
        <f t="shared" si="1724"/>
        <v>215</v>
      </c>
      <c r="D26474" s="815">
        <f t="shared" si="1725"/>
        <v>195</v>
      </c>
      <c r="E26474" s="815">
        <v>2032</v>
      </c>
    </row>
    <row r="26475" spans="1:5">
      <c r="A26475" s="816">
        <f t="shared" si="1722"/>
        <v>48366</v>
      </c>
      <c r="B26475" s="815">
        <f t="shared" si="1723"/>
        <v>153</v>
      </c>
      <c r="C26475" s="815">
        <f t="shared" si="1724"/>
        <v>214</v>
      </c>
      <c r="D26475" s="815">
        <f t="shared" si="1725"/>
        <v>194</v>
      </c>
      <c r="E26475" s="815">
        <v>2032</v>
      </c>
    </row>
    <row r="26476" spans="1:5">
      <c r="A26476" s="816">
        <f t="shared" si="1722"/>
        <v>48367</v>
      </c>
      <c r="B26476" s="815">
        <f t="shared" si="1723"/>
        <v>154</v>
      </c>
      <c r="C26476" s="815">
        <f t="shared" si="1724"/>
        <v>213</v>
      </c>
      <c r="D26476" s="815">
        <f t="shared" si="1725"/>
        <v>193</v>
      </c>
      <c r="E26476" s="815">
        <v>2032</v>
      </c>
    </row>
    <row r="26477" spans="1:5">
      <c r="A26477" s="816">
        <f t="shared" si="1722"/>
        <v>48368</v>
      </c>
      <c r="B26477" s="815">
        <f t="shared" si="1723"/>
        <v>155</v>
      </c>
      <c r="C26477" s="815">
        <f t="shared" si="1724"/>
        <v>212</v>
      </c>
      <c r="D26477" s="815">
        <f t="shared" si="1725"/>
        <v>192</v>
      </c>
      <c r="E26477" s="815">
        <v>2032</v>
      </c>
    </row>
    <row r="26478" spans="1:5">
      <c r="A26478" s="816">
        <f t="shared" si="1722"/>
        <v>48369</v>
      </c>
      <c r="B26478" s="815">
        <f t="shared" si="1723"/>
        <v>156</v>
      </c>
      <c r="C26478" s="815">
        <f t="shared" si="1724"/>
        <v>211</v>
      </c>
      <c r="D26478" s="815">
        <f t="shared" si="1725"/>
        <v>191</v>
      </c>
      <c r="E26478" s="815">
        <v>2032</v>
      </c>
    </row>
    <row r="26479" spans="1:5">
      <c r="A26479" s="816">
        <f t="shared" si="1722"/>
        <v>48370</v>
      </c>
      <c r="B26479" s="815">
        <f t="shared" si="1723"/>
        <v>157</v>
      </c>
      <c r="C26479" s="815">
        <f t="shared" si="1724"/>
        <v>210</v>
      </c>
      <c r="D26479" s="815">
        <f t="shared" si="1725"/>
        <v>190</v>
      </c>
      <c r="E26479" s="815">
        <v>2032</v>
      </c>
    </row>
    <row r="26480" spans="1:5">
      <c r="A26480" s="816">
        <f t="shared" si="1722"/>
        <v>48371</v>
      </c>
      <c r="B26480" s="815">
        <f t="shared" si="1723"/>
        <v>158</v>
      </c>
      <c r="C26480" s="815">
        <f t="shared" si="1724"/>
        <v>209</v>
      </c>
      <c r="D26480" s="815">
        <f t="shared" si="1725"/>
        <v>189</v>
      </c>
      <c r="E26480" s="815">
        <v>2032</v>
      </c>
    </row>
    <row r="26481" spans="1:5">
      <c r="A26481" s="816">
        <f t="shared" si="1722"/>
        <v>48372</v>
      </c>
      <c r="B26481" s="815">
        <f t="shared" si="1723"/>
        <v>159</v>
      </c>
      <c r="C26481" s="815">
        <f t="shared" si="1724"/>
        <v>208</v>
      </c>
      <c r="D26481" s="815">
        <f t="shared" si="1725"/>
        <v>188</v>
      </c>
      <c r="E26481" s="815">
        <v>2032</v>
      </c>
    </row>
    <row r="26482" spans="1:5">
      <c r="A26482" s="816">
        <f t="shared" si="1722"/>
        <v>48373</v>
      </c>
      <c r="B26482" s="815">
        <f t="shared" si="1723"/>
        <v>160</v>
      </c>
      <c r="C26482" s="815">
        <f t="shared" si="1724"/>
        <v>207</v>
      </c>
      <c r="D26482" s="815">
        <f t="shared" si="1725"/>
        <v>187</v>
      </c>
      <c r="E26482" s="815">
        <v>2032</v>
      </c>
    </row>
    <row r="26483" spans="1:5">
      <c r="A26483" s="816">
        <f t="shared" ref="A26483:A26546" si="1726">A26482+1</f>
        <v>48374</v>
      </c>
      <c r="B26483" s="815">
        <f t="shared" si="1723"/>
        <v>161</v>
      </c>
      <c r="C26483" s="815">
        <f t="shared" si="1724"/>
        <v>206</v>
      </c>
      <c r="D26483" s="815">
        <f t="shared" si="1725"/>
        <v>186</v>
      </c>
      <c r="E26483" s="815">
        <v>2032</v>
      </c>
    </row>
    <row r="26484" spans="1:5">
      <c r="A26484" s="816">
        <f t="shared" si="1726"/>
        <v>48375</v>
      </c>
      <c r="B26484" s="815">
        <f t="shared" si="1723"/>
        <v>162</v>
      </c>
      <c r="C26484" s="815">
        <f t="shared" si="1724"/>
        <v>205</v>
      </c>
      <c r="D26484" s="815">
        <f t="shared" si="1725"/>
        <v>185</v>
      </c>
      <c r="E26484" s="815">
        <v>2032</v>
      </c>
    </row>
    <row r="26485" spans="1:5">
      <c r="A26485" s="816">
        <f t="shared" si="1726"/>
        <v>48376</v>
      </c>
      <c r="B26485" s="815">
        <f t="shared" si="1723"/>
        <v>163</v>
      </c>
      <c r="C26485" s="815">
        <f t="shared" si="1724"/>
        <v>204</v>
      </c>
      <c r="D26485" s="815">
        <f t="shared" si="1725"/>
        <v>184</v>
      </c>
      <c r="E26485" s="815">
        <v>2032</v>
      </c>
    </row>
    <row r="26486" spans="1:5">
      <c r="A26486" s="816">
        <f t="shared" si="1726"/>
        <v>48377</v>
      </c>
      <c r="B26486" s="815">
        <f t="shared" si="1723"/>
        <v>164</v>
      </c>
      <c r="C26486" s="815">
        <f t="shared" si="1724"/>
        <v>203</v>
      </c>
      <c r="D26486" s="815">
        <f t="shared" si="1725"/>
        <v>183</v>
      </c>
      <c r="E26486" s="815">
        <v>2032</v>
      </c>
    </row>
    <row r="26487" spans="1:5">
      <c r="A26487" s="816">
        <f t="shared" si="1726"/>
        <v>48378</v>
      </c>
      <c r="B26487" s="815">
        <f t="shared" si="1723"/>
        <v>165</v>
      </c>
      <c r="C26487" s="815">
        <f t="shared" si="1724"/>
        <v>202</v>
      </c>
      <c r="D26487" s="815">
        <f t="shared" si="1725"/>
        <v>182</v>
      </c>
      <c r="E26487" s="815">
        <v>2032</v>
      </c>
    </row>
    <row r="26488" spans="1:5">
      <c r="A26488" s="816">
        <f t="shared" si="1726"/>
        <v>48379</v>
      </c>
      <c r="B26488" s="815">
        <f t="shared" si="1723"/>
        <v>166</v>
      </c>
      <c r="C26488" s="815">
        <f t="shared" si="1724"/>
        <v>201</v>
      </c>
      <c r="D26488" s="815">
        <f t="shared" si="1725"/>
        <v>181</v>
      </c>
      <c r="E26488" s="815">
        <v>2032</v>
      </c>
    </row>
    <row r="26489" spans="1:5">
      <c r="A26489" s="816">
        <f t="shared" si="1726"/>
        <v>48380</v>
      </c>
      <c r="B26489" s="815">
        <f t="shared" si="1723"/>
        <v>167</v>
      </c>
      <c r="C26489" s="815">
        <f t="shared" si="1724"/>
        <v>200</v>
      </c>
      <c r="D26489" s="815">
        <f t="shared" si="1725"/>
        <v>180</v>
      </c>
      <c r="E26489" s="815">
        <v>2032</v>
      </c>
    </row>
    <row r="26490" spans="1:5">
      <c r="A26490" s="816">
        <f t="shared" si="1726"/>
        <v>48381</v>
      </c>
      <c r="B26490" s="815">
        <f t="shared" si="1723"/>
        <v>168</v>
      </c>
      <c r="C26490" s="815">
        <f t="shared" si="1724"/>
        <v>199</v>
      </c>
      <c r="D26490" s="815">
        <f t="shared" si="1725"/>
        <v>179</v>
      </c>
      <c r="E26490" s="815">
        <v>2032</v>
      </c>
    </row>
    <row r="26491" spans="1:5">
      <c r="A26491" s="816">
        <f t="shared" si="1726"/>
        <v>48382</v>
      </c>
      <c r="B26491" s="815">
        <f t="shared" si="1723"/>
        <v>169</v>
      </c>
      <c r="C26491" s="815">
        <f t="shared" si="1724"/>
        <v>198</v>
      </c>
      <c r="D26491" s="815">
        <f t="shared" si="1725"/>
        <v>178</v>
      </c>
      <c r="E26491" s="815">
        <v>2032</v>
      </c>
    </row>
    <row r="26492" spans="1:5">
      <c r="A26492" s="816">
        <f t="shared" si="1726"/>
        <v>48383</v>
      </c>
      <c r="B26492" s="815">
        <f t="shared" si="1723"/>
        <v>170</v>
      </c>
      <c r="C26492" s="815">
        <f t="shared" si="1724"/>
        <v>197</v>
      </c>
      <c r="D26492" s="815">
        <f t="shared" si="1725"/>
        <v>177</v>
      </c>
      <c r="E26492" s="815">
        <v>2032</v>
      </c>
    </row>
    <row r="26493" spans="1:5">
      <c r="A26493" s="816">
        <f t="shared" si="1726"/>
        <v>48384</v>
      </c>
      <c r="B26493" s="815">
        <f t="shared" si="1723"/>
        <v>171</v>
      </c>
      <c r="C26493" s="815">
        <f t="shared" si="1724"/>
        <v>196</v>
      </c>
      <c r="D26493" s="815">
        <f t="shared" si="1725"/>
        <v>176</v>
      </c>
      <c r="E26493" s="815">
        <v>2032</v>
      </c>
    </row>
    <row r="26494" spans="1:5">
      <c r="A26494" s="816">
        <f t="shared" si="1726"/>
        <v>48385</v>
      </c>
      <c r="B26494" s="815">
        <f t="shared" si="1723"/>
        <v>172</v>
      </c>
      <c r="C26494" s="815">
        <f t="shared" si="1724"/>
        <v>195</v>
      </c>
      <c r="D26494" s="815">
        <f t="shared" si="1725"/>
        <v>175</v>
      </c>
      <c r="E26494" s="815">
        <v>2032</v>
      </c>
    </row>
    <row r="26495" spans="1:5">
      <c r="A26495" s="816">
        <f t="shared" si="1726"/>
        <v>48386</v>
      </c>
      <c r="B26495" s="815">
        <f t="shared" si="1723"/>
        <v>173</v>
      </c>
      <c r="C26495" s="815">
        <f t="shared" si="1724"/>
        <v>194</v>
      </c>
      <c r="D26495" s="815">
        <f t="shared" si="1725"/>
        <v>174</v>
      </c>
      <c r="E26495" s="815">
        <v>2032</v>
      </c>
    </row>
    <row r="26496" spans="1:5">
      <c r="A26496" s="816">
        <f t="shared" si="1726"/>
        <v>48387</v>
      </c>
      <c r="B26496" s="815">
        <f t="shared" ref="B26496:B26559" si="1727">B26495+1</f>
        <v>174</v>
      </c>
      <c r="C26496" s="815">
        <f t="shared" ref="C26496:C26559" si="1728">C26495-1</f>
        <v>193</v>
      </c>
      <c r="D26496" s="815">
        <f t="shared" ref="D26496:D26559" si="1729">D26495-1</f>
        <v>173</v>
      </c>
      <c r="E26496" s="815">
        <v>2032</v>
      </c>
    </row>
    <row r="26497" spans="1:5">
      <c r="A26497" s="816">
        <f t="shared" si="1726"/>
        <v>48388</v>
      </c>
      <c r="B26497" s="815">
        <f t="shared" si="1727"/>
        <v>175</v>
      </c>
      <c r="C26497" s="815">
        <f t="shared" si="1728"/>
        <v>192</v>
      </c>
      <c r="D26497" s="815">
        <f t="shared" si="1729"/>
        <v>172</v>
      </c>
      <c r="E26497" s="815">
        <v>2032</v>
      </c>
    </row>
    <row r="26498" spans="1:5">
      <c r="A26498" s="816">
        <f t="shared" si="1726"/>
        <v>48389</v>
      </c>
      <c r="B26498" s="815">
        <f t="shared" si="1727"/>
        <v>176</v>
      </c>
      <c r="C26498" s="815">
        <f t="shared" si="1728"/>
        <v>191</v>
      </c>
      <c r="D26498" s="815">
        <f t="shared" si="1729"/>
        <v>171</v>
      </c>
      <c r="E26498" s="815">
        <v>2032</v>
      </c>
    </row>
    <row r="26499" spans="1:5">
      <c r="A26499" s="816">
        <f t="shared" si="1726"/>
        <v>48390</v>
      </c>
      <c r="B26499" s="815">
        <f t="shared" si="1727"/>
        <v>177</v>
      </c>
      <c r="C26499" s="815">
        <f t="shared" si="1728"/>
        <v>190</v>
      </c>
      <c r="D26499" s="815">
        <f t="shared" si="1729"/>
        <v>170</v>
      </c>
      <c r="E26499" s="815">
        <v>2032</v>
      </c>
    </row>
    <row r="26500" spans="1:5">
      <c r="A26500" s="816">
        <f t="shared" si="1726"/>
        <v>48391</v>
      </c>
      <c r="B26500" s="815">
        <f t="shared" si="1727"/>
        <v>178</v>
      </c>
      <c r="C26500" s="815">
        <f t="shared" si="1728"/>
        <v>189</v>
      </c>
      <c r="D26500" s="815">
        <f t="shared" si="1729"/>
        <v>169</v>
      </c>
      <c r="E26500" s="815">
        <v>2032</v>
      </c>
    </row>
    <row r="26501" spans="1:5">
      <c r="A26501" s="816">
        <f t="shared" si="1726"/>
        <v>48392</v>
      </c>
      <c r="B26501" s="815">
        <f t="shared" si="1727"/>
        <v>179</v>
      </c>
      <c r="C26501" s="815">
        <f t="shared" si="1728"/>
        <v>188</v>
      </c>
      <c r="D26501" s="815">
        <f t="shared" si="1729"/>
        <v>168</v>
      </c>
      <c r="E26501" s="815">
        <v>2032</v>
      </c>
    </row>
    <row r="26502" spans="1:5">
      <c r="A26502" s="816">
        <f t="shared" si="1726"/>
        <v>48393</v>
      </c>
      <c r="B26502" s="815">
        <f t="shared" si="1727"/>
        <v>180</v>
      </c>
      <c r="C26502" s="815">
        <f t="shared" si="1728"/>
        <v>187</v>
      </c>
      <c r="D26502" s="815">
        <f t="shared" si="1729"/>
        <v>167</v>
      </c>
      <c r="E26502" s="815">
        <v>2032</v>
      </c>
    </row>
    <row r="26503" spans="1:5">
      <c r="A26503" s="816">
        <f t="shared" si="1726"/>
        <v>48394</v>
      </c>
      <c r="B26503" s="815">
        <f t="shared" si="1727"/>
        <v>181</v>
      </c>
      <c r="C26503" s="815">
        <f t="shared" si="1728"/>
        <v>186</v>
      </c>
      <c r="D26503" s="815">
        <f t="shared" si="1729"/>
        <v>166</v>
      </c>
      <c r="E26503" s="815">
        <v>2032</v>
      </c>
    </row>
    <row r="26504" spans="1:5">
      <c r="A26504" s="816">
        <f t="shared" si="1726"/>
        <v>48395</v>
      </c>
      <c r="B26504" s="815">
        <f t="shared" si="1727"/>
        <v>182</v>
      </c>
      <c r="C26504" s="815">
        <f t="shared" si="1728"/>
        <v>185</v>
      </c>
      <c r="D26504" s="815">
        <f t="shared" si="1729"/>
        <v>165</v>
      </c>
      <c r="E26504" s="815">
        <v>2032</v>
      </c>
    </row>
    <row r="26505" spans="1:5">
      <c r="A26505" s="816">
        <f t="shared" si="1726"/>
        <v>48396</v>
      </c>
      <c r="B26505" s="815">
        <f t="shared" si="1727"/>
        <v>183</v>
      </c>
      <c r="C26505" s="815">
        <f t="shared" si="1728"/>
        <v>184</v>
      </c>
      <c r="D26505" s="815">
        <f t="shared" si="1729"/>
        <v>164</v>
      </c>
      <c r="E26505" s="815">
        <v>2032</v>
      </c>
    </row>
    <row r="26506" spans="1:5">
      <c r="A26506" s="816">
        <f t="shared" si="1726"/>
        <v>48397</v>
      </c>
      <c r="B26506" s="815">
        <f t="shared" si="1727"/>
        <v>184</v>
      </c>
      <c r="C26506" s="815">
        <f t="shared" si="1728"/>
        <v>183</v>
      </c>
      <c r="D26506" s="815">
        <f t="shared" si="1729"/>
        <v>163</v>
      </c>
      <c r="E26506" s="815">
        <v>2032</v>
      </c>
    </row>
    <row r="26507" spans="1:5">
      <c r="A26507" s="816">
        <f t="shared" si="1726"/>
        <v>48398</v>
      </c>
      <c r="B26507" s="815">
        <f t="shared" si="1727"/>
        <v>185</v>
      </c>
      <c r="C26507" s="815">
        <f t="shared" si="1728"/>
        <v>182</v>
      </c>
      <c r="D26507" s="815">
        <f t="shared" si="1729"/>
        <v>162</v>
      </c>
      <c r="E26507" s="815">
        <v>2032</v>
      </c>
    </row>
    <row r="26508" spans="1:5">
      <c r="A26508" s="816">
        <f t="shared" si="1726"/>
        <v>48399</v>
      </c>
      <c r="B26508" s="815">
        <f t="shared" si="1727"/>
        <v>186</v>
      </c>
      <c r="C26508" s="815">
        <f t="shared" si="1728"/>
        <v>181</v>
      </c>
      <c r="D26508" s="815">
        <f t="shared" si="1729"/>
        <v>161</v>
      </c>
      <c r="E26508" s="815">
        <v>2032</v>
      </c>
    </row>
    <row r="26509" spans="1:5">
      <c r="A26509" s="816">
        <f t="shared" si="1726"/>
        <v>48400</v>
      </c>
      <c r="B26509" s="815">
        <f t="shared" si="1727"/>
        <v>187</v>
      </c>
      <c r="C26509" s="815">
        <f t="shared" si="1728"/>
        <v>180</v>
      </c>
      <c r="D26509" s="815">
        <f t="shared" si="1729"/>
        <v>160</v>
      </c>
      <c r="E26509" s="815">
        <v>2032</v>
      </c>
    </row>
    <row r="26510" spans="1:5">
      <c r="A26510" s="816">
        <f t="shared" si="1726"/>
        <v>48401</v>
      </c>
      <c r="B26510" s="815">
        <f t="shared" si="1727"/>
        <v>188</v>
      </c>
      <c r="C26510" s="815">
        <f t="shared" si="1728"/>
        <v>179</v>
      </c>
      <c r="D26510" s="815">
        <f t="shared" si="1729"/>
        <v>159</v>
      </c>
      <c r="E26510" s="815">
        <v>2032</v>
      </c>
    </row>
    <row r="26511" spans="1:5">
      <c r="A26511" s="816">
        <f t="shared" si="1726"/>
        <v>48402</v>
      </c>
      <c r="B26511" s="815">
        <f t="shared" si="1727"/>
        <v>189</v>
      </c>
      <c r="C26511" s="815">
        <f t="shared" si="1728"/>
        <v>178</v>
      </c>
      <c r="D26511" s="815">
        <f t="shared" si="1729"/>
        <v>158</v>
      </c>
      <c r="E26511" s="815">
        <v>2032</v>
      </c>
    </row>
    <row r="26512" spans="1:5">
      <c r="A26512" s="816">
        <f t="shared" si="1726"/>
        <v>48403</v>
      </c>
      <c r="B26512" s="815">
        <f t="shared" si="1727"/>
        <v>190</v>
      </c>
      <c r="C26512" s="815">
        <f t="shared" si="1728"/>
        <v>177</v>
      </c>
      <c r="D26512" s="815">
        <f t="shared" si="1729"/>
        <v>157</v>
      </c>
      <c r="E26512" s="815">
        <v>2032</v>
      </c>
    </row>
    <row r="26513" spans="1:5">
      <c r="A26513" s="816">
        <f t="shared" si="1726"/>
        <v>48404</v>
      </c>
      <c r="B26513" s="815">
        <f t="shared" si="1727"/>
        <v>191</v>
      </c>
      <c r="C26513" s="815">
        <f t="shared" si="1728"/>
        <v>176</v>
      </c>
      <c r="D26513" s="815">
        <f t="shared" si="1729"/>
        <v>156</v>
      </c>
      <c r="E26513" s="815">
        <v>2032</v>
      </c>
    </row>
    <row r="26514" spans="1:5">
      <c r="A26514" s="816">
        <f t="shared" si="1726"/>
        <v>48405</v>
      </c>
      <c r="B26514" s="815">
        <f t="shared" si="1727"/>
        <v>192</v>
      </c>
      <c r="C26514" s="815">
        <f t="shared" si="1728"/>
        <v>175</v>
      </c>
      <c r="D26514" s="815">
        <f t="shared" si="1729"/>
        <v>155</v>
      </c>
      <c r="E26514" s="815">
        <v>2032</v>
      </c>
    </row>
    <row r="26515" spans="1:5">
      <c r="A26515" s="816">
        <f t="shared" si="1726"/>
        <v>48406</v>
      </c>
      <c r="B26515" s="815">
        <f t="shared" si="1727"/>
        <v>193</v>
      </c>
      <c r="C26515" s="815">
        <f t="shared" si="1728"/>
        <v>174</v>
      </c>
      <c r="D26515" s="815">
        <f t="shared" si="1729"/>
        <v>154</v>
      </c>
      <c r="E26515" s="815">
        <v>2032</v>
      </c>
    </row>
    <row r="26516" spans="1:5">
      <c r="A26516" s="816">
        <f t="shared" si="1726"/>
        <v>48407</v>
      </c>
      <c r="B26516" s="815">
        <f t="shared" si="1727"/>
        <v>194</v>
      </c>
      <c r="C26516" s="815">
        <f t="shared" si="1728"/>
        <v>173</v>
      </c>
      <c r="D26516" s="815">
        <f t="shared" si="1729"/>
        <v>153</v>
      </c>
      <c r="E26516" s="815">
        <v>2032</v>
      </c>
    </row>
    <row r="26517" spans="1:5">
      <c r="A26517" s="816">
        <f t="shared" si="1726"/>
        <v>48408</v>
      </c>
      <c r="B26517" s="815">
        <f t="shared" si="1727"/>
        <v>195</v>
      </c>
      <c r="C26517" s="815">
        <f t="shared" si="1728"/>
        <v>172</v>
      </c>
      <c r="D26517" s="815">
        <f t="shared" si="1729"/>
        <v>152</v>
      </c>
      <c r="E26517" s="815">
        <v>2032</v>
      </c>
    </row>
    <row r="26518" spans="1:5">
      <c r="A26518" s="816">
        <f t="shared" si="1726"/>
        <v>48409</v>
      </c>
      <c r="B26518" s="815">
        <f t="shared" si="1727"/>
        <v>196</v>
      </c>
      <c r="C26518" s="815">
        <f t="shared" si="1728"/>
        <v>171</v>
      </c>
      <c r="D26518" s="815">
        <f t="shared" si="1729"/>
        <v>151</v>
      </c>
      <c r="E26518" s="815">
        <v>2032</v>
      </c>
    </row>
    <row r="26519" spans="1:5">
      <c r="A26519" s="816">
        <f t="shared" si="1726"/>
        <v>48410</v>
      </c>
      <c r="B26519" s="815">
        <f t="shared" si="1727"/>
        <v>197</v>
      </c>
      <c r="C26519" s="815">
        <f t="shared" si="1728"/>
        <v>170</v>
      </c>
      <c r="D26519" s="815">
        <f t="shared" si="1729"/>
        <v>150</v>
      </c>
      <c r="E26519" s="815">
        <v>2032</v>
      </c>
    </row>
    <row r="26520" spans="1:5">
      <c r="A26520" s="816">
        <f t="shared" si="1726"/>
        <v>48411</v>
      </c>
      <c r="B26520" s="815">
        <f t="shared" si="1727"/>
        <v>198</v>
      </c>
      <c r="C26520" s="815">
        <f t="shared" si="1728"/>
        <v>169</v>
      </c>
      <c r="D26520" s="815">
        <f t="shared" si="1729"/>
        <v>149</v>
      </c>
      <c r="E26520" s="815">
        <v>2032</v>
      </c>
    </row>
    <row r="26521" spans="1:5">
      <c r="A26521" s="816">
        <f t="shared" si="1726"/>
        <v>48412</v>
      </c>
      <c r="B26521" s="815">
        <f t="shared" si="1727"/>
        <v>199</v>
      </c>
      <c r="C26521" s="815">
        <f t="shared" si="1728"/>
        <v>168</v>
      </c>
      <c r="D26521" s="815">
        <f t="shared" si="1729"/>
        <v>148</v>
      </c>
      <c r="E26521" s="815">
        <v>2032</v>
      </c>
    </row>
    <row r="26522" spans="1:5">
      <c r="A26522" s="816">
        <f t="shared" si="1726"/>
        <v>48413</v>
      </c>
      <c r="B26522" s="815">
        <f t="shared" si="1727"/>
        <v>200</v>
      </c>
      <c r="C26522" s="815">
        <f t="shared" si="1728"/>
        <v>167</v>
      </c>
      <c r="D26522" s="815">
        <f t="shared" si="1729"/>
        <v>147</v>
      </c>
      <c r="E26522" s="815">
        <v>2032</v>
      </c>
    </row>
    <row r="26523" spans="1:5">
      <c r="A26523" s="816">
        <f t="shared" si="1726"/>
        <v>48414</v>
      </c>
      <c r="B26523" s="815">
        <f t="shared" si="1727"/>
        <v>201</v>
      </c>
      <c r="C26523" s="815">
        <f t="shared" si="1728"/>
        <v>166</v>
      </c>
      <c r="D26523" s="815">
        <f t="shared" si="1729"/>
        <v>146</v>
      </c>
      <c r="E26523" s="815">
        <v>2032</v>
      </c>
    </row>
    <row r="26524" spans="1:5">
      <c r="A26524" s="816">
        <f t="shared" si="1726"/>
        <v>48415</v>
      </c>
      <c r="B26524" s="815">
        <f t="shared" si="1727"/>
        <v>202</v>
      </c>
      <c r="C26524" s="815">
        <f t="shared" si="1728"/>
        <v>165</v>
      </c>
      <c r="D26524" s="815">
        <f t="shared" si="1729"/>
        <v>145</v>
      </c>
      <c r="E26524" s="815">
        <v>2032</v>
      </c>
    </row>
    <row r="26525" spans="1:5">
      <c r="A26525" s="816">
        <f t="shared" si="1726"/>
        <v>48416</v>
      </c>
      <c r="B26525" s="815">
        <f t="shared" si="1727"/>
        <v>203</v>
      </c>
      <c r="C26525" s="815">
        <f t="shared" si="1728"/>
        <v>164</v>
      </c>
      <c r="D26525" s="815">
        <f t="shared" si="1729"/>
        <v>144</v>
      </c>
      <c r="E26525" s="815">
        <v>2032</v>
      </c>
    </row>
    <row r="26526" spans="1:5">
      <c r="A26526" s="816">
        <f t="shared" si="1726"/>
        <v>48417</v>
      </c>
      <c r="B26526" s="815">
        <f t="shared" si="1727"/>
        <v>204</v>
      </c>
      <c r="C26526" s="815">
        <f t="shared" si="1728"/>
        <v>163</v>
      </c>
      <c r="D26526" s="815">
        <f t="shared" si="1729"/>
        <v>143</v>
      </c>
      <c r="E26526" s="815">
        <v>2032</v>
      </c>
    </row>
    <row r="26527" spans="1:5">
      <c r="A26527" s="816">
        <f t="shared" si="1726"/>
        <v>48418</v>
      </c>
      <c r="B26527" s="815">
        <f t="shared" si="1727"/>
        <v>205</v>
      </c>
      <c r="C26527" s="815">
        <f t="shared" si="1728"/>
        <v>162</v>
      </c>
      <c r="D26527" s="815">
        <f t="shared" si="1729"/>
        <v>142</v>
      </c>
      <c r="E26527" s="815">
        <v>2032</v>
      </c>
    </row>
    <row r="26528" spans="1:5">
      <c r="A26528" s="816">
        <f t="shared" si="1726"/>
        <v>48419</v>
      </c>
      <c r="B26528" s="815">
        <f t="shared" si="1727"/>
        <v>206</v>
      </c>
      <c r="C26528" s="815">
        <f t="shared" si="1728"/>
        <v>161</v>
      </c>
      <c r="D26528" s="815">
        <f t="shared" si="1729"/>
        <v>141</v>
      </c>
      <c r="E26528" s="815">
        <v>2032</v>
      </c>
    </row>
    <row r="26529" spans="1:5">
      <c r="A26529" s="816">
        <f t="shared" si="1726"/>
        <v>48420</v>
      </c>
      <c r="B26529" s="815">
        <f t="shared" si="1727"/>
        <v>207</v>
      </c>
      <c r="C26529" s="815">
        <f t="shared" si="1728"/>
        <v>160</v>
      </c>
      <c r="D26529" s="815">
        <f t="shared" si="1729"/>
        <v>140</v>
      </c>
      <c r="E26529" s="815">
        <v>2032</v>
      </c>
    </row>
    <row r="26530" spans="1:5">
      <c r="A26530" s="816">
        <f t="shared" si="1726"/>
        <v>48421</v>
      </c>
      <c r="B26530" s="815">
        <f t="shared" si="1727"/>
        <v>208</v>
      </c>
      <c r="C26530" s="815">
        <f t="shared" si="1728"/>
        <v>159</v>
      </c>
      <c r="D26530" s="815">
        <f t="shared" si="1729"/>
        <v>139</v>
      </c>
      <c r="E26530" s="815">
        <v>2032</v>
      </c>
    </row>
    <row r="26531" spans="1:5">
      <c r="A26531" s="816">
        <f t="shared" si="1726"/>
        <v>48422</v>
      </c>
      <c r="B26531" s="815">
        <f t="shared" si="1727"/>
        <v>209</v>
      </c>
      <c r="C26531" s="815">
        <f t="shared" si="1728"/>
        <v>158</v>
      </c>
      <c r="D26531" s="815">
        <f t="shared" si="1729"/>
        <v>138</v>
      </c>
      <c r="E26531" s="815">
        <v>2032</v>
      </c>
    </row>
    <row r="26532" spans="1:5">
      <c r="A26532" s="816">
        <f t="shared" si="1726"/>
        <v>48423</v>
      </c>
      <c r="B26532" s="815">
        <f t="shared" si="1727"/>
        <v>210</v>
      </c>
      <c r="C26532" s="815">
        <f t="shared" si="1728"/>
        <v>157</v>
      </c>
      <c r="D26532" s="815">
        <f t="shared" si="1729"/>
        <v>137</v>
      </c>
      <c r="E26532" s="815">
        <v>2032</v>
      </c>
    </row>
    <row r="26533" spans="1:5">
      <c r="A26533" s="816">
        <f t="shared" si="1726"/>
        <v>48424</v>
      </c>
      <c r="B26533" s="815">
        <f t="shared" si="1727"/>
        <v>211</v>
      </c>
      <c r="C26533" s="815">
        <f t="shared" si="1728"/>
        <v>156</v>
      </c>
      <c r="D26533" s="815">
        <f t="shared" si="1729"/>
        <v>136</v>
      </c>
      <c r="E26533" s="815">
        <v>2032</v>
      </c>
    </row>
    <row r="26534" spans="1:5">
      <c r="A26534" s="816">
        <f t="shared" si="1726"/>
        <v>48425</v>
      </c>
      <c r="B26534" s="815">
        <f t="shared" si="1727"/>
        <v>212</v>
      </c>
      <c r="C26534" s="815">
        <f t="shared" si="1728"/>
        <v>155</v>
      </c>
      <c r="D26534" s="815">
        <f t="shared" si="1729"/>
        <v>135</v>
      </c>
      <c r="E26534" s="815">
        <v>2032</v>
      </c>
    </row>
    <row r="26535" spans="1:5">
      <c r="A26535" s="816">
        <f t="shared" si="1726"/>
        <v>48426</v>
      </c>
      <c r="B26535" s="815">
        <f t="shared" si="1727"/>
        <v>213</v>
      </c>
      <c r="C26535" s="815">
        <f t="shared" si="1728"/>
        <v>154</v>
      </c>
      <c r="D26535" s="815">
        <f t="shared" si="1729"/>
        <v>134</v>
      </c>
      <c r="E26535" s="815">
        <v>2032</v>
      </c>
    </row>
    <row r="26536" spans="1:5">
      <c r="A26536" s="816">
        <f t="shared" si="1726"/>
        <v>48427</v>
      </c>
      <c r="B26536" s="815">
        <f t="shared" si="1727"/>
        <v>214</v>
      </c>
      <c r="C26536" s="815">
        <f t="shared" si="1728"/>
        <v>153</v>
      </c>
      <c r="D26536" s="815">
        <f t="shared" si="1729"/>
        <v>133</v>
      </c>
      <c r="E26536" s="815">
        <v>2032</v>
      </c>
    </row>
    <row r="26537" spans="1:5">
      <c r="A26537" s="816">
        <f t="shared" si="1726"/>
        <v>48428</v>
      </c>
      <c r="B26537" s="815">
        <f t="shared" si="1727"/>
        <v>215</v>
      </c>
      <c r="C26537" s="815">
        <f t="shared" si="1728"/>
        <v>152</v>
      </c>
      <c r="D26537" s="815">
        <f t="shared" si="1729"/>
        <v>132</v>
      </c>
      <c r="E26537" s="815">
        <v>2032</v>
      </c>
    </row>
    <row r="26538" spans="1:5">
      <c r="A26538" s="816">
        <f t="shared" si="1726"/>
        <v>48429</v>
      </c>
      <c r="B26538" s="815">
        <f t="shared" si="1727"/>
        <v>216</v>
      </c>
      <c r="C26538" s="815">
        <f t="shared" si="1728"/>
        <v>151</v>
      </c>
      <c r="D26538" s="815">
        <f t="shared" si="1729"/>
        <v>131</v>
      </c>
      <c r="E26538" s="815">
        <v>2032</v>
      </c>
    </row>
    <row r="26539" spans="1:5">
      <c r="A26539" s="816">
        <f t="shared" si="1726"/>
        <v>48430</v>
      </c>
      <c r="B26539" s="815">
        <f t="shared" si="1727"/>
        <v>217</v>
      </c>
      <c r="C26539" s="815">
        <f t="shared" si="1728"/>
        <v>150</v>
      </c>
      <c r="D26539" s="815">
        <f t="shared" si="1729"/>
        <v>130</v>
      </c>
      <c r="E26539" s="815">
        <v>2032</v>
      </c>
    </row>
    <row r="26540" spans="1:5">
      <c r="A26540" s="816">
        <f t="shared" si="1726"/>
        <v>48431</v>
      </c>
      <c r="B26540" s="815">
        <f t="shared" si="1727"/>
        <v>218</v>
      </c>
      <c r="C26540" s="815">
        <f t="shared" si="1728"/>
        <v>149</v>
      </c>
      <c r="D26540" s="815">
        <f t="shared" si="1729"/>
        <v>129</v>
      </c>
      <c r="E26540" s="815">
        <v>2032</v>
      </c>
    </row>
    <row r="26541" spans="1:5">
      <c r="A26541" s="816">
        <f t="shared" si="1726"/>
        <v>48432</v>
      </c>
      <c r="B26541" s="815">
        <f t="shared" si="1727"/>
        <v>219</v>
      </c>
      <c r="C26541" s="815">
        <f t="shared" si="1728"/>
        <v>148</v>
      </c>
      <c r="D26541" s="815">
        <f t="shared" si="1729"/>
        <v>128</v>
      </c>
      <c r="E26541" s="815">
        <v>2032</v>
      </c>
    </row>
    <row r="26542" spans="1:5">
      <c r="A26542" s="816">
        <f t="shared" si="1726"/>
        <v>48433</v>
      </c>
      <c r="B26542" s="815">
        <f t="shared" si="1727"/>
        <v>220</v>
      </c>
      <c r="C26542" s="815">
        <f t="shared" si="1728"/>
        <v>147</v>
      </c>
      <c r="D26542" s="815">
        <f t="shared" si="1729"/>
        <v>127</v>
      </c>
      <c r="E26542" s="815">
        <v>2032</v>
      </c>
    </row>
    <row r="26543" spans="1:5">
      <c r="A26543" s="816">
        <f t="shared" si="1726"/>
        <v>48434</v>
      </c>
      <c r="B26543" s="815">
        <f t="shared" si="1727"/>
        <v>221</v>
      </c>
      <c r="C26543" s="815">
        <f t="shared" si="1728"/>
        <v>146</v>
      </c>
      <c r="D26543" s="815">
        <f t="shared" si="1729"/>
        <v>126</v>
      </c>
      <c r="E26543" s="815">
        <v>2032</v>
      </c>
    </row>
    <row r="26544" spans="1:5">
      <c r="A26544" s="816">
        <f t="shared" si="1726"/>
        <v>48435</v>
      </c>
      <c r="B26544" s="815">
        <f t="shared" si="1727"/>
        <v>222</v>
      </c>
      <c r="C26544" s="815">
        <f t="shared" si="1728"/>
        <v>145</v>
      </c>
      <c r="D26544" s="815">
        <f t="shared" si="1729"/>
        <v>125</v>
      </c>
      <c r="E26544" s="815">
        <v>2032</v>
      </c>
    </row>
    <row r="26545" spans="1:5">
      <c r="A26545" s="816">
        <f t="shared" si="1726"/>
        <v>48436</v>
      </c>
      <c r="B26545" s="815">
        <f t="shared" si="1727"/>
        <v>223</v>
      </c>
      <c r="C26545" s="815">
        <f t="shared" si="1728"/>
        <v>144</v>
      </c>
      <c r="D26545" s="815">
        <f t="shared" si="1729"/>
        <v>124</v>
      </c>
      <c r="E26545" s="815">
        <v>2032</v>
      </c>
    </row>
    <row r="26546" spans="1:5">
      <c r="A26546" s="816">
        <f t="shared" si="1726"/>
        <v>48437</v>
      </c>
      <c r="B26546" s="815">
        <f t="shared" si="1727"/>
        <v>224</v>
      </c>
      <c r="C26546" s="815">
        <f t="shared" si="1728"/>
        <v>143</v>
      </c>
      <c r="D26546" s="815">
        <f t="shared" si="1729"/>
        <v>123</v>
      </c>
      <c r="E26546" s="815">
        <v>2032</v>
      </c>
    </row>
    <row r="26547" spans="1:5">
      <c r="A26547" s="816">
        <f t="shared" ref="A26547:A26610" si="1730">A26546+1</f>
        <v>48438</v>
      </c>
      <c r="B26547" s="815">
        <f t="shared" si="1727"/>
        <v>225</v>
      </c>
      <c r="C26547" s="815">
        <f t="shared" si="1728"/>
        <v>142</v>
      </c>
      <c r="D26547" s="815">
        <f t="shared" si="1729"/>
        <v>122</v>
      </c>
      <c r="E26547" s="815">
        <v>2032</v>
      </c>
    </row>
    <row r="26548" spans="1:5">
      <c r="A26548" s="816">
        <f t="shared" si="1730"/>
        <v>48439</v>
      </c>
      <c r="B26548" s="815">
        <f t="shared" si="1727"/>
        <v>226</v>
      </c>
      <c r="C26548" s="815">
        <f t="shared" si="1728"/>
        <v>141</v>
      </c>
      <c r="D26548" s="815">
        <f t="shared" si="1729"/>
        <v>121</v>
      </c>
      <c r="E26548" s="815">
        <v>2032</v>
      </c>
    </row>
    <row r="26549" spans="1:5">
      <c r="A26549" s="816">
        <f t="shared" si="1730"/>
        <v>48440</v>
      </c>
      <c r="B26549" s="815">
        <f t="shared" si="1727"/>
        <v>227</v>
      </c>
      <c r="C26549" s="815">
        <f t="shared" si="1728"/>
        <v>140</v>
      </c>
      <c r="D26549" s="815">
        <f t="shared" si="1729"/>
        <v>120</v>
      </c>
      <c r="E26549" s="815">
        <v>2032</v>
      </c>
    </row>
    <row r="26550" spans="1:5">
      <c r="A26550" s="816">
        <f t="shared" si="1730"/>
        <v>48441</v>
      </c>
      <c r="B26550" s="815">
        <f t="shared" si="1727"/>
        <v>228</v>
      </c>
      <c r="C26550" s="815">
        <f t="shared" si="1728"/>
        <v>139</v>
      </c>
      <c r="D26550" s="815">
        <f t="shared" si="1729"/>
        <v>119</v>
      </c>
      <c r="E26550" s="815">
        <v>2032</v>
      </c>
    </row>
    <row r="26551" spans="1:5">
      <c r="A26551" s="816">
        <f t="shared" si="1730"/>
        <v>48442</v>
      </c>
      <c r="B26551" s="815">
        <f t="shared" si="1727"/>
        <v>229</v>
      </c>
      <c r="C26551" s="815">
        <f t="shared" si="1728"/>
        <v>138</v>
      </c>
      <c r="D26551" s="815">
        <f t="shared" si="1729"/>
        <v>118</v>
      </c>
      <c r="E26551" s="815">
        <v>2032</v>
      </c>
    </row>
    <row r="26552" spans="1:5">
      <c r="A26552" s="816">
        <f t="shared" si="1730"/>
        <v>48443</v>
      </c>
      <c r="B26552" s="815">
        <f t="shared" si="1727"/>
        <v>230</v>
      </c>
      <c r="C26552" s="815">
        <f t="shared" si="1728"/>
        <v>137</v>
      </c>
      <c r="D26552" s="815">
        <f t="shared" si="1729"/>
        <v>117</v>
      </c>
      <c r="E26552" s="815">
        <v>2032</v>
      </c>
    </row>
    <row r="26553" spans="1:5">
      <c r="A26553" s="816">
        <f t="shared" si="1730"/>
        <v>48444</v>
      </c>
      <c r="B26553" s="815">
        <f t="shared" si="1727"/>
        <v>231</v>
      </c>
      <c r="C26553" s="815">
        <f t="shared" si="1728"/>
        <v>136</v>
      </c>
      <c r="D26553" s="815">
        <f t="shared" si="1729"/>
        <v>116</v>
      </c>
      <c r="E26553" s="815">
        <v>2032</v>
      </c>
    </row>
    <row r="26554" spans="1:5">
      <c r="A26554" s="816">
        <f t="shared" si="1730"/>
        <v>48445</v>
      </c>
      <c r="B26554" s="815">
        <f t="shared" si="1727"/>
        <v>232</v>
      </c>
      <c r="C26554" s="815">
        <f t="shared" si="1728"/>
        <v>135</v>
      </c>
      <c r="D26554" s="815">
        <f t="shared" si="1729"/>
        <v>115</v>
      </c>
      <c r="E26554" s="815">
        <v>2032</v>
      </c>
    </row>
    <row r="26555" spans="1:5">
      <c r="A26555" s="816">
        <f t="shared" si="1730"/>
        <v>48446</v>
      </c>
      <c r="B26555" s="815">
        <f t="shared" si="1727"/>
        <v>233</v>
      </c>
      <c r="C26555" s="815">
        <f t="shared" si="1728"/>
        <v>134</v>
      </c>
      <c r="D26555" s="815">
        <f t="shared" si="1729"/>
        <v>114</v>
      </c>
      <c r="E26555" s="815">
        <v>2032</v>
      </c>
    </row>
    <row r="26556" spans="1:5">
      <c r="A26556" s="816">
        <f t="shared" si="1730"/>
        <v>48447</v>
      </c>
      <c r="B26556" s="815">
        <f t="shared" si="1727"/>
        <v>234</v>
      </c>
      <c r="C26556" s="815">
        <f t="shared" si="1728"/>
        <v>133</v>
      </c>
      <c r="D26556" s="815">
        <f t="shared" si="1729"/>
        <v>113</v>
      </c>
      <c r="E26556" s="815">
        <v>2032</v>
      </c>
    </row>
    <row r="26557" spans="1:5">
      <c r="A26557" s="816">
        <f t="shared" si="1730"/>
        <v>48448</v>
      </c>
      <c r="B26557" s="815">
        <f t="shared" si="1727"/>
        <v>235</v>
      </c>
      <c r="C26557" s="815">
        <f t="shared" si="1728"/>
        <v>132</v>
      </c>
      <c r="D26557" s="815">
        <f t="shared" si="1729"/>
        <v>112</v>
      </c>
      <c r="E26557" s="815">
        <v>2032</v>
      </c>
    </row>
    <row r="26558" spans="1:5">
      <c r="A26558" s="816">
        <f t="shared" si="1730"/>
        <v>48449</v>
      </c>
      <c r="B26558" s="815">
        <f t="shared" si="1727"/>
        <v>236</v>
      </c>
      <c r="C26558" s="815">
        <f t="shared" si="1728"/>
        <v>131</v>
      </c>
      <c r="D26558" s="815">
        <f t="shared" si="1729"/>
        <v>111</v>
      </c>
      <c r="E26558" s="815">
        <v>2032</v>
      </c>
    </row>
    <row r="26559" spans="1:5">
      <c r="A26559" s="816">
        <f t="shared" si="1730"/>
        <v>48450</v>
      </c>
      <c r="B26559" s="815">
        <f t="shared" si="1727"/>
        <v>237</v>
      </c>
      <c r="C26559" s="815">
        <f t="shared" si="1728"/>
        <v>130</v>
      </c>
      <c r="D26559" s="815">
        <f t="shared" si="1729"/>
        <v>110</v>
      </c>
      <c r="E26559" s="815">
        <v>2032</v>
      </c>
    </row>
    <row r="26560" spans="1:5">
      <c r="A26560" s="816">
        <f t="shared" si="1730"/>
        <v>48451</v>
      </c>
      <c r="B26560" s="815">
        <f t="shared" ref="B26560:B26623" si="1731">B26559+1</f>
        <v>238</v>
      </c>
      <c r="C26560" s="815">
        <f t="shared" ref="C26560:C26623" si="1732">C26559-1</f>
        <v>129</v>
      </c>
      <c r="D26560" s="815">
        <f t="shared" ref="D26560:D26623" si="1733">D26559-1</f>
        <v>109</v>
      </c>
      <c r="E26560" s="815">
        <v>2032</v>
      </c>
    </row>
    <row r="26561" spans="1:5">
      <c r="A26561" s="816">
        <f t="shared" si="1730"/>
        <v>48452</v>
      </c>
      <c r="B26561" s="815">
        <f t="shared" si="1731"/>
        <v>239</v>
      </c>
      <c r="C26561" s="815">
        <f t="shared" si="1732"/>
        <v>128</v>
      </c>
      <c r="D26561" s="815">
        <f t="shared" si="1733"/>
        <v>108</v>
      </c>
      <c r="E26561" s="815">
        <v>2032</v>
      </c>
    </row>
    <row r="26562" spans="1:5">
      <c r="A26562" s="816">
        <f t="shared" si="1730"/>
        <v>48453</v>
      </c>
      <c r="B26562" s="815">
        <f t="shared" si="1731"/>
        <v>240</v>
      </c>
      <c r="C26562" s="815">
        <f t="shared" si="1732"/>
        <v>127</v>
      </c>
      <c r="D26562" s="815">
        <f t="shared" si="1733"/>
        <v>107</v>
      </c>
      <c r="E26562" s="815">
        <v>2032</v>
      </c>
    </row>
    <row r="26563" spans="1:5">
      <c r="A26563" s="816">
        <f t="shared" si="1730"/>
        <v>48454</v>
      </c>
      <c r="B26563" s="815">
        <f t="shared" si="1731"/>
        <v>241</v>
      </c>
      <c r="C26563" s="815">
        <f t="shared" si="1732"/>
        <v>126</v>
      </c>
      <c r="D26563" s="815">
        <f t="shared" si="1733"/>
        <v>106</v>
      </c>
      <c r="E26563" s="815">
        <v>2032</v>
      </c>
    </row>
    <row r="26564" spans="1:5">
      <c r="A26564" s="816">
        <f t="shared" si="1730"/>
        <v>48455</v>
      </c>
      <c r="B26564" s="815">
        <f t="shared" si="1731"/>
        <v>242</v>
      </c>
      <c r="C26564" s="815">
        <f t="shared" si="1732"/>
        <v>125</v>
      </c>
      <c r="D26564" s="815">
        <f t="shared" si="1733"/>
        <v>105</v>
      </c>
      <c r="E26564" s="815">
        <v>2032</v>
      </c>
    </row>
    <row r="26565" spans="1:5">
      <c r="A26565" s="816">
        <f t="shared" si="1730"/>
        <v>48456</v>
      </c>
      <c r="B26565" s="815">
        <f t="shared" si="1731"/>
        <v>243</v>
      </c>
      <c r="C26565" s="815">
        <f t="shared" si="1732"/>
        <v>124</v>
      </c>
      <c r="D26565" s="815">
        <f t="shared" si="1733"/>
        <v>104</v>
      </c>
      <c r="E26565" s="815">
        <v>2032</v>
      </c>
    </row>
    <row r="26566" spans="1:5">
      <c r="A26566" s="816">
        <f t="shared" si="1730"/>
        <v>48457</v>
      </c>
      <c r="B26566" s="815">
        <f t="shared" si="1731"/>
        <v>244</v>
      </c>
      <c r="C26566" s="815">
        <f t="shared" si="1732"/>
        <v>123</v>
      </c>
      <c r="D26566" s="815">
        <f t="shared" si="1733"/>
        <v>103</v>
      </c>
      <c r="E26566" s="815">
        <v>2032</v>
      </c>
    </row>
    <row r="26567" spans="1:5">
      <c r="A26567" s="816">
        <f t="shared" si="1730"/>
        <v>48458</v>
      </c>
      <c r="B26567" s="815">
        <f t="shared" si="1731"/>
        <v>245</v>
      </c>
      <c r="C26567" s="815">
        <f t="shared" si="1732"/>
        <v>122</v>
      </c>
      <c r="D26567" s="815">
        <f t="shared" si="1733"/>
        <v>102</v>
      </c>
      <c r="E26567" s="815">
        <v>2032</v>
      </c>
    </row>
    <row r="26568" spans="1:5">
      <c r="A26568" s="816">
        <f t="shared" si="1730"/>
        <v>48459</v>
      </c>
      <c r="B26568" s="815">
        <f t="shared" si="1731"/>
        <v>246</v>
      </c>
      <c r="C26568" s="815">
        <f t="shared" si="1732"/>
        <v>121</v>
      </c>
      <c r="D26568" s="815">
        <f t="shared" si="1733"/>
        <v>101</v>
      </c>
      <c r="E26568" s="815">
        <v>2032</v>
      </c>
    </row>
    <row r="26569" spans="1:5">
      <c r="A26569" s="816">
        <f t="shared" si="1730"/>
        <v>48460</v>
      </c>
      <c r="B26569" s="815">
        <f t="shared" si="1731"/>
        <v>247</v>
      </c>
      <c r="C26569" s="815">
        <f t="shared" si="1732"/>
        <v>120</v>
      </c>
      <c r="D26569" s="815">
        <f t="shared" si="1733"/>
        <v>100</v>
      </c>
      <c r="E26569" s="815">
        <v>2032</v>
      </c>
    </row>
    <row r="26570" spans="1:5">
      <c r="A26570" s="816">
        <f t="shared" si="1730"/>
        <v>48461</v>
      </c>
      <c r="B26570" s="815">
        <f t="shared" si="1731"/>
        <v>248</v>
      </c>
      <c r="C26570" s="815">
        <f t="shared" si="1732"/>
        <v>119</v>
      </c>
      <c r="D26570" s="815">
        <f t="shared" si="1733"/>
        <v>99</v>
      </c>
      <c r="E26570" s="815">
        <v>2032</v>
      </c>
    </row>
    <row r="26571" spans="1:5">
      <c r="A26571" s="816">
        <f t="shared" si="1730"/>
        <v>48462</v>
      </c>
      <c r="B26571" s="815">
        <f t="shared" si="1731"/>
        <v>249</v>
      </c>
      <c r="C26571" s="815">
        <f t="shared" si="1732"/>
        <v>118</v>
      </c>
      <c r="D26571" s="815">
        <f t="shared" si="1733"/>
        <v>98</v>
      </c>
      <c r="E26571" s="815">
        <v>2032</v>
      </c>
    </row>
    <row r="26572" spans="1:5">
      <c r="A26572" s="816">
        <f t="shared" si="1730"/>
        <v>48463</v>
      </c>
      <c r="B26572" s="815">
        <f t="shared" si="1731"/>
        <v>250</v>
      </c>
      <c r="C26572" s="815">
        <f t="shared" si="1732"/>
        <v>117</v>
      </c>
      <c r="D26572" s="815">
        <f t="shared" si="1733"/>
        <v>97</v>
      </c>
      <c r="E26572" s="815">
        <v>2032</v>
      </c>
    </row>
    <row r="26573" spans="1:5">
      <c r="A26573" s="816">
        <f t="shared" si="1730"/>
        <v>48464</v>
      </c>
      <c r="B26573" s="815">
        <f t="shared" si="1731"/>
        <v>251</v>
      </c>
      <c r="C26573" s="815">
        <f t="shared" si="1732"/>
        <v>116</v>
      </c>
      <c r="D26573" s="815">
        <f t="shared" si="1733"/>
        <v>96</v>
      </c>
      <c r="E26573" s="815">
        <v>2032</v>
      </c>
    </row>
    <row r="26574" spans="1:5">
      <c r="A26574" s="816">
        <f t="shared" si="1730"/>
        <v>48465</v>
      </c>
      <c r="B26574" s="815">
        <f t="shared" si="1731"/>
        <v>252</v>
      </c>
      <c r="C26574" s="815">
        <f t="shared" si="1732"/>
        <v>115</v>
      </c>
      <c r="D26574" s="815">
        <f t="shared" si="1733"/>
        <v>95</v>
      </c>
      <c r="E26574" s="815">
        <v>2032</v>
      </c>
    </row>
    <row r="26575" spans="1:5">
      <c r="A26575" s="816">
        <f t="shared" si="1730"/>
        <v>48466</v>
      </c>
      <c r="B26575" s="815">
        <f t="shared" si="1731"/>
        <v>253</v>
      </c>
      <c r="C26575" s="815">
        <f t="shared" si="1732"/>
        <v>114</v>
      </c>
      <c r="D26575" s="815">
        <f t="shared" si="1733"/>
        <v>94</v>
      </c>
      <c r="E26575" s="815">
        <v>2032</v>
      </c>
    </row>
    <row r="26576" spans="1:5">
      <c r="A26576" s="816">
        <f t="shared" si="1730"/>
        <v>48467</v>
      </c>
      <c r="B26576" s="815">
        <f t="shared" si="1731"/>
        <v>254</v>
      </c>
      <c r="C26576" s="815">
        <f t="shared" si="1732"/>
        <v>113</v>
      </c>
      <c r="D26576" s="815">
        <f t="shared" si="1733"/>
        <v>93</v>
      </c>
      <c r="E26576" s="815">
        <v>2032</v>
      </c>
    </row>
    <row r="26577" spans="1:5">
      <c r="A26577" s="816">
        <f t="shared" si="1730"/>
        <v>48468</v>
      </c>
      <c r="B26577" s="815">
        <f t="shared" si="1731"/>
        <v>255</v>
      </c>
      <c r="C26577" s="815">
        <f t="shared" si="1732"/>
        <v>112</v>
      </c>
      <c r="D26577" s="815">
        <f t="shared" si="1733"/>
        <v>92</v>
      </c>
      <c r="E26577" s="815">
        <v>2032</v>
      </c>
    </row>
    <row r="26578" spans="1:5">
      <c r="A26578" s="816">
        <f t="shared" si="1730"/>
        <v>48469</v>
      </c>
      <c r="B26578" s="815">
        <f t="shared" si="1731"/>
        <v>256</v>
      </c>
      <c r="C26578" s="815">
        <f t="shared" si="1732"/>
        <v>111</v>
      </c>
      <c r="D26578" s="815">
        <f t="shared" si="1733"/>
        <v>91</v>
      </c>
      <c r="E26578" s="815">
        <v>2032</v>
      </c>
    </row>
    <row r="26579" spans="1:5">
      <c r="A26579" s="816">
        <f t="shared" si="1730"/>
        <v>48470</v>
      </c>
      <c r="B26579" s="815">
        <f t="shared" si="1731"/>
        <v>257</v>
      </c>
      <c r="C26579" s="815">
        <f t="shared" si="1732"/>
        <v>110</v>
      </c>
      <c r="D26579" s="815">
        <f t="shared" si="1733"/>
        <v>90</v>
      </c>
      <c r="E26579" s="815">
        <v>2032</v>
      </c>
    </row>
    <row r="26580" spans="1:5">
      <c r="A26580" s="816">
        <f t="shared" si="1730"/>
        <v>48471</v>
      </c>
      <c r="B26580" s="815">
        <f t="shared" si="1731"/>
        <v>258</v>
      </c>
      <c r="C26580" s="815">
        <f t="shared" si="1732"/>
        <v>109</v>
      </c>
      <c r="D26580" s="815">
        <f t="shared" si="1733"/>
        <v>89</v>
      </c>
      <c r="E26580" s="815">
        <v>2032</v>
      </c>
    </row>
    <row r="26581" spans="1:5">
      <c r="A26581" s="816">
        <f t="shared" si="1730"/>
        <v>48472</v>
      </c>
      <c r="B26581" s="815">
        <f t="shared" si="1731"/>
        <v>259</v>
      </c>
      <c r="C26581" s="815">
        <f t="shared" si="1732"/>
        <v>108</v>
      </c>
      <c r="D26581" s="815">
        <f t="shared" si="1733"/>
        <v>88</v>
      </c>
      <c r="E26581" s="815">
        <v>2032</v>
      </c>
    </row>
    <row r="26582" spans="1:5">
      <c r="A26582" s="816">
        <f t="shared" si="1730"/>
        <v>48473</v>
      </c>
      <c r="B26582" s="815">
        <f t="shared" si="1731"/>
        <v>260</v>
      </c>
      <c r="C26582" s="815">
        <f t="shared" si="1732"/>
        <v>107</v>
      </c>
      <c r="D26582" s="815">
        <f t="shared" si="1733"/>
        <v>87</v>
      </c>
      <c r="E26582" s="815">
        <v>2032</v>
      </c>
    </row>
    <row r="26583" spans="1:5">
      <c r="A26583" s="816">
        <f t="shared" si="1730"/>
        <v>48474</v>
      </c>
      <c r="B26583" s="815">
        <f t="shared" si="1731"/>
        <v>261</v>
      </c>
      <c r="C26583" s="815">
        <f t="shared" si="1732"/>
        <v>106</v>
      </c>
      <c r="D26583" s="815">
        <f t="shared" si="1733"/>
        <v>86</v>
      </c>
      <c r="E26583" s="815">
        <v>2032</v>
      </c>
    </row>
    <row r="26584" spans="1:5">
      <c r="A26584" s="816">
        <f t="shared" si="1730"/>
        <v>48475</v>
      </c>
      <c r="B26584" s="815">
        <f t="shared" si="1731"/>
        <v>262</v>
      </c>
      <c r="C26584" s="815">
        <f t="shared" si="1732"/>
        <v>105</v>
      </c>
      <c r="D26584" s="815">
        <f t="shared" si="1733"/>
        <v>85</v>
      </c>
      <c r="E26584" s="815">
        <v>2032</v>
      </c>
    </row>
    <row r="26585" spans="1:5">
      <c r="A26585" s="816">
        <f t="shared" si="1730"/>
        <v>48476</v>
      </c>
      <c r="B26585" s="815">
        <f t="shared" si="1731"/>
        <v>263</v>
      </c>
      <c r="C26585" s="815">
        <f t="shared" si="1732"/>
        <v>104</v>
      </c>
      <c r="D26585" s="815">
        <f t="shared" si="1733"/>
        <v>84</v>
      </c>
      <c r="E26585" s="815">
        <v>2032</v>
      </c>
    </row>
    <row r="26586" spans="1:5">
      <c r="A26586" s="816">
        <f t="shared" si="1730"/>
        <v>48477</v>
      </c>
      <c r="B26586" s="815">
        <f t="shared" si="1731"/>
        <v>264</v>
      </c>
      <c r="C26586" s="815">
        <f t="shared" si="1732"/>
        <v>103</v>
      </c>
      <c r="D26586" s="815">
        <f t="shared" si="1733"/>
        <v>83</v>
      </c>
      <c r="E26586" s="815">
        <v>2032</v>
      </c>
    </row>
    <row r="26587" spans="1:5">
      <c r="A26587" s="816">
        <f t="shared" si="1730"/>
        <v>48478</v>
      </c>
      <c r="B26587" s="815">
        <f t="shared" si="1731"/>
        <v>265</v>
      </c>
      <c r="C26587" s="815">
        <f t="shared" si="1732"/>
        <v>102</v>
      </c>
      <c r="D26587" s="815">
        <f t="shared" si="1733"/>
        <v>82</v>
      </c>
      <c r="E26587" s="815">
        <v>2032</v>
      </c>
    </row>
    <row r="26588" spans="1:5">
      <c r="A26588" s="816">
        <f t="shared" si="1730"/>
        <v>48479</v>
      </c>
      <c r="B26588" s="815">
        <f t="shared" si="1731"/>
        <v>266</v>
      </c>
      <c r="C26588" s="815">
        <f t="shared" si="1732"/>
        <v>101</v>
      </c>
      <c r="D26588" s="815">
        <f t="shared" si="1733"/>
        <v>81</v>
      </c>
      <c r="E26588" s="815">
        <v>2032</v>
      </c>
    </row>
    <row r="26589" spans="1:5">
      <c r="A26589" s="816">
        <f t="shared" si="1730"/>
        <v>48480</v>
      </c>
      <c r="B26589" s="815">
        <f t="shared" si="1731"/>
        <v>267</v>
      </c>
      <c r="C26589" s="815">
        <f t="shared" si="1732"/>
        <v>100</v>
      </c>
      <c r="D26589" s="815">
        <f t="shared" si="1733"/>
        <v>80</v>
      </c>
      <c r="E26589" s="815">
        <v>2032</v>
      </c>
    </row>
    <row r="26590" spans="1:5">
      <c r="A26590" s="816">
        <f t="shared" si="1730"/>
        <v>48481</v>
      </c>
      <c r="B26590" s="815">
        <f t="shared" si="1731"/>
        <v>268</v>
      </c>
      <c r="C26590" s="815">
        <f t="shared" si="1732"/>
        <v>99</v>
      </c>
      <c r="D26590" s="815">
        <f t="shared" si="1733"/>
        <v>79</v>
      </c>
      <c r="E26590" s="815">
        <v>2032</v>
      </c>
    </row>
    <row r="26591" spans="1:5">
      <c r="A26591" s="816">
        <f t="shared" si="1730"/>
        <v>48482</v>
      </c>
      <c r="B26591" s="815">
        <f t="shared" si="1731"/>
        <v>269</v>
      </c>
      <c r="C26591" s="815">
        <f t="shared" si="1732"/>
        <v>98</v>
      </c>
      <c r="D26591" s="815">
        <f t="shared" si="1733"/>
        <v>78</v>
      </c>
      <c r="E26591" s="815">
        <v>2032</v>
      </c>
    </row>
    <row r="26592" spans="1:5">
      <c r="A26592" s="816">
        <f t="shared" si="1730"/>
        <v>48483</v>
      </c>
      <c r="B26592" s="815">
        <f t="shared" si="1731"/>
        <v>270</v>
      </c>
      <c r="C26592" s="815">
        <f t="shared" si="1732"/>
        <v>97</v>
      </c>
      <c r="D26592" s="815">
        <f t="shared" si="1733"/>
        <v>77</v>
      </c>
      <c r="E26592" s="815">
        <v>2032</v>
      </c>
    </row>
    <row r="26593" spans="1:5">
      <c r="A26593" s="816">
        <f t="shared" si="1730"/>
        <v>48484</v>
      </c>
      <c r="B26593" s="815">
        <f t="shared" si="1731"/>
        <v>271</v>
      </c>
      <c r="C26593" s="815">
        <f t="shared" si="1732"/>
        <v>96</v>
      </c>
      <c r="D26593" s="815">
        <f t="shared" si="1733"/>
        <v>76</v>
      </c>
      <c r="E26593" s="815">
        <v>2032</v>
      </c>
    </row>
    <row r="26594" spans="1:5">
      <c r="A26594" s="816">
        <f t="shared" si="1730"/>
        <v>48485</v>
      </c>
      <c r="B26594" s="815">
        <f t="shared" si="1731"/>
        <v>272</v>
      </c>
      <c r="C26594" s="815">
        <f t="shared" si="1732"/>
        <v>95</v>
      </c>
      <c r="D26594" s="815">
        <f t="shared" si="1733"/>
        <v>75</v>
      </c>
      <c r="E26594" s="815">
        <v>2032</v>
      </c>
    </row>
    <row r="26595" spans="1:5">
      <c r="A26595" s="816">
        <f t="shared" si="1730"/>
        <v>48486</v>
      </c>
      <c r="B26595" s="815">
        <f t="shared" si="1731"/>
        <v>273</v>
      </c>
      <c r="C26595" s="815">
        <f t="shared" si="1732"/>
        <v>94</v>
      </c>
      <c r="D26595" s="815">
        <f t="shared" si="1733"/>
        <v>74</v>
      </c>
      <c r="E26595" s="815">
        <v>2032</v>
      </c>
    </row>
    <row r="26596" spans="1:5">
      <c r="A26596" s="816">
        <f t="shared" si="1730"/>
        <v>48487</v>
      </c>
      <c r="B26596" s="815">
        <f t="shared" si="1731"/>
        <v>274</v>
      </c>
      <c r="C26596" s="815">
        <f t="shared" si="1732"/>
        <v>93</v>
      </c>
      <c r="D26596" s="815">
        <f t="shared" si="1733"/>
        <v>73</v>
      </c>
      <c r="E26596" s="815">
        <v>2032</v>
      </c>
    </row>
    <row r="26597" spans="1:5">
      <c r="A26597" s="816">
        <f t="shared" si="1730"/>
        <v>48488</v>
      </c>
      <c r="B26597" s="815">
        <f t="shared" si="1731"/>
        <v>275</v>
      </c>
      <c r="C26597" s="815">
        <f t="shared" si="1732"/>
        <v>92</v>
      </c>
      <c r="D26597" s="815">
        <f t="shared" si="1733"/>
        <v>72</v>
      </c>
      <c r="E26597" s="815">
        <v>2032</v>
      </c>
    </row>
    <row r="26598" spans="1:5">
      <c r="A26598" s="816">
        <f t="shared" si="1730"/>
        <v>48489</v>
      </c>
      <c r="B26598" s="815">
        <f t="shared" si="1731"/>
        <v>276</v>
      </c>
      <c r="C26598" s="815">
        <f t="shared" si="1732"/>
        <v>91</v>
      </c>
      <c r="D26598" s="815">
        <f t="shared" si="1733"/>
        <v>71</v>
      </c>
      <c r="E26598" s="815">
        <v>2032</v>
      </c>
    </row>
    <row r="26599" spans="1:5">
      <c r="A26599" s="816">
        <f t="shared" si="1730"/>
        <v>48490</v>
      </c>
      <c r="B26599" s="815">
        <f t="shared" si="1731"/>
        <v>277</v>
      </c>
      <c r="C26599" s="815">
        <f t="shared" si="1732"/>
        <v>90</v>
      </c>
      <c r="D26599" s="815">
        <f t="shared" si="1733"/>
        <v>70</v>
      </c>
      <c r="E26599" s="815">
        <v>2032</v>
      </c>
    </row>
    <row r="26600" spans="1:5">
      <c r="A26600" s="816">
        <f t="shared" si="1730"/>
        <v>48491</v>
      </c>
      <c r="B26600" s="815">
        <f t="shared" si="1731"/>
        <v>278</v>
      </c>
      <c r="C26600" s="815">
        <f t="shared" si="1732"/>
        <v>89</v>
      </c>
      <c r="D26600" s="815">
        <f t="shared" si="1733"/>
        <v>69</v>
      </c>
      <c r="E26600" s="815">
        <v>2032</v>
      </c>
    </row>
    <row r="26601" spans="1:5">
      <c r="A26601" s="816">
        <f t="shared" si="1730"/>
        <v>48492</v>
      </c>
      <c r="B26601" s="815">
        <f t="shared" si="1731"/>
        <v>279</v>
      </c>
      <c r="C26601" s="815">
        <f t="shared" si="1732"/>
        <v>88</v>
      </c>
      <c r="D26601" s="815">
        <f t="shared" si="1733"/>
        <v>68</v>
      </c>
      <c r="E26601" s="815">
        <v>2032</v>
      </c>
    </row>
    <row r="26602" spans="1:5">
      <c r="A26602" s="816">
        <f t="shared" si="1730"/>
        <v>48493</v>
      </c>
      <c r="B26602" s="815">
        <f t="shared" si="1731"/>
        <v>280</v>
      </c>
      <c r="C26602" s="815">
        <f t="shared" si="1732"/>
        <v>87</v>
      </c>
      <c r="D26602" s="815">
        <f t="shared" si="1733"/>
        <v>67</v>
      </c>
      <c r="E26602" s="815">
        <v>2032</v>
      </c>
    </row>
    <row r="26603" spans="1:5">
      <c r="A26603" s="816">
        <f t="shared" si="1730"/>
        <v>48494</v>
      </c>
      <c r="B26603" s="815">
        <f t="shared" si="1731"/>
        <v>281</v>
      </c>
      <c r="C26603" s="815">
        <f t="shared" si="1732"/>
        <v>86</v>
      </c>
      <c r="D26603" s="815">
        <f t="shared" si="1733"/>
        <v>66</v>
      </c>
      <c r="E26603" s="815">
        <v>2032</v>
      </c>
    </row>
    <row r="26604" spans="1:5">
      <c r="A26604" s="816">
        <f t="shared" si="1730"/>
        <v>48495</v>
      </c>
      <c r="B26604" s="815">
        <f t="shared" si="1731"/>
        <v>282</v>
      </c>
      <c r="C26604" s="815">
        <f t="shared" si="1732"/>
        <v>85</v>
      </c>
      <c r="D26604" s="815">
        <f t="shared" si="1733"/>
        <v>65</v>
      </c>
      <c r="E26604" s="815">
        <v>2032</v>
      </c>
    </row>
    <row r="26605" spans="1:5">
      <c r="A26605" s="816">
        <f t="shared" si="1730"/>
        <v>48496</v>
      </c>
      <c r="B26605" s="815">
        <f t="shared" si="1731"/>
        <v>283</v>
      </c>
      <c r="C26605" s="815">
        <f t="shared" si="1732"/>
        <v>84</v>
      </c>
      <c r="D26605" s="815">
        <f t="shared" si="1733"/>
        <v>64</v>
      </c>
      <c r="E26605" s="815">
        <v>2032</v>
      </c>
    </row>
    <row r="26606" spans="1:5">
      <c r="A26606" s="816">
        <f t="shared" si="1730"/>
        <v>48497</v>
      </c>
      <c r="B26606" s="815">
        <f t="shared" si="1731"/>
        <v>284</v>
      </c>
      <c r="C26606" s="815">
        <f t="shared" si="1732"/>
        <v>83</v>
      </c>
      <c r="D26606" s="815">
        <f t="shared" si="1733"/>
        <v>63</v>
      </c>
      <c r="E26606" s="815">
        <v>2032</v>
      </c>
    </row>
    <row r="26607" spans="1:5">
      <c r="A26607" s="816">
        <f t="shared" si="1730"/>
        <v>48498</v>
      </c>
      <c r="B26607" s="815">
        <f t="shared" si="1731"/>
        <v>285</v>
      </c>
      <c r="C26607" s="815">
        <f t="shared" si="1732"/>
        <v>82</v>
      </c>
      <c r="D26607" s="815">
        <f t="shared" si="1733"/>
        <v>62</v>
      </c>
      <c r="E26607" s="815">
        <v>2032</v>
      </c>
    </row>
    <row r="26608" spans="1:5">
      <c r="A26608" s="816">
        <f t="shared" si="1730"/>
        <v>48499</v>
      </c>
      <c r="B26608" s="815">
        <f t="shared" si="1731"/>
        <v>286</v>
      </c>
      <c r="C26608" s="815">
        <f t="shared" si="1732"/>
        <v>81</v>
      </c>
      <c r="D26608" s="815">
        <f t="shared" si="1733"/>
        <v>61</v>
      </c>
      <c r="E26608" s="815">
        <v>2032</v>
      </c>
    </row>
    <row r="26609" spans="1:5">
      <c r="A26609" s="816">
        <f t="shared" si="1730"/>
        <v>48500</v>
      </c>
      <c r="B26609" s="815">
        <f t="shared" si="1731"/>
        <v>287</v>
      </c>
      <c r="C26609" s="815">
        <f t="shared" si="1732"/>
        <v>80</v>
      </c>
      <c r="D26609" s="815">
        <f t="shared" si="1733"/>
        <v>60</v>
      </c>
      <c r="E26609" s="815">
        <v>2032</v>
      </c>
    </row>
    <row r="26610" spans="1:5">
      <c r="A26610" s="816">
        <f t="shared" si="1730"/>
        <v>48501</v>
      </c>
      <c r="B26610" s="815">
        <f t="shared" si="1731"/>
        <v>288</v>
      </c>
      <c r="C26610" s="815">
        <f t="shared" si="1732"/>
        <v>79</v>
      </c>
      <c r="D26610" s="815">
        <f t="shared" si="1733"/>
        <v>59</v>
      </c>
      <c r="E26610" s="815">
        <v>2032</v>
      </c>
    </row>
    <row r="26611" spans="1:5">
      <c r="A26611" s="816">
        <f t="shared" ref="A26611:A26674" si="1734">A26610+1</f>
        <v>48502</v>
      </c>
      <c r="B26611" s="815">
        <f t="shared" si="1731"/>
        <v>289</v>
      </c>
      <c r="C26611" s="815">
        <f t="shared" si="1732"/>
        <v>78</v>
      </c>
      <c r="D26611" s="815">
        <f t="shared" si="1733"/>
        <v>58</v>
      </c>
      <c r="E26611" s="815">
        <v>2032</v>
      </c>
    </row>
    <row r="26612" spans="1:5">
      <c r="A26612" s="816">
        <f t="shared" si="1734"/>
        <v>48503</v>
      </c>
      <c r="B26612" s="815">
        <f t="shared" si="1731"/>
        <v>290</v>
      </c>
      <c r="C26612" s="815">
        <f t="shared" si="1732"/>
        <v>77</v>
      </c>
      <c r="D26612" s="815">
        <f t="shared" si="1733"/>
        <v>57</v>
      </c>
      <c r="E26612" s="815">
        <v>2032</v>
      </c>
    </row>
    <row r="26613" spans="1:5">
      <c r="A26613" s="816">
        <f t="shared" si="1734"/>
        <v>48504</v>
      </c>
      <c r="B26613" s="815">
        <f t="shared" si="1731"/>
        <v>291</v>
      </c>
      <c r="C26613" s="815">
        <f t="shared" si="1732"/>
        <v>76</v>
      </c>
      <c r="D26613" s="815">
        <f t="shared" si="1733"/>
        <v>56</v>
      </c>
      <c r="E26613" s="815">
        <v>2032</v>
      </c>
    </row>
    <row r="26614" spans="1:5">
      <c r="A26614" s="816">
        <f t="shared" si="1734"/>
        <v>48505</v>
      </c>
      <c r="B26614" s="815">
        <f t="shared" si="1731"/>
        <v>292</v>
      </c>
      <c r="C26614" s="815">
        <f t="shared" si="1732"/>
        <v>75</v>
      </c>
      <c r="D26614" s="815">
        <f t="shared" si="1733"/>
        <v>55</v>
      </c>
      <c r="E26614" s="815">
        <v>2032</v>
      </c>
    </row>
    <row r="26615" spans="1:5">
      <c r="A26615" s="816">
        <f t="shared" si="1734"/>
        <v>48506</v>
      </c>
      <c r="B26615" s="815">
        <f t="shared" si="1731"/>
        <v>293</v>
      </c>
      <c r="C26615" s="815">
        <f t="shared" si="1732"/>
        <v>74</v>
      </c>
      <c r="D26615" s="815">
        <f t="shared" si="1733"/>
        <v>54</v>
      </c>
      <c r="E26615" s="815">
        <v>2032</v>
      </c>
    </row>
    <row r="26616" spans="1:5">
      <c r="A26616" s="816">
        <f t="shared" si="1734"/>
        <v>48507</v>
      </c>
      <c r="B26616" s="815">
        <f t="shared" si="1731"/>
        <v>294</v>
      </c>
      <c r="C26616" s="815">
        <f t="shared" si="1732"/>
        <v>73</v>
      </c>
      <c r="D26616" s="815">
        <f t="shared" si="1733"/>
        <v>53</v>
      </c>
      <c r="E26616" s="815">
        <v>2032</v>
      </c>
    </row>
    <row r="26617" spans="1:5">
      <c r="A26617" s="816">
        <f t="shared" si="1734"/>
        <v>48508</v>
      </c>
      <c r="B26617" s="815">
        <f t="shared" si="1731"/>
        <v>295</v>
      </c>
      <c r="C26617" s="815">
        <f t="shared" si="1732"/>
        <v>72</v>
      </c>
      <c r="D26617" s="815">
        <f t="shared" si="1733"/>
        <v>52</v>
      </c>
      <c r="E26617" s="815">
        <v>2032</v>
      </c>
    </row>
    <row r="26618" spans="1:5">
      <c r="A26618" s="816">
        <f t="shared" si="1734"/>
        <v>48509</v>
      </c>
      <c r="B26618" s="815">
        <f t="shared" si="1731"/>
        <v>296</v>
      </c>
      <c r="C26618" s="815">
        <f t="shared" si="1732"/>
        <v>71</v>
      </c>
      <c r="D26618" s="815">
        <f t="shared" si="1733"/>
        <v>51</v>
      </c>
      <c r="E26618" s="815">
        <v>2032</v>
      </c>
    </row>
    <row r="26619" spans="1:5">
      <c r="A26619" s="816">
        <f t="shared" si="1734"/>
        <v>48510</v>
      </c>
      <c r="B26619" s="815">
        <f t="shared" si="1731"/>
        <v>297</v>
      </c>
      <c r="C26619" s="815">
        <f t="shared" si="1732"/>
        <v>70</v>
      </c>
      <c r="D26619" s="815">
        <f t="shared" si="1733"/>
        <v>50</v>
      </c>
      <c r="E26619" s="815">
        <v>2032</v>
      </c>
    </row>
    <row r="26620" spans="1:5">
      <c r="A26620" s="816">
        <f t="shared" si="1734"/>
        <v>48511</v>
      </c>
      <c r="B26620" s="815">
        <f t="shared" si="1731"/>
        <v>298</v>
      </c>
      <c r="C26620" s="815">
        <f t="shared" si="1732"/>
        <v>69</v>
      </c>
      <c r="D26620" s="815">
        <f t="shared" si="1733"/>
        <v>49</v>
      </c>
      <c r="E26620" s="815">
        <v>2032</v>
      </c>
    </row>
    <row r="26621" spans="1:5">
      <c r="A26621" s="816">
        <f t="shared" si="1734"/>
        <v>48512</v>
      </c>
      <c r="B26621" s="815">
        <f t="shared" si="1731"/>
        <v>299</v>
      </c>
      <c r="C26621" s="815">
        <f t="shared" si="1732"/>
        <v>68</v>
      </c>
      <c r="D26621" s="815">
        <f t="shared" si="1733"/>
        <v>48</v>
      </c>
      <c r="E26621" s="815">
        <v>2032</v>
      </c>
    </row>
    <row r="26622" spans="1:5">
      <c r="A26622" s="816">
        <f t="shared" si="1734"/>
        <v>48513</v>
      </c>
      <c r="B26622" s="815">
        <f t="shared" si="1731"/>
        <v>300</v>
      </c>
      <c r="C26622" s="815">
        <f t="shared" si="1732"/>
        <v>67</v>
      </c>
      <c r="D26622" s="815">
        <f t="shared" si="1733"/>
        <v>47</v>
      </c>
      <c r="E26622" s="815">
        <v>2032</v>
      </c>
    </row>
    <row r="26623" spans="1:5">
      <c r="A26623" s="816">
        <f t="shared" si="1734"/>
        <v>48514</v>
      </c>
      <c r="B26623" s="815">
        <f t="shared" si="1731"/>
        <v>301</v>
      </c>
      <c r="C26623" s="815">
        <f t="shared" si="1732"/>
        <v>66</v>
      </c>
      <c r="D26623" s="815">
        <f t="shared" si="1733"/>
        <v>46</v>
      </c>
      <c r="E26623" s="815">
        <v>2032</v>
      </c>
    </row>
    <row r="26624" spans="1:5">
      <c r="A26624" s="816">
        <f t="shared" si="1734"/>
        <v>48515</v>
      </c>
      <c r="B26624" s="815">
        <f t="shared" ref="B26624:B26687" si="1735">B26623+1</f>
        <v>302</v>
      </c>
      <c r="C26624" s="815">
        <f t="shared" ref="C26624:C26687" si="1736">C26623-1</f>
        <v>65</v>
      </c>
      <c r="D26624" s="815">
        <f t="shared" ref="D26624:D26668" si="1737">D26623-1</f>
        <v>45</v>
      </c>
      <c r="E26624" s="815">
        <v>2032</v>
      </c>
    </row>
    <row r="26625" spans="1:5">
      <c r="A26625" s="816">
        <f t="shared" si="1734"/>
        <v>48516</v>
      </c>
      <c r="B26625" s="815">
        <f t="shared" si="1735"/>
        <v>303</v>
      </c>
      <c r="C26625" s="815">
        <f t="shared" si="1736"/>
        <v>64</v>
      </c>
      <c r="D26625" s="815">
        <f t="shared" si="1737"/>
        <v>44</v>
      </c>
      <c r="E26625" s="815">
        <v>2032</v>
      </c>
    </row>
    <row r="26626" spans="1:5">
      <c r="A26626" s="816">
        <f t="shared" si="1734"/>
        <v>48517</v>
      </c>
      <c r="B26626" s="815">
        <f t="shared" si="1735"/>
        <v>304</v>
      </c>
      <c r="C26626" s="815">
        <f t="shared" si="1736"/>
        <v>63</v>
      </c>
      <c r="D26626" s="815">
        <f t="shared" si="1737"/>
        <v>43</v>
      </c>
      <c r="E26626" s="815">
        <v>2032</v>
      </c>
    </row>
    <row r="26627" spans="1:5">
      <c r="A26627" s="816">
        <f t="shared" si="1734"/>
        <v>48518</v>
      </c>
      <c r="B26627" s="815">
        <f t="shared" si="1735"/>
        <v>305</v>
      </c>
      <c r="C26627" s="815">
        <f t="shared" si="1736"/>
        <v>62</v>
      </c>
      <c r="D26627" s="815">
        <f t="shared" si="1737"/>
        <v>42</v>
      </c>
      <c r="E26627" s="815">
        <v>2032</v>
      </c>
    </row>
    <row r="26628" spans="1:5">
      <c r="A26628" s="816">
        <f t="shared" si="1734"/>
        <v>48519</v>
      </c>
      <c r="B26628" s="815">
        <f t="shared" si="1735"/>
        <v>306</v>
      </c>
      <c r="C26628" s="815">
        <f t="shared" si="1736"/>
        <v>61</v>
      </c>
      <c r="D26628" s="815">
        <f t="shared" si="1737"/>
        <v>41</v>
      </c>
      <c r="E26628" s="815">
        <v>2032</v>
      </c>
    </row>
    <row r="26629" spans="1:5">
      <c r="A26629" s="816">
        <f t="shared" si="1734"/>
        <v>48520</v>
      </c>
      <c r="B26629" s="815">
        <f t="shared" si="1735"/>
        <v>307</v>
      </c>
      <c r="C26629" s="815">
        <f t="shared" si="1736"/>
        <v>60</v>
      </c>
      <c r="D26629" s="815">
        <f t="shared" si="1737"/>
        <v>40</v>
      </c>
      <c r="E26629" s="815">
        <v>2032</v>
      </c>
    </row>
    <row r="26630" spans="1:5">
      <c r="A26630" s="816">
        <f t="shared" si="1734"/>
        <v>48521</v>
      </c>
      <c r="B26630" s="815">
        <f t="shared" si="1735"/>
        <v>308</v>
      </c>
      <c r="C26630" s="815">
        <f t="shared" si="1736"/>
        <v>59</v>
      </c>
      <c r="D26630" s="815">
        <f t="shared" si="1737"/>
        <v>39</v>
      </c>
      <c r="E26630" s="815">
        <v>2032</v>
      </c>
    </row>
    <row r="26631" spans="1:5">
      <c r="A26631" s="816">
        <f t="shared" si="1734"/>
        <v>48522</v>
      </c>
      <c r="B26631" s="815">
        <f t="shared" si="1735"/>
        <v>309</v>
      </c>
      <c r="C26631" s="815">
        <f t="shared" si="1736"/>
        <v>58</v>
      </c>
      <c r="D26631" s="815">
        <f t="shared" si="1737"/>
        <v>38</v>
      </c>
      <c r="E26631" s="815">
        <v>2032</v>
      </c>
    </row>
    <row r="26632" spans="1:5">
      <c r="A26632" s="816">
        <f t="shared" si="1734"/>
        <v>48523</v>
      </c>
      <c r="B26632" s="815">
        <f t="shared" si="1735"/>
        <v>310</v>
      </c>
      <c r="C26632" s="815">
        <f t="shared" si="1736"/>
        <v>57</v>
      </c>
      <c r="D26632" s="815">
        <f t="shared" si="1737"/>
        <v>37</v>
      </c>
      <c r="E26632" s="815">
        <v>2032</v>
      </c>
    </row>
    <row r="26633" spans="1:5">
      <c r="A26633" s="816">
        <f t="shared" si="1734"/>
        <v>48524</v>
      </c>
      <c r="B26633" s="815">
        <f t="shared" si="1735"/>
        <v>311</v>
      </c>
      <c r="C26633" s="815">
        <f t="shared" si="1736"/>
        <v>56</v>
      </c>
      <c r="D26633" s="815">
        <f t="shared" si="1737"/>
        <v>36</v>
      </c>
      <c r="E26633" s="815">
        <v>2032</v>
      </c>
    </row>
    <row r="26634" spans="1:5">
      <c r="A26634" s="816">
        <f t="shared" si="1734"/>
        <v>48525</v>
      </c>
      <c r="B26634" s="815">
        <f t="shared" si="1735"/>
        <v>312</v>
      </c>
      <c r="C26634" s="815">
        <f t="shared" si="1736"/>
        <v>55</v>
      </c>
      <c r="D26634" s="815">
        <f t="shared" si="1737"/>
        <v>35</v>
      </c>
      <c r="E26634" s="815">
        <v>2032</v>
      </c>
    </row>
    <row r="26635" spans="1:5">
      <c r="A26635" s="816">
        <f t="shared" si="1734"/>
        <v>48526</v>
      </c>
      <c r="B26635" s="815">
        <f t="shared" si="1735"/>
        <v>313</v>
      </c>
      <c r="C26635" s="815">
        <f t="shared" si="1736"/>
        <v>54</v>
      </c>
      <c r="D26635" s="815">
        <f t="shared" si="1737"/>
        <v>34</v>
      </c>
      <c r="E26635" s="815">
        <v>2032</v>
      </c>
    </row>
    <row r="26636" spans="1:5">
      <c r="A26636" s="816">
        <f t="shared" si="1734"/>
        <v>48527</v>
      </c>
      <c r="B26636" s="815">
        <f t="shared" si="1735"/>
        <v>314</v>
      </c>
      <c r="C26636" s="815">
        <f t="shared" si="1736"/>
        <v>53</v>
      </c>
      <c r="D26636" s="815">
        <f t="shared" si="1737"/>
        <v>33</v>
      </c>
      <c r="E26636" s="815">
        <v>2032</v>
      </c>
    </row>
    <row r="26637" spans="1:5">
      <c r="A26637" s="816">
        <f t="shared" si="1734"/>
        <v>48528</v>
      </c>
      <c r="B26637" s="815">
        <f t="shared" si="1735"/>
        <v>315</v>
      </c>
      <c r="C26637" s="815">
        <f t="shared" si="1736"/>
        <v>52</v>
      </c>
      <c r="D26637" s="815">
        <f t="shared" si="1737"/>
        <v>32</v>
      </c>
      <c r="E26637" s="815">
        <v>2032</v>
      </c>
    </row>
    <row r="26638" spans="1:5">
      <c r="A26638" s="816">
        <f t="shared" si="1734"/>
        <v>48529</v>
      </c>
      <c r="B26638" s="815">
        <f t="shared" si="1735"/>
        <v>316</v>
      </c>
      <c r="C26638" s="815">
        <f t="shared" si="1736"/>
        <v>51</v>
      </c>
      <c r="D26638" s="815">
        <f t="shared" si="1737"/>
        <v>31</v>
      </c>
      <c r="E26638" s="815">
        <v>2032</v>
      </c>
    </row>
    <row r="26639" spans="1:5">
      <c r="A26639" s="816">
        <f t="shared" si="1734"/>
        <v>48530</v>
      </c>
      <c r="B26639" s="815">
        <f t="shared" si="1735"/>
        <v>317</v>
      </c>
      <c r="C26639" s="815">
        <f t="shared" si="1736"/>
        <v>50</v>
      </c>
      <c r="D26639" s="815">
        <f t="shared" si="1737"/>
        <v>30</v>
      </c>
      <c r="E26639" s="815">
        <v>2032</v>
      </c>
    </row>
    <row r="26640" spans="1:5">
      <c r="A26640" s="816">
        <f t="shared" si="1734"/>
        <v>48531</v>
      </c>
      <c r="B26640" s="815">
        <f t="shared" si="1735"/>
        <v>318</v>
      </c>
      <c r="C26640" s="815">
        <f t="shared" si="1736"/>
        <v>49</v>
      </c>
      <c r="D26640" s="815">
        <f t="shared" si="1737"/>
        <v>29</v>
      </c>
      <c r="E26640" s="815">
        <v>2032</v>
      </c>
    </row>
    <row r="26641" spans="1:5">
      <c r="A26641" s="816">
        <f t="shared" si="1734"/>
        <v>48532</v>
      </c>
      <c r="B26641" s="815">
        <f t="shared" si="1735"/>
        <v>319</v>
      </c>
      <c r="C26641" s="815">
        <f t="shared" si="1736"/>
        <v>48</v>
      </c>
      <c r="D26641" s="815">
        <f t="shared" si="1737"/>
        <v>28</v>
      </c>
      <c r="E26641" s="815">
        <v>2032</v>
      </c>
    </row>
    <row r="26642" spans="1:5">
      <c r="A26642" s="816">
        <f t="shared" si="1734"/>
        <v>48533</v>
      </c>
      <c r="B26642" s="815">
        <f t="shared" si="1735"/>
        <v>320</v>
      </c>
      <c r="C26642" s="815">
        <f t="shared" si="1736"/>
        <v>47</v>
      </c>
      <c r="D26642" s="815">
        <f t="shared" si="1737"/>
        <v>27</v>
      </c>
      <c r="E26642" s="815">
        <v>2032</v>
      </c>
    </row>
    <row r="26643" spans="1:5">
      <c r="A26643" s="816">
        <f t="shared" si="1734"/>
        <v>48534</v>
      </c>
      <c r="B26643" s="815">
        <f t="shared" si="1735"/>
        <v>321</v>
      </c>
      <c r="C26643" s="815">
        <f t="shared" si="1736"/>
        <v>46</v>
      </c>
      <c r="D26643" s="815">
        <f t="shared" si="1737"/>
        <v>26</v>
      </c>
      <c r="E26643" s="815">
        <v>2032</v>
      </c>
    </row>
    <row r="26644" spans="1:5">
      <c r="A26644" s="816">
        <f t="shared" si="1734"/>
        <v>48535</v>
      </c>
      <c r="B26644" s="815">
        <f t="shared" si="1735"/>
        <v>322</v>
      </c>
      <c r="C26644" s="815">
        <f t="shared" si="1736"/>
        <v>45</v>
      </c>
      <c r="D26644" s="815">
        <f t="shared" si="1737"/>
        <v>25</v>
      </c>
      <c r="E26644" s="815">
        <v>2032</v>
      </c>
    </row>
    <row r="26645" spans="1:5">
      <c r="A26645" s="816">
        <f t="shared" si="1734"/>
        <v>48536</v>
      </c>
      <c r="B26645" s="815">
        <f t="shared" si="1735"/>
        <v>323</v>
      </c>
      <c r="C26645" s="815">
        <f t="shared" si="1736"/>
        <v>44</v>
      </c>
      <c r="D26645" s="815">
        <f t="shared" si="1737"/>
        <v>24</v>
      </c>
      <c r="E26645" s="815">
        <v>2032</v>
      </c>
    </row>
    <row r="26646" spans="1:5">
      <c r="A26646" s="816">
        <f t="shared" si="1734"/>
        <v>48537</v>
      </c>
      <c r="B26646" s="815">
        <f t="shared" si="1735"/>
        <v>324</v>
      </c>
      <c r="C26646" s="815">
        <f t="shared" si="1736"/>
        <v>43</v>
      </c>
      <c r="D26646" s="815">
        <f t="shared" si="1737"/>
        <v>23</v>
      </c>
      <c r="E26646" s="815">
        <v>2032</v>
      </c>
    </row>
    <row r="26647" spans="1:5">
      <c r="A26647" s="816">
        <f t="shared" si="1734"/>
        <v>48538</v>
      </c>
      <c r="B26647" s="815">
        <f t="shared" si="1735"/>
        <v>325</v>
      </c>
      <c r="C26647" s="815">
        <f t="shared" si="1736"/>
        <v>42</v>
      </c>
      <c r="D26647" s="815">
        <f t="shared" si="1737"/>
        <v>22</v>
      </c>
      <c r="E26647" s="815">
        <v>2032</v>
      </c>
    </row>
    <row r="26648" spans="1:5">
      <c r="A26648" s="816">
        <f t="shared" si="1734"/>
        <v>48539</v>
      </c>
      <c r="B26648" s="815">
        <f t="shared" si="1735"/>
        <v>326</v>
      </c>
      <c r="C26648" s="815">
        <f t="shared" si="1736"/>
        <v>41</v>
      </c>
      <c r="D26648" s="815">
        <f t="shared" si="1737"/>
        <v>21</v>
      </c>
      <c r="E26648" s="815">
        <v>2032</v>
      </c>
    </row>
    <row r="26649" spans="1:5">
      <c r="A26649" s="816">
        <f t="shared" si="1734"/>
        <v>48540</v>
      </c>
      <c r="B26649" s="815">
        <f t="shared" si="1735"/>
        <v>327</v>
      </c>
      <c r="C26649" s="815">
        <f t="shared" si="1736"/>
        <v>40</v>
      </c>
      <c r="D26649" s="815">
        <f t="shared" si="1737"/>
        <v>20</v>
      </c>
      <c r="E26649" s="815">
        <v>2032</v>
      </c>
    </row>
    <row r="26650" spans="1:5">
      <c r="A26650" s="816">
        <f t="shared" si="1734"/>
        <v>48541</v>
      </c>
      <c r="B26650" s="815">
        <f t="shared" si="1735"/>
        <v>328</v>
      </c>
      <c r="C26650" s="815">
        <f t="shared" si="1736"/>
        <v>39</v>
      </c>
      <c r="D26650" s="815">
        <f t="shared" si="1737"/>
        <v>19</v>
      </c>
      <c r="E26650" s="815">
        <v>2032</v>
      </c>
    </row>
    <row r="26651" spans="1:5">
      <c r="A26651" s="816">
        <f t="shared" si="1734"/>
        <v>48542</v>
      </c>
      <c r="B26651" s="815">
        <f t="shared" si="1735"/>
        <v>329</v>
      </c>
      <c r="C26651" s="815">
        <f t="shared" si="1736"/>
        <v>38</v>
      </c>
      <c r="D26651" s="815">
        <f t="shared" si="1737"/>
        <v>18</v>
      </c>
      <c r="E26651" s="815">
        <v>2032</v>
      </c>
    </row>
    <row r="26652" spans="1:5">
      <c r="A26652" s="816">
        <f t="shared" si="1734"/>
        <v>48543</v>
      </c>
      <c r="B26652" s="815">
        <f t="shared" si="1735"/>
        <v>330</v>
      </c>
      <c r="C26652" s="815">
        <f t="shared" si="1736"/>
        <v>37</v>
      </c>
      <c r="D26652" s="815">
        <f t="shared" si="1737"/>
        <v>17</v>
      </c>
      <c r="E26652" s="815">
        <v>2032</v>
      </c>
    </row>
    <row r="26653" spans="1:5">
      <c r="A26653" s="816">
        <f t="shared" si="1734"/>
        <v>48544</v>
      </c>
      <c r="B26653" s="815">
        <f t="shared" si="1735"/>
        <v>331</v>
      </c>
      <c r="C26653" s="815">
        <f t="shared" si="1736"/>
        <v>36</v>
      </c>
      <c r="D26653" s="815">
        <f t="shared" si="1737"/>
        <v>16</v>
      </c>
      <c r="E26653" s="815">
        <v>2032</v>
      </c>
    </row>
    <row r="26654" spans="1:5">
      <c r="A26654" s="816">
        <f t="shared" si="1734"/>
        <v>48545</v>
      </c>
      <c r="B26654" s="815">
        <f t="shared" si="1735"/>
        <v>332</v>
      </c>
      <c r="C26654" s="815">
        <f t="shared" si="1736"/>
        <v>35</v>
      </c>
      <c r="D26654" s="815">
        <f t="shared" si="1737"/>
        <v>15</v>
      </c>
      <c r="E26654" s="815">
        <v>2032</v>
      </c>
    </row>
    <row r="26655" spans="1:5">
      <c r="A26655" s="816">
        <f t="shared" si="1734"/>
        <v>48546</v>
      </c>
      <c r="B26655" s="815">
        <f t="shared" si="1735"/>
        <v>333</v>
      </c>
      <c r="C26655" s="815">
        <f t="shared" si="1736"/>
        <v>34</v>
      </c>
      <c r="D26655" s="815">
        <f t="shared" si="1737"/>
        <v>14</v>
      </c>
      <c r="E26655" s="815">
        <v>2032</v>
      </c>
    </row>
    <row r="26656" spans="1:5">
      <c r="A26656" s="816">
        <f t="shared" si="1734"/>
        <v>48547</v>
      </c>
      <c r="B26656" s="815">
        <f t="shared" si="1735"/>
        <v>334</v>
      </c>
      <c r="C26656" s="815">
        <f t="shared" si="1736"/>
        <v>33</v>
      </c>
      <c r="D26656" s="815">
        <f t="shared" si="1737"/>
        <v>13</v>
      </c>
      <c r="E26656" s="815">
        <v>2032</v>
      </c>
    </row>
    <row r="26657" spans="1:5">
      <c r="A26657" s="816">
        <f t="shared" si="1734"/>
        <v>48548</v>
      </c>
      <c r="B26657" s="815">
        <f t="shared" si="1735"/>
        <v>335</v>
      </c>
      <c r="C26657" s="815">
        <f t="shared" si="1736"/>
        <v>32</v>
      </c>
      <c r="D26657" s="815">
        <f t="shared" si="1737"/>
        <v>12</v>
      </c>
      <c r="E26657" s="815">
        <v>2032</v>
      </c>
    </row>
    <row r="26658" spans="1:5">
      <c r="A26658" s="816">
        <f t="shared" si="1734"/>
        <v>48549</v>
      </c>
      <c r="B26658" s="815">
        <f t="shared" si="1735"/>
        <v>336</v>
      </c>
      <c r="C26658" s="815">
        <f t="shared" si="1736"/>
        <v>31</v>
      </c>
      <c r="D26658" s="815">
        <f t="shared" si="1737"/>
        <v>11</v>
      </c>
      <c r="E26658" s="815">
        <v>2032</v>
      </c>
    </row>
    <row r="26659" spans="1:5">
      <c r="A26659" s="816">
        <f t="shared" si="1734"/>
        <v>48550</v>
      </c>
      <c r="B26659" s="815">
        <f t="shared" si="1735"/>
        <v>337</v>
      </c>
      <c r="C26659" s="815">
        <f t="shared" si="1736"/>
        <v>30</v>
      </c>
      <c r="D26659" s="815">
        <f t="shared" si="1737"/>
        <v>10</v>
      </c>
      <c r="E26659" s="815">
        <v>2032</v>
      </c>
    </row>
    <row r="26660" spans="1:5">
      <c r="A26660" s="816">
        <f t="shared" si="1734"/>
        <v>48551</v>
      </c>
      <c r="B26660" s="815">
        <f t="shared" si="1735"/>
        <v>338</v>
      </c>
      <c r="C26660" s="815">
        <f t="shared" si="1736"/>
        <v>29</v>
      </c>
      <c r="D26660" s="815">
        <f t="shared" si="1737"/>
        <v>9</v>
      </c>
      <c r="E26660" s="815">
        <v>2032</v>
      </c>
    </row>
    <row r="26661" spans="1:5">
      <c r="A26661" s="816">
        <f t="shared" si="1734"/>
        <v>48552</v>
      </c>
      <c r="B26661" s="815">
        <f t="shared" si="1735"/>
        <v>339</v>
      </c>
      <c r="C26661" s="815">
        <f t="shared" si="1736"/>
        <v>28</v>
      </c>
      <c r="D26661" s="815">
        <f t="shared" si="1737"/>
        <v>8</v>
      </c>
      <c r="E26661" s="815">
        <v>2032</v>
      </c>
    </row>
    <row r="26662" spans="1:5">
      <c r="A26662" s="816">
        <f t="shared" si="1734"/>
        <v>48553</v>
      </c>
      <c r="B26662" s="815">
        <f t="shared" si="1735"/>
        <v>340</v>
      </c>
      <c r="C26662" s="815">
        <f t="shared" si="1736"/>
        <v>27</v>
      </c>
      <c r="D26662" s="815">
        <f t="shared" si="1737"/>
        <v>7</v>
      </c>
      <c r="E26662" s="815">
        <v>2032</v>
      </c>
    </row>
    <row r="26663" spans="1:5">
      <c r="A26663" s="816">
        <f t="shared" si="1734"/>
        <v>48554</v>
      </c>
      <c r="B26663" s="815">
        <f t="shared" si="1735"/>
        <v>341</v>
      </c>
      <c r="C26663" s="815">
        <f t="shared" si="1736"/>
        <v>26</v>
      </c>
      <c r="D26663" s="815">
        <f t="shared" si="1737"/>
        <v>6</v>
      </c>
      <c r="E26663" s="815">
        <v>2032</v>
      </c>
    </row>
    <row r="26664" spans="1:5">
      <c r="A26664" s="816">
        <f t="shared" si="1734"/>
        <v>48555</v>
      </c>
      <c r="B26664" s="815">
        <f t="shared" si="1735"/>
        <v>342</v>
      </c>
      <c r="C26664" s="815">
        <f t="shared" si="1736"/>
        <v>25</v>
      </c>
      <c r="D26664" s="815">
        <f t="shared" si="1737"/>
        <v>5</v>
      </c>
      <c r="E26664" s="815">
        <v>2032</v>
      </c>
    </row>
    <row r="26665" spans="1:5">
      <c r="A26665" s="816">
        <f t="shared" si="1734"/>
        <v>48556</v>
      </c>
      <c r="B26665" s="815">
        <f t="shared" si="1735"/>
        <v>343</v>
      </c>
      <c r="C26665" s="815">
        <f t="shared" si="1736"/>
        <v>24</v>
      </c>
      <c r="D26665" s="815">
        <f t="shared" si="1737"/>
        <v>4</v>
      </c>
      <c r="E26665" s="815">
        <v>2032</v>
      </c>
    </row>
    <row r="26666" spans="1:5">
      <c r="A26666" s="816">
        <f t="shared" si="1734"/>
        <v>48557</v>
      </c>
      <c r="B26666" s="815">
        <f t="shared" si="1735"/>
        <v>344</v>
      </c>
      <c r="C26666" s="815">
        <f t="shared" si="1736"/>
        <v>23</v>
      </c>
      <c r="D26666" s="815">
        <f t="shared" si="1737"/>
        <v>3</v>
      </c>
      <c r="E26666" s="815">
        <v>2032</v>
      </c>
    </row>
    <row r="26667" spans="1:5">
      <c r="A26667" s="816">
        <f t="shared" si="1734"/>
        <v>48558</v>
      </c>
      <c r="B26667" s="815">
        <f t="shared" si="1735"/>
        <v>345</v>
      </c>
      <c r="C26667" s="815">
        <f t="shared" si="1736"/>
        <v>22</v>
      </c>
      <c r="D26667" s="815">
        <f t="shared" si="1737"/>
        <v>2</v>
      </c>
      <c r="E26667" s="815">
        <v>2032</v>
      </c>
    </row>
    <row r="26668" spans="1:5">
      <c r="A26668" s="816">
        <f t="shared" si="1734"/>
        <v>48559</v>
      </c>
      <c r="B26668" s="815">
        <f t="shared" si="1735"/>
        <v>346</v>
      </c>
      <c r="C26668" s="815">
        <f t="shared" si="1736"/>
        <v>21</v>
      </c>
      <c r="D26668" s="815">
        <f t="shared" si="1737"/>
        <v>1</v>
      </c>
      <c r="E26668" s="815">
        <v>2032</v>
      </c>
    </row>
    <row r="26669" spans="1:5">
      <c r="A26669" s="816">
        <f t="shared" si="1734"/>
        <v>48560</v>
      </c>
      <c r="B26669" s="815">
        <f t="shared" si="1735"/>
        <v>347</v>
      </c>
      <c r="C26669" s="815">
        <f t="shared" si="1736"/>
        <v>20</v>
      </c>
      <c r="D26669" s="815">
        <v>365</v>
      </c>
      <c r="E26669" s="815">
        <v>2032</v>
      </c>
    </row>
    <row r="26670" spans="1:5">
      <c r="A26670" s="816">
        <f t="shared" si="1734"/>
        <v>48561</v>
      </c>
      <c r="B26670" s="815">
        <f t="shared" si="1735"/>
        <v>348</v>
      </c>
      <c r="C26670" s="815">
        <f t="shared" si="1736"/>
        <v>19</v>
      </c>
      <c r="D26670" s="815">
        <f t="shared" ref="D26670:D26733" si="1738">D26669-1</f>
        <v>364</v>
      </c>
      <c r="E26670" s="815">
        <v>2032</v>
      </c>
    </row>
    <row r="26671" spans="1:5">
      <c r="A26671" s="816">
        <f t="shared" si="1734"/>
        <v>48562</v>
      </c>
      <c r="B26671" s="815">
        <f t="shared" si="1735"/>
        <v>349</v>
      </c>
      <c r="C26671" s="815">
        <f t="shared" si="1736"/>
        <v>18</v>
      </c>
      <c r="D26671" s="815">
        <f t="shared" si="1738"/>
        <v>363</v>
      </c>
      <c r="E26671" s="815">
        <v>2032</v>
      </c>
    </row>
    <row r="26672" spans="1:5">
      <c r="A26672" s="816">
        <f t="shared" si="1734"/>
        <v>48563</v>
      </c>
      <c r="B26672" s="815">
        <f t="shared" si="1735"/>
        <v>350</v>
      </c>
      <c r="C26672" s="815">
        <f t="shared" si="1736"/>
        <v>17</v>
      </c>
      <c r="D26672" s="815">
        <f t="shared" si="1738"/>
        <v>362</v>
      </c>
      <c r="E26672" s="815">
        <v>2032</v>
      </c>
    </row>
    <row r="26673" spans="1:5">
      <c r="A26673" s="816">
        <f t="shared" si="1734"/>
        <v>48564</v>
      </c>
      <c r="B26673" s="815">
        <f t="shared" si="1735"/>
        <v>351</v>
      </c>
      <c r="C26673" s="815">
        <f t="shared" si="1736"/>
        <v>16</v>
      </c>
      <c r="D26673" s="815">
        <f t="shared" si="1738"/>
        <v>361</v>
      </c>
      <c r="E26673" s="815">
        <v>2032</v>
      </c>
    </row>
    <row r="26674" spans="1:5">
      <c r="A26674" s="816">
        <f t="shared" si="1734"/>
        <v>48565</v>
      </c>
      <c r="B26674" s="815">
        <f t="shared" si="1735"/>
        <v>352</v>
      </c>
      <c r="C26674" s="815">
        <f t="shared" si="1736"/>
        <v>15</v>
      </c>
      <c r="D26674" s="815">
        <f t="shared" si="1738"/>
        <v>360</v>
      </c>
      <c r="E26674" s="815">
        <v>2032</v>
      </c>
    </row>
    <row r="26675" spans="1:5">
      <c r="A26675" s="816">
        <f t="shared" ref="A26675:B26738" si="1739">A26674+1</f>
        <v>48566</v>
      </c>
      <c r="B26675" s="815">
        <f t="shared" si="1735"/>
        <v>353</v>
      </c>
      <c r="C26675" s="815">
        <f t="shared" si="1736"/>
        <v>14</v>
      </c>
      <c r="D26675" s="815">
        <f t="shared" si="1738"/>
        <v>359</v>
      </c>
      <c r="E26675" s="815">
        <v>2032</v>
      </c>
    </row>
    <row r="26676" spans="1:5">
      <c r="A26676" s="816">
        <f t="shared" si="1739"/>
        <v>48567</v>
      </c>
      <c r="B26676" s="815">
        <f t="shared" si="1735"/>
        <v>354</v>
      </c>
      <c r="C26676" s="815">
        <f t="shared" si="1736"/>
        <v>13</v>
      </c>
      <c r="D26676" s="815">
        <f t="shared" si="1738"/>
        <v>358</v>
      </c>
      <c r="E26676" s="815">
        <v>2032</v>
      </c>
    </row>
    <row r="26677" spans="1:5">
      <c r="A26677" s="816">
        <f t="shared" si="1739"/>
        <v>48568</v>
      </c>
      <c r="B26677" s="815">
        <f t="shared" si="1735"/>
        <v>355</v>
      </c>
      <c r="C26677" s="815">
        <f t="shared" si="1736"/>
        <v>12</v>
      </c>
      <c r="D26677" s="815">
        <f t="shared" si="1738"/>
        <v>357</v>
      </c>
      <c r="E26677" s="815">
        <v>2032</v>
      </c>
    </row>
    <row r="26678" spans="1:5">
      <c r="A26678" s="816">
        <f t="shared" si="1739"/>
        <v>48569</v>
      </c>
      <c r="B26678" s="815">
        <f t="shared" si="1735"/>
        <v>356</v>
      </c>
      <c r="C26678" s="815">
        <f t="shared" si="1736"/>
        <v>11</v>
      </c>
      <c r="D26678" s="815">
        <f t="shared" si="1738"/>
        <v>356</v>
      </c>
      <c r="E26678" s="815">
        <v>2032</v>
      </c>
    </row>
    <row r="26679" spans="1:5">
      <c r="A26679" s="816">
        <f t="shared" si="1739"/>
        <v>48570</v>
      </c>
      <c r="B26679" s="815">
        <f t="shared" si="1735"/>
        <v>357</v>
      </c>
      <c r="C26679" s="815">
        <f t="shared" si="1736"/>
        <v>10</v>
      </c>
      <c r="D26679" s="815">
        <f t="shared" si="1738"/>
        <v>355</v>
      </c>
      <c r="E26679" s="815">
        <v>2032</v>
      </c>
    </row>
    <row r="26680" spans="1:5">
      <c r="A26680" s="816">
        <f t="shared" si="1739"/>
        <v>48571</v>
      </c>
      <c r="B26680" s="815">
        <f t="shared" si="1735"/>
        <v>358</v>
      </c>
      <c r="C26680" s="815">
        <f t="shared" si="1736"/>
        <v>9</v>
      </c>
      <c r="D26680" s="815">
        <f t="shared" si="1738"/>
        <v>354</v>
      </c>
      <c r="E26680" s="815">
        <v>2032</v>
      </c>
    </row>
    <row r="26681" spans="1:5">
      <c r="A26681" s="816">
        <f t="shared" si="1739"/>
        <v>48572</v>
      </c>
      <c r="B26681" s="815">
        <f t="shared" si="1735"/>
        <v>359</v>
      </c>
      <c r="C26681" s="815">
        <f t="shared" si="1736"/>
        <v>8</v>
      </c>
      <c r="D26681" s="815">
        <f t="shared" si="1738"/>
        <v>353</v>
      </c>
      <c r="E26681" s="815">
        <v>2032</v>
      </c>
    </row>
    <row r="26682" spans="1:5">
      <c r="A26682" s="816">
        <f t="shared" si="1739"/>
        <v>48573</v>
      </c>
      <c r="B26682" s="815">
        <f t="shared" si="1735"/>
        <v>360</v>
      </c>
      <c r="C26682" s="815">
        <f t="shared" si="1736"/>
        <v>7</v>
      </c>
      <c r="D26682" s="815">
        <f t="shared" si="1738"/>
        <v>352</v>
      </c>
      <c r="E26682" s="815">
        <v>2032</v>
      </c>
    </row>
    <row r="26683" spans="1:5">
      <c r="A26683" s="816">
        <f t="shared" si="1739"/>
        <v>48574</v>
      </c>
      <c r="B26683" s="815">
        <f t="shared" si="1735"/>
        <v>361</v>
      </c>
      <c r="C26683" s="815">
        <f t="shared" si="1736"/>
        <v>6</v>
      </c>
      <c r="D26683" s="815">
        <f t="shared" si="1738"/>
        <v>351</v>
      </c>
      <c r="E26683" s="815">
        <v>2032</v>
      </c>
    </row>
    <row r="26684" spans="1:5">
      <c r="A26684" s="816">
        <f t="shared" si="1739"/>
        <v>48575</v>
      </c>
      <c r="B26684" s="815">
        <f t="shared" si="1735"/>
        <v>362</v>
      </c>
      <c r="C26684" s="815">
        <f t="shared" si="1736"/>
        <v>5</v>
      </c>
      <c r="D26684" s="815">
        <f t="shared" si="1738"/>
        <v>350</v>
      </c>
      <c r="E26684" s="815">
        <v>2032</v>
      </c>
    </row>
    <row r="26685" spans="1:5">
      <c r="A26685" s="816">
        <f t="shared" si="1739"/>
        <v>48576</v>
      </c>
      <c r="B26685" s="815">
        <f t="shared" si="1735"/>
        <v>363</v>
      </c>
      <c r="C26685" s="815">
        <f t="shared" si="1736"/>
        <v>4</v>
      </c>
      <c r="D26685" s="815">
        <f t="shared" si="1738"/>
        <v>349</v>
      </c>
      <c r="E26685" s="815">
        <v>2032</v>
      </c>
    </row>
    <row r="26686" spans="1:5">
      <c r="A26686" s="816">
        <f t="shared" si="1739"/>
        <v>48577</v>
      </c>
      <c r="B26686" s="815">
        <f t="shared" si="1735"/>
        <v>364</v>
      </c>
      <c r="C26686" s="815">
        <f t="shared" si="1736"/>
        <v>3</v>
      </c>
      <c r="D26686" s="815">
        <f t="shared" si="1738"/>
        <v>348</v>
      </c>
      <c r="E26686" s="815">
        <v>2032</v>
      </c>
    </row>
    <row r="26687" spans="1:5">
      <c r="A26687" s="816">
        <f t="shared" si="1739"/>
        <v>48578</v>
      </c>
      <c r="B26687" s="815">
        <f t="shared" si="1735"/>
        <v>365</v>
      </c>
      <c r="C26687" s="815">
        <f t="shared" si="1736"/>
        <v>2</v>
      </c>
      <c r="D26687" s="815">
        <f t="shared" si="1738"/>
        <v>347</v>
      </c>
      <c r="E26687" s="815">
        <v>2032</v>
      </c>
    </row>
    <row r="26688" spans="1:5">
      <c r="A26688" s="816">
        <f t="shared" si="1739"/>
        <v>48579</v>
      </c>
      <c r="B26688" s="815">
        <f t="shared" si="1739"/>
        <v>366</v>
      </c>
      <c r="C26688" s="815">
        <f>C26687-1</f>
        <v>1</v>
      </c>
      <c r="D26688" s="815">
        <f t="shared" si="1738"/>
        <v>346</v>
      </c>
      <c r="E26688" s="815">
        <v>2032</v>
      </c>
    </row>
    <row r="26689" spans="1:5">
      <c r="A26689" s="816">
        <f t="shared" si="1739"/>
        <v>48580</v>
      </c>
      <c r="B26689" s="815">
        <v>1</v>
      </c>
      <c r="C26689" s="815">
        <v>365</v>
      </c>
      <c r="D26689" s="815">
        <f t="shared" si="1738"/>
        <v>345</v>
      </c>
      <c r="E26689" s="815">
        <v>2033</v>
      </c>
    </row>
    <row r="26690" spans="1:5">
      <c r="A26690" s="816">
        <f t="shared" si="1739"/>
        <v>48581</v>
      </c>
      <c r="B26690" s="815">
        <f t="shared" si="1739"/>
        <v>2</v>
      </c>
      <c r="C26690" s="815">
        <f t="shared" ref="C26690:C26733" si="1740">C26689-1</f>
        <v>364</v>
      </c>
      <c r="D26690" s="815">
        <f t="shared" si="1738"/>
        <v>344</v>
      </c>
      <c r="E26690" s="815">
        <v>2033</v>
      </c>
    </row>
    <row r="26691" spans="1:5">
      <c r="A26691" s="816">
        <f t="shared" si="1739"/>
        <v>48582</v>
      </c>
      <c r="B26691" s="815">
        <f t="shared" ref="B26691:B26733" si="1741">B26690+1</f>
        <v>3</v>
      </c>
      <c r="C26691" s="815">
        <f t="shared" si="1740"/>
        <v>363</v>
      </c>
      <c r="D26691" s="815">
        <f t="shared" si="1738"/>
        <v>343</v>
      </c>
      <c r="E26691" s="815">
        <v>2033</v>
      </c>
    </row>
    <row r="26692" spans="1:5">
      <c r="A26692" s="816">
        <f t="shared" si="1739"/>
        <v>48583</v>
      </c>
      <c r="B26692" s="815">
        <f t="shared" si="1741"/>
        <v>4</v>
      </c>
      <c r="C26692" s="815">
        <f t="shared" si="1740"/>
        <v>362</v>
      </c>
      <c r="D26692" s="815">
        <f t="shared" si="1738"/>
        <v>342</v>
      </c>
      <c r="E26692" s="815">
        <v>2033</v>
      </c>
    </row>
    <row r="26693" spans="1:5">
      <c r="A26693" s="816">
        <f t="shared" si="1739"/>
        <v>48584</v>
      </c>
      <c r="B26693" s="815">
        <f t="shared" si="1741"/>
        <v>5</v>
      </c>
      <c r="C26693" s="815">
        <f t="shared" si="1740"/>
        <v>361</v>
      </c>
      <c r="D26693" s="815">
        <f t="shared" si="1738"/>
        <v>341</v>
      </c>
      <c r="E26693" s="815">
        <v>2033</v>
      </c>
    </row>
    <row r="26694" spans="1:5">
      <c r="A26694" s="816">
        <f t="shared" si="1739"/>
        <v>48585</v>
      </c>
      <c r="B26694" s="815">
        <f t="shared" si="1741"/>
        <v>6</v>
      </c>
      <c r="C26694" s="815">
        <f t="shared" si="1740"/>
        <v>360</v>
      </c>
      <c r="D26694" s="815">
        <f t="shared" si="1738"/>
        <v>340</v>
      </c>
      <c r="E26694" s="815">
        <v>2033</v>
      </c>
    </row>
    <row r="26695" spans="1:5">
      <c r="A26695" s="816">
        <f t="shared" si="1739"/>
        <v>48586</v>
      </c>
      <c r="B26695" s="815">
        <f t="shared" si="1741"/>
        <v>7</v>
      </c>
      <c r="C26695" s="815">
        <f t="shared" si="1740"/>
        <v>359</v>
      </c>
      <c r="D26695" s="815">
        <f t="shared" si="1738"/>
        <v>339</v>
      </c>
      <c r="E26695" s="815">
        <v>2033</v>
      </c>
    </row>
    <row r="26696" spans="1:5">
      <c r="A26696" s="816">
        <f t="shared" si="1739"/>
        <v>48587</v>
      </c>
      <c r="B26696" s="815">
        <f t="shared" si="1741"/>
        <v>8</v>
      </c>
      <c r="C26696" s="815">
        <f t="shared" si="1740"/>
        <v>358</v>
      </c>
      <c r="D26696" s="815">
        <f t="shared" si="1738"/>
        <v>338</v>
      </c>
      <c r="E26696" s="815">
        <v>2033</v>
      </c>
    </row>
    <row r="26697" spans="1:5">
      <c r="A26697" s="816">
        <f t="shared" si="1739"/>
        <v>48588</v>
      </c>
      <c r="B26697" s="815">
        <f t="shared" si="1741"/>
        <v>9</v>
      </c>
      <c r="C26697" s="815">
        <f t="shared" si="1740"/>
        <v>357</v>
      </c>
      <c r="D26697" s="815">
        <f t="shared" si="1738"/>
        <v>337</v>
      </c>
      <c r="E26697" s="815">
        <v>2033</v>
      </c>
    </row>
    <row r="26698" spans="1:5">
      <c r="A26698" s="816">
        <f t="shared" si="1739"/>
        <v>48589</v>
      </c>
      <c r="B26698" s="815">
        <f t="shared" si="1741"/>
        <v>10</v>
      </c>
      <c r="C26698" s="815">
        <f t="shared" si="1740"/>
        <v>356</v>
      </c>
      <c r="D26698" s="815">
        <f t="shared" si="1738"/>
        <v>336</v>
      </c>
      <c r="E26698" s="815">
        <v>2033</v>
      </c>
    </row>
    <row r="26699" spans="1:5">
      <c r="A26699" s="816">
        <f t="shared" si="1739"/>
        <v>48590</v>
      </c>
      <c r="B26699" s="815">
        <f t="shared" si="1741"/>
        <v>11</v>
      </c>
      <c r="C26699" s="815">
        <f t="shared" si="1740"/>
        <v>355</v>
      </c>
      <c r="D26699" s="815">
        <f t="shared" si="1738"/>
        <v>335</v>
      </c>
      <c r="E26699" s="815">
        <v>2033</v>
      </c>
    </row>
    <row r="26700" spans="1:5">
      <c r="A26700" s="816">
        <f t="shared" si="1739"/>
        <v>48591</v>
      </c>
      <c r="B26700" s="815">
        <f t="shared" si="1741"/>
        <v>12</v>
      </c>
      <c r="C26700" s="815">
        <f t="shared" si="1740"/>
        <v>354</v>
      </c>
      <c r="D26700" s="815">
        <f t="shared" si="1738"/>
        <v>334</v>
      </c>
      <c r="E26700" s="815">
        <v>2033</v>
      </c>
    </row>
    <row r="26701" spans="1:5">
      <c r="A26701" s="816">
        <f t="shared" si="1739"/>
        <v>48592</v>
      </c>
      <c r="B26701" s="815">
        <f t="shared" si="1741"/>
        <v>13</v>
      </c>
      <c r="C26701" s="815">
        <f t="shared" si="1740"/>
        <v>353</v>
      </c>
      <c r="D26701" s="815">
        <f t="shared" si="1738"/>
        <v>333</v>
      </c>
      <c r="E26701" s="815">
        <v>2033</v>
      </c>
    </row>
    <row r="26702" spans="1:5">
      <c r="A26702" s="816">
        <f t="shared" si="1739"/>
        <v>48593</v>
      </c>
      <c r="B26702" s="815">
        <f t="shared" si="1741"/>
        <v>14</v>
      </c>
      <c r="C26702" s="815">
        <f t="shared" si="1740"/>
        <v>352</v>
      </c>
      <c r="D26702" s="815">
        <f t="shared" si="1738"/>
        <v>332</v>
      </c>
      <c r="E26702" s="815">
        <v>2033</v>
      </c>
    </row>
    <row r="26703" spans="1:5">
      <c r="A26703" s="816">
        <f t="shared" si="1739"/>
        <v>48594</v>
      </c>
      <c r="B26703" s="815">
        <f t="shared" si="1741"/>
        <v>15</v>
      </c>
      <c r="C26703" s="815">
        <f t="shared" si="1740"/>
        <v>351</v>
      </c>
      <c r="D26703" s="815">
        <f t="shared" si="1738"/>
        <v>331</v>
      </c>
      <c r="E26703" s="815">
        <v>2033</v>
      </c>
    </row>
    <row r="26704" spans="1:5">
      <c r="A26704" s="816">
        <f t="shared" si="1739"/>
        <v>48595</v>
      </c>
      <c r="B26704" s="815">
        <f t="shared" si="1741"/>
        <v>16</v>
      </c>
      <c r="C26704" s="815">
        <f t="shared" si="1740"/>
        <v>350</v>
      </c>
      <c r="D26704" s="815">
        <f t="shared" si="1738"/>
        <v>330</v>
      </c>
      <c r="E26704" s="815">
        <v>2033</v>
      </c>
    </row>
    <row r="26705" spans="1:5">
      <c r="A26705" s="816">
        <f t="shared" si="1739"/>
        <v>48596</v>
      </c>
      <c r="B26705" s="815">
        <f t="shared" si="1741"/>
        <v>17</v>
      </c>
      <c r="C26705" s="815">
        <f t="shared" si="1740"/>
        <v>349</v>
      </c>
      <c r="D26705" s="815">
        <f t="shared" si="1738"/>
        <v>329</v>
      </c>
      <c r="E26705" s="815">
        <v>2033</v>
      </c>
    </row>
    <row r="26706" spans="1:5">
      <c r="A26706" s="816">
        <f t="shared" si="1739"/>
        <v>48597</v>
      </c>
      <c r="B26706" s="815">
        <f t="shared" si="1741"/>
        <v>18</v>
      </c>
      <c r="C26706" s="815">
        <f t="shared" si="1740"/>
        <v>348</v>
      </c>
      <c r="D26706" s="815">
        <f t="shared" si="1738"/>
        <v>328</v>
      </c>
      <c r="E26706" s="815">
        <v>2033</v>
      </c>
    </row>
    <row r="26707" spans="1:5">
      <c r="A26707" s="816">
        <f t="shared" si="1739"/>
        <v>48598</v>
      </c>
      <c r="B26707" s="815">
        <f t="shared" si="1741"/>
        <v>19</v>
      </c>
      <c r="C26707" s="815">
        <f t="shared" si="1740"/>
        <v>347</v>
      </c>
      <c r="D26707" s="815">
        <f t="shared" si="1738"/>
        <v>327</v>
      </c>
      <c r="E26707" s="815">
        <v>2033</v>
      </c>
    </row>
    <row r="26708" spans="1:5">
      <c r="A26708" s="816">
        <f t="shared" si="1739"/>
        <v>48599</v>
      </c>
      <c r="B26708" s="815">
        <f t="shared" si="1741"/>
        <v>20</v>
      </c>
      <c r="C26708" s="815">
        <f t="shared" si="1740"/>
        <v>346</v>
      </c>
      <c r="D26708" s="815">
        <f t="shared" si="1738"/>
        <v>326</v>
      </c>
      <c r="E26708" s="815">
        <v>2033</v>
      </c>
    </row>
    <row r="26709" spans="1:5">
      <c r="A26709" s="816">
        <f t="shared" si="1739"/>
        <v>48600</v>
      </c>
      <c r="B26709" s="815">
        <f t="shared" si="1741"/>
        <v>21</v>
      </c>
      <c r="C26709" s="815">
        <f t="shared" si="1740"/>
        <v>345</v>
      </c>
      <c r="D26709" s="815">
        <f t="shared" si="1738"/>
        <v>325</v>
      </c>
      <c r="E26709" s="815">
        <v>2033</v>
      </c>
    </row>
    <row r="26710" spans="1:5">
      <c r="A26710" s="816">
        <f t="shared" si="1739"/>
        <v>48601</v>
      </c>
      <c r="B26710" s="815">
        <f t="shared" si="1741"/>
        <v>22</v>
      </c>
      <c r="C26710" s="815">
        <f t="shared" si="1740"/>
        <v>344</v>
      </c>
      <c r="D26710" s="815">
        <f t="shared" si="1738"/>
        <v>324</v>
      </c>
      <c r="E26710" s="815">
        <v>2033</v>
      </c>
    </row>
    <row r="26711" spans="1:5">
      <c r="A26711" s="816">
        <f t="shared" si="1739"/>
        <v>48602</v>
      </c>
      <c r="B26711" s="815">
        <f t="shared" si="1741"/>
        <v>23</v>
      </c>
      <c r="C26711" s="815">
        <f t="shared" si="1740"/>
        <v>343</v>
      </c>
      <c r="D26711" s="815">
        <f t="shared" si="1738"/>
        <v>323</v>
      </c>
      <c r="E26711" s="815">
        <v>2033</v>
      </c>
    </row>
    <row r="26712" spans="1:5">
      <c r="A26712" s="816">
        <f t="shared" si="1739"/>
        <v>48603</v>
      </c>
      <c r="B26712" s="815">
        <f t="shared" si="1741"/>
        <v>24</v>
      </c>
      <c r="C26712" s="815">
        <f t="shared" si="1740"/>
        <v>342</v>
      </c>
      <c r="D26712" s="815">
        <f t="shared" si="1738"/>
        <v>322</v>
      </c>
      <c r="E26712" s="815">
        <v>2033</v>
      </c>
    </row>
    <row r="26713" spans="1:5">
      <c r="A26713" s="816">
        <f t="shared" si="1739"/>
        <v>48604</v>
      </c>
      <c r="B26713" s="815">
        <f t="shared" si="1741"/>
        <v>25</v>
      </c>
      <c r="C26713" s="815">
        <f t="shared" si="1740"/>
        <v>341</v>
      </c>
      <c r="D26713" s="815">
        <f t="shared" si="1738"/>
        <v>321</v>
      </c>
      <c r="E26713" s="815">
        <v>2033</v>
      </c>
    </row>
    <row r="26714" spans="1:5">
      <c r="A26714" s="816">
        <f t="shared" si="1739"/>
        <v>48605</v>
      </c>
      <c r="B26714" s="815">
        <f t="shared" si="1741"/>
        <v>26</v>
      </c>
      <c r="C26714" s="815">
        <f t="shared" si="1740"/>
        <v>340</v>
      </c>
      <c r="D26714" s="815">
        <f t="shared" si="1738"/>
        <v>320</v>
      </c>
      <c r="E26714" s="815">
        <v>2033</v>
      </c>
    </row>
    <row r="26715" spans="1:5">
      <c r="A26715" s="816">
        <f t="shared" si="1739"/>
        <v>48606</v>
      </c>
      <c r="B26715" s="815">
        <f t="shared" si="1741"/>
        <v>27</v>
      </c>
      <c r="C26715" s="815">
        <f t="shared" si="1740"/>
        <v>339</v>
      </c>
      <c r="D26715" s="815">
        <f t="shared" si="1738"/>
        <v>319</v>
      </c>
      <c r="E26715" s="815">
        <v>2033</v>
      </c>
    </row>
    <row r="26716" spans="1:5">
      <c r="A26716" s="816">
        <f t="shared" si="1739"/>
        <v>48607</v>
      </c>
      <c r="B26716" s="815">
        <f t="shared" si="1741"/>
        <v>28</v>
      </c>
      <c r="C26716" s="815">
        <f t="shared" si="1740"/>
        <v>338</v>
      </c>
      <c r="D26716" s="815">
        <f t="shared" si="1738"/>
        <v>318</v>
      </c>
      <c r="E26716" s="815">
        <v>2033</v>
      </c>
    </row>
    <row r="26717" spans="1:5">
      <c r="A26717" s="816">
        <f t="shared" si="1739"/>
        <v>48608</v>
      </c>
      <c r="B26717" s="815">
        <f t="shared" si="1741"/>
        <v>29</v>
      </c>
      <c r="C26717" s="815">
        <f t="shared" si="1740"/>
        <v>337</v>
      </c>
      <c r="D26717" s="815">
        <f t="shared" si="1738"/>
        <v>317</v>
      </c>
      <c r="E26717" s="815">
        <v>2033</v>
      </c>
    </row>
    <row r="26718" spans="1:5">
      <c r="A26718" s="816">
        <f t="shared" si="1739"/>
        <v>48609</v>
      </c>
      <c r="B26718" s="815">
        <f t="shared" si="1741"/>
        <v>30</v>
      </c>
      <c r="C26718" s="815">
        <f t="shared" si="1740"/>
        <v>336</v>
      </c>
      <c r="D26718" s="815">
        <f t="shared" si="1738"/>
        <v>316</v>
      </c>
      <c r="E26718" s="815">
        <v>2033</v>
      </c>
    </row>
    <row r="26719" spans="1:5">
      <c r="A26719" s="816">
        <f t="shared" si="1739"/>
        <v>48610</v>
      </c>
      <c r="B26719" s="815">
        <f t="shared" si="1741"/>
        <v>31</v>
      </c>
      <c r="C26719" s="815">
        <f t="shared" si="1740"/>
        <v>335</v>
      </c>
      <c r="D26719" s="815">
        <f t="shared" si="1738"/>
        <v>315</v>
      </c>
      <c r="E26719" s="815">
        <v>2033</v>
      </c>
    </row>
    <row r="26720" spans="1:5">
      <c r="A26720" s="816">
        <f t="shared" si="1739"/>
        <v>48611</v>
      </c>
      <c r="B26720" s="815">
        <f t="shared" si="1741"/>
        <v>32</v>
      </c>
      <c r="C26720" s="815">
        <f t="shared" si="1740"/>
        <v>334</v>
      </c>
      <c r="D26720" s="815">
        <f t="shared" si="1738"/>
        <v>314</v>
      </c>
      <c r="E26720" s="815">
        <v>2033</v>
      </c>
    </row>
    <row r="26721" spans="1:5">
      <c r="A26721" s="816">
        <f t="shared" si="1739"/>
        <v>48612</v>
      </c>
      <c r="B26721" s="815">
        <f t="shared" si="1741"/>
        <v>33</v>
      </c>
      <c r="C26721" s="815">
        <f t="shared" si="1740"/>
        <v>333</v>
      </c>
      <c r="D26721" s="815">
        <f t="shared" si="1738"/>
        <v>313</v>
      </c>
      <c r="E26721" s="815">
        <v>2033</v>
      </c>
    </row>
    <row r="26722" spans="1:5">
      <c r="A26722" s="816">
        <f t="shared" si="1739"/>
        <v>48613</v>
      </c>
      <c r="B26722" s="815">
        <f t="shared" si="1741"/>
        <v>34</v>
      </c>
      <c r="C26722" s="815">
        <f t="shared" si="1740"/>
        <v>332</v>
      </c>
      <c r="D26722" s="815">
        <f t="shared" si="1738"/>
        <v>312</v>
      </c>
      <c r="E26722" s="815">
        <v>2033</v>
      </c>
    </row>
    <row r="26723" spans="1:5">
      <c r="A26723" s="816">
        <f t="shared" si="1739"/>
        <v>48614</v>
      </c>
      <c r="B26723" s="815">
        <f t="shared" si="1741"/>
        <v>35</v>
      </c>
      <c r="C26723" s="815">
        <f t="shared" si="1740"/>
        <v>331</v>
      </c>
      <c r="D26723" s="815">
        <f t="shared" si="1738"/>
        <v>311</v>
      </c>
      <c r="E26723" s="815">
        <v>2033</v>
      </c>
    </row>
    <row r="26724" spans="1:5">
      <c r="A26724" s="816">
        <f t="shared" si="1739"/>
        <v>48615</v>
      </c>
      <c r="B26724" s="815">
        <f t="shared" si="1741"/>
        <v>36</v>
      </c>
      <c r="C26724" s="815">
        <f t="shared" si="1740"/>
        <v>330</v>
      </c>
      <c r="D26724" s="815">
        <f t="shared" si="1738"/>
        <v>310</v>
      </c>
      <c r="E26724" s="815">
        <v>2033</v>
      </c>
    </row>
    <row r="26725" spans="1:5">
      <c r="A26725" s="816">
        <f t="shared" si="1739"/>
        <v>48616</v>
      </c>
      <c r="B26725" s="815">
        <f t="shared" si="1741"/>
        <v>37</v>
      </c>
      <c r="C26725" s="815">
        <f t="shared" si="1740"/>
        <v>329</v>
      </c>
      <c r="D26725" s="815">
        <f t="shared" si="1738"/>
        <v>309</v>
      </c>
      <c r="E26725" s="815">
        <v>2033</v>
      </c>
    </row>
    <row r="26726" spans="1:5">
      <c r="A26726" s="816">
        <f t="shared" si="1739"/>
        <v>48617</v>
      </c>
      <c r="B26726" s="815">
        <f t="shared" si="1741"/>
        <v>38</v>
      </c>
      <c r="C26726" s="815">
        <f t="shared" si="1740"/>
        <v>328</v>
      </c>
      <c r="D26726" s="815">
        <f t="shared" si="1738"/>
        <v>308</v>
      </c>
      <c r="E26726" s="815">
        <v>2033</v>
      </c>
    </row>
    <row r="26727" spans="1:5">
      <c r="A26727" s="816">
        <f t="shared" si="1739"/>
        <v>48618</v>
      </c>
      <c r="B26727" s="815">
        <f t="shared" si="1741"/>
        <v>39</v>
      </c>
      <c r="C26727" s="815">
        <f t="shared" si="1740"/>
        <v>327</v>
      </c>
      <c r="D26727" s="815">
        <f t="shared" si="1738"/>
        <v>307</v>
      </c>
      <c r="E26727" s="815">
        <v>2033</v>
      </c>
    </row>
    <row r="26728" spans="1:5">
      <c r="A26728" s="816">
        <f t="shared" si="1739"/>
        <v>48619</v>
      </c>
      <c r="B26728" s="815">
        <f t="shared" si="1741"/>
        <v>40</v>
      </c>
      <c r="C26728" s="815">
        <f t="shared" si="1740"/>
        <v>326</v>
      </c>
      <c r="D26728" s="815">
        <f t="shared" si="1738"/>
        <v>306</v>
      </c>
      <c r="E26728" s="815">
        <v>2033</v>
      </c>
    </row>
    <row r="26729" spans="1:5">
      <c r="A26729" s="816">
        <f t="shared" si="1739"/>
        <v>48620</v>
      </c>
      <c r="B26729" s="815">
        <f t="shared" si="1741"/>
        <v>41</v>
      </c>
      <c r="C26729" s="815">
        <f t="shared" si="1740"/>
        <v>325</v>
      </c>
      <c r="D26729" s="815">
        <f t="shared" si="1738"/>
        <v>305</v>
      </c>
      <c r="E26729" s="815">
        <v>2033</v>
      </c>
    </row>
    <row r="26730" spans="1:5">
      <c r="A26730" s="816">
        <f t="shared" si="1739"/>
        <v>48621</v>
      </c>
      <c r="B26730" s="815">
        <f t="shared" si="1741"/>
        <v>42</v>
      </c>
      <c r="C26730" s="815">
        <f t="shared" si="1740"/>
        <v>324</v>
      </c>
      <c r="D26730" s="815">
        <f t="shared" si="1738"/>
        <v>304</v>
      </c>
      <c r="E26730" s="815">
        <v>2033</v>
      </c>
    </row>
    <row r="26731" spans="1:5">
      <c r="A26731" s="816">
        <f t="shared" si="1739"/>
        <v>48622</v>
      </c>
      <c r="B26731" s="815">
        <f t="shared" si="1741"/>
        <v>43</v>
      </c>
      <c r="C26731" s="815">
        <f t="shared" si="1740"/>
        <v>323</v>
      </c>
      <c r="D26731" s="815">
        <f t="shared" si="1738"/>
        <v>303</v>
      </c>
      <c r="E26731" s="815">
        <v>2033</v>
      </c>
    </row>
    <row r="26732" spans="1:5">
      <c r="A26732" s="816">
        <f t="shared" si="1739"/>
        <v>48623</v>
      </c>
      <c r="B26732" s="815">
        <f t="shared" si="1741"/>
        <v>44</v>
      </c>
      <c r="C26732" s="815">
        <f t="shared" si="1740"/>
        <v>322</v>
      </c>
      <c r="D26732" s="815">
        <f t="shared" si="1738"/>
        <v>302</v>
      </c>
      <c r="E26732" s="815">
        <v>2033</v>
      </c>
    </row>
    <row r="26733" spans="1:5">
      <c r="A26733" s="816">
        <f t="shared" si="1739"/>
        <v>48624</v>
      </c>
      <c r="B26733" s="815">
        <f t="shared" si="1741"/>
        <v>45</v>
      </c>
      <c r="C26733" s="815">
        <f t="shared" si="1740"/>
        <v>321</v>
      </c>
      <c r="D26733" s="815">
        <f t="shared" si="1738"/>
        <v>301</v>
      </c>
      <c r="E26733" s="815">
        <v>2033</v>
      </c>
    </row>
    <row r="26734" spans="1:5">
      <c r="A26734" s="816">
        <f t="shared" si="1739"/>
        <v>48625</v>
      </c>
      <c r="B26734" s="815">
        <f t="shared" ref="B26734:B26797" si="1742">B26733+1</f>
        <v>46</v>
      </c>
      <c r="C26734" s="815">
        <f t="shared" ref="C26734:C26797" si="1743">C26733-1</f>
        <v>320</v>
      </c>
      <c r="D26734" s="815">
        <f t="shared" ref="D26734:D26797" si="1744">D26733-1</f>
        <v>300</v>
      </c>
      <c r="E26734" s="815">
        <v>2033</v>
      </c>
    </row>
    <row r="26735" spans="1:5">
      <c r="A26735" s="816">
        <f t="shared" si="1739"/>
        <v>48626</v>
      </c>
      <c r="B26735" s="815">
        <f t="shared" si="1742"/>
        <v>47</v>
      </c>
      <c r="C26735" s="815">
        <f t="shared" si="1743"/>
        <v>319</v>
      </c>
      <c r="D26735" s="815">
        <f t="shared" si="1744"/>
        <v>299</v>
      </c>
      <c r="E26735" s="815">
        <v>2033</v>
      </c>
    </row>
    <row r="26736" spans="1:5">
      <c r="A26736" s="816">
        <f t="shared" si="1739"/>
        <v>48627</v>
      </c>
      <c r="B26736" s="815">
        <f t="shared" si="1742"/>
        <v>48</v>
      </c>
      <c r="C26736" s="815">
        <f t="shared" si="1743"/>
        <v>318</v>
      </c>
      <c r="D26736" s="815">
        <f t="shared" si="1744"/>
        <v>298</v>
      </c>
      <c r="E26736" s="815">
        <v>2033</v>
      </c>
    </row>
    <row r="26737" spans="1:5">
      <c r="A26737" s="816">
        <f t="shared" si="1739"/>
        <v>48628</v>
      </c>
      <c r="B26737" s="815">
        <f t="shared" si="1742"/>
        <v>49</v>
      </c>
      <c r="C26737" s="815">
        <f t="shared" si="1743"/>
        <v>317</v>
      </c>
      <c r="D26737" s="815">
        <f t="shared" si="1744"/>
        <v>297</v>
      </c>
      <c r="E26737" s="815">
        <v>2033</v>
      </c>
    </row>
    <row r="26738" spans="1:5">
      <c r="A26738" s="816">
        <f t="shared" si="1739"/>
        <v>48629</v>
      </c>
      <c r="B26738" s="815">
        <f t="shared" si="1742"/>
        <v>50</v>
      </c>
      <c r="C26738" s="815">
        <f t="shared" si="1743"/>
        <v>316</v>
      </c>
      <c r="D26738" s="815">
        <f t="shared" si="1744"/>
        <v>296</v>
      </c>
      <c r="E26738" s="815">
        <v>2033</v>
      </c>
    </row>
    <row r="26739" spans="1:5">
      <c r="A26739" s="816">
        <f t="shared" ref="A26739:A26802" si="1745">A26738+1</f>
        <v>48630</v>
      </c>
      <c r="B26739" s="815">
        <f t="shared" si="1742"/>
        <v>51</v>
      </c>
      <c r="C26739" s="815">
        <f t="shared" si="1743"/>
        <v>315</v>
      </c>
      <c r="D26739" s="815">
        <f t="shared" si="1744"/>
        <v>295</v>
      </c>
      <c r="E26739" s="815">
        <v>2033</v>
      </c>
    </row>
    <row r="26740" spans="1:5">
      <c r="A26740" s="816">
        <f t="shared" si="1745"/>
        <v>48631</v>
      </c>
      <c r="B26740" s="815">
        <f t="shared" si="1742"/>
        <v>52</v>
      </c>
      <c r="C26740" s="815">
        <f t="shared" si="1743"/>
        <v>314</v>
      </c>
      <c r="D26740" s="815">
        <f t="shared" si="1744"/>
        <v>294</v>
      </c>
      <c r="E26740" s="815">
        <v>2033</v>
      </c>
    </row>
    <row r="26741" spans="1:5">
      <c r="A26741" s="816">
        <f t="shared" si="1745"/>
        <v>48632</v>
      </c>
      <c r="B26741" s="815">
        <f t="shared" si="1742"/>
        <v>53</v>
      </c>
      <c r="C26741" s="815">
        <f t="shared" si="1743"/>
        <v>313</v>
      </c>
      <c r="D26741" s="815">
        <f t="shared" si="1744"/>
        <v>293</v>
      </c>
      <c r="E26741" s="815">
        <v>2033</v>
      </c>
    </row>
    <row r="26742" spans="1:5">
      <c r="A26742" s="816">
        <f t="shared" si="1745"/>
        <v>48633</v>
      </c>
      <c r="B26742" s="815">
        <f t="shared" si="1742"/>
        <v>54</v>
      </c>
      <c r="C26742" s="815">
        <f t="shared" si="1743"/>
        <v>312</v>
      </c>
      <c r="D26742" s="815">
        <f t="shared" si="1744"/>
        <v>292</v>
      </c>
      <c r="E26742" s="815">
        <v>2033</v>
      </c>
    </row>
    <row r="26743" spans="1:5">
      <c r="A26743" s="816">
        <f t="shared" si="1745"/>
        <v>48634</v>
      </c>
      <c r="B26743" s="815">
        <f t="shared" si="1742"/>
        <v>55</v>
      </c>
      <c r="C26743" s="815">
        <f t="shared" si="1743"/>
        <v>311</v>
      </c>
      <c r="D26743" s="815">
        <f t="shared" si="1744"/>
        <v>291</v>
      </c>
      <c r="E26743" s="815">
        <v>2033</v>
      </c>
    </row>
    <row r="26744" spans="1:5">
      <c r="A26744" s="816">
        <f t="shared" si="1745"/>
        <v>48635</v>
      </c>
      <c r="B26744" s="815">
        <f t="shared" si="1742"/>
        <v>56</v>
      </c>
      <c r="C26744" s="815">
        <f t="shared" si="1743"/>
        <v>310</v>
      </c>
      <c r="D26744" s="815">
        <f t="shared" si="1744"/>
        <v>290</v>
      </c>
      <c r="E26744" s="815">
        <v>2033</v>
      </c>
    </row>
    <row r="26745" spans="1:5">
      <c r="A26745" s="816">
        <f t="shared" si="1745"/>
        <v>48636</v>
      </c>
      <c r="B26745" s="815">
        <f t="shared" si="1742"/>
        <v>57</v>
      </c>
      <c r="C26745" s="815">
        <f t="shared" si="1743"/>
        <v>309</v>
      </c>
      <c r="D26745" s="815">
        <f t="shared" si="1744"/>
        <v>289</v>
      </c>
      <c r="E26745" s="815">
        <v>2033</v>
      </c>
    </row>
    <row r="26746" spans="1:5">
      <c r="A26746" s="816">
        <f t="shared" si="1745"/>
        <v>48637</v>
      </c>
      <c r="B26746" s="815">
        <f t="shared" si="1742"/>
        <v>58</v>
      </c>
      <c r="C26746" s="815">
        <f t="shared" si="1743"/>
        <v>308</v>
      </c>
      <c r="D26746" s="815">
        <f t="shared" si="1744"/>
        <v>288</v>
      </c>
      <c r="E26746" s="815">
        <v>2033</v>
      </c>
    </row>
    <row r="26747" spans="1:5">
      <c r="A26747" s="816">
        <f t="shared" si="1745"/>
        <v>48638</v>
      </c>
      <c r="B26747" s="815">
        <f t="shared" si="1742"/>
        <v>59</v>
      </c>
      <c r="C26747" s="815">
        <f t="shared" si="1743"/>
        <v>307</v>
      </c>
      <c r="D26747" s="815">
        <f t="shared" si="1744"/>
        <v>287</v>
      </c>
      <c r="E26747" s="815">
        <v>2033</v>
      </c>
    </row>
    <row r="26748" spans="1:5">
      <c r="A26748" s="816">
        <f t="shared" si="1745"/>
        <v>48639</v>
      </c>
      <c r="B26748" s="815">
        <f t="shared" si="1742"/>
        <v>60</v>
      </c>
      <c r="C26748" s="815">
        <f t="shared" si="1743"/>
        <v>306</v>
      </c>
      <c r="D26748" s="815">
        <f t="shared" si="1744"/>
        <v>286</v>
      </c>
      <c r="E26748" s="815">
        <v>2033</v>
      </c>
    </row>
    <row r="26749" spans="1:5">
      <c r="A26749" s="816">
        <f t="shared" si="1745"/>
        <v>48640</v>
      </c>
      <c r="B26749" s="815">
        <f t="shared" si="1742"/>
        <v>61</v>
      </c>
      <c r="C26749" s="815">
        <f t="shared" si="1743"/>
        <v>305</v>
      </c>
      <c r="D26749" s="815">
        <f t="shared" si="1744"/>
        <v>285</v>
      </c>
      <c r="E26749" s="815">
        <v>2033</v>
      </c>
    </row>
    <row r="26750" spans="1:5">
      <c r="A26750" s="816">
        <f t="shared" si="1745"/>
        <v>48641</v>
      </c>
      <c r="B26750" s="815">
        <f t="shared" si="1742"/>
        <v>62</v>
      </c>
      <c r="C26750" s="815">
        <f t="shared" si="1743"/>
        <v>304</v>
      </c>
      <c r="D26750" s="815">
        <f t="shared" si="1744"/>
        <v>284</v>
      </c>
      <c r="E26750" s="815">
        <v>2033</v>
      </c>
    </row>
    <row r="26751" spans="1:5">
      <c r="A26751" s="816">
        <f t="shared" si="1745"/>
        <v>48642</v>
      </c>
      <c r="B26751" s="815">
        <f t="shared" si="1742"/>
        <v>63</v>
      </c>
      <c r="C26751" s="815">
        <f t="shared" si="1743"/>
        <v>303</v>
      </c>
      <c r="D26751" s="815">
        <f t="shared" si="1744"/>
        <v>283</v>
      </c>
      <c r="E26751" s="815">
        <v>2033</v>
      </c>
    </row>
    <row r="26752" spans="1:5">
      <c r="A26752" s="816">
        <f t="shared" si="1745"/>
        <v>48643</v>
      </c>
      <c r="B26752" s="815">
        <f t="shared" si="1742"/>
        <v>64</v>
      </c>
      <c r="C26752" s="815">
        <f t="shared" si="1743"/>
        <v>302</v>
      </c>
      <c r="D26752" s="815">
        <f t="shared" si="1744"/>
        <v>282</v>
      </c>
      <c r="E26752" s="815">
        <v>2033</v>
      </c>
    </row>
    <row r="26753" spans="1:5">
      <c r="A26753" s="816">
        <f t="shared" si="1745"/>
        <v>48644</v>
      </c>
      <c r="B26753" s="815">
        <f t="shared" si="1742"/>
        <v>65</v>
      </c>
      <c r="C26753" s="815">
        <f t="shared" si="1743"/>
        <v>301</v>
      </c>
      <c r="D26753" s="815">
        <f t="shared" si="1744"/>
        <v>281</v>
      </c>
      <c r="E26753" s="815">
        <v>2033</v>
      </c>
    </row>
    <row r="26754" spans="1:5">
      <c r="A26754" s="816">
        <f t="shared" si="1745"/>
        <v>48645</v>
      </c>
      <c r="B26754" s="815">
        <f t="shared" si="1742"/>
        <v>66</v>
      </c>
      <c r="C26754" s="815">
        <f t="shared" si="1743"/>
        <v>300</v>
      </c>
      <c r="D26754" s="815">
        <f t="shared" si="1744"/>
        <v>280</v>
      </c>
      <c r="E26754" s="815">
        <v>2033</v>
      </c>
    </row>
    <row r="26755" spans="1:5">
      <c r="A26755" s="816">
        <f t="shared" si="1745"/>
        <v>48646</v>
      </c>
      <c r="B26755" s="815">
        <f t="shared" si="1742"/>
        <v>67</v>
      </c>
      <c r="C26755" s="815">
        <f t="shared" si="1743"/>
        <v>299</v>
      </c>
      <c r="D26755" s="815">
        <f t="shared" si="1744"/>
        <v>279</v>
      </c>
      <c r="E26755" s="815">
        <v>2033</v>
      </c>
    </row>
    <row r="26756" spans="1:5">
      <c r="A26756" s="816">
        <f t="shared" si="1745"/>
        <v>48647</v>
      </c>
      <c r="B26756" s="815">
        <f t="shared" si="1742"/>
        <v>68</v>
      </c>
      <c r="C26756" s="815">
        <f t="shared" si="1743"/>
        <v>298</v>
      </c>
      <c r="D26756" s="815">
        <f t="shared" si="1744"/>
        <v>278</v>
      </c>
      <c r="E26756" s="815">
        <v>2033</v>
      </c>
    </row>
    <row r="26757" spans="1:5">
      <c r="A26757" s="816">
        <f t="shared" si="1745"/>
        <v>48648</v>
      </c>
      <c r="B26757" s="815">
        <f t="shared" si="1742"/>
        <v>69</v>
      </c>
      <c r="C26757" s="815">
        <f t="shared" si="1743"/>
        <v>297</v>
      </c>
      <c r="D26757" s="815">
        <f t="shared" si="1744"/>
        <v>277</v>
      </c>
      <c r="E26757" s="815">
        <v>2033</v>
      </c>
    </row>
    <row r="26758" spans="1:5">
      <c r="A26758" s="816">
        <f t="shared" si="1745"/>
        <v>48649</v>
      </c>
      <c r="B26758" s="815">
        <f t="shared" si="1742"/>
        <v>70</v>
      </c>
      <c r="C26758" s="815">
        <f t="shared" si="1743"/>
        <v>296</v>
      </c>
      <c r="D26758" s="815">
        <f t="shared" si="1744"/>
        <v>276</v>
      </c>
      <c r="E26758" s="815">
        <v>2033</v>
      </c>
    </row>
    <row r="26759" spans="1:5">
      <c r="A26759" s="816">
        <f t="shared" si="1745"/>
        <v>48650</v>
      </c>
      <c r="B26759" s="815">
        <f t="shared" si="1742"/>
        <v>71</v>
      </c>
      <c r="C26759" s="815">
        <f t="shared" si="1743"/>
        <v>295</v>
      </c>
      <c r="D26759" s="815">
        <f t="shared" si="1744"/>
        <v>275</v>
      </c>
      <c r="E26759" s="815">
        <v>2033</v>
      </c>
    </row>
    <row r="26760" spans="1:5">
      <c r="A26760" s="816">
        <f t="shared" si="1745"/>
        <v>48651</v>
      </c>
      <c r="B26760" s="815">
        <f t="shared" si="1742"/>
        <v>72</v>
      </c>
      <c r="C26760" s="815">
        <f t="shared" si="1743"/>
        <v>294</v>
      </c>
      <c r="D26760" s="815">
        <f t="shared" si="1744"/>
        <v>274</v>
      </c>
      <c r="E26760" s="815">
        <v>2033</v>
      </c>
    </row>
    <row r="26761" spans="1:5">
      <c r="A26761" s="816">
        <f t="shared" si="1745"/>
        <v>48652</v>
      </c>
      <c r="B26761" s="815">
        <f t="shared" si="1742"/>
        <v>73</v>
      </c>
      <c r="C26761" s="815">
        <f t="shared" si="1743"/>
        <v>293</v>
      </c>
      <c r="D26761" s="815">
        <f t="shared" si="1744"/>
        <v>273</v>
      </c>
      <c r="E26761" s="815">
        <v>2033</v>
      </c>
    </row>
    <row r="26762" spans="1:5">
      <c r="A26762" s="816">
        <f t="shared" si="1745"/>
        <v>48653</v>
      </c>
      <c r="B26762" s="815">
        <f t="shared" si="1742"/>
        <v>74</v>
      </c>
      <c r="C26762" s="815">
        <f t="shared" si="1743"/>
        <v>292</v>
      </c>
      <c r="D26762" s="815">
        <f t="shared" si="1744"/>
        <v>272</v>
      </c>
      <c r="E26762" s="815">
        <v>2033</v>
      </c>
    </row>
    <row r="26763" spans="1:5">
      <c r="A26763" s="816">
        <f t="shared" si="1745"/>
        <v>48654</v>
      </c>
      <c r="B26763" s="815">
        <f t="shared" si="1742"/>
        <v>75</v>
      </c>
      <c r="C26763" s="815">
        <f t="shared" si="1743"/>
        <v>291</v>
      </c>
      <c r="D26763" s="815">
        <f t="shared" si="1744"/>
        <v>271</v>
      </c>
      <c r="E26763" s="815">
        <v>2033</v>
      </c>
    </row>
    <row r="26764" spans="1:5">
      <c r="A26764" s="816">
        <f t="shared" si="1745"/>
        <v>48655</v>
      </c>
      <c r="B26764" s="815">
        <f t="shared" si="1742"/>
        <v>76</v>
      </c>
      <c r="C26764" s="815">
        <f t="shared" si="1743"/>
        <v>290</v>
      </c>
      <c r="D26764" s="815">
        <f t="shared" si="1744"/>
        <v>270</v>
      </c>
      <c r="E26764" s="815">
        <v>2033</v>
      </c>
    </row>
    <row r="26765" spans="1:5">
      <c r="A26765" s="816">
        <f t="shared" si="1745"/>
        <v>48656</v>
      </c>
      <c r="B26765" s="815">
        <f t="shared" si="1742"/>
        <v>77</v>
      </c>
      <c r="C26765" s="815">
        <f t="shared" si="1743"/>
        <v>289</v>
      </c>
      <c r="D26765" s="815">
        <f t="shared" si="1744"/>
        <v>269</v>
      </c>
      <c r="E26765" s="815">
        <v>2033</v>
      </c>
    </row>
    <row r="26766" spans="1:5">
      <c r="A26766" s="816">
        <f t="shared" si="1745"/>
        <v>48657</v>
      </c>
      <c r="B26766" s="815">
        <f t="shared" si="1742"/>
        <v>78</v>
      </c>
      <c r="C26766" s="815">
        <f t="shared" si="1743"/>
        <v>288</v>
      </c>
      <c r="D26766" s="815">
        <f t="shared" si="1744"/>
        <v>268</v>
      </c>
      <c r="E26766" s="815">
        <v>2033</v>
      </c>
    </row>
    <row r="26767" spans="1:5">
      <c r="A26767" s="816">
        <f t="shared" si="1745"/>
        <v>48658</v>
      </c>
      <c r="B26767" s="815">
        <f t="shared" si="1742"/>
        <v>79</v>
      </c>
      <c r="C26767" s="815">
        <f t="shared" si="1743"/>
        <v>287</v>
      </c>
      <c r="D26767" s="815">
        <f t="shared" si="1744"/>
        <v>267</v>
      </c>
      <c r="E26767" s="815">
        <v>2033</v>
      </c>
    </row>
    <row r="26768" spans="1:5">
      <c r="A26768" s="816">
        <f t="shared" si="1745"/>
        <v>48659</v>
      </c>
      <c r="B26768" s="815">
        <f t="shared" si="1742"/>
        <v>80</v>
      </c>
      <c r="C26768" s="815">
        <f t="shared" si="1743"/>
        <v>286</v>
      </c>
      <c r="D26768" s="815">
        <f t="shared" si="1744"/>
        <v>266</v>
      </c>
      <c r="E26768" s="815">
        <v>2033</v>
      </c>
    </row>
    <row r="26769" spans="1:5">
      <c r="A26769" s="816">
        <f t="shared" si="1745"/>
        <v>48660</v>
      </c>
      <c r="B26769" s="815">
        <f t="shared" si="1742"/>
        <v>81</v>
      </c>
      <c r="C26769" s="815">
        <f t="shared" si="1743"/>
        <v>285</v>
      </c>
      <c r="D26769" s="815">
        <f t="shared" si="1744"/>
        <v>265</v>
      </c>
      <c r="E26769" s="815">
        <v>2033</v>
      </c>
    </row>
    <row r="26770" spans="1:5">
      <c r="A26770" s="816">
        <f t="shared" si="1745"/>
        <v>48661</v>
      </c>
      <c r="B26770" s="815">
        <f t="shared" si="1742"/>
        <v>82</v>
      </c>
      <c r="C26770" s="815">
        <f t="shared" si="1743"/>
        <v>284</v>
      </c>
      <c r="D26770" s="815">
        <f t="shared" si="1744"/>
        <v>264</v>
      </c>
      <c r="E26770" s="815">
        <v>2033</v>
      </c>
    </row>
    <row r="26771" spans="1:5">
      <c r="A26771" s="816">
        <f t="shared" si="1745"/>
        <v>48662</v>
      </c>
      <c r="B26771" s="815">
        <f t="shared" si="1742"/>
        <v>83</v>
      </c>
      <c r="C26771" s="815">
        <f t="shared" si="1743"/>
        <v>283</v>
      </c>
      <c r="D26771" s="815">
        <f t="shared" si="1744"/>
        <v>263</v>
      </c>
      <c r="E26771" s="815">
        <v>2033</v>
      </c>
    </row>
    <row r="26772" spans="1:5">
      <c r="A26772" s="816">
        <f t="shared" si="1745"/>
        <v>48663</v>
      </c>
      <c r="B26772" s="815">
        <f t="shared" si="1742"/>
        <v>84</v>
      </c>
      <c r="C26772" s="815">
        <f t="shared" si="1743"/>
        <v>282</v>
      </c>
      <c r="D26772" s="815">
        <f t="shared" si="1744"/>
        <v>262</v>
      </c>
      <c r="E26772" s="815">
        <v>2033</v>
      </c>
    </row>
    <row r="26773" spans="1:5">
      <c r="A26773" s="816">
        <f t="shared" si="1745"/>
        <v>48664</v>
      </c>
      <c r="B26773" s="815">
        <f t="shared" si="1742"/>
        <v>85</v>
      </c>
      <c r="C26773" s="815">
        <f t="shared" si="1743"/>
        <v>281</v>
      </c>
      <c r="D26773" s="815">
        <f t="shared" si="1744"/>
        <v>261</v>
      </c>
      <c r="E26773" s="815">
        <v>2033</v>
      </c>
    </row>
    <row r="26774" spans="1:5">
      <c r="A26774" s="816">
        <f t="shared" si="1745"/>
        <v>48665</v>
      </c>
      <c r="B26774" s="815">
        <f t="shared" si="1742"/>
        <v>86</v>
      </c>
      <c r="C26774" s="815">
        <f t="shared" si="1743"/>
        <v>280</v>
      </c>
      <c r="D26774" s="815">
        <f t="shared" si="1744"/>
        <v>260</v>
      </c>
      <c r="E26774" s="815">
        <v>2033</v>
      </c>
    </row>
    <row r="26775" spans="1:5">
      <c r="A26775" s="816">
        <f t="shared" si="1745"/>
        <v>48666</v>
      </c>
      <c r="B26775" s="815">
        <f t="shared" si="1742"/>
        <v>87</v>
      </c>
      <c r="C26775" s="815">
        <f t="shared" si="1743"/>
        <v>279</v>
      </c>
      <c r="D26775" s="815">
        <f t="shared" si="1744"/>
        <v>259</v>
      </c>
      <c r="E26775" s="815">
        <v>2033</v>
      </c>
    </row>
    <row r="26776" spans="1:5">
      <c r="A26776" s="816">
        <f t="shared" si="1745"/>
        <v>48667</v>
      </c>
      <c r="B26776" s="815">
        <f t="shared" si="1742"/>
        <v>88</v>
      </c>
      <c r="C26776" s="815">
        <f t="shared" si="1743"/>
        <v>278</v>
      </c>
      <c r="D26776" s="815">
        <f t="shared" si="1744"/>
        <v>258</v>
      </c>
      <c r="E26776" s="815">
        <v>2033</v>
      </c>
    </row>
    <row r="26777" spans="1:5">
      <c r="A26777" s="816">
        <f t="shared" si="1745"/>
        <v>48668</v>
      </c>
      <c r="B26777" s="815">
        <f t="shared" si="1742"/>
        <v>89</v>
      </c>
      <c r="C26777" s="815">
        <f t="shared" si="1743"/>
        <v>277</v>
      </c>
      <c r="D26777" s="815">
        <f t="shared" si="1744"/>
        <v>257</v>
      </c>
      <c r="E26777" s="815">
        <v>2033</v>
      </c>
    </row>
    <row r="26778" spans="1:5">
      <c r="A26778" s="816">
        <f t="shared" si="1745"/>
        <v>48669</v>
      </c>
      <c r="B26778" s="815">
        <f t="shared" si="1742"/>
        <v>90</v>
      </c>
      <c r="C26778" s="815">
        <f t="shared" si="1743"/>
        <v>276</v>
      </c>
      <c r="D26778" s="815">
        <f t="shared" si="1744"/>
        <v>256</v>
      </c>
      <c r="E26778" s="815">
        <v>2033</v>
      </c>
    </row>
    <row r="26779" spans="1:5">
      <c r="A26779" s="816">
        <f t="shared" si="1745"/>
        <v>48670</v>
      </c>
      <c r="B26779" s="815">
        <f t="shared" si="1742"/>
        <v>91</v>
      </c>
      <c r="C26779" s="815">
        <f t="shared" si="1743"/>
        <v>275</v>
      </c>
      <c r="D26779" s="815">
        <f t="shared" si="1744"/>
        <v>255</v>
      </c>
      <c r="E26779" s="815">
        <v>2033</v>
      </c>
    </row>
    <row r="26780" spans="1:5">
      <c r="A26780" s="816">
        <f t="shared" si="1745"/>
        <v>48671</v>
      </c>
      <c r="B26780" s="815">
        <f t="shared" si="1742"/>
        <v>92</v>
      </c>
      <c r="C26780" s="815">
        <f t="shared" si="1743"/>
        <v>274</v>
      </c>
      <c r="D26780" s="815">
        <f t="shared" si="1744"/>
        <v>254</v>
      </c>
      <c r="E26780" s="815">
        <v>2033</v>
      </c>
    </row>
    <row r="26781" spans="1:5">
      <c r="A26781" s="816">
        <f t="shared" si="1745"/>
        <v>48672</v>
      </c>
      <c r="B26781" s="815">
        <f t="shared" si="1742"/>
        <v>93</v>
      </c>
      <c r="C26781" s="815">
        <f t="shared" si="1743"/>
        <v>273</v>
      </c>
      <c r="D26781" s="815">
        <f t="shared" si="1744"/>
        <v>253</v>
      </c>
      <c r="E26781" s="815">
        <v>2033</v>
      </c>
    </row>
    <row r="26782" spans="1:5">
      <c r="A26782" s="816">
        <f t="shared" si="1745"/>
        <v>48673</v>
      </c>
      <c r="B26782" s="815">
        <f t="shared" si="1742"/>
        <v>94</v>
      </c>
      <c r="C26782" s="815">
        <f t="shared" si="1743"/>
        <v>272</v>
      </c>
      <c r="D26782" s="815">
        <f t="shared" si="1744"/>
        <v>252</v>
      </c>
      <c r="E26782" s="815">
        <v>2033</v>
      </c>
    </row>
    <row r="26783" spans="1:5">
      <c r="A26783" s="816">
        <f t="shared" si="1745"/>
        <v>48674</v>
      </c>
      <c r="B26783" s="815">
        <f t="shared" si="1742"/>
        <v>95</v>
      </c>
      <c r="C26783" s="815">
        <f t="shared" si="1743"/>
        <v>271</v>
      </c>
      <c r="D26783" s="815">
        <f t="shared" si="1744"/>
        <v>251</v>
      </c>
      <c r="E26783" s="815">
        <v>2033</v>
      </c>
    </row>
    <row r="26784" spans="1:5">
      <c r="A26784" s="816">
        <f t="shared" si="1745"/>
        <v>48675</v>
      </c>
      <c r="B26784" s="815">
        <f t="shared" si="1742"/>
        <v>96</v>
      </c>
      <c r="C26784" s="815">
        <f t="shared" si="1743"/>
        <v>270</v>
      </c>
      <c r="D26784" s="815">
        <f t="shared" si="1744"/>
        <v>250</v>
      </c>
      <c r="E26784" s="815">
        <v>2033</v>
      </c>
    </row>
    <row r="26785" spans="1:5">
      <c r="A26785" s="816">
        <f t="shared" si="1745"/>
        <v>48676</v>
      </c>
      <c r="B26785" s="815">
        <f t="shared" si="1742"/>
        <v>97</v>
      </c>
      <c r="C26785" s="815">
        <f t="shared" si="1743"/>
        <v>269</v>
      </c>
      <c r="D26785" s="815">
        <f t="shared" si="1744"/>
        <v>249</v>
      </c>
      <c r="E26785" s="815">
        <v>2033</v>
      </c>
    </row>
    <row r="26786" spans="1:5">
      <c r="A26786" s="816">
        <f t="shared" si="1745"/>
        <v>48677</v>
      </c>
      <c r="B26786" s="815">
        <f t="shared" si="1742"/>
        <v>98</v>
      </c>
      <c r="C26786" s="815">
        <f t="shared" si="1743"/>
        <v>268</v>
      </c>
      <c r="D26786" s="815">
        <f t="shared" si="1744"/>
        <v>248</v>
      </c>
      <c r="E26786" s="815">
        <v>2033</v>
      </c>
    </row>
    <row r="26787" spans="1:5">
      <c r="A26787" s="816">
        <f t="shared" si="1745"/>
        <v>48678</v>
      </c>
      <c r="B26787" s="815">
        <f t="shared" si="1742"/>
        <v>99</v>
      </c>
      <c r="C26787" s="815">
        <f t="shared" si="1743"/>
        <v>267</v>
      </c>
      <c r="D26787" s="815">
        <f t="shared" si="1744"/>
        <v>247</v>
      </c>
      <c r="E26787" s="815">
        <v>2033</v>
      </c>
    </row>
    <row r="26788" spans="1:5">
      <c r="A26788" s="816">
        <f t="shared" si="1745"/>
        <v>48679</v>
      </c>
      <c r="B26788" s="815">
        <f t="shared" si="1742"/>
        <v>100</v>
      </c>
      <c r="C26788" s="815">
        <f t="shared" si="1743"/>
        <v>266</v>
      </c>
      <c r="D26788" s="815">
        <f t="shared" si="1744"/>
        <v>246</v>
      </c>
      <c r="E26788" s="815">
        <v>2033</v>
      </c>
    </row>
    <row r="26789" spans="1:5">
      <c r="A26789" s="816">
        <f t="shared" si="1745"/>
        <v>48680</v>
      </c>
      <c r="B26789" s="815">
        <f t="shared" si="1742"/>
        <v>101</v>
      </c>
      <c r="C26789" s="815">
        <f t="shared" si="1743"/>
        <v>265</v>
      </c>
      <c r="D26789" s="815">
        <f t="shared" si="1744"/>
        <v>245</v>
      </c>
      <c r="E26789" s="815">
        <v>2033</v>
      </c>
    </row>
    <row r="26790" spans="1:5">
      <c r="A26790" s="816">
        <f t="shared" si="1745"/>
        <v>48681</v>
      </c>
      <c r="B26790" s="815">
        <f t="shared" si="1742"/>
        <v>102</v>
      </c>
      <c r="C26790" s="815">
        <f t="shared" si="1743"/>
        <v>264</v>
      </c>
      <c r="D26790" s="815">
        <f t="shared" si="1744"/>
        <v>244</v>
      </c>
      <c r="E26790" s="815">
        <v>2033</v>
      </c>
    </row>
    <row r="26791" spans="1:5">
      <c r="A26791" s="816">
        <f t="shared" si="1745"/>
        <v>48682</v>
      </c>
      <c r="B26791" s="815">
        <f t="shared" si="1742"/>
        <v>103</v>
      </c>
      <c r="C26791" s="815">
        <f t="shared" si="1743"/>
        <v>263</v>
      </c>
      <c r="D26791" s="815">
        <f t="shared" si="1744"/>
        <v>243</v>
      </c>
      <c r="E26791" s="815">
        <v>2033</v>
      </c>
    </row>
    <row r="26792" spans="1:5">
      <c r="A26792" s="816">
        <f t="shared" si="1745"/>
        <v>48683</v>
      </c>
      <c r="B26792" s="815">
        <f t="shared" si="1742"/>
        <v>104</v>
      </c>
      <c r="C26792" s="815">
        <f t="shared" si="1743"/>
        <v>262</v>
      </c>
      <c r="D26792" s="815">
        <f t="shared" si="1744"/>
        <v>242</v>
      </c>
      <c r="E26792" s="815">
        <v>2033</v>
      </c>
    </row>
    <row r="26793" spans="1:5">
      <c r="A26793" s="816">
        <f t="shared" si="1745"/>
        <v>48684</v>
      </c>
      <c r="B26793" s="815">
        <f t="shared" si="1742"/>
        <v>105</v>
      </c>
      <c r="C26793" s="815">
        <f t="shared" si="1743"/>
        <v>261</v>
      </c>
      <c r="D26793" s="815">
        <f t="shared" si="1744"/>
        <v>241</v>
      </c>
      <c r="E26793" s="815">
        <v>2033</v>
      </c>
    </row>
    <row r="26794" spans="1:5">
      <c r="A26794" s="816">
        <f t="shared" si="1745"/>
        <v>48685</v>
      </c>
      <c r="B26794" s="815">
        <f t="shared" si="1742"/>
        <v>106</v>
      </c>
      <c r="C26794" s="815">
        <f t="shared" si="1743"/>
        <v>260</v>
      </c>
      <c r="D26794" s="815">
        <f t="shared" si="1744"/>
        <v>240</v>
      </c>
      <c r="E26794" s="815">
        <v>2033</v>
      </c>
    </row>
    <row r="26795" spans="1:5">
      <c r="A26795" s="816">
        <f t="shared" si="1745"/>
        <v>48686</v>
      </c>
      <c r="B26795" s="815">
        <f t="shared" si="1742"/>
        <v>107</v>
      </c>
      <c r="C26795" s="815">
        <f t="shared" si="1743"/>
        <v>259</v>
      </c>
      <c r="D26795" s="815">
        <f t="shared" si="1744"/>
        <v>239</v>
      </c>
      <c r="E26795" s="815">
        <v>2033</v>
      </c>
    </row>
    <row r="26796" spans="1:5">
      <c r="A26796" s="816">
        <f t="shared" si="1745"/>
        <v>48687</v>
      </c>
      <c r="B26796" s="815">
        <f t="shared" si="1742"/>
        <v>108</v>
      </c>
      <c r="C26796" s="815">
        <f t="shared" si="1743"/>
        <v>258</v>
      </c>
      <c r="D26796" s="815">
        <f t="shared" si="1744"/>
        <v>238</v>
      </c>
      <c r="E26796" s="815">
        <v>2033</v>
      </c>
    </row>
    <row r="26797" spans="1:5">
      <c r="A26797" s="816">
        <f t="shared" si="1745"/>
        <v>48688</v>
      </c>
      <c r="B26797" s="815">
        <f t="shared" si="1742"/>
        <v>109</v>
      </c>
      <c r="C26797" s="815">
        <f t="shared" si="1743"/>
        <v>257</v>
      </c>
      <c r="D26797" s="815">
        <f t="shared" si="1744"/>
        <v>237</v>
      </c>
      <c r="E26797" s="815">
        <v>2033</v>
      </c>
    </row>
    <row r="26798" spans="1:5">
      <c r="A26798" s="816">
        <f t="shared" si="1745"/>
        <v>48689</v>
      </c>
      <c r="B26798" s="815">
        <f t="shared" ref="B26798:B26861" si="1746">B26797+1</f>
        <v>110</v>
      </c>
      <c r="C26798" s="815">
        <f t="shared" ref="C26798:C26861" si="1747">C26797-1</f>
        <v>256</v>
      </c>
      <c r="D26798" s="815">
        <f t="shared" ref="D26798:D26861" si="1748">D26797-1</f>
        <v>236</v>
      </c>
      <c r="E26798" s="815">
        <v>2033</v>
      </c>
    </row>
    <row r="26799" spans="1:5">
      <c r="A26799" s="816">
        <f t="shared" si="1745"/>
        <v>48690</v>
      </c>
      <c r="B26799" s="815">
        <f t="shared" si="1746"/>
        <v>111</v>
      </c>
      <c r="C26799" s="815">
        <f t="shared" si="1747"/>
        <v>255</v>
      </c>
      <c r="D26799" s="815">
        <f t="shared" si="1748"/>
        <v>235</v>
      </c>
      <c r="E26799" s="815">
        <v>2033</v>
      </c>
    </row>
    <row r="26800" spans="1:5">
      <c r="A26800" s="816">
        <f t="shared" si="1745"/>
        <v>48691</v>
      </c>
      <c r="B26800" s="815">
        <f t="shared" si="1746"/>
        <v>112</v>
      </c>
      <c r="C26800" s="815">
        <f t="shared" si="1747"/>
        <v>254</v>
      </c>
      <c r="D26800" s="815">
        <f t="shared" si="1748"/>
        <v>234</v>
      </c>
      <c r="E26800" s="815">
        <v>2033</v>
      </c>
    </row>
    <row r="26801" spans="1:5">
      <c r="A26801" s="816">
        <f t="shared" si="1745"/>
        <v>48692</v>
      </c>
      <c r="B26801" s="815">
        <f t="shared" si="1746"/>
        <v>113</v>
      </c>
      <c r="C26801" s="815">
        <f t="shared" si="1747"/>
        <v>253</v>
      </c>
      <c r="D26801" s="815">
        <f t="shared" si="1748"/>
        <v>233</v>
      </c>
      <c r="E26801" s="815">
        <v>2033</v>
      </c>
    </row>
    <row r="26802" spans="1:5">
      <c r="A26802" s="816">
        <f t="shared" si="1745"/>
        <v>48693</v>
      </c>
      <c r="B26802" s="815">
        <f t="shared" si="1746"/>
        <v>114</v>
      </c>
      <c r="C26802" s="815">
        <f t="shared" si="1747"/>
        <v>252</v>
      </c>
      <c r="D26802" s="815">
        <f t="shared" si="1748"/>
        <v>232</v>
      </c>
      <c r="E26802" s="815">
        <v>2033</v>
      </c>
    </row>
    <row r="26803" spans="1:5">
      <c r="A26803" s="816">
        <f t="shared" ref="A26803:A26866" si="1749">A26802+1</f>
        <v>48694</v>
      </c>
      <c r="B26803" s="815">
        <f t="shared" si="1746"/>
        <v>115</v>
      </c>
      <c r="C26803" s="815">
        <f t="shared" si="1747"/>
        <v>251</v>
      </c>
      <c r="D26803" s="815">
        <f t="shared" si="1748"/>
        <v>231</v>
      </c>
      <c r="E26803" s="815">
        <v>2033</v>
      </c>
    </row>
    <row r="26804" spans="1:5">
      <c r="A26804" s="816">
        <f t="shared" si="1749"/>
        <v>48695</v>
      </c>
      <c r="B26804" s="815">
        <f t="shared" si="1746"/>
        <v>116</v>
      </c>
      <c r="C26804" s="815">
        <f t="shared" si="1747"/>
        <v>250</v>
      </c>
      <c r="D26804" s="815">
        <f t="shared" si="1748"/>
        <v>230</v>
      </c>
      <c r="E26804" s="815">
        <v>2033</v>
      </c>
    </row>
    <row r="26805" spans="1:5">
      <c r="A26805" s="816">
        <f t="shared" si="1749"/>
        <v>48696</v>
      </c>
      <c r="B26805" s="815">
        <f t="shared" si="1746"/>
        <v>117</v>
      </c>
      <c r="C26805" s="815">
        <f t="shared" si="1747"/>
        <v>249</v>
      </c>
      <c r="D26805" s="815">
        <f t="shared" si="1748"/>
        <v>229</v>
      </c>
      <c r="E26805" s="815">
        <v>2033</v>
      </c>
    </row>
    <row r="26806" spans="1:5">
      <c r="A26806" s="816">
        <f t="shared" si="1749"/>
        <v>48697</v>
      </c>
      <c r="B26806" s="815">
        <f t="shared" si="1746"/>
        <v>118</v>
      </c>
      <c r="C26806" s="815">
        <f t="shared" si="1747"/>
        <v>248</v>
      </c>
      <c r="D26806" s="815">
        <f t="shared" si="1748"/>
        <v>228</v>
      </c>
      <c r="E26806" s="815">
        <v>2033</v>
      </c>
    </row>
    <row r="26807" spans="1:5">
      <c r="A26807" s="816">
        <f t="shared" si="1749"/>
        <v>48698</v>
      </c>
      <c r="B26807" s="815">
        <f t="shared" si="1746"/>
        <v>119</v>
      </c>
      <c r="C26807" s="815">
        <f t="shared" si="1747"/>
        <v>247</v>
      </c>
      <c r="D26807" s="815">
        <f t="shared" si="1748"/>
        <v>227</v>
      </c>
      <c r="E26807" s="815">
        <v>2033</v>
      </c>
    </row>
    <row r="26808" spans="1:5">
      <c r="A26808" s="816">
        <f t="shared" si="1749"/>
        <v>48699</v>
      </c>
      <c r="B26808" s="815">
        <f t="shared" si="1746"/>
        <v>120</v>
      </c>
      <c r="C26808" s="815">
        <f t="shared" si="1747"/>
        <v>246</v>
      </c>
      <c r="D26808" s="815">
        <f t="shared" si="1748"/>
        <v>226</v>
      </c>
      <c r="E26808" s="815">
        <v>2033</v>
      </c>
    </row>
    <row r="26809" spans="1:5">
      <c r="A26809" s="816">
        <f t="shared" si="1749"/>
        <v>48700</v>
      </c>
      <c r="B26809" s="815">
        <f t="shared" si="1746"/>
        <v>121</v>
      </c>
      <c r="C26809" s="815">
        <f t="shared" si="1747"/>
        <v>245</v>
      </c>
      <c r="D26809" s="815">
        <f t="shared" si="1748"/>
        <v>225</v>
      </c>
      <c r="E26809" s="815">
        <v>2033</v>
      </c>
    </row>
    <row r="26810" spans="1:5">
      <c r="A26810" s="816">
        <f t="shared" si="1749"/>
        <v>48701</v>
      </c>
      <c r="B26810" s="815">
        <f t="shared" si="1746"/>
        <v>122</v>
      </c>
      <c r="C26810" s="815">
        <f t="shared" si="1747"/>
        <v>244</v>
      </c>
      <c r="D26810" s="815">
        <f t="shared" si="1748"/>
        <v>224</v>
      </c>
      <c r="E26810" s="815">
        <v>2033</v>
      </c>
    </row>
    <row r="26811" spans="1:5">
      <c r="A26811" s="816">
        <f t="shared" si="1749"/>
        <v>48702</v>
      </c>
      <c r="B26811" s="815">
        <f t="shared" si="1746"/>
        <v>123</v>
      </c>
      <c r="C26811" s="815">
        <f t="shared" si="1747"/>
        <v>243</v>
      </c>
      <c r="D26811" s="815">
        <f t="shared" si="1748"/>
        <v>223</v>
      </c>
      <c r="E26811" s="815">
        <v>2033</v>
      </c>
    </row>
    <row r="26812" spans="1:5">
      <c r="A26812" s="816">
        <f t="shared" si="1749"/>
        <v>48703</v>
      </c>
      <c r="B26812" s="815">
        <f t="shared" si="1746"/>
        <v>124</v>
      </c>
      <c r="C26812" s="815">
        <f t="shared" si="1747"/>
        <v>242</v>
      </c>
      <c r="D26812" s="815">
        <f t="shared" si="1748"/>
        <v>222</v>
      </c>
      <c r="E26812" s="815">
        <v>2033</v>
      </c>
    </row>
    <row r="26813" spans="1:5">
      <c r="A26813" s="816">
        <f t="shared" si="1749"/>
        <v>48704</v>
      </c>
      <c r="B26813" s="815">
        <f t="shared" si="1746"/>
        <v>125</v>
      </c>
      <c r="C26813" s="815">
        <f t="shared" si="1747"/>
        <v>241</v>
      </c>
      <c r="D26813" s="815">
        <f t="shared" si="1748"/>
        <v>221</v>
      </c>
      <c r="E26813" s="815">
        <v>2033</v>
      </c>
    </row>
    <row r="26814" spans="1:5">
      <c r="A26814" s="816">
        <f t="shared" si="1749"/>
        <v>48705</v>
      </c>
      <c r="B26814" s="815">
        <f t="shared" si="1746"/>
        <v>126</v>
      </c>
      <c r="C26814" s="815">
        <f t="shared" si="1747"/>
        <v>240</v>
      </c>
      <c r="D26814" s="815">
        <f t="shared" si="1748"/>
        <v>220</v>
      </c>
      <c r="E26814" s="815">
        <v>2033</v>
      </c>
    </row>
    <row r="26815" spans="1:5">
      <c r="A26815" s="816">
        <f t="shared" si="1749"/>
        <v>48706</v>
      </c>
      <c r="B26815" s="815">
        <f t="shared" si="1746"/>
        <v>127</v>
      </c>
      <c r="C26815" s="815">
        <f t="shared" si="1747"/>
        <v>239</v>
      </c>
      <c r="D26815" s="815">
        <f t="shared" si="1748"/>
        <v>219</v>
      </c>
      <c r="E26815" s="815">
        <v>2033</v>
      </c>
    </row>
    <row r="26816" spans="1:5">
      <c r="A26816" s="816">
        <f t="shared" si="1749"/>
        <v>48707</v>
      </c>
      <c r="B26816" s="815">
        <f t="shared" si="1746"/>
        <v>128</v>
      </c>
      <c r="C26816" s="815">
        <f t="shared" si="1747"/>
        <v>238</v>
      </c>
      <c r="D26816" s="815">
        <f t="shared" si="1748"/>
        <v>218</v>
      </c>
      <c r="E26816" s="815">
        <v>2033</v>
      </c>
    </row>
    <row r="26817" spans="1:5">
      <c r="A26817" s="816">
        <f t="shared" si="1749"/>
        <v>48708</v>
      </c>
      <c r="B26817" s="815">
        <f t="shared" si="1746"/>
        <v>129</v>
      </c>
      <c r="C26817" s="815">
        <f t="shared" si="1747"/>
        <v>237</v>
      </c>
      <c r="D26817" s="815">
        <f t="shared" si="1748"/>
        <v>217</v>
      </c>
      <c r="E26817" s="815">
        <v>2033</v>
      </c>
    </row>
    <row r="26818" spans="1:5">
      <c r="A26818" s="816">
        <f t="shared" si="1749"/>
        <v>48709</v>
      </c>
      <c r="B26818" s="815">
        <f t="shared" si="1746"/>
        <v>130</v>
      </c>
      <c r="C26818" s="815">
        <f t="shared" si="1747"/>
        <v>236</v>
      </c>
      <c r="D26818" s="815">
        <f t="shared" si="1748"/>
        <v>216</v>
      </c>
      <c r="E26818" s="815">
        <v>2033</v>
      </c>
    </row>
    <row r="26819" spans="1:5">
      <c r="A26819" s="816">
        <f t="shared" si="1749"/>
        <v>48710</v>
      </c>
      <c r="B26819" s="815">
        <f t="shared" si="1746"/>
        <v>131</v>
      </c>
      <c r="C26819" s="815">
        <f t="shared" si="1747"/>
        <v>235</v>
      </c>
      <c r="D26819" s="815">
        <f t="shared" si="1748"/>
        <v>215</v>
      </c>
      <c r="E26819" s="815">
        <v>2033</v>
      </c>
    </row>
    <row r="26820" spans="1:5">
      <c r="A26820" s="816">
        <f t="shared" si="1749"/>
        <v>48711</v>
      </c>
      <c r="B26820" s="815">
        <f t="shared" si="1746"/>
        <v>132</v>
      </c>
      <c r="C26820" s="815">
        <f t="shared" si="1747"/>
        <v>234</v>
      </c>
      <c r="D26820" s="815">
        <f t="shared" si="1748"/>
        <v>214</v>
      </c>
      <c r="E26820" s="815">
        <v>2033</v>
      </c>
    </row>
    <row r="26821" spans="1:5">
      <c r="A26821" s="816">
        <f t="shared" si="1749"/>
        <v>48712</v>
      </c>
      <c r="B26821" s="815">
        <f t="shared" si="1746"/>
        <v>133</v>
      </c>
      <c r="C26821" s="815">
        <f t="shared" si="1747"/>
        <v>233</v>
      </c>
      <c r="D26821" s="815">
        <f t="shared" si="1748"/>
        <v>213</v>
      </c>
      <c r="E26821" s="815">
        <v>2033</v>
      </c>
    </row>
    <row r="26822" spans="1:5">
      <c r="A26822" s="816">
        <f t="shared" si="1749"/>
        <v>48713</v>
      </c>
      <c r="B26822" s="815">
        <f t="shared" si="1746"/>
        <v>134</v>
      </c>
      <c r="C26822" s="815">
        <f t="shared" si="1747"/>
        <v>232</v>
      </c>
      <c r="D26822" s="815">
        <f t="shared" si="1748"/>
        <v>212</v>
      </c>
      <c r="E26822" s="815">
        <v>2033</v>
      </c>
    </row>
    <row r="26823" spans="1:5">
      <c r="A26823" s="816">
        <f t="shared" si="1749"/>
        <v>48714</v>
      </c>
      <c r="B26823" s="815">
        <f t="shared" si="1746"/>
        <v>135</v>
      </c>
      <c r="C26823" s="815">
        <f t="shared" si="1747"/>
        <v>231</v>
      </c>
      <c r="D26823" s="815">
        <f t="shared" si="1748"/>
        <v>211</v>
      </c>
      <c r="E26823" s="815">
        <v>2033</v>
      </c>
    </row>
    <row r="26824" spans="1:5">
      <c r="A26824" s="816">
        <f t="shared" si="1749"/>
        <v>48715</v>
      </c>
      <c r="B26824" s="815">
        <f t="shared" si="1746"/>
        <v>136</v>
      </c>
      <c r="C26824" s="815">
        <f t="shared" si="1747"/>
        <v>230</v>
      </c>
      <c r="D26824" s="815">
        <f t="shared" si="1748"/>
        <v>210</v>
      </c>
      <c r="E26824" s="815">
        <v>2033</v>
      </c>
    </row>
    <row r="26825" spans="1:5">
      <c r="A26825" s="816">
        <f t="shared" si="1749"/>
        <v>48716</v>
      </c>
      <c r="B26825" s="815">
        <f t="shared" si="1746"/>
        <v>137</v>
      </c>
      <c r="C26825" s="815">
        <f t="shared" si="1747"/>
        <v>229</v>
      </c>
      <c r="D26825" s="815">
        <f t="shared" si="1748"/>
        <v>209</v>
      </c>
      <c r="E26825" s="815">
        <v>2033</v>
      </c>
    </row>
    <row r="26826" spans="1:5">
      <c r="A26826" s="816">
        <f t="shared" si="1749"/>
        <v>48717</v>
      </c>
      <c r="B26826" s="815">
        <f t="shared" si="1746"/>
        <v>138</v>
      </c>
      <c r="C26826" s="815">
        <f t="shared" si="1747"/>
        <v>228</v>
      </c>
      <c r="D26826" s="815">
        <f t="shared" si="1748"/>
        <v>208</v>
      </c>
      <c r="E26826" s="815">
        <v>2033</v>
      </c>
    </row>
    <row r="26827" spans="1:5">
      <c r="A26827" s="816">
        <f t="shared" si="1749"/>
        <v>48718</v>
      </c>
      <c r="B26827" s="815">
        <f t="shared" si="1746"/>
        <v>139</v>
      </c>
      <c r="C26827" s="815">
        <f t="shared" si="1747"/>
        <v>227</v>
      </c>
      <c r="D26827" s="815">
        <f t="shared" si="1748"/>
        <v>207</v>
      </c>
      <c r="E26827" s="815">
        <v>2033</v>
      </c>
    </row>
    <row r="26828" spans="1:5">
      <c r="A26828" s="816">
        <f t="shared" si="1749"/>
        <v>48719</v>
      </c>
      <c r="B26828" s="815">
        <f t="shared" si="1746"/>
        <v>140</v>
      </c>
      <c r="C26828" s="815">
        <f t="shared" si="1747"/>
        <v>226</v>
      </c>
      <c r="D26828" s="815">
        <f t="shared" si="1748"/>
        <v>206</v>
      </c>
      <c r="E26828" s="815">
        <v>2033</v>
      </c>
    </row>
    <row r="26829" spans="1:5">
      <c r="A26829" s="816">
        <f t="shared" si="1749"/>
        <v>48720</v>
      </c>
      <c r="B26829" s="815">
        <f t="shared" si="1746"/>
        <v>141</v>
      </c>
      <c r="C26829" s="815">
        <f t="shared" si="1747"/>
        <v>225</v>
      </c>
      <c r="D26829" s="815">
        <f t="shared" si="1748"/>
        <v>205</v>
      </c>
      <c r="E26829" s="815">
        <v>2033</v>
      </c>
    </row>
    <row r="26830" spans="1:5">
      <c r="A26830" s="816">
        <f t="shared" si="1749"/>
        <v>48721</v>
      </c>
      <c r="B26830" s="815">
        <f t="shared" si="1746"/>
        <v>142</v>
      </c>
      <c r="C26830" s="815">
        <f t="shared" si="1747"/>
        <v>224</v>
      </c>
      <c r="D26830" s="815">
        <f t="shared" si="1748"/>
        <v>204</v>
      </c>
      <c r="E26830" s="815">
        <v>2033</v>
      </c>
    </row>
    <row r="26831" spans="1:5">
      <c r="A26831" s="816">
        <f t="shared" si="1749"/>
        <v>48722</v>
      </c>
      <c r="B26831" s="815">
        <f t="shared" si="1746"/>
        <v>143</v>
      </c>
      <c r="C26831" s="815">
        <f t="shared" si="1747"/>
        <v>223</v>
      </c>
      <c r="D26831" s="815">
        <f t="shared" si="1748"/>
        <v>203</v>
      </c>
      <c r="E26831" s="815">
        <v>2033</v>
      </c>
    </row>
    <row r="26832" spans="1:5">
      <c r="A26832" s="816">
        <f t="shared" si="1749"/>
        <v>48723</v>
      </c>
      <c r="B26832" s="815">
        <f t="shared" si="1746"/>
        <v>144</v>
      </c>
      <c r="C26832" s="815">
        <f t="shared" si="1747"/>
        <v>222</v>
      </c>
      <c r="D26832" s="815">
        <f t="shared" si="1748"/>
        <v>202</v>
      </c>
      <c r="E26832" s="815">
        <v>2033</v>
      </c>
    </row>
    <row r="26833" spans="1:5">
      <c r="A26833" s="816">
        <f t="shared" si="1749"/>
        <v>48724</v>
      </c>
      <c r="B26833" s="815">
        <f t="shared" si="1746"/>
        <v>145</v>
      </c>
      <c r="C26833" s="815">
        <f t="shared" si="1747"/>
        <v>221</v>
      </c>
      <c r="D26833" s="815">
        <f t="shared" si="1748"/>
        <v>201</v>
      </c>
      <c r="E26833" s="815">
        <v>2033</v>
      </c>
    </row>
    <row r="26834" spans="1:5">
      <c r="A26834" s="816">
        <f t="shared" si="1749"/>
        <v>48725</v>
      </c>
      <c r="B26834" s="815">
        <f t="shared" si="1746"/>
        <v>146</v>
      </c>
      <c r="C26834" s="815">
        <f t="shared" si="1747"/>
        <v>220</v>
      </c>
      <c r="D26834" s="815">
        <f t="shared" si="1748"/>
        <v>200</v>
      </c>
      <c r="E26834" s="815">
        <v>2033</v>
      </c>
    </row>
    <row r="26835" spans="1:5">
      <c r="A26835" s="816">
        <f t="shared" si="1749"/>
        <v>48726</v>
      </c>
      <c r="B26835" s="815">
        <f t="shared" si="1746"/>
        <v>147</v>
      </c>
      <c r="C26835" s="815">
        <f t="shared" si="1747"/>
        <v>219</v>
      </c>
      <c r="D26835" s="815">
        <f t="shared" si="1748"/>
        <v>199</v>
      </c>
      <c r="E26835" s="815">
        <v>2033</v>
      </c>
    </row>
    <row r="26836" spans="1:5">
      <c r="A26836" s="816">
        <f t="shared" si="1749"/>
        <v>48727</v>
      </c>
      <c r="B26836" s="815">
        <f t="shared" si="1746"/>
        <v>148</v>
      </c>
      <c r="C26836" s="815">
        <f t="shared" si="1747"/>
        <v>218</v>
      </c>
      <c r="D26836" s="815">
        <f t="shared" si="1748"/>
        <v>198</v>
      </c>
      <c r="E26836" s="815">
        <v>2033</v>
      </c>
    </row>
    <row r="26837" spans="1:5">
      <c r="A26837" s="816">
        <f t="shared" si="1749"/>
        <v>48728</v>
      </c>
      <c r="B26837" s="815">
        <f t="shared" si="1746"/>
        <v>149</v>
      </c>
      <c r="C26837" s="815">
        <f t="shared" si="1747"/>
        <v>217</v>
      </c>
      <c r="D26837" s="815">
        <f t="shared" si="1748"/>
        <v>197</v>
      </c>
      <c r="E26837" s="815">
        <v>2033</v>
      </c>
    </row>
    <row r="26838" spans="1:5">
      <c r="A26838" s="816">
        <f t="shared" si="1749"/>
        <v>48729</v>
      </c>
      <c r="B26838" s="815">
        <f t="shared" si="1746"/>
        <v>150</v>
      </c>
      <c r="C26838" s="815">
        <f t="shared" si="1747"/>
        <v>216</v>
      </c>
      <c r="D26838" s="815">
        <f t="shared" si="1748"/>
        <v>196</v>
      </c>
      <c r="E26838" s="815">
        <v>2033</v>
      </c>
    </row>
    <row r="26839" spans="1:5">
      <c r="A26839" s="816">
        <f t="shared" si="1749"/>
        <v>48730</v>
      </c>
      <c r="B26839" s="815">
        <f t="shared" si="1746"/>
        <v>151</v>
      </c>
      <c r="C26839" s="815">
        <f t="shared" si="1747"/>
        <v>215</v>
      </c>
      <c r="D26839" s="815">
        <f t="shared" si="1748"/>
        <v>195</v>
      </c>
      <c r="E26839" s="815">
        <v>2033</v>
      </c>
    </row>
    <row r="26840" spans="1:5">
      <c r="A26840" s="816">
        <f t="shared" si="1749"/>
        <v>48731</v>
      </c>
      <c r="B26840" s="815">
        <f t="shared" si="1746"/>
        <v>152</v>
      </c>
      <c r="C26840" s="815">
        <f t="shared" si="1747"/>
        <v>214</v>
      </c>
      <c r="D26840" s="815">
        <f t="shared" si="1748"/>
        <v>194</v>
      </c>
      <c r="E26840" s="815">
        <v>2033</v>
      </c>
    </row>
    <row r="26841" spans="1:5">
      <c r="A26841" s="816">
        <f t="shared" si="1749"/>
        <v>48732</v>
      </c>
      <c r="B26841" s="815">
        <f t="shared" si="1746"/>
        <v>153</v>
      </c>
      <c r="C26841" s="815">
        <f t="shared" si="1747"/>
        <v>213</v>
      </c>
      <c r="D26841" s="815">
        <f t="shared" si="1748"/>
        <v>193</v>
      </c>
      <c r="E26841" s="815">
        <v>2033</v>
      </c>
    </row>
    <row r="26842" spans="1:5">
      <c r="A26842" s="816">
        <f t="shared" si="1749"/>
        <v>48733</v>
      </c>
      <c r="B26842" s="815">
        <f t="shared" si="1746"/>
        <v>154</v>
      </c>
      <c r="C26842" s="815">
        <f t="shared" si="1747"/>
        <v>212</v>
      </c>
      <c r="D26842" s="815">
        <f t="shared" si="1748"/>
        <v>192</v>
      </c>
      <c r="E26842" s="815">
        <v>2033</v>
      </c>
    </row>
    <row r="26843" spans="1:5">
      <c r="A26843" s="816">
        <f t="shared" si="1749"/>
        <v>48734</v>
      </c>
      <c r="B26843" s="815">
        <f t="shared" si="1746"/>
        <v>155</v>
      </c>
      <c r="C26843" s="815">
        <f t="shared" si="1747"/>
        <v>211</v>
      </c>
      <c r="D26843" s="815">
        <f t="shared" si="1748"/>
        <v>191</v>
      </c>
      <c r="E26843" s="815">
        <v>2033</v>
      </c>
    </row>
    <row r="26844" spans="1:5">
      <c r="A26844" s="816">
        <f t="shared" si="1749"/>
        <v>48735</v>
      </c>
      <c r="B26844" s="815">
        <f t="shared" si="1746"/>
        <v>156</v>
      </c>
      <c r="C26844" s="815">
        <f t="shared" si="1747"/>
        <v>210</v>
      </c>
      <c r="D26844" s="815">
        <f t="shared" si="1748"/>
        <v>190</v>
      </c>
      <c r="E26844" s="815">
        <v>2033</v>
      </c>
    </row>
    <row r="26845" spans="1:5">
      <c r="A26845" s="816">
        <f t="shared" si="1749"/>
        <v>48736</v>
      </c>
      <c r="B26845" s="815">
        <f t="shared" si="1746"/>
        <v>157</v>
      </c>
      <c r="C26845" s="815">
        <f t="shared" si="1747"/>
        <v>209</v>
      </c>
      <c r="D26845" s="815">
        <f t="shared" si="1748"/>
        <v>189</v>
      </c>
      <c r="E26845" s="815">
        <v>2033</v>
      </c>
    </row>
    <row r="26846" spans="1:5">
      <c r="A26846" s="816">
        <f t="shared" si="1749"/>
        <v>48737</v>
      </c>
      <c r="B26846" s="815">
        <f t="shared" si="1746"/>
        <v>158</v>
      </c>
      <c r="C26846" s="815">
        <f t="shared" si="1747"/>
        <v>208</v>
      </c>
      <c r="D26846" s="815">
        <f t="shared" si="1748"/>
        <v>188</v>
      </c>
      <c r="E26846" s="815">
        <v>2033</v>
      </c>
    </row>
    <row r="26847" spans="1:5">
      <c r="A26847" s="816">
        <f t="shared" si="1749"/>
        <v>48738</v>
      </c>
      <c r="B26847" s="815">
        <f t="shared" si="1746"/>
        <v>159</v>
      </c>
      <c r="C26847" s="815">
        <f t="shared" si="1747"/>
        <v>207</v>
      </c>
      <c r="D26847" s="815">
        <f t="shared" si="1748"/>
        <v>187</v>
      </c>
      <c r="E26847" s="815">
        <v>2033</v>
      </c>
    </row>
    <row r="26848" spans="1:5">
      <c r="A26848" s="816">
        <f t="shared" si="1749"/>
        <v>48739</v>
      </c>
      <c r="B26848" s="815">
        <f t="shared" si="1746"/>
        <v>160</v>
      </c>
      <c r="C26848" s="815">
        <f t="shared" si="1747"/>
        <v>206</v>
      </c>
      <c r="D26848" s="815">
        <f t="shared" si="1748"/>
        <v>186</v>
      </c>
      <c r="E26848" s="815">
        <v>2033</v>
      </c>
    </row>
    <row r="26849" spans="1:5">
      <c r="A26849" s="816">
        <f t="shared" si="1749"/>
        <v>48740</v>
      </c>
      <c r="B26849" s="815">
        <f t="shared" si="1746"/>
        <v>161</v>
      </c>
      <c r="C26849" s="815">
        <f t="shared" si="1747"/>
        <v>205</v>
      </c>
      <c r="D26849" s="815">
        <f t="shared" si="1748"/>
        <v>185</v>
      </c>
      <c r="E26849" s="815">
        <v>2033</v>
      </c>
    </row>
    <row r="26850" spans="1:5">
      <c r="A26850" s="816">
        <f t="shared" si="1749"/>
        <v>48741</v>
      </c>
      <c r="B26850" s="815">
        <f t="shared" si="1746"/>
        <v>162</v>
      </c>
      <c r="C26850" s="815">
        <f t="shared" si="1747"/>
        <v>204</v>
      </c>
      <c r="D26850" s="815">
        <f t="shared" si="1748"/>
        <v>184</v>
      </c>
      <c r="E26850" s="815">
        <v>2033</v>
      </c>
    </row>
    <row r="26851" spans="1:5">
      <c r="A26851" s="816">
        <f t="shared" si="1749"/>
        <v>48742</v>
      </c>
      <c r="B26851" s="815">
        <f t="shared" si="1746"/>
        <v>163</v>
      </c>
      <c r="C26851" s="815">
        <f t="shared" si="1747"/>
        <v>203</v>
      </c>
      <c r="D26851" s="815">
        <f t="shared" si="1748"/>
        <v>183</v>
      </c>
      <c r="E26851" s="815">
        <v>2033</v>
      </c>
    </row>
    <row r="26852" spans="1:5">
      <c r="A26852" s="816">
        <f t="shared" si="1749"/>
        <v>48743</v>
      </c>
      <c r="B26852" s="815">
        <f t="shared" si="1746"/>
        <v>164</v>
      </c>
      <c r="C26852" s="815">
        <f t="shared" si="1747"/>
        <v>202</v>
      </c>
      <c r="D26852" s="815">
        <f t="shared" si="1748"/>
        <v>182</v>
      </c>
      <c r="E26852" s="815">
        <v>2033</v>
      </c>
    </row>
    <row r="26853" spans="1:5">
      <c r="A26853" s="816">
        <f t="shared" si="1749"/>
        <v>48744</v>
      </c>
      <c r="B26853" s="815">
        <f t="shared" si="1746"/>
        <v>165</v>
      </c>
      <c r="C26853" s="815">
        <f t="shared" si="1747"/>
        <v>201</v>
      </c>
      <c r="D26853" s="815">
        <f t="shared" si="1748"/>
        <v>181</v>
      </c>
      <c r="E26853" s="815">
        <v>2033</v>
      </c>
    </row>
    <row r="26854" spans="1:5">
      <c r="A26854" s="816">
        <f t="shared" si="1749"/>
        <v>48745</v>
      </c>
      <c r="B26854" s="815">
        <f t="shared" si="1746"/>
        <v>166</v>
      </c>
      <c r="C26854" s="815">
        <f t="shared" si="1747"/>
        <v>200</v>
      </c>
      <c r="D26854" s="815">
        <f t="shared" si="1748"/>
        <v>180</v>
      </c>
      <c r="E26854" s="815">
        <v>2033</v>
      </c>
    </row>
    <row r="26855" spans="1:5">
      <c r="A26855" s="816">
        <f t="shared" si="1749"/>
        <v>48746</v>
      </c>
      <c r="B26855" s="815">
        <f t="shared" si="1746"/>
        <v>167</v>
      </c>
      <c r="C26855" s="815">
        <f t="shared" si="1747"/>
        <v>199</v>
      </c>
      <c r="D26855" s="815">
        <f t="shared" si="1748"/>
        <v>179</v>
      </c>
      <c r="E26855" s="815">
        <v>2033</v>
      </c>
    </row>
    <row r="26856" spans="1:5">
      <c r="A26856" s="816">
        <f t="shared" si="1749"/>
        <v>48747</v>
      </c>
      <c r="B26856" s="815">
        <f t="shared" si="1746"/>
        <v>168</v>
      </c>
      <c r="C26856" s="815">
        <f t="shared" si="1747"/>
        <v>198</v>
      </c>
      <c r="D26856" s="815">
        <f t="shared" si="1748"/>
        <v>178</v>
      </c>
      <c r="E26856" s="815">
        <v>2033</v>
      </c>
    </row>
    <row r="26857" spans="1:5">
      <c r="A26857" s="816">
        <f t="shared" si="1749"/>
        <v>48748</v>
      </c>
      <c r="B26857" s="815">
        <f t="shared" si="1746"/>
        <v>169</v>
      </c>
      <c r="C26857" s="815">
        <f t="shared" si="1747"/>
        <v>197</v>
      </c>
      <c r="D26857" s="815">
        <f t="shared" si="1748"/>
        <v>177</v>
      </c>
      <c r="E26857" s="815">
        <v>2033</v>
      </c>
    </row>
    <row r="26858" spans="1:5">
      <c r="A26858" s="816">
        <f t="shared" si="1749"/>
        <v>48749</v>
      </c>
      <c r="B26858" s="815">
        <f t="shared" si="1746"/>
        <v>170</v>
      </c>
      <c r="C26858" s="815">
        <f t="shared" si="1747"/>
        <v>196</v>
      </c>
      <c r="D26858" s="815">
        <f t="shared" si="1748"/>
        <v>176</v>
      </c>
      <c r="E26858" s="815">
        <v>2033</v>
      </c>
    </row>
    <row r="26859" spans="1:5">
      <c r="A26859" s="816">
        <f t="shared" si="1749"/>
        <v>48750</v>
      </c>
      <c r="B26859" s="815">
        <f t="shared" si="1746"/>
        <v>171</v>
      </c>
      <c r="C26859" s="815">
        <f t="shared" si="1747"/>
        <v>195</v>
      </c>
      <c r="D26859" s="815">
        <f t="shared" si="1748"/>
        <v>175</v>
      </c>
      <c r="E26859" s="815">
        <v>2033</v>
      </c>
    </row>
    <row r="26860" spans="1:5">
      <c r="A26860" s="816">
        <f t="shared" si="1749"/>
        <v>48751</v>
      </c>
      <c r="B26860" s="815">
        <f t="shared" si="1746"/>
        <v>172</v>
      </c>
      <c r="C26860" s="815">
        <f t="shared" si="1747"/>
        <v>194</v>
      </c>
      <c r="D26860" s="815">
        <f t="shared" si="1748"/>
        <v>174</v>
      </c>
      <c r="E26860" s="815">
        <v>2033</v>
      </c>
    </row>
    <row r="26861" spans="1:5">
      <c r="A26861" s="816">
        <f t="shared" si="1749"/>
        <v>48752</v>
      </c>
      <c r="B26861" s="815">
        <f t="shared" si="1746"/>
        <v>173</v>
      </c>
      <c r="C26861" s="815">
        <f t="shared" si="1747"/>
        <v>193</v>
      </c>
      <c r="D26861" s="815">
        <f t="shared" si="1748"/>
        <v>173</v>
      </c>
      <c r="E26861" s="815">
        <v>2033</v>
      </c>
    </row>
    <row r="26862" spans="1:5">
      <c r="A26862" s="816">
        <f t="shared" si="1749"/>
        <v>48753</v>
      </c>
      <c r="B26862" s="815">
        <f t="shared" ref="B26862:B26925" si="1750">B26861+1</f>
        <v>174</v>
      </c>
      <c r="C26862" s="815">
        <f t="shared" ref="C26862:C26925" si="1751">C26861-1</f>
        <v>192</v>
      </c>
      <c r="D26862" s="815">
        <f t="shared" ref="D26862:D26925" si="1752">D26861-1</f>
        <v>172</v>
      </c>
      <c r="E26862" s="815">
        <v>2033</v>
      </c>
    </row>
    <row r="26863" spans="1:5">
      <c r="A26863" s="816">
        <f t="shared" si="1749"/>
        <v>48754</v>
      </c>
      <c r="B26863" s="815">
        <f t="shared" si="1750"/>
        <v>175</v>
      </c>
      <c r="C26863" s="815">
        <f t="shared" si="1751"/>
        <v>191</v>
      </c>
      <c r="D26863" s="815">
        <f t="shared" si="1752"/>
        <v>171</v>
      </c>
      <c r="E26863" s="815">
        <v>2033</v>
      </c>
    </row>
    <row r="26864" spans="1:5">
      <c r="A26864" s="816">
        <f t="shared" si="1749"/>
        <v>48755</v>
      </c>
      <c r="B26864" s="815">
        <f t="shared" si="1750"/>
        <v>176</v>
      </c>
      <c r="C26864" s="815">
        <f t="shared" si="1751"/>
        <v>190</v>
      </c>
      <c r="D26864" s="815">
        <f t="shared" si="1752"/>
        <v>170</v>
      </c>
      <c r="E26864" s="815">
        <v>2033</v>
      </c>
    </row>
    <row r="26865" spans="1:5">
      <c r="A26865" s="816">
        <f t="shared" si="1749"/>
        <v>48756</v>
      </c>
      <c r="B26865" s="815">
        <f t="shared" si="1750"/>
        <v>177</v>
      </c>
      <c r="C26865" s="815">
        <f t="shared" si="1751"/>
        <v>189</v>
      </c>
      <c r="D26865" s="815">
        <f t="shared" si="1752"/>
        <v>169</v>
      </c>
      <c r="E26865" s="815">
        <v>2033</v>
      </c>
    </row>
    <row r="26866" spans="1:5">
      <c r="A26866" s="816">
        <f t="shared" si="1749"/>
        <v>48757</v>
      </c>
      <c r="B26866" s="815">
        <f t="shared" si="1750"/>
        <v>178</v>
      </c>
      <c r="C26866" s="815">
        <f t="shared" si="1751"/>
        <v>188</v>
      </c>
      <c r="D26866" s="815">
        <f t="shared" si="1752"/>
        <v>168</v>
      </c>
      <c r="E26866" s="815">
        <v>2033</v>
      </c>
    </row>
    <row r="26867" spans="1:5">
      <c r="A26867" s="816">
        <f t="shared" ref="A26867:A26930" si="1753">A26866+1</f>
        <v>48758</v>
      </c>
      <c r="B26867" s="815">
        <f t="shared" si="1750"/>
        <v>179</v>
      </c>
      <c r="C26867" s="815">
        <f t="shared" si="1751"/>
        <v>187</v>
      </c>
      <c r="D26867" s="815">
        <f t="shared" si="1752"/>
        <v>167</v>
      </c>
      <c r="E26867" s="815">
        <v>2033</v>
      </c>
    </row>
    <row r="26868" spans="1:5">
      <c r="A26868" s="816">
        <f t="shared" si="1753"/>
        <v>48759</v>
      </c>
      <c r="B26868" s="815">
        <f t="shared" si="1750"/>
        <v>180</v>
      </c>
      <c r="C26868" s="815">
        <f t="shared" si="1751"/>
        <v>186</v>
      </c>
      <c r="D26868" s="815">
        <f t="shared" si="1752"/>
        <v>166</v>
      </c>
      <c r="E26868" s="815">
        <v>2033</v>
      </c>
    </row>
    <row r="26869" spans="1:5">
      <c r="A26869" s="816">
        <f t="shared" si="1753"/>
        <v>48760</v>
      </c>
      <c r="B26869" s="815">
        <f t="shared" si="1750"/>
        <v>181</v>
      </c>
      <c r="C26869" s="815">
        <f t="shared" si="1751"/>
        <v>185</v>
      </c>
      <c r="D26869" s="815">
        <f t="shared" si="1752"/>
        <v>165</v>
      </c>
      <c r="E26869" s="815">
        <v>2033</v>
      </c>
    </row>
    <row r="26870" spans="1:5">
      <c r="A26870" s="816">
        <f t="shared" si="1753"/>
        <v>48761</v>
      </c>
      <c r="B26870" s="815">
        <f t="shared" si="1750"/>
        <v>182</v>
      </c>
      <c r="C26870" s="815">
        <f t="shared" si="1751"/>
        <v>184</v>
      </c>
      <c r="D26870" s="815">
        <f t="shared" si="1752"/>
        <v>164</v>
      </c>
      <c r="E26870" s="815">
        <v>2033</v>
      </c>
    </row>
    <row r="26871" spans="1:5">
      <c r="A26871" s="816">
        <f t="shared" si="1753"/>
        <v>48762</v>
      </c>
      <c r="B26871" s="815">
        <f t="shared" si="1750"/>
        <v>183</v>
      </c>
      <c r="C26871" s="815">
        <f t="shared" si="1751"/>
        <v>183</v>
      </c>
      <c r="D26871" s="815">
        <f t="shared" si="1752"/>
        <v>163</v>
      </c>
      <c r="E26871" s="815">
        <v>2033</v>
      </c>
    </row>
    <row r="26872" spans="1:5">
      <c r="A26872" s="816">
        <f t="shared" si="1753"/>
        <v>48763</v>
      </c>
      <c r="B26872" s="815">
        <f t="shared" si="1750"/>
        <v>184</v>
      </c>
      <c r="C26872" s="815">
        <f t="shared" si="1751"/>
        <v>182</v>
      </c>
      <c r="D26872" s="815">
        <f t="shared" si="1752"/>
        <v>162</v>
      </c>
      <c r="E26872" s="815">
        <v>2033</v>
      </c>
    </row>
    <row r="26873" spans="1:5">
      <c r="A26873" s="816">
        <f t="shared" si="1753"/>
        <v>48764</v>
      </c>
      <c r="B26873" s="815">
        <f t="shared" si="1750"/>
        <v>185</v>
      </c>
      <c r="C26873" s="815">
        <f t="shared" si="1751"/>
        <v>181</v>
      </c>
      <c r="D26873" s="815">
        <f t="shared" si="1752"/>
        <v>161</v>
      </c>
      <c r="E26873" s="815">
        <v>2033</v>
      </c>
    </row>
    <row r="26874" spans="1:5">
      <c r="A26874" s="816">
        <f t="shared" si="1753"/>
        <v>48765</v>
      </c>
      <c r="B26874" s="815">
        <f t="shared" si="1750"/>
        <v>186</v>
      </c>
      <c r="C26874" s="815">
        <f t="shared" si="1751"/>
        <v>180</v>
      </c>
      <c r="D26874" s="815">
        <f t="shared" si="1752"/>
        <v>160</v>
      </c>
      <c r="E26874" s="815">
        <v>2033</v>
      </c>
    </row>
    <row r="26875" spans="1:5">
      <c r="A26875" s="816">
        <f t="shared" si="1753"/>
        <v>48766</v>
      </c>
      <c r="B26875" s="815">
        <f t="shared" si="1750"/>
        <v>187</v>
      </c>
      <c r="C26875" s="815">
        <f t="shared" si="1751"/>
        <v>179</v>
      </c>
      <c r="D26875" s="815">
        <f t="shared" si="1752"/>
        <v>159</v>
      </c>
      <c r="E26875" s="815">
        <v>2033</v>
      </c>
    </row>
    <row r="26876" spans="1:5">
      <c r="A26876" s="816">
        <f t="shared" si="1753"/>
        <v>48767</v>
      </c>
      <c r="B26876" s="815">
        <f t="shared" si="1750"/>
        <v>188</v>
      </c>
      <c r="C26876" s="815">
        <f t="shared" si="1751"/>
        <v>178</v>
      </c>
      <c r="D26876" s="815">
        <f t="shared" si="1752"/>
        <v>158</v>
      </c>
      <c r="E26876" s="815">
        <v>2033</v>
      </c>
    </row>
    <row r="26877" spans="1:5">
      <c r="A26877" s="816">
        <f t="shared" si="1753"/>
        <v>48768</v>
      </c>
      <c r="B26877" s="815">
        <f t="shared" si="1750"/>
        <v>189</v>
      </c>
      <c r="C26877" s="815">
        <f t="shared" si="1751"/>
        <v>177</v>
      </c>
      <c r="D26877" s="815">
        <f t="shared" si="1752"/>
        <v>157</v>
      </c>
      <c r="E26877" s="815">
        <v>2033</v>
      </c>
    </row>
    <row r="26878" spans="1:5">
      <c r="A26878" s="816">
        <f t="shared" si="1753"/>
        <v>48769</v>
      </c>
      <c r="B26878" s="815">
        <f t="shared" si="1750"/>
        <v>190</v>
      </c>
      <c r="C26878" s="815">
        <f t="shared" si="1751"/>
        <v>176</v>
      </c>
      <c r="D26878" s="815">
        <f t="shared" si="1752"/>
        <v>156</v>
      </c>
      <c r="E26878" s="815">
        <v>2033</v>
      </c>
    </row>
    <row r="26879" spans="1:5">
      <c r="A26879" s="816">
        <f t="shared" si="1753"/>
        <v>48770</v>
      </c>
      <c r="B26879" s="815">
        <f t="shared" si="1750"/>
        <v>191</v>
      </c>
      <c r="C26879" s="815">
        <f t="shared" si="1751"/>
        <v>175</v>
      </c>
      <c r="D26879" s="815">
        <f t="shared" si="1752"/>
        <v>155</v>
      </c>
      <c r="E26879" s="815">
        <v>2033</v>
      </c>
    </row>
    <row r="26880" spans="1:5">
      <c r="A26880" s="816">
        <f t="shared" si="1753"/>
        <v>48771</v>
      </c>
      <c r="B26880" s="815">
        <f t="shared" si="1750"/>
        <v>192</v>
      </c>
      <c r="C26880" s="815">
        <f t="shared" si="1751"/>
        <v>174</v>
      </c>
      <c r="D26880" s="815">
        <f t="shared" si="1752"/>
        <v>154</v>
      </c>
      <c r="E26880" s="815">
        <v>2033</v>
      </c>
    </row>
    <row r="26881" spans="1:5">
      <c r="A26881" s="816">
        <f t="shared" si="1753"/>
        <v>48772</v>
      </c>
      <c r="B26881" s="815">
        <f t="shared" si="1750"/>
        <v>193</v>
      </c>
      <c r="C26881" s="815">
        <f t="shared" si="1751"/>
        <v>173</v>
      </c>
      <c r="D26881" s="815">
        <f t="shared" si="1752"/>
        <v>153</v>
      </c>
      <c r="E26881" s="815">
        <v>2033</v>
      </c>
    </row>
    <row r="26882" spans="1:5">
      <c r="A26882" s="816">
        <f t="shared" si="1753"/>
        <v>48773</v>
      </c>
      <c r="B26882" s="815">
        <f t="shared" si="1750"/>
        <v>194</v>
      </c>
      <c r="C26882" s="815">
        <f t="shared" si="1751"/>
        <v>172</v>
      </c>
      <c r="D26882" s="815">
        <f t="shared" si="1752"/>
        <v>152</v>
      </c>
      <c r="E26882" s="815">
        <v>2033</v>
      </c>
    </row>
    <row r="26883" spans="1:5">
      <c r="A26883" s="816">
        <f t="shared" si="1753"/>
        <v>48774</v>
      </c>
      <c r="B26883" s="815">
        <f t="shared" si="1750"/>
        <v>195</v>
      </c>
      <c r="C26883" s="815">
        <f t="shared" si="1751"/>
        <v>171</v>
      </c>
      <c r="D26883" s="815">
        <f t="shared" si="1752"/>
        <v>151</v>
      </c>
      <c r="E26883" s="815">
        <v>2033</v>
      </c>
    </row>
    <row r="26884" spans="1:5">
      <c r="A26884" s="816">
        <f t="shared" si="1753"/>
        <v>48775</v>
      </c>
      <c r="B26884" s="815">
        <f t="shared" si="1750"/>
        <v>196</v>
      </c>
      <c r="C26884" s="815">
        <f t="shared" si="1751"/>
        <v>170</v>
      </c>
      <c r="D26884" s="815">
        <f t="shared" si="1752"/>
        <v>150</v>
      </c>
      <c r="E26884" s="815">
        <v>2033</v>
      </c>
    </row>
    <row r="26885" spans="1:5">
      <c r="A26885" s="816">
        <f t="shared" si="1753"/>
        <v>48776</v>
      </c>
      <c r="B26885" s="815">
        <f t="shared" si="1750"/>
        <v>197</v>
      </c>
      <c r="C26885" s="815">
        <f t="shared" si="1751"/>
        <v>169</v>
      </c>
      <c r="D26885" s="815">
        <f t="shared" si="1752"/>
        <v>149</v>
      </c>
      <c r="E26885" s="815">
        <v>2033</v>
      </c>
    </row>
    <row r="26886" spans="1:5">
      <c r="A26886" s="816">
        <f t="shared" si="1753"/>
        <v>48777</v>
      </c>
      <c r="B26886" s="815">
        <f t="shared" si="1750"/>
        <v>198</v>
      </c>
      <c r="C26886" s="815">
        <f t="shared" si="1751"/>
        <v>168</v>
      </c>
      <c r="D26886" s="815">
        <f t="shared" si="1752"/>
        <v>148</v>
      </c>
      <c r="E26886" s="815">
        <v>2033</v>
      </c>
    </row>
    <row r="26887" spans="1:5">
      <c r="A26887" s="816">
        <f t="shared" si="1753"/>
        <v>48778</v>
      </c>
      <c r="B26887" s="815">
        <f t="shared" si="1750"/>
        <v>199</v>
      </c>
      <c r="C26887" s="815">
        <f t="shared" si="1751"/>
        <v>167</v>
      </c>
      <c r="D26887" s="815">
        <f t="shared" si="1752"/>
        <v>147</v>
      </c>
      <c r="E26887" s="815">
        <v>2033</v>
      </c>
    </row>
    <row r="26888" spans="1:5">
      <c r="A26888" s="816">
        <f t="shared" si="1753"/>
        <v>48779</v>
      </c>
      <c r="B26888" s="815">
        <f t="shared" si="1750"/>
        <v>200</v>
      </c>
      <c r="C26888" s="815">
        <f t="shared" si="1751"/>
        <v>166</v>
      </c>
      <c r="D26888" s="815">
        <f t="shared" si="1752"/>
        <v>146</v>
      </c>
      <c r="E26888" s="815">
        <v>2033</v>
      </c>
    </row>
    <row r="26889" spans="1:5">
      <c r="A26889" s="816">
        <f t="shared" si="1753"/>
        <v>48780</v>
      </c>
      <c r="B26889" s="815">
        <f t="shared" si="1750"/>
        <v>201</v>
      </c>
      <c r="C26889" s="815">
        <f t="shared" si="1751"/>
        <v>165</v>
      </c>
      <c r="D26889" s="815">
        <f t="shared" si="1752"/>
        <v>145</v>
      </c>
      <c r="E26889" s="815">
        <v>2033</v>
      </c>
    </row>
    <row r="26890" spans="1:5">
      <c r="A26890" s="816">
        <f t="shared" si="1753"/>
        <v>48781</v>
      </c>
      <c r="B26890" s="815">
        <f t="shared" si="1750"/>
        <v>202</v>
      </c>
      <c r="C26890" s="815">
        <f t="shared" si="1751"/>
        <v>164</v>
      </c>
      <c r="D26890" s="815">
        <f t="shared" si="1752"/>
        <v>144</v>
      </c>
      <c r="E26890" s="815">
        <v>2033</v>
      </c>
    </row>
    <row r="26891" spans="1:5">
      <c r="A26891" s="816">
        <f t="shared" si="1753"/>
        <v>48782</v>
      </c>
      <c r="B26891" s="815">
        <f t="shared" si="1750"/>
        <v>203</v>
      </c>
      <c r="C26891" s="815">
        <f t="shared" si="1751"/>
        <v>163</v>
      </c>
      <c r="D26891" s="815">
        <f t="shared" si="1752"/>
        <v>143</v>
      </c>
      <c r="E26891" s="815">
        <v>2033</v>
      </c>
    </row>
    <row r="26892" spans="1:5">
      <c r="A26892" s="816">
        <f t="shared" si="1753"/>
        <v>48783</v>
      </c>
      <c r="B26892" s="815">
        <f t="shared" si="1750"/>
        <v>204</v>
      </c>
      <c r="C26892" s="815">
        <f t="shared" si="1751"/>
        <v>162</v>
      </c>
      <c r="D26892" s="815">
        <f t="shared" si="1752"/>
        <v>142</v>
      </c>
      <c r="E26892" s="815">
        <v>2033</v>
      </c>
    </row>
    <row r="26893" spans="1:5">
      <c r="A26893" s="816">
        <f t="shared" si="1753"/>
        <v>48784</v>
      </c>
      <c r="B26893" s="815">
        <f t="shared" si="1750"/>
        <v>205</v>
      </c>
      <c r="C26893" s="815">
        <f t="shared" si="1751"/>
        <v>161</v>
      </c>
      <c r="D26893" s="815">
        <f t="shared" si="1752"/>
        <v>141</v>
      </c>
      <c r="E26893" s="815">
        <v>2033</v>
      </c>
    </row>
    <row r="26894" spans="1:5">
      <c r="A26894" s="816">
        <f t="shared" si="1753"/>
        <v>48785</v>
      </c>
      <c r="B26894" s="815">
        <f t="shared" si="1750"/>
        <v>206</v>
      </c>
      <c r="C26894" s="815">
        <f t="shared" si="1751"/>
        <v>160</v>
      </c>
      <c r="D26894" s="815">
        <f t="shared" si="1752"/>
        <v>140</v>
      </c>
      <c r="E26894" s="815">
        <v>2033</v>
      </c>
    </row>
    <row r="26895" spans="1:5">
      <c r="A26895" s="816">
        <f t="shared" si="1753"/>
        <v>48786</v>
      </c>
      <c r="B26895" s="815">
        <f t="shared" si="1750"/>
        <v>207</v>
      </c>
      <c r="C26895" s="815">
        <f t="shared" si="1751"/>
        <v>159</v>
      </c>
      <c r="D26895" s="815">
        <f t="shared" si="1752"/>
        <v>139</v>
      </c>
      <c r="E26895" s="815">
        <v>2033</v>
      </c>
    </row>
    <row r="26896" spans="1:5">
      <c r="A26896" s="816">
        <f t="shared" si="1753"/>
        <v>48787</v>
      </c>
      <c r="B26896" s="815">
        <f t="shared" si="1750"/>
        <v>208</v>
      </c>
      <c r="C26896" s="815">
        <f t="shared" si="1751"/>
        <v>158</v>
      </c>
      <c r="D26896" s="815">
        <f t="shared" si="1752"/>
        <v>138</v>
      </c>
      <c r="E26896" s="815">
        <v>2033</v>
      </c>
    </row>
    <row r="26897" spans="1:5">
      <c r="A26897" s="816">
        <f t="shared" si="1753"/>
        <v>48788</v>
      </c>
      <c r="B26897" s="815">
        <f t="shared" si="1750"/>
        <v>209</v>
      </c>
      <c r="C26897" s="815">
        <f t="shared" si="1751"/>
        <v>157</v>
      </c>
      <c r="D26897" s="815">
        <f t="shared" si="1752"/>
        <v>137</v>
      </c>
      <c r="E26897" s="815">
        <v>2033</v>
      </c>
    </row>
    <row r="26898" spans="1:5">
      <c r="A26898" s="816">
        <f t="shared" si="1753"/>
        <v>48789</v>
      </c>
      <c r="B26898" s="815">
        <f t="shared" si="1750"/>
        <v>210</v>
      </c>
      <c r="C26898" s="815">
        <f t="shared" si="1751"/>
        <v>156</v>
      </c>
      <c r="D26898" s="815">
        <f t="shared" si="1752"/>
        <v>136</v>
      </c>
      <c r="E26898" s="815">
        <v>2033</v>
      </c>
    </row>
    <row r="26899" spans="1:5">
      <c r="A26899" s="816">
        <f t="shared" si="1753"/>
        <v>48790</v>
      </c>
      <c r="B26899" s="815">
        <f t="shared" si="1750"/>
        <v>211</v>
      </c>
      <c r="C26899" s="815">
        <f t="shared" si="1751"/>
        <v>155</v>
      </c>
      <c r="D26899" s="815">
        <f t="shared" si="1752"/>
        <v>135</v>
      </c>
      <c r="E26899" s="815">
        <v>2033</v>
      </c>
    </row>
    <row r="26900" spans="1:5">
      <c r="A26900" s="816">
        <f t="shared" si="1753"/>
        <v>48791</v>
      </c>
      <c r="B26900" s="815">
        <f t="shared" si="1750"/>
        <v>212</v>
      </c>
      <c r="C26900" s="815">
        <f t="shared" si="1751"/>
        <v>154</v>
      </c>
      <c r="D26900" s="815">
        <f t="shared" si="1752"/>
        <v>134</v>
      </c>
      <c r="E26900" s="815">
        <v>2033</v>
      </c>
    </row>
    <row r="26901" spans="1:5">
      <c r="A26901" s="816">
        <f t="shared" si="1753"/>
        <v>48792</v>
      </c>
      <c r="B26901" s="815">
        <f t="shared" si="1750"/>
        <v>213</v>
      </c>
      <c r="C26901" s="815">
        <f t="shared" si="1751"/>
        <v>153</v>
      </c>
      <c r="D26901" s="815">
        <f t="shared" si="1752"/>
        <v>133</v>
      </c>
      <c r="E26901" s="815">
        <v>2033</v>
      </c>
    </row>
    <row r="26902" spans="1:5">
      <c r="A26902" s="816">
        <f t="shared" si="1753"/>
        <v>48793</v>
      </c>
      <c r="B26902" s="815">
        <f t="shared" si="1750"/>
        <v>214</v>
      </c>
      <c r="C26902" s="815">
        <f t="shared" si="1751"/>
        <v>152</v>
      </c>
      <c r="D26902" s="815">
        <f t="shared" si="1752"/>
        <v>132</v>
      </c>
      <c r="E26902" s="815">
        <v>2033</v>
      </c>
    </row>
    <row r="26903" spans="1:5">
      <c r="A26903" s="816">
        <f t="shared" si="1753"/>
        <v>48794</v>
      </c>
      <c r="B26903" s="815">
        <f t="shared" si="1750"/>
        <v>215</v>
      </c>
      <c r="C26903" s="815">
        <f t="shared" si="1751"/>
        <v>151</v>
      </c>
      <c r="D26903" s="815">
        <f t="shared" si="1752"/>
        <v>131</v>
      </c>
      <c r="E26903" s="815">
        <v>2033</v>
      </c>
    </row>
    <row r="26904" spans="1:5">
      <c r="A26904" s="816">
        <f t="shared" si="1753"/>
        <v>48795</v>
      </c>
      <c r="B26904" s="815">
        <f t="shared" si="1750"/>
        <v>216</v>
      </c>
      <c r="C26904" s="815">
        <f t="shared" si="1751"/>
        <v>150</v>
      </c>
      <c r="D26904" s="815">
        <f t="shared" si="1752"/>
        <v>130</v>
      </c>
      <c r="E26904" s="815">
        <v>2033</v>
      </c>
    </row>
    <row r="26905" spans="1:5">
      <c r="A26905" s="816">
        <f t="shared" si="1753"/>
        <v>48796</v>
      </c>
      <c r="B26905" s="815">
        <f t="shared" si="1750"/>
        <v>217</v>
      </c>
      <c r="C26905" s="815">
        <f t="shared" si="1751"/>
        <v>149</v>
      </c>
      <c r="D26905" s="815">
        <f t="shared" si="1752"/>
        <v>129</v>
      </c>
      <c r="E26905" s="815">
        <v>2033</v>
      </c>
    </row>
    <row r="26906" spans="1:5">
      <c r="A26906" s="816">
        <f t="shared" si="1753"/>
        <v>48797</v>
      </c>
      <c r="B26906" s="815">
        <f t="shared" si="1750"/>
        <v>218</v>
      </c>
      <c r="C26906" s="815">
        <f t="shared" si="1751"/>
        <v>148</v>
      </c>
      <c r="D26906" s="815">
        <f t="shared" si="1752"/>
        <v>128</v>
      </c>
      <c r="E26906" s="815">
        <v>2033</v>
      </c>
    </row>
    <row r="26907" spans="1:5">
      <c r="A26907" s="816">
        <f t="shared" si="1753"/>
        <v>48798</v>
      </c>
      <c r="B26907" s="815">
        <f t="shared" si="1750"/>
        <v>219</v>
      </c>
      <c r="C26907" s="815">
        <f t="shared" si="1751"/>
        <v>147</v>
      </c>
      <c r="D26907" s="815">
        <f t="shared" si="1752"/>
        <v>127</v>
      </c>
      <c r="E26907" s="815">
        <v>2033</v>
      </c>
    </row>
    <row r="26908" spans="1:5">
      <c r="A26908" s="816">
        <f t="shared" si="1753"/>
        <v>48799</v>
      </c>
      <c r="B26908" s="815">
        <f t="shared" si="1750"/>
        <v>220</v>
      </c>
      <c r="C26908" s="815">
        <f t="shared" si="1751"/>
        <v>146</v>
      </c>
      <c r="D26908" s="815">
        <f t="shared" si="1752"/>
        <v>126</v>
      </c>
      <c r="E26908" s="815">
        <v>2033</v>
      </c>
    </row>
    <row r="26909" spans="1:5">
      <c r="A26909" s="816">
        <f t="shared" si="1753"/>
        <v>48800</v>
      </c>
      <c r="B26909" s="815">
        <f t="shared" si="1750"/>
        <v>221</v>
      </c>
      <c r="C26909" s="815">
        <f t="shared" si="1751"/>
        <v>145</v>
      </c>
      <c r="D26909" s="815">
        <f t="shared" si="1752"/>
        <v>125</v>
      </c>
      <c r="E26909" s="815">
        <v>2033</v>
      </c>
    </row>
    <row r="26910" spans="1:5">
      <c r="A26910" s="816">
        <f t="shared" si="1753"/>
        <v>48801</v>
      </c>
      <c r="B26910" s="815">
        <f t="shared" si="1750"/>
        <v>222</v>
      </c>
      <c r="C26910" s="815">
        <f t="shared" si="1751"/>
        <v>144</v>
      </c>
      <c r="D26910" s="815">
        <f t="shared" si="1752"/>
        <v>124</v>
      </c>
      <c r="E26910" s="815">
        <v>2033</v>
      </c>
    </row>
    <row r="26911" spans="1:5">
      <c r="A26911" s="816">
        <f t="shared" si="1753"/>
        <v>48802</v>
      </c>
      <c r="B26911" s="815">
        <f t="shared" si="1750"/>
        <v>223</v>
      </c>
      <c r="C26911" s="815">
        <f t="shared" si="1751"/>
        <v>143</v>
      </c>
      <c r="D26911" s="815">
        <f t="shared" si="1752"/>
        <v>123</v>
      </c>
      <c r="E26911" s="815">
        <v>2033</v>
      </c>
    </row>
    <row r="26912" spans="1:5">
      <c r="A26912" s="816">
        <f t="shared" si="1753"/>
        <v>48803</v>
      </c>
      <c r="B26912" s="815">
        <f t="shared" si="1750"/>
        <v>224</v>
      </c>
      <c r="C26912" s="815">
        <f t="shared" si="1751"/>
        <v>142</v>
      </c>
      <c r="D26912" s="815">
        <f t="shared" si="1752"/>
        <v>122</v>
      </c>
      <c r="E26912" s="815">
        <v>2033</v>
      </c>
    </row>
    <row r="26913" spans="1:5">
      <c r="A26913" s="816">
        <f t="shared" si="1753"/>
        <v>48804</v>
      </c>
      <c r="B26913" s="815">
        <f t="shared" si="1750"/>
        <v>225</v>
      </c>
      <c r="C26913" s="815">
        <f t="shared" si="1751"/>
        <v>141</v>
      </c>
      <c r="D26913" s="815">
        <f t="shared" si="1752"/>
        <v>121</v>
      </c>
      <c r="E26913" s="815">
        <v>2033</v>
      </c>
    </row>
    <row r="26914" spans="1:5">
      <c r="A26914" s="816">
        <f t="shared" si="1753"/>
        <v>48805</v>
      </c>
      <c r="B26914" s="815">
        <f t="shared" si="1750"/>
        <v>226</v>
      </c>
      <c r="C26914" s="815">
        <f t="shared" si="1751"/>
        <v>140</v>
      </c>
      <c r="D26914" s="815">
        <f t="shared" si="1752"/>
        <v>120</v>
      </c>
      <c r="E26914" s="815">
        <v>2033</v>
      </c>
    </row>
    <row r="26915" spans="1:5">
      <c r="A26915" s="816">
        <f t="shared" si="1753"/>
        <v>48806</v>
      </c>
      <c r="B26915" s="815">
        <f t="shared" si="1750"/>
        <v>227</v>
      </c>
      <c r="C26915" s="815">
        <f t="shared" si="1751"/>
        <v>139</v>
      </c>
      <c r="D26915" s="815">
        <f t="shared" si="1752"/>
        <v>119</v>
      </c>
      <c r="E26915" s="815">
        <v>2033</v>
      </c>
    </row>
    <row r="26916" spans="1:5">
      <c r="A26916" s="816">
        <f t="shared" si="1753"/>
        <v>48807</v>
      </c>
      <c r="B26916" s="815">
        <f t="shared" si="1750"/>
        <v>228</v>
      </c>
      <c r="C26916" s="815">
        <f t="shared" si="1751"/>
        <v>138</v>
      </c>
      <c r="D26916" s="815">
        <f t="shared" si="1752"/>
        <v>118</v>
      </c>
      <c r="E26916" s="815">
        <v>2033</v>
      </c>
    </row>
    <row r="26917" spans="1:5">
      <c r="A26917" s="816">
        <f t="shared" si="1753"/>
        <v>48808</v>
      </c>
      <c r="B26917" s="815">
        <f t="shared" si="1750"/>
        <v>229</v>
      </c>
      <c r="C26917" s="815">
        <f t="shared" si="1751"/>
        <v>137</v>
      </c>
      <c r="D26917" s="815">
        <f t="shared" si="1752"/>
        <v>117</v>
      </c>
      <c r="E26917" s="815">
        <v>2033</v>
      </c>
    </row>
    <row r="26918" spans="1:5">
      <c r="A26918" s="816">
        <f t="shared" si="1753"/>
        <v>48809</v>
      </c>
      <c r="B26918" s="815">
        <f t="shared" si="1750"/>
        <v>230</v>
      </c>
      <c r="C26918" s="815">
        <f t="shared" si="1751"/>
        <v>136</v>
      </c>
      <c r="D26918" s="815">
        <f t="shared" si="1752"/>
        <v>116</v>
      </c>
      <c r="E26918" s="815">
        <v>2033</v>
      </c>
    </row>
    <row r="26919" spans="1:5">
      <c r="A26919" s="816">
        <f t="shared" si="1753"/>
        <v>48810</v>
      </c>
      <c r="B26919" s="815">
        <f t="shared" si="1750"/>
        <v>231</v>
      </c>
      <c r="C26919" s="815">
        <f t="shared" si="1751"/>
        <v>135</v>
      </c>
      <c r="D26919" s="815">
        <f t="shared" si="1752"/>
        <v>115</v>
      </c>
      <c r="E26919" s="815">
        <v>2033</v>
      </c>
    </row>
    <row r="26920" spans="1:5">
      <c r="A26920" s="816">
        <f t="shared" si="1753"/>
        <v>48811</v>
      </c>
      <c r="B26920" s="815">
        <f t="shared" si="1750"/>
        <v>232</v>
      </c>
      <c r="C26920" s="815">
        <f t="shared" si="1751"/>
        <v>134</v>
      </c>
      <c r="D26920" s="815">
        <f t="shared" si="1752"/>
        <v>114</v>
      </c>
      <c r="E26920" s="815">
        <v>2033</v>
      </c>
    </row>
    <row r="26921" spans="1:5">
      <c r="A26921" s="816">
        <f t="shared" si="1753"/>
        <v>48812</v>
      </c>
      <c r="B26921" s="815">
        <f t="shared" si="1750"/>
        <v>233</v>
      </c>
      <c r="C26921" s="815">
        <f t="shared" si="1751"/>
        <v>133</v>
      </c>
      <c r="D26921" s="815">
        <f t="shared" si="1752"/>
        <v>113</v>
      </c>
      <c r="E26921" s="815">
        <v>2033</v>
      </c>
    </row>
    <row r="26922" spans="1:5">
      <c r="A26922" s="816">
        <f t="shared" si="1753"/>
        <v>48813</v>
      </c>
      <c r="B26922" s="815">
        <f t="shared" si="1750"/>
        <v>234</v>
      </c>
      <c r="C26922" s="815">
        <f t="shared" si="1751"/>
        <v>132</v>
      </c>
      <c r="D26922" s="815">
        <f t="shared" si="1752"/>
        <v>112</v>
      </c>
      <c r="E26922" s="815">
        <v>2033</v>
      </c>
    </row>
    <row r="26923" spans="1:5">
      <c r="A26923" s="816">
        <f t="shared" si="1753"/>
        <v>48814</v>
      </c>
      <c r="B26923" s="815">
        <f t="shared" si="1750"/>
        <v>235</v>
      </c>
      <c r="C26923" s="815">
        <f t="shared" si="1751"/>
        <v>131</v>
      </c>
      <c r="D26923" s="815">
        <f t="shared" si="1752"/>
        <v>111</v>
      </c>
      <c r="E26923" s="815">
        <v>2033</v>
      </c>
    </row>
    <row r="26924" spans="1:5">
      <c r="A26924" s="816">
        <f t="shared" si="1753"/>
        <v>48815</v>
      </c>
      <c r="B26924" s="815">
        <f t="shared" si="1750"/>
        <v>236</v>
      </c>
      <c r="C26924" s="815">
        <f t="shared" si="1751"/>
        <v>130</v>
      </c>
      <c r="D26924" s="815">
        <f t="shared" si="1752"/>
        <v>110</v>
      </c>
      <c r="E26924" s="815">
        <v>2033</v>
      </c>
    </row>
    <row r="26925" spans="1:5">
      <c r="A26925" s="816">
        <f t="shared" si="1753"/>
        <v>48816</v>
      </c>
      <c r="B26925" s="815">
        <f t="shared" si="1750"/>
        <v>237</v>
      </c>
      <c r="C26925" s="815">
        <f t="shared" si="1751"/>
        <v>129</v>
      </c>
      <c r="D26925" s="815">
        <f t="shared" si="1752"/>
        <v>109</v>
      </c>
      <c r="E26925" s="815">
        <v>2033</v>
      </c>
    </row>
    <row r="26926" spans="1:5">
      <c r="A26926" s="816">
        <f t="shared" si="1753"/>
        <v>48817</v>
      </c>
      <c r="B26926" s="815">
        <f t="shared" ref="B26926:B26989" si="1754">B26925+1</f>
        <v>238</v>
      </c>
      <c r="C26926" s="815">
        <f t="shared" ref="C26926:C26989" si="1755">C26925-1</f>
        <v>128</v>
      </c>
      <c r="D26926" s="815">
        <f t="shared" ref="D26926:D26989" si="1756">D26925-1</f>
        <v>108</v>
      </c>
      <c r="E26926" s="815">
        <v>2033</v>
      </c>
    </row>
    <row r="26927" spans="1:5">
      <c r="A26927" s="816">
        <f t="shared" si="1753"/>
        <v>48818</v>
      </c>
      <c r="B26927" s="815">
        <f t="shared" si="1754"/>
        <v>239</v>
      </c>
      <c r="C26927" s="815">
        <f t="shared" si="1755"/>
        <v>127</v>
      </c>
      <c r="D26927" s="815">
        <f t="shared" si="1756"/>
        <v>107</v>
      </c>
      <c r="E26927" s="815">
        <v>2033</v>
      </c>
    </row>
    <row r="26928" spans="1:5">
      <c r="A26928" s="816">
        <f t="shared" si="1753"/>
        <v>48819</v>
      </c>
      <c r="B26928" s="815">
        <f t="shared" si="1754"/>
        <v>240</v>
      </c>
      <c r="C26928" s="815">
        <f t="shared" si="1755"/>
        <v>126</v>
      </c>
      <c r="D26928" s="815">
        <f t="shared" si="1756"/>
        <v>106</v>
      </c>
      <c r="E26928" s="815">
        <v>2033</v>
      </c>
    </row>
    <row r="26929" spans="1:5">
      <c r="A26929" s="816">
        <f t="shared" si="1753"/>
        <v>48820</v>
      </c>
      <c r="B26929" s="815">
        <f t="shared" si="1754"/>
        <v>241</v>
      </c>
      <c r="C26929" s="815">
        <f t="shared" si="1755"/>
        <v>125</v>
      </c>
      <c r="D26929" s="815">
        <f t="shared" si="1756"/>
        <v>105</v>
      </c>
      <c r="E26929" s="815">
        <v>2033</v>
      </c>
    </row>
    <row r="26930" spans="1:5">
      <c r="A26930" s="816">
        <f t="shared" si="1753"/>
        <v>48821</v>
      </c>
      <c r="B26930" s="815">
        <f t="shared" si="1754"/>
        <v>242</v>
      </c>
      <c r="C26930" s="815">
        <f t="shared" si="1755"/>
        <v>124</v>
      </c>
      <c r="D26930" s="815">
        <f t="shared" si="1756"/>
        <v>104</v>
      </c>
      <c r="E26930" s="815">
        <v>2033</v>
      </c>
    </row>
    <row r="26931" spans="1:5">
      <c r="A26931" s="816">
        <f t="shared" ref="A26931:A26994" si="1757">A26930+1</f>
        <v>48822</v>
      </c>
      <c r="B26931" s="815">
        <f t="shared" si="1754"/>
        <v>243</v>
      </c>
      <c r="C26931" s="815">
        <f t="shared" si="1755"/>
        <v>123</v>
      </c>
      <c r="D26931" s="815">
        <f t="shared" si="1756"/>
        <v>103</v>
      </c>
      <c r="E26931" s="815">
        <v>2033</v>
      </c>
    </row>
    <row r="26932" spans="1:5">
      <c r="A26932" s="816">
        <f t="shared" si="1757"/>
        <v>48823</v>
      </c>
      <c r="B26932" s="815">
        <f t="shared" si="1754"/>
        <v>244</v>
      </c>
      <c r="C26932" s="815">
        <f t="shared" si="1755"/>
        <v>122</v>
      </c>
      <c r="D26932" s="815">
        <f t="shared" si="1756"/>
        <v>102</v>
      </c>
      <c r="E26932" s="815">
        <v>2033</v>
      </c>
    </row>
    <row r="26933" spans="1:5">
      <c r="A26933" s="816">
        <f t="shared" si="1757"/>
        <v>48824</v>
      </c>
      <c r="B26933" s="815">
        <f t="shared" si="1754"/>
        <v>245</v>
      </c>
      <c r="C26933" s="815">
        <f t="shared" si="1755"/>
        <v>121</v>
      </c>
      <c r="D26933" s="815">
        <f t="shared" si="1756"/>
        <v>101</v>
      </c>
      <c r="E26933" s="815">
        <v>2033</v>
      </c>
    </row>
    <row r="26934" spans="1:5">
      <c r="A26934" s="816">
        <f t="shared" si="1757"/>
        <v>48825</v>
      </c>
      <c r="B26934" s="815">
        <f t="shared" si="1754"/>
        <v>246</v>
      </c>
      <c r="C26934" s="815">
        <f t="shared" si="1755"/>
        <v>120</v>
      </c>
      <c r="D26934" s="815">
        <f t="shared" si="1756"/>
        <v>100</v>
      </c>
      <c r="E26934" s="815">
        <v>2033</v>
      </c>
    </row>
    <row r="26935" spans="1:5">
      <c r="A26935" s="816">
        <f t="shared" si="1757"/>
        <v>48826</v>
      </c>
      <c r="B26935" s="815">
        <f t="shared" si="1754"/>
        <v>247</v>
      </c>
      <c r="C26935" s="815">
        <f t="shared" si="1755"/>
        <v>119</v>
      </c>
      <c r="D26935" s="815">
        <f t="shared" si="1756"/>
        <v>99</v>
      </c>
      <c r="E26935" s="815">
        <v>2033</v>
      </c>
    </row>
    <row r="26936" spans="1:5">
      <c r="A26936" s="816">
        <f t="shared" si="1757"/>
        <v>48827</v>
      </c>
      <c r="B26936" s="815">
        <f t="shared" si="1754"/>
        <v>248</v>
      </c>
      <c r="C26936" s="815">
        <f t="shared" si="1755"/>
        <v>118</v>
      </c>
      <c r="D26936" s="815">
        <f t="shared" si="1756"/>
        <v>98</v>
      </c>
      <c r="E26936" s="815">
        <v>2033</v>
      </c>
    </row>
    <row r="26937" spans="1:5">
      <c r="A26937" s="816">
        <f t="shared" si="1757"/>
        <v>48828</v>
      </c>
      <c r="B26937" s="815">
        <f t="shared" si="1754"/>
        <v>249</v>
      </c>
      <c r="C26937" s="815">
        <f t="shared" si="1755"/>
        <v>117</v>
      </c>
      <c r="D26937" s="815">
        <f t="shared" si="1756"/>
        <v>97</v>
      </c>
      <c r="E26937" s="815">
        <v>2033</v>
      </c>
    </row>
    <row r="26938" spans="1:5">
      <c r="A26938" s="816">
        <f t="shared" si="1757"/>
        <v>48829</v>
      </c>
      <c r="B26938" s="815">
        <f t="shared" si="1754"/>
        <v>250</v>
      </c>
      <c r="C26938" s="815">
        <f t="shared" si="1755"/>
        <v>116</v>
      </c>
      <c r="D26938" s="815">
        <f t="shared" si="1756"/>
        <v>96</v>
      </c>
      <c r="E26938" s="815">
        <v>2033</v>
      </c>
    </row>
    <row r="26939" spans="1:5">
      <c r="A26939" s="816">
        <f t="shared" si="1757"/>
        <v>48830</v>
      </c>
      <c r="B26939" s="815">
        <f t="shared" si="1754"/>
        <v>251</v>
      </c>
      <c r="C26939" s="815">
        <f t="shared" si="1755"/>
        <v>115</v>
      </c>
      <c r="D26939" s="815">
        <f t="shared" si="1756"/>
        <v>95</v>
      </c>
      <c r="E26939" s="815">
        <v>2033</v>
      </c>
    </row>
    <row r="26940" spans="1:5">
      <c r="A26940" s="816">
        <f t="shared" si="1757"/>
        <v>48831</v>
      </c>
      <c r="B26940" s="815">
        <f t="shared" si="1754"/>
        <v>252</v>
      </c>
      <c r="C26940" s="815">
        <f t="shared" si="1755"/>
        <v>114</v>
      </c>
      <c r="D26940" s="815">
        <f t="shared" si="1756"/>
        <v>94</v>
      </c>
      <c r="E26940" s="815">
        <v>2033</v>
      </c>
    </row>
    <row r="26941" spans="1:5">
      <c r="A26941" s="816">
        <f t="shared" si="1757"/>
        <v>48832</v>
      </c>
      <c r="B26941" s="815">
        <f t="shared" si="1754"/>
        <v>253</v>
      </c>
      <c r="C26941" s="815">
        <f t="shared" si="1755"/>
        <v>113</v>
      </c>
      <c r="D26941" s="815">
        <f t="shared" si="1756"/>
        <v>93</v>
      </c>
      <c r="E26941" s="815">
        <v>2033</v>
      </c>
    </row>
    <row r="26942" spans="1:5">
      <c r="A26942" s="816">
        <f t="shared" si="1757"/>
        <v>48833</v>
      </c>
      <c r="B26942" s="815">
        <f t="shared" si="1754"/>
        <v>254</v>
      </c>
      <c r="C26942" s="815">
        <f t="shared" si="1755"/>
        <v>112</v>
      </c>
      <c r="D26942" s="815">
        <f t="shared" si="1756"/>
        <v>92</v>
      </c>
      <c r="E26942" s="815">
        <v>2033</v>
      </c>
    </row>
    <row r="26943" spans="1:5">
      <c r="A26943" s="816">
        <f t="shared" si="1757"/>
        <v>48834</v>
      </c>
      <c r="B26943" s="815">
        <f t="shared" si="1754"/>
        <v>255</v>
      </c>
      <c r="C26943" s="815">
        <f t="shared" si="1755"/>
        <v>111</v>
      </c>
      <c r="D26943" s="815">
        <f t="shared" si="1756"/>
        <v>91</v>
      </c>
      <c r="E26943" s="815">
        <v>2033</v>
      </c>
    </row>
    <row r="26944" spans="1:5">
      <c r="A26944" s="816">
        <f t="shared" si="1757"/>
        <v>48835</v>
      </c>
      <c r="B26944" s="815">
        <f t="shared" si="1754"/>
        <v>256</v>
      </c>
      <c r="C26944" s="815">
        <f t="shared" si="1755"/>
        <v>110</v>
      </c>
      <c r="D26944" s="815">
        <f t="shared" si="1756"/>
        <v>90</v>
      </c>
      <c r="E26944" s="815">
        <v>2033</v>
      </c>
    </row>
    <row r="26945" spans="1:5">
      <c r="A26945" s="816">
        <f t="shared" si="1757"/>
        <v>48836</v>
      </c>
      <c r="B26945" s="815">
        <f t="shared" si="1754"/>
        <v>257</v>
      </c>
      <c r="C26945" s="815">
        <f t="shared" si="1755"/>
        <v>109</v>
      </c>
      <c r="D26945" s="815">
        <f t="shared" si="1756"/>
        <v>89</v>
      </c>
      <c r="E26945" s="815">
        <v>2033</v>
      </c>
    </row>
    <row r="26946" spans="1:5">
      <c r="A26946" s="816">
        <f t="shared" si="1757"/>
        <v>48837</v>
      </c>
      <c r="B26946" s="815">
        <f t="shared" si="1754"/>
        <v>258</v>
      </c>
      <c r="C26946" s="815">
        <f t="shared" si="1755"/>
        <v>108</v>
      </c>
      <c r="D26946" s="815">
        <f t="shared" si="1756"/>
        <v>88</v>
      </c>
      <c r="E26946" s="815">
        <v>2033</v>
      </c>
    </row>
    <row r="26947" spans="1:5">
      <c r="A26947" s="816">
        <f t="shared" si="1757"/>
        <v>48838</v>
      </c>
      <c r="B26947" s="815">
        <f t="shared" si="1754"/>
        <v>259</v>
      </c>
      <c r="C26947" s="815">
        <f t="shared" si="1755"/>
        <v>107</v>
      </c>
      <c r="D26947" s="815">
        <f t="shared" si="1756"/>
        <v>87</v>
      </c>
      <c r="E26947" s="815">
        <v>2033</v>
      </c>
    </row>
    <row r="26948" spans="1:5">
      <c r="A26948" s="816">
        <f t="shared" si="1757"/>
        <v>48839</v>
      </c>
      <c r="B26948" s="815">
        <f t="shared" si="1754"/>
        <v>260</v>
      </c>
      <c r="C26948" s="815">
        <f t="shared" si="1755"/>
        <v>106</v>
      </c>
      <c r="D26948" s="815">
        <f t="shared" si="1756"/>
        <v>86</v>
      </c>
      <c r="E26948" s="815">
        <v>2033</v>
      </c>
    </row>
    <row r="26949" spans="1:5">
      <c r="A26949" s="816">
        <f t="shared" si="1757"/>
        <v>48840</v>
      </c>
      <c r="B26949" s="815">
        <f t="shared" si="1754"/>
        <v>261</v>
      </c>
      <c r="C26949" s="815">
        <f t="shared" si="1755"/>
        <v>105</v>
      </c>
      <c r="D26949" s="815">
        <f t="shared" si="1756"/>
        <v>85</v>
      </c>
      <c r="E26949" s="815">
        <v>2033</v>
      </c>
    </row>
    <row r="26950" spans="1:5">
      <c r="A26950" s="816">
        <f t="shared" si="1757"/>
        <v>48841</v>
      </c>
      <c r="B26950" s="815">
        <f t="shared" si="1754"/>
        <v>262</v>
      </c>
      <c r="C26950" s="815">
        <f t="shared" si="1755"/>
        <v>104</v>
      </c>
      <c r="D26950" s="815">
        <f t="shared" si="1756"/>
        <v>84</v>
      </c>
      <c r="E26950" s="815">
        <v>2033</v>
      </c>
    </row>
    <row r="26951" spans="1:5">
      <c r="A26951" s="816">
        <f t="shared" si="1757"/>
        <v>48842</v>
      </c>
      <c r="B26951" s="815">
        <f t="shared" si="1754"/>
        <v>263</v>
      </c>
      <c r="C26951" s="815">
        <f t="shared" si="1755"/>
        <v>103</v>
      </c>
      <c r="D26951" s="815">
        <f t="shared" si="1756"/>
        <v>83</v>
      </c>
      <c r="E26951" s="815">
        <v>2033</v>
      </c>
    </row>
    <row r="26952" spans="1:5">
      <c r="A26952" s="816">
        <f t="shared" si="1757"/>
        <v>48843</v>
      </c>
      <c r="B26952" s="815">
        <f t="shared" si="1754"/>
        <v>264</v>
      </c>
      <c r="C26952" s="815">
        <f t="shared" si="1755"/>
        <v>102</v>
      </c>
      <c r="D26952" s="815">
        <f t="shared" si="1756"/>
        <v>82</v>
      </c>
      <c r="E26952" s="815">
        <v>2033</v>
      </c>
    </row>
    <row r="26953" spans="1:5">
      <c r="A26953" s="816">
        <f t="shared" si="1757"/>
        <v>48844</v>
      </c>
      <c r="B26953" s="815">
        <f t="shared" si="1754"/>
        <v>265</v>
      </c>
      <c r="C26953" s="815">
        <f t="shared" si="1755"/>
        <v>101</v>
      </c>
      <c r="D26953" s="815">
        <f t="shared" si="1756"/>
        <v>81</v>
      </c>
      <c r="E26953" s="815">
        <v>2033</v>
      </c>
    </row>
    <row r="26954" spans="1:5">
      <c r="A26954" s="816">
        <f t="shared" si="1757"/>
        <v>48845</v>
      </c>
      <c r="B26954" s="815">
        <f t="shared" si="1754"/>
        <v>266</v>
      </c>
      <c r="C26954" s="815">
        <f t="shared" si="1755"/>
        <v>100</v>
      </c>
      <c r="D26954" s="815">
        <f t="shared" si="1756"/>
        <v>80</v>
      </c>
      <c r="E26954" s="815">
        <v>2033</v>
      </c>
    </row>
    <row r="26955" spans="1:5">
      <c r="A26955" s="816">
        <f t="shared" si="1757"/>
        <v>48846</v>
      </c>
      <c r="B26955" s="815">
        <f t="shared" si="1754"/>
        <v>267</v>
      </c>
      <c r="C26955" s="815">
        <f t="shared" si="1755"/>
        <v>99</v>
      </c>
      <c r="D26955" s="815">
        <f t="shared" si="1756"/>
        <v>79</v>
      </c>
      <c r="E26955" s="815">
        <v>2033</v>
      </c>
    </row>
    <row r="26956" spans="1:5">
      <c r="A26956" s="816">
        <f t="shared" si="1757"/>
        <v>48847</v>
      </c>
      <c r="B26956" s="815">
        <f t="shared" si="1754"/>
        <v>268</v>
      </c>
      <c r="C26956" s="815">
        <f t="shared" si="1755"/>
        <v>98</v>
      </c>
      <c r="D26956" s="815">
        <f t="shared" si="1756"/>
        <v>78</v>
      </c>
      <c r="E26956" s="815">
        <v>2033</v>
      </c>
    </row>
    <row r="26957" spans="1:5">
      <c r="A26957" s="816">
        <f t="shared" si="1757"/>
        <v>48848</v>
      </c>
      <c r="B26957" s="815">
        <f t="shared" si="1754"/>
        <v>269</v>
      </c>
      <c r="C26957" s="815">
        <f t="shared" si="1755"/>
        <v>97</v>
      </c>
      <c r="D26957" s="815">
        <f t="shared" si="1756"/>
        <v>77</v>
      </c>
      <c r="E26957" s="815">
        <v>2033</v>
      </c>
    </row>
    <row r="26958" spans="1:5">
      <c r="A26958" s="816">
        <f t="shared" si="1757"/>
        <v>48849</v>
      </c>
      <c r="B26958" s="815">
        <f t="shared" si="1754"/>
        <v>270</v>
      </c>
      <c r="C26958" s="815">
        <f t="shared" si="1755"/>
        <v>96</v>
      </c>
      <c r="D26958" s="815">
        <f t="shared" si="1756"/>
        <v>76</v>
      </c>
      <c r="E26958" s="815">
        <v>2033</v>
      </c>
    </row>
    <row r="26959" spans="1:5">
      <c r="A26959" s="816">
        <f t="shared" si="1757"/>
        <v>48850</v>
      </c>
      <c r="B26959" s="815">
        <f t="shared" si="1754"/>
        <v>271</v>
      </c>
      <c r="C26959" s="815">
        <f t="shared" si="1755"/>
        <v>95</v>
      </c>
      <c r="D26959" s="815">
        <f t="shared" si="1756"/>
        <v>75</v>
      </c>
      <c r="E26959" s="815">
        <v>2033</v>
      </c>
    </row>
    <row r="26960" spans="1:5">
      <c r="A26960" s="816">
        <f t="shared" si="1757"/>
        <v>48851</v>
      </c>
      <c r="B26960" s="815">
        <f t="shared" si="1754"/>
        <v>272</v>
      </c>
      <c r="C26960" s="815">
        <f t="shared" si="1755"/>
        <v>94</v>
      </c>
      <c r="D26960" s="815">
        <f t="shared" si="1756"/>
        <v>74</v>
      </c>
      <c r="E26960" s="815">
        <v>2033</v>
      </c>
    </row>
    <row r="26961" spans="1:5">
      <c r="A26961" s="816">
        <f t="shared" si="1757"/>
        <v>48852</v>
      </c>
      <c r="B26961" s="815">
        <f t="shared" si="1754"/>
        <v>273</v>
      </c>
      <c r="C26961" s="815">
        <f t="shared" si="1755"/>
        <v>93</v>
      </c>
      <c r="D26961" s="815">
        <f t="shared" si="1756"/>
        <v>73</v>
      </c>
      <c r="E26961" s="815">
        <v>2033</v>
      </c>
    </row>
    <row r="26962" spans="1:5">
      <c r="A26962" s="816">
        <f t="shared" si="1757"/>
        <v>48853</v>
      </c>
      <c r="B26962" s="815">
        <f t="shared" si="1754"/>
        <v>274</v>
      </c>
      <c r="C26962" s="815">
        <f t="shared" si="1755"/>
        <v>92</v>
      </c>
      <c r="D26962" s="815">
        <f t="shared" si="1756"/>
        <v>72</v>
      </c>
      <c r="E26962" s="815">
        <v>2033</v>
      </c>
    </row>
    <row r="26963" spans="1:5">
      <c r="A26963" s="816">
        <f t="shared" si="1757"/>
        <v>48854</v>
      </c>
      <c r="B26963" s="815">
        <f t="shared" si="1754"/>
        <v>275</v>
      </c>
      <c r="C26963" s="815">
        <f t="shared" si="1755"/>
        <v>91</v>
      </c>
      <c r="D26963" s="815">
        <f t="shared" si="1756"/>
        <v>71</v>
      </c>
      <c r="E26963" s="815">
        <v>2033</v>
      </c>
    </row>
    <row r="26964" spans="1:5">
      <c r="A26964" s="816">
        <f t="shared" si="1757"/>
        <v>48855</v>
      </c>
      <c r="B26964" s="815">
        <f t="shared" si="1754"/>
        <v>276</v>
      </c>
      <c r="C26964" s="815">
        <f t="shared" si="1755"/>
        <v>90</v>
      </c>
      <c r="D26964" s="815">
        <f t="shared" si="1756"/>
        <v>70</v>
      </c>
      <c r="E26964" s="815">
        <v>2033</v>
      </c>
    </row>
    <row r="26965" spans="1:5">
      <c r="A26965" s="816">
        <f t="shared" si="1757"/>
        <v>48856</v>
      </c>
      <c r="B26965" s="815">
        <f t="shared" si="1754"/>
        <v>277</v>
      </c>
      <c r="C26965" s="815">
        <f t="shared" si="1755"/>
        <v>89</v>
      </c>
      <c r="D26965" s="815">
        <f t="shared" si="1756"/>
        <v>69</v>
      </c>
      <c r="E26965" s="815">
        <v>2033</v>
      </c>
    </row>
    <row r="26966" spans="1:5">
      <c r="A26966" s="816">
        <f t="shared" si="1757"/>
        <v>48857</v>
      </c>
      <c r="B26966" s="815">
        <f t="shared" si="1754"/>
        <v>278</v>
      </c>
      <c r="C26966" s="815">
        <f t="shared" si="1755"/>
        <v>88</v>
      </c>
      <c r="D26966" s="815">
        <f t="shared" si="1756"/>
        <v>68</v>
      </c>
      <c r="E26966" s="815">
        <v>2033</v>
      </c>
    </row>
    <row r="26967" spans="1:5">
      <c r="A26967" s="816">
        <f t="shared" si="1757"/>
        <v>48858</v>
      </c>
      <c r="B26967" s="815">
        <f t="shared" si="1754"/>
        <v>279</v>
      </c>
      <c r="C26967" s="815">
        <f t="shared" si="1755"/>
        <v>87</v>
      </c>
      <c r="D26967" s="815">
        <f t="shared" si="1756"/>
        <v>67</v>
      </c>
      <c r="E26967" s="815">
        <v>2033</v>
      </c>
    </row>
    <row r="26968" spans="1:5">
      <c r="A26968" s="816">
        <f t="shared" si="1757"/>
        <v>48859</v>
      </c>
      <c r="B26968" s="815">
        <f t="shared" si="1754"/>
        <v>280</v>
      </c>
      <c r="C26968" s="815">
        <f t="shared" si="1755"/>
        <v>86</v>
      </c>
      <c r="D26968" s="815">
        <f t="shared" si="1756"/>
        <v>66</v>
      </c>
      <c r="E26968" s="815">
        <v>2033</v>
      </c>
    </row>
    <row r="26969" spans="1:5">
      <c r="A26969" s="816">
        <f t="shared" si="1757"/>
        <v>48860</v>
      </c>
      <c r="B26969" s="815">
        <f t="shared" si="1754"/>
        <v>281</v>
      </c>
      <c r="C26969" s="815">
        <f t="shared" si="1755"/>
        <v>85</v>
      </c>
      <c r="D26969" s="815">
        <f t="shared" si="1756"/>
        <v>65</v>
      </c>
      <c r="E26969" s="815">
        <v>2033</v>
      </c>
    </row>
    <row r="26970" spans="1:5">
      <c r="A26970" s="816">
        <f t="shared" si="1757"/>
        <v>48861</v>
      </c>
      <c r="B26970" s="815">
        <f t="shared" si="1754"/>
        <v>282</v>
      </c>
      <c r="C26970" s="815">
        <f t="shared" si="1755"/>
        <v>84</v>
      </c>
      <c r="D26970" s="815">
        <f t="shared" si="1756"/>
        <v>64</v>
      </c>
      <c r="E26970" s="815">
        <v>2033</v>
      </c>
    </row>
    <row r="26971" spans="1:5">
      <c r="A26971" s="816">
        <f t="shared" si="1757"/>
        <v>48862</v>
      </c>
      <c r="B26971" s="815">
        <f t="shared" si="1754"/>
        <v>283</v>
      </c>
      <c r="C26971" s="815">
        <f t="shared" si="1755"/>
        <v>83</v>
      </c>
      <c r="D26971" s="815">
        <f t="shared" si="1756"/>
        <v>63</v>
      </c>
      <c r="E26971" s="815">
        <v>2033</v>
      </c>
    </row>
    <row r="26972" spans="1:5">
      <c r="A26972" s="816">
        <f t="shared" si="1757"/>
        <v>48863</v>
      </c>
      <c r="B26972" s="815">
        <f t="shared" si="1754"/>
        <v>284</v>
      </c>
      <c r="C26972" s="815">
        <f t="shared" si="1755"/>
        <v>82</v>
      </c>
      <c r="D26972" s="815">
        <f t="shared" si="1756"/>
        <v>62</v>
      </c>
      <c r="E26972" s="815">
        <v>2033</v>
      </c>
    </row>
    <row r="26973" spans="1:5">
      <c r="A26973" s="816">
        <f t="shared" si="1757"/>
        <v>48864</v>
      </c>
      <c r="B26973" s="815">
        <f t="shared" si="1754"/>
        <v>285</v>
      </c>
      <c r="C26973" s="815">
        <f t="shared" si="1755"/>
        <v>81</v>
      </c>
      <c r="D26973" s="815">
        <f t="shared" si="1756"/>
        <v>61</v>
      </c>
      <c r="E26973" s="815">
        <v>2033</v>
      </c>
    </row>
    <row r="26974" spans="1:5">
      <c r="A26974" s="816">
        <f t="shared" si="1757"/>
        <v>48865</v>
      </c>
      <c r="B26974" s="815">
        <f t="shared" si="1754"/>
        <v>286</v>
      </c>
      <c r="C26974" s="815">
        <f t="shared" si="1755"/>
        <v>80</v>
      </c>
      <c r="D26974" s="815">
        <f t="shared" si="1756"/>
        <v>60</v>
      </c>
      <c r="E26974" s="815">
        <v>2033</v>
      </c>
    </row>
    <row r="26975" spans="1:5">
      <c r="A26975" s="816">
        <f t="shared" si="1757"/>
        <v>48866</v>
      </c>
      <c r="B26975" s="815">
        <f t="shared" si="1754"/>
        <v>287</v>
      </c>
      <c r="C26975" s="815">
        <f t="shared" si="1755"/>
        <v>79</v>
      </c>
      <c r="D26975" s="815">
        <f t="shared" si="1756"/>
        <v>59</v>
      </c>
      <c r="E26975" s="815">
        <v>2033</v>
      </c>
    </row>
    <row r="26976" spans="1:5">
      <c r="A26976" s="816">
        <f t="shared" si="1757"/>
        <v>48867</v>
      </c>
      <c r="B26976" s="815">
        <f t="shared" si="1754"/>
        <v>288</v>
      </c>
      <c r="C26976" s="815">
        <f t="shared" si="1755"/>
        <v>78</v>
      </c>
      <c r="D26976" s="815">
        <f t="shared" si="1756"/>
        <v>58</v>
      </c>
      <c r="E26976" s="815">
        <v>2033</v>
      </c>
    </row>
    <row r="26977" spans="1:5">
      <c r="A26977" s="816">
        <f t="shared" si="1757"/>
        <v>48868</v>
      </c>
      <c r="B26977" s="815">
        <f t="shared" si="1754"/>
        <v>289</v>
      </c>
      <c r="C26977" s="815">
        <f t="shared" si="1755"/>
        <v>77</v>
      </c>
      <c r="D26977" s="815">
        <f t="shared" si="1756"/>
        <v>57</v>
      </c>
      <c r="E26977" s="815">
        <v>2033</v>
      </c>
    </row>
    <row r="26978" spans="1:5">
      <c r="A26978" s="816">
        <f t="shared" si="1757"/>
        <v>48869</v>
      </c>
      <c r="B26978" s="815">
        <f t="shared" si="1754"/>
        <v>290</v>
      </c>
      <c r="C26978" s="815">
        <f t="shared" si="1755"/>
        <v>76</v>
      </c>
      <c r="D26978" s="815">
        <f t="shared" si="1756"/>
        <v>56</v>
      </c>
      <c r="E26978" s="815">
        <v>2033</v>
      </c>
    </row>
    <row r="26979" spans="1:5">
      <c r="A26979" s="816">
        <f t="shared" si="1757"/>
        <v>48870</v>
      </c>
      <c r="B26979" s="815">
        <f t="shared" si="1754"/>
        <v>291</v>
      </c>
      <c r="C26979" s="815">
        <f t="shared" si="1755"/>
        <v>75</v>
      </c>
      <c r="D26979" s="815">
        <f t="shared" si="1756"/>
        <v>55</v>
      </c>
      <c r="E26979" s="815">
        <v>2033</v>
      </c>
    </row>
    <row r="26980" spans="1:5">
      <c r="A26980" s="816">
        <f t="shared" si="1757"/>
        <v>48871</v>
      </c>
      <c r="B26980" s="815">
        <f t="shared" si="1754"/>
        <v>292</v>
      </c>
      <c r="C26980" s="815">
        <f t="shared" si="1755"/>
        <v>74</v>
      </c>
      <c r="D26980" s="815">
        <f t="shared" si="1756"/>
        <v>54</v>
      </c>
      <c r="E26980" s="815">
        <v>2033</v>
      </c>
    </row>
    <row r="26981" spans="1:5">
      <c r="A26981" s="816">
        <f t="shared" si="1757"/>
        <v>48872</v>
      </c>
      <c r="B26981" s="815">
        <f t="shared" si="1754"/>
        <v>293</v>
      </c>
      <c r="C26981" s="815">
        <f t="shared" si="1755"/>
        <v>73</v>
      </c>
      <c r="D26981" s="815">
        <f t="shared" si="1756"/>
        <v>53</v>
      </c>
      <c r="E26981" s="815">
        <v>2033</v>
      </c>
    </row>
    <row r="26982" spans="1:5">
      <c r="A26982" s="816">
        <f t="shared" si="1757"/>
        <v>48873</v>
      </c>
      <c r="B26982" s="815">
        <f t="shared" si="1754"/>
        <v>294</v>
      </c>
      <c r="C26982" s="815">
        <f t="shared" si="1755"/>
        <v>72</v>
      </c>
      <c r="D26982" s="815">
        <f t="shared" si="1756"/>
        <v>52</v>
      </c>
      <c r="E26982" s="815">
        <v>2033</v>
      </c>
    </row>
    <row r="26983" spans="1:5">
      <c r="A26983" s="816">
        <f t="shared" si="1757"/>
        <v>48874</v>
      </c>
      <c r="B26983" s="815">
        <f t="shared" si="1754"/>
        <v>295</v>
      </c>
      <c r="C26983" s="815">
        <f t="shared" si="1755"/>
        <v>71</v>
      </c>
      <c r="D26983" s="815">
        <f t="shared" si="1756"/>
        <v>51</v>
      </c>
      <c r="E26983" s="815">
        <v>2033</v>
      </c>
    </row>
    <row r="26984" spans="1:5">
      <c r="A26984" s="816">
        <f t="shared" si="1757"/>
        <v>48875</v>
      </c>
      <c r="B26984" s="815">
        <f t="shared" si="1754"/>
        <v>296</v>
      </c>
      <c r="C26984" s="815">
        <f t="shared" si="1755"/>
        <v>70</v>
      </c>
      <c r="D26984" s="815">
        <f t="shared" si="1756"/>
        <v>50</v>
      </c>
      <c r="E26984" s="815">
        <v>2033</v>
      </c>
    </row>
    <row r="26985" spans="1:5">
      <c r="A26985" s="816">
        <f t="shared" si="1757"/>
        <v>48876</v>
      </c>
      <c r="B26985" s="815">
        <f t="shared" si="1754"/>
        <v>297</v>
      </c>
      <c r="C26985" s="815">
        <f t="shared" si="1755"/>
        <v>69</v>
      </c>
      <c r="D26985" s="815">
        <f t="shared" si="1756"/>
        <v>49</v>
      </c>
      <c r="E26985" s="815">
        <v>2033</v>
      </c>
    </row>
    <row r="26986" spans="1:5">
      <c r="A26986" s="816">
        <f t="shared" si="1757"/>
        <v>48877</v>
      </c>
      <c r="B26986" s="815">
        <f t="shared" si="1754"/>
        <v>298</v>
      </c>
      <c r="C26986" s="815">
        <f t="shared" si="1755"/>
        <v>68</v>
      </c>
      <c r="D26986" s="815">
        <f t="shared" si="1756"/>
        <v>48</v>
      </c>
      <c r="E26986" s="815">
        <v>2033</v>
      </c>
    </row>
    <row r="26987" spans="1:5">
      <c r="A26987" s="816">
        <f t="shared" si="1757"/>
        <v>48878</v>
      </c>
      <c r="B26987" s="815">
        <f t="shared" si="1754"/>
        <v>299</v>
      </c>
      <c r="C26987" s="815">
        <f t="shared" si="1755"/>
        <v>67</v>
      </c>
      <c r="D26987" s="815">
        <f t="shared" si="1756"/>
        <v>47</v>
      </c>
      <c r="E26987" s="815">
        <v>2033</v>
      </c>
    </row>
    <row r="26988" spans="1:5">
      <c r="A26988" s="816">
        <f t="shared" si="1757"/>
        <v>48879</v>
      </c>
      <c r="B26988" s="815">
        <f t="shared" si="1754"/>
        <v>300</v>
      </c>
      <c r="C26988" s="815">
        <f t="shared" si="1755"/>
        <v>66</v>
      </c>
      <c r="D26988" s="815">
        <f t="shared" si="1756"/>
        <v>46</v>
      </c>
      <c r="E26988" s="815">
        <v>2033</v>
      </c>
    </row>
    <row r="26989" spans="1:5">
      <c r="A26989" s="816">
        <f t="shared" si="1757"/>
        <v>48880</v>
      </c>
      <c r="B26989" s="815">
        <f t="shared" si="1754"/>
        <v>301</v>
      </c>
      <c r="C26989" s="815">
        <f t="shared" si="1755"/>
        <v>65</v>
      </c>
      <c r="D26989" s="815">
        <f t="shared" si="1756"/>
        <v>45</v>
      </c>
      <c r="E26989" s="815">
        <v>2033</v>
      </c>
    </row>
    <row r="26990" spans="1:5">
      <c r="A26990" s="816">
        <f t="shared" si="1757"/>
        <v>48881</v>
      </c>
      <c r="B26990" s="815">
        <f t="shared" ref="B26990:B27053" si="1758">B26989+1</f>
        <v>302</v>
      </c>
      <c r="C26990" s="815">
        <f t="shared" ref="C26990:C27053" si="1759">C26989-1</f>
        <v>64</v>
      </c>
      <c r="D26990" s="815">
        <f t="shared" ref="D26990:D27033" si="1760">D26989-1</f>
        <v>44</v>
      </c>
      <c r="E26990" s="815">
        <v>2033</v>
      </c>
    </row>
    <row r="26991" spans="1:5">
      <c r="A26991" s="816">
        <f t="shared" si="1757"/>
        <v>48882</v>
      </c>
      <c r="B26991" s="815">
        <f t="shared" si="1758"/>
        <v>303</v>
      </c>
      <c r="C26991" s="815">
        <f t="shared" si="1759"/>
        <v>63</v>
      </c>
      <c r="D26991" s="815">
        <f t="shared" si="1760"/>
        <v>43</v>
      </c>
      <c r="E26991" s="815">
        <v>2033</v>
      </c>
    </row>
    <row r="26992" spans="1:5">
      <c r="A26992" s="816">
        <f t="shared" si="1757"/>
        <v>48883</v>
      </c>
      <c r="B26992" s="815">
        <f t="shared" si="1758"/>
        <v>304</v>
      </c>
      <c r="C26992" s="815">
        <f t="shared" si="1759"/>
        <v>62</v>
      </c>
      <c r="D26992" s="815">
        <f t="shared" si="1760"/>
        <v>42</v>
      </c>
      <c r="E26992" s="815">
        <v>2033</v>
      </c>
    </row>
    <row r="26993" spans="1:5">
      <c r="A26993" s="816">
        <f t="shared" si="1757"/>
        <v>48884</v>
      </c>
      <c r="B26993" s="815">
        <f t="shared" si="1758"/>
        <v>305</v>
      </c>
      <c r="C26993" s="815">
        <f t="shared" si="1759"/>
        <v>61</v>
      </c>
      <c r="D26993" s="815">
        <f t="shared" si="1760"/>
        <v>41</v>
      </c>
      <c r="E26993" s="815">
        <v>2033</v>
      </c>
    </row>
    <row r="26994" spans="1:5">
      <c r="A26994" s="816">
        <f t="shared" si="1757"/>
        <v>48885</v>
      </c>
      <c r="B26994" s="815">
        <f t="shared" si="1758"/>
        <v>306</v>
      </c>
      <c r="C26994" s="815">
        <f t="shared" si="1759"/>
        <v>60</v>
      </c>
      <c r="D26994" s="815">
        <f t="shared" si="1760"/>
        <v>40</v>
      </c>
      <c r="E26994" s="815">
        <v>2033</v>
      </c>
    </row>
    <row r="26995" spans="1:5">
      <c r="A26995" s="816">
        <f t="shared" ref="A26995:B27058" si="1761">A26994+1</f>
        <v>48886</v>
      </c>
      <c r="B26995" s="815">
        <f t="shared" si="1758"/>
        <v>307</v>
      </c>
      <c r="C26995" s="815">
        <f t="shared" si="1759"/>
        <v>59</v>
      </c>
      <c r="D26995" s="815">
        <f t="shared" si="1760"/>
        <v>39</v>
      </c>
      <c r="E26995" s="815">
        <v>2033</v>
      </c>
    </row>
    <row r="26996" spans="1:5">
      <c r="A26996" s="816">
        <f t="shared" si="1761"/>
        <v>48887</v>
      </c>
      <c r="B26996" s="815">
        <f t="shared" si="1758"/>
        <v>308</v>
      </c>
      <c r="C26996" s="815">
        <f t="shared" si="1759"/>
        <v>58</v>
      </c>
      <c r="D26996" s="815">
        <f t="shared" si="1760"/>
        <v>38</v>
      </c>
      <c r="E26996" s="815">
        <v>2033</v>
      </c>
    </row>
    <row r="26997" spans="1:5">
      <c r="A26997" s="816">
        <f t="shared" si="1761"/>
        <v>48888</v>
      </c>
      <c r="B26997" s="815">
        <f t="shared" si="1758"/>
        <v>309</v>
      </c>
      <c r="C26997" s="815">
        <f t="shared" si="1759"/>
        <v>57</v>
      </c>
      <c r="D26997" s="815">
        <f t="shared" si="1760"/>
        <v>37</v>
      </c>
      <c r="E26997" s="815">
        <v>2033</v>
      </c>
    </row>
    <row r="26998" spans="1:5">
      <c r="A26998" s="816">
        <f t="shared" si="1761"/>
        <v>48889</v>
      </c>
      <c r="B26998" s="815">
        <f t="shared" si="1758"/>
        <v>310</v>
      </c>
      <c r="C26998" s="815">
        <f t="shared" si="1759"/>
        <v>56</v>
      </c>
      <c r="D26998" s="815">
        <f t="shared" si="1760"/>
        <v>36</v>
      </c>
      <c r="E26998" s="815">
        <v>2033</v>
      </c>
    </row>
    <row r="26999" spans="1:5">
      <c r="A26999" s="816">
        <f t="shared" si="1761"/>
        <v>48890</v>
      </c>
      <c r="B26999" s="815">
        <f t="shared" si="1758"/>
        <v>311</v>
      </c>
      <c r="C26999" s="815">
        <f t="shared" si="1759"/>
        <v>55</v>
      </c>
      <c r="D26999" s="815">
        <f t="shared" si="1760"/>
        <v>35</v>
      </c>
      <c r="E26999" s="815">
        <v>2033</v>
      </c>
    </row>
    <row r="27000" spans="1:5">
      <c r="A27000" s="816">
        <f t="shared" si="1761"/>
        <v>48891</v>
      </c>
      <c r="B27000" s="815">
        <f t="shared" si="1758"/>
        <v>312</v>
      </c>
      <c r="C27000" s="815">
        <f t="shared" si="1759"/>
        <v>54</v>
      </c>
      <c r="D27000" s="815">
        <f t="shared" si="1760"/>
        <v>34</v>
      </c>
      <c r="E27000" s="815">
        <v>2033</v>
      </c>
    </row>
    <row r="27001" spans="1:5">
      <c r="A27001" s="816">
        <f t="shared" si="1761"/>
        <v>48892</v>
      </c>
      <c r="B27001" s="815">
        <f t="shared" si="1758"/>
        <v>313</v>
      </c>
      <c r="C27001" s="815">
        <f t="shared" si="1759"/>
        <v>53</v>
      </c>
      <c r="D27001" s="815">
        <f t="shared" si="1760"/>
        <v>33</v>
      </c>
      <c r="E27001" s="815">
        <v>2033</v>
      </c>
    </row>
    <row r="27002" spans="1:5">
      <c r="A27002" s="816">
        <f t="shared" si="1761"/>
        <v>48893</v>
      </c>
      <c r="B27002" s="815">
        <f t="shared" si="1758"/>
        <v>314</v>
      </c>
      <c r="C27002" s="815">
        <f t="shared" si="1759"/>
        <v>52</v>
      </c>
      <c r="D27002" s="815">
        <f t="shared" si="1760"/>
        <v>32</v>
      </c>
      <c r="E27002" s="815">
        <v>2033</v>
      </c>
    </row>
    <row r="27003" spans="1:5">
      <c r="A27003" s="816">
        <f t="shared" si="1761"/>
        <v>48894</v>
      </c>
      <c r="B27003" s="815">
        <f t="shared" si="1758"/>
        <v>315</v>
      </c>
      <c r="C27003" s="815">
        <f t="shared" si="1759"/>
        <v>51</v>
      </c>
      <c r="D27003" s="815">
        <f t="shared" si="1760"/>
        <v>31</v>
      </c>
      <c r="E27003" s="815">
        <v>2033</v>
      </c>
    </row>
    <row r="27004" spans="1:5">
      <c r="A27004" s="816">
        <f t="shared" si="1761"/>
        <v>48895</v>
      </c>
      <c r="B27004" s="815">
        <f t="shared" si="1758"/>
        <v>316</v>
      </c>
      <c r="C27004" s="815">
        <f t="shared" si="1759"/>
        <v>50</v>
      </c>
      <c r="D27004" s="815">
        <f t="shared" si="1760"/>
        <v>30</v>
      </c>
      <c r="E27004" s="815">
        <v>2033</v>
      </c>
    </row>
    <row r="27005" spans="1:5">
      <c r="A27005" s="816">
        <f t="shared" si="1761"/>
        <v>48896</v>
      </c>
      <c r="B27005" s="815">
        <f t="shared" si="1758"/>
        <v>317</v>
      </c>
      <c r="C27005" s="815">
        <f t="shared" si="1759"/>
        <v>49</v>
      </c>
      <c r="D27005" s="815">
        <f t="shared" si="1760"/>
        <v>29</v>
      </c>
      <c r="E27005" s="815">
        <v>2033</v>
      </c>
    </row>
    <row r="27006" spans="1:5">
      <c r="A27006" s="816">
        <f t="shared" si="1761"/>
        <v>48897</v>
      </c>
      <c r="B27006" s="815">
        <f t="shared" si="1758"/>
        <v>318</v>
      </c>
      <c r="C27006" s="815">
        <f t="shared" si="1759"/>
        <v>48</v>
      </c>
      <c r="D27006" s="815">
        <f t="shared" si="1760"/>
        <v>28</v>
      </c>
      <c r="E27006" s="815">
        <v>2033</v>
      </c>
    </row>
    <row r="27007" spans="1:5">
      <c r="A27007" s="816">
        <f t="shared" si="1761"/>
        <v>48898</v>
      </c>
      <c r="B27007" s="815">
        <f t="shared" si="1758"/>
        <v>319</v>
      </c>
      <c r="C27007" s="815">
        <f t="shared" si="1759"/>
        <v>47</v>
      </c>
      <c r="D27007" s="815">
        <f t="shared" si="1760"/>
        <v>27</v>
      </c>
      <c r="E27007" s="815">
        <v>2033</v>
      </c>
    </row>
    <row r="27008" spans="1:5">
      <c r="A27008" s="816">
        <f t="shared" si="1761"/>
        <v>48899</v>
      </c>
      <c r="B27008" s="815">
        <f t="shared" si="1758"/>
        <v>320</v>
      </c>
      <c r="C27008" s="815">
        <f t="shared" si="1759"/>
        <v>46</v>
      </c>
      <c r="D27008" s="815">
        <f t="shared" si="1760"/>
        <v>26</v>
      </c>
      <c r="E27008" s="815">
        <v>2033</v>
      </c>
    </row>
    <row r="27009" spans="1:5">
      <c r="A27009" s="816">
        <f t="shared" si="1761"/>
        <v>48900</v>
      </c>
      <c r="B27009" s="815">
        <f t="shared" si="1758"/>
        <v>321</v>
      </c>
      <c r="C27009" s="815">
        <f t="shared" si="1759"/>
        <v>45</v>
      </c>
      <c r="D27009" s="815">
        <f t="shared" si="1760"/>
        <v>25</v>
      </c>
      <c r="E27009" s="815">
        <v>2033</v>
      </c>
    </row>
    <row r="27010" spans="1:5">
      <c r="A27010" s="816">
        <f t="shared" si="1761"/>
        <v>48901</v>
      </c>
      <c r="B27010" s="815">
        <f t="shared" si="1758"/>
        <v>322</v>
      </c>
      <c r="C27010" s="815">
        <f t="shared" si="1759"/>
        <v>44</v>
      </c>
      <c r="D27010" s="815">
        <f t="shared" si="1760"/>
        <v>24</v>
      </c>
      <c r="E27010" s="815">
        <v>2033</v>
      </c>
    </row>
    <row r="27011" spans="1:5">
      <c r="A27011" s="816">
        <f t="shared" si="1761"/>
        <v>48902</v>
      </c>
      <c r="B27011" s="815">
        <f t="shared" si="1758"/>
        <v>323</v>
      </c>
      <c r="C27011" s="815">
        <f t="shared" si="1759"/>
        <v>43</v>
      </c>
      <c r="D27011" s="815">
        <f t="shared" si="1760"/>
        <v>23</v>
      </c>
      <c r="E27011" s="815">
        <v>2033</v>
      </c>
    </row>
    <row r="27012" spans="1:5">
      <c r="A27012" s="816">
        <f t="shared" si="1761"/>
        <v>48903</v>
      </c>
      <c r="B27012" s="815">
        <f t="shared" si="1758"/>
        <v>324</v>
      </c>
      <c r="C27012" s="815">
        <f t="shared" si="1759"/>
        <v>42</v>
      </c>
      <c r="D27012" s="815">
        <f t="shared" si="1760"/>
        <v>22</v>
      </c>
      <c r="E27012" s="815">
        <v>2033</v>
      </c>
    </row>
    <row r="27013" spans="1:5">
      <c r="A27013" s="816">
        <f t="shared" si="1761"/>
        <v>48904</v>
      </c>
      <c r="B27013" s="815">
        <f t="shared" si="1758"/>
        <v>325</v>
      </c>
      <c r="C27013" s="815">
        <f t="shared" si="1759"/>
        <v>41</v>
      </c>
      <c r="D27013" s="815">
        <f t="shared" si="1760"/>
        <v>21</v>
      </c>
      <c r="E27013" s="815">
        <v>2033</v>
      </c>
    </row>
    <row r="27014" spans="1:5">
      <c r="A27014" s="816">
        <f t="shared" si="1761"/>
        <v>48905</v>
      </c>
      <c r="B27014" s="815">
        <f t="shared" si="1758"/>
        <v>326</v>
      </c>
      <c r="C27014" s="815">
        <f t="shared" si="1759"/>
        <v>40</v>
      </c>
      <c r="D27014" s="815">
        <f t="shared" si="1760"/>
        <v>20</v>
      </c>
      <c r="E27014" s="815">
        <v>2033</v>
      </c>
    </row>
    <row r="27015" spans="1:5">
      <c r="A27015" s="816">
        <f t="shared" si="1761"/>
        <v>48906</v>
      </c>
      <c r="B27015" s="815">
        <f t="shared" si="1758"/>
        <v>327</v>
      </c>
      <c r="C27015" s="815">
        <f t="shared" si="1759"/>
        <v>39</v>
      </c>
      <c r="D27015" s="815">
        <f t="shared" si="1760"/>
        <v>19</v>
      </c>
      <c r="E27015" s="815">
        <v>2033</v>
      </c>
    </row>
    <row r="27016" spans="1:5">
      <c r="A27016" s="816">
        <f t="shared" si="1761"/>
        <v>48907</v>
      </c>
      <c r="B27016" s="815">
        <f t="shared" si="1758"/>
        <v>328</v>
      </c>
      <c r="C27016" s="815">
        <f t="shared" si="1759"/>
        <v>38</v>
      </c>
      <c r="D27016" s="815">
        <f t="shared" si="1760"/>
        <v>18</v>
      </c>
      <c r="E27016" s="815">
        <v>2033</v>
      </c>
    </row>
    <row r="27017" spans="1:5">
      <c r="A27017" s="816">
        <f t="shared" si="1761"/>
        <v>48908</v>
      </c>
      <c r="B27017" s="815">
        <f t="shared" si="1758"/>
        <v>329</v>
      </c>
      <c r="C27017" s="815">
        <f t="shared" si="1759"/>
        <v>37</v>
      </c>
      <c r="D27017" s="815">
        <f t="shared" si="1760"/>
        <v>17</v>
      </c>
      <c r="E27017" s="815">
        <v>2033</v>
      </c>
    </row>
    <row r="27018" spans="1:5">
      <c r="A27018" s="816">
        <f t="shared" si="1761"/>
        <v>48909</v>
      </c>
      <c r="B27018" s="815">
        <f t="shared" si="1758"/>
        <v>330</v>
      </c>
      <c r="C27018" s="815">
        <f t="shared" si="1759"/>
        <v>36</v>
      </c>
      <c r="D27018" s="815">
        <f t="shared" si="1760"/>
        <v>16</v>
      </c>
      <c r="E27018" s="815">
        <v>2033</v>
      </c>
    </row>
    <row r="27019" spans="1:5">
      <c r="A27019" s="816">
        <f t="shared" si="1761"/>
        <v>48910</v>
      </c>
      <c r="B27019" s="815">
        <f t="shared" si="1758"/>
        <v>331</v>
      </c>
      <c r="C27019" s="815">
        <f t="shared" si="1759"/>
        <v>35</v>
      </c>
      <c r="D27019" s="815">
        <f t="shared" si="1760"/>
        <v>15</v>
      </c>
      <c r="E27019" s="815">
        <v>2033</v>
      </c>
    </row>
    <row r="27020" spans="1:5">
      <c r="A27020" s="816">
        <f t="shared" si="1761"/>
        <v>48911</v>
      </c>
      <c r="B27020" s="815">
        <f t="shared" si="1758"/>
        <v>332</v>
      </c>
      <c r="C27020" s="815">
        <f t="shared" si="1759"/>
        <v>34</v>
      </c>
      <c r="D27020" s="815">
        <f t="shared" si="1760"/>
        <v>14</v>
      </c>
      <c r="E27020" s="815">
        <v>2033</v>
      </c>
    </row>
    <row r="27021" spans="1:5">
      <c r="A27021" s="816">
        <f t="shared" si="1761"/>
        <v>48912</v>
      </c>
      <c r="B27021" s="815">
        <f t="shared" si="1758"/>
        <v>333</v>
      </c>
      <c r="C27021" s="815">
        <f t="shared" si="1759"/>
        <v>33</v>
      </c>
      <c r="D27021" s="815">
        <f t="shared" si="1760"/>
        <v>13</v>
      </c>
      <c r="E27021" s="815">
        <v>2033</v>
      </c>
    </row>
    <row r="27022" spans="1:5">
      <c r="A27022" s="816">
        <f t="shared" si="1761"/>
        <v>48913</v>
      </c>
      <c r="B27022" s="815">
        <f t="shared" si="1758"/>
        <v>334</v>
      </c>
      <c r="C27022" s="815">
        <f t="shared" si="1759"/>
        <v>32</v>
      </c>
      <c r="D27022" s="815">
        <f t="shared" si="1760"/>
        <v>12</v>
      </c>
      <c r="E27022" s="815">
        <v>2033</v>
      </c>
    </row>
    <row r="27023" spans="1:5">
      <c r="A27023" s="816">
        <f t="shared" si="1761"/>
        <v>48914</v>
      </c>
      <c r="B27023" s="815">
        <f t="shared" si="1758"/>
        <v>335</v>
      </c>
      <c r="C27023" s="815">
        <f t="shared" si="1759"/>
        <v>31</v>
      </c>
      <c r="D27023" s="815">
        <f t="shared" si="1760"/>
        <v>11</v>
      </c>
      <c r="E27023" s="815">
        <v>2033</v>
      </c>
    </row>
    <row r="27024" spans="1:5">
      <c r="A27024" s="816">
        <f t="shared" si="1761"/>
        <v>48915</v>
      </c>
      <c r="B27024" s="815">
        <f t="shared" si="1758"/>
        <v>336</v>
      </c>
      <c r="C27024" s="815">
        <f t="shared" si="1759"/>
        <v>30</v>
      </c>
      <c r="D27024" s="815">
        <f t="shared" si="1760"/>
        <v>10</v>
      </c>
      <c r="E27024" s="815">
        <v>2033</v>
      </c>
    </row>
    <row r="27025" spans="1:5">
      <c r="A27025" s="816">
        <f t="shared" si="1761"/>
        <v>48916</v>
      </c>
      <c r="B27025" s="815">
        <f t="shared" si="1758"/>
        <v>337</v>
      </c>
      <c r="C27025" s="815">
        <f t="shared" si="1759"/>
        <v>29</v>
      </c>
      <c r="D27025" s="815">
        <f t="shared" si="1760"/>
        <v>9</v>
      </c>
      <c r="E27025" s="815">
        <v>2033</v>
      </c>
    </row>
    <row r="27026" spans="1:5">
      <c r="A27026" s="816">
        <f t="shared" si="1761"/>
        <v>48917</v>
      </c>
      <c r="B27026" s="815">
        <f t="shared" si="1758"/>
        <v>338</v>
      </c>
      <c r="C27026" s="815">
        <f t="shared" si="1759"/>
        <v>28</v>
      </c>
      <c r="D27026" s="815">
        <f t="shared" si="1760"/>
        <v>8</v>
      </c>
      <c r="E27026" s="815">
        <v>2033</v>
      </c>
    </row>
    <row r="27027" spans="1:5">
      <c r="A27027" s="816">
        <f t="shared" si="1761"/>
        <v>48918</v>
      </c>
      <c r="B27027" s="815">
        <f t="shared" si="1758"/>
        <v>339</v>
      </c>
      <c r="C27027" s="815">
        <f t="shared" si="1759"/>
        <v>27</v>
      </c>
      <c r="D27027" s="815">
        <f t="shared" si="1760"/>
        <v>7</v>
      </c>
      <c r="E27027" s="815">
        <v>2033</v>
      </c>
    </row>
    <row r="27028" spans="1:5">
      <c r="A27028" s="816">
        <f t="shared" si="1761"/>
        <v>48919</v>
      </c>
      <c r="B27028" s="815">
        <f t="shared" si="1758"/>
        <v>340</v>
      </c>
      <c r="C27028" s="815">
        <f t="shared" si="1759"/>
        <v>26</v>
      </c>
      <c r="D27028" s="815">
        <f t="shared" si="1760"/>
        <v>6</v>
      </c>
      <c r="E27028" s="815">
        <v>2033</v>
      </c>
    </row>
    <row r="27029" spans="1:5">
      <c r="A27029" s="816">
        <f t="shared" si="1761"/>
        <v>48920</v>
      </c>
      <c r="B27029" s="815">
        <f t="shared" si="1758"/>
        <v>341</v>
      </c>
      <c r="C27029" s="815">
        <f t="shared" si="1759"/>
        <v>25</v>
      </c>
      <c r="D27029" s="815">
        <f t="shared" si="1760"/>
        <v>5</v>
      </c>
      <c r="E27029" s="815">
        <v>2033</v>
      </c>
    </row>
    <row r="27030" spans="1:5">
      <c r="A27030" s="816">
        <f t="shared" si="1761"/>
        <v>48921</v>
      </c>
      <c r="B27030" s="815">
        <f t="shared" si="1758"/>
        <v>342</v>
      </c>
      <c r="C27030" s="815">
        <f t="shared" si="1759"/>
        <v>24</v>
      </c>
      <c r="D27030" s="815">
        <f t="shared" si="1760"/>
        <v>4</v>
      </c>
      <c r="E27030" s="815">
        <v>2033</v>
      </c>
    </row>
    <row r="27031" spans="1:5">
      <c r="A27031" s="816">
        <f t="shared" si="1761"/>
        <v>48922</v>
      </c>
      <c r="B27031" s="815">
        <f t="shared" si="1758"/>
        <v>343</v>
      </c>
      <c r="C27031" s="815">
        <f t="shared" si="1759"/>
        <v>23</v>
      </c>
      <c r="D27031" s="815">
        <f t="shared" si="1760"/>
        <v>3</v>
      </c>
      <c r="E27031" s="815">
        <v>2033</v>
      </c>
    </row>
    <row r="27032" spans="1:5">
      <c r="A27032" s="816">
        <f t="shared" si="1761"/>
        <v>48923</v>
      </c>
      <c r="B27032" s="815">
        <f t="shared" si="1758"/>
        <v>344</v>
      </c>
      <c r="C27032" s="815">
        <f t="shared" si="1759"/>
        <v>22</v>
      </c>
      <c r="D27032" s="815">
        <f t="shared" si="1760"/>
        <v>2</v>
      </c>
      <c r="E27032" s="815">
        <v>2033</v>
      </c>
    </row>
    <row r="27033" spans="1:5">
      <c r="A27033" s="816">
        <f t="shared" si="1761"/>
        <v>48924</v>
      </c>
      <c r="B27033" s="815">
        <f t="shared" si="1758"/>
        <v>345</v>
      </c>
      <c r="C27033" s="815">
        <f t="shared" si="1759"/>
        <v>21</v>
      </c>
      <c r="D27033" s="815">
        <f t="shared" si="1760"/>
        <v>1</v>
      </c>
      <c r="E27033" s="815">
        <v>2033</v>
      </c>
    </row>
    <row r="27034" spans="1:5">
      <c r="A27034" s="816">
        <f t="shared" si="1761"/>
        <v>48925</v>
      </c>
      <c r="B27034" s="815">
        <f t="shared" si="1758"/>
        <v>346</v>
      </c>
      <c r="C27034" s="815">
        <f t="shared" si="1759"/>
        <v>20</v>
      </c>
      <c r="D27034" s="815">
        <v>365</v>
      </c>
      <c r="E27034" s="815">
        <v>2033</v>
      </c>
    </row>
    <row r="27035" spans="1:5">
      <c r="A27035" s="816">
        <f t="shared" si="1761"/>
        <v>48926</v>
      </c>
      <c r="B27035" s="815">
        <f t="shared" si="1758"/>
        <v>347</v>
      </c>
      <c r="C27035" s="815">
        <f t="shared" si="1759"/>
        <v>19</v>
      </c>
      <c r="D27035" s="815">
        <f t="shared" ref="D27035:D27098" si="1762">D27034-1</f>
        <v>364</v>
      </c>
      <c r="E27035" s="815">
        <v>2033</v>
      </c>
    </row>
    <row r="27036" spans="1:5">
      <c r="A27036" s="816">
        <f t="shared" si="1761"/>
        <v>48927</v>
      </c>
      <c r="B27036" s="815">
        <f t="shared" si="1758"/>
        <v>348</v>
      </c>
      <c r="C27036" s="815">
        <f t="shared" si="1759"/>
        <v>18</v>
      </c>
      <c r="D27036" s="815">
        <f t="shared" si="1762"/>
        <v>363</v>
      </c>
      <c r="E27036" s="815">
        <v>2033</v>
      </c>
    </row>
    <row r="27037" spans="1:5">
      <c r="A27037" s="816">
        <f t="shared" si="1761"/>
        <v>48928</v>
      </c>
      <c r="B27037" s="815">
        <f t="shared" si="1758"/>
        <v>349</v>
      </c>
      <c r="C27037" s="815">
        <f t="shared" si="1759"/>
        <v>17</v>
      </c>
      <c r="D27037" s="815">
        <f t="shared" si="1762"/>
        <v>362</v>
      </c>
      <c r="E27037" s="815">
        <v>2033</v>
      </c>
    </row>
    <row r="27038" spans="1:5">
      <c r="A27038" s="816">
        <f t="shared" si="1761"/>
        <v>48929</v>
      </c>
      <c r="B27038" s="815">
        <f t="shared" si="1758"/>
        <v>350</v>
      </c>
      <c r="C27038" s="815">
        <f t="shared" si="1759"/>
        <v>16</v>
      </c>
      <c r="D27038" s="815">
        <f t="shared" si="1762"/>
        <v>361</v>
      </c>
      <c r="E27038" s="815">
        <v>2033</v>
      </c>
    </row>
    <row r="27039" spans="1:5">
      <c r="A27039" s="816">
        <f t="shared" si="1761"/>
        <v>48930</v>
      </c>
      <c r="B27039" s="815">
        <f t="shared" si="1758"/>
        <v>351</v>
      </c>
      <c r="C27039" s="815">
        <f t="shared" si="1759"/>
        <v>15</v>
      </c>
      <c r="D27039" s="815">
        <f t="shared" si="1762"/>
        <v>360</v>
      </c>
      <c r="E27039" s="815">
        <v>2033</v>
      </c>
    </row>
    <row r="27040" spans="1:5">
      <c r="A27040" s="816">
        <f t="shared" si="1761"/>
        <v>48931</v>
      </c>
      <c r="B27040" s="815">
        <f t="shared" si="1758"/>
        <v>352</v>
      </c>
      <c r="C27040" s="815">
        <f t="shared" si="1759"/>
        <v>14</v>
      </c>
      <c r="D27040" s="815">
        <f t="shared" si="1762"/>
        <v>359</v>
      </c>
      <c r="E27040" s="815">
        <v>2033</v>
      </c>
    </row>
    <row r="27041" spans="1:5">
      <c r="A27041" s="816">
        <f t="shared" si="1761"/>
        <v>48932</v>
      </c>
      <c r="B27041" s="815">
        <f t="shared" si="1758"/>
        <v>353</v>
      </c>
      <c r="C27041" s="815">
        <f t="shared" si="1759"/>
        <v>13</v>
      </c>
      <c r="D27041" s="815">
        <f t="shared" si="1762"/>
        <v>358</v>
      </c>
      <c r="E27041" s="815">
        <v>2033</v>
      </c>
    </row>
    <row r="27042" spans="1:5">
      <c r="A27042" s="816">
        <f t="shared" si="1761"/>
        <v>48933</v>
      </c>
      <c r="B27042" s="815">
        <f t="shared" si="1758"/>
        <v>354</v>
      </c>
      <c r="C27042" s="815">
        <f t="shared" si="1759"/>
        <v>12</v>
      </c>
      <c r="D27042" s="815">
        <f t="shared" si="1762"/>
        <v>357</v>
      </c>
      <c r="E27042" s="815">
        <v>2033</v>
      </c>
    </row>
    <row r="27043" spans="1:5">
      <c r="A27043" s="816">
        <f t="shared" si="1761"/>
        <v>48934</v>
      </c>
      <c r="B27043" s="815">
        <f t="shared" si="1758"/>
        <v>355</v>
      </c>
      <c r="C27043" s="815">
        <f t="shared" si="1759"/>
        <v>11</v>
      </c>
      <c r="D27043" s="815">
        <f t="shared" si="1762"/>
        <v>356</v>
      </c>
      <c r="E27043" s="815">
        <v>2033</v>
      </c>
    </row>
    <row r="27044" spans="1:5">
      <c r="A27044" s="816">
        <f t="shared" si="1761"/>
        <v>48935</v>
      </c>
      <c r="B27044" s="815">
        <f t="shared" si="1758"/>
        <v>356</v>
      </c>
      <c r="C27044" s="815">
        <f t="shared" si="1759"/>
        <v>10</v>
      </c>
      <c r="D27044" s="815">
        <f t="shared" si="1762"/>
        <v>355</v>
      </c>
      <c r="E27044" s="815">
        <v>2033</v>
      </c>
    </row>
    <row r="27045" spans="1:5">
      <c r="A27045" s="816">
        <f t="shared" si="1761"/>
        <v>48936</v>
      </c>
      <c r="B27045" s="815">
        <f t="shared" si="1758"/>
        <v>357</v>
      </c>
      <c r="C27045" s="815">
        <f t="shared" si="1759"/>
        <v>9</v>
      </c>
      <c r="D27045" s="815">
        <f t="shared" si="1762"/>
        <v>354</v>
      </c>
      <c r="E27045" s="815">
        <v>2033</v>
      </c>
    </row>
    <row r="27046" spans="1:5">
      <c r="A27046" s="816">
        <f t="shared" si="1761"/>
        <v>48937</v>
      </c>
      <c r="B27046" s="815">
        <f t="shared" si="1758"/>
        <v>358</v>
      </c>
      <c r="C27046" s="815">
        <f t="shared" si="1759"/>
        <v>8</v>
      </c>
      <c r="D27046" s="815">
        <f t="shared" si="1762"/>
        <v>353</v>
      </c>
      <c r="E27046" s="815">
        <v>2033</v>
      </c>
    </row>
    <row r="27047" spans="1:5">
      <c r="A27047" s="816">
        <f t="shared" si="1761"/>
        <v>48938</v>
      </c>
      <c r="B27047" s="815">
        <f t="shared" si="1758"/>
        <v>359</v>
      </c>
      <c r="C27047" s="815">
        <f t="shared" si="1759"/>
        <v>7</v>
      </c>
      <c r="D27047" s="815">
        <f t="shared" si="1762"/>
        <v>352</v>
      </c>
      <c r="E27047" s="815">
        <v>2033</v>
      </c>
    </row>
    <row r="27048" spans="1:5">
      <c r="A27048" s="816">
        <f t="shared" si="1761"/>
        <v>48939</v>
      </c>
      <c r="B27048" s="815">
        <f t="shared" si="1758"/>
        <v>360</v>
      </c>
      <c r="C27048" s="815">
        <f t="shared" si="1759"/>
        <v>6</v>
      </c>
      <c r="D27048" s="815">
        <f t="shared" si="1762"/>
        <v>351</v>
      </c>
      <c r="E27048" s="815">
        <v>2033</v>
      </c>
    </row>
    <row r="27049" spans="1:5">
      <c r="A27049" s="816">
        <f t="shared" si="1761"/>
        <v>48940</v>
      </c>
      <c r="B27049" s="815">
        <f t="shared" si="1758"/>
        <v>361</v>
      </c>
      <c r="C27049" s="815">
        <f t="shared" si="1759"/>
        <v>5</v>
      </c>
      <c r="D27049" s="815">
        <f t="shared" si="1762"/>
        <v>350</v>
      </c>
      <c r="E27049" s="815">
        <v>2033</v>
      </c>
    </row>
    <row r="27050" spans="1:5">
      <c r="A27050" s="816">
        <f t="shared" si="1761"/>
        <v>48941</v>
      </c>
      <c r="B27050" s="815">
        <f t="shared" si="1758"/>
        <v>362</v>
      </c>
      <c r="C27050" s="815">
        <f t="shared" si="1759"/>
        <v>4</v>
      </c>
      <c r="D27050" s="815">
        <f t="shared" si="1762"/>
        <v>349</v>
      </c>
      <c r="E27050" s="815">
        <v>2033</v>
      </c>
    </row>
    <row r="27051" spans="1:5">
      <c r="A27051" s="816">
        <f t="shared" si="1761"/>
        <v>48942</v>
      </c>
      <c r="B27051" s="815">
        <f t="shared" si="1758"/>
        <v>363</v>
      </c>
      <c r="C27051" s="815">
        <f t="shared" si="1759"/>
        <v>3</v>
      </c>
      <c r="D27051" s="815">
        <f t="shared" si="1762"/>
        <v>348</v>
      </c>
      <c r="E27051" s="815">
        <v>2033</v>
      </c>
    </row>
    <row r="27052" spans="1:5">
      <c r="A27052" s="816">
        <f t="shared" si="1761"/>
        <v>48943</v>
      </c>
      <c r="B27052" s="815">
        <f t="shared" si="1758"/>
        <v>364</v>
      </c>
      <c r="C27052" s="815">
        <f t="shared" si="1759"/>
        <v>2</v>
      </c>
      <c r="D27052" s="815">
        <f t="shared" si="1762"/>
        <v>347</v>
      </c>
      <c r="E27052" s="815">
        <v>2033</v>
      </c>
    </row>
    <row r="27053" spans="1:5">
      <c r="A27053" s="816">
        <f t="shared" si="1761"/>
        <v>48944</v>
      </c>
      <c r="B27053" s="815">
        <f t="shared" si="1758"/>
        <v>365</v>
      </c>
      <c r="C27053" s="815">
        <f t="shared" si="1759"/>
        <v>1</v>
      </c>
      <c r="D27053" s="815">
        <f t="shared" si="1762"/>
        <v>346</v>
      </c>
      <c r="E27053" s="815">
        <v>2033</v>
      </c>
    </row>
    <row r="27054" spans="1:5">
      <c r="A27054" s="816">
        <f t="shared" si="1761"/>
        <v>48945</v>
      </c>
      <c r="B27054" s="815">
        <v>1</v>
      </c>
      <c r="C27054" s="815">
        <v>365</v>
      </c>
      <c r="D27054" s="815">
        <f t="shared" si="1762"/>
        <v>345</v>
      </c>
      <c r="E27054" s="815">
        <v>2034</v>
      </c>
    </row>
    <row r="27055" spans="1:5">
      <c r="A27055" s="816">
        <f t="shared" si="1761"/>
        <v>48946</v>
      </c>
      <c r="B27055" s="815">
        <f t="shared" si="1761"/>
        <v>2</v>
      </c>
      <c r="C27055" s="815">
        <f t="shared" ref="C27055:C27098" si="1763">C27054-1</f>
        <v>364</v>
      </c>
      <c r="D27055" s="815">
        <f t="shared" si="1762"/>
        <v>344</v>
      </c>
      <c r="E27055" s="815">
        <v>2034</v>
      </c>
    </row>
    <row r="27056" spans="1:5">
      <c r="A27056" s="816">
        <f t="shared" si="1761"/>
        <v>48947</v>
      </c>
      <c r="B27056" s="815">
        <f t="shared" ref="B27056:B27098" si="1764">B27055+1</f>
        <v>3</v>
      </c>
      <c r="C27056" s="815">
        <f t="shared" si="1763"/>
        <v>363</v>
      </c>
      <c r="D27056" s="815">
        <f t="shared" si="1762"/>
        <v>343</v>
      </c>
      <c r="E27056" s="815">
        <v>2034</v>
      </c>
    </row>
    <row r="27057" spans="1:5">
      <c r="A27057" s="816">
        <f t="shared" si="1761"/>
        <v>48948</v>
      </c>
      <c r="B27057" s="815">
        <f t="shared" si="1764"/>
        <v>4</v>
      </c>
      <c r="C27057" s="815">
        <f t="shared" si="1763"/>
        <v>362</v>
      </c>
      <c r="D27057" s="815">
        <f t="shared" si="1762"/>
        <v>342</v>
      </c>
      <c r="E27057" s="815">
        <v>2034</v>
      </c>
    </row>
    <row r="27058" spans="1:5">
      <c r="A27058" s="816">
        <f t="shared" si="1761"/>
        <v>48949</v>
      </c>
      <c r="B27058" s="815">
        <f t="shared" si="1764"/>
        <v>5</v>
      </c>
      <c r="C27058" s="815">
        <f t="shared" si="1763"/>
        <v>361</v>
      </c>
      <c r="D27058" s="815">
        <f t="shared" si="1762"/>
        <v>341</v>
      </c>
      <c r="E27058" s="815">
        <v>2034</v>
      </c>
    </row>
    <row r="27059" spans="1:5">
      <c r="A27059" s="816">
        <f t="shared" ref="A27059:A27122" si="1765">A27058+1</f>
        <v>48950</v>
      </c>
      <c r="B27059" s="815">
        <f t="shared" si="1764"/>
        <v>6</v>
      </c>
      <c r="C27059" s="815">
        <f t="shared" si="1763"/>
        <v>360</v>
      </c>
      <c r="D27059" s="815">
        <f t="shared" si="1762"/>
        <v>340</v>
      </c>
      <c r="E27059" s="815">
        <v>2034</v>
      </c>
    </row>
    <row r="27060" spans="1:5">
      <c r="A27060" s="816">
        <f t="shared" si="1765"/>
        <v>48951</v>
      </c>
      <c r="B27060" s="815">
        <f t="shared" si="1764"/>
        <v>7</v>
      </c>
      <c r="C27060" s="815">
        <f t="shared" si="1763"/>
        <v>359</v>
      </c>
      <c r="D27060" s="815">
        <f t="shared" si="1762"/>
        <v>339</v>
      </c>
      <c r="E27060" s="815">
        <v>2034</v>
      </c>
    </row>
    <row r="27061" spans="1:5">
      <c r="A27061" s="816">
        <f t="shared" si="1765"/>
        <v>48952</v>
      </c>
      <c r="B27061" s="815">
        <f t="shared" si="1764"/>
        <v>8</v>
      </c>
      <c r="C27061" s="815">
        <f t="shared" si="1763"/>
        <v>358</v>
      </c>
      <c r="D27061" s="815">
        <f t="shared" si="1762"/>
        <v>338</v>
      </c>
      <c r="E27061" s="815">
        <v>2034</v>
      </c>
    </row>
    <row r="27062" spans="1:5">
      <c r="A27062" s="816">
        <f t="shared" si="1765"/>
        <v>48953</v>
      </c>
      <c r="B27062" s="815">
        <f t="shared" si="1764"/>
        <v>9</v>
      </c>
      <c r="C27062" s="815">
        <f t="shared" si="1763"/>
        <v>357</v>
      </c>
      <c r="D27062" s="815">
        <f t="shared" si="1762"/>
        <v>337</v>
      </c>
      <c r="E27062" s="815">
        <v>2034</v>
      </c>
    </row>
    <row r="27063" spans="1:5">
      <c r="A27063" s="816">
        <f t="shared" si="1765"/>
        <v>48954</v>
      </c>
      <c r="B27063" s="815">
        <f t="shared" si="1764"/>
        <v>10</v>
      </c>
      <c r="C27063" s="815">
        <f t="shared" si="1763"/>
        <v>356</v>
      </c>
      <c r="D27063" s="815">
        <f t="shared" si="1762"/>
        <v>336</v>
      </c>
      <c r="E27063" s="815">
        <v>2034</v>
      </c>
    </row>
    <row r="27064" spans="1:5">
      <c r="A27064" s="816">
        <f t="shared" si="1765"/>
        <v>48955</v>
      </c>
      <c r="B27064" s="815">
        <f t="shared" si="1764"/>
        <v>11</v>
      </c>
      <c r="C27064" s="815">
        <f t="shared" si="1763"/>
        <v>355</v>
      </c>
      <c r="D27064" s="815">
        <f t="shared" si="1762"/>
        <v>335</v>
      </c>
      <c r="E27064" s="815">
        <v>2034</v>
      </c>
    </row>
    <row r="27065" spans="1:5">
      <c r="A27065" s="816">
        <f t="shared" si="1765"/>
        <v>48956</v>
      </c>
      <c r="B27065" s="815">
        <f t="shared" si="1764"/>
        <v>12</v>
      </c>
      <c r="C27065" s="815">
        <f t="shared" si="1763"/>
        <v>354</v>
      </c>
      <c r="D27065" s="815">
        <f t="shared" si="1762"/>
        <v>334</v>
      </c>
      <c r="E27065" s="815">
        <v>2034</v>
      </c>
    </row>
    <row r="27066" spans="1:5">
      <c r="A27066" s="816">
        <f t="shared" si="1765"/>
        <v>48957</v>
      </c>
      <c r="B27066" s="815">
        <f t="shared" si="1764"/>
        <v>13</v>
      </c>
      <c r="C27066" s="815">
        <f t="shared" si="1763"/>
        <v>353</v>
      </c>
      <c r="D27066" s="815">
        <f t="shared" si="1762"/>
        <v>333</v>
      </c>
      <c r="E27066" s="815">
        <v>2034</v>
      </c>
    </row>
    <row r="27067" spans="1:5">
      <c r="A27067" s="816">
        <f t="shared" si="1765"/>
        <v>48958</v>
      </c>
      <c r="B27067" s="815">
        <f t="shared" si="1764"/>
        <v>14</v>
      </c>
      <c r="C27067" s="815">
        <f t="shared" si="1763"/>
        <v>352</v>
      </c>
      <c r="D27067" s="815">
        <f t="shared" si="1762"/>
        <v>332</v>
      </c>
      <c r="E27067" s="815">
        <v>2034</v>
      </c>
    </row>
    <row r="27068" spans="1:5">
      <c r="A27068" s="816">
        <f t="shared" si="1765"/>
        <v>48959</v>
      </c>
      <c r="B27068" s="815">
        <f t="shared" si="1764"/>
        <v>15</v>
      </c>
      <c r="C27068" s="815">
        <f t="shared" si="1763"/>
        <v>351</v>
      </c>
      <c r="D27068" s="815">
        <f t="shared" si="1762"/>
        <v>331</v>
      </c>
      <c r="E27068" s="815">
        <v>2034</v>
      </c>
    </row>
    <row r="27069" spans="1:5">
      <c r="A27069" s="816">
        <f t="shared" si="1765"/>
        <v>48960</v>
      </c>
      <c r="B27069" s="815">
        <f t="shared" si="1764"/>
        <v>16</v>
      </c>
      <c r="C27069" s="815">
        <f t="shared" si="1763"/>
        <v>350</v>
      </c>
      <c r="D27069" s="815">
        <f t="shared" si="1762"/>
        <v>330</v>
      </c>
      <c r="E27069" s="815">
        <v>2034</v>
      </c>
    </row>
    <row r="27070" spans="1:5">
      <c r="A27070" s="816">
        <f t="shared" si="1765"/>
        <v>48961</v>
      </c>
      <c r="B27070" s="815">
        <f t="shared" si="1764"/>
        <v>17</v>
      </c>
      <c r="C27070" s="815">
        <f t="shared" si="1763"/>
        <v>349</v>
      </c>
      <c r="D27070" s="815">
        <f t="shared" si="1762"/>
        <v>329</v>
      </c>
      <c r="E27070" s="815">
        <v>2034</v>
      </c>
    </row>
    <row r="27071" spans="1:5">
      <c r="A27071" s="816">
        <f t="shared" si="1765"/>
        <v>48962</v>
      </c>
      <c r="B27071" s="815">
        <f t="shared" si="1764"/>
        <v>18</v>
      </c>
      <c r="C27071" s="815">
        <f t="shared" si="1763"/>
        <v>348</v>
      </c>
      <c r="D27071" s="815">
        <f t="shared" si="1762"/>
        <v>328</v>
      </c>
      <c r="E27071" s="815">
        <v>2034</v>
      </c>
    </row>
    <row r="27072" spans="1:5">
      <c r="A27072" s="816">
        <f t="shared" si="1765"/>
        <v>48963</v>
      </c>
      <c r="B27072" s="815">
        <f t="shared" si="1764"/>
        <v>19</v>
      </c>
      <c r="C27072" s="815">
        <f t="shared" si="1763"/>
        <v>347</v>
      </c>
      <c r="D27072" s="815">
        <f t="shared" si="1762"/>
        <v>327</v>
      </c>
      <c r="E27072" s="815">
        <v>2034</v>
      </c>
    </row>
    <row r="27073" spans="1:5">
      <c r="A27073" s="816">
        <f t="shared" si="1765"/>
        <v>48964</v>
      </c>
      <c r="B27073" s="815">
        <f t="shared" si="1764"/>
        <v>20</v>
      </c>
      <c r="C27073" s="815">
        <f t="shared" si="1763"/>
        <v>346</v>
      </c>
      <c r="D27073" s="815">
        <f t="shared" si="1762"/>
        <v>326</v>
      </c>
      <c r="E27073" s="815">
        <v>2034</v>
      </c>
    </row>
    <row r="27074" spans="1:5">
      <c r="A27074" s="816">
        <f t="shared" si="1765"/>
        <v>48965</v>
      </c>
      <c r="B27074" s="815">
        <f t="shared" si="1764"/>
        <v>21</v>
      </c>
      <c r="C27074" s="815">
        <f t="shared" si="1763"/>
        <v>345</v>
      </c>
      <c r="D27074" s="815">
        <f t="shared" si="1762"/>
        <v>325</v>
      </c>
      <c r="E27074" s="815">
        <v>2034</v>
      </c>
    </row>
    <row r="27075" spans="1:5">
      <c r="A27075" s="816">
        <f t="shared" si="1765"/>
        <v>48966</v>
      </c>
      <c r="B27075" s="815">
        <f t="shared" si="1764"/>
        <v>22</v>
      </c>
      <c r="C27075" s="815">
        <f t="shared" si="1763"/>
        <v>344</v>
      </c>
      <c r="D27075" s="815">
        <f t="shared" si="1762"/>
        <v>324</v>
      </c>
      <c r="E27075" s="815">
        <v>2034</v>
      </c>
    </row>
    <row r="27076" spans="1:5">
      <c r="A27076" s="816">
        <f t="shared" si="1765"/>
        <v>48967</v>
      </c>
      <c r="B27076" s="815">
        <f t="shared" si="1764"/>
        <v>23</v>
      </c>
      <c r="C27076" s="815">
        <f t="shared" si="1763"/>
        <v>343</v>
      </c>
      <c r="D27076" s="815">
        <f t="shared" si="1762"/>
        <v>323</v>
      </c>
      <c r="E27076" s="815">
        <v>2034</v>
      </c>
    </row>
    <row r="27077" spans="1:5">
      <c r="A27077" s="816">
        <f t="shared" si="1765"/>
        <v>48968</v>
      </c>
      <c r="B27077" s="815">
        <f t="shared" si="1764"/>
        <v>24</v>
      </c>
      <c r="C27077" s="815">
        <f t="shared" si="1763"/>
        <v>342</v>
      </c>
      <c r="D27077" s="815">
        <f t="shared" si="1762"/>
        <v>322</v>
      </c>
      <c r="E27077" s="815">
        <v>2034</v>
      </c>
    </row>
    <row r="27078" spans="1:5">
      <c r="A27078" s="816">
        <f t="shared" si="1765"/>
        <v>48969</v>
      </c>
      <c r="B27078" s="815">
        <f t="shared" si="1764"/>
        <v>25</v>
      </c>
      <c r="C27078" s="815">
        <f t="shared" si="1763"/>
        <v>341</v>
      </c>
      <c r="D27078" s="815">
        <f t="shared" si="1762"/>
        <v>321</v>
      </c>
      <c r="E27078" s="815">
        <v>2034</v>
      </c>
    </row>
    <row r="27079" spans="1:5">
      <c r="A27079" s="816">
        <f t="shared" si="1765"/>
        <v>48970</v>
      </c>
      <c r="B27079" s="815">
        <f t="shared" si="1764"/>
        <v>26</v>
      </c>
      <c r="C27079" s="815">
        <f t="shared" si="1763"/>
        <v>340</v>
      </c>
      <c r="D27079" s="815">
        <f t="shared" si="1762"/>
        <v>320</v>
      </c>
      <c r="E27079" s="815">
        <v>2034</v>
      </c>
    </row>
    <row r="27080" spans="1:5">
      <c r="A27080" s="816">
        <f t="shared" si="1765"/>
        <v>48971</v>
      </c>
      <c r="B27080" s="815">
        <f t="shared" si="1764"/>
        <v>27</v>
      </c>
      <c r="C27080" s="815">
        <f t="shared" si="1763"/>
        <v>339</v>
      </c>
      <c r="D27080" s="815">
        <f t="shared" si="1762"/>
        <v>319</v>
      </c>
      <c r="E27080" s="815">
        <v>2034</v>
      </c>
    </row>
    <row r="27081" spans="1:5">
      <c r="A27081" s="816">
        <f t="shared" si="1765"/>
        <v>48972</v>
      </c>
      <c r="B27081" s="815">
        <f t="shared" si="1764"/>
        <v>28</v>
      </c>
      <c r="C27081" s="815">
        <f t="shared" si="1763"/>
        <v>338</v>
      </c>
      <c r="D27081" s="815">
        <f t="shared" si="1762"/>
        <v>318</v>
      </c>
      <c r="E27081" s="815">
        <v>2034</v>
      </c>
    </row>
    <row r="27082" spans="1:5">
      <c r="A27082" s="816">
        <f t="shared" si="1765"/>
        <v>48973</v>
      </c>
      <c r="B27082" s="815">
        <f t="shared" si="1764"/>
        <v>29</v>
      </c>
      <c r="C27082" s="815">
        <f t="shared" si="1763"/>
        <v>337</v>
      </c>
      <c r="D27082" s="815">
        <f t="shared" si="1762"/>
        <v>317</v>
      </c>
      <c r="E27082" s="815">
        <v>2034</v>
      </c>
    </row>
    <row r="27083" spans="1:5">
      <c r="A27083" s="816">
        <f t="shared" si="1765"/>
        <v>48974</v>
      </c>
      <c r="B27083" s="815">
        <f t="shared" si="1764"/>
        <v>30</v>
      </c>
      <c r="C27083" s="815">
        <f t="shared" si="1763"/>
        <v>336</v>
      </c>
      <c r="D27083" s="815">
        <f t="shared" si="1762"/>
        <v>316</v>
      </c>
      <c r="E27083" s="815">
        <v>2034</v>
      </c>
    </row>
    <row r="27084" spans="1:5">
      <c r="A27084" s="816">
        <f t="shared" si="1765"/>
        <v>48975</v>
      </c>
      <c r="B27084" s="815">
        <f t="shared" si="1764"/>
        <v>31</v>
      </c>
      <c r="C27084" s="815">
        <f t="shared" si="1763"/>
        <v>335</v>
      </c>
      <c r="D27084" s="815">
        <f t="shared" si="1762"/>
        <v>315</v>
      </c>
      <c r="E27084" s="815">
        <v>2034</v>
      </c>
    </row>
    <row r="27085" spans="1:5">
      <c r="A27085" s="816">
        <f t="shared" si="1765"/>
        <v>48976</v>
      </c>
      <c r="B27085" s="815">
        <f t="shared" si="1764"/>
        <v>32</v>
      </c>
      <c r="C27085" s="815">
        <f t="shared" si="1763"/>
        <v>334</v>
      </c>
      <c r="D27085" s="815">
        <f t="shared" si="1762"/>
        <v>314</v>
      </c>
      <c r="E27085" s="815">
        <v>2034</v>
      </c>
    </row>
    <row r="27086" spans="1:5">
      <c r="A27086" s="816">
        <f t="shared" si="1765"/>
        <v>48977</v>
      </c>
      <c r="B27086" s="815">
        <f t="shared" si="1764"/>
        <v>33</v>
      </c>
      <c r="C27086" s="815">
        <f t="shared" si="1763"/>
        <v>333</v>
      </c>
      <c r="D27086" s="815">
        <f t="shared" si="1762"/>
        <v>313</v>
      </c>
      <c r="E27086" s="815">
        <v>2034</v>
      </c>
    </row>
    <row r="27087" spans="1:5">
      <c r="A27087" s="816">
        <f t="shared" si="1765"/>
        <v>48978</v>
      </c>
      <c r="B27087" s="815">
        <f t="shared" si="1764"/>
        <v>34</v>
      </c>
      <c r="C27087" s="815">
        <f t="shared" si="1763"/>
        <v>332</v>
      </c>
      <c r="D27087" s="815">
        <f t="shared" si="1762"/>
        <v>312</v>
      </c>
      <c r="E27087" s="815">
        <v>2034</v>
      </c>
    </row>
    <row r="27088" spans="1:5">
      <c r="A27088" s="816">
        <f t="shared" si="1765"/>
        <v>48979</v>
      </c>
      <c r="B27088" s="815">
        <f t="shared" si="1764"/>
        <v>35</v>
      </c>
      <c r="C27088" s="815">
        <f t="shared" si="1763"/>
        <v>331</v>
      </c>
      <c r="D27088" s="815">
        <f t="shared" si="1762"/>
        <v>311</v>
      </c>
      <c r="E27088" s="815">
        <v>2034</v>
      </c>
    </row>
    <row r="27089" spans="1:5">
      <c r="A27089" s="816">
        <f t="shared" si="1765"/>
        <v>48980</v>
      </c>
      <c r="B27089" s="815">
        <f t="shared" si="1764"/>
        <v>36</v>
      </c>
      <c r="C27089" s="815">
        <f t="shared" si="1763"/>
        <v>330</v>
      </c>
      <c r="D27089" s="815">
        <f t="shared" si="1762"/>
        <v>310</v>
      </c>
      <c r="E27089" s="815">
        <v>2034</v>
      </c>
    </row>
    <row r="27090" spans="1:5">
      <c r="A27090" s="816">
        <f t="shared" si="1765"/>
        <v>48981</v>
      </c>
      <c r="B27090" s="815">
        <f t="shared" si="1764"/>
        <v>37</v>
      </c>
      <c r="C27090" s="815">
        <f t="shared" si="1763"/>
        <v>329</v>
      </c>
      <c r="D27090" s="815">
        <f t="shared" si="1762"/>
        <v>309</v>
      </c>
      <c r="E27090" s="815">
        <v>2034</v>
      </c>
    </row>
    <row r="27091" spans="1:5">
      <c r="A27091" s="816">
        <f t="shared" si="1765"/>
        <v>48982</v>
      </c>
      <c r="B27091" s="815">
        <f t="shared" si="1764"/>
        <v>38</v>
      </c>
      <c r="C27091" s="815">
        <f t="shared" si="1763"/>
        <v>328</v>
      </c>
      <c r="D27091" s="815">
        <f t="shared" si="1762"/>
        <v>308</v>
      </c>
      <c r="E27091" s="815">
        <v>2034</v>
      </c>
    </row>
    <row r="27092" spans="1:5">
      <c r="A27092" s="816">
        <f t="shared" si="1765"/>
        <v>48983</v>
      </c>
      <c r="B27092" s="815">
        <f t="shared" si="1764"/>
        <v>39</v>
      </c>
      <c r="C27092" s="815">
        <f t="shared" si="1763"/>
        <v>327</v>
      </c>
      <c r="D27092" s="815">
        <f t="shared" si="1762"/>
        <v>307</v>
      </c>
      <c r="E27092" s="815">
        <v>2034</v>
      </c>
    </row>
    <row r="27093" spans="1:5">
      <c r="A27093" s="816">
        <f t="shared" si="1765"/>
        <v>48984</v>
      </c>
      <c r="B27093" s="815">
        <f t="shared" si="1764"/>
        <v>40</v>
      </c>
      <c r="C27093" s="815">
        <f t="shared" si="1763"/>
        <v>326</v>
      </c>
      <c r="D27093" s="815">
        <f t="shared" si="1762"/>
        <v>306</v>
      </c>
      <c r="E27093" s="815">
        <v>2034</v>
      </c>
    </row>
    <row r="27094" spans="1:5">
      <c r="A27094" s="816">
        <f t="shared" si="1765"/>
        <v>48985</v>
      </c>
      <c r="B27094" s="815">
        <f t="shared" si="1764"/>
        <v>41</v>
      </c>
      <c r="C27094" s="815">
        <f t="shared" si="1763"/>
        <v>325</v>
      </c>
      <c r="D27094" s="815">
        <f t="shared" si="1762"/>
        <v>305</v>
      </c>
      <c r="E27094" s="815">
        <v>2034</v>
      </c>
    </row>
    <row r="27095" spans="1:5">
      <c r="A27095" s="816">
        <f t="shared" si="1765"/>
        <v>48986</v>
      </c>
      <c r="B27095" s="815">
        <f t="shared" si="1764"/>
        <v>42</v>
      </c>
      <c r="C27095" s="815">
        <f t="shared" si="1763"/>
        <v>324</v>
      </c>
      <c r="D27095" s="815">
        <f t="shared" si="1762"/>
        <v>304</v>
      </c>
      <c r="E27095" s="815">
        <v>2034</v>
      </c>
    </row>
    <row r="27096" spans="1:5">
      <c r="A27096" s="816">
        <f t="shared" si="1765"/>
        <v>48987</v>
      </c>
      <c r="B27096" s="815">
        <f t="shared" si="1764"/>
        <v>43</v>
      </c>
      <c r="C27096" s="815">
        <f t="shared" si="1763"/>
        <v>323</v>
      </c>
      <c r="D27096" s="815">
        <f t="shared" si="1762"/>
        <v>303</v>
      </c>
      <c r="E27096" s="815">
        <v>2034</v>
      </c>
    </row>
    <row r="27097" spans="1:5">
      <c r="A27097" s="816">
        <f t="shared" si="1765"/>
        <v>48988</v>
      </c>
      <c r="B27097" s="815">
        <f t="shared" si="1764"/>
        <v>44</v>
      </c>
      <c r="C27097" s="815">
        <f t="shared" si="1763"/>
        <v>322</v>
      </c>
      <c r="D27097" s="815">
        <f t="shared" si="1762"/>
        <v>302</v>
      </c>
      <c r="E27097" s="815">
        <v>2034</v>
      </c>
    </row>
    <row r="27098" spans="1:5">
      <c r="A27098" s="816">
        <f t="shared" si="1765"/>
        <v>48989</v>
      </c>
      <c r="B27098" s="815">
        <f t="shared" si="1764"/>
        <v>45</v>
      </c>
      <c r="C27098" s="815">
        <f t="shared" si="1763"/>
        <v>321</v>
      </c>
      <c r="D27098" s="815">
        <f t="shared" si="1762"/>
        <v>301</v>
      </c>
      <c r="E27098" s="815">
        <v>2034</v>
      </c>
    </row>
    <row r="27099" spans="1:5">
      <c r="A27099" s="816">
        <f t="shared" si="1765"/>
        <v>48990</v>
      </c>
      <c r="B27099" s="815">
        <f t="shared" ref="B27099:B27162" si="1766">B27098+1</f>
        <v>46</v>
      </c>
      <c r="C27099" s="815">
        <f t="shared" ref="C27099:C27162" si="1767">C27098-1</f>
        <v>320</v>
      </c>
      <c r="D27099" s="815">
        <f t="shared" ref="D27099:D27162" si="1768">D27098-1</f>
        <v>300</v>
      </c>
      <c r="E27099" s="815">
        <v>2034</v>
      </c>
    </row>
    <row r="27100" spans="1:5">
      <c r="A27100" s="816">
        <f t="shared" si="1765"/>
        <v>48991</v>
      </c>
      <c r="B27100" s="815">
        <f t="shared" si="1766"/>
        <v>47</v>
      </c>
      <c r="C27100" s="815">
        <f t="shared" si="1767"/>
        <v>319</v>
      </c>
      <c r="D27100" s="815">
        <f t="shared" si="1768"/>
        <v>299</v>
      </c>
      <c r="E27100" s="815">
        <v>2034</v>
      </c>
    </row>
    <row r="27101" spans="1:5">
      <c r="A27101" s="816">
        <f t="shared" si="1765"/>
        <v>48992</v>
      </c>
      <c r="B27101" s="815">
        <f t="shared" si="1766"/>
        <v>48</v>
      </c>
      <c r="C27101" s="815">
        <f t="shared" si="1767"/>
        <v>318</v>
      </c>
      <c r="D27101" s="815">
        <f t="shared" si="1768"/>
        <v>298</v>
      </c>
      <c r="E27101" s="815">
        <v>2034</v>
      </c>
    </row>
    <row r="27102" spans="1:5">
      <c r="A27102" s="816">
        <f t="shared" si="1765"/>
        <v>48993</v>
      </c>
      <c r="B27102" s="815">
        <f t="shared" si="1766"/>
        <v>49</v>
      </c>
      <c r="C27102" s="815">
        <f t="shared" si="1767"/>
        <v>317</v>
      </c>
      <c r="D27102" s="815">
        <f t="shared" si="1768"/>
        <v>297</v>
      </c>
      <c r="E27102" s="815">
        <v>2034</v>
      </c>
    </row>
    <row r="27103" spans="1:5">
      <c r="A27103" s="816">
        <f t="shared" si="1765"/>
        <v>48994</v>
      </c>
      <c r="B27103" s="815">
        <f t="shared" si="1766"/>
        <v>50</v>
      </c>
      <c r="C27103" s="815">
        <f t="shared" si="1767"/>
        <v>316</v>
      </c>
      <c r="D27103" s="815">
        <f t="shared" si="1768"/>
        <v>296</v>
      </c>
      <c r="E27103" s="815">
        <v>2034</v>
      </c>
    </row>
    <row r="27104" spans="1:5">
      <c r="A27104" s="816">
        <f t="shared" si="1765"/>
        <v>48995</v>
      </c>
      <c r="B27104" s="815">
        <f t="shared" si="1766"/>
        <v>51</v>
      </c>
      <c r="C27104" s="815">
        <f t="shared" si="1767"/>
        <v>315</v>
      </c>
      <c r="D27104" s="815">
        <f t="shared" si="1768"/>
        <v>295</v>
      </c>
      <c r="E27104" s="815">
        <v>2034</v>
      </c>
    </row>
    <row r="27105" spans="1:5">
      <c r="A27105" s="816">
        <f t="shared" si="1765"/>
        <v>48996</v>
      </c>
      <c r="B27105" s="815">
        <f t="shared" si="1766"/>
        <v>52</v>
      </c>
      <c r="C27105" s="815">
        <f t="shared" si="1767"/>
        <v>314</v>
      </c>
      <c r="D27105" s="815">
        <f t="shared" si="1768"/>
        <v>294</v>
      </c>
      <c r="E27105" s="815">
        <v>2034</v>
      </c>
    </row>
    <row r="27106" spans="1:5">
      <c r="A27106" s="816">
        <f t="shared" si="1765"/>
        <v>48997</v>
      </c>
      <c r="B27106" s="815">
        <f t="shared" si="1766"/>
        <v>53</v>
      </c>
      <c r="C27106" s="815">
        <f t="shared" si="1767"/>
        <v>313</v>
      </c>
      <c r="D27106" s="815">
        <f t="shared" si="1768"/>
        <v>293</v>
      </c>
      <c r="E27106" s="815">
        <v>2034</v>
      </c>
    </row>
    <row r="27107" spans="1:5">
      <c r="A27107" s="816">
        <f t="shared" si="1765"/>
        <v>48998</v>
      </c>
      <c r="B27107" s="815">
        <f t="shared" si="1766"/>
        <v>54</v>
      </c>
      <c r="C27107" s="815">
        <f t="shared" si="1767"/>
        <v>312</v>
      </c>
      <c r="D27107" s="815">
        <f t="shared" si="1768"/>
        <v>292</v>
      </c>
      <c r="E27107" s="815">
        <v>2034</v>
      </c>
    </row>
    <row r="27108" spans="1:5">
      <c r="A27108" s="816">
        <f t="shared" si="1765"/>
        <v>48999</v>
      </c>
      <c r="B27108" s="815">
        <f t="shared" si="1766"/>
        <v>55</v>
      </c>
      <c r="C27108" s="815">
        <f t="shared" si="1767"/>
        <v>311</v>
      </c>
      <c r="D27108" s="815">
        <f t="shared" si="1768"/>
        <v>291</v>
      </c>
      <c r="E27108" s="815">
        <v>2034</v>
      </c>
    </row>
    <row r="27109" spans="1:5">
      <c r="A27109" s="816">
        <f t="shared" si="1765"/>
        <v>49000</v>
      </c>
      <c r="B27109" s="815">
        <f t="shared" si="1766"/>
        <v>56</v>
      </c>
      <c r="C27109" s="815">
        <f t="shared" si="1767"/>
        <v>310</v>
      </c>
      <c r="D27109" s="815">
        <f t="shared" si="1768"/>
        <v>290</v>
      </c>
      <c r="E27109" s="815">
        <v>2034</v>
      </c>
    </row>
    <row r="27110" spans="1:5">
      <c r="A27110" s="816">
        <f t="shared" si="1765"/>
        <v>49001</v>
      </c>
      <c r="B27110" s="815">
        <f t="shared" si="1766"/>
        <v>57</v>
      </c>
      <c r="C27110" s="815">
        <f t="shared" si="1767"/>
        <v>309</v>
      </c>
      <c r="D27110" s="815">
        <f t="shared" si="1768"/>
        <v>289</v>
      </c>
      <c r="E27110" s="815">
        <v>2034</v>
      </c>
    </row>
    <row r="27111" spans="1:5">
      <c r="A27111" s="816">
        <f t="shared" si="1765"/>
        <v>49002</v>
      </c>
      <c r="B27111" s="815">
        <f t="shared" si="1766"/>
        <v>58</v>
      </c>
      <c r="C27111" s="815">
        <f t="shared" si="1767"/>
        <v>308</v>
      </c>
      <c r="D27111" s="815">
        <f t="shared" si="1768"/>
        <v>288</v>
      </c>
      <c r="E27111" s="815">
        <v>2034</v>
      </c>
    </row>
    <row r="27112" spans="1:5">
      <c r="A27112" s="816">
        <f t="shared" si="1765"/>
        <v>49003</v>
      </c>
      <c r="B27112" s="815">
        <f t="shared" si="1766"/>
        <v>59</v>
      </c>
      <c r="C27112" s="815">
        <f t="shared" si="1767"/>
        <v>307</v>
      </c>
      <c r="D27112" s="815">
        <f t="shared" si="1768"/>
        <v>287</v>
      </c>
      <c r="E27112" s="815">
        <v>2034</v>
      </c>
    </row>
    <row r="27113" spans="1:5">
      <c r="A27113" s="816">
        <f t="shared" si="1765"/>
        <v>49004</v>
      </c>
      <c r="B27113" s="815">
        <f t="shared" si="1766"/>
        <v>60</v>
      </c>
      <c r="C27113" s="815">
        <f t="shared" si="1767"/>
        <v>306</v>
      </c>
      <c r="D27113" s="815">
        <f t="shared" si="1768"/>
        <v>286</v>
      </c>
      <c r="E27113" s="815">
        <v>2034</v>
      </c>
    </row>
    <row r="27114" spans="1:5">
      <c r="A27114" s="816">
        <f t="shared" si="1765"/>
        <v>49005</v>
      </c>
      <c r="B27114" s="815">
        <f t="shared" si="1766"/>
        <v>61</v>
      </c>
      <c r="C27114" s="815">
        <f t="shared" si="1767"/>
        <v>305</v>
      </c>
      <c r="D27114" s="815">
        <f t="shared" si="1768"/>
        <v>285</v>
      </c>
      <c r="E27114" s="815">
        <v>2034</v>
      </c>
    </row>
    <row r="27115" spans="1:5">
      <c r="A27115" s="816">
        <f t="shared" si="1765"/>
        <v>49006</v>
      </c>
      <c r="B27115" s="815">
        <f t="shared" si="1766"/>
        <v>62</v>
      </c>
      <c r="C27115" s="815">
        <f t="shared" si="1767"/>
        <v>304</v>
      </c>
      <c r="D27115" s="815">
        <f t="shared" si="1768"/>
        <v>284</v>
      </c>
      <c r="E27115" s="815">
        <v>2034</v>
      </c>
    </row>
    <row r="27116" spans="1:5">
      <c r="A27116" s="816">
        <f t="shared" si="1765"/>
        <v>49007</v>
      </c>
      <c r="B27116" s="815">
        <f t="shared" si="1766"/>
        <v>63</v>
      </c>
      <c r="C27116" s="815">
        <f t="shared" si="1767"/>
        <v>303</v>
      </c>
      <c r="D27116" s="815">
        <f t="shared" si="1768"/>
        <v>283</v>
      </c>
      <c r="E27116" s="815">
        <v>2034</v>
      </c>
    </row>
    <row r="27117" spans="1:5">
      <c r="A27117" s="816">
        <f t="shared" si="1765"/>
        <v>49008</v>
      </c>
      <c r="B27117" s="815">
        <f t="shared" si="1766"/>
        <v>64</v>
      </c>
      <c r="C27117" s="815">
        <f t="shared" si="1767"/>
        <v>302</v>
      </c>
      <c r="D27117" s="815">
        <f t="shared" si="1768"/>
        <v>282</v>
      </c>
      <c r="E27117" s="815">
        <v>2034</v>
      </c>
    </row>
    <row r="27118" spans="1:5">
      <c r="A27118" s="816">
        <f t="shared" si="1765"/>
        <v>49009</v>
      </c>
      <c r="B27118" s="815">
        <f t="shared" si="1766"/>
        <v>65</v>
      </c>
      <c r="C27118" s="815">
        <f t="shared" si="1767"/>
        <v>301</v>
      </c>
      <c r="D27118" s="815">
        <f t="shared" si="1768"/>
        <v>281</v>
      </c>
      <c r="E27118" s="815">
        <v>2034</v>
      </c>
    </row>
    <row r="27119" spans="1:5">
      <c r="A27119" s="816">
        <f t="shared" si="1765"/>
        <v>49010</v>
      </c>
      <c r="B27119" s="815">
        <f t="shared" si="1766"/>
        <v>66</v>
      </c>
      <c r="C27119" s="815">
        <f t="shared" si="1767"/>
        <v>300</v>
      </c>
      <c r="D27119" s="815">
        <f t="shared" si="1768"/>
        <v>280</v>
      </c>
      <c r="E27119" s="815">
        <v>2034</v>
      </c>
    </row>
    <row r="27120" spans="1:5">
      <c r="A27120" s="816">
        <f t="shared" si="1765"/>
        <v>49011</v>
      </c>
      <c r="B27120" s="815">
        <f t="shared" si="1766"/>
        <v>67</v>
      </c>
      <c r="C27120" s="815">
        <f t="shared" si="1767"/>
        <v>299</v>
      </c>
      <c r="D27120" s="815">
        <f t="shared" si="1768"/>
        <v>279</v>
      </c>
      <c r="E27120" s="815">
        <v>2034</v>
      </c>
    </row>
    <row r="27121" spans="1:5">
      <c r="A27121" s="816">
        <f t="shared" si="1765"/>
        <v>49012</v>
      </c>
      <c r="B27121" s="815">
        <f t="shared" si="1766"/>
        <v>68</v>
      </c>
      <c r="C27121" s="815">
        <f t="shared" si="1767"/>
        <v>298</v>
      </c>
      <c r="D27121" s="815">
        <f t="shared" si="1768"/>
        <v>278</v>
      </c>
      <c r="E27121" s="815">
        <v>2034</v>
      </c>
    </row>
    <row r="27122" spans="1:5">
      <c r="A27122" s="816">
        <f t="shared" si="1765"/>
        <v>49013</v>
      </c>
      <c r="B27122" s="815">
        <f t="shared" si="1766"/>
        <v>69</v>
      </c>
      <c r="C27122" s="815">
        <f t="shared" si="1767"/>
        <v>297</v>
      </c>
      <c r="D27122" s="815">
        <f t="shared" si="1768"/>
        <v>277</v>
      </c>
      <c r="E27122" s="815">
        <v>2034</v>
      </c>
    </row>
    <row r="27123" spans="1:5">
      <c r="A27123" s="816">
        <f t="shared" ref="A27123:A27186" si="1769">A27122+1</f>
        <v>49014</v>
      </c>
      <c r="B27123" s="815">
        <f t="shared" si="1766"/>
        <v>70</v>
      </c>
      <c r="C27123" s="815">
        <f t="shared" si="1767"/>
        <v>296</v>
      </c>
      <c r="D27123" s="815">
        <f t="shared" si="1768"/>
        <v>276</v>
      </c>
      <c r="E27123" s="815">
        <v>2034</v>
      </c>
    </row>
    <row r="27124" spans="1:5">
      <c r="A27124" s="816">
        <f t="shared" si="1769"/>
        <v>49015</v>
      </c>
      <c r="B27124" s="815">
        <f t="shared" si="1766"/>
        <v>71</v>
      </c>
      <c r="C27124" s="815">
        <f t="shared" si="1767"/>
        <v>295</v>
      </c>
      <c r="D27124" s="815">
        <f t="shared" si="1768"/>
        <v>275</v>
      </c>
      <c r="E27124" s="815">
        <v>2034</v>
      </c>
    </row>
    <row r="27125" spans="1:5">
      <c r="A27125" s="816">
        <f t="shared" si="1769"/>
        <v>49016</v>
      </c>
      <c r="B27125" s="815">
        <f t="shared" si="1766"/>
        <v>72</v>
      </c>
      <c r="C27125" s="815">
        <f t="shared" si="1767"/>
        <v>294</v>
      </c>
      <c r="D27125" s="815">
        <f t="shared" si="1768"/>
        <v>274</v>
      </c>
      <c r="E27125" s="815">
        <v>2034</v>
      </c>
    </row>
    <row r="27126" spans="1:5">
      <c r="A27126" s="816">
        <f t="shared" si="1769"/>
        <v>49017</v>
      </c>
      <c r="B27126" s="815">
        <f t="shared" si="1766"/>
        <v>73</v>
      </c>
      <c r="C27126" s="815">
        <f t="shared" si="1767"/>
        <v>293</v>
      </c>
      <c r="D27126" s="815">
        <f t="shared" si="1768"/>
        <v>273</v>
      </c>
      <c r="E27126" s="815">
        <v>2034</v>
      </c>
    </row>
    <row r="27127" spans="1:5">
      <c r="A27127" s="816">
        <f t="shared" si="1769"/>
        <v>49018</v>
      </c>
      <c r="B27127" s="815">
        <f t="shared" si="1766"/>
        <v>74</v>
      </c>
      <c r="C27127" s="815">
        <f t="shared" si="1767"/>
        <v>292</v>
      </c>
      <c r="D27127" s="815">
        <f t="shared" si="1768"/>
        <v>272</v>
      </c>
      <c r="E27127" s="815">
        <v>2034</v>
      </c>
    </row>
    <row r="27128" spans="1:5">
      <c r="A27128" s="816">
        <f t="shared" si="1769"/>
        <v>49019</v>
      </c>
      <c r="B27128" s="815">
        <f t="shared" si="1766"/>
        <v>75</v>
      </c>
      <c r="C27128" s="815">
        <f t="shared" si="1767"/>
        <v>291</v>
      </c>
      <c r="D27128" s="815">
        <f t="shared" si="1768"/>
        <v>271</v>
      </c>
      <c r="E27128" s="815">
        <v>2034</v>
      </c>
    </row>
    <row r="27129" spans="1:5">
      <c r="A27129" s="816">
        <f t="shared" si="1769"/>
        <v>49020</v>
      </c>
      <c r="B27129" s="815">
        <f t="shared" si="1766"/>
        <v>76</v>
      </c>
      <c r="C27129" s="815">
        <f t="shared" si="1767"/>
        <v>290</v>
      </c>
      <c r="D27129" s="815">
        <f t="shared" si="1768"/>
        <v>270</v>
      </c>
      <c r="E27129" s="815">
        <v>2034</v>
      </c>
    </row>
    <row r="27130" spans="1:5">
      <c r="A27130" s="816">
        <f t="shared" si="1769"/>
        <v>49021</v>
      </c>
      <c r="B27130" s="815">
        <f t="shared" si="1766"/>
        <v>77</v>
      </c>
      <c r="C27130" s="815">
        <f t="shared" si="1767"/>
        <v>289</v>
      </c>
      <c r="D27130" s="815">
        <f t="shared" si="1768"/>
        <v>269</v>
      </c>
      <c r="E27130" s="815">
        <v>2034</v>
      </c>
    </row>
    <row r="27131" spans="1:5">
      <c r="A27131" s="816">
        <f t="shared" si="1769"/>
        <v>49022</v>
      </c>
      <c r="B27131" s="815">
        <f t="shared" si="1766"/>
        <v>78</v>
      </c>
      <c r="C27131" s="815">
        <f t="shared" si="1767"/>
        <v>288</v>
      </c>
      <c r="D27131" s="815">
        <f t="shared" si="1768"/>
        <v>268</v>
      </c>
      <c r="E27131" s="815">
        <v>2034</v>
      </c>
    </row>
    <row r="27132" spans="1:5">
      <c r="A27132" s="816">
        <f t="shared" si="1769"/>
        <v>49023</v>
      </c>
      <c r="B27132" s="815">
        <f t="shared" si="1766"/>
        <v>79</v>
      </c>
      <c r="C27132" s="815">
        <f t="shared" si="1767"/>
        <v>287</v>
      </c>
      <c r="D27132" s="815">
        <f t="shared" si="1768"/>
        <v>267</v>
      </c>
      <c r="E27132" s="815">
        <v>2034</v>
      </c>
    </row>
    <row r="27133" spans="1:5">
      <c r="A27133" s="816">
        <f t="shared" si="1769"/>
        <v>49024</v>
      </c>
      <c r="B27133" s="815">
        <f t="shared" si="1766"/>
        <v>80</v>
      </c>
      <c r="C27133" s="815">
        <f t="shared" si="1767"/>
        <v>286</v>
      </c>
      <c r="D27133" s="815">
        <f t="shared" si="1768"/>
        <v>266</v>
      </c>
      <c r="E27133" s="815">
        <v>2034</v>
      </c>
    </row>
    <row r="27134" spans="1:5">
      <c r="A27134" s="816">
        <f t="shared" si="1769"/>
        <v>49025</v>
      </c>
      <c r="B27134" s="815">
        <f t="shared" si="1766"/>
        <v>81</v>
      </c>
      <c r="C27134" s="815">
        <f t="shared" si="1767"/>
        <v>285</v>
      </c>
      <c r="D27134" s="815">
        <f t="shared" si="1768"/>
        <v>265</v>
      </c>
      <c r="E27134" s="815">
        <v>2034</v>
      </c>
    </row>
    <row r="27135" spans="1:5">
      <c r="A27135" s="816">
        <f t="shared" si="1769"/>
        <v>49026</v>
      </c>
      <c r="B27135" s="815">
        <f t="shared" si="1766"/>
        <v>82</v>
      </c>
      <c r="C27135" s="815">
        <f t="shared" si="1767"/>
        <v>284</v>
      </c>
      <c r="D27135" s="815">
        <f t="shared" si="1768"/>
        <v>264</v>
      </c>
      <c r="E27135" s="815">
        <v>2034</v>
      </c>
    </row>
    <row r="27136" spans="1:5">
      <c r="A27136" s="816">
        <f t="shared" si="1769"/>
        <v>49027</v>
      </c>
      <c r="B27136" s="815">
        <f t="shared" si="1766"/>
        <v>83</v>
      </c>
      <c r="C27136" s="815">
        <f t="shared" si="1767"/>
        <v>283</v>
      </c>
      <c r="D27136" s="815">
        <f t="shared" si="1768"/>
        <v>263</v>
      </c>
      <c r="E27136" s="815">
        <v>2034</v>
      </c>
    </row>
    <row r="27137" spans="1:5">
      <c r="A27137" s="816">
        <f t="shared" si="1769"/>
        <v>49028</v>
      </c>
      <c r="B27137" s="815">
        <f t="shared" si="1766"/>
        <v>84</v>
      </c>
      <c r="C27137" s="815">
        <f t="shared" si="1767"/>
        <v>282</v>
      </c>
      <c r="D27137" s="815">
        <f t="shared" si="1768"/>
        <v>262</v>
      </c>
      <c r="E27137" s="815">
        <v>2034</v>
      </c>
    </row>
    <row r="27138" spans="1:5">
      <c r="A27138" s="816">
        <f t="shared" si="1769"/>
        <v>49029</v>
      </c>
      <c r="B27138" s="815">
        <f t="shared" si="1766"/>
        <v>85</v>
      </c>
      <c r="C27138" s="815">
        <f t="shared" si="1767"/>
        <v>281</v>
      </c>
      <c r="D27138" s="815">
        <f t="shared" si="1768"/>
        <v>261</v>
      </c>
      <c r="E27138" s="815">
        <v>2034</v>
      </c>
    </row>
    <row r="27139" spans="1:5">
      <c r="A27139" s="816">
        <f t="shared" si="1769"/>
        <v>49030</v>
      </c>
      <c r="B27139" s="815">
        <f t="shared" si="1766"/>
        <v>86</v>
      </c>
      <c r="C27139" s="815">
        <f t="shared" si="1767"/>
        <v>280</v>
      </c>
      <c r="D27139" s="815">
        <f t="shared" si="1768"/>
        <v>260</v>
      </c>
      <c r="E27139" s="815">
        <v>2034</v>
      </c>
    </row>
    <row r="27140" spans="1:5">
      <c r="A27140" s="816">
        <f t="shared" si="1769"/>
        <v>49031</v>
      </c>
      <c r="B27140" s="815">
        <f t="shared" si="1766"/>
        <v>87</v>
      </c>
      <c r="C27140" s="815">
        <f t="shared" si="1767"/>
        <v>279</v>
      </c>
      <c r="D27140" s="815">
        <f t="shared" si="1768"/>
        <v>259</v>
      </c>
      <c r="E27140" s="815">
        <v>2034</v>
      </c>
    </row>
    <row r="27141" spans="1:5">
      <c r="A27141" s="816">
        <f t="shared" si="1769"/>
        <v>49032</v>
      </c>
      <c r="B27141" s="815">
        <f t="shared" si="1766"/>
        <v>88</v>
      </c>
      <c r="C27141" s="815">
        <f t="shared" si="1767"/>
        <v>278</v>
      </c>
      <c r="D27141" s="815">
        <f t="shared" si="1768"/>
        <v>258</v>
      </c>
      <c r="E27141" s="815">
        <v>2034</v>
      </c>
    </row>
    <row r="27142" spans="1:5">
      <c r="A27142" s="816">
        <f t="shared" si="1769"/>
        <v>49033</v>
      </c>
      <c r="B27142" s="815">
        <f t="shared" si="1766"/>
        <v>89</v>
      </c>
      <c r="C27142" s="815">
        <f t="shared" si="1767"/>
        <v>277</v>
      </c>
      <c r="D27142" s="815">
        <f t="shared" si="1768"/>
        <v>257</v>
      </c>
      <c r="E27142" s="815">
        <v>2034</v>
      </c>
    </row>
    <row r="27143" spans="1:5">
      <c r="A27143" s="816">
        <f t="shared" si="1769"/>
        <v>49034</v>
      </c>
      <c r="B27143" s="815">
        <f t="shared" si="1766"/>
        <v>90</v>
      </c>
      <c r="C27143" s="815">
        <f t="shared" si="1767"/>
        <v>276</v>
      </c>
      <c r="D27143" s="815">
        <f t="shared" si="1768"/>
        <v>256</v>
      </c>
      <c r="E27143" s="815">
        <v>2034</v>
      </c>
    </row>
    <row r="27144" spans="1:5">
      <c r="A27144" s="816">
        <f t="shared" si="1769"/>
        <v>49035</v>
      </c>
      <c r="B27144" s="815">
        <f t="shared" si="1766"/>
        <v>91</v>
      </c>
      <c r="C27144" s="815">
        <f t="shared" si="1767"/>
        <v>275</v>
      </c>
      <c r="D27144" s="815">
        <f t="shared" si="1768"/>
        <v>255</v>
      </c>
      <c r="E27144" s="815">
        <v>2034</v>
      </c>
    </row>
    <row r="27145" spans="1:5">
      <c r="A27145" s="816">
        <f t="shared" si="1769"/>
        <v>49036</v>
      </c>
      <c r="B27145" s="815">
        <f t="shared" si="1766"/>
        <v>92</v>
      </c>
      <c r="C27145" s="815">
        <f t="shared" si="1767"/>
        <v>274</v>
      </c>
      <c r="D27145" s="815">
        <f t="shared" si="1768"/>
        <v>254</v>
      </c>
      <c r="E27145" s="815">
        <v>2034</v>
      </c>
    </row>
    <row r="27146" spans="1:5">
      <c r="A27146" s="816">
        <f t="shared" si="1769"/>
        <v>49037</v>
      </c>
      <c r="B27146" s="815">
        <f t="shared" si="1766"/>
        <v>93</v>
      </c>
      <c r="C27146" s="815">
        <f t="shared" si="1767"/>
        <v>273</v>
      </c>
      <c r="D27146" s="815">
        <f t="shared" si="1768"/>
        <v>253</v>
      </c>
      <c r="E27146" s="815">
        <v>2034</v>
      </c>
    </row>
    <row r="27147" spans="1:5">
      <c r="A27147" s="816">
        <f t="shared" si="1769"/>
        <v>49038</v>
      </c>
      <c r="B27147" s="815">
        <f t="shared" si="1766"/>
        <v>94</v>
      </c>
      <c r="C27147" s="815">
        <f t="shared" si="1767"/>
        <v>272</v>
      </c>
      <c r="D27147" s="815">
        <f t="shared" si="1768"/>
        <v>252</v>
      </c>
      <c r="E27147" s="815">
        <v>2034</v>
      </c>
    </row>
    <row r="27148" spans="1:5">
      <c r="A27148" s="816">
        <f t="shared" si="1769"/>
        <v>49039</v>
      </c>
      <c r="B27148" s="815">
        <f t="shared" si="1766"/>
        <v>95</v>
      </c>
      <c r="C27148" s="815">
        <f t="shared" si="1767"/>
        <v>271</v>
      </c>
      <c r="D27148" s="815">
        <f t="shared" si="1768"/>
        <v>251</v>
      </c>
      <c r="E27148" s="815">
        <v>2034</v>
      </c>
    </row>
    <row r="27149" spans="1:5">
      <c r="A27149" s="816">
        <f t="shared" si="1769"/>
        <v>49040</v>
      </c>
      <c r="B27149" s="815">
        <f t="shared" si="1766"/>
        <v>96</v>
      </c>
      <c r="C27149" s="815">
        <f t="shared" si="1767"/>
        <v>270</v>
      </c>
      <c r="D27149" s="815">
        <f t="shared" si="1768"/>
        <v>250</v>
      </c>
      <c r="E27149" s="815">
        <v>2034</v>
      </c>
    </row>
    <row r="27150" spans="1:5">
      <c r="A27150" s="816">
        <f t="shared" si="1769"/>
        <v>49041</v>
      </c>
      <c r="B27150" s="815">
        <f t="shared" si="1766"/>
        <v>97</v>
      </c>
      <c r="C27150" s="815">
        <f t="shared" si="1767"/>
        <v>269</v>
      </c>
      <c r="D27150" s="815">
        <f t="shared" si="1768"/>
        <v>249</v>
      </c>
      <c r="E27150" s="815">
        <v>2034</v>
      </c>
    </row>
    <row r="27151" spans="1:5">
      <c r="A27151" s="816">
        <f t="shared" si="1769"/>
        <v>49042</v>
      </c>
      <c r="B27151" s="815">
        <f t="shared" si="1766"/>
        <v>98</v>
      </c>
      <c r="C27151" s="815">
        <f t="shared" si="1767"/>
        <v>268</v>
      </c>
      <c r="D27151" s="815">
        <f t="shared" si="1768"/>
        <v>248</v>
      </c>
      <c r="E27151" s="815">
        <v>2034</v>
      </c>
    </row>
    <row r="27152" spans="1:5">
      <c r="A27152" s="816">
        <f t="shared" si="1769"/>
        <v>49043</v>
      </c>
      <c r="B27152" s="815">
        <f t="shared" si="1766"/>
        <v>99</v>
      </c>
      <c r="C27152" s="815">
        <f t="shared" si="1767"/>
        <v>267</v>
      </c>
      <c r="D27152" s="815">
        <f t="shared" si="1768"/>
        <v>247</v>
      </c>
      <c r="E27152" s="815">
        <v>2034</v>
      </c>
    </row>
    <row r="27153" spans="1:5">
      <c r="A27153" s="816">
        <f t="shared" si="1769"/>
        <v>49044</v>
      </c>
      <c r="B27153" s="815">
        <f t="shared" si="1766"/>
        <v>100</v>
      </c>
      <c r="C27153" s="815">
        <f t="shared" si="1767"/>
        <v>266</v>
      </c>
      <c r="D27153" s="815">
        <f t="shared" si="1768"/>
        <v>246</v>
      </c>
      <c r="E27153" s="815">
        <v>2034</v>
      </c>
    </row>
    <row r="27154" spans="1:5">
      <c r="A27154" s="816">
        <f t="shared" si="1769"/>
        <v>49045</v>
      </c>
      <c r="B27154" s="815">
        <f t="shared" si="1766"/>
        <v>101</v>
      </c>
      <c r="C27154" s="815">
        <f t="shared" si="1767"/>
        <v>265</v>
      </c>
      <c r="D27154" s="815">
        <f t="shared" si="1768"/>
        <v>245</v>
      </c>
      <c r="E27154" s="815">
        <v>2034</v>
      </c>
    </row>
    <row r="27155" spans="1:5">
      <c r="A27155" s="816">
        <f t="shared" si="1769"/>
        <v>49046</v>
      </c>
      <c r="B27155" s="815">
        <f t="shared" si="1766"/>
        <v>102</v>
      </c>
      <c r="C27155" s="815">
        <f t="shared" si="1767"/>
        <v>264</v>
      </c>
      <c r="D27155" s="815">
        <f t="shared" si="1768"/>
        <v>244</v>
      </c>
      <c r="E27155" s="815">
        <v>2034</v>
      </c>
    </row>
    <row r="27156" spans="1:5">
      <c r="A27156" s="816">
        <f t="shared" si="1769"/>
        <v>49047</v>
      </c>
      <c r="B27156" s="815">
        <f t="shared" si="1766"/>
        <v>103</v>
      </c>
      <c r="C27156" s="815">
        <f t="shared" si="1767"/>
        <v>263</v>
      </c>
      <c r="D27156" s="815">
        <f t="shared" si="1768"/>
        <v>243</v>
      </c>
      <c r="E27156" s="815">
        <v>2034</v>
      </c>
    </row>
    <row r="27157" spans="1:5">
      <c r="A27157" s="816">
        <f t="shared" si="1769"/>
        <v>49048</v>
      </c>
      <c r="B27157" s="815">
        <f t="shared" si="1766"/>
        <v>104</v>
      </c>
      <c r="C27157" s="815">
        <f t="shared" si="1767"/>
        <v>262</v>
      </c>
      <c r="D27157" s="815">
        <f t="shared" si="1768"/>
        <v>242</v>
      </c>
      <c r="E27157" s="815">
        <v>2034</v>
      </c>
    </row>
    <row r="27158" spans="1:5">
      <c r="A27158" s="816">
        <f t="shared" si="1769"/>
        <v>49049</v>
      </c>
      <c r="B27158" s="815">
        <f t="shared" si="1766"/>
        <v>105</v>
      </c>
      <c r="C27158" s="815">
        <f t="shared" si="1767"/>
        <v>261</v>
      </c>
      <c r="D27158" s="815">
        <f t="shared" si="1768"/>
        <v>241</v>
      </c>
      <c r="E27158" s="815">
        <v>2034</v>
      </c>
    </row>
    <row r="27159" spans="1:5">
      <c r="A27159" s="816">
        <f t="shared" si="1769"/>
        <v>49050</v>
      </c>
      <c r="B27159" s="815">
        <f t="shared" si="1766"/>
        <v>106</v>
      </c>
      <c r="C27159" s="815">
        <f t="shared" si="1767"/>
        <v>260</v>
      </c>
      <c r="D27159" s="815">
        <f t="shared" si="1768"/>
        <v>240</v>
      </c>
      <c r="E27159" s="815">
        <v>2034</v>
      </c>
    </row>
    <row r="27160" spans="1:5">
      <c r="A27160" s="816">
        <f t="shared" si="1769"/>
        <v>49051</v>
      </c>
      <c r="B27160" s="815">
        <f t="shared" si="1766"/>
        <v>107</v>
      </c>
      <c r="C27160" s="815">
        <f t="shared" si="1767"/>
        <v>259</v>
      </c>
      <c r="D27160" s="815">
        <f t="shared" si="1768"/>
        <v>239</v>
      </c>
      <c r="E27160" s="815">
        <v>2034</v>
      </c>
    </row>
    <row r="27161" spans="1:5">
      <c r="A27161" s="816">
        <f t="shared" si="1769"/>
        <v>49052</v>
      </c>
      <c r="B27161" s="815">
        <f t="shared" si="1766"/>
        <v>108</v>
      </c>
      <c r="C27161" s="815">
        <f t="shared" si="1767"/>
        <v>258</v>
      </c>
      <c r="D27161" s="815">
        <f t="shared" si="1768"/>
        <v>238</v>
      </c>
      <c r="E27161" s="815">
        <v>2034</v>
      </c>
    </row>
    <row r="27162" spans="1:5">
      <c r="A27162" s="816">
        <f t="shared" si="1769"/>
        <v>49053</v>
      </c>
      <c r="B27162" s="815">
        <f t="shared" si="1766"/>
        <v>109</v>
      </c>
      <c r="C27162" s="815">
        <f t="shared" si="1767"/>
        <v>257</v>
      </c>
      <c r="D27162" s="815">
        <f t="shared" si="1768"/>
        <v>237</v>
      </c>
      <c r="E27162" s="815">
        <v>2034</v>
      </c>
    </row>
    <row r="27163" spans="1:5">
      <c r="A27163" s="816">
        <f t="shared" si="1769"/>
        <v>49054</v>
      </c>
      <c r="B27163" s="815">
        <f t="shared" ref="B27163:B27226" si="1770">B27162+1</f>
        <v>110</v>
      </c>
      <c r="C27163" s="815">
        <f t="shared" ref="C27163:C27226" si="1771">C27162-1</f>
        <v>256</v>
      </c>
      <c r="D27163" s="815">
        <f t="shared" ref="D27163:D27226" si="1772">D27162-1</f>
        <v>236</v>
      </c>
      <c r="E27163" s="815">
        <v>2034</v>
      </c>
    </row>
    <row r="27164" spans="1:5">
      <c r="A27164" s="816">
        <f t="shared" si="1769"/>
        <v>49055</v>
      </c>
      <c r="B27164" s="815">
        <f t="shared" si="1770"/>
        <v>111</v>
      </c>
      <c r="C27164" s="815">
        <f t="shared" si="1771"/>
        <v>255</v>
      </c>
      <c r="D27164" s="815">
        <f t="shared" si="1772"/>
        <v>235</v>
      </c>
      <c r="E27164" s="815">
        <v>2034</v>
      </c>
    </row>
    <row r="27165" spans="1:5">
      <c r="A27165" s="816">
        <f t="shared" si="1769"/>
        <v>49056</v>
      </c>
      <c r="B27165" s="815">
        <f t="shared" si="1770"/>
        <v>112</v>
      </c>
      <c r="C27165" s="815">
        <f t="shared" si="1771"/>
        <v>254</v>
      </c>
      <c r="D27165" s="815">
        <f t="shared" si="1772"/>
        <v>234</v>
      </c>
      <c r="E27165" s="815">
        <v>2034</v>
      </c>
    </row>
    <row r="27166" spans="1:5">
      <c r="A27166" s="816">
        <f t="shared" si="1769"/>
        <v>49057</v>
      </c>
      <c r="B27166" s="815">
        <f t="shared" si="1770"/>
        <v>113</v>
      </c>
      <c r="C27166" s="815">
        <f t="shared" si="1771"/>
        <v>253</v>
      </c>
      <c r="D27166" s="815">
        <f t="shared" si="1772"/>
        <v>233</v>
      </c>
      <c r="E27166" s="815">
        <v>2034</v>
      </c>
    </row>
    <row r="27167" spans="1:5">
      <c r="A27167" s="816">
        <f t="shared" si="1769"/>
        <v>49058</v>
      </c>
      <c r="B27167" s="815">
        <f t="shared" si="1770"/>
        <v>114</v>
      </c>
      <c r="C27167" s="815">
        <f t="shared" si="1771"/>
        <v>252</v>
      </c>
      <c r="D27167" s="815">
        <f t="shared" si="1772"/>
        <v>232</v>
      </c>
      <c r="E27167" s="815">
        <v>2034</v>
      </c>
    </row>
    <row r="27168" spans="1:5">
      <c r="A27168" s="816">
        <f t="shared" si="1769"/>
        <v>49059</v>
      </c>
      <c r="B27168" s="815">
        <f t="shared" si="1770"/>
        <v>115</v>
      </c>
      <c r="C27168" s="815">
        <f t="shared" si="1771"/>
        <v>251</v>
      </c>
      <c r="D27168" s="815">
        <f t="shared" si="1772"/>
        <v>231</v>
      </c>
      <c r="E27168" s="815">
        <v>2034</v>
      </c>
    </row>
    <row r="27169" spans="1:5">
      <c r="A27169" s="816">
        <f t="shared" si="1769"/>
        <v>49060</v>
      </c>
      <c r="B27169" s="815">
        <f t="shared" si="1770"/>
        <v>116</v>
      </c>
      <c r="C27169" s="815">
        <f t="shared" si="1771"/>
        <v>250</v>
      </c>
      <c r="D27169" s="815">
        <f t="shared" si="1772"/>
        <v>230</v>
      </c>
      <c r="E27169" s="815">
        <v>2034</v>
      </c>
    </row>
    <row r="27170" spans="1:5">
      <c r="A27170" s="816">
        <f t="shared" si="1769"/>
        <v>49061</v>
      </c>
      <c r="B27170" s="815">
        <f t="shared" si="1770"/>
        <v>117</v>
      </c>
      <c r="C27170" s="815">
        <f t="shared" si="1771"/>
        <v>249</v>
      </c>
      <c r="D27170" s="815">
        <f t="shared" si="1772"/>
        <v>229</v>
      </c>
      <c r="E27170" s="815">
        <v>2034</v>
      </c>
    </row>
    <row r="27171" spans="1:5">
      <c r="A27171" s="816">
        <f t="shared" si="1769"/>
        <v>49062</v>
      </c>
      <c r="B27171" s="815">
        <f t="shared" si="1770"/>
        <v>118</v>
      </c>
      <c r="C27171" s="815">
        <f t="shared" si="1771"/>
        <v>248</v>
      </c>
      <c r="D27171" s="815">
        <f t="shared" si="1772"/>
        <v>228</v>
      </c>
      <c r="E27171" s="815">
        <v>2034</v>
      </c>
    </row>
    <row r="27172" spans="1:5">
      <c r="A27172" s="816">
        <f t="shared" si="1769"/>
        <v>49063</v>
      </c>
      <c r="B27172" s="815">
        <f t="shared" si="1770"/>
        <v>119</v>
      </c>
      <c r="C27172" s="815">
        <f t="shared" si="1771"/>
        <v>247</v>
      </c>
      <c r="D27172" s="815">
        <f t="shared" si="1772"/>
        <v>227</v>
      </c>
      <c r="E27172" s="815">
        <v>2034</v>
      </c>
    </row>
    <row r="27173" spans="1:5">
      <c r="A27173" s="816">
        <f t="shared" si="1769"/>
        <v>49064</v>
      </c>
      <c r="B27173" s="815">
        <f t="shared" si="1770"/>
        <v>120</v>
      </c>
      <c r="C27173" s="815">
        <f t="shared" si="1771"/>
        <v>246</v>
      </c>
      <c r="D27173" s="815">
        <f t="shared" si="1772"/>
        <v>226</v>
      </c>
      <c r="E27173" s="815">
        <v>2034</v>
      </c>
    </row>
    <row r="27174" spans="1:5">
      <c r="A27174" s="816">
        <f t="shared" si="1769"/>
        <v>49065</v>
      </c>
      <c r="B27174" s="815">
        <f t="shared" si="1770"/>
        <v>121</v>
      </c>
      <c r="C27174" s="815">
        <f t="shared" si="1771"/>
        <v>245</v>
      </c>
      <c r="D27174" s="815">
        <f t="shared" si="1772"/>
        <v>225</v>
      </c>
      <c r="E27174" s="815">
        <v>2034</v>
      </c>
    </row>
    <row r="27175" spans="1:5">
      <c r="A27175" s="816">
        <f t="shared" si="1769"/>
        <v>49066</v>
      </c>
      <c r="B27175" s="815">
        <f t="shared" si="1770"/>
        <v>122</v>
      </c>
      <c r="C27175" s="815">
        <f t="shared" si="1771"/>
        <v>244</v>
      </c>
      <c r="D27175" s="815">
        <f t="shared" si="1772"/>
        <v>224</v>
      </c>
      <c r="E27175" s="815">
        <v>2034</v>
      </c>
    </row>
    <row r="27176" spans="1:5">
      <c r="A27176" s="816">
        <f t="shared" si="1769"/>
        <v>49067</v>
      </c>
      <c r="B27176" s="815">
        <f t="shared" si="1770"/>
        <v>123</v>
      </c>
      <c r="C27176" s="815">
        <f t="shared" si="1771"/>
        <v>243</v>
      </c>
      <c r="D27176" s="815">
        <f t="shared" si="1772"/>
        <v>223</v>
      </c>
      <c r="E27176" s="815">
        <v>2034</v>
      </c>
    </row>
    <row r="27177" spans="1:5">
      <c r="A27177" s="816">
        <f t="shared" si="1769"/>
        <v>49068</v>
      </c>
      <c r="B27177" s="815">
        <f t="shared" si="1770"/>
        <v>124</v>
      </c>
      <c r="C27177" s="815">
        <f t="shared" si="1771"/>
        <v>242</v>
      </c>
      <c r="D27177" s="815">
        <f t="shared" si="1772"/>
        <v>222</v>
      </c>
      <c r="E27177" s="815">
        <v>2034</v>
      </c>
    </row>
    <row r="27178" spans="1:5">
      <c r="A27178" s="816">
        <f t="shared" si="1769"/>
        <v>49069</v>
      </c>
      <c r="B27178" s="815">
        <f t="shared" si="1770"/>
        <v>125</v>
      </c>
      <c r="C27178" s="815">
        <f t="shared" si="1771"/>
        <v>241</v>
      </c>
      <c r="D27178" s="815">
        <f t="shared" si="1772"/>
        <v>221</v>
      </c>
      <c r="E27178" s="815">
        <v>2034</v>
      </c>
    </row>
    <row r="27179" spans="1:5">
      <c r="A27179" s="816">
        <f t="shared" si="1769"/>
        <v>49070</v>
      </c>
      <c r="B27179" s="815">
        <f t="shared" si="1770"/>
        <v>126</v>
      </c>
      <c r="C27179" s="815">
        <f t="shared" si="1771"/>
        <v>240</v>
      </c>
      <c r="D27179" s="815">
        <f t="shared" si="1772"/>
        <v>220</v>
      </c>
      <c r="E27179" s="815">
        <v>2034</v>
      </c>
    </row>
    <row r="27180" spans="1:5">
      <c r="A27180" s="816">
        <f t="shared" si="1769"/>
        <v>49071</v>
      </c>
      <c r="B27180" s="815">
        <f t="shared" si="1770"/>
        <v>127</v>
      </c>
      <c r="C27180" s="815">
        <f t="shared" si="1771"/>
        <v>239</v>
      </c>
      <c r="D27180" s="815">
        <f t="shared" si="1772"/>
        <v>219</v>
      </c>
      <c r="E27180" s="815">
        <v>2034</v>
      </c>
    </row>
    <row r="27181" spans="1:5">
      <c r="A27181" s="816">
        <f t="shared" si="1769"/>
        <v>49072</v>
      </c>
      <c r="B27181" s="815">
        <f t="shared" si="1770"/>
        <v>128</v>
      </c>
      <c r="C27181" s="815">
        <f t="shared" si="1771"/>
        <v>238</v>
      </c>
      <c r="D27181" s="815">
        <f t="shared" si="1772"/>
        <v>218</v>
      </c>
      <c r="E27181" s="815">
        <v>2034</v>
      </c>
    </row>
    <row r="27182" spans="1:5">
      <c r="A27182" s="816">
        <f t="shared" si="1769"/>
        <v>49073</v>
      </c>
      <c r="B27182" s="815">
        <f t="shared" si="1770"/>
        <v>129</v>
      </c>
      <c r="C27182" s="815">
        <f t="shared" si="1771"/>
        <v>237</v>
      </c>
      <c r="D27182" s="815">
        <f t="shared" si="1772"/>
        <v>217</v>
      </c>
      <c r="E27182" s="815">
        <v>2034</v>
      </c>
    </row>
    <row r="27183" spans="1:5">
      <c r="A27183" s="816">
        <f t="shared" si="1769"/>
        <v>49074</v>
      </c>
      <c r="B27183" s="815">
        <f t="shared" si="1770"/>
        <v>130</v>
      </c>
      <c r="C27183" s="815">
        <f t="shared" si="1771"/>
        <v>236</v>
      </c>
      <c r="D27183" s="815">
        <f t="shared" si="1772"/>
        <v>216</v>
      </c>
      <c r="E27183" s="815">
        <v>2034</v>
      </c>
    </row>
    <row r="27184" spans="1:5">
      <c r="A27184" s="816">
        <f t="shared" si="1769"/>
        <v>49075</v>
      </c>
      <c r="B27184" s="815">
        <f t="shared" si="1770"/>
        <v>131</v>
      </c>
      <c r="C27184" s="815">
        <f t="shared" si="1771"/>
        <v>235</v>
      </c>
      <c r="D27184" s="815">
        <f t="shared" si="1772"/>
        <v>215</v>
      </c>
      <c r="E27184" s="815">
        <v>2034</v>
      </c>
    </row>
    <row r="27185" spans="1:5">
      <c r="A27185" s="816">
        <f t="shared" si="1769"/>
        <v>49076</v>
      </c>
      <c r="B27185" s="815">
        <f t="shared" si="1770"/>
        <v>132</v>
      </c>
      <c r="C27185" s="815">
        <f t="shared" si="1771"/>
        <v>234</v>
      </c>
      <c r="D27185" s="815">
        <f t="shared" si="1772"/>
        <v>214</v>
      </c>
      <c r="E27185" s="815">
        <v>2034</v>
      </c>
    </row>
    <row r="27186" spans="1:5">
      <c r="A27186" s="816">
        <f t="shared" si="1769"/>
        <v>49077</v>
      </c>
      <c r="B27186" s="815">
        <f t="shared" si="1770"/>
        <v>133</v>
      </c>
      <c r="C27186" s="815">
        <f t="shared" si="1771"/>
        <v>233</v>
      </c>
      <c r="D27186" s="815">
        <f t="shared" si="1772"/>
        <v>213</v>
      </c>
      <c r="E27186" s="815">
        <v>2034</v>
      </c>
    </row>
    <row r="27187" spans="1:5">
      <c r="A27187" s="816">
        <f t="shared" ref="A27187:A27250" si="1773">A27186+1</f>
        <v>49078</v>
      </c>
      <c r="B27187" s="815">
        <f t="shared" si="1770"/>
        <v>134</v>
      </c>
      <c r="C27187" s="815">
        <f t="shared" si="1771"/>
        <v>232</v>
      </c>
      <c r="D27187" s="815">
        <f t="shared" si="1772"/>
        <v>212</v>
      </c>
      <c r="E27187" s="815">
        <v>2034</v>
      </c>
    </row>
    <row r="27188" spans="1:5">
      <c r="A27188" s="816">
        <f t="shared" si="1773"/>
        <v>49079</v>
      </c>
      <c r="B27188" s="815">
        <f t="shared" si="1770"/>
        <v>135</v>
      </c>
      <c r="C27188" s="815">
        <f t="shared" si="1771"/>
        <v>231</v>
      </c>
      <c r="D27188" s="815">
        <f t="shared" si="1772"/>
        <v>211</v>
      </c>
      <c r="E27188" s="815">
        <v>2034</v>
      </c>
    </row>
    <row r="27189" spans="1:5">
      <c r="A27189" s="816">
        <f t="shared" si="1773"/>
        <v>49080</v>
      </c>
      <c r="B27189" s="815">
        <f t="shared" si="1770"/>
        <v>136</v>
      </c>
      <c r="C27189" s="815">
        <f t="shared" si="1771"/>
        <v>230</v>
      </c>
      <c r="D27189" s="815">
        <f t="shared" si="1772"/>
        <v>210</v>
      </c>
      <c r="E27189" s="815">
        <v>2034</v>
      </c>
    </row>
    <row r="27190" spans="1:5">
      <c r="A27190" s="816">
        <f t="shared" si="1773"/>
        <v>49081</v>
      </c>
      <c r="B27190" s="815">
        <f t="shared" si="1770"/>
        <v>137</v>
      </c>
      <c r="C27190" s="815">
        <f t="shared" si="1771"/>
        <v>229</v>
      </c>
      <c r="D27190" s="815">
        <f t="shared" si="1772"/>
        <v>209</v>
      </c>
      <c r="E27190" s="815">
        <v>2034</v>
      </c>
    </row>
    <row r="27191" spans="1:5">
      <c r="A27191" s="816">
        <f t="shared" si="1773"/>
        <v>49082</v>
      </c>
      <c r="B27191" s="815">
        <f t="shared" si="1770"/>
        <v>138</v>
      </c>
      <c r="C27191" s="815">
        <f t="shared" si="1771"/>
        <v>228</v>
      </c>
      <c r="D27191" s="815">
        <f t="shared" si="1772"/>
        <v>208</v>
      </c>
      <c r="E27191" s="815">
        <v>2034</v>
      </c>
    </row>
    <row r="27192" spans="1:5">
      <c r="A27192" s="816">
        <f t="shared" si="1773"/>
        <v>49083</v>
      </c>
      <c r="B27192" s="815">
        <f t="shared" si="1770"/>
        <v>139</v>
      </c>
      <c r="C27192" s="815">
        <f t="shared" si="1771"/>
        <v>227</v>
      </c>
      <c r="D27192" s="815">
        <f t="shared" si="1772"/>
        <v>207</v>
      </c>
      <c r="E27192" s="815">
        <v>2034</v>
      </c>
    </row>
    <row r="27193" spans="1:5">
      <c r="A27193" s="816">
        <f t="shared" si="1773"/>
        <v>49084</v>
      </c>
      <c r="B27193" s="815">
        <f t="shared" si="1770"/>
        <v>140</v>
      </c>
      <c r="C27193" s="815">
        <f t="shared" si="1771"/>
        <v>226</v>
      </c>
      <c r="D27193" s="815">
        <f t="shared" si="1772"/>
        <v>206</v>
      </c>
      <c r="E27193" s="815">
        <v>2034</v>
      </c>
    </row>
    <row r="27194" spans="1:5">
      <c r="A27194" s="816">
        <f t="shared" si="1773"/>
        <v>49085</v>
      </c>
      <c r="B27194" s="815">
        <f t="shared" si="1770"/>
        <v>141</v>
      </c>
      <c r="C27194" s="815">
        <f t="shared" si="1771"/>
        <v>225</v>
      </c>
      <c r="D27194" s="815">
        <f t="shared" si="1772"/>
        <v>205</v>
      </c>
      <c r="E27194" s="815">
        <v>2034</v>
      </c>
    </row>
    <row r="27195" spans="1:5">
      <c r="A27195" s="816">
        <f t="shared" si="1773"/>
        <v>49086</v>
      </c>
      <c r="B27195" s="815">
        <f t="shared" si="1770"/>
        <v>142</v>
      </c>
      <c r="C27195" s="815">
        <f t="shared" si="1771"/>
        <v>224</v>
      </c>
      <c r="D27195" s="815">
        <f t="shared" si="1772"/>
        <v>204</v>
      </c>
      <c r="E27195" s="815">
        <v>2034</v>
      </c>
    </row>
    <row r="27196" spans="1:5">
      <c r="A27196" s="816">
        <f t="shared" si="1773"/>
        <v>49087</v>
      </c>
      <c r="B27196" s="815">
        <f t="shared" si="1770"/>
        <v>143</v>
      </c>
      <c r="C27196" s="815">
        <f t="shared" si="1771"/>
        <v>223</v>
      </c>
      <c r="D27196" s="815">
        <f t="shared" si="1772"/>
        <v>203</v>
      </c>
      <c r="E27196" s="815">
        <v>2034</v>
      </c>
    </row>
    <row r="27197" spans="1:5">
      <c r="A27197" s="816">
        <f t="shared" si="1773"/>
        <v>49088</v>
      </c>
      <c r="B27197" s="815">
        <f t="shared" si="1770"/>
        <v>144</v>
      </c>
      <c r="C27197" s="815">
        <f t="shared" si="1771"/>
        <v>222</v>
      </c>
      <c r="D27197" s="815">
        <f t="shared" si="1772"/>
        <v>202</v>
      </c>
      <c r="E27197" s="815">
        <v>2034</v>
      </c>
    </row>
    <row r="27198" spans="1:5">
      <c r="A27198" s="816">
        <f t="shared" si="1773"/>
        <v>49089</v>
      </c>
      <c r="B27198" s="815">
        <f t="shared" si="1770"/>
        <v>145</v>
      </c>
      <c r="C27198" s="815">
        <f t="shared" si="1771"/>
        <v>221</v>
      </c>
      <c r="D27198" s="815">
        <f t="shared" si="1772"/>
        <v>201</v>
      </c>
      <c r="E27198" s="815">
        <v>2034</v>
      </c>
    </row>
    <row r="27199" spans="1:5">
      <c r="A27199" s="816">
        <f t="shared" si="1773"/>
        <v>49090</v>
      </c>
      <c r="B27199" s="815">
        <f t="shared" si="1770"/>
        <v>146</v>
      </c>
      <c r="C27199" s="815">
        <f t="shared" si="1771"/>
        <v>220</v>
      </c>
      <c r="D27199" s="815">
        <f t="shared" si="1772"/>
        <v>200</v>
      </c>
      <c r="E27199" s="815">
        <v>2034</v>
      </c>
    </row>
    <row r="27200" spans="1:5">
      <c r="A27200" s="816">
        <f t="shared" si="1773"/>
        <v>49091</v>
      </c>
      <c r="B27200" s="815">
        <f t="shared" si="1770"/>
        <v>147</v>
      </c>
      <c r="C27200" s="815">
        <f t="shared" si="1771"/>
        <v>219</v>
      </c>
      <c r="D27200" s="815">
        <f t="shared" si="1772"/>
        <v>199</v>
      </c>
      <c r="E27200" s="815">
        <v>2034</v>
      </c>
    </row>
    <row r="27201" spans="1:5">
      <c r="A27201" s="816">
        <f t="shared" si="1773"/>
        <v>49092</v>
      </c>
      <c r="B27201" s="815">
        <f t="shared" si="1770"/>
        <v>148</v>
      </c>
      <c r="C27201" s="815">
        <f t="shared" si="1771"/>
        <v>218</v>
      </c>
      <c r="D27201" s="815">
        <f t="shared" si="1772"/>
        <v>198</v>
      </c>
      <c r="E27201" s="815">
        <v>2034</v>
      </c>
    </row>
    <row r="27202" spans="1:5">
      <c r="A27202" s="816">
        <f t="shared" si="1773"/>
        <v>49093</v>
      </c>
      <c r="B27202" s="815">
        <f t="shared" si="1770"/>
        <v>149</v>
      </c>
      <c r="C27202" s="815">
        <f t="shared" si="1771"/>
        <v>217</v>
      </c>
      <c r="D27202" s="815">
        <f t="shared" si="1772"/>
        <v>197</v>
      </c>
      <c r="E27202" s="815">
        <v>2034</v>
      </c>
    </row>
    <row r="27203" spans="1:5">
      <c r="A27203" s="816">
        <f t="shared" si="1773"/>
        <v>49094</v>
      </c>
      <c r="B27203" s="815">
        <f t="shared" si="1770"/>
        <v>150</v>
      </c>
      <c r="C27203" s="815">
        <f t="shared" si="1771"/>
        <v>216</v>
      </c>
      <c r="D27203" s="815">
        <f t="shared" si="1772"/>
        <v>196</v>
      </c>
      <c r="E27203" s="815">
        <v>2034</v>
      </c>
    </row>
    <row r="27204" spans="1:5">
      <c r="A27204" s="816">
        <f t="shared" si="1773"/>
        <v>49095</v>
      </c>
      <c r="B27204" s="815">
        <f t="shared" si="1770"/>
        <v>151</v>
      </c>
      <c r="C27204" s="815">
        <f t="shared" si="1771"/>
        <v>215</v>
      </c>
      <c r="D27204" s="815">
        <f t="shared" si="1772"/>
        <v>195</v>
      </c>
      <c r="E27204" s="815">
        <v>2034</v>
      </c>
    </row>
    <row r="27205" spans="1:5">
      <c r="A27205" s="816">
        <f t="shared" si="1773"/>
        <v>49096</v>
      </c>
      <c r="B27205" s="815">
        <f t="shared" si="1770"/>
        <v>152</v>
      </c>
      <c r="C27205" s="815">
        <f t="shared" si="1771"/>
        <v>214</v>
      </c>
      <c r="D27205" s="815">
        <f t="shared" si="1772"/>
        <v>194</v>
      </c>
      <c r="E27205" s="815">
        <v>2034</v>
      </c>
    </row>
    <row r="27206" spans="1:5">
      <c r="A27206" s="816">
        <f t="shared" si="1773"/>
        <v>49097</v>
      </c>
      <c r="B27206" s="815">
        <f t="shared" si="1770"/>
        <v>153</v>
      </c>
      <c r="C27206" s="815">
        <f t="shared" si="1771"/>
        <v>213</v>
      </c>
      <c r="D27206" s="815">
        <f t="shared" si="1772"/>
        <v>193</v>
      </c>
      <c r="E27206" s="815">
        <v>2034</v>
      </c>
    </row>
    <row r="27207" spans="1:5">
      <c r="A27207" s="816">
        <f t="shared" si="1773"/>
        <v>49098</v>
      </c>
      <c r="B27207" s="815">
        <f t="shared" si="1770"/>
        <v>154</v>
      </c>
      <c r="C27207" s="815">
        <f t="shared" si="1771"/>
        <v>212</v>
      </c>
      <c r="D27207" s="815">
        <f t="shared" si="1772"/>
        <v>192</v>
      </c>
      <c r="E27207" s="815">
        <v>2034</v>
      </c>
    </row>
    <row r="27208" spans="1:5">
      <c r="A27208" s="816">
        <f t="shared" si="1773"/>
        <v>49099</v>
      </c>
      <c r="B27208" s="815">
        <f t="shared" si="1770"/>
        <v>155</v>
      </c>
      <c r="C27208" s="815">
        <f t="shared" si="1771"/>
        <v>211</v>
      </c>
      <c r="D27208" s="815">
        <f t="shared" si="1772"/>
        <v>191</v>
      </c>
      <c r="E27208" s="815">
        <v>2034</v>
      </c>
    </row>
    <row r="27209" spans="1:5">
      <c r="A27209" s="816">
        <f t="shared" si="1773"/>
        <v>49100</v>
      </c>
      <c r="B27209" s="815">
        <f t="shared" si="1770"/>
        <v>156</v>
      </c>
      <c r="C27209" s="815">
        <f t="shared" si="1771"/>
        <v>210</v>
      </c>
      <c r="D27209" s="815">
        <f t="shared" si="1772"/>
        <v>190</v>
      </c>
      <c r="E27209" s="815">
        <v>2034</v>
      </c>
    </row>
    <row r="27210" spans="1:5">
      <c r="A27210" s="816">
        <f t="shared" si="1773"/>
        <v>49101</v>
      </c>
      <c r="B27210" s="815">
        <f t="shared" si="1770"/>
        <v>157</v>
      </c>
      <c r="C27210" s="815">
        <f t="shared" si="1771"/>
        <v>209</v>
      </c>
      <c r="D27210" s="815">
        <f t="shared" si="1772"/>
        <v>189</v>
      </c>
      <c r="E27210" s="815">
        <v>2034</v>
      </c>
    </row>
    <row r="27211" spans="1:5">
      <c r="A27211" s="816">
        <f t="shared" si="1773"/>
        <v>49102</v>
      </c>
      <c r="B27211" s="815">
        <f t="shared" si="1770"/>
        <v>158</v>
      </c>
      <c r="C27211" s="815">
        <f t="shared" si="1771"/>
        <v>208</v>
      </c>
      <c r="D27211" s="815">
        <f t="shared" si="1772"/>
        <v>188</v>
      </c>
      <c r="E27211" s="815">
        <v>2034</v>
      </c>
    </row>
    <row r="27212" spans="1:5">
      <c r="A27212" s="816">
        <f t="shared" si="1773"/>
        <v>49103</v>
      </c>
      <c r="B27212" s="815">
        <f t="shared" si="1770"/>
        <v>159</v>
      </c>
      <c r="C27212" s="815">
        <f t="shared" si="1771"/>
        <v>207</v>
      </c>
      <c r="D27212" s="815">
        <f t="shared" si="1772"/>
        <v>187</v>
      </c>
      <c r="E27212" s="815">
        <v>2034</v>
      </c>
    </row>
    <row r="27213" spans="1:5">
      <c r="A27213" s="816">
        <f t="shared" si="1773"/>
        <v>49104</v>
      </c>
      <c r="B27213" s="815">
        <f t="shared" si="1770"/>
        <v>160</v>
      </c>
      <c r="C27213" s="815">
        <f t="shared" si="1771"/>
        <v>206</v>
      </c>
      <c r="D27213" s="815">
        <f t="shared" si="1772"/>
        <v>186</v>
      </c>
      <c r="E27213" s="815">
        <v>2034</v>
      </c>
    </row>
    <row r="27214" spans="1:5">
      <c r="A27214" s="816">
        <f t="shared" si="1773"/>
        <v>49105</v>
      </c>
      <c r="B27214" s="815">
        <f t="shared" si="1770"/>
        <v>161</v>
      </c>
      <c r="C27214" s="815">
        <f t="shared" si="1771"/>
        <v>205</v>
      </c>
      <c r="D27214" s="815">
        <f t="shared" si="1772"/>
        <v>185</v>
      </c>
      <c r="E27214" s="815">
        <v>2034</v>
      </c>
    </row>
    <row r="27215" spans="1:5">
      <c r="A27215" s="816">
        <f t="shared" si="1773"/>
        <v>49106</v>
      </c>
      <c r="B27215" s="815">
        <f t="shared" si="1770"/>
        <v>162</v>
      </c>
      <c r="C27215" s="815">
        <f t="shared" si="1771"/>
        <v>204</v>
      </c>
      <c r="D27215" s="815">
        <f t="shared" si="1772"/>
        <v>184</v>
      </c>
      <c r="E27215" s="815">
        <v>2034</v>
      </c>
    </row>
    <row r="27216" spans="1:5">
      <c r="A27216" s="816">
        <f t="shared" si="1773"/>
        <v>49107</v>
      </c>
      <c r="B27216" s="815">
        <f t="shared" si="1770"/>
        <v>163</v>
      </c>
      <c r="C27216" s="815">
        <f t="shared" si="1771"/>
        <v>203</v>
      </c>
      <c r="D27216" s="815">
        <f t="shared" si="1772"/>
        <v>183</v>
      </c>
      <c r="E27216" s="815">
        <v>2034</v>
      </c>
    </row>
    <row r="27217" spans="1:5">
      <c r="A27217" s="816">
        <f t="shared" si="1773"/>
        <v>49108</v>
      </c>
      <c r="B27217" s="815">
        <f t="shared" si="1770"/>
        <v>164</v>
      </c>
      <c r="C27217" s="815">
        <f t="shared" si="1771"/>
        <v>202</v>
      </c>
      <c r="D27217" s="815">
        <f t="shared" si="1772"/>
        <v>182</v>
      </c>
      <c r="E27217" s="815">
        <v>2034</v>
      </c>
    </row>
    <row r="27218" spans="1:5">
      <c r="A27218" s="816">
        <f t="shared" si="1773"/>
        <v>49109</v>
      </c>
      <c r="B27218" s="815">
        <f t="shared" si="1770"/>
        <v>165</v>
      </c>
      <c r="C27218" s="815">
        <f t="shared" si="1771"/>
        <v>201</v>
      </c>
      <c r="D27218" s="815">
        <f t="shared" si="1772"/>
        <v>181</v>
      </c>
      <c r="E27218" s="815">
        <v>2034</v>
      </c>
    </row>
    <row r="27219" spans="1:5">
      <c r="A27219" s="816">
        <f t="shared" si="1773"/>
        <v>49110</v>
      </c>
      <c r="B27219" s="815">
        <f t="shared" si="1770"/>
        <v>166</v>
      </c>
      <c r="C27219" s="815">
        <f t="shared" si="1771"/>
        <v>200</v>
      </c>
      <c r="D27219" s="815">
        <f t="shared" si="1772"/>
        <v>180</v>
      </c>
      <c r="E27219" s="815">
        <v>2034</v>
      </c>
    </row>
    <row r="27220" spans="1:5">
      <c r="A27220" s="816">
        <f t="shared" si="1773"/>
        <v>49111</v>
      </c>
      <c r="B27220" s="815">
        <f t="shared" si="1770"/>
        <v>167</v>
      </c>
      <c r="C27220" s="815">
        <f t="shared" si="1771"/>
        <v>199</v>
      </c>
      <c r="D27220" s="815">
        <f t="shared" si="1772"/>
        <v>179</v>
      </c>
      <c r="E27220" s="815">
        <v>2034</v>
      </c>
    </row>
    <row r="27221" spans="1:5">
      <c r="A27221" s="816">
        <f t="shared" si="1773"/>
        <v>49112</v>
      </c>
      <c r="B27221" s="815">
        <f t="shared" si="1770"/>
        <v>168</v>
      </c>
      <c r="C27221" s="815">
        <f t="shared" si="1771"/>
        <v>198</v>
      </c>
      <c r="D27221" s="815">
        <f t="shared" si="1772"/>
        <v>178</v>
      </c>
      <c r="E27221" s="815">
        <v>2034</v>
      </c>
    </row>
    <row r="27222" spans="1:5">
      <c r="A27222" s="816">
        <f t="shared" si="1773"/>
        <v>49113</v>
      </c>
      <c r="B27222" s="815">
        <f t="shared" si="1770"/>
        <v>169</v>
      </c>
      <c r="C27222" s="815">
        <f t="shared" si="1771"/>
        <v>197</v>
      </c>
      <c r="D27222" s="815">
        <f t="shared" si="1772"/>
        <v>177</v>
      </c>
      <c r="E27222" s="815">
        <v>2034</v>
      </c>
    </row>
    <row r="27223" spans="1:5">
      <c r="A27223" s="816">
        <f t="shared" si="1773"/>
        <v>49114</v>
      </c>
      <c r="B27223" s="815">
        <f t="shared" si="1770"/>
        <v>170</v>
      </c>
      <c r="C27223" s="815">
        <f t="shared" si="1771"/>
        <v>196</v>
      </c>
      <c r="D27223" s="815">
        <f t="shared" si="1772"/>
        <v>176</v>
      </c>
      <c r="E27223" s="815">
        <v>2034</v>
      </c>
    </row>
    <row r="27224" spans="1:5">
      <c r="A27224" s="816">
        <f t="shared" si="1773"/>
        <v>49115</v>
      </c>
      <c r="B27224" s="815">
        <f t="shared" si="1770"/>
        <v>171</v>
      </c>
      <c r="C27224" s="815">
        <f t="shared" si="1771"/>
        <v>195</v>
      </c>
      <c r="D27224" s="815">
        <f t="shared" si="1772"/>
        <v>175</v>
      </c>
      <c r="E27224" s="815">
        <v>2034</v>
      </c>
    </row>
    <row r="27225" spans="1:5">
      <c r="A27225" s="816">
        <f t="shared" si="1773"/>
        <v>49116</v>
      </c>
      <c r="B27225" s="815">
        <f t="shared" si="1770"/>
        <v>172</v>
      </c>
      <c r="C27225" s="815">
        <f t="shared" si="1771"/>
        <v>194</v>
      </c>
      <c r="D27225" s="815">
        <f t="shared" si="1772"/>
        <v>174</v>
      </c>
      <c r="E27225" s="815">
        <v>2034</v>
      </c>
    </row>
    <row r="27226" spans="1:5">
      <c r="A27226" s="816">
        <f t="shared" si="1773"/>
        <v>49117</v>
      </c>
      <c r="B27226" s="815">
        <f t="shared" si="1770"/>
        <v>173</v>
      </c>
      <c r="C27226" s="815">
        <f t="shared" si="1771"/>
        <v>193</v>
      </c>
      <c r="D27226" s="815">
        <f t="shared" si="1772"/>
        <v>173</v>
      </c>
      <c r="E27226" s="815">
        <v>2034</v>
      </c>
    </row>
    <row r="27227" spans="1:5">
      <c r="A27227" s="816">
        <f t="shared" si="1773"/>
        <v>49118</v>
      </c>
      <c r="B27227" s="815">
        <f t="shared" ref="B27227:B27290" si="1774">B27226+1</f>
        <v>174</v>
      </c>
      <c r="C27227" s="815">
        <f t="shared" ref="C27227:C27290" si="1775">C27226-1</f>
        <v>192</v>
      </c>
      <c r="D27227" s="815">
        <f t="shared" ref="D27227:D27290" si="1776">D27226-1</f>
        <v>172</v>
      </c>
      <c r="E27227" s="815">
        <v>2034</v>
      </c>
    </row>
    <row r="27228" spans="1:5">
      <c r="A27228" s="816">
        <f t="shared" si="1773"/>
        <v>49119</v>
      </c>
      <c r="B27228" s="815">
        <f t="shared" si="1774"/>
        <v>175</v>
      </c>
      <c r="C27228" s="815">
        <f t="shared" si="1775"/>
        <v>191</v>
      </c>
      <c r="D27228" s="815">
        <f t="shared" si="1776"/>
        <v>171</v>
      </c>
      <c r="E27228" s="815">
        <v>2034</v>
      </c>
    </row>
    <row r="27229" spans="1:5">
      <c r="A27229" s="816">
        <f t="shared" si="1773"/>
        <v>49120</v>
      </c>
      <c r="B27229" s="815">
        <f t="shared" si="1774"/>
        <v>176</v>
      </c>
      <c r="C27229" s="815">
        <f t="shared" si="1775"/>
        <v>190</v>
      </c>
      <c r="D27229" s="815">
        <f t="shared" si="1776"/>
        <v>170</v>
      </c>
      <c r="E27229" s="815">
        <v>2034</v>
      </c>
    </row>
    <row r="27230" spans="1:5">
      <c r="A27230" s="816">
        <f t="shared" si="1773"/>
        <v>49121</v>
      </c>
      <c r="B27230" s="815">
        <f t="shared" si="1774"/>
        <v>177</v>
      </c>
      <c r="C27230" s="815">
        <f t="shared" si="1775"/>
        <v>189</v>
      </c>
      <c r="D27230" s="815">
        <f t="shared" si="1776"/>
        <v>169</v>
      </c>
      <c r="E27230" s="815">
        <v>2034</v>
      </c>
    </row>
    <row r="27231" spans="1:5">
      <c r="A27231" s="816">
        <f t="shared" si="1773"/>
        <v>49122</v>
      </c>
      <c r="B27231" s="815">
        <f t="shared" si="1774"/>
        <v>178</v>
      </c>
      <c r="C27231" s="815">
        <f t="shared" si="1775"/>
        <v>188</v>
      </c>
      <c r="D27231" s="815">
        <f t="shared" si="1776"/>
        <v>168</v>
      </c>
      <c r="E27231" s="815">
        <v>2034</v>
      </c>
    </row>
    <row r="27232" spans="1:5">
      <c r="A27232" s="816">
        <f t="shared" si="1773"/>
        <v>49123</v>
      </c>
      <c r="B27232" s="815">
        <f t="shared" si="1774"/>
        <v>179</v>
      </c>
      <c r="C27232" s="815">
        <f t="shared" si="1775"/>
        <v>187</v>
      </c>
      <c r="D27232" s="815">
        <f t="shared" si="1776"/>
        <v>167</v>
      </c>
      <c r="E27232" s="815">
        <v>2034</v>
      </c>
    </row>
    <row r="27233" spans="1:5">
      <c r="A27233" s="816">
        <f t="shared" si="1773"/>
        <v>49124</v>
      </c>
      <c r="B27233" s="815">
        <f t="shared" si="1774"/>
        <v>180</v>
      </c>
      <c r="C27233" s="815">
        <f t="shared" si="1775"/>
        <v>186</v>
      </c>
      <c r="D27233" s="815">
        <f t="shared" si="1776"/>
        <v>166</v>
      </c>
      <c r="E27233" s="815">
        <v>2034</v>
      </c>
    </row>
    <row r="27234" spans="1:5">
      <c r="A27234" s="816">
        <f t="shared" si="1773"/>
        <v>49125</v>
      </c>
      <c r="B27234" s="815">
        <f t="shared" si="1774"/>
        <v>181</v>
      </c>
      <c r="C27234" s="815">
        <f t="shared" si="1775"/>
        <v>185</v>
      </c>
      <c r="D27234" s="815">
        <f t="shared" si="1776"/>
        <v>165</v>
      </c>
      <c r="E27234" s="815">
        <v>2034</v>
      </c>
    </row>
    <row r="27235" spans="1:5">
      <c r="A27235" s="816">
        <f t="shared" si="1773"/>
        <v>49126</v>
      </c>
      <c r="B27235" s="815">
        <f t="shared" si="1774"/>
        <v>182</v>
      </c>
      <c r="C27235" s="815">
        <f t="shared" si="1775"/>
        <v>184</v>
      </c>
      <c r="D27235" s="815">
        <f t="shared" si="1776"/>
        <v>164</v>
      </c>
      <c r="E27235" s="815">
        <v>2034</v>
      </c>
    </row>
    <row r="27236" spans="1:5">
      <c r="A27236" s="816">
        <f t="shared" si="1773"/>
        <v>49127</v>
      </c>
      <c r="B27236" s="815">
        <f t="shared" si="1774"/>
        <v>183</v>
      </c>
      <c r="C27236" s="815">
        <f t="shared" si="1775"/>
        <v>183</v>
      </c>
      <c r="D27236" s="815">
        <f t="shared" si="1776"/>
        <v>163</v>
      </c>
      <c r="E27236" s="815">
        <v>2034</v>
      </c>
    </row>
    <row r="27237" spans="1:5">
      <c r="A27237" s="816">
        <f t="shared" si="1773"/>
        <v>49128</v>
      </c>
      <c r="B27237" s="815">
        <f t="shared" si="1774"/>
        <v>184</v>
      </c>
      <c r="C27237" s="815">
        <f t="shared" si="1775"/>
        <v>182</v>
      </c>
      <c r="D27237" s="815">
        <f t="shared" si="1776"/>
        <v>162</v>
      </c>
      <c r="E27237" s="815">
        <v>2034</v>
      </c>
    </row>
    <row r="27238" spans="1:5">
      <c r="A27238" s="816">
        <f t="shared" si="1773"/>
        <v>49129</v>
      </c>
      <c r="B27238" s="815">
        <f t="shared" si="1774"/>
        <v>185</v>
      </c>
      <c r="C27238" s="815">
        <f t="shared" si="1775"/>
        <v>181</v>
      </c>
      <c r="D27238" s="815">
        <f t="shared" si="1776"/>
        <v>161</v>
      </c>
      <c r="E27238" s="815">
        <v>2034</v>
      </c>
    </row>
    <row r="27239" spans="1:5">
      <c r="A27239" s="816">
        <f t="shared" si="1773"/>
        <v>49130</v>
      </c>
      <c r="B27239" s="815">
        <f t="shared" si="1774"/>
        <v>186</v>
      </c>
      <c r="C27239" s="815">
        <f t="shared" si="1775"/>
        <v>180</v>
      </c>
      <c r="D27239" s="815">
        <f t="shared" si="1776"/>
        <v>160</v>
      </c>
      <c r="E27239" s="815">
        <v>2034</v>
      </c>
    </row>
    <row r="27240" spans="1:5">
      <c r="A27240" s="816">
        <f t="shared" si="1773"/>
        <v>49131</v>
      </c>
      <c r="B27240" s="815">
        <f t="shared" si="1774"/>
        <v>187</v>
      </c>
      <c r="C27240" s="815">
        <f t="shared" si="1775"/>
        <v>179</v>
      </c>
      <c r="D27240" s="815">
        <f t="shared" si="1776"/>
        <v>159</v>
      </c>
      <c r="E27240" s="815">
        <v>2034</v>
      </c>
    </row>
    <row r="27241" spans="1:5">
      <c r="A27241" s="816">
        <f t="shared" si="1773"/>
        <v>49132</v>
      </c>
      <c r="B27241" s="815">
        <f t="shared" si="1774"/>
        <v>188</v>
      </c>
      <c r="C27241" s="815">
        <f t="shared" si="1775"/>
        <v>178</v>
      </c>
      <c r="D27241" s="815">
        <f t="shared" si="1776"/>
        <v>158</v>
      </c>
      <c r="E27241" s="815">
        <v>2034</v>
      </c>
    </row>
    <row r="27242" spans="1:5">
      <c r="A27242" s="816">
        <f t="shared" si="1773"/>
        <v>49133</v>
      </c>
      <c r="B27242" s="815">
        <f t="shared" si="1774"/>
        <v>189</v>
      </c>
      <c r="C27242" s="815">
        <f t="shared" si="1775"/>
        <v>177</v>
      </c>
      <c r="D27242" s="815">
        <f t="shared" si="1776"/>
        <v>157</v>
      </c>
      <c r="E27242" s="815">
        <v>2034</v>
      </c>
    </row>
    <row r="27243" spans="1:5">
      <c r="A27243" s="816">
        <f t="shared" si="1773"/>
        <v>49134</v>
      </c>
      <c r="B27243" s="815">
        <f t="shared" si="1774"/>
        <v>190</v>
      </c>
      <c r="C27243" s="815">
        <f t="shared" si="1775"/>
        <v>176</v>
      </c>
      <c r="D27243" s="815">
        <f t="shared" si="1776"/>
        <v>156</v>
      </c>
      <c r="E27243" s="815">
        <v>2034</v>
      </c>
    </row>
    <row r="27244" spans="1:5">
      <c r="A27244" s="816">
        <f t="shared" si="1773"/>
        <v>49135</v>
      </c>
      <c r="B27244" s="815">
        <f t="shared" si="1774"/>
        <v>191</v>
      </c>
      <c r="C27244" s="815">
        <f t="shared" si="1775"/>
        <v>175</v>
      </c>
      <c r="D27244" s="815">
        <f t="shared" si="1776"/>
        <v>155</v>
      </c>
      <c r="E27244" s="815">
        <v>2034</v>
      </c>
    </row>
    <row r="27245" spans="1:5">
      <c r="A27245" s="816">
        <f t="shared" si="1773"/>
        <v>49136</v>
      </c>
      <c r="B27245" s="815">
        <f t="shared" si="1774"/>
        <v>192</v>
      </c>
      <c r="C27245" s="815">
        <f t="shared" si="1775"/>
        <v>174</v>
      </c>
      <c r="D27245" s="815">
        <f t="shared" si="1776"/>
        <v>154</v>
      </c>
      <c r="E27245" s="815">
        <v>2034</v>
      </c>
    </row>
    <row r="27246" spans="1:5">
      <c r="A27246" s="816">
        <f t="shared" si="1773"/>
        <v>49137</v>
      </c>
      <c r="B27246" s="815">
        <f t="shared" si="1774"/>
        <v>193</v>
      </c>
      <c r="C27246" s="815">
        <f t="shared" si="1775"/>
        <v>173</v>
      </c>
      <c r="D27246" s="815">
        <f t="shared" si="1776"/>
        <v>153</v>
      </c>
      <c r="E27246" s="815">
        <v>2034</v>
      </c>
    </row>
    <row r="27247" spans="1:5">
      <c r="A27247" s="816">
        <f t="shared" si="1773"/>
        <v>49138</v>
      </c>
      <c r="B27247" s="815">
        <f t="shared" si="1774"/>
        <v>194</v>
      </c>
      <c r="C27247" s="815">
        <f t="shared" si="1775"/>
        <v>172</v>
      </c>
      <c r="D27247" s="815">
        <f t="shared" si="1776"/>
        <v>152</v>
      </c>
      <c r="E27247" s="815">
        <v>2034</v>
      </c>
    </row>
    <row r="27248" spans="1:5">
      <c r="A27248" s="816">
        <f t="shared" si="1773"/>
        <v>49139</v>
      </c>
      <c r="B27248" s="815">
        <f t="shared" si="1774"/>
        <v>195</v>
      </c>
      <c r="C27248" s="815">
        <f t="shared" si="1775"/>
        <v>171</v>
      </c>
      <c r="D27248" s="815">
        <f t="shared" si="1776"/>
        <v>151</v>
      </c>
      <c r="E27248" s="815">
        <v>2034</v>
      </c>
    </row>
    <row r="27249" spans="1:5">
      <c r="A27249" s="816">
        <f t="shared" si="1773"/>
        <v>49140</v>
      </c>
      <c r="B27249" s="815">
        <f t="shared" si="1774"/>
        <v>196</v>
      </c>
      <c r="C27249" s="815">
        <f t="shared" si="1775"/>
        <v>170</v>
      </c>
      <c r="D27249" s="815">
        <f t="shared" si="1776"/>
        <v>150</v>
      </c>
      <c r="E27249" s="815">
        <v>2034</v>
      </c>
    </row>
    <row r="27250" spans="1:5">
      <c r="A27250" s="816">
        <f t="shared" si="1773"/>
        <v>49141</v>
      </c>
      <c r="B27250" s="815">
        <f t="shared" si="1774"/>
        <v>197</v>
      </c>
      <c r="C27250" s="815">
        <f t="shared" si="1775"/>
        <v>169</v>
      </c>
      <c r="D27250" s="815">
        <f t="shared" si="1776"/>
        <v>149</v>
      </c>
      <c r="E27250" s="815">
        <v>2034</v>
      </c>
    </row>
    <row r="27251" spans="1:5">
      <c r="A27251" s="816">
        <f t="shared" ref="A27251:A27314" si="1777">A27250+1</f>
        <v>49142</v>
      </c>
      <c r="B27251" s="815">
        <f t="shared" si="1774"/>
        <v>198</v>
      </c>
      <c r="C27251" s="815">
        <f t="shared" si="1775"/>
        <v>168</v>
      </c>
      <c r="D27251" s="815">
        <f t="shared" si="1776"/>
        <v>148</v>
      </c>
      <c r="E27251" s="815">
        <v>2034</v>
      </c>
    </row>
    <row r="27252" spans="1:5">
      <c r="A27252" s="816">
        <f t="shared" si="1777"/>
        <v>49143</v>
      </c>
      <c r="B27252" s="815">
        <f t="shared" si="1774"/>
        <v>199</v>
      </c>
      <c r="C27252" s="815">
        <f t="shared" si="1775"/>
        <v>167</v>
      </c>
      <c r="D27252" s="815">
        <f t="shared" si="1776"/>
        <v>147</v>
      </c>
      <c r="E27252" s="815">
        <v>2034</v>
      </c>
    </row>
    <row r="27253" spans="1:5">
      <c r="A27253" s="816">
        <f t="shared" si="1777"/>
        <v>49144</v>
      </c>
      <c r="B27253" s="815">
        <f t="shared" si="1774"/>
        <v>200</v>
      </c>
      <c r="C27253" s="815">
        <f t="shared" si="1775"/>
        <v>166</v>
      </c>
      <c r="D27253" s="815">
        <f t="shared" si="1776"/>
        <v>146</v>
      </c>
      <c r="E27253" s="815">
        <v>2034</v>
      </c>
    </row>
    <row r="27254" spans="1:5">
      <c r="A27254" s="816">
        <f t="shared" si="1777"/>
        <v>49145</v>
      </c>
      <c r="B27254" s="815">
        <f t="shared" si="1774"/>
        <v>201</v>
      </c>
      <c r="C27254" s="815">
        <f t="shared" si="1775"/>
        <v>165</v>
      </c>
      <c r="D27254" s="815">
        <f t="shared" si="1776"/>
        <v>145</v>
      </c>
      <c r="E27254" s="815">
        <v>2034</v>
      </c>
    </row>
    <row r="27255" spans="1:5">
      <c r="A27255" s="816">
        <f t="shared" si="1777"/>
        <v>49146</v>
      </c>
      <c r="B27255" s="815">
        <f t="shared" si="1774"/>
        <v>202</v>
      </c>
      <c r="C27255" s="815">
        <f t="shared" si="1775"/>
        <v>164</v>
      </c>
      <c r="D27255" s="815">
        <f t="shared" si="1776"/>
        <v>144</v>
      </c>
      <c r="E27255" s="815">
        <v>2034</v>
      </c>
    </row>
    <row r="27256" spans="1:5">
      <c r="A27256" s="816">
        <f t="shared" si="1777"/>
        <v>49147</v>
      </c>
      <c r="B27256" s="815">
        <f t="shared" si="1774"/>
        <v>203</v>
      </c>
      <c r="C27256" s="815">
        <f t="shared" si="1775"/>
        <v>163</v>
      </c>
      <c r="D27256" s="815">
        <f t="shared" si="1776"/>
        <v>143</v>
      </c>
      <c r="E27256" s="815">
        <v>2034</v>
      </c>
    </row>
    <row r="27257" spans="1:5">
      <c r="A27257" s="816">
        <f t="shared" si="1777"/>
        <v>49148</v>
      </c>
      <c r="B27257" s="815">
        <f t="shared" si="1774"/>
        <v>204</v>
      </c>
      <c r="C27257" s="815">
        <f t="shared" si="1775"/>
        <v>162</v>
      </c>
      <c r="D27257" s="815">
        <f t="shared" si="1776"/>
        <v>142</v>
      </c>
      <c r="E27257" s="815">
        <v>2034</v>
      </c>
    </row>
    <row r="27258" spans="1:5">
      <c r="A27258" s="816">
        <f t="shared" si="1777"/>
        <v>49149</v>
      </c>
      <c r="B27258" s="815">
        <f t="shared" si="1774"/>
        <v>205</v>
      </c>
      <c r="C27258" s="815">
        <f t="shared" si="1775"/>
        <v>161</v>
      </c>
      <c r="D27258" s="815">
        <f t="shared" si="1776"/>
        <v>141</v>
      </c>
      <c r="E27258" s="815">
        <v>2034</v>
      </c>
    </row>
    <row r="27259" spans="1:5">
      <c r="A27259" s="816">
        <f t="shared" si="1777"/>
        <v>49150</v>
      </c>
      <c r="B27259" s="815">
        <f t="shared" si="1774"/>
        <v>206</v>
      </c>
      <c r="C27259" s="815">
        <f t="shared" si="1775"/>
        <v>160</v>
      </c>
      <c r="D27259" s="815">
        <f t="shared" si="1776"/>
        <v>140</v>
      </c>
      <c r="E27259" s="815">
        <v>2034</v>
      </c>
    </row>
    <row r="27260" spans="1:5">
      <c r="A27260" s="816">
        <f t="shared" si="1777"/>
        <v>49151</v>
      </c>
      <c r="B27260" s="815">
        <f t="shared" si="1774"/>
        <v>207</v>
      </c>
      <c r="C27260" s="815">
        <f t="shared" si="1775"/>
        <v>159</v>
      </c>
      <c r="D27260" s="815">
        <f t="shared" si="1776"/>
        <v>139</v>
      </c>
      <c r="E27260" s="815">
        <v>2034</v>
      </c>
    </row>
    <row r="27261" spans="1:5">
      <c r="A27261" s="816">
        <f t="shared" si="1777"/>
        <v>49152</v>
      </c>
      <c r="B27261" s="815">
        <f t="shared" si="1774"/>
        <v>208</v>
      </c>
      <c r="C27261" s="815">
        <f t="shared" si="1775"/>
        <v>158</v>
      </c>
      <c r="D27261" s="815">
        <f t="shared" si="1776"/>
        <v>138</v>
      </c>
      <c r="E27261" s="815">
        <v>2034</v>
      </c>
    </row>
    <row r="27262" spans="1:5">
      <c r="A27262" s="816">
        <f t="shared" si="1777"/>
        <v>49153</v>
      </c>
      <c r="B27262" s="815">
        <f t="shared" si="1774"/>
        <v>209</v>
      </c>
      <c r="C27262" s="815">
        <f t="shared" si="1775"/>
        <v>157</v>
      </c>
      <c r="D27262" s="815">
        <f t="shared" si="1776"/>
        <v>137</v>
      </c>
      <c r="E27262" s="815">
        <v>2034</v>
      </c>
    </row>
    <row r="27263" spans="1:5">
      <c r="A27263" s="816">
        <f t="shared" si="1777"/>
        <v>49154</v>
      </c>
      <c r="B27263" s="815">
        <f t="shared" si="1774"/>
        <v>210</v>
      </c>
      <c r="C27263" s="815">
        <f t="shared" si="1775"/>
        <v>156</v>
      </c>
      <c r="D27263" s="815">
        <f t="shared" si="1776"/>
        <v>136</v>
      </c>
      <c r="E27263" s="815">
        <v>2034</v>
      </c>
    </row>
    <row r="27264" spans="1:5">
      <c r="A27264" s="816">
        <f t="shared" si="1777"/>
        <v>49155</v>
      </c>
      <c r="B27264" s="815">
        <f t="shared" si="1774"/>
        <v>211</v>
      </c>
      <c r="C27264" s="815">
        <f t="shared" si="1775"/>
        <v>155</v>
      </c>
      <c r="D27264" s="815">
        <f t="shared" si="1776"/>
        <v>135</v>
      </c>
      <c r="E27264" s="815">
        <v>2034</v>
      </c>
    </row>
    <row r="27265" spans="1:5">
      <c r="A27265" s="816">
        <f t="shared" si="1777"/>
        <v>49156</v>
      </c>
      <c r="B27265" s="815">
        <f t="shared" si="1774"/>
        <v>212</v>
      </c>
      <c r="C27265" s="815">
        <f t="shared" si="1775"/>
        <v>154</v>
      </c>
      <c r="D27265" s="815">
        <f t="shared" si="1776"/>
        <v>134</v>
      </c>
      <c r="E27265" s="815">
        <v>2034</v>
      </c>
    </row>
    <row r="27266" spans="1:5">
      <c r="A27266" s="816">
        <f t="shared" si="1777"/>
        <v>49157</v>
      </c>
      <c r="B27266" s="815">
        <f t="shared" si="1774"/>
        <v>213</v>
      </c>
      <c r="C27266" s="815">
        <f t="shared" si="1775"/>
        <v>153</v>
      </c>
      <c r="D27266" s="815">
        <f t="shared" si="1776"/>
        <v>133</v>
      </c>
      <c r="E27266" s="815">
        <v>2034</v>
      </c>
    </row>
    <row r="27267" spans="1:5">
      <c r="A27267" s="816">
        <f t="shared" si="1777"/>
        <v>49158</v>
      </c>
      <c r="B27267" s="815">
        <f t="shared" si="1774"/>
        <v>214</v>
      </c>
      <c r="C27267" s="815">
        <f t="shared" si="1775"/>
        <v>152</v>
      </c>
      <c r="D27267" s="815">
        <f t="shared" si="1776"/>
        <v>132</v>
      </c>
      <c r="E27267" s="815">
        <v>2034</v>
      </c>
    </row>
    <row r="27268" spans="1:5">
      <c r="A27268" s="816">
        <f t="shared" si="1777"/>
        <v>49159</v>
      </c>
      <c r="B27268" s="815">
        <f t="shared" si="1774"/>
        <v>215</v>
      </c>
      <c r="C27268" s="815">
        <f t="shared" si="1775"/>
        <v>151</v>
      </c>
      <c r="D27268" s="815">
        <f t="shared" si="1776"/>
        <v>131</v>
      </c>
      <c r="E27268" s="815">
        <v>2034</v>
      </c>
    </row>
    <row r="27269" spans="1:5">
      <c r="A27269" s="816">
        <f t="shared" si="1777"/>
        <v>49160</v>
      </c>
      <c r="B27269" s="815">
        <f t="shared" si="1774"/>
        <v>216</v>
      </c>
      <c r="C27269" s="815">
        <f t="shared" si="1775"/>
        <v>150</v>
      </c>
      <c r="D27269" s="815">
        <f t="shared" si="1776"/>
        <v>130</v>
      </c>
      <c r="E27269" s="815">
        <v>2034</v>
      </c>
    </row>
    <row r="27270" spans="1:5">
      <c r="A27270" s="816">
        <f t="shared" si="1777"/>
        <v>49161</v>
      </c>
      <c r="B27270" s="815">
        <f t="shared" si="1774"/>
        <v>217</v>
      </c>
      <c r="C27270" s="815">
        <f t="shared" si="1775"/>
        <v>149</v>
      </c>
      <c r="D27270" s="815">
        <f t="shared" si="1776"/>
        <v>129</v>
      </c>
      <c r="E27270" s="815">
        <v>2034</v>
      </c>
    </row>
    <row r="27271" spans="1:5">
      <c r="A27271" s="816">
        <f t="shared" si="1777"/>
        <v>49162</v>
      </c>
      <c r="B27271" s="815">
        <f t="shared" si="1774"/>
        <v>218</v>
      </c>
      <c r="C27271" s="815">
        <f t="shared" si="1775"/>
        <v>148</v>
      </c>
      <c r="D27271" s="815">
        <f t="shared" si="1776"/>
        <v>128</v>
      </c>
      <c r="E27271" s="815">
        <v>2034</v>
      </c>
    </row>
    <row r="27272" spans="1:5">
      <c r="A27272" s="816">
        <f t="shared" si="1777"/>
        <v>49163</v>
      </c>
      <c r="B27272" s="815">
        <f t="shared" si="1774"/>
        <v>219</v>
      </c>
      <c r="C27272" s="815">
        <f t="shared" si="1775"/>
        <v>147</v>
      </c>
      <c r="D27272" s="815">
        <f t="shared" si="1776"/>
        <v>127</v>
      </c>
      <c r="E27272" s="815">
        <v>2034</v>
      </c>
    </row>
    <row r="27273" spans="1:5">
      <c r="A27273" s="816">
        <f t="shared" si="1777"/>
        <v>49164</v>
      </c>
      <c r="B27273" s="815">
        <f t="shared" si="1774"/>
        <v>220</v>
      </c>
      <c r="C27273" s="815">
        <f t="shared" si="1775"/>
        <v>146</v>
      </c>
      <c r="D27273" s="815">
        <f t="shared" si="1776"/>
        <v>126</v>
      </c>
      <c r="E27273" s="815">
        <v>2034</v>
      </c>
    </row>
    <row r="27274" spans="1:5">
      <c r="A27274" s="816">
        <f t="shared" si="1777"/>
        <v>49165</v>
      </c>
      <c r="B27274" s="815">
        <f t="shared" si="1774"/>
        <v>221</v>
      </c>
      <c r="C27274" s="815">
        <f t="shared" si="1775"/>
        <v>145</v>
      </c>
      <c r="D27274" s="815">
        <f t="shared" si="1776"/>
        <v>125</v>
      </c>
      <c r="E27274" s="815">
        <v>2034</v>
      </c>
    </row>
    <row r="27275" spans="1:5">
      <c r="A27275" s="816">
        <f t="shared" si="1777"/>
        <v>49166</v>
      </c>
      <c r="B27275" s="815">
        <f t="shared" si="1774"/>
        <v>222</v>
      </c>
      <c r="C27275" s="815">
        <f t="shared" si="1775"/>
        <v>144</v>
      </c>
      <c r="D27275" s="815">
        <f t="shared" si="1776"/>
        <v>124</v>
      </c>
      <c r="E27275" s="815">
        <v>2034</v>
      </c>
    </row>
    <row r="27276" spans="1:5">
      <c r="A27276" s="816">
        <f t="shared" si="1777"/>
        <v>49167</v>
      </c>
      <c r="B27276" s="815">
        <f t="shared" si="1774"/>
        <v>223</v>
      </c>
      <c r="C27276" s="815">
        <f t="shared" si="1775"/>
        <v>143</v>
      </c>
      <c r="D27276" s="815">
        <f t="shared" si="1776"/>
        <v>123</v>
      </c>
      <c r="E27276" s="815">
        <v>2034</v>
      </c>
    </row>
    <row r="27277" spans="1:5">
      <c r="A27277" s="816">
        <f t="shared" si="1777"/>
        <v>49168</v>
      </c>
      <c r="B27277" s="815">
        <f t="shared" si="1774"/>
        <v>224</v>
      </c>
      <c r="C27277" s="815">
        <f t="shared" si="1775"/>
        <v>142</v>
      </c>
      <c r="D27277" s="815">
        <f t="shared" si="1776"/>
        <v>122</v>
      </c>
      <c r="E27277" s="815">
        <v>2034</v>
      </c>
    </row>
    <row r="27278" spans="1:5">
      <c r="A27278" s="816">
        <f t="shared" si="1777"/>
        <v>49169</v>
      </c>
      <c r="B27278" s="815">
        <f t="shared" si="1774"/>
        <v>225</v>
      </c>
      <c r="C27278" s="815">
        <f t="shared" si="1775"/>
        <v>141</v>
      </c>
      <c r="D27278" s="815">
        <f t="shared" si="1776"/>
        <v>121</v>
      </c>
      <c r="E27278" s="815">
        <v>2034</v>
      </c>
    </row>
    <row r="27279" spans="1:5">
      <c r="A27279" s="816">
        <f t="shared" si="1777"/>
        <v>49170</v>
      </c>
      <c r="B27279" s="815">
        <f t="shared" si="1774"/>
        <v>226</v>
      </c>
      <c r="C27279" s="815">
        <f t="shared" si="1775"/>
        <v>140</v>
      </c>
      <c r="D27279" s="815">
        <f t="shared" si="1776"/>
        <v>120</v>
      </c>
      <c r="E27279" s="815">
        <v>2034</v>
      </c>
    </row>
    <row r="27280" spans="1:5">
      <c r="A27280" s="816">
        <f t="shared" si="1777"/>
        <v>49171</v>
      </c>
      <c r="B27280" s="815">
        <f t="shared" si="1774"/>
        <v>227</v>
      </c>
      <c r="C27280" s="815">
        <f t="shared" si="1775"/>
        <v>139</v>
      </c>
      <c r="D27280" s="815">
        <f t="shared" si="1776"/>
        <v>119</v>
      </c>
      <c r="E27280" s="815">
        <v>2034</v>
      </c>
    </row>
    <row r="27281" spans="1:5">
      <c r="A27281" s="816">
        <f t="shared" si="1777"/>
        <v>49172</v>
      </c>
      <c r="B27281" s="815">
        <f t="shared" si="1774"/>
        <v>228</v>
      </c>
      <c r="C27281" s="815">
        <f t="shared" si="1775"/>
        <v>138</v>
      </c>
      <c r="D27281" s="815">
        <f t="shared" si="1776"/>
        <v>118</v>
      </c>
      <c r="E27281" s="815">
        <v>2034</v>
      </c>
    </row>
    <row r="27282" spans="1:5">
      <c r="A27282" s="816">
        <f t="shared" si="1777"/>
        <v>49173</v>
      </c>
      <c r="B27282" s="815">
        <f t="shared" si="1774"/>
        <v>229</v>
      </c>
      <c r="C27282" s="815">
        <f t="shared" si="1775"/>
        <v>137</v>
      </c>
      <c r="D27282" s="815">
        <f t="shared" si="1776"/>
        <v>117</v>
      </c>
      <c r="E27282" s="815">
        <v>2034</v>
      </c>
    </row>
    <row r="27283" spans="1:5">
      <c r="A27283" s="816">
        <f t="shared" si="1777"/>
        <v>49174</v>
      </c>
      <c r="B27283" s="815">
        <f t="shared" si="1774"/>
        <v>230</v>
      </c>
      <c r="C27283" s="815">
        <f t="shared" si="1775"/>
        <v>136</v>
      </c>
      <c r="D27283" s="815">
        <f t="shared" si="1776"/>
        <v>116</v>
      </c>
      <c r="E27283" s="815">
        <v>2034</v>
      </c>
    </row>
    <row r="27284" spans="1:5">
      <c r="A27284" s="816">
        <f t="shared" si="1777"/>
        <v>49175</v>
      </c>
      <c r="B27284" s="815">
        <f t="shared" si="1774"/>
        <v>231</v>
      </c>
      <c r="C27284" s="815">
        <f t="shared" si="1775"/>
        <v>135</v>
      </c>
      <c r="D27284" s="815">
        <f t="shared" si="1776"/>
        <v>115</v>
      </c>
      <c r="E27284" s="815">
        <v>2034</v>
      </c>
    </row>
    <row r="27285" spans="1:5">
      <c r="A27285" s="816">
        <f t="shared" si="1777"/>
        <v>49176</v>
      </c>
      <c r="B27285" s="815">
        <f t="shared" si="1774"/>
        <v>232</v>
      </c>
      <c r="C27285" s="815">
        <f t="shared" si="1775"/>
        <v>134</v>
      </c>
      <c r="D27285" s="815">
        <f t="shared" si="1776"/>
        <v>114</v>
      </c>
      <c r="E27285" s="815">
        <v>2034</v>
      </c>
    </row>
    <row r="27286" spans="1:5">
      <c r="A27286" s="816">
        <f t="shared" si="1777"/>
        <v>49177</v>
      </c>
      <c r="B27286" s="815">
        <f t="shared" si="1774"/>
        <v>233</v>
      </c>
      <c r="C27286" s="815">
        <f t="shared" si="1775"/>
        <v>133</v>
      </c>
      <c r="D27286" s="815">
        <f t="shared" si="1776"/>
        <v>113</v>
      </c>
      <c r="E27286" s="815">
        <v>2034</v>
      </c>
    </row>
    <row r="27287" spans="1:5">
      <c r="A27287" s="816">
        <f t="shared" si="1777"/>
        <v>49178</v>
      </c>
      <c r="B27287" s="815">
        <f t="shared" si="1774"/>
        <v>234</v>
      </c>
      <c r="C27287" s="815">
        <f t="shared" si="1775"/>
        <v>132</v>
      </c>
      <c r="D27287" s="815">
        <f t="shared" si="1776"/>
        <v>112</v>
      </c>
      <c r="E27287" s="815">
        <v>2034</v>
      </c>
    </row>
    <row r="27288" spans="1:5">
      <c r="A27288" s="816">
        <f t="shared" si="1777"/>
        <v>49179</v>
      </c>
      <c r="B27288" s="815">
        <f t="shared" si="1774"/>
        <v>235</v>
      </c>
      <c r="C27288" s="815">
        <f t="shared" si="1775"/>
        <v>131</v>
      </c>
      <c r="D27288" s="815">
        <f t="shared" si="1776"/>
        <v>111</v>
      </c>
      <c r="E27288" s="815">
        <v>2034</v>
      </c>
    </row>
    <row r="27289" spans="1:5">
      <c r="A27289" s="816">
        <f t="shared" si="1777"/>
        <v>49180</v>
      </c>
      <c r="B27289" s="815">
        <f t="shared" si="1774"/>
        <v>236</v>
      </c>
      <c r="C27289" s="815">
        <f t="shared" si="1775"/>
        <v>130</v>
      </c>
      <c r="D27289" s="815">
        <f t="shared" si="1776"/>
        <v>110</v>
      </c>
      <c r="E27289" s="815">
        <v>2034</v>
      </c>
    </row>
    <row r="27290" spans="1:5">
      <c r="A27290" s="816">
        <f t="shared" si="1777"/>
        <v>49181</v>
      </c>
      <c r="B27290" s="815">
        <f t="shared" si="1774"/>
        <v>237</v>
      </c>
      <c r="C27290" s="815">
        <f t="shared" si="1775"/>
        <v>129</v>
      </c>
      <c r="D27290" s="815">
        <f t="shared" si="1776"/>
        <v>109</v>
      </c>
      <c r="E27290" s="815">
        <v>2034</v>
      </c>
    </row>
    <row r="27291" spans="1:5">
      <c r="A27291" s="816">
        <f t="shared" si="1777"/>
        <v>49182</v>
      </c>
      <c r="B27291" s="815">
        <f t="shared" ref="B27291:B27354" si="1778">B27290+1</f>
        <v>238</v>
      </c>
      <c r="C27291" s="815">
        <f t="shared" ref="C27291:C27354" si="1779">C27290-1</f>
        <v>128</v>
      </c>
      <c r="D27291" s="815">
        <f t="shared" ref="D27291:D27354" si="1780">D27290-1</f>
        <v>108</v>
      </c>
      <c r="E27291" s="815">
        <v>2034</v>
      </c>
    </row>
    <row r="27292" spans="1:5">
      <c r="A27292" s="816">
        <f t="shared" si="1777"/>
        <v>49183</v>
      </c>
      <c r="B27292" s="815">
        <f t="shared" si="1778"/>
        <v>239</v>
      </c>
      <c r="C27292" s="815">
        <f t="shared" si="1779"/>
        <v>127</v>
      </c>
      <c r="D27292" s="815">
        <f t="shared" si="1780"/>
        <v>107</v>
      </c>
      <c r="E27292" s="815">
        <v>2034</v>
      </c>
    </row>
    <row r="27293" spans="1:5">
      <c r="A27293" s="816">
        <f t="shared" si="1777"/>
        <v>49184</v>
      </c>
      <c r="B27293" s="815">
        <f t="shared" si="1778"/>
        <v>240</v>
      </c>
      <c r="C27293" s="815">
        <f t="shared" si="1779"/>
        <v>126</v>
      </c>
      <c r="D27293" s="815">
        <f t="shared" si="1780"/>
        <v>106</v>
      </c>
      <c r="E27293" s="815">
        <v>2034</v>
      </c>
    </row>
    <row r="27294" spans="1:5">
      <c r="A27294" s="816">
        <f t="shared" si="1777"/>
        <v>49185</v>
      </c>
      <c r="B27294" s="815">
        <f t="shared" si="1778"/>
        <v>241</v>
      </c>
      <c r="C27294" s="815">
        <f t="shared" si="1779"/>
        <v>125</v>
      </c>
      <c r="D27294" s="815">
        <f t="shared" si="1780"/>
        <v>105</v>
      </c>
      <c r="E27294" s="815">
        <v>2034</v>
      </c>
    </row>
    <row r="27295" spans="1:5">
      <c r="A27295" s="816">
        <f t="shared" si="1777"/>
        <v>49186</v>
      </c>
      <c r="B27295" s="815">
        <f t="shared" si="1778"/>
        <v>242</v>
      </c>
      <c r="C27295" s="815">
        <f t="shared" si="1779"/>
        <v>124</v>
      </c>
      <c r="D27295" s="815">
        <f t="shared" si="1780"/>
        <v>104</v>
      </c>
      <c r="E27295" s="815">
        <v>2034</v>
      </c>
    </row>
    <row r="27296" spans="1:5">
      <c r="A27296" s="816">
        <f t="shared" si="1777"/>
        <v>49187</v>
      </c>
      <c r="B27296" s="815">
        <f t="shared" si="1778"/>
        <v>243</v>
      </c>
      <c r="C27296" s="815">
        <f t="shared" si="1779"/>
        <v>123</v>
      </c>
      <c r="D27296" s="815">
        <f t="shared" si="1780"/>
        <v>103</v>
      </c>
      <c r="E27296" s="815">
        <v>2034</v>
      </c>
    </row>
    <row r="27297" spans="1:5">
      <c r="A27297" s="816">
        <f t="shared" si="1777"/>
        <v>49188</v>
      </c>
      <c r="B27297" s="815">
        <f t="shared" si="1778"/>
        <v>244</v>
      </c>
      <c r="C27297" s="815">
        <f t="shared" si="1779"/>
        <v>122</v>
      </c>
      <c r="D27297" s="815">
        <f t="shared" si="1780"/>
        <v>102</v>
      </c>
      <c r="E27297" s="815">
        <v>2034</v>
      </c>
    </row>
    <row r="27298" spans="1:5">
      <c r="A27298" s="816">
        <f t="shared" si="1777"/>
        <v>49189</v>
      </c>
      <c r="B27298" s="815">
        <f t="shared" si="1778"/>
        <v>245</v>
      </c>
      <c r="C27298" s="815">
        <f t="shared" si="1779"/>
        <v>121</v>
      </c>
      <c r="D27298" s="815">
        <f t="shared" si="1780"/>
        <v>101</v>
      </c>
      <c r="E27298" s="815">
        <v>2034</v>
      </c>
    </row>
    <row r="27299" spans="1:5">
      <c r="A27299" s="816">
        <f t="shared" si="1777"/>
        <v>49190</v>
      </c>
      <c r="B27299" s="815">
        <f t="shared" si="1778"/>
        <v>246</v>
      </c>
      <c r="C27299" s="815">
        <f t="shared" si="1779"/>
        <v>120</v>
      </c>
      <c r="D27299" s="815">
        <f t="shared" si="1780"/>
        <v>100</v>
      </c>
      <c r="E27299" s="815">
        <v>2034</v>
      </c>
    </row>
    <row r="27300" spans="1:5">
      <c r="A27300" s="816">
        <f t="shared" si="1777"/>
        <v>49191</v>
      </c>
      <c r="B27300" s="815">
        <f t="shared" si="1778"/>
        <v>247</v>
      </c>
      <c r="C27300" s="815">
        <f t="shared" si="1779"/>
        <v>119</v>
      </c>
      <c r="D27300" s="815">
        <f t="shared" si="1780"/>
        <v>99</v>
      </c>
      <c r="E27300" s="815">
        <v>2034</v>
      </c>
    </row>
    <row r="27301" spans="1:5">
      <c r="A27301" s="816">
        <f t="shared" si="1777"/>
        <v>49192</v>
      </c>
      <c r="B27301" s="815">
        <f t="shared" si="1778"/>
        <v>248</v>
      </c>
      <c r="C27301" s="815">
        <f t="shared" si="1779"/>
        <v>118</v>
      </c>
      <c r="D27301" s="815">
        <f t="shared" si="1780"/>
        <v>98</v>
      </c>
      <c r="E27301" s="815">
        <v>2034</v>
      </c>
    </row>
    <row r="27302" spans="1:5">
      <c r="A27302" s="816">
        <f t="shared" si="1777"/>
        <v>49193</v>
      </c>
      <c r="B27302" s="815">
        <f t="shared" si="1778"/>
        <v>249</v>
      </c>
      <c r="C27302" s="815">
        <f t="shared" si="1779"/>
        <v>117</v>
      </c>
      <c r="D27302" s="815">
        <f t="shared" si="1780"/>
        <v>97</v>
      </c>
      <c r="E27302" s="815">
        <v>2034</v>
      </c>
    </row>
    <row r="27303" spans="1:5">
      <c r="A27303" s="816">
        <f t="shared" si="1777"/>
        <v>49194</v>
      </c>
      <c r="B27303" s="815">
        <f t="shared" si="1778"/>
        <v>250</v>
      </c>
      <c r="C27303" s="815">
        <f t="shared" si="1779"/>
        <v>116</v>
      </c>
      <c r="D27303" s="815">
        <f t="shared" si="1780"/>
        <v>96</v>
      </c>
      <c r="E27303" s="815">
        <v>2034</v>
      </c>
    </row>
    <row r="27304" spans="1:5">
      <c r="A27304" s="816">
        <f t="shared" si="1777"/>
        <v>49195</v>
      </c>
      <c r="B27304" s="815">
        <f t="shared" si="1778"/>
        <v>251</v>
      </c>
      <c r="C27304" s="815">
        <f t="shared" si="1779"/>
        <v>115</v>
      </c>
      <c r="D27304" s="815">
        <f t="shared" si="1780"/>
        <v>95</v>
      </c>
      <c r="E27304" s="815">
        <v>2034</v>
      </c>
    </row>
    <row r="27305" spans="1:5">
      <c r="A27305" s="816">
        <f t="shared" si="1777"/>
        <v>49196</v>
      </c>
      <c r="B27305" s="815">
        <f t="shared" si="1778"/>
        <v>252</v>
      </c>
      <c r="C27305" s="815">
        <f t="shared" si="1779"/>
        <v>114</v>
      </c>
      <c r="D27305" s="815">
        <f t="shared" si="1780"/>
        <v>94</v>
      </c>
      <c r="E27305" s="815">
        <v>2034</v>
      </c>
    </row>
    <row r="27306" spans="1:5">
      <c r="A27306" s="816">
        <f t="shared" si="1777"/>
        <v>49197</v>
      </c>
      <c r="B27306" s="815">
        <f t="shared" si="1778"/>
        <v>253</v>
      </c>
      <c r="C27306" s="815">
        <f t="shared" si="1779"/>
        <v>113</v>
      </c>
      <c r="D27306" s="815">
        <f t="shared" si="1780"/>
        <v>93</v>
      </c>
      <c r="E27306" s="815">
        <v>2034</v>
      </c>
    </row>
    <row r="27307" spans="1:5">
      <c r="A27307" s="816">
        <f t="shared" si="1777"/>
        <v>49198</v>
      </c>
      <c r="B27307" s="815">
        <f t="shared" si="1778"/>
        <v>254</v>
      </c>
      <c r="C27307" s="815">
        <f t="shared" si="1779"/>
        <v>112</v>
      </c>
      <c r="D27307" s="815">
        <f t="shared" si="1780"/>
        <v>92</v>
      </c>
      <c r="E27307" s="815">
        <v>2034</v>
      </c>
    </row>
    <row r="27308" spans="1:5">
      <c r="A27308" s="816">
        <f t="shared" si="1777"/>
        <v>49199</v>
      </c>
      <c r="B27308" s="815">
        <f t="shared" si="1778"/>
        <v>255</v>
      </c>
      <c r="C27308" s="815">
        <f t="shared" si="1779"/>
        <v>111</v>
      </c>
      <c r="D27308" s="815">
        <f t="shared" si="1780"/>
        <v>91</v>
      </c>
      <c r="E27308" s="815">
        <v>2034</v>
      </c>
    </row>
    <row r="27309" spans="1:5">
      <c r="A27309" s="816">
        <f t="shared" si="1777"/>
        <v>49200</v>
      </c>
      <c r="B27309" s="815">
        <f t="shared" si="1778"/>
        <v>256</v>
      </c>
      <c r="C27309" s="815">
        <f t="shared" si="1779"/>
        <v>110</v>
      </c>
      <c r="D27309" s="815">
        <f t="shared" si="1780"/>
        <v>90</v>
      </c>
      <c r="E27309" s="815">
        <v>2034</v>
      </c>
    </row>
    <row r="27310" spans="1:5">
      <c r="A27310" s="816">
        <f t="shared" si="1777"/>
        <v>49201</v>
      </c>
      <c r="B27310" s="815">
        <f t="shared" si="1778"/>
        <v>257</v>
      </c>
      <c r="C27310" s="815">
        <f t="shared" si="1779"/>
        <v>109</v>
      </c>
      <c r="D27310" s="815">
        <f t="shared" si="1780"/>
        <v>89</v>
      </c>
      <c r="E27310" s="815">
        <v>2034</v>
      </c>
    </row>
    <row r="27311" spans="1:5">
      <c r="A27311" s="816">
        <f t="shared" si="1777"/>
        <v>49202</v>
      </c>
      <c r="B27311" s="815">
        <f t="shared" si="1778"/>
        <v>258</v>
      </c>
      <c r="C27311" s="815">
        <f t="shared" si="1779"/>
        <v>108</v>
      </c>
      <c r="D27311" s="815">
        <f t="shared" si="1780"/>
        <v>88</v>
      </c>
      <c r="E27311" s="815">
        <v>2034</v>
      </c>
    </row>
    <row r="27312" spans="1:5">
      <c r="A27312" s="816">
        <f t="shared" si="1777"/>
        <v>49203</v>
      </c>
      <c r="B27312" s="815">
        <f t="shared" si="1778"/>
        <v>259</v>
      </c>
      <c r="C27312" s="815">
        <f t="shared" si="1779"/>
        <v>107</v>
      </c>
      <c r="D27312" s="815">
        <f t="shared" si="1780"/>
        <v>87</v>
      </c>
      <c r="E27312" s="815">
        <v>2034</v>
      </c>
    </row>
    <row r="27313" spans="1:5">
      <c r="A27313" s="816">
        <f t="shared" si="1777"/>
        <v>49204</v>
      </c>
      <c r="B27313" s="815">
        <f t="shared" si="1778"/>
        <v>260</v>
      </c>
      <c r="C27313" s="815">
        <f t="shared" si="1779"/>
        <v>106</v>
      </c>
      <c r="D27313" s="815">
        <f t="shared" si="1780"/>
        <v>86</v>
      </c>
      <c r="E27313" s="815">
        <v>2034</v>
      </c>
    </row>
    <row r="27314" spans="1:5">
      <c r="A27314" s="816">
        <f t="shared" si="1777"/>
        <v>49205</v>
      </c>
      <c r="B27314" s="815">
        <f t="shared" si="1778"/>
        <v>261</v>
      </c>
      <c r="C27314" s="815">
        <f t="shared" si="1779"/>
        <v>105</v>
      </c>
      <c r="D27314" s="815">
        <f t="shared" si="1780"/>
        <v>85</v>
      </c>
      <c r="E27314" s="815">
        <v>2034</v>
      </c>
    </row>
    <row r="27315" spans="1:5">
      <c r="A27315" s="816">
        <f t="shared" ref="A27315:A27378" si="1781">A27314+1</f>
        <v>49206</v>
      </c>
      <c r="B27315" s="815">
        <f t="shared" si="1778"/>
        <v>262</v>
      </c>
      <c r="C27315" s="815">
        <f t="shared" si="1779"/>
        <v>104</v>
      </c>
      <c r="D27315" s="815">
        <f t="shared" si="1780"/>
        <v>84</v>
      </c>
      <c r="E27315" s="815">
        <v>2034</v>
      </c>
    </row>
    <row r="27316" spans="1:5">
      <c r="A27316" s="816">
        <f t="shared" si="1781"/>
        <v>49207</v>
      </c>
      <c r="B27316" s="815">
        <f t="shared" si="1778"/>
        <v>263</v>
      </c>
      <c r="C27316" s="815">
        <f t="shared" si="1779"/>
        <v>103</v>
      </c>
      <c r="D27316" s="815">
        <f t="shared" si="1780"/>
        <v>83</v>
      </c>
      <c r="E27316" s="815">
        <v>2034</v>
      </c>
    </row>
    <row r="27317" spans="1:5">
      <c r="A27317" s="816">
        <f t="shared" si="1781"/>
        <v>49208</v>
      </c>
      <c r="B27317" s="815">
        <f t="shared" si="1778"/>
        <v>264</v>
      </c>
      <c r="C27317" s="815">
        <f t="shared" si="1779"/>
        <v>102</v>
      </c>
      <c r="D27317" s="815">
        <f t="shared" si="1780"/>
        <v>82</v>
      </c>
      <c r="E27317" s="815">
        <v>2034</v>
      </c>
    </row>
    <row r="27318" spans="1:5">
      <c r="A27318" s="816">
        <f t="shared" si="1781"/>
        <v>49209</v>
      </c>
      <c r="B27318" s="815">
        <f t="shared" si="1778"/>
        <v>265</v>
      </c>
      <c r="C27318" s="815">
        <f t="shared" si="1779"/>
        <v>101</v>
      </c>
      <c r="D27318" s="815">
        <f t="shared" si="1780"/>
        <v>81</v>
      </c>
      <c r="E27318" s="815">
        <v>2034</v>
      </c>
    </row>
    <row r="27319" spans="1:5">
      <c r="A27319" s="816">
        <f t="shared" si="1781"/>
        <v>49210</v>
      </c>
      <c r="B27319" s="815">
        <f t="shared" si="1778"/>
        <v>266</v>
      </c>
      <c r="C27319" s="815">
        <f t="shared" si="1779"/>
        <v>100</v>
      </c>
      <c r="D27319" s="815">
        <f t="shared" si="1780"/>
        <v>80</v>
      </c>
      <c r="E27319" s="815">
        <v>2034</v>
      </c>
    </row>
    <row r="27320" spans="1:5">
      <c r="A27320" s="816">
        <f t="shared" si="1781"/>
        <v>49211</v>
      </c>
      <c r="B27320" s="815">
        <f t="shared" si="1778"/>
        <v>267</v>
      </c>
      <c r="C27320" s="815">
        <f t="shared" si="1779"/>
        <v>99</v>
      </c>
      <c r="D27320" s="815">
        <f t="shared" si="1780"/>
        <v>79</v>
      </c>
      <c r="E27320" s="815">
        <v>2034</v>
      </c>
    </row>
    <row r="27321" spans="1:5">
      <c r="A27321" s="816">
        <f t="shared" si="1781"/>
        <v>49212</v>
      </c>
      <c r="B27321" s="815">
        <f t="shared" si="1778"/>
        <v>268</v>
      </c>
      <c r="C27321" s="815">
        <f t="shared" si="1779"/>
        <v>98</v>
      </c>
      <c r="D27321" s="815">
        <f t="shared" si="1780"/>
        <v>78</v>
      </c>
      <c r="E27321" s="815">
        <v>2034</v>
      </c>
    </row>
    <row r="27322" spans="1:5">
      <c r="A27322" s="816">
        <f t="shared" si="1781"/>
        <v>49213</v>
      </c>
      <c r="B27322" s="815">
        <f t="shared" si="1778"/>
        <v>269</v>
      </c>
      <c r="C27322" s="815">
        <f t="shared" si="1779"/>
        <v>97</v>
      </c>
      <c r="D27322" s="815">
        <f t="shared" si="1780"/>
        <v>77</v>
      </c>
      <c r="E27322" s="815">
        <v>2034</v>
      </c>
    </row>
    <row r="27323" spans="1:5">
      <c r="A27323" s="816">
        <f t="shared" si="1781"/>
        <v>49214</v>
      </c>
      <c r="B27323" s="815">
        <f t="shared" si="1778"/>
        <v>270</v>
      </c>
      <c r="C27323" s="815">
        <f t="shared" si="1779"/>
        <v>96</v>
      </c>
      <c r="D27323" s="815">
        <f t="shared" si="1780"/>
        <v>76</v>
      </c>
      <c r="E27323" s="815">
        <v>2034</v>
      </c>
    </row>
    <row r="27324" spans="1:5">
      <c r="A27324" s="816">
        <f t="shared" si="1781"/>
        <v>49215</v>
      </c>
      <c r="B27324" s="815">
        <f t="shared" si="1778"/>
        <v>271</v>
      </c>
      <c r="C27324" s="815">
        <f t="shared" si="1779"/>
        <v>95</v>
      </c>
      <c r="D27324" s="815">
        <f t="shared" si="1780"/>
        <v>75</v>
      </c>
      <c r="E27324" s="815">
        <v>2034</v>
      </c>
    </row>
    <row r="27325" spans="1:5">
      <c r="A27325" s="816">
        <f t="shared" si="1781"/>
        <v>49216</v>
      </c>
      <c r="B27325" s="815">
        <f t="shared" si="1778"/>
        <v>272</v>
      </c>
      <c r="C27325" s="815">
        <f t="shared" si="1779"/>
        <v>94</v>
      </c>
      <c r="D27325" s="815">
        <f t="shared" si="1780"/>
        <v>74</v>
      </c>
      <c r="E27325" s="815">
        <v>2034</v>
      </c>
    </row>
    <row r="27326" spans="1:5">
      <c r="A27326" s="816">
        <f t="shared" si="1781"/>
        <v>49217</v>
      </c>
      <c r="B27326" s="815">
        <f t="shared" si="1778"/>
        <v>273</v>
      </c>
      <c r="C27326" s="815">
        <f t="shared" si="1779"/>
        <v>93</v>
      </c>
      <c r="D27326" s="815">
        <f t="shared" si="1780"/>
        <v>73</v>
      </c>
      <c r="E27326" s="815">
        <v>2034</v>
      </c>
    </row>
    <row r="27327" spans="1:5">
      <c r="A27327" s="816">
        <f t="shared" si="1781"/>
        <v>49218</v>
      </c>
      <c r="B27327" s="815">
        <f t="shared" si="1778"/>
        <v>274</v>
      </c>
      <c r="C27327" s="815">
        <f t="shared" si="1779"/>
        <v>92</v>
      </c>
      <c r="D27327" s="815">
        <f t="shared" si="1780"/>
        <v>72</v>
      </c>
      <c r="E27327" s="815">
        <v>2034</v>
      </c>
    </row>
    <row r="27328" spans="1:5">
      <c r="A27328" s="816">
        <f t="shared" si="1781"/>
        <v>49219</v>
      </c>
      <c r="B27328" s="815">
        <f t="shared" si="1778"/>
        <v>275</v>
      </c>
      <c r="C27328" s="815">
        <f t="shared" si="1779"/>
        <v>91</v>
      </c>
      <c r="D27328" s="815">
        <f t="shared" si="1780"/>
        <v>71</v>
      </c>
      <c r="E27328" s="815">
        <v>2034</v>
      </c>
    </row>
    <row r="27329" spans="1:5">
      <c r="A27329" s="816">
        <f t="shared" si="1781"/>
        <v>49220</v>
      </c>
      <c r="B27329" s="815">
        <f t="shared" si="1778"/>
        <v>276</v>
      </c>
      <c r="C27329" s="815">
        <f t="shared" si="1779"/>
        <v>90</v>
      </c>
      <c r="D27329" s="815">
        <f t="shared" si="1780"/>
        <v>70</v>
      </c>
      <c r="E27329" s="815">
        <v>2034</v>
      </c>
    </row>
    <row r="27330" spans="1:5">
      <c r="A27330" s="816">
        <f t="shared" si="1781"/>
        <v>49221</v>
      </c>
      <c r="B27330" s="815">
        <f t="shared" si="1778"/>
        <v>277</v>
      </c>
      <c r="C27330" s="815">
        <f t="shared" si="1779"/>
        <v>89</v>
      </c>
      <c r="D27330" s="815">
        <f t="shared" si="1780"/>
        <v>69</v>
      </c>
      <c r="E27330" s="815">
        <v>2034</v>
      </c>
    </row>
    <row r="27331" spans="1:5">
      <c r="A27331" s="816">
        <f t="shared" si="1781"/>
        <v>49222</v>
      </c>
      <c r="B27331" s="815">
        <f t="shared" si="1778"/>
        <v>278</v>
      </c>
      <c r="C27331" s="815">
        <f t="shared" si="1779"/>
        <v>88</v>
      </c>
      <c r="D27331" s="815">
        <f t="shared" si="1780"/>
        <v>68</v>
      </c>
      <c r="E27331" s="815">
        <v>2034</v>
      </c>
    </row>
    <row r="27332" spans="1:5">
      <c r="A27332" s="816">
        <f t="shared" si="1781"/>
        <v>49223</v>
      </c>
      <c r="B27332" s="815">
        <f t="shared" si="1778"/>
        <v>279</v>
      </c>
      <c r="C27332" s="815">
        <f t="shared" si="1779"/>
        <v>87</v>
      </c>
      <c r="D27332" s="815">
        <f t="shared" si="1780"/>
        <v>67</v>
      </c>
      <c r="E27332" s="815">
        <v>2034</v>
      </c>
    </row>
    <row r="27333" spans="1:5">
      <c r="A27333" s="816">
        <f t="shared" si="1781"/>
        <v>49224</v>
      </c>
      <c r="B27333" s="815">
        <f t="shared" si="1778"/>
        <v>280</v>
      </c>
      <c r="C27333" s="815">
        <f t="shared" si="1779"/>
        <v>86</v>
      </c>
      <c r="D27333" s="815">
        <f t="shared" si="1780"/>
        <v>66</v>
      </c>
      <c r="E27333" s="815">
        <v>2034</v>
      </c>
    </row>
    <row r="27334" spans="1:5">
      <c r="A27334" s="816">
        <f t="shared" si="1781"/>
        <v>49225</v>
      </c>
      <c r="B27334" s="815">
        <f t="shared" si="1778"/>
        <v>281</v>
      </c>
      <c r="C27334" s="815">
        <f t="shared" si="1779"/>
        <v>85</v>
      </c>
      <c r="D27334" s="815">
        <f t="shared" si="1780"/>
        <v>65</v>
      </c>
      <c r="E27334" s="815">
        <v>2034</v>
      </c>
    </row>
    <row r="27335" spans="1:5">
      <c r="A27335" s="816">
        <f t="shared" si="1781"/>
        <v>49226</v>
      </c>
      <c r="B27335" s="815">
        <f t="shared" si="1778"/>
        <v>282</v>
      </c>
      <c r="C27335" s="815">
        <f t="shared" si="1779"/>
        <v>84</v>
      </c>
      <c r="D27335" s="815">
        <f t="shared" si="1780"/>
        <v>64</v>
      </c>
      <c r="E27335" s="815">
        <v>2034</v>
      </c>
    </row>
    <row r="27336" spans="1:5">
      <c r="A27336" s="816">
        <f t="shared" si="1781"/>
        <v>49227</v>
      </c>
      <c r="B27336" s="815">
        <f t="shared" si="1778"/>
        <v>283</v>
      </c>
      <c r="C27336" s="815">
        <f t="shared" si="1779"/>
        <v>83</v>
      </c>
      <c r="D27336" s="815">
        <f t="shared" si="1780"/>
        <v>63</v>
      </c>
      <c r="E27336" s="815">
        <v>2034</v>
      </c>
    </row>
    <row r="27337" spans="1:5">
      <c r="A27337" s="816">
        <f t="shared" si="1781"/>
        <v>49228</v>
      </c>
      <c r="B27337" s="815">
        <f t="shared" si="1778"/>
        <v>284</v>
      </c>
      <c r="C27337" s="815">
        <f t="shared" si="1779"/>
        <v>82</v>
      </c>
      <c r="D27337" s="815">
        <f t="shared" si="1780"/>
        <v>62</v>
      </c>
      <c r="E27337" s="815">
        <v>2034</v>
      </c>
    </row>
    <row r="27338" spans="1:5">
      <c r="A27338" s="816">
        <f t="shared" si="1781"/>
        <v>49229</v>
      </c>
      <c r="B27338" s="815">
        <f t="shared" si="1778"/>
        <v>285</v>
      </c>
      <c r="C27338" s="815">
        <f t="shared" si="1779"/>
        <v>81</v>
      </c>
      <c r="D27338" s="815">
        <f t="shared" si="1780"/>
        <v>61</v>
      </c>
      <c r="E27338" s="815">
        <v>2034</v>
      </c>
    </row>
    <row r="27339" spans="1:5">
      <c r="A27339" s="816">
        <f t="shared" si="1781"/>
        <v>49230</v>
      </c>
      <c r="B27339" s="815">
        <f t="shared" si="1778"/>
        <v>286</v>
      </c>
      <c r="C27339" s="815">
        <f t="shared" si="1779"/>
        <v>80</v>
      </c>
      <c r="D27339" s="815">
        <f t="shared" si="1780"/>
        <v>60</v>
      </c>
      <c r="E27339" s="815">
        <v>2034</v>
      </c>
    </row>
    <row r="27340" spans="1:5">
      <c r="A27340" s="816">
        <f t="shared" si="1781"/>
        <v>49231</v>
      </c>
      <c r="B27340" s="815">
        <f t="shared" si="1778"/>
        <v>287</v>
      </c>
      <c r="C27340" s="815">
        <f t="shared" si="1779"/>
        <v>79</v>
      </c>
      <c r="D27340" s="815">
        <f t="shared" si="1780"/>
        <v>59</v>
      </c>
      <c r="E27340" s="815">
        <v>2034</v>
      </c>
    </row>
    <row r="27341" spans="1:5">
      <c r="A27341" s="816">
        <f t="shared" si="1781"/>
        <v>49232</v>
      </c>
      <c r="B27341" s="815">
        <f t="shared" si="1778"/>
        <v>288</v>
      </c>
      <c r="C27341" s="815">
        <f t="shared" si="1779"/>
        <v>78</v>
      </c>
      <c r="D27341" s="815">
        <f t="shared" si="1780"/>
        <v>58</v>
      </c>
      <c r="E27341" s="815">
        <v>2034</v>
      </c>
    </row>
    <row r="27342" spans="1:5">
      <c r="A27342" s="816">
        <f t="shared" si="1781"/>
        <v>49233</v>
      </c>
      <c r="B27342" s="815">
        <f t="shared" si="1778"/>
        <v>289</v>
      </c>
      <c r="C27342" s="815">
        <f t="shared" si="1779"/>
        <v>77</v>
      </c>
      <c r="D27342" s="815">
        <f t="shared" si="1780"/>
        <v>57</v>
      </c>
      <c r="E27342" s="815">
        <v>2034</v>
      </c>
    </row>
    <row r="27343" spans="1:5">
      <c r="A27343" s="816">
        <f t="shared" si="1781"/>
        <v>49234</v>
      </c>
      <c r="B27343" s="815">
        <f t="shared" si="1778"/>
        <v>290</v>
      </c>
      <c r="C27343" s="815">
        <f t="shared" si="1779"/>
        <v>76</v>
      </c>
      <c r="D27343" s="815">
        <f t="shared" si="1780"/>
        <v>56</v>
      </c>
      <c r="E27343" s="815">
        <v>2034</v>
      </c>
    </row>
    <row r="27344" spans="1:5">
      <c r="A27344" s="816">
        <f t="shared" si="1781"/>
        <v>49235</v>
      </c>
      <c r="B27344" s="815">
        <f t="shared" si="1778"/>
        <v>291</v>
      </c>
      <c r="C27344" s="815">
        <f t="shared" si="1779"/>
        <v>75</v>
      </c>
      <c r="D27344" s="815">
        <f t="shared" si="1780"/>
        <v>55</v>
      </c>
      <c r="E27344" s="815">
        <v>2034</v>
      </c>
    </row>
    <row r="27345" spans="1:5">
      <c r="A27345" s="816">
        <f t="shared" si="1781"/>
        <v>49236</v>
      </c>
      <c r="B27345" s="815">
        <f t="shared" si="1778"/>
        <v>292</v>
      </c>
      <c r="C27345" s="815">
        <f t="shared" si="1779"/>
        <v>74</v>
      </c>
      <c r="D27345" s="815">
        <f t="shared" si="1780"/>
        <v>54</v>
      </c>
      <c r="E27345" s="815">
        <v>2034</v>
      </c>
    </row>
    <row r="27346" spans="1:5">
      <c r="A27346" s="816">
        <f t="shared" si="1781"/>
        <v>49237</v>
      </c>
      <c r="B27346" s="815">
        <f t="shared" si="1778"/>
        <v>293</v>
      </c>
      <c r="C27346" s="815">
        <f t="shared" si="1779"/>
        <v>73</v>
      </c>
      <c r="D27346" s="815">
        <f t="shared" si="1780"/>
        <v>53</v>
      </c>
      <c r="E27346" s="815">
        <v>2034</v>
      </c>
    </row>
    <row r="27347" spans="1:5">
      <c r="A27347" s="816">
        <f t="shared" si="1781"/>
        <v>49238</v>
      </c>
      <c r="B27347" s="815">
        <f t="shared" si="1778"/>
        <v>294</v>
      </c>
      <c r="C27347" s="815">
        <f t="shared" si="1779"/>
        <v>72</v>
      </c>
      <c r="D27347" s="815">
        <f t="shared" si="1780"/>
        <v>52</v>
      </c>
      <c r="E27347" s="815">
        <v>2034</v>
      </c>
    </row>
    <row r="27348" spans="1:5">
      <c r="A27348" s="816">
        <f t="shared" si="1781"/>
        <v>49239</v>
      </c>
      <c r="B27348" s="815">
        <f t="shared" si="1778"/>
        <v>295</v>
      </c>
      <c r="C27348" s="815">
        <f t="shared" si="1779"/>
        <v>71</v>
      </c>
      <c r="D27348" s="815">
        <f t="shared" si="1780"/>
        <v>51</v>
      </c>
      <c r="E27348" s="815">
        <v>2034</v>
      </c>
    </row>
    <row r="27349" spans="1:5">
      <c r="A27349" s="816">
        <f t="shared" si="1781"/>
        <v>49240</v>
      </c>
      <c r="B27349" s="815">
        <f t="shared" si="1778"/>
        <v>296</v>
      </c>
      <c r="C27349" s="815">
        <f t="shared" si="1779"/>
        <v>70</v>
      </c>
      <c r="D27349" s="815">
        <f t="shared" si="1780"/>
        <v>50</v>
      </c>
      <c r="E27349" s="815">
        <v>2034</v>
      </c>
    </row>
    <row r="27350" spans="1:5">
      <c r="A27350" s="816">
        <f t="shared" si="1781"/>
        <v>49241</v>
      </c>
      <c r="B27350" s="815">
        <f t="shared" si="1778"/>
        <v>297</v>
      </c>
      <c r="C27350" s="815">
        <f t="shared" si="1779"/>
        <v>69</v>
      </c>
      <c r="D27350" s="815">
        <f t="shared" si="1780"/>
        <v>49</v>
      </c>
      <c r="E27350" s="815">
        <v>2034</v>
      </c>
    </row>
    <row r="27351" spans="1:5">
      <c r="A27351" s="816">
        <f t="shared" si="1781"/>
        <v>49242</v>
      </c>
      <c r="B27351" s="815">
        <f t="shared" si="1778"/>
        <v>298</v>
      </c>
      <c r="C27351" s="815">
        <f t="shared" si="1779"/>
        <v>68</v>
      </c>
      <c r="D27351" s="815">
        <f t="shared" si="1780"/>
        <v>48</v>
      </c>
      <c r="E27351" s="815">
        <v>2034</v>
      </c>
    </row>
    <row r="27352" spans="1:5">
      <c r="A27352" s="816">
        <f t="shared" si="1781"/>
        <v>49243</v>
      </c>
      <c r="B27352" s="815">
        <f t="shared" si="1778"/>
        <v>299</v>
      </c>
      <c r="C27352" s="815">
        <f t="shared" si="1779"/>
        <v>67</v>
      </c>
      <c r="D27352" s="815">
        <f t="shared" si="1780"/>
        <v>47</v>
      </c>
      <c r="E27352" s="815">
        <v>2034</v>
      </c>
    </row>
    <row r="27353" spans="1:5">
      <c r="A27353" s="816">
        <f t="shared" si="1781"/>
        <v>49244</v>
      </c>
      <c r="B27353" s="815">
        <f t="shared" si="1778"/>
        <v>300</v>
      </c>
      <c r="C27353" s="815">
        <f t="shared" si="1779"/>
        <v>66</v>
      </c>
      <c r="D27353" s="815">
        <f t="shared" si="1780"/>
        <v>46</v>
      </c>
      <c r="E27353" s="815">
        <v>2034</v>
      </c>
    </row>
    <row r="27354" spans="1:5">
      <c r="A27354" s="816">
        <f t="shared" si="1781"/>
        <v>49245</v>
      </c>
      <c r="B27354" s="815">
        <f t="shared" si="1778"/>
        <v>301</v>
      </c>
      <c r="C27354" s="815">
        <f t="shared" si="1779"/>
        <v>65</v>
      </c>
      <c r="D27354" s="815">
        <f t="shared" si="1780"/>
        <v>45</v>
      </c>
      <c r="E27354" s="815">
        <v>2034</v>
      </c>
    </row>
    <row r="27355" spans="1:5">
      <c r="A27355" s="816">
        <f t="shared" si="1781"/>
        <v>49246</v>
      </c>
      <c r="B27355" s="815">
        <f t="shared" ref="B27355:B27418" si="1782">B27354+1</f>
        <v>302</v>
      </c>
      <c r="C27355" s="815">
        <f t="shared" ref="C27355:C27418" si="1783">C27354-1</f>
        <v>64</v>
      </c>
      <c r="D27355" s="815">
        <f t="shared" ref="D27355:D27398" si="1784">D27354-1</f>
        <v>44</v>
      </c>
      <c r="E27355" s="815">
        <v>2034</v>
      </c>
    </row>
    <row r="27356" spans="1:5">
      <c r="A27356" s="816">
        <f t="shared" si="1781"/>
        <v>49247</v>
      </c>
      <c r="B27356" s="815">
        <f t="shared" si="1782"/>
        <v>303</v>
      </c>
      <c r="C27356" s="815">
        <f t="shared" si="1783"/>
        <v>63</v>
      </c>
      <c r="D27356" s="815">
        <f t="shared" si="1784"/>
        <v>43</v>
      </c>
      <c r="E27356" s="815">
        <v>2034</v>
      </c>
    </row>
    <row r="27357" spans="1:5">
      <c r="A27357" s="816">
        <f t="shared" si="1781"/>
        <v>49248</v>
      </c>
      <c r="B27357" s="815">
        <f t="shared" si="1782"/>
        <v>304</v>
      </c>
      <c r="C27357" s="815">
        <f t="shared" si="1783"/>
        <v>62</v>
      </c>
      <c r="D27357" s="815">
        <f t="shared" si="1784"/>
        <v>42</v>
      </c>
      <c r="E27357" s="815">
        <v>2034</v>
      </c>
    </row>
    <row r="27358" spans="1:5">
      <c r="A27358" s="816">
        <f t="shared" si="1781"/>
        <v>49249</v>
      </c>
      <c r="B27358" s="815">
        <f t="shared" si="1782"/>
        <v>305</v>
      </c>
      <c r="C27358" s="815">
        <f t="shared" si="1783"/>
        <v>61</v>
      </c>
      <c r="D27358" s="815">
        <f t="shared" si="1784"/>
        <v>41</v>
      </c>
      <c r="E27358" s="815">
        <v>2034</v>
      </c>
    </row>
    <row r="27359" spans="1:5">
      <c r="A27359" s="816">
        <f t="shared" si="1781"/>
        <v>49250</v>
      </c>
      <c r="B27359" s="815">
        <f t="shared" si="1782"/>
        <v>306</v>
      </c>
      <c r="C27359" s="815">
        <f t="shared" si="1783"/>
        <v>60</v>
      </c>
      <c r="D27359" s="815">
        <f t="shared" si="1784"/>
        <v>40</v>
      </c>
      <c r="E27359" s="815">
        <v>2034</v>
      </c>
    </row>
    <row r="27360" spans="1:5">
      <c r="A27360" s="816">
        <f t="shared" si="1781"/>
        <v>49251</v>
      </c>
      <c r="B27360" s="815">
        <f t="shared" si="1782"/>
        <v>307</v>
      </c>
      <c r="C27360" s="815">
        <f t="shared" si="1783"/>
        <v>59</v>
      </c>
      <c r="D27360" s="815">
        <f t="shared" si="1784"/>
        <v>39</v>
      </c>
      <c r="E27360" s="815">
        <v>2034</v>
      </c>
    </row>
    <row r="27361" spans="1:5">
      <c r="A27361" s="816">
        <f t="shared" si="1781"/>
        <v>49252</v>
      </c>
      <c r="B27361" s="815">
        <f t="shared" si="1782"/>
        <v>308</v>
      </c>
      <c r="C27361" s="815">
        <f t="shared" si="1783"/>
        <v>58</v>
      </c>
      <c r="D27361" s="815">
        <f t="shared" si="1784"/>
        <v>38</v>
      </c>
      <c r="E27361" s="815">
        <v>2034</v>
      </c>
    </row>
    <row r="27362" spans="1:5">
      <c r="A27362" s="816">
        <f t="shared" si="1781"/>
        <v>49253</v>
      </c>
      <c r="B27362" s="815">
        <f t="shared" si="1782"/>
        <v>309</v>
      </c>
      <c r="C27362" s="815">
        <f t="shared" si="1783"/>
        <v>57</v>
      </c>
      <c r="D27362" s="815">
        <f t="shared" si="1784"/>
        <v>37</v>
      </c>
      <c r="E27362" s="815">
        <v>2034</v>
      </c>
    </row>
    <row r="27363" spans="1:5">
      <c r="A27363" s="816">
        <f t="shared" si="1781"/>
        <v>49254</v>
      </c>
      <c r="B27363" s="815">
        <f t="shared" si="1782"/>
        <v>310</v>
      </c>
      <c r="C27363" s="815">
        <f t="shared" si="1783"/>
        <v>56</v>
      </c>
      <c r="D27363" s="815">
        <f t="shared" si="1784"/>
        <v>36</v>
      </c>
      <c r="E27363" s="815">
        <v>2034</v>
      </c>
    </row>
    <row r="27364" spans="1:5">
      <c r="A27364" s="816">
        <f t="shared" si="1781"/>
        <v>49255</v>
      </c>
      <c r="B27364" s="815">
        <f t="shared" si="1782"/>
        <v>311</v>
      </c>
      <c r="C27364" s="815">
        <f t="shared" si="1783"/>
        <v>55</v>
      </c>
      <c r="D27364" s="815">
        <f t="shared" si="1784"/>
        <v>35</v>
      </c>
      <c r="E27364" s="815">
        <v>2034</v>
      </c>
    </row>
    <row r="27365" spans="1:5">
      <c r="A27365" s="816">
        <f t="shared" si="1781"/>
        <v>49256</v>
      </c>
      <c r="B27365" s="815">
        <f t="shared" si="1782"/>
        <v>312</v>
      </c>
      <c r="C27365" s="815">
        <f t="shared" si="1783"/>
        <v>54</v>
      </c>
      <c r="D27365" s="815">
        <f t="shared" si="1784"/>
        <v>34</v>
      </c>
      <c r="E27365" s="815">
        <v>2034</v>
      </c>
    </row>
    <row r="27366" spans="1:5">
      <c r="A27366" s="816">
        <f t="shared" si="1781"/>
        <v>49257</v>
      </c>
      <c r="B27366" s="815">
        <f t="shared" si="1782"/>
        <v>313</v>
      </c>
      <c r="C27366" s="815">
        <f t="shared" si="1783"/>
        <v>53</v>
      </c>
      <c r="D27366" s="815">
        <f t="shared" si="1784"/>
        <v>33</v>
      </c>
      <c r="E27366" s="815">
        <v>2034</v>
      </c>
    </row>
    <row r="27367" spans="1:5">
      <c r="A27367" s="816">
        <f t="shared" si="1781"/>
        <v>49258</v>
      </c>
      <c r="B27367" s="815">
        <f t="shared" si="1782"/>
        <v>314</v>
      </c>
      <c r="C27367" s="815">
        <f t="shared" si="1783"/>
        <v>52</v>
      </c>
      <c r="D27367" s="815">
        <f t="shared" si="1784"/>
        <v>32</v>
      </c>
      <c r="E27367" s="815">
        <v>2034</v>
      </c>
    </row>
    <row r="27368" spans="1:5">
      <c r="A27368" s="816">
        <f>A27367+1</f>
        <v>49259</v>
      </c>
      <c r="B27368" s="815">
        <f>B27367+1</f>
        <v>315</v>
      </c>
      <c r="C27368" s="815">
        <f>C27367-1</f>
        <v>51</v>
      </c>
      <c r="D27368" s="815">
        <f>D27366-1</f>
        <v>32</v>
      </c>
      <c r="E27368" s="815">
        <v>2034</v>
      </c>
    </row>
    <row r="27369" spans="1:5">
      <c r="A27369" s="816">
        <f t="shared" si="1781"/>
        <v>49260</v>
      </c>
      <c r="B27369" s="815">
        <f t="shared" si="1782"/>
        <v>316</v>
      </c>
      <c r="C27369" s="815">
        <f t="shared" si="1783"/>
        <v>50</v>
      </c>
      <c r="D27369" s="815">
        <f t="shared" si="1784"/>
        <v>31</v>
      </c>
      <c r="E27369" s="815">
        <v>2034</v>
      </c>
    </row>
    <row r="27370" spans="1:5">
      <c r="A27370" s="816">
        <f t="shared" si="1781"/>
        <v>49261</v>
      </c>
      <c r="B27370" s="815">
        <f t="shared" si="1782"/>
        <v>317</v>
      </c>
      <c r="C27370" s="815">
        <f t="shared" si="1783"/>
        <v>49</v>
      </c>
      <c r="D27370" s="815">
        <f t="shared" si="1784"/>
        <v>30</v>
      </c>
      <c r="E27370" s="815">
        <v>2034</v>
      </c>
    </row>
    <row r="27371" spans="1:5">
      <c r="A27371" s="816">
        <f t="shared" si="1781"/>
        <v>49262</v>
      </c>
      <c r="B27371" s="815">
        <f t="shared" si="1782"/>
        <v>318</v>
      </c>
      <c r="C27371" s="815">
        <f t="shared" si="1783"/>
        <v>48</v>
      </c>
      <c r="D27371" s="815">
        <f t="shared" si="1784"/>
        <v>29</v>
      </c>
      <c r="E27371" s="815">
        <v>2034</v>
      </c>
    </row>
    <row r="27372" spans="1:5">
      <c r="A27372" s="816">
        <f t="shared" si="1781"/>
        <v>49263</v>
      </c>
      <c r="B27372" s="815">
        <f t="shared" si="1782"/>
        <v>319</v>
      </c>
      <c r="C27372" s="815">
        <f t="shared" si="1783"/>
        <v>47</v>
      </c>
      <c r="D27372" s="815">
        <f t="shared" si="1784"/>
        <v>28</v>
      </c>
      <c r="E27372" s="815">
        <v>2034</v>
      </c>
    </row>
    <row r="27373" spans="1:5">
      <c r="A27373" s="816">
        <f t="shared" si="1781"/>
        <v>49264</v>
      </c>
      <c r="B27373" s="815">
        <f t="shared" si="1782"/>
        <v>320</v>
      </c>
      <c r="C27373" s="815">
        <f t="shared" si="1783"/>
        <v>46</v>
      </c>
      <c r="D27373" s="815">
        <f t="shared" si="1784"/>
        <v>27</v>
      </c>
      <c r="E27373" s="815">
        <v>2034</v>
      </c>
    </row>
    <row r="27374" spans="1:5">
      <c r="A27374" s="816">
        <f t="shared" si="1781"/>
        <v>49265</v>
      </c>
      <c r="B27374" s="815">
        <f t="shared" si="1782"/>
        <v>321</v>
      </c>
      <c r="C27374" s="815">
        <f t="shared" si="1783"/>
        <v>45</v>
      </c>
      <c r="D27374" s="815">
        <f t="shared" si="1784"/>
        <v>26</v>
      </c>
      <c r="E27374" s="815">
        <v>2034</v>
      </c>
    </row>
    <row r="27375" spans="1:5">
      <c r="A27375" s="816">
        <f t="shared" si="1781"/>
        <v>49266</v>
      </c>
      <c r="B27375" s="815">
        <f t="shared" si="1782"/>
        <v>322</v>
      </c>
      <c r="C27375" s="815">
        <f t="shared" si="1783"/>
        <v>44</v>
      </c>
      <c r="D27375" s="815">
        <f t="shared" si="1784"/>
        <v>25</v>
      </c>
      <c r="E27375" s="815">
        <v>2034</v>
      </c>
    </row>
    <row r="27376" spans="1:5">
      <c r="A27376" s="816">
        <f t="shared" si="1781"/>
        <v>49267</v>
      </c>
      <c r="B27376" s="815">
        <f t="shared" si="1782"/>
        <v>323</v>
      </c>
      <c r="C27376" s="815">
        <f t="shared" si="1783"/>
        <v>43</v>
      </c>
      <c r="D27376" s="815">
        <f t="shared" si="1784"/>
        <v>24</v>
      </c>
      <c r="E27376" s="815">
        <v>2034</v>
      </c>
    </row>
    <row r="27377" spans="1:5">
      <c r="A27377" s="816">
        <f t="shared" si="1781"/>
        <v>49268</v>
      </c>
      <c r="B27377" s="815">
        <f t="shared" si="1782"/>
        <v>324</v>
      </c>
      <c r="C27377" s="815">
        <f t="shared" si="1783"/>
        <v>42</v>
      </c>
      <c r="D27377" s="815">
        <f t="shared" si="1784"/>
        <v>23</v>
      </c>
      <c r="E27377" s="815">
        <v>2034</v>
      </c>
    </row>
    <row r="27378" spans="1:5">
      <c r="A27378" s="816">
        <f t="shared" si="1781"/>
        <v>49269</v>
      </c>
      <c r="B27378" s="815">
        <f t="shared" si="1782"/>
        <v>325</v>
      </c>
      <c r="C27378" s="815">
        <f t="shared" si="1783"/>
        <v>41</v>
      </c>
      <c r="D27378" s="815">
        <f t="shared" si="1784"/>
        <v>22</v>
      </c>
      <c r="E27378" s="815">
        <v>2034</v>
      </c>
    </row>
    <row r="27379" spans="1:5">
      <c r="A27379" s="816">
        <f t="shared" ref="A27379:B27442" si="1785">A27378+1</f>
        <v>49270</v>
      </c>
      <c r="B27379" s="815">
        <f t="shared" si="1782"/>
        <v>326</v>
      </c>
      <c r="C27379" s="815">
        <f t="shared" si="1783"/>
        <v>40</v>
      </c>
      <c r="D27379" s="815">
        <f t="shared" si="1784"/>
        <v>21</v>
      </c>
      <c r="E27379" s="815">
        <v>2034</v>
      </c>
    </row>
    <row r="27380" spans="1:5">
      <c r="A27380" s="816">
        <f t="shared" si="1785"/>
        <v>49271</v>
      </c>
      <c r="B27380" s="815">
        <f t="shared" si="1782"/>
        <v>327</v>
      </c>
      <c r="C27380" s="815">
        <f t="shared" si="1783"/>
        <v>39</v>
      </c>
      <c r="D27380" s="815">
        <f t="shared" si="1784"/>
        <v>20</v>
      </c>
      <c r="E27380" s="815">
        <v>2034</v>
      </c>
    </row>
    <row r="27381" spans="1:5">
      <c r="A27381" s="816">
        <f t="shared" si="1785"/>
        <v>49272</v>
      </c>
      <c r="B27381" s="815">
        <f t="shared" si="1782"/>
        <v>328</v>
      </c>
      <c r="C27381" s="815">
        <f t="shared" si="1783"/>
        <v>38</v>
      </c>
      <c r="D27381" s="815">
        <f t="shared" si="1784"/>
        <v>19</v>
      </c>
      <c r="E27381" s="815">
        <v>2034</v>
      </c>
    </row>
    <row r="27382" spans="1:5">
      <c r="A27382" s="816">
        <f t="shared" si="1785"/>
        <v>49273</v>
      </c>
      <c r="B27382" s="815">
        <f t="shared" si="1782"/>
        <v>329</v>
      </c>
      <c r="C27382" s="815">
        <f t="shared" si="1783"/>
        <v>37</v>
      </c>
      <c r="D27382" s="815">
        <f t="shared" si="1784"/>
        <v>18</v>
      </c>
      <c r="E27382" s="815">
        <v>2034</v>
      </c>
    </row>
    <row r="27383" spans="1:5">
      <c r="A27383" s="816">
        <f t="shared" si="1785"/>
        <v>49274</v>
      </c>
      <c r="B27383" s="815">
        <f t="shared" si="1782"/>
        <v>330</v>
      </c>
      <c r="C27383" s="815">
        <f t="shared" si="1783"/>
        <v>36</v>
      </c>
      <c r="D27383" s="815">
        <f t="shared" si="1784"/>
        <v>17</v>
      </c>
      <c r="E27383" s="815">
        <v>2034</v>
      </c>
    </row>
    <row r="27384" spans="1:5">
      <c r="A27384" s="816">
        <f t="shared" si="1785"/>
        <v>49275</v>
      </c>
      <c r="B27384" s="815">
        <f t="shared" si="1782"/>
        <v>331</v>
      </c>
      <c r="C27384" s="815">
        <f t="shared" si="1783"/>
        <v>35</v>
      </c>
      <c r="D27384" s="815">
        <f t="shared" si="1784"/>
        <v>16</v>
      </c>
      <c r="E27384" s="815">
        <v>2034</v>
      </c>
    </row>
    <row r="27385" spans="1:5">
      <c r="A27385" s="816">
        <f t="shared" si="1785"/>
        <v>49276</v>
      </c>
      <c r="B27385" s="815">
        <f t="shared" si="1782"/>
        <v>332</v>
      </c>
      <c r="C27385" s="815">
        <f t="shared" si="1783"/>
        <v>34</v>
      </c>
      <c r="D27385" s="815">
        <f t="shared" si="1784"/>
        <v>15</v>
      </c>
      <c r="E27385" s="815">
        <v>2034</v>
      </c>
    </row>
    <row r="27386" spans="1:5">
      <c r="A27386" s="816">
        <f t="shared" si="1785"/>
        <v>49277</v>
      </c>
      <c r="B27386" s="815">
        <f t="shared" si="1782"/>
        <v>333</v>
      </c>
      <c r="C27386" s="815">
        <f t="shared" si="1783"/>
        <v>33</v>
      </c>
      <c r="D27386" s="815">
        <f t="shared" si="1784"/>
        <v>14</v>
      </c>
      <c r="E27386" s="815">
        <v>2034</v>
      </c>
    </row>
    <row r="27387" spans="1:5">
      <c r="A27387" s="816">
        <f t="shared" si="1785"/>
        <v>49278</v>
      </c>
      <c r="B27387" s="815">
        <f t="shared" si="1782"/>
        <v>334</v>
      </c>
      <c r="C27387" s="815">
        <f t="shared" si="1783"/>
        <v>32</v>
      </c>
      <c r="D27387" s="815">
        <f t="shared" si="1784"/>
        <v>13</v>
      </c>
      <c r="E27387" s="815">
        <v>2034</v>
      </c>
    </row>
    <row r="27388" spans="1:5">
      <c r="A27388" s="816">
        <f t="shared" si="1785"/>
        <v>49279</v>
      </c>
      <c r="B27388" s="815">
        <f t="shared" si="1782"/>
        <v>335</v>
      </c>
      <c r="C27388" s="815">
        <f t="shared" si="1783"/>
        <v>31</v>
      </c>
      <c r="D27388" s="815">
        <f t="shared" si="1784"/>
        <v>12</v>
      </c>
      <c r="E27388" s="815">
        <v>2034</v>
      </c>
    </row>
    <row r="27389" spans="1:5">
      <c r="A27389" s="816">
        <f t="shared" si="1785"/>
        <v>49280</v>
      </c>
      <c r="B27389" s="815">
        <f t="shared" si="1782"/>
        <v>336</v>
      </c>
      <c r="C27389" s="815">
        <f t="shared" si="1783"/>
        <v>30</v>
      </c>
      <c r="D27389" s="815">
        <f t="shared" si="1784"/>
        <v>11</v>
      </c>
      <c r="E27389" s="815">
        <v>2034</v>
      </c>
    </row>
    <row r="27390" spans="1:5">
      <c r="A27390" s="816">
        <f t="shared" si="1785"/>
        <v>49281</v>
      </c>
      <c r="B27390" s="815">
        <f t="shared" si="1782"/>
        <v>337</v>
      </c>
      <c r="C27390" s="815">
        <f t="shared" si="1783"/>
        <v>29</v>
      </c>
      <c r="D27390" s="815">
        <f t="shared" si="1784"/>
        <v>10</v>
      </c>
      <c r="E27390" s="815">
        <v>2034</v>
      </c>
    </row>
    <row r="27391" spans="1:5">
      <c r="A27391" s="816">
        <f t="shared" si="1785"/>
        <v>49282</v>
      </c>
      <c r="B27391" s="815">
        <f t="shared" si="1782"/>
        <v>338</v>
      </c>
      <c r="C27391" s="815">
        <f t="shared" si="1783"/>
        <v>28</v>
      </c>
      <c r="D27391" s="815">
        <f t="shared" si="1784"/>
        <v>9</v>
      </c>
      <c r="E27391" s="815">
        <v>2034</v>
      </c>
    </row>
    <row r="27392" spans="1:5">
      <c r="A27392" s="816">
        <f t="shared" si="1785"/>
        <v>49283</v>
      </c>
      <c r="B27392" s="815">
        <f t="shared" si="1782"/>
        <v>339</v>
      </c>
      <c r="C27392" s="815">
        <f t="shared" si="1783"/>
        <v>27</v>
      </c>
      <c r="D27392" s="815">
        <f t="shared" si="1784"/>
        <v>8</v>
      </c>
      <c r="E27392" s="815">
        <v>2034</v>
      </c>
    </row>
    <row r="27393" spans="1:5">
      <c r="A27393" s="816">
        <f t="shared" si="1785"/>
        <v>49284</v>
      </c>
      <c r="B27393" s="815">
        <f t="shared" si="1782"/>
        <v>340</v>
      </c>
      <c r="C27393" s="815">
        <f t="shared" si="1783"/>
        <v>26</v>
      </c>
      <c r="D27393" s="815">
        <f t="shared" si="1784"/>
        <v>7</v>
      </c>
      <c r="E27393" s="815">
        <v>2034</v>
      </c>
    </row>
    <row r="27394" spans="1:5">
      <c r="A27394" s="816">
        <f t="shared" si="1785"/>
        <v>49285</v>
      </c>
      <c r="B27394" s="815">
        <f t="shared" si="1782"/>
        <v>341</v>
      </c>
      <c r="C27394" s="815">
        <f t="shared" si="1783"/>
        <v>25</v>
      </c>
      <c r="D27394" s="815">
        <f t="shared" si="1784"/>
        <v>6</v>
      </c>
      <c r="E27394" s="815">
        <v>2034</v>
      </c>
    </row>
    <row r="27395" spans="1:5">
      <c r="A27395" s="816">
        <f t="shared" si="1785"/>
        <v>49286</v>
      </c>
      <c r="B27395" s="815">
        <f t="shared" si="1782"/>
        <v>342</v>
      </c>
      <c r="C27395" s="815">
        <f t="shared" si="1783"/>
        <v>24</v>
      </c>
      <c r="D27395" s="815">
        <f t="shared" si="1784"/>
        <v>5</v>
      </c>
      <c r="E27395" s="815">
        <v>2034</v>
      </c>
    </row>
    <row r="27396" spans="1:5">
      <c r="A27396" s="816">
        <f t="shared" si="1785"/>
        <v>49287</v>
      </c>
      <c r="B27396" s="815">
        <f t="shared" si="1782"/>
        <v>343</v>
      </c>
      <c r="C27396" s="815">
        <f t="shared" si="1783"/>
        <v>23</v>
      </c>
      <c r="D27396" s="815">
        <f t="shared" si="1784"/>
        <v>4</v>
      </c>
      <c r="E27396" s="815">
        <v>2034</v>
      </c>
    </row>
    <row r="27397" spans="1:5">
      <c r="A27397" s="816">
        <f t="shared" si="1785"/>
        <v>49288</v>
      </c>
      <c r="B27397" s="815">
        <f t="shared" si="1782"/>
        <v>344</v>
      </c>
      <c r="C27397" s="815">
        <f t="shared" si="1783"/>
        <v>22</v>
      </c>
      <c r="D27397" s="815">
        <f t="shared" si="1784"/>
        <v>3</v>
      </c>
      <c r="E27397" s="815">
        <v>2034</v>
      </c>
    </row>
    <row r="27398" spans="1:5">
      <c r="A27398" s="816">
        <f t="shared" si="1785"/>
        <v>49289</v>
      </c>
      <c r="B27398" s="815">
        <f t="shared" si="1782"/>
        <v>345</v>
      </c>
      <c r="C27398" s="815">
        <f t="shared" si="1783"/>
        <v>21</v>
      </c>
      <c r="D27398" s="815">
        <f t="shared" si="1784"/>
        <v>2</v>
      </c>
      <c r="E27398" s="815">
        <v>2034</v>
      </c>
    </row>
    <row r="27399" spans="1:5">
      <c r="A27399" s="816">
        <f t="shared" si="1785"/>
        <v>49290</v>
      </c>
      <c r="B27399" s="815">
        <f t="shared" si="1782"/>
        <v>346</v>
      </c>
      <c r="C27399" s="815">
        <f t="shared" si="1783"/>
        <v>20</v>
      </c>
      <c r="D27399" s="815">
        <v>365</v>
      </c>
      <c r="E27399" s="815">
        <v>2034</v>
      </c>
    </row>
    <row r="27400" spans="1:5">
      <c r="A27400" s="816">
        <f t="shared" si="1785"/>
        <v>49291</v>
      </c>
      <c r="B27400" s="815">
        <f t="shared" si="1782"/>
        <v>347</v>
      </c>
      <c r="C27400" s="815">
        <f t="shared" si="1783"/>
        <v>19</v>
      </c>
      <c r="D27400" s="815">
        <f t="shared" ref="D27400:D27463" si="1786">D27399-1</f>
        <v>364</v>
      </c>
      <c r="E27400" s="815">
        <v>2034</v>
      </c>
    </row>
    <row r="27401" spans="1:5">
      <c r="A27401" s="816">
        <f t="shared" si="1785"/>
        <v>49292</v>
      </c>
      <c r="B27401" s="815">
        <f t="shared" si="1782"/>
        <v>348</v>
      </c>
      <c r="C27401" s="815">
        <f t="shared" si="1783"/>
        <v>18</v>
      </c>
      <c r="D27401" s="815">
        <f t="shared" si="1786"/>
        <v>363</v>
      </c>
      <c r="E27401" s="815">
        <v>2034</v>
      </c>
    </row>
    <row r="27402" spans="1:5">
      <c r="A27402" s="816">
        <f t="shared" si="1785"/>
        <v>49293</v>
      </c>
      <c r="B27402" s="815">
        <f t="shared" si="1782"/>
        <v>349</v>
      </c>
      <c r="C27402" s="815">
        <f t="shared" si="1783"/>
        <v>17</v>
      </c>
      <c r="D27402" s="815">
        <f t="shared" si="1786"/>
        <v>362</v>
      </c>
      <c r="E27402" s="815">
        <v>2034</v>
      </c>
    </row>
    <row r="27403" spans="1:5">
      <c r="A27403" s="816">
        <f t="shared" si="1785"/>
        <v>49294</v>
      </c>
      <c r="B27403" s="815">
        <f t="shared" si="1782"/>
        <v>350</v>
      </c>
      <c r="C27403" s="815">
        <f t="shared" si="1783"/>
        <v>16</v>
      </c>
      <c r="D27403" s="815">
        <f t="shared" si="1786"/>
        <v>361</v>
      </c>
      <c r="E27403" s="815">
        <v>2034</v>
      </c>
    </row>
    <row r="27404" spans="1:5">
      <c r="A27404" s="816">
        <f t="shared" si="1785"/>
        <v>49295</v>
      </c>
      <c r="B27404" s="815">
        <f t="shared" si="1782"/>
        <v>351</v>
      </c>
      <c r="C27404" s="815">
        <f t="shared" si="1783"/>
        <v>15</v>
      </c>
      <c r="D27404" s="815">
        <f t="shared" si="1786"/>
        <v>360</v>
      </c>
      <c r="E27404" s="815">
        <v>2034</v>
      </c>
    </row>
    <row r="27405" spans="1:5">
      <c r="A27405" s="816">
        <f t="shared" si="1785"/>
        <v>49296</v>
      </c>
      <c r="B27405" s="815">
        <f t="shared" si="1782"/>
        <v>352</v>
      </c>
      <c r="C27405" s="815">
        <f t="shared" si="1783"/>
        <v>14</v>
      </c>
      <c r="D27405" s="815">
        <f t="shared" si="1786"/>
        <v>359</v>
      </c>
      <c r="E27405" s="815">
        <v>2034</v>
      </c>
    </row>
    <row r="27406" spans="1:5">
      <c r="A27406" s="816">
        <f t="shared" si="1785"/>
        <v>49297</v>
      </c>
      <c r="B27406" s="815">
        <f t="shared" si="1782"/>
        <v>353</v>
      </c>
      <c r="C27406" s="815">
        <f t="shared" si="1783"/>
        <v>13</v>
      </c>
      <c r="D27406" s="815">
        <f t="shared" si="1786"/>
        <v>358</v>
      </c>
      <c r="E27406" s="815">
        <v>2034</v>
      </c>
    </row>
    <row r="27407" spans="1:5">
      <c r="A27407" s="816">
        <f t="shared" si="1785"/>
        <v>49298</v>
      </c>
      <c r="B27407" s="815">
        <f t="shared" si="1782"/>
        <v>354</v>
      </c>
      <c r="C27407" s="815">
        <f t="shared" si="1783"/>
        <v>12</v>
      </c>
      <c r="D27407" s="815">
        <f t="shared" si="1786"/>
        <v>357</v>
      </c>
      <c r="E27407" s="815">
        <v>2034</v>
      </c>
    </row>
    <row r="27408" spans="1:5">
      <c r="A27408" s="816">
        <f t="shared" si="1785"/>
        <v>49299</v>
      </c>
      <c r="B27408" s="815">
        <f t="shared" si="1782"/>
        <v>355</v>
      </c>
      <c r="C27408" s="815">
        <f t="shared" si="1783"/>
        <v>11</v>
      </c>
      <c r="D27408" s="815">
        <f t="shared" si="1786"/>
        <v>356</v>
      </c>
      <c r="E27408" s="815">
        <v>2034</v>
      </c>
    </row>
    <row r="27409" spans="1:5">
      <c r="A27409" s="816">
        <f t="shared" si="1785"/>
        <v>49300</v>
      </c>
      <c r="B27409" s="815">
        <f t="shared" si="1782"/>
        <v>356</v>
      </c>
      <c r="C27409" s="815">
        <f t="shared" si="1783"/>
        <v>10</v>
      </c>
      <c r="D27409" s="815">
        <f t="shared" si="1786"/>
        <v>355</v>
      </c>
      <c r="E27409" s="815">
        <v>2034</v>
      </c>
    </row>
    <row r="27410" spans="1:5">
      <c r="A27410" s="816">
        <f t="shared" si="1785"/>
        <v>49301</v>
      </c>
      <c r="B27410" s="815">
        <f t="shared" si="1782"/>
        <v>357</v>
      </c>
      <c r="C27410" s="815">
        <f t="shared" si="1783"/>
        <v>9</v>
      </c>
      <c r="D27410" s="815">
        <f t="shared" si="1786"/>
        <v>354</v>
      </c>
      <c r="E27410" s="815">
        <v>2034</v>
      </c>
    </row>
    <row r="27411" spans="1:5">
      <c r="A27411" s="816">
        <f t="shared" si="1785"/>
        <v>49302</v>
      </c>
      <c r="B27411" s="815">
        <f t="shared" si="1782"/>
        <v>358</v>
      </c>
      <c r="C27411" s="815">
        <f t="shared" si="1783"/>
        <v>8</v>
      </c>
      <c r="D27411" s="815">
        <f t="shared" si="1786"/>
        <v>353</v>
      </c>
      <c r="E27411" s="815">
        <v>2034</v>
      </c>
    </row>
    <row r="27412" spans="1:5">
      <c r="A27412" s="816">
        <f t="shared" si="1785"/>
        <v>49303</v>
      </c>
      <c r="B27412" s="815">
        <f t="shared" si="1782"/>
        <v>359</v>
      </c>
      <c r="C27412" s="815">
        <f t="shared" si="1783"/>
        <v>7</v>
      </c>
      <c r="D27412" s="815">
        <f t="shared" si="1786"/>
        <v>352</v>
      </c>
      <c r="E27412" s="815">
        <v>2034</v>
      </c>
    </row>
    <row r="27413" spans="1:5">
      <c r="A27413" s="816">
        <f t="shared" si="1785"/>
        <v>49304</v>
      </c>
      <c r="B27413" s="815">
        <f t="shared" si="1782"/>
        <v>360</v>
      </c>
      <c r="C27413" s="815">
        <f t="shared" si="1783"/>
        <v>6</v>
      </c>
      <c r="D27413" s="815">
        <f t="shared" si="1786"/>
        <v>351</v>
      </c>
      <c r="E27413" s="815">
        <v>2034</v>
      </c>
    </row>
    <row r="27414" spans="1:5">
      <c r="A27414" s="816">
        <f t="shared" si="1785"/>
        <v>49305</v>
      </c>
      <c r="B27414" s="815">
        <f t="shared" si="1782"/>
        <v>361</v>
      </c>
      <c r="C27414" s="815">
        <f t="shared" si="1783"/>
        <v>5</v>
      </c>
      <c r="D27414" s="815">
        <f t="shared" si="1786"/>
        <v>350</v>
      </c>
      <c r="E27414" s="815">
        <v>2034</v>
      </c>
    </row>
    <row r="27415" spans="1:5">
      <c r="A27415" s="816">
        <f t="shared" si="1785"/>
        <v>49306</v>
      </c>
      <c r="B27415" s="815">
        <f t="shared" si="1782"/>
        <v>362</v>
      </c>
      <c r="C27415" s="815">
        <f t="shared" si="1783"/>
        <v>4</v>
      </c>
      <c r="D27415" s="815">
        <f t="shared" si="1786"/>
        <v>349</v>
      </c>
      <c r="E27415" s="815">
        <v>2034</v>
      </c>
    </row>
    <row r="27416" spans="1:5">
      <c r="A27416" s="816">
        <f t="shared" si="1785"/>
        <v>49307</v>
      </c>
      <c r="B27416" s="815">
        <f t="shared" si="1782"/>
        <v>363</v>
      </c>
      <c r="C27416" s="815">
        <f t="shared" si="1783"/>
        <v>3</v>
      </c>
      <c r="D27416" s="815">
        <f t="shared" si="1786"/>
        <v>348</v>
      </c>
      <c r="E27416" s="815">
        <v>2034</v>
      </c>
    </row>
    <row r="27417" spans="1:5">
      <c r="A27417" s="816">
        <f t="shared" si="1785"/>
        <v>49308</v>
      </c>
      <c r="B27417" s="815">
        <f t="shared" si="1782"/>
        <v>364</v>
      </c>
      <c r="C27417" s="815">
        <f t="shared" si="1783"/>
        <v>2</v>
      </c>
      <c r="D27417" s="815">
        <f t="shared" si="1786"/>
        <v>347</v>
      </c>
      <c r="E27417" s="815">
        <v>2034</v>
      </c>
    </row>
    <row r="27418" spans="1:5">
      <c r="A27418" s="816">
        <f t="shared" si="1785"/>
        <v>49309</v>
      </c>
      <c r="B27418" s="815">
        <f t="shared" si="1782"/>
        <v>365</v>
      </c>
      <c r="C27418" s="815">
        <f t="shared" si="1783"/>
        <v>1</v>
      </c>
      <c r="D27418" s="815">
        <f t="shared" si="1786"/>
        <v>346</v>
      </c>
      <c r="E27418" s="815">
        <v>2034</v>
      </c>
    </row>
    <row r="27419" spans="1:5">
      <c r="A27419" s="816">
        <f t="shared" si="1785"/>
        <v>49310</v>
      </c>
      <c r="B27419" s="815">
        <v>1</v>
      </c>
      <c r="C27419" s="815">
        <v>365</v>
      </c>
      <c r="D27419" s="815">
        <f t="shared" si="1786"/>
        <v>345</v>
      </c>
      <c r="E27419" s="815">
        <v>2035</v>
      </c>
    </row>
    <row r="27420" spans="1:5">
      <c r="A27420" s="816">
        <f t="shared" si="1785"/>
        <v>49311</v>
      </c>
      <c r="B27420" s="815">
        <f t="shared" si="1785"/>
        <v>2</v>
      </c>
      <c r="C27420" s="815">
        <f t="shared" ref="C27420:C27463" si="1787">C27419-1</f>
        <v>364</v>
      </c>
      <c r="D27420" s="815">
        <f t="shared" si="1786"/>
        <v>344</v>
      </c>
      <c r="E27420" s="815">
        <v>2035</v>
      </c>
    </row>
    <row r="27421" spans="1:5">
      <c r="A27421" s="816">
        <f t="shared" si="1785"/>
        <v>49312</v>
      </c>
      <c r="B27421" s="815">
        <f t="shared" ref="B27421:B27463" si="1788">B27420+1</f>
        <v>3</v>
      </c>
      <c r="C27421" s="815">
        <f t="shared" si="1787"/>
        <v>363</v>
      </c>
      <c r="D27421" s="815">
        <f t="shared" si="1786"/>
        <v>343</v>
      </c>
      <c r="E27421" s="815">
        <v>2035</v>
      </c>
    </row>
    <row r="27422" spans="1:5">
      <c r="A27422" s="816">
        <f t="shared" si="1785"/>
        <v>49313</v>
      </c>
      <c r="B27422" s="815">
        <f t="shared" si="1788"/>
        <v>4</v>
      </c>
      <c r="C27422" s="815">
        <f t="shared" si="1787"/>
        <v>362</v>
      </c>
      <c r="D27422" s="815">
        <f t="shared" si="1786"/>
        <v>342</v>
      </c>
      <c r="E27422" s="815">
        <v>2035</v>
      </c>
    </row>
    <row r="27423" spans="1:5">
      <c r="A27423" s="816">
        <f t="shared" si="1785"/>
        <v>49314</v>
      </c>
      <c r="B27423" s="815">
        <f t="shared" si="1788"/>
        <v>5</v>
      </c>
      <c r="C27423" s="815">
        <f t="shared" si="1787"/>
        <v>361</v>
      </c>
      <c r="D27423" s="815">
        <f t="shared" si="1786"/>
        <v>341</v>
      </c>
      <c r="E27423" s="815">
        <v>2035</v>
      </c>
    </row>
    <row r="27424" spans="1:5">
      <c r="A27424" s="816">
        <f t="shared" si="1785"/>
        <v>49315</v>
      </c>
      <c r="B27424" s="815">
        <f t="shared" si="1788"/>
        <v>6</v>
      </c>
      <c r="C27424" s="815">
        <f t="shared" si="1787"/>
        <v>360</v>
      </c>
      <c r="D27424" s="815">
        <f t="shared" si="1786"/>
        <v>340</v>
      </c>
      <c r="E27424" s="815">
        <v>2035</v>
      </c>
    </row>
    <row r="27425" spans="1:5">
      <c r="A27425" s="816">
        <f t="shared" si="1785"/>
        <v>49316</v>
      </c>
      <c r="B27425" s="815">
        <f t="shared" si="1788"/>
        <v>7</v>
      </c>
      <c r="C27425" s="815">
        <f t="shared" si="1787"/>
        <v>359</v>
      </c>
      <c r="D27425" s="815">
        <f t="shared" si="1786"/>
        <v>339</v>
      </c>
      <c r="E27425" s="815">
        <v>2035</v>
      </c>
    </row>
    <row r="27426" spans="1:5">
      <c r="A27426" s="816">
        <f t="shared" si="1785"/>
        <v>49317</v>
      </c>
      <c r="B27426" s="815">
        <f t="shared" si="1788"/>
        <v>8</v>
      </c>
      <c r="C27426" s="815">
        <f t="shared" si="1787"/>
        <v>358</v>
      </c>
      <c r="D27426" s="815">
        <f t="shared" si="1786"/>
        <v>338</v>
      </c>
      <c r="E27426" s="815">
        <v>2035</v>
      </c>
    </row>
    <row r="27427" spans="1:5">
      <c r="A27427" s="816">
        <f t="shared" si="1785"/>
        <v>49318</v>
      </c>
      <c r="B27427" s="815">
        <f t="shared" si="1788"/>
        <v>9</v>
      </c>
      <c r="C27427" s="815">
        <f t="shared" si="1787"/>
        <v>357</v>
      </c>
      <c r="D27427" s="815">
        <f t="shared" si="1786"/>
        <v>337</v>
      </c>
      <c r="E27427" s="815">
        <v>2035</v>
      </c>
    </row>
    <row r="27428" spans="1:5">
      <c r="A27428" s="816">
        <f t="shared" si="1785"/>
        <v>49319</v>
      </c>
      <c r="B27428" s="815">
        <f t="shared" si="1788"/>
        <v>10</v>
      </c>
      <c r="C27428" s="815">
        <f t="shared" si="1787"/>
        <v>356</v>
      </c>
      <c r="D27428" s="815">
        <f t="shared" si="1786"/>
        <v>336</v>
      </c>
      <c r="E27428" s="815">
        <v>2035</v>
      </c>
    </row>
    <row r="27429" spans="1:5">
      <c r="A27429" s="816">
        <f t="shared" si="1785"/>
        <v>49320</v>
      </c>
      <c r="B27429" s="815">
        <f t="shared" si="1788"/>
        <v>11</v>
      </c>
      <c r="C27429" s="815">
        <f t="shared" si="1787"/>
        <v>355</v>
      </c>
      <c r="D27429" s="815">
        <f t="shared" si="1786"/>
        <v>335</v>
      </c>
      <c r="E27429" s="815">
        <v>2035</v>
      </c>
    </row>
    <row r="27430" spans="1:5">
      <c r="A27430" s="816">
        <f t="shared" si="1785"/>
        <v>49321</v>
      </c>
      <c r="B27430" s="815">
        <f t="shared" si="1788"/>
        <v>12</v>
      </c>
      <c r="C27430" s="815">
        <f t="shared" si="1787"/>
        <v>354</v>
      </c>
      <c r="D27430" s="815">
        <f t="shared" si="1786"/>
        <v>334</v>
      </c>
      <c r="E27430" s="815">
        <v>2035</v>
      </c>
    </row>
    <row r="27431" spans="1:5">
      <c r="A27431" s="816">
        <f t="shared" si="1785"/>
        <v>49322</v>
      </c>
      <c r="B27431" s="815">
        <f t="shared" si="1788"/>
        <v>13</v>
      </c>
      <c r="C27431" s="815">
        <f t="shared" si="1787"/>
        <v>353</v>
      </c>
      <c r="D27431" s="815">
        <f t="shared" si="1786"/>
        <v>333</v>
      </c>
      <c r="E27431" s="815">
        <v>2035</v>
      </c>
    </row>
    <row r="27432" spans="1:5">
      <c r="A27432" s="816">
        <f t="shared" si="1785"/>
        <v>49323</v>
      </c>
      <c r="B27432" s="815">
        <f t="shared" si="1788"/>
        <v>14</v>
      </c>
      <c r="C27432" s="815">
        <f t="shared" si="1787"/>
        <v>352</v>
      </c>
      <c r="D27432" s="815">
        <f t="shared" si="1786"/>
        <v>332</v>
      </c>
      <c r="E27432" s="815">
        <v>2035</v>
      </c>
    </row>
    <row r="27433" spans="1:5">
      <c r="A27433" s="816">
        <f t="shared" si="1785"/>
        <v>49324</v>
      </c>
      <c r="B27433" s="815">
        <f t="shared" si="1788"/>
        <v>15</v>
      </c>
      <c r="C27433" s="815">
        <f t="shared" si="1787"/>
        <v>351</v>
      </c>
      <c r="D27433" s="815">
        <f t="shared" si="1786"/>
        <v>331</v>
      </c>
      <c r="E27433" s="815">
        <v>2035</v>
      </c>
    </row>
    <row r="27434" spans="1:5">
      <c r="A27434" s="816">
        <f t="shared" si="1785"/>
        <v>49325</v>
      </c>
      <c r="B27434" s="815">
        <f t="shared" si="1788"/>
        <v>16</v>
      </c>
      <c r="C27434" s="815">
        <f t="shared" si="1787"/>
        <v>350</v>
      </c>
      <c r="D27434" s="815">
        <f t="shared" si="1786"/>
        <v>330</v>
      </c>
      <c r="E27434" s="815">
        <v>2035</v>
      </c>
    </row>
    <row r="27435" spans="1:5">
      <c r="A27435" s="816">
        <f t="shared" si="1785"/>
        <v>49326</v>
      </c>
      <c r="B27435" s="815">
        <f t="shared" si="1788"/>
        <v>17</v>
      </c>
      <c r="C27435" s="815">
        <f t="shared" si="1787"/>
        <v>349</v>
      </c>
      <c r="D27435" s="815">
        <f t="shared" si="1786"/>
        <v>329</v>
      </c>
      <c r="E27435" s="815">
        <v>2035</v>
      </c>
    </row>
    <row r="27436" spans="1:5">
      <c r="A27436" s="816">
        <f t="shared" si="1785"/>
        <v>49327</v>
      </c>
      <c r="B27436" s="815">
        <f t="shared" si="1788"/>
        <v>18</v>
      </c>
      <c r="C27436" s="815">
        <f t="shared" si="1787"/>
        <v>348</v>
      </c>
      <c r="D27436" s="815">
        <f t="shared" si="1786"/>
        <v>328</v>
      </c>
      <c r="E27436" s="815">
        <v>2035</v>
      </c>
    </row>
    <row r="27437" spans="1:5">
      <c r="A27437" s="816">
        <f t="shared" si="1785"/>
        <v>49328</v>
      </c>
      <c r="B27437" s="815">
        <f t="shared" si="1788"/>
        <v>19</v>
      </c>
      <c r="C27437" s="815">
        <f t="shared" si="1787"/>
        <v>347</v>
      </c>
      <c r="D27437" s="815">
        <f t="shared" si="1786"/>
        <v>327</v>
      </c>
      <c r="E27437" s="815">
        <v>2035</v>
      </c>
    </row>
    <row r="27438" spans="1:5">
      <c r="A27438" s="816">
        <f t="shared" si="1785"/>
        <v>49329</v>
      </c>
      <c r="B27438" s="815">
        <f t="shared" si="1788"/>
        <v>20</v>
      </c>
      <c r="C27438" s="815">
        <f t="shared" si="1787"/>
        <v>346</v>
      </c>
      <c r="D27438" s="815">
        <f t="shared" si="1786"/>
        <v>326</v>
      </c>
      <c r="E27438" s="815">
        <v>2035</v>
      </c>
    </row>
    <row r="27439" spans="1:5">
      <c r="A27439" s="816">
        <f t="shared" si="1785"/>
        <v>49330</v>
      </c>
      <c r="B27439" s="815">
        <f t="shared" si="1788"/>
        <v>21</v>
      </c>
      <c r="C27439" s="815">
        <f t="shared" si="1787"/>
        <v>345</v>
      </c>
      <c r="D27439" s="815">
        <f t="shared" si="1786"/>
        <v>325</v>
      </c>
      <c r="E27439" s="815">
        <v>2035</v>
      </c>
    </row>
    <row r="27440" spans="1:5">
      <c r="A27440" s="816">
        <f t="shared" si="1785"/>
        <v>49331</v>
      </c>
      <c r="B27440" s="815">
        <f t="shared" si="1788"/>
        <v>22</v>
      </c>
      <c r="C27440" s="815">
        <f t="shared" si="1787"/>
        <v>344</v>
      </c>
      <c r="D27440" s="815">
        <f t="shared" si="1786"/>
        <v>324</v>
      </c>
      <c r="E27440" s="815">
        <v>2035</v>
      </c>
    </row>
    <row r="27441" spans="1:5">
      <c r="A27441" s="816">
        <f t="shared" si="1785"/>
        <v>49332</v>
      </c>
      <c r="B27441" s="815">
        <f t="shared" si="1788"/>
        <v>23</v>
      </c>
      <c r="C27441" s="815">
        <f t="shared" si="1787"/>
        <v>343</v>
      </c>
      <c r="D27441" s="815">
        <f t="shared" si="1786"/>
        <v>323</v>
      </c>
      <c r="E27441" s="815">
        <v>2035</v>
      </c>
    </row>
    <row r="27442" spans="1:5">
      <c r="A27442" s="816">
        <f t="shared" si="1785"/>
        <v>49333</v>
      </c>
      <c r="B27442" s="815">
        <f t="shared" si="1788"/>
        <v>24</v>
      </c>
      <c r="C27442" s="815">
        <f t="shared" si="1787"/>
        <v>342</v>
      </c>
      <c r="D27442" s="815">
        <f t="shared" si="1786"/>
        <v>322</v>
      </c>
      <c r="E27442" s="815">
        <v>2035</v>
      </c>
    </row>
    <row r="27443" spans="1:5">
      <c r="A27443" s="816">
        <f t="shared" ref="A27443:A27506" si="1789">A27442+1</f>
        <v>49334</v>
      </c>
      <c r="B27443" s="815">
        <f t="shared" si="1788"/>
        <v>25</v>
      </c>
      <c r="C27443" s="815">
        <f t="shared" si="1787"/>
        <v>341</v>
      </c>
      <c r="D27443" s="815">
        <f t="shared" si="1786"/>
        <v>321</v>
      </c>
      <c r="E27443" s="815">
        <v>2035</v>
      </c>
    </row>
    <row r="27444" spans="1:5">
      <c r="A27444" s="816">
        <f t="shared" si="1789"/>
        <v>49335</v>
      </c>
      <c r="B27444" s="815">
        <f t="shared" si="1788"/>
        <v>26</v>
      </c>
      <c r="C27444" s="815">
        <f t="shared" si="1787"/>
        <v>340</v>
      </c>
      <c r="D27444" s="815">
        <f t="shared" si="1786"/>
        <v>320</v>
      </c>
      <c r="E27444" s="815">
        <v>2035</v>
      </c>
    </row>
    <row r="27445" spans="1:5">
      <c r="A27445" s="816">
        <f t="shared" si="1789"/>
        <v>49336</v>
      </c>
      <c r="B27445" s="815">
        <f t="shared" si="1788"/>
        <v>27</v>
      </c>
      <c r="C27445" s="815">
        <f t="shared" si="1787"/>
        <v>339</v>
      </c>
      <c r="D27445" s="815">
        <f t="shared" si="1786"/>
        <v>319</v>
      </c>
      <c r="E27445" s="815">
        <v>2035</v>
      </c>
    </row>
    <row r="27446" spans="1:5">
      <c r="A27446" s="816">
        <f t="shared" si="1789"/>
        <v>49337</v>
      </c>
      <c r="B27446" s="815">
        <f t="shared" si="1788"/>
        <v>28</v>
      </c>
      <c r="C27446" s="815">
        <f t="shared" si="1787"/>
        <v>338</v>
      </c>
      <c r="D27446" s="815">
        <f t="shared" si="1786"/>
        <v>318</v>
      </c>
      <c r="E27446" s="815">
        <v>2035</v>
      </c>
    </row>
    <row r="27447" spans="1:5">
      <c r="A27447" s="816">
        <f t="shared" si="1789"/>
        <v>49338</v>
      </c>
      <c r="B27447" s="815">
        <f t="shared" si="1788"/>
        <v>29</v>
      </c>
      <c r="C27447" s="815">
        <f t="shared" si="1787"/>
        <v>337</v>
      </c>
      <c r="D27447" s="815">
        <f t="shared" si="1786"/>
        <v>317</v>
      </c>
      <c r="E27447" s="815">
        <v>2035</v>
      </c>
    </row>
    <row r="27448" spans="1:5">
      <c r="A27448" s="816">
        <f t="shared" si="1789"/>
        <v>49339</v>
      </c>
      <c r="B27448" s="815">
        <f t="shared" si="1788"/>
        <v>30</v>
      </c>
      <c r="C27448" s="815">
        <f t="shared" si="1787"/>
        <v>336</v>
      </c>
      <c r="D27448" s="815">
        <f t="shared" si="1786"/>
        <v>316</v>
      </c>
      <c r="E27448" s="815">
        <v>2035</v>
      </c>
    </row>
    <row r="27449" spans="1:5">
      <c r="A27449" s="816">
        <f t="shared" si="1789"/>
        <v>49340</v>
      </c>
      <c r="B27449" s="815">
        <f t="shared" si="1788"/>
        <v>31</v>
      </c>
      <c r="C27449" s="815">
        <f t="shared" si="1787"/>
        <v>335</v>
      </c>
      <c r="D27449" s="815">
        <f t="shared" si="1786"/>
        <v>315</v>
      </c>
      <c r="E27449" s="815">
        <v>2035</v>
      </c>
    </row>
    <row r="27450" spans="1:5">
      <c r="A27450" s="816">
        <f t="shared" si="1789"/>
        <v>49341</v>
      </c>
      <c r="B27450" s="815">
        <f t="shared" si="1788"/>
        <v>32</v>
      </c>
      <c r="C27450" s="815">
        <f t="shared" si="1787"/>
        <v>334</v>
      </c>
      <c r="D27450" s="815">
        <f t="shared" si="1786"/>
        <v>314</v>
      </c>
      <c r="E27450" s="815">
        <v>2035</v>
      </c>
    </row>
    <row r="27451" spans="1:5">
      <c r="A27451" s="816">
        <f t="shared" si="1789"/>
        <v>49342</v>
      </c>
      <c r="B27451" s="815">
        <f t="shared" si="1788"/>
        <v>33</v>
      </c>
      <c r="C27451" s="815">
        <f t="shared" si="1787"/>
        <v>333</v>
      </c>
      <c r="D27451" s="815">
        <f t="shared" si="1786"/>
        <v>313</v>
      </c>
      <c r="E27451" s="815">
        <v>2035</v>
      </c>
    </row>
    <row r="27452" spans="1:5">
      <c r="A27452" s="816">
        <f t="shared" si="1789"/>
        <v>49343</v>
      </c>
      <c r="B27452" s="815">
        <f t="shared" si="1788"/>
        <v>34</v>
      </c>
      <c r="C27452" s="815">
        <f t="shared" si="1787"/>
        <v>332</v>
      </c>
      <c r="D27452" s="815">
        <f t="shared" si="1786"/>
        <v>312</v>
      </c>
      <c r="E27452" s="815">
        <v>2035</v>
      </c>
    </row>
    <row r="27453" spans="1:5">
      <c r="A27453" s="816">
        <f t="shared" si="1789"/>
        <v>49344</v>
      </c>
      <c r="B27453" s="815">
        <f t="shared" si="1788"/>
        <v>35</v>
      </c>
      <c r="C27453" s="815">
        <f t="shared" si="1787"/>
        <v>331</v>
      </c>
      <c r="D27453" s="815">
        <f t="shared" si="1786"/>
        <v>311</v>
      </c>
      <c r="E27453" s="815">
        <v>2035</v>
      </c>
    </row>
    <row r="27454" spans="1:5">
      <c r="A27454" s="816">
        <f t="shared" si="1789"/>
        <v>49345</v>
      </c>
      <c r="B27454" s="815">
        <f t="shared" si="1788"/>
        <v>36</v>
      </c>
      <c r="C27454" s="815">
        <f t="shared" si="1787"/>
        <v>330</v>
      </c>
      <c r="D27454" s="815">
        <f t="shared" si="1786"/>
        <v>310</v>
      </c>
      <c r="E27454" s="815">
        <v>2035</v>
      </c>
    </row>
    <row r="27455" spans="1:5">
      <c r="A27455" s="816">
        <f t="shared" si="1789"/>
        <v>49346</v>
      </c>
      <c r="B27455" s="815">
        <f t="shared" si="1788"/>
        <v>37</v>
      </c>
      <c r="C27455" s="815">
        <f t="shared" si="1787"/>
        <v>329</v>
      </c>
      <c r="D27455" s="815">
        <f t="shared" si="1786"/>
        <v>309</v>
      </c>
      <c r="E27455" s="815">
        <v>2035</v>
      </c>
    </row>
    <row r="27456" spans="1:5">
      <c r="A27456" s="816">
        <f t="shared" si="1789"/>
        <v>49347</v>
      </c>
      <c r="B27456" s="815">
        <f t="shared" si="1788"/>
        <v>38</v>
      </c>
      <c r="C27456" s="815">
        <f t="shared" si="1787"/>
        <v>328</v>
      </c>
      <c r="D27456" s="815">
        <f t="shared" si="1786"/>
        <v>308</v>
      </c>
      <c r="E27456" s="815">
        <v>2035</v>
      </c>
    </row>
    <row r="27457" spans="1:5">
      <c r="A27457" s="816">
        <f t="shared" si="1789"/>
        <v>49348</v>
      </c>
      <c r="B27457" s="815">
        <f t="shared" si="1788"/>
        <v>39</v>
      </c>
      <c r="C27457" s="815">
        <f t="shared" si="1787"/>
        <v>327</v>
      </c>
      <c r="D27457" s="815">
        <f t="shared" si="1786"/>
        <v>307</v>
      </c>
      <c r="E27457" s="815">
        <v>2035</v>
      </c>
    </row>
    <row r="27458" spans="1:5">
      <c r="A27458" s="816">
        <f t="shared" si="1789"/>
        <v>49349</v>
      </c>
      <c r="B27458" s="815">
        <f t="shared" si="1788"/>
        <v>40</v>
      </c>
      <c r="C27458" s="815">
        <f t="shared" si="1787"/>
        <v>326</v>
      </c>
      <c r="D27458" s="815">
        <f t="shared" si="1786"/>
        <v>306</v>
      </c>
      <c r="E27458" s="815">
        <v>2035</v>
      </c>
    </row>
    <row r="27459" spans="1:5">
      <c r="A27459" s="816">
        <f t="shared" si="1789"/>
        <v>49350</v>
      </c>
      <c r="B27459" s="815">
        <f t="shared" si="1788"/>
        <v>41</v>
      </c>
      <c r="C27459" s="815">
        <f t="shared" si="1787"/>
        <v>325</v>
      </c>
      <c r="D27459" s="815">
        <f t="shared" si="1786"/>
        <v>305</v>
      </c>
      <c r="E27459" s="815">
        <v>2035</v>
      </c>
    </row>
    <row r="27460" spans="1:5">
      <c r="A27460" s="816">
        <f t="shared" si="1789"/>
        <v>49351</v>
      </c>
      <c r="B27460" s="815">
        <f t="shared" si="1788"/>
        <v>42</v>
      </c>
      <c r="C27460" s="815">
        <f t="shared" si="1787"/>
        <v>324</v>
      </c>
      <c r="D27460" s="815">
        <f t="shared" si="1786"/>
        <v>304</v>
      </c>
      <c r="E27460" s="815">
        <v>2035</v>
      </c>
    </row>
    <row r="27461" spans="1:5">
      <c r="A27461" s="816">
        <f t="shared" si="1789"/>
        <v>49352</v>
      </c>
      <c r="B27461" s="815">
        <f t="shared" si="1788"/>
        <v>43</v>
      </c>
      <c r="C27461" s="815">
        <f t="shared" si="1787"/>
        <v>323</v>
      </c>
      <c r="D27461" s="815">
        <f t="shared" si="1786"/>
        <v>303</v>
      </c>
      <c r="E27461" s="815">
        <v>2035</v>
      </c>
    </row>
    <row r="27462" spans="1:5">
      <c r="A27462" s="816">
        <f t="shared" si="1789"/>
        <v>49353</v>
      </c>
      <c r="B27462" s="815">
        <f t="shared" si="1788"/>
        <v>44</v>
      </c>
      <c r="C27462" s="815">
        <f t="shared" si="1787"/>
        <v>322</v>
      </c>
      <c r="D27462" s="815">
        <f t="shared" si="1786"/>
        <v>302</v>
      </c>
      <c r="E27462" s="815">
        <v>2035</v>
      </c>
    </row>
    <row r="27463" spans="1:5">
      <c r="A27463" s="816">
        <f t="shared" si="1789"/>
        <v>49354</v>
      </c>
      <c r="B27463" s="815">
        <f t="shared" si="1788"/>
        <v>45</v>
      </c>
      <c r="C27463" s="815">
        <f t="shared" si="1787"/>
        <v>321</v>
      </c>
      <c r="D27463" s="815">
        <f t="shared" si="1786"/>
        <v>301</v>
      </c>
      <c r="E27463" s="815">
        <v>2035</v>
      </c>
    </row>
    <row r="27464" spans="1:5">
      <c r="A27464" s="816">
        <f t="shared" si="1789"/>
        <v>49355</v>
      </c>
      <c r="B27464" s="815">
        <f t="shared" ref="B27464:B27527" si="1790">B27463+1</f>
        <v>46</v>
      </c>
      <c r="C27464" s="815">
        <f t="shared" ref="C27464:C27527" si="1791">C27463-1</f>
        <v>320</v>
      </c>
      <c r="D27464" s="815">
        <f t="shared" ref="D27464:D27527" si="1792">D27463-1</f>
        <v>300</v>
      </c>
      <c r="E27464" s="815">
        <v>2035</v>
      </c>
    </row>
    <row r="27465" spans="1:5">
      <c r="A27465" s="816">
        <f t="shared" si="1789"/>
        <v>49356</v>
      </c>
      <c r="B27465" s="815">
        <f t="shared" si="1790"/>
        <v>47</v>
      </c>
      <c r="C27465" s="815">
        <f t="shared" si="1791"/>
        <v>319</v>
      </c>
      <c r="D27465" s="815">
        <f t="shared" si="1792"/>
        <v>299</v>
      </c>
      <c r="E27465" s="815">
        <v>2035</v>
      </c>
    </row>
    <row r="27466" spans="1:5">
      <c r="A27466" s="816">
        <f t="shared" si="1789"/>
        <v>49357</v>
      </c>
      <c r="B27466" s="815">
        <f t="shared" si="1790"/>
        <v>48</v>
      </c>
      <c r="C27466" s="815">
        <f t="shared" si="1791"/>
        <v>318</v>
      </c>
      <c r="D27466" s="815">
        <f t="shared" si="1792"/>
        <v>298</v>
      </c>
      <c r="E27466" s="815">
        <v>2035</v>
      </c>
    </row>
    <row r="27467" spans="1:5">
      <c r="A27467" s="816">
        <f t="shared" si="1789"/>
        <v>49358</v>
      </c>
      <c r="B27467" s="815">
        <f t="shared" si="1790"/>
        <v>49</v>
      </c>
      <c r="C27467" s="815">
        <f t="shared" si="1791"/>
        <v>317</v>
      </c>
      <c r="D27467" s="815">
        <f t="shared" si="1792"/>
        <v>297</v>
      </c>
      <c r="E27467" s="815">
        <v>2035</v>
      </c>
    </row>
    <row r="27468" spans="1:5">
      <c r="A27468" s="816">
        <f t="shared" si="1789"/>
        <v>49359</v>
      </c>
      <c r="B27468" s="815">
        <f t="shared" si="1790"/>
        <v>50</v>
      </c>
      <c r="C27468" s="815">
        <f t="shared" si="1791"/>
        <v>316</v>
      </c>
      <c r="D27468" s="815">
        <f t="shared" si="1792"/>
        <v>296</v>
      </c>
      <c r="E27468" s="815">
        <v>2035</v>
      </c>
    </row>
    <row r="27469" spans="1:5">
      <c r="A27469" s="816">
        <f t="shared" si="1789"/>
        <v>49360</v>
      </c>
      <c r="B27469" s="815">
        <f t="shared" si="1790"/>
        <v>51</v>
      </c>
      <c r="C27469" s="815">
        <f t="shared" si="1791"/>
        <v>315</v>
      </c>
      <c r="D27469" s="815">
        <f t="shared" si="1792"/>
        <v>295</v>
      </c>
      <c r="E27469" s="815">
        <v>2035</v>
      </c>
    </row>
    <row r="27470" spans="1:5">
      <c r="A27470" s="816">
        <f t="shared" si="1789"/>
        <v>49361</v>
      </c>
      <c r="B27470" s="815">
        <f t="shared" si="1790"/>
        <v>52</v>
      </c>
      <c r="C27470" s="815">
        <f t="shared" si="1791"/>
        <v>314</v>
      </c>
      <c r="D27470" s="815">
        <f t="shared" si="1792"/>
        <v>294</v>
      </c>
      <c r="E27470" s="815">
        <v>2035</v>
      </c>
    </row>
    <row r="27471" spans="1:5">
      <c r="A27471" s="816">
        <f t="shared" si="1789"/>
        <v>49362</v>
      </c>
      <c r="B27471" s="815">
        <f t="shared" si="1790"/>
        <v>53</v>
      </c>
      <c r="C27471" s="815">
        <f t="shared" si="1791"/>
        <v>313</v>
      </c>
      <c r="D27471" s="815">
        <f t="shared" si="1792"/>
        <v>293</v>
      </c>
      <c r="E27471" s="815">
        <v>2035</v>
      </c>
    </row>
    <row r="27472" spans="1:5">
      <c r="A27472" s="816">
        <f t="shared" si="1789"/>
        <v>49363</v>
      </c>
      <c r="B27472" s="815">
        <f t="shared" si="1790"/>
        <v>54</v>
      </c>
      <c r="C27472" s="815">
        <f t="shared" si="1791"/>
        <v>312</v>
      </c>
      <c r="D27472" s="815">
        <f t="shared" si="1792"/>
        <v>292</v>
      </c>
      <c r="E27472" s="815">
        <v>2035</v>
      </c>
    </row>
    <row r="27473" spans="1:5">
      <c r="A27473" s="816">
        <f t="shared" si="1789"/>
        <v>49364</v>
      </c>
      <c r="B27473" s="815">
        <f t="shared" si="1790"/>
        <v>55</v>
      </c>
      <c r="C27473" s="815">
        <f t="shared" si="1791"/>
        <v>311</v>
      </c>
      <c r="D27473" s="815">
        <f t="shared" si="1792"/>
        <v>291</v>
      </c>
      <c r="E27473" s="815">
        <v>2035</v>
      </c>
    </row>
    <row r="27474" spans="1:5">
      <c r="A27474" s="816">
        <f t="shared" si="1789"/>
        <v>49365</v>
      </c>
      <c r="B27474" s="815">
        <f t="shared" si="1790"/>
        <v>56</v>
      </c>
      <c r="C27474" s="815">
        <f t="shared" si="1791"/>
        <v>310</v>
      </c>
      <c r="D27474" s="815">
        <f t="shared" si="1792"/>
        <v>290</v>
      </c>
      <c r="E27474" s="815">
        <v>2035</v>
      </c>
    </row>
    <row r="27475" spans="1:5">
      <c r="A27475" s="816">
        <f t="shared" si="1789"/>
        <v>49366</v>
      </c>
      <c r="B27475" s="815">
        <f t="shared" si="1790"/>
        <v>57</v>
      </c>
      <c r="C27475" s="815">
        <f t="shared" si="1791"/>
        <v>309</v>
      </c>
      <c r="D27475" s="815">
        <f t="shared" si="1792"/>
        <v>289</v>
      </c>
      <c r="E27475" s="815">
        <v>2035</v>
      </c>
    </row>
    <row r="27476" spans="1:5">
      <c r="A27476" s="816">
        <f t="shared" si="1789"/>
        <v>49367</v>
      </c>
      <c r="B27476" s="815">
        <f t="shared" si="1790"/>
        <v>58</v>
      </c>
      <c r="C27476" s="815">
        <f t="shared" si="1791"/>
        <v>308</v>
      </c>
      <c r="D27476" s="815">
        <f t="shared" si="1792"/>
        <v>288</v>
      </c>
      <c r="E27476" s="815">
        <v>2035</v>
      </c>
    </row>
    <row r="27477" spans="1:5">
      <c r="A27477" s="816">
        <f t="shared" si="1789"/>
        <v>49368</v>
      </c>
      <c r="B27477" s="815">
        <f t="shared" si="1790"/>
        <v>59</v>
      </c>
      <c r="C27477" s="815">
        <f t="shared" si="1791"/>
        <v>307</v>
      </c>
      <c r="D27477" s="815">
        <f t="shared" si="1792"/>
        <v>287</v>
      </c>
      <c r="E27477" s="815">
        <v>2035</v>
      </c>
    </row>
    <row r="27478" spans="1:5">
      <c r="A27478" s="816">
        <f t="shared" si="1789"/>
        <v>49369</v>
      </c>
      <c r="B27478" s="815">
        <f t="shared" si="1790"/>
        <v>60</v>
      </c>
      <c r="C27478" s="815">
        <f t="shared" si="1791"/>
        <v>306</v>
      </c>
      <c r="D27478" s="815">
        <f t="shared" si="1792"/>
        <v>286</v>
      </c>
      <c r="E27478" s="815">
        <v>2035</v>
      </c>
    </row>
    <row r="27479" spans="1:5">
      <c r="A27479" s="816">
        <f t="shared" si="1789"/>
        <v>49370</v>
      </c>
      <c r="B27479" s="815">
        <f t="shared" si="1790"/>
        <v>61</v>
      </c>
      <c r="C27479" s="815">
        <f t="shared" si="1791"/>
        <v>305</v>
      </c>
      <c r="D27479" s="815">
        <f t="shared" si="1792"/>
        <v>285</v>
      </c>
      <c r="E27479" s="815">
        <v>2035</v>
      </c>
    </row>
    <row r="27480" spans="1:5">
      <c r="A27480" s="816">
        <f t="shared" si="1789"/>
        <v>49371</v>
      </c>
      <c r="B27480" s="815">
        <f t="shared" si="1790"/>
        <v>62</v>
      </c>
      <c r="C27480" s="815">
        <f t="shared" si="1791"/>
        <v>304</v>
      </c>
      <c r="D27480" s="815">
        <f t="shared" si="1792"/>
        <v>284</v>
      </c>
      <c r="E27480" s="815">
        <v>2035</v>
      </c>
    </row>
    <row r="27481" spans="1:5">
      <c r="A27481" s="816">
        <f t="shared" si="1789"/>
        <v>49372</v>
      </c>
      <c r="B27481" s="815">
        <f t="shared" si="1790"/>
        <v>63</v>
      </c>
      <c r="C27481" s="815">
        <f t="shared" si="1791"/>
        <v>303</v>
      </c>
      <c r="D27481" s="815">
        <f t="shared" si="1792"/>
        <v>283</v>
      </c>
      <c r="E27481" s="815">
        <v>2035</v>
      </c>
    </row>
    <row r="27482" spans="1:5">
      <c r="A27482" s="816">
        <f t="shared" si="1789"/>
        <v>49373</v>
      </c>
      <c r="B27482" s="815">
        <f t="shared" si="1790"/>
        <v>64</v>
      </c>
      <c r="C27482" s="815">
        <f t="shared" si="1791"/>
        <v>302</v>
      </c>
      <c r="D27482" s="815">
        <f t="shared" si="1792"/>
        <v>282</v>
      </c>
      <c r="E27482" s="815">
        <v>2035</v>
      </c>
    </row>
    <row r="27483" spans="1:5">
      <c r="A27483" s="816">
        <f t="shared" si="1789"/>
        <v>49374</v>
      </c>
      <c r="B27483" s="815">
        <f t="shared" si="1790"/>
        <v>65</v>
      </c>
      <c r="C27483" s="815">
        <f t="shared" si="1791"/>
        <v>301</v>
      </c>
      <c r="D27483" s="815">
        <f t="shared" si="1792"/>
        <v>281</v>
      </c>
      <c r="E27483" s="815">
        <v>2035</v>
      </c>
    </row>
    <row r="27484" spans="1:5">
      <c r="A27484" s="816">
        <f t="shared" si="1789"/>
        <v>49375</v>
      </c>
      <c r="B27484" s="815">
        <f t="shared" si="1790"/>
        <v>66</v>
      </c>
      <c r="C27484" s="815">
        <f t="shared" si="1791"/>
        <v>300</v>
      </c>
      <c r="D27484" s="815">
        <f t="shared" si="1792"/>
        <v>280</v>
      </c>
      <c r="E27484" s="815">
        <v>2035</v>
      </c>
    </row>
    <row r="27485" spans="1:5">
      <c r="A27485" s="816">
        <f t="shared" si="1789"/>
        <v>49376</v>
      </c>
      <c r="B27485" s="815">
        <f t="shared" si="1790"/>
        <v>67</v>
      </c>
      <c r="C27485" s="815">
        <f t="shared" si="1791"/>
        <v>299</v>
      </c>
      <c r="D27485" s="815">
        <f t="shared" si="1792"/>
        <v>279</v>
      </c>
      <c r="E27485" s="815">
        <v>2035</v>
      </c>
    </row>
    <row r="27486" spans="1:5">
      <c r="A27486" s="816">
        <f t="shared" si="1789"/>
        <v>49377</v>
      </c>
      <c r="B27486" s="815">
        <f t="shared" si="1790"/>
        <v>68</v>
      </c>
      <c r="C27486" s="815">
        <f t="shared" si="1791"/>
        <v>298</v>
      </c>
      <c r="D27486" s="815">
        <f t="shared" si="1792"/>
        <v>278</v>
      </c>
      <c r="E27486" s="815">
        <v>2035</v>
      </c>
    </row>
    <row r="27487" spans="1:5">
      <c r="A27487" s="816">
        <f t="shared" si="1789"/>
        <v>49378</v>
      </c>
      <c r="B27487" s="815">
        <f t="shared" si="1790"/>
        <v>69</v>
      </c>
      <c r="C27487" s="815">
        <f t="shared" si="1791"/>
        <v>297</v>
      </c>
      <c r="D27487" s="815">
        <f t="shared" si="1792"/>
        <v>277</v>
      </c>
      <c r="E27487" s="815">
        <v>2035</v>
      </c>
    </row>
    <row r="27488" spans="1:5">
      <c r="A27488" s="816">
        <f t="shared" si="1789"/>
        <v>49379</v>
      </c>
      <c r="B27488" s="815">
        <f t="shared" si="1790"/>
        <v>70</v>
      </c>
      <c r="C27488" s="815">
        <f t="shared" si="1791"/>
        <v>296</v>
      </c>
      <c r="D27488" s="815">
        <f t="shared" si="1792"/>
        <v>276</v>
      </c>
      <c r="E27488" s="815">
        <v>2035</v>
      </c>
    </row>
    <row r="27489" spans="1:5">
      <c r="A27489" s="816">
        <f t="shared" si="1789"/>
        <v>49380</v>
      </c>
      <c r="B27489" s="815">
        <f t="shared" si="1790"/>
        <v>71</v>
      </c>
      <c r="C27489" s="815">
        <f t="shared" si="1791"/>
        <v>295</v>
      </c>
      <c r="D27489" s="815">
        <f t="shared" si="1792"/>
        <v>275</v>
      </c>
      <c r="E27489" s="815">
        <v>2035</v>
      </c>
    </row>
    <row r="27490" spans="1:5">
      <c r="A27490" s="816">
        <f t="shared" si="1789"/>
        <v>49381</v>
      </c>
      <c r="B27490" s="815">
        <f t="shared" si="1790"/>
        <v>72</v>
      </c>
      <c r="C27490" s="815">
        <f t="shared" si="1791"/>
        <v>294</v>
      </c>
      <c r="D27490" s="815">
        <f t="shared" si="1792"/>
        <v>274</v>
      </c>
      <c r="E27490" s="815">
        <v>2035</v>
      </c>
    </row>
    <row r="27491" spans="1:5">
      <c r="A27491" s="816">
        <f t="shared" si="1789"/>
        <v>49382</v>
      </c>
      <c r="B27491" s="815">
        <f t="shared" si="1790"/>
        <v>73</v>
      </c>
      <c r="C27491" s="815">
        <f t="shared" si="1791"/>
        <v>293</v>
      </c>
      <c r="D27491" s="815">
        <f t="shared" si="1792"/>
        <v>273</v>
      </c>
      <c r="E27491" s="815">
        <v>2035</v>
      </c>
    </row>
    <row r="27492" spans="1:5">
      <c r="A27492" s="816">
        <f t="shared" si="1789"/>
        <v>49383</v>
      </c>
      <c r="B27492" s="815">
        <f t="shared" si="1790"/>
        <v>74</v>
      </c>
      <c r="C27492" s="815">
        <f t="shared" si="1791"/>
        <v>292</v>
      </c>
      <c r="D27492" s="815">
        <f t="shared" si="1792"/>
        <v>272</v>
      </c>
      <c r="E27492" s="815">
        <v>2035</v>
      </c>
    </row>
    <row r="27493" spans="1:5">
      <c r="A27493" s="816">
        <f t="shared" si="1789"/>
        <v>49384</v>
      </c>
      <c r="B27493" s="815">
        <f t="shared" si="1790"/>
        <v>75</v>
      </c>
      <c r="C27493" s="815">
        <f t="shared" si="1791"/>
        <v>291</v>
      </c>
      <c r="D27493" s="815">
        <f t="shared" si="1792"/>
        <v>271</v>
      </c>
      <c r="E27493" s="815">
        <v>2035</v>
      </c>
    </row>
    <row r="27494" spans="1:5">
      <c r="A27494" s="816">
        <f t="shared" si="1789"/>
        <v>49385</v>
      </c>
      <c r="B27494" s="815">
        <f t="shared" si="1790"/>
        <v>76</v>
      </c>
      <c r="C27494" s="815">
        <f t="shared" si="1791"/>
        <v>290</v>
      </c>
      <c r="D27494" s="815">
        <f t="shared" si="1792"/>
        <v>270</v>
      </c>
      <c r="E27494" s="815">
        <v>2035</v>
      </c>
    </row>
    <row r="27495" spans="1:5">
      <c r="A27495" s="816">
        <f t="shared" si="1789"/>
        <v>49386</v>
      </c>
      <c r="B27495" s="815">
        <f t="shared" si="1790"/>
        <v>77</v>
      </c>
      <c r="C27495" s="815">
        <f t="shared" si="1791"/>
        <v>289</v>
      </c>
      <c r="D27495" s="815">
        <f t="shared" si="1792"/>
        <v>269</v>
      </c>
      <c r="E27495" s="815">
        <v>2035</v>
      </c>
    </row>
    <row r="27496" spans="1:5">
      <c r="A27496" s="816">
        <f t="shared" si="1789"/>
        <v>49387</v>
      </c>
      <c r="B27496" s="815">
        <f t="shared" si="1790"/>
        <v>78</v>
      </c>
      <c r="C27496" s="815">
        <f t="shared" si="1791"/>
        <v>288</v>
      </c>
      <c r="D27496" s="815">
        <f t="shared" si="1792"/>
        <v>268</v>
      </c>
      <c r="E27496" s="815">
        <v>2035</v>
      </c>
    </row>
    <row r="27497" spans="1:5">
      <c r="A27497" s="816">
        <f t="shared" si="1789"/>
        <v>49388</v>
      </c>
      <c r="B27497" s="815">
        <f t="shared" si="1790"/>
        <v>79</v>
      </c>
      <c r="C27497" s="815">
        <f t="shared" si="1791"/>
        <v>287</v>
      </c>
      <c r="D27497" s="815">
        <f t="shared" si="1792"/>
        <v>267</v>
      </c>
      <c r="E27497" s="815">
        <v>2035</v>
      </c>
    </row>
    <row r="27498" spans="1:5">
      <c r="A27498" s="816">
        <f t="shared" si="1789"/>
        <v>49389</v>
      </c>
      <c r="B27498" s="815">
        <f t="shared" si="1790"/>
        <v>80</v>
      </c>
      <c r="C27498" s="815">
        <f t="shared" si="1791"/>
        <v>286</v>
      </c>
      <c r="D27498" s="815">
        <f t="shared" si="1792"/>
        <v>266</v>
      </c>
      <c r="E27498" s="815">
        <v>2035</v>
      </c>
    </row>
    <row r="27499" spans="1:5">
      <c r="A27499" s="816">
        <f t="shared" si="1789"/>
        <v>49390</v>
      </c>
      <c r="B27499" s="815">
        <f t="shared" si="1790"/>
        <v>81</v>
      </c>
      <c r="C27499" s="815">
        <f t="shared" si="1791"/>
        <v>285</v>
      </c>
      <c r="D27499" s="815">
        <f t="shared" si="1792"/>
        <v>265</v>
      </c>
      <c r="E27499" s="815">
        <v>2035</v>
      </c>
    </row>
    <row r="27500" spans="1:5">
      <c r="A27500" s="816">
        <f t="shared" si="1789"/>
        <v>49391</v>
      </c>
      <c r="B27500" s="815">
        <f t="shared" si="1790"/>
        <v>82</v>
      </c>
      <c r="C27500" s="815">
        <f t="shared" si="1791"/>
        <v>284</v>
      </c>
      <c r="D27500" s="815">
        <f t="shared" si="1792"/>
        <v>264</v>
      </c>
      <c r="E27500" s="815">
        <v>2035</v>
      </c>
    </row>
    <row r="27501" spans="1:5">
      <c r="A27501" s="816">
        <f t="shared" si="1789"/>
        <v>49392</v>
      </c>
      <c r="B27501" s="815">
        <f t="shared" si="1790"/>
        <v>83</v>
      </c>
      <c r="C27501" s="815">
        <f t="shared" si="1791"/>
        <v>283</v>
      </c>
      <c r="D27501" s="815">
        <f t="shared" si="1792"/>
        <v>263</v>
      </c>
      <c r="E27501" s="815">
        <v>2035</v>
      </c>
    </row>
    <row r="27502" spans="1:5">
      <c r="A27502" s="816">
        <f t="shared" si="1789"/>
        <v>49393</v>
      </c>
      <c r="B27502" s="815">
        <f t="shared" si="1790"/>
        <v>84</v>
      </c>
      <c r="C27502" s="815">
        <f t="shared" si="1791"/>
        <v>282</v>
      </c>
      <c r="D27502" s="815">
        <f t="shared" si="1792"/>
        <v>262</v>
      </c>
      <c r="E27502" s="815">
        <v>2035</v>
      </c>
    </row>
    <row r="27503" spans="1:5">
      <c r="A27503" s="816">
        <f t="shared" si="1789"/>
        <v>49394</v>
      </c>
      <c r="B27503" s="815">
        <f t="shared" si="1790"/>
        <v>85</v>
      </c>
      <c r="C27503" s="815">
        <f t="shared" si="1791"/>
        <v>281</v>
      </c>
      <c r="D27503" s="815">
        <f t="shared" si="1792"/>
        <v>261</v>
      </c>
      <c r="E27503" s="815">
        <v>2035</v>
      </c>
    </row>
    <row r="27504" spans="1:5">
      <c r="A27504" s="816">
        <f t="shared" si="1789"/>
        <v>49395</v>
      </c>
      <c r="B27504" s="815">
        <f t="shared" si="1790"/>
        <v>86</v>
      </c>
      <c r="C27504" s="815">
        <f t="shared" si="1791"/>
        <v>280</v>
      </c>
      <c r="D27504" s="815">
        <f t="shared" si="1792"/>
        <v>260</v>
      </c>
      <c r="E27504" s="815">
        <v>2035</v>
      </c>
    </row>
    <row r="27505" spans="1:5">
      <c r="A27505" s="816">
        <f t="shared" si="1789"/>
        <v>49396</v>
      </c>
      <c r="B27505" s="815">
        <f t="shared" si="1790"/>
        <v>87</v>
      </c>
      <c r="C27505" s="815">
        <f t="shared" si="1791"/>
        <v>279</v>
      </c>
      <c r="D27505" s="815">
        <f t="shared" si="1792"/>
        <v>259</v>
      </c>
      <c r="E27505" s="815">
        <v>2035</v>
      </c>
    </row>
    <row r="27506" spans="1:5">
      <c r="A27506" s="816">
        <f t="shared" si="1789"/>
        <v>49397</v>
      </c>
      <c r="B27506" s="815">
        <f t="shared" si="1790"/>
        <v>88</v>
      </c>
      <c r="C27506" s="815">
        <f t="shared" si="1791"/>
        <v>278</v>
      </c>
      <c r="D27506" s="815">
        <f t="shared" si="1792"/>
        <v>258</v>
      </c>
      <c r="E27506" s="815">
        <v>2035</v>
      </c>
    </row>
    <row r="27507" spans="1:5">
      <c r="A27507" s="816">
        <f t="shared" ref="A27507:A27570" si="1793">A27506+1</f>
        <v>49398</v>
      </c>
      <c r="B27507" s="815">
        <f t="shared" si="1790"/>
        <v>89</v>
      </c>
      <c r="C27507" s="815">
        <f t="shared" si="1791"/>
        <v>277</v>
      </c>
      <c r="D27507" s="815">
        <f t="shared" si="1792"/>
        <v>257</v>
      </c>
      <c r="E27507" s="815">
        <v>2035</v>
      </c>
    </row>
    <row r="27508" spans="1:5">
      <c r="A27508" s="816">
        <f t="shared" si="1793"/>
        <v>49399</v>
      </c>
      <c r="B27508" s="815">
        <f t="shared" si="1790"/>
        <v>90</v>
      </c>
      <c r="C27508" s="815">
        <f t="shared" si="1791"/>
        <v>276</v>
      </c>
      <c r="D27508" s="815">
        <f t="shared" si="1792"/>
        <v>256</v>
      </c>
      <c r="E27508" s="815">
        <v>2035</v>
      </c>
    </row>
    <row r="27509" spans="1:5">
      <c r="A27509" s="816">
        <f t="shared" si="1793"/>
        <v>49400</v>
      </c>
      <c r="B27509" s="815">
        <f t="shared" si="1790"/>
        <v>91</v>
      </c>
      <c r="C27509" s="815">
        <f t="shared" si="1791"/>
        <v>275</v>
      </c>
      <c r="D27509" s="815">
        <f t="shared" si="1792"/>
        <v>255</v>
      </c>
      <c r="E27509" s="815">
        <v>2035</v>
      </c>
    </row>
    <row r="27510" spans="1:5">
      <c r="A27510" s="816">
        <f t="shared" si="1793"/>
        <v>49401</v>
      </c>
      <c r="B27510" s="815">
        <f t="shared" si="1790"/>
        <v>92</v>
      </c>
      <c r="C27510" s="815">
        <f t="shared" si="1791"/>
        <v>274</v>
      </c>
      <c r="D27510" s="815">
        <f t="shared" si="1792"/>
        <v>254</v>
      </c>
      <c r="E27510" s="815">
        <v>2035</v>
      </c>
    </row>
    <row r="27511" spans="1:5">
      <c r="A27511" s="816">
        <f t="shared" si="1793"/>
        <v>49402</v>
      </c>
      <c r="B27511" s="815">
        <f t="shared" si="1790"/>
        <v>93</v>
      </c>
      <c r="C27511" s="815">
        <f t="shared" si="1791"/>
        <v>273</v>
      </c>
      <c r="D27511" s="815">
        <f t="shared" si="1792"/>
        <v>253</v>
      </c>
      <c r="E27511" s="815">
        <v>2035</v>
      </c>
    </row>
    <row r="27512" spans="1:5">
      <c r="A27512" s="816">
        <f t="shared" si="1793"/>
        <v>49403</v>
      </c>
      <c r="B27512" s="815">
        <f t="shared" si="1790"/>
        <v>94</v>
      </c>
      <c r="C27512" s="815">
        <f t="shared" si="1791"/>
        <v>272</v>
      </c>
      <c r="D27512" s="815">
        <f t="shared" si="1792"/>
        <v>252</v>
      </c>
      <c r="E27512" s="815">
        <v>2035</v>
      </c>
    </row>
    <row r="27513" spans="1:5">
      <c r="A27513" s="816">
        <f t="shared" si="1793"/>
        <v>49404</v>
      </c>
      <c r="B27513" s="815">
        <f t="shared" si="1790"/>
        <v>95</v>
      </c>
      <c r="C27513" s="815">
        <f t="shared" si="1791"/>
        <v>271</v>
      </c>
      <c r="D27513" s="815">
        <f t="shared" si="1792"/>
        <v>251</v>
      </c>
      <c r="E27513" s="815">
        <v>2035</v>
      </c>
    </row>
    <row r="27514" spans="1:5">
      <c r="A27514" s="816">
        <f t="shared" si="1793"/>
        <v>49405</v>
      </c>
      <c r="B27514" s="815">
        <f t="shared" si="1790"/>
        <v>96</v>
      </c>
      <c r="C27514" s="815">
        <f t="shared" si="1791"/>
        <v>270</v>
      </c>
      <c r="D27514" s="815">
        <f t="shared" si="1792"/>
        <v>250</v>
      </c>
      <c r="E27514" s="815">
        <v>2035</v>
      </c>
    </row>
    <row r="27515" spans="1:5">
      <c r="A27515" s="816">
        <f t="shared" si="1793"/>
        <v>49406</v>
      </c>
      <c r="B27515" s="815">
        <f t="shared" si="1790"/>
        <v>97</v>
      </c>
      <c r="C27515" s="815">
        <f t="shared" si="1791"/>
        <v>269</v>
      </c>
      <c r="D27515" s="815">
        <f t="shared" si="1792"/>
        <v>249</v>
      </c>
      <c r="E27515" s="815">
        <v>2035</v>
      </c>
    </row>
    <row r="27516" spans="1:5">
      <c r="A27516" s="816">
        <f t="shared" si="1793"/>
        <v>49407</v>
      </c>
      <c r="B27516" s="815">
        <f t="shared" si="1790"/>
        <v>98</v>
      </c>
      <c r="C27516" s="815">
        <f t="shared" si="1791"/>
        <v>268</v>
      </c>
      <c r="D27516" s="815">
        <f t="shared" si="1792"/>
        <v>248</v>
      </c>
      <c r="E27516" s="815">
        <v>2035</v>
      </c>
    </row>
    <row r="27517" spans="1:5">
      <c r="A27517" s="816">
        <f t="shared" si="1793"/>
        <v>49408</v>
      </c>
      <c r="B27517" s="815">
        <f t="shared" si="1790"/>
        <v>99</v>
      </c>
      <c r="C27517" s="815">
        <f t="shared" si="1791"/>
        <v>267</v>
      </c>
      <c r="D27517" s="815">
        <f t="shared" si="1792"/>
        <v>247</v>
      </c>
      <c r="E27517" s="815">
        <v>2035</v>
      </c>
    </row>
    <row r="27518" spans="1:5">
      <c r="A27518" s="816">
        <f t="shared" si="1793"/>
        <v>49409</v>
      </c>
      <c r="B27518" s="815">
        <f t="shared" si="1790"/>
        <v>100</v>
      </c>
      <c r="C27518" s="815">
        <f t="shared" si="1791"/>
        <v>266</v>
      </c>
      <c r="D27518" s="815">
        <f t="shared" si="1792"/>
        <v>246</v>
      </c>
      <c r="E27518" s="815">
        <v>2035</v>
      </c>
    </row>
    <row r="27519" spans="1:5">
      <c r="A27519" s="816">
        <f t="shared" si="1793"/>
        <v>49410</v>
      </c>
      <c r="B27519" s="815">
        <f t="shared" si="1790"/>
        <v>101</v>
      </c>
      <c r="C27519" s="815">
        <f t="shared" si="1791"/>
        <v>265</v>
      </c>
      <c r="D27519" s="815">
        <f t="shared" si="1792"/>
        <v>245</v>
      </c>
      <c r="E27519" s="815">
        <v>2035</v>
      </c>
    </row>
    <row r="27520" spans="1:5">
      <c r="A27520" s="816">
        <f t="shared" si="1793"/>
        <v>49411</v>
      </c>
      <c r="B27520" s="815">
        <f t="shared" si="1790"/>
        <v>102</v>
      </c>
      <c r="C27520" s="815">
        <f t="shared" si="1791"/>
        <v>264</v>
      </c>
      <c r="D27520" s="815">
        <f t="shared" si="1792"/>
        <v>244</v>
      </c>
      <c r="E27520" s="815">
        <v>2035</v>
      </c>
    </row>
    <row r="27521" spans="1:5">
      <c r="A27521" s="816">
        <f t="shared" si="1793"/>
        <v>49412</v>
      </c>
      <c r="B27521" s="815">
        <f t="shared" si="1790"/>
        <v>103</v>
      </c>
      <c r="C27521" s="815">
        <f t="shared" si="1791"/>
        <v>263</v>
      </c>
      <c r="D27521" s="815">
        <f t="shared" si="1792"/>
        <v>243</v>
      </c>
      <c r="E27521" s="815">
        <v>2035</v>
      </c>
    </row>
    <row r="27522" spans="1:5">
      <c r="A27522" s="816">
        <f t="shared" si="1793"/>
        <v>49413</v>
      </c>
      <c r="B27522" s="815">
        <f t="shared" si="1790"/>
        <v>104</v>
      </c>
      <c r="C27522" s="815">
        <f t="shared" si="1791"/>
        <v>262</v>
      </c>
      <c r="D27522" s="815">
        <f t="shared" si="1792"/>
        <v>242</v>
      </c>
      <c r="E27522" s="815">
        <v>2035</v>
      </c>
    </row>
    <row r="27523" spans="1:5">
      <c r="A27523" s="816">
        <f t="shared" si="1793"/>
        <v>49414</v>
      </c>
      <c r="B27523" s="815">
        <f t="shared" si="1790"/>
        <v>105</v>
      </c>
      <c r="C27523" s="815">
        <f t="shared" si="1791"/>
        <v>261</v>
      </c>
      <c r="D27523" s="815">
        <f t="shared" si="1792"/>
        <v>241</v>
      </c>
      <c r="E27523" s="815">
        <v>2035</v>
      </c>
    </row>
    <row r="27524" spans="1:5">
      <c r="A27524" s="816">
        <f t="shared" si="1793"/>
        <v>49415</v>
      </c>
      <c r="B27524" s="815">
        <f t="shared" si="1790"/>
        <v>106</v>
      </c>
      <c r="C27524" s="815">
        <f t="shared" si="1791"/>
        <v>260</v>
      </c>
      <c r="D27524" s="815">
        <f t="shared" si="1792"/>
        <v>240</v>
      </c>
      <c r="E27524" s="815">
        <v>2035</v>
      </c>
    </row>
    <row r="27525" spans="1:5">
      <c r="A27525" s="816">
        <f t="shared" si="1793"/>
        <v>49416</v>
      </c>
      <c r="B27525" s="815">
        <f t="shared" si="1790"/>
        <v>107</v>
      </c>
      <c r="C27525" s="815">
        <f t="shared" si="1791"/>
        <v>259</v>
      </c>
      <c r="D27525" s="815">
        <f t="shared" si="1792"/>
        <v>239</v>
      </c>
      <c r="E27525" s="815">
        <v>2035</v>
      </c>
    </row>
    <row r="27526" spans="1:5">
      <c r="A27526" s="816">
        <f t="shared" si="1793"/>
        <v>49417</v>
      </c>
      <c r="B27526" s="815">
        <f t="shared" si="1790"/>
        <v>108</v>
      </c>
      <c r="C27526" s="815">
        <f t="shared" si="1791"/>
        <v>258</v>
      </c>
      <c r="D27526" s="815">
        <f t="shared" si="1792"/>
        <v>238</v>
      </c>
      <c r="E27526" s="815">
        <v>2035</v>
      </c>
    </row>
    <row r="27527" spans="1:5">
      <c r="A27527" s="816">
        <f t="shared" si="1793"/>
        <v>49418</v>
      </c>
      <c r="B27527" s="815">
        <f t="shared" si="1790"/>
        <v>109</v>
      </c>
      <c r="C27527" s="815">
        <f t="shared" si="1791"/>
        <v>257</v>
      </c>
      <c r="D27527" s="815">
        <f t="shared" si="1792"/>
        <v>237</v>
      </c>
      <c r="E27527" s="815">
        <v>2035</v>
      </c>
    </row>
    <row r="27528" spans="1:5">
      <c r="A27528" s="816">
        <f t="shared" si="1793"/>
        <v>49419</v>
      </c>
      <c r="B27528" s="815">
        <f t="shared" ref="B27528:B27591" si="1794">B27527+1</f>
        <v>110</v>
      </c>
      <c r="C27528" s="815">
        <f t="shared" ref="C27528:C27591" si="1795">C27527-1</f>
        <v>256</v>
      </c>
      <c r="D27528" s="815">
        <f t="shared" ref="D27528:D27591" si="1796">D27527-1</f>
        <v>236</v>
      </c>
      <c r="E27528" s="815">
        <v>2035</v>
      </c>
    </row>
    <row r="27529" spans="1:5">
      <c r="A27529" s="816">
        <f t="shared" si="1793"/>
        <v>49420</v>
      </c>
      <c r="B27529" s="815">
        <f t="shared" si="1794"/>
        <v>111</v>
      </c>
      <c r="C27529" s="815">
        <f t="shared" si="1795"/>
        <v>255</v>
      </c>
      <c r="D27529" s="815">
        <f t="shared" si="1796"/>
        <v>235</v>
      </c>
      <c r="E27529" s="815">
        <v>2035</v>
      </c>
    </row>
    <row r="27530" spans="1:5">
      <c r="A27530" s="816">
        <f t="shared" si="1793"/>
        <v>49421</v>
      </c>
      <c r="B27530" s="815">
        <f t="shared" si="1794"/>
        <v>112</v>
      </c>
      <c r="C27530" s="815">
        <f t="shared" si="1795"/>
        <v>254</v>
      </c>
      <c r="D27530" s="815">
        <f t="shared" si="1796"/>
        <v>234</v>
      </c>
      <c r="E27530" s="815">
        <v>2035</v>
      </c>
    </row>
    <row r="27531" spans="1:5">
      <c r="A27531" s="816">
        <f t="shared" si="1793"/>
        <v>49422</v>
      </c>
      <c r="B27531" s="815">
        <f t="shared" si="1794"/>
        <v>113</v>
      </c>
      <c r="C27531" s="815">
        <f t="shared" si="1795"/>
        <v>253</v>
      </c>
      <c r="D27531" s="815">
        <f t="shared" si="1796"/>
        <v>233</v>
      </c>
      <c r="E27531" s="815">
        <v>2035</v>
      </c>
    </row>
    <row r="27532" spans="1:5">
      <c r="A27532" s="816">
        <f t="shared" si="1793"/>
        <v>49423</v>
      </c>
      <c r="B27532" s="815">
        <f t="shared" si="1794"/>
        <v>114</v>
      </c>
      <c r="C27532" s="815">
        <f t="shared" si="1795"/>
        <v>252</v>
      </c>
      <c r="D27532" s="815">
        <f t="shared" si="1796"/>
        <v>232</v>
      </c>
      <c r="E27532" s="815">
        <v>2035</v>
      </c>
    </row>
    <row r="27533" spans="1:5">
      <c r="A27533" s="816">
        <f t="shared" si="1793"/>
        <v>49424</v>
      </c>
      <c r="B27533" s="815">
        <f t="shared" si="1794"/>
        <v>115</v>
      </c>
      <c r="C27533" s="815">
        <f t="shared" si="1795"/>
        <v>251</v>
      </c>
      <c r="D27533" s="815">
        <f t="shared" si="1796"/>
        <v>231</v>
      </c>
      <c r="E27533" s="815">
        <v>2035</v>
      </c>
    </row>
    <row r="27534" spans="1:5">
      <c r="A27534" s="816">
        <f t="shared" si="1793"/>
        <v>49425</v>
      </c>
      <c r="B27534" s="815">
        <f t="shared" si="1794"/>
        <v>116</v>
      </c>
      <c r="C27534" s="815">
        <f t="shared" si="1795"/>
        <v>250</v>
      </c>
      <c r="D27534" s="815">
        <f t="shared" si="1796"/>
        <v>230</v>
      </c>
      <c r="E27534" s="815">
        <v>2035</v>
      </c>
    </row>
    <row r="27535" spans="1:5">
      <c r="A27535" s="816">
        <f t="shared" si="1793"/>
        <v>49426</v>
      </c>
      <c r="B27535" s="815">
        <f t="shared" si="1794"/>
        <v>117</v>
      </c>
      <c r="C27535" s="815">
        <f t="shared" si="1795"/>
        <v>249</v>
      </c>
      <c r="D27535" s="815">
        <f t="shared" si="1796"/>
        <v>229</v>
      </c>
      <c r="E27535" s="815">
        <v>2035</v>
      </c>
    </row>
    <row r="27536" spans="1:5">
      <c r="A27536" s="816">
        <f t="shared" si="1793"/>
        <v>49427</v>
      </c>
      <c r="B27536" s="815">
        <f t="shared" si="1794"/>
        <v>118</v>
      </c>
      <c r="C27536" s="815">
        <f t="shared" si="1795"/>
        <v>248</v>
      </c>
      <c r="D27536" s="815">
        <f t="shared" si="1796"/>
        <v>228</v>
      </c>
      <c r="E27536" s="815">
        <v>2035</v>
      </c>
    </row>
    <row r="27537" spans="1:5">
      <c r="A27537" s="816">
        <f t="shared" si="1793"/>
        <v>49428</v>
      </c>
      <c r="B27537" s="815">
        <f t="shared" si="1794"/>
        <v>119</v>
      </c>
      <c r="C27537" s="815">
        <f t="shared" si="1795"/>
        <v>247</v>
      </c>
      <c r="D27537" s="815">
        <f t="shared" si="1796"/>
        <v>227</v>
      </c>
      <c r="E27537" s="815">
        <v>2035</v>
      </c>
    </row>
    <row r="27538" spans="1:5">
      <c r="A27538" s="816">
        <f t="shared" si="1793"/>
        <v>49429</v>
      </c>
      <c r="B27538" s="815">
        <f t="shared" si="1794"/>
        <v>120</v>
      </c>
      <c r="C27538" s="815">
        <f t="shared" si="1795"/>
        <v>246</v>
      </c>
      <c r="D27538" s="815">
        <f t="shared" si="1796"/>
        <v>226</v>
      </c>
      <c r="E27538" s="815">
        <v>2035</v>
      </c>
    </row>
    <row r="27539" spans="1:5">
      <c r="A27539" s="816">
        <f t="shared" si="1793"/>
        <v>49430</v>
      </c>
      <c r="B27539" s="815">
        <f t="shared" si="1794"/>
        <v>121</v>
      </c>
      <c r="C27539" s="815">
        <f t="shared" si="1795"/>
        <v>245</v>
      </c>
      <c r="D27539" s="815">
        <f t="shared" si="1796"/>
        <v>225</v>
      </c>
      <c r="E27539" s="815">
        <v>2035</v>
      </c>
    </row>
    <row r="27540" spans="1:5">
      <c r="A27540" s="816">
        <f t="shared" si="1793"/>
        <v>49431</v>
      </c>
      <c r="B27540" s="815">
        <f t="shared" si="1794"/>
        <v>122</v>
      </c>
      <c r="C27540" s="815">
        <f t="shared" si="1795"/>
        <v>244</v>
      </c>
      <c r="D27540" s="815">
        <f t="shared" si="1796"/>
        <v>224</v>
      </c>
      <c r="E27540" s="815">
        <v>2035</v>
      </c>
    </row>
    <row r="27541" spans="1:5">
      <c r="A27541" s="816">
        <f t="shared" si="1793"/>
        <v>49432</v>
      </c>
      <c r="B27541" s="815">
        <f t="shared" si="1794"/>
        <v>123</v>
      </c>
      <c r="C27541" s="815">
        <f t="shared" si="1795"/>
        <v>243</v>
      </c>
      <c r="D27541" s="815">
        <f t="shared" si="1796"/>
        <v>223</v>
      </c>
      <c r="E27541" s="815">
        <v>2035</v>
      </c>
    </row>
    <row r="27542" spans="1:5">
      <c r="A27542" s="816">
        <f t="shared" si="1793"/>
        <v>49433</v>
      </c>
      <c r="B27542" s="815">
        <f t="shared" si="1794"/>
        <v>124</v>
      </c>
      <c r="C27542" s="815">
        <f t="shared" si="1795"/>
        <v>242</v>
      </c>
      <c r="D27542" s="815">
        <f t="shared" si="1796"/>
        <v>222</v>
      </c>
      <c r="E27542" s="815">
        <v>2035</v>
      </c>
    </row>
    <row r="27543" spans="1:5">
      <c r="A27543" s="816">
        <f t="shared" si="1793"/>
        <v>49434</v>
      </c>
      <c r="B27543" s="815">
        <f t="shared" si="1794"/>
        <v>125</v>
      </c>
      <c r="C27543" s="815">
        <f t="shared" si="1795"/>
        <v>241</v>
      </c>
      <c r="D27543" s="815">
        <f t="shared" si="1796"/>
        <v>221</v>
      </c>
      <c r="E27543" s="815">
        <v>2035</v>
      </c>
    </row>
    <row r="27544" spans="1:5">
      <c r="A27544" s="816">
        <f t="shared" si="1793"/>
        <v>49435</v>
      </c>
      <c r="B27544" s="815">
        <f t="shared" si="1794"/>
        <v>126</v>
      </c>
      <c r="C27544" s="815">
        <f t="shared" si="1795"/>
        <v>240</v>
      </c>
      <c r="D27544" s="815">
        <f t="shared" si="1796"/>
        <v>220</v>
      </c>
      <c r="E27544" s="815">
        <v>2035</v>
      </c>
    </row>
    <row r="27545" spans="1:5">
      <c r="A27545" s="816">
        <f t="shared" si="1793"/>
        <v>49436</v>
      </c>
      <c r="B27545" s="815">
        <f t="shared" si="1794"/>
        <v>127</v>
      </c>
      <c r="C27545" s="815">
        <f t="shared" si="1795"/>
        <v>239</v>
      </c>
      <c r="D27545" s="815">
        <f t="shared" si="1796"/>
        <v>219</v>
      </c>
      <c r="E27545" s="815">
        <v>2035</v>
      </c>
    </row>
    <row r="27546" spans="1:5">
      <c r="A27546" s="816">
        <f t="shared" si="1793"/>
        <v>49437</v>
      </c>
      <c r="B27546" s="815">
        <f t="shared" si="1794"/>
        <v>128</v>
      </c>
      <c r="C27546" s="815">
        <f t="shared" si="1795"/>
        <v>238</v>
      </c>
      <c r="D27546" s="815">
        <f t="shared" si="1796"/>
        <v>218</v>
      </c>
      <c r="E27546" s="815">
        <v>2035</v>
      </c>
    </row>
    <row r="27547" spans="1:5">
      <c r="A27547" s="816">
        <f t="shared" si="1793"/>
        <v>49438</v>
      </c>
      <c r="B27547" s="815">
        <f t="shared" si="1794"/>
        <v>129</v>
      </c>
      <c r="C27547" s="815">
        <f t="shared" si="1795"/>
        <v>237</v>
      </c>
      <c r="D27547" s="815">
        <f t="shared" si="1796"/>
        <v>217</v>
      </c>
      <c r="E27547" s="815">
        <v>2035</v>
      </c>
    </row>
    <row r="27548" spans="1:5">
      <c r="A27548" s="816">
        <f t="shared" si="1793"/>
        <v>49439</v>
      </c>
      <c r="B27548" s="815">
        <f t="shared" si="1794"/>
        <v>130</v>
      </c>
      <c r="C27548" s="815">
        <f t="shared" si="1795"/>
        <v>236</v>
      </c>
      <c r="D27548" s="815">
        <f t="shared" si="1796"/>
        <v>216</v>
      </c>
      <c r="E27548" s="815">
        <v>2035</v>
      </c>
    </row>
    <row r="27549" spans="1:5">
      <c r="A27549" s="816">
        <f t="shared" si="1793"/>
        <v>49440</v>
      </c>
      <c r="B27549" s="815">
        <f t="shared" si="1794"/>
        <v>131</v>
      </c>
      <c r="C27549" s="815">
        <f t="shared" si="1795"/>
        <v>235</v>
      </c>
      <c r="D27549" s="815">
        <f t="shared" si="1796"/>
        <v>215</v>
      </c>
      <c r="E27549" s="815">
        <v>2035</v>
      </c>
    </row>
    <row r="27550" spans="1:5">
      <c r="A27550" s="816">
        <f t="shared" si="1793"/>
        <v>49441</v>
      </c>
      <c r="B27550" s="815">
        <f t="shared" si="1794"/>
        <v>132</v>
      </c>
      <c r="C27550" s="815">
        <f t="shared" si="1795"/>
        <v>234</v>
      </c>
      <c r="D27550" s="815">
        <f t="shared" si="1796"/>
        <v>214</v>
      </c>
      <c r="E27550" s="815">
        <v>2035</v>
      </c>
    </row>
    <row r="27551" spans="1:5">
      <c r="A27551" s="816">
        <f t="shared" si="1793"/>
        <v>49442</v>
      </c>
      <c r="B27551" s="815">
        <f t="shared" si="1794"/>
        <v>133</v>
      </c>
      <c r="C27551" s="815">
        <f t="shared" si="1795"/>
        <v>233</v>
      </c>
      <c r="D27551" s="815">
        <f t="shared" si="1796"/>
        <v>213</v>
      </c>
      <c r="E27551" s="815">
        <v>2035</v>
      </c>
    </row>
    <row r="27552" spans="1:5">
      <c r="A27552" s="816">
        <f t="shared" si="1793"/>
        <v>49443</v>
      </c>
      <c r="B27552" s="815">
        <f t="shared" si="1794"/>
        <v>134</v>
      </c>
      <c r="C27552" s="815">
        <f t="shared" si="1795"/>
        <v>232</v>
      </c>
      <c r="D27552" s="815">
        <f t="shared" si="1796"/>
        <v>212</v>
      </c>
      <c r="E27552" s="815">
        <v>2035</v>
      </c>
    </row>
    <row r="27553" spans="1:5">
      <c r="A27553" s="816">
        <f t="shared" si="1793"/>
        <v>49444</v>
      </c>
      <c r="B27553" s="815">
        <f t="shared" si="1794"/>
        <v>135</v>
      </c>
      <c r="C27553" s="815">
        <f t="shared" si="1795"/>
        <v>231</v>
      </c>
      <c r="D27553" s="815">
        <f t="shared" si="1796"/>
        <v>211</v>
      </c>
      <c r="E27553" s="815">
        <v>2035</v>
      </c>
    </row>
    <row r="27554" spans="1:5">
      <c r="A27554" s="816">
        <f t="shared" si="1793"/>
        <v>49445</v>
      </c>
      <c r="B27554" s="815">
        <f t="shared" si="1794"/>
        <v>136</v>
      </c>
      <c r="C27554" s="815">
        <f t="shared" si="1795"/>
        <v>230</v>
      </c>
      <c r="D27554" s="815">
        <f t="shared" si="1796"/>
        <v>210</v>
      </c>
      <c r="E27554" s="815">
        <v>2035</v>
      </c>
    </row>
    <row r="27555" spans="1:5">
      <c r="A27555" s="816">
        <f t="shared" si="1793"/>
        <v>49446</v>
      </c>
      <c r="B27555" s="815">
        <f t="shared" si="1794"/>
        <v>137</v>
      </c>
      <c r="C27555" s="815">
        <f t="shared" si="1795"/>
        <v>229</v>
      </c>
      <c r="D27555" s="815">
        <f t="shared" si="1796"/>
        <v>209</v>
      </c>
      <c r="E27555" s="815">
        <v>2035</v>
      </c>
    </row>
    <row r="27556" spans="1:5">
      <c r="A27556" s="816">
        <f t="shared" si="1793"/>
        <v>49447</v>
      </c>
      <c r="B27556" s="815">
        <f t="shared" si="1794"/>
        <v>138</v>
      </c>
      <c r="C27556" s="815">
        <f t="shared" si="1795"/>
        <v>228</v>
      </c>
      <c r="D27556" s="815">
        <f t="shared" si="1796"/>
        <v>208</v>
      </c>
      <c r="E27556" s="815">
        <v>2035</v>
      </c>
    </row>
    <row r="27557" spans="1:5">
      <c r="A27557" s="816">
        <f t="shared" si="1793"/>
        <v>49448</v>
      </c>
      <c r="B27557" s="815">
        <f t="shared" si="1794"/>
        <v>139</v>
      </c>
      <c r="C27557" s="815">
        <f t="shared" si="1795"/>
        <v>227</v>
      </c>
      <c r="D27557" s="815">
        <f t="shared" si="1796"/>
        <v>207</v>
      </c>
      <c r="E27557" s="815">
        <v>2035</v>
      </c>
    </row>
    <row r="27558" spans="1:5">
      <c r="A27558" s="816">
        <f t="shared" si="1793"/>
        <v>49449</v>
      </c>
      <c r="B27558" s="815">
        <f t="shared" si="1794"/>
        <v>140</v>
      </c>
      <c r="C27558" s="815">
        <f t="shared" si="1795"/>
        <v>226</v>
      </c>
      <c r="D27558" s="815">
        <f t="shared" si="1796"/>
        <v>206</v>
      </c>
      <c r="E27558" s="815">
        <v>2035</v>
      </c>
    </row>
    <row r="27559" spans="1:5">
      <c r="A27559" s="816">
        <f t="shared" si="1793"/>
        <v>49450</v>
      </c>
      <c r="B27559" s="815">
        <f t="shared" si="1794"/>
        <v>141</v>
      </c>
      <c r="C27559" s="815">
        <f t="shared" si="1795"/>
        <v>225</v>
      </c>
      <c r="D27559" s="815">
        <f t="shared" si="1796"/>
        <v>205</v>
      </c>
      <c r="E27559" s="815">
        <v>2035</v>
      </c>
    </row>
    <row r="27560" spans="1:5">
      <c r="A27560" s="816">
        <f t="shared" si="1793"/>
        <v>49451</v>
      </c>
      <c r="B27560" s="815">
        <f t="shared" si="1794"/>
        <v>142</v>
      </c>
      <c r="C27560" s="815">
        <f t="shared" si="1795"/>
        <v>224</v>
      </c>
      <c r="D27560" s="815">
        <f t="shared" si="1796"/>
        <v>204</v>
      </c>
      <c r="E27560" s="815">
        <v>2035</v>
      </c>
    </row>
    <row r="27561" spans="1:5">
      <c r="A27561" s="816">
        <f t="shared" si="1793"/>
        <v>49452</v>
      </c>
      <c r="B27561" s="815">
        <f t="shared" si="1794"/>
        <v>143</v>
      </c>
      <c r="C27561" s="815">
        <f t="shared" si="1795"/>
        <v>223</v>
      </c>
      <c r="D27561" s="815">
        <f t="shared" si="1796"/>
        <v>203</v>
      </c>
      <c r="E27561" s="815">
        <v>2035</v>
      </c>
    </row>
    <row r="27562" spans="1:5">
      <c r="A27562" s="816">
        <f t="shared" si="1793"/>
        <v>49453</v>
      </c>
      <c r="B27562" s="815">
        <f t="shared" si="1794"/>
        <v>144</v>
      </c>
      <c r="C27562" s="815">
        <f t="shared" si="1795"/>
        <v>222</v>
      </c>
      <c r="D27562" s="815">
        <f t="shared" si="1796"/>
        <v>202</v>
      </c>
      <c r="E27562" s="815">
        <v>2035</v>
      </c>
    </row>
    <row r="27563" spans="1:5">
      <c r="A27563" s="816">
        <f t="shared" si="1793"/>
        <v>49454</v>
      </c>
      <c r="B27563" s="815">
        <f t="shared" si="1794"/>
        <v>145</v>
      </c>
      <c r="C27563" s="815">
        <f t="shared" si="1795"/>
        <v>221</v>
      </c>
      <c r="D27563" s="815">
        <f t="shared" si="1796"/>
        <v>201</v>
      </c>
      <c r="E27563" s="815">
        <v>2035</v>
      </c>
    </row>
    <row r="27564" spans="1:5">
      <c r="A27564" s="816">
        <f t="shared" si="1793"/>
        <v>49455</v>
      </c>
      <c r="B27564" s="815">
        <f t="shared" si="1794"/>
        <v>146</v>
      </c>
      <c r="C27564" s="815">
        <f t="shared" si="1795"/>
        <v>220</v>
      </c>
      <c r="D27564" s="815">
        <f t="shared" si="1796"/>
        <v>200</v>
      </c>
      <c r="E27564" s="815">
        <v>2035</v>
      </c>
    </row>
    <row r="27565" spans="1:5">
      <c r="A27565" s="816">
        <f t="shared" si="1793"/>
        <v>49456</v>
      </c>
      <c r="B27565" s="815">
        <f t="shared" si="1794"/>
        <v>147</v>
      </c>
      <c r="C27565" s="815">
        <f t="shared" si="1795"/>
        <v>219</v>
      </c>
      <c r="D27565" s="815">
        <f t="shared" si="1796"/>
        <v>199</v>
      </c>
      <c r="E27565" s="815">
        <v>2035</v>
      </c>
    </row>
    <row r="27566" spans="1:5">
      <c r="A27566" s="816">
        <f t="shared" si="1793"/>
        <v>49457</v>
      </c>
      <c r="B27566" s="815">
        <f t="shared" si="1794"/>
        <v>148</v>
      </c>
      <c r="C27566" s="815">
        <f t="shared" si="1795"/>
        <v>218</v>
      </c>
      <c r="D27566" s="815">
        <f t="shared" si="1796"/>
        <v>198</v>
      </c>
      <c r="E27566" s="815">
        <v>2035</v>
      </c>
    </row>
    <row r="27567" spans="1:5">
      <c r="A27567" s="816">
        <f t="shared" si="1793"/>
        <v>49458</v>
      </c>
      <c r="B27567" s="815">
        <f t="shared" si="1794"/>
        <v>149</v>
      </c>
      <c r="C27567" s="815">
        <f t="shared" si="1795"/>
        <v>217</v>
      </c>
      <c r="D27567" s="815">
        <f t="shared" si="1796"/>
        <v>197</v>
      </c>
      <c r="E27567" s="815">
        <v>2035</v>
      </c>
    </row>
    <row r="27568" spans="1:5">
      <c r="A27568" s="816">
        <f t="shared" si="1793"/>
        <v>49459</v>
      </c>
      <c r="B27568" s="815">
        <f t="shared" si="1794"/>
        <v>150</v>
      </c>
      <c r="C27568" s="815">
        <f t="shared" si="1795"/>
        <v>216</v>
      </c>
      <c r="D27568" s="815">
        <f t="shared" si="1796"/>
        <v>196</v>
      </c>
      <c r="E27568" s="815">
        <v>2035</v>
      </c>
    </row>
    <row r="27569" spans="1:5">
      <c r="A27569" s="816">
        <f t="shared" si="1793"/>
        <v>49460</v>
      </c>
      <c r="B27569" s="815">
        <f t="shared" si="1794"/>
        <v>151</v>
      </c>
      <c r="C27569" s="815">
        <f t="shared" si="1795"/>
        <v>215</v>
      </c>
      <c r="D27569" s="815">
        <f t="shared" si="1796"/>
        <v>195</v>
      </c>
      <c r="E27569" s="815">
        <v>2035</v>
      </c>
    </row>
    <row r="27570" spans="1:5">
      <c r="A27570" s="816">
        <f t="shared" si="1793"/>
        <v>49461</v>
      </c>
      <c r="B27570" s="815">
        <f t="shared" si="1794"/>
        <v>152</v>
      </c>
      <c r="C27570" s="815">
        <f t="shared" si="1795"/>
        <v>214</v>
      </c>
      <c r="D27570" s="815">
        <f t="shared" si="1796"/>
        <v>194</v>
      </c>
      <c r="E27570" s="815">
        <v>2035</v>
      </c>
    </row>
    <row r="27571" spans="1:5">
      <c r="A27571" s="816">
        <f t="shared" ref="A27571:A27634" si="1797">A27570+1</f>
        <v>49462</v>
      </c>
      <c r="B27571" s="815">
        <f t="shared" si="1794"/>
        <v>153</v>
      </c>
      <c r="C27571" s="815">
        <f t="shared" si="1795"/>
        <v>213</v>
      </c>
      <c r="D27571" s="815">
        <f t="shared" si="1796"/>
        <v>193</v>
      </c>
      <c r="E27571" s="815">
        <v>2035</v>
      </c>
    </row>
    <row r="27572" spans="1:5">
      <c r="A27572" s="816">
        <f t="shared" si="1797"/>
        <v>49463</v>
      </c>
      <c r="B27572" s="815">
        <f t="shared" si="1794"/>
        <v>154</v>
      </c>
      <c r="C27572" s="815">
        <f t="shared" si="1795"/>
        <v>212</v>
      </c>
      <c r="D27572" s="815">
        <f t="shared" si="1796"/>
        <v>192</v>
      </c>
      <c r="E27572" s="815">
        <v>2035</v>
      </c>
    </row>
    <row r="27573" spans="1:5">
      <c r="A27573" s="816">
        <f t="shared" si="1797"/>
        <v>49464</v>
      </c>
      <c r="B27573" s="815">
        <f t="shared" si="1794"/>
        <v>155</v>
      </c>
      <c r="C27573" s="815">
        <f t="shared" si="1795"/>
        <v>211</v>
      </c>
      <c r="D27573" s="815">
        <f t="shared" si="1796"/>
        <v>191</v>
      </c>
      <c r="E27573" s="815">
        <v>2035</v>
      </c>
    </row>
    <row r="27574" spans="1:5">
      <c r="A27574" s="816">
        <f t="shared" si="1797"/>
        <v>49465</v>
      </c>
      <c r="B27574" s="815">
        <f t="shared" si="1794"/>
        <v>156</v>
      </c>
      <c r="C27574" s="815">
        <f t="shared" si="1795"/>
        <v>210</v>
      </c>
      <c r="D27574" s="815">
        <f t="shared" si="1796"/>
        <v>190</v>
      </c>
      <c r="E27574" s="815">
        <v>2035</v>
      </c>
    </row>
    <row r="27575" spans="1:5">
      <c r="A27575" s="816">
        <f t="shared" si="1797"/>
        <v>49466</v>
      </c>
      <c r="B27575" s="815">
        <f t="shared" si="1794"/>
        <v>157</v>
      </c>
      <c r="C27575" s="815">
        <f t="shared" si="1795"/>
        <v>209</v>
      </c>
      <c r="D27575" s="815">
        <f t="shared" si="1796"/>
        <v>189</v>
      </c>
      <c r="E27575" s="815">
        <v>2035</v>
      </c>
    </row>
    <row r="27576" spans="1:5">
      <c r="A27576" s="816">
        <f t="shared" si="1797"/>
        <v>49467</v>
      </c>
      <c r="B27576" s="815">
        <f t="shared" si="1794"/>
        <v>158</v>
      </c>
      <c r="C27576" s="815">
        <f t="shared" si="1795"/>
        <v>208</v>
      </c>
      <c r="D27576" s="815">
        <f t="shared" si="1796"/>
        <v>188</v>
      </c>
      <c r="E27576" s="815">
        <v>2035</v>
      </c>
    </row>
    <row r="27577" spans="1:5">
      <c r="A27577" s="816">
        <f t="shared" si="1797"/>
        <v>49468</v>
      </c>
      <c r="B27577" s="815">
        <f t="shared" si="1794"/>
        <v>159</v>
      </c>
      <c r="C27577" s="815">
        <f t="shared" si="1795"/>
        <v>207</v>
      </c>
      <c r="D27577" s="815">
        <f t="shared" si="1796"/>
        <v>187</v>
      </c>
      <c r="E27577" s="815">
        <v>2035</v>
      </c>
    </row>
    <row r="27578" spans="1:5">
      <c r="A27578" s="816">
        <f t="shared" si="1797"/>
        <v>49469</v>
      </c>
      <c r="B27578" s="815">
        <f t="shared" si="1794"/>
        <v>160</v>
      </c>
      <c r="C27578" s="815">
        <f t="shared" si="1795"/>
        <v>206</v>
      </c>
      <c r="D27578" s="815">
        <f t="shared" si="1796"/>
        <v>186</v>
      </c>
      <c r="E27578" s="815">
        <v>2035</v>
      </c>
    </row>
    <row r="27579" spans="1:5">
      <c r="A27579" s="816">
        <f t="shared" si="1797"/>
        <v>49470</v>
      </c>
      <c r="B27579" s="815">
        <f t="shared" si="1794"/>
        <v>161</v>
      </c>
      <c r="C27579" s="815">
        <f t="shared" si="1795"/>
        <v>205</v>
      </c>
      <c r="D27579" s="815">
        <f t="shared" si="1796"/>
        <v>185</v>
      </c>
      <c r="E27579" s="815">
        <v>2035</v>
      </c>
    </row>
    <row r="27580" spans="1:5">
      <c r="A27580" s="816">
        <f t="shared" si="1797"/>
        <v>49471</v>
      </c>
      <c r="B27580" s="815">
        <f t="shared" si="1794"/>
        <v>162</v>
      </c>
      <c r="C27580" s="815">
        <f t="shared" si="1795"/>
        <v>204</v>
      </c>
      <c r="D27580" s="815">
        <f t="shared" si="1796"/>
        <v>184</v>
      </c>
      <c r="E27580" s="815">
        <v>2035</v>
      </c>
    </row>
    <row r="27581" spans="1:5">
      <c r="A27581" s="816">
        <f t="shared" si="1797"/>
        <v>49472</v>
      </c>
      <c r="B27581" s="815">
        <f t="shared" si="1794"/>
        <v>163</v>
      </c>
      <c r="C27581" s="815">
        <f t="shared" si="1795"/>
        <v>203</v>
      </c>
      <c r="D27581" s="815">
        <f t="shared" si="1796"/>
        <v>183</v>
      </c>
      <c r="E27581" s="815">
        <v>2035</v>
      </c>
    </row>
    <row r="27582" spans="1:5">
      <c r="A27582" s="816">
        <f t="shared" si="1797"/>
        <v>49473</v>
      </c>
      <c r="B27582" s="815">
        <f t="shared" si="1794"/>
        <v>164</v>
      </c>
      <c r="C27582" s="815">
        <f t="shared" si="1795"/>
        <v>202</v>
      </c>
      <c r="D27582" s="815">
        <f t="shared" si="1796"/>
        <v>182</v>
      </c>
      <c r="E27582" s="815">
        <v>2035</v>
      </c>
    </row>
    <row r="27583" spans="1:5">
      <c r="A27583" s="816">
        <f t="shared" si="1797"/>
        <v>49474</v>
      </c>
      <c r="B27583" s="815">
        <f t="shared" si="1794"/>
        <v>165</v>
      </c>
      <c r="C27583" s="815">
        <f t="shared" si="1795"/>
        <v>201</v>
      </c>
      <c r="D27583" s="815">
        <f t="shared" si="1796"/>
        <v>181</v>
      </c>
      <c r="E27583" s="815">
        <v>2035</v>
      </c>
    </row>
    <row r="27584" spans="1:5">
      <c r="A27584" s="816">
        <f t="shared" si="1797"/>
        <v>49475</v>
      </c>
      <c r="B27584" s="815">
        <f t="shared" si="1794"/>
        <v>166</v>
      </c>
      <c r="C27584" s="815">
        <f t="shared" si="1795"/>
        <v>200</v>
      </c>
      <c r="D27584" s="815">
        <f t="shared" si="1796"/>
        <v>180</v>
      </c>
      <c r="E27584" s="815">
        <v>2035</v>
      </c>
    </row>
    <row r="27585" spans="1:5">
      <c r="A27585" s="816">
        <f t="shared" si="1797"/>
        <v>49476</v>
      </c>
      <c r="B27585" s="815">
        <f t="shared" si="1794"/>
        <v>167</v>
      </c>
      <c r="C27585" s="815">
        <f t="shared" si="1795"/>
        <v>199</v>
      </c>
      <c r="D27585" s="815">
        <f t="shared" si="1796"/>
        <v>179</v>
      </c>
      <c r="E27585" s="815">
        <v>2035</v>
      </c>
    </row>
    <row r="27586" spans="1:5">
      <c r="A27586" s="816">
        <f t="shared" si="1797"/>
        <v>49477</v>
      </c>
      <c r="B27586" s="815">
        <f t="shared" si="1794"/>
        <v>168</v>
      </c>
      <c r="C27586" s="815">
        <f t="shared" si="1795"/>
        <v>198</v>
      </c>
      <c r="D27586" s="815">
        <f t="shared" si="1796"/>
        <v>178</v>
      </c>
      <c r="E27586" s="815">
        <v>2035</v>
      </c>
    </row>
    <row r="27587" spans="1:5">
      <c r="A27587" s="816">
        <f t="shared" si="1797"/>
        <v>49478</v>
      </c>
      <c r="B27587" s="815">
        <f t="shared" si="1794"/>
        <v>169</v>
      </c>
      <c r="C27587" s="815">
        <f t="shared" si="1795"/>
        <v>197</v>
      </c>
      <c r="D27587" s="815">
        <f t="shared" si="1796"/>
        <v>177</v>
      </c>
      <c r="E27587" s="815">
        <v>2035</v>
      </c>
    </row>
    <row r="27588" spans="1:5">
      <c r="A27588" s="816">
        <f t="shared" si="1797"/>
        <v>49479</v>
      </c>
      <c r="B27588" s="815">
        <f t="shared" si="1794"/>
        <v>170</v>
      </c>
      <c r="C27588" s="815">
        <f t="shared" si="1795"/>
        <v>196</v>
      </c>
      <c r="D27588" s="815">
        <f t="shared" si="1796"/>
        <v>176</v>
      </c>
      <c r="E27588" s="815">
        <v>2035</v>
      </c>
    </row>
    <row r="27589" spans="1:5">
      <c r="A27589" s="816">
        <f t="shared" si="1797"/>
        <v>49480</v>
      </c>
      <c r="B27589" s="815">
        <f t="shared" si="1794"/>
        <v>171</v>
      </c>
      <c r="C27589" s="815">
        <f t="shared" si="1795"/>
        <v>195</v>
      </c>
      <c r="D27589" s="815">
        <f t="shared" si="1796"/>
        <v>175</v>
      </c>
      <c r="E27589" s="815">
        <v>2035</v>
      </c>
    </row>
    <row r="27590" spans="1:5">
      <c r="A27590" s="816">
        <f t="shared" si="1797"/>
        <v>49481</v>
      </c>
      <c r="B27590" s="815">
        <f t="shared" si="1794"/>
        <v>172</v>
      </c>
      <c r="C27590" s="815">
        <f t="shared" si="1795"/>
        <v>194</v>
      </c>
      <c r="D27590" s="815">
        <f t="shared" si="1796"/>
        <v>174</v>
      </c>
      <c r="E27590" s="815">
        <v>2035</v>
      </c>
    </row>
    <row r="27591" spans="1:5">
      <c r="A27591" s="816">
        <f t="shared" si="1797"/>
        <v>49482</v>
      </c>
      <c r="B27591" s="815">
        <f t="shared" si="1794"/>
        <v>173</v>
      </c>
      <c r="C27591" s="815">
        <f t="shared" si="1795"/>
        <v>193</v>
      </c>
      <c r="D27591" s="815">
        <f t="shared" si="1796"/>
        <v>173</v>
      </c>
      <c r="E27591" s="815">
        <v>2035</v>
      </c>
    </row>
    <row r="27592" spans="1:5">
      <c r="A27592" s="816">
        <f t="shared" si="1797"/>
        <v>49483</v>
      </c>
      <c r="B27592" s="815">
        <f t="shared" ref="B27592:B27655" si="1798">B27591+1</f>
        <v>174</v>
      </c>
      <c r="C27592" s="815">
        <f t="shared" ref="C27592:C27655" si="1799">C27591-1</f>
        <v>192</v>
      </c>
      <c r="D27592" s="815">
        <f t="shared" ref="D27592:D27655" si="1800">D27591-1</f>
        <v>172</v>
      </c>
      <c r="E27592" s="815">
        <v>2035</v>
      </c>
    </row>
    <row r="27593" spans="1:5">
      <c r="A27593" s="816">
        <f t="shared" si="1797"/>
        <v>49484</v>
      </c>
      <c r="B27593" s="815">
        <f t="shared" si="1798"/>
        <v>175</v>
      </c>
      <c r="C27593" s="815">
        <f t="shared" si="1799"/>
        <v>191</v>
      </c>
      <c r="D27593" s="815">
        <f t="shared" si="1800"/>
        <v>171</v>
      </c>
      <c r="E27593" s="815">
        <v>2035</v>
      </c>
    </row>
    <row r="27594" spans="1:5">
      <c r="A27594" s="816">
        <f t="shared" si="1797"/>
        <v>49485</v>
      </c>
      <c r="B27594" s="815">
        <f t="shared" si="1798"/>
        <v>176</v>
      </c>
      <c r="C27594" s="815">
        <f t="shared" si="1799"/>
        <v>190</v>
      </c>
      <c r="D27594" s="815">
        <f t="shared" si="1800"/>
        <v>170</v>
      </c>
      <c r="E27594" s="815">
        <v>2035</v>
      </c>
    </row>
    <row r="27595" spans="1:5">
      <c r="A27595" s="816">
        <f t="shared" si="1797"/>
        <v>49486</v>
      </c>
      <c r="B27595" s="815">
        <f t="shared" si="1798"/>
        <v>177</v>
      </c>
      <c r="C27595" s="815">
        <f t="shared" si="1799"/>
        <v>189</v>
      </c>
      <c r="D27595" s="815">
        <f t="shared" si="1800"/>
        <v>169</v>
      </c>
      <c r="E27595" s="815">
        <v>2035</v>
      </c>
    </row>
    <row r="27596" spans="1:5">
      <c r="A27596" s="816">
        <f t="shared" si="1797"/>
        <v>49487</v>
      </c>
      <c r="B27596" s="815">
        <f t="shared" si="1798"/>
        <v>178</v>
      </c>
      <c r="C27596" s="815">
        <f t="shared" si="1799"/>
        <v>188</v>
      </c>
      <c r="D27596" s="815">
        <f t="shared" si="1800"/>
        <v>168</v>
      </c>
      <c r="E27596" s="815">
        <v>2035</v>
      </c>
    </row>
    <row r="27597" spans="1:5">
      <c r="A27597" s="816">
        <f t="shared" si="1797"/>
        <v>49488</v>
      </c>
      <c r="B27597" s="815">
        <f t="shared" si="1798"/>
        <v>179</v>
      </c>
      <c r="C27597" s="815">
        <f t="shared" si="1799"/>
        <v>187</v>
      </c>
      <c r="D27597" s="815">
        <f t="shared" si="1800"/>
        <v>167</v>
      </c>
      <c r="E27597" s="815">
        <v>2035</v>
      </c>
    </row>
    <row r="27598" spans="1:5">
      <c r="A27598" s="816">
        <f t="shared" si="1797"/>
        <v>49489</v>
      </c>
      <c r="B27598" s="815">
        <f t="shared" si="1798"/>
        <v>180</v>
      </c>
      <c r="C27598" s="815">
        <f t="shared" si="1799"/>
        <v>186</v>
      </c>
      <c r="D27598" s="815">
        <f t="shared" si="1800"/>
        <v>166</v>
      </c>
      <c r="E27598" s="815">
        <v>2035</v>
      </c>
    </row>
    <row r="27599" spans="1:5">
      <c r="A27599" s="816">
        <f t="shared" si="1797"/>
        <v>49490</v>
      </c>
      <c r="B27599" s="815">
        <f t="shared" si="1798"/>
        <v>181</v>
      </c>
      <c r="C27599" s="815">
        <f t="shared" si="1799"/>
        <v>185</v>
      </c>
      <c r="D27599" s="815">
        <f t="shared" si="1800"/>
        <v>165</v>
      </c>
      <c r="E27599" s="815">
        <v>2035</v>
      </c>
    </row>
    <row r="27600" spans="1:5">
      <c r="A27600" s="816">
        <f t="shared" si="1797"/>
        <v>49491</v>
      </c>
      <c r="B27600" s="815">
        <f t="shared" si="1798"/>
        <v>182</v>
      </c>
      <c r="C27600" s="815">
        <f t="shared" si="1799"/>
        <v>184</v>
      </c>
      <c r="D27600" s="815">
        <f t="shared" si="1800"/>
        <v>164</v>
      </c>
      <c r="E27600" s="815">
        <v>2035</v>
      </c>
    </row>
    <row r="27601" spans="1:5">
      <c r="A27601" s="816">
        <f t="shared" si="1797"/>
        <v>49492</v>
      </c>
      <c r="B27601" s="815">
        <f t="shared" si="1798"/>
        <v>183</v>
      </c>
      <c r="C27601" s="815">
        <f t="shared" si="1799"/>
        <v>183</v>
      </c>
      <c r="D27601" s="815">
        <f t="shared" si="1800"/>
        <v>163</v>
      </c>
      <c r="E27601" s="815">
        <v>2035</v>
      </c>
    </row>
    <row r="27602" spans="1:5">
      <c r="A27602" s="816">
        <f t="shared" si="1797"/>
        <v>49493</v>
      </c>
      <c r="B27602" s="815">
        <f t="shared" si="1798"/>
        <v>184</v>
      </c>
      <c r="C27602" s="815">
        <f t="shared" si="1799"/>
        <v>182</v>
      </c>
      <c r="D27602" s="815">
        <f t="shared" si="1800"/>
        <v>162</v>
      </c>
      <c r="E27602" s="815">
        <v>2035</v>
      </c>
    </row>
    <row r="27603" spans="1:5">
      <c r="A27603" s="816">
        <f t="shared" si="1797"/>
        <v>49494</v>
      </c>
      <c r="B27603" s="815">
        <f t="shared" si="1798"/>
        <v>185</v>
      </c>
      <c r="C27603" s="815">
        <f t="shared" si="1799"/>
        <v>181</v>
      </c>
      <c r="D27603" s="815">
        <f t="shared" si="1800"/>
        <v>161</v>
      </c>
      <c r="E27603" s="815">
        <v>2035</v>
      </c>
    </row>
    <row r="27604" spans="1:5">
      <c r="A27604" s="816">
        <f t="shared" si="1797"/>
        <v>49495</v>
      </c>
      <c r="B27604" s="815">
        <f t="shared" si="1798"/>
        <v>186</v>
      </c>
      <c r="C27604" s="815">
        <f t="shared" si="1799"/>
        <v>180</v>
      </c>
      <c r="D27604" s="815">
        <f t="shared" si="1800"/>
        <v>160</v>
      </c>
      <c r="E27604" s="815">
        <v>2035</v>
      </c>
    </row>
    <row r="27605" spans="1:5">
      <c r="A27605" s="816">
        <f t="shared" si="1797"/>
        <v>49496</v>
      </c>
      <c r="B27605" s="815">
        <f t="shared" si="1798"/>
        <v>187</v>
      </c>
      <c r="C27605" s="815">
        <f t="shared" si="1799"/>
        <v>179</v>
      </c>
      <c r="D27605" s="815">
        <f t="shared" si="1800"/>
        <v>159</v>
      </c>
      <c r="E27605" s="815">
        <v>2035</v>
      </c>
    </row>
    <row r="27606" spans="1:5">
      <c r="A27606" s="816">
        <f t="shared" si="1797"/>
        <v>49497</v>
      </c>
      <c r="B27606" s="815">
        <f t="shared" si="1798"/>
        <v>188</v>
      </c>
      <c r="C27606" s="815">
        <f t="shared" si="1799"/>
        <v>178</v>
      </c>
      <c r="D27606" s="815">
        <f t="shared" si="1800"/>
        <v>158</v>
      </c>
      <c r="E27606" s="815">
        <v>2035</v>
      </c>
    </row>
    <row r="27607" spans="1:5">
      <c r="A27607" s="816">
        <f t="shared" si="1797"/>
        <v>49498</v>
      </c>
      <c r="B27607" s="815">
        <f t="shared" si="1798"/>
        <v>189</v>
      </c>
      <c r="C27607" s="815">
        <f t="shared" si="1799"/>
        <v>177</v>
      </c>
      <c r="D27607" s="815">
        <f t="shared" si="1800"/>
        <v>157</v>
      </c>
      <c r="E27607" s="815">
        <v>2035</v>
      </c>
    </row>
    <row r="27608" spans="1:5">
      <c r="A27608" s="816">
        <f t="shared" si="1797"/>
        <v>49499</v>
      </c>
      <c r="B27608" s="815">
        <f t="shared" si="1798"/>
        <v>190</v>
      </c>
      <c r="C27608" s="815">
        <f t="shared" si="1799"/>
        <v>176</v>
      </c>
      <c r="D27608" s="815">
        <f t="shared" si="1800"/>
        <v>156</v>
      </c>
      <c r="E27608" s="815">
        <v>2035</v>
      </c>
    </row>
    <row r="27609" spans="1:5">
      <c r="A27609" s="816">
        <f t="shared" si="1797"/>
        <v>49500</v>
      </c>
      <c r="B27609" s="815">
        <f t="shared" si="1798"/>
        <v>191</v>
      </c>
      <c r="C27609" s="815">
        <f t="shared" si="1799"/>
        <v>175</v>
      </c>
      <c r="D27609" s="815">
        <f t="shared" si="1800"/>
        <v>155</v>
      </c>
      <c r="E27609" s="815">
        <v>2035</v>
      </c>
    </row>
    <row r="27610" spans="1:5">
      <c r="A27610" s="816">
        <f t="shared" si="1797"/>
        <v>49501</v>
      </c>
      <c r="B27610" s="815">
        <f t="shared" si="1798"/>
        <v>192</v>
      </c>
      <c r="C27610" s="815">
        <f t="shared" si="1799"/>
        <v>174</v>
      </c>
      <c r="D27610" s="815">
        <f t="shared" si="1800"/>
        <v>154</v>
      </c>
      <c r="E27610" s="815">
        <v>2035</v>
      </c>
    </row>
    <row r="27611" spans="1:5">
      <c r="A27611" s="816">
        <f t="shared" si="1797"/>
        <v>49502</v>
      </c>
      <c r="B27611" s="815">
        <f t="shared" si="1798"/>
        <v>193</v>
      </c>
      <c r="C27611" s="815">
        <f t="shared" si="1799"/>
        <v>173</v>
      </c>
      <c r="D27611" s="815">
        <f t="shared" si="1800"/>
        <v>153</v>
      </c>
      <c r="E27611" s="815">
        <v>2035</v>
      </c>
    </row>
    <row r="27612" spans="1:5">
      <c r="A27612" s="816">
        <f t="shared" si="1797"/>
        <v>49503</v>
      </c>
      <c r="B27612" s="815">
        <f t="shared" si="1798"/>
        <v>194</v>
      </c>
      <c r="C27612" s="815">
        <f t="shared" si="1799"/>
        <v>172</v>
      </c>
      <c r="D27612" s="815">
        <f t="shared" si="1800"/>
        <v>152</v>
      </c>
      <c r="E27612" s="815">
        <v>2035</v>
      </c>
    </row>
    <row r="27613" spans="1:5">
      <c r="A27613" s="816">
        <f t="shared" si="1797"/>
        <v>49504</v>
      </c>
      <c r="B27613" s="815">
        <f t="shared" si="1798"/>
        <v>195</v>
      </c>
      <c r="C27613" s="815">
        <f t="shared" si="1799"/>
        <v>171</v>
      </c>
      <c r="D27613" s="815">
        <f t="shared" si="1800"/>
        <v>151</v>
      </c>
      <c r="E27613" s="815">
        <v>2035</v>
      </c>
    </row>
    <row r="27614" spans="1:5">
      <c r="A27614" s="816">
        <f t="shared" si="1797"/>
        <v>49505</v>
      </c>
      <c r="B27614" s="815">
        <f t="shared" si="1798"/>
        <v>196</v>
      </c>
      <c r="C27614" s="815">
        <f t="shared" si="1799"/>
        <v>170</v>
      </c>
      <c r="D27614" s="815">
        <f t="shared" si="1800"/>
        <v>150</v>
      </c>
      <c r="E27614" s="815">
        <v>2035</v>
      </c>
    </row>
    <row r="27615" spans="1:5">
      <c r="A27615" s="816">
        <f t="shared" si="1797"/>
        <v>49506</v>
      </c>
      <c r="B27615" s="815">
        <f t="shared" si="1798"/>
        <v>197</v>
      </c>
      <c r="C27615" s="815">
        <f t="shared" si="1799"/>
        <v>169</v>
      </c>
      <c r="D27615" s="815">
        <f t="shared" si="1800"/>
        <v>149</v>
      </c>
      <c r="E27615" s="815">
        <v>2035</v>
      </c>
    </row>
    <row r="27616" spans="1:5">
      <c r="A27616" s="816">
        <f t="shared" si="1797"/>
        <v>49507</v>
      </c>
      <c r="B27616" s="815">
        <f t="shared" si="1798"/>
        <v>198</v>
      </c>
      <c r="C27616" s="815">
        <f t="shared" si="1799"/>
        <v>168</v>
      </c>
      <c r="D27616" s="815">
        <f t="shared" si="1800"/>
        <v>148</v>
      </c>
      <c r="E27616" s="815">
        <v>2035</v>
      </c>
    </row>
    <row r="27617" spans="1:5">
      <c r="A27617" s="816">
        <f t="shared" si="1797"/>
        <v>49508</v>
      </c>
      <c r="B27617" s="815">
        <f t="shared" si="1798"/>
        <v>199</v>
      </c>
      <c r="C27617" s="815">
        <f t="shared" si="1799"/>
        <v>167</v>
      </c>
      <c r="D27617" s="815">
        <f t="shared" si="1800"/>
        <v>147</v>
      </c>
      <c r="E27617" s="815">
        <v>2035</v>
      </c>
    </row>
    <row r="27618" spans="1:5">
      <c r="A27618" s="816">
        <f t="shared" si="1797"/>
        <v>49509</v>
      </c>
      <c r="B27618" s="815">
        <f t="shared" si="1798"/>
        <v>200</v>
      </c>
      <c r="C27618" s="815">
        <f t="shared" si="1799"/>
        <v>166</v>
      </c>
      <c r="D27618" s="815">
        <f t="shared" si="1800"/>
        <v>146</v>
      </c>
      <c r="E27618" s="815">
        <v>2035</v>
      </c>
    </row>
    <row r="27619" spans="1:5">
      <c r="A27619" s="816">
        <f t="shared" si="1797"/>
        <v>49510</v>
      </c>
      <c r="B27619" s="815">
        <f t="shared" si="1798"/>
        <v>201</v>
      </c>
      <c r="C27619" s="815">
        <f t="shared" si="1799"/>
        <v>165</v>
      </c>
      <c r="D27619" s="815">
        <f t="shared" si="1800"/>
        <v>145</v>
      </c>
      <c r="E27619" s="815">
        <v>2035</v>
      </c>
    </row>
    <row r="27620" spans="1:5">
      <c r="A27620" s="816">
        <f t="shared" si="1797"/>
        <v>49511</v>
      </c>
      <c r="B27620" s="815">
        <f t="shared" si="1798"/>
        <v>202</v>
      </c>
      <c r="C27620" s="815">
        <f t="shared" si="1799"/>
        <v>164</v>
      </c>
      <c r="D27620" s="815">
        <f t="shared" si="1800"/>
        <v>144</v>
      </c>
      <c r="E27620" s="815">
        <v>2035</v>
      </c>
    </row>
    <row r="27621" spans="1:5">
      <c r="A27621" s="816">
        <f t="shared" si="1797"/>
        <v>49512</v>
      </c>
      <c r="B27621" s="815">
        <f t="shared" si="1798"/>
        <v>203</v>
      </c>
      <c r="C27621" s="815">
        <f t="shared" si="1799"/>
        <v>163</v>
      </c>
      <c r="D27621" s="815">
        <f t="shared" si="1800"/>
        <v>143</v>
      </c>
      <c r="E27621" s="815">
        <v>2035</v>
      </c>
    </row>
    <row r="27622" spans="1:5">
      <c r="A27622" s="816">
        <f t="shared" si="1797"/>
        <v>49513</v>
      </c>
      <c r="B27622" s="815">
        <f t="shared" si="1798"/>
        <v>204</v>
      </c>
      <c r="C27622" s="815">
        <f t="shared" si="1799"/>
        <v>162</v>
      </c>
      <c r="D27622" s="815">
        <f t="shared" si="1800"/>
        <v>142</v>
      </c>
      <c r="E27622" s="815">
        <v>2035</v>
      </c>
    </row>
    <row r="27623" spans="1:5">
      <c r="A27623" s="816">
        <f t="shared" si="1797"/>
        <v>49514</v>
      </c>
      <c r="B27623" s="815">
        <f t="shared" si="1798"/>
        <v>205</v>
      </c>
      <c r="C27623" s="815">
        <f t="shared" si="1799"/>
        <v>161</v>
      </c>
      <c r="D27623" s="815">
        <f t="shared" si="1800"/>
        <v>141</v>
      </c>
      <c r="E27623" s="815">
        <v>2035</v>
      </c>
    </row>
    <row r="27624" spans="1:5">
      <c r="A27624" s="816">
        <f t="shared" si="1797"/>
        <v>49515</v>
      </c>
      <c r="B27624" s="815">
        <f t="shared" si="1798"/>
        <v>206</v>
      </c>
      <c r="C27624" s="815">
        <f t="shared" si="1799"/>
        <v>160</v>
      </c>
      <c r="D27624" s="815">
        <f t="shared" si="1800"/>
        <v>140</v>
      </c>
      <c r="E27624" s="815">
        <v>2035</v>
      </c>
    </row>
    <row r="27625" spans="1:5">
      <c r="A27625" s="816">
        <f t="shared" si="1797"/>
        <v>49516</v>
      </c>
      <c r="B27625" s="815">
        <f t="shared" si="1798"/>
        <v>207</v>
      </c>
      <c r="C27625" s="815">
        <f t="shared" si="1799"/>
        <v>159</v>
      </c>
      <c r="D27625" s="815">
        <f t="shared" si="1800"/>
        <v>139</v>
      </c>
      <c r="E27625" s="815">
        <v>2035</v>
      </c>
    </row>
    <row r="27626" spans="1:5">
      <c r="A27626" s="816">
        <f t="shared" si="1797"/>
        <v>49517</v>
      </c>
      <c r="B27626" s="815">
        <f t="shared" si="1798"/>
        <v>208</v>
      </c>
      <c r="C27626" s="815">
        <f t="shared" si="1799"/>
        <v>158</v>
      </c>
      <c r="D27626" s="815">
        <f t="shared" si="1800"/>
        <v>138</v>
      </c>
      <c r="E27626" s="815">
        <v>2035</v>
      </c>
    </row>
    <row r="27627" spans="1:5">
      <c r="A27627" s="816">
        <f t="shared" si="1797"/>
        <v>49518</v>
      </c>
      <c r="B27627" s="815">
        <f t="shared" si="1798"/>
        <v>209</v>
      </c>
      <c r="C27627" s="815">
        <f t="shared" si="1799"/>
        <v>157</v>
      </c>
      <c r="D27627" s="815">
        <f t="shared" si="1800"/>
        <v>137</v>
      </c>
      <c r="E27627" s="815">
        <v>2035</v>
      </c>
    </row>
    <row r="27628" spans="1:5">
      <c r="A27628" s="816">
        <f t="shared" si="1797"/>
        <v>49519</v>
      </c>
      <c r="B27628" s="815">
        <f t="shared" si="1798"/>
        <v>210</v>
      </c>
      <c r="C27628" s="815">
        <f t="shared" si="1799"/>
        <v>156</v>
      </c>
      <c r="D27628" s="815">
        <f t="shared" si="1800"/>
        <v>136</v>
      </c>
      <c r="E27628" s="815">
        <v>2035</v>
      </c>
    </row>
    <row r="27629" spans="1:5">
      <c r="A27629" s="816">
        <f t="shared" si="1797"/>
        <v>49520</v>
      </c>
      <c r="B27629" s="815">
        <f t="shared" si="1798"/>
        <v>211</v>
      </c>
      <c r="C27629" s="815">
        <f t="shared" si="1799"/>
        <v>155</v>
      </c>
      <c r="D27629" s="815">
        <f t="shared" si="1800"/>
        <v>135</v>
      </c>
      <c r="E27629" s="815">
        <v>2035</v>
      </c>
    </row>
    <row r="27630" spans="1:5">
      <c r="A27630" s="816">
        <f t="shared" si="1797"/>
        <v>49521</v>
      </c>
      <c r="B27630" s="815">
        <f t="shared" si="1798"/>
        <v>212</v>
      </c>
      <c r="C27630" s="815">
        <f t="shared" si="1799"/>
        <v>154</v>
      </c>
      <c r="D27630" s="815">
        <f t="shared" si="1800"/>
        <v>134</v>
      </c>
      <c r="E27630" s="815">
        <v>2035</v>
      </c>
    </row>
    <row r="27631" spans="1:5">
      <c r="A27631" s="816">
        <f t="shared" si="1797"/>
        <v>49522</v>
      </c>
      <c r="B27631" s="815">
        <f t="shared" si="1798"/>
        <v>213</v>
      </c>
      <c r="C27631" s="815">
        <f t="shared" si="1799"/>
        <v>153</v>
      </c>
      <c r="D27631" s="815">
        <f t="shared" si="1800"/>
        <v>133</v>
      </c>
      <c r="E27631" s="815">
        <v>2035</v>
      </c>
    </row>
    <row r="27632" spans="1:5">
      <c r="A27632" s="816">
        <f t="shared" si="1797"/>
        <v>49523</v>
      </c>
      <c r="B27632" s="815">
        <f t="shared" si="1798"/>
        <v>214</v>
      </c>
      <c r="C27632" s="815">
        <f t="shared" si="1799"/>
        <v>152</v>
      </c>
      <c r="D27632" s="815">
        <f t="shared" si="1800"/>
        <v>132</v>
      </c>
      <c r="E27632" s="815">
        <v>2035</v>
      </c>
    </row>
    <row r="27633" spans="1:5">
      <c r="A27633" s="816">
        <f t="shared" si="1797"/>
        <v>49524</v>
      </c>
      <c r="B27633" s="815">
        <f t="shared" si="1798"/>
        <v>215</v>
      </c>
      <c r="C27633" s="815">
        <f t="shared" si="1799"/>
        <v>151</v>
      </c>
      <c r="D27633" s="815">
        <f t="shared" si="1800"/>
        <v>131</v>
      </c>
      <c r="E27633" s="815">
        <v>2035</v>
      </c>
    </row>
    <row r="27634" spans="1:5">
      <c r="A27634" s="816">
        <f t="shared" si="1797"/>
        <v>49525</v>
      </c>
      <c r="B27634" s="815">
        <f t="shared" si="1798"/>
        <v>216</v>
      </c>
      <c r="C27634" s="815">
        <f t="shared" si="1799"/>
        <v>150</v>
      </c>
      <c r="D27634" s="815">
        <f t="shared" si="1800"/>
        <v>130</v>
      </c>
      <c r="E27634" s="815">
        <v>2035</v>
      </c>
    </row>
    <row r="27635" spans="1:5">
      <c r="A27635" s="816">
        <f t="shared" ref="A27635:A27698" si="1801">A27634+1</f>
        <v>49526</v>
      </c>
      <c r="B27635" s="815">
        <f t="shared" si="1798"/>
        <v>217</v>
      </c>
      <c r="C27635" s="815">
        <f t="shared" si="1799"/>
        <v>149</v>
      </c>
      <c r="D27635" s="815">
        <f t="shared" si="1800"/>
        <v>129</v>
      </c>
      <c r="E27635" s="815">
        <v>2035</v>
      </c>
    </row>
    <row r="27636" spans="1:5">
      <c r="A27636" s="816">
        <f t="shared" si="1801"/>
        <v>49527</v>
      </c>
      <c r="B27636" s="815">
        <f t="shared" si="1798"/>
        <v>218</v>
      </c>
      <c r="C27636" s="815">
        <f t="shared" si="1799"/>
        <v>148</v>
      </c>
      <c r="D27636" s="815">
        <f t="shared" si="1800"/>
        <v>128</v>
      </c>
      <c r="E27636" s="815">
        <v>2035</v>
      </c>
    </row>
    <row r="27637" spans="1:5">
      <c r="A27637" s="816">
        <f t="shared" si="1801"/>
        <v>49528</v>
      </c>
      <c r="B27637" s="815">
        <f t="shared" si="1798"/>
        <v>219</v>
      </c>
      <c r="C27637" s="815">
        <f t="shared" si="1799"/>
        <v>147</v>
      </c>
      <c r="D27637" s="815">
        <f t="shared" si="1800"/>
        <v>127</v>
      </c>
      <c r="E27637" s="815">
        <v>2035</v>
      </c>
    </row>
    <row r="27638" spans="1:5">
      <c r="A27638" s="816">
        <f t="shared" si="1801"/>
        <v>49529</v>
      </c>
      <c r="B27638" s="815">
        <f t="shared" si="1798"/>
        <v>220</v>
      </c>
      <c r="C27638" s="815">
        <f t="shared" si="1799"/>
        <v>146</v>
      </c>
      <c r="D27638" s="815">
        <f t="shared" si="1800"/>
        <v>126</v>
      </c>
      <c r="E27638" s="815">
        <v>2035</v>
      </c>
    </row>
    <row r="27639" spans="1:5">
      <c r="A27639" s="816">
        <f t="shared" si="1801"/>
        <v>49530</v>
      </c>
      <c r="B27639" s="815">
        <f t="shared" si="1798"/>
        <v>221</v>
      </c>
      <c r="C27639" s="815">
        <f t="shared" si="1799"/>
        <v>145</v>
      </c>
      <c r="D27639" s="815">
        <f t="shared" si="1800"/>
        <v>125</v>
      </c>
      <c r="E27639" s="815">
        <v>2035</v>
      </c>
    </row>
    <row r="27640" spans="1:5">
      <c r="A27640" s="816">
        <f t="shared" si="1801"/>
        <v>49531</v>
      </c>
      <c r="B27640" s="815">
        <f t="shared" si="1798"/>
        <v>222</v>
      </c>
      <c r="C27640" s="815">
        <f t="shared" si="1799"/>
        <v>144</v>
      </c>
      <c r="D27640" s="815">
        <f t="shared" si="1800"/>
        <v>124</v>
      </c>
      <c r="E27640" s="815">
        <v>2035</v>
      </c>
    </row>
    <row r="27641" spans="1:5">
      <c r="A27641" s="816">
        <f t="shared" si="1801"/>
        <v>49532</v>
      </c>
      <c r="B27641" s="815">
        <f t="shared" si="1798"/>
        <v>223</v>
      </c>
      <c r="C27641" s="815">
        <f t="shared" si="1799"/>
        <v>143</v>
      </c>
      <c r="D27641" s="815">
        <f t="shared" si="1800"/>
        <v>123</v>
      </c>
      <c r="E27641" s="815">
        <v>2035</v>
      </c>
    </row>
    <row r="27642" spans="1:5">
      <c r="A27642" s="816">
        <f t="shared" si="1801"/>
        <v>49533</v>
      </c>
      <c r="B27642" s="815">
        <f t="shared" si="1798"/>
        <v>224</v>
      </c>
      <c r="C27642" s="815">
        <f t="shared" si="1799"/>
        <v>142</v>
      </c>
      <c r="D27642" s="815">
        <f t="shared" si="1800"/>
        <v>122</v>
      </c>
      <c r="E27642" s="815">
        <v>2035</v>
      </c>
    </row>
    <row r="27643" spans="1:5">
      <c r="A27643" s="816">
        <f t="shared" si="1801"/>
        <v>49534</v>
      </c>
      <c r="B27643" s="815">
        <f t="shared" si="1798"/>
        <v>225</v>
      </c>
      <c r="C27643" s="815">
        <f t="shared" si="1799"/>
        <v>141</v>
      </c>
      <c r="D27643" s="815">
        <f t="shared" si="1800"/>
        <v>121</v>
      </c>
      <c r="E27643" s="815">
        <v>2035</v>
      </c>
    </row>
    <row r="27644" spans="1:5">
      <c r="A27644" s="816">
        <f t="shared" si="1801"/>
        <v>49535</v>
      </c>
      <c r="B27644" s="815">
        <f t="shared" si="1798"/>
        <v>226</v>
      </c>
      <c r="C27644" s="815">
        <f t="shared" si="1799"/>
        <v>140</v>
      </c>
      <c r="D27644" s="815">
        <f t="shared" si="1800"/>
        <v>120</v>
      </c>
      <c r="E27644" s="815">
        <v>2035</v>
      </c>
    </row>
    <row r="27645" spans="1:5">
      <c r="A27645" s="816">
        <f t="shared" si="1801"/>
        <v>49536</v>
      </c>
      <c r="B27645" s="815">
        <f t="shared" si="1798"/>
        <v>227</v>
      </c>
      <c r="C27645" s="815">
        <f t="shared" si="1799"/>
        <v>139</v>
      </c>
      <c r="D27645" s="815">
        <f t="shared" si="1800"/>
        <v>119</v>
      </c>
      <c r="E27645" s="815">
        <v>2035</v>
      </c>
    </row>
    <row r="27646" spans="1:5">
      <c r="A27646" s="816">
        <f t="shared" si="1801"/>
        <v>49537</v>
      </c>
      <c r="B27646" s="815">
        <f t="shared" si="1798"/>
        <v>228</v>
      </c>
      <c r="C27646" s="815">
        <f t="shared" si="1799"/>
        <v>138</v>
      </c>
      <c r="D27646" s="815">
        <f t="shared" si="1800"/>
        <v>118</v>
      </c>
      <c r="E27646" s="815">
        <v>2035</v>
      </c>
    </row>
    <row r="27647" spans="1:5">
      <c r="A27647" s="816">
        <f t="shared" si="1801"/>
        <v>49538</v>
      </c>
      <c r="B27647" s="815">
        <f t="shared" si="1798"/>
        <v>229</v>
      </c>
      <c r="C27647" s="815">
        <f t="shared" si="1799"/>
        <v>137</v>
      </c>
      <c r="D27647" s="815">
        <f t="shared" si="1800"/>
        <v>117</v>
      </c>
      <c r="E27647" s="815">
        <v>2035</v>
      </c>
    </row>
    <row r="27648" spans="1:5">
      <c r="A27648" s="816">
        <f t="shared" si="1801"/>
        <v>49539</v>
      </c>
      <c r="B27648" s="815">
        <f t="shared" si="1798"/>
        <v>230</v>
      </c>
      <c r="C27648" s="815">
        <f t="shared" si="1799"/>
        <v>136</v>
      </c>
      <c r="D27648" s="815">
        <f t="shared" si="1800"/>
        <v>116</v>
      </c>
      <c r="E27648" s="815">
        <v>2035</v>
      </c>
    </row>
    <row r="27649" spans="1:5">
      <c r="A27649" s="816">
        <f t="shared" si="1801"/>
        <v>49540</v>
      </c>
      <c r="B27649" s="815">
        <f t="shared" si="1798"/>
        <v>231</v>
      </c>
      <c r="C27649" s="815">
        <f t="shared" si="1799"/>
        <v>135</v>
      </c>
      <c r="D27649" s="815">
        <f t="shared" si="1800"/>
        <v>115</v>
      </c>
      <c r="E27649" s="815">
        <v>2035</v>
      </c>
    </row>
    <row r="27650" spans="1:5">
      <c r="A27650" s="816">
        <f t="shared" si="1801"/>
        <v>49541</v>
      </c>
      <c r="B27650" s="815">
        <f t="shared" si="1798"/>
        <v>232</v>
      </c>
      <c r="C27650" s="815">
        <f t="shared" si="1799"/>
        <v>134</v>
      </c>
      <c r="D27650" s="815">
        <f t="shared" si="1800"/>
        <v>114</v>
      </c>
      <c r="E27650" s="815">
        <v>2035</v>
      </c>
    </row>
    <row r="27651" spans="1:5">
      <c r="A27651" s="816">
        <f t="shared" si="1801"/>
        <v>49542</v>
      </c>
      <c r="B27651" s="815">
        <f t="shared" si="1798"/>
        <v>233</v>
      </c>
      <c r="C27651" s="815">
        <f t="shared" si="1799"/>
        <v>133</v>
      </c>
      <c r="D27651" s="815">
        <f t="shared" si="1800"/>
        <v>113</v>
      </c>
      <c r="E27651" s="815">
        <v>2035</v>
      </c>
    </row>
    <row r="27652" spans="1:5">
      <c r="A27652" s="816">
        <f t="shared" si="1801"/>
        <v>49543</v>
      </c>
      <c r="B27652" s="815">
        <f t="shared" si="1798"/>
        <v>234</v>
      </c>
      <c r="C27652" s="815">
        <f t="shared" si="1799"/>
        <v>132</v>
      </c>
      <c r="D27652" s="815">
        <f t="shared" si="1800"/>
        <v>112</v>
      </c>
      <c r="E27652" s="815">
        <v>2035</v>
      </c>
    </row>
    <row r="27653" spans="1:5">
      <c r="A27653" s="816">
        <f t="shared" si="1801"/>
        <v>49544</v>
      </c>
      <c r="B27653" s="815">
        <f t="shared" si="1798"/>
        <v>235</v>
      </c>
      <c r="C27653" s="815">
        <f t="shared" si="1799"/>
        <v>131</v>
      </c>
      <c r="D27653" s="815">
        <f t="shared" si="1800"/>
        <v>111</v>
      </c>
      <c r="E27653" s="815">
        <v>2035</v>
      </c>
    </row>
    <row r="27654" spans="1:5">
      <c r="A27654" s="816">
        <f t="shared" si="1801"/>
        <v>49545</v>
      </c>
      <c r="B27654" s="815">
        <f t="shared" si="1798"/>
        <v>236</v>
      </c>
      <c r="C27654" s="815">
        <f t="shared" si="1799"/>
        <v>130</v>
      </c>
      <c r="D27654" s="815">
        <f t="shared" si="1800"/>
        <v>110</v>
      </c>
      <c r="E27654" s="815">
        <v>2035</v>
      </c>
    </row>
    <row r="27655" spans="1:5">
      <c r="A27655" s="816">
        <f t="shared" si="1801"/>
        <v>49546</v>
      </c>
      <c r="B27655" s="815">
        <f t="shared" si="1798"/>
        <v>237</v>
      </c>
      <c r="C27655" s="815">
        <f t="shared" si="1799"/>
        <v>129</v>
      </c>
      <c r="D27655" s="815">
        <f t="shared" si="1800"/>
        <v>109</v>
      </c>
      <c r="E27655" s="815">
        <v>2035</v>
      </c>
    </row>
    <row r="27656" spans="1:5">
      <c r="A27656" s="816">
        <f t="shared" si="1801"/>
        <v>49547</v>
      </c>
      <c r="B27656" s="815">
        <f t="shared" ref="B27656:B27719" si="1802">B27655+1</f>
        <v>238</v>
      </c>
      <c r="C27656" s="815">
        <f t="shared" ref="C27656:C27719" si="1803">C27655-1</f>
        <v>128</v>
      </c>
      <c r="D27656" s="815">
        <f t="shared" ref="D27656:D27719" si="1804">D27655-1</f>
        <v>108</v>
      </c>
      <c r="E27656" s="815">
        <v>2035</v>
      </c>
    </row>
    <row r="27657" spans="1:5">
      <c r="A27657" s="816">
        <f t="shared" si="1801"/>
        <v>49548</v>
      </c>
      <c r="B27657" s="815">
        <f t="shared" si="1802"/>
        <v>239</v>
      </c>
      <c r="C27657" s="815">
        <f t="shared" si="1803"/>
        <v>127</v>
      </c>
      <c r="D27657" s="815">
        <f t="shared" si="1804"/>
        <v>107</v>
      </c>
      <c r="E27657" s="815">
        <v>2035</v>
      </c>
    </row>
    <row r="27658" spans="1:5">
      <c r="A27658" s="816">
        <f t="shared" si="1801"/>
        <v>49549</v>
      </c>
      <c r="B27658" s="815">
        <f t="shared" si="1802"/>
        <v>240</v>
      </c>
      <c r="C27658" s="815">
        <f t="shared" si="1803"/>
        <v>126</v>
      </c>
      <c r="D27658" s="815">
        <f t="shared" si="1804"/>
        <v>106</v>
      </c>
      <c r="E27658" s="815">
        <v>2035</v>
      </c>
    </row>
    <row r="27659" spans="1:5">
      <c r="A27659" s="816">
        <f t="shared" si="1801"/>
        <v>49550</v>
      </c>
      <c r="B27659" s="815">
        <f t="shared" si="1802"/>
        <v>241</v>
      </c>
      <c r="C27659" s="815">
        <f t="shared" si="1803"/>
        <v>125</v>
      </c>
      <c r="D27659" s="815">
        <f t="shared" si="1804"/>
        <v>105</v>
      </c>
      <c r="E27659" s="815">
        <v>2035</v>
      </c>
    </row>
    <row r="27660" spans="1:5">
      <c r="A27660" s="816">
        <f t="shared" si="1801"/>
        <v>49551</v>
      </c>
      <c r="B27660" s="815">
        <f t="shared" si="1802"/>
        <v>242</v>
      </c>
      <c r="C27660" s="815">
        <f t="shared" si="1803"/>
        <v>124</v>
      </c>
      <c r="D27660" s="815">
        <f t="shared" si="1804"/>
        <v>104</v>
      </c>
      <c r="E27660" s="815">
        <v>2035</v>
      </c>
    </row>
    <row r="27661" spans="1:5">
      <c r="A27661" s="816">
        <f t="shared" si="1801"/>
        <v>49552</v>
      </c>
      <c r="B27661" s="815">
        <f t="shared" si="1802"/>
        <v>243</v>
      </c>
      <c r="C27661" s="815">
        <f t="shared" si="1803"/>
        <v>123</v>
      </c>
      <c r="D27661" s="815">
        <f t="shared" si="1804"/>
        <v>103</v>
      </c>
      <c r="E27661" s="815">
        <v>2035</v>
      </c>
    </row>
    <row r="27662" spans="1:5">
      <c r="A27662" s="816">
        <f t="shared" si="1801"/>
        <v>49553</v>
      </c>
      <c r="B27662" s="815">
        <f t="shared" si="1802"/>
        <v>244</v>
      </c>
      <c r="C27662" s="815">
        <f t="shared" si="1803"/>
        <v>122</v>
      </c>
      <c r="D27662" s="815">
        <f t="shared" si="1804"/>
        <v>102</v>
      </c>
      <c r="E27662" s="815">
        <v>2035</v>
      </c>
    </row>
    <row r="27663" spans="1:5">
      <c r="A27663" s="816">
        <f t="shared" si="1801"/>
        <v>49554</v>
      </c>
      <c r="B27663" s="815">
        <f t="shared" si="1802"/>
        <v>245</v>
      </c>
      <c r="C27663" s="815">
        <f t="shared" si="1803"/>
        <v>121</v>
      </c>
      <c r="D27663" s="815">
        <f t="shared" si="1804"/>
        <v>101</v>
      </c>
      <c r="E27663" s="815">
        <v>2035</v>
      </c>
    </row>
    <row r="27664" spans="1:5">
      <c r="A27664" s="816">
        <f t="shared" si="1801"/>
        <v>49555</v>
      </c>
      <c r="B27664" s="815">
        <f t="shared" si="1802"/>
        <v>246</v>
      </c>
      <c r="C27664" s="815">
        <f t="shared" si="1803"/>
        <v>120</v>
      </c>
      <c r="D27664" s="815">
        <f t="shared" si="1804"/>
        <v>100</v>
      </c>
      <c r="E27664" s="815">
        <v>2035</v>
      </c>
    </row>
    <row r="27665" spans="1:5">
      <c r="A27665" s="816">
        <f t="shared" si="1801"/>
        <v>49556</v>
      </c>
      <c r="B27665" s="815">
        <f t="shared" si="1802"/>
        <v>247</v>
      </c>
      <c r="C27665" s="815">
        <f t="shared" si="1803"/>
        <v>119</v>
      </c>
      <c r="D27665" s="815">
        <f t="shared" si="1804"/>
        <v>99</v>
      </c>
      <c r="E27665" s="815">
        <v>2035</v>
      </c>
    </row>
    <row r="27666" spans="1:5">
      <c r="A27666" s="816">
        <f t="shared" si="1801"/>
        <v>49557</v>
      </c>
      <c r="B27666" s="815">
        <f t="shared" si="1802"/>
        <v>248</v>
      </c>
      <c r="C27666" s="815">
        <f t="shared" si="1803"/>
        <v>118</v>
      </c>
      <c r="D27666" s="815">
        <f t="shared" si="1804"/>
        <v>98</v>
      </c>
      <c r="E27666" s="815">
        <v>2035</v>
      </c>
    </row>
    <row r="27667" spans="1:5">
      <c r="A27667" s="816">
        <f t="shared" si="1801"/>
        <v>49558</v>
      </c>
      <c r="B27667" s="815">
        <f t="shared" si="1802"/>
        <v>249</v>
      </c>
      <c r="C27667" s="815">
        <f t="shared" si="1803"/>
        <v>117</v>
      </c>
      <c r="D27667" s="815">
        <f t="shared" si="1804"/>
        <v>97</v>
      </c>
      <c r="E27667" s="815">
        <v>2035</v>
      </c>
    </row>
    <row r="27668" spans="1:5">
      <c r="A27668" s="816">
        <f t="shared" si="1801"/>
        <v>49559</v>
      </c>
      <c r="B27668" s="815">
        <f t="shared" si="1802"/>
        <v>250</v>
      </c>
      <c r="C27668" s="815">
        <f t="shared" si="1803"/>
        <v>116</v>
      </c>
      <c r="D27668" s="815">
        <f t="shared" si="1804"/>
        <v>96</v>
      </c>
      <c r="E27668" s="815">
        <v>2035</v>
      </c>
    </row>
    <row r="27669" spans="1:5">
      <c r="A27669" s="816">
        <f t="shared" si="1801"/>
        <v>49560</v>
      </c>
      <c r="B27669" s="815">
        <f t="shared" si="1802"/>
        <v>251</v>
      </c>
      <c r="C27669" s="815">
        <f t="shared" si="1803"/>
        <v>115</v>
      </c>
      <c r="D27669" s="815">
        <f t="shared" si="1804"/>
        <v>95</v>
      </c>
      <c r="E27669" s="815">
        <v>2035</v>
      </c>
    </row>
    <row r="27670" spans="1:5">
      <c r="A27670" s="816">
        <f t="shared" si="1801"/>
        <v>49561</v>
      </c>
      <c r="B27670" s="815">
        <f t="shared" si="1802"/>
        <v>252</v>
      </c>
      <c r="C27670" s="815">
        <f t="shared" si="1803"/>
        <v>114</v>
      </c>
      <c r="D27670" s="815">
        <f t="shared" si="1804"/>
        <v>94</v>
      </c>
      <c r="E27670" s="815">
        <v>2035</v>
      </c>
    </row>
    <row r="27671" spans="1:5">
      <c r="A27671" s="816">
        <f t="shared" si="1801"/>
        <v>49562</v>
      </c>
      <c r="B27671" s="815">
        <f t="shared" si="1802"/>
        <v>253</v>
      </c>
      <c r="C27671" s="815">
        <f t="shared" si="1803"/>
        <v>113</v>
      </c>
      <c r="D27671" s="815">
        <f t="shared" si="1804"/>
        <v>93</v>
      </c>
      <c r="E27671" s="815">
        <v>2035</v>
      </c>
    </row>
    <row r="27672" spans="1:5">
      <c r="A27672" s="816">
        <f t="shared" si="1801"/>
        <v>49563</v>
      </c>
      <c r="B27672" s="815">
        <f t="shared" si="1802"/>
        <v>254</v>
      </c>
      <c r="C27672" s="815">
        <f t="shared" si="1803"/>
        <v>112</v>
      </c>
      <c r="D27672" s="815">
        <f t="shared" si="1804"/>
        <v>92</v>
      </c>
      <c r="E27672" s="815">
        <v>2035</v>
      </c>
    </row>
    <row r="27673" spans="1:5">
      <c r="A27673" s="816">
        <f t="shared" si="1801"/>
        <v>49564</v>
      </c>
      <c r="B27673" s="815">
        <f t="shared" si="1802"/>
        <v>255</v>
      </c>
      <c r="C27673" s="815">
        <f t="shared" si="1803"/>
        <v>111</v>
      </c>
      <c r="D27673" s="815">
        <f t="shared" si="1804"/>
        <v>91</v>
      </c>
      <c r="E27673" s="815">
        <v>2035</v>
      </c>
    </row>
    <row r="27674" spans="1:5">
      <c r="A27674" s="816">
        <f t="shared" si="1801"/>
        <v>49565</v>
      </c>
      <c r="B27674" s="815">
        <f t="shared" si="1802"/>
        <v>256</v>
      </c>
      <c r="C27674" s="815">
        <f t="shared" si="1803"/>
        <v>110</v>
      </c>
      <c r="D27674" s="815">
        <f t="shared" si="1804"/>
        <v>90</v>
      </c>
      <c r="E27674" s="815">
        <v>2035</v>
      </c>
    </row>
    <row r="27675" spans="1:5">
      <c r="A27675" s="816">
        <f t="shared" si="1801"/>
        <v>49566</v>
      </c>
      <c r="B27675" s="815">
        <f t="shared" si="1802"/>
        <v>257</v>
      </c>
      <c r="C27675" s="815">
        <f t="shared" si="1803"/>
        <v>109</v>
      </c>
      <c r="D27675" s="815">
        <f t="shared" si="1804"/>
        <v>89</v>
      </c>
      <c r="E27675" s="815">
        <v>2035</v>
      </c>
    </row>
    <row r="27676" spans="1:5">
      <c r="A27676" s="816">
        <f t="shared" si="1801"/>
        <v>49567</v>
      </c>
      <c r="B27676" s="815">
        <f t="shared" si="1802"/>
        <v>258</v>
      </c>
      <c r="C27676" s="815">
        <f t="shared" si="1803"/>
        <v>108</v>
      </c>
      <c r="D27676" s="815">
        <f t="shared" si="1804"/>
        <v>88</v>
      </c>
      <c r="E27676" s="815">
        <v>2035</v>
      </c>
    </row>
    <row r="27677" spans="1:5">
      <c r="A27677" s="816">
        <f t="shared" si="1801"/>
        <v>49568</v>
      </c>
      <c r="B27677" s="815">
        <f t="shared" si="1802"/>
        <v>259</v>
      </c>
      <c r="C27677" s="815">
        <f t="shared" si="1803"/>
        <v>107</v>
      </c>
      <c r="D27677" s="815">
        <f t="shared" si="1804"/>
        <v>87</v>
      </c>
      <c r="E27677" s="815">
        <v>2035</v>
      </c>
    </row>
    <row r="27678" spans="1:5">
      <c r="A27678" s="816">
        <f t="shared" si="1801"/>
        <v>49569</v>
      </c>
      <c r="B27678" s="815">
        <f t="shared" si="1802"/>
        <v>260</v>
      </c>
      <c r="C27678" s="815">
        <f t="shared" si="1803"/>
        <v>106</v>
      </c>
      <c r="D27678" s="815">
        <f t="shared" si="1804"/>
        <v>86</v>
      </c>
      <c r="E27678" s="815">
        <v>2035</v>
      </c>
    </row>
    <row r="27679" spans="1:5">
      <c r="A27679" s="816">
        <f t="shared" si="1801"/>
        <v>49570</v>
      </c>
      <c r="B27679" s="815">
        <f t="shared" si="1802"/>
        <v>261</v>
      </c>
      <c r="C27679" s="815">
        <f t="shared" si="1803"/>
        <v>105</v>
      </c>
      <c r="D27679" s="815">
        <f t="shared" si="1804"/>
        <v>85</v>
      </c>
      <c r="E27679" s="815">
        <v>2035</v>
      </c>
    </row>
    <row r="27680" spans="1:5">
      <c r="A27680" s="816">
        <f t="shared" si="1801"/>
        <v>49571</v>
      </c>
      <c r="B27680" s="815">
        <f t="shared" si="1802"/>
        <v>262</v>
      </c>
      <c r="C27680" s="815">
        <f t="shared" si="1803"/>
        <v>104</v>
      </c>
      <c r="D27680" s="815">
        <f t="shared" si="1804"/>
        <v>84</v>
      </c>
      <c r="E27680" s="815">
        <v>2035</v>
      </c>
    </row>
    <row r="27681" spans="1:5">
      <c r="A27681" s="816">
        <f t="shared" si="1801"/>
        <v>49572</v>
      </c>
      <c r="B27681" s="815">
        <f t="shared" si="1802"/>
        <v>263</v>
      </c>
      <c r="C27681" s="815">
        <f t="shared" si="1803"/>
        <v>103</v>
      </c>
      <c r="D27681" s="815">
        <f t="shared" si="1804"/>
        <v>83</v>
      </c>
      <c r="E27681" s="815">
        <v>2035</v>
      </c>
    </row>
    <row r="27682" spans="1:5">
      <c r="A27682" s="816">
        <f t="shared" si="1801"/>
        <v>49573</v>
      </c>
      <c r="B27682" s="815">
        <f t="shared" si="1802"/>
        <v>264</v>
      </c>
      <c r="C27682" s="815">
        <f t="shared" si="1803"/>
        <v>102</v>
      </c>
      <c r="D27682" s="815">
        <f t="shared" si="1804"/>
        <v>82</v>
      </c>
      <c r="E27682" s="815">
        <v>2035</v>
      </c>
    </row>
    <row r="27683" spans="1:5">
      <c r="A27683" s="816">
        <f t="shared" si="1801"/>
        <v>49574</v>
      </c>
      <c r="B27683" s="815">
        <f t="shared" si="1802"/>
        <v>265</v>
      </c>
      <c r="C27683" s="815">
        <f t="shared" si="1803"/>
        <v>101</v>
      </c>
      <c r="D27683" s="815">
        <f t="shared" si="1804"/>
        <v>81</v>
      </c>
      <c r="E27683" s="815">
        <v>2035</v>
      </c>
    </row>
    <row r="27684" spans="1:5">
      <c r="A27684" s="816">
        <f t="shared" si="1801"/>
        <v>49575</v>
      </c>
      <c r="B27684" s="815">
        <f t="shared" si="1802"/>
        <v>266</v>
      </c>
      <c r="C27684" s="815">
        <f t="shared" si="1803"/>
        <v>100</v>
      </c>
      <c r="D27684" s="815">
        <f t="shared" si="1804"/>
        <v>80</v>
      </c>
      <c r="E27684" s="815">
        <v>2035</v>
      </c>
    </row>
    <row r="27685" spans="1:5">
      <c r="A27685" s="816">
        <f t="shared" si="1801"/>
        <v>49576</v>
      </c>
      <c r="B27685" s="815">
        <f t="shared" si="1802"/>
        <v>267</v>
      </c>
      <c r="C27685" s="815">
        <f t="shared" si="1803"/>
        <v>99</v>
      </c>
      <c r="D27685" s="815">
        <f t="shared" si="1804"/>
        <v>79</v>
      </c>
      <c r="E27685" s="815">
        <v>2035</v>
      </c>
    </row>
    <row r="27686" spans="1:5">
      <c r="A27686" s="816">
        <f t="shared" si="1801"/>
        <v>49577</v>
      </c>
      <c r="B27686" s="815">
        <f t="shared" si="1802"/>
        <v>268</v>
      </c>
      <c r="C27686" s="815">
        <f t="shared" si="1803"/>
        <v>98</v>
      </c>
      <c r="D27686" s="815">
        <f t="shared" si="1804"/>
        <v>78</v>
      </c>
      <c r="E27686" s="815">
        <v>2035</v>
      </c>
    </row>
    <row r="27687" spans="1:5">
      <c r="A27687" s="816">
        <f t="shared" si="1801"/>
        <v>49578</v>
      </c>
      <c r="B27687" s="815">
        <f t="shared" si="1802"/>
        <v>269</v>
      </c>
      <c r="C27687" s="815">
        <f t="shared" si="1803"/>
        <v>97</v>
      </c>
      <c r="D27687" s="815">
        <f t="shared" si="1804"/>
        <v>77</v>
      </c>
      <c r="E27687" s="815">
        <v>2035</v>
      </c>
    </row>
    <row r="27688" spans="1:5">
      <c r="A27688" s="816">
        <f t="shared" si="1801"/>
        <v>49579</v>
      </c>
      <c r="B27688" s="815">
        <f t="shared" si="1802"/>
        <v>270</v>
      </c>
      <c r="C27688" s="815">
        <f t="shared" si="1803"/>
        <v>96</v>
      </c>
      <c r="D27688" s="815">
        <f t="shared" si="1804"/>
        <v>76</v>
      </c>
      <c r="E27688" s="815">
        <v>2035</v>
      </c>
    </row>
    <row r="27689" spans="1:5">
      <c r="A27689" s="816">
        <f t="shared" si="1801"/>
        <v>49580</v>
      </c>
      <c r="B27689" s="815">
        <f t="shared" si="1802"/>
        <v>271</v>
      </c>
      <c r="C27689" s="815">
        <f t="shared" si="1803"/>
        <v>95</v>
      </c>
      <c r="D27689" s="815">
        <f t="shared" si="1804"/>
        <v>75</v>
      </c>
      <c r="E27689" s="815">
        <v>2035</v>
      </c>
    </row>
    <row r="27690" spans="1:5">
      <c r="A27690" s="816">
        <f t="shared" si="1801"/>
        <v>49581</v>
      </c>
      <c r="B27690" s="815">
        <f t="shared" si="1802"/>
        <v>272</v>
      </c>
      <c r="C27690" s="815">
        <f t="shared" si="1803"/>
        <v>94</v>
      </c>
      <c r="D27690" s="815">
        <f t="shared" si="1804"/>
        <v>74</v>
      </c>
      <c r="E27690" s="815">
        <v>2035</v>
      </c>
    </row>
    <row r="27691" spans="1:5">
      <c r="A27691" s="816">
        <f t="shared" si="1801"/>
        <v>49582</v>
      </c>
      <c r="B27691" s="815">
        <f t="shared" si="1802"/>
        <v>273</v>
      </c>
      <c r="C27691" s="815">
        <f t="shared" si="1803"/>
        <v>93</v>
      </c>
      <c r="D27691" s="815">
        <f t="shared" si="1804"/>
        <v>73</v>
      </c>
      <c r="E27691" s="815">
        <v>2035</v>
      </c>
    </row>
    <row r="27692" spans="1:5">
      <c r="A27692" s="816">
        <f t="shared" si="1801"/>
        <v>49583</v>
      </c>
      <c r="B27692" s="815">
        <f t="shared" si="1802"/>
        <v>274</v>
      </c>
      <c r="C27692" s="815">
        <f t="shared" si="1803"/>
        <v>92</v>
      </c>
      <c r="D27692" s="815">
        <f t="shared" si="1804"/>
        <v>72</v>
      </c>
      <c r="E27692" s="815">
        <v>2035</v>
      </c>
    </row>
    <row r="27693" spans="1:5">
      <c r="A27693" s="816">
        <f t="shared" si="1801"/>
        <v>49584</v>
      </c>
      <c r="B27693" s="815">
        <f t="shared" si="1802"/>
        <v>275</v>
      </c>
      <c r="C27693" s="815">
        <f t="shared" si="1803"/>
        <v>91</v>
      </c>
      <c r="D27693" s="815">
        <f t="shared" si="1804"/>
        <v>71</v>
      </c>
      <c r="E27693" s="815">
        <v>2035</v>
      </c>
    </row>
    <row r="27694" spans="1:5">
      <c r="A27694" s="816">
        <f t="shared" si="1801"/>
        <v>49585</v>
      </c>
      <c r="B27694" s="815">
        <f t="shared" si="1802"/>
        <v>276</v>
      </c>
      <c r="C27694" s="815">
        <f t="shared" si="1803"/>
        <v>90</v>
      </c>
      <c r="D27694" s="815">
        <f t="shared" si="1804"/>
        <v>70</v>
      </c>
      <c r="E27694" s="815">
        <v>2035</v>
      </c>
    </row>
    <row r="27695" spans="1:5">
      <c r="A27695" s="816">
        <f t="shared" si="1801"/>
        <v>49586</v>
      </c>
      <c r="B27695" s="815">
        <f t="shared" si="1802"/>
        <v>277</v>
      </c>
      <c r="C27695" s="815">
        <f t="shared" si="1803"/>
        <v>89</v>
      </c>
      <c r="D27695" s="815">
        <f t="shared" si="1804"/>
        <v>69</v>
      </c>
      <c r="E27695" s="815">
        <v>2035</v>
      </c>
    </row>
    <row r="27696" spans="1:5">
      <c r="A27696" s="816">
        <f t="shared" si="1801"/>
        <v>49587</v>
      </c>
      <c r="B27696" s="815">
        <f t="shared" si="1802"/>
        <v>278</v>
      </c>
      <c r="C27696" s="815">
        <f t="shared" si="1803"/>
        <v>88</v>
      </c>
      <c r="D27696" s="815">
        <f t="shared" si="1804"/>
        <v>68</v>
      </c>
      <c r="E27696" s="815">
        <v>2035</v>
      </c>
    </row>
    <row r="27697" spans="1:5">
      <c r="A27697" s="816">
        <f t="shared" si="1801"/>
        <v>49588</v>
      </c>
      <c r="B27697" s="815">
        <f t="shared" si="1802"/>
        <v>279</v>
      </c>
      <c r="C27697" s="815">
        <f t="shared" si="1803"/>
        <v>87</v>
      </c>
      <c r="D27697" s="815">
        <f t="shared" si="1804"/>
        <v>67</v>
      </c>
      <c r="E27697" s="815">
        <v>2035</v>
      </c>
    </row>
    <row r="27698" spans="1:5">
      <c r="A27698" s="816">
        <f t="shared" si="1801"/>
        <v>49589</v>
      </c>
      <c r="B27698" s="815">
        <f t="shared" si="1802"/>
        <v>280</v>
      </c>
      <c r="C27698" s="815">
        <f t="shared" si="1803"/>
        <v>86</v>
      </c>
      <c r="D27698" s="815">
        <f t="shared" si="1804"/>
        <v>66</v>
      </c>
      <c r="E27698" s="815">
        <v>2035</v>
      </c>
    </row>
    <row r="27699" spans="1:5">
      <c r="A27699" s="816">
        <f t="shared" ref="A27699:A27762" si="1805">A27698+1</f>
        <v>49590</v>
      </c>
      <c r="B27699" s="815">
        <f t="shared" si="1802"/>
        <v>281</v>
      </c>
      <c r="C27699" s="815">
        <f t="shared" si="1803"/>
        <v>85</v>
      </c>
      <c r="D27699" s="815">
        <f t="shared" si="1804"/>
        <v>65</v>
      </c>
      <c r="E27699" s="815">
        <v>2035</v>
      </c>
    </row>
    <row r="27700" spans="1:5">
      <c r="A27700" s="816">
        <f t="shared" si="1805"/>
        <v>49591</v>
      </c>
      <c r="B27700" s="815">
        <f t="shared" si="1802"/>
        <v>282</v>
      </c>
      <c r="C27700" s="815">
        <f t="shared" si="1803"/>
        <v>84</v>
      </c>
      <c r="D27700" s="815">
        <f t="shared" si="1804"/>
        <v>64</v>
      </c>
      <c r="E27700" s="815">
        <v>2035</v>
      </c>
    </row>
    <row r="27701" spans="1:5">
      <c r="A27701" s="816">
        <f t="shared" si="1805"/>
        <v>49592</v>
      </c>
      <c r="B27701" s="815">
        <f t="shared" si="1802"/>
        <v>283</v>
      </c>
      <c r="C27701" s="815">
        <f t="shared" si="1803"/>
        <v>83</v>
      </c>
      <c r="D27701" s="815">
        <f t="shared" si="1804"/>
        <v>63</v>
      </c>
      <c r="E27701" s="815">
        <v>2035</v>
      </c>
    </row>
    <row r="27702" spans="1:5">
      <c r="A27702" s="816">
        <f t="shared" si="1805"/>
        <v>49593</v>
      </c>
      <c r="B27702" s="815">
        <f t="shared" si="1802"/>
        <v>284</v>
      </c>
      <c r="C27702" s="815">
        <f t="shared" si="1803"/>
        <v>82</v>
      </c>
      <c r="D27702" s="815">
        <f t="shared" si="1804"/>
        <v>62</v>
      </c>
      <c r="E27702" s="815">
        <v>2035</v>
      </c>
    </row>
    <row r="27703" spans="1:5">
      <c r="A27703" s="816">
        <f t="shared" si="1805"/>
        <v>49594</v>
      </c>
      <c r="B27703" s="815">
        <f t="shared" si="1802"/>
        <v>285</v>
      </c>
      <c r="C27703" s="815">
        <f t="shared" si="1803"/>
        <v>81</v>
      </c>
      <c r="D27703" s="815">
        <f t="shared" si="1804"/>
        <v>61</v>
      </c>
      <c r="E27703" s="815">
        <v>2035</v>
      </c>
    </row>
    <row r="27704" spans="1:5">
      <c r="A27704" s="816">
        <f t="shared" si="1805"/>
        <v>49595</v>
      </c>
      <c r="B27704" s="815">
        <f t="shared" si="1802"/>
        <v>286</v>
      </c>
      <c r="C27704" s="815">
        <f t="shared" si="1803"/>
        <v>80</v>
      </c>
      <c r="D27704" s="815">
        <f t="shared" si="1804"/>
        <v>60</v>
      </c>
      <c r="E27704" s="815">
        <v>2035</v>
      </c>
    </row>
    <row r="27705" spans="1:5">
      <c r="A27705" s="816">
        <f t="shared" si="1805"/>
        <v>49596</v>
      </c>
      <c r="B27705" s="815">
        <f t="shared" si="1802"/>
        <v>287</v>
      </c>
      <c r="C27705" s="815">
        <f t="shared" si="1803"/>
        <v>79</v>
      </c>
      <c r="D27705" s="815">
        <f t="shared" si="1804"/>
        <v>59</v>
      </c>
      <c r="E27705" s="815">
        <v>2035</v>
      </c>
    </row>
    <row r="27706" spans="1:5">
      <c r="A27706" s="816">
        <f t="shared" si="1805"/>
        <v>49597</v>
      </c>
      <c r="B27706" s="815">
        <f t="shared" si="1802"/>
        <v>288</v>
      </c>
      <c r="C27706" s="815">
        <f t="shared" si="1803"/>
        <v>78</v>
      </c>
      <c r="D27706" s="815">
        <f t="shared" si="1804"/>
        <v>58</v>
      </c>
      <c r="E27706" s="815">
        <v>2035</v>
      </c>
    </row>
    <row r="27707" spans="1:5">
      <c r="A27707" s="816">
        <f t="shared" si="1805"/>
        <v>49598</v>
      </c>
      <c r="B27707" s="815">
        <f t="shared" si="1802"/>
        <v>289</v>
      </c>
      <c r="C27707" s="815">
        <f t="shared" si="1803"/>
        <v>77</v>
      </c>
      <c r="D27707" s="815">
        <f t="shared" si="1804"/>
        <v>57</v>
      </c>
      <c r="E27707" s="815">
        <v>2035</v>
      </c>
    </row>
    <row r="27708" spans="1:5">
      <c r="A27708" s="816">
        <f t="shared" si="1805"/>
        <v>49599</v>
      </c>
      <c r="B27708" s="815">
        <f t="shared" si="1802"/>
        <v>290</v>
      </c>
      <c r="C27708" s="815">
        <f t="shared" si="1803"/>
        <v>76</v>
      </c>
      <c r="D27708" s="815">
        <f t="shared" si="1804"/>
        <v>56</v>
      </c>
      <c r="E27708" s="815">
        <v>2035</v>
      </c>
    </row>
    <row r="27709" spans="1:5">
      <c r="A27709" s="816">
        <f t="shared" si="1805"/>
        <v>49600</v>
      </c>
      <c r="B27709" s="815">
        <f t="shared" si="1802"/>
        <v>291</v>
      </c>
      <c r="C27709" s="815">
        <f t="shared" si="1803"/>
        <v>75</v>
      </c>
      <c r="D27709" s="815">
        <f t="shared" si="1804"/>
        <v>55</v>
      </c>
      <c r="E27709" s="815">
        <v>2035</v>
      </c>
    </row>
    <row r="27710" spans="1:5">
      <c r="A27710" s="816">
        <f t="shared" si="1805"/>
        <v>49601</v>
      </c>
      <c r="B27710" s="815">
        <f t="shared" si="1802"/>
        <v>292</v>
      </c>
      <c r="C27710" s="815">
        <f t="shared" si="1803"/>
        <v>74</v>
      </c>
      <c r="D27710" s="815">
        <f t="shared" si="1804"/>
        <v>54</v>
      </c>
      <c r="E27710" s="815">
        <v>2035</v>
      </c>
    </row>
    <row r="27711" spans="1:5">
      <c r="A27711" s="816">
        <f t="shared" si="1805"/>
        <v>49602</v>
      </c>
      <c r="B27711" s="815">
        <f t="shared" si="1802"/>
        <v>293</v>
      </c>
      <c r="C27711" s="815">
        <f t="shared" si="1803"/>
        <v>73</v>
      </c>
      <c r="D27711" s="815">
        <f t="shared" si="1804"/>
        <v>53</v>
      </c>
      <c r="E27711" s="815">
        <v>2035</v>
      </c>
    </row>
    <row r="27712" spans="1:5">
      <c r="A27712" s="816">
        <f t="shared" si="1805"/>
        <v>49603</v>
      </c>
      <c r="B27712" s="815">
        <f t="shared" si="1802"/>
        <v>294</v>
      </c>
      <c r="C27712" s="815">
        <f t="shared" si="1803"/>
        <v>72</v>
      </c>
      <c r="D27712" s="815">
        <f t="shared" si="1804"/>
        <v>52</v>
      </c>
      <c r="E27712" s="815">
        <v>2035</v>
      </c>
    </row>
    <row r="27713" spans="1:5">
      <c r="A27713" s="816">
        <f t="shared" si="1805"/>
        <v>49604</v>
      </c>
      <c r="B27713" s="815">
        <f t="shared" si="1802"/>
        <v>295</v>
      </c>
      <c r="C27713" s="815">
        <f t="shared" si="1803"/>
        <v>71</v>
      </c>
      <c r="D27713" s="815">
        <f t="shared" si="1804"/>
        <v>51</v>
      </c>
      <c r="E27713" s="815">
        <v>2035</v>
      </c>
    </row>
    <row r="27714" spans="1:5">
      <c r="A27714" s="816">
        <f t="shared" si="1805"/>
        <v>49605</v>
      </c>
      <c r="B27714" s="815">
        <f t="shared" si="1802"/>
        <v>296</v>
      </c>
      <c r="C27714" s="815">
        <f t="shared" si="1803"/>
        <v>70</v>
      </c>
      <c r="D27714" s="815">
        <f t="shared" si="1804"/>
        <v>50</v>
      </c>
      <c r="E27714" s="815">
        <v>2035</v>
      </c>
    </row>
    <row r="27715" spans="1:5">
      <c r="A27715" s="816">
        <f t="shared" si="1805"/>
        <v>49606</v>
      </c>
      <c r="B27715" s="815">
        <f t="shared" si="1802"/>
        <v>297</v>
      </c>
      <c r="C27715" s="815">
        <f t="shared" si="1803"/>
        <v>69</v>
      </c>
      <c r="D27715" s="815">
        <f t="shared" si="1804"/>
        <v>49</v>
      </c>
      <c r="E27715" s="815">
        <v>2035</v>
      </c>
    </row>
    <row r="27716" spans="1:5">
      <c r="A27716" s="816">
        <f t="shared" si="1805"/>
        <v>49607</v>
      </c>
      <c r="B27716" s="815">
        <f t="shared" si="1802"/>
        <v>298</v>
      </c>
      <c r="C27716" s="815">
        <f t="shared" si="1803"/>
        <v>68</v>
      </c>
      <c r="D27716" s="815">
        <f t="shared" si="1804"/>
        <v>48</v>
      </c>
      <c r="E27716" s="815">
        <v>2035</v>
      </c>
    </row>
    <row r="27717" spans="1:5">
      <c r="A27717" s="816">
        <f t="shared" si="1805"/>
        <v>49608</v>
      </c>
      <c r="B27717" s="815">
        <f t="shared" si="1802"/>
        <v>299</v>
      </c>
      <c r="C27717" s="815">
        <f t="shared" si="1803"/>
        <v>67</v>
      </c>
      <c r="D27717" s="815">
        <f t="shared" si="1804"/>
        <v>47</v>
      </c>
      <c r="E27717" s="815">
        <v>2035</v>
      </c>
    </row>
    <row r="27718" spans="1:5">
      <c r="A27718" s="816">
        <f t="shared" si="1805"/>
        <v>49609</v>
      </c>
      <c r="B27718" s="815">
        <f t="shared" si="1802"/>
        <v>300</v>
      </c>
      <c r="C27718" s="815">
        <f t="shared" si="1803"/>
        <v>66</v>
      </c>
      <c r="D27718" s="815">
        <f t="shared" si="1804"/>
        <v>46</v>
      </c>
      <c r="E27718" s="815">
        <v>2035</v>
      </c>
    </row>
    <row r="27719" spans="1:5">
      <c r="A27719" s="816">
        <f t="shared" si="1805"/>
        <v>49610</v>
      </c>
      <c r="B27719" s="815">
        <f t="shared" si="1802"/>
        <v>301</v>
      </c>
      <c r="C27719" s="815">
        <f t="shared" si="1803"/>
        <v>65</v>
      </c>
      <c r="D27719" s="815">
        <f t="shared" si="1804"/>
        <v>45</v>
      </c>
      <c r="E27719" s="815">
        <v>2035</v>
      </c>
    </row>
    <row r="27720" spans="1:5">
      <c r="A27720" s="816">
        <f t="shared" si="1805"/>
        <v>49611</v>
      </c>
      <c r="B27720" s="815">
        <f t="shared" ref="B27720:B27783" si="1806">B27719+1</f>
        <v>302</v>
      </c>
      <c r="C27720" s="815">
        <f t="shared" ref="C27720:C27783" si="1807">C27719-1</f>
        <v>64</v>
      </c>
      <c r="D27720" s="815">
        <f t="shared" ref="D27720:D27763" si="1808">D27719-1</f>
        <v>44</v>
      </c>
      <c r="E27720" s="815">
        <v>2035</v>
      </c>
    </row>
    <row r="27721" spans="1:5">
      <c r="A27721" s="816">
        <f t="shared" si="1805"/>
        <v>49612</v>
      </c>
      <c r="B27721" s="815">
        <f t="shared" si="1806"/>
        <v>303</v>
      </c>
      <c r="C27721" s="815">
        <f t="shared" si="1807"/>
        <v>63</v>
      </c>
      <c r="D27721" s="815">
        <f t="shared" si="1808"/>
        <v>43</v>
      </c>
      <c r="E27721" s="815">
        <v>2035</v>
      </c>
    </row>
    <row r="27722" spans="1:5">
      <c r="A27722" s="816">
        <f t="shared" si="1805"/>
        <v>49613</v>
      </c>
      <c r="B27722" s="815">
        <f t="shared" si="1806"/>
        <v>304</v>
      </c>
      <c r="C27722" s="815">
        <f t="shared" si="1807"/>
        <v>62</v>
      </c>
      <c r="D27722" s="815">
        <f t="shared" si="1808"/>
        <v>42</v>
      </c>
      <c r="E27722" s="815">
        <v>2035</v>
      </c>
    </row>
    <row r="27723" spans="1:5">
      <c r="A27723" s="816">
        <f t="shared" si="1805"/>
        <v>49614</v>
      </c>
      <c r="B27723" s="815">
        <f t="shared" si="1806"/>
        <v>305</v>
      </c>
      <c r="C27723" s="815">
        <f t="shared" si="1807"/>
        <v>61</v>
      </c>
      <c r="D27723" s="815">
        <f t="shared" si="1808"/>
        <v>41</v>
      </c>
      <c r="E27723" s="815">
        <v>2035</v>
      </c>
    </row>
    <row r="27724" spans="1:5">
      <c r="A27724" s="816">
        <f t="shared" si="1805"/>
        <v>49615</v>
      </c>
      <c r="B27724" s="815">
        <f t="shared" si="1806"/>
        <v>306</v>
      </c>
      <c r="C27724" s="815">
        <f t="shared" si="1807"/>
        <v>60</v>
      </c>
      <c r="D27724" s="815">
        <f t="shared" si="1808"/>
        <v>40</v>
      </c>
      <c r="E27724" s="815">
        <v>2035</v>
      </c>
    </row>
    <row r="27725" spans="1:5">
      <c r="A27725" s="816">
        <f t="shared" si="1805"/>
        <v>49616</v>
      </c>
      <c r="B27725" s="815">
        <f t="shared" si="1806"/>
        <v>307</v>
      </c>
      <c r="C27725" s="815">
        <f t="shared" si="1807"/>
        <v>59</v>
      </c>
      <c r="D27725" s="815">
        <f t="shared" si="1808"/>
        <v>39</v>
      </c>
      <c r="E27725" s="815">
        <v>2035</v>
      </c>
    </row>
    <row r="27726" spans="1:5">
      <c r="A27726" s="816">
        <f t="shared" si="1805"/>
        <v>49617</v>
      </c>
      <c r="B27726" s="815">
        <f t="shared" si="1806"/>
        <v>308</v>
      </c>
      <c r="C27726" s="815">
        <f t="shared" si="1807"/>
        <v>58</v>
      </c>
      <c r="D27726" s="815">
        <f t="shared" si="1808"/>
        <v>38</v>
      </c>
      <c r="E27726" s="815">
        <v>2035</v>
      </c>
    </row>
    <row r="27727" spans="1:5">
      <c r="A27727" s="816">
        <f t="shared" si="1805"/>
        <v>49618</v>
      </c>
      <c r="B27727" s="815">
        <f t="shared" si="1806"/>
        <v>309</v>
      </c>
      <c r="C27727" s="815">
        <f t="shared" si="1807"/>
        <v>57</v>
      </c>
      <c r="D27727" s="815">
        <f t="shared" si="1808"/>
        <v>37</v>
      </c>
      <c r="E27727" s="815">
        <v>2035</v>
      </c>
    </row>
    <row r="27728" spans="1:5">
      <c r="A27728" s="816">
        <f t="shared" si="1805"/>
        <v>49619</v>
      </c>
      <c r="B27728" s="815">
        <f t="shared" si="1806"/>
        <v>310</v>
      </c>
      <c r="C27728" s="815">
        <f t="shared" si="1807"/>
        <v>56</v>
      </c>
      <c r="D27728" s="815">
        <f t="shared" si="1808"/>
        <v>36</v>
      </c>
      <c r="E27728" s="815">
        <v>2035</v>
      </c>
    </row>
    <row r="27729" spans="1:5">
      <c r="A27729" s="816">
        <f t="shared" si="1805"/>
        <v>49620</v>
      </c>
      <c r="B27729" s="815">
        <f t="shared" si="1806"/>
        <v>311</v>
      </c>
      <c r="C27729" s="815">
        <f t="shared" si="1807"/>
        <v>55</v>
      </c>
      <c r="D27729" s="815">
        <f t="shared" si="1808"/>
        <v>35</v>
      </c>
      <c r="E27729" s="815">
        <v>2035</v>
      </c>
    </row>
    <row r="27730" spans="1:5">
      <c r="A27730" s="816">
        <f t="shared" si="1805"/>
        <v>49621</v>
      </c>
      <c r="B27730" s="815">
        <f t="shared" si="1806"/>
        <v>312</v>
      </c>
      <c r="C27730" s="815">
        <f t="shared" si="1807"/>
        <v>54</v>
      </c>
      <c r="D27730" s="815">
        <f t="shared" si="1808"/>
        <v>34</v>
      </c>
      <c r="E27730" s="815">
        <v>2035</v>
      </c>
    </row>
    <row r="27731" spans="1:5">
      <c r="A27731" s="816">
        <f t="shared" si="1805"/>
        <v>49622</v>
      </c>
      <c r="B27731" s="815">
        <f t="shared" si="1806"/>
        <v>313</v>
      </c>
      <c r="C27731" s="815">
        <f t="shared" si="1807"/>
        <v>53</v>
      </c>
      <c r="D27731" s="815">
        <f t="shared" si="1808"/>
        <v>33</v>
      </c>
      <c r="E27731" s="815">
        <v>2035</v>
      </c>
    </row>
    <row r="27732" spans="1:5">
      <c r="A27732" s="816">
        <f t="shared" si="1805"/>
        <v>49623</v>
      </c>
      <c r="B27732" s="815">
        <f t="shared" si="1806"/>
        <v>314</v>
      </c>
      <c r="C27732" s="815">
        <f t="shared" si="1807"/>
        <v>52</v>
      </c>
      <c r="D27732" s="815">
        <f t="shared" si="1808"/>
        <v>32</v>
      </c>
      <c r="E27732" s="815">
        <v>2035</v>
      </c>
    </row>
    <row r="27733" spans="1:5">
      <c r="A27733" s="816">
        <f t="shared" si="1805"/>
        <v>49624</v>
      </c>
      <c r="B27733" s="815">
        <f t="shared" si="1806"/>
        <v>315</v>
      </c>
      <c r="C27733" s="815">
        <f t="shared" si="1807"/>
        <v>51</v>
      </c>
      <c r="D27733" s="815">
        <f t="shared" si="1808"/>
        <v>31</v>
      </c>
      <c r="E27733" s="815">
        <v>2035</v>
      </c>
    </row>
    <row r="27734" spans="1:5">
      <c r="A27734" s="816">
        <f t="shared" si="1805"/>
        <v>49625</v>
      </c>
      <c r="B27734" s="815">
        <f t="shared" si="1806"/>
        <v>316</v>
      </c>
      <c r="C27734" s="815">
        <f t="shared" si="1807"/>
        <v>50</v>
      </c>
      <c r="D27734" s="815">
        <f t="shared" si="1808"/>
        <v>30</v>
      </c>
      <c r="E27734" s="815">
        <v>2035</v>
      </c>
    </row>
    <row r="27735" spans="1:5">
      <c r="A27735" s="816">
        <f t="shared" si="1805"/>
        <v>49626</v>
      </c>
      <c r="B27735" s="815">
        <f t="shared" si="1806"/>
        <v>317</v>
      </c>
      <c r="C27735" s="815">
        <f t="shared" si="1807"/>
        <v>49</v>
      </c>
      <c r="D27735" s="815">
        <f t="shared" si="1808"/>
        <v>29</v>
      </c>
      <c r="E27735" s="815">
        <v>2035</v>
      </c>
    </row>
    <row r="27736" spans="1:5">
      <c r="A27736" s="816">
        <f t="shared" si="1805"/>
        <v>49627</v>
      </c>
      <c r="B27736" s="815">
        <f t="shared" si="1806"/>
        <v>318</v>
      </c>
      <c r="C27736" s="815">
        <f t="shared" si="1807"/>
        <v>48</v>
      </c>
      <c r="D27736" s="815">
        <f t="shared" si="1808"/>
        <v>28</v>
      </c>
      <c r="E27736" s="815">
        <v>2035</v>
      </c>
    </row>
    <row r="27737" spans="1:5">
      <c r="A27737" s="816">
        <f t="shared" si="1805"/>
        <v>49628</v>
      </c>
      <c r="B27737" s="815">
        <f t="shared" si="1806"/>
        <v>319</v>
      </c>
      <c r="C27737" s="815">
        <f t="shared" si="1807"/>
        <v>47</v>
      </c>
      <c r="D27737" s="815">
        <f t="shared" si="1808"/>
        <v>27</v>
      </c>
      <c r="E27737" s="815">
        <v>2035</v>
      </c>
    </row>
    <row r="27738" spans="1:5">
      <c r="A27738" s="816">
        <f t="shared" si="1805"/>
        <v>49629</v>
      </c>
      <c r="B27738" s="815">
        <f t="shared" si="1806"/>
        <v>320</v>
      </c>
      <c r="C27738" s="815">
        <f t="shared" si="1807"/>
        <v>46</v>
      </c>
      <c r="D27738" s="815">
        <f t="shared" si="1808"/>
        <v>26</v>
      </c>
      <c r="E27738" s="815">
        <v>2035</v>
      </c>
    </row>
    <row r="27739" spans="1:5">
      <c r="A27739" s="816">
        <f t="shared" si="1805"/>
        <v>49630</v>
      </c>
      <c r="B27739" s="815">
        <f t="shared" si="1806"/>
        <v>321</v>
      </c>
      <c r="C27739" s="815">
        <f t="shared" si="1807"/>
        <v>45</v>
      </c>
      <c r="D27739" s="815">
        <f t="shared" si="1808"/>
        <v>25</v>
      </c>
      <c r="E27739" s="815">
        <v>2035</v>
      </c>
    </row>
    <row r="27740" spans="1:5">
      <c r="A27740" s="816">
        <f t="shared" si="1805"/>
        <v>49631</v>
      </c>
      <c r="B27740" s="815">
        <f t="shared" si="1806"/>
        <v>322</v>
      </c>
      <c r="C27740" s="815">
        <f t="shared" si="1807"/>
        <v>44</v>
      </c>
      <c r="D27740" s="815">
        <f t="shared" si="1808"/>
        <v>24</v>
      </c>
      <c r="E27740" s="815">
        <v>2035</v>
      </c>
    </row>
    <row r="27741" spans="1:5">
      <c r="A27741" s="816">
        <f t="shared" si="1805"/>
        <v>49632</v>
      </c>
      <c r="B27741" s="815">
        <f t="shared" si="1806"/>
        <v>323</v>
      </c>
      <c r="C27741" s="815">
        <f t="shared" si="1807"/>
        <v>43</v>
      </c>
      <c r="D27741" s="815">
        <f t="shared" si="1808"/>
        <v>23</v>
      </c>
      <c r="E27741" s="815">
        <v>2035</v>
      </c>
    </row>
    <row r="27742" spans="1:5">
      <c r="A27742" s="816">
        <f t="shared" si="1805"/>
        <v>49633</v>
      </c>
      <c r="B27742" s="815">
        <f t="shared" si="1806"/>
        <v>324</v>
      </c>
      <c r="C27742" s="815">
        <f t="shared" si="1807"/>
        <v>42</v>
      </c>
      <c r="D27742" s="815">
        <f t="shared" si="1808"/>
        <v>22</v>
      </c>
      <c r="E27742" s="815">
        <v>2035</v>
      </c>
    </row>
    <row r="27743" spans="1:5">
      <c r="A27743" s="816">
        <f t="shared" si="1805"/>
        <v>49634</v>
      </c>
      <c r="B27743" s="815">
        <f t="shared" si="1806"/>
        <v>325</v>
      </c>
      <c r="C27743" s="815">
        <f t="shared" si="1807"/>
        <v>41</v>
      </c>
      <c r="D27743" s="815">
        <f t="shared" si="1808"/>
        <v>21</v>
      </c>
      <c r="E27743" s="815">
        <v>2035</v>
      </c>
    </row>
    <row r="27744" spans="1:5">
      <c r="A27744" s="816">
        <f t="shared" si="1805"/>
        <v>49635</v>
      </c>
      <c r="B27744" s="815">
        <f t="shared" si="1806"/>
        <v>326</v>
      </c>
      <c r="C27744" s="815">
        <f t="shared" si="1807"/>
        <v>40</v>
      </c>
      <c r="D27744" s="815">
        <f t="shared" si="1808"/>
        <v>20</v>
      </c>
      <c r="E27744" s="815">
        <v>2035</v>
      </c>
    </row>
    <row r="27745" spans="1:5">
      <c r="A27745" s="816">
        <f t="shared" si="1805"/>
        <v>49636</v>
      </c>
      <c r="B27745" s="815">
        <f t="shared" si="1806"/>
        <v>327</v>
      </c>
      <c r="C27745" s="815">
        <f t="shared" si="1807"/>
        <v>39</v>
      </c>
      <c r="D27745" s="815">
        <f t="shared" si="1808"/>
        <v>19</v>
      </c>
      <c r="E27745" s="815">
        <v>2035</v>
      </c>
    </row>
    <row r="27746" spans="1:5">
      <c r="A27746" s="816">
        <f t="shared" si="1805"/>
        <v>49637</v>
      </c>
      <c r="B27746" s="815">
        <f t="shared" si="1806"/>
        <v>328</v>
      </c>
      <c r="C27746" s="815">
        <f t="shared" si="1807"/>
        <v>38</v>
      </c>
      <c r="D27746" s="815">
        <f t="shared" si="1808"/>
        <v>18</v>
      </c>
      <c r="E27746" s="815">
        <v>2035</v>
      </c>
    </row>
    <row r="27747" spans="1:5">
      <c r="A27747" s="816">
        <f t="shared" si="1805"/>
        <v>49638</v>
      </c>
      <c r="B27747" s="815">
        <f t="shared" si="1806"/>
        <v>329</v>
      </c>
      <c r="C27747" s="815">
        <f t="shared" si="1807"/>
        <v>37</v>
      </c>
      <c r="D27747" s="815">
        <f t="shared" si="1808"/>
        <v>17</v>
      </c>
      <c r="E27747" s="815">
        <v>2035</v>
      </c>
    </row>
    <row r="27748" spans="1:5">
      <c r="A27748" s="816">
        <f t="shared" si="1805"/>
        <v>49639</v>
      </c>
      <c r="B27748" s="815">
        <f t="shared" si="1806"/>
        <v>330</v>
      </c>
      <c r="C27748" s="815">
        <f t="shared" si="1807"/>
        <v>36</v>
      </c>
      <c r="D27748" s="815">
        <f t="shared" si="1808"/>
        <v>16</v>
      </c>
      <c r="E27748" s="815">
        <v>2035</v>
      </c>
    </row>
    <row r="27749" spans="1:5">
      <c r="A27749" s="816">
        <f t="shared" si="1805"/>
        <v>49640</v>
      </c>
      <c r="B27749" s="815">
        <f t="shared" si="1806"/>
        <v>331</v>
      </c>
      <c r="C27749" s="815">
        <f t="shared" si="1807"/>
        <v>35</v>
      </c>
      <c r="D27749" s="815">
        <f t="shared" si="1808"/>
        <v>15</v>
      </c>
      <c r="E27749" s="815">
        <v>2035</v>
      </c>
    </row>
    <row r="27750" spans="1:5">
      <c r="A27750" s="816">
        <f t="shared" si="1805"/>
        <v>49641</v>
      </c>
      <c r="B27750" s="815">
        <f t="shared" si="1806"/>
        <v>332</v>
      </c>
      <c r="C27750" s="815">
        <f t="shared" si="1807"/>
        <v>34</v>
      </c>
      <c r="D27750" s="815">
        <f t="shared" si="1808"/>
        <v>14</v>
      </c>
      <c r="E27750" s="815">
        <v>2035</v>
      </c>
    </row>
    <row r="27751" spans="1:5">
      <c r="A27751" s="816">
        <f t="shared" si="1805"/>
        <v>49642</v>
      </c>
      <c r="B27751" s="815">
        <f t="shared" si="1806"/>
        <v>333</v>
      </c>
      <c r="C27751" s="815">
        <f t="shared" si="1807"/>
        <v>33</v>
      </c>
      <c r="D27751" s="815">
        <f t="shared" si="1808"/>
        <v>13</v>
      </c>
      <c r="E27751" s="815">
        <v>2035</v>
      </c>
    </row>
    <row r="27752" spans="1:5">
      <c r="A27752" s="816">
        <f t="shared" si="1805"/>
        <v>49643</v>
      </c>
      <c r="B27752" s="815">
        <f t="shared" si="1806"/>
        <v>334</v>
      </c>
      <c r="C27752" s="815">
        <f t="shared" si="1807"/>
        <v>32</v>
      </c>
      <c r="D27752" s="815">
        <f t="shared" si="1808"/>
        <v>12</v>
      </c>
      <c r="E27752" s="815">
        <v>2035</v>
      </c>
    </row>
    <row r="27753" spans="1:5">
      <c r="A27753" s="816">
        <f t="shared" si="1805"/>
        <v>49644</v>
      </c>
      <c r="B27753" s="815">
        <f t="shared" si="1806"/>
        <v>335</v>
      </c>
      <c r="C27753" s="815">
        <f t="shared" si="1807"/>
        <v>31</v>
      </c>
      <c r="D27753" s="815">
        <f t="shared" si="1808"/>
        <v>11</v>
      </c>
      <c r="E27753" s="815">
        <v>2035</v>
      </c>
    </row>
    <row r="27754" spans="1:5">
      <c r="A27754" s="816">
        <f t="shared" si="1805"/>
        <v>49645</v>
      </c>
      <c r="B27754" s="815">
        <f t="shared" si="1806"/>
        <v>336</v>
      </c>
      <c r="C27754" s="815">
        <f t="shared" si="1807"/>
        <v>30</v>
      </c>
      <c r="D27754" s="815">
        <f t="shared" si="1808"/>
        <v>10</v>
      </c>
      <c r="E27754" s="815">
        <v>2035</v>
      </c>
    </row>
    <row r="27755" spans="1:5">
      <c r="A27755" s="816">
        <f t="shared" si="1805"/>
        <v>49646</v>
      </c>
      <c r="B27755" s="815">
        <f t="shared" si="1806"/>
        <v>337</v>
      </c>
      <c r="C27755" s="815">
        <f t="shared" si="1807"/>
        <v>29</v>
      </c>
      <c r="D27755" s="815">
        <f t="shared" si="1808"/>
        <v>9</v>
      </c>
      <c r="E27755" s="815">
        <v>2035</v>
      </c>
    </row>
    <row r="27756" spans="1:5">
      <c r="A27756" s="816">
        <f t="shared" si="1805"/>
        <v>49647</v>
      </c>
      <c r="B27756" s="815">
        <f t="shared" si="1806"/>
        <v>338</v>
      </c>
      <c r="C27756" s="815">
        <f t="shared" si="1807"/>
        <v>28</v>
      </c>
      <c r="D27756" s="815">
        <f t="shared" si="1808"/>
        <v>8</v>
      </c>
      <c r="E27756" s="815">
        <v>2035</v>
      </c>
    </row>
    <row r="27757" spans="1:5">
      <c r="A27757" s="816">
        <f t="shared" si="1805"/>
        <v>49648</v>
      </c>
      <c r="B27757" s="815">
        <f t="shared" si="1806"/>
        <v>339</v>
      </c>
      <c r="C27757" s="815">
        <f t="shared" si="1807"/>
        <v>27</v>
      </c>
      <c r="D27757" s="815">
        <f t="shared" si="1808"/>
        <v>7</v>
      </c>
      <c r="E27757" s="815">
        <v>2035</v>
      </c>
    </row>
    <row r="27758" spans="1:5">
      <c r="A27758" s="816">
        <f t="shared" si="1805"/>
        <v>49649</v>
      </c>
      <c r="B27758" s="815">
        <f t="shared" si="1806"/>
        <v>340</v>
      </c>
      <c r="C27758" s="815">
        <f t="shared" si="1807"/>
        <v>26</v>
      </c>
      <c r="D27758" s="815">
        <f t="shared" si="1808"/>
        <v>6</v>
      </c>
      <c r="E27758" s="815">
        <v>2035</v>
      </c>
    </row>
    <row r="27759" spans="1:5">
      <c r="A27759" s="816">
        <f t="shared" si="1805"/>
        <v>49650</v>
      </c>
      <c r="B27759" s="815">
        <f t="shared" si="1806"/>
        <v>341</v>
      </c>
      <c r="C27759" s="815">
        <f t="shared" si="1807"/>
        <v>25</v>
      </c>
      <c r="D27759" s="815">
        <f t="shared" si="1808"/>
        <v>5</v>
      </c>
      <c r="E27759" s="815">
        <v>2035</v>
      </c>
    </row>
    <row r="27760" spans="1:5">
      <c r="A27760" s="816">
        <f t="shared" si="1805"/>
        <v>49651</v>
      </c>
      <c r="B27760" s="815">
        <f t="shared" si="1806"/>
        <v>342</v>
      </c>
      <c r="C27760" s="815">
        <f t="shared" si="1807"/>
        <v>24</v>
      </c>
      <c r="D27760" s="815">
        <f t="shared" si="1808"/>
        <v>4</v>
      </c>
      <c r="E27760" s="815">
        <v>2035</v>
      </c>
    </row>
    <row r="27761" spans="1:5">
      <c r="A27761" s="816">
        <f t="shared" si="1805"/>
        <v>49652</v>
      </c>
      <c r="B27761" s="815">
        <f t="shared" si="1806"/>
        <v>343</v>
      </c>
      <c r="C27761" s="815">
        <f t="shared" si="1807"/>
        <v>23</v>
      </c>
      <c r="D27761" s="815">
        <f t="shared" si="1808"/>
        <v>3</v>
      </c>
      <c r="E27761" s="815">
        <v>2035</v>
      </c>
    </row>
    <row r="27762" spans="1:5">
      <c r="A27762" s="816">
        <f t="shared" si="1805"/>
        <v>49653</v>
      </c>
      <c r="B27762" s="815">
        <f t="shared" si="1806"/>
        <v>344</v>
      </c>
      <c r="C27762" s="815">
        <f t="shared" si="1807"/>
        <v>22</v>
      </c>
      <c r="D27762" s="815">
        <f t="shared" si="1808"/>
        <v>2</v>
      </c>
      <c r="E27762" s="815">
        <v>2035</v>
      </c>
    </row>
    <row r="27763" spans="1:5">
      <c r="A27763" s="816">
        <f t="shared" ref="A27763:B27826" si="1809">A27762+1</f>
        <v>49654</v>
      </c>
      <c r="B27763" s="815">
        <f t="shared" si="1806"/>
        <v>345</v>
      </c>
      <c r="C27763" s="815">
        <f t="shared" si="1807"/>
        <v>21</v>
      </c>
      <c r="D27763" s="815">
        <f t="shared" si="1808"/>
        <v>1</v>
      </c>
      <c r="E27763" s="815">
        <v>2035</v>
      </c>
    </row>
    <row r="27764" spans="1:5">
      <c r="A27764" s="816">
        <f t="shared" si="1809"/>
        <v>49655</v>
      </c>
      <c r="B27764" s="815">
        <f t="shared" si="1806"/>
        <v>346</v>
      </c>
      <c r="C27764" s="815">
        <f t="shared" si="1807"/>
        <v>20</v>
      </c>
      <c r="D27764" s="815">
        <v>365</v>
      </c>
      <c r="E27764" s="815">
        <v>2035</v>
      </c>
    </row>
    <row r="27765" spans="1:5">
      <c r="A27765" s="816">
        <f t="shared" si="1809"/>
        <v>49656</v>
      </c>
      <c r="B27765" s="815">
        <f t="shared" si="1806"/>
        <v>347</v>
      </c>
      <c r="C27765" s="815">
        <f t="shared" si="1807"/>
        <v>19</v>
      </c>
      <c r="D27765" s="815">
        <f t="shared" ref="D27765:D27828" si="1810">D27764-1</f>
        <v>364</v>
      </c>
      <c r="E27765" s="815">
        <v>2035</v>
      </c>
    </row>
    <row r="27766" spans="1:5">
      <c r="A27766" s="816">
        <f t="shared" si="1809"/>
        <v>49657</v>
      </c>
      <c r="B27766" s="815">
        <f t="shared" si="1806"/>
        <v>348</v>
      </c>
      <c r="C27766" s="815">
        <f t="shared" si="1807"/>
        <v>18</v>
      </c>
      <c r="D27766" s="815">
        <f t="shared" si="1810"/>
        <v>363</v>
      </c>
      <c r="E27766" s="815">
        <v>2035</v>
      </c>
    </row>
    <row r="27767" spans="1:5">
      <c r="A27767" s="816">
        <f t="shared" si="1809"/>
        <v>49658</v>
      </c>
      <c r="B27767" s="815">
        <f t="shared" si="1806"/>
        <v>349</v>
      </c>
      <c r="C27767" s="815">
        <f t="shared" si="1807"/>
        <v>17</v>
      </c>
      <c r="D27767" s="815">
        <f t="shared" si="1810"/>
        <v>362</v>
      </c>
      <c r="E27767" s="815">
        <v>2035</v>
      </c>
    </row>
    <row r="27768" spans="1:5">
      <c r="A27768" s="816">
        <f t="shared" si="1809"/>
        <v>49659</v>
      </c>
      <c r="B27768" s="815">
        <f t="shared" si="1806"/>
        <v>350</v>
      </c>
      <c r="C27768" s="815">
        <f t="shared" si="1807"/>
        <v>16</v>
      </c>
      <c r="D27768" s="815">
        <f t="shared" si="1810"/>
        <v>361</v>
      </c>
      <c r="E27768" s="815">
        <v>2035</v>
      </c>
    </row>
    <row r="27769" spans="1:5">
      <c r="A27769" s="816">
        <f t="shared" si="1809"/>
        <v>49660</v>
      </c>
      <c r="B27769" s="815">
        <f t="shared" si="1806"/>
        <v>351</v>
      </c>
      <c r="C27769" s="815">
        <f t="shared" si="1807"/>
        <v>15</v>
      </c>
      <c r="D27769" s="815">
        <f t="shared" si="1810"/>
        <v>360</v>
      </c>
      <c r="E27769" s="815">
        <v>2035</v>
      </c>
    </row>
    <row r="27770" spans="1:5">
      <c r="A27770" s="816">
        <f t="shared" si="1809"/>
        <v>49661</v>
      </c>
      <c r="B27770" s="815">
        <f t="shared" si="1806"/>
        <v>352</v>
      </c>
      <c r="C27770" s="815">
        <f t="shared" si="1807"/>
        <v>14</v>
      </c>
      <c r="D27770" s="815">
        <f t="shared" si="1810"/>
        <v>359</v>
      </c>
      <c r="E27770" s="815">
        <v>2035</v>
      </c>
    </row>
    <row r="27771" spans="1:5">
      <c r="A27771" s="816">
        <f t="shared" si="1809"/>
        <v>49662</v>
      </c>
      <c r="B27771" s="815">
        <f t="shared" si="1806"/>
        <v>353</v>
      </c>
      <c r="C27771" s="815">
        <f t="shared" si="1807"/>
        <v>13</v>
      </c>
      <c r="D27771" s="815">
        <f t="shared" si="1810"/>
        <v>358</v>
      </c>
      <c r="E27771" s="815">
        <v>2035</v>
      </c>
    </row>
    <row r="27772" spans="1:5">
      <c r="A27772" s="816">
        <f t="shared" si="1809"/>
        <v>49663</v>
      </c>
      <c r="B27772" s="815">
        <f t="shared" si="1806"/>
        <v>354</v>
      </c>
      <c r="C27772" s="815">
        <f t="shared" si="1807"/>
        <v>12</v>
      </c>
      <c r="D27772" s="815">
        <f t="shared" si="1810"/>
        <v>357</v>
      </c>
      <c r="E27772" s="815">
        <v>2035</v>
      </c>
    </row>
    <row r="27773" spans="1:5">
      <c r="A27773" s="816">
        <f t="shared" si="1809"/>
        <v>49664</v>
      </c>
      <c r="B27773" s="815">
        <f t="shared" si="1806"/>
        <v>355</v>
      </c>
      <c r="C27773" s="815">
        <f t="shared" si="1807"/>
        <v>11</v>
      </c>
      <c r="D27773" s="815">
        <f t="shared" si="1810"/>
        <v>356</v>
      </c>
      <c r="E27773" s="815">
        <v>2035</v>
      </c>
    </row>
    <row r="27774" spans="1:5">
      <c r="A27774" s="816">
        <f t="shared" si="1809"/>
        <v>49665</v>
      </c>
      <c r="B27774" s="815">
        <f t="shared" si="1806"/>
        <v>356</v>
      </c>
      <c r="C27774" s="815">
        <f t="shared" si="1807"/>
        <v>10</v>
      </c>
      <c r="D27774" s="815">
        <f t="shared" si="1810"/>
        <v>355</v>
      </c>
      <c r="E27774" s="815">
        <v>2035</v>
      </c>
    </row>
    <row r="27775" spans="1:5">
      <c r="A27775" s="816">
        <f t="shared" si="1809"/>
        <v>49666</v>
      </c>
      <c r="B27775" s="815">
        <f t="shared" si="1806"/>
        <v>357</v>
      </c>
      <c r="C27775" s="815">
        <f t="shared" si="1807"/>
        <v>9</v>
      </c>
      <c r="D27775" s="815">
        <f t="shared" si="1810"/>
        <v>354</v>
      </c>
      <c r="E27775" s="815">
        <v>2035</v>
      </c>
    </row>
    <row r="27776" spans="1:5">
      <c r="A27776" s="816">
        <f t="shared" si="1809"/>
        <v>49667</v>
      </c>
      <c r="B27776" s="815">
        <f t="shared" si="1806"/>
        <v>358</v>
      </c>
      <c r="C27776" s="815">
        <f t="shared" si="1807"/>
        <v>8</v>
      </c>
      <c r="D27776" s="815">
        <f t="shared" si="1810"/>
        <v>353</v>
      </c>
      <c r="E27776" s="815">
        <v>2035</v>
      </c>
    </row>
    <row r="27777" spans="1:5">
      <c r="A27777" s="816">
        <f t="shared" si="1809"/>
        <v>49668</v>
      </c>
      <c r="B27777" s="815">
        <f t="shared" si="1806"/>
        <v>359</v>
      </c>
      <c r="C27777" s="815">
        <f t="shared" si="1807"/>
        <v>7</v>
      </c>
      <c r="D27777" s="815">
        <f t="shared" si="1810"/>
        <v>352</v>
      </c>
      <c r="E27777" s="815">
        <v>2035</v>
      </c>
    </row>
    <row r="27778" spans="1:5">
      <c r="A27778" s="816">
        <f t="shared" si="1809"/>
        <v>49669</v>
      </c>
      <c r="B27778" s="815">
        <f t="shared" si="1806"/>
        <v>360</v>
      </c>
      <c r="C27778" s="815">
        <f t="shared" si="1807"/>
        <v>6</v>
      </c>
      <c r="D27778" s="815">
        <f t="shared" si="1810"/>
        <v>351</v>
      </c>
      <c r="E27778" s="815">
        <v>2035</v>
      </c>
    </row>
    <row r="27779" spans="1:5">
      <c r="A27779" s="816">
        <f t="shared" si="1809"/>
        <v>49670</v>
      </c>
      <c r="B27779" s="815">
        <f t="shared" si="1806"/>
        <v>361</v>
      </c>
      <c r="C27779" s="815">
        <f t="shared" si="1807"/>
        <v>5</v>
      </c>
      <c r="D27779" s="815">
        <f t="shared" si="1810"/>
        <v>350</v>
      </c>
      <c r="E27779" s="815">
        <v>2035</v>
      </c>
    </row>
    <row r="27780" spans="1:5">
      <c r="A27780" s="816">
        <f t="shared" si="1809"/>
        <v>49671</v>
      </c>
      <c r="B27780" s="815">
        <f t="shared" si="1806"/>
        <v>362</v>
      </c>
      <c r="C27780" s="815">
        <f t="shared" si="1807"/>
        <v>4</v>
      </c>
      <c r="D27780" s="815">
        <f t="shared" si="1810"/>
        <v>349</v>
      </c>
      <c r="E27780" s="815">
        <v>2035</v>
      </c>
    </row>
    <row r="27781" spans="1:5">
      <c r="A27781" s="816">
        <f t="shared" si="1809"/>
        <v>49672</v>
      </c>
      <c r="B27781" s="815">
        <f t="shared" si="1806"/>
        <v>363</v>
      </c>
      <c r="C27781" s="815">
        <f t="shared" si="1807"/>
        <v>3</v>
      </c>
      <c r="D27781" s="815">
        <f t="shared" si="1810"/>
        <v>348</v>
      </c>
      <c r="E27781" s="815">
        <v>2035</v>
      </c>
    </row>
    <row r="27782" spans="1:5">
      <c r="A27782" s="816">
        <f t="shared" si="1809"/>
        <v>49673</v>
      </c>
      <c r="B27782" s="815">
        <f t="shared" si="1806"/>
        <v>364</v>
      </c>
      <c r="C27782" s="815">
        <f t="shared" si="1807"/>
        <v>2</v>
      </c>
      <c r="D27782" s="815">
        <f t="shared" si="1810"/>
        <v>347</v>
      </c>
      <c r="E27782" s="815">
        <v>2035</v>
      </c>
    </row>
    <row r="27783" spans="1:5">
      <c r="A27783" s="816">
        <f t="shared" si="1809"/>
        <v>49674</v>
      </c>
      <c r="B27783" s="815">
        <f t="shared" si="1806"/>
        <v>365</v>
      </c>
      <c r="C27783" s="815">
        <f t="shared" si="1807"/>
        <v>1</v>
      </c>
      <c r="D27783" s="815">
        <f t="shared" si="1810"/>
        <v>346</v>
      </c>
      <c r="E27783" s="815">
        <v>2035</v>
      </c>
    </row>
    <row r="27784" spans="1:5">
      <c r="A27784" s="816">
        <f t="shared" si="1809"/>
        <v>49675</v>
      </c>
      <c r="B27784" s="815">
        <v>1</v>
      </c>
      <c r="C27784" s="815">
        <v>366</v>
      </c>
      <c r="D27784" s="815">
        <f t="shared" si="1810"/>
        <v>345</v>
      </c>
      <c r="E27784" s="815">
        <v>2036</v>
      </c>
    </row>
    <row r="27785" spans="1:5">
      <c r="A27785" s="816">
        <f t="shared" si="1809"/>
        <v>49676</v>
      </c>
      <c r="B27785" s="815">
        <f t="shared" si="1809"/>
        <v>2</v>
      </c>
      <c r="C27785" s="815">
        <f t="shared" ref="C27785:C27828" si="1811">C27784-1</f>
        <v>365</v>
      </c>
      <c r="D27785" s="815">
        <f t="shared" si="1810"/>
        <v>344</v>
      </c>
      <c r="E27785" s="815">
        <v>2036</v>
      </c>
    </row>
    <row r="27786" spans="1:5">
      <c r="A27786" s="816">
        <f t="shared" si="1809"/>
        <v>49677</v>
      </c>
      <c r="B27786" s="815">
        <f t="shared" ref="B27786:B27828" si="1812">B27785+1</f>
        <v>3</v>
      </c>
      <c r="C27786" s="815">
        <f t="shared" si="1811"/>
        <v>364</v>
      </c>
      <c r="D27786" s="815">
        <f t="shared" si="1810"/>
        <v>343</v>
      </c>
      <c r="E27786" s="815">
        <v>2036</v>
      </c>
    </row>
    <row r="27787" spans="1:5">
      <c r="A27787" s="816">
        <f t="shared" si="1809"/>
        <v>49678</v>
      </c>
      <c r="B27787" s="815">
        <f t="shared" si="1812"/>
        <v>4</v>
      </c>
      <c r="C27787" s="815">
        <f t="shared" si="1811"/>
        <v>363</v>
      </c>
      <c r="D27787" s="815">
        <f t="shared" si="1810"/>
        <v>342</v>
      </c>
      <c r="E27787" s="815">
        <v>2036</v>
      </c>
    </row>
    <row r="27788" spans="1:5">
      <c r="A27788" s="816">
        <f t="shared" si="1809"/>
        <v>49679</v>
      </c>
      <c r="B27788" s="815">
        <f t="shared" si="1812"/>
        <v>5</v>
      </c>
      <c r="C27788" s="815">
        <f t="shared" si="1811"/>
        <v>362</v>
      </c>
      <c r="D27788" s="815">
        <f t="shared" si="1810"/>
        <v>341</v>
      </c>
      <c r="E27788" s="815">
        <v>2036</v>
      </c>
    </row>
    <row r="27789" spans="1:5">
      <c r="A27789" s="816">
        <f t="shared" si="1809"/>
        <v>49680</v>
      </c>
      <c r="B27789" s="815">
        <f t="shared" si="1812"/>
        <v>6</v>
      </c>
      <c r="C27789" s="815">
        <f t="shared" si="1811"/>
        <v>361</v>
      </c>
      <c r="D27789" s="815">
        <f t="shared" si="1810"/>
        <v>340</v>
      </c>
      <c r="E27789" s="815">
        <v>2036</v>
      </c>
    </row>
    <row r="27790" spans="1:5">
      <c r="A27790" s="816">
        <f t="shared" si="1809"/>
        <v>49681</v>
      </c>
      <c r="B27790" s="815">
        <f t="shared" si="1812"/>
        <v>7</v>
      </c>
      <c r="C27790" s="815">
        <f t="shared" si="1811"/>
        <v>360</v>
      </c>
      <c r="D27790" s="815">
        <f t="shared" si="1810"/>
        <v>339</v>
      </c>
      <c r="E27790" s="815">
        <v>2036</v>
      </c>
    </row>
    <row r="27791" spans="1:5">
      <c r="A27791" s="816">
        <f t="shared" si="1809"/>
        <v>49682</v>
      </c>
      <c r="B27791" s="815">
        <f t="shared" si="1812"/>
        <v>8</v>
      </c>
      <c r="C27791" s="815">
        <f t="shared" si="1811"/>
        <v>359</v>
      </c>
      <c r="D27791" s="815">
        <f t="shared" si="1810"/>
        <v>338</v>
      </c>
      <c r="E27791" s="815">
        <v>2036</v>
      </c>
    </row>
    <row r="27792" spans="1:5">
      <c r="A27792" s="816">
        <f t="shared" si="1809"/>
        <v>49683</v>
      </c>
      <c r="B27792" s="815">
        <f t="shared" si="1812"/>
        <v>9</v>
      </c>
      <c r="C27792" s="815">
        <f t="shared" si="1811"/>
        <v>358</v>
      </c>
      <c r="D27792" s="815">
        <f t="shared" si="1810"/>
        <v>337</v>
      </c>
      <c r="E27792" s="815">
        <v>2036</v>
      </c>
    </row>
    <row r="27793" spans="1:5">
      <c r="A27793" s="816">
        <f t="shared" si="1809"/>
        <v>49684</v>
      </c>
      <c r="B27793" s="815">
        <f t="shared" si="1812"/>
        <v>10</v>
      </c>
      <c r="C27793" s="815">
        <f t="shared" si="1811"/>
        <v>357</v>
      </c>
      <c r="D27793" s="815">
        <f t="shared" si="1810"/>
        <v>336</v>
      </c>
      <c r="E27793" s="815">
        <v>2036</v>
      </c>
    </row>
    <row r="27794" spans="1:5">
      <c r="A27794" s="816">
        <f t="shared" si="1809"/>
        <v>49685</v>
      </c>
      <c r="B27794" s="815">
        <f t="shared" si="1812"/>
        <v>11</v>
      </c>
      <c r="C27794" s="815">
        <f t="shared" si="1811"/>
        <v>356</v>
      </c>
      <c r="D27794" s="815">
        <f t="shared" si="1810"/>
        <v>335</v>
      </c>
      <c r="E27794" s="815">
        <v>2036</v>
      </c>
    </row>
    <row r="27795" spans="1:5">
      <c r="A27795" s="816">
        <f t="shared" si="1809"/>
        <v>49686</v>
      </c>
      <c r="B27795" s="815">
        <f t="shared" si="1812"/>
        <v>12</v>
      </c>
      <c r="C27795" s="815">
        <f t="shared" si="1811"/>
        <v>355</v>
      </c>
      <c r="D27795" s="815">
        <f t="shared" si="1810"/>
        <v>334</v>
      </c>
      <c r="E27795" s="815">
        <v>2036</v>
      </c>
    </row>
    <row r="27796" spans="1:5">
      <c r="A27796" s="816">
        <f t="shared" si="1809"/>
        <v>49687</v>
      </c>
      <c r="B27796" s="815">
        <f t="shared" si="1812"/>
        <v>13</v>
      </c>
      <c r="C27796" s="815">
        <f t="shared" si="1811"/>
        <v>354</v>
      </c>
      <c r="D27796" s="815">
        <f t="shared" si="1810"/>
        <v>333</v>
      </c>
      <c r="E27796" s="815">
        <v>2036</v>
      </c>
    </row>
    <row r="27797" spans="1:5">
      <c r="A27797" s="816">
        <f t="shared" si="1809"/>
        <v>49688</v>
      </c>
      <c r="B27797" s="815">
        <f t="shared" si="1812"/>
        <v>14</v>
      </c>
      <c r="C27797" s="815">
        <f t="shared" si="1811"/>
        <v>353</v>
      </c>
      <c r="D27797" s="815">
        <f t="shared" si="1810"/>
        <v>332</v>
      </c>
      <c r="E27797" s="815">
        <v>2036</v>
      </c>
    </row>
    <row r="27798" spans="1:5">
      <c r="A27798" s="816">
        <f t="shared" si="1809"/>
        <v>49689</v>
      </c>
      <c r="B27798" s="815">
        <f t="shared" si="1812"/>
        <v>15</v>
      </c>
      <c r="C27798" s="815">
        <f t="shared" si="1811"/>
        <v>352</v>
      </c>
      <c r="D27798" s="815">
        <f t="shared" si="1810"/>
        <v>331</v>
      </c>
      <c r="E27798" s="815">
        <v>2036</v>
      </c>
    </row>
    <row r="27799" spans="1:5">
      <c r="A27799" s="816">
        <f t="shared" si="1809"/>
        <v>49690</v>
      </c>
      <c r="B27799" s="815">
        <f t="shared" si="1812"/>
        <v>16</v>
      </c>
      <c r="C27799" s="815">
        <f t="shared" si="1811"/>
        <v>351</v>
      </c>
      <c r="D27799" s="815">
        <f t="shared" si="1810"/>
        <v>330</v>
      </c>
      <c r="E27799" s="815">
        <v>2036</v>
      </c>
    </row>
    <row r="27800" spans="1:5">
      <c r="A27800" s="816">
        <f t="shared" si="1809"/>
        <v>49691</v>
      </c>
      <c r="B27800" s="815">
        <f t="shared" si="1812"/>
        <v>17</v>
      </c>
      <c r="C27800" s="815">
        <f t="shared" si="1811"/>
        <v>350</v>
      </c>
      <c r="D27800" s="815">
        <f t="shared" si="1810"/>
        <v>329</v>
      </c>
      <c r="E27800" s="815">
        <v>2036</v>
      </c>
    </row>
    <row r="27801" spans="1:5">
      <c r="A27801" s="816">
        <f t="shared" si="1809"/>
        <v>49692</v>
      </c>
      <c r="B27801" s="815">
        <f t="shared" si="1812"/>
        <v>18</v>
      </c>
      <c r="C27801" s="815">
        <f t="shared" si="1811"/>
        <v>349</v>
      </c>
      <c r="D27801" s="815">
        <f t="shared" si="1810"/>
        <v>328</v>
      </c>
      <c r="E27801" s="815">
        <v>2036</v>
      </c>
    </row>
    <row r="27802" spans="1:5">
      <c r="A27802" s="816">
        <f t="shared" si="1809"/>
        <v>49693</v>
      </c>
      <c r="B27802" s="815">
        <f t="shared" si="1812"/>
        <v>19</v>
      </c>
      <c r="C27802" s="815">
        <f t="shared" si="1811"/>
        <v>348</v>
      </c>
      <c r="D27802" s="815">
        <f t="shared" si="1810"/>
        <v>327</v>
      </c>
      <c r="E27802" s="815">
        <v>2036</v>
      </c>
    </row>
    <row r="27803" spans="1:5">
      <c r="A27803" s="816">
        <f t="shared" si="1809"/>
        <v>49694</v>
      </c>
      <c r="B27803" s="815">
        <f t="shared" si="1812"/>
        <v>20</v>
      </c>
      <c r="C27803" s="815">
        <f t="shared" si="1811"/>
        <v>347</v>
      </c>
      <c r="D27803" s="815">
        <f t="shared" si="1810"/>
        <v>326</v>
      </c>
      <c r="E27803" s="815">
        <v>2036</v>
      </c>
    </row>
    <row r="27804" spans="1:5">
      <c r="A27804" s="816">
        <f t="shared" si="1809"/>
        <v>49695</v>
      </c>
      <c r="B27804" s="815">
        <f t="shared" si="1812"/>
        <v>21</v>
      </c>
      <c r="C27804" s="815">
        <f t="shared" si="1811"/>
        <v>346</v>
      </c>
      <c r="D27804" s="815">
        <f t="shared" si="1810"/>
        <v>325</v>
      </c>
      <c r="E27804" s="815">
        <v>2036</v>
      </c>
    </row>
    <row r="27805" spans="1:5">
      <c r="A27805" s="816">
        <f t="shared" si="1809"/>
        <v>49696</v>
      </c>
      <c r="B27805" s="815">
        <f t="shared" si="1812"/>
        <v>22</v>
      </c>
      <c r="C27805" s="815">
        <f t="shared" si="1811"/>
        <v>345</v>
      </c>
      <c r="D27805" s="815">
        <f t="shared" si="1810"/>
        <v>324</v>
      </c>
      <c r="E27805" s="815">
        <v>2036</v>
      </c>
    </row>
    <row r="27806" spans="1:5">
      <c r="A27806" s="816">
        <f t="shared" si="1809"/>
        <v>49697</v>
      </c>
      <c r="B27806" s="815">
        <f t="shared" si="1812"/>
        <v>23</v>
      </c>
      <c r="C27806" s="815">
        <f t="shared" si="1811"/>
        <v>344</v>
      </c>
      <c r="D27806" s="815">
        <f t="shared" si="1810"/>
        <v>323</v>
      </c>
      <c r="E27806" s="815">
        <v>2036</v>
      </c>
    </row>
    <row r="27807" spans="1:5">
      <c r="A27807" s="816">
        <f t="shared" si="1809"/>
        <v>49698</v>
      </c>
      <c r="B27807" s="815">
        <f t="shared" si="1812"/>
        <v>24</v>
      </c>
      <c r="C27807" s="815">
        <f t="shared" si="1811"/>
        <v>343</v>
      </c>
      <c r="D27807" s="815">
        <f t="shared" si="1810"/>
        <v>322</v>
      </c>
      <c r="E27807" s="815">
        <v>2036</v>
      </c>
    </row>
    <row r="27808" spans="1:5">
      <c r="A27808" s="816">
        <f t="shared" si="1809"/>
        <v>49699</v>
      </c>
      <c r="B27808" s="815">
        <f t="shared" si="1812"/>
        <v>25</v>
      </c>
      <c r="C27808" s="815">
        <f t="shared" si="1811"/>
        <v>342</v>
      </c>
      <c r="D27808" s="815">
        <f t="shared" si="1810"/>
        <v>321</v>
      </c>
      <c r="E27808" s="815">
        <v>2036</v>
      </c>
    </row>
    <row r="27809" spans="1:5">
      <c r="A27809" s="816">
        <f t="shared" si="1809"/>
        <v>49700</v>
      </c>
      <c r="B27809" s="815">
        <f t="shared" si="1812"/>
        <v>26</v>
      </c>
      <c r="C27809" s="815">
        <f t="shared" si="1811"/>
        <v>341</v>
      </c>
      <c r="D27809" s="815">
        <f t="shared" si="1810"/>
        <v>320</v>
      </c>
      <c r="E27809" s="815">
        <v>2036</v>
      </c>
    </row>
    <row r="27810" spans="1:5">
      <c r="A27810" s="816">
        <f t="shared" si="1809"/>
        <v>49701</v>
      </c>
      <c r="B27810" s="815">
        <f t="shared" si="1812"/>
        <v>27</v>
      </c>
      <c r="C27810" s="815">
        <f t="shared" si="1811"/>
        <v>340</v>
      </c>
      <c r="D27810" s="815">
        <f t="shared" si="1810"/>
        <v>319</v>
      </c>
      <c r="E27810" s="815">
        <v>2036</v>
      </c>
    </row>
    <row r="27811" spans="1:5">
      <c r="A27811" s="816">
        <f t="shared" si="1809"/>
        <v>49702</v>
      </c>
      <c r="B27811" s="815">
        <f t="shared" si="1812"/>
        <v>28</v>
      </c>
      <c r="C27811" s="815">
        <f t="shared" si="1811"/>
        <v>339</v>
      </c>
      <c r="D27811" s="815">
        <f t="shared" si="1810"/>
        <v>318</v>
      </c>
      <c r="E27811" s="815">
        <v>2036</v>
      </c>
    </row>
    <row r="27812" spans="1:5">
      <c r="A27812" s="816">
        <f t="shared" si="1809"/>
        <v>49703</v>
      </c>
      <c r="B27812" s="815">
        <f t="shared" si="1812"/>
        <v>29</v>
      </c>
      <c r="C27812" s="815">
        <f t="shared" si="1811"/>
        <v>338</v>
      </c>
      <c r="D27812" s="815">
        <f t="shared" si="1810"/>
        <v>317</v>
      </c>
      <c r="E27812" s="815">
        <v>2036</v>
      </c>
    </row>
    <row r="27813" spans="1:5">
      <c r="A27813" s="816">
        <f t="shared" si="1809"/>
        <v>49704</v>
      </c>
      <c r="B27813" s="815">
        <f t="shared" si="1812"/>
        <v>30</v>
      </c>
      <c r="C27813" s="815">
        <f t="shared" si="1811"/>
        <v>337</v>
      </c>
      <c r="D27813" s="815">
        <f t="shared" si="1810"/>
        <v>316</v>
      </c>
      <c r="E27813" s="815">
        <v>2036</v>
      </c>
    </row>
    <row r="27814" spans="1:5">
      <c r="A27814" s="816">
        <f t="shared" si="1809"/>
        <v>49705</v>
      </c>
      <c r="B27814" s="815">
        <f t="shared" si="1812"/>
        <v>31</v>
      </c>
      <c r="C27814" s="815">
        <f t="shared" si="1811"/>
        <v>336</v>
      </c>
      <c r="D27814" s="815">
        <f t="shared" si="1810"/>
        <v>315</v>
      </c>
      <c r="E27814" s="815">
        <v>2036</v>
      </c>
    </row>
    <row r="27815" spans="1:5">
      <c r="A27815" s="816">
        <f t="shared" si="1809"/>
        <v>49706</v>
      </c>
      <c r="B27815" s="815">
        <f t="shared" si="1812"/>
        <v>32</v>
      </c>
      <c r="C27815" s="815">
        <f t="shared" si="1811"/>
        <v>335</v>
      </c>
      <c r="D27815" s="815">
        <f t="shared" si="1810"/>
        <v>314</v>
      </c>
      <c r="E27815" s="815">
        <v>2036</v>
      </c>
    </row>
    <row r="27816" spans="1:5">
      <c r="A27816" s="816">
        <f t="shared" si="1809"/>
        <v>49707</v>
      </c>
      <c r="B27816" s="815">
        <f t="shared" si="1812"/>
        <v>33</v>
      </c>
      <c r="C27816" s="815">
        <f t="shared" si="1811"/>
        <v>334</v>
      </c>
      <c r="D27816" s="815">
        <f t="shared" si="1810"/>
        <v>313</v>
      </c>
      <c r="E27816" s="815">
        <v>2036</v>
      </c>
    </row>
    <row r="27817" spans="1:5">
      <c r="A27817" s="816">
        <f t="shared" si="1809"/>
        <v>49708</v>
      </c>
      <c r="B27817" s="815">
        <f t="shared" si="1812"/>
        <v>34</v>
      </c>
      <c r="C27817" s="815">
        <f t="shared" si="1811"/>
        <v>333</v>
      </c>
      <c r="D27817" s="815">
        <f t="shared" si="1810"/>
        <v>312</v>
      </c>
      <c r="E27817" s="815">
        <v>2036</v>
      </c>
    </row>
    <row r="27818" spans="1:5">
      <c r="A27818" s="816">
        <f t="shared" si="1809"/>
        <v>49709</v>
      </c>
      <c r="B27818" s="815">
        <f t="shared" si="1812"/>
        <v>35</v>
      </c>
      <c r="C27818" s="815">
        <f t="shared" si="1811"/>
        <v>332</v>
      </c>
      <c r="D27818" s="815">
        <f t="shared" si="1810"/>
        <v>311</v>
      </c>
      <c r="E27818" s="815">
        <v>2036</v>
      </c>
    </row>
    <row r="27819" spans="1:5">
      <c r="A27819" s="816">
        <f t="shared" si="1809"/>
        <v>49710</v>
      </c>
      <c r="B27819" s="815">
        <f t="shared" si="1812"/>
        <v>36</v>
      </c>
      <c r="C27819" s="815">
        <f t="shared" si="1811"/>
        <v>331</v>
      </c>
      <c r="D27819" s="815">
        <f t="shared" si="1810"/>
        <v>310</v>
      </c>
      <c r="E27819" s="815">
        <v>2036</v>
      </c>
    </row>
    <row r="27820" spans="1:5">
      <c r="A27820" s="816">
        <f t="shared" si="1809"/>
        <v>49711</v>
      </c>
      <c r="B27820" s="815">
        <f t="shared" si="1812"/>
        <v>37</v>
      </c>
      <c r="C27820" s="815">
        <f t="shared" si="1811"/>
        <v>330</v>
      </c>
      <c r="D27820" s="815">
        <f t="shared" si="1810"/>
        <v>309</v>
      </c>
      <c r="E27820" s="815">
        <v>2036</v>
      </c>
    </row>
    <row r="27821" spans="1:5">
      <c r="A27821" s="816">
        <f t="shared" si="1809"/>
        <v>49712</v>
      </c>
      <c r="B27821" s="815">
        <f t="shared" si="1812"/>
        <v>38</v>
      </c>
      <c r="C27821" s="815">
        <f t="shared" si="1811"/>
        <v>329</v>
      </c>
      <c r="D27821" s="815">
        <f t="shared" si="1810"/>
        <v>308</v>
      </c>
      <c r="E27821" s="815">
        <v>2036</v>
      </c>
    </row>
    <row r="27822" spans="1:5">
      <c r="A27822" s="816">
        <f t="shared" si="1809"/>
        <v>49713</v>
      </c>
      <c r="B27822" s="815">
        <f t="shared" si="1812"/>
        <v>39</v>
      </c>
      <c r="C27822" s="815">
        <f t="shared" si="1811"/>
        <v>328</v>
      </c>
      <c r="D27822" s="815">
        <f t="shared" si="1810"/>
        <v>307</v>
      </c>
      <c r="E27822" s="815">
        <v>2036</v>
      </c>
    </row>
    <row r="27823" spans="1:5">
      <c r="A27823" s="816">
        <f t="shared" si="1809"/>
        <v>49714</v>
      </c>
      <c r="B27823" s="815">
        <f t="shared" si="1812"/>
        <v>40</v>
      </c>
      <c r="C27823" s="815">
        <f t="shared" si="1811"/>
        <v>327</v>
      </c>
      <c r="D27823" s="815">
        <f t="shared" si="1810"/>
        <v>306</v>
      </c>
      <c r="E27823" s="815">
        <v>2036</v>
      </c>
    </row>
    <row r="27824" spans="1:5">
      <c r="A27824" s="816">
        <f t="shared" si="1809"/>
        <v>49715</v>
      </c>
      <c r="B27824" s="815">
        <f t="shared" si="1812"/>
        <v>41</v>
      </c>
      <c r="C27824" s="815">
        <f t="shared" si="1811"/>
        <v>326</v>
      </c>
      <c r="D27824" s="815">
        <f t="shared" si="1810"/>
        <v>305</v>
      </c>
      <c r="E27824" s="815">
        <v>2036</v>
      </c>
    </row>
    <row r="27825" spans="1:5">
      <c r="A27825" s="816">
        <f t="shared" si="1809"/>
        <v>49716</v>
      </c>
      <c r="B27825" s="815">
        <f t="shared" si="1812"/>
        <v>42</v>
      </c>
      <c r="C27825" s="815">
        <f t="shared" si="1811"/>
        <v>325</v>
      </c>
      <c r="D27825" s="815">
        <f t="shared" si="1810"/>
        <v>304</v>
      </c>
      <c r="E27825" s="815">
        <v>2036</v>
      </c>
    </row>
    <row r="27826" spans="1:5">
      <c r="A27826" s="816">
        <f t="shared" si="1809"/>
        <v>49717</v>
      </c>
      <c r="B27826" s="815">
        <f t="shared" si="1812"/>
        <v>43</v>
      </c>
      <c r="C27826" s="815">
        <f t="shared" si="1811"/>
        <v>324</v>
      </c>
      <c r="D27826" s="815">
        <f t="shared" si="1810"/>
        <v>303</v>
      </c>
      <c r="E27826" s="815">
        <v>2036</v>
      </c>
    </row>
    <row r="27827" spans="1:5">
      <c r="A27827" s="816">
        <f t="shared" ref="A27827:A27890" si="1813">A27826+1</f>
        <v>49718</v>
      </c>
      <c r="B27827" s="815">
        <f t="shared" si="1812"/>
        <v>44</v>
      </c>
      <c r="C27827" s="815">
        <f t="shared" si="1811"/>
        <v>323</v>
      </c>
      <c r="D27827" s="815">
        <f t="shared" si="1810"/>
        <v>302</v>
      </c>
      <c r="E27827" s="815">
        <v>2036</v>
      </c>
    </row>
    <row r="27828" spans="1:5">
      <c r="A27828" s="816">
        <f t="shared" si="1813"/>
        <v>49719</v>
      </c>
      <c r="B27828" s="815">
        <f t="shared" si="1812"/>
        <v>45</v>
      </c>
      <c r="C27828" s="815">
        <f t="shared" si="1811"/>
        <v>322</v>
      </c>
      <c r="D27828" s="815">
        <f t="shared" si="1810"/>
        <v>301</v>
      </c>
      <c r="E27828" s="815">
        <v>2036</v>
      </c>
    </row>
    <row r="27829" spans="1:5">
      <c r="A27829" s="816">
        <f t="shared" si="1813"/>
        <v>49720</v>
      </c>
      <c r="B27829" s="815">
        <f t="shared" ref="B27829:B27892" si="1814">B27828+1</f>
        <v>46</v>
      </c>
      <c r="C27829" s="815">
        <f t="shared" ref="C27829:C27892" si="1815">C27828-1</f>
        <v>321</v>
      </c>
      <c r="D27829" s="815">
        <f t="shared" ref="D27829:D27892" si="1816">D27828-1</f>
        <v>300</v>
      </c>
      <c r="E27829" s="815">
        <v>2036</v>
      </c>
    </row>
    <row r="27830" spans="1:5">
      <c r="A27830" s="816">
        <f t="shared" si="1813"/>
        <v>49721</v>
      </c>
      <c r="B27830" s="815">
        <f t="shared" si="1814"/>
        <v>47</v>
      </c>
      <c r="C27830" s="815">
        <f t="shared" si="1815"/>
        <v>320</v>
      </c>
      <c r="D27830" s="815">
        <f t="shared" si="1816"/>
        <v>299</v>
      </c>
      <c r="E27830" s="815">
        <v>2036</v>
      </c>
    </row>
    <row r="27831" spans="1:5">
      <c r="A27831" s="816">
        <f t="shared" si="1813"/>
        <v>49722</v>
      </c>
      <c r="B27831" s="815">
        <f t="shared" si="1814"/>
        <v>48</v>
      </c>
      <c r="C27831" s="815">
        <f t="shared" si="1815"/>
        <v>319</v>
      </c>
      <c r="D27831" s="815">
        <f t="shared" si="1816"/>
        <v>298</v>
      </c>
      <c r="E27831" s="815">
        <v>2036</v>
      </c>
    </row>
    <row r="27832" spans="1:5">
      <c r="A27832" s="816">
        <f t="shared" si="1813"/>
        <v>49723</v>
      </c>
      <c r="B27832" s="815">
        <f t="shared" si="1814"/>
        <v>49</v>
      </c>
      <c r="C27832" s="815">
        <f t="shared" si="1815"/>
        <v>318</v>
      </c>
      <c r="D27832" s="815">
        <f t="shared" si="1816"/>
        <v>297</v>
      </c>
      <c r="E27832" s="815">
        <v>2036</v>
      </c>
    </row>
    <row r="27833" spans="1:5">
      <c r="A27833" s="816">
        <f t="shared" si="1813"/>
        <v>49724</v>
      </c>
      <c r="B27833" s="815">
        <f t="shared" si="1814"/>
        <v>50</v>
      </c>
      <c r="C27833" s="815">
        <f t="shared" si="1815"/>
        <v>317</v>
      </c>
      <c r="D27833" s="815">
        <f t="shared" si="1816"/>
        <v>296</v>
      </c>
      <c r="E27833" s="815">
        <v>2036</v>
      </c>
    </row>
    <row r="27834" spans="1:5">
      <c r="A27834" s="816">
        <f t="shared" si="1813"/>
        <v>49725</v>
      </c>
      <c r="B27834" s="815">
        <f t="shared" si="1814"/>
        <v>51</v>
      </c>
      <c r="C27834" s="815">
        <f t="shared" si="1815"/>
        <v>316</v>
      </c>
      <c r="D27834" s="815">
        <f t="shared" si="1816"/>
        <v>295</v>
      </c>
      <c r="E27834" s="815">
        <v>2036</v>
      </c>
    </row>
    <row r="27835" spans="1:5">
      <c r="A27835" s="816">
        <f t="shared" si="1813"/>
        <v>49726</v>
      </c>
      <c r="B27835" s="815">
        <f t="shared" si="1814"/>
        <v>52</v>
      </c>
      <c r="C27835" s="815">
        <f t="shared" si="1815"/>
        <v>315</v>
      </c>
      <c r="D27835" s="815">
        <f t="shared" si="1816"/>
        <v>294</v>
      </c>
      <c r="E27835" s="815">
        <v>2036</v>
      </c>
    </row>
    <row r="27836" spans="1:5">
      <c r="A27836" s="816">
        <f t="shared" si="1813"/>
        <v>49727</v>
      </c>
      <c r="B27836" s="815">
        <f t="shared" si="1814"/>
        <v>53</v>
      </c>
      <c r="C27836" s="815">
        <f t="shared" si="1815"/>
        <v>314</v>
      </c>
      <c r="D27836" s="815">
        <f t="shared" si="1816"/>
        <v>293</v>
      </c>
      <c r="E27836" s="815">
        <v>2036</v>
      </c>
    </row>
    <row r="27837" spans="1:5">
      <c r="A27837" s="816">
        <f t="shared" si="1813"/>
        <v>49728</v>
      </c>
      <c r="B27837" s="815">
        <f t="shared" si="1814"/>
        <v>54</v>
      </c>
      <c r="C27837" s="815">
        <f t="shared" si="1815"/>
        <v>313</v>
      </c>
      <c r="D27837" s="815">
        <f t="shared" si="1816"/>
        <v>292</v>
      </c>
      <c r="E27837" s="815">
        <v>2036</v>
      </c>
    </row>
    <row r="27838" spans="1:5">
      <c r="A27838" s="816">
        <f t="shared" si="1813"/>
        <v>49729</v>
      </c>
      <c r="B27838" s="815">
        <f t="shared" si="1814"/>
        <v>55</v>
      </c>
      <c r="C27838" s="815">
        <f t="shared" si="1815"/>
        <v>312</v>
      </c>
      <c r="D27838" s="815">
        <f t="shared" si="1816"/>
        <v>291</v>
      </c>
      <c r="E27838" s="815">
        <v>2036</v>
      </c>
    </row>
    <row r="27839" spans="1:5">
      <c r="A27839" s="816">
        <f t="shared" si="1813"/>
        <v>49730</v>
      </c>
      <c r="B27839" s="815">
        <f t="shared" si="1814"/>
        <v>56</v>
      </c>
      <c r="C27839" s="815">
        <f t="shared" si="1815"/>
        <v>311</v>
      </c>
      <c r="D27839" s="815">
        <f t="shared" si="1816"/>
        <v>290</v>
      </c>
      <c r="E27839" s="815">
        <v>2036</v>
      </c>
    </row>
    <row r="27840" spans="1:5">
      <c r="A27840" s="816">
        <f t="shared" si="1813"/>
        <v>49731</v>
      </c>
      <c r="B27840" s="815">
        <f t="shared" si="1814"/>
        <v>57</v>
      </c>
      <c r="C27840" s="815">
        <f t="shared" si="1815"/>
        <v>310</v>
      </c>
      <c r="D27840" s="815">
        <f t="shared" si="1816"/>
        <v>289</v>
      </c>
      <c r="E27840" s="815">
        <v>2036</v>
      </c>
    </row>
    <row r="27841" spans="1:5">
      <c r="A27841" s="816">
        <f t="shared" si="1813"/>
        <v>49732</v>
      </c>
      <c r="B27841" s="815">
        <f t="shared" si="1814"/>
        <v>58</v>
      </c>
      <c r="C27841" s="815">
        <f t="shared" si="1815"/>
        <v>309</v>
      </c>
      <c r="D27841" s="815">
        <f t="shared" si="1816"/>
        <v>288</v>
      </c>
      <c r="E27841" s="815">
        <v>2036</v>
      </c>
    </row>
    <row r="27842" spans="1:5">
      <c r="A27842" s="816">
        <f t="shared" si="1813"/>
        <v>49733</v>
      </c>
      <c r="B27842" s="815">
        <f t="shared" si="1814"/>
        <v>59</v>
      </c>
      <c r="C27842" s="815">
        <f t="shared" si="1815"/>
        <v>308</v>
      </c>
      <c r="D27842" s="815">
        <f t="shared" si="1816"/>
        <v>287</v>
      </c>
      <c r="E27842" s="815">
        <v>2036</v>
      </c>
    </row>
    <row r="27843" spans="1:5">
      <c r="A27843" s="816">
        <f t="shared" si="1813"/>
        <v>49734</v>
      </c>
      <c r="B27843" s="815">
        <f t="shared" si="1814"/>
        <v>60</v>
      </c>
      <c r="C27843" s="815">
        <f t="shared" si="1815"/>
        <v>307</v>
      </c>
      <c r="D27843" s="815">
        <f t="shared" si="1816"/>
        <v>286</v>
      </c>
      <c r="E27843" s="815">
        <v>2036</v>
      </c>
    </row>
    <row r="27844" spans="1:5">
      <c r="A27844" s="816">
        <f t="shared" si="1813"/>
        <v>49735</v>
      </c>
      <c r="B27844" s="815">
        <f t="shared" si="1814"/>
        <v>61</v>
      </c>
      <c r="C27844" s="815">
        <f t="shared" si="1815"/>
        <v>306</v>
      </c>
      <c r="D27844" s="815">
        <f t="shared" si="1816"/>
        <v>285</v>
      </c>
      <c r="E27844" s="815">
        <v>2036</v>
      </c>
    </row>
    <row r="27845" spans="1:5">
      <c r="A27845" s="816">
        <f t="shared" si="1813"/>
        <v>49736</v>
      </c>
      <c r="B27845" s="815">
        <f t="shared" si="1814"/>
        <v>62</v>
      </c>
      <c r="C27845" s="815">
        <f t="shared" si="1815"/>
        <v>305</v>
      </c>
      <c r="D27845" s="815">
        <f t="shared" si="1816"/>
        <v>284</v>
      </c>
      <c r="E27845" s="815">
        <v>2036</v>
      </c>
    </row>
    <row r="27846" spans="1:5">
      <c r="A27846" s="816">
        <f t="shared" si="1813"/>
        <v>49737</v>
      </c>
      <c r="B27846" s="815">
        <f t="shared" si="1814"/>
        <v>63</v>
      </c>
      <c r="C27846" s="815">
        <f t="shared" si="1815"/>
        <v>304</v>
      </c>
      <c r="D27846" s="815">
        <f t="shared" si="1816"/>
        <v>283</v>
      </c>
      <c r="E27846" s="815">
        <v>2036</v>
      </c>
    </row>
    <row r="27847" spans="1:5">
      <c r="A27847" s="816">
        <f t="shared" si="1813"/>
        <v>49738</v>
      </c>
      <c r="B27847" s="815">
        <f t="shared" si="1814"/>
        <v>64</v>
      </c>
      <c r="C27847" s="815">
        <f t="shared" si="1815"/>
        <v>303</v>
      </c>
      <c r="D27847" s="815">
        <f t="shared" si="1816"/>
        <v>282</v>
      </c>
      <c r="E27847" s="815">
        <v>2036</v>
      </c>
    </row>
    <row r="27848" spans="1:5">
      <c r="A27848" s="816">
        <f t="shared" si="1813"/>
        <v>49739</v>
      </c>
      <c r="B27848" s="815">
        <f t="shared" si="1814"/>
        <v>65</v>
      </c>
      <c r="C27848" s="815">
        <f t="shared" si="1815"/>
        <v>302</v>
      </c>
      <c r="D27848" s="815">
        <f t="shared" si="1816"/>
        <v>281</v>
      </c>
      <c r="E27848" s="815">
        <v>2036</v>
      </c>
    </row>
    <row r="27849" spans="1:5">
      <c r="A27849" s="816">
        <f t="shared" si="1813"/>
        <v>49740</v>
      </c>
      <c r="B27849" s="815">
        <f t="shared" si="1814"/>
        <v>66</v>
      </c>
      <c r="C27849" s="815">
        <f t="shared" si="1815"/>
        <v>301</v>
      </c>
      <c r="D27849" s="815">
        <f t="shared" si="1816"/>
        <v>280</v>
      </c>
      <c r="E27849" s="815">
        <v>2036</v>
      </c>
    </row>
    <row r="27850" spans="1:5">
      <c r="A27850" s="816">
        <f t="shared" si="1813"/>
        <v>49741</v>
      </c>
      <c r="B27850" s="815">
        <f t="shared" si="1814"/>
        <v>67</v>
      </c>
      <c r="C27850" s="815">
        <f t="shared" si="1815"/>
        <v>300</v>
      </c>
      <c r="D27850" s="815">
        <f t="shared" si="1816"/>
        <v>279</v>
      </c>
      <c r="E27850" s="815">
        <v>2036</v>
      </c>
    </row>
    <row r="27851" spans="1:5">
      <c r="A27851" s="816">
        <f t="shared" si="1813"/>
        <v>49742</v>
      </c>
      <c r="B27851" s="815">
        <f t="shared" si="1814"/>
        <v>68</v>
      </c>
      <c r="C27851" s="815">
        <f t="shared" si="1815"/>
        <v>299</v>
      </c>
      <c r="D27851" s="815">
        <f t="shared" si="1816"/>
        <v>278</v>
      </c>
      <c r="E27851" s="815">
        <v>2036</v>
      </c>
    </row>
    <row r="27852" spans="1:5">
      <c r="A27852" s="816">
        <f t="shared" si="1813"/>
        <v>49743</v>
      </c>
      <c r="B27852" s="815">
        <f t="shared" si="1814"/>
        <v>69</v>
      </c>
      <c r="C27852" s="815">
        <f t="shared" si="1815"/>
        <v>298</v>
      </c>
      <c r="D27852" s="815">
        <f t="shared" si="1816"/>
        <v>277</v>
      </c>
      <c r="E27852" s="815">
        <v>2036</v>
      </c>
    </row>
    <row r="27853" spans="1:5">
      <c r="A27853" s="816">
        <f t="shared" si="1813"/>
        <v>49744</v>
      </c>
      <c r="B27853" s="815">
        <f t="shared" si="1814"/>
        <v>70</v>
      </c>
      <c r="C27853" s="815">
        <f t="shared" si="1815"/>
        <v>297</v>
      </c>
      <c r="D27853" s="815">
        <f t="shared" si="1816"/>
        <v>276</v>
      </c>
      <c r="E27853" s="815">
        <v>2036</v>
      </c>
    </row>
    <row r="27854" spans="1:5">
      <c r="A27854" s="816">
        <f t="shared" si="1813"/>
        <v>49745</v>
      </c>
      <c r="B27854" s="815">
        <f t="shared" si="1814"/>
        <v>71</v>
      </c>
      <c r="C27854" s="815">
        <f t="shared" si="1815"/>
        <v>296</v>
      </c>
      <c r="D27854" s="815">
        <f t="shared" si="1816"/>
        <v>275</v>
      </c>
      <c r="E27854" s="815">
        <v>2036</v>
      </c>
    </row>
    <row r="27855" spans="1:5">
      <c r="A27855" s="816">
        <f t="shared" si="1813"/>
        <v>49746</v>
      </c>
      <c r="B27855" s="815">
        <f t="shared" si="1814"/>
        <v>72</v>
      </c>
      <c r="C27855" s="815">
        <f t="shared" si="1815"/>
        <v>295</v>
      </c>
      <c r="D27855" s="815">
        <f t="shared" si="1816"/>
        <v>274</v>
      </c>
      <c r="E27855" s="815">
        <v>2036</v>
      </c>
    </row>
    <row r="27856" spans="1:5">
      <c r="A27856" s="816">
        <f t="shared" si="1813"/>
        <v>49747</v>
      </c>
      <c r="B27856" s="815">
        <f t="shared" si="1814"/>
        <v>73</v>
      </c>
      <c r="C27856" s="815">
        <f t="shared" si="1815"/>
        <v>294</v>
      </c>
      <c r="D27856" s="815">
        <f t="shared" si="1816"/>
        <v>273</v>
      </c>
      <c r="E27856" s="815">
        <v>2036</v>
      </c>
    </row>
    <row r="27857" spans="1:5">
      <c r="A27857" s="816">
        <f t="shared" si="1813"/>
        <v>49748</v>
      </c>
      <c r="B27857" s="815">
        <f t="shared" si="1814"/>
        <v>74</v>
      </c>
      <c r="C27857" s="815">
        <f t="shared" si="1815"/>
        <v>293</v>
      </c>
      <c r="D27857" s="815">
        <f t="shared" si="1816"/>
        <v>272</v>
      </c>
      <c r="E27857" s="815">
        <v>2036</v>
      </c>
    </row>
    <row r="27858" spans="1:5">
      <c r="A27858" s="816">
        <f t="shared" si="1813"/>
        <v>49749</v>
      </c>
      <c r="B27858" s="815">
        <f t="shared" si="1814"/>
        <v>75</v>
      </c>
      <c r="C27858" s="815">
        <f t="shared" si="1815"/>
        <v>292</v>
      </c>
      <c r="D27858" s="815">
        <f t="shared" si="1816"/>
        <v>271</v>
      </c>
      <c r="E27858" s="815">
        <v>2036</v>
      </c>
    </row>
    <row r="27859" spans="1:5">
      <c r="A27859" s="816">
        <f t="shared" si="1813"/>
        <v>49750</v>
      </c>
      <c r="B27859" s="815">
        <f t="shared" si="1814"/>
        <v>76</v>
      </c>
      <c r="C27859" s="815">
        <f t="shared" si="1815"/>
        <v>291</v>
      </c>
      <c r="D27859" s="815">
        <f t="shared" si="1816"/>
        <v>270</v>
      </c>
      <c r="E27859" s="815">
        <v>2036</v>
      </c>
    </row>
    <row r="27860" spans="1:5">
      <c r="A27860" s="816">
        <f t="shared" si="1813"/>
        <v>49751</v>
      </c>
      <c r="B27860" s="815">
        <f t="shared" si="1814"/>
        <v>77</v>
      </c>
      <c r="C27860" s="815">
        <f t="shared" si="1815"/>
        <v>290</v>
      </c>
      <c r="D27860" s="815">
        <f t="shared" si="1816"/>
        <v>269</v>
      </c>
      <c r="E27860" s="815">
        <v>2036</v>
      </c>
    </row>
    <row r="27861" spans="1:5">
      <c r="A27861" s="816">
        <f t="shared" si="1813"/>
        <v>49752</v>
      </c>
      <c r="B27861" s="815">
        <f t="shared" si="1814"/>
        <v>78</v>
      </c>
      <c r="C27861" s="815">
        <f t="shared" si="1815"/>
        <v>289</v>
      </c>
      <c r="D27861" s="815">
        <f t="shared" si="1816"/>
        <v>268</v>
      </c>
      <c r="E27861" s="815">
        <v>2036</v>
      </c>
    </row>
    <row r="27862" spans="1:5">
      <c r="A27862" s="816">
        <f t="shared" si="1813"/>
        <v>49753</v>
      </c>
      <c r="B27862" s="815">
        <f t="shared" si="1814"/>
        <v>79</v>
      </c>
      <c r="C27862" s="815">
        <f t="shared" si="1815"/>
        <v>288</v>
      </c>
      <c r="D27862" s="815">
        <f t="shared" si="1816"/>
        <v>267</v>
      </c>
      <c r="E27862" s="815">
        <v>2036</v>
      </c>
    </row>
    <row r="27863" spans="1:5">
      <c r="A27863" s="816">
        <f t="shared" si="1813"/>
        <v>49754</v>
      </c>
      <c r="B27863" s="815">
        <f t="shared" si="1814"/>
        <v>80</v>
      </c>
      <c r="C27863" s="815">
        <f t="shared" si="1815"/>
        <v>287</v>
      </c>
      <c r="D27863" s="815">
        <f t="shared" si="1816"/>
        <v>266</v>
      </c>
      <c r="E27863" s="815">
        <v>2036</v>
      </c>
    </row>
    <row r="27864" spans="1:5">
      <c r="A27864" s="816">
        <f t="shared" si="1813"/>
        <v>49755</v>
      </c>
      <c r="B27864" s="815">
        <f t="shared" si="1814"/>
        <v>81</v>
      </c>
      <c r="C27864" s="815">
        <f t="shared" si="1815"/>
        <v>286</v>
      </c>
      <c r="D27864" s="815">
        <f t="shared" si="1816"/>
        <v>265</v>
      </c>
      <c r="E27864" s="815">
        <v>2036</v>
      </c>
    </row>
    <row r="27865" spans="1:5">
      <c r="A27865" s="816">
        <f t="shared" si="1813"/>
        <v>49756</v>
      </c>
      <c r="B27865" s="815">
        <f t="shared" si="1814"/>
        <v>82</v>
      </c>
      <c r="C27865" s="815">
        <f t="shared" si="1815"/>
        <v>285</v>
      </c>
      <c r="D27865" s="815">
        <f t="shared" si="1816"/>
        <v>264</v>
      </c>
      <c r="E27865" s="815">
        <v>2036</v>
      </c>
    </row>
    <row r="27866" spans="1:5">
      <c r="A27866" s="816">
        <f t="shared" si="1813"/>
        <v>49757</v>
      </c>
      <c r="B27866" s="815">
        <f t="shared" si="1814"/>
        <v>83</v>
      </c>
      <c r="C27866" s="815">
        <f t="shared" si="1815"/>
        <v>284</v>
      </c>
      <c r="D27866" s="815">
        <f t="shared" si="1816"/>
        <v>263</v>
      </c>
      <c r="E27866" s="815">
        <v>2036</v>
      </c>
    </row>
    <row r="27867" spans="1:5">
      <c r="A27867" s="816">
        <f t="shared" si="1813"/>
        <v>49758</v>
      </c>
      <c r="B27867" s="815">
        <f t="shared" si="1814"/>
        <v>84</v>
      </c>
      <c r="C27867" s="815">
        <f t="shared" si="1815"/>
        <v>283</v>
      </c>
      <c r="D27867" s="815">
        <f t="shared" si="1816"/>
        <v>262</v>
      </c>
      <c r="E27867" s="815">
        <v>2036</v>
      </c>
    </row>
    <row r="27868" spans="1:5">
      <c r="A27868" s="816">
        <f t="shared" si="1813"/>
        <v>49759</v>
      </c>
      <c r="B27868" s="815">
        <f t="shared" si="1814"/>
        <v>85</v>
      </c>
      <c r="C27868" s="815">
        <f t="shared" si="1815"/>
        <v>282</v>
      </c>
      <c r="D27868" s="815">
        <f t="shared" si="1816"/>
        <v>261</v>
      </c>
      <c r="E27868" s="815">
        <v>2036</v>
      </c>
    </row>
    <row r="27869" spans="1:5">
      <c r="A27869" s="816">
        <f t="shared" si="1813"/>
        <v>49760</v>
      </c>
      <c r="B27869" s="815">
        <f t="shared" si="1814"/>
        <v>86</v>
      </c>
      <c r="C27869" s="815">
        <f t="shared" si="1815"/>
        <v>281</v>
      </c>
      <c r="D27869" s="815">
        <f t="shared" si="1816"/>
        <v>260</v>
      </c>
      <c r="E27869" s="815">
        <v>2036</v>
      </c>
    </row>
    <row r="27870" spans="1:5">
      <c r="A27870" s="816">
        <f t="shared" si="1813"/>
        <v>49761</v>
      </c>
      <c r="B27870" s="815">
        <f t="shared" si="1814"/>
        <v>87</v>
      </c>
      <c r="C27870" s="815">
        <f t="shared" si="1815"/>
        <v>280</v>
      </c>
      <c r="D27870" s="815">
        <f t="shared" si="1816"/>
        <v>259</v>
      </c>
      <c r="E27870" s="815">
        <v>2036</v>
      </c>
    </row>
    <row r="27871" spans="1:5">
      <c r="A27871" s="816">
        <f t="shared" si="1813"/>
        <v>49762</v>
      </c>
      <c r="B27871" s="815">
        <f t="shared" si="1814"/>
        <v>88</v>
      </c>
      <c r="C27871" s="815">
        <f t="shared" si="1815"/>
        <v>279</v>
      </c>
      <c r="D27871" s="815">
        <f t="shared" si="1816"/>
        <v>258</v>
      </c>
      <c r="E27871" s="815">
        <v>2036</v>
      </c>
    </row>
    <row r="27872" spans="1:5">
      <c r="A27872" s="816">
        <f t="shared" si="1813"/>
        <v>49763</v>
      </c>
      <c r="B27872" s="815">
        <f t="shared" si="1814"/>
        <v>89</v>
      </c>
      <c r="C27872" s="815">
        <f t="shared" si="1815"/>
        <v>278</v>
      </c>
      <c r="D27872" s="815">
        <f t="shared" si="1816"/>
        <v>257</v>
      </c>
      <c r="E27872" s="815">
        <v>2036</v>
      </c>
    </row>
    <row r="27873" spans="1:5">
      <c r="A27873" s="816">
        <f t="shared" si="1813"/>
        <v>49764</v>
      </c>
      <c r="B27873" s="815">
        <f t="shared" si="1814"/>
        <v>90</v>
      </c>
      <c r="C27873" s="815">
        <f t="shared" si="1815"/>
        <v>277</v>
      </c>
      <c r="D27873" s="815">
        <f t="shared" si="1816"/>
        <v>256</v>
      </c>
      <c r="E27873" s="815">
        <v>2036</v>
      </c>
    </row>
    <row r="27874" spans="1:5">
      <c r="A27874" s="816">
        <f t="shared" si="1813"/>
        <v>49765</v>
      </c>
      <c r="B27874" s="815">
        <f t="shared" si="1814"/>
        <v>91</v>
      </c>
      <c r="C27874" s="815">
        <f t="shared" si="1815"/>
        <v>276</v>
      </c>
      <c r="D27874" s="815">
        <f t="shared" si="1816"/>
        <v>255</v>
      </c>
      <c r="E27874" s="815">
        <v>2036</v>
      </c>
    </row>
    <row r="27875" spans="1:5">
      <c r="A27875" s="816">
        <f t="shared" si="1813"/>
        <v>49766</v>
      </c>
      <c r="B27875" s="815">
        <f t="shared" si="1814"/>
        <v>92</v>
      </c>
      <c r="C27875" s="815">
        <f t="shared" si="1815"/>
        <v>275</v>
      </c>
      <c r="D27875" s="815">
        <f t="shared" si="1816"/>
        <v>254</v>
      </c>
      <c r="E27875" s="815">
        <v>2036</v>
      </c>
    </row>
    <row r="27876" spans="1:5">
      <c r="A27876" s="816">
        <f t="shared" si="1813"/>
        <v>49767</v>
      </c>
      <c r="B27876" s="815">
        <f t="shared" si="1814"/>
        <v>93</v>
      </c>
      <c r="C27876" s="815">
        <f t="shared" si="1815"/>
        <v>274</v>
      </c>
      <c r="D27876" s="815">
        <f t="shared" si="1816"/>
        <v>253</v>
      </c>
      <c r="E27876" s="815">
        <v>2036</v>
      </c>
    </row>
    <row r="27877" spans="1:5">
      <c r="A27877" s="816">
        <f t="shared" si="1813"/>
        <v>49768</v>
      </c>
      <c r="B27877" s="815">
        <f t="shared" si="1814"/>
        <v>94</v>
      </c>
      <c r="C27877" s="815">
        <f t="shared" si="1815"/>
        <v>273</v>
      </c>
      <c r="D27877" s="815">
        <f t="shared" si="1816"/>
        <v>252</v>
      </c>
      <c r="E27877" s="815">
        <v>2036</v>
      </c>
    </row>
    <row r="27878" spans="1:5">
      <c r="A27878" s="816">
        <f t="shared" si="1813"/>
        <v>49769</v>
      </c>
      <c r="B27878" s="815">
        <f t="shared" si="1814"/>
        <v>95</v>
      </c>
      <c r="C27878" s="815">
        <f t="shared" si="1815"/>
        <v>272</v>
      </c>
      <c r="D27878" s="815">
        <f t="shared" si="1816"/>
        <v>251</v>
      </c>
      <c r="E27878" s="815">
        <v>2036</v>
      </c>
    </row>
    <row r="27879" spans="1:5">
      <c r="A27879" s="816">
        <f t="shared" si="1813"/>
        <v>49770</v>
      </c>
      <c r="B27879" s="815">
        <f t="shared" si="1814"/>
        <v>96</v>
      </c>
      <c r="C27879" s="815">
        <f t="shared" si="1815"/>
        <v>271</v>
      </c>
      <c r="D27879" s="815">
        <f t="shared" si="1816"/>
        <v>250</v>
      </c>
      <c r="E27879" s="815">
        <v>2036</v>
      </c>
    </row>
    <row r="27880" spans="1:5">
      <c r="A27880" s="816">
        <f t="shared" si="1813"/>
        <v>49771</v>
      </c>
      <c r="B27880" s="815">
        <f t="shared" si="1814"/>
        <v>97</v>
      </c>
      <c r="C27880" s="815">
        <f t="shared" si="1815"/>
        <v>270</v>
      </c>
      <c r="D27880" s="815">
        <f t="shared" si="1816"/>
        <v>249</v>
      </c>
      <c r="E27880" s="815">
        <v>2036</v>
      </c>
    </row>
    <row r="27881" spans="1:5">
      <c r="A27881" s="816">
        <f t="shared" si="1813"/>
        <v>49772</v>
      </c>
      <c r="B27881" s="815">
        <f t="shared" si="1814"/>
        <v>98</v>
      </c>
      <c r="C27881" s="815">
        <f t="shared" si="1815"/>
        <v>269</v>
      </c>
      <c r="D27881" s="815">
        <f t="shared" si="1816"/>
        <v>248</v>
      </c>
      <c r="E27881" s="815">
        <v>2036</v>
      </c>
    </row>
    <row r="27882" spans="1:5">
      <c r="A27882" s="816">
        <f t="shared" si="1813"/>
        <v>49773</v>
      </c>
      <c r="B27882" s="815">
        <f t="shared" si="1814"/>
        <v>99</v>
      </c>
      <c r="C27882" s="815">
        <f t="shared" si="1815"/>
        <v>268</v>
      </c>
      <c r="D27882" s="815">
        <f t="shared" si="1816"/>
        <v>247</v>
      </c>
      <c r="E27882" s="815">
        <v>2036</v>
      </c>
    </row>
    <row r="27883" spans="1:5">
      <c r="A27883" s="816">
        <f t="shared" si="1813"/>
        <v>49774</v>
      </c>
      <c r="B27883" s="815">
        <f t="shared" si="1814"/>
        <v>100</v>
      </c>
      <c r="C27883" s="815">
        <f t="shared" si="1815"/>
        <v>267</v>
      </c>
      <c r="D27883" s="815">
        <f t="shared" si="1816"/>
        <v>246</v>
      </c>
      <c r="E27883" s="815">
        <v>2036</v>
      </c>
    </row>
    <row r="27884" spans="1:5">
      <c r="A27884" s="816">
        <f t="shared" si="1813"/>
        <v>49775</v>
      </c>
      <c r="B27884" s="815">
        <f t="shared" si="1814"/>
        <v>101</v>
      </c>
      <c r="C27884" s="815">
        <f t="shared" si="1815"/>
        <v>266</v>
      </c>
      <c r="D27884" s="815">
        <f t="shared" si="1816"/>
        <v>245</v>
      </c>
      <c r="E27884" s="815">
        <v>2036</v>
      </c>
    </row>
    <row r="27885" spans="1:5">
      <c r="A27885" s="816">
        <f t="shared" si="1813"/>
        <v>49776</v>
      </c>
      <c r="B27885" s="815">
        <f t="shared" si="1814"/>
        <v>102</v>
      </c>
      <c r="C27885" s="815">
        <f t="shared" si="1815"/>
        <v>265</v>
      </c>
      <c r="D27885" s="815">
        <f t="shared" si="1816"/>
        <v>244</v>
      </c>
      <c r="E27885" s="815">
        <v>2036</v>
      </c>
    </row>
    <row r="27886" spans="1:5">
      <c r="A27886" s="816">
        <f t="shared" si="1813"/>
        <v>49777</v>
      </c>
      <c r="B27886" s="815">
        <f t="shared" si="1814"/>
        <v>103</v>
      </c>
      <c r="C27886" s="815">
        <f t="shared" si="1815"/>
        <v>264</v>
      </c>
      <c r="D27886" s="815">
        <f t="shared" si="1816"/>
        <v>243</v>
      </c>
      <c r="E27886" s="815">
        <v>2036</v>
      </c>
    </row>
    <row r="27887" spans="1:5">
      <c r="A27887" s="816">
        <f t="shared" si="1813"/>
        <v>49778</v>
      </c>
      <c r="B27887" s="815">
        <f t="shared" si="1814"/>
        <v>104</v>
      </c>
      <c r="C27887" s="815">
        <f t="shared" si="1815"/>
        <v>263</v>
      </c>
      <c r="D27887" s="815">
        <f t="shared" si="1816"/>
        <v>242</v>
      </c>
      <c r="E27887" s="815">
        <v>2036</v>
      </c>
    </row>
    <row r="27888" spans="1:5">
      <c r="A27888" s="816">
        <f t="shared" si="1813"/>
        <v>49779</v>
      </c>
      <c r="B27888" s="815">
        <f t="shared" si="1814"/>
        <v>105</v>
      </c>
      <c r="C27888" s="815">
        <f t="shared" si="1815"/>
        <v>262</v>
      </c>
      <c r="D27888" s="815">
        <f t="shared" si="1816"/>
        <v>241</v>
      </c>
      <c r="E27888" s="815">
        <v>2036</v>
      </c>
    </row>
    <row r="27889" spans="1:5">
      <c r="A27889" s="816">
        <f t="shared" si="1813"/>
        <v>49780</v>
      </c>
      <c r="B27889" s="815">
        <f t="shared" si="1814"/>
        <v>106</v>
      </c>
      <c r="C27889" s="815">
        <f t="shared" si="1815"/>
        <v>261</v>
      </c>
      <c r="D27889" s="815">
        <f t="shared" si="1816"/>
        <v>240</v>
      </c>
      <c r="E27889" s="815">
        <v>2036</v>
      </c>
    </row>
    <row r="27890" spans="1:5">
      <c r="A27890" s="816">
        <f t="shared" si="1813"/>
        <v>49781</v>
      </c>
      <c r="B27890" s="815">
        <f t="shared" si="1814"/>
        <v>107</v>
      </c>
      <c r="C27890" s="815">
        <f t="shared" si="1815"/>
        <v>260</v>
      </c>
      <c r="D27890" s="815">
        <f t="shared" si="1816"/>
        <v>239</v>
      </c>
      <c r="E27890" s="815">
        <v>2036</v>
      </c>
    </row>
    <row r="27891" spans="1:5">
      <c r="A27891" s="816">
        <f t="shared" ref="A27891:A27954" si="1817">A27890+1</f>
        <v>49782</v>
      </c>
      <c r="B27891" s="815">
        <f t="shared" si="1814"/>
        <v>108</v>
      </c>
      <c r="C27891" s="815">
        <f t="shared" si="1815"/>
        <v>259</v>
      </c>
      <c r="D27891" s="815">
        <f t="shared" si="1816"/>
        <v>238</v>
      </c>
      <c r="E27891" s="815">
        <v>2036</v>
      </c>
    </row>
    <row r="27892" spans="1:5">
      <c r="A27892" s="816">
        <f t="shared" si="1817"/>
        <v>49783</v>
      </c>
      <c r="B27892" s="815">
        <f t="shared" si="1814"/>
        <v>109</v>
      </c>
      <c r="C27892" s="815">
        <f t="shared" si="1815"/>
        <v>258</v>
      </c>
      <c r="D27892" s="815">
        <f t="shared" si="1816"/>
        <v>237</v>
      </c>
      <c r="E27892" s="815">
        <v>2036</v>
      </c>
    </row>
    <row r="27893" spans="1:5">
      <c r="A27893" s="816">
        <f t="shared" si="1817"/>
        <v>49784</v>
      </c>
      <c r="B27893" s="815">
        <f t="shared" ref="B27893:B27956" si="1818">B27892+1</f>
        <v>110</v>
      </c>
      <c r="C27893" s="815">
        <f t="shared" ref="C27893:C27956" si="1819">C27892-1</f>
        <v>257</v>
      </c>
      <c r="D27893" s="815">
        <f t="shared" ref="D27893:D27956" si="1820">D27892-1</f>
        <v>236</v>
      </c>
      <c r="E27893" s="815">
        <v>2036</v>
      </c>
    </row>
    <row r="27894" spans="1:5">
      <c r="A27894" s="816">
        <f t="shared" si="1817"/>
        <v>49785</v>
      </c>
      <c r="B27894" s="815">
        <f t="shared" si="1818"/>
        <v>111</v>
      </c>
      <c r="C27894" s="815">
        <f t="shared" si="1819"/>
        <v>256</v>
      </c>
      <c r="D27894" s="815">
        <f t="shared" si="1820"/>
        <v>235</v>
      </c>
      <c r="E27894" s="815">
        <v>2036</v>
      </c>
    </row>
    <row r="27895" spans="1:5">
      <c r="A27895" s="816">
        <f t="shared" si="1817"/>
        <v>49786</v>
      </c>
      <c r="B27895" s="815">
        <f t="shared" si="1818"/>
        <v>112</v>
      </c>
      <c r="C27895" s="815">
        <f t="shared" si="1819"/>
        <v>255</v>
      </c>
      <c r="D27895" s="815">
        <f t="shared" si="1820"/>
        <v>234</v>
      </c>
      <c r="E27895" s="815">
        <v>2036</v>
      </c>
    </row>
    <row r="27896" spans="1:5">
      <c r="A27896" s="816">
        <f t="shared" si="1817"/>
        <v>49787</v>
      </c>
      <c r="B27896" s="815">
        <f t="shared" si="1818"/>
        <v>113</v>
      </c>
      <c r="C27896" s="815">
        <f t="shared" si="1819"/>
        <v>254</v>
      </c>
      <c r="D27896" s="815">
        <f t="shared" si="1820"/>
        <v>233</v>
      </c>
      <c r="E27896" s="815">
        <v>2036</v>
      </c>
    </row>
    <row r="27897" spans="1:5">
      <c r="A27897" s="816">
        <f t="shared" si="1817"/>
        <v>49788</v>
      </c>
      <c r="B27897" s="815">
        <f t="shared" si="1818"/>
        <v>114</v>
      </c>
      <c r="C27897" s="815">
        <f t="shared" si="1819"/>
        <v>253</v>
      </c>
      <c r="D27897" s="815">
        <f t="shared" si="1820"/>
        <v>232</v>
      </c>
      <c r="E27897" s="815">
        <v>2036</v>
      </c>
    </row>
    <row r="27898" spans="1:5">
      <c r="A27898" s="816">
        <f t="shared" si="1817"/>
        <v>49789</v>
      </c>
      <c r="B27898" s="815">
        <f t="shared" si="1818"/>
        <v>115</v>
      </c>
      <c r="C27898" s="815">
        <f t="shared" si="1819"/>
        <v>252</v>
      </c>
      <c r="D27898" s="815">
        <f t="shared" si="1820"/>
        <v>231</v>
      </c>
      <c r="E27898" s="815">
        <v>2036</v>
      </c>
    </row>
    <row r="27899" spans="1:5">
      <c r="A27899" s="816">
        <f t="shared" si="1817"/>
        <v>49790</v>
      </c>
      <c r="B27899" s="815">
        <f t="shared" si="1818"/>
        <v>116</v>
      </c>
      <c r="C27899" s="815">
        <f t="shared" si="1819"/>
        <v>251</v>
      </c>
      <c r="D27899" s="815">
        <f t="shared" si="1820"/>
        <v>230</v>
      </c>
      <c r="E27899" s="815">
        <v>2036</v>
      </c>
    </row>
    <row r="27900" spans="1:5">
      <c r="A27900" s="816">
        <f t="shared" si="1817"/>
        <v>49791</v>
      </c>
      <c r="B27900" s="815">
        <f t="shared" si="1818"/>
        <v>117</v>
      </c>
      <c r="C27900" s="815">
        <f t="shared" si="1819"/>
        <v>250</v>
      </c>
      <c r="D27900" s="815">
        <f t="shared" si="1820"/>
        <v>229</v>
      </c>
      <c r="E27900" s="815">
        <v>2036</v>
      </c>
    </row>
    <row r="27901" spans="1:5">
      <c r="A27901" s="816">
        <f t="shared" si="1817"/>
        <v>49792</v>
      </c>
      <c r="B27901" s="815">
        <f t="shared" si="1818"/>
        <v>118</v>
      </c>
      <c r="C27901" s="815">
        <f t="shared" si="1819"/>
        <v>249</v>
      </c>
      <c r="D27901" s="815">
        <f t="shared" si="1820"/>
        <v>228</v>
      </c>
      <c r="E27901" s="815">
        <v>2036</v>
      </c>
    </row>
    <row r="27902" spans="1:5">
      <c r="A27902" s="816">
        <f t="shared" si="1817"/>
        <v>49793</v>
      </c>
      <c r="B27902" s="815">
        <f t="shared" si="1818"/>
        <v>119</v>
      </c>
      <c r="C27902" s="815">
        <f t="shared" si="1819"/>
        <v>248</v>
      </c>
      <c r="D27902" s="815">
        <f t="shared" si="1820"/>
        <v>227</v>
      </c>
      <c r="E27902" s="815">
        <v>2036</v>
      </c>
    </row>
    <row r="27903" spans="1:5">
      <c r="A27903" s="816">
        <f t="shared" si="1817"/>
        <v>49794</v>
      </c>
      <c r="B27903" s="815">
        <f t="shared" si="1818"/>
        <v>120</v>
      </c>
      <c r="C27903" s="815">
        <f t="shared" si="1819"/>
        <v>247</v>
      </c>
      <c r="D27903" s="815">
        <f t="shared" si="1820"/>
        <v>226</v>
      </c>
      <c r="E27903" s="815">
        <v>2036</v>
      </c>
    </row>
    <row r="27904" spans="1:5">
      <c r="A27904" s="816">
        <f t="shared" si="1817"/>
        <v>49795</v>
      </c>
      <c r="B27904" s="815">
        <f t="shared" si="1818"/>
        <v>121</v>
      </c>
      <c r="C27904" s="815">
        <f t="shared" si="1819"/>
        <v>246</v>
      </c>
      <c r="D27904" s="815">
        <f t="shared" si="1820"/>
        <v>225</v>
      </c>
      <c r="E27904" s="815">
        <v>2036</v>
      </c>
    </row>
    <row r="27905" spans="1:5">
      <c r="A27905" s="816">
        <f t="shared" si="1817"/>
        <v>49796</v>
      </c>
      <c r="B27905" s="815">
        <f t="shared" si="1818"/>
        <v>122</v>
      </c>
      <c r="C27905" s="815">
        <f t="shared" si="1819"/>
        <v>245</v>
      </c>
      <c r="D27905" s="815">
        <f t="shared" si="1820"/>
        <v>224</v>
      </c>
      <c r="E27905" s="815">
        <v>2036</v>
      </c>
    </row>
    <row r="27906" spans="1:5">
      <c r="A27906" s="816">
        <f t="shared" si="1817"/>
        <v>49797</v>
      </c>
      <c r="B27906" s="815">
        <f t="shared" si="1818"/>
        <v>123</v>
      </c>
      <c r="C27906" s="815">
        <f t="shared" si="1819"/>
        <v>244</v>
      </c>
      <c r="D27906" s="815">
        <f t="shared" si="1820"/>
        <v>223</v>
      </c>
      <c r="E27906" s="815">
        <v>2036</v>
      </c>
    </row>
    <row r="27907" spans="1:5">
      <c r="A27907" s="816">
        <f t="shared" si="1817"/>
        <v>49798</v>
      </c>
      <c r="B27907" s="815">
        <f t="shared" si="1818"/>
        <v>124</v>
      </c>
      <c r="C27907" s="815">
        <f t="shared" si="1819"/>
        <v>243</v>
      </c>
      <c r="D27907" s="815">
        <f t="shared" si="1820"/>
        <v>222</v>
      </c>
      <c r="E27907" s="815">
        <v>2036</v>
      </c>
    </row>
    <row r="27908" spans="1:5">
      <c r="A27908" s="816">
        <f t="shared" si="1817"/>
        <v>49799</v>
      </c>
      <c r="B27908" s="815">
        <f t="shared" si="1818"/>
        <v>125</v>
      </c>
      <c r="C27908" s="815">
        <f t="shared" si="1819"/>
        <v>242</v>
      </c>
      <c r="D27908" s="815">
        <f t="shared" si="1820"/>
        <v>221</v>
      </c>
      <c r="E27908" s="815">
        <v>2036</v>
      </c>
    </row>
    <row r="27909" spans="1:5">
      <c r="A27909" s="816">
        <f t="shared" si="1817"/>
        <v>49800</v>
      </c>
      <c r="B27909" s="815">
        <f t="shared" si="1818"/>
        <v>126</v>
      </c>
      <c r="C27909" s="815">
        <f t="shared" si="1819"/>
        <v>241</v>
      </c>
      <c r="D27909" s="815">
        <f t="shared" si="1820"/>
        <v>220</v>
      </c>
      <c r="E27909" s="815">
        <v>2036</v>
      </c>
    </row>
    <row r="27910" spans="1:5">
      <c r="A27910" s="816">
        <f t="shared" si="1817"/>
        <v>49801</v>
      </c>
      <c r="B27910" s="815">
        <f t="shared" si="1818"/>
        <v>127</v>
      </c>
      <c r="C27910" s="815">
        <f t="shared" si="1819"/>
        <v>240</v>
      </c>
      <c r="D27910" s="815">
        <f t="shared" si="1820"/>
        <v>219</v>
      </c>
      <c r="E27910" s="815">
        <v>2036</v>
      </c>
    </row>
    <row r="27911" spans="1:5">
      <c r="A27911" s="816">
        <f t="shared" si="1817"/>
        <v>49802</v>
      </c>
      <c r="B27911" s="815">
        <f t="shared" si="1818"/>
        <v>128</v>
      </c>
      <c r="C27911" s="815">
        <f t="shared" si="1819"/>
        <v>239</v>
      </c>
      <c r="D27911" s="815">
        <f t="shared" si="1820"/>
        <v>218</v>
      </c>
      <c r="E27911" s="815">
        <v>2036</v>
      </c>
    </row>
    <row r="27912" spans="1:5">
      <c r="A27912" s="816">
        <f t="shared" si="1817"/>
        <v>49803</v>
      </c>
      <c r="B27912" s="815">
        <f t="shared" si="1818"/>
        <v>129</v>
      </c>
      <c r="C27912" s="815">
        <f t="shared" si="1819"/>
        <v>238</v>
      </c>
      <c r="D27912" s="815">
        <f t="shared" si="1820"/>
        <v>217</v>
      </c>
      <c r="E27912" s="815">
        <v>2036</v>
      </c>
    </row>
    <row r="27913" spans="1:5">
      <c r="A27913" s="816">
        <f t="shared" si="1817"/>
        <v>49804</v>
      </c>
      <c r="B27913" s="815">
        <f t="shared" si="1818"/>
        <v>130</v>
      </c>
      <c r="C27913" s="815">
        <f t="shared" si="1819"/>
        <v>237</v>
      </c>
      <c r="D27913" s="815">
        <f t="shared" si="1820"/>
        <v>216</v>
      </c>
      <c r="E27913" s="815">
        <v>2036</v>
      </c>
    </row>
    <row r="27914" spans="1:5">
      <c r="A27914" s="816">
        <f t="shared" si="1817"/>
        <v>49805</v>
      </c>
      <c r="B27914" s="815">
        <f t="shared" si="1818"/>
        <v>131</v>
      </c>
      <c r="C27914" s="815">
        <f t="shared" si="1819"/>
        <v>236</v>
      </c>
      <c r="D27914" s="815">
        <f t="shared" si="1820"/>
        <v>215</v>
      </c>
      <c r="E27914" s="815">
        <v>2036</v>
      </c>
    </row>
    <row r="27915" spans="1:5">
      <c r="A27915" s="816">
        <f t="shared" si="1817"/>
        <v>49806</v>
      </c>
      <c r="B27915" s="815">
        <f t="shared" si="1818"/>
        <v>132</v>
      </c>
      <c r="C27915" s="815">
        <f t="shared" si="1819"/>
        <v>235</v>
      </c>
      <c r="D27915" s="815">
        <f t="shared" si="1820"/>
        <v>214</v>
      </c>
      <c r="E27915" s="815">
        <v>2036</v>
      </c>
    </row>
    <row r="27916" spans="1:5">
      <c r="A27916" s="816">
        <f t="shared" si="1817"/>
        <v>49807</v>
      </c>
      <c r="B27916" s="815">
        <f t="shared" si="1818"/>
        <v>133</v>
      </c>
      <c r="C27916" s="815">
        <f t="shared" si="1819"/>
        <v>234</v>
      </c>
      <c r="D27916" s="815">
        <f t="shared" si="1820"/>
        <v>213</v>
      </c>
      <c r="E27916" s="815">
        <v>2036</v>
      </c>
    </row>
    <row r="27917" spans="1:5">
      <c r="A27917" s="816">
        <f t="shared" si="1817"/>
        <v>49808</v>
      </c>
      <c r="B27917" s="815">
        <f t="shared" si="1818"/>
        <v>134</v>
      </c>
      <c r="C27917" s="815">
        <f t="shared" si="1819"/>
        <v>233</v>
      </c>
      <c r="D27917" s="815">
        <f t="shared" si="1820"/>
        <v>212</v>
      </c>
      <c r="E27917" s="815">
        <v>2036</v>
      </c>
    </row>
    <row r="27918" spans="1:5">
      <c r="A27918" s="816">
        <f t="shared" si="1817"/>
        <v>49809</v>
      </c>
      <c r="B27918" s="815">
        <f t="shared" si="1818"/>
        <v>135</v>
      </c>
      <c r="C27918" s="815">
        <f t="shared" si="1819"/>
        <v>232</v>
      </c>
      <c r="D27918" s="815">
        <f t="shared" si="1820"/>
        <v>211</v>
      </c>
      <c r="E27918" s="815">
        <v>2036</v>
      </c>
    </row>
    <row r="27919" spans="1:5">
      <c r="A27919" s="816">
        <f t="shared" si="1817"/>
        <v>49810</v>
      </c>
      <c r="B27919" s="815">
        <f t="shared" si="1818"/>
        <v>136</v>
      </c>
      <c r="C27919" s="815">
        <f t="shared" si="1819"/>
        <v>231</v>
      </c>
      <c r="D27919" s="815">
        <f t="shared" si="1820"/>
        <v>210</v>
      </c>
      <c r="E27919" s="815">
        <v>2036</v>
      </c>
    </row>
    <row r="27920" spans="1:5">
      <c r="A27920" s="816">
        <f t="shared" si="1817"/>
        <v>49811</v>
      </c>
      <c r="B27920" s="815">
        <f t="shared" si="1818"/>
        <v>137</v>
      </c>
      <c r="C27920" s="815">
        <f t="shared" si="1819"/>
        <v>230</v>
      </c>
      <c r="D27920" s="815">
        <f t="shared" si="1820"/>
        <v>209</v>
      </c>
      <c r="E27920" s="815">
        <v>2036</v>
      </c>
    </row>
    <row r="27921" spans="1:5">
      <c r="A27921" s="816">
        <f t="shared" si="1817"/>
        <v>49812</v>
      </c>
      <c r="B27921" s="815">
        <f t="shared" si="1818"/>
        <v>138</v>
      </c>
      <c r="C27921" s="815">
        <f t="shared" si="1819"/>
        <v>229</v>
      </c>
      <c r="D27921" s="815">
        <f t="shared" si="1820"/>
        <v>208</v>
      </c>
      <c r="E27921" s="815">
        <v>2036</v>
      </c>
    </row>
    <row r="27922" spans="1:5">
      <c r="A27922" s="816">
        <f t="shared" si="1817"/>
        <v>49813</v>
      </c>
      <c r="B27922" s="815">
        <f t="shared" si="1818"/>
        <v>139</v>
      </c>
      <c r="C27922" s="815">
        <f t="shared" si="1819"/>
        <v>228</v>
      </c>
      <c r="D27922" s="815">
        <f t="shared" si="1820"/>
        <v>207</v>
      </c>
      <c r="E27922" s="815">
        <v>2036</v>
      </c>
    </row>
    <row r="27923" spans="1:5">
      <c r="A27923" s="816">
        <f t="shared" si="1817"/>
        <v>49814</v>
      </c>
      <c r="B27923" s="815">
        <f t="shared" si="1818"/>
        <v>140</v>
      </c>
      <c r="C27923" s="815">
        <f t="shared" si="1819"/>
        <v>227</v>
      </c>
      <c r="D27923" s="815">
        <f t="shared" si="1820"/>
        <v>206</v>
      </c>
      <c r="E27923" s="815">
        <v>2036</v>
      </c>
    </row>
    <row r="27924" spans="1:5">
      <c r="A27924" s="816">
        <f t="shared" si="1817"/>
        <v>49815</v>
      </c>
      <c r="B27924" s="815">
        <f t="shared" si="1818"/>
        <v>141</v>
      </c>
      <c r="C27924" s="815">
        <f t="shared" si="1819"/>
        <v>226</v>
      </c>
      <c r="D27924" s="815">
        <f t="shared" si="1820"/>
        <v>205</v>
      </c>
      <c r="E27924" s="815">
        <v>2036</v>
      </c>
    </row>
    <row r="27925" spans="1:5">
      <c r="A27925" s="816">
        <f t="shared" si="1817"/>
        <v>49816</v>
      </c>
      <c r="B27925" s="815">
        <f t="shared" si="1818"/>
        <v>142</v>
      </c>
      <c r="C27925" s="815">
        <f t="shared" si="1819"/>
        <v>225</v>
      </c>
      <c r="D27925" s="815">
        <f t="shared" si="1820"/>
        <v>204</v>
      </c>
      <c r="E27925" s="815">
        <v>2036</v>
      </c>
    </row>
    <row r="27926" spans="1:5">
      <c r="A27926" s="816">
        <f t="shared" si="1817"/>
        <v>49817</v>
      </c>
      <c r="B27926" s="815">
        <f t="shared" si="1818"/>
        <v>143</v>
      </c>
      <c r="C27926" s="815">
        <f t="shared" si="1819"/>
        <v>224</v>
      </c>
      <c r="D27926" s="815">
        <f t="shared" si="1820"/>
        <v>203</v>
      </c>
      <c r="E27926" s="815">
        <v>2036</v>
      </c>
    </row>
    <row r="27927" spans="1:5">
      <c r="A27927" s="816">
        <f t="shared" si="1817"/>
        <v>49818</v>
      </c>
      <c r="B27927" s="815">
        <f t="shared" si="1818"/>
        <v>144</v>
      </c>
      <c r="C27927" s="815">
        <f t="shared" si="1819"/>
        <v>223</v>
      </c>
      <c r="D27927" s="815">
        <f t="shared" si="1820"/>
        <v>202</v>
      </c>
      <c r="E27927" s="815">
        <v>2036</v>
      </c>
    </row>
    <row r="27928" spans="1:5">
      <c r="A27928" s="816">
        <f t="shared" si="1817"/>
        <v>49819</v>
      </c>
      <c r="B27928" s="815">
        <f t="shared" si="1818"/>
        <v>145</v>
      </c>
      <c r="C27928" s="815">
        <f t="shared" si="1819"/>
        <v>222</v>
      </c>
      <c r="D27928" s="815">
        <f t="shared" si="1820"/>
        <v>201</v>
      </c>
      <c r="E27928" s="815">
        <v>2036</v>
      </c>
    </row>
    <row r="27929" spans="1:5">
      <c r="A27929" s="816">
        <f t="shared" si="1817"/>
        <v>49820</v>
      </c>
      <c r="B27929" s="815">
        <f t="shared" si="1818"/>
        <v>146</v>
      </c>
      <c r="C27929" s="815">
        <f t="shared" si="1819"/>
        <v>221</v>
      </c>
      <c r="D27929" s="815">
        <f t="shared" si="1820"/>
        <v>200</v>
      </c>
      <c r="E27929" s="815">
        <v>2036</v>
      </c>
    </row>
    <row r="27930" spans="1:5">
      <c r="A27930" s="816">
        <f t="shared" si="1817"/>
        <v>49821</v>
      </c>
      <c r="B27930" s="815">
        <f t="shared" si="1818"/>
        <v>147</v>
      </c>
      <c r="C27930" s="815">
        <f t="shared" si="1819"/>
        <v>220</v>
      </c>
      <c r="D27930" s="815">
        <f t="shared" si="1820"/>
        <v>199</v>
      </c>
      <c r="E27930" s="815">
        <v>2036</v>
      </c>
    </row>
    <row r="27931" spans="1:5">
      <c r="A27931" s="816">
        <f t="shared" si="1817"/>
        <v>49822</v>
      </c>
      <c r="B27931" s="815">
        <f t="shared" si="1818"/>
        <v>148</v>
      </c>
      <c r="C27931" s="815">
        <f t="shared" si="1819"/>
        <v>219</v>
      </c>
      <c r="D27931" s="815">
        <f t="shared" si="1820"/>
        <v>198</v>
      </c>
      <c r="E27931" s="815">
        <v>2036</v>
      </c>
    </row>
    <row r="27932" spans="1:5">
      <c r="A27932" s="816">
        <f t="shared" si="1817"/>
        <v>49823</v>
      </c>
      <c r="B27932" s="815">
        <f t="shared" si="1818"/>
        <v>149</v>
      </c>
      <c r="C27932" s="815">
        <f t="shared" si="1819"/>
        <v>218</v>
      </c>
      <c r="D27932" s="815">
        <f t="shared" si="1820"/>
        <v>197</v>
      </c>
      <c r="E27932" s="815">
        <v>2036</v>
      </c>
    </row>
    <row r="27933" spans="1:5">
      <c r="A27933" s="816">
        <f t="shared" si="1817"/>
        <v>49824</v>
      </c>
      <c r="B27933" s="815">
        <f t="shared" si="1818"/>
        <v>150</v>
      </c>
      <c r="C27933" s="815">
        <f t="shared" si="1819"/>
        <v>217</v>
      </c>
      <c r="D27933" s="815">
        <f t="shared" si="1820"/>
        <v>196</v>
      </c>
      <c r="E27933" s="815">
        <v>2036</v>
      </c>
    </row>
    <row r="27934" spans="1:5">
      <c r="A27934" s="816">
        <f t="shared" si="1817"/>
        <v>49825</v>
      </c>
      <c r="B27934" s="815">
        <f t="shared" si="1818"/>
        <v>151</v>
      </c>
      <c r="C27934" s="815">
        <f t="shared" si="1819"/>
        <v>216</v>
      </c>
      <c r="D27934" s="815">
        <f t="shared" si="1820"/>
        <v>195</v>
      </c>
      <c r="E27934" s="815">
        <v>2036</v>
      </c>
    </row>
    <row r="27935" spans="1:5">
      <c r="A27935" s="816">
        <f t="shared" si="1817"/>
        <v>49826</v>
      </c>
      <c r="B27935" s="815">
        <f t="shared" si="1818"/>
        <v>152</v>
      </c>
      <c r="C27935" s="815">
        <f t="shared" si="1819"/>
        <v>215</v>
      </c>
      <c r="D27935" s="815">
        <f t="shared" si="1820"/>
        <v>194</v>
      </c>
      <c r="E27935" s="815">
        <v>2036</v>
      </c>
    </row>
    <row r="27936" spans="1:5">
      <c r="A27936" s="816">
        <f t="shared" si="1817"/>
        <v>49827</v>
      </c>
      <c r="B27936" s="815">
        <f t="shared" si="1818"/>
        <v>153</v>
      </c>
      <c r="C27936" s="815">
        <f t="shared" si="1819"/>
        <v>214</v>
      </c>
      <c r="D27936" s="815">
        <f t="shared" si="1820"/>
        <v>193</v>
      </c>
      <c r="E27936" s="815">
        <v>2036</v>
      </c>
    </row>
    <row r="27937" spans="1:5">
      <c r="A27937" s="816">
        <f t="shared" si="1817"/>
        <v>49828</v>
      </c>
      <c r="B27937" s="815">
        <f t="shared" si="1818"/>
        <v>154</v>
      </c>
      <c r="C27937" s="815">
        <f t="shared" si="1819"/>
        <v>213</v>
      </c>
      <c r="D27937" s="815">
        <f t="shared" si="1820"/>
        <v>192</v>
      </c>
      <c r="E27937" s="815">
        <v>2036</v>
      </c>
    </row>
    <row r="27938" spans="1:5">
      <c r="A27938" s="816">
        <f t="shared" si="1817"/>
        <v>49829</v>
      </c>
      <c r="B27938" s="815">
        <f t="shared" si="1818"/>
        <v>155</v>
      </c>
      <c r="C27938" s="815">
        <f t="shared" si="1819"/>
        <v>212</v>
      </c>
      <c r="D27938" s="815">
        <f t="shared" si="1820"/>
        <v>191</v>
      </c>
      <c r="E27938" s="815">
        <v>2036</v>
      </c>
    </row>
    <row r="27939" spans="1:5">
      <c r="A27939" s="816">
        <f t="shared" si="1817"/>
        <v>49830</v>
      </c>
      <c r="B27939" s="815">
        <f t="shared" si="1818"/>
        <v>156</v>
      </c>
      <c r="C27939" s="815">
        <f t="shared" si="1819"/>
        <v>211</v>
      </c>
      <c r="D27939" s="815">
        <f t="shared" si="1820"/>
        <v>190</v>
      </c>
      <c r="E27939" s="815">
        <v>2036</v>
      </c>
    </row>
    <row r="27940" spans="1:5">
      <c r="A27940" s="816">
        <f t="shared" si="1817"/>
        <v>49831</v>
      </c>
      <c r="B27940" s="815">
        <f t="shared" si="1818"/>
        <v>157</v>
      </c>
      <c r="C27940" s="815">
        <f t="shared" si="1819"/>
        <v>210</v>
      </c>
      <c r="D27940" s="815">
        <f t="shared" si="1820"/>
        <v>189</v>
      </c>
      <c r="E27940" s="815">
        <v>2036</v>
      </c>
    </row>
    <row r="27941" spans="1:5">
      <c r="A27941" s="816">
        <f t="shared" si="1817"/>
        <v>49832</v>
      </c>
      <c r="B27941" s="815">
        <f t="shared" si="1818"/>
        <v>158</v>
      </c>
      <c r="C27941" s="815">
        <f t="shared" si="1819"/>
        <v>209</v>
      </c>
      <c r="D27941" s="815">
        <f t="shared" si="1820"/>
        <v>188</v>
      </c>
      <c r="E27941" s="815">
        <v>2036</v>
      </c>
    </row>
    <row r="27942" spans="1:5">
      <c r="A27942" s="816">
        <f t="shared" si="1817"/>
        <v>49833</v>
      </c>
      <c r="B27942" s="815">
        <f t="shared" si="1818"/>
        <v>159</v>
      </c>
      <c r="C27942" s="815">
        <f t="shared" si="1819"/>
        <v>208</v>
      </c>
      <c r="D27942" s="815">
        <f t="shared" si="1820"/>
        <v>187</v>
      </c>
      <c r="E27942" s="815">
        <v>2036</v>
      </c>
    </row>
    <row r="27943" spans="1:5">
      <c r="A27943" s="816">
        <f t="shared" si="1817"/>
        <v>49834</v>
      </c>
      <c r="B27943" s="815">
        <f t="shared" si="1818"/>
        <v>160</v>
      </c>
      <c r="C27943" s="815">
        <f t="shared" si="1819"/>
        <v>207</v>
      </c>
      <c r="D27943" s="815">
        <f t="shared" si="1820"/>
        <v>186</v>
      </c>
      <c r="E27943" s="815">
        <v>2036</v>
      </c>
    </row>
    <row r="27944" spans="1:5">
      <c r="A27944" s="816">
        <f t="shared" si="1817"/>
        <v>49835</v>
      </c>
      <c r="B27944" s="815">
        <f t="shared" si="1818"/>
        <v>161</v>
      </c>
      <c r="C27944" s="815">
        <f t="shared" si="1819"/>
        <v>206</v>
      </c>
      <c r="D27944" s="815">
        <f t="shared" si="1820"/>
        <v>185</v>
      </c>
      <c r="E27944" s="815">
        <v>2036</v>
      </c>
    </row>
    <row r="27945" spans="1:5">
      <c r="A27945" s="816">
        <f t="shared" si="1817"/>
        <v>49836</v>
      </c>
      <c r="B27945" s="815">
        <f t="shared" si="1818"/>
        <v>162</v>
      </c>
      <c r="C27945" s="815">
        <f t="shared" si="1819"/>
        <v>205</v>
      </c>
      <c r="D27945" s="815">
        <f t="shared" si="1820"/>
        <v>184</v>
      </c>
      <c r="E27945" s="815">
        <v>2036</v>
      </c>
    </row>
    <row r="27946" spans="1:5">
      <c r="A27946" s="816">
        <f t="shared" si="1817"/>
        <v>49837</v>
      </c>
      <c r="B27946" s="815">
        <f t="shared" si="1818"/>
        <v>163</v>
      </c>
      <c r="C27946" s="815">
        <f t="shared" si="1819"/>
        <v>204</v>
      </c>
      <c r="D27946" s="815">
        <f t="shared" si="1820"/>
        <v>183</v>
      </c>
      <c r="E27946" s="815">
        <v>2036</v>
      </c>
    </row>
    <row r="27947" spans="1:5">
      <c r="A27947" s="816">
        <f t="shared" si="1817"/>
        <v>49838</v>
      </c>
      <c r="B27947" s="815">
        <f t="shared" si="1818"/>
        <v>164</v>
      </c>
      <c r="C27947" s="815">
        <f t="shared" si="1819"/>
        <v>203</v>
      </c>
      <c r="D27947" s="815">
        <f t="shared" si="1820"/>
        <v>182</v>
      </c>
      <c r="E27947" s="815">
        <v>2036</v>
      </c>
    </row>
    <row r="27948" spans="1:5">
      <c r="A27948" s="816">
        <f t="shared" si="1817"/>
        <v>49839</v>
      </c>
      <c r="B27948" s="815">
        <f t="shared" si="1818"/>
        <v>165</v>
      </c>
      <c r="C27948" s="815">
        <f t="shared" si="1819"/>
        <v>202</v>
      </c>
      <c r="D27948" s="815">
        <f t="shared" si="1820"/>
        <v>181</v>
      </c>
      <c r="E27948" s="815">
        <v>2036</v>
      </c>
    </row>
    <row r="27949" spans="1:5">
      <c r="A27949" s="816">
        <f t="shared" si="1817"/>
        <v>49840</v>
      </c>
      <c r="B27949" s="815">
        <f t="shared" si="1818"/>
        <v>166</v>
      </c>
      <c r="C27949" s="815">
        <f t="shared" si="1819"/>
        <v>201</v>
      </c>
      <c r="D27949" s="815">
        <f t="shared" si="1820"/>
        <v>180</v>
      </c>
      <c r="E27949" s="815">
        <v>2036</v>
      </c>
    </row>
    <row r="27950" spans="1:5">
      <c r="A27950" s="816">
        <f t="shared" si="1817"/>
        <v>49841</v>
      </c>
      <c r="B27950" s="815">
        <f t="shared" si="1818"/>
        <v>167</v>
      </c>
      <c r="C27950" s="815">
        <f t="shared" si="1819"/>
        <v>200</v>
      </c>
      <c r="D27950" s="815">
        <f t="shared" si="1820"/>
        <v>179</v>
      </c>
      <c r="E27950" s="815">
        <v>2036</v>
      </c>
    </row>
    <row r="27951" spans="1:5">
      <c r="A27951" s="816">
        <f t="shared" si="1817"/>
        <v>49842</v>
      </c>
      <c r="B27951" s="815">
        <f t="shared" si="1818"/>
        <v>168</v>
      </c>
      <c r="C27951" s="815">
        <f t="shared" si="1819"/>
        <v>199</v>
      </c>
      <c r="D27951" s="815">
        <f t="shared" si="1820"/>
        <v>178</v>
      </c>
      <c r="E27951" s="815">
        <v>2036</v>
      </c>
    </row>
    <row r="27952" spans="1:5">
      <c r="A27952" s="816">
        <f t="shared" si="1817"/>
        <v>49843</v>
      </c>
      <c r="B27952" s="815">
        <f t="shared" si="1818"/>
        <v>169</v>
      </c>
      <c r="C27952" s="815">
        <f t="shared" si="1819"/>
        <v>198</v>
      </c>
      <c r="D27952" s="815">
        <f t="shared" si="1820"/>
        <v>177</v>
      </c>
      <c r="E27952" s="815">
        <v>2036</v>
      </c>
    </row>
    <row r="27953" spans="1:5">
      <c r="A27953" s="816">
        <f t="shared" si="1817"/>
        <v>49844</v>
      </c>
      <c r="B27953" s="815">
        <f t="shared" si="1818"/>
        <v>170</v>
      </c>
      <c r="C27953" s="815">
        <f t="shared" si="1819"/>
        <v>197</v>
      </c>
      <c r="D27953" s="815">
        <f t="shared" si="1820"/>
        <v>176</v>
      </c>
      <c r="E27953" s="815">
        <v>2036</v>
      </c>
    </row>
    <row r="27954" spans="1:5">
      <c r="A27954" s="816">
        <f t="shared" si="1817"/>
        <v>49845</v>
      </c>
      <c r="B27954" s="815">
        <f t="shared" si="1818"/>
        <v>171</v>
      </c>
      <c r="C27954" s="815">
        <f t="shared" si="1819"/>
        <v>196</v>
      </c>
      <c r="D27954" s="815">
        <f t="shared" si="1820"/>
        <v>175</v>
      </c>
      <c r="E27954" s="815">
        <v>2036</v>
      </c>
    </row>
    <row r="27955" spans="1:5">
      <c r="A27955" s="816">
        <f t="shared" ref="A27955:A28018" si="1821">A27954+1</f>
        <v>49846</v>
      </c>
      <c r="B27955" s="815">
        <f t="shared" si="1818"/>
        <v>172</v>
      </c>
      <c r="C27955" s="815">
        <f t="shared" si="1819"/>
        <v>195</v>
      </c>
      <c r="D27955" s="815">
        <f t="shared" si="1820"/>
        <v>174</v>
      </c>
      <c r="E27955" s="815">
        <v>2036</v>
      </c>
    </row>
    <row r="27956" spans="1:5">
      <c r="A27956" s="816">
        <f t="shared" si="1821"/>
        <v>49847</v>
      </c>
      <c r="B27956" s="815">
        <f t="shared" si="1818"/>
        <v>173</v>
      </c>
      <c r="C27956" s="815">
        <f t="shared" si="1819"/>
        <v>194</v>
      </c>
      <c r="D27956" s="815">
        <f t="shared" si="1820"/>
        <v>173</v>
      </c>
      <c r="E27956" s="815">
        <v>2036</v>
      </c>
    </row>
    <row r="27957" spans="1:5">
      <c r="A27957" s="816">
        <f t="shared" si="1821"/>
        <v>49848</v>
      </c>
      <c r="B27957" s="815">
        <f t="shared" ref="B27957:B28020" si="1822">B27956+1</f>
        <v>174</v>
      </c>
      <c r="C27957" s="815">
        <f t="shared" ref="C27957:C28020" si="1823">C27956-1</f>
        <v>193</v>
      </c>
      <c r="D27957" s="815">
        <f t="shared" ref="D27957:D28020" si="1824">D27956-1</f>
        <v>172</v>
      </c>
      <c r="E27957" s="815">
        <v>2036</v>
      </c>
    </row>
    <row r="27958" spans="1:5">
      <c r="A27958" s="816">
        <f t="shared" si="1821"/>
        <v>49849</v>
      </c>
      <c r="B27958" s="815">
        <f t="shared" si="1822"/>
        <v>175</v>
      </c>
      <c r="C27958" s="815">
        <f t="shared" si="1823"/>
        <v>192</v>
      </c>
      <c r="D27958" s="815">
        <f t="shared" si="1824"/>
        <v>171</v>
      </c>
      <c r="E27958" s="815">
        <v>2036</v>
      </c>
    </row>
    <row r="27959" spans="1:5">
      <c r="A27959" s="816">
        <f t="shared" si="1821"/>
        <v>49850</v>
      </c>
      <c r="B27959" s="815">
        <f t="shared" si="1822"/>
        <v>176</v>
      </c>
      <c r="C27959" s="815">
        <f t="shared" si="1823"/>
        <v>191</v>
      </c>
      <c r="D27959" s="815">
        <f t="shared" si="1824"/>
        <v>170</v>
      </c>
      <c r="E27959" s="815">
        <v>2036</v>
      </c>
    </row>
    <row r="27960" spans="1:5">
      <c r="A27960" s="816">
        <f t="shared" si="1821"/>
        <v>49851</v>
      </c>
      <c r="B27960" s="815">
        <f t="shared" si="1822"/>
        <v>177</v>
      </c>
      <c r="C27960" s="815">
        <f t="shared" si="1823"/>
        <v>190</v>
      </c>
      <c r="D27960" s="815">
        <f t="shared" si="1824"/>
        <v>169</v>
      </c>
      <c r="E27960" s="815">
        <v>2036</v>
      </c>
    </row>
    <row r="27961" spans="1:5">
      <c r="A27961" s="816">
        <f t="shared" si="1821"/>
        <v>49852</v>
      </c>
      <c r="B27961" s="815">
        <f t="shared" si="1822"/>
        <v>178</v>
      </c>
      <c r="C27961" s="815">
        <f t="shared" si="1823"/>
        <v>189</v>
      </c>
      <c r="D27961" s="815">
        <f t="shared" si="1824"/>
        <v>168</v>
      </c>
      <c r="E27961" s="815">
        <v>2036</v>
      </c>
    </row>
    <row r="27962" spans="1:5">
      <c r="A27962" s="816">
        <f t="shared" si="1821"/>
        <v>49853</v>
      </c>
      <c r="B27962" s="815">
        <f t="shared" si="1822"/>
        <v>179</v>
      </c>
      <c r="C27962" s="815">
        <f t="shared" si="1823"/>
        <v>188</v>
      </c>
      <c r="D27962" s="815">
        <f t="shared" si="1824"/>
        <v>167</v>
      </c>
      <c r="E27962" s="815">
        <v>2036</v>
      </c>
    </row>
    <row r="27963" spans="1:5">
      <c r="A27963" s="816">
        <f t="shared" si="1821"/>
        <v>49854</v>
      </c>
      <c r="B27963" s="815">
        <f t="shared" si="1822"/>
        <v>180</v>
      </c>
      <c r="C27963" s="815">
        <f t="shared" si="1823"/>
        <v>187</v>
      </c>
      <c r="D27963" s="815">
        <f t="shared" si="1824"/>
        <v>166</v>
      </c>
      <c r="E27963" s="815">
        <v>2036</v>
      </c>
    </row>
    <row r="27964" spans="1:5">
      <c r="A27964" s="816">
        <f t="shared" si="1821"/>
        <v>49855</v>
      </c>
      <c r="B27964" s="815">
        <f t="shared" si="1822"/>
        <v>181</v>
      </c>
      <c r="C27964" s="815">
        <f t="shared" si="1823"/>
        <v>186</v>
      </c>
      <c r="D27964" s="815">
        <f t="shared" si="1824"/>
        <v>165</v>
      </c>
      <c r="E27964" s="815">
        <v>2036</v>
      </c>
    </row>
    <row r="27965" spans="1:5">
      <c r="A27965" s="816">
        <f t="shared" si="1821"/>
        <v>49856</v>
      </c>
      <c r="B27965" s="815">
        <f t="shared" si="1822"/>
        <v>182</v>
      </c>
      <c r="C27965" s="815">
        <f t="shared" si="1823"/>
        <v>185</v>
      </c>
      <c r="D27965" s="815">
        <f t="shared" si="1824"/>
        <v>164</v>
      </c>
      <c r="E27965" s="815">
        <v>2036</v>
      </c>
    </row>
    <row r="27966" spans="1:5">
      <c r="A27966" s="816">
        <f t="shared" si="1821"/>
        <v>49857</v>
      </c>
      <c r="B27966" s="815">
        <f t="shared" si="1822"/>
        <v>183</v>
      </c>
      <c r="C27966" s="815">
        <f t="shared" si="1823"/>
        <v>184</v>
      </c>
      <c r="D27966" s="815">
        <f t="shared" si="1824"/>
        <v>163</v>
      </c>
      <c r="E27966" s="815">
        <v>2036</v>
      </c>
    </row>
    <row r="27967" spans="1:5">
      <c r="A27967" s="816">
        <f t="shared" si="1821"/>
        <v>49858</v>
      </c>
      <c r="B27967" s="815">
        <f t="shared" si="1822"/>
        <v>184</v>
      </c>
      <c r="C27967" s="815">
        <f t="shared" si="1823"/>
        <v>183</v>
      </c>
      <c r="D27967" s="815">
        <f t="shared" si="1824"/>
        <v>162</v>
      </c>
      <c r="E27967" s="815">
        <v>2036</v>
      </c>
    </row>
    <row r="27968" spans="1:5">
      <c r="A27968" s="816">
        <f t="shared" si="1821"/>
        <v>49859</v>
      </c>
      <c r="B27968" s="815">
        <f t="shared" si="1822"/>
        <v>185</v>
      </c>
      <c r="C27968" s="815">
        <f t="shared" si="1823"/>
        <v>182</v>
      </c>
      <c r="D27968" s="815">
        <f t="shared" si="1824"/>
        <v>161</v>
      </c>
      <c r="E27968" s="815">
        <v>2036</v>
      </c>
    </row>
    <row r="27969" spans="1:5">
      <c r="A27969" s="816">
        <f t="shared" si="1821"/>
        <v>49860</v>
      </c>
      <c r="B27969" s="815">
        <f t="shared" si="1822"/>
        <v>186</v>
      </c>
      <c r="C27969" s="815">
        <f t="shared" si="1823"/>
        <v>181</v>
      </c>
      <c r="D27969" s="815">
        <f t="shared" si="1824"/>
        <v>160</v>
      </c>
      <c r="E27969" s="815">
        <v>2036</v>
      </c>
    </row>
    <row r="27970" spans="1:5">
      <c r="A27970" s="816">
        <f t="shared" si="1821"/>
        <v>49861</v>
      </c>
      <c r="B27970" s="815">
        <f t="shared" si="1822"/>
        <v>187</v>
      </c>
      <c r="C27970" s="815">
        <f t="shared" si="1823"/>
        <v>180</v>
      </c>
      <c r="D27970" s="815">
        <f t="shared" si="1824"/>
        <v>159</v>
      </c>
      <c r="E27970" s="815">
        <v>2036</v>
      </c>
    </row>
    <row r="27971" spans="1:5">
      <c r="A27971" s="816">
        <f t="shared" si="1821"/>
        <v>49862</v>
      </c>
      <c r="B27971" s="815">
        <f t="shared" si="1822"/>
        <v>188</v>
      </c>
      <c r="C27971" s="815">
        <f t="shared" si="1823"/>
        <v>179</v>
      </c>
      <c r="D27971" s="815">
        <f t="shared" si="1824"/>
        <v>158</v>
      </c>
      <c r="E27971" s="815">
        <v>2036</v>
      </c>
    </row>
    <row r="27972" spans="1:5">
      <c r="A27972" s="816">
        <f t="shared" si="1821"/>
        <v>49863</v>
      </c>
      <c r="B27972" s="815">
        <f t="shared" si="1822"/>
        <v>189</v>
      </c>
      <c r="C27972" s="815">
        <f t="shared" si="1823"/>
        <v>178</v>
      </c>
      <c r="D27972" s="815">
        <f t="shared" si="1824"/>
        <v>157</v>
      </c>
      <c r="E27972" s="815">
        <v>2036</v>
      </c>
    </row>
    <row r="27973" spans="1:5">
      <c r="A27973" s="816">
        <f t="shared" si="1821"/>
        <v>49864</v>
      </c>
      <c r="B27973" s="815">
        <f t="shared" si="1822"/>
        <v>190</v>
      </c>
      <c r="C27973" s="815">
        <f t="shared" si="1823"/>
        <v>177</v>
      </c>
      <c r="D27973" s="815">
        <f t="shared" si="1824"/>
        <v>156</v>
      </c>
      <c r="E27973" s="815">
        <v>2036</v>
      </c>
    </row>
    <row r="27974" spans="1:5">
      <c r="A27974" s="816">
        <f t="shared" si="1821"/>
        <v>49865</v>
      </c>
      <c r="B27974" s="815">
        <f t="shared" si="1822"/>
        <v>191</v>
      </c>
      <c r="C27974" s="815">
        <f t="shared" si="1823"/>
        <v>176</v>
      </c>
      <c r="D27974" s="815">
        <f t="shared" si="1824"/>
        <v>155</v>
      </c>
      <c r="E27974" s="815">
        <v>2036</v>
      </c>
    </row>
    <row r="27975" spans="1:5">
      <c r="A27975" s="816">
        <f t="shared" si="1821"/>
        <v>49866</v>
      </c>
      <c r="B27975" s="815">
        <f t="shared" si="1822"/>
        <v>192</v>
      </c>
      <c r="C27975" s="815">
        <f t="shared" si="1823"/>
        <v>175</v>
      </c>
      <c r="D27975" s="815">
        <f t="shared" si="1824"/>
        <v>154</v>
      </c>
      <c r="E27975" s="815">
        <v>2036</v>
      </c>
    </row>
    <row r="27976" spans="1:5">
      <c r="A27976" s="816">
        <f t="shared" si="1821"/>
        <v>49867</v>
      </c>
      <c r="B27976" s="815">
        <f t="shared" si="1822"/>
        <v>193</v>
      </c>
      <c r="C27976" s="815">
        <f t="shared" si="1823"/>
        <v>174</v>
      </c>
      <c r="D27976" s="815">
        <f t="shared" si="1824"/>
        <v>153</v>
      </c>
      <c r="E27976" s="815">
        <v>2036</v>
      </c>
    </row>
    <row r="27977" spans="1:5">
      <c r="A27977" s="816">
        <f t="shared" si="1821"/>
        <v>49868</v>
      </c>
      <c r="B27977" s="815">
        <f t="shared" si="1822"/>
        <v>194</v>
      </c>
      <c r="C27977" s="815">
        <f t="shared" si="1823"/>
        <v>173</v>
      </c>
      <c r="D27977" s="815">
        <f t="shared" si="1824"/>
        <v>152</v>
      </c>
      <c r="E27977" s="815">
        <v>2036</v>
      </c>
    </row>
    <row r="27978" spans="1:5">
      <c r="A27978" s="816">
        <f t="shared" si="1821"/>
        <v>49869</v>
      </c>
      <c r="B27978" s="815">
        <f t="shared" si="1822"/>
        <v>195</v>
      </c>
      <c r="C27978" s="815">
        <f t="shared" si="1823"/>
        <v>172</v>
      </c>
      <c r="D27978" s="815">
        <f t="shared" si="1824"/>
        <v>151</v>
      </c>
      <c r="E27978" s="815">
        <v>2036</v>
      </c>
    </row>
    <row r="27979" spans="1:5">
      <c r="A27979" s="816">
        <f t="shared" si="1821"/>
        <v>49870</v>
      </c>
      <c r="B27979" s="815">
        <f t="shared" si="1822"/>
        <v>196</v>
      </c>
      <c r="C27979" s="815">
        <f t="shared" si="1823"/>
        <v>171</v>
      </c>
      <c r="D27979" s="815">
        <f t="shared" si="1824"/>
        <v>150</v>
      </c>
      <c r="E27979" s="815">
        <v>2036</v>
      </c>
    </row>
    <row r="27980" spans="1:5">
      <c r="A27980" s="816">
        <f t="shared" si="1821"/>
        <v>49871</v>
      </c>
      <c r="B27980" s="815">
        <f t="shared" si="1822"/>
        <v>197</v>
      </c>
      <c r="C27980" s="815">
        <f t="shared" si="1823"/>
        <v>170</v>
      </c>
      <c r="D27980" s="815">
        <f t="shared" si="1824"/>
        <v>149</v>
      </c>
      <c r="E27980" s="815">
        <v>2036</v>
      </c>
    </row>
    <row r="27981" spans="1:5">
      <c r="A27981" s="816">
        <f t="shared" si="1821"/>
        <v>49872</v>
      </c>
      <c r="B27981" s="815">
        <f t="shared" si="1822"/>
        <v>198</v>
      </c>
      <c r="C27981" s="815">
        <f t="shared" si="1823"/>
        <v>169</v>
      </c>
      <c r="D27981" s="815">
        <f t="shared" si="1824"/>
        <v>148</v>
      </c>
      <c r="E27981" s="815">
        <v>2036</v>
      </c>
    </row>
    <row r="27982" spans="1:5">
      <c r="A27982" s="816">
        <f t="shared" si="1821"/>
        <v>49873</v>
      </c>
      <c r="B27982" s="815">
        <f t="shared" si="1822"/>
        <v>199</v>
      </c>
      <c r="C27982" s="815">
        <f t="shared" si="1823"/>
        <v>168</v>
      </c>
      <c r="D27982" s="815">
        <f t="shared" si="1824"/>
        <v>147</v>
      </c>
      <c r="E27982" s="815">
        <v>2036</v>
      </c>
    </row>
    <row r="27983" spans="1:5">
      <c r="A27983" s="816">
        <f t="shared" si="1821"/>
        <v>49874</v>
      </c>
      <c r="B27983" s="815">
        <f t="shared" si="1822"/>
        <v>200</v>
      </c>
      <c r="C27983" s="815">
        <f t="shared" si="1823"/>
        <v>167</v>
      </c>
      <c r="D27983" s="815">
        <f t="shared" si="1824"/>
        <v>146</v>
      </c>
      <c r="E27983" s="815">
        <v>2036</v>
      </c>
    </row>
    <row r="27984" spans="1:5">
      <c r="A27984" s="816">
        <f t="shared" si="1821"/>
        <v>49875</v>
      </c>
      <c r="B27984" s="815">
        <f t="shared" si="1822"/>
        <v>201</v>
      </c>
      <c r="C27984" s="815">
        <f t="shared" si="1823"/>
        <v>166</v>
      </c>
      <c r="D27984" s="815">
        <f t="shared" si="1824"/>
        <v>145</v>
      </c>
      <c r="E27984" s="815">
        <v>2036</v>
      </c>
    </row>
    <row r="27985" spans="1:5">
      <c r="A27985" s="816">
        <f t="shared" si="1821"/>
        <v>49876</v>
      </c>
      <c r="B27985" s="815">
        <f t="shared" si="1822"/>
        <v>202</v>
      </c>
      <c r="C27985" s="815">
        <f t="shared" si="1823"/>
        <v>165</v>
      </c>
      <c r="D27985" s="815">
        <f t="shared" si="1824"/>
        <v>144</v>
      </c>
      <c r="E27985" s="815">
        <v>2036</v>
      </c>
    </row>
    <row r="27986" spans="1:5">
      <c r="A27986" s="816">
        <f t="shared" si="1821"/>
        <v>49877</v>
      </c>
      <c r="B27986" s="815">
        <f t="shared" si="1822"/>
        <v>203</v>
      </c>
      <c r="C27986" s="815">
        <f t="shared" si="1823"/>
        <v>164</v>
      </c>
      <c r="D27986" s="815">
        <f t="shared" si="1824"/>
        <v>143</v>
      </c>
      <c r="E27986" s="815">
        <v>2036</v>
      </c>
    </row>
    <row r="27987" spans="1:5">
      <c r="A27987" s="816">
        <f t="shared" si="1821"/>
        <v>49878</v>
      </c>
      <c r="B27987" s="815">
        <f t="shared" si="1822"/>
        <v>204</v>
      </c>
      <c r="C27987" s="815">
        <f t="shared" si="1823"/>
        <v>163</v>
      </c>
      <c r="D27987" s="815">
        <f t="shared" si="1824"/>
        <v>142</v>
      </c>
      <c r="E27987" s="815">
        <v>2036</v>
      </c>
    </row>
    <row r="27988" spans="1:5">
      <c r="A27988" s="816">
        <f t="shared" si="1821"/>
        <v>49879</v>
      </c>
      <c r="B27988" s="815">
        <f t="shared" si="1822"/>
        <v>205</v>
      </c>
      <c r="C27988" s="815">
        <f t="shared" si="1823"/>
        <v>162</v>
      </c>
      <c r="D27988" s="815">
        <f t="shared" si="1824"/>
        <v>141</v>
      </c>
      <c r="E27988" s="815">
        <v>2036</v>
      </c>
    </row>
    <row r="27989" spans="1:5">
      <c r="A27989" s="816">
        <f t="shared" si="1821"/>
        <v>49880</v>
      </c>
      <c r="B27989" s="815">
        <f t="shared" si="1822"/>
        <v>206</v>
      </c>
      <c r="C27989" s="815">
        <f t="shared" si="1823"/>
        <v>161</v>
      </c>
      <c r="D27989" s="815">
        <f t="shared" si="1824"/>
        <v>140</v>
      </c>
      <c r="E27989" s="815">
        <v>2036</v>
      </c>
    </row>
    <row r="27990" spans="1:5">
      <c r="A27990" s="816">
        <f t="shared" si="1821"/>
        <v>49881</v>
      </c>
      <c r="B27990" s="815">
        <f t="shared" si="1822"/>
        <v>207</v>
      </c>
      <c r="C27990" s="815">
        <f t="shared" si="1823"/>
        <v>160</v>
      </c>
      <c r="D27990" s="815">
        <f t="shared" si="1824"/>
        <v>139</v>
      </c>
      <c r="E27990" s="815">
        <v>2036</v>
      </c>
    </row>
    <row r="27991" spans="1:5">
      <c r="A27991" s="816">
        <f t="shared" si="1821"/>
        <v>49882</v>
      </c>
      <c r="B27991" s="815">
        <f t="shared" si="1822"/>
        <v>208</v>
      </c>
      <c r="C27991" s="815">
        <f t="shared" si="1823"/>
        <v>159</v>
      </c>
      <c r="D27991" s="815">
        <f t="shared" si="1824"/>
        <v>138</v>
      </c>
      <c r="E27991" s="815">
        <v>2036</v>
      </c>
    </row>
    <row r="27992" spans="1:5">
      <c r="A27992" s="816">
        <f t="shared" si="1821"/>
        <v>49883</v>
      </c>
      <c r="B27992" s="815">
        <f t="shared" si="1822"/>
        <v>209</v>
      </c>
      <c r="C27992" s="815">
        <f t="shared" si="1823"/>
        <v>158</v>
      </c>
      <c r="D27992" s="815">
        <f t="shared" si="1824"/>
        <v>137</v>
      </c>
      <c r="E27992" s="815">
        <v>2036</v>
      </c>
    </row>
    <row r="27993" spans="1:5">
      <c r="A27993" s="816">
        <f t="shared" si="1821"/>
        <v>49884</v>
      </c>
      <c r="B27993" s="815">
        <f t="shared" si="1822"/>
        <v>210</v>
      </c>
      <c r="C27993" s="815">
        <f t="shared" si="1823"/>
        <v>157</v>
      </c>
      <c r="D27993" s="815">
        <f t="shared" si="1824"/>
        <v>136</v>
      </c>
      <c r="E27993" s="815">
        <v>2036</v>
      </c>
    </row>
    <row r="27994" spans="1:5">
      <c r="A27994" s="816">
        <f t="shared" si="1821"/>
        <v>49885</v>
      </c>
      <c r="B27994" s="815">
        <f t="shared" si="1822"/>
        <v>211</v>
      </c>
      <c r="C27994" s="815">
        <f t="shared" si="1823"/>
        <v>156</v>
      </c>
      <c r="D27994" s="815">
        <f t="shared" si="1824"/>
        <v>135</v>
      </c>
      <c r="E27994" s="815">
        <v>2036</v>
      </c>
    </row>
    <row r="27995" spans="1:5">
      <c r="A27995" s="816">
        <f t="shared" si="1821"/>
        <v>49886</v>
      </c>
      <c r="B27995" s="815">
        <f t="shared" si="1822"/>
        <v>212</v>
      </c>
      <c r="C27995" s="815">
        <f t="shared" si="1823"/>
        <v>155</v>
      </c>
      <c r="D27995" s="815">
        <f t="shared" si="1824"/>
        <v>134</v>
      </c>
      <c r="E27995" s="815">
        <v>2036</v>
      </c>
    </row>
    <row r="27996" spans="1:5">
      <c r="A27996" s="816">
        <f t="shared" si="1821"/>
        <v>49887</v>
      </c>
      <c r="B27996" s="815">
        <f t="shared" si="1822"/>
        <v>213</v>
      </c>
      <c r="C27996" s="815">
        <f t="shared" si="1823"/>
        <v>154</v>
      </c>
      <c r="D27996" s="815">
        <f t="shared" si="1824"/>
        <v>133</v>
      </c>
      <c r="E27996" s="815">
        <v>2036</v>
      </c>
    </row>
    <row r="27997" spans="1:5">
      <c r="A27997" s="816">
        <f t="shared" si="1821"/>
        <v>49888</v>
      </c>
      <c r="B27997" s="815">
        <f t="shared" si="1822"/>
        <v>214</v>
      </c>
      <c r="C27997" s="815">
        <f t="shared" si="1823"/>
        <v>153</v>
      </c>
      <c r="D27997" s="815">
        <f t="shared" si="1824"/>
        <v>132</v>
      </c>
      <c r="E27997" s="815">
        <v>2036</v>
      </c>
    </row>
    <row r="27998" spans="1:5">
      <c r="A27998" s="816">
        <f t="shared" si="1821"/>
        <v>49889</v>
      </c>
      <c r="B27998" s="815">
        <f t="shared" si="1822"/>
        <v>215</v>
      </c>
      <c r="C27998" s="815">
        <f t="shared" si="1823"/>
        <v>152</v>
      </c>
      <c r="D27998" s="815">
        <f t="shared" si="1824"/>
        <v>131</v>
      </c>
      <c r="E27998" s="815">
        <v>2036</v>
      </c>
    </row>
    <row r="27999" spans="1:5">
      <c r="A27999" s="816">
        <f t="shared" si="1821"/>
        <v>49890</v>
      </c>
      <c r="B27999" s="815">
        <f t="shared" si="1822"/>
        <v>216</v>
      </c>
      <c r="C27999" s="815">
        <f t="shared" si="1823"/>
        <v>151</v>
      </c>
      <c r="D27999" s="815">
        <f t="shared" si="1824"/>
        <v>130</v>
      </c>
      <c r="E27999" s="815">
        <v>2036</v>
      </c>
    </row>
    <row r="28000" spans="1:5">
      <c r="A28000" s="816">
        <f t="shared" si="1821"/>
        <v>49891</v>
      </c>
      <c r="B28000" s="815">
        <f t="shared" si="1822"/>
        <v>217</v>
      </c>
      <c r="C28000" s="815">
        <f t="shared" si="1823"/>
        <v>150</v>
      </c>
      <c r="D28000" s="815">
        <f t="shared" si="1824"/>
        <v>129</v>
      </c>
      <c r="E28000" s="815">
        <v>2036</v>
      </c>
    </row>
    <row r="28001" spans="1:5">
      <c r="A28001" s="816">
        <f t="shared" si="1821"/>
        <v>49892</v>
      </c>
      <c r="B28001" s="815">
        <f t="shared" si="1822"/>
        <v>218</v>
      </c>
      <c r="C28001" s="815">
        <f t="shared" si="1823"/>
        <v>149</v>
      </c>
      <c r="D28001" s="815">
        <f t="shared" si="1824"/>
        <v>128</v>
      </c>
      <c r="E28001" s="815">
        <v>2036</v>
      </c>
    </row>
    <row r="28002" spans="1:5">
      <c r="A28002" s="816">
        <f t="shared" si="1821"/>
        <v>49893</v>
      </c>
      <c r="B28002" s="815">
        <f t="shared" si="1822"/>
        <v>219</v>
      </c>
      <c r="C28002" s="815">
        <f t="shared" si="1823"/>
        <v>148</v>
      </c>
      <c r="D28002" s="815">
        <f t="shared" si="1824"/>
        <v>127</v>
      </c>
      <c r="E28002" s="815">
        <v>2036</v>
      </c>
    </row>
    <row r="28003" spans="1:5">
      <c r="A28003" s="816">
        <f t="shared" si="1821"/>
        <v>49894</v>
      </c>
      <c r="B28003" s="815">
        <f t="shared" si="1822"/>
        <v>220</v>
      </c>
      <c r="C28003" s="815">
        <f t="shared" si="1823"/>
        <v>147</v>
      </c>
      <c r="D28003" s="815">
        <f t="shared" si="1824"/>
        <v>126</v>
      </c>
      <c r="E28003" s="815">
        <v>2036</v>
      </c>
    </row>
    <row r="28004" spans="1:5">
      <c r="A28004" s="816">
        <f t="shared" si="1821"/>
        <v>49895</v>
      </c>
      <c r="B28004" s="815">
        <f t="shared" si="1822"/>
        <v>221</v>
      </c>
      <c r="C28004" s="815">
        <f t="shared" si="1823"/>
        <v>146</v>
      </c>
      <c r="D28004" s="815">
        <f t="shared" si="1824"/>
        <v>125</v>
      </c>
      <c r="E28004" s="815">
        <v>2036</v>
      </c>
    </row>
    <row r="28005" spans="1:5">
      <c r="A28005" s="816">
        <f t="shared" si="1821"/>
        <v>49896</v>
      </c>
      <c r="B28005" s="815">
        <f t="shared" si="1822"/>
        <v>222</v>
      </c>
      <c r="C28005" s="815">
        <f t="shared" si="1823"/>
        <v>145</v>
      </c>
      <c r="D28005" s="815">
        <f t="shared" si="1824"/>
        <v>124</v>
      </c>
      <c r="E28005" s="815">
        <v>2036</v>
      </c>
    </row>
    <row r="28006" spans="1:5">
      <c r="A28006" s="816">
        <f t="shared" si="1821"/>
        <v>49897</v>
      </c>
      <c r="B28006" s="815">
        <f t="shared" si="1822"/>
        <v>223</v>
      </c>
      <c r="C28006" s="815">
        <f t="shared" si="1823"/>
        <v>144</v>
      </c>
      <c r="D28006" s="815">
        <f t="shared" si="1824"/>
        <v>123</v>
      </c>
      <c r="E28006" s="815">
        <v>2036</v>
      </c>
    </row>
    <row r="28007" spans="1:5">
      <c r="A28007" s="816">
        <f t="shared" si="1821"/>
        <v>49898</v>
      </c>
      <c r="B28007" s="815">
        <f t="shared" si="1822"/>
        <v>224</v>
      </c>
      <c r="C28007" s="815">
        <f t="shared" si="1823"/>
        <v>143</v>
      </c>
      <c r="D28007" s="815">
        <f t="shared" si="1824"/>
        <v>122</v>
      </c>
      <c r="E28007" s="815">
        <v>2036</v>
      </c>
    </row>
    <row r="28008" spans="1:5">
      <c r="A28008" s="816">
        <f t="shared" si="1821"/>
        <v>49899</v>
      </c>
      <c r="B28008" s="815">
        <f t="shared" si="1822"/>
        <v>225</v>
      </c>
      <c r="C28008" s="815">
        <f t="shared" si="1823"/>
        <v>142</v>
      </c>
      <c r="D28008" s="815">
        <f t="shared" si="1824"/>
        <v>121</v>
      </c>
      <c r="E28008" s="815">
        <v>2036</v>
      </c>
    </row>
    <row r="28009" spans="1:5">
      <c r="A28009" s="816">
        <f t="shared" si="1821"/>
        <v>49900</v>
      </c>
      <c r="B28009" s="815">
        <f t="shared" si="1822"/>
        <v>226</v>
      </c>
      <c r="C28009" s="815">
        <f t="shared" si="1823"/>
        <v>141</v>
      </c>
      <c r="D28009" s="815">
        <f t="shared" si="1824"/>
        <v>120</v>
      </c>
      <c r="E28009" s="815">
        <v>2036</v>
      </c>
    </row>
    <row r="28010" spans="1:5">
      <c r="A28010" s="816">
        <f t="shared" si="1821"/>
        <v>49901</v>
      </c>
      <c r="B28010" s="815">
        <f t="shared" si="1822"/>
        <v>227</v>
      </c>
      <c r="C28010" s="815">
        <f t="shared" si="1823"/>
        <v>140</v>
      </c>
      <c r="D28010" s="815">
        <f t="shared" si="1824"/>
        <v>119</v>
      </c>
      <c r="E28010" s="815">
        <v>2036</v>
      </c>
    </row>
    <row r="28011" spans="1:5">
      <c r="A28011" s="816">
        <f t="shared" si="1821"/>
        <v>49902</v>
      </c>
      <c r="B28011" s="815">
        <f t="shared" si="1822"/>
        <v>228</v>
      </c>
      <c r="C28011" s="815">
        <f t="shared" si="1823"/>
        <v>139</v>
      </c>
      <c r="D28011" s="815">
        <f t="shared" si="1824"/>
        <v>118</v>
      </c>
      <c r="E28011" s="815">
        <v>2036</v>
      </c>
    </row>
    <row r="28012" spans="1:5">
      <c r="A28012" s="816">
        <f t="shared" si="1821"/>
        <v>49903</v>
      </c>
      <c r="B28012" s="815">
        <f t="shared" si="1822"/>
        <v>229</v>
      </c>
      <c r="C28012" s="815">
        <f t="shared" si="1823"/>
        <v>138</v>
      </c>
      <c r="D28012" s="815">
        <f t="shared" si="1824"/>
        <v>117</v>
      </c>
      <c r="E28012" s="815">
        <v>2036</v>
      </c>
    </row>
    <row r="28013" spans="1:5">
      <c r="A28013" s="816">
        <f t="shared" si="1821"/>
        <v>49904</v>
      </c>
      <c r="B28013" s="815">
        <f t="shared" si="1822"/>
        <v>230</v>
      </c>
      <c r="C28013" s="815">
        <f t="shared" si="1823"/>
        <v>137</v>
      </c>
      <c r="D28013" s="815">
        <f t="shared" si="1824"/>
        <v>116</v>
      </c>
      <c r="E28013" s="815">
        <v>2036</v>
      </c>
    </row>
    <row r="28014" spans="1:5">
      <c r="A28014" s="816">
        <f t="shared" si="1821"/>
        <v>49905</v>
      </c>
      <c r="B28014" s="815">
        <f t="shared" si="1822"/>
        <v>231</v>
      </c>
      <c r="C28014" s="815">
        <f t="shared" si="1823"/>
        <v>136</v>
      </c>
      <c r="D28014" s="815">
        <f t="shared" si="1824"/>
        <v>115</v>
      </c>
      <c r="E28014" s="815">
        <v>2036</v>
      </c>
    </row>
    <row r="28015" spans="1:5">
      <c r="A28015" s="816">
        <f t="shared" si="1821"/>
        <v>49906</v>
      </c>
      <c r="B28015" s="815">
        <f t="shared" si="1822"/>
        <v>232</v>
      </c>
      <c r="C28015" s="815">
        <f t="shared" si="1823"/>
        <v>135</v>
      </c>
      <c r="D28015" s="815">
        <f t="shared" si="1824"/>
        <v>114</v>
      </c>
      <c r="E28015" s="815">
        <v>2036</v>
      </c>
    </row>
    <row r="28016" spans="1:5">
      <c r="A28016" s="816">
        <f t="shared" si="1821"/>
        <v>49907</v>
      </c>
      <c r="B28016" s="815">
        <f t="shared" si="1822"/>
        <v>233</v>
      </c>
      <c r="C28016" s="815">
        <f t="shared" si="1823"/>
        <v>134</v>
      </c>
      <c r="D28016" s="815">
        <f t="shared" si="1824"/>
        <v>113</v>
      </c>
      <c r="E28016" s="815">
        <v>2036</v>
      </c>
    </row>
    <row r="28017" spans="1:5">
      <c r="A28017" s="816">
        <f t="shared" si="1821"/>
        <v>49908</v>
      </c>
      <c r="B28017" s="815">
        <f t="shared" si="1822"/>
        <v>234</v>
      </c>
      <c r="C28017" s="815">
        <f t="shared" si="1823"/>
        <v>133</v>
      </c>
      <c r="D28017" s="815">
        <f t="shared" si="1824"/>
        <v>112</v>
      </c>
      <c r="E28017" s="815">
        <v>2036</v>
      </c>
    </row>
    <row r="28018" spans="1:5">
      <c r="A28018" s="816">
        <f t="shared" si="1821"/>
        <v>49909</v>
      </c>
      <c r="B28018" s="815">
        <f t="shared" si="1822"/>
        <v>235</v>
      </c>
      <c r="C28018" s="815">
        <f t="shared" si="1823"/>
        <v>132</v>
      </c>
      <c r="D28018" s="815">
        <f t="shared" si="1824"/>
        <v>111</v>
      </c>
      <c r="E28018" s="815">
        <v>2036</v>
      </c>
    </row>
    <row r="28019" spans="1:5">
      <c r="A28019" s="816">
        <f t="shared" ref="A28019:A28082" si="1825">A28018+1</f>
        <v>49910</v>
      </c>
      <c r="B28019" s="815">
        <f t="shared" si="1822"/>
        <v>236</v>
      </c>
      <c r="C28019" s="815">
        <f t="shared" si="1823"/>
        <v>131</v>
      </c>
      <c r="D28019" s="815">
        <f t="shared" si="1824"/>
        <v>110</v>
      </c>
      <c r="E28019" s="815">
        <v>2036</v>
      </c>
    </row>
    <row r="28020" spans="1:5">
      <c r="A28020" s="816">
        <f t="shared" si="1825"/>
        <v>49911</v>
      </c>
      <c r="B28020" s="815">
        <f t="shared" si="1822"/>
        <v>237</v>
      </c>
      <c r="C28020" s="815">
        <f t="shared" si="1823"/>
        <v>130</v>
      </c>
      <c r="D28020" s="815">
        <f t="shared" si="1824"/>
        <v>109</v>
      </c>
      <c r="E28020" s="815">
        <v>2036</v>
      </c>
    </row>
    <row r="28021" spans="1:5">
      <c r="A28021" s="816">
        <f t="shared" si="1825"/>
        <v>49912</v>
      </c>
      <c r="B28021" s="815">
        <f t="shared" ref="B28021:B28084" si="1826">B28020+1</f>
        <v>238</v>
      </c>
      <c r="C28021" s="815">
        <f t="shared" ref="C28021:C28084" si="1827">C28020-1</f>
        <v>129</v>
      </c>
      <c r="D28021" s="815">
        <f t="shared" ref="D28021:D28084" si="1828">D28020-1</f>
        <v>108</v>
      </c>
      <c r="E28021" s="815">
        <v>2036</v>
      </c>
    </row>
    <row r="28022" spans="1:5">
      <c r="A28022" s="816">
        <f t="shared" si="1825"/>
        <v>49913</v>
      </c>
      <c r="B28022" s="815">
        <f t="shared" si="1826"/>
        <v>239</v>
      </c>
      <c r="C28022" s="815">
        <f t="shared" si="1827"/>
        <v>128</v>
      </c>
      <c r="D28022" s="815">
        <f t="shared" si="1828"/>
        <v>107</v>
      </c>
      <c r="E28022" s="815">
        <v>2036</v>
      </c>
    </row>
    <row r="28023" spans="1:5">
      <c r="A28023" s="816">
        <f t="shared" si="1825"/>
        <v>49914</v>
      </c>
      <c r="B28023" s="815">
        <f t="shared" si="1826"/>
        <v>240</v>
      </c>
      <c r="C28023" s="815">
        <f t="shared" si="1827"/>
        <v>127</v>
      </c>
      <c r="D28023" s="815">
        <f t="shared" si="1828"/>
        <v>106</v>
      </c>
      <c r="E28023" s="815">
        <v>2036</v>
      </c>
    </row>
    <row r="28024" spans="1:5">
      <c r="A28024" s="816">
        <f t="shared" si="1825"/>
        <v>49915</v>
      </c>
      <c r="B28024" s="815">
        <f t="shared" si="1826"/>
        <v>241</v>
      </c>
      <c r="C28024" s="815">
        <f t="shared" si="1827"/>
        <v>126</v>
      </c>
      <c r="D28024" s="815">
        <f t="shared" si="1828"/>
        <v>105</v>
      </c>
      <c r="E28024" s="815">
        <v>2036</v>
      </c>
    </row>
    <row r="28025" spans="1:5">
      <c r="A28025" s="816">
        <f t="shared" si="1825"/>
        <v>49916</v>
      </c>
      <c r="B28025" s="815">
        <f t="shared" si="1826"/>
        <v>242</v>
      </c>
      <c r="C28025" s="815">
        <f t="shared" si="1827"/>
        <v>125</v>
      </c>
      <c r="D28025" s="815">
        <f t="shared" si="1828"/>
        <v>104</v>
      </c>
      <c r="E28025" s="815">
        <v>2036</v>
      </c>
    </row>
    <row r="28026" spans="1:5">
      <c r="A28026" s="816">
        <f t="shared" si="1825"/>
        <v>49917</v>
      </c>
      <c r="B28026" s="815">
        <f t="shared" si="1826"/>
        <v>243</v>
      </c>
      <c r="C28026" s="815">
        <f t="shared" si="1827"/>
        <v>124</v>
      </c>
      <c r="D28026" s="815">
        <f t="shared" si="1828"/>
        <v>103</v>
      </c>
      <c r="E28026" s="815">
        <v>2036</v>
      </c>
    </row>
    <row r="28027" spans="1:5">
      <c r="A28027" s="816">
        <f t="shared" si="1825"/>
        <v>49918</v>
      </c>
      <c r="B28027" s="815">
        <f t="shared" si="1826"/>
        <v>244</v>
      </c>
      <c r="C28027" s="815">
        <f t="shared" si="1827"/>
        <v>123</v>
      </c>
      <c r="D28027" s="815">
        <f t="shared" si="1828"/>
        <v>102</v>
      </c>
      <c r="E28027" s="815">
        <v>2036</v>
      </c>
    </row>
    <row r="28028" spans="1:5">
      <c r="A28028" s="816">
        <f t="shared" si="1825"/>
        <v>49919</v>
      </c>
      <c r="B28028" s="815">
        <f t="shared" si="1826"/>
        <v>245</v>
      </c>
      <c r="C28028" s="815">
        <f t="shared" si="1827"/>
        <v>122</v>
      </c>
      <c r="D28028" s="815">
        <f t="shared" si="1828"/>
        <v>101</v>
      </c>
      <c r="E28028" s="815">
        <v>2036</v>
      </c>
    </row>
    <row r="28029" spans="1:5">
      <c r="A28029" s="816">
        <f t="shared" si="1825"/>
        <v>49920</v>
      </c>
      <c r="B28029" s="815">
        <f t="shared" si="1826"/>
        <v>246</v>
      </c>
      <c r="C28029" s="815">
        <f t="shared" si="1827"/>
        <v>121</v>
      </c>
      <c r="D28029" s="815">
        <f t="shared" si="1828"/>
        <v>100</v>
      </c>
      <c r="E28029" s="815">
        <v>2036</v>
      </c>
    </row>
    <row r="28030" spans="1:5">
      <c r="A28030" s="816">
        <f t="shared" si="1825"/>
        <v>49921</v>
      </c>
      <c r="B28030" s="815">
        <f t="shared" si="1826"/>
        <v>247</v>
      </c>
      <c r="C28030" s="815">
        <f t="shared" si="1827"/>
        <v>120</v>
      </c>
      <c r="D28030" s="815">
        <f t="shared" si="1828"/>
        <v>99</v>
      </c>
      <c r="E28030" s="815">
        <v>2036</v>
      </c>
    </row>
    <row r="28031" spans="1:5">
      <c r="A28031" s="816">
        <f t="shared" si="1825"/>
        <v>49922</v>
      </c>
      <c r="B28031" s="815">
        <f t="shared" si="1826"/>
        <v>248</v>
      </c>
      <c r="C28031" s="815">
        <f t="shared" si="1827"/>
        <v>119</v>
      </c>
      <c r="D28031" s="815">
        <f t="shared" si="1828"/>
        <v>98</v>
      </c>
      <c r="E28031" s="815">
        <v>2036</v>
      </c>
    </row>
    <row r="28032" spans="1:5">
      <c r="A28032" s="816">
        <f t="shared" si="1825"/>
        <v>49923</v>
      </c>
      <c r="B28032" s="815">
        <f t="shared" si="1826"/>
        <v>249</v>
      </c>
      <c r="C28032" s="815">
        <f t="shared" si="1827"/>
        <v>118</v>
      </c>
      <c r="D28032" s="815">
        <f t="shared" si="1828"/>
        <v>97</v>
      </c>
      <c r="E28032" s="815">
        <v>2036</v>
      </c>
    </row>
    <row r="28033" spans="1:5">
      <c r="A28033" s="816">
        <f t="shared" si="1825"/>
        <v>49924</v>
      </c>
      <c r="B28033" s="815">
        <f t="shared" si="1826"/>
        <v>250</v>
      </c>
      <c r="C28033" s="815">
        <f t="shared" si="1827"/>
        <v>117</v>
      </c>
      <c r="D28033" s="815">
        <f t="shared" si="1828"/>
        <v>96</v>
      </c>
      <c r="E28033" s="815">
        <v>2036</v>
      </c>
    </row>
    <row r="28034" spans="1:5">
      <c r="A28034" s="816">
        <f t="shared" si="1825"/>
        <v>49925</v>
      </c>
      <c r="B28034" s="815">
        <f t="shared" si="1826"/>
        <v>251</v>
      </c>
      <c r="C28034" s="815">
        <f t="shared" si="1827"/>
        <v>116</v>
      </c>
      <c r="D28034" s="815">
        <f t="shared" si="1828"/>
        <v>95</v>
      </c>
      <c r="E28034" s="815">
        <v>2036</v>
      </c>
    </row>
    <row r="28035" spans="1:5">
      <c r="A28035" s="816">
        <f t="shared" si="1825"/>
        <v>49926</v>
      </c>
      <c r="B28035" s="815">
        <f t="shared" si="1826"/>
        <v>252</v>
      </c>
      <c r="C28035" s="815">
        <f t="shared" si="1827"/>
        <v>115</v>
      </c>
      <c r="D28035" s="815">
        <f t="shared" si="1828"/>
        <v>94</v>
      </c>
      <c r="E28035" s="815">
        <v>2036</v>
      </c>
    </row>
    <row r="28036" spans="1:5">
      <c r="A28036" s="816">
        <f t="shared" si="1825"/>
        <v>49927</v>
      </c>
      <c r="B28036" s="815">
        <f t="shared" si="1826"/>
        <v>253</v>
      </c>
      <c r="C28036" s="815">
        <f t="shared" si="1827"/>
        <v>114</v>
      </c>
      <c r="D28036" s="815">
        <f t="shared" si="1828"/>
        <v>93</v>
      </c>
      <c r="E28036" s="815">
        <v>2036</v>
      </c>
    </row>
    <row r="28037" spans="1:5">
      <c r="A28037" s="816">
        <f t="shared" si="1825"/>
        <v>49928</v>
      </c>
      <c r="B28037" s="815">
        <f t="shared" si="1826"/>
        <v>254</v>
      </c>
      <c r="C28037" s="815">
        <f t="shared" si="1827"/>
        <v>113</v>
      </c>
      <c r="D28037" s="815">
        <f t="shared" si="1828"/>
        <v>92</v>
      </c>
      <c r="E28037" s="815">
        <v>2036</v>
      </c>
    </row>
    <row r="28038" spans="1:5">
      <c r="A28038" s="816">
        <f t="shared" si="1825"/>
        <v>49929</v>
      </c>
      <c r="B28038" s="815">
        <f t="shared" si="1826"/>
        <v>255</v>
      </c>
      <c r="C28038" s="815">
        <f t="shared" si="1827"/>
        <v>112</v>
      </c>
      <c r="D28038" s="815">
        <f t="shared" si="1828"/>
        <v>91</v>
      </c>
      <c r="E28038" s="815">
        <v>2036</v>
      </c>
    </row>
    <row r="28039" spans="1:5">
      <c r="A28039" s="816">
        <f t="shared" si="1825"/>
        <v>49930</v>
      </c>
      <c r="B28039" s="815">
        <f t="shared" si="1826"/>
        <v>256</v>
      </c>
      <c r="C28039" s="815">
        <f t="shared" si="1827"/>
        <v>111</v>
      </c>
      <c r="D28039" s="815">
        <f t="shared" si="1828"/>
        <v>90</v>
      </c>
      <c r="E28039" s="815">
        <v>2036</v>
      </c>
    </row>
    <row r="28040" spans="1:5">
      <c r="A28040" s="816">
        <f t="shared" si="1825"/>
        <v>49931</v>
      </c>
      <c r="B28040" s="815">
        <f t="shared" si="1826"/>
        <v>257</v>
      </c>
      <c r="C28040" s="815">
        <f t="shared" si="1827"/>
        <v>110</v>
      </c>
      <c r="D28040" s="815">
        <f t="shared" si="1828"/>
        <v>89</v>
      </c>
      <c r="E28040" s="815">
        <v>2036</v>
      </c>
    </row>
    <row r="28041" spans="1:5">
      <c r="A28041" s="816">
        <f t="shared" si="1825"/>
        <v>49932</v>
      </c>
      <c r="B28041" s="815">
        <f t="shared" si="1826"/>
        <v>258</v>
      </c>
      <c r="C28041" s="815">
        <f t="shared" si="1827"/>
        <v>109</v>
      </c>
      <c r="D28041" s="815">
        <f t="shared" si="1828"/>
        <v>88</v>
      </c>
      <c r="E28041" s="815">
        <v>2036</v>
      </c>
    </row>
    <row r="28042" spans="1:5">
      <c r="A28042" s="816">
        <f t="shared" si="1825"/>
        <v>49933</v>
      </c>
      <c r="B28042" s="815">
        <f t="shared" si="1826"/>
        <v>259</v>
      </c>
      <c r="C28042" s="815">
        <f t="shared" si="1827"/>
        <v>108</v>
      </c>
      <c r="D28042" s="815">
        <f t="shared" si="1828"/>
        <v>87</v>
      </c>
      <c r="E28042" s="815">
        <v>2036</v>
      </c>
    </row>
    <row r="28043" spans="1:5">
      <c r="A28043" s="816">
        <f t="shared" si="1825"/>
        <v>49934</v>
      </c>
      <c r="B28043" s="815">
        <f t="shared" si="1826"/>
        <v>260</v>
      </c>
      <c r="C28043" s="815">
        <f t="shared" si="1827"/>
        <v>107</v>
      </c>
      <c r="D28043" s="815">
        <f t="shared" si="1828"/>
        <v>86</v>
      </c>
      <c r="E28043" s="815">
        <v>2036</v>
      </c>
    </row>
    <row r="28044" spans="1:5">
      <c r="A28044" s="816">
        <f t="shared" si="1825"/>
        <v>49935</v>
      </c>
      <c r="B28044" s="815">
        <f t="shared" si="1826"/>
        <v>261</v>
      </c>
      <c r="C28044" s="815">
        <f t="shared" si="1827"/>
        <v>106</v>
      </c>
      <c r="D28044" s="815">
        <f t="shared" si="1828"/>
        <v>85</v>
      </c>
      <c r="E28044" s="815">
        <v>2036</v>
      </c>
    </row>
    <row r="28045" spans="1:5">
      <c r="A28045" s="816">
        <f t="shared" si="1825"/>
        <v>49936</v>
      </c>
      <c r="B28045" s="815">
        <f t="shared" si="1826"/>
        <v>262</v>
      </c>
      <c r="C28045" s="815">
        <f t="shared" si="1827"/>
        <v>105</v>
      </c>
      <c r="D28045" s="815">
        <f t="shared" si="1828"/>
        <v>84</v>
      </c>
      <c r="E28045" s="815">
        <v>2036</v>
      </c>
    </row>
    <row r="28046" spans="1:5">
      <c r="A28046" s="816">
        <f t="shared" si="1825"/>
        <v>49937</v>
      </c>
      <c r="B28046" s="815">
        <f t="shared" si="1826"/>
        <v>263</v>
      </c>
      <c r="C28046" s="815">
        <f t="shared" si="1827"/>
        <v>104</v>
      </c>
      <c r="D28046" s="815">
        <f t="shared" si="1828"/>
        <v>83</v>
      </c>
      <c r="E28046" s="815">
        <v>2036</v>
      </c>
    </row>
    <row r="28047" spans="1:5">
      <c r="A28047" s="816">
        <f t="shared" si="1825"/>
        <v>49938</v>
      </c>
      <c r="B28047" s="815">
        <f t="shared" si="1826"/>
        <v>264</v>
      </c>
      <c r="C28047" s="815">
        <f t="shared" si="1827"/>
        <v>103</v>
      </c>
      <c r="D28047" s="815">
        <f t="shared" si="1828"/>
        <v>82</v>
      </c>
      <c r="E28047" s="815">
        <v>2036</v>
      </c>
    </row>
    <row r="28048" spans="1:5">
      <c r="A28048" s="816">
        <f t="shared" si="1825"/>
        <v>49939</v>
      </c>
      <c r="B28048" s="815">
        <f t="shared" si="1826"/>
        <v>265</v>
      </c>
      <c r="C28048" s="815">
        <f t="shared" si="1827"/>
        <v>102</v>
      </c>
      <c r="D28048" s="815">
        <f t="shared" si="1828"/>
        <v>81</v>
      </c>
      <c r="E28048" s="815">
        <v>2036</v>
      </c>
    </row>
    <row r="28049" spans="1:5">
      <c r="A28049" s="816">
        <f t="shared" si="1825"/>
        <v>49940</v>
      </c>
      <c r="B28049" s="815">
        <f t="shared" si="1826"/>
        <v>266</v>
      </c>
      <c r="C28049" s="815">
        <f t="shared" si="1827"/>
        <v>101</v>
      </c>
      <c r="D28049" s="815">
        <f t="shared" si="1828"/>
        <v>80</v>
      </c>
      <c r="E28049" s="815">
        <v>2036</v>
      </c>
    </row>
    <row r="28050" spans="1:5">
      <c r="A28050" s="816">
        <f t="shared" si="1825"/>
        <v>49941</v>
      </c>
      <c r="B28050" s="815">
        <f t="shared" si="1826"/>
        <v>267</v>
      </c>
      <c r="C28050" s="815">
        <f t="shared" si="1827"/>
        <v>100</v>
      </c>
      <c r="D28050" s="815">
        <f t="shared" si="1828"/>
        <v>79</v>
      </c>
      <c r="E28050" s="815">
        <v>2036</v>
      </c>
    </row>
    <row r="28051" spans="1:5">
      <c r="A28051" s="816">
        <f t="shared" si="1825"/>
        <v>49942</v>
      </c>
      <c r="B28051" s="815">
        <f t="shared" si="1826"/>
        <v>268</v>
      </c>
      <c r="C28051" s="815">
        <f t="shared" si="1827"/>
        <v>99</v>
      </c>
      <c r="D28051" s="815">
        <f t="shared" si="1828"/>
        <v>78</v>
      </c>
      <c r="E28051" s="815">
        <v>2036</v>
      </c>
    </row>
    <row r="28052" spans="1:5">
      <c r="A28052" s="816">
        <f t="shared" si="1825"/>
        <v>49943</v>
      </c>
      <c r="B28052" s="815">
        <f t="shared" si="1826"/>
        <v>269</v>
      </c>
      <c r="C28052" s="815">
        <f t="shared" si="1827"/>
        <v>98</v>
      </c>
      <c r="D28052" s="815">
        <f t="shared" si="1828"/>
        <v>77</v>
      </c>
      <c r="E28052" s="815">
        <v>2036</v>
      </c>
    </row>
    <row r="28053" spans="1:5">
      <c r="A28053" s="816">
        <f t="shared" si="1825"/>
        <v>49944</v>
      </c>
      <c r="B28053" s="815">
        <f t="shared" si="1826"/>
        <v>270</v>
      </c>
      <c r="C28053" s="815">
        <f t="shared" si="1827"/>
        <v>97</v>
      </c>
      <c r="D28053" s="815">
        <f t="shared" si="1828"/>
        <v>76</v>
      </c>
      <c r="E28053" s="815">
        <v>2036</v>
      </c>
    </row>
    <row r="28054" spans="1:5">
      <c r="A28054" s="816">
        <f t="shared" si="1825"/>
        <v>49945</v>
      </c>
      <c r="B28054" s="815">
        <f t="shared" si="1826"/>
        <v>271</v>
      </c>
      <c r="C28054" s="815">
        <f t="shared" si="1827"/>
        <v>96</v>
      </c>
      <c r="D28054" s="815">
        <f t="shared" si="1828"/>
        <v>75</v>
      </c>
      <c r="E28054" s="815">
        <v>2036</v>
      </c>
    </row>
    <row r="28055" spans="1:5">
      <c r="A28055" s="816">
        <f t="shared" si="1825"/>
        <v>49946</v>
      </c>
      <c r="B28055" s="815">
        <f t="shared" si="1826"/>
        <v>272</v>
      </c>
      <c r="C28055" s="815">
        <f t="shared" si="1827"/>
        <v>95</v>
      </c>
      <c r="D28055" s="815">
        <f t="shared" si="1828"/>
        <v>74</v>
      </c>
      <c r="E28055" s="815">
        <v>2036</v>
      </c>
    </row>
    <row r="28056" spans="1:5">
      <c r="A28056" s="816">
        <f t="shared" si="1825"/>
        <v>49947</v>
      </c>
      <c r="B28056" s="815">
        <f t="shared" si="1826"/>
        <v>273</v>
      </c>
      <c r="C28056" s="815">
        <f t="shared" si="1827"/>
        <v>94</v>
      </c>
      <c r="D28056" s="815">
        <f t="shared" si="1828"/>
        <v>73</v>
      </c>
      <c r="E28056" s="815">
        <v>2036</v>
      </c>
    </row>
    <row r="28057" spans="1:5">
      <c r="A28057" s="816">
        <f t="shared" si="1825"/>
        <v>49948</v>
      </c>
      <c r="B28057" s="815">
        <f t="shared" si="1826"/>
        <v>274</v>
      </c>
      <c r="C28057" s="815">
        <f t="shared" si="1827"/>
        <v>93</v>
      </c>
      <c r="D28057" s="815">
        <f t="shared" si="1828"/>
        <v>72</v>
      </c>
      <c r="E28057" s="815">
        <v>2036</v>
      </c>
    </row>
    <row r="28058" spans="1:5">
      <c r="A28058" s="816">
        <f t="shared" si="1825"/>
        <v>49949</v>
      </c>
      <c r="B28058" s="815">
        <f t="shared" si="1826"/>
        <v>275</v>
      </c>
      <c r="C28058" s="815">
        <f t="shared" si="1827"/>
        <v>92</v>
      </c>
      <c r="D28058" s="815">
        <f t="shared" si="1828"/>
        <v>71</v>
      </c>
      <c r="E28058" s="815">
        <v>2036</v>
      </c>
    </row>
    <row r="28059" spans="1:5">
      <c r="A28059" s="816">
        <f t="shared" si="1825"/>
        <v>49950</v>
      </c>
      <c r="B28059" s="815">
        <f t="shared" si="1826"/>
        <v>276</v>
      </c>
      <c r="C28059" s="815">
        <f t="shared" si="1827"/>
        <v>91</v>
      </c>
      <c r="D28059" s="815">
        <f t="shared" si="1828"/>
        <v>70</v>
      </c>
      <c r="E28059" s="815">
        <v>2036</v>
      </c>
    </row>
    <row r="28060" spans="1:5">
      <c r="A28060" s="816">
        <f t="shared" si="1825"/>
        <v>49951</v>
      </c>
      <c r="B28060" s="815">
        <f t="shared" si="1826"/>
        <v>277</v>
      </c>
      <c r="C28060" s="815">
        <f t="shared" si="1827"/>
        <v>90</v>
      </c>
      <c r="D28060" s="815">
        <f t="shared" si="1828"/>
        <v>69</v>
      </c>
      <c r="E28060" s="815">
        <v>2036</v>
      </c>
    </row>
    <row r="28061" spans="1:5">
      <c r="A28061" s="816">
        <f t="shared" si="1825"/>
        <v>49952</v>
      </c>
      <c r="B28061" s="815">
        <f t="shared" si="1826"/>
        <v>278</v>
      </c>
      <c r="C28061" s="815">
        <f t="shared" si="1827"/>
        <v>89</v>
      </c>
      <c r="D28061" s="815">
        <f t="shared" si="1828"/>
        <v>68</v>
      </c>
      <c r="E28061" s="815">
        <v>2036</v>
      </c>
    </row>
    <row r="28062" spans="1:5">
      <c r="A28062" s="816">
        <f t="shared" si="1825"/>
        <v>49953</v>
      </c>
      <c r="B28062" s="815">
        <f t="shared" si="1826"/>
        <v>279</v>
      </c>
      <c r="C28062" s="815">
        <f t="shared" si="1827"/>
        <v>88</v>
      </c>
      <c r="D28062" s="815">
        <f t="shared" si="1828"/>
        <v>67</v>
      </c>
      <c r="E28062" s="815">
        <v>2036</v>
      </c>
    </row>
    <row r="28063" spans="1:5">
      <c r="A28063" s="816">
        <f t="shared" si="1825"/>
        <v>49954</v>
      </c>
      <c r="B28063" s="815">
        <f t="shared" si="1826"/>
        <v>280</v>
      </c>
      <c r="C28063" s="815">
        <f t="shared" si="1827"/>
        <v>87</v>
      </c>
      <c r="D28063" s="815">
        <f t="shared" si="1828"/>
        <v>66</v>
      </c>
      <c r="E28063" s="815">
        <v>2036</v>
      </c>
    </row>
    <row r="28064" spans="1:5">
      <c r="A28064" s="816">
        <f t="shared" si="1825"/>
        <v>49955</v>
      </c>
      <c r="B28064" s="815">
        <f t="shared" si="1826"/>
        <v>281</v>
      </c>
      <c r="C28064" s="815">
        <f t="shared" si="1827"/>
        <v>86</v>
      </c>
      <c r="D28064" s="815">
        <f t="shared" si="1828"/>
        <v>65</v>
      </c>
      <c r="E28064" s="815">
        <v>2036</v>
      </c>
    </row>
    <row r="28065" spans="1:5">
      <c r="A28065" s="816">
        <f t="shared" si="1825"/>
        <v>49956</v>
      </c>
      <c r="B28065" s="815">
        <f t="shared" si="1826"/>
        <v>282</v>
      </c>
      <c r="C28065" s="815">
        <f t="shared" si="1827"/>
        <v>85</v>
      </c>
      <c r="D28065" s="815">
        <f t="shared" si="1828"/>
        <v>64</v>
      </c>
      <c r="E28065" s="815">
        <v>2036</v>
      </c>
    </row>
    <row r="28066" spans="1:5">
      <c r="A28066" s="816">
        <f t="shared" si="1825"/>
        <v>49957</v>
      </c>
      <c r="B28066" s="815">
        <f t="shared" si="1826"/>
        <v>283</v>
      </c>
      <c r="C28066" s="815">
        <f t="shared" si="1827"/>
        <v>84</v>
      </c>
      <c r="D28066" s="815">
        <f t="shared" si="1828"/>
        <v>63</v>
      </c>
      <c r="E28066" s="815">
        <v>2036</v>
      </c>
    </row>
    <row r="28067" spans="1:5">
      <c r="A28067" s="816">
        <f t="shared" si="1825"/>
        <v>49958</v>
      </c>
      <c r="B28067" s="815">
        <f t="shared" si="1826"/>
        <v>284</v>
      </c>
      <c r="C28067" s="815">
        <f t="shared" si="1827"/>
        <v>83</v>
      </c>
      <c r="D28067" s="815">
        <f t="shared" si="1828"/>
        <v>62</v>
      </c>
      <c r="E28067" s="815">
        <v>2036</v>
      </c>
    </row>
    <row r="28068" spans="1:5">
      <c r="A28068" s="816">
        <f t="shared" si="1825"/>
        <v>49959</v>
      </c>
      <c r="B28068" s="815">
        <f t="shared" si="1826"/>
        <v>285</v>
      </c>
      <c r="C28068" s="815">
        <f t="shared" si="1827"/>
        <v>82</v>
      </c>
      <c r="D28068" s="815">
        <f t="shared" si="1828"/>
        <v>61</v>
      </c>
      <c r="E28068" s="815">
        <v>2036</v>
      </c>
    </row>
    <row r="28069" spans="1:5">
      <c r="A28069" s="816">
        <f t="shared" si="1825"/>
        <v>49960</v>
      </c>
      <c r="B28069" s="815">
        <f t="shared" si="1826"/>
        <v>286</v>
      </c>
      <c r="C28069" s="815">
        <f t="shared" si="1827"/>
        <v>81</v>
      </c>
      <c r="D28069" s="815">
        <f t="shared" si="1828"/>
        <v>60</v>
      </c>
      <c r="E28069" s="815">
        <v>2036</v>
      </c>
    </row>
    <row r="28070" spans="1:5">
      <c r="A28070" s="816">
        <f t="shared" si="1825"/>
        <v>49961</v>
      </c>
      <c r="B28070" s="815">
        <f t="shared" si="1826"/>
        <v>287</v>
      </c>
      <c r="C28070" s="815">
        <f t="shared" si="1827"/>
        <v>80</v>
      </c>
      <c r="D28070" s="815">
        <f t="shared" si="1828"/>
        <v>59</v>
      </c>
      <c r="E28070" s="815">
        <v>2036</v>
      </c>
    </row>
    <row r="28071" spans="1:5">
      <c r="A28071" s="816">
        <f t="shared" si="1825"/>
        <v>49962</v>
      </c>
      <c r="B28071" s="815">
        <f t="shared" si="1826"/>
        <v>288</v>
      </c>
      <c r="C28071" s="815">
        <f t="shared" si="1827"/>
        <v>79</v>
      </c>
      <c r="D28071" s="815">
        <f t="shared" si="1828"/>
        <v>58</v>
      </c>
      <c r="E28071" s="815">
        <v>2036</v>
      </c>
    </row>
    <row r="28072" spans="1:5">
      <c r="A28072" s="816">
        <f t="shared" si="1825"/>
        <v>49963</v>
      </c>
      <c r="B28072" s="815">
        <f t="shared" si="1826"/>
        <v>289</v>
      </c>
      <c r="C28072" s="815">
        <f t="shared" si="1827"/>
        <v>78</v>
      </c>
      <c r="D28072" s="815">
        <f t="shared" si="1828"/>
        <v>57</v>
      </c>
      <c r="E28072" s="815">
        <v>2036</v>
      </c>
    </row>
    <row r="28073" spans="1:5">
      <c r="A28073" s="816">
        <f t="shared" si="1825"/>
        <v>49964</v>
      </c>
      <c r="B28073" s="815">
        <f t="shared" si="1826"/>
        <v>290</v>
      </c>
      <c r="C28073" s="815">
        <f t="shared" si="1827"/>
        <v>77</v>
      </c>
      <c r="D28073" s="815">
        <f t="shared" si="1828"/>
        <v>56</v>
      </c>
      <c r="E28073" s="815">
        <v>2036</v>
      </c>
    </row>
    <row r="28074" spans="1:5">
      <c r="A28074" s="816">
        <f t="shared" si="1825"/>
        <v>49965</v>
      </c>
      <c r="B28074" s="815">
        <f t="shared" si="1826"/>
        <v>291</v>
      </c>
      <c r="C28074" s="815">
        <f t="shared" si="1827"/>
        <v>76</v>
      </c>
      <c r="D28074" s="815">
        <f t="shared" si="1828"/>
        <v>55</v>
      </c>
      <c r="E28074" s="815">
        <v>2036</v>
      </c>
    </row>
    <row r="28075" spans="1:5">
      <c r="A28075" s="816">
        <f t="shared" si="1825"/>
        <v>49966</v>
      </c>
      <c r="B28075" s="815">
        <f t="shared" si="1826"/>
        <v>292</v>
      </c>
      <c r="C28075" s="815">
        <f t="shared" si="1827"/>
        <v>75</v>
      </c>
      <c r="D28075" s="815">
        <f t="shared" si="1828"/>
        <v>54</v>
      </c>
      <c r="E28075" s="815">
        <v>2036</v>
      </c>
    </row>
    <row r="28076" spans="1:5">
      <c r="A28076" s="816">
        <f t="shared" si="1825"/>
        <v>49967</v>
      </c>
      <c r="B28076" s="815">
        <f t="shared" si="1826"/>
        <v>293</v>
      </c>
      <c r="C28076" s="815">
        <f t="shared" si="1827"/>
        <v>74</v>
      </c>
      <c r="D28076" s="815">
        <f t="shared" si="1828"/>
        <v>53</v>
      </c>
      <c r="E28076" s="815">
        <v>2036</v>
      </c>
    </row>
    <row r="28077" spans="1:5">
      <c r="A28077" s="816">
        <f t="shared" si="1825"/>
        <v>49968</v>
      </c>
      <c r="B28077" s="815">
        <f t="shared" si="1826"/>
        <v>294</v>
      </c>
      <c r="C28077" s="815">
        <f t="shared" si="1827"/>
        <v>73</v>
      </c>
      <c r="D28077" s="815">
        <f t="shared" si="1828"/>
        <v>52</v>
      </c>
      <c r="E28077" s="815">
        <v>2036</v>
      </c>
    </row>
    <row r="28078" spans="1:5">
      <c r="A28078" s="816">
        <f t="shared" si="1825"/>
        <v>49969</v>
      </c>
      <c r="B28078" s="815">
        <f t="shared" si="1826"/>
        <v>295</v>
      </c>
      <c r="C28078" s="815">
        <f t="shared" si="1827"/>
        <v>72</v>
      </c>
      <c r="D28078" s="815">
        <f t="shared" si="1828"/>
        <v>51</v>
      </c>
      <c r="E28078" s="815">
        <v>2036</v>
      </c>
    </row>
    <row r="28079" spans="1:5">
      <c r="A28079" s="816">
        <f t="shared" si="1825"/>
        <v>49970</v>
      </c>
      <c r="B28079" s="815">
        <f t="shared" si="1826"/>
        <v>296</v>
      </c>
      <c r="C28079" s="815">
        <f t="shared" si="1827"/>
        <v>71</v>
      </c>
      <c r="D28079" s="815">
        <f t="shared" si="1828"/>
        <v>50</v>
      </c>
      <c r="E28079" s="815">
        <v>2036</v>
      </c>
    </row>
    <row r="28080" spans="1:5">
      <c r="A28080" s="816">
        <f t="shared" si="1825"/>
        <v>49971</v>
      </c>
      <c r="B28080" s="815">
        <f t="shared" si="1826"/>
        <v>297</v>
      </c>
      <c r="C28080" s="815">
        <f t="shared" si="1827"/>
        <v>70</v>
      </c>
      <c r="D28080" s="815">
        <f t="shared" si="1828"/>
        <v>49</v>
      </c>
      <c r="E28080" s="815">
        <v>2036</v>
      </c>
    </row>
    <row r="28081" spans="1:5">
      <c r="A28081" s="816">
        <f t="shared" si="1825"/>
        <v>49972</v>
      </c>
      <c r="B28081" s="815">
        <f t="shared" si="1826"/>
        <v>298</v>
      </c>
      <c r="C28081" s="815">
        <f t="shared" si="1827"/>
        <v>69</v>
      </c>
      <c r="D28081" s="815">
        <f t="shared" si="1828"/>
        <v>48</v>
      </c>
      <c r="E28081" s="815">
        <v>2036</v>
      </c>
    </row>
    <row r="28082" spans="1:5">
      <c r="A28082" s="816">
        <f t="shared" si="1825"/>
        <v>49973</v>
      </c>
      <c r="B28082" s="815">
        <f t="shared" si="1826"/>
        <v>299</v>
      </c>
      <c r="C28082" s="815">
        <f t="shared" si="1827"/>
        <v>68</v>
      </c>
      <c r="D28082" s="815">
        <f t="shared" si="1828"/>
        <v>47</v>
      </c>
      <c r="E28082" s="815">
        <v>2036</v>
      </c>
    </row>
    <row r="28083" spans="1:5">
      <c r="A28083" s="816">
        <f t="shared" ref="A28083:A28146" si="1829">A28082+1</f>
        <v>49974</v>
      </c>
      <c r="B28083" s="815">
        <f t="shared" si="1826"/>
        <v>300</v>
      </c>
      <c r="C28083" s="815">
        <f t="shared" si="1827"/>
        <v>67</v>
      </c>
      <c r="D28083" s="815">
        <f t="shared" si="1828"/>
        <v>46</v>
      </c>
      <c r="E28083" s="815">
        <v>2036</v>
      </c>
    </row>
    <row r="28084" spans="1:5">
      <c r="A28084" s="816">
        <f t="shared" si="1829"/>
        <v>49975</v>
      </c>
      <c r="B28084" s="815">
        <f t="shared" si="1826"/>
        <v>301</v>
      </c>
      <c r="C28084" s="815">
        <f t="shared" si="1827"/>
        <v>66</v>
      </c>
      <c r="D28084" s="815">
        <f t="shared" si="1828"/>
        <v>45</v>
      </c>
      <c r="E28084" s="815">
        <v>2036</v>
      </c>
    </row>
    <row r="28085" spans="1:5">
      <c r="A28085" s="816">
        <f t="shared" si="1829"/>
        <v>49976</v>
      </c>
      <c r="B28085" s="815">
        <f t="shared" ref="B28085:B28148" si="1830">B28084+1</f>
        <v>302</v>
      </c>
      <c r="C28085" s="815">
        <f t="shared" ref="C28085:C28148" si="1831">C28084-1</f>
        <v>65</v>
      </c>
      <c r="D28085" s="815">
        <f t="shared" ref="D28085:D28129" si="1832">D28084-1</f>
        <v>44</v>
      </c>
      <c r="E28085" s="815">
        <v>2036</v>
      </c>
    </row>
    <row r="28086" spans="1:5">
      <c r="A28086" s="816">
        <f t="shared" si="1829"/>
        <v>49977</v>
      </c>
      <c r="B28086" s="815">
        <f t="shared" si="1830"/>
        <v>303</v>
      </c>
      <c r="C28086" s="815">
        <f t="shared" si="1831"/>
        <v>64</v>
      </c>
      <c r="D28086" s="815">
        <f t="shared" si="1832"/>
        <v>43</v>
      </c>
      <c r="E28086" s="815">
        <v>2036</v>
      </c>
    </row>
    <row r="28087" spans="1:5">
      <c r="A28087" s="816">
        <f t="shared" si="1829"/>
        <v>49978</v>
      </c>
      <c r="B28087" s="815">
        <f t="shared" si="1830"/>
        <v>304</v>
      </c>
      <c r="C28087" s="815">
        <f t="shared" si="1831"/>
        <v>63</v>
      </c>
      <c r="D28087" s="815">
        <f t="shared" si="1832"/>
        <v>42</v>
      </c>
      <c r="E28087" s="815">
        <v>2036</v>
      </c>
    </row>
    <row r="28088" spans="1:5">
      <c r="A28088" s="816">
        <f t="shared" si="1829"/>
        <v>49979</v>
      </c>
      <c r="B28088" s="815">
        <f t="shared" si="1830"/>
        <v>305</v>
      </c>
      <c r="C28088" s="815">
        <f t="shared" si="1831"/>
        <v>62</v>
      </c>
      <c r="D28088" s="815">
        <f t="shared" si="1832"/>
        <v>41</v>
      </c>
      <c r="E28088" s="815">
        <v>2036</v>
      </c>
    </row>
    <row r="28089" spans="1:5">
      <c r="A28089" s="816">
        <f t="shared" si="1829"/>
        <v>49980</v>
      </c>
      <c r="B28089" s="815">
        <f t="shared" si="1830"/>
        <v>306</v>
      </c>
      <c r="C28089" s="815">
        <f t="shared" si="1831"/>
        <v>61</v>
      </c>
      <c r="D28089" s="815">
        <f t="shared" si="1832"/>
        <v>40</v>
      </c>
      <c r="E28089" s="815">
        <v>2036</v>
      </c>
    </row>
    <row r="28090" spans="1:5">
      <c r="A28090" s="816">
        <f t="shared" si="1829"/>
        <v>49981</v>
      </c>
      <c r="B28090" s="815">
        <f t="shared" si="1830"/>
        <v>307</v>
      </c>
      <c r="C28090" s="815">
        <f t="shared" si="1831"/>
        <v>60</v>
      </c>
      <c r="D28090" s="815">
        <f t="shared" si="1832"/>
        <v>39</v>
      </c>
      <c r="E28090" s="815">
        <v>2036</v>
      </c>
    </row>
    <row r="28091" spans="1:5">
      <c r="A28091" s="816">
        <f t="shared" si="1829"/>
        <v>49982</v>
      </c>
      <c r="B28091" s="815">
        <f t="shared" si="1830"/>
        <v>308</v>
      </c>
      <c r="C28091" s="815">
        <f t="shared" si="1831"/>
        <v>59</v>
      </c>
      <c r="D28091" s="815">
        <f t="shared" si="1832"/>
        <v>38</v>
      </c>
      <c r="E28091" s="815">
        <v>2036</v>
      </c>
    </row>
    <row r="28092" spans="1:5">
      <c r="A28092" s="816">
        <f t="shared" si="1829"/>
        <v>49983</v>
      </c>
      <c r="B28092" s="815">
        <f t="shared" si="1830"/>
        <v>309</v>
      </c>
      <c r="C28092" s="815">
        <f t="shared" si="1831"/>
        <v>58</v>
      </c>
      <c r="D28092" s="815">
        <f t="shared" si="1832"/>
        <v>37</v>
      </c>
      <c r="E28092" s="815">
        <v>2036</v>
      </c>
    </row>
    <row r="28093" spans="1:5">
      <c r="A28093" s="816">
        <f t="shared" si="1829"/>
        <v>49984</v>
      </c>
      <c r="B28093" s="815">
        <f t="shared" si="1830"/>
        <v>310</v>
      </c>
      <c r="C28093" s="815">
        <f t="shared" si="1831"/>
        <v>57</v>
      </c>
      <c r="D28093" s="815">
        <f t="shared" si="1832"/>
        <v>36</v>
      </c>
      <c r="E28093" s="815">
        <v>2036</v>
      </c>
    </row>
    <row r="28094" spans="1:5">
      <c r="A28094" s="816">
        <f t="shared" si="1829"/>
        <v>49985</v>
      </c>
      <c r="B28094" s="815">
        <f t="shared" si="1830"/>
        <v>311</v>
      </c>
      <c r="C28094" s="815">
        <f t="shared" si="1831"/>
        <v>56</v>
      </c>
      <c r="D28094" s="815">
        <f t="shared" si="1832"/>
        <v>35</v>
      </c>
      <c r="E28094" s="815">
        <v>2036</v>
      </c>
    </row>
    <row r="28095" spans="1:5">
      <c r="A28095" s="816">
        <f t="shared" si="1829"/>
        <v>49986</v>
      </c>
      <c r="B28095" s="815">
        <f t="shared" si="1830"/>
        <v>312</v>
      </c>
      <c r="C28095" s="815">
        <f t="shared" si="1831"/>
        <v>55</v>
      </c>
      <c r="D28095" s="815">
        <f t="shared" si="1832"/>
        <v>34</v>
      </c>
      <c r="E28095" s="815">
        <v>2036</v>
      </c>
    </row>
    <row r="28096" spans="1:5">
      <c r="A28096" s="816">
        <f t="shared" si="1829"/>
        <v>49987</v>
      </c>
      <c r="B28096" s="815">
        <f t="shared" si="1830"/>
        <v>313</v>
      </c>
      <c r="C28096" s="815">
        <f t="shared" si="1831"/>
        <v>54</v>
      </c>
      <c r="D28096" s="815">
        <f t="shared" si="1832"/>
        <v>33</v>
      </c>
      <c r="E28096" s="815">
        <v>2036</v>
      </c>
    </row>
    <row r="28097" spans="1:5">
      <c r="A28097" s="816">
        <f t="shared" si="1829"/>
        <v>49988</v>
      </c>
      <c r="B28097" s="815">
        <f t="shared" si="1830"/>
        <v>314</v>
      </c>
      <c r="C28097" s="815">
        <f t="shared" si="1831"/>
        <v>53</v>
      </c>
      <c r="D28097" s="815">
        <f t="shared" si="1832"/>
        <v>32</v>
      </c>
      <c r="E28097" s="815">
        <v>2036</v>
      </c>
    </row>
    <row r="28098" spans="1:5">
      <c r="A28098" s="816">
        <f t="shared" si="1829"/>
        <v>49989</v>
      </c>
      <c r="B28098" s="815">
        <f t="shared" si="1830"/>
        <v>315</v>
      </c>
      <c r="C28098" s="815">
        <f t="shared" si="1831"/>
        <v>52</v>
      </c>
      <c r="D28098" s="815">
        <f t="shared" si="1832"/>
        <v>31</v>
      </c>
      <c r="E28098" s="815">
        <v>2036</v>
      </c>
    </row>
    <row r="28099" spans="1:5">
      <c r="A28099" s="816">
        <f t="shared" si="1829"/>
        <v>49990</v>
      </c>
      <c r="B28099" s="815">
        <f t="shared" si="1830"/>
        <v>316</v>
      </c>
      <c r="C28099" s="815">
        <f t="shared" si="1831"/>
        <v>51</v>
      </c>
      <c r="D28099" s="815">
        <f t="shared" si="1832"/>
        <v>30</v>
      </c>
      <c r="E28099" s="815">
        <v>2036</v>
      </c>
    </row>
    <row r="28100" spans="1:5">
      <c r="A28100" s="816">
        <f t="shared" si="1829"/>
        <v>49991</v>
      </c>
      <c r="B28100" s="815">
        <f t="shared" si="1830"/>
        <v>317</v>
      </c>
      <c r="C28100" s="815">
        <f t="shared" si="1831"/>
        <v>50</v>
      </c>
      <c r="D28100" s="815">
        <f t="shared" si="1832"/>
        <v>29</v>
      </c>
      <c r="E28100" s="815">
        <v>2036</v>
      </c>
    </row>
    <row r="28101" spans="1:5">
      <c r="A28101" s="816">
        <f t="shared" si="1829"/>
        <v>49992</v>
      </c>
      <c r="B28101" s="815">
        <f t="shared" si="1830"/>
        <v>318</v>
      </c>
      <c r="C28101" s="815">
        <f t="shared" si="1831"/>
        <v>49</v>
      </c>
      <c r="D28101" s="815">
        <f t="shared" si="1832"/>
        <v>28</v>
      </c>
      <c r="E28101" s="815">
        <v>2036</v>
      </c>
    </row>
    <row r="28102" spans="1:5">
      <c r="A28102" s="816">
        <f t="shared" si="1829"/>
        <v>49993</v>
      </c>
      <c r="B28102" s="815">
        <f t="shared" si="1830"/>
        <v>319</v>
      </c>
      <c r="C28102" s="815">
        <f t="shared" si="1831"/>
        <v>48</v>
      </c>
      <c r="D28102" s="815">
        <f t="shared" si="1832"/>
        <v>27</v>
      </c>
      <c r="E28102" s="815">
        <v>2036</v>
      </c>
    </row>
    <row r="28103" spans="1:5">
      <c r="A28103" s="816">
        <f t="shared" si="1829"/>
        <v>49994</v>
      </c>
      <c r="B28103" s="815">
        <f t="shared" si="1830"/>
        <v>320</v>
      </c>
      <c r="C28103" s="815">
        <f t="shared" si="1831"/>
        <v>47</v>
      </c>
      <c r="D28103" s="815">
        <f t="shared" si="1832"/>
        <v>26</v>
      </c>
      <c r="E28103" s="815">
        <v>2036</v>
      </c>
    </row>
    <row r="28104" spans="1:5">
      <c r="A28104" s="816">
        <f t="shared" si="1829"/>
        <v>49995</v>
      </c>
      <c r="B28104" s="815">
        <f t="shared" si="1830"/>
        <v>321</v>
      </c>
      <c r="C28104" s="815">
        <f t="shared" si="1831"/>
        <v>46</v>
      </c>
      <c r="D28104" s="815">
        <f t="shared" si="1832"/>
        <v>25</v>
      </c>
      <c r="E28104" s="815">
        <v>2036</v>
      </c>
    </row>
    <row r="28105" spans="1:5">
      <c r="A28105" s="816">
        <f t="shared" si="1829"/>
        <v>49996</v>
      </c>
      <c r="B28105" s="815">
        <f t="shared" si="1830"/>
        <v>322</v>
      </c>
      <c r="C28105" s="815">
        <f t="shared" si="1831"/>
        <v>45</v>
      </c>
      <c r="D28105" s="815">
        <f t="shared" si="1832"/>
        <v>24</v>
      </c>
      <c r="E28105" s="815">
        <v>2036</v>
      </c>
    </row>
    <row r="28106" spans="1:5">
      <c r="A28106" s="816">
        <f t="shared" si="1829"/>
        <v>49997</v>
      </c>
      <c r="B28106" s="815">
        <f t="shared" si="1830"/>
        <v>323</v>
      </c>
      <c r="C28106" s="815">
        <f t="shared" si="1831"/>
        <v>44</v>
      </c>
      <c r="D28106" s="815">
        <f t="shared" si="1832"/>
        <v>23</v>
      </c>
      <c r="E28106" s="815">
        <v>2036</v>
      </c>
    </row>
    <row r="28107" spans="1:5">
      <c r="A28107" s="816">
        <f t="shared" si="1829"/>
        <v>49998</v>
      </c>
      <c r="B28107" s="815">
        <f t="shared" si="1830"/>
        <v>324</v>
      </c>
      <c r="C28107" s="815">
        <f t="shared" si="1831"/>
        <v>43</v>
      </c>
      <c r="D28107" s="815">
        <f t="shared" si="1832"/>
        <v>22</v>
      </c>
      <c r="E28107" s="815">
        <v>2036</v>
      </c>
    </row>
    <row r="28108" spans="1:5">
      <c r="A28108" s="816">
        <f t="shared" si="1829"/>
        <v>49999</v>
      </c>
      <c r="B28108" s="815">
        <f t="shared" si="1830"/>
        <v>325</v>
      </c>
      <c r="C28108" s="815">
        <f t="shared" si="1831"/>
        <v>42</v>
      </c>
      <c r="D28108" s="815">
        <f t="shared" si="1832"/>
        <v>21</v>
      </c>
      <c r="E28108" s="815">
        <v>2036</v>
      </c>
    </row>
    <row r="28109" spans="1:5">
      <c r="A28109" s="816">
        <f t="shared" si="1829"/>
        <v>50000</v>
      </c>
      <c r="B28109" s="815">
        <f t="shared" si="1830"/>
        <v>326</v>
      </c>
      <c r="C28109" s="815">
        <f t="shared" si="1831"/>
        <v>41</v>
      </c>
      <c r="D28109" s="815">
        <f t="shared" si="1832"/>
        <v>20</v>
      </c>
      <c r="E28109" s="815">
        <v>2036</v>
      </c>
    </row>
    <row r="28110" spans="1:5">
      <c r="A28110" s="816">
        <f t="shared" si="1829"/>
        <v>50001</v>
      </c>
      <c r="B28110" s="815">
        <f t="shared" si="1830"/>
        <v>327</v>
      </c>
      <c r="C28110" s="815">
        <f t="shared" si="1831"/>
        <v>40</v>
      </c>
      <c r="D28110" s="815">
        <f t="shared" si="1832"/>
        <v>19</v>
      </c>
      <c r="E28110" s="815">
        <v>2036</v>
      </c>
    </row>
    <row r="28111" spans="1:5">
      <c r="A28111" s="816">
        <f t="shared" si="1829"/>
        <v>50002</v>
      </c>
      <c r="B28111" s="815">
        <f t="shared" si="1830"/>
        <v>328</v>
      </c>
      <c r="C28111" s="815">
        <f t="shared" si="1831"/>
        <v>39</v>
      </c>
      <c r="D28111" s="815">
        <f t="shared" si="1832"/>
        <v>18</v>
      </c>
      <c r="E28111" s="815">
        <v>2036</v>
      </c>
    </row>
    <row r="28112" spans="1:5">
      <c r="A28112" s="816">
        <f t="shared" si="1829"/>
        <v>50003</v>
      </c>
      <c r="B28112" s="815">
        <f t="shared" si="1830"/>
        <v>329</v>
      </c>
      <c r="C28112" s="815">
        <f t="shared" si="1831"/>
        <v>38</v>
      </c>
      <c r="D28112" s="815">
        <f t="shared" si="1832"/>
        <v>17</v>
      </c>
      <c r="E28112" s="815">
        <v>2036</v>
      </c>
    </row>
    <row r="28113" spans="1:5">
      <c r="A28113" s="816">
        <f t="shared" si="1829"/>
        <v>50004</v>
      </c>
      <c r="B28113" s="815">
        <f t="shared" si="1830"/>
        <v>330</v>
      </c>
      <c r="C28113" s="815">
        <f t="shared" si="1831"/>
        <v>37</v>
      </c>
      <c r="D28113" s="815">
        <f t="shared" si="1832"/>
        <v>16</v>
      </c>
      <c r="E28113" s="815">
        <v>2036</v>
      </c>
    </row>
    <row r="28114" spans="1:5">
      <c r="A28114" s="816">
        <f t="shared" si="1829"/>
        <v>50005</v>
      </c>
      <c r="B28114" s="815">
        <f t="shared" si="1830"/>
        <v>331</v>
      </c>
      <c r="C28114" s="815">
        <f t="shared" si="1831"/>
        <v>36</v>
      </c>
      <c r="D28114" s="815">
        <f t="shared" si="1832"/>
        <v>15</v>
      </c>
      <c r="E28114" s="815">
        <v>2036</v>
      </c>
    </row>
    <row r="28115" spans="1:5">
      <c r="A28115" s="816">
        <f t="shared" si="1829"/>
        <v>50006</v>
      </c>
      <c r="B28115" s="815">
        <f t="shared" si="1830"/>
        <v>332</v>
      </c>
      <c r="C28115" s="815">
        <f t="shared" si="1831"/>
        <v>35</v>
      </c>
      <c r="D28115" s="815">
        <f t="shared" si="1832"/>
        <v>14</v>
      </c>
      <c r="E28115" s="815">
        <v>2036</v>
      </c>
    </row>
    <row r="28116" spans="1:5">
      <c r="A28116" s="816">
        <f t="shared" si="1829"/>
        <v>50007</v>
      </c>
      <c r="B28116" s="815">
        <f t="shared" si="1830"/>
        <v>333</v>
      </c>
      <c r="C28116" s="815">
        <f t="shared" si="1831"/>
        <v>34</v>
      </c>
      <c r="D28116" s="815">
        <f t="shared" si="1832"/>
        <v>13</v>
      </c>
      <c r="E28116" s="815">
        <v>2036</v>
      </c>
    </row>
    <row r="28117" spans="1:5">
      <c r="A28117" s="816">
        <f t="shared" si="1829"/>
        <v>50008</v>
      </c>
      <c r="B28117" s="815">
        <f t="shared" si="1830"/>
        <v>334</v>
      </c>
      <c r="C28117" s="815">
        <f t="shared" si="1831"/>
        <v>33</v>
      </c>
      <c r="D28117" s="815">
        <f t="shared" si="1832"/>
        <v>12</v>
      </c>
      <c r="E28117" s="815">
        <v>2036</v>
      </c>
    </row>
    <row r="28118" spans="1:5">
      <c r="A28118" s="816">
        <f t="shared" si="1829"/>
        <v>50009</v>
      </c>
      <c r="B28118" s="815">
        <f t="shared" si="1830"/>
        <v>335</v>
      </c>
      <c r="C28118" s="815">
        <f t="shared" si="1831"/>
        <v>32</v>
      </c>
      <c r="D28118" s="815">
        <f t="shared" si="1832"/>
        <v>11</v>
      </c>
      <c r="E28118" s="815">
        <v>2036</v>
      </c>
    </row>
    <row r="28119" spans="1:5">
      <c r="A28119" s="816">
        <f t="shared" si="1829"/>
        <v>50010</v>
      </c>
      <c r="B28119" s="815">
        <f t="shared" si="1830"/>
        <v>336</v>
      </c>
      <c r="C28119" s="815">
        <f t="shared" si="1831"/>
        <v>31</v>
      </c>
      <c r="D28119" s="815">
        <f t="shared" si="1832"/>
        <v>10</v>
      </c>
      <c r="E28119" s="815">
        <v>2036</v>
      </c>
    </row>
    <row r="28120" spans="1:5">
      <c r="A28120" s="816">
        <f t="shared" si="1829"/>
        <v>50011</v>
      </c>
      <c r="B28120" s="815">
        <f t="shared" si="1830"/>
        <v>337</v>
      </c>
      <c r="C28120" s="815">
        <f t="shared" si="1831"/>
        <v>30</v>
      </c>
      <c r="D28120" s="815">
        <f t="shared" si="1832"/>
        <v>9</v>
      </c>
      <c r="E28120" s="815">
        <v>2036</v>
      </c>
    </row>
    <row r="28121" spans="1:5">
      <c r="A28121" s="816">
        <f t="shared" si="1829"/>
        <v>50012</v>
      </c>
      <c r="B28121" s="815">
        <f t="shared" si="1830"/>
        <v>338</v>
      </c>
      <c r="C28121" s="815">
        <f t="shared" si="1831"/>
        <v>29</v>
      </c>
      <c r="D28121" s="815">
        <f t="shared" si="1832"/>
        <v>8</v>
      </c>
      <c r="E28121" s="815">
        <v>2036</v>
      </c>
    </row>
    <row r="28122" spans="1:5">
      <c r="A28122" s="816">
        <f t="shared" si="1829"/>
        <v>50013</v>
      </c>
      <c r="B28122" s="815">
        <f t="shared" si="1830"/>
        <v>339</v>
      </c>
      <c r="C28122" s="815">
        <f t="shared" si="1831"/>
        <v>28</v>
      </c>
      <c r="D28122" s="815">
        <f t="shared" si="1832"/>
        <v>7</v>
      </c>
      <c r="E28122" s="815">
        <v>2036</v>
      </c>
    </row>
    <row r="28123" spans="1:5">
      <c r="A28123" s="816">
        <f t="shared" si="1829"/>
        <v>50014</v>
      </c>
      <c r="B28123" s="815">
        <f t="shared" si="1830"/>
        <v>340</v>
      </c>
      <c r="C28123" s="815">
        <f t="shared" si="1831"/>
        <v>27</v>
      </c>
      <c r="D28123" s="815">
        <f t="shared" si="1832"/>
        <v>6</v>
      </c>
      <c r="E28123" s="815">
        <v>2036</v>
      </c>
    </row>
    <row r="28124" spans="1:5">
      <c r="A28124" s="816">
        <f t="shared" si="1829"/>
        <v>50015</v>
      </c>
      <c r="B28124" s="815">
        <f t="shared" si="1830"/>
        <v>341</v>
      </c>
      <c r="C28124" s="815">
        <f t="shared" si="1831"/>
        <v>26</v>
      </c>
      <c r="D28124" s="815">
        <f t="shared" si="1832"/>
        <v>5</v>
      </c>
      <c r="E28124" s="815">
        <v>2036</v>
      </c>
    </row>
    <row r="28125" spans="1:5">
      <c r="A28125" s="816">
        <f t="shared" si="1829"/>
        <v>50016</v>
      </c>
      <c r="B28125" s="815">
        <f t="shared" si="1830"/>
        <v>342</v>
      </c>
      <c r="C28125" s="815">
        <f t="shared" si="1831"/>
        <v>25</v>
      </c>
      <c r="D28125" s="815">
        <f t="shared" si="1832"/>
        <v>4</v>
      </c>
      <c r="E28125" s="815">
        <v>2036</v>
      </c>
    </row>
    <row r="28126" spans="1:5">
      <c r="A28126" s="816">
        <f t="shared" si="1829"/>
        <v>50017</v>
      </c>
      <c r="B28126" s="815">
        <f t="shared" si="1830"/>
        <v>343</v>
      </c>
      <c r="C28126" s="815">
        <f t="shared" si="1831"/>
        <v>24</v>
      </c>
      <c r="D28126" s="815">
        <f t="shared" si="1832"/>
        <v>3</v>
      </c>
      <c r="E28126" s="815">
        <v>2036</v>
      </c>
    </row>
    <row r="28127" spans="1:5">
      <c r="A28127" s="816">
        <f t="shared" si="1829"/>
        <v>50018</v>
      </c>
      <c r="B28127" s="815">
        <f t="shared" si="1830"/>
        <v>344</v>
      </c>
      <c r="C28127" s="815">
        <f t="shared" si="1831"/>
        <v>23</v>
      </c>
      <c r="D28127" s="815">
        <f t="shared" si="1832"/>
        <v>2</v>
      </c>
      <c r="E28127" s="815">
        <v>2036</v>
      </c>
    </row>
    <row r="28128" spans="1:5">
      <c r="A28128" s="816">
        <f t="shared" si="1829"/>
        <v>50019</v>
      </c>
      <c r="B28128" s="815">
        <f t="shared" si="1830"/>
        <v>345</v>
      </c>
      <c r="C28128" s="815">
        <f t="shared" si="1831"/>
        <v>22</v>
      </c>
      <c r="D28128" s="815">
        <f t="shared" si="1832"/>
        <v>1</v>
      </c>
      <c r="E28128" s="815">
        <v>2036</v>
      </c>
    </row>
    <row r="28129" spans="1:5">
      <c r="A28129" s="816">
        <f t="shared" si="1829"/>
        <v>50020</v>
      </c>
      <c r="B28129" s="815">
        <f t="shared" si="1830"/>
        <v>346</v>
      </c>
      <c r="C28129" s="815">
        <f t="shared" si="1831"/>
        <v>21</v>
      </c>
      <c r="D28129" s="815">
        <f t="shared" si="1832"/>
        <v>0</v>
      </c>
      <c r="E28129" s="815">
        <v>2036</v>
      </c>
    </row>
    <row r="28130" spans="1:5">
      <c r="A28130" s="816">
        <f t="shared" si="1829"/>
        <v>50021</v>
      </c>
      <c r="B28130" s="815">
        <f t="shared" si="1830"/>
        <v>347</v>
      </c>
      <c r="C28130" s="815">
        <f t="shared" si="1831"/>
        <v>20</v>
      </c>
      <c r="D28130" s="815">
        <v>365</v>
      </c>
      <c r="E28130" s="815">
        <v>2036</v>
      </c>
    </row>
    <row r="28131" spans="1:5">
      <c r="A28131" s="816">
        <f t="shared" si="1829"/>
        <v>50022</v>
      </c>
      <c r="B28131" s="815">
        <f t="shared" si="1830"/>
        <v>348</v>
      </c>
      <c r="C28131" s="815">
        <f t="shared" si="1831"/>
        <v>19</v>
      </c>
      <c r="D28131" s="815">
        <f t="shared" ref="D28131:D28194" si="1833">D28130-1</f>
        <v>364</v>
      </c>
      <c r="E28131" s="815">
        <v>2036</v>
      </c>
    </row>
    <row r="28132" spans="1:5">
      <c r="A28132" s="816">
        <f t="shared" si="1829"/>
        <v>50023</v>
      </c>
      <c r="B28132" s="815">
        <f t="shared" si="1830"/>
        <v>349</v>
      </c>
      <c r="C28132" s="815">
        <f t="shared" si="1831"/>
        <v>18</v>
      </c>
      <c r="D28132" s="815">
        <f t="shared" si="1833"/>
        <v>363</v>
      </c>
      <c r="E28132" s="815">
        <v>2036</v>
      </c>
    </row>
    <row r="28133" spans="1:5">
      <c r="A28133" s="816">
        <f t="shared" si="1829"/>
        <v>50024</v>
      </c>
      <c r="B28133" s="815">
        <f t="shared" si="1830"/>
        <v>350</v>
      </c>
      <c r="C28133" s="815">
        <f t="shared" si="1831"/>
        <v>17</v>
      </c>
      <c r="D28133" s="815">
        <f t="shared" si="1833"/>
        <v>362</v>
      </c>
      <c r="E28133" s="815">
        <v>2036</v>
      </c>
    </row>
    <row r="28134" spans="1:5">
      <c r="A28134" s="816">
        <f t="shared" si="1829"/>
        <v>50025</v>
      </c>
      <c r="B28134" s="815">
        <f t="shared" si="1830"/>
        <v>351</v>
      </c>
      <c r="C28134" s="815">
        <f t="shared" si="1831"/>
        <v>16</v>
      </c>
      <c r="D28134" s="815">
        <f t="shared" si="1833"/>
        <v>361</v>
      </c>
      <c r="E28134" s="815">
        <v>2036</v>
      </c>
    </row>
    <row r="28135" spans="1:5">
      <c r="A28135" s="816">
        <f t="shared" si="1829"/>
        <v>50026</v>
      </c>
      <c r="B28135" s="815">
        <f t="shared" si="1830"/>
        <v>352</v>
      </c>
      <c r="C28135" s="815">
        <f t="shared" si="1831"/>
        <v>15</v>
      </c>
      <c r="D28135" s="815">
        <f t="shared" si="1833"/>
        <v>360</v>
      </c>
      <c r="E28135" s="815">
        <v>2036</v>
      </c>
    </row>
    <row r="28136" spans="1:5">
      <c r="A28136" s="816">
        <f t="shared" si="1829"/>
        <v>50027</v>
      </c>
      <c r="B28136" s="815">
        <f t="shared" si="1830"/>
        <v>353</v>
      </c>
      <c r="C28136" s="815">
        <f t="shared" si="1831"/>
        <v>14</v>
      </c>
      <c r="D28136" s="815">
        <f t="shared" si="1833"/>
        <v>359</v>
      </c>
      <c r="E28136" s="815">
        <v>2036</v>
      </c>
    </row>
    <row r="28137" spans="1:5">
      <c r="A28137" s="816">
        <f t="shared" si="1829"/>
        <v>50028</v>
      </c>
      <c r="B28137" s="815">
        <f t="shared" si="1830"/>
        <v>354</v>
      </c>
      <c r="C28137" s="815">
        <f t="shared" si="1831"/>
        <v>13</v>
      </c>
      <c r="D28137" s="815">
        <f t="shared" si="1833"/>
        <v>358</v>
      </c>
      <c r="E28137" s="815">
        <v>2036</v>
      </c>
    </row>
    <row r="28138" spans="1:5">
      <c r="A28138" s="816">
        <f t="shared" si="1829"/>
        <v>50029</v>
      </c>
      <c r="B28138" s="815">
        <f t="shared" si="1830"/>
        <v>355</v>
      </c>
      <c r="C28138" s="815">
        <f t="shared" si="1831"/>
        <v>12</v>
      </c>
      <c r="D28138" s="815">
        <f t="shared" si="1833"/>
        <v>357</v>
      </c>
      <c r="E28138" s="815">
        <v>2036</v>
      </c>
    </row>
    <row r="28139" spans="1:5">
      <c r="A28139" s="816">
        <f t="shared" si="1829"/>
        <v>50030</v>
      </c>
      <c r="B28139" s="815">
        <f t="shared" si="1830"/>
        <v>356</v>
      </c>
      <c r="C28139" s="815">
        <f t="shared" si="1831"/>
        <v>11</v>
      </c>
      <c r="D28139" s="815">
        <f t="shared" si="1833"/>
        <v>356</v>
      </c>
      <c r="E28139" s="815">
        <v>2036</v>
      </c>
    </row>
    <row r="28140" spans="1:5">
      <c r="A28140" s="816">
        <f t="shared" si="1829"/>
        <v>50031</v>
      </c>
      <c r="B28140" s="815">
        <f t="shared" si="1830"/>
        <v>357</v>
      </c>
      <c r="C28140" s="815">
        <f t="shared" si="1831"/>
        <v>10</v>
      </c>
      <c r="D28140" s="815">
        <f t="shared" si="1833"/>
        <v>355</v>
      </c>
      <c r="E28140" s="815">
        <v>2036</v>
      </c>
    </row>
    <row r="28141" spans="1:5">
      <c r="A28141" s="816">
        <f t="shared" si="1829"/>
        <v>50032</v>
      </c>
      <c r="B28141" s="815">
        <f t="shared" si="1830"/>
        <v>358</v>
      </c>
      <c r="C28141" s="815">
        <f t="shared" si="1831"/>
        <v>9</v>
      </c>
      <c r="D28141" s="815">
        <f t="shared" si="1833"/>
        <v>354</v>
      </c>
      <c r="E28141" s="815">
        <v>2036</v>
      </c>
    </row>
    <row r="28142" spans="1:5">
      <c r="A28142" s="816">
        <f t="shared" si="1829"/>
        <v>50033</v>
      </c>
      <c r="B28142" s="815">
        <f t="shared" si="1830"/>
        <v>359</v>
      </c>
      <c r="C28142" s="815">
        <f t="shared" si="1831"/>
        <v>8</v>
      </c>
      <c r="D28142" s="815">
        <f t="shared" si="1833"/>
        <v>353</v>
      </c>
      <c r="E28142" s="815">
        <v>2036</v>
      </c>
    </row>
    <row r="28143" spans="1:5">
      <c r="A28143" s="816">
        <f t="shared" si="1829"/>
        <v>50034</v>
      </c>
      <c r="B28143" s="815">
        <f t="shared" si="1830"/>
        <v>360</v>
      </c>
      <c r="C28143" s="815">
        <f t="shared" si="1831"/>
        <v>7</v>
      </c>
      <c r="D28143" s="815">
        <f t="shared" si="1833"/>
        <v>352</v>
      </c>
      <c r="E28143" s="815">
        <v>2036</v>
      </c>
    </row>
    <row r="28144" spans="1:5">
      <c r="A28144" s="816">
        <f t="shared" si="1829"/>
        <v>50035</v>
      </c>
      <c r="B28144" s="815">
        <f t="shared" si="1830"/>
        <v>361</v>
      </c>
      <c r="C28144" s="815">
        <f t="shared" si="1831"/>
        <v>6</v>
      </c>
      <c r="D28144" s="815">
        <f t="shared" si="1833"/>
        <v>351</v>
      </c>
      <c r="E28144" s="815">
        <v>2036</v>
      </c>
    </row>
    <row r="28145" spans="1:5">
      <c r="A28145" s="816">
        <f t="shared" si="1829"/>
        <v>50036</v>
      </c>
      <c r="B28145" s="815">
        <f t="shared" si="1830"/>
        <v>362</v>
      </c>
      <c r="C28145" s="815">
        <f t="shared" si="1831"/>
        <v>5</v>
      </c>
      <c r="D28145" s="815">
        <f t="shared" si="1833"/>
        <v>350</v>
      </c>
      <c r="E28145" s="815">
        <v>2036</v>
      </c>
    </row>
    <row r="28146" spans="1:5">
      <c r="A28146" s="816">
        <f t="shared" si="1829"/>
        <v>50037</v>
      </c>
      <c r="B28146" s="815">
        <f t="shared" si="1830"/>
        <v>363</v>
      </c>
      <c r="C28146" s="815">
        <f t="shared" si="1831"/>
        <v>4</v>
      </c>
      <c r="D28146" s="815">
        <f t="shared" si="1833"/>
        <v>349</v>
      </c>
      <c r="E28146" s="815">
        <v>2036</v>
      </c>
    </row>
    <row r="28147" spans="1:5">
      <c r="A28147" s="816">
        <f t="shared" ref="A28147:B28210" si="1834">A28146+1</f>
        <v>50038</v>
      </c>
      <c r="B28147" s="815">
        <f t="shared" si="1830"/>
        <v>364</v>
      </c>
      <c r="C28147" s="815">
        <f t="shared" si="1831"/>
        <v>3</v>
      </c>
      <c r="D28147" s="815">
        <f t="shared" si="1833"/>
        <v>348</v>
      </c>
      <c r="E28147" s="815">
        <v>2036</v>
      </c>
    </row>
    <row r="28148" spans="1:5">
      <c r="A28148" s="816">
        <f t="shared" si="1834"/>
        <v>50039</v>
      </c>
      <c r="B28148" s="815">
        <f t="shared" si="1830"/>
        <v>365</v>
      </c>
      <c r="C28148" s="815">
        <f t="shared" si="1831"/>
        <v>2</v>
      </c>
      <c r="D28148" s="815">
        <f t="shared" si="1833"/>
        <v>347</v>
      </c>
      <c r="E28148" s="815">
        <v>2036</v>
      </c>
    </row>
    <row r="28149" spans="1:5">
      <c r="A28149" s="816">
        <f t="shared" si="1834"/>
        <v>50040</v>
      </c>
      <c r="B28149" s="815">
        <f t="shared" si="1834"/>
        <v>366</v>
      </c>
      <c r="C28149" s="815">
        <f>C28148-1</f>
        <v>1</v>
      </c>
      <c r="D28149" s="815">
        <f t="shared" si="1833"/>
        <v>346</v>
      </c>
      <c r="E28149" s="815">
        <v>2036</v>
      </c>
    </row>
    <row r="28150" spans="1:5">
      <c r="A28150" s="816">
        <f t="shared" si="1834"/>
        <v>50041</v>
      </c>
      <c r="B28150" s="815">
        <v>1</v>
      </c>
      <c r="C28150" s="815">
        <v>365</v>
      </c>
      <c r="D28150" s="815">
        <f t="shared" si="1833"/>
        <v>345</v>
      </c>
      <c r="E28150" s="815">
        <v>2037</v>
      </c>
    </row>
    <row r="28151" spans="1:5">
      <c r="A28151" s="816">
        <f t="shared" si="1834"/>
        <v>50042</v>
      </c>
      <c r="B28151" s="815">
        <f t="shared" si="1834"/>
        <v>2</v>
      </c>
      <c r="C28151" s="815">
        <f t="shared" ref="C28151:C28194" si="1835">C28150-1</f>
        <v>364</v>
      </c>
      <c r="D28151" s="815">
        <f t="shared" si="1833"/>
        <v>344</v>
      </c>
      <c r="E28151" s="815">
        <v>2037</v>
      </c>
    </row>
    <row r="28152" spans="1:5">
      <c r="A28152" s="816">
        <f t="shared" si="1834"/>
        <v>50043</v>
      </c>
      <c r="B28152" s="815">
        <f t="shared" ref="B28152:B28194" si="1836">B28151+1</f>
        <v>3</v>
      </c>
      <c r="C28152" s="815">
        <f t="shared" si="1835"/>
        <v>363</v>
      </c>
      <c r="D28152" s="815">
        <f t="shared" si="1833"/>
        <v>343</v>
      </c>
      <c r="E28152" s="815">
        <v>2037</v>
      </c>
    </row>
    <row r="28153" spans="1:5">
      <c r="A28153" s="816">
        <f t="shared" si="1834"/>
        <v>50044</v>
      </c>
      <c r="B28153" s="815">
        <f t="shared" si="1836"/>
        <v>4</v>
      </c>
      <c r="C28153" s="815">
        <f t="shared" si="1835"/>
        <v>362</v>
      </c>
      <c r="D28153" s="815">
        <f t="shared" si="1833"/>
        <v>342</v>
      </c>
      <c r="E28153" s="815">
        <v>2037</v>
      </c>
    </row>
    <row r="28154" spans="1:5">
      <c r="A28154" s="816">
        <f t="shared" si="1834"/>
        <v>50045</v>
      </c>
      <c r="B28154" s="815">
        <f t="shared" si="1836"/>
        <v>5</v>
      </c>
      <c r="C28154" s="815">
        <f t="shared" si="1835"/>
        <v>361</v>
      </c>
      <c r="D28154" s="815">
        <f t="shared" si="1833"/>
        <v>341</v>
      </c>
      <c r="E28154" s="815">
        <v>2037</v>
      </c>
    </row>
    <row r="28155" spans="1:5">
      <c r="A28155" s="816">
        <f t="shared" si="1834"/>
        <v>50046</v>
      </c>
      <c r="B28155" s="815">
        <f t="shared" si="1836"/>
        <v>6</v>
      </c>
      <c r="C28155" s="815">
        <f t="shared" si="1835"/>
        <v>360</v>
      </c>
      <c r="D28155" s="815">
        <f t="shared" si="1833"/>
        <v>340</v>
      </c>
      <c r="E28155" s="815">
        <v>2037</v>
      </c>
    </row>
    <row r="28156" spans="1:5">
      <c r="A28156" s="816">
        <f t="shared" si="1834"/>
        <v>50047</v>
      </c>
      <c r="B28156" s="815">
        <f t="shared" si="1836"/>
        <v>7</v>
      </c>
      <c r="C28156" s="815">
        <f t="shared" si="1835"/>
        <v>359</v>
      </c>
      <c r="D28156" s="815">
        <f t="shared" si="1833"/>
        <v>339</v>
      </c>
      <c r="E28156" s="815">
        <v>2037</v>
      </c>
    </row>
    <row r="28157" spans="1:5">
      <c r="A28157" s="816">
        <f t="shared" si="1834"/>
        <v>50048</v>
      </c>
      <c r="B28157" s="815">
        <f t="shared" si="1836"/>
        <v>8</v>
      </c>
      <c r="C28157" s="815">
        <f t="shared" si="1835"/>
        <v>358</v>
      </c>
      <c r="D28157" s="815">
        <f t="shared" si="1833"/>
        <v>338</v>
      </c>
      <c r="E28157" s="815">
        <v>2037</v>
      </c>
    </row>
    <row r="28158" spans="1:5">
      <c r="A28158" s="816">
        <f t="shared" si="1834"/>
        <v>50049</v>
      </c>
      <c r="B28158" s="815">
        <f t="shared" si="1836"/>
        <v>9</v>
      </c>
      <c r="C28158" s="815">
        <f t="shared" si="1835"/>
        <v>357</v>
      </c>
      <c r="D28158" s="815">
        <f t="shared" si="1833"/>
        <v>337</v>
      </c>
      <c r="E28158" s="815">
        <v>2037</v>
      </c>
    </row>
    <row r="28159" spans="1:5">
      <c r="A28159" s="816">
        <f t="shared" si="1834"/>
        <v>50050</v>
      </c>
      <c r="B28159" s="815">
        <f t="shared" si="1836"/>
        <v>10</v>
      </c>
      <c r="C28159" s="815">
        <f t="shared" si="1835"/>
        <v>356</v>
      </c>
      <c r="D28159" s="815">
        <f t="shared" si="1833"/>
        <v>336</v>
      </c>
      <c r="E28159" s="815">
        <v>2037</v>
      </c>
    </row>
    <row r="28160" spans="1:5">
      <c r="A28160" s="816">
        <f t="shared" si="1834"/>
        <v>50051</v>
      </c>
      <c r="B28160" s="815">
        <f t="shared" si="1836"/>
        <v>11</v>
      </c>
      <c r="C28160" s="815">
        <f t="shared" si="1835"/>
        <v>355</v>
      </c>
      <c r="D28160" s="815">
        <f t="shared" si="1833"/>
        <v>335</v>
      </c>
      <c r="E28160" s="815">
        <v>2037</v>
      </c>
    </row>
    <row r="28161" spans="1:5">
      <c r="A28161" s="816">
        <f t="shared" si="1834"/>
        <v>50052</v>
      </c>
      <c r="B28161" s="815">
        <f t="shared" si="1836"/>
        <v>12</v>
      </c>
      <c r="C28161" s="815">
        <f t="shared" si="1835"/>
        <v>354</v>
      </c>
      <c r="D28161" s="815">
        <f t="shared" si="1833"/>
        <v>334</v>
      </c>
      <c r="E28161" s="815">
        <v>2037</v>
      </c>
    </row>
    <row r="28162" spans="1:5">
      <c r="A28162" s="816">
        <f t="shared" si="1834"/>
        <v>50053</v>
      </c>
      <c r="B28162" s="815">
        <f t="shared" si="1836"/>
        <v>13</v>
      </c>
      <c r="C28162" s="815">
        <f t="shared" si="1835"/>
        <v>353</v>
      </c>
      <c r="D28162" s="815">
        <f t="shared" si="1833"/>
        <v>333</v>
      </c>
      <c r="E28162" s="815">
        <v>2037</v>
      </c>
    </row>
    <row r="28163" spans="1:5">
      <c r="A28163" s="816">
        <f t="shared" si="1834"/>
        <v>50054</v>
      </c>
      <c r="B28163" s="815">
        <f t="shared" si="1836"/>
        <v>14</v>
      </c>
      <c r="C28163" s="815">
        <f t="shared" si="1835"/>
        <v>352</v>
      </c>
      <c r="D28163" s="815">
        <f t="shared" si="1833"/>
        <v>332</v>
      </c>
      <c r="E28163" s="815">
        <v>2037</v>
      </c>
    </row>
    <row r="28164" spans="1:5">
      <c r="A28164" s="816">
        <f t="shared" si="1834"/>
        <v>50055</v>
      </c>
      <c r="B28164" s="815">
        <f t="shared" si="1836"/>
        <v>15</v>
      </c>
      <c r="C28164" s="815">
        <f t="shared" si="1835"/>
        <v>351</v>
      </c>
      <c r="D28164" s="815">
        <f t="shared" si="1833"/>
        <v>331</v>
      </c>
      <c r="E28164" s="815">
        <v>2037</v>
      </c>
    </row>
    <row r="28165" spans="1:5">
      <c r="A28165" s="816">
        <f t="shared" si="1834"/>
        <v>50056</v>
      </c>
      <c r="B28165" s="815">
        <f t="shared" si="1836"/>
        <v>16</v>
      </c>
      <c r="C28165" s="815">
        <f t="shared" si="1835"/>
        <v>350</v>
      </c>
      <c r="D28165" s="815">
        <f t="shared" si="1833"/>
        <v>330</v>
      </c>
      <c r="E28165" s="815">
        <v>2037</v>
      </c>
    </row>
    <row r="28166" spans="1:5">
      <c r="A28166" s="816">
        <f t="shared" si="1834"/>
        <v>50057</v>
      </c>
      <c r="B28166" s="815">
        <f t="shared" si="1836"/>
        <v>17</v>
      </c>
      <c r="C28166" s="815">
        <f t="shared" si="1835"/>
        <v>349</v>
      </c>
      <c r="D28166" s="815">
        <f t="shared" si="1833"/>
        <v>329</v>
      </c>
      <c r="E28166" s="815">
        <v>2037</v>
      </c>
    </row>
    <row r="28167" spans="1:5">
      <c r="A28167" s="816">
        <f t="shared" si="1834"/>
        <v>50058</v>
      </c>
      <c r="B28167" s="815">
        <f t="shared" si="1836"/>
        <v>18</v>
      </c>
      <c r="C28167" s="815">
        <f t="shared" si="1835"/>
        <v>348</v>
      </c>
      <c r="D28167" s="815">
        <f t="shared" si="1833"/>
        <v>328</v>
      </c>
      <c r="E28167" s="815">
        <v>2037</v>
      </c>
    </row>
    <row r="28168" spans="1:5">
      <c r="A28168" s="816">
        <f t="shared" si="1834"/>
        <v>50059</v>
      </c>
      <c r="B28168" s="815">
        <f t="shared" si="1836"/>
        <v>19</v>
      </c>
      <c r="C28168" s="815">
        <f t="shared" si="1835"/>
        <v>347</v>
      </c>
      <c r="D28168" s="815">
        <f t="shared" si="1833"/>
        <v>327</v>
      </c>
      <c r="E28168" s="815">
        <v>2037</v>
      </c>
    </row>
    <row r="28169" spans="1:5">
      <c r="A28169" s="816">
        <f t="shared" si="1834"/>
        <v>50060</v>
      </c>
      <c r="B28169" s="815">
        <f t="shared" si="1836"/>
        <v>20</v>
      </c>
      <c r="C28169" s="815">
        <f t="shared" si="1835"/>
        <v>346</v>
      </c>
      <c r="D28169" s="815">
        <f t="shared" si="1833"/>
        <v>326</v>
      </c>
      <c r="E28169" s="815">
        <v>2037</v>
      </c>
    </row>
    <row r="28170" spans="1:5">
      <c r="A28170" s="816">
        <f t="shared" si="1834"/>
        <v>50061</v>
      </c>
      <c r="B28170" s="815">
        <f t="shared" si="1836"/>
        <v>21</v>
      </c>
      <c r="C28170" s="815">
        <f t="shared" si="1835"/>
        <v>345</v>
      </c>
      <c r="D28170" s="815">
        <f t="shared" si="1833"/>
        <v>325</v>
      </c>
      <c r="E28170" s="815">
        <v>2037</v>
      </c>
    </row>
    <row r="28171" spans="1:5">
      <c r="A28171" s="816">
        <f t="shared" si="1834"/>
        <v>50062</v>
      </c>
      <c r="B28171" s="815">
        <f t="shared" si="1836"/>
        <v>22</v>
      </c>
      <c r="C28171" s="815">
        <f t="shared" si="1835"/>
        <v>344</v>
      </c>
      <c r="D28171" s="815">
        <f t="shared" si="1833"/>
        <v>324</v>
      </c>
      <c r="E28171" s="815">
        <v>2037</v>
      </c>
    </row>
    <row r="28172" spans="1:5">
      <c r="A28172" s="816">
        <f t="shared" si="1834"/>
        <v>50063</v>
      </c>
      <c r="B28172" s="815">
        <f t="shared" si="1836"/>
        <v>23</v>
      </c>
      <c r="C28172" s="815">
        <f t="shared" si="1835"/>
        <v>343</v>
      </c>
      <c r="D28172" s="815">
        <f t="shared" si="1833"/>
        <v>323</v>
      </c>
      <c r="E28172" s="815">
        <v>2037</v>
      </c>
    </row>
    <row r="28173" spans="1:5">
      <c r="A28173" s="816">
        <f t="shared" si="1834"/>
        <v>50064</v>
      </c>
      <c r="B28173" s="815">
        <f t="shared" si="1836"/>
        <v>24</v>
      </c>
      <c r="C28173" s="815">
        <f t="shared" si="1835"/>
        <v>342</v>
      </c>
      <c r="D28173" s="815">
        <f t="shared" si="1833"/>
        <v>322</v>
      </c>
      <c r="E28173" s="815">
        <v>2037</v>
      </c>
    </row>
    <row r="28174" spans="1:5">
      <c r="A28174" s="816">
        <f t="shared" si="1834"/>
        <v>50065</v>
      </c>
      <c r="B28174" s="815">
        <f t="shared" si="1836"/>
        <v>25</v>
      </c>
      <c r="C28174" s="815">
        <f t="shared" si="1835"/>
        <v>341</v>
      </c>
      <c r="D28174" s="815">
        <f t="shared" si="1833"/>
        <v>321</v>
      </c>
      <c r="E28174" s="815">
        <v>2037</v>
      </c>
    </row>
    <row r="28175" spans="1:5">
      <c r="A28175" s="816">
        <f t="shared" si="1834"/>
        <v>50066</v>
      </c>
      <c r="B28175" s="815">
        <f t="shared" si="1836"/>
        <v>26</v>
      </c>
      <c r="C28175" s="815">
        <f t="shared" si="1835"/>
        <v>340</v>
      </c>
      <c r="D28175" s="815">
        <f t="shared" si="1833"/>
        <v>320</v>
      </c>
      <c r="E28175" s="815">
        <v>2037</v>
      </c>
    </row>
    <row r="28176" spans="1:5">
      <c r="A28176" s="816">
        <f t="shared" si="1834"/>
        <v>50067</v>
      </c>
      <c r="B28176" s="815">
        <f t="shared" si="1836"/>
        <v>27</v>
      </c>
      <c r="C28176" s="815">
        <f t="shared" si="1835"/>
        <v>339</v>
      </c>
      <c r="D28176" s="815">
        <f t="shared" si="1833"/>
        <v>319</v>
      </c>
      <c r="E28176" s="815">
        <v>2037</v>
      </c>
    </row>
    <row r="28177" spans="1:5">
      <c r="A28177" s="816">
        <f t="shared" si="1834"/>
        <v>50068</v>
      </c>
      <c r="B28177" s="815">
        <f t="shared" si="1836"/>
        <v>28</v>
      </c>
      <c r="C28177" s="815">
        <f t="shared" si="1835"/>
        <v>338</v>
      </c>
      <c r="D28177" s="815">
        <f t="shared" si="1833"/>
        <v>318</v>
      </c>
      <c r="E28177" s="815">
        <v>2037</v>
      </c>
    </row>
    <row r="28178" spans="1:5">
      <c r="A28178" s="816">
        <f t="shared" si="1834"/>
        <v>50069</v>
      </c>
      <c r="B28178" s="815">
        <f t="shared" si="1836"/>
        <v>29</v>
      </c>
      <c r="C28178" s="815">
        <f t="shared" si="1835"/>
        <v>337</v>
      </c>
      <c r="D28178" s="815">
        <f t="shared" si="1833"/>
        <v>317</v>
      </c>
      <c r="E28178" s="815">
        <v>2037</v>
      </c>
    </row>
    <row r="28179" spans="1:5">
      <c r="A28179" s="816">
        <f t="shared" si="1834"/>
        <v>50070</v>
      </c>
      <c r="B28179" s="815">
        <f t="shared" si="1836"/>
        <v>30</v>
      </c>
      <c r="C28179" s="815">
        <f t="shared" si="1835"/>
        <v>336</v>
      </c>
      <c r="D28179" s="815">
        <f t="shared" si="1833"/>
        <v>316</v>
      </c>
      <c r="E28179" s="815">
        <v>2037</v>
      </c>
    </row>
    <row r="28180" spans="1:5">
      <c r="A28180" s="816">
        <f t="shared" si="1834"/>
        <v>50071</v>
      </c>
      <c r="B28180" s="815">
        <f t="shared" si="1836"/>
        <v>31</v>
      </c>
      <c r="C28180" s="815">
        <f t="shared" si="1835"/>
        <v>335</v>
      </c>
      <c r="D28180" s="815">
        <f t="shared" si="1833"/>
        <v>315</v>
      </c>
      <c r="E28180" s="815">
        <v>2037</v>
      </c>
    </row>
    <row r="28181" spans="1:5">
      <c r="A28181" s="816">
        <f t="shared" si="1834"/>
        <v>50072</v>
      </c>
      <c r="B28181" s="815">
        <f t="shared" si="1836"/>
        <v>32</v>
      </c>
      <c r="C28181" s="815">
        <f t="shared" si="1835"/>
        <v>334</v>
      </c>
      <c r="D28181" s="815">
        <f t="shared" si="1833"/>
        <v>314</v>
      </c>
      <c r="E28181" s="815">
        <v>2037</v>
      </c>
    </row>
    <row r="28182" spans="1:5">
      <c r="A28182" s="816">
        <f t="shared" si="1834"/>
        <v>50073</v>
      </c>
      <c r="B28182" s="815">
        <f t="shared" si="1836"/>
        <v>33</v>
      </c>
      <c r="C28182" s="815">
        <f t="shared" si="1835"/>
        <v>333</v>
      </c>
      <c r="D28182" s="815">
        <f t="shared" si="1833"/>
        <v>313</v>
      </c>
      <c r="E28182" s="815">
        <v>2037</v>
      </c>
    </row>
    <row r="28183" spans="1:5">
      <c r="A28183" s="816">
        <f t="shared" si="1834"/>
        <v>50074</v>
      </c>
      <c r="B28183" s="815">
        <f t="shared" si="1836"/>
        <v>34</v>
      </c>
      <c r="C28183" s="815">
        <f t="shared" si="1835"/>
        <v>332</v>
      </c>
      <c r="D28183" s="815">
        <f t="shared" si="1833"/>
        <v>312</v>
      </c>
      <c r="E28183" s="815">
        <v>2037</v>
      </c>
    </row>
    <row r="28184" spans="1:5">
      <c r="A28184" s="816">
        <f t="shared" si="1834"/>
        <v>50075</v>
      </c>
      <c r="B28184" s="815">
        <f t="shared" si="1836"/>
        <v>35</v>
      </c>
      <c r="C28184" s="815">
        <f t="shared" si="1835"/>
        <v>331</v>
      </c>
      <c r="D28184" s="815">
        <f t="shared" si="1833"/>
        <v>311</v>
      </c>
      <c r="E28184" s="815">
        <v>2037</v>
      </c>
    </row>
    <row r="28185" spans="1:5">
      <c r="A28185" s="816">
        <f t="shared" si="1834"/>
        <v>50076</v>
      </c>
      <c r="B28185" s="815">
        <f t="shared" si="1836"/>
        <v>36</v>
      </c>
      <c r="C28185" s="815">
        <f t="shared" si="1835"/>
        <v>330</v>
      </c>
      <c r="D28185" s="815">
        <f t="shared" si="1833"/>
        <v>310</v>
      </c>
      <c r="E28185" s="815">
        <v>2037</v>
      </c>
    </row>
    <row r="28186" spans="1:5">
      <c r="A28186" s="816">
        <f t="shared" si="1834"/>
        <v>50077</v>
      </c>
      <c r="B28186" s="815">
        <f t="shared" si="1836"/>
        <v>37</v>
      </c>
      <c r="C28186" s="815">
        <f t="shared" si="1835"/>
        <v>329</v>
      </c>
      <c r="D28186" s="815">
        <f t="shared" si="1833"/>
        <v>309</v>
      </c>
      <c r="E28186" s="815">
        <v>2037</v>
      </c>
    </row>
    <row r="28187" spans="1:5">
      <c r="A28187" s="816">
        <f t="shared" si="1834"/>
        <v>50078</v>
      </c>
      <c r="B28187" s="815">
        <f t="shared" si="1836"/>
        <v>38</v>
      </c>
      <c r="C28187" s="815">
        <f t="shared" si="1835"/>
        <v>328</v>
      </c>
      <c r="D28187" s="815">
        <f t="shared" si="1833"/>
        <v>308</v>
      </c>
      <c r="E28187" s="815">
        <v>2037</v>
      </c>
    </row>
    <row r="28188" spans="1:5">
      <c r="A28188" s="816">
        <f t="shared" si="1834"/>
        <v>50079</v>
      </c>
      <c r="B28188" s="815">
        <f t="shared" si="1836"/>
        <v>39</v>
      </c>
      <c r="C28188" s="815">
        <f t="shared" si="1835"/>
        <v>327</v>
      </c>
      <c r="D28188" s="815">
        <f t="shared" si="1833"/>
        <v>307</v>
      </c>
      <c r="E28188" s="815">
        <v>2037</v>
      </c>
    </row>
    <row r="28189" spans="1:5">
      <c r="A28189" s="816">
        <f t="shared" si="1834"/>
        <v>50080</v>
      </c>
      <c r="B28189" s="815">
        <f t="shared" si="1836"/>
        <v>40</v>
      </c>
      <c r="C28189" s="815">
        <f t="shared" si="1835"/>
        <v>326</v>
      </c>
      <c r="D28189" s="815">
        <f t="shared" si="1833"/>
        <v>306</v>
      </c>
      <c r="E28189" s="815">
        <v>2037</v>
      </c>
    </row>
    <row r="28190" spans="1:5">
      <c r="A28190" s="816">
        <f t="shared" si="1834"/>
        <v>50081</v>
      </c>
      <c r="B28190" s="815">
        <f t="shared" si="1836"/>
        <v>41</v>
      </c>
      <c r="C28190" s="815">
        <f t="shared" si="1835"/>
        <v>325</v>
      </c>
      <c r="D28190" s="815">
        <f t="shared" si="1833"/>
        <v>305</v>
      </c>
      <c r="E28190" s="815">
        <v>2037</v>
      </c>
    </row>
    <row r="28191" spans="1:5">
      <c r="A28191" s="816">
        <f t="shared" si="1834"/>
        <v>50082</v>
      </c>
      <c r="B28191" s="815">
        <f t="shared" si="1836"/>
        <v>42</v>
      </c>
      <c r="C28191" s="815">
        <f t="shared" si="1835"/>
        <v>324</v>
      </c>
      <c r="D28191" s="815">
        <f t="shared" si="1833"/>
        <v>304</v>
      </c>
      <c r="E28191" s="815">
        <v>2037</v>
      </c>
    </row>
    <row r="28192" spans="1:5">
      <c r="A28192" s="816">
        <f t="shared" si="1834"/>
        <v>50083</v>
      </c>
      <c r="B28192" s="815">
        <f t="shared" si="1836"/>
        <v>43</v>
      </c>
      <c r="C28192" s="815">
        <f t="shared" si="1835"/>
        <v>323</v>
      </c>
      <c r="D28192" s="815">
        <f t="shared" si="1833"/>
        <v>303</v>
      </c>
      <c r="E28192" s="815">
        <v>2037</v>
      </c>
    </row>
    <row r="28193" spans="1:5">
      <c r="A28193" s="816">
        <f t="shared" si="1834"/>
        <v>50084</v>
      </c>
      <c r="B28193" s="815">
        <f t="shared" si="1836"/>
        <v>44</v>
      </c>
      <c r="C28193" s="815">
        <f t="shared" si="1835"/>
        <v>322</v>
      </c>
      <c r="D28193" s="815">
        <f t="shared" si="1833"/>
        <v>302</v>
      </c>
      <c r="E28193" s="815">
        <v>2037</v>
      </c>
    </row>
    <row r="28194" spans="1:5">
      <c r="A28194" s="816">
        <f t="shared" si="1834"/>
        <v>50085</v>
      </c>
      <c r="B28194" s="815">
        <f t="shared" si="1836"/>
        <v>45</v>
      </c>
      <c r="C28194" s="815">
        <f t="shared" si="1835"/>
        <v>321</v>
      </c>
      <c r="D28194" s="815">
        <f t="shared" si="1833"/>
        <v>301</v>
      </c>
      <c r="E28194" s="815">
        <v>2037</v>
      </c>
    </row>
    <row r="28195" spans="1:5">
      <c r="A28195" s="816">
        <f t="shared" si="1834"/>
        <v>50086</v>
      </c>
      <c r="B28195" s="815">
        <f t="shared" ref="B28195:B28258" si="1837">B28194+1</f>
        <v>46</v>
      </c>
      <c r="C28195" s="815">
        <f t="shared" ref="C28195:C28258" si="1838">C28194-1</f>
        <v>320</v>
      </c>
      <c r="D28195" s="815">
        <f t="shared" ref="D28195:D28258" si="1839">D28194-1</f>
        <v>300</v>
      </c>
      <c r="E28195" s="815">
        <v>2037</v>
      </c>
    </row>
    <row r="28196" spans="1:5">
      <c r="A28196" s="816">
        <f t="shared" si="1834"/>
        <v>50087</v>
      </c>
      <c r="B28196" s="815">
        <f t="shared" si="1837"/>
        <v>47</v>
      </c>
      <c r="C28196" s="815">
        <f t="shared" si="1838"/>
        <v>319</v>
      </c>
      <c r="D28196" s="815">
        <f t="shared" si="1839"/>
        <v>299</v>
      </c>
      <c r="E28196" s="815">
        <v>2037</v>
      </c>
    </row>
    <row r="28197" spans="1:5">
      <c r="A28197" s="816">
        <f t="shared" si="1834"/>
        <v>50088</v>
      </c>
      <c r="B28197" s="815">
        <f t="shared" si="1837"/>
        <v>48</v>
      </c>
      <c r="C28197" s="815">
        <f t="shared" si="1838"/>
        <v>318</v>
      </c>
      <c r="D28197" s="815">
        <f t="shared" si="1839"/>
        <v>298</v>
      </c>
      <c r="E28197" s="815">
        <v>2037</v>
      </c>
    </row>
    <row r="28198" spans="1:5">
      <c r="A28198" s="816">
        <f t="shared" si="1834"/>
        <v>50089</v>
      </c>
      <c r="B28198" s="815">
        <f t="shared" si="1837"/>
        <v>49</v>
      </c>
      <c r="C28198" s="815">
        <f t="shared" si="1838"/>
        <v>317</v>
      </c>
      <c r="D28198" s="815">
        <f t="shared" si="1839"/>
        <v>297</v>
      </c>
      <c r="E28198" s="815">
        <v>2037</v>
      </c>
    </row>
    <row r="28199" spans="1:5">
      <c r="A28199" s="816">
        <f t="shared" si="1834"/>
        <v>50090</v>
      </c>
      <c r="B28199" s="815">
        <f t="shared" si="1837"/>
        <v>50</v>
      </c>
      <c r="C28199" s="815">
        <f t="shared" si="1838"/>
        <v>316</v>
      </c>
      <c r="D28199" s="815">
        <f t="shared" si="1839"/>
        <v>296</v>
      </c>
      <c r="E28199" s="815">
        <v>2037</v>
      </c>
    </row>
    <row r="28200" spans="1:5">
      <c r="A28200" s="816">
        <f t="shared" si="1834"/>
        <v>50091</v>
      </c>
      <c r="B28200" s="815">
        <f t="shared" si="1837"/>
        <v>51</v>
      </c>
      <c r="C28200" s="815">
        <f t="shared" si="1838"/>
        <v>315</v>
      </c>
      <c r="D28200" s="815">
        <f t="shared" si="1839"/>
        <v>295</v>
      </c>
      <c r="E28200" s="815">
        <v>2037</v>
      </c>
    </row>
    <row r="28201" spans="1:5">
      <c r="A28201" s="816">
        <f t="shared" si="1834"/>
        <v>50092</v>
      </c>
      <c r="B28201" s="815">
        <f t="shared" si="1837"/>
        <v>52</v>
      </c>
      <c r="C28201" s="815">
        <f t="shared" si="1838"/>
        <v>314</v>
      </c>
      <c r="D28201" s="815">
        <f t="shared" si="1839"/>
        <v>294</v>
      </c>
      <c r="E28201" s="815">
        <v>2037</v>
      </c>
    </row>
    <row r="28202" spans="1:5">
      <c r="A28202" s="816">
        <f t="shared" si="1834"/>
        <v>50093</v>
      </c>
      <c r="B28202" s="815">
        <f t="shared" si="1837"/>
        <v>53</v>
      </c>
      <c r="C28202" s="815">
        <f t="shared" si="1838"/>
        <v>313</v>
      </c>
      <c r="D28202" s="815">
        <f t="shared" si="1839"/>
        <v>293</v>
      </c>
      <c r="E28202" s="815">
        <v>2037</v>
      </c>
    </row>
    <row r="28203" spans="1:5">
      <c r="A28203" s="816">
        <f t="shared" si="1834"/>
        <v>50094</v>
      </c>
      <c r="B28203" s="815">
        <f t="shared" si="1837"/>
        <v>54</v>
      </c>
      <c r="C28203" s="815">
        <f t="shared" si="1838"/>
        <v>312</v>
      </c>
      <c r="D28203" s="815">
        <f t="shared" si="1839"/>
        <v>292</v>
      </c>
      <c r="E28203" s="815">
        <v>2037</v>
      </c>
    </row>
    <row r="28204" spans="1:5">
      <c r="A28204" s="816">
        <f t="shared" si="1834"/>
        <v>50095</v>
      </c>
      <c r="B28204" s="815">
        <f t="shared" si="1837"/>
        <v>55</v>
      </c>
      <c r="C28204" s="815">
        <f t="shared" si="1838"/>
        <v>311</v>
      </c>
      <c r="D28204" s="815">
        <f t="shared" si="1839"/>
        <v>291</v>
      </c>
      <c r="E28204" s="815">
        <v>2037</v>
      </c>
    </row>
    <row r="28205" spans="1:5">
      <c r="A28205" s="816">
        <f t="shared" si="1834"/>
        <v>50096</v>
      </c>
      <c r="B28205" s="815">
        <f t="shared" si="1837"/>
        <v>56</v>
      </c>
      <c r="C28205" s="815">
        <f t="shared" si="1838"/>
        <v>310</v>
      </c>
      <c r="D28205" s="815">
        <f t="shared" si="1839"/>
        <v>290</v>
      </c>
      <c r="E28205" s="815">
        <v>2037</v>
      </c>
    </row>
    <row r="28206" spans="1:5">
      <c r="A28206" s="816">
        <f t="shared" si="1834"/>
        <v>50097</v>
      </c>
      <c r="B28206" s="815">
        <f t="shared" si="1837"/>
        <v>57</v>
      </c>
      <c r="C28206" s="815">
        <f t="shared" si="1838"/>
        <v>309</v>
      </c>
      <c r="D28206" s="815">
        <f t="shared" si="1839"/>
        <v>289</v>
      </c>
      <c r="E28206" s="815">
        <v>2037</v>
      </c>
    </row>
    <row r="28207" spans="1:5">
      <c r="A28207" s="816">
        <f t="shared" si="1834"/>
        <v>50098</v>
      </c>
      <c r="B28207" s="815">
        <f t="shared" si="1837"/>
        <v>58</v>
      </c>
      <c r="C28207" s="815">
        <f t="shared" si="1838"/>
        <v>308</v>
      </c>
      <c r="D28207" s="815">
        <f t="shared" si="1839"/>
        <v>288</v>
      </c>
      <c r="E28207" s="815">
        <v>2037</v>
      </c>
    </row>
    <row r="28208" spans="1:5">
      <c r="A28208" s="816">
        <f t="shared" si="1834"/>
        <v>50099</v>
      </c>
      <c r="B28208" s="815">
        <f t="shared" si="1837"/>
        <v>59</v>
      </c>
      <c r="C28208" s="815">
        <f t="shared" si="1838"/>
        <v>307</v>
      </c>
      <c r="D28208" s="815">
        <f t="shared" si="1839"/>
        <v>287</v>
      </c>
      <c r="E28208" s="815">
        <v>2037</v>
      </c>
    </row>
    <row r="28209" spans="1:5">
      <c r="A28209" s="816">
        <f t="shared" si="1834"/>
        <v>50100</v>
      </c>
      <c r="B28209" s="815">
        <f t="shared" si="1837"/>
        <v>60</v>
      </c>
      <c r="C28209" s="815">
        <f t="shared" si="1838"/>
        <v>306</v>
      </c>
      <c r="D28209" s="815">
        <f t="shared" si="1839"/>
        <v>286</v>
      </c>
      <c r="E28209" s="815">
        <v>2037</v>
      </c>
    </row>
    <row r="28210" spans="1:5">
      <c r="A28210" s="816">
        <f t="shared" si="1834"/>
        <v>50101</v>
      </c>
      <c r="B28210" s="815">
        <f t="shared" si="1837"/>
        <v>61</v>
      </c>
      <c r="C28210" s="815">
        <f t="shared" si="1838"/>
        <v>305</v>
      </c>
      <c r="D28210" s="815">
        <f t="shared" si="1839"/>
        <v>285</v>
      </c>
      <c r="E28210" s="815">
        <v>2037</v>
      </c>
    </row>
    <row r="28211" spans="1:5">
      <c r="A28211" s="816">
        <f t="shared" ref="A28211:A28274" si="1840">A28210+1</f>
        <v>50102</v>
      </c>
      <c r="B28211" s="815">
        <f t="shared" si="1837"/>
        <v>62</v>
      </c>
      <c r="C28211" s="815">
        <f t="shared" si="1838"/>
        <v>304</v>
      </c>
      <c r="D28211" s="815">
        <f t="shared" si="1839"/>
        <v>284</v>
      </c>
      <c r="E28211" s="815">
        <v>2037</v>
      </c>
    </row>
    <row r="28212" spans="1:5">
      <c r="A28212" s="816">
        <f t="shared" si="1840"/>
        <v>50103</v>
      </c>
      <c r="B28212" s="815">
        <f t="shared" si="1837"/>
        <v>63</v>
      </c>
      <c r="C28212" s="815">
        <f t="shared" si="1838"/>
        <v>303</v>
      </c>
      <c r="D28212" s="815">
        <f t="shared" si="1839"/>
        <v>283</v>
      </c>
      <c r="E28212" s="815">
        <v>2037</v>
      </c>
    </row>
    <row r="28213" spans="1:5">
      <c r="A28213" s="816">
        <f t="shared" si="1840"/>
        <v>50104</v>
      </c>
      <c r="B28213" s="815">
        <f t="shared" si="1837"/>
        <v>64</v>
      </c>
      <c r="C28213" s="815">
        <f t="shared" si="1838"/>
        <v>302</v>
      </c>
      <c r="D28213" s="815">
        <f t="shared" si="1839"/>
        <v>282</v>
      </c>
      <c r="E28213" s="815">
        <v>2037</v>
      </c>
    </row>
    <row r="28214" spans="1:5">
      <c r="A28214" s="816">
        <f t="shared" si="1840"/>
        <v>50105</v>
      </c>
      <c r="B28214" s="815">
        <f t="shared" si="1837"/>
        <v>65</v>
      </c>
      <c r="C28214" s="815">
        <f t="shared" si="1838"/>
        <v>301</v>
      </c>
      <c r="D28214" s="815">
        <f t="shared" si="1839"/>
        <v>281</v>
      </c>
      <c r="E28214" s="815">
        <v>2037</v>
      </c>
    </row>
    <row r="28215" spans="1:5">
      <c r="A28215" s="816">
        <f t="shared" si="1840"/>
        <v>50106</v>
      </c>
      <c r="B28215" s="815">
        <f t="shared" si="1837"/>
        <v>66</v>
      </c>
      <c r="C28215" s="815">
        <f t="shared" si="1838"/>
        <v>300</v>
      </c>
      <c r="D28215" s="815">
        <f t="shared" si="1839"/>
        <v>280</v>
      </c>
      <c r="E28215" s="815">
        <v>2037</v>
      </c>
    </row>
    <row r="28216" spans="1:5">
      <c r="A28216" s="816">
        <f t="shared" si="1840"/>
        <v>50107</v>
      </c>
      <c r="B28216" s="815">
        <f t="shared" si="1837"/>
        <v>67</v>
      </c>
      <c r="C28216" s="815">
        <f t="shared" si="1838"/>
        <v>299</v>
      </c>
      <c r="D28216" s="815">
        <f t="shared" si="1839"/>
        <v>279</v>
      </c>
      <c r="E28216" s="815">
        <v>2037</v>
      </c>
    </row>
    <row r="28217" spans="1:5">
      <c r="A28217" s="816">
        <f t="shared" si="1840"/>
        <v>50108</v>
      </c>
      <c r="B28217" s="815">
        <f t="shared" si="1837"/>
        <v>68</v>
      </c>
      <c r="C28217" s="815">
        <f t="shared" si="1838"/>
        <v>298</v>
      </c>
      <c r="D28217" s="815">
        <f t="shared" si="1839"/>
        <v>278</v>
      </c>
      <c r="E28217" s="815">
        <v>2037</v>
      </c>
    </row>
    <row r="28218" spans="1:5">
      <c r="A28218" s="816">
        <f t="shared" si="1840"/>
        <v>50109</v>
      </c>
      <c r="B28218" s="815">
        <f t="shared" si="1837"/>
        <v>69</v>
      </c>
      <c r="C28218" s="815">
        <f t="shared" si="1838"/>
        <v>297</v>
      </c>
      <c r="D28218" s="815">
        <f t="shared" si="1839"/>
        <v>277</v>
      </c>
      <c r="E28218" s="815">
        <v>2037</v>
      </c>
    </row>
    <row r="28219" spans="1:5">
      <c r="A28219" s="816">
        <f t="shared" si="1840"/>
        <v>50110</v>
      </c>
      <c r="B28219" s="815">
        <f t="shared" si="1837"/>
        <v>70</v>
      </c>
      <c r="C28219" s="815">
        <f t="shared" si="1838"/>
        <v>296</v>
      </c>
      <c r="D28219" s="815">
        <f t="shared" si="1839"/>
        <v>276</v>
      </c>
      <c r="E28219" s="815">
        <v>2037</v>
      </c>
    </row>
    <row r="28220" spans="1:5">
      <c r="A28220" s="816">
        <f t="shared" si="1840"/>
        <v>50111</v>
      </c>
      <c r="B28220" s="815">
        <f t="shared" si="1837"/>
        <v>71</v>
      </c>
      <c r="C28220" s="815">
        <f t="shared" si="1838"/>
        <v>295</v>
      </c>
      <c r="D28220" s="815">
        <f t="shared" si="1839"/>
        <v>275</v>
      </c>
      <c r="E28220" s="815">
        <v>2037</v>
      </c>
    </row>
    <row r="28221" spans="1:5">
      <c r="A28221" s="816">
        <f t="shared" si="1840"/>
        <v>50112</v>
      </c>
      <c r="B28221" s="815">
        <f t="shared" si="1837"/>
        <v>72</v>
      </c>
      <c r="C28221" s="815">
        <f t="shared" si="1838"/>
        <v>294</v>
      </c>
      <c r="D28221" s="815">
        <f t="shared" si="1839"/>
        <v>274</v>
      </c>
      <c r="E28221" s="815">
        <v>2037</v>
      </c>
    </row>
    <row r="28222" spans="1:5">
      <c r="A28222" s="816">
        <f t="shared" si="1840"/>
        <v>50113</v>
      </c>
      <c r="B28222" s="815">
        <f t="shared" si="1837"/>
        <v>73</v>
      </c>
      <c r="C28222" s="815">
        <f t="shared" si="1838"/>
        <v>293</v>
      </c>
      <c r="D28222" s="815">
        <f t="shared" si="1839"/>
        <v>273</v>
      </c>
      <c r="E28222" s="815">
        <v>2037</v>
      </c>
    </row>
    <row r="28223" spans="1:5">
      <c r="A28223" s="816">
        <f t="shared" si="1840"/>
        <v>50114</v>
      </c>
      <c r="B28223" s="815">
        <f t="shared" si="1837"/>
        <v>74</v>
      </c>
      <c r="C28223" s="815">
        <f t="shared" si="1838"/>
        <v>292</v>
      </c>
      <c r="D28223" s="815">
        <f t="shared" si="1839"/>
        <v>272</v>
      </c>
      <c r="E28223" s="815">
        <v>2037</v>
      </c>
    </row>
    <row r="28224" spans="1:5">
      <c r="A28224" s="816">
        <f t="shared" si="1840"/>
        <v>50115</v>
      </c>
      <c r="B28224" s="815">
        <f t="shared" si="1837"/>
        <v>75</v>
      </c>
      <c r="C28224" s="815">
        <f t="shared" si="1838"/>
        <v>291</v>
      </c>
      <c r="D28224" s="815">
        <f t="shared" si="1839"/>
        <v>271</v>
      </c>
      <c r="E28224" s="815">
        <v>2037</v>
      </c>
    </row>
    <row r="28225" spans="1:5">
      <c r="A28225" s="816">
        <f t="shared" si="1840"/>
        <v>50116</v>
      </c>
      <c r="B28225" s="815">
        <f t="shared" si="1837"/>
        <v>76</v>
      </c>
      <c r="C28225" s="815">
        <f t="shared" si="1838"/>
        <v>290</v>
      </c>
      <c r="D28225" s="815">
        <f t="shared" si="1839"/>
        <v>270</v>
      </c>
      <c r="E28225" s="815">
        <v>2037</v>
      </c>
    </row>
    <row r="28226" spans="1:5">
      <c r="A28226" s="816">
        <f t="shared" si="1840"/>
        <v>50117</v>
      </c>
      <c r="B28226" s="815">
        <f t="shared" si="1837"/>
        <v>77</v>
      </c>
      <c r="C28226" s="815">
        <f t="shared" si="1838"/>
        <v>289</v>
      </c>
      <c r="D28226" s="815">
        <f t="shared" si="1839"/>
        <v>269</v>
      </c>
      <c r="E28226" s="815">
        <v>2037</v>
      </c>
    </row>
    <row r="28227" spans="1:5">
      <c r="A28227" s="816">
        <f t="shared" si="1840"/>
        <v>50118</v>
      </c>
      <c r="B28227" s="815">
        <f t="shared" si="1837"/>
        <v>78</v>
      </c>
      <c r="C28227" s="815">
        <f t="shared" si="1838"/>
        <v>288</v>
      </c>
      <c r="D28227" s="815">
        <f t="shared" si="1839"/>
        <v>268</v>
      </c>
      <c r="E28227" s="815">
        <v>2037</v>
      </c>
    </row>
    <row r="28228" spans="1:5">
      <c r="A28228" s="816">
        <f t="shared" si="1840"/>
        <v>50119</v>
      </c>
      <c r="B28228" s="815">
        <f t="shared" si="1837"/>
        <v>79</v>
      </c>
      <c r="C28228" s="815">
        <f t="shared" si="1838"/>
        <v>287</v>
      </c>
      <c r="D28228" s="815">
        <f t="shared" si="1839"/>
        <v>267</v>
      </c>
      <c r="E28228" s="815">
        <v>2037</v>
      </c>
    </row>
    <row r="28229" spans="1:5">
      <c r="A28229" s="816">
        <f t="shared" si="1840"/>
        <v>50120</v>
      </c>
      <c r="B28229" s="815">
        <f t="shared" si="1837"/>
        <v>80</v>
      </c>
      <c r="C28229" s="815">
        <f t="shared" si="1838"/>
        <v>286</v>
      </c>
      <c r="D28229" s="815">
        <f t="shared" si="1839"/>
        <v>266</v>
      </c>
      <c r="E28229" s="815">
        <v>2037</v>
      </c>
    </row>
    <row r="28230" spans="1:5">
      <c r="A28230" s="816">
        <f t="shared" si="1840"/>
        <v>50121</v>
      </c>
      <c r="B28230" s="815">
        <f t="shared" si="1837"/>
        <v>81</v>
      </c>
      <c r="C28230" s="815">
        <f t="shared" si="1838"/>
        <v>285</v>
      </c>
      <c r="D28230" s="815">
        <f t="shared" si="1839"/>
        <v>265</v>
      </c>
      <c r="E28230" s="815">
        <v>2037</v>
      </c>
    </row>
    <row r="28231" spans="1:5">
      <c r="A28231" s="816">
        <f t="shared" si="1840"/>
        <v>50122</v>
      </c>
      <c r="B28231" s="815">
        <f t="shared" si="1837"/>
        <v>82</v>
      </c>
      <c r="C28231" s="815">
        <f t="shared" si="1838"/>
        <v>284</v>
      </c>
      <c r="D28231" s="815">
        <f t="shared" si="1839"/>
        <v>264</v>
      </c>
      <c r="E28231" s="815">
        <v>2037</v>
      </c>
    </row>
    <row r="28232" spans="1:5">
      <c r="A28232" s="816">
        <f t="shared" si="1840"/>
        <v>50123</v>
      </c>
      <c r="B28232" s="815">
        <f t="shared" si="1837"/>
        <v>83</v>
      </c>
      <c r="C28232" s="815">
        <f t="shared" si="1838"/>
        <v>283</v>
      </c>
      <c r="D28232" s="815">
        <f t="shared" si="1839"/>
        <v>263</v>
      </c>
      <c r="E28232" s="815">
        <v>2037</v>
      </c>
    </row>
    <row r="28233" spans="1:5">
      <c r="A28233" s="816">
        <f t="shared" si="1840"/>
        <v>50124</v>
      </c>
      <c r="B28233" s="815">
        <f t="shared" si="1837"/>
        <v>84</v>
      </c>
      <c r="C28233" s="815">
        <f t="shared" si="1838"/>
        <v>282</v>
      </c>
      <c r="D28233" s="815">
        <f t="shared" si="1839"/>
        <v>262</v>
      </c>
      <c r="E28233" s="815">
        <v>2037</v>
      </c>
    </row>
    <row r="28234" spans="1:5">
      <c r="A28234" s="816">
        <f t="shared" si="1840"/>
        <v>50125</v>
      </c>
      <c r="B28234" s="815">
        <f t="shared" si="1837"/>
        <v>85</v>
      </c>
      <c r="C28234" s="815">
        <f t="shared" si="1838"/>
        <v>281</v>
      </c>
      <c r="D28234" s="815">
        <f t="shared" si="1839"/>
        <v>261</v>
      </c>
      <c r="E28234" s="815">
        <v>2037</v>
      </c>
    </row>
    <row r="28235" spans="1:5">
      <c r="A28235" s="816">
        <f t="shared" si="1840"/>
        <v>50126</v>
      </c>
      <c r="B28235" s="815">
        <f t="shared" si="1837"/>
        <v>86</v>
      </c>
      <c r="C28235" s="815">
        <f t="shared" si="1838"/>
        <v>280</v>
      </c>
      <c r="D28235" s="815">
        <f t="shared" si="1839"/>
        <v>260</v>
      </c>
      <c r="E28235" s="815">
        <v>2037</v>
      </c>
    </row>
    <row r="28236" spans="1:5">
      <c r="A28236" s="816">
        <f t="shared" si="1840"/>
        <v>50127</v>
      </c>
      <c r="B28236" s="815">
        <f t="shared" si="1837"/>
        <v>87</v>
      </c>
      <c r="C28236" s="815">
        <f t="shared" si="1838"/>
        <v>279</v>
      </c>
      <c r="D28236" s="815">
        <f t="shared" si="1839"/>
        <v>259</v>
      </c>
      <c r="E28236" s="815">
        <v>2037</v>
      </c>
    </row>
    <row r="28237" spans="1:5">
      <c r="A28237" s="816">
        <f t="shared" si="1840"/>
        <v>50128</v>
      </c>
      <c r="B28237" s="815">
        <f t="shared" si="1837"/>
        <v>88</v>
      </c>
      <c r="C28237" s="815">
        <f t="shared" si="1838"/>
        <v>278</v>
      </c>
      <c r="D28237" s="815">
        <f t="shared" si="1839"/>
        <v>258</v>
      </c>
      <c r="E28237" s="815">
        <v>2037</v>
      </c>
    </row>
    <row r="28238" spans="1:5">
      <c r="A28238" s="816">
        <f t="shared" si="1840"/>
        <v>50129</v>
      </c>
      <c r="B28238" s="815">
        <f t="shared" si="1837"/>
        <v>89</v>
      </c>
      <c r="C28238" s="815">
        <f t="shared" si="1838"/>
        <v>277</v>
      </c>
      <c r="D28238" s="815">
        <f t="shared" si="1839"/>
        <v>257</v>
      </c>
      <c r="E28238" s="815">
        <v>2037</v>
      </c>
    </row>
    <row r="28239" spans="1:5">
      <c r="A28239" s="816">
        <f t="shared" si="1840"/>
        <v>50130</v>
      </c>
      <c r="B28239" s="815">
        <f t="shared" si="1837"/>
        <v>90</v>
      </c>
      <c r="C28239" s="815">
        <f t="shared" si="1838"/>
        <v>276</v>
      </c>
      <c r="D28239" s="815">
        <f t="shared" si="1839"/>
        <v>256</v>
      </c>
      <c r="E28239" s="815">
        <v>2037</v>
      </c>
    </row>
    <row r="28240" spans="1:5">
      <c r="A28240" s="816">
        <f t="shared" si="1840"/>
        <v>50131</v>
      </c>
      <c r="B28240" s="815">
        <f t="shared" si="1837"/>
        <v>91</v>
      </c>
      <c r="C28240" s="815">
        <f t="shared" si="1838"/>
        <v>275</v>
      </c>
      <c r="D28240" s="815">
        <f t="shared" si="1839"/>
        <v>255</v>
      </c>
      <c r="E28240" s="815">
        <v>2037</v>
      </c>
    </row>
    <row r="28241" spans="1:5">
      <c r="A28241" s="816">
        <f t="shared" si="1840"/>
        <v>50132</v>
      </c>
      <c r="B28241" s="815">
        <f t="shared" si="1837"/>
        <v>92</v>
      </c>
      <c r="C28241" s="815">
        <f t="shared" si="1838"/>
        <v>274</v>
      </c>
      <c r="D28241" s="815">
        <f t="shared" si="1839"/>
        <v>254</v>
      </c>
      <c r="E28241" s="815">
        <v>2037</v>
      </c>
    </row>
    <row r="28242" spans="1:5">
      <c r="A28242" s="816">
        <f t="shared" si="1840"/>
        <v>50133</v>
      </c>
      <c r="B28242" s="815">
        <f t="shared" si="1837"/>
        <v>93</v>
      </c>
      <c r="C28242" s="815">
        <f t="shared" si="1838"/>
        <v>273</v>
      </c>
      <c r="D28242" s="815">
        <f t="shared" si="1839"/>
        <v>253</v>
      </c>
      <c r="E28242" s="815">
        <v>2037</v>
      </c>
    </row>
    <row r="28243" spans="1:5">
      <c r="A28243" s="816">
        <f t="shared" si="1840"/>
        <v>50134</v>
      </c>
      <c r="B28243" s="815">
        <f t="shared" si="1837"/>
        <v>94</v>
      </c>
      <c r="C28243" s="815">
        <f t="shared" si="1838"/>
        <v>272</v>
      </c>
      <c r="D28243" s="815">
        <f t="shared" si="1839"/>
        <v>252</v>
      </c>
      <c r="E28243" s="815">
        <v>2037</v>
      </c>
    </row>
    <row r="28244" spans="1:5">
      <c r="A28244" s="816">
        <f t="shared" si="1840"/>
        <v>50135</v>
      </c>
      <c r="B28244" s="815">
        <f t="shared" si="1837"/>
        <v>95</v>
      </c>
      <c r="C28244" s="815">
        <f t="shared" si="1838"/>
        <v>271</v>
      </c>
      <c r="D28244" s="815">
        <f t="shared" si="1839"/>
        <v>251</v>
      </c>
      <c r="E28244" s="815">
        <v>2037</v>
      </c>
    </row>
    <row r="28245" spans="1:5">
      <c r="A28245" s="816">
        <f t="shared" si="1840"/>
        <v>50136</v>
      </c>
      <c r="B28245" s="815">
        <f t="shared" si="1837"/>
        <v>96</v>
      </c>
      <c r="C28245" s="815">
        <f t="shared" si="1838"/>
        <v>270</v>
      </c>
      <c r="D28245" s="815">
        <f t="shared" si="1839"/>
        <v>250</v>
      </c>
      <c r="E28245" s="815">
        <v>2037</v>
      </c>
    </row>
    <row r="28246" spans="1:5">
      <c r="A28246" s="816">
        <f t="shared" si="1840"/>
        <v>50137</v>
      </c>
      <c r="B28246" s="815">
        <f t="shared" si="1837"/>
        <v>97</v>
      </c>
      <c r="C28246" s="815">
        <f t="shared" si="1838"/>
        <v>269</v>
      </c>
      <c r="D28246" s="815">
        <f t="shared" si="1839"/>
        <v>249</v>
      </c>
      <c r="E28246" s="815">
        <v>2037</v>
      </c>
    </row>
    <row r="28247" spans="1:5">
      <c r="A28247" s="816">
        <f t="shared" si="1840"/>
        <v>50138</v>
      </c>
      <c r="B28247" s="815">
        <f t="shared" si="1837"/>
        <v>98</v>
      </c>
      <c r="C28247" s="815">
        <f t="shared" si="1838"/>
        <v>268</v>
      </c>
      <c r="D28247" s="815">
        <f t="shared" si="1839"/>
        <v>248</v>
      </c>
      <c r="E28247" s="815">
        <v>2037</v>
      </c>
    </row>
    <row r="28248" spans="1:5">
      <c r="A28248" s="816">
        <f t="shared" si="1840"/>
        <v>50139</v>
      </c>
      <c r="B28248" s="815">
        <f t="shared" si="1837"/>
        <v>99</v>
      </c>
      <c r="C28248" s="815">
        <f t="shared" si="1838"/>
        <v>267</v>
      </c>
      <c r="D28248" s="815">
        <f t="shared" si="1839"/>
        <v>247</v>
      </c>
      <c r="E28248" s="815">
        <v>2037</v>
      </c>
    </row>
    <row r="28249" spans="1:5">
      <c r="A28249" s="816">
        <f t="shared" si="1840"/>
        <v>50140</v>
      </c>
      <c r="B28249" s="815">
        <f t="shared" si="1837"/>
        <v>100</v>
      </c>
      <c r="C28249" s="815">
        <f t="shared" si="1838"/>
        <v>266</v>
      </c>
      <c r="D28249" s="815">
        <f t="shared" si="1839"/>
        <v>246</v>
      </c>
      <c r="E28249" s="815">
        <v>2037</v>
      </c>
    </row>
    <row r="28250" spans="1:5">
      <c r="A28250" s="816">
        <f t="shared" si="1840"/>
        <v>50141</v>
      </c>
      <c r="B28250" s="815">
        <f t="shared" si="1837"/>
        <v>101</v>
      </c>
      <c r="C28250" s="815">
        <f t="shared" si="1838"/>
        <v>265</v>
      </c>
      <c r="D28250" s="815">
        <f t="shared" si="1839"/>
        <v>245</v>
      </c>
      <c r="E28250" s="815">
        <v>2037</v>
      </c>
    </row>
    <row r="28251" spans="1:5">
      <c r="A28251" s="816">
        <f t="shared" si="1840"/>
        <v>50142</v>
      </c>
      <c r="B28251" s="815">
        <f t="shared" si="1837"/>
        <v>102</v>
      </c>
      <c r="C28251" s="815">
        <f t="shared" si="1838"/>
        <v>264</v>
      </c>
      <c r="D28251" s="815">
        <f t="shared" si="1839"/>
        <v>244</v>
      </c>
      <c r="E28251" s="815">
        <v>2037</v>
      </c>
    </row>
    <row r="28252" spans="1:5">
      <c r="A28252" s="816">
        <f t="shared" si="1840"/>
        <v>50143</v>
      </c>
      <c r="B28252" s="815">
        <f t="shared" si="1837"/>
        <v>103</v>
      </c>
      <c r="C28252" s="815">
        <f t="shared" si="1838"/>
        <v>263</v>
      </c>
      <c r="D28252" s="815">
        <f t="shared" si="1839"/>
        <v>243</v>
      </c>
      <c r="E28252" s="815">
        <v>2037</v>
      </c>
    </row>
    <row r="28253" spans="1:5">
      <c r="A28253" s="816">
        <f t="shared" si="1840"/>
        <v>50144</v>
      </c>
      <c r="B28253" s="815">
        <f t="shared" si="1837"/>
        <v>104</v>
      </c>
      <c r="C28253" s="815">
        <f t="shared" si="1838"/>
        <v>262</v>
      </c>
      <c r="D28253" s="815">
        <f t="shared" si="1839"/>
        <v>242</v>
      </c>
      <c r="E28253" s="815">
        <v>2037</v>
      </c>
    </row>
    <row r="28254" spans="1:5">
      <c r="A28254" s="816">
        <f t="shared" si="1840"/>
        <v>50145</v>
      </c>
      <c r="B28254" s="815">
        <f t="shared" si="1837"/>
        <v>105</v>
      </c>
      <c r="C28254" s="815">
        <f t="shared" si="1838"/>
        <v>261</v>
      </c>
      <c r="D28254" s="815">
        <f t="shared" si="1839"/>
        <v>241</v>
      </c>
      <c r="E28254" s="815">
        <v>2037</v>
      </c>
    </row>
    <row r="28255" spans="1:5">
      <c r="A28255" s="816">
        <f t="shared" si="1840"/>
        <v>50146</v>
      </c>
      <c r="B28255" s="815">
        <f t="shared" si="1837"/>
        <v>106</v>
      </c>
      <c r="C28255" s="815">
        <f t="shared" si="1838"/>
        <v>260</v>
      </c>
      <c r="D28255" s="815">
        <f t="shared" si="1839"/>
        <v>240</v>
      </c>
      <c r="E28255" s="815">
        <v>2037</v>
      </c>
    </row>
    <row r="28256" spans="1:5">
      <c r="A28256" s="816">
        <f t="shared" si="1840"/>
        <v>50147</v>
      </c>
      <c r="B28256" s="815">
        <f t="shared" si="1837"/>
        <v>107</v>
      </c>
      <c r="C28256" s="815">
        <f t="shared" si="1838"/>
        <v>259</v>
      </c>
      <c r="D28256" s="815">
        <f t="shared" si="1839"/>
        <v>239</v>
      </c>
      <c r="E28256" s="815">
        <v>2037</v>
      </c>
    </row>
    <row r="28257" spans="1:5">
      <c r="A28257" s="816">
        <f t="shared" si="1840"/>
        <v>50148</v>
      </c>
      <c r="B28257" s="815">
        <f t="shared" si="1837"/>
        <v>108</v>
      </c>
      <c r="C28257" s="815">
        <f t="shared" si="1838"/>
        <v>258</v>
      </c>
      <c r="D28257" s="815">
        <f t="shared" si="1839"/>
        <v>238</v>
      </c>
      <c r="E28257" s="815">
        <v>2037</v>
      </c>
    </row>
    <row r="28258" spans="1:5">
      <c r="A28258" s="816">
        <f t="shared" si="1840"/>
        <v>50149</v>
      </c>
      <c r="B28258" s="815">
        <f t="shared" si="1837"/>
        <v>109</v>
      </c>
      <c r="C28258" s="815">
        <f t="shared" si="1838"/>
        <v>257</v>
      </c>
      <c r="D28258" s="815">
        <f t="shared" si="1839"/>
        <v>237</v>
      </c>
      <c r="E28258" s="815">
        <v>2037</v>
      </c>
    </row>
    <row r="28259" spans="1:5">
      <c r="A28259" s="816">
        <f t="shared" si="1840"/>
        <v>50150</v>
      </c>
      <c r="B28259" s="815">
        <f t="shared" ref="B28259:B28322" si="1841">B28258+1</f>
        <v>110</v>
      </c>
      <c r="C28259" s="815">
        <f t="shared" ref="C28259:C28322" si="1842">C28258-1</f>
        <v>256</v>
      </c>
      <c r="D28259" s="815">
        <f t="shared" ref="D28259:D28322" si="1843">D28258-1</f>
        <v>236</v>
      </c>
      <c r="E28259" s="815">
        <v>2037</v>
      </c>
    </row>
    <row r="28260" spans="1:5">
      <c r="A28260" s="816">
        <f t="shared" si="1840"/>
        <v>50151</v>
      </c>
      <c r="B28260" s="815">
        <f t="shared" si="1841"/>
        <v>111</v>
      </c>
      <c r="C28260" s="815">
        <f t="shared" si="1842"/>
        <v>255</v>
      </c>
      <c r="D28260" s="815">
        <f t="shared" si="1843"/>
        <v>235</v>
      </c>
      <c r="E28260" s="815">
        <v>2037</v>
      </c>
    </row>
    <row r="28261" spans="1:5">
      <c r="A28261" s="816">
        <f t="shared" si="1840"/>
        <v>50152</v>
      </c>
      <c r="B28261" s="815">
        <f t="shared" si="1841"/>
        <v>112</v>
      </c>
      <c r="C28261" s="815">
        <f t="shared" si="1842"/>
        <v>254</v>
      </c>
      <c r="D28261" s="815">
        <f t="shared" si="1843"/>
        <v>234</v>
      </c>
      <c r="E28261" s="815">
        <v>2037</v>
      </c>
    </row>
    <row r="28262" spans="1:5">
      <c r="A28262" s="816">
        <f t="shared" si="1840"/>
        <v>50153</v>
      </c>
      <c r="B28262" s="815">
        <f t="shared" si="1841"/>
        <v>113</v>
      </c>
      <c r="C28262" s="815">
        <f t="shared" si="1842"/>
        <v>253</v>
      </c>
      <c r="D28262" s="815">
        <f t="shared" si="1843"/>
        <v>233</v>
      </c>
      <c r="E28262" s="815">
        <v>2037</v>
      </c>
    </row>
    <row r="28263" spans="1:5">
      <c r="A28263" s="816">
        <f t="shared" si="1840"/>
        <v>50154</v>
      </c>
      <c r="B28263" s="815">
        <f t="shared" si="1841"/>
        <v>114</v>
      </c>
      <c r="C28263" s="815">
        <f t="shared" si="1842"/>
        <v>252</v>
      </c>
      <c r="D28263" s="815">
        <f t="shared" si="1843"/>
        <v>232</v>
      </c>
      <c r="E28263" s="815">
        <v>2037</v>
      </c>
    </row>
    <row r="28264" spans="1:5">
      <c r="A28264" s="816">
        <f t="shared" si="1840"/>
        <v>50155</v>
      </c>
      <c r="B28264" s="815">
        <f t="shared" si="1841"/>
        <v>115</v>
      </c>
      <c r="C28264" s="815">
        <f t="shared" si="1842"/>
        <v>251</v>
      </c>
      <c r="D28264" s="815">
        <f t="shared" si="1843"/>
        <v>231</v>
      </c>
      <c r="E28264" s="815">
        <v>2037</v>
      </c>
    </row>
    <row r="28265" spans="1:5">
      <c r="A28265" s="816">
        <f t="shared" si="1840"/>
        <v>50156</v>
      </c>
      <c r="B28265" s="815">
        <f t="shared" si="1841"/>
        <v>116</v>
      </c>
      <c r="C28265" s="815">
        <f t="shared" si="1842"/>
        <v>250</v>
      </c>
      <c r="D28265" s="815">
        <f t="shared" si="1843"/>
        <v>230</v>
      </c>
      <c r="E28265" s="815">
        <v>2037</v>
      </c>
    </row>
    <row r="28266" spans="1:5">
      <c r="A28266" s="816">
        <f t="shared" si="1840"/>
        <v>50157</v>
      </c>
      <c r="B28266" s="815">
        <f t="shared" si="1841"/>
        <v>117</v>
      </c>
      <c r="C28266" s="815">
        <f t="shared" si="1842"/>
        <v>249</v>
      </c>
      <c r="D28266" s="815">
        <f t="shared" si="1843"/>
        <v>229</v>
      </c>
      <c r="E28266" s="815">
        <v>2037</v>
      </c>
    </row>
    <row r="28267" spans="1:5">
      <c r="A28267" s="816">
        <f t="shared" si="1840"/>
        <v>50158</v>
      </c>
      <c r="B28267" s="815">
        <f t="shared" si="1841"/>
        <v>118</v>
      </c>
      <c r="C28267" s="815">
        <f t="shared" si="1842"/>
        <v>248</v>
      </c>
      <c r="D28267" s="815">
        <f t="shared" si="1843"/>
        <v>228</v>
      </c>
      <c r="E28267" s="815">
        <v>2037</v>
      </c>
    </row>
    <row r="28268" spans="1:5">
      <c r="A28268" s="816">
        <f t="shared" si="1840"/>
        <v>50159</v>
      </c>
      <c r="B28268" s="815">
        <f t="shared" si="1841"/>
        <v>119</v>
      </c>
      <c r="C28268" s="815">
        <f t="shared" si="1842"/>
        <v>247</v>
      </c>
      <c r="D28268" s="815">
        <f t="shared" si="1843"/>
        <v>227</v>
      </c>
      <c r="E28268" s="815">
        <v>2037</v>
      </c>
    </row>
    <row r="28269" spans="1:5">
      <c r="A28269" s="816">
        <f t="shared" si="1840"/>
        <v>50160</v>
      </c>
      <c r="B28269" s="815">
        <f t="shared" si="1841"/>
        <v>120</v>
      </c>
      <c r="C28269" s="815">
        <f t="shared" si="1842"/>
        <v>246</v>
      </c>
      <c r="D28269" s="815">
        <f t="shared" si="1843"/>
        <v>226</v>
      </c>
      <c r="E28269" s="815">
        <v>2037</v>
      </c>
    </row>
    <row r="28270" spans="1:5">
      <c r="A28270" s="816">
        <f t="shared" si="1840"/>
        <v>50161</v>
      </c>
      <c r="B28270" s="815">
        <f t="shared" si="1841"/>
        <v>121</v>
      </c>
      <c r="C28270" s="815">
        <f t="shared" si="1842"/>
        <v>245</v>
      </c>
      <c r="D28270" s="815">
        <f t="shared" si="1843"/>
        <v>225</v>
      </c>
      <c r="E28270" s="815">
        <v>2037</v>
      </c>
    </row>
    <row r="28271" spans="1:5">
      <c r="A28271" s="816">
        <f t="shared" si="1840"/>
        <v>50162</v>
      </c>
      <c r="B28271" s="815">
        <f t="shared" si="1841"/>
        <v>122</v>
      </c>
      <c r="C28271" s="815">
        <f t="shared" si="1842"/>
        <v>244</v>
      </c>
      <c r="D28271" s="815">
        <f t="shared" si="1843"/>
        <v>224</v>
      </c>
      <c r="E28271" s="815">
        <v>2037</v>
      </c>
    </row>
    <row r="28272" spans="1:5">
      <c r="A28272" s="816">
        <f t="shared" si="1840"/>
        <v>50163</v>
      </c>
      <c r="B28272" s="815">
        <f t="shared" si="1841"/>
        <v>123</v>
      </c>
      <c r="C28272" s="815">
        <f t="shared" si="1842"/>
        <v>243</v>
      </c>
      <c r="D28272" s="815">
        <f t="shared" si="1843"/>
        <v>223</v>
      </c>
      <c r="E28272" s="815">
        <v>2037</v>
      </c>
    </row>
    <row r="28273" spans="1:5">
      <c r="A28273" s="816">
        <f t="shared" si="1840"/>
        <v>50164</v>
      </c>
      <c r="B28273" s="815">
        <f t="shared" si="1841"/>
        <v>124</v>
      </c>
      <c r="C28273" s="815">
        <f t="shared" si="1842"/>
        <v>242</v>
      </c>
      <c r="D28273" s="815">
        <f t="shared" si="1843"/>
        <v>222</v>
      </c>
      <c r="E28273" s="815">
        <v>2037</v>
      </c>
    </row>
    <row r="28274" spans="1:5">
      <c r="A28274" s="816">
        <f t="shared" si="1840"/>
        <v>50165</v>
      </c>
      <c r="B28274" s="815">
        <f t="shared" si="1841"/>
        <v>125</v>
      </c>
      <c r="C28274" s="815">
        <f t="shared" si="1842"/>
        <v>241</v>
      </c>
      <c r="D28274" s="815">
        <f t="shared" si="1843"/>
        <v>221</v>
      </c>
      <c r="E28274" s="815">
        <v>2037</v>
      </c>
    </row>
    <row r="28275" spans="1:5">
      <c r="A28275" s="816">
        <f t="shared" ref="A28275:A28338" si="1844">A28274+1</f>
        <v>50166</v>
      </c>
      <c r="B28275" s="815">
        <f t="shared" si="1841"/>
        <v>126</v>
      </c>
      <c r="C28275" s="815">
        <f t="shared" si="1842"/>
        <v>240</v>
      </c>
      <c r="D28275" s="815">
        <f t="shared" si="1843"/>
        <v>220</v>
      </c>
      <c r="E28275" s="815">
        <v>2037</v>
      </c>
    </row>
    <row r="28276" spans="1:5">
      <c r="A28276" s="816">
        <f t="shared" si="1844"/>
        <v>50167</v>
      </c>
      <c r="B28276" s="815">
        <f t="shared" si="1841"/>
        <v>127</v>
      </c>
      <c r="C28276" s="815">
        <f t="shared" si="1842"/>
        <v>239</v>
      </c>
      <c r="D28276" s="815">
        <f t="shared" si="1843"/>
        <v>219</v>
      </c>
      <c r="E28276" s="815">
        <v>2037</v>
      </c>
    </row>
    <row r="28277" spans="1:5">
      <c r="A28277" s="816">
        <f t="shared" si="1844"/>
        <v>50168</v>
      </c>
      <c r="B28277" s="815">
        <f t="shared" si="1841"/>
        <v>128</v>
      </c>
      <c r="C28277" s="815">
        <f t="shared" si="1842"/>
        <v>238</v>
      </c>
      <c r="D28277" s="815">
        <f t="shared" si="1843"/>
        <v>218</v>
      </c>
      <c r="E28277" s="815">
        <v>2037</v>
      </c>
    </row>
    <row r="28278" spans="1:5">
      <c r="A28278" s="816">
        <f t="shared" si="1844"/>
        <v>50169</v>
      </c>
      <c r="B28278" s="815">
        <f t="shared" si="1841"/>
        <v>129</v>
      </c>
      <c r="C28278" s="815">
        <f t="shared" si="1842"/>
        <v>237</v>
      </c>
      <c r="D28278" s="815">
        <f t="shared" si="1843"/>
        <v>217</v>
      </c>
      <c r="E28278" s="815">
        <v>2037</v>
      </c>
    </row>
    <row r="28279" spans="1:5">
      <c r="A28279" s="816">
        <f t="shared" si="1844"/>
        <v>50170</v>
      </c>
      <c r="B28279" s="815">
        <f t="shared" si="1841"/>
        <v>130</v>
      </c>
      <c r="C28279" s="815">
        <f t="shared" si="1842"/>
        <v>236</v>
      </c>
      <c r="D28279" s="815">
        <f t="shared" si="1843"/>
        <v>216</v>
      </c>
      <c r="E28279" s="815">
        <v>2037</v>
      </c>
    </row>
    <row r="28280" spans="1:5">
      <c r="A28280" s="816">
        <f t="shared" si="1844"/>
        <v>50171</v>
      </c>
      <c r="B28280" s="815">
        <f t="shared" si="1841"/>
        <v>131</v>
      </c>
      <c r="C28280" s="815">
        <f t="shared" si="1842"/>
        <v>235</v>
      </c>
      <c r="D28280" s="815">
        <f t="shared" si="1843"/>
        <v>215</v>
      </c>
      <c r="E28280" s="815">
        <v>2037</v>
      </c>
    </row>
    <row r="28281" spans="1:5">
      <c r="A28281" s="816">
        <f t="shared" si="1844"/>
        <v>50172</v>
      </c>
      <c r="B28281" s="815">
        <f t="shared" si="1841"/>
        <v>132</v>
      </c>
      <c r="C28281" s="815">
        <f t="shared" si="1842"/>
        <v>234</v>
      </c>
      <c r="D28281" s="815">
        <f t="shared" si="1843"/>
        <v>214</v>
      </c>
      <c r="E28281" s="815">
        <v>2037</v>
      </c>
    </row>
    <row r="28282" spans="1:5">
      <c r="A28282" s="816">
        <f t="shared" si="1844"/>
        <v>50173</v>
      </c>
      <c r="B28282" s="815">
        <f t="shared" si="1841"/>
        <v>133</v>
      </c>
      <c r="C28282" s="815">
        <f t="shared" si="1842"/>
        <v>233</v>
      </c>
      <c r="D28282" s="815">
        <f t="shared" si="1843"/>
        <v>213</v>
      </c>
      <c r="E28282" s="815">
        <v>2037</v>
      </c>
    </row>
    <row r="28283" spans="1:5">
      <c r="A28283" s="816">
        <f t="shared" si="1844"/>
        <v>50174</v>
      </c>
      <c r="B28283" s="815">
        <f t="shared" si="1841"/>
        <v>134</v>
      </c>
      <c r="C28283" s="815">
        <f t="shared" si="1842"/>
        <v>232</v>
      </c>
      <c r="D28283" s="815">
        <f t="shared" si="1843"/>
        <v>212</v>
      </c>
      <c r="E28283" s="815">
        <v>2037</v>
      </c>
    </row>
    <row r="28284" spans="1:5">
      <c r="A28284" s="816">
        <f t="shared" si="1844"/>
        <v>50175</v>
      </c>
      <c r="B28284" s="815">
        <f t="shared" si="1841"/>
        <v>135</v>
      </c>
      <c r="C28284" s="815">
        <f t="shared" si="1842"/>
        <v>231</v>
      </c>
      <c r="D28284" s="815">
        <f t="shared" si="1843"/>
        <v>211</v>
      </c>
      <c r="E28284" s="815">
        <v>2037</v>
      </c>
    </row>
    <row r="28285" spans="1:5">
      <c r="A28285" s="816">
        <f t="shared" si="1844"/>
        <v>50176</v>
      </c>
      <c r="B28285" s="815">
        <f t="shared" si="1841"/>
        <v>136</v>
      </c>
      <c r="C28285" s="815">
        <f t="shared" si="1842"/>
        <v>230</v>
      </c>
      <c r="D28285" s="815">
        <f t="shared" si="1843"/>
        <v>210</v>
      </c>
      <c r="E28285" s="815">
        <v>2037</v>
      </c>
    </row>
    <row r="28286" spans="1:5">
      <c r="A28286" s="816">
        <f t="shared" si="1844"/>
        <v>50177</v>
      </c>
      <c r="B28286" s="815">
        <f t="shared" si="1841"/>
        <v>137</v>
      </c>
      <c r="C28286" s="815">
        <f t="shared" si="1842"/>
        <v>229</v>
      </c>
      <c r="D28286" s="815">
        <f t="shared" si="1843"/>
        <v>209</v>
      </c>
      <c r="E28286" s="815">
        <v>2037</v>
      </c>
    </row>
    <row r="28287" spans="1:5">
      <c r="A28287" s="816">
        <f t="shared" si="1844"/>
        <v>50178</v>
      </c>
      <c r="B28287" s="815">
        <f t="shared" si="1841"/>
        <v>138</v>
      </c>
      <c r="C28287" s="815">
        <f t="shared" si="1842"/>
        <v>228</v>
      </c>
      <c r="D28287" s="815">
        <f t="shared" si="1843"/>
        <v>208</v>
      </c>
      <c r="E28287" s="815">
        <v>2037</v>
      </c>
    </row>
    <row r="28288" spans="1:5">
      <c r="A28288" s="816">
        <f t="shared" si="1844"/>
        <v>50179</v>
      </c>
      <c r="B28288" s="815">
        <f t="shared" si="1841"/>
        <v>139</v>
      </c>
      <c r="C28288" s="815">
        <f t="shared" si="1842"/>
        <v>227</v>
      </c>
      <c r="D28288" s="815">
        <f t="shared" si="1843"/>
        <v>207</v>
      </c>
      <c r="E28288" s="815">
        <v>2037</v>
      </c>
    </row>
    <row r="28289" spans="1:5">
      <c r="A28289" s="816">
        <f t="shared" si="1844"/>
        <v>50180</v>
      </c>
      <c r="B28289" s="815">
        <f t="shared" si="1841"/>
        <v>140</v>
      </c>
      <c r="C28289" s="815">
        <f t="shared" si="1842"/>
        <v>226</v>
      </c>
      <c r="D28289" s="815">
        <f t="shared" si="1843"/>
        <v>206</v>
      </c>
      <c r="E28289" s="815">
        <v>2037</v>
      </c>
    </row>
    <row r="28290" spans="1:5">
      <c r="A28290" s="816">
        <f t="shared" si="1844"/>
        <v>50181</v>
      </c>
      <c r="B28290" s="815">
        <f t="shared" si="1841"/>
        <v>141</v>
      </c>
      <c r="C28290" s="815">
        <f t="shared" si="1842"/>
        <v>225</v>
      </c>
      <c r="D28290" s="815">
        <f t="shared" si="1843"/>
        <v>205</v>
      </c>
      <c r="E28290" s="815">
        <v>2037</v>
      </c>
    </row>
    <row r="28291" spans="1:5">
      <c r="A28291" s="816">
        <f t="shared" si="1844"/>
        <v>50182</v>
      </c>
      <c r="B28291" s="815">
        <f t="shared" si="1841"/>
        <v>142</v>
      </c>
      <c r="C28291" s="815">
        <f t="shared" si="1842"/>
        <v>224</v>
      </c>
      <c r="D28291" s="815">
        <f t="shared" si="1843"/>
        <v>204</v>
      </c>
      <c r="E28291" s="815">
        <v>2037</v>
      </c>
    </row>
    <row r="28292" spans="1:5">
      <c r="A28292" s="816">
        <f t="shared" si="1844"/>
        <v>50183</v>
      </c>
      <c r="B28292" s="815">
        <f t="shared" si="1841"/>
        <v>143</v>
      </c>
      <c r="C28292" s="815">
        <f t="shared" si="1842"/>
        <v>223</v>
      </c>
      <c r="D28292" s="815">
        <f t="shared" si="1843"/>
        <v>203</v>
      </c>
      <c r="E28292" s="815">
        <v>2037</v>
      </c>
    </row>
    <row r="28293" spans="1:5">
      <c r="A28293" s="816">
        <f t="shared" si="1844"/>
        <v>50184</v>
      </c>
      <c r="B28293" s="815">
        <f t="shared" si="1841"/>
        <v>144</v>
      </c>
      <c r="C28293" s="815">
        <f t="shared" si="1842"/>
        <v>222</v>
      </c>
      <c r="D28293" s="815">
        <f t="shared" si="1843"/>
        <v>202</v>
      </c>
      <c r="E28293" s="815">
        <v>2037</v>
      </c>
    </row>
    <row r="28294" spans="1:5">
      <c r="A28294" s="816">
        <f t="shared" si="1844"/>
        <v>50185</v>
      </c>
      <c r="B28294" s="815">
        <f t="shared" si="1841"/>
        <v>145</v>
      </c>
      <c r="C28294" s="815">
        <f t="shared" si="1842"/>
        <v>221</v>
      </c>
      <c r="D28294" s="815">
        <f t="shared" si="1843"/>
        <v>201</v>
      </c>
      <c r="E28294" s="815">
        <v>2037</v>
      </c>
    </row>
    <row r="28295" spans="1:5">
      <c r="A28295" s="816">
        <f t="shared" si="1844"/>
        <v>50186</v>
      </c>
      <c r="B28295" s="815">
        <f t="shared" si="1841"/>
        <v>146</v>
      </c>
      <c r="C28295" s="815">
        <f t="shared" si="1842"/>
        <v>220</v>
      </c>
      <c r="D28295" s="815">
        <f t="shared" si="1843"/>
        <v>200</v>
      </c>
      <c r="E28295" s="815">
        <v>2037</v>
      </c>
    </row>
    <row r="28296" spans="1:5">
      <c r="A28296" s="816">
        <f t="shared" si="1844"/>
        <v>50187</v>
      </c>
      <c r="B28296" s="815">
        <f t="shared" si="1841"/>
        <v>147</v>
      </c>
      <c r="C28296" s="815">
        <f t="shared" si="1842"/>
        <v>219</v>
      </c>
      <c r="D28296" s="815">
        <f t="shared" si="1843"/>
        <v>199</v>
      </c>
      <c r="E28296" s="815">
        <v>2037</v>
      </c>
    </row>
    <row r="28297" spans="1:5">
      <c r="A28297" s="816">
        <f t="shared" si="1844"/>
        <v>50188</v>
      </c>
      <c r="B28297" s="815">
        <f t="shared" si="1841"/>
        <v>148</v>
      </c>
      <c r="C28297" s="815">
        <f t="shared" si="1842"/>
        <v>218</v>
      </c>
      <c r="D28297" s="815">
        <f t="shared" si="1843"/>
        <v>198</v>
      </c>
      <c r="E28297" s="815">
        <v>2037</v>
      </c>
    </row>
    <row r="28298" spans="1:5">
      <c r="A28298" s="816">
        <f t="shared" si="1844"/>
        <v>50189</v>
      </c>
      <c r="B28298" s="815">
        <f t="shared" si="1841"/>
        <v>149</v>
      </c>
      <c r="C28298" s="815">
        <f t="shared" si="1842"/>
        <v>217</v>
      </c>
      <c r="D28298" s="815">
        <f t="shared" si="1843"/>
        <v>197</v>
      </c>
      <c r="E28298" s="815">
        <v>2037</v>
      </c>
    </row>
    <row r="28299" spans="1:5">
      <c r="A28299" s="816">
        <f t="shared" si="1844"/>
        <v>50190</v>
      </c>
      <c r="B28299" s="815">
        <f t="shared" si="1841"/>
        <v>150</v>
      </c>
      <c r="C28299" s="815">
        <f t="shared" si="1842"/>
        <v>216</v>
      </c>
      <c r="D28299" s="815">
        <f t="shared" si="1843"/>
        <v>196</v>
      </c>
      <c r="E28299" s="815">
        <v>2037</v>
      </c>
    </row>
    <row r="28300" spans="1:5">
      <c r="A28300" s="816">
        <f t="shared" si="1844"/>
        <v>50191</v>
      </c>
      <c r="B28300" s="815">
        <f t="shared" si="1841"/>
        <v>151</v>
      </c>
      <c r="C28300" s="815">
        <f t="shared" si="1842"/>
        <v>215</v>
      </c>
      <c r="D28300" s="815">
        <f t="shared" si="1843"/>
        <v>195</v>
      </c>
      <c r="E28300" s="815">
        <v>2037</v>
      </c>
    </row>
    <row r="28301" spans="1:5">
      <c r="A28301" s="816">
        <f t="shared" si="1844"/>
        <v>50192</v>
      </c>
      <c r="B28301" s="815">
        <f t="shared" si="1841"/>
        <v>152</v>
      </c>
      <c r="C28301" s="815">
        <f t="shared" si="1842"/>
        <v>214</v>
      </c>
      <c r="D28301" s="815">
        <f t="shared" si="1843"/>
        <v>194</v>
      </c>
      <c r="E28301" s="815">
        <v>2037</v>
      </c>
    </row>
    <row r="28302" spans="1:5">
      <c r="A28302" s="816">
        <f t="shared" si="1844"/>
        <v>50193</v>
      </c>
      <c r="B28302" s="815">
        <f t="shared" si="1841"/>
        <v>153</v>
      </c>
      <c r="C28302" s="815">
        <f t="shared" si="1842"/>
        <v>213</v>
      </c>
      <c r="D28302" s="815">
        <f t="shared" si="1843"/>
        <v>193</v>
      </c>
      <c r="E28302" s="815">
        <v>2037</v>
      </c>
    </row>
    <row r="28303" spans="1:5">
      <c r="A28303" s="816">
        <f t="shared" si="1844"/>
        <v>50194</v>
      </c>
      <c r="B28303" s="815">
        <f t="shared" si="1841"/>
        <v>154</v>
      </c>
      <c r="C28303" s="815">
        <f t="shared" si="1842"/>
        <v>212</v>
      </c>
      <c r="D28303" s="815">
        <f t="shared" si="1843"/>
        <v>192</v>
      </c>
      <c r="E28303" s="815">
        <v>2037</v>
      </c>
    </row>
    <row r="28304" spans="1:5">
      <c r="A28304" s="816">
        <f t="shared" si="1844"/>
        <v>50195</v>
      </c>
      <c r="B28304" s="815">
        <f t="shared" si="1841"/>
        <v>155</v>
      </c>
      <c r="C28304" s="815">
        <f t="shared" si="1842"/>
        <v>211</v>
      </c>
      <c r="D28304" s="815">
        <f t="shared" si="1843"/>
        <v>191</v>
      </c>
      <c r="E28304" s="815">
        <v>2037</v>
      </c>
    </row>
    <row r="28305" spans="1:5">
      <c r="A28305" s="816">
        <f t="shared" si="1844"/>
        <v>50196</v>
      </c>
      <c r="B28305" s="815">
        <f t="shared" si="1841"/>
        <v>156</v>
      </c>
      <c r="C28305" s="815">
        <f t="shared" si="1842"/>
        <v>210</v>
      </c>
      <c r="D28305" s="815">
        <f t="shared" si="1843"/>
        <v>190</v>
      </c>
      <c r="E28305" s="815">
        <v>2037</v>
      </c>
    </row>
    <row r="28306" spans="1:5">
      <c r="A28306" s="816">
        <f t="shared" si="1844"/>
        <v>50197</v>
      </c>
      <c r="B28306" s="815">
        <f t="shared" si="1841"/>
        <v>157</v>
      </c>
      <c r="C28306" s="815">
        <f t="shared" si="1842"/>
        <v>209</v>
      </c>
      <c r="D28306" s="815">
        <f t="shared" si="1843"/>
        <v>189</v>
      </c>
      <c r="E28306" s="815">
        <v>2037</v>
      </c>
    </row>
    <row r="28307" spans="1:5">
      <c r="A28307" s="816">
        <f t="shared" si="1844"/>
        <v>50198</v>
      </c>
      <c r="B28307" s="815">
        <f t="shared" si="1841"/>
        <v>158</v>
      </c>
      <c r="C28307" s="815">
        <f t="shared" si="1842"/>
        <v>208</v>
      </c>
      <c r="D28307" s="815">
        <f t="shared" si="1843"/>
        <v>188</v>
      </c>
      <c r="E28307" s="815">
        <v>2037</v>
      </c>
    </row>
    <row r="28308" spans="1:5">
      <c r="A28308" s="816">
        <f t="shared" si="1844"/>
        <v>50199</v>
      </c>
      <c r="B28308" s="815">
        <f t="shared" si="1841"/>
        <v>159</v>
      </c>
      <c r="C28308" s="815">
        <f t="shared" si="1842"/>
        <v>207</v>
      </c>
      <c r="D28308" s="815">
        <f t="shared" si="1843"/>
        <v>187</v>
      </c>
      <c r="E28308" s="815">
        <v>2037</v>
      </c>
    </row>
    <row r="28309" spans="1:5">
      <c r="A28309" s="816">
        <f t="shared" si="1844"/>
        <v>50200</v>
      </c>
      <c r="B28309" s="815">
        <f t="shared" si="1841"/>
        <v>160</v>
      </c>
      <c r="C28309" s="815">
        <f t="shared" si="1842"/>
        <v>206</v>
      </c>
      <c r="D28309" s="815">
        <f t="shared" si="1843"/>
        <v>186</v>
      </c>
      <c r="E28309" s="815">
        <v>2037</v>
      </c>
    </row>
    <row r="28310" spans="1:5">
      <c r="A28310" s="816">
        <f t="shared" si="1844"/>
        <v>50201</v>
      </c>
      <c r="B28310" s="815">
        <f t="shared" si="1841"/>
        <v>161</v>
      </c>
      <c r="C28310" s="815">
        <f t="shared" si="1842"/>
        <v>205</v>
      </c>
      <c r="D28310" s="815">
        <f t="shared" si="1843"/>
        <v>185</v>
      </c>
      <c r="E28310" s="815">
        <v>2037</v>
      </c>
    </row>
    <row r="28311" spans="1:5">
      <c r="A28311" s="816">
        <f t="shared" si="1844"/>
        <v>50202</v>
      </c>
      <c r="B28311" s="815">
        <f t="shared" si="1841"/>
        <v>162</v>
      </c>
      <c r="C28311" s="815">
        <f t="shared" si="1842"/>
        <v>204</v>
      </c>
      <c r="D28311" s="815">
        <f t="shared" si="1843"/>
        <v>184</v>
      </c>
      <c r="E28311" s="815">
        <v>2037</v>
      </c>
    </row>
    <row r="28312" spans="1:5">
      <c r="A28312" s="816">
        <f t="shared" si="1844"/>
        <v>50203</v>
      </c>
      <c r="B28312" s="815">
        <f t="shared" si="1841"/>
        <v>163</v>
      </c>
      <c r="C28312" s="815">
        <f t="shared" si="1842"/>
        <v>203</v>
      </c>
      <c r="D28312" s="815">
        <f t="shared" si="1843"/>
        <v>183</v>
      </c>
      <c r="E28312" s="815">
        <v>2037</v>
      </c>
    </row>
    <row r="28313" spans="1:5">
      <c r="A28313" s="816">
        <f t="shared" si="1844"/>
        <v>50204</v>
      </c>
      <c r="B28313" s="815">
        <f t="shared" si="1841"/>
        <v>164</v>
      </c>
      <c r="C28313" s="815">
        <f t="shared" si="1842"/>
        <v>202</v>
      </c>
      <c r="D28313" s="815">
        <f t="shared" si="1843"/>
        <v>182</v>
      </c>
      <c r="E28313" s="815">
        <v>2037</v>
      </c>
    </row>
    <row r="28314" spans="1:5">
      <c r="A28314" s="816">
        <f t="shared" si="1844"/>
        <v>50205</v>
      </c>
      <c r="B28314" s="815">
        <f t="shared" si="1841"/>
        <v>165</v>
      </c>
      <c r="C28314" s="815">
        <f t="shared" si="1842"/>
        <v>201</v>
      </c>
      <c r="D28314" s="815">
        <f t="shared" si="1843"/>
        <v>181</v>
      </c>
      <c r="E28314" s="815">
        <v>2037</v>
      </c>
    </row>
    <row r="28315" spans="1:5">
      <c r="A28315" s="816">
        <f t="shared" si="1844"/>
        <v>50206</v>
      </c>
      <c r="B28315" s="815">
        <f t="shared" si="1841"/>
        <v>166</v>
      </c>
      <c r="C28315" s="815">
        <f t="shared" si="1842"/>
        <v>200</v>
      </c>
      <c r="D28315" s="815">
        <f t="shared" si="1843"/>
        <v>180</v>
      </c>
      <c r="E28315" s="815">
        <v>2037</v>
      </c>
    </row>
    <row r="28316" spans="1:5">
      <c r="A28316" s="816">
        <f t="shared" si="1844"/>
        <v>50207</v>
      </c>
      <c r="B28316" s="815">
        <f t="shared" si="1841"/>
        <v>167</v>
      </c>
      <c r="C28316" s="815">
        <f t="shared" si="1842"/>
        <v>199</v>
      </c>
      <c r="D28316" s="815">
        <f t="shared" si="1843"/>
        <v>179</v>
      </c>
      <c r="E28316" s="815">
        <v>2037</v>
      </c>
    </row>
    <row r="28317" spans="1:5">
      <c r="A28317" s="816">
        <f t="shared" si="1844"/>
        <v>50208</v>
      </c>
      <c r="B28317" s="815">
        <f t="shared" si="1841"/>
        <v>168</v>
      </c>
      <c r="C28317" s="815">
        <f t="shared" si="1842"/>
        <v>198</v>
      </c>
      <c r="D28317" s="815">
        <f t="shared" si="1843"/>
        <v>178</v>
      </c>
      <c r="E28317" s="815">
        <v>2037</v>
      </c>
    </row>
    <row r="28318" spans="1:5">
      <c r="A28318" s="816">
        <f t="shared" si="1844"/>
        <v>50209</v>
      </c>
      <c r="B28318" s="815">
        <f t="shared" si="1841"/>
        <v>169</v>
      </c>
      <c r="C28318" s="815">
        <f t="shared" si="1842"/>
        <v>197</v>
      </c>
      <c r="D28318" s="815">
        <f t="shared" si="1843"/>
        <v>177</v>
      </c>
      <c r="E28318" s="815">
        <v>2037</v>
      </c>
    </row>
    <row r="28319" spans="1:5">
      <c r="A28319" s="816">
        <f t="shared" si="1844"/>
        <v>50210</v>
      </c>
      <c r="B28319" s="815">
        <f t="shared" si="1841"/>
        <v>170</v>
      </c>
      <c r="C28319" s="815">
        <f t="shared" si="1842"/>
        <v>196</v>
      </c>
      <c r="D28319" s="815">
        <f t="shared" si="1843"/>
        <v>176</v>
      </c>
      <c r="E28319" s="815">
        <v>2037</v>
      </c>
    </row>
    <row r="28320" spans="1:5">
      <c r="A28320" s="816">
        <f t="shared" si="1844"/>
        <v>50211</v>
      </c>
      <c r="B28320" s="815">
        <f t="shared" si="1841"/>
        <v>171</v>
      </c>
      <c r="C28320" s="815">
        <f t="shared" si="1842"/>
        <v>195</v>
      </c>
      <c r="D28320" s="815">
        <f t="shared" si="1843"/>
        <v>175</v>
      </c>
      <c r="E28320" s="815">
        <v>2037</v>
      </c>
    </row>
    <row r="28321" spans="1:5">
      <c r="A28321" s="816">
        <f t="shared" si="1844"/>
        <v>50212</v>
      </c>
      <c r="B28321" s="815">
        <f t="shared" si="1841"/>
        <v>172</v>
      </c>
      <c r="C28321" s="815">
        <f t="shared" si="1842"/>
        <v>194</v>
      </c>
      <c r="D28321" s="815">
        <f t="shared" si="1843"/>
        <v>174</v>
      </c>
      <c r="E28321" s="815">
        <v>2037</v>
      </c>
    </row>
    <row r="28322" spans="1:5">
      <c r="A28322" s="816">
        <f t="shared" si="1844"/>
        <v>50213</v>
      </c>
      <c r="B28322" s="815">
        <f t="shared" si="1841"/>
        <v>173</v>
      </c>
      <c r="C28322" s="815">
        <f t="shared" si="1842"/>
        <v>193</v>
      </c>
      <c r="D28322" s="815">
        <f t="shared" si="1843"/>
        <v>173</v>
      </c>
      <c r="E28322" s="815">
        <v>2037</v>
      </c>
    </row>
    <row r="28323" spans="1:5">
      <c r="A28323" s="816">
        <f t="shared" si="1844"/>
        <v>50214</v>
      </c>
      <c r="B28323" s="815">
        <f t="shared" ref="B28323:B28386" si="1845">B28322+1</f>
        <v>174</v>
      </c>
      <c r="C28323" s="815">
        <f t="shared" ref="C28323:C28386" si="1846">C28322-1</f>
        <v>192</v>
      </c>
      <c r="D28323" s="815">
        <f t="shared" ref="D28323:D28386" si="1847">D28322-1</f>
        <v>172</v>
      </c>
      <c r="E28323" s="815">
        <v>2037</v>
      </c>
    </row>
    <row r="28324" spans="1:5">
      <c r="A28324" s="816">
        <f t="shared" si="1844"/>
        <v>50215</v>
      </c>
      <c r="B28324" s="815">
        <f t="shared" si="1845"/>
        <v>175</v>
      </c>
      <c r="C28324" s="815">
        <f t="shared" si="1846"/>
        <v>191</v>
      </c>
      <c r="D28324" s="815">
        <f t="shared" si="1847"/>
        <v>171</v>
      </c>
      <c r="E28324" s="815">
        <v>2037</v>
      </c>
    </row>
    <row r="28325" spans="1:5">
      <c r="A28325" s="816">
        <f t="shared" si="1844"/>
        <v>50216</v>
      </c>
      <c r="B28325" s="815">
        <f t="shared" si="1845"/>
        <v>176</v>
      </c>
      <c r="C28325" s="815">
        <f t="shared" si="1846"/>
        <v>190</v>
      </c>
      <c r="D28325" s="815">
        <f t="shared" si="1847"/>
        <v>170</v>
      </c>
      <c r="E28325" s="815">
        <v>2037</v>
      </c>
    </row>
    <row r="28326" spans="1:5">
      <c r="A28326" s="816">
        <f t="shared" si="1844"/>
        <v>50217</v>
      </c>
      <c r="B28326" s="815">
        <f t="shared" si="1845"/>
        <v>177</v>
      </c>
      <c r="C28326" s="815">
        <f t="shared" si="1846"/>
        <v>189</v>
      </c>
      <c r="D28326" s="815">
        <f t="shared" si="1847"/>
        <v>169</v>
      </c>
      <c r="E28326" s="815">
        <v>2037</v>
      </c>
    </row>
    <row r="28327" spans="1:5">
      <c r="A28327" s="816">
        <f t="shared" si="1844"/>
        <v>50218</v>
      </c>
      <c r="B28327" s="815">
        <f t="shared" si="1845"/>
        <v>178</v>
      </c>
      <c r="C28327" s="815">
        <f t="shared" si="1846"/>
        <v>188</v>
      </c>
      <c r="D28327" s="815">
        <f t="shared" si="1847"/>
        <v>168</v>
      </c>
      <c r="E28327" s="815">
        <v>2037</v>
      </c>
    </row>
    <row r="28328" spans="1:5">
      <c r="A28328" s="816">
        <f t="shared" si="1844"/>
        <v>50219</v>
      </c>
      <c r="B28328" s="815">
        <f t="shared" si="1845"/>
        <v>179</v>
      </c>
      <c r="C28328" s="815">
        <f t="shared" si="1846"/>
        <v>187</v>
      </c>
      <c r="D28328" s="815">
        <f t="shared" si="1847"/>
        <v>167</v>
      </c>
      <c r="E28328" s="815">
        <v>2037</v>
      </c>
    </row>
    <row r="28329" spans="1:5">
      <c r="A28329" s="816">
        <f t="shared" si="1844"/>
        <v>50220</v>
      </c>
      <c r="B28329" s="815">
        <f t="shared" si="1845"/>
        <v>180</v>
      </c>
      <c r="C28329" s="815">
        <f t="shared" si="1846"/>
        <v>186</v>
      </c>
      <c r="D28329" s="815">
        <f t="shared" si="1847"/>
        <v>166</v>
      </c>
      <c r="E28329" s="815">
        <v>2037</v>
      </c>
    </row>
    <row r="28330" spans="1:5">
      <c r="A28330" s="816">
        <f t="shared" si="1844"/>
        <v>50221</v>
      </c>
      <c r="B28330" s="815">
        <f t="shared" si="1845"/>
        <v>181</v>
      </c>
      <c r="C28330" s="815">
        <f t="shared" si="1846"/>
        <v>185</v>
      </c>
      <c r="D28330" s="815">
        <f t="shared" si="1847"/>
        <v>165</v>
      </c>
      <c r="E28330" s="815">
        <v>2037</v>
      </c>
    </row>
    <row r="28331" spans="1:5">
      <c r="A28331" s="816">
        <f t="shared" si="1844"/>
        <v>50222</v>
      </c>
      <c r="B28331" s="815">
        <f t="shared" si="1845"/>
        <v>182</v>
      </c>
      <c r="C28331" s="815">
        <f t="shared" si="1846"/>
        <v>184</v>
      </c>
      <c r="D28331" s="815">
        <f t="shared" si="1847"/>
        <v>164</v>
      </c>
      <c r="E28331" s="815">
        <v>2037</v>
      </c>
    </row>
    <row r="28332" spans="1:5">
      <c r="A28332" s="816">
        <f t="shared" si="1844"/>
        <v>50223</v>
      </c>
      <c r="B28332" s="815">
        <f t="shared" si="1845"/>
        <v>183</v>
      </c>
      <c r="C28332" s="815">
        <f t="shared" si="1846"/>
        <v>183</v>
      </c>
      <c r="D28332" s="815">
        <f t="shared" si="1847"/>
        <v>163</v>
      </c>
      <c r="E28332" s="815">
        <v>2037</v>
      </c>
    </row>
    <row r="28333" spans="1:5">
      <c r="A28333" s="816">
        <f t="shared" si="1844"/>
        <v>50224</v>
      </c>
      <c r="B28333" s="815">
        <f t="shared" si="1845"/>
        <v>184</v>
      </c>
      <c r="C28333" s="815">
        <f t="shared" si="1846"/>
        <v>182</v>
      </c>
      <c r="D28333" s="815">
        <f t="shared" si="1847"/>
        <v>162</v>
      </c>
      <c r="E28333" s="815">
        <v>2037</v>
      </c>
    </row>
    <row r="28334" spans="1:5">
      <c r="A28334" s="816">
        <f t="shared" si="1844"/>
        <v>50225</v>
      </c>
      <c r="B28334" s="815">
        <f t="shared" si="1845"/>
        <v>185</v>
      </c>
      <c r="C28334" s="815">
        <f t="shared" si="1846"/>
        <v>181</v>
      </c>
      <c r="D28334" s="815">
        <f t="shared" si="1847"/>
        <v>161</v>
      </c>
      <c r="E28334" s="815">
        <v>2037</v>
      </c>
    </row>
    <row r="28335" spans="1:5">
      <c r="A28335" s="816">
        <f t="shared" si="1844"/>
        <v>50226</v>
      </c>
      <c r="B28335" s="815">
        <f t="shared" si="1845"/>
        <v>186</v>
      </c>
      <c r="C28335" s="815">
        <f t="shared" si="1846"/>
        <v>180</v>
      </c>
      <c r="D28335" s="815">
        <f t="shared" si="1847"/>
        <v>160</v>
      </c>
      <c r="E28335" s="815">
        <v>2037</v>
      </c>
    </row>
    <row r="28336" spans="1:5">
      <c r="A28336" s="816">
        <f t="shared" si="1844"/>
        <v>50227</v>
      </c>
      <c r="B28336" s="815">
        <f t="shared" si="1845"/>
        <v>187</v>
      </c>
      <c r="C28336" s="815">
        <f t="shared" si="1846"/>
        <v>179</v>
      </c>
      <c r="D28336" s="815">
        <f t="shared" si="1847"/>
        <v>159</v>
      </c>
      <c r="E28336" s="815">
        <v>2037</v>
      </c>
    </row>
    <row r="28337" spans="1:5">
      <c r="A28337" s="816">
        <f t="shared" si="1844"/>
        <v>50228</v>
      </c>
      <c r="B28337" s="815">
        <f t="shared" si="1845"/>
        <v>188</v>
      </c>
      <c r="C28337" s="815">
        <f t="shared" si="1846"/>
        <v>178</v>
      </c>
      <c r="D28337" s="815">
        <f t="shared" si="1847"/>
        <v>158</v>
      </c>
      <c r="E28337" s="815">
        <v>2037</v>
      </c>
    </row>
    <row r="28338" spans="1:5">
      <c r="A28338" s="816">
        <f t="shared" si="1844"/>
        <v>50229</v>
      </c>
      <c r="B28338" s="815">
        <f t="shared" si="1845"/>
        <v>189</v>
      </c>
      <c r="C28338" s="815">
        <f t="shared" si="1846"/>
        <v>177</v>
      </c>
      <c r="D28338" s="815">
        <f t="shared" si="1847"/>
        <v>157</v>
      </c>
      <c r="E28338" s="815">
        <v>2037</v>
      </c>
    </row>
    <row r="28339" spans="1:5">
      <c r="A28339" s="816">
        <f t="shared" ref="A28339:A28402" si="1848">A28338+1</f>
        <v>50230</v>
      </c>
      <c r="B28339" s="815">
        <f t="shared" si="1845"/>
        <v>190</v>
      </c>
      <c r="C28339" s="815">
        <f t="shared" si="1846"/>
        <v>176</v>
      </c>
      <c r="D28339" s="815">
        <f t="shared" si="1847"/>
        <v>156</v>
      </c>
      <c r="E28339" s="815">
        <v>2037</v>
      </c>
    </row>
    <row r="28340" spans="1:5">
      <c r="A28340" s="816">
        <f t="shared" si="1848"/>
        <v>50231</v>
      </c>
      <c r="B28340" s="815">
        <f t="shared" si="1845"/>
        <v>191</v>
      </c>
      <c r="C28340" s="815">
        <f t="shared" si="1846"/>
        <v>175</v>
      </c>
      <c r="D28340" s="815">
        <f t="shared" si="1847"/>
        <v>155</v>
      </c>
      <c r="E28340" s="815">
        <v>2037</v>
      </c>
    </row>
    <row r="28341" spans="1:5">
      <c r="A28341" s="816">
        <f t="shared" si="1848"/>
        <v>50232</v>
      </c>
      <c r="B28341" s="815">
        <f t="shared" si="1845"/>
        <v>192</v>
      </c>
      <c r="C28341" s="815">
        <f t="shared" si="1846"/>
        <v>174</v>
      </c>
      <c r="D28341" s="815">
        <f t="shared" si="1847"/>
        <v>154</v>
      </c>
      <c r="E28341" s="815">
        <v>2037</v>
      </c>
    </row>
    <row r="28342" spans="1:5">
      <c r="A28342" s="816">
        <f t="shared" si="1848"/>
        <v>50233</v>
      </c>
      <c r="B28342" s="815">
        <f t="shared" si="1845"/>
        <v>193</v>
      </c>
      <c r="C28342" s="815">
        <f t="shared" si="1846"/>
        <v>173</v>
      </c>
      <c r="D28342" s="815">
        <f t="shared" si="1847"/>
        <v>153</v>
      </c>
      <c r="E28342" s="815">
        <v>2037</v>
      </c>
    </row>
    <row r="28343" spans="1:5">
      <c r="A28343" s="816">
        <f t="shared" si="1848"/>
        <v>50234</v>
      </c>
      <c r="B28343" s="815">
        <f t="shared" si="1845"/>
        <v>194</v>
      </c>
      <c r="C28343" s="815">
        <f t="shared" si="1846"/>
        <v>172</v>
      </c>
      <c r="D28343" s="815">
        <f t="shared" si="1847"/>
        <v>152</v>
      </c>
      <c r="E28343" s="815">
        <v>2037</v>
      </c>
    </row>
    <row r="28344" spans="1:5">
      <c r="A28344" s="816">
        <f t="shared" si="1848"/>
        <v>50235</v>
      </c>
      <c r="B28344" s="815">
        <f t="shared" si="1845"/>
        <v>195</v>
      </c>
      <c r="C28344" s="815">
        <f t="shared" si="1846"/>
        <v>171</v>
      </c>
      <c r="D28344" s="815">
        <f t="shared" si="1847"/>
        <v>151</v>
      </c>
      <c r="E28344" s="815">
        <v>2037</v>
      </c>
    </row>
    <row r="28345" spans="1:5">
      <c r="A28345" s="816">
        <f t="shared" si="1848"/>
        <v>50236</v>
      </c>
      <c r="B28345" s="815">
        <f t="shared" si="1845"/>
        <v>196</v>
      </c>
      <c r="C28345" s="815">
        <f t="shared" si="1846"/>
        <v>170</v>
      </c>
      <c r="D28345" s="815">
        <f t="shared" si="1847"/>
        <v>150</v>
      </c>
      <c r="E28345" s="815">
        <v>2037</v>
      </c>
    </row>
    <row r="28346" spans="1:5">
      <c r="A28346" s="816">
        <f t="shared" si="1848"/>
        <v>50237</v>
      </c>
      <c r="B28346" s="815">
        <f t="shared" si="1845"/>
        <v>197</v>
      </c>
      <c r="C28346" s="815">
        <f t="shared" si="1846"/>
        <v>169</v>
      </c>
      <c r="D28346" s="815">
        <f t="shared" si="1847"/>
        <v>149</v>
      </c>
      <c r="E28346" s="815">
        <v>2037</v>
      </c>
    </row>
    <row r="28347" spans="1:5">
      <c r="A28347" s="816">
        <f t="shared" si="1848"/>
        <v>50238</v>
      </c>
      <c r="B28347" s="815">
        <f t="shared" si="1845"/>
        <v>198</v>
      </c>
      <c r="C28347" s="815">
        <f t="shared" si="1846"/>
        <v>168</v>
      </c>
      <c r="D28347" s="815">
        <f t="shared" si="1847"/>
        <v>148</v>
      </c>
      <c r="E28347" s="815">
        <v>2037</v>
      </c>
    </row>
    <row r="28348" spans="1:5">
      <c r="A28348" s="816">
        <f t="shared" si="1848"/>
        <v>50239</v>
      </c>
      <c r="B28348" s="815">
        <f t="shared" si="1845"/>
        <v>199</v>
      </c>
      <c r="C28348" s="815">
        <f t="shared" si="1846"/>
        <v>167</v>
      </c>
      <c r="D28348" s="815">
        <f t="shared" si="1847"/>
        <v>147</v>
      </c>
      <c r="E28348" s="815">
        <v>2037</v>
      </c>
    </row>
    <row r="28349" spans="1:5">
      <c r="A28349" s="816">
        <f t="shared" si="1848"/>
        <v>50240</v>
      </c>
      <c r="B28349" s="815">
        <f t="shared" si="1845"/>
        <v>200</v>
      </c>
      <c r="C28349" s="815">
        <f t="shared" si="1846"/>
        <v>166</v>
      </c>
      <c r="D28349" s="815">
        <f t="shared" si="1847"/>
        <v>146</v>
      </c>
      <c r="E28349" s="815">
        <v>2037</v>
      </c>
    </row>
    <row r="28350" spans="1:5">
      <c r="A28350" s="816">
        <f t="shared" si="1848"/>
        <v>50241</v>
      </c>
      <c r="B28350" s="815">
        <f t="shared" si="1845"/>
        <v>201</v>
      </c>
      <c r="C28350" s="815">
        <f t="shared" si="1846"/>
        <v>165</v>
      </c>
      <c r="D28350" s="815">
        <f t="shared" si="1847"/>
        <v>145</v>
      </c>
      <c r="E28350" s="815">
        <v>2037</v>
      </c>
    </row>
    <row r="28351" spans="1:5">
      <c r="A28351" s="816">
        <f t="shared" si="1848"/>
        <v>50242</v>
      </c>
      <c r="B28351" s="815">
        <f t="shared" si="1845"/>
        <v>202</v>
      </c>
      <c r="C28351" s="815">
        <f t="shared" si="1846"/>
        <v>164</v>
      </c>
      <c r="D28351" s="815">
        <f t="shared" si="1847"/>
        <v>144</v>
      </c>
      <c r="E28351" s="815">
        <v>2037</v>
      </c>
    </row>
    <row r="28352" spans="1:5">
      <c r="A28352" s="816">
        <f t="shared" si="1848"/>
        <v>50243</v>
      </c>
      <c r="B28352" s="815">
        <f t="shared" si="1845"/>
        <v>203</v>
      </c>
      <c r="C28352" s="815">
        <f t="shared" si="1846"/>
        <v>163</v>
      </c>
      <c r="D28352" s="815">
        <f t="shared" si="1847"/>
        <v>143</v>
      </c>
      <c r="E28352" s="815">
        <v>2037</v>
      </c>
    </row>
    <row r="28353" spans="1:5">
      <c r="A28353" s="816">
        <f t="shared" si="1848"/>
        <v>50244</v>
      </c>
      <c r="B28353" s="815">
        <f t="shared" si="1845"/>
        <v>204</v>
      </c>
      <c r="C28353" s="815">
        <f t="shared" si="1846"/>
        <v>162</v>
      </c>
      <c r="D28353" s="815">
        <f t="shared" si="1847"/>
        <v>142</v>
      </c>
      <c r="E28353" s="815">
        <v>2037</v>
      </c>
    </row>
    <row r="28354" spans="1:5">
      <c r="A28354" s="816">
        <f t="shared" si="1848"/>
        <v>50245</v>
      </c>
      <c r="B28354" s="815">
        <f t="shared" si="1845"/>
        <v>205</v>
      </c>
      <c r="C28354" s="815">
        <f t="shared" si="1846"/>
        <v>161</v>
      </c>
      <c r="D28354" s="815">
        <f t="shared" si="1847"/>
        <v>141</v>
      </c>
      <c r="E28354" s="815">
        <v>2037</v>
      </c>
    </row>
    <row r="28355" spans="1:5">
      <c r="A28355" s="816">
        <f t="shared" si="1848"/>
        <v>50246</v>
      </c>
      <c r="B28355" s="815">
        <f t="shared" si="1845"/>
        <v>206</v>
      </c>
      <c r="C28355" s="815">
        <f t="shared" si="1846"/>
        <v>160</v>
      </c>
      <c r="D28355" s="815">
        <f t="shared" si="1847"/>
        <v>140</v>
      </c>
      <c r="E28355" s="815">
        <v>2037</v>
      </c>
    </row>
    <row r="28356" spans="1:5">
      <c r="A28356" s="816">
        <f t="shared" si="1848"/>
        <v>50247</v>
      </c>
      <c r="B28356" s="815">
        <f t="shared" si="1845"/>
        <v>207</v>
      </c>
      <c r="C28356" s="815">
        <f t="shared" si="1846"/>
        <v>159</v>
      </c>
      <c r="D28356" s="815">
        <f t="shared" si="1847"/>
        <v>139</v>
      </c>
      <c r="E28356" s="815">
        <v>2037</v>
      </c>
    </row>
    <row r="28357" spans="1:5">
      <c r="A28357" s="816">
        <f t="shared" si="1848"/>
        <v>50248</v>
      </c>
      <c r="B28357" s="815">
        <f t="shared" si="1845"/>
        <v>208</v>
      </c>
      <c r="C28357" s="815">
        <f t="shared" si="1846"/>
        <v>158</v>
      </c>
      <c r="D28357" s="815">
        <f t="shared" si="1847"/>
        <v>138</v>
      </c>
      <c r="E28357" s="815">
        <v>2037</v>
      </c>
    </row>
    <row r="28358" spans="1:5">
      <c r="A28358" s="816">
        <f t="shared" si="1848"/>
        <v>50249</v>
      </c>
      <c r="B28358" s="815">
        <f t="shared" si="1845"/>
        <v>209</v>
      </c>
      <c r="C28358" s="815">
        <f t="shared" si="1846"/>
        <v>157</v>
      </c>
      <c r="D28358" s="815">
        <f t="shared" si="1847"/>
        <v>137</v>
      </c>
      <c r="E28358" s="815">
        <v>2037</v>
      </c>
    </row>
    <row r="28359" spans="1:5">
      <c r="A28359" s="816">
        <f t="shared" si="1848"/>
        <v>50250</v>
      </c>
      <c r="B28359" s="815">
        <f t="shared" si="1845"/>
        <v>210</v>
      </c>
      <c r="C28359" s="815">
        <f t="shared" si="1846"/>
        <v>156</v>
      </c>
      <c r="D28359" s="815">
        <f t="shared" si="1847"/>
        <v>136</v>
      </c>
      <c r="E28359" s="815">
        <v>2037</v>
      </c>
    </row>
    <row r="28360" spans="1:5">
      <c r="A28360" s="816">
        <f t="shared" si="1848"/>
        <v>50251</v>
      </c>
      <c r="B28360" s="815">
        <f t="shared" si="1845"/>
        <v>211</v>
      </c>
      <c r="C28360" s="815">
        <f t="shared" si="1846"/>
        <v>155</v>
      </c>
      <c r="D28360" s="815">
        <f t="shared" si="1847"/>
        <v>135</v>
      </c>
      <c r="E28360" s="815">
        <v>2037</v>
      </c>
    </row>
    <row r="28361" spans="1:5">
      <c r="A28361" s="816">
        <f t="shared" si="1848"/>
        <v>50252</v>
      </c>
      <c r="B28361" s="815">
        <f t="shared" si="1845"/>
        <v>212</v>
      </c>
      <c r="C28361" s="815">
        <f t="shared" si="1846"/>
        <v>154</v>
      </c>
      <c r="D28361" s="815">
        <f t="shared" si="1847"/>
        <v>134</v>
      </c>
      <c r="E28361" s="815">
        <v>2037</v>
      </c>
    </row>
    <row r="28362" spans="1:5">
      <c r="A28362" s="816">
        <f t="shared" si="1848"/>
        <v>50253</v>
      </c>
      <c r="B28362" s="815">
        <f t="shared" si="1845"/>
        <v>213</v>
      </c>
      <c r="C28362" s="815">
        <f t="shared" si="1846"/>
        <v>153</v>
      </c>
      <c r="D28362" s="815">
        <f t="shared" si="1847"/>
        <v>133</v>
      </c>
      <c r="E28362" s="815">
        <v>2037</v>
      </c>
    </row>
    <row r="28363" spans="1:5">
      <c r="A28363" s="816">
        <f t="shared" si="1848"/>
        <v>50254</v>
      </c>
      <c r="B28363" s="815">
        <f t="shared" si="1845"/>
        <v>214</v>
      </c>
      <c r="C28363" s="815">
        <f t="shared" si="1846"/>
        <v>152</v>
      </c>
      <c r="D28363" s="815">
        <f t="shared" si="1847"/>
        <v>132</v>
      </c>
      <c r="E28363" s="815">
        <v>2037</v>
      </c>
    </row>
    <row r="28364" spans="1:5">
      <c r="A28364" s="816">
        <f t="shared" si="1848"/>
        <v>50255</v>
      </c>
      <c r="B28364" s="815">
        <f t="shared" si="1845"/>
        <v>215</v>
      </c>
      <c r="C28364" s="815">
        <f t="shared" si="1846"/>
        <v>151</v>
      </c>
      <c r="D28364" s="815">
        <f t="shared" si="1847"/>
        <v>131</v>
      </c>
      <c r="E28364" s="815">
        <v>2037</v>
      </c>
    </row>
    <row r="28365" spans="1:5">
      <c r="A28365" s="816">
        <f t="shared" si="1848"/>
        <v>50256</v>
      </c>
      <c r="B28365" s="815">
        <f t="shared" si="1845"/>
        <v>216</v>
      </c>
      <c r="C28365" s="815">
        <f t="shared" si="1846"/>
        <v>150</v>
      </c>
      <c r="D28365" s="815">
        <f t="shared" si="1847"/>
        <v>130</v>
      </c>
      <c r="E28365" s="815">
        <v>2037</v>
      </c>
    </row>
    <row r="28366" spans="1:5">
      <c r="A28366" s="816">
        <f t="shared" si="1848"/>
        <v>50257</v>
      </c>
      <c r="B28366" s="815">
        <f t="shared" si="1845"/>
        <v>217</v>
      </c>
      <c r="C28366" s="815">
        <f t="shared" si="1846"/>
        <v>149</v>
      </c>
      <c r="D28366" s="815">
        <f t="shared" si="1847"/>
        <v>129</v>
      </c>
      <c r="E28366" s="815">
        <v>2037</v>
      </c>
    </row>
    <row r="28367" spans="1:5">
      <c r="A28367" s="816">
        <f t="shared" si="1848"/>
        <v>50258</v>
      </c>
      <c r="B28367" s="815">
        <f t="shared" si="1845"/>
        <v>218</v>
      </c>
      <c r="C28367" s="815">
        <f t="shared" si="1846"/>
        <v>148</v>
      </c>
      <c r="D28367" s="815">
        <f t="shared" si="1847"/>
        <v>128</v>
      </c>
      <c r="E28367" s="815">
        <v>2037</v>
      </c>
    </row>
    <row r="28368" spans="1:5">
      <c r="A28368" s="816">
        <f>A28367+1</f>
        <v>50259</v>
      </c>
      <c r="B28368" s="815">
        <f>B28367+1</f>
        <v>219</v>
      </c>
      <c r="C28368" s="815">
        <f>C28367-1</f>
        <v>147</v>
      </c>
      <c r="D28368" s="815">
        <f>D28366-1</f>
        <v>128</v>
      </c>
      <c r="E28368" s="815">
        <v>2037</v>
      </c>
    </row>
    <row r="28369" spans="1:5">
      <c r="A28369" s="816">
        <f t="shared" si="1848"/>
        <v>50260</v>
      </c>
      <c r="B28369" s="815">
        <f t="shared" si="1845"/>
        <v>220</v>
      </c>
      <c r="C28369" s="815">
        <f t="shared" si="1846"/>
        <v>146</v>
      </c>
      <c r="D28369" s="815">
        <f t="shared" si="1847"/>
        <v>127</v>
      </c>
      <c r="E28369" s="815">
        <v>2037</v>
      </c>
    </row>
    <row r="28370" spans="1:5">
      <c r="A28370" s="816">
        <f t="shared" si="1848"/>
        <v>50261</v>
      </c>
      <c r="B28370" s="815">
        <f t="shared" si="1845"/>
        <v>221</v>
      </c>
      <c r="C28370" s="815">
        <f t="shared" si="1846"/>
        <v>145</v>
      </c>
      <c r="D28370" s="815">
        <f t="shared" si="1847"/>
        <v>126</v>
      </c>
      <c r="E28370" s="815">
        <v>2037</v>
      </c>
    </row>
    <row r="28371" spans="1:5">
      <c r="A28371" s="816">
        <f t="shared" si="1848"/>
        <v>50262</v>
      </c>
      <c r="B28371" s="815">
        <f t="shared" si="1845"/>
        <v>222</v>
      </c>
      <c r="C28371" s="815">
        <f t="shared" si="1846"/>
        <v>144</v>
      </c>
      <c r="D28371" s="815">
        <f t="shared" si="1847"/>
        <v>125</v>
      </c>
      <c r="E28371" s="815">
        <v>2037</v>
      </c>
    </row>
    <row r="28372" spans="1:5">
      <c r="A28372" s="816">
        <f t="shared" si="1848"/>
        <v>50263</v>
      </c>
      <c r="B28372" s="815">
        <f t="shared" si="1845"/>
        <v>223</v>
      </c>
      <c r="C28372" s="815">
        <f t="shared" si="1846"/>
        <v>143</v>
      </c>
      <c r="D28372" s="815">
        <f t="shared" si="1847"/>
        <v>124</v>
      </c>
      <c r="E28372" s="815">
        <v>2037</v>
      </c>
    </row>
    <row r="28373" spans="1:5">
      <c r="A28373" s="816">
        <f t="shared" si="1848"/>
        <v>50264</v>
      </c>
      <c r="B28373" s="815">
        <f t="shared" si="1845"/>
        <v>224</v>
      </c>
      <c r="C28373" s="815">
        <f t="shared" si="1846"/>
        <v>142</v>
      </c>
      <c r="D28373" s="815">
        <f t="shared" si="1847"/>
        <v>123</v>
      </c>
      <c r="E28373" s="815">
        <v>2037</v>
      </c>
    </row>
    <row r="28374" spans="1:5">
      <c r="A28374" s="816">
        <f t="shared" si="1848"/>
        <v>50265</v>
      </c>
      <c r="B28374" s="815">
        <f t="shared" si="1845"/>
        <v>225</v>
      </c>
      <c r="C28374" s="815">
        <f t="shared" si="1846"/>
        <v>141</v>
      </c>
      <c r="D28374" s="815">
        <f t="shared" si="1847"/>
        <v>122</v>
      </c>
      <c r="E28374" s="815">
        <v>2037</v>
      </c>
    </row>
    <row r="28375" spans="1:5">
      <c r="A28375" s="816">
        <f t="shared" si="1848"/>
        <v>50266</v>
      </c>
      <c r="B28375" s="815">
        <f t="shared" si="1845"/>
        <v>226</v>
      </c>
      <c r="C28375" s="815">
        <f t="shared" si="1846"/>
        <v>140</v>
      </c>
      <c r="D28375" s="815">
        <f t="shared" si="1847"/>
        <v>121</v>
      </c>
      <c r="E28375" s="815">
        <v>2037</v>
      </c>
    </row>
    <row r="28376" spans="1:5">
      <c r="A28376" s="816">
        <f t="shared" si="1848"/>
        <v>50267</v>
      </c>
      <c r="B28376" s="815">
        <f t="shared" si="1845"/>
        <v>227</v>
      </c>
      <c r="C28376" s="815">
        <f t="shared" si="1846"/>
        <v>139</v>
      </c>
      <c r="D28376" s="815">
        <f t="shared" si="1847"/>
        <v>120</v>
      </c>
      <c r="E28376" s="815">
        <v>2037</v>
      </c>
    </row>
    <row r="28377" spans="1:5">
      <c r="A28377" s="816">
        <f t="shared" si="1848"/>
        <v>50268</v>
      </c>
      <c r="B28377" s="815">
        <f t="shared" si="1845"/>
        <v>228</v>
      </c>
      <c r="C28377" s="815">
        <f t="shared" si="1846"/>
        <v>138</v>
      </c>
      <c r="D28377" s="815">
        <f t="shared" si="1847"/>
        <v>119</v>
      </c>
      <c r="E28377" s="815">
        <v>2037</v>
      </c>
    </row>
    <row r="28378" spans="1:5">
      <c r="A28378" s="816">
        <f t="shared" si="1848"/>
        <v>50269</v>
      </c>
      <c r="B28378" s="815">
        <f t="shared" si="1845"/>
        <v>229</v>
      </c>
      <c r="C28378" s="815">
        <f t="shared" si="1846"/>
        <v>137</v>
      </c>
      <c r="D28378" s="815">
        <f t="shared" si="1847"/>
        <v>118</v>
      </c>
      <c r="E28378" s="815">
        <v>2037</v>
      </c>
    </row>
    <row r="28379" spans="1:5">
      <c r="A28379" s="816">
        <f t="shared" si="1848"/>
        <v>50270</v>
      </c>
      <c r="B28379" s="815">
        <f t="shared" si="1845"/>
        <v>230</v>
      </c>
      <c r="C28379" s="815">
        <f t="shared" si="1846"/>
        <v>136</v>
      </c>
      <c r="D28379" s="815">
        <f t="shared" si="1847"/>
        <v>117</v>
      </c>
      <c r="E28379" s="815">
        <v>2037</v>
      </c>
    </row>
    <row r="28380" spans="1:5">
      <c r="A28380" s="816">
        <f t="shared" si="1848"/>
        <v>50271</v>
      </c>
      <c r="B28380" s="815">
        <f t="shared" si="1845"/>
        <v>231</v>
      </c>
      <c r="C28380" s="815">
        <f t="shared" si="1846"/>
        <v>135</v>
      </c>
      <c r="D28380" s="815">
        <f t="shared" si="1847"/>
        <v>116</v>
      </c>
      <c r="E28380" s="815">
        <v>2037</v>
      </c>
    </row>
    <row r="28381" spans="1:5">
      <c r="A28381" s="816">
        <f t="shared" si="1848"/>
        <v>50272</v>
      </c>
      <c r="B28381" s="815">
        <f t="shared" si="1845"/>
        <v>232</v>
      </c>
      <c r="C28381" s="815">
        <f t="shared" si="1846"/>
        <v>134</v>
      </c>
      <c r="D28381" s="815">
        <f t="shared" si="1847"/>
        <v>115</v>
      </c>
      <c r="E28381" s="815">
        <v>2037</v>
      </c>
    </row>
    <row r="28382" spans="1:5">
      <c r="A28382" s="816">
        <f t="shared" si="1848"/>
        <v>50273</v>
      </c>
      <c r="B28382" s="815">
        <f t="shared" si="1845"/>
        <v>233</v>
      </c>
      <c r="C28382" s="815">
        <f t="shared" si="1846"/>
        <v>133</v>
      </c>
      <c r="D28382" s="815">
        <f t="shared" si="1847"/>
        <v>114</v>
      </c>
      <c r="E28382" s="815">
        <v>2037</v>
      </c>
    </row>
    <row r="28383" spans="1:5">
      <c r="A28383" s="816">
        <f t="shared" si="1848"/>
        <v>50274</v>
      </c>
      <c r="B28383" s="815">
        <f t="shared" si="1845"/>
        <v>234</v>
      </c>
      <c r="C28383" s="815">
        <f t="shared" si="1846"/>
        <v>132</v>
      </c>
      <c r="D28383" s="815">
        <f t="shared" si="1847"/>
        <v>113</v>
      </c>
      <c r="E28383" s="815">
        <v>2037</v>
      </c>
    </row>
    <row r="28384" spans="1:5">
      <c r="A28384" s="816">
        <f t="shared" si="1848"/>
        <v>50275</v>
      </c>
      <c r="B28384" s="815">
        <f t="shared" si="1845"/>
        <v>235</v>
      </c>
      <c r="C28384" s="815">
        <f t="shared" si="1846"/>
        <v>131</v>
      </c>
      <c r="D28384" s="815">
        <f t="shared" si="1847"/>
        <v>112</v>
      </c>
      <c r="E28384" s="815">
        <v>2037</v>
      </c>
    </row>
    <row r="28385" spans="1:5">
      <c r="A28385" s="816">
        <f t="shared" si="1848"/>
        <v>50276</v>
      </c>
      <c r="B28385" s="815">
        <f t="shared" si="1845"/>
        <v>236</v>
      </c>
      <c r="C28385" s="815">
        <f t="shared" si="1846"/>
        <v>130</v>
      </c>
      <c r="D28385" s="815">
        <f t="shared" si="1847"/>
        <v>111</v>
      </c>
      <c r="E28385" s="815">
        <v>2037</v>
      </c>
    </row>
    <row r="28386" spans="1:5">
      <c r="A28386" s="816">
        <f t="shared" si="1848"/>
        <v>50277</v>
      </c>
      <c r="B28386" s="815">
        <f t="shared" si="1845"/>
        <v>237</v>
      </c>
      <c r="C28386" s="815">
        <f t="shared" si="1846"/>
        <v>129</v>
      </c>
      <c r="D28386" s="815">
        <f t="shared" si="1847"/>
        <v>110</v>
      </c>
      <c r="E28386" s="815">
        <v>2037</v>
      </c>
    </row>
    <row r="28387" spans="1:5">
      <c r="A28387" s="816">
        <f t="shared" si="1848"/>
        <v>50278</v>
      </c>
      <c r="B28387" s="815">
        <f t="shared" ref="B28387:B28450" si="1849">B28386+1</f>
        <v>238</v>
      </c>
      <c r="C28387" s="815">
        <f t="shared" ref="C28387:C28450" si="1850">C28386-1</f>
        <v>128</v>
      </c>
      <c r="D28387" s="815">
        <f t="shared" ref="D28387:D28450" si="1851">D28386-1</f>
        <v>109</v>
      </c>
      <c r="E28387" s="815">
        <v>2037</v>
      </c>
    </row>
    <row r="28388" spans="1:5">
      <c r="A28388" s="816">
        <f t="shared" si="1848"/>
        <v>50279</v>
      </c>
      <c r="B28388" s="815">
        <f t="shared" si="1849"/>
        <v>239</v>
      </c>
      <c r="C28388" s="815">
        <f t="shared" si="1850"/>
        <v>127</v>
      </c>
      <c r="D28388" s="815">
        <f t="shared" si="1851"/>
        <v>108</v>
      </c>
      <c r="E28388" s="815">
        <v>2037</v>
      </c>
    </row>
    <row r="28389" spans="1:5">
      <c r="A28389" s="816">
        <f t="shared" si="1848"/>
        <v>50280</v>
      </c>
      <c r="B28389" s="815">
        <f t="shared" si="1849"/>
        <v>240</v>
      </c>
      <c r="C28389" s="815">
        <f t="shared" si="1850"/>
        <v>126</v>
      </c>
      <c r="D28389" s="815">
        <f t="shared" si="1851"/>
        <v>107</v>
      </c>
      <c r="E28389" s="815">
        <v>2037</v>
      </c>
    </row>
    <row r="28390" spans="1:5">
      <c r="A28390" s="816">
        <f t="shared" si="1848"/>
        <v>50281</v>
      </c>
      <c r="B28390" s="815">
        <f t="shared" si="1849"/>
        <v>241</v>
      </c>
      <c r="C28390" s="815">
        <f t="shared" si="1850"/>
        <v>125</v>
      </c>
      <c r="D28390" s="815">
        <f t="shared" si="1851"/>
        <v>106</v>
      </c>
      <c r="E28390" s="815">
        <v>2037</v>
      </c>
    </row>
    <row r="28391" spans="1:5">
      <c r="A28391" s="816">
        <f t="shared" si="1848"/>
        <v>50282</v>
      </c>
      <c r="B28391" s="815">
        <f t="shared" si="1849"/>
        <v>242</v>
      </c>
      <c r="C28391" s="815">
        <f t="shared" si="1850"/>
        <v>124</v>
      </c>
      <c r="D28391" s="815">
        <f t="shared" si="1851"/>
        <v>105</v>
      </c>
      <c r="E28391" s="815">
        <v>2037</v>
      </c>
    </row>
    <row r="28392" spans="1:5">
      <c r="A28392" s="816">
        <f t="shared" si="1848"/>
        <v>50283</v>
      </c>
      <c r="B28392" s="815">
        <f t="shared" si="1849"/>
        <v>243</v>
      </c>
      <c r="C28392" s="815">
        <f t="shared" si="1850"/>
        <v>123</v>
      </c>
      <c r="D28392" s="815">
        <f t="shared" si="1851"/>
        <v>104</v>
      </c>
      <c r="E28392" s="815">
        <v>2037</v>
      </c>
    </row>
    <row r="28393" spans="1:5">
      <c r="A28393" s="816">
        <f t="shared" si="1848"/>
        <v>50284</v>
      </c>
      <c r="B28393" s="815">
        <f t="shared" si="1849"/>
        <v>244</v>
      </c>
      <c r="C28393" s="815">
        <f t="shared" si="1850"/>
        <v>122</v>
      </c>
      <c r="D28393" s="815">
        <f t="shared" si="1851"/>
        <v>103</v>
      </c>
      <c r="E28393" s="815">
        <v>2037</v>
      </c>
    </row>
    <row r="28394" spans="1:5">
      <c r="A28394" s="816">
        <f t="shared" si="1848"/>
        <v>50285</v>
      </c>
      <c r="B28394" s="815">
        <f t="shared" si="1849"/>
        <v>245</v>
      </c>
      <c r="C28394" s="815">
        <f t="shared" si="1850"/>
        <v>121</v>
      </c>
      <c r="D28394" s="815">
        <f t="shared" si="1851"/>
        <v>102</v>
      </c>
      <c r="E28394" s="815">
        <v>2037</v>
      </c>
    </row>
    <row r="28395" spans="1:5">
      <c r="A28395" s="816">
        <f t="shared" si="1848"/>
        <v>50286</v>
      </c>
      <c r="B28395" s="815">
        <f t="shared" si="1849"/>
        <v>246</v>
      </c>
      <c r="C28395" s="815">
        <f t="shared" si="1850"/>
        <v>120</v>
      </c>
      <c r="D28395" s="815">
        <f t="shared" si="1851"/>
        <v>101</v>
      </c>
      <c r="E28395" s="815">
        <v>2037</v>
      </c>
    </row>
    <row r="28396" spans="1:5">
      <c r="A28396" s="816">
        <f t="shared" si="1848"/>
        <v>50287</v>
      </c>
      <c r="B28396" s="815">
        <f t="shared" si="1849"/>
        <v>247</v>
      </c>
      <c r="C28396" s="815">
        <f t="shared" si="1850"/>
        <v>119</v>
      </c>
      <c r="D28396" s="815">
        <f t="shared" si="1851"/>
        <v>100</v>
      </c>
      <c r="E28396" s="815">
        <v>2037</v>
      </c>
    </row>
    <row r="28397" spans="1:5">
      <c r="A28397" s="816">
        <f t="shared" si="1848"/>
        <v>50288</v>
      </c>
      <c r="B28397" s="815">
        <f t="shared" si="1849"/>
        <v>248</v>
      </c>
      <c r="C28397" s="815">
        <f t="shared" si="1850"/>
        <v>118</v>
      </c>
      <c r="D28397" s="815">
        <f t="shared" si="1851"/>
        <v>99</v>
      </c>
      <c r="E28397" s="815">
        <v>2037</v>
      </c>
    </row>
    <row r="28398" spans="1:5">
      <c r="A28398" s="816">
        <f t="shared" si="1848"/>
        <v>50289</v>
      </c>
      <c r="B28398" s="815">
        <f t="shared" si="1849"/>
        <v>249</v>
      </c>
      <c r="C28398" s="815">
        <f t="shared" si="1850"/>
        <v>117</v>
      </c>
      <c r="D28398" s="815">
        <f t="shared" si="1851"/>
        <v>98</v>
      </c>
      <c r="E28398" s="815">
        <v>2037</v>
      </c>
    </row>
    <row r="28399" spans="1:5">
      <c r="A28399" s="816">
        <f t="shared" si="1848"/>
        <v>50290</v>
      </c>
      <c r="B28399" s="815">
        <f t="shared" si="1849"/>
        <v>250</v>
      </c>
      <c r="C28399" s="815">
        <f t="shared" si="1850"/>
        <v>116</v>
      </c>
      <c r="D28399" s="815">
        <f t="shared" si="1851"/>
        <v>97</v>
      </c>
      <c r="E28399" s="815">
        <v>2037</v>
      </c>
    </row>
    <row r="28400" spans="1:5">
      <c r="A28400" s="816">
        <f t="shared" si="1848"/>
        <v>50291</v>
      </c>
      <c r="B28400" s="815">
        <f t="shared" si="1849"/>
        <v>251</v>
      </c>
      <c r="C28400" s="815">
        <f t="shared" si="1850"/>
        <v>115</v>
      </c>
      <c r="D28400" s="815">
        <f t="shared" si="1851"/>
        <v>96</v>
      </c>
      <c r="E28400" s="815">
        <v>2037</v>
      </c>
    </row>
    <row r="28401" spans="1:5">
      <c r="A28401" s="816">
        <f t="shared" si="1848"/>
        <v>50292</v>
      </c>
      <c r="B28401" s="815">
        <f t="shared" si="1849"/>
        <v>252</v>
      </c>
      <c r="C28401" s="815">
        <f t="shared" si="1850"/>
        <v>114</v>
      </c>
      <c r="D28401" s="815">
        <f t="shared" si="1851"/>
        <v>95</v>
      </c>
      <c r="E28401" s="815">
        <v>2037</v>
      </c>
    </row>
    <row r="28402" spans="1:5">
      <c r="A28402" s="816">
        <f t="shared" si="1848"/>
        <v>50293</v>
      </c>
      <c r="B28402" s="815">
        <f t="shared" si="1849"/>
        <v>253</v>
      </c>
      <c r="C28402" s="815">
        <f t="shared" si="1850"/>
        <v>113</v>
      </c>
      <c r="D28402" s="815">
        <f t="shared" si="1851"/>
        <v>94</v>
      </c>
      <c r="E28402" s="815">
        <v>2037</v>
      </c>
    </row>
    <row r="28403" spans="1:5">
      <c r="A28403" s="816">
        <f t="shared" ref="A28403:A28466" si="1852">A28402+1</f>
        <v>50294</v>
      </c>
      <c r="B28403" s="815">
        <f t="shared" si="1849"/>
        <v>254</v>
      </c>
      <c r="C28403" s="815">
        <f t="shared" si="1850"/>
        <v>112</v>
      </c>
      <c r="D28403" s="815">
        <f t="shared" si="1851"/>
        <v>93</v>
      </c>
      <c r="E28403" s="815">
        <v>2037</v>
      </c>
    </row>
    <row r="28404" spans="1:5">
      <c r="A28404" s="816">
        <f t="shared" si="1852"/>
        <v>50295</v>
      </c>
      <c r="B28404" s="815">
        <f t="shared" si="1849"/>
        <v>255</v>
      </c>
      <c r="C28404" s="815">
        <f t="shared" si="1850"/>
        <v>111</v>
      </c>
      <c r="D28404" s="815">
        <f t="shared" si="1851"/>
        <v>92</v>
      </c>
      <c r="E28404" s="815">
        <v>2037</v>
      </c>
    </row>
    <row r="28405" spans="1:5">
      <c r="A28405" s="816">
        <f t="shared" si="1852"/>
        <v>50296</v>
      </c>
      <c r="B28405" s="815">
        <f t="shared" si="1849"/>
        <v>256</v>
      </c>
      <c r="C28405" s="815">
        <f t="shared" si="1850"/>
        <v>110</v>
      </c>
      <c r="D28405" s="815">
        <f t="shared" si="1851"/>
        <v>91</v>
      </c>
      <c r="E28405" s="815">
        <v>2037</v>
      </c>
    </row>
    <row r="28406" spans="1:5">
      <c r="A28406" s="816">
        <f t="shared" si="1852"/>
        <v>50297</v>
      </c>
      <c r="B28406" s="815">
        <f t="shared" si="1849"/>
        <v>257</v>
      </c>
      <c r="C28406" s="815">
        <f t="shared" si="1850"/>
        <v>109</v>
      </c>
      <c r="D28406" s="815">
        <f t="shared" si="1851"/>
        <v>90</v>
      </c>
      <c r="E28406" s="815">
        <v>2037</v>
      </c>
    </row>
    <row r="28407" spans="1:5">
      <c r="A28407" s="816">
        <f t="shared" si="1852"/>
        <v>50298</v>
      </c>
      <c r="B28407" s="815">
        <f t="shared" si="1849"/>
        <v>258</v>
      </c>
      <c r="C28407" s="815">
        <f t="shared" si="1850"/>
        <v>108</v>
      </c>
      <c r="D28407" s="815">
        <f t="shared" si="1851"/>
        <v>89</v>
      </c>
      <c r="E28407" s="815">
        <v>2037</v>
      </c>
    </row>
    <row r="28408" spans="1:5">
      <c r="A28408" s="816">
        <f t="shared" si="1852"/>
        <v>50299</v>
      </c>
      <c r="B28408" s="815">
        <f t="shared" si="1849"/>
        <v>259</v>
      </c>
      <c r="C28408" s="815">
        <f t="shared" si="1850"/>
        <v>107</v>
      </c>
      <c r="D28408" s="815">
        <f t="shared" si="1851"/>
        <v>88</v>
      </c>
      <c r="E28408" s="815">
        <v>2037</v>
      </c>
    </row>
    <row r="28409" spans="1:5">
      <c r="A28409" s="816">
        <f t="shared" si="1852"/>
        <v>50300</v>
      </c>
      <c r="B28409" s="815">
        <f t="shared" si="1849"/>
        <v>260</v>
      </c>
      <c r="C28409" s="815">
        <f t="shared" si="1850"/>
        <v>106</v>
      </c>
      <c r="D28409" s="815">
        <f t="shared" si="1851"/>
        <v>87</v>
      </c>
      <c r="E28409" s="815">
        <v>2037</v>
      </c>
    </row>
    <row r="28410" spans="1:5">
      <c r="A28410" s="816">
        <f t="shared" si="1852"/>
        <v>50301</v>
      </c>
      <c r="B28410" s="815">
        <f t="shared" si="1849"/>
        <v>261</v>
      </c>
      <c r="C28410" s="815">
        <f t="shared" si="1850"/>
        <v>105</v>
      </c>
      <c r="D28410" s="815">
        <f t="shared" si="1851"/>
        <v>86</v>
      </c>
      <c r="E28410" s="815">
        <v>2037</v>
      </c>
    </row>
    <row r="28411" spans="1:5">
      <c r="A28411" s="816">
        <f t="shared" si="1852"/>
        <v>50302</v>
      </c>
      <c r="B28411" s="815">
        <f t="shared" si="1849"/>
        <v>262</v>
      </c>
      <c r="C28411" s="815">
        <f t="shared" si="1850"/>
        <v>104</v>
      </c>
      <c r="D28411" s="815">
        <f t="shared" si="1851"/>
        <v>85</v>
      </c>
      <c r="E28411" s="815">
        <v>2037</v>
      </c>
    </row>
    <row r="28412" spans="1:5">
      <c r="A28412" s="816">
        <f t="shared" si="1852"/>
        <v>50303</v>
      </c>
      <c r="B28412" s="815">
        <f t="shared" si="1849"/>
        <v>263</v>
      </c>
      <c r="C28412" s="815">
        <f t="shared" si="1850"/>
        <v>103</v>
      </c>
      <c r="D28412" s="815">
        <f t="shared" si="1851"/>
        <v>84</v>
      </c>
      <c r="E28412" s="815">
        <v>2037</v>
      </c>
    </row>
    <row r="28413" spans="1:5">
      <c r="A28413" s="816">
        <f t="shared" si="1852"/>
        <v>50304</v>
      </c>
      <c r="B28413" s="815">
        <f t="shared" si="1849"/>
        <v>264</v>
      </c>
      <c r="C28413" s="815">
        <f t="shared" si="1850"/>
        <v>102</v>
      </c>
      <c r="D28413" s="815">
        <f t="shared" si="1851"/>
        <v>83</v>
      </c>
      <c r="E28413" s="815">
        <v>2037</v>
      </c>
    </row>
    <row r="28414" spans="1:5">
      <c r="A28414" s="816">
        <f t="shared" si="1852"/>
        <v>50305</v>
      </c>
      <c r="B28414" s="815">
        <f t="shared" si="1849"/>
        <v>265</v>
      </c>
      <c r="C28414" s="815">
        <f t="shared" si="1850"/>
        <v>101</v>
      </c>
      <c r="D28414" s="815">
        <f t="shared" si="1851"/>
        <v>82</v>
      </c>
      <c r="E28414" s="815">
        <v>2037</v>
      </c>
    </row>
    <row r="28415" spans="1:5">
      <c r="A28415" s="816">
        <f t="shared" si="1852"/>
        <v>50306</v>
      </c>
      <c r="B28415" s="815">
        <f t="shared" si="1849"/>
        <v>266</v>
      </c>
      <c r="C28415" s="815">
        <f t="shared" si="1850"/>
        <v>100</v>
      </c>
      <c r="D28415" s="815">
        <f t="shared" si="1851"/>
        <v>81</v>
      </c>
      <c r="E28415" s="815">
        <v>2037</v>
      </c>
    </row>
    <row r="28416" spans="1:5">
      <c r="A28416" s="816">
        <f t="shared" si="1852"/>
        <v>50307</v>
      </c>
      <c r="B28416" s="815">
        <f t="shared" si="1849"/>
        <v>267</v>
      </c>
      <c r="C28416" s="815">
        <f t="shared" si="1850"/>
        <v>99</v>
      </c>
      <c r="D28416" s="815">
        <f t="shared" si="1851"/>
        <v>80</v>
      </c>
      <c r="E28416" s="815">
        <v>2037</v>
      </c>
    </row>
    <row r="28417" spans="1:5">
      <c r="A28417" s="816">
        <f t="shared" si="1852"/>
        <v>50308</v>
      </c>
      <c r="B28417" s="815">
        <f t="shared" si="1849"/>
        <v>268</v>
      </c>
      <c r="C28417" s="815">
        <f t="shared" si="1850"/>
        <v>98</v>
      </c>
      <c r="D28417" s="815">
        <f t="shared" si="1851"/>
        <v>79</v>
      </c>
      <c r="E28417" s="815">
        <v>2037</v>
      </c>
    </row>
    <row r="28418" spans="1:5">
      <c r="A28418" s="816">
        <f t="shared" si="1852"/>
        <v>50309</v>
      </c>
      <c r="B28418" s="815">
        <f t="shared" si="1849"/>
        <v>269</v>
      </c>
      <c r="C28418" s="815">
        <f t="shared" si="1850"/>
        <v>97</v>
      </c>
      <c r="D28418" s="815">
        <f t="shared" si="1851"/>
        <v>78</v>
      </c>
      <c r="E28418" s="815">
        <v>2037</v>
      </c>
    </row>
    <row r="28419" spans="1:5">
      <c r="A28419" s="816">
        <f t="shared" si="1852"/>
        <v>50310</v>
      </c>
      <c r="B28419" s="815">
        <f t="shared" si="1849"/>
        <v>270</v>
      </c>
      <c r="C28419" s="815">
        <f t="shared" si="1850"/>
        <v>96</v>
      </c>
      <c r="D28419" s="815">
        <f t="shared" si="1851"/>
        <v>77</v>
      </c>
      <c r="E28419" s="815">
        <v>2037</v>
      </c>
    </row>
    <row r="28420" spans="1:5">
      <c r="A28420" s="816">
        <f t="shared" si="1852"/>
        <v>50311</v>
      </c>
      <c r="B28420" s="815">
        <f t="shared" si="1849"/>
        <v>271</v>
      </c>
      <c r="C28420" s="815">
        <f t="shared" si="1850"/>
        <v>95</v>
      </c>
      <c r="D28420" s="815">
        <f t="shared" si="1851"/>
        <v>76</v>
      </c>
      <c r="E28420" s="815">
        <v>2037</v>
      </c>
    </row>
    <row r="28421" spans="1:5">
      <c r="A28421" s="816">
        <f t="shared" si="1852"/>
        <v>50312</v>
      </c>
      <c r="B28421" s="815">
        <f t="shared" si="1849"/>
        <v>272</v>
      </c>
      <c r="C28421" s="815">
        <f t="shared" si="1850"/>
        <v>94</v>
      </c>
      <c r="D28421" s="815">
        <f t="shared" si="1851"/>
        <v>75</v>
      </c>
      <c r="E28421" s="815">
        <v>2037</v>
      </c>
    </row>
    <row r="28422" spans="1:5">
      <c r="A28422" s="816">
        <f t="shared" si="1852"/>
        <v>50313</v>
      </c>
      <c r="B28422" s="815">
        <f t="shared" si="1849"/>
        <v>273</v>
      </c>
      <c r="C28422" s="815">
        <f t="shared" si="1850"/>
        <v>93</v>
      </c>
      <c r="D28422" s="815">
        <f t="shared" si="1851"/>
        <v>74</v>
      </c>
      <c r="E28422" s="815">
        <v>2037</v>
      </c>
    </row>
    <row r="28423" spans="1:5">
      <c r="A28423" s="816">
        <f t="shared" si="1852"/>
        <v>50314</v>
      </c>
      <c r="B28423" s="815">
        <f t="shared" si="1849"/>
        <v>274</v>
      </c>
      <c r="C28423" s="815">
        <f t="shared" si="1850"/>
        <v>92</v>
      </c>
      <c r="D28423" s="815">
        <f t="shared" si="1851"/>
        <v>73</v>
      </c>
      <c r="E28423" s="815">
        <v>2037</v>
      </c>
    </row>
    <row r="28424" spans="1:5">
      <c r="A28424" s="816">
        <f t="shared" si="1852"/>
        <v>50315</v>
      </c>
      <c r="B28424" s="815">
        <f t="shared" si="1849"/>
        <v>275</v>
      </c>
      <c r="C28424" s="815">
        <f t="shared" si="1850"/>
        <v>91</v>
      </c>
      <c r="D28424" s="815">
        <f t="shared" si="1851"/>
        <v>72</v>
      </c>
      <c r="E28424" s="815">
        <v>2037</v>
      </c>
    </row>
    <row r="28425" spans="1:5">
      <c r="A28425" s="816">
        <f t="shared" si="1852"/>
        <v>50316</v>
      </c>
      <c r="B28425" s="815">
        <f t="shared" si="1849"/>
        <v>276</v>
      </c>
      <c r="C28425" s="815">
        <f t="shared" si="1850"/>
        <v>90</v>
      </c>
      <c r="D28425" s="815">
        <f t="shared" si="1851"/>
        <v>71</v>
      </c>
      <c r="E28425" s="815">
        <v>2037</v>
      </c>
    </row>
    <row r="28426" spans="1:5">
      <c r="A28426" s="816">
        <f t="shared" si="1852"/>
        <v>50317</v>
      </c>
      <c r="B28426" s="815">
        <f t="shared" si="1849"/>
        <v>277</v>
      </c>
      <c r="C28426" s="815">
        <f t="shared" si="1850"/>
        <v>89</v>
      </c>
      <c r="D28426" s="815">
        <f t="shared" si="1851"/>
        <v>70</v>
      </c>
      <c r="E28426" s="815">
        <v>2037</v>
      </c>
    </row>
    <row r="28427" spans="1:5">
      <c r="A28427" s="816">
        <f t="shared" si="1852"/>
        <v>50318</v>
      </c>
      <c r="B28427" s="815">
        <f t="shared" si="1849"/>
        <v>278</v>
      </c>
      <c r="C28427" s="815">
        <f t="shared" si="1850"/>
        <v>88</v>
      </c>
      <c r="D28427" s="815">
        <f t="shared" si="1851"/>
        <v>69</v>
      </c>
      <c r="E28427" s="815">
        <v>2037</v>
      </c>
    </row>
    <row r="28428" spans="1:5">
      <c r="A28428" s="816">
        <f t="shared" si="1852"/>
        <v>50319</v>
      </c>
      <c r="B28428" s="815">
        <f t="shared" si="1849"/>
        <v>279</v>
      </c>
      <c r="C28428" s="815">
        <f t="shared" si="1850"/>
        <v>87</v>
      </c>
      <c r="D28428" s="815">
        <f t="shared" si="1851"/>
        <v>68</v>
      </c>
      <c r="E28428" s="815">
        <v>2037</v>
      </c>
    </row>
    <row r="28429" spans="1:5">
      <c r="A28429" s="816">
        <f t="shared" si="1852"/>
        <v>50320</v>
      </c>
      <c r="B28429" s="815">
        <f t="shared" si="1849"/>
        <v>280</v>
      </c>
      <c r="C28429" s="815">
        <f t="shared" si="1850"/>
        <v>86</v>
      </c>
      <c r="D28429" s="815">
        <f t="shared" si="1851"/>
        <v>67</v>
      </c>
      <c r="E28429" s="815">
        <v>2037</v>
      </c>
    </row>
    <row r="28430" spans="1:5">
      <c r="A28430" s="816">
        <f t="shared" si="1852"/>
        <v>50321</v>
      </c>
      <c r="B28430" s="815">
        <f t="shared" si="1849"/>
        <v>281</v>
      </c>
      <c r="C28430" s="815">
        <f t="shared" si="1850"/>
        <v>85</v>
      </c>
      <c r="D28430" s="815">
        <f t="shared" si="1851"/>
        <v>66</v>
      </c>
      <c r="E28430" s="815">
        <v>2037</v>
      </c>
    </row>
    <row r="28431" spans="1:5">
      <c r="A28431" s="816">
        <f t="shared" si="1852"/>
        <v>50322</v>
      </c>
      <c r="B28431" s="815">
        <f t="shared" si="1849"/>
        <v>282</v>
      </c>
      <c r="C28431" s="815">
        <f t="shared" si="1850"/>
        <v>84</v>
      </c>
      <c r="D28431" s="815">
        <f t="shared" si="1851"/>
        <v>65</v>
      </c>
      <c r="E28431" s="815">
        <v>2037</v>
      </c>
    </row>
    <row r="28432" spans="1:5">
      <c r="A28432" s="816">
        <f t="shared" si="1852"/>
        <v>50323</v>
      </c>
      <c r="B28432" s="815">
        <f t="shared" si="1849"/>
        <v>283</v>
      </c>
      <c r="C28432" s="815">
        <f t="shared" si="1850"/>
        <v>83</v>
      </c>
      <c r="D28432" s="815">
        <f t="shared" si="1851"/>
        <v>64</v>
      </c>
      <c r="E28432" s="815">
        <v>2037</v>
      </c>
    </row>
    <row r="28433" spans="1:5">
      <c r="A28433" s="816">
        <f t="shared" si="1852"/>
        <v>50324</v>
      </c>
      <c r="B28433" s="815">
        <f t="shared" si="1849"/>
        <v>284</v>
      </c>
      <c r="C28433" s="815">
        <f t="shared" si="1850"/>
        <v>82</v>
      </c>
      <c r="D28433" s="815">
        <f t="shared" si="1851"/>
        <v>63</v>
      </c>
      <c r="E28433" s="815">
        <v>2037</v>
      </c>
    </row>
    <row r="28434" spans="1:5">
      <c r="A28434" s="816">
        <f t="shared" si="1852"/>
        <v>50325</v>
      </c>
      <c r="B28434" s="815">
        <f t="shared" si="1849"/>
        <v>285</v>
      </c>
      <c r="C28434" s="815">
        <f t="shared" si="1850"/>
        <v>81</v>
      </c>
      <c r="D28434" s="815">
        <f t="shared" si="1851"/>
        <v>62</v>
      </c>
      <c r="E28434" s="815">
        <v>2037</v>
      </c>
    </row>
    <row r="28435" spans="1:5">
      <c r="A28435" s="816">
        <f t="shared" si="1852"/>
        <v>50326</v>
      </c>
      <c r="B28435" s="815">
        <f t="shared" si="1849"/>
        <v>286</v>
      </c>
      <c r="C28435" s="815">
        <f t="shared" si="1850"/>
        <v>80</v>
      </c>
      <c r="D28435" s="815">
        <f t="shared" si="1851"/>
        <v>61</v>
      </c>
      <c r="E28435" s="815">
        <v>2037</v>
      </c>
    </row>
    <row r="28436" spans="1:5">
      <c r="A28436" s="816">
        <f t="shared" si="1852"/>
        <v>50327</v>
      </c>
      <c r="B28436" s="815">
        <f t="shared" si="1849"/>
        <v>287</v>
      </c>
      <c r="C28436" s="815">
        <f t="shared" si="1850"/>
        <v>79</v>
      </c>
      <c r="D28436" s="815">
        <f t="shared" si="1851"/>
        <v>60</v>
      </c>
      <c r="E28436" s="815">
        <v>2037</v>
      </c>
    </row>
    <row r="28437" spans="1:5">
      <c r="A28437" s="816">
        <f t="shared" si="1852"/>
        <v>50328</v>
      </c>
      <c r="B28437" s="815">
        <f t="shared" si="1849"/>
        <v>288</v>
      </c>
      <c r="C28437" s="815">
        <f t="shared" si="1850"/>
        <v>78</v>
      </c>
      <c r="D28437" s="815">
        <f t="shared" si="1851"/>
        <v>59</v>
      </c>
      <c r="E28437" s="815">
        <v>2037</v>
      </c>
    </row>
    <row r="28438" spans="1:5">
      <c r="A28438" s="816">
        <f t="shared" si="1852"/>
        <v>50329</v>
      </c>
      <c r="B28438" s="815">
        <f t="shared" si="1849"/>
        <v>289</v>
      </c>
      <c r="C28438" s="815">
        <f t="shared" si="1850"/>
        <v>77</v>
      </c>
      <c r="D28438" s="815">
        <f t="shared" si="1851"/>
        <v>58</v>
      </c>
      <c r="E28438" s="815">
        <v>2037</v>
      </c>
    </row>
    <row r="28439" spans="1:5">
      <c r="A28439" s="816">
        <f t="shared" si="1852"/>
        <v>50330</v>
      </c>
      <c r="B28439" s="815">
        <f t="shared" si="1849"/>
        <v>290</v>
      </c>
      <c r="C28439" s="815">
        <f t="shared" si="1850"/>
        <v>76</v>
      </c>
      <c r="D28439" s="815">
        <f t="shared" si="1851"/>
        <v>57</v>
      </c>
      <c r="E28439" s="815">
        <v>2037</v>
      </c>
    </row>
    <row r="28440" spans="1:5">
      <c r="A28440" s="816">
        <f t="shared" si="1852"/>
        <v>50331</v>
      </c>
      <c r="B28440" s="815">
        <f t="shared" si="1849"/>
        <v>291</v>
      </c>
      <c r="C28440" s="815">
        <f t="shared" si="1850"/>
        <v>75</v>
      </c>
      <c r="D28440" s="815">
        <f t="shared" si="1851"/>
        <v>56</v>
      </c>
      <c r="E28440" s="815">
        <v>2037</v>
      </c>
    </row>
    <row r="28441" spans="1:5">
      <c r="A28441" s="816">
        <f t="shared" si="1852"/>
        <v>50332</v>
      </c>
      <c r="B28441" s="815">
        <f t="shared" si="1849"/>
        <v>292</v>
      </c>
      <c r="C28441" s="815">
        <f t="shared" si="1850"/>
        <v>74</v>
      </c>
      <c r="D28441" s="815">
        <f t="shared" si="1851"/>
        <v>55</v>
      </c>
      <c r="E28441" s="815">
        <v>2037</v>
      </c>
    </row>
    <row r="28442" spans="1:5">
      <c r="A28442" s="816">
        <f t="shared" si="1852"/>
        <v>50333</v>
      </c>
      <c r="B28442" s="815">
        <f t="shared" si="1849"/>
        <v>293</v>
      </c>
      <c r="C28442" s="815">
        <f t="shared" si="1850"/>
        <v>73</v>
      </c>
      <c r="D28442" s="815">
        <f t="shared" si="1851"/>
        <v>54</v>
      </c>
      <c r="E28442" s="815">
        <v>2037</v>
      </c>
    </row>
    <row r="28443" spans="1:5">
      <c r="A28443" s="816">
        <f t="shared" si="1852"/>
        <v>50334</v>
      </c>
      <c r="B28443" s="815">
        <f t="shared" si="1849"/>
        <v>294</v>
      </c>
      <c r="C28443" s="815">
        <f t="shared" si="1850"/>
        <v>72</v>
      </c>
      <c r="D28443" s="815">
        <f t="shared" si="1851"/>
        <v>53</v>
      </c>
      <c r="E28443" s="815">
        <v>2037</v>
      </c>
    </row>
    <row r="28444" spans="1:5">
      <c r="A28444" s="816">
        <f t="shared" si="1852"/>
        <v>50335</v>
      </c>
      <c r="B28444" s="815">
        <f t="shared" si="1849"/>
        <v>295</v>
      </c>
      <c r="C28444" s="815">
        <f t="shared" si="1850"/>
        <v>71</v>
      </c>
      <c r="D28444" s="815">
        <f t="shared" si="1851"/>
        <v>52</v>
      </c>
      <c r="E28444" s="815">
        <v>2037</v>
      </c>
    </row>
    <row r="28445" spans="1:5">
      <c r="A28445" s="816">
        <f t="shared" si="1852"/>
        <v>50336</v>
      </c>
      <c r="B28445" s="815">
        <f t="shared" si="1849"/>
        <v>296</v>
      </c>
      <c r="C28445" s="815">
        <f t="shared" si="1850"/>
        <v>70</v>
      </c>
      <c r="D28445" s="815">
        <f t="shared" si="1851"/>
        <v>51</v>
      </c>
      <c r="E28445" s="815">
        <v>2037</v>
      </c>
    </row>
    <row r="28446" spans="1:5">
      <c r="A28446" s="816">
        <f t="shared" si="1852"/>
        <v>50337</v>
      </c>
      <c r="B28446" s="815">
        <f t="shared" si="1849"/>
        <v>297</v>
      </c>
      <c r="C28446" s="815">
        <f t="shared" si="1850"/>
        <v>69</v>
      </c>
      <c r="D28446" s="815">
        <f t="shared" si="1851"/>
        <v>50</v>
      </c>
      <c r="E28446" s="815">
        <v>2037</v>
      </c>
    </row>
    <row r="28447" spans="1:5">
      <c r="A28447" s="816">
        <f t="shared" si="1852"/>
        <v>50338</v>
      </c>
      <c r="B28447" s="815">
        <f t="shared" si="1849"/>
        <v>298</v>
      </c>
      <c r="C28447" s="815">
        <f t="shared" si="1850"/>
        <v>68</v>
      </c>
      <c r="D28447" s="815">
        <f t="shared" si="1851"/>
        <v>49</v>
      </c>
      <c r="E28447" s="815">
        <v>2037</v>
      </c>
    </row>
    <row r="28448" spans="1:5">
      <c r="A28448" s="816">
        <f t="shared" si="1852"/>
        <v>50339</v>
      </c>
      <c r="B28448" s="815">
        <f t="shared" si="1849"/>
        <v>299</v>
      </c>
      <c r="C28448" s="815">
        <f t="shared" si="1850"/>
        <v>67</v>
      </c>
      <c r="D28448" s="815">
        <f t="shared" si="1851"/>
        <v>48</v>
      </c>
      <c r="E28448" s="815">
        <v>2037</v>
      </c>
    </row>
    <row r="28449" spans="1:5">
      <c r="A28449" s="816">
        <f t="shared" si="1852"/>
        <v>50340</v>
      </c>
      <c r="B28449" s="815">
        <f t="shared" si="1849"/>
        <v>300</v>
      </c>
      <c r="C28449" s="815">
        <f t="shared" si="1850"/>
        <v>66</v>
      </c>
      <c r="D28449" s="815">
        <f t="shared" si="1851"/>
        <v>47</v>
      </c>
      <c r="E28449" s="815">
        <v>2037</v>
      </c>
    </row>
    <row r="28450" spans="1:5">
      <c r="A28450" s="816">
        <f t="shared" si="1852"/>
        <v>50341</v>
      </c>
      <c r="B28450" s="815">
        <f t="shared" si="1849"/>
        <v>301</v>
      </c>
      <c r="C28450" s="815">
        <f t="shared" si="1850"/>
        <v>65</v>
      </c>
      <c r="D28450" s="815">
        <f t="shared" si="1851"/>
        <v>46</v>
      </c>
      <c r="E28450" s="815">
        <v>2037</v>
      </c>
    </row>
    <row r="28451" spans="1:5">
      <c r="A28451" s="816">
        <f t="shared" si="1852"/>
        <v>50342</v>
      </c>
      <c r="B28451" s="815">
        <f t="shared" ref="B28451:B28514" si="1853">B28450+1</f>
        <v>302</v>
      </c>
      <c r="C28451" s="815">
        <f t="shared" ref="C28451:C28514" si="1854">C28450-1</f>
        <v>64</v>
      </c>
      <c r="D28451" s="815">
        <f t="shared" ref="D28451:D28494" si="1855">D28450-1</f>
        <v>45</v>
      </c>
      <c r="E28451" s="815">
        <v>2037</v>
      </c>
    </row>
    <row r="28452" spans="1:5">
      <c r="A28452" s="816">
        <f t="shared" si="1852"/>
        <v>50343</v>
      </c>
      <c r="B28452" s="815">
        <f t="shared" si="1853"/>
        <v>303</v>
      </c>
      <c r="C28452" s="815">
        <f t="shared" si="1854"/>
        <v>63</v>
      </c>
      <c r="D28452" s="815">
        <f t="shared" si="1855"/>
        <v>44</v>
      </c>
      <c r="E28452" s="815">
        <v>2037</v>
      </c>
    </row>
    <row r="28453" spans="1:5">
      <c r="A28453" s="816">
        <f t="shared" si="1852"/>
        <v>50344</v>
      </c>
      <c r="B28453" s="815">
        <f t="shared" si="1853"/>
        <v>304</v>
      </c>
      <c r="C28453" s="815">
        <f t="shared" si="1854"/>
        <v>62</v>
      </c>
      <c r="D28453" s="815">
        <f t="shared" si="1855"/>
        <v>43</v>
      </c>
      <c r="E28453" s="815">
        <v>2037</v>
      </c>
    </row>
    <row r="28454" spans="1:5">
      <c r="A28454" s="816">
        <f t="shared" si="1852"/>
        <v>50345</v>
      </c>
      <c r="B28454" s="815">
        <f t="shared" si="1853"/>
        <v>305</v>
      </c>
      <c r="C28454" s="815">
        <f t="shared" si="1854"/>
        <v>61</v>
      </c>
      <c r="D28454" s="815">
        <f t="shared" si="1855"/>
        <v>42</v>
      </c>
      <c r="E28454" s="815">
        <v>2037</v>
      </c>
    </row>
    <row r="28455" spans="1:5">
      <c r="A28455" s="816">
        <f t="shared" si="1852"/>
        <v>50346</v>
      </c>
      <c r="B28455" s="815">
        <f t="shared" si="1853"/>
        <v>306</v>
      </c>
      <c r="C28455" s="815">
        <f t="shared" si="1854"/>
        <v>60</v>
      </c>
      <c r="D28455" s="815">
        <f t="shared" si="1855"/>
        <v>41</v>
      </c>
      <c r="E28455" s="815">
        <v>2037</v>
      </c>
    </row>
    <row r="28456" spans="1:5">
      <c r="A28456" s="816">
        <f t="shared" si="1852"/>
        <v>50347</v>
      </c>
      <c r="B28456" s="815">
        <f t="shared" si="1853"/>
        <v>307</v>
      </c>
      <c r="C28456" s="815">
        <f t="shared" si="1854"/>
        <v>59</v>
      </c>
      <c r="D28456" s="815">
        <f t="shared" si="1855"/>
        <v>40</v>
      </c>
      <c r="E28456" s="815">
        <v>2037</v>
      </c>
    </row>
    <row r="28457" spans="1:5">
      <c r="A28457" s="816">
        <f t="shared" si="1852"/>
        <v>50348</v>
      </c>
      <c r="B28457" s="815">
        <f t="shared" si="1853"/>
        <v>308</v>
      </c>
      <c r="C28457" s="815">
        <f t="shared" si="1854"/>
        <v>58</v>
      </c>
      <c r="D28457" s="815">
        <f t="shared" si="1855"/>
        <v>39</v>
      </c>
      <c r="E28457" s="815">
        <v>2037</v>
      </c>
    </row>
    <row r="28458" spans="1:5">
      <c r="A28458" s="816">
        <f t="shared" si="1852"/>
        <v>50349</v>
      </c>
      <c r="B28458" s="815">
        <f t="shared" si="1853"/>
        <v>309</v>
      </c>
      <c r="C28458" s="815">
        <f t="shared" si="1854"/>
        <v>57</v>
      </c>
      <c r="D28458" s="815">
        <f t="shared" si="1855"/>
        <v>38</v>
      </c>
      <c r="E28458" s="815">
        <v>2037</v>
      </c>
    </row>
    <row r="28459" spans="1:5">
      <c r="A28459" s="816">
        <f t="shared" si="1852"/>
        <v>50350</v>
      </c>
      <c r="B28459" s="815">
        <f t="shared" si="1853"/>
        <v>310</v>
      </c>
      <c r="C28459" s="815">
        <f t="shared" si="1854"/>
        <v>56</v>
      </c>
      <c r="D28459" s="815">
        <f t="shared" si="1855"/>
        <v>37</v>
      </c>
      <c r="E28459" s="815">
        <v>2037</v>
      </c>
    </row>
    <row r="28460" spans="1:5">
      <c r="A28460" s="816">
        <f t="shared" si="1852"/>
        <v>50351</v>
      </c>
      <c r="B28460" s="815">
        <f t="shared" si="1853"/>
        <v>311</v>
      </c>
      <c r="C28460" s="815">
        <f t="shared" si="1854"/>
        <v>55</v>
      </c>
      <c r="D28460" s="815">
        <f t="shared" si="1855"/>
        <v>36</v>
      </c>
      <c r="E28460" s="815">
        <v>2037</v>
      </c>
    </row>
    <row r="28461" spans="1:5">
      <c r="A28461" s="816">
        <f t="shared" si="1852"/>
        <v>50352</v>
      </c>
      <c r="B28461" s="815">
        <f t="shared" si="1853"/>
        <v>312</v>
      </c>
      <c r="C28461" s="815">
        <f t="shared" si="1854"/>
        <v>54</v>
      </c>
      <c r="D28461" s="815">
        <f t="shared" si="1855"/>
        <v>35</v>
      </c>
      <c r="E28461" s="815">
        <v>2037</v>
      </c>
    </row>
    <row r="28462" spans="1:5">
      <c r="A28462" s="816">
        <f t="shared" si="1852"/>
        <v>50353</v>
      </c>
      <c r="B28462" s="815">
        <f t="shared" si="1853"/>
        <v>313</v>
      </c>
      <c r="C28462" s="815">
        <f t="shared" si="1854"/>
        <v>53</v>
      </c>
      <c r="D28462" s="815">
        <f t="shared" si="1855"/>
        <v>34</v>
      </c>
      <c r="E28462" s="815">
        <v>2037</v>
      </c>
    </row>
    <row r="28463" spans="1:5">
      <c r="A28463" s="816">
        <f t="shared" si="1852"/>
        <v>50354</v>
      </c>
      <c r="B28463" s="815">
        <f t="shared" si="1853"/>
        <v>314</v>
      </c>
      <c r="C28463" s="815">
        <f t="shared" si="1854"/>
        <v>52</v>
      </c>
      <c r="D28463" s="815">
        <f t="shared" si="1855"/>
        <v>33</v>
      </c>
      <c r="E28463" s="815">
        <v>2037</v>
      </c>
    </row>
    <row r="28464" spans="1:5">
      <c r="A28464" s="816">
        <f t="shared" si="1852"/>
        <v>50355</v>
      </c>
      <c r="B28464" s="815">
        <f t="shared" si="1853"/>
        <v>315</v>
      </c>
      <c r="C28464" s="815">
        <f t="shared" si="1854"/>
        <v>51</v>
      </c>
      <c r="D28464" s="815">
        <f t="shared" si="1855"/>
        <v>32</v>
      </c>
      <c r="E28464" s="815">
        <v>2037</v>
      </c>
    </row>
    <row r="28465" spans="1:5">
      <c r="A28465" s="816">
        <f t="shared" si="1852"/>
        <v>50356</v>
      </c>
      <c r="B28465" s="815">
        <f t="shared" si="1853"/>
        <v>316</v>
      </c>
      <c r="C28465" s="815">
        <f t="shared" si="1854"/>
        <v>50</v>
      </c>
      <c r="D28465" s="815">
        <f t="shared" si="1855"/>
        <v>31</v>
      </c>
      <c r="E28465" s="815">
        <v>2037</v>
      </c>
    </row>
    <row r="28466" spans="1:5">
      <c r="A28466" s="816">
        <f t="shared" si="1852"/>
        <v>50357</v>
      </c>
      <c r="B28466" s="815">
        <f t="shared" si="1853"/>
        <v>317</v>
      </c>
      <c r="C28466" s="815">
        <f t="shared" si="1854"/>
        <v>49</v>
      </c>
      <c r="D28466" s="815">
        <f t="shared" si="1855"/>
        <v>30</v>
      </c>
      <c r="E28466" s="815">
        <v>2037</v>
      </c>
    </row>
    <row r="28467" spans="1:5">
      <c r="A28467" s="816">
        <f t="shared" ref="A28467:B28530" si="1856">A28466+1</f>
        <v>50358</v>
      </c>
      <c r="B28467" s="815">
        <f t="shared" si="1853"/>
        <v>318</v>
      </c>
      <c r="C28467" s="815">
        <f t="shared" si="1854"/>
        <v>48</v>
      </c>
      <c r="D28467" s="815">
        <f t="shared" si="1855"/>
        <v>29</v>
      </c>
      <c r="E28467" s="815">
        <v>2037</v>
      </c>
    </row>
    <row r="28468" spans="1:5">
      <c r="A28468" s="816">
        <f t="shared" si="1856"/>
        <v>50359</v>
      </c>
      <c r="B28468" s="815">
        <f t="shared" si="1853"/>
        <v>319</v>
      </c>
      <c r="C28468" s="815">
        <f t="shared" si="1854"/>
        <v>47</v>
      </c>
      <c r="D28468" s="815">
        <f t="shared" si="1855"/>
        <v>28</v>
      </c>
      <c r="E28468" s="815">
        <v>2037</v>
      </c>
    </row>
    <row r="28469" spans="1:5">
      <c r="A28469" s="816">
        <f t="shared" si="1856"/>
        <v>50360</v>
      </c>
      <c r="B28469" s="815">
        <f t="shared" si="1853"/>
        <v>320</v>
      </c>
      <c r="C28469" s="815">
        <f t="shared" si="1854"/>
        <v>46</v>
      </c>
      <c r="D28469" s="815">
        <f t="shared" si="1855"/>
        <v>27</v>
      </c>
      <c r="E28469" s="815">
        <v>2037</v>
      </c>
    </row>
    <row r="28470" spans="1:5">
      <c r="A28470" s="816">
        <f t="shared" si="1856"/>
        <v>50361</v>
      </c>
      <c r="B28470" s="815">
        <f t="shared" si="1853"/>
        <v>321</v>
      </c>
      <c r="C28470" s="815">
        <f t="shared" si="1854"/>
        <v>45</v>
      </c>
      <c r="D28470" s="815">
        <f t="shared" si="1855"/>
        <v>26</v>
      </c>
      <c r="E28470" s="815">
        <v>2037</v>
      </c>
    </row>
    <row r="28471" spans="1:5">
      <c r="A28471" s="816">
        <f t="shared" si="1856"/>
        <v>50362</v>
      </c>
      <c r="B28471" s="815">
        <f t="shared" si="1853"/>
        <v>322</v>
      </c>
      <c r="C28471" s="815">
        <f t="shared" si="1854"/>
        <v>44</v>
      </c>
      <c r="D28471" s="815">
        <f t="shared" si="1855"/>
        <v>25</v>
      </c>
      <c r="E28471" s="815">
        <v>2037</v>
      </c>
    </row>
    <row r="28472" spans="1:5">
      <c r="A28472" s="816">
        <f t="shared" si="1856"/>
        <v>50363</v>
      </c>
      <c r="B28472" s="815">
        <f t="shared" si="1853"/>
        <v>323</v>
      </c>
      <c r="C28472" s="815">
        <f t="shared" si="1854"/>
        <v>43</v>
      </c>
      <c r="D28472" s="815">
        <f t="shared" si="1855"/>
        <v>24</v>
      </c>
      <c r="E28472" s="815">
        <v>2037</v>
      </c>
    </row>
    <row r="28473" spans="1:5">
      <c r="A28473" s="816">
        <f t="shared" si="1856"/>
        <v>50364</v>
      </c>
      <c r="B28473" s="815">
        <f t="shared" si="1853"/>
        <v>324</v>
      </c>
      <c r="C28473" s="815">
        <f t="shared" si="1854"/>
        <v>42</v>
      </c>
      <c r="D28473" s="815">
        <f t="shared" si="1855"/>
        <v>23</v>
      </c>
      <c r="E28473" s="815">
        <v>2037</v>
      </c>
    </row>
    <row r="28474" spans="1:5">
      <c r="A28474" s="816">
        <f t="shared" si="1856"/>
        <v>50365</v>
      </c>
      <c r="B28474" s="815">
        <f t="shared" si="1853"/>
        <v>325</v>
      </c>
      <c r="C28474" s="815">
        <f t="shared" si="1854"/>
        <v>41</v>
      </c>
      <c r="D28474" s="815">
        <f t="shared" si="1855"/>
        <v>22</v>
      </c>
      <c r="E28474" s="815">
        <v>2037</v>
      </c>
    </row>
    <row r="28475" spans="1:5">
      <c r="A28475" s="816">
        <f t="shared" si="1856"/>
        <v>50366</v>
      </c>
      <c r="B28475" s="815">
        <f t="shared" si="1853"/>
        <v>326</v>
      </c>
      <c r="C28475" s="815">
        <f t="shared" si="1854"/>
        <v>40</v>
      </c>
      <c r="D28475" s="815">
        <f t="shared" si="1855"/>
        <v>21</v>
      </c>
      <c r="E28475" s="815">
        <v>2037</v>
      </c>
    </row>
    <row r="28476" spans="1:5">
      <c r="A28476" s="816">
        <f t="shared" si="1856"/>
        <v>50367</v>
      </c>
      <c r="B28476" s="815">
        <f t="shared" si="1853"/>
        <v>327</v>
      </c>
      <c r="C28476" s="815">
        <f t="shared" si="1854"/>
        <v>39</v>
      </c>
      <c r="D28476" s="815">
        <f t="shared" si="1855"/>
        <v>20</v>
      </c>
      <c r="E28476" s="815">
        <v>2037</v>
      </c>
    </row>
    <row r="28477" spans="1:5">
      <c r="A28477" s="816">
        <f t="shared" si="1856"/>
        <v>50368</v>
      </c>
      <c r="B28477" s="815">
        <f t="shared" si="1853"/>
        <v>328</v>
      </c>
      <c r="C28477" s="815">
        <f t="shared" si="1854"/>
        <v>38</v>
      </c>
      <c r="D28477" s="815">
        <f t="shared" si="1855"/>
        <v>19</v>
      </c>
      <c r="E28477" s="815">
        <v>2037</v>
      </c>
    </row>
    <row r="28478" spans="1:5">
      <c r="A28478" s="816">
        <f t="shared" si="1856"/>
        <v>50369</v>
      </c>
      <c r="B28478" s="815">
        <f t="shared" si="1853"/>
        <v>329</v>
      </c>
      <c r="C28478" s="815">
        <f t="shared" si="1854"/>
        <v>37</v>
      </c>
      <c r="D28478" s="815">
        <f t="shared" si="1855"/>
        <v>18</v>
      </c>
      <c r="E28478" s="815">
        <v>2037</v>
      </c>
    </row>
    <row r="28479" spans="1:5">
      <c r="A28479" s="816">
        <f t="shared" si="1856"/>
        <v>50370</v>
      </c>
      <c r="B28479" s="815">
        <f t="shared" si="1853"/>
        <v>330</v>
      </c>
      <c r="C28479" s="815">
        <f t="shared" si="1854"/>
        <v>36</v>
      </c>
      <c r="D28479" s="815">
        <f t="shared" si="1855"/>
        <v>17</v>
      </c>
      <c r="E28479" s="815">
        <v>2037</v>
      </c>
    </row>
    <row r="28480" spans="1:5">
      <c r="A28480" s="816">
        <f t="shared" si="1856"/>
        <v>50371</v>
      </c>
      <c r="B28480" s="815">
        <f t="shared" si="1853"/>
        <v>331</v>
      </c>
      <c r="C28480" s="815">
        <f t="shared" si="1854"/>
        <v>35</v>
      </c>
      <c r="D28480" s="815">
        <f t="shared" si="1855"/>
        <v>16</v>
      </c>
      <c r="E28480" s="815">
        <v>2037</v>
      </c>
    </row>
    <row r="28481" spans="1:5">
      <c r="A28481" s="816">
        <f t="shared" si="1856"/>
        <v>50372</v>
      </c>
      <c r="B28481" s="815">
        <f t="shared" si="1853"/>
        <v>332</v>
      </c>
      <c r="C28481" s="815">
        <f t="shared" si="1854"/>
        <v>34</v>
      </c>
      <c r="D28481" s="815">
        <f t="shared" si="1855"/>
        <v>15</v>
      </c>
      <c r="E28481" s="815">
        <v>2037</v>
      </c>
    </row>
    <row r="28482" spans="1:5">
      <c r="A28482" s="816">
        <f t="shared" si="1856"/>
        <v>50373</v>
      </c>
      <c r="B28482" s="815">
        <f t="shared" si="1853"/>
        <v>333</v>
      </c>
      <c r="C28482" s="815">
        <f t="shared" si="1854"/>
        <v>33</v>
      </c>
      <c r="D28482" s="815">
        <f t="shared" si="1855"/>
        <v>14</v>
      </c>
      <c r="E28482" s="815">
        <v>2037</v>
      </c>
    </row>
    <row r="28483" spans="1:5">
      <c r="A28483" s="816">
        <f t="shared" si="1856"/>
        <v>50374</v>
      </c>
      <c r="B28483" s="815">
        <f t="shared" si="1853"/>
        <v>334</v>
      </c>
      <c r="C28483" s="815">
        <f t="shared" si="1854"/>
        <v>32</v>
      </c>
      <c r="D28483" s="815">
        <f t="shared" si="1855"/>
        <v>13</v>
      </c>
      <c r="E28483" s="815">
        <v>2037</v>
      </c>
    </row>
    <row r="28484" spans="1:5">
      <c r="A28484" s="816">
        <f t="shared" si="1856"/>
        <v>50375</v>
      </c>
      <c r="B28484" s="815">
        <f t="shared" si="1853"/>
        <v>335</v>
      </c>
      <c r="C28484" s="815">
        <f t="shared" si="1854"/>
        <v>31</v>
      </c>
      <c r="D28484" s="815">
        <f t="shared" si="1855"/>
        <v>12</v>
      </c>
      <c r="E28484" s="815">
        <v>2037</v>
      </c>
    </row>
    <row r="28485" spans="1:5">
      <c r="A28485" s="816">
        <f t="shared" si="1856"/>
        <v>50376</v>
      </c>
      <c r="B28485" s="815">
        <f t="shared" si="1853"/>
        <v>336</v>
      </c>
      <c r="C28485" s="815">
        <f t="shared" si="1854"/>
        <v>30</v>
      </c>
      <c r="D28485" s="815">
        <f t="shared" si="1855"/>
        <v>11</v>
      </c>
      <c r="E28485" s="815">
        <v>2037</v>
      </c>
    </row>
    <row r="28486" spans="1:5">
      <c r="A28486" s="816">
        <f t="shared" si="1856"/>
        <v>50377</v>
      </c>
      <c r="B28486" s="815">
        <f t="shared" si="1853"/>
        <v>337</v>
      </c>
      <c r="C28486" s="815">
        <f t="shared" si="1854"/>
        <v>29</v>
      </c>
      <c r="D28486" s="815">
        <f t="shared" si="1855"/>
        <v>10</v>
      </c>
      <c r="E28486" s="815">
        <v>2037</v>
      </c>
    </row>
    <row r="28487" spans="1:5">
      <c r="A28487" s="816">
        <f t="shared" si="1856"/>
        <v>50378</v>
      </c>
      <c r="B28487" s="815">
        <f t="shared" si="1853"/>
        <v>338</v>
      </c>
      <c r="C28487" s="815">
        <f t="shared" si="1854"/>
        <v>28</v>
      </c>
      <c r="D28487" s="815">
        <f t="shared" si="1855"/>
        <v>9</v>
      </c>
      <c r="E28487" s="815">
        <v>2037</v>
      </c>
    </row>
    <row r="28488" spans="1:5">
      <c r="A28488" s="816">
        <f t="shared" si="1856"/>
        <v>50379</v>
      </c>
      <c r="B28488" s="815">
        <f t="shared" si="1853"/>
        <v>339</v>
      </c>
      <c r="C28488" s="815">
        <f t="shared" si="1854"/>
        <v>27</v>
      </c>
      <c r="D28488" s="815">
        <f t="shared" si="1855"/>
        <v>8</v>
      </c>
      <c r="E28488" s="815">
        <v>2037</v>
      </c>
    </row>
    <row r="28489" spans="1:5">
      <c r="A28489" s="816">
        <f t="shared" si="1856"/>
        <v>50380</v>
      </c>
      <c r="B28489" s="815">
        <f t="shared" si="1853"/>
        <v>340</v>
      </c>
      <c r="C28489" s="815">
        <f t="shared" si="1854"/>
        <v>26</v>
      </c>
      <c r="D28489" s="815">
        <f t="shared" si="1855"/>
        <v>7</v>
      </c>
      <c r="E28489" s="815">
        <v>2037</v>
      </c>
    </row>
    <row r="28490" spans="1:5">
      <c r="A28490" s="816">
        <f t="shared" si="1856"/>
        <v>50381</v>
      </c>
      <c r="B28490" s="815">
        <f t="shared" si="1853"/>
        <v>341</v>
      </c>
      <c r="C28490" s="815">
        <f t="shared" si="1854"/>
        <v>25</v>
      </c>
      <c r="D28490" s="815">
        <f t="shared" si="1855"/>
        <v>6</v>
      </c>
      <c r="E28490" s="815">
        <v>2037</v>
      </c>
    </row>
    <row r="28491" spans="1:5">
      <c r="A28491" s="816">
        <f t="shared" si="1856"/>
        <v>50382</v>
      </c>
      <c r="B28491" s="815">
        <f t="shared" si="1853"/>
        <v>342</v>
      </c>
      <c r="C28491" s="815">
        <f t="shared" si="1854"/>
        <v>24</v>
      </c>
      <c r="D28491" s="815">
        <f t="shared" si="1855"/>
        <v>5</v>
      </c>
      <c r="E28491" s="815">
        <v>2037</v>
      </c>
    </row>
    <row r="28492" spans="1:5">
      <c r="A28492" s="816">
        <f t="shared" si="1856"/>
        <v>50383</v>
      </c>
      <c r="B28492" s="815">
        <f t="shared" si="1853"/>
        <v>343</v>
      </c>
      <c r="C28492" s="815">
        <f t="shared" si="1854"/>
        <v>23</v>
      </c>
      <c r="D28492" s="815">
        <f t="shared" si="1855"/>
        <v>4</v>
      </c>
      <c r="E28492" s="815">
        <v>2037</v>
      </c>
    </row>
    <row r="28493" spans="1:5">
      <c r="A28493" s="816">
        <f t="shared" si="1856"/>
        <v>50384</v>
      </c>
      <c r="B28493" s="815">
        <f t="shared" si="1853"/>
        <v>344</v>
      </c>
      <c r="C28493" s="815">
        <f t="shared" si="1854"/>
        <v>22</v>
      </c>
      <c r="D28493" s="815">
        <f t="shared" si="1855"/>
        <v>3</v>
      </c>
      <c r="E28493" s="815">
        <v>2037</v>
      </c>
    </row>
    <row r="28494" spans="1:5">
      <c r="A28494" s="816">
        <f t="shared" si="1856"/>
        <v>50385</v>
      </c>
      <c r="B28494" s="815">
        <f t="shared" si="1853"/>
        <v>345</v>
      </c>
      <c r="C28494" s="815">
        <f t="shared" si="1854"/>
        <v>21</v>
      </c>
      <c r="D28494" s="815">
        <f t="shared" si="1855"/>
        <v>2</v>
      </c>
      <c r="E28494" s="815">
        <v>2037</v>
      </c>
    </row>
    <row r="28495" spans="1:5">
      <c r="A28495" s="816">
        <f t="shared" si="1856"/>
        <v>50386</v>
      </c>
      <c r="B28495" s="815">
        <f t="shared" si="1853"/>
        <v>346</v>
      </c>
      <c r="C28495" s="815">
        <f t="shared" si="1854"/>
        <v>20</v>
      </c>
      <c r="D28495" s="815">
        <v>365</v>
      </c>
      <c r="E28495" s="815">
        <v>2037</v>
      </c>
    </row>
    <row r="28496" spans="1:5">
      <c r="A28496" s="816">
        <f t="shared" si="1856"/>
        <v>50387</v>
      </c>
      <c r="B28496" s="815">
        <f t="shared" si="1853"/>
        <v>347</v>
      </c>
      <c r="C28496" s="815">
        <f t="shared" si="1854"/>
        <v>19</v>
      </c>
      <c r="D28496" s="815">
        <f t="shared" ref="D28496:D28559" si="1857">D28495-1</f>
        <v>364</v>
      </c>
      <c r="E28496" s="815">
        <v>2037</v>
      </c>
    </row>
    <row r="28497" spans="1:5">
      <c r="A28497" s="816">
        <f t="shared" si="1856"/>
        <v>50388</v>
      </c>
      <c r="B28497" s="815">
        <f t="shared" si="1853"/>
        <v>348</v>
      </c>
      <c r="C28497" s="815">
        <f t="shared" si="1854"/>
        <v>18</v>
      </c>
      <c r="D28497" s="815">
        <f t="shared" si="1857"/>
        <v>363</v>
      </c>
      <c r="E28497" s="815">
        <v>2037</v>
      </c>
    </row>
    <row r="28498" spans="1:5">
      <c r="A28498" s="816">
        <f t="shared" si="1856"/>
        <v>50389</v>
      </c>
      <c r="B28498" s="815">
        <f t="shared" si="1853"/>
        <v>349</v>
      </c>
      <c r="C28498" s="815">
        <f t="shared" si="1854"/>
        <v>17</v>
      </c>
      <c r="D28498" s="815">
        <f t="shared" si="1857"/>
        <v>362</v>
      </c>
      <c r="E28498" s="815">
        <v>2037</v>
      </c>
    </row>
    <row r="28499" spans="1:5">
      <c r="A28499" s="816">
        <f t="shared" si="1856"/>
        <v>50390</v>
      </c>
      <c r="B28499" s="815">
        <f t="shared" si="1853"/>
        <v>350</v>
      </c>
      <c r="C28499" s="815">
        <f t="shared" si="1854"/>
        <v>16</v>
      </c>
      <c r="D28499" s="815">
        <f t="shared" si="1857"/>
        <v>361</v>
      </c>
      <c r="E28499" s="815">
        <v>2037</v>
      </c>
    </row>
    <row r="28500" spans="1:5">
      <c r="A28500" s="816">
        <f t="shared" si="1856"/>
        <v>50391</v>
      </c>
      <c r="B28500" s="815">
        <f t="shared" si="1853"/>
        <v>351</v>
      </c>
      <c r="C28500" s="815">
        <f t="shared" si="1854"/>
        <v>15</v>
      </c>
      <c r="D28500" s="815">
        <f t="shared" si="1857"/>
        <v>360</v>
      </c>
      <c r="E28500" s="815">
        <v>2037</v>
      </c>
    </row>
    <row r="28501" spans="1:5">
      <c r="A28501" s="816">
        <f t="shared" si="1856"/>
        <v>50392</v>
      </c>
      <c r="B28501" s="815">
        <f t="shared" si="1853"/>
        <v>352</v>
      </c>
      <c r="C28501" s="815">
        <f t="shared" si="1854"/>
        <v>14</v>
      </c>
      <c r="D28501" s="815">
        <f t="shared" si="1857"/>
        <v>359</v>
      </c>
      <c r="E28501" s="815">
        <v>2037</v>
      </c>
    </row>
    <row r="28502" spans="1:5">
      <c r="A28502" s="816">
        <f t="shared" si="1856"/>
        <v>50393</v>
      </c>
      <c r="B28502" s="815">
        <f t="shared" si="1853"/>
        <v>353</v>
      </c>
      <c r="C28502" s="815">
        <f t="shared" si="1854"/>
        <v>13</v>
      </c>
      <c r="D28502" s="815">
        <f t="shared" si="1857"/>
        <v>358</v>
      </c>
      <c r="E28502" s="815">
        <v>2037</v>
      </c>
    </row>
    <row r="28503" spans="1:5">
      <c r="A28503" s="816">
        <f t="shared" si="1856"/>
        <v>50394</v>
      </c>
      <c r="B28503" s="815">
        <f t="shared" si="1853"/>
        <v>354</v>
      </c>
      <c r="C28503" s="815">
        <f t="shared" si="1854"/>
        <v>12</v>
      </c>
      <c r="D28503" s="815">
        <f t="shared" si="1857"/>
        <v>357</v>
      </c>
      <c r="E28503" s="815">
        <v>2037</v>
      </c>
    </row>
    <row r="28504" spans="1:5">
      <c r="A28504" s="816">
        <f t="shared" si="1856"/>
        <v>50395</v>
      </c>
      <c r="B28504" s="815">
        <f t="shared" si="1853"/>
        <v>355</v>
      </c>
      <c r="C28504" s="815">
        <f t="shared" si="1854"/>
        <v>11</v>
      </c>
      <c r="D28504" s="815">
        <f t="shared" si="1857"/>
        <v>356</v>
      </c>
      <c r="E28504" s="815">
        <v>2037</v>
      </c>
    </row>
    <row r="28505" spans="1:5">
      <c r="A28505" s="816">
        <f t="shared" si="1856"/>
        <v>50396</v>
      </c>
      <c r="B28505" s="815">
        <f t="shared" si="1853"/>
        <v>356</v>
      </c>
      <c r="C28505" s="815">
        <f t="shared" si="1854"/>
        <v>10</v>
      </c>
      <c r="D28505" s="815">
        <f t="shared" si="1857"/>
        <v>355</v>
      </c>
      <c r="E28505" s="815">
        <v>2037</v>
      </c>
    </row>
    <row r="28506" spans="1:5">
      <c r="A28506" s="816">
        <f t="shared" si="1856"/>
        <v>50397</v>
      </c>
      <c r="B28506" s="815">
        <f t="shared" si="1853"/>
        <v>357</v>
      </c>
      <c r="C28506" s="815">
        <f t="shared" si="1854"/>
        <v>9</v>
      </c>
      <c r="D28506" s="815">
        <f t="shared" si="1857"/>
        <v>354</v>
      </c>
      <c r="E28506" s="815">
        <v>2037</v>
      </c>
    </row>
    <row r="28507" spans="1:5">
      <c r="A28507" s="816">
        <f t="shared" si="1856"/>
        <v>50398</v>
      </c>
      <c r="B28507" s="815">
        <f t="shared" si="1853"/>
        <v>358</v>
      </c>
      <c r="C28507" s="815">
        <f t="shared" si="1854"/>
        <v>8</v>
      </c>
      <c r="D28507" s="815">
        <f t="shared" si="1857"/>
        <v>353</v>
      </c>
      <c r="E28507" s="815">
        <v>2037</v>
      </c>
    </row>
    <row r="28508" spans="1:5">
      <c r="A28508" s="816">
        <f t="shared" si="1856"/>
        <v>50399</v>
      </c>
      <c r="B28508" s="815">
        <f t="shared" si="1853"/>
        <v>359</v>
      </c>
      <c r="C28508" s="815">
        <f t="shared" si="1854"/>
        <v>7</v>
      </c>
      <c r="D28508" s="815">
        <f t="shared" si="1857"/>
        <v>352</v>
      </c>
      <c r="E28508" s="815">
        <v>2037</v>
      </c>
    </row>
    <row r="28509" spans="1:5">
      <c r="A28509" s="816">
        <f t="shared" si="1856"/>
        <v>50400</v>
      </c>
      <c r="B28509" s="815">
        <f t="shared" si="1853"/>
        <v>360</v>
      </c>
      <c r="C28509" s="815">
        <f t="shared" si="1854"/>
        <v>6</v>
      </c>
      <c r="D28509" s="815">
        <f t="shared" si="1857"/>
        <v>351</v>
      </c>
      <c r="E28509" s="815">
        <v>2037</v>
      </c>
    </row>
    <row r="28510" spans="1:5">
      <c r="A28510" s="816">
        <f t="shared" si="1856"/>
        <v>50401</v>
      </c>
      <c r="B28510" s="815">
        <f t="shared" si="1853"/>
        <v>361</v>
      </c>
      <c r="C28510" s="815">
        <f t="shared" si="1854"/>
        <v>5</v>
      </c>
      <c r="D28510" s="815">
        <f t="shared" si="1857"/>
        <v>350</v>
      </c>
      <c r="E28510" s="815">
        <v>2037</v>
      </c>
    </row>
    <row r="28511" spans="1:5">
      <c r="A28511" s="816">
        <f t="shared" si="1856"/>
        <v>50402</v>
      </c>
      <c r="B28511" s="815">
        <f t="shared" si="1853"/>
        <v>362</v>
      </c>
      <c r="C28511" s="815">
        <f t="shared" si="1854"/>
        <v>4</v>
      </c>
      <c r="D28511" s="815">
        <f t="shared" si="1857"/>
        <v>349</v>
      </c>
      <c r="E28511" s="815">
        <v>2037</v>
      </c>
    </row>
    <row r="28512" spans="1:5">
      <c r="A28512" s="816">
        <f t="shared" si="1856"/>
        <v>50403</v>
      </c>
      <c r="B28512" s="815">
        <f t="shared" si="1853"/>
        <v>363</v>
      </c>
      <c r="C28512" s="815">
        <f t="shared" si="1854"/>
        <v>3</v>
      </c>
      <c r="D28512" s="815">
        <f t="shared" si="1857"/>
        <v>348</v>
      </c>
      <c r="E28512" s="815">
        <v>2037</v>
      </c>
    </row>
    <row r="28513" spans="1:5">
      <c r="A28513" s="816">
        <f t="shared" si="1856"/>
        <v>50404</v>
      </c>
      <c r="B28513" s="815">
        <f t="shared" si="1853"/>
        <v>364</v>
      </c>
      <c r="C28513" s="815">
        <f t="shared" si="1854"/>
        <v>2</v>
      </c>
      <c r="D28513" s="815">
        <f t="shared" si="1857"/>
        <v>347</v>
      </c>
      <c r="E28513" s="815">
        <v>2037</v>
      </c>
    </row>
    <row r="28514" spans="1:5">
      <c r="A28514" s="816">
        <f t="shared" si="1856"/>
        <v>50405</v>
      </c>
      <c r="B28514" s="815">
        <f t="shared" si="1853"/>
        <v>365</v>
      </c>
      <c r="C28514" s="815">
        <f t="shared" si="1854"/>
        <v>1</v>
      </c>
      <c r="D28514" s="815">
        <f t="shared" si="1857"/>
        <v>346</v>
      </c>
      <c r="E28514" s="815">
        <v>2037</v>
      </c>
    </row>
    <row r="28515" spans="1:5">
      <c r="A28515" s="816">
        <f t="shared" si="1856"/>
        <v>50406</v>
      </c>
      <c r="B28515" s="815">
        <v>1</v>
      </c>
      <c r="C28515" s="815">
        <v>365</v>
      </c>
      <c r="D28515" s="815">
        <f t="shared" si="1857"/>
        <v>345</v>
      </c>
      <c r="E28515" s="815">
        <v>2038</v>
      </c>
    </row>
    <row r="28516" spans="1:5">
      <c r="A28516" s="816">
        <f t="shared" si="1856"/>
        <v>50407</v>
      </c>
      <c r="B28516" s="815">
        <f t="shared" si="1856"/>
        <v>2</v>
      </c>
      <c r="C28516" s="815">
        <f t="shared" ref="C28516:C28559" si="1858">C28515-1</f>
        <v>364</v>
      </c>
      <c r="D28516" s="815">
        <f t="shared" si="1857"/>
        <v>344</v>
      </c>
      <c r="E28516" s="815">
        <v>2038</v>
      </c>
    </row>
    <row r="28517" spans="1:5">
      <c r="A28517" s="816">
        <f t="shared" si="1856"/>
        <v>50408</v>
      </c>
      <c r="B28517" s="815">
        <f t="shared" ref="B28517:B28559" si="1859">B28516+1</f>
        <v>3</v>
      </c>
      <c r="C28517" s="815">
        <f t="shared" si="1858"/>
        <v>363</v>
      </c>
      <c r="D28517" s="815">
        <f t="shared" si="1857"/>
        <v>343</v>
      </c>
      <c r="E28517" s="815">
        <v>2038</v>
      </c>
    </row>
    <row r="28518" spans="1:5">
      <c r="A28518" s="816">
        <f t="shared" si="1856"/>
        <v>50409</v>
      </c>
      <c r="B28518" s="815">
        <f t="shared" si="1859"/>
        <v>4</v>
      </c>
      <c r="C28518" s="815">
        <f t="shared" si="1858"/>
        <v>362</v>
      </c>
      <c r="D28518" s="815">
        <f t="shared" si="1857"/>
        <v>342</v>
      </c>
      <c r="E28518" s="815">
        <v>2038</v>
      </c>
    </row>
    <row r="28519" spans="1:5">
      <c r="A28519" s="816">
        <f t="shared" si="1856"/>
        <v>50410</v>
      </c>
      <c r="B28519" s="815">
        <f t="shared" si="1859"/>
        <v>5</v>
      </c>
      <c r="C28519" s="815">
        <f t="shared" si="1858"/>
        <v>361</v>
      </c>
      <c r="D28519" s="815">
        <f t="shared" si="1857"/>
        <v>341</v>
      </c>
      <c r="E28519" s="815">
        <v>2038</v>
      </c>
    </row>
    <row r="28520" spans="1:5">
      <c r="A28520" s="816">
        <f t="shared" si="1856"/>
        <v>50411</v>
      </c>
      <c r="B28520" s="815">
        <f t="shared" si="1859"/>
        <v>6</v>
      </c>
      <c r="C28520" s="815">
        <f t="shared" si="1858"/>
        <v>360</v>
      </c>
      <c r="D28520" s="815">
        <f t="shared" si="1857"/>
        <v>340</v>
      </c>
      <c r="E28520" s="815">
        <v>2038</v>
      </c>
    </row>
    <row r="28521" spans="1:5">
      <c r="A28521" s="816">
        <f t="shared" si="1856"/>
        <v>50412</v>
      </c>
      <c r="B28521" s="815">
        <f t="shared" si="1859"/>
        <v>7</v>
      </c>
      <c r="C28521" s="815">
        <f t="shared" si="1858"/>
        <v>359</v>
      </c>
      <c r="D28521" s="815">
        <f t="shared" si="1857"/>
        <v>339</v>
      </c>
      <c r="E28521" s="815">
        <v>2038</v>
      </c>
    </row>
    <row r="28522" spans="1:5">
      <c r="A28522" s="816">
        <f t="shared" si="1856"/>
        <v>50413</v>
      </c>
      <c r="B28522" s="815">
        <f t="shared" si="1859"/>
        <v>8</v>
      </c>
      <c r="C28522" s="815">
        <f t="shared" si="1858"/>
        <v>358</v>
      </c>
      <c r="D28522" s="815">
        <f t="shared" si="1857"/>
        <v>338</v>
      </c>
      <c r="E28522" s="815">
        <v>2038</v>
      </c>
    </row>
    <row r="28523" spans="1:5">
      <c r="A28523" s="816">
        <f t="shared" si="1856"/>
        <v>50414</v>
      </c>
      <c r="B28523" s="815">
        <f t="shared" si="1859"/>
        <v>9</v>
      </c>
      <c r="C28523" s="815">
        <f t="shared" si="1858"/>
        <v>357</v>
      </c>
      <c r="D28523" s="815">
        <f t="shared" si="1857"/>
        <v>337</v>
      </c>
      <c r="E28523" s="815">
        <v>2038</v>
      </c>
    </row>
    <row r="28524" spans="1:5">
      <c r="A28524" s="816">
        <f t="shared" si="1856"/>
        <v>50415</v>
      </c>
      <c r="B28524" s="815">
        <f t="shared" si="1859"/>
        <v>10</v>
      </c>
      <c r="C28524" s="815">
        <f t="shared" si="1858"/>
        <v>356</v>
      </c>
      <c r="D28524" s="815">
        <f t="shared" si="1857"/>
        <v>336</v>
      </c>
      <c r="E28524" s="815">
        <v>2038</v>
      </c>
    </row>
    <row r="28525" spans="1:5">
      <c r="A28525" s="816">
        <f t="shared" si="1856"/>
        <v>50416</v>
      </c>
      <c r="B28525" s="815">
        <f t="shared" si="1859"/>
        <v>11</v>
      </c>
      <c r="C28525" s="815">
        <f t="shared" si="1858"/>
        <v>355</v>
      </c>
      <c r="D28525" s="815">
        <f t="shared" si="1857"/>
        <v>335</v>
      </c>
      <c r="E28525" s="815">
        <v>2038</v>
      </c>
    </row>
    <row r="28526" spans="1:5">
      <c r="A28526" s="816">
        <f t="shared" si="1856"/>
        <v>50417</v>
      </c>
      <c r="B28526" s="815">
        <f t="shared" si="1859"/>
        <v>12</v>
      </c>
      <c r="C28526" s="815">
        <f t="shared" si="1858"/>
        <v>354</v>
      </c>
      <c r="D28526" s="815">
        <f t="shared" si="1857"/>
        <v>334</v>
      </c>
      <c r="E28526" s="815">
        <v>2038</v>
      </c>
    </row>
    <row r="28527" spans="1:5">
      <c r="A28527" s="816">
        <f t="shared" si="1856"/>
        <v>50418</v>
      </c>
      <c r="B28527" s="815">
        <f t="shared" si="1859"/>
        <v>13</v>
      </c>
      <c r="C28527" s="815">
        <f t="shared" si="1858"/>
        <v>353</v>
      </c>
      <c r="D28527" s="815">
        <f t="shared" si="1857"/>
        <v>333</v>
      </c>
      <c r="E28527" s="815">
        <v>2038</v>
      </c>
    </row>
    <row r="28528" spans="1:5">
      <c r="A28528" s="816">
        <f t="shared" si="1856"/>
        <v>50419</v>
      </c>
      <c r="B28528" s="815">
        <f t="shared" si="1859"/>
        <v>14</v>
      </c>
      <c r="C28528" s="815">
        <f t="shared" si="1858"/>
        <v>352</v>
      </c>
      <c r="D28528" s="815">
        <f t="shared" si="1857"/>
        <v>332</v>
      </c>
      <c r="E28528" s="815">
        <v>2038</v>
      </c>
    </row>
    <row r="28529" spans="1:5">
      <c r="A28529" s="816">
        <f t="shared" si="1856"/>
        <v>50420</v>
      </c>
      <c r="B28529" s="815">
        <f t="shared" si="1859"/>
        <v>15</v>
      </c>
      <c r="C28529" s="815">
        <f t="shared" si="1858"/>
        <v>351</v>
      </c>
      <c r="D28529" s="815">
        <f t="shared" si="1857"/>
        <v>331</v>
      </c>
      <c r="E28529" s="815">
        <v>2038</v>
      </c>
    </row>
    <row r="28530" spans="1:5">
      <c r="A28530" s="816">
        <f t="shared" si="1856"/>
        <v>50421</v>
      </c>
      <c r="B28530" s="815">
        <f t="shared" si="1859"/>
        <v>16</v>
      </c>
      <c r="C28530" s="815">
        <f t="shared" si="1858"/>
        <v>350</v>
      </c>
      <c r="D28530" s="815">
        <f t="shared" si="1857"/>
        <v>330</v>
      </c>
      <c r="E28530" s="815">
        <v>2038</v>
      </c>
    </row>
    <row r="28531" spans="1:5">
      <c r="A28531" s="816">
        <f t="shared" ref="A28531:A28594" si="1860">A28530+1</f>
        <v>50422</v>
      </c>
      <c r="B28531" s="815">
        <f t="shared" si="1859"/>
        <v>17</v>
      </c>
      <c r="C28531" s="815">
        <f t="shared" si="1858"/>
        <v>349</v>
      </c>
      <c r="D28531" s="815">
        <f t="shared" si="1857"/>
        <v>329</v>
      </c>
      <c r="E28531" s="815">
        <v>2038</v>
      </c>
    </row>
    <row r="28532" spans="1:5">
      <c r="A28532" s="816">
        <f t="shared" si="1860"/>
        <v>50423</v>
      </c>
      <c r="B28532" s="815">
        <f t="shared" si="1859"/>
        <v>18</v>
      </c>
      <c r="C28532" s="815">
        <f t="shared" si="1858"/>
        <v>348</v>
      </c>
      <c r="D28532" s="815">
        <f t="shared" si="1857"/>
        <v>328</v>
      </c>
      <c r="E28532" s="815">
        <v>2038</v>
      </c>
    </row>
    <row r="28533" spans="1:5">
      <c r="A28533" s="816">
        <f t="shared" si="1860"/>
        <v>50424</v>
      </c>
      <c r="B28533" s="815">
        <f t="shared" si="1859"/>
        <v>19</v>
      </c>
      <c r="C28533" s="815">
        <f t="shared" si="1858"/>
        <v>347</v>
      </c>
      <c r="D28533" s="815">
        <f t="shared" si="1857"/>
        <v>327</v>
      </c>
      <c r="E28533" s="815">
        <v>2038</v>
      </c>
    </row>
    <row r="28534" spans="1:5">
      <c r="A28534" s="816">
        <f t="shared" si="1860"/>
        <v>50425</v>
      </c>
      <c r="B28534" s="815">
        <f t="shared" si="1859"/>
        <v>20</v>
      </c>
      <c r="C28534" s="815">
        <f t="shared" si="1858"/>
        <v>346</v>
      </c>
      <c r="D28534" s="815">
        <f t="shared" si="1857"/>
        <v>326</v>
      </c>
      <c r="E28534" s="815">
        <v>2038</v>
      </c>
    </row>
    <row r="28535" spans="1:5">
      <c r="A28535" s="816">
        <f t="shared" si="1860"/>
        <v>50426</v>
      </c>
      <c r="B28535" s="815">
        <f t="shared" si="1859"/>
        <v>21</v>
      </c>
      <c r="C28535" s="815">
        <f t="shared" si="1858"/>
        <v>345</v>
      </c>
      <c r="D28535" s="815">
        <f t="shared" si="1857"/>
        <v>325</v>
      </c>
      <c r="E28535" s="815">
        <v>2038</v>
      </c>
    </row>
    <row r="28536" spans="1:5">
      <c r="A28536" s="816">
        <f t="shared" si="1860"/>
        <v>50427</v>
      </c>
      <c r="B28536" s="815">
        <f t="shared" si="1859"/>
        <v>22</v>
      </c>
      <c r="C28536" s="815">
        <f t="shared" si="1858"/>
        <v>344</v>
      </c>
      <c r="D28536" s="815">
        <f t="shared" si="1857"/>
        <v>324</v>
      </c>
      <c r="E28536" s="815">
        <v>2038</v>
      </c>
    </row>
    <row r="28537" spans="1:5">
      <c r="A28537" s="816">
        <f t="shared" si="1860"/>
        <v>50428</v>
      </c>
      <c r="B28537" s="815">
        <f t="shared" si="1859"/>
        <v>23</v>
      </c>
      <c r="C28537" s="815">
        <f t="shared" si="1858"/>
        <v>343</v>
      </c>
      <c r="D28537" s="815">
        <f t="shared" si="1857"/>
        <v>323</v>
      </c>
      <c r="E28537" s="815">
        <v>2038</v>
      </c>
    </row>
    <row r="28538" spans="1:5">
      <c r="A28538" s="816">
        <f t="shared" si="1860"/>
        <v>50429</v>
      </c>
      <c r="B28538" s="815">
        <f t="shared" si="1859"/>
        <v>24</v>
      </c>
      <c r="C28538" s="815">
        <f t="shared" si="1858"/>
        <v>342</v>
      </c>
      <c r="D28538" s="815">
        <f t="shared" si="1857"/>
        <v>322</v>
      </c>
      <c r="E28538" s="815">
        <v>2038</v>
      </c>
    </row>
    <row r="28539" spans="1:5">
      <c r="A28539" s="816">
        <f t="shared" si="1860"/>
        <v>50430</v>
      </c>
      <c r="B28539" s="815">
        <f t="shared" si="1859"/>
        <v>25</v>
      </c>
      <c r="C28539" s="815">
        <f t="shared" si="1858"/>
        <v>341</v>
      </c>
      <c r="D28539" s="815">
        <f t="shared" si="1857"/>
        <v>321</v>
      </c>
      <c r="E28539" s="815">
        <v>2038</v>
      </c>
    </row>
    <row r="28540" spans="1:5">
      <c r="A28540" s="816">
        <f t="shared" si="1860"/>
        <v>50431</v>
      </c>
      <c r="B28540" s="815">
        <f t="shared" si="1859"/>
        <v>26</v>
      </c>
      <c r="C28540" s="815">
        <f t="shared" si="1858"/>
        <v>340</v>
      </c>
      <c r="D28540" s="815">
        <f t="shared" si="1857"/>
        <v>320</v>
      </c>
      <c r="E28540" s="815">
        <v>2038</v>
      </c>
    </row>
    <row r="28541" spans="1:5">
      <c r="A28541" s="816">
        <f t="shared" si="1860"/>
        <v>50432</v>
      </c>
      <c r="B28541" s="815">
        <f t="shared" si="1859"/>
        <v>27</v>
      </c>
      <c r="C28541" s="815">
        <f t="shared" si="1858"/>
        <v>339</v>
      </c>
      <c r="D28541" s="815">
        <f t="shared" si="1857"/>
        <v>319</v>
      </c>
      <c r="E28541" s="815">
        <v>2038</v>
      </c>
    </row>
    <row r="28542" spans="1:5">
      <c r="A28542" s="816">
        <f t="shared" si="1860"/>
        <v>50433</v>
      </c>
      <c r="B28542" s="815">
        <f t="shared" si="1859"/>
        <v>28</v>
      </c>
      <c r="C28542" s="815">
        <f t="shared" si="1858"/>
        <v>338</v>
      </c>
      <c r="D28542" s="815">
        <f t="shared" si="1857"/>
        <v>318</v>
      </c>
      <c r="E28542" s="815">
        <v>2038</v>
      </c>
    </row>
    <row r="28543" spans="1:5">
      <c r="A28543" s="816">
        <f t="shared" si="1860"/>
        <v>50434</v>
      </c>
      <c r="B28543" s="815">
        <f t="shared" si="1859"/>
        <v>29</v>
      </c>
      <c r="C28543" s="815">
        <f t="shared" si="1858"/>
        <v>337</v>
      </c>
      <c r="D28543" s="815">
        <f t="shared" si="1857"/>
        <v>317</v>
      </c>
      <c r="E28543" s="815">
        <v>2038</v>
      </c>
    </row>
    <row r="28544" spans="1:5">
      <c r="A28544" s="816">
        <f t="shared" si="1860"/>
        <v>50435</v>
      </c>
      <c r="B28544" s="815">
        <f t="shared" si="1859"/>
        <v>30</v>
      </c>
      <c r="C28544" s="815">
        <f t="shared" si="1858"/>
        <v>336</v>
      </c>
      <c r="D28544" s="815">
        <f t="shared" si="1857"/>
        <v>316</v>
      </c>
      <c r="E28544" s="815">
        <v>2038</v>
      </c>
    </row>
    <row r="28545" spans="1:5">
      <c r="A28545" s="816">
        <f t="shared" si="1860"/>
        <v>50436</v>
      </c>
      <c r="B28545" s="815">
        <f t="shared" si="1859"/>
        <v>31</v>
      </c>
      <c r="C28545" s="815">
        <f t="shared" si="1858"/>
        <v>335</v>
      </c>
      <c r="D28545" s="815">
        <f t="shared" si="1857"/>
        <v>315</v>
      </c>
      <c r="E28545" s="815">
        <v>2038</v>
      </c>
    </row>
    <row r="28546" spans="1:5">
      <c r="A28546" s="816">
        <f t="shared" si="1860"/>
        <v>50437</v>
      </c>
      <c r="B28546" s="815">
        <f t="shared" si="1859"/>
        <v>32</v>
      </c>
      <c r="C28546" s="815">
        <f t="shared" si="1858"/>
        <v>334</v>
      </c>
      <c r="D28546" s="815">
        <f t="shared" si="1857"/>
        <v>314</v>
      </c>
      <c r="E28546" s="815">
        <v>2038</v>
      </c>
    </row>
    <row r="28547" spans="1:5">
      <c r="A28547" s="816">
        <f t="shared" si="1860"/>
        <v>50438</v>
      </c>
      <c r="B28547" s="815">
        <f t="shared" si="1859"/>
        <v>33</v>
      </c>
      <c r="C28547" s="815">
        <f t="shared" si="1858"/>
        <v>333</v>
      </c>
      <c r="D28547" s="815">
        <f t="shared" si="1857"/>
        <v>313</v>
      </c>
      <c r="E28547" s="815">
        <v>2038</v>
      </c>
    </row>
    <row r="28548" spans="1:5">
      <c r="A28548" s="816">
        <f t="shared" si="1860"/>
        <v>50439</v>
      </c>
      <c r="B28548" s="815">
        <f t="shared" si="1859"/>
        <v>34</v>
      </c>
      <c r="C28548" s="815">
        <f t="shared" si="1858"/>
        <v>332</v>
      </c>
      <c r="D28548" s="815">
        <f t="shared" si="1857"/>
        <v>312</v>
      </c>
      <c r="E28548" s="815">
        <v>2038</v>
      </c>
    </row>
    <row r="28549" spans="1:5">
      <c r="A28549" s="816">
        <f t="shared" si="1860"/>
        <v>50440</v>
      </c>
      <c r="B28549" s="815">
        <f t="shared" si="1859"/>
        <v>35</v>
      </c>
      <c r="C28549" s="815">
        <f t="shared" si="1858"/>
        <v>331</v>
      </c>
      <c r="D28549" s="815">
        <f t="shared" si="1857"/>
        <v>311</v>
      </c>
      <c r="E28549" s="815">
        <v>2038</v>
      </c>
    </row>
    <row r="28550" spans="1:5">
      <c r="A28550" s="816">
        <f t="shared" si="1860"/>
        <v>50441</v>
      </c>
      <c r="B28550" s="815">
        <f t="shared" si="1859"/>
        <v>36</v>
      </c>
      <c r="C28550" s="815">
        <f t="shared" si="1858"/>
        <v>330</v>
      </c>
      <c r="D28550" s="815">
        <f t="shared" si="1857"/>
        <v>310</v>
      </c>
      <c r="E28550" s="815">
        <v>2038</v>
      </c>
    </row>
    <row r="28551" spans="1:5">
      <c r="A28551" s="816">
        <f t="shared" si="1860"/>
        <v>50442</v>
      </c>
      <c r="B28551" s="815">
        <f t="shared" si="1859"/>
        <v>37</v>
      </c>
      <c r="C28551" s="815">
        <f t="shared" si="1858"/>
        <v>329</v>
      </c>
      <c r="D28551" s="815">
        <f t="shared" si="1857"/>
        <v>309</v>
      </c>
      <c r="E28551" s="815">
        <v>2038</v>
      </c>
    </row>
    <row r="28552" spans="1:5">
      <c r="A28552" s="816">
        <f t="shared" si="1860"/>
        <v>50443</v>
      </c>
      <c r="B28552" s="815">
        <f t="shared" si="1859"/>
        <v>38</v>
      </c>
      <c r="C28552" s="815">
        <f t="shared" si="1858"/>
        <v>328</v>
      </c>
      <c r="D28552" s="815">
        <f t="shared" si="1857"/>
        <v>308</v>
      </c>
      <c r="E28552" s="815">
        <v>2038</v>
      </c>
    </row>
    <row r="28553" spans="1:5">
      <c r="A28553" s="816">
        <f t="shared" si="1860"/>
        <v>50444</v>
      </c>
      <c r="B28553" s="815">
        <f t="shared" si="1859"/>
        <v>39</v>
      </c>
      <c r="C28553" s="815">
        <f t="shared" si="1858"/>
        <v>327</v>
      </c>
      <c r="D28553" s="815">
        <f t="shared" si="1857"/>
        <v>307</v>
      </c>
      <c r="E28553" s="815">
        <v>2038</v>
      </c>
    </row>
    <row r="28554" spans="1:5">
      <c r="A28554" s="816">
        <f t="shared" si="1860"/>
        <v>50445</v>
      </c>
      <c r="B28554" s="815">
        <f t="shared" si="1859"/>
        <v>40</v>
      </c>
      <c r="C28554" s="815">
        <f t="shared" si="1858"/>
        <v>326</v>
      </c>
      <c r="D28554" s="815">
        <f t="shared" si="1857"/>
        <v>306</v>
      </c>
      <c r="E28554" s="815">
        <v>2038</v>
      </c>
    </row>
    <row r="28555" spans="1:5">
      <c r="A28555" s="816">
        <f t="shared" si="1860"/>
        <v>50446</v>
      </c>
      <c r="B28555" s="815">
        <f t="shared" si="1859"/>
        <v>41</v>
      </c>
      <c r="C28555" s="815">
        <f t="shared" si="1858"/>
        <v>325</v>
      </c>
      <c r="D28555" s="815">
        <f t="shared" si="1857"/>
        <v>305</v>
      </c>
      <c r="E28555" s="815">
        <v>2038</v>
      </c>
    </row>
    <row r="28556" spans="1:5">
      <c r="A28556" s="816">
        <f t="shared" si="1860"/>
        <v>50447</v>
      </c>
      <c r="B28556" s="815">
        <f t="shared" si="1859"/>
        <v>42</v>
      </c>
      <c r="C28556" s="815">
        <f t="shared" si="1858"/>
        <v>324</v>
      </c>
      <c r="D28556" s="815">
        <f t="shared" si="1857"/>
        <v>304</v>
      </c>
      <c r="E28556" s="815">
        <v>2038</v>
      </c>
    </row>
    <row r="28557" spans="1:5">
      <c r="A28557" s="816">
        <f t="shared" si="1860"/>
        <v>50448</v>
      </c>
      <c r="B28557" s="815">
        <f t="shared" si="1859"/>
        <v>43</v>
      </c>
      <c r="C28557" s="815">
        <f t="shared" si="1858"/>
        <v>323</v>
      </c>
      <c r="D28557" s="815">
        <f t="shared" si="1857"/>
        <v>303</v>
      </c>
      <c r="E28557" s="815">
        <v>2038</v>
      </c>
    </row>
    <row r="28558" spans="1:5">
      <c r="A28558" s="816">
        <f t="shared" si="1860"/>
        <v>50449</v>
      </c>
      <c r="B28558" s="815">
        <f t="shared" si="1859"/>
        <v>44</v>
      </c>
      <c r="C28558" s="815">
        <f t="shared" si="1858"/>
        <v>322</v>
      </c>
      <c r="D28558" s="815">
        <f t="shared" si="1857"/>
        <v>302</v>
      </c>
      <c r="E28558" s="815">
        <v>2038</v>
      </c>
    </row>
    <row r="28559" spans="1:5">
      <c r="A28559" s="816">
        <f t="shared" si="1860"/>
        <v>50450</v>
      </c>
      <c r="B28559" s="815">
        <f t="shared" si="1859"/>
        <v>45</v>
      </c>
      <c r="C28559" s="815">
        <f t="shared" si="1858"/>
        <v>321</v>
      </c>
      <c r="D28559" s="815">
        <f t="shared" si="1857"/>
        <v>301</v>
      </c>
      <c r="E28559" s="815">
        <v>2038</v>
      </c>
    </row>
    <row r="28560" spans="1:5">
      <c r="A28560" s="816">
        <f t="shared" si="1860"/>
        <v>50451</v>
      </c>
      <c r="B28560" s="815">
        <f t="shared" ref="B28560:B28623" si="1861">B28559+1</f>
        <v>46</v>
      </c>
      <c r="C28560" s="815">
        <f t="shared" ref="C28560:C28623" si="1862">C28559-1</f>
        <v>320</v>
      </c>
      <c r="D28560" s="815">
        <f t="shared" ref="D28560:D28623" si="1863">D28559-1</f>
        <v>300</v>
      </c>
      <c r="E28560" s="815">
        <v>2038</v>
      </c>
    </row>
    <row r="28561" spans="1:5">
      <c r="A28561" s="816">
        <f t="shared" si="1860"/>
        <v>50452</v>
      </c>
      <c r="B28561" s="815">
        <f t="shared" si="1861"/>
        <v>47</v>
      </c>
      <c r="C28561" s="815">
        <f t="shared" si="1862"/>
        <v>319</v>
      </c>
      <c r="D28561" s="815">
        <f t="shared" si="1863"/>
        <v>299</v>
      </c>
      <c r="E28561" s="815">
        <v>2038</v>
      </c>
    </row>
    <row r="28562" spans="1:5">
      <c r="A28562" s="816">
        <f t="shared" si="1860"/>
        <v>50453</v>
      </c>
      <c r="B28562" s="815">
        <f t="shared" si="1861"/>
        <v>48</v>
      </c>
      <c r="C28562" s="815">
        <f t="shared" si="1862"/>
        <v>318</v>
      </c>
      <c r="D28562" s="815">
        <f t="shared" si="1863"/>
        <v>298</v>
      </c>
      <c r="E28562" s="815">
        <v>2038</v>
      </c>
    </row>
    <row r="28563" spans="1:5">
      <c r="A28563" s="816">
        <f t="shared" si="1860"/>
        <v>50454</v>
      </c>
      <c r="B28563" s="815">
        <f t="shared" si="1861"/>
        <v>49</v>
      </c>
      <c r="C28563" s="815">
        <f t="shared" si="1862"/>
        <v>317</v>
      </c>
      <c r="D28563" s="815">
        <f t="shared" si="1863"/>
        <v>297</v>
      </c>
      <c r="E28563" s="815">
        <v>2038</v>
      </c>
    </row>
    <row r="28564" spans="1:5">
      <c r="A28564" s="816">
        <f t="shared" si="1860"/>
        <v>50455</v>
      </c>
      <c r="B28564" s="815">
        <f t="shared" si="1861"/>
        <v>50</v>
      </c>
      <c r="C28564" s="815">
        <f t="shared" si="1862"/>
        <v>316</v>
      </c>
      <c r="D28564" s="815">
        <f t="shared" si="1863"/>
        <v>296</v>
      </c>
      <c r="E28564" s="815">
        <v>2038</v>
      </c>
    </row>
    <row r="28565" spans="1:5">
      <c r="A28565" s="816">
        <f t="shared" si="1860"/>
        <v>50456</v>
      </c>
      <c r="B28565" s="815">
        <f t="shared" si="1861"/>
        <v>51</v>
      </c>
      <c r="C28565" s="815">
        <f t="shared" si="1862"/>
        <v>315</v>
      </c>
      <c r="D28565" s="815">
        <f t="shared" si="1863"/>
        <v>295</v>
      </c>
      <c r="E28565" s="815">
        <v>2038</v>
      </c>
    </row>
    <row r="28566" spans="1:5">
      <c r="A28566" s="816">
        <f t="shared" si="1860"/>
        <v>50457</v>
      </c>
      <c r="B28566" s="815">
        <f t="shared" si="1861"/>
        <v>52</v>
      </c>
      <c r="C28566" s="815">
        <f t="shared" si="1862"/>
        <v>314</v>
      </c>
      <c r="D28566" s="815">
        <f t="shared" si="1863"/>
        <v>294</v>
      </c>
      <c r="E28566" s="815">
        <v>2038</v>
      </c>
    </row>
    <row r="28567" spans="1:5">
      <c r="A28567" s="816">
        <f t="shared" si="1860"/>
        <v>50458</v>
      </c>
      <c r="B28567" s="815">
        <f t="shared" si="1861"/>
        <v>53</v>
      </c>
      <c r="C28567" s="815">
        <f t="shared" si="1862"/>
        <v>313</v>
      </c>
      <c r="D28567" s="815">
        <f t="shared" si="1863"/>
        <v>293</v>
      </c>
      <c r="E28567" s="815">
        <v>2038</v>
      </c>
    </row>
    <row r="28568" spans="1:5">
      <c r="A28568" s="816">
        <f t="shared" si="1860"/>
        <v>50459</v>
      </c>
      <c r="B28568" s="815">
        <f t="shared" si="1861"/>
        <v>54</v>
      </c>
      <c r="C28568" s="815">
        <f t="shared" si="1862"/>
        <v>312</v>
      </c>
      <c r="D28568" s="815">
        <f t="shared" si="1863"/>
        <v>292</v>
      </c>
      <c r="E28568" s="815">
        <v>2038</v>
      </c>
    </row>
    <row r="28569" spans="1:5">
      <c r="A28569" s="816">
        <f t="shared" si="1860"/>
        <v>50460</v>
      </c>
      <c r="B28569" s="815">
        <f t="shared" si="1861"/>
        <v>55</v>
      </c>
      <c r="C28569" s="815">
        <f t="shared" si="1862"/>
        <v>311</v>
      </c>
      <c r="D28569" s="815">
        <f t="shared" si="1863"/>
        <v>291</v>
      </c>
      <c r="E28569" s="815">
        <v>2038</v>
      </c>
    </row>
    <row r="28570" spans="1:5">
      <c r="A28570" s="816">
        <f t="shared" si="1860"/>
        <v>50461</v>
      </c>
      <c r="B28570" s="815">
        <f t="shared" si="1861"/>
        <v>56</v>
      </c>
      <c r="C28570" s="815">
        <f t="shared" si="1862"/>
        <v>310</v>
      </c>
      <c r="D28570" s="815">
        <f t="shared" si="1863"/>
        <v>290</v>
      </c>
      <c r="E28570" s="815">
        <v>2038</v>
      </c>
    </row>
    <row r="28571" spans="1:5">
      <c r="A28571" s="816">
        <f t="shared" si="1860"/>
        <v>50462</v>
      </c>
      <c r="B28571" s="815">
        <f t="shared" si="1861"/>
        <v>57</v>
      </c>
      <c r="C28571" s="815">
        <f t="shared" si="1862"/>
        <v>309</v>
      </c>
      <c r="D28571" s="815">
        <f t="shared" si="1863"/>
        <v>289</v>
      </c>
      <c r="E28571" s="815">
        <v>2038</v>
      </c>
    </row>
    <row r="28572" spans="1:5">
      <c r="A28572" s="816">
        <f t="shared" si="1860"/>
        <v>50463</v>
      </c>
      <c r="B28572" s="815">
        <f t="shared" si="1861"/>
        <v>58</v>
      </c>
      <c r="C28572" s="815">
        <f t="shared" si="1862"/>
        <v>308</v>
      </c>
      <c r="D28572" s="815">
        <f t="shared" si="1863"/>
        <v>288</v>
      </c>
      <c r="E28572" s="815">
        <v>2038</v>
      </c>
    </row>
    <row r="28573" spans="1:5">
      <c r="A28573" s="816">
        <f t="shared" si="1860"/>
        <v>50464</v>
      </c>
      <c r="B28573" s="815">
        <f t="shared" si="1861"/>
        <v>59</v>
      </c>
      <c r="C28573" s="815">
        <f t="shared" si="1862"/>
        <v>307</v>
      </c>
      <c r="D28573" s="815">
        <f t="shared" si="1863"/>
        <v>287</v>
      </c>
      <c r="E28573" s="815">
        <v>2038</v>
      </c>
    </row>
    <row r="28574" spans="1:5">
      <c r="A28574" s="816">
        <f t="shared" si="1860"/>
        <v>50465</v>
      </c>
      <c r="B28574" s="815">
        <f t="shared" si="1861"/>
        <v>60</v>
      </c>
      <c r="C28574" s="815">
        <f t="shared" si="1862"/>
        <v>306</v>
      </c>
      <c r="D28574" s="815">
        <f t="shared" si="1863"/>
        <v>286</v>
      </c>
      <c r="E28574" s="815">
        <v>2038</v>
      </c>
    </row>
    <row r="28575" spans="1:5">
      <c r="A28575" s="816">
        <f t="shared" si="1860"/>
        <v>50466</v>
      </c>
      <c r="B28575" s="815">
        <f t="shared" si="1861"/>
        <v>61</v>
      </c>
      <c r="C28575" s="815">
        <f t="shared" si="1862"/>
        <v>305</v>
      </c>
      <c r="D28575" s="815">
        <f t="shared" si="1863"/>
        <v>285</v>
      </c>
      <c r="E28575" s="815">
        <v>2038</v>
      </c>
    </row>
    <row r="28576" spans="1:5">
      <c r="A28576" s="816">
        <f t="shared" si="1860"/>
        <v>50467</v>
      </c>
      <c r="B28576" s="815">
        <f t="shared" si="1861"/>
        <v>62</v>
      </c>
      <c r="C28576" s="815">
        <f t="shared" si="1862"/>
        <v>304</v>
      </c>
      <c r="D28576" s="815">
        <f t="shared" si="1863"/>
        <v>284</v>
      </c>
      <c r="E28576" s="815">
        <v>2038</v>
      </c>
    </row>
    <row r="28577" spans="1:5">
      <c r="A28577" s="816">
        <f t="shared" si="1860"/>
        <v>50468</v>
      </c>
      <c r="B28577" s="815">
        <f t="shared" si="1861"/>
        <v>63</v>
      </c>
      <c r="C28577" s="815">
        <f t="shared" si="1862"/>
        <v>303</v>
      </c>
      <c r="D28577" s="815">
        <f t="shared" si="1863"/>
        <v>283</v>
      </c>
      <c r="E28577" s="815">
        <v>2038</v>
      </c>
    </row>
    <row r="28578" spans="1:5">
      <c r="A28578" s="816">
        <f t="shared" si="1860"/>
        <v>50469</v>
      </c>
      <c r="B28578" s="815">
        <f t="shared" si="1861"/>
        <v>64</v>
      </c>
      <c r="C28578" s="815">
        <f t="shared" si="1862"/>
        <v>302</v>
      </c>
      <c r="D28578" s="815">
        <f t="shared" si="1863"/>
        <v>282</v>
      </c>
      <c r="E28578" s="815">
        <v>2038</v>
      </c>
    </row>
    <row r="28579" spans="1:5">
      <c r="A28579" s="816">
        <f t="shared" si="1860"/>
        <v>50470</v>
      </c>
      <c r="B28579" s="815">
        <f t="shared" si="1861"/>
        <v>65</v>
      </c>
      <c r="C28579" s="815">
        <f t="shared" si="1862"/>
        <v>301</v>
      </c>
      <c r="D28579" s="815">
        <f t="shared" si="1863"/>
        <v>281</v>
      </c>
      <c r="E28579" s="815">
        <v>2038</v>
      </c>
    </row>
    <row r="28580" spans="1:5">
      <c r="A28580" s="816">
        <f t="shared" si="1860"/>
        <v>50471</v>
      </c>
      <c r="B28580" s="815">
        <f t="shared" si="1861"/>
        <v>66</v>
      </c>
      <c r="C28580" s="815">
        <f t="shared" si="1862"/>
        <v>300</v>
      </c>
      <c r="D28580" s="815">
        <f t="shared" si="1863"/>
        <v>280</v>
      </c>
      <c r="E28580" s="815">
        <v>2038</v>
      </c>
    </row>
    <row r="28581" spans="1:5">
      <c r="A28581" s="816">
        <f t="shared" si="1860"/>
        <v>50472</v>
      </c>
      <c r="B28581" s="815">
        <f t="shared" si="1861"/>
        <v>67</v>
      </c>
      <c r="C28581" s="815">
        <f t="shared" si="1862"/>
        <v>299</v>
      </c>
      <c r="D28581" s="815">
        <f t="shared" si="1863"/>
        <v>279</v>
      </c>
      <c r="E28581" s="815">
        <v>2038</v>
      </c>
    </row>
    <row r="28582" spans="1:5">
      <c r="A28582" s="816">
        <f t="shared" si="1860"/>
        <v>50473</v>
      </c>
      <c r="B28582" s="815">
        <f t="shared" si="1861"/>
        <v>68</v>
      </c>
      <c r="C28582" s="815">
        <f t="shared" si="1862"/>
        <v>298</v>
      </c>
      <c r="D28582" s="815">
        <f t="shared" si="1863"/>
        <v>278</v>
      </c>
      <c r="E28582" s="815">
        <v>2038</v>
      </c>
    </row>
    <row r="28583" spans="1:5">
      <c r="A28583" s="816">
        <f t="shared" si="1860"/>
        <v>50474</v>
      </c>
      <c r="B28583" s="815">
        <f t="shared" si="1861"/>
        <v>69</v>
      </c>
      <c r="C28583" s="815">
        <f t="shared" si="1862"/>
        <v>297</v>
      </c>
      <c r="D28583" s="815">
        <f t="shared" si="1863"/>
        <v>277</v>
      </c>
      <c r="E28583" s="815">
        <v>2038</v>
      </c>
    </row>
    <row r="28584" spans="1:5">
      <c r="A28584" s="816">
        <f t="shared" si="1860"/>
        <v>50475</v>
      </c>
      <c r="B28584" s="815">
        <f t="shared" si="1861"/>
        <v>70</v>
      </c>
      <c r="C28584" s="815">
        <f t="shared" si="1862"/>
        <v>296</v>
      </c>
      <c r="D28584" s="815">
        <f t="shared" si="1863"/>
        <v>276</v>
      </c>
      <c r="E28584" s="815">
        <v>2038</v>
      </c>
    </row>
    <row r="28585" spans="1:5">
      <c r="A28585" s="816">
        <f t="shared" si="1860"/>
        <v>50476</v>
      </c>
      <c r="B28585" s="815">
        <f t="shared" si="1861"/>
        <v>71</v>
      </c>
      <c r="C28585" s="815">
        <f t="shared" si="1862"/>
        <v>295</v>
      </c>
      <c r="D28585" s="815">
        <f t="shared" si="1863"/>
        <v>275</v>
      </c>
      <c r="E28585" s="815">
        <v>2038</v>
      </c>
    </row>
    <row r="28586" spans="1:5">
      <c r="A28586" s="816">
        <f t="shared" si="1860"/>
        <v>50477</v>
      </c>
      <c r="B28586" s="815">
        <f t="shared" si="1861"/>
        <v>72</v>
      </c>
      <c r="C28586" s="815">
        <f t="shared" si="1862"/>
        <v>294</v>
      </c>
      <c r="D28586" s="815">
        <f t="shared" si="1863"/>
        <v>274</v>
      </c>
      <c r="E28586" s="815">
        <v>2038</v>
      </c>
    </row>
    <row r="28587" spans="1:5">
      <c r="A28587" s="816">
        <f t="shared" si="1860"/>
        <v>50478</v>
      </c>
      <c r="B28587" s="815">
        <f t="shared" si="1861"/>
        <v>73</v>
      </c>
      <c r="C28587" s="815">
        <f t="shared" si="1862"/>
        <v>293</v>
      </c>
      <c r="D28587" s="815">
        <f t="shared" si="1863"/>
        <v>273</v>
      </c>
      <c r="E28587" s="815">
        <v>2038</v>
      </c>
    </row>
    <row r="28588" spans="1:5">
      <c r="A28588" s="816">
        <f t="shared" si="1860"/>
        <v>50479</v>
      </c>
      <c r="B28588" s="815">
        <f t="shared" si="1861"/>
        <v>74</v>
      </c>
      <c r="C28588" s="815">
        <f t="shared" si="1862"/>
        <v>292</v>
      </c>
      <c r="D28588" s="815">
        <f t="shared" si="1863"/>
        <v>272</v>
      </c>
      <c r="E28588" s="815">
        <v>2038</v>
      </c>
    </row>
    <row r="28589" spans="1:5">
      <c r="A28589" s="816">
        <f t="shared" si="1860"/>
        <v>50480</v>
      </c>
      <c r="B28589" s="815">
        <f t="shared" si="1861"/>
        <v>75</v>
      </c>
      <c r="C28589" s="815">
        <f t="shared" si="1862"/>
        <v>291</v>
      </c>
      <c r="D28589" s="815">
        <f t="shared" si="1863"/>
        <v>271</v>
      </c>
      <c r="E28589" s="815">
        <v>2038</v>
      </c>
    </row>
    <row r="28590" spans="1:5">
      <c r="A28590" s="816">
        <f t="shared" si="1860"/>
        <v>50481</v>
      </c>
      <c r="B28590" s="815">
        <f t="shared" si="1861"/>
        <v>76</v>
      </c>
      <c r="C28590" s="815">
        <f t="shared" si="1862"/>
        <v>290</v>
      </c>
      <c r="D28590" s="815">
        <f t="shared" si="1863"/>
        <v>270</v>
      </c>
      <c r="E28590" s="815">
        <v>2038</v>
      </c>
    </row>
    <row r="28591" spans="1:5">
      <c r="A28591" s="816">
        <f t="shared" si="1860"/>
        <v>50482</v>
      </c>
      <c r="B28591" s="815">
        <f t="shared" si="1861"/>
        <v>77</v>
      </c>
      <c r="C28591" s="815">
        <f t="shared" si="1862"/>
        <v>289</v>
      </c>
      <c r="D28591" s="815">
        <f t="shared" si="1863"/>
        <v>269</v>
      </c>
      <c r="E28591" s="815">
        <v>2038</v>
      </c>
    </row>
    <row r="28592" spans="1:5">
      <c r="A28592" s="816">
        <f t="shared" si="1860"/>
        <v>50483</v>
      </c>
      <c r="B28592" s="815">
        <f t="shared" si="1861"/>
        <v>78</v>
      </c>
      <c r="C28592" s="815">
        <f t="shared" si="1862"/>
        <v>288</v>
      </c>
      <c r="D28592" s="815">
        <f t="shared" si="1863"/>
        <v>268</v>
      </c>
      <c r="E28592" s="815">
        <v>2038</v>
      </c>
    </row>
    <row r="28593" spans="1:5">
      <c r="A28593" s="816">
        <f t="shared" si="1860"/>
        <v>50484</v>
      </c>
      <c r="B28593" s="815">
        <f t="shared" si="1861"/>
        <v>79</v>
      </c>
      <c r="C28593" s="815">
        <f t="shared" si="1862"/>
        <v>287</v>
      </c>
      <c r="D28593" s="815">
        <f t="shared" si="1863"/>
        <v>267</v>
      </c>
      <c r="E28593" s="815">
        <v>2038</v>
      </c>
    </row>
    <row r="28594" spans="1:5">
      <c r="A28594" s="816">
        <f t="shared" si="1860"/>
        <v>50485</v>
      </c>
      <c r="B28594" s="815">
        <f t="shared" si="1861"/>
        <v>80</v>
      </c>
      <c r="C28594" s="815">
        <f t="shared" si="1862"/>
        <v>286</v>
      </c>
      <c r="D28594" s="815">
        <f t="shared" si="1863"/>
        <v>266</v>
      </c>
      <c r="E28594" s="815">
        <v>2038</v>
      </c>
    </row>
    <row r="28595" spans="1:5">
      <c r="A28595" s="816">
        <f t="shared" ref="A28595:A28658" si="1864">A28594+1</f>
        <v>50486</v>
      </c>
      <c r="B28595" s="815">
        <f t="shared" si="1861"/>
        <v>81</v>
      </c>
      <c r="C28595" s="815">
        <f t="shared" si="1862"/>
        <v>285</v>
      </c>
      <c r="D28595" s="815">
        <f t="shared" si="1863"/>
        <v>265</v>
      </c>
      <c r="E28595" s="815">
        <v>2038</v>
      </c>
    </row>
    <row r="28596" spans="1:5">
      <c r="A28596" s="816">
        <f t="shared" si="1864"/>
        <v>50487</v>
      </c>
      <c r="B28596" s="815">
        <f t="shared" si="1861"/>
        <v>82</v>
      </c>
      <c r="C28596" s="815">
        <f t="shared" si="1862"/>
        <v>284</v>
      </c>
      <c r="D28596" s="815">
        <f t="shared" si="1863"/>
        <v>264</v>
      </c>
      <c r="E28596" s="815">
        <v>2038</v>
      </c>
    </row>
    <row r="28597" spans="1:5">
      <c r="A28597" s="816">
        <f t="shared" si="1864"/>
        <v>50488</v>
      </c>
      <c r="B28597" s="815">
        <f t="shared" si="1861"/>
        <v>83</v>
      </c>
      <c r="C28597" s="815">
        <f t="shared" si="1862"/>
        <v>283</v>
      </c>
      <c r="D28597" s="815">
        <f t="shared" si="1863"/>
        <v>263</v>
      </c>
      <c r="E28597" s="815">
        <v>2038</v>
      </c>
    </row>
    <row r="28598" spans="1:5">
      <c r="A28598" s="816">
        <f t="shared" si="1864"/>
        <v>50489</v>
      </c>
      <c r="B28598" s="815">
        <f t="shared" si="1861"/>
        <v>84</v>
      </c>
      <c r="C28598" s="815">
        <f t="shared" si="1862"/>
        <v>282</v>
      </c>
      <c r="D28598" s="815">
        <f t="shared" si="1863"/>
        <v>262</v>
      </c>
      <c r="E28598" s="815">
        <v>2038</v>
      </c>
    </row>
    <row r="28599" spans="1:5">
      <c r="A28599" s="816">
        <f t="shared" si="1864"/>
        <v>50490</v>
      </c>
      <c r="B28599" s="815">
        <f t="shared" si="1861"/>
        <v>85</v>
      </c>
      <c r="C28599" s="815">
        <f t="shared" si="1862"/>
        <v>281</v>
      </c>
      <c r="D28599" s="815">
        <f t="shared" si="1863"/>
        <v>261</v>
      </c>
      <c r="E28599" s="815">
        <v>2038</v>
      </c>
    </row>
    <row r="28600" spans="1:5">
      <c r="A28600" s="816">
        <f t="shared" si="1864"/>
        <v>50491</v>
      </c>
      <c r="B28600" s="815">
        <f t="shared" si="1861"/>
        <v>86</v>
      </c>
      <c r="C28600" s="815">
        <f t="shared" si="1862"/>
        <v>280</v>
      </c>
      <c r="D28600" s="815">
        <f t="shared" si="1863"/>
        <v>260</v>
      </c>
      <c r="E28600" s="815">
        <v>2038</v>
      </c>
    </row>
    <row r="28601" spans="1:5">
      <c r="A28601" s="816">
        <f t="shared" si="1864"/>
        <v>50492</v>
      </c>
      <c r="B28601" s="815">
        <f t="shared" si="1861"/>
        <v>87</v>
      </c>
      <c r="C28601" s="815">
        <f t="shared" si="1862"/>
        <v>279</v>
      </c>
      <c r="D28601" s="815">
        <f t="shared" si="1863"/>
        <v>259</v>
      </c>
      <c r="E28601" s="815">
        <v>2038</v>
      </c>
    </row>
    <row r="28602" spans="1:5">
      <c r="A28602" s="816">
        <f t="shared" si="1864"/>
        <v>50493</v>
      </c>
      <c r="B28602" s="815">
        <f t="shared" si="1861"/>
        <v>88</v>
      </c>
      <c r="C28602" s="815">
        <f t="shared" si="1862"/>
        <v>278</v>
      </c>
      <c r="D28602" s="815">
        <f t="shared" si="1863"/>
        <v>258</v>
      </c>
      <c r="E28602" s="815">
        <v>2038</v>
      </c>
    </row>
    <row r="28603" spans="1:5">
      <c r="A28603" s="816">
        <f t="shared" si="1864"/>
        <v>50494</v>
      </c>
      <c r="B28603" s="815">
        <f t="shared" si="1861"/>
        <v>89</v>
      </c>
      <c r="C28603" s="815">
        <f t="shared" si="1862"/>
        <v>277</v>
      </c>
      <c r="D28603" s="815">
        <f t="shared" si="1863"/>
        <v>257</v>
      </c>
      <c r="E28603" s="815">
        <v>2038</v>
      </c>
    </row>
    <row r="28604" spans="1:5">
      <c r="A28604" s="816">
        <f t="shared" si="1864"/>
        <v>50495</v>
      </c>
      <c r="B28604" s="815">
        <f t="shared" si="1861"/>
        <v>90</v>
      </c>
      <c r="C28604" s="815">
        <f t="shared" si="1862"/>
        <v>276</v>
      </c>
      <c r="D28604" s="815">
        <f t="shared" si="1863"/>
        <v>256</v>
      </c>
      <c r="E28604" s="815">
        <v>2038</v>
      </c>
    </row>
    <row r="28605" spans="1:5">
      <c r="A28605" s="816">
        <f t="shared" si="1864"/>
        <v>50496</v>
      </c>
      <c r="B28605" s="815">
        <f t="shared" si="1861"/>
        <v>91</v>
      </c>
      <c r="C28605" s="815">
        <f t="shared" si="1862"/>
        <v>275</v>
      </c>
      <c r="D28605" s="815">
        <f t="shared" si="1863"/>
        <v>255</v>
      </c>
      <c r="E28605" s="815">
        <v>2038</v>
      </c>
    </row>
    <row r="28606" spans="1:5">
      <c r="A28606" s="816">
        <f t="shared" si="1864"/>
        <v>50497</v>
      </c>
      <c r="B28606" s="815">
        <f t="shared" si="1861"/>
        <v>92</v>
      </c>
      <c r="C28606" s="815">
        <f t="shared" si="1862"/>
        <v>274</v>
      </c>
      <c r="D28606" s="815">
        <f t="shared" si="1863"/>
        <v>254</v>
      </c>
      <c r="E28606" s="815">
        <v>2038</v>
      </c>
    </row>
    <row r="28607" spans="1:5">
      <c r="A28607" s="816">
        <f t="shared" si="1864"/>
        <v>50498</v>
      </c>
      <c r="B28607" s="815">
        <f t="shared" si="1861"/>
        <v>93</v>
      </c>
      <c r="C28607" s="815">
        <f t="shared" si="1862"/>
        <v>273</v>
      </c>
      <c r="D28607" s="815">
        <f t="shared" si="1863"/>
        <v>253</v>
      </c>
      <c r="E28607" s="815">
        <v>2038</v>
      </c>
    </row>
    <row r="28608" spans="1:5">
      <c r="A28608" s="816">
        <f t="shared" si="1864"/>
        <v>50499</v>
      </c>
      <c r="B28608" s="815">
        <f t="shared" si="1861"/>
        <v>94</v>
      </c>
      <c r="C28608" s="815">
        <f t="shared" si="1862"/>
        <v>272</v>
      </c>
      <c r="D28608" s="815">
        <f t="shared" si="1863"/>
        <v>252</v>
      </c>
      <c r="E28608" s="815">
        <v>2038</v>
      </c>
    </row>
    <row r="28609" spans="1:5">
      <c r="A28609" s="816">
        <f t="shared" si="1864"/>
        <v>50500</v>
      </c>
      <c r="B28609" s="815">
        <f t="shared" si="1861"/>
        <v>95</v>
      </c>
      <c r="C28609" s="815">
        <f t="shared" si="1862"/>
        <v>271</v>
      </c>
      <c r="D28609" s="815">
        <f t="shared" si="1863"/>
        <v>251</v>
      </c>
      <c r="E28609" s="815">
        <v>2038</v>
      </c>
    </row>
    <row r="28610" spans="1:5">
      <c r="A28610" s="816">
        <f t="shared" si="1864"/>
        <v>50501</v>
      </c>
      <c r="B28610" s="815">
        <f t="shared" si="1861"/>
        <v>96</v>
      </c>
      <c r="C28610" s="815">
        <f t="shared" si="1862"/>
        <v>270</v>
      </c>
      <c r="D28610" s="815">
        <f t="shared" si="1863"/>
        <v>250</v>
      </c>
      <c r="E28610" s="815">
        <v>2038</v>
      </c>
    </row>
    <row r="28611" spans="1:5">
      <c r="A28611" s="816">
        <f t="shared" si="1864"/>
        <v>50502</v>
      </c>
      <c r="B28611" s="815">
        <f t="shared" si="1861"/>
        <v>97</v>
      </c>
      <c r="C28611" s="815">
        <f t="shared" si="1862"/>
        <v>269</v>
      </c>
      <c r="D28611" s="815">
        <f t="shared" si="1863"/>
        <v>249</v>
      </c>
      <c r="E28611" s="815">
        <v>2038</v>
      </c>
    </row>
    <row r="28612" spans="1:5">
      <c r="A28612" s="816">
        <f t="shared" si="1864"/>
        <v>50503</v>
      </c>
      <c r="B28612" s="815">
        <f t="shared" si="1861"/>
        <v>98</v>
      </c>
      <c r="C28612" s="815">
        <f t="shared" si="1862"/>
        <v>268</v>
      </c>
      <c r="D28612" s="815">
        <f t="shared" si="1863"/>
        <v>248</v>
      </c>
      <c r="E28612" s="815">
        <v>2038</v>
      </c>
    </row>
    <row r="28613" spans="1:5">
      <c r="A28613" s="816">
        <f t="shared" si="1864"/>
        <v>50504</v>
      </c>
      <c r="B28613" s="815">
        <f t="shared" si="1861"/>
        <v>99</v>
      </c>
      <c r="C28613" s="815">
        <f t="shared" si="1862"/>
        <v>267</v>
      </c>
      <c r="D28613" s="815">
        <f t="shared" si="1863"/>
        <v>247</v>
      </c>
      <c r="E28613" s="815">
        <v>2038</v>
      </c>
    </row>
    <row r="28614" spans="1:5">
      <c r="A28614" s="816">
        <f t="shared" si="1864"/>
        <v>50505</v>
      </c>
      <c r="B28614" s="815">
        <f t="shared" si="1861"/>
        <v>100</v>
      </c>
      <c r="C28614" s="815">
        <f t="shared" si="1862"/>
        <v>266</v>
      </c>
      <c r="D28614" s="815">
        <f t="shared" si="1863"/>
        <v>246</v>
      </c>
      <c r="E28614" s="815">
        <v>2038</v>
      </c>
    </row>
    <row r="28615" spans="1:5">
      <c r="A28615" s="816">
        <f t="shared" si="1864"/>
        <v>50506</v>
      </c>
      <c r="B28615" s="815">
        <f t="shared" si="1861"/>
        <v>101</v>
      </c>
      <c r="C28615" s="815">
        <f t="shared" si="1862"/>
        <v>265</v>
      </c>
      <c r="D28615" s="815">
        <f t="shared" si="1863"/>
        <v>245</v>
      </c>
      <c r="E28615" s="815">
        <v>2038</v>
      </c>
    </row>
    <row r="28616" spans="1:5">
      <c r="A28616" s="816">
        <f t="shared" si="1864"/>
        <v>50507</v>
      </c>
      <c r="B28616" s="815">
        <f t="shared" si="1861"/>
        <v>102</v>
      </c>
      <c r="C28616" s="815">
        <f t="shared" si="1862"/>
        <v>264</v>
      </c>
      <c r="D28616" s="815">
        <f t="shared" si="1863"/>
        <v>244</v>
      </c>
      <c r="E28616" s="815">
        <v>2038</v>
      </c>
    </row>
    <row r="28617" spans="1:5">
      <c r="A28617" s="816">
        <f t="shared" si="1864"/>
        <v>50508</v>
      </c>
      <c r="B28617" s="815">
        <f t="shared" si="1861"/>
        <v>103</v>
      </c>
      <c r="C28617" s="815">
        <f t="shared" si="1862"/>
        <v>263</v>
      </c>
      <c r="D28617" s="815">
        <f t="shared" si="1863"/>
        <v>243</v>
      </c>
      <c r="E28617" s="815">
        <v>2038</v>
      </c>
    </row>
    <row r="28618" spans="1:5">
      <c r="A28618" s="816">
        <f t="shared" si="1864"/>
        <v>50509</v>
      </c>
      <c r="B28618" s="815">
        <f t="shared" si="1861"/>
        <v>104</v>
      </c>
      <c r="C28618" s="815">
        <f t="shared" si="1862"/>
        <v>262</v>
      </c>
      <c r="D28618" s="815">
        <f t="shared" si="1863"/>
        <v>242</v>
      </c>
      <c r="E28618" s="815">
        <v>2038</v>
      </c>
    </row>
    <row r="28619" spans="1:5">
      <c r="A28619" s="816">
        <f t="shared" si="1864"/>
        <v>50510</v>
      </c>
      <c r="B28619" s="815">
        <f t="shared" si="1861"/>
        <v>105</v>
      </c>
      <c r="C28619" s="815">
        <f t="shared" si="1862"/>
        <v>261</v>
      </c>
      <c r="D28619" s="815">
        <f t="shared" si="1863"/>
        <v>241</v>
      </c>
      <c r="E28619" s="815">
        <v>2038</v>
      </c>
    </row>
    <row r="28620" spans="1:5">
      <c r="A28620" s="816">
        <f t="shared" si="1864"/>
        <v>50511</v>
      </c>
      <c r="B28620" s="815">
        <f t="shared" si="1861"/>
        <v>106</v>
      </c>
      <c r="C28620" s="815">
        <f t="shared" si="1862"/>
        <v>260</v>
      </c>
      <c r="D28620" s="815">
        <f t="shared" si="1863"/>
        <v>240</v>
      </c>
      <c r="E28620" s="815">
        <v>2038</v>
      </c>
    </row>
    <row r="28621" spans="1:5">
      <c r="A28621" s="816">
        <f t="shared" si="1864"/>
        <v>50512</v>
      </c>
      <c r="B28621" s="815">
        <f t="shared" si="1861"/>
        <v>107</v>
      </c>
      <c r="C28621" s="815">
        <f t="shared" si="1862"/>
        <v>259</v>
      </c>
      <c r="D28621" s="815">
        <f t="shared" si="1863"/>
        <v>239</v>
      </c>
      <c r="E28621" s="815">
        <v>2038</v>
      </c>
    </row>
    <row r="28622" spans="1:5">
      <c r="A28622" s="816">
        <f t="shared" si="1864"/>
        <v>50513</v>
      </c>
      <c r="B28622" s="815">
        <f t="shared" si="1861"/>
        <v>108</v>
      </c>
      <c r="C28622" s="815">
        <f t="shared" si="1862"/>
        <v>258</v>
      </c>
      <c r="D28622" s="815">
        <f t="shared" si="1863"/>
        <v>238</v>
      </c>
      <c r="E28622" s="815">
        <v>2038</v>
      </c>
    </row>
    <row r="28623" spans="1:5">
      <c r="A28623" s="816">
        <f t="shared" si="1864"/>
        <v>50514</v>
      </c>
      <c r="B28623" s="815">
        <f t="shared" si="1861"/>
        <v>109</v>
      </c>
      <c r="C28623" s="815">
        <f t="shared" si="1862"/>
        <v>257</v>
      </c>
      <c r="D28623" s="815">
        <f t="shared" si="1863"/>
        <v>237</v>
      </c>
      <c r="E28623" s="815">
        <v>2038</v>
      </c>
    </row>
    <row r="28624" spans="1:5">
      <c r="A28624" s="816">
        <f t="shared" si="1864"/>
        <v>50515</v>
      </c>
      <c r="B28624" s="815">
        <f t="shared" ref="B28624:B28687" si="1865">B28623+1</f>
        <v>110</v>
      </c>
      <c r="C28624" s="815">
        <f t="shared" ref="C28624:C28687" si="1866">C28623-1</f>
        <v>256</v>
      </c>
      <c r="D28624" s="815">
        <f t="shared" ref="D28624:D28687" si="1867">D28623-1</f>
        <v>236</v>
      </c>
      <c r="E28624" s="815">
        <v>2038</v>
      </c>
    </row>
    <row r="28625" spans="1:5">
      <c r="A28625" s="816">
        <f t="shared" si="1864"/>
        <v>50516</v>
      </c>
      <c r="B28625" s="815">
        <f t="shared" si="1865"/>
        <v>111</v>
      </c>
      <c r="C28625" s="815">
        <f t="shared" si="1866"/>
        <v>255</v>
      </c>
      <c r="D28625" s="815">
        <f t="shared" si="1867"/>
        <v>235</v>
      </c>
      <c r="E28625" s="815">
        <v>2038</v>
      </c>
    </row>
    <row r="28626" spans="1:5">
      <c r="A28626" s="816">
        <f t="shared" si="1864"/>
        <v>50517</v>
      </c>
      <c r="B28626" s="815">
        <f t="shared" si="1865"/>
        <v>112</v>
      </c>
      <c r="C28626" s="815">
        <f t="shared" si="1866"/>
        <v>254</v>
      </c>
      <c r="D28626" s="815">
        <f t="shared" si="1867"/>
        <v>234</v>
      </c>
      <c r="E28626" s="815">
        <v>2038</v>
      </c>
    </row>
    <row r="28627" spans="1:5">
      <c r="A28627" s="816">
        <f t="shared" si="1864"/>
        <v>50518</v>
      </c>
      <c r="B28627" s="815">
        <f t="shared" si="1865"/>
        <v>113</v>
      </c>
      <c r="C28627" s="815">
        <f t="shared" si="1866"/>
        <v>253</v>
      </c>
      <c r="D28627" s="815">
        <f t="shared" si="1867"/>
        <v>233</v>
      </c>
      <c r="E28627" s="815">
        <v>2038</v>
      </c>
    </row>
    <row r="28628" spans="1:5">
      <c r="A28628" s="816">
        <f t="shared" si="1864"/>
        <v>50519</v>
      </c>
      <c r="B28628" s="815">
        <f t="shared" si="1865"/>
        <v>114</v>
      </c>
      <c r="C28628" s="815">
        <f t="shared" si="1866"/>
        <v>252</v>
      </c>
      <c r="D28628" s="815">
        <f t="shared" si="1867"/>
        <v>232</v>
      </c>
      <c r="E28628" s="815">
        <v>2038</v>
      </c>
    </row>
    <row r="28629" spans="1:5">
      <c r="A28629" s="816">
        <f t="shared" si="1864"/>
        <v>50520</v>
      </c>
      <c r="B28629" s="815">
        <f t="shared" si="1865"/>
        <v>115</v>
      </c>
      <c r="C28629" s="815">
        <f t="shared" si="1866"/>
        <v>251</v>
      </c>
      <c r="D28629" s="815">
        <f t="shared" si="1867"/>
        <v>231</v>
      </c>
      <c r="E28629" s="815">
        <v>2038</v>
      </c>
    </row>
    <row r="28630" spans="1:5">
      <c r="A28630" s="816">
        <f t="shared" si="1864"/>
        <v>50521</v>
      </c>
      <c r="B28630" s="815">
        <f t="shared" si="1865"/>
        <v>116</v>
      </c>
      <c r="C28630" s="815">
        <f t="shared" si="1866"/>
        <v>250</v>
      </c>
      <c r="D28630" s="815">
        <f t="shared" si="1867"/>
        <v>230</v>
      </c>
      <c r="E28630" s="815">
        <v>2038</v>
      </c>
    </row>
    <row r="28631" spans="1:5">
      <c r="A28631" s="816">
        <f t="shared" si="1864"/>
        <v>50522</v>
      </c>
      <c r="B28631" s="815">
        <f t="shared" si="1865"/>
        <v>117</v>
      </c>
      <c r="C28631" s="815">
        <f t="shared" si="1866"/>
        <v>249</v>
      </c>
      <c r="D28631" s="815">
        <f t="shared" si="1867"/>
        <v>229</v>
      </c>
      <c r="E28631" s="815">
        <v>2038</v>
      </c>
    </row>
    <row r="28632" spans="1:5">
      <c r="A28632" s="816">
        <f t="shared" si="1864"/>
        <v>50523</v>
      </c>
      <c r="B28632" s="815">
        <f t="shared" si="1865"/>
        <v>118</v>
      </c>
      <c r="C28632" s="815">
        <f t="shared" si="1866"/>
        <v>248</v>
      </c>
      <c r="D28632" s="815">
        <f t="shared" si="1867"/>
        <v>228</v>
      </c>
      <c r="E28632" s="815">
        <v>2038</v>
      </c>
    </row>
    <row r="28633" spans="1:5">
      <c r="A28633" s="816">
        <f t="shared" si="1864"/>
        <v>50524</v>
      </c>
      <c r="B28633" s="815">
        <f t="shared" si="1865"/>
        <v>119</v>
      </c>
      <c r="C28633" s="815">
        <f t="shared" si="1866"/>
        <v>247</v>
      </c>
      <c r="D28633" s="815">
        <f t="shared" si="1867"/>
        <v>227</v>
      </c>
      <c r="E28633" s="815">
        <v>2038</v>
      </c>
    </row>
    <row r="28634" spans="1:5">
      <c r="A28634" s="816">
        <f t="shared" si="1864"/>
        <v>50525</v>
      </c>
      <c r="B28634" s="815">
        <f t="shared" si="1865"/>
        <v>120</v>
      </c>
      <c r="C28634" s="815">
        <f t="shared" si="1866"/>
        <v>246</v>
      </c>
      <c r="D28634" s="815">
        <f t="shared" si="1867"/>
        <v>226</v>
      </c>
      <c r="E28634" s="815">
        <v>2038</v>
      </c>
    </row>
    <row r="28635" spans="1:5">
      <c r="A28635" s="816">
        <f t="shared" si="1864"/>
        <v>50526</v>
      </c>
      <c r="B28635" s="815">
        <f t="shared" si="1865"/>
        <v>121</v>
      </c>
      <c r="C28635" s="815">
        <f t="shared" si="1866"/>
        <v>245</v>
      </c>
      <c r="D28635" s="815">
        <f t="shared" si="1867"/>
        <v>225</v>
      </c>
      <c r="E28635" s="815">
        <v>2038</v>
      </c>
    </row>
    <row r="28636" spans="1:5">
      <c r="A28636" s="816">
        <f t="shared" si="1864"/>
        <v>50527</v>
      </c>
      <c r="B28636" s="815">
        <f t="shared" si="1865"/>
        <v>122</v>
      </c>
      <c r="C28636" s="815">
        <f t="shared" si="1866"/>
        <v>244</v>
      </c>
      <c r="D28636" s="815">
        <f t="shared" si="1867"/>
        <v>224</v>
      </c>
      <c r="E28636" s="815">
        <v>2038</v>
      </c>
    </row>
    <row r="28637" spans="1:5">
      <c r="A28637" s="816">
        <f t="shared" si="1864"/>
        <v>50528</v>
      </c>
      <c r="B28637" s="815">
        <f t="shared" si="1865"/>
        <v>123</v>
      </c>
      <c r="C28637" s="815">
        <f t="shared" si="1866"/>
        <v>243</v>
      </c>
      <c r="D28637" s="815">
        <f t="shared" si="1867"/>
        <v>223</v>
      </c>
      <c r="E28637" s="815">
        <v>2038</v>
      </c>
    </row>
    <row r="28638" spans="1:5">
      <c r="A28638" s="816">
        <f t="shared" si="1864"/>
        <v>50529</v>
      </c>
      <c r="B28638" s="815">
        <f t="shared" si="1865"/>
        <v>124</v>
      </c>
      <c r="C28638" s="815">
        <f t="shared" si="1866"/>
        <v>242</v>
      </c>
      <c r="D28638" s="815">
        <f t="shared" si="1867"/>
        <v>222</v>
      </c>
      <c r="E28638" s="815">
        <v>2038</v>
      </c>
    </row>
    <row r="28639" spans="1:5">
      <c r="A28639" s="816">
        <f t="shared" si="1864"/>
        <v>50530</v>
      </c>
      <c r="B28639" s="815">
        <f t="shared" si="1865"/>
        <v>125</v>
      </c>
      <c r="C28639" s="815">
        <f t="shared" si="1866"/>
        <v>241</v>
      </c>
      <c r="D28639" s="815">
        <f t="shared" si="1867"/>
        <v>221</v>
      </c>
      <c r="E28639" s="815">
        <v>2038</v>
      </c>
    </row>
    <row r="28640" spans="1:5">
      <c r="A28640" s="816">
        <f t="shared" si="1864"/>
        <v>50531</v>
      </c>
      <c r="B28640" s="815">
        <f t="shared" si="1865"/>
        <v>126</v>
      </c>
      <c r="C28640" s="815">
        <f t="shared" si="1866"/>
        <v>240</v>
      </c>
      <c r="D28640" s="815">
        <f t="shared" si="1867"/>
        <v>220</v>
      </c>
      <c r="E28640" s="815">
        <v>2038</v>
      </c>
    </row>
    <row r="28641" spans="1:5">
      <c r="A28641" s="816">
        <f t="shared" si="1864"/>
        <v>50532</v>
      </c>
      <c r="B28641" s="815">
        <f t="shared" si="1865"/>
        <v>127</v>
      </c>
      <c r="C28641" s="815">
        <f t="shared" si="1866"/>
        <v>239</v>
      </c>
      <c r="D28641" s="815">
        <f t="shared" si="1867"/>
        <v>219</v>
      </c>
      <c r="E28641" s="815">
        <v>2038</v>
      </c>
    </row>
    <row r="28642" spans="1:5">
      <c r="A28642" s="816">
        <f t="shared" si="1864"/>
        <v>50533</v>
      </c>
      <c r="B28642" s="815">
        <f t="shared" si="1865"/>
        <v>128</v>
      </c>
      <c r="C28642" s="815">
        <f t="shared" si="1866"/>
        <v>238</v>
      </c>
      <c r="D28642" s="815">
        <f t="shared" si="1867"/>
        <v>218</v>
      </c>
      <c r="E28642" s="815">
        <v>2038</v>
      </c>
    </row>
    <row r="28643" spans="1:5">
      <c r="A28643" s="816">
        <f t="shared" si="1864"/>
        <v>50534</v>
      </c>
      <c r="B28643" s="815">
        <f t="shared" si="1865"/>
        <v>129</v>
      </c>
      <c r="C28643" s="815">
        <f t="shared" si="1866"/>
        <v>237</v>
      </c>
      <c r="D28643" s="815">
        <f t="shared" si="1867"/>
        <v>217</v>
      </c>
      <c r="E28643" s="815">
        <v>2038</v>
      </c>
    </row>
    <row r="28644" spans="1:5">
      <c r="A28644" s="816">
        <f t="shared" si="1864"/>
        <v>50535</v>
      </c>
      <c r="B28644" s="815">
        <f t="shared" si="1865"/>
        <v>130</v>
      </c>
      <c r="C28644" s="815">
        <f t="shared" si="1866"/>
        <v>236</v>
      </c>
      <c r="D28644" s="815">
        <f t="shared" si="1867"/>
        <v>216</v>
      </c>
      <c r="E28644" s="815">
        <v>2038</v>
      </c>
    </row>
    <row r="28645" spans="1:5">
      <c r="A28645" s="816">
        <f t="shared" si="1864"/>
        <v>50536</v>
      </c>
      <c r="B28645" s="815">
        <f t="shared" si="1865"/>
        <v>131</v>
      </c>
      <c r="C28645" s="815">
        <f t="shared" si="1866"/>
        <v>235</v>
      </c>
      <c r="D28645" s="815">
        <f t="shared" si="1867"/>
        <v>215</v>
      </c>
      <c r="E28645" s="815">
        <v>2038</v>
      </c>
    </row>
    <row r="28646" spans="1:5">
      <c r="A28646" s="816">
        <f t="shared" si="1864"/>
        <v>50537</v>
      </c>
      <c r="B28646" s="815">
        <f t="shared" si="1865"/>
        <v>132</v>
      </c>
      <c r="C28646" s="815">
        <f t="shared" si="1866"/>
        <v>234</v>
      </c>
      <c r="D28646" s="815">
        <f t="shared" si="1867"/>
        <v>214</v>
      </c>
      <c r="E28646" s="815">
        <v>2038</v>
      </c>
    </row>
    <row r="28647" spans="1:5">
      <c r="A28647" s="816">
        <f t="shared" si="1864"/>
        <v>50538</v>
      </c>
      <c r="B28647" s="815">
        <f t="shared" si="1865"/>
        <v>133</v>
      </c>
      <c r="C28647" s="815">
        <f t="shared" si="1866"/>
        <v>233</v>
      </c>
      <c r="D28647" s="815">
        <f t="shared" si="1867"/>
        <v>213</v>
      </c>
      <c r="E28647" s="815">
        <v>2038</v>
      </c>
    </row>
    <row r="28648" spans="1:5">
      <c r="A28648" s="816">
        <f t="shared" si="1864"/>
        <v>50539</v>
      </c>
      <c r="B28648" s="815">
        <f t="shared" si="1865"/>
        <v>134</v>
      </c>
      <c r="C28648" s="815">
        <f t="shared" si="1866"/>
        <v>232</v>
      </c>
      <c r="D28648" s="815">
        <f t="shared" si="1867"/>
        <v>212</v>
      </c>
      <c r="E28648" s="815">
        <v>2038</v>
      </c>
    </row>
    <row r="28649" spans="1:5">
      <c r="A28649" s="816">
        <f t="shared" si="1864"/>
        <v>50540</v>
      </c>
      <c r="B28649" s="815">
        <f t="shared" si="1865"/>
        <v>135</v>
      </c>
      <c r="C28649" s="815">
        <f t="shared" si="1866"/>
        <v>231</v>
      </c>
      <c r="D28649" s="815">
        <f t="shared" si="1867"/>
        <v>211</v>
      </c>
      <c r="E28649" s="815">
        <v>2038</v>
      </c>
    </row>
    <row r="28650" spans="1:5">
      <c r="A28650" s="816">
        <f t="shared" si="1864"/>
        <v>50541</v>
      </c>
      <c r="B28650" s="815">
        <f t="shared" si="1865"/>
        <v>136</v>
      </c>
      <c r="C28650" s="815">
        <f t="shared" si="1866"/>
        <v>230</v>
      </c>
      <c r="D28650" s="815">
        <f t="shared" si="1867"/>
        <v>210</v>
      </c>
      <c r="E28650" s="815">
        <v>2038</v>
      </c>
    </row>
    <row r="28651" spans="1:5">
      <c r="A28651" s="816">
        <f t="shared" si="1864"/>
        <v>50542</v>
      </c>
      <c r="B28651" s="815">
        <f t="shared" si="1865"/>
        <v>137</v>
      </c>
      <c r="C28651" s="815">
        <f t="shared" si="1866"/>
        <v>229</v>
      </c>
      <c r="D28651" s="815">
        <f t="shared" si="1867"/>
        <v>209</v>
      </c>
      <c r="E28651" s="815">
        <v>2038</v>
      </c>
    </row>
    <row r="28652" spans="1:5">
      <c r="A28652" s="816">
        <f t="shared" si="1864"/>
        <v>50543</v>
      </c>
      <c r="B28652" s="815">
        <f t="shared" si="1865"/>
        <v>138</v>
      </c>
      <c r="C28652" s="815">
        <f t="shared" si="1866"/>
        <v>228</v>
      </c>
      <c r="D28652" s="815">
        <f t="shared" si="1867"/>
        <v>208</v>
      </c>
      <c r="E28652" s="815">
        <v>2038</v>
      </c>
    </row>
    <row r="28653" spans="1:5">
      <c r="A28653" s="816">
        <f t="shared" si="1864"/>
        <v>50544</v>
      </c>
      <c r="B28653" s="815">
        <f t="shared" si="1865"/>
        <v>139</v>
      </c>
      <c r="C28653" s="815">
        <f t="shared" si="1866"/>
        <v>227</v>
      </c>
      <c r="D28653" s="815">
        <f t="shared" si="1867"/>
        <v>207</v>
      </c>
      <c r="E28653" s="815">
        <v>2038</v>
      </c>
    </row>
    <row r="28654" spans="1:5">
      <c r="A28654" s="816">
        <f t="shared" si="1864"/>
        <v>50545</v>
      </c>
      <c r="B28654" s="815">
        <f t="shared" si="1865"/>
        <v>140</v>
      </c>
      <c r="C28654" s="815">
        <f t="shared" si="1866"/>
        <v>226</v>
      </c>
      <c r="D28654" s="815">
        <f t="shared" si="1867"/>
        <v>206</v>
      </c>
      <c r="E28654" s="815">
        <v>2038</v>
      </c>
    </row>
    <row r="28655" spans="1:5">
      <c r="A28655" s="816">
        <f t="shared" si="1864"/>
        <v>50546</v>
      </c>
      <c r="B28655" s="815">
        <f t="shared" si="1865"/>
        <v>141</v>
      </c>
      <c r="C28655" s="815">
        <f t="shared" si="1866"/>
        <v>225</v>
      </c>
      <c r="D28655" s="815">
        <f t="shared" si="1867"/>
        <v>205</v>
      </c>
      <c r="E28655" s="815">
        <v>2038</v>
      </c>
    </row>
    <row r="28656" spans="1:5">
      <c r="A28656" s="816">
        <f t="shared" si="1864"/>
        <v>50547</v>
      </c>
      <c r="B28656" s="815">
        <f t="shared" si="1865"/>
        <v>142</v>
      </c>
      <c r="C28656" s="815">
        <f t="shared" si="1866"/>
        <v>224</v>
      </c>
      <c r="D28656" s="815">
        <f t="shared" si="1867"/>
        <v>204</v>
      </c>
      <c r="E28656" s="815">
        <v>2038</v>
      </c>
    </row>
    <row r="28657" spans="1:5">
      <c r="A28657" s="816">
        <f t="shared" si="1864"/>
        <v>50548</v>
      </c>
      <c r="B28657" s="815">
        <f t="shared" si="1865"/>
        <v>143</v>
      </c>
      <c r="C28657" s="815">
        <f t="shared" si="1866"/>
        <v>223</v>
      </c>
      <c r="D28657" s="815">
        <f t="shared" si="1867"/>
        <v>203</v>
      </c>
      <c r="E28657" s="815">
        <v>2038</v>
      </c>
    </row>
    <row r="28658" spans="1:5">
      <c r="A28658" s="816">
        <f t="shared" si="1864"/>
        <v>50549</v>
      </c>
      <c r="B28658" s="815">
        <f t="shared" si="1865"/>
        <v>144</v>
      </c>
      <c r="C28658" s="815">
        <f t="shared" si="1866"/>
        <v>222</v>
      </c>
      <c r="D28658" s="815">
        <f t="shared" si="1867"/>
        <v>202</v>
      </c>
      <c r="E28658" s="815">
        <v>2038</v>
      </c>
    </row>
    <row r="28659" spans="1:5">
      <c r="A28659" s="816">
        <f t="shared" ref="A28659:A28722" si="1868">A28658+1</f>
        <v>50550</v>
      </c>
      <c r="B28659" s="815">
        <f t="shared" si="1865"/>
        <v>145</v>
      </c>
      <c r="C28659" s="815">
        <f t="shared" si="1866"/>
        <v>221</v>
      </c>
      <c r="D28659" s="815">
        <f t="shared" si="1867"/>
        <v>201</v>
      </c>
      <c r="E28659" s="815">
        <v>2038</v>
      </c>
    </row>
    <row r="28660" spans="1:5">
      <c r="A28660" s="816">
        <f t="shared" si="1868"/>
        <v>50551</v>
      </c>
      <c r="B28660" s="815">
        <f t="shared" si="1865"/>
        <v>146</v>
      </c>
      <c r="C28660" s="815">
        <f t="shared" si="1866"/>
        <v>220</v>
      </c>
      <c r="D28660" s="815">
        <f t="shared" si="1867"/>
        <v>200</v>
      </c>
      <c r="E28660" s="815">
        <v>2038</v>
      </c>
    </row>
    <row r="28661" spans="1:5">
      <c r="A28661" s="816">
        <f t="shared" si="1868"/>
        <v>50552</v>
      </c>
      <c r="B28661" s="815">
        <f t="shared" si="1865"/>
        <v>147</v>
      </c>
      <c r="C28661" s="815">
        <f t="shared" si="1866"/>
        <v>219</v>
      </c>
      <c r="D28661" s="815">
        <f t="shared" si="1867"/>
        <v>199</v>
      </c>
      <c r="E28661" s="815">
        <v>2038</v>
      </c>
    </row>
    <row r="28662" spans="1:5">
      <c r="A28662" s="816">
        <f t="shared" si="1868"/>
        <v>50553</v>
      </c>
      <c r="B28662" s="815">
        <f t="shared" si="1865"/>
        <v>148</v>
      </c>
      <c r="C28662" s="815">
        <f t="shared" si="1866"/>
        <v>218</v>
      </c>
      <c r="D28662" s="815">
        <f t="shared" si="1867"/>
        <v>198</v>
      </c>
      <c r="E28662" s="815">
        <v>2038</v>
      </c>
    </row>
    <row r="28663" spans="1:5">
      <c r="A28663" s="816">
        <f t="shared" si="1868"/>
        <v>50554</v>
      </c>
      <c r="B28663" s="815">
        <f t="shared" si="1865"/>
        <v>149</v>
      </c>
      <c r="C28663" s="815">
        <f t="shared" si="1866"/>
        <v>217</v>
      </c>
      <c r="D28663" s="815">
        <f t="shared" si="1867"/>
        <v>197</v>
      </c>
      <c r="E28663" s="815">
        <v>2038</v>
      </c>
    </row>
    <row r="28664" spans="1:5">
      <c r="A28664" s="816">
        <f t="shared" si="1868"/>
        <v>50555</v>
      </c>
      <c r="B28664" s="815">
        <f t="shared" si="1865"/>
        <v>150</v>
      </c>
      <c r="C28664" s="815">
        <f t="shared" si="1866"/>
        <v>216</v>
      </c>
      <c r="D28664" s="815">
        <f t="shared" si="1867"/>
        <v>196</v>
      </c>
      <c r="E28664" s="815">
        <v>2038</v>
      </c>
    </row>
    <row r="28665" spans="1:5">
      <c r="A28665" s="816">
        <f t="shared" si="1868"/>
        <v>50556</v>
      </c>
      <c r="B28665" s="815">
        <f t="shared" si="1865"/>
        <v>151</v>
      </c>
      <c r="C28665" s="815">
        <f t="shared" si="1866"/>
        <v>215</v>
      </c>
      <c r="D28665" s="815">
        <f t="shared" si="1867"/>
        <v>195</v>
      </c>
      <c r="E28665" s="815">
        <v>2038</v>
      </c>
    </row>
    <row r="28666" spans="1:5">
      <c r="A28666" s="816">
        <f t="shared" si="1868"/>
        <v>50557</v>
      </c>
      <c r="B28666" s="815">
        <f t="shared" si="1865"/>
        <v>152</v>
      </c>
      <c r="C28666" s="815">
        <f t="shared" si="1866"/>
        <v>214</v>
      </c>
      <c r="D28666" s="815">
        <f t="shared" si="1867"/>
        <v>194</v>
      </c>
      <c r="E28666" s="815">
        <v>2038</v>
      </c>
    </row>
    <row r="28667" spans="1:5">
      <c r="A28667" s="816">
        <f t="shared" si="1868"/>
        <v>50558</v>
      </c>
      <c r="B28667" s="815">
        <f t="shared" si="1865"/>
        <v>153</v>
      </c>
      <c r="C28667" s="815">
        <f t="shared" si="1866"/>
        <v>213</v>
      </c>
      <c r="D28667" s="815">
        <f t="shared" si="1867"/>
        <v>193</v>
      </c>
      <c r="E28667" s="815">
        <v>2038</v>
      </c>
    </row>
    <row r="28668" spans="1:5">
      <c r="A28668" s="816">
        <f t="shared" si="1868"/>
        <v>50559</v>
      </c>
      <c r="B28668" s="815">
        <f t="shared" si="1865"/>
        <v>154</v>
      </c>
      <c r="C28668" s="815">
        <f t="shared" si="1866"/>
        <v>212</v>
      </c>
      <c r="D28668" s="815">
        <f t="shared" si="1867"/>
        <v>192</v>
      </c>
      <c r="E28668" s="815">
        <v>2038</v>
      </c>
    </row>
    <row r="28669" spans="1:5">
      <c r="A28669" s="816">
        <f t="shared" si="1868"/>
        <v>50560</v>
      </c>
      <c r="B28669" s="815">
        <f t="shared" si="1865"/>
        <v>155</v>
      </c>
      <c r="C28669" s="815">
        <f t="shared" si="1866"/>
        <v>211</v>
      </c>
      <c r="D28669" s="815">
        <f t="shared" si="1867"/>
        <v>191</v>
      </c>
      <c r="E28669" s="815">
        <v>2038</v>
      </c>
    </row>
    <row r="28670" spans="1:5">
      <c r="A28670" s="816">
        <f t="shared" si="1868"/>
        <v>50561</v>
      </c>
      <c r="B28670" s="815">
        <f t="shared" si="1865"/>
        <v>156</v>
      </c>
      <c r="C28670" s="815">
        <f t="shared" si="1866"/>
        <v>210</v>
      </c>
      <c r="D28670" s="815">
        <f t="shared" si="1867"/>
        <v>190</v>
      </c>
      <c r="E28670" s="815">
        <v>2038</v>
      </c>
    </row>
    <row r="28671" spans="1:5">
      <c r="A28671" s="816">
        <f t="shared" si="1868"/>
        <v>50562</v>
      </c>
      <c r="B28671" s="815">
        <f t="shared" si="1865"/>
        <v>157</v>
      </c>
      <c r="C28671" s="815">
        <f t="shared" si="1866"/>
        <v>209</v>
      </c>
      <c r="D28671" s="815">
        <f t="shared" si="1867"/>
        <v>189</v>
      </c>
      <c r="E28671" s="815">
        <v>2038</v>
      </c>
    </row>
    <row r="28672" spans="1:5">
      <c r="A28672" s="816">
        <f t="shared" si="1868"/>
        <v>50563</v>
      </c>
      <c r="B28672" s="815">
        <f t="shared" si="1865"/>
        <v>158</v>
      </c>
      <c r="C28672" s="815">
        <f t="shared" si="1866"/>
        <v>208</v>
      </c>
      <c r="D28672" s="815">
        <f t="shared" si="1867"/>
        <v>188</v>
      </c>
      <c r="E28672" s="815">
        <v>2038</v>
      </c>
    </row>
    <row r="28673" spans="1:5">
      <c r="A28673" s="816">
        <f t="shared" si="1868"/>
        <v>50564</v>
      </c>
      <c r="B28673" s="815">
        <f t="shared" si="1865"/>
        <v>159</v>
      </c>
      <c r="C28673" s="815">
        <f t="shared" si="1866"/>
        <v>207</v>
      </c>
      <c r="D28673" s="815">
        <f t="shared" si="1867"/>
        <v>187</v>
      </c>
      <c r="E28673" s="815">
        <v>2038</v>
      </c>
    </row>
    <row r="28674" spans="1:5">
      <c r="A28674" s="816">
        <f t="shared" si="1868"/>
        <v>50565</v>
      </c>
      <c r="B28674" s="815">
        <f t="shared" si="1865"/>
        <v>160</v>
      </c>
      <c r="C28674" s="815">
        <f t="shared" si="1866"/>
        <v>206</v>
      </c>
      <c r="D28674" s="815">
        <f t="shared" si="1867"/>
        <v>186</v>
      </c>
      <c r="E28674" s="815">
        <v>2038</v>
      </c>
    </row>
    <row r="28675" spans="1:5">
      <c r="A28675" s="816">
        <f t="shared" si="1868"/>
        <v>50566</v>
      </c>
      <c r="B28675" s="815">
        <f t="shared" si="1865"/>
        <v>161</v>
      </c>
      <c r="C28675" s="815">
        <f t="shared" si="1866"/>
        <v>205</v>
      </c>
      <c r="D28675" s="815">
        <f t="shared" si="1867"/>
        <v>185</v>
      </c>
      <c r="E28675" s="815">
        <v>2038</v>
      </c>
    </row>
    <row r="28676" spans="1:5">
      <c r="A28676" s="816">
        <f t="shared" si="1868"/>
        <v>50567</v>
      </c>
      <c r="B28676" s="815">
        <f t="shared" si="1865"/>
        <v>162</v>
      </c>
      <c r="C28676" s="815">
        <f t="shared" si="1866"/>
        <v>204</v>
      </c>
      <c r="D28676" s="815">
        <f t="shared" si="1867"/>
        <v>184</v>
      </c>
      <c r="E28676" s="815">
        <v>2038</v>
      </c>
    </row>
    <row r="28677" spans="1:5">
      <c r="A28677" s="816">
        <f t="shared" si="1868"/>
        <v>50568</v>
      </c>
      <c r="B28677" s="815">
        <f t="shared" si="1865"/>
        <v>163</v>
      </c>
      <c r="C28677" s="815">
        <f t="shared" si="1866"/>
        <v>203</v>
      </c>
      <c r="D28677" s="815">
        <f t="shared" si="1867"/>
        <v>183</v>
      </c>
      <c r="E28677" s="815">
        <v>2038</v>
      </c>
    </row>
    <row r="28678" spans="1:5">
      <c r="A28678" s="816">
        <f t="shared" si="1868"/>
        <v>50569</v>
      </c>
      <c r="B28678" s="815">
        <f t="shared" si="1865"/>
        <v>164</v>
      </c>
      <c r="C28678" s="815">
        <f t="shared" si="1866"/>
        <v>202</v>
      </c>
      <c r="D28678" s="815">
        <f t="shared" si="1867"/>
        <v>182</v>
      </c>
      <c r="E28678" s="815">
        <v>2038</v>
      </c>
    </row>
    <row r="28679" spans="1:5">
      <c r="A28679" s="816">
        <f t="shared" si="1868"/>
        <v>50570</v>
      </c>
      <c r="B28679" s="815">
        <f t="shared" si="1865"/>
        <v>165</v>
      </c>
      <c r="C28679" s="815">
        <f t="shared" si="1866"/>
        <v>201</v>
      </c>
      <c r="D28679" s="815">
        <f t="shared" si="1867"/>
        <v>181</v>
      </c>
      <c r="E28679" s="815">
        <v>2038</v>
      </c>
    </row>
    <row r="28680" spans="1:5">
      <c r="A28680" s="816">
        <f t="shared" si="1868"/>
        <v>50571</v>
      </c>
      <c r="B28680" s="815">
        <f t="shared" si="1865"/>
        <v>166</v>
      </c>
      <c r="C28680" s="815">
        <f t="shared" si="1866"/>
        <v>200</v>
      </c>
      <c r="D28680" s="815">
        <f t="shared" si="1867"/>
        <v>180</v>
      </c>
      <c r="E28680" s="815">
        <v>2038</v>
      </c>
    </row>
    <row r="28681" spans="1:5">
      <c r="A28681" s="816">
        <f t="shared" si="1868"/>
        <v>50572</v>
      </c>
      <c r="B28681" s="815">
        <f t="shared" si="1865"/>
        <v>167</v>
      </c>
      <c r="C28681" s="815">
        <f t="shared" si="1866"/>
        <v>199</v>
      </c>
      <c r="D28681" s="815">
        <f t="shared" si="1867"/>
        <v>179</v>
      </c>
      <c r="E28681" s="815">
        <v>2038</v>
      </c>
    </row>
    <row r="28682" spans="1:5">
      <c r="A28682" s="816">
        <f t="shared" si="1868"/>
        <v>50573</v>
      </c>
      <c r="B28682" s="815">
        <f t="shared" si="1865"/>
        <v>168</v>
      </c>
      <c r="C28682" s="815">
        <f t="shared" si="1866"/>
        <v>198</v>
      </c>
      <c r="D28682" s="815">
        <f t="shared" si="1867"/>
        <v>178</v>
      </c>
      <c r="E28682" s="815">
        <v>2038</v>
      </c>
    </row>
    <row r="28683" spans="1:5">
      <c r="A28683" s="816">
        <f t="shared" si="1868"/>
        <v>50574</v>
      </c>
      <c r="B28683" s="815">
        <f t="shared" si="1865"/>
        <v>169</v>
      </c>
      <c r="C28683" s="815">
        <f t="shared" si="1866"/>
        <v>197</v>
      </c>
      <c r="D28683" s="815">
        <f t="shared" si="1867"/>
        <v>177</v>
      </c>
      <c r="E28683" s="815">
        <v>2038</v>
      </c>
    </row>
    <row r="28684" spans="1:5">
      <c r="A28684" s="816">
        <f t="shared" si="1868"/>
        <v>50575</v>
      </c>
      <c r="B28684" s="815">
        <f t="shared" si="1865"/>
        <v>170</v>
      </c>
      <c r="C28684" s="815">
        <f t="shared" si="1866"/>
        <v>196</v>
      </c>
      <c r="D28684" s="815">
        <f t="shared" si="1867"/>
        <v>176</v>
      </c>
      <c r="E28684" s="815">
        <v>2038</v>
      </c>
    </row>
    <row r="28685" spans="1:5">
      <c r="A28685" s="816">
        <f t="shared" si="1868"/>
        <v>50576</v>
      </c>
      <c r="B28685" s="815">
        <f t="shared" si="1865"/>
        <v>171</v>
      </c>
      <c r="C28685" s="815">
        <f t="shared" si="1866"/>
        <v>195</v>
      </c>
      <c r="D28685" s="815">
        <f t="shared" si="1867"/>
        <v>175</v>
      </c>
      <c r="E28685" s="815">
        <v>2038</v>
      </c>
    </row>
    <row r="28686" spans="1:5">
      <c r="A28686" s="816">
        <f t="shared" si="1868"/>
        <v>50577</v>
      </c>
      <c r="B28686" s="815">
        <f t="shared" si="1865"/>
        <v>172</v>
      </c>
      <c r="C28686" s="815">
        <f t="shared" si="1866"/>
        <v>194</v>
      </c>
      <c r="D28686" s="815">
        <f t="shared" si="1867"/>
        <v>174</v>
      </c>
      <c r="E28686" s="815">
        <v>2038</v>
      </c>
    </row>
    <row r="28687" spans="1:5">
      <c r="A28687" s="816">
        <f t="shared" si="1868"/>
        <v>50578</v>
      </c>
      <c r="B28687" s="815">
        <f t="shared" si="1865"/>
        <v>173</v>
      </c>
      <c r="C28687" s="815">
        <f t="shared" si="1866"/>
        <v>193</v>
      </c>
      <c r="D28687" s="815">
        <f t="shared" si="1867"/>
        <v>173</v>
      </c>
      <c r="E28687" s="815">
        <v>2038</v>
      </c>
    </row>
    <row r="28688" spans="1:5">
      <c r="A28688" s="816">
        <f t="shared" si="1868"/>
        <v>50579</v>
      </c>
      <c r="B28688" s="815">
        <f t="shared" ref="B28688:B28751" si="1869">B28687+1</f>
        <v>174</v>
      </c>
      <c r="C28688" s="815">
        <f t="shared" ref="C28688:C28751" si="1870">C28687-1</f>
        <v>192</v>
      </c>
      <c r="D28688" s="815">
        <f t="shared" ref="D28688:D28751" si="1871">D28687-1</f>
        <v>172</v>
      </c>
      <c r="E28688" s="815">
        <v>2038</v>
      </c>
    </row>
    <row r="28689" spans="1:5">
      <c r="A28689" s="816">
        <f t="shared" si="1868"/>
        <v>50580</v>
      </c>
      <c r="B28689" s="815">
        <f t="shared" si="1869"/>
        <v>175</v>
      </c>
      <c r="C28689" s="815">
        <f t="shared" si="1870"/>
        <v>191</v>
      </c>
      <c r="D28689" s="815">
        <f t="shared" si="1871"/>
        <v>171</v>
      </c>
      <c r="E28689" s="815">
        <v>2038</v>
      </c>
    </row>
    <row r="28690" spans="1:5">
      <c r="A28690" s="816">
        <f t="shared" si="1868"/>
        <v>50581</v>
      </c>
      <c r="B28690" s="815">
        <f t="shared" si="1869"/>
        <v>176</v>
      </c>
      <c r="C28690" s="815">
        <f t="shared" si="1870"/>
        <v>190</v>
      </c>
      <c r="D28690" s="815">
        <f t="shared" si="1871"/>
        <v>170</v>
      </c>
      <c r="E28690" s="815">
        <v>2038</v>
      </c>
    </row>
    <row r="28691" spans="1:5">
      <c r="A28691" s="816">
        <f t="shared" si="1868"/>
        <v>50582</v>
      </c>
      <c r="B28691" s="815">
        <f t="shared" si="1869"/>
        <v>177</v>
      </c>
      <c r="C28691" s="815">
        <f t="shared" si="1870"/>
        <v>189</v>
      </c>
      <c r="D28691" s="815">
        <f t="shared" si="1871"/>
        <v>169</v>
      </c>
      <c r="E28691" s="815">
        <v>2038</v>
      </c>
    </row>
    <row r="28692" spans="1:5">
      <c r="A28692" s="816">
        <f t="shared" si="1868"/>
        <v>50583</v>
      </c>
      <c r="B28692" s="815">
        <f t="shared" si="1869"/>
        <v>178</v>
      </c>
      <c r="C28692" s="815">
        <f t="shared" si="1870"/>
        <v>188</v>
      </c>
      <c r="D28692" s="815">
        <f t="shared" si="1871"/>
        <v>168</v>
      </c>
      <c r="E28692" s="815">
        <v>2038</v>
      </c>
    </row>
    <row r="28693" spans="1:5">
      <c r="A28693" s="816">
        <f t="shared" si="1868"/>
        <v>50584</v>
      </c>
      <c r="B28693" s="815">
        <f t="shared" si="1869"/>
        <v>179</v>
      </c>
      <c r="C28693" s="815">
        <f t="shared" si="1870"/>
        <v>187</v>
      </c>
      <c r="D28693" s="815">
        <f t="shared" si="1871"/>
        <v>167</v>
      </c>
      <c r="E28693" s="815">
        <v>2038</v>
      </c>
    </row>
    <row r="28694" spans="1:5">
      <c r="A28694" s="816">
        <f t="shared" si="1868"/>
        <v>50585</v>
      </c>
      <c r="B28694" s="815">
        <f t="shared" si="1869"/>
        <v>180</v>
      </c>
      <c r="C28694" s="815">
        <f t="shared" si="1870"/>
        <v>186</v>
      </c>
      <c r="D28694" s="815">
        <f t="shared" si="1871"/>
        <v>166</v>
      </c>
      <c r="E28694" s="815">
        <v>2038</v>
      </c>
    </row>
    <row r="28695" spans="1:5">
      <c r="A28695" s="816">
        <f t="shared" si="1868"/>
        <v>50586</v>
      </c>
      <c r="B28695" s="815">
        <f t="shared" si="1869"/>
        <v>181</v>
      </c>
      <c r="C28695" s="815">
        <f t="shared" si="1870"/>
        <v>185</v>
      </c>
      <c r="D28695" s="815">
        <f t="shared" si="1871"/>
        <v>165</v>
      </c>
      <c r="E28695" s="815">
        <v>2038</v>
      </c>
    </row>
    <row r="28696" spans="1:5">
      <c r="A28696" s="816">
        <f t="shared" si="1868"/>
        <v>50587</v>
      </c>
      <c r="B28696" s="815">
        <f t="shared" si="1869"/>
        <v>182</v>
      </c>
      <c r="C28696" s="815">
        <f t="shared" si="1870"/>
        <v>184</v>
      </c>
      <c r="D28696" s="815">
        <f t="shared" si="1871"/>
        <v>164</v>
      </c>
      <c r="E28696" s="815">
        <v>2038</v>
      </c>
    </row>
    <row r="28697" spans="1:5">
      <c r="A28697" s="816">
        <f t="shared" si="1868"/>
        <v>50588</v>
      </c>
      <c r="B28697" s="815">
        <f t="shared" si="1869"/>
        <v>183</v>
      </c>
      <c r="C28697" s="815">
        <f t="shared" si="1870"/>
        <v>183</v>
      </c>
      <c r="D28697" s="815">
        <f t="shared" si="1871"/>
        <v>163</v>
      </c>
      <c r="E28697" s="815">
        <v>2038</v>
      </c>
    </row>
    <row r="28698" spans="1:5">
      <c r="A28698" s="816">
        <f t="shared" si="1868"/>
        <v>50589</v>
      </c>
      <c r="B28698" s="815">
        <f t="shared" si="1869"/>
        <v>184</v>
      </c>
      <c r="C28698" s="815">
        <f t="shared" si="1870"/>
        <v>182</v>
      </c>
      <c r="D28698" s="815">
        <f t="shared" si="1871"/>
        <v>162</v>
      </c>
      <c r="E28698" s="815">
        <v>2038</v>
      </c>
    </row>
    <row r="28699" spans="1:5">
      <c r="A28699" s="816">
        <f t="shared" si="1868"/>
        <v>50590</v>
      </c>
      <c r="B28699" s="815">
        <f t="shared" si="1869"/>
        <v>185</v>
      </c>
      <c r="C28699" s="815">
        <f t="shared" si="1870"/>
        <v>181</v>
      </c>
      <c r="D28699" s="815">
        <f t="shared" si="1871"/>
        <v>161</v>
      </c>
      <c r="E28699" s="815">
        <v>2038</v>
      </c>
    </row>
    <row r="28700" spans="1:5">
      <c r="A28700" s="816">
        <f t="shared" si="1868"/>
        <v>50591</v>
      </c>
      <c r="B28700" s="815">
        <f t="shared" si="1869"/>
        <v>186</v>
      </c>
      <c r="C28700" s="815">
        <f t="shared" si="1870"/>
        <v>180</v>
      </c>
      <c r="D28700" s="815">
        <f t="shared" si="1871"/>
        <v>160</v>
      </c>
      <c r="E28700" s="815">
        <v>2038</v>
      </c>
    </row>
    <row r="28701" spans="1:5">
      <c r="A28701" s="816">
        <f t="shared" si="1868"/>
        <v>50592</v>
      </c>
      <c r="B28701" s="815">
        <f t="shared" si="1869"/>
        <v>187</v>
      </c>
      <c r="C28701" s="815">
        <f t="shared" si="1870"/>
        <v>179</v>
      </c>
      <c r="D28701" s="815">
        <f t="shared" si="1871"/>
        <v>159</v>
      </c>
      <c r="E28701" s="815">
        <v>2038</v>
      </c>
    </row>
    <row r="28702" spans="1:5">
      <c r="A28702" s="816">
        <f t="shared" si="1868"/>
        <v>50593</v>
      </c>
      <c r="B28702" s="815">
        <f t="shared" si="1869"/>
        <v>188</v>
      </c>
      <c r="C28702" s="815">
        <f t="shared" si="1870"/>
        <v>178</v>
      </c>
      <c r="D28702" s="815">
        <f t="shared" si="1871"/>
        <v>158</v>
      </c>
      <c r="E28702" s="815">
        <v>2038</v>
      </c>
    </row>
    <row r="28703" spans="1:5">
      <c r="A28703" s="816">
        <f t="shared" si="1868"/>
        <v>50594</v>
      </c>
      <c r="B28703" s="815">
        <f t="shared" si="1869"/>
        <v>189</v>
      </c>
      <c r="C28703" s="815">
        <f t="shared" si="1870"/>
        <v>177</v>
      </c>
      <c r="D28703" s="815">
        <f t="shared" si="1871"/>
        <v>157</v>
      </c>
      <c r="E28703" s="815">
        <v>2038</v>
      </c>
    </row>
    <row r="28704" spans="1:5">
      <c r="A28704" s="816">
        <f t="shared" si="1868"/>
        <v>50595</v>
      </c>
      <c r="B28704" s="815">
        <f t="shared" si="1869"/>
        <v>190</v>
      </c>
      <c r="C28704" s="815">
        <f t="shared" si="1870"/>
        <v>176</v>
      </c>
      <c r="D28704" s="815">
        <f t="shared" si="1871"/>
        <v>156</v>
      </c>
      <c r="E28704" s="815">
        <v>2038</v>
      </c>
    </row>
    <row r="28705" spans="1:5">
      <c r="A28705" s="816">
        <f t="shared" si="1868"/>
        <v>50596</v>
      </c>
      <c r="B28705" s="815">
        <f t="shared" si="1869"/>
        <v>191</v>
      </c>
      <c r="C28705" s="815">
        <f t="shared" si="1870"/>
        <v>175</v>
      </c>
      <c r="D28705" s="815">
        <f t="shared" si="1871"/>
        <v>155</v>
      </c>
      <c r="E28705" s="815">
        <v>2038</v>
      </c>
    </row>
    <row r="28706" spans="1:5">
      <c r="A28706" s="816">
        <f t="shared" si="1868"/>
        <v>50597</v>
      </c>
      <c r="B28706" s="815">
        <f t="shared" si="1869"/>
        <v>192</v>
      </c>
      <c r="C28706" s="815">
        <f t="shared" si="1870"/>
        <v>174</v>
      </c>
      <c r="D28706" s="815">
        <f t="shared" si="1871"/>
        <v>154</v>
      </c>
      <c r="E28706" s="815">
        <v>2038</v>
      </c>
    </row>
    <row r="28707" spans="1:5">
      <c r="A28707" s="816">
        <f t="shared" si="1868"/>
        <v>50598</v>
      </c>
      <c r="B28707" s="815">
        <f t="shared" si="1869"/>
        <v>193</v>
      </c>
      <c r="C28707" s="815">
        <f t="shared" si="1870"/>
        <v>173</v>
      </c>
      <c r="D28707" s="815">
        <f t="shared" si="1871"/>
        <v>153</v>
      </c>
      <c r="E28707" s="815">
        <v>2038</v>
      </c>
    </row>
    <row r="28708" spans="1:5">
      <c r="A28708" s="816">
        <f t="shared" si="1868"/>
        <v>50599</v>
      </c>
      <c r="B28708" s="815">
        <f t="shared" si="1869"/>
        <v>194</v>
      </c>
      <c r="C28708" s="815">
        <f t="shared" si="1870"/>
        <v>172</v>
      </c>
      <c r="D28708" s="815">
        <f t="shared" si="1871"/>
        <v>152</v>
      </c>
      <c r="E28708" s="815">
        <v>2038</v>
      </c>
    </row>
    <row r="28709" spans="1:5">
      <c r="A28709" s="816">
        <f t="shared" si="1868"/>
        <v>50600</v>
      </c>
      <c r="B28709" s="815">
        <f t="shared" si="1869"/>
        <v>195</v>
      </c>
      <c r="C28709" s="815">
        <f t="shared" si="1870"/>
        <v>171</v>
      </c>
      <c r="D28709" s="815">
        <f t="shared" si="1871"/>
        <v>151</v>
      </c>
      <c r="E28709" s="815">
        <v>2038</v>
      </c>
    </row>
    <row r="28710" spans="1:5">
      <c r="A28710" s="816">
        <f t="shared" si="1868"/>
        <v>50601</v>
      </c>
      <c r="B28710" s="815">
        <f t="shared" si="1869"/>
        <v>196</v>
      </c>
      <c r="C28710" s="815">
        <f t="shared" si="1870"/>
        <v>170</v>
      </c>
      <c r="D28710" s="815">
        <f t="shared" si="1871"/>
        <v>150</v>
      </c>
      <c r="E28710" s="815">
        <v>2038</v>
      </c>
    </row>
    <row r="28711" spans="1:5">
      <c r="A28711" s="816">
        <f t="shared" si="1868"/>
        <v>50602</v>
      </c>
      <c r="B28711" s="815">
        <f t="shared" si="1869"/>
        <v>197</v>
      </c>
      <c r="C28711" s="815">
        <f t="shared" si="1870"/>
        <v>169</v>
      </c>
      <c r="D28711" s="815">
        <f t="shared" si="1871"/>
        <v>149</v>
      </c>
      <c r="E28711" s="815">
        <v>2038</v>
      </c>
    </row>
    <row r="28712" spans="1:5">
      <c r="A28712" s="816">
        <f t="shared" si="1868"/>
        <v>50603</v>
      </c>
      <c r="B28712" s="815">
        <f t="shared" si="1869"/>
        <v>198</v>
      </c>
      <c r="C28712" s="815">
        <f t="shared" si="1870"/>
        <v>168</v>
      </c>
      <c r="D28712" s="815">
        <f t="shared" si="1871"/>
        <v>148</v>
      </c>
      <c r="E28712" s="815">
        <v>2038</v>
      </c>
    </row>
    <row r="28713" spans="1:5">
      <c r="A28713" s="816">
        <f t="shared" si="1868"/>
        <v>50604</v>
      </c>
      <c r="B28713" s="815">
        <f t="shared" si="1869"/>
        <v>199</v>
      </c>
      <c r="C28713" s="815">
        <f t="shared" si="1870"/>
        <v>167</v>
      </c>
      <c r="D28713" s="815">
        <f t="shared" si="1871"/>
        <v>147</v>
      </c>
      <c r="E28713" s="815">
        <v>2038</v>
      </c>
    </row>
    <row r="28714" spans="1:5">
      <c r="A28714" s="816">
        <f t="shared" si="1868"/>
        <v>50605</v>
      </c>
      <c r="B28714" s="815">
        <f t="shared" si="1869"/>
        <v>200</v>
      </c>
      <c r="C28714" s="815">
        <f t="shared" si="1870"/>
        <v>166</v>
      </c>
      <c r="D28714" s="815">
        <f t="shared" si="1871"/>
        <v>146</v>
      </c>
      <c r="E28714" s="815">
        <v>2038</v>
      </c>
    </row>
    <row r="28715" spans="1:5">
      <c r="A28715" s="816">
        <f t="shared" si="1868"/>
        <v>50606</v>
      </c>
      <c r="B28715" s="815">
        <f t="shared" si="1869"/>
        <v>201</v>
      </c>
      <c r="C28715" s="815">
        <f t="shared" si="1870"/>
        <v>165</v>
      </c>
      <c r="D28715" s="815">
        <f t="shared" si="1871"/>
        <v>145</v>
      </c>
      <c r="E28715" s="815">
        <v>2038</v>
      </c>
    </row>
    <row r="28716" spans="1:5">
      <c r="A28716" s="816">
        <f t="shared" si="1868"/>
        <v>50607</v>
      </c>
      <c r="B28716" s="815">
        <f t="shared" si="1869"/>
        <v>202</v>
      </c>
      <c r="C28716" s="815">
        <f t="shared" si="1870"/>
        <v>164</v>
      </c>
      <c r="D28716" s="815">
        <f t="shared" si="1871"/>
        <v>144</v>
      </c>
      <c r="E28716" s="815">
        <v>2038</v>
      </c>
    </row>
    <row r="28717" spans="1:5">
      <c r="A28717" s="816">
        <f t="shared" si="1868"/>
        <v>50608</v>
      </c>
      <c r="B28717" s="815">
        <f t="shared" si="1869"/>
        <v>203</v>
      </c>
      <c r="C28717" s="815">
        <f t="shared" si="1870"/>
        <v>163</v>
      </c>
      <c r="D28717" s="815">
        <f t="shared" si="1871"/>
        <v>143</v>
      </c>
      <c r="E28717" s="815">
        <v>2038</v>
      </c>
    </row>
    <row r="28718" spans="1:5">
      <c r="A28718" s="816">
        <f t="shared" si="1868"/>
        <v>50609</v>
      </c>
      <c r="B28718" s="815">
        <f t="shared" si="1869"/>
        <v>204</v>
      </c>
      <c r="C28718" s="815">
        <f t="shared" si="1870"/>
        <v>162</v>
      </c>
      <c r="D28718" s="815">
        <f t="shared" si="1871"/>
        <v>142</v>
      </c>
      <c r="E28718" s="815">
        <v>2038</v>
      </c>
    </row>
    <row r="28719" spans="1:5">
      <c r="A28719" s="816">
        <f t="shared" si="1868"/>
        <v>50610</v>
      </c>
      <c r="B28719" s="815">
        <f t="shared" si="1869"/>
        <v>205</v>
      </c>
      <c r="C28719" s="815">
        <f t="shared" si="1870"/>
        <v>161</v>
      </c>
      <c r="D28719" s="815">
        <f t="shared" si="1871"/>
        <v>141</v>
      </c>
      <c r="E28719" s="815">
        <v>2038</v>
      </c>
    </row>
    <row r="28720" spans="1:5">
      <c r="A28720" s="816">
        <f t="shared" si="1868"/>
        <v>50611</v>
      </c>
      <c r="B28720" s="815">
        <f t="shared" si="1869"/>
        <v>206</v>
      </c>
      <c r="C28720" s="815">
        <f t="shared" si="1870"/>
        <v>160</v>
      </c>
      <c r="D28720" s="815">
        <f t="shared" si="1871"/>
        <v>140</v>
      </c>
      <c r="E28720" s="815">
        <v>2038</v>
      </c>
    </row>
    <row r="28721" spans="1:5">
      <c r="A28721" s="816">
        <f t="shared" si="1868"/>
        <v>50612</v>
      </c>
      <c r="B28721" s="815">
        <f t="shared" si="1869"/>
        <v>207</v>
      </c>
      <c r="C28721" s="815">
        <f t="shared" si="1870"/>
        <v>159</v>
      </c>
      <c r="D28721" s="815">
        <f t="shared" si="1871"/>
        <v>139</v>
      </c>
      <c r="E28721" s="815">
        <v>2038</v>
      </c>
    </row>
    <row r="28722" spans="1:5">
      <c r="A28722" s="816">
        <f t="shared" si="1868"/>
        <v>50613</v>
      </c>
      <c r="B28722" s="815">
        <f t="shared" si="1869"/>
        <v>208</v>
      </c>
      <c r="C28722" s="815">
        <f t="shared" si="1870"/>
        <v>158</v>
      </c>
      <c r="D28722" s="815">
        <f t="shared" si="1871"/>
        <v>138</v>
      </c>
      <c r="E28722" s="815">
        <v>2038</v>
      </c>
    </row>
    <row r="28723" spans="1:5">
      <c r="A28723" s="816">
        <f t="shared" ref="A28723:A28786" si="1872">A28722+1</f>
        <v>50614</v>
      </c>
      <c r="B28723" s="815">
        <f t="shared" si="1869"/>
        <v>209</v>
      </c>
      <c r="C28723" s="815">
        <f t="shared" si="1870"/>
        <v>157</v>
      </c>
      <c r="D28723" s="815">
        <f t="shared" si="1871"/>
        <v>137</v>
      </c>
      <c r="E28723" s="815">
        <v>2038</v>
      </c>
    </row>
    <row r="28724" spans="1:5">
      <c r="A28724" s="816">
        <f t="shared" si="1872"/>
        <v>50615</v>
      </c>
      <c r="B28724" s="815">
        <f t="shared" si="1869"/>
        <v>210</v>
      </c>
      <c r="C28724" s="815">
        <f t="shared" si="1870"/>
        <v>156</v>
      </c>
      <c r="D28724" s="815">
        <f t="shared" si="1871"/>
        <v>136</v>
      </c>
      <c r="E28724" s="815">
        <v>2038</v>
      </c>
    </row>
    <row r="28725" spans="1:5">
      <c r="A28725" s="816">
        <f t="shared" si="1872"/>
        <v>50616</v>
      </c>
      <c r="B28725" s="815">
        <f t="shared" si="1869"/>
        <v>211</v>
      </c>
      <c r="C28725" s="815">
        <f t="shared" si="1870"/>
        <v>155</v>
      </c>
      <c r="D28725" s="815">
        <f t="shared" si="1871"/>
        <v>135</v>
      </c>
      <c r="E28725" s="815">
        <v>2038</v>
      </c>
    </row>
    <row r="28726" spans="1:5">
      <c r="A28726" s="816">
        <f t="shared" si="1872"/>
        <v>50617</v>
      </c>
      <c r="B28726" s="815">
        <f t="shared" si="1869"/>
        <v>212</v>
      </c>
      <c r="C28726" s="815">
        <f t="shared" si="1870"/>
        <v>154</v>
      </c>
      <c r="D28726" s="815">
        <f t="shared" si="1871"/>
        <v>134</v>
      </c>
      <c r="E28726" s="815">
        <v>2038</v>
      </c>
    </row>
    <row r="28727" spans="1:5">
      <c r="A28727" s="816">
        <f t="shared" si="1872"/>
        <v>50618</v>
      </c>
      <c r="B28727" s="815">
        <f t="shared" si="1869"/>
        <v>213</v>
      </c>
      <c r="C28727" s="815">
        <f t="shared" si="1870"/>
        <v>153</v>
      </c>
      <c r="D28727" s="815">
        <f t="shared" si="1871"/>
        <v>133</v>
      </c>
      <c r="E28727" s="815">
        <v>2038</v>
      </c>
    </row>
    <row r="28728" spans="1:5">
      <c r="A28728" s="816">
        <f t="shared" si="1872"/>
        <v>50619</v>
      </c>
      <c r="B28728" s="815">
        <f t="shared" si="1869"/>
        <v>214</v>
      </c>
      <c r="C28728" s="815">
        <f t="shared" si="1870"/>
        <v>152</v>
      </c>
      <c r="D28728" s="815">
        <f t="shared" si="1871"/>
        <v>132</v>
      </c>
      <c r="E28728" s="815">
        <v>2038</v>
      </c>
    </row>
    <row r="28729" spans="1:5">
      <c r="A28729" s="816">
        <f t="shared" si="1872"/>
        <v>50620</v>
      </c>
      <c r="B28729" s="815">
        <f t="shared" si="1869"/>
        <v>215</v>
      </c>
      <c r="C28729" s="815">
        <f t="shared" si="1870"/>
        <v>151</v>
      </c>
      <c r="D28729" s="815">
        <f t="shared" si="1871"/>
        <v>131</v>
      </c>
      <c r="E28729" s="815">
        <v>2038</v>
      </c>
    </row>
    <row r="28730" spans="1:5">
      <c r="A28730" s="816">
        <f t="shared" si="1872"/>
        <v>50621</v>
      </c>
      <c r="B28730" s="815">
        <f t="shared" si="1869"/>
        <v>216</v>
      </c>
      <c r="C28730" s="815">
        <f t="shared" si="1870"/>
        <v>150</v>
      </c>
      <c r="D28730" s="815">
        <f t="shared" si="1871"/>
        <v>130</v>
      </c>
      <c r="E28730" s="815">
        <v>2038</v>
      </c>
    </row>
    <row r="28731" spans="1:5">
      <c r="A28731" s="816">
        <f t="shared" si="1872"/>
        <v>50622</v>
      </c>
      <c r="B28731" s="815">
        <f t="shared" si="1869"/>
        <v>217</v>
      </c>
      <c r="C28731" s="815">
        <f t="shared" si="1870"/>
        <v>149</v>
      </c>
      <c r="D28731" s="815">
        <f t="shared" si="1871"/>
        <v>129</v>
      </c>
      <c r="E28731" s="815">
        <v>2038</v>
      </c>
    </row>
    <row r="28732" spans="1:5">
      <c r="A28732" s="816">
        <f t="shared" si="1872"/>
        <v>50623</v>
      </c>
      <c r="B28732" s="815">
        <f t="shared" si="1869"/>
        <v>218</v>
      </c>
      <c r="C28732" s="815">
        <f t="shared" si="1870"/>
        <v>148</v>
      </c>
      <c r="D28732" s="815">
        <f t="shared" si="1871"/>
        <v>128</v>
      </c>
      <c r="E28732" s="815">
        <v>2038</v>
      </c>
    </row>
    <row r="28733" spans="1:5">
      <c r="A28733" s="816">
        <f t="shared" si="1872"/>
        <v>50624</v>
      </c>
      <c r="B28733" s="815">
        <f t="shared" si="1869"/>
        <v>219</v>
      </c>
      <c r="C28733" s="815">
        <f t="shared" si="1870"/>
        <v>147</v>
      </c>
      <c r="D28733" s="815">
        <f t="shared" si="1871"/>
        <v>127</v>
      </c>
      <c r="E28733" s="815">
        <v>2038</v>
      </c>
    </row>
    <row r="28734" spans="1:5">
      <c r="A28734" s="816">
        <f t="shared" si="1872"/>
        <v>50625</v>
      </c>
      <c r="B28734" s="815">
        <f t="shared" si="1869"/>
        <v>220</v>
      </c>
      <c r="C28734" s="815">
        <f t="shared" si="1870"/>
        <v>146</v>
      </c>
      <c r="D28734" s="815">
        <f t="shared" si="1871"/>
        <v>126</v>
      </c>
      <c r="E28734" s="815">
        <v>2038</v>
      </c>
    </row>
    <row r="28735" spans="1:5">
      <c r="A28735" s="816">
        <f t="shared" si="1872"/>
        <v>50626</v>
      </c>
      <c r="B28735" s="815">
        <f t="shared" si="1869"/>
        <v>221</v>
      </c>
      <c r="C28735" s="815">
        <f t="shared" si="1870"/>
        <v>145</v>
      </c>
      <c r="D28735" s="815">
        <f t="shared" si="1871"/>
        <v>125</v>
      </c>
      <c r="E28735" s="815">
        <v>2038</v>
      </c>
    </row>
    <row r="28736" spans="1:5">
      <c r="A28736" s="816">
        <f t="shared" si="1872"/>
        <v>50627</v>
      </c>
      <c r="B28736" s="815">
        <f t="shared" si="1869"/>
        <v>222</v>
      </c>
      <c r="C28736" s="815">
        <f t="shared" si="1870"/>
        <v>144</v>
      </c>
      <c r="D28736" s="815">
        <f t="shared" si="1871"/>
        <v>124</v>
      </c>
      <c r="E28736" s="815">
        <v>2038</v>
      </c>
    </row>
    <row r="28737" spans="1:5">
      <c r="A28737" s="816">
        <f t="shared" si="1872"/>
        <v>50628</v>
      </c>
      <c r="B28737" s="815">
        <f t="shared" si="1869"/>
        <v>223</v>
      </c>
      <c r="C28737" s="815">
        <f t="shared" si="1870"/>
        <v>143</v>
      </c>
      <c r="D28737" s="815">
        <f t="shared" si="1871"/>
        <v>123</v>
      </c>
      <c r="E28737" s="815">
        <v>2038</v>
      </c>
    </row>
    <row r="28738" spans="1:5">
      <c r="A28738" s="816">
        <f t="shared" si="1872"/>
        <v>50629</v>
      </c>
      <c r="B28738" s="815">
        <f t="shared" si="1869"/>
        <v>224</v>
      </c>
      <c r="C28738" s="815">
        <f t="shared" si="1870"/>
        <v>142</v>
      </c>
      <c r="D28738" s="815">
        <f t="shared" si="1871"/>
        <v>122</v>
      </c>
      <c r="E28738" s="815">
        <v>2038</v>
      </c>
    </row>
    <row r="28739" spans="1:5">
      <c r="A28739" s="816">
        <f t="shared" si="1872"/>
        <v>50630</v>
      </c>
      <c r="B28739" s="815">
        <f t="shared" si="1869"/>
        <v>225</v>
      </c>
      <c r="C28739" s="815">
        <f t="shared" si="1870"/>
        <v>141</v>
      </c>
      <c r="D28739" s="815">
        <f t="shared" si="1871"/>
        <v>121</v>
      </c>
      <c r="E28739" s="815">
        <v>2038</v>
      </c>
    </row>
    <row r="28740" spans="1:5">
      <c r="A28740" s="816">
        <f t="shared" si="1872"/>
        <v>50631</v>
      </c>
      <c r="B28740" s="815">
        <f t="shared" si="1869"/>
        <v>226</v>
      </c>
      <c r="C28740" s="815">
        <f t="shared" si="1870"/>
        <v>140</v>
      </c>
      <c r="D28740" s="815">
        <f t="shared" si="1871"/>
        <v>120</v>
      </c>
      <c r="E28740" s="815">
        <v>2038</v>
      </c>
    </row>
    <row r="28741" spans="1:5">
      <c r="A28741" s="816">
        <f t="shared" si="1872"/>
        <v>50632</v>
      </c>
      <c r="B28741" s="815">
        <f t="shared" si="1869"/>
        <v>227</v>
      </c>
      <c r="C28741" s="815">
        <f t="shared" si="1870"/>
        <v>139</v>
      </c>
      <c r="D28741" s="815">
        <f t="shared" si="1871"/>
        <v>119</v>
      </c>
      <c r="E28741" s="815">
        <v>2038</v>
      </c>
    </row>
    <row r="28742" spans="1:5">
      <c r="A28742" s="816">
        <f t="shared" si="1872"/>
        <v>50633</v>
      </c>
      <c r="B28742" s="815">
        <f t="shared" si="1869"/>
        <v>228</v>
      </c>
      <c r="C28742" s="815">
        <f t="shared" si="1870"/>
        <v>138</v>
      </c>
      <c r="D28742" s="815">
        <f t="shared" si="1871"/>
        <v>118</v>
      </c>
      <c r="E28742" s="815">
        <v>2038</v>
      </c>
    </row>
    <row r="28743" spans="1:5">
      <c r="A28743" s="816">
        <f t="shared" si="1872"/>
        <v>50634</v>
      </c>
      <c r="B28743" s="815">
        <f t="shared" si="1869"/>
        <v>229</v>
      </c>
      <c r="C28743" s="815">
        <f t="shared" si="1870"/>
        <v>137</v>
      </c>
      <c r="D28743" s="815">
        <f t="shared" si="1871"/>
        <v>117</v>
      </c>
      <c r="E28743" s="815">
        <v>2038</v>
      </c>
    </row>
    <row r="28744" spans="1:5">
      <c r="A28744" s="816">
        <f t="shared" si="1872"/>
        <v>50635</v>
      </c>
      <c r="B28744" s="815">
        <f t="shared" si="1869"/>
        <v>230</v>
      </c>
      <c r="C28744" s="815">
        <f t="shared" si="1870"/>
        <v>136</v>
      </c>
      <c r="D28744" s="815">
        <f t="shared" si="1871"/>
        <v>116</v>
      </c>
      <c r="E28744" s="815">
        <v>2038</v>
      </c>
    </row>
    <row r="28745" spans="1:5">
      <c r="A28745" s="816">
        <f t="shared" si="1872"/>
        <v>50636</v>
      </c>
      <c r="B28745" s="815">
        <f t="shared" si="1869"/>
        <v>231</v>
      </c>
      <c r="C28745" s="815">
        <f t="shared" si="1870"/>
        <v>135</v>
      </c>
      <c r="D28745" s="815">
        <f t="shared" si="1871"/>
        <v>115</v>
      </c>
      <c r="E28745" s="815">
        <v>2038</v>
      </c>
    </row>
    <row r="28746" spans="1:5">
      <c r="A28746" s="816">
        <f t="shared" si="1872"/>
        <v>50637</v>
      </c>
      <c r="B28746" s="815">
        <f t="shared" si="1869"/>
        <v>232</v>
      </c>
      <c r="C28746" s="815">
        <f t="shared" si="1870"/>
        <v>134</v>
      </c>
      <c r="D28746" s="815">
        <f t="shared" si="1871"/>
        <v>114</v>
      </c>
      <c r="E28746" s="815">
        <v>2038</v>
      </c>
    </row>
    <row r="28747" spans="1:5">
      <c r="A28747" s="816">
        <f t="shared" si="1872"/>
        <v>50638</v>
      </c>
      <c r="B28747" s="815">
        <f t="shared" si="1869"/>
        <v>233</v>
      </c>
      <c r="C28747" s="815">
        <f t="shared" si="1870"/>
        <v>133</v>
      </c>
      <c r="D28747" s="815">
        <f t="shared" si="1871"/>
        <v>113</v>
      </c>
      <c r="E28747" s="815">
        <v>2038</v>
      </c>
    </row>
    <row r="28748" spans="1:5">
      <c r="A28748" s="816">
        <f t="shared" si="1872"/>
        <v>50639</v>
      </c>
      <c r="B28748" s="815">
        <f t="shared" si="1869"/>
        <v>234</v>
      </c>
      <c r="C28748" s="815">
        <f t="shared" si="1870"/>
        <v>132</v>
      </c>
      <c r="D28748" s="815">
        <f t="shared" si="1871"/>
        <v>112</v>
      </c>
      <c r="E28748" s="815">
        <v>2038</v>
      </c>
    </row>
    <row r="28749" spans="1:5">
      <c r="A28749" s="816">
        <f t="shared" si="1872"/>
        <v>50640</v>
      </c>
      <c r="B28749" s="815">
        <f t="shared" si="1869"/>
        <v>235</v>
      </c>
      <c r="C28749" s="815">
        <f t="shared" si="1870"/>
        <v>131</v>
      </c>
      <c r="D28749" s="815">
        <f t="shared" si="1871"/>
        <v>111</v>
      </c>
      <c r="E28749" s="815">
        <v>2038</v>
      </c>
    </row>
    <row r="28750" spans="1:5">
      <c r="A28750" s="816">
        <f t="shared" si="1872"/>
        <v>50641</v>
      </c>
      <c r="B28750" s="815">
        <f t="shared" si="1869"/>
        <v>236</v>
      </c>
      <c r="C28750" s="815">
        <f t="shared" si="1870"/>
        <v>130</v>
      </c>
      <c r="D28750" s="815">
        <f t="shared" si="1871"/>
        <v>110</v>
      </c>
      <c r="E28750" s="815">
        <v>2038</v>
      </c>
    </row>
    <row r="28751" spans="1:5">
      <c r="A28751" s="816">
        <f t="shared" si="1872"/>
        <v>50642</v>
      </c>
      <c r="B28751" s="815">
        <f t="shared" si="1869"/>
        <v>237</v>
      </c>
      <c r="C28751" s="815">
        <f t="shared" si="1870"/>
        <v>129</v>
      </c>
      <c r="D28751" s="815">
        <f t="shared" si="1871"/>
        <v>109</v>
      </c>
      <c r="E28751" s="815">
        <v>2038</v>
      </c>
    </row>
    <row r="28752" spans="1:5">
      <c r="A28752" s="816">
        <f t="shared" si="1872"/>
        <v>50643</v>
      </c>
      <c r="B28752" s="815">
        <f t="shared" ref="B28752:B28815" si="1873">B28751+1</f>
        <v>238</v>
      </c>
      <c r="C28752" s="815">
        <f t="shared" ref="C28752:C28815" si="1874">C28751-1</f>
        <v>128</v>
      </c>
      <c r="D28752" s="815">
        <f t="shared" ref="D28752:D28815" si="1875">D28751-1</f>
        <v>108</v>
      </c>
      <c r="E28752" s="815">
        <v>2038</v>
      </c>
    </row>
    <row r="28753" spans="1:5">
      <c r="A28753" s="816">
        <f t="shared" si="1872"/>
        <v>50644</v>
      </c>
      <c r="B28753" s="815">
        <f t="shared" si="1873"/>
        <v>239</v>
      </c>
      <c r="C28753" s="815">
        <f t="shared" si="1874"/>
        <v>127</v>
      </c>
      <c r="D28753" s="815">
        <f t="shared" si="1875"/>
        <v>107</v>
      </c>
      <c r="E28753" s="815">
        <v>2038</v>
      </c>
    </row>
    <row r="28754" spans="1:5">
      <c r="A28754" s="816">
        <f t="shared" si="1872"/>
        <v>50645</v>
      </c>
      <c r="B28754" s="815">
        <f t="shared" si="1873"/>
        <v>240</v>
      </c>
      <c r="C28754" s="815">
        <f t="shared" si="1874"/>
        <v>126</v>
      </c>
      <c r="D28754" s="815">
        <f t="shared" si="1875"/>
        <v>106</v>
      </c>
      <c r="E28754" s="815">
        <v>2038</v>
      </c>
    </row>
    <row r="28755" spans="1:5">
      <c r="A28755" s="816">
        <f t="shared" si="1872"/>
        <v>50646</v>
      </c>
      <c r="B28755" s="815">
        <f t="shared" si="1873"/>
        <v>241</v>
      </c>
      <c r="C28755" s="815">
        <f t="shared" si="1874"/>
        <v>125</v>
      </c>
      <c r="D28755" s="815">
        <f t="shared" si="1875"/>
        <v>105</v>
      </c>
      <c r="E28755" s="815">
        <v>2038</v>
      </c>
    </row>
    <row r="28756" spans="1:5">
      <c r="A28756" s="816">
        <f t="shared" si="1872"/>
        <v>50647</v>
      </c>
      <c r="B28756" s="815">
        <f t="shared" si="1873"/>
        <v>242</v>
      </c>
      <c r="C28756" s="815">
        <f t="shared" si="1874"/>
        <v>124</v>
      </c>
      <c r="D28756" s="815">
        <f t="shared" si="1875"/>
        <v>104</v>
      </c>
      <c r="E28756" s="815">
        <v>2038</v>
      </c>
    </row>
    <row r="28757" spans="1:5">
      <c r="A28757" s="816">
        <f t="shared" si="1872"/>
        <v>50648</v>
      </c>
      <c r="B28757" s="815">
        <f t="shared" si="1873"/>
        <v>243</v>
      </c>
      <c r="C28757" s="815">
        <f t="shared" si="1874"/>
        <v>123</v>
      </c>
      <c r="D28757" s="815">
        <f t="shared" si="1875"/>
        <v>103</v>
      </c>
      <c r="E28757" s="815">
        <v>2038</v>
      </c>
    </row>
    <row r="28758" spans="1:5">
      <c r="A28758" s="816">
        <f t="shared" si="1872"/>
        <v>50649</v>
      </c>
      <c r="B28758" s="815">
        <f t="shared" si="1873"/>
        <v>244</v>
      </c>
      <c r="C28758" s="815">
        <f t="shared" si="1874"/>
        <v>122</v>
      </c>
      <c r="D28758" s="815">
        <f t="shared" si="1875"/>
        <v>102</v>
      </c>
      <c r="E28758" s="815">
        <v>2038</v>
      </c>
    </row>
    <row r="28759" spans="1:5">
      <c r="A28759" s="816">
        <f t="shared" si="1872"/>
        <v>50650</v>
      </c>
      <c r="B28759" s="815">
        <f t="shared" si="1873"/>
        <v>245</v>
      </c>
      <c r="C28759" s="815">
        <f t="shared" si="1874"/>
        <v>121</v>
      </c>
      <c r="D28759" s="815">
        <f t="shared" si="1875"/>
        <v>101</v>
      </c>
      <c r="E28759" s="815">
        <v>2038</v>
      </c>
    </row>
    <row r="28760" spans="1:5">
      <c r="A28760" s="816">
        <f t="shared" si="1872"/>
        <v>50651</v>
      </c>
      <c r="B28760" s="815">
        <f t="shared" si="1873"/>
        <v>246</v>
      </c>
      <c r="C28760" s="815">
        <f t="shared" si="1874"/>
        <v>120</v>
      </c>
      <c r="D28760" s="815">
        <f t="shared" si="1875"/>
        <v>100</v>
      </c>
      <c r="E28760" s="815">
        <v>2038</v>
      </c>
    </row>
    <row r="28761" spans="1:5">
      <c r="A28761" s="816">
        <f t="shared" si="1872"/>
        <v>50652</v>
      </c>
      <c r="B28761" s="815">
        <f t="shared" si="1873"/>
        <v>247</v>
      </c>
      <c r="C28761" s="815">
        <f t="shared" si="1874"/>
        <v>119</v>
      </c>
      <c r="D28761" s="815">
        <f t="shared" si="1875"/>
        <v>99</v>
      </c>
      <c r="E28761" s="815">
        <v>2038</v>
      </c>
    </row>
    <row r="28762" spans="1:5">
      <c r="A28762" s="816">
        <f t="shared" si="1872"/>
        <v>50653</v>
      </c>
      <c r="B28762" s="815">
        <f t="shared" si="1873"/>
        <v>248</v>
      </c>
      <c r="C28762" s="815">
        <f t="shared" si="1874"/>
        <v>118</v>
      </c>
      <c r="D28762" s="815">
        <f t="shared" si="1875"/>
        <v>98</v>
      </c>
      <c r="E28762" s="815">
        <v>2038</v>
      </c>
    </row>
    <row r="28763" spans="1:5">
      <c r="A28763" s="816">
        <f t="shared" si="1872"/>
        <v>50654</v>
      </c>
      <c r="B28763" s="815">
        <f t="shared" si="1873"/>
        <v>249</v>
      </c>
      <c r="C28763" s="815">
        <f t="shared" si="1874"/>
        <v>117</v>
      </c>
      <c r="D28763" s="815">
        <f t="shared" si="1875"/>
        <v>97</v>
      </c>
      <c r="E28763" s="815">
        <v>2038</v>
      </c>
    </row>
    <row r="28764" spans="1:5">
      <c r="A28764" s="816">
        <f t="shared" si="1872"/>
        <v>50655</v>
      </c>
      <c r="B28764" s="815">
        <f t="shared" si="1873"/>
        <v>250</v>
      </c>
      <c r="C28764" s="815">
        <f t="shared" si="1874"/>
        <v>116</v>
      </c>
      <c r="D28764" s="815">
        <f t="shared" si="1875"/>
        <v>96</v>
      </c>
      <c r="E28764" s="815">
        <v>2038</v>
      </c>
    </row>
    <row r="28765" spans="1:5">
      <c r="A28765" s="816">
        <f t="shared" si="1872"/>
        <v>50656</v>
      </c>
      <c r="B28765" s="815">
        <f t="shared" si="1873"/>
        <v>251</v>
      </c>
      <c r="C28765" s="815">
        <f t="shared" si="1874"/>
        <v>115</v>
      </c>
      <c r="D28765" s="815">
        <f t="shared" si="1875"/>
        <v>95</v>
      </c>
      <c r="E28765" s="815">
        <v>2038</v>
      </c>
    </row>
    <row r="28766" spans="1:5">
      <c r="A28766" s="816">
        <f t="shared" si="1872"/>
        <v>50657</v>
      </c>
      <c r="B28766" s="815">
        <f t="shared" si="1873"/>
        <v>252</v>
      </c>
      <c r="C28766" s="815">
        <f t="shared" si="1874"/>
        <v>114</v>
      </c>
      <c r="D28766" s="815">
        <f t="shared" si="1875"/>
        <v>94</v>
      </c>
      <c r="E28766" s="815">
        <v>2038</v>
      </c>
    </row>
    <row r="28767" spans="1:5">
      <c r="A28767" s="816">
        <f t="shared" si="1872"/>
        <v>50658</v>
      </c>
      <c r="B28767" s="815">
        <f t="shared" si="1873"/>
        <v>253</v>
      </c>
      <c r="C28767" s="815">
        <f t="shared" si="1874"/>
        <v>113</v>
      </c>
      <c r="D28767" s="815">
        <f t="shared" si="1875"/>
        <v>93</v>
      </c>
      <c r="E28767" s="815">
        <v>2038</v>
      </c>
    </row>
    <row r="28768" spans="1:5">
      <c r="A28768" s="816">
        <f t="shared" si="1872"/>
        <v>50659</v>
      </c>
      <c r="B28768" s="815">
        <f t="shared" si="1873"/>
        <v>254</v>
      </c>
      <c r="C28768" s="815">
        <f t="shared" si="1874"/>
        <v>112</v>
      </c>
      <c r="D28768" s="815">
        <f t="shared" si="1875"/>
        <v>92</v>
      </c>
      <c r="E28768" s="815">
        <v>2038</v>
      </c>
    </row>
    <row r="28769" spans="1:5">
      <c r="A28769" s="816">
        <f t="shared" si="1872"/>
        <v>50660</v>
      </c>
      <c r="B28769" s="815">
        <f t="shared" si="1873"/>
        <v>255</v>
      </c>
      <c r="C28769" s="815">
        <f t="shared" si="1874"/>
        <v>111</v>
      </c>
      <c r="D28769" s="815">
        <f t="shared" si="1875"/>
        <v>91</v>
      </c>
      <c r="E28769" s="815">
        <v>2038</v>
      </c>
    </row>
    <row r="28770" spans="1:5">
      <c r="A28770" s="816">
        <f t="shared" si="1872"/>
        <v>50661</v>
      </c>
      <c r="B28770" s="815">
        <f t="shared" si="1873"/>
        <v>256</v>
      </c>
      <c r="C28770" s="815">
        <f t="shared" si="1874"/>
        <v>110</v>
      </c>
      <c r="D28770" s="815">
        <f t="shared" si="1875"/>
        <v>90</v>
      </c>
      <c r="E28770" s="815">
        <v>2038</v>
      </c>
    </row>
    <row r="28771" spans="1:5">
      <c r="A28771" s="816">
        <f t="shared" si="1872"/>
        <v>50662</v>
      </c>
      <c r="B28771" s="815">
        <f t="shared" si="1873"/>
        <v>257</v>
      </c>
      <c r="C28771" s="815">
        <f t="shared" si="1874"/>
        <v>109</v>
      </c>
      <c r="D28771" s="815">
        <f t="shared" si="1875"/>
        <v>89</v>
      </c>
      <c r="E28771" s="815">
        <v>2038</v>
      </c>
    </row>
    <row r="28772" spans="1:5">
      <c r="A28772" s="816">
        <f t="shared" si="1872"/>
        <v>50663</v>
      </c>
      <c r="B28772" s="815">
        <f t="shared" si="1873"/>
        <v>258</v>
      </c>
      <c r="C28772" s="815">
        <f t="shared" si="1874"/>
        <v>108</v>
      </c>
      <c r="D28772" s="815">
        <f t="shared" si="1875"/>
        <v>88</v>
      </c>
      <c r="E28772" s="815">
        <v>2038</v>
      </c>
    </row>
    <row r="28773" spans="1:5">
      <c r="A28773" s="816">
        <f t="shared" si="1872"/>
        <v>50664</v>
      </c>
      <c r="B28773" s="815">
        <f t="shared" si="1873"/>
        <v>259</v>
      </c>
      <c r="C28773" s="815">
        <f t="shared" si="1874"/>
        <v>107</v>
      </c>
      <c r="D28773" s="815">
        <f t="shared" si="1875"/>
        <v>87</v>
      </c>
      <c r="E28773" s="815">
        <v>2038</v>
      </c>
    </row>
    <row r="28774" spans="1:5">
      <c r="A28774" s="816">
        <f t="shared" si="1872"/>
        <v>50665</v>
      </c>
      <c r="B28774" s="815">
        <f t="shared" si="1873"/>
        <v>260</v>
      </c>
      <c r="C28774" s="815">
        <f t="shared" si="1874"/>
        <v>106</v>
      </c>
      <c r="D28774" s="815">
        <f t="shared" si="1875"/>
        <v>86</v>
      </c>
      <c r="E28774" s="815">
        <v>2038</v>
      </c>
    </row>
    <row r="28775" spans="1:5">
      <c r="A28775" s="816">
        <f t="shared" si="1872"/>
        <v>50666</v>
      </c>
      <c r="B28775" s="815">
        <f t="shared" si="1873"/>
        <v>261</v>
      </c>
      <c r="C28775" s="815">
        <f t="shared" si="1874"/>
        <v>105</v>
      </c>
      <c r="D28775" s="815">
        <f t="shared" si="1875"/>
        <v>85</v>
      </c>
      <c r="E28775" s="815">
        <v>2038</v>
      </c>
    </row>
    <row r="28776" spans="1:5">
      <c r="A28776" s="816">
        <f t="shared" si="1872"/>
        <v>50667</v>
      </c>
      <c r="B28776" s="815">
        <f t="shared" si="1873"/>
        <v>262</v>
      </c>
      <c r="C28776" s="815">
        <f t="shared" si="1874"/>
        <v>104</v>
      </c>
      <c r="D28776" s="815">
        <f t="shared" si="1875"/>
        <v>84</v>
      </c>
      <c r="E28776" s="815">
        <v>2038</v>
      </c>
    </row>
    <row r="28777" spans="1:5">
      <c r="A28777" s="816">
        <f t="shared" si="1872"/>
        <v>50668</v>
      </c>
      <c r="B28777" s="815">
        <f t="shared" si="1873"/>
        <v>263</v>
      </c>
      <c r="C28777" s="815">
        <f t="shared" si="1874"/>
        <v>103</v>
      </c>
      <c r="D28777" s="815">
        <f t="shared" si="1875"/>
        <v>83</v>
      </c>
      <c r="E28777" s="815">
        <v>2038</v>
      </c>
    </row>
    <row r="28778" spans="1:5">
      <c r="A28778" s="816">
        <f t="shared" si="1872"/>
        <v>50669</v>
      </c>
      <c r="B28778" s="815">
        <f t="shared" si="1873"/>
        <v>264</v>
      </c>
      <c r="C28778" s="815">
        <f t="shared" si="1874"/>
        <v>102</v>
      </c>
      <c r="D28778" s="815">
        <f t="shared" si="1875"/>
        <v>82</v>
      </c>
      <c r="E28778" s="815">
        <v>2038</v>
      </c>
    </row>
    <row r="28779" spans="1:5">
      <c r="A28779" s="816">
        <f t="shared" si="1872"/>
        <v>50670</v>
      </c>
      <c r="B28779" s="815">
        <f t="shared" si="1873"/>
        <v>265</v>
      </c>
      <c r="C28779" s="815">
        <f t="shared" si="1874"/>
        <v>101</v>
      </c>
      <c r="D28779" s="815">
        <f t="shared" si="1875"/>
        <v>81</v>
      </c>
      <c r="E28779" s="815">
        <v>2038</v>
      </c>
    </row>
    <row r="28780" spans="1:5">
      <c r="A28780" s="816">
        <f t="shared" si="1872"/>
        <v>50671</v>
      </c>
      <c r="B28780" s="815">
        <f t="shared" si="1873"/>
        <v>266</v>
      </c>
      <c r="C28780" s="815">
        <f t="shared" si="1874"/>
        <v>100</v>
      </c>
      <c r="D28780" s="815">
        <f t="shared" si="1875"/>
        <v>80</v>
      </c>
      <c r="E28780" s="815">
        <v>2038</v>
      </c>
    </row>
    <row r="28781" spans="1:5">
      <c r="A28781" s="816">
        <f t="shared" si="1872"/>
        <v>50672</v>
      </c>
      <c r="B28781" s="815">
        <f t="shared" si="1873"/>
        <v>267</v>
      </c>
      <c r="C28781" s="815">
        <f t="shared" si="1874"/>
        <v>99</v>
      </c>
      <c r="D28781" s="815">
        <f t="shared" si="1875"/>
        <v>79</v>
      </c>
      <c r="E28781" s="815">
        <v>2038</v>
      </c>
    </row>
    <row r="28782" spans="1:5">
      <c r="A28782" s="816">
        <f t="shared" si="1872"/>
        <v>50673</v>
      </c>
      <c r="B28782" s="815">
        <f t="shared" si="1873"/>
        <v>268</v>
      </c>
      <c r="C28782" s="815">
        <f t="shared" si="1874"/>
        <v>98</v>
      </c>
      <c r="D28782" s="815">
        <f t="shared" si="1875"/>
        <v>78</v>
      </c>
      <c r="E28782" s="815">
        <v>2038</v>
      </c>
    </row>
    <row r="28783" spans="1:5">
      <c r="A28783" s="816">
        <f t="shared" si="1872"/>
        <v>50674</v>
      </c>
      <c r="B28783" s="815">
        <f t="shared" si="1873"/>
        <v>269</v>
      </c>
      <c r="C28783" s="815">
        <f t="shared" si="1874"/>
        <v>97</v>
      </c>
      <c r="D28783" s="815">
        <f t="shared" si="1875"/>
        <v>77</v>
      </c>
      <c r="E28783" s="815">
        <v>2038</v>
      </c>
    </row>
    <row r="28784" spans="1:5">
      <c r="A28784" s="816">
        <f t="shared" si="1872"/>
        <v>50675</v>
      </c>
      <c r="B28784" s="815">
        <f t="shared" si="1873"/>
        <v>270</v>
      </c>
      <c r="C28784" s="815">
        <f t="shared" si="1874"/>
        <v>96</v>
      </c>
      <c r="D28784" s="815">
        <f t="shared" si="1875"/>
        <v>76</v>
      </c>
      <c r="E28784" s="815">
        <v>2038</v>
      </c>
    </row>
    <row r="28785" spans="1:5">
      <c r="A28785" s="816">
        <f t="shared" si="1872"/>
        <v>50676</v>
      </c>
      <c r="B28785" s="815">
        <f t="shared" si="1873"/>
        <v>271</v>
      </c>
      <c r="C28785" s="815">
        <f t="shared" si="1874"/>
        <v>95</v>
      </c>
      <c r="D28785" s="815">
        <f t="shared" si="1875"/>
        <v>75</v>
      </c>
      <c r="E28785" s="815">
        <v>2038</v>
      </c>
    </row>
    <row r="28786" spans="1:5">
      <c r="A28786" s="816">
        <f t="shared" si="1872"/>
        <v>50677</v>
      </c>
      <c r="B28786" s="815">
        <f t="shared" si="1873"/>
        <v>272</v>
      </c>
      <c r="C28786" s="815">
        <f t="shared" si="1874"/>
        <v>94</v>
      </c>
      <c r="D28786" s="815">
        <f t="shared" si="1875"/>
        <v>74</v>
      </c>
      <c r="E28786" s="815">
        <v>2038</v>
      </c>
    </row>
    <row r="28787" spans="1:5">
      <c r="A28787" s="816">
        <f t="shared" ref="A28787:A28850" si="1876">A28786+1</f>
        <v>50678</v>
      </c>
      <c r="B28787" s="815">
        <f t="shared" si="1873"/>
        <v>273</v>
      </c>
      <c r="C28787" s="815">
        <f t="shared" si="1874"/>
        <v>93</v>
      </c>
      <c r="D28787" s="815">
        <f t="shared" si="1875"/>
        <v>73</v>
      </c>
      <c r="E28787" s="815">
        <v>2038</v>
      </c>
    </row>
    <row r="28788" spans="1:5">
      <c r="A28788" s="816">
        <f t="shared" si="1876"/>
        <v>50679</v>
      </c>
      <c r="B28788" s="815">
        <f t="shared" si="1873"/>
        <v>274</v>
      </c>
      <c r="C28788" s="815">
        <f t="shared" si="1874"/>
        <v>92</v>
      </c>
      <c r="D28788" s="815">
        <f t="shared" si="1875"/>
        <v>72</v>
      </c>
      <c r="E28788" s="815">
        <v>2038</v>
      </c>
    </row>
    <row r="28789" spans="1:5">
      <c r="A28789" s="816">
        <f t="shared" si="1876"/>
        <v>50680</v>
      </c>
      <c r="B28789" s="815">
        <f t="shared" si="1873"/>
        <v>275</v>
      </c>
      <c r="C28789" s="815">
        <f t="shared" si="1874"/>
        <v>91</v>
      </c>
      <c r="D28789" s="815">
        <f t="shared" si="1875"/>
        <v>71</v>
      </c>
      <c r="E28789" s="815">
        <v>2038</v>
      </c>
    </row>
    <row r="28790" spans="1:5">
      <c r="A28790" s="816">
        <f t="shared" si="1876"/>
        <v>50681</v>
      </c>
      <c r="B28790" s="815">
        <f t="shared" si="1873"/>
        <v>276</v>
      </c>
      <c r="C28790" s="815">
        <f t="shared" si="1874"/>
        <v>90</v>
      </c>
      <c r="D28790" s="815">
        <f t="shared" si="1875"/>
        <v>70</v>
      </c>
      <c r="E28790" s="815">
        <v>2038</v>
      </c>
    </row>
    <row r="28791" spans="1:5">
      <c r="A28791" s="816">
        <f t="shared" si="1876"/>
        <v>50682</v>
      </c>
      <c r="B28791" s="815">
        <f t="shared" si="1873"/>
        <v>277</v>
      </c>
      <c r="C28791" s="815">
        <f t="shared" si="1874"/>
        <v>89</v>
      </c>
      <c r="D28791" s="815">
        <f t="shared" si="1875"/>
        <v>69</v>
      </c>
      <c r="E28791" s="815">
        <v>2038</v>
      </c>
    </row>
    <row r="28792" spans="1:5">
      <c r="A28792" s="816">
        <f t="shared" si="1876"/>
        <v>50683</v>
      </c>
      <c r="B28792" s="815">
        <f t="shared" si="1873"/>
        <v>278</v>
      </c>
      <c r="C28792" s="815">
        <f t="shared" si="1874"/>
        <v>88</v>
      </c>
      <c r="D28792" s="815">
        <f t="shared" si="1875"/>
        <v>68</v>
      </c>
      <c r="E28792" s="815">
        <v>2038</v>
      </c>
    </row>
    <row r="28793" spans="1:5">
      <c r="A28793" s="816">
        <f t="shared" si="1876"/>
        <v>50684</v>
      </c>
      <c r="B28793" s="815">
        <f t="shared" si="1873"/>
        <v>279</v>
      </c>
      <c r="C28793" s="815">
        <f t="shared" si="1874"/>
        <v>87</v>
      </c>
      <c r="D28793" s="815">
        <f t="shared" si="1875"/>
        <v>67</v>
      </c>
      <c r="E28793" s="815">
        <v>2038</v>
      </c>
    </row>
    <row r="28794" spans="1:5">
      <c r="A28794" s="816">
        <f t="shared" si="1876"/>
        <v>50685</v>
      </c>
      <c r="B28794" s="815">
        <f t="shared" si="1873"/>
        <v>280</v>
      </c>
      <c r="C28794" s="815">
        <f t="shared" si="1874"/>
        <v>86</v>
      </c>
      <c r="D28794" s="815">
        <f t="shared" si="1875"/>
        <v>66</v>
      </c>
      <c r="E28794" s="815">
        <v>2038</v>
      </c>
    </row>
    <row r="28795" spans="1:5">
      <c r="A28795" s="816">
        <f t="shared" si="1876"/>
        <v>50686</v>
      </c>
      <c r="B28795" s="815">
        <f t="shared" si="1873"/>
        <v>281</v>
      </c>
      <c r="C28795" s="815">
        <f t="shared" si="1874"/>
        <v>85</v>
      </c>
      <c r="D28795" s="815">
        <f t="shared" si="1875"/>
        <v>65</v>
      </c>
      <c r="E28795" s="815">
        <v>2038</v>
      </c>
    </row>
    <row r="28796" spans="1:5">
      <c r="A28796" s="816">
        <f t="shared" si="1876"/>
        <v>50687</v>
      </c>
      <c r="B28796" s="815">
        <f t="shared" si="1873"/>
        <v>282</v>
      </c>
      <c r="C28796" s="815">
        <f t="shared" si="1874"/>
        <v>84</v>
      </c>
      <c r="D28796" s="815">
        <f t="shared" si="1875"/>
        <v>64</v>
      </c>
      <c r="E28796" s="815">
        <v>2038</v>
      </c>
    </row>
    <row r="28797" spans="1:5">
      <c r="A28797" s="816">
        <f t="shared" si="1876"/>
        <v>50688</v>
      </c>
      <c r="B28797" s="815">
        <f t="shared" si="1873"/>
        <v>283</v>
      </c>
      <c r="C28797" s="815">
        <f t="shared" si="1874"/>
        <v>83</v>
      </c>
      <c r="D28797" s="815">
        <f t="shared" si="1875"/>
        <v>63</v>
      </c>
      <c r="E28797" s="815">
        <v>2038</v>
      </c>
    </row>
    <row r="28798" spans="1:5">
      <c r="A28798" s="816">
        <f t="shared" si="1876"/>
        <v>50689</v>
      </c>
      <c r="B28798" s="815">
        <f t="shared" si="1873"/>
        <v>284</v>
      </c>
      <c r="C28798" s="815">
        <f t="shared" si="1874"/>
        <v>82</v>
      </c>
      <c r="D28798" s="815">
        <f t="shared" si="1875"/>
        <v>62</v>
      </c>
      <c r="E28798" s="815">
        <v>2038</v>
      </c>
    </row>
    <row r="28799" spans="1:5">
      <c r="A28799" s="816">
        <f t="shared" si="1876"/>
        <v>50690</v>
      </c>
      <c r="B28799" s="815">
        <f t="shared" si="1873"/>
        <v>285</v>
      </c>
      <c r="C28799" s="815">
        <f t="shared" si="1874"/>
        <v>81</v>
      </c>
      <c r="D28799" s="815">
        <f t="shared" si="1875"/>
        <v>61</v>
      </c>
      <c r="E28799" s="815">
        <v>2038</v>
      </c>
    </row>
    <row r="28800" spans="1:5">
      <c r="A28800" s="816">
        <f t="shared" si="1876"/>
        <v>50691</v>
      </c>
      <c r="B28800" s="815">
        <f t="shared" si="1873"/>
        <v>286</v>
      </c>
      <c r="C28800" s="815">
        <f t="shared" si="1874"/>
        <v>80</v>
      </c>
      <c r="D28800" s="815">
        <f t="shared" si="1875"/>
        <v>60</v>
      </c>
      <c r="E28800" s="815">
        <v>2038</v>
      </c>
    </row>
    <row r="28801" spans="1:5">
      <c r="A28801" s="816">
        <f t="shared" si="1876"/>
        <v>50692</v>
      </c>
      <c r="B28801" s="815">
        <f t="shared" si="1873"/>
        <v>287</v>
      </c>
      <c r="C28801" s="815">
        <f t="shared" si="1874"/>
        <v>79</v>
      </c>
      <c r="D28801" s="815">
        <f t="shared" si="1875"/>
        <v>59</v>
      </c>
      <c r="E28801" s="815">
        <v>2038</v>
      </c>
    </row>
    <row r="28802" spans="1:5">
      <c r="A28802" s="816">
        <f t="shared" si="1876"/>
        <v>50693</v>
      </c>
      <c r="B28802" s="815">
        <f t="shared" si="1873"/>
        <v>288</v>
      </c>
      <c r="C28802" s="815">
        <f t="shared" si="1874"/>
        <v>78</v>
      </c>
      <c r="D28802" s="815">
        <f t="shared" si="1875"/>
        <v>58</v>
      </c>
      <c r="E28802" s="815">
        <v>2038</v>
      </c>
    </row>
    <row r="28803" spans="1:5">
      <c r="A28803" s="816">
        <f t="shared" si="1876"/>
        <v>50694</v>
      </c>
      <c r="B28803" s="815">
        <f t="shared" si="1873"/>
        <v>289</v>
      </c>
      <c r="C28803" s="815">
        <f t="shared" si="1874"/>
        <v>77</v>
      </c>
      <c r="D28803" s="815">
        <f t="shared" si="1875"/>
        <v>57</v>
      </c>
      <c r="E28803" s="815">
        <v>2038</v>
      </c>
    </row>
    <row r="28804" spans="1:5">
      <c r="A28804" s="816">
        <f t="shared" si="1876"/>
        <v>50695</v>
      </c>
      <c r="B28804" s="815">
        <f t="shared" si="1873"/>
        <v>290</v>
      </c>
      <c r="C28804" s="815">
        <f t="shared" si="1874"/>
        <v>76</v>
      </c>
      <c r="D28804" s="815">
        <f t="shared" si="1875"/>
        <v>56</v>
      </c>
      <c r="E28804" s="815">
        <v>2038</v>
      </c>
    </row>
    <row r="28805" spans="1:5">
      <c r="A28805" s="816">
        <f t="shared" si="1876"/>
        <v>50696</v>
      </c>
      <c r="B28805" s="815">
        <f t="shared" si="1873"/>
        <v>291</v>
      </c>
      <c r="C28805" s="815">
        <f t="shared" si="1874"/>
        <v>75</v>
      </c>
      <c r="D28805" s="815">
        <f t="shared" si="1875"/>
        <v>55</v>
      </c>
      <c r="E28805" s="815">
        <v>2038</v>
      </c>
    </row>
    <row r="28806" spans="1:5">
      <c r="A28806" s="816">
        <f t="shared" si="1876"/>
        <v>50697</v>
      </c>
      <c r="B28806" s="815">
        <f t="shared" si="1873"/>
        <v>292</v>
      </c>
      <c r="C28806" s="815">
        <f t="shared" si="1874"/>
        <v>74</v>
      </c>
      <c r="D28806" s="815">
        <f t="shared" si="1875"/>
        <v>54</v>
      </c>
      <c r="E28806" s="815">
        <v>2038</v>
      </c>
    </row>
    <row r="28807" spans="1:5">
      <c r="A28807" s="816">
        <f t="shared" si="1876"/>
        <v>50698</v>
      </c>
      <c r="B28807" s="815">
        <f t="shared" si="1873"/>
        <v>293</v>
      </c>
      <c r="C28807" s="815">
        <f t="shared" si="1874"/>
        <v>73</v>
      </c>
      <c r="D28807" s="815">
        <f t="shared" si="1875"/>
        <v>53</v>
      </c>
      <c r="E28807" s="815">
        <v>2038</v>
      </c>
    </row>
    <row r="28808" spans="1:5">
      <c r="A28808" s="816">
        <f t="shared" si="1876"/>
        <v>50699</v>
      </c>
      <c r="B28808" s="815">
        <f t="shared" si="1873"/>
        <v>294</v>
      </c>
      <c r="C28808" s="815">
        <f t="shared" si="1874"/>
        <v>72</v>
      </c>
      <c r="D28808" s="815">
        <f t="shared" si="1875"/>
        <v>52</v>
      </c>
      <c r="E28808" s="815">
        <v>2038</v>
      </c>
    </row>
    <row r="28809" spans="1:5">
      <c r="A28809" s="816">
        <f t="shared" si="1876"/>
        <v>50700</v>
      </c>
      <c r="B28809" s="815">
        <f t="shared" si="1873"/>
        <v>295</v>
      </c>
      <c r="C28809" s="815">
        <f t="shared" si="1874"/>
        <v>71</v>
      </c>
      <c r="D28809" s="815">
        <f t="shared" si="1875"/>
        <v>51</v>
      </c>
      <c r="E28809" s="815">
        <v>2038</v>
      </c>
    </row>
    <row r="28810" spans="1:5">
      <c r="A28810" s="816">
        <f t="shared" si="1876"/>
        <v>50701</v>
      </c>
      <c r="B28810" s="815">
        <f t="shared" si="1873"/>
        <v>296</v>
      </c>
      <c r="C28810" s="815">
        <f t="shared" si="1874"/>
        <v>70</v>
      </c>
      <c r="D28810" s="815">
        <f t="shared" si="1875"/>
        <v>50</v>
      </c>
      <c r="E28810" s="815">
        <v>2038</v>
      </c>
    </row>
    <row r="28811" spans="1:5">
      <c r="A28811" s="816">
        <f t="shared" si="1876"/>
        <v>50702</v>
      </c>
      <c r="B28811" s="815">
        <f t="shared" si="1873"/>
        <v>297</v>
      </c>
      <c r="C28811" s="815">
        <f t="shared" si="1874"/>
        <v>69</v>
      </c>
      <c r="D28811" s="815">
        <f t="shared" si="1875"/>
        <v>49</v>
      </c>
      <c r="E28811" s="815">
        <v>2038</v>
      </c>
    </row>
    <row r="28812" spans="1:5">
      <c r="A28812" s="816">
        <f t="shared" si="1876"/>
        <v>50703</v>
      </c>
      <c r="B28812" s="815">
        <f t="shared" si="1873"/>
        <v>298</v>
      </c>
      <c r="C28812" s="815">
        <f t="shared" si="1874"/>
        <v>68</v>
      </c>
      <c r="D28812" s="815">
        <f t="shared" si="1875"/>
        <v>48</v>
      </c>
      <c r="E28812" s="815">
        <v>2038</v>
      </c>
    </row>
    <row r="28813" spans="1:5">
      <c r="A28813" s="816">
        <f t="shared" si="1876"/>
        <v>50704</v>
      </c>
      <c r="B28813" s="815">
        <f t="shared" si="1873"/>
        <v>299</v>
      </c>
      <c r="C28813" s="815">
        <f t="shared" si="1874"/>
        <v>67</v>
      </c>
      <c r="D28813" s="815">
        <f t="shared" si="1875"/>
        <v>47</v>
      </c>
      <c r="E28813" s="815">
        <v>2038</v>
      </c>
    </row>
    <row r="28814" spans="1:5">
      <c r="A28814" s="816">
        <f t="shared" si="1876"/>
        <v>50705</v>
      </c>
      <c r="B28814" s="815">
        <f t="shared" si="1873"/>
        <v>300</v>
      </c>
      <c r="C28814" s="815">
        <f t="shared" si="1874"/>
        <v>66</v>
      </c>
      <c r="D28814" s="815">
        <f t="shared" si="1875"/>
        <v>46</v>
      </c>
      <c r="E28814" s="815">
        <v>2038</v>
      </c>
    </row>
    <row r="28815" spans="1:5">
      <c r="A28815" s="816">
        <f t="shared" si="1876"/>
        <v>50706</v>
      </c>
      <c r="B28815" s="815">
        <f t="shared" si="1873"/>
        <v>301</v>
      </c>
      <c r="C28815" s="815">
        <f t="shared" si="1874"/>
        <v>65</v>
      </c>
      <c r="D28815" s="815">
        <f t="shared" si="1875"/>
        <v>45</v>
      </c>
      <c r="E28815" s="815">
        <v>2038</v>
      </c>
    </row>
    <row r="28816" spans="1:5">
      <c r="A28816" s="816">
        <f t="shared" si="1876"/>
        <v>50707</v>
      </c>
      <c r="B28816" s="815">
        <f t="shared" ref="B28816:B28879" si="1877">B28815+1</f>
        <v>302</v>
      </c>
      <c r="C28816" s="815">
        <f t="shared" ref="C28816:C28879" si="1878">C28815-1</f>
        <v>64</v>
      </c>
      <c r="D28816" s="815">
        <f t="shared" ref="D28816:D28859" si="1879">D28815-1</f>
        <v>44</v>
      </c>
      <c r="E28816" s="815">
        <v>2038</v>
      </c>
    </row>
    <row r="28817" spans="1:5">
      <c r="A28817" s="816">
        <f t="shared" si="1876"/>
        <v>50708</v>
      </c>
      <c r="B28817" s="815">
        <f t="shared" si="1877"/>
        <v>303</v>
      </c>
      <c r="C28817" s="815">
        <f t="shared" si="1878"/>
        <v>63</v>
      </c>
      <c r="D28817" s="815">
        <f t="shared" si="1879"/>
        <v>43</v>
      </c>
      <c r="E28817" s="815">
        <v>2038</v>
      </c>
    </row>
    <row r="28818" spans="1:5">
      <c r="A28818" s="816">
        <f t="shared" si="1876"/>
        <v>50709</v>
      </c>
      <c r="B28818" s="815">
        <f t="shared" si="1877"/>
        <v>304</v>
      </c>
      <c r="C28818" s="815">
        <f t="shared" si="1878"/>
        <v>62</v>
      </c>
      <c r="D28818" s="815">
        <f t="shared" si="1879"/>
        <v>42</v>
      </c>
      <c r="E28818" s="815">
        <v>2038</v>
      </c>
    </row>
    <row r="28819" spans="1:5">
      <c r="A28819" s="816">
        <f t="shared" si="1876"/>
        <v>50710</v>
      </c>
      <c r="B28819" s="815">
        <f t="shared" si="1877"/>
        <v>305</v>
      </c>
      <c r="C28819" s="815">
        <f t="shared" si="1878"/>
        <v>61</v>
      </c>
      <c r="D28819" s="815">
        <f t="shared" si="1879"/>
        <v>41</v>
      </c>
      <c r="E28819" s="815">
        <v>2038</v>
      </c>
    </row>
    <row r="28820" spans="1:5">
      <c r="A28820" s="816">
        <f t="shared" si="1876"/>
        <v>50711</v>
      </c>
      <c r="B28820" s="815">
        <f t="shared" si="1877"/>
        <v>306</v>
      </c>
      <c r="C28820" s="815">
        <f t="shared" si="1878"/>
        <v>60</v>
      </c>
      <c r="D28820" s="815">
        <f t="shared" si="1879"/>
        <v>40</v>
      </c>
      <c r="E28820" s="815">
        <v>2038</v>
      </c>
    </row>
    <row r="28821" spans="1:5">
      <c r="A28821" s="816">
        <f t="shared" si="1876"/>
        <v>50712</v>
      </c>
      <c r="B28821" s="815">
        <f t="shared" si="1877"/>
        <v>307</v>
      </c>
      <c r="C28821" s="815">
        <f t="shared" si="1878"/>
        <v>59</v>
      </c>
      <c r="D28821" s="815">
        <f t="shared" si="1879"/>
        <v>39</v>
      </c>
      <c r="E28821" s="815">
        <v>2038</v>
      </c>
    </row>
    <row r="28822" spans="1:5">
      <c r="A28822" s="816">
        <f t="shared" si="1876"/>
        <v>50713</v>
      </c>
      <c r="B28822" s="815">
        <f t="shared" si="1877"/>
        <v>308</v>
      </c>
      <c r="C28822" s="815">
        <f t="shared" si="1878"/>
        <v>58</v>
      </c>
      <c r="D28822" s="815">
        <f t="shared" si="1879"/>
        <v>38</v>
      </c>
      <c r="E28822" s="815">
        <v>2038</v>
      </c>
    </row>
    <row r="28823" spans="1:5">
      <c r="A28823" s="816">
        <f t="shared" si="1876"/>
        <v>50714</v>
      </c>
      <c r="B28823" s="815">
        <f t="shared" si="1877"/>
        <v>309</v>
      </c>
      <c r="C28823" s="815">
        <f t="shared" si="1878"/>
        <v>57</v>
      </c>
      <c r="D28823" s="815">
        <f t="shared" si="1879"/>
        <v>37</v>
      </c>
      <c r="E28823" s="815">
        <v>2038</v>
      </c>
    </row>
    <row r="28824" spans="1:5">
      <c r="A28824" s="816">
        <f t="shared" si="1876"/>
        <v>50715</v>
      </c>
      <c r="B28824" s="815">
        <f t="shared" si="1877"/>
        <v>310</v>
      </c>
      <c r="C28824" s="815">
        <f t="shared" si="1878"/>
        <v>56</v>
      </c>
      <c r="D28824" s="815">
        <f t="shared" si="1879"/>
        <v>36</v>
      </c>
      <c r="E28824" s="815">
        <v>2038</v>
      </c>
    </row>
    <row r="28825" spans="1:5">
      <c r="A28825" s="816">
        <f t="shared" si="1876"/>
        <v>50716</v>
      </c>
      <c r="B28825" s="815">
        <f t="shared" si="1877"/>
        <v>311</v>
      </c>
      <c r="C28825" s="815">
        <f t="shared" si="1878"/>
        <v>55</v>
      </c>
      <c r="D28825" s="815">
        <f t="shared" si="1879"/>
        <v>35</v>
      </c>
      <c r="E28825" s="815">
        <v>2038</v>
      </c>
    </row>
    <row r="28826" spans="1:5">
      <c r="A28826" s="816">
        <f t="shared" si="1876"/>
        <v>50717</v>
      </c>
      <c r="B28826" s="815">
        <f t="shared" si="1877"/>
        <v>312</v>
      </c>
      <c r="C28826" s="815">
        <f t="shared" si="1878"/>
        <v>54</v>
      </c>
      <c r="D28826" s="815">
        <f t="shared" si="1879"/>
        <v>34</v>
      </c>
      <c r="E28826" s="815">
        <v>2038</v>
      </c>
    </row>
    <row r="28827" spans="1:5">
      <c r="A28827" s="816">
        <f t="shared" si="1876"/>
        <v>50718</v>
      </c>
      <c r="B28827" s="815">
        <f t="shared" si="1877"/>
        <v>313</v>
      </c>
      <c r="C28827" s="815">
        <f t="shared" si="1878"/>
        <v>53</v>
      </c>
      <c r="D28827" s="815">
        <f t="shared" si="1879"/>
        <v>33</v>
      </c>
      <c r="E28827" s="815">
        <v>2038</v>
      </c>
    </row>
    <row r="28828" spans="1:5">
      <c r="A28828" s="816">
        <f t="shared" si="1876"/>
        <v>50719</v>
      </c>
      <c r="B28828" s="815">
        <f t="shared" si="1877"/>
        <v>314</v>
      </c>
      <c r="C28828" s="815">
        <f t="shared" si="1878"/>
        <v>52</v>
      </c>
      <c r="D28828" s="815">
        <f t="shared" si="1879"/>
        <v>32</v>
      </c>
      <c r="E28828" s="815">
        <v>2038</v>
      </c>
    </row>
    <row r="28829" spans="1:5">
      <c r="A28829" s="816">
        <f t="shared" si="1876"/>
        <v>50720</v>
      </c>
      <c r="B28829" s="815">
        <f t="shared" si="1877"/>
        <v>315</v>
      </c>
      <c r="C28829" s="815">
        <f t="shared" si="1878"/>
        <v>51</v>
      </c>
      <c r="D28829" s="815">
        <f t="shared" si="1879"/>
        <v>31</v>
      </c>
      <c r="E28829" s="815">
        <v>2038</v>
      </c>
    </row>
    <row r="28830" spans="1:5">
      <c r="A28830" s="816">
        <f t="shared" si="1876"/>
        <v>50721</v>
      </c>
      <c r="B28830" s="815">
        <f t="shared" si="1877"/>
        <v>316</v>
      </c>
      <c r="C28830" s="815">
        <f t="shared" si="1878"/>
        <v>50</v>
      </c>
      <c r="D28830" s="815">
        <f t="shared" si="1879"/>
        <v>30</v>
      </c>
      <c r="E28830" s="815">
        <v>2038</v>
      </c>
    </row>
    <row r="28831" spans="1:5">
      <c r="A28831" s="816">
        <f t="shared" si="1876"/>
        <v>50722</v>
      </c>
      <c r="B28831" s="815">
        <f t="shared" si="1877"/>
        <v>317</v>
      </c>
      <c r="C28831" s="815">
        <f t="shared" si="1878"/>
        <v>49</v>
      </c>
      <c r="D28831" s="815">
        <f t="shared" si="1879"/>
        <v>29</v>
      </c>
      <c r="E28831" s="815">
        <v>2038</v>
      </c>
    </row>
    <row r="28832" spans="1:5">
      <c r="A28832" s="816">
        <f t="shared" si="1876"/>
        <v>50723</v>
      </c>
      <c r="B28832" s="815">
        <f t="shared" si="1877"/>
        <v>318</v>
      </c>
      <c r="C28832" s="815">
        <f t="shared" si="1878"/>
        <v>48</v>
      </c>
      <c r="D28832" s="815">
        <f t="shared" si="1879"/>
        <v>28</v>
      </c>
      <c r="E28832" s="815">
        <v>2038</v>
      </c>
    </row>
    <row r="28833" spans="1:5">
      <c r="A28833" s="816">
        <f t="shared" si="1876"/>
        <v>50724</v>
      </c>
      <c r="B28833" s="815">
        <f t="shared" si="1877"/>
        <v>319</v>
      </c>
      <c r="C28833" s="815">
        <f t="shared" si="1878"/>
        <v>47</v>
      </c>
      <c r="D28833" s="815">
        <f t="shared" si="1879"/>
        <v>27</v>
      </c>
      <c r="E28833" s="815">
        <v>2038</v>
      </c>
    </row>
    <row r="28834" spans="1:5">
      <c r="A28834" s="816">
        <f t="shared" si="1876"/>
        <v>50725</v>
      </c>
      <c r="B28834" s="815">
        <f t="shared" si="1877"/>
        <v>320</v>
      </c>
      <c r="C28834" s="815">
        <f t="shared" si="1878"/>
        <v>46</v>
      </c>
      <c r="D28834" s="815">
        <f t="shared" si="1879"/>
        <v>26</v>
      </c>
      <c r="E28834" s="815">
        <v>2038</v>
      </c>
    </row>
    <row r="28835" spans="1:5">
      <c r="A28835" s="816">
        <f t="shared" si="1876"/>
        <v>50726</v>
      </c>
      <c r="B28835" s="815">
        <f t="shared" si="1877"/>
        <v>321</v>
      </c>
      <c r="C28835" s="815">
        <f t="shared" si="1878"/>
        <v>45</v>
      </c>
      <c r="D28835" s="815">
        <f t="shared" si="1879"/>
        <v>25</v>
      </c>
      <c r="E28835" s="815">
        <v>2038</v>
      </c>
    </row>
    <row r="28836" spans="1:5">
      <c r="A28836" s="816">
        <f t="shared" si="1876"/>
        <v>50727</v>
      </c>
      <c r="B28836" s="815">
        <f t="shared" si="1877"/>
        <v>322</v>
      </c>
      <c r="C28836" s="815">
        <f t="shared" si="1878"/>
        <v>44</v>
      </c>
      <c r="D28836" s="815">
        <f t="shared" si="1879"/>
        <v>24</v>
      </c>
      <c r="E28836" s="815">
        <v>2038</v>
      </c>
    </row>
    <row r="28837" spans="1:5">
      <c r="A28837" s="816">
        <f t="shared" si="1876"/>
        <v>50728</v>
      </c>
      <c r="B28837" s="815">
        <f t="shared" si="1877"/>
        <v>323</v>
      </c>
      <c r="C28837" s="815">
        <f t="shared" si="1878"/>
        <v>43</v>
      </c>
      <c r="D28837" s="815">
        <f t="shared" si="1879"/>
        <v>23</v>
      </c>
      <c r="E28837" s="815">
        <v>2038</v>
      </c>
    </row>
    <row r="28838" spans="1:5">
      <c r="A28838" s="816">
        <f t="shared" si="1876"/>
        <v>50729</v>
      </c>
      <c r="B28838" s="815">
        <f t="shared" si="1877"/>
        <v>324</v>
      </c>
      <c r="C28838" s="815">
        <f t="shared" si="1878"/>
        <v>42</v>
      </c>
      <c r="D28838" s="815">
        <f t="shared" si="1879"/>
        <v>22</v>
      </c>
      <c r="E28838" s="815">
        <v>2038</v>
      </c>
    </row>
    <row r="28839" spans="1:5">
      <c r="A28839" s="816">
        <f t="shared" si="1876"/>
        <v>50730</v>
      </c>
      <c r="B28839" s="815">
        <f t="shared" si="1877"/>
        <v>325</v>
      </c>
      <c r="C28839" s="815">
        <f t="shared" si="1878"/>
        <v>41</v>
      </c>
      <c r="D28839" s="815">
        <f t="shared" si="1879"/>
        <v>21</v>
      </c>
      <c r="E28839" s="815">
        <v>2038</v>
      </c>
    </row>
    <row r="28840" spans="1:5">
      <c r="A28840" s="816">
        <f t="shared" si="1876"/>
        <v>50731</v>
      </c>
      <c r="B28840" s="815">
        <f t="shared" si="1877"/>
        <v>326</v>
      </c>
      <c r="C28840" s="815">
        <f t="shared" si="1878"/>
        <v>40</v>
      </c>
      <c r="D28840" s="815">
        <f t="shared" si="1879"/>
        <v>20</v>
      </c>
      <c r="E28840" s="815">
        <v>2038</v>
      </c>
    </row>
    <row r="28841" spans="1:5">
      <c r="A28841" s="816">
        <f t="shared" si="1876"/>
        <v>50732</v>
      </c>
      <c r="B28841" s="815">
        <f t="shared" si="1877"/>
        <v>327</v>
      </c>
      <c r="C28841" s="815">
        <f t="shared" si="1878"/>
        <v>39</v>
      </c>
      <c r="D28841" s="815">
        <f t="shared" si="1879"/>
        <v>19</v>
      </c>
      <c r="E28841" s="815">
        <v>2038</v>
      </c>
    </row>
    <row r="28842" spans="1:5">
      <c r="A28842" s="816">
        <f t="shared" si="1876"/>
        <v>50733</v>
      </c>
      <c r="B28842" s="815">
        <f t="shared" si="1877"/>
        <v>328</v>
      </c>
      <c r="C28842" s="815">
        <f t="shared" si="1878"/>
        <v>38</v>
      </c>
      <c r="D28842" s="815">
        <f t="shared" si="1879"/>
        <v>18</v>
      </c>
      <c r="E28842" s="815">
        <v>2038</v>
      </c>
    </row>
    <row r="28843" spans="1:5">
      <c r="A28843" s="816">
        <f t="shared" si="1876"/>
        <v>50734</v>
      </c>
      <c r="B28843" s="815">
        <f t="shared" si="1877"/>
        <v>329</v>
      </c>
      <c r="C28843" s="815">
        <f t="shared" si="1878"/>
        <v>37</v>
      </c>
      <c r="D28843" s="815">
        <f t="shared" si="1879"/>
        <v>17</v>
      </c>
      <c r="E28843" s="815">
        <v>2038</v>
      </c>
    </row>
    <row r="28844" spans="1:5">
      <c r="A28844" s="816">
        <f t="shared" si="1876"/>
        <v>50735</v>
      </c>
      <c r="B28844" s="815">
        <f t="shared" si="1877"/>
        <v>330</v>
      </c>
      <c r="C28844" s="815">
        <f t="shared" si="1878"/>
        <v>36</v>
      </c>
      <c r="D28844" s="815">
        <f t="shared" si="1879"/>
        <v>16</v>
      </c>
      <c r="E28844" s="815">
        <v>2038</v>
      </c>
    </row>
    <row r="28845" spans="1:5">
      <c r="A28845" s="816">
        <f t="shared" si="1876"/>
        <v>50736</v>
      </c>
      <c r="B28845" s="815">
        <f t="shared" si="1877"/>
        <v>331</v>
      </c>
      <c r="C28845" s="815">
        <f t="shared" si="1878"/>
        <v>35</v>
      </c>
      <c r="D28845" s="815">
        <f t="shared" si="1879"/>
        <v>15</v>
      </c>
      <c r="E28845" s="815">
        <v>2038</v>
      </c>
    </row>
    <row r="28846" spans="1:5">
      <c r="A28846" s="816">
        <f t="shared" si="1876"/>
        <v>50737</v>
      </c>
      <c r="B28846" s="815">
        <f t="shared" si="1877"/>
        <v>332</v>
      </c>
      <c r="C28846" s="815">
        <f t="shared" si="1878"/>
        <v>34</v>
      </c>
      <c r="D28846" s="815">
        <f t="shared" si="1879"/>
        <v>14</v>
      </c>
      <c r="E28846" s="815">
        <v>2038</v>
      </c>
    </row>
    <row r="28847" spans="1:5">
      <c r="A28847" s="816">
        <f t="shared" si="1876"/>
        <v>50738</v>
      </c>
      <c r="B28847" s="815">
        <f t="shared" si="1877"/>
        <v>333</v>
      </c>
      <c r="C28847" s="815">
        <f t="shared" si="1878"/>
        <v>33</v>
      </c>
      <c r="D28847" s="815">
        <f t="shared" si="1879"/>
        <v>13</v>
      </c>
      <c r="E28847" s="815">
        <v>2038</v>
      </c>
    </row>
    <row r="28848" spans="1:5">
      <c r="A28848" s="816">
        <f t="shared" si="1876"/>
        <v>50739</v>
      </c>
      <c r="B28848" s="815">
        <f t="shared" si="1877"/>
        <v>334</v>
      </c>
      <c r="C28848" s="815">
        <f t="shared" si="1878"/>
        <v>32</v>
      </c>
      <c r="D28848" s="815">
        <f t="shared" si="1879"/>
        <v>12</v>
      </c>
      <c r="E28848" s="815">
        <v>2038</v>
      </c>
    </row>
    <row r="28849" spans="1:5">
      <c r="A28849" s="816">
        <f t="shared" si="1876"/>
        <v>50740</v>
      </c>
      <c r="B28849" s="815">
        <f t="shared" si="1877"/>
        <v>335</v>
      </c>
      <c r="C28849" s="815">
        <f t="shared" si="1878"/>
        <v>31</v>
      </c>
      <c r="D28849" s="815">
        <f t="shared" si="1879"/>
        <v>11</v>
      </c>
      <c r="E28849" s="815">
        <v>2038</v>
      </c>
    </row>
    <row r="28850" spans="1:5">
      <c r="A28850" s="816">
        <f t="shared" si="1876"/>
        <v>50741</v>
      </c>
      <c r="B28850" s="815">
        <f t="shared" si="1877"/>
        <v>336</v>
      </c>
      <c r="C28850" s="815">
        <f t="shared" si="1878"/>
        <v>30</v>
      </c>
      <c r="D28850" s="815">
        <f t="shared" si="1879"/>
        <v>10</v>
      </c>
      <c r="E28850" s="815">
        <v>2038</v>
      </c>
    </row>
    <row r="28851" spans="1:5">
      <c r="A28851" s="816">
        <f t="shared" ref="A28851:A28914" si="1880">A28850+1</f>
        <v>50742</v>
      </c>
      <c r="B28851" s="815">
        <f t="shared" si="1877"/>
        <v>337</v>
      </c>
      <c r="C28851" s="815">
        <f t="shared" si="1878"/>
        <v>29</v>
      </c>
      <c r="D28851" s="815">
        <f t="shared" si="1879"/>
        <v>9</v>
      </c>
      <c r="E28851" s="815">
        <v>2038</v>
      </c>
    </row>
    <row r="28852" spans="1:5">
      <c r="A28852" s="816">
        <f t="shared" si="1880"/>
        <v>50743</v>
      </c>
      <c r="B28852" s="815">
        <f t="shared" si="1877"/>
        <v>338</v>
      </c>
      <c r="C28852" s="815">
        <f t="shared" si="1878"/>
        <v>28</v>
      </c>
      <c r="D28852" s="815">
        <f t="shared" si="1879"/>
        <v>8</v>
      </c>
      <c r="E28852" s="815">
        <v>2038</v>
      </c>
    </row>
    <row r="28853" spans="1:5">
      <c r="A28853" s="816">
        <f t="shared" si="1880"/>
        <v>50744</v>
      </c>
      <c r="B28853" s="815">
        <f t="shared" si="1877"/>
        <v>339</v>
      </c>
      <c r="C28853" s="815">
        <f t="shared" si="1878"/>
        <v>27</v>
      </c>
      <c r="D28853" s="815">
        <f t="shared" si="1879"/>
        <v>7</v>
      </c>
      <c r="E28853" s="815">
        <v>2038</v>
      </c>
    </row>
    <row r="28854" spans="1:5">
      <c r="A28854" s="816">
        <f t="shared" si="1880"/>
        <v>50745</v>
      </c>
      <c r="B28854" s="815">
        <f t="shared" si="1877"/>
        <v>340</v>
      </c>
      <c r="C28854" s="815">
        <f t="shared" si="1878"/>
        <v>26</v>
      </c>
      <c r="D28854" s="815">
        <f t="shared" si="1879"/>
        <v>6</v>
      </c>
      <c r="E28854" s="815">
        <v>2038</v>
      </c>
    </row>
    <row r="28855" spans="1:5">
      <c r="A28855" s="816">
        <f t="shared" si="1880"/>
        <v>50746</v>
      </c>
      <c r="B28855" s="815">
        <f t="shared" si="1877"/>
        <v>341</v>
      </c>
      <c r="C28855" s="815">
        <f t="shared" si="1878"/>
        <v>25</v>
      </c>
      <c r="D28855" s="815">
        <f t="shared" si="1879"/>
        <v>5</v>
      </c>
      <c r="E28855" s="815">
        <v>2038</v>
      </c>
    </row>
    <row r="28856" spans="1:5">
      <c r="A28856" s="816">
        <f t="shared" si="1880"/>
        <v>50747</v>
      </c>
      <c r="B28856" s="815">
        <f t="shared" si="1877"/>
        <v>342</v>
      </c>
      <c r="C28856" s="815">
        <f t="shared" si="1878"/>
        <v>24</v>
      </c>
      <c r="D28856" s="815">
        <f t="shared" si="1879"/>
        <v>4</v>
      </c>
      <c r="E28856" s="815">
        <v>2038</v>
      </c>
    </row>
    <row r="28857" spans="1:5">
      <c r="A28857" s="816">
        <f t="shared" si="1880"/>
        <v>50748</v>
      </c>
      <c r="B28857" s="815">
        <f t="shared" si="1877"/>
        <v>343</v>
      </c>
      <c r="C28857" s="815">
        <f t="shared" si="1878"/>
        <v>23</v>
      </c>
      <c r="D28857" s="815">
        <f t="shared" si="1879"/>
        <v>3</v>
      </c>
      <c r="E28857" s="815">
        <v>2038</v>
      </c>
    </row>
    <row r="28858" spans="1:5">
      <c r="A28858" s="816">
        <f t="shared" si="1880"/>
        <v>50749</v>
      </c>
      <c r="B28858" s="815">
        <f t="shared" si="1877"/>
        <v>344</v>
      </c>
      <c r="C28858" s="815">
        <f t="shared" si="1878"/>
        <v>22</v>
      </c>
      <c r="D28858" s="815">
        <f t="shared" si="1879"/>
        <v>2</v>
      </c>
      <c r="E28858" s="815">
        <v>2038</v>
      </c>
    </row>
    <row r="28859" spans="1:5">
      <c r="A28859" s="816">
        <f t="shared" si="1880"/>
        <v>50750</v>
      </c>
      <c r="B28859" s="815">
        <f t="shared" si="1877"/>
        <v>345</v>
      </c>
      <c r="C28859" s="815">
        <f t="shared" si="1878"/>
        <v>21</v>
      </c>
      <c r="D28859" s="815">
        <f t="shared" si="1879"/>
        <v>1</v>
      </c>
      <c r="E28859" s="815">
        <v>2038</v>
      </c>
    </row>
    <row r="28860" spans="1:5">
      <c r="A28860" s="816">
        <f t="shared" si="1880"/>
        <v>50751</v>
      </c>
      <c r="B28860" s="815">
        <f t="shared" si="1877"/>
        <v>346</v>
      </c>
      <c r="C28860" s="815">
        <f t="shared" si="1878"/>
        <v>20</v>
      </c>
      <c r="D28860" s="815">
        <v>365</v>
      </c>
      <c r="E28860" s="815">
        <v>2038</v>
      </c>
    </row>
    <row r="28861" spans="1:5">
      <c r="A28861" s="816">
        <f t="shared" si="1880"/>
        <v>50752</v>
      </c>
      <c r="B28861" s="815">
        <f t="shared" si="1877"/>
        <v>347</v>
      </c>
      <c r="C28861" s="815">
        <f t="shared" si="1878"/>
        <v>19</v>
      </c>
      <c r="D28861" s="815">
        <f t="shared" ref="D28861:D28924" si="1881">D28860-1</f>
        <v>364</v>
      </c>
      <c r="E28861" s="815">
        <v>2038</v>
      </c>
    </row>
    <row r="28862" spans="1:5">
      <c r="A28862" s="816">
        <f t="shared" si="1880"/>
        <v>50753</v>
      </c>
      <c r="B28862" s="815">
        <f t="shared" si="1877"/>
        <v>348</v>
      </c>
      <c r="C28862" s="815">
        <f t="shared" si="1878"/>
        <v>18</v>
      </c>
      <c r="D28862" s="815">
        <f t="shared" si="1881"/>
        <v>363</v>
      </c>
      <c r="E28862" s="815">
        <v>2038</v>
      </c>
    </row>
    <row r="28863" spans="1:5">
      <c r="A28863" s="816">
        <f t="shared" si="1880"/>
        <v>50754</v>
      </c>
      <c r="B28863" s="815">
        <f t="shared" si="1877"/>
        <v>349</v>
      </c>
      <c r="C28863" s="815">
        <f t="shared" si="1878"/>
        <v>17</v>
      </c>
      <c r="D28863" s="815">
        <f t="shared" si="1881"/>
        <v>362</v>
      </c>
      <c r="E28863" s="815">
        <v>2038</v>
      </c>
    </row>
    <row r="28864" spans="1:5">
      <c r="A28864" s="816">
        <f t="shared" si="1880"/>
        <v>50755</v>
      </c>
      <c r="B28864" s="815">
        <f t="shared" si="1877"/>
        <v>350</v>
      </c>
      <c r="C28864" s="815">
        <f t="shared" si="1878"/>
        <v>16</v>
      </c>
      <c r="D28864" s="815">
        <f t="shared" si="1881"/>
        <v>361</v>
      </c>
      <c r="E28864" s="815">
        <v>2038</v>
      </c>
    </row>
    <row r="28865" spans="1:5">
      <c r="A28865" s="816">
        <f t="shared" si="1880"/>
        <v>50756</v>
      </c>
      <c r="B28865" s="815">
        <f t="shared" si="1877"/>
        <v>351</v>
      </c>
      <c r="C28865" s="815">
        <f t="shared" si="1878"/>
        <v>15</v>
      </c>
      <c r="D28865" s="815">
        <f t="shared" si="1881"/>
        <v>360</v>
      </c>
      <c r="E28865" s="815">
        <v>2038</v>
      </c>
    </row>
    <row r="28866" spans="1:5">
      <c r="A28866" s="816">
        <f t="shared" si="1880"/>
        <v>50757</v>
      </c>
      <c r="B28866" s="815">
        <f t="shared" si="1877"/>
        <v>352</v>
      </c>
      <c r="C28866" s="815">
        <f t="shared" si="1878"/>
        <v>14</v>
      </c>
      <c r="D28866" s="815">
        <f t="shared" si="1881"/>
        <v>359</v>
      </c>
      <c r="E28866" s="815">
        <v>2038</v>
      </c>
    </row>
    <row r="28867" spans="1:5">
      <c r="A28867" s="816">
        <f t="shared" si="1880"/>
        <v>50758</v>
      </c>
      <c r="B28867" s="815">
        <f t="shared" si="1877"/>
        <v>353</v>
      </c>
      <c r="C28867" s="815">
        <f t="shared" si="1878"/>
        <v>13</v>
      </c>
      <c r="D28867" s="815">
        <f t="shared" si="1881"/>
        <v>358</v>
      </c>
      <c r="E28867" s="815">
        <v>2038</v>
      </c>
    </row>
    <row r="28868" spans="1:5">
      <c r="A28868" s="816">
        <f t="shared" si="1880"/>
        <v>50759</v>
      </c>
      <c r="B28868" s="815">
        <f t="shared" si="1877"/>
        <v>354</v>
      </c>
      <c r="C28868" s="815">
        <f t="shared" si="1878"/>
        <v>12</v>
      </c>
      <c r="D28868" s="815">
        <f t="shared" si="1881"/>
        <v>357</v>
      </c>
      <c r="E28868" s="815">
        <v>2038</v>
      </c>
    </row>
    <row r="28869" spans="1:5">
      <c r="A28869" s="816">
        <f t="shared" si="1880"/>
        <v>50760</v>
      </c>
      <c r="B28869" s="815">
        <f t="shared" si="1877"/>
        <v>355</v>
      </c>
      <c r="C28869" s="815">
        <f t="shared" si="1878"/>
        <v>11</v>
      </c>
      <c r="D28869" s="815">
        <f t="shared" si="1881"/>
        <v>356</v>
      </c>
      <c r="E28869" s="815">
        <v>2038</v>
      </c>
    </row>
    <row r="28870" spans="1:5">
      <c r="A28870" s="816">
        <f t="shared" si="1880"/>
        <v>50761</v>
      </c>
      <c r="B28870" s="815">
        <f t="shared" si="1877"/>
        <v>356</v>
      </c>
      <c r="C28870" s="815">
        <f t="shared" si="1878"/>
        <v>10</v>
      </c>
      <c r="D28870" s="815">
        <f t="shared" si="1881"/>
        <v>355</v>
      </c>
      <c r="E28870" s="815">
        <v>2038</v>
      </c>
    </row>
    <row r="28871" spans="1:5">
      <c r="A28871" s="816">
        <f t="shared" si="1880"/>
        <v>50762</v>
      </c>
      <c r="B28871" s="815">
        <f t="shared" si="1877"/>
        <v>357</v>
      </c>
      <c r="C28871" s="815">
        <f t="shared" si="1878"/>
        <v>9</v>
      </c>
      <c r="D28871" s="815">
        <f t="shared" si="1881"/>
        <v>354</v>
      </c>
      <c r="E28871" s="815">
        <v>2038</v>
      </c>
    </row>
    <row r="28872" spans="1:5">
      <c r="A28872" s="816">
        <f t="shared" si="1880"/>
        <v>50763</v>
      </c>
      <c r="B28872" s="815">
        <f t="shared" si="1877"/>
        <v>358</v>
      </c>
      <c r="C28872" s="815">
        <f t="shared" si="1878"/>
        <v>8</v>
      </c>
      <c r="D28872" s="815">
        <f t="shared" si="1881"/>
        <v>353</v>
      </c>
      <c r="E28872" s="815">
        <v>2038</v>
      </c>
    </row>
    <row r="28873" spans="1:5">
      <c r="A28873" s="816">
        <f t="shared" si="1880"/>
        <v>50764</v>
      </c>
      <c r="B28873" s="815">
        <f t="shared" si="1877"/>
        <v>359</v>
      </c>
      <c r="C28873" s="815">
        <f t="shared" si="1878"/>
        <v>7</v>
      </c>
      <c r="D28873" s="815">
        <f t="shared" si="1881"/>
        <v>352</v>
      </c>
      <c r="E28873" s="815">
        <v>2038</v>
      </c>
    </row>
    <row r="28874" spans="1:5">
      <c r="A28874" s="816">
        <f t="shared" si="1880"/>
        <v>50765</v>
      </c>
      <c r="B28874" s="815">
        <f t="shared" si="1877"/>
        <v>360</v>
      </c>
      <c r="C28874" s="815">
        <f t="shared" si="1878"/>
        <v>6</v>
      </c>
      <c r="D28874" s="815">
        <f t="shared" si="1881"/>
        <v>351</v>
      </c>
      <c r="E28874" s="815">
        <v>2038</v>
      </c>
    </row>
    <row r="28875" spans="1:5">
      <c r="A28875" s="816">
        <f t="shared" si="1880"/>
        <v>50766</v>
      </c>
      <c r="B28875" s="815">
        <f t="shared" si="1877"/>
        <v>361</v>
      </c>
      <c r="C28875" s="815">
        <f t="shared" si="1878"/>
        <v>5</v>
      </c>
      <c r="D28875" s="815">
        <f t="shared" si="1881"/>
        <v>350</v>
      </c>
      <c r="E28875" s="815">
        <v>2038</v>
      </c>
    </row>
    <row r="28876" spans="1:5">
      <c r="A28876" s="816">
        <f t="shared" si="1880"/>
        <v>50767</v>
      </c>
      <c r="B28876" s="815">
        <f t="shared" si="1877"/>
        <v>362</v>
      </c>
      <c r="C28876" s="815">
        <f t="shared" si="1878"/>
        <v>4</v>
      </c>
      <c r="D28876" s="815">
        <f t="shared" si="1881"/>
        <v>349</v>
      </c>
      <c r="E28876" s="815">
        <v>2038</v>
      </c>
    </row>
    <row r="28877" spans="1:5">
      <c r="A28877" s="816">
        <f t="shared" si="1880"/>
        <v>50768</v>
      </c>
      <c r="B28877" s="815">
        <f t="shared" si="1877"/>
        <v>363</v>
      </c>
      <c r="C28877" s="815">
        <f t="shared" si="1878"/>
        <v>3</v>
      </c>
      <c r="D28877" s="815">
        <f t="shared" si="1881"/>
        <v>348</v>
      </c>
      <c r="E28877" s="815">
        <v>2038</v>
      </c>
    </row>
    <row r="28878" spans="1:5">
      <c r="A28878" s="816">
        <f t="shared" si="1880"/>
        <v>50769</v>
      </c>
      <c r="B28878" s="815">
        <f t="shared" si="1877"/>
        <v>364</v>
      </c>
      <c r="C28878" s="815">
        <f t="shared" si="1878"/>
        <v>2</v>
      </c>
      <c r="D28878" s="815">
        <f t="shared" si="1881"/>
        <v>347</v>
      </c>
      <c r="E28878" s="815">
        <v>2038</v>
      </c>
    </row>
    <row r="28879" spans="1:5">
      <c r="A28879" s="816">
        <f t="shared" si="1880"/>
        <v>50770</v>
      </c>
      <c r="B28879" s="815">
        <f t="shared" si="1877"/>
        <v>365</v>
      </c>
      <c r="C28879" s="815">
        <f t="shared" si="1878"/>
        <v>1</v>
      </c>
      <c r="D28879" s="815">
        <f t="shared" si="1881"/>
        <v>346</v>
      </c>
      <c r="E28879" s="815">
        <v>2038</v>
      </c>
    </row>
    <row r="28880" spans="1:5">
      <c r="A28880" s="816">
        <f t="shared" si="1880"/>
        <v>50771</v>
      </c>
      <c r="B28880" s="815">
        <v>1</v>
      </c>
      <c r="C28880" s="815">
        <v>365</v>
      </c>
      <c r="D28880" s="815">
        <f t="shared" si="1881"/>
        <v>345</v>
      </c>
      <c r="E28880" s="815">
        <v>2039</v>
      </c>
    </row>
    <row r="28881" spans="1:5">
      <c r="A28881" s="816">
        <f t="shared" si="1880"/>
        <v>50772</v>
      </c>
      <c r="B28881" s="815">
        <f>B28880+1</f>
        <v>2</v>
      </c>
      <c r="C28881" s="815">
        <f>C28880-1</f>
        <v>364</v>
      </c>
      <c r="D28881" s="815">
        <f t="shared" si="1881"/>
        <v>344</v>
      </c>
      <c r="E28881" s="815">
        <v>2039</v>
      </c>
    </row>
    <row r="28882" spans="1:5">
      <c r="A28882" s="816">
        <f t="shared" si="1880"/>
        <v>50773</v>
      </c>
      <c r="B28882" s="815">
        <f t="shared" ref="B28882:B28924" si="1882">B28881+1</f>
        <v>3</v>
      </c>
      <c r="C28882" s="815">
        <f t="shared" ref="C28882:C28924" si="1883">C28881-1</f>
        <v>363</v>
      </c>
      <c r="D28882" s="815">
        <f t="shared" si="1881"/>
        <v>343</v>
      </c>
      <c r="E28882" s="815">
        <v>2039</v>
      </c>
    </row>
    <row r="28883" spans="1:5">
      <c r="A28883" s="816">
        <f t="shared" si="1880"/>
        <v>50774</v>
      </c>
      <c r="B28883" s="815">
        <f t="shared" si="1882"/>
        <v>4</v>
      </c>
      <c r="C28883" s="815">
        <f t="shared" si="1883"/>
        <v>362</v>
      </c>
      <c r="D28883" s="815">
        <f t="shared" si="1881"/>
        <v>342</v>
      </c>
      <c r="E28883" s="815">
        <v>2039</v>
      </c>
    </row>
    <row r="28884" spans="1:5">
      <c r="A28884" s="816">
        <f t="shared" si="1880"/>
        <v>50775</v>
      </c>
      <c r="B28884" s="815">
        <f t="shared" si="1882"/>
        <v>5</v>
      </c>
      <c r="C28884" s="815">
        <f t="shared" si="1883"/>
        <v>361</v>
      </c>
      <c r="D28884" s="815">
        <f t="shared" si="1881"/>
        <v>341</v>
      </c>
      <c r="E28884" s="815">
        <v>2039</v>
      </c>
    </row>
    <row r="28885" spans="1:5">
      <c r="A28885" s="816">
        <f t="shared" si="1880"/>
        <v>50776</v>
      </c>
      <c r="B28885" s="815">
        <f t="shared" si="1882"/>
        <v>6</v>
      </c>
      <c r="C28885" s="815">
        <f t="shared" si="1883"/>
        <v>360</v>
      </c>
      <c r="D28885" s="815">
        <f t="shared" si="1881"/>
        <v>340</v>
      </c>
      <c r="E28885" s="815">
        <v>2039</v>
      </c>
    </row>
    <row r="28886" spans="1:5">
      <c r="A28886" s="816">
        <f t="shared" si="1880"/>
        <v>50777</v>
      </c>
      <c r="B28886" s="815">
        <f t="shared" si="1882"/>
        <v>7</v>
      </c>
      <c r="C28886" s="815">
        <f t="shared" si="1883"/>
        <v>359</v>
      </c>
      <c r="D28886" s="815">
        <f t="shared" si="1881"/>
        <v>339</v>
      </c>
      <c r="E28886" s="815">
        <v>2039</v>
      </c>
    </row>
    <row r="28887" spans="1:5">
      <c r="A28887" s="816">
        <f t="shared" si="1880"/>
        <v>50778</v>
      </c>
      <c r="B28887" s="815">
        <f t="shared" si="1882"/>
        <v>8</v>
      </c>
      <c r="C28887" s="815">
        <f t="shared" si="1883"/>
        <v>358</v>
      </c>
      <c r="D28887" s="815">
        <f t="shared" si="1881"/>
        <v>338</v>
      </c>
      <c r="E28887" s="815">
        <v>2039</v>
      </c>
    </row>
    <row r="28888" spans="1:5">
      <c r="A28888" s="816">
        <f t="shared" si="1880"/>
        <v>50779</v>
      </c>
      <c r="B28888" s="815">
        <f t="shared" si="1882"/>
        <v>9</v>
      </c>
      <c r="C28888" s="815">
        <f t="shared" si="1883"/>
        <v>357</v>
      </c>
      <c r="D28888" s="815">
        <f t="shared" si="1881"/>
        <v>337</v>
      </c>
      <c r="E28888" s="815">
        <v>2039</v>
      </c>
    </row>
    <row r="28889" spans="1:5">
      <c r="A28889" s="816">
        <f t="shared" si="1880"/>
        <v>50780</v>
      </c>
      <c r="B28889" s="815">
        <f t="shared" si="1882"/>
        <v>10</v>
      </c>
      <c r="C28889" s="815">
        <f t="shared" si="1883"/>
        <v>356</v>
      </c>
      <c r="D28889" s="815">
        <f t="shared" si="1881"/>
        <v>336</v>
      </c>
      <c r="E28889" s="815">
        <v>2039</v>
      </c>
    </row>
    <row r="28890" spans="1:5">
      <c r="A28890" s="816">
        <f t="shared" si="1880"/>
        <v>50781</v>
      </c>
      <c r="B28890" s="815">
        <f t="shared" si="1882"/>
        <v>11</v>
      </c>
      <c r="C28890" s="815">
        <f t="shared" si="1883"/>
        <v>355</v>
      </c>
      <c r="D28890" s="815">
        <f t="shared" si="1881"/>
        <v>335</v>
      </c>
      <c r="E28890" s="815">
        <v>2039</v>
      </c>
    </row>
    <row r="28891" spans="1:5">
      <c r="A28891" s="816">
        <f t="shared" si="1880"/>
        <v>50782</v>
      </c>
      <c r="B28891" s="815">
        <f t="shared" si="1882"/>
        <v>12</v>
      </c>
      <c r="C28891" s="815">
        <f t="shared" si="1883"/>
        <v>354</v>
      </c>
      <c r="D28891" s="815">
        <f t="shared" si="1881"/>
        <v>334</v>
      </c>
      <c r="E28891" s="815">
        <v>2039</v>
      </c>
    </row>
    <row r="28892" spans="1:5">
      <c r="A28892" s="816">
        <f t="shared" si="1880"/>
        <v>50783</v>
      </c>
      <c r="B28892" s="815">
        <f t="shared" si="1882"/>
        <v>13</v>
      </c>
      <c r="C28892" s="815">
        <f t="shared" si="1883"/>
        <v>353</v>
      </c>
      <c r="D28892" s="815">
        <f t="shared" si="1881"/>
        <v>333</v>
      </c>
      <c r="E28892" s="815">
        <v>2039</v>
      </c>
    </row>
    <row r="28893" spans="1:5">
      <c r="A28893" s="816">
        <f t="shared" si="1880"/>
        <v>50784</v>
      </c>
      <c r="B28893" s="815">
        <f t="shared" si="1882"/>
        <v>14</v>
      </c>
      <c r="C28893" s="815">
        <f t="shared" si="1883"/>
        <v>352</v>
      </c>
      <c r="D28893" s="815">
        <f t="shared" si="1881"/>
        <v>332</v>
      </c>
      <c r="E28893" s="815">
        <v>2039</v>
      </c>
    </row>
    <row r="28894" spans="1:5">
      <c r="A28894" s="816">
        <f t="shared" si="1880"/>
        <v>50785</v>
      </c>
      <c r="B28894" s="815">
        <f t="shared" si="1882"/>
        <v>15</v>
      </c>
      <c r="C28894" s="815">
        <f t="shared" si="1883"/>
        <v>351</v>
      </c>
      <c r="D28894" s="815">
        <f t="shared" si="1881"/>
        <v>331</v>
      </c>
      <c r="E28894" s="815">
        <v>2039</v>
      </c>
    </row>
    <row r="28895" spans="1:5">
      <c r="A28895" s="816">
        <f t="shared" si="1880"/>
        <v>50786</v>
      </c>
      <c r="B28895" s="815">
        <f t="shared" si="1882"/>
        <v>16</v>
      </c>
      <c r="C28895" s="815">
        <f t="shared" si="1883"/>
        <v>350</v>
      </c>
      <c r="D28895" s="815">
        <f t="shared" si="1881"/>
        <v>330</v>
      </c>
      <c r="E28895" s="815">
        <v>2039</v>
      </c>
    </row>
    <row r="28896" spans="1:5">
      <c r="A28896" s="816">
        <f t="shared" si="1880"/>
        <v>50787</v>
      </c>
      <c r="B28896" s="815">
        <f t="shared" si="1882"/>
        <v>17</v>
      </c>
      <c r="C28896" s="815">
        <f t="shared" si="1883"/>
        <v>349</v>
      </c>
      <c r="D28896" s="815">
        <f t="shared" si="1881"/>
        <v>329</v>
      </c>
      <c r="E28896" s="815">
        <v>2039</v>
      </c>
    </row>
    <row r="28897" spans="1:5">
      <c r="A28897" s="816">
        <f t="shared" si="1880"/>
        <v>50788</v>
      </c>
      <c r="B28897" s="815">
        <f t="shared" si="1882"/>
        <v>18</v>
      </c>
      <c r="C28897" s="815">
        <f t="shared" si="1883"/>
        <v>348</v>
      </c>
      <c r="D28897" s="815">
        <f t="shared" si="1881"/>
        <v>328</v>
      </c>
      <c r="E28897" s="815">
        <v>2039</v>
      </c>
    </row>
    <row r="28898" spans="1:5">
      <c r="A28898" s="816">
        <f t="shared" si="1880"/>
        <v>50789</v>
      </c>
      <c r="B28898" s="815">
        <f t="shared" si="1882"/>
        <v>19</v>
      </c>
      <c r="C28898" s="815">
        <f t="shared" si="1883"/>
        <v>347</v>
      </c>
      <c r="D28898" s="815">
        <f t="shared" si="1881"/>
        <v>327</v>
      </c>
      <c r="E28898" s="815">
        <v>2039</v>
      </c>
    </row>
    <row r="28899" spans="1:5">
      <c r="A28899" s="816">
        <f t="shared" si="1880"/>
        <v>50790</v>
      </c>
      <c r="B28899" s="815">
        <f t="shared" si="1882"/>
        <v>20</v>
      </c>
      <c r="C28899" s="815">
        <f t="shared" si="1883"/>
        <v>346</v>
      </c>
      <c r="D28899" s="815">
        <f t="shared" si="1881"/>
        <v>326</v>
      </c>
      <c r="E28899" s="815">
        <v>2039</v>
      </c>
    </row>
    <row r="28900" spans="1:5">
      <c r="A28900" s="816">
        <f t="shared" si="1880"/>
        <v>50791</v>
      </c>
      <c r="B28900" s="815">
        <f t="shared" si="1882"/>
        <v>21</v>
      </c>
      <c r="C28900" s="815">
        <f t="shared" si="1883"/>
        <v>345</v>
      </c>
      <c r="D28900" s="815">
        <f t="shared" si="1881"/>
        <v>325</v>
      </c>
      <c r="E28900" s="815">
        <v>2039</v>
      </c>
    </row>
    <row r="28901" spans="1:5">
      <c r="A28901" s="816">
        <f t="shared" si="1880"/>
        <v>50792</v>
      </c>
      <c r="B28901" s="815">
        <f t="shared" si="1882"/>
        <v>22</v>
      </c>
      <c r="C28901" s="815">
        <f t="shared" si="1883"/>
        <v>344</v>
      </c>
      <c r="D28901" s="815">
        <f t="shared" si="1881"/>
        <v>324</v>
      </c>
      <c r="E28901" s="815">
        <v>2039</v>
      </c>
    </row>
    <row r="28902" spans="1:5">
      <c r="A28902" s="816">
        <f t="shared" si="1880"/>
        <v>50793</v>
      </c>
      <c r="B28902" s="815">
        <f t="shared" si="1882"/>
        <v>23</v>
      </c>
      <c r="C28902" s="815">
        <f t="shared" si="1883"/>
        <v>343</v>
      </c>
      <c r="D28902" s="815">
        <f t="shared" si="1881"/>
        <v>323</v>
      </c>
      <c r="E28902" s="815">
        <v>2039</v>
      </c>
    </row>
    <row r="28903" spans="1:5">
      <c r="A28903" s="816">
        <f t="shared" si="1880"/>
        <v>50794</v>
      </c>
      <c r="B28903" s="815">
        <f t="shared" si="1882"/>
        <v>24</v>
      </c>
      <c r="C28903" s="815">
        <f t="shared" si="1883"/>
        <v>342</v>
      </c>
      <c r="D28903" s="815">
        <f t="shared" si="1881"/>
        <v>322</v>
      </c>
      <c r="E28903" s="815">
        <v>2039</v>
      </c>
    </row>
    <row r="28904" spans="1:5">
      <c r="A28904" s="816">
        <f t="shared" si="1880"/>
        <v>50795</v>
      </c>
      <c r="B28904" s="815">
        <f t="shared" si="1882"/>
        <v>25</v>
      </c>
      <c r="C28904" s="815">
        <f t="shared" si="1883"/>
        <v>341</v>
      </c>
      <c r="D28904" s="815">
        <f t="shared" si="1881"/>
        <v>321</v>
      </c>
      <c r="E28904" s="815">
        <v>2039</v>
      </c>
    </row>
    <row r="28905" spans="1:5">
      <c r="A28905" s="816">
        <f t="shared" si="1880"/>
        <v>50796</v>
      </c>
      <c r="B28905" s="815">
        <f t="shared" si="1882"/>
        <v>26</v>
      </c>
      <c r="C28905" s="815">
        <f t="shared" si="1883"/>
        <v>340</v>
      </c>
      <c r="D28905" s="815">
        <f t="shared" si="1881"/>
        <v>320</v>
      </c>
      <c r="E28905" s="815">
        <v>2039</v>
      </c>
    </row>
    <row r="28906" spans="1:5">
      <c r="A28906" s="816">
        <f t="shared" si="1880"/>
        <v>50797</v>
      </c>
      <c r="B28906" s="815">
        <f t="shared" si="1882"/>
        <v>27</v>
      </c>
      <c r="C28906" s="815">
        <f t="shared" si="1883"/>
        <v>339</v>
      </c>
      <c r="D28906" s="815">
        <f t="shared" si="1881"/>
        <v>319</v>
      </c>
      <c r="E28906" s="815">
        <v>2039</v>
      </c>
    </row>
    <row r="28907" spans="1:5">
      <c r="A28907" s="816">
        <f t="shared" si="1880"/>
        <v>50798</v>
      </c>
      <c r="B28907" s="815">
        <f t="shared" si="1882"/>
        <v>28</v>
      </c>
      <c r="C28907" s="815">
        <f t="shared" si="1883"/>
        <v>338</v>
      </c>
      <c r="D28907" s="815">
        <f t="shared" si="1881"/>
        <v>318</v>
      </c>
      <c r="E28907" s="815">
        <v>2039</v>
      </c>
    </row>
    <row r="28908" spans="1:5">
      <c r="A28908" s="816">
        <f t="shared" si="1880"/>
        <v>50799</v>
      </c>
      <c r="B28908" s="815">
        <f t="shared" si="1882"/>
        <v>29</v>
      </c>
      <c r="C28908" s="815">
        <f t="shared" si="1883"/>
        <v>337</v>
      </c>
      <c r="D28908" s="815">
        <f t="shared" si="1881"/>
        <v>317</v>
      </c>
      <c r="E28908" s="815">
        <v>2039</v>
      </c>
    </row>
    <row r="28909" spans="1:5">
      <c r="A28909" s="816">
        <f t="shared" si="1880"/>
        <v>50800</v>
      </c>
      <c r="B28909" s="815">
        <f t="shared" si="1882"/>
        <v>30</v>
      </c>
      <c r="C28909" s="815">
        <f t="shared" si="1883"/>
        <v>336</v>
      </c>
      <c r="D28909" s="815">
        <f t="shared" si="1881"/>
        <v>316</v>
      </c>
      <c r="E28909" s="815">
        <v>2039</v>
      </c>
    </row>
    <row r="28910" spans="1:5">
      <c r="A28910" s="816">
        <f t="shared" si="1880"/>
        <v>50801</v>
      </c>
      <c r="B28910" s="815">
        <f t="shared" si="1882"/>
        <v>31</v>
      </c>
      <c r="C28910" s="815">
        <f t="shared" si="1883"/>
        <v>335</v>
      </c>
      <c r="D28910" s="815">
        <f t="shared" si="1881"/>
        <v>315</v>
      </c>
      <c r="E28910" s="815">
        <v>2039</v>
      </c>
    </row>
    <row r="28911" spans="1:5">
      <c r="A28911" s="816">
        <f t="shared" si="1880"/>
        <v>50802</v>
      </c>
      <c r="B28911" s="815">
        <f t="shared" si="1882"/>
        <v>32</v>
      </c>
      <c r="C28911" s="815">
        <f t="shared" si="1883"/>
        <v>334</v>
      </c>
      <c r="D28911" s="815">
        <f t="shared" si="1881"/>
        <v>314</v>
      </c>
      <c r="E28911" s="815">
        <v>2039</v>
      </c>
    </row>
    <row r="28912" spans="1:5">
      <c r="A28912" s="816">
        <f t="shared" si="1880"/>
        <v>50803</v>
      </c>
      <c r="B28912" s="815">
        <f t="shared" si="1882"/>
        <v>33</v>
      </c>
      <c r="C28912" s="815">
        <f t="shared" si="1883"/>
        <v>333</v>
      </c>
      <c r="D28912" s="815">
        <f t="shared" si="1881"/>
        <v>313</v>
      </c>
      <c r="E28912" s="815">
        <v>2039</v>
      </c>
    </row>
    <row r="28913" spans="1:5">
      <c r="A28913" s="816">
        <f t="shared" si="1880"/>
        <v>50804</v>
      </c>
      <c r="B28913" s="815">
        <f t="shared" si="1882"/>
        <v>34</v>
      </c>
      <c r="C28913" s="815">
        <f t="shared" si="1883"/>
        <v>332</v>
      </c>
      <c r="D28913" s="815">
        <f t="shared" si="1881"/>
        <v>312</v>
      </c>
      <c r="E28913" s="815">
        <v>2039</v>
      </c>
    </row>
    <row r="28914" spans="1:5">
      <c r="A28914" s="816">
        <f t="shared" si="1880"/>
        <v>50805</v>
      </c>
      <c r="B28914" s="815">
        <f t="shared" si="1882"/>
        <v>35</v>
      </c>
      <c r="C28914" s="815">
        <f t="shared" si="1883"/>
        <v>331</v>
      </c>
      <c r="D28914" s="815">
        <f t="shared" si="1881"/>
        <v>311</v>
      </c>
      <c r="E28914" s="815">
        <v>2039</v>
      </c>
    </row>
    <row r="28915" spans="1:5">
      <c r="A28915" s="816">
        <f t="shared" ref="A28915:A28978" si="1884">A28914+1</f>
        <v>50806</v>
      </c>
      <c r="B28915" s="815">
        <f t="shared" si="1882"/>
        <v>36</v>
      </c>
      <c r="C28915" s="815">
        <f t="shared" si="1883"/>
        <v>330</v>
      </c>
      <c r="D28915" s="815">
        <f t="shared" si="1881"/>
        <v>310</v>
      </c>
      <c r="E28915" s="815">
        <v>2039</v>
      </c>
    </row>
    <row r="28916" spans="1:5">
      <c r="A28916" s="816">
        <f t="shared" si="1884"/>
        <v>50807</v>
      </c>
      <c r="B28916" s="815">
        <f t="shared" si="1882"/>
        <v>37</v>
      </c>
      <c r="C28916" s="815">
        <f t="shared" si="1883"/>
        <v>329</v>
      </c>
      <c r="D28916" s="815">
        <f t="shared" si="1881"/>
        <v>309</v>
      </c>
      <c r="E28916" s="815">
        <v>2039</v>
      </c>
    </row>
    <row r="28917" spans="1:5">
      <c r="A28917" s="816">
        <f t="shared" si="1884"/>
        <v>50808</v>
      </c>
      <c r="B28917" s="815">
        <f t="shared" si="1882"/>
        <v>38</v>
      </c>
      <c r="C28917" s="815">
        <f t="shared" si="1883"/>
        <v>328</v>
      </c>
      <c r="D28917" s="815">
        <f t="shared" si="1881"/>
        <v>308</v>
      </c>
      <c r="E28917" s="815">
        <v>2039</v>
      </c>
    </row>
    <row r="28918" spans="1:5">
      <c r="A28918" s="816">
        <f t="shared" si="1884"/>
        <v>50809</v>
      </c>
      <c r="B28918" s="815">
        <f t="shared" si="1882"/>
        <v>39</v>
      </c>
      <c r="C28918" s="815">
        <f t="shared" si="1883"/>
        <v>327</v>
      </c>
      <c r="D28918" s="815">
        <f t="shared" si="1881"/>
        <v>307</v>
      </c>
      <c r="E28918" s="815">
        <v>2039</v>
      </c>
    </row>
    <row r="28919" spans="1:5">
      <c r="A28919" s="816">
        <f t="shared" si="1884"/>
        <v>50810</v>
      </c>
      <c r="B28919" s="815">
        <f t="shared" si="1882"/>
        <v>40</v>
      </c>
      <c r="C28919" s="815">
        <f t="shared" si="1883"/>
        <v>326</v>
      </c>
      <c r="D28919" s="815">
        <f t="shared" si="1881"/>
        <v>306</v>
      </c>
      <c r="E28919" s="815">
        <v>2039</v>
      </c>
    </row>
    <row r="28920" spans="1:5">
      <c r="A28920" s="816">
        <f t="shared" si="1884"/>
        <v>50811</v>
      </c>
      <c r="B28920" s="815">
        <f t="shared" si="1882"/>
        <v>41</v>
      </c>
      <c r="C28920" s="815">
        <f t="shared" si="1883"/>
        <v>325</v>
      </c>
      <c r="D28920" s="815">
        <f t="shared" si="1881"/>
        <v>305</v>
      </c>
      <c r="E28920" s="815">
        <v>2039</v>
      </c>
    </row>
    <row r="28921" spans="1:5">
      <c r="A28921" s="816">
        <f t="shared" si="1884"/>
        <v>50812</v>
      </c>
      <c r="B28921" s="815">
        <f t="shared" si="1882"/>
        <v>42</v>
      </c>
      <c r="C28921" s="815">
        <f t="shared" si="1883"/>
        <v>324</v>
      </c>
      <c r="D28921" s="815">
        <f t="shared" si="1881"/>
        <v>304</v>
      </c>
      <c r="E28921" s="815">
        <v>2039</v>
      </c>
    </row>
    <row r="28922" spans="1:5">
      <c r="A28922" s="816">
        <f t="shared" si="1884"/>
        <v>50813</v>
      </c>
      <c r="B28922" s="815">
        <f t="shared" si="1882"/>
        <v>43</v>
      </c>
      <c r="C28922" s="815">
        <f t="shared" si="1883"/>
        <v>323</v>
      </c>
      <c r="D28922" s="815">
        <f t="shared" si="1881"/>
        <v>303</v>
      </c>
      <c r="E28922" s="815">
        <v>2039</v>
      </c>
    </row>
    <row r="28923" spans="1:5">
      <c r="A28923" s="816">
        <f t="shared" si="1884"/>
        <v>50814</v>
      </c>
      <c r="B28923" s="815">
        <f t="shared" si="1882"/>
        <v>44</v>
      </c>
      <c r="C28923" s="815">
        <f t="shared" si="1883"/>
        <v>322</v>
      </c>
      <c r="D28923" s="815">
        <f t="shared" si="1881"/>
        <v>302</v>
      </c>
      <c r="E28923" s="815">
        <v>2039</v>
      </c>
    </row>
    <row r="28924" spans="1:5">
      <c r="A28924" s="816">
        <f t="shared" si="1884"/>
        <v>50815</v>
      </c>
      <c r="B28924" s="815">
        <f t="shared" si="1882"/>
        <v>45</v>
      </c>
      <c r="C28924" s="815">
        <f t="shared" si="1883"/>
        <v>321</v>
      </c>
      <c r="D28924" s="815">
        <f t="shared" si="1881"/>
        <v>301</v>
      </c>
      <c r="E28924" s="815">
        <v>2039</v>
      </c>
    </row>
    <row r="28925" spans="1:5">
      <c r="A28925" s="816">
        <f t="shared" si="1884"/>
        <v>50816</v>
      </c>
      <c r="B28925" s="815">
        <f t="shared" ref="B28925:B28988" si="1885">B28924+1</f>
        <v>46</v>
      </c>
      <c r="C28925" s="815">
        <f t="shared" ref="C28925:C28988" si="1886">C28924-1</f>
        <v>320</v>
      </c>
      <c r="D28925" s="815">
        <f t="shared" ref="D28925:D28988" si="1887">D28924-1</f>
        <v>300</v>
      </c>
      <c r="E28925" s="815">
        <v>2039</v>
      </c>
    </row>
    <row r="28926" spans="1:5">
      <c r="A28926" s="816">
        <f t="shared" si="1884"/>
        <v>50817</v>
      </c>
      <c r="B28926" s="815">
        <f t="shared" si="1885"/>
        <v>47</v>
      </c>
      <c r="C28926" s="815">
        <f t="shared" si="1886"/>
        <v>319</v>
      </c>
      <c r="D28926" s="815">
        <f t="shared" si="1887"/>
        <v>299</v>
      </c>
      <c r="E28926" s="815">
        <v>2039</v>
      </c>
    </row>
    <row r="28927" spans="1:5">
      <c r="A28927" s="816">
        <f t="shared" si="1884"/>
        <v>50818</v>
      </c>
      <c r="B28927" s="815">
        <f t="shared" si="1885"/>
        <v>48</v>
      </c>
      <c r="C28927" s="815">
        <f t="shared" si="1886"/>
        <v>318</v>
      </c>
      <c r="D28927" s="815">
        <f t="shared" si="1887"/>
        <v>298</v>
      </c>
      <c r="E28927" s="815">
        <v>2039</v>
      </c>
    </row>
    <row r="28928" spans="1:5">
      <c r="A28928" s="816">
        <f t="shared" si="1884"/>
        <v>50819</v>
      </c>
      <c r="B28928" s="815">
        <f t="shared" si="1885"/>
        <v>49</v>
      </c>
      <c r="C28928" s="815">
        <f t="shared" si="1886"/>
        <v>317</v>
      </c>
      <c r="D28928" s="815">
        <f t="shared" si="1887"/>
        <v>297</v>
      </c>
      <c r="E28928" s="815">
        <v>2039</v>
      </c>
    </row>
    <row r="28929" spans="1:5">
      <c r="A28929" s="816">
        <f t="shared" si="1884"/>
        <v>50820</v>
      </c>
      <c r="B28929" s="815">
        <f t="shared" si="1885"/>
        <v>50</v>
      </c>
      <c r="C28929" s="815">
        <f t="shared" si="1886"/>
        <v>316</v>
      </c>
      <c r="D28929" s="815">
        <f t="shared" si="1887"/>
        <v>296</v>
      </c>
      <c r="E28929" s="815">
        <v>2039</v>
      </c>
    </row>
    <row r="28930" spans="1:5">
      <c r="A28930" s="816">
        <f t="shared" si="1884"/>
        <v>50821</v>
      </c>
      <c r="B28930" s="815">
        <f t="shared" si="1885"/>
        <v>51</v>
      </c>
      <c r="C28930" s="815">
        <f t="shared" si="1886"/>
        <v>315</v>
      </c>
      <c r="D28930" s="815">
        <f t="shared" si="1887"/>
        <v>295</v>
      </c>
      <c r="E28930" s="815">
        <v>2039</v>
      </c>
    </row>
    <row r="28931" spans="1:5">
      <c r="A28931" s="816">
        <f t="shared" si="1884"/>
        <v>50822</v>
      </c>
      <c r="B28931" s="815">
        <f t="shared" si="1885"/>
        <v>52</v>
      </c>
      <c r="C28931" s="815">
        <f t="shared" si="1886"/>
        <v>314</v>
      </c>
      <c r="D28931" s="815">
        <f t="shared" si="1887"/>
        <v>294</v>
      </c>
      <c r="E28931" s="815">
        <v>2039</v>
      </c>
    </row>
    <row r="28932" spans="1:5">
      <c r="A28932" s="816">
        <f t="shared" si="1884"/>
        <v>50823</v>
      </c>
      <c r="B28932" s="815">
        <f t="shared" si="1885"/>
        <v>53</v>
      </c>
      <c r="C28932" s="815">
        <f t="shared" si="1886"/>
        <v>313</v>
      </c>
      <c r="D28932" s="815">
        <f t="shared" si="1887"/>
        <v>293</v>
      </c>
      <c r="E28932" s="815">
        <v>2039</v>
      </c>
    </row>
    <row r="28933" spans="1:5">
      <c r="A28933" s="816">
        <f t="shared" si="1884"/>
        <v>50824</v>
      </c>
      <c r="B28933" s="815">
        <f t="shared" si="1885"/>
        <v>54</v>
      </c>
      <c r="C28933" s="815">
        <f t="shared" si="1886"/>
        <v>312</v>
      </c>
      <c r="D28933" s="815">
        <f t="shared" si="1887"/>
        <v>292</v>
      </c>
      <c r="E28933" s="815">
        <v>2039</v>
      </c>
    </row>
    <row r="28934" spans="1:5">
      <c r="A28934" s="816">
        <f t="shared" si="1884"/>
        <v>50825</v>
      </c>
      <c r="B28934" s="815">
        <f t="shared" si="1885"/>
        <v>55</v>
      </c>
      <c r="C28934" s="815">
        <f t="shared" si="1886"/>
        <v>311</v>
      </c>
      <c r="D28934" s="815">
        <f t="shared" si="1887"/>
        <v>291</v>
      </c>
      <c r="E28934" s="815">
        <v>2039</v>
      </c>
    </row>
    <row r="28935" spans="1:5">
      <c r="A28935" s="816">
        <f t="shared" si="1884"/>
        <v>50826</v>
      </c>
      <c r="B28935" s="815">
        <f t="shared" si="1885"/>
        <v>56</v>
      </c>
      <c r="C28935" s="815">
        <f t="shared" si="1886"/>
        <v>310</v>
      </c>
      <c r="D28935" s="815">
        <f t="shared" si="1887"/>
        <v>290</v>
      </c>
      <c r="E28935" s="815">
        <v>2039</v>
      </c>
    </row>
    <row r="28936" spans="1:5">
      <c r="A28936" s="816">
        <f t="shared" si="1884"/>
        <v>50827</v>
      </c>
      <c r="B28936" s="815">
        <f t="shared" si="1885"/>
        <v>57</v>
      </c>
      <c r="C28936" s="815">
        <f t="shared" si="1886"/>
        <v>309</v>
      </c>
      <c r="D28936" s="815">
        <f t="shared" si="1887"/>
        <v>289</v>
      </c>
      <c r="E28936" s="815">
        <v>2039</v>
      </c>
    </row>
    <row r="28937" spans="1:5">
      <c r="A28937" s="816">
        <f t="shared" si="1884"/>
        <v>50828</v>
      </c>
      <c r="B28937" s="815">
        <f t="shared" si="1885"/>
        <v>58</v>
      </c>
      <c r="C28937" s="815">
        <f t="shared" si="1886"/>
        <v>308</v>
      </c>
      <c r="D28937" s="815">
        <f t="shared" si="1887"/>
        <v>288</v>
      </c>
      <c r="E28937" s="815">
        <v>2039</v>
      </c>
    </row>
    <row r="28938" spans="1:5">
      <c r="A28938" s="816">
        <f t="shared" si="1884"/>
        <v>50829</v>
      </c>
      <c r="B28938" s="815">
        <f t="shared" si="1885"/>
        <v>59</v>
      </c>
      <c r="C28938" s="815">
        <f t="shared" si="1886"/>
        <v>307</v>
      </c>
      <c r="D28938" s="815">
        <f t="shared" si="1887"/>
        <v>287</v>
      </c>
      <c r="E28938" s="815">
        <v>2039</v>
      </c>
    </row>
    <row r="28939" spans="1:5">
      <c r="A28939" s="816">
        <f t="shared" si="1884"/>
        <v>50830</v>
      </c>
      <c r="B28939" s="815">
        <f t="shared" si="1885"/>
        <v>60</v>
      </c>
      <c r="C28939" s="815">
        <f t="shared" si="1886"/>
        <v>306</v>
      </c>
      <c r="D28939" s="815">
        <f t="shared" si="1887"/>
        <v>286</v>
      </c>
      <c r="E28939" s="815">
        <v>2039</v>
      </c>
    </row>
    <row r="28940" spans="1:5">
      <c r="A28940" s="816">
        <f t="shared" si="1884"/>
        <v>50831</v>
      </c>
      <c r="B28940" s="815">
        <f t="shared" si="1885"/>
        <v>61</v>
      </c>
      <c r="C28940" s="815">
        <f t="shared" si="1886"/>
        <v>305</v>
      </c>
      <c r="D28940" s="815">
        <f t="shared" si="1887"/>
        <v>285</v>
      </c>
      <c r="E28940" s="815">
        <v>2039</v>
      </c>
    </row>
    <row r="28941" spans="1:5">
      <c r="A28941" s="816">
        <f t="shared" si="1884"/>
        <v>50832</v>
      </c>
      <c r="B28941" s="815">
        <f t="shared" si="1885"/>
        <v>62</v>
      </c>
      <c r="C28941" s="815">
        <f t="shared" si="1886"/>
        <v>304</v>
      </c>
      <c r="D28941" s="815">
        <f t="shared" si="1887"/>
        <v>284</v>
      </c>
      <c r="E28941" s="815">
        <v>2039</v>
      </c>
    </row>
    <row r="28942" spans="1:5">
      <c r="A28942" s="816">
        <f t="shared" si="1884"/>
        <v>50833</v>
      </c>
      <c r="B28942" s="815">
        <f t="shared" si="1885"/>
        <v>63</v>
      </c>
      <c r="C28942" s="815">
        <f t="shared" si="1886"/>
        <v>303</v>
      </c>
      <c r="D28942" s="815">
        <f t="shared" si="1887"/>
        <v>283</v>
      </c>
      <c r="E28942" s="815">
        <v>2039</v>
      </c>
    </row>
    <row r="28943" spans="1:5">
      <c r="A28943" s="816">
        <f t="shared" si="1884"/>
        <v>50834</v>
      </c>
      <c r="B28943" s="815">
        <f t="shared" si="1885"/>
        <v>64</v>
      </c>
      <c r="C28943" s="815">
        <f t="shared" si="1886"/>
        <v>302</v>
      </c>
      <c r="D28943" s="815">
        <f t="shared" si="1887"/>
        <v>282</v>
      </c>
      <c r="E28943" s="815">
        <v>2039</v>
      </c>
    </row>
    <row r="28944" spans="1:5">
      <c r="A28944" s="816">
        <f t="shared" si="1884"/>
        <v>50835</v>
      </c>
      <c r="B28944" s="815">
        <f t="shared" si="1885"/>
        <v>65</v>
      </c>
      <c r="C28944" s="815">
        <f t="shared" si="1886"/>
        <v>301</v>
      </c>
      <c r="D28944" s="815">
        <f t="shared" si="1887"/>
        <v>281</v>
      </c>
      <c r="E28944" s="815">
        <v>2039</v>
      </c>
    </row>
    <row r="28945" spans="1:5">
      <c r="A28945" s="816">
        <f t="shared" si="1884"/>
        <v>50836</v>
      </c>
      <c r="B28945" s="815">
        <f t="shared" si="1885"/>
        <v>66</v>
      </c>
      <c r="C28945" s="815">
        <f t="shared" si="1886"/>
        <v>300</v>
      </c>
      <c r="D28945" s="815">
        <f t="shared" si="1887"/>
        <v>280</v>
      </c>
      <c r="E28945" s="815">
        <v>2039</v>
      </c>
    </row>
    <row r="28946" spans="1:5">
      <c r="A28946" s="816">
        <f t="shared" si="1884"/>
        <v>50837</v>
      </c>
      <c r="B28946" s="815">
        <f t="shared" si="1885"/>
        <v>67</v>
      </c>
      <c r="C28946" s="815">
        <f t="shared" si="1886"/>
        <v>299</v>
      </c>
      <c r="D28946" s="815">
        <f t="shared" si="1887"/>
        <v>279</v>
      </c>
      <c r="E28946" s="815">
        <v>2039</v>
      </c>
    </row>
    <row r="28947" spans="1:5">
      <c r="A28947" s="816">
        <f t="shared" si="1884"/>
        <v>50838</v>
      </c>
      <c r="B28947" s="815">
        <f t="shared" si="1885"/>
        <v>68</v>
      </c>
      <c r="C28947" s="815">
        <f t="shared" si="1886"/>
        <v>298</v>
      </c>
      <c r="D28947" s="815">
        <f t="shared" si="1887"/>
        <v>278</v>
      </c>
      <c r="E28947" s="815">
        <v>2039</v>
      </c>
    </row>
    <row r="28948" spans="1:5">
      <c r="A28948" s="816">
        <f t="shared" si="1884"/>
        <v>50839</v>
      </c>
      <c r="B28948" s="815">
        <f t="shared" si="1885"/>
        <v>69</v>
      </c>
      <c r="C28948" s="815">
        <f t="shared" si="1886"/>
        <v>297</v>
      </c>
      <c r="D28948" s="815">
        <f t="shared" si="1887"/>
        <v>277</v>
      </c>
      <c r="E28948" s="815">
        <v>2039</v>
      </c>
    </row>
    <row r="28949" spans="1:5">
      <c r="A28949" s="816">
        <f t="shared" si="1884"/>
        <v>50840</v>
      </c>
      <c r="B28949" s="815">
        <f t="shared" si="1885"/>
        <v>70</v>
      </c>
      <c r="C28949" s="815">
        <f t="shared" si="1886"/>
        <v>296</v>
      </c>
      <c r="D28949" s="815">
        <f t="shared" si="1887"/>
        <v>276</v>
      </c>
      <c r="E28949" s="815">
        <v>2039</v>
      </c>
    </row>
    <row r="28950" spans="1:5">
      <c r="A28950" s="816">
        <f t="shared" si="1884"/>
        <v>50841</v>
      </c>
      <c r="B28950" s="815">
        <f t="shared" si="1885"/>
        <v>71</v>
      </c>
      <c r="C28950" s="815">
        <f t="shared" si="1886"/>
        <v>295</v>
      </c>
      <c r="D28950" s="815">
        <f t="shared" si="1887"/>
        <v>275</v>
      </c>
      <c r="E28950" s="815">
        <v>2039</v>
      </c>
    </row>
    <row r="28951" spans="1:5">
      <c r="A28951" s="816">
        <f t="shared" si="1884"/>
        <v>50842</v>
      </c>
      <c r="B28951" s="815">
        <f t="shared" si="1885"/>
        <v>72</v>
      </c>
      <c r="C28951" s="815">
        <f t="shared" si="1886"/>
        <v>294</v>
      </c>
      <c r="D28951" s="815">
        <f t="shared" si="1887"/>
        <v>274</v>
      </c>
      <c r="E28951" s="815">
        <v>2039</v>
      </c>
    </row>
    <row r="28952" spans="1:5">
      <c r="A28952" s="816">
        <f t="shared" si="1884"/>
        <v>50843</v>
      </c>
      <c r="B28952" s="815">
        <f t="shared" si="1885"/>
        <v>73</v>
      </c>
      <c r="C28952" s="815">
        <f t="shared" si="1886"/>
        <v>293</v>
      </c>
      <c r="D28952" s="815">
        <f t="shared" si="1887"/>
        <v>273</v>
      </c>
      <c r="E28952" s="815">
        <v>2039</v>
      </c>
    </row>
    <row r="28953" spans="1:5">
      <c r="A28953" s="816">
        <f t="shared" si="1884"/>
        <v>50844</v>
      </c>
      <c r="B28953" s="815">
        <f t="shared" si="1885"/>
        <v>74</v>
      </c>
      <c r="C28953" s="815">
        <f t="shared" si="1886"/>
        <v>292</v>
      </c>
      <c r="D28953" s="815">
        <f t="shared" si="1887"/>
        <v>272</v>
      </c>
      <c r="E28953" s="815">
        <v>2039</v>
      </c>
    </row>
    <row r="28954" spans="1:5">
      <c r="A28954" s="816">
        <f t="shared" si="1884"/>
        <v>50845</v>
      </c>
      <c r="B28954" s="815">
        <f t="shared" si="1885"/>
        <v>75</v>
      </c>
      <c r="C28954" s="815">
        <f t="shared" si="1886"/>
        <v>291</v>
      </c>
      <c r="D28954" s="815">
        <f t="shared" si="1887"/>
        <v>271</v>
      </c>
      <c r="E28954" s="815">
        <v>2039</v>
      </c>
    </row>
    <row r="28955" spans="1:5">
      <c r="A28955" s="816">
        <f t="shared" si="1884"/>
        <v>50846</v>
      </c>
      <c r="B28955" s="815">
        <f t="shared" si="1885"/>
        <v>76</v>
      </c>
      <c r="C28955" s="815">
        <f t="shared" si="1886"/>
        <v>290</v>
      </c>
      <c r="D28955" s="815">
        <f t="shared" si="1887"/>
        <v>270</v>
      </c>
      <c r="E28955" s="815">
        <v>2039</v>
      </c>
    </row>
    <row r="28956" spans="1:5">
      <c r="A28956" s="816">
        <f t="shared" si="1884"/>
        <v>50847</v>
      </c>
      <c r="B28956" s="815">
        <f t="shared" si="1885"/>
        <v>77</v>
      </c>
      <c r="C28956" s="815">
        <f t="shared" si="1886"/>
        <v>289</v>
      </c>
      <c r="D28956" s="815">
        <f t="shared" si="1887"/>
        <v>269</v>
      </c>
      <c r="E28956" s="815">
        <v>2039</v>
      </c>
    </row>
    <row r="28957" spans="1:5">
      <c r="A28957" s="816">
        <f t="shared" si="1884"/>
        <v>50848</v>
      </c>
      <c r="B28957" s="815">
        <f t="shared" si="1885"/>
        <v>78</v>
      </c>
      <c r="C28957" s="815">
        <f t="shared" si="1886"/>
        <v>288</v>
      </c>
      <c r="D28957" s="815">
        <f t="shared" si="1887"/>
        <v>268</v>
      </c>
      <c r="E28957" s="815">
        <v>2039</v>
      </c>
    </row>
    <row r="28958" spans="1:5">
      <c r="A28958" s="816">
        <f t="shared" si="1884"/>
        <v>50849</v>
      </c>
      <c r="B28958" s="815">
        <f t="shared" si="1885"/>
        <v>79</v>
      </c>
      <c r="C28958" s="815">
        <f t="shared" si="1886"/>
        <v>287</v>
      </c>
      <c r="D28958" s="815">
        <f t="shared" si="1887"/>
        <v>267</v>
      </c>
      <c r="E28958" s="815">
        <v>2039</v>
      </c>
    </row>
    <row r="28959" spans="1:5">
      <c r="A28959" s="816">
        <f t="shared" si="1884"/>
        <v>50850</v>
      </c>
      <c r="B28959" s="815">
        <f t="shared" si="1885"/>
        <v>80</v>
      </c>
      <c r="C28959" s="815">
        <f t="shared" si="1886"/>
        <v>286</v>
      </c>
      <c r="D28959" s="815">
        <f t="shared" si="1887"/>
        <v>266</v>
      </c>
      <c r="E28959" s="815">
        <v>2039</v>
      </c>
    </row>
    <row r="28960" spans="1:5">
      <c r="A28960" s="816">
        <f t="shared" si="1884"/>
        <v>50851</v>
      </c>
      <c r="B28960" s="815">
        <f t="shared" si="1885"/>
        <v>81</v>
      </c>
      <c r="C28960" s="815">
        <f t="shared" si="1886"/>
        <v>285</v>
      </c>
      <c r="D28960" s="815">
        <f t="shared" si="1887"/>
        <v>265</v>
      </c>
      <c r="E28960" s="815">
        <v>2039</v>
      </c>
    </row>
    <row r="28961" spans="1:5">
      <c r="A28961" s="816">
        <f t="shared" si="1884"/>
        <v>50852</v>
      </c>
      <c r="B28961" s="815">
        <f t="shared" si="1885"/>
        <v>82</v>
      </c>
      <c r="C28961" s="815">
        <f t="shared" si="1886"/>
        <v>284</v>
      </c>
      <c r="D28961" s="815">
        <f t="shared" si="1887"/>
        <v>264</v>
      </c>
      <c r="E28961" s="815">
        <v>2039</v>
      </c>
    </row>
    <row r="28962" spans="1:5">
      <c r="A28962" s="816">
        <f t="shared" si="1884"/>
        <v>50853</v>
      </c>
      <c r="B28962" s="815">
        <f t="shared" si="1885"/>
        <v>83</v>
      </c>
      <c r="C28962" s="815">
        <f t="shared" si="1886"/>
        <v>283</v>
      </c>
      <c r="D28962" s="815">
        <f t="shared" si="1887"/>
        <v>263</v>
      </c>
      <c r="E28962" s="815">
        <v>2039</v>
      </c>
    </row>
    <row r="28963" spans="1:5">
      <c r="A28963" s="816">
        <f t="shared" si="1884"/>
        <v>50854</v>
      </c>
      <c r="B28963" s="815">
        <f t="shared" si="1885"/>
        <v>84</v>
      </c>
      <c r="C28963" s="815">
        <f t="shared" si="1886"/>
        <v>282</v>
      </c>
      <c r="D28963" s="815">
        <f t="shared" si="1887"/>
        <v>262</v>
      </c>
      <c r="E28963" s="815">
        <v>2039</v>
      </c>
    </row>
    <row r="28964" spans="1:5">
      <c r="A28964" s="816">
        <f t="shared" si="1884"/>
        <v>50855</v>
      </c>
      <c r="B28964" s="815">
        <f t="shared" si="1885"/>
        <v>85</v>
      </c>
      <c r="C28964" s="815">
        <f t="shared" si="1886"/>
        <v>281</v>
      </c>
      <c r="D28964" s="815">
        <f t="shared" si="1887"/>
        <v>261</v>
      </c>
      <c r="E28964" s="815">
        <v>2039</v>
      </c>
    </row>
    <row r="28965" spans="1:5">
      <c r="A28965" s="816">
        <f t="shared" si="1884"/>
        <v>50856</v>
      </c>
      <c r="B28965" s="815">
        <f t="shared" si="1885"/>
        <v>86</v>
      </c>
      <c r="C28965" s="815">
        <f t="shared" si="1886"/>
        <v>280</v>
      </c>
      <c r="D28965" s="815">
        <f t="shared" si="1887"/>
        <v>260</v>
      </c>
      <c r="E28965" s="815">
        <v>2039</v>
      </c>
    </row>
    <row r="28966" spans="1:5">
      <c r="A28966" s="816">
        <f t="shared" si="1884"/>
        <v>50857</v>
      </c>
      <c r="B28966" s="815">
        <f t="shared" si="1885"/>
        <v>87</v>
      </c>
      <c r="C28966" s="815">
        <f t="shared" si="1886"/>
        <v>279</v>
      </c>
      <c r="D28966" s="815">
        <f t="shared" si="1887"/>
        <v>259</v>
      </c>
      <c r="E28966" s="815">
        <v>2039</v>
      </c>
    </row>
    <row r="28967" spans="1:5">
      <c r="A28967" s="816">
        <f t="shared" si="1884"/>
        <v>50858</v>
      </c>
      <c r="B28967" s="815">
        <f t="shared" si="1885"/>
        <v>88</v>
      </c>
      <c r="C28967" s="815">
        <f t="shared" si="1886"/>
        <v>278</v>
      </c>
      <c r="D28967" s="815">
        <f t="shared" si="1887"/>
        <v>258</v>
      </c>
      <c r="E28967" s="815">
        <v>2039</v>
      </c>
    </row>
    <row r="28968" spans="1:5">
      <c r="A28968" s="816">
        <f t="shared" si="1884"/>
        <v>50859</v>
      </c>
      <c r="B28968" s="815">
        <f t="shared" si="1885"/>
        <v>89</v>
      </c>
      <c r="C28968" s="815">
        <f t="shared" si="1886"/>
        <v>277</v>
      </c>
      <c r="D28968" s="815">
        <f t="shared" si="1887"/>
        <v>257</v>
      </c>
      <c r="E28968" s="815">
        <v>2039</v>
      </c>
    </row>
    <row r="28969" spans="1:5">
      <c r="A28969" s="816">
        <f t="shared" si="1884"/>
        <v>50860</v>
      </c>
      <c r="B28969" s="815">
        <f t="shared" si="1885"/>
        <v>90</v>
      </c>
      <c r="C28969" s="815">
        <f t="shared" si="1886"/>
        <v>276</v>
      </c>
      <c r="D28969" s="815">
        <f t="shared" si="1887"/>
        <v>256</v>
      </c>
      <c r="E28969" s="815">
        <v>2039</v>
      </c>
    </row>
    <row r="28970" spans="1:5">
      <c r="A28970" s="816">
        <f t="shared" si="1884"/>
        <v>50861</v>
      </c>
      <c r="B28970" s="815">
        <f t="shared" si="1885"/>
        <v>91</v>
      </c>
      <c r="C28970" s="815">
        <f t="shared" si="1886"/>
        <v>275</v>
      </c>
      <c r="D28970" s="815">
        <f t="shared" si="1887"/>
        <v>255</v>
      </c>
      <c r="E28970" s="815">
        <v>2039</v>
      </c>
    </row>
    <row r="28971" spans="1:5">
      <c r="A28971" s="816">
        <f t="shared" si="1884"/>
        <v>50862</v>
      </c>
      <c r="B28971" s="815">
        <f t="shared" si="1885"/>
        <v>92</v>
      </c>
      <c r="C28971" s="815">
        <f t="shared" si="1886"/>
        <v>274</v>
      </c>
      <c r="D28971" s="815">
        <f t="shared" si="1887"/>
        <v>254</v>
      </c>
      <c r="E28971" s="815">
        <v>2039</v>
      </c>
    </row>
    <row r="28972" spans="1:5">
      <c r="A28972" s="816">
        <f t="shared" si="1884"/>
        <v>50863</v>
      </c>
      <c r="B28972" s="815">
        <f t="shared" si="1885"/>
        <v>93</v>
      </c>
      <c r="C28972" s="815">
        <f t="shared" si="1886"/>
        <v>273</v>
      </c>
      <c r="D28972" s="815">
        <f t="shared" si="1887"/>
        <v>253</v>
      </c>
      <c r="E28972" s="815">
        <v>2039</v>
      </c>
    </row>
    <row r="28973" spans="1:5">
      <c r="A28973" s="816">
        <f t="shared" si="1884"/>
        <v>50864</v>
      </c>
      <c r="B28973" s="815">
        <f t="shared" si="1885"/>
        <v>94</v>
      </c>
      <c r="C28973" s="815">
        <f t="shared" si="1886"/>
        <v>272</v>
      </c>
      <c r="D28973" s="815">
        <f t="shared" si="1887"/>
        <v>252</v>
      </c>
      <c r="E28973" s="815">
        <v>2039</v>
      </c>
    </row>
    <row r="28974" spans="1:5">
      <c r="A28974" s="816">
        <f t="shared" si="1884"/>
        <v>50865</v>
      </c>
      <c r="B28974" s="815">
        <f t="shared" si="1885"/>
        <v>95</v>
      </c>
      <c r="C28974" s="815">
        <f t="shared" si="1886"/>
        <v>271</v>
      </c>
      <c r="D28974" s="815">
        <f t="shared" si="1887"/>
        <v>251</v>
      </c>
      <c r="E28974" s="815">
        <v>2039</v>
      </c>
    </row>
    <row r="28975" spans="1:5">
      <c r="A28975" s="816">
        <f t="shared" si="1884"/>
        <v>50866</v>
      </c>
      <c r="B28975" s="815">
        <f t="shared" si="1885"/>
        <v>96</v>
      </c>
      <c r="C28975" s="815">
        <f t="shared" si="1886"/>
        <v>270</v>
      </c>
      <c r="D28975" s="815">
        <f t="shared" si="1887"/>
        <v>250</v>
      </c>
      <c r="E28975" s="815">
        <v>2039</v>
      </c>
    </row>
    <row r="28976" spans="1:5">
      <c r="A28976" s="816">
        <f t="shared" si="1884"/>
        <v>50867</v>
      </c>
      <c r="B28976" s="815">
        <f t="shared" si="1885"/>
        <v>97</v>
      </c>
      <c r="C28976" s="815">
        <f t="shared" si="1886"/>
        <v>269</v>
      </c>
      <c r="D28976" s="815">
        <f t="shared" si="1887"/>
        <v>249</v>
      </c>
      <c r="E28976" s="815">
        <v>2039</v>
      </c>
    </row>
    <row r="28977" spans="1:5">
      <c r="A28977" s="816">
        <f t="shared" si="1884"/>
        <v>50868</v>
      </c>
      <c r="B28977" s="815">
        <f t="shared" si="1885"/>
        <v>98</v>
      </c>
      <c r="C28977" s="815">
        <f t="shared" si="1886"/>
        <v>268</v>
      </c>
      <c r="D28977" s="815">
        <f t="shared" si="1887"/>
        <v>248</v>
      </c>
      <c r="E28977" s="815">
        <v>2039</v>
      </c>
    </row>
    <row r="28978" spans="1:5">
      <c r="A28978" s="816">
        <f t="shared" si="1884"/>
        <v>50869</v>
      </c>
      <c r="B28978" s="815">
        <f t="shared" si="1885"/>
        <v>99</v>
      </c>
      <c r="C28978" s="815">
        <f t="shared" si="1886"/>
        <v>267</v>
      </c>
      <c r="D28978" s="815">
        <f t="shared" si="1887"/>
        <v>247</v>
      </c>
      <c r="E28978" s="815">
        <v>2039</v>
      </c>
    </row>
    <row r="28979" spans="1:5">
      <c r="A28979" s="816">
        <f t="shared" ref="A28979:A29042" si="1888">A28978+1</f>
        <v>50870</v>
      </c>
      <c r="B28979" s="815">
        <f t="shared" si="1885"/>
        <v>100</v>
      </c>
      <c r="C28979" s="815">
        <f t="shared" si="1886"/>
        <v>266</v>
      </c>
      <c r="D28979" s="815">
        <f t="shared" si="1887"/>
        <v>246</v>
      </c>
      <c r="E28979" s="815">
        <v>2039</v>
      </c>
    </row>
    <row r="28980" spans="1:5">
      <c r="A28980" s="816">
        <f t="shared" si="1888"/>
        <v>50871</v>
      </c>
      <c r="B28980" s="815">
        <f t="shared" si="1885"/>
        <v>101</v>
      </c>
      <c r="C28980" s="815">
        <f t="shared" si="1886"/>
        <v>265</v>
      </c>
      <c r="D28980" s="815">
        <f t="shared" si="1887"/>
        <v>245</v>
      </c>
      <c r="E28980" s="815">
        <v>2039</v>
      </c>
    </row>
    <row r="28981" spans="1:5">
      <c r="A28981" s="816">
        <f t="shared" si="1888"/>
        <v>50872</v>
      </c>
      <c r="B28981" s="815">
        <f t="shared" si="1885"/>
        <v>102</v>
      </c>
      <c r="C28981" s="815">
        <f t="shared" si="1886"/>
        <v>264</v>
      </c>
      <c r="D28981" s="815">
        <f t="shared" si="1887"/>
        <v>244</v>
      </c>
      <c r="E28981" s="815">
        <v>2039</v>
      </c>
    </row>
    <row r="28982" spans="1:5">
      <c r="A28982" s="816">
        <f t="shared" si="1888"/>
        <v>50873</v>
      </c>
      <c r="B28982" s="815">
        <f t="shared" si="1885"/>
        <v>103</v>
      </c>
      <c r="C28982" s="815">
        <f t="shared" si="1886"/>
        <v>263</v>
      </c>
      <c r="D28982" s="815">
        <f t="shared" si="1887"/>
        <v>243</v>
      </c>
      <c r="E28982" s="815">
        <v>2039</v>
      </c>
    </row>
    <row r="28983" spans="1:5">
      <c r="A28983" s="816">
        <f t="shared" si="1888"/>
        <v>50874</v>
      </c>
      <c r="B28983" s="815">
        <f t="shared" si="1885"/>
        <v>104</v>
      </c>
      <c r="C28983" s="815">
        <f t="shared" si="1886"/>
        <v>262</v>
      </c>
      <c r="D28983" s="815">
        <f t="shared" si="1887"/>
        <v>242</v>
      </c>
      <c r="E28983" s="815">
        <v>2039</v>
      </c>
    </row>
    <row r="28984" spans="1:5">
      <c r="A28984" s="816">
        <f t="shared" si="1888"/>
        <v>50875</v>
      </c>
      <c r="B28984" s="815">
        <f t="shared" si="1885"/>
        <v>105</v>
      </c>
      <c r="C28984" s="815">
        <f t="shared" si="1886"/>
        <v>261</v>
      </c>
      <c r="D28984" s="815">
        <f t="shared" si="1887"/>
        <v>241</v>
      </c>
      <c r="E28984" s="815">
        <v>2039</v>
      </c>
    </row>
    <row r="28985" spans="1:5">
      <c r="A28985" s="816">
        <f t="shared" si="1888"/>
        <v>50876</v>
      </c>
      <c r="B28985" s="815">
        <f t="shared" si="1885"/>
        <v>106</v>
      </c>
      <c r="C28985" s="815">
        <f t="shared" si="1886"/>
        <v>260</v>
      </c>
      <c r="D28985" s="815">
        <f t="shared" si="1887"/>
        <v>240</v>
      </c>
      <c r="E28985" s="815">
        <v>2039</v>
      </c>
    </row>
    <row r="28986" spans="1:5">
      <c r="A28986" s="816">
        <f t="shared" si="1888"/>
        <v>50877</v>
      </c>
      <c r="B28986" s="815">
        <f t="shared" si="1885"/>
        <v>107</v>
      </c>
      <c r="C28986" s="815">
        <f t="shared" si="1886"/>
        <v>259</v>
      </c>
      <c r="D28986" s="815">
        <f t="shared" si="1887"/>
        <v>239</v>
      </c>
      <c r="E28986" s="815">
        <v>2039</v>
      </c>
    </row>
    <row r="28987" spans="1:5">
      <c r="A28987" s="816">
        <f t="shared" si="1888"/>
        <v>50878</v>
      </c>
      <c r="B28987" s="815">
        <f t="shared" si="1885"/>
        <v>108</v>
      </c>
      <c r="C28987" s="815">
        <f t="shared" si="1886"/>
        <v>258</v>
      </c>
      <c r="D28987" s="815">
        <f t="shared" si="1887"/>
        <v>238</v>
      </c>
      <c r="E28987" s="815">
        <v>2039</v>
      </c>
    </row>
    <row r="28988" spans="1:5">
      <c r="A28988" s="816">
        <f t="shared" si="1888"/>
        <v>50879</v>
      </c>
      <c r="B28988" s="815">
        <f t="shared" si="1885"/>
        <v>109</v>
      </c>
      <c r="C28988" s="815">
        <f t="shared" si="1886"/>
        <v>257</v>
      </c>
      <c r="D28988" s="815">
        <f t="shared" si="1887"/>
        <v>237</v>
      </c>
      <c r="E28988" s="815">
        <v>2039</v>
      </c>
    </row>
    <row r="28989" spans="1:5">
      <c r="A28989" s="816">
        <f t="shared" si="1888"/>
        <v>50880</v>
      </c>
      <c r="B28989" s="815">
        <f t="shared" ref="B28989:B29052" si="1889">B28988+1</f>
        <v>110</v>
      </c>
      <c r="C28989" s="815">
        <f t="shared" ref="C28989:C29052" si="1890">C28988-1</f>
        <v>256</v>
      </c>
      <c r="D28989" s="815">
        <f t="shared" ref="D28989:D29052" si="1891">D28988-1</f>
        <v>236</v>
      </c>
      <c r="E28989" s="815">
        <v>2039</v>
      </c>
    </row>
    <row r="28990" spans="1:5">
      <c r="A28990" s="816">
        <f t="shared" si="1888"/>
        <v>50881</v>
      </c>
      <c r="B28990" s="815">
        <f t="shared" si="1889"/>
        <v>111</v>
      </c>
      <c r="C28990" s="815">
        <f t="shared" si="1890"/>
        <v>255</v>
      </c>
      <c r="D28990" s="815">
        <f t="shared" si="1891"/>
        <v>235</v>
      </c>
      <c r="E28990" s="815">
        <v>2039</v>
      </c>
    </row>
    <row r="28991" spans="1:5">
      <c r="A28991" s="816">
        <f t="shared" si="1888"/>
        <v>50882</v>
      </c>
      <c r="B28991" s="815">
        <f t="shared" si="1889"/>
        <v>112</v>
      </c>
      <c r="C28991" s="815">
        <f t="shared" si="1890"/>
        <v>254</v>
      </c>
      <c r="D28991" s="815">
        <f t="shared" si="1891"/>
        <v>234</v>
      </c>
      <c r="E28991" s="815">
        <v>2039</v>
      </c>
    </row>
    <row r="28992" spans="1:5">
      <c r="A28992" s="816">
        <f t="shared" si="1888"/>
        <v>50883</v>
      </c>
      <c r="B28992" s="815">
        <f t="shared" si="1889"/>
        <v>113</v>
      </c>
      <c r="C28992" s="815">
        <f t="shared" si="1890"/>
        <v>253</v>
      </c>
      <c r="D28992" s="815">
        <f t="shared" si="1891"/>
        <v>233</v>
      </c>
      <c r="E28992" s="815">
        <v>2039</v>
      </c>
    </row>
    <row r="28993" spans="1:5">
      <c r="A28993" s="816">
        <f t="shared" si="1888"/>
        <v>50884</v>
      </c>
      <c r="B28993" s="815">
        <f t="shared" si="1889"/>
        <v>114</v>
      </c>
      <c r="C28993" s="815">
        <f t="shared" si="1890"/>
        <v>252</v>
      </c>
      <c r="D28993" s="815">
        <f t="shared" si="1891"/>
        <v>232</v>
      </c>
      <c r="E28993" s="815">
        <v>2039</v>
      </c>
    </row>
    <row r="28994" spans="1:5">
      <c r="A28994" s="816">
        <f t="shared" si="1888"/>
        <v>50885</v>
      </c>
      <c r="B28994" s="815">
        <f t="shared" si="1889"/>
        <v>115</v>
      </c>
      <c r="C28994" s="815">
        <f t="shared" si="1890"/>
        <v>251</v>
      </c>
      <c r="D28994" s="815">
        <f t="shared" si="1891"/>
        <v>231</v>
      </c>
      <c r="E28994" s="815">
        <v>2039</v>
      </c>
    </row>
    <row r="28995" spans="1:5">
      <c r="A28995" s="816">
        <f t="shared" si="1888"/>
        <v>50886</v>
      </c>
      <c r="B28995" s="815">
        <f t="shared" si="1889"/>
        <v>116</v>
      </c>
      <c r="C28995" s="815">
        <f t="shared" si="1890"/>
        <v>250</v>
      </c>
      <c r="D28995" s="815">
        <f t="shared" si="1891"/>
        <v>230</v>
      </c>
      <c r="E28995" s="815">
        <v>2039</v>
      </c>
    </row>
    <row r="28996" spans="1:5">
      <c r="A28996" s="816">
        <f t="shared" si="1888"/>
        <v>50887</v>
      </c>
      <c r="B28996" s="815">
        <f t="shared" si="1889"/>
        <v>117</v>
      </c>
      <c r="C28996" s="815">
        <f t="shared" si="1890"/>
        <v>249</v>
      </c>
      <c r="D28996" s="815">
        <f t="shared" si="1891"/>
        <v>229</v>
      </c>
      <c r="E28996" s="815">
        <v>2039</v>
      </c>
    </row>
    <row r="28997" spans="1:5">
      <c r="A28997" s="816">
        <f t="shared" si="1888"/>
        <v>50888</v>
      </c>
      <c r="B28997" s="815">
        <f t="shared" si="1889"/>
        <v>118</v>
      </c>
      <c r="C28997" s="815">
        <f t="shared" si="1890"/>
        <v>248</v>
      </c>
      <c r="D28997" s="815">
        <f t="shared" si="1891"/>
        <v>228</v>
      </c>
      <c r="E28997" s="815">
        <v>2039</v>
      </c>
    </row>
    <row r="28998" spans="1:5">
      <c r="A28998" s="816">
        <f t="shared" si="1888"/>
        <v>50889</v>
      </c>
      <c r="B28998" s="815">
        <f t="shared" si="1889"/>
        <v>119</v>
      </c>
      <c r="C28998" s="815">
        <f t="shared" si="1890"/>
        <v>247</v>
      </c>
      <c r="D28998" s="815">
        <f t="shared" si="1891"/>
        <v>227</v>
      </c>
      <c r="E28998" s="815">
        <v>2039</v>
      </c>
    </row>
    <row r="28999" spans="1:5">
      <c r="A28999" s="816">
        <f t="shared" si="1888"/>
        <v>50890</v>
      </c>
      <c r="B28999" s="815">
        <f t="shared" si="1889"/>
        <v>120</v>
      </c>
      <c r="C28999" s="815">
        <f t="shared" si="1890"/>
        <v>246</v>
      </c>
      <c r="D28999" s="815">
        <f t="shared" si="1891"/>
        <v>226</v>
      </c>
      <c r="E28999" s="815">
        <v>2039</v>
      </c>
    </row>
    <row r="29000" spans="1:5">
      <c r="A29000" s="816">
        <f t="shared" si="1888"/>
        <v>50891</v>
      </c>
      <c r="B29000" s="815">
        <f t="shared" si="1889"/>
        <v>121</v>
      </c>
      <c r="C29000" s="815">
        <f t="shared" si="1890"/>
        <v>245</v>
      </c>
      <c r="D29000" s="815">
        <f t="shared" si="1891"/>
        <v>225</v>
      </c>
      <c r="E29000" s="815">
        <v>2039</v>
      </c>
    </row>
    <row r="29001" spans="1:5">
      <c r="A29001" s="816">
        <f t="shared" si="1888"/>
        <v>50892</v>
      </c>
      <c r="B29001" s="815">
        <f t="shared" si="1889"/>
        <v>122</v>
      </c>
      <c r="C29001" s="815">
        <f t="shared" si="1890"/>
        <v>244</v>
      </c>
      <c r="D29001" s="815">
        <f t="shared" si="1891"/>
        <v>224</v>
      </c>
      <c r="E29001" s="815">
        <v>2039</v>
      </c>
    </row>
    <row r="29002" spans="1:5">
      <c r="A29002" s="816">
        <f t="shared" si="1888"/>
        <v>50893</v>
      </c>
      <c r="B29002" s="815">
        <f t="shared" si="1889"/>
        <v>123</v>
      </c>
      <c r="C29002" s="815">
        <f t="shared" si="1890"/>
        <v>243</v>
      </c>
      <c r="D29002" s="815">
        <f t="shared" si="1891"/>
        <v>223</v>
      </c>
      <c r="E29002" s="815">
        <v>2039</v>
      </c>
    </row>
    <row r="29003" spans="1:5">
      <c r="A29003" s="816">
        <f t="shared" si="1888"/>
        <v>50894</v>
      </c>
      <c r="B29003" s="815">
        <f t="shared" si="1889"/>
        <v>124</v>
      </c>
      <c r="C29003" s="815">
        <f t="shared" si="1890"/>
        <v>242</v>
      </c>
      <c r="D29003" s="815">
        <f t="shared" si="1891"/>
        <v>222</v>
      </c>
      <c r="E29003" s="815">
        <v>2039</v>
      </c>
    </row>
    <row r="29004" spans="1:5">
      <c r="A29004" s="816">
        <f t="shared" si="1888"/>
        <v>50895</v>
      </c>
      <c r="B29004" s="815">
        <f t="shared" si="1889"/>
        <v>125</v>
      </c>
      <c r="C29004" s="815">
        <f t="shared" si="1890"/>
        <v>241</v>
      </c>
      <c r="D29004" s="815">
        <f t="shared" si="1891"/>
        <v>221</v>
      </c>
      <c r="E29004" s="815">
        <v>2039</v>
      </c>
    </row>
    <row r="29005" spans="1:5">
      <c r="A29005" s="816">
        <f t="shared" si="1888"/>
        <v>50896</v>
      </c>
      <c r="B29005" s="815">
        <f t="shared" si="1889"/>
        <v>126</v>
      </c>
      <c r="C29005" s="815">
        <f t="shared" si="1890"/>
        <v>240</v>
      </c>
      <c r="D29005" s="815">
        <f t="shared" si="1891"/>
        <v>220</v>
      </c>
      <c r="E29005" s="815">
        <v>2039</v>
      </c>
    </row>
    <row r="29006" spans="1:5">
      <c r="A29006" s="816">
        <f t="shared" si="1888"/>
        <v>50897</v>
      </c>
      <c r="B29006" s="815">
        <f t="shared" si="1889"/>
        <v>127</v>
      </c>
      <c r="C29006" s="815">
        <f t="shared" si="1890"/>
        <v>239</v>
      </c>
      <c r="D29006" s="815">
        <f t="shared" si="1891"/>
        <v>219</v>
      </c>
      <c r="E29006" s="815">
        <v>2039</v>
      </c>
    </row>
    <row r="29007" spans="1:5">
      <c r="A29007" s="816">
        <f t="shared" si="1888"/>
        <v>50898</v>
      </c>
      <c r="B29007" s="815">
        <f t="shared" si="1889"/>
        <v>128</v>
      </c>
      <c r="C29007" s="815">
        <f t="shared" si="1890"/>
        <v>238</v>
      </c>
      <c r="D29007" s="815">
        <f t="shared" si="1891"/>
        <v>218</v>
      </c>
      <c r="E29007" s="815">
        <v>2039</v>
      </c>
    </row>
    <row r="29008" spans="1:5">
      <c r="A29008" s="816">
        <f t="shared" si="1888"/>
        <v>50899</v>
      </c>
      <c r="B29008" s="815">
        <f t="shared" si="1889"/>
        <v>129</v>
      </c>
      <c r="C29008" s="815">
        <f t="shared" si="1890"/>
        <v>237</v>
      </c>
      <c r="D29008" s="815">
        <f t="shared" si="1891"/>
        <v>217</v>
      </c>
      <c r="E29008" s="815">
        <v>2039</v>
      </c>
    </row>
    <row r="29009" spans="1:5">
      <c r="A29009" s="816">
        <f t="shared" si="1888"/>
        <v>50900</v>
      </c>
      <c r="B29009" s="815">
        <f t="shared" si="1889"/>
        <v>130</v>
      </c>
      <c r="C29009" s="815">
        <f t="shared" si="1890"/>
        <v>236</v>
      </c>
      <c r="D29009" s="815">
        <f t="shared" si="1891"/>
        <v>216</v>
      </c>
      <c r="E29009" s="815">
        <v>2039</v>
      </c>
    </row>
    <row r="29010" spans="1:5">
      <c r="A29010" s="816">
        <f t="shared" si="1888"/>
        <v>50901</v>
      </c>
      <c r="B29010" s="815">
        <f t="shared" si="1889"/>
        <v>131</v>
      </c>
      <c r="C29010" s="815">
        <f t="shared" si="1890"/>
        <v>235</v>
      </c>
      <c r="D29010" s="815">
        <f t="shared" si="1891"/>
        <v>215</v>
      </c>
      <c r="E29010" s="815">
        <v>2039</v>
      </c>
    </row>
    <row r="29011" spans="1:5">
      <c r="A29011" s="816">
        <f t="shared" si="1888"/>
        <v>50902</v>
      </c>
      <c r="B29011" s="815">
        <f t="shared" si="1889"/>
        <v>132</v>
      </c>
      <c r="C29011" s="815">
        <f t="shared" si="1890"/>
        <v>234</v>
      </c>
      <c r="D29011" s="815">
        <f t="shared" si="1891"/>
        <v>214</v>
      </c>
      <c r="E29011" s="815">
        <v>2039</v>
      </c>
    </row>
    <row r="29012" spans="1:5">
      <c r="A29012" s="816">
        <f t="shared" si="1888"/>
        <v>50903</v>
      </c>
      <c r="B29012" s="815">
        <f t="shared" si="1889"/>
        <v>133</v>
      </c>
      <c r="C29012" s="815">
        <f t="shared" si="1890"/>
        <v>233</v>
      </c>
      <c r="D29012" s="815">
        <f t="shared" si="1891"/>
        <v>213</v>
      </c>
      <c r="E29012" s="815">
        <v>2039</v>
      </c>
    </row>
    <row r="29013" spans="1:5">
      <c r="A29013" s="816">
        <f t="shared" si="1888"/>
        <v>50904</v>
      </c>
      <c r="B29013" s="815">
        <f t="shared" si="1889"/>
        <v>134</v>
      </c>
      <c r="C29013" s="815">
        <f t="shared" si="1890"/>
        <v>232</v>
      </c>
      <c r="D29013" s="815">
        <f t="shared" si="1891"/>
        <v>212</v>
      </c>
      <c r="E29013" s="815">
        <v>2039</v>
      </c>
    </row>
    <row r="29014" spans="1:5">
      <c r="A29014" s="816">
        <f t="shared" si="1888"/>
        <v>50905</v>
      </c>
      <c r="B29014" s="815">
        <f t="shared" si="1889"/>
        <v>135</v>
      </c>
      <c r="C29014" s="815">
        <f t="shared" si="1890"/>
        <v>231</v>
      </c>
      <c r="D29014" s="815">
        <f t="shared" si="1891"/>
        <v>211</v>
      </c>
      <c r="E29014" s="815">
        <v>2039</v>
      </c>
    </row>
    <row r="29015" spans="1:5">
      <c r="A29015" s="816">
        <f t="shared" si="1888"/>
        <v>50906</v>
      </c>
      <c r="B29015" s="815">
        <f t="shared" si="1889"/>
        <v>136</v>
      </c>
      <c r="C29015" s="815">
        <f t="shared" si="1890"/>
        <v>230</v>
      </c>
      <c r="D29015" s="815">
        <f t="shared" si="1891"/>
        <v>210</v>
      </c>
      <c r="E29015" s="815">
        <v>2039</v>
      </c>
    </row>
    <row r="29016" spans="1:5">
      <c r="A29016" s="816">
        <f t="shared" si="1888"/>
        <v>50907</v>
      </c>
      <c r="B29016" s="815">
        <f t="shared" si="1889"/>
        <v>137</v>
      </c>
      <c r="C29016" s="815">
        <f t="shared" si="1890"/>
        <v>229</v>
      </c>
      <c r="D29016" s="815">
        <f t="shared" si="1891"/>
        <v>209</v>
      </c>
      <c r="E29016" s="815">
        <v>2039</v>
      </c>
    </row>
    <row r="29017" spans="1:5">
      <c r="A29017" s="816">
        <f t="shared" si="1888"/>
        <v>50908</v>
      </c>
      <c r="B29017" s="815">
        <f t="shared" si="1889"/>
        <v>138</v>
      </c>
      <c r="C29017" s="815">
        <f t="shared" si="1890"/>
        <v>228</v>
      </c>
      <c r="D29017" s="815">
        <f t="shared" si="1891"/>
        <v>208</v>
      </c>
      <c r="E29017" s="815">
        <v>2039</v>
      </c>
    </row>
    <row r="29018" spans="1:5">
      <c r="A29018" s="816">
        <f t="shared" si="1888"/>
        <v>50909</v>
      </c>
      <c r="B29018" s="815">
        <f t="shared" si="1889"/>
        <v>139</v>
      </c>
      <c r="C29018" s="815">
        <f t="shared" si="1890"/>
        <v>227</v>
      </c>
      <c r="D29018" s="815">
        <f t="shared" si="1891"/>
        <v>207</v>
      </c>
      <c r="E29018" s="815">
        <v>2039</v>
      </c>
    </row>
    <row r="29019" spans="1:5">
      <c r="A29019" s="816">
        <f t="shared" si="1888"/>
        <v>50910</v>
      </c>
      <c r="B29019" s="815">
        <f t="shared" si="1889"/>
        <v>140</v>
      </c>
      <c r="C29019" s="815">
        <f t="shared" si="1890"/>
        <v>226</v>
      </c>
      <c r="D29019" s="815">
        <f t="shared" si="1891"/>
        <v>206</v>
      </c>
      <c r="E29019" s="815">
        <v>2039</v>
      </c>
    </row>
    <row r="29020" spans="1:5">
      <c r="A29020" s="816">
        <f t="shared" si="1888"/>
        <v>50911</v>
      </c>
      <c r="B29020" s="815">
        <f t="shared" si="1889"/>
        <v>141</v>
      </c>
      <c r="C29020" s="815">
        <f t="shared" si="1890"/>
        <v>225</v>
      </c>
      <c r="D29020" s="815">
        <f t="shared" si="1891"/>
        <v>205</v>
      </c>
      <c r="E29020" s="815">
        <v>2039</v>
      </c>
    </row>
    <row r="29021" spans="1:5">
      <c r="A29021" s="816">
        <f t="shared" si="1888"/>
        <v>50912</v>
      </c>
      <c r="B29021" s="815">
        <f t="shared" si="1889"/>
        <v>142</v>
      </c>
      <c r="C29021" s="815">
        <f t="shared" si="1890"/>
        <v>224</v>
      </c>
      <c r="D29021" s="815">
        <f t="shared" si="1891"/>
        <v>204</v>
      </c>
      <c r="E29021" s="815">
        <v>2039</v>
      </c>
    </row>
    <row r="29022" spans="1:5">
      <c r="A29022" s="816">
        <f t="shared" si="1888"/>
        <v>50913</v>
      </c>
      <c r="B29022" s="815">
        <f t="shared" si="1889"/>
        <v>143</v>
      </c>
      <c r="C29022" s="815">
        <f t="shared" si="1890"/>
        <v>223</v>
      </c>
      <c r="D29022" s="815">
        <f t="shared" si="1891"/>
        <v>203</v>
      </c>
      <c r="E29022" s="815">
        <v>2039</v>
      </c>
    </row>
    <row r="29023" spans="1:5">
      <c r="A29023" s="816">
        <f t="shared" si="1888"/>
        <v>50914</v>
      </c>
      <c r="B29023" s="815">
        <f t="shared" si="1889"/>
        <v>144</v>
      </c>
      <c r="C29023" s="815">
        <f t="shared" si="1890"/>
        <v>222</v>
      </c>
      <c r="D29023" s="815">
        <f t="shared" si="1891"/>
        <v>202</v>
      </c>
      <c r="E29023" s="815">
        <v>2039</v>
      </c>
    </row>
    <row r="29024" spans="1:5">
      <c r="A29024" s="816">
        <f t="shared" si="1888"/>
        <v>50915</v>
      </c>
      <c r="B29024" s="815">
        <f t="shared" si="1889"/>
        <v>145</v>
      </c>
      <c r="C29024" s="815">
        <f t="shared" si="1890"/>
        <v>221</v>
      </c>
      <c r="D29024" s="815">
        <f t="shared" si="1891"/>
        <v>201</v>
      </c>
      <c r="E29024" s="815">
        <v>2039</v>
      </c>
    </row>
    <row r="29025" spans="1:5">
      <c r="A29025" s="816">
        <f t="shared" si="1888"/>
        <v>50916</v>
      </c>
      <c r="B29025" s="815">
        <f t="shared" si="1889"/>
        <v>146</v>
      </c>
      <c r="C29025" s="815">
        <f t="shared" si="1890"/>
        <v>220</v>
      </c>
      <c r="D29025" s="815">
        <f t="shared" si="1891"/>
        <v>200</v>
      </c>
      <c r="E29025" s="815">
        <v>2039</v>
      </c>
    </row>
    <row r="29026" spans="1:5">
      <c r="A29026" s="816">
        <f t="shared" si="1888"/>
        <v>50917</v>
      </c>
      <c r="B29026" s="815">
        <f t="shared" si="1889"/>
        <v>147</v>
      </c>
      <c r="C29026" s="815">
        <f t="shared" si="1890"/>
        <v>219</v>
      </c>
      <c r="D29026" s="815">
        <f t="shared" si="1891"/>
        <v>199</v>
      </c>
      <c r="E29026" s="815">
        <v>2039</v>
      </c>
    </row>
    <row r="29027" spans="1:5">
      <c r="A29027" s="816">
        <f t="shared" si="1888"/>
        <v>50918</v>
      </c>
      <c r="B29027" s="815">
        <f t="shared" si="1889"/>
        <v>148</v>
      </c>
      <c r="C29027" s="815">
        <f t="shared" si="1890"/>
        <v>218</v>
      </c>
      <c r="D29027" s="815">
        <f t="shared" si="1891"/>
        <v>198</v>
      </c>
      <c r="E29027" s="815">
        <v>2039</v>
      </c>
    </row>
    <row r="29028" spans="1:5">
      <c r="A29028" s="816">
        <f t="shared" si="1888"/>
        <v>50919</v>
      </c>
      <c r="B29028" s="815">
        <f t="shared" si="1889"/>
        <v>149</v>
      </c>
      <c r="C29028" s="815">
        <f t="shared" si="1890"/>
        <v>217</v>
      </c>
      <c r="D29028" s="815">
        <f t="shared" si="1891"/>
        <v>197</v>
      </c>
      <c r="E29028" s="815">
        <v>2039</v>
      </c>
    </row>
    <row r="29029" spans="1:5">
      <c r="A29029" s="816">
        <f t="shared" si="1888"/>
        <v>50920</v>
      </c>
      <c r="B29029" s="815">
        <f t="shared" si="1889"/>
        <v>150</v>
      </c>
      <c r="C29029" s="815">
        <f t="shared" si="1890"/>
        <v>216</v>
      </c>
      <c r="D29029" s="815">
        <f t="shared" si="1891"/>
        <v>196</v>
      </c>
      <c r="E29029" s="815">
        <v>2039</v>
      </c>
    </row>
    <row r="29030" spans="1:5">
      <c r="A29030" s="816">
        <f t="shared" si="1888"/>
        <v>50921</v>
      </c>
      <c r="B29030" s="815">
        <f t="shared" si="1889"/>
        <v>151</v>
      </c>
      <c r="C29030" s="815">
        <f t="shared" si="1890"/>
        <v>215</v>
      </c>
      <c r="D29030" s="815">
        <f t="shared" si="1891"/>
        <v>195</v>
      </c>
      <c r="E29030" s="815">
        <v>2039</v>
      </c>
    </row>
    <row r="29031" spans="1:5">
      <c r="A29031" s="816">
        <f t="shared" si="1888"/>
        <v>50922</v>
      </c>
      <c r="B29031" s="815">
        <f t="shared" si="1889"/>
        <v>152</v>
      </c>
      <c r="C29031" s="815">
        <f t="shared" si="1890"/>
        <v>214</v>
      </c>
      <c r="D29031" s="815">
        <f t="shared" si="1891"/>
        <v>194</v>
      </c>
      <c r="E29031" s="815">
        <v>2039</v>
      </c>
    </row>
    <row r="29032" spans="1:5">
      <c r="A29032" s="816">
        <f t="shared" si="1888"/>
        <v>50923</v>
      </c>
      <c r="B29032" s="815">
        <f t="shared" si="1889"/>
        <v>153</v>
      </c>
      <c r="C29032" s="815">
        <f t="shared" si="1890"/>
        <v>213</v>
      </c>
      <c r="D29032" s="815">
        <f t="shared" si="1891"/>
        <v>193</v>
      </c>
      <c r="E29032" s="815">
        <v>2039</v>
      </c>
    </row>
    <row r="29033" spans="1:5">
      <c r="A29033" s="816">
        <f t="shared" si="1888"/>
        <v>50924</v>
      </c>
      <c r="B29033" s="815">
        <f t="shared" si="1889"/>
        <v>154</v>
      </c>
      <c r="C29033" s="815">
        <f t="shared" si="1890"/>
        <v>212</v>
      </c>
      <c r="D29033" s="815">
        <f t="shared" si="1891"/>
        <v>192</v>
      </c>
      <c r="E29033" s="815">
        <v>2039</v>
      </c>
    </row>
    <row r="29034" spans="1:5">
      <c r="A29034" s="816">
        <f t="shared" si="1888"/>
        <v>50925</v>
      </c>
      <c r="B29034" s="815">
        <f t="shared" si="1889"/>
        <v>155</v>
      </c>
      <c r="C29034" s="815">
        <f t="shared" si="1890"/>
        <v>211</v>
      </c>
      <c r="D29034" s="815">
        <f t="shared" si="1891"/>
        <v>191</v>
      </c>
      <c r="E29034" s="815">
        <v>2039</v>
      </c>
    </row>
    <row r="29035" spans="1:5">
      <c r="A29035" s="816">
        <f t="shared" si="1888"/>
        <v>50926</v>
      </c>
      <c r="B29035" s="815">
        <f t="shared" si="1889"/>
        <v>156</v>
      </c>
      <c r="C29035" s="815">
        <f t="shared" si="1890"/>
        <v>210</v>
      </c>
      <c r="D29035" s="815">
        <f t="shared" si="1891"/>
        <v>190</v>
      </c>
      <c r="E29035" s="815">
        <v>2039</v>
      </c>
    </row>
    <row r="29036" spans="1:5">
      <c r="A29036" s="816">
        <f t="shared" si="1888"/>
        <v>50927</v>
      </c>
      <c r="B29036" s="815">
        <f t="shared" si="1889"/>
        <v>157</v>
      </c>
      <c r="C29036" s="815">
        <f t="shared" si="1890"/>
        <v>209</v>
      </c>
      <c r="D29036" s="815">
        <f t="shared" si="1891"/>
        <v>189</v>
      </c>
      <c r="E29036" s="815">
        <v>2039</v>
      </c>
    </row>
    <row r="29037" spans="1:5">
      <c r="A29037" s="816">
        <f t="shared" si="1888"/>
        <v>50928</v>
      </c>
      <c r="B29037" s="815">
        <f t="shared" si="1889"/>
        <v>158</v>
      </c>
      <c r="C29037" s="815">
        <f t="shared" si="1890"/>
        <v>208</v>
      </c>
      <c r="D29037" s="815">
        <f t="shared" si="1891"/>
        <v>188</v>
      </c>
      <c r="E29037" s="815">
        <v>2039</v>
      </c>
    </row>
    <row r="29038" spans="1:5">
      <c r="A29038" s="816">
        <f t="shared" si="1888"/>
        <v>50929</v>
      </c>
      <c r="B29038" s="815">
        <f t="shared" si="1889"/>
        <v>159</v>
      </c>
      <c r="C29038" s="815">
        <f t="shared" si="1890"/>
        <v>207</v>
      </c>
      <c r="D29038" s="815">
        <f t="shared" si="1891"/>
        <v>187</v>
      </c>
      <c r="E29038" s="815">
        <v>2039</v>
      </c>
    </row>
    <row r="29039" spans="1:5">
      <c r="A29039" s="816">
        <f t="shared" si="1888"/>
        <v>50930</v>
      </c>
      <c r="B29039" s="815">
        <f t="shared" si="1889"/>
        <v>160</v>
      </c>
      <c r="C29039" s="815">
        <f t="shared" si="1890"/>
        <v>206</v>
      </c>
      <c r="D29039" s="815">
        <f t="shared" si="1891"/>
        <v>186</v>
      </c>
      <c r="E29039" s="815">
        <v>2039</v>
      </c>
    </row>
    <row r="29040" spans="1:5">
      <c r="A29040" s="816">
        <f t="shared" si="1888"/>
        <v>50931</v>
      </c>
      <c r="B29040" s="815">
        <f t="shared" si="1889"/>
        <v>161</v>
      </c>
      <c r="C29040" s="815">
        <f t="shared" si="1890"/>
        <v>205</v>
      </c>
      <c r="D29040" s="815">
        <f t="shared" si="1891"/>
        <v>185</v>
      </c>
      <c r="E29040" s="815">
        <v>2039</v>
      </c>
    </row>
    <row r="29041" spans="1:5">
      <c r="A29041" s="816">
        <f t="shared" si="1888"/>
        <v>50932</v>
      </c>
      <c r="B29041" s="815">
        <f t="shared" si="1889"/>
        <v>162</v>
      </c>
      <c r="C29041" s="815">
        <f t="shared" si="1890"/>
        <v>204</v>
      </c>
      <c r="D29041" s="815">
        <f t="shared" si="1891"/>
        <v>184</v>
      </c>
      <c r="E29041" s="815">
        <v>2039</v>
      </c>
    </row>
    <row r="29042" spans="1:5">
      <c r="A29042" s="816">
        <f t="shared" si="1888"/>
        <v>50933</v>
      </c>
      <c r="B29042" s="815">
        <f t="shared" si="1889"/>
        <v>163</v>
      </c>
      <c r="C29042" s="815">
        <f t="shared" si="1890"/>
        <v>203</v>
      </c>
      <c r="D29042" s="815">
        <f t="shared" si="1891"/>
        <v>183</v>
      </c>
      <c r="E29042" s="815">
        <v>2039</v>
      </c>
    </row>
    <row r="29043" spans="1:5">
      <c r="A29043" s="816">
        <f t="shared" ref="A29043:A29106" si="1892">A29042+1</f>
        <v>50934</v>
      </c>
      <c r="B29043" s="815">
        <f t="shared" si="1889"/>
        <v>164</v>
      </c>
      <c r="C29043" s="815">
        <f t="shared" si="1890"/>
        <v>202</v>
      </c>
      <c r="D29043" s="815">
        <f t="shared" si="1891"/>
        <v>182</v>
      </c>
      <c r="E29043" s="815">
        <v>2039</v>
      </c>
    </row>
    <row r="29044" spans="1:5">
      <c r="A29044" s="816">
        <f t="shared" si="1892"/>
        <v>50935</v>
      </c>
      <c r="B29044" s="815">
        <f t="shared" si="1889"/>
        <v>165</v>
      </c>
      <c r="C29044" s="815">
        <f t="shared" si="1890"/>
        <v>201</v>
      </c>
      <c r="D29044" s="815">
        <f t="shared" si="1891"/>
        <v>181</v>
      </c>
      <c r="E29044" s="815">
        <v>2039</v>
      </c>
    </row>
    <row r="29045" spans="1:5">
      <c r="A29045" s="816">
        <f t="shared" si="1892"/>
        <v>50936</v>
      </c>
      <c r="B29045" s="815">
        <f t="shared" si="1889"/>
        <v>166</v>
      </c>
      <c r="C29045" s="815">
        <f t="shared" si="1890"/>
        <v>200</v>
      </c>
      <c r="D29045" s="815">
        <f t="shared" si="1891"/>
        <v>180</v>
      </c>
      <c r="E29045" s="815">
        <v>2039</v>
      </c>
    </row>
    <row r="29046" spans="1:5">
      <c r="A29046" s="816">
        <f t="shared" si="1892"/>
        <v>50937</v>
      </c>
      <c r="B29046" s="815">
        <f t="shared" si="1889"/>
        <v>167</v>
      </c>
      <c r="C29046" s="815">
        <f t="shared" si="1890"/>
        <v>199</v>
      </c>
      <c r="D29046" s="815">
        <f t="shared" si="1891"/>
        <v>179</v>
      </c>
      <c r="E29046" s="815">
        <v>2039</v>
      </c>
    </row>
    <row r="29047" spans="1:5">
      <c r="A29047" s="816">
        <f t="shared" si="1892"/>
        <v>50938</v>
      </c>
      <c r="B29047" s="815">
        <f t="shared" si="1889"/>
        <v>168</v>
      </c>
      <c r="C29047" s="815">
        <f t="shared" si="1890"/>
        <v>198</v>
      </c>
      <c r="D29047" s="815">
        <f t="shared" si="1891"/>
        <v>178</v>
      </c>
      <c r="E29047" s="815">
        <v>2039</v>
      </c>
    </row>
    <row r="29048" spans="1:5">
      <c r="A29048" s="816">
        <f t="shared" si="1892"/>
        <v>50939</v>
      </c>
      <c r="B29048" s="815">
        <f t="shared" si="1889"/>
        <v>169</v>
      </c>
      <c r="C29048" s="815">
        <f t="shared" si="1890"/>
        <v>197</v>
      </c>
      <c r="D29048" s="815">
        <f t="shared" si="1891"/>
        <v>177</v>
      </c>
      <c r="E29048" s="815">
        <v>2039</v>
      </c>
    </row>
    <row r="29049" spans="1:5">
      <c r="A29049" s="816">
        <f t="shared" si="1892"/>
        <v>50940</v>
      </c>
      <c r="B29049" s="815">
        <f t="shared" si="1889"/>
        <v>170</v>
      </c>
      <c r="C29049" s="815">
        <f t="shared" si="1890"/>
        <v>196</v>
      </c>
      <c r="D29049" s="815">
        <f t="shared" si="1891"/>
        <v>176</v>
      </c>
      <c r="E29049" s="815">
        <v>2039</v>
      </c>
    </row>
    <row r="29050" spans="1:5">
      <c r="A29050" s="816">
        <f t="shared" si="1892"/>
        <v>50941</v>
      </c>
      <c r="B29050" s="815">
        <f t="shared" si="1889"/>
        <v>171</v>
      </c>
      <c r="C29050" s="815">
        <f t="shared" si="1890"/>
        <v>195</v>
      </c>
      <c r="D29050" s="815">
        <f t="shared" si="1891"/>
        <v>175</v>
      </c>
      <c r="E29050" s="815">
        <v>2039</v>
      </c>
    </row>
    <row r="29051" spans="1:5">
      <c r="A29051" s="816">
        <f t="shared" si="1892"/>
        <v>50942</v>
      </c>
      <c r="B29051" s="815">
        <f t="shared" si="1889"/>
        <v>172</v>
      </c>
      <c r="C29051" s="815">
        <f t="shared" si="1890"/>
        <v>194</v>
      </c>
      <c r="D29051" s="815">
        <f t="shared" si="1891"/>
        <v>174</v>
      </c>
      <c r="E29051" s="815">
        <v>2039</v>
      </c>
    </row>
    <row r="29052" spans="1:5">
      <c r="A29052" s="816">
        <f t="shared" si="1892"/>
        <v>50943</v>
      </c>
      <c r="B29052" s="815">
        <f t="shared" si="1889"/>
        <v>173</v>
      </c>
      <c r="C29052" s="815">
        <f t="shared" si="1890"/>
        <v>193</v>
      </c>
      <c r="D29052" s="815">
        <f t="shared" si="1891"/>
        <v>173</v>
      </c>
      <c r="E29052" s="815">
        <v>2039</v>
      </c>
    </row>
    <row r="29053" spans="1:5">
      <c r="A29053" s="816">
        <f t="shared" si="1892"/>
        <v>50944</v>
      </c>
      <c r="B29053" s="815">
        <f t="shared" ref="B29053:B29116" si="1893">B29052+1</f>
        <v>174</v>
      </c>
      <c r="C29053" s="815">
        <f t="shared" ref="C29053:C29116" si="1894">C29052-1</f>
        <v>192</v>
      </c>
      <c r="D29053" s="815">
        <f t="shared" ref="D29053:D29116" si="1895">D29052-1</f>
        <v>172</v>
      </c>
      <c r="E29053" s="815">
        <v>2039</v>
      </c>
    </row>
    <row r="29054" spans="1:5">
      <c r="A29054" s="816">
        <f t="shared" si="1892"/>
        <v>50945</v>
      </c>
      <c r="B29054" s="815">
        <f t="shared" si="1893"/>
        <v>175</v>
      </c>
      <c r="C29054" s="815">
        <f t="shared" si="1894"/>
        <v>191</v>
      </c>
      <c r="D29054" s="815">
        <f t="shared" si="1895"/>
        <v>171</v>
      </c>
      <c r="E29054" s="815">
        <v>2039</v>
      </c>
    </row>
    <row r="29055" spans="1:5">
      <c r="A29055" s="816">
        <f t="shared" si="1892"/>
        <v>50946</v>
      </c>
      <c r="B29055" s="815">
        <f t="shared" si="1893"/>
        <v>176</v>
      </c>
      <c r="C29055" s="815">
        <f t="shared" si="1894"/>
        <v>190</v>
      </c>
      <c r="D29055" s="815">
        <f t="shared" si="1895"/>
        <v>170</v>
      </c>
      <c r="E29055" s="815">
        <v>2039</v>
      </c>
    </row>
    <row r="29056" spans="1:5">
      <c r="A29056" s="816">
        <f t="shared" si="1892"/>
        <v>50947</v>
      </c>
      <c r="B29056" s="815">
        <f t="shared" si="1893"/>
        <v>177</v>
      </c>
      <c r="C29056" s="815">
        <f t="shared" si="1894"/>
        <v>189</v>
      </c>
      <c r="D29056" s="815">
        <f t="shared" si="1895"/>
        <v>169</v>
      </c>
      <c r="E29056" s="815">
        <v>2039</v>
      </c>
    </row>
    <row r="29057" spans="1:5">
      <c r="A29057" s="816">
        <f t="shared" si="1892"/>
        <v>50948</v>
      </c>
      <c r="B29057" s="815">
        <f t="shared" si="1893"/>
        <v>178</v>
      </c>
      <c r="C29057" s="815">
        <f t="shared" si="1894"/>
        <v>188</v>
      </c>
      <c r="D29057" s="815">
        <f t="shared" si="1895"/>
        <v>168</v>
      </c>
      <c r="E29057" s="815">
        <v>2039</v>
      </c>
    </row>
    <row r="29058" spans="1:5">
      <c r="A29058" s="816">
        <f t="shared" si="1892"/>
        <v>50949</v>
      </c>
      <c r="B29058" s="815">
        <f t="shared" si="1893"/>
        <v>179</v>
      </c>
      <c r="C29058" s="815">
        <f t="shared" si="1894"/>
        <v>187</v>
      </c>
      <c r="D29058" s="815">
        <f t="shared" si="1895"/>
        <v>167</v>
      </c>
      <c r="E29058" s="815">
        <v>2039</v>
      </c>
    </row>
    <row r="29059" spans="1:5">
      <c r="A29059" s="816">
        <f t="shared" si="1892"/>
        <v>50950</v>
      </c>
      <c r="B29059" s="815">
        <f t="shared" si="1893"/>
        <v>180</v>
      </c>
      <c r="C29059" s="815">
        <f t="shared" si="1894"/>
        <v>186</v>
      </c>
      <c r="D29059" s="815">
        <f t="shared" si="1895"/>
        <v>166</v>
      </c>
      <c r="E29059" s="815">
        <v>2039</v>
      </c>
    </row>
    <row r="29060" spans="1:5">
      <c r="A29060" s="816">
        <f t="shared" si="1892"/>
        <v>50951</v>
      </c>
      <c r="B29060" s="815">
        <f t="shared" si="1893"/>
        <v>181</v>
      </c>
      <c r="C29060" s="815">
        <f t="shared" si="1894"/>
        <v>185</v>
      </c>
      <c r="D29060" s="815">
        <f t="shared" si="1895"/>
        <v>165</v>
      </c>
      <c r="E29060" s="815">
        <v>2039</v>
      </c>
    </row>
    <row r="29061" spans="1:5">
      <c r="A29061" s="816">
        <f t="shared" si="1892"/>
        <v>50952</v>
      </c>
      <c r="B29061" s="815">
        <f t="shared" si="1893"/>
        <v>182</v>
      </c>
      <c r="C29061" s="815">
        <f t="shared" si="1894"/>
        <v>184</v>
      </c>
      <c r="D29061" s="815">
        <f t="shared" si="1895"/>
        <v>164</v>
      </c>
      <c r="E29061" s="815">
        <v>2039</v>
      </c>
    </row>
    <row r="29062" spans="1:5">
      <c r="A29062" s="816">
        <f t="shared" si="1892"/>
        <v>50953</v>
      </c>
      <c r="B29062" s="815">
        <f t="shared" si="1893"/>
        <v>183</v>
      </c>
      <c r="C29062" s="815">
        <f t="shared" si="1894"/>
        <v>183</v>
      </c>
      <c r="D29062" s="815">
        <f t="shared" si="1895"/>
        <v>163</v>
      </c>
      <c r="E29062" s="815">
        <v>2039</v>
      </c>
    </row>
    <row r="29063" spans="1:5">
      <c r="A29063" s="816">
        <f t="shared" si="1892"/>
        <v>50954</v>
      </c>
      <c r="B29063" s="815">
        <f t="shared" si="1893"/>
        <v>184</v>
      </c>
      <c r="C29063" s="815">
        <f t="shared" si="1894"/>
        <v>182</v>
      </c>
      <c r="D29063" s="815">
        <f t="shared" si="1895"/>
        <v>162</v>
      </c>
      <c r="E29063" s="815">
        <v>2039</v>
      </c>
    </row>
    <row r="29064" spans="1:5">
      <c r="A29064" s="816">
        <f t="shared" si="1892"/>
        <v>50955</v>
      </c>
      <c r="B29064" s="815">
        <f t="shared" si="1893"/>
        <v>185</v>
      </c>
      <c r="C29064" s="815">
        <f t="shared" si="1894"/>
        <v>181</v>
      </c>
      <c r="D29064" s="815">
        <f t="shared" si="1895"/>
        <v>161</v>
      </c>
      <c r="E29064" s="815">
        <v>2039</v>
      </c>
    </row>
    <row r="29065" spans="1:5">
      <c r="A29065" s="816">
        <f t="shared" si="1892"/>
        <v>50956</v>
      </c>
      <c r="B29065" s="815">
        <f t="shared" si="1893"/>
        <v>186</v>
      </c>
      <c r="C29065" s="815">
        <f t="shared" si="1894"/>
        <v>180</v>
      </c>
      <c r="D29065" s="815">
        <f t="shared" si="1895"/>
        <v>160</v>
      </c>
      <c r="E29065" s="815">
        <v>2039</v>
      </c>
    </row>
    <row r="29066" spans="1:5">
      <c r="A29066" s="816">
        <f t="shared" si="1892"/>
        <v>50957</v>
      </c>
      <c r="B29066" s="815">
        <f t="shared" si="1893"/>
        <v>187</v>
      </c>
      <c r="C29066" s="815">
        <f t="shared" si="1894"/>
        <v>179</v>
      </c>
      <c r="D29066" s="815">
        <f t="shared" si="1895"/>
        <v>159</v>
      </c>
      <c r="E29066" s="815">
        <v>2039</v>
      </c>
    </row>
    <row r="29067" spans="1:5">
      <c r="A29067" s="816">
        <f t="shared" si="1892"/>
        <v>50958</v>
      </c>
      <c r="B29067" s="815">
        <f t="shared" si="1893"/>
        <v>188</v>
      </c>
      <c r="C29067" s="815">
        <f t="shared" si="1894"/>
        <v>178</v>
      </c>
      <c r="D29067" s="815">
        <f t="shared" si="1895"/>
        <v>158</v>
      </c>
      <c r="E29067" s="815">
        <v>2039</v>
      </c>
    </row>
    <row r="29068" spans="1:5">
      <c r="A29068" s="816">
        <f t="shared" si="1892"/>
        <v>50959</v>
      </c>
      <c r="B29068" s="815">
        <f t="shared" si="1893"/>
        <v>189</v>
      </c>
      <c r="C29068" s="815">
        <f t="shared" si="1894"/>
        <v>177</v>
      </c>
      <c r="D29068" s="815">
        <f t="shared" si="1895"/>
        <v>157</v>
      </c>
      <c r="E29068" s="815">
        <v>2039</v>
      </c>
    </row>
    <row r="29069" spans="1:5">
      <c r="A29069" s="816">
        <f t="shared" si="1892"/>
        <v>50960</v>
      </c>
      <c r="B29069" s="815">
        <f t="shared" si="1893"/>
        <v>190</v>
      </c>
      <c r="C29069" s="815">
        <f t="shared" si="1894"/>
        <v>176</v>
      </c>
      <c r="D29069" s="815">
        <f t="shared" si="1895"/>
        <v>156</v>
      </c>
      <c r="E29069" s="815">
        <v>2039</v>
      </c>
    </row>
    <row r="29070" spans="1:5">
      <c r="A29070" s="816">
        <f t="shared" si="1892"/>
        <v>50961</v>
      </c>
      <c r="B29070" s="815">
        <f t="shared" si="1893"/>
        <v>191</v>
      </c>
      <c r="C29070" s="815">
        <f t="shared" si="1894"/>
        <v>175</v>
      </c>
      <c r="D29070" s="815">
        <f t="shared" si="1895"/>
        <v>155</v>
      </c>
      <c r="E29070" s="815">
        <v>2039</v>
      </c>
    </row>
    <row r="29071" spans="1:5">
      <c r="A29071" s="816">
        <f t="shared" si="1892"/>
        <v>50962</v>
      </c>
      <c r="B29071" s="815">
        <f t="shared" si="1893"/>
        <v>192</v>
      </c>
      <c r="C29071" s="815">
        <f t="shared" si="1894"/>
        <v>174</v>
      </c>
      <c r="D29071" s="815">
        <f t="shared" si="1895"/>
        <v>154</v>
      </c>
      <c r="E29071" s="815">
        <v>2039</v>
      </c>
    </row>
    <row r="29072" spans="1:5">
      <c r="A29072" s="816">
        <f t="shared" si="1892"/>
        <v>50963</v>
      </c>
      <c r="B29072" s="815">
        <f t="shared" si="1893"/>
        <v>193</v>
      </c>
      <c r="C29072" s="815">
        <f t="shared" si="1894"/>
        <v>173</v>
      </c>
      <c r="D29072" s="815">
        <f t="shared" si="1895"/>
        <v>153</v>
      </c>
      <c r="E29072" s="815">
        <v>2039</v>
      </c>
    </row>
    <row r="29073" spans="1:5">
      <c r="A29073" s="816">
        <f t="shared" si="1892"/>
        <v>50964</v>
      </c>
      <c r="B29073" s="815">
        <f t="shared" si="1893"/>
        <v>194</v>
      </c>
      <c r="C29073" s="815">
        <f t="shared" si="1894"/>
        <v>172</v>
      </c>
      <c r="D29073" s="815">
        <f t="shared" si="1895"/>
        <v>152</v>
      </c>
      <c r="E29073" s="815">
        <v>2039</v>
      </c>
    </row>
    <row r="29074" spans="1:5">
      <c r="A29074" s="816">
        <f t="shared" si="1892"/>
        <v>50965</v>
      </c>
      <c r="B29074" s="815">
        <f t="shared" si="1893"/>
        <v>195</v>
      </c>
      <c r="C29074" s="815">
        <f t="shared" si="1894"/>
        <v>171</v>
      </c>
      <c r="D29074" s="815">
        <f t="shared" si="1895"/>
        <v>151</v>
      </c>
      <c r="E29074" s="815">
        <v>2039</v>
      </c>
    </row>
    <row r="29075" spans="1:5">
      <c r="A29075" s="816">
        <f t="shared" si="1892"/>
        <v>50966</v>
      </c>
      <c r="B29075" s="815">
        <f t="shared" si="1893"/>
        <v>196</v>
      </c>
      <c r="C29075" s="815">
        <f t="shared" si="1894"/>
        <v>170</v>
      </c>
      <c r="D29075" s="815">
        <f t="shared" si="1895"/>
        <v>150</v>
      </c>
      <c r="E29075" s="815">
        <v>2039</v>
      </c>
    </row>
    <row r="29076" spans="1:5">
      <c r="A29076" s="816">
        <f t="shared" si="1892"/>
        <v>50967</v>
      </c>
      <c r="B29076" s="815">
        <f t="shared" si="1893"/>
        <v>197</v>
      </c>
      <c r="C29076" s="815">
        <f t="shared" si="1894"/>
        <v>169</v>
      </c>
      <c r="D29076" s="815">
        <f t="shared" si="1895"/>
        <v>149</v>
      </c>
      <c r="E29076" s="815">
        <v>2039</v>
      </c>
    </row>
    <row r="29077" spans="1:5">
      <c r="A29077" s="816">
        <f t="shared" si="1892"/>
        <v>50968</v>
      </c>
      <c r="B29077" s="815">
        <f t="shared" si="1893"/>
        <v>198</v>
      </c>
      <c r="C29077" s="815">
        <f t="shared" si="1894"/>
        <v>168</v>
      </c>
      <c r="D29077" s="815">
        <f t="shared" si="1895"/>
        <v>148</v>
      </c>
      <c r="E29077" s="815">
        <v>2039</v>
      </c>
    </row>
    <row r="29078" spans="1:5">
      <c r="A29078" s="816">
        <f t="shared" si="1892"/>
        <v>50969</v>
      </c>
      <c r="B29078" s="815">
        <f t="shared" si="1893"/>
        <v>199</v>
      </c>
      <c r="C29078" s="815">
        <f t="shared" si="1894"/>
        <v>167</v>
      </c>
      <c r="D29078" s="815">
        <f t="shared" si="1895"/>
        <v>147</v>
      </c>
      <c r="E29078" s="815">
        <v>2039</v>
      </c>
    </row>
    <row r="29079" spans="1:5">
      <c r="A29079" s="816">
        <f t="shared" si="1892"/>
        <v>50970</v>
      </c>
      <c r="B29079" s="815">
        <f t="shared" si="1893"/>
        <v>200</v>
      </c>
      <c r="C29079" s="815">
        <f t="shared" si="1894"/>
        <v>166</v>
      </c>
      <c r="D29079" s="815">
        <f t="shared" si="1895"/>
        <v>146</v>
      </c>
      <c r="E29079" s="815">
        <v>2039</v>
      </c>
    </row>
    <row r="29080" spans="1:5">
      <c r="A29080" s="816">
        <f t="shared" si="1892"/>
        <v>50971</v>
      </c>
      <c r="B29080" s="815">
        <f t="shared" si="1893"/>
        <v>201</v>
      </c>
      <c r="C29080" s="815">
        <f t="shared" si="1894"/>
        <v>165</v>
      </c>
      <c r="D29080" s="815">
        <f t="shared" si="1895"/>
        <v>145</v>
      </c>
      <c r="E29080" s="815">
        <v>2039</v>
      </c>
    </row>
    <row r="29081" spans="1:5">
      <c r="A29081" s="816">
        <f t="shared" si="1892"/>
        <v>50972</v>
      </c>
      <c r="B29081" s="815">
        <f t="shared" si="1893"/>
        <v>202</v>
      </c>
      <c r="C29081" s="815">
        <f t="shared" si="1894"/>
        <v>164</v>
      </c>
      <c r="D29081" s="815">
        <f t="shared" si="1895"/>
        <v>144</v>
      </c>
      <c r="E29081" s="815">
        <v>2039</v>
      </c>
    </row>
    <row r="29082" spans="1:5">
      <c r="A29082" s="816">
        <f t="shared" si="1892"/>
        <v>50973</v>
      </c>
      <c r="B29082" s="815">
        <f t="shared" si="1893"/>
        <v>203</v>
      </c>
      <c r="C29082" s="815">
        <f t="shared" si="1894"/>
        <v>163</v>
      </c>
      <c r="D29082" s="815">
        <f t="shared" si="1895"/>
        <v>143</v>
      </c>
      <c r="E29082" s="815">
        <v>2039</v>
      </c>
    </row>
    <row r="29083" spans="1:5">
      <c r="A29083" s="816">
        <f t="shared" si="1892"/>
        <v>50974</v>
      </c>
      <c r="B29083" s="815">
        <f t="shared" si="1893"/>
        <v>204</v>
      </c>
      <c r="C29083" s="815">
        <f t="shared" si="1894"/>
        <v>162</v>
      </c>
      <c r="D29083" s="815">
        <f t="shared" si="1895"/>
        <v>142</v>
      </c>
      <c r="E29083" s="815">
        <v>2039</v>
      </c>
    </row>
    <row r="29084" spans="1:5">
      <c r="A29084" s="816">
        <f t="shared" si="1892"/>
        <v>50975</v>
      </c>
      <c r="B29084" s="815">
        <f t="shared" si="1893"/>
        <v>205</v>
      </c>
      <c r="C29084" s="815">
        <f t="shared" si="1894"/>
        <v>161</v>
      </c>
      <c r="D29084" s="815">
        <f t="shared" si="1895"/>
        <v>141</v>
      </c>
      <c r="E29084" s="815">
        <v>2039</v>
      </c>
    </row>
    <row r="29085" spans="1:5">
      <c r="A29085" s="816">
        <f t="shared" si="1892"/>
        <v>50976</v>
      </c>
      <c r="B29085" s="815">
        <f t="shared" si="1893"/>
        <v>206</v>
      </c>
      <c r="C29085" s="815">
        <f t="shared" si="1894"/>
        <v>160</v>
      </c>
      <c r="D29085" s="815">
        <f t="shared" si="1895"/>
        <v>140</v>
      </c>
      <c r="E29085" s="815">
        <v>2039</v>
      </c>
    </row>
    <row r="29086" spans="1:5">
      <c r="A29086" s="816">
        <f t="shared" si="1892"/>
        <v>50977</v>
      </c>
      <c r="B29086" s="815">
        <f t="shared" si="1893"/>
        <v>207</v>
      </c>
      <c r="C29086" s="815">
        <f t="shared" si="1894"/>
        <v>159</v>
      </c>
      <c r="D29086" s="815">
        <f t="shared" si="1895"/>
        <v>139</v>
      </c>
      <c r="E29086" s="815">
        <v>2039</v>
      </c>
    </row>
    <row r="29087" spans="1:5">
      <c r="A29087" s="816">
        <f t="shared" si="1892"/>
        <v>50978</v>
      </c>
      <c r="B29087" s="815">
        <f t="shared" si="1893"/>
        <v>208</v>
      </c>
      <c r="C29087" s="815">
        <f t="shared" si="1894"/>
        <v>158</v>
      </c>
      <c r="D29087" s="815">
        <f t="shared" si="1895"/>
        <v>138</v>
      </c>
      <c r="E29087" s="815">
        <v>2039</v>
      </c>
    </row>
    <row r="29088" spans="1:5">
      <c r="A29088" s="816">
        <f t="shared" si="1892"/>
        <v>50979</v>
      </c>
      <c r="B29088" s="815">
        <f t="shared" si="1893"/>
        <v>209</v>
      </c>
      <c r="C29088" s="815">
        <f t="shared" si="1894"/>
        <v>157</v>
      </c>
      <c r="D29088" s="815">
        <f t="shared" si="1895"/>
        <v>137</v>
      </c>
      <c r="E29088" s="815">
        <v>2039</v>
      </c>
    </row>
    <row r="29089" spans="1:5">
      <c r="A29089" s="816">
        <f t="shared" si="1892"/>
        <v>50980</v>
      </c>
      <c r="B29089" s="815">
        <f t="shared" si="1893"/>
        <v>210</v>
      </c>
      <c r="C29089" s="815">
        <f t="shared" si="1894"/>
        <v>156</v>
      </c>
      <c r="D29089" s="815">
        <f t="shared" si="1895"/>
        <v>136</v>
      </c>
      <c r="E29089" s="815">
        <v>2039</v>
      </c>
    </row>
    <row r="29090" spans="1:5">
      <c r="A29090" s="816">
        <f t="shared" si="1892"/>
        <v>50981</v>
      </c>
      <c r="B29090" s="815">
        <f t="shared" si="1893"/>
        <v>211</v>
      </c>
      <c r="C29090" s="815">
        <f t="shared" si="1894"/>
        <v>155</v>
      </c>
      <c r="D29090" s="815">
        <f t="shared" si="1895"/>
        <v>135</v>
      </c>
      <c r="E29090" s="815">
        <v>2039</v>
      </c>
    </row>
    <row r="29091" spans="1:5">
      <c r="A29091" s="816">
        <f t="shared" si="1892"/>
        <v>50982</v>
      </c>
      <c r="B29091" s="815">
        <f t="shared" si="1893"/>
        <v>212</v>
      </c>
      <c r="C29091" s="815">
        <f t="shared" si="1894"/>
        <v>154</v>
      </c>
      <c r="D29091" s="815">
        <f t="shared" si="1895"/>
        <v>134</v>
      </c>
      <c r="E29091" s="815">
        <v>2039</v>
      </c>
    </row>
    <row r="29092" spans="1:5">
      <c r="A29092" s="816">
        <f t="shared" si="1892"/>
        <v>50983</v>
      </c>
      <c r="B29092" s="815">
        <f t="shared" si="1893"/>
        <v>213</v>
      </c>
      <c r="C29092" s="815">
        <f t="shared" si="1894"/>
        <v>153</v>
      </c>
      <c r="D29092" s="815">
        <f t="shared" si="1895"/>
        <v>133</v>
      </c>
      <c r="E29092" s="815">
        <v>2039</v>
      </c>
    </row>
    <row r="29093" spans="1:5">
      <c r="A29093" s="816">
        <f t="shared" si="1892"/>
        <v>50984</v>
      </c>
      <c r="B29093" s="815">
        <f t="shared" si="1893"/>
        <v>214</v>
      </c>
      <c r="C29093" s="815">
        <f t="shared" si="1894"/>
        <v>152</v>
      </c>
      <c r="D29093" s="815">
        <f t="shared" si="1895"/>
        <v>132</v>
      </c>
      <c r="E29093" s="815">
        <v>2039</v>
      </c>
    </row>
    <row r="29094" spans="1:5">
      <c r="A29094" s="816">
        <f t="shared" si="1892"/>
        <v>50985</v>
      </c>
      <c r="B29094" s="815">
        <f t="shared" si="1893"/>
        <v>215</v>
      </c>
      <c r="C29094" s="815">
        <f t="shared" si="1894"/>
        <v>151</v>
      </c>
      <c r="D29094" s="815">
        <f t="shared" si="1895"/>
        <v>131</v>
      </c>
      <c r="E29094" s="815">
        <v>2039</v>
      </c>
    </row>
    <row r="29095" spans="1:5">
      <c r="A29095" s="816">
        <f t="shared" si="1892"/>
        <v>50986</v>
      </c>
      <c r="B29095" s="815">
        <f t="shared" si="1893"/>
        <v>216</v>
      </c>
      <c r="C29095" s="815">
        <f t="shared" si="1894"/>
        <v>150</v>
      </c>
      <c r="D29095" s="815">
        <f t="shared" si="1895"/>
        <v>130</v>
      </c>
      <c r="E29095" s="815">
        <v>2039</v>
      </c>
    </row>
    <row r="29096" spans="1:5">
      <c r="A29096" s="816">
        <f t="shared" si="1892"/>
        <v>50987</v>
      </c>
      <c r="B29096" s="815">
        <f t="shared" si="1893"/>
        <v>217</v>
      </c>
      <c r="C29096" s="815">
        <f t="shared" si="1894"/>
        <v>149</v>
      </c>
      <c r="D29096" s="815">
        <f t="shared" si="1895"/>
        <v>129</v>
      </c>
      <c r="E29096" s="815">
        <v>2039</v>
      </c>
    </row>
    <row r="29097" spans="1:5">
      <c r="A29097" s="816">
        <f t="shared" si="1892"/>
        <v>50988</v>
      </c>
      <c r="B29097" s="815">
        <f t="shared" si="1893"/>
        <v>218</v>
      </c>
      <c r="C29097" s="815">
        <f t="shared" si="1894"/>
        <v>148</v>
      </c>
      <c r="D29097" s="815">
        <f t="shared" si="1895"/>
        <v>128</v>
      </c>
      <c r="E29097" s="815">
        <v>2039</v>
      </c>
    </row>
    <row r="29098" spans="1:5">
      <c r="A29098" s="816">
        <f t="shared" si="1892"/>
        <v>50989</v>
      </c>
      <c r="B29098" s="815">
        <f t="shared" si="1893"/>
        <v>219</v>
      </c>
      <c r="C29098" s="815">
        <f t="shared" si="1894"/>
        <v>147</v>
      </c>
      <c r="D29098" s="815">
        <f t="shared" si="1895"/>
        <v>127</v>
      </c>
      <c r="E29098" s="815">
        <v>2039</v>
      </c>
    </row>
    <row r="29099" spans="1:5">
      <c r="A29099" s="816">
        <f t="shared" si="1892"/>
        <v>50990</v>
      </c>
      <c r="B29099" s="815">
        <f t="shared" si="1893"/>
        <v>220</v>
      </c>
      <c r="C29099" s="815">
        <f t="shared" si="1894"/>
        <v>146</v>
      </c>
      <c r="D29099" s="815">
        <f t="shared" si="1895"/>
        <v>126</v>
      </c>
      <c r="E29099" s="815">
        <v>2039</v>
      </c>
    </row>
    <row r="29100" spans="1:5">
      <c r="A29100" s="816">
        <f t="shared" si="1892"/>
        <v>50991</v>
      </c>
      <c r="B29100" s="815">
        <f t="shared" si="1893"/>
        <v>221</v>
      </c>
      <c r="C29100" s="815">
        <f t="shared" si="1894"/>
        <v>145</v>
      </c>
      <c r="D29100" s="815">
        <f t="shared" si="1895"/>
        <v>125</v>
      </c>
      <c r="E29100" s="815">
        <v>2039</v>
      </c>
    </row>
    <row r="29101" spans="1:5">
      <c r="A29101" s="816">
        <f t="shared" si="1892"/>
        <v>50992</v>
      </c>
      <c r="B29101" s="815">
        <f t="shared" si="1893"/>
        <v>222</v>
      </c>
      <c r="C29101" s="815">
        <f t="shared" si="1894"/>
        <v>144</v>
      </c>
      <c r="D29101" s="815">
        <f t="shared" si="1895"/>
        <v>124</v>
      </c>
      <c r="E29101" s="815">
        <v>2039</v>
      </c>
    </row>
    <row r="29102" spans="1:5">
      <c r="A29102" s="816">
        <f t="shared" si="1892"/>
        <v>50993</v>
      </c>
      <c r="B29102" s="815">
        <f t="shared" si="1893"/>
        <v>223</v>
      </c>
      <c r="C29102" s="815">
        <f t="shared" si="1894"/>
        <v>143</v>
      </c>
      <c r="D29102" s="815">
        <f t="shared" si="1895"/>
        <v>123</v>
      </c>
      <c r="E29102" s="815">
        <v>2039</v>
      </c>
    </row>
    <row r="29103" spans="1:5">
      <c r="A29103" s="816">
        <f t="shared" si="1892"/>
        <v>50994</v>
      </c>
      <c r="B29103" s="815">
        <f t="shared" si="1893"/>
        <v>224</v>
      </c>
      <c r="C29103" s="815">
        <f t="shared" si="1894"/>
        <v>142</v>
      </c>
      <c r="D29103" s="815">
        <f t="shared" si="1895"/>
        <v>122</v>
      </c>
      <c r="E29103" s="815">
        <v>2039</v>
      </c>
    </row>
    <row r="29104" spans="1:5">
      <c r="A29104" s="816">
        <f t="shared" si="1892"/>
        <v>50995</v>
      </c>
      <c r="B29104" s="815">
        <f t="shared" si="1893"/>
        <v>225</v>
      </c>
      <c r="C29104" s="815">
        <f t="shared" si="1894"/>
        <v>141</v>
      </c>
      <c r="D29104" s="815">
        <f t="shared" si="1895"/>
        <v>121</v>
      </c>
      <c r="E29104" s="815">
        <v>2039</v>
      </c>
    </row>
    <row r="29105" spans="1:5">
      <c r="A29105" s="816">
        <f t="shared" si="1892"/>
        <v>50996</v>
      </c>
      <c r="B29105" s="815">
        <f t="shared" si="1893"/>
        <v>226</v>
      </c>
      <c r="C29105" s="815">
        <f t="shared" si="1894"/>
        <v>140</v>
      </c>
      <c r="D29105" s="815">
        <f t="shared" si="1895"/>
        <v>120</v>
      </c>
      <c r="E29105" s="815">
        <v>2039</v>
      </c>
    </row>
    <row r="29106" spans="1:5">
      <c r="A29106" s="816">
        <f t="shared" si="1892"/>
        <v>50997</v>
      </c>
      <c r="B29106" s="815">
        <f t="shared" si="1893"/>
        <v>227</v>
      </c>
      <c r="C29106" s="815">
        <f t="shared" si="1894"/>
        <v>139</v>
      </c>
      <c r="D29106" s="815">
        <f t="shared" si="1895"/>
        <v>119</v>
      </c>
      <c r="E29106" s="815">
        <v>2039</v>
      </c>
    </row>
    <row r="29107" spans="1:5">
      <c r="A29107" s="816">
        <f t="shared" ref="A29107:A29170" si="1896">A29106+1</f>
        <v>50998</v>
      </c>
      <c r="B29107" s="815">
        <f t="shared" si="1893"/>
        <v>228</v>
      </c>
      <c r="C29107" s="815">
        <f t="shared" si="1894"/>
        <v>138</v>
      </c>
      <c r="D29107" s="815">
        <f t="shared" si="1895"/>
        <v>118</v>
      </c>
      <c r="E29107" s="815">
        <v>2039</v>
      </c>
    </row>
    <row r="29108" spans="1:5">
      <c r="A29108" s="816">
        <f t="shared" si="1896"/>
        <v>50999</v>
      </c>
      <c r="B29108" s="815">
        <f t="shared" si="1893"/>
        <v>229</v>
      </c>
      <c r="C29108" s="815">
        <f t="shared" si="1894"/>
        <v>137</v>
      </c>
      <c r="D29108" s="815">
        <f t="shared" si="1895"/>
        <v>117</v>
      </c>
      <c r="E29108" s="815">
        <v>2039</v>
      </c>
    </row>
    <row r="29109" spans="1:5">
      <c r="A29109" s="816">
        <f t="shared" si="1896"/>
        <v>51000</v>
      </c>
      <c r="B29109" s="815">
        <f t="shared" si="1893"/>
        <v>230</v>
      </c>
      <c r="C29109" s="815">
        <f t="shared" si="1894"/>
        <v>136</v>
      </c>
      <c r="D29109" s="815">
        <f t="shared" si="1895"/>
        <v>116</v>
      </c>
      <c r="E29109" s="815">
        <v>2039</v>
      </c>
    </row>
    <row r="29110" spans="1:5">
      <c r="A29110" s="816">
        <f t="shared" si="1896"/>
        <v>51001</v>
      </c>
      <c r="B29110" s="815">
        <f t="shared" si="1893"/>
        <v>231</v>
      </c>
      <c r="C29110" s="815">
        <f t="shared" si="1894"/>
        <v>135</v>
      </c>
      <c r="D29110" s="815">
        <f t="shared" si="1895"/>
        <v>115</v>
      </c>
      <c r="E29110" s="815">
        <v>2039</v>
      </c>
    </row>
    <row r="29111" spans="1:5">
      <c r="A29111" s="816">
        <f t="shared" si="1896"/>
        <v>51002</v>
      </c>
      <c r="B29111" s="815">
        <f t="shared" si="1893"/>
        <v>232</v>
      </c>
      <c r="C29111" s="815">
        <f t="shared" si="1894"/>
        <v>134</v>
      </c>
      <c r="D29111" s="815">
        <f t="shared" si="1895"/>
        <v>114</v>
      </c>
      <c r="E29111" s="815">
        <v>2039</v>
      </c>
    </row>
    <row r="29112" spans="1:5">
      <c r="A29112" s="816">
        <f t="shared" si="1896"/>
        <v>51003</v>
      </c>
      <c r="B29112" s="815">
        <f t="shared" si="1893"/>
        <v>233</v>
      </c>
      <c r="C29112" s="815">
        <f t="shared" si="1894"/>
        <v>133</v>
      </c>
      <c r="D29112" s="815">
        <f t="shared" si="1895"/>
        <v>113</v>
      </c>
      <c r="E29112" s="815">
        <v>2039</v>
      </c>
    </row>
    <row r="29113" spans="1:5">
      <c r="A29113" s="816">
        <f t="shared" si="1896"/>
        <v>51004</v>
      </c>
      <c r="B29113" s="815">
        <f t="shared" si="1893"/>
        <v>234</v>
      </c>
      <c r="C29113" s="815">
        <f t="shared" si="1894"/>
        <v>132</v>
      </c>
      <c r="D29113" s="815">
        <f t="shared" si="1895"/>
        <v>112</v>
      </c>
      <c r="E29113" s="815">
        <v>2039</v>
      </c>
    </row>
    <row r="29114" spans="1:5">
      <c r="A29114" s="816">
        <f t="shared" si="1896"/>
        <v>51005</v>
      </c>
      <c r="B29114" s="815">
        <f t="shared" si="1893"/>
        <v>235</v>
      </c>
      <c r="C29114" s="815">
        <f t="shared" si="1894"/>
        <v>131</v>
      </c>
      <c r="D29114" s="815">
        <f t="shared" si="1895"/>
        <v>111</v>
      </c>
      <c r="E29114" s="815">
        <v>2039</v>
      </c>
    </row>
    <row r="29115" spans="1:5">
      <c r="A29115" s="816">
        <f t="shared" si="1896"/>
        <v>51006</v>
      </c>
      <c r="B29115" s="815">
        <f t="shared" si="1893"/>
        <v>236</v>
      </c>
      <c r="C29115" s="815">
        <f t="shared" si="1894"/>
        <v>130</v>
      </c>
      <c r="D29115" s="815">
        <f t="shared" si="1895"/>
        <v>110</v>
      </c>
      <c r="E29115" s="815">
        <v>2039</v>
      </c>
    </row>
    <row r="29116" spans="1:5">
      <c r="A29116" s="816">
        <f t="shared" si="1896"/>
        <v>51007</v>
      </c>
      <c r="B29116" s="815">
        <f t="shared" si="1893"/>
        <v>237</v>
      </c>
      <c r="C29116" s="815">
        <f t="shared" si="1894"/>
        <v>129</v>
      </c>
      <c r="D29116" s="815">
        <f t="shared" si="1895"/>
        <v>109</v>
      </c>
      <c r="E29116" s="815">
        <v>2039</v>
      </c>
    </row>
    <row r="29117" spans="1:5">
      <c r="A29117" s="816">
        <f t="shared" si="1896"/>
        <v>51008</v>
      </c>
      <c r="B29117" s="815">
        <f t="shared" ref="B29117:B29180" si="1897">B29116+1</f>
        <v>238</v>
      </c>
      <c r="C29117" s="815">
        <f t="shared" ref="C29117:C29180" si="1898">C29116-1</f>
        <v>128</v>
      </c>
      <c r="D29117" s="815">
        <f t="shared" ref="D29117:D29180" si="1899">D29116-1</f>
        <v>108</v>
      </c>
      <c r="E29117" s="815">
        <v>2039</v>
      </c>
    </row>
    <row r="29118" spans="1:5">
      <c r="A29118" s="816">
        <f t="shared" si="1896"/>
        <v>51009</v>
      </c>
      <c r="B29118" s="815">
        <f t="shared" si="1897"/>
        <v>239</v>
      </c>
      <c r="C29118" s="815">
        <f t="shared" si="1898"/>
        <v>127</v>
      </c>
      <c r="D29118" s="815">
        <f t="shared" si="1899"/>
        <v>107</v>
      </c>
      <c r="E29118" s="815">
        <v>2039</v>
      </c>
    </row>
    <row r="29119" spans="1:5">
      <c r="A29119" s="816">
        <f t="shared" si="1896"/>
        <v>51010</v>
      </c>
      <c r="B29119" s="815">
        <f t="shared" si="1897"/>
        <v>240</v>
      </c>
      <c r="C29119" s="815">
        <f t="shared" si="1898"/>
        <v>126</v>
      </c>
      <c r="D29119" s="815">
        <f t="shared" si="1899"/>
        <v>106</v>
      </c>
      <c r="E29119" s="815">
        <v>2039</v>
      </c>
    </row>
    <row r="29120" spans="1:5">
      <c r="A29120" s="816">
        <f t="shared" si="1896"/>
        <v>51011</v>
      </c>
      <c r="B29120" s="815">
        <f t="shared" si="1897"/>
        <v>241</v>
      </c>
      <c r="C29120" s="815">
        <f t="shared" si="1898"/>
        <v>125</v>
      </c>
      <c r="D29120" s="815">
        <f t="shared" si="1899"/>
        <v>105</v>
      </c>
      <c r="E29120" s="815">
        <v>2039</v>
      </c>
    </row>
    <row r="29121" spans="1:5">
      <c r="A29121" s="816">
        <f t="shared" si="1896"/>
        <v>51012</v>
      </c>
      <c r="B29121" s="815">
        <f t="shared" si="1897"/>
        <v>242</v>
      </c>
      <c r="C29121" s="815">
        <f t="shared" si="1898"/>
        <v>124</v>
      </c>
      <c r="D29121" s="815">
        <f t="shared" si="1899"/>
        <v>104</v>
      </c>
      <c r="E29121" s="815">
        <v>2039</v>
      </c>
    </row>
    <row r="29122" spans="1:5">
      <c r="A29122" s="816">
        <f t="shared" si="1896"/>
        <v>51013</v>
      </c>
      <c r="B29122" s="815">
        <f t="shared" si="1897"/>
        <v>243</v>
      </c>
      <c r="C29122" s="815">
        <f t="shared" si="1898"/>
        <v>123</v>
      </c>
      <c r="D29122" s="815">
        <f t="shared" si="1899"/>
        <v>103</v>
      </c>
      <c r="E29122" s="815">
        <v>2039</v>
      </c>
    </row>
    <row r="29123" spans="1:5">
      <c r="A29123" s="816">
        <f t="shared" si="1896"/>
        <v>51014</v>
      </c>
      <c r="B29123" s="815">
        <f t="shared" si="1897"/>
        <v>244</v>
      </c>
      <c r="C29123" s="815">
        <f t="shared" si="1898"/>
        <v>122</v>
      </c>
      <c r="D29123" s="815">
        <f t="shared" si="1899"/>
        <v>102</v>
      </c>
      <c r="E29123" s="815">
        <v>2039</v>
      </c>
    </row>
    <row r="29124" spans="1:5">
      <c r="A29124" s="816">
        <f t="shared" si="1896"/>
        <v>51015</v>
      </c>
      <c r="B29124" s="815">
        <f t="shared" si="1897"/>
        <v>245</v>
      </c>
      <c r="C29124" s="815">
        <f t="shared" si="1898"/>
        <v>121</v>
      </c>
      <c r="D29124" s="815">
        <f t="shared" si="1899"/>
        <v>101</v>
      </c>
      <c r="E29124" s="815">
        <v>2039</v>
      </c>
    </row>
    <row r="29125" spans="1:5">
      <c r="A29125" s="816">
        <f t="shared" si="1896"/>
        <v>51016</v>
      </c>
      <c r="B29125" s="815">
        <f t="shared" si="1897"/>
        <v>246</v>
      </c>
      <c r="C29125" s="815">
        <f t="shared" si="1898"/>
        <v>120</v>
      </c>
      <c r="D29125" s="815">
        <f t="shared" si="1899"/>
        <v>100</v>
      </c>
      <c r="E29125" s="815">
        <v>2039</v>
      </c>
    </row>
    <row r="29126" spans="1:5">
      <c r="A29126" s="816">
        <f t="shared" si="1896"/>
        <v>51017</v>
      </c>
      <c r="B29126" s="815">
        <f t="shared" si="1897"/>
        <v>247</v>
      </c>
      <c r="C29126" s="815">
        <f t="shared" si="1898"/>
        <v>119</v>
      </c>
      <c r="D29126" s="815">
        <f t="shared" si="1899"/>
        <v>99</v>
      </c>
      <c r="E29126" s="815">
        <v>2039</v>
      </c>
    </row>
    <row r="29127" spans="1:5">
      <c r="A29127" s="816">
        <f t="shared" si="1896"/>
        <v>51018</v>
      </c>
      <c r="B29127" s="815">
        <f t="shared" si="1897"/>
        <v>248</v>
      </c>
      <c r="C29127" s="815">
        <f t="shared" si="1898"/>
        <v>118</v>
      </c>
      <c r="D29127" s="815">
        <f t="shared" si="1899"/>
        <v>98</v>
      </c>
      <c r="E29127" s="815">
        <v>2039</v>
      </c>
    </row>
    <row r="29128" spans="1:5">
      <c r="A29128" s="816">
        <f t="shared" si="1896"/>
        <v>51019</v>
      </c>
      <c r="B29128" s="815">
        <f t="shared" si="1897"/>
        <v>249</v>
      </c>
      <c r="C29128" s="815">
        <f t="shared" si="1898"/>
        <v>117</v>
      </c>
      <c r="D29128" s="815">
        <f t="shared" si="1899"/>
        <v>97</v>
      </c>
      <c r="E29128" s="815">
        <v>2039</v>
      </c>
    </row>
    <row r="29129" spans="1:5">
      <c r="A29129" s="816">
        <f t="shared" si="1896"/>
        <v>51020</v>
      </c>
      <c r="B29129" s="815">
        <f t="shared" si="1897"/>
        <v>250</v>
      </c>
      <c r="C29129" s="815">
        <f t="shared" si="1898"/>
        <v>116</v>
      </c>
      <c r="D29129" s="815">
        <f t="shared" si="1899"/>
        <v>96</v>
      </c>
      <c r="E29129" s="815">
        <v>2039</v>
      </c>
    </row>
    <row r="29130" spans="1:5">
      <c r="A29130" s="816">
        <f t="shared" si="1896"/>
        <v>51021</v>
      </c>
      <c r="B29130" s="815">
        <f t="shared" si="1897"/>
        <v>251</v>
      </c>
      <c r="C29130" s="815">
        <f t="shared" si="1898"/>
        <v>115</v>
      </c>
      <c r="D29130" s="815">
        <f t="shared" si="1899"/>
        <v>95</v>
      </c>
      <c r="E29130" s="815">
        <v>2039</v>
      </c>
    </row>
    <row r="29131" spans="1:5">
      <c r="A29131" s="816">
        <f t="shared" si="1896"/>
        <v>51022</v>
      </c>
      <c r="B29131" s="815">
        <f t="shared" si="1897"/>
        <v>252</v>
      </c>
      <c r="C29131" s="815">
        <f t="shared" si="1898"/>
        <v>114</v>
      </c>
      <c r="D29131" s="815">
        <f t="shared" si="1899"/>
        <v>94</v>
      </c>
      <c r="E29131" s="815">
        <v>2039</v>
      </c>
    </row>
    <row r="29132" spans="1:5">
      <c r="A29132" s="816">
        <f t="shared" si="1896"/>
        <v>51023</v>
      </c>
      <c r="B29132" s="815">
        <f t="shared" si="1897"/>
        <v>253</v>
      </c>
      <c r="C29132" s="815">
        <f t="shared" si="1898"/>
        <v>113</v>
      </c>
      <c r="D29132" s="815">
        <f t="shared" si="1899"/>
        <v>93</v>
      </c>
      <c r="E29132" s="815">
        <v>2039</v>
      </c>
    </row>
    <row r="29133" spans="1:5">
      <c r="A29133" s="816">
        <f t="shared" si="1896"/>
        <v>51024</v>
      </c>
      <c r="B29133" s="815">
        <f t="shared" si="1897"/>
        <v>254</v>
      </c>
      <c r="C29133" s="815">
        <f t="shared" si="1898"/>
        <v>112</v>
      </c>
      <c r="D29133" s="815">
        <f t="shared" si="1899"/>
        <v>92</v>
      </c>
      <c r="E29133" s="815">
        <v>2039</v>
      </c>
    </row>
    <row r="29134" spans="1:5">
      <c r="A29134" s="816">
        <f t="shared" si="1896"/>
        <v>51025</v>
      </c>
      <c r="B29134" s="815">
        <f t="shared" si="1897"/>
        <v>255</v>
      </c>
      <c r="C29134" s="815">
        <f t="shared" si="1898"/>
        <v>111</v>
      </c>
      <c r="D29134" s="815">
        <f t="shared" si="1899"/>
        <v>91</v>
      </c>
      <c r="E29134" s="815">
        <v>2039</v>
      </c>
    </row>
    <row r="29135" spans="1:5">
      <c r="A29135" s="816">
        <f t="shared" si="1896"/>
        <v>51026</v>
      </c>
      <c r="B29135" s="815">
        <f t="shared" si="1897"/>
        <v>256</v>
      </c>
      <c r="C29135" s="815">
        <f t="shared" si="1898"/>
        <v>110</v>
      </c>
      <c r="D29135" s="815">
        <f t="shared" si="1899"/>
        <v>90</v>
      </c>
      <c r="E29135" s="815">
        <v>2039</v>
      </c>
    </row>
    <row r="29136" spans="1:5">
      <c r="A29136" s="816">
        <f t="shared" si="1896"/>
        <v>51027</v>
      </c>
      <c r="B29136" s="815">
        <f t="shared" si="1897"/>
        <v>257</v>
      </c>
      <c r="C29136" s="815">
        <f t="shared" si="1898"/>
        <v>109</v>
      </c>
      <c r="D29136" s="815">
        <f t="shared" si="1899"/>
        <v>89</v>
      </c>
      <c r="E29136" s="815">
        <v>2039</v>
      </c>
    </row>
    <row r="29137" spans="1:5">
      <c r="A29137" s="816">
        <f t="shared" si="1896"/>
        <v>51028</v>
      </c>
      <c r="B29137" s="815">
        <f t="shared" si="1897"/>
        <v>258</v>
      </c>
      <c r="C29137" s="815">
        <f t="shared" si="1898"/>
        <v>108</v>
      </c>
      <c r="D29137" s="815">
        <f t="shared" si="1899"/>
        <v>88</v>
      </c>
      <c r="E29137" s="815">
        <v>2039</v>
      </c>
    </row>
    <row r="29138" spans="1:5">
      <c r="A29138" s="816">
        <f t="shared" si="1896"/>
        <v>51029</v>
      </c>
      <c r="B29138" s="815">
        <f t="shared" si="1897"/>
        <v>259</v>
      </c>
      <c r="C29138" s="815">
        <f t="shared" si="1898"/>
        <v>107</v>
      </c>
      <c r="D29138" s="815">
        <f t="shared" si="1899"/>
        <v>87</v>
      </c>
      <c r="E29138" s="815">
        <v>2039</v>
      </c>
    </row>
    <row r="29139" spans="1:5">
      <c r="A29139" s="816">
        <f t="shared" si="1896"/>
        <v>51030</v>
      </c>
      <c r="B29139" s="815">
        <f t="shared" si="1897"/>
        <v>260</v>
      </c>
      <c r="C29139" s="815">
        <f t="shared" si="1898"/>
        <v>106</v>
      </c>
      <c r="D29139" s="815">
        <f t="shared" si="1899"/>
        <v>86</v>
      </c>
      <c r="E29139" s="815">
        <v>2039</v>
      </c>
    </row>
    <row r="29140" spans="1:5">
      <c r="A29140" s="816">
        <f t="shared" si="1896"/>
        <v>51031</v>
      </c>
      <c r="B29140" s="815">
        <f t="shared" si="1897"/>
        <v>261</v>
      </c>
      <c r="C29140" s="815">
        <f t="shared" si="1898"/>
        <v>105</v>
      </c>
      <c r="D29140" s="815">
        <f t="shared" si="1899"/>
        <v>85</v>
      </c>
      <c r="E29140" s="815">
        <v>2039</v>
      </c>
    </row>
    <row r="29141" spans="1:5">
      <c r="A29141" s="816">
        <f t="shared" si="1896"/>
        <v>51032</v>
      </c>
      <c r="B29141" s="815">
        <f t="shared" si="1897"/>
        <v>262</v>
      </c>
      <c r="C29141" s="815">
        <f t="shared" si="1898"/>
        <v>104</v>
      </c>
      <c r="D29141" s="815">
        <f t="shared" si="1899"/>
        <v>84</v>
      </c>
      <c r="E29141" s="815">
        <v>2039</v>
      </c>
    </row>
    <row r="29142" spans="1:5">
      <c r="A29142" s="816">
        <f t="shared" si="1896"/>
        <v>51033</v>
      </c>
      <c r="B29142" s="815">
        <f t="shared" si="1897"/>
        <v>263</v>
      </c>
      <c r="C29142" s="815">
        <f t="shared" si="1898"/>
        <v>103</v>
      </c>
      <c r="D29142" s="815">
        <f t="shared" si="1899"/>
        <v>83</v>
      </c>
      <c r="E29142" s="815">
        <v>2039</v>
      </c>
    </row>
    <row r="29143" spans="1:5">
      <c r="A29143" s="816">
        <f t="shared" si="1896"/>
        <v>51034</v>
      </c>
      <c r="B29143" s="815">
        <f t="shared" si="1897"/>
        <v>264</v>
      </c>
      <c r="C29143" s="815">
        <f t="shared" si="1898"/>
        <v>102</v>
      </c>
      <c r="D29143" s="815">
        <f t="shared" si="1899"/>
        <v>82</v>
      </c>
      <c r="E29143" s="815">
        <v>2039</v>
      </c>
    </row>
    <row r="29144" spans="1:5">
      <c r="A29144" s="816">
        <f t="shared" si="1896"/>
        <v>51035</v>
      </c>
      <c r="B29144" s="815">
        <f t="shared" si="1897"/>
        <v>265</v>
      </c>
      <c r="C29144" s="815">
        <f t="shared" si="1898"/>
        <v>101</v>
      </c>
      <c r="D29144" s="815">
        <f t="shared" si="1899"/>
        <v>81</v>
      </c>
      <c r="E29144" s="815">
        <v>2039</v>
      </c>
    </row>
    <row r="29145" spans="1:5">
      <c r="A29145" s="816">
        <f t="shared" si="1896"/>
        <v>51036</v>
      </c>
      <c r="B29145" s="815">
        <f t="shared" si="1897"/>
        <v>266</v>
      </c>
      <c r="C29145" s="815">
        <f t="shared" si="1898"/>
        <v>100</v>
      </c>
      <c r="D29145" s="815">
        <f t="shared" si="1899"/>
        <v>80</v>
      </c>
      <c r="E29145" s="815">
        <v>2039</v>
      </c>
    </row>
    <row r="29146" spans="1:5">
      <c r="A29146" s="816">
        <f t="shared" si="1896"/>
        <v>51037</v>
      </c>
      <c r="B29146" s="815">
        <f t="shared" si="1897"/>
        <v>267</v>
      </c>
      <c r="C29146" s="815">
        <f t="shared" si="1898"/>
        <v>99</v>
      </c>
      <c r="D29146" s="815">
        <f t="shared" si="1899"/>
        <v>79</v>
      </c>
      <c r="E29146" s="815">
        <v>2039</v>
      </c>
    </row>
    <row r="29147" spans="1:5">
      <c r="A29147" s="816">
        <f t="shared" si="1896"/>
        <v>51038</v>
      </c>
      <c r="B29147" s="815">
        <f t="shared" si="1897"/>
        <v>268</v>
      </c>
      <c r="C29147" s="815">
        <f t="shared" si="1898"/>
        <v>98</v>
      </c>
      <c r="D29147" s="815">
        <f t="shared" si="1899"/>
        <v>78</v>
      </c>
      <c r="E29147" s="815">
        <v>2039</v>
      </c>
    </row>
    <row r="29148" spans="1:5">
      <c r="A29148" s="816">
        <f t="shared" si="1896"/>
        <v>51039</v>
      </c>
      <c r="B29148" s="815">
        <f t="shared" si="1897"/>
        <v>269</v>
      </c>
      <c r="C29148" s="815">
        <f t="shared" si="1898"/>
        <v>97</v>
      </c>
      <c r="D29148" s="815">
        <f t="shared" si="1899"/>
        <v>77</v>
      </c>
      <c r="E29148" s="815">
        <v>2039</v>
      </c>
    </row>
    <row r="29149" spans="1:5">
      <c r="A29149" s="816">
        <f t="shared" si="1896"/>
        <v>51040</v>
      </c>
      <c r="B29149" s="815">
        <f t="shared" si="1897"/>
        <v>270</v>
      </c>
      <c r="C29149" s="815">
        <f t="shared" si="1898"/>
        <v>96</v>
      </c>
      <c r="D29149" s="815">
        <f t="shared" si="1899"/>
        <v>76</v>
      </c>
      <c r="E29149" s="815">
        <v>2039</v>
      </c>
    </row>
    <row r="29150" spans="1:5">
      <c r="A29150" s="816">
        <f t="shared" si="1896"/>
        <v>51041</v>
      </c>
      <c r="B29150" s="815">
        <f t="shared" si="1897"/>
        <v>271</v>
      </c>
      <c r="C29150" s="815">
        <f t="shared" si="1898"/>
        <v>95</v>
      </c>
      <c r="D29150" s="815">
        <f t="shared" si="1899"/>
        <v>75</v>
      </c>
      <c r="E29150" s="815">
        <v>2039</v>
      </c>
    </row>
    <row r="29151" spans="1:5">
      <c r="A29151" s="816">
        <f t="shared" si="1896"/>
        <v>51042</v>
      </c>
      <c r="B29151" s="815">
        <f t="shared" si="1897"/>
        <v>272</v>
      </c>
      <c r="C29151" s="815">
        <f t="shared" si="1898"/>
        <v>94</v>
      </c>
      <c r="D29151" s="815">
        <f t="shared" si="1899"/>
        <v>74</v>
      </c>
      <c r="E29151" s="815">
        <v>2039</v>
      </c>
    </row>
    <row r="29152" spans="1:5">
      <c r="A29152" s="816">
        <f t="shared" si="1896"/>
        <v>51043</v>
      </c>
      <c r="B29152" s="815">
        <f t="shared" si="1897"/>
        <v>273</v>
      </c>
      <c r="C29152" s="815">
        <f t="shared" si="1898"/>
        <v>93</v>
      </c>
      <c r="D29152" s="815">
        <f t="shared" si="1899"/>
        <v>73</v>
      </c>
      <c r="E29152" s="815">
        <v>2039</v>
      </c>
    </row>
    <row r="29153" spans="1:5">
      <c r="A29153" s="816">
        <f t="shared" si="1896"/>
        <v>51044</v>
      </c>
      <c r="B29153" s="815">
        <f t="shared" si="1897"/>
        <v>274</v>
      </c>
      <c r="C29153" s="815">
        <f t="shared" si="1898"/>
        <v>92</v>
      </c>
      <c r="D29153" s="815">
        <f t="shared" si="1899"/>
        <v>72</v>
      </c>
      <c r="E29153" s="815">
        <v>2039</v>
      </c>
    </row>
    <row r="29154" spans="1:5">
      <c r="A29154" s="816">
        <f t="shared" si="1896"/>
        <v>51045</v>
      </c>
      <c r="B29154" s="815">
        <f t="shared" si="1897"/>
        <v>275</v>
      </c>
      <c r="C29154" s="815">
        <f t="shared" si="1898"/>
        <v>91</v>
      </c>
      <c r="D29154" s="815">
        <f t="shared" si="1899"/>
        <v>71</v>
      </c>
      <c r="E29154" s="815">
        <v>2039</v>
      </c>
    </row>
    <row r="29155" spans="1:5">
      <c r="A29155" s="816">
        <f t="shared" si="1896"/>
        <v>51046</v>
      </c>
      <c r="B29155" s="815">
        <f t="shared" si="1897"/>
        <v>276</v>
      </c>
      <c r="C29155" s="815">
        <f t="shared" si="1898"/>
        <v>90</v>
      </c>
      <c r="D29155" s="815">
        <f t="shared" si="1899"/>
        <v>70</v>
      </c>
      <c r="E29155" s="815">
        <v>2039</v>
      </c>
    </row>
    <row r="29156" spans="1:5">
      <c r="A29156" s="816">
        <f t="shared" si="1896"/>
        <v>51047</v>
      </c>
      <c r="B29156" s="815">
        <f t="shared" si="1897"/>
        <v>277</v>
      </c>
      <c r="C29156" s="815">
        <f t="shared" si="1898"/>
        <v>89</v>
      </c>
      <c r="D29156" s="815">
        <f t="shared" si="1899"/>
        <v>69</v>
      </c>
      <c r="E29156" s="815">
        <v>2039</v>
      </c>
    </row>
    <row r="29157" spans="1:5">
      <c r="A29157" s="816">
        <f t="shared" si="1896"/>
        <v>51048</v>
      </c>
      <c r="B29157" s="815">
        <f t="shared" si="1897"/>
        <v>278</v>
      </c>
      <c r="C29157" s="815">
        <f t="shared" si="1898"/>
        <v>88</v>
      </c>
      <c r="D29157" s="815">
        <f t="shared" si="1899"/>
        <v>68</v>
      </c>
      <c r="E29157" s="815">
        <v>2039</v>
      </c>
    </row>
    <row r="29158" spans="1:5">
      <c r="A29158" s="816">
        <f t="shared" si="1896"/>
        <v>51049</v>
      </c>
      <c r="B29158" s="815">
        <f t="shared" si="1897"/>
        <v>279</v>
      </c>
      <c r="C29158" s="815">
        <f t="shared" si="1898"/>
        <v>87</v>
      </c>
      <c r="D29158" s="815">
        <f t="shared" si="1899"/>
        <v>67</v>
      </c>
      <c r="E29158" s="815">
        <v>2039</v>
      </c>
    </row>
    <row r="29159" spans="1:5">
      <c r="A29159" s="816">
        <f t="shared" si="1896"/>
        <v>51050</v>
      </c>
      <c r="B29159" s="815">
        <f t="shared" si="1897"/>
        <v>280</v>
      </c>
      <c r="C29159" s="815">
        <f t="shared" si="1898"/>
        <v>86</v>
      </c>
      <c r="D29159" s="815">
        <f t="shared" si="1899"/>
        <v>66</v>
      </c>
      <c r="E29159" s="815">
        <v>2039</v>
      </c>
    </row>
    <row r="29160" spans="1:5">
      <c r="A29160" s="816">
        <f t="shared" si="1896"/>
        <v>51051</v>
      </c>
      <c r="B29160" s="815">
        <f t="shared" si="1897"/>
        <v>281</v>
      </c>
      <c r="C29160" s="815">
        <f t="shared" si="1898"/>
        <v>85</v>
      </c>
      <c r="D29160" s="815">
        <f t="shared" si="1899"/>
        <v>65</v>
      </c>
      <c r="E29160" s="815">
        <v>2039</v>
      </c>
    </row>
    <row r="29161" spans="1:5">
      <c r="A29161" s="816">
        <f t="shared" si="1896"/>
        <v>51052</v>
      </c>
      <c r="B29161" s="815">
        <f t="shared" si="1897"/>
        <v>282</v>
      </c>
      <c r="C29161" s="815">
        <f t="shared" si="1898"/>
        <v>84</v>
      </c>
      <c r="D29161" s="815">
        <f t="shared" si="1899"/>
        <v>64</v>
      </c>
      <c r="E29161" s="815">
        <v>2039</v>
      </c>
    </row>
    <row r="29162" spans="1:5">
      <c r="A29162" s="816">
        <f t="shared" si="1896"/>
        <v>51053</v>
      </c>
      <c r="B29162" s="815">
        <f t="shared" si="1897"/>
        <v>283</v>
      </c>
      <c r="C29162" s="815">
        <f t="shared" si="1898"/>
        <v>83</v>
      </c>
      <c r="D29162" s="815">
        <f t="shared" si="1899"/>
        <v>63</v>
      </c>
      <c r="E29162" s="815">
        <v>2039</v>
      </c>
    </row>
    <row r="29163" spans="1:5">
      <c r="A29163" s="816">
        <f t="shared" si="1896"/>
        <v>51054</v>
      </c>
      <c r="B29163" s="815">
        <f t="shared" si="1897"/>
        <v>284</v>
      </c>
      <c r="C29163" s="815">
        <f t="shared" si="1898"/>
        <v>82</v>
      </c>
      <c r="D29163" s="815">
        <f t="shared" si="1899"/>
        <v>62</v>
      </c>
      <c r="E29163" s="815">
        <v>2039</v>
      </c>
    </row>
    <row r="29164" spans="1:5">
      <c r="A29164" s="816">
        <f t="shared" si="1896"/>
        <v>51055</v>
      </c>
      <c r="B29164" s="815">
        <f t="shared" si="1897"/>
        <v>285</v>
      </c>
      <c r="C29164" s="815">
        <f t="shared" si="1898"/>
        <v>81</v>
      </c>
      <c r="D29164" s="815">
        <f t="shared" si="1899"/>
        <v>61</v>
      </c>
      <c r="E29164" s="815">
        <v>2039</v>
      </c>
    </row>
    <row r="29165" spans="1:5">
      <c r="A29165" s="816">
        <f t="shared" si="1896"/>
        <v>51056</v>
      </c>
      <c r="B29165" s="815">
        <f t="shared" si="1897"/>
        <v>286</v>
      </c>
      <c r="C29165" s="815">
        <f t="shared" si="1898"/>
        <v>80</v>
      </c>
      <c r="D29165" s="815">
        <f t="shared" si="1899"/>
        <v>60</v>
      </c>
      <c r="E29165" s="815">
        <v>2039</v>
      </c>
    </row>
    <row r="29166" spans="1:5">
      <c r="A29166" s="816">
        <f t="shared" si="1896"/>
        <v>51057</v>
      </c>
      <c r="B29166" s="815">
        <f t="shared" si="1897"/>
        <v>287</v>
      </c>
      <c r="C29166" s="815">
        <f t="shared" si="1898"/>
        <v>79</v>
      </c>
      <c r="D29166" s="815">
        <f t="shared" si="1899"/>
        <v>59</v>
      </c>
      <c r="E29166" s="815">
        <v>2039</v>
      </c>
    </row>
    <row r="29167" spans="1:5">
      <c r="A29167" s="816">
        <f t="shared" si="1896"/>
        <v>51058</v>
      </c>
      <c r="B29167" s="815">
        <f t="shared" si="1897"/>
        <v>288</v>
      </c>
      <c r="C29167" s="815">
        <f t="shared" si="1898"/>
        <v>78</v>
      </c>
      <c r="D29167" s="815">
        <f t="shared" si="1899"/>
        <v>58</v>
      </c>
      <c r="E29167" s="815">
        <v>2039</v>
      </c>
    </row>
    <row r="29168" spans="1:5">
      <c r="A29168" s="816">
        <f t="shared" si="1896"/>
        <v>51059</v>
      </c>
      <c r="B29168" s="815">
        <f t="shared" si="1897"/>
        <v>289</v>
      </c>
      <c r="C29168" s="815">
        <f t="shared" si="1898"/>
        <v>77</v>
      </c>
      <c r="D29168" s="815">
        <f t="shared" si="1899"/>
        <v>57</v>
      </c>
      <c r="E29168" s="815">
        <v>2039</v>
      </c>
    </row>
    <row r="29169" spans="1:5">
      <c r="A29169" s="816">
        <f t="shared" si="1896"/>
        <v>51060</v>
      </c>
      <c r="B29169" s="815">
        <f t="shared" si="1897"/>
        <v>290</v>
      </c>
      <c r="C29169" s="815">
        <f t="shared" si="1898"/>
        <v>76</v>
      </c>
      <c r="D29169" s="815">
        <f t="shared" si="1899"/>
        <v>56</v>
      </c>
      <c r="E29169" s="815">
        <v>2039</v>
      </c>
    </row>
    <row r="29170" spans="1:5">
      <c r="A29170" s="816">
        <f t="shared" si="1896"/>
        <v>51061</v>
      </c>
      <c r="B29170" s="815">
        <f t="shared" si="1897"/>
        <v>291</v>
      </c>
      <c r="C29170" s="815">
        <f t="shared" si="1898"/>
        <v>75</v>
      </c>
      <c r="D29170" s="815">
        <f t="shared" si="1899"/>
        <v>55</v>
      </c>
      <c r="E29170" s="815">
        <v>2039</v>
      </c>
    </row>
    <row r="29171" spans="1:5">
      <c r="A29171" s="816">
        <f t="shared" ref="A29171:A29234" si="1900">A29170+1</f>
        <v>51062</v>
      </c>
      <c r="B29171" s="815">
        <f t="shared" si="1897"/>
        <v>292</v>
      </c>
      <c r="C29171" s="815">
        <f t="shared" si="1898"/>
        <v>74</v>
      </c>
      <c r="D29171" s="815">
        <f t="shared" si="1899"/>
        <v>54</v>
      </c>
      <c r="E29171" s="815">
        <v>2039</v>
      </c>
    </row>
    <row r="29172" spans="1:5">
      <c r="A29172" s="816">
        <f t="shared" si="1900"/>
        <v>51063</v>
      </c>
      <c r="B29172" s="815">
        <f t="shared" si="1897"/>
        <v>293</v>
      </c>
      <c r="C29172" s="815">
        <f t="shared" si="1898"/>
        <v>73</v>
      </c>
      <c r="D29172" s="815">
        <f t="shared" si="1899"/>
        <v>53</v>
      </c>
      <c r="E29172" s="815">
        <v>2039</v>
      </c>
    </row>
    <row r="29173" spans="1:5">
      <c r="A29173" s="816">
        <f t="shared" si="1900"/>
        <v>51064</v>
      </c>
      <c r="B29173" s="815">
        <f t="shared" si="1897"/>
        <v>294</v>
      </c>
      <c r="C29173" s="815">
        <f t="shared" si="1898"/>
        <v>72</v>
      </c>
      <c r="D29173" s="815">
        <f t="shared" si="1899"/>
        <v>52</v>
      </c>
      <c r="E29173" s="815">
        <v>2039</v>
      </c>
    </row>
    <row r="29174" spans="1:5">
      <c r="A29174" s="816">
        <f t="shared" si="1900"/>
        <v>51065</v>
      </c>
      <c r="B29174" s="815">
        <f t="shared" si="1897"/>
        <v>295</v>
      </c>
      <c r="C29174" s="815">
        <f t="shared" si="1898"/>
        <v>71</v>
      </c>
      <c r="D29174" s="815">
        <f t="shared" si="1899"/>
        <v>51</v>
      </c>
      <c r="E29174" s="815">
        <v>2039</v>
      </c>
    </row>
    <row r="29175" spans="1:5">
      <c r="A29175" s="816">
        <f t="shared" si="1900"/>
        <v>51066</v>
      </c>
      <c r="B29175" s="815">
        <f t="shared" si="1897"/>
        <v>296</v>
      </c>
      <c r="C29175" s="815">
        <f t="shared" si="1898"/>
        <v>70</v>
      </c>
      <c r="D29175" s="815">
        <f t="shared" si="1899"/>
        <v>50</v>
      </c>
      <c r="E29175" s="815">
        <v>2039</v>
      </c>
    </row>
    <row r="29176" spans="1:5">
      <c r="A29176" s="816">
        <f t="shared" si="1900"/>
        <v>51067</v>
      </c>
      <c r="B29176" s="815">
        <f t="shared" si="1897"/>
        <v>297</v>
      </c>
      <c r="C29176" s="815">
        <f t="shared" si="1898"/>
        <v>69</v>
      </c>
      <c r="D29176" s="815">
        <f t="shared" si="1899"/>
        <v>49</v>
      </c>
      <c r="E29176" s="815">
        <v>2039</v>
      </c>
    </row>
    <row r="29177" spans="1:5">
      <c r="A29177" s="816">
        <f t="shared" si="1900"/>
        <v>51068</v>
      </c>
      <c r="B29177" s="815">
        <f t="shared" si="1897"/>
        <v>298</v>
      </c>
      <c r="C29177" s="815">
        <f t="shared" si="1898"/>
        <v>68</v>
      </c>
      <c r="D29177" s="815">
        <f t="shared" si="1899"/>
        <v>48</v>
      </c>
      <c r="E29177" s="815">
        <v>2039</v>
      </c>
    </row>
    <row r="29178" spans="1:5">
      <c r="A29178" s="816">
        <f t="shared" si="1900"/>
        <v>51069</v>
      </c>
      <c r="B29178" s="815">
        <f t="shared" si="1897"/>
        <v>299</v>
      </c>
      <c r="C29178" s="815">
        <f t="shared" si="1898"/>
        <v>67</v>
      </c>
      <c r="D29178" s="815">
        <f t="shared" si="1899"/>
        <v>47</v>
      </c>
      <c r="E29178" s="815">
        <v>2039</v>
      </c>
    </row>
    <row r="29179" spans="1:5">
      <c r="A29179" s="816">
        <f t="shared" si="1900"/>
        <v>51070</v>
      </c>
      <c r="B29179" s="815">
        <f t="shared" si="1897"/>
        <v>300</v>
      </c>
      <c r="C29179" s="815">
        <f t="shared" si="1898"/>
        <v>66</v>
      </c>
      <c r="D29179" s="815">
        <f t="shared" si="1899"/>
        <v>46</v>
      </c>
      <c r="E29179" s="815">
        <v>2039</v>
      </c>
    </row>
    <row r="29180" spans="1:5">
      <c r="A29180" s="816">
        <f t="shared" si="1900"/>
        <v>51071</v>
      </c>
      <c r="B29180" s="815">
        <f t="shared" si="1897"/>
        <v>301</v>
      </c>
      <c r="C29180" s="815">
        <f t="shared" si="1898"/>
        <v>65</v>
      </c>
      <c r="D29180" s="815">
        <f t="shared" si="1899"/>
        <v>45</v>
      </c>
      <c r="E29180" s="815">
        <v>2039</v>
      </c>
    </row>
    <row r="29181" spans="1:5">
      <c r="A29181" s="816">
        <f t="shared" si="1900"/>
        <v>51072</v>
      </c>
      <c r="B29181" s="815">
        <f t="shared" ref="B29181:B29244" si="1901">B29180+1</f>
        <v>302</v>
      </c>
      <c r="C29181" s="815">
        <f t="shared" ref="C29181:C29244" si="1902">C29180-1</f>
        <v>64</v>
      </c>
      <c r="D29181" s="815">
        <f t="shared" ref="D29181:D29224" si="1903">D29180-1</f>
        <v>44</v>
      </c>
      <c r="E29181" s="815">
        <v>2039</v>
      </c>
    </row>
    <row r="29182" spans="1:5">
      <c r="A29182" s="816">
        <f t="shared" si="1900"/>
        <v>51073</v>
      </c>
      <c r="B29182" s="815">
        <f t="shared" si="1901"/>
        <v>303</v>
      </c>
      <c r="C29182" s="815">
        <f t="shared" si="1902"/>
        <v>63</v>
      </c>
      <c r="D29182" s="815">
        <f t="shared" si="1903"/>
        <v>43</v>
      </c>
      <c r="E29182" s="815">
        <v>2039</v>
      </c>
    </row>
    <row r="29183" spans="1:5">
      <c r="A29183" s="816">
        <f t="shared" si="1900"/>
        <v>51074</v>
      </c>
      <c r="B29183" s="815">
        <f t="shared" si="1901"/>
        <v>304</v>
      </c>
      <c r="C29183" s="815">
        <f t="shared" si="1902"/>
        <v>62</v>
      </c>
      <c r="D29183" s="815">
        <f t="shared" si="1903"/>
        <v>42</v>
      </c>
      <c r="E29183" s="815">
        <v>2039</v>
      </c>
    </row>
    <row r="29184" spans="1:5">
      <c r="A29184" s="816">
        <f t="shared" si="1900"/>
        <v>51075</v>
      </c>
      <c r="B29184" s="815">
        <f t="shared" si="1901"/>
        <v>305</v>
      </c>
      <c r="C29184" s="815">
        <f t="shared" si="1902"/>
        <v>61</v>
      </c>
      <c r="D29184" s="815">
        <f t="shared" si="1903"/>
        <v>41</v>
      </c>
      <c r="E29184" s="815">
        <v>2039</v>
      </c>
    </row>
    <row r="29185" spans="1:5">
      <c r="A29185" s="816">
        <f t="shared" si="1900"/>
        <v>51076</v>
      </c>
      <c r="B29185" s="815">
        <f t="shared" si="1901"/>
        <v>306</v>
      </c>
      <c r="C29185" s="815">
        <f t="shared" si="1902"/>
        <v>60</v>
      </c>
      <c r="D29185" s="815">
        <f t="shared" si="1903"/>
        <v>40</v>
      </c>
      <c r="E29185" s="815">
        <v>2039</v>
      </c>
    </row>
    <row r="29186" spans="1:5">
      <c r="A29186" s="816">
        <f t="shared" si="1900"/>
        <v>51077</v>
      </c>
      <c r="B29186" s="815">
        <f t="shared" si="1901"/>
        <v>307</v>
      </c>
      <c r="C29186" s="815">
        <f t="shared" si="1902"/>
        <v>59</v>
      </c>
      <c r="D29186" s="815">
        <f t="shared" si="1903"/>
        <v>39</v>
      </c>
      <c r="E29186" s="815">
        <v>2039</v>
      </c>
    </row>
    <row r="29187" spans="1:5">
      <c r="A29187" s="816">
        <f t="shared" si="1900"/>
        <v>51078</v>
      </c>
      <c r="B29187" s="815">
        <f t="shared" si="1901"/>
        <v>308</v>
      </c>
      <c r="C29187" s="815">
        <f t="shared" si="1902"/>
        <v>58</v>
      </c>
      <c r="D29187" s="815">
        <f t="shared" si="1903"/>
        <v>38</v>
      </c>
      <c r="E29187" s="815">
        <v>2039</v>
      </c>
    </row>
    <row r="29188" spans="1:5">
      <c r="A29188" s="816">
        <f t="shared" si="1900"/>
        <v>51079</v>
      </c>
      <c r="B29188" s="815">
        <f t="shared" si="1901"/>
        <v>309</v>
      </c>
      <c r="C29188" s="815">
        <f t="shared" si="1902"/>
        <v>57</v>
      </c>
      <c r="D29188" s="815">
        <f t="shared" si="1903"/>
        <v>37</v>
      </c>
      <c r="E29188" s="815">
        <v>2039</v>
      </c>
    </row>
    <row r="29189" spans="1:5">
      <c r="A29189" s="816">
        <f t="shared" si="1900"/>
        <v>51080</v>
      </c>
      <c r="B29189" s="815">
        <f t="shared" si="1901"/>
        <v>310</v>
      </c>
      <c r="C29189" s="815">
        <f t="shared" si="1902"/>
        <v>56</v>
      </c>
      <c r="D29189" s="815">
        <f t="shared" si="1903"/>
        <v>36</v>
      </c>
      <c r="E29189" s="815">
        <v>2039</v>
      </c>
    </row>
    <row r="29190" spans="1:5">
      <c r="A29190" s="816">
        <f t="shared" si="1900"/>
        <v>51081</v>
      </c>
      <c r="B29190" s="815">
        <f t="shared" si="1901"/>
        <v>311</v>
      </c>
      <c r="C29190" s="815">
        <f t="shared" si="1902"/>
        <v>55</v>
      </c>
      <c r="D29190" s="815">
        <f t="shared" si="1903"/>
        <v>35</v>
      </c>
      <c r="E29190" s="815">
        <v>2039</v>
      </c>
    </row>
    <row r="29191" spans="1:5">
      <c r="A29191" s="816">
        <f t="shared" si="1900"/>
        <v>51082</v>
      </c>
      <c r="B29191" s="815">
        <f t="shared" si="1901"/>
        <v>312</v>
      </c>
      <c r="C29191" s="815">
        <f t="shared" si="1902"/>
        <v>54</v>
      </c>
      <c r="D29191" s="815">
        <f t="shared" si="1903"/>
        <v>34</v>
      </c>
      <c r="E29191" s="815">
        <v>2039</v>
      </c>
    </row>
    <row r="29192" spans="1:5">
      <c r="A29192" s="816">
        <f t="shared" si="1900"/>
        <v>51083</v>
      </c>
      <c r="B29192" s="815">
        <f t="shared" si="1901"/>
        <v>313</v>
      </c>
      <c r="C29192" s="815">
        <f t="shared" si="1902"/>
        <v>53</v>
      </c>
      <c r="D29192" s="815">
        <f t="shared" si="1903"/>
        <v>33</v>
      </c>
      <c r="E29192" s="815">
        <v>2039</v>
      </c>
    </row>
    <row r="29193" spans="1:5">
      <c r="A29193" s="816">
        <f t="shared" si="1900"/>
        <v>51084</v>
      </c>
      <c r="B29193" s="815">
        <f t="shared" si="1901"/>
        <v>314</v>
      </c>
      <c r="C29193" s="815">
        <f t="shared" si="1902"/>
        <v>52</v>
      </c>
      <c r="D29193" s="815">
        <f t="shared" si="1903"/>
        <v>32</v>
      </c>
      <c r="E29193" s="815">
        <v>2039</v>
      </c>
    </row>
    <row r="29194" spans="1:5">
      <c r="A29194" s="816">
        <f t="shared" si="1900"/>
        <v>51085</v>
      </c>
      <c r="B29194" s="815">
        <f t="shared" si="1901"/>
        <v>315</v>
      </c>
      <c r="C29194" s="815">
        <f t="shared" si="1902"/>
        <v>51</v>
      </c>
      <c r="D29194" s="815">
        <f t="shared" si="1903"/>
        <v>31</v>
      </c>
      <c r="E29194" s="815">
        <v>2039</v>
      </c>
    </row>
    <row r="29195" spans="1:5">
      <c r="A29195" s="816">
        <f t="shared" si="1900"/>
        <v>51086</v>
      </c>
      <c r="B29195" s="815">
        <f t="shared" si="1901"/>
        <v>316</v>
      </c>
      <c r="C29195" s="815">
        <f t="shared" si="1902"/>
        <v>50</v>
      </c>
      <c r="D29195" s="815">
        <f t="shared" si="1903"/>
        <v>30</v>
      </c>
      <c r="E29195" s="815">
        <v>2039</v>
      </c>
    </row>
    <row r="29196" spans="1:5">
      <c r="A29196" s="816">
        <f t="shared" si="1900"/>
        <v>51087</v>
      </c>
      <c r="B29196" s="815">
        <f t="shared" si="1901"/>
        <v>317</v>
      </c>
      <c r="C29196" s="815">
        <f t="shared" si="1902"/>
        <v>49</v>
      </c>
      <c r="D29196" s="815">
        <f t="shared" si="1903"/>
        <v>29</v>
      </c>
      <c r="E29196" s="815">
        <v>2039</v>
      </c>
    </row>
    <row r="29197" spans="1:5">
      <c r="A29197" s="816">
        <f t="shared" si="1900"/>
        <v>51088</v>
      </c>
      <c r="B29197" s="815">
        <f t="shared" si="1901"/>
        <v>318</v>
      </c>
      <c r="C29197" s="815">
        <f t="shared" si="1902"/>
        <v>48</v>
      </c>
      <c r="D29197" s="815">
        <f t="shared" si="1903"/>
        <v>28</v>
      </c>
      <c r="E29197" s="815">
        <v>2039</v>
      </c>
    </row>
    <row r="29198" spans="1:5">
      <c r="A29198" s="816">
        <f t="shared" si="1900"/>
        <v>51089</v>
      </c>
      <c r="B29198" s="815">
        <f t="shared" si="1901"/>
        <v>319</v>
      </c>
      <c r="C29198" s="815">
        <f t="shared" si="1902"/>
        <v>47</v>
      </c>
      <c r="D29198" s="815">
        <f t="shared" si="1903"/>
        <v>27</v>
      </c>
      <c r="E29198" s="815">
        <v>2039</v>
      </c>
    </row>
    <row r="29199" spans="1:5">
      <c r="A29199" s="816">
        <f t="shared" si="1900"/>
        <v>51090</v>
      </c>
      <c r="B29199" s="815">
        <f t="shared" si="1901"/>
        <v>320</v>
      </c>
      <c r="C29199" s="815">
        <f t="shared" si="1902"/>
        <v>46</v>
      </c>
      <c r="D29199" s="815">
        <f t="shared" si="1903"/>
        <v>26</v>
      </c>
      <c r="E29199" s="815">
        <v>2039</v>
      </c>
    </row>
    <row r="29200" spans="1:5">
      <c r="A29200" s="816">
        <f t="shared" si="1900"/>
        <v>51091</v>
      </c>
      <c r="B29200" s="815">
        <f t="shared" si="1901"/>
        <v>321</v>
      </c>
      <c r="C29200" s="815">
        <f t="shared" si="1902"/>
        <v>45</v>
      </c>
      <c r="D29200" s="815">
        <f t="shared" si="1903"/>
        <v>25</v>
      </c>
      <c r="E29200" s="815">
        <v>2039</v>
      </c>
    </row>
    <row r="29201" spans="1:5">
      <c r="A29201" s="816">
        <f t="shared" si="1900"/>
        <v>51092</v>
      </c>
      <c r="B29201" s="815">
        <f t="shared" si="1901"/>
        <v>322</v>
      </c>
      <c r="C29201" s="815">
        <f t="shared" si="1902"/>
        <v>44</v>
      </c>
      <c r="D29201" s="815">
        <f t="shared" si="1903"/>
        <v>24</v>
      </c>
      <c r="E29201" s="815">
        <v>2039</v>
      </c>
    </row>
    <row r="29202" spans="1:5">
      <c r="A29202" s="816">
        <f t="shared" si="1900"/>
        <v>51093</v>
      </c>
      <c r="B29202" s="815">
        <f t="shared" si="1901"/>
        <v>323</v>
      </c>
      <c r="C29202" s="815">
        <f t="shared" si="1902"/>
        <v>43</v>
      </c>
      <c r="D29202" s="815">
        <f t="shared" si="1903"/>
        <v>23</v>
      </c>
      <c r="E29202" s="815">
        <v>2039</v>
      </c>
    </row>
    <row r="29203" spans="1:5">
      <c r="A29203" s="816">
        <f t="shared" si="1900"/>
        <v>51094</v>
      </c>
      <c r="B29203" s="815">
        <f t="shared" si="1901"/>
        <v>324</v>
      </c>
      <c r="C29203" s="815">
        <f t="shared" si="1902"/>
        <v>42</v>
      </c>
      <c r="D29203" s="815">
        <f t="shared" si="1903"/>
        <v>22</v>
      </c>
      <c r="E29203" s="815">
        <v>2039</v>
      </c>
    </row>
    <row r="29204" spans="1:5">
      <c r="A29204" s="816">
        <f t="shared" si="1900"/>
        <v>51095</v>
      </c>
      <c r="B29204" s="815">
        <f t="shared" si="1901"/>
        <v>325</v>
      </c>
      <c r="C29204" s="815">
        <f t="shared" si="1902"/>
        <v>41</v>
      </c>
      <c r="D29204" s="815">
        <f t="shared" si="1903"/>
        <v>21</v>
      </c>
      <c r="E29204" s="815">
        <v>2039</v>
      </c>
    </row>
    <row r="29205" spans="1:5">
      <c r="A29205" s="816">
        <f t="shared" si="1900"/>
        <v>51096</v>
      </c>
      <c r="B29205" s="815">
        <f t="shared" si="1901"/>
        <v>326</v>
      </c>
      <c r="C29205" s="815">
        <f t="shared" si="1902"/>
        <v>40</v>
      </c>
      <c r="D29205" s="815">
        <f t="shared" si="1903"/>
        <v>20</v>
      </c>
      <c r="E29205" s="815">
        <v>2039</v>
      </c>
    </row>
    <row r="29206" spans="1:5">
      <c r="A29206" s="816">
        <f t="shared" si="1900"/>
        <v>51097</v>
      </c>
      <c r="B29206" s="815">
        <f t="shared" si="1901"/>
        <v>327</v>
      </c>
      <c r="C29206" s="815">
        <f t="shared" si="1902"/>
        <v>39</v>
      </c>
      <c r="D29206" s="815">
        <f t="shared" si="1903"/>
        <v>19</v>
      </c>
      <c r="E29206" s="815">
        <v>2039</v>
      </c>
    </row>
    <row r="29207" spans="1:5">
      <c r="A29207" s="816">
        <f t="shared" si="1900"/>
        <v>51098</v>
      </c>
      <c r="B29207" s="815">
        <f t="shared" si="1901"/>
        <v>328</v>
      </c>
      <c r="C29207" s="815">
        <f t="shared" si="1902"/>
        <v>38</v>
      </c>
      <c r="D29207" s="815">
        <f t="shared" si="1903"/>
        <v>18</v>
      </c>
      <c r="E29207" s="815">
        <v>2039</v>
      </c>
    </row>
    <row r="29208" spans="1:5">
      <c r="A29208" s="816">
        <f t="shared" si="1900"/>
        <v>51099</v>
      </c>
      <c r="B29208" s="815">
        <f t="shared" si="1901"/>
        <v>329</v>
      </c>
      <c r="C29208" s="815">
        <f t="shared" si="1902"/>
        <v>37</v>
      </c>
      <c r="D29208" s="815">
        <f t="shared" si="1903"/>
        <v>17</v>
      </c>
      <c r="E29208" s="815">
        <v>2039</v>
      </c>
    </row>
    <row r="29209" spans="1:5">
      <c r="A29209" s="816">
        <f t="shared" si="1900"/>
        <v>51100</v>
      </c>
      <c r="B29209" s="815">
        <f t="shared" si="1901"/>
        <v>330</v>
      </c>
      <c r="C29209" s="815">
        <f t="shared" si="1902"/>
        <v>36</v>
      </c>
      <c r="D29209" s="815">
        <f t="shared" si="1903"/>
        <v>16</v>
      </c>
      <c r="E29209" s="815">
        <v>2039</v>
      </c>
    </row>
    <row r="29210" spans="1:5">
      <c r="A29210" s="816">
        <f t="shared" si="1900"/>
        <v>51101</v>
      </c>
      <c r="B29210" s="815">
        <f t="shared" si="1901"/>
        <v>331</v>
      </c>
      <c r="C29210" s="815">
        <f t="shared" si="1902"/>
        <v>35</v>
      </c>
      <c r="D29210" s="815">
        <f t="shared" si="1903"/>
        <v>15</v>
      </c>
      <c r="E29210" s="815">
        <v>2039</v>
      </c>
    </row>
    <row r="29211" spans="1:5">
      <c r="A29211" s="816">
        <f t="shared" si="1900"/>
        <v>51102</v>
      </c>
      <c r="B29211" s="815">
        <f t="shared" si="1901"/>
        <v>332</v>
      </c>
      <c r="C29211" s="815">
        <f t="shared" si="1902"/>
        <v>34</v>
      </c>
      <c r="D29211" s="815">
        <f t="shared" si="1903"/>
        <v>14</v>
      </c>
      <c r="E29211" s="815">
        <v>2039</v>
      </c>
    </row>
    <row r="29212" spans="1:5">
      <c r="A29212" s="816">
        <f t="shared" si="1900"/>
        <v>51103</v>
      </c>
      <c r="B29212" s="815">
        <f t="shared" si="1901"/>
        <v>333</v>
      </c>
      <c r="C29212" s="815">
        <f t="shared" si="1902"/>
        <v>33</v>
      </c>
      <c r="D29212" s="815">
        <f t="shared" si="1903"/>
        <v>13</v>
      </c>
      <c r="E29212" s="815">
        <v>2039</v>
      </c>
    </row>
    <row r="29213" spans="1:5">
      <c r="A29213" s="816">
        <f t="shared" si="1900"/>
        <v>51104</v>
      </c>
      <c r="B29213" s="815">
        <f t="shared" si="1901"/>
        <v>334</v>
      </c>
      <c r="C29213" s="815">
        <f t="shared" si="1902"/>
        <v>32</v>
      </c>
      <c r="D29213" s="815">
        <f t="shared" si="1903"/>
        <v>12</v>
      </c>
      <c r="E29213" s="815">
        <v>2039</v>
      </c>
    </row>
    <row r="29214" spans="1:5">
      <c r="A29214" s="816">
        <f t="shared" si="1900"/>
        <v>51105</v>
      </c>
      <c r="B29214" s="815">
        <f t="shared" si="1901"/>
        <v>335</v>
      </c>
      <c r="C29214" s="815">
        <f t="shared" si="1902"/>
        <v>31</v>
      </c>
      <c r="D29214" s="815">
        <f t="shared" si="1903"/>
        <v>11</v>
      </c>
      <c r="E29214" s="815">
        <v>2039</v>
      </c>
    </row>
    <row r="29215" spans="1:5">
      <c r="A29215" s="816">
        <f t="shared" si="1900"/>
        <v>51106</v>
      </c>
      <c r="B29215" s="815">
        <f t="shared" si="1901"/>
        <v>336</v>
      </c>
      <c r="C29215" s="815">
        <f t="shared" si="1902"/>
        <v>30</v>
      </c>
      <c r="D29215" s="815">
        <f t="shared" si="1903"/>
        <v>10</v>
      </c>
      <c r="E29215" s="815">
        <v>2039</v>
      </c>
    </row>
    <row r="29216" spans="1:5">
      <c r="A29216" s="816">
        <f t="shared" si="1900"/>
        <v>51107</v>
      </c>
      <c r="B29216" s="815">
        <f t="shared" si="1901"/>
        <v>337</v>
      </c>
      <c r="C29216" s="815">
        <f t="shared" si="1902"/>
        <v>29</v>
      </c>
      <c r="D29216" s="815">
        <f t="shared" si="1903"/>
        <v>9</v>
      </c>
      <c r="E29216" s="815">
        <v>2039</v>
      </c>
    </row>
    <row r="29217" spans="1:5">
      <c r="A29217" s="816">
        <f t="shared" si="1900"/>
        <v>51108</v>
      </c>
      <c r="B29217" s="815">
        <f t="shared" si="1901"/>
        <v>338</v>
      </c>
      <c r="C29217" s="815">
        <f t="shared" si="1902"/>
        <v>28</v>
      </c>
      <c r="D29217" s="815">
        <f t="shared" si="1903"/>
        <v>8</v>
      </c>
      <c r="E29217" s="815">
        <v>2039</v>
      </c>
    </row>
    <row r="29218" spans="1:5">
      <c r="A29218" s="816">
        <f t="shared" si="1900"/>
        <v>51109</v>
      </c>
      <c r="B29218" s="815">
        <f t="shared" si="1901"/>
        <v>339</v>
      </c>
      <c r="C29218" s="815">
        <f t="shared" si="1902"/>
        <v>27</v>
      </c>
      <c r="D29218" s="815">
        <f t="shared" si="1903"/>
        <v>7</v>
      </c>
      <c r="E29218" s="815">
        <v>2039</v>
      </c>
    </row>
    <row r="29219" spans="1:5">
      <c r="A29219" s="816">
        <f t="shared" si="1900"/>
        <v>51110</v>
      </c>
      <c r="B29219" s="815">
        <f t="shared" si="1901"/>
        <v>340</v>
      </c>
      <c r="C29219" s="815">
        <f t="shared" si="1902"/>
        <v>26</v>
      </c>
      <c r="D29219" s="815">
        <f t="shared" si="1903"/>
        <v>6</v>
      </c>
      <c r="E29219" s="815">
        <v>2039</v>
      </c>
    </row>
    <row r="29220" spans="1:5">
      <c r="A29220" s="816">
        <f t="shared" si="1900"/>
        <v>51111</v>
      </c>
      <c r="B29220" s="815">
        <f t="shared" si="1901"/>
        <v>341</v>
      </c>
      <c r="C29220" s="815">
        <f t="shared" si="1902"/>
        <v>25</v>
      </c>
      <c r="D29220" s="815">
        <f t="shared" si="1903"/>
        <v>5</v>
      </c>
      <c r="E29220" s="815">
        <v>2039</v>
      </c>
    </row>
    <row r="29221" spans="1:5">
      <c r="A29221" s="816">
        <f t="shared" si="1900"/>
        <v>51112</v>
      </c>
      <c r="B29221" s="815">
        <f t="shared" si="1901"/>
        <v>342</v>
      </c>
      <c r="C29221" s="815">
        <f t="shared" si="1902"/>
        <v>24</v>
      </c>
      <c r="D29221" s="815">
        <f t="shared" si="1903"/>
        <v>4</v>
      </c>
      <c r="E29221" s="815">
        <v>2039</v>
      </c>
    </row>
    <row r="29222" spans="1:5">
      <c r="A29222" s="816">
        <f t="shared" si="1900"/>
        <v>51113</v>
      </c>
      <c r="B29222" s="815">
        <f t="shared" si="1901"/>
        <v>343</v>
      </c>
      <c r="C29222" s="815">
        <f t="shared" si="1902"/>
        <v>23</v>
      </c>
      <c r="D29222" s="815">
        <f t="shared" si="1903"/>
        <v>3</v>
      </c>
      <c r="E29222" s="815">
        <v>2039</v>
      </c>
    </row>
    <row r="29223" spans="1:5">
      <c r="A29223" s="816">
        <f t="shared" si="1900"/>
        <v>51114</v>
      </c>
      <c r="B29223" s="815">
        <f t="shared" si="1901"/>
        <v>344</v>
      </c>
      <c r="C29223" s="815">
        <f t="shared" si="1902"/>
        <v>22</v>
      </c>
      <c r="D29223" s="815">
        <f t="shared" si="1903"/>
        <v>2</v>
      </c>
      <c r="E29223" s="815">
        <v>2039</v>
      </c>
    </row>
    <row r="29224" spans="1:5">
      <c r="A29224" s="816">
        <f t="shared" si="1900"/>
        <v>51115</v>
      </c>
      <c r="B29224" s="815">
        <f t="shared" si="1901"/>
        <v>345</v>
      </c>
      <c r="C29224" s="815">
        <f t="shared" si="1902"/>
        <v>21</v>
      </c>
      <c r="D29224" s="815">
        <f t="shared" si="1903"/>
        <v>1</v>
      </c>
      <c r="E29224" s="815">
        <v>2039</v>
      </c>
    </row>
    <row r="29225" spans="1:5">
      <c r="A29225" s="816">
        <f t="shared" si="1900"/>
        <v>51116</v>
      </c>
      <c r="B29225" s="815">
        <f t="shared" si="1901"/>
        <v>346</v>
      </c>
      <c r="C29225" s="815">
        <f t="shared" si="1902"/>
        <v>20</v>
      </c>
      <c r="D29225" s="815">
        <v>365</v>
      </c>
      <c r="E29225" s="815">
        <v>2039</v>
      </c>
    </row>
    <row r="29226" spans="1:5">
      <c r="A29226" s="816">
        <f t="shared" si="1900"/>
        <v>51117</v>
      </c>
      <c r="B29226" s="815">
        <f t="shared" si="1901"/>
        <v>347</v>
      </c>
      <c r="C29226" s="815">
        <f t="shared" si="1902"/>
        <v>19</v>
      </c>
      <c r="D29226" s="815">
        <f t="shared" ref="D29226:D29289" si="1904">D29225-1</f>
        <v>364</v>
      </c>
      <c r="E29226" s="815">
        <v>2039</v>
      </c>
    </row>
    <row r="29227" spans="1:5">
      <c r="A29227" s="816">
        <f t="shared" si="1900"/>
        <v>51118</v>
      </c>
      <c r="B29227" s="815">
        <f t="shared" si="1901"/>
        <v>348</v>
      </c>
      <c r="C29227" s="815">
        <f t="shared" si="1902"/>
        <v>18</v>
      </c>
      <c r="D29227" s="815">
        <f t="shared" si="1904"/>
        <v>363</v>
      </c>
      <c r="E29227" s="815">
        <v>2039</v>
      </c>
    </row>
    <row r="29228" spans="1:5">
      <c r="A29228" s="816">
        <f t="shared" si="1900"/>
        <v>51119</v>
      </c>
      <c r="B29228" s="815">
        <f t="shared" si="1901"/>
        <v>349</v>
      </c>
      <c r="C29228" s="815">
        <f t="shared" si="1902"/>
        <v>17</v>
      </c>
      <c r="D29228" s="815">
        <f t="shared" si="1904"/>
        <v>362</v>
      </c>
      <c r="E29228" s="815">
        <v>2039</v>
      </c>
    </row>
    <row r="29229" spans="1:5">
      <c r="A29229" s="816">
        <f t="shared" si="1900"/>
        <v>51120</v>
      </c>
      <c r="B29229" s="815">
        <f t="shared" si="1901"/>
        <v>350</v>
      </c>
      <c r="C29229" s="815">
        <f t="shared" si="1902"/>
        <v>16</v>
      </c>
      <c r="D29229" s="815">
        <f t="shared" si="1904"/>
        <v>361</v>
      </c>
      <c r="E29229" s="815">
        <v>2039</v>
      </c>
    </row>
    <row r="29230" spans="1:5">
      <c r="A29230" s="816">
        <f t="shared" si="1900"/>
        <v>51121</v>
      </c>
      <c r="B29230" s="815">
        <f t="shared" si="1901"/>
        <v>351</v>
      </c>
      <c r="C29230" s="815">
        <f t="shared" si="1902"/>
        <v>15</v>
      </c>
      <c r="D29230" s="815">
        <f t="shared" si="1904"/>
        <v>360</v>
      </c>
      <c r="E29230" s="815">
        <v>2039</v>
      </c>
    </row>
    <row r="29231" spans="1:5">
      <c r="A29231" s="816">
        <f t="shared" si="1900"/>
        <v>51122</v>
      </c>
      <c r="B29231" s="815">
        <f t="shared" si="1901"/>
        <v>352</v>
      </c>
      <c r="C29231" s="815">
        <f t="shared" si="1902"/>
        <v>14</v>
      </c>
      <c r="D29231" s="815">
        <f t="shared" si="1904"/>
        <v>359</v>
      </c>
      <c r="E29231" s="815">
        <v>2039</v>
      </c>
    </row>
    <row r="29232" spans="1:5">
      <c r="A29232" s="816">
        <f t="shared" si="1900"/>
        <v>51123</v>
      </c>
      <c r="B29232" s="815">
        <f t="shared" si="1901"/>
        <v>353</v>
      </c>
      <c r="C29232" s="815">
        <f t="shared" si="1902"/>
        <v>13</v>
      </c>
      <c r="D29232" s="815">
        <f t="shared" si="1904"/>
        <v>358</v>
      </c>
      <c r="E29232" s="815">
        <v>2039</v>
      </c>
    </row>
    <row r="29233" spans="1:5">
      <c r="A29233" s="816">
        <f t="shared" si="1900"/>
        <v>51124</v>
      </c>
      <c r="B29233" s="815">
        <f t="shared" si="1901"/>
        <v>354</v>
      </c>
      <c r="C29233" s="815">
        <f t="shared" si="1902"/>
        <v>12</v>
      </c>
      <c r="D29233" s="815">
        <f t="shared" si="1904"/>
        <v>357</v>
      </c>
      <c r="E29233" s="815">
        <v>2039</v>
      </c>
    </row>
    <row r="29234" spans="1:5">
      <c r="A29234" s="816">
        <f t="shared" si="1900"/>
        <v>51125</v>
      </c>
      <c r="B29234" s="815">
        <f t="shared" si="1901"/>
        <v>355</v>
      </c>
      <c r="C29234" s="815">
        <f t="shared" si="1902"/>
        <v>11</v>
      </c>
      <c r="D29234" s="815">
        <f t="shared" si="1904"/>
        <v>356</v>
      </c>
      <c r="E29234" s="815">
        <v>2039</v>
      </c>
    </row>
    <row r="29235" spans="1:5">
      <c r="A29235" s="816">
        <f t="shared" ref="A29235:B29298" si="1905">A29234+1</f>
        <v>51126</v>
      </c>
      <c r="B29235" s="815">
        <f t="shared" si="1901"/>
        <v>356</v>
      </c>
      <c r="C29235" s="815">
        <f t="shared" si="1902"/>
        <v>10</v>
      </c>
      <c r="D29235" s="815">
        <f t="shared" si="1904"/>
        <v>355</v>
      </c>
      <c r="E29235" s="815">
        <v>2039</v>
      </c>
    </row>
    <row r="29236" spans="1:5">
      <c r="A29236" s="816">
        <f t="shared" si="1905"/>
        <v>51127</v>
      </c>
      <c r="B29236" s="815">
        <f t="shared" si="1901"/>
        <v>357</v>
      </c>
      <c r="C29236" s="815">
        <f t="shared" si="1902"/>
        <v>9</v>
      </c>
      <c r="D29236" s="815">
        <f t="shared" si="1904"/>
        <v>354</v>
      </c>
      <c r="E29236" s="815">
        <v>2039</v>
      </c>
    </row>
    <row r="29237" spans="1:5">
      <c r="A29237" s="816">
        <f t="shared" si="1905"/>
        <v>51128</v>
      </c>
      <c r="B29237" s="815">
        <f t="shared" si="1901"/>
        <v>358</v>
      </c>
      <c r="C29237" s="815">
        <f t="shared" si="1902"/>
        <v>8</v>
      </c>
      <c r="D29237" s="815">
        <f t="shared" si="1904"/>
        <v>353</v>
      </c>
      <c r="E29237" s="815">
        <v>2039</v>
      </c>
    </row>
    <row r="29238" spans="1:5">
      <c r="A29238" s="816">
        <f t="shared" si="1905"/>
        <v>51129</v>
      </c>
      <c r="B29238" s="815">
        <f t="shared" si="1901"/>
        <v>359</v>
      </c>
      <c r="C29238" s="815">
        <f t="shared" si="1902"/>
        <v>7</v>
      </c>
      <c r="D29238" s="815">
        <f t="shared" si="1904"/>
        <v>352</v>
      </c>
      <c r="E29238" s="815">
        <v>2039</v>
      </c>
    </row>
    <row r="29239" spans="1:5">
      <c r="A29239" s="816">
        <f t="shared" si="1905"/>
        <v>51130</v>
      </c>
      <c r="B29239" s="815">
        <f t="shared" si="1901"/>
        <v>360</v>
      </c>
      <c r="C29239" s="815">
        <f t="shared" si="1902"/>
        <v>6</v>
      </c>
      <c r="D29239" s="815">
        <f t="shared" si="1904"/>
        <v>351</v>
      </c>
      <c r="E29239" s="815">
        <v>2039</v>
      </c>
    </row>
    <row r="29240" spans="1:5">
      <c r="A29240" s="816">
        <f t="shared" si="1905"/>
        <v>51131</v>
      </c>
      <c r="B29240" s="815">
        <f t="shared" si="1901"/>
        <v>361</v>
      </c>
      <c r="C29240" s="815">
        <f t="shared" si="1902"/>
        <v>5</v>
      </c>
      <c r="D29240" s="815">
        <f t="shared" si="1904"/>
        <v>350</v>
      </c>
      <c r="E29240" s="815">
        <v>2039</v>
      </c>
    </row>
    <row r="29241" spans="1:5">
      <c r="A29241" s="816">
        <f t="shared" si="1905"/>
        <v>51132</v>
      </c>
      <c r="B29241" s="815">
        <f t="shared" si="1901"/>
        <v>362</v>
      </c>
      <c r="C29241" s="815">
        <f t="shared" si="1902"/>
        <v>4</v>
      </c>
      <c r="D29241" s="815">
        <f t="shared" si="1904"/>
        <v>349</v>
      </c>
      <c r="E29241" s="815">
        <v>2039</v>
      </c>
    </row>
    <row r="29242" spans="1:5">
      <c r="A29242" s="816">
        <f t="shared" si="1905"/>
        <v>51133</v>
      </c>
      <c r="B29242" s="815">
        <f t="shared" si="1901"/>
        <v>363</v>
      </c>
      <c r="C29242" s="815">
        <f t="shared" si="1902"/>
        <v>3</v>
      </c>
      <c r="D29242" s="815">
        <f t="shared" si="1904"/>
        <v>348</v>
      </c>
      <c r="E29242" s="815">
        <v>2039</v>
      </c>
    </row>
    <row r="29243" spans="1:5">
      <c r="A29243" s="816">
        <f t="shared" si="1905"/>
        <v>51134</v>
      </c>
      <c r="B29243" s="815">
        <f t="shared" si="1901"/>
        <v>364</v>
      </c>
      <c r="C29243" s="815">
        <f t="shared" si="1902"/>
        <v>2</v>
      </c>
      <c r="D29243" s="815">
        <f t="shared" si="1904"/>
        <v>347</v>
      </c>
      <c r="E29243" s="815">
        <v>2039</v>
      </c>
    </row>
    <row r="29244" spans="1:5">
      <c r="A29244" s="816">
        <f t="shared" si="1905"/>
        <v>51135</v>
      </c>
      <c r="B29244" s="815">
        <f t="shared" si="1901"/>
        <v>365</v>
      </c>
      <c r="C29244" s="815">
        <f t="shared" si="1902"/>
        <v>1</v>
      </c>
      <c r="D29244" s="815">
        <f t="shared" si="1904"/>
        <v>346</v>
      </c>
      <c r="E29244" s="815">
        <v>2039</v>
      </c>
    </row>
    <row r="29245" spans="1:5">
      <c r="A29245" s="816">
        <f t="shared" si="1905"/>
        <v>51136</v>
      </c>
      <c r="B29245" s="815">
        <v>1</v>
      </c>
      <c r="C29245" s="815">
        <v>366</v>
      </c>
      <c r="D29245" s="815">
        <f t="shared" si="1904"/>
        <v>345</v>
      </c>
      <c r="E29245" s="815">
        <v>2040</v>
      </c>
    </row>
    <row r="29246" spans="1:5">
      <c r="A29246" s="816">
        <f t="shared" si="1905"/>
        <v>51137</v>
      </c>
      <c r="B29246" s="815">
        <f t="shared" si="1905"/>
        <v>2</v>
      </c>
      <c r="C29246" s="815">
        <f t="shared" ref="C29246:C29289" si="1906">C29245-1</f>
        <v>365</v>
      </c>
      <c r="D29246" s="815">
        <f t="shared" si="1904"/>
        <v>344</v>
      </c>
      <c r="E29246" s="815">
        <v>2040</v>
      </c>
    </row>
    <row r="29247" spans="1:5">
      <c r="A29247" s="816">
        <f t="shared" si="1905"/>
        <v>51138</v>
      </c>
      <c r="B29247" s="815">
        <f t="shared" ref="B29247:B29289" si="1907">B29246+1</f>
        <v>3</v>
      </c>
      <c r="C29247" s="815">
        <f t="shared" si="1906"/>
        <v>364</v>
      </c>
      <c r="D29247" s="815">
        <f t="shared" si="1904"/>
        <v>343</v>
      </c>
      <c r="E29247" s="815">
        <v>2040</v>
      </c>
    </row>
    <row r="29248" spans="1:5">
      <c r="A29248" s="816">
        <f t="shared" si="1905"/>
        <v>51139</v>
      </c>
      <c r="B29248" s="815">
        <f t="shared" si="1907"/>
        <v>4</v>
      </c>
      <c r="C29248" s="815">
        <f t="shared" si="1906"/>
        <v>363</v>
      </c>
      <c r="D29248" s="815">
        <f t="shared" si="1904"/>
        <v>342</v>
      </c>
      <c r="E29248" s="815">
        <v>2040</v>
      </c>
    </row>
    <row r="29249" spans="1:5">
      <c r="A29249" s="816">
        <f t="shared" si="1905"/>
        <v>51140</v>
      </c>
      <c r="B29249" s="815">
        <f t="shared" si="1907"/>
        <v>5</v>
      </c>
      <c r="C29249" s="815">
        <f t="shared" si="1906"/>
        <v>362</v>
      </c>
      <c r="D29249" s="815">
        <f t="shared" si="1904"/>
        <v>341</v>
      </c>
      <c r="E29249" s="815">
        <v>2040</v>
      </c>
    </row>
    <row r="29250" spans="1:5">
      <c r="A29250" s="816">
        <f t="shared" si="1905"/>
        <v>51141</v>
      </c>
      <c r="B29250" s="815">
        <f t="shared" si="1907"/>
        <v>6</v>
      </c>
      <c r="C29250" s="815">
        <f t="shared" si="1906"/>
        <v>361</v>
      </c>
      <c r="D29250" s="815">
        <f t="shared" si="1904"/>
        <v>340</v>
      </c>
      <c r="E29250" s="815">
        <v>2040</v>
      </c>
    </row>
    <row r="29251" spans="1:5">
      <c r="A29251" s="816">
        <f t="shared" si="1905"/>
        <v>51142</v>
      </c>
      <c r="B29251" s="815">
        <f t="shared" si="1907"/>
        <v>7</v>
      </c>
      <c r="C29251" s="815">
        <f t="shared" si="1906"/>
        <v>360</v>
      </c>
      <c r="D29251" s="815">
        <f t="shared" si="1904"/>
        <v>339</v>
      </c>
      <c r="E29251" s="815">
        <v>2040</v>
      </c>
    </row>
    <row r="29252" spans="1:5">
      <c r="A29252" s="816">
        <f t="shared" si="1905"/>
        <v>51143</v>
      </c>
      <c r="B29252" s="815">
        <f t="shared" si="1907"/>
        <v>8</v>
      </c>
      <c r="C29252" s="815">
        <f t="shared" si="1906"/>
        <v>359</v>
      </c>
      <c r="D29252" s="815">
        <f t="shared" si="1904"/>
        <v>338</v>
      </c>
      <c r="E29252" s="815">
        <v>2040</v>
      </c>
    </row>
    <row r="29253" spans="1:5">
      <c r="A29253" s="816">
        <f t="shared" si="1905"/>
        <v>51144</v>
      </c>
      <c r="B29253" s="815">
        <f t="shared" si="1907"/>
        <v>9</v>
      </c>
      <c r="C29253" s="815">
        <f t="shared" si="1906"/>
        <v>358</v>
      </c>
      <c r="D29253" s="815">
        <f t="shared" si="1904"/>
        <v>337</v>
      </c>
      <c r="E29253" s="815">
        <v>2040</v>
      </c>
    </row>
    <row r="29254" spans="1:5">
      <c r="A29254" s="816">
        <f t="shared" si="1905"/>
        <v>51145</v>
      </c>
      <c r="B29254" s="815">
        <f t="shared" si="1907"/>
        <v>10</v>
      </c>
      <c r="C29254" s="815">
        <f t="shared" si="1906"/>
        <v>357</v>
      </c>
      <c r="D29254" s="815">
        <f t="shared" si="1904"/>
        <v>336</v>
      </c>
      <c r="E29254" s="815">
        <v>2040</v>
      </c>
    </row>
    <row r="29255" spans="1:5">
      <c r="A29255" s="816">
        <f t="shared" si="1905"/>
        <v>51146</v>
      </c>
      <c r="B29255" s="815">
        <f t="shared" si="1907"/>
        <v>11</v>
      </c>
      <c r="C29255" s="815">
        <f t="shared" si="1906"/>
        <v>356</v>
      </c>
      <c r="D29255" s="815">
        <f t="shared" si="1904"/>
        <v>335</v>
      </c>
      <c r="E29255" s="815">
        <v>2040</v>
      </c>
    </row>
    <row r="29256" spans="1:5">
      <c r="A29256" s="816">
        <f t="shared" si="1905"/>
        <v>51147</v>
      </c>
      <c r="B29256" s="815">
        <f t="shared" si="1907"/>
        <v>12</v>
      </c>
      <c r="C29256" s="815">
        <f t="shared" si="1906"/>
        <v>355</v>
      </c>
      <c r="D29256" s="815">
        <f t="shared" si="1904"/>
        <v>334</v>
      </c>
      <c r="E29256" s="815">
        <v>2040</v>
      </c>
    </row>
    <row r="29257" spans="1:5">
      <c r="A29257" s="816">
        <f t="shared" si="1905"/>
        <v>51148</v>
      </c>
      <c r="B29257" s="815">
        <f t="shared" si="1907"/>
        <v>13</v>
      </c>
      <c r="C29257" s="815">
        <f t="shared" si="1906"/>
        <v>354</v>
      </c>
      <c r="D29257" s="815">
        <f t="shared" si="1904"/>
        <v>333</v>
      </c>
      <c r="E29257" s="815">
        <v>2040</v>
      </c>
    </row>
    <row r="29258" spans="1:5">
      <c r="A29258" s="816">
        <f t="shared" si="1905"/>
        <v>51149</v>
      </c>
      <c r="B29258" s="815">
        <f t="shared" si="1907"/>
        <v>14</v>
      </c>
      <c r="C29258" s="815">
        <f t="shared" si="1906"/>
        <v>353</v>
      </c>
      <c r="D29258" s="815">
        <f t="shared" si="1904"/>
        <v>332</v>
      </c>
      <c r="E29258" s="815">
        <v>2040</v>
      </c>
    </row>
    <row r="29259" spans="1:5">
      <c r="A29259" s="816">
        <f t="shared" si="1905"/>
        <v>51150</v>
      </c>
      <c r="B29259" s="815">
        <f t="shared" si="1907"/>
        <v>15</v>
      </c>
      <c r="C29259" s="815">
        <f t="shared" si="1906"/>
        <v>352</v>
      </c>
      <c r="D29259" s="815">
        <f t="shared" si="1904"/>
        <v>331</v>
      </c>
      <c r="E29259" s="815">
        <v>2040</v>
      </c>
    </row>
    <row r="29260" spans="1:5">
      <c r="A29260" s="816">
        <f t="shared" si="1905"/>
        <v>51151</v>
      </c>
      <c r="B29260" s="815">
        <f t="shared" si="1907"/>
        <v>16</v>
      </c>
      <c r="C29260" s="815">
        <f t="shared" si="1906"/>
        <v>351</v>
      </c>
      <c r="D29260" s="815">
        <f t="shared" si="1904"/>
        <v>330</v>
      </c>
      <c r="E29260" s="815">
        <v>2040</v>
      </c>
    </row>
    <row r="29261" spans="1:5">
      <c r="A29261" s="816">
        <f t="shared" si="1905"/>
        <v>51152</v>
      </c>
      <c r="B29261" s="815">
        <f t="shared" si="1907"/>
        <v>17</v>
      </c>
      <c r="C29261" s="815">
        <f t="shared" si="1906"/>
        <v>350</v>
      </c>
      <c r="D29261" s="815">
        <f t="shared" si="1904"/>
        <v>329</v>
      </c>
      <c r="E29261" s="815">
        <v>2040</v>
      </c>
    </row>
    <row r="29262" spans="1:5">
      <c r="A29262" s="816">
        <f t="shared" si="1905"/>
        <v>51153</v>
      </c>
      <c r="B29262" s="815">
        <f t="shared" si="1907"/>
        <v>18</v>
      </c>
      <c r="C29262" s="815">
        <f t="shared" si="1906"/>
        <v>349</v>
      </c>
      <c r="D29262" s="815">
        <f t="shared" si="1904"/>
        <v>328</v>
      </c>
      <c r="E29262" s="815">
        <v>2040</v>
      </c>
    </row>
    <row r="29263" spans="1:5">
      <c r="A29263" s="816">
        <f t="shared" si="1905"/>
        <v>51154</v>
      </c>
      <c r="B29263" s="815">
        <f t="shared" si="1907"/>
        <v>19</v>
      </c>
      <c r="C29263" s="815">
        <f t="shared" si="1906"/>
        <v>348</v>
      </c>
      <c r="D29263" s="815">
        <f t="shared" si="1904"/>
        <v>327</v>
      </c>
      <c r="E29263" s="815">
        <v>2040</v>
      </c>
    </row>
    <row r="29264" spans="1:5">
      <c r="A29264" s="816">
        <f t="shared" si="1905"/>
        <v>51155</v>
      </c>
      <c r="B29264" s="815">
        <f t="shared" si="1907"/>
        <v>20</v>
      </c>
      <c r="C29264" s="815">
        <f t="shared" si="1906"/>
        <v>347</v>
      </c>
      <c r="D29264" s="815">
        <f t="shared" si="1904"/>
        <v>326</v>
      </c>
      <c r="E29264" s="815">
        <v>2040</v>
      </c>
    </row>
    <row r="29265" spans="1:5">
      <c r="A29265" s="816">
        <f t="shared" si="1905"/>
        <v>51156</v>
      </c>
      <c r="B29265" s="815">
        <f t="shared" si="1907"/>
        <v>21</v>
      </c>
      <c r="C29265" s="815">
        <f t="shared" si="1906"/>
        <v>346</v>
      </c>
      <c r="D29265" s="815">
        <f t="shared" si="1904"/>
        <v>325</v>
      </c>
      <c r="E29265" s="815">
        <v>2040</v>
      </c>
    </row>
    <row r="29266" spans="1:5">
      <c r="A29266" s="816">
        <f t="shared" si="1905"/>
        <v>51157</v>
      </c>
      <c r="B29266" s="815">
        <f t="shared" si="1907"/>
        <v>22</v>
      </c>
      <c r="C29266" s="815">
        <f t="shared" si="1906"/>
        <v>345</v>
      </c>
      <c r="D29266" s="815">
        <f t="shared" si="1904"/>
        <v>324</v>
      </c>
      <c r="E29266" s="815">
        <v>2040</v>
      </c>
    </row>
    <row r="29267" spans="1:5">
      <c r="A29267" s="816">
        <f t="shared" si="1905"/>
        <v>51158</v>
      </c>
      <c r="B29267" s="815">
        <f t="shared" si="1907"/>
        <v>23</v>
      </c>
      <c r="C29267" s="815">
        <f t="shared" si="1906"/>
        <v>344</v>
      </c>
      <c r="D29267" s="815">
        <f t="shared" si="1904"/>
        <v>323</v>
      </c>
      <c r="E29267" s="815">
        <v>2040</v>
      </c>
    </row>
    <row r="29268" spans="1:5">
      <c r="A29268" s="816">
        <f t="shared" si="1905"/>
        <v>51159</v>
      </c>
      <c r="B29268" s="815">
        <f t="shared" si="1907"/>
        <v>24</v>
      </c>
      <c r="C29268" s="815">
        <f t="shared" si="1906"/>
        <v>343</v>
      </c>
      <c r="D29268" s="815">
        <f t="shared" si="1904"/>
        <v>322</v>
      </c>
      <c r="E29268" s="815">
        <v>2040</v>
      </c>
    </row>
    <row r="29269" spans="1:5">
      <c r="A29269" s="816">
        <f t="shared" si="1905"/>
        <v>51160</v>
      </c>
      <c r="B29269" s="815">
        <f t="shared" si="1907"/>
        <v>25</v>
      </c>
      <c r="C29269" s="815">
        <f t="shared" si="1906"/>
        <v>342</v>
      </c>
      <c r="D29269" s="815">
        <f t="shared" si="1904"/>
        <v>321</v>
      </c>
      <c r="E29269" s="815">
        <v>2040</v>
      </c>
    </row>
    <row r="29270" spans="1:5">
      <c r="A29270" s="816">
        <f t="shared" si="1905"/>
        <v>51161</v>
      </c>
      <c r="B29270" s="815">
        <f t="shared" si="1907"/>
        <v>26</v>
      </c>
      <c r="C29270" s="815">
        <f t="shared" si="1906"/>
        <v>341</v>
      </c>
      <c r="D29270" s="815">
        <f t="shared" si="1904"/>
        <v>320</v>
      </c>
      <c r="E29270" s="815">
        <v>2040</v>
      </c>
    </row>
    <row r="29271" spans="1:5">
      <c r="A29271" s="816">
        <f t="shared" si="1905"/>
        <v>51162</v>
      </c>
      <c r="B29271" s="815">
        <f t="shared" si="1907"/>
        <v>27</v>
      </c>
      <c r="C29271" s="815">
        <f t="shared" si="1906"/>
        <v>340</v>
      </c>
      <c r="D29271" s="815">
        <f t="shared" si="1904"/>
        <v>319</v>
      </c>
      <c r="E29271" s="815">
        <v>2040</v>
      </c>
    </row>
    <row r="29272" spans="1:5">
      <c r="A29272" s="816">
        <f t="shared" si="1905"/>
        <v>51163</v>
      </c>
      <c r="B29272" s="815">
        <f t="shared" si="1907"/>
        <v>28</v>
      </c>
      <c r="C29272" s="815">
        <f t="shared" si="1906"/>
        <v>339</v>
      </c>
      <c r="D29272" s="815">
        <f t="shared" si="1904"/>
        <v>318</v>
      </c>
      <c r="E29272" s="815">
        <v>2040</v>
      </c>
    </row>
    <row r="29273" spans="1:5">
      <c r="A29273" s="816">
        <f t="shared" si="1905"/>
        <v>51164</v>
      </c>
      <c r="B29273" s="815">
        <f t="shared" si="1907"/>
        <v>29</v>
      </c>
      <c r="C29273" s="815">
        <f t="shared" si="1906"/>
        <v>338</v>
      </c>
      <c r="D29273" s="815">
        <f t="shared" si="1904"/>
        <v>317</v>
      </c>
      <c r="E29273" s="815">
        <v>2040</v>
      </c>
    </row>
    <row r="29274" spans="1:5">
      <c r="A29274" s="816">
        <f t="shared" si="1905"/>
        <v>51165</v>
      </c>
      <c r="B29274" s="815">
        <f t="shared" si="1907"/>
        <v>30</v>
      </c>
      <c r="C29274" s="815">
        <f t="shared" si="1906"/>
        <v>337</v>
      </c>
      <c r="D29274" s="815">
        <f t="shared" si="1904"/>
        <v>316</v>
      </c>
      <c r="E29274" s="815">
        <v>2040</v>
      </c>
    </row>
    <row r="29275" spans="1:5">
      <c r="A29275" s="816">
        <f t="shared" si="1905"/>
        <v>51166</v>
      </c>
      <c r="B29275" s="815">
        <f t="shared" si="1907"/>
        <v>31</v>
      </c>
      <c r="C29275" s="815">
        <f t="shared" si="1906"/>
        <v>336</v>
      </c>
      <c r="D29275" s="815">
        <f t="shared" si="1904"/>
        <v>315</v>
      </c>
      <c r="E29275" s="815">
        <v>2040</v>
      </c>
    </row>
    <row r="29276" spans="1:5">
      <c r="A29276" s="816">
        <f t="shared" si="1905"/>
        <v>51167</v>
      </c>
      <c r="B29276" s="815">
        <f t="shared" si="1907"/>
        <v>32</v>
      </c>
      <c r="C29276" s="815">
        <f t="shared" si="1906"/>
        <v>335</v>
      </c>
      <c r="D29276" s="815">
        <f t="shared" si="1904"/>
        <v>314</v>
      </c>
      <c r="E29276" s="815">
        <v>2040</v>
      </c>
    </row>
    <row r="29277" spans="1:5">
      <c r="A29277" s="816">
        <f t="shared" si="1905"/>
        <v>51168</v>
      </c>
      <c r="B29277" s="815">
        <f t="shared" si="1907"/>
        <v>33</v>
      </c>
      <c r="C29277" s="815">
        <f t="shared" si="1906"/>
        <v>334</v>
      </c>
      <c r="D29277" s="815">
        <f t="shared" si="1904"/>
        <v>313</v>
      </c>
      <c r="E29277" s="815">
        <v>2040</v>
      </c>
    </row>
    <row r="29278" spans="1:5">
      <c r="A29278" s="816">
        <f t="shared" si="1905"/>
        <v>51169</v>
      </c>
      <c r="B29278" s="815">
        <f t="shared" si="1907"/>
        <v>34</v>
      </c>
      <c r="C29278" s="815">
        <f t="shared" si="1906"/>
        <v>333</v>
      </c>
      <c r="D29278" s="815">
        <f t="shared" si="1904"/>
        <v>312</v>
      </c>
      <c r="E29278" s="815">
        <v>2040</v>
      </c>
    </row>
    <row r="29279" spans="1:5">
      <c r="A29279" s="816">
        <f t="shared" si="1905"/>
        <v>51170</v>
      </c>
      <c r="B29279" s="815">
        <f t="shared" si="1907"/>
        <v>35</v>
      </c>
      <c r="C29279" s="815">
        <f t="shared" si="1906"/>
        <v>332</v>
      </c>
      <c r="D29279" s="815">
        <f t="shared" si="1904"/>
        <v>311</v>
      </c>
      <c r="E29279" s="815">
        <v>2040</v>
      </c>
    </row>
    <row r="29280" spans="1:5">
      <c r="A29280" s="816">
        <f t="shared" si="1905"/>
        <v>51171</v>
      </c>
      <c r="B29280" s="815">
        <f t="shared" si="1907"/>
        <v>36</v>
      </c>
      <c r="C29280" s="815">
        <f t="shared" si="1906"/>
        <v>331</v>
      </c>
      <c r="D29280" s="815">
        <f t="shared" si="1904"/>
        <v>310</v>
      </c>
      <c r="E29280" s="815">
        <v>2040</v>
      </c>
    </row>
    <row r="29281" spans="1:5">
      <c r="A29281" s="816">
        <f t="shared" si="1905"/>
        <v>51172</v>
      </c>
      <c r="B29281" s="815">
        <f t="shared" si="1907"/>
        <v>37</v>
      </c>
      <c r="C29281" s="815">
        <f t="shared" si="1906"/>
        <v>330</v>
      </c>
      <c r="D29281" s="815">
        <f t="shared" si="1904"/>
        <v>309</v>
      </c>
      <c r="E29281" s="815">
        <v>2040</v>
      </c>
    </row>
    <row r="29282" spans="1:5">
      <c r="A29282" s="816">
        <f t="shared" si="1905"/>
        <v>51173</v>
      </c>
      <c r="B29282" s="815">
        <f t="shared" si="1907"/>
        <v>38</v>
      </c>
      <c r="C29282" s="815">
        <f t="shared" si="1906"/>
        <v>329</v>
      </c>
      <c r="D29282" s="815">
        <f t="shared" si="1904"/>
        <v>308</v>
      </c>
      <c r="E29282" s="815">
        <v>2040</v>
      </c>
    </row>
    <row r="29283" spans="1:5">
      <c r="A29283" s="816">
        <f t="shared" si="1905"/>
        <v>51174</v>
      </c>
      <c r="B29283" s="815">
        <f t="shared" si="1907"/>
        <v>39</v>
      </c>
      <c r="C29283" s="815">
        <f t="shared" si="1906"/>
        <v>328</v>
      </c>
      <c r="D29283" s="815">
        <f t="shared" si="1904"/>
        <v>307</v>
      </c>
      <c r="E29283" s="815">
        <v>2040</v>
      </c>
    </row>
    <row r="29284" spans="1:5">
      <c r="A29284" s="816">
        <f t="shared" si="1905"/>
        <v>51175</v>
      </c>
      <c r="B29284" s="815">
        <f t="shared" si="1907"/>
        <v>40</v>
      </c>
      <c r="C29284" s="815">
        <f t="shared" si="1906"/>
        <v>327</v>
      </c>
      <c r="D29284" s="815">
        <f t="shared" si="1904"/>
        <v>306</v>
      </c>
      <c r="E29284" s="815">
        <v>2040</v>
      </c>
    </row>
    <row r="29285" spans="1:5">
      <c r="A29285" s="816">
        <f t="shared" si="1905"/>
        <v>51176</v>
      </c>
      <c r="B29285" s="815">
        <f t="shared" si="1907"/>
        <v>41</v>
      </c>
      <c r="C29285" s="815">
        <f t="shared" si="1906"/>
        <v>326</v>
      </c>
      <c r="D29285" s="815">
        <f t="shared" si="1904"/>
        <v>305</v>
      </c>
      <c r="E29285" s="815">
        <v>2040</v>
      </c>
    </row>
    <row r="29286" spans="1:5">
      <c r="A29286" s="816">
        <f t="shared" si="1905"/>
        <v>51177</v>
      </c>
      <c r="B29286" s="815">
        <f t="shared" si="1907"/>
        <v>42</v>
      </c>
      <c r="C29286" s="815">
        <f t="shared" si="1906"/>
        <v>325</v>
      </c>
      <c r="D29286" s="815">
        <f t="shared" si="1904"/>
        <v>304</v>
      </c>
      <c r="E29286" s="815">
        <v>2040</v>
      </c>
    </row>
    <row r="29287" spans="1:5">
      <c r="A29287" s="816">
        <f t="shared" si="1905"/>
        <v>51178</v>
      </c>
      <c r="B29287" s="815">
        <f t="shared" si="1907"/>
        <v>43</v>
      </c>
      <c r="C29287" s="815">
        <f t="shared" si="1906"/>
        <v>324</v>
      </c>
      <c r="D29287" s="815">
        <f t="shared" si="1904"/>
        <v>303</v>
      </c>
      <c r="E29287" s="815">
        <v>2040</v>
      </c>
    </row>
    <row r="29288" spans="1:5">
      <c r="A29288" s="816">
        <f t="shared" si="1905"/>
        <v>51179</v>
      </c>
      <c r="B29288" s="815">
        <f t="shared" si="1907"/>
        <v>44</v>
      </c>
      <c r="C29288" s="815">
        <f t="shared" si="1906"/>
        <v>323</v>
      </c>
      <c r="D29288" s="815">
        <f t="shared" si="1904"/>
        <v>302</v>
      </c>
      <c r="E29288" s="815">
        <v>2040</v>
      </c>
    </row>
    <row r="29289" spans="1:5">
      <c r="A29289" s="816">
        <f t="shared" si="1905"/>
        <v>51180</v>
      </c>
      <c r="B29289" s="815">
        <f t="shared" si="1907"/>
        <v>45</v>
      </c>
      <c r="C29289" s="815">
        <f t="shared" si="1906"/>
        <v>322</v>
      </c>
      <c r="D29289" s="815">
        <f t="shared" si="1904"/>
        <v>301</v>
      </c>
      <c r="E29289" s="815">
        <v>2040</v>
      </c>
    </row>
    <row r="29290" spans="1:5">
      <c r="A29290" s="816">
        <f t="shared" si="1905"/>
        <v>51181</v>
      </c>
      <c r="B29290" s="815">
        <f t="shared" ref="B29290:B29353" si="1908">B29289+1</f>
        <v>46</v>
      </c>
      <c r="C29290" s="815">
        <f t="shared" ref="C29290:C29353" si="1909">C29289-1</f>
        <v>321</v>
      </c>
      <c r="D29290" s="815">
        <f t="shared" ref="D29290:D29353" si="1910">D29289-1</f>
        <v>300</v>
      </c>
      <c r="E29290" s="815">
        <v>2040</v>
      </c>
    </row>
    <row r="29291" spans="1:5">
      <c r="A29291" s="816">
        <f t="shared" si="1905"/>
        <v>51182</v>
      </c>
      <c r="B29291" s="815">
        <f t="shared" si="1908"/>
        <v>47</v>
      </c>
      <c r="C29291" s="815">
        <f t="shared" si="1909"/>
        <v>320</v>
      </c>
      <c r="D29291" s="815">
        <f t="shared" si="1910"/>
        <v>299</v>
      </c>
      <c r="E29291" s="815">
        <v>2040</v>
      </c>
    </row>
    <row r="29292" spans="1:5">
      <c r="A29292" s="816">
        <f t="shared" si="1905"/>
        <v>51183</v>
      </c>
      <c r="B29292" s="815">
        <f t="shared" si="1908"/>
        <v>48</v>
      </c>
      <c r="C29292" s="815">
        <f t="shared" si="1909"/>
        <v>319</v>
      </c>
      <c r="D29292" s="815">
        <f t="shared" si="1910"/>
        <v>298</v>
      </c>
      <c r="E29292" s="815">
        <v>2040</v>
      </c>
    </row>
    <row r="29293" spans="1:5">
      <c r="A29293" s="816">
        <f t="shared" si="1905"/>
        <v>51184</v>
      </c>
      <c r="B29293" s="815">
        <f t="shared" si="1908"/>
        <v>49</v>
      </c>
      <c r="C29293" s="815">
        <f t="shared" si="1909"/>
        <v>318</v>
      </c>
      <c r="D29293" s="815">
        <f t="shared" si="1910"/>
        <v>297</v>
      </c>
      <c r="E29293" s="815">
        <v>2040</v>
      </c>
    </row>
    <row r="29294" spans="1:5">
      <c r="A29294" s="816">
        <f t="shared" si="1905"/>
        <v>51185</v>
      </c>
      <c r="B29294" s="815">
        <f t="shared" si="1908"/>
        <v>50</v>
      </c>
      <c r="C29294" s="815">
        <f t="shared" si="1909"/>
        <v>317</v>
      </c>
      <c r="D29294" s="815">
        <f t="shared" si="1910"/>
        <v>296</v>
      </c>
      <c r="E29294" s="815">
        <v>2040</v>
      </c>
    </row>
    <row r="29295" spans="1:5">
      <c r="A29295" s="816">
        <f t="shared" si="1905"/>
        <v>51186</v>
      </c>
      <c r="B29295" s="815">
        <f t="shared" si="1908"/>
        <v>51</v>
      </c>
      <c r="C29295" s="815">
        <f t="shared" si="1909"/>
        <v>316</v>
      </c>
      <c r="D29295" s="815">
        <f t="shared" si="1910"/>
        <v>295</v>
      </c>
      <c r="E29295" s="815">
        <v>2040</v>
      </c>
    </row>
    <row r="29296" spans="1:5">
      <c r="A29296" s="816">
        <f t="shared" si="1905"/>
        <v>51187</v>
      </c>
      <c r="B29296" s="815">
        <f t="shared" si="1908"/>
        <v>52</v>
      </c>
      <c r="C29296" s="815">
        <f t="shared" si="1909"/>
        <v>315</v>
      </c>
      <c r="D29296" s="815">
        <f t="shared" si="1910"/>
        <v>294</v>
      </c>
      <c r="E29296" s="815">
        <v>2040</v>
      </c>
    </row>
    <row r="29297" spans="1:5">
      <c r="A29297" s="816">
        <f t="shared" si="1905"/>
        <v>51188</v>
      </c>
      <c r="B29297" s="815">
        <f t="shared" si="1908"/>
        <v>53</v>
      </c>
      <c r="C29297" s="815">
        <f t="shared" si="1909"/>
        <v>314</v>
      </c>
      <c r="D29297" s="815">
        <f t="shared" si="1910"/>
        <v>293</v>
      </c>
      <c r="E29297" s="815">
        <v>2040</v>
      </c>
    </row>
    <row r="29298" spans="1:5">
      <c r="A29298" s="816">
        <f t="shared" si="1905"/>
        <v>51189</v>
      </c>
      <c r="B29298" s="815">
        <f t="shared" si="1908"/>
        <v>54</v>
      </c>
      <c r="C29298" s="815">
        <f t="shared" si="1909"/>
        <v>313</v>
      </c>
      <c r="D29298" s="815">
        <f t="shared" si="1910"/>
        <v>292</v>
      </c>
      <c r="E29298" s="815">
        <v>2040</v>
      </c>
    </row>
    <row r="29299" spans="1:5">
      <c r="A29299" s="816">
        <f t="shared" ref="A29299:A29362" si="1911">A29298+1</f>
        <v>51190</v>
      </c>
      <c r="B29299" s="815">
        <f t="shared" si="1908"/>
        <v>55</v>
      </c>
      <c r="C29299" s="815">
        <f t="shared" si="1909"/>
        <v>312</v>
      </c>
      <c r="D29299" s="815">
        <f t="shared" si="1910"/>
        <v>291</v>
      </c>
      <c r="E29299" s="815">
        <v>2040</v>
      </c>
    </row>
    <row r="29300" spans="1:5">
      <c r="A29300" s="816">
        <f t="shared" si="1911"/>
        <v>51191</v>
      </c>
      <c r="B29300" s="815">
        <f t="shared" si="1908"/>
        <v>56</v>
      </c>
      <c r="C29300" s="815">
        <f t="shared" si="1909"/>
        <v>311</v>
      </c>
      <c r="D29300" s="815">
        <f t="shared" si="1910"/>
        <v>290</v>
      </c>
      <c r="E29300" s="815">
        <v>2040</v>
      </c>
    </row>
    <row r="29301" spans="1:5">
      <c r="A29301" s="816">
        <f t="shared" si="1911"/>
        <v>51192</v>
      </c>
      <c r="B29301" s="815">
        <f t="shared" si="1908"/>
        <v>57</v>
      </c>
      <c r="C29301" s="815">
        <f t="shared" si="1909"/>
        <v>310</v>
      </c>
      <c r="D29301" s="815">
        <f t="shared" si="1910"/>
        <v>289</v>
      </c>
      <c r="E29301" s="815">
        <v>2040</v>
      </c>
    </row>
    <row r="29302" spans="1:5">
      <c r="A29302" s="816">
        <f t="shared" si="1911"/>
        <v>51193</v>
      </c>
      <c r="B29302" s="815">
        <f t="shared" si="1908"/>
        <v>58</v>
      </c>
      <c r="C29302" s="815">
        <f t="shared" si="1909"/>
        <v>309</v>
      </c>
      <c r="D29302" s="815">
        <f t="shared" si="1910"/>
        <v>288</v>
      </c>
      <c r="E29302" s="815">
        <v>2040</v>
      </c>
    </row>
    <row r="29303" spans="1:5">
      <c r="A29303" s="816">
        <f t="shared" si="1911"/>
        <v>51194</v>
      </c>
      <c r="B29303" s="815">
        <f t="shared" si="1908"/>
        <v>59</v>
      </c>
      <c r="C29303" s="815">
        <f t="shared" si="1909"/>
        <v>308</v>
      </c>
      <c r="D29303" s="815">
        <f t="shared" si="1910"/>
        <v>287</v>
      </c>
      <c r="E29303" s="815">
        <v>2040</v>
      </c>
    </row>
    <row r="29304" spans="1:5">
      <c r="A29304" s="816">
        <f t="shared" si="1911"/>
        <v>51195</v>
      </c>
      <c r="B29304" s="815">
        <f t="shared" si="1908"/>
        <v>60</v>
      </c>
      <c r="C29304" s="815">
        <f t="shared" si="1909"/>
        <v>307</v>
      </c>
      <c r="D29304" s="815">
        <f t="shared" si="1910"/>
        <v>286</v>
      </c>
      <c r="E29304" s="815">
        <v>2040</v>
      </c>
    </row>
    <row r="29305" spans="1:5">
      <c r="A29305" s="816">
        <f t="shared" si="1911"/>
        <v>51196</v>
      </c>
      <c r="B29305" s="815">
        <f t="shared" si="1908"/>
        <v>61</v>
      </c>
      <c r="C29305" s="815">
        <f t="shared" si="1909"/>
        <v>306</v>
      </c>
      <c r="D29305" s="815">
        <f t="shared" si="1910"/>
        <v>285</v>
      </c>
      <c r="E29305" s="815">
        <v>2040</v>
      </c>
    </row>
    <row r="29306" spans="1:5">
      <c r="A29306" s="816">
        <f t="shared" si="1911"/>
        <v>51197</v>
      </c>
      <c r="B29306" s="815">
        <f t="shared" si="1908"/>
        <v>62</v>
      </c>
      <c r="C29306" s="815">
        <f t="shared" si="1909"/>
        <v>305</v>
      </c>
      <c r="D29306" s="815">
        <f t="shared" si="1910"/>
        <v>284</v>
      </c>
      <c r="E29306" s="815">
        <v>2040</v>
      </c>
    </row>
    <row r="29307" spans="1:5">
      <c r="A29307" s="816">
        <f t="shared" si="1911"/>
        <v>51198</v>
      </c>
      <c r="B29307" s="815">
        <f t="shared" si="1908"/>
        <v>63</v>
      </c>
      <c r="C29307" s="815">
        <f t="shared" si="1909"/>
        <v>304</v>
      </c>
      <c r="D29307" s="815">
        <f t="shared" si="1910"/>
        <v>283</v>
      </c>
      <c r="E29307" s="815">
        <v>2040</v>
      </c>
    </row>
    <row r="29308" spans="1:5">
      <c r="A29308" s="816">
        <f t="shared" si="1911"/>
        <v>51199</v>
      </c>
      <c r="B29308" s="815">
        <f t="shared" si="1908"/>
        <v>64</v>
      </c>
      <c r="C29308" s="815">
        <f t="shared" si="1909"/>
        <v>303</v>
      </c>
      <c r="D29308" s="815">
        <f t="shared" si="1910"/>
        <v>282</v>
      </c>
      <c r="E29308" s="815">
        <v>2040</v>
      </c>
    </row>
    <row r="29309" spans="1:5">
      <c r="A29309" s="816">
        <f t="shared" si="1911"/>
        <v>51200</v>
      </c>
      <c r="B29309" s="815">
        <f t="shared" si="1908"/>
        <v>65</v>
      </c>
      <c r="C29309" s="815">
        <f t="shared" si="1909"/>
        <v>302</v>
      </c>
      <c r="D29309" s="815">
        <f t="shared" si="1910"/>
        <v>281</v>
      </c>
      <c r="E29309" s="815">
        <v>2040</v>
      </c>
    </row>
    <row r="29310" spans="1:5">
      <c r="A29310" s="816">
        <f t="shared" si="1911"/>
        <v>51201</v>
      </c>
      <c r="B29310" s="815">
        <f t="shared" si="1908"/>
        <v>66</v>
      </c>
      <c r="C29310" s="815">
        <f t="shared" si="1909"/>
        <v>301</v>
      </c>
      <c r="D29310" s="815">
        <f t="shared" si="1910"/>
        <v>280</v>
      </c>
      <c r="E29310" s="815">
        <v>2040</v>
      </c>
    </row>
    <row r="29311" spans="1:5">
      <c r="A29311" s="816">
        <f t="shared" si="1911"/>
        <v>51202</v>
      </c>
      <c r="B29311" s="815">
        <f t="shared" si="1908"/>
        <v>67</v>
      </c>
      <c r="C29311" s="815">
        <f t="shared" si="1909"/>
        <v>300</v>
      </c>
      <c r="D29311" s="815">
        <f t="shared" si="1910"/>
        <v>279</v>
      </c>
      <c r="E29311" s="815">
        <v>2040</v>
      </c>
    </row>
    <row r="29312" spans="1:5">
      <c r="A29312" s="816">
        <f t="shared" si="1911"/>
        <v>51203</v>
      </c>
      <c r="B29312" s="815">
        <f t="shared" si="1908"/>
        <v>68</v>
      </c>
      <c r="C29312" s="815">
        <f t="shared" si="1909"/>
        <v>299</v>
      </c>
      <c r="D29312" s="815">
        <f t="shared" si="1910"/>
        <v>278</v>
      </c>
      <c r="E29312" s="815">
        <v>2040</v>
      </c>
    </row>
    <row r="29313" spans="1:5">
      <c r="A29313" s="816">
        <f t="shared" si="1911"/>
        <v>51204</v>
      </c>
      <c r="B29313" s="815">
        <f t="shared" si="1908"/>
        <v>69</v>
      </c>
      <c r="C29313" s="815">
        <f t="shared" si="1909"/>
        <v>298</v>
      </c>
      <c r="D29313" s="815">
        <f t="shared" si="1910"/>
        <v>277</v>
      </c>
      <c r="E29313" s="815">
        <v>2040</v>
      </c>
    </row>
    <row r="29314" spans="1:5">
      <c r="A29314" s="816">
        <f t="shared" si="1911"/>
        <v>51205</v>
      </c>
      <c r="B29314" s="815">
        <f t="shared" si="1908"/>
        <v>70</v>
      </c>
      <c r="C29314" s="815">
        <f t="shared" si="1909"/>
        <v>297</v>
      </c>
      <c r="D29314" s="815">
        <f t="shared" si="1910"/>
        <v>276</v>
      </c>
      <c r="E29314" s="815">
        <v>2040</v>
      </c>
    </row>
    <row r="29315" spans="1:5">
      <c r="A29315" s="816">
        <f t="shared" si="1911"/>
        <v>51206</v>
      </c>
      <c r="B29315" s="815">
        <f t="shared" si="1908"/>
        <v>71</v>
      </c>
      <c r="C29315" s="815">
        <f t="shared" si="1909"/>
        <v>296</v>
      </c>
      <c r="D29315" s="815">
        <f t="shared" si="1910"/>
        <v>275</v>
      </c>
      <c r="E29315" s="815">
        <v>2040</v>
      </c>
    </row>
    <row r="29316" spans="1:5">
      <c r="A29316" s="816">
        <f t="shared" si="1911"/>
        <v>51207</v>
      </c>
      <c r="B29316" s="815">
        <f t="shared" si="1908"/>
        <v>72</v>
      </c>
      <c r="C29316" s="815">
        <f t="shared" si="1909"/>
        <v>295</v>
      </c>
      <c r="D29316" s="815">
        <f t="shared" si="1910"/>
        <v>274</v>
      </c>
      <c r="E29316" s="815">
        <v>2040</v>
      </c>
    </row>
    <row r="29317" spans="1:5">
      <c r="A29317" s="816">
        <f t="shared" si="1911"/>
        <v>51208</v>
      </c>
      <c r="B29317" s="815">
        <f t="shared" si="1908"/>
        <v>73</v>
      </c>
      <c r="C29317" s="815">
        <f t="shared" si="1909"/>
        <v>294</v>
      </c>
      <c r="D29317" s="815">
        <f t="shared" si="1910"/>
        <v>273</v>
      </c>
      <c r="E29317" s="815">
        <v>2040</v>
      </c>
    </row>
    <row r="29318" spans="1:5">
      <c r="A29318" s="816">
        <f t="shared" si="1911"/>
        <v>51209</v>
      </c>
      <c r="B29318" s="815">
        <f t="shared" si="1908"/>
        <v>74</v>
      </c>
      <c r="C29318" s="815">
        <f t="shared" si="1909"/>
        <v>293</v>
      </c>
      <c r="D29318" s="815">
        <f t="shared" si="1910"/>
        <v>272</v>
      </c>
      <c r="E29318" s="815">
        <v>2040</v>
      </c>
    </row>
    <row r="29319" spans="1:5">
      <c r="A29319" s="816">
        <f t="shared" si="1911"/>
        <v>51210</v>
      </c>
      <c r="B29319" s="815">
        <f t="shared" si="1908"/>
        <v>75</v>
      </c>
      <c r="C29319" s="815">
        <f t="shared" si="1909"/>
        <v>292</v>
      </c>
      <c r="D29319" s="815">
        <f t="shared" si="1910"/>
        <v>271</v>
      </c>
      <c r="E29319" s="815">
        <v>2040</v>
      </c>
    </row>
    <row r="29320" spans="1:5">
      <c r="A29320" s="816">
        <f t="shared" si="1911"/>
        <v>51211</v>
      </c>
      <c r="B29320" s="815">
        <f t="shared" si="1908"/>
        <v>76</v>
      </c>
      <c r="C29320" s="815">
        <f t="shared" si="1909"/>
        <v>291</v>
      </c>
      <c r="D29320" s="815">
        <f t="shared" si="1910"/>
        <v>270</v>
      </c>
      <c r="E29320" s="815">
        <v>2040</v>
      </c>
    </row>
    <row r="29321" spans="1:5">
      <c r="A29321" s="816">
        <f t="shared" si="1911"/>
        <v>51212</v>
      </c>
      <c r="B29321" s="815">
        <f t="shared" si="1908"/>
        <v>77</v>
      </c>
      <c r="C29321" s="815">
        <f t="shared" si="1909"/>
        <v>290</v>
      </c>
      <c r="D29321" s="815">
        <f t="shared" si="1910"/>
        <v>269</v>
      </c>
      <c r="E29321" s="815">
        <v>2040</v>
      </c>
    </row>
    <row r="29322" spans="1:5">
      <c r="A29322" s="816">
        <f t="shared" si="1911"/>
        <v>51213</v>
      </c>
      <c r="B29322" s="815">
        <f t="shared" si="1908"/>
        <v>78</v>
      </c>
      <c r="C29322" s="815">
        <f t="shared" si="1909"/>
        <v>289</v>
      </c>
      <c r="D29322" s="815">
        <f t="shared" si="1910"/>
        <v>268</v>
      </c>
      <c r="E29322" s="815">
        <v>2040</v>
      </c>
    </row>
    <row r="29323" spans="1:5">
      <c r="A29323" s="816">
        <f t="shared" si="1911"/>
        <v>51214</v>
      </c>
      <c r="B29323" s="815">
        <f t="shared" si="1908"/>
        <v>79</v>
      </c>
      <c r="C29323" s="815">
        <f t="shared" si="1909"/>
        <v>288</v>
      </c>
      <c r="D29323" s="815">
        <f t="shared" si="1910"/>
        <v>267</v>
      </c>
      <c r="E29323" s="815">
        <v>2040</v>
      </c>
    </row>
    <row r="29324" spans="1:5">
      <c r="A29324" s="816">
        <f t="shared" si="1911"/>
        <v>51215</v>
      </c>
      <c r="B29324" s="815">
        <f t="shared" si="1908"/>
        <v>80</v>
      </c>
      <c r="C29324" s="815">
        <f t="shared" si="1909"/>
        <v>287</v>
      </c>
      <c r="D29324" s="815">
        <f t="shared" si="1910"/>
        <v>266</v>
      </c>
      <c r="E29324" s="815">
        <v>2040</v>
      </c>
    </row>
    <row r="29325" spans="1:5">
      <c r="A29325" s="816">
        <f t="shared" si="1911"/>
        <v>51216</v>
      </c>
      <c r="B29325" s="815">
        <f t="shared" si="1908"/>
        <v>81</v>
      </c>
      <c r="C29325" s="815">
        <f t="shared" si="1909"/>
        <v>286</v>
      </c>
      <c r="D29325" s="815">
        <f t="shared" si="1910"/>
        <v>265</v>
      </c>
      <c r="E29325" s="815">
        <v>2040</v>
      </c>
    </row>
    <row r="29326" spans="1:5">
      <c r="A29326" s="816">
        <f t="shared" si="1911"/>
        <v>51217</v>
      </c>
      <c r="B29326" s="815">
        <f t="shared" si="1908"/>
        <v>82</v>
      </c>
      <c r="C29326" s="815">
        <f t="shared" si="1909"/>
        <v>285</v>
      </c>
      <c r="D29326" s="815">
        <f t="shared" si="1910"/>
        <v>264</v>
      </c>
      <c r="E29326" s="815">
        <v>2040</v>
      </c>
    </row>
    <row r="29327" spans="1:5">
      <c r="A29327" s="816">
        <f t="shared" si="1911"/>
        <v>51218</v>
      </c>
      <c r="B29327" s="815">
        <f t="shared" si="1908"/>
        <v>83</v>
      </c>
      <c r="C29327" s="815">
        <f t="shared" si="1909"/>
        <v>284</v>
      </c>
      <c r="D29327" s="815">
        <f t="shared" si="1910"/>
        <v>263</v>
      </c>
      <c r="E29327" s="815">
        <v>2040</v>
      </c>
    </row>
    <row r="29328" spans="1:5">
      <c r="A29328" s="816">
        <f t="shared" si="1911"/>
        <v>51219</v>
      </c>
      <c r="B29328" s="815">
        <f t="shared" si="1908"/>
        <v>84</v>
      </c>
      <c r="C29328" s="815">
        <f t="shared" si="1909"/>
        <v>283</v>
      </c>
      <c r="D29328" s="815">
        <f t="shared" si="1910"/>
        <v>262</v>
      </c>
      <c r="E29328" s="815">
        <v>2040</v>
      </c>
    </row>
    <row r="29329" spans="1:5">
      <c r="A29329" s="816">
        <f t="shared" si="1911"/>
        <v>51220</v>
      </c>
      <c r="B29329" s="815">
        <f t="shared" si="1908"/>
        <v>85</v>
      </c>
      <c r="C29329" s="815">
        <f t="shared" si="1909"/>
        <v>282</v>
      </c>
      <c r="D29329" s="815">
        <f t="shared" si="1910"/>
        <v>261</v>
      </c>
      <c r="E29329" s="815">
        <v>2040</v>
      </c>
    </row>
    <row r="29330" spans="1:5">
      <c r="A29330" s="816">
        <f t="shared" si="1911"/>
        <v>51221</v>
      </c>
      <c r="B29330" s="815">
        <f t="shared" si="1908"/>
        <v>86</v>
      </c>
      <c r="C29330" s="815">
        <f t="shared" si="1909"/>
        <v>281</v>
      </c>
      <c r="D29330" s="815">
        <f t="shared" si="1910"/>
        <v>260</v>
      </c>
      <c r="E29330" s="815">
        <v>2040</v>
      </c>
    </row>
    <row r="29331" spans="1:5">
      <c r="A29331" s="816">
        <f t="shared" si="1911"/>
        <v>51222</v>
      </c>
      <c r="B29331" s="815">
        <f t="shared" si="1908"/>
        <v>87</v>
      </c>
      <c r="C29331" s="815">
        <f t="shared" si="1909"/>
        <v>280</v>
      </c>
      <c r="D29331" s="815">
        <f t="shared" si="1910"/>
        <v>259</v>
      </c>
      <c r="E29331" s="815">
        <v>2040</v>
      </c>
    </row>
    <row r="29332" spans="1:5">
      <c r="A29332" s="816">
        <f t="shared" si="1911"/>
        <v>51223</v>
      </c>
      <c r="B29332" s="815">
        <f t="shared" si="1908"/>
        <v>88</v>
      </c>
      <c r="C29332" s="815">
        <f t="shared" si="1909"/>
        <v>279</v>
      </c>
      <c r="D29332" s="815">
        <f t="shared" si="1910"/>
        <v>258</v>
      </c>
      <c r="E29332" s="815">
        <v>2040</v>
      </c>
    </row>
    <row r="29333" spans="1:5">
      <c r="A29333" s="816">
        <f t="shared" si="1911"/>
        <v>51224</v>
      </c>
      <c r="B29333" s="815">
        <f t="shared" si="1908"/>
        <v>89</v>
      </c>
      <c r="C29333" s="815">
        <f t="shared" si="1909"/>
        <v>278</v>
      </c>
      <c r="D29333" s="815">
        <f t="shared" si="1910"/>
        <v>257</v>
      </c>
      <c r="E29333" s="815">
        <v>2040</v>
      </c>
    </row>
    <row r="29334" spans="1:5">
      <c r="A29334" s="816">
        <f t="shared" si="1911"/>
        <v>51225</v>
      </c>
      <c r="B29334" s="815">
        <f t="shared" si="1908"/>
        <v>90</v>
      </c>
      <c r="C29334" s="815">
        <f t="shared" si="1909"/>
        <v>277</v>
      </c>
      <c r="D29334" s="815">
        <f t="shared" si="1910"/>
        <v>256</v>
      </c>
      <c r="E29334" s="815">
        <v>2040</v>
      </c>
    </row>
    <row r="29335" spans="1:5">
      <c r="A29335" s="816">
        <f t="shared" si="1911"/>
        <v>51226</v>
      </c>
      <c r="B29335" s="815">
        <f t="shared" si="1908"/>
        <v>91</v>
      </c>
      <c r="C29335" s="815">
        <f t="shared" si="1909"/>
        <v>276</v>
      </c>
      <c r="D29335" s="815">
        <f t="shared" si="1910"/>
        <v>255</v>
      </c>
      <c r="E29335" s="815">
        <v>2040</v>
      </c>
    </row>
    <row r="29336" spans="1:5">
      <c r="A29336" s="816">
        <f t="shared" si="1911"/>
        <v>51227</v>
      </c>
      <c r="B29336" s="815">
        <f t="shared" si="1908"/>
        <v>92</v>
      </c>
      <c r="C29336" s="815">
        <f t="shared" si="1909"/>
        <v>275</v>
      </c>
      <c r="D29336" s="815">
        <f t="shared" si="1910"/>
        <v>254</v>
      </c>
      <c r="E29336" s="815">
        <v>2040</v>
      </c>
    </row>
    <row r="29337" spans="1:5">
      <c r="A29337" s="816">
        <f t="shared" si="1911"/>
        <v>51228</v>
      </c>
      <c r="B29337" s="815">
        <f t="shared" si="1908"/>
        <v>93</v>
      </c>
      <c r="C29337" s="815">
        <f t="shared" si="1909"/>
        <v>274</v>
      </c>
      <c r="D29337" s="815">
        <f t="shared" si="1910"/>
        <v>253</v>
      </c>
      <c r="E29337" s="815">
        <v>2040</v>
      </c>
    </row>
    <row r="29338" spans="1:5">
      <c r="A29338" s="816">
        <f t="shared" si="1911"/>
        <v>51229</v>
      </c>
      <c r="B29338" s="815">
        <f t="shared" si="1908"/>
        <v>94</v>
      </c>
      <c r="C29338" s="815">
        <f t="shared" si="1909"/>
        <v>273</v>
      </c>
      <c r="D29338" s="815">
        <f t="shared" si="1910"/>
        <v>252</v>
      </c>
      <c r="E29338" s="815">
        <v>2040</v>
      </c>
    </row>
    <row r="29339" spans="1:5">
      <c r="A29339" s="816">
        <f t="shared" si="1911"/>
        <v>51230</v>
      </c>
      <c r="B29339" s="815">
        <f t="shared" si="1908"/>
        <v>95</v>
      </c>
      <c r="C29339" s="815">
        <f t="shared" si="1909"/>
        <v>272</v>
      </c>
      <c r="D29339" s="815">
        <f t="shared" si="1910"/>
        <v>251</v>
      </c>
      <c r="E29339" s="815">
        <v>2040</v>
      </c>
    </row>
    <row r="29340" spans="1:5">
      <c r="A29340" s="816">
        <f t="shared" si="1911"/>
        <v>51231</v>
      </c>
      <c r="B29340" s="815">
        <f t="shared" si="1908"/>
        <v>96</v>
      </c>
      <c r="C29340" s="815">
        <f t="shared" si="1909"/>
        <v>271</v>
      </c>
      <c r="D29340" s="815">
        <f t="shared" si="1910"/>
        <v>250</v>
      </c>
      <c r="E29340" s="815">
        <v>2040</v>
      </c>
    </row>
    <row r="29341" spans="1:5">
      <c r="A29341" s="816">
        <f t="shared" si="1911"/>
        <v>51232</v>
      </c>
      <c r="B29341" s="815">
        <f t="shared" si="1908"/>
        <v>97</v>
      </c>
      <c r="C29341" s="815">
        <f t="shared" si="1909"/>
        <v>270</v>
      </c>
      <c r="D29341" s="815">
        <f t="shared" si="1910"/>
        <v>249</v>
      </c>
      <c r="E29341" s="815">
        <v>2040</v>
      </c>
    </row>
    <row r="29342" spans="1:5">
      <c r="A29342" s="816">
        <f t="shared" si="1911"/>
        <v>51233</v>
      </c>
      <c r="B29342" s="815">
        <f t="shared" si="1908"/>
        <v>98</v>
      </c>
      <c r="C29342" s="815">
        <f t="shared" si="1909"/>
        <v>269</v>
      </c>
      <c r="D29342" s="815">
        <f t="shared" si="1910"/>
        <v>248</v>
      </c>
      <c r="E29342" s="815">
        <v>2040</v>
      </c>
    </row>
    <row r="29343" spans="1:5">
      <c r="A29343" s="816">
        <f t="shared" si="1911"/>
        <v>51234</v>
      </c>
      <c r="B29343" s="815">
        <f t="shared" si="1908"/>
        <v>99</v>
      </c>
      <c r="C29343" s="815">
        <f t="shared" si="1909"/>
        <v>268</v>
      </c>
      <c r="D29343" s="815">
        <f t="shared" si="1910"/>
        <v>247</v>
      </c>
      <c r="E29343" s="815">
        <v>2040</v>
      </c>
    </row>
    <row r="29344" spans="1:5">
      <c r="A29344" s="816">
        <f t="shared" si="1911"/>
        <v>51235</v>
      </c>
      <c r="B29344" s="815">
        <f t="shared" si="1908"/>
        <v>100</v>
      </c>
      <c r="C29344" s="815">
        <f t="shared" si="1909"/>
        <v>267</v>
      </c>
      <c r="D29344" s="815">
        <f t="shared" si="1910"/>
        <v>246</v>
      </c>
      <c r="E29344" s="815">
        <v>2040</v>
      </c>
    </row>
    <row r="29345" spans="1:5">
      <c r="A29345" s="816">
        <f t="shared" si="1911"/>
        <v>51236</v>
      </c>
      <c r="B29345" s="815">
        <f t="shared" si="1908"/>
        <v>101</v>
      </c>
      <c r="C29345" s="815">
        <f t="shared" si="1909"/>
        <v>266</v>
      </c>
      <c r="D29345" s="815">
        <f t="shared" si="1910"/>
        <v>245</v>
      </c>
      <c r="E29345" s="815">
        <v>2040</v>
      </c>
    </row>
    <row r="29346" spans="1:5">
      <c r="A29346" s="816">
        <f t="shared" si="1911"/>
        <v>51237</v>
      </c>
      <c r="B29346" s="815">
        <f t="shared" si="1908"/>
        <v>102</v>
      </c>
      <c r="C29346" s="815">
        <f t="shared" si="1909"/>
        <v>265</v>
      </c>
      <c r="D29346" s="815">
        <f t="shared" si="1910"/>
        <v>244</v>
      </c>
      <c r="E29346" s="815">
        <v>2040</v>
      </c>
    </row>
    <row r="29347" spans="1:5">
      <c r="A29347" s="816">
        <f t="shared" si="1911"/>
        <v>51238</v>
      </c>
      <c r="B29347" s="815">
        <f t="shared" si="1908"/>
        <v>103</v>
      </c>
      <c r="C29347" s="815">
        <f t="shared" si="1909"/>
        <v>264</v>
      </c>
      <c r="D29347" s="815">
        <f t="shared" si="1910"/>
        <v>243</v>
      </c>
      <c r="E29347" s="815">
        <v>2040</v>
      </c>
    </row>
    <row r="29348" spans="1:5">
      <c r="A29348" s="816">
        <f t="shared" si="1911"/>
        <v>51239</v>
      </c>
      <c r="B29348" s="815">
        <f t="shared" si="1908"/>
        <v>104</v>
      </c>
      <c r="C29348" s="815">
        <f t="shared" si="1909"/>
        <v>263</v>
      </c>
      <c r="D29348" s="815">
        <f t="shared" si="1910"/>
        <v>242</v>
      </c>
      <c r="E29348" s="815">
        <v>2040</v>
      </c>
    </row>
    <row r="29349" spans="1:5">
      <c r="A29349" s="816">
        <f t="shared" si="1911"/>
        <v>51240</v>
      </c>
      <c r="B29349" s="815">
        <f t="shared" si="1908"/>
        <v>105</v>
      </c>
      <c r="C29349" s="815">
        <f t="shared" si="1909"/>
        <v>262</v>
      </c>
      <c r="D29349" s="815">
        <f t="shared" si="1910"/>
        <v>241</v>
      </c>
      <c r="E29349" s="815">
        <v>2040</v>
      </c>
    </row>
    <row r="29350" spans="1:5">
      <c r="A29350" s="816">
        <f t="shared" si="1911"/>
        <v>51241</v>
      </c>
      <c r="B29350" s="815">
        <f t="shared" si="1908"/>
        <v>106</v>
      </c>
      <c r="C29350" s="815">
        <f t="shared" si="1909"/>
        <v>261</v>
      </c>
      <c r="D29350" s="815">
        <f t="shared" si="1910"/>
        <v>240</v>
      </c>
      <c r="E29350" s="815">
        <v>2040</v>
      </c>
    </row>
    <row r="29351" spans="1:5">
      <c r="A29351" s="816">
        <f t="shared" si="1911"/>
        <v>51242</v>
      </c>
      <c r="B29351" s="815">
        <f t="shared" si="1908"/>
        <v>107</v>
      </c>
      <c r="C29351" s="815">
        <f t="shared" si="1909"/>
        <v>260</v>
      </c>
      <c r="D29351" s="815">
        <f t="shared" si="1910"/>
        <v>239</v>
      </c>
      <c r="E29351" s="815">
        <v>2040</v>
      </c>
    </row>
    <row r="29352" spans="1:5">
      <c r="A29352" s="816">
        <f t="shared" si="1911"/>
        <v>51243</v>
      </c>
      <c r="B29352" s="815">
        <f t="shared" si="1908"/>
        <v>108</v>
      </c>
      <c r="C29352" s="815">
        <f t="shared" si="1909"/>
        <v>259</v>
      </c>
      <c r="D29352" s="815">
        <f t="shared" si="1910"/>
        <v>238</v>
      </c>
      <c r="E29352" s="815">
        <v>2040</v>
      </c>
    </row>
    <row r="29353" spans="1:5">
      <c r="A29353" s="816">
        <f t="shared" si="1911"/>
        <v>51244</v>
      </c>
      <c r="B29353" s="815">
        <f t="shared" si="1908"/>
        <v>109</v>
      </c>
      <c r="C29353" s="815">
        <f t="shared" si="1909"/>
        <v>258</v>
      </c>
      <c r="D29353" s="815">
        <f t="shared" si="1910"/>
        <v>237</v>
      </c>
      <c r="E29353" s="815">
        <v>2040</v>
      </c>
    </row>
    <row r="29354" spans="1:5">
      <c r="A29354" s="816">
        <f t="shared" si="1911"/>
        <v>51245</v>
      </c>
      <c r="B29354" s="815">
        <f t="shared" ref="B29354:B29417" si="1912">B29353+1</f>
        <v>110</v>
      </c>
      <c r="C29354" s="815">
        <f t="shared" ref="C29354:C29417" si="1913">C29353-1</f>
        <v>257</v>
      </c>
      <c r="D29354" s="815">
        <f t="shared" ref="D29354:D29417" si="1914">D29353-1</f>
        <v>236</v>
      </c>
      <c r="E29354" s="815">
        <v>2040</v>
      </c>
    </row>
    <row r="29355" spans="1:5">
      <c r="A29355" s="816">
        <f t="shared" si="1911"/>
        <v>51246</v>
      </c>
      <c r="B29355" s="815">
        <f t="shared" si="1912"/>
        <v>111</v>
      </c>
      <c r="C29355" s="815">
        <f t="shared" si="1913"/>
        <v>256</v>
      </c>
      <c r="D29355" s="815">
        <f t="shared" si="1914"/>
        <v>235</v>
      </c>
      <c r="E29355" s="815">
        <v>2040</v>
      </c>
    </row>
    <row r="29356" spans="1:5">
      <c r="A29356" s="816">
        <f t="shared" si="1911"/>
        <v>51247</v>
      </c>
      <c r="B29356" s="815">
        <f t="shared" si="1912"/>
        <v>112</v>
      </c>
      <c r="C29356" s="815">
        <f t="shared" si="1913"/>
        <v>255</v>
      </c>
      <c r="D29356" s="815">
        <f t="shared" si="1914"/>
        <v>234</v>
      </c>
      <c r="E29356" s="815">
        <v>2040</v>
      </c>
    </row>
    <row r="29357" spans="1:5">
      <c r="A29357" s="816">
        <f t="shared" si="1911"/>
        <v>51248</v>
      </c>
      <c r="B29357" s="815">
        <f t="shared" si="1912"/>
        <v>113</v>
      </c>
      <c r="C29357" s="815">
        <f t="shared" si="1913"/>
        <v>254</v>
      </c>
      <c r="D29357" s="815">
        <f t="shared" si="1914"/>
        <v>233</v>
      </c>
      <c r="E29357" s="815">
        <v>2040</v>
      </c>
    </row>
    <row r="29358" spans="1:5">
      <c r="A29358" s="816">
        <f t="shared" si="1911"/>
        <v>51249</v>
      </c>
      <c r="B29358" s="815">
        <f t="shared" si="1912"/>
        <v>114</v>
      </c>
      <c r="C29358" s="815">
        <f t="shared" si="1913"/>
        <v>253</v>
      </c>
      <c r="D29358" s="815">
        <f t="shared" si="1914"/>
        <v>232</v>
      </c>
      <c r="E29358" s="815">
        <v>2040</v>
      </c>
    </row>
    <row r="29359" spans="1:5">
      <c r="A29359" s="816">
        <f t="shared" si="1911"/>
        <v>51250</v>
      </c>
      <c r="B29359" s="815">
        <f t="shared" si="1912"/>
        <v>115</v>
      </c>
      <c r="C29359" s="815">
        <f t="shared" si="1913"/>
        <v>252</v>
      </c>
      <c r="D29359" s="815">
        <f t="shared" si="1914"/>
        <v>231</v>
      </c>
      <c r="E29359" s="815">
        <v>2040</v>
      </c>
    </row>
    <row r="29360" spans="1:5">
      <c r="A29360" s="816">
        <f t="shared" si="1911"/>
        <v>51251</v>
      </c>
      <c r="B29360" s="815">
        <f t="shared" si="1912"/>
        <v>116</v>
      </c>
      <c r="C29360" s="815">
        <f t="shared" si="1913"/>
        <v>251</v>
      </c>
      <c r="D29360" s="815">
        <f t="shared" si="1914"/>
        <v>230</v>
      </c>
      <c r="E29360" s="815">
        <v>2040</v>
      </c>
    </row>
    <row r="29361" spans="1:5">
      <c r="A29361" s="816">
        <f t="shared" si="1911"/>
        <v>51252</v>
      </c>
      <c r="B29361" s="815">
        <f t="shared" si="1912"/>
        <v>117</v>
      </c>
      <c r="C29361" s="815">
        <f t="shared" si="1913"/>
        <v>250</v>
      </c>
      <c r="D29361" s="815">
        <f t="shared" si="1914"/>
        <v>229</v>
      </c>
      <c r="E29361" s="815">
        <v>2040</v>
      </c>
    </row>
    <row r="29362" spans="1:5">
      <c r="A29362" s="816">
        <f t="shared" si="1911"/>
        <v>51253</v>
      </c>
      <c r="B29362" s="815">
        <f t="shared" si="1912"/>
        <v>118</v>
      </c>
      <c r="C29362" s="815">
        <f t="shared" si="1913"/>
        <v>249</v>
      </c>
      <c r="D29362" s="815">
        <f t="shared" si="1914"/>
        <v>228</v>
      </c>
      <c r="E29362" s="815">
        <v>2040</v>
      </c>
    </row>
    <row r="29363" spans="1:5">
      <c r="A29363" s="816">
        <f t="shared" ref="A29363:A29426" si="1915">A29362+1</f>
        <v>51254</v>
      </c>
      <c r="B29363" s="815">
        <f t="shared" si="1912"/>
        <v>119</v>
      </c>
      <c r="C29363" s="815">
        <f t="shared" si="1913"/>
        <v>248</v>
      </c>
      <c r="D29363" s="815">
        <f t="shared" si="1914"/>
        <v>227</v>
      </c>
      <c r="E29363" s="815">
        <v>2040</v>
      </c>
    </row>
    <row r="29364" spans="1:5">
      <c r="A29364" s="816">
        <f t="shared" si="1915"/>
        <v>51255</v>
      </c>
      <c r="B29364" s="815">
        <f t="shared" si="1912"/>
        <v>120</v>
      </c>
      <c r="C29364" s="815">
        <f t="shared" si="1913"/>
        <v>247</v>
      </c>
      <c r="D29364" s="815">
        <f t="shared" si="1914"/>
        <v>226</v>
      </c>
      <c r="E29364" s="815">
        <v>2040</v>
      </c>
    </row>
    <row r="29365" spans="1:5">
      <c r="A29365" s="816">
        <f t="shared" si="1915"/>
        <v>51256</v>
      </c>
      <c r="B29365" s="815">
        <f t="shared" si="1912"/>
        <v>121</v>
      </c>
      <c r="C29365" s="815">
        <f t="shared" si="1913"/>
        <v>246</v>
      </c>
      <c r="D29365" s="815">
        <f t="shared" si="1914"/>
        <v>225</v>
      </c>
      <c r="E29365" s="815">
        <v>2040</v>
      </c>
    </row>
    <row r="29366" spans="1:5">
      <c r="A29366" s="816">
        <f t="shared" si="1915"/>
        <v>51257</v>
      </c>
      <c r="B29366" s="815">
        <f t="shared" si="1912"/>
        <v>122</v>
      </c>
      <c r="C29366" s="815">
        <f t="shared" si="1913"/>
        <v>245</v>
      </c>
      <c r="D29366" s="815">
        <f t="shared" si="1914"/>
        <v>224</v>
      </c>
      <c r="E29366" s="815">
        <v>2040</v>
      </c>
    </row>
    <row r="29367" spans="1:5">
      <c r="A29367" s="816">
        <f t="shared" si="1915"/>
        <v>51258</v>
      </c>
      <c r="B29367" s="815">
        <f t="shared" si="1912"/>
        <v>123</v>
      </c>
      <c r="C29367" s="815">
        <f t="shared" si="1913"/>
        <v>244</v>
      </c>
      <c r="D29367" s="815">
        <f t="shared" si="1914"/>
        <v>223</v>
      </c>
      <c r="E29367" s="815">
        <v>2040</v>
      </c>
    </row>
    <row r="29368" spans="1:5">
      <c r="A29368" s="816">
        <f>A29367+1</f>
        <v>51259</v>
      </c>
      <c r="B29368" s="815">
        <f>B29367+1</f>
        <v>124</v>
      </c>
      <c r="C29368" s="815">
        <f>C29367-1</f>
        <v>243</v>
      </c>
      <c r="D29368" s="815">
        <f>D29366-1</f>
        <v>223</v>
      </c>
      <c r="E29368" s="815">
        <v>2040</v>
      </c>
    </row>
    <row r="29369" spans="1:5">
      <c r="A29369" s="816">
        <f t="shared" si="1915"/>
        <v>51260</v>
      </c>
      <c r="B29369" s="815">
        <f t="shared" si="1912"/>
        <v>125</v>
      </c>
      <c r="C29369" s="815">
        <f t="shared" si="1913"/>
        <v>242</v>
      </c>
      <c r="D29369" s="815">
        <f t="shared" si="1914"/>
        <v>222</v>
      </c>
      <c r="E29369" s="815">
        <v>2040</v>
      </c>
    </row>
    <row r="29370" spans="1:5">
      <c r="A29370" s="816">
        <f t="shared" si="1915"/>
        <v>51261</v>
      </c>
      <c r="B29370" s="815">
        <f t="shared" si="1912"/>
        <v>126</v>
      </c>
      <c r="C29370" s="815">
        <f t="shared" si="1913"/>
        <v>241</v>
      </c>
      <c r="D29370" s="815">
        <f t="shared" si="1914"/>
        <v>221</v>
      </c>
      <c r="E29370" s="815">
        <v>2040</v>
      </c>
    </row>
    <row r="29371" spans="1:5">
      <c r="A29371" s="816">
        <f t="shared" si="1915"/>
        <v>51262</v>
      </c>
      <c r="B29371" s="815">
        <f t="shared" si="1912"/>
        <v>127</v>
      </c>
      <c r="C29371" s="815">
        <f t="shared" si="1913"/>
        <v>240</v>
      </c>
      <c r="D29371" s="815">
        <f t="shared" si="1914"/>
        <v>220</v>
      </c>
      <c r="E29371" s="815">
        <v>2040</v>
      </c>
    </row>
    <row r="29372" spans="1:5">
      <c r="A29372" s="816">
        <f t="shared" si="1915"/>
        <v>51263</v>
      </c>
      <c r="B29372" s="815">
        <f t="shared" si="1912"/>
        <v>128</v>
      </c>
      <c r="C29372" s="815">
        <f t="shared" si="1913"/>
        <v>239</v>
      </c>
      <c r="D29372" s="815">
        <f t="shared" si="1914"/>
        <v>219</v>
      </c>
      <c r="E29372" s="815">
        <v>2040</v>
      </c>
    </row>
    <row r="29373" spans="1:5">
      <c r="A29373" s="816">
        <f t="shared" si="1915"/>
        <v>51264</v>
      </c>
      <c r="B29373" s="815">
        <f t="shared" si="1912"/>
        <v>129</v>
      </c>
      <c r="C29373" s="815">
        <f t="shared" si="1913"/>
        <v>238</v>
      </c>
      <c r="D29373" s="815">
        <f t="shared" si="1914"/>
        <v>218</v>
      </c>
      <c r="E29373" s="815">
        <v>2040</v>
      </c>
    </row>
    <row r="29374" spans="1:5">
      <c r="A29374" s="816">
        <f t="shared" si="1915"/>
        <v>51265</v>
      </c>
      <c r="B29374" s="815">
        <f t="shared" si="1912"/>
        <v>130</v>
      </c>
      <c r="C29374" s="815">
        <f t="shared" si="1913"/>
        <v>237</v>
      </c>
      <c r="D29374" s="815">
        <f t="shared" si="1914"/>
        <v>217</v>
      </c>
      <c r="E29374" s="815">
        <v>2040</v>
      </c>
    </row>
    <row r="29375" spans="1:5">
      <c r="A29375" s="816">
        <f t="shared" si="1915"/>
        <v>51266</v>
      </c>
      <c r="B29375" s="815">
        <f t="shared" si="1912"/>
        <v>131</v>
      </c>
      <c r="C29375" s="815">
        <f t="shared" si="1913"/>
        <v>236</v>
      </c>
      <c r="D29375" s="815">
        <f t="shared" si="1914"/>
        <v>216</v>
      </c>
      <c r="E29375" s="815">
        <v>2040</v>
      </c>
    </row>
    <row r="29376" spans="1:5">
      <c r="A29376" s="816">
        <f t="shared" si="1915"/>
        <v>51267</v>
      </c>
      <c r="B29376" s="815">
        <f t="shared" si="1912"/>
        <v>132</v>
      </c>
      <c r="C29376" s="815">
        <f t="shared" si="1913"/>
        <v>235</v>
      </c>
      <c r="D29376" s="815">
        <f t="shared" si="1914"/>
        <v>215</v>
      </c>
      <c r="E29376" s="815">
        <v>2040</v>
      </c>
    </row>
    <row r="29377" spans="1:5">
      <c r="A29377" s="816">
        <f t="shared" si="1915"/>
        <v>51268</v>
      </c>
      <c r="B29377" s="815">
        <f t="shared" si="1912"/>
        <v>133</v>
      </c>
      <c r="C29377" s="815">
        <f t="shared" si="1913"/>
        <v>234</v>
      </c>
      <c r="D29377" s="815">
        <f t="shared" si="1914"/>
        <v>214</v>
      </c>
      <c r="E29377" s="815">
        <v>2040</v>
      </c>
    </row>
    <row r="29378" spans="1:5">
      <c r="A29378" s="816">
        <f t="shared" si="1915"/>
        <v>51269</v>
      </c>
      <c r="B29378" s="815">
        <f t="shared" si="1912"/>
        <v>134</v>
      </c>
      <c r="C29378" s="815">
        <f t="shared" si="1913"/>
        <v>233</v>
      </c>
      <c r="D29378" s="815">
        <f t="shared" si="1914"/>
        <v>213</v>
      </c>
      <c r="E29378" s="815">
        <v>2040</v>
      </c>
    </row>
    <row r="29379" spans="1:5">
      <c r="A29379" s="816">
        <f t="shared" si="1915"/>
        <v>51270</v>
      </c>
      <c r="B29379" s="815">
        <f t="shared" si="1912"/>
        <v>135</v>
      </c>
      <c r="C29379" s="815">
        <f t="shared" si="1913"/>
        <v>232</v>
      </c>
      <c r="D29379" s="815">
        <f t="shared" si="1914"/>
        <v>212</v>
      </c>
      <c r="E29379" s="815">
        <v>2040</v>
      </c>
    </row>
    <row r="29380" spans="1:5">
      <c r="A29380" s="816">
        <f t="shared" si="1915"/>
        <v>51271</v>
      </c>
      <c r="B29380" s="815">
        <f t="shared" si="1912"/>
        <v>136</v>
      </c>
      <c r="C29380" s="815">
        <f t="shared" si="1913"/>
        <v>231</v>
      </c>
      <c r="D29380" s="815">
        <f t="shared" si="1914"/>
        <v>211</v>
      </c>
      <c r="E29380" s="815">
        <v>2040</v>
      </c>
    </row>
    <row r="29381" spans="1:5">
      <c r="A29381" s="816">
        <f t="shared" si="1915"/>
        <v>51272</v>
      </c>
      <c r="B29381" s="815">
        <f t="shared" si="1912"/>
        <v>137</v>
      </c>
      <c r="C29381" s="815">
        <f t="shared" si="1913"/>
        <v>230</v>
      </c>
      <c r="D29381" s="815">
        <f t="shared" si="1914"/>
        <v>210</v>
      </c>
      <c r="E29381" s="815">
        <v>2040</v>
      </c>
    </row>
    <row r="29382" spans="1:5">
      <c r="A29382" s="816">
        <f t="shared" si="1915"/>
        <v>51273</v>
      </c>
      <c r="B29382" s="815">
        <f t="shared" si="1912"/>
        <v>138</v>
      </c>
      <c r="C29382" s="815">
        <f t="shared" si="1913"/>
        <v>229</v>
      </c>
      <c r="D29382" s="815">
        <f t="shared" si="1914"/>
        <v>209</v>
      </c>
      <c r="E29382" s="815">
        <v>2040</v>
      </c>
    </row>
    <row r="29383" spans="1:5">
      <c r="A29383" s="816">
        <f t="shared" si="1915"/>
        <v>51274</v>
      </c>
      <c r="B29383" s="815">
        <f t="shared" si="1912"/>
        <v>139</v>
      </c>
      <c r="C29383" s="815">
        <f t="shared" si="1913"/>
        <v>228</v>
      </c>
      <c r="D29383" s="815">
        <f t="shared" si="1914"/>
        <v>208</v>
      </c>
      <c r="E29383" s="815">
        <v>2040</v>
      </c>
    </row>
    <row r="29384" spans="1:5">
      <c r="A29384" s="816">
        <f t="shared" si="1915"/>
        <v>51275</v>
      </c>
      <c r="B29384" s="815">
        <f t="shared" si="1912"/>
        <v>140</v>
      </c>
      <c r="C29384" s="815">
        <f t="shared" si="1913"/>
        <v>227</v>
      </c>
      <c r="D29384" s="815">
        <f t="shared" si="1914"/>
        <v>207</v>
      </c>
      <c r="E29384" s="815">
        <v>2040</v>
      </c>
    </row>
    <row r="29385" spans="1:5">
      <c r="A29385" s="816">
        <f t="shared" si="1915"/>
        <v>51276</v>
      </c>
      <c r="B29385" s="815">
        <f t="shared" si="1912"/>
        <v>141</v>
      </c>
      <c r="C29385" s="815">
        <f t="shared" si="1913"/>
        <v>226</v>
      </c>
      <c r="D29385" s="815">
        <f t="shared" si="1914"/>
        <v>206</v>
      </c>
      <c r="E29385" s="815">
        <v>2040</v>
      </c>
    </row>
    <row r="29386" spans="1:5">
      <c r="A29386" s="816">
        <f t="shared" si="1915"/>
        <v>51277</v>
      </c>
      <c r="B29386" s="815">
        <f t="shared" si="1912"/>
        <v>142</v>
      </c>
      <c r="C29386" s="815">
        <f t="shared" si="1913"/>
        <v>225</v>
      </c>
      <c r="D29386" s="815">
        <f t="shared" si="1914"/>
        <v>205</v>
      </c>
      <c r="E29386" s="815">
        <v>2040</v>
      </c>
    </row>
    <row r="29387" spans="1:5">
      <c r="A29387" s="816">
        <f t="shared" si="1915"/>
        <v>51278</v>
      </c>
      <c r="B29387" s="815">
        <f t="shared" si="1912"/>
        <v>143</v>
      </c>
      <c r="C29387" s="815">
        <f t="shared" si="1913"/>
        <v>224</v>
      </c>
      <c r="D29387" s="815">
        <f t="shared" si="1914"/>
        <v>204</v>
      </c>
      <c r="E29387" s="815">
        <v>2040</v>
      </c>
    </row>
    <row r="29388" spans="1:5">
      <c r="A29388" s="816">
        <f t="shared" si="1915"/>
        <v>51279</v>
      </c>
      <c r="B29388" s="815">
        <f t="shared" si="1912"/>
        <v>144</v>
      </c>
      <c r="C29388" s="815">
        <f t="shared" si="1913"/>
        <v>223</v>
      </c>
      <c r="D29388" s="815">
        <f t="shared" si="1914"/>
        <v>203</v>
      </c>
      <c r="E29388" s="815">
        <v>2040</v>
      </c>
    </row>
    <row r="29389" spans="1:5">
      <c r="A29389" s="816">
        <f t="shared" si="1915"/>
        <v>51280</v>
      </c>
      <c r="B29389" s="815">
        <f t="shared" si="1912"/>
        <v>145</v>
      </c>
      <c r="C29389" s="815">
        <f t="shared" si="1913"/>
        <v>222</v>
      </c>
      <c r="D29389" s="815">
        <f t="shared" si="1914"/>
        <v>202</v>
      </c>
      <c r="E29389" s="815">
        <v>2040</v>
      </c>
    </row>
    <row r="29390" spans="1:5">
      <c r="A29390" s="816">
        <f t="shared" si="1915"/>
        <v>51281</v>
      </c>
      <c r="B29390" s="815">
        <f t="shared" si="1912"/>
        <v>146</v>
      </c>
      <c r="C29390" s="815">
        <f t="shared" si="1913"/>
        <v>221</v>
      </c>
      <c r="D29390" s="815">
        <f t="shared" si="1914"/>
        <v>201</v>
      </c>
      <c r="E29390" s="815">
        <v>2040</v>
      </c>
    </row>
    <row r="29391" spans="1:5">
      <c r="A29391" s="816">
        <f t="shared" si="1915"/>
        <v>51282</v>
      </c>
      <c r="B29391" s="815">
        <f t="shared" si="1912"/>
        <v>147</v>
      </c>
      <c r="C29391" s="815">
        <f t="shared" si="1913"/>
        <v>220</v>
      </c>
      <c r="D29391" s="815">
        <f t="shared" si="1914"/>
        <v>200</v>
      </c>
      <c r="E29391" s="815">
        <v>2040</v>
      </c>
    </row>
    <row r="29392" spans="1:5">
      <c r="A29392" s="816">
        <f t="shared" si="1915"/>
        <v>51283</v>
      </c>
      <c r="B29392" s="815">
        <f t="shared" si="1912"/>
        <v>148</v>
      </c>
      <c r="C29392" s="815">
        <f t="shared" si="1913"/>
        <v>219</v>
      </c>
      <c r="D29392" s="815">
        <f t="shared" si="1914"/>
        <v>199</v>
      </c>
      <c r="E29392" s="815">
        <v>2040</v>
      </c>
    </row>
    <row r="29393" spans="1:5">
      <c r="A29393" s="816">
        <f t="shared" si="1915"/>
        <v>51284</v>
      </c>
      <c r="B29393" s="815">
        <f t="shared" si="1912"/>
        <v>149</v>
      </c>
      <c r="C29393" s="815">
        <f t="shared" si="1913"/>
        <v>218</v>
      </c>
      <c r="D29393" s="815">
        <f t="shared" si="1914"/>
        <v>198</v>
      </c>
      <c r="E29393" s="815">
        <v>2040</v>
      </c>
    </row>
    <row r="29394" spans="1:5">
      <c r="A29394" s="816">
        <f t="shared" si="1915"/>
        <v>51285</v>
      </c>
      <c r="B29394" s="815">
        <f t="shared" si="1912"/>
        <v>150</v>
      </c>
      <c r="C29394" s="815">
        <f t="shared" si="1913"/>
        <v>217</v>
      </c>
      <c r="D29394" s="815">
        <f t="shared" si="1914"/>
        <v>197</v>
      </c>
      <c r="E29394" s="815">
        <v>2040</v>
      </c>
    </row>
    <row r="29395" spans="1:5">
      <c r="A29395" s="816">
        <f t="shared" si="1915"/>
        <v>51286</v>
      </c>
      <c r="B29395" s="815">
        <f t="shared" si="1912"/>
        <v>151</v>
      </c>
      <c r="C29395" s="815">
        <f t="shared" si="1913"/>
        <v>216</v>
      </c>
      <c r="D29395" s="815">
        <f t="shared" si="1914"/>
        <v>196</v>
      </c>
      <c r="E29395" s="815">
        <v>2040</v>
      </c>
    </row>
    <row r="29396" spans="1:5">
      <c r="A29396" s="816">
        <f t="shared" si="1915"/>
        <v>51287</v>
      </c>
      <c r="B29396" s="815">
        <f t="shared" si="1912"/>
        <v>152</v>
      </c>
      <c r="C29396" s="815">
        <f t="shared" si="1913"/>
        <v>215</v>
      </c>
      <c r="D29396" s="815">
        <f t="shared" si="1914"/>
        <v>195</v>
      </c>
      <c r="E29396" s="815">
        <v>2040</v>
      </c>
    </row>
    <row r="29397" spans="1:5">
      <c r="A29397" s="816">
        <f t="shared" si="1915"/>
        <v>51288</v>
      </c>
      <c r="B29397" s="815">
        <f t="shared" si="1912"/>
        <v>153</v>
      </c>
      <c r="C29397" s="815">
        <f t="shared" si="1913"/>
        <v>214</v>
      </c>
      <c r="D29397" s="815">
        <f t="shared" si="1914"/>
        <v>194</v>
      </c>
      <c r="E29397" s="815">
        <v>2040</v>
      </c>
    </row>
    <row r="29398" spans="1:5">
      <c r="A29398" s="816">
        <f t="shared" si="1915"/>
        <v>51289</v>
      </c>
      <c r="B29398" s="815">
        <f t="shared" si="1912"/>
        <v>154</v>
      </c>
      <c r="C29398" s="815">
        <f t="shared" si="1913"/>
        <v>213</v>
      </c>
      <c r="D29398" s="815">
        <f t="shared" si="1914"/>
        <v>193</v>
      </c>
      <c r="E29398" s="815">
        <v>2040</v>
      </c>
    </row>
    <row r="29399" spans="1:5">
      <c r="A29399" s="816">
        <f t="shared" si="1915"/>
        <v>51290</v>
      </c>
      <c r="B29399" s="815">
        <f t="shared" si="1912"/>
        <v>155</v>
      </c>
      <c r="C29399" s="815">
        <f t="shared" si="1913"/>
        <v>212</v>
      </c>
      <c r="D29399" s="815">
        <f t="shared" si="1914"/>
        <v>192</v>
      </c>
      <c r="E29399" s="815">
        <v>2040</v>
      </c>
    </row>
    <row r="29400" spans="1:5">
      <c r="A29400" s="816">
        <f t="shared" si="1915"/>
        <v>51291</v>
      </c>
      <c r="B29400" s="815">
        <f t="shared" si="1912"/>
        <v>156</v>
      </c>
      <c r="C29400" s="815">
        <f t="shared" si="1913"/>
        <v>211</v>
      </c>
      <c r="D29400" s="815">
        <f t="shared" si="1914"/>
        <v>191</v>
      </c>
      <c r="E29400" s="815">
        <v>2040</v>
      </c>
    </row>
    <row r="29401" spans="1:5">
      <c r="A29401" s="816">
        <f t="shared" si="1915"/>
        <v>51292</v>
      </c>
      <c r="B29401" s="815">
        <f t="shared" si="1912"/>
        <v>157</v>
      </c>
      <c r="C29401" s="815">
        <f t="shared" si="1913"/>
        <v>210</v>
      </c>
      <c r="D29401" s="815">
        <f t="shared" si="1914"/>
        <v>190</v>
      </c>
      <c r="E29401" s="815">
        <v>2040</v>
      </c>
    </row>
    <row r="29402" spans="1:5">
      <c r="A29402" s="816">
        <f t="shared" si="1915"/>
        <v>51293</v>
      </c>
      <c r="B29402" s="815">
        <f t="shared" si="1912"/>
        <v>158</v>
      </c>
      <c r="C29402" s="815">
        <f t="shared" si="1913"/>
        <v>209</v>
      </c>
      <c r="D29402" s="815">
        <f t="shared" si="1914"/>
        <v>189</v>
      </c>
      <c r="E29402" s="815">
        <v>2040</v>
      </c>
    </row>
    <row r="29403" spans="1:5">
      <c r="A29403" s="816">
        <f t="shared" si="1915"/>
        <v>51294</v>
      </c>
      <c r="B29403" s="815">
        <f t="shared" si="1912"/>
        <v>159</v>
      </c>
      <c r="C29403" s="815">
        <f t="shared" si="1913"/>
        <v>208</v>
      </c>
      <c r="D29403" s="815">
        <f t="shared" si="1914"/>
        <v>188</v>
      </c>
      <c r="E29403" s="815">
        <v>2040</v>
      </c>
    </row>
    <row r="29404" spans="1:5">
      <c r="A29404" s="816">
        <f t="shared" si="1915"/>
        <v>51295</v>
      </c>
      <c r="B29404" s="815">
        <f t="shared" si="1912"/>
        <v>160</v>
      </c>
      <c r="C29404" s="815">
        <f t="shared" si="1913"/>
        <v>207</v>
      </c>
      <c r="D29404" s="815">
        <f t="shared" si="1914"/>
        <v>187</v>
      </c>
      <c r="E29404" s="815">
        <v>2040</v>
      </c>
    </row>
    <row r="29405" spans="1:5">
      <c r="A29405" s="816">
        <f t="shared" si="1915"/>
        <v>51296</v>
      </c>
      <c r="B29405" s="815">
        <f t="shared" si="1912"/>
        <v>161</v>
      </c>
      <c r="C29405" s="815">
        <f t="shared" si="1913"/>
        <v>206</v>
      </c>
      <c r="D29405" s="815">
        <f t="shared" si="1914"/>
        <v>186</v>
      </c>
      <c r="E29405" s="815">
        <v>2040</v>
      </c>
    </row>
    <row r="29406" spans="1:5">
      <c r="A29406" s="816">
        <f t="shared" si="1915"/>
        <v>51297</v>
      </c>
      <c r="B29406" s="815">
        <f t="shared" si="1912"/>
        <v>162</v>
      </c>
      <c r="C29406" s="815">
        <f t="shared" si="1913"/>
        <v>205</v>
      </c>
      <c r="D29406" s="815">
        <f t="shared" si="1914"/>
        <v>185</v>
      </c>
      <c r="E29406" s="815">
        <v>2040</v>
      </c>
    </row>
    <row r="29407" spans="1:5">
      <c r="A29407" s="816">
        <f t="shared" si="1915"/>
        <v>51298</v>
      </c>
      <c r="B29407" s="815">
        <f t="shared" si="1912"/>
        <v>163</v>
      </c>
      <c r="C29407" s="815">
        <f t="shared" si="1913"/>
        <v>204</v>
      </c>
      <c r="D29407" s="815">
        <f t="shared" si="1914"/>
        <v>184</v>
      </c>
      <c r="E29407" s="815">
        <v>2040</v>
      </c>
    </row>
    <row r="29408" spans="1:5">
      <c r="A29408" s="816">
        <f t="shared" si="1915"/>
        <v>51299</v>
      </c>
      <c r="B29408" s="815">
        <f t="shared" si="1912"/>
        <v>164</v>
      </c>
      <c r="C29408" s="815">
        <f t="shared" si="1913"/>
        <v>203</v>
      </c>
      <c r="D29408" s="815">
        <f t="shared" si="1914"/>
        <v>183</v>
      </c>
      <c r="E29408" s="815">
        <v>2040</v>
      </c>
    </row>
    <row r="29409" spans="1:5">
      <c r="A29409" s="816">
        <f t="shared" si="1915"/>
        <v>51300</v>
      </c>
      <c r="B29409" s="815">
        <f t="shared" si="1912"/>
        <v>165</v>
      </c>
      <c r="C29409" s="815">
        <f t="shared" si="1913"/>
        <v>202</v>
      </c>
      <c r="D29409" s="815">
        <f t="shared" si="1914"/>
        <v>182</v>
      </c>
      <c r="E29409" s="815">
        <v>2040</v>
      </c>
    </row>
    <row r="29410" spans="1:5">
      <c r="A29410" s="816">
        <f t="shared" si="1915"/>
        <v>51301</v>
      </c>
      <c r="B29410" s="815">
        <f t="shared" si="1912"/>
        <v>166</v>
      </c>
      <c r="C29410" s="815">
        <f t="shared" si="1913"/>
        <v>201</v>
      </c>
      <c r="D29410" s="815">
        <f t="shared" si="1914"/>
        <v>181</v>
      </c>
      <c r="E29410" s="815">
        <v>2040</v>
      </c>
    </row>
    <row r="29411" spans="1:5">
      <c r="A29411" s="816">
        <f t="shared" si="1915"/>
        <v>51302</v>
      </c>
      <c r="B29411" s="815">
        <f t="shared" si="1912"/>
        <v>167</v>
      </c>
      <c r="C29411" s="815">
        <f t="shared" si="1913"/>
        <v>200</v>
      </c>
      <c r="D29411" s="815">
        <f t="shared" si="1914"/>
        <v>180</v>
      </c>
      <c r="E29411" s="815">
        <v>2040</v>
      </c>
    </row>
    <row r="29412" spans="1:5">
      <c r="A29412" s="816">
        <f t="shared" si="1915"/>
        <v>51303</v>
      </c>
      <c r="B29412" s="815">
        <f t="shared" si="1912"/>
        <v>168</v>
      </c>
      <c r="C29412" s="815">
        <f t="shared" si="1913"/>
        <v>199</v>
      </c>
      <c r="D29412" s="815">
        <f t="shared" si="1914"/>
        <v>179</v>
      </c>
      <c r="E29412" s="815">
        <v>2040</v>
      </c>
    </row>
    <row r="29413" spans="1:5">
      <c r="A29413" s="816">
        <f t="shared" si="1915"/>
        <v>51304</v>
      </c>
      <c r="B29413" s="815">
        <f t="shared" si="1912"/>
        <v>169</v>
      </c>
      <c r="C29413" s="815">
        <f t="shared" si="1913"/>
        <v>198</v>
      </c>
      <c r="D29413" s="815">
        <f t="shared" si="1914"/>
        <v>178</v>
      </c>
      <c r="E29413" s="815">
        <v>2040</v>
      </c>
    </row>
    <row r="29414" spans="1:5">
      <c r="A29414" s="816">
        <f t="shared" si="1915"/>
        <v>51305</v>
      </c>
      <c r="B29414" s="815">
        <f t="shared" si="1912"/>
        <v>170</v>
      </c>
      <c r="C29414" s="815">
        <f t="shared" si="1913"/>
        <v>197</v>
      </c>
      <c r="D29414" s="815">
        <f t="shared" si="1914"/>
        <v>177</v>
      </c>
      <c r="E29414" s="815">
        <v>2040</v>
      </c>
    </row>
    <row r="29415" spans="1:5">
      <c r="A29415" s="816">
        <f t="shared" si="1915"/>
        <v>51306</v>
      </c>
      <c r="B29415" s="815">
        <f t="shared" si="1912"/>
        <v>171</v>
      </c>
      <c r="C29415" s="815">
        <f t="shared" si="1913"/>
        <v>196</v>
      </c>
      <c r="D29415" s="815">
        <f t="shared" si="1914"/>
        <v>176</v>
      </c>
      <c r="E29415" s="815">
        <v>2040</v>
      </c>
    </row>
    <row r="29416" spans="1:5">
      <c r="A29416" s="816">
        <f t="shared" si="1915"/>
        <v>51307</v>
      </c>
      <c r="B29416" s="815">
        <f t="shared" si="1912"/>
        <v>172</v>
      </c>
      <c r="C29416" s="815">
        <f t="shared" si="1913"/>
        <v>195</v>
      </c>
      <c r="D29416" s="815">
        <f t="shared" si="1914"/>
        <v>175</v>
      </c>
      <c r="E29416" s="815">
        <v>2040</v>
      </c>
    </row>
    <row r="29417" spans="1:5">
      <c r="A29417" s="816">
        <f t="shared" si="1915"/>
        <v>51308</v>
      </c>
      <c r="B29417" s="815">
        <f t="shared" si="1912"/>
        <v>173</v>
      </c>
      <c r="C29417" s="815">
        <f t="shared" si="1913"/>
        <v>194</v>
      </c>
      <c r="D29417" s="815">
        <f t="shared" si="1914"/>
        <v>174</v>
      </c>
      <c r="E29417" s="815">
        <v>2040</v>
      </c>
    </row>
    <row r="29418" spans="1:5">
      <c r="A29418" s="816">
        <f t="shared" si="1915"/>
        <v>51309</v>
      </c>
      <c r="B29418" s="815">
        <f t="shared" ref="B29418:B29481" si="1916">B29417+1</f>
        <v>174</v>
      </c>
      <c r="C29418" s="815">
        <f t="shared" ref="C29418:C29481" si="1917">C29417-1</f>
        <v>193</v>
      </c>
      <c r="D29418" s="815">
        <f t="shared" ref="D29418:D29481" si="1918">D29417-1</f>
        <v>173</v>
      </c>
      <c r="E29418" s="815">
        <v>2040</v>
      </c>
    </row>
    <row r="29419" spans="1:5">
      <c r="A29419" s="816">
        <f t="shared" si="1915"/>
        <v>51310</v>
      </c>
      <c r="B29419" s="815">
        <f t="shared" si="1916"/>
        <v>175</v>
      </c>
      <c r="C29419" s="815">
        <f t="shared" si="1917"/>
        <v>192</v>
      </c>
      <c r="D29419" s="815">
        <f t="shared" si="1918"/>
        <v>172</v>
      </c>
      <c r="E29419" s="815">
        <v>2040</v>
      </c>
    </row>
    <row r="29420" spans="1:5">
      <c r="A29420" s="816">
        <f t="shared" si="1915"/>
        <v>51311</v>
      </c>
      <c r="B29420" s="815">
        <f t="shared" si="1916"/>
        <v>176</v>
      </c>
      <c r="C29420" s="815">
        <f t="shared" si="1917"/>
        <v>191</v>
      </c>
      <c r="D29420" s="815">
        <f t="shared" si="1918"/>
        <v>171</v>
      </c>
      <c r="E29420" s="815">
        <v>2040</v>
      </c>
    </row>
    <row r="29421" spans="1:5">
      <c r="A29421" s="816">
        <f t="shared" si="1915"/>
        <v>51312</v>
      </c>
      <c r="B29421" s="815">
        <f t="shared" si="1916"/>
        <v>177</v>
      </c>
      <c r="C29421" s="815">
        <f t="shared" si="1917"/>
        <v>190</v>
      </c>
      <c r="D29421" s="815">
        <f t="shared" si="1918"/>
        <v>170</v>
      </c>
      <c r="E29421" s="815">
        <v>2040</v>
      </c>
    </row>
    <row r="29422" spans="1:5">
      <c r="A29422" s="816">
        <f t="shared" si="1915"/>
        <v>51313</v>
      </c>
      <c r="B29422" s="815">
        <f t="shared" si="1916"/>
        <v>178</v>
      </c>
      <c r="C29422" s="815">
        <f t="shared" si="1917"/>
        <v>189</v>
      </c>
      <c r="D29422" s="815">
        <f t="shared" si="1918"/>
        <v>169</v>
      </c>
      <c r="E29422" s="815">
        <v>2040</v>
      </c>
    </row>
    <row r="29423" spans="1:5">
      <c r="A29423" s="816">
        <f t="shared" si="1915"/>
        <v>51314</v>
      </c>
      <c r="B29423" s="815">
        <f t="shared" si="1916"/>
        <v>179</v>
      </c>
      <c r="C29423" s="815">
        <f t="shared" si="1917"/>
        <v>188</v>
      </c>
      <c r="D29423" s="815">
        <f t="shared" si="1918"/>
        <v>168</v>
      </c>
      <c r="E29423" s="815">
        <v>2040</v>
      </c>
    </row>
    <row r="29424" spans="1:5">
      <c r="A29424" s="816">
        <f t="shared" si="1915"/>
        <v>51315</v>
      </c>
      <c r="B29424" s="815">
        <f t="shared" si="1916"/>
        <v>180</v>
      </c>
      <c r="C29424" s="815">
        <f t="shared" si="1917"/>
        <v>187</v>
      </c>
      <c r="D29424" s="815">
        <f t="shared" si="1918"/>
        <v>167</v>
      </c>
      <c r="E29424" s="815">
        <v>2040</v>
      </c>
    </row>
    <row r="29425" spans="1:5">
      <c r="A29425" s="816">
        <f t="shared" si="1915"/>
        <v>51316</v>
      </c>
      <c r="B29425" s="815">
        <f t="shared" si="1916"/>
        <v>181</v>
      </c>
      <c r="C29425" s="815">
        <f t="shared" si="1917"/>
        <v>186</v>
      </c>
      <c r="D29425" s="815">
        <f t="shared" si="1918"/>
        <v>166</v>
      </c>
      <c r="E29425" s="815">
        <v>2040</v>
      </c>
    </row>
    <row r="29426" spans="1:5">
      <c r="A29426" s="816">
        <f t="shared" si="1915"/>
        <v>51317</v>
      </c>
      <c r="B29426" s="815">
        <f t="shared" si="1916"/>
        <v>182</v>
      </c>
      <c r="C29426" s="815">
        <f t="shared" si="1917"/>
        <v>185</v>
      </c>
      <c r="D29426" s="815">
        <f t="shared" si="1918"/>
        <v>165</v>
      </c>
      <c r="E29426" s="815">
        <v>2040</v>
      </c>
    </row>
    <row r="29427" spans="1:5">
      <c r="A29427" s="816">
        <f t="shared" ref="A29427:A29490" si="1919">A29426+1</f>
        <v>51318</v>
      </c>
      <c r="B29427" s="815">
        <f t="shared" si="1916"/>
        <v>183</v>
      </c>
      <c r="C29427" s="815">
        <f t="shared" si="1917"/>
        <v>184</v>
      </c>
      <c r="D29427" s="815">
        <f t="shared" si="1918"/>
        <v>164</v>
      </c>
      <c r="E29427" s="815">
        <v>2040</v>
      </c>
    </row>
    <row r="29428" spans="1:5">
      <c r="A29428" s="816">
        <f t="shared" si="1919"/>
        <v>51319</v>
      </c>
      <c r="B29428" s="815">
        <f t="shared" si="1916"/>
        <v>184</v>
      </c>
      <c r="C29428" s="815">
        <f t="shared" si="1917"/>
        <v>183</v>
      </c>
      <c r="D29428" s="815">
        <f t="shared" si="1918"/>
        <v>163</v>
      </c>
      <c r="E29428" s="815">
        <v>2040</v>
      </c>
    </row>
    <row r="29429" spans="1:5">
      <c r="A29429" s="816">
        <f t="shared" si="1919"/>
        <v>51320</v>
      </c>
      <c r="B29429" s="815">
        <f t="shared" si="1916"/>
        <v>185</v>
      </c>
      <c r="C29429" s="815">
        <f t="shared" si="1917"/>
        <v>182</v>
      </c>
      <c r="D29429" s="815">
        <f t="shared" si="1918"/>
        <v>162</v>
      </c>
      <c r="E29429" s="815">
        <v>2040</v>
      </c>
    </row>
    <row r="29430" spans="1:5">
      <c r="A29430" s="816">
        <f t="shared" si="1919"/>
        <v>51321</v>
      </c>
      <c r="B29430" s="815">
        <f t="shared" si="1916"/>
        <v>186</v>
      </c>
      <c r="C29430" s="815">
        <f t="shared" si="1917"/>
        <v>181</v>
      </c>
      <c r="D29430" s="815">
        <f t="shared" si="1918"/>
        <v>161</v>
      </c>
      <c r="E29430" s="815">
        <v>2040</v>
      </c>
    </row>
    <row r="29431" spans="1:5">
      <c r="A29431" s="816">
        <f t="shared" si="1919"/>
        <v>51322</v>
      </c>
      <c r="B29431" s="815">
        <f t="shared" si="1916"/>
        <v>187</v>
      </c>
      <c r="C29431" s="815">
        <f t="shared" si="1917"/>
        <v>180</v>
      </c>
      <c r="D29431" s="815">
        <f t="shared" si="1918"/>
        <v>160</v>
      </c>
      <c r="E29431" s="815">
        <v>2040</v>
      </c>
    </row>
    <row r="29432" spans="1:5">
      <c r="A29432" s="816">
        <f t="shared" si="1919"/>
        <v>51323</v>
      </c>
      <c r="B29432" s="815">
        <f t="shared" si="1916"/>
        <v>188</v>
      </c>
      <c r="C29432" s="815">
        <f t="shared" si="1917"/>
        <v>179</v>
      </c>
      <c r="D29432" s="815">
        <f t="shared" si="1918"/>
        <v>159</v>
      </c>
      <c r="E29432" s="815">
        <v>2040</v>
      </c>
    </row>
    <row r="29433" spans="1:5">
      <c r="A29433" s="816">
        <f t="shared" si="1919"/>
        <v>51324</v>
      </c>
      <c r="B29433" s="815">
        <f t="shared" si="1916"/>
        <v>189</v>
      </c>
      <c r="C29433" s="815">
        <f t="shared" si="1917"/>
        <v>178</v>
      </c>
      <c r="D29433" s="815">
        <f t="shared" si="1918"/>
        <v>158</v>
      </c>
      <c r="E29433" s="815">
        <v>2040</v>
      </c>
    </row>
    <row r="29434" spans="1:5">
      <c r="A29434" s="816">
        <f t="shared" si="1919"/>
        <v>51325</v>
      </c>
      <c r="B29434" s="815">
        <f t="shared" si="1916"/>
        <v>190</v>
      </c>
      <c r="C29434" s="815">
        <f t="shared" si="1917"/>
        <v>177</v>
      </c>
      <c r="D29434" s="815">
        <f t="shared" si="1918"/>
        <v>157</v>
      </c>
      <c r="E29434" s="815">
        <v>2040</v>
      </c>
    </row>
    <row r="29435" spans="1:5">
      <c r="A29435" s="816">
        <f t="shared" si="1919"/>
        <v>51326</v>
      </c>
      <c r="B29435" s="815">
        <f t="shared" si="1916"/>
        <v>191</v>
      </c>
      <c r="C29435" s="815">
        <f t="shared" si="1917"/>
        <v>176</v>
      </c>
      <c r="D29435" s="815">
        <f t="shared" si="1918"/>
        <v>156</v>
      </c>
      <c r="E29435" s="815">
        <v>2040</v>
      </c>
    </row>
    <row r="29436" spans="1:5">
      <c r="A29436" s="816">
        <f t="shared" si="1919"/>
        <v>51327</v>
      </c>
      <c r="B29436" s="815">
        <f t="shared" si="1916"/>
        <v>192</v>
      </c>
      <c r="C29436" s="815">
        <f t="shared" si="1917"/>
        <v>175</v>
      </c>
      <c r="D29436" s="815">
        <f t="shared" si="1918"/>
        <v>155</v>
      </c>
      <c r="E29436" s="815">
        <v>2040</v>
      </c>
    </row>
    <row r="29437" spans="1:5">
      <c r="A29437" s="816">
        <f t="shared" si="1919"/>
        <v>51328</v>
      </c>
      <c r="B29437" s="815">
        <f t="shared" si="1916"/>
        <v>193</v>
      </c>
      <c r="C29437" s="815">
        <f t="shared" si="1917"/>
        <v>174</v>
      </c>
      <c r="D29437" s="815">
        <f t="shared" si="1918"/>
        <v>154</v>
      </c>
      <c r="E29437" s="815">
        <v>2040</v>
      </c>
    </row>
    <row r="29438" spans="1:5">
      <c r="A29438" s="816">
        <f t="shared" si="1919"/>
        <v>51329</v>
      </c>
      <c r="B29438" s="815">
        <f t="shared" si="1916"/>
        <v>194</v>
      </c>
      <c r="C29438" s="815">
        <f t="shared" si="1917"/>
        <v>173</v>
      </c>
      <c r="D29438" s="815">
        <f t="shared" si="1918"/>
        <v>153</v>
      </c>
      <c r="E29438" s="815">
        <v>2040</v>
      </c>
    </row>
    <row r="29439" spans="1:5">
      <c r="A29439" s="816">
        <f t="shared" si="1919"/>
        <v>51330</v>
      </c>
      <c r="B29439" s="815">
        <f t="shared" si="1916"/>
        <v>195</v>
      </c>
      <c r="C29439" s="815">
        <f t="shared" si="1917"/>
        <v>172</v>
      </c>
      <c r="D29439" s="815">
        <f t="shared" si="1918"/>
        <v>152</v>
      </c>
      <c r="E29439" s="815">
        <v>2040</v>
      </c>
    </row>
    <row r="29440" spans="1:5">
      <c r="A29440" s="816">
        <f t="shared" si="1919"/>
        <v>51331</v>
      </c>
      <c r="B29440" s="815">
        <f t="shared" si="1916"/>
        <v>196</v>
      </c>
      <c r="C29440" s="815">
        <f t="shared" si="1917"/>
        <v>171</v>
      </c>
      <c r="D29440" s="815">
        <f t="shared" si="1918"/>
        <v>151</v>
      </c>
      <c r="E29440" s="815">
        <v>2040</v>
      </c>
    </row>
    <row r="29441" spans="1:5">
      <c r="A29441" s="816">
        <f t="shared" si="1919"/>
        <v>51332</v>
      </c>
      <c r="B29441" s="815">
        <f t="shared" si="1916"/>
        <v>197</v>
      </c>
      <c r="C29441" s="815">
        <f t="shared" si="1917"/>
        <v>170</v>
      </c>
      <c r="D29441" s="815">
        <f t="shared" si="1918"/>
        <v>150</v>
      </c>
      <c r="E29441" s="815">
        <v>2040</v>
      </c>
    </row>
    <row r="29442" spans="1:5">
      <c r="A29442" s="816">
        <f t="shared" si="1919"/>
        <v>51333</v>
      </c>
      <c r="B29442" s="815">
        <f t="shared" si="1916"/>
        <v>198</v>
      </c>
      <c r="C29442" s="815">
        <f t="shared" si="1917"/>
        <v>169</v>
      </c>
      <c r="D29442" s="815">
        <f t="shared" si="1918"/>
        <v>149</v>
      </c>
      <c r="E29442" s="815">
        <v>2040</v>
      </c>
    </row>
    <row r="29443" spans="1:5">
      <c r="A29443" s="816">
        <f t="shared" si="1919"/>
        <v>51334</v>
      </c>
      <c r="B29443" s="815">
        <f t="shared" si="1916"/>
        <v>199</v>
      </c>
      <c r="C29443" s="815">
        <f t="shared" si="1917"/>
        <v>168</v>
      </c>
      <c r="D29443" s="815">
        <f t="shared" si="1918"/>
        <v>148</v>
      </c>
      <c r="E29443" s="815">
        <v>2040</v>
      </c>
    </row>
    <row r="29444" spans="1:5">
      <c r="A29444" s="816">
        <f t="shared" si="1919"/>
        <v>51335</v>
      </c>
      <c r="B29444" s="815">
        <f t="shared" si="1916"/>
        <v>200</v>
      </c>
      <c r="C29444" s="815">
        <f t="shared" si="1917"/>
        <v>167</v>
      </c>
      <c r="D29444" s="815">
        <f t="shared" si="1918"/>
        <v>147</v>
      </c>
      <c r="E29444" s="815">
        <v>2040</v>
      </c>
    </row>
    <row r="29445" spans="1:5">
      <c r="A29445" s="816">
        <f t="shared" si="1919"/>
        <v>51336</v>
      </c>
      <c r="B29445" s="815">
        <f t="shared" si="1916"/>
        <v>201</v>
      </c>
      <c r="C29445" s="815">
        <f t="shared" si="1917"/>
        <v>166</v>
      </c>
      <c r="D29445" s="815">
        <f t="shared" si="1918"/>
        <v>146</v>
      </c>
      <c r="E29445" s="815">
        <v>2040</v>
      </c>
    </row>
    <row r="29446" spans="1:5">
      <c r="A29446" s="816">
        <f t="shared" si="1919"/>
        <v>51337</v>
      </c>
      <c r="B29446" s="815">
        <f t="shared" si="1916"/>
        <v>202</v>
      </c>
      <c r="C29446" s="815">
        <f t="shared" si="1917"/>
        <v>165</v>
      </c>
      <c r="D29446" s="815">
        <f t="shared" si="1918"/>
        <v>145</v>
      </c>
      <c r="E29446" s="815">
        <v>2040</v>
      </c>
    </row>
    <row r="29447" spans="1:5">
      <c r="A29447" s="816">
        <f t="shared" si="1919"/>
        <v>51338</v>
      </c>
      <c r="B29447" s="815">
        <f t="shared" si="1916"/>
        <v>203</v>
      </c>
      <c r="C29447" s="815">
        <f t="shared" si="1917"/>
        <v>164</v>
      </c>
      <c r="D29447" s="815">
        <f t="shared" si="1918"/>
        <v>144</v>
      </c>
      <c r="E29447" s="815">
        <v>2040</v>
      </c>
    </row>
    <row r="29448" spans="1:5">
      <c r="A29448" s="816">
        <f t="shared" si="1919"/>
        <v>51339</v>
      </c>
      <c r="B29448" s="815">
        <f t="shared" si="1916"/>
        <v>204</v>
      </c>
      <c r="C29448" s="815">
        <f t="shared" si="1917"/>
        <v>163</v>
      </c>
      <c r="D29448" s="815">
        <f t="shared" si="1918"/>
        <v>143</v>
      </c>
      <c r="E29448" s="815">
        <v>2040</v>
      </c>
    </row>
    <row r="29449" spans="1:5">
      <c r="A29449" s="816">
        <f t="shared" si="1919"/>
        <v>51340</v>
      </c>
      <c r="B29449" s="815">
        <f t="shared" si="1916"/>
        <v>205</v>
      </c>
      <c r="C29449" s="815">
        <f t="shared" si="1917"/>
        <v>162</v>
      </c>
      <c r="D29449" s="815">
        <f t="shared" si="1918"/>
        <v>142</v>
      </c>
      <c r="E29449" s="815">
        <v>2040</v>
      </c>
    </row>
    <row r="29450" spans="1:5">
      <c r="A29450" s="816">
        <f t="shared" si="1919"/>
        <v>51341</v>
      </c>
      <c r="B29450" s="815">
        <f t="shared" si="1916"/>
        <v>206</v>
      </c>
      <c r="C29450" s="815">
        <f t="shared" si="1917"/>
        <v>161</v>
      </c>
      <c r="D29450" s="815">
        <f t="shared" si="1918"/>
        <v>141</v>
      </c>
      <c r="E29450" s="815">
        <v>2040</v>
      </c>
    </row>
    <row r="29451" spans="1:5">
      <c r="A29451" s="816">
        <f t="shared" si="1919"/>
        <v>51342</v>
      </c>
      <c r="B29451" s="815">
        <f t="shared" si="1916"/>
        <v>207</v>
      </c>
      <c r="C29451" s="815">
        <f t="shared" si="1917"/>
        <v>160</v>
      </c>
      <c r="D29451" s="815">
        <f t="shared" si="1918"/>
        <v>140</v>
      </c>
      <c r="E29451" s="815">
        <v>2040</v>
      </c>
    </row>
    <row r="29452" spans="1:5">
      <c r="A29452" s="816">
        <f t="shared" si="1919"/>
        <v>51343</v>
      </c>
      <c r="B29452" s="815">
        <f t="shared" si="1916"/>
        <v>208</v>
      </c>
      <c r="C29452" s="815">
        <f t="shared" si="1917"/>
        <v>159</v>
      </c>
      <c r="D29452" s="815">
        <f t="shared" si="1918"/>
        <v>139</v>
      </c>
      <c r="E29452" s="815">
        <v>2040</v>
      </c>
    </row>
    <row r="29453" spans="1:5">
      <c r="A29453" s="816">
        <f t="shared" si="1919"/>
        <v>51344</v>
      </c>
      <c r="B29453" s="815">
        <f t="shared" si="1916"/>
        <v>209</v>
      </c>
      <c r="C29453" s="815">
        <f t="shared" si="1917"/>
        <v>158</v>
      </c>
      <c r="D29453" s="815">
        <f t="shared" si="1918"/>
        <v>138</v>
      </c>
      <c r="E29453" s="815">
        <v>2040</v>
      </c>
    </row>
    <row r="29454" spans="1:5">
      <c r="A29454" s="816">
        <f t="shared" si="1919"/>
        <v>51345</v>
      </c>
      <c r="B29454" s="815">
        <f t="shared" si="1916"/>
        <v>210</v>
      </c>
      <c r="C29454" s="815">
        <f t="shared" si="1917"/>
        <v>157</v>
      </c>
      <c r="D29454" s="815">
        <f t="shared" si="1918"/>
        <v>137</v>
      </c>
      <c r="E29454" s="815">
        <v>2040</v>
      </c>
    </row>
    <row r="29455" spans="1:5">
      <c r="A29455" s="816">
        <f t="shared" si="1919"/>
        <v>51346</v>
      </c>
      <c r="B29455" s="815">
        <f t="shared" si="1916"/>
        <v>211</v>
      </c>
      <c r="C29455" s="815">
        <f t="shared" si="1917"/>
        <v>156</v>
      </c>
      <c r="D29455" s="815">
        <f t="shared" si="1918"/>
        <v>136</v>
      </c>
      <c r="E29455" s="815">
        <v>2040</v>
      </c>
    </row>
    <row r="29456" spans="1:5">
      <c r="A29456" s="816">
        <f t="shared" si="1919"/>
        <v>51347</v>
      </c>
      <c r="B29456" s="815">
        <f t="shared" si="1916"/>
        <v>212</v>
      </c>
      <c r="C29456" s="815">
        <f t="shared" si="1917"/>
        <v>155</v>
      </c>
      <c r="D29456" s="815">
        <f t="shared" si="1918"/>
        <v>135</v>
      </c>
      <c r="E29456" s="815">
        <v>2040</v>
      </c>
    </row>
    <row r="29457" spans="1:5">
      <c r="A29457" s="816">
        <f t="shared" si="1919"/>
        <v>51348</v>
      </c>
      <c r="B29457" s="815">
        <f t="shared" si="1916"/>
        <v>213</v>
      </c>
      <c r="C29457" s="815">
        <f t="shared" si="1917"/>
        <v>154</v>
      </c>
      <c r="D29457" s="815">
        <f t="shared" si="1918"/>
        <v>134</v>
      </c>
      <c r="E29457" s="815">
        <v>2040</v>
      </c>
    </row>
    <row r="29458" spans="1:5">
      <c r="A29458" s="816">
        <f t="shared" si="1919"/>
        <v>51349</v>
      </c>
      <c r="B29458" s="815">
        <f t="shared" si="1916"/>
        <v>214</v>
      </c>
      <c r="C29458" s="815">
        <f t="shared" si="1917"/>
        <v>153</v>
      </c>
      <c r="D29458" s="815">
        <f t="shared" si="1918"/>
        <v>133</v>
      </c>
      <c r="E29458" s="815">
        <v>2040</v>
      </c>
    </row>
    <row r="29459" spans="1:5">
      <c r="A29459" s="816">
        <f t="shared" si="1919"/>
        <v>51350</v>
      </c>
      <c r="B29459" s="815">
        <f t="shared" si="1916"/>
        <v>215</v>
      </c>
      <c r="C29459" s="815">
        <f t="shared" si="1917"/>
        <v>152</v>
      </c>
      <c r="D29459" s="815">
        <f t="shared" si="1918"/>
        <v>132</v>
      </c>
      <c r="E29459" s="815">
        <v>2040</v>
      </c>
    </row>
    <row r="29460" spans="1:5">
      <c r="A29460" s="816">
        <f t="shared" si="1919"/>
        <v>51351</v>
      </c>
      <c r="B29460" s="815">
        <f t="shared" si="1916"/>
        <v>216</v>
      </c>
      <c r="C29460" s="815">
        <f t="shared" si="1917"/>
        <v>151</v>
      </c>
      <c r="D29460" s="815">
        <f t="shared" si="1918"/>
        <v>131</v>
      </c>
      <c r="E29460" s="815">
        <v>2040</v>
      </c>
    </row>
    <row r="29461" spans="1:5">
      <c r="A29461" s="816">
        <f t="shared" si="1919"/>
        <v>51352</v>
      </c>
      <c r="B29461" s="815">
        <f t="shared" si="1916"/>
        <v>217</v>
      </c>
      <c r="C29461" s="815">
        <f t="shared" si="1917"/>
        <v>150</v>
      </c>
      <c r="D29461" s="815">
        <f t="shared" si="1918"/>
        <v>130</v>
      </c>
      <c r="E29461" s="815">
        <v>2040</v>
      </c>
    </row>
    <row r="29462" spans="1:5">
      <c r="A29462" s="816">
        <f t="shared" si="1919"/>
        <v>51353</v>
      </c>
      <c r="B29462" s="815">
        <f t="shared" si="1916"/>
        <v>218</v>
      </c>
      <c r="C29462" s="815">
        <f t="shared" si="1917"/>
        <v>149</v>
      </c>
      <c r="D29462" s="815">
        <f t="shared" si="1918"/>
        <v>129</v>
      </c>
      <c r="E29462" s="815">
        <v>2040</v>
      </c>
    </row>
    <row r="29463" spans="1:5">
      <c r="A29463" s="816">
        <f t="shared" si="1919"/>
        <v>51354</v>
      </c>
      <c r="B29463" s="815">
        <f t="shared" si="1916"/>
        <v>219</v>
      </c>
      <c r="C29463" s="815">
        <f t="shared" si="1917"/>
        <v>148</v>
      </c>
      <c r="D29463" s="815">
        <f t="shared" si="1918"/>
        <v>128</v>
      </c>
      <c r="E29463" s="815">
        <v>2040</v>
      </c>
    </row>
    <row r="29464" spans="1:5">
      <c r="A29464" s="816">
        <f t="shared" si="1919"/>
        <v>51355</v>
      </c>
      <c r="B29464" s="815">
        <f t="shared" si="1916"/>
        <v>220</v>
      </c>
      <c r="C29464" s="815">
        <f t="shared" si="1917"/>
        <v>147</v>
      </c>
      <c r="D29464" s="815">
        <f t="shared" si="1918"/>
        <v>127</v>
      </c>
      <c r="E29464" s="815">
        <v>2040</v>
      </c>
    </row>
    <row r="29465" spans="1:5">
      <c r="A29465" s="816">
        <f t="shared" si="1919"/>
        <v>51356</v>
      </c>
      <c r="B29465" s="815">
        <f t="shared" si="1916"/>
        <v>221</v>
      </c>
      <c r="C29465" s="815">
        <f t="shared" si="1917"/>
        <v>146</v>
      </c>
      <c r="D29465" s="815">
        <f t="shared" si="1918"/>
        <v>126</v>
      </c>
      <c r="E29465" s="815">
        <v>2040</v>
      </c>
    </row>
    <row r="29466" spans="1:5">
      <c r="A29466" s="816">
        <f t="shared" si="1919"/>
        <v>51357</v>
      </c>
      <c r="B29466" s="815">
        <f t="shared" si="1916"/>
        <v>222</v>
      </c>
      <c r="C29466" s="815">
        <f t="shared" si="1917"/>
        <v>145</v>
      </c>
      <c r="D29466" s="815">
        <f t="shared" si="1918"/>
        <v>125</v>
      </c>
      <c r="E29466" s="815">
        <v>2040</v>
      </c>
    </row>
    <row r="29467" spans="1:5">
      <c r="A29467" s="816">
        <f t="shared" si="1919"/>
        <v>51358</v>
      </c>
      <c r="B29467" s="815">
        <f t="shared" si="1916"/>
        <v>223</v>
      </c>
      <c r="C29467" s="815">
        <f t="shared" si="1917"/>
        <v>144</v>
      </c>
      <c r="D29467" s="815">
        <f t="shared" si="1918"/>
        <v>124</v>
      </c>
      <c r="E29467" s="815">
        <v>2040</v>
      </c>
    </row>
    <row r="29468" spans="1:5">
      <c r="A29468" s="816">
        <f t="shared" si="1919"/>
        <v>51359</v>
      </c>
      <c r="B29468" s="815">
        <f t="shared" si="1916"/>
        <v>224</v>
      </c>
      <c r="C29468" s="815">
        <f t="shared" si="1917"/>
        <v>143</v>
      </c>
      <c r="D29468" s="815">
        <f t="shared" si="1918"/>
        <v>123</v>
      </c>
      <c r="E29468" s="815">
        <v>2040</v>
      </c>
    </row>
    <row r="29469" spans="1:5">
      <c r="A29469" s="816">
        <f t="shared" si="1919"/>
        <v>51360</v>
      </c>
      <c r="B29469" s="815">
        <f t="shared" si="1916"/>
        <v>225</v>
      </c>
      <c r="C29469" s="815">
        <f t="shared" si="1917"/>
        <v>142</v>
      </c>
      <c r="D29469" s="815">
        <f t="shared" si="1918"/>
        <v>122</v>
      </c>
      <c r="E29469" s="815">
        <v>2040</v>
      </c>
    </row>
    <row r="29470" spans="1:5">
      <c r="A29470" s="816">
        <f t="shared" si="1919"/>
        <v>51361</v>
      </c>
      <c r="B29470" s="815">
        <f t="shared" si="1916"/>
        <v>226</v>
      </c>
      <c r="C29470" s="815">
        <f t="shared" si="1917"/>
        <v>141</v>
      </c>
      <c r="D29470" s="815">
        <f t="shared" si="1918"/>
        <v>121</v>
      </c>
      <c r="E29470" s="815">
        <v>2040</v>
      </c>
    </row>
    <row r="29471" spans="1:5">
      <c r="A29471" s="816">
        <f t="shared" si="1919"/>
        <v>51362</v>
      </c>
      <c r="B29471" s="815">
        <f t="shared" si="1916"/>
        <v>227</v>
      </c>
      <c r="C29471" s="815">
        <f t="shared" si="1917"/>
        <v>140</v>
      </c>
      <c r="D29471" s="815">
        <f t="shared" si="1918"/>
        <v>120</v>
      </c>
      <c r="E29471" s="815">
        <v>2040</v>
      </c>
    </row>
    <row r="29472" spans="1:5">
      <c r="A29472" s="816">
        <f t="shared" si="1919"/>
        <v>51363</v>
      </c>
      <c r="B29472" s="815">
        <f t="shared" si="1916"/>
        <v>228</v>
      </c>
      <c r="C29472" s="815">
        <f t="shared" si="1917"/>
        <v>139</v>
      </c>
      <c r="D29472" s="815">
        <f t="shared" si="1918"/>
        <v>119</v>
      </c>
      <c r="E29472" s="815">
        <v>2040</v>
      </c>
    </row>
    <row r="29473" spans="1:5">
      <c r="A29473" s="816">
        <f t="shared" si="1919"/>
        <v>51364</v>
      </c>
      <c r="B29473" s="815">
        <f t="shared" si="1916"/>
        <v>229</v>
      </c>
      <c r="C29473" s="815">
        <f t="shared" si="1917"/>
        <v>138</v>
      </c>
      <c r="D29473" s="815">
        <f t="shared" si="1918"/>
        <v>118</v>
      </c>
      <c r="E29473" s="815">
        <v>2040</v>
      </c>
    </row>
    <row r="29474" spans="1:5">
      <c r="A29474" s="816">
        <f t="shared" si="1919"/>
        <v>51365</v>
      </c>
      <c r="B29474" s="815">
        <f t="shared" si="1916"/>
        <v>230</v>
      </c>
      <c r="C29474" s="815">
        <f t="shared" si="1917"/>
        <v>137</v>
      </c>
      <c r="D29474" s="815">
        <f t="shared" si="1918"/>
        <v>117</v>
      </c>
      <c r="E29474" s="815">
        <v>2040</v>
      </c>
    </row>
    <row r="29475" spans="1:5">
      <c r="A29475" s="816">
        <f t="shared" si="1919"/>
        <v>51366</v>
      </c>
      <c r="B29475" s="815">
        <f t="shared" si="1916"/>
        <v>231</v>
      </c>
      <c r="C29475" s="815">
        <f t="shared" si="1917"/>
        <v>136</v>
      </c>
      <c r="D29475" s="815">
        <f t="shared" si="1918"/>
        <v>116</v>
      </c>
      <c r="E29475" s="815">
        <v>2040</v>
      </c>
    </row>
    <row r="29476" spans="1:5">
      <c r="A29476" s="816">
        <f t="shared" si="1919"/>
        <v>51367</v>
      </c>
      <c r="B29476" s="815">
        <f t="shared" si="1916"/>
        <v>232</v>
      </c>
      <c r="C29476" s="815">
        <f t="shared" si="1917"/>
        <v>135</v>
      </c>
      <c r="D29476" s="815">
        <f t="shared" si="1918"/>
        <v>115</v>
      </c>
      <c r="E29476" s="815">
        <v>2040</v>
      </c>
    </row>
    <row r="29477" spans="1:5">
      <c r="A29477" s="816">
        <f t="shared" si="1919"/>
        <v>51368</v>
      </c>
      <c r="B29477" s="815">
        <f t="shared" si="1916"/>
        <v>233</v>
      </c>
      <c r="C29477" s="815">
        <f t="shared" si="1917"/>
        <v>134</v>
      </c>
      <c r="D29477" s="815">
        <f t="shared" si="1918"/>
        <v>114</v>
      </c>
      <c r="E29477" s="815">
        <v>2040</v>
      </c>
    </row>
    <row r="29478" spans="1:5">
      <c r="A29478" s="816">
        <f t="shared" si="1919"/>
        <v>51369</v>
      </c>
      <c r="B29478" s="815">
        <f t="shared" si="1916"/>
        <v>234</v>
      </c>
      <c r="C29478" s="815">
        <f t="shared" si="1917"/>
        <v>133</v>
      </c>
      <c r="D29478" s="815">
        <f t="shared" si="1918"/>
        <v>113</v>
      </c>
      <c r="E29478" s="815">
        <v>2040</v>
      </c>
    </row>
    <row r="29479" spans="1:5">
      <c r="A29479" s="816">
        <f t="shared" si="1919"/>
        <v>51370</v>
      </c>
      <c r="B29479" s="815">
        <f t="shared" si="1916"/>
        <v>235</v>
      </c>
      <c r="C29479" s="815">
        <f t="shared" si="1917"/>
        <v>132</v>
      </c>
      <c r="D29479" s="815">
        <f t="shared" si="1918"/>
        <v>112</v>
      </c>
      <c r="E29479" s="815">
        <v>2040</v>
      </c>
    </row>
    <row r="29480" spans="1:5">
      <c r="A29480" s="816">
        <f t="shared" si="1919"/>
        <v>51371</v>
      </c>
      <c r="B29480" s="815">
        <f t="shared" si="1916"/>
        <v>236</v>
      </c>
      <c r="C29480" s="815">
        <f t="shared" si="1917"/>
        <v>131</v>
      </c>
      <c r="D29480" s="815">
        <f t="shared" si="1918"/>
        <v>111</v>
      </c>
      <c r="E29480" s="815">
        <v>2040</v>
      </c>
    </row>
    <row r="29481" spans="1:5">
      <c r="A29481" s="816">
        <f t="shared" si="1919"/>
        <v>51372</v>
      </c>
      <c r="B29481" s="815">
        <f t="shared" si="1916"/>
        <v>237</v>
      </c>
      <c r="C29481" s="815">
        <f t="shared" si="1917"/>
        <v>130</v>
      </c>
      <c r="D29481" s="815">
        <f t="shared" si="1918"/>
        <v>110</v>
      </c>
      <c r="E29481" s="815">
        <v>2040</v>
      </c>
    </row>
    <row r="29482" spans="1:5">
      <c r="A29482" s="816">
        <f t="shared" si="1919"/>
        <v>51373</v>
      </c>
      <c r="B29482" s="815">
        <f t="shared" ref="B29482:B29545" si="1920">B29481+1</f>
        <v>238</v>
      </c>
      <c r="C29482" s="815">
        <f t="shared" ref="C29482:C29545" si="1921">C29481-1</f>
        <v>129</v>
      </c>
      <c r="D29482" s="815">
        <f t="shared" ref="D29482:D29545" si="1922">D29481-1</f>
        <v>109</v>
      </c>
      <c r="E29482" s="815">
        <v>2040</v>
      </c>
    </row>
    <row r="29483" spans="1:5">
      <c r="A29483" s="816">
        <f t="shared" si="1919"/>
        <v>51374</v>
      </c>
      <c r="B29483" s="815">
        <f t="shared" si="1920"/>
        <v>239</v>
      </c>
      <c r="C29483" s="815">
        <f t="shared" si="1921"/>
        <v>128</v>
      </c>
      <c r="D29483" s="815">
        <f t="shared" si="1922"/>
        <v>108</v>
      </c>
      <c r="E29483" s="815">
        <v>2040</v>
      </c>
    </row>
    <row r="29484" spans="1:5">
      <c r="A29484" s="816">
        <f t="shared" si="1919"/>
        <v>51375</v>
      </c>
      <c r="B29484" s="815">
        <f t="shared" si="1920"/>
        <v>240</v>
      </c>
      <c r="C29484" s="815">
        <f t="shared" si="1921"/>
        <v>127</v>
      </c>
      <c r="D29484" s="815">
        <f t="shared" si="1922"/>
        <v>107</v>
      </c>
      <c r="E29484" s="815">
        <v>2040</v>
      </c>
    </row>
    <row r="29485" spans="1:5">
      <c r="A29485" s="816">
        <f t="shared" si="1919"/>
        <v>51376</v>
      </c>
      <c r="B29485" s="815">
        <f t="shared" si="1920"/>
        <v>241</v>
      </c>
      <c r="C29485" s="815">
        <f t="shared" si="1921"/>
        <v>126</v>
      </c>
      <c r="D29485" s="815">
        <f t="shared" si="1922"/>
        <v>106</v>
      </c>
      <c r="E29485" s="815">
        <v>2040</v>
      </c>
    </row>
    <row r="29486" spans="1:5">
      <c r="A29486" s="816">
        <f t="shared" si="1919"/>
        <v>51377</v>
      </c>
      <c r="B29486" s="815">
        <f t="shared" si="1920"/>
        <v>242</v>
      </c>
      <c r="C29486" s="815">
        <f t="shared" si="1921"/>
        <v>125</v>
      </c>
      <c r="D29486" s="815">
        <f t="shared" si="1922"/>
        <v>105</v>
      </c>
      <c r="E29486" s="815">
        <v>2040</v>
      </c>
    </row>
    <row r="29487" spans="1:5">
      <c r="A29487" s="816">
        <f t="shared" si="1919"/>
        <v>51378</v>
      </c>
      <c r="B29487" s="815">
        <f t="shared" si="1920"/>
        <v>243</v>
      </c>
      <c r="C29487" s="815">
        <f t="shared" si="1921"/>
        <v>124</v>
      </c>
      <c r="D29487" s="815">
        <f t="shared" si="1922"/>
        <v>104</v>
      </c>
      <c r="E29487" s="815">
        <v>2040</v>
      </c>
    </row>
    <row r="29488" spans="1:5">
      <c r="A29488" s="816">
        <f t="shared" si="1919"/>
        <v>51379</v>
      </c>
      <c r="B29488" s="815">
        <f t="shared" si="1920"/>
        <v>244</v>
      </c>
      <c r="C29488" s="815">
        <f t="shared" si="1921"/>
        <v>123</v>
      </c>
      <c r="D29488" s="815">
        <f t="shared" si="1922"/>
        <v>103</v>
      </c>
      <c r="E29488" s="815">
        <v>2040</v>
      </c>
    </row>
    <row r="29489" spans="1:5">
      <c r="A29489" s="816">
        <f t="shared" si="1919"/>
        <v>51380</v>
      </c>
      <c r="B29489" s="815">
        <f t="shared" si="1920"/>
        <v>245</v>
      </c>
      <c r="C29489" s="815">
        <f t="shared" si="1921"/>
        <v>122</v>
      </c>
      <c r="D29489" s="815">
        <f t="shared" si="1922"/>
        <v>102</v>
      </c>
      <c r="E29489" s="815">
        <v>2040</v>
      </c>
    </row>
    <row r="29490" spans="1:5">
      <c r="A29490" s="816">
        <f t="shared" si="1919"/>
        <v>51381</v>
      </c>
      <c r="B29490" s="815">
        <f t="shared" si="1920"/>
        <v>246</v>
      </c>
      <c r="C29490" s="815">
        <f t="shared" si="1921"/>
        <v>121</v>
      </c>
      <c r="D29490" s="815">
        <f t="shared" si="1922"/>
        <v>101</v>
      </c>
      <c r="E29490" s="815">
        <v>2040</v>
      </c>
    </row>
    <row r="29491" spans="1:5">
      <c r="A29491" s="816">
        <f t="shared" ref="A29491:A29554" si="1923">A29490+1</f>
        <v>51382</v>
      </c>
      <c r="B29491" s="815">
        <f t="shared" si="1920"/>
        <v>247</v>
      </c>
      <c r="C29491" s="815">
        <f t="shared" si="1921"/>
        <v>120</v>
      </c>
      <c r="D29491" s="815">
        <f t="shared" si="1922"/>
        <v>100</v>
      </c>
      <c r="E29491" s="815">
        <v>2040</v>
      </c>
    </row>
    <row r="29492" spans="1:5">
      <c r="A29492" s="816">
        <f t="shared" si="1923"/>
        <v>51383</v>
      </c>
      <c r="B29492" s="815">
        <f t="shared" si="1920"/>
        <v>248</v>
      </c>
      <c r="C29492" s="815">
        <f t="shared" si="1921"/>
        <v>119</v>
      </c>
      <c r="D29492" s="815">
        <f t="shared" si="1922"/>
        <v>99</v>
      </c>
      <c r="E29492" s="815">
        <v>2040</v>
      </c>
    </row>
    <row r="29493" spans="1:5">
      <c r="A29493" s="816">
        <f t="shared" si="1923"/>
        <v>51384</v>
      </c>
      <c r="B29493" s="815">
        <f t="shared" si="1920"/>
        <v>249</v>
      </c>
      <c r="C29493" s="815">
        <f t="shared" si="1921"/>
        <v>118</v>
      </c>
      <c r="D29493" s="815">
        <f t="shared" si="1922"/>
        <v>98</v>
      </c>
      <c r="E29493" s="815">
        <v>2040</v>
      </c>
    </row>
    <row r="29494" spans="1:5">
      <c r="A29494" s="816">
        <f t="shared" si="1923"/>
        <v>51385</v>
      </c>
      <c r="B29494" s="815">
        <f t="shared" si="1920"/>
        <v>250</v>
      </c>
      <c r="C29494" s="815">
        <f t="shared" si="1921"/>
        <v>117</v>
      </c>
      <c r="D29494" s="815">
        <f t="shared" si="1922"/>
        <v>97</v>
      </c>
      <c r="E29494" s="815">
        <v>2040</v>
      </c>
    </row>
    <row r="29495" spans="1:5">
      <c r="A29495" s="816">
        <f t="shared" si="1923"/>
        <v>51386</v>
      </c>
      <c r="B29495" s="815">
        <f t="shared" si="1920"/>
        <v>251</v>
      </c>
      <c r="C29495" s="815">
        <f t="shared" si="1921"/>
        <v>116</v>
      </c>
      <c r="D29495" s="815">
        <f t="shared" si="1922"/>
        <v>96</v>
      </c>
      <c r="E29495" s="815">
        <v>2040</v>
      </c>
    </row>
    <row r="29496" spans="1:5">
      <c r="A29496" s="816">
        <f t="shared" si="1923"/>
        <v>51387</v>
      </c>
      <c r="B29496" s="815">
        <f t="shared" si="1920"/>
        <v>252</v>
      </c>
      <c r="C29496" s="815">
        <f t="shared" si="1921"/>
        <v>115</v>
      </c>
      <c r="D29496" s="815">
        <f t="shared" si="1922"/>
        <v>95</v>
      </c>
      <c r="E29496" s="815">
        <v>2040</v>
      </c>
    </row>
    <row r="29497" spans="1:5">
      <c r="A29497" s="816">
        <f t="shared" si="1923"/>
        <v>51388</v>
      </c>
      <c r="B29497" s="815">
        <f t="shared" si="1920"/>
        <v>253</v>
      </c>
      <c r="C29497" s="815">
        <f t="shared" si="1921"/>
        <v>114</v>
      </c>
      <c r="D29497" s="815">
        <f t="shared" si="1922"/>
        <v>94</v>
      </c>
      <c r="E29497" s="815">
        <v>2040</v>
      </c>
    </row>
    <row r="29498" spans="1:5">
      <c r="A29498" s="816">
        <f t="shared" si="1923"/>
        <v>51389</v>
      </c>
      <c r="B29498" s="815">
        <f t="shared" si="1920"/>
        <v>254</v>
      </c>
      <c r="C29498" s="815">
        <f t="shared" si="1921"/>
        <v>113</v>
      </c>
      <c r="D29498" s="815">
        <f t="shared" si="1922"/>
        <v>93</v>
      </c>
      <c r="E29498" s="815">
        <v>2040</v>
      </c>
    </row>
    <row r="29499" spans="1:5">
      <c r="A29499" s="816">
        <f t="shared" si="1923"/>
        <v>51390</v>
      </c>
      <c r="B29499" s="815">
        <f t="shared" si="1920"/>
        <v>255</v>
      </c>
      <c r="C29499" s="815">
        <f t="shared" si="1921"/>
        <v>112</v>
      </c>
      <c r="D29499" s="815">
        <f t="shared" si="1922"/>
        <v>92</v>
      </c>
      <c r="E29499" s="815">
        <v>2040</v>
      </c>
    </row>
    <row r="29500" spans="1:5">
      <c r="A29500" s="816">
        <f t="shared" si="1923"/>
        <v>51391</v>
      </c>
      <c r="B29500" s="815">
        <f t="shared" si="1920"/>
        <v>256</v>
      </c>
      <c r="C29500" s="815">
        <f t="shared" si="1921"/>
        <v>111</v>
      </c>
      <c r="D29500" s="815">
        <f t="shared" si="1922"/>
        <v>91</v>
      </c>
      <c r="E29500" s="815">
        <v>2040</v>
      </c>
    </row>
    <row r="29501" spans="1:5">
      <c r="A29501" s="816">
        <f t="shared" si="1923"/>
        <v>51392</v>
      </c>
      <c r="B29501" s="815">
        <f t="shared" si="1920"/>
        <v>257</v>
      </c>
      <c r="C29501" s="815">
        <f t="shared" si="1921"/>
        <v>110</v>
      </c>
      <c r="D29501" s="815">
        <f t="shared" si="1922"/>
        <v>90</v>
      </c>
      <c r="E29501" s="815">
        <v>2040</v>
      </c>
    </row>
    <row r="29502" spans="1:5">
      <c r="A29502" s="816">
        <f t="shared" si="1923"/>
        <v>51393</v>
      </c>
      <c r="B29502" s="815">
        <f t="shared" si="1920"/>
        <v>258</v>
      </c>
      <c r="C29502" s="815">
        <f t="shared" si="1921"/>
        <v>109</v>
      </c>
      <c r="D29502" s="815">
        <f t="shared" si="1922"/>
        <v>89</v>
      </c>
      <c r="E29502" s="815">
        <v>2040</v>
      </c>
    </row>
    <row r="29503" spans="1:5">
      <c r="A29503" s="816">
        <f t="shared" si="1923"/>
        <v>51394</v>
      </c>
      <c r="B29503" s="815">
        <f t="shared" si="1920"/>
        <v>259</v>
      </c>
      <c r="C29503" s="815">
        <f t="shared" si="1921"/>
        <v>108</v>
      </c>
      <c r="D29503" s="815">
        <f t="shared" si="1922"/>
        <v>88</v>
      </c>
      <c r="E29503" s="815">
        <v>2040</v>
      </c>
    </row>
    <row r="29504" spans="1:5">
      <c r="A29504" s="816">
        <f t="shared" si="1923"/>
        <v>51395</v>
      </c>
      <c r="B29504" s="815">
        <f t="shared" si="1920"/>
        <v>260</v>
      </c>
      <c r="C29504" s="815">
        <f t="shared" si="1921"/>
        <v>107</v>
      </c>
      <c r="D29504" s="815">
        <f t="shared" si="1922"/>
        <v>87</v>
      </c>
      <c r="E29504" s="815">
        <v>2040</v>
      </c>
    </row>
    <row r="29505" spans="1:5">
      <c r="A29505" s="816">
        <f t="shared" si="1923"/>
        <v>51396</v>
      </c>
      <c r="B29505" s="815">
        <f t="shared" si="1920"/>
        <v>261</v>
      </c>
      <c r="C29505" s="815">
        <f t="shared" si="1921"/>
        <v>106</v>
      </c>
      <c r="D29505" s="815">
        <f t="shared" si="1922"/>
        <v>86</v>
      </c>
      <c r="E29505" s="815">
        <v>2040</v>
      </c>
    </row>
    <row r="29506" spans="1:5">
      <c r="A29506" s="816">
        <f t="shared" si="1923"/>
        <v>51397</v>
      </c>
      <c r="B29506" s="815">
        <f t="shared" si="1920"/>
        <v>262</v>
      </c>
      <c r="C29506" s="815">
        <f t="shared" si="1921"/>
        <v>105</v>
      </c>
      <c r="D29506" s="815">
        <f t="shared" si="1922"/>
        <v>85</v>
      </c>
      <c r="E29506" s="815">
        <v>2040</v>
      </c>
    </row>
    <row r="29507" spans="1:5">
      <c r="A29507" s="816">
        <f t="shared" si="1923"/>
        <v>51398</v>
      </c>
      <c r="B29507" s="815">
        <f t="shared" si="1920"/>
        <v>263</v>
      </c>
      <c r="C29507" s="815">
        <f t="shared" si="1921"/>
        <v>104</v>
      </c>
      <c r="D29507" s="815">
        <f t="shared" si="1922"/>
        <v>84</v>
      </c>
      <c r="E29507" s="815">
        <v>2040</v>
      </c>
    </row>
    <row r="29508" spans="1:5">
      <c r="A29508" s="816">
        <f t="shared" si="1923"/>
        <v>51399</v>
      </c>
      <c r="B29508" s="815">
        <f t="shared" si="1920"/>
        <v>264</v>
      </c>
      <c r="C29508" s="815">
        <f t="shared" si="1921"/>
        <v>103</v>
      </c>
      <c r="D29508" s="815">
        <f t="shared" si="1922"/>
        <v>83</v>
      </c>
      <c r="E29508" s="815">
        <v>2040</v>
      </c>
    </row>
    <row r="29509" spans="1:5">
      <c r="A29509" s="816">
        <f t="shared" si="1923"/>
        <v>51400</v>
      </c>
      <c r="B29509" s="815">
        <f t="shared" si="1920"/>
        <v>265</v>
      </c>
      <c r="C29509" s="815">
        <f t="shared" si="1921"/>
        <v>102</v>
      </c>
      <c r="D29509" s="815">
        <f t="shared" si="1922"/>
        <v>82</v>
      </c>
      <c r="E29509" s="815">
        <v>2040</v>
      </c>
    </row>
    <row r="29510" spans="1:5">
      <c r="A29510" s="816">
        <f t="shared" si="1923"/>
        <v>51401</v>
      </c>
      <c r="B29510" s="815">
        <f t="shared" si="1920"/>
        <v>266</v>
      </c>
      <c r="C29510" s="815">
        <f t="shared" si="1921"/>
        <v>101</v>
      </c>
      <c r="D29510" s="815">
        <f t="shared" si="1922"/>
        <v>81</v>
      </c>
      <c r="E29510" s="815">
        <v>2040</v>
      </c>
    </row>
    <row r="29511" spans="1:5">
      <c r="A29511" s="816">
        <f t="shared" si="1923"/>
        <v>51402</v>
      </c>
      <c r="B29511" s="815">
        <f t="shared" si="1920"/>
        <v>267</v>
      </c>
      <c r="C29511" s="815">
        <f t="shared" si="1921"/>
        <v>100</v>
      </c>
      <c r="D29511" s="815">
        <f t="shared" si="1922"/>
        <v>80</v>
      </c>
      <c r="E29511" s="815">
        <v>2040</v>
      </c>
    </row>
    <row r="29512" spans="1:5">
      <c r="A29512" s="816">
        <f t="shared" si="1923"/>
        <v>51403</v>
      </c>
      <c r="B29512" s="815">
        <f t="shared" si="1920"/>
        <v>268</v>
      </c>
      <c r="C29512" s="815">
        <f t="shared" si="1921"/>
        <v>99</v>
      </c>
      <c r="D29512" s="815">
        <f t="shared" si="1922"/>
        <v>79</v>
      </c>
      <c r="E29512" s="815">
        <v>2040</v>
      </c>
    </row>
    <row r="29513" spans="1:5">
      <c r="A29513" s="816">
        <f t="shared" si="1923"/>
        <v>51404</v>
      </c>
      <c r="B29513" s="815">
        <f t="shared" si="1920"/>
        <v>269</v>
      </c>
      <c r="C29513" s="815">
        <f t="shared" si="1921"/>
        <v>98</v>
      </c>
      <c r="D29513" s="815">
        <f t="shared" si="1922"/>
        <v>78</v>
      </c>
      <c r="E29513" s="815">
        <v>2040</v>
      </c>
    </row>
    <row r="29514" spans="1:5">
      <c r="A29514" s="816">
        <f t="shared" si="1923"/>
        <v>51405</v>
      </c>
      <c r="B29514" s="815">
        <f t="shared" si="1920"/>
        <v>270</v>
      </c>
      <c r="C29514" s="815">
        <f t="shared" si="1921"/>
        <v>97</v>
      </c>
      <c r="D29514" s="815">
        <f t="shared" si="1922"/>
        <v>77</v>
      </c>
      <c r="E29514" s="815">
        <v>2040</v>
      </c>
    </row>
    <row r="29515" spans="1:5">
      <c r="A29515" s="816">
        <f t="shared" si="1923"/>
        <v>51406</v>
      </c>
      <c r="B29515" s="815">
        <f t="shared" si="1920"/>
        <v>271</v>
      </c>
      <c r="C29515" s="815">
        <f t="shared" si="1921"/>
        <v>96</v>
      </c>
      <c r="D29515" s="815">
        <f t="shared" si="1922"/>
        <v>76</v>
      </c>
      <c r="E29515" s="815">
        <v>2040</v>
      </c>
    </row>
    <row r="29516" spans="1:5">
      <c r="A29516" s="816">
        <f t="shared" si="1923"/>
        <v>51407</v>
      </c>
      <c r="B29516" s="815">
        <f t="shared" si="1920"/>
        <v>272</v>
      </c>
      <c r="C29516" s="815">
        <f t="shared" si="1921"/>
        <v>95</v>
      </c>
      <c r="D29516" s="815">
        <f t="shared" si="1922"/>
        <v>75</v>
      </c>
      <c r="E29516" s="815">
        <v>2040</v>
      </c>
    </row>
    <row r="29517" spans="1:5">
      <c r="A29517" s="816">
        <f t="shared" si="1923"/>
        <v>51408</v>
      </c>
      <c r="B29517" s="815">
        <f t="shared" si="1920"/>
        <v>273</v>
      </c>
      <c r="C29517" s="815">
        <f t="shared" si="1921"/>
        <v>94</v>
      </c>
      <c r="D29517" s="815">
        <f t="shared" si="1922"/>
        <v>74</v>
      </c>
      <c r="E29517" s="815">
        <v>2040</v>
      </c>
    </row>
    <row r="29518" spans="1:5">
      <c r="A29518" s="816">
        <f t="shared" si="1923"/>
        <v>51409</v>
      </c>
      <c r="B29518" s="815">
        <f t="shared" si="1920"/>
        <v>274</v>
      </c>
      <c r="C29518" s="815">
        <f t="shared" si="1921"/>
        <v>93</v>
      </c>
      <c r="D29518" s="815">
        <f t="shared" si="1922"/>
        <v>73</v>
      </c>
      <c r="E29518" s="815">
        <v>2040</v>
      </c>
    </row>
    <row r="29519" spans="1:5">
      <c r="A29519" s="816">
        <f t="shared" si="1923"/>
        <v>51410</v>
      </c>
      <c r="B29519" s="815">
        <f t="shared" si="1920"/>
        <v>275</v>
      </c>
      <c r="C29519" s="815">
        <f t="shared" si="1921"/>
        <v>92</v>
      </c>
      <c r="D29519" s="815">
        <f t="shared" si="1922"/>
        <v>72</v>
      </c>
      <c r="E29519" s="815">
        <v>2040</v>
      </c>
    </row>
    <row r="29520" spans="1:5">
      <c r="A29520" s="816">
        <f t="shared" si="1923"/>
        <v>51411</v>
      </c>
      <c r="B29520" s="815">
        <f t="shared" si="1920"/>
        <v>276</v>
      </c>
      <c r="C29520" s="815">
        <f t="shared" si="1921"/>
        <v>91</v>
      </c>
      <c r="D29520" s="815">
        <f t="shared" si="1922"/>
        <v>71</v>
      </c>
      <c r="E29520" s="815">
        <v>2040</v>
      </c>
    </row>
    <row r="29521" spans="1:5">
      <c r="A29521" s="816">
        <f t="shared" si="1923"/>
        <v>51412</v>
      </c>
      <c r="B29521" s="815">
        <f t="shared" si="1920"/>
        <v>277</v>
      </c>
      <c r="C29521" s="815">
        <f t="shared" si="1921"/>
        <v>90</v>
      </c>
      <c r="D29521" s="815">
        <f t="shared" si="1922"/>
        <v>70</v>
      </c>
      <c r="E29521" s="815">
        <v>2040</v>
      </c>
    </row>
    <row r="29522" spans="1:5">
      <c r="A29522" s="816">
        <f t="shared" si="1923"/>
        <v>51413</v>
      </c>
      <c r="B29522" s="815">
        <f t="shared" si="1920"/>
        <v>278</v>
      </c>
      <c r="C29522" s="815">
        <f t="shared" si="1921"/>
        <v>89</v>
      </c>
      <c r="D29522" s="815">
        <f t="shared" si="1922"/>
        <v>69</v>
      </c>
      <c r="E29522" s="815">
        <v>2040</v>
      </c>
    </row>
    <row r="29523" spans="1:5">
      <c r="A29523" s="816">
        <f t="shared" si="1923"/>
        <v>51414</v>
      </c>
      <c r="B29523" s="815">
        <f t="shared" si="1920"/>
        <v>279</v>
      </c>
      <c r="C29523" s="815">
        <f t="shared" si="1921"/>
        <v>88</v>
      </c>
      <c r="D29523" s="815">
        <f t="shared" si="1922"/>
        <v>68</v>
      </c>
      <c r="E29523" s="815">
        <v>2040</v>
      </c>
    </row>
    <row r="29524" spans="1:5">
      <c r="A29524" s="816">
        <f t="shared" si="1923"/>
        <v>51415</v>
      </c>
      <c r="B29524" s="815">
        <f t="shared" si="1920"/>
        <v>280</v>
      </c>
      <c r="C29524" s="815">
        <f t="shared" si="1921"/>
        <v>87</v>
      </c>
      <c r="D29524" s="815">
        <f t="shared" si="1922"/>
        <v>67</v>
      </c>
      <c r="E29524" s="815">
        <v>2040</v>
      </c>
    </row>
    <row r="29525" spans="1:5">
      <c r="A29525" s="816">
        <f t="shared" si="1923"/>
        <v>51416</v>
      </c>
      <c r="B29525" s="815">
        <f t="shared" si="1920"/>
        <v>281</v>
      </c>
      <c r="C29525" s="815">
        <f t="shared" si="1921"/>
        <v>86</v>
      </c>
      <c r="D29525" s="815">
        <f t="shared" si="1922"/>
        <v>66</v>
      </c>
      <c r="E29525" s="815">
        <v>2040</v>
      </c>
    </row>
    <row r="29526" spans="1:5">
      <c r="A29526" s="816">
        <f t="shared" si="1923"/>
        <v>51417</v>
      </c>
      <c r="B29526" s="815">
        <f t="shared" si="1920"/>
        <v>282</v>
      </c>
      <c r="C29526" s="815">
        <f t="shared" si="1921"/>
        <v>85</v>
      </c>
      <c r="D29526" s="815">
        <f t="shared" si="1922"/>
        <v>65</v>
      </c>
      <c r="E29526" s="815">
        <v>2040</v>
      </c>
    </row>
    <row r="29527" spans="1:5">
      <c r="A29527" s="816">
        <f t="shared" si="1923"/>
        <v>51418</v>
      </c>
      <c r="B29527" s="815">
        <f t="shared" si="1920"/>
        <v>283</v>
      </c>
      <c r="C29527" s="815">
        <f t="shared" si="1921"/>
        <v>84</v>
      </c>
      <c r="D29527" s="815">
        <f t="shared" si="1922"/>
        <v>64</v>
      </c>
      <c r="E29527" s="815">
        <v>2040</v>
      </c>
    </row>
    <row r="29528" spans="1:5">
      <c r="A29528" s="816">
        <f t="shared" si="1923"/>
        <v>51419</v>
      </c>
      <c r="B29528" s="815">
        <f t="shared" si="1920"/>
        <v>284</v>
      </c>
      <c r="C29528" s="815">
        <f t="shared" si="1921"/>
        <v>83</v>
      </c>
      <c r="D29528" s="815">
        <f t="shared" si="1922"/>
        <v>63</v>
      </c>
      <c r="E29528" s="815">
        <v>2040</v>
      </c>
    </row>
    <row r="29529" spans="1:5">
      <c r="A29529" s="816">
        <f t="shared" si="1923"/>
        <v>51420</v>
      </c>
      <c r="B29529" s="815">
        <f t="shared" si="1920"/>
        <v>285</v>
      </c>
      <c r="C29529" s="815">
        <f t="shared" si="1921"/>
        <v>82</v>
      </c>
      <c r="D29529" s="815">
        <f t="shared" si="1922"/>
        <v>62</v>
      </c>
      <c r="E29529" s="815">
        <v>2040</v>
      </c>
    </row>
    <row r="29530" spans="1:5">
      <c r="A29530" s="816">
        <f t="shared" si="1923"/>
        <v>51421</v>
      </c>
      <c r="B29530" s="815">
        <f t="shared" si="1920"/>
        <v>286</v>
      </c>
      <c r="C29530" s="815">
        <f t="shared" si="1921"/>
        <v>81</v>
      </c>
      <c r="D29530" s="815">
        <f t="shared" si="1922"/>
        <v>61</v>
      </c>
      <c r="E29530" s="815">
        <v>2040</v>
      </c>
    </row>
    <row r="29531" spans="1:5">
      <c r="A29531" s="816">
        <f t="shared" si="1923"/>
        <v>51422</v>
      </c>
      <c r="B29531" s="815">
        <f t="shared" si="1920"/>
        <v>287</v>
      </c>
      <c r="C29531" s="815">
        <f t="shared" si="1921"/>
        <v>80</v>
      </c>
      <c r="D29531" s="815">
        <f t="shared" si="1922"/>
        <v>60</v>
      </c>
      <c r="E29531" s="815">
        <v>2040</v>
      </c>
    </row>
    <row r="29532" spans="1:5">
      <c r="A29532" s="816">
        <f t="shared" si="1923"/>
        <v>51423</v>
      </c>
      <c r="B29532" s="815">
        <f t="shared" si="1920"/>
        <v>288</v>
      </c>
      <c r="C29532" s="815">
        <f t="shared" si="1921"/>
        <v>79</v>
      </c>
      <c r="D29532" s="815">
        <f t="shared" si="1922"/>
        <v>59</v>
      </c>
      <c r="E29532" s="815">
        <v>2040</v>
      </c>
    </row>
    <row r="29533" spans="1:5">
      <c r="A29533" s="816">
        <f t="shared" si="1923"/>
        <v>51424</v>
      </c>
      <c r="B29533" s="815">
        <f t="shared" si="1920"/>
        <v>289</v>
      </c>
      <c r="C29533" s="815">
        <f t="shared" si="1921"/>
        <v>78</v>
      </c>
      <c r="D29533" s="815">
        <f t="shared" si="1922"/>
        <v>58</v>
      </c>
      <c r="E29533" s="815">
        <v>2040</v>
      </c>
    </row>
    <row r="29534" spans="1:5">
      <c r="A29534" s="816">
        <f t="shared" si="1923"/>
        <v>51425</v>
      </c>
      <c r="B29534" s="815">
        <f t="shared" si="1920"/>
        <v>290</v>
      </c>
      <c r="C29534" s="815">
        <f t="shared" si="1921"/>
        <v>77</v>
      </c>
      <c r="D29534" s="815">
        <f t="shared" si="1922"/>
        <v>57</v>
      </c>
      <c r="E29534" s="815">
        <v>2040</v>
      </c>
    </row>
    <row r="29535" spans="1:5">
      <c r="A29535" s="816">
        <f t="shared" si="1923"/>
        <v>51426</v>
      </c>
      <c r="B29535" s="815">
        <f t="shared" si="1920"/>
        <v>291</v>
      </c>
      <c r="C29535" s="815">
        <f t="shared" si="1921"/>
        <v>76</v>
      </c>
      <c r="D29535" s="815">
        <f t="shared" si="1922"/>
        <v>56</v>
      </c>
      <c r="E29535" s="815">
        <v>2040</v>
      </c>
    </row>
    <row r="29536" spans="1:5">
      <c r="A29536" s="816">
        <f t="shared" si="1923"/>
        <v>51427</v>
      </c>
      <c r="B29536" s="815">
        <f t="shared" si="1920"/>
        <v>292</v>
      </c>
      <c r="C29536" s="815">
        <f t="shared" si="1921"/>
        <v>75</v>
      </c>
      <c r="D29536" s="815">
        <f t="shared" si="1922"/>
        <v>55</v>
      </c>
      <c r="E29536" s="815">
        <v>2040</v>
      </c>
    </row>
    <row r="29537" spans="1:5">
      <c r="A29537" s="816">
        <f t="shared" si="1923"/>
        <v>51428</v>
      </c>
      <c r="B29537" s="815">
        <f t="shared" si="1920"/>
        <v>293</v>
      </c>
      <c r="C29537" s="815">
        <f t="shared" si="1921"/>
        <v>74</v>
      </c>
      <c r="D29537" s="815">
        <f t="shared" si="1922"/>
        <v>54</v>
      </c>
      <c r="E29537" s="815">
        <v>2040</v>
      </c>
    </row>
    <row r="29538" spans="1:5">
      <c r="A29538" s="816">
        <f t="shared" si="1923"/>
        <v>51429</v>
      </c>
      <c r="B29538" s="815">
        <f t="shared" si="1920"/>
        <v>294</v>
      </c>
      <c r="C29538" s="815">
        <f t="shared" si="1921"/>
        <v>73</v>
      </c>
      <c r="D29538" s="815">
        <f t="shared" si="1922"/>
        <v>53</v>
      </c>
      <c r="E29538" s="815">
        <v>2040</v>
      </c>
    </row>
    <row r="29539" spans="1:5">
      <c r="A29539" s="816">
        <f t="shared" si="1923"/>
        <v>51430</v>
      </c>
      <c r="B29539" s="815">
        <f t="shared" si="1920"/>
        <v>295</v>
      </c>
      <c r="C29539" s="815">
        <f t="shared" si="1921"/>
        <v>72</v>
      </c>
      <c r="D29539" s="815">
        <f t="shared" si="1922"/>
        <v>52</v>
      </c>
      <c r="E29539" s="815">
        <v>2040</v>
      </c>
    </row>
    <row r="29540" spans="1:5">
      <c r="A29540" s="816">
        <f t="shared" si="1923"/>
        <v>51431</v>
      </c>
      <c r="B29540" s="815">
        <f t="shared" si="1920"/>
        <v>296</v>
      </c>
      <c r="C29540" s="815">
        <f t="shared" si="1921"/>
        <v>71</v>
      </c>
      <c r="D29540" s="815">
        <f t="shared" si="1922"/>
        <v>51</v>
      </c>
      <c r="E29540" s="815">
        <v>2040</v>
      </c>
    </row>
    <row r="29541" spans="1:5">
      <c r="A29541" s="816">
        <f t="shared" si="1923"/>
        <v>51432</v>
      </c>
      <c r="B29541" s="815">
        <f t="shared" si="1920"/>
        <v>297</v>
      </c>
      <c r="C29541" s="815">
        <f t="shared" si="1921"/>
        <v>70</v>
      </c>
      <c r="D29541" s="815">
        <f t="shared" si="1922"/>
        <v>50</v>
      </c>
      <c r="E29541" s="815">
        <v>2040</v>
      </c>
    </row>
    <row r="29542" spans="1:5">
      <c r="A29542" s="816">
        <f t="shared" si="1923"/>
        <v>51433</v>
      </c>
      <c r="B29542" s="815">
        <f t="shared" si="1920"/>
        <v>298</v>
      </c>
      <c r="C29542" s="815">
        <f t="shared" si="1921"/>
        <v>69</v>
      </c>
      <c r="D29542" s="815">
        <f t="shared" si="1922"/>
        <v>49</v>
      </c>
      <c r="E29542" s="815">
        <v>2040</v>
      </c>
    </row>
    <row r="29543" spans="1:5">
      <c r="A29543" s="816">
        <f t="shared" si="1923"/>
        <v>51434</v>
      </c>
      <c r="B29543" s="815">
        <f t="shared" si="1920"/>
        <v>299</v>
      </c>
      <c r="C29543" s="815">
        <f t="shared" si="1921"/>
        <v>68</v>
      </c>
      <c r="D29543" s="815">
        <f t="shared" si="1922"/>
        <v>48</v>
      </c>
      <c r="E29543" s="815">
        <v>2040</v>
      </c>
    </row>
    <row r="29544" spans="1:5">
      <c r="A29544" s="816">
        <f t="shared" si="1923"/>
        <v>51435</v>
      </c>
      <c r="B29544" s="815">
        <f t="shared" si="1920"/>
        <v>300</v>
      </c>
      <c r="C29544" s="815">
        <f t="shared" si="1921"/>
        <v>67</v>
      </c>
      <c r="D29544" s="815">
        <f t="shared" si="1922"/>
        <v>47</v>
      </c>
      <c r="E29544" s="815">
        <v>2040</v>
      </c>
    </row>
    <row r="29545" spans="1:5">
      <c r="A29545" s="816">
        <f t="shared" si="1923"/>
        <v>51436</v>
      </c>
      <c r="B29545" s="815">
        <f t="shared" si="1920"/>
        <v>301</v>
      </c>
      <c r="C29545" s="815">
        <f t="shared" si="1921"/>
        <v>66</v>
      </c>
      <c r="D29545" s="815">
        <f t="shared" si="1922"/>
        <v>46</v>
      </c>
      <c r="E29545" s="815">
        <v>2040</v>
      </c>
    </row>
    <row r="29546" spans="1:5">
      <c r="A29546" s="816">
        <f t="shared" si="1923"/>
        <v>51437</v>
      </c>
      <c r="B29546" s="815">
        <f t="shared" ref="B29546:B29609" si="1924">B29545+1</f>
        <v>302</v>
      </c>
      <c r="C29546" s="815">
        <f t="shared" ref="C29546:C29609" si="1925">C29545-1</f>
        <v>65</v>
      </c>
      <c r="D29546" s="815">
        <f t="shared" ref="D29546:D29590" si="1926">D29545-1</f>
        <v>45</v>
      </c>
      <c r="E29546" s="815">
        <v>2040</v>
      </c>
    </row>
    <row r="29547" spans="1:5">
      <c r="A29547" s="816">
        <f t="shared" si="1923"/>
        <v>51438</v>
      </c>
      <c r="B29547" s="815">
        <f t="shared" si="1924"/>
        <v>303</v>
      </c>
      <c r="C29547" s="815">
        <f t="shared" si="1925"/>
        <v>64</v>
      </c>
      <c r="D29547" s="815">
        <f t="shared" si="1926"/>
        <v>44</v>
      </c>
      <c r="E29547" s="815">
        <v>2040</v>
      </c>
    </row>
    <row r="29548" spans="1:5">
      <c r="A29548" s="816">
        <f t="shared" si="1923"/>
        <v>51439</v>
      </c>
      <c r="B29548" s="815">
        <f t="shared" si="1924"/>
        <v>304</v>
      </c>
      <c r="C29548" s="815">
        <f t="shared" si="1925"/>
        <v>63</v>
      </c>
      <c r="D29548" s="815">
        <f t="shared" si="1926"/>
        <v>43</v>
      </c>
      <c r="E29548" s="815">
        <v>2040</v>
      </c>
    </row>
    <row r="29549" spans="1:5">
      <c r="A29549" s="816">
        <f t="shared" si="1923"/>
        <v>51440</v>
      </c>
      <c r="B29549" s="815">
        <f t="shared" si="1924"/>
        <v>305</v>
      </c>
      <c r="C29549" s="815">
        <f t="shared" si="1925"/>
        <v>62</v>
      </c>
      <c r="D29549" s="815">
        <f t="shared" si="1926"/>
        <v>42</v>
      </c>
      <c r="E29549" s="815">
        <v>2040</v>
      </c>
    </row>
    <row r="29550" spans="1:5">
      <c r="A29550" s="816">
        <f t="shared" si="1923"/>
        <v>51441</v>
      </c>
      <c r="B29550" s="815">
        <f t="shared" si="1924"/>
        <v>306</v>
      </c>
      <c r="C29550" s="815">
        <f t="shared" si="1925"/>
        <v>61</v>
      </c>
      <c r="D29550" s="815">
        <f t="shared" si="1926"/>
        <v>41</v>
      </c>
      <c r="E29550" s="815">
        <v>2040</v>
      </c>
    </row>
    <row r="29551" spans="1:5">
      <c r="A29551" s="816">
        <f t="shared" si="1923"/>
        <v>51442</v>
      </c>
      <c r="B29551" s="815">
        <f t="shared" si="1924"/>
        <v>307</v>
      </c>
      <c r="C29551" s="815">
        <f t="shared" si="1925"/>
        <v>60</v>
      </c>
      <c r="D29551" s="815">
        <f t="shared" si="1926"/>
        <v>40</v>
      </c>
      <c r="E29551" s="815">
        <v>2040</v>
      </c>
    </row>
    <row r="29552" spans="1:5">
      <c r="A29552" s="816">
        <f t="shared" si="1923"/>
        <v>51443</v>
      </c>
      <c r="B29552" s="815">
        <f t="shared" si="1924"/>
        <v>308</v>
      </c>
      <c r="C29552" s="815">
        <f t="shared" si="1925"/>
        <v>59</v>
      </c>
      <c r="D29552" s="815">
        <f t="shared" si="1926"/>
        <v>39</v>
      </c>
      <c r="E29552" s="815">
        <v>2040</v>
      </c>
    </row>
    <row r="29553" spans="1:5">
      <c r="A29553" s="816">
        <f t="shared" si="1923"/>
        <v>51444</v>
      </c>
      <c r="B29553" s="815">
        <f t="shared" si="1924"/>
        <v>309</v>
      </c>
      <c r="C29553" s="815">
        <f t="shared" si="1925"/>
        <v>58</v>
      </c>
      <c r="D29553" s="815">
        <f t="shared" si="1926"/>
        <v>38</v>
      </c>
      <c r="E29553" s="815">
        <v>2040</v>
      </c>
    </row>
    <row r="29554" spans="1:5">
      <c r="A29554" s="816">
        <f t="shared" si="1923"/>
        <v>51445</v>
      </c>
      <c r="B29554" s="815">
        <f t="shared" si="1924"/>
        <v>310</v>
      </c>
      <c r="C29554" s="815">
        <f t="shared" si="1925"/>
        <v>57</v>
      </c>
      <c r="D29554" s="815">
        <f t="shared" si="1926"/>
        <v>37</v>
      </c>
      <c r="E29554" s="815">
        <v>2040</v>
      </c>
    </row>
    <row r="29555" spans="1:5">
      <c r="A29555" s="816">
        <f t="shared" ref="A29555:B29618" si="1927">A29554+1</f>
        <v>51446</v>
      </c>
      <c r="B29555" s="815">
        <f t="shared" si="1924"/>
        <v>311</v>
      </c>
      <c r="C29555" s="815">
        <f t="shared" si="1925"/>
        <v>56</v>
      </c>
      <c r="D29555" s="815">
        <f t="shared" si="1926"/>
        <v>36</v>
      </c>
      <c r="E29555" s="815">
        <v>2040</v>
      </c>
    </row>
    <row r="29556" spans="1:5">
      <c r="A29556" s="816">
        <f t="shared" si="1927"/>
        <v>51447</v>
      </c>
      <c r="B29556" s="815">
        <f t="shared" si="1924"/>
        <v>312</v>
      </c>
      <c r="C29556" s="815">
        <f t="shared" si="1925"/>
        <v>55</v>
      </c>
      <c r="D29556" s="815">
        <f t="shared" si="1926"/>
        <v>35</v>
      </c>
      <c r="E29556" s="815">
        <v>2040</v>
      </c>
    </row>
    <row r="29557" spans="1:5">
      <c r="A29557" s="816">
        <f t="shared" si="1927"/>
        <v>51448</v>
      </c>
      <c r="B29557" s="815">
        <f t="shared" si="1924"/>
        <v>313</v>
      </c>
      <c r="C29557" s="815">
        <f t="shared" si="1925"/>
        <v>54</v>
      </c>
      <c r="D29557" s="815">
        <f t="shared" si="1926"/>
        <v>34</v>
      </c>
      <c r="E29557" s="815">
        <v>2040</v>
      </c>
    </row>
    <row r="29558" spans="1:5">
      <c r="A29558" s="816">
        <f t="shared" si="1927"/>
        <v>51449</v>
      </c>
      <c r="B29558" s="815">
        <f t="shared" si="1924"/>
        <v>314</v>
      </c>
      <c r="C29558" s="815">
        <f t="shared" si="1925"/>
        <v>53</v>
      </c>
      <c r="D29558" s="815">
        <f t="shared" si="1926"/>
        <v>33</v>
      </c>
      <c r="E29558" s="815">
        <v>2040</v>
      </c>
    </row>
    <row r="29559" spans="1:5">
      <c r="A29559" s="816">
        <f t="shared" si="1927"/>
        <v>51450</v>
      </c>
      <c r="B29559" s="815">
        <f t="shared" si="1924"/>
        <v>315</v>
      </c>
      <c r="C29559" s="815">
        <f t="shared" si="1925"/>
        <v>52</v>
      </c>
      <c r="D29559" s="815">
        <f t="shared" si="1926"/>
        <v>32</v>
      </c>
      <c r="E29559" s="815">
        <v>2040</v>
      </c>
    </row>
    <row r="29560" spans="1:5">
      <c r="A29560" s="816">
        <f t="shared" si="1927"/>
        <v>51451</v>
      </c>
      <c r="B29560" s="815">
        <f t="shared" si="1924"/>
        <v>316</v>
      </c>
      <c r="C29560" s="815">
        <f t="shared" si="1925"/>
        <v>51</v>
      </c>
      <c r="D29560" s="815">
        <f t="shared" si="1926"/>
        <v>31</v>
      </c>
      <c r="E29560" s="815">
        <v>2040</v>
      </c>
    </row>
    <row r="29561" spans="1:5">
      <c r="A29561" s="816">
        <f t="shared" si="1927"/>
        <v>51452</v>
      </c>
      <c r="B29561" s="815">
        <f t="shared" si="1924"/>
        <v>317</v>
      </c>
      <c r="C29561" s="815">
        <f t="shared" si="1925"/>
        <v>50</v>
      </c>
      <c r="D29561" s="815">
        <f t="shared" si="1926"/>
        <v>30</v>
      </c>
      <c r="E29561" s="815">
        <v>2040</v>
      </c>
    </row>
    <row r="29562" spans="1:5">
      <c r="A29562" s="816">
        <f t="shared" si="1927"/>
        <v>51453</v>
      </c>
      <c r="B29562" s="815">
        <f t="shared" si="1924"/>
        <v>318</v>
      </c>
      <c r="C29562" s="815">
        <f t="shared" si="1925"/>
        <v>49</v>
      </c>
      <c r="D29562" s="815">
        <f t="shared" si="1926"/>
        <v>29</v>
      </c>
      <c r="E29562" s="815">
        <v>2040</v>
      </c>
    </row>
    <row r="29563" spans="1:5">
      <c r="A29563" s="816">
        <f t="shared" si="1927"/>
        <v>51454</v>
      </c>
      <c r="B29563" s="815">
        <f t="shared" si="1924"/>
        <v>319</v>
      </c>
      <c r="C29563" s="815">
        <f t="shared" si="1925"/>
        <v>48</v>
      </c>
      <c r="D29563" s="815">
        <f t="shared" si="1926"/>
        <v>28</v>
      </c>
      <c r="E29563" s="815">
        <v>2040</v>
      </c>
    </row>
    <row r="29564" spans="1:5">
      <c r="A29564" s="816">
        <f t="shared" si="1927"/>
        <v>51455</v>
      </c>
      <c r="B29564" s="815">
        <f t="shared" si="1924"/>
        <v>320</v>
      </c>
      <c r="C29564" s="815">
        <f t="shared" si="1925"/>
        <v>47</v>
      </c>
      <c r="D29564" s="815">
        <f t="shared" si="1926"/>
        <v>27</v>
      </c>
      <c r="E29564" s="815">
        <v>2040</v>
      </c>
    </row>
    <row r="29565" spans="1:5">
      <c r="A29565" s="816">
        <f t="shared" si="1927"/>
        <v>51456</v>
      </c>
      <c r="B29565" s="815">
        <f t="shared" si="1924"/>
        <v>321</v>
      </c>
      <c r="C29565" s="815">
        <f t="shared" si="1925"/>
        <v>46</v>
      </c>
      <c r="D29565" s="815">
        <f t="shared" si="1926"/>
        <v>26</v>
      </c>
      <c r="E29565" s="815">
        <v>2040</v>
      </c>
    </row>
    <row r="29566" spans="1:5">
      <c r="A29566" s="816">
        <f t="shared" si="1927"/>
        <v>51457</v>
      </c>
      <c r="B29566" s="815">
        <f t="shared" si="1924"/>
        <v>322</v>
      </c>
      <c r="C29566" s="815">
        <f t="shared" si="1925"/>
        <v>45</v>
      </c>
      <c r="D29566" s="815">
        <f t="shared" si="1926"/>
        <v>25</v>
      </c>
      <c r="E29566" s="815">
        <v>2040</v>
      </c>
    </row>
    <row r="29567" spans="1:5">
      <c r="A29567" s="816">
        <f t="shared" si="1927"/>
        <v>51458</v>
      </c>
      <c r="B29567" s="815">
        <f t="shared" si="1924"/>
        <v>323</v>
      </c>
      <c r="C29567" s="815">
        <f t="shared" si="1925"/>
        <v>44</v>
      </c>
      <c r="D29567" s="815">
        <f t="shared" si="1926"/>
        <v>24</v>
      </c>
      <c r="E29567" s="815">
        <v>2040</v>
      </c>
    </row>
    <row r="29568" spans="1:5">
      <c r="A29568" s="816">
        <f t="shared" si="1927"/>
        <v>51459</v>
      </c>
      <c r="B29568" s="815">
        <f t="shared" si="1924"/>
        <v>324</v>
      </c>
      <c r="C29568" s="815">
        <f t="shared" si="1925"/>
        <v>43</v>
      </c>
      <c r="D29568" s="815">
        <f t="shared" si="1926"/>
        <v>23</v>
      </c>
      <c r="E29568" s="815">
        <v>2040</v>
      </c>
    </row>
    <row r="29569" spans="1:5">
      <c r="A29569" s="816">
        <f t="shared" si="1927"/>
        <v>51460</v>
      </c>
      <c r="B29569" s="815">
        <f t="shared" si="1924"/>
        <v>325</v>
      </c>
      <c r="C29569" s="815">
        <f t="shared" si="1925"/>
        <v>42</v>
      </c>
      <c r="D29569" s="815">
        <f t="shared" si="1926"/>
        <v>22</v>
      </c>
      <c r="E29569" s="815">
        <v>2040</v>
      </c>
    </row>
    <row r="29570" spans="1:5">
      <c r="A29570" s="816">
        <f t="shared" si="1927"/>
        <v>51461</v>
      </c>
      <c r="B29570" s="815">
        <f t="shared" si="1924"/>
        <v>326</v>
      </c>
      <c r="C29570" s="815">
        <f t="shared" si="1925"/>
        <v>41</v>
      </c>
      <c r="D29570" s="815">
        <f t="shared" si="1926"/>
        <v>21</v>
      </c>
      <c r="E29570" s="815">
        <v>2040</v>
      </c>
    </row>
    <row r="29571" spans="1:5">
      <c r="A29571" s="816">
        <f t="shared" si="1927"/>
        <v>51462</v>
      </c>
      <c r="B29571" s="815">
        <f t="shared" si="1924"/>
        <v>327</v>
      </c>
      <c r="C29571" s="815">
        <f t="shared" si="1925"/>
        <v>40</v>
      </c>
      <c r="D29571" s="815">
        <f t="shared" si="1926"/>
        <v>20</v>
      </c>
      <c r="E29571" s="815">
        <v>2040</v>
      </c>
    </row>
    <row r="29572" spans="1:5">
      <c r="A29572" s="816">
        <f t="shared" si="1927"/>
        <v>51463</v>
      </c>
      <c r="B29572" s="815">
        <f t="shared" si="1924"/>
        <v>328</v>
      </c>
      <c r="C29572" s="815">
        <f t="shared" si="1925"/>
        <v>39</v>
      </c>
      <c r="D29572" s="815">
        <f t="shared" si="1926"/>
        <v>19</v>
      </c>
      <c r="E29572" s="815">
        <v>2040</v>
      </c>
    </row>
    <row r="29573" spans="1:5">
      <c r="A29573" s="816">
        <f t="shared" si="1927"/>
        <v>51464</v>
      </c>
      <c r="B29573" s="815">
        <f t="shared" si="1924"/>
        <v>329</v>
      </c>
      <c r="C29573" s="815">
        <f t="shared" si="1925"/>
        <v>38</v>
      </c>
      <c r="D29573" s="815">
        <f t="shared" si="1926"/>
        <v>18</v>
      </c>
      <c r="E29573" s="815">
        <v>2040</v>
      </c>
    </row>
    <row r="29574" spans="1:5">
      <c r="A29574" s="816">
        <f t="shared" si="1927"/>
        <v>51465</v>
      </c>
      <c r="B29574" s="815">
        <f t="shared" si="1924"/>
        <v>330</v>
      </c>
      <c r="C29574" s="815">
        <f t="shared" si="1925"/>
        <v>37</v>
      </c>
      <c r="D29574" s="815">
        <f t="shared" si="1926"/>
        <v>17</v>
      </c>
      <c r="E29574" s="815">
        <v>2040</v>
      </c>
    </row>
    <row r="29575" spans="1:5">
      <c r="A29575" s="816">
        <f t="shared" si="1927"/>
        <v>51466</v>
      </c>
      <c r="B29575" s="815">
        <f t="shared" si="1924"/>
        <v>331</v>
      </c>
      <c r="C29575" s="815">
        <f t="shared" si="1925"/>
        <v>36</v>
      </c>
      <c r="D29575" s="815">
        <f t="shared" si="1926"/>
        <v>16</v>
      </c>
      <c r="E29575" s="815">
        <v>2040</v>
      </c>
    </row>
    <row r="29576" spans="1:5">
      <c r="A29576" s="816">
        <f t="shared" si="1927"/>
        <v>51467</v>
      </c>
      <c r="B29576" s="815">
        <f t="shared" si="1924"/>
        <v>332</v>
      </c>
      <c r="C29576" s="815">
        <f t="shared" si="1925"/>
        <v>35</v>
      </c>
      <c r="D29576" s="815">
        <f t="shared" si="1926"/>
        <v>15</v>
      </c>
      <c r="E29576" s="815">
        <v>2040</v>
      </c>
    </row>
    <row r="29577" spans="1:5">
      <c r="A29577" s="816">
        <f t="shared" si="1927"/>
        <v>51468</v>
      </c>
      <c r="B29577" s="815">
        <f t="shared" si="1924"/>
        <v>333</v>
      </c>
      <c r="C29577" s="815">
        <f t="shared" si="1925"/>
        <v>34</v>
      </c>
      <c r="D29577" s="815">
        <f t="shared" si="1926"/>
        <v>14</v>
      </c>
      <c r="E29577" s="815">
        <v>2040</v>
      </c>
    </row>
    <row r="29578" spans="1:5">
      <c r="A29578" s="816">
        <f t="shared" si="1927"/>
        <v>51469</v>
      </c>
      <c r="B29578" s="815">
        <f t="shared" si="1924"/>
        <v>334</v>
      </c>
      <c r="C29578" s="815">
        <f t="shared" si="1925"/>
        <v>33</v>
      </c>
      <c r="D29578" s="815">
        <f t="shared" si="1926"/>
        <v>13</v>
      </c>
      <c r="E29578" s="815">
        <v>2040</v>
      </c>
    </row>
    <row r="29579" spans="1:5">
      <c r="A29579" s="816">
        <f t="shared" si="1927"/>
        <v>51470</v>
      </c>
      <c r="B29579" s="815">
        <f t="shared" si="1924"/>
        <v>335</v>
      </c>
      <c r="C29579" s="815">
        <f t="shared" si="1925"/>
        <v>32</v>
      </c>
      <c r="D29579" s="815">
        <f t="shared" si="1926"/>
        <v>12</v>
      </c>
      <c r="E29579" s="815">
        <v>2040</v>
      </c>
    </row>
    <row r="29580" spans="1:5">
      <c r="A29580" s="816">
        <f t="shared" si="1927"/>
        <v>51471</v>
      </c>
      <c r="B29580" s="815">
        <f t="shared" si="1924"/>
        <v>336</v>
      </c>
      <c r="C29580" s="815">
        <f t="shared" si="1925"/>
        <v>31</v>
      </c>
      <c r="D29580" s="815">
        <f t="shared" si="1926"/>
        <v>11</v>
      </c>
      <c r="E29580" s="815">
        <v>2040</v>
      </c>
    </row>
    <row r="29581" spans="1:5">
      <c r="A29581" s="816">
        <f t="shared" si="1927"/>
        <v>51472</v>
      </c>
      <c r="B29581" s="815">
        <f t="shared" si="1924"/>
        <v>337</v>
      </c>
      <c r="C29581" s="815">
        <f t="shared" si="1925"/>
        <v>30</v>
      </c>
      <c r="D29581" s="815">
        <f t="shared" si="1926"/>
        <v>10</v>
      </c>
      <c r="E29581" s="815">
        <v>2040</v>
      </c>
    </row>
    <row r="29582" spans="1:5">
      <c r="A29582" s="816">
        <f t="shared" si="1927"/>
        <v>51473</v>
      </c>
      <c r="B29582" s="815">
        <f t="shared" si="1924"/>
        <v>338</v>
      </c>
      <c r="C29582" s="815">
        <f t="shared" si="1925"/>
        <v>29</v>
      </c>
      <c r="D29582" s="815">
        <f t="shared" si="1926"/>
        <v>9</v>
      </c>
      <c r="E29582" s="815">
        <v>2040</v>
      </c>
    </row>
    <row r="29583" spans="1:5">
      <c r="A29583" s="816">
        <f t="shared" si="1927"/>
        <v>51474</v>
      </c>
      <c r="B29583" s="815">
        <f t="shared" si="1924"/>
        <v>339</v>
      </c>
      <c r="C29583" s="815">
        <f t="shared" si="1925"/>
        <v>28</v>
      </c>
      <c r="D29583" s="815">
        <f t="shared" si="1926"/>
        <v>8</v>
      </c>
      <c r="E29583" s="815">
        <v>2040</v>
      </c>
    </row>
    <row r="29584" spans="1:5">
      <c r="A29584" s="816">
        <f t="shared" si="1927"/>
        <v>51475</v>
      </c>
      <c r="B29584" s="815">
        <f t="shared" si="1924"/>
        <v>340</v>
      </c>
      <c r="C29584" s="815">
        <f t="shared" si="1925"/>
        <v>27</v>
      </c>
      <c r="D29584" s="815">
        <f t="shared" si="1926"/>
        <v>7</v>
      </c>
      <c r="E29584" s="815">
        <v>2040</v>
      </c>
    </row>
    <row r="29585" spans="1:5">
      <c r="A29585" s="816">
        <f t="shared" si="1927"/>
        <v>51476</v>
      </c>
      <c r="B29585" s="815">
        <f t="shared" si="1924"/>
        <v>341</v>
      </c>
      <c r="C29585" s="815">
        <f t="shared" si="1925"/>
        <v>26</v>
      </c>
      <c r="D29585" s="815">
        <f t="shared" si="1926"/>
        <v>6</v>
      </c>
      <c r="E29585" s="815">
        <v>2040</v>
      </c>
    </row>
    <row r="29586" spans="1:5">
      <c r="A29586" s="816">
        <f t="shared" si="1927"/>
        <v>51477</v>
      </c>
      <c r="B29586" s="815">
        <f t="shared" si="1924"/>
        <v>342</v>
      </c>
      <c r="C29586" s="815">
        <f t="shared" si="1925"/>
        <v>25</v>
      </c>
      <c r="D29586" s="815">
        <f t="shared" si="1926"/>
        <v>5</v>
      </c>
      <c r="E29586" s="815">
        <v>2040</v>
      </c>
    </row>
    <row r="29587" spans="1:5">
      <c r="A29587" s="816">
        <f t="shared" si="1927"/>
        <v>51478</v>
      </c>
      <c r="B29587" s="815">
        <f t="shared" si="1924"/>
        <v>343</v>
      </c>
      <c r="C29587" s="815">
        <f t="shared" si="1925"/>
        <v>24</v>
      </c>
      <c r="D29587" s="815">
        <f t="shared" si="1926"/>
        <v>4</v>
      </c>
      <c r="E29587" s="815">
        <v>2040</v>
      </c>
    </row>
    <row r="29588" spans="1:5">
      <c r="A29588" s="816">
        <f t="shared" si="1927"/>
        <v>51479</v>
      </c>
      <c r="B29588" s="815">
        <f t="shared" si="1924"/>
        <v>344</v>
      </c>
      <c r="C29588" s="815">
        <f t="shared" si="1925"/>
        <v>23</v>
      </c>
      <c r="D29588" s="815">
        <f t="shared" si="1926"/>
        <v>3</v>
      </c>
      <c r="E29588" s="815">
        <v>2040</v>
      </c>
    </row>
    <row r="29589" spans="1:5">
      <c r="A29589" s="816">
        <f t="shared" si="1927"/>
        <v>51480</v>
      </c>
      <c r="B29589" s="815">
        <f t="shared" si="1924"/>
        <v>345</v>
      </c>
      <c r="C29589" s="815">
        <f t="shared" si="1925"/>
        <v>22</v>
      </c>
      <c r="D29589" s="815">
        <f t="shared" si="1926"/>
        <v>2</v>
      </c>
      <c r="E29589" s="815">
        <v>2040</v>
      </c>
    </row>
    <row r="29590" spans="1:5">
      <c r="A29590" s="816">
        <f t="shared" si="1927"/>
        <v>51481</v>
      </c>
      <c r="B29590" s="815">
        <f t="shared" si="1924"/>
        <v>346</v>
      </c>
      <c r="C29590" s="815">
        <f t="shared" si="1925"/>
        <v>21</v>
      </c>
      <c r="D29590" s="815">
        <f t="shared" si="1926"/>
        <v>1</v>
      </c>
      <c r="E29590" s="815">
        <v>2040</v>
      </c>
    </row>
    <row r="29591" spans="1:5">
      <c r="A29591" s="816">
        <f t="shared" si="1927"/>
        <v>51482</v>
      </c>
      <c r="B29591" s="815">
        <f t="shared" si="1924"/>
        <v>347</v>
      </c>
      <c r="C29591" s="815">
        <f t="shared" si="1925"/>
        <v>20</v>
      </c>
      <c r="D29591" s="815">
        <v>365</v>
      </c>
      <c r="E29591" s="815">
        <v>2040</v>
      </c>
    </row>
    <row r="29592" spans="1:5">
      <c r="A29592" s="816">
        <f t="shared" si="1927"/>
        <v>51483</v>
      </c>
      <c r="B29592" s="815">
        <f t="shared" si="1924"/>
        <v>348</v>
      </c>
      <c r="C29592" s="815">
        <f t="shared" si="1925"/>
        <v>19</v>
      </c>
      <c r="D29592" s="815">
        <f t="shared" ref="D29592:D29655" si="1928">D29591-1</f>
        <v>364</v>
      </c>
      <c r="E29592" s="815">
        <v>2040</v>
      </c>
    </row>
    <row r="29593" spans="1:5">
      <c r="A29593" s="816">
        <f t="shared" si="1927"/>
        <v>51484</v>
      </c>
      <c r="B29593" s="815">
        <f t="shared" si="1924"/>
        <v>349</v>
      </c>
      <c r="C29593" s="815">
        <f t="shared" si="1925"/>
        <v>18</v>
      </c>
      <c r="D29593" s="815">
        <f t="shared" si="1928"/>
        <v>363</v>
      </c>
      <c r="E29593" s="815">
        <v>2040</v>
      </c>
    </row>
    <row r="29594" spans="1:5">
      <c r="A29594" s="816">
        <f t="shared" si="1927"/>
        <v>51485</v>
      </c>
      <c r="B29594" s="815">
        <f t="shared" si="1924"/>
        <v>350</v>
      </c>
      <c r="C29594" s="815">
        <f t="shared" si="1925"/>
        <v>17</v>
      </c>
      <c r="D29594" s="815">
        <f t="shared" si="1928"/>
        <v>362</v>
      </c>
      <c r="E29594" s="815">
        <v>2040</v>
      </c>
    </row>
    <row r="29595" spans="1:5">
      <c r="A29595" s="816">
        <f t="shared" si="1927"/>
        <v>51486</v>
      </c>
      <c r="B29595" s="815">
        <f t="shared" si="1924"/>
        <v>351</v>
      </c>
      <c r="C29595" s="815">
        <f t="shared" si="1925"/>
        <v>16</v>
      </c>
      <c r="D29595" s="815">
        <f t="shared" si="1928"/>
        <v>361</v>
      </c>
      <c r="E29595" s="815">
        <v>2040</v>
      </c>
    </row>
    <row r="29596" spans="1:5">
      <c r="A29596" s="816">
        <f t="shared" si="1927"/>
        <v>51487</v>
      </c>
      <c r="B29596" s="815">
        <f t="shared" si="1924"/>
        <v>352</v>
      </c>
      <c r="C29596" s="815">
        <f t="shared" si="1925"/>
        <v>15</v>
      </c>
      <c r="D29596" s="815">
        <f t="shared" si="1928"/>
        <v>360</v>
      </c>
      <c r="E29596" s="815">
        <v>2040</v>
      </c>
    </row>
    <row r="29597" spans="1:5">
      <c r="A29597" s="816">
        <f t="shared" si="1927"/>
        <v>51488</v>
      </c>
      <c r="B29597" s="815">
        <f t="shared" si="1924"/>
        <v>353</v>
      </c>
      <c r="C29597" s="815">
        <f t="shared" si="1925"/>
        <v>14</v>
      </c>
      <c r="D29597" s="815">
        <f t="shared" si="1928"/>
        <v>359</v>
      </c>
      <c r="E29597" s="815">
        <v>2040</v>
      </c>
    </row>
    <row r="29598" spans="1:5">
      <c r="A29598" s="816">
        <f t="shared" si="1927"/>
        <v>51489</v>
      </c>
      <c r="B29598" s="815">
        <f t="shared" si="1924"/>
        <v>354</v>
      </c>
      <c r="C29598" s="815">
        <f t="shared" si="1925"/>
        <v>13</v>
      </c>
      <c r="D29598" s="815">
        <f t="shared" si="1928"/>
        <v>358</v>
      </c>
      <c r="E29598" s="815">
        <v>2040</v>
      </c>
    </row>
    <row r="29599" spans="1:5">
      <c r="A29599" s="816">
        <f t="shared" si="1927"/>
        <v>51490</v>
      </c>
      <c r="B29599" s="815">
        <f t="shared" si="1924"/>
        <v>355</v>
      </c>
      <c r="C29599" s="815">
        <f t="shared" si="1925"/>
        <v>12</v>
      </c>
      <c r="D29599" s="815">
        <f t="shared" si="1928"/>
        <v>357</v>
      </c>
      <c r="E29599" s="815">
        <v>2040</v>
      </c>
    </row>
    <row r="29600" spans="1:5">
      <c r="A29600" s="816">
        <f t="shared" si="1927"/>
        <v>51491</v>
      </c>
      <c r="B29600" s="815">
        <f t="shared" si="1924"/>
        <v>356</v>
      </c>
      <c r="C29600" s="815">
        <f t="shared" si="1925"/>
        <v>11</v>
      </c>
      <c r="D29600" s="815">
        <f t="shared" si="1928"/>
        <v>356</v>
      </c>
      <c r="E29600" s="815">
        <v>2040</v>
      </c>
    </row>
    <row r="29601" spans="1:5">
      <c r="A29601" s="816">
        <f t="shared" si="1927"/>
        <v>51492</v>
      </c>
      <c r="B29601" s="815">
        <f t="shared" si="1924"/>
        <v>357</v>
      </c>
      <c r="C29601" s="815">
        <f t="shared" si="1925"/>
        <v>10</v>
      </c>
      <c r="D29601" s="815">
        <f t="shared" si="1928"/>
        <v>355</v>
      </c>
      <c r="E29601" s="815">
        <v>2040</v>
      </c>
    </row>
    <row r="29602" spans="1:5">
      <c r="A29602" s="816">
        <f t="shared" si="1927"/>
        <v>51493</v>
      </c>
      <c r="B29602" s="815">
        <f t="shared" si="1924"/>
        <v>358</v>
      </c>
      <c r="C29602" s="815">
        <f t="shared" si="1925"/>
        <v>9</v>
      </c>
      <c r="D29602" s="815">
        <f t="shared" si="1928"/>
        <v>354</v>
      </c>
      <c r="E29602" s="815">
        <v>2040</v>
      </c>
    </row>
    <row r="29603" spans="1:5">
      <c r="A29603" s="816">
        <f t="shared" si="1927"/>
        <v>51494</v>
      </c>
      <c r="B29603" s="815">
        <f t="shared" si="1924"/>
        <v>359</v>
      </c>
      <c r="C29603" s="815">
        <f t="shared" si="1925"/>
        <v>8</v>
      </c>
      <c r="D29603" s="815">
        <f t="shared" si="1928"/>
        <v>353</v>
      </c>
      <c r="E29603" s="815">
        <v>2040</v>
      </c>
    </row>
    <row r="29604" spans="1:5">
      <c r="A29604" s="816">
        <f t="shared" si="1927"/>
        <v>51495</v>
      </c>
      <c r="B29604" s="815">
        <f t="shared" si="1924"/>
        <v>360</v>
      </c>
      <c r="C29604" s="815">
        <f t="shared" si="1925"/>
        <v>7</v>
      </c>
      <c r="D29604" s="815">
        <f t="shared" si="1928"/>
        <v>352</v>
      </c>
      <c r="E29604" s="815">
        <v>2040</v>
      </c>
    </row>
    <row r="29605" spans="1:5">
      <c r="A29605" s="816">
        <f t="shared" si="1927"/>
        <v>51496</v>
      </c>
      <c r="B29605" s="815">
        <f t="shared" si="1924"/>
        <v>361</v>
      </c>
      <c r="C29605" s="815">
        <f t="shared" si="1925"/>
        <v>6</v>
      </c>
      <c r="D29605" s="815">
        <f t="shared" si="1928"/>
        <v>351</v>
      </c>
      <c r="E29605" s="815">
        <v>2040</v>
      </c>
    </row>
    <row r="29606" spans="1:5">
      <c r="A29606" s="816">
        <f t="shared" si="1927"/>
        <v>51497</v>
      </c>
      <c r="B29606" s="815">
        <f t="shared" si="1924"/>
        <v>362</v>
      </c>
      <c r="C29606" s="815">
        <f t="shared" si="1925"/>
        <v>5</v>
      </c>
      <c r="D29606" s="815">
        <f t="shared" si="1928"/>
        <v>350</v>
      </c>
      <c r="E29606" s="815">
        <v>2040</v>
      </c>
    </row>
    <row r="29607" spans="1:5">
      <c r="A29607" s="816">
        <f t="shared" si="1927"/>
        <v>51498</v>
      </c>
      <c r="B29607" s="815">
        <f t="shared" si="1924"/>
        <v>363</v>
      </c>
      <c r="C29607" s="815">
        <f t="shared" si="1925"/>
        <v>4</v>
      </c>
      <c r="D29607" s="815">
        <f t="shared" si="1928"/>
        <v>349</v>
      </c>
      <c r="E29607" s="815">
        <v>2040</v>
      </c>
    </row>
    <row r="29608" spans="1:5">
      <c r="A29608" s="816">
        <f t="shared" si="1927"/>
        <v>51499</v>
      </c>
      <c r="B29608" s="815">
        <f t="shared" si="1924"/>
        <v>364</v>
      </c>
      <c r="C29608" s="815">
        <f t="shared" si="1925"/>
        <v>3</v>
      </c>
      <c r="D29608" s="815">
        <f t="shared" si="1928"/>
        <v>348</v>
      </c>
      <c r="E29608" s="815">
        <v>2040</v>
      </c>
    </row>
    <row r="29609" spans="1:5">
      <c r="A29609" s="816">
        <f t="shared" si="1927"/>
        <v>51500</v>
      </c>
      <c r="B29609" s="815">
        <f t="shared" si="1924"/>
        <v>365</v>
      </c>
      <c r="C29609" s="815">
        <f t="shared" si="1925"/>
        <v>2</v>
      </c>
      <c r="D29609" s="815">
        <f t="shared" si="1928"/>
        <v>347</v>
      </c>
      <c r="E29609" s="815">
        <v>2040</v>
      </c>
    </row>
    <row r="29610" spans="1:5">
      <c r="A29610" s="816">
        <f t="shared" si="1927"/>
        <v>51501</v>
      </c>
      <c r="B29610" s="815">
        <f t="shared" si="1927"/>
        <v>366</v>
      </c>
      <c r="C29610" s="815">
        <f>C29609-1</f>
        <v>1</v>
      </c>
      <c r="D29610" s="815">
        <f t="shared" si="1928"/>
        <v>346</v>
      </c>
      <c r="E29610" s="815">
        <v>2040</v>
      </c>
    </row>
    <row r="29611" spans="1:5">
      <c r="A29611" s="816">
        <f t="shared" si="1927"/>
        <v>51502</v>
      </c>
      <c r="B29611" s="815">
        <v>1</v>
      </c>
      <c r="C29611" s="815">
        <v>365</v>
      </c>
      <c r="D29611" s="815">
        <f t="shared" si="1928"/>
        <v>345</v>
      </c>
      <c r="E29611" s="815">
        <v>2041</v>
      </c>
    </row>
    <row r="29612" spans="1:5">
      <c r="A29612" s="816">
        <f t="shared" si="1927"/>
        <v>51503</v>
      </c>
      <c r="B29612" s="815">
        <f t="shared" si="1927"/>
        <v>2</v>
      </c>
      <c r="C29612" s="815">
        <f t="shared" ref="C29612:C29655" si="1929">C29611-1</f>
        <v>364</v>
      </c>
      <c r="D29612" s="815">
        <f t="shared" si="1928"/>
        <v>344</v>
      </c>
      <c r="E29612" s="815">
        <v>2041</v>
      </c>
    </row>
    <row r="29613" spans="1:5">
      <c r="A29613" s="816">
        <f t="shared" si="1927"/>
        <v>51504</v>
      </c>
      <c r="B29613" s="815">
        <f t="shared" ref="B29613:B29655" si="1930">B29612+1</f>
        <v>3</v>
      </c>
      <c r="C29613" s="815">
        <f t="shared" si="1929"/>
        <v>363</v>
      </c>
      <c r="D29613" s="815">
        <f t="shared" si="1928"/>
        <v>343</v>
      </c>
      <c r="E29613" s="815">
        <v>2041</v>
      </c>
    </row>
    <row r="29614" spans="1:5">
      <c r="A29614" s="816">
        <f t="shared" si="1927"/>
        <v>51505</v>
      </c>
      <c r="B29614" s="815">
        <f t="shared" si="1930"/>
        <v>4</v>
      </c>
      <c r="C29614" s="815">
        <f t="shared" si="1929"/>
        <v>362</v>
      </c>
      <c r="D29614" s="815">
        <f t="shared" si="1928"/>
        <v>342</v>
      </c>
      <c r="E29614" s="815">
        <v>2041</v>
      </c>
    </row>
    <row r="29615" spans="1:5">
      <c r="A29615" s="816">
        <f t="shared" si="1927"/>
        <v>51506</v>
      </c>
      <c r="B29615" s="815">
        <f t="shared" si="1930"/>
        <v>5</v>
      </c>
      <c r="C29615" s="815">
        <f t="shared" si="1929"/>
        <v>361</v>
      </c>
      <c r="D29615" s="815">
        <f t="shared" si="1928"/>
        <v>341</v>
      </c>
      <c r="E29615" s="815">
        <v>2041</v>
      </c>
    </row>
    <row r="29616" spans="1:5">
      <c r="A29616" s="816">
        <f t="shared" si="1927"/>
        <v>51507</v>
      </c>
      <c r="B29616" s="815">
        <f t="shared" si="1930"/>
        <v>6</v>
      </c>
      <c r="C29616" s="815">
        <f t="shared" si="1929"/>
        <v>360</v>
      </c>
      <c r="D29616" s="815">
        <f t="shared" si="1928"/>
        <v>340</v>
      </c>
      <c r="E29616" s="815">
        <v>2041</v>
      </c>
    </row>
    <row r="29617" spans="1:5">
      <c r="A29617" s="816">
        <f t="shared" si="1927"/>
        <v>51508</v>
      </c>
      <c r="B29617" s="815">
        <f t="shared" si="1930"/>
        <v>7</v>
      </c>
      <c r="C29617" s="815">
        <f t="shared" si="1929"/>
        <v>359</v>
      </c>
      <c r="D29617" s="815">
        <f t="shared" si="1928"/>
        <v>339</v>
      </c>
      <c r="E29617" s="815">
        <v>2041</v>
      </c>
    </row>
    <row r="29618" spans="1:5">
      <c r="A29618" s="816">
        <f t="shared" si="1927"/>
        <v>51509</v>
      </c>
      <c r="B29618" s="815">
        <f t="shared" si="1930"/>
        <v>8</v>
      </c>
      <c r="C29618" s="815">
        <f t="shared" si="1929"/>
        <v>358</v>
      </c>
      <c r="D29618" s="815">
        <f t="shared" si="1928"/>
        <v>338</v>
      </c>
      <c r="E29618" s="815">
        <v>2041</v>
      </c>
    </row>
    <row r="29619" spans="1:5">
      <c r="A29619" s="816">
        <f t="shared" ref="A29619:A29682" si="1931">A29618+1</f>
        <v>51510</v>
      </c>
      <c r="B29619" s="815">
        <f t="shared" si="1930"/>
        <v>9</v>
      </c>
      <c r="C29619" s="815">
        <f t="shared" si="1929"/>
        <v>357</v>
      </c>
      <c r="D29619" s="815">
        <f t="shared" si="1928"/>
        <v>337</v>
      </c>
      <c r="E29619" s="815">
        <v>2041</v>
      </c>
    </row>
    <row r="29620" spans="1:5">
      <c r="A29620" s="816">
        <f t="shared" si="1931"/>
        <v>51511</v>
      </c>
      <c r="B29620" s="815">
        <f t="shared" si="1930"/>
        <v>10</v>
      </c>
      <c r="C29620" s="815">
        <f t="shared" si="1929"/>
        <v>356</v>
      </c>
      <c r="D29620" s="815">
        <f t="shared" si="1928"/>
        <v>336</v>
      </c>
      <c r="E29620" s="815">
        <v>2041</v>
      </c>
    </row>
    <row r="29621" spans="1:5">
      <c r="A29621" s="816">
        <f t="shared" si="1931"/>
        <v>51512</v>
      </c>
      <c r="B29621" s="815">
        <f t="shared" si="1930"/>
        <v>11</v>
      </c>
      <c r="C29621" s="815">
        <f t="shared" si="1929"/>
        <v>355</v>
      </c>
      <c r="D29621" s="815">
        <f t="shared" si="1928"/>
        <v>335</v>
      </c>
      <c r="E29621" s="815">
        <v>2041</v>
      </c>
    </row>
    <row r="29622" spans="1:5">
      <c r="A29622" s="816">
        <f t="shared" si="1931"/>
        <v>51513</v>
      </c>
      <c r="B29622" s="815">
        <f t="shared" si="1930"/>
        <v>12</v>
      </c>
      <c r="C29622" s="815">
        <f t="shared" si="1929"/>
        <v>354</v>
      </c>
      <c r="D29622" s="815">
        <f t="shared" si="1928"/>
        <v>334</v>
      </c>
      <c r="E29622" s="815">
        <v>2041</v>
      </c>
    </row>
    <row r="29623" spans="1:5">
      <c r="A29623" s="816">
        <f t="shared" si="1931"/>
        <v>51514</v>
      </c>
      <c r="B29623" s="815">
        <f t="shared" si="1930"/>
        <v>13</v>
      </c>
      <c r="C29623" s="815">
        <f t="shared" si="1929"/>
        <v>353</v>
      </c>
      <c r="D29623" s="815">
        <f t="shared" si="1928"/>
        <v>333</v>
      </c>
      <c r="E29623" s="815">
        <v>2041</v>
      </c>
    </row>
    <row r="29624" spans="1:5">
      <c r="A29624" s="816">
        <f t="shared" si="1931"/>
        <v>51515</v>
      </c>
      <c r="B29624" s="815">
        <f t="shared" si="1930"/>
        <v>14</v>
      </c>
      <c r="C29624" s="815">
        <f t="shared" si="1929"/>
        <v>352</v>
      </c>
      <c r="D29624" s="815">
        <f t="shared" si="1928"/>
        <v>332</v>
      </c>
      <c r="E29624" s="815">
        <v>2041</v>
      </c>
    </row>
    <row r="29625" spans="1:5">
      <c r="A29625" s="816">
        <f t="shared" si="1931"/>
        <v>51516</v>
      </c>
      <c r="B29625" s="815">
        <f t="shared" si="1930"/>
        <v>15</v>
      </c>
      <c r="C29625" s="815">
        <f t="shared" si="1929"/>
        <v>351</v>
      </c>
      <c r="D29625" s="815">
        <f t="shared" si="1928"/>
        <v>331</v>
      </c>
      <c r="E29625" s="815">
        <v>2041</v>
      </c>
    </row>
    <row r="29626" spans="1:5">
      <c r="A29626" s="816">
        <f t="shared" si="1931"/>
        <v>51517</v>
      </c>
      <c r="B29626" s="815">
        <f t="shared" si="1930"/>
        <v>16</v>
      </c>
      <c r="C29626" s="815">
        <f t="shared" si="1929"/>
        <v>350</v>
      </c>
      <c r="D29626" s="815">
        <f t="shared" si="1928"/>
        <v>330</v>
      </c>
      <c r="E29626" s="815">
        <v>2041</v>
      </c>
    </row>
    <row r="29627" spans="1:5">
      <c r="A29627" s="816">
        <f t="shared" si="1931"/>
        <v>51518</v>
      </c>
      <c r="B29627" s="815">
        <f t="shared" si="1930"/>
        <v>17</v>
      </c>
      <c r="C29627" s="815">
        <f t="shared" si="1929"/>
        <v>349</v>
      </c>
      <c r="D29627" s="815">
        <f t="shared" si="1928"/>
        <v>329</v>
      </c>
      <c r="E29627" s="815">
        <v>2041</v>
      </c>
    </row>
    <row r="29628" spans="1:5">
      <c r="A29628" s="816">
        <f t="shared" si="1931"/>
        <v>51519</v>
      </c>
      <c r="B29628" s="815">
        <f t="shared" si="1930"/>
        <v>18</v>
      </c>
      <c r="C29628" s="815">
        <f t="shared" si="1929"/>
        <v>348</v>
      </c>
      <c r="D29628" s="815">
        <f t="shared" si="1928"/>
        <v>328</v>
      </c>
      <c r="E29628" s="815">
        <v>2041</v>
      </c>
    </row>
    <row r="29629" spans="1:5">
      <c r="A29629" s="816">
        <f t="shared" si="1931"/>
        <v>51520</v>
      </c>
      <c r="B29629" s="815">
        <f t="shared" si="1930"/>
        <v>19</v>
      </c>
      <c r="C29629" s="815">
        <f t="shared" si="1929"/>
        <v>347</v>
      </c>
      <c r="D29629" s="815">
        <f t="shared" si="1928"/>
        <v>327</v>
      </c>
      <c r="E29629" s="815">
        <v>2041</v>
      </c>
    </row>
    <row r="29630" spans="1:5">
      <c r="A29630" s="816">
        <f t="shared" si="1931"/>
        <v>51521</v>
      </c>
      <c r="B29630" s="815">
        <f t="shared" si="1930"/>
        <v>20</v>
      </c>
      <c r="C29630" s="815">
        <f t="shared" si="1929"/>
        <v>346</v>
      </c>
      <c r="D29630" s="815">
        <f t="shared" si="1928"/>
        <v>326</v>
      </c>
      <c r="E29630" s="815">
        <v>2041</v>
      </c>
    </row>
    <row r="29631" spans="1:5">
      <c r="A29631" s="816">
        <f t="shared" si="1931"/>
        <v>51522</v>
      </c>
      <c r="B29631" s="815">
        <f t="shared" si="1930"/>
        <v>21</v>
      </c>
      <c r="C29631" s="815">
        <f t="shared" si="1929"/>
        <v>345</v>
      </c>
      <c r="D29631" s="815">
        <f t="shared" si="1928"/>
        <v>325</v>
      </c>
      <c r="E29631" s="815">
        <v>2041</v>
      </c>
    </row>
    <row r="29632" spans="1:5">
      <c r="A29632" s="816">
        <f t="shared" si="1931"/>
        <v>51523</v>
      </c>
      <c r="B29632" s="815">
        <f t="shared" si="1930"/>
        <v>22</v>
      </c>
      <c r="C29632" s="815">
        <f t="shared" si="1929"/>
        <v>344</v>
      </c>
      <c r="D29632" s="815">
        <f t="shared" si="1928"/>
        <v>324</v>
      </c>
      <c r="E29632" s="815">
        <v>2041</v>
      </c>
    </row>
    <row r="29633" spans="1:5">
      <c r="A29633" s="816">
        <f t="shared" si="1931"/>
        <v>51524</v>
      </c>
      <c r="B29633" s="815">
        <f t="shared" si="1930"/>
        <v>23</v>
      </c>
      <c r="C29633" s="815">
        <f t="shared" si="1929"/>
        <v>343</v>
      </c>
      <c r="D29633" s="815">
        <f t="shared" si="1928"/>
        <v>323</v>
      </c>
      <c r="E29633" s="815">
        <v>2041</v>
      </c>
    </row>
    <row r="29634" spans="1:5">
      <c r="A29634" s="816">
        <f t="shared" si="1931"/>
        <v>51525</v>
      </c>
      <c r="B29634" s="815">
        <f t="shared" si="1930"/>
        <v>24</v>
      </c>
      <c r="C29634" s="815">
        <f t="shared" si="1929"/>
        <v>342</v>
      </c>
      <c r="D29634" s="815">
        <f t="shared" si="1928"/>
        <v>322</v>
      </c>
      <c r="E29634" s="815">
        <v>2041</v>
      </c>
    </row>
    <row r="29635" spans="1:5">
      <c r="A29635" s="816">
        <f t="shared" si="1931"/>
        <v>51526</v>
      </c>
      <c r="B29635" s="815">
        <f t="shared" si="1930"/>
        <v>25</v>
      </c>
      <c r="C29635" s="815">
        <f t="shared" si="1929"/>
        <v>341</v>
      </c>
      <c r="D29635" s="815">
        <f t="shared" si="1928"/>
        <v>321</v>
      </c>
      <c r="E29635" s="815">
        <v>2041</v>
      </c>
    </row>
    <row r="29636" spans="1:5">
      <c r="A29636" s="816">
        <f t="shared" si="1931"/>
        <v>51527</v>
      </c>
      <c r="B29636" s="815">
        <f t="shared" si="1930"/>
        <v>26</v>
      </c>
      <c r="C29636" s="815">
        <f t="shared" si="1929"/>
        <v>340</v>
      </c>
      <c r="D29636" s="815">
        <f t="shared" si="1928"/>
        <v>320</v>
      </c>
      <c r="E29636" s="815">
        <v>2041</v>
      </c>
    </row>
    <row r="29637" spans="1:5">
      <c r="A29637" s="816">
        <f t="shared" si="1931"/>
        <v>51528</v>
      </c>
      <c r="B29637" s="815">
        <f t="shared" si="1930"/>
        <v>27</v>
      </c>
      <c r="C29637" s="815">
        <f t="shared" si="1929"/>
        <v>339</v>
      </c>
      <c r="D29637" s="815">
        <f t="shared" si="1928"/>
        <v>319</v>
      </c>
      <c r="E29637" s="815">
        <v>2041</v>
      </c>
    </row>
    <row r="29638" spans="1:5">
      <c r="A29638" s="816">
        <f t="shared" si="1931"/>
        <v>51529</v>
      </c>
      <c r="B29638" s="815">
        <f t="shared" si="1930"/>
        <v>28</v>
      </c>
      <c r="C29638" s="815">
        <f t="shared" si="1929"/>
        <v>338</v>
      </c>
      <c r="D29638" s="815">
        <f t="shared" si="1928"/>
        <v>318</v>
      </c>
      <c r="E29638" s="815">
        <v>2041</v>
      </c>
    </row>
    <row r="29639" spans="1:5">
      <c r="A29639" s="816">
        <f t="shared" si="1931"/>
        <v>51530</v>
      </c>
      <c r="B29639" s="815">
        <f t="shared" si="1930"/>
        <v>29</v>
      </c>
      <c r="C29639" s="815">
        <f t="shared" si="1929"/>
        <v>337</v>
      </c>
      <c r="D29639" s="815">
        <f t="shared" si="1928"/>
        <v>317</v>
      </c>
      <c r="E29639" s="815">
        <v>2041</v>
      </c>
    </row>
    <row r="29640" spans="1:5">
      <c r="A29640" s="816">
        <f t="shared" si="1931"/>
        <v>51531</v>
      </c>
      <c r="B29640" s="815">
        <f t="shared" si="1930"/>
        <v>30</v>
      </c>
      <c r="C29640" s="815">
        <f t="shared" si="1929"/>
        <v>336</v>
      </c>
      <c r="D29640" s="815">
        <f t="shared" si="1928"/>
        <v>316</v>
      </c>
      <c r="E29640" s="815">
        <v>2041</v>
      </c>
    </row>
    <row r="29641" spans="1:5">
      <c r="A29641" s="816">
        <f t="shared" si="1931"/>
        <v>51532</v>
      </c>
      <c r="B29641" s="815">
        <f t="shared" si="1930"/>
        <v>31</v>
      </c>
      <c r="C29641" s="815">
        <f t="shared" si="1929"/>
        <v>335</v>
      </c>
      <c r="D29641" s="815">
        <f t="shared" si="1928"/>
        <v>315</v>
      </c>
      <c r="E29641" s="815">
        <v>2041</v>
      </c>
    </row>
    <row r="29642" spans="1:5">
      <c r="A29642" s="816">
        <f t="shared" si="1931"/>
        <v>51533</v>
      </c>
      <c r="B29642" s="815">
        <f t="shared" si="1930"/>
        <v>32</v>
      </c>
      <c r="C29642" s="815">
        <f t="shared" si="1929"/>
        <v>334</v>
      </c>
      <c r="D29642" s="815">
        <f t="shared" si="1928"/>
        <v>314</v>
      </c>
      <c r="E29642" s="815">
        <v>2041</v>
      </c>
    </row>
    <row r="29643" spans="1:5">
      <c r="A29643" s="816">
        <f t="shared" si="1931"/>
        <v>51534</v>
      </c>
      <c r="B29643" s="815">
        <f t="shared" si="1930"/>
        <v>33</v>
      </c>
      <c r="C29643" s="815">
        <f t="shared" si="1929"/>
        <v>333</v>
      </c>
      <c r="D29643" s="815">
        <f t="shared" si="1928"/>
        <v>313</v>
      </c>
      <c r="E29643" s="815">
        <v>2041</v>
      </c>
    </row>
    <row r="29644" spans="1:5">
      <c r="A29644" s="816">
        <f t="shared" si="1931"/>
        <v>51535</v>
      </c>
      <c r="B29644" s="815">
        <f t="shared" si="1930"/>
        <v>34</v>
      </c>
      <c r="C29644" s="815">
        <f t="shared" si="1929"/>
        <v>332</v>
      </c>
      <c r="D29644" s="815">
        <f t="shared" si="1928"/>
        <v>312</v>
      </c>
      <c r="E29644" s="815">
        <v>2041</v>
      </c>
    </row>
    <row r="29645" spans="1:5">
      <c r="A29645" s="816">
        <f t="shared" si="1931"/>
        <v>51536</v>
      </c>
      <c r="B29645" s="815">
        <f t="shared" si="1930"/>
        <v>35</v>
      </c>
      <c r="C29645" s="815">
        <f t="shared" si="1929"/>
        <v>331</v>
      </c>
      <c r="D29645" s="815">
        <f t="shared" si="1928"/>
        <v>311</v>
      </c>
      <c r="E29645" s="815">
        <v>2041</v>
      </c>
    </row>
    <row r="29646" spans="1:5">
      <c r="A29646" s="816">
        <f t="shared" si="1931"/>
        <v>51537</v>
      </c>
      <c r="B29646" s="815">
        <f t="shared" si="1930"/>
        <v>36</v>
      </c>
      <c r="C29646" s="815">
        <f t="shared" si="1929"/>
        <v>330</v>
      </c>
      <c r="D29646" s="815">
        <f t="shared" si="1928"/>
        <v>310</v>
      </c>
      <c r="E29646" s="815">
        <v>2041</v>
      </c>
    </row>
    <row r="29647" spans="1:5">
      <c r="A29647" s="816">
        <f t="shared" si="1931"/>
        <v>51538</v>
      </c>
      <c r="B29647" s="815">
        <f t="shared" si="1930"/>
        <v>37</v>
      </c>
      <c r="C29647" s="815">
        <f t="shared" si="1929"/>
        <v>329</v>
      </c>
      <c r="D29647" s="815">
        <f t="shared" si="1928"/>
        <v>309</v>
      </c>
      <c r="E29647" s="815">
        <v>2041</v>
      </c>
    </row>
    <row r="29648" spans="1:5">
      <c r="A29648" s="816">
        <f t="shared" si="1931"/>
        <v>51539</v>
      </c>
      <c r="B29648" s="815">
        <f t="shared" si="1930"/>
        <v>38</v>
      </c>
      <c r="C29648" s="815">
        <f t="shared" si="1929"/>
        <v>328</v>
      </c>
      <c r="D29648" s="815">
        <f t="shared" si="1928"/>
        <v>308</v>
      </c>
      <c r="E29648" s="815">
        <v>2041</v>
      </c>
    </row>
    <row r="29649" spans="1:5">
      <c r="A29649" s="816">
        <f t="shared" si="1931"/>
        <v>51540</v>
      </c>
      <c r="B29649" s="815">
        <f t="shared" si="1930"/>
        <v>39</v>
      </c>
      <c r="C29649" s="815">
        <f t="shared" si="1929"/>
        <v>327</v>
      </c>
      <c r="D29649" s="815">
        <f t="shared" si="1928"/>
        <v>307</v>
      </c>
      <c r="E29649" s="815">
        <v>2041</v>
      </c>
    </row>
    <row r="29650" spans="1:5">
      <c r="A29650" s="816">
        <f t="shared" si="1931"/>
        <v>51541</v>
      </c>
      <c r="B29650" s="815">
        <f t="shared" si="1930"/>
        <v>40</v>
      </c>
      <c r="C29650" s="815">
        <f t="shared" si="1929"/>
        <v>326</v>
      </c>
      <c r="D29650" s="815">
        <f t="shared" si="1928"/>
        <v>306</v>
      </c>
      <c r="E29650" s="815">
        <v>2041</v>
      </c>
    </row>
    <row r="29651" spans="1:5">
      <c r="A29651" s="816">
        <f t="shared" si="1931"/>
        <v>51542</v>
      </c>
      <c r="B29651" s="815">
        <f t="shared" si="1930"/>
        <v>41</v>
      </c>
      <c r="C29651" s="815">
        <f t="shared" si="1929"/>
        <v>325</v>
      </c>
      <c r="D29651" s="815">
        <f t="shared" si="1928"/>
        <v>305</v>
      </c>
      <c r="E29651" s="815">
        <v>2041</v>
      </c>
    </row>
    <row r="29652" spans="1:5">
      <c r="A29652" s="816">
        <f t="shared" si="1931"/>
        <v>51543</v>
      </c>
      <c r="B29652" s="815">
        <f t="shared" si="1930"/>
        <v>42</v>
      </c>
      <c r="C29652" s="815">
        <f t="shared" si="1929"/>
        <v>324</v>
      </c>
      <c r="D29652" s="815">
        <f t="shared" si="1928"/>
        <v>304</v>
      </c>
      <c r="E29652" s="815">
        <v>2041</v>
      </c>
    </row>
    <row r="29653" spans="1:5">
      <c r="A29653" s="816">
        <f t="shared" si="1931"/>
        <v>51544</v>
      </c>
      <c r="B29653" s="815">
        <f t="shared" si="1930"/>
        <v>43</v>
      </c>
      <c r="C29653" s="815">
        <f t="shared" si="1929"/>
        <v>323</v>
      </c>
      <c r="D29653" s="815">
        <f t="shared" si="1928"/>
        <v>303</v>
      </c>
      <c r="E29653" s="815">
        <v>2041</v>
      </c>
    </row>
    <row r="29654" spans="1:5">
      <c r="A29654" s="816">
        <f t="shared" si="1931"/>
        <v>51545</v>
      </c>
      <c r="B29654" s="815">
        <f t="shared" si="1930"/>
        <v>44</v>
      </c>
      <c r="C29654" s="815">
        <f t="shared" si="1929"/>
        <v>322</v>
      </c>
      <c r="D29654" s="815">
        <f t="shared" si="1928"/>
        <v>302</v>
      </c>
      <c r="E29654" s="815">
        <v>2041</v>
      </c>
    </row>
    <row r="29655" spans="1:5">
      <c r="A29655" s="816">
        <f t="shared" si="1931"/>
        <v>51546</v>
      </c>
      <c r="B29655" s="815">
        <f t="shared" si="1930"/>
        <v>45</v>
      </c>
      <c r="C29655" s="815">
        <f t="shared" si="1929"/>
        <v>321</v>
      </c>
      <c r="D29655" s="815">
        <f t="shared" si="1928"/>
        <v>301</v>
      </c>
      <c r="E29655" s="815">
        <v>2041</v>
      </c>
    </row>
    <row r="29656" spans="1:5">
      <c r="A29656" s="816">
        <f t="shared" si="1931"/>
        <v>51547</v>
      </c>
      <c r="B29656" s="815">
        <f t="shared" ref="B29656:B29719" si="1932">B29655+1</f>
        <v>46</v>
      </c>
      <c r="C29656" s="815">
        <f t="shared" ref="C29656:C29719" si="1933">C29655-1</f>
        <v>320</v>
      </c>
      <c r="D29656" s="815">
        <f t="shared" ref="D29656:D29719" si="1934">D29655-1</f>
        <v>300</v>
      </c>
      <c r="E29656" s="815">
        <v>2041</v>
      </c>
    </row>
    <row r="29657" spans="1:5">
      <c r="A29657" s="816">
        <f t="shared" si="1931"/>
        <v>51548</v>
      </c>
      <c r="B29657" s="815">
        <f t="shared" si="1932"/>
        <v>47</v>
      </c>
      <c r="C29657" s="815">
        <f t="shared" si="1933"/>
        <v>319</v>
      </c>
      <c r="D29657" s="815">
        <f t="shared" si="1934"/>
        <v>299</v>
      </c>
      <c r="E29657" s="815">
        <v>2041</v>
      </c>
    </row>
    <row r="29658" spans="1:5">
      <c r="A29658" s="816">
        <f t="shared" si="1931"/>
        <v>51549</v>
      </c>
      <c r="B29658" s="815">
        <f t="shared" si="1932"/>
        <v>48</v>
      </c>
      <c r="C29658" s="815">
        <f t="shared" si="1933"/>
        <v>318</v>
      </c>
      <c r="D29658" s="815">
        <f t="shared" si="1934"/>
        <v>298</v>
      </c>
      <c r="E29658" s="815">
        <v>2041</v>
      </c>
    </row>
    <row r="29659" spans="1:5">
      <c r="A29659" s="816">
        <f t="shared" si="1931"/>
        <v>51550</v>
      </c>
      <c r="B29659" s="815">
        <f t="shared" si="1932"/>
        <v>49</v>
      </c>
      <c r="C29659" s="815">
        <f t="shared" si="1933"/>
        <v>317</v>
      </c>
      <c r="D29659" s="815">
        <f t="shared" si="1934"/>
        <v>297</v>
      </c>
      <c r="E29659" s="815">
        <v>2041</v>
      </c>
    </row>
    <row r="29660" spans="1:5">
      <c r="A29660" s="816">
        <f t="shared" si="1931"/>
        <v>51551</v>
      </c>
      <c r="B29660" s="815">
        <f t="shared" si="1932"/>
        <v>50</v>
      </c>
      <c r="C29660" s="815">
        <f t="shared" si="1933"/>
        <v>316</v>
      </c>
      <c r="D29660" s="815">
        <f t="shared" si="1934"/>
        <v>296</v>
      </c>
      <c r="E29660" s="815">
        <v>2041</v>
      </c>
    </row>
    <row r="29661" spans="1:5">
      <c r="A29661" s="816">
        <f t="shared" si="1931"/>
        <v>51552</v>
      </c>
      <c r="B29661" s="815">
        <f t="shared" si="1932"/>
        <v>51</v>
      </c>
      <c r="C29661" s="815">
        <f t="shared" si="1933"/>
        <v>315</v>
      </c>
      <c r="D29661" s="815">
        <f t="shared" si="1934"/>
        <v>295</v>
      </c>
      <c r="E29661" s="815">
        <v>2041</v>
      </c>
    </row>
    <row r="29662" spans="1:5">
      <c r="A29662" s="816">
        <f t="shared" si="1931"/>
        <v>51553</v>
      </c>
      <c r="B29662" s="815">
        <f t="shared" si="1932"/>
        <v>52</v>
      </c>
      <c r="C29662" s="815">
        <f t="shared" si="1933"/>
        <v>314</v>
      </c>
      <c r="D29662" s="815">
        <f t="shared" si="1934"/>
        <v>294</v>
      </c>
      <c r="E29662" s="815">
        <v>2041</v>
      </c>
    </row>
    <row r="29663" spans="1:5">
      <c r="A29663" s="816">
        <f t="shared" si="1931"/>
        <v>51554</v>
      </c>
      <c r="B29663" s="815">
        <f t="shared" si="1932"/>
        <v>53</v>
      </c>
      <c r="C29663" s="815">
        <f t="shared" si="1933"/>
        <v>313</v>
      </c>
      <c r="D29663" s="815">
        <f t="shared" si="1934"/>
        <v>293</v>
      </c>
      <c r="E29663" s="815">
        <v>2041</v>
      </c>
    </row>
    <row r="29664" spans="1:5">
      <c r="A29664" s="816">
        <f t="shared" si="1931"/>
        <v>51555</v>
      </c>
      <c r="B29664" s="815">
        <f t="shared" si="1932"/>
        <v>54</v>
      </c>
      <c r="C29664" s="815">
        <f t="shared" si="1933"/>
        <v>312</v>
      </c>
      <c r="D29664" s="815">
        <f t="shared" si="1934"/>
        <v>292</v>
      </c>
      <c r="E29664" s="815">
        <v>2041</v>
      </c>
    </row>
    <row r="29665" spans="1:5">
      <c r="A29665" s="816">
        <f t="shared" si="1931"/>
        <v>51556</v>
      </c>
      <c r="B29665" s="815">
        <f t="shared" si="1932"/>
        <v>55</v>
      </c>
      <c r="C29665" s="815">
        <f t="shared" si="1933"/>
        <v>311</v>
      </c>
      <c r="D29665" s="815">
        <f t="shared" si="1934"/>
        <v>291</v>
      </c>
      <c r="E29665" s="815">
        <v>2041</v>
      </c>
    </row>
    <row r="29666" spans="1:5">
      <c r="A29666" s="816">
        <f t="shared" si="1931"/>
        <v>51557</v>
      </c>
      <c r="B29666" s="815">
        <f t="shared" si="1932"/>
        <v>56</v>
      </c>
      <c r="C29666" s="815">
        <f t="shared" si="1933"/>
        <v>310</v>
      </c>
      <c r="D29666" s="815">
        <f t="shared" si="1934"/>
        <v>290</v>
      </c>
      <c r="E29666" s="815">
        <v>2041</v>
      </c>
    </row>
    <row r="29667" spans="1:5">
      <c r="A29667" s="816">
        <f t="shared" si="1931"/>
        <v>51558</v>
      </c>
      <c r="B29667" s="815">
        <f t="shared" si="1932"/>
        <v>57</v>
      </c>
      <c r="C29667" s="815">
        <f t="shared" si="1933"/>
        <v>309</v>
      </c>
      <c r="D29667" s="815">
        <f t="shared" si="1934"/>
        <v>289</v>
      </c>
      <c r="E29667" s="815">
        <v>2041</v>
      </c>
    </row>
    <row r="29668" spans="1:5">
      <c r="A29668" s="816">
        <f t="shared" si="1931"/>
        <v>51559</v>
      </c>
      <c r="B29668" s="815">
        <f t="shared" si="1932"/>
        <v>58</v>
      </c>
      <c r="C29668" s="815">
        <f t="shared" si="1933"/>
        <v>308</v>
      </c>
      <c r="D29668" s="815">
        <f t="shared" si="1934"/>
        <v>288</v>
      </c>
      <c r="E29668" s="815">
        <v>2041</v>
      </c>
    </row>
    <row r="29669" spans="1:5">
      <c r="A29669" s="816">
        <f t="shared" si="1931"/>
        <v>51560</v>
      </c>
      <c r="B29669" s="815">
        <f t="shared" si="1932"/>
        <v>59</v>
      </c>
      <c r="C29669" s="815">
        <f t="shared" si="1933"/>
        <v>307</v>
      </c>
      <c r="D29669" s="815">
        <f t="shared" si="1934"/>
        <v>287</v>
      </c>
      <c r="E29669" s="815">
        <v>2041</v>
      </c>
    </row>
    <row r="29670" spans="1:5">
      <c r="A29670" s="816">
        <f t="shared" si="1931"/>
        <v>51561</v>
      </c>
      <c r="B29670" s="815">
        <f t="shared" si="1932"/>
        <v>60</v>
      </c>
      <c r="C29670" s="815">
        <f t="shared" si="1933"/>
        <v>306</v>
      </c>
      <c r="D29670" s="815">
        <f t="shared" si="1934"/>
        <v>286</v>
      </c>
      <c r="E29670" s="815">
        <v>2041</v>
      </c>
    </row>
    <row r="29671" spans="1:5">
      <c r="A29671" s="816">
        <f t="shared" si="1931"/>
        <v>51562</v>
      </c>
      <c r="B29671" s="815">
        <f t="shared" si="1932"/>
        <v>61</v>
      </c>
      <c r="C29671" s="815">
        <f t="shared" si="1933"/>
        <v>305</v>
      </c>
      <c r="D29671" s="815">
        <f t="shared" si="1934"/>
        <v>285</v>
      </c>
      <c r="E29671" s="815">
        <v>2041</v>
      </c>
    </row>
    <row r="29672" spans="1:5">
      <c r="A29672" s="816">
        <f t="shared" si="1931"/>
        <v>51563</v>
      </c>
      <c r="B29672" s="815">
        <f t="shared" si="1932"/>
        <v>62</v>
      </c>
      <c r="C29672" s="815">
        <f t="shared" si="1933"/>
        <v>304</v>
      </c>
      <c r="D29672" s="815">
        <f t="shared" si="1934"/>
        <v>284</v>
      </c>
      <c r="E29672" s="815">
        <v>2041</v>
      </c>
    </row>
    <row r="29673" spans="1:5">
      <c r="A29673" s="816">
        <f t="shared" si="1931"/>
        <v>51564</v>
      </c>
      <c r="B29673" s="815">
        <f t="shared" si="1932"/>
        <v>63</v>
      </c>
      <c r="C29673" s="815">
        <f t="shared" si="1933"/>
        <v>303</v>
      </c>
      <c r="D29673" s="815">
        <f t="shared" si="1934"/>
        <v>283</v>
      </c>
      <c r="E29673" s="815">
        <v>2041</v>
      </c>
    </row>
    <row r="29674" spans="1:5">
      <c r="A29674" s="816">
        <f t="shared" si="1931"/>
        <v>51565</v>
      </c>
      <c r="B29674" s="815">
        <f t="shared" si="1932"/>
        <v>64</v>
      </c>
      <c r="C29674" s="815">
        <f t="shared" si="1933"/>
        <v>302</v>
      </c>
      <c r="D29674" s="815">
        <f t="shared" si="1934"/>
        <v>282</v>
      </c>
      <c r="E29674" s="815">
        <v>2041</v>
      </c>
    </row>
    <row r="29675" spans="1:5">
      <c r="A29675" s="816">
        <f t="shared" si="1931"/>
        <v>51566</v>
      </c>
      <c r="B29675" s="815">
        <f t="shared" si="1932"/>
        <v>65</v>
      </c>
      <c r="C29675" s="815">
        <f t="shared" si="1933"/>
        <v>301</v>
      </c>
      <c r="D29675" s="815">
        <f t="shared" si="1934"/>
        <v>281</v>
      </c>
      <c r="E29675" s="815">
        <v>2041</v>
      </c>
    </row>
    <row r="29676" spans="1:5">
      <c r="A29676" s="816">
        <f t="shared" si="1931"/>
        <v>51567</v>
      </c>
      <c r="B29676" s="815">
        <f t="shared" si="1932"/>
        <v>66</v>
      </c>
      <c r="C29676" s="815">
        <f t="shared" si="1933"/>
        <v>300</v>
      </c>
      <c r="D29676" s="815">
        <f t="shared" si="1934"/>
        <v>280</v>
      </c>
      <c r="E29676" s="815">
        <v>2041</v>
      </c>
    </row>
    <row r="29677" spans="1:5">
      <c r="A29677" s="816">
        <f t="shared" si="1931"/>
        <v>51568</v>
      </c>
      <c r="B29677" s="815">
        <f t="shared" si="1932"/>
        <v>67</v>
      </c>
      <c r="C29677" s="815">
        <f t="shared" si="1933"/>
        <v>299</v>
      </c>
      <c r="D29677" s="815">
        <f t="shared" si="1934"/>
        <v>279</v>
      </c>
      <c r="E29677" s="815">
        <v>2041</v>
      </c>
    </row>
    <row r="29678" spans="1:5">
      <c r="A29678" s="816">
        <f t="shared" si="1931"/>
        <v>51569</v>
      </c>
      <c r="B29678" s="815">
        <f t="shared" si="1932"/>
        <v>68</v>
      </c>
      <c r="C29678" s="815">
        <f t="shared" si="1933"/>
        <v>298</v>
      </c>
      <c r="D29678" s="815">
        <f t="shared" si="1934"/>
        <v>278</v>
      </c>
      <c r="E29678" s="815">
        <v>2041</v>
      </c>
    </row>
    <row r="29679" spans="1:5">
      <c r="A29679" s="816">
        <f t="shared" si="1931"/>
        <v>51570</v>
      </c>
      <c r="B29679" s="815">
        <f t="shared" si="1932"/>
        <v>69</v>
      </c>
      <c r="C29679" s="815">
        <f t="shared" si="1933"/>
        <v>297</v>
      </c>
      <c r="D29679" s="815">
        <f t="shared" si="1934"/>
        <v>277</v>
      </c>
      <c r="E29679" s="815">
        <v>2041</v>
      </c>
    </row>
    <row r="29680" spans="1:5">
      <c r="A29680" s="816">
        <f t="shared" si="1931"/>
        <v>51571</v>
      </c>
      <c r="B29680" s="815">
        <f t="shared" si="1932"/>
        <v>70</v>
      </c>
      <c r="C29680" s="815">
        <f t="shared" si="1933"/>
        <v>296</v>
      </c>
      <c r="D29680" s="815">
        <f t="shared" si="1934"/>
        <v>276</v>
      </c>
      <c r="E29680" s="815">
        <v>2041</v>
      </c>
    </row>
    <row r="29681" spans="1:5">
      <c r="A29681" s="816">
        <f t="shared" si="1931"/>
        <v>51572</v>
      </c>
      <c r="B29681" s="815">
        <f t="shared" si="1932"/>
        <v>71</v>
      </c>
      <c r="C29681" s="815">
        <f t="shared" si="1933"/>
        <v>295</v>
      </c>
      <c r="D29681" s="815">
        <f t="shared" si="1934"/>
        <v>275</v>
      </c>
      <c r="E29681" s="815">
        <v>2041</v>
      </c>
    </row>
    <row r="29682" spans="1:5">
      <c r="A29682" s="816">
        <f t="shared" si="1931"/>
        <v>51573</v>
      </c>
      <c r="B29682" s="815">
        <f t="shared" si="1932"/>
        <v>72</v>
      </c>
      <c r="C29682" s="815">
        <f t="shared" si="1933"/>
        <v>294</v>
      </c>
      <c r="D29682" s="815">
        <f t="shared" si="1934"/>
        <v>274</v>
      </c>
      <c r="E29682" s="815">
        <v>2041</v>
      </c>
    </row>
    <row r="29683" spans="1:5">
      <c r="A29683" s="816">
        <f t="shared" ref="A29683:A29746" si="1935">A29682+1</f>
        <v>51574</v>
      </c>
      <c r="B29683" s="815">
        <f t="shared" si="1932"/>
        <v>73</v>
      </c>
      <c r="C29683" s="815">
        <f t="shared" si="1933"/>
        <v>293</v>
      </c>
      <c r="D29683" s="815">
        <f t="shared" si="1934"/>
        <v>273</v>
      </c>
      <c r="E29683" s="815">
        <v>2041</v>
      </c>
    </row>
    <row r="29684" spans="1:5">
      <c r="A29684" s="816">
        <f t="shared" si="1935"/>
        <v>51575</v>
      </c>
      <c r="B29684" s="815">
        <f t="shared" si="1932"/>
        <v>74</v>
      </c>
      <c r="C29684" s="815">
        <f t="shared" si="1933"/>
        <v>292</v>
      </c>
      <c r="D29684" s="815">
        <f t="shared" si="1934"/>
        <v>272</v>
      </c>
      <c r="E29684" s="815">
        <v>2041</v>
      </c>
    </row>
    <row r="29685" spans="1:5">
      <c r="A29685" s="816">
        <f t="shared" si="1935"/>
        <v>51576</v>
      </c>
      <c r="B29685" s="815">
        <f t="shared" si="1932"/>
        <v>75</v>
      </c>
      <c r="C29685" s="815">
        <f t="shared" si="1933"/>
        <v>291</v>
      </c>
      <c r="D29685" s="815">
        <f t="shared" si="1934"/>
        <v>271</v>
      </c>
      <c r="E29685" s="815">
        <v>2041</v>
      </c>
    </row>
    <row r="29686" spans="1:5">
      <c r="A29686" s="816">
        <f t="shared" si="1935"/>
        <v>51577</v>
      </c>
      <c r="B29686" s="815">
        <f t="shared" si="1932"/>
        <v>76</v>
      </c>
      <c r="C29686" s="815">
        <f t="shared" si="1933"/>
        <v>290</v>
      </c>
      <c r="D29686" s="815">
        <f t="shared" si="1934"/>
        <v>270</v>
      </c>
      <c r="E29686" s="815">
        <v>2041</v>
      </c>
    </row>
    <row r="29687" spans="1:5">
      <c r="A29687" s="816">
        <f t="shared" si="1935"/>
        <v>51578</v>
      </c>
      <c r="B29687" s="815">
        <f t="shared" si="1932"/>
        <v>77</v>
      </c>
      <c r="C29687" s="815">
        <f t="shared" si="1933"/>
        <v>289</v>
      </c>
      <c r="D29687" s="815">
        <f t="shared" si="1934"/>
        <v>269</v>
      </c>
      <c r="E29687" s="815">
        <v>2041</v>
      </c>
    </row>
    <row r="29688" spans="1:5">
      <c r="A29688" s="816">
        <f t="shared" si="1935"/>
        <v>51579</v>
      </c>
      <c r="B29688" s="815">
        <f t="shared" si="1932"/>
        <v>78</v>
      </c>
      <c r="C29688" s="815">
        <f t="shared" si="1933"/>
        <v>288</v>
      </c>
      <c r="D29688" s="815">
        <f t="shared" si="1934"/>
        <v>268</v>
      </c>
      <c r="E29688" s="815">
        <v>2041</v>
      </c>
    </row>
    <row r="29689" spans="1:5">
      <c r="A29689" s="816">
        <f t="shared" si="1935"/>
        <v>51580</v>
      </c>
      <c r="B29689" s="815">
        <f t="shared" si="1932"/>
        <v>79</v>
      </c>
      <c r="C29689" s="815">
        <f t="shared" si="1933"/>
        <v>287</v>
      </c>
      <c r="D29689" s="815">
        <f t="shared" si="1934"/>
        <v>267</v>
      </c>
      <c r="E29689" s="815">
        <v>2041</v>
      </c>
    </row>
    <row r="29690" spans="1:5">
      <c r="A29690" s="816">
        <f t="shared" si="1935"/>
        <v>51581</v>
      </c>
      <c r="B29690" s="815">
        <f t="shared" si="1932"/>
        <v>80</v>
      </c>
      <c r="C29690" s="815">
        <f t="shared" si="1933"/>
        <v>286</v>
      </c>
      <c r="D29690" s="815">
        <f t="shared" si="1934"/>
        <v>266</v>
      </c>
      <c r="E29690" s="815">
        <v>2041</v>
      </c>
    </row>
    <row r="29691" spans="1:5">
      <c r="A29691" s="816">
        <f t="shared" si="1935"/>
        <v>51582</v>
      </c>
      <c r="B29691" s="815">
        <f t="shared" si="1932"/>
        <v>81</v>
      </c>
      <c r="C29691" s="815">
        <f t="shared" si="1933"/>
        <v>285</v>
      </c>
      <c r="D29691" s="815">
        <f t="shared" si="1934"/>
        <v>265</v>
      </c>
      <c r="E29691" s="815">
        <v>2041</v>
      </c>
    </row>
    <row r="29692" spans="1:5">
      <c r="A29692" s="816">
        <f t="shared" si="1935"/>
        <v>51583</v>
      </c>
      <c r="B29692" s="815">
        <f t="shared" si="1932"/>
        <v>82</v>
      </c>
      <c r="C29692" s="815">
        <f t="shared" si="1933"/>
        <v>284</v>
      </c>
      <c r="D29692" s="815">
        <f t="shared" si="1934"/>
        <v>264</v>
      </c>
      <c r="E29692" s="815">
        <v>2041</v>
      </c>
    </row>
    <row r="29693" spans="1:5">
      <c r="A29693" s="816">
        <f t="shared" si="1935"/>
        <v>51584</v>
      </c>
      <c r="B29693" s="815">
        <f t="shared" si="1932"/>
        <v>83</v>
      </c>
      <c r="C29693" s="815">
        <f t="shared" si="1933"/>
        <v>283</v>
      </c>
      <c r="D29693" s="815">
        <f t="shared" si="1934"/>
        <v>263</v>
      </c>
      <c r="E29693" s="815">
        <v>2041</v>
      </c>
    </row>
    <row r="29694" spans="1:5">
      <c r="A29694" s="816">
        <f t="shared" si="1935"/>
        <v>51585</v>
      </c>
      <c r="B29694" s="815">
        <f t="shared" si="1932"/>
        <v>84</v>
      </c>
      <c r="C29694" s="815">
        <f t="shared" si="1933"/>
        <v>282</v>
      </c>
      <c r="D29694" s="815">
        <f t="shared" si="1934"/>
        <v>262</v>
      </c>
      <c r="E29694" s="815">
        <v>2041</v>
      </c>
    </row>
    <row r="29695" spans="1:5">
      <c r="A29695" s="816">
        <f t="shared" si="1935"/>
        <v>51586</v>
      </c>
      <c r="B29695" s="815">
        <f t="shared" si="1932"/>
        <v>85</v>
      </c>
      <c r="C29695" s="815">
        <f t="shared" si="1933"/>
        <v>281</v>
      </c>
      <c r="D29695" s="815">
        <f t="shared" si="1934"/>
        <v>261</v>
      </c>
      <c r="E29695" s="815">
        <v>2041</v>
      </c>
    </row>
    <row r="29696" spans="1:5">
      <c r="A29696" s="816">
        <f t="shared" si="1935"/>
        <v>51587</v>
      </c>
      <c r="B29696" s="815">
        <f t="shared" si="1932"/>
        <v>86</v>
      </c>
      <c r="C29696" s="815">
        <f t="shared" si="1933"/>
        <v>280</v>
      </c>
      <c r="D29696" s="815">
        <f t="shared" si="1934"/>
        <v>260</v>
      </c>
      <c r="E29696" s="815">
        <v>2041</v>
      </c>
    </row>
    <row r="29697" spans="1:5">
      <c r="A29697" s="816">
        <f t="shared" si="1935"/>
        <v>51588</v>
      </c>
      <c r="B29697" s="815">
        <f t="shared" si="1932"/>
        <v>87</v>
      </c>
      <c r="C29697" s="815">
        <f t="shared" si="1933"/>
        <v>279</v>
      </c>
      <c r="D29697" s="815">
        <f t="shared" si="1934"/>
        <v>259</v>
      </c>
      <c r="E29697" s="815">
        <v>2041</v>
      </c>
    </row>
    <row r="29698" spans="1:5">
      <c r="A29698" s="816">
        <f t="shared" si="1935"/>
        <v>51589</v>
      </c>
      <c r="B29698" s="815">
        <f t="shared" si="1932"/>
        <v>88</v>
      </c>
      <c r="C29698" s="815">
        <f t="shared" si="1933"/>
        <v>278</v>
      </c>
      <c r="D29698" s="815">
        <f t="shared" si="1934"/>
        <v>258</v>
      </c>
      <c r="E29698" s="815">
        <v>2041</v>
      </c>
    </row>
    <row r="29699" spans="1:5">
      <c r="A29699" s="816">
        <f t="shared" si="1935"/>
        <v>51590</v>
      </c>
      <c r="B29699" s="815">
        <f t="shared" si="1932"/>
        <v>89</v>
      </c>
      <c r="C29699" s="815">
        <f t="shared" si="1933"/>
        <v>277</v>
      </c>
      <c r="D29699" s="815">
        <f t="shared" si="1934"/>
        <v>257</v>
      </c>
      <c r="E29699" s="815">
        <v>2041</v>
      </c>
    </row>
    <row r="29700" spans="1:5">
      <c r="A29700" s="816">
        <f t="shared" si="1935"/>
        <v>51591</v>
      </c>
      <c r="B29700" s="815">
        <f t="shared" si="1932"/>
        <v>90</v>
      </c>
      <c r="C29700" s="815">
        <f t="shared" si="1933"/>
        <v>276</v>
      </c>
      <c r="D29700" s="815">
        <f t="shared" si="1934"/>
        <v>256</v>
      </c>
      <c r="E29700" s="815">
        <v>2041</v>
      </c>
    </row>
    <row r="29701" spans="1:5">
      <c r="A29701" s="816">
        <f t="shared" si="1935"/>
        <v>51592</v>
      </c>
      <c r="B29701" s="815">
        <f t="shared" si="1932"/>
        <v>91</v>
      </c>
      <c r="C29701" s="815">
        <f t="shared" si="1933"/>
        <v>275</v>
      </c>
      <c r="D29701" s="815">
        <f t="shared" si="1934"/>
        <v>255</v>
      </c>
      <c r="E29701" s="815">
        <v>2041</v>
      </c>
    </row>
    <row r="29702" spans="1:5">
      <c r="A29702" s="816">
        <f t="shared" si="1935"/>
        <v>51593</v>
      </c>
      <c r="B29702" s="815">
        <f t="shared" si="1932"/>
        <v>92</v>
      </c>
      <c r="C29702" s="815">
        <f t="shared" si="1933"/>
        <v>274</v>
      </c>
      <c r="D29702" s="815">
        <f t="shared" si="1934"/>
        <v>254</v>
      </c>
      <c r="E29702" s="815">
        <v>2041</v>
      </c>
    </row>
    <row r="29703" spans="1:5">
      <c r="A29703" s="816">
        <f t="shared" si="1935"/>
        <v>51594</v>
      </c>
      <c r="B29703" s="815">
        <f t="shared" si="1932"/>
        <v>93</v>
      </c>
      <c r="C29703" s="815">
        <f t="shared" si="1933"/>
        <v>273</v>
      </c>
      <c r="D29703" s="815">
        <f t="shared" si="1934"/>
        <v>253</v>
      </c>
      <c r="E29703" s="815">
        <v>2041</v>
      </c>
    </row>
    <row r="29704" spans="1:5">
      <c r="A29704" s="816">
        <f t="shared" si="1935"/>
        <v>51595</v>
      </c>
      <c r="B29704" s="815">
        <f t="shared" si="1932"/>
        <v>94</v>
      </c>
      <c r="C29704" s="815">
        <f t="shared" si="1933"/>
        <v>272</v>
      </c>
      <c r="D29704" s="815">
        <f t="shared" si="1934"/>
        <v>252</v>
      </c>
      <c r="E29704" s="815">
        <v>2041</v>
      </c>
    </row>
    <row r="29705" spans="1:5">
      <c r="A29705" s="816">
        <f t="shared" si="1935"/>
        <v>51596</v>
      </c>
      <c r="B29705" s="815">
        <f t="shared" si="1932"/>
        <v>95</v>
      </c>
      <c r="C29705" s="815">
        <f t="shared" si="1933"/>
        <v>271</v>
      </c>
      <c r="D29705" s="815">
        <f t="shared" si="1934"/>
        <v>251</v>
      </c>
      <c r="E29705" s="815">
        <v>2041</v>
      </c>
    </row>
    <row r="29706" spans="1:5">
      <c r="A29706" s="816">
        <f t="shared" si="1935"/>
        <v>51597</v>
      </c>
      <c r="B29706" s="815">
        <f t="shared" si="1932"/>
        <v>96</v>
      </c>
      <c r="C29706" s="815">
        <f t="shared" si="1933"/>
        <v>270</v>
      </c>
      <c r="D29706" s="815">
        <f t="shared" si="1934"/>
        <v>250</v>
      </c>
      <c r="E29706" s="815">
        <v>2041</v>
      </c>
    </row>
    <row r="29707" spans="1:5">
      <c r="A29707" s="816">
        <f t="shared" si="1935"/>
        <v>51598</v>
      </c>
      <c r="B29707" s="815">
        <f t="shared" si="1932"/>
        <v>97</v>
      </c>
      <c r="C29707" s="815">
        <f t="shared" si="1933"/>
        <v>269</v>
      </c>
      <c r="D29707" s="815">
        <f t="shared" si="1934"/>
        <v>249</v>
      </c>
      <c r="E29707" s="815">
        <v>2041</v>
      </c>
    </row>
    <row r="29708" spans="1:5">
      <c r="A29708" s="816">
        <f t="shared" si="1935"/>
        <v>51599</v>
      </c>
      <c r="B29708" s="815">
        <f t="shared" si="1932"/>
        <v>98</v>
      </c>
      <c r="C29708" s="815">
        <f t="shared" si="1933"/>
        <v>268</v>
      </c>
      <c r="D29708" s="815">
        <f t="shared" si="1934"/>
        <v>248</v>
      </c>
      <c r="E29708" s="815">
        <v>2041</v>
      </c>
    </row>
    <row r="29709" spans="1:5">
      <c r="A29709" s="816">
        <f t="shared" si="1935"/>
        <v>51600</v>
      </c>
      <c r="B29709" s="815">
        <f t="shared" si="1932"/>
        <v>99</v>
      </c>
      <c r="C29709" s="815">
        <f t="shared" si="1933"/>
        <v>267</v>
      </c>
      <c r="D29709" s="815">
        <f t="shared" si="1934"/>
        <v>247</v>
      </c>
      <c r="E29709" s="815">
        <v>2041</v>
      </c>
    </row>
    <row r="29710" spans="1:5">
      <c r="A29710" s="816">
        <f t="shared" si="1935"/>
        <v>51601</v>
      </c>
      <c r="B29710" s="815">
        <f t="shared" si="1932"/>
        <v>100</v>
      </c>
      <c r="C29710" s="815">
        <f t="shared" si="1933"/>
        <v>266</v>
      </c>
      <c r="D29710" s="815">
        <f t="shared" si="1934"/>
        <v>246</v>
      </c>
      <c r="E29710" s="815">
        <v>2041</v>
      </c>
    </row>
    <row r="29711" spans="1:5">
      <c r="A29711" s="816">
        <f t="shared" si="1935"/>
        <v>51602</v>
      </c>
      <c r="B29711" s="815">
        <f t="shared" si="1932"/>
        <v>101</v>
      </c>
      <c r="C29711" s="815">
        <f t="shared" si="1933"/>
        <v>265</v>
      </c>
      <c r="D29711" s="815">
        <f t="shared" si="1934"/>
        <v>245</v>
      </c>
      <c r="E29711" s="815">
        <v>2041</v>
      </c>
    </row>
    <row r="29712" spans="1:5">
      <c r="A29712" s="816">
        <f t="shared" si="1935"/>
        <v>51603</v>
      </c>
      <c r="B29712" s="815">
        <f t="shared" si="1932"/>
        <v>102</v>
      </c>
      <c r="C29712" s="815">
        <f t="shared" si="1933"/>
        <v>264</v>
      </c>
      <c r="D29712" s="815">
        <f t="shared" si="1934"/>
        <v>244</v>
      </c>
      <c r="E29712" s="815">
        <v>2041</v>
      </c>
    </row>
    <row r="29713" spans="1:5">
      <c r="A29713" s="816">
        <f t="shared" si="1935"/>
        <v>51604</v>
      </c>
      <c r="B29713" s="815">
        <f t="shared" si="1932"/>
        <v>103</v>
      </c>
      <c r="C29713" s="815">
        <f t="shared" si="1933"/>
        <v>263</v>
      </c>
      <c r="D29713" s="815">
        <f t="shared" si="1934"/>
        <v>243</v>
      </c>
      <c r="E29713" s="815">
        <v>2041</v>
      </c>
    </row>
    <row r="29714" spans="1:5">
      <c r="A29714" s="816">
        <f t="shared" si="1935"/>
        <v>51605</v>
      </c>
      <c r="B29714" s="815">
        <f t="shared" si="1932"/>
        <v>104</v>
      </c>
      <c r="C29714" s="815">
        <f t="shared" si="1933"/>
        <v>262</v>
      </c>
      <c r="D29714" s="815">
        <f t="shared" si="1934"/>
        <v>242</v>
      </c>
      <c r="E29714" s="815">
        <v>2041</v>
      </c>
    </row>
    <row r="29715" spans="1:5">
      <c r="A29715" s="816">
        <f t="shared" si="1935"/>
        <v>51606</v>
      </c>
      <c r="B29715" s="815">
        <f t="shared" si="1932"/>
        <v>105</v>
      </c>
      <c r="C29715" s="815">
        <f t="shared" si="1933"/>
        <v>261</v>
      </c>
      <c r="D29715" s="815">
        <f t="shared" si="1934"/>
        <v>241</v>
      </c>
      <c r="E29715" s="815">
        <v>2041</v>
      </c>
    </row>
    <row r="29716" spans="1:5">
      <c r="A29716" s="816">
        <f t="shared" si="1935"/>
        <v>51607</v>
      </c>
      <c r="B29716" s="815">
        <f t="shared" si="1932"/>
        <v>106</v>
      </c>
      <c r="C29716" s="815">
        <f t="shared" si="1933"/>
        <v>260</v>
      </c>
      <c r="D29716" s="815">
        <f t="shared" si="1934"/>
        <v>240</v>
      </c>
      <c r="E29716" s="815">
        <v>2041</v>
      </c>
    </row>
    <row r="29717" spans="1:5">
      <c r="A29717" s="816">
        <f t="shared" si="1935"/>
        <v>51608</v>
      </c>
      <c r="B29717" s="815">
        <f t="shared" si="1932"/>
        <v>107</v>
      </c>
      <c r="C29717" s="815">
        <f t="shared" si="1933"/>
        <v>259</v>
      </c>
      <c r="D29717" s="815">
        <f t="shared" si="1934"/>
        <v>239</v>
      </c>
      <c r="E29717" s="815">
        <v>2041</v>
      </c>
    </row>
    <row r="29718" spans="1:5">
      <c r="A29718" s="816">
        <f t="shared" si="1935"/>
        <v>51609</v>
      </c>
      <c r="B29718" s="815">
        <f t="shared" si="1932"/>
        <v>108</v>
      </c>
      <c r="C29718" s="815">
        <f t="shared" si="1933"/>
        <v>258</v>
      </c>
      <c r="D29718" s="815">
        <f t="shared" si="1934"/>
        <v>238</v>
      </c>
      <c r="E29718" s="815">
        <v>2041</v>
      </c>
    </row>
    <row r="29719" spans="1:5">
      <c r="A29719" s="816">
        <f t="shared" si="1935"/>
        <v>51610</v>
      </c>
      <c r="B29719" s="815">
        <f t="shared" si="1932"/>
        <v>109</v>
      </c>
      <c r="C29719" s="815">
        <f t="shared" si="1933"/>
        <v>257</v>
      </c>
      <c r="D29719" s="815">
        <f t="shared" si="1934"/>
        <v>237</v>
      </c>
      <c r="E29719" s="815">
        <v>2041</v>
      </c>
    </row>
    <row r="29720" spans="1:5">
      <c r="A29720" s="816">
        <f t="shared" si="1935"/>
        <v>51611</v>
      </c>
      <c r="B29720" s="815">
        <f t="shared" ref="B29720:B29783" si="1936">B29719+1</f>
        <v>110</v>
      </c>
      <c r="C29720" s="815">
        <f t="shared" ref="C29720:C29783" si="1937">C29719-1</f>
        <v>256</v>
      </c>
      <c r="D29720" s="815">
        <f t="shared" ref="D29720:D29783" si="1938">D29719-1</f>
        <v>236</v>
      </c>
      <c r="E29720" s="815">
        <v>2041</v>
      </c>
    </row>
    <row r="29721" spans="1:5">
      <c r="A29721" s="816">
        <f t="shared" si="1935"/>
        <v>51612</v>
      </c>
      <c r="B29721" s="815">
        <f t="shared" si="1936"/>
        <v>111</v>
      </c>
      <c r="C29721" s="815">
        <f t="shared" si="1937"/>
        <v>255</v>
      </c>
      <c r="D29721" s="815">
        <f t="shared" si="1938"/>
        <v>235</v>
      </c>
      <c r="E29721" s="815">
        <v>2041</v>
      </c>
    </row>
    <row r="29722" spans="1:5">
      <c r="A29722" s="816">
        <f t="shared" si="1935"/>
        <v>51613</v>
      </c>
      <c r="B29722" s="815">
        <f t="shared" si="1936"/>
        <v>112</v>
      </c>
      <c r="C29722" s="815">
        <f t="shared" si="1937"/>
        <v>254</v>
      </c>
      <c r="D29722" s="815">
        <f t="shared" si="1938"/>
        <v>234</v>
      </c>
      <c r="E29722" s="815">
        <v>2041</v>
      </c>
    </row>
    <row r="29723" spans="1:5">
      <c r="A29723" s="816">
        <f t="shared" si="1935"/>
        <v>51614</v>
      </c>
      <c r="B29723" s="815">
        <f t="shared" si="1936"/>
        <v>113</v>
      </c>
      <c r="C29723" s="815">
        <f t="shared" si="1937"/>
        <v>253</v>
      </c>
      <c r="D29723" s="815">
        <f t="shared" si="1938"/>
        <v>233</v>
      </c>
      <c r="E29723" s="815">
        <v>2041</v>
      </c>
    </row>
    <row r="29724" spans="1:5">
      <c r="A29724" s="816">
        <f t="shared" si="1935"/>
        <v>51615</v>
      </c>
      <c r="B29724" s="815">
        <f t="shared" si="1936"/>
        <v>114</v>
      </c>
      <c r="C29724" s="815">
        <f t="shared" si="1937"/>
        <v>252</v>
      </c>
      <c r="D29724" s="815">
        <f t="shared" si="1938"/>
        <v>232</v>
      </c>
      <c r="E29724" s="815">
        <v>2041</v>
      </c>
    </row>
    <row r="29725" spans="1:5">
      <c r="A29725" s="816">
        <f t="shared" si="1935"/>
        <v>51616</v>
      </c>
      <c r="B29725" s="815">
        <f t="shared" si="1936"/>
        <v>115</v>
      </c>
      <c r="C29725" s="815">
        <f t="shared" si="1937"/>
        <v>251</v>
      </c>
      <c r="D29725" s="815">
        <f t="shared" si="1938"/>
        <v>231</v>
      </c>
      <c r="E29725" s="815">
        <v>2041</v>
      </c>
    </row>
    <row r="29726" spans="1:5">
      <c r="A29726" s="816">
        <f t="shared" si="1935"/>
        <v>51617</v>
      </c>
      <c r="B29726" s="815">
        <f t="shared" si="1936"/>
        <v>116</v>
      </c>
      <c r="C29726" s="815">
        <f t="shared" si="1937"/>
        <v>250</v>
      </c>
      <c r="D29726" s="815">
        <f t="shared" si="1938"/>
        <v>230</v>
      </c>
      <c r="E29726" s="815">
        <v>2041</v>
      </c>
    </row>
    <row r="29727" spans="1:5">
      <c r="A29727" s="816">
        <f t="shared" si="1935"/>
        <v>51618</v>
      </c>
      <c r="B29727" s="815">
        <f t="shared" si="1936"/>
        <v>117</v>
      </c>
      <c r="C29727" s="815">
        <f t="shared" si="1937"/>
        <v>249</v>
      </c>
      <c r="D29727" s="815">
        <f t="shared" si="1938"/>
        <v>229</v>
      </c>
      <c r="E29727" s="815">
        <v>2041</v>
      </c>
    </row>
    <row r="29728" spans="1:5">
      <c r="A29728" s="816">
        <f t="shared" si="1935"/>
        <v>51619</v>
      </c>
      <c r="B29728" s="815">
        <f t="shared" si="1936"/>
        <v>118</v>
      </c>
      <c r="C29728" s="815">
        <f t="shared" si="1937"/>
        <v>248</v>
      </c>
      <c r="D29728" s="815">
        <f t="shared" si="1938"/>
        <v>228</v>
      </c>
      <c r="E29728" s="815">
        <v>2041</v>
      </c>
    </row>
    <row r="29729" spans="1:5">
      <c r="A29729" s="816">
        <f t="shared" si="1935"/>
        <v>51620</v>
      </c>
      <c r="B29729" s="815">
        <f t="shared" si="1936"/>
        <v>119</v>
      </c>
      <c r="C29729" s="815">
        <f t="shared" si="1937"/>
        <v>247</v>
      </c>
      <c r="D29729" s="815">
        <f t="shared" si="1938"/>
        <v>227</v>
      </c>
      <c r="E29729" s="815">
        <v>2041</v>
      </c>
    </row>
    <row r="29730" spans="1:5">
      <c r="A29730" s="816">
        <f t="shared" si="1935"/>
        <v>51621</v>
      </c>
      <c r="B29730" s="815">
        <f t="shared" si="1936"/>
        <v>120</v>
      </c>
      <c r="C29730" s="815">
        <f t="shared" si="1937"/>
        <v>246</v>
      </c>
      <c r="D29730" s="815">
        <f t="shared" si="1938"/>
        <v>226</v>
      </c>
      <c r="E29730" s="815">
        <v>2041</v>
      </c>
    </row>
    <row r="29731" spans="1:5">
      <c r="A29731" s="816">
        <f t="shared" si="1935"/>
        <v>51622</v>
      </c>
      <c r="B29731" s="815">
        <f t="shared" si="1936"/>
        <v>121</v>
      </c>
      <c r="C29731" s="815">
        <f t="shared" si="1937"/>
        <v>245</v>
      </c>
      <c r="D29731" s="815">
        <f t="shared" si="1938"/>
        <v>225</v>
      </c>
      <c r="E29731" s="815">
        <v>2041</v>
      </c>
    </row>
    <row r="29732" spans="1:5">
      <c r="A29732" s="816">
        <f t="shared" si="1935"/>
        <v>51623</v>
      </c>
      <c r="B29732" s="815">
        <f t="shared" si="1936"/>
        <v>122</v>
      </c>
      <c r="C29732" s="815">
        <f t="shared" si="1937"/>
        <v>244</v>
      </c>
      <c r="D29732" s="815">
        <f t="shared" si="1938"/>
        <v>224</v>
      </c>
      <c r="E29732" s="815">
        <v>2041</v>
      </c>
    </row>
    <row r="29733" spans="1:5">
      <c r="A29733" s="816">
        <f t="shared" si="1935"/>
        <v>51624</v>
      </c>
      <c r="B29733" s="815">
        <f t="shared" si="1936"/>
        <v>123</v>
      </c>
      <c r="C29733" s="815">
        <f t="shared" si="1937"/>
        <v>243</v>
      </c>
      <c r="D29733" s="815">
        <f t="shared" si="1938"/>
        <v>223</v>
      </c>
      <c r="E29733" s="815">
        <v>2041</v>
      </c>
    </row>
    <row r="29734" spans="1:5">
      <c r="A29734" s="816">
        <f t="shared" si="1935"/>
        <v>51625</v>
      </c>
      <c r="B29734" s="815">
        <f t="shared" si="1936"/>
        <v>124</v>
      </c>
      <c r="C29734" s="815">
        <f t="shared" si="1937"/>
        <v>242</v>
      </c>
      <c r="D29734" s="815">
        <f t="shared" si="1938"/>
        <v>222</v>
      </c>
      <c r="E29734" s="815">
        <v>2041</v>
      </c>
    </row>
    <row r="29735" spans="1:5">
      <c r="A29735" s="816">
        <f t="shared" si="1935"/>
        <v>51626</v>
      </c>
      <c r="B29735" s="815">
        <f t="shared" si="1936"/>
        <v>125</v>
      </c>
      <c r="C29735" s="815">
        <f t="shared" si="1937"/>
        <v>241</v>
      </c>
      <c r="D29735" s="815">
        <f t="shared" si="1938"/>
        <v>221</v>
      </c>
      <c r="E29735" s="815">
        <v>2041</v>
      </c>
    </row>
    <row r="29736" spans="1:5">
      <c r="A29736" s="816">
        <f t="shared" si="1935"/>
        <v>51627</v>
      </c>
      <c r="B29736" s="815">
        <f t="shared" si="1936"/>
        <v>126</v>
      </c>
      <c r="C29736" s="815">
        <f t="shared" si="1937"/>
        <v>240</v>
      </c>
      <c r="D29736" s="815">
        <f t="shared" si="1938"/>
        <v>220</v>
      </c>
      <c r="E29736" s="815">
        <v>2041</v>
      </c>
    </row>
    <row r="29737" spans="1:5">
      <c r="A29737" s="816">
        <f t="shared" si="1935"/>
        <v>51628</v>
      </c>
      <c r="B29737" s="815">
        <f t="shared" si="1936"/>
        <v>127</v>
      </c>
      <c r="C29737" s="815">
        <f t="shared" si="1937"/>
        <v>239</v>
      </c>
      <c r="D29737" s="815">
        <f t="shared" si="1938"/>
        <v>219</v>
      </c>
      <c r="E29737" s="815">
        <v>2041</v>
      </c>
    </row>
    <row r="29738" spans="1:5">
      <c r="A29738" s="816">
        <f t="shared" si="1935"/>
        <v>51629</v>
      </c>
      <c r="B29738" s="815">
        <f t="shared" si="1936"/>
        <v>128</v>
      </c>
      <c r="C29738" s="815">
        <f t="shared" si="1937"/>
        <v>238</v>
      </c>
      <c r="D29738" s="815">
        <f t="shared" si="1938"/>
        <v>218</v>
      </c>
      <c r="E29738" s="815">
        <v>2041</v>
      </c>
    </row>
    <row r="29739" spans="1:5">
      <c r="A29739" s="816">
        <f t="shared" si="1935"/>
        <v>51630</v>
      </c>
      <c r="B29739" s="815">
        <f t="shared" si="1936"/>
        <v>129</v>
      </c>
      <c r="C29739" s="815">
        <f t="shared" si="1937"/>
        <v>237</v>
      </c>
      <c r="D29739" s="815">
        <f t="shared" si="1938"/>
        <v>217</v>
      </c>
      <c r="E29739" s="815">
        <v>2041</v>
      </c>
    </row>
    <row r="29740" spans="1:5">
      <c r="A29740" s="816">
        <f t="shared" si="1935"/>
        <v>51631</v>
      </c>
      <c r="B29740" s="815">
        <f t="shared" si="1936"/>
        <v>130</v>
      </c>
      <c r="C29740" s="815">
        <f t="shared" si="1937"/>
        <v>236</v>
      </c>
      <c r="D29740" s="815">
        <f t="shared" si="1938"/>
        <v>216</v>
      </c>
      <c r="E29740" s="815">
        <v>2041</v>
      </c>
    </row>
    <row r="29741" spans="1:5">
      <c r="A29741" s="816">
        <f t="shared" si="1935"/>
        <v>51632</v>
      </c>
      <c r="B29741" s="815">
        <f t="shared" si="1936"/>
        <v>131</v>
      </c>
      <c r="C29741" s="815">
        <f t="shared" si="1937"/>
        <v>235</v>
      </c>
      <c r="D29741" s="815">
        <f t="shared" si="1938"/>
        <v>215</v>
      </c>
      <c r="E29741" s="815">
        <v>2041</v>
      </c>
    </row>
    <row r="29742" spans="1:5">
      <c r="A29742" s="816">
        <f t="shared" si="1935"/>
        <v>51633</v>
      </c>
      <c r="B29742" s="815">
        <f t="shared" si="1936"/>
        <v>132</v>
      </c>
      <c r="C29742" s="815">
        <f t="shared" si="1937"/>
        <v>234</v>
      </c>
      <c r="D29742" s="815">
        <f t="shared" si="1938"/>
        <v>214</v>
      </c>
      <c r="E29742" s="815">
        <v>2041</v>
      </c>
    </row>
    <row r="29743" spans="1:5">
      <c r="A29743" s="816">
        <f t="shared" si="1935"/>
        <v>51634</v>
      </c>
      <c r="B29743" s="815">
        <f t="shared" si="1936"/>
        <v>133</v>
      </c>
      <c r="C29743" s="815">
        <f t="shared" si="1937"/>
        <v>233</v>
      </c>
      <c r="D29743" s="815">
        <f t="shared" si="1938"/>
        <v>213</v>
      </c>
      <c r="E29743" s="815">
        <v>2041</v>
      </c>
    </row>
    <row r="29744" spans="1:5">
      <c r="A29744" s="816">
        <f t="shared" si="1935"/>
        <v>51635</v>
      </c>
      <c r="B29744" s="815">
        <f t="shared" si="1936"/>
        <v>134</v>
      </c>
      <c r="C29744" s="815">
        <f t="shared" si="1937"/>
        <v>232</v>
      </c>
      <c r="D29744" s="815">
        <f t="shared" si="1938"/>
        <v>212</v>
      </c>
      <c r="E29744" s="815">
        <v>2041</v>
      </c>
    </row>
    <row r="29745" spans="1:5">
      <c r="A29745" s="816">
        <f t="shared" si="1935"/>
        <v>51636</v>
      </c>
      <c r="B29745" s="815">
        <f t="shared" si="1936"/>
        <v>135</v>
      </c>
      <c r="C29745" s="815">
        <f t="shared" si="1937"/>
        <v>231</v>
      </c>
      <c r="D29745" s="815">
        <f t="shared" si="1938"/>
        <v>211</v>
      </c>
      <c r="E29745" s="815">
        <v>2041</v>
      </c>
    </row>
    <row r="29746" spans="1:5">
      <c r="A29746" s="816">
        <f t="shared" si="1935"/>
        <v>51637</v>
      </c>
      <c r="B29746" s="815">
        <f t="shared" si="1936"/>
        <v>136</v>
      </c>
      <c r="C29746" s="815">
        <f t="shared" si="1937"/>
        <v>230</v>
      </c>
      <c r="D29746" s="815">
        <f t="shared" si="1938"/>
        <v>210</v>
      </c>
      <c r="E29746" s="815">
        <v>2041</v>
      </c>
    </row>
    <row r="29747" spans="1:5">
      <c r="A29747" s="816">
        <f t="shared" ref="A29747:A29810" si="1939">A29746+1</f>
        <v>51638</v>
      </c>
      <c r="B29747" s="815">
        <f t="shared" si="1936"/>
        <v>137</v>
      </c>
      <c r="C29747" s="815">
        <f t="shared" si="1937"/>
        <v>229</v>
      </c>
      <c r="D29747" s="815">
        <f t="shared" si="1938"/>
        <v>209</v>
      </c>
      <c r="E29747" s="815">
        <v>2041</v>
      </c>
    </row>
    <row r="29748" spans="1:5">
      <c r="A29748" s="816">
        <f t="shared" si="1939"/>
        <v>51639</v>
      </c>
      <c r="B29748" s="815">
        <f t="shared" si="1936"/>
        <v>138</v>
      </c>
      <c r="C29748" s="815">
        <f t="shared" si="1937"/>
        <v>228</v>
      </c>
      <c r="D29748" s="815">
        <f t="shared" si="1938"/>
        <v>208</v>
      </c>
      <c r="E29748" s="815">
        <v>2041</v>
      </c>
    </row>
    <row r="29749" spans="1:5">
      <c r="A29749" s="816">
        <f t="shared" si="1939"/>
        <v>51640</v>
      </c>
      <c r="B29749" s="815">
        <f t="shared" si="1936"/>
        <v>139</v>
      </c>
      <c r="C29749" s="815">
        <f t="shared" si="1937"/>
        <v>227</v>
      </c>
      <c r="D29749" s="815">
        <f t="shared" si="1938"/>
        <v>207</v>
      </c>
      <c r="E29749" s="815">
        <v>2041</v>
      </c>
    </row>
    <row r="29750" spans="1:5">
      <c r="A29750" s="816">
        <f t="shared" si="1939"/>
        <v>51641</v>
      </c>
      <c r="B29750" s="815">
        <f t="shared" si="1936"/>
        <v>140</v>
      </c>
      <c r="C29750" s="815">
        <f t="shared" si="1937"/>
        <v>226</v>
      </c>
      <c r="D29750" s="815">
        <f t="shared" si="1938"/>
        <v>206</v>
      </c>
      <c r="E29750" s="815">
        <v>2041</v>
      </c>
    </row>
    <row r="29751" spans="1:5">
      <c r="A29751" s="816">
        <f t="shared" si="1939"/>
        <v>51642</v>
      </c>
      <c r="B29751" s="815">
        <f t="shared" si="1936"/>
        <v>141</v>
      </c>
      <c r="C29751" s="815">
        <f t="shared" si="1937"/>
        <v>225</v>
      </c>
      <c r="D29751" s="815">
        <f t="shared" si="1938"/>
        <v>205</v>
      </c>
      <c r="E29751" s="815">
        <v>2041</v>
      </c>
    </row>
    <row r="29752" spans="1:5">
      <c r="A29752" s="816">
        <f t="shared" si="1939"/>
        <v>51643</v>
      </c>
      <c r="B29752" s="815">
        <f t="shared" si="1936"/>
        <v>142</v>
      </c>
      <c r="C29752" s="815">
        <f t="shared" si="1937"/>
        <v>224</v>
      </c>
      <c r="D29752" s="815">
        <f t="shared" si="1938"/>
        <v>204</v>
      </c>
      <c r="E29752" s="815">
        <v>2041</v>
      </c>
    </row>
    <row r="29753" spans="1:5">
      <c r="A29753" s="816">
        <f t="shared" si="1939"/>
        <v>51644</v>
      </c>
      <c r="B29753" s="815">
        <f t="shared" si="1936"/>
        <v>143</v>
      </c>
      <c r="C29753" s="815">
        <f t="shared" si="1937"/>
        <v>223</v>
      </c>
      <c r="D29753" s="815">
        <f t="shared" si="1938"/>
        <v>203</v>
      </c>
      <c r="E29753" s="815">
        <v>2041</v>
      </c>
    </row>
    <row r="29754" spans="1:5">
      <c r="A29754" s="816">
        <f t="shared" si="1939"/>
        <v>51645</v>
      </c>
      <c r="B29754" s="815">
        <f t="shared" si="1936"/>
        <v>144</v>
      </c>
      <c r="C29754" s="815">
        <f t="shared" si="1937"/>
        <v>222</v>
      </c>
      <c r="D29754" s="815">
        <f t="shared" si="1938"/>
        <v>202</v>
      </c>
      <c r="E29754" s="815">
        <v>2041</v>
      </c>
    </row>
    <row r="29755" spans="1:5">
      <c r="A29755" s="816">
        <f t="shared" si="1939"/>
        <v>51646</v>
      </c>
      <c r="B29755" s="815">
        <f t="shared" si="1936"/>
        <v>145</v>
      </c>
      <c r="C29755" s="815">
        <f t="shared" si="1937"/>
        <v>221</v>
      </c>
      <c r="D29755" s="815">
        <f t="shared" si="1938"/>
        <v>201</v>
      </c>
      <c r="E29755" s="815">
        <v>2041</v>
      </c>
    </row>
    <row r="29756" spans="1:5">
      <c r="A29756" s="816">
        <f t="shared" si="1939"/>
        <v>51647</v>
      </c>
      <c r="B29756" s="815">
        <f t="shared" si="1936"/>
        <v>146</v>
      </c>
      <c r="C29756" s="815">
        <f t="shared" si="1937"/>
        <v>220</v>
      </c>
      <c r="D29756" s="815">
        <f t="shared" si="1938"/>
        <v>200</v>
      </c>
      <c r="E29756" s="815">
        <v>2041</v>
      </c>
    </row>
    <row r="29757" spans="1:5">
      <c r="A29757" s="816">
        <f t="shared" si="1939"/>
        <v>51648</v>
      </c>
      <c r="B29757" s="815">
        <f t="shared" si="1936"/>
        <v>147</v>
      </c>
      <c r="C29757" s="815">
        <f t="shared" si="1937"/>
        <v>219</v>
      </c>
      <c r="D29757" s="815">
        <f t="shared" si="1938"/>
        <v>199</v>
      </c>
      <c r="E29757" s="815">
        <v>2041</v>
      </c>
    </row>
    <row r="29758" spans="1:5">
      <c r="A29758" s="816">
        <f t="shared" si="1939"/>
        <v>51649</v>
      </c>
      <c r="B29758" s="815">
        <f t="shared" si="1936"/>
        <v>148</v>
      </c>
      <c r="C29758" s="815">
        <f t="shared" si="1937"/>
        <v>218</v>
      </c>
      <c r="D29758" s="815">
        <f t="shared" si="1938"/>
        <v>198</v>
      </c>
      <c r="E29758" s="815">
        <v>2041</v>
      </c>
    </row>
    <row r="29759" spans="1:5">
      <c r="A29759" s="816">
        <f t="shared" si="1939"/>
        <v>51650</v>
      </c>
      <c r="B29759" s="815">
        <f t="shared" si="1936"/>
        <v>149</v>
      </c>
      <c r="C29759" s="815">
        <f t="shared" si="1937"/>
        <v>217</v>
      </c>
      <c r="D29759" s="815">
        <f t="shared" si="1938"/>
        <v>197</v>
      </c>
      <c r="E29759" s="815">
        <v>2041</v>
      </c>
    </row>
    <row r="29760" spans="1:5">
      <c r="A29760" s="816">
        <f t="shared" si="1939"/>
        <v>51651</v>
      </c>
      <c r="B29760" s="815">
        <f t="shared" si="1936"/>
        <v>150</v>
      </c>
      <c r="C29760" s="815">
        <f t="shared" si="1937"/>
        <v>216</v>
      </c>
      <c r="D29760" s="815">
        <f t="shared" si="1938"/>
        <v>196</v>
      </c>
      <c r="E29760" s="815">
        <v>2041</v>
      </c>
    </row>
    <row r="29761" spans="1:5">
      <c r="A29761" s="816">
        <f t="shared" si="1939"/>
        <v>51652</v>
      </c>
      <c r="B29761" s="815">
        <f t="shared" si="1936"/>
        <v>151</v>
      </c>
      <c r="C29761" s="815">
        <f t="shared" si="1937"/>
        <v>215</v>
      </c>
      <c r="D29761" s="815">
        <f t="shared" si="1938"/>
        <v>195</v>
      </c>
      <c r="E29761" s="815">
        <v>2041</v>
      </c>
    </row>
    <row r="29762" spans="1:5">
      <c r="A29762" s="816">
        <f t="shared" si="1939"/>
        <v>51653</v>
      </c>
      <c r="B29762" s="815">
        <f t="shared" si="1936"/>
        <v>152</v>
      </c>
      <c r="C29762" s="815">
        <f t="shared" si="1937"/>
        <v>214</v>
      </c>
      <c r="D29762" s="815">
        <f t="shared" si="1938"/>
        <v>194</v>
      </c>
      <c r="E29762" s="815">
        <v>2041</v>
      </c>
    </row>
    <row r="29763" spans="1:5">
      <c r="A29763" s="816">
        <f t="shared" si="1939"/>
        <v>51654</v>
      </c>
      <c r="B29763" s="815">
        <f t="shared" si="1936"/>
        <v>153</v>
      </c>
      <c r="C29763" s="815">
        <f t="shared" si="1937"/>
        <v>213</v>
      </c>
      <c r="D29763" s="815">
        <f t="shared" si="1938"/>
        <v>193</v>
      </c>
      <c r="E29763" s="815">
        <v>2041</v>
      </c>
    </row>
    <row r="29764" spans="1:5">
      <c r="A29764" s="816">
        <f t="shared" si="1939"/>
        <v>51655</v>
      </c>
      <c r="B29764" s="815">
        <f t="shared" si="1936"/>
        <v>154</v>
      </c>
      <c r="C29764" s="815">
        <f t="shared" si="1937"/>
        <v>212</v>
      </c>
      <c r="D29764" s="815">
        <f t="shared" si="1938"/>
        <v>192</v>
      </c>
      <c r="E29764" s="815">
        <v>2041</v>
      </c>
    </row>
    <row r="29765" spans="1:5">
      <c r="A29765" s="816">
        <f t="shared" si="1939"/>
        <v>51656</v>
      </c>
      <c r="B29765" s="815">
        <f t="shared" si="1936"/>
        <v>155</v>
      </c>
      <c r="C29765" s="815">
        <f t="shared" si="1937"/>
        <v>211</v>
      </c>
      <c r="D29765" s="815">
        <f t="shared" si="1938"/>
        <v>191</v>
      </c>
      <c r="E29765" s="815">
        <v>2041</v>
      </c>
    </row>
    <row r="29766" spans="1:5">
      <c r="A29766" s="816">
        <f t="shared" si="1939"/>
        <v>51657</v>
      </c>
      <c r="B29766" s="815">
        <f t="shared" si="1936"/>
        <v>156</v>
      </c>
      <c r="C29766" s="815">
        <f t="shared" si="1937"/>
        <v>210</v>
      </c>
      <c r="D29766" s="815">
        <f t="shared" si="1938"/>
        <v>190</v>
      </c>
      <c r="E29766" s="815">
        <v>2041</v>
      </c>
    </row>
    <row r="29767" spans="1:5">
      <c r="A29767" s="816">
        <f t="shared" si="1939"/>
        <v>51658</v>
      </c>
      <c r="B29767" s="815">
        <f t="shared" si="1936"/>
        <v>157</v>
      </c>
      <c r="C29767" s="815">
        <f t="shared" si="1937"/>
        <v>209</v>
      </c>
      <c r="D29767" s="815">
        <f t="shared" si="1938"/>
        <v>189</v>
      </c>
      <c r="E29767" s="815">
        <v>2041</v>
      </c>
    </row>
    <row r="29768" spans="1:5">
      <c r="A29768" s="816">
        <f t="shared" si="1939"/>
        <v>51659</v>
      </c>
      <c r="B29768" s="815">
        <f t="shared" si="1936"/>
        <v>158</v>
      </c>
      <c r="C29768" s="815">
        <f t="shared" si="1937"/>
        <v>208</v>
      </c>
      <c r="D29768" s="815">
        <f t="shared" si="1938"/>
        <v>188</v>
      </c>
      <c r="E29768" s="815">
        <v>2041</v>
      </c>
    </row>
    <row r="29769" spans="1:5">
      <c r="A29769" s="816">
        <f t="shared" si="1939"/>
        <v>51660</v>
      </c>
      <c r="B29769" s="815">
        <f t="shared" si="1936"/>
        <v>159</v>
      </c>
      <c r="C29769" s="815">
        <f t="shared" si="1937"/>
        <v>207</v>
      </c>
      <c r="D29769" s="815">
        <f t="shared" si="1938"/>
        <v>187</v>
      </c>
      <c r="E29769" s="815">
        <v>2041</v>
      </c>
    </row>
    <row r="29770" spans="1:5">
      <c r="A29770" s="816">
        <f t="shared" si="1939"/>
        <v>51661</v>
      </c>
      <c r="B29770" s="815">
        <f t="shared" si="1936"/>
        <v>160</v>
      </c>
      <c r="C29770" s="815">
        <f t="shared" si="1937"/>
        <v>206</v>
      </c>
      <c r="D29770" s="815">
        <f t="shared" si="1938"/>
        <v>186</v>
      </c>
      <c r="E29770" s="815">
        <v>2041</v>
      </c>
    </row>
    <row r="29771" spans="1:5">
      <c r="A29771" s="816">
        <f t="shared" si="1939"/>
        <v>51662</v>
      </c>
      <c r="B29771" s="815">
        <f t="shared" si="1936"/>
        <v>161</v>
      </c>
      <c r="C29771" s="815">
        <f t="shared" si="1937"/>
        <v>205</v>
      </c>
      <c r="D29771" s="815">
        <f t="shared" si="1938"/>
        <v>185</v>
      </c>
      <c r="E29771" s="815">
        <v>2041</v>
      </c>
    </row>
    <row r="29772" spans="1:5">
      <c r="A29772" s="816">
        <f t="shared" si="1939"/>
        <v>51663</v>
      </c>
      <c r="B29772" s="815">
        <f t="shared" si="1936"/>
        <v>162</v>
      </c>
      <c r="C29772" s="815">
        <f t="shared" si="1937"/>
        <v>204</v>
      </c>
      <c r="D29772" s="815">
        <f t="shared" si="1938"/>
        <v>184</v>
      </c>
      <c r="E29772" s="815">
        <v>2041</v>
      </c>
    </row>
    <row r="29773" spans="1:5">
      <c r="A29773" s="816">
        <f t="shared" si="1939"/>
        <v>51664</v>
      </c>
      <c r="B29773" s="815">
        <f t="shared" si="1936"/>
        <v>163</v>
      </c>
      <c r="C29773" s="815">
        <f t="shared" si="1937"/>
        <v>203</v>
      </c>
      <c r="D29773" s="815">
        <f t="shared" si="1938"/>
        <v>183</v>
      </c>
      <c r="E29773" s="815">
        <v>2041</v>
      </c>
    </row>
    <row r="29774" spans="1:5">
      <c r="A29774" s="816">
        <f t="shared" si="1939"/>
        <v>51665</v>
      </c>
      <c r="B29774" s="815">
        <f t="shared" si="1936"/>
        <v>164</v>
      </c>
      <c r="C29774" s="815">
        <f t="shared" si="1937"/>
        <v>202</v>
      </c>
      <c r="D29774" s="815">
        <f t="shared" si="1938"/>
        <v>182</v>
      </c>
      <c r="E29774" s="815">
        <v>2041</v>
      </c>
    </row>
    <row r="29775" spans="1:5">
      <c r="A29775" s="816">
        <f t="shared" si="1939"/>
        <v>51666</v>
      </c>
      <c r="B29775" s="815">
        <f t="shared" si="1936"/>
        <v>165</v>
      </c>
      <c r="C29775" s="815">
        <f t="shared" si="1937"/>
        <v>201</v>
      </c>
      <c r="D29775" s="815">
        <f t="shared" si="1938"/>
        <v>181</v>
      </c>
      <c r="E29775" s="815">
        <v>2041</v>
      </c>
    </row>
    <row r="29776" spans="1:5">
      <c r="A29776" s="816">
        <f t="shared" si="1939"/>
        <v>51667</v>
      </c>
      <c r="B29776" s="815">
        <f t="shared" si="1936"/>
        <v>166</v>
      </c>
      <c r="C29776" s="815">
        <f t="shared" si="1937"/>
        <v>200</v>
      </c>
      <c r="D29776" s="815">
        <f t="shared" si="1938"/>
        <v>180</v>
      </c>
      <c r="E29776" s="815">
        <v>2041</v>
      </c>
    </row>
    <row r="29777" spans="1:5">
      <c r="A29777" s="816">
        <f t="shared" si="1939"/>
        <v>51668</v>
      </c>
      <c r="B29777" s="815">
        <f t="shared" si="1936"/>
        <v>167</v>
      </c>
      <c r="C29777" s="815">
        <f t="shared" si="1937"/>
        <v>199</v>
      </c>
      <c r="D29777" s="815">
        <f t="shared" si="1938"/>
        <v>179</v>
      </c>
      <c r="E29777" s="815">
        <v>2041</v>
      </c>
    </row>
    <row r="29778" spans="1:5">
      <c r="A29778" s="816">
        <f t="shared" si="1939"/>
        <v>51669</v>
      </c>
      <c r="B29778" s="815">
        <f t="shared" si="1936"/>
        <v>168</v>
      </c>
      <c r="C29778" s="815">
        <f t="shared" si="1937"/>
        <v>198</v>
      </c>
      <c r="D29778" s="815">
        <f t="shared" si="1938"/>
        <v>178</v>
      </c>
      <c r="E29778" s="815">
        <v>2041</v>
      </c>
    </row>
    <row r="29779" spans="1:5">
      <c r="A29779" s="816">
        <f t="shared" si="1939"/>
        <v>51670</v>
      </c>
      <c r="B29779" s="815">
        <f t="shared" si="1936"/>
        <v>169</v>
      </c>
      <c r="C29779" s="815">
        <f t="shared" si="1937"/>
        <v>197</v>
      </c>
      <c r="D29779" s="815">
        <f t="shared" si="1938"/>
        <v>177</v>
      </c>
      <c r="E29779" s="815">
        <v>2041</v>
      </c>
    </row>
    <row r="29780" spans="1:5">
      <c r="A29780" s="816">
        <f t="shared" si="1939"/>
        <v>51671</v>
      </c>
      <c r="B29780" s="815">
        <f t="shared" si="1936"/>
        <v>170</v>
      </c>
      <c r="C29780" s="815">
        <f t="shared" si="1937"/>
        <v>196</v>
      </c>
      <c r="D29780" s="815">
        <f t="shared" si="1938"/>
        <v>176</v>
      </c>
      <c r="E29780" s="815">
        <v>2041</v>
      </c>
    </row>
    <row r="29781" spans="1:5">
      <c r="A29781" s="816">
        <f t="shared" si="1939"/>
        <v>51672</v>
      </c>
      <c r="B29781" s="815">
        <f t="shared" si="1936"/>
        <v>171</v>
      </c>
      <c r="C29781" s="815">
        <f t="shared" si="1937"/>
        <v>195</v>
      </c>
      <c r="D29781" s="815">
        <f t="shared" si="1938"/>
        <v>175</v>
      </c>
      <c r="E29781" s="815">
        <v>2041</v>
      </c>
    </row>
    <row r="29782" spans="1:5">
      <c r="A29782" s="816">
        <f t="shared" si="1939"/>
        <v>51673</v>
      </c>
      <c r="B29782" s="815">
        <f t="shared" si="1936"/>
        <v>172</v>
      </c>
      <c r="C29782" s="815">
        <f t="shared" si="1937"/>
        <v>194</v>
      </c>
      <c r="D29782" s="815">
        <f t="shared" si="1938"/>
        <v>174</v>
      </c>
      <c r="E29782" s="815">
        <v>2041</v>
      </c>
    </row>
    <row r="29783" spans="1:5">
      <c r="A29783" s="816">
        <f t="shared" si="1939"/>
        <v>51674</v>
      </c>
      <c r="B29783" s="815">
        <f t="shared" si="1936"/>
        <v>173</v>
      </c>
      <c r="C29783" s="815">
        <f t="shared" si="1937"/>
        <v>193</v>
      </c>
      <c r="D29783" s="815">
        <f t="shared" si="1938"/>
        <v>173</v>
      </c>
      <c r="E29783" s="815">
        <v>2041</v>
      </c>
    </row>
    <row r="29784" spans="1:5">
      <c r="A29784" s="816">
        <f t="shared" si="1939"/>
        <v>51675</v>
      </c>
      <c r="B29784" s="815">
        <f t="shared" ref="B29784:B29847" si="1940">B29783+1</f>
        <v>174</v>
      </c>
      <c r="C29784" s="815">
        <f t="shared" ref="C29784:C29847" si="1941">C29783-1</f>
        <v>192</v>
      </c>
      <c r="D29784" s="815">
        <f t="shared" ref="D29784:D29847" si="1942">D29783-1</f>
        <v>172</v>
      </c>
      <c r="E29784" s="815">
        <v>2041</v>
      </c>
    </row>
    <row r="29785" spans="1:5">
      <c r="A29785" s="816">
        <f t="shared" si="1939"/>
        <v>51676</v>
      </c>
      <c r="B29785" s="815">
        <f t="shared" si="1940"/>
        <v>175</v>
      </c>
      <c r="C29785" s="815">
        <f t="shared" si="1941"/>
        <v>191</v>
      </c>
      <c r="D29785" s="815">
        <f t="shared" si="1942"/>
        <v>171</v>
      </c>
      <c r="E29785" s="815">
        <v>2041</v>
      </c>
    </row>
    <row r="29786" spans="1:5">
      <c r="A29786" s="816">
        <f t="shared" si="1939"/>
        <v>51677</v>
      </c>
      <c r="B29786" s="815">
        <f t="shared" si="1940"/>
        <v>176</v>
      </c>
      <c r="C29786" s="815">
        <f t="shared" si="1941"/>
        <v>190</v>
      </c>
      <c r="D29786" s="815">
        <f t="shared" si="1942"/>
        <v>170</v>
      </c>
      <c r="E29786" s="815">
        <v>2041</v>
      </c>
    </row>
    <row r="29787" spans="1:5">
      <c r="A29787" s="816">
        <f t="shared" si="1939"/>
        <v>51678</v>
      </c>
      <c r="B29787" s="815">
        <f t="shared" si="1940"/>
        <v>177</v>
      </c>
      <c r="C29787" s="815">
        <f t="shared" si="1941"/>
        <v>189</v>
      </c>
      <c r="D29787" s="815">
        <f t="shared" si="1942"/>
        <v>169</v>
      </c>
      <c r="E29787" s="815">
        <v>2041</v>
      </c>
    </row>
    <row r="29788" spans="1:5">
      <c r="A29788" s="816">
        <f t="shared" si="1939"/>
        <v>51679</v>
      </c>
      <c r="B29788" s="815">
        <f t="shared" si="1940"/>
        <v>178</v>
      </c>
      <c r="C29788" s="815">
        <f t="shared" si="1941"/>
        <v>188</v>
      </c>
      <c r="D29788" s="815">
        <f t="shared" si="1942"/>
        <v>168</v>
      </c>
      <c r="E29788" s="815">
        <v>2041</v>
      </c>
    </row>
    <row r="29789" spans="1:5">
      <c r="A29789" s="816">
        <f t="shared" si="1939"/>
        <v>51680</v>
      </c>
      <c r="B29789" s="815">
        <f t="shared" si="1940"/>
        <v>179</v>
      </c>
      <c r="C29789" s="815">
        <f t="shared" si="1941"/>
        <v>187</v>
      </c>
      <c r="D29789" s="815">
        <f t="shared" si="1942"/>
        <v>167</v>
      </c>
      <c r="E29789" s="815">
        <v>2041</v>
      </c>
    </row>
    <row r="29790" spans="1:5">
      <c r="A29790" s="816">
        <f t="shared" si="1939"/>
        <v>51681</v>
      </c>
      <c r="B29790" s="815">
        <f t="shared" si="1940"/>
        <v>180</v>
      </c>
      <c r="C29790" s="815">
        <f t="shared" si="1941"/>
        <v>186</v>
      </c>
      <c r="D29790" s="815">
        <f t="shared" si="1942"/>
        <v>166</v>
      </c>
      <c r="E29790" s="815">
        <v>2041</v>
      </c>
    </row>
    <row r="29791" spans="1:5">
      <c r="A29791" s="816">
        <f t="shared" si="1939"/>
        <v>51682</v>
      </c>
      <c r="B29791" s="815">
        <f t="shared" si="1940"/>
        <v>181</v>
      </c>
      <c r="C29791" s="815">
        <f t="shared" si="1941"/>
        <v>185</v>
      </c>
      <c r="D29791" s="815">
        <f t="shared" si="1942"/>
        <v>165</v>
      </c>
      <c r="E29791" s="815">
        <v>2041</v>
      </c>
    </row>
    <row r="29792" spans="1:5">
      <c r="A29792" s="816">
        <f t="shared" si="1939"/>
        <v>51683</v>
      </c>
      <c r="B29792" s="815">
        <f t="shared" si="1940"/>
        <v>182</v>
      </c>
      <c r="C29792" s="815">
        <f t="shared" si="1941"/>
        <v>184</v>
      </c>
      <c r="D29792" s="815">
        <f t="shared" si="1942"/>
        <v>164</v>
      </c>
      <c r="E29792" s="815">
        <v>2041</v>
      </c>
    </row>
    <row r="29793" spans="1:5">
      <c r="A29793" s="816">
        <f t="shared" si="1939"/>
        <v>51684</v>
      </c>
      <c r="B29793" s="815">
        <f t="shared" si="1940"/>
        <v>183</v>
      </c>
      <c r="C29793" s="815">
        <f t="shared" si="1941"/>
        <v>183</v>
      </c>
      <c r="D29793" s="815">
        <f t="shared" si="1942"/>
        <v>163</v>
      </c>
      <c r="E29793" s="815">
        <v>2041</v>
      </c>
    </row>
    <row r="29794" spans="1:5">
      <c r="A29794" s="816">
        <f t="shared" si="1939"/>
        <v>51685</v>
      </c>
      <c r="B29794" s="815">
        <f t="shared" si="1940"/>
        <v>184</v>
      </c>
      <c r="C29794" s="815">
        <f t="shared" si="1941"/>
        <v>182</v>
      </c>
      <c r="D29794" s="815">
        <f t="shared" si="1942"/>
        <v>162</v>
      </c>
      <c r="E29794" s="815">
        <v>2041</v>
      </c>
    </row>
    <row r="29795" spans="1:5">
      <c r="A29795" s="816">
        <f t="shared" si="1939"/>
        <v>51686</v>
      </c>
      <c r="B29795" s="815">
        <f t="shared" si="1940"/>
        <v>185</v>
      </c>
      <c r="C29795" s="815">
        <f t="shared" si="1941"/>
        <v>181</v>
      </c>
      <c r="D29795" s="815">
        <f t="shared" si="1942"/>
        <v>161</v>
      </c>
      <c r="E29795" s="815">
        <v>2041</v>
      </c>
    </row>
    <row r="29796" spans="1:5">
      <c r="A29796" s="816">
        <f t="shared" si="1939"/>
        <v>51687</v>
      </c>
      <c r="B29796" s="815">
        <f t="shared" si="1940"/>
        <v>186</v>
      </c>
      <c r="C29796" s="815">
        <f t="shared" si="1941"/>
        <v>180</v>
      </c>
      <c r="D29796" s="815">
        <f t="shared" si="1942"/>
        <v>160</v>
      </c>
      <c r="E29796" s="815">
        <v>2041</v>
      </c>
    </row>
    <row r="29797" spans="1:5">
      <c r="A29797" s="816">
        <f t="shared" si="1939"/>
        <v>51688</v>
      </c>
      <c r="B29797" s="815">
        <f t="shared" si="1940"/>
        <v>187</v>
      </c>
      <c r="C29797" s="815">
        <f t="shared" si="1941"/>
        <v>179</v>
      </c>
      <c r="D29797" s="815">
        <f t="shared" si="1942"/>
        <v>159</v>
      </c>
      <c r="E29797" s="815">
        <v>2041</v>
      </c>
    </row>
    <row r="29798" spans="1:5">
      <c r="A29798" s="816">
        <f t="shared" si="1939"/>
        <v>51689</v>
      </c>
      <c r="B29798" s="815">
        <f t="shared" si="1940"/>
        <v>188</v>
      </c>
      <c r="C29798" s="815">
        <f t="shared" si="1941"/>
        <v>178</v>
      </c>
      <c r="D29798" s="815">
        <f t="shared" si="1942"/>
        <v>158</v>
      </c>
      <c r="E29798" s="815">
        <v>2041</v>
      </c>
    </row>
    <row r="29799" spans="1:5">
      <c r="A29799" s="816">
        <f t="shared" si="1939"/>
        <v>51690</v>
      </c>
      <c r="B29799" s="815">
        <f t="shared" si="1940"/>
        <v>189</v>
      </c>
      <c r="C29799" s="815">
        <f t="shared" si="1941"/>
        <v>177</v>
      </c>
      <c r="D29799" s="815">
        <f t="shared" si="1942"/>
        <v>157</v>
      </c>
      <c r="E29799" s="815">
        <v>2041</v>
      </c>
    </row>
    <row r="29800" spans="1:5">
      <c r="A29800" s="816">
        <f t="shared" si="1939"/>
        <v>51691</v>
      </c>
      <c r="B29800" s="815">
        <f t="shared" si="1940"/>
        <v>190</v>
      </c>
      <c r="C29800" s="815">
        <f t="shared" si="1941"/>
        <v>176</v>
      </c>
      <c r="D29800" s="815">
        <f t="shared" si="1942"/>
        <v>156</v>
      </c>
      <c r="E29800" s="815">
        <v>2041</v>
      </c>
    </row>
    <row r="29801" spans="1:5">
      <c r="A29801" s="816">
        <f t="shared" si="1939"/>
        <v>51692</v>
      </c>
      <c r="B29801" s="815">
        <f t="shared" si="1940"/>
        <v>191</v>
      </c>
      <c r="C29801" s="815">
        <f t="shared" si="1941"/>
        <v>175</v>
      </c>
      <c r="D29801" s="815">
        <f t="shared" si="1942"/>
        <v>155</v>
      </c>
      <c r="E29801" s="815">
        <v>2041</v>
      </c>
    </row>
    <row r="29802" spans="1:5">
      <c r="A29802" s="816">
        <f t="shared" si="1939"/>
        <v>51693</v>
      </c>
      <c r="B29802" s="815">
        <f t="shared" si="1940"/>
        <v>192</v>
      </c>
      <c r="C29802" s="815">
        <f t="shared" si="1941"/>
        <v>174</v>
      </c>
      <c r="D29802" s="815">
        <f t="shared" si="1942"/>
        <v>154</v>
      </c>
      <c r="E29802" s="815">
        <v>2041</v>
      </c>
    </row>
    <row r="29803" spans="1:5">
      <c r="A29803" s="816">
        <f t="shared" si="1939"/>
        <v>51694</v>
      </c>
      <c r="B29803" s="815">
        <f t="shared" si="1940"/>
        <v>193</v>
      </c>
      <c r="C29803" s="815">
        <f t="shared" si="1941"/>
        <v>173</v>
      </c>
      <c r="D29803" s="815">
        <f t="shared" si="1942"/>
        <v>153</v>
      </c>
      <c r="E29803" s="815">
        <v>2041</v>
      </c>
    </row>
    <row r="29804" spans="1:5">
      <c r="A29804" s="816">
        <f t="shared" si="1939"/>
        <v>51695</v>
      </c>
      <c r="B29804" s="815">
        <f t="shared" si="1940"/>
        <v>194</v>
      </c>
      <c r="C29804" s="815">
        <f t="shared" si="1941"/>
        <v>172</v>
      </c>
      <c r="D29804" s="815">
        <f t="shared" si="1942"/>
        <v>152</v>
      </c>
      <c r="E29804" s="815">
        <v>2041</v>
      </c>
    </row>
    <row r="29805" spans="1:5">
      <c r="A29805" s="816">
        <f t="shared" si="1939"/>
        <v>51696</v>
      </c>
      <c r="B29805" s="815">
        <f t="shared" si="1940"/>
        <v>195</v>
      </c>
      <c r="C29805" s="815">
        <f t="shared" si="1941"/>
        <v>171</v>
      </c>
      <c r="D29805" s="815">
        <f t="shared" si="1942"/>
        <v>151</v>
      </c>
      <c r="E29805" s="815">
        <v>2041</v>
      </c>
    </row>
    <row r="29806" spans="1:5">
      <c r="A29806" s="816">
        <f t="shared" si="1939"/>
        <v>51697</v>
      </c>
      <c r="B29806" s="815">
        <f t="shared" si="1940"/>
        <v>196</v>
      </c>
      <c r="C29806" s="815">
        <f t="shared" si="1941"/>
        <v>170</v>
      </c>
      <c r="D29806" s="815">
        <f t="shared" si="1942"/>
        <v>150</v>
      </c>
      <c r="E29806" s="815">
        <v>2041</v>
      </c>
    </row>
    <row r="29807" spans="1:5">
      <c r="A29807" s="816">
        <f t="shared" si="1939"/>
        <v>51698</v>
      </c>
      <c r="B29807" s="815">
        <f t="shared" si="1940"/>
        <v>197</v>
      </c>
      <c r="C29807" s="815">
        <f t="shared" si="1941"/>
        <v>169</v>
      </c>
      <c r="D29807" s="815">
        <f t="shared" si="1942"/>
        <v>149</v>
      </c>
      <c r="E29807" s="815">
        <v>2041</v>
      </c>
    </row>
    <row r="29808" spans="1:5">
      <c r="A29808" s="816">
        <f t="shared" si="1939"/>
        <v>51699</v>
      </c>
      <c r="B29808" s="815">
        <f t="shared" si="1940"/>
        <v>198</v>
      </c>
      <c r="C29808" s="815">
        <f t="shared" si="1941"/>
        <v>168</v>
      </c>
      <c r="D29808" s="815">
        <f t="shared" si="1942"/>
        <v>148</v>
      </c>
      <c r="E29808" s="815">
        <v>2041</v>
      </c>
    </row>
    <row r="29809" spans="1:5">
      <c r="A29809" s="816">
        <f t="shared" si="1939"/>
        <v>51700</v>
      </c>
      <c r="B29809" s="815">
        <f t="shared" si="1940"/>
        <v>199</v>
      </c>
      <c r="C29809" s="815">
        <f t="shared" si="1941"/>
        <v>167</v>
      </c>
      <c r="D29809" s="815">
        <f t="shared" si="1942"/>
        <v>147</v>
      </c>
      <c r="E29809" s="815">
        <v>2041</v>
      </c>
    </row>
    <row r="29810" spans="1:5">
      <c r="A29810" s="816">
        <f t="shared" si="1939"/>
        <v>51701</v>
      </c>
      <c r="B29810" s="815">
        <f t="shared" si="1940"/>
        <v>200</v>
      </c>
      <c r="C29810" s="815">
        <f t="shared" si="1941"/>
        <v>166</v>
      </c>
      <c r="D29810" s="815">
        <f t="shared" si="1942"/>
        <v>146</v>
      </c>
      <c r="E29810" s="815">
        <v>2041</v>
      </c>
    </row>
    <row r="29811" spans="1:5">
      <c r="A29811" s="816">
        <f t="shared" ref="A29811:A29874" si="1943">A29810+1</f>
        <v>51702</v>
      </c>
      <c r="B29811" s="815">
        <f t="shared" si="1940"/>
        <v>201</v>
      </c>
      <c r="C29811" s="815">
        <f t="shared" si="1941"/>
        <v>165</v>
      </c>
      <c r="D29811" s="815">
        <f t="shared" si="1942"/>
        <v>145</v>
      </c>
      <c r="E29811" s="815">
        <v>2041</v>
      </c>
    </row>
    <row r="29812" spans="1:5">
      <c r="A29812" s="816">
        <f t="shared" si="1943"/>
        <v>51703</v>
      </c>
      <c r="B29812" s="815">
        <f t="shared" si="1940"/>
        <v>202</v>
      </c>
      <c r="C29812" s="815">
        <f t="shared" si="1941"/>
        <v>164</v>
      </c>
      <c r="D29812" s="815">
        <f t="shared" si="1942"/>
        <v>144</v>
      </c>
      <c r="E29812" s="815">
        <v>2041</v>
      </c>
    </row>
    <row r="29813" spans="1:5">
      <c r="A29813" s="816">
        <f t="shared" si="1943"/>
        <v>51704</v>
      </c>
      <c r="B29813" s="815">
        <f t="shared" si="1940"/>
        <v>203</v>
      </c>
      <c r="C29813" s="815">
        <f t="shared" si="1941"/>
        <v>163</v>
      </c>
      <c r="D29813" s="815">
        <f t="shared" si="1942"/>
        <v>143</v>
      </c>
      <c r="E29813" s="815">
        <v>2041</v>
      </c>
    </row>
    <row r="29814" spans="1:5">
      <c r="A29814" s="816">
        <f t="shared" si="1943"/>
        <v>51705</v>
      </c>
      <c r="B29814" s="815">
        <f t="shared" si="1940"/>
        <v>204</v>
      </c>
      <c r="C29814" s="815">
        <f t="shared" si="1941"/>
        <v>162</v>
      </c>
      <c r="D29814" s="815">
        <f t="shared" si="1942"/>
        <v>142</v>
      </c>
      <c r="E29814" s="815">
        <v>2041</v>
      </c>
    </row>
    <row r="29815" spans="1:5">
      <c r="A29815" s="816">
        <f t="shared" si="1943"/>
        <v>51706</v>
      </c>
      <c r="B29815" s="815">
        <f t="shared" si="1940"/>
        <v>205</v>
      </c>
      <c r="C29815" s="815">
        <f t="shared" si="1941"/>
        <v>161</v>
      </c>
      <c r="D29815" s="815">
        <f t="shared" si="1942"/>
        <v>141</v>
      </c>
      <c r="E29815" s="815">
        <v>2041</v>
      </c>
    </row>
    <row r="29816" spans="1:5">
      <c r="A29816" s="816">
        <f t="shared" si="1943"/>
        <v>51707</v>
      </c>
      <c r="B29816" s="815">
        <f t="shared" si="1940"/>
        <v>206</v>
      </c>
      <c r="C29816" s="815">
        <f t="shared" si="1941"/>
        <v>160</v>
      </c>
      <c r="D29816" s="815">
        <f t="shared" si="1942"/>
        <v>140</v>
      </c>
      <c r="E29816" s="815">
        <v>2041</v>
      </c>
    </row>
    <row r="29817" spans="1:5">
      <c r="A29817" s="816">
        <f t="shared" si="1943"/>
        <v>51708</v>
      </c>
      <c r="B29817" s="815">
        <f t="shared" si="1940"/>
        <v>207</v>
      </c>
      <c r="C29817" s="815">
        <f t="shared" si="1941"/>
        <v>159</v>
      </c>
      <c r="D29817" s="815">
        <f t="shared" si="1942"/>
        <v>139</v>
      </c>
      <c r="E29817" s="815">
        <v>2041</v>
      </c>
    </row>
    <row r="29818" spans="1:5">
      <c r="A29818" s="816">
        <f t="shared" si="1943"/>
        <v>51709</v>
      </c>
      <c r="B29818" s="815">
        <f t="shared" si="1940"/>
        <v>208</v>
      </c>
      <c r="C29818" s="815">
        <f t="shared" si="1941"/>
        <v>158</v>
      </c>
      <c r="D29818" s="815">
        <f t="shared" si="1942"/>
        <v>138</v>
      </c>
      <c r="E29818" s="815">
        <v>2041</v>
      </c>
    </row>
    <row r="29819" spans="1:5">
      <c r="A29819" s="816">
        <f t="shared" si="1943"/>
        <v>51710</v>
      </c>
      <c r="B29819" s="815">
        <f t="shared" si="1940"/>
        <v>209</v>
      </c>
      <c r="C29819" s="815">
        <f t="shared" si="1941"/>
        <v>157</v>
      </c>
      <c r="D29819" s="815">
        <f t="shared" si="1942"/>
        <v>137</v>
      </c>
      <c r="E29819" s="815">
        <v>2041</v>
      </c>
    </row>
    <row r="29820" spans="1:5">
      <c r="A29820" s="816">
        <f t="shared" si="1943"/>
        <v>51711</v>
      </c>
      <c r="B29820" s="815">
        <f t="shared" si="1940"/>
        <v>210</v>
      </c>
      <c r="C29820" s="815">
        <f t="shared" si="1941"/>
        <v>156</v>
      </c>
      <c r="D29820" s="815">
        <f t="shared" si="1942"/>
        <v>136</v>
      </c>
      <c r="E29820" s="815">
        <v>2041</v>
      </c>
    </row>
    <row r="29821" spans="1:5">
      <c r="A29821" s="816">
        <f t="shared" si="1943"/>
        <v>51712</v>
      </c>
      <c r="B29821" s="815">
        <f t="shared" si="1940"/>
        <v>211</v>
      </c>
      <c r="C29821" s="815">
        <f t="shared" si="1941"/>
        <v>155</v>
      </c>
      <c r="D29821" s="815">
        <f t="shared" si="1942"/>
        <v>135</v>
      </c>
      <c r="E29821" s="815">
        <v>2041</v>
      </c>
    </row>
    <row r="29822" spans="1:5">
      <c r="A29822" s="816">
        <f t="shared" si="1943"/>
        <v>51713</v>
      </c>
      <c r="B29822" s="815">
        <f t="shared" si="1940"/>
        <v>212</v>
      </c>
      <c r="C29822" s="815">
        <f t="shared" si="1941"/>
        <v>154</v>
      </c>
      <c r="D29822" s="815">
        <f t="shared" si="1942"/>
        <v>134</v>
      </c>
      <c r="E29822" s="815">
        <v>2041</v>
      </c>
    </row>
    <row r="29823" spans="1:5">
      <c r="A29823" s="816">
        <f t="shared" si="1943"/>
        <v>51714</v>
      </c>
      <c r="B29823" s="815">
        <f t="shared" si="1940"/>
        <v>213</v>
      </c>
      <c r="C29823" s="815">
        <f t="shared" si="1941"/>
        <v>153</v>
      </c>
      <c r="D29823" s="815">
        <f t="shared" si="1942"/>
        <v>133</v>
      </c>
      <c r="E29823" s="815">
        <v>2041</v>
      </c>
    </row>
    <row r="29824" spans="1:5">
      <c r="A29824" s="816">
        <f t="shared" si="1943"/>
        <v>51715</v>
      </c>
      <c r="B29824" s="815">
        <f t="shared" si="1940"/>
        <v>214</v>
      </c>
      <c r="C29824" s="815">
        <f t="shared" si="1941"/>
        <v>152</v>
      </c>
      <c r="D29824" s="815">
        <f t="shared" si="1942"/>
        <v>132</v>
      </c>
      <c r="E29824" s="815">
        <v>2041</v>
      </c>
    </row>
    <row r="29825" spans="1:5">
      <c r="A29825" s="816">
        <f t="shared" si="1943"/>
        <v>51716</v>
      </c>
      <c r="B29825" s="815">
        <f t="shared" si="1940"/>
        <v>215</v>
      </c>
      <c r="C29825" s="815">
        <f t="shared" si="1941"/>
        <v>151</v>
      </c>
      <c r="D29825" s="815">
        <f t="shared" si="1942"/>
        <v>131</v>
      </c>
      <c r="E29825" s="815">
        <v>2041</v>
      </c>
    </row>
    <row r="29826" spans="1:5">
      <c r="A29826" s="816">
        <f t="shared" si="1943"/>
        <v>51717</v>
      </c>
      <c r="B29826" s="815">
        <f t="shared" si="1940"/>
        <v>216</v>
      </c>
      <c r="C29826" s="815">
        <f t="shared" si="1941"/>
        <v>150</v>
      </c>
      <c r="D29826" s="815">
        <f t="shared" si="1942"/>
        <v>130</v>
      </c>
      <c r="E29826" s="815">
        <v>2041</v>
      </c>
    </row>
    <row r="29827" spans="1:5">
      <c r="A29827" s="816">
        <f t="shared" si="1943"/>
        <v>51718</v>
      </c>
      <c r="B29827" s="815">
        <f t="shared" si="1940"/>
        <v>217</v>
      </c>
      <c r="C29827" s="815">
        <f t="shared" si="1941"/>
        <v>149</v>
      </c>
      <c r="D29827" s="815">
        <f t="shared" si="1942"/>
        <v>129</v>
      </c>
      <c r="E29827" s="815">
        <v>2041</v>
      </c>
    </row>
    <row r="29828" spans="1:5">
      <c r="A29828" s="816">
        <f t="shared" si="1943"/>
        <v>51719</v>
      </c>
      <c r="B29828" s="815">
        <f t="shared" si="1940"/>
        <v>218</v>
      </c>
      <c r="C29828" s="815">
        <f t="shared" si="1941"/>
        <v>148</v>
      </c>
      <c r="D29828" s="815">
        <f t="shared" si="1942"/>
        <v>128</v>
      </c>
      <c r="E29828" s="815">
        <v>2041</v>
      </c>
    </row>
    <row r="29829" spans="1:5">
      <c r="A29829" s="816">
        <f t="shared" si="1943"/>
        <v>51720</v>
      </c>
      <c r="B29829" s="815">
        <f t="shared" si="1940"/>
        <v>219</v>
      </c>
      <c r="C29829" s="815">
        <f t="shared" si="1941"/>
        <v>147</v>
      </c>
      <c r="D29829" s="815">
        <f t="shared" si="1942"/>
        <v>127</v>
      </c>
      <c r="E29829" s="815">
        <v>2041</v>
      </c>
    </row>
    <row r="29830" spans="1:5">
      <c r="A29830" s="816">
        <f t="shared" si="1943"/>
        <v>51721</v>
      </c>
      <c r="B29830" s="815">
        <f t="shared" si="1940"/>
        <v>220</v>
      </c>
      <c r="C29830" s="815">
        <f t="shared" si="1941"/>
        <v>146</v>
      </c>
      <c r="D29830" s="815">
        <f t="shared" si="1942"/>
        <v>126</v>
      </c>
      <c r="E29830" s="815">
        <v>2041</v>
      </c>
    </row>
    <row r="29831" spans="1:5">
      <c r="A29831" s="816">
        <f t="shared" si="1943"/>
        <v>51722</v>
      </c>
      <c r="B29831" s="815">
        <f t="shared" si="1940"/>
        <v>221</v>
      </c>
      <c r="C29831" s="815">
        <f t="shared" si="1941"/>
        <v>145</v>
      </c>
      <c r="D29831" s="815">
        <f t="shared" si="1942"/>
        <v>125</v>
      </c>
      <c r="E29831" s="815">
        <v>2041</v>
      </c>
    </row>
    <row r="29832" spans="1:5">
      <c r="A29832" s="816">
        <f t="shared" si="1943"/>
        <v>51723</v>
      </c>
      <c r="B29832" s="815">
        <f t="shared" si="1940"/>
        <v>222</v>
      </c>
      <c r="C29832" s="815">
        <f t="shared" si="1941"/>
        <v>144</v>
      </c>
      <c r="D29832" s="815">
        <f t="shared" si="1942"/>
        <v>124</v>
      </c>
      <c r="E29832" s="815">
        <v>2041</v>
      </c>
    </row>
    <row r="29833" spans="1:5">
      <c r="A29833" s="816">
        <f t="shared" si="1943"/>
        <v>51724</v>
      </c>
      <c r="B29833" s="815">
        <f t="shared" si="1940"/>
        <v>223</v>
      </c>
      <c r="C29833" s="815">
        <f t="shared" si="1941"/>
        <v>143</v>
      </c>
      <c r="D29833" s="815">
        <f t="shared" si="1942"/>
        <v>123</v>
      </c>
      <c r="E29833" s="815">
        <v>2041</v>
      </c>
    </row>
    <row r="29834" spans="1:5">
      <c r="A29834" s="816">
        <f t="shared" si="1943"/>
        <v>51725</v>
      </c>
      <c r="B29834" s="815">
        <f t="shared" si="1940"/>
        <v>224</v>
      </c>
      <c r="C29834" s="815">
        <f t="shared" si="1941"/>
        <v>142</v>
      </c>
      <c r="D29834" s="815">
        <f t="shared" si="1942"/>
        <v>122</v>
      </c>
      <c r="E29834" s="815">
        <v>2041</v>
      </c>
    </row>
    <row r="29835" spans="1:5">
      <c r="A29835" s="816">
        <f t="shared" si="1943"/>
        <v>51726</v>
      </c>
      <c r="B29835" s="815">
        <f t="shared" si="1940"/>
        <v>225</v>
      </c>
      <c r="C29835" s="815">
        <f t="shared" si="1941"/>
        <v>141</v>
      </c>
      <c r="D29835" s="815">
        <f t="shared" si="1942"/>
        <v>121</v>
      </c>
      <c r="E29835" s="815">
        <v>2041</v>
      </c>
    </row>
    <row r="29836" spans="1:5">
      <c r="A29836" s="816">
        <f t="shared" si="1943"/>
        <v>51727</v>
      </c>
      <c r="B29836" s="815">
        <f t="shared" si="1940"/>
        <v>226</v>
      </c>
      <c r="C29836" s="815">
        <f t="shared" si="1941"/>
        <v>140</v>
      </c>
      <c r="D29836" s="815">
        <f t="shared" si="1942"/>
        <v>120</v>
      </c>
      <c r="E29836" s="815">
        <v>2041</v>
      </c>
    </row>
    <row r="29837" spans="1:5">
      <c r="A29837" s="816">
        <f t="shared" si="1943"/>
        <v>51728</v>
      </c>
      <c r="B29837" s="815">
        <f t="shared" si="1940"/>
        <v>227</v>
      </c>
      <c r="C29837" s="815">
        <f t="shared" si="1941"/>
        <v>139</v>
      </c>
      <c r="D29837" s="815">
        <f t="shared" si="1942"/>
        <v>119</v>
      </c>
      <c r="E29837" s="815">
        <v>2041</v>
      </c>
    </row>
    <row r="29838" spans="1:5">
      <c r="A29838" s="816">
        <f t="shared" si="1943"/>
        <v>51729</v>
      </c>
      <c r="B29838" s="815">
        <f t="shared" si="1940"/>
        <v>228</v>
      </c>
      <c r="C29838" s="815">
        <f t="shared" si="1941"/>
        <v>138</v>
      </c>
      <c r="D29838" s="815">
        <f t="shared" si="1942"/>
        <v>118</v>
      </c>
      <c r="E29838" s="815">
        <v>2041</v>
      </c>
    </row>
    <row r="29839" spans="1:5">
      <c r="A29839" s="816">
        <f t="shared" si="1943"/>
        <v>51730</v>
      </c>
      <c r="B29839" s="815">
        <f t="shared" si="1940"/>
        <v>229</v>
      </c>
      <c r="C29839" s="815">
        <f t="shared" si="1941"/>
        <v>137</v>
      </c>
      <c r="D29839" s="815">
        <f t="shared" si="1942"/>
        <v>117</v>
      </c>
      <c r="E29839" s="815">
        <v>2041</v>
      </c>
    </row>
    <row r="29840" spans="1:5">
      <c r="A29840" s="816">
        <f t="shared" si="1943"/>
        <v>51731</v>
      </c>
      <c r="B29840" s="815">
        <f t="shared" si="1940"/>
        <v>230</v>
      </c>
      <c r="C29840" s="815">
        <f t="shared" si="1941"/>
        <v>136</v>
      </c>
      <c r="D29840" s="815">
        <f t="shared" si="1942"/>
        <v>116</v>
      </c>
      <c r="E29840" s="815">
        <v>2041</v>
      </c>
    </row>
    <row r="29841" spans="1:5">
      <c r="A29841" s="816">
        <f t="shared" si="1943"/>
        <v>51732</v>
      </c>
      <c r="B29841" s="815">
        <f t="shared" si="1940"/>
        <v>231</v>
      </c>
      <c r="C29841" s="815">
        <f t="shared" si="1941"/>
        <v>135</v>
      </c>
      <c r="D29841" s="815">
        <f t="shared" si="1942"/>
        <v>115</v>
      </c>
      <c r="E29841" s="815">
        <v>2041</v>
      </c>
    </row>
    <row r="29842" spans="1:5">
      <c r="A29842" s="816">
        <f t="shared" si="1943"/>
        <v>51733</v>
      </c>
      <c r="B29842" s="815">
        <f t="shared" si="1940"/>
        <v>232</v>
      </c>
      <c r="C29842" s="815">
        <f t="shared" si="1941"/>
        <v>134</v>
      </c>
      <c r="D29842" s="815">
        <f t="shared" si="1942"/>
        <v>114</v>
      </c>
      <c r="E29842" s="815">
        <v>2041</v>
      </c>
    </row>
    <row r="29843" spans="1:5">
      <c r="A29843" s="816">
        <f t="shared" si="1943"/>
        <v>51734</v>
      </c>
      <c r="B29843" s="815">
        <f t="shared" si="1940"/>
        <v>233</v>
      </c>
      <c r="C29843" s="815">
        <f t="shared" si="1941"/>
        <v>133</v>
      </c>
      <c r="D29843" s="815">
        <f t="shared" si="1942"/>
        <v>113</v>
      </c>
      <c r="E29843" s="815">
        <v>2041</v>
      </c>
    </row>
    <row r="29844" spans="1:5">
      <c r="A29844" s="816">
        <f t="shared" si="1943"/>
        <v>51735</v>
      </c>
      <c r="B29844" s="815">
        <f t="shared" si="1940"/>
        <v>234</v>
      </c>
      <c r="C29844" s="815">
        <f t="shared" si="1941"/>
        <v>132</v>
      </c>
      <c r="D29844" s="815">
        <f t="shared" si="1942"/>
        <v>112</v>
      </c>
      <c r="E29844" s="815">
        <v>2041</v>
      </c>
    </row>
    <row r="29845" spans="1:5">
      <c r="A29845" s="816">
        <f t="shared" si="1943"/>
        <v>51736</v>
      </c>
      <c r="B29845" s="815">
        <f t="shared" si="1940"/>
        <v>235</v>
      </c>
      <c r="C29845" s="815">
        <f t="shared" si="1941"/>
        <v>131</v>
      </c>
      <c r="D29845" s="815">
        <f t="shared" si="1942"/>
        <v>111</v>
      </c>
      <c r="E29845" s="815">
        <v>2041</v>
      </c>
    </row>
    <row r="29846" spans="1:5">
      <c r="A29846" s="816">
        <f t="shared" si="1943"/>
        <v>51737</v>
      </c>
      <c r="B29846" s="815">
        <f t="shared" si="1940"/>
        <v>236</v>
      </c>
      <c r="C29846" s="815">
        <f t="shared" si="1941"/>
        <v>130</v>
      </c>
      <c r="D29846" s="815">
        <f t="shared" si="1942"/>
        <v>110</v>
      </c>
      <c r="E29846" s="815">
        <v>2041</v>
      </c>
    </row>
    <row r="29847" spans="1:5">
      <c r="A29847" s="816">
        <f t="shared" si="1943"/>
        <v>51738</v>
      </c>
      <c r="B29847" s="815">
        <f t="shared" si="1940"/>
        <v>237</v>
      </c>
      <c r="C29847" s="815">
        <f t="shared" si="1941"/>
        <v>129</v>
      </c>
      <c r="D29847" s="815">
        <f t="shared" si="1942"/>
        <v>109</v>
      </c>
      <c r="E29847" s="815">
        <v>2041</v>
      </c>
    </row>
    <row r="29848" spans="1:5">
      <c r="A29848" s="816">
        <f t="shared" si="1943"/>
        <v>51739</v>
      </c>
      <c r="B29848" s="815">
        <f t="shared" ref="B29848:B29911" si="1944">B29847+1</f>
        <v>238</v>
      </c>
      <c r="C29848" s="815">
        <f t="shared" ref="C29848:C29911" si="1945">C29847-1</f>
        <v>128</v>
      </c>
      <c r="D29848" s="815">
        <f t="shared" ref="D29848:D29911" si="1946">D29847-1</f>
        <v>108</v>
      </c>
      <c r="E29848" s="815">
        <v>2041</v>
      </c>
    </row>
    <row r="29849" spans="1:5">
      <c r="A29849" s="816">
        <f t="shared" si="1943"/>
        <v>51740</v>
      </c>
      <c r="B29849" s="815">
        <f t="shared" si="1944"/>
        <v>239</v>
      </c>
      <c r="C29849" s="815">
        <f t="shared" si="1945"/>
        <v>127</v>
      </c>
      <c r="D29849" s="815">
        <f t="shared" si="1946"/>
        <v>107</v>
      </c>
      <c r="E29849" s="815">
        <v>2041</v>
      </c>
    </row>
    <row r="29850" spans="1:5">
      <c r="A29850" s="816">
        <f t="shared" si="1943"/>
        <v>51741</v>
      </c>
      <c r="B29850" s="815">
        <f t="shared" si="1944"/>
        <v>240</v>
      </c>
      <c r="C29850" s="815">
        <f t="shared" si="1945"/>
        <v>126</v>
      </c>
      <c r="D29850" s="815">
        <f t="shared" si="1946"/>
        <v>106</v>
      </c>
      <c r="E29850" s="815">
        <v>2041</v>
      </c>
    </row>
    <row r="29851" spans="1:5">
      <c r="A29851" s="816">
        <f t="shared" si="1943"/>
        <v>51742</v>
      </c>
      <c r="B29851" s="815">
        <f t="shared" si="1944"/>
        <v>241</v>
      </c>
      <c r="C29851" s="815">
        <f t="shared" si="1945"/>
        <v>125</v>
      </c>
      <c r="D29851" s="815">
        <f t="shared" si="1946"/>
        <v>105</v>
      </c>
      <c r="E29851" s="815">
        <v>2041</v>
      </c>
    </row>
    <row r="29852" spans="1:5">
      <c r="A29852" s="816">
        <f t="shared" si="1943"/>
        <v>51743</v>
      </c>
      <c r="B29852" s="815">
        <f t="shared" si="1944"/>
        <v>242</v>
      </c>
      <c r="C29852" s="815">
        <f t="shared" si="1945"/>
        <v>124</v>
      </c>
      <c r="D29852" s="815">
        <f t="shared" si="1946"/>
        <v>104</v>
      </c>
      <c r="E29852" s="815">
        <v>2041</v>
      </c>
    </row>
    <row r="29853" spans="1:5">
      <c r="A29853" s="816">
        <f t="shared" si="1943"/>
        <v>51744</v>
      </c>
      <c r="B29853" s="815">
        <f t="shared" si="1944"/>
        <v>243</v>
      </c>
      <c r="C29853" s="815">
        <f t="shared" si="1945"/>
        <v>123</v>
      </c>
      <c r="D29853" s="815">
        <f t="shared" si="1946"/>
        <v>103</v>
      </c>
      <c r="E29853" s="815">
        <v>2041</v>
      </c>
    </row>
    <row r="29854" spans="1:5">
      <c r="A29854" s="816">
        <f t="shared" si="1943"/>
        <v>51745</v>
      </c>
      <c r="B29854" s="815">
        <f t="shared" si="1944"/>
        <v>244</v>
      </c>
      <c r="C29854" s="815">
        <f t="shared" si="1945"/>
        <v>122</v>
      </c>
      <c r="D29854" s="815">
        <f t="shared" si="1946"/>
        <v>102</v>
      </c>
      <c r="E29854" s="815">
        <v>2041</v>
      </c>
    </row>
    <row r="29855" spans="1:5">
      <c r="A29855" s="816">
        <f t="shared" si="1943"/>
        <v>51746</v>
      </c>
      <c r="B29855" s="815">
        <f t="shared" si="1944"/>
        <v>245</v>
      </c>
      <c r="C29855" s="815">
        <f t="shared" si="1945"/>
        <v>121</v>
      </c>
      <c r="D29855" s="815">
        <f t="shared" si="1946"/>
        <v>101</v>
      </c>
      <c r="E29855" s="815">
        <v>2041</v>
      </c>
    </row>
    <row r="29856" spans="1:5">
      <c r="A29856" s="816">
        <f t="shared" si="1943"/>
        <v>51747</v>
      </c>
      <c r="B29856" s="815">
        <f t="shared" si="1944"/>
        <v>246</v>
      </c>
      <c r="C29856" s="815">
        <f t="shared" si="1945"/>
        <v>120</v>
      </c>
      <c r="D29856" s="815">
        <f t="shared" si="1946"/>
        <v>100</v>
      </c>
      <c r="E29856" s="815">
        <v>2041</v>
      </c>
    </row>
    <row r="29857" spans="1:5">
      <c r="A29857" s="816">
        <f t="shared" si="1943"/>
        <v>51748</v>
      </c>
      <c r="B29857" s="815">
        <f t="shared" si="1944"/>
        <v>247</v>
      </c>
      <c r="C29857" s="815">
        <f t="shared" si="1945"/>
        <v>119</v>
      </c>
      <c r="D29857" s="815">
        <f t="shared" si="1946"/>
        <v>99</v>
      </c>
      <c r="E29857" s="815">
        <v>2041</v>
      </c>
    </row>
    <row r="29858" spans="1:5">
      <c r="A29858" s="816">
        <f t="shared" si="1943"/>
        <v>51749</v>
      </c>
      <c r="B29858" s="815">
        <f t="shared" si="1944"/>
        <v>248</v>
      </c>
      <c r="C29858" s="815">
        <f t="shared" si="1945"/>
        <v>118</v>
      </c>
      <c r="D29858" s="815">
        <f t="shared" si="1946"/>
        <v>98</v>
      </c>
      <c r="E29858" s="815">
        <v>2041</v>
      </c>
    </row>
    <row r="29859" spans="1:5">
      <c r="A29859" s="816">
        <f t="shared" si="1943"/>
        <v>51750</v>
      </c>
      <c r="B29859" s="815">
        <f t="shared" si="1944"/>
        <v>249</v>
      </c>
      <c r="C29859" s="815">
        <f t="shared" si="1945"/>
        <v>117</v>
      </c>
      <c r="D29859" s="815">
        <f t="shared" si="1946"/>
        <v>97</v>
      </c>
      <c r="E29859" s="815">
        <v>2041</v>
      </c>
    </row>
    <row r="29860" spans="1:5">
      <c r="A29860" s="816">
        <f t="shared" si="1943"/>
        <v>51751</v>
      </c>
      <c r="B29860" s="815">
        <f t="shared" si="1944"/>
        <v>250</v>
      </c>
      <c r="C29860" s="815">
        <f t="shared" si="1945"/>
        <v>116</v>
      </c>
      <c r="D29860" s="815">
        <f t="shared" si="1946"/>
        <v>96</v>
      </c>
      <c r="E29860" s="815">
        <v>2041</v>
      </c>
    </row>
    <row r="29861" spans="1:5">
      <c r="A29861" s="816">
        <f t="shared" si="1943"/>
        <v>51752</v>
      </c>
      <c r="B29861" s="815">
        <f t="shared" si="1944"/>
        <v>251</v>
      </c>
      <c r="C29861" s="815">
        <f t="shared" si="1945"/>
        <v>115</v>
      </c>
      <c r="D29861" s="815">
        <f t="shared" si="1946"/>
        <v>95</v>
      </c>
      <c r="E29861" s="815">
        <v>2041</v>
      </c>
    </row>
    <row r="29862" spans="1:5">
      <c r="A29862" s="816">
        <f t="shared" si="1943"/>
        <v>51753</v>
      </c>
      <c r="B29862" s="815">
        <f t="shared" si="1944"/>
        <v>252</v>
      </c>
      <c r="C29862" s="815">
        <f t="shared" si="1945"/>
        <v>114</v>
      </c>
      <c r="D29862" s="815">
        <f t="shared" si="1946"/>
        <v>94</v>
      </c>
      <c r="E29862" s="815">
        <v>2041</v>
      </c>
    </row>
    <row r="29863" spans="1:5">
      <c r="A29863" s="816">
        <f t="shared" si="1943"/>
        <v>51754</v>
      </c>
      <c r="B29863" s="815">
        <f t="shared" si="1944"/>
        <v>253</v>
      </c>
      <c r="C29863" s="815">
        <f t="shared" si="1945"/>
        <v>113</v>
      </c>
      <c r="D29863" s="815">
        <f t="shared" si="1946"/>
        <v>93</v>
      </c>
      <c r="E29863" s="815">
        <v>2041</v>
      </c>
    </row>
    <row r="29864" spans="1:5">
      <c r="A29864" s="816">
        <f t="shared" si="1943"/>
        <v>51755</v>
      </c>
      <c r="B29864" s="815">
        <f t="shared" si="1944"/>
        <v>254</v>
      </c>
      <c r="C29864" s="815">
        <f t="shared" si="1945"/>
        <v>112</v>
      </c>
      <c r="D29864" s="815">
        <f t="shared" si="1946"/>
        <v>92</v>
      </c>
      <c r="E29864" s="815">
        <v>2041</v>
      </c>
    </row>
    <row r="29865" spans="1:5">
      <c r="A29865" s="816">
        <f t="shared" si="1943"/>
        <v>51756</v>
      </c>
      <c r="B29865" s="815">
        <f t="shared" si="1944"/>
        <v>255</v>
      </c>
      <c r="C29865" s="815">
        <f t="shared" si="1945"/>
        <v>111</v>
      </c>
      <c r="D29865" s="815">
        <f t="shared" si="1946"/>
        <v>91</v>
      </c>
      <c r="E29865" s="815">
        <v>2041</v>
      </c>
    </row>
    <row r="29866" spans="1:5">
      <c r="A29866" s="816">
        <f t="shared" si="1943"/>
        <v>51757</v>
      </c>
      <c r="B29866" s="815">
        <f t="shared" si="1944"/>
        <v>256</v>
      </c>
      <c r="C29866" s="815">
        <f t="shared" si="1945"/>
        <v>110</v>
      </c>
      <c r="D29866" s="815">
        <f t="shared" si="1946"/>
        <v>90</v>
      </c>
      <c r="E29866" s="815">
        <v>2041</v>
      </c>
    </row>
    <row r="29867" spans="1:5">
      <c r="A29867" s="816">
        <f t="shared" si="1943"/>
        <v>51758</v>
      </c>
      <c r="B29867" s="815">
        <f t="shared" si="1944"/>
        <v>257</v>
      </c>
      <c r="C29867" s="815">
        <f t="shared" si="1945"/>
        <v>109</v>
      </c>
      <c r="D29867" s="815">
        <f t="shared" si="1946"/>
        <v>89</v>
      </c>
      <c r="E29867" s="815">
        <v>2041</v>
      </c>
    </row>
    <row r="29868" spans="1:5">
      <c r="A29868" s="816">
        <f t="shared" si="1943"/>
        <v>51759</v>
      </c>
      <c r="B29868" s="815">
        <f t="shared" si="1944"/>
        <v>258</v>
      </c>
      <c r="C29868" s="815">
        <f t="shared" si="1945"/>
        <v>108</v>
      </c>
      <c r="D29868" s="815">
        <f t="shared" si="1946"/>
        <v>88</v>
      </c>
      <c r="E29868" s="815">
        <v>2041</v>
      </c>
    </row>
    <row r="29869" spans="1:5">
      <c r="A29869" s="816">
        <f t="shared" si="1943"/>
        <v>51760</v>
      </c>
      <c r="B29869" s="815">
        <f t="shared" si="1944"/>
        <v>259</v>
      </c>
      <c r="C29869" s="815">
        <f t="shared" si="1945"/>
        <v>107</v>
      </c>
      <c r="D29869" s="815">
        <f t="shared" si="1946"/>
        <v>87</v>
      </c>
      <c r="E29869" s="815">
        <v>2041</v>
      </c>
    </row>
    <row r="29870" spans="1:5">
      <c r="A29870" s="816">
        <f t="shared" si="1943"/>
        <v>51761</v>
      </c>
      <c r="B29870" s="815">
        <f t="shared" si="1944"/>
        <v>260</v>
      </c>
      <c r="C29870" s="815">
        <f t="shared" si="1945"/>
        <v>106</v>
      </c>
      <c r="D29870" s="815">
        <f t="shared" si="1946"/>
        <v>86</v>
      </c>
      <c r="E29870" s="815">
        <v>2041</v>
      </c>
    </row>
    <row r="29871" spans="1:5">
      <c r="A29871" s="816">
        <f t="shared" si="1943"/>
        <v>51762</v>
      </c>
      <c r="B29871" s="815">
        <f t="shared" si="1944"/>
        <v>261</v>
      </c>
      <c r="C29871" s="815">
        <f t="shared" si="1945"/>
        <v>105</v>
      </c>
      <c r="D29871" s="815">
        <f t="shared" si="1946"/>
        <v>85</v>
      </c>
      <c r="E29871" s="815">
        <v>2041</v>
      </c>
    </row>
    <row r="29872" spans="1:5">
      <c r="A29872" s="816">
        <f t="shared" si="1943"/>
        <v>51763</v>
      </c>
      <c r="B29872" s="815">
        <f t="shared" si="1944"/>
        <v>262</v>
      </c>
      <c r="C29872" s="815">
        <f t="shared" si="1945"/>
        <v>104</v>
      </c>
      <c r="D29872" s="815">
        <f t="shared" si="1946"/>
        <v>84</v>
      </c>
      <c r="E29872" s="815">
        <v>2041</v>
      </c>
    </row>
    <row r="29873" spans="1:5">
      <c r="A29873" s="816">
        <f t="shared" si="1943"/>
        <v>51764</v>
      </c>
      <c r="B29873" s="815">
        <f t="shared" si="1944"/>
        <v>263</v>
      </c>
      <c r="C29873" s="815">
        <f t="shared" si="1945"/>
        <v>103</v>
      </c>
      <c r="D29873" s="815">
        <f t="shared" si="1946"/>
        <v>83</v>
      </c>
      <c r="E29873" s="815">
        <v>2041</v>
      </c>
    </row>
    <row r="29874" spans="1:5">
      <c r="A29874" s="816">
        <f t="shared" si="1943"/>
        <v>51765</v>
      </c>
      <c r="B29874" s="815">
        <f t="shared" si="1944"/>
        <v>264</v>
      </c>
      <c r="C29874" s="815">
        <f t="shared" si="1945"/>
        <v>102</v>
      </c>
      <c r="D29874" s="815">
        <f t="shared" si="1946"/>
        <v>82</v>
      </c>
      <c r="E29874" s="815">
        <v>2041</v>
      </c>
    </row>
    <row r="29875" spans="1:5">
      <c r="A29875" s="816">
        <f t="shared" ref="A29875:A29938" si="1947">A29874+1</f>
        <v>51766</v>
      </c>
      <c r="B29875" s="815">
        <f t="shared" si="1944"/>
        <v>265</v>
      </c>
      <c r="C29875" s="815">
        <f t="shared" si="1945"/>
        <v>101</v>
      </c>
      <c r="D29875" s="815">
        <f t="shared" si="1946"/>
        <v>81</v>
      </c>
      <c r="E29875" s="815">
        <v>2041</v>
      </c>
    </row>
    <row r="29876" spans="1:5">
      <c r="A29876" s="816">
        <f t="shared" si="1947"/>
        <v>51767</v>
      </c>
      <c r="B29876" s="815">
        <f t="shared" si="1944"/>
        <v>266</v>
      </c>
      <c r="C29876" s="815">
        <f t="shared" si="1945"/>
        <v>100</v>
      </c>
      <c r="D29876" s="815">
        <f t="shared" si="1946"/>
        <v>80</v>
      </c>
      <c r="E29876" s="815">
        <v>2041</v>
      </c>
    </row>
    <row r="29877" spans="1:5">
      <c r="A29877" s="816">
        <f t="shared" si="1947"/>
        <v>51768</v>
      </c>
      <c r="B29877" s="815">
        <f t="shared" si="1944"/>
        <v>267</v>
      </c>
      <c r="C29877" s="815">
        <f t="shared" si="1945"/>
        <v>99</v>
      </c>
      <c r="D29877" s="815">
        <f t="shared" si="1946"/>
        <v>79</v>
      </c>
      <c r="E29877" s="815">
        <v>2041</v>
      </c>
    </row>
    <row r="29878" spans="1:5">
      <c r="A29878" s="816">
        <f t="shared" si="1947"/>
        <v>51769</v>
      </c>
      <c r="B29878" s="815">
        <f t="shared" si="1944"/>
        <v>268</v>
      </c>
      <c r="C29878" s="815">
        <f t="shared" si="1945"/>
        <v>98</v>
      </c>
      <c r="D29878" s="815">
        <f t="shared" si="1946"/>
        <v>78</v>
      </c>
      <c r="E29878" s="815">
        <v>2041</v>
      </c>
    </row>
    <row r="29879" spans="1:5">
      <c r="A29879" s="816">
        <f t="shared" si="1947"/>
        <v>51770</v>
      </c>
      <c r="B29879" s="815">
        <f t="shared" si="1944"/>
        <v>269</v>
      </c>
      <c r="C29879" s="815">
        <f t="shared" si="1945"/>
        <v>97</v>
      </c>
      <c r="D29879" s="815">
        <f t="shared" si="1946"/>
        <v>77</v>
      </c>
      <c r="E29879" s="815">
        <v>2041</v>
      </c>
    </row>
    <row r="29880" spans="1:5">
      <c r="A29880" s="816">
        <f t="shared" si="1947"/>
        <v>51771</v>
      </c>
      <c r="B29880" s="815">
        <f t="shared" si="1944"/>
        <v>270</v>
      </c>
      <c r="C29880" s="815">
        <f t="shared" si="1945"/>
        <v>96</v>
      </c>
      <c r="D29880" s="815">
        <f t="shared" si="1946"/>
        <v>76</v>
      </c>
      <c r="E29880" s="815">
        <v>2041</v>
      </c>
    </row>
    <row r="29881" spans="1:5">
      <c r="A29881" s="816">
        <f t="shared" si="1947"/>
        <v>51772</v>
      </c>
      <c r="B29881" s="815">
        <f t="shared" si="1944"/>
        <v>271</v>
      </c>
      <c r="C29881" s="815">
        <f t="shared" si="1945"/>
        <v>95</v>
      </c>
      <c r="D29881" s="815">
        <f t="shared" si="1946"/>
        <v>75</v>
      </c>
      <c r="E29881" s="815">
        <v>2041</v>
      </c>
    </row>
    <row r="29882" spans="1:5">
      <c r="A29882" s="816">
        <f t="shared" si="1947"/>
        <v>51773</v>
      </c>
      <c r="B29882" s="815">
        <f t="shared" si="1944"/>
        <v>272</v>
      </c>
      <c r="C29882" s="815">
        <f t="shared" si="1945"/>
        <v>94</v>
      </c>
      <c r="D29882" s="815">
        <f t="shared" si="1946"/>
        <v>74</v>
      </c>
      <c r="E29882" s="815">
        <v>2041</v>
      </c>
    </row>
    <row r="29883" spans="1:5">
      <c r="A29883" s="816">
        <f t="shared" si="1947"/>
        <v>51774</v>
      </c>
      <c r="B29883" s="815">
        <f t="shared" si="1944"/>
        <v>273</v>
      </c>
      <c r="C29883" s="815">
        <f t="shared" si="1945"/>
        <v>93</v>
      </c>
      <c r="D29883" s="815">
        <f t="shared" si="1946"/>
        <v>73</v>
      </c>
      <c r="E29883" s="815">
        <v>2041</v>
      </c>
    </row>
    <row r="29884" spans="1:5">
      <c r="A29884" s="816">
        <f t="shared" si="1947"/>
        <v>51775</v>
      </c>
      <c r="B29884" s="815">
        <f t="shared" si="1944"/>
        <v>274</v>
      </c>
      <c r="C29884" s="815">
        <f t="shared" si="1945"/>
        <v>92</v>
      </c>
      <c r="D29884" s="815">
        <f t="shared" si="1946"/>
        <v>72</v>
      </c>
      <c r="E29884" s="815">
        <v>2041</v>
      </c>
    </row>
    <row r="29885" spans="1:5">
      <c r="A29885" s="816">
        <f t="shared" si="1947"/>
        <v>51776</v>
      </c>
      <c r="B29885" s="815">
        <f t="shared" si="1944"/>
        <v>275</v>
      </c>
      <c r="C29885" s="815">
        <f t="shared" si="1945"/>
        <v>91</v>
      </c>
      <c r="D29885" s="815">
        <f t="shared" si="1946"/>
        <v>71</v>
      </c>
      <c r="E29885" s="815">
        <v>2041</v>
      </c>
    </row>
    <row r="29886" spans="1:5">
      <c r="A29886" s="816">
        <f t="shared" si="1947"/>
        <v>51777</v>
      </c>
      <c r="B29886" s="815">
        <f t="shared" si="1944"/>
        <v>276</v>
      </c>
      <c r="C29886" s="815">
        <f t="shared" si="1945"/>
        <v>90</v>
      </c>
      <c r="D29886" s="815">
        <f t="shared" si="1946"/>
        <v>70</v>
      </c>
      <c r="E29886" s="815">
        <v>2041</v>
      </c>
    </row>
    <row r="29887" spans="1:5">
      <c r="A29887" s="816">
        <f t="shared" si="1947"/>
        <v>51778</v>
      </c>
      <c r="B29887" s="815">
        <f t="shared" si="1944"/>
        <v>277</v>
      </c>
      <c r="C29887" s="815">
        <f t="shared" si="1945"/>
        <v>89</v>
      </c>
      <c r="D29887" s="815">
        <f t="shared" si="1946"/>
        <v>69</v>
      </c>
      <c r="E29887" s="815">
        <v>2041</v>
      </c>
    </row>
    <row r="29888" spans="1:5">
      <c r="A29888" s="816">
        <f t="shared" si="1947"/>
        <v>51779</v>
      </c>
      <c r="B29888" s="815">
        <f t="shared" si="1944"/>
        <v>278</v>
      </c>
      <c r="C29888" s="815">
        <f t="shared" si="1945"/>
        <v>88</v>
      </c>
      <c r="D29888" s="815">
        <f t="shared" si="1946"/>
        <v>68</v>
      </c>
      <c r="E29888" s="815">
        <v>2041</v>
      </c>
    </row>
    <row r="29889" spans="1:5">
      <c r="A29889" s="816">
        <f t="shared" si="1947"/>
        <v>51780</v>
      </c>
      <c r="B29889" s="815">
        <f t="shared" si="1944"/>
        <v>279</v>
      </c>
      <c r="C29889" s="815">
        <f t="shared" si="1945"/>
        <v>87</v>
      </c>
      <c r="D29889" s="815">
        <f t="shared" si="1946"/>
        <v>67</v>
      </c>
      <c r="E29889" s="815">
        <v>2041</v>
      </c>
    </row>
    <row r="29890" spans="1:5">
      <c r="A29890" s="816">
        <f t="shared" si="1947"/>
        <v>51781</v>
      </c>
      <c r="B29890" s="815">
        <f t="shared" si="1944"/>
        <v>280</v>
      </c>
      <c r="C29890" s="815">
        <f t="shared" si="1945"/>
        <v>86</v>
      </c>
      <c r="D29890" s="815">
        <f t="shared" si="1946"/>
        <v>66</v>
      </c>
      <c r="E29890" s="815">
        <v>2041</v>
      </c>
    </row>
    <row r="29891" spans="1:5">
      <c r="A29891" s="816">
        <f t="shared" si="1947"/>
        <v>51782</v>
      </c>
      <c r="B29891" s="815">
        <f t="shared" si="1944"/>
        <v>281</v>
      </c>
      <c r="C29891" s="815">
        <f t="shared" si="1945"/>
        <v>85</v>
      </c>
      <c r="D29891" s="815">
        <f t="shared" si="1946"/>
        <v>65</v>
      </c>
      <c r="E29891" s="815">
        <v>2041</v>
      </c>
    </row>
    <row r="29892" spans="1:5">
      <c r="A29892" s="816">
        <f t="shared" si="1947"/>
        <v>51783</v>
      </c>
      <c r="B29892" s="815">
        <f t="shared" si="1944"/>
        <v>282</v>
      </c>
      <c r="C29892" s="815">
        <f t="shared" si="1945"/>
        <v>84</v>
      </c>
      <c r="D29892" s="815">
        <f t="shared" si="1946"/>
        <v>64</v>
      </c>
      <c r="E29892" s="815">
        <v>2041</v>
      </c>
    </row>
    <row r="29893" spans="1:5">
      <c r="A29893" s="816">
        <f t="shared" si="1947"/>
        <v>51784</v>
      </c>
      <c r="B29893" s="815">
        <f t="shared" si="1944"/>
        <v>283</v>
      </c>
      <c r="C29893" s="815">
        <f t="shared" si="1945"/>
        <v>83</v>
      </c>
      <c r="D29893" s="815">
        <f t="shared" si="1946"/>
        <v>63</v>
      </c>
      <c r="E29893" s="815">
        <v>2041</v>
      </c>
    </row>
    <row r="29894" spans="1:5">
      <c r="A29894" s="816">
        <f t="shared" si="1947"/>
        <v>51785</v>
      </c>
      <c r="B29894" s="815">
        <f t="shared" si="1944"/>
        <v>284</v>
      </c>
      <c r="C29894" s="815">
        <f t="shared" si="1945"/>
        <v>82</v>
      </c>
      <c r="D29894" s="815">
        <f t="shared" si="1946"/>
        <v>62</v>
      </c>
      <c r="E29894" s="815">
        <v>2041</v>
      </c>
    </row>
    <row r="29895" spans="1:5">
      <c r="A29895" s="816">
        <f t="shared" si="1947"/>
        <v>51786</v>
      </c>
      <c r="B29895" s="815">
        <f t="shared" si="1944"/>
        <v>285</v>
      </c>
      <c r="C29895" s="815">
        <f t="shared" si="1945"/>
        <v>81</v>
      </c>
      <c r="D29895" s="815">
        <f t="shared" si="1946"/>
        <v>61</v>
      </c>
      <c r="E29895" s="815">
        <v>2041</v>
      </c>
    </row>
    <row r="29896" spans="1:5">
      <c r="A29896" s="816">
        <f t="shared" si="1947"/>
        <v>51787</v>
      </c>
      <c r="B29896" s="815">
        <f t="shared" si="1944"/>
        <v>286</v>
      </c>
      <c r="C29896" s="815">
        <f t="shared" si="1945"/>
        <v>80</v>
      </c>
      <c r="D29896" s="815">
        <f t="shared" si="1946"/>
        <v>60</v>
      </c>
      <c r="E29896" s="815">
        <v>2041</v>
      </c>
    </row>
    <row r="29897" spans="1:5">
      <c r="A29897" s="816">
        <f t="shared" si="1947"/>
        <v>51788</v>
      </c>
      <c r="B29897" s="815">
        <f t="shared" si="1944"/>
        <v>287</v>
      </c>
      <c r="C29897" s="815">
        <f t="shared" si="1945"/>
        <v>79</v>
      </c>
      <c r="D29897" s="815">
        <f t="shared" si="1946"/>
        <v>59</v>
      </c>
      <c r="E29897" s="815">
        <v>2041</v>
      </c>
    </row>
    <row r="29898" spans="1:5">
      <c r="A29898" s="816">
        <f t="shared" si="1947"/>
        <v>51789</v>
      </c>
      <c r="B29898" s="815">
        <f t="shared" si="1944"/>
        <v>288</v>
      </c>
      <c r="C29898" s="815">
        <f t="shared" si="1945"/>
        <v>78</v>
      </c>
      <c r="D29898" s="815">
        <f t="shared" si="1946"/>
        <v>58</v>
      </c>
      <c r="E29898" s="815">
        <v>2041</v>
      </c>
    </row>
    <row r="29899" spans="1:5">
      <c r="A29899" s="816">
        <f t="shared" si="1947"/>
        <v>51790</v>
      </c>
      <c r="B29899" s="815">
        <f t="shared" si="1944"/>
        <v>289</v>
      </c>
      <c r="C29899" s="815">
        <f t="shared" si="1945"/>
        <v>77</v>
      </c>
      <c r="D29899" s="815">
        <f t="shared" si="1946"/>
        <v>57</v>
      </c>
      <c r="E29899" s="815">
        <v>2041</v>
      </c>
    </row>
    <row r="29900" spans="1:5">
      <c r="A29900" s="816">
        <f t="shared" si="1947"/>
        <v>51791</v>
      </c>
      <c r="B29900" s="815">
        <f t="shared" si="1944"/>
        <v>290</v>
      </c>
      <c r="C29900" s="815">
        <f t="shared" si="1945"/>
        <v>76</v>
      </c>
      <c r="D29900" s="815">
        <f t="shared" si="1946"/>
        <v>56</v>
      </c>
      <c r="E29900" s="815">
        <v>2041</v>
      </c>
    </row>
    <row r="29901" spans="1:5">
      <c r="A29901" s="816">
        <f t="shared" si="1947"/>
        <v>51792</v>
      </c>
      <c r="B29901" s="815">
        <f t="shared" si="1944"/>
        <v>291</v>
      </c>
      <c r="C29901" s="815">
        <f t="shared" si="1945"/>
        <v>75</v>
      </c>
      <c r="D29901" s="815">
        <f t="shared" si="1946"/>
        <v>55</v>
      </c>
      <c r="E29901" s="815">
        <v>2041</v>
      </c>
    </row>
    <row r="29902" spans="1:5">
      <c r="A29902" s="816">
        <f t="shared" si="1947"/>
        <v>51793</v>
      </c>
      <c r="B29902" s="815">
        <f t="shared" si="1944"/>
        <v>292</v>
      </c>
      <c r="C29902" s="815">
        <f t="shared" si="1945"/>
        <v>74</v>
      </c>
      <c r="D29902" s="815">
        <f t="shared" si="1946"/>
        <v>54</v>
      </c>
      <c r="E29902" s="815">
        <v>2041</v>
      </c>
    </row>
    <row r="29903" spans="1:5">
      <c r="A29903" s="816">
        <f t="shared" si="1947"/>
        <v>51794</v>
      </c>
      <c r="B29903" s="815">
        <f t="shared" si="1944"/>
        <v>293</v>
      </c>
      <c r="C29903" s="815">
        <f t="shared" si="1945"/>
        <v>73</v>
      </c>
      <c r="D29903" s="815">
        <f t="shared" si="1946"/>
        <v>53</v>
      </c>
      <c r="E29903" s="815">
        <v>2041</v>
      </c>
    </row>
    <row r="29904" spans="1:5">
      <c r="A29904" s="816">
        <f t="shared" si="1947"/>
        <v>51795</v>
      </c>
      <c r="B29904" s="815">
        <f t="shared" si="1944"/>
        <v>294</v>
      </c>
      <c r="C29904" s="815">
        <f t="shared" si="1945"/>
        <v>72</v>
      </c>
      <c r="D29904" s="815">
        <f t="shared" si="1946"/>
        <v>52</v>
      </c>
      <c r="E29904" s="815">
        <v>2041</v>
      </c>
    </row>
    <row r="29905" spans="1:5">
      <c r="A29905" s="816">
        <f t="shared" si="1947"/>
        <v>51796</v>
      </c>
      <c r="B29905" s="815">
        <f t="shared" si="1944"/>
        <v>295</v>
      </c>
      <c r="C29905" s="815">
        <f t="shared" si="1945"/>
        <v>71</v>
      </c>
      <c r="D29905" s="815">
        <f t="shared" si="1946"/>
        <v>51</v>
      </c>
      <c r="E29905" s="815">
        <v>2041</v>
      </c>
    </row>
    <row r="29906" spans="1:5">
      <c r="A29906" s="816">
        <f t="shared" si="1947"/>
        <v>51797</v>
      </c>
      <c r="B29906" s="815">
        <f t="shared" si="1944"/>
        <v>296</v>
      </c>
      <c r="C29906" s="815">
        <f t="shared" si="1945"/>
        <v>70</v>
      </c>
      <c r="D29906" s="815">
        <f t="shared" si="1946"/>
        <v>50</v>
      </c>
      <c r="E29906" s="815">
        <v>2041</v>
      </c>
    </row>
    <row r="29907" spans="1:5">
      <c r="A29907" s="816">
        <f t="shared" si="1947"/>
        <v>51798</v>
      </c>
      <c r="B29907" s="815">
        <f t="shared" si="1944"/>
        <v>297</v>
      </c>
      <c r="C29907" s="815">
        <f t="shared" si="1945"/>
        <v>69</v>
      </c>
      <c r="D29907" s="815">
        <f t="shared" si="1946"/>
        <v>49</v>
      </c>
      <c r="E29907" s="815">
        <v>2041</v>
      </c>
    </row>
    <row r="29908" spans="1:5">
      <c r="A29908" s="816">
        <f t="shared" si="1947"/>
        <v>51799</v>
      </c>
      <c r="B29908" s="815">
        <f t="shared" si="1944"/>
        <v>298</v>
      </c>
      <c r="C29908" s="815">
        <f t="shared" si="1945"/>
        <v>68</v>
      </c>
      <c r="D29908" s="815">
        <f t="shared" si="1946"/>
        <v>48</v>
      </c>
      <c r="E29908" s="815">
        <v>2041</v>
      </c>
    </row>
    <row r="29909" spans="1:5">
      <c r="A29909" s="816">
        <f t="shared" si="1947"/>
        <v>51800</v>
      </c>
      <c r="B29909" s="815">
        <f t="shared" si="1944"/>
        <v>299</v>
      </c>
      <c r="C29909" s="815">
        <f t="shared" si="1945"/>
        <v>67</v>
      </c>
      <c r="D29909" s="815">
        <f t="shared" si="1946"/>
        <v>47</v>
      </c>
      <c r="E29909" s="815">
        <v>2041</v>
      </c>
    </row>
    <row r="29910" spans="1:5">
      <c r="A29910" s="816">
        <f t="shared" si="1947"/>
        <v>51801</v>
      </c>
      <c r="B29910" s="815">
        <f t="shared" si="1944"/>
        <v>300</v>
      </c>
      <c r="C29910" s="815">
        <f t="shared" si="1945"/>
        <v>66</v>
      </c>
      <c r="D29910" s="815">
        <f t="shared" si="1946"/>
        <v>46</v>
      </c>
      <c r="E29910" s="815">
        <v>2041</v>
      </c>
    </row>
    <row r="29911" spans="1:5">
      <c r="A29911" s="816">
        <f t="shared" si="1947"/>
        <v>51802</v>
      </c>
      <c r="B29911" s="815">
        <f t="shared" si="1944"/>
        <v>301</v>
      </c>
      <c r="C29911" s="815">
        <f t="shared" si="1945"/>
        <v>65</v>
      </c>
      <c r="D29911" s="815">
        <f t="shared" si="1946"/>
        <v>45</v>
      </c>
      <c r="E29911" s="815">
        <v>2041</v>
      </c>
    </row>
    <row r="29912" spans="1:5">
      <c r="A29912" s="816">
        <f t="shared" si="1947"/>
        <v>51803</v>
      </c>
      <c r="B29912" s="815">
        <f t="shared" ref="B29912:B29975" si="1948">B29911+1</f>
        <v>302</v>
      </c>
      <c r="C29912" s="815">
        <f t="shared" ref="C29912:C29975" si="1949">C29911-1</f>
        <v>64</v>
      </c>
      <c r="D29912" s="815">
        <f t="shared" ref="D29912:D29955" si="1950">D29911-1</f>
        <v>44</v>
      </c>
      <c r="E29912" s="815">
        <v>2041</v>
      </c>
    </row>
    <row r="29913" spans="1:5">
      <c r="A29913" s="816">
        <f t="shared" si="1947"/>
        <v>51804</v>
      </c>
      <c r="B29913" s="815">
        <f t="shared" si="1948"/>
        <v>303</v>
      </c>
      <c r="C29913" s="815">
        <f t="shared" si="1949"/>
        <v>63</v>
      </c>
      <c r="D29913" s="815">
        <f t="shared" si="1950"/>
        <v>43</v>
      </c>
      <c r="E29913" s="815">
        <v>2041</v>
      </c>
    </row>
    <row r="29914" spans="1:5">
      <c r="A29914" s="816">
        <f t="shared" si="1947"/>
        <v>51805</v>
      </c>
      <c r="B29914" s="815">
        <f t="shared" si="1948"/>
        <v>304</v>
      </c>
      <c r="C29914" s="815">
        <f t="shared" si="1949"/>
        <v>62</v>
      </c>
      <c r="D29914" s="815">
        <f t="shared" si="1950"/>
        <v>42</v>
      </c>
      <c r="E29914" s="815">
        <v>2041</v>
      </c>
    </row>
    <row r="29915" spans="1:5">
      <c r="A29915" s="816">
        <f t="shared" si="1947"/>
        <v>51806</v>
      </c>
      <c r="B29915" s="815">
        <f t="shared" si="1948"/>
        <v>305</v>
      </c>
      <c r="C29915" s="815">
        <f t="shared" si="1949"/>
        <v>61</v>
      </c>
      <c r="D29915" s="815">
        <f t="shared" si="1950"/>
        <v>41</v>
      </c>
      <c r="E29915" s="815">
        <v>2041</v>
      </c>
    </row>
    <row r="29916" spans="1:5">
      <c r="A29916" s="816">
        <f t="shared" si="1947"/>
        <v>51807</v>
      </c>
      <c r="B29916" s="815">
        <f t="shared" si="1948"/>
        <v>306</v>
      </c>
      <c r="C29916" s="815">
        <f t="shared" si="1949"/>
        <v>60</v>
      </c>
      <c r="D29916" s="815">
        <f t="shared" si="1950"/>
        <v>40</v>
      </c>
      <c r="E29916" s="815">
        <v>2041</v>
      </c>
    </row>
    <row r="29917" spans="1:5">
      <c r="A29917" s="816">
        <f t="shared" si="1947"/>
        <v>51808</v>
      </c>
      <c r="B29917" s="815">
        <f t="shared" si="1948"/>
        <v>307</v>
      </c>
      <c r="C29917" s="815">
        <f t="shared" si="1949"/>
        <v>59</v>
      </c>
      <c r="D29917" s="815">
        <f t="shared" si="1950"/>
        <v>39</v>
      </c>
      <c r="E29917" s="815">
        <v>2041</v>
      </c>
    </row>
    <row r="29918" spans="1:5">
      <c r="A29918" s="816">
        <f t="shared" si="1947"/>
        <v>51809</v>
      </c>
      <c r="B29918" s="815">
        <f t="shared" si="1948"/>
        <v>308</v>
      </c>
      <c r="C29918" s="815">
        <f t="shared" si="1949"/>
        <v>58</v>
      </c>
      <c r="D29918" s="815">
        <f t="shared" si="1950"/>
        <v>38</v>
      </c>
      <c r="E29918" s="815">
        <v>2041</v>
      </c>
    </row>
    <row r="29919" spans="1:5">
      <c r="A29919" s="816">
        <f t="shared" si="1947"/>
        <v>51810</v>
      </c>
      <c r="B29919" s="815">
        <f t="shared" si="1948"/>
        <v>309</v>
      </c>
      <c r="C29919" s="815">
        <f t="shared" si="1949"/>
        <v>57</v>
      </c>
      <c r="D29919" s="815">
        <f t="shared" si="1950"/>
        <v>37</v>
      </c>
      <c r="E29919" s="815">
        <v>2041</v>
      </c>
    </row>
    <row r="29920" spans="1:5">
      <c r="A29920" s="816">
        <f t="shared" si="1947"/>
        <v>51811</v>
      </c>
      <c r="B29920" s="815">
        <f t="shared" si="1948"/>
        <v>310</v>
      </c>
      <c r="C29920" s="815">
        <f t="shared" si="1949"/>
        <v>56</v>
      </c>
      <c r="D29920" s="815">
        <f t="shared" si="1950"/>
        <v>36</v>
      </c>
      <c r="E29920" s="815">
        <v>2041</v>
      </c>
    </row>
    <row r="29921" spans="1:5">
      <c r="A29921" s="816">
        <f t="shared" si="1947"/>
        <v>51812</v>
      </c>
      <c r="B29921" s="815">
        <f t="shared" si="1948"/>
        <v>311</v>
      </c>
      <c r="C29921" s="815">
        <f t="shared" si="1949"/>
        <v>55</v>
      </c>
      <c r="D29921" s="815">
        <f t="shared" si="1950"/>
        <v>35</v>
      </c>
      <c r="E29921" s="815">
        <v>2041</v>
      </c>
    </row>
    <row r="29922" spans="1:5">
      <c r="A29922" s="816">
        <f t="shared" si="1947"/>
        <v>51813</v>
      </c>
      <c r="B29922" s="815">
        <f t="shared" si="1948"/>
        <v>312</v>
      </c>
      <c r="C29922" s="815">
        <f t="shared" si="1949"/>
        <v>54</v>
      </c>
      <c r="D29922" s="815">
        <f t="shared" si="1950"/>
        <v>34</v>
      </c>
      <c r="E29922" s="815">
        <v>2041</v>
      </c>
    </row>
    <row r="29923" spans="1:5">
      <c r="A29923" s="816">
        <f t="shared" si="1947"/>
        <v>51814</v>
      </c>
      <c r="B29923" s="815">
        <f t="shared" si="1948"/>
        <v>313</v>
      </c>
      <c r="C29923" s="815">
        <f t="shared" si="1949"/>
        <v>53</v>
      </c>
      <c r="D29923" s="815">
        <f t="shared" si="1950"/>
        <v>33</v>
      </c>
      <c r="E29923" s="815">
        <v>2041</v>
      </c>
    </row>
    <row r="29924" spans="1:5">
      <c r="A29924" s="816">
        <f t="shared" si="1947"/>
        <v>51815</v>
      </c>
      <c r="B29924" s="815">
        <f t="shared" si="1948"/>
        <v>314</v>
      </c>
      <c r="C29924" s="815">
        <f t="shared" si="1949"/>
        <v>52</v>
      </c>
      <c r="D29924" s="815">
        <f t="shared" si="1950"/>
        <v>32</v>
      </c>
      <c r="E29924" s="815">
        <v>2041</v>
      </c>
    </row>
    <row r="29925" spans="1:5">
      <c r="A29925" s="816">
        <f t="shared" si="1947"/>
        <v>51816</v>
      </c>
      <c r="B29925" s="815">
        <f t="shared" si="1948"/>
        <v>315</v>
      </c>
      <c r="C29925" s="815">
        <f t="shared" si="1949"/>
        <v>51</v>
      </c>
      <c r="D29925" s="815">
        <f t="shared" si="1950"/>
        <v>31</v>
      </c>
      <c r="E29925" s="815">
        <v>2041</v>
      </c>
    </row>
    <row r="29926" spans="1:5">
      <c r="A29926" s="816">
        <f t="shared" si="1947"/>
        <v>51817</v>
      </c>
      <c r="B29926" s="815">
        <f t="shared" si="1948"/>
        <v>316</v>
      </c>
      <c r="C29926" s="815">
        <f t="shared" si="1949"/>
        <v>50</v>
      </c>
      <c r="D29926" s="815">
        <f t="shared" si="1950"/>
        <v>30</v>
      </c>
      <c r="E29926" s="815">
        <v>2041</v>
      </c>
    </row>
    <row r="29927" spans="1:5">
      <c r="A29927" s="816">
        <f t="shared" si="1947"/>
        <v>51818</v>
      </c>
      <c r="B29927" s="815">
        <f t="shared" si="1948"/>
        <v>317</v>
      </c>
      <c r="C29927" s="815">
        <f t="shared" si="1949"/>
        <v>49</v>
      </c>
      <c r="D29927" s="815">
        <f t="shared" si="1950"/>
        <v>29</v>
      </c>
      <c r="E29927" s="815">
        <v>2041</v>
      </c>
    </row>
    <row r="29928" spans="1:5">
      <c r="A29928" s="816">
        <f t="shared" si="1947"/>
        <v>51819</v>
      </c>
      <c r="B29928" s="815">
        <f t="shared" si="1948"/>
        <v>318</v>
      </c>
      <c r="C29928" s="815">
        <f t="shared" si="1949"/>
        <v>48</v>
      </c>
      <c r="D29928" s="815">
        <f t="shared" si="1950"/>
        <v>28</v>
      </c>
      <c r="E29928" s="815">
        <v>2041</v>
      </c>
    </row>
    <row r="29929" spans="1:5">
      <c r="A29929" s="816">
        <f t="shared" si="1947"/>
        <v>51820</v>
      </c>
      <c r="B29929" s="815">
        <f t="shared" si="1948"/>
        <v>319</v>
      </c>
      <c r="C29929" s="815">
        <f t="shared" si="1949"/>
        <v>47</v>
      </c>
      <c r="D29929" s="815">
        <f t="shared" si="1950"/>
        <v>27</v>
      </c>
      <c r="E29929" s="815">
        <v>2041</v>
      </c>
    </row>
    <row r="29930" spans="1:5">
      <c r="A29930" s="816">
        <f t="shared" si="1947"/>
        <v>51821</v>
      </c>
      <c r="B29930" s="815">
        <f t="shared" si="1948"/>
        <v>320</v>
      </c>
      <c r="C29930" s="815">
        <f t="shared" si="1949"/>
        <v>46</v>
      </c>
      <c r="D29930" s="815">
        <f t="shared" si="1950"/>
        <v>26</v>
      </c>
      <c r="E29930" s="815">
        <v>2041</v>
      </c>
    </row>
    <row r="29931" spans="1:5">
      <c r="A29931" s="816">
        <f t="shared" si="1947"/>
        <v>51822</v>
      </c>
      <c r="B29931" s="815">
        <f t="shared" si="1948"/>
        <v>321</v>
      </c>
      <c r="C29931" s="815">
        <f t="shared" si="1949"/>
        <v>45</v>
      </c>
      <c r="D29931" s="815">
        <f t="shared" si="1950"/>
        <v>25</v>
      </c>
      <c r="E29931" s="815">
        <v>2041</v>
      </c>
    </row>
    <row r="29932" spans="1:5">
      <c r="A29932" s="816">
        <f t="shared" si="1947"/>
        <v>51823</v>
      </c>
      <c r="B29932" s="815">
        <f t="shared" si="1948"/>
        <v>322</v>
      </c>
      <c r="C29932" s="815">
        <f t="shared" si="1949"/>
        <v>44</v>
      </c>
      <c r="D29932" s="815">
        <f t="shared" si="1950"/>
        <v>24</v>
      </c>
      <c r="E29932" s="815">
        <v>2041</v>
      </c>
    </row>
    <row r="29933" spans="1:5">
      <c r="A29933" s="816">
        <f t="shared" si="1947"/>
        <v>51824</v>
      </c>
      <c r="B29933" s="815">
        <f t="shared" si="1948"/>
        <v>323</v>
      </c>
      <c r="C29933" s="815">
        <f t="shared" si="1949"/>
        <v>43</v>
      </c>
      <c r="D29933" s="815">
        <f t="shared" si="1950"/>
        <v>23</v>
      </c>
      <c r="E29933" s="815">
        <v>2041</v>
      </c>
    </row>
    <row r="29934" spans="1:5">
      <c r="A29934" s="816">
        <f t="shared" si="1947"/>
        <v>51825</v>
      </c>
      <c r="B29934" s="815">
        <f t="shared" si="1948"/>
        <v>324</v>
      </c>
      <c r="C29934" s="815">
        <f t="shared" si="1949"/>
        <v>42</v>
      </c>
      <c r="D29934" s="815">
        <f t="shared" si="1950"/>
        <v>22</v>
      </c>
      <c r="E29934" s="815">
        <v>2041</v>
      </c>
    </row>
    <row r="29935" spans="1:5">
      <c r="A29935" s="816">
        <f t="shared" si="1947"/>
        <v>51826</v>
      </c>
      <c r="B29935" s="815">
        <f t="shared" si="1948"/>
        <v>325</v>
      </c>
      <c r="C29935" s="815">
        <f t="shared" si="1949"/>
        <v>41</v>
      </c>
      <c r="D29935" s="815">
        <f t="shared" si="1950"/>
        <v>21</v>
      </c>
      <c r="E29935" s="815">
        <v>2041</v>
      </c>
    </row>
    <row r="29936" spans="1:5">
      <c r="A29936" s="816">
        <f t="shared" si="1947"/>
        <v>51827</v>
      </c>
      <c r="B29936" s="815">
        <f t="shared" si="1948"/>
        <v>326</v>
      </c>
      <c r="C29936" s="815">
        <f t="shared" si="1949"/>
        <v>40</v>
      </c>
      <c r="D29936" s="815">
        <f t="shared" si="1950"/>
        <v>20</v>
      </c>
      <c r="E29936" s="815">
        <v>2041</v>
      </c>
    </row>
    <row r="29937" spans="1:5">
      <c r="A29937" s="816">
        <f t="shared" si="1947"/>
        <v>51828</v>
      </c>
      <c r="B29937" s="815">
        <f t="shared" si="1948"/>
        <v>327</v>
      </c>
      <c r="C29937" s="815">
        <f t="shared" si="1949"/>
        <v>39</v>
      </c>
      <c r="D29937" s="815">
        <f t="shared" si="1950"/>
        <v>19</v>
      </c>
      <c r="E29937" s="815">
        <v>2041</v>
      </c>
    </row>
    <row r="29938" spans="1:5">
      <c r="A29938" s="816">
        <f t="shared" si="1947"/>
        <v>51829</v>
      </c>
      <c r="B29938" s="815">
        <f t="shared" si="1948"/>
        <v>328</v>
      </c>
      <c r="C29938" s="815">
        <f t="shared" si="1949"/>
        <v>38</v>
      </c>
      <c r="D29938" s="815">
        <f t="shared" si="1950"/>
        <v>18</v>
      </c>
      <c r="E29938" s="815">
        <v>2041</v>
      </c>
    </row>
    <row r="29939" spans="1:5">
      <c r="A29939" s="816">
        <f t="shared" ref="A29939:A30002" si="1951">A29938+1</f>
        <v>51830</v>
      </c>
      <c r="B29939" s="815">
        <f t="shared" si="1948"/>
        <v>329</v>
      </c>
      <c r="C29939" s="815">
        <f t="shared" si="1949"/>
        <v>37</v>
      </c>
      <c r="D29939" s="815">
        <f t="shared" si="1950"/>
        <v>17</v>
      </c>
      <c r="E29939" s="815">
        <v>2041</v>
      </c>
    </row>
    <row r="29940" spans="1:5">
      <c r="A29940" s="816">
        <f t="shared" si="1951"/>
        <v>51831</v>
      </c>
      <c r="B29940" s="815">
        <f t="shared" si="1948"/>
        <v>330</v>
      </c>
      <c r="C29940" s="815">
        <f t="shared" si="1949"/>
        <v>36</v>
      </c>
      <c r="D29940" s="815">
        <f t="shared" si="1950"/>
        <v>16</v>
      </c>
      <c r="E29940" s="815">
        <v>2041</v>
      </c>
    </row>
    <row r="29941" spans="1:5">
      <c r="A29941" s="816">
        <f t="shared" si="1951"/>
        <v>51832</v>
      </c>
      <c r="B29941" s="815">
        <f t="shared" si="1948"/>
        <v>331</v>
      </c>
      <c r="C29941" s="815">
        <f t="shared" si="1949"/>
        <v>35</v>
      </c>
      <c r="D29941" s="815">
        <f t="shared" si="1950"/>
        <v>15</v>
      </c>
      <c r="E29941" s="815">
        <v>2041</v>
      </c>
    </row>
    <row r="29942" spans="1:5">
      <c r="A29942" s="816">
        <f t="shared" si="1951"/>
        <v>51833</v>
      </c>
      <c r="B29942" s="815">
        <f t="shared" si="1948"/>
        <v>332</v>
      </c>
      <c r="C29942" s="815">
        <f t="shared" si="1949"/>
        <v>34</v>
      </c>
      <c r="D29942" s="815">
        <f t="shared" si="1950"/>
        <v>14</v>
      </c>
      <c r="E29942" s="815">
        <v>2041</v>
      </c>
    </row>
    <row r="29943" spans="1:5">
      <c r="A29943" s="816">
        <f t="shared" si="1951"/>
        <v>51834</v>
      </c>
      <c r="B29943" s="815">
        <f t="shared" si="1948"/>
        <v>333</v>
      </c>
      <c r="C29943" s="815">
        <f t="shared" si="1949"/>
        <v>33</v>
      </c>
      <c r="D29943" s="815">
        <f t="shared" si="1950"/>
        <v>13</v>
      </c>
      <c r="E29943" s="815">
        <v>2041</v>
      </c>
    </row>
    <row r="29944" spans="1:5">
      <c r="A29944" s="816">
        <f t="shared" si="1951"/>
        <v>51835</v>
      </c>
      <c r="B29944" s="815">
        <f t="shared" si="1948"/>
        <v>334</v>
      </c>
      <c r="C29944" s="815">
        <f t="shared" si="1949"/>
        <v>32</v>
      </c>
      <c r="D29944" s="815">
        <f t="shared" si="1950"/>
        <v>12</v>
      </c>
      <c r="E29944" s="815">
        <v>2041</v>
      </c>
    </row>
    <row r="29945" spans="1:5">
      <c r="A29945" s="816">
        <f t="shared" si="1951"/>
        <v>51836</v>
      </c>
      <c r="B29945" s="815">
        <f t="shared" si="1948"/>
        <v>335</v>
      </c>
      <c r="C29945" s="815">
        <f t="shared" si="1949"/>
        <v>31</v>
      </c>
      <c r="D29945" s="815">
        <f t="shared" si="1950"/>
        <v>11</v>
      </c>
      <c r="E29945" s="815">
        <v>2041</v>
      </c>
    </row>
    <row r="29946" spans="1:5">
      <c r="A29946" s="816">
        <f t="shared" si="1951"/>
        <v>51837</v>
      </c>
      <c r="B29946" s="815">
        <f t="shared" si="1948"/>
        <v>336</v>
      </c>
      <c r="C29946" s="815">
        <f t="shared" si="1949"/>
        <v>30</v>
      </c>
      <c r="D29946" s="815">
        <f t="shared" si="1950"/>
        <v>10</v>
      </c>
      <c r="E29946" s="815">
        <v>2041</v>
      </c>
    </row>
    <row r="29947" spans="1:5">
      <c r="A29947" s="816">
        <f t="shared" si="1951"/>
        <v>51838</v>
      </c>
      <c r="B29947" s="815">
        <f t="shared" si="1948"/>
        <v>337</v>
      </c>
      <c r="C29947" s="815">
        <f t="shared" si="1949"/>
        <v>29</v>
      </c>
      <c r="D29947" s="815">
        <f t="shared" si="1950"/>
        <v>9</v>
      </c>
      <c r="E29947" s="815">
        <v>2041</v>
      </c>
    </row>
    <row r="29948" spans="1:5">
      <c r="A29948" s="816">
        <f t="shared" si="1951"/>
        <v>51839</v>
      </c>
      <c r="B29948" s="815">
        <f t="shared" si="1948"/>
        <v>338</v>
      </c>
      <c r="C29948" s="815">
        <f t="shared" si="1949"/>
        <v>28</v>
      </c>
      <c r="D29948" s="815">
        <f t="shared" si="1950"/>
        <v>8</v>
      </c>
      <c r="E29948" s="815">
        <v>2041</v>
      </c>
    </row>
    <row r="29949" spans="1:5">
      <c r="A29949" s="816">
        <f t="shared" si="1951"/>
        <v>51840</v>
      </c>
      <c r="B29949" s="815">
        <f t="shared" si="1948"/>
        <v>339</v>
      </c>
      <c r="C29949" s="815">
        <f t="shared" si="1949"/>
        <v>27</v>
      </c>
      <c r="D29949" s="815">
        <f t="shared" si="1950"/>
        <v>7</v>
      </c>
      <c r="E29949" s="815">
        <v>2041</v>
      </c>
    </row>
    <row r="29950" spans="1:5">
      <c r="A29950" s="816">
        <f t="shared" si="1951"/>
        <v>51841</v>
      </c>
      <c r="B29950" s="815">
        <f t="shared" si="1948"/>
        <v>340</v>
      </c>
      <c r="C29950" s="815">
        <f t="shared" si="1949"/>
        <v>26</v>
      </c>
      <c r="D29950" s="815">
        <f t="shared" si="1950"/>
        <v>6</v>
      </c>
      <c r="E29950" s="815">
        <v>2041</v>
      </c>
    </row>
    <row r="29951" spans="1:5">
      <c r="A29951" s="816">
        <f t="shared" si="1951"/>
        <v>51842</v>
      </c>
      <c r="B29951" s="815">
        <f t="shared" si="1948"/>
        <v>341</v>
      </c>
      <c r="C29951" s="815">
        <f t="shared" si="1949"/>
        <v>25</v>
      </c>
      <c r="D29951" s="815">
        <f t="shared" si="1950"/>
        <v>5</v>
      </c>
      <c r="E29951" s="815">
        <v>2041</v>
      </c>
    </row>
    <row r="29952" spans="1:5">
      <c r="A29952" s="816">
        <f t="shared" si="1951"/>
        <v>51843</v>
      </c>
      <c r="B29952" s="815">
        <f t="shared" si="1948"/>
        <v>342</v>
      </c>
      <c r="C29952" s="815">
        <f t="shared" si="1949"/>
        <v>24</v>
      </c>
      <c r="D29952" s="815">
        <f t="shared" si="1950"/>
        <v>4</v>
      </c>
      <c r="E29952" s="815">
        <v>2041</v>
      </c>
    </row>
    <row r="29953" spans="1:5">
      <c r="A29953" s="816">
        <f t="shared" si="1951"/>
        <v>51844</v>
      </c>
      <c r="B29953" s="815">
        <f t="shared" si="1948"/>
        <v>343</v>
      </c>
      <c r="C29953" s="815">
        <f t="shared" si="1949"/>
        <v>23</v>
      </c>
      <c r="D29953" s="815">
        <f t="shared" si="1950"/>
        <v>3</v>
      </c>
      <c r="E29953" s="815">
        <v>2041</v>
      </c>
    </row>
    <row r="29954" spans="1:5">
      <c r="A29954" s="816">
        <f t="shared" si="1951"/>
        <v>51845</v>
      </c>
      <c r="B29954" s="815">
        <f t="shared" si="1948"/>
        <v>344</v>
      </c>
      <c r="C29954" s="815">
        <f t="shared" si="1949"/>
        <v>22</v>
      </c>
      <c r="D29954" s="815">
        <f t="shared" si="1950"/>
        <v>2</v>
      </c>
      <c r="E29954" s="815">
        <v>2041</v>
      </c>
    </row>
    <row r="29955" spans="1:5">
      <c r="A29955" s="816">
        <f t="shared" si="1951"/>
        <v>51846</v>
      </c>
      <c r="B29955" s="815">
        <f t="shared" si="1948"/>
        <v>345</v>
      </c>
      <c r="C29955" s="815">
        <f t="shared" si="1949"/>
        <v>21</v>
      </c>
      <c r="D29955" s="815">
        <f t="shared" si="1950"/>
        <v>1</v>
      </c>
      <c r="E29955" s="815">
        <v>2041</v>
      </c>
    </row>
    <row r="29956" spans="1:5">
      <c r="A29956" s="816">
        <f t="shared" si="1951"/>
        <v>51847</v>
      </c>
      <c r="B29956" s="815">
        <f t="shared" si="1948"/>
        <v>346</v>
      </c>
      <c r="C29956" s="815">
        <f t="shared" si="1949"/>
        <v>20</v>
      </c>
      <c r="D29956" s="815">
        <v>365</v>
      </c>
      <c r="E29956" s="815">
        <v>2041</v>
      </c>
    </row>
    <row r="29957" spans="1:5">
      <c r="A29957" s="816">
        <f t="shared" si="1951"/>
        <v>51848</v>
      </c>
      <c r="B29957" s="815">
        <f t="shared" si="1948"/>
        <v>347</v>
      </c>
      <c r="C29957" s="815">
        <f t="shared" si="1949"/>
        <v>19</v>
      </c>
      <c r="D29957" s="815">
        <f t="shared" ref="D29957:D30020" si="1952">D29956-1</f>
        <v>364</v>
      </c>
      <c r="E29957" s="815">
        <v>2041</v>
      </c>
    </row>
    <row r="29958" spans="1:5">
      <c r="A29958" s="816">
        <f t="shared" si="1951"/>
        <v>51849</v>
      </c>
      <c r="B29958" s="815">
        <f t="shared" si="1948"/>
        <v>348</v>
      </c>
      <c r="C29958" s="815">
        <f t="shared" si="1949"/>
        <v>18</v>
      </c>
      <c r="D29958" s="815">
        <f t="shared" si="1952"/>
        <v>363</v>
      </c>
      <c r="E29958" s="815">
        <v>2041</v>
      </c>
    </row>
    <row r="29959" spans="1:5">
      <c r="A29959" s="816">
        <f t="shared" si="1951"/>
        <v>51850</v>
      </c>
      <c r="B29959" s="815">
        <f t="shared" si="1948"/>
        <v>349</v>
      </c>
      <c r="C29959" s="815">
        <f t="shared" si="1949"/>
        <v>17</v>
      </c>
      <c r="D29959" s="815">
        <f t="shared" si="1952"/>
        <v>362</v>
      </c>
      <c r="E29959" s="815">
        <v>2041</v>
      </c>
    </row>
    <row r="29960" spans="1:5">
      <c r="A29960" s="816">
        <f t="shared" si="1951"/>
        <v>51851</v>
      </c>
      <c r="B29960" s="815">
        <f t="shared" si="1948"/>
        <v>350</v>
      </c>
      <c r="C29960" s="815">
        <f t="shared" si="1949"/>
        <v>16</v>
      </c>
      <c r="D29960" s="815">
        <f t="shared" si="1952"/>
        <v>361</v>
      </c>
      <c r="E29960" s="815">
        <v>2041</v>
      </c>
    </row>
    <row r="29961" spans="1:5">
      <c r="A29961" s="816">
        <f t="shared" si="1951"/>
        <v>51852</v>
      </c>
      <c r="B29961" s="815">
        <f t="shared" si="1948"/>
        <v>351</v>
      </c>
      <c r="C29961" s="815">
        <f t="shared" si="1949"/>
        <v>15</v>
      </c>
      <c r="D29961" s="815">
        <f t="shared" si="1952"/>
        <v>360</v>
      </c>
      <c r="E29961" s="815">
        <v>2041</v>
      </c>
    </row>
    <row r="29962" spans="1:5">
      <c r="A29962" s="816">
        <f t="shared" si="1951"/>
        <v>51853</v>
      </c>
      <c r="B29962" s="815">
        <f t="shared" si="1948"/>
        <v>352</v>
      </c>
      <c r="C29962" s="815">
        <f t="shared" si="1949"/>
        <v>14</v>
      </c>
      <c r="D29962" s="815">
        <f t="shared" si="1952"/>
        <v>359</v>
      </c>
      <c r="E29962" s="815">
        <v>2041</v>
      </c>
    </row>
    <row r="29963" spans="1:5">
      <c r="A29963" s="816">
        <f t="shared" si="1951"/>
        <v>51854</v>
      </c>
      <c r="B29963" s="815">
        <f t="shared" si="1948"/>
        <v>353</v>
      </c>
      <c r="C29963" s="815">
        <f t="shared" si="1949"/>
        <v>13</v>
      </c>
      <c r="D29963" s="815">
        <f t="shared" si="1952"/>
        <v>358</v>
      </c>
      <c r="E29963" s="815">
        <v>2041</v>
      </c>
    </row>
    <row r="29964" spans="1:5">
      <c r="A29964" s="816">
        <f t="shared" si="1951"/>
        <v>51855</v>
      </c>
      <c r="B29964" s="815">
        <f t="shared" si="1948"/>
        <v>354</v>
      </c>
      <c r="C29964" s="815">
        <f t="shared" si="1949"/>
        <v>12</v>
      </c>
      <c r="D29964" s="815">
        <f t="shared" si="1952"/>
        <v>357</v>
      </c>
      <c r="E29964" s="815">
        <v>2041</v>
      </c>
    </row>
    <row r="29965" spans="1:5">
      <c r="A29965" s="816">
        <f t="shared" si="1951"/>
        <v>51856</v>
      </c>
      <c r="B29965" s="815">
        <f t="shared" si="1948"/>
        <v>355</v>
      </c>
      <c r="C29965" s="815">
        <f t="shared" si="1949"/>
        <v>11</v>
      </c>
      <c r="D29965" s="815">
        <f t="shared" si="1952"/>
        <v>356</v>
      </c>
      <c r="E29965" s="815">
        <v>2041</v>
      </c>
    </row>
    <row r="29966" spans="1:5">
      <c r="A29966" s="816">
        <f t="shared" si="1951"/>
        <v>51857</v>
      </c>
      <c r="B29966" s="815">
        <f t="shared" si="1948"/>
        <v>356</v>
      </c>
      <c r="C29966" s="815">
        <f t="shared" si="1949"/>
        <v>10</v>
      </c>
      <c r="D29966" s="815">
        <f t="shared" si="1952"/>
        <v>355</v>
      </c>
      <c r="E29966" s="815">
        <v>2041</v>
      </c>
    </row>
    <row r="29967" spans="1:5">
      <c r="A29967" s="816">
        <f t="shared" si="1951"/>
        <v>51858</v>
      </c>
      <c r="B29967" s="815">
        <f t="shared" si="1948"/>
        <v>357</v>
      </c>
      <c r="C29967" s="815">
        <f t="shared" si="1949"/>
        <v>9</v>
      </c>
      <c r="D29967" s="815">
        <f t="shared" si="1952"/>
        <v>354</v>
      </c>
      <c r="E29967" s="815">
        <v>2041</v>
      </c>
    </row>
    <row r="29968" spans="1:5">
      <c r="A29968" s="816">
        <f t="shared" si="1951"/>
        <v>51859</v>
      </c>
      <c r="B29968" s="815">
        <f t="shared" si="1948"/>
        <v>358</v>
      </c>
      <c r="C29968" s="815">
        <f t="shared" si="1949"/>
        <v>8</v>
      </c>
      <c r="D29968" s="815">
        <f t="shared" si="1952"/>
        <v>353</v>
      </c>
      <c r="E29968" s="815">
        <v>2041</v>
      </c>
    </row>
    <row r="29969" spans="1:5">
      <c r="A29969" s="816">
        <f t="shared" si="1951"/>
        <v>51860</v>
      </c>
      <c r="B29969" s="815">
        <f t="shared" si="1948"/>
        <v>359</v>
      </c>
      <c r="C29969" s="815">
        <f t="shared" si="1949"/>
        <v>7</v>
      </c>
      <c r="D29969" s="815">
        <f t="shared" si="1952"/>
        <v>352</v>
      </c>
      <c r="E29969" s="815">
        <v>2041</v>
      </c>
    </row>
    <row r="29970" spans="1:5">
      <c r="A29970" s="816">
        <f t="shared" si="1951"/>
        <v>51861</v>
      </c>
      <c r="B29970" s="815">
        <f t="shared" si="1948"/>
        <v>360</v>
      </c>
      <c r="C29970" s="815">
        <f t="shared" si="1949"/>
        <v>6</v>
      </c>
      <c r="D29970" s="815">
        <f t="shared" si="1952"/>
        <v>351</v>
      </c>
      <c r="E29970" s="815">
        <v>2041</v>
      </c>
    </row>
    <row r="29971" spans="1:5">
      <c r="A29971" s="816">
        <f t="shared" si="1951"/>
        <v>51862</v>
      </c>
      <c r="B29971" s="815">
        <f t="shared" si="1948"/>
        <v>361</v>
      </c>
      <c r="C29971" s="815">
        <f t="shared" si="1949"/>
        <v>5</v>
      </c>
      <c r="D29971" s="815">
        <f t="shared" si="1952"/>
        <v>350</v>
      </c>
      <c r="E29971" s="815">
        <v>2041</v>
      </c>
    </row>
    <row r="29972" spans="1:5">
      <c r="A29972" s="816">
        <f t="shared" si="1951"/>
        <v>51863</v>
      </c>
      <c r="B29972" s="815">
        <f t="shared" si="1948"/>
        <v>362</v>
      </c>
      <c r="C29972" s="815">
        <f t="shared" si="1949"/>
        <v>4</v>
      </c>
      <c r="D29972" s="815">
        <f t="shared" si="1952"/>
        <v>349</v>
      </c>
      <c r="E29972" s="815">
        <v>2041</v>
      </c>
    </row>
    <row r="29973" spans="1:5">
      <c r="A29973" s="816">
        <f t="shared" si="1951"/>
        <v>51864</v>
      </c>
      <c r="B29973" s="815">
        <f t="shared" si="1948"/>
        <v>363</v>
      </c>
      <c r="C29973" s="815">
        <f t="shared" si="1949"/>
        <v>3</v>
      </c>
      <c r="D29973" s="815">
        <f t="shared" si="1952"/>
        <v>348</v>
      </c>
      <c r="E29973" s="815">
        <v>2041</v>
      </c>
    </row>
    <row r="29974" spans="1:5">
      <c r="A29974" s="816">
        <f t="shared" si="1951"/>
        <v>51865</v>
      </c>
      <c r="B29974" s="815">
        <f t="shared" si="1948"/>
        <v>364</v>
      </c>
      <c r="C29974" s="815">
        <f t="shared" si="1949"/>
        <v>2</v>
      </c>
      <c r="D29974" s="815">
        <f t="shared" si="1952"/>
        <v>347</v>
      </c>
      <c r="E29974" s="815">
        <v>2041</v>
      </c>
    </row>
    <row r="29975" spans="1:5">
      <c r="A29975" s="816">
        <f t="shared" si="1951"/>
        <v>51866</v>
      </c>
      <c r="B29975" s="815">
        <f t="shared" si="1948"/>
        <v>365</v>
      </c>
      <c r="C29975" s="815">
        <f t="shared" si="1949"/>
        <v>1</v>
      </c>
      <c r="D29975" s="815">
        <f t="shared" si="1952"/>
        <v>346</v>
      </c>
      <c r="E29975" s="815">
        <v>2041</v>
      </c>
    </row>
    <row r="29976" spans="1:5">
      <c r="A29976" s="816">
        <f t="shared" si="1951"/>
        <v>51867</v>
      </c>
      <c r="B29976" s="815">
        <v>1</v>
      </c>
      <c r="C29976" s="815">
        <v>365</v>
      </c>
      <c r="D29976" s="815">
        <f t="shared" si="1952"/>
        <v>345</v>
      </c>
      <c r="E29976" s="815">
        <v>2042</v>
      </c>
    </row>
    <row r="29977" spans="1:5">
      <c r="A29977" s="816">
        <f t="shared" si="1951"/>
        <v>51868</v>
      </c>
      <c r="B29977" s="815">
        <f t="shared" ref="B29977:B30020" si="1953">B29976+1</f>
        <v>2</v>
      </c>
      <c r="C29977" s="815">
        <f t="shared" ref="C29977:C30020" si="1954">C29976-1</f>
        <v>364</v>
      </c>
      <c r="D29977" s="815">
        <f t="shared" si="1952"/>
        <v>344</v>
      </c>
      <c r="E29977" s="815">
        <v>2042</v>
      </c>
    </row>
    <row r="29978" spans="1:5">
      <c r="A29978" s="816">
        <f t="shared" si="1951"/>
        <v>51869</v>
      </c>
      <c r="B29978" s="815">
        <f t="shared" si="1953"/>
        <v>3</v>
      </c>
      <c r="C29978" s="815">
        <f t="shared" si="1954"/>
        <v>363</v>
      </c>
      <c r="D29978" s="815">
        <f t="shared" si="1952"/>
        <v>343</v>
      </c>
      <c r="E29978" s="815">
        <v>2042</v>
      </c>
    </row>
    <row r="29979" spans="1:5">
      <c r="A29979" s="816">
        <f t="shared" si="1951"/>
        <v>51870</v>
      </c>
      <c r="B29979" s="815">
        <f t="shared" si="1953"/>
        <v>4</v>
      </c>
      <c r="C29979" s="815">
        <f t="shared" si="1954"/>
        <v>362</v>
      </c>
      <c r="D29979" s="815">
        <f t="shared" si="1952"/>
        <v>342</v>
      </c>
      <c r="E29979" s="815">
        <v>2042</v>
      </c>
    </row>
    <row r="29980" spans="1:5">
      <c r="A29980" s="816">
        <f t="shared" si="1951"/>
        <v>51871</v>
      </c>
      <c r="B29980" s="815">
        <f t="shared" si="1953"/>
        <v>5</v>
      </c>
      <c r="C29980" s="815">
        <f t="shared" si="1954"/>
        <v>361</v>
      </c>
      <c r="D29980" s="815">
        <f t="shared" si="1952"/>
        <v>341</v>
      </c>
      <c r="E29980" s="815">
        <v>2042</v>
      </c>
    </row>
    <row r="29981" spans="1:5">
      <c r="A29981" s="816">
        <f t="shared" si="1951"/>
        <v>51872</v>
      </c>
      <c r="B29981" s="815">
        <f t="shared" si="1953"/>
        <v>6</v>
      </c>
      <c r="C29981" s="815">
        <f t="shared" si="1954"/>
        <v>360</v>
      </c>
      <c r="D29981" s="815">
        <f t="shared" si="1952"/>
        <v>340</v>
      </c>
      <c r="E29981" s="815">
        <v>2042</v>
      </c>
    </row>
    <row r="29982" spans="1:5">
      <c r="A29982" s="816">
        <f t="shared" si="1951"/>
        <v>51873</v>
      </c>
      <c r="B29982" s="815">
        <f t="shared" si="1953"/>
        <v>7</v>
      </c>
      <c r="C29982" s="815">
        <f t="shared" si="1954"/>
        <v>359</v>
      </c>
      <c r="D29982" s="815">
        <f t="shared" si="1952"/>
        <v>339</v>
      </c>
      <c r="E29982" s="815">
        <v>2042</v>
      </c>
    </row>
    <row r="29983" spans="1:5">
      <c r="A29983" s="816">
        <f t="shared" si="1951"/>
        <v>51874</v>
      </c>
      <c r="B29983" s="815">
        <f t="shared" si="1953"/>
        <v>8</v>
      </c>
      <c r="C29983" s="815">
        <f t="shared" si="1954"/>
        <v>358</v>
      </c>
      <c r="D29983" s="815">
        <f t="shared" si="1952"/>
        <v>338</v>
      </c>
      <c r="E29983" s="815">
        <v>2042</v>
      </c>
    </row>
    <row r="29984" spans="1:5">
      <c r="A29984" s="816">
        <f t="shared" si="1951"/>
        <v>51875</v>
      </c>
      <c r="B29984" s="815">
        <f t="shared" si="1953"/>
        <v>9</v>
      </c>
      <c r="C29984" s="815">
        <f t="shared" si="1954"/>
        <v>357</v>
      </c>
      <c r="D29984" s="815">
        <f t="shared" si="1952"/>
        <v>337</v>
      </c>
      <c r="E29984" s="815">
        <v>2042</v>
      </c>
    </row>
    <row r="29985" spans="1:5">
      <c r="A29985" s="816">
        <f t="shared" si="1951"/>
        <v>51876</v>
      </c>
      <c r="B29985" s="815">
        <f t="shared" si="1953"/>
        <v>10</v>
      </c>
      <c r="C29985" s="815">
        <f t="shared" si="1954"/>
        <v>356</v>
      </c>
      <c r="D29985" s="815">
        <f t="shared" si="1952"/>
        <v>336</v>
      </c>
      <c r="E29985" s="815">
        <v>2042</v>
      </c>
    </row>
    <row r="29986" spans="1:5">
      <c r="A29986" s="816">
        <f t="shared" si="1951"/>
        <v>51877</v>
      </c>
      <c r="B29986" s="815">
        <f t="shared" si="1953"/>
        <v>11</v>
      </c>
      <c r="C29986" s="815">
        <f t="shared" si="1954"/>
        <v>355</v>
      </c>
      <c r="D29986" s="815">
        <f t="shared" si="1952"/>
        <v>335</v>
      </c>
      <c r="E29986" s="815">
        <v>2042</v>
      </c>
    </row>
    <row r="29987" spans="1:5">
      <c r="A29987" s="816">
        <f t="shared" si="1951"/>
        <v>51878</v>
      </c>
      <c r="B29987" s="815">
        <f t="shared" si="1953"/>
        <v>12</v>
      </c>
      <c r="C29987" s="815">
        <f t="shared" si="1954"/>
        <v>354</v>
      </c>
      <c r="D29987" s="815">
        <f t="shared" si="1952"/>
        <v>334</v>
      </c>
      <c r="E29987" s="815">
        <v>2042</v>
      </c>
    </row>
    <row r="29988" spans="1:5">
      <c r="A29988" s="816">
        <f t="shared" si="1951"/>
        <v>51879</v>
      </c>
      <c r="B29988" s="815">
        <f t="shared" si="1953"/>
        <v>13</v>
      </c>
      <c r="C29988" s="815">
        <f t="shared" si="1954"/>
        <v>353</v>
      </c>
      <c r="D29988" s="815">
        <f t="shared" si="1952"/>
        <v>333</v>
      </c>
      <c r="E29988" s="815">
        <v>2042</v>
      </c>
    </row>
    <row r="29989" spans="1:5">
      <c r="A29989" s="816">
        <f t="shared" si="1951"/>
        <v>51880</v>
      </c>
      <c r="B29989" s="815">
        <f t="shared" si="1953"/>
        <v>14</v>
      </c>
      <c r="C29989" s="815">
        <f t="shared" si="1954"/>
        <v>352</v>
      </c>
      <c r="D29989" s="815">
        <f t="shared" si="1952"/>
        <v>332</v>
      </c>
      <c r="E29989" s="815">
        <v>2042</v>
      </c>
    </row>
    <row r="29990" spans="1:5">
      <c r="A29990" s="816">
        <f t="shared" si="1951"/>
        <v>51881</v>
      </c>
      <c r="B29990" s="815">
        <f t="shared" si="1953"/>
        <v>15</v>
      </c>
      <c r="C29990" s="815">
        <f t="shared" si="1954"/>
        <v>351</v>
      </c>
      <c r="D29990" s="815">
        <f t="shared" si="1952"/>
        <v>331</v>
      </c>
      <c r="E29990" s="815">
        <v>2042</v>
      </c>
    </row>
    <row r="29991" spans="1:5">
      <c r="A29991" s="816">
        <f t="shared" si="1951"/>
        <v>51882</v>
      </c>
      <c r="B29991" s="815">
        <f t="shared" si="1953"/>
        <v>16</v>
      </c>
      <c r="C29991" s="815">
        <f t="shared" si="1954"/>
        <v>350</v>
      </c>
      <c r="D29991" s="815">
        <f t="shared" si="1952"/>
        <v>330</v>
      </c>
      <c r="E29991" s="815">
        <v>2042</v>
      </c>
    </row>
    <row r="29992" spans="1:5">
      <c r="A29992" s="816">
        <f t="shared" si="1951"/>
        <v>51883</v>
      </c>
      <c r="B29992" s="815">
        <f t="shared" si="1953"/>
        <v>17</v>
      </c>
      <c r="C29992" s="815">
        <f t="shared" si="1954"/>
        <v>349</v>
      </c>
      <c r="D29992" s="815">
        <f t="shared" si="1952"/>
        <v>329</v>
      </c>
      <c r="E29992" s="815">
        <v>2042</v>
      </c>
    </row>
    <row r="29993" spans="1:5">
      <c r="A29993" s="816">
        <f t="shared" si="1951"/>
        <v>51884</v>
      </c>
      <c r="B29993" s="815">
        <f t="shared" si="1953"/>
        <v>18</v>
      </c>
      <c r="C29993" s="815">
        <f t="shared" si="1954"/>
        <v>348</v>
      </c>
      <c r="D29993" s="815">
        <f t="shared" si="1952"/>
        <v>328</v>
      </c>
      <c r="E29993" s="815">
        <v>2042</v>
      </c>
    </row>
    <row r="29994" spans="1:5">
      <c r="A29994" s="816">
        <f t="shared" si="1951"/>
        <v>51885</v>
      </c>
      <c r="B29994" s="815">
        <f t="shared" si="1953"/>
        <v>19</v>
      </c>
      <c r="C29994" s="815">
        <f t="shared" si="1954"/>
        <v>347</v>
      </c>
      <c r="D29994" s="815">
        <f t="shared" si="1952"/>
        <v>327</v>
      </c>
      <c r="E29994" s="815">
        <v>2042</v>
      </c>
    </row>
    <row r="29995" spans="1:5">
      <c r="A29995" s="816">
        <f t="shared" si="1951"/>
        <v>51886</v>
      </c>
      <c r="B29995" s="815">
        <f t="shared" si="1953"/>
        <v>20</v>
      </c>
      <c r="C29995" s="815">
        <f t="shared" si="1954"/>
        <v>346</v>
      </c>
      <c r="D29995" s="815">
        <f t="shared" si="1952"/>
        <v>326</v>
      </c>
      <c r="E29995" s="815">
        <v>2042</v>
      </c>
    </row>
    <row r="29996" spans="1:5">
      <c r="A29996" s="816">
        <f t="shared" si="1951"/>
        <v>51887</v>
      </c>
      <c r="B29996" s="815">
        <f t="shared" si="1953"/>
        <v>21</v>
      </c>
      <c r="C29996" s="815">
        <f t="shared" si="1954"/>
        <v>345</v>
      </c>
      <c r="D29996" s="815">
        <f t="shared" si="1952"/>
        <v>325</v>
      </c>
      <c r="E29996" s="815">
        <v>2042</v>
      </c>
    </row>
    <row r="29997" spans="1:5">
      <c r="A29997" s="816">
        <f t="shared" si="1951"/>
        <v>51888</v>
      </c>
      <c r="B29997" s="815">
        <f t="shared" si="1953"/>
        <v>22</v>
      </c>
      <c r="C29997" s="815">
        <f t="shared" si="1954"/>
        <v>344</v>
      </c>
      <c r="D29997" s="815">
        <f t="shared" si="1952"/>
        <v>324</v>
      </c>
      <c r="E29997" s="815">
        <v>2042</v>
      </c>
    </row>
    <row r="29998" spans="1:5">
      <c r="A29998" s="816">
        <f t="shared" si="1951"/>
        <v>51889</v>
      </c>
      <c r="B29998" s="815">
        <f t="shared" si="1953"/>
        <v>23</v>
      </c>
      <c r="C29998" s="815">
        <f t="shared" si="1954"/>
        <v>343</v>
      </c>
      <c r="D29998" s="815">
        <f t="shared" si="1952"/>
        <v>323</v>
      </c>
      <c r="E29998" s="815">
        <v>2042</v>
      </c>
    </row>
    <row r="29999" spans="1:5">
      <c r="A29999" s="816">
        <f t="shared" si="1951"/>
        <v>51890</v>
      </c>
      <c r="B29999" s="815">
        <f t="shared" si="1953"/>
        <v>24</v>
      </c>
      <c r="C29999" s="815">
        <f t="shared" si="1954"/>
        <v>342</v>
      </c>
      <c r="D29999" s="815">
        <f t="shared" si="1952"/>
        <v>322</v>
      </c>
      <c r="E29999" s="815">
        <v>2042</v>
      </c>
    </row>
    <row r="30000" spans="1:5">
      <c r="A30000" s="816">
        <f t="shared" si="1951"/>
        <v>51891</v>
      </c>
      <c r="B30000" s="815">
        <f t="shared" si="1953"/>
        <v>25</v>
      </c>
      <c r="C30000" s="815">
        <f t="shared" si="1954"/>
        <v>341</v>
      </c>
      <c r="D30000" s="815">
        <f t="shared" si="1952"/>
        <v>321</v>
      </c>
      <c r="E30000" s="815">
        <v>2042</v>
      </c>
    </row>
    <row r="30001" spans="1:5">
      <c r="A30001" s="816">
        <f t="shared" si="1951"/>
        <v>51892</v>
      </c>
      <c r="B30001" s="815">
        <f t="shared" si="1953"/>
        <v>26</v>
      </c>
      <c r="C30001" s="815">
        <f t="shared" si="1954"/>
        <v>340</v>
      </c>
      <c r="D30001" s="815">
        <f t="shared" si="1952"/>
        <v>320</v>
      </c>
      <c r="E30001" s="815">
        <v>2042</v>
      </c>
    </row>
    <row r="30002" spans="1:5">
      <c r="A30002" s="816">
        <f t="shared" si="1951"/>
        <v>51893</v>
      </c>
      <c r="B30002" s="815">
        <f t="shared" si="1953"/>
        <v>27</v>
      </c>
      <c r="C30002" s="815">
        <f t="shared" si="1954"/>
        <v>339</v>
      </c>
      <c r="D30002" s="815">
        <f t="shared" si="1952"/>
        <v>319</v>
      </c>
      <c r="E30002" s="815">
        <v>2042</v>
      </c>
    </row>
    <row r="30003" spans="1:5">
      <c r="A30003" s="816">
        <f t="shared" ref="A30003:A30066" si="1955">A30002+1</f>
        <v>51894</v>
      </c>
      <c r="B30003" s="815">
        <f t="shared" si="1953"/>
        <v>28</v>
      </c>
      <c r="C30003" s="815">
        <f t="shared" si="1954"/>
        <v>338</v>
      </c>
      <c r="D30003" s="815">
        <f t="shared" si="1952"/>
        <v>318</v>
      </c>
      <c r="E30003" s="815">
        <v>2042</v>
      </c>
    </row>
    <row r="30004" spans="1:5">
      <c r="A30004" s="816">
        <f t="shared" si="1955"/>
        <v>51895</v>
      </c>
      <c r="B30004" s="815">
        <f t="shared" si="1953"/>
        <v>29</v>
      </c>
      <c r="C30004" s="815">
        <f t="shared" si="1954"/>
        <v>337</v>
      </c>
      <c r="D30004" s="815">
        <f t="shared" si="1952"/>
        <v>317</v>
      </c>
      <c r="E30004" s="815">
        <v>2042</v>
      </c>
    </row>
    <row r="30005" spans="1:5">
      <c r="A30005" s="816">
        <f t="shared" si="1955"/>
        <v>51896</v>
      </c>
      <c r="B30005" s="815">
        <f t="shared" si="1953"/>
        <v>30</v>
      </c>
      <c r="C30005" s="815">
        <f t="shared" si="1954"/>
        <v>336</v>
      </c>
      <c r="D30005" s="815">
        <f t="shared" si="1952"/>
        <v>316</v>
      </c>
      <c r="E30005" s="815">
        <v>2042</v>
      </c>
    </row>
    <row r="30006" spans="1:5">
      <c r="A30006" s="816">
        <f t="shared" si="1955"/>
        <v>51897</v>
      </c>
      <c r="B30006" s="815">
        <f t="shared" si="1953"/>
        <v>31</v>
      </c>
      <c r="C30006" s="815">
        <f t="shared" si="1954"/>
        <v>335</v>
      </c>
      <c r="D30006" s="815">
        <f t="shared" si="1952"/>
        <v>315</v>
      </c>
      <c r="E30006" s="815">
        <v>2042</v>
      </c>
    </row>
    <row r="30007" spans="1:5">
      <c r="A30007" s="816">
        <f t="shared" si="1955"/>
        <v>51898</v>
      </c>
      <c r="B30007" s="815">
        <f t="shared" si="1953"/>
        <v>32</v>
      </c>
      <c r="C30007" s="815">
        <f t="shared" si="1954"/>
        <v>334</v>
      </c>
      <c r="D30007" s="815">
        <f t="shared" si="1952"/>
        <v>314</v>
      </c>
      <c r="E30007" s="815">
        <v>2042</v>
      </c>
    </row>
    <row r="30008" spans="1:5">
      <c r="A30008" s="816">
        <f t="shared" si="1955"/>
        <v>51899</v>
      </c>
      <c r="B30008" s="815">
        <f t="shared" si="1953"/>
        <v>33</v>
      </c>
      <c r="C30008" s="815">
        <f t="shared" si="1954"/>
        <v>333</v>
      </c>
      <c r="D30008" s="815">
        <f t="shared" si="1952"/>
        <v>313</v>
      </c>
      <c r="E30008" s="815">
        <v>2042</v>
      </c>
    </row>
    <row r="30009" spans="1:5">
      <c r="A30009" s="816">
        <f t="shared" si="1955"/>
        <v>51900</v>
      </c>
      <c r="B30009" s="815">
        <f t="shared" si="1953"/>
        <v>34</v>
      </c>
      <c r="C30009" s="815">
        <f t="shared" si="1954"/>
        <v>332</v>
      </c>
      <c r="D30009" s="815">
        <f t="shared" si="1952"/>
        <v>312</v>
      </c>
      <c r="E30009" s="815">
        <v>2042</v>
      </c>
    </row>
    <row r="30010" spans="1:5">
      <c r="A30010" s="816">
        <f t="shared" si="1955"/>
        <v>51901</v>
      </c>
      <c r="B30010" s="815">
        <f t="shared" si="1953"/>
        <v>35</v>
      </c>
      <c r="C30010" s="815">
        <f t="shared" si="1954"/>
        <v>331</v>
      </c>
      <c r="D30010" s="815">
        <f t="shared" si="1952"/>
        <v>311</v>
      </c>
      <c r="E30010" s="815">
        <v>2042</v>
      </c>
    </row>
    <row r="30011" spans="1:5">
      <c r="A30011" s="816">
        <f t="shared" si="1955"/>
        <v>51902</v>
      </c>
      <c r="B30011" s="815">
        <f t="shared" si="1953"/>
        <v>36</v>
      </c>
      <c r="C30011" s="815">
        <f t="shared" si="1954"/>
        <v>330</v>
      </c>
      <c r="D30011" s="815">
        <f t="shared" si="1952"/>
        <v>310</v>
      </c>
      <c r="E30011" s="815">
        <v>2042</v>
      </c>
    </row>
    <row r="30012" spans="1:5">
      <c r="A30012" s="816">
        <f t="shared" si="1955"/>
        <v>51903</v>
      </c>
      <c r="B30012" s="815">
        <f t="shared" si="1953"/>
        <v>37</v>
      </c>
      <c r="C30012" s="815">
        <f t="shared" si="1954"/>
        <v>329</v>
      </c>
      <c r="D30012" s="815">
        <f t="shared" si="1952"/>
        <v>309</v>
      </c>
      <c r="E30012" s="815">
        <v>2042</v>
      </c>
    </row>
    <row r="30013" spans="1:5">
      <c r="A30013" s="816">
        <f t="shared" si="1955"/>
        <v>51904</v>
      </c>
      <c r="B30013" s="815">
        <f t="shared" si="1953"/>
        <v>38</v>
      </c>
      <c r="C30013" s="815">
        <f t="shared" si="1954"/>
        <v>328</v>
      </c>
      <c r="D30013" s="815">
        <f t="shared" si="1952"/>
        <v>308</v>
      </c>
      <c r="E30013" s="815">
        <v>2042</v>
      </c>
    </row>
    <row r="30014" spans="1:5">
      <c r="A30014" s="816">
        <f t="shared" si="1955"/>
        <v>51905</v>
      </c>
      <c r="B30014" s="815">
        <f t="shared" si="1953"/>
        <v>39</v>
      </c>
      <c r="C30014" s="815">
        <f t="shared" si="1954"/>
        <v>327</v>
      </c>
      <c r="D30014" s="815">
        <f t="shared" si="1952"/>
        <v>307</v>
      </c>
      <c r="E30014" s="815">
        <v>2042</v>
      </c>
    </row>
    <row r="30015" spans="1:5">
      <c r="A30015" s="816">
        <f t="shared" si="1955"/>
        <v>51906</v>
      </c>
      <c r="B30015" s="815">
        <f t="shared" si="1953"/>
        <v>40</v>
      </c>
      <c r="C30015" s="815">
        <f t="shared" si="1954"/>
        <v>326</v>
      </c>
      <c r="D30015" s="815">
        <f t="shared" si="1952"/>
        <v>306</v>
      </c>
      <c r="E30015" s="815">
        <v>2042</v>
      </c>
    </row>
    <row r="30016" spans="1:5">
      <c r="A30016" s="816">
        <f t="shared" si="1955"/>
        <v>51907</v>
      </c>
      <c r="B30016" s="815">
        <f t="shared" si="1953"/>
        <v>41</v>
      </c>
      <c r="C30016" s="815">
        <f t="shared" si="1954"/>
        <v>325</v>
      </c>
      <c r="D30016" s="815">
        <f t="shared" si="1952"/>
        <v>305</v>
      </c>
      <c r="E30016" s="815">
        <v>2042</v>
      </c>
    </row>
    <row r="30017" spans="1:5">
      <c r="A30017" s="816">
        <f t="shared" si="1955"/>
        <v>51908</v>
      </c>
      <c r="B30017" s="815">
        <f t="shared" si="1953"/>
        <v>42</v>
      </c>
      <c r="C30017" s="815">
        <f t="shared" si="1954"/>
        <v>324</v>
      </c>
      <c r="D30017" s="815">
        <f t="shared" si="1952"/>
        <v>304</v>
      </c>
      <c r="E30017" s="815">
        <v>2042</v>
      </c>
    </row>
    <row r="30018" spans="1:5">
      <c r="A30018" s="816">
        <f t="shared" si="1955"/>
        <v>51909</v>
      </c>
      <c r="B30018" s="815">
        <f t="shared" si="1953"/>
        <v>43</v>
      </c>
      <c r="C30018" s="815">
        <f t="shared" si="1954"/>
        <v>323</v>
      </c>
      <c r="D30018" s="815">
        <f t="shared" si="1952"/>
        <v>303</v>
      </c>
      <c r="E30018" s="815">
        <v>2042</v>
      </c>
    </row>
    <row r="30019" spans="1:5">
      <c r="A30019" s="816">
        <f t="shared" si="1955"/>
        <v>51910</v>
      </c>
      <c r="B30019" s="815">
        <f t="shared" si="1953"/>
        <v>44</v>
      </c>
      <c r="C30019" s="815">
        <f t="shared" si="1954"/>
        <v>322</v>
      </c>
      <c r="D30019" s="815">
        <f t="shared" si="1952"/>
        <v>302</v>
      </c>
      <c r="E30019" s="815">
        <v>2042</v>
      </c>
    </row>
    <row r="30020" spans="1:5">
      <c r="A30020" s="816">
        <f t="shared" si="1955"/>
        <v>51911</v>
      </c>
      <c r="B30020" s="815">
        <f t="shared" si="1953"/>
        <v>45</v>
      </c>
      <c r="C30020" s="815">
        <f t="shared" si="1954"/>
        <v>321</v>
      </c>
      <c r="D30020" s="815">
        <f t="shared" si="1952"/>
        <v>301</v>
      </c>
      <c r="E30020" s="815">
        <v>2042</v>
      </c>
    </row>
    <row r="30021" spans="1:5">
      <c r="A30021" s="816">
        <f t="shared" si="1955"/>
        <v>51912</v>
      </c>
      <c r="B30021" s="815">
        <f t="shared" ref="B30021:B30084" si="1956">B30020+1</f>
        <v>46</v>
      </c>
      <c r="C30021" s="815">
        <f t="shared" ref="C30021:C30084" si="1957">C30020-1</f>
        <v>320</v>
      </c>
      <c r="D30021" s="815">
        <f t="shared" ref="D30021:D30084" si="1958">D30020-1</f>
        <v>300</v>
      </c>
      <c r="E30021" s="815">
        <v>2042</v>
      </c>
    </row>
    <row r="30022" spans="1:5">
      <c r="A30022" s="816">
        <f t="shared" si="1955"/>
        <v>51913</v>
      </c>
      <c r="B30022" s="815">
        <f t="shared" si="1956"/>
        <v>47</v>
      </c>
      <c r="C30022" s="815">
        <f t="shared" si="1957"/>
        <v>319</v>
      </c>
      <c r="D30022" s="815">
        <f t="shared" si="1958"/>
        <v>299</v>
      </c>
      <c r="E30022" s="815">
        <v>2042</v>
      </c>
    </row>
    <row r="30023" spans="1:5">
      <c r="A30023" s="816">
        <f t="shared" si="1955"/>
        <v>51914</v>
      </c>
      <c r="B30023" s="815">
        <f t="shared" si="1956"/>
        <v>48</v>
      </c>
      <c r="C30023" s="815">
        <f t="shared" si="1957"/>
        <v>318</v>
      </c>
      <c r="D30023" s="815">
        <f t="shared" si="1958"/>
        <v>298</v>
      </c>
      <c r="E30023" s="815">
        <v>2042</v>
      </c>
    </row>
    <row r="30024" spans="1:5">
      <c r="A30024" s="816">
        <f t="shared" si="1955"/>
        <v>51915</v>
      </c>
      <c r="B30024" s="815">
        <f t="shared" si="1956"/>
        <v>49</v>
      </c>
      <c r="C30024" s="815">
        <f t="shared" si="1957"/>
        <v>317</v>
      </c>
      <c r="D30024" s="815">
        <f t="shared" si="1958"/>
        <v>297</v>
      </c>
      <c r="E30024" s="815">
        <v>2042</v>
      </c>
    </row>
    <row r="30025" spans="1:5">
      <c r="A30025" s="816">
        <f t="shared" si="1955"/>
        <v>51916</v>
      </c>
      <c r="B30025" s="815">
        <f t="shared" si="1956"/>
        <v>50</v>
      </c>
      <c r="C30025" s="815">
        <f t="shared" si="1957"/>
        <v>316</v>
      </c>
      <c r="D30025" s="815">
        <f t="shared" si="1958"/>
        <v>296</v>
      </c>
      <c r="E30025" s="815">
        <v>2042</v>
      </c>
    </row>
    <row r="30026" spans="1:5">
      <c r="A30026" s="816">
        <f t="shared" si="1955"/>
        <v>51917</v>
      </c>
      <c r="B30026" s="815">
        <f t="shared" si="1956"/>
        <v>51</v>
      </c>
      <c r="C30026" s="815">
        <f t="shared" si="1957"/>
        <v>315</v>
      </c>
      <c r="D30026" s="815">
        <f t="shared" si="1958"/>
        <v>295</v>
      </c>
      <c r="E30026" s="815">
        <v>2042</v>
      </c>
    </row>
    <row r="30027" spans="1:5">
      <c r="A30027" s="816">
        <f t="shared" si="1955"/>
        <v>51918</v>
      </c>
      <c r="B30027" s="815">
        <f t="shared" si="1956"/>
        <v>52</v>
      </c>
      <c r="C30027" s="815">
        <f t="shared" si="1957"/>
        <v>314</v>
      </c>
      <c r="D30027" s="815">
        <f t="shared" si="1958"/>
        <v>294</v>
      </c>
      <c r="E30027" s="815">
        <v>2042</v>
      </c>
    </row>
    <row r="30028" spans="1:5">
      <c r="A30028" s="816">
        <f t="shared" si="1955"/>
        <v>51919</v>
      </c>
      <c r="B30028" s="815">
        <f t="shared" si="1956"/>
        <v>53</v>
      </c>
      <c r="C30028" s="815">
        <f t="shared" si="1957"/>
        <v>313</v>
      </c>
      <c r="D30028" s="815">
        <f t="shared" si="1958"/>
        <v>293</v>
      </c>
      <c r="E30028" s="815">
        <v>2042</v>
      </c>
    </row>
    <row r="30029" spans="1:5">
      <c r="A30029" s="816">
        <f t="shared" si="1955"/>
        <v>51920</v>
      </c>
      <c r="B30029" s="815">
        <f t="shared" si="1956"/>
        <v>54</v>
      </c>
      <c r="C30029" s="815">
        <f t="shared" si="1957"/>
        <v>312</v>
      </c>
      <c r="D30029" s="815">
        <f t="shared" si="1958"/>
        <v>292</v>
      </c>
      <c r="E30029" s="815">
        <v>2042</v>
      </c>
    </row>
    <row r="30030" spans="1:5">
      <c r="A30030" s="816">
        <f t="shared" si="1955"/>
        <v>51921</v>
      </c>
      <c r="B30030" s="815">
        <f t="shared" si="1956"/>
        <v>55</v>
      </c>
      <c r="C30030" s="815">
        <f t="shared" si="1957"/>
        <v>311</v>
      </c>
      <c r="D30030" s="815">
        <f t="shared" si="1958"/>
        <v>291</v>
      </c>
      <c r="E30030" s="815">
        <v>2042</v>
      </c>
    </row>
    <row r="30031" spans="1:5">
      <c r="A30031" s="816">
        <f t="shared" si="1955"/>
        <v>51922</v>
      </c>
      <c r="B30031" s="815">
        <f t="shared" si="1956"/>
        <v>56</v>
      </c>
      <c r="C30031" s="815">
        <f t="shared" si="1957"/>
        <v>310</v>
      </c>
      <c r="D30031" s="815">
        <f t="shared" si="1958"/>
        <v>290</v>
      </c>
      <c r="E30031" s="815">
        <v>2042</v>
      </c>
    </row>
    <row r="30032" spans="1:5">
      <c r="A30032" s="816">
        <f t="shared" si="1955"/>
        <v>51923</v>
      </c>
      <c r="B30032" s="815">
        <f t="shared" si="1956"/>
        <v>57</v>
      </c>
      <c r="C30032" s="815">
        <f t="shared" si="1957"/>
        <v>309</v>
      </c>
      <c r="D30032" s="815">
        <f t="shared" si="1958"/>
        <v>289</v>
      </c>
      <c r="E30032" s="815">
        <v>2042</v>
      </c>
    </row>
    <row r="30033" spans="1:5">
      <c r="A30033" s="816">
        <f t="shared" si="1955"/>
        <v>51924</v>
      </c>
      <c r="B30033" s="815">
        <f t="shared" si="1956"/>
        <v>58</v>
      </c>
      <c r="C30033" s="815">
        <f t="shared" si="1957"/>
        <v>308</v>
      </c>
      <c r="D30033" s="815">
        <f t="shared" si="1958"/>
        <v>288</v>
      </c>
      <c r="E30033" s="815">
        <v>2042</v>
      </c>
    </row>
    <row r="30034" spans="1:5">
      <c r="A30034" s="816">
        <f t="shared" si="1955"/>
        <v>51925</v>
      </c>
      <c r="B30034" s="815">
        <f t="shared" si="1956"/>
        <v>59</v>
      </c>
      <c r="C30034" s="815">
        <f t="shared" si="1957"/>
        <v>307</v>
      </c>
      <c r="D30034" s="815">
        <f t="shared" si="1958"/>
        <v>287</v>
      </c>
      <c r="E30034" s="815">
        <v>2042</v>
      </c>
    </row>
    <row r="30035" spans="1:5">
      <c r="A30035" s="816">
        <f t="shared" si="1955"/>
        <v>51926</v>
      </c>
      <c r="B30035" s="815">
        <f t="shared" si="1956"/>
        <v>60</v>
      </c>
      <c r="C30035" s="815">
        <f t="shared" si="1957"/>
        <v>306</v>
      </c>
      <c r="D30035" s="815">
        <f t="shared" si="1958"/>
        <v>286</v>
      </c>
      <c r="E30035" s="815">
        <v>2042</v>
      </c>
    </row>
    <row r="30036" spans="1:5">
      <c r="A30036" s="816">
        <f t="shared" si="1955"/>
        <v>51927</v>
      </c>
      <c r="B30036" s="815">
        <f t="shared" si="1956"/>
        <v>61</v>
      </c>
      <c r="C30036" s="815">
        <f t="shared" si="1957"/>
        <v>305</v>
      </c>
      <c r="D30036" s="815">
        <f t="shared" si="1958"/>
        <v>285</v>
      </c>
      <c r="E30036" s="815">
        <v>2042</v>
      </c>
    </row>
    <row r="30037" spans="1:5">
      <c r="A30037" s="816">
        <f t="shared" si="1955"/>
        <v>51928</v>
      </c>
      <c r="B30037" s="815">
        <f t="shared" si="1956"/>
        <v>62</v>
      </c>
      <c r="C30037" s="815">
        <f t="shared" si="1957"/>
        <v>304</v>
      </c>
      <c r="D30037" s="815">
        <f t="shared" si="1958"/>
        <v>284</v>
      </c>
      <c r="E30037" s="815">
        <v>2042</v>
      </c>
    </row>
    <row r="30038" spans="1:5">
      <c r="A30038" s="816">
        <f t="shared" si="1955"/>
        <v>51929</v>
      </c>
      <c r="B30038" s="815">
        <f t="shared" si="1956"/>
        <v>63</v>
      </c>
      <c r="C30038" s="815">
        <f t="shared" si="1957"/>
        <v>303</v>
      </c>
      <c r="D30038" s="815">
        <f t="shared" si="1958"/>
        <v>283</v>
      </c>
      <c r="E30038" s="815">
        <v>2042</v>
      </c>
    </row>
    <row r="30039" spans="1:5">
      <c r="A30039" s="816">
        <f t="shared" si="1955"/>
        <v>51930</v>
      </c>
      <c r="B30039" s="815">
        <f t="shared" si="1956"/>
        <v>64</v>
      </c>
      <c r="C30039" s="815">
        <f t="shared" si="1957"/>
        <v>302</v>
      </c>
      <c r="D30039" s="815">
        <f t="shared" si="1958"/>
        <v>282</v>
      </c>
      <c r="E30039" s="815">
        <v>2042</v>
      </c>
    </row>
    <row r="30040" spans="1:5">
      <c r="A30040" s="816">
        <f t="shared" si="1955"/>
        <v>51931</v>
      </c>
      <c r="B30040" s="815">
        <f t="shared" si="1956"/>
        <v>65</v>
      </c>
      <c r="C30040" s="815">
        <f t="shared" si="1957"/>
        <v>301</v>
      </c>
      <c r="D30040" s="815">
        <f t="shared" si="1958"/>
        <v>281</v>
      </c>
      <c r="E30040" s="815">
        <v>2042</v>
      </c>
    </row>
    <row r="30041" spans="1:5">
      <c r="A30041" s="816">
        <f t="shared" si="1955"/>
        <v>51932</v>
      </c>
      <c r="B30041" s="815">
        <f t="shared" si="1956"/>
        <v>66</v>
      </c>
      <c r="C30041" s="815">
        <f t="shared" si="1957"/>
        <v>300</v>
      </c>
      <c r="D30041" s="815">
        <f t="shared" si="1958"/>
        <v>280</v>
      </c>
      <c r="E30041" s="815">
        <v>2042</v>
      </c>
    </row>
    <row r="30042" spans="1:5">
      <c r="A30042" s="816">
        <f t="shared" si="1955"/>
        <v>51933</v>
      </c>
      <c r="B30042" s="815">
        <f t="shared" si="1956"/>
        <v>67</v>
      </c>
      <c r="C30042" s="815">
        <f t="shared" si="1957"/>
        <v>299</v>
      </c>
      <c r="D30042" s="815">
        <f t="shared" si="1958"/>
        <v>279</v>
      </c>
      <c r="E30042" s="815">
        <v>2042</v>
      </c>
    </row>
    <row r="30043" spans="1:5">
      <c r="A30043" s="816">
        <f t="shared" si="1955"/>
        <v>51934</v>
      </c>
      <c r="B30043" s="815">
        <f t="shared" si="1956"/>
        <v>68</v>
      </c>
      <c r="C30043" s="815">
        <f t="shared" si="1957"/>
        <v>298</v>
      </c>
      <c r="D30043" s="815">
        <f t="shared" si="1958"/>
        <v>278</v>
      </c>
      <c r="E30043" s="815">
        <v>2042</v>
      </c>
    </row>
    <row r="30044" spans="1:5">
      <c r="A30044" s="816">
        <f t="shared" si="1955"/>
        <v>51935</v>
      </c>
      <c r="B30044" s="815">
        <f t="shared" si="1956"/>
        <v>69</v>
      </c>
      <c r="C30044" s="815">
        <f t="shared" si="1957"/>
        <v>297</v>
      </c>
      <c r="D30044" s="815">
        <f t="shared" si="1958"/>
        <v>277</v>
      </c>
      <c r="E30044" s="815">
        <v>2042</v>
      </c>
    </row>
    <row r="30045" spans="1:5">
      <c r="A30045" s="816">
        <f t="shared" si="1955"/>
        <v>51936</v>
      </c>
      <c r="B30045" s="815">
        <f t="shared" si="1956"/>
        <v>70</v>
      </c>
      <c r="C30045" s="815">
        <f t="shared" si="1957"/>
        <v>296</v>
      </c>
      <c r="D30045" s="815">
        <f t="shared" si="1958"/>
        <v>276</v>
      </c>
      <c r="E30045" s="815">
        <v>2042</v>
      </c>
    </row>
    <row r="30046" spans="1:5">
      <c r="A30046" s="816">
        <f t="shared" si="1955"/>
        <v>51937</v>
      </c>
      <c r="B30046" s="815">
        <f t="shared" si="1956"/>
        <v>71</v>
      </c>
      <c r="C30046" s="815">
        <f t="shared" si="1957"/>
        <v>295</v>
      </c>
      <c r="D30046" s="815">
        <f t="shared" si="1958"/>
        <v>275</v>
      </c>
      <c r="E30046" s="815">
        <v>2042</v>
      </c>
    </row>
    <row r="30047" spans="1:5">
      <c r="A30047" s="816">
        <f t="shared" si="1955"/>
        <v>51938</v>
      </c>
      <c r="B30047" s="815">
        <f t="shared" si="1956"/>
        <v>72</v>
      </c>
      <c r="C30047" s="815">
        <f t="shared" si="1957"/>
        <v>294</v>
      </c>
      <c r="D30047" s="815">
        <f t="shared" si="1958"/>
        <v>274</v>
      </c>
      <c r="E30047" s="815">
        <v>2042</v>
      </c>
    </row>
    <row r="30048" spans="1:5">
      <c r="A30048" s="816">
        <f t="shared" si="1955"/>
        <v>51939</v>
      </c>
      <c r="B30048" s="815">
        <f t="shared" si="1956"/>
        <v>73</v>
      </c>
      <c r="C30048" s="815">
        <f t="shared" si="1957"/>
        <v>293</v>
      </c>
      <c r="D30048" s="815">
        <f t="shared" si="1958"/>
        <v>273</v>
      </c>
      <c r="E30048" s="815">
        <v>2042</v>
      </c>
    </row>
    <row r="30049" spans="1:5">
      <c r="A30049" s="816">
        <f t="shared" si="1955"/>
        <v>51940</v>
      </c>
      <c r="B30049" s="815">
        <f t="shared" si="1956"/>
        <v>74</v>
      </c>
      <c r="C30049" s="815">
        <f t="shared" si="1957"/>
        <v>292</v>
      </c>
      <c r="D30049" s="815">
        <f t="shared" si="1958"/>
        <v>272</v>
      </c>
      <c r="E30049" s="815">
        <v>2042</v>
      </c>
    </row>
    <row r="30050" spans="1:5">
      <c r="A30050" s="816">
        <f t="shared" si="1955"/>
        <v>51941</v>
      </c>
      <c r="B30050" s="815">
        <f t="shared" si="1956"/>
        <v>75</v>
      </c>
      <c r="C30050" s="815">
        <f t="shared" si="1957"/>
        <v>291</v>
      </c>
      <c r="D30050" s="815">
        <f t="shared" si="1958"/>
        <v>271</v>
      </c>
      <c r="E30050" s="815">
        <v>2042</v>
      </c>
    </row>
    <row r="30051" spans="1:5">
      <c r="A30051" s="816">
        <f t="shared" si="1955"/>
        <v>51942</v>
      </c>
      <c r="B30051" s="815">
        <f t="shared" si="1956"/>
        <v>76</v>
      </c>
      <c r="C30051" s="815">
        <f t="shared" si="1957"/>
        <v>290</v>
      </c>
      <c r="D30051" s="815">
        <f t="shared" si="1958"/>
        <v>270</v>
      </c>
      <c r="E30051" s="815">
        <v>2042</v>
      </c>
    </row>
    <row r="30052" spans="1:5">
      <c r="A30052" s="816">
        <f t="shared" si="1955"/>
        <v>51943</v>
      </c>
      <c r="B30052" s="815">
        <f t="shared" si="1956"/>
        <v>77</v>
      </c>
      <c r="C30052" s="815">
        <f t="shared" si="1957"/>
        <v>289</v>
      </c>
      <c r="D30052" s="815">
        <f t="shared" si="1958"/>
        <v>269</v>
      </c>
      <c r="E30052" s="815">
        <v>2042</v>
      </c>
    </row>
    <row r="30053" spans="1:5">
      <c r="A30053" s="816">
        <f t="shared" si="1955"/>
        <v>51944</v>
      </c>
      <c r="B30053" s="815">
        <f t="shared" si="1956"/>
        <v>78</v>
      </c>
      <c r="C30053" s="815">
        <f t="shared" si="1957"/>
        <v>288</v>
      </c>
      <c r="D30053" s="815">
        <f t="shared" si="1958"/>
        <v>268</v>
      </c>
      <c r="E30053" s="815">
        <v>2042</v>
      </c>
    </row>
    <row r="30054" spans="1:5">
      <c r="A30054" s="816">
        <f t="shared" si="1955"/>
        <v>51945</v>
      </c>
      <c r="B30054" s="815">
        <f t="shared" si="1956"/>
        <v>79</v>
      </c>
      <c r="C30054" s="815">
        <f t="shared" si="1957"/>
        <v>287</v>
      </c>
      <c r="D30054" s="815">
        <f t="shared" si="1958"/>
        <v>267</v>
      </c>
      <c r="E30054" s="815">
        <v>2042</v>
      </c>
    </row>
    <row r="30055" spans="1:5">
      <c r="A30055" s="816">
        <f t="shared" si="1955"/>
        <v>51946</v>
      </c>
      <c r="B30055" s="815">
        <f t="shared" si="1956"/>
        <v>80</v>
      </c>
      <c r="C30055" s="815">
        <f t="shared" si="1957"/>
        <v>286</v>
      </c>
      <c r="D30055" s="815">
        <f t="shared" si="1958"/>
        <v>266</v>
      </c>
      <c r="E30055" s="815">
        <v>2042</v>
      </c>
    </row>
    <row r="30056" spans="1:5">
      <c r="A30056" s="816">
        <f t="shared" si="1955"/>
        <v>51947</v>
      </c>
      <c r="B30056" s="815">
        <f t="shared" si="1956"/>
        <v>81</v>
      </c>
      <c r="C30056" s="815">
        <f t="shared" si="1957"/>
        <v>285</v>
      </c>
      <c r="D30056" s="815">
        <f t="shared" si="1958"/>
        <v>265</v>
      </c>
      <c r="E30056" s="815">
        <v>2042</v>
      </c>
    </row>
    <row r="30057" spans="1:5">
      <c r="A30057" s="816">
        <f t="shared" si="1955"/>
        <v>51948</v>
      </c>
      <c r="B30057" s="815">
        <f t="shared" si="1956"/>
        <v>82</v>
      </c>
      <c r="C30057" s="815">
        <f t="shared" si="1957"/>
        <v>284</v>
      </c>
      <c r="D30057" s="815">
        <f t="shared" si="1958"/>
        <v>264</v>
      </c>
      <c r="E30057" s="815">
        <v>2042</v>
      </c>
    </row>
    <row r="30058" spans="1:5">
      <c r="A30058" s="816">
        <f t="shared" si="1955"/>
        <v>51949</v>
      </c>
      <c r="B30058" s="815">
        <f t="shared" si="1956"/>
        <v>83</v>
      </c>
      <c r="C30058" s="815">
        <f t="shared" si="1957"/>
        <v>283</v>
      </c>
      <c r="D30058" s="815">
        <f t="shared" si="1958"/>
        <v>263</v>
      </c>
      <c r="E30058" s="815">
        <v>2042</v>
      </c>
    </row>
    <row r="30059" spans="1:5">
      <c r="A30059" s="816">
        <f t="shared" si="1955"/>
        <v>51950</v>
      </c>
      <c r="B30059" s="815">
        <f t="shared" si="1956"/>
        <v>84</v>
      </c>
      <c r="C30059" s="815">
        <f t="shared" si="1957"/>
        <v>282</v>
      </c>
      <c r="D30059" s="815">
        <f t="shared" si="1958"/>
        <v>262</v>
      </c>
      <c r="E30059" s="815">
        <v>2042</v>
      </c>
    </row>
    <row r="30060" spans="1:5">
      <c r="A30060" s="816">
        <f t="shared" si="1955"/>
        <v>51951</v>
      </c>
      <c r="B30060" s="815">
        <f t="shared" si="1956"/>
        <v>85</v>
      </c>
      <c r="C30060" s="815">
        <f t="shared" si="1957"/>
        <v>281</v>
      </c>
      <c r="D30060" s="815">
        <f t="shared" si="1958"/>
        <v>261</v>
      </c>
      <c r="E30060" s="815">
        <v>2042</v>
      </c>
    </row>
    <row r="30061" spans="1:5">
      <c r="A30061" s="816">
        <f t="shared" si="1955"/>
        <v>51952</v>
      </c>
      <c r="B30061" s="815">
        <f t="shared" si="1956"/>
        <v>86</v>
      </c>
      <c r="C30061" s="815">
        <f t="shared" si="1957"/>
        <v>280</v>
      </c>
      <c r="D30061" s="815">
        <f t="shared" si="1958"/>
        <v>260</v>
      </c>
      <c r="E30061" s="815">
        <v>2042</v>
      </c>
    </row>
    <row r="30062" spans="1:5">
      <c r="A30062" s="816">
        <f t="shared" si="1955"/>
        <v>51953</v>
      </c>
      <c r="B30062" s="815">
        <f t="shared" si="1956"/>
        <v>87</v>
      </c>
      <c r="C30062" s="815">
        <f t="shared" si="1957"/>
        <v>279</v>
      </c>
      <c r="D30062" s="815">
        <f t="shared" si="1958"/>
        <v>259</v>
      </c>
      <c r="E30062" s="815">
        <v>2042</v>
      </c>
    </row>
    <row r="30063" spans="1:5">
      <c r="A30063" s="816">
        <f t="shared" si="1955"/>
        <v>51954</v>
      </c>
      <c r="B30063" s="815">
        <f t="shared" si="1956"/>
        <v>88</v>
      </c>
      <c r="C30063" s="815">
        <f t="shared" si="1957"/>
        <v>278</v>
      </c>
      <c r="D30063" s="815">
        <f t="shared" si="1958"/>
        <v>258</v>
      </c>
      <c r="E30063" s="815">
        <v>2042</v>
      </c>
    </row>
    <row r="30064" spans="1:5">
      <c r="A30064" s="816">
        <f t="shared" si="1955"/>
        <v>51955</v>
      </c>
      <c r="B30064" s="815">
        <f t="shared" si="1956"/>
        <v>89</v>
      </c>
      <c r="C30064" s="815">
        <f t="shared" si="1957"/>
        <v>277</v>
      </c>
      <c r="D30064" s="815">
        <f t="shared" si="1958"/>
        <v>257</v>
      </c>
      <c r="E30064" s="815">
        <v>2042</v>
      </c>
    </row>
    <row r="30065" spans="1:5">
      <c r="A30065" s="816">
        <f t="shared" si="1955"/>
        <v>51956</v>
      </c>
      <c r="B30065" s="815">
        <f t="shared" si="1956"/>
        <v>90</v>
      </c>
      <c r="C30065" s="815">
        <f t="shared" si="1957"/>
        <v>276</v>
      </c>
      <c r="D30065" s="815">
        <f t="shared" si="1958"/>
        <v>256</v>
      </c>
      <c r="E30065" s="815">
        <v>2042</v>
      </c>
    </row>
    <row r="30066" spans="1:5">
      <c r="A30066" s="816">
        <f t="shared" si="1955"/>
        <v>51957</v>
      </c>
      <c r="B30066" s="815">
        <f t="shared" si="1956"/>
        <v>91</v>
      </c>
      <c r="C30066" s="815">
        <f t="shared" si="1957"/>
        <v>275</v>
      </c>
      <c r="D30066" s="815">
        <f t="shared" si="1958"/>
        <v>255</v>
      </c>
      <c r="E30066" s="815">
        <v>2042</v>
      </c>
    </row>
    <row r="30067" spans="1:5">
      <c r="A30067" s="816">
        <f t="shared" ref="A30067:A30130" si="1959">A30066+1</f>
        <v>51958</v>
      </c>
      <c r="B30067" s="815">
        <f t="shared" si="1956"/>
        <v>92</v>
      </c>
      <c r="C30067" s="815">
        <f t="shared" si="1957"/>
        <v>274</v>
      </c>
      <c r="D30067" s="815">
        <f t="shared" si="1958"/>
        <v>254</v>
      </c>
      <c r="E30067" s="815">
        <v>2042</v>
      </c>
    </row>
    <row r="30068" spans="1:5">
      <c r="A30068" s="816">
        <f t="shared" si="1959"/>
        <v>51959</v>
      </c>
      <c r="B30068" s="815">
        <f t="shared" si="1956"/>
        <v>93</v>
      </c>
      <c r="C30068" s="815">
        <f t="shared" si="1957"/>
        <v>273</v>
      </c>
      <c r="D30068" s="815">
        <f t="shared" si="1958"/>
        <v>253</v>
      </c>
      <c r="E30068" s="815">
        <v>2042</v>
      </c>
    </row>
    <row r="30069" spans="1:5">
      <c r="A30069" s="816">
        <f t="shared" si="1959"/>
        <v>51960</v>
      </c>
      <c r="B30069" s="815">
        <f t="shared" si="1956"/>
        <v>94</v>
      </c>
      <c r="C30069" s="815">
        <f t="shared" si="1957"/>
        <v>272</v>
      </c>
      <c r="D30069" s="815">
        <f t="shared" si="1958"/>
        <v>252</v>
      </c>
      <c r="E30069" s="815">
        <v>2042</v>
      </c>
    </row>
    <row r="30070" spans="1:5">
      <c r="A30070" s="816">
        <f t="shared" si="1959"/>
        <v>51961</v>
      </c>
      <c r="B30070" s="815">
        <f t="shared" si="1956"/>
        <v>95</v>
      </c>
      <c r="C30070" s="815">
        <f t="shared" si="1957"/>
        <v>271</v>
      </c>
      <c r="D30070" s="815">
        <f t="shared" si="1958"/>
        <v>251</v>
      </c>
      <c r="E30070" s="815">
        <v>2042</v>
      </c>
    </row>
    <row r="30071" spans="1:5">
      <c r="A30071" s="816">
        <f t="shared" si="1959"/>
        <v>51962</v>
      </c>
      <c r="B30071" s="815">
        <f t="shared" si="1956"/>
        <v>96</v>
      </c>
      <c r="C30071" s="815">
        <f t="shared" si="1957"/>
        <v>270</v>
      </c>
      <c r="D30071" s="815">
        <f t="shared" si="1958"/>
        <v>250</v>
      </c>
      <c r="E30071" s="815">
        <v>2042</v>
      </c>
    </row>
    <row r="30072" spans="1:5">
      <c r="A30072" s="816">
        <f t="shared" si="1959"/>
        <v>51963</v>
      </c>
      <c r="B30072" s="815">
        <f t="shared" si="1956"/>
        <v>97</v>
      </c>
      <c r="C30072" s="815">
        <f t="shared" si="1957"/>
        <v>269</v>
      </c>
      <c r="D30072" s="815">
        <f t="shared" si="1958"/>
        <v>249</v>
      </c>
      <c r="E30072" s="815">
        <v>2042</v>
      </c>
    </row>
    <row r="30073" spans="1:5">
      <c r="A30073" s="816">
        <f t="shared" si="1959"/>
        <v>51964</v>
      </c>
      <c r="B30073" s="815">
        <f t="shared" si="1956"/>
        <v>98</v>
      </c>
      <c r="C30073" s="815">
        <f t="shared" si="1957"/>
        <v>268</v>
      </c>
      <c r="D30073" s="815">
        <f t="shared" si="1958"/>
        <v>248</v>
      </c>
      <c r="E30073" s="815">
        <v>2042</v>
      </c>
    </row>
    <row r="30074" spans="1:5">
      <c r="A30074" s="816">
        <f t="shared" si="1959"/>
        <v>51965</v>
      </c>
      <c r="B30074" s="815">
        <f t="shared" si="1956"/>
        <v>99</v>
      </c>
      <c r="C30074" s="815">
        <f t="shared" si="1957"/>
        <v>267</v>
      </c>
      <c r="D30074" s="815">
        <f t="shared" si="1958"/>
        <v>247</v>
      </c>
      <c r="E30074" s="815">
        <v>2042</v>
      </c>
    </row>
    <row r="30075" spans="1:5">
      <c r="A30075" s="816">
        <f t="shared" si="1959"/>
        <v>51966</v>
      </c>
      <c r="B30075" s="815">
        <f t="shared" si="1956"/>
        <v>100</v>
      </c>
      <c r="C30075" s="815">
        <f t="shared" si="1957"/>
        <v>266</v>
      </c>
      <c r="D30075" s="815">
        <f t="shared" si="1958"/>
        <v>246</v>
      </c>
      <c r="E30075" s="815">
        <v>2042</v>
      </c>
    </row>
    <row r="30076" spans="1:5">
      <c r="A30076" s="816">
        <f t="shared" si="1959"/>
        <v>51967</v>
      </c>
      <c r="B30076" s="815">
        <f t="shared" si="1956"/>
        <v>101</v>
      </c>
      <c r="C30076" s="815">
        <f t="shared" si="1957"/>
        <v>265</v>
      </c>
      <c r="D30076" s="815">
        <f t="shared" si="1958"/>
        <v>245</v>
      </c>
      <c r="E30076" s="815">
        <v>2042</v>
      </c>
    </row>
    <row r="30077" spans="1:5">
      <c r="A30077" s="816">
        <f t="shared" si="1959"/>
        <v>51968</v>
      </c>
      <c r="B30077" s="815">
        <f t="shared" si="1956"/>
        <v>102</v>
      </c>
      <c r="C30077" s="815">
        <f t="shared" si="1957"/>
        <v>264</v>
      </c>
      <c r="D30077" s="815">
        <f t="shared" si="1958"/>
        <v>244</v>
      </c>
      <c r="E30077" s="815">
        <v>2042</v>
      </c>
    </row>
    <row r="30078" spans="1:5">
      <c r="A30078" s="816">
        <f t="shared" si="1959"/>
        <v>51969</v>
      </c>
      <c r="B30078" s="815">
        <f t="shared" si="1956"/>
        <v>103</v>
      </c>
      <c r="C30078" s="815">
        <f t="shared" si="1957"/>
        <v>263</v>
      </c>
      <c r="D30078" s="815">
        <f t="shared" si="1958"/>
        <v>243</v>
      </c>
      <c r="E30078" s="815">
        <v>2042</v>
      </c>
    </row>
    <row r="30079" spans="1:5">
      <c r="A30079" s="816">
        <f t="shared" si="1959"/>
        <v>51970</v>
      </c>
      <c r="B30079" s="815">
        <f t="shared" si="1956"/>
        <v>104</v>
      </c>
      <c r="C30079" s="815">
        <f t="shared" si="1957"/>
        <v>262</v>
      </c>
      <c r="D30079" s="815">
        <f t="shared" si="1958"/>
        <v>242</v>
      </c>
      <c r="E30079" s="815">
        <v>2042</v>
      </c>
    </row>
    <row r="30080" spans="1:5">
      <c r="A30080" s="816">
        <f t="shared" si="1959"/>
        <v>51971</v>
      </c>
      <c r="B30080" s="815">
        <f t="shared" si="1956"/>
        <v>105</v>
      </c>
      <c r="C30080" s="815">
        <f t="shared" si="1957"/>
        <v>261</v>
      </c>
      <c r="D30080" s="815">
        <f t="shared" si="1958"/>
        <v>241</v>
      </c>
      <c r="E30080" s="815">
        <v>2042</v>
      </c>
    </row>
    <row r="30081" spans="1:5">
      <c r="A30081" s="816">
        <f t="shared" si="1959"/>
        <v>51972</v>
      </c>
      <c r="B30081" s="815">
        <f t="shared" si="1956"/>
        <v>106</v>
      </c>
      <c r="C30081" s="815">
        <f t="shared" si="1957"/>
        <v>260</v>
      </c>
      <c r="D30081" s="815">
        <f t="shared" si="1958"/>
        <v>240</v>
      </c>
      <c r="E30081" s="815">
        <v>2042</v>
      </c>
    </row>
    <row r="30082" spans="1:5">
      <c r="A30082" s="816">
        <f t="shared" si="1959"/>
        <v>51973</v>
      </c>
      <c r="B30082" s="815">
        <f t="shared" si="1956"/>
        <v>107</v>
      </c>
      <c r="C30082" s="815">
        <f t="shared" si="1957"/>
        <v>259</v>
      </c>
      <c r="D30082" s="815">
        <f t="shared" si="1958"/>
        <v>239</v>
      </c>
      <c r="E30082" s="815">
        <v>2042</v>
      </c>
    </row>
    <row r="30083" spans="1:5">
      <c r="A30083" s="816">
        <f t="shared" si="1959"/>
        <v>51974</v>
      </c>
      <c r="B30083" s="815">
        <f t="shared" si="1956"/>
        <v>108</v>
      </c>
      <c r="C30083" s="815">
        <f t="shared" si="1957"/>
        <v>258</v>
      </c>
      <c r="D30083" s="815">
        <f t="shared" si="1958"/>
        <v>238</v>
      </c>
      <c r="E30083" s="815">
        <v>2042</v>
      </c>
    </row>
    <row r="30084" spans="1:5">
      <c r="A30084" s="816">
        <f t="shared" si="1959"/>
        <v>51975</v>
      </c>
      <c r="B30084" s="815">
        <f t="shared" si="1956"/>
        <v>109</v>
      </c>
      <c r="C30084" s="815">
        <f t="shared" si="1957"/>
        <v>257</v>
      </c>
      <c r="D30084" s="815">
        <f t="shared" si="1958"/>
        <v>237</v>
      </c>
      <c r="E30084" s="815">
        <v>2042</v>
      </c>
    </row>
    <row r="30085" spans="1:5">
      <c r="A30085" s="816">
        <f t="shared" si="1959"/>
        <v>51976</v>
      </c>
      <c r="B30085" s="815">
        <f t="shared" ref="B30085:B30148" si="1960">B30084+1</f>
        <v>110</v>
      </c>
      <c r="C30085" s="815">
        <f t="shared" ref="C30085:C30148" si="1961">C30084-1</f>
        <v>256</v>
      </c>
      <c r="D30085" s="815">
        <f t="shared" ref="D30085:D30148" si="1962">D30084-1</f>
        <v>236</v>
      </c>
      <c r="E30085" s="815">
        <v>2042</v>
      </c>
    </row>
    <row r="30086" spans="1:5">
      <c r="A30086" s="816">
        <f t="shared" si="1959"/>
        <v>51977</v>
      </c>
      <c r="B30086" s="815">
        <f t="shared" si="1960"/>
        <v>111</v>
      </c>
      <c r="C30086" s="815">
        <f t="shared" si="1961"/>
        <v>255</v>
      </c>
      <c r="D30086" s="815">
        <f t="shared" si="1962"/>
        <v>235</v>
      </c>
      <c r="E30086" s="815">
        <v>2042</v>
      </c>
    </row>
    <row r="30087" spans="1:5">
      <c r="A30087" s="816">
        <f t="shared" si="1959"/>
        <v>51978</v>
      </c>
      <c r="B30087" s="815">
        <f t="shared" si="1960"/>
        <v>112</v>
      </c>
      <c r="C30087" s="815">
        <f t="shared" si="1961"/>
        <v>254</v>
      </c>
      <c r="D30087" s="815">
        <f t="shared" si="1962"/>
        <v>234</v>
      </c>
      <c r="E30087" s="815">
        <v>2042</v>
      </c>
    </row>
    <row r="30088" spans="1:5">
      <c r="A30088" s="816">
        <f t="shared" si="1959"/>
        <v>51979</v>
      </c>
      <c r="B30088" s="815">
        <f t="shared" si="1960"/>
        <v>113</v>
      </c>
      <c r="C30088" s="815">
        <f t="shared" si="1961"/>
        <v>253</v>
      </c>
      <c r="D30088" s="815">
        <f t="shared" si="1962"/>
        <v>233</v>
      </c>
      <c r="E30088" s="815">
        <v>2042</v>
      </c>
    </row>
    <row r="30089" spans="1:5">
      <c r="A30089" s="816">
        <f t="shared" si="1959"/>
        <v>51980</v>
      </c>
      <c r="B30089" s="815">
        <f t="shared" si="1960"/>
        <v>114</v>
      </c>
      <c r="C30089" s="815">
        <f t="shared" si="1961"/>
        <v>252</v>
      </c>
      <c r="D30089" s="815">
        <f t="shared" si="1962"/>
        <v>232</v>
      </c>
      <c r="E30089" s="815">
        <v>2042</v>
      </c>
    </row>
    <row r="30090" spans="1:5">
      <c r="A30090" s="816">
        <f t="shared" si="1959"/>
        <v>51981</v>
      </c>
      <c r="B30090" s="815">
        <f t="shared" si="1960"/>
        <v>115</v>
      </c>
      <c r="C30090" s="815">
        <f t="shared" si="1961"/>
        <v>251</v>
      </c>
      <c r="D30090" s="815">
        <f t="shared" si="1962"/>
        <v>231</v>
      </c>
      <c r="E30090" s="815">
        <v>2042</v>
      </c>
    </row>
    <row r="30091" spans="1:5">
      <c r="A30091" s="816">
        <f t="shared" si="1959"/>
        <v>51982</v>
      </c>
      <c r="B30091" s="815">
        <f t="shared" si="1960"/>
        <v>116</v>
      </c>
      <c r="C30091" s="815">
        <f t="shared" si="1961"/>
        <v>250</v>
      </c>
      <c r="D30091" s="815">
        <f t="shared" si="1962"/>
        <v>230</v>
      </c>
      <c r="E30091" s="815">
        <v>2042</v>
      </c>
    </row>
    <row r="30092" spans="1:5">
      <c r="A30092" s="816">
        <f t="shared" si="1959"/>
        <v>51983</v>
      </c>
      <c r="B30092" s="815">
        <f t="shared" si="1960"/>
        <v>117</v>
      </c>
      <c r="C30092" s="815">
        <f t="shared" si="1961"/>
        <v>249</v>
      </c>
      <c r="D30092" s="815">
        <f t="shared" si="1962"/>
        <v>229</v>
      </c>
      <c r="E30092" s="815">
        <v>2042</v>
      </c>
    </row>
    <row r="30093" spans="1:5">
      <c r="A30093" s="816">
        <f t="shared" si="1959"/>
        <v>51984</v>
      </c>
      <c r="B30093" s="815">
        <f t="shared" si="1960"/>
        <v>118</v>
      </c>
      <c r="C30093" s="815">
        <f t="shared" si="1961"/>
        <v>248</v>
      </c>
      <c r="D30093" s="815">
        <f t="shared" si="1962"/>
        <v>228</v>
      </c>
      <c r="E30093" s="815">
        <v>2042</v>
      </c>
    </row>
    <row r="30094" spans="1:5">
      <c r="A30094" s="816">
        <f t="shared" si="1959"/>
        <v>51985</v>
      </c>
      <c r="B30094" s="815">
        <f t="shared" si="1960"/>
        <v>119</v>
      </c>
      <c r="C30094" s="815">
        <f t="shared" si="1961"/>
        <v>247</v>
      </c>
      <c r="D30094" s="815">
        <f t="shared" si="1962"/>
        <v>227</v>
      </c>
      <c r="E30094" s="815">
        <v>2042</v>
      </c>
    </row>
    <row r="30095" spans="1:5">
      <c r="A30095" s="816">
        <f t="shared" si="1959"/>
        <v>51986</v>
      </c>
      <c r="B30095" s="815">
        <f t="shared" si="1960"/>
        <v>120</v>
      </c>
      <c r="C30095" s="815">
        <f t="shared" si="1961"/>
        <v>246</v>
      </c>
      <c r="D30095" s="815">
        <f t="shared" si="1962"/>
        <v>226</v>
      </c>
      <c r="E30095" s="815">
        <v>2042</v>
      </c>
    </row>
    <row r="30096" spans="1:5">
      <c r="A30096" s="816">
        <f t="shared" si="1959"/>
        <v>51987</v>
      </c>
      <c r="B30096" s="815">
        <f t="shared" si="1960"/>
        <v>121</v>
      </c>
      <c r="C30096" s="815">
        <f t="shared" si="1961"/>
        <v>245</v>
      </c>
      <c r="D30096" s="815">
        <f t="shared" si="1962"/>
        <v>225</v>
      </c>
      <c r="E30096" s="815">
        <v>2042</v>
      </c>
    </row>
    <row r="30097" spans="1:5">
      <c r="A30097" s="816">
        <f t="shared" si="1959"/>
        <v>51988</v>
      </c>
      <c r="B30097" s="815">
        <f t="shared" si="1960"/>
        <v>122</v>
      </c>
      <c r="C30097" s="815">
        <f t="shared" si="1961"/>
        <v>244</v>
      </c>
      <c r="D30097" s="815">
        <f t="shared" si="1962"/>
        <v>224</v>
      </c>
      <c r="E30097" s="815">
        <v>2042</v>
      </c>
    </row>
    <row r="30098" spans="1:5">
      <c r="A30098" s="816">
        <f t="shared" si="1959"/>
        <v>51989</v>
      </c>
      <c r="B30098" s="815">
        <f t="shared" si="1960"/>
        <v>123</v>
      </c>
      <c r="C30098" s="815">
        <f t="shared" si="1961"/>
        <v>243</v>
      </c>
      <c r="D30098" s="815">
        <f t="shared" si="1962"/>
        <v>223</v>
      </c>
      <c r="E30098" s="815">
        <v>2042</v>
      </c>
    </row>
    <row r="30099" spans="1:5">
      <c r="A30099" s="816">
        <f t="shared" si="1959"/>
        <v>51990</v>
      </c>
      <c r="B30099" s="815">
        <f t="shared" si="1960"/>
        <v>124</v>
      </c>
      <c r="C30099" s="815">
        <f t="shared" si="1961"/>
        <v>242</v>
      </c>
      <c r="D30099" s="815">
        <f t="shared" si="1962"/>
        <v>222</v>
      </c>
      <c r="E30099" s="815">
        <v>2042</v>
      </c>
    </row>
    <row r="30100" spans="1:5">
      <c r="A30100" s="816">
        <f t="shared" si="1959"/>
        <v>51991</v>
      </c>
      <c r="B30100" s="815">
        <f t="shared" si="1960"/>
        <v>125</v>
      </c>
      <c r="C30100" s="815">
        <f t="shared" si="1961"/>
        <v>241</v>
      </c>
      <c r="D30100" s="815">
        <f t="shared" si="1962"/>
        <v>221</v>
      </c>
      <c r="E30100" s="815">
        <v>2042</v>
      </c>
    </row>
    <row r="30101" spans="1:5">
      <c r="A30101" s="816">
        <f t="shared" si="1959"/>
        <v>51992</v>
      </c>
      <c r="B30101" s="815">
        <f t="shared" si="1960"/>
        <v>126</v>
      </c>
      <c r="C30101" s="815">
        <f t="shared" si="1961"/>
        <v>240</v>
      </c>
      <c r="D30101" s="815">
        <f t="shared" si="1962"/>
        <v>220</v>
      </c>
      <c r="E30101" s="815">
        <v>2042</v>
      </c>
    </row>
    <row r="30102" spans="1:5">
      <c r="A30102" s="816">
        <f t="shared" si="1959"/>
        <v>51993</v>
      </c>
      <c r="B30102" s="815">
        <f t="shared" si="1960"/>
        <v>127</v>
      </c>
      <c r="C30102" s="815">
        <f t="shared" si="1961"/>
        <v>239</v>
      </c>
      <c r="D30102" s="815">
        <f t="shared" si="1962"/>
        <v>219</v>
      </c>
      <c r="E30102" s="815">
        <v>2042</v>
      </c>
    </row>
    <row r="30103" spans="1:5">
      <c r="A30103" s="816">
        <f t="shared" si="1959"/>
        <v>51994</v>
      </c>
      <c r="B30103" s="815">
        <f t="shared" si="1960"/>
        <v>128</v>
      </c>
      <c r="C30103" s="815">
        <f t="shared" si="1961"/>
        <v>238</v>
      </c>
      <c r="D30103" s="815">
        <f t="shared" si="1962"/>
        <v>218</v>
      </c>
      <c r="E30103" s="815">
        <v>2042</v>
      </c>
    </row>
    <row r="30104" spans="1:5">
      <c r="A30104" s="816">
        <f t="shared" si="1959"/>
        <v>51995</v>
      </c>
      <c r="B30104" s="815">
        <f t="shared" si="1960"/>
        <v>129</v>
      </c>
      <c r="C30104" s="815">
        <f t="shared" si="1961"/>
        <v>237</v>
      </c>
      <c r="D30104" s="815">
        <f t="shared" si="1962"/>
        <v>217</v>
      </c>
      <c r="E30104" s="815">
        <v>2042</v>
      </c>
    </row>
    <row r="30105" spans="1:5">
      <c r="A30105" s="816">
        <f t="shared" si="1959"/>
        <v>51996</v>
      </c>
      <c r="B30105" s="815">
        <f t="shared" si="1960"/>
        <v>130</v>
      </c>
      <c r="C30105" s="815">
        <f t="shared" si="1961"/>
        <v>236</v>
      </c>
      <c r="D30105" s="815">
        <f t="shared" si="1962"/>
        <v>216</v>
      </c>
      <c r="E30105" s="815">
        <v>2042</v>
      </c>
    </row>
    <row r="30106" spans="1:5">
      <c r="A30106" s="816">
        <f t="shared" si="1959"/>
        <v>51997</v>
      </c>
      <c r="B30106" s="815">
        <f t="shared" si="1960"/>
        <v>131</v>
      </c>
      <c r="C30106" s="815">
        <f t="shared" si="1961"/>
        <v>235</v>
      </c>
      <c r="D30106" s="815">
        <f t="shared" si="1962"/>
        <v>215</v>
      </c>
      <c r="E30106" s="815">
        <v>2042</v>
      </c>
    </row>
    <row r="30107" spans="1:5">
      <c r="A30107" s="816">
        <f t="shared" si="1959"/>
        <v>51998</v>
      </c>
      <c r="B30107" s="815">
        <f t="shared" si="1960"/>
        <v>132</v>
      </c>
      <c r="C30107" s="815">
        <f t="shared" si="1961"/>
        <v>234</v>
      </c>
      <c r="D30107" s="815">
        <f t="shared" si="1962"/>
        <v>214</v>
      </c>
      <c r="E30107" s="815">
        <v>2042</v>
      </c>
    </row>
    <row r="30108" spans="1:5">
      <c r="A30108" s="816">
        <f t="shared" si="1959"/>
        <v>51999</v>
      </c>
      <c r="B30108" s="815">
        <f t="shared" si="1960"/>
        <v>133</v>
      </c>
      <c r="C30108" s="815">
        <f t="shared" si="1961"/>
        <v>233</v>
      </c>
      <c r="D30108" s="815">
        <f t="shared" si="1962"/>
        <v>213</v>
      </c>
      <c r="E30108" s="815">
        <v>2042</v>
      </c>
    </row>
    <row r="30109" spans="1:5">
      <c r="A30109" s="816">
        <f t="shared" si="1959"/>
        <v>52000</v>
      </c>
      <c r="B30109" s="815">
        <f t="shared" si="1960"/>
        <v>134</v>
      </c>
      <c r="C30109" s="815">
        <f t="shared" si="1961"/>
        <v>232</v>
      </c>
      <c r="D30109" s="815">
        <f t="shared" si="1962"/>
        <v>212</v>
      </c>
      <c r="E30109" s="815">
        <v>2042</v>
      </c>
    </row>
    <row r="30110" spans="1:5">
      <c r="A30110" s="816">
        <f t="shared" si="1959"/>
        <v>52001</v>
      </c>
      <c r="B30110" s="815">
        <f t="shared" si="1960"/>
        <v>135</v>
      </c>
      <c r="C30110" s="815">
        <f t="shared" si="1961"/>
        <v>231</v>
      </c>
      <c r="D30110" s="815">
        <f t="shared" si="1962"/>
        <v>211</v>
      </c>
      <c r="E30110" s="815">
        <v>2042</v>
      </c>
    </row>
    <row r="30111" spans="1:5">
      <c r="A30111" s="816">
        <f t="shared" si="1959"/>
        <v>52002</v>
      </c>
      <c r="B30111" s="815">
        <f t="shared" si="1960"/>
        <v>136</v>
      </c>
      <c r="C30111" s="815">
        <f t="shared" si="1961"/>
        <v>230</v>
      </c>
      <c r="D30111" s="815">
        <f t="shared" si="1962"/>
        <v>210</v>
      </c>
      <c r="E30111" s="815">
        <v>2042</v>
      </c>
    </row>
    <row r="30112" spans="1:5">
      <c r="A30112" s="816">
        <f t="shared" si="1959"/>
        <v>52003</v>
      </c>
      <c r="B30112" s="815">
        <f t="shared" si="1960"/>
        <v>137</v>
      </c>
      <c r="C30112" s="815">
        <f t="shared" si="1961"/>
        <v>229</v>
      </c>
      <c r="D30112" s="815">
        <f t="shared" si="1962"/>
        <v>209</v>
      </c>
      <c r="E30112" s="815">
        <v>2042</v>
      </c>
    </row>
    <row r="30113" spans="1:5">
      <c r="A30113" s="816">
        <f t="shared" si="1959"/>
        <v>52004</v>
      </c>
      <c r="B30113" s="815">
        <f t="shared" si="1960"/>
        <v>138</v>
      </c>
      <c r="C30113" s="815">
        <f t="shared" si="1961"/>
        <v>228</v>
      </c>
      <c r="D30113" s="815">
        <f t="shared" si="1962"/>
        <v>208</v>
      </c>
      <c r="E30113" s="815">
        <v>2042</v>
      </c>
    </row>
    <row r="30114" spans="1:5">
      <c r="A30114" s="816">
        <f t="shared" si="1959"/>
        <v>52005</v>
      </c>
      <c r="B30114" s="815">
        <f t="shared" si="1960"/>
        <v>139</v>
      </c>
      <c r="C30114" s="815">
        <f t="shared" si="1961"/>
        <v>227</v>
      </c>
      <c r="D30114" s="815">
        <f t="shared" si="1962"/>
        <v>207</v>
      </c>
      <c r="E30114" s="815">
        <v>2042</v>
      </c>
    </row>
    <row r="30115" spans="1:5">
      <c r="A30115" s="816">
        <f t="shared" si="1959"/>
        <v>52006</v>
      </c>
      <c r="B30115" s="815">
        <f t="shared" si="1960"/>
        <v>140</v>
      </c>
      <c r="C30115" s="815">
        <f t="shared" si="1961"/>
        <v>226</v>
      </c>
      <c r="D30115" s="815">
        <f t="shared" si="1962"/>
        <v>206</v>
      </c>
      <c r="E30115" s="815">
        <v>2042</v>
      </c>
    </row>
    <row r="30116" spans="1:5">
      <c r="A30116" s="816">
        <f t="shared" si="1959"/>
        <v>52007</v>
      </c>
      <c r="B30116" s="815">
        <f t="shared" si="1960"/>
        <v>141</v>
      </c>
      <c r="C30116" s="815">
        <f t="shared" si="1961"/>
        <v>225</v>
      </c>
      <c r="D30116" s="815">
        <f t="shared" si="1962"/>
        <v>205</v>
      </c>
      <c r="E30116" s="815">
        <v>2042</v>
      </c>
    </row>
    <row r="30117" spans="1:5">
      <c r="A30117" s="816">
        <f t="shared" si="1959"/>
        <v>52008</v>
      </c>
      <c r="B30117" s="815">
        <f t="shared" si="1960"/>
        <v>142</v>
      </c>
      <c r="C30117" s="815">
        <f t="shared" si="1961"/>
        <v>224</v>
      </c>
      <c r="D30117" s="815">
        <f t="shared" si="1962"/>
        <v>204</v>
      </c>
      <c r="E30117" s="815">
        <v>2042</v>
      </c>
    </row>
    <row r="30118" spans="1:5">
      <c r="A30118" s="816">
        <f t="shared" si="1959"/>
        <v>52009</v>
      </c>
      <c r="B30118" s="815">
        <f t="shared" si="1960"/>
        <v>143</v>
      </c>
      <c r="C30118" s="815">
        <f t="shared" si="1961"/>
        <v>223</v>
      </c>
      <c r="D30118" s="815">
        <f t="shared" si="1962"/>
        <v>203</v>
      </c>
      <c r="E30118" s="815">
        <v>2042</v>
      </c>
    </row>
    <row r="30119" spans="1:5">
      <c r="A30119" s="816">
        <f t="shared" si="1959"/>
        <v>52010</v>
      </c>
      <c r="B30119" s="815">
        <f t="shared" si="1960"/>
        <v>144</v>
      </c>
      <c r="C30119" s="815">
        <f t="shared" si="1961"/>
        <v>222</v>
      </c>
      <c r="D30119" s="815">
        <f t="shared" si="1962"/>
        <v>202</v>
      </c>
      <c r="E30119" s="815">
        <v>2042</v>
      </c>
    </row>
    <row r="30120" spans="1:5">
      <c r="A30120" s="816">
        <f t="shared" si="1959"/>
        <v>52011</v>
      </c>
      <c r="B30120" s="815">
        <f t="shared" si="1960"/>
        <v>145</v>
      </c>
      <c r="C30120" s="815">
        <f t="shared" si="1961"/>
        <v>221</v>
      </c>
      <c r="D30120" s="815">
        <f t="shared" si="1962"/>
        <v>201</v>
      </c>
      <c r="E30120" s="815">
        <v>2042</v>
      </c>
    </row>
    <row r="30121" spans="1:5">
      <c r="A30121" s="816">
        <f t="shared" si="1959"/>
        <v>52012</v>
      </c>
      <c r="B30121" s="815">
        <f t="shared" si="1960"/>
        <v>146</v>
      </c>
      <c r="C30121" s="815">
        <f t="shared" si="1961"/>
        <v>220</v>
      </c>
      <c r="D30121" s="815">
        <f t="shared" si="1962"/>
        <v>200</v>
      </c>
      <c r="E30121" s="815">
        <v>2042</v>
      </c>
    </row>
    <row r="30122" spans="1:5">
      <c r="A30122" s="816">
        <f t="shared" si="1959"/>
        <v>52013</v>
      </c>
      <c r="B30122" s="815">
        <f t="shared" si="1960"/>
        <v>147</v>
      </c>
      <c r="C30122" s="815">
        <f t="shared" si="1961"/>
        <v>219</v>
      </c>
      <c r="D30122" s="815">
        <f t="shared" si="1962"/>
        <v>199</v>
      </c>
      <c r="E30122" s="815">
        <v>2042</v>
      </c>
    </row>
    <row r="30123" spans="1:5">
      <c r="A30123" s="816">
        <f t="shared" si="1959"/>
        <v>52014</v>
      </c>
      <c r="B30123" s="815">
        <f t="shared" si="1960"/>
        <v>148</v>
      </c>
      <c r="C30123" s="815">
        <f t="shared" si="1961"/>
        <v>218</v>
      </c>
      <c r="D30123" s="815">
        <f t="shared" si="1962"/>
        <v>198</v>
      </c>
      <c r="E30123" s="815">
        <v>2042</v>
      </c>
    </row>
    <row r="30124" spans="1:5">
      <c r="A30124" s="816">
        <f t="shared" si="1959"/>
        <v>52015</v>
      </c>
      <c r="B30124" s="815">
        <f t="shared" si="1960"/>
        <v>149</v>
      </c>
      <c r="C30124" s="815">
        <f t="shared" si="1961"/>
        <v>217</v>
      </c>
      <c r="D30124" s="815">
        <f t="shared" si="1962"/>
        <v>197</v>
      </c>
      <c r="E30124" s="815">
        <v>2042</v>
      </c>
    </row>
    <row r="30125" spans="1:5">
      <c r="A30125" s="816">
        <f t="shared" si="1959"/>
        <v>52016</v>
      </c>
      <c r="B30125" s="815">
        <f t="shared" si="1960"/>
        <v>150</v>
      </c>
      <c r="C30125" s="815">
        <f t="shared" si="1961"/>
        <v>216</v>
      </c>
      <c r="D30125" s="815">
        <f t="shared" si="1962"/>
        <v>196</v>
      </c>
      <c r="E30125" s="815">
        <v>2042</v>
      </c>
    </row>
    <row r="30126" spans="1:5">
      <c r="A30126" s="816">
        <f t="shared" si="1959"/>
        <v>52017</v>
      </c>
      <c r="B30126" s="815">
        <f t="shared" si="1960"/>
        <v>151</v>
      </c>
      <c r="C30126" s="815">
        <f t="shared" si="1961"/>
        <v>215</v>
      </c>
      <c r="D30126" s="815">
        <f t="shared" si="1962"/>
        <v>195</v>
      </c>
      <c r="E30126" s="815">
        <v>2042</v>
      </c>
    </row>
    <row r="30127" spans="1:5">
      <c r="A30127" s="816">
        <f t="shared" si="1959"/>
        <v>52018</v>
      </c>
      <c r="B30127" s="815">
        <f t="shared" si="1960"/>
        <v>152</v>
      </c>
      <c r="C30127" s="815">
        <f t="shared" si="1961"/>
        <v>214</v>
      </c>
      <c r="D30127" s="815">
        <f t="shared" si="1962"/>
        <v>194</v>
      </c>
      <c r="E30127" s="815">
        <v>2042</v>
      </c>
    </row>
    <row r="30128" spans="1:5">
      <c r="A30128" s="816">
        <f t="shared" si="1959"/>
        <v>52019</v>
      </c>
      <c r="B30128" s="815">
        <f t="shared" si="1960"/>
        <v>153</v>
      </c>
      <c r="C30128" s="815">
        <f t="shared" si="1961"/>
        <v>213</v>
      </c>
      <c r="D30128" s="815">
        <f t="shared" si="1962"/>
        <v>193</v>
      </c>
      <c r="E30128" s="815">
        <v>2042</v>
      </c>
    </row>
    <row r="30129" spans="1:5">
      <c r="A30129" s="816">
        <f t="shared" si="1959"/>
        <v>52020</v>
      </c>
      <c r="B30129" s="815">
        <f t="shared" si="1960"/>
        <v>154</v>
      </c>
      <c r="C30129" s="815">
        <f t="shared" si="1961"/>
        <v>212</v>
      </c>
      <c r="D30129" s="815">
        <f t="shared" si="1962"/>
        <v>192</v>
      </c>
      <c r="E30129" s="815">
        <v>2042</v>
      </c>
    </row>
    <row r="30130" spans="1:5">
      <c r="A30130" s="816">
        <f t="shared" si="1959"/>
        <v>52021</v>
      </c>
      <c r="B30130" s="815">
        <f t="shared" si="1960"/>
        <v>155</v>
      </c>
      <c r="C30130" s="815">
        <f t="shared" si="1961"/>
        <v>211</v>
      </c>
      <c r="D30130" s="815">
        <f t="shared" si="1962"/>
        <v>191</v>
      </c>
      <c r="E30130" s="815">
        <v>2042</v>
      </c>
    </row>
    <row r="30131" spans="1:5">
      <c r="A30131" s="816">
        <f t="shared" ref="A30131:A30194" si="1963">A30130+1</f>
        <v>52022</v>
      </c>
      <c r="B30131" s="815">
        <f t="shared" si="1960"/>
        <v>156</v>
      </c>
      <c r="C30131" s="815">
        <f t="shared" si="1961"/>
        <v>210</v>
      </c>
      <c r="D30131" s="815">
        <f t="shared" si="1962"/>
        <v>190</v>
      </c>
      <c r="E30131" s="815">
        <v>2042</v>
      </c>
    </row>
    <row r="30132" spans="1:5">
      <c r="A30132" s="816">
        <f t="shared" si="1963"/>
        <v>52023</v>
      </c>
      <c r="B30132" s="815">
        <f t="shared" si="1960"/>
        <v>157</v>
      </c>
      <c r="C30132" s="815">
        <f t="shared" si="1961"/>
        <v>209</v>
      </c>
      <c r="D30132" s="815">
        <f t="shared" si="1962"/>
        <v>189</v>
      </c>
      <c r="E30132" s="815">
        <v>2042</v>
      </c>
    </row>
    <row r="30133" spans="1:5">
      <c r="A30133" s="816">
        <f t="shared" si="1963"/>
        <v>52024</v>
      </c>
      <c r="B30133" s="815">
        <f t="shared" si="1960"/>
        <v>158</v>
      </c>
      <c r="C30133" s="815">
        <f t="shared" si="1961"/>
        <v>208</v>
      </c>
      <c r="D30133" s="815">
        <f t="shared" si="1962"/>
        <v>188</v>
      </c>
      <c r="E30133" s="815">
        <v>2042</v>
      </c>
    </row>
    <row r="30134" spans="1:5">
      <c r="A30134" s="816">
        <f t="shared" si="1963"/>
        <v>52025</v>
      </c>
      <c r="B30134" s="815">
        <f t="shared" si="1960"/>
        <v>159</v>
      </c>
      <c r="C30134" s="815">
        <f t="shared" si="1961"/>
        <v>207</v>
      </c>
      <c r="D30134" s="815">
        <f t="shared" si="1962"/>
        <v>187</v>
      </c>
      <c r="E30134" s="815">
        <v>2042</v>
      </c>
    </row>
    <row r="30135" spans="1:5">
      <c r="A30135" s="816">
        <f t="shared" si="1963"/>
        <v>52026</v>
      </c>
      <c r="B30135" s="815">
        <f t="shared" si="1960"/>
        <v>160</v>
      </c>
      <c r="C30135" s="815">
        <f t="shared" si="1961"/>
        <v>206</v>
      </c>
      <c r="D30135" s="815">
        <f t="shared" si="1962"/>
        <v>186</v>
      </c>
      <c r="E30135" s="815">
        <v>2042</v>
      </c>
    </row>
    <row r="30136" spans="1:5">
      <c r="A30136" s="816">
        <f t="shared" si="1963"/>
        <v>52027</v>
      </c>
      <c r="B30136" s="815">
        <f t="shared" si="1960"/>
        <v>161</v>
      </c>
      <c r="C30136" s="815">
        <f t="shared" si="1961"/>
        <v>205</v>
      </c>
      <c r="D30136" s="815">
        <f t="shared" si="1962"/>
        <v>185</v>
      </c>
      <c r="E30136" s="815">
        <v>2042</v>
      </c>
    </row>
    <row r="30137" spans="1:5">
      <c r="A30137" s="816">
        <f t="shared" si="1963"/>
        <v>52028</v>
      </c>
      <c r="B30137" s="815">
        <f t="shared" si="1960"/>
        <v>162</v>
      </c>
      <c r="C30137" s="815">
        <f t="shared" si="1961"/>
        <v>204</v>
      </c>
      <c r="D30137" s="815">
        <f t="shared" si="1962"/>
        <v>184</v>
      </c>
      <c r="E30137" s="815">
        <v>2042</v>
      </c>
    </row>
    <row r="30138" spans="1:5">
      <c r="A30138" s="816">
        <f t="shared" si="1963"/>
        <v>52029</v>
      </c>
      <c r="B30138" s="815">
        <f t="shared" si="1960"/>
        <v>163</v>
      </c>
      <c r="C30138" s="815">
        <f t="shared" si="1961"/>
        <v>203</v>
      </c>
      <c r="D30138" s="815">
        <f t="shared" si="1962"/>
        <v>183</v>
      </c>
      <c r="E30138" s="815">
        <v>2042</v>
      </c>
    </row>
    <row r="30139" spans="1:5">
      <c r="A30139" s="816">
        <f t="shared" si="1963"/>
        <v>52030</v>
      </c>
      <c r="B30139" s="815">
        <f t="shared" si="1960"/>
        <v>164</v>
      </c>
      <c r="C30139" s="815">
        <f t="shared" si="1961"/>
        <v>202</v>
      </c>
      <c r="D30139" s="815">
        <f t="shared" si="1962"/>
        <v>182</v>
      </c>
      <c r="E30139" s="815">
        <v>2042</v>
      </c>
    </row>
    <row r="30140" spans="1:5">
      <c r="A30140" s="816">
        <f t="shared" si="1963"/>
        <v>52031</v>
      </c>
      <c r="B30140" s="815">
        <f t="shared" si="1960"/>
        <v>165</v>
      </c>
      <c r="C30140" s="815">
        <f t="shared" si="1961"/>
        <v>201</v>
      </c>
      <c r="D30140" s="815">
        <f t="shared" si="1962"/>
        <v>181</v>
      </c>
      <c r="E30140" s="815">
        <v>2042</v>
      </c>
    </row>
    <row r="30141" spans="1:5">
      <c r="A30141" s="816">
        <f t="shared" si="1963"/>
        <v>52032</v>
      </c>
      <c r="B30141" s="815">
        <f t="shared" si="1960"/>
        <v>166</v>
      </c>
      <c r="C30141" s="815">
        <f t="shared" si="1961"/>
        <v>200</v>
      </c>
      <c r="D30141" s="815">
        <f t="shared" si="1962"/>
        <v>180</v>
      </c>
      <c r="E30141" s="815">
        <v>2042</v>
      </c>
    </row>
    <row r="30142" spans="1:5">
      <c r="A30142" s="816">
        <f t="shared" si="1963"/>
        <v>52033</v>
      </c>
      <c r="B30142" s="815">
        <f t="shared" si="1960"/>
        <v>167</v>
      </c>
      <c r="C30142" s="815">
        <f t="shared" si="1961"/>
        <v>199</v>
      </c>
      <c r="D30142" s="815">
        <f t="shared" si="1962"/>
        <v>179</v>
      </c>
      <c r="E30142" s="815">
        <v>2042</v>
      </c>
    </row>
    <row r="30143" spans="1:5">
      <c r="A30143" s="816">
        <f t="shared" si="1963"/>
        <v>52034</v>
      </c>
      <c r="B30143" s="815">
        <f t="shared" si="1960"/>
        <v>168</v>
      </c>
      <c r="C30143" s="815">
        <f t="shared" si="1961"/>
        <v>198</v>
      </c>
      <c r="D30143" s="815">
        <f t="shared" si="1962"/>
        <v>178</v>
      </c>
      <c r="E30143" s="815">
        <v>2042</v>
      </c>
    </row>
    <row r="30144" spans="1:5">
      <c r="A30144" s="816">
        <f t="shared" si="1963"/>
        <v>52035</v>
      </c>
      <c r="B30144" s="815">
        <f t="shared" si="1960"/>
        <v>169</v>
      </c>
      <c r="C30144" s="815">
        <f t="shared" si="1961"/>
        <v>197</v>
      </c>
      <c r="D30144" s="815">
        <f t="shared" si="1962"/>
        <v>177</v>
      </c>
      <c r="E30144" s="815">
        <v>2042</v>
      </c>
    </row>
    <row r="30145" spans="1:5">
      <c r="A30145" s="816">
        <f t="shared" si="1963"/>
        <v>52036</v>
      </c>
      <c r="B30145" s="815">
        <f t="shared" si="1960"/>
        <v>170</v>
      </c>
      <c r="C30145" s="815">
        <f t="shared" si="1961"/>
        <v>196</v>
      </c>
      <c r="D30145" s="815">
        <f t="shared" si="1962"/>
        <v>176</v>
      </c>
      <c r="E30145" s="815">
        <v>2042</v>
      </c>
    </row>
    <row r="30146" spans="1:5">
      <c r="A30146" s="816">
        <f t="shared" si="1963"/>
        <v>52037</v>
      </c>
      <c r="B30146" s="815">
        <f t="shared" si="1960"/>
        <v>171</v>
      </c>
      <c r="C30146" s="815">
        <f t="shared" si="1961"/>
        <v>195</v>
      </c>
      <c r="D30146" s="815">
        <f t="shared" si="1962"/>
        <v>175</v>
      </c>
      <c r="E30146" s="815">
        <v>2042</v>
      </c>
    </row>
    <row r="30147" spans="1:5">
      <c r="A30147" s="816">
        <f t="shared" si="1963"/>
        <v>52038</v>
      </c>
      <c r="B30147" s="815">
        <f t="shared" si="1960"/>
        <v>172</v>
      </c>
      <c r="C30147" s="815">
        <f t="shared" si="1961"/>
        <v>194</v>
      </c>
      <c r="D30147" s="815">
        <f t="shared" si="1962"/>
        <v>174</v>
      </c>
      <c r="E30147" s="815">
        <v>2042</v>
      </c>
    </row>
    <row r="30148" spans="1:5">
      <c r="A30148" s="816">
        <f t="shared" si="1963"/>
        <v>52039</v>
      </c>
      <c r="B30148" s="815">
        <f t="shared" si="1960"/>
        <v>173</v>
      </c>
      <c r="C30148" s="815">
        <f t="shared" si="1961"/>
        <v>193</v>
      </c>
      <c r="D30148" s="815">
        <f t="shared" si="1962"/>
        <v>173</v>
      </c>
      <c r="E30148" s="815">
        <v>2042</v>
      </c>
    </row>
    <row r="30149" spans="1:5">
      <c r="A30149" s="816">
        <f t="shared" si="1963"/>
        <v>52040</v>
      </c>
      <c r="B30149" s="815">
        <f t="shared" ref="B30149:B30212" si="1964">B30148+1</f>
        <v>174</v>
      </c>
      <c r="C30149" s="815">
        <f t="shared" ref="C30149:C30212" si="1965">C30148-1</f>
        <v>192</v>
      </c>
      <c r="D30149" s="815">
        <f t="shared" ref="D30149:D30212" si="1966">D30148-1</f>
        <v>172</v>
      </c>
      <c r="E30149" s="815">
        <v>2042</v>
      </c>
    </row>
    <row r="30150" spans="1:5">
      <c r="A30150" s="816">
        <f t="shared" si="1963"/>
        <v>52041</v>
      </c>
      <c r="B30150" s="815">
        <f t="shared" si="1964"/>
        <v>175</v>
      </c>
      <c r="C30150" s="815">
        <f t="shared" si="1965"/>
        <v>191</v>
      </c>
      <c r="D30150" s="815">
        <f t="shared" si="1966"/>
        <v>171</v>
      </c>
      <c r="E30150" s="815">
        <v>2042</v>
      </c>
    </row>
    <row r="30151" spans="1:5">
      <c r="A30151" s="816">
        <f t="shared" si="1963"/>
        <v>52042</v>
      </c>
      <c r="B30151" s="815">
        <f t="shared" si="1964"/>
        <v>176</v>
      </c>
      <c r="C30151" s="815">
        <f t="shared" si="1965"/>
        <v>190</v>
      </c>
      <c r="D30151" s="815">
        <f t="shared" si="1966"/>
        <v>170</v>
      </c>
      <c r="E30151" s="815">
        <v>2042</v>
      </c>
    </row>
    <row r="30152" spans="1:5">
      <c r="A30152" s="816">
        <f t="shared" si="1963"/>
        <v>52043</v>
      </c>
      <c r="B30152" s="815">
        <f t="shared" si="1964"/>
        <v>177</v>
      </c>
      <c r="C30152" s="815">
        <f t="shared" si="1965"/>
        <v>189</v>
      </c>
      <c r="D30152" s="815">
        <f t="shared" si="1966"/>
        <v>169</v>
      </c>
      <c r="E30152" s="815">
        <v>2042</v>
      </c>
    </row>
    <row r="30153" spans="1:5">
      <c r="A30153" s="816">
        <f t="shared" si="1963"/>
        <v>52044</v>
      </c>
      <c r="B30153" s="815">
        <f t="shared" si="1964"/>
        <v>178</v>
      </c>
      <c r="C30153" s="815">
        <f t="shared" si="1965"/>
        <v>188</v>
      </c>
      <c r="D30153" s="815">
        <f t="shared" si="1966"/>
        <v>168</v>
      </c>
      <c r="E30153" s="815">
        <v>2042</v>
      </c>
    </row>
    <row r="30154" spans="1:5">
      <c r="A30154" s="816">
        <f t="shared" si="1963"/>
        <v>52045</v>
      </c>
      <c r="B30154" s="815">
        <f t="shared" si="1964"/>
        <v>179</v>
      </c>
      <c r="C30154" s="815">
        <f t="shared" si="1965"/>
        <v>187</v>
      </c>
      <c r="D30154" s="815">
        <f t="shared" si="1966"/>
        <v>167</v>
      </c>
      <c r="E30154" s="815">
        <v>2042</v>
      </c>
    </row>
    <row r="30155" spans="1:5">
      <c r="A30155" s="816">
        <f t="shared" si="1963"/>
        <v>52046</v>
      </c>
      <c r="B30155" s="815">
        <f t="shared" si="1964"/>
        <v>180</v>
      </c>
      <c r="C30155" s="815">
        <f t="shared" si="1965"/>
        <v>186</v>
      </c>
      <c r="D30155" s="815">
        <f t="shared" si="1966"/>
        <v>166</v>
      </c>
      <c r="E30155" s="815">
        <v>2042</v>
      </c>
    </row>
    <row r="30156" spans="1:5">
      <c r="A30156" s="816">
        <f t="shared" si="1963"/>
        <v>52047</v>
      </c>
      <c r="B30156" s="815">
        <f t="shared" si="1964"/>
        <v>181</v>
      </c>
      <c r="C30156" s="815">
        <f t="shared" si="1965"/>
        <v>185</v>
      </c>
      <c r="D30156" s="815">
        <f t="shared" si="1966"/>
        <v>165</v>
      </c>
      <c r="E30156" s="815">
        <v>2042</v>
      </c>
    </row>
    <row r="30157" spans="1:5">
      <c r="A30157" s="816">
        <f t="shared" si="1963"/>
        <v>52048</v>
      </c>
      <c r="B30157" s="815">
        <f t="shared" si="1964"/>
        <v>182</v>
      </c>
      <c r="C30157" s="815">
        <f t="shared" si="1965"/>
        <v>184</v>
      </c>
      <c r="D30157" s="815">
        <f t="shared" si="1966"/>
        <v>164</v>
      </c>
      <c r="E30157" s="815">
        <v>2042</v>
      </c>
    </row>
    <row r="30158" spans="1:5">
      <c r="A30158" s="816">
        <f t="shared" si="1963"/>
        <v>52049</v>
      </c>
      <c r="B30158" s="815">
        <f t="shared" si="1964"/>
        <v>183</v>
      </c>
      <c r="C30158" s="815">
        <f t="shared" si="1965"/>
        <v>183</v>
      </c>
      <c r="D30158" s="815">
        <f t="shared" si="1966"/>
        <v>163</v>
      </c>
      <c r="E30158" s="815">
        <v>2042</v>
      </c>
    </row>
    <row r="30159" spans="1:5">
      <c r="A30159" s="816">
        <f t="shared" si="1963"/>
        <v>52050</v>
      </c>
      <c r="B30159" s="815">
        <f t="shared" si="1964"/>
        <v>184</v>
      </c>
      <c r="C30159" s="815">
        <f t="shared" si="1965"/>
        <v>182</v>
      </c>
      <c r="D30159" s="815">
        <f t="shared" si="1966"/>
        <v>162</v>
      </c>
      <c r="E30159" s="815">
        <v>2042</v>
      </c>
    </row>
    <row r="30160" spans="1:5">
      <c r="A30160" s="816">
        <f t="shared" si="1963"/>
        <v>52051</v>
      </c>
      <c r="B30160" s="815">
        <f t="shared" si="1964"/>
        <v>185</v>
      </c>
      <c r="C30160" s="815">
        <f t="shared" si="1965"/>
        <v>181</v>
      </c>
      <c r="D30160" s="815">
        <f t="shared" si="1966"/>
        <v>161</v>
      </c>
      <c r="E30160" s="815">
        <v>2042</v>
      </c>
    </row>
    <row r="30161" spans="1:5">
      <c r="A30161" s="816">
        <f t="shared" si="1963"/>
        <v>52052</v>
      </c>
      <c r="B30161" s="815">
        <f t="shared" si="1964"/>
        <v>186</v>
      </c>
      <c r="C30161" s="815">
        <f t="shared" si="1965"/>
        <v>180</v>
      </c>
      <c r="D30161" s="815">
        <f t="shared" si="1966"/>
        <v>160</v>
      </c>
      <c r="E30161" s="815">
        <v>2042</v>
      </c>
    </row>
    <row r="30162" spans="1:5">
      <c r="A30162" s="816">
        <f t="shared" si="1963"/>
        <v>52053</v>
      </c>
      <c r="B30162" s="815">
        <f t="shared" si="1964"/>
        <v>187</v>
      </c>
      <c r="C30162" s="815">
        <f t="shared" si="1965"/>
        <v>179</v>
      </c>
      <c r="D30162" s="815">
        <f t="shared" si="1966"/>
        <v>159</v>
      </c>
      <c r="E30162" s="815">
        <v>2042</v>
      </c>
    </row>
    <row r="30163" spans="1:5">
      <c r="A30163" s="816">
        <f t="shared" si="1963"/>
        <v>52054</v>
      </c>
      <c r="B30163" s="815">
        <f t="shared" si="1964"/>
        <v>188</v>
      </c>
      <c r="C30163" s="815">
        <f t="shared" si="1965"/>
        <v>178</v>
      </c>
      <c r="D30163" s="815">
        <f t="shared" si="1966"/>
        <v>158</v>
      </c>
      <c r="E30163" s="815">
        <v>2042</v>
      </c>
    </row>
    <row r="30164" spans="1:5">
      <c r="A30164" s="816">
        <f t="shared" si="1963"/>
        <v>52055</v>
      </c>
      <c r="B30164" s="815">
        <f t="shared" si="1964"/>
        <v>189</v>
      </c>
      <c r="C30164" s="815">
        <f t="shared" si="1965"/>
        <v>177</v>
      </c>
      <c r="D30164" s="815">
        <f t="shared" si="1966"/>
        <v>157</v>
      </c>
      <c r="E30164" s="815">
        <v>2042</v>
      </c>
    </row>
    <row r="30165" spans="1:5">
      <c r="A30165" s="816">
        <f t="shared" si="1963"/>
        <v>52056</v>
      </c>
      <c r="B30165" s="815">
        <f t="shared" si="1964"/>
        <v>190</v>
      </c>
      <c r="C30165" s="815">
        <f t="shared" si="1965"/>
        <v>176</v>
      </c>
      <c r="D30165" s="815">
        <f t="shared" si="1966"/>
        <v>156</v>
      </c>
      <c r="E30165" s="815">
        <v>2042</v>
      </c>
    </row>
    <row r="30166" spans="1:5">
      <c r="A30166" s="816">
        <f t="shared" si="1963"/>
        <v>52057</v>
      </c>
      <c r="B30166" s="815">
        <f t="shared" si="1964"/>
        <v>191</v>
      </c>
      <c r="C30166" s="815">
        <f t="shared" si="1965"/>
        <v>175</v>
      </c>
      <c r="D30166" s="815">
        <f t="shared" si="1966"/>
        <v>155</v>
      </c>
      <c r="E30166" s="815">
        <v>2042</v>
      </c>
    </row>
    <row r="30167" spans="1:5">
      <c r="A30167" s="816">
        <f t="shared" si="1963"/>
        <v>52058</v>
      </c>
      <c r="B30167" s="815">
        <f t="shared" si="1964"/>
        <v>192</v>
      </c>
      <c r="C30167" s="815">
        <f t="shared" si="1965"/>
        <v>174</v>
      </c>
      <c r="D30167" s="815">
        <f t="shared" si="1966"/>
        <v>154</v>
      </c>
      <c r="E30167" s="815">
        <v>2042</v>
      </c>
    </row>
    <row r="30168" spans="1:5">
      <c r="A30168" s="816">
        <f t="shared" si="1963"/>
        <v>52059</v>
      </c>
      <c r="B30168" s="815">
        <f t="shared" si="1964"/>
        <v>193</v>
      </c>
      <c r="C30168" s="815">
        <f t="shared" si="1965"/>
        <v>173</v>
      </c>
      <c r="D30168" s="815">
        <f t="shared" si="1966"/>
        <v>153</v>
      </c>
      <c r="E30168" s="815">
        <v>2042</v>
      </c>
    </row>
    <row r="30169" spans="1:5">
      <c r="A30169" s="816">
        <f t="shared" si="1963"/>
        <v>52060</v>
      </c>
      <c r="B30169" s="815">
        <f t="shared" si="1964"/>
        <v>194</v>
      </c>
      <c r="C30169" s="815">
        <f t="shared" si="1965"/>
        <v>172</v>
      </c>
      <c r="D30169" s="815">
        <f t="shared" si="1966"/>
        <v>152</v>
      </c>
      <c r="E30169" s="815">
        <v>2042</v>
      </c>
    </row>
    <row r="30170" spans="1:5">
      <c r="A30170" s="816">
        <f t="shared" si="1963"/>
        <v>52061</v>
      </c>
      <c r="B30170" s="815">
        <f t="shared" si="1964"/>
        <v>195</v>
      </c>
      <c r="C30170" s="815">
        <f t="shared" si="1965"/>
        <v>171</v>
      </c>
      <c r="D30170" s="815">
        <f t="shared" si="1966"/>
        <v>151</v>
      </c>
      <c r="E30170" s="815">
        <v>2042</v>
      </c>
    </row>
    <row r="30171" spans="1:5">
      <c r="A30171" s="816">
        <f t="shared" si="1963"/>
        <v>52062</v>
      </c>
      <c r="B30171" s="815">
        <f t="shared" si="1964"/>
        <v>196</v>
      </c>
      <c r="C30171" s="815">
        <f t="shared" si="1965"/>
        <v>170</v>
      </c>
      <c r="D30171" s="815">
        <f t="shared" si="1966"/>
        <v>150</v>
      </c>
      <c r="E30171" s="815">
        <v>2042</v>
      </c>
    </row>
    <row r="30172" spans="1:5">
      <c r="A30172" s="816">
        <f t="shared" si="1963"/>
        <v>52063</v>
      </c>
      <c r="B30172" s="815">
        <f t="shared" si="1964"/>
        <v>197</v>
      </c>
      <c r="C30172" s="815">
        <f t="shared" si="1965"/>
        <v>169</v>
      </c>
      <c r="D30172" s="815">
        <f t="shared" si="1966"/>
        <v>149</v>
      </c>
      <c r="E30172" s="815">
        <v>2042</v>
      </c>
    </row>
    <row r="30173" spans="1:5">
      <c r="A30173" s="816">
        <f t="shared" si="1963"/>
        <v>52064</v>
      </c>
      <c r="B30173" s="815">
        <f t="shared" si="1964"/>
        <v>198</v>
      </c>
      <c r="C30173" s="815">
        <f t="shared" si="1965"/>
        <v>168</v>
      </c>
      <c r="D30173" s="815">
        <f t="shared" si="1966"/>
        <v>148</v>
      </c>
      <c r="E30173" s="815">
        <v>2042</v>
      </c>
    </row>
    <row r="30174" spans="1:5">
      <c r="A30174" s="816">
        <f t="shared" si="1963"/>
        <v>52065</v>
      </c>
      <c r="B30174" s="815">
        <f t="shared" si="1964"/>
        <v>199</v>
      </c>
      <c r="C30174" s="815">
        <f t="shared" si="1965"/>
        <v>167</v>
      </c>
      <c r="D30174" s="815">
        <f t="shared" si="1966"/>
        <v>147</v>
      </c>
      <c r="E30174" s="815">
        <v>2042</v>
      </c>
    </row>
    <row r="30175" spans="1:5">
      <c r="A30175" s="816">
        <f t="shared" si="1963"/>
        <v>52066</v>
      </c>
      <c r="B30175" s="815">
        <f t="shared" si="1964"/>
        <v>200</v>
      </c>
      <c r="C30175" s="815">
        <f t="shared" si="1965"/>
        <v>166</v>
      </c>
      <c r="D30175" s="815">
        <f t="shared" si="1966"/>
        <v>146</v>
      </c>
      <c r="E30175" s="815">
        <v>2042</v>
      </c>
    </row>
    <row r="30176" spans="1:5">
      <c r="A30176" s="816">
        <f t="shared" si="1963"/>
        <v>52067</v>
      </c>
      <c r="B30176" s="815">
        <f t="shared" si="1964"/>
        <v>201</v>
      </c>
      <c r="C30176" s="815">
        <f t="shared" si="1965"/>
        <v>165</v>
      </c>
      <c r="D30176" s="815">
        <f t="shared" si="1966"/>
        <v>145</v>
      </c>
      <c r="E30176" s="815">
        <v>2042</v>
      </c>
    </row>
    <row r="30177" spans="1:5">
      <c r="A30177" s="816">
        <f t="shared" si="1963"/>
        <v>52068</v>
      </c>
      <c r="B30177" s="815">
        <f t="shared" si="1964"/>
        <v>202</v>
      </c>
      <c r="C30177" s="815">
        <f t="shared" si="1965"/>
        <v>164</v>
      </c>
      <c r="D30177" s="815">
        <f t="shared" si="1966"/>
        <v>144</v>
      </c>
      <c r="E30177" s="815">
        <v>2042</v>
      </c>
    </row>
    <row r="30178" spans="1:5">
      <c r="A30178" s="816">
        <f t="shared" si="1963"/>
        <v>52069</v>
      </c>
      <c r="B30178" s="815">
        <f t="shared" si="1964"/>
        <v>203</v>
      </c>
      <c r="C30178" s="815">
        <f t="shared" si="1965"/>
        <v>163</v>
      </c>
      <c r="D30178" s="815">
        <f t="shared" si="1966"/>
        <v>143</v>
      </c>
      <c r="E30178" s="815">
        <v>2042</v>
      </c>
    </row>
    <row r="30179" spans="1:5">
      <c r="A30179" s="816">
        <f t="shared" si="1963"/>
        <v>52070</v>
      </c>
      <c r="B30179" s="815">
        <f t="shared" si="1964"/>
        <v>204</v>
      </c>
      <c r="C30179" s="815">
        <f t="shared" si="1965"/>
        <v>162</v>
      </c>
      <c r="D30179" s="815">
        <f t="shared" si="1966"/>
        <v>142</v>
      </c>
      <c r="E30179" s="815">
        <v>2042</v>
      </c>
    </row>
    <row r="30180" spans="1:5">
      <c r="A30180" s="816">
        <f t="shared" si="1963"/>
        <v>52071</v>
      </c>
      <c r="B30180" s="815">
        <f t="shared" si="1964"/>
        <v>205</v>
      </c>
      <c r="C30180" s="815">
        <f t="shared" si="1965"/>
        <v>161</v>
      </c>
      <c r="D30180" s="815">
        <f t="shared" si="1966"/>
        <v>141</v>
      </c>
      <c r="E30180" s="815">
        <v>2042</v>
      </c>
    </row>
    <row r="30181" spans="1:5">
      <c r="A30181" s="816">
        <f t="shared" si="1963"/>
        <v>52072</v>
      </c>
      <c r="B30181" s="815">
        <f t="shared" si="1964"/>
        <v>206</v>
      </c>
      <c r="C30181" s="815">
        <f t="shared" si="1965"/>
        <v>160</v>
      </c>
      <c r="D30181" s="815">
        <f t="shared" si="1966"/>
        <v>140</v>
      </c>
      <c r="E30181" s="815">
        <v>2042</v>
      </c>
    </row>
    <row r="30182" spans="1:5">
      <c r="A30182" s="816">
        <f t="shared" si="1963"/>
        <v>52073</v>
      </c>
      <c r="B30182" s="815">
        <f t="shared" si="1964"/>
        <v>207</v>
      </c>
      <c r="C30182" s="815">
        <f t="shared" si="1965"/>
        <v>159</v>
      </c>
      <c r="D30182" s="815">
        <f t="shared" si="1966"/>
        <v>139</v>
      </c>
      <c r="E30182" s="815">
        <v>2042</v>
      </c>
    </row>
    <row r="30183" spans="1:5">
      <c r="A30183" s="816">
        <f t="shared" si="1963"/>
        <v>52074</v>
      </c>
      <c r="B30183" s="815">
        <f t="shared" si="1964"/>
        <v>208</v>
      </c>
      <c r="C30183" s="815">
        <f t="shared" si="1965"/>
        <v>158</v>
      </c>
      <c r="D30183" s="815">
        <f t="shared" si="1966"/>
        <v>138</v>
      </c>
      <c r="E30183" s="815">
        <v>2042</v>
      </c>
    </row>
    <row r="30184" spans="1:5">
      <c r="A30184" s="816">
        <f t="shared" si="1963"/>
        <v>52075</v>
      </c>
      <c r="B30184" s="815">
        <f t="shared" si="1964"/>
        <v>209</v>
      </c>
      <c r="C30184" s="815">
        <f t="shared" si="1965"/>
        <v>157</v>
      </c>
      <c r="D30184" s="815">
        <f t="shared" si="1966"/>
        <v>137</v>
      </c>
      <c r="E30184" s="815">
        <v>2042</v>
      </c>
    </row>
    <row r="30185" spans="1:5">
      <c r="A30185" s="816">
        <f t="shared" si="1963"/>
        <v>52076</v>
      </c>
      <c r="B30185" s="815">
        <f t="shared" si="1964"/>
        <v>210</v>
      </c>
      <c r="C30185" s="815">
        <f t="shared" si="1965"/>
        <v>156</v>
      </c>
      <c r="D30185" s="815">
        <f t="shared" si="1966"/>
        <v>136</v>
      </c>
      <c r="E30185" s="815">
        <v>2042</v>
      </c>
    </row>
    <row r="30186" spans="1:5">
      <c r="A30186" s="816">
        <f t="shared" si="1963"/>
        <v>52077</v>
      </c>
      <c r="B30186" s="815">
        <f t="shared" si="1964"/>
        <v>211</v>
      </c>
      <c r="C30186" s="815">
        <f t="shared" si="1965"/>
        <v>155</v>
      </c>
      <c r="D30186" s="815">
        <f t="shared" si="1966"/>
        <v>135</v>
      </c>
      <c r="E30186" s="815">
        <v>2042</v>
      </c>
    </row>
    <row r="30187" spans="1:5">
      <c r="A30187" s="816">
        <f t="shared" si="1963"/>
        <v>52078</v>
      </c>
      <c r="B30187" s="815">
        <f t="shared" si="1964"/>
        <v>212</v>
      </c>
      <c r="C30187" s="815">
        <f t="shared" si="1965"/>
        <v>154</v>
      </c>
      <c r="D30187" s="815">
        <f t="shared" si="1966"/>
        <v>134</v>
      </c>
      <c r="E30187" s="815">
        <v>2042</v>
      </c>
    </row>
    <row r="30188" spans="1:5">
      <c r="A30188" s="816">
        <f t="shared" si="1963"/>
        <v>52079</v>
      </c>
      <c r="B30188" s="815">
        <f t="shared" si="1964"/>
        <v>213</v>
      </c>
      <c r="C30188" s="815">
        <f t="shared" si="1965"/>
        <v>153</v>
      </c>
      <c r="D30188" s="815">
        <f t="shared" si="1966"/>
        <v>133</v>
      </c>
      <c r="E30188" s="815">
        <v>2042</v>
      </c>
    </row>
    <row r="30189" spans="1:5">
      <c r="A30189" s="816">
        <f t="shared" si="1963"/>
        <v>52080</v>
      </c>
      <c r="B30189" s="815">
        <f t="shared" si="1964"/>
        <v>214</v>
      </c>
      <c r="C30189" s="815">
        <f t="shared" si="1965"/>
        <v>152</v>
      </c>
      <c r="D30189" s="815">
        <f t="shared" si="1966"/>
        <v>132</v>
      </c>
      <c r="E30189" s="815">
        <v>2042</v>
      </c>
    </row>
    <row r="30190" spans="1:5">
      <c r="A30190" s="816">
        <f t="shared" si="1963"/>
        <v>52081</v>
      </c>
      <c r="B30190" s="815">
        <f t="shared" si="1964"/>
        <v>215</v>
      </c>
      <c r="C30190" s="815">
        <f t="shared" si="1965"/>
        <v>151</v>
      </c>
      <c r="D30190" s="815">
        <f t="shared" si="1966"/>
        <v>131</v>
      </c>
      <c r="E30190" s="815">
        <v>2042</v>
      </c>
    </row>
    <row r="30191" spans="1:5">
      <c r="A30191" s="816">
        <f t="shared" si="1963"/>
        <v>52082</v>
      </c>
      <c r="B30191" s="815">
        <f t="shared" si="1964"/>
        <v>216</v>
      </c>
      <c r="C30191" s="815">
        <f t="shared" si="1965"/>
        <v>150</v>
      </c>
      <c r="D30191" s="815">
        <f t="shared" si="1966"/>
        <v>130</v>
      </c>
      <c r="E30191" s="815">
        <v>2042</v>
      </c>
    </row>
    <row r="30192" spans="1:5">
      <c r="A30192" s="816">
        <f t="shared" si="1963"/>
        <v>52083</v>
      </c>
      <c r="B30192" s="815">
        <f t="shared" si="1964"/>
        <v>217</v>
      </c>
      <c r="C30192" s="815">
        <f t="shared" si="1965"/>
        <v>149</v>
      </c>
      <c r="D30192" s="815">
        <f t="shared" si="1966"/>
        <v>129</v>
      </c>
      <c r="E30192" s="815">
        <v>2042</v>
      </c>
    </row>
    <row r="30193" spans="1:5">
      <c r="A30193" s="816">
        <f t="shared" si="1963"/>
        <v>52084</v>
      </c>
      <c r="B30193" s="815">
        <f t="shared" si="1964"/>
        <v>218</v>
      </c>
      <c r="C30193" s="815">
        <f t="shared" si="1965"/>
        <v>148</v>
      </c>
      <c r="D30193" s="815">
        <f t="shared" si="1966"/>
        <v>128</v>
      </c>
      <c r="E30193" s="815">
        <v>2042</v>
      </c>
    </row>
    <row r="30194" spans="1:5">
      <c r="A30194" s="816">
        <f t="shared" si="1963"/>
        <v>52085</v>
      </c>
      <c r="B30194" s="815">
        <f t="shared" si="1964"/>
        <v>219</v>
      </c>
      <c r="C30194" s="815">
        <f t="shared" si="1965"/>
        <v>147</v>
      </c>
      <c r="D30194" s="815">
        <f t="shared" si="1966"/>
        <v>127</v>
      </c>
      <c r="E30194" s="815">
        <v>2042</v>
      </c>
    </row>
    <row r="30195" spans="1:5">
      <c r="A30195" s="816">
        <f t="shared" ref="A30195:A30258" si="1967">A30194+1</f>
        <v>52086</v>
      </c>
      <c r="B30195" s="815">
        <f t="shared" si="1964"/>
        <v>220</v>
      </c>
      <c r="C30195" s="815">
        <f t="shared" si="1965"/>
        <v>146</v>
      </c>
      <c r="D30195" s="815">
        <f t="shared" si="1966"/>
        <v>126</v>
      </c>
      <c r="E30195" s="815">
        <v>2042</v>
      </c>
    </row>
    <row r="30196" spans="1:5">
      <c r="A30196" s="816">
        <f t="shared" si="1967"/>
        <v>52087</v>
      </c>
      <c r="B30196" s="815">
        <f t="shared" si="1964"/>
        <v>221</v>
      </c>
      <c r="C30196" s="815">
        <f t="shared" si="1965"/>
        <v>145</v>
      </c>
      <c r="D30196" s="815">
        <f t="shared" si="1966"/>
        <v>125</v>
      </c>
      <c r="E30196" s="815">
        <v>2042</v>
      </c>
    </row>
    <row r="30197" spans="1:5">
      <c r="A30197" s="816">
        <f t="shared" si="1967"/>
        <v>52088</v>
      </c>
      <c r="B30197" s="815">
        <f t="shared" si="1964"/>
        <v>222</v>
      </c>
      <c r="C30197" s="815">
        <f t="shared" si="1965"/>
        <v>144</v>
      </c>
      <c r="D30197" s="815">
        <f t="shared" si="1966"/>
        <v>124</v>
      </c>
      <c r="E30197" s="815">
        <v>2042</v>
      </c>
    </row>
    <row r="30198" spans="1:5">
      <c r="A30198" s="816">
        <f t="shared" si="1967"/>
        <v>52089</v>
      </c>
      <c r="B30198" s="815">
        <f t="shared" si="1964"/>
        <v>223</v>
      </c>
      <c r="C30198" s="815">
        <f t="shared" si="1965"/>
        <v>143</v>
      </c>
      <c r="D30198" s="815">
        <f t="shared" si="1966"/>
        <v>123</v>
      </c>
      <c r="E30198" s="815">
        <v>2042</v>
      </c>
    </row>
    <row r="30199" spans="1:5">
      <c r="A30199" s="816">
        <f t="shared" si="1967"/>
        <v>52090</v>
      </c>
      <c r="B30199" s="815">
        <f t="shared" si="1964"/>
        <v>224</v>
      </c>
      <c r="C30199" s="815">
        <f t="shared" si="1965"/>
        <v>142</v>
      </c>
      <c r="D30199" s="815">
        <f t="shared" si="1966"/>
        <v>122</v>
      </c>
      <c r="E30199" s="815">
        <v>2042</v>
      </c>
    </row>
    <row r="30200" spans="1:5">
      <c r="A30200" s="816">
        <f t="shared" si="1967"/>
        <v>52091</v>
      </c>
      <c r="B30200" s="815">
        <f t="shared" si="1964"/>
        <v>225</v>
      </c>
      <c r="C30200" s="815">
        <f t="shared" si="1965"/>
        <v>141</v>
      </c>
      <c r="D30200" s="815">
        <f t="shared" si="1966"/>
        <v>121</v>
      </c>
      <c r="E30200" s="815">
        <v>2042</v>
      </c>
    </row>
    <row r="30201" spans="1:5">
      <c r="A30201" s="816">
        <f t="shared" si="1967"/>
        <v>52092</v>
      </c>
      <c r="B30201" s="815">
        <f t="shared" si="1964"/>
        <v>226</v>
      </c>
      <c r="C30201" s="815">
        <f t="shared" si="1965"/>
        <v>140</v>
      </c>
      <c r="D30201" s="815">
        <f t="shared" si="1966"/>
        <v>120</v>
      </c>
      <c r="E30201" s="815">
        <v>2042</v>
      </c>
    </row>
    <row r="30202" spans="1:5">
      <c r="A30202" s="816">
        <f t="shared" si="1967"/>
        <v>52093</v>
      </c>
      <c r="B30202" s="815">
        <f t="shared" si="1964"/>
        <v>227</v>
      </c>
      <c r="C30202" s="815">
        <f t="shared" si="1965"/>
        <v>139</v>
      </c>
      <c r="D30202" s="815">
        <f t="shared" si="1966"/>
        <v>119</v>
      </c>
      <c r="E30202" s="815">
        <v>2042</v>
      </c>
    </row>
    <row r="30203" spans="1:5">
      <c r="A30203" s="816">
        <f t="shared" si="1967"/>
        <v>52094</v>
      </c>
      <c r="B30203" s="815">
        <f t="shared" si="1964"/>
        <v>228</v>
      </c>
      <c r="C30203" s="815">
        <f t="shared" si="1965"/>
        <v>138</v>
      </c>
      <c r="D30203" s="815">
        <f t="shared" si="1966"/>
        <v>118</v>
      </c>
      <c r="E30203" s="815">
        <v>2042</v>
      </c>
    </row>
    <row r="30204" spans="1:5">
      <c r="A30204" s="816">
        <f t="shared" si="1967"/>
        <v>52095</v>
      </c>
      <c r="B30204" s="815">
        <f t="shared" si="1964"/>
        <v>229</v>
      </c>
      <c r="C30204" s="815">
        <f t="shared" si="1965"/>
        <v>137</v>
      </c>
      <c r="D30204" s="815">
        <f t="shared" si="1966"/>
        <v>117</v>
      </c>
      <c r="E30204" s="815">
        <v>2042</v>
      </c>
    </row>
    <row r="30205" spans="1:5">
      <c r="A30205" s="816">
        <f t="shared" si="1967"/>
        <v>52096</v>
      </c>
      <c r="B30205" s="815">
        <f t="shared" si="1964"/>
        <v>230</v>
      </c>
      <c r="C30205" s="815">
        <f t="shared" si="1965"/>
        <v>136</v>
      </c>
      <c r="D30205" s="815">
        <f t="shared" si="1966"/>
        <v>116</v>
      </c>
      <c r="E30205" s="815">
        <v>2042</v>
      </c>
    </row>
    <row r="30206" spans="1:5">
      <c r="A30206" s="816">
        <f t="shared" si="1967"/>
        <v>52097</v>
      </c>
      <c r="B30206" s="815">
        <f t="shared" si="1964"/>
        <v>231</v>
      </c>
      <c r="C30206" s="815">
        <f t="shared" si="1965"/>
        <v>135</v>
      </c>
      <c r="D30206" s="815">
        <f t="shared" si="1966"/>
        <v>115</v>
      </c>
      <c r="E30206" s="815">
        <v>2042</v>
      </c>
    </row>
    <row r="30207" spans="1:5">
      <c r="A30207" s="816">
        <f t="shared" si="1967"/>
        <v>52098</v>
      </c>
      <c r="B30207" s="815">
        <f t="shared" si="1964"/>
        <v>232</v>
      </c>
      <c r="C30207" s="815">
        <f t="shared" si="1965"/>
        <v>134</v>
      </c>
      <c r="D30207" s="815">
        <f t="shared" si="1966"/>
        <v>114</v>
      </c>
      <c r="E30207" s="815">
        <v>2042</v>
      </c>
    </row>
    <row r="30208" spans="1:5">
      <c r="A30208" s="816">
        <f t="shared" si="1967"/>
        <v>52099</v>
      </c>
      <c r="B30208" s="815">
        <f t="shared" si="1964"/>
        <v>233</v>
      </c>
      <c r="C30208" s="815">
        <f t="shared" si="1965"/>
        <v>133</v>
      </c>
      <c r="D30208" s="815">
        <f t="shared" si="1966"/>
        <v>113</v>
      </c>
      <c r="E30208" s="815">
        <v>2042</v>
      </c>
    </row>
    <row r="30209" spans="1:5">
      <c r="A30209" s="816">
        <f t="shared" si="1967"/>
        <v>52100</v>
      </c>
      <c r="B30209" s="815">
        <f t="shared" si="1964"/>
        <v>234</v>
      </c>
      <c r="C30209" s="815">
        <f t="shared" si="1965"/>
        <v>132</v>
      </c>
      <c r="D30209" s="815">
        <f t="shared" si="1966"/>
        <v>112</v>
      </c>
      <c r="E30209" s="815">
        <v>2042</v>
      </c>
    </row>
    <row r="30210" spans="1:5">
      <c r="A30210" s="816">
        <f t="shared" si="1967"/>
        <v>52101</v>
      </c>
      <c r="B30210" s="815">
        <f t="shared" si="1964"/>
        <v>235</v>
      </c>
      <c r="C30210" s="815">
        <f t="shared" si="1965"/>
        <v>131</v>
      </c>
      <c r="D30210" s="815">
        <f t="shared" si="1966"/>
        <v>111</v>
      </c>
      <c r="E30210" s="815">
        <v>2042</v>
      </c>
    </row>
    <row r="30211" spans="1:5">
      <c r="A30211" s="816">
        <f t="shared" si="1967"/>
        <v>52102</v>
      </c>
      <c r="B30211" s="815">
        <f t="shared" si="1964"/>
        <v>236</v>
      </c>
      <c r="C30211" s="815">
        <f t="shared" si="1965"/>
        <v>130</v>
      </c>
      <c r="D30211" s="815">
        <f t="shared" si="1966"/>
        <v>110</v>
      </c>
      <c r="E30211" s="815">
        <v>2042</v>
      </c>
    </row>
    <row r="30212" spans="1:5">
      <c r="A30212" s="816">
        <f t="shared" si="1967"/>
        <v>52103</v>
      </c>
      <c r="B30212" s="815">
        <f t="shared" si="1964"/>
        <v>237</v>
      </c>
      <c r="C30212" s="815">
        <f t="shared" si="1965"/>
        <v>129</v>
      </c>
      <c r="D30212" s="815">
        <f t="shared" si="1966"/>
        <v>109</v>
      </c>
      <c r="E30212" s="815">
        <v>2042</v>
      </c>
    </row>
    <row r="30213" spans="1:5">
      <c r="A30213" s="816">
        <f t="shared" si="1967"/>
        <v>52104</v>
      </c>
      <c r="B30213" s="815">
        <f t="shared" ref="B30213:B30276" si="1968">B30212+1</f>
        <v>238</v>
      </c>
      <c r="C30213" s="815">
        <f t="shared" ref="C30213:C30276" si="1969">C30212-1</f>
        <v>128</v>
      </c>
      <c r="D30213" s="815">
        <f t="shared" ref="D30213:D30276" si="1970">D30212-1</f>
        <v>108</v>
      </c>
      <c r="E30213" s="815">
        <v>2042</v>
      </c>
    </row>
    <row r="30214" spans="1:5">
      <c r="A30214" s="816">
        <f t="shared" si="1967"/>
        <v>52105</v>
      </c>
      <c r="B30214" s="815">
        <f t="shared" si="1968"/>
        <v>239</v>
      </c>
      <c r="C30214" s="815">
        <f t="shared" si="1969"/>
        <v>127</v>
      </c>
      <c r="D30214" s="815">
        <f t="shared" si="1970"/>
        <v>107</v>
      </c>
      <c r="E30214" s="815">
        <v>2042</v>
      </c>
    </row>
    <row r="30215" spans="1:5">
      <c r="A30215" s="816">
        <f t="shared" si="1967"/>
        <v>52106</v>
      </c>
      <c r="B30215" s="815">
        <f t="shared" si="1968"/>
        <v>240</v>
      </c>
      <c r="C30215" s="815">
        <f t="shared" si="1969"/>
        <v>126</v>
      </c>
      <c r="D30215" s="815">
        <f t="shared" si="1970"/>
        <v>106</v>
      </c>
      <c r="E30215" s="815">
        <v>2042</v>
      </c>
    </row>
    <row r="30216" spans="1:5">
      <c r="A30216" s="816">
        <f t="shared" si="1967"/>
        <v>52107</v>
      </c>
      <c r="B30216" s="815">
        <f t="shared" si="1968"/>
        <v>241</v>
      </c>
      <c r="C30216" s="815">
        <f t="shared" si="1969"/>
        <v>125</v>
      </c>
      <c r="D30216" s="815">
        <f t="shared" si="1970"/>
        <v>105</v>
      </c>
      <c r="E30216" s="815">
        <v>2042</v>
      </c>
    </row>
    <row r="30217" spans="1:5">
      <c r="A30217" s="816">
        <f t="shared" si="1967"/>
        <v>52108</v>
      </c>
      <c r="B30217" s="815">
        <f t="shared" si="1968"/>
        <v>242</v>
      </c>
      <c r="C30217" s="815">
        <f t="shared" si="1969"/>
        <v>124</v>
      </c>
      <c r="D30217" s="815">
        <f t="shared" si="1970"/>
        <v>104</v>
      </c>
      <c r="E30217" s="815">
        <v>2042</v>
      </c>
    </row>
    <row r="30218" spans="1:5">
      <c r="A30218" s="816">
        <f t="shared" si="1967"/>
        <v>52109</v>
      </c>
      <c r="B30218" s="815">
        <f t="shared" si="1968"/>
        <v>243</v>
      </c>
      <c r="C30218" s="815">
        <f t="shared" si="1969"/>
        <v>123</v>
      </c>
      <c r="D30218" s="815">
        <f t="shared" si="1970"/>
        <v>103</v>
      </c>
      <c r="E30218" s="815">
        <v>2042</v>
      </c>
    </row>
    <row r="30219" spans="1:5">
      <c r="A30219" s="816">
        <f t="shared" si="1967"/>
        <v>52110</v>
      </c>
      <c r="B30219" s="815">
        <f t="shared" si="1968"/>
        <v>244</v>
      </c>
      <c r="C30219" s="815">
        <f t="shared" si="1969"/>
        <v>122</v>
      </c>
      <c r="D30219" s="815">
        <f t="shared" si="1970"/>
        <v>102</v>
      </c>
      <c r="E30219" s="815">
        <v>2042</v>
      </c>
    </row>
    <row r="30220" spans="1:5">
      <c r="A30220" s="816">
        <f t="shared" si="1967"/>
        <v>52111</v>
      </c>
      <c r="B30220" s="815">
        <f t="shared" si="1968"/>
        <v>245</v>
      </c>
      <c r="C30220" s="815">
        <f t="shared" si="1969"/>
        <v>121</v>
      </c>
      <c r="D30220" s="815">
        <f t="shared" si="1970"/>
        <v>101</v>
      </c>
      <c r="E30220" s="815">
        <v>2042</v>
      </c>
    </row>
    <row r="30221" spans="1:5">
      <c r="A30221" s="816">
        <f t="shared" si="1967"/>
        <v>52112</v>
      </c>
      <c r="B30221" s="815">
        <f t="shared" si="1968"/>
        <v>246</v>
      </c>
      <c r="C30221" s="815">
        <f t="shared" si="1969"/>
        <v>120</v>
      </c>
      <c r="D30221" s="815">
        <f t="shared" si="1970"/>
        <v>100</v>
      </c>
      <c r="E30221" s="815">
        <v>2042</v>
      </c>
    </row>
    <row r="30222" spans="1:5">
      <c r="A30222" s="816">
        <f t="shared" si="1967"/>
        <v>52113</v>
      </c>
      <c r="B30222" s="815">
        <f t="shared" si="1968"/>
        <v>247</v>
      </c>
      <c r="C30222" s="815">
        <f t="shared" si="1969"/>
        <v>119</v>
      </c>
      <c r="D30222" s="815">
        <f t="shared" si="1970"/>
        <v>99</v>
      </c>
      <c r="E30222" s="815">
        <v>2042</v>
      </c>
    </row>
    <row r="30223" spans="1:5">
      <c r="A30223" s="816">
        <f t="shared" si="1967"/>
        <v>52114</v>
      </c>
      <c r="B30223" s="815">
        <f t="shared" si="1968"/>
        <v>248</v>
      </c>
      <c r="C30223" s="815">
        <f t="shared" si="1969"/>
        <v>118</v>
      </c>
      <c r="D30223" s="815">
        <f t="shared" si="1970"/>
        <v>98</v>
      </c>
      <c r="E30223" s="815">
        <v>2042</v>
      </c>
    </row>
    <row r="30224" spans="1:5">
      <c r="A30224" s="816">
        <f t="shared" si="1967"/>
        <v>52115</v>
      </c>
      <c r="B30224" s="815">
        <f t="shared" si="1968"/>
        <v>249</v>
      </c>
      <c r="C30224" s="815">
        <f t="shared" si="1969"/>
        <v>117</v>
      </c>
      <c r="D30224" s="815">
        <f t="shared" si="1970"/>
        <v>97</v>
      </c>
      <c r="E30224" s="815">
        <v>2042</v>
      </c>
    </row>
    <row r="30225" spans="1:5">
      <c r="A30225" s="816">
        <f t="shared" si="1967"/>
        <v>52116</v>
      </c>
      <c r="B30225" s="815">
        <f t="shared" si="1968"/>
        <v>250</v>
      </c>
      <c r="C30225" s="815">
        <f t="shared" si="1969"/>
        <v>116</v>
      </c>
      <c r="D30225" s="815">
        <f t="shared" si="1970"/>
        <v>96</v>
      </c>
      <c r="E30225" s="815">
        <v>2042</v>
      </c>
    </row>
    <row r="30226" spans="1:5">
      <c r="A30226" s="816">
        <f t="shared" si="1967"/>
        <v>52117</v>
      </c>
      <c r="B30226" s="815">
        <f t="shared" si="1968"/>
        <v>251</v>
      </c>
      <c r="C30226" s="815">
        <f t="shared" si="1969"/>
        <v>115</v>
      </c>
      <c r="D30226" s="815">
        <f t="shared" si="1970"/>
        <v>95</v>
      </c>
      <c r="E30226" s="815">
        <v>2042</v>
      </c>
    </row>
    <row r="30227" spans="1:5">
      <c r="A30227" s="816">
        <f t="shared" si="1967"/>
        <v>52118</v>
      </c>
      <c r="B30227" s="815">
        <f t="shared" si="1968"/>
        <v>252</v>
      </c>
      <c r="C30227" s="815">
        <f t="shared" si="1969"/>
        <v>114</v>
      </c>
      <c r="D30227" s="815">
        <f t="shared" si="1970"/>
        <v>94</v>
      </c>
      <c r="E30227" s="815">
        <v>2042</v>
      </c>
    </row>
    <row r="30228" spans="1:5">
      <c r="A30228" s="816">
        <f t="shared" si="1967"/>
        <v>52119</v>
      </c>
      <c r="B30228" s="815">
        <f t="shared" si="1968"/>
        <v>253</v>
      </c>
      <c r="C30228" s="815">
        <f t="shared" si="1969"/>
        <v>113</v>
      </c>
      <c r="D30228" s="815">
        <f t="shared" si="1970"/>
        <v>93</v>
      </c>
      <c r="E30228" s="815">
        <v>2042</v>
      </c>
    </row>
    <row r="30229" spans="1:5">
      <c r="A30229" s="816">
        <f t="shared" si="1967"/>
        <v>52120</v>
      </c>
      <c r="B30229" s="815">
        <f t="shared" si="1968"/>
        <v>254</v>
      </c>
      <c r="C30229" s="815">
        <f t="shared" si="1969"/>
        <v>112</v>
      </c>
      <c r="D30229" s="815">
        <f t="shared" si="1970"/>
        <v>92</v>
      </c>
      <c r="E30229" s="815">
        <v>2042</v>
      </c>
    </row>
    <row r="30230" spans="1:5">
      <c r="A30230" s="816">
        <f t="shared" si="1967"/>
        <v>52121</v>
      </c>
      <c r="B30230" s="815">
        <f t="shared" si="1968"/>
        <v>255</v>
      </c>
      <c r="C30230" s="815">
        <f t="shared" si="1969"/>
        <v>111</v>
      </c>
      <c r="D30230" s="815">
        <f t="shared" si="1970"/>
        <v>91</v>
      </c>
      <c r="E30230" s="815">
        <v>2042</v>
      </c>
    </row>
    <row r="30231" spans="1:5">
      <c r="A30231" s="816">
        <f t="shared" si="1967"/>
        <v>52122</v>
      </c>
      <c r="B30231" s="815">
        <f t="shared" si="1968"/>
        <v>256</v>
      </c>
      <c r="C30231" s="815">
        <f t="shared" si="1969"/>
        <v>110</v>
      </c>
      <c r="D30231" s="815">
        <f t="shared" si="1970"/>
        <v>90</v>
      </c>
      <c r="E30231" s="815">
        <v>2042</v>
      </c>
    </row>
    <row r="30232" spans="1:5">
      <c r="A30232" s="816">
        <f t="shared" si="1967"/>
        <v>52123</v>
      </c>
      <c r="B30232" s="815">
        <f t="shared" si="1968"/>
        <v>257</v>
      </c>
      <c r="C30232" s="815">
        <f t="shared" si="1969"/>
        <v>109</v>
      </c>
      <c r="D30232" s="815">
        <f t="shared" si="1970"/>
        <v>89</v>
      </c>
      <c r="E30232" s="815">
        <v>2042</v>
      </c>
    </row>
    <row r="30233" spans="1:5">
      <c r="A30233" s="816">
        <f t="shared" si="1967"/>
        <v>52124</v>
      </c>
      <c r="B30233" s="815">
        <f t="shared" si="1968"/>
        <v>258</v>
      </c>
      <c r="C30233" s="815">
        <f t="shared" si="1969"/>
        <v>108</v>
      </c>
      <c r="D30233" s="815">
        <f t="shared" si="1970"/>
        <v>88</v>
      </c>
      <c r="E30233" s="815">
        <v>2042</v>
      </c>
    </row>
    <row r="30234" spans="1:5">
      <c r="A30234" s="816">
        <f t="shared" si="1967"/>
        <v>52125</v>
      </c>
      <c r="B30234" s="815">
        <f t="shared" si="1968"/>
        <v>259</v>
      </c>
      <c r="C30234" s="815">
        <f t="shared" si="1969"/>
        <v>107</v>
      </c>
      <c r="D30234" s="815">
        <f t="shared" si="1970"/>
        <v>87</v>
      </c>
      <c r="E30234" s="815">
        <v>2042</v>
      </c>
    </row>
    <row r="30235" spans="1:5">
      <c r="A30235" s="816">
        <f t="shared" si="1967"/>
        <v>52126</v>
      </c>
      <c r="B30235" s="815">
        <f t="shared" si="1968"/>
        <v>260</v>
      </c>
      <c r="C30235" s="815">
        <f t="shared" si="1969"/>
        <v>106</v>
      </c>
      <c r="D30235" s="815">
        <f t="shared" si="1970"/>
        <v>86</v>
      </c>
      <c r="E30235" s="815">
        <v>2042</v>
      </c>
    </row>
    <row r="30236" spans="1:5">
      <c r="A30236" s="816">
        <f t="shared" si="1967"/>
        <v>52127</v>
      </c>
      <c r="B30236" s="815">
        <f t="shared" si="1968"/>
        <v>261</v>
      </c>
      <c r="C30236" s="815">
        <f t="shared" si="1969"/>
        <v>105</v>
      </c>
      <c r="D30236" s="815">
        <f t="shared" si="1970"/>
        <v>85</v>
      </c>
      <c r="E30236" s="815">
        <v>2042</v>
      </c>
    </row>
    <row r="30237" spans="1:5">
      <c r="A30237" s="816">
        <f t="shared" si="1967"/>
        <v>52128</v>
      </c>
      <c r="B30237" s="815">
        <f t="shared" si="1968"/>
        <v>262</v>
      </c>
      <c r="C30237" s="815">
        <f t="shared" si="1969"/>
        <v>104</v>
      </c>
      <c r="D30237" s="815">
        <f t="shared" si="1970"/>
        <v>84</v>
      </c>
      <c r="E30237" s="815">
        <v>2042</v>
      </c>
    </row>
    <row r="30238" spans="1:5">
      <c r="A30238" s="816">
        <f t="shared" si="1967"/>
        <v>52129</v>
      </c>
      <c r="B30238" s="815">
        <f t="shared" si="1968"/>
        <v>263</v>
      </c>
      <c r="C30238" s="815">
        <f t="shared" si="1969"/>
        <v>103</v>
      </c>
      <c r="D30238" s="815">
        <f t="shared" si="1970"/>
        <v>83</v>
      </c>
      <c r="E30238" s="815">
        <v>2042</v>
      </c>
    </row>
    <row r="30239" spans="1:5">
      <c r="A30239" s="816">
        <f t="shared" si="1967"/>
        <v>52130</v>
      </c>
      <c r="B30239" s="815">
        <f t="shared" si="1968"/>
        <v>264</v>
      </c>
      <c r="C30239" s="815">
        <f t="shared" si="1969"/>
        <v>102</v>
      </c>
      <c r="D30239" s="815">
        <f t="shared" si="1970"/>
        <v>82</v>
      </c>
      <c r="E30239" s="815">
        <v>2042</v>
      </c>
    </row>
    <row r="30240" spans="1:5">
      <c r="A30240" s="816">
        <f t="shared" si="1967"/>
        <v>52131</v>
      </c>
      <c r="B30240" s="815">
        <f t="shared" si="1968"/>
        <v>265</v>
      </c>
      <c r="C30240" s="815">
        <f t="shared" si="1969"/>
        <v>101</v>
      </c>
      <c r="D30240" s="815">
        <f t="shared" si="1970"/>
        <v>81</v>
      </c>
      <c r="E30240" s="815">
        <v>2042</v>
      </c>
    </row>
    <row r="30241" spans="1:5">
      <c r="A30241" s="816">
        <f t="shared" si="1967"/>
        <v>52132</v>
      </c>
      <c r="B30241" s="815">
        <f t="shared" si="1968"/>
        <v>266</v>
      </c>
      <c r="C30241" s="815">
        <f t="shared" si="1969"/>
        <v>100</v>
      </c>
      <c r="D30241" s="815">
        <f t="shared" si="1970"/>
        <v>80</v>
      </c>
      <c r="E30241" s="815">
        <v>2042</v>
      </c>
    </row>
    <row r="30242" spans="1:5">
      <c r="A30242" s="816">
        <f t="shared" si="1967"/>
        <v>52133</v>
      </c>
      <c r="B30242" s="815">
        <f t="shared" si="1968"/>
        <v>267</v>
      </c>
      <c r="C30242" s="815">
        <f t="shared" si="1969"/>
        <v>99</v>
      </c>
      <c r="D30242" s="815">
        <f t="shared" si="1970"/>
        <v>79</v>
      </c>
      <c r="E30242" s="815">
        <v>2042</v>
      </c>
    </row>
    <row r="30243" spans="1:5">
      <c r="A30243" s="816">
        <f t="shared" si="1967"/>
        <v>52134</v>
      </c>
      <c r="B30243" s="815">
        <f t="shared" si="1968"/>
        <v>268</v>
      </c>
      <c r="C30243" s="815">
        <f t="shared" si="1969"/>
        <v>98</v>
      </c>
      <c r="D30243" s="815">
        <f t="shared" si="1970"/>
        <v>78</v>
      </c>
      <c r="E30243" s="815">
        <v>2042</v>
      </c>
    </row>
    <row r="30244" spans="1:5">
      <c r="A30244" s="816">
        <f t="shared" si="1967"/>
        <v>52135</v>
      </c>
      <c r="B30244" s="815">
        <f t="shared" si="1968"/>
        <v>269</v>
      </c>
      <c r="C30244" s="815">
        <f t="shared" si="1969"/>
        <v>97</v>
      </c>
      <c r="D30244" s="815">
        <f t="shared" si="1970"/>
        <v>77</v>
      </c>
      <c r="E30244" s="815">
        <v>2042</v>
      </c>
    </row>
    <row r="30245" spans="1:5">
      <c r="A30245" s="816">
        <f t="shared" si="1967"/>
        <v>52136</v>
      </c>
      <c r="B30245" s="815">
        <f t="shared" si="1968"/>
        <v>270</v>
      </c>
      <c r="C30245" s="815">
        <f t="shared" si="1969"/>
        <v>96</v>
      </c>
      <c r="D30245" s="815">
        <f t="shared" si="1970"/>
        <v>76</v>
      </c>
      <c r="E30245" s="815">
        <v>2042</v>
      </c>
    </row>
    <row r="30246" spans="1:5">
      <c r="A30246" s="816">
        <f t="shared" si="1967"/>
        <v>52137</v>
      </c>
      <c r="B30246" s="815">
        <f t="shared" si="1968"/>
        <v>271</v>
      </c>
      <c r="C30246" s="815">
        <f t="shared" si="1969"/>
        <v>95</v>
      </c>
      <c r="D30246" s="815">
        <f t="shared" si="1970"/>
        <v>75</v>
      </c>
      <c r="E30246" s="815">
        <v>2042</v>
      </c>
    </row>
    <row r="30247" spans="1:5">
      <c r="A30247" s="816">
        <f t="shared" si="1967"/>
        <v>52138</v>
      </c>
      <c r="B30247" s="815">
        <f t="shared" si="1968"/>
        <v>272</v>
      </c>
      <c r="C30247" s="815">
        <f t="shared" si="1969"/>
        <v>94</v>
      </c>
      <c r="D30247" s="815">
        <f t="shared" si="1970"/>
        <v>74</v>
      </c>
      <c r="E30247" s="815">
        <v>2042</v>
      </c>
    </row>
    <row r="30248" spans="1:5">
      <c r="A30248" s="816">
        <f t="shared" si="1967"/>
        <v>52139</v>
      </c>
      <c r="B30248" s="815">
        <f t="shared" si="1968"/>
        <v>273</v>
      </c>
      <c r="C30248" s="815">
        <f t="shared" si="1969"/>
        <v>93</v>
      </c>
      <c r="D30248" s="815">
        <f t="shared" si="1970"/>
        <v>73</v>
      </c>
      <c r="E30248" s="815">
        <v>2042</v>
      </c>
    </row>
    <row r="30249" spans="1:5">
      <c r="A30249" s="816">
        <f t="shared" si="1967"/>
        <v>52140</v>
      </c>
      <c r="B30249" s="815">
        <f t="shared" si="1968"/>
        <v>274</v>
      </c>
      <c r="C30249" s="815">
        <f t="shared" si="1969"/>
        <v>92</v>
      </c>
      <c r="D30249" s="815">
        <f t="shared" si="1970"/>
        <v>72</v>
      </c>
      <c r="E30249" s="815">
        <v>2042</v>
      </c>
    </row>
    <row r="30250" spans="1:5">
      <c r="A30250" s="816">
        <f t="shared" si="1967"/>
        <v>52141</v>
      </c>
      <c r="B30250" s="815">
        <f t="shared" si="1968"/>
        <v>275</v>
      </c>
      <c r="C30250" s="815">
        <f t="shared" si="1969"/>
        <v>91</v>
      </c>
      <c r="D30250" s="815">
        <f t="shared" si="1970"/>
        <v>71</v>
      </c>
      <c r="E30250" s="815">
        <v>2042</v>
      </c>
    </row>
    <row r="30251" spans="1:5">
      <c r="A30251" s="816">
        <f t="shared" si="1967"/>
        <v>52142</v>
      </c>
      <c r="B30251" s="815">
        <f t="shared" si="1968"/>
        <v>276</v>
      </c>
      <c r="C30251" s="815">
        <f t="shared" si="1969"/>
        <v>90</v>
      </c>
      <c r="D30251" s="815">
        <f t="shared" si="1970"/>
        <v>70</v>
      </c>
      <c r="E30251" s="815">
        <v>2042</v>
      </c>
    </row>
    <row r="30252" spans="1:5">
      <c r="A30252" s="816">
        <f t="shared" si="1967"/>
        <v>52143</v>
      </c>
      <c r="B30252" s="815">
        <f t="shared" si="1968"/>
        <v>277</v>
      </c>
      <c r="C30252" s="815">
        <f t="shared" si="1969"/>
        <v>89</v>
      </c>
      <c r="D30252" s="815">
        <f t="shared" si="1970"/>
        <v>69</v>
      </c>
      <c r="E30252" s="815">
        <v>2042</v>
      </c>
    </row>
    <row r="30253" spans="1:5">
      <c r="A30253" s="816">
        <f t="shared" si="1967"/>
        <v>52144</v>
      </c>
      <c r="B30253" s="815">
        <f t="shared" si="1968"/>
        <v>278</v>
      </c>
      <c r="C30253" s="815">
        <f t="shared" si="1969"/>
        <v>88</v>
      </c>
      <c r="D30253" s="815">
        <f t="shared" si="1970"/>
        <v>68</v>
      </c>
      <c r="E30253" s="815">
        <v>2042</v>
      </c>
    </row>
    <row r="30254" spans="1:5">
      <c r="A30254" s="816">
        <f t="shared" si="1967"/>
        <v>52145</v>
      </c>
      <c r="B30254" s="815">
        <f t="shared" si="1968"/>
        <v>279</v>
      </c>
      <c r="C30254" s="815">
        <f t="shared" si="1969"/>
        <v>87</v>
      </c>
      <c r="D30254" s="815">
        <f t="shared" si="1970"/>
        <v>67</v>
      </c>
      <c r="E30254" s="815">
        <v>2042</v>
      </c>
    </row>
    <row r="30255" spans="1:5">
      <c r="A30255" s="816">
        <f t="shared" si="1967"/>
        <v>52146</v>
      </c>
      <c r="B30255" s="815">
        <f t="shared" si="1968"/>
        <v>280</v>
      </c>
      <c r="C30255" s="815">
        <f t="shared" si="1969"/>
        <v>86</v>
      </c>
      <c r="D30255" s="815">
        <f t="shared" si="1970"/>
        <v>66</v>
      </c>
      <c r="E30255" s="815">
        <v>2042</v>
      </c>
    </row>
    <row r="30256" spans="1:5">
      <c r="A30256" s="816">
        <f t="shared" si="1967"/>
        <v>52147</v>
      </c>
      <c r="B30256" s="815">
        <f t="shared" si="1968"/>
        <v>281</v>
      </c>
      <c r="C30256" s="815">
        <f t="shared" si="1969"/>
        <v>85</v>
      </c>
      <c r="D30256" s="815">
        <f t="shared" si="1970"/>
        <v>65</v>
      </c>
      <c r="E30256" s="815">
        <v>2042</v>
      </c>
    </row>
    <row r="30257" spans="1:5">
      <c r="A30257" s="816">
        <f t="shared" si="1967"/>
        <v>52148</v>
      </c>
      <c r="B30257" s="815">
        <f t="shared" si="1968"/>
        <v>282</v>
      </c>
      <c r="C30257" s="815">
        <f t="shared" si="1969"/>
        <v>84</v>
      </c>
      <c r="D30257" s="815">
        <f t="shared" si="1970"/>
        <v>64</v>
      </c>
      <c r="E30257" s="815">
        <v>2042</v>
      </c>
    </row>
    <row r="30258" spans="1:5">
      <c r="A30258" s="816">
        <f t="shared" si="1967"/>
        <v>52149</v>
      </c>
      <c r="B30258" s="815">
        <f t="shared" si="1968"/>
        <v>283</v>
      </c>
      <c r="C30258" s="815">
        <f t="shared" si="1969"/>
        <v>83</v>
      </c>
      <c r="D30258" s="815">
        <f t="shared" si="1970"/>
        <v>63</v>
      </c>
      <c r="E30258" s="815">
        <v>2042</v>
      </c>
    </row>
    <row r="30259" spans="1:5">
      <c r="A30259" s="816">
        <f t="shared" ref="A30259:A30322" si="1971">A30258+1</f>
        <v>52150</v>
      </c>
      <c r="B30259" s="815">
        <f t="shared" si="1968"/>
        <v>284</v>
      </c>
      <c r="C30259" s="815">
        <f t="shared" si="1969"/>
        <v>82</v>
      </c>
      <c r="D30259" s="815">
        <f t="shared" si="1970"/>
        <v>62</v>
      </c>
      <c r="E30259" s="815">
        <v>2042</v>
      </c>
    </row>
    <row r="30260" spans="1:5">
      <c r="A30260" s="816">
        <f t="shared" si="1971"/>
        <v>52151</v>
      </c>
      <c r="B30260" s="815">
        <f t="shared" si="1968"/>
        <v>285</v>
      </c>
      <c r="C30260" s="815">
        <f t="shared" si="1969"/>
        <v>81</v>
      </c>
      <c r="D30260" s="815">
        <f t="shared" si="1970"/>
        <v>61</v>
      </c>
      <c r="E30260" s="815">
        <v>2042</v>
      </c>
    </row>
    <row r="30261" spans="1:5">
      <c r="A30261" s="816">
        <f t="shared" si="1971"/>
        <v>52152</v>
      </c>
      <c r="B30261" s="815">
        <f t="shared" si="1968"/>
        <v>286</v>
      </c>
      <c r="C30261" s="815">
        <f t="shared" si="1969"/>
        <v>80</v>
      </c>
      <c r="D30261" s="815">
        <f t="shared" si="1970"/>
        <v>60</v>
      </c>
      <c r="E30261" s="815">
        <v>2042</v>
      </c>
    </row>
    <row r="30262" spans="1:5">
      <c r="A30262" s="816">
        <f t="shared" si="1971"/>
        <v>52153</v>
      </c>
      <c r="B30262" s="815">
        <f t="shared" si="1968"/>
        <v>287</v>
      </c>
      <c r="C30262" s="815">
        <f t="shared" si="1969"/>
        <v>79</v>
      </c>
      <c r="D30262" s="815">
        <f t="shared" si="1970"/>
        <v>59</v>
      </c>
      <c r="E30262" s="815">
        <v>2042</v>
      </c>
    </row>
    <row r="30263" spans="1:5">
      <c r="A30263" s="816">
        <f t="shared" si="1971"/>
        <v>52154</v>
      </c>
      <c r="B30263" s="815">
        <f t="shared" si="1968"/>
        <v>288</v>
      </c>
      <c r="C30263" s="815">
        <f t="shared" si="1969"/>
        <v>78</v>
      </c>
      <c r="D30263" s="815">
        <f t="shared" si="1970"/>
        <v>58</v>
      </c>
      <c r="E30263" s="815">
        <v>2042</v>
      </c>
    </row>
    <row r="30264" spans="1:5">
      <c r="A30264" s="816">
        <f t="shared" si="1971"/>
        <v>52155</v>
      </c>
      <c r="B30264" s="815">
        <f t="shared" si="1968"/>
        <v>289</v>
      </c>
      <c r="C30264" s="815">
        <f t="shared" si="1969"/>
        <v>77</v>
      </c>
      <c r="D30264" s="815">
        <f t="shared" si="1970"/>
        <v>57</v>
      </c>
      <c r="E30264" s="815">
        <v>2042</v>
      </c>
    </row>
    <row r="30265" spans="1:5">
      <c r="A30265" s="816">
        <f t="shared" si="1971"/>
        <v>52156</v>
      </c>
      <c r="B30265" s="815">
        <f t="shared" si="1968"/>
        <v>290</v>
      </c>
      <c r="C30265" s="815">
        <f t="shared" si="1969"/>
        <v>76</v>
      </c>
      <c r="D30265" s="815">
        <f t="shared" si="1970"/>
        <v>56</v>
      </c>
      <c r="E30265" s="815">
        <v>2042</v>
      </c>
    </row>
    <row r="30266" spans="1:5">
      <c r="A30266" s="816">
        <f t="shared" si="1971"/>
        <v>52157</v>
      </c>
      <c r="B30266" s="815">
        <f t="shared" si="1968"/>
        <v>291</v>
      </c>
      <c r="C30266" s="815">
        <f t="shared" si="1969"/>
        <v>75</v>
      </c>
      <c r="D30266" s="815">
        <f t="shared" si="1970"/>
        <v>55</v>
      </c>
      <c r="E30266" s="815">
        <v>2042</v>
      </c>
    </row>
    <row r="30267" spans="1:5">
      <c r="A30267" s="816">
        <f t="shared" si="1971"/>
        <v>52158</v>
      </c>
      <c r="B30267" s="815">
        <f t="shared" si="1968"/>
        <v>292</v>
      </c>
      <c r="C30267" s="815">
        <f t="shared" si="1969"/>
        <v>74</v>
      </c>
      <c r="D30267" s="815">
        <f t="shared" si="1970"/>
        <v>54</v>
      </c>
      <c r="E30267" s="815">
        <v>2042</v>
      </c>
    </row>
    <row r="30268" spans="1:5">
      <c r="A30268" s="816">
        <f t="shared" si="1971"/>
        <v>52159</v>
      </c>
      <c r="B30268" s="815">
        <f t="shared" si="1968"/>
        <v>293</v>
      </c>
      <c r="C30268" s="815">
        <f t="shared" si="1969"/>
        <v>73</v>
      </c>
      <c r="D30268" s="815">
        <f t="shared" si="1970"/>
        <v>53</v>
      </c>
      <c r="E30268" s="815">
        <v>2042</v>
      </c>
    </row>
    <row r="30269" spans="1:5">
      <c r="A30269" s="816">
        <f t="shared" si="1971"/>
        <v>52160</v>
      </c>
      <c r="B30269" s="815">
        <f t="shared" si="1968"/>
        <v>294</v>
      </c>
      <c r="C30269" s="815">
        <f t="shared" si="1969"/>
        <v>72</v>
      </c>
      <c r="D30269" s="815">
        <f t="shared" si="1970"/>
        <v>52</v>
      </c>
      <c r="E30269" s="815">
        <v>2042</v>
      </c>
    </row>
    <row r="30270" spans="1:5">
      <c r="A30270" s="816">
        <f t="shared" si="1971"/>
        <v>52161</v>
      </c>
      <c r="B30270" s="815">
        <f t="shared" si="1968"/>
        <v>295</v>
      </c>
      <c r="C30270" s="815">
        <f t="shared" si="1969"/>
        <v>71</v>
      </c>
      <c r="D30270" s="815">
        <f t="shared" si="1970"/>
        <v>51</v>
      </c>
      <c r="E30270" s="815">
        <v>2042</v>
      </c>
    </row>
    <row r="30271" spans="1:5">
      <c r="A30271" s="816">
        <f t="shared" si="1971"/>
        <v>52162</v>
      </c>
      <c r="B30271" s="815">
        <f t="shared" si="1968"/>
        <v>296</v>
      </c>
      <c r="C30271" s="815">
        <f t="shared" si="1969"/>
        <v>70</v>
      </c>
      <c r="D30271" s="815">
        <f t="shared" si="1970"/>
        <v>50</v>
      </c>
      <c r="E30271" s="815">
        <v>2042</v>
      </c>
    </row>
    <row r="30272" spans="1:5">
      <c r="A30272" s="816">
        <f t="shared" si="1971"/>
        <v>52163</v>
      </c>
      <c r="B30272" s="815">
        <f t="shared" si="1968"/>
        <v>297</v>
      </c>
      <c r="C30272" s="815">
        <f t="shared" si="1969"/>
        <v>69</v>
      </c>
      <c r="D30272" s="815">
        <f t="shared" si="1970"/>
        <v>49</v>
      </c>
      <c r="E30272" s="815">
        <v>2042</v>
      </c>
    </row>
    <row r="30273" spans="1:5">
      <c r="A30273" s="816">
        <f t="shared" si="1971"/>
        <v>52164</v>
      </c>
      <c r="B30273" s="815">
        <f t="shared" si="1968"/>
        <v>298</v>
      </c>
      <c r="C30273" s="815">
        <f t="shared" si="1969"/>
        <v>68</v>
      </c>
      <c r="D30273" s="815">
        <f t="shared" si="1970"/>
        <v>48</v>
      </c>
      <c r="E30273" s="815">
        <v>2042</v>
      </c>
    </row>
    <row r="30274" spans="1:5">
      <c r="A30274" s="816">
        <f t="shared" si="1971"/>
        <v>52165</v>
      </c>
      <c r="B30274" s="815">
        <f t="shared" si="1968"/>
        <v>299</v>
      </c>
      <c r="C30274" s="815">
        <f t="shared" si="1969"/>
        <v>67</v>
      </c>
      <c r="D30274" s="815">
        <f t="shared" si="1970"/>
        <v>47</v>
      </c>
      <c r="E30274" s="815">
        <v>2042</v>
      </c>
    </row>
    <row r="30275" spans="1:5">
      <c r="A30275" s="816">
        <f t="shared" si="1971"/>
        <v>52166</v>
      </c>
      <c r="B30275" s="815">
        <f t="shared" si="1968"/>
        <v>300</v>
      </c>
      <c r="C30275" s="815">
        <f t="shared" si="1969"/>
        <v>66</v>
      </c>
      <c r="D30275" s="815">
        <f t="shared" si="1970"/>
        <v>46</v>
      </c>
      <c r="E30275" s="815">
        <v>2042</v>
      </c>
    </row>
    <row r="30276" spans="1:5">
      <c r="A30276" s="816">
        <f t="shared" si="1971"/>
        <v>52167</v>
      </c>
      <c r="B30276" s="815">
        <f t="shared" si="1968"/>
        <v>301</v>
      </c>
      <c r="C30276" s="815">
        <f t="shared" si="1969"/>
        <v>65</v>
      </c>
      <c r="D30276" s="815">
        <f t="shared" si="1970"/>
        <v>45</v>
      </c>
      <c r="E30276" s="815">
        <v>2042</v>
      </c>
    </row>
    <row r="30277" spans="1:5">
      <c r="A30277" s="816">
        <f t="shared" si="1971"/>
        <v>52168</v>
      </c>
      <c r="B30277" s="815">
        <f t="shared" ref="B30277:B30340" si="1972">B30276+1</f>
        <v>302</v>
      </c>
      <c r="C30277" s="815">
        <f t="shared" ref="C30277:C30340" si="1973">C30276-1</f>
        <v>64</v>
      </c>
      <c r="D30277" s="815">
        <f t="shared" ref="D30277:D30320" si="1974">D30276-1</f>
        <v>44</v>
      </c>
      <c r="E30277" s="815">
        <v>2042</v>
      </c>
    </row>
    <row r="30278" spans="1:5">
      <c r="A30278" s="816">
        <f t="shared" si="1971"/>
        <v>52169</v>
      </c>
      <c r="B30278" s="815">
        <f t="shared" si="1972"/>
        <v>303</v>
      </c>
      <c r="C30278" s="815">
        <f t="shared" si="1973"/>
        <v>63</v>
      </c>
      <c r="D30278" s="815">
        <f t="shared" si="1974"/>
        <v>43</v>
      </c>
      <c r="E30278" s="815">
        <v>2042</v>
      </c>
    </row>
    <row r="30279" spans="1:5">
      <c r="A30279" s="816">
        <f t="shared" si="1971"/>
        <v>52170</v>
      </c>
      <c r="B30279" s="815">
        <f t="shared" si="1972"/>
        <v>304</v>
      </c>
      <c r="C30279" s="815">
        <f t="shared" si="1973"/>
        <v>62</v>
      </c>
      <c r="D30279" s="815">
        <f t="shared" si="1974"/>
        <v>42</v>
      </c>
      <c r="E30279" s="815">
        <v>2042</v>
      </c>
    </row>
    <row r="30280" spans="1:5">
      <c r="A30280" s="816">
        <f t="shared" si="1971"/>
        <v>52171</v>
      </c>
      <c r="B30280" s="815">
        <f t="shared" si="1972"/>
        <v>305</v>
      </c>
      <c r="C30280" s="815">
        <f t="shared" si="1973"/>
        <v>61</v>
      </c>
      <c r="D30280" s="815">
        <f t="shared" si="1974"/>
        <v>41</v>
      </c>
      <c r="E30280" s="815">
        <v>2042</v>
      </c>
    </row>
    <row r="30281" spans="1:5">
      <c r="A30281" s="816">
        <f t="shared" si="1971"/>
        <v>52172</v>
      </c>
      <c r="B30281" s="815">
        <f t="shared" si="1972"/>
        <v>306</v>
      </c>
      <c r="C30281" s="815">
        <f t="shared" si="1973"/>
        <v>60</v>
      </c>
      <c r="D30281" s="815">
        <f t="shared" si="1974"/>
        <v>40</v>
      </c>
      <c r="E30281" s="815">
        <v>2042</v>
      </c>
    </row>
    <row r="30282" spans="1:5">
      <c r="A30282" s="816">
        <f t="shared" si="1971"/>
        <v>52173</v>
      </c>
      <c r="B30282" s="815">
        <f t="shared" si="1972"/>
        <v>307</v>
      </c>
      <c r="C30282" s="815">
        <f t="shared" si="1973"/>
        <v>59</v>
      </c>
      <c r="D30282" s="815">
        <f t="shared" si="1974"/>
        <v>39</v>
      </c>
      <c r="E30282" s="815">
        <v>2042</v>
      </c>
    </row>
    <row r="30283" spans="1:5">
      <c r="A30283" s="816">
        <f t="shared" si="1971"/>
        <v>52174</v>
      </c>
      <c r="B30283" s="815">
        <f t="shared" si="1972"/>
        <v>308</v>
      </c>
      <c r="C30283" s="815">
        <f t="shared" si="1973"/>
        <v>58</v>
      </c>
      <c r="D30283" s="815">
        <f t="shared" si="1974"/>
        <v>38</v>
      </c>
      <c r="E30283" s="815">
        <v>2042</v>
      </c>
    </row>
    <row r="30284" spans="1:5">
      <c r="A30284" s="816">
        <f t="shared" si="1971"/>
        <v>52175</v>
      </c>
      <c r="B30284" s="815">
        <f t="shared" si="1972"/>
        <v>309</v>
      </c>
      <c r="C30284" s="815">
        <f t="shared" si="1973"/>
        <v>57</v>
      </c>
      <c r="D30284" s="815">
        <f t="shared" si="1974"/>
        <v>37</v>
      </c>
      <c r="E30284" s="815">
        <v>2042</v>
      </c>
    </row>
    <row r="30285" spans="1:5">
      <c r="A30285" s="816">
        <f t="shared" si="1971"/>
        <v>52176</v>
      </c>
      <c r="B30285" s="815">
        <f t="shared" si="1972"/>
        <v>310</v>
      </c>
      <c r="C30285" s="815">
        <f t="shared" si="1973"/>
        <v>56</v>
      </c>
      <c r="D30285" s="815">
        <f t="shared" si="1974"/>
        <v>36</v>
      </c>
      <c r="E30285" s="815">
        <v>2042</v>
      </c>
    </row>
    <row r="30286" spans="1:5">
      <c r="A30286" s="816">
        <f t="shared" si="1971"/>
        <v>52177</v>
      </c>
      <c r="B30286" s="815">
        <f t="shared" si="1972"/>
        <v>311</v>
      </c>
      <c r="C30286" s="815">
        <f t="shared" si="1973"/>
        <v>55</v>
      </c>
      <c r="D30286" s="815">
        <f t="shared" si="1974"/>
        <v>35</v>
      </c>
      <c r="E30286" s="815">
        <v>2042</v>
      </c>
    </row>
    <row r="30287" spans="1:5">
      <c r="A30287" s="816">
        <f t="shared" si="1971"/>
        <v>52178</v>
      </c>
      <c r="B30287" s="815">
        <f t="shared" si="1972"/>
        <v>312</v>
      </c>
      <c r="C30287" s="815">
        <f t="shared" si="1973"/>
        <v>54</v>
      </c>
      <c r="D30287" s="815">
        <f t="shared" si="1974"/>
        <v>34</v>
      </c>
      <c r="E30287" s="815">
        <v>2042</v>
      </c>
    </row>
    <row r="30288" spans="1:5">
      <c r="A30288" s="816">
        <f t="shared" si="1971"/>
        <v>52179</v>
      </c>
      <c r="B30288" s="815">
        <f t="shared" si="1972"/>
        <v>313</v>
      </c>
      <c r="C30288" s="815">
        <f t="shared" si="1973"/>
        <v>53</v>
      </c>
      <c r="D30288" s="815">
        <f t="shared" si="1974"/>
        <v>33</v>
      </c>
      <c r="E30288" s="815">
        <v>2042</v>
      </c>
    </row>
    <row r="30289" spans="1:5">
      <c r="A30289" s="816">
        <f t="shared" si="1971"/>
        <v>52180</v>
      </c>
      <c r="B30289" s="815">
        <f t="shared" si="1972"/>
        <v>314</v>
      </c>
      <c r="C30289" s="815">
        <f t="shared" si="1973"/>
        <v>52</v>
      </c>
      <c r="D30289" s="815">
        <f t="shared" si="1974"/>
        <v>32</v>
      </c>
      <c r="E30289" s="815">
        <v>2042</v>
      </c>
    </row>
    <row r="30290" spans="1:5">
      <c r="A30290" s="816">
        <f t="shared" si="1971"/>
        <v>52181</v>
      </c>
      <c r="B30290" s="815">
        <f t="shared" si="1972"/>
        <v>315</v>
      </c>
      <c r="C30290" s="815">
        <f t="shared" si="1973"/>
        <v>51</v>
      </c>
      <c r="D30290" s="815">
        <f t="shared" si="1974"/>
        <v>31</v>
      </c>
      <c r="E30290" s="815">
        <v>2042</v>
      </c>
    </row>
    <row r="30291" spans="1:5">
      <c r="A30291" s="816">
        <f t="shared" si="1971"/>
        <v>52182</v>
      </c>
      <c r="B30291" s="815">
        <f t="shared" si="1972"/>
        <v>316</v>
      </c>
      <c r="C30291" s="815">
        <f t="shared" si="1973"/>
        <v>50</v>
      </c>
      <c r="D30291" s="815">
        <f t="shared" si="1974"/>
        <v>30</v>
      </c>
      <c r="E30291" s="815">
        <v>2042</v>
      </c>
    </row>
    <row r="30292" spans="1:5">
      <c r="A30292" s="816">
        <f t="shared" si="1971"/>
        <v>52183</v>
      </c>
      <c r="B30292" s="815">
        <f t="shared" si="1972"/>
        <v>317</v>
      </c>
      <c r="C30292" s="815">
        <f t="shared" si="1973"/>
        <v>49</v>
      </c>
      <c r="D30292" s="815">
        <f t="shared" si="1974"/>
        <v>29</v>
      </c>
      <c r="E30292" s="815">
        <v>2042</v>
      </c>
    </row>
    <row r="30293" spans="1:5">
      <c r="A30293" s="816">
        <f t="shared" si="1971"/>
        <v>52184</v>
      </c>
      <c r="B30293" s="815">
        <f t="shared" si="1972"/>
        <v>318</v>
      </c>
      <c r="C30293" s="815">
        <f t="shared" si="1973"/>
        <v>48</v>
      </c>
      <c r="D30293" s="815">
        <f t="shared" si="1974"/>
        <v>28</v>
      </c>
      <c r="E30293" s="815">
        <v>2042</v>
      </c>
    </row>
    <row r="30294" spans="1:5">
      <c r="A30294" s="816">
        <f t="shared" si="1971"/>
        <v>52185</v>
      </c>
      <c r="B30294" s="815">
        <f t="shared" si="1972"/>
        <v>319</v>
      </c>
      <c r="C30294" s="815">
        <f t="shared" si="1973"/>
        <v>47</v>
      </c>
      <c r="D30294" s="815">
        <f t="shared" si="1974"/>
        <v>27</v>
      </c>
      <c r="E30294" s="815">
        <v>2042</v>
      </c>
    </row>
    <row r="30295" spans="1:5">
      <c r="A30295" s="816">
        <f t="shared" si="1971"/>
        <v>52186</v>
      </c>
      <c r="B30295" s="815">
        <f t="shared" si="1972"/>
        <v>320</v>
      </c>
      <c r="C30295" s="815">
        <f t="shared" si="1973"/>
        <v>46</v>
      </c>
      <c r="D30295" s="815">
        <f t="shared" si="1974"/>
        <v>26</v>
      </c>
      <c r="E30295" s="815">
        <v>2042</v>
      </c>
    </row>
    <row r="30296" spans="1:5">
      <c r="A30296" s="816">
        <f t="shared" si="1971"/>
        <v>52187</v>
      </c>
      <c r="B30296" s="815">
        <f t="shared" si="1972"/>
        <v>321</v>
      </c>
      <c r="C30296" s="815">
        <f t="shared" si="1973"/>
        <v>45</v>
      </c>
      <c r="D30296" s="815">
        <f t="shared" si="1974"/>
        <v>25</v>
      </c>
      <c r="E30296" s="815">
        <v>2042</v>
      </c>
    </row>
    <row r="30297" spans="1:5">
      <c r="A30297" s="816">
        <f t="shared" si="1971"/>
        <v>52188</v>
      </c>
      <c r="B30297" s="815">
        <f t="shared" si="1972"/>
        <v>322</v>
      </c>
      <c r="C30297" s="815">
        <f t="shared" si="1973"/>
        <v>44</v>
      </c>
      <c r="D30297" s="815">
        <f t="shared" si="1974"/>
        <v>24</v>
      </c>
      <c r="E30297" s="815">
        <v>2042</v>
      </c>
    </row>
    <row r="30298" spans="1:5">
      <c r="A30298" s="816">
        <f t="shared" si="1971"/>
        <v>52189</v>
      </c>
      <c r="B30298" s="815">
        <f t="shared" si="1972"/>
        <v>323</v>
      </c>
      <c r="C30298" s="815">
        <f t="shared" si="1973"/>
        <v>43</v>
      </c>
      <c r="D30298" s="815">
        <f t="shared" si="1974"/>
        <v>23</v>
      </c>
      <c r="E30298" s="815">
        <v>2042</v>
      </c>
    </row>
    <row r="30299" spans="1:5">
      <c r="A30299" s="816">
        <f t="shared" si="1971"/>
        <v>52190</v>
      </c>
      <c r="B30299" s="815">
        <f t="shared" si="1972"/>
        <v>324</v>
      </c>
      <c r="C30299" s="815">
        <f t="shared" si="1973"/>
        <v>42</v>
      </c>
      <c r="D30299" s="815">
        <f t="shared" si="1974"/>
        <v>22</v>
      </c>
      <c r="E30299" s="815">
        <v>2042</v>
      </c>
    </row>
    <row r="30300" spans="1:5">
      <c r="A30300" s="816">
        <f t="shared" si="1971"/>
        <v>52191</v>
      </c>
      <c r="B30300" s="815">
        <f t="shared" si="1972"/>
        <v>325</v>
      </c>
      <c r="C30300" s="815">
        <f t="shared" si="1973"/>
        <v>41</v>
      </c>
      <c r="D30300" s="815">
        <f t="shared" si="1974"/>
        <v>21</v>
      </c>
      <c r="E30300" s="815">
        <v>2042</v>
      </c>
    </row>
    <row r="30301" spans="1:5">
      <c r="A30301" s="816">
        <f t="shared" si="1971"/>
        <v>52192</v>
      </c>
      <c r="B30301" s="815">
        <f t="shared" si="1972"/>
        <v>326</v>
      </c>
      <c r="C30301" s="815">
        <f t="shared" si="1973"/>
        <v>40</v>
      </c>
      <c r="D30301" s="815">
        <f t="shared" si="1974"/>
        <v>20</v>
      </c>
      <c r="E30301" s="815">
        <v>2042</v>
      </c>
    </row>
    <row r="30302" spans="1:5">
      <c r="A30302" s="816">
        <f t="shared" si="1971"/>
        <v>52193</v>
      </c>
      <c r="B30302" s="815">
        <f t="shared" si="1972"/>
        <v>327</v>
      </c>
      <c r="C30302" s="815">
        <f t="shared" si="1973"/>
        <v>39</v>
      </c>
      <c r="D30302" s="815">
        <f t="shared" si="1974"/>
        <v>19</v>
      </c>
      <c r="E30302" s="815">
        <v>2042</v>
      </c>
    </row>
    <row r="30303" spans="1:5">
      <c r="A30303" s="816">
        <f t="shared" si="1971"/>
        <v>52194</v>
      </c>
      <c r="B30303" s="815">
        <f t="shared" si="1972"/>
        <v>328</v>
      </c>
      <c r="C30303" s="815">
        <f t="shared" si="1973"/>
        <v>38</v>
      </c>
      <c r="D30303" s="815">
        <f t="shared" si="1974"/>
        <v>18</v>
      </c>
      <c r="E30303" s="815">
        <v>2042</v>
      </c>
    </row>
    <row r="30304" spans="1:5">
      <c r="A30304" s="816">
        <f t="shared" si="1971"/>
        <v>52195</v>
      </c>
      <c r="B30304" s="815">
        <f t="shared" si="1972"/>
        <v>329</v>
      </c>
      <c r="C30304" s="815">
        <f t="shared" si="1973"/>
        <v>37</v>
      </c>
      <c r="D30304" s="815">
        <f t="shared" si="1974"/>
        <v>17</v>
      </c>
      <c r="E30304" s="815">
        <v>2042</v>
      </c>
    </row>
    <row r="30305" spans="1:5">
      <c r="A30305" s="816">
        <f t="shared" si="1971"/>
        <v>52196</v>
      </c>
      <c r="B30305" s="815">
        <f t="shared" si="1972"/>
        <v>330</v>
      </c>
      <c r="C30305" s="815">
        <f t="shared" si="1973"/>
        <v>36</v>
      </c>
      <c r="D30305" s="815">
        <f t="shared" si="1974"/>
        <v>16</v>
      </c>
      <c r="E30305" s="815">
        <v>2042</v>
      </c>
    </row>
    <row r="30306" spans="1:5">
      <c r="A30306" s="816">
        <f t="shared" si="1971"/>
        <v>52197</v>
      </c>
      <c r="B30306" s="815">
        <f t="shared" si="1972"/>
        <v>331</v>
      </c>
      <c r="C30306" s="815">
        <f t="shared" si="1973"/>
        <v>35</v>
      </c>
      <c r="D30306" s="815">
        <f t="shared" si="1974"/>
        <v>15</v>
      </c>
      <c r="E30306" s="815">
        <v>2042</v>
      </c>
    </row>
    <row r="30307" spans="1:5">
      <c r="A30307" s="816">
        <f t="shared" si="1971"/>
        <v>52198</v>
      </c>
      <c r="B30307" s="815">
        <f t="shared" si="1972"/>
        <v>332</v>
      </c>
      <c r="C30307" s="815">
        <f t="shared" si="1973"/>
        <v>34</v>
      </c>
      <c r="D30307" s="815">
        <f t="shared" si="1974"/>
        <v>14</v>
      </c>
      <c r="E30307" s="815">
        <v>2042</v>
      </c>
    </row>
    <row r="30308" spans="1:5">
      <c r="A30308" s="816">
        <f t="shared" si="1971"/>
        <v>52199</v>
      </c>
      <c r="B30308" s="815">
        <f t="shared" si="1972"/>
        <v>333</v>
      </c>
      <c r="C30308" s="815">
        <f t="shared" si="1973"/>
        <v>33</v>
      </c>
      <c r="D30308" s="815">
        <f t="shared" si="1974"/>
        <v>13</v>
      </c>
      <c r="E30308" s="815">
        <v>2042</v>
      </c>
    </row>
    <row r="30309" spans="1:5">
      <c r="A30309" s="816">
        <f t="shared" si="1971"/>
        <v>52200</v>
      </c>
      <c r="B30309" s="815">
        <f t="shared" si="1972"/>
        <v>334</v>
      </c>
      <c r="C30309" s="815">
        <f t="shared" si="1973"/>
        <v>32</v>
      </c>
      <c r="D30309" s="815">
        <f t="shared" si="1974"/>
        <v>12</v>
      </c>
      <c r="E30309" s="815">
        <v>2042</v>
      </c>
    </row>
    <row r="30310" spans="1:5">
      <c r="A30310" s="816">
        <f t="shared" si="1971"/>
        <v>52201</v>
      </c>
      <c r="B30310" s="815">
        <f t="shared" si="1972"/>
        <v>335</v>
      </c>
      <c r="C30310" s="815">
        <f t="shared" si="1973"/>
        <v>31</v>
      </c>
      <c r="D30310" s="815">
        <f t="shared" si="1974"/>
        <v>11</v>
      </c>
      <c r="E30310" s="815">
        <v>2042</v>
      </c>
    </row>
    <row r="30311" spans="1:5">
      <c r="A30311" s="816">
        <f t="shared" si="1971"/>
        <v>52202</v>
      </c>
      <c r="B30311" s="815">
        <f t="shared" si="1972"/>
        <v>336</v>
      </c>
      <c r="C30311" s="815">
        <f t="shared" si="1973"/>
        <v>30</v>
      </c>
      <c r="D30311" s="815">
        <f t="shared" si="1974"/>
        <v>10</v>
      </c>
      <c r="E30311" s="815">
        <v>2042</v>
      </c>
    </row>
    <row r="30312" spans="1:5">
      <c r="A30312" s="816">
        <f t="shared" si="1971"/>
        <v>52203</v>
      </c>
      <c r="B30312" s="815">
        <f t="shared" si="1972"/>
        <v>337</v>
      </c>
      <c r="C30312" s="815">
        <f t="shared" si="1973"/>
        <v>29</v>
      </c>
      <c r="D30312" s="815">
        <f t="shared" si="1974"/>
        <v>9</v>
      </c>
      <c r="E30312" s="815">
        <v>2042</v>
      </c>
    </row>
    <row r="30313" spans="1:5">
      <c r="A30313" s="816">
        <f t="shared" si="1971"/>
        <v>52204</v>
      </c>
      <c r="B30313" s="815">
        <f t="shared" si="1972"/>
        <v>338</v>
      </c>
      <c r="C30313" s="815">
        <f t="shared" si="1973"/>
        <v>28</v>
      </c>
      <c r="D30313" s="815">
        <f t="shared" si="1974"/>
        <v>8</v>
      </c>
      <c r="E30313" s="815">
        <v>2042</v>
      </c>
    </row>
    <row r="30314" spans="1:5">
      <c r="A30314" s="816">
        <f t="shared" si="1971"/>
        <v>52205</v>
      </c>
      <c r="B30314" s="815">
        <f t="shared" si="1972"/>
        <v>339</v>
      </c>
      <c r="C30314" s="815">
        <f t="shared" si="1973"/>
        <v>27</v>
      </c>
      <c r="D30314" s="815">
        <f t="shared" si="1974"/>
        <v>7</v>
      </c>
      <c r="E30314" s="815">
        <v>2042</v>
      </c>
    </row>
    <row r="30315" spans="1:5">
      <c r="A30315" s="816">
        <f t="shared" si="1971"/>
        <v>52206</v>
      </c>
      <c r="B30315" s="815">
        <f t="shared" si="1972"/>
        <v>340</v>
      </c>
      <c r="C30315" s="815">
        <f t="shared" si="1973"/>
        <v>26</v>
      </c>
      <c r="D30315" s="815">
        <f t="shared" si="1974"/>
        <v>6</v>
      </c>
      <c r="E30315" s="815">
        <v>2042</v>
      </c>
    </row>
    <row r="30316" spans="1:5">
      <c r="A30316" s="816">
        <f t="shared" si="1971"/>
        <v>52207</v>
      </c>
      <c r="B30316" s="815">
        <f t="shared" si="1972"/>
        <v>341</v>
      </c>
      <c r="C30316" s="815">
        <f t="shared" si="1973"/>
        <v>25</v>
      </c>
      <c r="D30316" s="815">
        <f t="shared" si="1974"/>
        <v>5</v>
      </c>
      <c r="E30316" s="815">
        <v>2042</v>
      </c>
    </row>
    <row r="30317" spans="1:5">
      <c r="A30317" s="816">
        <f t="shared" si="1971"/>
        <v>52208</v>
      </c>
      <c r="B30317" s="815">
        <f t="shared" si="1972"/>
        <v>342</v>
      </c>
      <c r="C30317" s="815">
        <f t="shared" si="1973"/>
        <v>24</v>
      </c>
      <c r="D30317" s="815">
        <f t="shared" si="1974"/>
        <v>4</v>
      </c>
      <c r="E30317" s="815">
        <v>2042</v>
      </c>
    </row>
    <row r="30318" spans="1:5">
      <c r="A30318" s="816">
        <f t="shared" si="1971"/>
        <v>52209</v>
      </c>
      <c r="B30318" s="815">
        <f t="shared" si="1972"/>
        <v>343</v>
      </c>
      <c r="C30318" s="815">
        <f t="shared" si="1973"/>
        <v>23</v>
      </c>
      <c r="D30318" s="815">
        <f t="shared" si="1974"/>
        <v>3</v>
      </c>
      <c r="E30318" s="815">
        <v>2042</v>
      </c>
    </row>
    <row r="30319" spans="1:5">
      <c r="A30319" s="816">
        <f t="shared" si="1971"/>
        <v>52210</v>
      </c>
      <c r="B30319" s="815">
        <f t="shared" si="1972"/>
        <v>344</v>
      </c>
      <c r="C30319" s="815">
        <f t="shared" si="1973"/>
        <v>22</v>
      </c>
      <c r="D30319" s="815">
        <f t="shared" si="1974"/>
        <v>2</v>
      </c>
      <c r="E30319" s="815">
        <v>2042</v>
      </c>
    </row>
    <row r="30320" spans="1:5">
      <c r="A30320" s="816">
        <f t="shared" si="1971"/>
        <v>52211</v>
      </c>
      <c r="B30320" s="815">
        <f t="shared" si="1972"/>
        <v>345</v>
      </c>
      <c r="C30320" s="815">
        <f t="shared" si="1973"/>
        <v>21</v>
      </c>
      <c r="D30320" s="815">
        <f t="shared" si="1974"/>
        <v>1</v>
      </c>
      <c r="E30320" s="815">
        <v>2042</v>
      </c>
    </row>
    <row r="30321" spans="1:5">
      <c r="A30321" s="816">
        <f t="shared" si="1971"/>
        <v>52212</v>
      </c>
      <c r="B30321" s="815">
        <f t="shared" si="1972"/>
        <v>346</v>
      </c>
      <c r="C30321" s="815">
        <f t="shared" si="1973"/>
        <v>20</v>
      </c>
      <c r="D30321" s="815">
        <v>365</v>
      </c>
      <c r="E30321" s="815">
        <v>2042</v>
      </c>
    </row>
    <row r="30322" spans="1:5">
      <c r="A30322" s="816">
        <f t="shared" si="1971"/>
        <v>52213</v>
      </c>
      <c r="B30322" s="815">
        <f t="shared" si="1972"/>
        <v>347</v>
      </c>
      <c r="C30322" s="815">
        <f t="shared" si="1973"/>
        <v>19</v>
      </c>
      <c r="D30322" s="815">
        <f t="shared" ref="D30322:D30385" si="1975">D30321-1</f>
        <v>364</v>
      </c>
      <c r="E30322" s="815">
        <v>2042</v>
      </c>
    </row>
    <row r="30323" spans="1:5">
      <c r="A30323" s="816">
        <f t="shared" ref="A30323:B30386" si="1976">A30322+1</f>
        <v>52214</v>
      </c>
      <c r="B30323" s="815">
        <f t="shared" si="1972"/>
        <v>348</v>
      </c>
      <c r="C30323" s="815">
        <f t="shared" si="1973"/>
        <v>18</v>
      </c>
      <c r="D30323" s="815">
        <f t="shared" si="1975"/>
        <v>363</v>
      </c>
      <c r="E30323" s="815">
        <v>2042</v>
      </c>
    </row>
    <row r="30324" spans="1:5">
      <c r="A30324" s="816">
        <f t="shared" si="1976"/>
        <v>52215</v>
      </c>
      <c r="B30324" s="815">
        <f t="shared" si="1972"/>
        <v>349</v>
      </c>
      <c r="C30324" s="815">
        <f t="shared" si="1973"/>
        <v>17</v>
      </c>
      <c r="D30324" s="815">
        <f t="shared" si="1975"/>
        <v>362</v>
      </c>
      <c r="E30324" s="815">
        <v>2042</v>
      </c>
    </row>
    <row r="30325" spans="1:5">
      <c r="A30325" s="816">
        <f t="shared" si="1976"/>
        <v>52216</v>
      </c>
      <c r="B30325" s="815">
        <f t="shared" si="1972"/>
        <v>350</v>
      </c>
      <c r="C30325" s="815">
        <f t="shared" si="1973"/>
        <v>16</v>
      </c>
      <c r="D30325" s="815">
        <f t="shared" si="1975"/>
        <v>361</v>
      </c>
      <c r="E30325" s="815">
        <v>2042</v>
      </c>
    </row>
    <row r="30326" spans="1:5">
      <c r="A30326" s="816">
        <f t="shared" si="1976"/>
        <v>52217</v>
      </c>
      <c r="B30326" s="815">
        <f t="shared" si="1972"/>
        <v>351</v>
      </c>
      <c r="C30326" s="815">
        <f t="shared" si="1973"/>
        <v>15</v>
      </c>
      <c r="D30326" s="815">
        <f t="shared" si="1975"/>
        <v>360</v>
      </c>
      <c r="E30326" s="815">
        <v>2042</v>
      </c>
    </row>
    <row r="30327" spans="1:5">
      <c r="A30327" s="816">
        <f t="shared" si="1976"/>
        <v>52218</v>
      </c>
      <c r="B30327" s="815">
        <f t="shared" si="1972"/>
        <v>352</v>
      </c>
      <c r="C30327" s="815">
        <f t="shared" si="1973"/>
        <v>14</v>
      </c>
      <c r="D30327" s="815">
        <f t="shared" si="1975"/>
        <v>359</v>
      </c>
      <c r="E30327" s="815">
        <v>2042</v>
      </c>
    </row>
    <row r="30328" spans="1:5">
      <c r="A30328" s="816">
        <f t="shared" si="1976"/>
        <v>52219</v>
      </c>
      <c r="B30328" s="815">
        <f t="shared" si="1972"/>
        <v>353</v>
      </c>
      <c r="C30328" s="815">
        <f t="shared" si="1973"/>
        <v>13</v>
      </c>
      <c r="D30328" s="815">
        <f t="shared" si="1975"/>
        <v>358</v>
      </c>
      <c r="E30328" s="815">
        <v>2042</v>
      </c>
    </row>
    <row r="30329" spans="1:5">
      <c r="A30329" s="816">
        <f t="shared" si="1976"/>
        <v>52220</v>
      </c>
      <c r="B30329" s="815">
        <f t="shared" si="1972"/>
        <v>354</v>
      </c>
      <c r="C30329" s="815">
        <f t="shared" si="1973"/>
        <v>12</v>
      </c>
      <c r="D30329" s="815">
        <f t="shared" si="1975"/>
        <v>357</v>
      </c>
      <c r="E30329" s="815">
        <v>2042</v>
      </c>
    </row>
    <row r="30330" spans="1:5">
      <c r="A30330" s="816">
        <f t="shared" si="1976"/>
        <v>52221</v>
      </c>
      <c r="B30330" s="815">
        <f t="shared" si="1972"/>
        <v>355</v>
      </c>
      <c r="C30330" s="815">
        <f t="shared" si="1973"/>
        <v>11</v>
      </c>
      <c r="D30330" s="815">
        <f t="shared" si="1975"/>
        <v>356</v>
      </c>
      <c r="E30330" s="815">
        <v>2042</v>
      </c>
    </row>
    <row r="30331" spans="1:5">
      <c r="A30331" s="816">
        <f t="shared" si="1976"/>
        <v>52222</v>
      </c>
      <c r="B30331" s="815">
        <f t="shared" si="1972"/>
        <v>356</v>
      </c>
      <c r="C30331" s="815">
        <f t="shared" si="1973"/>
        <v>10</v>
      </c>
      <c r="D30331" s="815">
        <f t="shared" si="1975"/>
        <v>355</v>
      </c>
      <c r="E30331" s="815">
        <v>2042</v>
      </c>
    </row>
    <row r="30332" spans="1:5">
      <c r="A30332" s="816">
        <f t="shared" si="1976"/>
        <v>52223</v>
      </c>
      <c r="B30332" s="815">
        <f t="shared" si="1972"/>
        <v>357</v>
      </c>
      <c r="C30332" s="815">
        <f t="shared" si="1973"/>
        <v>9</v>
      </c>
      <c r="D30332" s="815">
        <f t="shared" si="1975"/>
        <v>354</v>
      </c>
      <c r="E30332" s="815">
        <v>2042</v>
      </c>
    </row>
    <row r="30333" spans="1:5">
      <c r="A30333" s="816">
        <f t="shared" si="1976"/>
        <v>52224</v>
      </c>
      <c r="B30333" s="815">
        <f t="shared" si="1972"/>
        <v>358</v>
      </c>
      <c r="C30333" s="815">
        <f t="shared" si="1973"/>
        <v>8</v>
      </c>
      <c r="D30333" s="815">
        <f t="shared" si="1975"/>
        <v>353</v>
      </c>
      <c r="E30333" s="815">
        <v>2042</v>
      </c>
    </row>
    <row r="30334" spans="1:5">
      <c r="A30334" s="816">
        <f t="shared" si="1976"/>
        <v>52225</v>
      </c>
      <c r="B30334" s="815">
        <f t="shared" si="1972"/>
        <v>359</v>
      </c>
      <c r="C30334" s="815">
        <f t="shared" si="1973"/>
        <v>7</v>
      </c>
      <c r="D30334" s="815">
        <f t="shared" si="1975"/>
        <v>352</v>
      </c>
      <c r="E30334" s="815">
        <v>2042</v>
      </c>
    </row>
    <row r="30335" spans="1:5">
      <c r="A30335" s="816">
        <f t="shared" si="1976"/>
        <v>52226</v>
      </c>
      <c r="B30335" s="815">
        <f t="shared" si="1972"/>
        <v>360</v>
      </c>
      <c r="C30335" s="815">
        <f t="shared" si="1973"/>
        <v>6</v>
      </c>
      <c r="D30335" s="815">
        <f t="shared" si="1975"/>
        <v>351</v>
      </c>
      <c r="E30335" s="815">
        <v>2042</v>
      </c>
    </row>
    <row r="30336" spans="1:5">
      <c r="A30336" s="816">
        <f t="shared" si="1976"/>
        <v>52227</v>
      </c>
      <c r="B30336" s="815">
        <f t="shared" si="1972"/>
        <v>361</v>
      </c>
      <c r="C30336" s="815">
        <f t="shared" si="1973"/>
        <v>5</v>
      </c>
      <c r="D30336" s="815">
        <f t="shared" si="1975"/>
        <v>350</v>
      </c>
      <c r="E30336" s="815">
        <v>2042</v>
      </c>
    </row>
    <row r="30337" spans="1:5">
      <c r="A30337" s="816">
        <f t="shared" si="1976"/>
        <v>52228</v>
      </c>
      <c r="B30337" s="815">
        <f t="shared" si="1972"/>
        <v>362</v>
      </c>
      <c r="C30337" s="815">
        <f t="shared" si="1973"/>
        <v>4</v>
      </c>
      <c r="D30337" s="815">
        <f t="shared" si="1975"/>
        <v>349</v>
      </c>
      <c r="E30337" s="815">
        <v>2042</v>
      </c>
    </row>
    <row r="30338" spans="1:5">
      <c r="A30338" s="816">
        <f t="shared" si="1976"/>
        <v>52229</v>
      </c>
      <c r="B30338" s="815">
        <f t="shared" si="1972"/>
        <v>363</v>
      </c>
      <c r="C30338" s="815">
        <f t="shared" si="1973"/>
        <v>3</v>
      </c>
      <c r="D30338" s="815">
        <f t="shared" si="1975"/>
        <v>348</v>
      </c>
      <c r="E30338" s="815">
        <v>2042</v>
      </c>
    </row>
    <row r="30339" spans="1:5">
      <c r="A30339" s="816">
        <f t="shared" si="1976"/>
        <v>52230</v>
      </c>
      <c r="B30339" s="815">
        <f t="shared" si="1972"/>
        <v>364</v>
      </c>
      <c r="C30339" s="815">
        <f t="shared" si="1973"/>
        <v>2</v>
      </c>
      <c r="D30339" s="815">
        <f t="shared" si="1975"/>
        <v>347</v>
      </c>
      <c r="E30339" s="815">
        <v>2042</v>
      </c>
    </row>
    <row r="30340" spans="1:5">
      <c r="A30340" s="816">
        <f t="shared" si="1976"/>
        <v>52231</v>
      </c>
      <c r="B30340" s="815">
        <f t="shared" si="1972"/>
        <v>365</v>
      </c>
      <c r="C30340" s="815">
        <f t="shared" si="1973"/>
        <v>1</v>
      </c>
      <c r="D30340" s="815">
        <f t="shared" si="1975"/>
        <v>346</v>
      </c>
      <c r="E30340" s="815">
        <v>2042</v>
      </c>
    </row>
    <row r="30341" spans="1:5">
      <c r="A30341" s="816">
        <f t="shared" si="1976"/>
        <v>52232</v>
      </c>
      <c r="B30341" s="815">
        <v>1</v>
      </c>
      <c r="C30341" s="815">
        <v>365</v>
      </c>
      <c r="D30341" s="815">
        <f t="shared" si="1975"/>
        <v>345</v>
      </c>
      <c r="E30341" s="815">
        <v>2043</v>
      </c>
    </row>
    <row r="30342" spans="1:5">
      <c r="A30342" s="816">
        <f t="shared" si="1976"/>
        <v>52233</v>
      </c>
      <c r="B30342" s="815">
        <f t="shared" si="1976"/>
        <v>2</v>
      </c>
      <c r="C30342" s="815">
        <f t="shared" ref="C30342:C30385" si="1977">C30341-1</f>
        <v>364</v>
      </c>
      <c r="D30342" s="815">
        <f t="shared" si="1975"/>
        <v>344</v>
      </c>
      <c r="E30342" s="815">
        <v>2043</v>
      </c>
    </row>
    <row r="30343" spans="1:5">
      <c r="A30343" s="816">
        <f t="shared" si="1976"/>
        <v>52234</v>
      </c>
      <c r="B30343" s="815">
        <f t="shared" ref="B30343:B30385" si="1978">B30342+1</f>
        <v>3</v>
      </c>
      <c r="C30343" s="815">
        <f t="shared" si="1977"/>
        <v>363</v>
      </c>
      <c r="D30343" s="815">
        <f t="shared" si="1975"/>
        <v>343</v>
      </c>
      <c r="E30343" s="815">
        <v>2043</v>
      </c>
    </row>
    <row r="30344" spans="1:5">
      <c r="A30344" s="816">
        <f t="shared" si="1976"/>
        <v>52235</v>
      </c>
      <c r="B30344" s="815">
        <f t="shared" si="1978"/>
        <v>4</v>
      </c>
      <c r="C30344" s="815">
        <f t="shared" si="1977"/>
        <v>362</v>
      </c>
      <c r="D30344" s="815">
        <f t="shared" si="1975"/>
        <v>342</v>
      </c>
      <c r="E30344" s="815">
        <v>2043</v>
      </c>
    </row>
    <row r="30345" spans="1:5">
      <c r="A30345" s="816">
        <f t="shared" si="1976"/>
        <v>52236</v>
      </c>
      <c r="B30345" s="815">
        <f t="shared" si="1978"/>
        <v>5</v>
      </c>
      <c r="C30345" s="815">
        <f t="shared" si="1977"/>
        <v>361</v>
      </c>
      <c r="D30345" s="815">
        <f t="shared" si="1975"/>
        <v>341</v>
      </c>
      <c r="E30345" s="815">
        <v>2043</v>
      </c>
    </row>
    <row r="30346" spans="1:5">
      <c r="A30346" s="816">
        <f t="shared" si="1976"/>
        <v>52237</v>
      </c>
      <c r="B30346" s="815">
        <f t="shared" si="1978"/>
        <v>6</v>
      </c>
      <c r="C30346" s="815">
        <f t="shared" si="1977"/>
        <v>360</v>
      </c>
      <c r="D30346" s="815">
        <f t="shared" si="1975"/>
        <v>340</v>
      </c>
      <c r="E30346" s="815">
        <v>2043</v>
      </c>
    </row>
    <row r="30347" spans="1:5">
      <c r="A30347" s="816">
        <f t="shared" si="1976"/>
        <v>52238</v>
      </c>
      <c r="B30347" s="815">
        <f t="shared" si="1978"/>
        <v>7</v>
      </c>
      <c r="C30347" s="815">
        <f t="shared" si="1977"/>
        <v>359</v>
      </c>
      <c r="D30347" s="815">
        <f t="shared" si="1975"/>
        <v>339</v>
      </c>
      <c r="E30347" s="815">
        <v>2043</v>
      </c>
    </row>
    <row r="30348" spans="1:5">
      <c r="A30348" s="816">
        <f t="shared" si="1976"/>
        <v>52239</v>
      </c>
      <c r="B30348" s="815">
        <f t="shared" si="1978"/>
        <v>8</v>
      </c>
      <c r="C30348" s="815">
        <f t="shared" si="1977"/>
        <v>358</v>
      </c>
      <c r="D30348" s="815">
        <f t="shared" si="1975"/>
        <v>338</v>
      </c>
      <c r="E30348" s="815">
        <v>2043</v>
      </c>
    </row>
    <row r="30349" spans="1:5">
      <c r="A30349" s="816">
        <f t="shared" si="1976"/>
        <v>52240</v>
      </c>
      <c r="B30349" s="815">
        <f t="shared" si="1978"/>
        <v>9</v>
      </c>
      <c r="C30349" s="815">
        <f t="shared" si="1977"/>
        <v>357</v>
      </c>
      <c r="D30349" s="815">
        <f t="shared" si="1975"/>
        <v>337</v>
      </c>
      <c r="E30349" s="815">
        <v>2043</v>
      </c>
    </row>
    <row r="30350" spans="1:5">
      <c r="A30350" s="816">
        <f t="shared" si="1976"/>
        <v>52241</v>
      </c>
      <c r="B30350" s="815">
        <f t="shared" si="1978"/>
        <v>10</v>
      </c>
      <c r="C30350" s="815">
        <f t="shared" si="1977"/>
        <v>356</v>
      </c>
      <c r="D30350" s="815">
        <f t="shared" si="1975"/>
        <v>336</v>
      </c>
      <c r="E30350" s="815">
        <v>2043</v>
      </c>
    </row>
    <row r="30351" spans="1:5">
      <c r="A30351" s="816">
        <f t="shared" si="1976"/>
        <v>52242</v>
      </c>
      <c r="B30351" s="815">
        <f t="shared" si="1978"/>
        <v>11</v>
      </c>
      <c r="C30351" s="815">
        <f t="shared" si="1977"/>
        <v>355</v>
      </c>
      <c r="D30351" s="815">
        <f t="shared" si="1975"/>
        <v>335</v>
      </c>
      <c r="E30351" s="815">
        <v>2043</v>
      </c>
    </row>
    <row r="30352" spans="1:5">
      <c r="A30352" s="816">
        <f t="shared" si="1976"/>
        <v>52243</v>
      </c>
      <c r="B30352" s="815">
        <f t="shared" si="1978"/>
        <v>12</v>
      </c>
      <c r="C30352" s="815">
        <f t="shared" si="1977"/>
        <v>354</v>
      </c>
      <c r="D30352" s="815">
        <f t="shared" si="1975"/>
        <v>334</v>
      </c>
      <c r="E30352" s="815">
        <v>2043</v>
      </c>
    </row>
    <row r="30353" spans="1:5">
      <c r="A30353" s="816">
        <f t="shared" si="1976"/>
        <v>52244</v>
      </c>
      <c r="B30353" s="815">
        <f t="shared" si="1978"/>
        <v>13</v>
      </c>
      <c r="C30353" s="815">
        <f t="shared" si="1977"/>
        <v>353</v>
      </c>
      <c r="D30353" s="815">
        <f t="shared" si="1975"/>
        <v>333</v>
      </c>
      <c r="E30353" s="815">
        <v>2043</v>
      </c>
    </row>
    <row r="30354" spans="1:5">
      <c r="A30354" s="816">
        <f t="shared" si="1976"/>
        <v>52245</v>
      </c>
      <c r="B30354" s="815">
        <f t="shared" si="1978"/>
        <v>14</v>
      </c>
      <c r="C30354" s="815">
        <f t="shared" si="1977"/>
        <v>352</v>
      </c>
      <c r="D30354" s="815">
        <f t="shared" si="1975"/>
        <v>332</v>
      </c>
      <c r="E30354" s="815">
        <v>2043</v>
      </c>
    </row>
    <row r="30355" spans="1:5">
      <c r="A30355" s="816">
        <f t="shared" si="1976"/>
        <v>52246</v>
      </c>
      <c r="B30355" s="815">
        <f t="shared" si="1978"/>
        <v>15</v>
      </c>
      <c r="C30355" s="815">
        <f t="shared" si="1977"/>
        <v>351</v>
      </c>
      <c r="D30355" s="815">
        <f t="shared" si="1975"/>
        <v>331</v>
      </c>
      <c r="E30355" s="815">
        <v>2043</v>
      </c>
    </row>
    <row r="30356" spans="1:5">
      <c r="A30356" s="816">
        <f t="shared" si="1976"/>
        <v>52247</v>
      </c>
      <c r="B30356" s="815">
        <f t="shared" si="1978"/>
        <v>16</v>
      </c>
      <c r="C30356" s="815">
        <f t="shared" si="1977"/>
        <v>350</v>
      </c>
      <c r="D30356" s="815">
        <f t="shared" si="1975"/>
        <v>330</v>
      </c>
      <c r="E30356" s="815">
        <v>2043</v>
      </c>
    </row>
    <row r="30357" spans="1:5">
      <c r="A30357" s="816">
        <f t="shared" si="1976"/>
        <v>52248</v>
      </c>
      <c r="B30357" s="815">
        <f t="shared" si="1978"/>
        <v>17</v>
      </c>
      <c r="C30357" s="815">
        <f t="shared" si="1977"/>
        <v>349</v>
      </c>
      <c r="D30357" s="815">
        <f t="shared" si="1975"/>
        <v>329</v>
      </c>
      <c r="E30357" s="815">
        <v>2043</v>
      </c>
    </row>
    <row r="30358" spans="1:5">
      <c r="A30358" s="816">
        <f t="shared" si="1976"/>
        <v>52249</v>
      </c>
      <c r="B30358" s="815">
        <f t="shared" si="1978"/>
        <v>18</v>
      </c>
      <c r="C30358" s="815">
        <f t="shared" si="1977"/>
        <v>348</v>
      </c>
      <c r="D30358" s="815">
        <f t="shared" si="1975"/>
        <v>328</v>
      </c>
      <c r="E30358" s="815">
        <v>2043</v>
      </c>
    </row>
    <row r="30359" spans="1:5">
      <c r="A30359" s="816">
        <f t="shared" si="1976"/>
        <v>52250</v>
      </c>
      <c r="B30359" s="815">
        <f t="shared" si="1978"/>
        <v>19</v>
      </c>
      <c r="C30359" s="815">
        <f t="shared" si="1977"/>
        <v>347</v>
      </c>
      <c r="D30359" s="815">
        <f t="shared" si="1975"/>
        <v>327</v>
      </c>
      <c r="E30359" s="815">
        <v>2043</v>
      </c>
    </row>
    <row r="30360" spans="1:5">
      <c r="A30360" s="816">
        <f t="shared" si="1976"/>
        <v>52251</v>
      </c>
      <c r="B30360" s="815">
        <f t="shared" si="1978"/>
        <v>20</v>
      </c>
      <c r="C30360" s="815">
        <f t="shared" si="1977"/>
        <v>346</v>
      </c>
      <c r="D30360" s="815">
        <f t="shared" si="1975"/>
        <v>326</v>
      </c>
      <c r="E30360" s="815">
        <v>2043</v>
      </c>
    </row>
    <row r="30361" spans="1:5">
      <c r="A30361" s="816">
        <f t="shared" si="1976"/>
        <v>52252</v>
      </c>
      <c r="B30361" s="815">
        <f t="shared" si="1978"/>
        <v>21</v>
      </c>
      <c r="C30361" s="815">
        <f t="shared" si="1977"/>
        <v>345</v>
      </c>
      <c r="D30361" s="815">
        <f t="shared" si="1975"/>
        <v>325</v>
      </c>
      <c r="E30361" s="815">
        <v>2043</v>
      </c>
    </row>
    <row r="30362" spans="1:5">
      <c r="A30362" s="816">
        <f t="shared" si="1976"/>
        <v>52253</v>
      </c>
      <c r="B30362" s="815">
        <f t="shared" si="1978"/>
        <v>22</v>
      </c>
      <c r="C30362" s="815">
        <f t="shared" si="1977"/>
        <v>344</v>
      </c>
      <c r="D30362" s="815">
        <f t="shared" si="1975"/>
        <v>324</v>
      </c>
      <c r="E30362" s="815">
        <v>2043</v>
      </c>
    </row>
    <row r="30363" spans="1:5">
      <c r="A30363" s="816">
        <f t="shared" si="1976"/>
        <v>52254</v>
      </c>
      <c r="B30363" s="815">
        <f t="shared" si="1978"/>
        <v>23</v>
      </c>
      <c r="C30363" s="815">
        <f t="shared" si="1977"/>
        <v>343</v>
      </c>
      <c r="D30363" s="815">
        <f t="shared" si="1975"/>
        <v>323</v>
      </c>
      <c r="E30363" s="815">
        <v>2043</v>
      </c>
    </row>
    <row r="30364" spans="1:5">
      <c r="A30364" s="816">
        <f t="shared" si="1976"/>
        <v>52255</v>
      </c>
      <c r="B30364" s="815">
        <f t="shared" si="1978"/>
        <v>24</v>
      </c>
      <c r="C30364" s="815">
        <f t="shared" si="1977"/>
        <v>342</v>
      </c>
      <c r="D30364" s="815">
        <f t="shared" si="1975"/>
        <v>322</v>
      </c>
      <c r="E30364" s="815">
        <v>2043</v>
      </c>
    </row>
    <row r="30365" spans="1:5">
      <c r="A30365" s="816">
        <f t="shared" si="1976"/>
        <v>52256</v>
      </c>
      <c r="B30365" s="815">
        <f t="shared" si="1978"/>
        <v>25</v>
      </c>
      <c r="C30365" s="815">
        <f t="shared" si="1977"/>
        <v>341</v>
      </c>
      <c r="D30365" s="815">
        <f t="shared" si="1975"/>
        <v>321</v>
      </c>
      <c r="E30365" s="815">
        <v>2043</v>
      </c>
    </row>
    <row r="30366" spans="1:5">
      <c r="A30366" s="816">
        <f t="shared" si="1976"/>
        <v>52257</v>
      </c>
      <c r="B30366" s="815">
        <f t="shared" si="1978"/>
        <v>26</v>
      </c>
      <c r="C30366" s="815">
        <f t="shared" si="1977"/>
        <v>340</v>
      </c>
      <c r="D30366" s="815">
        <f t="shared" si="1975"/>
        <v>320</v>
      </c>
      <c r="E30366" s="815">
        <v>2043</v>
      </c>
    </row>
    <row r="30367" spans="1:5">
      <c r="A30367" s="816">
        <f t="shared" si="1976"/>
        <v>52258</v>
      </c>
      <c r="B30367" s="815">
        <f t="shared" si="1978"/>
        <v>27</v>
      </c>
      <c r="C30367" s="815">
        <f t="shared" si="1977"/>
        <v>339</v>
      </c>
      <c r="D30367" s="815">
        <f t="shared" si="1975"/>
        <v>319</v>
      </c>
      <c r="E30367" s="815">
        <v>2043</v>
      </c>
    </row>
    <row r="30368" spans="1:5">
      <c r="A30368" s="816">
        <f>A30367+1</f>
        <v>52259</v>
      </c>
      <c r="B30368" s="815">
        <f>B30367+1</f>
        <v>28</v>
      </c>
      <c r="C30368" s="815">
        <f>C30367-1</f>
        <v>338</v>
      </c>
      <c r="D30368" s="815">
        <f>D30366-1</f>
        <v>319</v>
      </c>
      <c r="E30368" s="815">
        <v>2043</v>
      </c>
    </row>
    <row r="30369" spans="1:5">
      <c r="A30369" s="816">
        <f t="shared" si="1976"/>
        <v>52260</v>
      </c>
      <c r="B30369" s="815">
        <f t="shared" si="1978"/>
        <v>29</v>
      </c>
      <c r="C30369" s="815">
        <f t="shared" si="1977"/>
        <v>337</v>
      </c>
      <c r="D30369" s="815">
        <f t="shared" si="1975"/>
        <v>318</v>
      </c>
      <c r="E30369" s="815">
        <v>2043</v>
      </c>
    </row>
    <row r="30370" spans="1:5">
      <c r="A30370" s="816">
        <f t="shared" si="1976"/>
        <v>52261</v>
      </c>
      <c r="B30370" s="815">
        <f t="shared" si="1978"/>
        <v>30</v>
      </c>
      <c r="C30370" s="815">
        <f t="shared" si="1977"/>
        <v>336</v>
      </c>
      <c r="D30370" s="815">
        <f t="shared" si="1975"/>
        <v>317</v>
      </c>
      <c r="E30370" s="815">
        <v>2043</v>
      </c>
    </row>
    <row r="30371" spans="1:5">
      <c r="A30371" s="816">
        <f t="shared" si="1976"/>
        <v>52262</v>
      </c>
      <c r="B30371" s="815">
        <f t="shared" si="1978"/>
        <v>31</v>
      </c>
      <c r="C30371" s="815">
        <f t="shared" si="1977"/>
        <v>335</v>
      </c>
      <c r="D30371" s="815">
        <f t="shared" si="1975"/>
        <v>316</v>
      </c>
      <c r="E30371" s="815">
        <v>2043</v>
      </c>
    </row>
    <row r="30372" spans="1:5">
      <c r="A30372" s="816">
        <f t="shared" si="1976"/>
        <v>52263</v>
      </c>
      <c r="B30372" s="815">
        <f t="shared" si="1978"/>
        <v>32</v>
      </c>
      <c r="C30372" s="815">
        <f t="shared" si="1977"/>
        <v>334</v>
      </c>
      <c r="D30372" s="815">
        <f t="shared" si="1975"/>
        <v>315</v>
      </c>
      <c r="E30372" s="815">
        <v>2043</v>
      </c>
    </row>
    <row r="30373" spans="1:5">
      <c r="A30373" s="816">
        <f t="shared" si="1976"/>
        <v>52264</v>
      </c>
      <c r="B30373" s="815">
        <f t="shared" si="1978"/>
        <v>33</v>
      </c>
      <c r="C30373" s="815">
        <f t="shared" si="1977"/>
        <v>333</v>
      </c>
      <c r="D30373" s="815">
        <f t="shared" si="1975"/>
        <v>314</v>
      </c>
      <c r="E30373" s="815">
        <v>2043</v>
      </c>
    </row>
    <row r="30374" spans="1:5">
      <c r="A30374" s="816">
        <f t="shared" si="1976"/>
        <v>52265</v>
      </c>
      <c r="B30374" s="815">
        <f t="shared" si="1978"/>
        <v>34</v>
      </c>
      <c r="C30374" s="815">
        <f t="shared" si="1977"/>
        <v>332</v>
      </c>
      <c r="D30374" s="815">
        <f t="shared" si="1975"/>
        <v>313</v>
      </c>
      <c r="E30374" s="815">
        <v>2043</v>
      </c>
    </row>
    <row r="30375" spans="1:5">
      <c r="A30375" s="816">
        <f t="shared" si="1976"/>
        <v>52266</v>
      </c>
      <c r="B30375" s="815">
        <f t="shared" si="1978"/>
        <v>35</v>
      </c>
      <c r="C30375" s="815">
        <f t="shared" si="1977"/>
        <v>331</v>
      </c>
      <c r="D30375" s="815">
        <f t="shared" si="1975"/>
        <v>312</v>
      </c>
      <c r="E30375" s="815">
        <v>2043</v>
      </c>
    </row>
    <row r="30376" spans="1:5">
      <c r="A30376" s="816">
        <f t="shared" si="1976"/>
        <v>52267</v>
      </c>
      <c r="B30376" s="815">
        <f t="shared" si="1978"/>
        <v>36</v>
      </c>
      <c r="C30376" s="815">
        <f t="shared" si="1977"/>
        <v>330</v>
      </c>
      <c r="D30376" s="815">
        <f t="shared" si="1975"/>
        <v>311</v>
      </c>
      <c r="E30376" s="815">
        <v>2043</v>
      </c>
    </row>
    <row r="30377" spans="1:5">
      <c r="A30377" s="816">
        <f t="shared" si="1976"/>
        <v>52268</v>
      </c>
      <c r="B30377" s="815">
        <f t="shared" si="1978"/>
        <v>37</v>
      </c>
      <c r="C30377" s="815">
        <f t="shared" si="1977"/>
        <v>329</v>
      </c>
      <c r="D30377" s="815">
        <f t="shared" si="1975"/>
        <v>310</v>
      </c>
      <c r="E30377" s="815">
        <v>2043</v>
      </c>
    </row>
    <row r="30378" spans="1:5">
      <c r="A30378" s="816">
        <f t="shared" si="1976"/>
        <v>52269</v>
      </c>
      <c r="B30378" s="815">
        <f t="shared" si="1978"/>
        <v>38</v>
      </c>
      <c r="C30378" s="815">
        <f t="shared" si="1977"/>
        <v>328</v>
      </c>
      <c r="D30378" s="815">
        <f t="shared" si="1975"/>
        <v>309</v>
      </c>
      <c r="E30378" s="815">
        <v>2043</v>
      </c>
    </row>
    <row r="30379" spans="1:5">
      <c r="A30379" s="816">
        <f t="shared" si="1976"/>
        <v>52270</v>
      </c>
      <c r="B30379" s="815">
        <f t="shared" si="1978"/>
        <v>39</v>
      </c>
      <c r="C30379" s="815">
        <f t="shared" si="1977"/>
        <v>327</v>
      </c>
      <c r="D30379" s="815">
        <f t="shared" si="1975"/>
        <v>308</v>
      </c>
      <c r="E30379" s="815">
        <v>2043</v>
      </c>
    </row>
    <row r="30380" spans="1:5">
      <c r="A30380" s="816">
        <f t="shared" si="1976"/>
        <v>52271</v>
      </c>
      <c r="B30380" s="815">
        <f t="shared" si="1978"/>
        <v>40</v>
      </c>
      <c r="C30380" s="815">
        <f t="shared" si="1977"/>
        <v>326</v>
      </c>
      <c r="D30380" s="815">
        <f t="shared" si="1975"/>
        <v>307</v>
      </c>
      <c r="E30380" s="815">
        <v>2043</v>
      </c>
    </row>
    <row r="30381" spans="1:5">
      <c r="A30381" s="816">
        <f t="shared" si="1976"/>
        <v>52272</v>
      </c>
      <c r="B30381" s="815">
        <f t="shared" si="1978"/>
        <v>41</v>
      </c>
      <c r="C30381" s="815">
        <f t="shared" si="1977"/>
        <v>325</v>
      </c>
      <c r="D30381" s="815">
        <f t="shared" si="1975"/>
        <v>306</v>
      </c>
      <c r="E30381" s="815">
        <v>2043</v>
      </c>
    </row>
    <row r="30382" spans="1:5">
      <c r="A30382" s="816">
        <f t="shared" si="1976"/>
        <v>52273</v>
      </c>
      <c r="B30382" s="815">
        <f t="shared" si="1978"/>
        <v>42</v>
      </c>
      <c r="C30382" s="815">
        <f t="shared" si="1977"/>
        <v>324</v>
      </c>
      <c r="D30382" s="815">
        <f t="shared" si="1975"/>
        <v>305</v>
      </c>
      <c r="E30382" s="815">
        <v>2043</v>
      </c>
    </row>
    <row r="30383" spans="1:5">
      <c r="A30383" s="816">
        <f t="shared" si="1976"/>
        <v>52274</v>
      </c>
      <c r="B30383" s="815">
        <f t="shared" si="1978"/>
        <v>43</v>
      </c>
      <c r="C30383" s="815">
        <f t="shared" si="1977"/>
        <v>323</v>
      </c>
      <c r="D30383" s="815">
        <f t="shared" si="1975"/>
        <v>304</v>
      </c>
      <c r="E30383" s="815">
        <v>2043</v>
      </c>
    </row>
    <row r="30384" spans="1:5">
      <c r="A30384" s="816">
        <f t="shared" si="1976"/>
        <v>52275</v>
      </c>
      <c r="B30384" s="815">
        <f t="shared" si="1978"/>
        <v>44</v>
      </c>
      <c r="C30384" s="815">
        <f t="shared" si="1977"/>
        <v>322</v>
      </c>
      <c r="D30384" s="815">
        <f t="shared" si="1975"/>
        <v>303</v>
      </c>
      <c r="E30384" s="815">
        <v>2043</v>
      </c>
    </row>
    <row r="30385" spans="1:5">
      <c r="A30385" s="816">
        <f t="shared" si="1976"/>
        <v>52276</v>
      </c>
      <c r="B30385" s="815">
        <f t="shared" si="1978"/>
        <v>45</v>
      </c>
      <c r="C30385" s="815">
        <f t="shared" si="1977"/>
        <v>321</v>
      </c>
      <c r="D30385" s="815">
        <f t="shared" si="1975"/>
        <v>302</v>
      </c>
      <c r="E30385" s="815">
        <v>2043</v>
      </c>
    </row>
    <row r="30386" spans="1:5">
      <c r="A30386" s="816">
        <f t="shared" si="1976"/>
        <v>52277</v>
      </c>
      <c r="B30386" s="815">
        <f t="shared" ref="B30386:B30449" si="1979">B30385+1</f>
        <v>46</v>
      </c>
      <c r="C30386" s="815">
        <f t="shared" ref="C30386:C30449" si="1980">C30385-1</f>
        <v>320</v>
      </c>
      <c r="D30386" s="815">
        <f t="shared" ref="D30386:D30449" si="1981">D30385-1</f>
        <v>301</v>
      </c>
      <c r="E30386" s="815">
        <v>2043</v>
      </c>
    </row>
    <row r="30387" spans="1:5">
      <c r="A30387" s="816">
        <f t="shared" ref="A30387:A30450" si="1982">A30386+1</f>
        <v>52278</v>
      </c>
      <c r="B30387" s="815">
        <f t="shared" si="1979"/>
        <v>47</v>
      </c>
      <c r="C30387" s="815">
        <f t="shared" si="1980"/>
        <v>319</v>
      </c>
      <c r="D30387" s="815">
        <f t="shared" si="1981"/>
        <v>300</v>
      </c>
      <c r="E30387" s="815">
        <v>2043</v>
      </c>
    </row>
    <row r="30388" spans="1:5">
      <c r="A30388" s="816">
        <f t="shared" si="1982"/>
        <v>52279</v>
      </c>
      <c r="B30388" s="815">
        <f t="shared" si="1979"/>
        <v>48</v>
      </c>
      <c r="C30388" s="815">
        <f t="shared" si="1980"/>
        <v>318</v>
      </c>
      <c r="D30388" s="815">
        <f t="shared" si="1981"/>
        <v>299</v>
      </c>
      <c r="E30388" s="815">
        <v>2043</v>
      </c>
    </row>
    <row r="30389" spans="1:5">
      <c r="A30389" s="816">
        <f t="shared" si="1982"/>
        <v>52280</v>
      </c>
      <c r="B30389" s="815">
        <f t="shared" si="1979"/>
        <v>49</v>
      </c>
      <c r="C30389" s="815">
        <f t="shared" si="1980"/>
        <v>317</v>
      </c>
      <c r="D30389" s="815">
        <f t="shared" si="1981"/>
        <v>298</v>
      </c>
      <c r="E30389" s="815">
        <v>2043</v>
      </c>
    </row>
    <row r="30390" spans="1:5">
      <c r="A30390" s="816">
        <f t="shared" si="1982"/>
        <v>52281</v>
      </c>
      <c r="B30390" s="815">
        <f t="shared" si="1979"/>
        <v>50</v>
      </c>
      <c r="C30390" s="815">
        <f t="shared" si="1980"/>
        <v>316</v>
      </c>
      <c r="D30390" s="815">
        <f t="shared" si="1981"/>
        <v>297</v>
      </c>
      <c r="E30390" s="815">
        <v>2043</v>
      </c>
    </row>
    <row r="30391" spans="1:5">
      <c r="A30391" s="816">
        <f t="shared" si="1982"/>
        <v>52282</v>
      </c>
      <c r="B30391" s="815">
        <f t="shared" si="1979"/>
        <v>51</v>
      </c>
      <c r="C30391" s="815">
        <f t="shared" si="1980"/>
        <v>315</v>
      </c>
      <c r="D30391" s="815">
        <f t="shared" si="1981"/>
        <v>296</v>
      </c>
      <c r="E30391" s="815">
        <v>2043</v>
      </c>
    </row>
    <row r="30392" spans="1:5">
      <c r="A30392" s="816">
        <f t="shared" si="1982"/>
        <v>52283</v>
      </c>
      <c r="B30392" s="815">
        <f t="shared" si="1979"/>
        <v>52</v>
      </c>
      <c r="C30392" s="815">
        <f t="shared" si="1980"/>
        <v>314</v>
      </c>
      <c r="D30392" s="815">
        <f t="shared" si="1981"/>
        <v>295</v>
      </c>
      <c r="E30392" s="815">
        <v>2043</v>
      </c>
    </row>
    <row r="30393" spans="1:5">
      <c r="A30393" s="816">
        <f t="shared" si="1982"/>
        <v>52284</v>
      </c>
      <c r="B30393" s="815">
        <f t="shared" si="1979"/>
        <v>53</v>
      </c>
      <c r="C30393" s="815">
        <f t="shared" si="1980"/>
        <v>313</v>
      </c>
      <c r="D30393" s="815">
        <f t="shared" si="1981"/>
        <v>294</v>
      </c>
      <c r="E30393" s="815">
        <v>2043</v>
      </c>
    </row>
    <row r="30394" spans="1:5">
      <c r="A30394" s="816">
        <f t="shared" si="1982"/>
        <v>52285</v>
      </c>
      <c r="B30394" s="815">
        <f t="shared" si="1979"/>
        <v>54</v>
      </c>
      <c r="C30394" s="815">
        <f t="shared" si="1980"/>
        <v>312</v>
      </c>
      <c r="D30394" s="815">
        <f t="shared" si="1981"/>
        <v>293</v>
      </c>
      <c r="E30394" s="815">
        <v>2043</v>
      </c>
    </row>
    <row r="30395" spans="1:5">
      <c r="A30395" s="816">
        <f t="shared" si="1982"/>
        <v>52286</v>
      </c>
      <c r="B30395" s="815">
        <f t="shared" si="1979"/>
        <v>55</v>
      </c>
      <c r="C30395" s="815">
        <f t="shared" si="1980"/>
        <v>311</v>
      </c>
      <c r="D30395" s="815">
        <f t="shared" si="1981"/>
        <v>292</v>
      </c>
      <c r="E30395" s="815">
        <v>2043</v>
      </c>
    </row>
    <row r="30396" spans="1:5">
      <c r="A30396" s="816">
        <f t="shared" si="1982"/>
        <v>52287</v>
      </c>
      <c r="B30396" s="815">
        <f t="shared" si="1979"/>
        <v>56</v>
      </c>
      <c r="C30396" s="815">
        <f t="shared" si="1980"/>
        <v>310</v>
      </c>
      <c r="D30396" s="815">
        <f t="shared" si="1981"/>
        <v>291</v>
      </c>
      <c r="E30396" s="815">
        <v>2043</v>
      </c>
    </row>
    <row r="30397" spans="1:5">
      <c r="A30397" s="816">
        <f t="shared" si="1982"/>
        <v>52288</v>
      </c>
      <c r="B30397" s="815">
        <f t="shared" si="1979"/>
        <v>57</v>
      </c>
      <c r="C30397" s="815">
        <f t="shared" si="1980"/>
        <v>309</v>
      </c>
      <c r="D30397" s="815">
        <f t="shared" si="1981"/>
        <v>290</v>
      </c>
      <c r="E30397" s="815">
        <v>2043</v>
      </c>
    </row>
    <row r="30398" spans="1:5">
      <c r="A30398" s="816">
        <f t="shared" si="1982"/>
        <v>52289</v>
      </c>
      <c r="B30398" s="815">
        <f t="shared" si="1979"/>
        <v>58</v>
      </c>
      <c r="C30398" s="815">
        <f t="shared" si="1980"/>
        <v>308</v>
      </c>
      <c r="D30398" s="815">
        <f t="shared" si="1981"/>
        <v>289</v>
      </c>
      <c r="E30398" s="815">
        <v>2043</v>
      </c>
    </row>
    <row r="30399" spans="1:5">
      <c r="A30399" s="816">
        <f t="shared" si="1982"/>
        <v>52290</v>
      </c>
      <c r="B30399" s="815">
        <f t="shared" si="1979"/>
        <v>59</v>
      </c>
      <c r="C30399" s="815">
        <f t="shared" si="1980"/>
        <v>307</v>
      </c>
      <c r="D30399" s="815">
        <f t="shared" si="1981"/>
        <v>288</v>
      </c>
      <c r="E30399" s="815">
        <v>2043</v>
      </c>
    </row>
    <row r="30400" spans="1:5">
      <c r="A30400" s="816">
        <f t="shared" si="1982"/>
        <v>52291</v>
      </c>
      <c r="B30400" s="815">
        <f t="shared" si="1979"/>
        <v>60</v>
      </c>
      <c r="C30400" s="815">
        <f t="shared" si="1980"/>
        <v>306</v>
      </c>
      <c r="D30400" s="815">
        <f t="shared" si="1981"/>
        <v>287</v>
      </c>
      <c r="E30400" s="815">
        <v>2043</v>
      </c>
    </row>
    <row r="30401" spans="1:5">
      <c r="A30401" s="816">
        <f t="shared" si="1982"/>
        <v>52292</v>
      </c>
      <c r="B30401" s="815">
        <f t="shared" si="1979"/>
        <v>61</v>
      </c>
      <c r="C30401" s="815">
        <f t="shared" si="1980"/>
        <v>305</v>
      </c>
      <c r="D30401" s="815">
        <f t="shared" si="1981"/>
        <v>286</v>
      </c>
      <c r="E30401" s="815">
        <v>2043</v>
      </c>
    </row>
    <row r="30402" spans="1:5">
      <c r="A30402" s="816">
        <f t="shared" si="1982"/>
        <v>52293</v>
      </c>
      <c r="B30402" s="815">
        <f t="shared" si="1979"/>
        <v>62</v>
      </c>
      <c r="C30402" s="815">
        <f t="shared" si="1980"/>
        <v>304</v>
      </c>
      <c r="D30402" s="815">
        <f t="shared" si="1981"/>
        <v>285</v>
      </c>
      <c r="E30402" s="815">
        <v>2043</v>
      </c>
    </row>
    <row r="30403" spans="1:5">
      <c r="A30403" s="816">
        <f t="shared" si="1982"/>
        <v>52294</v>
      </c>
      <c r="B30403" s="815">
        <f t="shared" si="1979"/>
        <v>63</v>
      </c>
      <c r="C30403" s="815">
        <f t="shared" si="1980"/>
        <v>303</v>
      </c>
      <c r="D30403" s="815">
        <f t="shared" si="1981"/>
        <v>284</v>
      </c>
      <c r="E30403" s="815">
        <v>2043</v>
      </c>
    </row>
    <row r="30404" spans="1:5">
      <c r="A30404" s="816">
        <f t="shared" si="1982"/>
        <v>52295</v>
      </c>
      <c r="B30404" s="815">
        <f t="shared" si="1979"/>
        <v>64</v>
      </c>
      <c r="C30404" s="815">
        <f t="shared" si="1980"/>
        <v>302</v>
      </c>
      <c r="D30404" s="815">
        <f t="shared" si="1981"/>
        <v>283</v>
      </c>
      <c r="E30404" s="815">
        <v>2043</v>
      </c>
    </row>
    <row r="30405" spans="1:5">
      <c r="A30405" s="816">
        <f t="shared" si="1982"/>
        <v>52296</v>
      </c>
      <c r="B30405" s="815">
        <f t="shared" si="1979"/>
        <v>65</v>
      </c>
      <c r="C30405" s="815">
        <f t="shared" si="1980"/>
        <v>301</v>
      </c>
      <c r="D30405" s="815">
        <f t="shared" si="1981"/>
        <v>282</v>
      </c>
      <c r="E30405" s="815">
        <v>2043</v>
      </c>
    </row>
    <row r="30406" spans="1:5">
      <c r="A30406" s="816">
        <f t="shared" si="1982"/>
        <v>52297</v>
      </c>
      <c r="B30406" s="815">
        <f t="shared" si="1979"/>
        <v>66</v>
      </c>
      <c r="C30406" s="815">
        <f t="shared" si="1980"/>
        <v>300</v>
      </c>
      <c r="D30406" s="815">
        <f t="shared" si="1981"/>
        <v>281</v>
      </c>
      <c r="E30406" s="815">
        <v>2043</v>
      </c>
    </row>
    <row r="30407" spans="1:5">
      <c r="A30407" s="816">
        <f t="shared" si="1982"/>
        <v>52298</v>
      </c>
      <c r="B30407" s="815">
        <f t="shared" si="1979"/>
        <v>67</v>
      </c>
      <c r="C30407" s="815">
        <f t="shared" si="1980"/>
        <v>299</v>
      </c>
      <c r="D30407" s="815">
        <f t="shared" si="1981"/>
        <v>280</v>
      </c>
      <c r="E30407" s="815">
        <v>2043</v>
      </c>
    </row>
    <row r="30408" spans="1:5">
      <c r="A30408" s="816">
        <f t="shared" si="1982"/>
        <v>52299</v>
      </c>
      <c r="B30408" s="815">
        <f t="shared" si="1979"/>
        <v>68</v>
      </c>
      <c r="C30408" s="815">
        <f t="shared" si="1980"/>
        <v>298</v>
      </c>
      <c r="D30408" s="815">
        <f t="shared" si="1981"/>
        <v>279</v>
      </c>
      <c r="E30408" s="815">
        <v>2043</v>
      </c>
    </row>
    <row r="30409" spans="1:5">
      <c r="A30409" s="816">
        <f t="shared" si="1982"/>
        <v>52300</v>
      </c>
      <c r="B30409" s="815">
        <f t="shared" si="1979"/>
        <v>69</v>
      </c>
      <c r="C30409" s="815">
        <f t="shared" si="1980"/>
        <v>297</v>
      </c>
      <c r="D30409" s="815">
        <f t="shared" si="1981"/>
        <v>278</v>
      </c>
      <c r="E30409" s="815">
        <v>2043</v>
      </c>
    </row>
    <row r="30410" spans="1:5">
      <c r="A30410" s="816">
        <f t="shared" si="1982"/>
        <v>52301</v>
      </c>
      <c r="B30410" s="815">
        <f t="shared" si="1979"/>
        <v>70</v>
      </c>
      <c r="C30410" s="815">
        <f t="shared" si="1980"/>
        <v>296</v>
      </c>
      <c r="D30410" s="815">
        <f t="shared" si="1981"/>
        <v>277</v>
      </c>
      <c r="E30410" s="815">
        <v>2043</v>
      </c>
    </row>
    <row r="30411" spans="1:5">
      <c r="A30411" s="816">
        <f t="shared" si="1982"/>
        <v>52302</v>
      </c>
      <c r="B30411" s="815">
        <f t="shared" si="1979"/>
        <v>71</v>
      </c>
      <c r="C30411" s="815">
        <f t="shared" si="1980"/>
        <v>295</v>
      </c>
      <c r="D30411" s="815">
        <f t="shared" si="1981"/>
        <v>276</v>
      </c>
      <c r="E30411" s="815">
        <v>2043</v>
      </c>
    </row>
    <row r="30412" spans="1:5">
      <c r="A30412" s="816">
        <f t="shared" si="1982"/>
        <v>52303</v>
      </c>
      <c r="B30412" s="815">
        <f t="shared" si="1979"/>
        <v>72</v>
      </c>
      <c r="C30412" s="815">
        <f t="shared" si="1980"/>
        <v>294</v>
      </c>
      <c r="D30412" s="815">
        <f t="shared" si="1981"/>
        <v>275</v>
      </c>
      <c r="E30412" s="815">
        <v>2043</v>
      </c>
    </row>
    <row r="30413" spans="1:5">
      <c r="A30413" s="816">
        <f t="shared" si="1982"/>
        <v>52304</v>
      </c>
      <c r="B30413" s="815">
        <f t="shared" si="1979"/>
        <v>73</v>
      </c>
      <c r="C30413" s="815">
        <f t="shared" si="1980"/>
        <v>293</v>
      </c>
      <c r="D30413" s="815">
        <f t="shared" si="1981"/>
        <v>274</v>
      </c>
      <c r="E30413" s="815">
        <v>2043</v>
      </c>
    </row>
    <row r="30414" spans="1:5">
      <c r="A30414" s="816">
        <f t="shared" si="1982"/>
        <v>52305</v>
      </c>
      <c r="B30414" s="815">
        <f t="shared" si="1979"/>
        <v>74</v>
      </c>
      <c r="C30414" s="815">
        <f t="shared" si="1980"/>
        <v>292</v>
      </c>
      <c r="D30414" s="815">
        <f t="shared" si="1981"/>
        <v>273</v>
      </c>
      <c r="E30414" s="815">
        <v>2043</v>
      </c>
    </row>
    <row r="30415" spans="1:5">
      <c r="A30415" s="816">
        <f t="shared" si="1982"/>
        <v>52306</v>
      </c>
      <c r="B30415" s="815">
        <f t="shared" si="1979"/>
        <v>75</v>
      </c>
      <c r="C30415" s="815">
        <f t="shared" si="1980"/>
        <v>291</v>
      </c>
      <c r="D30415" s="815">
        <f t="shared" si="1981"/>
        <v>272</v>
      </c>
      <c r="E30415" s="815">
        <v>2043</v>
      </c>
    </row>
    <row r="30416" spans="1:5">
      <c r="A30416" s="816">
        <f t="shared" si="1982"/>
        <v>52307</v>
      </c>
      <c r="B30416" s="815">
        <f t="shared" si="1979"/>
        <v>76</v>
      </c>
      <c r="C30416" s="815">
        <f t="shared" si="1980"/>
        <v>290</v>
      </c>
      <c r="D30416" s="815">
        <f t="shared" si="1981"/>
        <v>271</v>
      </c>
      <c r="E30416" s="815">
        <v>2043</v>
      </c>
    </row>
    <row r="30417" spans="1:5">
      <c r="A30417" s="816">
        <f t="shared" si="1982"/>
        <v>52308</v>
      </c>
      <c r="B30417" s="815">
        <f t="shared" si="1979"/>
        <v>77</v>
      </c>
      <c r="C30417" s="815">
        <f t="shared" si="1980"/>
        <v>289</v>
      </c>
      <c r="D30417" s="815">
        <f t="shared" si="1981"/>
        <v>270</v>
      </c>
      <c r="E30417" s="815">
        <v>2043</v>
      </c>
    </row>
    <row r="30418" spans="1:5">
      <c r="A30418" s="816">
        <f t="shared" si="1982"/>
        <v>52309</v>
      </c>
      <c r="B30418" s="815">
        <f t="shared" si="1979"/>
        <v>78</v>
      </c>
      <c r="C30418" s="815">
        <f t="shared" si="1980"/>
        <v>288</v>
      </c>
      <c r="D30418" s="815">
        <f t="shared" si="1981"/>
        <v>269</v>
      </c>
      <c r="E30418" s="815">
        <v>2043</v>
      </c>
    </row>
    <row r="30419" spans="1:5">
      <c r="A30419" s="816">
        <f t="shared" si="1982"/>
        <v>52310</v>
      </c>
      <c r="B30419" s="815">
        <f t="shared" si="1979"/>
        <v>79</v>
      </c>
      <c r="C30419" s="815">
        <f t="shared" si="1980"/>
        <v>287</v>
      </c>
      <c r="D30419" s="815">
        <f t="shared" si="1981"/>
        <v>268</v>
      </c>
      <c r="E30419" s="815">
        <v>2043</v>
      </c>
    </row>
    <row r="30420" spans="1:5">
      <c r="A30420" s="816">
        <f t="shared" si="1982"/>
        <v>52311</v>
      </c>
      <c r="B30420" s="815">
        <f t="shared" si="1979"/>
        <v>80</v>
      </c>
      <c r="C30420" s="815">
        <f t="shared" si="1980"/>
        <v>286</v>
      </c>
      <c r="D30420" s="815">
        <f t="shared" si="1981"/>
        <v>267</v>
      </c>
      <c r="E30420" s="815">
        <v>2043</v>
      </c>
    </row>
    <row r="30421" spans="1:5">
      <c r="A30421" s="816">
        <f t="shared" si="1982"/>
        <v>52312</v>
      </c>
      <c r="B30421" s="815">
        <f t="shared" si="1979"/>
        <v>81</v>
      </c>
      <c r="C30421" s="815">
        <f t="shared" si="1980"/>
        <v>285</v>
      </c>
      <c r="D30421" s="815">
        <f t="shared" si="1981"/>
        <v>266</v>
      </c>
      <c r="E30421" s="815">
        <v>2043</v>
      </c>
    </row>
    <row r="30422" spans="1:5">
      <c r="A30422" s="816">
        <f t="shared" si="1982"/>
        <v>52313</v>
      </c>
      <c r="B30422" s="815">
        <f t="shared" si="1979"/>
        <v>82</v>
      </c>
      <c r="C30422" s="815">
        <f t="shared" si="1980"/>
        <v>284</v>
      </c>
      <c r="D30422" s="815">
        <f t="shared" si="1981"/>
        <v>265</v>
      </c>
      <c r="E30422" s="815">
        <v>2043</v>
      </c>
    </row>
    <row r="30423" spans="1:5">
      <c r="A30423" s="816">
        <f t="shared" si="1982"/>
        <v>52314</v>
      </c>
      <c r="B30423" s="815">
        <f t="shared" si="1979"/>
        <v>83</v>
      </c>
      <c r="C30423" s="815">
        <f t="shared" si="1980"/>
        <v>283</v>
      </c>
      <c r="D30423" s="815">
        <f t="shared" si="1981"/>
        <v>264</v>
      </c>
      <c r="E30423" s="815">
        <v>2043</v>
      </c>
    </row>
    <row r="30424" spans="1:5">
      <c r="A30424" s="816">
        <f t="shared" si="1982"/>
        <v>52315</v>
      </c>
      <c r="B30424" s="815">
        <f t="shared" si="1979"/>
        <v>84</v>
      </c>
      <c r="C30424" s="815">
        <f t="shared" si="1980"/>
        <v>282</v>
      </c>
      <c r="D30424" s="815">
        <f t="shared" si="1981"/>
        <v>263</v>
      </c>
      <c r="E30424" s="815">
        <v>2043</v>
      </c>
    </row>
    <row r="30425" spans="1:5">
      <c r="A30425" s="816">
        <f t="shared" si="1982"/>
        <v>52316</v>
      </c>
      <c r="B30425" s="815">
        <f t="shared" si="1979"/>
        <v>85</v>
      </c>
      <c r="C30425" s="815">
        <f t="shared" si="1980"/>
        <v>281</v>
      </c>
      <c r="D30425" s="815">
        <f t="shared" si="1981"/>
        <v>262</v>
      </c>
      <c r="E30425" s="815">
        <v>2043</v>
      </c>
    </row>
    <row r="30426" spans="1:5">
      <c r="A30426" s="816">
        <f t="shared" si="1982"/>
        <v>52317</v>
      </c>
      <c r="B30426" s="815">
        <f t="shared" si="1979"/>
        <v>86</v>
      </c>
      <c r="C30426" s="815">
        <f t="shared" si="1980"/>
        <v>280</v>
      </c>
      <c r="D30426" s="815">
        <f t="shared" si="1981"/>
        <v>261</v>
      </c>
      <c r="E30426" s="815">
        <v>2043</v>
      </c>
    </row>
    <row r="30427" spans="1:5">
      <c r="A30427" s="816">
        <f t="shared" si="1982"/>
        <v>52318</v>
      </c>
      <c r="B30427" s="815">
        <f t="shared" si="1979"/>
        <v>87</v>
      </c>
      <c r="C30427" s="815">
        <f t="shared" si="1980"/>
        <v>279</v>
      </c>
      <c r="D30427" s="815">
        <f t="shared" si="1981"/>
        <v>260</v>
      </c>
      <c r="E30427" s="815">
        <v>2043</v>
      </c>
    </row>
    <row r="30428" spans="1:5">
      <c r="A30428" s="816">
        <f t="shared" si="1982"/>
        <v>52319</v>
      </c>
      <c r="B30428" s="815">
        <f t="shared" si="1979"/>
        <v>88</v>
      </c>
      <c r="C30428" s="815">
        <f t="shared" si="1980"/>
        <v>278</v>
      </c>
      <c r="D30428" s="815">
        <f t="shared" si="1981"/>
        <v>259</v>
      </c>
      <c r="E30428" s="815">
        <v>2043</v>
      </c>
    </row>
    <row r="30429" spans="1:5">
      <c r="A30429" s="816">
        <f t="shared" si="1982"/>
        <v>52320</v>
      </c>
      <c r="B30429" s="815">
        <f t="shared" si="1979"/>
        <v>89</v>
      </c>
      <c r="C30429" s="815">
        <f t="shared" si="1980"/>
        <v>277</v>
      </c>
      <c r="D30429" s="815">
        <f t="shared" si="1981"/>
        <v>258</v>
      </c>
      <c r="E30429" s="815">
        <v>2043</v>
      </c>
    </row>
    <row r="30430" spans="1:5">
      <c r="A30430" s="816">
        <f t="shared" si="1982"/>
        <v>52321</v>
      </c>
      <c r="B30430" s="815">
        <f t="shared" si="1979"/>
        <v>90</v>
      </c>
      <c r="C30430" s="815">
        <f t="shared" si="1980"/>
        <v>276</v>
      </c>
      <c r="D30430" s="815">
        <f t="shared" si="1981"/>
        <v>257</v>
      </c>
      <c r="E30430" s="815">
        <v>2043</v>
      </c>
    </row>
    <row r="30431" spans="1:5">
      <c r="A30431" s="816">
        <f t="shared" si="1982"/>
        <v>52322</v>
      </c>
      <c r="B30431" s="815">
        <f t="shared" si="1979"/>
        <v>91</v>
      </c>
      <c r="C30431" s="815">
        <f t="shared" si="1980"/>
        <v>275</v>
      </c>
      <c r="D30431" s="815">
        <f t="shared" si="1981"/>
        <v>256</v>
      </c>
      <c r="E30431" s="815">
        <v>2043</v>
      </c>
    </row>
    <row r="30432" spans="1:5">
      <c r="A30432" s="816">
        <f t="shared" si="1982"/>
        <v>52323</v>
      </c>
      <c r="B30432" s="815">
        <f t="shared" si="1979"/>
        <v>92</v>
      </c>
      <c r="C30432" s="815">
        <f t="shared" si="1980"/>
        <v>274</v>
      </c>
      <c r="D30432" s="815">
        <f t="shared" si="1981"/>
        <v>255</v>
      </c>
      <c r="E30432" s="815">
        <v>2043</v>
      </c>
    </row>
    <row r="30433" spans="1:5">
      <c r="A30433" s="816">
        <f t="shared" si="1982"/>
        <v>52324</v>
      </c>
      <c r="B30433" s="815">
        <f t="shared" si="1979"/>
        <v>93</v>
      </c>
      <c r="C30433" s="815">
        <f t="shared" si="1980"/>
        <v>273</v>
      </c>
      <c r="D30433" s="815">
        <f t="shared" si="1981"/>
        <v>254</v>
      </c>
      <c r="E30433" s="815">
        <v>2043</v>
      </c>
    </row>
    <row r="30434" spans="1:5">
      <c r="A30434" s="816">
        <f t="shared" si="1982"/>
        <v>52325</v>
      </c>
      <c r="B30434" s="815">
        <f t="shared" si="1979"/>
        <v>94</v>
      </c>
      <c r="C30434" s="815">
        <f t="shared" si="1980"/>
        <v>272</v>
      </c>
      <c r="D30434" s="815">
        <f t="shared" si="1981"/>
        <v>253</v>
      </c>
      <c r="E30434" s="815">
        <v>2043</v>
      </c>
    </row>
    <row r="30435" spans="1:5">
      <c r="A30435" s="816">
        <f t="shared" si="1982"/>
        <v>52326</v>
      </c>
      <c r="B30435" s="815">
        <f t="shared" si="1979"/>
        <v>95</v>
      </c>
      <c r="C30435" s="815">
        <f t="shared" si="1980"/>
        <v>271</v>
      </c>
      <c r="D30435" s="815">
        <f t="shared" si="1981"/>
        <v>252</v>
      </c>
      <c r="E30435" s="815">
        <v>2043</v>
      </c>
    </row>
    <row r="30436" spans="1:5">
      <c r="A30436" s="816">
        <f t="shared" si="1982"/>
        <v>52327</v>
      </c>
      <c r="B30436" s="815">
        <f t="shared" si="1979"/>
        <v>96</v>
      </c>
      <c r="C30436" s="815">
        <f t="shared" si="1980"/>
        <v>270</v>
      </c>
      <c r="D30436" s="815">
        <f t="shared" si="1981"/>
        <v>251</v>
      </c>
      <c r="E30436" s="815">
        <v>2043</v>
      </c>
    </row>
    <row r="30437" spans="1:5">
      <c r="A30437" s="816">
        <f t="shared" si="1982"/>
        <v>52328</v>
      </c>
      <c r="B30437" s="815">
        <f t="shared" si="1979"/>
        <v>97</v>
      </c>
      <c r="C30437" s="815">
        <f t="shared" si="1980"/>
        <v>269</v>
      </c>
      <c r="D30437" s="815">
        <f t="shared" si="1981"/>
        <v>250</v>
      </c>
      <c r="E30437" s="815">
        <v>2043</v>
      </c>
    </row>
    <row r="30438" spans="1:5">
      <c r="A30438" s="816">
        <f t="shared" si="1982"/>
        <v>52329</v>
      </c>
      <c r="B30438" s="815">
        <f t="shared" si="1979"/>
        <v>98</v>
      </c>
      <c r="C30438" s="815">
        <f t="shared" si="1980"/>
        <v>268</v>
      </c>
      <c r="D30438" s="815">
        <f t="shared" si="1981"/>
        <v>249</v>
      </c>
      <c r="E30438" s="815">
        <v>2043</v>
      </c>
    </row>
    <row r="30439" spans="1:5">
      <c r="A30439" s="816">
        <f t="shared" si="1982"/>
        <v>52330</v>
      </c>
      <c r="B30439" s="815">
        <f t="shared" si="1979"/>
        <v>99</v>
      </c>
      <c r="C30439" s="815">
        <f t="shared" si="1980"/>
        <v>267</v>
      </c>
      <c r="D30439" s="815">
        <f t="shared" si="1981"/>
        <v>248</v>
      </c>
      <c r="E30439" s="815">
        <v>2043</v>
      </c>
    </row>
    <row r="30440" spans="1:5">
      <c r="A30440" s="816">
        <f t="shared" si="1982"/>
        <v>52331</v>
      </c>
      <c r="B30440" s="815">
        <f t="shared" si="1979"/>
        <v>100</v>
      </c>
      <c r="C30440" s="815">
        <f t="shared" si="1980"/>
        <v>266</v>
      </c>
      <c r="D30440" s="815">
        <f t="shared" si="1981"/>
        <v>247</v>
      </c>
      <c r="E30440" s="815">
        <v>2043</v>
      </c>
    </row>
    <row r="30441" spans="1:5">
      <c r="A30441" s="816">
        <f t="shared" si="1982"/>
        <v>52332</v>
      </c>
      <c r="B30441" s="815">
        <f t="shared" si="1979"/>
        <v>101</v>
      </c>
      <c r="C30441" s="815">
        <f t="shared" si="1980"/>
        <v>265</v>
      </c>
      <c r="D30441" s="815">
        <f t="shared" si="1981"/>
        <v>246</v>
      </c>
      <c r="E30441" s="815">
        <v>2043</v>
      </c>
    </row>
    <row r="30442" spans="1:5">
      <c r="A30442" s="816">
        <f t="shared" si="1982"/>
        <v>52333</v>
      </c>
      <c r="B30442" s="815">
        <f t="shared" si="1979"/>
        <v>102</v>
      </c>
      <c r="C30442" s="815">
        <f t="shared" si="1980"/>
        <v>264</v>
      </c>
      <c r="D30442" s="815">
        <f t="shared" si="1981"/>
        <v>245</v>
      </c>
      <c r="E30442" s="815">
        <v>2043</v>
      </c>
    </row>
    <row r="30443" spans="1:5">
      <c r="A30443" s="816">
        <f t="shared" si="1982"/>
        <v>52334</v>
      </c>
      <c r="B30443" s="815">
        <f t="shared" si="1979"/>
        <v>103</v>
      </c>
      <c r="C30443" s="815">
        <f t="shared" si="1980"/>
        <v>263</v>
      </c>
      <c r="D30443" s="815">
        <f t="shared" si="1981"/>
        <v>244</v>
      </c>
      <c r="E30443" s="815">
        <v>2043</v>
      </c>
    </row>
    <row r="30444" spans="1:5">
      <c r="A30444" s="816">
        <f t="shared" si="1982"/>
        <v>52335</v>
      </c>
      <c r="B30444" s="815">
        <f t="shared" si="1979"/>
        <v>104</v>
      </c>
      <c r="C30444" s="815">
        <f t="shared" si="1980"/>
        <v>262</v>
      </c>
      <c r="D30444" s="815">
        <f t="shared" si="1981"/>
        <v>243</v>
      </c>
      <c r="E30444" s="815">
        <v>2043</v>
      </c>
    </row>
    <row r="30445" spans="1:5">
      <c r="A30445" s="816">
        <f t="shared" si="1982"/>
        <v>52336</v>
      </c>
      <c r="B30445" s="815">
        <f t="shared" si="1979"/>
        <v>105</v>
      </c>
      <c r="C30445" s="815">
        <f t="shared" si="1980"/>
        <v>261</v>
      </c>
      <c r="D30445" s="815">
        <f t="shared" si="1981"/>
        <v>242</v>
      </c>
      <c r="E30445" s="815">
        <v>2043</v>
      </c>
    </row>
    <row r="30446" spans="1:5">
      <c r="A30446" s="816">
        <f t="shared" si="1982"/>
        <v>52337</v>
      </c>
      <c r="B30446" s="815">
        <f t="shared" si="1979"/>
        <v>106</v>
      </c>
      <c r="C30446" s="815">
        <f t="shared" si="1980"/>
        <v>260</v>
      </c>
      <c r="D30446" s="815">
        <f t="shared" si="1981"/>
        <v>241</v>
      </c>
      <c r="E30446" s="815">
        <v>2043</v>
      </c>
    </row>
    <row r="30447" spans="1:5">
      <c r="A30447" s="816">
        <f t="shared" si="1982"/>
        <v>52338</v>
      </c>
      <c r="B30447" s="815">
        <f t="shared" si="1979"/>
        <v>107</v>
      </c>
      <c r="C30447" s="815">
        <f t="shared" si="1980"/>
        <v>259</v>
      </c>
      <c r="D30447" s="815">
        <f t="shared" si="1981"/>
        <v>240</v>
      </c>
      <c r="E30447" s="815">
        <v>2043</v>
      </c>
    </row>
    <row r="30448" spans="1:5">
      <c r="A30448" s="816">
        <f t="shared" si="1982"/>
        <v>52339</v>
      </c>
      <c r="B30448" s="815">
        <f t="shared" si="1979"/>
        <v>108</v>
      </c>
      <c r="C30448" s="815">
        <f t="shared" si="1980"/>
        <v>258</v>
      </c>
      <c r="D30448" s="815">
        <f t="shared" si="1981"/>
        <v>239</v>
      </c>
      <c r="E30448" s="815">
        <v>2043</v>
      </c>
    </row>
    <row r="30449" spans="1:5">
      <c r="A30449" s="816">
        <f t="shared" si="1982"/>
        <v>52340</v>
      </c>
      <c r="B30449" s="815">
        <f t="shared" si="1979"/>
        <v>109</v>
      </c>
      <c r="C30449" s="815">
        <f t="shared" si="1980"/>
        <v>257</v>
      </c>
      <c r="D30449" s="815">
        <f t="shared" si="1981"/>
        <v>238</v>
      </c>
      <c r="E30449" s="815">
        <v>2043</v>
      </c>
    </row>
    <row r="30450" spans="1:5">
      <c r="A30450" s="816">
        <f t="shared" si="1982"/>
        <v>52341</v>
      </c>
      <c r="B30450" s="815">
        <f t="shared" ref="B30450:B30513" si="1983">B30449+1</f>
        <v>110</v>
      </c>
      <c r="C30450" s="815">
        <f t="shared" ref="C30450:C30513" si="1984">C30449-1</f>
        <v>256</v>
      </c>
      <c r="D30450" s="815">
        <f t="shared" ref="D30450:D30513" si="1985">D30449-1</f>
        <v>237</v>
      </c>
      <c r="E30450" s="815">
        <v>2043</v>
      </c>
    </row>
    <row r="30451" spans="1:5">
      <c r="A30451" s="816">
        <f t="shared" ref="A30451:A30514" si="1986">A30450+1</f>
        <v>52342</v>
      </c>
      <c r="B30451" s="815">
        <f t="shared" si="1983"/>
        <v>111</v>
      </c>
      <c r="C30451" s="815">
        <f t="shared" si="1984"/>
        <v>255</v>
      </c>
      <c r="D30451" s="815">
        <f t="shared" si="1985"/>
        <v>236</v>
      </c>
      <c r="E30451" s="815">
        <v>2043</v>
      </c>
    </row>
    <row r="30452" spans="1:5">
      <c r="A30452" s="816">
        <f t="shared" si="1986"/>
        <v>52343</v>
      </c>
      <c r="B30452" s="815">
        <f t="shared" si="1983"/>
        <v>112</v>
      </c>
      <c r="C30452" s="815">
        <f t="shared" si="1984"/>
        <v>254</v>
      </c>
      <c r="D30452" s="815">
        <f t="shared" si="1985"/>
        <v>235</v>
      </c>
      <c r="E30452" s="815">
        <v>2043</v>
      </c>
    </row>
    <row r="30453" spans="1:5">
      <c r="A30453" s="816">
        <f t="shared" si="1986"/>
        <v>52344</v>
      </c>
      <c r="B30453" s="815">
        <f t="shared" si="1983"/>
        <v>113</v>
      </c>
      <c r="C30453" s="815">
        <f t="shared" si="1984"/>
        <v>253</v>
      </c>
      <c r="D30453" s="815">
        <f t="shared" si="1985"/>
        <v>234</v>
      </c>
      <c r="E30453" s="815">
        <v>2043</v>
      </c>
    </row>
    <row r="30454" spans="1:5">
      <c r="A30454" s="816">
        <f t="shared" si="1986"/>
        <v>52345</v>
      </c>
      <c r="B30454" s="815">
        <f t="shared" si="1983"/>
        <v>114</v>
      </c>
      <c r="C30454" s="815">
        <f t="shared" si="1984"/>
        <v>252</v>
      </c>
      <c r="D30454" s="815">
        <f t="shared" si="1985"/>
        <v>233</v>
      </c>
      <c r="E30454" s="815">
        <v>2043</v>
      </c>
    </row>
    <row r="30455" spans="1:5">
      <c r="A30455" s="816">
        <f t="shared" si="1986"/>
        <v>52346</v>
      </c>
      <c r="B30455" s="815">
        <f t="shared" si="1983"/>
        <v>115</v>
      </c>
      <c r="C30455" s="815">
        <f t="shared" si="1984"/>
        <v>251</v>
      </c>
      <c r="D30455" s="815">
        <f t="shared" si="1985"/>
        <v>232</v>
      </c>
      <c r="E30455" s="815">
        <v>2043</v>
      </c>
    </row>
    <row r="30456" spans="1:5">
      <c r="A30456" s="816">
        <f t="shared" si="1986"/>
        <v>52347</v>
      </c>
      <c r="B30456" s="815">
        <f t="shared" si="1983"/>
        <v>116</v>
      </c>
      <c r="C30456" s="815">
        <f t="shared" si="1984"/>
        <v>250</v>
      </c>
      <c r="D30456" s="815">
        <f t="shared" si="1985"/>
        <v>231</v>
      </c>
      <c r="E30456" s="815">
        <v>2043</v>
      </c>
    </row>
    <row r="30457" spans="1:5">
      <c r="A30457" s="816">
        <f t="shared" si="1986"/>
        <v>52348</v>
      </c>
      <c r="B30457" s="815">
        <f t="shared" si="1983"/>
        <v>117</v>
      </c>
      <c r="C30457" s="815">
        <f t="shared" si="1984"/>
        <v>249</v>
      </c>
      <c r="D30457" s="815">
        <f t="shared" si="1985"/>
        <v>230</v>
      </c>
      <c r="E30457" s="815">
        <v>2043</v>
      </c>
    </row>
    <row r="30458" spans="1:5">
      <c r="A30458" s="816">
        <f t="shared" si="1986"/>
        <v>52349</v>
      </c>
      <c r="B30458" s="815">
        <f t="shared" si="1983"/>
        <v>118</v>
      </c>
      <c r="C30458" s="815">
        <f t="shared" si="1984"/>
        <v>248</v>
      </c>
      <c r="D30458" s="815">
        <f t="shared" si="1985"/>
        <v>229</v>
      </c>
      <c r="E30458" s="815">
        <v>2043</v>
      </c>
    </row>
    <row r="30459" spans="1:5">
      <c r="A30459" s="816">
        <f t="shared" si="1986"/>
        <v>52350</v>
      </c>
      <c r="B30459" s="815">
        <f t="shared" si="1983"/>
        <v>119</v>
      </c>
      <c r="C30459" s="815">
        <f t="shared" si="1984"/>
        <v>247</v>
      </c>
      <c r="D30459" s="815">
        <f t="shared" si="1985"/>
        <v>228</v>
      </c>
      <c r="E30459" s="815">
        <v>2043</v>
      </c>
    </row>
    <row r="30460" spans="1:5">
      <c r="A30460" s="816">
        <f t="shared" si="1986"/>
        <v>52351</v>
      </c>
      <c r="B30460" s="815">
        <f t="shared" si="1983"/>
        <v>120</v>
      </c>
      <c r="C30460" s="815">
        <f t="shared" si="1984"/>
        <v>246</v>
      </c>
      <c r="D30460" s="815">
        <f t="shared" si="1985"/>
        <v>227</v>
      </c>
      <c r="E30460" s="815">
        <v>2043</v>
      </c>
    </row>
    <row r="30461" spans="1:5">
      <c r="A30461" s="816">
        <f t="shared" si="1986"/>
        <v>52352</v>
      </c>
      <c r="B30461" s="815">
        <f t="shared" si="1983"/>
        <v>121</v>
      </c>
      <c r="C30461" s="815">
        <f t="shared" si="1984"/>
        <v>245</v>
      </c>
      <c r="D30461" s="815">
        <f t="shared" si="1985"/>
        <v>226</v>
      </c>
      <c r="E30461" s="815">
        <v>2043</v>
      </c>
    </row>
    <row r="30462" spans="1:5">
      <c r="A30462" s="816">
        <f t="shared" si="1986"/>
        <v>52353</v>
      </c>
      <c r="B30462" s="815">
        <f t="shared" si="1983"/>
        <v>122</v>
      </c>
      <c r="C30462" s="815">
        <f t="shared" si="1984"/>
        <v>244</v>
      </c>
      <c r="D30462" s="815">
        <f t="shared" si="1985"/>
        <v>225</v>
      </c>
      <c r="E30462" s="815">
        <v>2043</v>
      </c>
    </row>
    <row r="30463" spans="1:5">
      <c r="A30463" s="816">
        <f t="shared" si="1986"/>
        <v>52354</v>
      </c>
      <c r="B30463" s="815">
        <f t="shared" si="1983"/>
        <v>123</v>
      </c>
      <c r="C30463" s="815">
        <f t="shared" si="1984"/>
        <v>243</v>
      </c>
      <c r="D30463" s="815">
        <f t="shared" si="1985"/>
        <v>224</v>
      </c>
      <c r="E30463" s="815">
        <v>2043</v>
      </c>
    </row>
    <row r="30464" spans="1:5">
      <c r="A30464" s="816">
        <f t="shared" si="1986"/>
        <v>52355</v>
      </c>
      <c r="B30464" s="815">
        <f t="shared" si="1983"/>
        <v>124</v>
      </c>
      <c r="C30464" s="815">
        <f t="shared" si="1984"/>
        <v>242</v>
      </c>
      <c r="D30464" s="815">
        <f t="shared" si="1985"/>
        <v>223</v>
      </c>
      <c r="E30464" s="815">
        <v>2043</v>
      </c>
    </row>
    <row r="30465" spans="1:5">
      <c r="A30465" s="816">
        <f t="shared" si="1986"/>
        <v>52356</v>
      </c>
      <c r="B30465" s="815">
        <f t="shared" si="1983"/>
        <v>125</v>
      </c>
      <c r="C30465" s="815">
        <f t="shared" si="1984"/>
        <v>241</v>
      </c>
      <c r="D30465" s="815">
        <f t="shared" si="1985"/>
        <v>222</v>
      </c>
      <c r="E30465" s="815">
        <v>2043</v>
      </c>
    </row>
    <row r="30466" spans="1:5">
      <c r="A30466" s="816">
        <f t="shared" si="1986"/>
        <v>52357</v>
      </c>
      <c r="B30466" s="815">
        <f t="shared" si="1983"/>
        <v>126</v>
      </c>
      <c r="C30466" s="815">
        <f t="shared" si="1984"/>
        <v>240</v>
      </c>
      <c r="D30466" s="815">
        <f t="shared" si="1985"/>
        <v>221</v>
      </c>
      <c r="E30466" s="815">
        <v>2043</v>
      </c>
    </row>
    <row r="30467" spans="1:5">
      <c r="A30467" s="816">
        <f t="shared" si="1986"/>
        <v>52358</v>
      </c>
      <c r="B30467" s="815">
        <f t="shared" si="1983"/>
        <v>127</v>
      </c>
      <c r="C30467" s="815">
        <f t="shared" si="1984"/>
        <v>239</v>
      </c>
      <c r="D30467" s="815">
        <f t="shared" si="1985"/>
        <v>220</v>
      </c>
      <c r="E30467" s="815">
        <v>2043</v>
      </c>
    </row>
    <row r="30468" spans="1:5">
      <c r="A30468" s="816">
        <f t="shared" si="1986"/>
        <v>52359</v>
      </c>
      <c r="B30468" s="815">
        <f t="shared" si="1983"/>
        <v>128</v>
      </c>
      <c r="C30468" s="815">
        <f t="shared" si="1984"/>
        <v>238</v>
      </c>
      <c r="D30468" s="815">
        <f t="shared" si="1985"/>
        <v>219</v>
      </c>
      <c r="E30468" s="815">
        <v>2043</v>
      </c>
    </row>
    <row r="30469" spans="1:5">
      <c r="A30469" s="816">
        <f t="shared" si="1986"/>
        <v>52360</v>
      </c>
      <c r="B30469" s="815">
        <f t="shared" si="1983"/>
        <v>129</v>
      </c>
      <c r="C30469" s="815">
        <f t="shared" si="1984"/>
        <v>237</v>
      </c>
      <c r="D30469" s="815">
        <f t="shared" si="1985"/>
        <v>218</v>
      </c>
      <c r="E30469" s="815">
        <v>2043</v>
      </c>
    </row>
    <row r="30470" spans="1:5">
      <c r="A30470" s="816">
        <f t="shared" si="1986"/>
        <v>52361</v>
      </c>
      <c r="B30470" s="815">
        <f t="shared" si="1983"/>
        <v>130</v>
      </c>
      <c r="C30470" s="815">
        <f t="shared" si="1984"/>
        <v>236</v>
      </c>
      <c r="D30470" s="815">
        <f t="shared" si="1985"/>
        <v>217</v>
      </c>
      <c r="E30470" s="815">
        <v>2043</v>
      </c>
    </row>
    <row r="30471" spans="1:5">
      <c r="A30471" s="816">
        <f t="shared" si="1986"/>
        <v>52362</v>
      </c>
      <c r="B30471" s="815">
        <f t="shared" si="1983"/>
        <v>131</v>
      </c>
      <c r="C30471" s="815">
        <f t="shared" si="1984"/>
        <v>235</v>
      </c>
      <c r="D30471" s="815">
        <f t="shared" si="1985"/>
        <v>216</v>
      </c>
      <c r="E30471" s="815">
        <v>2043</v>
      </c>
    </row>
    <row r="30472" spans="1:5">
      <c r="A30472" s="816">
        <f t="shared" si="1986"/>
        <v>52363</v>
      </c>
      <c r="B30472" s="815">
        <f t="shared" si="1983"/>
        <v>132</v>
      </c>
      <c r="C30472" s="815">
        <f t="shared" si="1984"/>
        <v>234</v>
      </c>
      <c r="D30472" s="815">
        <f t="shared" si="1985"/>
        <v>215</v>
      </c>
      <c r="E30472" s="815">
        <v>2043</v>
      </c>
    </row>
    <row r="30473" spans="1:5">
      <c r="A30473" s="816">
        <f t="shared" si="1986"/>
        <v>52364</v>
      </c>
      <c r="B30473" s="815">
        <f t="shared" si="1983"/>
        <v>133</v>
      </c>
      <c r="C30473" s="815">
        <f t="shared" si="1984"/>
        <v>233</v>
      </c>
      <c r="D30473" s="815">
        <f t="shared" si="1985"/>
        <v>214</v>
      </c>
      <c r="E30473" s="815">
        <v>2043</v>
      </c>
    </row>
    <row r="30474" spans="1:5">
      <c r="A30474" s="816">
        <f t="shared" si="1986"/>
        <v>52365</v>
      </c>
      <c r="B30474" s="815">
        <f t="shared" si="1983"/>
        <v>134</v>
      </c>
      <c r="C30474" s="815">
        <f t="shared" si="1984"/>
        <v>232</v>
      </c>
      <c r="D30474" s="815">
        <f t="shared" si="1985"/>
        <v>213</v>
      </c>
      <c r="E30474" s="815">
        <v>2043</v>
      </c>
    </row>
    <row r="30475" spans="1:5">
      <c r="A30475" s="816">
        <f t="shared" si="1986"/>
        <v>52366</v>
      </c>
      <c r="B30475" s="815">
        <f t="shared" si="1983"/>
        <v>135</v>
      </c>
      <c r="C30475" s="815">
        <f t="shared" si="1984"/>
        <v>231</v>
      </c>
      <c r="D30475" s="815">
        <f t="shared" si="1985"/>
        <v>212</v>
      </c>
      <c r="E30475" s="815">
        <v>2043</v>
      </c>
    </row>
    <row r="30476" spans="1:5">
      <c r="A30476" s="816">
        <f t="shared" si="1986"/>
        <v>52367</v>
      </c>
      <c r="B30476" s="815">
        <f t="shared" si="1983"/>
        <v>136</v>
      </c>
      <c r="C30476" s="815">
        <f t="shared" si="1984"/>
        <v>230</v>
      </c>
      <c r="D30476" s="815">
        <f t="shared" si="1985"/>
        <v>211</v>
      </c>
      <c r="E30476" s="815">
        <v>2043</v>
      </c>
    </row>
    <row r="30477" spans="1:5">
      <c r="A30477" s="816">
        <f t="shared" si="1986"/>
        <v>52368</v>
      </c>
      <c r="B30477" s="815">
        <f t="shared" si="1983"/>
        <v>137</v>
      </c>
      <c r="C30477" s="815">
        <f t="shared" si="1984"/>
        <v>229</v>
      </c>
      <c r="D30477" s="815">
        <f t="shared" si="1985"/>
        <v>210</v>
      </c>
      <c r="E30477" s="815">
        <v>2043</v>
      </c>
    </row>
    <row r="30478" spans="1:5">
      <c r="A30478" s="816">
        <f t="shared" si="1986"/>
        <v>52369</v>
      </c>
      <c r="B30478" s="815">
        <f t="shared" si="1983"/>
        <v>138</v>
      </c>
      <c r="C30478" s="815">
        <f t="shared" si="1984"/>
        <v>228</v>
      </c>
      <c r="D30478" s="815">
        <f t="shared" si="1985"/>
        <v>209</v>
      </c>
      <c r="E30478" s="815">
        <v>2043</v>
      </c>
    </row>
    <row r="30479" spans="1:5">
      <c r="A30479" s="816">
        <f t="shared" si="1986"/>
        <v>52370</v>
      </c>
      <c r="B30479" s="815">
        <f t="shared" si="1983"/>
        <v>139</v>
      </c>
      <c r="C30479" s="815">
        <f t="shared" si="1984"/>
        <v>227</v>
      </c>
      <c r="D30479" s="815">
        <f t="shared" si="1985"/>
        <v>208</v>
      </c>
      <c r="E30479" s="815">
        <v>2043</v>
      </c>
    </row>
    <row r="30480" spans="1:5">
      <c r="A30480" s="816">
        <f t="shared" si="1986"/>
        <v>52371</v>
      </c>
      <c r="B30480" s="815">
        <f t="shared" si="1983"/>
        <v>140</v>
      </c>
      <c r="C30480" s="815">
        <f t="shared" si="1984"/>
        <v>226</v>
      </c>
      <c r="D30480" s="815">
        <f t="shared" si="1985"/>
        <v>207</v>
      </c>
      <c r="E30480" s="815">
        <v>2043</v>
      </c>
    </row>
    <row r="30481" spans="1:5">
      <c r="A30481" s="816">
        <f t="shared" si="1986"/>
        <v>52372</v>
      </c>
      <c r="B30481" s="815">
        <f t="shared" si="1983"/>
        <v>141</v>
      </c>
      <c r="C30481" s="815">
        <f t="shared" si="1984"/>
        <v>225</v>
      </c>
      <c r="D30481" s="815">
        <f t="shared" si="1985"/>
        <v>206</v>
      </c>
      <c r="E30481" s="815">
        <v>2043</v>
      </c>
    </row>
    <row r="30482" spans="1:5">
      <c r="A30482" s="816">
        <f t="shared" si="1986"/>
        <v>52373</v>
      </c>
      <c r="B30482" s="815">
        <f t="shared" si="1983"/>
        <v>142</v>
      </c>
      <c r="C30482" s="815">
        <f t="shared" si="1984"/>
        <v>224</v>
      </c>
      <c r="D30482" s="815">
        <f t="shared" si="1985"/>
        <v>205</v>
      </c>
      <c r="E30482" s="815">
        <v>2043</v>
      </c>
    </row>
    <row r="30483" spans="1:5">
      <c r="A30483" s="816">
        <f t="shared" si="1986"/>
        <v>52374</v>
      </c>
      <c r="B30483" s="815">
        <f t="shared" si="1983"/>
        <v>143</v>
      </c>
      <c r="C30483" s="815">
        <f t="shared" si="1984"/>
        <v>223</v>
      </c>
      <c r="D30483" s="815">
        <f t="shared" si="1985"/>
        <v>204</v>
      </c>
      <c r="E30483" s="815">
        <v>2043</v>
      </c>
    </row>
    <row r="30484" spans="1:5">
      <c r="A30484" s="816">
        <f t="shared" si="1986"/>
        <v>52375</v>
      </c>
      <c r="B30484" s="815">
        <f t="shared" si="1983"/>
        <v>144</v>
      </c>
      <c r="C30484" s="815">
        <f t="shared" si="1984"/>
        <v>222</v>
      </c>
      <c r="D30484" s="815">
        <f t="shared" si="1985"/>
        <v>203</v>
      </c>
      <c r="E30484" s="815">
        <v>2043</v>
      </c>
    </row>
    <row r="30485" spans="1:5">
      <c r="A30485" s="816">
        <f t="shared" si="1986"/>
        <v>52376</v>
      </c>
      <c r="B30485" s="815">
        <f t="shared" si="1983"/>
        <v>145</v>
      </c>
      <c r="C30485" s="815">
        <f t="shared" si="1984"/>
        <v>221</v>
      </c>
      <c r="D30485" s="815">
        <f t="shared" si="1985"/>
        <v>202</v>
      </c>
      <c r="E30485" s="815">
        <v>2043</v>
      </c>
    </row>
    <row r="30486" spans="1:5">
      <c r="A30486" s="816">
        <f t="shared" si="1986"/>
        <v>52377</v>
      </c>
      <c r="B30486" s="815">
        <f t="shared" si="1983"/>
        <v>146</v>
      </c>
      <c r="C30486" s="815">
        <f t="shared" si="1984"/>
        <v>220</v>
      </c>
      <c r="D30486" s="815">
        <f t="shared" si="1985"/>
        <v>201</v>
      </c>
      <c r="E30486" s="815">
        <v>2043</v>
      </c>
    </row>
    <row r="30487" spans="1:5">
      <c r="A30487" s="816">
        <f t="shared" si="1986"/>
        <v>52378</v>
      </c>
      <c r="B30487" s="815">
        <f t="shared" si="1983"/>
        <v>147</v>
      </c>
      <c r="C30487" s="815">
        <f t="shared" si="1984"/>
        <v>219</v>
      </c>
      <c r="D30487" s="815">
        <f t="shared" si="1985"/>
        <v>200</v>
      </c>
      <c r="E30487" s="815">
        <v>2043</v>
      </c>
    </row>
    <row r="30488" spans="1:5">
      <c r="A30488" s="816">
        <f t="shared" si="1986"/>
        <v>52379</v>
      </c>
      <c r="B30488" s="815">
        <f t="shared" si="1983"/>
        <v>148</v>
      </c>
      <c r="C30488" s="815">
        <f t="shared" si="1984"/>
        <v>218</v>
      </c>
      <c r="D30488" s="815">
        <f t="shared" si="1985"/>
        <v>199</v>
      </c>
      <c r="E30488" s="815">
        <v>2043</v>
      </c>
    </row>
    <row r="30489" spans="1:5">
      <c r="A30489" s="816">
        <f t="shared" si="1986"/>
        <v>52380</v>
      </c>
      <c r="B30489" s="815">
        <f t="shared" si="1983"/>
        <v>149</v>
      </c>
      <c r="C30489" s="815">
        <f t="shared" si="1984"/>
        <v>217</v>
      </c>
      <c r="D30489" s="815">
        <f t="shared" si="1985"/>
        <v>198</v>
      </c>
      <c r="E30489" s="815">
        <v>2043</v>
      </c>
    </row>
    <row r="30490" spans="1:5">
      <c r="A30490" s="816">
        <f t="shared" si="1986"/>
        <v>52381</v>
      </c>
      <c r="B30490" s="815">
        <f t="shared" si="1983"/>
        <v>150</v>
      </c>
      <c r="C30490" s="815">
        <f t="shared" si="1984"/>
        <v>216</v>
      </c>
      <c r="D30490" s="815">
        <f t="shared" si="1985"/>
        <v>197</v>
      </c>
      <c r="E30490" s="815">
        <v>2043</v>
      </c>
    </row>
    <row r="30491" spans="1:5">
      <c r="A30491" s="816">
        <f t="shared" si="1986"/>
        <v>52382</v>
      </c>
      <c r="B30491" s="815">
        <f t="shared" si="1983"/>
        <v>151</v>
      </c>
      <c r="C30491" s="815">
        <f t="shared" si="1984"/>
        <v>215</v>
      </c>
      <c r="D30491" s="815">
        <f t="shared" si="1985"/>
        <v>196</v>
      </c>
      <c r="E30491" s="815">
        <v>2043</v>
      </c>
    </row>
    <row r="30492" spans="1:5">
      <c r="A30492" s="816">
        <f t="shared" si="1986"/>
        <v>52383</v>
      </c>
      <c r="B30492" s="815">
        <f t="shared" si="1983"/>
        <v>152</v>
      </c>
      <c r="C30492" s="815">
        <f t="shared" si="1984"/>
        <v>214</v>
      </c>
      <c r="D30492" s="815">
        <f t="shared" si="1985"/>
        <v>195</v>
      </c>
      <c r="E30492" s="815">
        <v>2043</v>
      </c>
    </row>
    <row r="30493" spans="1:5">
      <c r="A30493" s="816">
        <f t="shared" si="1986"/>
        <v>52384</v>
      </c>
      <c r="B30493" s="815">
        <f t="shared" si="1983"/>
        <v>153</v>
      </c>
      <c r="C30493" s="815">
        <f t="shared" si="1984"/>
        <v>213</v>
      </c>
      <c r="D30493" s="815">
        <f t="shared" si="1985"/>
        <v>194</v>
      </c>
      <c r="E30493" s="815">
        <v>2043</v>
      </c>
    </row>
    <row r="30494" spans="1:5">
      <c r="A30494" s="816">
        <f t="shared" si="1986"/>
        <v>52385</v>
      </c>
      <c r="B30494" s="815">
        <f t="shared" si="1983"/>
        <v>154</v>
      </c>
      <c r="C30494" s="815">
        <f t="shared" si="1984"/>
        <v>212</v>
      </c>
      <c r="D30494" s="815">
        <f t="shared" si="1985"/>
        <v>193</v>
      </c>
      <c r="E30494" s="815">
        <v>2043</v>
      </c>
    </row>
    <row r="30495" spans="1:5">
      <c r="A30495" s="816">
        <f t="shared" si="1986"/>
        <v>52386</v>
      </c>
      <c r="B30495" s="815">
        <f t="shared" si="1983"/>
        <v>155</v>
      </c>
      <c r="C30495" s="815">
        <f t="shared" si="1984"/>
        <v>211</v>
      </c>
      <c r="D30495" s="815">
        <f t="shared" si="1985"/>
        <v>192</v>
      </c>
      <c r="E30495" s="815">
        <v>2043</v>
      </c>
    </row>
    <row r="30496" spans="1:5">
      <c r="A30496" s="816">
        <f t="shared" si="1986"/>
        <v>52387</v>
      </c>
      <c r="B30496" s="815">
        <f t="shared" si="1983"/>
        <v>156</v>
      </c>
      <c r="C30496" s="815">
        <f t="shared" si="1984"/>
        <v>210</v>
      </c>
      <c r="D30496" s="815">
        <f t="shared" si="1985"/>
        <v>191</v>
      </c>
      <c r="E30496" s="815">
        <v>2043</v>
      </c>
    </row>
    <row r="30497" spans="1:5">
      <c r="A30497" s="816">
        <f t="shared" si="1986"/>
        <v>52388</v>
      </c>
      <c r="B30497" s="815">
        <f t="shared" si="1983"/>
        <v>157</v>
      </c>
      <c r="C30497" s="815">
        <f t="shared" si="1984"/>
        <v>209</v>
      </c>
      <c r="D30497" s="815">
        <f t="shared" si="1985"/>
        <v>190</v>
      </c>
      <c r="E30497" s="815">
        <v>2043</v>
      </c>
    </row>
    <row r="30498" spans="1:5">
      <c r="A30498" s="816">
        <f t="shared" si="1986"/>
        <v>52389</v>
      </c>
      <c r="B30498" s="815">
        <f t="shared" si="1983"/>
        <v>158</v>
      </c>
      <c r="C30498" s="815">
        <f t="shared" si="1984"/>
        <v>208</v>
      </c>
      <c r="D30498" s="815">
        <f t="shared" si="1985"/>
        <v>189</v>
      </c>
      <c r="E30498" s="815">
        <v>2043</v>
      </c>
    </row>
    <row r="30499" spans="1:5">
      <c r="A30499" s="816">
        <f t="shared" si="1986"/>
        <v>52390</v>
      </c>
      <c r="B30499" s="815">
        <f t="shared" si="1983"/>
        <v>159</v>
      </c>
      <c r="C30499" s="815">
        <f t="shared" si="1984"/>
        <v>207</v>
      </c>
      <c r="D30499" s="815">
        <f t="shared" si="1985"/>
        <v>188</v>
      </c>
      <c r="E30499" s="815">
        <v>2043</v>
      </c>
    </row>
    <row r="30500" spans="1:5">
      <c r="A30500" s="816">
        <f t="shared" si="1986"/>
        <v>52391</v>
      </c>
      <c r="B30500" s="815">
        <f t="shared" si="1983"/>
        <v>160</v>
      </c>
      <c r="C30500" s="815">
        <f t="shared" si="1984"/>
        <v>206</v>
      </c>
      <c r="D30500" s="815">
        <f t="shared" si="1985"/>
        <v>187</v>
      </c>
      <c r="E30500" s="815">
        <v>2043</v>
      </c>
    </row>
    <row r="30501" spans="1:5">
      <c r="A30501" s="816">
        <f t="shared" si="1986"/>
        <v>52392</v>
      </c>
      <c r="B30501" s="815">
        <f t="shared" si="1983"/>
        <v>161</v>
      </c>
      <c r="C30501" s="815">
        <f t="shared" si="1984"/>
        <v>205</v>
      </c>
      <c r="D30501" s="815">
        <f t="shared" si="1985"/>
        <v>186</v>
      </c>
      <c r="E30501" s="815">
        <v>2043</v>
      </c>
    </row>
    <row r="30502" spans="1:5">
      <c r="A30502" s="816">
        <f t="shared" si="1986"/>
        <v>52393</v>
      </c>
      <c r="B30502" s="815">
        <f t="shared" si="1983"/>
        <v>162</v>
      </c>
      <c r="C30502" s="815">
        <f t="shared" si="1984"/>
        <v>204</v>
      </c>
      <c r="D30502" s="815">
        <f t="shared" si="1985"/>
        <v>185</v>
      </c>
      <c r="E30502" s="815">
        <v>2043</v>
      </c>
    </row>
    <row r="30503" spans="1:5">
      <c r="A30503" s="816">
        <f t="shared" si="1986"/>
        <v>52394</v>
      </c>
      <c r="B30503" s="815">
        <f t="shared" si="1983"/>
        <v>163</v>
      </c>
      <c r="C30503" s="815">
        <f t="shared" si="1984"/>
        <v>203</v>
      </c>
      <c r="D30503" s="815">
        <f t="shared" si="1985"/>
        <v>184</v>
      </c>
      <c r="E30503" s="815">
        <v>2043</v>
      </c>
    </row>
    <row r="30504" spans="1:5">
      <c r="A30504" s="816">
        <f t="shared" si="1986"/>
        <v>52395</v>
      </c>
      <c r="B30504" s="815">
        <f t="shared" si="1983"/>
        <v>164</v>
      </c>
      <c r="C30504" s="815">
        <f t="shared" si="1984"/>
        <v>202</v>
      </c>
      <c r="D30504" s="815">
        <f t="shared" si="1985"/>
        <v>183</v>
      </c>
      <c r="E30504" s="815">
        <v>2043</v>
      </c>
    </row>
    <row r="30505" spans="1:5">
      <c r="A30505" s="816">
        <f t="shared" si="1986"/>
        <v>52396</v>
      </c>
      <c r="B30505" s="815">
        <f t="shared" si="1983"/>
        <v>165</v>
      </c>
      <c r="C30505" s="815">
        <f t="shared" si="1984"/>
        <v>201</v>
      </c>
      <c r="D30505" s="815">
        <f t="shared" si="1985"/>
        <v>182</v>
      </c>
      <c r="E30505" s="815">
        <v>2043</v>
      </c>
    </row>
    <row r="30506" spans="1:5">
      <c r="A30506" s="816">
        <f t="shared" si="1986"/>
        <v>52397</v>
      </c>
      <c r="B30506" s="815">
        <f t="shared" si="1983"/>
        <v>166</v>
      </c>
      <c r="C30506" s="815">
        <f t="shared" si="1984"/>
        <v>200</v>
      </c>
      <c r="D30506" s="815">
        <f t="shared" si="1985"/>
        <v>181</v>
      </c>
      <c r="E30506" s="815">
        <v>2043</v>
      </c>
    </row>
    <row r="30507" spans="1:5">
      <c r="A30507" s="816">
        <f t="shared" si="1986"/>
        <v>52398</v>
      </c>
      <c r="B30507" s="815">
        <f t="shared" si="1983"/>
        <v>167</v>
      </c>
      <c r="C30507" s="815">
        <f t="shared" si="1984"/>
        <v>199</v>
      </c>
      <c r="D30507" s="815">
        <f t="shared" si="1985"/>
        <v>180</v>
      </c>
      <c r="E30507" s="815">
        <v>2043</v>
      </c>
    </row>
    <row r="30508" spans="1:5">
      <c r="A30508" s="816">
        <f t="shared" si="1986"/>
        <v>52399</v>
      </c>
      <c r="B30508" s="815">
        <f t="shared" si="1983"/>
        <v>168</v>
      </c>
      <c r="C30508" s="815">
        <f t="shared" si="1984"/>
        <v>198</v>
      </c>
      <c r="D30508" s="815">
        <f t="shared" si="1985"/>
        <v>179</v>
      </c>
      <c r="E30508" s="815">
        <v>2043</v>
      </c>
    </row>
    <row r="30509" spans="1:5">
      <c r="A30509" s="816">
        <f t="shared" si="1986"/>
        <v>52400</v>
      </c>
      <c r="B30509" s="815">
        <f t="shared" si="1983"/>
        <v>169</v>
      </c>
      <c r="C30509" s="815">
        <f t="shared" si="1984"/>
        <v>197</v>
      </c>
      <c r="D30509" s="815">
        <f t="shared" si="1985"/>
        <v>178</v>
      </c>
      <c r="E30509" s="815">
        <v>2043</v>
      </c>
    </row>
    <row r="30510" spans="1:5">
      <c r="A30510" s="816">
        <f t="shared" si="1986"/>
        <v>52401</v>
      </c>
      <c r="B30510" s="815">
        <f t="shared" si="1983"/>
        <v>170</v>
      </c>
      <c r="C30510" s="815">
        <f t="shared" si="1984"/>
        <v>196</v>
      </c>
      <c r="D30510" s="815">
        <f t="shared" si="1985"/>
        <v>177</v>
      </c>
      <c r="E30510" s="815">
        <v>2043</v>
      </c>
    </row>
    <row r="30511" spans="1:5">
      <c r="A30511" s="816">
        <f t="shared" si="1986"/>
        <v>52402</v>
      </c>
      <c r="B30511" s="815">
        <f t="shared" si="1983"/>
        <v>171</v>
      </c>
      <c r="C30511" s="815">
        <f t="shared" si="1984"/>
        <v>195</v>
      </c>
      <c r="D30511" s="815">
        <f t="shared" si="1985"/>
        <v>176</v>
      </c>
      <c r="E30511" s="815">
        <v>2043</v>
      </c>
    </row>
    <row r="30512" spans="1:5">
      <c r="A30512" s="816">
        <f t="shared" si="1986"/>
        <v>52403</v>
      </c>
      <c r="B30512" s="815">
        <f t="shared" si="1983"/>
        <v>172</v>
      </c>
      <c r="C30512" s="815">
        <f t="shared" si="1984"/>
        <v>194</v>
      </c>
      <c r="D30512" s="815">
        <f t="shared" si="1985"/>
        <v>175</v>
      </c>
      <c r="E30512" s="815">
        <v>2043</v>
      </c>
    </row>
    <row r="30513" spans="1:5">
      <c r="A30513" s="816">
        <f t="shared" si="1986"/>
        <v>52404</v>
      </c>
      <c r="B30513" s="815">
        <f t="shared" si="1983"/>
        <v>173</v>
      </c>
      <c r="C30513" s="815">
        <f t="shared" si="1984"/>
        <v>193</v>
      </c>
      <c r="D30513" s="815">
        <f t="shared" si="1985"/>
        <v>174</v>
      </c>
      <c r="E30513" s="815">
        <v>2043</v>
      </c>
    </row>
    <row r="30514" spans="1:5">
      <c r="A30514" s="816">
        <f t="shared" si="1986"/>
        <v>52405</v>
      </c>
      <c r="B30514" s="815">
        <f t="shared" ref="B30514:B30577" si="1987">B30513+1</f>
        <v>174</v>
      </c>
      <c r="C30514" s="815">
        <f t="shared" ref="C30514:C30577" si="1988">C30513-1</f>
        <v>192</v>
      </c>
      <c r="D30514" s="815">
        <f t="shared" ref="D30514:D30577" si="1989">D30513-1</f>
        <v>173</v>
      </c>
      <c r="E30514" s="815">
        <v>2043</v>
      </c>
    </row>
    <row r="30515" spans="1:5">
      <c r="A30515" s="816">
        <f t="shared" ref="A30515:A30578" si="1990">A30514+1</f>
        <v>52406</v>
      </c>
      <c r="B30515" s="815">
        <f t="shared" si="1987"/>
        <v>175</v>
      </c>
      <c r="C30515" s="815">
        <f t="shared" si="1988"/>
        <v>191</v>
      </c>
      <c r="D30515" s="815">
        <f t="shared" si="1989"/>
        <v>172</v>
      </c>
      <c r="E30515" s="815">
        <v>2043</v>
      </c>
    </row>
    <row r="30516" spans="1:5">
      <c r="A30516" s="816">
        <f t="shared" si="1990"/>
        <v>52407</v>
      </c>
      <c r="B30516" s="815">
        <f t="shared" si="1987"/>
        <v>176</v>
      </c>
      <c r="C30516" s="815">
        <f t="shared" si="1988"/>
        <v>190</v>
      </c>
      <c r="D30516" s="815">
        <f t="shared" si="1989"/>
        <v>171</v>
      </c>
      <c r="E30516" s="815">
        <v>2043</v>
      </c>
    </row>
    <row r="30517" spans="1:5">
      <c r="A30517" s="816">
        <f t="shared" si="1990"/>
        <v>52408</v>
      </c>
      <c r="B30517" s="815">
        <f t="shared" si="1987"/>
        <v>177</v>
      </c>
      <c r="C30517" s="815">
        <f t="shared" si="1988"/>
        <v>189</v>
      </c>
      <c r="D30517" s="815">
        <f t="shared" si="1989"/>
        <v>170</v>
      </c>
      <c r="E30517" s="815">
        <v>2043</v>
      </c>
    </row>
    <row r="30518" spans="1:5">
      <c r="A30518" s="816">
        <f t="shared" si="1990"/>
        <v>52409</v>
      </c>
      <c r="B30518" s="815">
        <f t="shared" si="1987"/>
        <v>178</v>
      </c>
      <c r="C30518" s="815">
        <f t="shared" si="1988"/>
        <v>188</v>
      </c>
      <c r="D30518" s="815">
        <f t="shared" si="1989"/>
        <v>169</v>
      </c>
      <c r="E30518" s="815">
        <v>2043</v>
      </c>
    </row>
    <row r="30519" spans="1:5">
      <c r="A30519" s="816">
        <f t="shared" si="1990"/>
        <v>52410</v>
      </c>
      <c r="B30519" s="815">
        <f t="shared" si="1987"/>
        <v>179</v>
      </c>
      <c r="C30519" s="815">
        <f t="shared" si="1988"/>
        <v>187</v>
      </c>
      <c r="D30519" s="815">
        <f t="shared" si="1989"/>
        <v>168</v>
      </c>
      <c r="E30519" s="815">
        <v>2043</v>
      </c>
    </row>
    <row r="30520" spans="1:5">
      <c r="A30520" s="816">
        <f t="shared" si="1990"/>
        <v>52411</v>
      </c>
      <c r="B30520" s="815">
        <f t="shared" si="1987"/>
        <v>180</v>
      </c>
      <c r="C30520" s="815">
        <f t="shared" si="1988"/>
        <v>186</v>
      </c>
      <c r="D30520" s="815">
        <f t="shared" si="1989"/>
        <v>167</v>
      </c>
      <c r="E30520" s="815">
        <v>2043</v>
      </c>
    </row>
    <row r="30521" spans="1:5">
      <c r="A30521" s="816">
        <f t="shared" si="1990"/>
        <v>52412</v>
      </c>
      <c r="B30521" s="815">
        <f t="shared" si="1987"/>
        <v>181</v>
      </c>
      <c r="C30521" s="815">
        <f t="shared" si="1988"/>
        <v>185</v>
      </c>
      <c r="D30521" s="815">
        <f t="shared" si="1989"/>
        <v>166</v>
      </c>
      <c r="E30521" s="815">
        <v>2043</v>
      </c>
    </row>
    <row r="30522" spans="1:5">
      <c r="A30522" s="816">
        <f t="shared" si="1990"/>
        <v>52413</v>
      </c>
      <c r="B30522" s="815">
        <f t="shared" si="1987"/>
        <v>182</v>
      </c>
      <c r="C30522" s="815">
        <f t="shared" si="1988"/>
        <v>184</v>
      </c>
      <c r="D30522" s="815">
        <f t="shared" si="1989"/>
        <v>165</v>
      </c>
      <c r="E30522" s="815">
        <v>2043</v>
      </c>
    </row>
    <row r="30523" spans="1:5">
      <c r="A30523" s="816">
        <f t="shared" si="1990"/>
        <v>52414</v>
      </c>
      <c r="B30523" s="815">
        <f t="shared" si="1987"/>
        <v>183</v>
      </c>
      <c r="C30523" s="815">
        <f t="shared" si="1988"/>
        <v>183</v>
      </c>
      <c r="D30523" s="815">
        <f t="shared" si="1989"/>
        <v>164</v>
      </c>
      <c r="E30523" s="815">
        <v>2043</v>
      </c>
    </row>
    <row r="30524" spans="1:5">
      <c r="A30524" s="816">
        <f t="shared" si="1990"/>
        <v>52415</v>
      </c>
      <c r="B30524" s="815">
        <f t="shared" si="1987"/>
        <v>184</v>
      </c>
      <c r="C30524" s="815">
        <f t="shared" si="1988"/>
        <v>182</v>
      </c>
      <c r="D30524" s="815">
        <f t="shared" si="1989"/>
        <v>163</v>
      </c>
      <c r="E30524" s="815">
        <v>2043</v>
      </c>
    </row>
    <row r="30525" spans="1:5">
      <c r="A30525" s="816">
        <f t="shared" si="1990"/>
        <v>52416</v>
      </c>
      <c r="B30525" s="815">
        <f t="shared" si="1987"/>
        <v>185</v>
      </c>
      <c r="C30525" s="815">
        <f t="shared" si="1988"/>
        <v>181</v>
      </c>
      <c r="D30525" s="815">
        <f t="shared" si="1989"/>
        <v>162</v>
      </c>
      <c r="E30525" s="815">
        <v>2043</v>
      </c>
    </row>
    <row r="30526" spans="1:5">
      <c r="A30526" s="816">
        <f t="shared" si="1990"/>
        <v>52417</v>
      </c>
      <c r="B30526" s="815">
        <f t="shared" si="1987"/>
        <v>186</v>
      </c>
      <c r="C30526" s="815">
        <f t="shared" si="1988"/>
        <v>180</v>
      </c>
      <c r="D30526" s="815">
        <f t="shared" si="1989"/>
        <v>161</v>
      </c>
      <c r="E30526" s="815">
        <v>2043</v>
      </c>
    </row>
    <row r="30527" spans="1:5">
      <c r="A30527" s="816">
        <f t="shared" si="1990"/>
        <v>52418</v>
      </c>
      <c r="B30527" s="815">
        <f t="shared" si="1987"/>
        <v>187</v>
      </c>
      <c r="C30527" s="815">
        <f t="shared" si="1988"/>
        <v>179</v>
      </c>
      <c r="D30527" s="815">
        <f t="shared" si="1989"/>
        <v>160</v>
      </c>
      <c r="E30527" s="815">
        <v>2043</v>
      </c>
    </row>
    <row r="30528" spans="1:5">
      <c r="A30528" s="816">
        <f t="shared" si="1990"/>
        <v>52419</v>
      </c>
      <c r="B30528" s="815">
        <f t="shared" si="1987"/>
        <v>188</v>
      </c>
      <c r="C30528" s="815">
        <f t="shared" si="1988"/>
        <v>178</v>
      </c>
      <c r="D30528" s="815">
        <f t="shared" si="1989"/>
        <v>159</v>
      </c>
      <c r="E30528" s="815">
        <v>2043</v>
      </c>
    </row>
    <row r="30529" spans="1:5">
      <c r="A30529" s="816">
        <f t="shared" si="1990"/>
        <v>52420</v>
      </c>
      <c r="B30529" s="815">
        <f t="shared" si="1987"/>
        <v>189</v>
      </c>
      <c r="C30529" s="815">
        <f t="shared" si="1988"/>
        <v>177</v>
      </c>
      <c r="D30529" s="815">
        <f t="shared" si="1989"/>
        <v>158</v>
      </c>
      <c r="E30529" s="815">
        <v>2043</v>
      </c>
    </row>
    <row r="30530" spans="1:5">
      <c r="A30530" s="816">
        <f t="shared" si="1990"/>
        <v>52421</v>
      </c>
      <c r="B30530" s="815">
        <f t="shared" si="1987"/>
        <v>190</v>
      </c>
      <c r="C30530" s="815">
        <f t="shared" si="1988"/>
        <v>176</v>
      </c>
      <c r="D30530" s="815">
        <f t="shared" si="1989"/>
        <v>157</v>
      </c>
      <c r="E30530" s="815">
        <v>2043</v>
      </c>
    </row>
    <row r="30531" spans="1:5">
      <c r="A30531" s="816">
        <f t="shared" si="1990"/>
        <v>52422</v>
      </c>
      <c r="B30531" s="815">
        <f t="shared" si="1987"/>
        <v>191</v>
      </c>
      <c r="C30531" s="815">
        <f t="shared" si="1988"/>
        <v>175</v>
      </c>
      <c r="D30531" s="815">
        <f t="shared" si="1989"/>
        <v>156</v>
      </c>
      <c r="E30531" s="815">
        <v>2043</v>
      </c>
    </row>
    <row r="30532" spans="1:5">
      <c r="A30532" s="816">
        <f t="shared" si="1990"/>
        <v>52423</v>
      </c>
      <c r="B30532" s="815">
        <f t="shared" si="1987"/>
        <v>192</v>
      </c>
      <c r="C30532" s="815">
        <f t="shared" si="1988"/>
        <v>174</v>
      </c>
      <c r="D30532" s="815">
        <f t="shared" si="1989"/>
        <v>155</v>
      </c>
      <c r="E30532" s="815">
        <v>2043</v>
      </c>
    </row>
    <row r="30533" spans="1:5">
      <c r="A30533" s="816">
        <f t="shared" si="1990"/>
        <v>52424</v>
      </c>
      <c r="B30533" s="815">
        <f t="shared" si="1987"/>
        <v>193</v>
      </c>
      <c r="C30533" s="815">
        <f t="shared" si="1988"/>
        <v>173</v>
      </c>
      <c r="D30533" s="815">
        <f t="shared" si="1989"/>
        <v>154</v>
      </c>
      <c r="E30533" s="815">
        <v>2043</v>
      </c>
    </row>
    <row r="30534" spans="1:5">
      <c r="A30534" s="816">
        <f t="shared" si="1990"/>
        <v>52425</v>
      </c>
      <c r="B30534" s="815">
        <f t="shared" si="1987"/>
        <v>194</v>
      </c>
      <c r="C30534" s="815">
        <f t="shared" si="1988"/>
        <v>172</v>
      </c>
      <c r="D30534" s="815">
        <f t="shared" si="1989"/>
        <v>153</v>
      </c>
      <c r="E30534" s="815">
        <v>2043</v>
      </c>
    </row>
    <row r="30535" spans="1:5">
      <c r="A30535" s="816">
        <f t="shared" si="1990"/>
        <v>52426</v>
      </c>
      <c r="B30535" s="815">
        <f t="shared" si="1987"/>
        <v>195</v>
      </c>
      <c r="C30535" s="815">
        <f t="shared" si="1988"/>
        <v>171</v>
      </c>
      <c r="D30535" s="815">
        <f t="shared" si="1989"/>
        <v>152</v>
      </c>
      <c r="E30535" s="815">
        <v>2043</v>
      </c>
    </row>
    <row r="30536" spans="1:5">
      <c r="A30536" s="816">
        <f t="shared" si="1990"/>
        <v>52427</v>
      </c>
      <c r="B30536" s="815">
        <f t="shared" si="1987"/>
        <v>196</v>
      </c>
      <c r="C30536" s="815">
        <f t="shared" si="1988"/>
        <v>170</v>
      </c>
      <c r="D30536" s="815">
        <f t="shared" si="1989"/>
        <v>151</v>
      </c>
      <c r="E30536" s="815">
        <v>2043</v>
      </c>
    </row>
    <row r="30537" spans="1:5">
      <c r="A30537" s="816">
        <f t="shared" si="1990"/>
        <v>52428</v>
      </c>
      <c r="B30537" s="815">
        <f t="shared" si="1987"/>
        <v>197</v>
      </c>
      <c r="C30537" s="815">
        <f t="shared" si="1988"/>
        <v>169</v>
      </c>
      <c r="D30537" s="815">
        <f t="shared" si="1989"/>
        <v>150</v>
      </c>
      <c r="E30537" s="815">
        <v>2043</v>
      </c>
    </row>
    <row r="30538" spans="1:5">
      <c r="A30538" s="816">
        <f t="shared" si="1990"/>
        <v>52429</v>
      </c>
      <c r="B30538" s="815">
        <f t="shared" si="1987"/>
        <v>198</v>
      </c>
      <c r="C30538" s="815">
        <f t="shared" si="1988"/>
        <v>168</v>
      </c>
      <c r="D30538" s="815">
        <f t="shared" si="1989"/>
        <v>149</v>
      </c>
      <c r="E30538" s="815">
        <v>2043</v>
      </c>
    </row>
    <row r="30539" spans="1:5">
      <c r="A30539" s="816">
        <f t="shared" si="1990"/>
        <v>52430</v>
      </c>
      <c r="B30539" s="815">
        <f t="shared" si="1987"/>
        <v>199</v>
      </c>
      <c r="C30539" s="815">
        <f t="shared" si="1988"/>
        <v>167</v>
      </c>
      <c r="D30539" s="815">
        <f t="shared" si="1989"/>
        <v>148</v>
      </c>
      <c r="E30539" s="815">
        <v>2043</v>
      </c>
    </row>
    <row r="30540" spans="1:5">
      <c r="A30540" s="816">
        <f t="shared" si="1990"/>
        <v>52431</v>
      </c>
      <c r="B30540" s="815">
        <f t="shared" si="1987"/>
        <v>200</v>
      </c>
      <c r="C30540" s="815">
        <f t="shared" si="1988"/>
        <v>166</v>
      </c>
      <c r="D30540" s="815">
        <f t="shared" si="1989"/>
        <v>147</v>
      </c>
      <c r="E30540" s="815">
        <v>2043</v>
      </c>
    </row>
    <row r="30541" spans="1:5">
      <c r="A30541" s="816">
        <f t="shared" si="1990"/>
        <v>52432</v>
      </c>
      <c r="B30541" s="815">
        <f t="shared" si="1987"/>
        <v>201</v>
      </c>
      <c r="C30541" s="815">
        <f t="shared" si="1988"/>
        <v>165</v>
      </c>
      <c r="D30541" s="815">
        <f t="shared" si="1989"/>
        <v>146</v>
      </c>
      <c r="E30541" s="815">
        <v>2043</v>
      </c>
    </row>
    <row r="30542" spans="1:5">
      <c r="A30542" s="816">
        <f t="shared" si="1990"/>
        <v>52433</v>
      </c>
      <c r="B30542" s="815">
        <f t="shared" si="1987"/>
        <v>202</v>
      </c>
      <c r="C30542" s="815">
        <f t="shared" si="1988"/>
        <v>164</v>
      </c>
      <c r="D30542" s="815">
        <f t="shared" si="1989"/>
        <v>145</v>
      </c>
      <c r="E30542" s="815">
        <v>2043</v>
      </c>
    </row>
    <row r="30543" spans="1:5">
      <c r="A30543" s="816">
        <f t="shared" si="1990"/>
        <v>52434</v>
      </c>
      <c r="B30543" s="815">
        <f t="shared" si="1987"/>
        <v>203</v>
      </c>
      <c r="C30543" s="815">
        <f t="shared" si="1988"/>
        <v>163</v>
      </c>
      <c r="D30543" s="815">
        <f t="shared" si="1989"/>
        <v>144</v>
      </c>
      <c r="E30543" s="815">
        <v>2043</v>
      </c>
    </row>
    <row r="30544" spans="1:5">
      <c r="A30544" s="816">
        <f t="shared" si="1990"/>
        <v>52435</v>
      </c>
      <c r="B30544" s="815">
        <f t="shared" si="1987"/>
        <v>204</v>
      </c>
      <c r="C30544" s="815">
        <f t="shared" si="1988"/>
        <v>162</v>
      </c>
      <c r="D30544" s="815">
        <f t="shared" si="1989"/>
        <v>143</v>
      </c>
      <c r="E30544" s="815">
        <v>2043</v>
      </c>
    </row>
    <row r="30545" spans="1:5">
      <c r="A30545" s="816">
        <f t="shared" si="1990"/>
        <v>52436</v>
      </c>
      <c r="B30545" s="815">
        <f t="shared" si="1987"/>
        <v>205</v>
      </c>
      <c r="C30545" s="815">
        <f t="shared" si="1988"/>
        <v>161</v>
      </c>
      <c r="D30545" s="815">
        <f t="shared" si="1989"/>
        <v>142</v>
      </c>
      <c r="E30545" s="815">
        <v>2043</v>
      </c>
    </row>
    <row r="30546" spans="1:5">
      <c r="A30546" s="816">
        <f t="shared" si="1990"/>
        <v>52437</v>
      </c>
      <c r="B30546" s="815">
        <f t="shared" si="1987"/>
        <v>206</v>
      </c>
      <c r="C30546" s="815">
        <f t="shared" si="1988"/>
        <v>160</v>
      </c>
      <c r="D30546" s="815">
        <f t="shared" si="1989"/>
        <v>141</v>
      </c>
      <c r="E30546" s="815">
        <v>2043</v>
      </c>
    </row>
    <row r="30547" spans="1:5">
      <c r="A30547" s="816">
        <f t="shared" si="1990"/>
        <v>52438</v>
      </c>
      <c r="B30547" s="815">
        <f t="shared" si="1987"/>
        <v>207</v>
      </c>
      <c r="C30547" s="815">
        <f t="shared" si="1988"/>
        <v>159</v>
      </c>
      <c r="D30547" s="815">
        <f t="shared" si="1989"/>
        <v>140</v>
      </c>
      <c r="E30547" s="815">
        <v>2043</v>
      </c>
    </row>
    <row r="30548" spans="1:5">
      <c r="A30548" s="816">
        <f t="shared" si="1990"/>
        <v>52439</v>
      </c>
      <c r="B30548" s="815">
        <f t="shared" si="1987"/>
        <v>208</v>
      </c>
      <c r="C30548" s="815">
        <f t="shared" si="1988"/>
        <v>158</v>
      </c>
      <c r="D30548" s="815">
        <f t="shared" si="1989"/>
        <v>139</v>
      </c>
      <c r="E30548" s="815">
        <v>2043</v>
      </c>
    </row>
    <row r="30549" spans="1:5">
      <c r="A30549" s="816">
        <f t="shared" si="1990"/>
        <v>52440</v>
      </c>
      <c r="B30549" s="815">
        <f t="shared" si="1987"/>
        <v>209</v>
      </c>
      <c r="C30549" s="815">
        <f t="shared" si="1988"/>
        <v>157</v>
      </c>
      <c r="D30549" s="815">
        <f t="shared" si="1989"/>
        <v>138</v>
      </c>
      <c r="E30549" s="815">
        <v>2043</v>
      </c>
    </row>
    <row r="30550" spans="1:5">
      <c r="A30550" s="816">
        <f t="shared" si="1990"/>
        <v>52441</v>
      </c>
      <c r="B30550" s="815">
        <f t="shared" si="1987"/>
        <v>210</v>
      </c>
      <c r="C30550" s="815">
        <f t="shared" si="1988"/>
        <v>156</v>
      </c>
      <c r="D30550" s="815">
        <f t="shared" si="1989"/>
        <v>137</v>
      </c>
      <c r="E30550" s="815">
        <v>2043</v>
      </c>
    </row>
    <row r="30551" spans="1:5">
      <c r="A30551" s="816">
        <f t="shared" si="1990"/>
        <v>52442</v>
      </c>
      <c r="B30551" s="815">
        <f t="shared" si="1987"/>
        <v>211</v>
      </c>
      <c r="C30551" s="815">
        <f t="shared" si="1988"/>
        <v>155</v>
      </c>
      <c r="D30551" s="815">
        <f t="shared" si="1989"/>
        <v>136</v>
      </c>
      <c r="E30551" s="815">
        <v>2043</v>
      </c>
    </row>
    <row r="30552" spans="1:5">
      <c r="A30552" s="816">
        <f t="shared" si="1990"/>
        <v>52443</v>
      </c>
      <c r="B30552" s="815">
        <f t="shared" si="1987"/>
        <v>212</v>
      </c>
      <c r="C30552" s="815">
        <f t="shared" si="1988"/>
        <v>154</v>
      </c>
      <c r="D30552" s="815">
        <f t="shared" si="1989"/>
        <v>135</v>
      </c>
      <c r="E30552" s="815">
        <v>2043</v>
      </c>
    </row>
    <row r="30553" spans="1:5">
      <c r="A30553" s="816">
        <f t="shared" si="1990"/>
        <v>52444</v>
      </c>
      <c r="B30553" s="815">
        <f t="shared" si="1987"/>
        <v>213</v>
      </c>
      <c r="C30553" s="815">
        <f t="shared" si="1988"/>
        <v>153</v>
      </c>
      <c r="D30553" s="815">
        <f t="shared" si="1989"/>
        <v>134</v>
      </c>
      <c r="E30553" s="815">
        <v>2043</v>
      </c>
    </row>
    <row r="30554" spans="1:5">
      <c r="A30554" s="816">
        <f t="shared" si="1990"/>
        <v>52445</v>
      </c>
      <c r="B30554" s="815">
        <f t="shared" si="1987"/>
        <v>214</v>
      </c>
      <c r="C30554" s="815">
        <f t="shared" si="1988"/>
        <v>152</v>
      </c>
      <c r="D30554" s="815">
        <f t="shared" si="1989"/>
        <v>133</v>
      </c>
      <c r="E30554" s="815">
        <v>2043</v>
      </c>
    </row>
    <row r="30555" spans="1:5">
      <c r="A30555" s="816">
        <f t="shared" si="1990"/>
        <v>52446</v>
      </c>
      <c r="B30555" s="815">
        <f t="shared" si="1987"/>
        <v>215</v>
      </c>
      <c r="C30555" s="815">
        <f t="shared" si="1988"/>
        <v>151</v>
      </c>
      <c r="D30555" s="815">
        <f t="shared" si="1989"/>
        <v>132</v>
      </c>
      <c r="E30555" s="815">
        <v>2043</v>
      </c>
    </row>
    <row r="30556" spans="1:5">
      <c r="A30556" s="816">
        <f t="shared" si="1990"/>
        <v>52447</v>
      </c>
      <c r="B30556" s="815">
        <f t="shared" si="1987"/>
        <v>216</v>
      </c>
      <c r="C30556" s="815">
        <f t="shared" si="1988"/>
        <v>150</v>
      </c>
      <c r="D30556" s="815">
        <f t="shared" si="1989"/>
        <v>131</v>
      </c>
      <c r="E30556" s="815">
        <v>2043</v>
      </c>
    </row>
    <row r="30557" spans="1:5">
      <c r="A30557" s="816">
        <f t="shared" si="1990"/>
        <v>52448</v>
      </c>
      <c r="B30557" s="815">
        <f t="shared" si="1987"/>
        <v>217</v>
      </c>
      <c r="C30557" s="815">
        <f t="shared" si="1988"/>
        <v>149</v>
      </c>
      <c r="D30557" s="815">
        <f t="shared" si="1989"/>
        <v>130</v>
      </c>
      <c r="E30557" s="815">
        <v>2043</v>
      </c>
    </row>
    <row r="30558" spans="1:5">
      <c r="A30558" s="816">
        <f t="shared" si="1990"/>
        <v>52449</v>
      </c>
      <c r="B30558" s="815">
        <f t="shared" si="1987"/>
        <v>218</v>
      </c>
      <c r="C30558" s="815">
        <f t="shared" si="1988"/>
        <v>148</v>
      </c>
      <c r="D30558" s="815">
        <f t="shared" si="1989"/>
        <v>129</v>
      </c>
      <c r="E30558" s="815">
        <v>2043</v>
      </c>
    </row>
    <row r="30559" spans="1:5">
      <c r="A30559" s="816">
        <f t="shared" si="1990"/>
        <v>52450</v>
      </c>
      <c r="B30559" s="815">
        <f t="shared" si="1987"/>
        <v>219</v>
      </c>
      <c r="C30559" s="815">
        <f t="shared" si="1988"/>
        <v>147</v>
      </c>
      <c r="D30559" s="815">
        <f t="shared" si="1989"/>
        <v>128</v>
      </c>
      <c r="E30559" s="815">
        <v>2043</v>
      </c>
    </row>
    <row r="30560" spans="1:5">
      <c r="A30560" s="816">
        <f t="shared" si="1990"/>
        <v>52451</v>
      </c>
      <c r="B30560" s="815">
        <f t="shared" si="1987"/>
        <v>220</v>
      </c>
      <c r="C30560" s="815">
        <f t="shared" si="1988"/>
        <v>146</v>
      </c>
      <c r="D30560" s="815">
        <f t="shared" si="1989"/>
        <v>127</v>
      </c>
      <c r="E30560" s="815">
        <v>2043</v>
      </c>
    </row>
    <row r="30561" spans="1:5">
      <c r="A30561" s="816">
        <f t="shared" si="1990"/>
        <v>52452</v>
      </c>
      <c r="B30561" s="815">
        <f t="shared" si="1987"/>
        <v>221</v>
      </c>
      <c r="C30561" s="815">
        <f t="shared" si="1988"/>
        <v>145</v>
      </c>
      <c r="D30561" s="815">
        <f t="shared" si="1989"/>
        <v>126</v>
      </c>
      <c r="E30561" s="815">
        <v>2043</v>
      </c>
    </row>
    <row r="30562" spans="1:5">
      <c r="A30562" s="816">
        <f t="shared" si="1990"/>
        <v>52453</v>
      </c>
      <c r="B30562" s="815">
        <f t="shared" si="1987"/>
        <v>222</v>
      </c>
      <c r="C30562" s="815">
        <f t="shared" si="1988"/>
        <v>144</v>
      </c>
      <c r="D30562" s="815">
        <f t="shared" si="1989"/>
        <v>125</v>
      </c>
      <c r="E30562" s="815">
        <v>2043</v>
      </c>
    </row>
    <row r="30563" spans="1:5">
      <c r="A30563" s="816">
        <f t="shared" si="1990"/>
        <v>52454</v>
      </c>
      <c r="B30563" s="815">
        <f t="shared" si="1987"/>
        <v>223</v>
      </c>
      <c r="C30563" s="815">
        <f t="shared" si="1988"/>
        <v>143</v>
      </c>
      <c r="D30563" s="815">
        <f t="shared" si="1989"/>
        <v>124</v>
      </c>
      <c r="E30563" s="815">
        <v>2043</v>
      </c>
    </row>
    <row r="30564" spans="1:5">
      <c r="A30564" s="816">
        <f t="shared" si="1990"/>
        <v>52455</v>
      </c>
      <c r="B30564" s="815">
        <f t="shared" si="1987"/>
        <v>224</v>
      </c>
      <c r="C30564" s="815">
        <f t="shared" si="1988"/>
        <v>142</v>
      </c>
      <c r="D30564" s="815">
        <f t="shared" si="1989"/>
        <v>123</v>
      </c>
      <c r="E30564" s="815">
        <v>2043</v>
      </c>
    </row>
    <row r="30565" spans="1:5">
      <c r="A30565" s="816">
        <f t="shared" si="1990"/>
        <v>52456</v>
      </c>
      <c r="B30565" s="815">
        <f t="shared" si="1987"/>
        <v>225</v>
      </c>
      <c r="C30565" s="815">
        <f t="shared" si="1988"/>
        <v>141</v>
      </c>
      <c r="D30565" s="815">
        <f t="shared" si="1989"/>
        <v>122</v>
      </c>
      <c r="E30565" s="815">
        <v>2043</v>
      </c>
    </row>
    <row r="30566" spans="1:5">
      <c r="A30566" s="816">
        <f t="shared" si="1990"/>
        <v>52457</v>
      </c>
      <c r="B30566" s="815">
        <f t="shared" si="1987"/>
        <v>226</v>
      </c>
      <c r="C30566" s="815">
        <f t="shared" si="1988"/>
        <v>140</v>
      </c>
      <c r="D30566" s="815">
        <f t="shared" si="1989"/>
        <v>121</v>
      </c>
      <c r="E30566" s="815">
        <v>2043</v>
      </c>
    </row>
    <row r="30567" spans="1:5">
      <c r="A30567" s="816">
        <f t="shared" si="1990"/>
        <v>52458</v>
      </c>
      <c r="B30567" s="815">
        <f t="shared" si="1987"/>
        <v>227</v>
      </c>
      <c r="C30567" s="815">
        <f t="shared" si="1988"/>
        <v>139</v>
      </c>
      <c r="D30567" s="815">
        <f t="shared" si="1989"/>
        <v>120</v>
      </c>
      <c r="E30567" s="815">
        <v>2043</v>
      </c>
    </row>
    <row r="30568" spans="1:5">
      <c r="A30568" s="816">
        <f t="shared" si="1990"/>
        <v>52459</v>
      </c>
      <c r="B30568" s="815">
        <f t="shared" si="1987"/>
        <v>228</v>
      </c>
      <c r="C30568" s="815">
        <f t="shared" si="1988"/>
        <v>138</v>
      </c>
      <c r="D30568" s="815">
        <f t="shared" si="1989"/>
        <v>119</v>
      </c>
      <c r="E30568" s="815">
        <v>2043</v>
      </c>
    </row>
    <row r="30569" spans="1:5">
      <c r="A30569" s="816">
        <f t="shared" si="1990"/>
        <v>52460</v>
      </c>
      <c r="B30569" s="815">
        <f t="shared" si="1987"/>
        <v>229</v>
      </c>
      <c r="C30569" s="815">
        <f t="shared" si="1988"/>
        <v>137</v>
      </c>
      <c r="D30569" s="815">
        <f t="shared" si="1989"/>
        <v>118</v>
      </c>
      <c r="E30569" s="815">
        <v>2043</v>
      </c>
    </row>
    <row r="30570" spans="1:5">
      <c r="A30570" s="816">
        <f t="shared" si="1990"/>
        <v>52461</v>
      </c>
      <c r="B30570" s="815">
        <f t="shared" si="1987"/>
        <v>230</v>
      </c>
      <c r="C30570" s="815">
        <f t="shared" si="1988"/>
        <v>136</v>
      </c>
      <c r="D30570" s="815">
        <f t="shared" si="1989"/>
        <v>117</v>
      </c>
      <c r="E30570" s="815">
        <v>2043</v>
      </c>
    </row>
    <row r="30571" spans="1:5">
      <c r="A30571" s="816">
        <f t="shared" si="1990"/>
        <v>52462</v>
      </c>
      <c r="B30571" s="815">
        <f t="shared" si="1987"/>
        <v>231</v>
      </c>
      <c r="C30571" s="815">
        <f t="shared" si="1988"/>
        <v>135</v>
      </c>
      <c r="D30571" s="815">
        <f t="shared" si="1989"/>
        <v>116</v>
      </c>
      <c r="E30571" s="815">
        <v>2043</v>
      </c>
    </row>
    <row r="30572" spans="1:5">
      <c r="A30572" s="816">
        <f t="shared" si="1990"/>
        <v>52463</v>
      </c>
      <c r="B30572" s="815">
        <f t="shared" si="1987"/>
        <v>232</v>
      </c>
      <c r="C30572" s="815">
        <f t="shared" si="1988"/>
        <v>134</v>
      </c>
      <c r="D30572" s="815">
        <f t="shared" si="1989"/>
        <v>115</v>
      </c>
      <c r="E30572" s="815">
        <v>2043</v>
      </c>
    </row>
    <row r="30573" spans="1:5">
      <c r="A30573" s="816">
        <f t="shared" si="1990"/>
        <v>52464</v>
      </c>
      <c r="B30573" s="815">
        <f t="shared" si="1987"/>
        <v>233</v>
      </c>
      <c r="C30573" s="815">
        <f t="shared" si="1988"/>
        <v>133</v>
      </c>
      <c r="D30573" s="815">
        <f t="shared" si="1989"/>
        <v>114</v>
      </c>
      <c r="E30573" s="815">
        <v>2043</v>
      </c>
    </row>
    <row r="30574" spans="1:5">
      <c r="A30574" s="816">
        <f t="shared" si="1990"/>
        <v>52465</v>
      </c>
      <c r="B30574" s="815">
        <f t="shared" si="1987"/>
        <v>234</v>
      </c>
      <c r="C30574" s="815">
        <f t="shared" si="1988"/>
        <v>132</v>
      </c>
      <c r="D30574" s="815">
        <f t="shared" si="1989"/>
        <v>113</v>
      </c>
      <c r="E30574" s="815">
        <v>2043</v>
      </c>
    </row>
    <row r="30575" spans="1:5">
      <c r="A30575" s="816">
        <f t="shared" si="1990"/>
        <v>52466</v>
      </c>
      <c r="B30575" s="815">
        <f t="shared" si="1987"/>
        <v>235</v>
      </c>
      <c r="C30575" s="815">
        <f t="shared" si="1988"/>
        <v>131</v>
      </c>
      <c r="D30575" s="815">
        <f t="shared" si="1989"/>
        <v>112</v>
      </c>
      <c r="E30575" s="815">
        <v>2043</v>
      </c>
    </row>
    <row r="30576" spans="1:5">
      <c r="A30576" s="816">
        <f t="shared" si="1990"/>
        <v>52467</v>
      </c>
      <c r="B30576" s="815">
        <f t="shared" si="1987"/>
        <v>236</v>
      </c>
      <c r="C30576" s="815">
        <f t="shared" si="1988"/>
        <v>130</v>
      </c>
      <c r="D30576" s="815">
        <f t="shared" si="1989"/>
        <v>111</v>
      </c>
      <c r="E30576" s="815">
        <v>2043</v>
      </c>
    </row>
    <row r="30577" spans="1:5">
      <c r="A30577" s="816">
        <f t="shared" si="1990"/>
        <v>52468</v>
      </c>
      <c r="B30577" s="815">
        <f t="shared" si="1987"/>
        <v>237</v>
      </c>
      <c r="C30577" s="815">
        <f t="shared" si="1988"/>
        <v>129</v>
      </c>
      <c r="D30577" s="815">
        <f t="shared" si="1989"/>
        <v>110</v>
      </c>
      <c r="E30577" s="815">
        <v>2043</v>
      </c>
    </row>
    <row r="30578" spans="1:5">
      <c r="A30578" s="816">
        <f t="shared" si="1990"/>
        <v>52469</v>
      </c>
      <c r="B30578" s="815">
        <f t="shared" ref="B30578:B30641" si="1991">B30577+1</f>
        <v>238</v>
      </c>
      <c r="C30578" s="815">
        <f t="shared" ref="C30578:C30641" si="1992">C30577-1</f>
        <v>128</v>
      </c>
      <c r="D30578" s="815">
        <f t="shared" ref="D30578:D30641" si="1993">D30577-1</f>
        <v>109</v>
      </c>
      <c r="E30578" s="815">
        <v>2043</v>
      </c>
    </row>
    <row r="30579" spans="1:5">
      <c r="A30579" s="816">
        <f t="shared" ref="A30579:A30642" si="1994">A30578+1</f>
        <v>52470</v>
      </c>
      <c r="B30579" s="815">
        <f t="shared" si="1991"/>
        <v>239</v>
      </c>
      <c r="C30579" s="815">
        <f t="shared" si="1992"/>
        <v>127</v>
      </c>
      <c r="D30579" s="815">
        <f t="shared" si="1993"/>
        <v>108</v>
      </c>
      <c r="E30579" s="815">
        <v>2043</v>
      </c>
    </row>
    <row r="30580" spans="1:5">
      <c r="A30580" s="816">
        <f t="shared" si="1994"/>
        <v>52471</v>
      </c>
      <c r="B30580" s="815">
        <f t="shared" si="1991"/>
        <v>240</v>
      </c>
      <c r="C30580" s="815">
        <f t="shared" si="1992"/>
        <v>126</v>
      </c>
      <c r="D30580" s="815">
        <f t="shared" si="1993"/>
        <v>107</v>
      </c>
      <c r="E30580" s="815">
        <v>2043</v>
      </c>
    </row>
    <row r="30581" spans="1:5">
      <c r="A30581" s="816">
        <f t="shared" si="1994"/>
        <v>52472</v>
      </c>
      <c r="B30581" s="815">
        <f t="shared" si="1991"/>
        <v>241</v>
      </c>
      <c r="C30581" s="815">
        <f t="shared" si="1992"/>
        <v>125</v>
      </c>
      <c r="D30581" s="815">
        <f t="shared" si="1993"/>
        <v>106</v>
      </c>
      <c r="E30581" s="815">
        <v>2043</v>
      </c>
    </row>
    <row r="30582" spans="1:5">
      <c r="A30582" s="816">
        <f t="shared" si="1994"/>
        <v>52473</v>
      </c>
      <c r="B30582" s="815">
        <f t="shared" si="1991"/>
        <v>242</v>
      </c>
      <c r="C30582" s="815">
        <f t="shared" si="1992"/>
        <v>124</v>
      </c>
      <c r="D30582" s="815">
        <f t="shared" si="1993"/>
        <v>105</v>
      </c>
      <c r="E30582" s="815">
        <v>2043</v>
      </c>
    </row>
    <row r="30583" spans="1:5">
      <c r="A30583" s="816">
        <f t="shared" si="1994"/>
        <v>52474</v>
      </c>
      <c r="B30583" s="815">
        <f t="shared" si="1991"/>
        <v>243</v>
      </c>
      <c r="C30583" s="815">
        <f t="shared" si="1992"/>
        <v>123</v>
      </c>
      <c r="D30583" s="815">
        <f t="shared" si="1993"/>
        <v>104</v>
      </c>
      <c r="E30583" s="815">
        <v>2043</v>
      </c>
    </row>
    <row r="30584" spans="1:5">
      <c r="A30584" s="816">
        <f t="shared" si="1994"/>
        <v>52475</v>
      </c>
      <c r="B30584" s="815">
        <f t="shared" si="1991"/>
        <v>244</v>
      </c>
      <c r="C30584" s="815">
        <f t="shared" si="1992"/>
        <v>122</v>
      </c>
      <c r="D30584" s="815">
        <f t="shared" si="1993"/>
        <v>103</v>
      </c>
      <c r="E30584" s="815">
        <v>2043</v>
      </c>
    </row>
    <row r="30585" spans="1:5">
      <c r="A30585" s="816">
        <f t="shared" si="1994"/>
        <v>52476</v>
      </c>
      <c r="B30585" s="815">
        <f t="shared" si="1991"/>
        <v>245</v>
      </c>
      <c r="C30585" s="815">
        <f t="shared" si="1992"/>
        <v>121</v>
      </c>
      <c r="D30585" s="815">
        <f t="shared" si="1993"/>
        <v>102</v>
      </c>
      <c r="E30585" s="815">
        <v>2043</v>
      </c>
    </row>
    <row r="30586" spans="1:5">
      <c r="A30586" s="816">
        <f t="shared" si="1994"/>
        <v>52477</v>
      </c>
      <c r="B30586" s="815">
        <f t="shared" si="1991"/>
        <v>246</v>
      </c>
      <c r="C30586" s="815">
        <f t="shared" si="1992"/>
        <v>120</v>
      </c>
      <c r="D30586" s="815">
        <f t="shared" si="1993"/>
        <v>101</v>
      </c>
      <c r="E30586" s="815">
        <v>2043</v>
      </c>
    </row>
    <row r="30587" spans="1:5">
      <c r="A30587" s="816">
        <f t="shared" si="1994"/>
        <v>52478</v>
      </c>
      <c r="B30587" s="815">
        <f t="shared" si="1991"/>
        <v>247</v>
      </c>
      <c r="C30587" s="815">
        <f t="shared" si="1992"/>
        <v>119</v>
      </c>
      <c r="D30587" s="815">
        <f t="shared" si="1993"/>
        <v>100</v>
      </c>
      <c r="E30587" s="815">
        <v>2043</v>
      </c>
    </row>
    <row r="30588" spans="1:5">
      <c r="A30588" s="816">
        <f t="shared" si="1994"/>
        <v>52479</v>
      </c>
      <c r="B30588" s="815">
        <f t="shared" si="1991"/>
        <v>248</v>
      </c>
      <c r="C30588" s="815">
        <f t="shared" si="1992"/>
        <v>118</v>
      </c>
      <c r="D30588" s="815">
        <f t="shared" si="1993"/>
        <v>99</v>
      </c>
      <c r="E30588" s="815">
        <v>2043</v>
      </c>
    </row>
    <row r="30589" spans="1:5">
      <c r="A30589" s="816">
        <f t="shared" si="1994"/>
        <v>52480</v>
      </c>
      <c r="B30589" s="815">
        <f t="shared" si="1991"/>
        <v>249</v>
      </c>
      <c r="C30589" s="815">
        <f t="shared" si="1992"/>
        <v>117</v>
      </c>
      <c r="D30589" s="815">
        <f t="shared" si="1993"/>
        <v>98</v>
      </c>
      <c r="E30589" s="815">
        <v>2043</v>
      </c>
    </row>
    <row r="30590" spans="1:5">
      <c r="A30590" s="816">
        <f t="shared" si="1994"/>
        <v>52481</v>
      </c>
      <c r="B30590" s="815">
        <f t="shared" si="1991"/>
        <v>250</v>
      </c>
      <c r="C30590" s="815">
        <f t="shared" si="1992"/>
        <v>116</v>
      </c>
      <c r="D30590" s="815">
        <f t="shared" si="1993"/>
        <v>97</v>
      </c>
      <c r="E30590" s="815">
        <v>2043</v>
      </c>
    </row>
    <row r="30591" spans="1:5">
      <c r="A30591" s="816">
        <f t="shared" si="1994"/>
        <v>52482</v>
      </c>
      <c r="B30591" s="815">
        <f t="shared" si="1991"/>
        <v>251</v>
      </c>
      <c r="C30591" s="815">
        <f t="shared" si="1992"/>
        <v>115</v>
      </c>
      <c r="D30591" s="815">
        <f t="shared" si="1993"/>
        <v>96</v>
      </c>
      <c r="E30591" s="815">
        <v>2043</v>
      </c>
    </row>
    <row r="30592" spans="1:5">
      <c r="A30592" s="816">
        <f t="shared" si="1994"/>
        <v>52483</v>
      </c>
      <c r="B30592" s="815">
        <f t="shared" si="1991"/>
        <v>252</v>
      </c>
      <c r="C30592" s="815">
        <f t="shared" si="1992"/>
        <v>114</v>
      </c>
      <c r="D30592" s="815">
        <f t="shared" si="1993"/>
        <v>95</v>
      </c>
      <c r="E30592" s="815">
        <v>2043</v>
      </c>
    </row>
    <row r="30593" spans="1:5">
      <c r="A30593" s="816">
        <f t="shared" si="1994"/>
        <v>52484</v>
      </c>
      <c r="B30593" s="815">
        <f t="shared" si="1991"/>
        <v>253</v>
      </c>
      <c r="C30593" s="815">
        <f t="shared" si="1992"/>
        <v>113</v>
      </c>
      <c r="D30593" s="815">
        <f t="shared" si="1993"/>
        <v>94</v>
      </c>
      <c r="E30593" s="815">
        <v>2043</v>
      </c>
    </row>
    <row r="30594" spans="1:5">
      <c r="A30594" s="816">
        <f t="shared" si="1994"/>
        <v>52485</v>
      </c>
      <c r="B30594" s="815">
        <f t="shared" si="1991"/>
        <v>254</v>
      </c>
      <c r="C30594" s="815">
        <f t="shared" si="1992"/>
        <v>112</v>
      </c>
      <c r="D30594" s="815">
        <f t="shared" si="1993"/>
        <v>93</v>
      </c>
      <c r="E30594" s="815">
        <v>2043</v>
      </c>
    </row>
    <row r="30595" spans="1:5">
      <c r="A30595" s="816">
        <f t="shared" si="1994"/>
        <v>52486</v>
      </c>
      <c r="B30595" s="815">
        <f t="shared" si="1991"/>
        <v>255</v>
      </c>
      <c r="C30595" s="815">
        <f t="shared" si="1992"/>
        <v>111</v>
      </c>
      <c r="D30595" s="815">
        <f t="shared" si="1993"/>
        <v>92</v>
      </c>
      <c r="E30595" s="815">
        <v>2043</v>
      </c>
    </row>
    <row r="30596" spans="1:5">
      <c r="A30596" s="816">
        <f t="shared" si="1994"/>
        <v>52487</v>
      </c>
      <c r="B30596" s="815">
        <f t="shared" si="1991"/>
        <v>256</v>
      </c>
      <c r="C30596" s="815">
        <f t="shared" si="1992"/>
        <v>110</v>
      </c>
      <c r="D30596" s="815">
        <f t="shared" si="1993"/>
        <v>91</v>
      </c>
      <c r="E30596" s="815">
        <v>2043</v>
      </c>
    </row>
    <row r="30597" spans="1:5">
      <c r="A30597" s="816">
        <f t="shared" si="1994"/>
        <v>52488</v>
      </c>
      <c r="B30597" s="815">
        <f t="shared" si="1991"/>
        <v>257</v>
      </c>
      <c r="C30597" s="815">
        <f t="shared" si="1992"/>
        <v>109</v>
      </c>
      <c r="D30597" s="815">
        <f t="shared" si="1993"/>
        <v>90</v>
      </c>
      <c r="E30597" s="815">
        <v>2043</v>
      </c>
    </row>
    <row r="30598" spans="1:5">
      <c r="A30598" s="816">
        <f t="shared" si="1994"/>
        <v>52489</v>
      </c>
      <c r="B30598" s="815">
        <f t="shared" si="1991"/>
        <v>258</v>
      </c>
      <c r="C30598" s="815">
        <f t="shared" si="1992"/>
        <v>108</v>
      </c>
      <c r="D30598" s="815">
        <f t="shared" si="1993"/>
        <v>89</v>
      </c>
      <c r="E30598" s="815">
        <v>2043</v>
      </c>
    </row>
    <row r="30599" spans="1:5">
      <c r="A30599" s="816">
        <f t="shared" si="1994"/>
        <v>52490</v>
      </c>
      <c r="B30599" s="815">
        <f t="shared" si="1991"/>
        <v>259</v>
      </c>
      <c r="C30599" s="815">
        <f t="shared" si="1992"/>
        <v>107</v>
      </c>
      <c r="D30599" s="815">
        <f t="shared" si="1993"/>
        <v>88</v>
      </c>
      <c r="E30599" s="815">
        <v>2043</v>
      </c>
    </row>
    <row r="30600" spans="1:5">
      <c r="A30600" s="816">
        <f t="shared" si="1994"/>
        <v>52491</v>
      </c>
      <c r="B30600" s="815">
        <f t="shared" si="1991"/>
        <v>260</v>
      </c>
      <c r="C30600" s="815">
        <f t="shared" si="1992"/>
        <v>106</v>
      </c>
      <c r="D30600" s="815">
        <f t="shared" si="1993"/>
        <v>87</v>
      </c>
      <c r="E30600" s="815">
        <v>2043</v>
      </c>
    </row>
    <row r="30601" spans="1:5">
      <c r="A30601" s="816">
        <f t="shared" si="1994"/>
        <v>52492</v>
      </c>
      <c r="B30601" s="815">
        <f t="shared" si="1991"/>
        <v>261</v>
      </c>
      <c r="C30601" s="815">
        <f t="shared" si="1992"/>
        <v>105</v>
      </c>
      <c r="D30601" s="815">
        <f t="shared" si="1993"/>
        <v>86</v>
      </c>
      <c r="E30601" s="815">
        <v>2043</v>
      </c>
    </row>
    <row r="30602" spans="1:5">
      <c r="A30602" s="816">
        <f t="shared" si="1994"/>
        <v>52493</v>
      </c>
      <c r="B30602" s="815">
        <f t="shared" si="1991"/>
        <v>262</v>
      </c>
      <c r="C30602" s="815">
        <f t="shared" si="1992"/>
        <v>104</v>
      </c>
      <c r="D30602" s="815">
        <f t="shared" si="1993"/>
        <v>85</v>
      </c>
      <c r="E30602" s="815">
        <v>2043</v>
      </c>
    </row>
    <row r="30603" spans="1:5">
      <c r="A30603" s="816">
        <f t="shared" si="1994"/>
        <v>52494</v>
      </c>
      <c r="B30603" s="815">
        <f t="shared" si="1991"/>
        <v>263</v>
      </c>
      <c r="C30603" s="815">
        <f t="shared" si="1992"/>
        <v>103</v>
      </c>
      <c r="D30603" s="815">
        <f t="shared" si="1993"/>
        <v>84</v>
      </c>
      <c r="E30603" s="815">
        <v>2043</v>
      </c>
    </row>
    <row r="30604" spans="1:5">
      <c r="A30604" s="816">
        <f t="shared" si="1994"/>
        <v>52495</v>
      </c>
      <c r="B30604" s="815">
        <f t="shared" si="1991"/>
        <v>264</v>
      </c>
      <c r="C30604" s="815">
        <f t="shared" si="1992"/>
        <v>102</v>
      </c>
      <c r="D30604" s="815">
        <f t="shared" si="1993"/>
        <v>83</v>
      </c>
      <c r="E30604" s="815">
        <v>2043</v>
      </c>
    </row>
    <row r="30605" spans="1:5">
      <c r="A30605" s="816">
        <f t="shared" si="1994"/>
        <v>52496</v>
      </c>
      <c r="B30605" s="815">
        <f t="shared" si="1991"/>
        <v>265</v>
      </c>
      <c r="C30605" s="815">
        <f t="shared" si="1992"/>
        <v>101</v>
      </c>
      <c r="D30605" s="815">
        <f t="shared" si="1993"/>
        <v>82</v>
      </c>
      <c r="E30605" s="815">
        <v>2043</v>
      </c>
    </row>
    <row r="30606" spans="1:5">
      <c r="A30606" s="816">
        <f t="shared" si="1994"/>
        <v>52497</v>
      </c>
      <c r="B30606" s="815">
        <f t="shared" si="1991"/>
        <v>266</v>
      </c>
      <c r="C30606" s="815">
        <f t="shared" si="1992"/>
        <v>100</v>
      </c>
      <c r="D30606" s="815">
        <f t="shared" si="1993"/>
        <v>81</v>
      </c>
      <c r="E30606" s="815">
        <v>2043</v>
      </c>
    </row>
    <row r="30607" spans="1:5">
      <c r="A30607" s="816">
        <f t="shared" si="1994"/>
        <v>52498</v>
      </c>
      <c r="B30607" s="815">
        <f t="shared" si="1991"/>
        <v>267</v>
      </c>
      <c r="C30607" s="815">
        <f t="shared" si="1992"/>
        <v>99</v>
      </c>
      <c r="D30607" s="815">
        <f t="shared" si="1993"/>
        <v>80</v>
      </c>
      <c r="E30607" s="815">
        <v>2043</v>
      </c>
    </row>
    <row r="30608" spans="1:5">
      <c r="A30608" s="816">
        <f t="shared" si="1994"/>
        <v>52499</v>
      </c>
      <c r="B30608" s="815">
        <f t="shared" si="1991"/>
        <v>268</v>
      </c>
      <c r="C30608" s="815">
        <f t="shared" si="1992"/>
        <v>98</v>
      </c>
      <c r="D30608" s="815">
        <f t="shared" si="1993"/>
        <v>79</v>
      </c>
      <c r="E30608" s="815">
        <v>2043</v>
      </c>
    </row>
    <row r="30609" spans="1:5">
      <c r="A30609" s="816">
        <f t="shared" si="1994"/>
        <v>52500</v>
      </c>
      <c r="B30609" s="815">
        <f t="shared" si="1991"/>
        <v>269</v>
      </c>
      <c r="C30609" s="815">
        <f t="shared" si="1992"/>
        <v>97</v>
      </c>
      <c r="D30609" s="815">
        <f t="shared" si="1993"/>
        <v>78</v>
      </c>
      <c r="E30609" s="815">
        <v>2043</v>
      </c>
    </row>
    <row r="30610" spans="1:5">
      <c r="A30610" s="816">
        <f t="shared" si="1994"/>
        <v>52501</v>
      </c>
      <c r="B30610" s="815">
        <f t="shared" si="1991"/>
        <v>270</v>
      </c>
      <c r="C30610" s="815">
        <f t="shared" si="1992"/>
        <v>96</v>
      </c>
      <c r="D30610" s="815">
        <f t="shared" si="1993"/>
        <v>77</v>
      </c>
      <c r="E30610" s="815">
        <v>2043</v>
      </c>
    </row>
    <row r="30611" spans="1:5">
      <c r="A30611" s="816">
        <f t="shared" si="1994"/>
        <v>52502</v>
      </c>
      <c r="B30611" s="815">
        <f t="shared" si="1991"/>
        <v>271</v>
      </c>
      <c r="C30611" s="815">
        <f t="shared" si="1992"/>
        <v>95</v>
      </c>
      <c r="D30611" s="815">
        <f t="shared" si="1993"/>
        <v>76</v>
      </c>
      <c r="E30611" s="815">
        <v>2043</v>
      </c>
    </row>
    <row r="30612" spans="1:5">
      <c r="A30612" s="816">
        <f t="shared" si="1994"/>
        <v>52503</v>
      </c>
      <c r="B30612" s="815">
        <f t="shared" si="1991"/>
        <v>272</v>
      </c>
      <c r="C30612" s="815">
        <f t="shared" si="1992"/>
        <v>94</v>
      </c>
      <c r="D30612" s="815">
        <f t="shared" si="1993"/>
        <v>75</v>
      </c>
      <c r="E30612" s="815">
        <v>2043</v>
      </c>
    </row>
    <row r="30613" spans="1:5">
      <c r="A30613" s="816">
        <f t="shared" si="1994"/>
        <v>52504</v>
      </c>
      <c r="B30613" s="815">
        <f t="shared" si="1991"/>
        <v>273</v>
      </c>
      <c r="C30613" s="815">
        <f t="shared" si="1992"/>
        <v>93</v>
      </c>
      <c r="D30613" s="815">
        <f t="shared" si="1993"/>
        <v>74</v>
      </c>
      <c r="E30613" s="815">
        <v>2043</v>
      </c>
    </row>
    <row r="30614" spans="1:5">
      <c r="A30614" s="816">
        <f t="shared" si="1994"/>
        <v>52505</v>
      </c>
      <c r="B30614" s="815">
        <f t="shared" si="1991"/>
        <v>274</v>
      </c>
      <c r="C30614" s="815">
        <f t="shared" si="1992"/>
        <v>92</v>
      </c>
      <c r="D30614" s="815">
        <f t="shared" si="1993"/>
        <v>73</v>
      </c>
      <c r="E30614" s="815">
        <v>2043</v>
      </c>
    </row>
    <row r="30615" spans="1:5">
      <c r="A30615" s="816">
        <f t="shared" si="1994"/>
        <v>52506</v>
      </c>
      <c r="B30615" s="815">
        <f t="shared" si="1991"/>
        <v>275</v>
      </c>
      <c r="C30615" s="815">
        <f t="shared" si="1992"/>
        <v>91</v>
      </c>
      <c r="D30615" s="815">
        <f t="shared" si="1993"/>
        <v>72</v>
      </c>
      <c r="E30615" s="815">
        <v>2043</v>
      </c>
    </row>
    <row r="30616" spans="1:5">
      <c r="A30616" s="816">
        <f t="shared" si="1994"/>
        <v>52507</v>
      </c>
      <c r="B30616" s="815">
        <f t="shared" si="1991"/>
        <v>276</v>
      </c>
      <c r="C30616" s="815">
        <f t="shared" si="1992"/>
        <v>90</v>
      </c>
      <c r="D30616" s="815">
        <f t="shared" si="1993"/>
        <v>71</v>
      </c>
      <c r="E30616" s="815">
        <v>2043</v>
      </c>
    </row>
    <row r="30617" spans="1:5">
      <c r="A30617" s="816">
        <f t="shared" si="1994"/>
        <v>52508</v>
      </c>
      <c r="B30617" s="815">
        <f t="shared" si="1991"/>
        <v>277</v>
      </c>
      <c r="C30617" s="815">
        <f t="shared" si="1992"/>
        <v>89</v>
      </c>
      <c r="D30617" s="815">
        <f t="shared" si="1993"/>
        <v>70</v>
      </c>
      <c r="E30617" s="815">
        <v>2043</v>
      </c>
    </row>
    <row r="30618" spans="1:5">
      <c r="A30618" s="816">
        <f t="shared" si="1994"/>
        <v>52509</v>
      </c>
      <c r="B30618" s="815">
        <f t="shared" si="1991"/>
        <v>278</v>
      </c>
      <c r="C30618" s="815">
        <f t="shared" si="1992"/>
        <v>88</v>
      </c>
      <c r="D30618" s="815">
        <f t="shared" si="1993"/>
        <v>69</v>
      </c>
      <c r="E30618" s="815">
        <v>2043</v>
      </c>
    </row>
    <row r="30619" spans="1:5">
      <c r="A30619" s="816">
        <f t="shared" si="1994"/>
        <v>52510</v>
      </c>
      <c r="B30619" s="815">
        <f t="shared" si="1991"/>
        <v>279</v>
      </c>
      <c r="C30619" s="815">
        <f t="shared" si="1992"/>
        <v>87</v>
      </c>
      <c r="D30619" s="815">
        <f t="shared" si="1993"/>
        <v>68</v>
      </c>
      <c r="E30619" s="815">
        <v>2043</v>
      </c>
    </row>
    <row r="30620" spans="1:5">
      <c r="A30620" s="816">
        <f t="shared" si="1994"/>
        <v>52511</v>
      </c>
      <c r="B30620" s="815">
        <f t="shared" si="1991"/>
        <v>280</v>
      </c>
      <c r="C30620" s="815">
        <f t="shared" si="1992"/>
        <v>86</v>
      </c>
      <c r="D30620" s="815">
        <f t="shared" si="1993"/>
        <v>67</v>
      </c>
      <c r="E30620" s="815">
        <v>2043</v>
      </c>
    </row>
    <row r="30621" spans="1:5">
      <c r="A30621" s="816">
        <f t="shared" si="1994"/>
        <v>52512</v>
      </c>
      <c r="B30621" s="815">
        <f t="shared" si="1991"/>
        <v>281</v>
      </c>
      <c r="C30621" s="815">
        <f t="shared" si="1992"/>
        <v>85</v>
      </c>
      <c r="D30621" s="815">
        <f t="shared" si="1993"/>
        <v>66</v>
      </c>
      <c r="E30621" s="815">
        <v>2043</v>
      </c>
    </row>
    <row r="30622" spans="1:5">
      <c r="A30622" s="816">
        <f t="shared" si="1994"/>
        <v>52513</v>
      </c>
      <c r="B30622" s="815">
        <f t="shared" si="1991"/>
        <v>282</v>
      </c>
      <c r="C30622" s="815">
        <f t="shared" si="1992"/>
        <v>84</v>
      </c>
      <c r="D30622" s="815">
        <f t="shared" si="1993"/>
        <v>65</v>
      </c>
      <c r="E30622" s="815">
        <v>2043</v>
      </c>
    </row>
    <row r="30623" spans="1:5">
      <c r="A30623" s="816">
        <f t="shared" si="1994"/>
        <v>52514</v>
      </c>
      <c r="B30623" s="815">
        <f t="shared" si="1991"/>
        <v>283</v>
      </c>
      <c r="C30623" s="815">
        <f t="shared" si="1992"/>
        <v>83</v>
      </c>
      <c r="D30623" s="815">
        <f t="shared" si="1993"/>
        <v>64</v>
      </c>
      <c r="E30623" s="815">
        <v>2043</v>
      </c>
    </row>
    <row r="30624" spans="1:5">
      <c r="A30624" s="816">
        <f t="shared" si="1994"/>
        <v>52515</v>
      </c>
      <c r="B30624" s="815">
        <f t="shared" si="1991"/>
        <v>284</v>
      </c>
      <c r="C30624" s="815">
        <f t="shared" si="1992"/>
        <v>82</v>
      </c>
      <c r="D30624" s="815">
        <f t="shared" si="1993"/>
        <v>63</v>
      </c>
      <c r="E30624" s="815">
        <v>2043</v>
      </c>
    </row>
    <row r="30625" spans="1:5">
      <c r="A30625" s="816">
        <f t="shared" si="1994"/>
        <v>52516</v>
      </c>
      <c r="B30625" s="815">
        <f t="shared" si="1991"/>
        <v>285</v>
      </c>
      <c r="C30625" s="815">
        <f t="shared" si="1992"/>
        <v>81</v>
      </c>
      <c r="D30625" s="815">
        <f t="shared" si="1993"/>
        <v>62</v>
      </c>
      <c r="E30625" s="815">
        <v>2043</v>
      </c>
    </row>
    <row r="30626" spans="1:5">
      <c r="A30626" s="816">
        <f t="shared" si="1994"/>
        <v>52517</v>
      </c>
      <c r="B30626" s="815">
        <f t="shared" si="1991"/>
        <v>286</v>
      </c>
      <c r="C30626" s="815">
        <f t="shared" si="1992"/>
        <v>80</v>
      </c>
      <c r="D30626" s="815">
        <f t="shared" si="1993"/>
        <v>61</v>
      </c>
      <c r="E30626" s="815">
        <v>2043</v>
      </c>
    </row>
    <row r="30627" spans="1:5">
      <c r="A30627" s="816">
        <f t="shared" si="1994"/>
        <v>52518</v>
      </c>
      <c r="B30627" s="815">
        <f t="shared" si="1991"/>
        <v>287</v>
      </c>
      <c r="C30627" s="815">
        <f t="shared" si="1992"/>
        <v>79</v>
      </c>
      <c r="D30627" s="815">
        <f t="shared" si="1993"/>
        <v>60</v>
      </c>
      <c r="E30627" s="815">
        <v>2043</v>
      </c>
    </row>
    <row r="30628" spans="1:5">
      <c r="A30628" s="816">
        <f t="shared" si="1994"/>
        <v>52519</v>
      </c>
      <c r="B30628" s="815">
        <f t="shared" si="1991"/>
        <v>288</v>
      </c>
      <c r="C30628" s="815">
        <f t="shared" si="1992"/>
        <v>78</v>
      </c>
      <c r="D30628" s="815">
        <f t="shared" si="1993"/>
        <v>59</v>
      </c>
      <c r="E30628" s="815">
        <v>2043</v>
      </c>
    </row>
    <row r="30629" spans="1:5">
      <c r="A30629" s="816">
        <f t="shared" si="1994"/>
        <v>52520</v>
      </c>
      <c r="B30629" s="815">
        <f t="shared" si="1991"/>
        <v>289</v>
      </c>
      <c r="C30629" s="815">
        <f t="shared" si="1992"/>
        <v>77</v>
      </c>
      <c r="D30629" s="815">
        <f t="shared" si="1993"/>
        <v>58</v>
      </c>
      <c r="E30629" s="815">
        <v>2043</v>
      </c>
    </row>
    <row r="30630" spans="1:5">
      <c r="A30630" s="816">
        <f t="shared" si="1994"/>
        <v>52521</v>
      </c>
      <c r="B30630" s="815">
        <f t="shared" si="1991"/>
        <v>290</v>
      </c>
      <c r="C30630" s="815">
        <f t="shared" si="1992"/>
        <v>76</v>
      </c>
      <c r="D30630" s="815">
        <f t="shared" si="1993"/>
        <v>57</v>
      </c>
      <c r="E30630" s="815">
        <v>2043</v>
      </c>
    </row>
    <row r="30631" spans="1:5">
      <c r="A30631" s="816">
        <f t="shared" si="1994"/>
        <v>52522</v>
      </c>
      <c r="B30631" s="815">
        <f t="shared" si="1991"/>
        <v>291</v>
      </c>
      <c r="C30631" s="815">
        <f t="shared" si="1992"/>
        <v>75</v>
      </c>
      <c r="D30631" s="815">
        <f t="shared" si="1993"/>
        <v>56</v>
      </c>
      <c r="E30631" s="815">
        <v>2043</v>
      </c>
    </row>
    <row r="30632" spans="1:5">
      <c r="A30632" s="816">
        <f t="shared" si="1994"/>
        <v>52523</v>
      </c>
      <c r="B30632" s="815">
        <f t="shared" si="1991"/>
        <v>292</v>
      </c>
      <c r="C30632" s="815">
        <f t="shared" si="1992"/>
        <v>74</v>
      </c>
      <c r="D30632" s="815">
        <f t="shared" si="1993"/>
        <v>55</v>
      </c>
      <c r="E30632" s="815">
        <v>2043</v>
      </c>
    </row>
    <row r="30633" spans="1:5">
      <c r="A30633" s="816">
        <f t="shared" si="1994"/>
        <v>52524</v>
      </c>
      <c r="B30633" s="815">
        <f t="shared" si="1991"/>
        <v>293</v>
      </c>
      <c r="C30633" s="815">
        <f t="shared" si="1992"/>
        <v>73</v>
      </c>
      <c r="D30633" s="815">
        <f t="shared" si="1993"/>
        <v>54</v>
      </c>
      <c r="E30633" s="815">
        <v>2043</v>
      </c>
    </row>
    <row r="30634" spans="1:5">
      <c r="A30634" s="816">
        <f t="shared" si="1994"/>
        <v>52525</v>
      </c>
      <c r="B30634" s="815">
        <f t="shared" si="1991"/>
        <v>294</v>
      </c>
      <c r="C30634" s="815">
        <f t="shared" si="1992"/>
        <v>72</v>
      </c>
      <c r="D30634" s="815">
        <f t="shared" si="1993"/>
        <v>53</v>
      </c>
      <c r="E30634" s="815">
        <v>2043</v>
      </c>
    </row>
    <row r="30635" spans="1:5">
      <c r="A30635" s="816">
        <f t="shared" si="1994"/>
        <v>52526</v>
      </c>
      <c r="B30635" s="815">
        <f t="shared" si="1991"/>
        <v>295</v>
      </c>
      <c r="C30635" s="815">
        <f t="shared" si="1992"/>
        <v>71</v>
      </c>
      <c r="D30635" s="815">
        <f t="shared" si="1993"/>
        <v>52</v>
      </c>
      <c r="E30635" s="815">
        <v>2043</v>
      </c>
    </row>
    <row r="30636" spans="1:5">
      <c r="A30636" s="816">
        <f t="shared" si="1994"/>
        <v>52527</v>
      </c>
      <c r="B30636" s="815">
        <f t="shared" si="1991"/>
        <v>296</v>
      </c>
      <c r="C30636" s="815">
        <f t="shared" si="1992"/>
        <v>70</v>
      </c>
      <c r="D30636" s="815">
        <f t="shared" si="1993"/>
        <v>51</v>
      </c>
      <c r="E30636" s="815">
        <v>2043</v>
      </c>
    </row>
    <row r="30637" spans="1:5">
      <c r="A30637" s="816">
        <f t="shared" si="1994"/>
        <v>52528</v>
      </c>
      <c r="B30637" s="815">
        <f t="shared" si="1991"/>
        <v>297</v>
      </c>
      <c r="C30637" s="815">
        <f t="shared" si="1992"/>
        <v>69</v>
      </c>
      <c r="D30637" s="815">
        <f t="shared" si="1993"/>
        <v>50</v>
      </c>
      <c r="E30637" s="815">
        <v>2043</v>
      </c>
    </row>
    <row r="30638" spans="1:5">
      <c r="A30638" s="816">
        <f t="shared" si="1994"/>
        <v>52529</v>
      </c>
      <c r="B30638" s="815">
        <f t="shared" si="1991"/>
        <v>298</v>
      </c>
      <c r="C30638" s="815">
        <f t="shared" si="1992"/>
        <v>68</v>
      </c>
      <c r="D30638" s="815">
        <f t="shared" si="1993"/>
        <v>49</v>
      </c>
      <c r="E30638" s="815">
        <v>2043</v>
      </c>
    </row>
    <row r="30639" spans="1:5">
      <c r="A30639" s="816">
        <f t="shared" si="1994"/>
        <v>52530</v>
      </c>
      <c r="B30639" s="815">
        <f t="shared" si="1991"/>
        <v>299</v>
      </c>
      <c r="C30639" s="815">
        <f t="shared" si="1992"/>
        <v>67</v>
      </c>
      <c r="D30639" s="815">
        <f t="shared" si="1993"/>
        <v>48</v>
      </c>
      <c r="E30639" s="815">
        <v>2043</v>
      </c>
    </row>
    <row r="30640" spans="1:5">
      <c r="A30640" s="816">
        <f t="shared" si="1994"/>
        <v>52531</v>
      </c>
      <c r="B30640" s="815">
        <f t="shared" si="1991"/>
        <v>300</v>
      </c>
      <c r="C30640" s="815">
        <f t="shared" si="1992"/>
        <v>66</v>
      </c>
      <c r="D30640" s="815">
        <f t="shared" si="1993"/>
        <v>47</v>
      </c>
      <c r="E30640" s="815">
        <v>2043</v>
      </c>
    </row>
    <row r="30641" spans="1:5">
      <c r="A30641" s="816">
        <f t="shared" si="1994"/>
        <v>52532</v>
      </c>
      <c r="B30641" s="815">
        <f t="shared" si="1991"/>
        <v>301</v>
      </c>
      <c r="C30641" s="815">
        <f t="shared" si="1992"/>
        <v>65</v>
      </c>
      <c r="D30641" s="815">
        <f t="shared" si="1993"/>
        <v>46</v>
      </c>
      <c r="E30641" s="815">
        <v>2043</v>
      </c>
    </row>
    <row r="30642" spans="1:5">
      <c r="A30642" s="816">
        <f t="shared" si="1994"/>
        <v>52533</v>
      </c>
      <c r="B30642" s="815">
        <f t="shared" ref="B30642:B30705" si="1995">B30641+1</f>
        <v>302</v>
      </c>
      <c r="C30642" s="815">
        <f t="shared" ref="C30642:C30705" si="1996">C30641-1</f>
        <v>64</v>
      </c>
      <c r="D30642" s="815">
        <f t="shared" ref="D30642:D30685" si="1997">D30641-1</f>
        <v>45</v>
      </c>
      <c r="E30642" s="815">
        <v>2043</v>
      </c>
    </row>
    <row r="30643" spans="1:5">
      <c r="A30643" s="816">
        <f t="shared" ref="A30643:A30706" si="1998">A30642+1</f>
        <v>52534</v>
      </c>
      <c r="B30643" s="815">
        <f t="shared" si="1995"/>
        <v>303</v>
      </c>
      <c r="C30643" s="815">
        <f t="shared" si="1996"/>
        <v>63</v>
      </c>
      <c r="D30643" s="815">
        <f t="shared" si="1997"/>
        <v>44</v>
      </c>
      <c r="E30643" s="815">
        <v>2043</v>
      </c>
    </row>
    <row r="30644" spans="1:5">
      <c r="A30644" s="816">
        <f t="shared" si="1998"/>
        <v>52535</v>
      </c>
      <c r="B30644" s="815">
        <f t="shared" si="1995"/>
        <v>304</v>
      </c>
      <c r="C30644" s="815">
        <f t="shared" si="1996"/>
        <v>62</v>
      </c>
      <c r="D30644" s="815">
        <f t="shared" si="1997"/>
        <v>43</v>
      </c>
      <c r="E30644" s="815">
        <v>2043</v>
      </c>
    </row>
    <row r="30645" spans="1:5">
      <c r="A30645" s="816">
        <f t="shared" si="1998"/>
        <v>52536</v>
      </c>
      <c r="B30645" s="815">
        <f t="shared" si="1995"/>
        <v>305</v>
      </c>
      <c r="C30645" s="815">
        <f t="shared" si="1996"/>
        <v>61</v>
      </c>
      <c r="D30645" s="815">
        <f t="shared" si="1997"/>
        <v>42</v>
      </c>
      <c r="E30645" s="815">
        <v>2043</v>
      </c>
    </row>
    <row r="30646" spans="1:5">
      <c r="A30646" s="816">
        <f t="shared" si="1998"/>
        <v>52537</v>
      </c>
      <c r="B30646" s="815">
        <f t="shared" si="1995"/>
        <v>306</v>
      </c>
      <c r="C30646" s="815">
        <f t="shared" si="1996"/>
        <v>60</v>
      </c>
      <c r="D30646" s="815">
        <f t="shared" si="1997"/>
        <v>41</v>
      </c>
      <c r="E30646" s="815">
        <v>2043</v>
      </c>
    </row>
    <row r="30647" spans="1:5">
      <c r="A30647" s="816">
        <f t="shared" si="1998"/>
        <v>52538</v>
      </c>
      <c r="B30647" s="815">
        <f t="shared" si="1995"/>
        <v>307</v>
      </c>
      <c r="C30647" s="815">
        <f t="shared" si="1996"/>
        <v>59</v>
      </c>
      <c r="D30647" s="815">
        <f t="shared" si="1997"/>
        <v>40</v>
      </c>
      <c r="E30647" s="815">
        <v>2043</v>
      </c>
    </row>
    <row r="30648" spans="1:5">
      <c r="A30648" s="816">
        <f t="shared" si="1998"/>
        <v>52539</v>
      </c>
      <c r="B30648" s="815">
        <f t="shared" si="1995"/>
        <v>308</v>
      </c>
      <c r="C30648" s="815">
        <f t="shared" si="1996"/>
        <v>58</v>
      </c>
      <c r="D30648" s="815">
        <f t="shared" si="1997"/>
        <v>39</v>
      </c>
      <c r="E30648" s="815">
        <v>2043</v>
      </c>
    </row>
    <row r="30649" spans="1:5">
      <c r="A30649" s="816">
        <f t="shared" si="1998"/>
        <v>52540</v>
      </c>
      <c r="B30649" s="815">
        <f t="shared" si="1995"/>
        <v>309</v>
      </c>
      <c r="C30649" s="815">
        <f t="shared" si="1996"/>
        <v>57</v>
      </c>
      <c r="D30649" s="815">
        <f t="shared" si="1997"/>
        <v>38</v>
      </c>
      <c r="E30649" s="815">
        <v>2043</v>
      </c>
    </row>
    <row r="30650" spans="1:5">
      <c r="A30650" s="816">
        <f t="shared" si="1998"/>
        <v>52541</v>
      </c>
      <c r="B30650" s="815">
        <f t="shared" si="1995"/>
        <v>310</v>
      </c>
      <c r="C30650" s="815">
        <f t="shared" si="1996"/>
        <v>56</v>
      </c>
      <c r="D30650" s="815">
        <f t="shared" si="1997"/>
        <v>37</v>
      </c>
      <c r="E30650" s="815">
        <v>2043</v>
      </c>
    </row>
    <row r="30651" spans="1:5">
      <c r="A30651" s="816">
        <f t="shared" si="1998"/>
        <v>52542</v>
      </c>
      <c r="B30651" s="815">
        <f t="shared" si="1995"/>
        <v>311</v>
      </c>
      <c r="C30651" s="815">
        <f t="shared" si="1996"/>
        <v>55</v>
      </c>
      <c r="D30651" s="815">
        <f t="shared" si="1997"/>
        <v>36</v>
      </c>
      <c r="E30651" s="815">
        <v>2043</v>
      </c>
    </row>
    <row r="30652" spans="1:5">
      <c r="A30652" s="816">
        <f t="shared" si="1998"/>
        <v>52543</v>
      </c>
      <c r="B30652" s="815">
        <f t="shared" si="1995"/>
        <v>312</v>
      </c>
      <c r="C30652" s="815">
        <f t="shared" si="1996"/>
        <v>54</v>
      </c>
      <c r="D30652" s="815">
        <f t="shared" si="1997"/>
        <v>35</v>
      </c>
      <c r="E30652" s="815">
        <v>2043</v>
      </c>
    </row>
    <row r="30653" spans="1:5">
      <c r="A30653" s="816">
        <f t="shared" si="1998"/>
        <v>52544</v>
      </c>
      <c r="B30653" s="815">
        <f t="shared" si="1995"/>
        <v>313</v>
      </c>
      <c r="C30653" s="815">
        <f t="shared" si="1996"/>
        <v>53</v>
      </c>
      <c r="D30653" s="815">
        <f t="shared" si="1997"/>
        <v>34</v>
      </c>
      <c r="E30653" s="815">
        <v>2043</v>
      </c>
    </row>
    <row r="30654" spans="1:5">
      <c r="A30654" s="816">
        <f t="shared" si="1998"/>
        <v>52545</v>
      </c>
      <c r="B30654" s="815">
        <f t="shared" si="1995"/>
        <v>314</v>
      </c>
      <c r="C30654" s="815">
        <f t="shared" si="1996"/>
        <v>52</v>
      </c>
      <c r="D30654" s="815">
        <f t="shared" si="1997"/>
        <v>33</v>
      </c>
      <c r="E30654" s="815">
        <v>2043</v>
      </c>
    </row>
    <row r="30655" spans="1:5">
      <c r="A30655" s="816">
        <f t="shared" si="1998"/>
        <v>52546</v>
      </c>
      <c r="B30655" s="815">
        <f t="shared" si="1995"/>
        <v>315</v>
      </c>
      <c r="C30655" s="815">
        <f t="shared" si="1996"/>
        <v>51</v>
      </c>
      <c r="D30655" s="815">
        <f t="shared" si="1997"/>
        <v>32</v>
      </c>
      <c r="E30655" s="815">
        <v>2043</v>
      </c>
    </row>
    <row r="30656" spans="1:5">
      <c r="A30656" s="816">
        <f t="shared" si="1998"/>
        <v>52547</v>
      </c>
      <c r="B30656" s="815">
        <f t="shared" si="1995"/>
        <v>316</v>
      </c>
      <c r="C30656" s="815">
        <f t="shared" si="1996"/>
        <v>50</v>
      </c>
      <c r="D30656" s="815">
        <f t="shared" si="1997"/>
        <v>31</v>
      </c>
      <c r="E30656" s="815">
        <v>2043</v>
      </c>
    </row>
    <row r="30657" spans="1:5">
      <c r="A30657" s="816">
        <f t="shared" si="1998"/>
        <v>52548</v>
      </c>
      <c r="B30657" s="815">
        <f t="shared" si="1995"/>
        <v>317</v>
      </c>
      <c r="C30657" s="815">
        <f t="shared" si="1996"/>
        <v>49</v>
      </c>
      <c r="D30657" s="815">
        <f t="shared" si="1997"/>
        <v>30</v>
      </c>
      <c r="E30657" s="815">
        <v>2043</v>
      </c>
    </row>
    <row r="30658" spans="1:5">
      <c r="A30658" s="816">
        <f t="shared" si="1998"/>
        <v>52549</v>
      </c>
      <c r="B30658" s="815">
        <f t="shared" si="1995"/>
        <v>318</v>
      </c>
      <c r="C30658" s="815">
        <f t="shared" si="1996"/>
        <v>48</v>
      </c>
      <c r="D30658" s="815">
        <f t="shared" si="1997"/>
        <v>29</v>
      </c>
      <c r="E30658" s="815">
        <v>2043</v>
      </c>
    </row>
    <row r="30659" spans="1:5">
      <c r="A30659" s="816">
        <f t="shared" si="1998"/>
        <v>52550</v>
      </c>
      <c r="B30659" s="815">
        <f t="shared" si="1995"/>
        <v>319</v>
      </c>
      <c r="C30659" s="815">
        <f t="shared" si="1996"/>
        <v>47</v>
      </c>
      <c r="D30659" s="815">
        <f t="shared" si="1997"/>
        <v>28</v>
      </c>
      <c r="E30659" s="815">
        <v>2043</v>
      </c>
    </row>
    <row r="30660" spans="1:5">
      <c r="A30660" s="816">
        <f t="shared" si="1998"/>
        <v>52551</v>
      </c>
      <c r="B30660" s="815">
        <f t="shared" si="1995"/>
        <v>320</v>
      </c>
      <c r="C30660" s="815">
        <f t="shared" si="1996"/>
        <v>46</v>
      </c>
      <c r="D30660" s="815">
        <f t="shared" si="1997"/>
        <v>27</v>
      </c>
      <c r="E30660" s="815">
        <v>2043</v>
      </c>
    </row>
    <row r="30661" spans="1:5">
      <c r="A30661" s="816">
        <f t="shared" si="1998"/>
        <v>52552</v>
      </c>
      <c r="B30661" s="815">
        <f t="shared" si="1995"/>
        <v>321</v>
      </c>
      <c r="C30661" s="815">
        <f t="shared" si="1996"/>
        <v>45</v>
      </c>
      <c r="D30661" s="815">
        <f t="shared" si="1997"/>
        <v>26</v>
      </c>
      <c r="E30661" s="815">
        <v>2043</v>
      </c>
    </row>
    <row r="30662" spans="1:5">
      <c r="A30662" s="816">
        <f t="shared" si="1998"/>
        <v>52553</v>
      </c>
      <c r="B30662" s="815">
        <f t="shared" si="1995"/>
        <v>322</v>
      </c>
      <c r="C30662" s="815">
        <f t="shared" si="1996"/>
        <v>44</v>
      </c>
      <c r="D30662" s="815">
        <f t="shared" si="1997"/>
        <v>25</v>
      </c>
      <c r="E30662" s="815">
        <v>2043</v>
      </c>
    </row>
    <row r="30663" spans="1:5">
      <c r="A30663" s="816">
        <f t="shared" si="1998"/>
        <v>52554</v>
      </c>
      <c r="B30663" s="815">
        <f t="shared" si="1995"/>
        <v>323</v>
      </c>
      <c r="C30663" s="815">
        <f t="shared" si="1996"/>
        <v>43</v>
      </c>
      <c r="D30663" s="815">
        <f t="shared" si="1997"/>
        <v>24</v>
      </c>
      <c r="E30663" s="815">
        <v>2043</v>
      </c>
    </row>
    <row r="30664" spans="1:5">
      <c r="A30664" s="816">
        <f t="shared" si="1998"/>
        <v>52555</v>
      </c>
      <c r="B30664" s="815">
        <f t="shared" si="1995"/>
        <v>324</v>
      </c>
      <c r="C30664" s="815">
        <f t="shared" si="1996"/>
        <v>42</v>
      </c>
      <c r="D30664" s="815">
        <f t="shared" si="1997"/>
        <v>23</v>
      </c>
      <c r="E30664" s="815">
        <v>2043</v>
      </c>
    </row>
    <row r="30665" spans="1:5">
      <c r="A30665" s="816">
        <f t="shared" si="1998"/>
        <v>52556</v>
      </c>
      <c r="B30665" s="815">
        <f t="shared" si="1995"/>
        <v>325</v>
      </c>
      <c r="C30665" s="815">
        <f t="shared" si="1996"/>
        <v>41</v>
      </c>
      <c r="D30665" s="815">
        <f t="shared" si="1997"/>
        <v>22</v>
      </c>
      <c r="E30665" s="815">
        <v>2043</v>
      </c>
    </row>
    <row r="30666" spans="1:5">
      <c r="A30666" s="816">
        <f t="shared" si="1998"/>
        <v>52557</v>
      </c>
      <c r="B30666" s="815">
        <f t="shared" si="1995"/>
        <v>326</v>
      </c>
      <c r="C30666" s="815">
        <f t="shared" si="1996"/>
        <v>40</v>
      </c>
      <c r="D30666" s="815">
        <f t="shared" si="1997"/>
        <v>21</v>
      </c>
      <c r="E30666" s="815">
        <v>2043</v>
      </c>
    </row>
    <row r="30667" spans="1:5">
      <c r="A30667" s="816">
        <f t="shared" si="1998"/>
        <v>52558</v>
      </c>
      <c r="B30667" s="815">
        <f t="shared" si="1995"/>
        <v>327</v>
      </c>
      <c r="C30667" s="815">
        <f t="shared" si="1996"/>
        <v>39</v>
      </c>
      <c r="D30667" s="815">
        <f t="shared" si="1997"/>
        <v>20</v>
      </c>
      <c r="E30667" s="815">
        <v>2043</v>
      </c>
    </row>
    <row r="30668" spans="1:5">
      <c r="A30668" s="816">
        <f t="shared" si="1998"/>
        <v>52559</v>
      </c>
      <c r="B30668" s="815">
        <f t="shared" si="1995"/>
        <v>328</v>
      </c>
      <c r="C30668" s="815">
        <f t="shared" si="1996"/>
        <v>38</v>
      </c>
      <c r="D30668" s="815">
        <f t="shared" si="1997"/>
        <v>19</v>
      </c>
      <c r="E30668" s="815">
        <v>2043</v>
      </c>
    </row>
    <row r="30669" spans="1:5">
      <c r="A30669" s="816">
        <f t="shared" si="1998"/>
        <v>52560</v>
      </c>
      <c r="B30669" s="815">
        <f t="shared" si="1995"/>
        <v>329</v>
      </c>
      <c r="C30669" s="815">
        <f t="shared" si="1996"/>
        <v>37</v>
      </c>
      <c r="D30669" s="815">
        <f t="shared" si="1997"/>
        <v>18</v>
      </c>
      <c r="E30669" s="815">
        <v>2043</v>
      </c>
    </row>
    <row r="30670" spans="1:5">
      <c r="A30670" s="816">
        <f t="shared" si="1998"/>
        <v>52561</v>
      </c>
      <c r="B30670" s="815">
        <f t="shared" si="1995"/>
        <v>330</v>
      </c>
      <c r="C30670" s="815">
        <f t="shared" si="1996"/>
        <v>36</v>
      </c>
      <c r="D30670" s="815">
        <f t="shared" si="1997"/>
        <v>17</v>
      </c>
      <c r="E30670" s="815">
        <v>2043</v>
      </c>
    </row>
    <row r="30671" spans="1:5">
      <c r="A30671" s="816">
        <f t="shared" si="1998"/>
        <v>52562</v>
      </c>
      <c r="B30671" s="815">
        <f t="shared" si="1995"/>
        <v>331</v>
      </c>
      <c r="C30671" s="815">
        <f t="shared" si="1996"/>
        <v>35</v>
      </c>
      <c r="D30671" s="815">
        <f t="shared" si="1997"/>
        <v>16</v>
      </c>
      <c r="E30671" s="815">
        <v>2043</v>
      </c>
    </row>
    <row r="30672" spans="1:5">
      <c r="A30672" s="816">
        <f t="shared" si="1998"/>
        <v>52563</v>
      </c>
      <c r="B30672" s="815">
        <f t="shared" si="1995"/>
        <v>332</v>
      </c>
      <c r="C30672" s="815">
        <f t="shared" si="1996"/>
        <v>34</v>
      </c>
      <c r="D30672" s="815">
        <f t="shared" si="1997"/>
        <v>15</v>
      </c>
      <c r="E30672" s="815">
        <v>2043</v>
      </c>
    </row>
    <row r="30673" spans="1:5">
      <c r="A30673" s="816">
        <f t="shared" si="1998"/>
        <v>52564</v>
      </c>
      <c r="B30673" s="815">
        <f t="shared" si="1995"/>
        <v>333</v>
      </c>
      <c r="C30673" s="815">
        <f t="shared" si="1996"/>
        <v>33</v>
      </c>
      <c r="D30673" s="815">
        <f t="shared" si="1997"/>
        <v>14</v>
      </c>
      <c r="E30673" s="815">
        <v>2043</v>
      </c>
    </row>
    <row r="30674" spans="1:5">
      <c r="A30674" s="816">
        <f t="shared" si="1998"/>
        <v>52565</v>
      </c>
      <c r="B30674" s="815">
        <f t="shared" si="1995"/>
        <v>334</v>
      </c>
      <c r="C30674" s="815">
        <f t="shared" si="1996"/>
        <v>32</v>
      </c>
      <c r="D30674" s="815">
        <f t="shared" si="1997"/>
        <v>13</v>
      </c>
      <c r="E30674" s="815">
        <v>2043</v>
      </c>
    </row>
    <row r="30675" spans="1:5">
      <c r="A30675" s="816">
        <f t="shared" si="1998"/>
        <v>52566</v>
      </c>
      <c r="B30675" s="815">
        <f t="shared" si="1995"/>
        <v>335</v>
      </c>
      <c r="C30675" s="815">
        <f t="shared" si="1996"/>
        <v>31</v>
      </c>
      <c r="D30675" s="815">
        <f t="shared" si="1997"/>
        <v>12</v>
      </c>
      <c r="E30675" s="815">
        <v>2043</v>
      </c>
    </row>
    <row r="30676" spans="1:5">
      <c r="A30676" s="816">
        <f t="shared" si="1998"/>
        <v>52567</v>
      </c>
      <c r="B30676" s="815">
        <f t="shared" si="1995"/>
        <v>336</v>
      </c>
      <c r="C30676" s="815">
        <f t="shared" si="1996"/>
        <v>30</v>
      </c>
      <c r="D30676" s="815">
        <f t="shared" si="1997"/>
        <v>11</v>
      </c>
      <c r="E30676" s="815">
        <v>2043</v>
      </c>
    </row>
    <row r="30677" spans="1:5">
      <c r="A30677" s="816">
        <f t="shared" si="1998"/>
        <v>52568</v>
      </c>
      <c r="B30677" s="815">
        <f t="shared" si="1995"/>
        <v>337</v>
      </c>
      <c r="C30677" s="815">
        <f t="shared" si="1996"/>
        <v>29</v>
      </c>
      <c r="D30677" s="815">
        <f t="shared" si="1997"/>
        <v>10</v>
      </c>
      <c r="E30677" s="815">
        <v>2043</v>
      </c>
    </row>
    <row r="30678" spans="1:5">
      <c r="A30678" s="816">
        <f t="shared" si="1998"/>
        <v>52569</v>
      </c>
      <c r="B30678" s="815">
        <f t="shared" si="1995"/>
        <v>338</v>
      </c>
      <c r="C30678" s="815">
        <f t="shared" si="1996"/>
        <v>28</v>
      </c>
      <c r="D30678" s="815">
        <f t="shared" si="1997"/>
        <v>9</v>
      </c>
      <c r="E30678" s="815">
        <v>2043</v>
      </c>
    </row>
    <row r="30679" spans="1:5">
      <c r="A30679" s="816">
        <f t="shared" si="1998"/>
        <v>52570</v>
      </c>
      <c r="B30679" s="815">
        <f t="shared" si="1995"/>
        <v>339</v>
      </c>
      <c r="C30679" s="815">
        <f t="shared" si="1996"/>
        <v>27</v>
      </c>
      <c r="D30679" s="815">
        <f t="shared" si="1997"/>
        <v>8</v>
      </c>
      <c r="E30679" s="815">
        <v>2043</v>
      </c>
    </row>
    <row r="30680" spans="1:5">
      <c r="A30680" s="816">
        <f t="shared" si="1998"/>
        <v>52571</v>
      </c>
      <c r="B30680" s="815">
        <f t="shared" si="1995"/>
        <v>340</v>
      </c>
      <c r="C30680" s="815">
        <f t="shared" si="1996"/>
        <v>26</v>
      </c>
      <c r="D30680" s="815">
        <f t="shared" si="1997"/>
        <v>7</v>
      </c>
      <c r="E30680" s="815">
        <v>2043</v>
      </c>
    </row>
    <row r="30681" spans="1:5">
      <c r="A30681" s="816">
        <f t="shared" si="1998"/>
        <v>52572</v>
      </c>
      <c r="B30681" s="815">
        <f t="shared" si="1995"/>
        <v>341</v>
      </c>
      <c r="C30681" s="815">
        <f t="shared" si="1996"/>
        <v>25</v>
      </c>
      <c r="D30681" s="815">
        <f t="shared" si="1997"/>
        <v>6</v>
      </c>
      <c r="E30681" s="815">
        <v>2043</v>
      </c>
    </row>
    <row r="30682" spans="1:5">
      <c r="A30682" s="816">
        <f t="shared" si="1998"/>
        <v>52573</v>
      </c>
      <c r="B30682" s="815">
        <f t="shared" si="1995"/>
        <v>342</v>
      </c>
      <c r="C30682" s="815">
        <f t="shared" si="1996"/>
        <v>24</v>
      </c>
      <c r="D30682" s="815">
        <f t="shared" si="1997"/>
        <v>5</v>
      </c>
      <c r="E30682" s="815">
        <v>2043</v>
      </c>
    </row>
    <row r="30683" spans="1:5">
      <c r="A30683" s="816">
        <f t="shared" si="1998"/>
        <v>52574</v>
      </c>
      <c r="B30683" s="815">
        <f t="shared" si="1995"/>
        <v>343</v>
      </c>
      <c r="C30683" s="815">
        <f t="shared" si="1996"/>
        <v>23</v>
      </c>
      <c r="D30683" s="815">
        <f t="shared" si="1997"/>
        <v>4</v>
      </c>
      <c r="E30683" s="815">
        <v>2043</v>
      </c>
    </row>
    <row r="30684" spans="1:5">
      <c r="A30684" s="816">
        <f t="shared" si="1998"/>
        <v>52575</v>
      </c>
      <c r="B30684" s="815">
        <f t="shared" si="1995"/>
        <v>344</v>
      </c>
      <c r="C30684" s="815">
        <f t="shared" si="1996"/>
        <v>22</v>
      </c>
      <c r="D30684" s="815">
        <f t="shared" si="1997"/>
        <v>3</v>
      </c>
      <c r="E30684" s="815">
        <v>2043</v>
      </c>
    </row>
    <row r="30685" spans="1:5">
      <c r="A30685" s="816">
        <f t="shared" si="1998"/>
        <v>52576</v>
      </c>
      <c r="B30685" s="815">
        <f t="shared" si="1995"/>
        <v>345</v>
      </c>
      <c r="C30685" s="815">
        <f t="shared" si="1996"/>
        <v>21</v>
      </c>
      <c r="D30685" s="815">
        <f t="shared" si="1997"/>
        <v>2</v>
      </c>
      <c r="E30685" s="815">
        <v>2043</v>
      </c>
    </row>
    <row r="30686" spans="1:5">
      <c r="A30686" s="816">
        <f t="shared" si="1998"/>
        <v>52577</v>
      </c>
      <c r="B30686" s="815">
        <f t="shared" si="1995"/>
        <v>346</v>
      </c>
      <c r="C30686" s="815">
        <f t="shared" si="1996"/>
        <v>20</v>
      </c>
      <c r="D30686" s="815">
        <v>365</v>
      </c>
      <c r="E30686" s="815">
        <v>2043</v>
      </c>
    </row>
    <row r="30687" spans="1:5">
      <c r="A30687" s="816">
        <f t="shared" si="1998"/>
        <v>52578</v>
      </c>
      <c r="B30687" s="815">
        <f t="shared" si="1995"/>
        <v>347</v>
      </c>
      <c r="C30687" s="815">
        <f t="shared" si="1996"/>
        <v>19</v>
      </c>
      <c r="D30687" s="815">
        <f t="shared" ref="D30687:D30750" si="1999">D30686-1</f>
        <v>364</v>
      </c>
      <c r="E30687" s="815">
        <v>2043</v>
      </c>
    </row>
    <row r="30688" spans="1:5">
      <c r="A30688" s="816">
        <f t="shared" si="1998"/>
        <v>52579</v>
      </c>
      <c r="B30688" s="815">
        <f t="shared" si="1995"/>
        <v>348</v>
      </c>
      <c r="C30688" s="815">
        <f t="shared" si="1996"/>
        <v>18</v>
      </c>
      <c r="D30688" s="815">
        <f t="shared" si="1999"/>
        <v>363</v>
      </c>
      <c r="E30688" s="815">
        <v>2043</v>
      </c>
    </row>
    <row r="30689" spans="1:5">
      <c r="A30689" s="816">
        <f t="shared" si="1998"/>
        <v>52580</v>
      </c>
      <c r="B30689" s="815">
        <f t="shared" si="1995"/>
        <v>349</v>
      </c>
      <c r="C30689" s="815">
        <f t="shared" si="1996"/>
        <v>17</v>
      </c>
      <c r="D30689" s="815">
        <f t="shared" si="1999"/>
        <v>362</v>
      </c>
      <c r="E30689" s="815">
        <v>2043</v>
      </c>
    </row>
    <row r="30690" spans="1:5">
      <c r="A30690" s="816">
        <f t="shared" si="1998"/>
        <v>52581</v>
      </c>
      <c r="B30690" s="815">
        <f t="shared" si="1995"/>
        <v>350</v>
      </c>
      <c r="C30690" s="815">
        <f t="shared" si="1996"/>
        <v>16</v>
      </c>
      <c r="D30690" s="815">
        <f t="shared" si="1999"/>
        <v>361</v>
      </c>
      <c r="E30690" s="815">
        <v>2043</v>
      </c>
    </row>
    <row r="30691" spans="1:5">
      <c r="A30691" s="816">
        <f t="shared" si="1998"/>
        <v>52582</v>
      </c>
      <c r="B30691" s="815">
        <f t="shared" si="1995"/>
        <v>351</v>
      </c>
      <c r="C30691" s="815">
        <f t="shared" si="1996"/>
        <v>15</v>
      </c>
      <c r="D30691" s="815">
        <f t="shared" si="1999"/>
        <v>360</v>
      </c>
      <c r="E30691" s="815">
        <v>2043</v>
      </c>
    </row>
    <row r="30692" spans="1:5">
      <c r="A30692" s="816">
        <f t="shared" si="1998"/>
        <v>52583</v>
      </c>
      <c r="B30692" s="815">
        <f t="shared" si="1995"/>
        <v>352</v>
      </c>
      <c r="C30692" s="815">
        <f t="shared" si="1996"/>
        <v>14</v>
      </c>
      <c r="D30692" s="815">
        <f t="shared" si="1999"/>
        <v>359</v>
      </c>
      <c r="E30692" s="815">
        <v>2043</v>
      </c>
    </row>
    <row r="30693" spans="1:5">
      <c r="A30693" s="816">
        <f t="shared" si="1998"/>
        <v>52584</v>
      </c>
      <c r="B30693" s="815">
        <f t="shared" si="1995"/>
        <v>353</v>
      </c>
      <c r="C30693" s="815">
        <f t="shared" si="1996"/>
        <v>13</v>
      </c>
      <c r="D30693" s="815">
        <f t="shared" si="1999"/>
        <v>358</v>
      </c>
      <c r="E30693" s="815">
        <v>2043</v>
      </c>
    </row>
    <row r="30694" spans="1:5">
      <c r="A30694" s="816">
        <f t="shared" si="1998"/>
        <v>52585</v>
      </c>
      <c r="B30694" s="815">
        <f t="shared" si="1995"/>
        <v>354</v>
      </c>
      <c r="C30694" s="815">
        <f t="shared" si="1996"/>
        <v>12</v>
      </c>
      <c r="D30694" s="815">
        <f t="shared" si="1999"/>
        <v>357</v>
      </c>
      <c r="E30694" s="815">
        <v>2043</v>
      </c>
    </row>
    <row r="30695" spans="1:5">
      <c r="A30695" s="816">
        <f t="shared" si="1998"/>
        <v>52586</v>
      </c>
      <c r="B30695" s="815">
        <f t="shared" si="1995"/>
        <v>355</v>
      </c>
      <c r="C30695" s="815">
        <f t="shared" si="1996"/>
        <v>11</v>
      </c>
      <c r="D30695" s="815">
        <f t="shared" si="1999"/>
        <v>356</v>
      </c>
      <c r="E30695" s="815">
        <v>2043</v>
      </c>
    </row>
    <row r="30696" spans="1:5">
      <c r="A30696" s="816">
        <f t="shared" si="1998"/>
        <v>52587</v>
      </c>
      <c r="B30696" s="815">
        <f t="shared" si="1995"/>
        <v>356</v>
      </c>
      <c r="C30696" s="815">
        <f t="shared" si="1996"/>
        <v>10</v>
      </c>
      <c r="D30696" s="815">
        <f t="shared" si="1999"/>
        <v>355</v>
      </c>
      <c r="E30696" s="815">
        <v>2043</v>
      </c>
    </row>
    <row r="30697" spans="1:5">
      <c r="A30697" s="816">
        <f t="shared" si="1998"/>
        <v>52588</v>
      </c>
      <c r="B30697" s="815">
        <f t="shared" si="1995"/>
        <v>357</v>
      </c>
      <c r="C30697" s="815">
        <f t="shared" si="1996"/>
        <v>9</v>
      </c>
      <c r="D30697" s="815">
        <f t="shared" si="1999"/>
        <v>354</v>
      </c>
      <c r="E30697" s="815">
        <v>2043</v>
      </c>
    </row>
    <row r="30698" spans="1:5">
      <c r="A30698" s="816">
        <f t="shared" si="1998"/>
        <v>52589</v>
      </c>
      <c r="B30698" s="815">
        <f t="shared" si="1995"/>
        <v>358</v>
      </c>
      <c r="C30698" s="815">
        <f t="shared" si="1996"/>
        <v>8</v>
      </c>
      <c r="D30698" s="815">
        <f t="shared" si="1999"/>
        <v>353</v>
      </c>
      <c r="E30698" s="815">
        <v>2043</v>
      </c>
    </row>
    <row r="30699" spans="1:5">
      <c r="A30699" s="816">
        <f t="shared" si="1998"/>
        <v>52590</v>
      </c>
      <c r="B30699" s="815">
        <f t="shared" si="1995"/>
        <v>359</v>
      </c>
      <c r="C30699" s="815">
        <f t="shared" si="1996"/>
        <v>7</v>
      </c>
      <c r="D30699" s="815">
        <f t="shared" si="1999"/>
        <v>352</v>
      </c>
      <c r="E30699" s="815">
        <v>2043</v>
      </c>
    </row>
    <row r="30700" spans="1:5">
      <c r="A30700" s="816">
        <f t="shared" si="1998"/>
        <v>52591</v>
      </c>
      <c r="B30700" s="815">
        <f t="shared" si="1995"/>
        <v>360</v>
      </c>
      <c r="C30700" s="815">
        <f t="shared" si="1996"/>
        <v>6</v>
      </c>
      <c r="D30700" s="815">
        <f t="shared" si="1999"/>
        <v>351</v>
      </c>
      <c r="E30700" s="815">
        <v>2043</v>
      </c>
    </row>
    <row r="30701" spans="1:5">
      <c r="A30701" s="816">
        <f t="shared" si="1998"/>
        <v>52592</v>
      </c>
      <c r="B30701" s="815">
        <f t="shared" si="1995"/>
        <v>361</v>
      </c>
      <c r="C30701" s="815">
        <f t="shared" si="1996"/>
        <v>5</v>
      </c>
      <c r="D30701" s="815">
        <f t="shared" si="1999"/>
        <v>350</v>
      </c>
      <c r="E30701" s="815">
        <v>2043</v>
      </c>
    </row>
    <row r="30702" spans="1:5">
      <c r="A30702" s="816">
        <f t="shared" si="1998"/>
        <v>52593</v>
      </c>
      <c r="B30702" s="815">
        <f t="shared" si="1995"/>
        <v>362</v>
      </c>
      <c r="C30702" s="815">
        <f t="shared" si="1996"/>
        <v>4</v>
      </c>
      <c r="D30702" s="815">
        <f t="shared" si="1999"/>
        <v>349</v>
      </c>
      <c r="E30702" s="815">
        <v>2043</v>
      </c>
    </row>
    <row r="30703" spans="1:5">
      <c r="A30703" s="816">
        <f t="shared" si="1998"/>
        <v>52594</v>
      </c>
      <c r="B30703" s="815">
        <f t="shared" si="1995"/>
        <v>363</v>
      </c>
      <c r="C30703" s="815">
        <f t="shared" si="1996"/>
        <v>3</v>
      </c>
      <c r="D30703" s="815">
        <f t="shared" si="1999"/>
        <v>348</v>
      </c>
      <c r="E30703" s="815">
        <v>2043</v>
      </c>
    </row>
    <row r="30704" spans="1:5">
      <c r="A30704" s="816">
        <f t="shared" si="1998"/>
        <v>52595</v>
      </c>
      <c r="B30704" s="815">
        <f t="shared" si="1995"/>
        <v>364</v>
      </c>
      <c r="C30704" s="815">
        <f t="shared" si="1996"/>
        <v>2</v>
      </c>
      <c r="D30704" s="815">
        <f t="shared" si="1999"/>
        <v>347</v>
      </c>
      <c r="E30704" s="815">
        <v>2043</v>
      </c>
    </row>
    <row r="30705" spans="1:5">
      <c r="A30705" s="816">
        <f t="shared" si="1998"/>
        <v>52596</v>
      </c>
      <c r="B30705" s="815">
        <f t="shared" si="1995"/>
        <v>365</v>
      </c>
      <c r="C30705" s="815">
        <f t="shared" si="1996"/>
        <v>1</v>
      </c>
      <c r="D30705" s="815">
        <f t="shared" si="1999"/>
        <v>346</v>
      </c>
      <c r="E30705" s="815">
        <v>2043</v>
      </c>
    </row>
    <row r="30706" spans="1:5">
      <c r="A30706" s="816">
        <f t="shared" si="1998"/>
        <v>52597</v>
      </c>
      <c r="B30706" s="815">
        <v>1</v>
      </c>
      <c r="C30706" s="815">
        <v>366</v>
      </c>
      <c r="D30706" s="815">
        <f t="shared" si="1999"/>
        <v>345</v>
      </c>
      <c r="E30706" s="815">
        <v>2044</v>
      </c>
    </row>
    <row r="30707" spans="1:5">
      <c r="A30707" s="816">
        <f t="shared" ref="A30707:B30770" si="2000">A30706+1</f>
        <v>52598</v>
      </c>
      <c r="B30707" s="815">
        <f t="shared" si="2000"/>
        <v>2</v>
      </c>
      <c r="C30707" s="815">
        <f t="shared" ref="C30707:C30750" si="2001">C30706-1</f>
        <v>365</v>
      </c>
      <c r="D30707" s="815">
        <f t="shared" si="1999"/>
        <v>344</v>
      </c>
      <c r="E30707" s="815">
        <v>2044</v>
      </c>
    </row>
    <row r="30708" spans="1:5">
      <c r="A30708" s="816">
        <f t="shared" si="2000"/>
        <v>52599</v>
      </c>
      <c r="B30708" s="815">
        <f t="shared" ref="B30708:B30750" si="2002">B30707+1</f>
        <v>3</v>
      </c>
      <c r="C30708" s="815">
        <f t="shared" si="2001"/>
        <v>364</v>
      </c>
      <c r="D30708" s="815">
        <f t="shared" si="1999"/>
        <v>343</v>
      </c>
      <c r="E30708" s="815">
        <v>2044</v>
      </c>
    </row>
    <row r="30709" spans="1:5">
      <c r="A30709" s="816">
        <f t="shared" si="2000"/>
        <v>52600</v>
      </c>
      <c r="B30709" s="815">
        <f t="shared" si="2002"/>
        <v>4</v>
      </c>
      <c r="C30709" s="815">
        <f t="shared" si="2001"/>
        <v>363</v>
      </c>
      <c r="D30709" s="815">
        <f t="shared" si="1999"/>
        <v>342</v>
      </c>
      <c r="E30709" s="815">
        <v>2044</v>
      </c>
    </row>
    <row r="30710" spans="1:5">
      <c r="A30710" s="816">
        <f t="shared" si="2000"/>
        <v>52601</v>
      </c>
      <c r="B30710" s="815">
        <f t="shared" si="2002"/>
        <v>5</v>
      </c>
      <c r="C30710" s="815">
        <f t="shared" si="2001"/>
        <v>362</v>
      </c>
      <c r="D30710" s="815">
        <f t="shared" si="1999"/>
        <v>341</v>
      </c>
      <c r="E30710" s="815">
        <v>2044</v>
      </c>
    </row>
    <row r="30711" spans="1:5">
      <c r="A30711" s="816">
        <f t="shared" si="2000"/>
        <v>52602</v>
      </c>
      <c r="B30711" s="815">
        <f t="shared" si="2002"/>
        <v>6</v>
      </c>
      <c r="C30711" s="815">
        <f t="shared" si="2001"/>
        <v>361</v>
      </c>
      <c r="D30711" s="815">
        <f t="shared" si="1999"/>
        <v>340</v>
      </c>
      <c r="E30711" s="815">
        <v>2044</v>
      </c>
    </row>
    <row r="30712" spans="1:5">
      <c r="A30712" s="816">
        <f t="shared" si="2000"/>
        <v>52603</v>
      </c>
      <c r="B30712" s="815">
        <f t="shared" si="2002"/>
        <v>7</v>
      </c>
      <c r="C30712" s="815">
        <f t="shared" si="2001"/>
        <v>360</v>
      </c>
      <c r="D30712" s="815">
        <f t="shared" si="1999"/>
        <v>339</v>
      </c>
      <c r="E30712" s="815">
        <v>2044</v>
      </c>
    </row>
    <row r="30713" spans="1:5">
      <c r="A30713" s="816">
        <f t="shared" si="2000"/>
        <v>52604</v>
      </c>
      <c r="B30713" s="815">
        <f t="shared" si="2002"/>
        <v>8</v>
      </c>
      <c r="C30713" s="815">
        <f t="shared" si="2001"/>
        <v>359</v>
      </c>
      <c r="D30713" s="815">
        <f t="shared" si="1999"/>
        <v>338</v>
      </c>
      <c r="E30713" s="815">
        <v>2044</v>
      </c>
    </row>
    <row r="30714" spans="1:5">
      <c r="A30714" s="816">
        <f t="shared" si="2000"/>
        <v>52605</v>
      </c>
      <c r="B30714" s="815">
        <f t="shared" si="2002"/>
        <v>9</v>
      </c>
      <c r="C30714" s="815">
        <f t="shared" si="2001"/>
        <v>358</v>
      </c>
      <c r="D30714" s="815">
        <f t="shared" si="1999"/>
        <v>337</v>
      </c>
      <c r="E30714" s="815">
        <v>2044</v>
      </c>
    </row>
    <row r="30715" spans="1:5">
      <c r="A30715" s="816">
        <f t="shared" si="2000"/>
        <v>52606</v>
      </c>
      <c r="B30715" s="815">
        <f t="shared" si="2002"/>
        <v>10</v>
      </c>
      <c r="C30715" s="815">
        <f t="shared" si="2001"/>
        <v>357</v>
      </c>
      <c r="D30715" s="815">
        <f t="shared" si="1999"/>
        <v>336</v>
      </c>
      <c r="E30715" s="815">
        <v>2044</v>
      </c>
    </row>
    <row r="30716" spans="1:5">
      <c r="A30716" s="816">
        <f t="shared" si="2000"/>
        <v>52607</v>
      </c>
      <c r="B30716" s="815">
        <f t="shared" si="2002"/>
        <v>11</v>
      </c>
      <c r="C30716" s="815">
        <f t="shared" si="2001"/>
        <v>356</v>
      </c>
      <c r="D30716" s="815">
        <f t="shared" si="1999"/>
        <v>335</v>
      </c>
      <c r="E30716" s="815">
        <v>2044</v>
      </c>
    </row>
    <row r="30717" spans="1:5">
      <c r="A30717" s="816">
        <f t="shared" si="2000"/>
        <v>52608</v>
      </c>
      <c r="B30717" s="815">
        <f t="shared" si="2002"/>
        <v>12</v>
      </c>
      <c r="C30717" s="815">
        <f t="shared" si="2001"/>
        <v>355</v>
      </c>
      <c r="D30717" s="815">
        <f t="shared" si="1999"/>
        <v>334</v>
      </c>
      <c r="E30717" s="815">
        <v>2044</v>
      </c>
    </row>
    <row r="30718" spans="1:5">
      <c r="A30718" s="816">
        <f t="shared" si="2000"/>
        <v>52609</v>
      </c>
      <c r="B30718" s="815">
        <f t="shared" si="2002"/>
        <v>13</v>
      </c>
      <c r="C30718" s="815">
        <f t="shared" si="2001"/>
        <v>354</v>
      </c>
      <c r="D30718" s="815">
        <f t="shared" si="1999"/>
        <v>333</v>
      </c>
      <c r="E30718" s="815">
        <v>2044</v>
      </c>
    </row>
    <row r="30719" spans="1:5">
      <c r="A30719" s="816">
        <f t="shared" si="2000"/>
        <v>52610</v>
      </c>
      <c r="B30719" s="815">
        <f t="shared" si="2002"/>
        <v>14</v>
      </c>
      <c r="C30719" s="815">
        <f t="shared" si="2001"/>
        <v>353</v>
      </c>
      <c r="D30719" s="815">
        <f t="shared" si="1999"/>
        <v>332</v>
      </c>
      <c r="E30719" s="815">
        <v>2044</v>
      </c>
    </row>
    <row r="30720" spans="1:5">
      <c r="A30720" s="816">
        <f t="shared" si="2000"/>
        <v>52611</v>
      </c>
      <c r="B30720" s="815">
        <f t="shared" si="2002"/>
        <v>15</v>
      </c>
      <c r="C30720" s="815">
        <f t="shared" si="2001"/>
        <v>352</v>
      </c>
      <c r="D30720" s="815">
        <f t="shared" si="1999"/>
        <v>331</v>
      </c>
      <c r="E30720" s="815">
        <v>2044</v>
      </c>
    </row>
    <row r="30721" spans="1:5">
      <c r="A30721" s="816">
        <f t="shared" si="2000"/>
        <v>52612</v>
      </c>
      <c r="B30721" s="815">
        <f t="shared" si="2002"/>
        <v>16</v>
      </c>
      <c r="C30721" s="815">
        <f t="shared" si="2001"/>
        <v>351</v>
      </c>
      <c r="D30721" s="815">
        <f t="shared" si="1999"/>
        <v>330</v>
      </c>
      <c r="E30721" s="815">
        <v>2044</v>
      </c>
    </row>
    <row r="30722" spans="1:5">
      <c r="A30722" s="816">
        <f t="shared" si="2000"/>
        <v>52613</v>
      </c>
      <c r="B30722" s="815">
        <f t="shared" si="2002"/>
        <v>17</v>
      </c>
      <c r="C30722" s="815">
        <f t="shared" si="2001"/>
        <v>350</v>
      </c>
      <c r="D30722" s="815">
        <f t="shared" si="1999"/>
        <v>329</v>
      </c>
      <c r="E30722" s="815">
        <v>2044</v>
      </c>
    </row>
    <row r="30723" spans="1:5">
      <c r="A30723" s="816">
        <f t="shared" si="2000"/>
        <v>52614</v>
      </c>
      <c r="B30723" s="815">
        <f t="shared" si="2002"/>
        <v>18</v>
      </c>
      <c r="C30723" s="815">
        <f t="shared" si="2001"/>
        <v>349</v>
      </c>
      <c r="D30723" s="815">
        <f t="shared" si="1999"/>
        <v>328</v>
      </c>
      <c r="E30723" s="815">
        <v>2044</v>
      </c>
    </row>
    <row r="30724" spans="1:5">
      <c r="A30724" s="816">
        <f t="shared" si="2000"/>
        <v>52615</v>
      </c>
      <c r="B30724" s="815">
        <f t="shared" si="2002"/>
        <v>19</v>
      </c>
      <c r="C30724" s="815">
        <f t="shared" si="2001"/>
        <v>348</v>
      </c>
      <c r="D30724" s="815">
        <f t="shared" si="1999"/>
        <v>327</v>
      </c>
      <c r="E30724" s="815">
        <v>2044</v>
      </c>
    </row>
    <row r="30725" spans="1:5">
      <c r="A30725" s="816">
        <f t="shared" si="2000"/>
        <v>52616</v>
      </c>
      <c r="B30725" s="815">
        <f t="shared" si="2002"/>
        <v>20</v>
      </c>
      <c r="C30725" s="815">
        <f t="shared" si="2001"/>
        <v>347</v>
      </c>
      <c r="D30725" s="815">
        <f t="shared" si="1999"/>
        <v>326</v>
      </c>
      <c r="E30725" s="815">
        <v>2044</v>
      </c>
    </row>
    <row r="30726" spans="1:5">
      <c r="A30726" s="816">
        <f t="shared" si="2000"/>
        <v>52617</v>
      </c>
      <c r="B30726" s="815">
        <f t="shared" si="2002"/>
        <v>21</v>
      </c>
      <c r="C30726" s="815">
        <f t="shared" si="2001"/>
        <v>346</v>
      </c>
      <c r="D30726" s="815">
        <f t="shared" si="1999"/>
        <v>325</v>
      </c>
      <c r="E30726" s="815">
        <v>2044</v>
      </c>
    </row>
    <row r="30727" spans="1:5">
      <c r="A30727" s="816">
        <f t="shared" si="2000"/>
        <v>52618</v>
      </c>
      <c r="B30727" s="815">
        <f t="shared" si="2002"/>
        <v>22</v>
      </c>
      <c r="C30727" s="815">
        <f t="shared" si="2001"/>
        <v>345</v>
      </c>
      <c r="D30727" s="815">
        <f t="shared" si="1999"/>
        <v>324</v>
      </c>
      <c r="E30727" s="815">
        <v>2044</v>
      </c>
    </row>
    <row r="30728" spans="1:5">
      <c r="A30728" s="816">
        <f t="shared" si="2000"/>
        <v>52619</v>
      </c>
      <c r="B30728" s="815">
        <f t="shared" si="2002"/>
        <v>23</v>
      </c>
      <c r="C30728" s="815">
        <f t="shared" si="2001"/>
        <v>344</v>
      </c>
      <c r="D30728" s="815">
        <f t="shared" si="1999"/>
        <v>323</v>
      </c>
      <c r="E30728" s="815">
        <v>2044</v>
      </c>
    </row>
    <row r="30729" spans="1:5">
      <c r="A30729" s="816">
        <f t="shared" si="2000"/>
        <v>52620</v>
      </c>
      <c r="B30729" s="815">
        <f t="shared" si="2002"/>
        <v>24</v>
      </c>
      <c r="C30729" s="815">
        <f t="shared" si="2001"/>
        <v>343</v>
      </c>
      <c r="D30729" s="815">
        <f t="shared" si="1999"/>
        <v>322</v>
      </c>
      <c r="E30729" s="815">
        <v>2044</v>
      </c>
    </row>
    <row r="30730" spans="1:5">
      <c r="A30730" s="816">
        <f t="shared" si="2000"/>
        <v>52621</v>
      </c>
      <c r="B30730" s="815">
        <f t="shared" si="2002"/>
        <v>25</v>
      </c>
      <c r="C30730" s="815">
        <f t="shared" si="2001"/>
        <v>342</v>
      </c>
      <c r="D30730" s="815">
        <f t="shared" si="1999"/>
        <v>321</v>
      </c>
      <c r="E30730" s="815">
        <v>2044</v>
      </c>
    </row>
    <row r="30731" spans="1:5">
      <c r="A30731" s="816">
        <f t="shared" si="2000"/>
        <v>52622</v>
      </c>
      <c r="B30731" s="815">
        <f t="shared" si="2002"/>
        <v>26</v>
      </c>
      <c r="C30731" s="815">
        <f t="shared" si="2001"/>
        <v>341</v>
      </c>
      <c r="D30731" s="815">
        <f t="shared" si="1999"/>
        <v>320</v>
      </c>
      <c r="E30731" s="815">
        <v>2044</v>
      </c>
    </row>
    <row r="30732" spans="1:5">
      <c r="A30732" s="816">
        <f t="shared" si="2000"/>
        <v>52623</v>
      </c>
      <c r="B30732" s="815">
        <f t="shared" si="2002"/>
        <v>27</v>
      </c>
      <c r="C30732" s="815">
        <f t="shared" si="2001"/>
        <v>340</v>
      </c>
      <c r="D30732" s="815">
        <f t="shared" si="1999"/>
        <v>319</v>
      </c>
      <c r="E30732" s="815">
        <v>2044</v>
      </c>
    </row>
    <row r="30733" spans="1:5">
      <c r="A30733" s="816">
        <f t="shared" si="2000"/>
        <v>52624</v>
      </c>
      <c r="B30733" s="815">
        <f t="shared" si="2002"/>
        <v>28</v>
      </c>
      <c r="C30733" s="815">
        <f t="shared" si="2001"/>
        <v>339</v>
      </c>
      <c r="D30733" s="815">
        <f t="shared" si="1999"/>
        <v>318</v>
      </c>
      <c r="E30733" s="815">
        <v>2044</v>
      </c>
    </row>
    <row r="30734" spans="1:5">
      <c r="A30734" s="816">
        <f t="shared" si="2000"/>
        <v>52625</v>
      </c>
      <c r="B30734" s="815">
        <f t="shared" si="2002"/>
        <v>29</v>
      </c>
      <c r="C30734" s="815">
        <f t="shared" si="2001"/>
        <v>338</v>
      </c>
      <c r="D30734" s="815">
        <f t="shared" si="1999"/>
        <v>317</v>
      </c>
      <c r="E30734" s="815">
        <v>2044</v>
      </c>
    </row>
    <row r="30735" spans="1:5">
      <c r="A30735" s="816">
        <f t="shared" si="2000"/>
        <v>52626</v>
      </c>
      <c r="B30735" s="815">
        <f t="shared" si="2002"/>
        <v>30</v>
      </c>
      <c r="C30735" s="815">
        <f t="shared" si="2001"/>
        <v>337</v>
      </c>
      <c r="D30735" s="815">
        <f t="shared" si="1999"/>
        <v>316</v>
      </c>
      <c r="E30735" s="815">
        <v>2044</v>
      </c>
    </row>
    <row r="30736" spans="1:5">
      <c r="A30736" s="816">
        <f t="shared" si="2000"/>
        <v>52627</v>
      </c>
      <c r="B30736" s="815">
        <f t="shared" si="2002"/>
        <v>31</v>
      </c>
      <c r="C30736" s="815">
        <f t="shared" si="2001"/>
        <v>336</v>
      </c>
      <c r="D30736" s="815">
        <f t="shared" si="1999"/>
        <v>315</v>
      </c>
      <c r="E30736" s="815">
        <v>2044</v>
      </c>
    </row>
    <row r="30737" spans="1:5">
      <c r="A30737" s="816">
        <f t="shared" si="2000"/>
        <v>52628</v>
      </c>
      <c r="B30737" s="815">
        <f t="shared" si="2002"/>
        <v>32</v>
      </c>
      <c r="C30737" s="815">
        <f t="shared" si="2001"/>
        <v>335</v>
      </c>
      <c r="D30737" s="815">
        <f t="shared" si="1999"/>
        <v>314</v>
      </c>
      <c r="E30737" s="815">
        <v>2044</v>
      </c>
    </row>
    <row r="30738" spans="1:5">
      <c r="A30738" s="816">
        <f t="shared" si="2000"/>
        <v>52629</v>
      </c>
      <c r="B30738" s="815">
        <f t="shared" si="2002"/>
        <v>33</v>
      </c>
      <c r="C30738" s="815">
        <f t="shared" si="2001"/>
        <v>334</v>
      </c>
      <c r="D30738" s="815">
        <f t="shared" si="1999"/>
        <v>313</v>
      </c>
      <c r="E30738" s="815">
        <v>2044</v>
      </c>
    </row>
    <row r="30739" spans="1:5">
      <c r="A30739" s="816">
        <f t="shared" si="2000"/>
        <v>52630</v>
      </c>
      <c r="B30739" s="815">
        <f t="shared" si="2002"/>
        <v>34</v>
      </c>
      <c r="C30739" s="815">
        <f t="shared" si="2001"/>
        <v>333</v>
      </c>
      <c r="D30739" s="815">
        <f t="shared" si="1999"/>
        <v>312</v>
      </c>
      <c r="E30739" s="815">
        <v>2044</v>
      </c>
    </row>
    <row r="30740" spans="1:5">
      <c r="A30740" s="816">
        <f t="shared" si="2000"/>
        <v>52631</v>
      </c>
      <c r="B30740" s="815">
        <f t="shared" si="2002"/>
        <v>35</v>
      </c>
      <c r="C30740" s="815">
        <f t="shared" si="2001"/>
        <v>332</v>
      </c>
      <c r="D30740" s="815">
        <f t="shared" si="1999"/>
        <v>311</v>
      </c>
      <c r="E30740" s="815">
        <v>2044</v>
      </c>
    </row>
    <row r="30741" spans="1:5">
      <c r="A30741" s="816">
        <f t="shared" si="2000"/>
        <v>52632</v>
      </c>
      <c r="B30741" s="815">
        <f t="shared" si="2002"/>
        <v>36</v>
      </c>
      <c r="C30741" s="815">
        <f t="shared" si="2001"/>
        <v>331</v>
      </c>
      <c r="D30741" s="815">
        <f t="shared" si="1999"/>
        <v>310</v>
      </c>
      <c r="E30741" s="815">
        <v>2044</v>
      </c>
    </row>
    <row r="30742" spans="1:5">
      <c r="A30742" s="816">
        <f t="shared" si="2000"/>
        <v>52633</v>
      </c>
      <c r="B30742" s="815">
        <f t="shared" si="2002"/>
        <v>37</v>
      </c>
      <c r="C30742" s="815">
        <f t="shared" si="2001"/>
        <v>330</v>
      </c>
      <c r="D30742" s="815">
        <f t="shared" si="1999"/>
        <v>309</v>
      </c>
      <c r="E30742" s="815">
        <v>2044</v>
      </c>
    </row>
    <row r="30743" spans="1:5">
      <c r="A30743" s="816">
        <f t="shared" si="2000"/>
        <v>52634</v>
      </c>
      <c r="B30743" s="815">
        <f t="shared" si="2002"/>
        <v>38</v>
      </c>
      <c r="C30743" s="815">
        <f t="shared" si="2001"/>
        <v>329</v>
      </c>
      <c r="D30743" s="815">
        <f t="shared" si="1999"/>
        <v>308</v>
      </c>
      <c r="E30743" s="815">
        <v>2044</v>
      </c>
    </row>
    <row r="30744" spans="1:5">
      <c r="A30744" s="816">
        <f t="shared" si="2000"/>
        <v>52635</v>
      </c>
      <c r="B30744" s="815">
        <f t="shared" si="2002"/>
        <v>39</v>
      </c>
      <c r="C30744" s="815">
        <f t="shared" si="2001"/>
        <v>328</v>
      </c>
      <c r="D30744" s="815">
        <f t="shared" si="1999"/>
        <v>307</v>
      </c>
      <c r="E30744" s="815">
        <v>2044</v>
      </c>
    </row>
    <row r="30745" spans="1:5">
      <c r="A30745" s="816">
        <f t="shared" si="2000"/>
        <v>52636</v>
      </c>
      <c r="B30745" s="815">
        <f t="shared" si="2002"/>
        <v>40</v>
      </c>
      <c r="C30745" s="815">
        <f t="shared" si="2001"/>
        <v>327</v>
      </c>
      <c r="D30745" s="815">
        <f t="shared" si="1999"/>
        <v>306</v>
      </c>
      <c r="E30745" s="815">
        <v>2044</v>
      </c>
    </row>
    <row r="30746" spans="1:5">
      <c r="A30746" s="816">
        <f t="shared" si="2000"/>
        <v>52637</v>
      </c>
      <c r="B30746" s="815">
        <f t="shared" si="2002"/>
        <v>41</v>
      </c>
      <c r="C30746" s="815">
        <f t="shared" si="2001"/>
        <v>326</v>
      </c>
      <c r="D30746" s="815">
        <f t="shared" si="1999"/>
        <v>305</v>
      </c>
      <c r="E30746" s="815">
        <v>2044</v>
      </c>
    </row>
    <row r="30747" spans="1:5">
      <c r="A30747" s="816">
        <f t="shared" si="2000"/>
        <v>52638</v>
      </c>
      <c r="B30747" s="815">
        <f t="shared" si="2002"/>
        <v>42</v>
      </c>
      <c r="C30747" s="815">
        <f t="shared" si="2001"/>
        <v>325</v>
      </c>
      <c r="D30747" s="815">
        <f t="shared" si="1999"/>
        <v>304</v>
      </c>
      <c r="E30747" s="815">
        <v>2044</v>
      </c>
    </row>
    <row r="30748" spans="1:5">
      <c r="A30748" s="816">
        <f t="shared" si="2000"/>
        <v>52639</v>
      </c>
      <c r="B30748" s="815">
        <f t="shared" si="2002"/>
        <v>43</v>
      </c>
      <c r="C30748" s="815">
        <f t="shared" si="2001"/>
        <v>324</v>
      </c>
      <c r="D30748" s="815">
        <f t="shared" si="1999"/>
        <v>303</v>
      </c>
      <c r="E30748" s="815">
        <v>2044</v>
      </c>
    </row>
    <row r="30749" spans="1:5">
      <c r="A30749" s="816">
        <f t="shared" si="2000"/>
        <v>52640</v>
      </c>
      <c r="B30749" s="815">
        <f t="shared" si="2002"/>
        <v>44</v>
      </c>
      <c r="C30749" s="815">
        <f t="shared" si="2001"/>
        <v>323</v>
      </c>
      <c r="D30749" s="815">
        <f t="shared" si="1999"/>
        <v>302</v>
      </c>
      <c r="E30749" s="815">
        <v>2044</v>
      </c>
    </row>
    <row r="30750" spans="1:5">
      <c r="A30750" s="816">
        <f t="shared" si="2000"/>
        <v>52641</v>
      </c>
      <c r="B30750" s="815">
        <f t="shared" si="2002"/>
        <v>45</v>
      </c>
      <c r="C30750" s="815">
        <f t="shared" si="2001"/>
        <v>322</v>
      </c>
      <c r="D30750" s="815">
        <f t="shared" si="1999"/>
        <v>301</v>
      </c>
      <c r="E30750" s="815">
        <v>2044</v>
      </c>
    </row>
    <row r="30751" spans="1:5">
      <c r="A30751" s="816">
        <f t="shared" si="2000"/>
        <v>52642</v>
      </c>
      <c r="B30751" s="815">
        <f t="shared" ref="B30751:B30814" si="2003">B30750+1</f>
        <v>46</v>
      </c>
      <c r="C30751" s="815">
        <f t="shared" ref="C30751:C30814" si="2004">C30750-1</f>
        <v>321</v>
      </c>
      <c r="D30751" s="815">
        <f t="shared" ref="D30751:D30814" si="2005">D30750-1</f>
        <v>300</v>
      </c>
      <c r="E30751" s="815">
        <v>2044</v>
      </c>
    </row>
    <row r="30752" spans="1:5">
      <c r="A30752" s="816">
        <f t="shared" si="2000"/>
        <v>52643</v>
      </c>
      <c r="B30752" s="815">
        <f t="shared" si="2003"/>
        <v>47</v>
      </c>
      <c r="C30752" s="815">
        <f t="shared" si="2004"/>
        <v>320</v>
      </c>
      <c r="D30752" s="815">
        <f t="shared" si="2005"/>
        <v>299</v>
      </c>
      <c r="E30752" s="815">
        <v>2044</v>
      </c>
    </row>
    <row r="30753" spans="1:5">
      <c r="A30753" s="816">
        <f t="shared" si="2000"/>
        <v>52644</v>
      </c>
      <c r="B30753" s="815">
        <f t="shared" si="2003"/>
        <v>48</v>
      </c>
      <c r="C30753" s="815">
        <f t="shared" si="2004"/>
        <v>319</v>
      </c>
      <c r="D30753" s="815">
        <f t="shared" si="2005"/>
        <v>298</v>
      </c>
      <c r="E30753" s="815">
        <v>2044</v>
      </c>
    </row>
    <row r="30754" spans="1:5">
      <c r="A30754" s="816">
        <f t="shared" si="2000"/>
        <v>52645</v>
      </c>
      <c r="B30754" s="815">
        <f t="shared" si="2003"/>
        <v>49</v>
      </c>
      <c r="C30754" s="815">
        <f t="shared" si="2004"/>
        <v>318</v>
      </c>
      <c r="D30754" s="815">
        <f t="shared" si="2005"/>
        <v>297</v>
      </c>
      <c r="E30754" s="815">
        <v>2044</v>
      </c>
    </row>
    <row r="30755" spans="1:5">
      <c r="A30755" s="816">
        <f t="shared" si="2000"/>
        <v>52646</v>
      </c>
      <c r="B30755" s="815">
        <f t="shared" si="2003"/>
        <v>50</v>
      </c>
      <c r="C30755" s="815">
        <f t="shared" si="2004"/>
        <v>317</v>
      </c>
      <c r="D30755" s="815">
        <f t="shared" si="2005"/>
        <v>296</v>
      </c>
      <c r="E30755" s="815">
        <v>2044</v>
      </c>
    </row>
    <row r="30756" spans="1:5">
      <c r="A30756" s="816">
        <f t="shared" si="2000"/>
        <v>52647</v>
      </c>
      <c r="B30756" s="815">
        <f t="shared" si="2003"/>
        <v>51</v>
      </c>
      <c r="C30756" s="815">
        <f t="shared" si="2004"/>
        <v>316</v>
      </c>
      <c r="D30756" s="815">
        <f t="shared" si="2005"/>
        <v>295</v>
      </c>
      <c r="E30756" s="815">
        <v>2044</v>
      </c>
    </row>
    <row r="30757" spans="1:5">
      <c r="A30757" s="816">
        <f t="shared" si="2000"/>
        <v>52648</v>
      </c>
      <c r="B30757" s="815">
        <f t="shared" si="2003"/>
        <v>52</v>
      </c>
      <c r="C30757" s="815">
        <f t="shared" si="2004"/>
        <v>315</v>
      </c>
      <c r="D30757" s="815">
        <f t="shared" si="2005"/>
        <v>294</v>
      </c>
      <c r="E30757" s="815">
        <v>2044</v>
      </c>
    </row>
    <row r="30758" spans="1:5">
      <c r="A30758" s="816">
        <f t="shared" si="2000"/>
        <v>52649</v>
      </c>
      <c r="B30758" s="815">
        <f t="shared" si="2003"/>
        <v>53</v>
      </c>
      <c r="C30758" s="815">
        <f t="shared" si="2004"/>
        <v>314</v>
      </c>
      <c r="D30758" s="815">
        <f t="shared" si="2005"/>
        <v>293</v>
      </c>
      <c r="E30758" s="815">
        <v>2044</v>
      </c>
    </row>
    <row r="30759" spans="1:5">
      <c r="A30759" s="816">
        <f t="shared" si="2000"/>
        <v>52650</v>
      </c>
      <c r="B30759" s="815">
        <f t="shared" si="2003"/>
        <v>54</v>
      </c>
      <c r="C30759" s="815">
        <f t="shared" si="2004"/>
        <v>313</v>
      </c>
      <c r="D30759" s="815">
        <f t="shared" si="2005"/>
        <v>292</v>
      </c>
      <c r="E30759" s="815">
        <v>2044</v>
      </c>
    </row>
    <row r="30760" spans="1:5">
      <c r="A30760" s="816">
        <f t="shared" si="2000"/>
        <v>52651</v>
      </c>
      <c r="B30760" s="815">
        <f t="shared" si="2003"/>
        <v>55</v>
      </c>
      <c r="C30760" s="815">
        <f t="shared" si="2004"/>
        <v>312</v>
      </c>
      <c r="D30760" s="815">
        <f t="shared" si="2005"/>
        <v>291</v>
      </c>
      <c r="E30760" s="815">
        <v>2044</v>
      </c>
    </row>
    <row r="30761" spans="1:5">
      <c r="A30761" s="816">
        <f t="shared" si="2000"/>
        <v>52652</v>
      </c>
      <c r="B30761" s="815">
        <f t="shared" si="2003"/>
        <v>56</v>
      </c>
      <c r="C30761" s="815">
        <f t="shared" si="2004"/>
        <v>311</v>
      </c>
      <c r="D30761" s="815">
        <f t="shared" si="2005"/>
        <v>290</v>
      </c>
      <c r="E30761" s="815">
        <v>2044</v>
      </c>
    </row>
    <row r="30762" spans="1:5">
      <c r="A30762" s="816">
        <f t="shared" si="2000"/>
        <v>52653</v>
      </c>
      <c r="B30762" s="815">
        <f t="shared" si="2003"/>
        <v>57</v>
      </c>
      <c r="C30762" s="815">
        <f t="shared" si="2004"/>
        <v>310</v>
      </c>
      <c r="D30762" s="815">
        <f t="shared" si="2005"/>
        <v>289</v>
      </c>
      <c r="E30762" s="815">
        <v>2044</v>
      </c>
    </row>
    <row r="30763" spans="1:5">
      <c r="A30763" s="816">
        <f t="shared" si="2000"/>
        <v>52654</v>
      </c>
      <c r="B30763" s="815">
        <f t="shared" si="2003"/>
        <v>58</v>
      </c>
      <c r="C30763" s="815">
        <f t="shared" si="2004"/>
        <v>309</v>
      </c>
      <c r="D30763" s="815">
        <f t="shared" si="2005"/>
        <v>288</v>
      </c>
      <c r="E30763" s="815">
        <v>2044</v>
      </c>
    </row>
    <row r="30764" spans="1:5">
      <c r="A30764" s="816">
        <f t="shared" si="2000"/>
        <v>52655</v>
      </c>
      <c r="B30764" s="815">
        <f t="shared" si="2003"/>
        <v>59</v>
      </c>
      <c r="C30764" s="815">
        <f t="shared" si="2004"/>
        <v>308</v>
      </c>
      <c r="D30764" s="815">
        <f t="shared" si="2005"/>
        <v>287</v>
      </c>
      <c r="E30764" s="815">
        <v>2044</v>
      </c>
    </row>
    <row r="30765" spans="1:5">
      <c r="A30765" s="816">
        <f t="shared" si="2000"/>
        <v>52656</v>
      </c>
      <c r="B30765" s="815">
        <f t="shared" si="2003"/>
        <v>60</v>
      </c>
      <c r="C30765" s="815">
        <f t="shared" si="2004"/>
        <v>307</v>
      </c>
      <c r="D30765" s="815">
        <f t="shared" si="2005"/>
        <v>286</v>
      </c>
      <c r="E30765" s="815">
        <v>2044</v>
      </c>
    </row>
    <row r="30766" spans="1:5">
      <c r="A30766" s="816">
        <f t="shared" si="2000"/>
        <v>52657</v>
      </c>
      <c r="B30766" s="815">
        <f t="shared" si="2003"/>
        <v>61</v>
      </c>
      <c r="C30766" s="815">
        <f t="shared" si="2004"/>
        <v>306</v>
      </c>
      <c r="D30766" s="815">
        <f t="shared" si="2005"/>
        <v>285</v>
      </c>
      <c r="E30766" s="815">
        <v>2044</v>
      </c>
    </row>
    <row r="30767" spans="1:5">
      <c r="A30767" s="816">
        <f t="shared" si="2000"/>
        <v>52658</v>
      </c>
      <c r="B30767" s="815">
        <f t="shared" si="2003"/>
        <v>62</v>
      </c>
      <c r="C30767" s="815">
        <f t="shared" si="2004"/>
        <v>305</v>
      </c>
      <c r="D30767" s="815">
        <f t="shared" si="2005"/>
        <v>284</v>
      </c>
      <c r="E30767" s="815">
        <v>2044</v>
      </c>
    </row>
    <row r="30768" spans="1:5">
      <c r="A30768" s="816">
        <f t="shared" si="2000"/>
        <v>52659</v>
      </c>
      <c r="B30768" s="815">
        <f t="shared" si="2003"/>
        <v>63</v>
      </c>
      <c r="C30768" s="815">
        <f t="shared" si="2004"/>
        <v>304</v>
      </c>
      <c r="D30768" s="815">
        <f t="shared" si="2005"/>
        <v>283</v>
      </c>
      <c r="E30768" s="815">
        <v>2044</v>
      </c>
    </row>
    <row r="30769" spans="1:5">
      <c r="A30769" s="816">
        <f t="shared" si="2000"/>
        <v>52660</v>
      </c>
      <c r="B30769" s="815">
        <f t="shared" si="2003"/>
        <v>64</v>
      </c>
      <c r="C30769" s="815">
        <f t="shared" si="2004"/>
        <v>303</v>
      </c>
      <c r="D30769" s="815">
        <f t="shared" si="2005"/>
        <v>282</v>
      </c>
      <c r="E30769" s="815">
        <v>2044</v>
      </c>
    </row>
    <row r="30770" spans="1:5">
      <c r="A30770" s="816">
        <f t="shared" si="2000"/>
        <v>52661</v>
      </c>
      <c r="B30770" s="815">
        <f t="shared" si="2003"/>
        <v>65</v>
      </c>
      <c r="C30770" s="815">
        <f t="shared" si="2004"/>
        <v>302</v>
      </c>
      <c r="D30770" s="815">
        <f t="shared" si="2005"/>
        <v>281</v>
      </c>
      <c r="E30770" s="815">
        <v>2044</v>
      </c>
    </row>
    <row r="30771" spans="1:5">
      <c r="A30771" s="816">
        <f t="shared" ref="A30771:A30834" si="2006">A30770+1</f>
        <v>52662</v>
      </c>
      <c r="B30771" s="815">
        <f t="shared" si="2003"/>
        <v>66</v>
      </c>
      <c r="C30771" s="815">
        <f t="shared" si="2004"/>
        <v>301</v>
      </c>
      <c r="D30771" s="815">
        <f t="shared" si="2005"/>
        <v>280</v>
      </c>
      <c r="E30771" s="815">
        <v>2044</v>
      </c>
    </row>
    <row r="30772" spans="1:5">
      <c r="A30772" s="816">
        <f t="shared" si="2006"/>
        <v>52663</v>
      </c>
      <c r="B30772" s="815">
        <f t="shared" si="2003"/>
        <v>67</v>
      </c>
      <c r="C30772" s="815">
        <f t="shared" si="2004"/>
        <v>300</v>
      </c>
      <c r="D30772" s="815">
        <f t="shared" si="2005"/>
        <v>279</v>
      </c>
      <c r="E30772" s="815">
        <v>2044</v>
      </c>
    </row>
    <row r="30773" spans="1:5">
      <c r="A30773" s="816">
        <f t="shared" si="2006"/>
        <v>52664</v>
      </c>
      <c r="B30773" s="815">
        <f t="shared" si="2003"/>
        <v>68</v>
      </c>
      <c r="C30773" s="815">
        <f t="shared" si="2004"/>
        <v>299</v>
      </c>
      <c r="D30773" s="815">
        <f t="shared" si="2005"/>
        <v>278</v>
      </c>
      <c r="E30773" s="815">
        <v>2044</v>
      </c>
    </row>
    <row r="30774" spans="1:5">
      <c r="A30774" s="816">
        <f t="shared" si="2006"/>
        <v>52665</v>
      </c>
      <c r="B30774" s="815">
        <f t="shared" si="2003"/>
        <v>69</v>
      </c>
      <c r="C30774" s="815">
        <f t="shared" si="2004"/>
        <v>298</v>
      </c>
      <c r="D30774" s="815">
        <f t="shared" si="2005"/>
        <v>277</v>
      </c>
      <c r="E30774" s="815">
        <v>2044</v>
      </c>
    </row>
    <row r="30775" spans="1:5">
      <c r="A30775" s="816">
        <f t="shared" si="2006"/>
        <v>52666</v>
      </c>
      <c r="B30775" s="815">
        <f t="shared" si="2003"/>
        <v>70</v>
      </c>
      <c r="C30775" s="815">
        <f t="shared" si="2004"/>
        <v>297</v>
      </c>
      <c r="D30775" s="815">
        <f t="shared" si="2005"/>
        <v>276</v>
      </c>
      <c r="E30775" s="815">
        <v>2044</v>
      </c>
    </row>
    <row r="30776" spans="1:5">
      <c r="A30776" s="816">
        <f t="shared" si="2006"/>
        <v>52667</v>
      </c>
      <c r="B30776" s="815">
        <f t="shared" si="2003"/>
        <v>71</v>
      </c>
      <c r="C30776" s="815">
        <f t="shared" si="2004"/>
        <v>296</v>
      </c>
      <c r="D30776" s="815">
        <f t="shared" si="2005"/>
        <v>275</v>
      </c>
      <c r="E30776" s="815">
        <v>2044</v>
      </c>
    </row>
    <row r="30777" spans="1:5">
      <c r="A30777" s="816">
        <f t="shared" si="2006"/>
        <v>52668</v>
      </c>
      <c r="B30777" s="815">
        <f t="shared" si="2003"/>
        <v>72</v>
      </c>
      <c r="C30777" s="815">
        <f t="shared" si="2004"/>
        <v>295</v>
      </c>
      <c r="D30777" s="815">
        <f t="shared" si="2005"/>
        <v>274</v>
      </c>
      <c r="E30777" s="815">
        <v>2044</v>
      </c>
    </row>
    <row r="30778" spans="1:5">
      <c r="A30778" s="816">
        <f t="shared" si="2006"/>
        <v>52669</v>
      </c>
      <c r="B30778" s="815">
        <f t="shared" si="2003"/>
        <v>73</v>
      </c>
      <c r="C30778" s="815">
        <f t="shared" si="2004"/>
        <v>294</v>
      </c>
      <c r="D30778" s="815">
        <f t="shared" si="2005"/>
        <v>273</v>
      </c>
      <c r="E30778" s="815">
        <v>2044</v>
      </c>
    </row>
    <row r="30779" spans="1:5">
      <c r="A30779" s="816">
        <f t="shared" si="2006"/>
        <v>52670</v>
      </c>
      <c r="B30779" s="815">
        <f t="shared" si="2003"/>
        <v>74</v>
      </c>
      <c r="C30779" s="815">
        <f t="shared" si="2004"/>
        <v>293</v>
      </c>
      <c r="D30779" s="815">
        <f t="shared" si="2005"/>
        <v>272</v>
      </c>
      <c r="E30779" s="815">
        <v>2044</v>
      </c>
    </row>
    <row r="30780" spans="1:5">
      <c r="A30780" s="816">
        <f t="shared" si="2006"/>
        <v>52671</v>
      </c>
      <c r="B30780" s="815">
        <f t="shared" si="2003"/>
        <v>75</v>
      </c>
      <c r="C30780" s="815">
        <f t="shared" si="2004"/>
        <v>292</v>
      </c>
      <c r="D30780" s="815">
        <f t="shared" si="2005"/>
        <v>271</v>
      </c>
      <c r="E30780" s="815">
        <v>2044</v>
      </c>
    </row>
    <row r="30781" spans="1:5">
      <c r="A30781" s="816">
        <f t="shared" si="2006"/>
        <v>52672</v>
      </c>
      <c r="B30781" s="815">
        <f t="shared" si="2003"/>
        <v>76</v>
      </c>
      <c r="C30781" s="815">
        <f t="shared" si="2004"/>
        <v>291</v>
      </c>
      <c r="D30781" s="815">
        <f t="shared" si="2005"/>
        <v>270</v>
      </c>
      <c r="E30781" s="815">
        <v>2044</v>
      </c>
    </row>
    <row r="30782" spans="1:5">
      <c r="A30782" s="816">
        <f t="shared" si="2006"/>
        <v>52673</v>
      </c>
      <c r="B30782" s="815">
        <f t="shared" si="2003"/>
        <v>77</v>
      </c>
      <c r="C30782" s="815">
        <f t="shared" si="2004"/>
        <v>290</v>
      </c>
      <c r="D30782" s="815">
        <f t="shared" si="2005"/>
        <v>269</v>
      </c>
      <c r="E30782" s="815">
        <v>2044</v>
      </c>
    </row>
    <row r="30783" spans="1:5">
      <c r="A30783" s="816">
        <f t="shared" si="2006"/>
        <v>52674</v>
      </c>
      <c r="B30783" s="815">
        <f t="shared" si="2003"/>
        <v>78</v>
      </c>
      <c r="C30783" s="815">
        <f t="shared" si="2004"/>
        <v>289</v>
      </c>
      <c r="D30783" s="815">
        <f t="shared" si="2005"/>
        <v>268</v>
      </c>
      <c r="E30783" s="815">
        <v>2044</v>
      </c>
    </row>
    <row r="30784" spans="1:5">
      <c r="A30784" s="816">
        <f t="shared" si="2006"/>
        <v>52675</v>
      </c>
      <c r="B30784" s="815">
        <f t="shared" si="2003"/>
        <v>79</v>
      </c>
      <c r="C30784" s="815">
        <f t="shared" si="2004"/>
        <v>288</v>
      </c>
      <c r="D30784" s="815">
        <f t="shared" si="2005"/>
        <v>267</v>
      </c>
      <c r="E30784" s="815">
        <v>2044</v>
      </c>
    </row>
    <row r="30785" spans="1:5">
      <c r="A30785" s="816">
        <f t="shared" si="2006"/>
        <v>52676</v>
      </c>
      <c r="B30785" s="815">
        <f t="shared" si="2003"/>
        <v>80</v>
      </c>
      <c r="C30785" s="815">
        <f t="shared" si="2004"/>
        <v>287</v>
      </c>
      <c r="D30785" s="815">
        <f t="shared" si="2005"/>
        <v>266</v>
      </c>
      <c r="E30785" s="815">
        <v>2044</v>
      </c>
    </row>
    <row r="30786" spans="1:5">
      <c r="A30786" s="816">
        <f t="shared" si="2006"/>
        <v>52677</v>
      </c>
      <c r="B30786" s="815">
        <f t="shared" si="2003"/>
        <v>81</v>
      </c>
      <c r="C30786" s="815">
        <f t="shared" si="2004"/>
        <v>286</v>
      </c>
      <c r="D30786" s="815">
        <f t="shared" si="2005"/>
        <v>265</v>
      </c>
      <c r="E30786" s="815">
        <v>2044</v>
      </c>
    </row>
    <row r="30787" spans="1:5">
      <c r="A30787" s="816">
        <f t="shared" si="2006"/>
        <v>52678</v>
      </c>
      <c r="B30787" s="815">
        <f t="shared" si="2003"/>
        <v>82</v>
      </c>
      <c r="C30787" s="815">
        <f t="shared" si="2004"/>
        <v>285</v>
      </c>
      <c r="D30787" s="815">
        <f t="shared" si="2005"/>
        <v>264</v>
      </c>
      <c r="E30787" s="815">
        <v>2044</v>
      </c>
    </row>
    <row r="30788" spans="1:5">
      <c r="A30788" s="816">
        <f t="shared" si="2006"/>
        <v>52679</v>
      </c>
      <c r="B30788" s="815">
        <f t="shared" si="2003"/>
        <v>83</v>
      </c>
      <c r="C30788" s="815">
        <f t="shared" si="2004"/>
        <v>284</v>
      </c>
      <c r="D30788" s="815">
        <f t="shared" si="2005"/>
        <v>263</v>
      </c>
      <c r="E30788" s="815">
        <v>2044</v>
      </c>
    </row>
    <row r="30789" spans="1:5">
      <c r="A30789" s="816">
        <f t="shared" si="2006"/>
        <v>52680</v>
      </c>
      <c r="B30789" s="815">
        <f t="shared" si="2003"/>
        <v>84</v>
      </c>
      <c r="C30789" s="815">
        <f t="shared" si="2004"/>
        <v>283</v>
      </c>
      <c r="D30789" s="815">
        <f t="shared" si="2005"/>
        <v>262</v>
      </c>
      <c r="E30789" s="815">
        <v>2044</v>
      </c>
    </row>
    <row r="30790" spans="1:5">
      <c r="A30790" s="816">
        <f t="shared" si="2006"/>
        <v>52681</v>
      </c>
      <c r="B30790" s="815">
        <f t="shared" si="2003"/>
        <v>85</v>
      </c>
      <c r="C30790" s="815">
        <f t="shared" si="2004"/>
        <v>282</v>
      </c>
      <c r="D30790" s="815">
        <f t="shared" si="2005"/>
        <v>261</v>
      </c>
      <c r="E30790" s="815">
        <v>2044</v>
      </c>
    </row>
    <row r="30791" spans="1:5">
      <c r="A30791" s="816">
        <f t="shared" si="2006"/>
        <v>52682</v>
      </c>
      <c r="B30791" s="815">
        <f t="shared" si="2003"/>
        <v>86</v>
      </c>
      <c r="C30791" s="815">
        <f t="shared" si="2004"/>
        <v>281</v>
      </c>
      <c r="D30791" s="815">
        <f t="shared" si="2005"/>
        <v>260</v>
      </c>
      <c r="E30791" s="815">
        <v>2044</v>
      </c>
    </row>
    <row r="30792" spans="1:5">
      <c r="A30792" s="816">
        <f t="shared" si="2006"/>
        <v>52683</v>
      </c>
      <c r="B30792" s="815">
        <f t="shared" si="2003"/>
        <v>87</v>
      </c>
      <c r="C30792" s="815">
        <f t="shared" si="2004"/>
        <v>280</v>
      </c>
      <c r="D30792" s="815">
        <f t="shared" si="2005"/>
        <v>259</v>
      </c>
      <c r="E30792" s="815">
        <v>2044</v>
      </c>
    </row>
    <row r="30793" spans="1:5">
      <c r="A30793" s="816">
        <f t="shared" si="2006"/>
        <v>52684</v>
      </c>
      <c r="B30793" s="815">
        <f t="shared" si="2003"/>
        <v>88</v>
      </c>
      <c r="C30793" s="815">
        <f t="shared" si="2004"/>
        <v>279</v>
      </c>
      <c r="D30793" s="815">
        <f t="shared" si="2005"/>
        <v>258</v>
      </c>
      <c r="E30793" s="815">
        <v>2044</v>
      </c>
    </row>
    <row r="30794" spans="1:5">
      <c r="A30794" s="816">
        <f t="shared" si="2006"/>
        <v>52685</v>
      </c>
      <c r="B30794" s="815">
        <f t="shared" si="2003"/>
        <v>89</v>
      </c>
      <c r="C30794" s="815">
        <f t="shared" si="2004"/>
        <v>278</v>
      </c>
      <c r="D30794" s="815">
        <f t="shared" si="2005"/>
        <v>257</v>
      </c>
      <c r="E30794" s="815">
        <v>2044</v>
      </c>
    </row>
    <row r="30795" spans="1:5">
      <c r="A30795" s="816">
        <f t="shared" si="2006"/>
        <v>52686</v>
      </c>
      <c r="B30795" s="815">
        <f t="shared" si="2003"/>
        <v>90</v>
      </c>
      <c r="C30795" s="815">
        <f t="shared" si="2004"/>
        <v>277</v>
      </c>
      <c r="D30795" s="815">
        <f t="shared" si="2005"/>
        <v>256</v>
      </c>
      <c r="E30795" s="815">
        <v>2044</v>
      </c>
    </row>
    <row r="30796" spans="1:5">
      <c r="A30796" s="816">
        <f t="shared" si="2006"/>
        <v>52687</v>
      </c>
      <c r="B30796" s="815">
        <f t="shared" si="2003"/>
        <v>91</v>
      </c>
      <c r="C30796" s="815">
        <f t="shared" si="2004"/>
        <v>276</v>
      </c>
      <c r="D30796" s="815">
        <f t="shared" si="2005"/>
        <v>255</v>
      </c>
      <c r="E30796" s="815">
        <v>2044</v>
      </c>
    </row>
    <row r="30797" spans="1:5">
      <c r="A30797" s="816">
        <f t="shared" si="2006"/>
        <v>52688</v>
      </c>
      <c r="B30797" s="815">
        <f t="shared" si="2003"/>
        <v>92</v>
      </c>
      <c r="C30797" s="815">
        <f t="shared" si="2004"/>
        <v>275</v>
      </c>
      <c r="D30797" s="815">
        <f t="shared" si="2005"/>
        <v>254</v>
      </c>
      <c r="E30797" s="815">
        <v>2044</v>
      </c>
    </row>
    <row r="30798" spans="1:5">
      <c r="A30798" s="816">
        <f t="shared" si="2006"/>
        <v>52689</v>
      </c>
      <c r="B30798" s="815">
        <f t="shared" si="2003"/>
        <v>93</v>
      </c>
      <c r="C30798" s="815">
        <f t="shared" si="2004"/>
        <v>274</v>
      </c>
      <c r="D30798" s="815">
        <f t="shared" si="2005"/>
        <v>253</v>
      </c>
      <c r="E30798" s="815">
        <v>2044</v>
      </c>
    </row>
    <row r="30799" spans="1:5">
      <c r="A30799" s="816">
        <f t="shared" si="2006"/>
        <v>52690</v>
      </c>
      <c r="B30799" s="815">
        <f t="shared" si="2003"/>
        <v>94</v>
      </c>
      <c r="C30799" s="815">
        <f t="shared" si="2004"/>
        <v>273</v>
      </c>
      <c r="D30799" s="815">
        <f t="shared" si="2005"/>
        <v>252</v>
      </c>
      <c r="E30799" s="815">
        <v>2044</v>
      </c>
    </row>
    <row r="30800" spans="1:5">
      <c r="A30800" s="816">
        <f t="shared" si="2006"/>
        <v>52691</v>
      </c>
      <c r="B30800" s="815">
        <f t="shared" si="2003"/>
        <v>95</v>
      </c>
      <c r="C30800" s="815">
        <f t="shared" si="2004"/>
        <v>272</v>
      </c>
      <c r="D30800" s="815">
        <f t="shared" si="2005"/>
        <v>251</v>
      </c>
      <c r="E30800" s="815">
        <v>2044</v>
      </c>
    </row>
    <row r="30801" spans="1:5">
      <c r="A30801" s="816">
        <f t="shared" si="2006"/>
        <v>52692</v>
      </c>
      <c r="B30801" s="815">
        <f t="shared" si="2003"/>
        <v>96</v>
      </c>
      <c r="C30801" s="815">
        <f t="shared" si="2004"/>
        <v>271</v>
      </c>
      <c r="D30801" s="815">
        <f t="shared" si="2005"/>
        <v>250</v>
      </c>
      <c r="E30801" s="815">
        <v>2044</v>
      </c>
    </row>
    <row r="30802" spans="1:5">
      <c r="A30802" s="816">
        <f t="shared" si="2006"/>
        <v>52693</v>
      </c>
      <c r="B30802" s="815">
        <f t="shared" si="2003"/>
        <v>97</v>
      </c>
      <c r="C30802" s="815">
        <f t="shared" si="2004"/>
        <v>270</v>
      </c>
      <c r="D30802" s="815">
        <f t="shared" si="2005"/>
        <v>249</v>
      </c>
      <c r="E30802" s="815">
        <v>2044</v>
      </c>
    </row>
    <row r="30803" spans="1:5">
      <c r="A30803" s="816">
        <f t="shared" si="2006"/>
        <v>52694</v>
      </c>
      <c r="B30803" s="815">
        <f t="shared" si="2003"/>
        <v>98</v>
      </c>
      <c r="C30803" s="815">
        <f t="shared" si="2004"/>
        <v>269</v>
      </c>
      <c r="D30803" s="815">
        <f t="shared" si="2005"/>
        <v>248</v>
      </c>
      <c r="E30803" s="815">
        <v>2044</v>
      </c>
    </row>
    <row r="30804" spans="1:5">
      <c r="A30804" s="816">
        <f t="shared" si="2006"/>
        <v>52695</v>
      </c>
      <c r="B30804" s="815">
        <f t="shared" si="2003"/>
        <v>99</v>
      </c>
      <c r="C30804" s="815">
        <f t="shared" si="2004"/>
        <v>268</v>
      </c>
      <c r="D30804" s="815">
        <f t="shared" si="2005"/>
        <v>247</v>
      </c>
      <c r="E30804" s="815">
        <v>2044</v>
      </c>
    </row>
    <row r="30805" spans="1:5">
      <c r="A30805" s="816">
        <f t="shared" si="2006"/>
        <v>52696</v>
      </c>
      <c r="B30805" s="815">
        <f t="shared" si="2003"/>
        <v>100</v>
      </c>
      <c r="C30805" s="815">
        <f t="shared" si="2004"/>
        <v>267</v>
      </c>
      <c r="D30805" s="815">
        <f t="shared" si="2005"/>
        <v>246</v>
      </c>
      <c r="E30805" s="815">
        <v>2044</v>
      </c>
    </row>
    <row r="30806" spans="1:5">
      <c r="A30806" s="816">
        <f t="shared" si="2006"/>
        <v>52697</v>
      </c>
      <c r="B30806" s="815">
        <f t="shared" si="2003"/>
        <v>101</v>
      </c>
      <c r="C30806" s="815">
        <f t="shared" si="2004"/>
        <v>266</v>
      </c>
      <c r="D30806" s="815">
        <f t="shared" si="2005"/>
        <v>245</v>
      </c>
      <c r="E30806" s="815">
        <v>2044</v>
      </c>
    </row>
    <row r="30807" spans="1:5">
      <c r="A30807" s="816">
        <f t="shared" si="2006"/>
        <v>52698</v>
      </c>
      <c r="B30807" s="815">
        <f t="shared" si="2003"/>
        <v>102</v>
      </c>
      <c r="C30807" s="815">
        <f t="shared" si="2004"/>
        <v>265</v>
      </c>
      <c r="D30807" s="815">
        <f t="shared" si="2005"/>
        <v>244</v>
      </c>
      <c r="E30807" s="815">
        <v>2044</v>
      </c>
    </row>
    <row r="30808" spans="1:5">
      <c r="A30808" s="816">
        <f t="shared" si="2006"/>
        <v>52699</v>
      </c>
      <c r="B30808" s="815">
        <f t="shared" si="2003"/>
        <v>103</v>
      </c>
      <c r="C30808" s="815">
        <f t="shared" si="2004"/>
        <v>264</v>
      </c>
      <c r="D30808" s="815">
        <f t="shared" si="2005"/>
        <v>243</v>
      </c>
      <c r="E30808" s="815">
        <v>2044</v>
      </c>
    </row>
    <row r="30809" spans="1:5">
      <c r="A30809" s="816">
        <f t="shared" si="2006"/>
        <v>52700</v>
      </c>
      <c r="B30809" s="815">
        <f t="shared" si="2003"/>
        <v>104</v>
      </c>
      <c r="C30809" s="815">
        <f t="shared" si="2004"/>
        <v>263</v>
      </c>
      <c r="D30809" s="815">
        <f t="shared" si="2005"/>
        <v>242</v>
      </c>
      <c r="E30809" s="815">
        <v>2044</v>
      </c>
    </row>
    <row r="30810" spans="1:5">
      <c r="A30810" s="816">
        <f t="shared" si="2006"/>
        <v>52701</v>
      </c>
      <c r="B30810" s="815">
        <f t="shared" si="2003"/>
        <v>105</v>
      </c>
      <c r="C30810" s="815">
        <f t="shared" si="2004"/>
        <v>262</v>
      </c>
      <c r="D30810" s="815">
        <f t="shared" si="2005"/>
        <v>241</v>
      </c>
      <c r="E30810" s="815">
        <v>2044</v>
      </c>
    </row>
    <row r="30811" spans="1:5">
      <c r="A30811" s="816">
        <f t="shared" si="2006"/>
        <v>52702</v>
      </c>
      <c r="B30811" s="815">
        <f t="shared" si="2003"/>
        <v>106</v>
      </c>
      <c r="C30811" s="815">
        <f t="shared" si="2004"/>
        <v>261</v>
      </c>
      <c r="D30811" s="815">
        <f t="shared" si="2005"/>
        <v>240</v>
      </c>
      <c r="E30811" s="815">
        <v>2044</v>
      </c>
    </row>
    <row r="30812" spans="1:5">
      <c r="A30812" s="816">
        <f t="shared" si="2006"/>
        <v>52703</v>
      </c>
      <c r="B30812" s="815">
        <f t="shared" si="2003"/>
        <v>107</v>
      </c>
      <c r="C30812" s="815">
        <f t="shared" si="2004"/>
        <v>260</v>
      </c>
      <c r="D30812" s="815">
        <f t="shared" si="2005"/>
        <v>239</v>
      </c>
      <c r="E30812" s="815">
        <v>2044</v>
      </c>
    </row>
    <row r="30813" spans="1:5">
      <c r="A30813" s="816">
        <f t="shared" si="2006"/>
        <v>52704</v>
      </c>
      <c r="B30813" s="815">
        <f t="shared" si="2003"/>
        <v>108</v>
      </c>
      <c r="C30813" s="815">
        <f t="shared" si="2004"/>
        <v>259</v>
      </c>
      <c r="D30813" s="815">
        <f t="shared" si="2005"/>
        <v>238</v>
      </c>
      <c r="E30813" s="815">
        <v>2044</v>
      </c>
    </row>
    <row r="30814" spans="1:5">
      <c r="A30814" s="816">
        <f t="shared" si="2006"/>
        <v>52705</v>
      </c>
      <c r="B30814" s="815">
        <f t="shared" si="2003"/>
        <v>109</v>
      </c>
      <c r="C30814" s="815">
        <f t="shared" si="2004"/>
        <v>258</v>
      </c>
      <c r="D30814" s="815">
        <f t="shared" si="2005"/>
        <v>237</v>
      </c>
      <c r="E30814" s="815">
        <v>2044</v>
      </c>
    </row>
    <row r="30815" spans="1:5">
      <c r="A30815" s="816">
        <f t="shared" si="2006"/>
        <v>52706</v>
      </c>
      <c r="B30815" s="815">
        <f t="shared" ref="B30815:B30878" si="2007">B30814+1</f>
        <v>110</v>
      </c>
      <c r="C30815" s="815">
        <f t="shared" ref="C30815:C30878" si="2008">C30814-1</f>
        <v>257</v>
      </c>
      <c r="D30815" s="815">
        <f t="shared" ref="D30815:D30878" si="2009">D30814-1</f>
        <v>236</v>
      </c>
      <c r="E30815" s="815">
        <v>2044</v>
      </c>
    </row>
    <row r="30816" spans="1:5">
      <c r="A30816" s="816">
        <f t="shared" si="2006"/>
        <v>52707</v>
      </c>
      <c r="B30816" s="815">
        <f t="shared" si="2007"/>
        <v>111</v>
      </c>
      <c r="C30816" s="815">
        <f t="shared" si="2008"/>
        <v>256</v>
      </c>
      <c r="D30816" s="815">
        <f t="shared" si="2009"/>
        <v>235</v>
      </c>
      <c r="E30816" s="815">
        <v>2044</v>
      </c>
    </row>
    <row r="30817" spans="1:5">
      <c r="A30817" s="816">
        <f t="shared" si="2006"/>
        <v>52708</v>
      </c>
      <c r="B30817" s="815">
        <f t="shared" si="2007"/>
        <v>112</v>
      </c>
      <c r="C30817" s="815">
        <f t="shared" si="2008"/>
        <v>255</v>
      </c>
      <c r="D30817" s="815">
        <f t="shared" si="2009"/>
        <v>234</v>
      </c>
      <c r="E30817" s="815">
        <v>2044</v>
      </c>
    </row>
    <row r="30818" spans="1:5">
      <c r="A30818" s="816">
        <f t="shared" si="2006"/>
        <v>52709</v>
      </c>
      <c r="B30818" s="815">
        <f t="shared" si="2007"/>
        <v>113</v>
      </c>
      <c r="C30818" s="815">
        <f t="shared" si="2008"/>
        <v>254</v>
      </c>
      <c r="D30818" s="815">
        <f t="shared" si="2009"/>
        <v>233</v>
      </c>
      <c r="E30818" s="815">
        <v>2044</v>
      </c>
    </row>
    <row r="30819" spans="1:5">
      <c r="A30819" s="816">
        <f t="shared" si="2006"/>
        <v>52710</v>
      </c>
      <c r="B30819" s="815">
        <f t="shared" si="2007"/>
        <v>114</v>
      </c>
      <c r="C30819" s="815">
        <f t="shared" si="2008"/>
        <v>253</v>
      </c>
      <c r="D30819" s="815">
        <f t="shared" si="2009"/>
        <v>232</v>
      </c>
      <c r="E30819" s="815">
        <v>2044</v>
      </c>
    </row>
    <row r="30820" spans="1:5">
      <c r="A30820" s="816">
        <f t="shared" si="2006"/>
        <v>52711</v>
      </c>
      <c r="B30820" s="815">
        <f t="shared" si="2007"/>
        <v>115</v>
      </c>
      <c r="C30820" s="815">
        <f t="shared" si="2008"/>
        <v>252</v>
      </c>
      <c r="D30820" s="815">
        <f t="shared" si="2009"/>
        <v>231</v>
      </c>
      <c r="E30820" s="815">
        <v>2044</v>
      </c>
    </row>
    <row r="30821" spans="1:5">
      <c r="A30821" s="816">
        <f t="shared" si="2006"/>
        <v>52712</v>
      </c>
      <c r="B30821" s="815">
        <f t="shared" si="2007"/>
        <v>116</v>
      </c>
      <c r="C30821" s="815">
        <f t="shared" si="2008"/>
        <v>251</v>
      </c>
      <c r="D30821" s="815">
        <f t="shared" si="2009"/>
        <v>230</v>
      </c>
      <c r="E30821" s="815">
        <v>2044</v>
      </c>
    </row>
    <row r="30822" spans="1:5">
      <c r="A30822" s="816">
        <f t="shared" si="2006"/>
        <v>52713</v>
      </c>
      <c r="B30822" s="815">
        <f t="shared" si="2007"/>
        <v>117</v>
      </c>
      <c r="C30822" s="815">
        <f t="shared" si="2008"/>
        <v>250</v>
      </c>
      <c r="D30822" s="815">
        <f t="shared" si="2009"/>
        <v>229</v>
      </c>
      <c r="E30822" s="815">
        <v>2044</v>
      </c>
    </row>
    <row r="30823" spans="1:5">
      <c r="A30823" s="816">
        <f t="shared" si="2006"/>
        <v>52714</v>
      </c>
      <c r="B30823" s="815">
        <f t="shared" si="2007"/>
        <v>118</v>
      </c>
      <c r="C30823" s="815">
        <f t="shared" si="2008"/>
        <v>249</v>
      </c>
      <c r="D30823" s="815">
        <f t="shared" si="2009"/>
        <v>228</v>
      </c>
      <c r="E30823" s="815">
        <v>2044</v>
      </c>
    </row>
    <row r="30824" spans="1:5">
      <c r="A30824" s="816">
        <f t="shared" si="2006"/>
        <v>52715</v>
      </c>
      <c r="B30824" s="815">
        <f t="shared" si="2007"/>
        <v>119</v>
      </c>
      <c r="C30824" s="815">
        <f t="shared" si="2008"/>
        <v>248</v>
      </c>
      <c r="D30824" s="815">
        <f t="shared" si="2009"/>
        <v>227</v>
      </c>
      <c r="E30824" s="815">
        <v>2044</v>
      </c>
    </row>
    <row r="30825" spans="1:5">
      <c r="A30825" s="816">
        <f t="shared" si="2006"/>
        <v>52716</v>
      </c>
      <c r="B30825" s="815">
        <f t="shared" si="2007"/>
        <v>120</v>
      </c>
      <c r="C30825" s="815">
        <f t="shared" si="2008"/>
        <v>247</v>
      </c>
      <c r="D30825" s="815">
        <f t="shared" si="2009"/>
        <v>226</v>
      </c>
      <c r="E30825" s="815">
        <v>2044</v>
      </c>
    </row>
    <row r="30826" spans="1:5">
      <c r="A30826" s="816">
        <f t="shared" si="2006"/>
        <v>52717</v>
      </c>
      <c r="B30826" s="815">
        <f t="shared" si="2007"/>
        <v>121</v>
      </c>
      <c r="C30826" s="815">
        <f t="shared" si="2008"/>
        <v>246</v>
      </c>
      <c r="D30826" s="815">
        <f t="shared" si="2009"/>
        <v>225</v>
      </c>
      <c r="E30826" s="815">
        <v>2044</v>
      </c>
    </row>
    <row r="30827" spans="1:5">
      <c r="A30827" s="816">
        <f t="shared" si="2006"/>
        <v>52718</v>
      </c>
      <c r="B30827" s="815">
        <f t="shared" si="2007"/>
        <v>122</v>
      </c>
      <c r="C30827" s="815">
        <f t="shared" si="2008"/>
        <v>245</v>
      </c>
      <c r="D30827" s="815">
        <f t="shared" si="2009"/>
        <v>224</v>
      </c>
      <c r="E30827" s="815">
        <v>2044</v>
      </c>
    </row>
    <row r="30828" spans="1:5">
      <c r="A30828" s="816">
        <f t="shared" si="2006"/>
        <v>52719</v>
      </c>
      <c r="B30828" s="815">
        <f t="shared" si="2007"/>
        <v>123</v>
      </c>
      <c r="C30828" s="815">
        <f t="shared" si="2008"/>
        <v>244</v>
      </c>
      <c r="D30828" s="815">
        <f t="shared" si="2009"/>
        <v>223</v>
      </c>
      <c r="E30828" s="815">
        <v>2044</v>
      </c>
    </row>
    <row r="30829" spans="1:5">
      <c r="A30829" s="816">
        <f t="shared" si="2006"/>
        <v>52720</v>
      </c>
      <c r="B30829" s="815">
        <f t="shared" si="2007"/>
        <v>124</v>
      </c>
      <c r="C30829" s="815">
        <f t="shared" si="2008"/>
        <v>243</v>
      </c>
      <c r="D30829" s="815">
        <f t="shared" si="2009"/>
        <v>222</v>
      </c>
      <c r="E30829" s="815">
        <v>2044</v>
      </c>
    </row>
    <row r="30830" spans="1:5">
      <c r="A30830" s="816">
        <f t="shared" si="2006"/>
        <v>52721</v>
      </c>
      <c r="B30830" s="815">
        <f t="shared" si="2007"/>
        <v>125</v>
      </c>
      <c r="C30830" s="815">
        <f t="shared" si="2008"/>
        <v>242</v>
      </c>
      <c r="D30830" s="815">
        <f t="shared" si="2009"/>
        <v>221</v>
      </c>
      <c r="E30830" s="815">
        <v>2044</v>
      </c>
    </row>
    <row r="30831" spans="1:5">
      <c r="A30831" s="816">
        <f t="shared" si="2006"/>
        <v>52722</v>
      </c>
      <c r="B30831" s="815">
        <f t="shared" si="2007"/>
        <v>126</v>
      </c>
      <c r="C30831" s="815">
        <f t="shared" si="2008"/>
        <v>241</v>
      </c>
      <c r="D30831" s="815">
        <f t="shared" si="2009"/>
        <v>220</v>
      </c>
      <c r="E30831" s="815">
        <v>2044</v>
      </c>
    </row>
    <row r="30832" spans="1:5">
      <c r="A30832" s="816">
        <f t="shared" si="2006"/>
        <v>52723</v>
      </c>
      <c r="B30832" s="815">
        <f t="shared" si="2007"/>
        <v>127</v>
      </c>
      <c r="C30832" s="815">
        <f t="shared" si="2008"/>
        <v>240</v>
      </c>
      <c r="D30832" s="815">
        <f t="shared" si="2009"/>
        <v>219</v>
      </c>
      <c r="E30832" s="815">
        <v>2044</v>
      </c>
    </row>
    <row r="30833" spans="1:5">
      <c r="A30833" s="816">
        <f t="shared" si="2006"/>
        <v>52724</v>
      </c>
      <c r="B30833" s="815">
        <f t="shared" si="2007"/>
        <v>128</v>
      </c>
      <c r="C30833" s="815">
        <f t="shared" si="2008"/>
        <v>239</v>
      </c>
      <c r="D30833" s="815">
        <f t="shared" si="2009"/>
        <v>218</v>
      </c>
      <c r="E30833" s="815">
        <v>2044</v>
      </c>
    </row>
    <row r="30834" spans="1:5">
      <c r="A30834" s="816">
        <f t="shared" si="2006"/>
        <v>52725</v>
      </c>
      <c r="B30834" s="815">
        <f t="shared" si="2007"/>
        <v>129</v>
      </c>
      <c r="C30834" s="815">
        <f t="shared" si="2008"/>
        <v>238</v>
      </c>
      <c r="D30834" s="815">
        <f t="shared" si="2009"/>
        <v>217</v>
      </c>
      <c r="E30834" s="815">
        <v>2044</v>
      </c>
    </row>
    <row r="30835" spans="1:5">
      <c r="A30835" s="816">
        <f t="shared" ref="A30835:A30898" si="2010">A30834+1</f>
        <v>52726</v>
      </c>
      <c r="B30835" s="815">
        <f t="shared" si="2007"/>
        <v>130</v>
      </c>
      <c r="C30835" s="815">
        <f t="shared" si="2008"/>
        <v>237</v>
      </c>
      <c r="D30835" s="815">
        <f t="shared" si="2009"/>
        <v>216</v>
      </c>
      <c r="E30835" s="815">
        <v>2044</v>
      </c>
    </row>
    <row r="30836" spans="1:5">
      <c r="A30836" s="816">
        <f t="shared" si="2010"/>
        <v>52727</v>
      </c>
      <c r="B30836" s="815">
        <f t="shared" si="2007"/>
        <v>131</v>
      </c>
      <c r="C30836" s="815">
        <f t="shared" si="2008"/>
        <v>236</v>
      </c>
      <c r="D30836" s="815">
        <f t="shared" si="2009"/>
        <v>215</v>
      </c>
      <c r="E30836" s="815">
        <v>2044</v>
      </c>
    </row>
    <row r="30837" spans="1:5">
      <c r="A30837" s="816">
        <f t="shared" si="2010"/>
        <v>52728</v>
      </c>
      <c r="B30837" s="815">
        <f t="shared" si="2007"/>
        <v>132</v>
      </c>
      <c r="C30837" s="815">
        <f t="shared" si="2008"/>
        <v>235</v>
      </c>
      <c r="D30837" s="815">
        <f t="shared" si="2009"/>
        <v>214</v>
      </c>
      <c r="E30837" s="815">
        <v>2044</v>
      </c>
    </row>
    <row r="30838" spans="1:5">
      <c r="A30838" s="816">
        <f t="shared" si="2010"/>
        <v>52729</v>
      </c>
      <c r="B30838" s="815">
        <f t="shared" si="2007"/>
        <v>133</v>
      </c>
      <c r="C30838" s="815">
        <f t="shared" si="2008"/>
        <v>234</v>
      </c>
      <c r="D30838" s="815">
        <f t="shared" si="2009"/>
        <v>213</v>
      </c>
      <c r="E30838" s="815">
        <v>2044</v>
      </c>
    </row>
    <row r="30839" spans="1:5">
      <c r="A30839" s="816">
        <f t="shared" si="2010"/>
        <v>52730</v>
      </c>
      <c r="B30839" s="815">
        <f t="shared" si="2007"/>
        <v>134</v>
      </c>
      <c r="C30839" s="815">
        <f t="shared" si="2008"/>
        <v>233</v>
      </c>
      <c r="D30839" s="815">
        <f t="shared" si="2009"/>
        <v>212</v>
      </c>
      <c r="E30839" s="815">
        <v>2044</v>
      </c>
    </row>
    <row r="30840" spans="1:5">
      <c r="A30840" s="816">
        <f t="shared" si="2010"/>
        <v>52731</v>
      </c>
      <c r="B30840" s="815">
        <f t="shared" si="2007"/>
        <v>135</v>
      </c>
      <c r="C30840" s="815">
        <f t="shared" si="2008"/>
        <v>232</v>
      </c>
      <c r="D30840" s="815">
        <f t="shared" si="2009"/>
        <v>211</v>
      </c>
      <c r="E30840" s="815">
        <v>2044</v>
      </c>
    </row>
    <row r="30841" spans="1:5">
      <c r="A30841" s="816">
        <f t="shared" si="2010"/>
        <v>52732</v>
      </c>
      <c r="B30841" s="815">
        <f t="shared" si="2007"/>
        <v>136</v>
      </c>
      <c r="C30841" s="815">
        <f t="shared" si="2008"/>
        <v>231</v>
      </c>
      <c r="D30841" s="815">
        <f t="shared" si="2009"/>
        <v>210</v>
      </c>
      <c r="E30841" s="815">
        <v>2044</v>
      </c>
    </row>
    <row r="30842" spans="1:5">
      <c r="A30842" s="816">
        <f t="shared" si="2010"/>
        <v>52733</v>
      </c>
      <c r="B30842" s="815">
        <f t="shared" si="2007"/>
        <v>137</v>
      </c>
      <c r="C30842" s="815">
        <f t="shared" si="2008"/>
        <v>230</v>
      </c>
      <c r="D30842" s="815">
        <f t="shared" si="2009"/>
        <v>209</v>
      </c>
      <c r="E30842" s="815">
        <v>2044</v>
      </c>
    </row>
    <row r="30843" spans="1:5">
      <c r="A30843" s="816">
        <f t="shared" si="2010"/>
        <v>52734</v>
      </c>
      <c r="B30843" s="815">
        <f t="shared" si="2007"/>
        <v>138</v>
      </c>
      <c r="C30843" s="815">
        <f t="shared" si="2008"/>
        <v>229</v>
      </c>
      <c r="D30843" s="815">
        <f t="shared" si="2009"/>
        <v>208</v>
      </c>
      <c r="E30843" s="815">
        <v>2044</v>
      </c>
    </row>
    <row r="30844" spans="1:5">
      <c r="A30844" s="816">
        <f t="shared" si="2010"/>
        <v>52735</v>
      </c>
      <c r="B30844" s="815">
        <f t="shared" si="2007"/>
        <v>139</v>
      </c>
      <c r="C30844" s="815">
        <f t="shared" si="2008"/>
        <v>228</v>
      </c>
      <c r="D30844" s="815">
        <f t="shared" si="2009"/>
        <v>207</v>
      </c>
      <c r="E30844" s="815">
        <v>2044</v>
      </c>
    </row>
    <row r="30845" spans="1:5">
      <c r="A30845" s="816">
        <f t="shared" si="2010"/>
        <v>52736</v>
      </c>
      <c r="B30845" s="815">
        <f t="shared" si="2007"/>
        <v>140</v>
      </c>
      <c r="C30845" s="815">
        <f t="shared" si="2008"/>
        <v>227</v>
      </c>
      <c r="D30845" s="815">
        <f t="shared" si="2009"/>
        <v>206</v>
      </c>
      <c r="E30845" s="815">
        <v>2044</v>
      </c>
    </row>
    <row r="30846" spans="1:5">
      <c r="A30846" s="816">
        <f t="shared" si="2010"/>
        <v>52737</v>
      </c>
      <c r="B30846" s="815">
        <f t="shared" si="2007"/>
        <v>141</v>
      </c>
      <c r="C30846" s="815">
        <f t="shared" si="2008"/>
        <v>226</v>
      </c>
      <c r="D30846" s="815">
        <f t="shared" si="2009"/>
        <v>205</v>
      </c>
      <c r="E30846" s="815">
        <v>2044</v>
      </c>
    </row>
    <row r="30847" spans="1:5">
      <c r="A30847" s="816">
        <f t="shared" si="2010"/>
        <v>52738</v>
      </c>
      <c r="B30847" s="815">
        <f t="shared" si="2007"/>
        <v>142</v>
      </c>
      <c r="C30847" s="815">
        <f t="shared" si="2008"/>
        <v>225</v>
      </c>
      <c r="D30847" s="815">
        <f t="shared" si="2009"/>
        <v>204</v>
      </c>
      <c r="E30847" s="815">
        <v>2044</v>
      </c>
    </row>
    <row r="30848" spans="1:5">
      <c r="A30848" s="816">
        <f t="shared" si="2010"/>
        <v>52739</v>
      </c>
      <c r="B30848" s="815">
        <f t="shared" si="2007"/>
        <v>143</v>
      </c>
      <c r="C30848" s="815">
        <f t="shared" si="2008"/>
        <v>224</v>
      </c>
      <c r="D30848" s="815">
        <f t="shared" si="2009"/>
        <v>203</v>
      </c>
      <c r="E30848" s="815">
        <v>2044</v>
      </c>
    </row>
    <row r="30849" spans="1:5">
      <c r="A30849" s="816">
        <f t="shared" si="2010"/>
        <v>52740</v>
      </c>
      <c r="B30849" s="815">
        <f t="shared" si="2007"/>
        <v>144</v>
      </c>
      <c r="C30849" s="815">
        <f t="shared" si="2008"/>
        <v>223</v>
      </c>
      <c r="D30849" s="815">
        <f t="shared" si="2009"/>
        <v>202</v>
      </c>
      <c r="E30849" s="815">
        <v>2044</v>
      </c>
    </row>
    <row r="30850" spans="1:5">
      <c r="A30850" s="816">
        <f t="shared" si="2010"/>
        <v>52741</v>
      </c>
      <c r="B30850" s="815">
        <f t="shared" si="2007"/>
        <v>145</v>
      </c>
      <c r="C30850" s="815">
        <f t="shared" si="2008"/>
        <v>222</v>
      </c>
      <c r="D30850" s="815">
        <f t="shared" si="2009"/>
        <v>201</v>
      </c>
      <c r="E30850" s="815">
        <v>2044</v>
      </c>
    </row>
    <row r="30851" spans="1:5">
      <c r="A30851" s="816">
        <f t="shared" si="2010"/>
        <v>52742</v>
      </c>
      <c r="B30851" s="815">
        <f t="shared" si="2007"/>
        <v>146</v>
      </c>
      <c r="C30851" s="815">
        <f t="shared" si="2008"/>
        <v>221</v>
      </c>
      <c r="D30851" s="815">
        <f t="shared" si="2009"/>
        <v>200</v>
      </c>
      <c r="E30851" s="815">
        <v>2044</v>
      </c>
    </row>
    <row r="30852" spans="1:5">
      <c r="A30852" s="816">
        <f t="shared" si="2010"/>
        <v>52743</v>
      </c>
      <c r="B30852" s="815">
        <f t="shared" si="2007"/>
        <v>147</v>
      </c>
      <c r="C30852" s="815">
        <f t="shared" si="2008"/>
        <v>220</v>
      </c>
      <c r="D30852" s="815">
        <f t="shared" si="2009"/>
        <v>199</v>
      </c>
      <c r="E30852" s="815">
        <v>2044</v>
      </c>
    </row>
    <row r="30853" spans="1:5">
      <c r="A30853" s="816">
        <f t="shared" si="2010"/>
        <v>52744</v>
      </c>
      <c r="B30853" s="815">
        <f t="shared" si="2007"/>
        <v>148</v>
      </c>
      <c r="C30853" s="815">
        <f t="shared" si="2008"/>
        <v>219</v>
      </c>
      <c r="D30853" s="815">
        <f t="shared" si="2009"/>
        <v>198</v>
      </c>
      <c r="E30853" s="815">
        <v>2044</v>
      </c>
    </row>
    <row r="30854" spans="1:5">
      <c r="A30854" s="816">
        <f t="shared" si="2010"/>
        <v>52745</v>
      </c>
      <c r="B30854" s="815">
        <f t="shared" si="2007"/>
        <v>149</v>
      </c>
      <c r="C30854" s="815">
        <f t="shared" si="2008"/>
        <v>218</v>
      </c>
      <c r="D30854" s="815">
        <f t="shared" si="2009"/>
        <v>197</v>
      </c>
      <c r="E30854" s="815">
        <v>2044</v>
      </c>
    </row>
    <row r="30855" spans="1:5">
      <c r="A30855" s="816">
        <f t="shared" si="2010"/>
        <v>52746</v>
      </c>
      <c r="B30855" s="815">
        <f t="shared" si="2007"/>
        <v>150</v>
      </c>
      <c r="C30855" s="815">
        <f t="shared" si="2008"/>
        <v>217</v>
      </c>
      <c r="D30855" s="815">
        <f t="shared" si="2009"/>
        <v>196</v>
      </c>
      <c r="E30855" s="815">
        <v>2044</v>
      </c>
    </row>
    <row r="30856" spans="1:5">
      <c r="A30856" s="816">
        <f t="shared" si="2010"/>
        <v>52747</v>
      </c>
      <c r="B30856" s="815">
        <f t="shared" si="2007"/>
        <v>151</v>
      </c>
      <c r="C30856" s="815">
        <f t="shared" si="2008"/>
        <v>216</v>
      </c>
      <c r="D30856" s="815">
        <f t="shared" si="2009"/>
        <v>195</v>
      </c>
      <c r="E30856" s="815">
        <v>2044</v>
      </c>
    </row>
    <row r="30857" spans="1:5">
      <c r="A30857" s="816">
        <f t="shared" si="2010"/>
        <v>52748</v>
      </c>
      <c r="B30857" s="815">
        <f t="shared" si="2007"/>
        <v>152</v>
      </c>
      <c r="C30857" s="815">
        <f t="shared" si="2008"/>
        <v>215</v>
      </c>
      <c r="D30857" s="815">
        <f t="shared" si="2009"/>
        <v>194</v>
      </c>
      <c r="E30857" s="815">
        <v>2044</v>
      </c>
    </row>
    <row r="30858" spans="1:5">
      <c r="A30858" s="816">
        <f t="shared" si="2010"/>
        <v>52749</v>
      </c>
      <c r="B30858" s="815">
        <f t="shared" si="2007"/>
        <v>153</v>
      </c>
      <c r="C30858" s="815">
        <f t="shared" si="2008"/>
        <v>214</v>
      </c>
      <c r="D30858" s="815">
        <f t="shared" si="2009"/>
        <v>193</v>
      </c>
      <c r="E30858" s="815">
        <v>2044</v>
      </c>
    </row>
    <row r="30859" spans="1:5">
      <c r="A30859" s="816">
        <f t="shared" si="2010"/>
        <v>52750</v>
      </c>
      <c r="B30859" s="815">
        <f t="shared" si="2007"/>
        <v>154</v>
      </c>
      <c r="C30859" s="815">
        <f t="shared" si="2008"/>
        <v>213</v>
      </c>
      <c r="D30859" s="815">
        <f t="shared" si="2009"/>
        <v>192</v>
      </c>
      <c r="E30859" s="815">
        <v>2044</v>
      </c>
    </row>
    <row r="30860" spans="1:5">
      <c r="A30860" s="816">
        <f t="shared" si="2010"/>
        <v>52751</v>
      </c>
      <c r="B30860" s="815">
        <f t="shared" si="2007"/>
        <v>155</v>
      </c>
      <c r="C30860" s="815">
        <f t="shared" si="2008"/>
        <v>212</v>
      </c>
      <c r="D30860" s="815">
        <f t="shared" si="2009"/>
        <v>191</v>
      </c>
      <c r="E30860" s="815">
        <v>2044</v>
      </c>
    </row>
    <row r="30861" spans="1:5">
      <c r="A30861" s="816">
        <f t="shared" si="2010"/>
        <v>52752</v>
      </c>
      <c r="B30861" s="815">
        <f t="shared" si="2007"/>
        <v>156</v>
      </c>
      <c r="C30861" s="815">
        <f t="shared" si="2008"/>
        <v>211</v>
      </c>
      <c r="D30861" s="815">
        <f t="shared" si="2009"/>
        <v>190</v>
      </c>
      <c r="E30861" s="815">
        <v>2044</v>
      </c>
    </row>
    <row r="30862" spans="1:5">
      <c r="A30862" s="816">
        <f t="shared" si="2010"/>
        <v>52753</v>
      </c>
      <c r="B30862" s="815">
        <f t="shared" si="2007"/>
        <v>157</v>
      </c>
      <c r="C30862" s="815">
        <f t="shared" si="2008"/>
        <v>210</v>
      </c>
      <c r="D30862" s="815">
        <f t="shared" si="2009"/>
        <v>189</v>
      </c>
      <c r="E30862" s="815">
        <v>2044</v>
      </c>
    </row>
    <row r="30863" spans="1:5">
      <c r="A30863" s="816">
        <f t="shared" si="2010"/>
        <v>52754</v>
      </c>
      <c r="B30863" s="815">
        <f t="shared" si="2007"/>
        <v>158</v>
      </c>
      <c r="C30863" s="815">
        <f t="shared" si="2008"/>
        <v>209</v>
      </c>
      <c r="D30863" s="815">
        <f t="shared" si="2009"/>
        <v>188</v>
      </c>
      <c r="E30863" s="815">
        <v>2044</v>
      </c>
    </row>
    <row r="30864" spans="1:5">
      <c r="A30864" s="816">
        <f t="shared" si="2010"/>
        <v>52755</v>
      </c>
      <c r="B30864" s="815">
        <f t="shared" si="2007"/>
        <v>159</v>
      </c>
      <c r="C30864" s="815">
        <f t="shared" si="2008"/>
        <v>208</v>
      </c>
      <c r="D30864" s="815">
        <f t="shared" si="2009"/>
        <v>187</v>
      </c>
      <c r="E30864" s="815">
        <v>2044</v>
      </c>
    </row>
    <row r="30865" spans="1:5">
      <c r="A30865" s="816">
        <f t="shared" si="2010"/>
        <v>52756</v>
      </c>
      <c r="B30865" s="815">
        <f t="shared" si="2007"/>
        <v>160</v>
      </c>
      <c r="C30865" s="815">
        <f t="shared" si="2008"/>
        <v>207</v>
      </c>
      <c r="D30865" s="815">
        <f t="shared" si="2009"/>
        <v>186</v>
      </c>
      <c r="E30865" s="815">
        <v>2044</v>
      </c>
    </row>
    <row r="30866" spans="1:5">
      <c r="A30866" s="816">
        <f t="shared" si="2010"/>
        <v>52757</v>
      </c>
      <c r="B30866" s="815">
        <f t="shared" si="2007"/>
        <v>161</v>
      </c>
      <c r="C30866" s="815">
        <f t="shared" si="2008"/>
        <v>206</v>
      </c>
      <c r="D30866" s="815">
        <f t="shared" si="2009"/>
        <v>185</v>
      </c>
      <c r="E30866" s="815">
        <v>2044</v>
      </c>
    </row>
    <row r="30867" spans="1:5">
      <c r="A30867" s="816">
        <f t="shared" si="2010"/>
        <v>52758</v>
      </c>
      <c r="B30867" s="815">
        <f t="shared" si="2007"/>
        <v>162</v>
      </c>
      <c r="C30867" s="815">
        <f t="shared" si="2008"/>
        <v>205</v>
      </c>
      <c r="D30867" s="815">
        <f t="shared" si="2009"/>
        <v>184</v>
      </c>
      <c r="E30867" s="815">
        <v>2044</v>
      </c>
    </row>
    <row r="30868" spans="1:5">
      <c r="A30868" s="816">
        <f t="shared" si="2010"/>
        <v>52759</v>
      </c>
      <c r="B30868" s="815">
        <f t="shared" si="2007"/>
        <v>163</v>
      </c>
      <c r="C30868" s="815">
        <f t="shared" si="2008"/>
        <v>204</v>
      </c>
      <c r="D30868" s="815">
        <f t="shared" si="2009"/>
        <v>183</v>
      </c>
      <c r="E30868" s="815">
        <v>2044</v>
      </c>
    </row>
    <row r="30869" spans="1:5">
      <c r="A30869" s="816">
        <f t="shared" si="2010"/>
        <v>52760</v>
      </c>
      <c r="B30869" s="815">
        <f t="shared" si="2007"/>
        <v>164</v>
      </c>
      <c r="C30869" s="815">
        <f t="shared" si="2008"/>
        <v>203</v>
      </c>
      <c r="D30869" s="815">
        <f t="shared" si="2009"/>
        <v>182</v>
      </c>
      <c r="E30869" s="815">
        <v>2044</v>
      </c>
    </row>
    <row r="30870" spans="1:5">
      <c r="A30870" s="816">
        <f t="shared" si="2010"/>
        <v>52761</v>
      </c>
      <c r="B30870" s="815">
        <f t="shared" si="2007"/>
        <v>165</v>
      </c>
      <c r="C30870" s="815">
        <f t="shared" si="2008"/>
        <v>202</v>
      </c>
      <c r="D30870" s="815">
        <f t="shared" si="2009"/>
        <v>181</v>
      </c>
      <c r="E30870" s="815">
        <v>2044</v>
      </c>
    </row>
    <row r="30871" spans="1:5">
      <c r="A30871" s="816">
        <f t="shared" si="2010"/>
        <v>52762</v>
      </c>
      <c r="B30871" s="815">
        <f t="shared" si="2007"/>
        <v>166</v>
      </c>
      <c r="C30871" s="815">
        <f t="shared" si="2008"/>
        <v>201</v>
      </c>
      <c r="D30871" s="815">
        <f t="shared" si="2009"/>
        <v>180</v>
      </c>
      <c r="E30871" s="815">
        <v>2044</v>
      </c>
    </row>
    <row r="30872" spans="1:5">
      <c r="A30872" s="816">
        <f t="shared" si="2010"/>
        <v>52763</v>
      </c>
      <c r="B30872" s="815">
        <f t="shared" si="2007"/>
        <v>167</v>
      </c>
      <c r="C30872" s="815">
        <f t="shared" si="2008"/>
        <v>200</v>
      </c>
      <c r="D30872" s="815">
        <f t="shared" si="2009"/>
        <v>179</v>
      </c>
      <c r="E30872" s="815">
        <v>2044</v>
      </c>
    </row>
    <row r="30873" spans="1:5">
      <c r="A30873" s="816">
        <f t="shared" si="2010"/>
        <v>52764</v>
      </c>
      <c r="B30873" s="815">
        <f t="shared" si="2007"/>
        <v>168</v>
      </c>
      <c r="C30873" s="815">
        <f t="shared" si="2008"/>
        <v>199</v>
      </c>
      <c r="D30873" s="815">
        <f t="shared" si="2009"/>
        <v>178</v>
      </c>
      <c r="E30873" s="815">
        <v>2044</v>
      </c>
    </row>
    <row r="30874" spans="1:5">
      <c r="A30874" s="816">
        <f t="shared" si="2010"/>
        <v>52765</v>
      </c>
      <c r="B30874" s="815">
        <f t="shared" si="2007"/>
        <v>169</v>
      </c>
      <c r="C30874" s="815">
        <f t="shared" si="2008"/>
        <v>198</v>
      </c>
      <c r="D30874" s="815">
        <f t="shared" si="2009"/>
        <v>177</v>
      </c>
      <c r="E30874" s="815">
        <v>2044</v>
      </c>
    </row>
    <row r="30875" spans="1:5">
      <c r="A30875" s="816">
        <f t="shared" si="2010"/>
        <v>52766</v>
      </c>
      <c r="B30875" s="815">
        <f t="shared" si="2007"/>
        <v>170</v>
      </c>
      <c r="C30875" s="815">
        <f t="shared" si="2008"/>
        <v>197</v>
      </c>
      <c r="D30875" s="815">
        <f t="shared" si="2009"/>
        <v>176</v>
      </c>
      <c r="E30875" s="815">
        <v>2044</v>
      </c>
    </row>
    <row r="30876" spans="1:5">
      <c r="A30876" s="816">
        <f t="shared" si="2010"/>
        <v>52767</v>
      </c>
      <c r="B30876" s="815">
        <f t="shared" si="2007"/>
        <v>171</v>
      </c>
      <c r="C30876" s="815">
        <f t="shared" si="2008"/>
        <v>196</v>
      </c>
      <c r="D30876" s="815">
        <f t="shared" si="2009"/>
        <v>175</v>
      </c>
      <c r="E30876" s="815">
        <v>2044</v>
      </c>
    </row>
    <row r="30877" spans="1:5">
      <c r="A30877" s="816">
        <f t="shared" si="2010"/>
        <v>52768</v>
      </c>
      <c r="B30877" s="815">
        <f t="shared" si="2007"/>
        <v>172</v>
      </c>
      <c r="C30877" s="815">
        <f t="shared" si="2008"/>
        <v>195</v>
      </c>
      <c r="D30877" s="815">
        <f t="shared" si="2009"/>
        <v>174</v>
      </c>
      <c r="E30877" s="815">
        <v>2044</v>
      </c>
    </row>
    <row r="30878" spans="1:5">
      <c r="A30878" s="816">
        <f t="shared" si="2010"/>
        <v>52769</v>
      </c>
      <c r="B30878" s="815">
        <f t="shared" si="2007"/>
        <v>173</v>
      </c>
      <c r="C30878" s="815">
        <f t="shared" si="2008"/>
        <v>194</v>
      </c>
      <c r="D30878" s="815">
        <f t="shared" si="2009"/>
        <v>173</v>
      </c>
      <c r="E30878" s="815">
        <v>2044</v>
      </c>
    </row>
    <row r="30879" spans="1:5">
      <c r="A30879" s="816">
        <f t="shared" si="2010"/>
        <v>52770</v>
      </c>
      <c r="B30879" s="815">
        <f t="shared" ref="B30879:B30942" si="2011">B30878+1</f>
        <v>174</v>
      </c>
      <c r="C30879" s="815">
        <f t="shared" ref="C30879:C30942" si="2012">C30878-1</f>
        <v>193</v>
      </c>
      <c r="D30879" s="815">
        <f t="shared" ref="D30879:D30942" si="2013">D30878-1</f>
        <v>172</v>
      </c>
      <c r="E30879" s="815">
        <v>2044</v>
      </c>
    </row>
    <row r="30880" spans="1:5">
      <c r="A30880" s="816">
        <f t="shared" si="2010"/>
        <v>52771</v>
      </c>
      <c r="B30880" s="815">
        <f t="shared" si="2011"/>
        <v>175</v>
      </c>
      <c r="C30880" s="815">
        <f t="shared" si="2012"/>
        <v>192</v>
      </c>
      <c r="D30880" s="815">
        <f t="shared" si="2013"/>
        <v>171</v>
      </c>
      <c r="E30880" s="815">
        <v>2044</v>
      </c>
    </row>
    <row r="30881" spans="1:5">
      <c r="A30881" s="816">
        <f t="shared" si="2010"/>
        <v>52772</v>
      </c>
      <c r="B30881" s="815">
        <f t="shared" si="2011"/>
        <v>176</v>
      </c>
      <c r="C30881" s="815">
        <f t="shared" si="2012"/>
        <v>191</v>
      </c>
      <c r="D30881" s="815">
        <f t="shared" si="2013"/>
        <v>170</v>
      </c>
      <c r="E30881" s="815">
        <v>2044</v>
      </c>
    </row>
    <row r="30882" spans="1:5">
      <c r="A30882" s="816">
        <f t="shared" si="2010"/>
        <v>52773</v>
      </c>
      <c r="B30882" s="815">
        <f t="shared" si="2011"/>
        <v>177</v>
      </c>
      <c r="C30882" s="815">
        <f t="shared" si="2012"/>
        <v>190</v>
      </c>
      <c r="D30882" s="815">
        <f t="shared" si="2013"/>
        <v>169</v>
      </c>
      <c r="E30882" s="815">
        <v>2044</v>
      </c>
    </row>
    <row r="30883" spans="1:5">
      <c r="A30883" s="816">
        <f t="shared" si="2010"/>
        <v>52774</v>
      </c>
      <c r="B30883" s="815">
        <f t="shared" si="2011"/>
        <v>178</v>
      </c>
      <c r="C30883" s="815">
        <f t="shared" si="2012"/>
        <v>189</v>
      </c>
      <c r="D30883" s="815">
        <f t="shared" si="2013"/>
        <v>168</v>
      </c>
      <c r="E30883" s="815">
        <v>2044</v>
      </c>
    </row>
    <row r="30884" spans="1:5">
      <c r="A30884" s="816">
        <f t="shared" si="2010"/>
        <v>52775</v>
      </c>
      <c r="B30884" s="815">
        <f t="shared" si="2011"/>
        <v>179</v>
      </c>
      <c r="C30884" s="815">
        <f t="shared" si="2012"/>
        <v>188</v>
      </c>
      <c r="D30884" s="815">
        <f t="shared" si="2013"/>
        <v>167</v>
      </c>
      <c r="E30884" s="815">
        <v>2044</v>
      </c>
    </row>
    <row r="30885" spans="1:5">
      <c r="A30885" s="816">
        <f t="shared" si="2010"/>
        <v>52776</v>
      </c>
      <c r="B30885" s="815">
        <f t="shared" si="2011"/>
        <v>180</v>
      </c>
      <c r="C30885" s="815">
        <f t="shared" si="2012"/>
        <v>187</v>
      </c>
      <c r="D30885" s="815">
        <f t="shared" si="2013"/>
        <v>166</v>
      </c>
      <c r="E30885" s="815">
        <v>2044</v>
      </c>
    </row>
    <row r="30886" spans="1:5">
      <c r="A30886" s="816">
        <f t="shared" si="2010"/>
        <v>52777</v>
      </c>
      <c r="B30886" s="815">
        <f t="shared" si="2011"/>
        <v>181</v>
      </c>
      <c r="C30886" s="815">
        <f t="shared" si="2012"/>
        <v>186</v>
      </c>
      <c r="D30886" s="815">
        <f t="shared" si="2013"/>
        <v>165</v>
      </c>
      <c r="E30886" s="815">
        <v>2044</v>
      </c>
    </row>
    <row r="30887" spans="1:5">
      <c r="A30887" s="816">
        <f t="shared" si="2010"/>
        <v>52778</v>
      </c>
      <c r="B30887" s="815">
        <f t="shared" si="2011"/>
        <v>182</v>
      </c>
      <c r="C30887" s="815">
        <f t="shared" si="2012"/>
        <v>185</v>
      </c>
      <c r="D30887" s="815">
        <f t="shared" si="2013"/>
        <v>164</v>
      </c>
      <c r="E30887" s="815">
        <v>2044</v>
      </c>
    </row>
    <row r="30888" spans="1:5">
      <c r="A30888" s="816">
        <f t="shared" si="2010"/>
        <v>52779</v>
      </c>
      <c r="B30888" s="815">
        <f t="shared" si="2011"/>
        <v>183</v>
      </c>
      <c r="C30888" s="815">
        <f t="shared" si="2012"/>
        <v>184</v>
      </c>
      <c r="D30888" s="815">
        <f t="shared" si="2013"/>
        <v>163</v>
      </c>
      <c r="E30888" s="815">
        <v>2044</v>
      </c>
    </row>
    <row r="30889" spans="1:5">
      <c r="A30889" s="816">
        <f t="shared" si="2010"/>
        <v>52780</v>
      </c>
      <c r="B30889" s="815">
        <f t="shared" si="2011"/>
        <v>184</v>
      </c>
      <c r="C30889" s="815">
        <f t="shared" si="2012"/>
        <v>183</v>
      </c>
      <c r="D30889" s="815">
        <f t="shared" si="2013"/>
        <v>162</v>
      </c>
      <c r="E30889" s="815">
        <v>2044</v>
      </c>
    </row>
    <row r="30890" spans="1:5">
      <c r="A30890" s="816">
        <f t="shared" si="2010"/>
        <v>52781</v>
      </c>
      <c r="B30890" s="815">
        <f t="shared" si="2011"/>
        <v>185</v>
      </c>
      <c r="C30890" s="815">
        <f t="shared" si="2012"/>
        <v>182</v>
      </c>
      <c r="D30890" s="815">
        <f t="shared" si="2013"/>
        <v>161</v>
      </c>
      <c r="E30890" s="815">
        <v>2044</v>
      </c>
    </row>
    <row r="30891" spans="1:5">
      <c r="A30891" s="816">
        <f t="shared" si="2010"/>
        <v>52782</v>
      </c>
      <c r="B30891" s="815">
        <f t="shared" si="2011"/>
        <v>186</v>
      </c>
      <c r="C30891" s="815">
        <f t="shared" si="2012"/>
        <v>181</v>
      </c>
      <c r="D30891" s="815">
        <f t="shared" si="2013"/>
        <v>160</v>
      </c>
      <c r="E30891" s="815">
        <v>2044</v>
      </c>
    </row>
    <row r="30892" spans="1:5">
      <c r="A30892" s="816">
        <f t="shared" si="2010"/>
        <v>52783</v>
      </c>
      <c r="B30892" s="815">
        <f t="shared" si="2011"/>
        <v>187</v>
      </c>
      <c r="C30892" s="815">
        <f t="shared" si="2012"/>
        <v>180</v>
      </c>
      <c r="D30892" s="815">
        <f t="shared" si="2013"/>
        <v>159</v>
      </c>
      <c r="E30892" s="815">
        <v>2044</v>
      </c>
    </row>
    <row r="30893" spans="1:5">
      <c r="A30893" s="816">
        <f t="shared" si="2010"/>
        <v>52784</v>
      </c>
      <c r="B30893" s="815">
        <f t="shared" si="2011"/>
        <v>188</v>
      </c>
      <c r="C30893" s="815">
        <f t="shared" si="2012"/>
        <v>179</v>
      </c>
      <c r="D30893" s="815">
        <f t="shared" si="2013"/>
        <v>158</v>
      </c>
      <c r="E30893" s="815">
        <v>2044</v>
      </c>
    </row>
    <row r="30894" spans="1:5">
      <c r="A30894" s="816">
        <f t="shared" si="2010"/>
        <v>52785</v>
      </c>
      <c r="B30894" s="815">
        <f t="shared" si="2011"/>
        <v>189</v>
      </c>
      <c r="C30894" s="815">
        <f t="shared" si="2012"/>
        <v>178</v>
      </c>
      <c r="D30894" s="815">
        <f t="shared" si="2013"/>
        <v>157</v>
      </c>
      <c r="E30894" s="815">
        <v>2044</v>
      </c>
    </row>
    <row r="30895" spans="1:5">
      <c r="A30895" s="816">
        <f t="shared" si="2010"/>
        <v>52786</v>
      </c>
      <c r="B30895" s="815">
        <f t="shared" si="2011"/>
        <v>190</v>
      </c>
      <c r="C30895" s="815">
        <f t="shared" si="2012"/>
        <v>177</v>
      </c>
      <c r="D30895" s="815">
        <f t="shared" si="2013"/>
        <v>156</v>
      </c>
      <c r="E30895" s="815">
        <v>2044</v>
      </c>
    </row>
    <row r="30896" spans="1:5">
      <c r="A30896" s="816">
        <f t="shared" si="2010"/>
        <v>52787</v>
      </c>
      <c r="B30896" s="815">
        <f t="shared" si="2011"/>
        <v>191</v>
      </c>
      <c r="C30896" s="815">
        <f t="shared" si="2012"/>
        <v>176</v>
      </c>
      <c r="D30896" s="815">
        <f t="shared" si="2013"/>
        <v>155</v>
      </c>
      <c r="E30896" s="815">
        <v>2044</v>
      </c>
    </row>
    <row r="30897" spans="1:5">
      <c r="A30897" s="816">
        <f t="shared" si="2010"/>
        <v>52788</v>
      </c>
      <c r="B30897" s="815">
        <f t="shared" si="2011"/>
        <v>192</v>
      </c>
      <c r="C30897" s="815">
        <f t="shared" si="2012"/>
        <v>175</v>
      </c>
      <c r="D30897" s="815">
        <f t="shared" si="2013"/>
        <v>154</v>
      </c>
      <c r="E30897" s="815">
        <v>2044</v>
      </c>
    </row>
    <row r="30898" spans="1:5">
      <c r="A30898" s="816">
        <f t="shared" si="2010"/>
        <v>52789</v>
      </c>
      <c r="B30898" s="815">
        <f t="shared" si="2011"/>
        <v>193</v>
      </c>
      <c r="C30898" s="815">
        <f t="shared" si="2012"/>
        <v>174</v>
      </c>
      <c r="D30898" s="815">
        <f t="shared" si="2013"/>
        <v>153</v>
      </c>
      <c r="E30898" s="815">
        <v>2044</v>
      </c>
    </row>
    <row r="30899" spans="1:5">
      <c r="A30899" s="816">
        <f t="shared" ref="A30899:A30962" si="2014">A30898+1</f>
        <v>52790</v>
      </c>
      <c r="B30899" s="815">
        <f t="shared" si="2011"/>
        <v>194</v>
      </c>
      <c r="C30899" s="815">
        <f t="shared" si="2012"/>
        <v>173</v>
      </c>
      <c r="D30899" s="815">
        <f t="shared" si="2013"/>
        <v>152</v>
      </c>
      <c r="E30899" s="815">
        <v>2044</v>
      </c>
    </row>
    <row r="30900" spans="1:5">
      <c r="A30900" s="816">
        <f t="shared" si="2014"/>
        <v>52791</v>
      </c>
      <c r="B30900" s="815">
        <f t="shared" si="2011"/>
        <v>195</v>
      </c>
      <c r="C30900" s="815">
        <f t="shared" si="2012"/>
        <v>172</v>
      </c>
      <c r="D30900" s="815">
        <f t="shared" si="2013"/>
        <v>151</v>
      </c>
      <c r="E30900" s="815">
        <v>2044</v>
      </c>
    </row>
    <row r="30901" spans="1:5">
      <c r="A30901" s="816">
        <f t="shared" si="2014"/>
        <v>52792</v>
      </c>
      <c r="B30901" s="815">
        <f t="shared" si="2011"/>
        <v>196</v>
      </c>
      <c r="C30901" s="815">
        <f t="shared" si="2012"/>
        <v>171</v>
      </c>
      <c r="D30901" s="815">
        <f t="shared" si="2013"/>
        <v>150</v>
      </c>
      <c r="E30901" s="815">
        <v>2044</v>
      </c>
    </row>
    <row r="30902" spans="1:5">
      <c r="A30902" s="816">
        <f t="shared" si="2014"/>
        <v>52793</v>
      </c>
      <c r="B30902" s="815">
        <f t="shared" si="2011"/>
        <v>197</v>
      </c>
      <c r="C30902" s="815">
        <f t="shared" si="2012"/>
        <v>170</v>
      </c>
      <c r="D30902" s="815">
        <f t="shared" si="2013"/>
        <v>149</v>
      </c>
      <c r="E30902" s="815">
        <v>2044</v>
      </c>
    </row>
    <row r="30903" spans="1:5">
      <c r="A30903" s="816">
        <f t="shared" si="2014"/>
        <v>52794</v>
      </c>
      <c r="B30903" s="815">
        <f t="shared" si="2011"/>
        <v>198</v>
      </c>
      <c r="C30903" s="815">
        <f t="shared" si="2012"/>
        <v>169</v>
      </c>
      <c r="D30903" s="815">
        <f t="shared" si="2013"/>
        <v>148</v>
      </c>
      <c r="E30903" s="815">
        <v>2044</v>
      </c>
    </row>
    <row r="30904" spans="1:5">
      <c r="A30904" s="816">
        <f t="shared" si="2014"/>
        <v>52795</v>
      </c>
      <c r="B30904" s="815">
        <f t="shared" si="2011"/>
        <v>199</v>
      </c>
      <c r="C30904" s="815">
        <f t="shared" si="2012"/>
        <v>168</v>
      </c>
      <c r="D30904" s="815">
        <f t="shared" si="2013"/>
        <v>147</v>
      </c>
      <c r="E30904" s="815">
        <v>2044</v>
      </c>
    </row>
    <row r="30905" spans="1:5">
      <c r="A30905" s="816">
        <f t="shared" si="2014"/>
        <v>52796</v>
      </c>
      <c r="B30905" s="815">
        <f t="shared" si="2011"/>
        <v>200</v>
      </c>
      <c r="C30905" s="815">
        <f t="shared" si="2012"/>
        <v>167</v>
      </c>
      <c r="D30905" s="815">
        <f t="shared" si="2013"/>
        <v>146</v>
      </c>
      <c r="E30905" s="815">
        <v>2044</v>
      </c>
    </row>
    <row r="30906" spans="1:5">
      <c r="A30906" s="816">
        <f t="shared" si="2014"/>
        <v>52797</v>
      </c>
      <c r="B30906" s="815">
        <f t="shared" si="2011"/>
        <v>201</v>
      </c>
      <c r="C30906" s="815">
        <f t="shared" si="2012"/>
        <v>166</v>
      </c>
      <c r="D30906" s="815">
        <f t="shared" si="2013"/>
        <v>145</v>
      </c>
      <c r="E30906" s="815">
        <v>2044</v>
      </c>
    </row>
    <row r="30907" spans="1:5">
      <c r="A30907" s="816">
        <f t="shared" si="2014"/>
        <v>52798</v>
      </c>
      <c r="B30907" s="815">
        <f t="shared" si="2011"/>
        <v>202</v>
      </c>
      <c r="C30907" s="815">
        <f t="shared" si="2012"/>
        <v>165</v>
      </c>
      <c r="D30907" s="815">
        <f t="shared" si="2013"/>
        <v>144</v>
      </c>
      <c r="E30907" s="815">
        <v>2044</v>
      </c>
    </row>
    <row r="30908" spans="1:5">
      <c r="A30908" s="816">
        <f t="shared" si="2014"/>
        <v>52799</v>
      </c>
      <c r="B30908" s="815">
        <f t="shared" si="2011"/>
        <v>203</v>
      </c>
      <c r="C30908" s="815">
        <f t="shared" si="2012"/>
        <v>164</v>
      </c>
      <c r="D30908" s="815">
        <f t="shared" si="2013"/>
        <v>143</v>
      </c>
      <c r="E30908" s="815">
        <v>2044</v>
      </c>
    </row>
    <row r="30909" spans="1:5">
      <c r="A30909" s="816">
        <f t="shared" si="2014"/>
        <v>52800</v>
      </c>
      <c r="B30909" s="815">
        <f t="shared" si="2011"/>
        <v>204</v>
      </c>
      <c r="C30909" s="815">
        <f t="shared" si="2012"/>
        <v>163</v>
      </c>
      <c r="D30909" s="815">
        <f t="shared" si="2013"/>
        <v>142</v>
      </c>
      <c r="E30909" s="815">
        <v>2044</v>
      </c>
    </row>
    <row r="30910" spans="1:5">
      <c r="A30910" s="816">
        <f t="shared" si="2014"/>
        <v>52801</v>
      </c>
      <c r="B30910" s="815">
        <f t="shared" si="2011"/>
        <v>205</v>
      </c>
      <c r="C30910" s="815">
        <f t="shared" si="2012"/>
        <v>162</v>
      </c>
      <c r="D30910" s="815">
        <f t="shared" si="2013"/>
        <v>141</v>
      </c>
      <c r="E30910" s="815">
        <v>2044</v>
      </c>
    </row>
    <row r="30911" spans="1:5">
      <c r="A30911" s="816">
        <f t="shared" si="2014"/>
        <v>52802</v>
      </c>
      <c r="B30911" s="815">
        <f t="shared" si="2011"/>
        <v>206</v>
      </c>
      <c r="C30911" s="815">
        <f t="shared" si="2012"/>
        <v>161</v>
      </c>
      <c r="D30911" s="815">
        <f t="shared" si="2013"/>
        <v>140</v>
      </c>
      <c r="E30911" s="815">
        <v>2044</v>
      </c>
    </row>
    <row r="30912" spans="1:5">
      <c r="A30912" s="816">
        <f t="shared" si="2014"/>
        <v>52803</v>
      </c>
      <c r="B30912" s="815">
        <f t="shared" si="2011"/>
        <v>207</v>
      </c>
      <c r="C30912" s="815">
        <f t="shared" si="2012"/>
        <v>160</v>
      </c>
      <c r="D30912" s="815">
        <f t="shared" si="2013"/>
        <v>139</v>
      </c>
      <c r="E30912" s="815">
        <v>2044</v>
      </c>
    </row>
    <row r="30913" spans="1:5">
      <c r="A30913" s="816">
        <f t="shared" si="2014"/>
        <v>52804</v>
      </c>
      <c r="B30913" s="815">
        <f t="shared" si="2011"/>
        <v>208</v>
      </c>
      <c r="C30913" s="815">
        <f t="shared" si="2012"/>
        <v>159</v>
      </c>
      <c r="D30913" s="815">
        <f t="shared" si="2013"/>
        <v>138</v>
      </c>
      <c r="E30913" s="815">
        <v>2044</v>
      </c>
    </row>
    <row r="30914" spans="1:5">
      <c r="A30914" s="816">
        <f t="shared" si="2014"/>
        <v>52805</v>
      </c>
      <c r="B30914" s="815">
        <f t="shared" si="2011"/>
        <v>209</v>
      </c>
      <c r="C30914" s="815">
        <f t="shared" si="2012"/>
        <v>158</v>
      </c>
      <c r="D30914" s="815">
        <f t="shared" si="2013"/>
        <v>137</v>
      </c>
      <c r="E30914" s="815">
        <v>2044</v>
      </c>
    </row>
    <row r="30915" spans="1:5">
      <c r="A30915" s="816">
        <f t="shared" si="2014"/>
        <v>52806</v>
      </c>
      <c r="B30915" s="815">
        <f t="shared" si="2011"/>
        <v>210</v>
      </c>
      <c r="C30915" s="815">
        <f t="shared" si="2012"/>
        <v>157</v>
      </c>
      <c r="D30915" s="815">
        <f t="shared" si="2013"/>
        <v>136</v>
      </c>
      <c r="E30915" s="815">
        <v>2044</v>
      </c>
    </row>
    <row r="30916" spans="1:5">
      <c r="A30916" s="816">
        <f t="shared" si="2014"/>
        <v>52807</v>
      </c>
      <c r="B30916" s="815">
        <f t="shared" si="2011"/>
        <v>211</v>
      </c>
      <c r="C30916" s="815">
        <f t="shared" si="2012"/>
        <v>156</v>
      </c>
      <c r="D30916" s="815">
        <f t="shared" si="2013"/>
        <v>135</v>
      </c>
      <c r="E30916" s="815">
        <v>2044</v>
      </c>
    </row>
    <row r="30917" spans="1:5">
      <c r="A30917" s="816">
        <f t="shared" si="2014"/>
        <v>52808</v>
      </c>
      <c r="B30917" s="815">
        <f t="shared" si="2011"/>
        <v>212</v>
      </c>
      <c r="C30917" s="815">
        <f t="shared" si="2012"/>
        <v>155</v>
      </c>
      <c r="D30917" s="815">
        <f t="shared" si="2013"/>
        <v>134</v>
      </c>
      <c r="E30917" s="815">
        <v>2044</v>
      </c>
    </row>
    <row r="30918" spans="1:5">
      <c r="A30918" s="816">
        <f t="shared" si="2014"/>
        <v>52809</v>
      </c>
      <c r="B30918" s="815">
        <f t="shared" si="2011"/>
        <v>213</v>
      </c>
      <c r="C30918" s="815">
        <f t="shared" si="2012"/>
        <v>154</v>
      </c>
      <c r="D30918" s="815">
        <f t="shared" si="2013"/>
        <v>133</v>
      </c>
      <c r="E30918" s="815">
        <v>2044</v>
      </c>
    </row>
    <row r="30919" spans="1:5">
      <c r="A30919" s="816">
        <f t="shared" si="2014"/>
        <v>52810</v>
      </c>
      <c r="B30919" s="815">
        <f t="shared" si="2011"/>
        <v>214</v>
      </c>
      <c r="C30919" s="815">
        <f t="shared" si="2012"/>
        <v>153</v>
      </c>
      <c r="D30919" s="815">
        <f t="shared" si="2013"/>
        <v>132</v>
      </c>
      <c r="E30919" s="815">
        <v>2044</v>
      </c>
    </row>
    <row r="30920" spans="1:5">
      <c r="A30920" s="816">
        <f t="shared" si="2014"/>
        <v>52811</v>
      </c>
      <c r="B30920" s="815">
        <f t="shared" si="2011"/>
        <v>215</v>
      </c>
      <c r="C30920" s="815">
        <f t="shared" si="2012"/>
        <v>152</v>
      </c>
      <c r="D30920" s="815">
        <f t="shared" si="2013"/>
        <v>131</v>
      </c>
      <c r="E30920" s="815">
        <v>2044</v>
      </c>
    </row>
    <row r="30921" spans="1:5">
      <c r="A30921" s="816">
        <f t="shared" si="2014"/>
        <v>52812</v>
      </c>
      <c r="B30921" s="815">
        <f t="shared" si="2011"/>
        <v>216</v>
      </c>
      <c r="C30921" s="815">
        <f t="shared" si="2012"/>
        <v>151</v>
      </c>
      <c r="D30921" s="815">
        <f t="shared" si="2013"/>
        <v>130</v>
      </c>
      <c r="E30921" s="815">
        <v>2044</v>
      </c>
    </row>
    <row r="30922" spans="1:5">
      <c r="A30922" s="816">
        <f t="shared" si="2014"/>
        <v>52813</v>
      </c>
      <c r="B30922" s="815">
        <f t="shared" si="2011"/>
        <v>217</v>
      </c>
      <c r="C30922" s="815">
        <f t="shared" si="2012"/>
        <v>150</v>
      </c>
      <c r="D30922" s="815">
        <f t="shared" si="2013"/>
        <v>129</v>
      </c>
      <c r="E30922" s="815">
        <v>2044</v>
      </c>
    </row>
    <row r="30923" spans="1:5">
      <c r="A30923" s="816">
        <f t="shared" si="2014"/>
        <v>52814</v>
      </c>
      <c r="B30923" s="815">
        <f t="shared" si="2011"/>
        <v>218</v>
      </c>
      <c r="C30923" s="815">
        <f t="shared" si="2012"/>
        <v>149</v>
      </c>
      <c r="D30923" s="815">
        <f t="shared" si="2013"/>
        <v>128</v>
      </c>
      <c r="E30923" s="815">
        <v>2044</v>
      </c>
    </row>
    <row r="30924" spans="1:5">
      <c r="A30924" s="816">
        <f t="shared" si="2014"/>
        <v>52815</v>
      </c>
      <c r="B30924" s="815">
        <f t="shared" si="2011"/>
        <v>219</v>
      </c>
      <c r="C30924" s="815">
        <f t="shared" si="2012"/>
        <v>148</v>
      </c>
      <c r="D30924" s="815">
        <f t="shared" si="2013"/>
        <v>127</v>
      </c>
      <c r="E30924" s="815">
        <v>2044</v>
      </c>
    </row>
    <row r="30925" spans="1:5">
      <c r="A30925" s="816">
        <f t="shared" si="2014"/>
        <v>52816</v>
      </c>
      <c r="B30925" s="815">
        <f t="shared" si="2011"/>
        <v>220</v>
      </c>
      <c r="C30925" s="815">
        <f t="shared" si="2012"/>
        <v>147</v>
      </c>
      <c r="D30925" s="815">
        <f t="shared" si="2013"/>
        <v>126</v>
      </c>
      <c r="E30925" s="815">
        <v>2044</v>
      </c>
    </row>
    <row r="30926" spans="1:5">
      <c r="A30926" s="816">
        <f t="shared" si="2014"/>
        <v>52817</v>
      </c>
      <c r="B30926" s="815">
        <f t="shared" si="2011"/>
        <v>221</v>
      </c>
      <c r="C30926" s="815">
        <f t="shared" si="2012"/>
        <v>146</v>
      </c>
      <c r="D30926" s="815">
        <f t="shared" si="2013"/>
        <v>125</v>
      </c>
      <c r="E30926" s="815">
        <v>2044</v>
      </c>
    </row>
    <row r="30927" spans="1:5">
      <c r="A30927" s="816">
        <f t="shared" si="2014"/>
        <v>52818</v>
      </c>
      <c r="B30927" s="815">
        <f t="shared" si="2011"/>
        <v>222</v>
      </c>
      <c r="C30927" s="815">
        <f t="shared" si="2012"/>
        <v>145</v>
      </c>
      <c r="D30927" s="815">
        <f t="shared" si="2013"/>
        <v>124</v>
      </c>
      <c r="E30927" s="815">
        <v>2044</v>
      </c>
    </row>
    <row r="30928" spans="1:5">
      <c r="A30928" s="816">
        <f t="shared" si="2014"/>
        <v>52819</v>
      </c>
      <c r="B30928" s="815">
        <f t="shared" si="2011"/>
        <v>223</v>
      </c>
      <c r="C30928" s="815">
        <f t="shared" si="2012"/>
        <v>144</v>
      </c>
      <c r="D30928" s="815">
        <f t="shared" si="2013"/>
        <v>123</v>
      </c>
      <c r="E30928" s="815">
        <v>2044</v>
      </c>
    </row>
    <row r="30929" spans="1:5">
      <c r="A30929" s="816">
        <f t="shared" si="2014"/>
        <v>52820</v>
      </c>
      <c r="B30929" s="815">
        <f t="shared" si="2011"/>
        <v>224</v>
      </c>
      <c r="C30929" s="815">
        <f t="shared" si="2012"/>
        <v>143</v>
      </c>
      <c r="D30929" s="815">
        <f t="shared" si="2013"/>
        <v>122</v>
      </c>
      <c r="E30929" s="815">
        <v>2044</v>
      </c>
    </row>
    <row r="30930" spans="1:5">
      <c r="A30930" s="816">
        <f t="shared" si="2014"/>
        <v>52821</v>
      </c>
      <c r="B30930" s="815">
        <f t="shared" si="2011"/>
        <v>225</v>
      </c>
      <c r="C30930" s="815">
        <f t="shared" si="2012"/>
        <v>142</v>
      </c>
      <c r="D30930" s="815">
        <f t="shared" si="2013"/>
        <v>121</v>
      </c>
      <c r="E30930" s="815">
        <v>2044</v>
      </c>
    </row>
    <row r="30931" spans="1:5">
      <c r="A30931" s="816">
        <f t="shared" si="2014"/>
        <v>52822</v>
      </c>
      <c r="B30931" s="815">
        <f t="shared" si="2011"/>
        <v>226</v>
      </c>
      <c r="C30931" s="815">
        <f t="shared" si="2012"/>
        <v>141</v>
      </c>
      <c r="D30931" s="815">
        <f t="shared" si="2013"/>
        <v>120</v>
      </c>
      <c r="E30931" s="815">
        <v>2044</v>
      </c>
    </row>
    <row r="30932" spans="1:5">
      <c r="A30932" s="816">
        <f t="shared" si="2014"/>
        <v>52823</v>
      </c>
      <c r="B30932" s="815">
        <f t="shared" si="2011"/>
        <v>227</v>
      </c>
      <c r="C30932" s="815">
        <f t="shared" si="2012"/>
        <v>140</v>
      </c>
      <c r="D30932" s="815">
        <f t="shared" si="2013"/>
        <v>119</v>
      </c>
      <c r="E30932" s="815">
        <v>2044</v>
      </c>
    </row>
    <row r="30933" spans="1:5">
      <c r="A30933" s="816">
        <f t="shared" si="2014"/>
        <v>52824</v>
      </c>
      <c r="B30933" s="815">
        <f t="shared" si="2011"/>
        <v>228</v>
      </c>
      <c r="C30933" s="815">
        <f t="shared" si="2012"/>
        <v>139</v>
      </c>
      <c r="D30933" s="815">
        <f t="shared" si="2013"/>
        <v>118</v>
      </c>
      <c r="E30933" s="815">
        <v>2044</v>
      </c>
    </row>
    <row r="30934" spans="1:5">
      <c r="A30934" s="816">
        <f t="shared" si="2014"/>
        <v>52825</v>
      </c>
      <c r="B30934" s="815">
        <f t="shared" si="2011"/>
        <v>229</v>
      </c>
      <c r="C30934" s="815">
        <f t="shared" si="2012"/>
        <v>138</v>
      </c>
      <c r="D30934" s="815">
        <f t="shared" si="2013"/>
        <v>117</v>
      </c>
      <c r="E30934" s="815">
        <v>2044</v>
      </c>
    </row>
    <row r="30935" spans="1:5">
      <c r="A30935" s="816">
        <f t="shared" si="2014"/>
        <v>52826</v>
      </c>
      <c r="B30935" s="815">
        <f t="shared" si="2011"/>
        <v>230</v>
      </c>
      <c r="C30935" s="815">
        <f t="shared" si="2012"/>
        <v>137</v>
      </c>
      <c r="D30935" s="815">
        <f t="shared" si="2013"/>
        <v>116</v>
      </c>
      <c r="E30935" s="815">
        <v>2044</v>
      </c>
    </row>
    <row r="30936" spans="1:5">
      <c r="A30936" s="816">
        <f t="shared" si="2014"/>
        <v>52827</v>
      </c>
      <c r="B30936" s="815">
        <f t="shared" si="2011"/>
        <v>231</v>
      </c>
      <c r="C30936" s="815">
        <f t="shared" si="2012"/>
        <v>136</v>
      </c>
      <c r="D30936" s="815">
        <f t="shared" si="2013"/>
        <v>115</v>
      </c>
      <c r="E30936" s="815">
        <v>2044</v>
      </c>
    </row>
    <row r="30937" spans="1:5">
      <c r="A30937" s="816">
        <f t="shared" si="2014"/>
        <v>52828</v>
      </c>
      <c r="B30937" s="815">
        <f t="shared" si="2011"/>
        <v>232</v>
      </c>
      <c r="C30937" s="815">
        <f t="shared" si="2012"/>
        <v>135</v>
      </c>
      <c r="D30937" s="815">
        <f t="shared" si="2013"/>
        <v>114</v>
      </c>
      <c r="E30937" s="815">
        <v>2044</v>
      </c>
    </row>
    <row r="30938" spans="1:5">
      <c r="A30938" s="816">
        <f t="shared" si="2014"/>
        <v>52829</v>
      </c>
      <c r="B30938" s="815">
        <f t="shared" si="2011"/>
        <v>233</v>
      </c>
      <c r="C30938" s="815">
        <f t="shared" si="2012"/>
        <v>134</v>
      </c>
      <c r="D30938" s="815">
        <f t="shared" si="2013"/>
        <v>113</v>
      </c>
      <c r="E30938" s="815">
        <v>2044</v>
      </c>
    </row>
    <row r="30939" spans="1:5">
      <c r="A30939" s="816">
        <f t="shared" si="2014"/>
        <v>52830</v>
      </c>
      <c r="B30939" s="815">
        <f t="shared" si="2011"/>
        <v>234</v>
      </c>
      <c r="C30939" s="815">
        <f t="shared" si="2012"/>
        <v>133</v>
      </c>
      <c r="D30939" s="815">
        <f t="shared" si="2013"/>
        <v>112</v>
      </c>
      <c r="E30939" s="815">
        <v>2044</v>
      </c>
    </row>
    <row r="30940" spans="1:5">
      <c r="A30940" s="816">
        <f t="shared" si="2014"/>
        <v>52831</v>
      </c>
      <c r="B30940" s="815">
        <f t="shared" si="2011"/>
        <v>235</v>
      </c>
      <c r="C30940" s="815">
        <f t="shared" si="2012"/>
        <v>132</v>
      </c>
      <c r="D30940" s="815">
        <f t="shared" si="2013"/>
        <v>111</v>
      </c>
      <c r="E30940" s="815">
        <v>2044</v>
      </c>
    </row>
    <row r="30941" spans="1:5">
      <c r="A30941" s="816">
        <f t="shared" si="2014"/>
        <v>52832</v>
      </c>
      <c r="B30941" s="815">
        <f t="shared" si="2011"/>
        <v>236</v>
      </c>
      <c r="C30941" s="815">
        <f t="shared" si="2012"/>
        <v>131</v>
      </c>
      <c r="D30941" s="815">
        <f t="shared" si="2013"/>
        <v>110</v>
      </c>
      <c r="E30941" s="815">
        <v>2044</v>
      </c>
    </row>
    <row r="30942" spans="1:5">
      <c r="A30942" s="816">
        <f t="shared" si="2014"/>
        <v>52833</v>
      </c>
      <c r="B30942" s="815">
        <f t="shared" si="2011"/>
        <v>237</v>
      </c>
      <c r="C30942" s="815">
        <f t="shared" si="2012"/>
        <v>130</v>
      </c>
      <c r="D30942" s="815">
        <f t="shared" si="2013"/>
        <v>109</v>
      </c>
      <c r="E30942" s="815">
        <v>2044</v>
      </c>
    </row>
    <row r="30943" spans="1:5">
      <c r="A30943" s="816">
        <f t="shared" si="2014"/>
        <v>52834</v>
      </c>
      <c r="B30943" s="815">
        <f t="shared" ref="B30943:B31006" si="2015">B30942+1</f>
        <v>238</v>
      </c>
      <c r="C30943" s="815">
        <f t="shared" ref="C30943:C31006" si="2016">C30942-1</f>
        <v>129</v>
      </c>
      <c r="D30943" s="815">
        <f t="shared" ref="D30943:D31006" si="2017">D30942-1</f>
        <v>108</v>
      </c>
      <c r="E30943" s="815">
        <v>2044</v>
      </c>
    </row>
    <row r="30944" spans="1:5">
      <c r="A30944" s="816">
        <f t="shared" si="2014"/>
        <v>52835</v>
      </c>
      <c r="B30944" s="815">
        <f t="shared" si="2015"/>
        <v>239</v>
      </c>
      <c r="C30944" s="815">
        <f t="shared" si="2016"/>
        <v>128</v>
      </c>
      <c r="D30944" s="815">
        <f t="shared" si="2017"/>
        <v>107</v>
      </c>
      <c r="E30944" s="815">
        <v>2044</v>
      </c>
    </row>
    <row r="30945" spans="1:5">
      <c r="A30945" s="816">
        <f t="shared" si="2014"/>
        <v>52836</v>
      </c>
      <c r="B30945" s="815">
        <f t="shared" si="2015"/>
        <v>240</v>
      </c>
      <c r="C30945" s="815">
        <f t="shared" si="2016"/>
        <v>127</v>
      </c>
      <c r="D30945" s="815">
        <f t="shared" si="2017"/>
        <v>106</v>
      </c>
      <c r="E30945" s="815">
        <v>2044</v>
      </c>
    </row>
    <row r="30946" spans="1:5">
      <c r="A30946" s="816">
        <f t="shared" si="2014"/>
        <v>52837</v>
      </c>
      <c r="B30946" s="815">
        <f t="shared" si="2015"/>
        <v>241</v>
      </c>
      <c r="C30946" s="815">
        <f t="shared" si="2016"/>
        <v>126</v>
      </c>
      <c r="D30946" s="815">
        <f t="shared" si="2017"/>
        <v>105</v>
      </c>
      <c r="E30946" s="815">
        <v>2044</v>
      </c>
    </row>
    <row r="30947" spans="1:5">
      <c r="A30947" s="816">
        <f t="shared" si="2014"/>
        <v>52838</v>
      </c>
      <c r="B30947" s="815">
        <f t="shared" si="2015"/>
        <v>242</v>
      </c>
      <c r="C30947" s="815">
        <f t="shared" si="2016"/>
        <v>125</v>
      </c>
      <c r="D30947" s="815">
        <f t="shared" si="2017"/>
        <v>104</v>
      </c>
      <c r="E30947" s="815">
        <v>2044</v>
      </c>
    </row>
    <row r="30948" spans="1:5">
      <c r="A30948" s="816">
        <f t="shared" si="2014"/>
        <v>52839</v>
      </c>
      <c r="B30948" s="815">
        <f t="shared" si="2015"/>
        <v>243</v>
      </c>
      <c r="C30948" s="815">
        <f t="shared" si="2016"/>
        <v>124</v>
      </c>
      <c r="D30948" s="815">
        <f t="shared" si="2017"/>
        <v>103</v>
      </c>
      <c r="E30948" s="815">
        <v>2044</v>
      </c>
    </row>
    <row r="30949" spans="1:5">
      <c r="A30949" s="816">
        <f t="shared" si="2014"/>
        <v>52840</v>
      </c>
      <c r="B30949" s="815">
        <f t="shared" si="2015"/>
        <v>244</v>
      </c>
      <c r="C30949" s="815">
        <f t="shared" si="2016"/>
        <v>123</v>
      </c>
      <c r="D30949" s="815">
        <f t="shared" si="2017"/>
        <v>102</v>
      </c>
      <c r="E30949" s="815">
        <v>2044</v>
      </c>
    </row>
    <row r="30950" spans="1:5">
      <c r="A30950" s="816">
        <f t="shared" si="2014"/>
        <v>52841</v>
      </c>
      <c r="B30950" s="815">
        <f t="shared" si="2015"/>
        <v>245</v>
      </c>
      <c r="C30950" s="815">
        <f t="shared" si="2016"/>
        <v>122</v>
      </c>
      <c r="D30950" s="815">
        <f t="shared" si="2017"/>
        <v>101</v>
      </c>
      <c r="E30950" s="815">
        <v>2044</v>
      </c>
    </row>
    <row r="30951" spans="1:5">
      <c r="A30951" s="816">
        <f t="shared" si="2014"/>
        <v>52842</v>
      </c>
      <c r="B30951" s="815">
        <f t="shared" si="2015"/>
        <v>246</v>
      </c>
      <c r="C30951" s="815">
        <f t="shared" si="2016"/>
        <v>121</v>
      </c>
      <c r="D30951" s="815">
        <f t="shared" si="2017"/>
        <v>100</v>
      </c>
      <c r="E30951" s="815">
        <v>2044</v>
      </c>
    </row>
    <row r="30952" spans="1:5">
      <c r="A30952" s="816">
        <f t="shared" si="2014"/>
        <v>52843</v>
      </c>
      <c r="B30952" s="815">
        <f t="shared" si="2015"/>
        <v>247</v>
      </c>
      <c r="C30952" s="815">
        <f t="shared" si="2016"/>
        <v>120</v>
      </c>
      <c r="D30952" s="815">
        <f t="shared" si="2017"/>
        <v>99</v>
      </c>
      <c r="E30952" s="815">
        <v>2044</v>
      </c>
    </row>
    <row r="30953" spans="1:5">
      <c r="A30953" s="816">
        <f t="shared" si="2014"/>
        <v>52844</v>
      </c>
      <c r="B30953" s="815">
        <f t="shared" si="2015"/>
        <v>248</v>
      </c>
      <c r="C30953" s="815">
        <f t="shared" si="2016"/>
        <v>119</v>
      </c>
      <c r="D30953" s="815">
        <f t="shared" si="2017"/>
        <v>98</v>
      </c>
      <c r="E30953" s="815">
        <v>2044</v>
      </c>
    </row>
    <row r="30954" spans="1:5">
      <c r="A30954" s="816">
        <f t="shared" si="2014"/>
        <v>52845</v>
      </c>
      <c r="B30954" s="815">
        <f t="shared" si="2015"/>
        <v>249</v>
      </c>
      <c r="C30954" s="815">
        <f t="shared" si="2016"/>
        <v>118</v>
      </c>
      <c r="D30954" s="815">
        <f t="shared" si="2017"/>
        <v>97</v>
      </c>
      <c r="E30954" s="815">
        <v>2044</v>
      </c>
    </row>
    <row r="30955" spans="1:5">
      <c r="A30955" s="816">
        <f t="shared" si="2014"/>
        <v>52846</v>
      </c>
      <c r="B30955" s="815">
        <f t="shared" si="2015"/>
        <v>250</v>
      </c>
      <c r="C30955" s="815">
        <f t="shared" si="2016"/>
        <v>117</v>
      </c>
      <c r="D30955" s="815">
        <f t="shared" si="2017"/>
        <v>96</v>
      </c>
      <c r="E30955" s="815">
        <v>2044</v>
      </c>
    </row>
    <row r="30956" spans="1:5">
      <c r="A30956" s="816">
        <f t="shared" si="2014"/>
        <v>52847</v>
      </c>
      <c r="B30956" s="815">
        <f t="shared" si="2015"/>
        <v>251</v>
      </c>
      <c r="C30956" s="815">
        <f t="shared" si="2016"/>
        <v>116</v>
      </c>
      <c r="D30956" s="815">
        <f t="shared" si="2017"/>
        <v>95</v>
      </c>
      <c r="E30956" s="815">
        <v>2044</v>
      </c>
    </row>
    <row r="30957" spans="1:5">
      <c r="A30957" s="816">
        <f t="shared" si="2014"/>
        <v>52848</v>
      </c>
      <c r="B30957" s="815">
        <f t="shared" si="2015"/>
        <v>252</v>
      </c>
      <c r="C30957" s="815">
        <f t="shared" si="2016"/>
        <v>115</v>
      </c>
      <c r="D30957" s="815">
        <f t="shared" si="2017"/>
        <v>94</v>
      </c>
      <c r="E30957" s="815">
        <v>2044</v>
      </c>
    </row>
    <row r="30958" spans="1:5">
      <c r="A30958" s="816">
        <f t="shared" si="2014"/>
        <v>52849</v>
      </c>
      <c r="B30958" s="815">
        <f t="shared" si="2015"/>
        <v>253</v>
      </c>
      <c r="C30958" s="815">
        <f t="shared" si="2016"/>
        <v>114</v>
      </c>
      <c r="D30958" s="815">
        <f t="shared" si="2017"/>
        <v>93</v>
      </c>
      <c r="E30958" s="815">
        <v>2044</v>
      </c>
    </row>
    <row r="30959" spans="1:5">
      <c r="A30959" s="816">
        <f t="shared" si="2014"/>
        <v>52850</v>
      </c>
      <c r="B30959" s="815">
        <f t="shared" si="2015"/>
        <v>254</v>
      </c>
      <c r="C30959" s="815">
        <f t="shared" si="2016"/>
        <v>113</v>
      </c>
      <c r="D30959" s="815">
        <f t="shared" si="2017"/>
        <v>92</v>
      </c>
      <c r="E30959" s="815">
        <v>2044</v>
      </c>
    </row>
    <row r="30960" spans="1:5">
      <c r="A30960" s="816">
        <f t="shared" si="2014"/>
        <v>52851</v>
      </c>
      <c r="B30960" s="815">
        <f t="shared" si="2015"/>
        <v>255</v>
      </c>
      <c r="C30960" s="815">
        <f t="shared" si="2016"/>
        <v>112</v>
      </c>
      <c r="D30960" s="815">
        <f t="shared" si="2017"/>
        <v>91</v>
      </c>
      <c r="E30960" s="815">
        <v>2044</v>
      </c>
    </row>
    <row r="30961" spans="1:5">
      <c r="A30961" s="816">
        <f t="shared" si="2014"/>
        <v>52852</v>
      </c>
      <c r="B30961" s="815">
        <f t="shared" si="2015"/>
        <v>256</v>
      </c>
      <c r="C30961" s="815">
        <f t="shared" si="2016"/>
        <v>111</v>
      </c>
      <c r="D30961" s="815">
        <f t="shared" si="2017"/>
        <v>90</v>
      </c>
      <c r="E30961" s="815">
        <v>2044</v>
      </c>
    </row>
    <row r="30962" spans="1:5">
      <c r="A30962" s="816">
        <f t="shared" si="2014"/>
        <v>52853</v>
      </c>
      <c r="B30962" s="815">
        <f t="shared" si="2015"/>
        <v>257</v>
      </c>
      <c r="C30962" s="815">
        <f t="shared" si="2016"/>
        <v>110</v>
      </c>
      <c r="D30962" s="815">
        <f t="shared" si="2017"/>
        <v>89</v>
      </c>
      <c r="E30962" s="815">
        <v>2044</v>
      </c>
    </row>
    <row r="30963" spans="1:5">
      <c r="A30963" s="816">
        <f t="shared" ref="A30963:A31026" si="2018">A30962+1</f>
        <v>52854</v>
      </c>
      <c r="B30963" s="815">
        <f t="shared" si="2015"/>
        <v>258</v>
      </c>
      <c r="C30963" s="815">
        <f t="shared" si="2016"/>
        <v>109</v>
      </c>
      <c r="D30963" s="815">
        <f t="shared" si="2017"/>
        <v>88</v>
      </c>
      <c r="E30963" s="815">
        <v>2044</v>
      </c>
    </row>
    <row r="30964" spans="1:5">
      <c r="A30964" s="816">
        <f t="shared" si="2018"/>
        <v>52855</v>
      </c>
      <c r="B30964" s="815">
        <f t="shared" si="2015"/>
        <v>259</v>
      </c>
      <c r="C30964" s="815">
        <f t="shared" si="2016"/>
        <v>108</v>
      </c>
      <c r="D30964" s="815">
        <f t="shared" si="2017"/>
        <v>87</v>
      </c>
      <c r="E30964" s="815">
        <v>2044</v>
      </c>
    </row>
    <row r="30965" spans="1:5">
      <c r="A30965" s="816">
        <f t="shared" si="2018"/>
        <v>52856</v>
      </c>
      <c r="B30965" s="815">
        <f t="shared" si="2015"/>
        <v>260</v>
      </c>
      <c r="C30965" s="815">
        <f t="shared" si="2016"/>
        <v>107</v>
      </c>
      <c r="D30965" s="815">
        <f t="shared" si="2017"/>
        <v>86</v>
      </c>
      <c r="E30965" s="815">
        <v>2044</v>
      </c>
    </row>
    <row r="30966" spans="1:5">
      <c r="A30966" s="816">
        <f t="shared" si="2018"/>
        <v>52857</v>
      </c>
      <c r="B30966" s="815">
        <f t="shared" si="2015"/>
        <v>261</v>
      </c>
      <c r="C30966" s="815">
        <f t="shared" si="2016"/>
        <v>106</v>
      </c>
      <c r="D30966" s="815">
        <f t="shared" si="2017"/>
        <v>85</v>
      </c>
      <c r="E30966" s="815">
        <v>2044</v>
      </c>
    </row>
    <row r="30967" spans="1:5">
      <c r="A30967" s="816">
        <f t="shared" si="2018"/>
        <v>52858</v>
      </c>
      <c r="B30967" s="815">
        <f t="shared" si="2015"/>
        <v>262</v>
      </c>
      <c r="C30967" s="815">
        <f t="shared" si="2016"/>
        <v>105</v>
      </c>
      <c r="D30967" s="815">
        <f t="shared" si="2017"/>
        <v>84</v>
      </c>
      <c r="E30967" s="815">
        <v>2044</v>
      </c>
    </row>
    <row r="30968" spans="1:5">
      <c r="A30968" s="816">
        <f t="shared" si="2018"/>
        <v>52859</v>
      </c>
      <c r="B30968" s="815">
        <f t="shared" si="2015"/>
        <v>263</v>
      </c>
      <c r="C30968" s="815">
        <f t="shared" si="2016"/>
        <v>104</v>
      </c>
      <c r="D30968" s="815">
        <f t="shared" si="2017"/>
        <v>83</v>
      </c>
      <c r="E30968" s="815">
        <v>2044</v>
      </c>
    </row>
    <row r="30969" spans="1:5">
      <c r="A30969" s="816">
        <f t="shared" si="2018"/>
        <v>52860</v>
      </c>
      <c r="B30969" s="815">
        <f t="shared" si="2015"/>
        <v>264</v>
      </c>
      <c r="C30969" s="815">
        <f t="shared" si="2016"/>
        <v>103</v>
      </c>
      <c r="D30969" s="815">
        <f t="shared" si="2017"/>
        <v>82</v>
      </c>
      <c r="E30969" s="815">
        <v>2044</v>
      </c>
    </row>
    <row r="30970" spans="1:5">
      <c r="A30970" s="816">
        <f t="shared" si="2018"/>
        <v>52861</v>
      </c>
      <c r="B30970" s="815">
        <f t="shared" si="2015"/>
        <v>265</v>
      </c>
      <c r="C30970" s="815">
        <f t="shared" si="2016"/>
        <v>102</v>
      </c>
      <c r="D30970" s="815">
        <f t="shared" si="2017"/>
        <v>81</v>
      </c>
      <c r="E30970" s="815">
        <v>2044</v>
      </c>
    </row>
    <row r="30971" spans="1:5">
      <c r="A30971" s="816">
        <f t="shared" si="2018"/>
        <v>52862</v>
      </c>
      <c r="B30971" s="815">
        <f t="shared" si="2015"/>
        <v>266</v>
      </c>
      <c r="C30971" s="815">
        <f t="shared" si="2016"/>
        <v>101</v>
      </c>
      <c r="D30971" s="815">
        <f t="shared" si="2017"/>
        <v>80</v>
      </c>
      <c r="E30971" s="815">
        <v>2044</v>
      </c>
    </row>
    <row r="30972" spans="1:5">
      <c r="A30972" s="816">
        <f t="shared" si="2018"/>
        <v>52863</v>
      </c>
      <c r="B30972" s="815">
        <f t="shared" si="2015"/>
        <v>267</v>
      </c>
      <c r="C30972" s="815">
        <f t="shared" si="2016"/>
        <v>100</v>
      </c>
      <c r="D30972" s="815">
        <f t="shared" si="2017"/>
        <v>79</v>
      </c>
      <c r="E30972" s="815">
        <v>2044</v>
      </c>
    </row>
    <row r="30973" spans="1:5">
      <c r="A30973" s="816">
        <f t="shared" si="2018"/>
        <v>52864</v>
      </c>
      <c r="B30973" s="815">
        <f t="shared" si="2015"/>
        <v>268</v>
      </c>
      <c r="C30973" s="815">
        <f t="shared" si="2016"/>
        <v>99</v>
      </c>
      <c r="D30973" s="815">
        <f t="shared" si="2017"/>
        <v>78</v>
      </c>
      <c r="E30973" s="815">
        <v>2044</v>
      </c>
    </row>
    <row r="30974" spans="1:5">
      <c r="A30974" s="816">
        <f t="shared" si="2018"/>
        <v>52865</v>
      </c>
      <c r="B30974" s="815">
        <f t="shared" si="2015"/>
        <v>269</v>
      </c>
      <c r="C30974" s="815">
        <f t="shared" si="2016"/>
        <v>98</v>
      </c>
      <c r="D30974" s="815">
        <f t="shared" si="2017"/>
        <v>77</v>
      </c>
      <c r="E30974" s="815">
        <v>2044</v>
      </c>
    </row>
    <row r="30975" spans="1:5">
      <c r="A30975" s="816">
        <f t="shared" si="2018"/>
        <v>52866</v>
      </c>
      <c r="B30975" s="815">
        <f t="shared" si="2015"/>
        <v>270</v>
      </c>
      <c r="C30975" s="815">
        <f t="shared" si="2016"/>
        <v>97</v>
      </c>
      <c r="D30975" s="815">
        <f t="shared" si="2017"/>
        <v>76</v>
      </c>
      <c r="E30975" s="815">
        <v>2044</v>
      </c>
    </row>
    <row r="30976" spans="1:5">
      <c r="A30976" s="816">
        <f t="shared" si="2018"/>
        <v>52867</v>
      </c>
      <c r="B30976" s="815">
        <f t="shared" si="2015"/>
        <v>271</v>
      </c>
      <c r="C30976" s="815">
        <f t="shared" si="2016"/>
        <v>96</v>
      </c>
      <c r="D30976" s="815">
        <f t="shared" si="2017"/>
        <v>75</v>
      </c>
      <c r="E30976" s="815">
        <v>2044</v>
      </c>
    </row>
    <row r="30977" spans="1:5">
      <c r="A30977" s="816">
        <f t="shared" si="2018"/>
        <v>52868</v>
      </c>
      <c r="B30977" s="815">
        <f t="shared" si="2015"/>
        <v>272</v>
      </c>
      <c r="C30977" s="815">
        <f t="shared" si="2016"/>
        <v>95</v>
      </c>
      <c r="D30977" s="815">
        <f t="shared" si="2017"/>
        <v>74</v>
      </c>
      <c r="E30977" s="815">
        <v>2044</v>
      </c>
    </row>
    <row r="30978" spans="1:5">
      <c r="A30978" s="816">
        <f t="shared" si="2018"/>
        <v>52869</v>
      </c>
      <c r="B30978" s="815">
        <f t="shared" si="2015"/>
        <v>273</v>
      </c>
      <c r="C30978" s="815">
        <f t="shared" si="2016"/>
        <v>94</v>
      </c>
      <c r="D30978" s="815">
        <f t="shared" si="2017"/>
        <v>73</v>
      </c>
      <c r="E30978" s="815">
        <v>2044</v>
      </c>
    </row>
    <row r="30979" spans="1:5">
      <c r="A30979" s="816">
        <f t="shared" si="2018"/>
        <v>52870</v>
      </c>
      <c r="B30979" s="815">
        <f t="shared" si="2015"/>
        <v>274</v>
      </c>
      <c r="C30979" s="815">
        <f t="shared" si="2016"/>
        <v>93</v>
      </c>
      <c r="D30979" s="815">
        <f t="shared" si="2017"/>
        <v>72</v>
      </c>
      <c r="E30979" s="815">
        <v>2044</v>
      </c>
    </row>
    <row r="30980" spans="1:5">
      <c r="A30980" s="816">
        <f t="shared" si="2018"/>
        <v>52871</v>
      </c>
      <c r="B30980" s="815">
        <f t="shared" si="2015"/>
        <v>275</v>
      </c>
      <c r="C30980" s="815">
        <f t="shared" si="2016"/>
        <v>92</v>
      </c>
      <c r="D30980" s="815">
        <f t="shared" si="2017"/>
        <v>71</v>
      </c>
      <c r="E30980" s="815">
        <v>2044</v>
      </c>
    </row>
    <row r="30981" spans="1:5">
      <c r="A30981" s="816">
        <f t="shared" si="2018"/>
        <v>52872</v>
      </c>
      <c r="B30981" s="815">
        <f t="shared" si="2015"/>
        <v>276</v>
      </c>
      <c r="C30981" s="815">
        <f t="shared" si="2016"/>
        <v>91</v>
      </c>
      <c r="D30981" s="815">
        <f t="shared" si="2017"/>
        <v>70</v>
      </c>
      <c r="E30981" s="815">
        <v>2044</v>
      </c>
    </row>
    <row r="30982" spans="1:5">
      <c r="A30982" s="816">
        <f t="shared" si="2018"/>
        <v>52873</v>
      </c>
      <c r="B30982" s="815">
        <f t="shared" si="2015"/>
        <v>277</v>
      </c>
      <c r="C30982" s="815">
        <f t="shared" si="2016"/>
        <v>90</v>
      </c>
      <c r="D30982" s="815">
        <f t="shared" si="2017"/>
        <v>69</v>
      </c>
      <c r="E30982" s="815">
        <v>2044</v>
      </c>
    </row>
    <row r="30983" spans="1:5">
      <c r="A30983" s="816">
        <f t="shared" si="2018"/>
        <v>52874</v>
      </c>
      <c r="B30983" s="815">
        <f t="shared" si="2015"/>
        <v>278</v>
      </c>
      <c r="C30983" s="815">
        <f t="shared" si="2016"/>
        <v>89</v>
      </c>
      <c r="D30983" s="815">
        <f t="shared" si="2017"/>
        <v>68</v>
      </c>
      <c r="E30983" s="815">
        <v>2044</v>
      </c>
    </row>
    <row r="30984" spans="1:5">
      <c r="A30984" s="816">
        <f t="shared" si="2018"/>
        <v>52875</v>
      </c>
      <c r="B30984" s="815">
        <f t="shared" si="2015"/>
        <v>279</v>
      </c>
      <c r="C30984" s="815">
        <f t="shared" si="2016"/>
        <v>88</v>
      </c>
      <c r="D30984" s="815">
        <f t="shared" si="2017"/>
        <v>67</v>
      </c>
      <c r="E30984" s="815">
        <v>2044</v>
      </c>
    </row>
    <row r="30985" spans="1:5">
      <c r="A30985" s="816">
        <f t="shared" si="2018"/>
        <v>52876</v>
      </c>
      <c r="B30985" s="815">
        <f t="shared" si="2015"/>
        <v>280</v>
      </c>
      <c r="C30985" s="815">
        <f t="shared" si="2016"/>
        <v>87</v>
      </c>
      <c r="D30985" s="815">
        <f t="shared" si="2017"/>
        <v>66</v>
      </c>
      <c r="E30985" s="815">
        <v>2044</v>
      </c>
    </row>
    <row r="30986" spans="1:5">
      <c r="A30986" s="816">
        <f t="shared" si="2018"/>
        <v>52877</v>
      </c>
      <c r="B30986" s="815">
        <f t="shared" si="2015"/>
        <v>281</v>
      </c>
      <c r="C30986" s="815">
        <f t="shared" si="2016"/>
        <v>86</v>
      </c>
      <c r="D30986" s="815">
        <f t="shared" si="2017"/>
        <v>65</v>
      </c>
      <c r="E30986" s="815">
        <v>2044</v>
      </c>
    </row>
    <row r="30987" spans="1:5">
      <c r="A30987" s="816">
        <f t="shared" si="2018"/>
        <v>52878</v>
      </c>
      <c r="B30987" s="815">
        <f t="shared" si="2015"/>
        <v>282</v>
      </c>
      <c r="C30987" s="815">
        <f t="shared" si="2016"/>
        <v>85</v>
      </c>
      <c r="D30987" s="815">
        <f t="shared" si="2017"/>
        <v>64</v>
      </c>
      <c r="E30987" s="815">
        <v>2044</v>
      </c>
    </row>
    <row r="30988" spans="1:5">
      <c r="A30988" s="816">
        <f t="shared" si="2018"/>
        <v>52879</v>
      </c>
      <c r="B30988" s="815">
        <f t="shared" si="2015"/>
        <v>283</v>
      </c>
      <c r="C30988" s="815">
        <f t="shared" si="2016"/>
        <v>84</v>
      </c>
      <c r="D30988" s="815">
        <f t="shared" si="2017"/>
        <v>63</v>
      </c>
      <c r="E30988" s="815">
        <v>2044</v>
      </c>
    </row>
    <row r="30989" spans="1:5">
      <c r="A30989" s="816">
        <f t="shared" si="2018"/>
        <v>52880</v>
      </c>
      <c r="B30989" s="815">
        <f t="shared" si="2015"/>
        <v>284</v>
      </c>
      <c r="C30989" s="815">
        <f t="shared" si="2016"/>
        <v>83</v>
      </c>
      <c r="D30989" s="815">
        <f t="shared" si="2017"/>
        <v>62</v>
      </c>
      <c r="E30989" s="815">
        <v>2044</v>
      </c>
    </row>
    <row r="30990" spans="1:5">
      <c r="A30990" s="816">
        <f t="shared" si="2018"/>
        <v>52881</v>
      </c>
      <c r="B30990" s="815">
        <f t="shared" si="2015"/>
        <v>285</v>
      </c>
      <c r="C30990" s="815">
        <f t="shared" si="2016"/>
        <v>82</v>
      </c>
      <c r="D30990" s="815">
        <f t="shared" si="2017"/>
        <v>61</v>
      </c>
      <c r="E30990" s="815">
        <v>2044</v>
      </c>
    </row>
    <row r="30991" spans="1:5">
      <c r="A30991" s="816">
        <f t="shared" si="2018"/>
        <v>52882</v>
      </c>
      <c r="B30991" s="815">
        <f t="shared" si="2015"/>
        <v>286</v>
      </c>
      <c r="C30991" s="815">
        <f t="shared" si="2016"/>
        <v>81</v>
      </c>
      <c r="D30991" s="815">
        <f t="shared" si="2017"/>
        <v>60</v>
      </c>
      <c r="E30991" s="815">
        <v>2044</v>
      </c>
    </row>
    <row r="30992" spans="1:5">
      <c r="A30992" s="816">
        <f t="shared" si="2018"/>
        <v>52883</v>
      </c>
      <c r="B30992" s="815">
        <f t="shared" si="2015"/>
        <v>287</v>
      </c>
      <c r="C30992" s="815">
        <f t="shared" si="2016"/>
        <v>80</v>
      </c>
      <c r="D30992" s="815">
        <f t="shared" si="2017"/>
        <v>59</v>
      </c>
      <c r="E30992" s="815">
        <v>2044</v>
      </c>
    </row>
    <row r="30993" spans="1:5">
      <c r="A30993" s="816">
        <f t="shared" si="2018"/>
        <v>52884</v>
      </c>
      <c r="B30993" s="815">
        <f t="shared" si="2015"/>
        <v>288</v>
      </c>
      <c r="C30993" s="815">
        <f t="shared" si="2016"/>
        <v>79</v>
      </c>
      <c r="D30993" s="815">
        <f t="shared" si="2017"/>
        <v>58</v>
      </c>
      <c r="E30993" s="815">
        <v>2044</v>
      </c>
    </row>
    <row r="30994" spans="1:5">
      <c r="A30994" s="816">
        <f t="shared" si="2018"/>
        <v>52885</v>
      </c>
      <c r="B30994" s="815">
        <f t="shared" si="2015"/>
        <v>289</v>
      </c>
      <c r="C30994" s="815">
        <f t="shared" si="2016"/>
        <v>78</v>
      </c>
      <c r="D30994" s="815">
        <f t="shared" si="2017"/>
        <v>57</v>
      </c>
      <c r="E30994" s="815">
        <v>2044</v>
      </c>
    </row>
    <row r="30995" spans="1:5">
      <c r="A30995" s="816">
        <f t="shared" si="2018"/>
        <v>52886</v>
      </c>
      <c r="B30995" s="815">
        <f t="shared" si="2015"/>
        <v>290</v>
      </c>
      <c r="C30995" s="815">
        <f t="shared" si="2016"/>
        <v>77</v>
      </c>
      <c r="D30995" s="815">
        <f t="shared" si="2017"/>
        <v>56</v>
      </c>
      <c r="E30995" s="815">
        <v>2044</v>
      </c>
    </row>
    <row r="30996" spans="1:5">
      <c r="A30996" s="816">
        <f t="shared" si="2018"/>
        <v>52887</v>
      </c>
      <c r="B30996" s="815">
        <f t="shared" si="2015"/>
        <v>291</v>
      </c>
      <c r="C30996" s="815">
        <f t="shared" si="2016"/>
        <v>76</v>
      </c>
      <c r="D30996" s="815">
        <f t="shared" si="2017"/>
        <v>55</v>
      </c>
      <c r="E30996" s="815">
        <v>2044</v>
      </c>
    </row>
    <row r="30997" spans="1:5">
      <c r="A30997" s="816">
        <f t="shared" si="2018"/>
        <v>52888</v>
      </c>
      <c r="B30997" s="815">
        <f t="shared" si="2015"/>
        <v>292</v>
      </c>
      <c r="C30997" s="815">
        <f t="shared" si="2016"/>
        <v>75</v>
      </c>
      <c r="D30997" s="815">
        <f t="shared" si="2017"/>
        <v>54</v>
      </c>
      <c r="E30997" s="815">
        <v>2044</v>
      </c>
    </row>
    <row r="30998" spans="1:5">
      <c r="A30998" s="816">
        <f t="shared" si="2018"/>
        <v>52889</v>
      </c>
      <c r="B30998" s="815">
        <f t="shared" si="2015"/>
        <v>293</v>
      </c>
      <c r="C30998" s="815">
        <f t="shared" si="2016"/>
        <v>74</v>
      </c>
      <c r="D30998" s="815">
        <f t="shared" si="2017"/>
        <v>53</v>
      </c>
      <c r="E30998" s="815">
        <v>2044</v>
      </c>
    </row>
    <row r="30999" spans="1:5">
      <c r="A30999" s="816">
        <f t="shared" si="2018"/>
        <v>52890</v>
      </c>
      <c r="B30999" s="815">
        <f t="shared" si="2015"/>
        <v>294</v>
      </c>
      <c r="C30999" s="815">
        <f t="shared" si="2016"/>
        <v>73</v>
      </c>
      <c r="D30999" s="815">
        <f t="shared" si="2017"/>
        <v>52</v>
      </c>
      <c r="E30999" s="815">
        <v>2044</v>
      </c>
    </row>
    <row r="31000" spans="1:5">
      <c r="A31000" s="816">
        <f t="shared" si="2018"/>
        <v>52891</v>
      </c>
      <c r="B31000" s="815">
        <f t="shared" si="2015"/>
        <v>295</v>
      </c>
      <c r="C31000" s="815">
        <f t="shared" si="2016"/>
        <v>72</v>
      </c>
      <c r="D31000" s="815">
        <f t="shared" si="2017"/>
        <v>51</v>
      </c>
      <c r="E31000" s="815">
        <v>2044</v>
      </c>
    </row>
    <row r="31001" spans="1:5">
      <c r="A31001" s="816">
        <f t="shared" si="2018"/>
        <v>52892</v>
      </c>
      <c r="B31001" s="815">
        <f t="shared" si="2015"/>
        <v>296</v>
      </c>
      <c r="C31001" s="815">
        <f t="shared" si="2016"/>
        <v>71</v>
      </c>
      <c r="D31001" s="815">
        <f t="shared" si="2017"/>
        <v>50</v>
      </c>
      <c r="E31001" s="815">
        <v>2044</v>
      </c>
    </row>
    <row r="31002" spans="1:5">
      <c r="A31002" s="816">
        <f t="shared" si="2018"/>
        <v>52893</v>
      </c>
      <c r="B31002" s="815">
        <f t="shared" si="2015"/>
        <v>297</v>
      </c>
      <c r="C31002" s="815">
        <f t="shared" si="2016"/>
        <v>70</v>
      </c>
      <c r="D31002" s="815">
        <f t="shared" si="2017"/>
        <v>49</v>
      </c>
      <c r="E31002" s="815">
        <v>2044</v>
      </c>
    </row>
    <row r="31003" spans="1:5">
      <c r="A31003" s="816">
        <f t="shared" si="2018"/>
        <v>52894</v>
      </c>
      <c r="B31003" s="815">
        <f t="shared" si="2015"/>
        <v>298</v>
      </c>
      <c r="C31003" s="815">
        <f t="shared" si="2016"/>
        <v>69</v>
      </c>
      <c r="D31003" s="815">
        <f t="shared" si="2017"/>
        <v>48</v>
      </c>
      <c r="E31003" s="815">
        <v>2044</v>
      </c>
    </row>
    <row r="31004" spans="1:5">
      <c r="A31004" s="816">
        <f t="shared" si="2018"/>
        <v>52895</v>
      </c>
      <c r="B31004" s="815">
        <f t="shared" si="2015"/>
        <v>299</v>
      </c>
      <c r="C31004" s="815">
        <f t="shared" si="2016"/>
        <v>68</v>
      </c>
      <c r="D31004" s="815">
        <f t="shared" si="2017"/>
        <v>47</v>
      </c>
      <c r="E31004" s="815">
        <v>2044</v>
      </c>
    </row>
    <row r="31005" spans="1:5">
      <c r="A31005" s="816">
        <f t="shared" si="2018"/>
        <v>52896</v>
      </c>
      <c r="B31005" s="815">
        <f t="shared" si="2015"/>
        <v>300</v>
      </c>
      <c r="C31005" s="815">
        <f t="shared" si="2016"/>
        <v>67</v>
      </c>
      <c r="D31005" s="815">
        <f t="shared" si="2017"/>
        <v>46</v>
      </c>
      <c r="E31005" s="815">
        <v>2044</v>
      </c>
    </row>
    <row r="31006" spans="1:5">
      <c r="A31006" s="816">
        <f t="shared" si="2018"/>
        <v>52897</v>
      </c>
      <c r="B31006" s="815">
        <f t="shared" si="2015"/>
        <v>301</v>
      </c>
      <c r="C31006" s="815">
        <f t="shared" si="2016"/>
        <v>66</v>
      </c>
      <c r="D31006" s="815">
        <f t="shared" si="2017"/>
        <v>45</v>
      </c>
      <c r="E31006" s="815">
        <v>2044</v>
      </c>
    </row>
    <row r="31007" spans="1:5">
      <c r="A31007" s="816">
        <f t="shared" si="2018"/>
        <v>52898</v>
      </c>
      <c r="B31007" s="815">
        <f t="shared" ref="B31007:B31070" si="2019">B31006+1</f>
        <v>302</v>
      </c>
      <c r="C31007" s="815">
        <f t="shared" ref="C31007:C31070" si="2020">C31006-1</f>
        <v>65</v>
      </c>
      <c r="D31007" s="815">
        <f t="shared" ref="D31007:D31051" si="2021">D31006-1</f>
        <v>44</v>
      </c>
      <c r="E31007" s="815">
        <v>2044</v>
      </c>
    </row>
    <row r="31008" spans="1:5">
      <c r="A31008" s="816">
        <f t="shared" si="2018"/>
        <v>52899</v>
      </c>
      <c r="B31008" s="815">
        <f t="shared" si="2019"/>
        <v>303</v>
      </c>
      <c r="C31008" s="815">
        <f t="shared" si="2020"/>
        <v>64</v>
      </c>
      <c r="D31008" s="815">
        <f t="shared" si="2021"/>
        <v>43</v>
      </c>
      <c r="E31008" s="815">
        <v>2044</v>
      </c>
    </row>
    <row r="31009" spans="1:5">
      <c r="A31009" s="816">
        <f t="shared" si="2018"/>
        <v>52900</v>
      </c>
      <c r="B31009" s="815">
        <f t="shared" si="2019"/>
        <v>304</v>
      </c>
      <c r="C31009" s="815">
        <f t="shared" si="2020"/>
        <v>63</v>
      </c>
      <c r="D31009" s="815">
        <f t="shared" si="2021"/>
        <v>42</v>
      </c>
      <c r="E31009" s="815">
        <v>2044</v>
      </c>
    </row>
    <row r="31010" spans="1:5">
      <c r="A31010" s="816">
        <f t="shared" si="2018"/>
        <v>52901</v>
      </c>
      <c r="B31010" s="815">
        <f t="shared" si="2019"/>
        <v>305</v>
      </c>
      <c r="C31010" s="815">
        <f t="shared" si="2020"/>
        <v>62</v>
      </c>
      <c r="D31010" s="815">
        <f t="shared" si="2021"/>
        <v>41</v>
      </c>
      <c r="E31010" s="815">
        <v>2044</v>
      </c>
    </row>
    <row r="31011" spans="1:5">
      <c r="A31011" s="816">
        <f t="shared" si="2018"/>
        <v>52902</v>
      </c>
      <c r="B31011" s="815">
        <f t="shared" si="2019"/>
        <v>306</v>
      </c>
      <c r="C31011" s="815">
        <f t="shared" si="2020"/>
        <v>61</v>
      </c>
      <c r="D31011" s="815">
        <f t="shared" si="2021"/>
        <v>40</v>
      </c>
      <c r="E31011" s="815">
        <v>2044</v>
      </c>
    </row>
    <row r="31012" spans="1:5">
      <c r="A31012" s="816">
        <f t="shared" si="2018"/>
        <v>52903</v>
      </c>
      <c r="B31012" s="815">
        <f t="shared" si="2019"/>
        <v>307</v>
      </c>
      <c r="C31012" s="815">
        <f t="shared" si="2020"/>
        <v>60</v>
      </c>
      <c r="D31012" s="815">
        <f t="shared" si="2021"/>
        <v>39</v>
      </c>
      <c r="E31012" s="815">
        <v>2044</v>
      </c>
    </row>
    <row r="31013" spans="1:5">
      <c r="A31013" s="816">
        <f t="shared" si="2018"/>
        <v>52904</v>
      </c>
      <c r="B31013" s="815">
        <f t="shared" si="2019"/>
        <v>308</v>
      </c>
      <c r="C31013" s="815">
        <f t="shared" si="2020"/>
        <v>59</v>
      </c>
      <c r="D31013" s="815">
        <f t="shared" si="2021"/>
        <v>38</v>
      </c>
      <c r="E31013" s="815">
        <v>2044</v>
      </c>
    </row>
    <row r="31014" spans="1:5">
      <c r="A31014" s="816">
        <f t="shared" si="2018"/>
        <v>52905</v>
      </c>
      <c r="B31014" s="815">
        <f t="shared" si="2019"/>
        <v>309</v>
      </c>
      <c r="C31014" s="815">
        <f t="shared" si="2020"/>
        <v>58</v>
      </c>
      <c r="D31014" s="815">
        <f t="shared" si="2021"/>
        <v>37</v>
      </c>
      <c r="E31014" s="815">
        <v>2044</v>
      </c>
    </row>
    <row r="31015" spans="1:5">
      <c r="A31015" s="816">
        <f t="shared" si="2018"/>
        <v>52906</v>
      </c>
      <c r="B31015" s="815">
        <f t="shared" si="2019"/>
        <v>310</v>
      </c>
      <c r="C31015" s="815">
        <f t="shared" si="2020"/>
        <v>57</v>
      </c>
      <c r="D31015" s="815">
        <f t="shared" si="2021"/>
        <v>36</v>
      </c>
      <c r="E31015" s="815">
        <v>2044</v>
      </c>
    </row>
    <row r="31016" spans="1:5">
      <c r="A31016" s="816">
        <f t="shared" si="2018"/>
        <v>52907</v>
      </c>
      <c r="B31016" s="815">
        <f t="shared" si="2019"/>
        <v>311</v>
      </c>
      <c r="C31016" s="815">
        <f t="shared" si="2020"/>
        <v>56</v>
      </c>
      <c r="D31016" s="815">
        <f t="shared" si="2021"/>
        <v>35</v>
      </c>
      <c r="E31016" s="815">
        <v>2044</v>
      </c>
    </row>
    <row r="31017" spans="1:5">
      <c r="A31017" s="816">
        <f t="shared" si="2018"/>
        <v>52908</v>
      </c>
      <c r="B31017" s="815">
        <f t="shared" si="2019"/>
        <v>312</v>
      </c>
      <c r="C31017" s="815">
        <f t="shared" si="2020"/>
        <v>55</v>
      </c>
      <c r="D31017" s="815">
        <f t="shared" si="2021"/>
        <v>34</v>
      </c>
      <c r="E31017" s="815">
        <v>2044</v>
      </c>
    </row>
    <row r="31018" spans="1:5">
      <c r="A31018" s="816">
        <f t="shared" si="2018"/>
        <v>52909</v>
      </c>
      <c r="B31018" s="815">
        <f t="shared" si="2019"/>
        <v>313</v>
      </c>
      <c r="C31018" s="815">
        <f t="shared" si="2020"/>
        <v>54</v>
      </c>
      <c r="D31018" s="815">
        <f t="shared" si="2021"/>
        <v>33</v>
      </c>
      <c r="E31018" s="815">
        <v>2044</v>
      </c>
    </row>
    <row r="31019" spans="1:5">
      <c r="A31019" s="816">
        <f t="shared" si="2018"/>
        <v>52910</v>
      </c>
      <c r="B31019" s="815">
        <f t="shared" si="2019"/>
        <v>314</v>
      </c>
      <c r="C31019" s="815">
        <f t="shared" si="2020"/>
        <v>53</v>
      </c>
      <c r="D31019" s="815">
        <f t="shared" si="2021"/>
        <v>32</v>
      </c>
      <c r="E31019" s="815">
        <v>2044</v>
      </c>
    </row>
    <row r="31020" spans="1:5">
      <c r="A31020" s="816">
        <f t="shared" si="2018"/>
        <v>52911</v>
      </c>
      <c r="B31020" s="815">
        <f t="shared" si="2019"/>
        <v>315</v>
      </c>
      <c r="C31020" s="815">
        <f t="shared" si="2020"/>
        <v>52</v>
      </c>
      <c r="D31020" s="815">
        <f t="shared" si="2021"/>
        <v>31</v>
      </c>
      <c r="E31020" s="815">
        <v>2044</v>
      </c>
    </row>
    <row r="31021" spans="1:5">
      <c r="A31021" s="816">
        <f t="shared" si="2018"/>
        <v>52912</v>
      </c>
      <c r="B31021" s="815">
        <f t="shared" si="2019"/>
        <v>316</v>
      </c>
      <c r="C31021" s="815">
        <f t="shared" si="2020"/>
        <v>51</v>
      </c>
      <c r="D31021" s="815">
        <f t="shared" si="2021"/>
        <v>30</v>
      </c>
      <c r="E31021" s="815">
        <v>2044</v>
      </c>
    </row>
    <row r="31022" spans="1:5">
      <c r="A31022" s="816">
        <f t="shared" si="2018"/>
        <v>52913</v>
      </c>
      <c r="B31022" s="815">
        <f t="shared" si="2019"/>
        <v>317</v>
      </c>
      <c r="C31022" s="815">
        <f t="shared" si="2020"/>
        <v>50</v>
      </c>
      <c r="D31022" s="815">
        <f t="shared" si="2021"/>
        <v>29</v>
      </c>
      <c r="E31022" s="815">
        <v>2044</v>
      </c>
    </row>
    <row r="31023" spans="1:5">
      <c r="A31023" s="816">
        <f t="shared" si="2018"/>
        <v>52914</v>
      </c>
      <c r="B31023" s="815">
        <f t="shared" si="2019"/>
        <v>318</v>
      </c>
      <c r="C31023" s="815">
        <f t="shared" si="2020"/>
        <v>49</v>
      </c>
      <c r="D31023" s="815">
        <f t="shared" si="2021"/>
        <v>28</v>
      </c>
      <c r="E31023" s="815">
        <v>2044</v>
      </c>
    </row>
    <row r="31024" spans="1:5">
      <c r="A31024" s="816">
        <f t="shared" si="2018"/>
        <v>52915</v>
      </c>
      <c r="B31024" s="815">
        <f t="shared" si="2019"/>
        <v>319</v>
      </c>
      <c r="C31024" s="815">
        <f t="shared" si="2020"/>
        <v>48</v>
      </c>
      <c r="D31024" s="815">
        <f t="shared" si="2021"/>
        <v>27</v>
      </c>
      <c r="E31024" s="815">
        <v>2044</v>
      </c>
    </row>
    <row r="31025" spans="1:5">
      <c r="A31025" s="816">
        <f t="shared" si="2018"/>
        <v>52916</v>
      </c>
      <c r="B31025" s="815">
        <f t="shared" si="2019"/>
        <v>320</v>
      </c>
      <c r="C31025" s="815">
        <f t="shared" si="2020"/>
        <v>47</v>
      </c>
      <c r="D31025" s="815">
        <f t="shared" si="2021"/>
        <v>26</v>
      </c>
      <c r="E31025" s="815">
        <v>2044</v>
      </c>
    </row>
    <row r="31026" spans="1:5">
      <c r="A31026" s="816">
        <f t="shared" si="2018"/>
        <v>52917</v>
      </c>
      <c r="B31026" s="815">
        <f t="shared" si="2019"/>
        <v>321</v>
      </c>
      <c r="C31026" s="815">
        <f t="shared" si="2020"/>
        <v>46</v>
      </c>
      <c r="D31026" s="815">
        <f t="shared" si="2021"/>
        <v>25</v>
      </c>
      <c r="E31026" s="815">
        <v>2044</v>
      </c>
    </row>
    <row r="31027" spans="1:5">
      <c r="A31027" s="816">
        <f t="shared" ref="A31027:B31090" si="2022">A31026+1</f>
        <v>52918</v>
      </c>
      <c r="B31027" s="815">
        <f t="shared" si="2019"/>
        <v>322</v>
      </c>
      <c r="C31027" s="815">
        <f t="shared" si="2020"/>
        <v>45</v>
      </c>
      <c r="D31027" s="815">
        <f t="shared" si="2021"/>
        <v>24</v>
      </c>
      <c r="E31027" s="815">
        <v>2044</v>
      </c>
    </row>
    <row r="31028" spans="1:5">
      <c r="A31028" s="816">
        <f t="shared" si="2022"/>
        <v>52919</v>
      </c>
      <c r="B31028" s="815">
        <f t="shared" si="2019"/>
        <v>323</v>
      </c>
      <c r="C31028" s="815">
        <f t="shared" si="2020"/>
        <v>44</v>
      </c>
      <c r="D31028" s="815">
        <f t="shared" si="2021"/>
        <v>23</v>
      </c>
      <c r="E31028" s="815">
        <v>2044</v>
      </c>
    </row>
    <row r="31029" spans="1:5">
      <c r="A31029" s="816">
        <f t="shared" si="2022"/>
        <v>52920</v>
      </c>
      <c r="B31029" s="815">
        <f t="shared" si="2019"/>
        <v>324</v>
      </c>
      <c r="C31029" s="815">
        <f t="shared" si="2020"/>
        <v>43</v>
      </c>
      <c r="D31029" s="815">
        <f t="shared" si="2021"/>
        <v>22</v>
      </c>
      <c r="E31029" s="815">
        <v>2044</v>
      </c>
    </row>
    <row r="31030" spans="1:5">
      <c r="A31030" s="816">
        <f t="shared" si="2022"/>
        <v>52921</v>
      </c>
      <c r="B31030" s="815">
        <f t="shared" si="2019"/>
        <v>325</v>
      </c>
      <c r="C31030" s="815">
        <f t="shared" si="2020"/>
        <v>42</v>
      </c>
      <c r="D31030" s="815">
        <f t="shared" si="2021"/>
        <v>21</v>
      </c>
      <c r="E31030" s="815">
        <v>2044</v>
      </c>
    </row>
    <row r="31031" spans="1:5">
      <c r="A31031" s="816">
        <f t="shared" si="2022"/>
        <v>52922</v>
      </c>
      <c r="B31031" s="815">
        <f t="shared" si="2019"/>
        <v>326</v>
      </c>
      <c r="C31031" s="815">
        <f t="shared" si="2020"/>
        <v>41</v>
      </c>
      <c r="D31031" s="815">
        <f t="shared" si="2021"/>
        <v>20</v>
      </c>
      <c r="E31031" s="815">
        <v>2044</v>
      </c>
    </row>
    <row r="31032" spans="1:5">
      <c r="A31032" s="816">
        <f t="shared" si="2022"/>
        <v>52923</v>
      </c>
      <c r="B31032" s="815">
        <f t="shared" si="2019"/>
        <v>327</v>
      </c>
      <c r="C31032" s="815">
        <f t="shared" si="2020"/>
        <v>40</v>
      </c>
      <c r="D31032" s="815">
        <f t="shared" si="2021"/>
        <v>19</v>
      </c>
      <c r="E31032" s="815">
        <v>2044</v>
      </c>
    </row>
    <row r="31033" spans="1:5">
      <c r="A31033" s="816">
        <f t="shared" si="2022"/>
        <v>52924</v>
      </c>
      <c r="B31033" s="815">
        <f t="shared" si="2019"/>
        <v>328</v>
      </c>
      <c r="C31033" s="815">
        <f t="shared" si="2020"/>
        <v>39</v>
      </c>
      <c r="D31033" s="815">
        <f t="shared" si="2021"/>
        <v>18</v>
      </c>
      <c r="E31033" s="815">
        <v>2044</v>
      </c>
    </row>
    <row r="31034" spans="1:5">
      <c r="A31034" s="816">
        <f t="shared" si="2022"/>
        <v>52925</v>
      </c>
      <c r="B31034" s="815">
        <f t="shared" si="2019"/>
        <v>329</v>
      </c>
      <c r="C31034" s="815">
        <f t="shared" si="2020"/>
        <v>38</v>
      </c>
      <c r="D31034" s="815">
        <f t="shared" si="2021"/>
        <v>17</v>
      </c>
      <c r="E31034" s="815">
        <v>2044</v>
      </c>
    </row>
    <row r="31035" spans="1:5">
      <c r="A31035" s="816">
        <f t="shared" si="2022"/>
        <v>52926</v>
      </c>
      <c r="B31035" s="815">
        <f t="shared" si="2019"/>
        <v>330</v>
      </c>
      <c r="C31035" s="815">
        <f t="shared" si="2020"/>
        <v>37</v>
      </c>
      <c r="D31035" s="815">
        <f t="shared" si="2021"/>
        <v>16</v>
      </c>
      <c r="E31035" s="815">
        <v>2044</v>
      </c>
    </row>
    <row r="31036" spans="1:5">
      <c r="A31036" s="816">
        <f t="shared" si="2022"/>
        <v>52927</v>
      </c>
      <c r="B31036" s="815">
        <f t="shared" si="2019"/>
        <v>331</v>
      </c>
      <c r="C31036" s="815">
        <f t="shared" si="2020"/>
        <v>36</v>
      </c>
      <c r="D31036" s="815">
        <f t="shared" si="2021"/>
        <v>15</v>
      </c>
      <c r="E31036" s="815">
        <v>2044</v>
      </c>
    </row>
    <row r="31037" spans="1:5">
      <c r="A31037" s="816">
        <f t="shared" si="2022"/>
        <v>52928</v>
      </c>
      <c r="B31037" s="815">
        <f t="shared" si="2019"/>
        <v>332</v>
      </c>
      <c r="C31037" s="815">
        <f t="shared" si="2020"/>
        <v>35</v>
      </c>
      <c r="D31037" s="815">
        <f t="shared" si="2021"/>
        <v>14</v>
      </c>
      <c r="E31037" s="815">
        <v>2044</v>
      </c>
    </row>
    <row r="31038" spans="1:5">
      <c r="A31038" s="816">
        <f t="shared" si="2022"/>
        <v>52929</v>
      </c>
      <c r="B31038" s="815">
        <f t="shared" si="2019"/>
        <v>333</v>
      </c>
      <c r="C31038" s="815">
        <f t="shared" si="2020"/>
        <v>34</v>
      </c>
      <c r="D31038" s="815">
        <f t="shared" si="2021"/>
        <v>13</v>
      </c>
      <c r="E31038" s="815">
        <v>2044</v>
      </c>
    </row>
    <row r="31039" spans="1:5">
      <c r="A31039" s="816">
        <f t="shared" si="2022"/>
        <v>52930</v>
      </c>
      <c r="B31039" s="815">
        <f t="shared" si="2019"/>
        <v>334</v>
      </c>
      <c r="C31039" s="815">
        <f t="shared" si="2020"/>
        <v>33</v>
      </c>
      <c r="D31039" s="815">
        <f t="shared" si="2021"/>
        <v>12</v>
      </c>
      <c r="E31039" s="815">
        <v>2044</v>
      </c>
    </row>
    <row r="31040" spans="1:5">
      <c r="A31040" s="816">
        <f t="shared" si="2022"/>
        <v>52931</v>
      </c>
      <c r="B31040" s="815">
        <f t="shared" si="2019"/>
        <v>335</v>
      </c>
      <c r="C31040" s="815">
        <f t="shared" si="2020"/>
        <v>32</v>
      </c>
      <c r="D31040" s="815">
        <f t="shared" si="2021"/>
        <v>11</v>
      </c>
      <c r="E31040" s="815">
        <v>2044</v>
      </c>
    </row>
    <row r="31041" spans="1:5">
      <c r="A31041" s="816">
        <f t="shared" si="2022"/>
        <v>52932</v>
      </c>
      <c r="B31041" s="815">
        <f t="shared" si="2019"/>
        <v>336</v>
      </c>
      <c r="C31041" s="815">
        <f t="shared" si="2020"/>
        <v>31</v>
      </c>
      <c r="D31041" s="815">
        <f t="shared" si="2021"/>
        <v>10</v>
      </c>
      <c r="E31041" s="815">
        <v>2044</v>
      </c>
    </row>
    <row r="31042" spans="1:5">
      <c r="A31042" s="816">
        <f t="shared" si="2022"/>
        <v>52933</v>
      </c>
      <c r="B31042" s="815">
        <f t="shared" si="2019"/>
        <v>337</v>
      </c>
      <c r="C31042" s="815">
        <f t="shared" si="2020"/>
        <v>30</v>
      </c>
      <c r="D31042" s="815">
        <f t="shared" si="2021"/>
        <v>9</v>
      </c>
      <c r="E31042" s="815">
        <v>2044</v>
      </c>
    </row>
    <row r="31043" spans="1:5">
      <c r="A31043" s="816">
        <f t="shared" si="2022"/>
        <v>52934</v>
      </c>
      <c r="B31043" s="815">
        <f t="shared" si="2019"/>
        <v>338</v>
      </c>
      <c r="C31043" s="815">
        <f t="shared" si="2020"/>
        <v>29</v>
      </c>
      <c r="D31043" s="815">
        <f t="shared" si="2021"/>
        <v>8</v>
      </c>
      <c r="E31043" s="815">
        <v>2044</v>
      </c>
    </row>
    <row r="31044" spans="1:5">
      <c r="A31044" s="816">
        <f t="shared" si="2022"/>
        <v>52935</v>
      </c>
      <c r="B31044" s="815">
        <f t="shared" si="2019"/>
        <v>339</v>
      </c>
      <c r="C31044" s="815">
        <f t="shared" si="2020"/>
        <v>28</v>
      </c>
      <c r="D31044" s="815">
        <f t="shared" si="2021"/>
        <v>7</v>
      </c>
      <c r="E31044" s="815">
        <v>2044</v>
      </c>
    </row>
    <row r="31045" spans="1:5">
      <c r="A31045" s="816">
        <f t="shared" si="2022"/>
        <v>52936</v>
      </c>
      <c r="B31045" s="815">
        <f t="shared" si="2019"/>
        <v>340</v>
      </c>
      <c r="C31045" s="815">
        <f t="shared" si="2020"/>
        <v>27</v>
      </c>
      <c r="D31045" s="815">
        <f t="shared" si="2021"/>
        <v>6</v>
      </c>
      <c r="E31045" s="815">
        <v>2044</v>
      </c>
    </row>
    <row r="31046" spans="1:5">
      <c r="A31046" s="816">
        <f t="shared" si="2022"/>
        <v>52937</v>
      </c>
      <c r="B31046" s="815">
        <f t="shared" si="2019"/>
        <v>341</v>
      </c>
      <c r="C31046" s="815">
        <f t="shared" si="2020"/>
        <v>26</v>
      </c>
      <c r="D31046" s="815">
        <f t="shared" si="2021"/>
        <v>5</v>
      </c>
      <c r="E31046" s="815">
        <v>2044</v>
      </c>
    </row>
    <row r="31047" spans="1:5">
      <c r="A31047" s="816">
        <f t="shared" si="2022"/>
        <v>52938</v>
      </c>
      <c r="B31047" s="815">
        <f t="shared" si="2019"/>
        <v>342</v>
      </c>
      <c r="C31047" s="815">
        <f t="shared" si="2020"/>
        <v>25</v>
      </c>
      <c r="D31047" s="815">
        <f t="shared" si="2021"/>
        <v>4</v>
      </c>
      <c r="E31047" s="815">
        <v>2044</v>
      </c>
    </row>
    <row r="31048" spans="1:5">
      <c r="A31048" s="816">
        <f t="shared" si="2022"/>
        <v>52939</v>
      </c>
      <c r="B31048" s="815">
        <f t="shared" si="2019"/>
        <v>343</v>
      </c>
      <c r="C31048" s="815">
        <f t="shared" si="2020"/>
        <v>24</v>
      </c>
      <c r="D31048" s="815">
        <f t="shared" si="2021"/>
        <v>3</v>
      </c>
      <c r="E31048" s="815">
        <v>2044</v>
      </c>
    </row>
    <row r="31049" spans="1:5">
      <c r="A31049" s="816">
        <f t="shared" si="2022"/>
        <v>52940</v>
      </c>
      <c r="B31049" s="815">
        <f t="shared" si="2019"/>
        <v>344</v>
      </c>
      <c r="C31049" s="815">
        <f t="shared" si="2020"/>
        <v>23</v>
      </c>
      <c r="D31049" s="815">
        <f t="shared" si="2021"/>
        <v>2</v>
      </c>
      <c r="E31049" s="815">
        <v>2044</v>
      </c>
    </row>
    <row r="31050" spans="1:5">
      <c r="A31050" s="816">
        <f t="shared" si="2022"/>
        <v>52941</v>
      </c>
      <c r="B31050" s="815">
        <f t="shared" si="2019"/>
        <v>345</v>
      </c>
      <c r="C31050" s="815">
        <f t="shared" si="2020"/>
        <v>22</v>
      </c>
      <c r="D31050" s="815">
        <f t="shared" si="2021"/>
        <v>1</v>
      </c>
      <c r="E31050" s="815">
        <v>2044</v>
      </c>
    </row>
    <row r="31051" spans="1:5">
      <c r="A31051" s="816">
        <f t="shared" si="2022"/>
        <v>52942</v>
      </c>
      <c r="B31051" s="815">
        <f t="shared" si="2019"/>
        <v>346</v>
      </c>
      <c r="C31051" s="815">
        <f t="shared" si="2020"/>
        <v>21</v>
      </c>
      <c r="D31051" s="815">
        <f t="shared" si="2021"/>
        <v>0</v>
      </c>
      <c r="E31051" s="815">
        <v>2044</v>
      </c>
    </row>
    <row r="31052" spans="1:5">
      <c r="A31052" s="816">
        <f t="shared" si="2022"/>
        <v>52943</v>
      </c>
      <c r="B31052" s="815">
        <f t="shared" si="2019"/>
        <v>347</v>
      </c>
      <c r="C31052" s="815">
        <f t="shared" si="2020"/>
        <v>20</v>
      </c>
      <c r="D31052" s="815">
        <v>365</v>
      </c>
      <c r="E31052" s="815">
        <v>2044</v>
      </c>
    </row>
    <row r="31053" spans="1:5">
      <c r="A31053" s="816">
        <f t="shared" si="2022"/>
        <v>52944</v>
      </c>
      <c r="B31053" s="815">
        <f t="shared" si="2019"/>
        <v>348</v>
      </c>
      <c r="C31053" s="815">
        <f t="shared" si="2020"/>
        <v>19</v>
      </c>
      <c r="D31053" s="815">
        <f t="shared" ref="D31053:D31116" si="2023">D31052-1</f>
        <v>364</v>
      </c>
      <c r="E31053" s="815">
        <v>2044</v>
      </c>
    </row>
    <row r="31054" spans="1:5">
      <c r="A31054" s="816">
        <f t="shared" si="2022"/>
        <v>52945</v>
      </c>
      <c r="B31054" s="815">
        <f t="shared" si="2019"/>
        <v>349</v>
      </c>
      <c r="C31054" s="815">
        <f t="shared" si="2020"/>
        <v>18</v>
      </c>
      <c r="D31054" s="815">
        <f t="shared" si="2023"/>
        <v>363</v>
      </c>
      <c r="E31054" s="815">
        <v>2044</v>
      </c>
    </row>
    <row r="31055" spans="1:5">
      <c r="A31055" s="816">
        <f t="shared" si="2022"/>
        <v>52946</v>
      </c>
      <c r="B31055" s="815">
        <f t="shared" si="2019"/>
        <v>350</v>
      </c>
      <c r="C31055" s="815">
        <f t="shared" si="2020"/>
        <v>17</v>
      </c>
      <c r="D31055" s="815">
        <f t="shared" si="2023"/>
        <v>362</v>
      </c>
      <c r="E31055" s="815">
        <v>2044</v>
      </c>
    </row>
    <row r="31056" spans="1:5">
      <c r="A31056" s="816">
        <f t="shared" si="2022"/>
        <v>52947</v>
      </c>
      <c r="B31056" s="815">
        <f t="shared" si="2019"/>
        <v>351</v>
      </c>
      <c r="C31056" s="815">
        <f t="shared" si="2020"/>
        <v>16</v>
      </c>
      <c r="D31056" s="815">
        <f t="shared" si="2023"/>
        <v>361</v>
      </c>
      <c r="E31056" s="815">
        <v>2044</v>
      </c>
    </row>
    <row r="31057" spans="1:5">
      <c r="A31057" s="816">
        <f t="shared" si="2022"/>
        <v>52948</v>
      </c>
      <c r="B31057" s="815">
        <f t="shared" si="2019"/>
        <v>352</v>
      </c>
      <c r="C31057" s="815">
        <f t="shared" si="2020"/>
        <v>15</v>
      </c>
      <c r="D31057" s="815">
        <f t="shared" si="2023"/>
        <v>360</v>
      </c>
      <c r="E31057" s="815">
        <v>2044</v>
      </c>
    </row>
    <row r="31058" spans="1:5">
      <c r="A31058" s="816">
        <f t="shared" si="2022"/>
        <v>52949</v>
      </c>
      <c r="B31058" s="815">
        <f t="shared" si="2019"/>
        <v>353</v>
      </c>
      <c r="C31058" s="815">
        <f t="shared" si="2020"/>
        <v>14</v>
      </c>
      <c r="D31058" s="815">
        <f t="shared" si="2023"/>
        <v>359</v>
      </c>
      <c r="E31058" s="815">
        <v>2044</v>
      </c>
    </row>
    <row r="31059" spans="1:5">
      <c r="A31059" s="816">
        <f t="shared" si="2022"/>
        <v>52950</v>
      </c>
      <c r="B31059" s="815">
        <f t="shared" si="2019"/>
        <v>354</v>
      </c>
      <c r="C31059" s="815">
        <f t="shared" si="2020"/>
        <v>13</v>
      </c>
      <c r="D31059" s="815">
        <f t="shared" si="2023"/>
        <v>358</v>
      </c>
      <c r="E31059" s="815">
        <v>2044</v>
      </c>
    </row>
    <row r="31060" spans="1:5">
      <c r="A31060" s="816">
        <f t="shared" si="2022"/>
        <v>52951</v>
      </c>
      <c r="B31060" s="815">
        <f t="shared" si="2019"/>
        <v>355</v>
      </c>
      <c r="C31060" s="815">
        <f t="shared" si="2020"/>
        <v>12</v>
      </c>
      <c r="D31060" s="815">
        <f t="shared" si="2023"/>
        <v>357</v>
      </c>
      <c r="E31060" s="815">
        <v>2044</v>
      </c>
    </row>
    <row r="31061" spans="1:5">
      <c r="A31061" s="816">
        <f t="shared" si="2022"/>
        <v>52952</v>
      </c>
      <c r="B31061" s="815">
        <f t="shared" si="2019"/>
        <v>356</v>
      </c>
      <c r="C31061" s="815">
        <f t="shared" si="2020"/>
        <v>11</v>
      </c>
      <c r="D31061" s="815">
        <f t="shared" si="2023"/>
        <v>356</v>
      </c>
      <c r="E31061" s="815">
        <v>2044</v>
      </c>
    </row>
    <row r="31062" spans="1:5">
      <c r="A31062" s="816">
        <f t="shared" si="2022"/>
        <v>52953</v>
      </c>
      <c r="B31062" s="815">
        <f t="shared" si="2019"/>
        <v>357</v>
      </c>
      <c r="C31062" s="815">
        <f t="shared" si="2020"/>
        <v>10</v>
      </c>
      <c r="D31062" s="815">
        <f t="shared" si="2023"/>
        <v>355</v>
      </c>
      <c r="E31062" s="815">
        <v>2044</v>
      </c>
    </row>
    <row r="31063" spans="1:5">
      <c r="A31063" s="816">
        <f t="shared" si="2022"/>
        <v>52954</v>
      </c>
      <c r="B31063" s="815">
        <f t="shared" si="2019"/>
        <v>358</v>
      </c>
      <c r="C31063" s="815">
        <f t="shared" si="2020"/>
        <v>9</v>
      </c>
      <c r="D31063" s="815">
        <f t="shared" si="2023"/>
        <v>354</v>
      </c>
      <c r="E31063" s="815">
        <v>2044</v>
      </c>
    </row>
    <row r="31064" spans="1:5">
      <c r="A31064" s="816">
        <f t="shared" si="2022"/>
        <v>52955</v>
      </c>
      <c r="B31064" s="815">
        <f t="shared" si="2019"/>
        <v>359</v>
      </c>
      <c r="C31064" s="815">
        <f t="shared" si="2020"/>
        <v>8</v>
      </c>
      <c r="D31064" s="815">
        <f t="shared" si="2023"/>
        <v>353</v>
      </c>
      <c r="E31064" s="815">
        <v>2044</v>
      </c>
    </row>
    <row r="31065" spans="1:5">
      <c r="A31065" s="816">
        <f t="shared" si="2022"/>
        <v>52956</v>
      </c>
      <c r="B31065" s="815">
        <f t="shared" si="2019"/>
        <v>360</v>
      </c>
      <c r="C31065" s="815">
        <f t="shared" si="2020"/>
        <v>7</v>
      </c>
      <c r="D31065" s="815">
        <f t="shared" si="2023"/>
        <v>352</v>
      </c>
      <c r="E31065" s="815">
        <v>2044</v>
      </c>
    </row>
    <row r="31066" spans="1:5">
      <c r="A31066" s="816">
        <f t="shared" si="2022"/>
        <v>52957</v>
      </c>
      <c r="B31066" s="815">
        <f t="shared" si="2019"/>
        <v>361</v>
      </c>
      <c r="C31066" s="815">
        <f t="shared" si="2020"/>
        <v>6</v>
      </c>
      <c r="D31066" s="815">
        <f t="shared" si="2023"/>
        <v>351</v>
      </c>
      <c r="E31066" s="815">
        <v>2044</v>
      </c>
    </row>
    <row r="31067" spans="1:5">
      <c r="A31067" s="816">
        <f t="shared" si="2022"/>
        <v>52958</v>
      </c>
      <c r="B31067" s="815">
        <f t="shared" si="2019"/>
        <v>362</v>
      </c>
      <c r="C31067" s="815">
        <f t="shared" si="2020"/>
        <v>5</v>
      </c>
      <c r="D31067" s="815">
        <f t="shared" si="2023"/>
        <v>350</v>
      </c>
      <c r="E31067" s="815">
        <v>2044</v>
      </c>
    </row>
    <row r="31068" spans="1:5">
      <c r="A31068" s="816">
        <f t="shared" si="2022"/>
        <v>52959</v>
      </c>
      <c r="B31068" s="815">
        <f t="shared" si="2019"/>
        <v>363</v>
      </c>
      <c r="C31068" s="815">
        <f t="shared" si="2020"/>
        <v>4</v>
      </c>
      <c r="D31068" s="815">
        <f t="shared" si="2023"/>
        <v>349</v>
      </c>
      <c r="E31068" s="815">
        <v>2044</v>
      </c>
    </row>
    <row r="31069" spans="1:5">
      <c r="A31069" s="816">
        <f t="shared" si="2022"/>
        <v>52960</v>
      </c>
      <c r="B31069" s="815">
        <f t="shared" si="2019"/>
        <v>364</v>
      </c>
      <c r="C31069" s="815">
        <f t="shared" si="2020"/>
        <v>3</v>
      </c>
      <c r="D31069" s="815">
        <f t="shared" si="2023"/>
        <v>348</v>
      </c>
      <c r="E31069" s="815">
        <v>2044</v>
      </c>
    </row>
    <row r="31070" spans="1:5">
      <c r="A31070" s="816">
        <f t="shared" si="2022"/>
        <v>52961</v>
      </c>
      <c r="B31070" s="815">
        <f t="shared" si="2019"/>
        <v>365</v>
      </c>
      <c r="C31070" s="815">
        <f t="shared" si="2020"/>
        <v>2</v>
      </c>
      <c r="D31070" s="815">
        <f t="shared" si="2023"/>
        <v>347</v>
      </c>
      <c r="E31070" s="815">
        <v>2044</v>
      </c>
    </row>
    <row r="31071" spans="1:5">
      <c r="A31071" s="816">
        <f t="shared" si="2022"/>
        <v>52962</v>
      </c>
      <c r="B31071" s="815">
        <f t="shared" si="2022"/>
        <v>366</v>
      </c>
      <c r="C31071" s="815">
        <f>C31070-1</f>
        <v>1</v>
      </c>
      <c r="D31071" s="815">
        <f t="shared" si="2023"/>
        <v>346</v>
      </c>
      <c r="E31071" s="815">
        <v>2044</v>
      </c>
    </row>
    <row r="31072" spans="1:5">
      <c r="A31072" s="816">
        <f t="shared" si="2022"/>
        <v>52963</v>
      </c>
      <c r="B31072" s="815">
        <v>1</v>
      </c>
      <c r="C31072" s="815">
        <v>365</v>
      </c>
      <c r="D31072" s="815">
        <f t="shared" si="2023"/>
        <v>345</v>
      </c>
      <c r="E31072" s="815">
        <v>2045</v>
      </c>
    </row>
    <row r="31073" spans="1:5">
      <c r="A31073" s="816">
        <f t="shared" si="2022"/>
        <v>52964</v>
      </c>
      <c r="B31073" s="815">
        <f t="shared" si="2022"/>
        <v>2</v>
      </c>
      <c r="C31073" s="815">
        <f t="shared" ref="C31073:C31116" si="2024">C31072-1</f>
        <v>364</v>
      </c>
      <c r="D31073" s="815">
        <f t="shared" si="2023"/>
        <v>344</v>
      </c>
      <c r="E31073" s="815">
        <v>2045</v>
      </c>
    </row>
    <row r="31074" spans="1:5">
      <c r="A31074" s="816">
        <f t="shared" si="2022"/>
        <v>52965</v>
      </c>
      <c r="B31074" s="815">
        <f t="shared" ref="B31074:B31116" si="2025">B31073+1</f>
        <v>3</v>
      </c>
      <c r="C31074" s="815">
        <f t="shared" si="2024"/>
        <v>363</v>
      </c>
      <c r="D31074" s="815">
        <f t="shared" si="2023"/>
        <v>343</v>
      </c>
      <c r="E31074" s="815">
        <v>2045</v>
      </c>
    </row>
    <row r="31075" spans="1:5">
      <c r="A31075" s="816">
        <f t="shared" si="2022"/>
        <v>52966</v>
      </c>
      <c r="B31075" s="815">
        <f t="shared" si="2025"/>
        <v>4</v>
      </c>
      <c r="C31075" s="815">
        <f t="shared" si="2024"/>
        <v>362</v>
      </c>
      <c r="D31075" s="815">
        <f t="shared" si="2023"/>
        <v>342</v>
      </c>
      <c r="E31075" s="815">
        <v>2045</v>
      </c>
    </row>
    <row r="31076" spans="1:5">
      <c r="A31076" s="816">
        <f t="shared" si="2022"/>
        <v>52967</v>
      </c>
      <c r="B31076" s="815">
        <f t="shared" si="2025"/>
        <v>5</v>
      </c>
      <c r="C31076" s="815">
        <f t="shared" si="2024"/>
        <v>361</v>
      </c>
      <c r="D31076" s="815">
        <f t="shared" si="2023"/>
        <v>341</v>
      </c>
      <c r="E31076" s="815">
        <v>2045</v>
      </c>
    </row>
    <row r="31077" spans="1:5">
      <c r="A31077" s="816">
        <f t="shared" si="2022"/>
        <v>52968</v>
      </c>
      <c r="B31077" s="815">
        <f t="shared" si="2025"/>
        <v>6</v>
      </c>
      <c r="C31077" s="815">
        <f t="shared" si="2024"/>
        <v>360</v>
      </c>
      <c r="D31077" s="815">
        <f t="shared" si="2023"/>
        <v>340</v>
      </c>
      <c r="E31077" s="815">
        <v>2045</v>
      </c>
    </row>
    <row r="31078" spans="1:5">
      <c r="A31078" s="816">
        <f t="shared" si="2022"/>
        <v>52969</v>
      </c>
      <c r="B31078" s="815">
        <f t="shared" si="2025"/>
        <v>7</v>
      </c>
      <c r="C31078" s="815">
        <f t="shared" si="2024"/>
        <v>359</v>
      </c>
      <c r="D31078" s="815">
        <f t="shared" si="2023"/>
        <v>339</v>
      </c>
      <c r="E31078" s="815">
        <v>2045</v>
      </c>
    </row>
    <row r="31079" spans="1:5">
      <c r="A31079" s="816">
        <f t="shared" si="2022"/>
        <v>52970</v>
      </c>
      <c r="B31079" s="815">
        <f t="shared" si="2025"/>
        <v>8</v>
      </c>
      <c r="C31079" s="815">
        <f t="shared" si="2024"/>
        <v>358</v>
      </c>
      <c r="D31079" s="815">
        <f t="shared" si="2023"/>
        <v>338</v>
      </c>
      <c r="E31079" s="815">
        <v>2045</v>
      </c>
    </row>
    <row r="31080" spans="1:5">
      <c r="A31080" s="816">
        <f t="shared" si="2022"/>
        <v>52971</v>
      </c>
      <c r="B31080" s="815">
        <f t="shared" si="2025"/>
        <v>9</v>
      </c>
      <c r="C31080" s="815">
        <f t="shared" si="2024"/>
        <v>357</v>
      </c>
      <c r="D31080" s="815">
        <f t="shared" si="2023"/>
        <v>337</v>
      </c>
      <c r="E31080" s="815">
        <v>2045</v>
      </c>
    </row>
    <row r="31081" spans="1:5">
      <c r="A31081" s="816">
        <f t="shared" si="2022"/>
        <v>52972</v>
      </c>
      <c r="B31081" s="815">
        <f t="shared" si="2025"/>
        <v>10</v>
      </c>
      <c r="C31081" s="815">
        <f t="shared" si="2024"/>
        <v>356</v>
      </c>
      <c r="D31081" s="815">
        <f t="shared" si="2023"/>
        <v>336</v>
      </c>
      <c r="E31081" s="815">
        <v>2045</v>
      </c>
    </row>
    <row r="31082" spans="1:5">
      <c r="A31082" s="816">
        <f t="shared" si="2022"/>
        <v>52973</v>
      </c>
      <c r="B31082" s="815">
        <f t="shared" si="2025"/>
        <v>11</v>
      </c>
      <c r="C31082" s="815">
        <f t="shared" si="2024"/>
        <v>355</v>
      </c>
      <c r="D31082" s="815">
        <f t="shared" si="2023"/>
        <v>335</v>
      </c>
      <c r="E31082" s="815">
        <v>2045</v>
      </c>
    </row>
    <row r="31083" spans="1:5">
      <c r="A31083" s="816">
        <f t="shared" si="2022"/>
        <v>52974</v>
      </c>
      <c r="B31083" s="815">
        <f t="shared" si="2025"/>
        <v>12</v>
      </c>
      <c r="C31083" s="815">
        <f t="shared" si="2024"/>
        <v>354</v>
      </c>
      <c r="D31083" s="815">
        <f t="shared" si="2023"/>
        <v>334</v>
      </c>
      <c r="E31083" s="815">
        <v>2045</v>
      </c>
    </row>
    <row r="31084" spans="1:5">
      <c r="A31084" s="816">
        <f t="shared" si="2022"/>
        <v>52975</v>
      </c>
      <c r="B31084" s="815">
        <f t="shared" si="2025"/>
        <v>13</v>
      </c>
      <c r="C31084" s="815">
        <f t="shared" si="2024"/>
        <v>353</v>
      </c>
      <c r="D31084" s="815">
        <f t="shared" si="2023"/>
        <v>333</v>
      </c>
      <c r="E31084" s="815">
        <v>2045</v>
      </c>
    </row>
    <row r="31085" spans="1:5">
      <c r="A31085" s="816">
        <f t="shared" si="2022"/>
        <v>52976</v>
      </c>
      <c r="B31085" s="815">
        <f t="shared" si="2025"/>
        <v>14</v>
      </c>
      <c r="C31085" s="815">
        <f t="shared" si="2024"/>
        <v>352</v>
      </c>
      <c r="D31085" s="815">
        <f t="shared" si="2023"/>
        <v>332</v>
      </c>
      <c r="E31085" s="815">
        <v>2045</v>
      </c>
    </row>
    <row r="31086" spans="1:5">
      <c r="A31086" s="816">
        <f t="shared" si="2022"/>
        <v>52977</v>
      </c>
      <c r="B31086" s="815">
        <f t="shared" si="2025"/>
        <v>15</v>
      </c>
      <c r="C31086" s="815">
        <f t="shared" si="2024"/>
        <v>351</v>
      </c>
      <c r="D31086" s="815">
        <f t="shared" si="2023"/>
        <v>331</v>
      </c>
      <c r="E31086" s="815">
        <v>2045</v>
      </c>
    </row>
    <row r="31087" spans="1:5">
      <c r="A31087" s="816">
        <f t="shared" si="2022"/>
        <v>52978</v>
      </c>
      <c r="B31087" s="815">
        <f t="shared" si="2025"/>
        <v>16</v>
      </c>
      <c r="C31087" s="815">
        <f t="shared" si="2024"/>
        <v>350</v>
      </c>
      <c r="D31087" s="815">
        <f t="shared" si="2023"/>
        <v>330</v>
      </c>
      <c r="E31087" s="815">
        <v>2045</v>
      </c>
    </row>
    <row r="31088" spans="1:5">
      <c r="A31088" s="816">
        <f t="shared" si="2022"/>
        <v>52979</v>
      </c>
      <c r="B31088" s="815">
        <f t="shared" si="2025"/>
        <v>17</v>
      </c>
      <c r="C31088" s="815">
        <f t="shared" si="2024"/>
        <v>349</v>
      </c>
      <c r="D31088" s="815">
        <f t="shared" si="2023"/>
        <v>329</v>
      </c>
      <c r="E31088" s="815">
        <v>2045</v>
      </c>
    </row>
    <row r="31089" spans="1:5">
      <c r="A31089" s="816">
        <f t="shared" si="2022"/>
        <v>52980</v>
      </c>
      <c r="B31089" s="815">
        <f t="shared" si="2025"/>
        <v>18</v>
      </c>
      <c r="C31089" s="815">
        <f t="shared" si="2024"/>
        <v>348</v>
      </c>
      <c r="D31089" s="815">
        <f t="shared" si="2023"/>
        <v>328</v>
      </c>
      <c r="E31089" s="815">
        <v>2045</v>
      </c>
    </row>
    <row r="31090" spans="1:5">
      <c r="A31090" s="816">
        <f t="shared" si="2022"/>
        <v>52981</v>
      </c>
      <c r="B31090" s="815">
        <f t="shared" si="2025"/>
        <v>19</v>
      </c>
      <c r="C31090" s="815">
        <f t="shared" si="2024"/>
        <v>347</v>
      </c>
      <c r="D31090" s="815">
        <f t="shared" si="2023"/>
        <v>327</v>
      </c>
      <c r="E31090" s="815">
        <v>2045</v>
      </c>
    </row>
    <row r="31091" spans="1:5">
      <c r="A31091" s="816">
        <f t="shared" ref="A31091:A31154" si="2026">A31090+1</f>
        <v>52982</v>
      </c>
      <c r="B31091" s="815">
        <f t="shared" si="2025"/>
        <v>20</v>
      </c>
      <c r="C31091" s="815">
        <f t="shared" si="2024"/>
        <v>346</v>
      </c>
      <c r="D31091" s="815">
        <f t="shared" si="2023"/>
        <v>326</v>
      </c>
      <c r="E31091" s="815">
        <v>2045</v>
      </c>
    </row>
    <row r="31092" spans="1:5">
      <c r="A31092" s="816">
        <f t="shared" si="2026"/>
        <v>52983</v>
      </c>
      <c r="B31092" s="815">
        <f t="shared" si="2025"/>
        <v>21</v>
      </c>
      <c r="C31092" s="815">
        <f t="shared" si="2024"/>
        <v>345</v>
      </c>
      <c r="D31092" s="815">
        <f t="shared" si="2023"/>
        <v>325</v>
      </c>
      <c r="E31092" s="815">
        <v>2045</v>
      </c>
    </row>
    <row r="31093" spans="1:5">
      <c r="A31093" s="816">
        <f t="shared" si="2026"/>
        <v>52984</v>
      </c>
      <c r="B31093" s="815">
        <f t="shared" si="2025"/>
        <v>22</v>
      </c>
      <c r="C31093" s="815">
        <f t="shared" si="2024"/>
        <v>344</v>
      </c>
      <c r="D31093" s="815">
        <f t="shared" si="2023"/>
        <v>324</v>
      </c>
      <c r="E31093" s="815">
        <v>2045</v>
      </c>
    </row>
    <row r="31094" spans="1:5">
      <c r="A31094" s="816">
        <f t="shared" si="2026"/>
        <v>52985</v>
      </c>
      <c r="B31094" s="815">
        <f t="shared" si="2025"/>
        <v>23</v>
      </c>
      <c r="C31094" s="815">
        <f t="shared" si="2024"/>
        <v>343</v>
      </c>
      <c r="D31094" s="815">
        <f t="shared" si="2023"/>
        <v>323</v>
      </c>
      <c r="E31094" s="815">
        <v>2045</v>
      </c>
    </row>
    <row r="31095" spans="1:5">
      <c r="A31095" s="816">
        <f t="shared" si="2026"/>
        <v>52986</v>
      </c>
      <c r="B31095" s="815">
        <f t="shared" si="2025"/>
        <v>24</v>
      </c>
      <c r="C31095" s="815">
        <f t="shared" si="2024"/>
        <v>342</v>
      </c>
      <c r="D31095" s="815">
        <f t="shared" si="2023"/>
        <v>322</v>
      </c>
      <c r="E31095" s="815">
        <v>2045</v>
      </c>
    </row>
    <row r="31096" spans="1:5">
      <c r="A31096" s="816">
        <f t="shared" si="2026"/>
        <v>52987</v>
      </c>
      <c r="B31096" s="815">
        <f t="shared" si="2025"/>
        <v>25</v>
      </c>
      <c r="C31096" s="815">
        <f t="shared" si="2024"/>
        <v>341</v>
      </c>
      <c r="D31096" s="815">
        <f t="shared" si="2023"/>
        <v>321</v>
      </c>
      <c r="E31096" s="815">
        <v>2045</v>
      </c>
    </row>
    <row r="31097" spans="1:5">
      <c r="A31097" s="816">
        <f t="shared" si="2026"/>
        <v>52988</v>
      </c>
      <c r="B31097" s="815">
        <f t="shared" si="2025"/>
        <v>26</v>
      </c>
      <c r="C31097" s="815">
        <f t="shared" si="2024"/>
        <v>340</v>
      </c>
      <c r="D31097" s="815">
        <f t="shared" si="2023"/>
        <v>320</v>
      </c>
      <c r="E31097" s="815">
        <v>2045</v>
      </c>
    </row>
    <row r="31098" spans="1:5">
      <c r="A31098" s="816">
        <f t="shared" si="2026"/>
        <v>52989</v>
      </c>
      <c r="B31098" s="815">
        <f t="shared" si="2025"/>
        <v>27</v>
      </c>
      <c r="C31098" s="815">
        <f t="shared" si="2024"/>
        <v>339</v>
      </c>
      <c r="D31098" s="815">
        <f t="shared" si="2023"/>
        <v>319</v>
      </c>
      <c r="E31098" s="815">
        <v>2045</v>
      </c>
    </row>
    <row r="31099" spans="1:5">
      <c r="A31099" s="816">
        <f t="shared" si="2026"/>
        <v>52990</v>
      </c>
      <c r="B31099" s="815">
        <f t="shared" si="2025"/>
        <v>28</v>
      </c>
      <c r="C31099" s="815">
        <f t="shared" si="2024"/>
        <v>338</v>
      </c>
      <c r="D31099" s="815">
        <f t="shared" si="2023"/>
        <v>318</v>
      </c>
      <c r="E31099" s="815">
        <v>2045</v>
      </c>
    </row>
    <row r="31100" spans="1:5">
      <c r="A31100" s="816">
        <f t="shared" si="2026"/>
        <v>52991</v>
      </c>
      <c r="B31100" s="815">
        <f t="shared" si="2025"/>
        <v>29</v>
      </c>
      <c r="C31100" s="815">
        <f t="shared" si="2024"/>
        <v>337</v>
      </c>
      <c r="D31100" s="815">
        <f t="shared" si="2023"/>
        <v>317</v>
      </c>
      <c r="E31100" s="815">
        <v>2045</v>
      </c>
    </row>
    <row r="31101" spans="1:5">
      <c r="A31101" s="816">
        <f t="shared" si="2026"/>
        <v>52992</v>
      </c>
      <c r="B31101" s="815">
        <f t="shared" si="2025"/>
        <v>30</v>
      </c>
      <c r="C31101" s="815">
        <f t="shared" si="2024"/>
        <v>336</v>
      </c>
      <c r="D31101" s="815">
        <f t="shared" si="2023"/>
        <v>316</v>
      </c>
      <c r="E31101" s="815">
        <v>2045</v>
      </c>
    </row>
    <row r="31102" spans="1:5">
      <c r="A31102" s="816">
        <f t="shared" si="2026"/>
        <v>52993</v>
      </c>
      <c r="B31102" s="815">
        <f t="shared" si="2025"/>
        <v>31</v>
      </c>
      <c r="C31102" s="815">
        <f t="shared" si="2024"/>
        <v>335</v>
      </c>
      <c r="D31102" s="815">
        <f t="shared" si="2023"/>
        <v>315</v>
      </c>
      <c r="E31102" s="815">
        <v>2045</v>
      </c>
    </row>
    <row r="31103" spans="1:5">
      <c r="A31103" s="816">
        <f t="shared" si="2026"/>
        <v>52994</v>
      </c>
      <c r="B31103" s="815">
        <f t="shared" si="2025"/>
        <v>32</v>
      </c>
      <c r="C31103" s="815">
        <f t="shared" si="2024"/>
        <v>334</v>
      </c>
      <c r="D31103" s="815">
        <f t="shared" si="2023"/>
        <v>314</v>
      </c>
      <c r="E31103" s="815">
        <v>2045</v>
      </c>
    </row>
    <row r="31104" spans="1:5">
      <c r="A31104" s="816">
        <f t="shared" si="2026"/>
        <v>52995</v>
      </c>
      <c r="B31104" s="815">
        <f t="shared" si="2025"/>
        <v>33</v>
      </c>
      <c r="C31104" s="815">
        <f t="shared" si="2024"/>
        <v>333</v>
      </c>
      <c r="D31104" s="815">
        <f t="shared" si="2023"/>
        <v>313</v>
      </c>
      <c r="E31104" s="815">
        <v>2045</v>
      </c>
    </row>
    <row r="31105" spans="1:5">
      <c r="A31105" s="816">
        <f t="shared" si="2026"/>
        <v>52996</v>
      </c>
      <c r="B31105" s="815">
        <f t="shared" si="2025"/>
        <v>34</v>
      </c>
      <c r="C31105" s="815">
        <f t="shared" si="2024"/>
        <v>332</v>
      </c>
      <c r="D31105" s="815">
        <f t="shared" si="2023"/>
        <v>312</v>
      </c>
      <c r="E31105" s="815">
        <v>2045</v>
      </c>
    </row>
    <row r="31106" spans="1:5">
      <c r="A31106" s="816">
        <f t="shared" si="2026"/>
        <v>52997</v>
      </c>
      <c r="B31106" s="815">
        <f t="shared" si="2025"/>
        <v>35</v>
      </c>
      <c r="C31106" s="815">
        <f t="shared" si="2024"/>
        <v>331</v>
      </c>
      <c r="D31106" s="815">
        <f t="shared" si="2023"/>
        <v>311</v>
      </c>
      <c r="E31106" s="815">
        <v>2045</v>
      </c>
    </row>
    <row r="31107" spans="1:5">
      <c r="A31107" s="816">
        <f t="shared" si="2026"/>
        <v>52998</v>
      </c>
      <c r="B31107" s="815">
        <f t="shared" si="2025"/>
        <v>36</v>
      </c>
      <c r="C31107" s="815">
        <f t="shared" si="2024"/>
        <v>330</v>
      </c>
      <c r="D31107" s="815">
        <f t="shared" si="2023"/>
        <v>310</v>
      </c>
      <c r="E31107" s="815">
        <v>2045</v>
      </c>
    </row>
    <row r="31108" spans="1:5">
      <c r="A31108" s="816">
        <f t="shared" si="2026"/>
        <v>52999</v>
      </c>
      <c r="B31108" s="815">
        <f t="shared" si="2025"/>
        <v>37</v>
      </c>
      <c r="C31108" s="815">
        <f t="shared" si="2024"/>
        <v>329</v>
      </c>
      <c r="D31108" s="815">
        <f t="shared" si="2023"/>
        <v>309</v>
      </c>
      <c r="E31108" s="815">
        <v>2045</v>
      </c>
    </row>
    <row r="31109" spans="1:5">
      <c r="A31109" s="816">
        <f t="shared" si="2026"/>
        <v>53000</v>
      </c>
      <c r="B31109" s="815">
        <f t="shared" si="2025"/>
        <v>38</v>
      </c>
      <c r="C31109" s="815">
        <f t="shared" si="2024"/>
        <v>328</v>
      </c>
      <c r="D31109" s="815">
        <f t="shared" si="2023"/>
        <v>308</v>
      </c>
      <c r="E31109" s="815">
        <v>2045</v>
      </c>
    </row>
    <row r="31110" spans="1:5">
      <c r="A31110" s="816">
        <f t="shared" si="2026"/>
        <v>53001</v>
      </c>
      <c r="B31110" s="815">
        <f t="shared" si="2025"/>
        <v>39</v>
      </c>
      <c r="C31110" s="815">
        <f t="shared" si="2024"/>
        <v>327</v>
      </c>
      <c r="D31110" s="815">
        <f t="shared" si="2023"/>
        <v>307</v>
      </c>
      <c r="E31110" s="815">
        <v>2045</v>
      </c>
    </row>
    <row r="31111" spans="1:5">
      <c r="A31111" s="816">
        <f t="shared" si="2026"/>
        <v>53002</v>
      </c>
      <c r="B31111" s="815">
        <f t="shared" si="2025"/>
        <v>40</v>
      </c>
      <c r="C31111" s="815">
        <f t="shared" si="2024"/>
        <v>326</v>
      </c>
      <c r="D31111" s="815">
        <f t="shared" si="2023"/>
        <v>306</v>
      </c>
      <c r="E31111" s="815">
        <v>2045</v>
      </c>
    </row>
    <row r="31112" spans="1:5">
      <c r="A31112" s="816">
        <f t="shared" si="2026"/>
        <v>53003</v>
      </c>
      <c r="B31112" s="815">
        <f t="shared" si="2025"/>
        <v>41</v>
      </c>
      <c r="C31112" s="815">
        <f t="shared" si="2024"/>
        <v>325</v>
      </c>
      <c r="D31112" s="815">
        <f t="shared" si="2023"/>
        <v>305</v>
      </c>
      <c r="E31112" s="815">
        <v>2045</v>
      </c>
    </row>
    <row r="31113" spans="1:5">
      <c r="A31113" s="816">
        <f t="shared" si="2026"/>
        <v>53004</v>
      </c>
      <c r="B31113" s="815">
        <f t="shared" si="2025"/>
        <v>42</v>
      </c>
      <c r="C31113" s="815">
        <f t="shared" si="2024"/>
        <v>324</v>
      </c>
      <c r="D31113" s="815">
        <f t="shared" si="2023"/>
        <v>304</v>
      </c>
      <c r="E31113" s="815">
        <v>2045</v>
      </c>
    </row>
    <row r="31114" spans="1:5">
      <c r="A31114" s="816">
        <f t="shared" si="2026"/>
        <v>53005</v>
      </c>
      <c r="B31114" s="815">
        <f t="shared" si="2025"/>
        <v>43</v>
      </c>
      <c r="C31114" s="815">
        <f t="shared" si="2024"/>
        <v>323</v>
      </c>
      <c r="D31114" s="815">
        <f t="shared" si="2023"/>
        <v>303</v>
      </c>
      <c r="E31114" s="815">
        <v>2045</v>
      </c>
    </row>
    <row r="31115" spans="1:5">
      <c r="A31115" s="816">
        <f t="shared" si="2026"/>
        <v>53006</v>
      </c>
      <c r="B31115" s="815">
        <f t="shared" si="2025"/>
        <v>44</v>
      </c>
      <c r="C31115" s="815">
        <f t="shared" si="2024"/>
        <v>322</v>
      </c>
      <c r="D31115" s="815">
        <f t="shared" si="2023"/>
        <v>302</v>
      </c>
      <c r="E31115" s="815">
        <v>2045</v>
      </c>
    </row>
    <row r="31116" spans="1:5">
      <c r="A31116" s="816">
        <f t="shared" si="2026"/>
        <v>53007</v>
      </c>
      <c r="B31116" s="815">
        <f t="shared" si="2025"/>
        <v>45</v>
      </c>
      <c r="C31116" s="815">
        <f t="shared" si="2024"/>
        <v>321</v>
      </c>
      <c r="D31116" s="815">
        <f t="shared" si="2023"/>
        <v>301</v>
      </c>
      <c r="E31116" s="815">
        <v>2045</v>
      </c>
    </row>
    <row r="31117" spans="1:5">
      <c r="A31117" s="816">
        <f t="shared" si="2026"/>
        <v>53008</v>
      </c>
      <c r="B31117" s="815">
        <f t="shared" ref="B31117:B31180" si="2027">B31116+1</f>
        <v>46</v>
      </c>
      <c r="C31117" s="815">
        <f t="shared" ref="C31117:C31180" si="2028">C31116-1</f>
        <v>320</v>
      </c>
      <c r="D31117" s="815">
        <f t="shared" ref="D31117:D31180" si="2029">D31116-1</f>
        <v>300</v>
      </c>
      <c r="E31117" s="815">
        <v>2045</v>
      </c>
    </row>
    <row r="31118" spans="1:5">
      <c r="A31118" s="816">
        <f t="shared" si="2026"/>
        <v>53009</v>
      </c>
      <c r="B31118" s="815">
        <f t="shared" si="2027"/>
        <v>47</v>
      </c>
      <c r="C31118" s="815">
        <f t="shared" si="2028"/>
        <v>319</v>
      </c>
      <c r="D31118" s="815">
        <f t="shared" si="2029"/>
        <v>299</v>
      </c>
      <c r="E31118" s="815">
        <v>2045</v>
      </c>
    </row>
    <row r="31119" spans="1:5">
      <c r="A31119" s="816">
        <f t="shared" si="2026"/>
        <v>53010</v>
      </c>
      <c r="B31119" s="815">
        <f t="shared" si="2027"/>
        <v>48</v>
      </c>
      <c r="C31119" s="815">
        <f t="shared" si="2028"/>
        <v>318</v>
      </c>
      <c r="D31119" s="815">
        <f t="shared" si="2029"/>
        <v>298</v>
      </c>
      <c r="E31119" s="815">
        <v>2045</v>
      </c>
    </row>
    <row r="31120" spans="1:5">
      <c r="A31120" s="816">
        <f t="shared" si="2026"/>
        <v>53011</v>
      </c>
      <c r="B31120" s="815">
        <f t="shared" si="2027"/>
        <v>49</v>
      </c>
      <c r="C31120" s="815">
        <f t="shared" si="2028"/>
        <v>317</v>
      </c>
      <c r="D31120" s="815">
        <f t="shared" si="2029"/>
        <v>297</v>
      </c>
      <c r="E31120" s="815">
        <v>2045</v>
      </c>
    </row>
    <row r="31121" spans="1:5">
      <c r="A31121" s="816">
        <f t="shared" si="2026"/>
        <v>53012</v>
      </c>
      <c r="B31121" s="815">
        <f t="shared" si="2027"/>
        <v>50</v>
      </c>
      <c r="C31121" s="815">
        <f t="shared" si="2028"/>
        <v>316</v>
      </c>
      <c r="D31121" s="815">
        <f t="shared" si="2029"/>
        <v>296</v>
      </c>
      <c r="E31121" s="815">
        <v>2045</v>
      </c>
    </row>
    <row r="31122" spans="1:5">
      <c r="A31122" s="816">
        <f t="shared" si="2026"/>
        <v>53013</v>
      </c>
      <c r="B31122" s="815">
        <f t="shared" si="2027"/>
        <v>51</v>
      </c>
      <c r="C31122" s="815">
        <f t="shared" si="2028"/>
        <v>315</v>
      </c>
      <c r="D31122" s="815">
        <f t="shared" si="2029"/>
        <v>295</v>
      </c>
      <c r="E31122" s="815">
        <v>2045</v>
      </c>
    </row>
    <row r="31123" spans="1:5">
      <c r="A31123" s="816">
        <f t="shared" si="2026"/>
        <v>53014</v>
      </c>
      <c r="B31123" s="815">
        <f t="shared" si="2027"/>
        <v>52</v>
      </c>
      <c r="C31123" s="815">
        <f t="shared" si="2028"/>
        <v>314</v>
      </c>
      <c r="D31123" s="815">
        <f t="shared" si="2029"/>
        <v>294</v>
      </c>
      <c r="E31123" s="815">
        <v>2045</v>
      </c>
    </row>
    <row r="31124" spans="1:5">
      <c r="A31124" s="816">
        <f t="shared" si="2026"/>
        <v>53015</v>
      </c>
      <c r="B31124" s="815">
        <f t="shared" si="2027"/>
        <v>53</v>
      </c>
      <c r="C31124" s="815">
        <f t="shared" si="2028"/>
        <v>313</v>
      </c>
      <c r="D31124" s="815">
        <f t="shared" si="2029"/>
        <v>293</v>
      </c>
      <c r="E31124" s="815">
        <v>2045</v>
      </c>
    </row>
    <row r="31125" spans="1:5">
      <c r="A31125" s="816">
        <f t="shared" si="2026"/>
        <v>53016</v>
      </c>
      <c r="B31125" s="815">
        <f t="shared" si="2027"/>
        <v>54</v>
      </c>
      <c r="C31125" s="815">
        <f t="shared" si="2028"/>
        <v>312</v>
      </c>
      <c r="D31125" s="815">
        <f t="shared" si="2029"/>
        <v>292</v>
      </c>
      <c r="E31125" s="815">
        <v>2045</v>
      </c>
    </row>
    <row r="31126" spans="1:5">
      <c r="A31126" s="816">
        <f t="shared" si="2026"/>
        <v>53017</v>
      </c>
      <c r="B31126" s="815">
        <f t="shared" si="2027"/>
        <v>55</v>
      </c>
      <c r="C31126" s="815">
        <f t="shared" si="2028"/>
        <v>311</v>
      </c>
      <c r="D31126" s="815">
        <f t="shared" si="2029"/>
        <v>291</v>
      </c>
      <c r="E31126" s="815">
        <v>2045</v>
      </c>
    </row>
    <row r="31127" spans="1:5">
      <c r="A31127" s="816">
        <f t="shared" si="2026"/>
        <v>53018</v>
      </c>
      <c r="B31127" s="815">
        <f t="shared" si="2027"/>
        <v>56</v>
      </c>
      <c r="C31127" s="815">
        <f t="shared" si="2028"/>
        <v>310</v>
      </c>
      <c r="D31127" s="815">
        <f t="shared" si="2029"/>
        <v>290</v>
      </c>
      <c r="E31127" s="815">
        <v>2045</v>
      </c>
    </row>
    <row r="31128" spans="1:5">
      <c r="A31128" s="816">
        <f t="shared" si="2026"/>
        <v>53019</v>
      </c>
      <c r="B31128" s="815">
        <f t="shared" si="2027"/>
        <v>57</v>
      </c>
      <c r="C31128" s="815">
        <f t="shared" si="2028"/>
        <v>309</v>
      </c>
      <c r="D31128" s="815">
        <f t="shared" si="2029"/>
        <v>289</v>
      </c>
      <c r="E31128" s="815">
        <v>2045</v>
      </c>
    </row>
    <row r="31129" spans="1:5">
      <c r="A31129" s="816">
        <f t="shared" si="2026"/>
        <v>53020</v>
      </c>
      <c r="B31129" s="815">
        <f t="shared" si="2027"/>
        <v>58</v>
      </c>
      <c r="C31129" s="815">
        <f t="shared" si="2028"/>
        <v>308</v>
      </c>
      <c r="D31129" s="815">
        <f t="shared" si="2029"/>
        <v>288</v>
      </c>
      <c r="E31129" s="815">
        <v>2045</v>
      </c>
    </row>
    <row r="31130" spans="1:5">
      <c r="A31130" s="816">
        <f t="shared" si="2026"/>
        <v>53021</v>
      </c>
      <c r="B31130" s="815">
        <f t="shared" si="2027"/>
        <v>59</v>
      </c>
      <c r="C31130" s="815">
        <f t="shared" si="2028"/>
        <v>307</v>
      </c>
      <c r="D31130" s="815">
        <f t="shared" si="2029"/>
        <v>287</v>
      </c>
      <c r="E31130" s="815">
        <v>2045</v>
      </c>
    </row>
    <row r="31131" spans="1:5">
      <c r="A31131" s="816">
        <f t="shared" si="2026"/>
        <v>53022</v>
      </c>
      <c r="B31131" s="815">
        <f t="shared" si="2027"/>
        <v>60</v>
      </c>
      <c r="C31131" s="815">
        <f t="shared" si="2028"/>
        <v>306</v>
      </c>
      <c r="D31131" s="815">
        <f t="shared" si="2029"/>
        <v>286</v>
      </c>
      <c r="E31131" s="815">
        <v>2045</v>
      </c>
    </row>
    <row r="31132" spans="1:5">
      <c r="A31132" s="816">
        <f t="shared" si="2026"/>
        <v>53023</v>
      </c>
      <c r="B31132" s="815">
        <f t="shared" si="2027"/>
        <v>61</v>
      </c>
      <c r="C31132" s="815">
        <f t="shared" si="2028"/>
        <v>305</v>
      </c>
      <c r="D31132" s="815">
        <f t="shared" si="2029"/>
        <v>285</v>
      </c>
      <c r="E31132" s="815">
        <v>2045</v>
      </c>
    </row>
    <row r="31133" spans="1:5">
      <c r="A31133" s="816">
        <f t="shared" si="2026"/>
        <v>53024</v>
      </c>
      <c r="B31133" s="815">
        <f t="shared" si="2027"/>
        <v>62</v>
      </c>
      <c r="C31133" s="815">
        <f t="shared" si="2028"/>
        <v>304</v>
      </c>
      <c r="D31133" s="815">
        <f t="shared" si="2029"/>
        <v>284</v>
      </c>
      <c r="E31133" s="815">
        <v>2045</v>
      </c>
    </row>
    <row r="31134" spans="1:5">
      <c r="A31134" s="816">
        <f t="shared" si="2026"/>
        <v>53025</v>
      </c>
      <c r="B31134" s="815">
        <f t="shared" si="2027"/>
        <v>63</v>
      </c>
      <c r="C31134" s="815">
        <f t="shared" si="2028"/>
        <v>303</v>
      </c>
      <c r="D31134" s="815">
        <f t="shared" si="2029"/>
        <v>283</v>
      </c>
      <c r="E31134" s="815">
        <v>2045</v>
      </c>
    </row>
    <row r="31135" spans="1:5">
      <c r="A31135" s="816">
        <f t="shared" si="2026"/>
        <v>53026</v>
      </c>
      <c r="B31135" s="815">
        <f t="shared" si="2027"/>
        <v>64</v>
      </c>
      <c r="C31135" s="815">
        <f t="shared" si="2028"/>
        <v>302</v>
      </c>
      <c r="D31135" s="815">
        <f t="shared" si="2029"/>
        <v>282</v>
      </c>
      <c r="E31135" s="815">
        <v>2045</v>
      </c>
    </row>
    <row r="31136" spans="1:5">
      <c r="A31136" s="816">
        <f t="shared" si="2026"/>
        <v>53027</v>
      </c>
      <c r="B31136" s="815">
        <f t="shared" si="2027"/>
        <v>65</v>
      </c>
      <c r="C31136" s="815">
        <f t="shared" si="2028"/>
        <v>301</v>
      </c>
      <c r="D31136" s="815">
        <f t="shared" si="2029"/>
        <v>281</v>
      </c>
      <c r="E31136" s="815">
        <v>2045</v>
      </c>
    </row>
    <row r="31137" spans="1:5">
      <c r="A31137" s="816">
        <f t="shared" si="2026"/>
        <v>53028</v>
      </c>
      <c r="B31137" s="815">
        <f t="shared" si="2027"/>
        <v>66</v>
      </c>
      <c r="C31137" s="815">
        <f t="shared" si="2028"/>
        <v>300</v>
      </c>
      <c r="D31137" s="815">
        <f t="shared" si="2029"/>
        <v>280</v>
      </c>
      <c r="E31137" s="815">
        <v>2045</v>
      </c>
    </row>
    <row r="31138" spans="1:5">
      <c r="A31138" s="816">
        <f t="shared" si="2026"/>
        <v>53029</v>
      </c>
      <c r="B31138" s="815">
        <f t="shared" si="2027"/>
        <v>67</v>
      </c>
      <c r="C31138" s="815">
        <f t="shared" si="2028"/>
        <v>299</v>
      </c>
      <c r="D31138" s="815">
        <f t="shared" si="2029"/>
        <v>279</v>
      </c>
      <c r="E31138" s="815">
        <v>2045</v>
      </c>
    </row>
    <row r="31139" spans="1:5">
      <c r="A31139" s="816">
        <f t="shared" si="2026"/>
        <v>53030</v>
      </c>
      <c r="B31139" s="815">
        <f t="shared" si="2027"/>
        <v>68</v>
      </c>
      <c r="C31139" s="815">
        <f t="shared" si="2028"/>
        <v>298</v>
      </c>
      <c r="D31139" s="815">
        <f t="shared" si="2029"/>
        <v>278</v>
      </c>
      <c r="E31139" s="815">
        <v>2045</v>
      </c>
    </row>
    <row r="31140" spans="1:5">
      <c r="A31140" s="816">
        <f t="shared" si="2026"/>
        <v>53031</v>
      </c>
      <c r="B31140" s="815">
        <f t="shared" si="2027"/>
        <v>69</v>
      </c>
      <c r="C31140" s="815">
        <f t="shared" si="2028"/>
        <v>297</v>
      </c>
      <c r="D31140" s="815">
        <f t="shared" si="2029"/>
        <v>277</v>
      </c>
      <c r="E31140" s="815">
        <v>2045</v>
      </c>
    </row>
    <row r="31141" spans="1:5">
      <c r="A31141" s="816">
        <f t="shared" si="2026"/>
        <v>53032</v>
      </c>
      <c r="B31141" s="815">
        <f t="shared" si="2027"/>
        <v>70</v>
      </c>
      <c r="C31141" s="815">
        <f t="shared" si="2028"/>
        <v>296</v>
      </c>
      <c r="D31141" s="815">
        <f t="shared" si="2029"/>
        <v>276</v>
      </c>
      <c r="E31141" s="815">
        <v>2045</v>
      </c>
    </row>
    <row r="31142" spans="1:5">
      <c r="A31142" s="816">
        <f t="shared" si="2026"/>
        <v>53033</v>
      </c>
      <c r="B31142" s="815">
        <f t="shared" si="2027"/>
        <v>71</v>
      </c>
      <c r="C31142" s="815">
        <f t="shared" si="2028"/>
        <v>295</v>
      </c>
      <c r="D31142" s="815">
        <f t="shared" si="2029"/>
        <v>275</v>
      </c>
      <c r="E31142" s="815">
        <v>2045</v>
      </c>
    </row>
    <row r="31143" spans="1:5">
      <c r="A31143" s="816">
        <f t="shared" si="2026"/>
        <v>53034</v>
      </c>
      <c r="B31143" s="815">
        <f t="shared" si="2027"/>
        <v>72</v>
      </c>
      <c r="C31143" s="815">
        <f t="shared" si="2028"/>
        <v>294</v>
      </c>
      <c r="D31143" s="815">
        <f t="shared" si="2029"/>
        <v>274</v>
      </c>
      <c r="E31143" s="815">
        <v>2045</v>
      </c>
    </row>
    <row r="31144" spans="1:5">
      <c r="A31144" s="816">
        <f t="shared" si="2026"/>
        <v>53035</v>
      </c>
      <c r="B31144" s="815">
        <f t="shared" si="2027"/>
        <v>73</v>
      </c>
      <c r="C31144" s="815">
        <f t="shared" si="2028"/>
        <v>293</v>
      </c>
      <c r="D31144" s="815">
        <f t="shared" si="2029"/>
        <v>273</v>
      </c>
      <c r="E31144" s="815">
        <v>2045</v>
      </c>
    </row>
    <row r="31145" spans="1:5">
      <c r="A31145" s="816">
        <f t="shared" si="2026"/>
        <v>53036</v>
      </c>
      <c r="B31145" s="815">
        <f t="shared" si="2027"/>
        <v>74</v>
      </c>
      <c r="C31145" s="815">
        <f t="shared" si="2028"/>
        <v>292</v>
      </c>
      <c r="D31145" s="815">
        <f t="shared" si="2029"/>
        <v>272</v>
      </c>
      <c r="E31145" s="815">
        <v>2045</v>
      </c>
    </row>
    <row r="31146" spans="1:5">
      <c r="A31146" s="816">
        <f t="shared" si="2026"/>
        <v>53037</v>
      </c>
      <c r="B31146" s="815">
        <f t="shared" si="2027"/>
        <v>75</v>
      </c>
      <c r="C31146" s="815">
        <f t="shared" si="2028"/>
        <v>291</v>
      </c>
      <c r="D31146" s="815">
        <f t="shared" si="2029"/>
        <v>271</v>
      </c>
      <c r="E31146" s="815">
        <v>2045</v>
      </c>
    </row>
    <row r="31147" spans="1:5">
      <c r="A31147" s="816">
        <f t="shared" si="2026"/>
        <v>53038</v>
      </c>
      <c r="B31147" s="815">
        <f t="shared" si="2027"/>
        <v>76</v>
      </c>
      <c r="C31147" s="815">
        <f t="shared" si="2028"/>
        <v>290</v>
      </c>
      <c r="D31147" s="815">
        <f t="shared" si="2029"/>
        <v>270</v>
      </c>
      <c r="E31147" s="815">
        <v>2045</v>
      </c>
    </row>
    <row r="31148" spans="1:5">
      <c r="A31148" s="816">
        <f t="shared" si="2026"/>
        <v>53039</v>
      </c>
      <c r="B31148" s="815">
        <f t="shared" si="2027"/>
        <v>77</v>
      </c>
      <c r="C31148" s="815">
        <f t="shared" si="2028"/>
        <v>289</v>
      </c>
      <c r="D31148" s="815">
        <f t="shared" si="2029"/>
        <v>269</v>
      </c>
      <c r="E31148" s="815">
        <v>2045</v>
      </c>
    </row>
    <row r="31149" spans="1:5">
      <c r="A31149" s="816">
        <f t="shared" si="2026"/>
        <v>53040</v>
      </c>
      <c r="B31149" s="815">
        <f t="shared" si="2027"/>
        <v>78</v>
      </c>
      <c r="C31149" s="815">
        <f t="shared" si="2028"/>
        <v>288</v>
      </c>
      <c r="D31149" s="815">
        <f t="shared" si="2029"/>
        <v>268</v>
      </c>
      <c r="E31149" s="815">
        <v>2045</v>
      </c>
    </row>
    <row r="31150" spans="1:5">
      <c r="A31150" s="816">
        <f t="shared" si="2026"/>
        <v>53041</v>
      </c>
      <c r="B31150" s="815">
        <f t="shared" si="2027"/>
        <v>79</v>
      </c>
      <c r="C31150" s="815">
        <f t="shared" si="2028"/>
        <v>287</v>
      </c>
      <c r="D31150" s="815">
        <f t="shared" si="2029"/>
        <v>267</v>
      </c>
      <c r="E31150" s="815">
        <v>2045</v>
      </c>
    </row>
    <row r="31151" spans="1:5">
      <c r="A31151" s="816">
        <f t="shared" si="2026"/>
        <v>53042</v>
      </c>
      <c r="B31151" s="815">
        <f t="shared" si="2027"/>
        <v>80</v>
      </c>
      <c r="C31151" s="815">
        <f t="shared" si="2028"/>
        <v>286</v>
      </c>
      <c r="D31151" s="815">
        <f t="shared" si="2029"/>
        <v>266</v>
      </c>
      <c r="E31151" s="815">
        <v>2045</v>
      </c>
    </row>
    <row r="31152" spans="1:5">
      <c r="A31152" s="816">
        <f t="shared" si="2026"/>
        <v>53043</v>
      </c>
      <c r="B31152" s="815">
        <f t="shared" si="2027"/>
        <v>81</v>
      </c>
      <c r="C31152" s="815">
        <f t="shared" si="2028"/>
        <v>285</v>
      </c>
      <c r="D31152" s="815">
        <f t="shared" si="2029"/>
        <v>265</v>
      </c>
      <c r="E31152" s="815">
        <v>2045</v>
      </c>
    </row>
    <row r="31153" spans="1:5">
      <c r="A31153" s="816">
        <f t="shared" si="2026"/>
        <v>53044</v>
      </c>
      <c r="B31153" s="815">
        <f t="shared" si="2027"/>
        <v>82</v>
      </c>
      <c r="C31153" s="815">
        <f t="shared" si="2028"/>
        <v>284</v>
      </c>
      <c r="D31153" s="815">
        <f t="shared" si="2029"/>
        <v>264</v>
      </c>
      <c r="E31153" s="815">
        <v>2045</v>
      </c>
    </row>
    <row r="31154" spans="1:5">
      <c r="A31154" s="816">
        <f t="shared" si="2026"/>
        <v>53045</v>
      </c>
      <c r="B31154" s="815">
        <f t="shared" si="2027"/>
        <v>83</v>
      </c>
      <c r="C31154" s="815">
        <f t="shared" si="2028"/>
        <v>283</v>
      </c>
      <c r="D31154" s="815">
        <f t="shared" si="2029"/>
        <v>263</v>
      </c>
      <c r="E31154" s="815">
        <v>2045</v>
      </c>
    </row>
    <row r="31155" spans="1:5">
      <c r="A31155" s="816">
        <f t="shared" ref="A31155:A31218" si="2030">A31154+1</f>
        <v>53046</v>
      </c>
      <c r="B31155" s="815">
        <f t="shared" si="2027"/>
        <v>84</v>
      </c>
      <c r="C31155" s="815">
        <f t="shared" si="2028"/>
        <v>282</v>
      </c>
      <c r="D31155" s="815">
        <f t="shared" si="2029"/>
        <v>262</v>
      </c>
      <c r="E31155" s="815">
        <v>2045</v>
      </c>
    </row>
    <row r="31156" spans="1:5">
      <c r="A31156" s="816">
        <f t="shared" si="2030"/>
        <v>53047</v>
      </c>
      <c r="B31156" s="815">
        <f t="shared" si="2027"/>
        <v>85</v>
      </c>
      <c r="C31156" s="815">
        <f t="shared" si="2028"/>
        <v>281</v>
      </c>
      <c r="D31156" s="815">
        <f t="shared" si="2029"/>
        <v>261</v>
      </c>
      <c r="E31156" s="815">
        <v>2045</v>
      </c>
    </row>
    <row r="31157" spans="1:5">
      <c r="A31157" s="816">
        <f t="shared" si="2030"/>
        <v>53048</v>
      </c>
      <c r="B31157" s="815">
        <f t="shared" si="2027"/>
        <v>86</v>
      </c>
      <c r="C31157" s="815">
        <f t="shared" si="2028"/>
        <v>280</v>
      </c>
      <c r="D31157" s="815">
        <f t="shared" si="2029"/>
        <v>260</v>
      </c>
      <c r="E31157" s="815">
        <v>2045</v>
      </c>
    </row>
    <row r="31158" spans="1:5">
      <c r="A31158" s="816">
        <f t="shared" si="2030"/>
        <v>53049</v>
      </c>
      <c r="B31158" s="815">
        <f t="shared" si="2027"/>
        <v>87</v>
      </c>
      <c r="C31158" s="815">
        <f t="shared" si="2028"/>
        <v>279</v>
      </c>
      <c r="D31158" s="815">
        <f t="shared" si="2029"/>
        <v>259</v>
      </c>
      <c r="E31158" s="815">
        <v>2045</v>
      </c>
    </row>
    <row r="31159" spans="1:5">
      <c r="A31159" s="816">
        <f t="shared" si="2030"/>
        <v>53050</v>
      </c>
      <c r="B31159" s="815">
        <f t="shared" si="2027"/>
        <v>88</v>
      </c>
      <c r="C31159" s="815">
        <f t="shared" si="2028"/>
        <v>278</v>
      </c>
      <c r="D31159" s="815">
        <f t="shared" si="2029"/>
        <v>258</v>
      </c>
      <c r="E31159" s="815">
        <v>2045</v>
      </c>
    </row>
    <row r="31160" spans="1:5">
      <c r="A31160" s="816">
        <f t="shared" si="2030"/>
        <v>53051</v>
      </c>
      <c r="B31160" s="815">
        <f t="shared" si="2027"/>
        <v>89</v>
      </c>
      <c r="C31160" s="815">
        <f t="shared" si="2028"/>
        <v>277</v>
      </c>
      <c r="D31160" s="815">
        <f t="shared" si="2029"/>
        <v>257</v>
      </c>
      <c r="E31160" s="815">
        <v>2045</v>
      </c>
    </row>
    <row r="31161" spans="1:5">
      <c r="A31161" s="816">
        <f t="shared" si="2030"/>
        <v>53052</v>
      </c>
      <c r="B31161" s="815">
        <f t="shared" si="2027"/>
        <v>90</v>
      </c>
      <c r="C31161" s="815">
        <f t="shared" si="2028"/>
        <v>276</v>
      </c>
      <c r="D31161" s="815">
        <f t="shared" si="2029"/>
        <v>256</v>
      </c>
      <c r="E31161" s="815">
        <v>2045</v>
      </c>
    </row>
    <row r="31162" spans="1:5">
      <c r="A31162" s="816">
        <f t="shared" si="2030"/>
        <v>53053</v>
      </c>
      <c r="B31162" s="815">
        <f t="shared" si="2027"/>
        <v>91</v>
      </c>
      <c r="C31162" s="815">
        <f t="shared" si="2028"/>
        <v>275</v>
      </c>
      <c r="D31162" s="815">
        <f t="shared" si="2029"/>
        <v>255</v>
      </c>
      <c r="E31162" s="815">
        <v>2045</v>
      </c>
    </row>
    <row r="31163" spans="1:5">
      <c r="A31163" s="816">
        <f t="shared" si="2030"/>
        <v>53054</v>
      </c>
      <c r="B31163" s="815">
        <f t="shared" si="2027"/>
        <v>92</v>
      </c>
      <c r="C31163" s="815">
        <f t="shared" si="2028"/>
        <v>274</v>
      </c>
      <c r="D31163" s="815">
        <f t="shared" si="2029"/>
        <v>254</v>
      </c>
      <c r="E31163" s="815">
        <v>2045</v>
      </c>
    </row>
    <row r="31164" spans="1:5">
      <c r="A31164" s="816">
        <f t="shared" si="2030"/>
        <v>53055</v>
      </c>
      <c r="B31164" s="815">
        <f t="shared" si="2027"/>
        <v>93</v>
      </c>
      <c r="C31164" s="815">
        <f t="shared" si="2028"/>
        <v>273</v>
      </c>
      <c r="D31164" s="815">
        <f t="shared" si="2029"/>
        <v>253</v>
      </c>
      <c r="E31164" s="815">
        <v>2045</v>
      </c>
    </row>
    <row r="31165" spans="1:5">
      <c r="A31165" s="816">
        <f t="shared" si="2030"/>
        <v>53056</v>
      </c>
      <c r="B31165" s="815">
        <f t="shared" si="2027"/>
        <v>94</v>
      </c>
      <c r="C31165" s="815">
        <f t="shared" si="2028"/>
        <v>272</v>
      </c>
      <c r="D31165" s="815">
        <f t="shared" si="2029"/>
        <v>252</v>
      </c>
      <c r="E31165" s="815">
        <v>2045</v>
      </c>
    </row>
    <row r="31166" spans="1:5">
      <c r="A31166" s="816">
        <f t="shared" si="2030"/>
        <v>53057</v>
      </c>
      <c r="B31166" s="815">
        <f t="shared" si="2027"/>
        <v>95</v>
      </c>
      <c r="C31166" s="815">
        <f t="shared" si="2028"/>
        <v>271</v>
      </c>
      <c r="D31166" s="815">
        <f t="shared" si="2029"/>
        <v>251</v>
      </c>
      <c r="E31166" s="815">
        <v>2045</v>
      </c>
    </row>
    <row r="31167" spans="1:5">
      <c r="A31167" s="816">
        <f t="shared" si="2030"/>
        <v>53058</v>
      </c>
      <c r="B31167" s="815">
        <f t="shared" si="2027"/>
        <v>96</v>
      </c>
      <c r="C31167" s="815">
        <f t="shared" si="2028"/>
        <v>270</v>
      </c>
      <c r="D31167" s="815">
        <f t="shared" si="2029"/>
        <v>250</v>
      </c>
      <c r="E31167" s="815">
        <v>2045</v>
      </c>
    </row>
    <row r="31168" spans="1:5">
      <c r="A31168" s="816">
        <f t="shared" si="2030"/>
        <v>53059</v>
      </c>
      <c r="B31168" s="815">
        <f t="shared" si="2027"/>
        <v>97</v>
      </c>
      <c r="C31168" s="815">
        <f t="shared" si="2028"/>
        <v>269</v>
      </c>
      <c r="D31168" s="815">
        <f t="shared" si="2029"/>
        <v>249</v>
      </c>
      <c r="E31168" s="815">
        <v>2045</v>
      </c>
    </row>
    <row r="31169" spans="1:5">
      <c r="A31169" s="816">
        <f t="shared" si="2030"/>
        <v>53060</v>
      </c>
      <c r="B31169" s="815">
        <f t="shared" si="2027"/>
        <v>98</v>
      </c>
      <c r="C31169" s="815">
        <f t="shared" si="2028"/>
        <v>268</v>
      </c>
      <c r="D31169" s="815">
        <f t="shared" si="2029"/>
        <v>248</v>
      </c>
      <c r="E31169" s="815">
        <v>2045</v>
      </c>
    </row>
    <row r="31170" spans="1:5">
      <c r="A31170" s="816">
        <f t="shared" si="2030"/>
        <v>53061</v>
      </c>
      <c r="B31170" s="815">
        <f t="shared" si="2027"/>
        <v>99</v>
      </c>
      <c r="C31170" s="815">
        <f t="shared" si="2028"/>
        <v>267</v>
      </c>
      <c r="D31170" s="815">
        <f t="shared" si="2029"/>
        <v>247</v>
      </c>
      <c r="E31170" s="815">
        <v>2045</v>
      </c>
    </row>
    <row r="31171" spans="1:5">
      <c r="A31171" s="816">
        <f t="shared" si="2030"/>
        <v>53062</v>
      </c>
      <c r="B31171" s="815">
        <f t="shared" si="2027"/>
        <v>100</v>
      </c>
      <c r="C31171" s="815">
        <f t="shared" si="2028"/>
        <v>266</v>
      </c>
      <c r="D31171" s="815">
        <f t="shared" si="2029"/>
        <v>246</v>
      </c>
      <c r="E31171" s="815">
        <v>2045</v>
      </c>
    </row>
    <row r="31172" spans="1:5">
      <c r="A31172" s="816">
        <f t="shared" si="2030"/>
        <v>53063</v>
      </c>
      <c r="B31172" s="815">
        <f t="shared" si="2027"/>
        <v>101</v>
      </c>
      <c r="C31172" s="815">
        <f t="shared" si="2028"/>
        <v>265</v>
      </c>
      <c r="D31172" s="815">
        <f t="shared" si="2029"/>
        <v>245</v>
      </c>
      <c r="E31172" s="815">
        <v>2045</v>
      </c>
    </row>
    <row r="31173" spans="1:5">
      <c r="A31173" s="816">
        <f t="shared" si="2030"/>
        <v>53064</v>
      </c>
      <c r="B31173" s="815">
        <f t="shared" si="2027"/>
        <v>102</v>
      </c>
      <c r="C31173" s="815">
        <f t="shared" si="2028"/>
        <v>264</v>
      </c>
      <c r="D31173" s="815">
        <f t="shared" si="2029"/>
        <v>244</v>
      </c>
      <c r="E31173" s="815">
        <v>2045</v>
      </c>
    </row>
    <row r="31174" spans="1:5">
      <c r="A31174" s="816">
        <f t="shared" si="2030"/>
        <v>53065</v>
      </c>
      <c r="B31174" s="815">
        <f t="shared" si="2027"/>
        <v>103</v>
      </c>
      <c r="C31174" s="815">
        <f t="shared" si="2028"/>
        <v>263</v>
      </c>
      <c r="D31174" s="815">
        <f t="shared" si="2029"/>
        <v>243</v>
      </c>
      <c r="E31174" s="815">
        <v>2045</v>
      </c>
    </row>
    <row r="31175" spans="1:5">
      <c r="A31175" s="816">
        <f t="shared" si="2030"/>
        <v>53066</v>
      </c>
      <c r="B31175" s="815">
        <f t="shared" si="2027"/>
        <v>104</v>
      </c>
      <c r="C31175" s="815">
        <f t="shared" si="2028"/>
        <v>262</v>
      </c>
      <c r="D31175" s="815">
        <f t="shared" si="2029"/>
        <v>242</v>
      </c>
      <c r="E31175" s="815">
        <v>2045</v>
      </c>
    </row>
    <row r="31176" spans="1:5">
      <c r="A31176" s="816">
        <f t="shared" si="2030"/>
        <v>53067</v>
      </c>
      <c r="B31176" s="815">
        <f t="shared" si="2027"/>
        <v>105</v>
      </c>
      <c r="C31176" s="815">
        <f t="shared" si="2028"/>
        <v>261</v>
      </c>
      <c r="D31176" s="815">
        <f t="shared" si="2029"/>
        <v>241</v>
      </c>
      <c r="E31176" s="815">
        <v>2045</v>
      </c>
    </row>
    <row r="31177" spans="1:5">
      <c r="A31177" s="816">
        <f t="shared" si="2030"/>
        <v>53068</v>
      </c>
      <c r="B31177" s="815">
        <f t="shared" si="2027"/>
        <v>106</v>
      </c>
      <c r="C31177" s="815">
        <f t="shared" si="2028"/>
        <v>260</v>
      </c>
      <c r="D31177" s="815">
        <f t="shared" si="2029"/>
        <v>240</v>
      </c>
      <c r="E31177" s="815">
        <v>2045</v>
      </c>
    </row>
    <row r="31178" spans="1:5">
      <c r="A31178" s="816">
        <f t="shared" si="2030"/>
        <v>53069</v>
      </c>
      <c r="B31178" s="815">
        <f t="shared" si="2027"/>
        <v>107</v>
      </c>
      <c r="C31178" s="815">
        <f t="shared" si="2028"/>
        <v>259</v>
      </c>
      <c r="D31178" s="815">
        <f t="shared" si="2029"/>
        <v>239</v>
      </c>
      <c r="E31178" s="815">
        <v>2045</v>
      </c>
    </row>
    <row r="31179" spans="1:5">
      <c r="A31179" s="816">
        <f t="shared" si="2030"/>
        <v>53070</v>
      </c>
      <c r="B31179" s="815">
        <f t="shared" si="2027"/>
        <v>108</v>
      </c>
      <c r="C31179" s="815">
        <f t="shared" si="2028"/>
        <v>258</v>
      </c>
      <c r="D31179" s="815">
        <f t="shared" si="2029"/>
        <v>238</v>
      </c>
      <c r="E31179" s="815">
        <v>2045</v>
      </c>
    </row>
    <row r="31180" spans="1:5">
      <c r="A31180" s="816">
        <f t="shared" si="2030"/>
        <v>53071</v>
      </c>
      <c r="B31180" s="815">
        <f t="shared" si="2027"/>
        <v>109</v>
      </c>
      <c r="C31180" s="815">
        <f t="shared" si="2028"/>
        <v>257</v>
      </c>
      <c r="D31180" s="815">
        <f t="shared" si="2029"/>
        <v>237</v>
      </c>
      <c r="E31180" s="815">
        <v>2045</v>
      </c>
    </row>
    <row r="31181" spans="1:5">
      <c r="A31181" s="816">
        <f t="shared" si="2030"/>
        <v>53072</v>
      </c>
      <c r="B31181" s="815">
        <f t="shared" ref="B31181:B31244" si="2031">B31180+1</f>
        <v>110</v>
      </c>
      <c r="C31181" s="815">
        <f t="shared" ref="C31181:C31244" si="2032">C31180-1</f>
        <v>256</v>
      </c>
      <c r="D31181" s="815">
        <f t="shared" ref="D31181:D31244" si="2033">D31180-1</f>
        <v>236</v>
      </c>
      <c r="E31181" s="815">
        <v>2045</v>
      </c>
    </row>
    <row r="31182" spans="1:5">
      <c r="A31182" s="816">
        <f t="shared" si="2030"/>
        <v>53073</v>
      </c>
      <c r="B31182" s="815">
        <f t="shared" si="2031"/>
        <v>111</v>
      </c>
      <c r="C31182" s="815">
        <f t="shared" si="2032"/>
        <v>255</v>
      </c>
      <c r="D31182" s="815">
        <f t="shared" si="2033"/>
        <v>235</v>
      </c>
      <c r="E31182" s="815">
        <v>2045</v>
      </c>
    </row>
    <row r="31183" spans="1:5">
      <c r="A31183" s="816">
        <f t="shared" si="2030"/>
        <v>53074</v>
      </c>
      <c r="B31183" s="815">
        <f t="shared" si="2031"/>
        <v>112</v>
      </c>
      <c r="C31183" s="815">
        <f t="shared" si="2032"/>
        <v>254</v>
      </c>
      <c r="D31183" s="815">
        <f t="shared" si="2033"/>
        <v>234</v>
      </c>
      <c r="E31183" s="815">
        <v>2045</v>
      </c>
    </row>
    <row r="31184" spans="1:5">
      <c r="A31184" s="816">
        <f t="shared" si="2030"/>
        <v>53075</v>
      </c>
      <c r="B31184" s="815">
        <f t="shared" si="2031"/>
        <v>113</v>
      </c>
      <c r="C31184" s="815">
        <f t="shared" si="2032"/>
        <v>253</v>
      </c>
      <c r="D31184" s="815">
        <f t="shared" si="2033"/>
        <v>233</v>
      </c>
      <c r="E31184" s="815">
        <v>2045</v>
      </c>
    </row>
    <row r="31185" spans="1:5">
      <c r="A31185" s="816">
        <f t="shared" si="2030"/>
        <v>53076</v>
      </c>
      <c r="B31185" s="815">
        <f t="shared" si="2031"/>
        <v>114</v>
      </c>
      <c r="C31185" s="815">
        <f t="shared" si="2032"/>
        <v>252</v>
      </c>
      <c r="D31185" s="815">
        <f t="shared" si="2033"/>
        <v>232</v>
      </c>
      <c r="E31185" s="815">
        <v>2045</v>
      </c>
    </row>
    <row r="31186" spans="1:5">
      <c r="A31186" s="816">
        <f t="shared" si="2030"/>
        <v>53077</v>
      </c>
      <c r="B31186" s="815">
        <f t="shared" si="2031"/>
        <v>115</v>
      </c>
      <c r="C31186" s="815">
        <f t="shared" si="2032"/>
        <v>251</v>
      </c>
      <c r="D31186" s="815">
        <f t="shared" si="2033"/>
        <v>231</v>
      </c>
      <c r="E31186" s="815">
        <v>2045</v>
      </c>
    </row>
    <row r="31187" spans="1:5">
      <c r="A31187" s="816">
        <f t="shared" si="2030"/>
        <v>53078</v>
      </c>
      <c r="B31187" s="815">
        <f t="shared" si="2031"/>
        <v>116</v>
      </c>
      <c r="C31187" s="815">
        <f t="shared" si="2032"/>
        <v>250</v>
      </c>
      <c r="D31187" s="815">
        <f t="shared" si="2033"/>
        <v>230</v>
      </c>
      <c r="E31187" s="815">
        <v>2045</v>
      </c>
    </row>
    <row r="31188" spans="1:5">
      <c r="A31188" s="816">
        <f t="shared" si="2030"/>
        <v>53079</v>
      </c>
      <c r="B31188" s="815">
        <f t="shared" si="2031"/>
        <v>117</v>
      </c>
      <c r="C31188" s="815">
        <f t="shared" si="2032"/>
        <v>249</v>
      </c>
      <c r="D31188" s="815">
        <f t="shared" si="2033"/>
        <v>229</v>
      </c>
      <c r="E31188" s="815">
        <v>2045</v>
      </c>
    </row>
    <row r="31189" spans="1:5">
      <c r="A31189" s="816">
        <f t="shared" si="2030"/>
        <v>53080</v>
      </c>
      <c r="B31189" s="815">
        <f t="shared" si="2031"/>
        <v>118</v>
      </c>
      <c r="C31189" s="815">
        <f t="shared" si="2032"/>
        <v>248</v>
      </c>
      <c r="D31189" s="815">
        <f t="shared" si="2033"/>
        <v>228</v>
      </c>
      <c r="E31189" s="815">
        <v>2045</v>
      </c>
    </row>
    <row r="31190" spans="1:5">
      <c r="A31190" s="816">
        <f t="shared" si="2030"/>
        <v>53081</v>
      </c>
      <c r="B31190" s="815">
        <f t="shared" si="2031"/>
        <v>119</v>
      </c>
      <c r="C31190" s="815">
        <f t="shared" si="2032"/>
        <v>247</v>
      </c>
      <c r="D31190" s="815">
        <f t="shared" si="2033"/>
        <v>227</v>
      </c>
      <c r="E31190" s="815">
        <v>2045</v>
      </c>
    </row>
    <row r="31191" spans="1:5">
      <c r="A31191" s="816">
        <f t="shared" si="2030"/>
        <v>53082</v>
      </c>
      <c r="B31191" s="815">
        <f t="shared" si="2031"/>
        <v>120</v>
      </c>
      <c r="C31191" s="815">
        <f t="shared" si="2032"/>
        <v>246</v>
      </c>
      <c r="D31191" s="815">
        <f t="shared" si="2033"/>
        <v>226</v>
      </c>
      <c r="E31191" s="815">
        <v>2045</v>
      </c>
    </row>
    <row r="31192" spans="1:5">
      <c r="A31192" s="816">
        <f t="shared" si="2030"/>
        <v>53083</v>
      </c>
      <c r="B31192" s="815">
        <f t="shared" si="2031"/>
        <v>121</v>
      </c>
      <c r="C31192" s="815">
        <f t="shared" si="2032"/>
        <v>245</v>
      </c>
      <c r="D31192" s="815">
        <f t="shared" si="2033"/>
        <v>225</v>
      </c>
      <c r="E31192" s="815">
        <v>2045</v>
      </c>
    </row>
    <row r="31193" spans="1:5">
      <c r="A31193" s="816">
        <f t="shared" si="2030"/>
        <v>53084</v>
      </c>
      <c r="B31193" s="815">
        <f t="shared" si="2031"/>
        <v>122</v>
      </c>
      <c r="C31193" s="815">
        <f t="shared" si="2032"/>
        <v>244</v>
      </c>
      <c r="D31193" s="815">
        <f t="shared" si="2033"/>
        <v>224</v>
      </c>
      <c r="E31193" s="815">
        <v>2045</v>
      </c>
    </row>
    <row r="31194" spans="1:5">
      <c r="A31194" s="816">
        <f t="shared" si="2030"/>
        <v>53085</v>
      </c>
      <c r="B31194" s="815">
        <f t="shared" si="2031"/>
        <v>123</v>
      </c>
      <c r="C31194" s="815">
        <f t="shared" si="2032"/>
        <v>243</v>
      </c>
      <c r="D31194" s="815">
        <f t="shared" si="2033"/>
        <v>223</v>
      </c>
      <c r="E31194" s="815">
        <v>2045</v>
      </c>
    </row>
    <row r="31195" spans="1:5">
      <c r="A31195" s="816">
        <f t="shared" si="2030"/>
        <v>53086</v>
      </c>
      <c r="B31195" s="815">
        <f t="shared" si="2031"/>
        <v>124</v>
      </c>
      <c r="C31195" s="815">
        <f t="shared" si="2032"/>
        <v>242</v>
      </c>
      <c r="D31195" s="815">
        <f t="shared" si="2033"/>
        <v>222</v>
      </c>
      <c r="E31195" s="815">
        <v>2045</v>
      </c>
    </row>
    <row r="31196" spans="1:5">
      <c r="A31196" s="816">
        <f t="shared" si="2030"/>
        <v>53087</v>
      </c>
      <c r="B31196" s="815">
        <f t="shared" si="2031"/>
        <v>125</v>
      </c>
      <c r="C31196" s="815">
        <f t="shared" si="2032"/>
        <v>241</v>
      </c>
      <c r="D31196" s="815">
        <f t="shared" si="2033"/>
        <v>221</v>
      </c>
      <c r="E31196" s="815">
        <v>2045</v>
      </c>
    </row>
    <row r="31197" spans="1:5">
      <c r="A31197" s="816">
        <f t="shared" si="2030"/>
        <v>53088</v>
      </c>
      <c r="B31197" s="815">
        <f t="shared" si="2031"/>
        <v>126</v>
      </c>
      <c r="C31197" s="815">
        <f t="shared" si="2032"/>
        <v>240</v>
      </c>
      <c r="D31197" s="815">
        <f t="shared" si="2033"/>
        <v>220</v>
      </c>
      <c r="E31197" s="815">
        <v>2045</v>
      </c>
    </row>
    <row r="31198" spans="1:5">
      <c r="A31198" s="816">
        <f t="shared" si="2030"/>
        <v>53089</v>
      </c>
      <c r="B31198" s="815">
        <f t="shared" si="2031"/>
        <v>127</v>
      </c>
      <c r="C31198" s="815">
        <f t="shared" si="2032"/>
        <v>239</v>
      </c>
      <c r="D31198" s="815">
        <f t="shared" si="2033"/>
        <v>219</v>
      </c>
      <c r="E31198" s="815">
        <v>2045</v>
      </c>
    </row>
    <row r="31199" spans="1:5">
      <c r="A31199" s="816">
        <f t="shared" si="2030"/>
        <v>53090</v>
      </c>
      <c r="B31199" s="815">
        <f t="shared" si="2031"/>
        <v>128</v>
      </c>
      <c r="C31199" s="815">
        <f t="shared" si="2032"/>
        <v>238</v>
      </c>
      <c r="D31199" s="815">
        <f t="shared" si="2033"/>
        <v>218</v>
      </c>
      <c r="E31199" s="815">
        <v>2045</v>
      </c>
    </row>
    <row r="31200" spans="1:5">
      <c r="A31200" s="816">
        <f t="shared" si="2030"/>
        <v>53091</v>
      </c>
      <c r="B31200" s="815">
        <f t="shared" si="2031"/>
        <v>129</v>
      </c>
      <c r="C31200" s="815">
        <f t="shared" si="2032"/>
        <v>237</v>
      </c>
      <c r="D31200" s="815">
        <f t="shared" si="2033"/>
        <v>217</v>
      </c>
      <c r="E31200" s="815">
        <v>2045</v>
      </c>
    </row>
    <row r="31201" spans="1:5">
      <c r="A31201" s="816">
        <f t="shared" si="2030"/>
        <v>53092</v>
      </c>
      <c r="B31201" s="815">
        <f t="shared" si="2031"/>
        <v>130</v>
      </c>
      <c r="C31201" s="815">
        <f t="shared" si="2032"/>
        <v>236</v>
      </c>
      <c r="D31201" s="815">
        <f t="shared" si="2033"/>
        <v>216</v>
      </c>
      <c r="E31201" s="815">
        <v>2045</v>
      </c>
    </row>
    <row r="31202" spans="1:5">
      <c r="A31202" s="816">
        <f t="shared" si="2030"/>
        <v>53093</v>
      </c>
      <c r="B31202" s="815">
        <f t="shared" si="2031"/>
        <v>131</v>
      </c>
      <c r="C31202" s="815">
        <f t="shared" si="2032"/>
        <v>235</v>
      </c>
      <c r="D31202" s="815">
        <f t="shared" si="2033"/>
        <v>215</v>
      </c>
      <c r="E31202" s="815">
        <v>2045</v>
      </c>
    </row>
    <row r="31203" spans="1:5">
      <c r="A31203" s="816">
        <f t="shared" si="2030"/>
        <v>53094</v>
      </c>
      <c r="B31203" s="815">
        <f t="shared" si="2031"/>
        <v>132</v>
      </c>
      <c r="C31203" s="815">
        <f t="shared" si="2032"/>
        <v>234</v>
      </c>
      <c r="D31203" s="815">
        <f t="shared" si="2033"/>
        <v>214</v>
      </c>
      <c r="E31203" s="815">
        <v>2045</v>
      </c>
    </row>
    <row r="31204" spans="1:5">
      <c r="A31204" s="816">
        <f t="shared" si="2030"/>
        <v>53095</v>
      </c>
      <c r="B31204" s="815">
        <f t="shared" si="2031"/>
        <v>133</v>
      </c>
      <c r="C31204" s="815">
        <f t="shared" si="2032"/>
        <v>233</v>
      </c>
      <c r="D31204" s="815">
        <f t="shared" si="2033"/>
        <v>213</v>
      </c>
      <c r="E31204" s="815">
        <v>2045</v>
      </c>
    </row>
    <row r="31205" spans="1:5">
      <c r="A31205" s="816">
        <f t="shared" si="2030"/>
        <v>53096</v>
      </c>
      <c r="B31205" s="815">
        <f t="shared" si="2031"/>
        <v>134</v>
      </c>
      <c r="C31205" s="815">
        <f t="shared" si="2032"/>
        <v>232</v>
      </c>
      <c r="D31205" s="815">
        <f t="shared" si="2033"/>
        <v>212</v>
      </c>
      <c r="E31205" s="815">
        <v>2045</v>
      </c>
    </row>
    <row r="31206" spans="1:5">
      <c r="A31206" s="816">
        <f t="shared" si="2030"/>
        <v>53097</v>
      </c>
      <c r="B31206" s="815">
        <f t="shared" si="2031"/>
        <v>135</v>
      </c>
      <c r="C31206" s="815">
        <f t="shared" si="2032"/>
        <v>231</v>
      </c>
      <c r="D31206" s="815">
        <f t="shared" si="2033"/>
        <v>211</v>
      </c>
      <c r="E31206" s="815">
        <v>2045</v>
      </c>
    </row>
    <row r="31207" spans="1:5">
      <c r="A31207" s="816">
        <f t="shared" si="2030"/>
        <v>53098</v>
      </c>
      <c r="B31207" s="815">
        <f t="shared" si="2031"/>
        <v>136</v>
      </c>
      <c r="C31207" s="815">
        <f t="shared" si="2032"/>
        <v>230</v>
      </c>
      <c r="D31207" s="815">
        <f t="shared" si="2033"/>
        <v>210</v>
      </c>
      <c r="E31207" s="815">
        <v>2045</v>
      </c>
    </row>
    <row r="31208" spans="1:5">
      <c r="A31208" s="816">
        <f t="shared" si="2030"/>
        <v>53099</v>
      </c>
      <c r="B31208" s="815">
        <f t="shared" si="2031"/>
        <v>137</v>
      </c>
      <c r="C31208" s="815">
        <f t="shared" si="2032"/>
        <v>229</v>
      </c>
      <c r="D31208" s="815">
        <f t="shared" si="2033"/>
        <v>209</v>
      </c>
      <c r="E31208" s="815">
        <v>2045</v>
      </c>
    </row>
    <row r="31209" spans="1:5">
      <c r="A31209" s="816">
        <f t="shared" si="2030"/>
        <v>53100</v>
      </c>
      <c r="B31209" s="815">
        <f t="shared" si="2031"/>
        <v>138</v>
      </c>
      <c r="C31209" s="815">
        <f t="shared" si="2032"/>
        <v>228</v>
      </c>
      <c r="D31209" s="815">
        <f t="shared" si="2033"/>
        <v>208</v>
      </c>
      <c r="E31209" s="815">
        <v>2045</v>
      </c>
    </row>
    <row r="31210" spans="1:5">
      <c r="A31210" s="816">
        <f t="shared" si="2030"/>
        <v>53101</v>
      </c>
      <c r="B31210" s="815">
        <f t="shared" si="2031"/>
        <v>139</v>
      </c>
      <c r="C31210" s="815">
        <f t="shared" si="2032"/>
        <v>227</v>
      </c>
      <c r="D31210" s="815">
        <f t="shared" si="2033"/>
        <v>207</v>
      </c>
      <c r="E31210" s="815">
        <v>2045</v>
      </c>
    </row>
    <row r="31211" spans="1:5">
      <c r="A31211" s="816">
        <f t="shared" si="2030"/>
        <v>53102</v>
      </c>
      <c r="B31211" s="815">
        <f t="shared" si="2031"/>
        <v>140</v>
      </c>
      <c r="C31211" s="815">
        <f t="shared" si="2032"/>
        <v>226</v>
      </c>
      <c r="D31211" s="815">
        <f t="shared" si="2033"/>
        <v>206</v>
      </c>
      <c r="E31211" s="815">
        <v>2045</v>
      </c>
    </row>
    <row r="31212" spans="1:5">
      <c r="A31212" s="816">
        <f t="shared" si="2030"/>
        <v>53103</v>
      </c>
      <c r="B31212" s="815">
        <f t="shared" si="2031"/>
        <v>141</v>
      </c>
      <c r="C31212" s="815">
        <f t="shared" si="2032"/>
        <v>225</v>
      </c>
      <c r="D31212" s="815">
        <f t="shared" si="2033"/>
        <v>205</v>
      </c>
      <c r="E31212" s="815">
        <v>2045</v>
      </c>
    </row>
    <row r="31213" spans="1:5">
      <c r="A31213" s="816">
        <f t="shared" si="2030"/>
        <v>53104</v>
      </c>
      <c r="B31213" s="815">
        <f t="shared" si="2031"/>
        <v>142</v>
      </c>
      <c r="C31213" s="815">
        <f t="shared" si="2032"/>
        <v>224</v>
      </c>
      <c r="D31213" s="815">
        <f t="shared" si="2033"/>
        <v>204</v>
      </c>
      <c r="E31213" s="815">
        <v>2045</v>
      </c>
    </row>
    <row r="31214" spans="1:5">
      <c r="A31214" s="816">
        <f t="shared" si="2030"/>
        <v>53105</v>
      </c>
      <c r="B31214" s="815">
        <f t="shared" si="2031"/>
        <v>143</v>
      </c>
      <c r="C31214" s="815">
        <f t="shared" si="2032"/>
        <v>223</v>
      </c>
      <c r="D31214" s="815">
        <f t="shared" si="2033"/>
        <v>203</v>
      </c>
      <c r="E31214" s="815">
        <v>2045</v>
      </c>
    </row>
    <row r="31215" spans="1:5">
      <c r="A31215" s="816">
        <f t="shared" si="2030"/>
        <v>53106</v>
      </c>
      <c r="B31215" s="815">
        <f t="shared" si="2031"/>
        <v>144</v>
      </c>
      <c r="C31215" s="815">
        <f t="shared" si="2032"/>
        <v>222</v>
      </c>
      <c r="D31215" s="815">
        <f t="shared" si="2033"/>
        <v>202</v>
      </c>
      <c r="E31215" s="815">
        <v>2045</v>
      </c>
    </row>
    <row r="31216" spans="1:5">
      <c r="A31216" s="816">
        <f t="shared" si="2030"/>
        <v>53107</v>
      </c>
      <c r="B31216" s="815">
        <f t="shared" si="2031"/>
        <v>145</v>
      </c>
      <c r="C31216" s="815">
        <f t="shared" si="2032"/>
        <v>221</v>
      </c>
      <c r="D31216" s="815">
        <f t="shared" si="2033"/>
        <v>201</v>
      </c>
      <c r="E31216" s="815">
        <v>2045</v>
      </c>
    </row>
    <row r="31217" spans="1:5">
      <c r="A31217" s="816">
        <f t="shared" si="2030"/>
        <v>53108</v>
      </c>
      <c r="B31217" s="815">
        <f t="shared" si="2031"/>
        <v>146</v>
      </c>
      <c r="C31217" s="815">
        <f t="shared" si="2032"/>
        <v>220</v>
      </c>
      <c r="D31217" s="815">
        <f t="shared" si="2033"/>
        <v>200</v>
      </c>
      <c r="E31217" s="815">
        <v>2045</v>
      </c>
    </row>
    <row r="31218" spans="1:5">
      <c r="A31218" s="816">
        <f t="shared" si="2030"/>
        <v>53109</v>
      </c>
      <c r="B31218" s="815">
        <f t="shared" si="2031"/>
        <v>147</v>
      </c>
      <c r="C31218" s="815">
        <f t="shared" si="2032"/>
        <v>219</v>
      </c>
      <c r="D31218" s="815">
        <f t="shared" si="2033"/>
        <v>199</v>
      </c>
      <c r="E31218" s="815">
        <v>2045</v>
      </c>
    </row>
    <row r="31219" spans="1:5">
      <c r="A31219" s="816">
        <f t="shared" ref="A31219:A31282" si="2034">A31218+1</f>
        <v>53110</v>
      </c>
      <c r="B31219" s="815">
        <f t="shared" si="2031"/>
        <v>148</v>
      </c>
      <c r="C31219" s="815">
        <f t="shared" si="2032"/>
        <v>218</v>
      </c>
      <c r="D31219" s="815">
        <f t="shared" si="2033"/>
        <v>198</v>
      </c>
      <c r="E31219" s="815">
        <v>2045</v>
      </c>
    </row>
    <row r="31220" spans="1:5">
      <c r="A31220" s="816">
        <f t="shared" si="2034"/>
        <v>53111</v>
      </c>
      <c r="B31220" s="815">
        <f t="shared" si="2031"/>
        <v>149</v>
      </c>
      <c r="C31220" s="815">
        <f t="shared" si="2032"/>
        <v>217</v>
      </c>
      <c r="D31220" s="815">
        <f t="shared" si="2033"/>
        <v>197</v>
      </c>
      <c r="E31220" s="815">
        <v>2045</v>
      </c>
    </row>
    <row r="31221" spans="1:5">
      <c r="A31221" s="816">
        <f t="shared" si="2034"/>
        <v>53112</v>
      </c>
      <c r="B31221" s="815">
        <f t="shared" si="2031"/>
        <v>150</v>
      </c>
      <c r="C31221" s="815">
        <f t="shared" si="2032"/>
        <v>216</v>
      </c>
      <c r="D31221" s="815">
        <f t="shared" si="2033"/>
        <v>196</v>
      </c>
      <c r="E31221" s="815">
        <v>2045</v>
      </c>
    </row>
    <row r="31222" spans="1:5">
      <c r="A31222" s="816">
        <f t="shared" si="2034"/>
        <v>53113</v>
      </c>
      <c r="B31222" s="815">
        <f t="shared" si="2031"/>
        <v>151</v>
      </c>
      <c r="C31222" s="815">
        <f t="shared" si="2032"/>
        <v>215</v>
      </c>
      <c r="D31222" s="815">
        <f t="shared" si="2033"/>
        <v>195</v>
      </c>
      <c r="E31222" s="815">
        <v>2045</v>
      </c>
    </row>
    <row r="31223" spans="1:5">
      <c r="A31223" s="816">
        <f t="shared" si="2034"/>
        <v>53114</v>
      </c>
      <c r="B31223" s="815">
        <f t="shared" si="2031"/>
        <v>152</v>
      </c>
      <c r="C31223" s="815">
        <f t="shared" si="2032"/>
        <v>214</v>
      </c>
      <c r="D31223" s="815">
        <f t="shared" si="2033"/>
        <v>194</v>
      </c>
      <c r="E31223" s="815">
        <v>2045</v>
      </c>
    </row>
    <row r="31224" spans="1:5">
      <c r="A31224" s="816">
        <f t="shared" si="2034"/>
        <v>53115</v>
      </c>
      <c r="B31224" s="815">
        <f t="shared" si="2031"/>
        <v>153</v>
      </c>
      <c r="C31224" s="815">
        <f t="shared" si="2032"/>
        <v>213</v>
      </c>
      <c r="D31224" s="815">
        <f t="shared" si="2033"/>
        <v>193</v>
      </c>
      <c r="E31224" s="815">
        <v>2045</v>
      </c>
    </row>
    <row r="31225" spans="1:5">
      <c r="A31225" s="816">
        <f t="shared" si="2034"/>
        <v>53116</v>
      </c>
      <c r="B31225" s="815">
        <f t="shared" si="2031"/>
        <v>154</v>
      </c>
      <c r="C31225" s="815">
        <f t="shared" si="2032"/>
        <v>212</v>
      </c>
      <c r="D31225" s="815">
        <f t="shared" si="2033"/>
        <v>192</v>
      </c>
      <c r="E31225" s="815">
        <v>2045</v>
      </c>
    </row>
    <row r="31226" spans="1:5">
      <c r="A31226" s="816">
        <f t="shared" si="2034"/>
        <v>53117</v>
      </c>
      <c r="B31226" s="815">
        <f t="shared" si="2031"/>
        <v>155</v>
      </c>
      <c r="C31226" s="815">
        <f t="shared" si="2032"/>
        <v>211</v>
      </c>
      <c r="D31226" s="815">
        <f t="shared" si="2033"/>
        <v>191</v>
      </c>
      <c r="E31226" s="815">
        <v>2045</v>
      </c>
    </row>
    <row r="31227" spans="1:5">
      <c r="A31227" s="816">
        <f t="shared" si="2034"/>
        <v>53118</v>
      </c>
      <c r="B31227" s="815">
        <f t="shared" si="2031"/>
        <v>156</v>
      </c>
      <c r="C31227" s="815">
        <f t="shared" si="2032"/>
        <v>210</v>
      </c>
      <c r="D31227" s="815">
        <f t="shared" si="2033"/>
        <v>190</v>
      </c>
      <c r="E31227" s="815">
        <v>2045</v>
      </c>
    </row>
    <row r="31228" spans="1:5">
      <c r="A31228" s="816">
        <f t="shared" si="2034"/>
        <v>53119</v>
      </c>
      <c r="B31228" s="815">
        <f t="shared" si="2031"/>
        <v>157</v>
      </c>
      <c r="C31228" s="815">
        <f t="shared" si="2032"/>
        <v>209</v>
      </c>
      <c r="D31228" s="815">
        <f t="shared" si="2033"/>
        <v>189</v>
      </c>
      <c r="E31228" s="815">
        <v>2045</v>
      </c>
    </row>
    <row r="31229" spans="1:5">
      <c r="A31229" s="816">
        <f t="shared" si="2034"/>
        <v>53120</v>
      </c>
      <c r="B31229" s="815">
        <f t="shared" si="2031"/>
        <v>158</v>
      </c>
      <c r="C31229" s="815">
        <f t="shared" si="2032"/>
        <v>208</v>
      </c>
      <c r="D31229" s="815">
        <f t="shared" si="2033"/>
        <v>188</v>
      </c>
      <c r="E31229" s="815">
        <v>2045</v>
      </c>
    </row>
    <row r="31230" spans="1:5">
      <c r="A31230" s="816">
        <f t="shared" si="2034"/>
        <v>53121</v>
      </c>
      <c r="B31230" s="815">
        <f t="shared" si="2031"/>
        <v>159</v>
      </c>
      <c r="C31230" s="815">
        <f t="shared" si="2032"/>
        <v>207</v>
      </c>
      <c r="D31230" s="815">
        <f t="shared" si="2033"/>
        <v>187</v>
      </c>
      <c r="E31230" s="815">
        <v>2045</v>
      </c>
    </row>
    <row r="31231" spans="1:5">
      <c r="A31231" s="816">
        <f t="shared" si="2034"/>
        <v>53122</v>
      </c>
      <c r="B31231" s="815">
        <f t="shared" si="2031"/>
        <v>160</v>
      </c>
      <c r="C31231" s="815">
        <f t="shared" si="2032"/>
        <v>206</v>
      </c>
      <c r="D31231" s="815">
        <f t="shared" si="2033"/>
        <v>186</v>
      </c>
      <c r="E31231" s="815">
        <v>2045</v>
      </c>
    </row>
    <row r="31232" spans="1:5">
      <c r="A31232" s="816">
        <f t="shared" si="2034"/>
        <v>53123</v>
      </c>
      <c r="B31232" s="815">
        <f t="shared" si="2031"/>
        <v>161</v>
      </c>
      <c r="C31232" s="815">
        <f t="shared" si="2032"/>
        <v>205</v>
      </c>
      <c r="D31232" s="815">
        <f t="shared" si="2033"/>
        <v>185</v>
      </c>
      <c r="E31232" s="815">
        <v>2045</v>
      </c>
    </row>
    <row r="31233" spans="1:5">
      <c r="A31233" s="816">
        <f t="shared" si="2034"/>
        <v>53124</v>
      </c>
      <c r="B31233" s="815">
        <f t="shared" si="2031"/>
        <v>162</v>
      </c>
      <c r="C31233" s="815">
        <f t="shared" si="2032"/>
        <v>204</v>
      </c>
      <c r="D31233" s="815">
        <f t="shared" si="2033"/>
        <v>184</v>
      </c>
      <c r="E31233" s="815">
        <v>2045</v>
      </c>
    </row>
    <row r="31234" spans="1:5">
      <c r="A31234" s="816">
        <f t="shared" si="2034"/>
        <v>53125</v>
      </c>
      <c r="B31234" s="815">
        <f t="shared" si="2031"/>
        <v>163</v>
      </c>
      <c r="C31234" s="815">
        <f t="shared" si="2032"/>
        <v>203</v>
      </c>
      <c r="D31234" s="815">
        <f t="shared" si="2033"/>
        <v>183</v>
      </c>
      <c r="E31234" s="815">
        <v>2045</v>
      </c>
    </row>
    <row r="31235" spans="1:5">
      <c r="A31235" s="816">
        <f t="shared" si="2034"/>
        <v>53126</v>
      </c>
      <c r="B31235" s="815">
        <f t="shared" si="2031"/>
        <v>164</v>
      </c>
      <c r="C31235" s="815">
        <f t="shared" si="2032"/>
        <v>202</v>
      </c>
      <c r="D31235" s="815">
        <f t="shared" si="2033"/>
        <v>182</v>
      </c>
      <c r="E31235" s="815">
        <v>2045</v>
      </c>
    </row>
    <row r="31236" spans="1:5">
      <c r="A31236" s="816">
        <f t="shared" si="2034"/>
        <v>53127</v>
      </c>
      <c r="B31236" s="815">
        <f t="shared" si="2031"/>
        <v>165</v>
      </c>
      <c r="C31236" s="815">
        <f t="shared" si="2032"/>
        <v>201</v>
      </c>
      <c r="D31236" s="815">
        <f t="shared" si="2033"/>
        <v>181</v>
      </c>
      <c r="E31236" s="815">
        <v>2045</v>
      </c>
    </row>
    <row r="31237" spans="1:5">
      <c r="A31237" s="816">
        <f t="shared" si="2034"/>
        <v>53128</v>
      </c>
      <c r="B31237" s="815">
        <f t="shared" si="2031"/>
        <v>166</v>
      </c>
      <c r="C31237" s="815">
        <f t="shared" si="2032"/>
        <v>200</v>
      </c>
      <c r="D31237" s="815">
        <f t="shared" si="2033"/>
        <v>180</v>
      </c>
      <c r="E31237" s="815">
        <v>2045</v>
      </c>
    </row>
    <row r="31238" spans="1:5">
      <c r="A31238" s="816">
        <f t="shared" si="2034"/>
        <v>53129</v>
      </c>
      <c r="B31238" s="815">
        <f t="shared" si="2031"/>
        <v>167</v>
      </c>
      <c r="C31238" s="815">
        <f t="shared" si="2032"/>
        <v>199</v>
      </c>
      <c r="D31238" s="815">
        <f t="shared" si="2033"/>
        <v>179</v>
      </c>
      <c r="E31238" s="815">
        <v>2045</v>
      </c>
    </row>
    <row r="31239" spans="1:5">
      <c r="A31239" s="816">
        <f t="shared" si="2034"/>
        <v>53130</v>
      </c>
      <c r="B31239" s="815">
        <f t="shared" si="2031"/>
        <v>168</v>
      </c>
      <c r="C31239" s="815">
        <f t="shared" si="2032"/>
        <v>198</v>
      </c>
      <c r="D31239" s="815">
        <f t="shared" si="2033"/>
        <v>178</v>
      </c>
      <c r="E31239" s="815">
        <v>2045</v>
      </c>
    </row>
    <row r="31240" spans="1:5">
      <c r="A31240" s="816">
        <f t="shared" si="2034"/>
        <v>53131</v>
      </c>
      <c r="B31240" s="815">
        <f t="shared" si="2031"/>
        <v>169</v>
      </c>
      <c r="C31240" s="815">
        <f t="shared" si="2032"/>
        <v>197</v>
      </c>
      <c r="D31240" s="815">
        <f t="shared" si="2033"/>
        <v>177</v>
      </c>
      <c r="E31240" s="815">
        <v>2045</v>
      </c>
    </row>
    <row r="31241" spans="1:5">
      <c r="A31241" s="816">
        <f t="shared" si="2034"/>
        <v>53132</v>
      </c>
      <c r="B31241" s="815">
        <f t="shared" si="2031"/>
        <v>170</v>
      </c>
      <c r="C31241" s="815">
        <f t="shared" si="2032"/>
        <v>196</v>
      </c>
      <c r="D31241" s="815">
        <f t="shared" si="2033"/>
        <v>176</v>
      </c>
      <c r="E31241" s="815">
        <v>2045</v>
      </c>
    </row>
    <row r="31242" spans="1:5">
      <c r="A31242" s="816">
        <f t="shared" si="2034"/>
        <v>53133</v>
      </c>
      <c r="B31242" s="815">
        <f t="shared" si="2031"/>
        <v>171</v>
      </c>
      <c r="C31242" s="815">
        <f t="shared" si="2032"/>
        <v>195</v>
      </c>
      <c r="D31242" s="815">
        <f t="shared" si="2033"/>
        <v>175</v>
      </c>
      <c r="E31242" s="815">
        <v>2045</v>
      </c>
    </row>
    <row r="31243" spans="1:5">
      <c r="A31243" s="816">
        <f t="shared" si="2034"/>
        <v>53134</v>
      </c>
      <c r="B31243" s="815">
        <f t="shared" si="2031"/>
        <v>172</v>
      </c>
      <c r="C31243" s="815">
        <f t="shared" si="2032"/>
        <v>194</v>
      </c>
      <c r="D31243" s="815">
        <f t="shared" si="2033"/>
        <v>174</v>
      </c>
      <c r="E31243" s="815">
        <v>2045</v>
      </c>
    </row>
    <row r="31244" spans="1:5">
      <c r="A31244" s="816">
        <f t="shared" si="2034"/>
        <v>53135</v>
      </c>
      <c r="B31244" s="815">
        <f t="shared" si="2031"/>
        <v>173</v>
      </c>
      <c r="C31244" s="815">
        <f t="shared" si="2032"/>
        <v>193</v>
      </c>
      <c r="D31244" s="815">
        <f t="shared" si="2033"/>
        <v>173</v>
      </c>
      <c r="E31244" s="815">
        <v>2045</v>
      </c>
    </row>
    <row r="31245" spans="1:5">
      <c r="A31245" s="816">
        <f t="shared" si="2034"/>
        <v>53136</v>
      </c>
      <c r="B31245" s="815">
        <f t="shared" ref="B31245:B31308" si="2035">B31244+1</f>
        <v>174</v>
      </c>
      <c r="C31245" s="815">
        <f t="shared" ref="C31245:C31308" si="2036">C31244-1</f>
        <v>192</v>
      </c>
      <c r="D31245" s="815">
        <f t="shared" ref="D31245:D31308" si="2037">D31244-1</f>
        <v>172</v>
      </c>
      <c r="E31245" s="815">
        <v>2045</v>
      </c>
    </row>
    <row r="31246" spans="1:5">
      <c r="A31246" s="816">
        <f t="shared" si="2034"/>
        <v>53137</v>
      </c>
      <c r="B31246" s="815">
        <f t="shared" si="2035"/>
        <v>175</v>
      </c>
      <c r="C31246" s="815">
        <f t="shared" si="2036"/>
        <v>191</v>
      </c>
      <c r="D31246" s="815">
        <f t="shared" si="2037"/>
        <v>171</v>
      </c>
      <c r="E31246" s="815">
        <v>2045</v>
      </c>
    </row>
    <row r="31247" spans="1:5">
      <c r="A31247" s="816">
        <f t="shared" si="2034"/>
        <v>53138</v>
      </c>
      <c r="B31247" s="815">
        <f t="shared" si="2035"/>
        <v>176</v>
      </c>
      <c r="C31247" s="815">
        <f t="shared" si="2036"/>
        <v>190</v>
      </c>
      <c r="D31247" s="815">
        <f t="shared" si="2037"/>
        <v>170</v>
      </c>
      <c r="E31247" s="815">
        <v>2045</v>
      </c>
    </row>
    <row r="31248" spans="1:5">
      <c r="A31248" s="816">
        <f t="shared" si="2034"/>
        <v>53139</v>
      </c>
      <c r="B31248" s="815">
        <f t="shared" si="2035"/>
        <v>177</v>
      </c>
      <c r="C31248" s="815">
        <f t="shared" si="2036"/>
        <v>189</v>
      </c>
      <c r="D31248" s="815">
        <f t="shared" si="2037"/>
        <v>169</v>
      </c>
      <c r="E31248" s="815">
        <v>2045</v>
      </c>
    </row>
    <row r="31249" spans="1:5">
      <c r="A31249" s="816">
        <f t="shared" si="2034"/>
        <v>53140</v>
      </c>
      <c r="B31249" s="815">
        <f t="shared" si="2035"/>
        <v>178</v>
      </c>
      <c r="C31249" s="815">
        <f t="shared" si="2036"/>
        <v>188</v>
      </c>
      <c r="D31249" s="815">
        <f t="shared" si="2037"/>
        <v>168</v>
      </c>
      <c r="E31249" s="815">
        <v>2045</v>
      </c>
    </row>
    <row r="31250" spans="1:5">
      <c r="A31250" s="816">
        <f t="shared" si="2034"/>
        <v>53141</v>
      </c>
      <c r="B31250" s="815">
        <f t="shared" si="2035"/>
        <v>179</v>
      </c>
      <c r="C31250" s="815">
        <f t="shared" si="2036"/>
        <v>187</v>
      </c>
      <c r="D31250" s="815">
        <f t="shared" si="2037"/>
        <v>167</v>
      </c>
      <c r="E31250" s="815">
        <v>2045</v>
      </c>
    </row>
    <row r="31251" spans="1:5">
      <c r="A31251" s="816">
        <f t="shared" si="2034"/>
        <v>53142</v>
      </c>
      <c r="B31251" s="815">
        <f t="shared" si="2035"/>
        <v>180</v>
      </c>
      <c r="C31251" s="815">
        <f t="shared" si="2036"/>
        <v>186</v>
      </c>
      <c r="D31251" s="815">
        <f t="shared" si="2037"/>
        <v>166</v>
      </c>
      <c r="E31251" s="815">
        <v>2045</v>
      </c>
    </row>
    <row r="31252" spans="1:5">
      <c r="A31252" s="816">
        <f t="shared" si="2034"/>
        <v>53143</v>
      </c>
      <c r="B31252" s="815">
        <f t="shared" si="2035"/>
        <v>181</v>
      </c>
      <c r="C31252" s="815">
        <f t="shared" si="2036"/>
        <v>185</v>
      </c>
      <c r="D31252" s="815">
        <f t="shared" si="2037"/>
        <v>165</v>
      </c>
      <c r="E31252" s="815">
        <v>2045</v>
      </c>
    </row>
    <row r="31253" spans="1:5">
      <c r="A31253" s="816">
        <f t="shared" si="2034"/>
        <v>53144</v>
      </c>
      <c r="B31253" s="815">
        <f t="shared" si="2035"/>
        <v>182</v>
      </c>
      <c r="C31253" s="815">
        <f t="shared" si="2036"/>
        <v>184</v>
      </c>
      <c r="D31253" s="815">
        <f t="shared" si="2037"/>
        <v>164</v>
      </c>
      <c r="E31253" s="815">
        <v>2045</v>
      </c>
    </row>
    <row r="31254" spans="1:5">
      <c r="A31254" s="816">
        <f t="shared" si="2034"/>
        <v>53145</v>
      </c>
      <c r="B31254" s="815">
        <f t="shared" si="2035"/>
        <v>183</v>
      </c>
      <c r="C31254" s="815">
        <f t="shared" si="2036"/>
        <v>183</v>
      </c>
      <c r="D31254" s="815">
        <f t="shared" si="2037"/>
        <v>163</v>
      </c>
      <c r="E31254" s="815">
        <v>2045</v>
      </c>
    </row>
    <row r="31255" spans="1:5">
      <c r="A31255" s="816">
        <f t="shared" si="2034"/>
        <v>53146</v>
      </c>
      <c r="B31255" s="815">
        <f t="shared" si="2035"/>
        <v>184</v>
      </c>
      <c r="C31255" s="815">
        <f t="shared" si="2036"/>
        <v>182</v>
      </c>
      <c r="D31255" s="815">
        <f t="shared" si="2037"/>
        <v>162</v>
      </c>
      <c r="E31255" s="815">
        <v>2045</v>
      </c>
    </row>
    <row r="31256" spans="1:5">
      <c r="A31256" s="816">
        <f t="shared" si="2034"/>
        <v>53147</v>
      </c>
      <c r="B31256" s="815">
        <f t="shared" si="2035"/>
        <v>185</v>
      </c>
      <c r="C31256" s="815">
        <f t="shared" si="2036"/>
        <v>181</v>
      </c>
      <c r="D31256" s="815">
        <f t="shared" si="2037"/>
        <v>161</v>
      </c>
      <c r="E31256" s="815">
        <v>2045</v>
      </c>
    </row>
    <row r="31257" spans="1:5">
      <c r="A31257" s="816">
        <f t="shared" si="2034"/>
        <v>53148</v>
      </c>
      <c r="B31257" s="815">
        <f t="shared" si="2035"/>
        <v>186</v>
      </c>
      <c r="C31257" s="815">
        <f t="shared" si="2036"/>
        <v>180</v>
      </c>
      <c r="D31257" s="815">
        <f t="shared" si="2037"/>
        <v>160</v>
      </c>
      <c r="E31257" s="815">
        <v>2045</v>
      </c>
    </row>
    <row r="31258" spans="1:5">
      <c r="A31258" s="816">
        <f t="shared" si="2034"/>
        <v>53149</v>
      </c>
      <c r="B31258" s="815">
        <f t="shared" si="2035"/>
        <v>187</v>
      </c>
      <c r="C31258" s="815">
        <f t="shared" si="2036"/>
        <v>179</v>
      </c>
      <c r="D31258" s="815">
        <f t="shared" si="2037"/>
        <v>159</v>
      </c>
      <c r="E31258" s="815">
        <v>2045</v>
      </c>
    </row>
    <row r="31259" spans="1:5">
      <c r="A31259" s="816">
        <f t="shared" si="2034"/>
        <v>53150</v>
      </c>
      <c r="B31259" s="815">
        <f t="shared" si="2035"/>
        <v>188</v>
      </c>
      <c r="C31259" s="815">
        <f t="shared" si="2036"/>
        <v>178</v>
      </c>
      <c r="D31259" s="815">
        <f t="shared" si="2037"/>
        <v>158</v>
      </c>
      <c r="E31259" s="815">
        <v>2045</v>
      </c>
    </row>
    <row r="31260" spans="1:5">
      <c r="A31260" s="816">
        <f t="shared" si="2034"/>
        <v>53151</v>
      </c>
      <c r="B31260" s="815">
        <f t="shared" si="2035"/>
        <v>189</v>
      </c>
      <c r="C31260" s="815">
        <f t="shared" si="2036"/>
        <v>177</v>
      </c>
      <c r="D31260" s="815">
        <f t="shared" si="2037"/>
        <v>157</v>
      </c>
      <c r="E31260" s="815">
        <v>2045</v>
      </c>
    </row>
    <row r="31261" spans="1:5">
      <c r="A31261" s="816">
        <f t="shared" si="2034"/>
        <v>53152</v>
      </c>
      <c r="B31261" s="815">
        <f t="shared" si="2035"/>
        <v>190</v>
      </c>
      <c r="C31261" s="815">
        <f t="shared" si="2036"/>
        <v>176</v>
      </c>
      <c r="D31261" s="815">
        <f t="shared" si="2037"/>
        <v>156</v>
      </c>
      <c r="E31261" s="815">
        <v>2045</v>
      </c>
    </row>
    <row r="31262" spans="1:5">
      <c r="A31262" s="816">
        <f t="shared" si="2034"/>
        <v>53153</v>
      </c>
      <c r="B31262" s="815">
        <f t="shared" si="2035"/>
        <v>191</v>
      </c>
      <c r="C31262" s="815">
        <f t="shared" si="2036"/>
        <v>175</v>
      </c>
      <c r="D31262" s="815">
        <f t="shared" si="2037"/>
        <v>155</v>
      </c>
      <c r="E31262" s="815">
        <v>2045</v>
      </c>
    </row>
    <row r="31263" spans="1:5">
      <c r="A31263" s="816">
        <f t="shared" si="2034"/>
        <v>53154</v>
      </c>
      <c r="B31263" s="815">
        <f t="shared" si="2035"/>
        <v>192</v>
      </c>
      <c r="C31263" s="815">
        <f t="shared" si="2036"/>
        <v>174</v>
      </c>
      <c r="D31263" s="815">
        <f t="shared" si="2037"/>
        <v>154</v>
      </c>
      <c r="E31263" s="815">
        <v>2045</v>
      </c>
    </row>
    <row r="31264" spans="1:5">
      <c r="A31264" s="816">
        <f t="shared" si="2034"/>
        <v>53155</v>
      </c>
      <c r="B31264" s="815">
        <f t="shared" si="2035"/>
        <v>193</v>
      </c>
      <c r="C31264" s="815">
        <f t="shared" si="2036"/>
        <v>173</v>
      </c>
      <c r="D31264" s="815">
        <f t="shared" si="2037"/>
        <v>153</v>
      </c>
      <c r="E31264" s="815">
        <v>2045</v>
      </c>
    </row>
    <row r="31265" spans="1:5">
      <c r="A31265" s="816">
        <f t="shared" si="2034"/>
        <v>53156</v>
      </c>
      <c r="B31265" s="815">
        <f t="shared" si="2035"/>
        <v>194</v>
      </c>
      <c r="C31265" s="815">
        <f t="shared" si="2036"/>
        <v>172</v>
      </c>
      <c r="D31265" s="815">
        <f t="shared" si="2037"/>
        <v>152</v>
      </c>
      <c r="E31265" s="815">
        <v>2045</v>
      </c>
    </row>
    <row r="31266" spans="1:5">
      <c r="A31266" s="816">
        <f t="shared" si="2034"/>
        <v>53157</v>
      </c>
      <c r="B31266" s="815">
        <f t="shared" si="2035"/>
        <v>195</v>
      </c>
      <c r="C31266" s="815">
        <f t="shared" si="2036"/>
        <v>171</v>
      </c>
      <c r="D31266" s="815">
        <f t="shared" si="2037"/>
        <v>151</v>
      </c>
      <c r="E31266" s="815">
        <v>2045</v>
      </c>
    </row>
    <row r="31267" spans="1:5">
      <c r="A31267" s="816">
        <f t="shared" si="2034"/>
        <v>53158</v>
      </c>
      <c r="B31267" s="815">
        <f t="shared" si="2035"/>
        <v>196</v>
      </c>
      <c r="C31267" s="815">
        <f t="shared" si="2036"/>
        <v>170</v>
      </c>
      <c r="D31267" s="815">
        <f t="shared" si="2037"/>
        <v>150</v>
      </c>
      <c r="E31267" s="815">
        <v>2045</v>
      </c>
    </row>
    <row r="31268" spans="1:5">
      <c r="A31268" s="816">
        <f t="shared" si="2034"/>
        <v>53159</v>
      </c>
      <c r="B31268" s="815">
        <f t="shared" si="2035"/>
        <v>197</v>
      </c>
      <c r="C31268" s="815">
        <f t="shared" si="2036"/>
        <v>169</v>
      </c>
      <c r="D31268" s="815">
        <f t="shared" si="2037"/>
        <v>149</v>
      </c>
      <c r="E31268" s="815">
        <v>2045</v>
      </c>
    </row>
    <row r="31269" spans="1:5">
      <c r="A31269" s="816">
        <f t="shared" si="2034"/>
        <v>53160</v>
      </c>
      <c r="B31269" s="815">
        <f t="shared" si="2035"/>
        <v>198</v>
      </c>
      <c r="C31269" s="815">
        <f t="shared" si="2036"/>
        <v>168</v>
      </c>
      <c r="D31269" s="815">
        <f t="shared" si="2037"/>
        <v>148</v>
      </c>
      <c r="E31269" s="815">
        <v>2045</v>
      </c>
    </row>
    <row r="31270" spans="1:5">
      <c r="A31270" s="816">
        <f t="shared" si="2034"/>
        <v>53161</v>
      </c>
      <c r="B31270" s="815">
        <f t="shared" si="2035"/>
        <v>199</v>
      </c>
      <c r="C31270" s="815">
        <f t="shared" si="2036"/>
        <v>167</v>
      </c>
      <c r="D31270" s="815">
        <f t="shared" si="2037"/>
        <v>147</v>
      </c>
      <c r="E31270" s="815">
        <v>2045</v>
      </c>
    </row>
    <row r="31271" spans="1:5">
      <c r="A31271" s="816">
        <f t="shared" si="2034"/>
        <v>53162</v>
      </c>
      <c r="B31271" s="815">
        <f t="shared" si="2035"/>
        <v>200</v>
      </c>
      <c r="C31271" s="815">
        <f t="shared" si="2036"/>
        <v>166</v>
      </c>
      <c r="D31271" s="815">
        <f t="shared" si="2037"/>
        <v>146</v>
      </c>
      <c r="E31271" s="815">
        <v>2045</v>
      </c>
    </row>
    <row r="31272" spans="1:5">
      <c r="A31272" s="816">
        <f t="shared" si="2034"/>
        <v>53163</v>
      </c>
      <c r="B31272" s="815">
        <f t="shared" si="2035"/>
        <v>201</v>
      </c>
      <c r="C31272" s="815">
        <f t="shared" si="2036"/>
        <v>165</v>
      </c>
      <c r="D31272" s="815">
        <f t="shared" si="2037"/>
        <v>145</v>
      </c>
      <c r="E31272" s="815">
        <v>2045</v>
      </c>
    </row>
    <row r="31273" spans="1:5">
      <c r="A31273" s="816">
        <f t="shared" si="2034"/>
        <v>53164</v>
      </c>
      <c r="B31273" s="815">
        <f t="shared" si="2035"/>
        <v>202</v>
      </c>
      <c r="C31273" s="815">
        <f t="shared" si="2036"/>
        <v>164</v>
      </c>
      <c r="D31273" s="815">
        <f t="shared" si="2037"/>
        <v>144</v>
      </c>
      <c r="E31273" s="815">
        <v>2045</v>
      </c>
    </row>
    <row r="31274" spans="1:5">
      <c r="A31274" s="816">
        <f t="shared" si="2034"/>
        <v>53165</v>
      </c>
      <c r="B31274" s="815">
        <f t="shared" si="2035"/>
        <v>203</v>
      </c>
      <c r="C31274" s="815">
        <f t="shared" si="2036"/>
        <v>163</v>
      </c>
      <c r="D31274" s="815">
        <f t="shared" si="2037"/>
        <v>143</v>
      </c>
      <c r="E31274" s="815">
        <v>2045</v>
      </c>
    </row>
    <row r="31275" spans="1:5">
      <c r="A31275" s="816">
        <f t="shared" si="2034"/>
        <v>53166</v>
      </c>
      <c r="B31275" s="815">
        <f t="shared" si="2035"/>
        <v>204</v>
      </c>
      <c r="C31275" s="815">
        <f t="shared" si="2036"/>
        <v>162</v>
      </c>
      <c r="D31275" s="815">
        <f t="shared" si="2037"/>
        <v>142</v>
      </c>
      <c r="E31275" s="815">
        <v>2045</v>
      </c>
    </row>
    <row r="31276" spans="1:5">
      <c r="A31276" s="816">
        <f t="shared" si="2034"/>
        <v>53167</v>
      </c>
      <c r="B31276" s="815">
        <f t="shared" si="2035"/>
        <v>205</v>
      </c>
      <c r="C31276" s="815">
        <f t="shared" si="2036"/>
        <v>161</v>
      </c>
      <c r="D31276" s="815">
        <f t="shared" si="2037"/>
        <v>141</v>
      </c>
      <c r="E31276" s="815">
        <v>2045</v>
      </c>
    </row>
    <row r="31277" spans="1:5">
      <c r="A31277" s="816">
        <f t="shared" si="2034"/>
        <v>53168</v>
      </c>
      <c r="B31277" s="815">
        <f t="shared" si="2035"/>
        <v>206</v>
      </c>
      <c r="C31277" s="815">
        <f t="shared" si="2036"/>
        <v>160</v>
      </c>
      <c r="D31277" s="815">
        <f t="shared" si="2037"/>
        <v>140</v>
      </c>
      <c r="E31277" s="815">
        <v>2045</v>
      </c>
    </row>
    <row r="31278" spans="1:5">
      <c r="A31278" s="816">
        <f t="shared" si="2034"/>
        <v>53169</v>
      </c>
      <c r="B31278" s="815">
        <f t="shared" si="2035"/>
        <v>207</v>
      </c>
      <c r="C31278" s="815">
        <f t="shared" si="2036"/>
        <v>159</v>
      </c>
      <c r="D31278" s="815">
        <f t="shared" si="2037"/>
        <v>139</v>
      </c>
      <c r="E31278" s="815">
        <v>2045</v>
      </c>
    </row>
    <row r="31279" spans="1:5">
      <c r="A31279" s="816">
        <f t="shared" si="2034"/>
        <v>53170</v>
      </c>
      <c r="B31279" s="815">
        <f t="shared" si="2035"/>
        <v>208</v>
      </c>
      <c r="C31279" s="815">
        <f t="shared" si="2036"/>
        <v>158</v>
      </c>
      <c r="D31279" s="815">
        <f t="shared" si="2037"/>
        <v>138</v>
      </c>
      <c r="E31279" s="815">
        <v>2045</v>
      </c>
    </row>
    <row r="31280" spans="1:5">
      <c r="A31280" s="816">
        <f t="shared" si="2034"/>
        <v>53171</v>
      </c>
      <c r="B31280" s="815">
        <f t="shared" si="2035"/>
        <v>209</v>
      </c>
      <c r="C31280" s="815">
        <f t="shared" si="2036"/>
        <v>157</v>
      </c>
      <c r="D31280" s="815">
        <f t="shared" si="2037"/>
        <v>137</v>
      </c>
      <c r="E31280" s="815">
        <v>2045</v>
      </c>
    </row>
    <row r="31281" spans="1:5">
      <c r="A31281" s="816">
        <f t="shared" si="2034"/>
        <v>53172</v>
      </c>
      <c r="B31281" s="815">
        <f t="shared" si="2035"/>
        <v>210</v>
      </c>
      <c r="C31281" s="815">
        <f t="shared" si="2036"/>
        <v>156</v>
      </c>
      <c r="D31281" s="815">
        <f t="shared" si="2037"/>
        <v>136</v>
      </c>
      <c r="E31281" s="815">
        <v>2045</v>
      </c>
    </row>
    <row r="31282" spans="1:5">
      <c r="A31282" s="816">
        <f t="shared" si="2034"/>
        <v>53173</v>
      </c>
      <c r="B31282" s="815">
        <f t="shared" si="2035"/>
        <v>211</v>
      </c>
      <c r="C31282" s="815">
        <f t="shared" si="2036"/>
        <v>155</v>
      </c>
      <c r="D31282" s="815">
        <f t="shared" si="2037"/>
        <v>135</v>
      </c>
      <c r="E31282" s="815">
        <v>2045</v>
      </c>
    </row>
    <row r="31283" spans="1:5">
      <c r="A31283" s="816">
        <f t="shared" ref="A31283:A31346" si="2038">A31282+1</f>
        <v>53174</v>
      </c>
      <c r="B31283" s="815">
        <f t="shared" si="2035"/>
        <v>212</v>
      </c>
      <c r="C31283" s="815">
        <f t="shared" si="2036"/>
        <v>154</v>
      </c>
      <c r="D31283" s="815">
        <f t="shared" si="2037"/>
        <v>134</v>
      </c>
      <c r="E31283" s="815">
        <v>2045</v>
      </c>
    </row>
    <row r="31284" spans="1:5">
      <c r="A31284" s="816">
        <f t="shared" si="2038"/>
        <v>53175</v>
      </c>
      <c r="B31284" s="815">
        <f t="shared" si="2035"/>
        <v>213</v>
      </c>
      <c r="C31284" s="815">
        <f t="shared" si="2036"/>
        <v>153</v>
      </c>
      <c r="D31284" s="815">
        <f t="shared" si="2037"/>
        <v>133</v>
      </c>
      <c r="E31284" s="815">
        <v>2045</v>
      </c>
    </row>
    <row r="31285" spans="1:5">
      <c r="A31285" s="816">
        <f t="shared" si="2038"/>
        <v>53176</v>
      </c>
      <c r="B31285" s="815">
        <f t="shared" si="2035"/>
        <v>214</v>
      </c>
      <c r="C31285" s="815">
        <f t="shared" si="2036"/>
        <v>152</v>
      </c>
      <c r="D31285" s="815">
        <f t="shared" si="2037"/>
        <v>132</v>
      </c>
      <c r="E31285" s="815">
        <v>2045</v>
      </c>
    </row>
    <row r="31286" spans="1:5">
      <c r="A31286" s="816">
        <f t="shared" si="2038"/>
        <v>53177</v>
      </c>
      <c r="B31286" s="815">
        <f t="shared" si="2035"/>
        <v>215</v>
      </c>
      <c r="C31286" s="815">
        <f t="shared" si="2036"/>
        <v>151</v>
      </c>
      <c r="D31286" s="815">
        <f t="shared" si="2037"/>
        <v>131</v>
      </c>
      <c r="E31286" s="815">
        <v>2045</v>
      </c>
    </row>
    <row r="31287" spans="1:5">
      <c r="A31287" s="816">
        <f t="shared" si="2038"/>
        <v>53178</v>
      </c>
      <c r="B31287" s="815">
        <f t="shared" si="2035"/>
        <v>216</v>
      </c>
      <c r="C31287" s="815">
        <f t="shared" si="2036"/>
        <v>150</v>
      </c>
      <c r="D31287" s="815">
        <f t="shared" si="2037"/>
        <v>130</v>
      </c>
      <c r="E31287" s="815">
        <v>2045</v>
      </c>
    </row>
    <row r="31288" spans="1:5">
      <c r="A31288" s="816">
        <f t="shared" si="2038"/>
        <v>53179</v>
      </c>
      <c r="B31288" s="815">
        <f t="shared" si="2035"/>
        <v>217</v>
      </c>
      <c r="C31288" s="815">
        <f t="shared" si="2036"/>
        <v>149</v>
      </c>
      <c r="D31288" s="815">
        <f t="shared" si="2037"/>
        <v>129</v>
      </c>
      <c r="E31288" s="815">
        <v>2045</v>
      </c>
    </row>
    <row r="31289" spans="1:5">
      <c r="A31289" s="816">
        <f t="shared" si="2038"/>
        <v>53180</v>
      </c>
      <c r="B31289" s="815">
        <f t="shared" si="2035"/>
        <v>218</v>
      </c>
      <c r="C31289" s="815">
        <f t="shared" si="2036"/>
        <v>148</v>
      </c>
      <c r="D31289" s="815">
        <f t="shared" si="2037"/>
        <v>128</v>
      </c>
      <c r="E31289" s="815">
        <v>2045</v>
      </c>
    </row>
    <row r="31290" spans="1:5">
      <c r="A31290" s="816">
        <f t="shared" si="2038"/>
        <v>53181</v>
      </c>
      <c r="B31290" s="815">
        <f t="shared" si="2035"/>
        <v>219</v>
      </c>
      <c r="C31290" s="815">
        <f t="shared" si="2036"/>
        <v>147</v>
      </c>
      <c r="D31290" s="815">
        <f t="shared" si="2037"/>
        <v>127</v>
      </c>
      <c r="E31290" s="815">
        <v>2045</v>
      </c>
    </row>
    <row r="31291" spans="1:5">
      <c r="A31291" s="816">
        <f t="shared" si="2038"/>
        <v>53182</v>
      </c>
      <c r="B31291" s="815">
        <f t="shared" si="2035"/>
        <v>220</v>
      </c>
      <c r="C31291" s="815">
        <f t="shared" si="2036"/>
        <v>146</v>
      </c>
      <c r="D31291" s="815">
        <f t="shared" si="2037"/>
        <v>126</v>
      </c>
      <c r="E31291" s="815">
        <v>2045</v>
      </c>
    </row>
    <row r="31292" spans="1:5">
      <c r="A31292" s="816">
        <f t="shared" si="2038"/>
        <v>53183</v>
      </c>
      <c r="B31292" s="815">
        <f t="shared" si="2035"/>
        <v>221</v>
      </c>
      <c r="C31292" s="815">
        <f t="shared" si="2036"/>
        <v>145</v>
      </c>
      <c r="D31292" s="815">
        <f t="shared" si="2037"/>
        <v>125</v>
      </c>
      <c r="E31292" s="815">
        <v>2045</v>
      </c>
    </row>
    <row r="31293" spans="1:5">
      <c r="A31293" s="816">
        <f t="shared" si="2038"/>
        <v>53184</v>
      </c>
      <c r="B31293" s="815">
        <f t="shared" si="2035"/>
        <v>222</v>
      </c>
      <c r="C31293" s="815">
        <f t="shared" si="2036"/>
        <v>144</v>
      </c>
      <c r="D31293" s="815">
        <f t="shared" si="2037"/>
        <v>124</v>
      </c>
      <c r="E31293" s="815">
        <v>2045</v>
      </c>
    </row>
    <row r="31294" spans="1:5">
      <c r="A31294" s="816">
        <f t="shared" si="2038"/>
        <v>53185</v>
      </c>
      <c r="B31294" s="815">
        <f t="shared" si="2035"/>
        <v>223</v>
      </c>
      <c r="C31294" s="815">
        <f t="shared" si="2036"/>
        <v>143</v>
      </c>
      <c r="D31294" s="815">
        <f t="shared" si="2037"/>
        <v>123</v>
      </c>
      <c r="E31294" s="815">
        <v>2045</v>
      </c>
    </row>
    <row r="31295" spans="1:5">
      <c r="A31295" s="816">
        <f t="shared" si="2038"/>
        <v>53186</v>
      </c>
      <c r="B31295" s="815">
        <f t="shared" si="2035"/>
        <v>224</v>
      </c>
      <c r="C31295" s="815">
        <f t="shared" si="2036"/>
        <v>142</v>
      </c>
      <c r="D31295" s="815">
        <f t="shared" si="2037"/>
        <v>122</v>
      </c>
      <c r="E31295" s="815">
        <v>2045</v>
      </c>
    </row>
    <row r="31296" spans="1:5">
      <c r="A31296" s="816">
        <f t="shared" si="2038"/>
        <v>53187</v>
      </c>
      <c r="B31296" s="815">
        <f t="shared" si="2035"/>
        <v>225</v>
      </c>
      <c r="C31296" s="815">
        <f t="shared" si="2036"/>
        <v>141</v>
      </c>
      <c r="D31296" s="815">
        <f t="shared" si="2037"/>
        <v>121</v>
      </c>
      <c r="E31296" s="815">
        <v>2045</v>
      </c>
    </row>
    <row r="31297" spans="1:5">
      <c r="A31297" s="816">
        <f t="shared" si="2038"/>
        <v>53188</v>
      </c>
      <c r="B31297" s="815">
        <f t="shared" si="2035"/>
        <v>226</v>
      </c>
      <c r="C31297" s="815">
        <f t="shared" si="2036"/>
        <v>140</v>
      </c>
      <c r="D31297" s="815">
        <f t="shared" si="2037"/>
        <v>120</v>
      </c>
      <c r="E31297" s="815">
        <v>2045</v>
      </c>
    </row>
    <row r="31298" spans="1:5">
      <c r="A31298" s="816">
        <f t="shared" si="2038"/>
        <v>53189</v>
      </c>
      <c r="B31298" s="815">
        <f t="shared" si="2035"/>
        <v>227</v>
      </c>
      <c r="C31298" s="815">
        <f t="shared" si="2036"/>
        <v>139</v>
      </c>
      <c r="D31298" s="815">
        <f t="shared" si="2037"/>
        <v>119</v>
      </c>
      <c r="E31298" s="815">
        <v>2045</v>
      </c>
    </row>
    <row r="31299" spans="1:5">
      <c r="A31299" s="816">
        <f t="shared" si="2038"/>
        <v>53190</v>
      </c>
      <c r="B31299" s="815">
        <f t="shared" si="2035"/>
        <v>228</v>
      </c>
      <c r="C31299" s="815">
        <f t="shared" si="2036"/>
        <v>138</v>
      </c>
      <c r="D31299" s="815">
        <f t="shared" si="2037"/>
        <v>118</v>
      </c>
      <c r="E31299" s="815">
        <v>2045</v>
      </c>
    </row>
    <row r="31300" spans="1:5">
      <c r="A31300" s="816">
        <f t="shared" si="2038"/>
        <v>53191</v>
      </c>
      <c r="B31300" s="815">
        <f t="shared" si="2035"/>
        <v>229</v>
      </c>
      <c r="C31300" s="815">
        <f t="shared" si="2036"/>
        <v>137</v>
      </c>
      <c r="D31300" s="815">
        <f t="shared" si="2037"/>
        <v>117</v>
      </c>
      <c r="E31300" s="815">
        <v>2045</v>
      </c>
    </row>
    <row r="31301" spans="1:5">
      <c r="A31301" s="816">
        <f t="shared" si="2038"/>
        <v>53192</v>
      </c>
      <c r="B31301" s="815">
        <f t="shared" si="2035"/>
        <v>230</v>
      </c>
      <c r="C31301" s="815">
        <f t="shared" si="2036"/>
        <v>136</v>
      </c>
      <c r="D31301" s="815">
        <f t="shared" si="2037"/>
        <v>116</v>
      </c>
      <c r="E31301" s="815">
        <v>2045</v>
      </c>
    </row>
    <row r="31302" spans="1:5">
      <c r="A31302" s="816">
        <f t="shared" si="2038"/>
        <v>53193</v>
      </c>
      <c r="B31302" s="815">
        <f t="shared" si="2035"/>
        <v>231</v>
      </c>
      <c r="C31302" s="815">
        <f t="shared" si="2036"/>
        <v>135</v>
      </c>
      <c r="D31302" s="815">
        <f t="shared" si="2037"/>
        <v>115</v>
      </c>
      <c r="E31302" s="815">
        <v>2045</v>
      </c>
    </row>
    <row r="31303" spans="1:5">
      <c r="A31303" s="816">
        <f t="shared" si="2038"/>
        <v>53194</v>
      </c>
      <c r="B31303" s="815">
        <f t="shared" si="2035"/>
        <v>232</v>
      </c>
      <c r="C31303" s="815">
        <f t="shared" si="2036"/>
        <v>134</v>
      </c>
      <c r="D31303" s="815">
        <f t="shared" si="2037"/>
        <v>114</v>
      </c>
      <c r="E31303" s="815">
        <v>2045</v>
      </c>
    </row>
    <row r="31304" spans="1:5">
      <c r="A31304" s="816">
        <f t="shared" si="2038"/>
        <v>53195</v>
      </c>
      <c r="B31304" s="815">
        <f t="shared" si="2035"/>
        <v>233</v>
      </c>
      <c r="C31304" s="815">
        <f t="shared" si="2036"/>
        <v>133</v>
      </c>
      <c r="D31304" s="815">
        <f t="shared" si="2037"/>
        <v>113</v>
      </c>
      <c r="E31304" s="815">
        <v>2045</v>
      </c>
    </row>
    <row r="31305" spans="1:5">
      <c r="A31305" s="816">
        <f t="shared" si="2038"/>
        <v>53196</v>
      </c>
      <c r="B31305" s="815">
        <f t="shared" si="2035"/>
        <v>234</v>
      </c>
      <c r="C31305" s="815">
        <f t="shared" si="2036"/>
        <v>132</v>
      </c>
      <c r="D31305" s="815">
        <f t="shared" si="2037"/>
        <v>112</v>
      </c>
      <c r="E31305" s="815">
        <v>2045</v>
      </c>
    </row>
    <row r="31306" spans="1:5">
      <c r="A31306" s="816">
        <f t="shared" si="2038"/>
        <v>53197</v>
      </c>
      <c r="B31306" s="815">
        <f t="shared" si="2035"/>
        <v>235</v>
      </c>
      <c r="C31306" s="815">
        <f t="shared" si="2036"/>
        <v>131</v>
      </c>
      <c r="D31306" s="815">
        <f t="shared" si="2037"/>
        <v>111</v>
      </c>
      <c r="E31306" s="815">
        <v>2045</v>
      </c>
    </row>
    <row r="31307" spans="1:5">
      <c r="A31307" s="816">
        <f t="shared" si="2038"/>
        <v>53198</v>
      </c>
      <c r="B31307" s="815">
        <f t="shared" si="2035"/>
        <v>236</v>
      </c>
      <c r="C31307" s="815">
        <f t="shared" si="2036"/>
        <v>130</v>
      </c>
      <c r="D31307" s="815">
        <f t="shared" si="2037"/>
        <v>110</v>
      </c>
      <c r="E31307" s="815">
        <v>2045</v>
      </c>
    </row>
    <row r="31308" spans="1:5">
      <c r="A31308" s="816">
        <f t="shared" si="2038"/>
        <v>53199</v>
      </c>
      <c r="B31308" s="815">
        <f t="shared" si="2035"/>
        <v>237</v>
      </c>
      <c r="C31308" s="815">
        <f t="shared" si="2036"/>
        <v>129</v>
      </c>
      <c r="D31308" s="815">
        <f t="shared" si="2037"/>
        <v>109</v>
      </c>
      <c r="E31308" s="815">
        <v>2045</v>
      </c>
    </row>
    <row r="31309" spans="1:5">
      <c r="A31309" s="816">
        <f t="shared" si="2038"/>
        <v>53200</v>
      </c>
      <c r="B31309" s="815">
        <f t="shared" ref="B31309:B31372" si="2039">B31308+1</f>
        <v>238</v>
      </c>
      <c r="C31309" s="815">
        <f t="shared" ref="C31309:C31372" si="2040">C31308-1</f>
        <v>128</v>
      </c>
      <c r="D31309" s="815">
        <f t="shared" ref="D31309:D31372" si="2041">D31308-1</f>
        <v>108</v>
      </c>
      <c r="E31309" s="815">
        <v>2045</v>
      </c>
    </row>
    <row r="31310" spans="1:5">
      <c r="A31310" s="816">
        <f t="shared" si="2038"/>
        <v>53201</v>
      </c>
      <c r="B31310" s="815">
        <f t="shared" si="2039"/>
        <v>239</v>
      </c>
      <c r="C31310" s="815">
        <f t="shared" si="2040"/>
        <v>127</v>
      </c>
      <c r="D31310" s="815">
        <f t="shared" si="2041"/>
        <v>107</v>
      </c>
      <c r="E31310" s="815">
        <v>2045</v>
      </c>
    </row>
    <row r="31311" spans="1:5">
      <c r="A31311" s="816">
        <f t="shared" si="2038"/>
        <v>53202</v>
      </c>
      <c r="B31311" s="815">
        <f t="shared" si="2039"/>
        <v>240</v>
      </c>
      <c r="C31311" s="815">
        <f t="shared" si="2040"/>
        <v>126</v>
      </c>
      <c r="D31311" s="815">
        <f t="shared" si="2041"/>
        <v>106</v>
      </c>
      <c r="E31311" s="815">
        <v>2045</v>
      </c>
    </row>
    <row r="31312" spans="1:5">
      <c r="A31312" s="816">
        <f t="shared" si="2038"/>
        <v>53203</v>
      </c>
      <c r="B31312" s="815">
        <f t="shared" si="2039"/>
        <v>241</v>
      </c>
      <c r="C31312" s="815">
        <f t="shared" si="2040"/>
        <v>125</v>
      </c>
      <c r="D31312" s="815">
        <f t="shared" si="2041"/>
        <v>105</v>
      </c>
      <c r="E31312" s="815">
        <v>2045</v>
      </c>
    </row>
    <row r="31313" spans="1:5">
      <c r="A31313" s="816">
        <f t="shared" si="2038"/>
        <v>53204</v>
      </c>
      <c r="B31313" s="815">
        <f t="shared" si="2039"/>
        <v>242</v>
      </c>
      <c r="C31313" s="815">
        <f t="shared" si="2040"/>
        <v>124</v>
      </c>
      <c r="D31313" s="815">
        <f t="shared" si="2041"/>
        <v>104</v>
      </c>
      <c r="E31313" s="815">
        <v>2045</v>
      </c>
    </row>
    <row r="31314" spans="1:5">
      <c r="A31314" s="816">
        <f t="shared" si="2038"/>
        <v>53205</v>
      </c>
      <c r="B31314" s="815">
        <f t="shared" si="2039"/>
        <v>243</v>
      </c>
      <c r="C31314" s="815">
        <f t="shared" si="2040"/>
        <v>123</v>
      </c>
      <c r="D31314" s="815">
        <f t="shared" si="2041"/>
        <v>103</v>
      </c>
      <c r="E31314" s="815">
        <v>2045</v>
      </c>
    </row>
    <row r="31315" spans="1:5">
      <c r="A31315" s="816">
        <f t="shared" si="2038"/>
        <v>53206</v>
      </c>
      <c r="B31315" s="815">
        <f t="shared" si="2039"/>
        <v>244</v>
      </c>
      <c r="C31315" s="815">
        <f t="shared" si="2040"/>
        <v>122</v>
      </c>
      <c r="D31315" s="815">
        <f t="shared" si="2041"/>
        <v>102</v>
      </c>
      <c r="E31315" s="815">
        <v>2045</v>
      </c>
    </row>
    <row r="31316" spans="1:5">
      <c r="A31316" s="816">
        <f t="shared" si="2038"/>
        <v>53207</v>
      </c>
      <c r="B31316" s="815">
        <f t="shared" si="2039"/>
        <v>245</v>
      </c>
      <c r="C31316" s="815">
        <f t="shared" si="2040"/>
        <v>121</v>
      </c>
      <c r="D31316" s="815">
        <f t="shared" si="2041"/>
        <v>101</v>
      </c>
      <c r="E31316" s="815">
        <v>2045</v>
      </c>
    </row>
    <row r="31317" spans="1:5">
      <c r="A31317" s="816">
        <f t="shared" si="2038"/>
        <v>53208</v>
      </c>
      <c r="B31317" s="815">
        <f t="shared" si="2039"/>
        <v>246</v>
      </c>
      <c r="C31317" s="815">
        <f t="shared" si="2040"/>
        <v>120</v>
      </c>
      <c r="D31317" s="815">
        <f t="shared" si="2041"/>
        <v>100</v>
      </c>
      <c r="E31317" s="815">
        <v>2045</v>
      </c>
    </row>
    <row r="31318" spans="1:5">
      <c r="A31318" s="816">
        <f t="shared" si="2038"/>
        <v>53209</v>
      </c>
      <c r="B31318" s="815">
        <f t="shared" si="2039"/>
        <v>247</v>
      </c>
      <c r="C31318" s="815">
        <f t="shared" si="2040"/>
        <v>119</v>
      </c>
      <c r="D31318" s="815">
        <f t="shared" si="2041"/>
        <v>99</v>
      </c>
      <c r="E31318" s="815">
        <v>2045</v>
      </c>
    </row>
    <row r="31319" spans="1:5">
      <c r="A31319" s="816">
        <f t="shared" si="2038"/>
        <v>53210</v>
      </c>
      <c r="B31319" s="815">
        <f t="shared" si="2039"/>
        <v>248</v>
      </c>
      <c r="C31319" s="815">
        <f t="shared" si="2040"/>
        <v>118</v>
      </c>
      <c r="D31319" s="815">
        <f t="shared" si="2041"/>
        <v>98</v>
      </c>
      <c r="E31319" s="815">
        <v>2045</v>
      </c>
    </row>
    <row r="31320" spans="1:5">
      <c r="A31320" s="816">
        <f t="shared" si="2038"/>
        <v>53211</v>
      </c>
      <c r="B31320" s="815">
        <f t="shared" si="2039"/>
        <v>249</v>
      </c>
      <c r="C31320" s="815">
        <f t="shared" si="2040"/>
        <v>117</v>
      </c>
      <c r="D31320" s="815">
        <f t="shared" si="2041"/>
        <v>97</v>
      </c>
      <c r="E31320" s="815">
        <v>2045</v>
      </c>
    </row>
    <row r="31321" spans="1:5">
      <c r="A31321" s="816">
        <f t="shared" si="2038"/>
        <v>53212</v>
      </c>
      <c r="B31321" s="815">
        <f t="shared" si="2039"/>
        <v>250</v>
      </c>
      <c r="C31321" s="815">
        <f t="shared" si="2040"/>
        <v>116</v>
      </c>
      <c r="D31321" s="815">
        <f t="shared" si="2041"/>
        <v>96</v>
      </c>
      <c r="E31321" s="815">
        <v>2045</v>
      </c>
    </row>
    <row r="31322" spans="1:5">
      <c r="A31322" s="816">
        <f t="shared" si="2038"/>
        <v>53213</v>
      </c>
      <c r="B31322" s="815">
        <f t="shared" si="2039"/>
        <v>251</v>
      </c>
      <c r="C31322" s="815">
        <f t="shared" si="2040"/>
        <v>115</v>
      </c>
      <c r="D31322" s="815">
        <f t="shared" si="2041"/>
        <v>95</v>
      </c>
      <c r="E31322" s="815">
        <v>2045</v>
      </c>
    </row>
    <row r="31323" spans="1:5">
      <c r="A31323" s="816">
        <f t="shared" si="2038"/>
        <v>53214</v>
      </c>
      <c r="B31323" s="815">
        <f t="shared" si="2039"/>
        <v>252</v>
      </c>
      <c r="C31323" s="815">
        <f t="shared" si="2040"/>
        <v>114</v>
      </c>
      <c r="D31323" s="815">
        <f t="shared" si="2041"/>
        <v>94</v>
      </c>
      <c r="E31323" s="815">
        <v>2045</v>
      </c>
    </row>
    <row r="31324" spans="1:5">
      <c r="A31324" s="816">
        <f t="shared" si="2038"/>
        <v>53215</v>
      </c>
      <c r="B31324" s="815">
        <f t="shared" si="2039"/>
        <v>253</v>
      </c>
      <c r="C31324" s="815">
        <f t="shared" si="2040"/>
        <v>113</v>
      </c>
      <c r="D31324" s="815">
        <f t="shared" si="2041"/>
        <v>93</v>
      </c>
      <c r="E31324" s="815">
        <v>2045</v>
      </c>
    </row>
    <row r="31325" spans="1:5">
      <c r="A31325" s="816">
        <f t="shared" si="2038"/>
        <v>53216</v>
      </c>
      <c r="B31325" s="815">
        <f t="shared" si="2039"/>
        <v>254</v>
      </c>
      <c r="C31325" s="815">
        <f t="shared" si="2040"/>
        <v>112</v>
      </c>
      <c r="D31325" s="815">
        <f t="shared" si="2041"/>
        <v>92</v>
      </c>
      <c r="E31325" s="815">
        <v>2045</v>
      </c>
    </row>
    <row r="31326" spans="1:5">
      <c r="A31326" s="816">
        <f t="shared" si="2038"/>
        <v>53217</v>
      </c>
      <c r="B31326" s="815">
        <f t="shared" si="2039"/>
        <v>255</v>
      </c>
      <c r="C31326" s="815">
        <f t="shared" si="2040"/>
        <v>111</v>
      </c>
      <c r="D31326" s="815">
        <f t="shared" si="2041"/>
        <v>91</v>
      </c>
      <c r="E31326" s="815">
        <v>2045</v>
      </c>
    </row>
    <row r="31327" spans="1:5">
      <c r="A31327" s="816">
        <f t="shared" si="2038"/>
        <v>53218</v>
      </c>
      <c r="B31327" s="815">
        <f t="shared" si="2039"/>
        <v>256</v>
      </c>
      <c r="C31327" s="815">
        <f t="shared" si="2040"/>
        <v>110</v>
      </c>
      <c r="D31327" s="815">
        <f t="shared" si="2041"/>
        <v>90</v>
      </c>
      <c r="E31327" s="815">
        <v>2045</v>
      </c>
    </row>
    <row r="31328" spans="1:5">
      <c r="A31328" s="816">
        <f t="shared" si="2038"/>
        <v>53219</v>
      </c>
      <c r="B31328" s="815">
        <f t="shared" si="2039"/>
        <v>257</v>
      </c>
      <c r="C31328" s="815">
        <f t="shared" si="2040"/>
        <v>109</v>
      </c>
      <c r="D31328" s="815">
        <f t="shared" si="2041"/>
        <v>89</v>
      </c>
      <c r="E31328" s="815">
        <v>2045</v>
      </c>
    </row>
    <row r="31329" spans="1:5">
      <c r="A31329" s="816">
        <f t="shared" si="2038"/>
        <v>53220</v>
      </c>
      <c r="B31329" s="815">
        <f t="shared" si="2039"/>
        <v>258</v>
      </c>
      <c r="C31329" s="815">
        <f t="shared" si="2040"/>
        <v>108</v>
      </c>
      <c r="D31329" s="815">
        <f t="shared" si="2041"/>
        <v>88</v>
      </c>
      <c r="E31329" s="815">
        <v>2045</v>
      </c>
    </row>
    <row r="31330" spans="1:5">
      <c r="A31330" s="816">
        <f t="shared" si="2038"/>
        <v>53221</v>
      </c>
      <c r="B31330" s="815">
        <f t="shared" si="2039"/>
        <v>259</v>
      </c>
      <c r="C31330" s="815">
        <f t="shared" si="2040"/>
        <v>107</v>
      </c>
      <c r="D31330" s="815">
        <f t="shared" si="2041"/>
        <v>87</v>
      </c>
      <c r="E31330" s="815">
        <v>2045</v>
      </c>
    </row>
    <row r="31331" spans="1:5">
      <c r="A31331" s="816">
        <f t="shared" si="2038"/>
        <v>53222</v>
      </c>
      <c r="B31331" s="815">
        <f t="shared" si="2039"/>
        <v>260</v>
      </c>
      <c r="C31331" s="815">
        <f t="shared" si="2040"/>
        <v>106</v>
      </c>
      <c r="D31331" s="815">
        <f t="shared" si="2041"/>
        <v>86</v>
      </c>
      <c r="E31331" s="815">
        <v>2045</v>
      </c>
    </row>
    <row r="31332" spans="1:5">
      <c r="A31332" s="816">
        <f t="shared" si="2038"/>
        <v>53223</v>
      </c>
      <c r="B31332" s="815">
        <f t="shared" si="2039"/>
        <v>261</v>
      </c>
      <c r="C31332" s="815">
        <f t="shared" si="2040"/>
        <v>105</v>
      </c>
      <c r="D31332" s="815">
        <f t="shared" si="2041"/>
        <v>85</v>
      </c>
      <c r="E31332" s="815">
        <v>2045</v>
      </c>
    </row>
    <row r="31333" spans="1:5">
      <c r="A31333" s="816">
        <f t="shared" si="2038"/>
        <v>53224</v>
      </c>
      <c r="B31333" s="815">
        <f t="shared" si="2039"/>
        <v>262</v>
      </c>
      <c r="C31333" s="815">
        <f t="shared" si="2040"/>
        <v>104</v>
      </c>
      <c r="D31333" s="815">
        <f t="shared" si="2041"/>
        <v>84</v>
      </c>
      <c r="E31333" s="815">
        <v>2045</v>
      </c>
    </row>
    <row r="31334" spans="1:5">
      <c r="A31334" s="816">
        <f t="shared" si="2038"/>
        <v>53225</v>
      </c>
      <c r="B31334" s="815">
        <f t="shared" si="2039"/>
        <v>263</v>
      </c>
      <c r="C31334" s="815">
        <f t="shared" si="2040"/>
        <v>103</v>
      </c>
      <c r="D31334" s="815">
        <f t="shared" si="2041"/>
        <v>83</v>
      </c>
      <c r="E31334" s="815">
        <v>2045</v>
      </c>
    </row>
    <row r="31335" spans="1:5">
      <c r="A31335" s="816">
        <f t="shared" si="2038"/>
        <v>53226</v>
      </c>
      <c r="B31335" s="815">
        <f t="shared" si="2039"/>
        <v>264</v>
      </c>
      <c r="C31335" s="815">
        <f t="shared" si="2040"/>
        <v>102</v>
      </c>
      <c r="D31335" s="815">
        <f t="shared" si="2041"/>
        <v>82</v>
      </c>
      <c r="E31335" s="815">
        <v>2045</v>
      </c>
    </row>
    <row r="31336" spans="1:5">
      <c r="A31336" s="816">
        <f t="shared" si="2038"/>
        <v>53227</v>
      </c>
      <c r="B31336" s="815">
        <f t="shared" si="2039"/>
        <v>265</v>
      </c>
      <c r="C31336" s="815">
        <f t="shared" si="2040"/>
        <v>101</v>
      </c>
      <c r="D31336" s="815">
        <f t="shared" si="2041"/>
        <v>81</v>
      </c>
      <c r="E31336" s="815">
        <v>2045</v>
      </c>
    </row>
    <row r="31337" spans="1:5">
      <c r="A31337" s="816">
        <f t="shared" si="2038"/>
        <v>53228</v>
      </c>
      <c r="B31337" s="815">
        <f t="shared" si="2039"/>
        <v>266</v>
      </c>
      <c r="C31337" s="815">
        <f t="shared" si="2040"/>
        <v>100</v>
      </c>
      <c r="D31337" s="815">
        <f t="shared" si="2041"/>
        <v>80</v>
      </c>
      <c r="E31337" s="815">
        <v>2045</v>
      </c>
    </row>
    <row r="31338" spans="1:5">
      <c r="A31338" s="816">
        <f t="shared" si="2038"/>
        <v>53229</v>
      </c>
      <c r="B31338" s="815">
        <f t="shared" si="2039"/>
        <v>267</v>
      </c>
      <c r="C31338" s="815">
        <f t="shared" si="2040"/>
        <v>99</v>
      </c>
      <c r="D31338" s="815">
        <f t="shared" si="2041"/>
        <v>79</v>
      </c>
      <c r="E31338" s="815">
        <v>2045</v>
      </c>
    </row>
    <row r="31339" spans="1:5">
      <c r="A31339" s="816">
        <f t="shared" si="2038"/>
        <v>53230</v>
      </c>
      <c r="B31339" s="815">
        <f t="shared" si="2039"/>
        <v>268</v>
      </c>
      <c r="C31339" s="815">
        <f t="shared" si="2040"/>
        <v>98</v>
      </c>
      <c r="D31339" s="815">
        <f t="shared" si="2041"/>
        <v>78</v>
      </c>
      <c r="E31339" s="815">
        <v>2045</v>
      </c>
    </row>
    <row r="31340" spans="1:5">
      <c r="A31340" s="816">
        <f t="shared" si="2038"/>
        <v>53231</v>
      </c>
      <c r="B31340" s="815">
        <f t="shared" si="2039"/>
        <v>269</v>
      </c>
      <c r="C31340" s="815">
        <f t="shared" si="2040"/>
        <v>97</v>
      </c>
      <c r="D31340" s="815">
        <f t="shared" si="2041"/>
        <v>77</v>
      </c>
      <c r="E31340" s="815">
        <v>2045</v>
      </c>
    </row>
    <row r="31341" spans="1:5">
      <c r="A31341" s="816">
        <f t="shared" si="2038"/>
        <v>53232</v>
      </c>
      <c r="B31341" s="815">
        <f t="shared" si="2039"/>
        <v>270</v>
      </c>
      <c r="C31341" s="815">
        <f t="shared" si="2040"/>
        <v>96</v>
      </c>
      <c r="D31341" s="815">
        <f t="shared" si="2041"/>
        <v>76</v>
      </c>
      <c r="E31341" s="815">
        <v>2045</v>
      </c>
    </row>
    <row r="31342" spans="1:5">
      <c r="A31342" s="816">
        <f t="shared" si="2038"/>
        <v>53233</v>
      </c>
      <c r="B31342" s="815">
        <f t="shared" si="2039"/>
        <v>271</v>
      </c>
      <c r="C31342" s="815">
        <f t="shared" si="2040"/>
        <v>95</v>
      </c>
      <c r="D31342" s="815">
        <f t="shared" si="2041"/>
        <v>75</v>
      </c>
      <c r="E31342" s="815">
        <v>2045</v>
      </c>
    </row>
    <row r="31343" spans="1:5">
      <c r="A31343" s="816">
        <f t="shared" si="2038"/>
        <v>53234</v>
      </c>
      <c r="B31343" s="815">
        <f t="shared" si="2039"/>
        <v>272</v>
      </c>
      <c r="C31343" s="815">
        <f t="shared" si="2040"/>
        <v>94</v>
      </c>
      <c r="D31343" s="815">
        <f t="shared" si="2041"/>
        <v>74</v>
      </c>
      <c r="E31343" s="815">
        <v>2045</v>
      </c>
    </row>
    <row r="31344" spans="1:5">
      <c r="A31344" s="816">
        <f t="shared" si="2038"/>
        <v>53235</v>
      </c>
      <c r="B31344" s="815">
        <f t="shared" si="2039"/>
        <v>273</v>
      </c>
      <c r="C31344" s="815">
        <f t="shared" si="2040"/>
        <v>93</v>
      </c>
      <c r="D31344" s="815">
        <f t="shared" si="2041"/>
        <v>73</v>
      </c>
      <c r="E31344" s="815">
        <v>2045</v>
      </c>
    </row>
    <row r="31345" spans="1:5">
      <c r="A31345" s="816">
        <f t="shared" si="2038"/>
        <v>53236</v>
      </c>
      <c r="B31345" s="815">
        <f t="shared" si="2039"/>
        <v>274</v>
      </c>
      <c r="C31345" s="815">
        <f t="shared" si="2040"/>
        <v>92</v>
      </c>
      <c r="D31345" s="815">
        <f t="shared" si="2041"/>
        <v>72</v>
      </c>
      <c r="E31345" s="815">
        <v>2045</v>
      </c>
    </row>
    <row r="31346" spans="1:5">
      <c r="A31346" s="816">
        <f t="shared" si="2038"/>
        <v>53237</v>
      </c>
      <c r="B31346" s="815">
        <f t="shared" si="2039"/>
        <v>275</v>
      </c>
      <c r="C31346" s="815">
        <f t="shared" si="2040"/>
        <v>91</v>
      </c>
      <c r="D31346" s="815">
        <f t="shared" si="2041"/>
        <v>71</v>
      </c>
      <c r="E31346" s="815">
        <v>2045</v>
      </c>
    </row>
    <row r="31347" spans="1:5">
      <c r="A31347" s="816">
        <f t="shared" ref="A31347:A31410" si="2042">A31346+1</f>
        <v>53238</v>
      </c>
      <c r="B31347" s="815">
        <f t="shared" si="2039"/>
        <v>276</v>
      </c>
      <c r="C31347" s="815">
        <f t="shared" si="2040"/>
        <v>90</v>
      </c>
      <c r="D31347" s="815">
        <f t="shared" si="2041"/>
        <v>70</v>
      </c>
      <c r="E31347" s="815">
        <v>2045</v>
      </c>
    </row>
    <row r="31348" spans="1:5">
      <c r="A31348" s="816">
        <f t="shared" si="2042"/>
        <v>53239</v>
      </c>
      <c r="B31348" s="815">
        <f t="shared" si="2039"/>
        <v>277</v>
      </c>
      <c r="C31348" s="815">
        <f t="shared" si="2040"/>
        <v>89</v>
      </c>
      <c r="D31348" s="815">
        <f t="shared" si="2041"/>
        <v>69</v>
      </c>
      <c r="E31348" s="815">
        <v>2045</v>
      </c>
    </row>
    <row r="31349" spans="1:5">
      <c r="A31349" s="816">
        <f t="shared" si="2042"/>
        <v>53240</v>
      </c>
      <c r="B31349" s="815">
        <f t="shared" si="2039"/>
        <v>278</v>
      </c>
      <c r="C31349" s="815">
        <f t="shared" si="2040"/>
        <v>88</v>
      </c>
      <c r="D31349" s="815">
        <f t="shared" si="2041"/>
        <v>68</v>
      </c>
      <c r="E31349" s="815">
        <v>2045</v>
      </c>
    </row>
    <row r="31350" spans="1:5">
      <c r="A31350" s="816">
        <f t="shared" si="2042"/>
        <v>53241</v>
      </c>
      <c r="B31350" s="815">
        <f t="shared" si="2039"/>
        <v>279</v>
      </c>
      <c r="C31350" s="815">
        <f t="shared" si="2040"/>
        <v>87</v>
      </c>
      <c r="D31350" s="815">
        <f t="shared" si="2041"/>
        <v>67</v>
      </c>
      <c r="E31350" s="815">
        <v>2045</v>
      </c>
    </row>
    <row r="31351" spans="1:5">
      <c r="A31351" s="816">
        <f t="shared" si="2042"/>
        <v>53242</v>
      </c>
      <c r="B31351" s="815">
        <f t="shared" si="2039"/>
        <v>280</v>
      </c>
      <c r="C31351" s="815">
        <f t="shared" si="2040"/>
        <v>86</v>
      </c>
      <c r="D31351" s="815">
        <f t="shared" si="2041"/>
        <v>66</v>
      </c>
      <c r="E31351" s="815">
        <v>2045</v>
      </c>
    </row>
    <row r="31352" spans="1:5">
      <c r="A31352" s="816">
        <f t="shared" si="2042"/>
        <v>53243</v>
      </c>
      <c r="B31352" s="815">
        <f t="shared" si="2039"/>
        <v>281</v>
      </c>
      <c r="C31352" s="815">
        <f t="shared" si="2040"/>
        <v>85</v>
      </c>
      <c r="D31352" s="815">
        <f t="shared" si="2041"/>
        <v>65</v>
      </c>
      <c r="E31352" s="815">
        <v>2045</v>
      </c>
    </row>
    <row r="31353" spans="1:5">
      <c r="A31353" s="816">
        <f t="shared" si="2042"/>
        <v>53244</v>
      </c>
      <c r="B31353" s="815">
        <f t="shared" si="2039"/>
        <v>282</v>
      </c>
      <c r="C31353" s="815">
        <f t="shared" si="2040"/>
        <v>84</v>
      </c>
      <c r="D31353" s="815">
        <f t="shared" si="2041"/>
        <v>64</v>
      </c>
      <c r="E31353" s="815">
        <v>2045</v>
      </c>
    </row>
    <row r="31354" spans="1:5">
      <c r="A31354" s="816">
        <f t="shared" si="2042"/>
        <v>53245</v>
      </c>
      <c r="B31354" s="815">
        <f t="shared" si="2039"/>
        <v>283</v>
      </c>
      <c r="C31354" s="815">
        <f t="shared" si="2040"/>
        <v>83</v>
      </c>
      <c r="D31354" s="815">
        <f t="shared" si="2041"/>
        <v>63</v>
      </c>
      <c r="E31354" s="815">
        <v>2045</v>
      </c>
    </row>
    <row r="31355" spans="1:5">
      <c r="A31355" s="816">
        <f t="shared" si="2042"/>
        <v>53246</v>
      </c>
      <c r="B31355" s="815">
        <f t="shared" si="2039"/>
        <v>284</v>
      </c>
      <c r="C31355" s="815">
        <f t="shared" si="2040"/>
        <v>82</v>
      </c>
      <c r="D31355" s="815">
        <f t="shared" si="2041"/>
        <v>62</v>
      </c>
      <c r="E31355" s="815">
        <v>2045</v>
      </c>
    </row>
    <row r="31356" spans="1:5">
      <c r="A31356" s="816">
        <f t="shared" si="2042"/>
        <v>53247</v>
      </c>
      <c r="B31356" s="815">
        <f t="shared" si="2039"/>
        <v>285</v>
      </c>
      <c r="C31356" s="815">
        <f t="shared" si="2040"/>
        <v>81</v>
      </c>
      <c r="D31356" s="815">
        <f t="shared" si="2041"/>
        <v>61</v>
      </c>
      <c r="E31356" s="815">
        <v>2045</v>
      </c>
    </row>
    <row r="31357" spans="1:5">
      <c r="A31357" s="816">
        <f t="shared" si="2042"/>
        <v>53248</v>
      </c>
      <c r="B31357" s="815">
        <f t="shared" si="2039"/>
        <v>286</v>
      </c>
      <c r="C31357" s="815">
        <f t="shared" si="2040"/>
        <v>80</v>
      </c>
      <c r="D31357" s="815">
        <f t="shared" si="2041"/>
        <v>60</v>
      </c>
      <c r="E31357" s="815">
        <v>2045</v>
      </c>
    </row>
    <row r="31358" spans="1:5">
      <c r="A31358" s="816">
        <f t="shared" si="2042"/>
        <v>53249</v>
      </c>
      <c r="B31358" s="815">
        <f t="shared" si="2039"/>
        <v>287</v>
      </c>
      <c r="C31358" s="815">
        <f t="shared" si="2040"/>
        <v>79</v>
      </c>
      <c r="D31358" s="815">
        <f t="shared" si="2041"/>
        <v>59</v>
      </c>
      <c r="E31358" s="815">
        <v>2045</v>
      </c>
    </row>
    <row r="31359" spans="1:5">
      <c r="A31359" s="816">
        <f t="shared" si="2042"/>
        <v>53250</v>
      </c>
      <c r="B31359" s="815">
        <f t="shared" si="2039"/>
        <v>288</v>
      </c>
      <c r="C31359" s="815">
        <f t="shared" si="2040"/>
        <v>78</v>
      </c>
      <c r="D31359" s="815">
        <f t="shared" si="2041"/>
        <v>58</v>
      </c>
      <c r="E31359" s="815">
        <v>2045</v>
      </c>
    </row>
    <row r="31360" spans="1:5">
      <c r="A31360" s="816">
        <f t="shared" si="2042"/>
        <v>53251</v>
      </c>
      <c r="B31360" s="815">
        <f t="shared" si="2039"/>
        <v>289</v>
      </c>
      <c r="C31360" s="815">
        <f t="shared" si="2040"/>
        <v>77</v>
      </c>
      <c r="D31360" s="815">
        <f t="shared" si="2041"/>
        <v>57</v>
      </c>
      <c r="E31360" s="815">
        <v>2045</v>
      </c>
    </row>
    <row r="31361" spans="1:5">
      <c r="A31361" s="816">
        <f t="shared" si="2042"/>
        <v>53252</v>
      </c>
      <c r="B31361" s="815">
        <f t="shared" si="2039"/>
        <v>290</v>
      </c>
      <c r="C31361" s="815">
        <f t="shared" si="2040"/>
        <v>76</v>
      </c>
      <c r="D31361" s="815">
        <f t="shared" si="2041"/>
        <v>56</v>
      </c>
      <c r="E31361" s="815">
        <v>2045</v>
      </c>
    </row>
    <row r="31362" spans="1:5">
      <c r="A31362" s="816">
        <f t="shared" si="2042"/>
        <v>53253</v>
      </c>
      <c r="B31362" s="815">
        <f t="shared" si="2039"/>
        <v>291</v>
      </c>
      <c r="C31362" s="815">
        <f t="shared" si="2040"/>
        <v>75</v>
      </c>
      <c r="D31362" s="815">
        <f t="shared" si="2041"/>
        <v>55</v>
      </c>
      <c r="E31362" s="815">
        <v>2045</v>
      </c>
    </row>
    <row r="31363" spans="1:5">
      <c r="A31363" s="816">
        <f t="shared" si="2042"/>
        <v>53254</v>
      </c>
      <c r="B31363" s="815">
        <f t="shared" si="2039"/>
        <v>292</v>
      </c>
      <c r="C31363" s="815">
        <f t="shared" si="2040"/>
        <v>74</v>
      </c>
      <c r="D31363" s="815">
        <f t="shared" si="2041"/>
        <v>54</v>
      </c>
      <c r="E31363" s="815">
        <v>2045</v>
      </c>
    </row>
    <row r="31364" spans="1:5">
      <c r="A31364" s="816">
        <f t="shared" si="2042"/>
        <v>53255</v>
      </c>
      <c r="B31364" s="815">
        <f t="shared" si="2039"/>
        <v>293</v>
      </c>
      <c r="C31364" s="815">
        <f t="shared" si="2040"/>
        <v>73</v>
      </c>
      <c r="D31364" s="815">
        <f t="shared" si="2041"/>
        <v>53</v>
      </c>
      <c r="E31364" s="815">
        <v>2045</v>
      </c>
    </row>
    <row r="31365" spans="1:5">
      <c r="A31365" s="816">
        <f t="shared" si="2042"/>
        <v>53256</v>
      </c>
      <c r="B31365" s="815">
        <f t="shared" si="2039"/>
        <v>294</v>
      </c>
      <c r="C31365" s="815">
        <f t="shared" si="2040"/>
        <v>72</v>
      </c>
      <c r="D31365" s="815">
        <f t="shared" si="2041"/>
        <v>52</v>
      </c>
      <c r="E31365" s="815">
        <v>2045</v>
      </c>
    </row>
    <row r="31366" spans="1:5">
      <c r="A31366" s="816">
        <f t="shared" si="2042"/>
        <v>53257</v>
      </c>
      <c r="B31366" s="815">
        <f t="shared" si="2039"/>
        <v>295</v>
      </c>
      <c r="C31366" s="815">
        <f t="shared" si="2040"/>
        <v>71</v>
      </c>
      <c r="D31366" s="815">
        <f t="shared" si="2041"/>
        <v>51</v>
      </c>
      <c r="E31366" s="815">
        <v>2045</v>
      </c>
    </row>
    <row r="31367" spans="1:5">
      <c r="A31367" s="816">
        <f t="shared" si="2042"/>
        <v>53258</v>
      </c>
      <c r="B31367" s="815">
        <f t="shared" si="2039"/>
        <v>296</v>
      </c>
      <c r="C31367" s="815">
        <f t="shared" si="2040"/>
        <v>70</v>
      </c>
      <c r="D31367" s="815">
        <f t="shared" si="2041"/>
        <v>50</v>
      </c>
      <c r="E31367" s="815">
        <v>2045</v>
      </c>
    </row>
    <row r="31368" spans="1:5">
      <c r="A31368" s="816">
        <f>A31367+1</f>
        <v>53259</v>
      </c>
      <c r="B31368" s="815">
        <f>B31367+1</f>
        <v>297</v>
      </c>
      <c r="C31368" s="815">
        <f>C31367-1</f>
        <v>69</v>
      </c>
      <c r="D31368" s="815">
        <f>D31366-1</f>
        <v>50</v>
      </c>
      <c r="E31368" s="815">
        <v>2045</v>
      </c>
    </row>
    <row r="31369" spans="1:5">
      <c r="A31369" s="816">
        <f t="shared" si="2042"/>
        <v>53260</v>
      </c>
      <c r="B31369" s="815">
        <f t="shared" si="2039"/>
        <v>298</v>
      </c>
      <c r="C31369" s="815">
        <f t="shared" si="2040"/>
        <v>68</v>
      </c>
      <c r="D31369" s="815">
        <f t="shared" si="2041"/>
        <v>49</v>
      </c>
      <c r="E31369" s="815">
        <v>2045</v>
      </c>
    </row>
    <row r="31370" spans="1:5">
      <c r="A31370" s="816">
        <f t="shared" si="2042"/>
        <v>53261</v>
      </c>
      <c r="B31370" s="815">
        <f t="shared" si="2039"/>
        <v>299</v>
      </c>
      <c r="C31370" s="815">
        <f t="shared" si="2040"/>
        <v>67</v>
      </c>
      <c r="D31370" s="815">
        <f t="shared" si="2041"/>
        <v>48</v>
      </c>
      <c r="E31370" s="815">
        <v>2045</v>
      </c>
    </row>
    <row r="31371" spans="1:5">
      <c r="A31371" s="816">
        <f t="shared" si="2042"/>
        <v>53262</v>
      </c>
      <c r="B31371" s="815">
        <f t="shared" si="2039"/>
        <v>300</v>
      </c>
      <c r="C31371" s="815">
        <f t="shared" si="2040"/>
        <v>66</v>
      </c>
      <c r="D31371" s="815">
        <f t="shared" si="2041"/>
        <v>47</v>
      </c>
      <c r="E31371" s="815">
        <v>2045</v>
      </c>
    </row>
    <row r="31372" spans="1:5">
      <c r="A31372" s="816">
        <f t="shared" si="2042"/>
        <v>53263</v>
      </c>
      <c r="B31372" s="815">
        <f t="shared" si="2039"/>
        <v>301</v>
      </c>
      <c r="C31372" s="815">
        <f t="shared" si="2040"/>
        <v>65</v>
      </c>
      <c r="D31372" s="815">
        <f t="shared" si="2041"/>
        <v>46</v>
      </c>
      <c r="E31372" s="815">
        <v>2045</v>
      </c>
    </row>
    <row r="31373" spans="1:5">
      <c r="A31373" s="816">
        <f t="shared" si="2042"/>
        <v>53264</v>
      </c>
      <c r="B31373" s="815">
        <f t="shared" ref="B31373:B31436" si="2043">B31372+1</f>
        <v>302</v>
      </c>
      <c r="C31373" s="815">
        <f t="shared" ref="C31373:C31436" si="2044">C31372-1</f>
        <v>64</v>
      </c>
      <c r="D31373" s="815">
        <f t="shared" ref="D31373:D31416" si="2045">D31372-1</f>
        <v>45</v>
      </c>
      <c r="E31373" s="815">
        <v>2045</v>
      </c>
    </row>
    <row r="31374" spans="1:5">
      <c r="A31374" s="816">
        <f t="shared" si="2042"/>
        <v>53265</v>
      </c>
      <c r="B31374" s="815">
        <f t="shared" si="2043"/>
        <v>303</v>
      </c>
      <c r="C31374" s="815">
        <f t="shared" si="2044"/>
        <v>63</v>
      </c>
      <c r="D31374" s="815">
        <f t="shared" si="2045"/>
        <v>44</v>
      </c>
      <c r="E31374" s="815">
        <v>2045</v>
      </c>
    </row>
    <row r="31375" spans="1:5">
      <c r="A31375" s="816">
        <f t="shared" si="2042"/>
        <v>53266</v>
      </c>
      <c r="B31375" s="815">
        <f t="shared" si="2043"/>
        <v>304</v>
      </c>
      <c r="C31375" s="815">
        <f t="shared" si="2044"/>
        <v>62</v>
      </c>
      <c r="D31375" s="815">
        <f t="shared" si="2045"/>
        <v>43</v>
      </c>
      <c r="E31375" s="815">
        <v>2045</v>
      </c>
    </row>
    <row r="31376" spans="1:5">
      <c r="A31376" s="816">
        <f t="shared" si="2042"/>
        <v>53267</v>
      </c>
      <c r="B31376" s="815">
        <f t="shared" si="2043"/>
        <v>305</v>
      </c>
      <c r="C31376" s="815">
        <f t="shared" si="2044"/>
        <v>61</v>
      </c>
      <c r="D31376" s="815">
        <f t="shared" si="2045"/>
        <v>42</v>
      </c>
      <c r="E31376" s="815">
        <v>2045</v>
      </c>
    </row>
    <row r="31377" spans="1:5">
      <c r="A31377" s="816">
        <f t="shared" si="2042"/>
        <v>53268</v>
      </c>
      <c r="B31377" s="815">
        <f t="shared" si="2043"/>
        <v>306</v>
      </c>
      <c r="C31377" s="815">
        <f t="shared" si="2044"/>
        <v>60</v>
      </c>
      <c r="D31377" s="815">
        <f t="shared" si="2045"/>
        <v>41</v>
      </c>
      <c r="E31377" s="815">
        <v>2045</v>
      </c>
    </row>
    <row r="31378" spans="1:5">
      <c r="A31378" s="816">
        <f t="shared" si="2042"/>
        <v>53269</v>
      </c>
      <c r="B31378" s="815">
        <f t="shared" si="2043"/>
        <v>307</v>
      </c>
      <c r="C31378" s="815">
        <f t="shared" si="2044"/>
        <v>59</v>
      </c>
      <c r="D31378" s="815">
        <f t="shared" si="2045"/>
        <v>40</v>
      </c>
      <c r="E31378" s="815">
        <v>2045</v>
      </c>
    </row>
    <row r="31379" spans="1:5">
      <c r="A31379" s="816">
        <f t="shared" si="2042"/>
        <v>53270</v>
      </c>
      <c r="B31379" s="815">
        <f t="shared" si="2043"/>
        <v>308</v>
      </c>
      <c r="C31379" s="815">
        <f t="shared" si="2044"/>
        <v>58</v>
      </c>
      <c r="D31379" s="815">
        <f t="shared" si="2045"/>
        <v>39</v>
      </c>
      <c r="E31379" s="815">
        <v>2045</v>
      </c>
    </row>
    <row r="31380" spans="1:5">
      <c r="A31380" s="816">
        <f t="shared" si="2042"/>
        <v>53271</v>
      </c>
      <c r="B31380" s="815">
        <f t="shared" si="2043"/>
        <v>309</v>
      </c>
      <c r="C31380" s="815">
        <f t="shared" si="2044"/>
        <v>57</v>
      </c>
      <c r="D31380" s="815">
        <f t="shared" si="2045"/>
        <v>38</v>
      </c>
      <c r="E31380" s="815">
        <v>2045</v>
      </c>
    </row>
    <row r="31381" spans="1:5">
      <c r="A31381" s="816">
        <f t="shared" si="2042"/>
        <v>53272</v>
      </c>
      <c r="B31381" s="815">
        <f t="shared" si="2043"/>
        <v>310</v>
      </c>
      <c r="C31381" s="815">
        <f t="shared" si="2044"/>
        <v>56</v>
      </c>
      <c r="D31381" s="815">
        <f t="shared" si="2045"/>
        <v>37</v>
      </c>
      <c r="E31381" s="815">
        <v>2045</v>
      </c>
    </row>
    <row r="31382" spans="1:5">
      <c r="A31382" s="816">
        <f t="shared" si="2042"/>
        <v>53273</v>
      </c>
      <c r="B31382" s="815">
        <f t="shared" si="2043"/>
        <v>311</v>
      </c>
      <c r="C31382" s="815">
        <f t="shared" si="2044"/>
        <v>55</v>
      </c>
      <c r="D31382" s="815">
        <f t="shared" si="2045"/>
        <v>36</v>
      </c>
      <c r="E31382" s="815">
        <v>2045</v>
      </c>
    </row>
    <row r="31383" spans="1:5">
      <c r="A31383" s="816">
        <f t="shared" si="2042"/>
        <v>53274</v>
      </c>
      <c r="B31383" s="815">
        <f t="shared" si="2043"/>
        <v>312</v>
      </c>
      <c r="C31383" s="815">
        <f t="shared" si="2044"/>
        <v>54</v>
      </c>
      <c r="D31383" s="815">
        <f t="shared" si="2045"/>
        <v>35</v>
      </c>
      <c r="E31383" s="815">
        <v>2045</v>
      </c>
    </row>
    <row r="31384" spans="1:5">
      <c r="A31384" s="816">
        <f t="shared" si="2042"/>
        <v>53275</v>
      </c>
      <c r="B31384" s="815">
        <f t="shared" si="2043"/>
        <v>313</v>
      </c>
      <c r="C31384" s="815">
        <f t="shared" si="2044"/>
        <v>53</v>
      </c>
      <c r="D31384" s="815">
        <f t="shared" si="2045"/>
        <v>34</v>
      </c>
      <c r="E31384" s="815">
        <v>2045</v>
      </c>
    </row>
    <row r="31385" spans="1:5">
      <c r="A31385" s="816">
        <f t="shared" si="2042"/>
        <v>53276</v>
      </c>
      <c r="B31385" s="815">
        <f t="shared" si="2043"/>
        <v>314</v>
      </c>
      <c r="C31385" s="815">
        <f t="shared" si="2044"/>
        <v>52</v>
      </c>
      <c r="D31385" s="815">
        <f t="shared" si="2045"/>
        <v>33</v>
      </c>
      <c r="E31385" s="815">
        <v>2045</v>
      </c>
    </row>
    <row r="31386" spans="1:5">
      <c r="A31386" s="816">
        <f t="shared" si="2042"/>
        <v>53277</v>
      </c>
      <c r="B31386" s="815">
        <f t="shared" si="2043"/>
        <v>315</v>
      </c>
      <c r="C31386" s="815">
        <f t="shared" si="2044"/>
        <v>51</v>
      </c>
      <c r="D31386" s="815">
        <f t="shared" si="2045"/>
        <v>32</v>
      </c>
      <c r="E31386" s="815">
        <v>2045</v>
      </c>
    </row>
    <row r="31387" spans="1:5">
      <c r="A31387" s="816">
        <f t="shared" si="2042"/>
        <v>53278</v>
      </c>
      <c r="B31387" s="815">
        <f t="shared" si="2043"/>
        <v>316</v>
      </c>
      <c r="C31387" s="815">
        <f t="shared" si="2044"/>
        <v>50</v>
      </c>
      <c r="D31387" s="815">
        <f t="shared" si="2045"/>
        <v>31</v>
      </c>
      <c r="E31387" s="815">
        <v>2045</v>
      </c>
    </row>
    <row r="31388" spans="1:5">
      <c r="A31388" s="816">
        <f t="shared" si="2042"/>
        <v>53279</v>
      </c>
      <c r="B31388" s="815">
        <f t="shared" si="2043"/>
        <v>317</v>
      </c>
      <c r="C31388" s="815">
        <f t="shared" si="2044"/>
        <v>49</v>
      </c>
      <c r="D31388" s="815">
        <f t="shared" si="2045"/>
        <v>30</v>
      </c>
      <c r="E31388" s="815">
        <v>2045</v>
      </c>
    </row>
    <row r="31389" spans="1:5">
      <c r="A31389" s="816">
        <f t="shared" si="2042"/>
        <v>53280</v>
      </c>
      <c r="B31389" s="815">
        <f t="shared" si="2043"/>
        <v>318</v>
      </c>
      <c r="C31389" s="815">
        <f t="shared" si="2044"/>
        <v>48</v>
      </c>
      <c r="D31389" s="815">
        <f t="shared" si="2045"/>
        <v>29</v>
      </c>
      <c r="E31389" s="815">
        <v>2045</v>
      </c>
    </row>
    <row r="31390" spans="1:5">
      <c r="A31390" s="816">
        <f t="shared" si="2042"/>
        <v>53281</v>
      </c>
      <c r="B31390" s="815">
        <f t="shared" si="2043"/>
        <v>319</v>
      </c>
      <c r="C31390" s="815">
        <f t="shared" si="2044"/>
        <v>47</v>
      </c>
      <c r="D31390" s="815">
        <f t="shared" si="2045"/>
        <v>28</v>
      </c>
      <c r="E31390" s="815">
        <v>2045</v>
      </c>
    </row>
    <row r="31391" spans="1:5">
      <c r="A31391" s="816">
        <f t="shared" si="2042"/>
        <v>53282</v>
      </c>
      <c r="B31391" s="815">
        <f t="shared" si="2043"/>
        <v>320</v>
      </c>
      <c r="C31391" s="815">
        <f t="shared" si="2044"/>
        <v>46</v>
      </c>
      <c r="D31391" s="815">
        <f t="shared" si="2045"/>
        <v>27</v>
      </c>
      <c r="E31391" s="815">
        <v>2045</v>
      </c>
    </row>
    <row r="31392" spans="1:5">
      <c r="A31392" s="816">
        <f t="shared" si="2042"/>
        <v>53283</v>
      </c>
      <c r="B31392" s="815">
        <f t="shared" si="2043"/>
        <v>321</v>
      </c>
      <c r="C31392" s="815">
        <f t="shared" si="2044"/>
        <v>45</v>
      </c>
      <c r="D31392" s="815">
        <f t="shared" si="2045"/>
        <v>26</v>
      </c>
      <c r="E31392" s="815">
        <v>2045</v>
      </c>
    </row>
    <row r="31393" spans="1:5">
      <c r="A31393" s="816">
        <f t="shared" si="2042"/>
        <v>53284</v>
      </c>
      <c r="B31393" s="815">
        <f t="shared" si="2043"/>
        <v>322</v>
      </c>
      <c r="C31393" s="815">
        <f t="shared" si="2044"/>
        <v>44</v>
      </c>
      <c r="D31393" s="815">
        <f t="shared" si="2045"/>
        <v>25</v>
      </c>
      <c r="E31393" s="815">
        <v>2045</v>
      </c>
    </row>
    <row r="31394" spans="1:5">
      <c r="A31394" s="816">
        <f t="shared" si="2042"/>
        <v>53285</v>
      </c>
      <c r="B31394" s="815">
        <f t="shared" si="2043"/>
        <v>323</v>
      </c>
      <c r="C31394" s="815">
        <f t="shared" si="2044"/>
        <v>43</v>
      </c>
      <c r="D31394" s="815">
        <f t="shared" si="2045"/>
        <v>24</v>
      </c>
      <c r="E31394" s="815">
        <v>2045</v>
      </c>
    </row>
    <row r="31395" spans="1:5">
      <c r="A31395" s="816">
        <f t="shared" si="2042"/>
        <v>53286</v>
      </c>
      <c r="B31395" s="815">
        <f t="shared" si="2043"/>
        <v>324</v>
      </c>
      <c r="C31395" s="815">
        <f t="shared" si="2044"/>
        <v>42</v>
      </c>
      <c r="D31395" s="815">
        <f t="shared" si="2045"/>
        <v>23</v>
      </c>
      <c r="E31395" s="815">
        <v>2045</v>
      </c>
    </row>
    <row r="31396" spans="1:5">
      <c r="A31396" s="816">
        <f t="shared" si="2042"/>
        <v>53287</v>
      </c>
      <c r="B31396" s="815">
        <f t="shared" si="2043"/>
        <v>325</v>
      </c>
      <c r="C31396" s="815">
        <f t="shared" si="2044"/>
        <v>41</v>
      </c>
      <c r="D31396" s="815">
        <f t="shared" si="2045"/>
        <v>22</v>
      </c>
      <c r="E31396" s="815">
        <v>2045</v>
      </c>
    </row>
    <row r="31397" spans="1:5">
      <c r="A31397" s="816">
        <f t="shared" si="2042"/>
        <v>53288</v>
      </c>
      <c r="B31397" s="815">
        <f t="shared" si="2043"/>
        <v>326</v>
      </c>
      <c r="C31397" s="815">
        <f t="shared" si="2044"/>
        <v>40</v>
      </c>
      <c r="D31397" s="815">
        <f t="shared" si="2045"/>
        <v>21</v>
      </c>
      <c r="E31397" s="815">
        <v>2045</v>
      </c>
    </row>
    <row r="31398" spans="1:5">
      <c r="A31398" s="816">
        <f t="shared" si="2042"/>
        <v>53289</v>
      </c>
      <c r="B31398" s="815">
        <f t="shared" si="2043"/>
        <v>327</v>
      </c>
      <c r="C31398" s="815">
        <f t="shared" si="2044"/>
        <v>39</v>
      </c>
      <c r="D31398" s="815">
        <f t="shared" si="2045"/>
        <v>20</v>
      </c>
      <c r="E31398" s="815">
        <v>2045</v>
      </c>
    </row>
    <row r="31399" spans="1:5">
      <c r="A31399" s="816">
        <f t="shared" si="2042"/>
        <v>53290</v>
      </c>
      <c r="B31399" s="815">
        <f t="shared" si="2043"/>
        <v>328</v>
      </c>
      <c r="C31399" s="815">
        <f t="shared" si="2044"/>
        <v>38</v>
      </c>
      <c r="D31399" s="815">
        <f t="shared" si="2045"/>
        <v>19</v>
      </c>
      <c r="E31399" s="815">
        <v>2045</v>
      </c>
    </row>
    <row r="31400" spans="1:5">
      <c r="A31400" s="816">
        <f t="shared" si="2042"/>
        <v>53291</v>
      </c>
      <c r="B31400" s="815">
        <f t="shared" si="2043"/>
        <v>329</v>
      </c>
      <c r="C31400" s="815">
        <f t="shared" si="2044"/>
        <v>37</v>
      </c>
      <c r="D31400" s="815">
        <f t="shared" si="2045"/>
        <v>18</v>
      </c>
      <c r="E31400" s="815">
        <v>2045</v>
      </c>
    </row>
    <row r="31401" spans="1:5">
      <c r="A31401" s="816">
        <f t="shared" si="2042"/>
        <v>53292</v>
      </c>
      <c r="B31401" s="815">
        <f t="shared" si="2043"/>
        <v>330</v>
      </c>
      <c r="C31401" s="815">
        <f t="shared" si="2044"/>
        <v>36</v>
      </c>
      <c r="D31401" s="815">
        <f t="shared" si="2045"/>
        <v>17</v>
      </c>
      <c r="E31401" s="815">
        <v>2045</v>
      </c>
    </row>
    <row r="31402" spans="1:5">
      <c r="A31402" s="816">
        <f t="shared" si="2042"/>
        <v>53293</v>
      </c>
      <c r="B31402" s="815">
        <f t="shared" si="2043"/>
        <v>331</v>
      </c>
      <c r="C31402" s="815">
        <f t="shared" si="2044"/>
        <v>35</v>
      </c>
      <c r="D31402" s="815">
        <f t="shared" si="2045"/>
        <v>16</v>
      </c>
      <c r="E31402" s="815">
        <v>2045</v>
      </c>
    </row>
    <row r="31403" spans="1:5">
      <c r="A31403" s="816">
        <f t="shared" si="2042"/>
        <v>53294</v>
      </c>
      <c r="B31403" s="815">
        <f t="shared" si="2043"/>
        <v>332</v>
      </c>
      <c r="C31403" s="815">
        <f t="shared" si="2044"/>
        <v>34</v>
      </c>
      <c r="D31403" s="815">
        <f t="shared" si="2045"/>
        <v>15</v>
      </c>
      <c r="E31403" s="815">
        <v>2045</v>
      </c>
    </row>
    <row r="31404" spans="1:5">
      <c r="A31404" s="816">
        <f t="shared" si="2042"/>
        <v>53295</v>
      </c>
      <c r="B31404" s="815">
        <f t="shared" si="2043"/>
        <v>333</v>
      </c>
      <c r="C31404" s="815">
        <f t="shared" si="2044"/>
        <v>33</v>
      </c>
      <c r="D31404" s="815">
        <f t="shared" si="2045"/>
        <v>14</v>
      </c>
      <c r="E31404" s="815">
        <v>2045</v>
      </c>
    </row>
    <row r="31405" spans="1:5">
      <c r="A31405" s="816">
        <f t="shared" si="2042"/>
        <v>53296</v>
      </c>
      <c r="B31405" s="815">
        <f t="shared" si="2043"/>
        <v>334</v>
      </c>
      <c r="C31405" s="815">
        <f t="shared" si="2044"/>
        <v>32</v>
      </c>
      <c r="D31405" s="815">
        <f t="shared" si="2045"/>
        <v>13</v>
      </c>
      <c r="E31405" s="815">
        <v>2045</v>
      </c>
    </row>
    <row r="31406" spans="1:5">
      <c r="A31406" s="816">
        <f t="shared" si="2042"/>
        <v>53297</v>
      </c>
      <c r="B31406" s="815">
        <f t="shared" si="2043"/>
        <v>335</v>
      </c>
      <c r="C31406" s="815">
        <f t="shared" si="2044"/>
        <v>31</v>
      </c>
      <c r="D31406" s="815">
        <f t="shared" si="2045"/>
        <v>12</v>
      </c>
      <c r="E31406" s="815">
        <v>2045</v>
      </c>
    </row>
    <row r="31407" spans="1:5">
      <c r="A31407" s="816">
        <f t="shared" si="2042"/>
        <v>53298</v>
      </c>
      <c r="B31407" s="815">
        <f t="shared" si="2043"/>
        <v>336</v>
      </c>
      <c r="C31407" s="815">
        <f t="shared" si="2044"/>
        <v>30</v>
      </c>
      <c r="D31407" s="815">
        <f t="shared" si="2045"/>
        <v>11</v>
      </c>
      <c r="E31407" s="815">
        <v>2045</v>
      </c>
    </row>
    <row r="31408" spans="1:5">
      <c r="A31408" s="816">
        <f t="shared" si="2042"/>
        <v>53299</v>
      </c>
      <c r="B31408" s="815">
        <f t="shared" si="2043"/>
        <v>337</v>
      </c>
      <c r="C31408" s="815">
        <f t="shared" si="2044"/>
        <v>29</v>
      </c>
      <c r="D31408" s="815">
        <f t="shared" si="2045"/>
        <v>10</v>
      </c>
      <c r="E31408" s="815">
        <v>2045</v>
      </c>
    </row>
    <row r="31409" spans="1:5">
      <c r="A31409" s="816">
        <f t="shared" si="2042"/>
        <v>53300</v>
      </c>
      <c r="B31409" s="815">
        <f t="shared" si="2043"/>
        <v>338</v>
      </c>
      <c r="C31409" s="815">
        <f t="shared" si="2044"/>
        <v>28</v>
      </c>
      <c r="D31409" s="815">
        <f t="shared" si="2045"/>
        <v>9</v>
      </c>
      <c r="E31409" s="815">
        <v>2045</v>
      </c>
    </row>
    <row r="31410" spans="1:5">
      <c r="A31410" s="816">
        <f t="shared" si="2042"/>
        <v>53301</v>
      </c>
      <c r="B31410" s="815">
        <f t="shared" si="2043"/>
        <v>339</v>
      </c>
      <c r="C31410" s="815">
        <f t="shared" si="2044"/>
        <v>27</v>
      </c>
      <c r="D31410" s="815">
        <f t="shared" si="2045"/>
        <v>8</v>
      </c>
      <c r="E31410" s="815">
        <v>2045</v>
      </c>
    </row>
    <row r="31411" spans="1:5">
      <c r="A31411" s="816">
        <f t="shared" ref="A31411:B31474" si="2046">A31410+1</f>
        <v>53302</v>
      </c>
      <c r="B31411" s="815">
        <f t="shared" si="2043"/>
        <v>340</v>
      </c>
      <c r="C31411" s="815">
        <f t="shared" si="2044"/>
        <v>26</v>
      </c>
      <c r="D31411" s="815">
        <f t="shared" si="2045"/>
        <v>7</v>
      </c>
      <c r="E31411" s="815">
        <v>2045</v>
      </c>
    </row>
    <row r="31412" spans="1:5">
      <c r="A31412" s="816">
        <f t="shared" si="2046"/>
        <v>53303</v>
      </c>
      <c r="B31412" s="815">
        <f t="shared" si="2043"/>
        <v>341</v>
      </c>
      <c r="C31412" s="815">
        <f t="shared" si="2044"/>
        <v>25</v>
      </c>
      <c r="D31412" s="815">
        <f t="shared" si="2045"/>
        <v>6</v>
      </c>
      <c r="E31412" s="815">
        <v>2045</v>
      </c>
    </row>
    <row r="31413" spans="1:5">
      <c r="A31413" s="816">
        <f t="shared" si="2046"/>
        <v>53304</v>
      </c>
      <c r="B31413" s="815">
        <f t="shared" si="2043"/>
        <v>342</v>
      </c>
      <c r="C31413" s="815">
        <f t="shared" si="2044"/>
        <v>24</v>
      </c>
      <c r="D31413" s="815">
        <f t="shared" si="2045"/>
        <v>5</v>
      </c>
      <c r="E31413" s="815">
        <v>2045</v>
      </c>
    </row>
    <row r="31414" spans="1:5">
      <c r="A31414" s="816">
        <f t="shared" si="2046"/>
        <v>53305</v>
      </c>
      <c r="B31414" s="815">
        <f t="shared" si="2043"/>
        <v>343</v>
      </c>
      <c r="C31414" s="815">
        <f t="shared" si="2044"/>
        <v>23</v>
      </c>
      <c r="D31414" s="815">
        <f t="shared" si="2045"/>
        <v>4</v>
      </c>
      <c r="E31414" s="815">
        <v>2045</v>
      </c>
    </row>
    <row r="31415" spans="1:5">
      <c r="A31415" s="816">
        <f t="shared" si="2046"/>
        <v>53306</v>
      </c>
      <c r="B31415" s="815">
        <f t="shared" si="2043"/>
        <v>344</v>
      </c>
      <c r="C31415" s="815">
        <f t="shared" si="2044"/>
        <v>22</v>
      </c>
      <c r="D31415" s="815">
        <f t="shared" si="2045"/>
        <v>3</v>
      </c>
      <c r="E31415" s="815">
        <v>2045</v>
      </c>
    </row>
    <row r="31416" spans="1:5">
      <c r="A31416" s="816">
        <f t="shared" si="2046"/>
        <v>53307</v>
      </c>
      <c r="B31416" s="815">
        <f t="shared" si="2043"/>
        <v>345</v>
      </c>
      <c r="C31416" s="815">
        <f t="shared" si="2044"/>
        <v>21</v>
      </c>
      <c r="D31416" s="815">
        <f t="shared" si="2045"/>
        <v>2</v>
      </c>
      <c r="E31416" s="815">
        <v>2045</v>
      </c>
    </row>
    <row r="31417" spans="1:5">
      <c r="A31417" s="816">
        <f t="shared" si="2046"/>
        <v>53308</v>
      </c>
      <c r="B31417" s="815">
        <f t="shared" si="2043"/>
        <v>346</v>
      </c>
      <c r="C31417" s="815">
        <f t="shared" si="2044"/>
        <v>20</v>
      </c>
      <c r="D31417" s="815">
        <v>365</v>
      </c>
      <c r="E31417" s="815">
        <v>2045</v>
      </c>
    </row>
    <row r="31418" spans="1:5">
      <c r="A31418" s="816">
        <f t="shared" si="2046"/>
        <v>53309</v>
      </c>
      <c r="B31418" s="815">
        <f t="shared" si="2043"/>
        <v>347</v>
      </c>
      <c r="C31418" s="815">
        <f t="shared" si="2044"/>
        <v>19</v>
      </c>
      <c r="D31418" s="815">
        <f t="shared" ref="D31418:D31481" si="2047">D31417-1</f>
        <v>364</v>
      </c>
      <c r="E31418" s="815">
        <v>2045</v>
      </c>
    </row>
    <row r="31419" spans="1:5">
      <c r="A31419" s="816">
        <f t="shared" si="2046"/>
        <v>53310</v>
      </c>
      <c r="B31419" s="815">
        <f t="shared" si="2043"/>
        <v>348</v>
      </c>
      <c r="C31419" s="815">
        <f t="shared" si="2044"/>
        <v>18</v>
      </c>
      <c r="D31419" s="815">
        <f t="shared" si="2047"/>
        <v>363</v>
      </c>
      <c r="E31419" s="815">
        <v>2045</v>
      </c>
    </row>
    <row r="31420" spans="1:5">
      <c r="A31420" s="816">
        <f t="shared" si="2046"/>
        <v>53311</v>
      </c>
      <c r="B31420" s="815">
        <f t="shared" si="2043"/>
        <v>349</v>
      </c>
      <c r="C31420" s="815">
        <f t="shared" si="2044"/>
        <v>17</v>
      </c>
      <c r="D31420" s="815">
        <f t="shared" si="2047"/>
        <v>362</v>
      </c>
      <c r="E31420" s="815">
        <v>2045</v>
      </c>
    </row>
    <row r="31421" spans="1:5">
      <c r="A31421" s="816">
        <f t="shared" si="2046"/>
        <v>53312</v>
      </c>
      <c r="B31421" s="815">
        <f t="shared" si="2043"/>
        <v>350</v>
      </c>
      <c r="C31421" s="815">
        <f t="shared" si="2044"/>
        <v>16</v>
      </c>
      <c r="D31421" s="815">
        <f t="shared" si="2047"/>
        <v>361</v>
      </c>
      <c r="E31421" s="815">
        <v>2045</v>
      </c>
    </row>
    <row r="31422" spans="1:5">
      <c r="A31422" s="816">
        <f t="shared" si="2046"/>
        <v>53313</v>
      </c>
      <c r="B31422" s="815">
        <f t="shared" si="2043"/>
        <v>351</v>
      </c>
      <c r="C31422" s="815">
        <f t="shared" si="2044"/>
        <v>15</v>
      </c>
      <c r="D31422" s="815">
        <f t="shared" si="2047"/>
        <v>360</v>
      </c>
      <c r="E31422" s="815">
        <v>2045</v>
      </c>
    </row>
    <row r="31423" spans="1:5">
      <c r="A31423" s="816">
        <f t="shared" si="2046"/>
        <v>53314</v>
      </c>
      <c r="B31423" s="815">
        <f t="shared" si="2043"/>
        <v>352</v>
      </c>
      <c r="C31423" s="815">
        <f t="shared" si="2044"/>
        <v>14</v>
      </c>
      <c r="D31423" s="815">
        <f t="shared" si="2047"/>
        <v>359</v>
      </c>
      <c r="E31423" s="815">
        <v>2045</v>
      </c>
    </row>
    <row r="31424" spans="1:5">
      <c r="A31424" s="816">
        <f t="shared" si="2046"/>
        <v>53315</v>
      </c>
      <c r="B31424" s="815">
        <f t="shared" si="2043"/>
        <v>353</v>
      </c>
      <c r="C31424" s="815">
        <f t="shared" si="2044"/>
        <v>13</v>
      </c>
      <c r="D31424" s="815">
        <f t="shared" si="2047"/>
        <v>358</v>
      </c>
      <c r="E31424" s="815">
        <v>2045</v>
      </c>
    </row>
    <row r="31425" spans="1:5">
      <c r="A31425" s="816">
        <f t="shared" si="2046"/>
        <v>53316</v>
      </c>
      <c r="B31425" s="815">
        <f t="shared" si="2043"/>
        <v>354</v>
      </c>
      <c r="C31425" s="815">
        <f t="shared" si="2044"/>
        <v>12</v>
      </c>
      <c r="D31425" s="815">
        <f t="shared" si="2047"/>
        <v>357</v>
      </c>
      <c r="E31425" s="815">
        <v>2045</v>
      </c>
    </row>
    <row r="31426" spans="1:5">
      <c r="A31426" s="816">
        <f t="shared" si="2046"/>
        <v>53317</v>
      </c>
      <c r="B31426" s="815">
        <f t="shared" si="2043"/>
        <v>355</v>
      </c>
      <c r="C31426" s="815">
        <f t="shared" si="2044"/>
        <v>11</v>
      </c>
      <c r="D31426" s="815">
        <f t="shared" si="2047"/>
        <v>356</v>
      </c>
      <c r="E31426" s="815">
        <v>2045</v>
      </c>
    </row>
    <row r="31427" spans="1:5">
      <c r="A31427" s="816">
        <f t="shared" si="2046"/>
        <v>53318</v>
      </c>
      <c r="B31427" s="815">
        <f t="shared" si="2043"/>
        <v>356</v>
      </c>
      <c r="C31427" s="815">
        <f t="shared" si="2044"/>
        <v>10</v>
      </c>
      <c r="D31427" s="815">
        <f t="shared" si="2047"/>
        <v>355</v>
      </c>
      <c r="E31427" s="815">
        <v>2045</v>
      </c>
    </row>
    <row r="31428" spans="1:5">
      <c r="A31428" s="816">
        <f t="shared" si="2046"/>
        <v>53319</v>
      </c>
      <c r="B31428" s="815">
        <f t="shared" si="2043"/>
        <v>357</v>
      </c>
      <c r="C31428" s="815">
        <f t="shared" si="2044"/>
        <v>9</v>
      </c>
      <c r="D31428" s="815">
        <f t="shared" si="2047"/>
        <v>354</v>
      </c>
      <c r="E31428" s="815">
        <v>2045</v>
      </c>
    </row>
    <row r="31429" spans="1:5">
      <c r="A31429" s="816">
        <f t="shared" si="2046"/>
        <v>53320</v>
      </c>
      <c r="B31429" s="815">
        <f t="shared" si="2043"/>
        <v>358</v>
      </c>
      <c r="C31429" s="815">
        <f t="shared" si="2044"/>
        <v>8</v>
      </c>
      <c r="D31429" s="815">
        <f t="shared" si="2047"/>
        <v>353</v>
      </c>
      <c r="E31429" s="815">
        <v>2045</v>
      </c>
    </row>
    <row r="31430" spans="1:5">
      <c r="A31430" s="816">
        <f t="shared" si="2046"/>
        <v>53321</v>
      </c>
      <c r="B31430" s="815">
        <f t="shared" si="2043"/>
        <v>359</v>
      </c>
      <c r="C31430" s="815">
        <f t="shared" si="2044"/>
        <v>7</v>
      </c>
      <c r="D31430" s="815">
        <f t="shared" si="2047"/>
        <v>352</v>
      </c>
      <c r="E31430" s="815">
        <v>2045</v>
      </c>
    </row>
    <row r="31431" spans="1:5">
      <c r="A31431" s="816">
        <f t="shared" si="2046"/>
        <v>53322</v>
      </c>
      <c r="B31431" s="815">
        <f t="shared" si="2043"/>
        <v>360</v>
      </c>
      <c r="C31431" s="815">
        <f t="shared" si="2044"/>
        <v>6</v>
      </c>
      <c r="D31431" s="815">
        <f t="shared" si="2047"/>
        <v>351</v>
      </c>
      <c r="E31431" s="815">
        <v>2045</v>
      </c>
    </row>
    <row r="31432" spans="1:5">
      <c r="A31432" s="816">
        <f t="shared" si="2046"/>
        <v>53323</v>
      </c>
      <c r="B31432" s="815">
        <f t="shared" si="2043"/>
        <v>361</v>
      </c>
      <c r="C31432" s="815">
        <f t="shared" si="2044"/>
        <v>5</v>
      </c>
      <c r="D31432" s="815">
        <f t="shared" si="2047"/>
        <v>350</v>
      </c>
      <c r="E31432" s="815">
        <v>2045</v>
      </c>
    </row>
    <row r="31433" spans="1:5">
      <c r="A31433" s="816">
        <f t="shared" si="2046"/>
        <v>53324</v>
      </c>
      <c r="B31433" s="815">
        <f t="shared" si="2043"/>
        <v>362</v>
      </c>
      <c r="C31433" s="815">
        <f t="shared" si="2044"/>
        <v>4</v>
      </c>
      <c r="D31433" s="815">
        <f t="shared" si="2047"/>
        <v>349</v>
      </c>
      <c r="E31433" s="815">
        <v>2045</v>
      </c>
    </row>
    <row r="31434" spans="1:5">
      <c r="A31434" s="816">
        <f t="shared" si="2046"/>
        <v>53325</v>
      </c>
      <c r="B31434" s="815">
        <f t="shared" si="2043"/>
        <v>363</v>
      </c>
      <c r="C31434" s="815">
        <f t="shared" si="2044"/>
        <v>3</v>
      </c>
      <c r="D31434" s="815">
        <f t="shared" si="2047"/>
        <v>348</v>
      </c>
      <c r="E31434" s="815">
        <v>2045</v>
      </c>
    </row>
    <row r="31435" spans="1:5">
      <c r="A31435" s="816">
        <f t="shared" si="2046"/>
        <v>53326</v>
      </c>
      <c r="B31435" s="815">
        <f t="shared" si="2043"/>
        <v>364</v>
      </c>
      <c r="C31435" s="815">
        <f t="shared" si="2044"/>
        <v>2</v>
      </c>
      <c r="D31435" s="815">
        <f t="shared" si="2047"/>
        <v>347</v>
      </c>
      <c r="E31435" s="815">
        <v>2045</v>
      </c>
    </row>
    <row r="31436" spans="1:5">
      <c r="A31436" s="816">
        <f t="shared" si="2046"/>
        <v>53327</v>
      </c>
      <c r="B31436" s="815">
        <f t="shared" si="2043"/>
        <v>365</v>
      </c>
      <c r="C31436" s="815">
        <f t="shared" si="2044"/>
        <v>1</v>
      </c>
      <c r="D31436" s="815">
        <f t="shared" si="2047"/>
        <v>346</v>
      </c>
      <c r="E31436" s="815">
        <v>2045</v>
      </c>
    </row>
    <row r="31437" spans="1:5">
      <c r="A31437" s="816">
        <f t="shared" si="2046"/>
        <v>53328</v>
      </c>
      <c r="B31437" s="815">
        <v>1</v>
      </c>
      <c r="C31437" s="815">
        <v>365</v>
      </c>
      <c r="D31437" s="815">
        <f t="shared" si="2047"/>
        <v>345</v>
      </c>
      <c r="E31437" s="815">
        <v>2046</v>
      </c>
    </row>
    <row r="31438" spans="1:5">
      <c r="A31438" s="816">
        <f t="shared" si="2046"/>
        <v>53329</v>
      </c>
      <c r="B31438" s="815">
        <f t="shared" si="2046"/>
        <v>2</v>
      </c>
      <c r="C31438" s="815">
        <f t="shared" ref="C31438:C31481" si="2048">C31437-1</f>
        <v>364</v>
      </c>
      <c r="D31438" s="815">
        <f t="shared" si="2047"/>
        <v>344</v>
      </c>
      <c r="E31438" s="815">
        <v>2046</v>
      </c>
    </row>
    <row r="31439" spans="1:5">
      <c r="A31439" s="816">
        <f t="shared" si="2046"/>
        <v>53330</v>
      </c>
      <c r="B31439" s="815">
        <f t="shared" ref="B31439:B31481" si="2049">B31438+1</f>
        <v>3</v>
      </c>
      <c r="C31439" s="815">
        <f t="shared" si="2048"/>
        <v>363</v>
      </c>
      <c r="D31439" s="815">
        <f t="shared" si="2047"/>
        <v>343</v>
      </c>
      <c r="E31439" s="815">
        <v>2046</v>
      </c>
    </row>
    <row r="31440" spans="1:5">
      <c r="A31440" s="816">
        <f t="shared" si="2046"/>
        <v>53331</v>
      </c>
      <c r="B31440" s="815">
        <f t="shared" si="2049"/>
        <v>4</v>
      </c>
      <c r="C31440" s="815">
        <f t="shared" si="2048"/>
        <v>362</v>
      </c>
      <c r="D31440" s="815">
        <f t="shared" si="2047"/>
        <v>342</v>
      </c>
      <c r="E31440" s="815">
        <v>2046</v>
      </c>
    </row>
    <row r="31441" spans="1:5">
      <c r="A31441" s="816">
        <f t="shared" si="2046"/>
        <v>53332</v>
      </c>
      <c r="B31441" s="815">
        <f t="shared" si="2049"/>
        <v>5</v>
      </c>
      <c r="C31441" s="815">
        <f t="shared" si="2048"/>
        <v>361</v>
      </c>
      <c r="D31441" s="815">
        <f t="shared" si="2047"/>
        <v>341</v>
      </c>
      <c r="E31441" s="815">
        <v>2046</v>
      </c>
    </row>
    <row r="31442" spans="1:5">
      <c r="A31442" s="816">
        <f t="shared" si="2046"/>
        <v>53333</v>
      </c>
      <c r="B31442" s="815">
        <f t="shared" si="2049"/>
        <v>6</v>
      </c>
      <c r="C31442" s="815">
        <f t="shared" si="2048"/>
        <v>360</v>
      </c>
      <c r="D31442" s="815">
        <f t="shared" si="2047"/>
        <v>340</v>
      </c>
      <c r="E31442" s="815">
        <v>2046</v>
      </c>
    </row>
    <row r="31443" spans="1:5">
      <c r="A31443" s="816">
        <f t="shared" si="2046"/>
        <v>53334</v>
      </c>
      <c r="B31443" s="815">
        <f t="shared" si="2049"/>
        <v>7</v>
      </c>
      <c r="C31443" s="815">
        <f t="shared" si="2048"/>
        <v>359</v>
      </c>
      <c r="D31443" s="815">
        <f t="shared" si="2047"/>
        <v>339</v>
      </c>
      <c r="E31443" s="815">
        <v>2046</v>
      </c>
    </row>
    <row r="31444" spans="1:5">
      <c r="A31444" s="816">
        <f t="shared" si="2046"/>
        <v>53335</v>
      </c>
      <c r="B31444" s="815">
        <f t="shared" si="2049"/>
        <v>8</v>
      </c>
      <c r="C31444" s="815">
        <f t="shared" si="2048"/>
        <v>358</v>
      </c>
      <c r="D31444" s="815">
        <f t="shared" si="2047"/>
        <v>338</v>
      </c>
      <c r="E31444" s="815">
        <v>2046</v>
      </c>
    </row>
    <row r="31445" spans="1:5">
      <c r="A31445" s="816">
        <f t="shared" si="2046"/>
        <v>53336</v>
      </c>
      <c r="B31445" s="815">
        <f t="shared" si="2049"/>
        <v>9</v>
      </c>
      <c r="C31445" s="815">
        <f t="shared" si="2048"/>
        <v>357</v>
      </c>
      <c r="D31445" s="815">
        <f t="shared" si="2047"/>
        <v>337</v>
      </c>
      <c r="E31445" s="815">
        <v>2046</v>
      </c>
    </row>
    <row r="31446" spans="1:5">
      <c r="A31446" s="816">
        <f t="shared" si="2046"/>
        <v>53337</v>
      </c>
      <c r="B31446" s="815">
        <f t="shared" si="2049"/>
        <v>10</v>
      </c>
      <c r="C31446" s="815">
        <f t="shared" si="2048"/>
        <v>356</v>
      </c>
      <c r="D31446" s="815">
        <f t="shared" si="2047"/>
        <v>336</v>
      </c>
      <c r="E31446" s="815">
        <v>2046</v>
      </c>
    </row>
    <row r="31447" spans="1:5">
      <c r="A31447" s="816">
        <f t="shared" si="2046"/>
        <v>53338</v>
      </c>
      <c r="B31447" s="815">
        <f t="shared" si="2049"/>
        <v>11</v>
      </c>
      <c r="C31447" s="815">
        <f t="shared" si="2048"/>
        <v>355</v>
      </c>
      <c r="D31447" s="815">
        <f t="shared" si="2047"/>
        <v>335</v>
      </c>
      <c r="E31447" s="815">
        <v>2046</v>
      </c>
    </row>
    <row r="31448" spans="1:5">
      <c r="A31448" s="816">
        <f t="shared" si="2046"/>
        <v>53339</v>
      </c>
      <c r="B31448" s="815">
        <f t="shared" si="2049"/>
        <v>12</v>
      </c>
      <c r="C31448" s="815">
        <f t="shared" si="2048"/>
        <v>354</v>
      </c>
      <c r="D31448" s="815">
        <f t="shared" si="2047"/>
        <v>334</v>
      </c>
      <c r="E31448" s="815">
        <v>2046</v>
      </c>
    </row>
    <row r="31449" spans="1:5">
      <c r="A31449" s="816">
        <f t="shared" si="2046"/>
        <v>53340</v>
      </c>
      <c r="B31449" s="815">
        <f t="shared" si="2049"/>
        <v>13</v>
      </c>
      <c r="C31449" s="815">
        <f t="shared" si="2048"/>
        <v>353</v>
      </c>
      <c r="D31449" s="815">
        <f t="shared" si="2047"/>
        <v>333</v>
      </c>
      <c r="E31449" s="815">
        <v>2046</v>
      </c>
    </row>
    <row r="31450" spans="1:5">
      <c r="A31450" s="816">
        <f t="shared" si="2046"/>
        <v>53341</v>
      </c>
      <c r="B31450" s="815">
        <f t="shared" si="2049"/>
        <v>14</v>
      </c>
      <c r="C31450" s="815">
        <f t="shared" si="2048"/>
        <v>352</v>
      </c>
      <c r="D31450" s="815">
        <f t="shared" si="2047"/>
        <v>332</v>
      </c>
      <c r="E31450" s="815">
        <v>2046</v>
      </c>
    </row>
    <row r="31451" spans="1:5">
      <c r="A31451" s="816">
        <f t="shared" si="2046"/>
        <v>53342</v>
      </c>
      <c r="B31451" s="815">
        <f t="shared" si="2049"/>
        <v>15</v>
      </c>
      <c r="C31451" s="815">
        <f t="shared" si="2048"/>
        <v>351</v>
      </c>
      <c r="D31451" s="815">
        <f t="shared" si="2047"/>
        <v>331</v>
      </c>
      <c r="E31451" s="815">
        <v>2046</v>
      </c>
    </row>
    <row r="31452" spans="1:5">
      <c r="A31452" s="816">
        <f t="shared" si="2046"/>
        <v>53343</v>
      </c>
      <c r="B31452" s="815">
        <f t="shared" si="2049"/>
        <v>16</v>
      </c>
      <c r="C31452" s="815">
        <f t="shared" si="2048"/>
        <v>350</v>
      </c>
      <c r="D31452" s="815">
        <f t="shared" si="2047"/>
        <v>330</v>
      </c>
      <c r="E31452" s="815">
        <v>2046</v>
      </c>
    </row>
    <row r="31453" spans="1:5">
      <c r="A31453" s="816">
        <f t="shared" si="2046"/>
        <v>53344</v>
      </c>
      <c r="B31453" s="815">
        <f t="shared" si="2049"/>
        <v>17</v>
      </c>
      <c r="C31453" s="815">
        <f t="shared" si="2048"/>
        <v>349</v>
      </c>
      <c r="D31453" s="815">
        <f t="shared" si="2047"/>
        <v>329</v>
      </c>
      <c r="E31453" s="815">
        <v>2046</v>
      </c>
    </row>
    <row r="31454" spans="1:5">
      <c r="A31454" s="816">
        <f t="shared" si="2046"/>
        <v>53345</v>
      </c>
      <c r="B31454" s="815">
        <f t="shared" si="2049"/>
        <v>18</v>
      </c>
      <c r="C31454" s="815">
        <f t="shared" si="2048"/>
        <v>348</v>
      </c>
      <c r="D31454" s="815">
        <f t="shared" si="2047"/>
        <v>328</v>
      </c>
      <c r="E31454" s="815">
        <v>2046</v>
      </c>
    </row>
    <row r="31455" spans="1:5">
      <c r="A31455" s="816">
        <f t="shared" si="2046"/>
        <v>53346</v>
      </c>
      <c r="B31455" s="815">
        <f t="shared" si="2049"/>
        <v>19</v>
      </c>
      <c r="C31455" s="815">
        <f t="shared" si="2048"/>
        <v>347</v>
      </c>
      <c r="D31455" s="815">
        <f t="shared" si="2047"/>
        <v>327</v>
      </c>
      <c r="E31455" s="815">
        <v>2046</v>
      </c>
    </row>
    <row r="31456" spans="1:5">
      <c r="A31456" s="816">
        <f t="shared" si="2046"/>
        <v>53347</v>
      </c>
      <c r="B31456" s="815">
        <f t="shared" si="2049"/>
        <v>20</v>
      </c>
      <c r="C31456" s="815">
        <f t="shared" si="2048"/>
        <v>346</v>
      </c>
      <c r="D31456" s="815">
        <f t="shared" si="2047"/>
        <v>326</v>
      </c>
      <c r="E31456" s="815">
        <v>2046</v>
      </c>
    </row>
    <row r="31457" spans="1:5">
      <c r="A31457" s="816">
        <f t="shared" si="2046"/>
        <v>53348</v>
      </c>
      <c r="B31457" s="815">
        <f t="shared" si="2049"/>
        <v>21</v>
      </c>
      <c r="C31457" s="815">
        <f t="shared" si="2048"/>
        <v>345</v>
      </c>
      <c r="D31457" s="815">
        <f t="shared" si="2047"/>
        <v>325</v>
      </c>
      <c r="E31457" s="815">
        <v>2046</v>
      </c>
    </row>
    <row r="31458" spans="1:5">
      <c r="A31458" s="816">
        <f t="shared" si="2046"/>
        <v>53349</v>
      </c>
      <c r="B31458" s="815">
        <f t="shared" si="2049"/>
        <v>22</v>
      </c>
      <c r="C31458" s="815">
        <f t="shared" si="2048"/>
        <v>344</v>
      </c>
      <c r="D31458" s="815">
        <f t="shared" si="2047"/>
        <v>324</v>
      </c>
      <c r="E31458" s="815">
        <v>2046</v>
      </c>
    </row>
    <row r="31459" spans="1:5">
      <c r="A31459" s="816">
        <f t="shared" si="2046"/>
        <v>53350</v>
      </c>
      <c r="B31459" s="815">
        <f t="shared" si="2049"/>
        <v>23</v>
      </c>
      <c r="C31459" s="815">
        <f t="shared" si="2048"/>
        <v>343</v>
      </c>
      <c r="D31459" s="815">
        <f t="shared" si="2047"/>
        <v>323</v>
      </c>
      <c r="E31459" s="815">
        <v>2046</v>
      </c>
    </row>
    <row r="31460" spans="1:5">
      <c r="A31460" s="816">
        <f t="shared" si="2046"/>
        <v>53351</v>
      </c>
      <c r="B31460" s="815">
        <f t="shared" si="2049"/>
        <v>24</v>
      </c>
      <c r="C31460" s="815">
        <f t="shared" si="2048"/>
        <v>342</v>
      </c>
      <c r="D31460" s="815">
        <f t="shared" si="2047"/>
        <v>322</v>
      </c>
      <c r="E31460" s="815">
        <v>2046</v>
      </c>
    </row>
    <row r="31461" spans="1:5">
      <c r="A31461" s="816">
        <f t="shared" si="2046"/>
        <v>53352</v>
      </c>
      <c r="B31461" s="815">
        <f t="shared" si="2049"/>
        <v>25</v>
      </c>
      <c r="C31461" s="815">
        <f t="shared" si="2048"/>
        <v>341</v>
      </c>
      <c r="D31461" s="815">
        <f t="shared" si="2047"/>
        <v>321</v>
      </c>
      <c r="E31461" s="815">
        <v>2046</v>
      </c>
    </row>
    <row r="31462" spans="1:5">
      <c r="A31462" s="816">
        <f t="shared" si="2046"/>
        <v>53353</v>
      </c>
      <c r="B31462" s="815">
        <f t="shared" si="2049"/>
        <v>26</v>
      </c>
      <c r="C31462" s="815">
        <f t="shared" si="2048"/>
        <v>340</v>
      </c>
      <c r="D31462" s="815">
        <f t="shared" si="2047"/>
        <v>320</v>
      </c>
      <c r="E31462" s="815">
        <v>2046</v>
      </c>
    </row>
    <row r="31463" spans="1:5">
      <c r="A31463" s="816">
        <f t="shared" si="2046"/>
        <v>53354</v>
      </c>
      <c r="B31463" s="815">
        <f t="shared" si="2049"/>
        <v>27</v>
      </c>
      <c r="C31463" s="815">
        <f t="shared" si="2048"/>
        <v>339</v>
      </c>
      <c r="D31463" s="815">
        <f t="shared" si="2047"/>
        <v>319</v>
      </c>
      <c r="E31463" s="815">
        <v>2046</v>
      </c>
    </row>
    <row r="31464" spans="1:5">
      <c r="A31464" s="816">
        <f t="shared" si="2046"/>
        <v>53355</v>
      </c>
      <c r="B31464" s="815">
        <f t="shared" si="2049"/>
        <v>28</v>
      </c>
      <c r="C31464" s="815">
        <f t="shared" si="2048"/>
        <v>338</v>
      </c>
      <c r="D31464" s="815">
        <f t="shared" si="2047"/>
        <v>318</v>
      </c>
      <c r="E31464" s="815">
        <v>2046</v>
      </c>
    </row>
    <row r="31465" spans="1:5">
      <c r="A31465" s="816">
        <f t="shared" si="2046"/>
        <v>53356</v>
      </c>
      <c r="B31465" s="815">
        <f t="shared" si="2049"/>
        <v>29</v>
      </c>
      <c r="C31465" s="815">
        <f t="shared" si="2048"/>
        <v>337</v>
      </c>
      <c r="D31465" s="815">
        <f t="shared" si="2047"/>
        <v>317</v>
      </c>
      <c r="E31465" s="815">
        <v>2046</v>
      </c>
    </row>
    <row r="31466" spans="1:5">
      <c r="A31466" s="816">
        <f t="shared" si="2046"/>
        <v>53357</v>
      </c>
      <c r="B31466" s="815">
        <f t="shared" si="2049"/>
        <v>30</v>
      </c>
      <c r="C31466" s="815">
        <f t="shared" si="2048"/>
        <v>336</v>
      </c>
      <c r="D31466" s="815">
        <f t="shared" si="2047"/>
        <v>316</v>
      </c>
      <c r="E31466" s="815">
        <v>2046</v>
      </c>
    </row>
    <row r="31467" spans="1:5">
      <c r="A31467" s="816">
        <f t="shared" si="2046"/>
        <v>53358</v>
      </c>
      <c r="B31467" s="815">
        <f t="shared" si="2049"/>
        <v>31</v>
      </c>
      <c r="C31467" s="815">
        <f t="shared" si="2048"/>
        <v>335</v>
      </c>
      <c r="D31467" s="815">
        <f t="shared" si="2047"/>
        <v>315</v>
      </c>
      <c r="E31467" s="815">
        <v>2046</v>
      </c>
    </row>
    <row r="31468" spans="1:5">
      <c r="A31468" s="816">
        <f t="shared" si="2046"/>
        <v>53359</v>
      </c>
      <c r="B31468" s="815">
        <f t="shared" si="2049"/>
        <v>32</v>
      </c>
      <c r="C31468" s="815">
        <f t="shared" si="2048"/>
        <v>334</v>
      </c>
      <c r="D31468" s="815">
        <f t="shared" si="2047"/>
        <v>314</v>
      </c>
      <c r="E31468" s="815">
        <v>2046</v>
      </c>
    </row>
    <row r="31469" spans="1:5">
      <c r="A31469" s="816">
        <f t="shared" si="2046"/>
        <v>53360</v>
      </c>
      <c r="B31469" s="815">
        <f t="shared" si="2049"/>
        <v>33</v>
      </c>
      <c r="C31469" s="815">
        <f t="shared" si="2048"/>
        <v>333</v>
      </c>
      <c r="D31469" s="815">
        <f t="shared" si="2047"/>
        <v>313</v>
      </c>
      <c r="E31469" s="815">
        <v>2046</v>
      </c>
    </row>
    <row r="31470" spans="1:5">
      <c r="A31470" s="816">
        <f t="shared" si="2046"/>
        <v>53361</v>
      </c>
      <c r="B31470" s="815">
        <f t="shared" si="2049"/>
        <v>34</v>
      </c>
      <c r="C31470" s="815">
        <f t="shared" si="2048"/>
        <v>332</v>
      </c>
      <c r="D31470" s="815">
        <f t="shared" si="2047"/>
        <v>312</v>
      </c>
      <c r="E31470" s="815">
        <v>2046</v>
      </c>
    </row>
    <row r="31471" spans="1:5">
      <c r="A31471" s="816">
        <f t="shared" si="2046"/>
        <v>53362</v>
      </c>
      <c r="B31471" s="815">
        <f t="shared" si="2049"/>
        <v>35</v>
      </c>
      <c r="C31471" s="815">
        <f t="shared" si="2048"/>
        <v>331</v>
      </c>
      <c r="D31471" s="815">
        <f t="shared" si="2047"/>
        <v>311</v>
      </c>
      <c r="E31471" s="815">
        <v>2046</v>
      </c>
    </row>
    <row r="31472" spans="1:5">
      <c r="A31472" s="816">
        <f t="shared" si="2046"/>
        <v>53363</v>
      </c>
      <c r="B31472" s="815">
        <f t="shared" si="2049"/>
        <v>36</v>
      </c>
      <c r="C31472" s="815">
        <f t="shared" si="2048"/>
        <v>330</v>
      </c>
      <c r="D31472" s="815">
        <f t="shared" si="2047"/>
        <v>310</v>
      </c>
      <c r="E31472" s="815">
        <v>2046</v>
      </c>
    </row>
    <row r="31473" spans="1:5">
      <c r="A31473" s="816">
        <f t="shared" si="2046"/>
        <v>53364</v>
      </c>
      <c r="B31473" s="815">
        <f t="shared" si="2049"/>
        <v>37</v>
      </c>
      <c r="C31473" s="815">
        <f t="shared" si="2048"/>
        <v>329</v>
      </c>
      <c r="D31473" s="815">
        <f t="shared" si="2047"/>
        <v>309</v>
      </c>
      <c r="E31473" s="815">
        <v>2046</v>
      </c>
    </row>
    <row r="31474" spans="1:5">
      <c r="A31474" s="816">
        <f t="shared" si="2046"/>
        <v>53365</v>
      </c>
      <c r="B31474" s="815">
        <f t="shared" si="2049"/>
        <v>38</v>
      </c>
      <c r="C31474" s="815">
        <f t="shared" si="2048"/>
        <v>328</v>
      </c>
      <c r="D31474" s="815">
        <f t="shared" si="2047"/>
        <v>308</v>
      </c>
      <c r="E31474" s="815">
        <v>2046</v>
      </c>
    </row>
    <row r="31475" spans="1:5">
      <c r="A31475" s="816">
        <f t="shared" ref="A31475:A31538" si="2050">A31474+1</f>
        <v>53366</v>
      </c>
      <c r="B31475" s="815">
        <f t="shared" si="2049"/>
        <v>39</v>
      </c>
      <c r="C31475" s="815">
        <f t="shared" si="2048"/>
        <v>327</v>
      </c>
      <c r="D31475" s="815">
        <f t="shared" si="2047"/>
        <v>307</v>
      </c>
      <c r="E31475" s="815">
        <v>2046</v>
      </c>
    </row>
    <row r="31476" spans="1:5">
      <c r="A31476" s="816">
        <f t="shared" si="2050"/>
        <v>53367</v>
      </c>
      <c r="B31476" s="815">
        <f t="shared" si="2049"/>
        <v>40</v>
      </c>
      <c r="C31476" s="815">
        <f t="shared" si="2048"/>
        <v>326</v>
      </c>
      <c r="D31476" s="815">
        <f t="shared" si="2047"/>
        <v>306</v>
      </c>
      <c r="E31476" s="815">
        <v>2046</v>
      </c>
    </row>
    <row r="31477" spans="1:5">
      <c r="A31477" s="816">
        <f t="shared" si="2050"/>
        <v>53368</v>
      </c>
      <c r="B31477" s="815">
        <f t="shared" si="2049"/>
        <v>41</v>
      </c>
      <c r="C31477" s="815">
        <f t="shared" si="2048"/>
        <v>325</v>
      </c>
      <c r="D31477" s="815">
        <f t="shared" si="2047"/>
        <v>305</v>
      </c>
      <c r="E31477" s="815">
        <v>2046</v>
      </c>
    </row>
    <row r="31478" spans="1:5">
      <c r="A31478" s="816">
        <f t="shared" si="2050"/>
        <v>53369</v>
      </c>
      <c r="B31478" s="815">
        <f t="shared" si="2049"/>
        <v>42</v>
      </c>
      <c r="C31478" s="815">
        <f t="shared" si="2048"/>
        <v>324</v>
      </c>
      <c r="D31478" s="815">
        <f t="shared" si="2047"/>
        <v>304</v>
      </c>
      <c r="E31478" s="815">
        <v>2046</v>
      </c>
    </row>
    <row r="31479" spans="1:5">
      <c r="A31479" s="816">
        <f t="shared" si="2050"/>
        <v>53370</v>
      </c>
      <c r="B31479" s="815">
        <f t="shared" si="2049"/>
        <v>43</v>
      </c>
      <c r="C31479" s="815">
        <f t="shared" si="2048"/>
        <v>323</v>
      </c>
      <c r="D31479" s="815">
        <f t="shared" si="2047"/>
        <v>303</v>
      </c>
      <c r="E31479" s="815">
        <v>2046</v>
      </c>
    </row>
    <row r="31480" spans="1:5">
      <c r="A31480" s="816">
        <f t="shared" si="2050"/>
        <v>53371</v>
      </c>
      <c r="B31480" s="815">
        <f t="shared" si="2049"/>
        <v>44</v>
      </c>
      <c r="C31480" s="815">
        <f t="shared" si="2048"/>
        <v>322</v>
      </c>
      <c r="D31480" s="815">
        <f t="shared" si="2047"/>
        <v>302</v>
      </c>
      <c r="E31480" s="815">
        <v>2046</v>
      </c>
    </row>
    <row r="31481" spans="1:5">
      <c r="A31481" s="816">
        <f t="shared" si="2050"/>
        <v>53372</v>
      </c>
      <c r="B31481" s="815">
        <f t="shared" si="2049"/>
        <v>45</v>
      </c>
      <c r="C31481" s="815">
        <f t="shared" si="2048"/>
        <v>321</v>
      </c>
      <c r="D31481" s="815">
        <f t="shared" si="2047"/>
        <v>301</v>
      </c>
      <c r="E31481" s="815">
        <v>2046</v>
      </c>
    </row>
    <row r="31482" spans="1:5">
      <c r="A31482" s="816">
        <f t="shared" si="2050"/>
        <v>53373</v>
      </c>
      <c r="B31482" s="815">
        <f t="shared" ref="B31482:B31545" si="2051">B31481+1</f>
        <v>46</v>
      </c>
      <c r="C31482" s="815">
        <f t="shared" ref="C31482:C31545" si="2052">C31481-1</f>
        <v>320</v>
      </c>
      <c r="D31482" s="815">
        <f t="shared" ref="D31482:D31545" si="2053">D31481-1</f>
        <v>300</v>
      </c>
      <c r="E31482" s="815">
        <v>2046</v>
      </c>
    </row>
    <row r="31483" spans="1:5">
      <c r="A31483" s="816">
        <f t="shared" si="2050"/>
        <v>53374</v>
      </c>
      <c r="B31483" s="815">
        <f t="shared" si="2051"/>
        <v>47</v>
      </c>
      <c r="C31483" s="815">
        <f t="shared" si="2052"/>
        <v>319</v>
      </c>
      <c r="D31483" s="815">
        <f t="shared" si="2053"/>
        <v>299</v>
      </c>
      <c r="E31483" s="815">
        <v>2046</v>
      </c>
    </row>
    <row r="31484" spans="1:5">
      <c r="A31484" s="816">
        <f t="shared" si="2050"/>
        <v>53375</v>
      </c>
      <c r="B31484" s="815">
        <f t="shared" si="2051"/>
        <v>48</v>
      </c>
      <c r="C31484" s="815">
        <f t="shared" si="2052"/>
        <v>318</v>
      </c>
      <c r="D31484" s="815">
        <f t="shared" si="2053"/>
        <v>298</v>
      </c>
      <c r="E31484" s="815">
        <v>2046</v>
      </c>
    </row>
    <row r="31485" spans="1:5">
      <c r="A31485" s="816">
        <f t="shared" si="2050"/>
        <v>53376</v>
      </c>
      <c r="B31485" s="815">
        <f t="shared" si="2051"/>
        <v>49</v>
      </c>
      <c r="C31485" s="815">
        <f t="shared" si="2052"/>
        <v>317</v>
      </c>
      <c r="D31485" s="815">
        <f t="shared" si="2053"/>
        <v>297</v>
      </c>
      <c r="E31485" s="815">
        <v>2046</v>
      </c>
    </row>
    <row r="31486" spans="1:5">
      <c r="A31486" s="816">
        <f t="shared" si="2050"/>
        <v>53377</v>
      </c>
      <c r="B31486" s="815">
        <f t="shared" si="2051"/>
        <v>50</v>
      </c>
      <c r="C31486" s="815">
        <f t="shared" si="2052"/>
        <v>316</v>
      </c>
      <c r="D31486" s="815">
        <f t="shared" si="2053"/>
        <v>296</v>
      </c>
      <c r="E31486" s="815">
        <v>2046</v>
      </c>
    </row>
    <row r="31487" spans="1:5">
      <c r="A31487" s="816">
        <f t="shared" si="2050"/>
        <v>53378</v>
      </c>
      <c r="B31487" s="815">
        <f t="shared" si="2051"/>
        <v>51</v>
      </c>
      <c r="C31487" s="815">
        <f t="shared" si="2052"/>
        <v>315</v>
      </c>
      <c r="D31487" s="815">
        <f t="shared" si="2053"/>
        <v>295</v>
      </c>
      <c r="E31487" s="815">
        <v>2046</v>
      </c>
    </row>
    <row r="31488" spans="1:5">
      <c r="A31488" s="816">
        <f t="shared" si="2050"/>
        <v>53379</v>
      </c>
      <c r="B31488" s="815">
        <f t="shared" si="2051"/>
        <v>52</v>
      </c>
      <c r="C31488" s="815">
        <f t="shared" si="2052"/>
        <v>314</v>
      </c>
      <c r="D31488" s="815">
        <f t="shared" si="2053"/>
        <v>294</v>
      </c>
      <c r="E31488" s="815">
        <v>2046</v>
      </c>
    </row>
    <row r="31489" spans="1:5">
      <c r="A31489" s="816">
        <f t="shared" si="2050"/>
        <v>53380</v>
      </c>
      <c r="B31489" s="815">
        <f t="shared" si="2051"/>
        <v>53</v>
      </c>
      <c r="C31489" s="815">
        <f t="shared" si="2052"/>
        <v>313</v>
      </c>
      <c r="D31489" s="815">
        <f t="shared" si="2053"/>
        <v>293</v>
      </c>
      <c r="E31489" s="815">
        <v>2046</v>
      </c>
    </row>
    <row r="31490" spans="1:5">
      <c r="A31490" s="816">
        <f t="shared" si="2050"/>
        <v>53381</v>
      </c>
      <c r="B31490" s="815">
        <f t="shared" si="2051"/>
        <v>54</v>
      </c>
      <c r="C31490" s="815">
        <f t="shared" si="2052"/>
        <v>312</v>
      </c>
      <c r="D31490" s="815">
        <f t="shared" si="2053"/>
        <v>292</v>
      </c>
      <c r="E31490" s="815">
        <v>2046</v>
      </c>
    </row>
    <row r="31491" spans="1:5">
      <c r="A31491" s="816">
        <f t="shared" si="2050"/>
        <v>53382</v>
      </c>
      <c r="B31491" s="815">
        <f t="shared" si="2051"/>
        <v>55</v>
      </c>
      <c r="C31491" s="815">
        <f t="shared" si="2052"/>
        <v>311</v>
      </c>
      <c r="D31491" s="815">
        <f t="shared" si="2053"/>
        <v>291</v>
      </c>
      <c r="E31491" s="815">
        <v>2046</v>
      </c>
    </row>
    <row r="31492" spans="1:5">
      <c r="A31492" s="816">
        <f t="shared" si="2050"/>
        <v>53383</v>
      </c>
      <c r="B31492" s="815">
        <f t="shared" si="2051"/>
        <v>56</v>
      </c>
      <c r="C31492" s="815">
        <f t="shared" si="2052"/>
        <v>310</v>
      </c>
      <c r="D31492" s="815">
        <f t="shared" si="2053"/>
        <v>290</v>
      </c>
      <c r="E31492" s="815">
        <v>2046</v>
      </c>
    </row>
    <row r="31493" spans="1:5">
      <c r="A31493" s="816">
        <f t="shared" si="2050"/>
        <v>53384</v>
      </c>
      <c r="B31493" s="815">
        <f t="shared" si="2051"/>
        <v>57</v>
      </c>
      <c r="C31493" s="815">
        <f t="shared" si="2052"/>
        <v>309</v>
      </c>
      <c r="D31493" s="815">
        <f t="shared" si="2053"/>
        <v>289</v>
      </c>
      <c r="E31493" s="815">
        <v>2046</v>
      </c>
    </row>
    <row r="31494" spans="1:5">
      <c r="A31494" s="816">
        <f t="shared" si="2050"/>
        <v>53385</v>
      </c>
      <c r="B31494" s="815">
        <f t="shared" si="2051"/>
        <v>58</v>
      </c>
      <c r="C31494" s="815">
        <f t="shared" si="2052"/>
        <v>308</v>
      </c>
      <c r="D31494" s="815">
        <f t="shared" si="2053"/>
        <v>288</v>
      </c>
      <c r="E31494" s="815">
        <v>2046</v>
      </c>
    </row>
    <row r="31495" spans="1:5">
      <c r="A31495" s="816">
        <f t="shared" si="2050"/>
        <v>53386</v>
      </c>
      <c r="B31495" s="815">
        <f t="shared" si="2051"/>
        <v>59</v>
      </c>
      <c r="C31495" s="815">
        <f t="shared" si="2052"/>
        <v>307</v>
      </c>
      <c r="D31495" s="815">
        <f t="shared" si="2053"/>
        <v>287</v>
      </c>
      <c r="E31495" s="815">
        <v>2046</v>
      </c>
    </row>
    <row r="31496" spans="1:5">
      <c r="A31496" s="816">
        <f t="shared" si="2050"/>
        <v>53387</v>
      </c>
      <c r="B31496" s="815">
        <f t="shared" si="2051"/>
        <v>60</v>
      </c>
      <c r="C31496" s="815">
        <f t="shared" si="2052"/>
        <v>306</v>
      </c>
      <c r="D31496" s="815">
        <f t="shared" si="2053"/>
        <v>286</v>
      </c>
      <c r="E31496" s="815">
        <v>2046</v>
      </c>
    </row>
    <row r="31497" spans="1:5">
      <c r="A31497" s="816">
        <f t="shared" si="2050"/>
        <v>53388</v>
      </c>
      <c r="B31497" s="815">
        <f t="shared" si="2051"/>
        <v>61</v>
      </c>
      <c r="C31497" s="815">
        <f t="shared" si="2052"/>
        <v>305</v>
      </c>
      <c r="D31497" s="815">
        <f t="shared" si="2053"/>
        <v>285</v>
      </c>
      <c r="E31497" s="815">
        <v>2046</v>
      </c>
    </row>
    <row r="31498" spans="1:5">
      <c r="A31498" s="816">
        <f t="shared" si="2050"/>
        <v>53389</v>
      </c>
      <c r="B31498" s="815">
        <f t="shared" si="2051"/>
        <v>62</v>
      </c>
      <c r="C31498" s="815">
        <f t="shared" si="2052"/>
        <v>304</v>
      </c>
      <c r="D31498" s="815">
        <f t="shared" si="2053"/>
        <v>284</v>
      </c>
      <c r="E31498" s="815">
        <v>2046</v>
      </c>
    </row>
    <row r="31499" spans="1:5">
      <c r="A31499" s="816">
        <f t="shared" si="2050"/>
        <v>53390</v>
      </c>
      <c r="B31499" s="815">
        <f t="shared" si="2051"/>
        <v>63</v>
      </c>
      <c r="C31499" s="815">
        <f t="shared" si="2052"/>
        <v>303</v>
      </c>
      <c r="D31499" s="815">
        <f t="shared" si="2053"/>
        <v>283</v>
      </c>
      <c r="E31499" s="815">
        <v>2046</v>
      </c>
    </row>
    <row r="31500" spans="1:5">
      <c r="A31500" s="816">
        <f t="shared" si="2050"/>
        <v>53391</v>
      </c>
      <c r="B31500" s="815">
        <f t="shared" si="2051"/>
        <v>64</v>
      </c>
      <c r="C31500" s="815">
        <f t="shared" si="2052"/>
        <v>302</v>
      </c>
      <c r="D31500" s="815">
        <f t="shared" si="2053"/>
        <v>282</v>
      </c>
      <c r="E31500" s="815">
        <v>2046</v>
      </c>
    </row>
    <row r="31501" spans="1:5">
      <c r="A31501" s="816">
        <f t="shared" si="2050"/>
        <v>53392</v>
      </c>
      <c r="B31501" s="815">
        <f t="shared" si="2051"/>
        <v>65</v>
      </c>
      <c r="C31501" s="815">
        <f t="shared" si="2052"/>
        <v>301</v>
      </c>
      <c r="D31501" s="815">
        <f t="shared" si="2053"/>
        <v>281</v>
      </c>
      <c r="E31501" s="815">
        <v>2046</v>
      </c>
    </row>
    <row r="31502" spans="1:5">
      <c r="A31502" s="816">
        <f t="shared" si="2050"/>
        <v>53393</v>
      </c>
      <c r="B31502" s="815">
        <f t="shared" si="2051"/>
        <v>66</v>
      </c>
      <c r="C31502" s="815">
        <f t="shared" si="2052"/>
        <v>300</v>
      </c>
      <c r="D31502" s="815">
        <f t="shared" si="2053"/>
        <v>280</v>
      </c>
      <c r="E31502" s="815">
        <v>2046</v>
      </c>
    </row>
    <row r="31503" spans="1:5">
      <c r="A31503" s="816">
        <f t="shared" si="2050"/>
        <v>53394</v>
      </c>
      <c r="B31503" s="815">
        <f t="shared" si="2051"/>
        <v>67</v>
      </c>
      <c r="C31503" s="815">
        <f t="shared" si="2052"/>
        <v>299</v>
      </c>
      <c r="D31503" s="815">
        <f t="shared" si="2053"/>
        <v>279</v>
      </c>
      <c r="E31503" s="815">
        <v>2046</v>
      </c>
    </row>
    <row r="31504" spans="1:5">
      <c r="A31504" s="816">
        <f t="shared" si="2050"/>
        <v>53395</v>
      </c>
      <c r="B31504" s="815">
        <f t="shared" si="2051"/>
        <v>68</v>
      </c>
      <c r="C31504" s="815">
        <f t="shared" si="2052"/>
        <v>298</v>
      </c>
      <c r="D31504" s="815">
        <f t="shared" si="2053"/>
        <v>278</v>
      </c>
      <c r="E31504" s="815">
        <v>2046</v>
      </c>
    </row>
    <row r="31505" spans="1:5">
      <c r="A31505" s="816">
        <f t="shared" si="2050"/>
        <v>53396</v>
      </c>
      <c r="B31505" s="815">
        <f t="shared" si="2051"/>
        <v>69</v>
      </c>
      <c r="C31505" s="815">
        <f t="shared" si="2052"/>
        <v>297</v>
      </c>
      <c r="D31505" s="815">
        <f t="shared" si="2053"/>
        <v>277</v>
      </c>
      <c r="E31505" s="815">
        <v>2046</v>
      </c>
    </row>
    <row r="31506" spans="1:5">
      <c r="A31506" s="816">
        <f t="shared" si="2050"/>
        <v>53397</v>
      </c>
      <c r="B31506" s="815">
        <f t="shared" si="2051"/>
        <v>70</v>
      </c>
      <c r="C31506" s="815">
        <f t="shared" si="2052"/>
        <v>296</v>
      </c>
      <c r="D31506" s="815">
        <f t="shared" si="2053"/>
        <v>276</v>
      </c>
      <c r="E31506" s="815">
        <v>2046</v>
      </c>
    </row>
    <row r="31507" spans="1:5">
      <c r="A31507" s="816">
        <f t="shared" si="2050"/>
        <v>53398</v>
      </c>
      <c r="B31507" s="815">
        <f t="shared" si="2051"/>
        <v>71</v>
      </c>
      <c r="C31507" s="815">
        <f t="shared" si="2052"/>
        <v>295</v>
      </c>
      <c r="D31507" s="815">
        <f t="shared" si="2053"/>
        <v>275</v>
      </c>
      <c r="E31507" s="815">
        <v>2046</v>
      </c>
    </row>
    <row r="31508" spans="1:5">
      <c r="A31508" s="816">
        <f t="shared" si="2050"/>
        <v>53399</v>
      </c>
      <c r="B31508" s="815">
        <f t="shared" si="2051"/>
        <v>72</v>
      </c>
      <c r="C31508" s="815">
        <f t="shared" si="2052"/>
        <v>294</v>
      </c>
      <c r="D31508" s="815">
        <f t="shared" si="2053"/>
        <v>274</v>
      </c>
      <c r="E31508" s="815">
        <v>2046</v>
      </c>
    </row>
    <row r="31509" spans="1:5">
      <c r="A31509" s="816">
        <f t="shared" si="2050"/>
        <v>53400</v>
      </c>
      <c r="B31509" s="815">
        <f t="shared" si="2051"/>
        <v>73</v>
      </c>
      <c r="C31509" s="815">
        <f t="shared" si="2052"/>
        <v>293</v>
      </c>
      <c r="D31509" s="815">
        <f t="shared" si="2053"/>
        <v>273</v>
      </c>
      <c r="E31509" s="815">
        <v>2046</v>
      </c>
    </row>
    <row r="31510" spans="1:5">
      <c r="A31510" s="816">
        <f t="shared" si="2050"/>
        <v>53401</v>
      </c>
      <c r="B31510" s="815">
        <f t="shared" si="2051"/>
        <v>74</v>
      </c>
      <c r="C31510" s="815">
        <f t="shared" si="2052"/>
        <v>292</v>
      </c>
      <c r="D31510" s="815">
        <f t="shared" si="2053"/>
        <v>272</v>
      </c>
      <c r="E31510" s="815">
        <v>2046</v>
      </c>
    </row>
    <row r="31511" spans="1:5">
      <c r="A31511" s="816">
        <f t="shared" si="2050"/>
        <v>53402</v>
      </c>
      <c r="B31511" s="815">
        <f t="shared" si="2051"/>
        <v>75</v>
      </c>
      <c r="C31511" s="815">
        <f t="shared" si="2052"/>
        <v>291</v>
      </c>
      <c r="D31511" s="815">
        <f t="shared" si="2053"/>
        <v>271</v>
      </c>
      <c r="E31511" s="815">
        <v>2046</v>
      </c>
    </row>
    <row r="31512" spans="1:5">
      <c r="A31512" s="816">
        <f t="shared" si="2050"/>
        <v>53403</v>
      </c>
      <c r="B31512" s="815">
        <f t="shared" si="2051"/>
        <v>76</v>
      </c>
      <c r="C31512" s="815">
        <f t="shared" si="2052"/>
        <v>290</v>
      </c>
      <c r="D31512" s="815">
        <f t="shared" si="2053"/>
        <v>270</v>
      </c>
      <c r="E31512" s="815">
        <v>2046</v>
      </c>
    </row>
    <row r="31513" spans="1:5">
      <c r="A31513" s="816">
        <f t="shared" si="2050"/>
        <v>53404</v>
      </c>
      <c r="B31513" s="815">
        <f t="shared" si="2051"/>
        <v>77</v>
      </c>
      <c r="C31513" s="815">
        <f t="shared" si="2052"/>
        <v>289</v>
      </c>
      <c r="D31513" s="815">
        <f t="shared" si="2053"/>
        <v>269</v>
      </c>
      <c r="E31513" s="815">
        <v>2046</v>
      </c>
    </row>
    <row r="31514" spans="1:5">
      <c r="A31514" s="816">
        <f t="shared" si="2050"/>
        <v>53405</v>
      </c>
      <c r="B31514" s="815">
        <f t="shared" si="2051"/>
        <v>78</v>
      </c>
      <c r="C31514" s="815">
        <f t="shared" si="2052"/>
        <v>288</v>
      </c>
      <c r="D31514" s="815">
        <f t="shared" si="2053"/>
        <v>268</v>
      </c>
      <c r="E31514" s="815">
        <v>2046</v>
      </c>
    </row>
    <row r="31515" spans="1:5">
      <c r="A31515" s="816">
        <f t="shared" si="2050"/>
        <v>53406</v>
      </c>
      <c r="B31515" s="815">
        <f t="shared" si="2051"/>
        <v>79</v>
      </c>
      <c r="C31515" s="815">
        <f t="shared" si="2052"/>
        <v>287</v>
      </c>
      <c r="D31515" s="815">
        <f t="shared" si="2053"/>
        <v>267</v>
      </c>
      <c r="E31515" s="815">
        <v>2046</v>
      </c>
    </row>
    <row r="31516" spans="1:5">
      <c r="A31516" s="816">
        <f t="shared" si="2050"/>
        <v>53407</v>
      </c>
      <c r="B31516" s="815">
        <f t="shared" si="2051"/>
        <v>80</v>
      </c>
      <c r="C31516" s="815">
        <f t="shared" si="2052"/>
        <v>286</v>
      </c>
      <c r="D31516" s="815">
        <f t="shared" si="2053"/>
        <v>266</v>
      </c>
      <c r="E31516" s="815">
        <v>2046</v>
      </c>
    </row>
    <row r="31517" spans="1:5">
      <c r="A31517" s="816">
        <f t="shared" si="2050"/>
        <v>53408</v>
      </c>
      <c r="B31517" s="815">
        <f t="shared" si="2051"/>
        <v>81</v>
      </c>
      <c r="C31517" s="815">
        <f t="shared" si="2052"/>
        <v>285</v>
      </c>
      <c r="D31517" s="815">
        <f t="shared" si="2053"/>
        <v>265</v>
      </c>
      <c r="E31517" s="815">
        <v>2046</v>
      </c>
    </row>
    <row r="31518" spans="1:5">
      <c r="A31518" s="816">
        <f t="shared" si="2050"/>
        <v>53409</v>
      </c>
      <c r="B31518" s="815">
        <f t="shared" si="2051"/>
        <v>82</v>
      </c>
      <c r="C31518" s="815">
        <f t="shared" si="2052"/>
        <v>284</v>
      </c>
      <c r="D31518" s="815">
        <f t="shared" si="2053"/>
        <v>264</v>
      </c>
      <c r="E31518" s="815">
        <v>2046</v>
      </c>
    </row>
    <row r="31519" spans="1:5">
      <c r="A31519" s="816">
        <f t="shared" si="2050"/>
        <v>53410</v>
      </c>
      <c r="B31519" s="815">
        <f t="shared" si="2051"/>
        <v>83</v>
      </c>
      <c r="C31519" s="815">
        <f t="shared" si="2052"/>
        <v>283</v>
      </c>
      <c r="D31519" s="815">
        <f t="shared" si="2053"/>
        <v>263</v>
      </c>
      <c r="E31519" s="815">
        <v>2046</v>
      </c>
    </row>
    <row r="31520" spans="1:5">
      <c r="A31520" s="816">
        <f t="shared" si="2050"/>
        <v>53411</v>
      </c>
      <c r="B31520" s="815">
        <f t="shared" si="2051"/>
        <v>84</v>
      </c>
      <c r="C31520" s="815">
        <f t="shared" si="2052"/>
        <v>282</v>
      </c>
      <c r="D31520" s="815">
        <f t="shared" si="2053"/>
        <v>262</v>
      </c>
      <c r="E31520" s="815">
        <v>2046</v>
      </c>
    </row>
    <row r="31521" spans="1:5">
      <c r="A31521" s="816">
        <f t="shared" si="2050"/>
        <v>53412</v>
      </c>
      <c r="B31521" s="815">
        <f t="shared" si="2051"/>
        <v>85</v>
      </c>
      <c r="C31521" s="815">
        <f t="shared" si="2052"/>
        <v>281</v>
      </c>
      <c r="D31521" s="815">
        <f t="shared" si="2053"/>
        <v>261</v>
      </c>
      <c r="E31521" s="815">
        <v>2046</v>
      </c>
    </row>
    <row r="31522" spans="1:5">
      <c r="A31522" s="816">
        <f t="shared" si="2050"/>
        <v>53413</v>
      </c>
      <c r="B31522" s="815">
        <f t="shared" si="2051"/>
        <v>86</v>
      </c>
      <c r="C31522" s="815">
        <f t="shared" si="2052"/>
        <v>280</v>
      </c>
      <c r="D31522" s="815">
        <f t="shared" si="2053"/>
        <v>260</v>
      </c>
      <c r="E31522" s="815">
        <v>2046</v>
      </c>
    </row>
    <row r="31523" spans="1:5">
      <c r="A31523" s="816">
        <f t="shared" si="2050"/>
        <v>53414</v>
      </c>
      <c r="B31523" s="815">
        <f t="shared" si="2051"/>
        <v>87</v>
      </c>
      <c r="C31523" s="815">
        <f t="shared" si="2052"/>
        <v>279</v>
      </c>
      <c r="D31523" s="815">
        <f t="shared" si="2053"/>
        <v>259</v>
      </c>
      <c r="E31523" s="815">
        <v>2046</v>
      </c>
    </row>
    <row r="31524" spans="1:5">
      <c r="A31524" s="816">
        <f t="shared" si="2050"/>
        <v>53415</v>
      </c>
      <c r="B31524" s="815">
        <f t="shared" si="2051"/>
        <v>88</v>
      </c>
      <c r="C31524" s="815">
        <f t="shared" si="2052"/>
        <v>278</v>
      </c>
      <c r="D31524" s="815">
        <f t="shared" si="2053"/>
        <v>258</v>
      </c>
      <c r="E31524" s="815">
        <v>2046</v>
      </c>
    </row>
    <row r="31525" spans="1:5">
      <c r="A31525" s="816">
        <f t="shared" si="2050"/>
        <v>53416</v>
      </c>
      <c r="B31525" s="815">
        <f t="shared" si="2051"/>
        <v>89</v>
      </c>
      <c r="C31525" s="815">
        <f t="shared" si="2052"/>
        <v>277</v>
      </c>
      <c r="D31525" s="815">
        <f t="shared" si="2053"/>
        <v>257</v>
      </c>
      <c r="E31525" s="815">
        <v>2046</v>
      </c>
    </row>
    <row r="31526" spans="1:5">
      <c r="A31526" s="816">
        <f t="shared" si="2050"/>
        <v>53417</v>
      </c>
      <c r="B31526" s="815">
        <f t="shared" si="2051"/>
        <v>90</v>
      </c>
      <c r="C31526" s="815">
        <f t="shared" si="2052"/>
        <v>276</v>
      </c>
      <c r="D31526" s="815">
        <f t="shared" si="2053"/>
        <v>256</v>
      </c>
      <c r="E31526" s="815">
        <v>2046</v>
      </c>
    </row>
    <row r="31527" spans="1:5">
      <c r="A31527" s="816">
        <f t="shared" si="2050"/>
        <v>53418</v>
      </c>
      <c r="B31527" s="815">
        <f t="shared" si="2051"/>
        <v>91</v>
      </c>
      <c r="C31527" s="815">
        <f t="shared" si="2052"/>
        <v>275</v>
      </c>
      <c r="D31527" s="815">
        <f t="shared" si="2053"/>
        <v>255</v>
      </c>
      <c r="E31527" s="815">
        <v>2046</v>
      </c>
    </row>
    <row r="31528" spans="1:5">
      <c r="A31528" s="816">
        <f t="shared" si="2050"/>
        <v>53419</v>
      </c>
      <c r="B31528" s="815">
        <f t="shared" si="2051"/>
        <v>92</v>
      </c>
      <c r="C31528" s="815">
        <f t="shared" si="2052"/>
        <v>274</v>
      </c>
      <c r="D31528" s="815">
        <f t="shared" si="2053"/>
        <v>254</v>
      </c>
      <c r="E31528" s="815">
        <v>2046</v>
      </c>
    </row>
    <row r="31529" spans="1:5">
      <c r="A31529" s="816">
        <f t="shared" si="2050"/>
        <v>53420</v>
      </c>
      <c r="B31529" s="815">
        <f t="shared" si="2051"/>
        <v>93</v>
      </c>
      <c r="C31529" s="815">
        <f t="shared" si="2052"/>
        <v>273</v>
      </c>
      <c r="D31529" s="815">
        <f t="shared" si="2053"/>
        <v>253</v>
      </c>
      <c r="E31529" s="815">
        <v>2046</v>
      </c>
    </row>
    <row r="31530" spans="1:5">
      <c r="A31530" s="816">
        <f t="shared" si="2050"/>
        <v>53421</v>
      </c>
      <c r="B31530" s="815">
        <f t="shared" si="2051"/>
        <v>94</v>
      </c>
      <c r="C31530" s="815">
        <f t="shared" si="2052"/>
        <v>272</v>
      </c>
      <c r="D31530" s="815">
        <f t="shared" si="2053"/>
        <v>252</v>
      </c>
      <c r="E31530" s="815">
        <v>2046</v>
      </c>
    </row>
    <row r="31531" spans="1:5">
      <c r="A31531" s="816">
        <f t="shared" si="2050"/>
        <v>53422</v>
      </c>
      <c r="B31531" s="815">
        <f t="shared" si="2051"/>
        <v>95</v>
      </c>
      <c r="C31531" s="815">
        <f t="shared" si="2052"/>
        <v>271</v>
      </c>
      <c r="D31531" s="815">
        <f t="shared" si="2053"/>
        <v>251</v>
      </c>
      <c r="E31531" s="815">
        <v>2046</v>
      </c>
    </row>
    <row r="31532" spans="1:5">
      <c r="A31532" s="816">
        <f t="shared" si="2050"/>
        <v>53423</v>
      </c>
      <c r="B31532" s="815">
        <f t="shared" si="2051"/>
        <v>96</v>
      </c>
      <c r="C31532" s="815">
        <f t="shared" si="2052"/>
        <v>270</v>
      </c>
      <c r="D31532" s="815">
        <f t="shared" si="2053"/>
        <v>250</v>
      </c>
      <c r="E31532" s="815">
        <v>2046</v>
      </c>
    </row>
    <row r="31533" spans="1:5">
      <c r="A31533" s="816">
        <f t="shared" si="2050"/>
        <v>53424</v>
      </c>
      <c r="B31533" s="815">
        <f t="shared" si="2051"/>
        <v>97</v>
      </c>
      <c r="C31533" s="815">
        <f t="shared" si="2052"/>
        <v>269</v>
      </c>
      <c r="D31533" s="815">
        <f t="shared" si="2053"/>
        <v>249</v>
      </c>
      <c r="E31533" s="815">
        <v>2046</v>
      </c>
    </row>
    <row r="31534" spans="1:5">
      <c r="A31534" s="816">
        <f t="shared" si="2050"/>
        <v>53425</v>
      </c>
      <c r="B31534" s="815">
        <f t="shared" si="2051"/>
        <v>98</v>
      </c>
      <c r="C31534" s="815">
        <f t="shared" si="2052"/>
        <v>268</v>
      </c>
      <c r="D31534" s="815">
        <f t="shared" si="2053"/>
        <v>248</v>
      </c>
      <c r="E31534" s="815">
        <v>2046</v>
      </c>
    </row>
    <row r="31535" spans="1:5">
      <c r="A31535" s="816">
        <f t="shared" si="2050"/>
        <v>53426</v>
      </c>
      <c r="B31535" s="815">
        <f t="shared" si="2051"/>
        <v>99</v>
      </c>
      <c r="C31535" s="815">
        <f t="shared" si="2052"/>
        <v>267</v>
      </c>
      <c r="D31535" s="815">
        <f t="shared" si="2053"/>
        <v>247</v>
      </c>
      <c r="E31535" s="815">
        <v>2046</v>
      </c>
    </row>
    <row r="31536" spans="1:5">
      <c r="A31536" s="816">
        <f t="shared" si="2050"/>
        <v>53427</v>
      </c>
      <c r="B31536" s="815">
        <f t="shared" si="2051"/>
        <v>100</v>
      </c>
      <c r="C31536" s="815">
        <f t="shared" si="2052"/>
        <v>266</v>
      </c>
      <c r="D31536" s="815">
        <f t="shared" si="2053"/>
        <v>246</v>
      </c>
      <c r="E31536" s="815">
        <v>2046</v>
      </c>
    </row>
    <row r="31537" spans="1:5">
      <c r="A31537" s="816">
        <f t="shared" si="2050"/>
        <v>53428</v>
      </c>
      <c r="B31537" s="815">
        <f t="shared" si="2051"/>
        <v>101</v>
      </c>
      <c r="C31537" s="815">
        <f t="shared" si="2052"/>
        <v>265</v>
      </c>
      <c r="D31537" s="815">
        <f t="shared" si="2053"/>
        <v>245</v>
      </c>
      <c r="E31537" s="815">
        <v>2046</v>
      </c>
    </row>
    <row r="31538" spans="1:5">
      <c r="A31538" s="816">
        <f t="shared" si="2050"/>
        <v>53429</v>
      </c>
      <c r="B31538" s="815">
        <f t="shared" si="2051"/>
        <v>102</v>
      </c>
      <c r="C31538" s="815">
        <f t="shared" si="2052"/>
        <v>264</v>
      </c>
      <c r="D31538" s="815">
        <f t="shared" si="2053"/>
        <v>244</v>
      </c>
      <c r="E31538" s="815">
        <v>2046</v>
      </c>
    </row>
    <row r="31539" spans="1:5">
      <c r="A31539" s="816">
        <f t="shared" ref="A31539:A31602" si="2054">A31538+1</f>
        <v>53430</v>
      </c>
      <c r="B31539" s="815">
        <f t="shared" si="2051"/>
        <v>103</v>
      </c>
      <c r="C31539" s="815">
        <f t="shared" si="2052"/>
        <v>263</v>
      </c>
      <c r="D31539" s="815">
        <f t="shared" si="2053"/>
        <v>243</v>
      </c>
      <c r="E31539" s="815">
        <v>2046</v>
      </c>
    </row>
    <row r="31540" spans="1:5">
      <c r="A31540" s="816">
        <f t="shared" si="2054"/>
        <v>53431</v>
      </c>
      <c r="B31540" s="815">
        <f t="shared" si="2051"/>
        <v>104</v>
      </c>
      <c r="C31540" s="815">
        <f t="shared" si="2052"/>
        <v>262</v>
      </c>
      <c r="D31540" s="815">
        <f t="shared" si="2053"/>
        <v>242</v>
      </c>
      <c r="E31540" s="815">
        <v>2046</v>
      </c>
    </row>
    <row r="31541" spans="1:5">
      <c r="A31541" s="816">
        <f t="shared" si="2054"/>
        <v>53432</v>
      </c>
      <c r="B31541" s="815">
        <f t="shared" si="2051"/>
        <v>105</v>
      </c>
      <c r="C31541" s="815">
        <f t="shared" si="2052"/>
        <v>261</v>
      </c>
      <c r="D31541" s="815">
        <f t="shared" si="2053"/>
        <v>241</v>
      </c>
      <c r="E31541" s="815">
        <v>2046</v>
      </c>
    </row>
    <row r="31542" spans="1:5">
      <c r="A31542" s="816">
        <f t="shared" si="2054"/>
        <v>53433</v>
      </c>
      <c r="B31542" s="815">
        <f t="shared" si="2051"/>
        <v>106</v>
      </c>
      <c r="C31542" s="815">
        <f t="shared" si="2052"/>
        <v>260</v>
      </c>
      <c r="D31542" s="815">
        <f t="shared" si="2053"/>
        <v>240</v>
      </c>
      <c r="E31542" s="815">
        <v>2046</v>
      </c>
    </row>
    <row r="31543" spans="1:5">
      <c r="A31543" s="816">
        <f t="shared" si="2054"/>
        <v>53434</v>
      </c>
      <c r="B31543" s="815">
        <f t="shared" si="2051"/>
        <v>107</v>
      </c>
      <c r="C31543" s="815">
        <f t="shared" si="2052"/>
        <v>259</v>
      </c>
      <c r="D31543" s="815">
        <f t="shared" si="2053"/>
        <v>239</v>
      </c>
      <c r="E31543" s="815">
        <v>2046</v>
      </c>
    </row>
    <row r="31544" spans="1:5">
      <c r="A31544" s="816">
        <f t="shared" si="2054"/>
        <v>53435</v>
      </c>
      <c r="B31544" s="815">
        <f t="shared" si="2051"/>
        <v>108</v>
      </c>
      <c r="C31544" s="815">
        <f t="shared" si="2052"/>
        <v>258</v>
      </c>
      <c r="D31544" s="815">
        <f t="shared" si="2053"/>
        <v>238</v>
      </c>
      <c r="E31544" s="815">
        <v>2046</v>
      </c>
    </row>
    <row r="31545" spans="1:5">
      <c r="A31545" s="816">
        <f t="shared" si="2054"/>
        <v>53436</v>
      </c>
      <c r="B31545" s="815">
        <f t="shared" si="2051"/>
        <v>109</v>
      </c>
      <c r="C31545" s="815">
        <f t="shared" si="2052"/>
        <v>257</v>
      </c>
      <c r="D31545" s="815">
        <f t="shared" si="2053"/>
        <v>237</v>
      </c>
      <c r="E31545" s="815">
        <v>2046</v>
      </c>
    </row>
    <row r="31546" spans="1:5">
      <c r="A31546" s="816">
        <f t="shared" si="2054"/>
        <v>53437</v>
      </c>
      <c r="B31546" s="815">
        <f t="shared" ref="B31546:B31609" si="2055">B31545+1</f>
        <v>110</v>
      </c>
      <c r="C31546" s="815">
        <f t="shared" ref="C31546:C31609" si="2056">C31545-1</f>
        <v>256</v>
      </c>
      <c r="D31546" s="815">
        <f t="shared" ref="D31546:D31609" si="2057">D31545-1</f>
        <v>236</v>
      </c>
      <c r="E31546" s="815">
        <v>2046</v>
      </c>
    </row>
    <row r="31547" spans="1:5">
      <c r="A31547" s="816">
        <f t="shared" si="2054"/>
        <v>53438</v>
      </c>
      <c r="B31547" s="815">
        <f t="shared" si="2055"/>
        <v>111</v>
      </c>
      <c r="C31547" s="815">
        <f t="shared" si="2056"/>
        <v>255</v>
      </c>
      <c r="D31547" s="815">
        <f t="shared" si="2057"/>
        <v>235</v>
      </c>
      <c r="E31547" s="815">
        <v>2046</v>
      </c>
    </row>
    <row r="31548" spans="1:5">
      <c r="A31548" s="816">
        <f t="shared" si="2054"/>
        <v>53439</v>
      </c>
      <c r="B31548" s="815">
        <f t="shared" si="2055"/>
        <v>112</v>
      </c>
      <c r="C31548" s="815">
        <f t="shared" si="2056"/>
        <v>254</v>
      </c>
      <c r="D31548" s="815">
        <f t="shared" si="2057"/>
        <v>234</v>
      </c>
      <c r="E31548" s="815">
        <v>2046</v>
      </c>
    </row>
    <row r="31549" spans="1:5">
      <c r="A31549" s="816">
        <f t="shared" si="2054"/>
        <v>53440</v>
      </c>
      <c r="B31549" s="815">
        <f t="shared" si="2055"/>
        <v>113</v>
      </c>
      <c r="C31549" s="815">
        <f t="shared" si="2056"/>
        <v>253</v>
      </c>
      <c r="D31549" s="815">
        <f t="shared" si="2057"/>
        <v>233</v>
      </c>
      <c r="E31549" s="815">
        <v>2046</v>
      </c>
    </row>
    <row r="31550" spans="1:5">
      <c r="A31550" s="816">
        <f t="shared" si="2054"/>
        <v>53441</v>
      </c>
      <c r="B31550" s="815">
        <f t="shared" si="2055"/>
        <v>114</v>
      </c>
      <c r="C31550" s="815">
        <f t="shared" si="2056"/>
        <v>252</v>
      </c>
      <c r="D31550" s="815">
        <f t="shared" si="2057"/>
        <v>232</v>
      </c>
      <c r="E31550" s="815">
        <v>2046</v>
      </c>
    </row>
    <row r="31551" spans="1:5">
      <c r="A31551" s="816">
        <f t="shared" si="2054"/>
        <v>53442</v>
      </c>
      <c r="B31551" s="815">
        <f t="shared" si="2055"/>
        <v>115</v>
      </c>
      <c r="C31551" s="815">
        <f t="shared" si="2056"/>
        <v>251</v>
      </c>
      <c r="D31551" s="815">
        <f t="shared" si="2057"/>
        <v>231</v>
      </c>
      <c r="E31551" s="815">
        <v>2046</v>
      </c>
    </row>
    <row r="31552" spans="1:5">
      <c r="A31552" s="816">
        <f t="shared" si="2054"/>
        <v>53443</v>
      </c>
      <c r="B31552" s="815">
        <f t="shared" si="2055"/>
        <v>116</v>
      </c>
      <c r="C31552" s="815">
        <f t="shared" si="2056"/>
        <v>250</v>
      </c>
      <c r="D31552" s="815">
        <f t="shared" si="2057"/>
        <v>230</v>
      </c>
      <c r="E31552" s="815">
        <v>2046</v>
      </c>
    </row>
    <row r="31553" spans="1:5">
      <c r="A31553" s="816">
        <f t="shared" si="2054"/>
        <v>53444</v>
      </c>
      <c r="B31553" s="815">
        <f t="shared" si="2055"/>
        <v>117</v>
      </c>
      <c r="C31553" s="815">
        <f t="shared" si="2056"/>
        <v>249</v>
      </c>
      <c r="D31553" s="815">
        <f t="shared" si="2057"/>
        <v>229</v>
      </c>
      <c r="E31553" s="815">
        <v>2046</v>
      </c>
    </row>
    <row r="31554" spans="1:5">
      <c r="A31554" s="816">
        <f t="shared" si="2054"/>
        <v>53445</v>
      </c>
      <c r="B31554" s="815">
        <f t="shared" si="2055"/>
        <v>118</v>
      </c>
      <c r="C31554" s="815">
        <f t="shared" si="2056"/>
        <v>248</v>
      </c>
      <c r="D31554" s="815">
        <f t="shared" si="2057"/>
        <v>228</v>
      </c>
      <c r="E31554" s="815">
        <v>2046</v>
      </c>
    </row>
    <row r="31555" spans="1:5">
      <c r="A31555" s="816">
        <f t="shared" si="2054"/>
        <v>53446</v>
      </c>
      <c r="B31555" s="815">
        <f t="shared" si="2055"/>
        <v>119</v>
      </c>
      <c r="C31555" s="815">
        <f t="shared" si="2056"/>
        <v>247</v>
      </c>
      <c r="D31555" s="815">
        <f t="shared" si="2057"/>
        <v>227</v>
      </c>
      <c r="E31555" s="815">
        <v>2046</v>
      </c>
    </row>
    <row r="31556" spans="1:5">
      <c r="A31556" s="816">
        <f t="shared" si="2054"/>
        <v>53447</v>
      </c>
      <c r="B31556" s="815">
        <f t="shared" si="2055"/>
        <v>120</v>
      </c>
      <c r="C31556" s="815">
        <f t="shared" si="2056"/>
        <v>246</v>
      </c>
      <c r="D31556" s="815">
        <f t="shared" si="2057"/>
        <v>226</v>
      </c>
      <c r="E31556" s="815">
        <v>2046</v>
      </c>
    </row>
    <row r="31557" spans="1:5">
      <c r="A31557" s="816">
        <f t="shared" si="2054"/>
        <v>53448</v>
      </c>
      <c r="B31557" s="815">
        <f t="shared" si="2055"/>
        <v>121</v>
      </c>
      <c r="C31557" s="815">
        <f t="shared" si="2056"/>
        <v>245</v>
      </c>
      <c r="D31557" s="815">
        <f t="shared" si="2057"/>
        <v>225</v>
      </c>
      <c r="E31557" s="815">
        <v>2046</v>
      </c>
    </row>
    <row r="31558" spans="1:5">
      <c r="A31558" s="816">
        <f t="shared" si="2054"/>
        <v>53449</v>
      </c>
      <c r="B31558" s="815">
        <f t="shared" si="2055"/>
        <v>122</v>
      </c>
      <c r="C31558" s="815">
        <f t="shared" si="2056"/>
        <v>244</v>
      </c>
      <c r="D31558" s="815">
        <f t="shared" si="2057"/>
        <v>224</v>
      </c>
      <c r="E31558" s="815">
        <v>2046</v>
      </c>
    </row>
    <row r="31559" spans="1:5">
      <c r="A31559" s="816">
        <f t="shared" si="2054"/>
        <v>53450</v>
      </c>
      <c r="B31559" s="815">
        <f t="shared" si="2055"/>
        <v>123</v>
      </c>
      <c r="C31559" s="815">
        <f t="shared" si="2056"/>
        <v>243</v>
      </c>
      <c r="D31559" s="815">
        <f t="shared" si="2057"/>
        <v>223</v>
      </c>
      <c r="E31559" s="815">
        <v>2046</v>
      </c>
    </row>
    <row r="31560" spans="1:5">
      <c r="A31560" s="816">
        <f t="shared" si="2054"/>
        <v>53451</v>
      </c>
      <c r="B31560" s="815">
        <f t="shared" si="2055"/>
        <v>124</v>
      </c>
      <c r="C31560" s="815">
        <f t="shared" si="2056"/>
        <v>242</v>
      </c>
      <c r="D31560" s="815">
        <f t="shared" si="2057"/>
        <v>222</v>
      </c>
      <c r="E31560" s="815">
        <v>2046</v>
      </c>
    </row>
    <row r="31561" spans="1:5">
      <c r="A31561" s="816">
        <f t="shared" si="2054"/>
        <v>53452</v>
      </c>
      <c r="B31561" s="815">
        <f t="shared" si="2055"/>
        <v>125</v>
      </c>
      <c r="C31561" s="815">
        <f t="shared" si="2056"/>
        <v>241</v>
      </c>
      <c r="D31561" s="815">
        <f t="shared" si="2057"/>
        <v>221</v>
      </c>
      <c r="E31561" s="815">
        <v>2046</v>
      </c>
    </row>
    <row r="31562" spans="1:5">
      <c r="A31562" s="816">
        <f t="shared" si="2054"/>
        <v>53453</v>
      </c>
      <c r="B31562" s="815">
        <f t="shared" si="2055"/>
        <v>126</v>
      </c>
      <c r="C31562" s="815">
        <f t="shared" si="2056"/>
        <v>240</v>
      </c>
      <c r="D31562" s="815">
        <f t="shared" si="2057"/>
        <v>220</v>
      </c>
      <c r="E31562" s="815">
        <v>2046</v>
      </c>
    </row>
    <row r="31563" spans="1:5">
      <c r="A31563" s="816">
        <f t="shared" si="2054"/>
        <v>53454</v>
      </c>
      <c r="B31563" s="815">
        <f t="shared" si="2055"/>
        <v>127</v>
      </c>
      <c r="C31563" s="815">
        <f t="shared" si="2056"/>
        <v>239</v>
      </c>
      <c r="D31563" s="815">
        <f t="shared" si="2057"/>
        <v>219</v>
      </c>
      <c r="E31563" s="815">
        <v>2046</v>
      </c>
    </row>
    <row r="31564" spans="1:5">
      <c r="A31564" s="816">
        <f t="shared" si="2054"/>
        <v>53455</v>
      </c>
      <c r="B31564" s="815">
        <f t="shared" si="2055"/>
        <v>128</v>
      </c>
      <c r="C31564" s="815">
        <f t="shared" si="2056"/>
        <v>238</v>
      </c>
      <c r="D31564" s="815">
        <f t="shared" si="2057"/>
        <v>218</v>
      </c>
      <c r="E31564" s="815">
        <v>2046</v>
      </c>
    </row>
    <row r="31565" spans="1:5">
      <c r="A31565" s="816">
        <f t="shared" si="2054"/>
        <v>53456</v>
      </c>
      <c r="B31565" s="815">
        <f t="shared" si="2055"/>
        <v>129</v>
      </c>
      <c r="C31565" s="815">
        <f t="shared" si="2056"/>
        <v>237</v>
      </c>
      <c r="D31565" s="815">
        <f t="shared" si="2057"/>
        <v>217</v>
      </c>
      <c r="E31565" s="815">
        <v>2046</v>
      </c>
    </row>
    <row r="31566" spans="1:5">
      <c r="A31566" s="816">
        <f t="shared" si="2054"/>
        <v>53457</v>
      </c>
      <c r="B31566" s="815">
        <f t="shared" si="2055"/>
        <v>130</v>
      </c>
      <c r="C31566" s="815">
        <f t="shared" si="2056"/>
        <v>236</v>
      </c>
      <c r="D31566" s="815">
        <f t="shared" si="2057"/>
        <v>216</v>
      </c>
      <c r="E31566" s="815">
        <v>2046</v>
      </c>
    </row>
    <row r="31567" spans="1:5">
      <c r="A31567" s="816">
        <f t="shared" si="2054"/>
        <v>53458</v>
      </c>
      <c r="B31567" s="815">
        <f t="shared" si="2055"/>
        <v>131</v>
      </c>
      <c r="C31567" s="815">
        <f t="shared" si="2056"/>
        <v>235</v>
      </c>
      <c r="D31567" s="815">
        <f t="shared" si="2057"/>
        <v>215</v>
      </c>
      <c r="E31567" s="815">
        <v>2046</v>
      </c>
    </row>
    <row r="31568" spans="1:5">
      <c r="A31568" s="816">
        <f t="shared" si="2054"/>
        <v>53459</v>
      </c>
      <c r="B31568" s="815">
        <f t="shared" si="2055"/>
        <v>132</v>
      </c>
      <c r="C31568" s="815">
        <f t="shared" si="2056"/>
        <v>234</v>
      </c>
      <c r="D31568" s="815">
        <f t="shared" si="2057"/>
        <v>214</v>
      </c>
      <c r="E31568" s="815">
        <v>2046</v>
      </c>
    </row>
    <row r="31569" spans="1:5">
      <c r="A31569" s="816">
        <f t="shared" si="2054"/>
        <v>53460</v>
      </c>
      <c r="B31569" s="815">
        <f t="shared" si="2055"/>
        <v>133</v>
      </c>
      <c r="C31569" s="815">
        <f t="shared" si="2056"/>
        <v>233</v>
      </c>
      <c r="D31569" s="815">
        <f t="shared" si="2057"/>
        <v>213</v>
      </c>
      <c r="E31569" s="815">
        <v>2046</v>
      </c>
    </row>
    <row r="31570" spans="1:5">
      <c r="A31570" s="816">
        <f t="shared" si="2054"/>
        <v>53461</v>
      </c>
      <c r="B31570" s="815">
        <f t="shared" si="2055"/>
        <v>134</v>
      </c>
      <c r="C31570" s="815">
        <f t="shared" si="2056"/>
        <v>232</v>
      </c>
      <c r="D31570" s="815">
        <f t="shared" si="2057"/>
        <v>212</v>
      </c>
      <c r="E31570" s="815">
        <v>2046</v>
      </c>
    </row>
    <row r="31571" spans="1:5">
      <c r="A31571" s="816">
        <f t="shared" si="2054"/>
        <v>53462</v>
      </c>
      <c r="B31571" s="815">
        <f t="shared" si="2055"/>
        <v>135</v>
      </c>
      <c r="C31571" s="815">
        <f t="shared" si="2056"/>
        <v>231</v>
      </c>
      <c r="D31571" s="815">
        <f t="shared" si="2057"/>
        <v>211</v>
      </c>
      <c r="E31571" s="815">
        <v>2046</v>
      </c>
    </row>
    <row r="31572" spans="1:5">
      <c r="A31572" s="816">
        <f t="shared" si="2054"/>
        <v>53463</v>
      </c>
      <c r="B31572" s="815">
        <f t="shared" si="2055"/>
        <v>136</v>
      </c>
      <c r="C31572" s="815">
        <f t="shared" si="2056"/>
        <v>230</v>
      </c>
      <c r="D31572" s="815">
        <f t="shared" si="2057"/>
        <v>210</v>
      </c>
      <c r="E31572" s="815">
        <v>2046</v>
      </c>
    </row>
    <row r="31573" spans="1:5">
      <c r="A31573" s="816">
        <f t="shared" si="2054"/>
        <v>53464</v>
      </c>
      <c r="B31573" s="815">
        <f t="shared" si="2055"/>
        <v>137</v>
      </c>
      <c r="C31573" s="815">
        <f t="shared" si="2056"/>
        <v>229</v>
      </c>
      <c r="D31573" s="815">
        <f t="shared" si="2057"/>
        <v>209</v>
      </c>
      <c r="E31573" s="815">
        <v>2046</v>
      </c>
    </row>
    <row r="31574" spans="1:5">
      <c r="A31574" s="816">
        <f t="shared" si="2054"/>
        <v>53465</v>
      </c>
      <c r="B31574" s="815">
        <f t="shared" si="2055"/>
        <v>138</v>
      </c>
      <c r="C31574" s="815">
        <f t="shared" si="2056"/>
        <v>228</v>
      </c>
      <c r="D31574" s="815">
        <f t="shared" si="2057"/>
        <v>208</v>
      </c>
      <c r="E31574" s="815">
        <v>2046</v>
      </c>
    </row>
    <row r="31575" spans="1:5">
      <c r="A31575" s="816">
        <f t="shared" si="2054"/>
        <v>53466</v>
      </c>
      <c r="B31575" s="815">
        <f t="shared" si="2055"/>
        <v>139</v>
      </c>
      <c r="C31575" s="815">
        <f t="shared" si="2056"/>
        <v>227</v>
      </c>
      <c r="D31575" s="815">
        <f t="shared" si="2057"/>
        <v>207</v>
      </c>
      <c r="E31575" s="815">
        <v>2046</v>
      </c>
    </row>
    <row r="31576" spans="1:5">
      <c r="A31576" s="816">
        <f t="shared" si="2054"/>
        <v>53467</v>
      </c>
      <c r="B31576" s="815">
        <f t="shared" si="2055"/>
        <v>140</v>
      </c>
      <c r="C31576" s="815">
        <f t="shared" si="2056"/>
        <v>226</v>
      </c>
      <c r="D31576" s="815">
        <f t="shared" si="2057"/>
        <v>206</v>
      </c>
      <c r="E31576" s="815">
        <v>2046</v>
      </c>
    </row>
    <row r="31577" spans="1:5">
      <c r="A31577" s="816">
        <f t="shared" si="2054"/>
        <v>53468</v>
      </c>
      <c r="B31577" s="815">
        <f t="shared" si="2055"/>
        <v>141</v>
      </c>
      <c r="C31577" s="815">
        <f t="shared" si="2056"/>
        <v>225</v>
      </c>
      <c r="D31577" s="815">
        <f t="shared" si="2057"/>
        <v>205</v>
      </c>
      <c r="E31577" s="815">
        <v>2046</v>
      </c>
    </row>
    <row r="31578" spans="1:5">
      <c r="A31578" s="816">
        <f t="shared" si="2054"/>
        <v>53469</v>
      </c>
      <c r="B31578" s="815">
        <f t="shared" si="2055"/>
        <v>142</v>
      </c>
      <c r="C31578" s="815">
        <f t="shared" si="2056"/>
        <v>224</v>
      </c>
      <c r="D31578" s="815">
        <f t="shared" si="2057"/>
        <v>204</v>
      </c>
      <c r="E31578" s="815">
        <v>2046</v>
      </c>
    </row>
    <row r="31579" spans="1:5">
      <c r="A31579" s="816">
        <f t="shared" si="2054"/>
        <v>53470</v>
      </c>
      <c r="B31579" s="815">
        <f t="shared" si="2055"/>
        <v>143</v>
      </c>
      <c r="C31579" s="815">
        <f t="shared" si="2056"/>
        <v>223</v>
      </c>
      <c r="D31579" s="815">
        <f t="shared" si="2057"/>
        <v>203</v>
      </c>
      <c r="E31579" s="815">
        <v>2046</v>
      </c>
    </row>
    <row r="31580" spans="1:5">
      <c r="A31580" s="816">
        <f t="shared" si="2054"/>
        <v>53471</v>
      </c>
      <c r="B31580" s="815">
        <f t="shared" si="2055"/>
        <v>144</v>
      </c>
      <c r="C31580" s="815">
        <f t="shared" si="2056"/>
        <v>222</v>
      </c>
      <c r="D31580" s="815">
        <f t="shared" si="2057"/>
        <v>202</v>
      </c>
      <c r="E31580" s="815">
        <v>2046</v>
      </c>
    </row>
    <row r="31581" spans="1:5">
      <c r="A31581" s="816">
        <f t="shared" si="2054"/>
        <v>53472</v>
      </c>
      <c r="B31581" s="815">
        <f t="shared" si="2055"/>
        <v>145</v>
      </c>
      <c r="C31581" s="815">
        <f t="shared" si="2056"/>
        <v>221</v>
      </c>
      <c r="D31581" s="815">
        <f t="shared" si="2057"/>
        <v>201</v>
      </c>
      <c r="E31581" s="815">
        <v>2046</v>
      </c>
    </row>
    <row r="31582" spans="1:5">
      <c r="A31582" s="816">
        <f t="shared" si="2054"/>
        <v>53473</v>
      </c>
      <c r="B31582" s="815">
        <f t="shared" si="2055"/>
        <v>146</v>
      </c>
      <c r="C31582" s="815">
        <f t="shared" si="2056"/>
        <v>220</v>
      </c>
      <c r="D31582" s="815">
        <f t="shared" si="2057"/>
        <v>200</v>
      </c>
      <c r="E31582" s="815">
        <v>2046</v>
      </c>
    </row>
    <row r="31583" spans="1:5">
      <c r="A31583" s="816">
        <f t="shared" si="2054"/>
        <v>53474</v>
      </c>
      <c r="B31583" s="815">
        <f t="shared" si="2055"/>
        <v>147</v>
      </c>
      <c r="C31583" s="815">
        <f t="shared" si="2056"/>
        <v>219</v>
      </c>
      <c r="D31583" s="815">
        <f t="shared" si="2057"/>
        <v>199</v>
      </c>
      <c r="E31583" s="815">
        <v>2046</v>
      </c>
    </row>
    <row r="31584" spans="1:5">
      <c r="A31584" s="816">
        <f t="shared" si="2054"/>
        <v>53475</v>
      </c>
      <c r="B31584" s="815">
        <f t="shared" si="2055"/>
        <v>148</v>
      </c>
      <c r="C31584" s="815">
        <f t="shared" si="2056"/>
        <v>218</v>
      </c>
      <c r="D31584" s="815">
        <f t="shared" si="2057"/>
        <v>198</v>
      </c>
      <c r="E31584" s="815">
        <v>2046</v>
      </c>
    </row>
    <row r="31585" spans="1:5">
      <c r="A31585" s="816">
        <f t="shared" si="2054"/>
        <v>53476</v>
      </c>
      <c r="B31585" s="815">
        <f t="shared" si="2055"/>
        <v>149</v>
      </c>
      <c r="C31585" s="815">
        <f t="shared" si="2056"/>
        <v>217</v>
      </c>
      <c r="D31585" s="815">
        <f t="shared" si="2057"/>
        <v>197</v>
      </c>
      <c r="E31585" s="815">
        <v>2046</v>
      </c>
    </row>
    <row r="31586" spans="1:5">
      <c r="A31586" s="816">
        <f t="shared" si="2054"/>
        <v>53477</v>
      </c>
      <c r="B31586" s="815">
        <f t="shared" si="2055"/>
        <v>150</v>
      </c>
      <c r="C31586" s="815">
        <f t="shared" si="2056"/>
        <v>216</v>
      </c>
      <c r="D31586" s="815">
        <f t="shared" si="2057"/>
        <v>196</v>
      </c>
      <c r="E31586" s="815">
        <v>2046</v>
      </c>
    </row>
    <row r="31587" spans="1:5">
      <c r="A31587" s="816">
        <f t="shared" si="2054"/>
        <v>53478</v>
      </c>
      <c r="B31587" s="815">
        <f t="shared" si="2055"/>
        <v>151</v>
      </c>
      <c r="C31587" s="815">
        <f t="shared" si="2056"/>
        <v>215</v>
      </c>
      <c r="D31587" s="815">
        <f t="shared" si="2057"/>
        <v>195</v>
      </c>
      <c r="E31587" s="815">
        <v>2046</v>
      </c>
    </row>
    <row r="31588" spans="1:5">
      <c r="A31588" s="816">
        <f t="shared" si="2054"/>
        <v>53479</v>
      </c>
      <c r="B31588" s="815">
        <f t="shared" si="2055"/>
        <v>152</v>
      </c>
      <c r="C31588" s="815">
        <f t="shared" si="2056"/>
        <v>214</v>
      </c>
      <c r="D31588" s="815">
        <f t="shared" si="2057"/>
        <v>194</v>
      </c>
      <c r="E31588" s="815">
        <v>2046</v>
      </c>
    </row>
    <row r="31589" spans="1:5">
      <c r="A31589" s="816">
        <f t="shared" si="2054"/>
        <v>53480</v>
      </c>
      <c r="B31589" s="815">
        <f t="shared" si="2055"/>
        <v>153</v>
      </c>
      <c r="C31589" s="815">
        <f t="shared" si="2056"/>
        <v>213</v>
      </c>
      <c r="D31589" s="815">
        <f t="shared" si="2057"/>
        <v>193</v>
      </c>
      <c r="E31589" s="815">
        <v>2046</v>
      </c>
    </row>
    <row r="31590" spans="1:5">
      <c r="A31590" s="816">
        <f t="shared" si="2054"/>
        <v>53481</v>
      </c>
      <c r="B31590" s="815">
        <f t="shared" si="2055"/>
        <v>154</v>
      </c>
      <c r="C31590" s="815">
        <f t="shared" si="2056"/>
        <v>212</v>
      </c>
      <c r="D31590" s="815">
        <f t="shared" si="2057"/>
        <v>192</v>
      </c>
      <c r="E31590" s="815">
        <v>2046</v>
      </c>
    </row>
    <row r="31591" spans="1:5">
      <c r="A31591" s="816">
        <f t="shared" si="2054"/>
        <v>53482</v>
      </c>
      <c r="B31591" s="815">
        <f t="shared" si="2055"/>
        <v>155</v>
      </c>
      <c r="C31591" s="815">
        <f t="shared" si="2056"/>
        <v>211</v>
      </c>
      <c r="D31591" s="815">
        <f t="shared" si="2057"/>
        <v>191</v>
      </c>
      <c r="E31591" s="815">
        <v>2046</v>
      </c>
    </row>
    <row r="31592" spans="1:5">
      <c r="A31592" s="816">
        <f t="shared" si="2054"/>
        <v>53483</v>
      </c>
      <c r="B31592" s="815">
        <f t="shared" si="2055"/>
        <v>156</v>
      </c>
      <c r="C31592" s="815">
        <f t="shared" si="2056"/>
        <v>210</v>
      </c>
      <c r="D31592" s="815">
        <f t="shared" si="2057"/>
        <v>190</v>
      </c>
      <c r="E31592" s="815">
        <v>2046</v>
      </c>
    </row>
    <row r="31593" spans="1:5">
      <c r="A31593" s="816">
        <f t="shared" si="2054"/>
        <v>53484</v>
      </c>
      <c r="B31593" s="815">
        <f t="shared" si="2055"/>
        <v>157</v>
      </c>
      <c r="C31593" s="815">
        <f t="shared" si="2056"/>
        <v>209</v>
      </c>
      <c r="D31593" s="815">
        <f t="shared" si="2057"/>
        <v>189</v>
      </c>
      <c r="E31593" s="815">
        <v>2046</v>
      </c>
    </row>
    <row r="31594" spans="1:5">
      <c r="A31594" s="816">
        <f t="shared" si="2054"/>
        <v>53485</v>
      </c>
      <c r="B31594" s="815">
        <f t="shared" si="2055"/>
        <v>158</v>
      </c>
      <c r="C31594" s="815">
        <f t="shared" si="2056"/>
        <v>208</v>
      </c>
      <c r="D31594" s="815">
        <f t="shared" si="2057"/>
        <v>188</v>
      </c>
      <c r="E31594" s="815">
        <v>2046</v>
      </c>
    </row>
    <row r="31595" spans="1:5">
      <c r="A31595" s="816">
        <f t="shared" si="2054"/>
        <v>53486</v>
      </c>
      <c r="B31595" s="815">
        <f t="shared" si="2055"/>
        <v>159</v>
      </c>
      <c r="C31595" s="815">
        <f t="shared" si="2056"/>
        <v>207</v>
      </c>
      <c r="D31595" s="815">
        <f t="shared" si="2057"/>
        <v>187</v>
      </c>
      <c r="E31595" s="815">
        <v>2046</v>
      </c>
    </row>
    <row r="31596" spans="1:5">
      <c r="A31596" s="816">
        <f t="shared" si="2054"/>
        <v>53487</v>
      </c>
      <c r="B31596" s="815">
        <f t="shared" si="2055"/>
        <v>160</v>
      </c>
      <c r="C31596" s="815">
        <f t="shared" si="2056"/>
        <v>206</v>
      </c>
      <c r="D31596" s="815">
        <f t="shared" si="2057"/>
        <v>186</v>
      </c>
      <c r="E31596" s="815">
        <v>2046</v>
      </c>
    </row>
    <row r="31597" spans="1:5">
      <c r="A31597" s="816">
        <f t="shared" si="2054"/>
        <v>53488</v>
      </c>
      <c r="B31597" s="815">
        <f t="shared" si="2055"/>
        <v>161</v>
      </c>
      <c r="C31597" s="815">
        <f t="shared" si="2056"/>
        <v>205</v>
      </c>
      <c r="D31597" s="815">
        <f t="shared" si="2057"/>
        <v>185</v>
      </c>
      <c r="E31597" s="815">
        <v>2046</v>
      </c>
    </row>
    <row r="31598" spans="1:5">
      <c r="A31598" s="816">
        <f t="shared" si="2054"/>
        <v>53489</v>
      </c>
      <c r="B31598" s="815">
        <f t="shared" si="2055"/>
        <v>162</v>
      </c>
      <c r="C31598" s="815">
        <f t="shared" si="2056"/>
        <v>204</v>
      </c>
      <c r="D31598" s="815">
        <f t="shared" si="2057"/>
        <v>184</v>
      </c>
      <c r="E31598" s="815">
        <v>2046</v>
      </c>
    </row>
    <row r="31599" spans="1:5">
      <c r="A31599" s="816">
        <f t="shared" si="2054"/>
        <v>53490</v>
      </c>
      <c r="B31599" s="815">
        <f t="shared" si="2055"/>
        <v>163</v>
      </c>
      <c r="C31599" s="815">
        <f t="shared" si="2056"/>
        <v>203</v>
      </c>
      <c r="D31599" s="815">
        <f t="shared" si="2057"/>
        <v>183</v>
      </c>
      <c r="E31599" s="815">
        <v>2046</v>
      </c>
    </row>
    <row r="31600" spans="1:5">
      <c r="A31600" s="816">
        <f t="shared" si="2054"/>
        <v>53491</v>
      </c>
      <c r="B31600" s="815">
        <f t="shared" si="2055"/>
        <v>164</v>
      </c>
      <c r="C31600" s="815">
        <f t="shared" si="2056"/>
        <v>202</v>
      </c>
      <c r="D31600" s="815">
        <f t="shared" si="2057"/>
        <v>182</v>
      </c>
      <c r="E31600" s="815">
        <v>2046</v>
      </c>
    </row>
    <row r="31601" spans="1:5">
      <c r="A31601" s="816">
        <f t="shared" si="2054"/>
        <v>53492</v>
      </c>
      <c r="B31601" s="815">
        <f t="shared" si="2055"/>
        <v>165</v>
      </c>
      <c r="C31601" s="815">
        <f t="shared" si="2056"/>
        <v>201</v>
      </c>
      <c r="D31601" s="815">
        <f t="shared" si="2057"/>
        <v>181</v>
      </c>
      <c r="E31601" s="815">
        <v>2046</v>
      </c>
    </row>
    <row r="31602" spans="1:5">
      <c r="A31602" s="816">
        <f t="shared" si="2054"/>
        <v>53493</v>
      </c>
      <c r="B31602" s="815">
        <f t="shared" si="2055"/>
        <v>166</v>
      </c>
      <c r="C31602" s="815">
        <f t="shared" si="2056"/>
        <v>200</v>
      </c>
      <c r="D31602" s="815">
        <f t="shared" si="2057"/>
        <v>180</v>
      </c>
      <c r="E31602" s="815">
        <v>2046</v>
      </c>
    </row>
    <row r="31603" spans="1:5">
      <c r="A31603" s="816">
        <f t="shared" ref="A31603:A31666" si="2058">A31602+1</f>
        <v>53494</v>
      </c>
      <c r="B31603" s="815">
        <f t="shared" si="2055"/>
        <v>167</v>
      </c>
      <c r="C31603" s="815">
        <f t="shared" si="2056"/>
        <v>199</v>
      </c>
      <c r="D31603" s="815">
        <f t="shared" si="2057"/>
        <v>179</v>
      </c>
      <c r="E31603" s="815">
        <v>2046</v>
      </c>
    </row>
    <row r="31604" spans="1:5">
      <c r="A31604" s="816">
        <f t="shared" si="2058"/>
        <v>53495</v>
      </c>
      <c r="B31604" s="815">
        <f t="shared" si="2055"/>
        <v>168</v>
      </c>
      <c r="C31604" s="815">
        <f t="shared" si="2056"/>
        <v>198</v>
      </c>
      <c r="D31604" s="815">
        <f t="shared" si="2057"/>
        <v>178</v>
      </c>
      <c r="E31604" s="815">
        <v>2046</v>
      </c>
    </row>
    <row r="31605" spans="1:5">
      <c r="A31605" s="816">
        <f t="shared" si="2058"/>
        <v>53496</v>
      </c>
      <c r="B31605" s="815">
        <f t="shared" si="2055"/>
        <v>169</v>
      </c>
      <c r="C31605" s="815">
        <f t="shared" si="2056"/>
        <v>197</v>
      </c>
      <c r="D31605" s="815">
        <f t="shared" si="2057"/>
        <v>177</v>
      </c>
      <c r="E31605" s="815">
        <v>2046</v>
      </c>
    </row>
    <row r="31606" spans="1:5">
      <c r="A31606" s="816">
        <f t="shared" si="2058"/>
        <v>53497</v>
      </c>
      <c r="B31606" s="815">
        <f t="shared" si="2055"/>
        <v>170</v>
      </c>
      <c r="C31606" s="815">
        <f t="shared" si="2056"/>
        <v>196</v>
      </c>
      <c r="D31606" s="815">
        <f t="shared" si="2057"/>
        <v>176</v>
      </c>
      <c r="E31606" s="815">
        <v>2046</v>
      </c>
    </row>
    <row r="31607" spans="1:5">
      <c r="A31607" s="816">
        <f t="shared" si="2058"/>
        <v>53498</v>
      </c>
      <c r="B31607" s="815">
        <f t="shared" si="2055"/>
        <v>171</v>
      </c>
      <c r="C31607" s="815">
        <f t="shared" si="2056"/>
        <v>195</v>
      </c>
      <c r="D31607" s="815">
        <f t="shared" si="2057"/>
        <v>175</v>
      </c>
      <c r="E31607" s="815">
        <v>2046</v>
      </c>
    </row>
    <row r="31608" spans="1:5">
      <c r="A31608" s="816">
        <f t="shared" si="2058"/>
        <v>53499</v>
      </c>
      <c r="B31608" s="815">
        <f t="shared" si="2055"/>
        <v>172</v>
      </c>
      <c r="C31608" s="815">
        <f t="shared" si="2056"/>
        <v>194</v>
      </c>
      <c r="D31608" s="815">
        <f t="shared" si="2057"/>
        <v>174</v>
      </c>
      <c r="E31608" s="815">
        <v>2046</v>
      </c>
    </row>
    <row r="31609" spans="1:5">
      <c r="A31609" s="816">
        <f t="shared" si="2058"/>
        <v>53500</v>
      </c>
      <c r="B31609" s="815">
        <f t="shared" si="2055"/>
        <v>173</v>
      </c>
      <c r="C31609" s="815">
        <f t="shared" si="2056"/>
        <v>193</v>
      </c>
      <c r="D31609" s="815">
        <f t="shared" si="2057"/>
        <v>173</v>
      </c>
      <c r="E31609" s="815">
        <v>2046</v>
      </c>
    </row>
    <row r="31610" spans="1:5">
      <c r="A31610" s="816">
        <f t="shared" si="2058"/>
        <v>53501</v>
      </c>
      <c r="B31610" s="815">
        <f t="shared" ref="B31610:B31673" si="2059">B31609+1</f>
        <v>174</v>
      </c>
      <c r="C31610" s="815">
        <f t="shared" ref="C31610:C31673" si="2060">C31609-1</f>
        <v>192</v>
      </c>
      <c r="D31610" s="815">
        <f t="shared" ref="D31610:D31673" si="2061">D31609-1</f>
        <v>172</v>
      </c>
      <c r="E31610" s="815">
        <v>2046</v>
      </c>
    </row>
    <row r="31611" spans="1:5">
      <c r="A31611" s="816">
        <f t="shared" si="2058"/>
        <v>53502</v>
      </c>
      <c r="B31611" s="815">
        <f t="shared" si="2059"/>
        <v>175</v>
      </c>
      <c r="C31611" s="815">
        <f t="shared" si="2060"/>
        <v>191</v>
      </c>
      <c r="D31611" s="815">
        <f t="shared" si="2061"/>
        <v>171</v>
      </c>
      <c r="E31611" s="815">
        <v>2046</v>
      </c>
    </row>
    <row r="31612" spans="1:5">
      <c r="A31612" s="816">
        <f t="shared" si="2058"/>
        <v>53503</v>
      </c>
      <c r="B31612" s="815">
        <f t="shared" si="2059"/>
        <v>176</v>
      </c>
      <c r="C31612" s="815">
        <f t="shared" si="2060"/>
        <v>190</v>
      </c>
      <c r="D31612" s="815">
        <f t="shared" si="2061"/>
        <v>170</v>
      </c>
      <c r="E31612" s="815">
        <v>2046</v>
      </c>
    </row>
    <row r="31613" spans="1:5">
      <c r="A31613" s="816">
        <f t="shared" si="2058"/>
        <v>53504</v>
      </c>
      <c r="B31613" s="815">
        <f t="shared" si="2059"/>
        <v>177</v>
      </c>
      <c r="C31613" s="815">
        <f t="shared" si="2060"/>
        <v>189</v>
      </c>
      <c r="D31613" s="815">
        <f t="shared" si="2061"/>
        <v>169</v>
      </c>
      <c r="E31613" s="815">
        <v>2046</v>
      </c>
    </row>
    <row r="31614" spans="1:5">
      <c r="A31614" s="816">
        <f t="shared" si="2058"/>
        <v>53505</v>
      </c>
      <c r="B31614" s="815">
        <f t="shared" si="2059"/>
        <v>178</v>
      </c>
      <c r="C31614" s="815">
        <f t="shared" si="2060"/>
        <v>188</v>
      </c>
      <c r="D31614" s="815">
        <f t="shared" si="2061"/>
        <v>168</v>
      </c>
      <c r="E31614" s="815">
        <v>2046</v>
      </c>
    </row>
    <row r="31615" spans="1:5">
      <c r="A31615" s="816">
        <f t="shared" si="2058"/>
        <v>53506</v>
      </c>
      <c r="B31615" s="815">
        <f t="shared" si="2059"/>
        <v>179</v>
      </c>
      <c r="C31615" s="815">
        <f t="shared" si="2060"/>
        <v>187</v>
      </c>
      <c r="D31615" s="815">
        <f t="shared" si="2061"/>
        <v>167</v>
      </c>
      <c r="E31615" s="815">
        <v>2046</v>
      </c>
    </row>
    <row r="31616" spans="1:5">
      <c r="A31616" s="816">
        <f t="shared" si="2058"/>
        <v>53507</v>
      </c>
      <c r="B31616" s="815">
        <f t="shared" si="2059"/>
        <v>180</v>
      </c>
      <c r="C31616" s="815">
        <f t="shared" si="2060"/>
        <v>186</v>
      </c>
      <c r="D31616" s="815">
        <f t="shared" si="2061"/>
        <v>166</v>
      </c>
      <c r="E31616" s="815">
        <v>2046</v>
      </c>
    </row>
    <row r="31617" spans="1:5">
      <c r="A31617" s="816">
        <f t="shared" si="2058"/>
        <v>53508</v>
      </c>
      <c r="B31617" s="815">
        <f t="shared" si="2059"/>
        <v>181</v>
      </c>
      <c r="C31617" s="815">
        <f t="shared" si="2060"/>
        <v>185</v>
      </c>
      <c r="D31617" s="815">
        <f t="shared" si="2061"/>
        <v>165</v>
      </c>
      <c r="E31617" s="815">
        <v>2046</v>
      </c>
    </row>
    <row r="31618" spans="1:5">
      <c r="A31618" s="816">
        <f t="shared" si="2058"/>
        <v>53509</v>
      </c>
      <c r="B31618" s="815">
        <f t="shared" si="2059"/>
        <v>182</v>
      </c>
      <c r="C31618" s="815">
        <f t="shared" si="2060"/>
        <v>184</v>
      </c>
      <c r="D31618" s="815">
        <f t="shared" si="2061"/>
        <v>164</v>
      </c>
      <c r="E31618" s="815">
        <v>2046</v>
      </c>
    </row>
    <row r="31619" spans="1:5">
      <c r="A31619" s="816">
        <f t="shared" si="2058"/>
        <v>53510</v>
      </c>
      <c r="B31619" s="815">
        <f t="shared" si="2059"/>
        <v>183</v>
      </c>
      <c r="C31619" s="815">
        <f t="shared" si="2060"/>
        <v>183</v>
      </c>
      <c r="D31619" s="815">
        <f t="shared" si="2061"/>
        <v>163</v>
      </c>
      <c r="E31619" s="815">
        <v>2046</v>
      </c>
    </row>
    <row r="31620" spans="1:5">
      <c r="A31620" s="816">
        <f t="shared" si="2058"/>
        <v>53511</v>
      </c>
      <c r="B31620" s="815">
        <f t="shared" si="2059"/>
        <v>184</v>
      </c>
      <c r="C31620" s="815">
        <f t="shared" si="2060"/>
        <v>182</v>
      </c>
      <c r="D31620" s="815">
        <f t="shared" si="2061"/>
        <v>162</v>
      </c>
      <c r="E31620" s="815">
        <v>2046</v>
      </c>
    </row>
    <row r="31621" spans="1:5">
      <c r="A31621" s="816">
        <f t="shared" si="2058"/>
        <v>53512</v>
      </c>
      <c r="B31621" s="815">
        <f t="shared" si="2059"/>
        <v>185</v>
      </c>
      <c r="C31621" s="815">
        <f t="shared" si="2060"/>
        <v>181</v>
      </c>
      <c r="D31621" s="815">
        <f t="shared" si="2061"/>
        <v>161</v>
      </c>
      <c r="E31621" s="815">
        <v>2046</v>
      </c>
    </row>
    <row r="31622" spans="1:5">
      <c r="A31622" s="816">
        <f t="shared" si="2058"/>
        <v>53513</v>
      </c>
      <c r="B31622" s="815">
        <f t="shared" si="2059"/>
        <v>186</v>
      </c>
      <c r="C31622" s="815">
        <f t="shared" si="2060"/>
        <v>180</v>
      </c>
      <c r="D31622" s="815">
        <f t="shared" si="2061"/>
        <v>160</v>
      </c>
      <c r="E31622" s="815">
        <v>2046</v>
      </c>
    </row>
    <row r="31623" spans="1:5">
      <c r="A31623" s="816">
        <f t="shared" si="2058"/>
        <v>53514</v>
      </c>
      <c r="B31623" s="815">
        <f t="shared" si="2059"/>
        <v>187</v>
      </c>
      <c r="C31623" s="815">
        <f t="shared" si="2060"/>
        <v>179</v>
      </c>
      <c r="D31623" s="815">
        <f t="shared" si="2061"/>
        <v>159</v>
      </c>
      <c r="E31623" s="815">
        <v>2046</v>
      </c>
    </row>
    <row r="31624" spans="1:5">
      <c r="A31624" s="816">
        <f t="shared" si="2058"/>
        <v>53515</v>
      </c>
      <c r="B31624" s="815">
        <f t="shared" si="2059"/>
        <v>188</v>
      </c>
      <c r="C31624" s="815">
        <f t="shared" si="2060"/>
        <v>178</v>
      </c>
      <c r="D31624" s="815">
        <f t="shared" si="2061"/>
        <v>158</v>
      </c>
      <c r="E31624" s="815">
        <v>2046</v>
      </c>
    </row>
    <row r="31625" spans="1:5">
      <c r="A31625" s="816">
        <f t="shared" si="2058"/>
        <v>53516</v>
      </c>
      <c r="B31625" s="815">
        <f t="shared" si="2059"/>
        <v>189</v>
      </c>
      <c r="C31625" s="815">
        <f t="shared" si="2060"/>
        <v>177</v>
      </c>
      <c r="D31625" s="815">
        <f t="shared" si="2061"/>
        <v>157</v>
      </c>
      <c r="E31625" s="815">
        <v>2046</v>
      </c>
    </row>
    <row r="31626" spans="1:5">
      <c r="A31626" s="816">
        <f t="shared" si="2058"/>
        <v>53517</v>
      </c>
      <c r="B31626" s="815">
        <f t="shared" si="2059"/>
        <v>190</v>
      </c>
      <c r="C31626" s="815">
        <f t="shared" si="2060"/>
        <v>176</v>
      </c>
      <c r="D31626" s="815">
        <f t="shared" si="2061"/>
        <v>156</v>
      </c>
      <c r="E31626" s="815">
        <v>2046</v>
      </c>
    </row>
    <row r="31627" spans="1:5">
      <c r="A31627" s="816">
        <f t="shared" si="2058"/>
        <v>53518</v>
      </c>
      <c r="B31627" s="815">
        <f t="shared" si="2059"/>
        <v>191</v>
      </c>
      <c r="C31627" s="815">
        <f t="shared" si="2060"/>
        <v>175</v>
      </c>
      <c r="D31627" s="815">
        <f t="shared" si="2061"/>
        <v>155</v>
      </c>
      <c r="E31627" s="815">
        <v>2046</v>
      </c>
    </row>
    <row r="31628" spans="1:5">
      <c r="A31628" s="816">
        <f t="shared" si="2058"/>
        <v>53519</v>
      </c>
      <c r="B31628" s="815">
        <f t="shared" si="2059"/>
        <v>192</v>
      </c>
      <c r="C31628" s="815">
        <f t="shared" si="2060"/>
        <v>174</v>
      </c>
      <c r="D31628" s="815">
        <f t="shared" si="2061"/>
        <v>154</v>
      </c>
      <c r="E31628" s="815">
        <v>2046</v>
      </c>
    </row>
    <row r="31629" spans="1:5">
      <c r="A31629" s="816">
        <f t="shared" si="2058"/>
        <v>53520</v>
      </c>
      <c r="B31629" s="815">
        <f t="shared" si="2059"/>
        <v>193</v>
      </c>
      <c r="C31629" s="815">
        <f t="shared" si="2060"/>
        <v>173</v>
      </c>
      <c r="D31629" s="815">
        <f t="shared" si="2061"/>
        <v>153</v>
      </c>
      <c r="E31629" s="815">
        <v>2046</v>
      </c>
    </row>
    <row r="31630" spans="1:5">
      <c r="A31630" s="816">
        <f t="shared" si="2058"/>
        <v>53521</v>
      </c>
      <c r="B31630" s="815">
        <f t="shared" si="2059"/>
        <v>194</v>
      </c>
      <c r="C31630" s="815">
        <f t="shared" si="2060"/>
        <v>172</v>
      </c>
      <c r="D31630" s="815">
        <f t="shared" si="2061"/>
        <v>152</v>
      </c>
      <c r="E31630" s="815">
        <v>2046</v>
      </c>
    </row>
    <row r="31631" spans="1:5">
      <c r="A31631" s="816">
        <f t="shared" si="2058"/>
        <v>53522</v>
      </c>
      <c r="B31631" s="815">
        <f t="shared" si="2059"/>
        <v>195</v>
      </c>
      <c r="C31631" s="815">
        <f t="shared" si="2060"/>
        <v>171</v>
      </c>
      <c r="D31631" s="815">
        <f t="shared" si="2061"/>
        <v>151</v>
      </c>
      <c r="E31631" s="815">
        <v>2046</v>
      </c>
    </row>
    <row r="31632" spans="1:5">
      <c r="A31632" s="816">
        <f t="shared" si="2058"/>
        <v>53523</v>
      </c>
      <c r="B31632" s="815">
        <f t="shared" si="2059"/>
        <v>196</v>
      </c>
      <c r="C31632" s="815">
        <f t="shared" si="2060"/>
        <v>170</v>
      </c>
      <c r="D31632" s="815">
        <f t="shared" si="2061"/>
        <v>150</v>
      </c>
      <c r="E31632" s="815">
        <v>2046</v>
      </c>
    </row>
    <row r="31633" spans="1:5">
      <c r="A31633" s="816">
        <f t="shared" si="2058"/>
        <v>53524</v>
      </c>
      <c r="B31633" s="815">
        <f t="shared" si="2059"/>
        <v>197</v>
      </c>
      <c r="C31633" s="815">
        <f t="shared" si="2060"/>
        <v>169</v>
      </c>
      <c r="D31633" s="815">
        <f t="shared" si="2061"/>
        <v>149</v>
      </c>
      <c r="E31633" s="815">
        <v>2046</v>
      </c>
    </row>
    <row r="31634" spans="1:5">
      <c r="A31634" s="816">
        <f t="shared" si="2058"/>
        <v>53525</v>
      </c>
      <c r="B31634" s="815">
        <f t="shared" si="2059"/>
        <v>198</v>
      </c>
      <c r="C31634" s="815">
        <f t="shared" si="2060"/>
        <v>168</v>
      </c>
      <c r="D31634" s="815">
        <f t="shared" si="2061"/>
        <v>148</v>
      </c>
      <c r="E31634" s="815">
        <v>2046</v>
      </c>
    </row>
    <row r="31635" spans="1:5">
      <c r="A31635" s="816">
        <f t="shared" si="2058"/>
        <v>53526</v>
      </c>
      <c r="B31635" s="815">
        <f t="shared" si="2059"/>
        <v>199</v>
      </c>
      <c r="C31635" s="815">
        <f t="shared" si="2060"/>
        <v>167</v>
      </c>
      <c r="D31635" s="815">
        <f t="shared" si="2061"/>
        <v>147</v>
      </c>
      <c r="E31635" s="815">
        <v>2046</v>
      </c>
    </row>
    <row r="31636" spans="1:5">
      <c r="A31636" s="816">
        <f t="shared" si="2058"/>
        <v>53527</v>
      </c>
      <c r="B31636" s="815">
        <f t="shared" si="2059"/>
        <v>200</v>
      </c>
      <c r="C31636" s="815">
        <f t="shared" si="2060"/>
        <v>166</v>
      </c>
      <c r="D31636" s="815">
        <f t="shared" si="2061"/>
        <v>146</v>
      </c>
      <c r="E31636" s="815">
        <v>2046</v>
      </c>
    </row>
    <row r="31637" spans="1:5">
      <c r="A31637" s="816">
        <f t="shared" si="2058"/>
        <v>53528</v>
      </c>
      <c r="B31637" s="815">
        <f t="shared" si="2059"/>
        <v>201</v>
      </c>
      <c r="C31637" s="815">
        <f t="shared" si="2060"/>
        <v>165</v>
      </c>
      <c r="D31637" s="815">
        <f t="shared" si="2061"/>
        <v>145</v>
      </c>
      <c r="E31637" s="815">
        <v>2046</v>
      </c>
    </row>
    <row r="31638" spans="1:5">
      <c r="A31638" s="816">
        <f t="shared" si="2058"/>
        <v>53529</v>
      </c>
      <c r="B31638" s="815">
        <f t="shared" si="2059"/>
        <v>202</v>
      </c>
      <c r="C31638" s="815">
        <f t="shared" si="2060"/>
        <v>164</v>
      </c>
      <c r="D31638" s="815">
        <f t="shared" si="2061"/>
        <v>144</v>
      </c>
      <c r="E31638" s="815">
        <v>2046</v>
      </c>
    </row>
    <row r="31639" spans="1:5">
      <c r="A31639" s="816">
        <f t="shared" si="2058"/>
        <v>53530</v>
      </c>
      <c r="B31639" s="815">
        <f t="shared" si="2059"/>
        <v>203</v>
      </c>
      <c r="C31639" s="815">
        <f t="shared" si="2060"/>
        <v>163</v>
      </c>
      <c r="D31639" s="815">
        <f t="shared" si="2061"/>
        <v>143</v>
      </c>
      <c r="E31639" s="815">
        <v>2046</v>
      </c>
    </row>
    <row r="31640" spans="1:5">
      <c r="A31640" s="816">
        <f t="shared" si="2058"/>
        <v>53531</v>
      </c>
      <c r="B31640" s="815">
        <f t="shared" si="2059"/>
        <v>204</v>
      </c>
      <c r="C31640" s="815">
        <f t="shared" si="2060"/>
        <v>162</v>
      </c>
      <c r="D31640" s="815">
        <f t="shared" si="2061"/>
        <v>142</v>
      </c>
      <c r="E31640" s="815">
        <v>2046</v>
      </c>
    </row>
    <row r="31641" spans="1:5">
      <c r="A31641" s="816">
        <f t="shared" si="2058"/>
        <v>53532</v>
      </c>
      <c r="B31641" s="815">
        <f t="shared" si="2059"/>
        <v>205</v>
      </c>
      <c r="C31641" s="815">
        <f t="shared" si="2060"/>
        <v>161</v>
      </c>
      <c r="D31641" s="815">
        <f t="shared" si="2061"/>
        <v>141</v>
      </c>
      <c r="E31641" s="815">
        <v>2046</v>
      </c>
    </row>
    <row r="31642" spans="1:5">
      <c r="A31642" s="816">
        <f t="shared" si="2058"/>
        <v>53533</v>
      </c>
      <c r="B31642" s="815">
        <f t="shared" si="2059"/>
        <v>206</v>
      </c>
      <c r="C31642" s="815">
        <f t="shared" si="2060"/>
        <v>160</v>
      </c>
      <c r="D31642" s="815">
        <f t="shared" si="2061"/>
        <v>140</v>
      </c>
      <c r="E31642" s="815">
        <v>2046</v>
      </c>
    </row>
    <row r="31643" spans="1:5">
      <c r="A31643" s="816">
        <f t="shared" si="2058"/>
        <v>53534</v>
      </c>
      <c r="B31643" s="815">
        <f t="shared" si="2059"/>
        <v>207</v>
      </c>
      <c r="C31643" s="815">
        <f t="shared" si="2060"/>
        <v>159</v>
      </c>
      <c r="D31643" s="815">
        <f t="shared" si="2061"/>
        <v>139</v>
      </c>
      <c r="E31643" s="815">
        <v>2046</v>
      </c>
    </row>
    <row r="31644" spans="1:5">
      <c r="A31644" s="816">
        <f t="shared" si="2058"/>
        <v>53535</v>
      </c>
      <c r="B31644" s="815">
        <f t="shared" si="2059"/>
        <v>208</v>
      </c>
      <c r="C31644" s="815">
        <f t="shared" si="2060"/>
        <v>158</v>
      </c>
      <c r="D31644" s="815">
        <f t="shared" si="2061"/>
        <v>138</v>
      </c>
      <c r="E31644" s="815">
        <v>2046</v>
      </c>
    </row>
    <row r="31645" spans="1:5">
      <c r="A31645" s="816">
        <f t="shared" si="2058"/>
        <v>53536</v>
      </c>
      <c r="B31645" s="815">
        <f t="shared" si="2059"/>
        <v>209</v>
      </c>
      <c r="C31645" s="815">
        <f t="shared" si="2060"/>
        <v>157</v>
      </c>
      <c r="D31645" s="815">
        <f t="shared" si="2061"/>
        <v>137</v>
      </c>
      <c r="E31645" s="815">
        <v>2046</v>
      </c>
    </row>
    <row r="31646" spans="1:5">
      <c r="A31646" s="816">
        <f t="shared" si="2058"/>
        <v>53537</v>
      </c>
      <c r="B31646" s="815">
        <f t="shared" si="2059"/>
        <v>210</v>
      </c>
      <c r="C31646" s="815">
        <f t="shared" si="2060"/>
        <v>156</v>
      </c>
      <c r="D31646" s="815">
        <f t="shared" si="2061"/>
        <v>136</v>
      </c>
      <c r="E31646" s="815">
        <v>2046</v>
      </c>
    </row>
    <row r="31647" spans="1:5">
      <c r="A31647" s="816">
        <f t="shared" si="2058"/>
        <v>53538</v>
      </c>
      <c r="B31647" s="815">
        <f t="shared" si="2059"/>
        <v>211</v>
      </c>
      <c r="C31647" s="815">
        <f t="shared" si="2060"/>
        <v>155</v>
      </c>
      <c r="D31647" s="815">
        <f t="shared" si="2061"/>
        <v>135</v>
      </c>
      <c r="E31647" s="815">
        <v>2046</v>
      </c>
    </row>
    <row r="31648" spans="1:5">
      <c r="A31648" s="816">
        <f t="shared" si="2058"/>
        <v>53539</v>
      </c>
      <c r="B31648" s="815">
        <f t="shared" si="2059"/>
        <v>212</v>
      </c>
      <c r="C31648" s="815">
        <f t="shared" si="2060"/>
        <v>154</v>
      </c>
      <c r="D31648" s="815">
        <f t="shared" si="2061"/>
        <v>134</v>
      </c>
      <c r="E31648" s="815">
        <v>2046</v>
      </c>
    </row>
    <row r="31649" spans="1:5">
      <c r="A31649" s="816">
        <f t="shared" si="2058"/>
        <v>53540</v>
      </c>
      <c r="B31649" s="815">
        <f t="shared" si="2059"/>
        <v>213</v>
      </c>
      <c r="C31649" s="815">
        <f t="shared" si="2060"/>
        <v>153</v>
      </c>
      <c r="D31649" s="815">
        <f t="shared" si="2061"/>
        <v>133</v>
      </c>
      <c r="E31649" s="815">
        <v>2046</v>
      </c>
    </row>
    <row r="31650" spans="1:5">
      <c r="A31650" s="816">
        <f t="shared" si="2058"/>
        <v>53541</v>
      </c>
      <c r="B31650" s="815">
        <f t="shared" si="2059"/>
        <v>214</v>
      </c>
      <c r="C31650" s="815">
        <f t="shared" si="2060"/>
        <v>152</v>
      </c>
      <c r="D31650" s="815">
        <f t="shared" si="2061"/>
        <v>132</v>
      </c>
      <c r="E31650" s="815">
        <v>2046</v>
      </c>
    </row>
    <row r="31651" spans="1:5">
      <c r="A31651" s="816">
        <f t="shared" si="2058"/>
        <v>53542</v>
      </c>
      <c r="B31651" s="815">
        <f t="shared" si="2059"/>
        <v>215</v>
      </c>
      <c r="C31651" s="815">
        <f t="shared" si="2060"/>
        <v>151</v>
      </c>
      <c r="D31651" s="815">
        <f t="shared" si="2061"/>
        <v>131</v>
      </c>
      <c r="E31651" s="815">
        <v>2046</v>
      </c>
    </row>
    <row r="31652" spans="1:5">
      <c r="A31652" s="816">
        <f t="shared" si="2058"/>
        <v>53543</v>
      </c>
      <c r="B31652" s="815">
        <f t="shared" si="2059"/>
        <v>216</v>
      </c>
      <c r="C31652" s="815">
        <f t="shared" si="2060"/>
        <v>150</v>
      </c>
      <c r="D31652" s="815">
        <f t="shared" si="2061"/>
        <v>130</v>
      </c>
      <c r="E31652" s="815">
        <v>2046</v>
      </c>
    </row>
    <row r="31653" spans="1:5">
      <c r="A31653" s="816">
        <f t="shared" si="2058"/>
        <v>53544</v>
      </c>
      <c r="B31653" s="815">
        <f t="shared" si="2059"/>
        <v>217</v>
      </c>
      <c r="C31653" s="815">
        <f t="shared" si="2060"/>
        <v>149</v>
      </c>
      <c r="D31653" s="815">
        <f t="shared" si="2061"/>
        <v>129</v>
      </c>
      <c r="E31653" s="815">
        <v>2046</v>
      </c>
    </row>
    <row r="31654" spans="1:5">
      <c r="A31654" s="816">
        <f t="shared" si="2058"/>
        <v>53545</v>
      </c>
      <c r="B31654" s="815">
        <f t="shared" si="2059"/>
        <v>218</v>
      </c>
      <c r="C31654" s="815">
        <f t="shared" si="2060"/>
        <v>148</v>
      </c>
      <c r="D31654" s="815">
        <f t="shared" si="2061"/>
        <v>128</v>
      </c>
      <c r="E31654" s="815">
        <v>2046</v>
      </c>
    </row>
    <row r="31655" spans="1:5">
      <c r="A31655" s="816">
        <f t="shared" si="2058"/>
        <v>53546</v>
      </c>
      <c r="B31655" s="815">
        <f t="shared" si="2059"/>
        <v>219</v>
      </c>
      <c r="C31655" s="815">
        <f t="shared" si="2060"/>
        <v>147</v>
      </c>
      <c r="D31655" s="815">
        <f t="shared" si="2061"/>
        <v>127</v>
      </c>
      <c r="E31655" s="815">
        <v>2046</v>
      </c>
    </row>
    <row r="31656" spans="1:5">
      <c r="A31656" s="816">
        <f t="shared" si="2058"/>
        <v>53547</v>
      </c>
      <c r="B31656" s="815">
        <f t="shared" si="2059"/>
        <v>220</v>
      </c>
      <c r="C31656" s="815">
        <f t="shared" si="2060"/>
        <v>146</v>
      </c>
      <c r="D31656" s="815">
        <f t="shared" si="2061"/>
        <v>126</v>
      </c>
      <c r="E31656" s="815">
        <v>2046</v>
      </c>
    </row>
    <row r="31657" spans="1:5">
      <c r="A31657" s="816">
        <f t="shared" si="2058"/>
        <v>53548</v>
      </c>
      <c r="B31657" s="815">
        <f t="shared" si="2059"/>
        <v>221</v>
      </c>
      <c r="C31657" s="815">
        <f t="shared" si="2060"/>
        <v>145</v>
      </c>
      <c r="D31657" s="815">
        <f t="shared" si="2061"/>
        <v>125</v>
      </c>
      <c r="E31657" s="815">
        <v>2046</v>
      </c>
    </row>
    <row r="31658" spans="1:5">
      <c r="A31658" s="816">
        <f t="shared" si="2058"/>
        <v>53549</v>
      </c>
      <c r="B31658" s="815">
        <f t="shared" si="2059"/>
        <v>222</v>
      </c>
      <c r="C31658" s="815">
        <f t="shared" si="2060"/>
        <v>144</v>
      </c>
      <c r="D31658" s="815">
        <f t="shared" si="2061"/>
        <v>124</v>
      </c>
      <c r="E31658" s="815">
        <v>2046</v>
      </c>
    </row>
    <row r="31659" spans="1:5">
      <c r="A31659" s="816">
        <f t="shared" si="2058"/>
        <v>53550</v>
      </c>
      <c r="B31659" s="815">
        <f t="shared" si="2059"/>
        <v>223</v>
      </c>
      <c r="C31659" s="815">
        <f t="shared" si="2060"/>
        <v>143</v>
      </c>
      <c r="D31659" s="815">
        <f t="shared" si="2061"/>
        <v>123</v>
      </c>
      <c r="E31659" s="815">
        <v>2046</v>
      </c>
    </row>
    <row r="31660" spans="1:5">
      <c r="A31660" s="816">
        <f t="shared" si="2058"/>
        <v>53551</v>
      </c>
      <c r="B31660" s="815">
        <f t="shared" si="2059"/>
        <v>224</v>
      </c>
      <c r="C31660" s="815">
        <f t="shared" si="2060"/>
        <v>142</v>
      </c>
      <c r="D31660" s="815">
        <f t="shared" si="2061"/>
        <v>122</v>
      </c>
      <c r="E31660" s="815">
        <v>2046</v>
      </c>
    </row>
    <row r="31661" spans="1:5">
      <c r="A31661" s="816">
        <f t="shared" si="2058"/>
        <v>53552</v>
      </c>
      <c r="B31661" s="815">
        <f t="shared" si="2059"/>
        <v>225</v>
      </c>
      <c r="C31661" s="815">
        <f t="shared" si="2060"/>
        <v>141</v>
      </c>
      <c r="D31661" s="815">
        <f t="shared" si="2061"/>
        <v>121</v>
      </c>
      <c r="E31661" s="815">
        <v>2046</v>
      </c>
    </row>
    <row r="31662" spans="1:5">
      <c r="A31662" s="816">
        <f t="shared" si="2058"/>
        <v>53553</v>
      </c>
      <c r="B31662" s="815">
        <f t="shared" si="2059"/>
        <v>226</v>
      </c>
      <c r="C31662" s="815">
        <f t="shared" si="2060"/>
        <v>140</v>
      </c>
      <c r="D31662" s="815">
        <f t="shared" si="2061"/>
        <v>120</v>
      </c>
      <c r="E31662" s="815">
        <v>2046</v>
      </c>
    </row>
    <row r="31663" spans="1:5">
      <c r="A31663" s="816">
        <f t="shared" si="2058"/>
        <v>53554</v>
      </c>
      <c r="B31663" s="815">
        <f t="shared" si="2059"/>
        <v>227</v>
      </c>
      <c r="C31663" s="815">
        <f t="shared" si="2060"/>
        <v>139</v>
      </c>
      <c r="D31663" s="815">
        <f t="shared" si="2061"/>
        <v>119</v>
      </c>
      <c r="E31663" s="815">
        <v>2046</v>
      </c>
    </row>
    <row r="31664" spans="1:5">
      <c r="A31664" s="816">
        <f t="shared" si="2058"/>
        <v>53555</v>
      </c>
      <c r="B31664" s="815">
        <f t="shared" si="2059"/>
        <v>228</v>
      </c>
      <c r="C31664" s="815">
        <f t="shared" si="2060"/>
        <v>138</v>
      </c>
      <c r="D31664" s="815">
        <f t="shared" si="2061"/>
        <v>118</v>
      </c>
      <c r="E31664" s="815">
        <v>2046</v>
      </c>
    </row>
    <row r="31665" spans="1:5">
      <c r="A31665" s="816">
        <f t="shared" si="2058"/>
        <v>53556</v>
      </c>
      <c r="B31665" s="815">
        <f t="shared" si="2059"/>
        <v>229</v>
      </c>
      <c r="C31665" s="815">
        <f t="shared" si="2060"/>
        <v>137</v>
      </c>
      <c r="D31665" s="815">
        <f t="shared" si="2061"/>
        <v>117</v>
      </c>
      <c r="E31665" s="815">
        <v>2046</v>
      </c>
    </row>
    <row r="31666" spans="1:5">
      <c r="A31666" s="816">
        <f t="shared" si="2058"/>
        <v>53557</v>
      </c>
      <c r="B31666" s="815">
        <f t="shared" si="2059"/>
        <v>230</v>
      </c>
      <c r="C31666" s="815">
        <f t="shared" si="2060"/>
        <v>136</v>
      </c>
      <c r="D31666" s="815">
        <f t="shared" si="2061"/>
        <v>116</v>
      </c>
      <c r="E31666" s="815">
        <v>2046</v>
      </c>
    </row>
    <row r="31667" spans="1:5">
      <c r="A31667" s="816">
        <f t="shared" ref="A31667:A31730" si="2062">A31666+1</f>
        <v>53558</v>
      </c>
      <c r="B31667" s="815">
        <f t="shared" si="2059"/>
        <v>231</v>
      </c>
      <c r="C31667" s="815">
        <f t="shared" si="2060"/>
        <v>135</v>
      </c>
      <c r="D31667" s="815">
        <f t="shared" si="2061"/>
        <v>115</v>
      </c>
      <c r="E31667" s="815">
        <v>2046</v>
      </c>
    </row>
    <row r="31668" spans="1:5">
      <c r="A31668" s="816">
        <f t="shared" si="2062"/>
        <v>53559</v>
      </c>
      <c r="B31668" s="815">
        <f t="shared" si="2059"/>
        <v>232</v>
      </c>
      <c r="C31668" s="815">
        <f t="shared" si="2060"/>
        <v>134</v>
      </c>
      <c r="D31668" s="815">
        <f t="shared" si="2061"/>
        <v>114</v>
      </c>
      <c r="E31668" s="815">
        <v>2046</v>
      </c>
    </row>
    <row r="31669" spans="1:5">
      <c r="A31669" s="816">
        <f t="shared" si="2062"/>
        <v>53560</v>
      </c>
      <c r="B31669" s="815">
        <f t="shared" si="2059"/>
        <v>233</v>
      </c>
      <c r="C31669" s="815">
        <f t="shared" si="2060"/>
        <v>133</v>
      </c>
      <c r="D31669" s="815">
        <f t="shared" si="2061"/>
        <v>113</v>
      </c>
      <c r="E31669" s="815">
        <v>2046</v>
      </c>
    </row>
    <row r="31670" spans="1:5">
      <c r="A31670" s="816">
        <f t="shared" si="2062"/>
        <v>53561</v>
      </c>
      <c r="B31670" s="815">
        <f t="shared" si="2059"/>
        <v>234</v>
      </c>
      <c r="C31670" s="815">
        <f t="shared" si="2060"/>
        <v>132</v>
      </c>
      <c r="D31670" s="815">
        <f t="shared" si="2061"/>
        <v>112</v>
      </c>
      <c r="E31670" s="815">
        <v>2046</v>
      </c>
    </row>
    <row r="31671" spans="1:5">
      <c r="A31671" s="816">
        <f t="shared" si="2062"/>
        <v>53562</v>
      </c>
      <c r="B31671" s="815">
        <f t="shared" si="2059"/>
        <v>235</v>
      </c>
      <c r="C31671" s="815">
        <f t="shared" si="2060"/>
        <v>131</v>
      </c>
      <c r="D31671" s="815">
        <f t="shared" si="2061"/>
        <v>111</v>
      </c>
      <c r="E31671" s="815">
        <v>2046</v>
      </c>
    </row>
    <row r="31672" spans="1:5">
      <c r="A31672" s="816">
        <f t="shared" si="2062"/>
        <v>53563</v>
      </c>
      <c r="B31672" s="815">
        <f t="shared" si="2059"/>
        <v>236</v>
      </c>
      <c r="C31672" s="815">
        <f t="shared" si="2060"/>
        <v>130</v>
      </c>
      <c r="D31672" s="815">
        <f t="shared" si="2061"/>
        <v>110</v>
      </c>
      <c r="E31672" s="815">
        <v>2046</v>
      </c>
    </row>
    <row r="31673" spans="1:5">
      <c r="A31673" s="816">
        <f t="shared" si="2062"/>
        <v>53564</v>
      </c>
      <c r="B31673" s="815">
        <f t="shared" si="2059"/>
        <v>237</v>
      </c>
      <c r="C31673" s="815">
        <f t="shared" si="2060"/>
        <v>129</v>
      </c>
      <c r="D31673" s="815">
        <f t="shared" si="2061"/>
        <v>109</v>
      </c>
      <c r="E31673" s="815">
        <v>2046</v>
      </c>
    </row>
    <row r="31674" spans="1:5">
      <c r="A31674" s="816">
        <f t="shared" si="2062"/>
        <v>53565</v>
      </c>
      <c r="B31674" s="815">
        <f t="shared" ref="B31674:B31737" si="2063">B31673+1</f>
        <v>238</v>
      </c>
      <c r="C31674" s="815">
        <f t="shared" ref="C31674:C31737" si="2064">C31673-1</f>
        <v>128</v>
      </c>
      <c r="D31674" s="815">
        <f t="shared" ref="D31674:D31737" si="2065">D31673-1</f>
        <v>108</v>
      </c>
      <c r="E31674" s="815">
        <v>2046</v>
      </c>
    </row>
    <row r="31675" spans="1:5">
      <c r="A31675" s="816">
        <f t="shared" si="2062"/>
        <v>53566</v>
      </c>
      <c r="B31675" s="815">
        <f t="shared" si="2063"/>
        <v>239</v>
      </c>
      <c r="C31675" s="815">
        <f t="shared" si="2064"/>
        <v>127</v>
      </c>
      <c r="D31675" s="815">
        <f t="shared" si="2065"/>
        <v>107</v>
      </c>
      <c r="E31675" s="815">
        <v>2046</v>
      </c>
    </row>
    <row r="31676" spans="1:5">
      <c r="A31676" s="816">
        <f t="shared" si="2062"/>
        <v>53567</v>
      </c>
      <c r="B31676" s="815">
        <f t="shared" si="2063"/>
        <v>240</v>
      </c>
      <c r="C31676" s="815">
        <f t="shared" si="2064"/>
        <v>126</v>
      </c>
      <c r="D31676" s="815">
        <f t="shared" si="2065"/>
        <v>106</v>
      </c>
      <c r="E31676" s="815">
        <v>2046</v>
      </c>
    </row>
    <row r="31677" spans="1:5">
      <c r="A31677" s="816">
        <f t="shared" si="2062"/>
        <v>53568</v>
      </c>
      <c r="B31677" s="815">
        <f t="shared" si="2063"/>
        <v>241</v>
      </c>
      <c r="C31677" s="815">
        <f t="shared" si="2064"/>
        <v>125</v>
      </c>
      <c r="D31677" s="815">
        <f t="shared" si="2065"/>
        <v>105</v>
      </c>
      <c r="E31677" s="815">
        <v>2046</v>
      </c>
    </row>
    <row r="31678" spans="1:5">
      <c r="A31678" s="816">
        <f t="shared" si="2062"/>
        <v>53569</v>
      </c>
      <c r="B31678" s="815">
        <f t="shared" si="2063"/>
        <v>242</v>
      </c>
      <c r="C31678" s="815">
        <f t="shared" si="2064"/>
        <v>124</v>
      </c>
      <c r="D31678" s="815">
        <f t="shared" si="2065"/>
        <v>104</v>
      </c>
      <c r="E31678" s="815">
        <v>2046</v>
      </c>
    </row>
    <row r="31679" spans="1:5">
      <c r="A31679" s="816">
        <f t="shared" si="2062"/>
        <v>53570</v>
      </c>
      <c r="B31679" s="815">
        <f t="shared" si="2063"/>
        <v>243</v>
      </c>
      <c r="C31679" s="815">
        <f t="shared" si="2064"/>
        <v>123</v>
      </c>
      <c r="D31679" s="815">
        <f t="shared" si="2065"/>
        <v>103</v>
      </c>
      <c r="E31679" s="815">
        <v>2046</v>
      </c>
    </row>
    <row r="31680" spans="1:5">
      <c r="A31680" s="816">
        <f t="shared" si="2062"/>
        <v>53571</v>
      </c>
      <c r="B31680" s="815">
        <f t="shared" si="2063"/>
        <v>244</v>
      </c>
      <c r="C31680" s="815">
        <f t="shared" si="2064"/>
        <v>122</v>
      </c>
      <c r="D31680" s="815">
        <f t="shared" si="2065"/>
        <v>102</v>
      </c>
      <c r="E31680" s="815">
        <v>2046</v>
      </c>
    </row>
    <row r="31681" spans="1:5">
      <c r="A31681" s="816">
        <f t="shared" si="2062"/>
        <v>53572</v>
      </c>
      <c r="B31681" s="815">
        <f t="shared" si="2063"/>
        <v>245</v>
      </c>
      <c r="C31681" s="815">
        <f t="shared" si="2064"/>
        <v>121</v>
      </c>
      <c r="D31681" s="815">
        <f t="shared" si="2065"/>
        <v>101</v>
      </c>
      <c r="E31681" s="815">
        <v>2046</v>
      </c>
    </row>
    <row r="31682" spans="1:5">
      <c r="A31682" s="816">
        <f t="shared" si="2062"/>
        <v>53573</v>
      </c>
      <c r="B31682" s="815">
        <f t="shared" si="2063"/>
        <v>246</v>
      </c>
      <c r="C31682" s="815">
        <f t="shared" si="2064"/>
        <v>120</v>
      </c>
      <c r="D31682" s="815">
        <f t="shared" si="2065"/>
        <v>100</v>
      </c>
      <c r="E31682" s="815">
        <v>2046</v>
      </c>
    </row>
    <row r="31683" spans="1:5">
      <c r="A31683" s="816">
        <f t="shared" si="2062"/>
        <v>53574</v>
      </c>
      <c r="B31683" s="815">
        <f t="shared" si="2063"/>
        <v>247</v>
      </c>
      <c r="C31683" s="815">
        <f t="shared" si="2064"/>
        <v>119</v>
      </c>
      <c r="D31683" s="815">
        <f t="shared" si="2065"/>
        <v>99</v>
      </c>
      <c r="E31683" s="815">
        <v>2046</v>
      </c>
    </row>
    <row r="31684" spans="1:5">
      <c r="A31684" s="816">
        <f t="shared" si="2062"/>
        <v>53575</v>
      </c>
      <c r="B31684" s="815">
        <f t="shared" si="2063"/>
        <v>248</v>
      </c>
      <c r="C31684" s="815">
        <f t="shared" si="2064"/>
        <v>118</v>
      </c>
      <c r="D31684" s="815">
        <f t="shared" si="2065"/>
        <v>98</v>
      </c>
      <c r="E31684" s="815">
        <v>2046</v>
      </c>
    </row>
    <row r="31685" spans="1:5">
      <c r="A31685" s="816">
        <f t="shared" si="2062"/>
        <v>53576</v>
      </c>
      <c r="B31685" s="815">
        <f t="shared" si="2063"/>
        <v>249</v>
      </c>
      <c r="C31685" s="815">
        <f t="shared" si="2064"/>
        <v>117</v>
      </c>
      <c r="D31685" s="815">
        <f t="shared" si="2065"/>
        <v>97</v>
      </c>
      <c r="E31685" s="815">
        <v>2046</v>
      </c>
    </row>
    <row r="31686" spans="1:5">
      <c r="A31686" s="816">
        <f t="shared" si="2062"/>
        <v>53577</v>
      </c>
      <c r="B31686" s="815">
        <f t="shared" si="2063"/>
        <v>250</v>
      </c>
      <c r="C31686" s="815">
        <f t="shared" si="2064"/>
        <v>116</v>
      </c>
      <c r="D31686" s="815">
        <f t="shared" si="2065"/>
        <v>96</v>
      </c>
      <c r="E31686" s="815">
        <v>2046</v>
      </c>
    </row>
    <row r="31687" spans="1:5">
      <c r="A31687" s="816">
        <f t="shared" si="2062"/>
        <v>53578</v>
      </c>
      <c r="B31687" s="815">
        <f t="shared" si="2063"/>
        <v>251</v>
      </c>
      <c r="C31687" s="815">
        <f t="shared" si="2064"/>
        <v>115</v>
      </c>
      <c r="D31687" s="815">
        <f t="shared" si="2065"/>
        <v>95</v>
      </c>
      <c r="E31687" s="815">
        <v>2046</v>
      </c>
    </row>
    <row r="31688" spans="1:5">
      <c r="A31688" s="816">
        <f t="shared" si="2062"/>
        <v>53579</v>
      </c>
      <c r="B31688" s="815">
        <f t="shared" si="2063"/>
        <v>252</v>
      </c>
      <c r="C31688" s="815">
        <f t="shared" si="2064"/>
        <v>114</v>
      </c>
      <c r="D31688" s="815">
        <f t="shared" si="2065"/>
        <v>94</v>
      </c>
      <c r="E31688" s="815">
        <v>2046</v>
      </c>
    </row>
    <row r="31689" spans="1:5">
      <c r="A31689" s="816">
        <f t="shared" si="2062"/>
        <v>53580</v>
      </c>
      <c r="B31689" s="815">
        <f t="shared" si="2063"/>
        <v>253</v>
      </c>
      <c r="C31689" s="815">
        <f t="shared" si="2064"/>
        <v>113</v>
      </c>
      <c r="D31689" s="815">
        <f t="shared" si="2065"/>
        <v>93</v>
      </c>
      <c r="E31689" s="815">
        <v>2046</v>
      </c>
    </row>
    <row r="31690" spans="1:5">
      <c r="A31690" s="816">
        <f t="shared" si="2062"/>
        <v>53581</v>
      </c>
      <c r="B31690" s="815">
        <f t="shared" si="2063"/>
        <v>254</v>
      </c>
      <c r="C31690" s="815">
        <f t="shared" si="2064"/>
        <v>112</v>
      </c>
      <c r="D31690" s="815">
        <f t="shared" si="2065"/>
        <v>92</v>
      </c>
      <c r="E31690" s="815">
        <v>2046</v>
      </c>
    </row>
    <row r="31691" spans="1:5">
      <c r="A31691" s="816">
        <f t="shared" si="2062"/>
        <v>53582</v>
      </c>
      <c r="B31691" s="815">
        <f t="shared" si="2063"/>
        <v>255</v>
      </c>
      <c r="C31691" s="815">
        <f t="shared" si="2064"/>
        <v>111</v>
      </c>
      <c r="D31691" s="815">
        <f t="shared" si="2065"/>
        <v>91</v>
      </c>
      <c r="E31691" s="815">
        <v>2046</v>
      </c>
    </row>
    <row r="31692" spans="1:5">
      <c r="A31692" s="816">
        <f t="shared" si="2062"/>
        <v>53583</v>
      </c>
      <c r="B31692" s="815">
        <f t="shared" si="2063"/>
        <v>256</v>
      </c>
      <c r="C31692" s="815">
        <f t="shared" si="2064"/>
        <v>110</v>
      </c>
      <c r="D31692" s="815">
        <f t="shared" si="2065"/>
        <v>90</v>
      </c>
      <c r="E31692" s="815">
        <v>2046</v>
      </c>
    </row>
    <row r="31693" spans="1:5">
      <c r="A31693" s="816">
        <f t="shared" si="2062"/>
        <v>53584</v>
      </c>
      <c r="B31693" s="815">
        <f t="shared" si="2063"/>
        <v>257</v>
      </c>
      <c r="C31693" s="815">
        <f t="shared" si="2064"/>
        <v>109</v>
      </c>
      <c r="D31693" s="815">
        <f t="shared" si="2065"/>
        <v>89</v>
      </c>
      <c r="E31693" s="815">
        <v>2046</v>
      </c>
    </row>
    <row r="31694" spans="1:5">
      <c r="A31694" s="816">
        <f t="shared" si="2062"/>
        <v>53585</v>
      </c>
      <c r="B31694" s="815">
        <f t="shared" si="2063"/>
        <v>258</v>
      </c>
      <c r="C31694" s="815">
        <f t="shared" si="2064"/>
        <v>108</v>
      </c>
      <c r="D31694" s="815">
        <f t="shared" si="2065"/>
        <v>88</v>
      </c>
      <c r="E31694" s="815">
        <v>2046</v>
      </c>
    </row>
    <row r="31695" spans="1:5">
      <c r="A31695" s="816">
        <f t="shared" si="2062"/>
        <v>53586</v>
      </c>
      <c r="B31695" s="815">
        <f t="shared" si="2063"/>
        <v>259</v>
      </c>
      <c r="C31695" s="815">
        <f t="shared" si="2064"/>
        <v>107</v>
      </c>
      <c r="D31695" s="815">
        <f t="shared" si="2065"/>
        <v>87</v>
      </c>
      <c r="E31695" s="815">
        <v>2046</v>
      </c>
    </row>
    <row r="31696" spans="1:5">
      <c r="A31696" s="816">
        <f t="shared" si="2062"/>
        <v>53587</v>
      </c>
      <c r="B31696" s="815">
        <f t="shared" si="2063"/>
        <v>260</v>
      </c>
      <c r="C31696" s="815">
        <f t="shared" si="2064"/>
        <v>106</v>
      </c>
      <c r="D31696" s="815">
        <f t="shared" si="2065"/>
        <v>86</v>
      </c>
      <c r="E31696" s="815">
        <v>2046</v>
      </c>
    </row>
    <row r="31697" spans="1:5">
      <c r="A31697" s="816">
        <f t="shared" si="2062"/>
        <v>53588</v>
      </c>
      <c r="B31697" s="815">
        <f t="shared" si="2063"/>
        <v>261</v>
      </c>
      <c r="C31697" s="815">
        <f t="shared" si="2064"/>
        <v>105</v>
      </c>
      <c r="D31697" s="815">
        <f t="shared" si="2065"/>
        <v>85</v>
      </c>
      <c r="E31697" s="815">
        <v>2046</v>
      </c>
    </row>
    <row r="31698" spans="1:5">
      <c r="A31698" s="816">
        <f t="shared" si="2062"/>
        <v>53589</v>
      </c>
      <c r="B31698" s="815">
        <f t="shared" si="2063"/>
        <v>262</v>
      </c>
      <c r="C31698" s="815">
        <f t="shared" si="2064"/>
        <v>104</v>
      </c>
      <c r="D31698" s="815">
        <f t="shared" si="2065"/>
        <v>84</v>
      </c>
      <c r="E31698" s="815">
        <v>2046</v>
      </c>
    </row>
    <row r="31699" spans="1:5">
      <c r="A31699" s="816">
        <f t="shared" si="2062"/>
        <v>53590</v>
      </c>
      <c r="B31699" s="815">
        <f t="shared" si="2063"/>
        <v>263</v>
      </c>
      <c r="C31699" s="815">
        <f t="shared" si="2064"/>
        <v>103</v>
      </c>
      <c r="D31699" s="815">
        <f t="shared" si="2065"/>
        <v>83</v>
      </c>
      <c r="E31699" s="815">
        <v>2046</v>
      </c>
    </row>
    <row r="31700" spans="1:5">
      <c r="A31700" s="816">
        <f t="shared" si="2062"/>
        <v>53591</v>
      </c>
      <c r="B31700" s="815">
        <f t="shared" si="2063"/>
        <v>264</v>
      </c>
      <c r="C31700" s="815">
        <f t="shared" si="2064"/>
        <v>102</v>
      </c>
      <c r="D31700" s="815">
        <f t="shared" si="2065"/>
        <v>82</v>
      </c>
      <c r="E31700" s="815">
        <v>2046</v>
      </c>
    </row>
    <row r="31701" spans="1:5">
      <c r="A31701" s="816">
        <f t="shared" si="2062"/>
        <v>53592</v>
      </c>
      <c r="B31701" s="815">
        <f t="shared" si="2063"/>
        <v>265</v>
      </c>
      <c r="C31701" s="815">
        <f t="shared" si="2064"/>
        <v>101</v>
      </c>
      <c r="D31701" s="815">
        <f t="shared" si="2065"/>
        <v>81</v>
      </c>
      <c r="E31701" s="815">
        <v>2046</v>
      </c>
    </row>
    <row r="31702" spans="1:5">
      <c r="A31702" s="816">
        <f t="shared" si="2062"/>
        <v>53593</v>
      </c>
      <c r="B31702" s="815">
        <f t="shared" si="2063"/>
        <v>266</v>
      </c>
      <c r="C31702" s="815">
        <f t="shared" si="2064"/>
        <v>100</v>
      </c>
      <c r="D31702" s="815">
        <f t="shared" si="2065"/>
        <v>80</v>
      </c>
      <c r="E31702" s="815">
        <v>2046</v>
      </c>
    </row>
    <row r="31703" spans="1:5">
      <c r="A31703" s="816">
        <f t="shared" si="2062"/>
        <v>53594</v>
      </c>
      <c r="B31703" s="815">
        <f t="shared" si="2063"/>
        <v>267</v>
      </c>
      <c r="C31703" s="815">
        <f t="shared" si="2064"/>
        <v>99</v>
      </c>
      <c r="D31703" s="815">
        <f t="shared" si="2065"/>
        <v>79</v>
      </c>
      <c r="E31703" s="815">
        <v>2046</v>
      </c>
    </row>
    <row r="31704" spans="1:5">
      <c r="A31704" s="816">
        <f t="shared" si="2062"/>
        <v>53595</v>
      </c>
      <c r="B31704" s="815">
        <f t="shared" si="2063"/>
        <v>268</v>
      </c>
      <c r="C31704" s="815">
        <f t="shared" si="2064"/>
        <v>98</v>
      </c>
      <c r="D31704" s="815">
        <f t="shared" si="2065"/>
        <v>78</v>
      </c>
      <c r="E31704" s="815">
        <v>2046</v>
      </c>
    </row>
    <row r="31705" spans="1:5">
      <c r="A31705" s="816">
        <f t="shared" si="2062"/>
        <v>53596</v>
      </c>
      <c r="B31705" s="815">
        <f t="shared" si="2063"/>
        <v>269</v>
      </c>
      <c r="C31705" s="815">
        <f t="shared" si="2064"/>
        <v>97</v>
      </c>
      <c r="D31705" s="815">
        <f t="shared" si="2065"/>
        <v>77</v>
      </c>
      <c r="E31705" s="815">
        <v>2046</v>
      </c>
    </row>
    <row r="31706" spans="1:5">
      <c r="A31706" s="816">
        <f t="shared" si="2062"/>
        <v>53597</v>
      </c>
      <c r="B31706" s="815">
        <f t="shared" si="2063"/>
        <v>270</v>
      </c>
      <c r="C31706" s="815">
        <f t="shared" si="2064"/>
        <v>96</v>
      </c>
      <c r="D31706" s="815">
        <f t="shared" si="2065"/>
        <v>76</v>
      </c>
      <c r="E31706" s="815">
        <v>2046</v>
      </c>
    </row>
    <row r="31707" spans="1:5">
      <c r="A31707" s="816">
        <f t="shared" si="2062"/>
        <v>53598</v>
      </c>
      <c r="B31707" s="815">
        <f t="shared" si="2063"/>
        <v>271</v>
      </c>
      <c r="C31707" s="815">
        <f t="shared" si="2064"/>
        <v>95</v>
      </c>
      <c r="D31707" s="815">
        <f t="shared" si="2065"/>
        <v>75</v>
      </c>
      <c r="E31707" s="815">
        <v>2046</v>
      </c>
    </row>
    <row r="31708" spans="1:5">
      <c r="A31708" s="816">
        <f t="shared" si="2062"/>
        <v>53599</v>
      </c>
      <c r="B31708" s="815">
        <f t="shared" si="2063"/>
        <v>272</v>
      </c>
      <c r="C31708" s="815">
        <f t="shared" si="2064"/>
        <v>94</v>
      </c>
      <c r="D31708" s="815">
        <f t="shared" si="2065"/>
        <v>74</v>
      </c>
      <c r="E31708" s="815">
        <v>2046</v>
      </c>
    </row>
    <row r="31709" spans="1:5">
      <c r="A31709" s="816">
        <f t="shared" si="2062"/>
        <v>53600</v>
      </c>
      <c r="B31709" s="815">
        <f t="shared" si="2063"/>
        <v>273</v>
      </c>
      <c r="C31709" s="815">
        <f t="shared" si="2064"/>
        <v>93</v>
      </c>
      <c r="D31709" s="815">
        <f t="shared" si="2065"/>
        <v>73</v>
      </c>
      <c r="E31709" s="815">
        <v>2046</v>
      </c>
    </row>
    <row r="31710" spans="1:5">
      <c r="A31710" s="816">
        <f t="shared" si="2062"/>
        <v>53601</v>
      </c>
      <c r="B31710" s="815">
        <f t="shared" si="2063"/>
        <v>274</v>
      </c>
      <c r="C31710" s="815">
        <f t="shared" si="2064"/>
        <v>92</v>
      </c>
      <c r="D31710" s="815">
        <f t="shared" si="2065"/>
        <v>72</v>
      </c>
      <c r="E31710" s="815">
        <v>2046</v>
      </c>
    </row>
    <row r="31711" spans="1:5">
      <c r="A31711" s="816">
        <f t="shared" si="2062"/>
        <v>53602</v>
      </c>
      <c r="B31711" s="815">
        <f t="shared" si="2063"/>
        <v>275</v>
      </c>
      <c r="C31711" s="815">
        <f t="shared" si="2064"/>
        <v>91</v>
      </c>
      <c r="D31711" s="815">
        <f t="shared" si="2065"/>
        <v>71</v>
      </c>
      <c r="E31711" s="815">
        <v>2046</v>
      </c>
    </row>
    <row r="31712" spans="1:5">
      <c r="A31712" s="816">
        <f t="shared" si="2062"/>
        <v>53603</v>
      </c>
      <c r="B31712" s="815">
        <f t="shared" si="2063"/>
        <v>276</v>
      </c>
      <c r="C31712" s="815">
        <f t="shared" si="2064"/>
        <v>90</v>
      </c>
      <c r="D31712" s="815">
        <f t="shared" si="2065"/>
        <v>70</v>
      </c>
      <c r="E31712" s="815">
        <v>2046</v>
      </c>
    </row>
    <row r="31713" spans="1:5">
      <c r="A31713" s="816">
        <f t="shared" si="2062"/>
        <v>53604</v>
      </c>
      <c r="B31713" s="815">
        <f t="shared" si="2063"/>
        <v>277</v>
      </c>
      <c r="C31713" s="815">
        <f t="shared" si="2064"/>
        <v>89</v>
      </c>
      <c r="D31713" s="815">
        <f t="shared" si="2065"/>
        <v>69</v>
      </c>
      <c r="E31713" s="815">
        <v>2046</v>
      </c>
    </row>
    <row r="31714" spans="1:5">
      <c r="A31714" s="816">
        <f t="shared" si="2062"/>
        <v>53605</v>
      </c>
      <c r="B31714" s="815">
        <f t="shared" si="2063"/>
        <v>278</v>
      </c>
      <c r="C31714" s="815">
        <f t="shared" si="2064"/>
        <v>88</v>
      </c>
      <c r="D31714" s="815">
        <f t="shared" si="2065"/>
        <v>68</v>
      </c>
      <c r="E31714" s="815">
        <v>2046</v>
      </c>
    </row>
    <row r="31715" spans="1:5">
      <c r="A31715" s="816">
        <f t="shared" si="2062"/>
        <v>53606</v>
      </c>
      <c r="B31715" s="815">
        <f t="shared" si="2063"/>
        <v>279</v>
      </c>
      <c r="C31715" s="815">
        <f t="shared" si="2064"/>
        <v>87</v>
      </c>
      <c r="D31715" s="815">
        <f t="shared" si="2065"/>
        <v>67</v>
      </c>
      <c r="E31715" s="815">
        <v>2046</v>
      </c>
    </row>
    <row r="31716" spans="1:5">
      <c r="A31716" s="816">
        <f t="shared" si="2062"/>
        <v>53607</v>
      </c>
      <c r="B31716" s="815">
        <f t="shared" si="2063"/>
        <v>280</v>
      </c>
      <c r="C31716" s="815">
        <f t="shared" si="2064"/>
        <v>86</v>
      </c>
      <c r="D31716" s="815">
        <f t="shared" si="2065"/>
        <v>66</v>
      </c>
      <c r="E31716" s="815">
        <v>2046</v>
      </c>
    </row>
    <row r="31717" spans="1:5">
      <c r="A31717" s="816">
        <f t="shared" si="2062"/>
        <v>53608</v>
      </c>
      <c r="B31717" s="815">
        <f t="shared" si="2063"/>
        <v>281</v>
      </c>
      <c r="C31717" s="815">
        <f t="shared" si="2064"/>
        <v>85</v>
      </c>
      <c r="D31717" s="815">
        <f t="shared" si="2065"/>
        <v>65</v>
      </c>
      <c r="E31717" s="815">
        <v>2046</v>
      </c>
    </row>
    <row r="31718" spans="1:5">
      <c r="A31718" s="816">
        <f t="shared" si="2062"/>
        <v>53609</v>
      </c>
      <c r="B31718" s="815">
        <f t="shared" si="2063"/>
        <v>282</v>
      </c>
      <c r="C31718" s="815">
        <f t="shared" si="2064"/>
        <v>84</v>
      </c>
      <c r="D31718" s="815">
        <f t="shared" si="2065"/>
        <v>64</v>
      </c>
      <c r="E31718" s="815">
        <v>2046</v>
      </c>
    </row>
    <row r="31719" spans="1:5">
      <c r="A31719" s="816">
        <f t="shared" si="2062"/>
        <v>53610</v>
      </c>
      <c r="B31719" s="815">
        <f t="shared" si="2063"/>
        <v>283</v>
      </c>
      <c r="C31719" s="815">
        <f t="shared" si="2064"/>
        <v>83</v>
      </c>
      <c r="D31719" s="815">
        <f t="shared" si="2065"/>
        <v>63</v>
      </c>
      <c r="E31719" s="815">
        <v>2046</v>
      </c>
    </row>
    <row r="31720" spans="1:5">
      <c r="A31720" s="816">
        <f t="shared" si="2062"/>
        <v>53611</v>
      </c>
      <c r="B31720" s="815">
        <f t="shared" si="2063"/>
        <v>284</v>
      </c>
      <c r="C31720" s="815">
        <f t="shared" si="2064"/>
        <v>82</v>
      </c>
      <c r="D31720" s="815">
        <f t="shared" si="2065"/>
        <v>62</v>
      </c>
      <c r="E31720" s="815">
        <v>2046</v>
      </c>
    </row>
    <row r="31721" spans="1:5">
      <c r="A31721" s="816">
        <f t="shared" si="2062"/>
        <v>53612</v>
      </c>
      <c r="B31721" s="815">
        <f t="shared" si="2063"/>
        <v>285</v>
      </c>
      <c r="C31721" s="815">
        <f t="shared" si="2064"/>
        <v>81</v>
      </c>
      <c r="D31721" s="815">
        <f t="shared" si="2065"/>
        <v>61</v>
      </c>
      <c r="E31721" s="815">
        <v>2046</v>
      </c>
    </row>
    <row r="31722" spans="1:5">
      <c r="A31722" s="816">
        <f t="shared" si="2062"/>
        <v>53613</v>
      </c>
      <c r="B31722" s="815">
        <f t="shared" si="2063"/>
        <v>286</v>
      </c>
      <c r="C31722" s="815">
        <f t="shared" si="2064"/>
        <v>80</v>
      </c>
      <c r="D31722" s="815">
        <f t="shared" si="2065"/>
        <v>60</v>
      </c>
      <c r="E31722" s="815">
        <v>2046</v>
      </c>
    </row>
    <row r="31723" spans="1:5">
      <c r="A31723" s="816">
        <f t="shared" si="2062"/>
        <v>53614</v>
      </c>
      <c r="B31723" s="815">
        <f t="shared" si="2063"/>
        <v>287</v>
      </c>
      <c r="C31723" s="815">
        <f t="shared" si="2064"/>
        <v>79</v>
      </c>
      <c r="D31723" s="815">
        <f t="shared" si="2065"/>
        <v>59</v>
      </c>
      <c r="E31723" s="815">
        <v>2046</v>
      </c>
    </row>
    <row r="31724" spans="1:5">
      <c r="A31724" s="816">
        <f t="shared" si="2062"/>
        <v>53615</v>
      </c>
      <c r="B31724" s="815">
        <f t="shared" si="2063"/>
        <v>288</v>
      </c>
      <c r="C31724" s="815">
        <f t="shared" si="2064"/>
        <v>78</v>
      </c>
      <c r="D31724" s="815">
        <f t="shared" si="2065"/>
        <v>58</v>
      </c>
      <c r="E31724" s="815">
        <v>2046</v>
      </c>
    </row>
    <row r="31725" spans="1:5">
      <c r="A31725" s="816">
        <f t="shared" si="2062"/>
        <v>53616</v>
      </c>
      <c r="B31725" s="815">
        <f t="shared" si="2063"/>
        <v>289</v>
      </c>
      <c r="C31725" s="815">
        <f t="shared" si="2064"/>
        <v>77</v>
      </c>
      <c r="D31725" s="815">
        <f t="shared" si="2065"/>
        <v>57</v>
      </c>
      <c r="E31725" s="815">
        <v>2046</v>
      </c>
    </row>
    <row r="31726" spans="1:5">
      <c r="A31726" s="816">
        <f t="shared" si="2062"/>
        <v>53617</v>
      </c>
      <c r="B31726" s="815">
        <f t="shared" si="2063"/>
        <v>290</v>
      </c>
      <c r="C31726" s="815">
        <f t="shared" si="2064"/>
        <v>76</v>
      </c>
      <c r="D31726" s="815">
        <f t="shared" si="2065"/>
        <v>56</v>
      </c>
      <c r="E31726" s="815">
        <v>2046</v>
      </c>
    </row>
    <row r="31727" spans="1:5">
      <c r="A31727" s="816">
        <f t="shared" si="2062"/>
        <v>53618</v>
      </c>
      <c r="B31727" s="815">
        <f t="shared" si="2063"/>
        <v>291</v>
      </c>
      <c r="C31727" s="815">
        <f t="shared" si="2064"/>
        <v>75</v>
      </c>
      <c r="D31727" s="815">
        <f t="shared" si="2065"/>
        <v>55</v>
      </c>
      <c r="E31727" s="815">
        <v>2046</v>
      </c>
    </row>
    <row r="31728" spans="1:5">
      <c r="A31728" s="816">
        <f t="shared" si="2062"/>
        <v>53619</v>
      </c>
      <c r="B31728" s="815">
        <f t="shared" si="2063"/>
        <v>292</v>
      </c>
      <c r="C31728" s="815">
        <f t="shared" si="2064"/>
        <v>74</v>
      </c>
      <c r="D31728" s="815">
        <f t="shared" si="2065"/>
        <v>54</v>
      </c>
      <c r="E31728" s="815">
        <v>2046</v>
      </c>
    </row>
    <row r="31729" spans="1:5">
      <c r="A31729" s="816">
        <f t="shared" si="2062"/>
        <v>53620</v>
      </c>
      <c r="B31729" s="815">
        <f t="shared" si="2063"/>
        <v>293</v>
      </c>
      <c r="C31729" s="815">
        <f t="shared" si="2064"/>
        <v>73</v>
      </c>
      <c r="D31729" s="815">
        <f t="shared" si="2065"/>
        <v>53</v>
      </c>
      <c r="E31729" s="815">
        <v>2046</v>
      </c>
    </row>
    <row r="31730" spans="1:5">
      <c r="A31730" s="816">
        <f t="shared" si="2062"/>
        <v>53621</v>
      </c>
      <c r="B31730" s="815">
        <f t="shared" si="2063"/>
        <v>294</v>
      </c>
      <c r="C31730" s="815">
        <f t="shared" si="2064"/>
        <v>72</v>
      </c>
      <c r="D31730" s="815">
        <f t="shared" si="2065"/>
        <v>52</v>
      </c>
      <c r="E31730" s="815">
        <v>2046</v>
      </c>
    </row>
    <row r="31731" spans="1:5">
      <c r="A31731" s="816">
        <f t="shared" ref="A31731:A31794" si="2066">A31730+1</f>
        <v>53622</v>
      </c>
      <c r="B31731" s="815">
        <f t="shared" si="2063"/>
        <v>295</v>
      </c>
      <c r="C31731" s="815">
        <f t="shared" si="2064"/>
        <v>71</v>
      </c>
      <c r="D31731" s="815">
        <f t="shared" si="2065"/>
        <v>51</v>
      </c>
      <c r="E31731" s="815">
        <v>2046</v>
      </c>
    </row>
    <row r="31732" spans="1:5">
      <c r="A31732" s="816">
        <f t="shared" si="2066"/>
        <v>53623</v>
      </c>
      <c r="B31732" s="815">
        <f t="shared" si="2063"/>
        <v>296</v>
      </c>
      <c r="C31732" s="815">
        <f t="shared" si="2064"/>
        <v>70</v>
      </c>
      <c r="D31732" s="815">
        <f t="shared" si="2065"/>
        <v>50</v>
      </c>
      <c r="E31732" s="815">
        <v>2046</v>
      </c>
    </row>
    <row r="31733" spans="1:5">
      <c r="A31733" s="816">
        <f t="shared" si="2066"/>
        <v>53624</v>
      </c>
      <c r="B31733" s="815">
        <f t="shared" si="2063"/>
        <v>297</v>
      </c>
      <c r="C31733" s="815">
        <f t="shared" si="2064"/>
        <v>69</v>
      </c>
      <c r="D31733" s="815">
        <f t="shared" si="2065"/>
        <v>49</v>
      </c>
      <c r="E31733" s="815">
        <v>2046</v>
      </c>
    </row>
    <row r="31734" spans="1:5">
      <c r="A31734" s="816">
        <f t="shared" si="2066"/>
        <v>53625</v>
      </c>
      <c r="B31734" s="815">
        <f t="shared" si="2063"/>
        <v>298</v>
      </c>
      <c r="C31734" s="815">
        <f t="shared" si="2064"/>
        <v>68</v>
      </c>
      <c r="D31734" s="815">
        <f t="shared" si="2065"/>
        <v>48</v>
      </c>
      <c r="E31734" s="815">
        <v>2046</v>
      </c>
    </row>
    <row r="31735" spans="1:5">
      <c r="A31735" s="816">
        <f t="shared" si="2066"/>
        <v>53626</v>
      </c>
      <c r="B31735" s="815">
        <f t="shared" si="2063"/>
        <v>299</v>
      </c>
      <c r="C31735" s="815">
        <f t="shared" si="2064"/>
        <v>67</v>
      </c>
      <c r="D31735" s="815">
        <f t="shared" si="2065"/>
        <v>47</v>
      </c>
      <c r="E31735" s="815">
        <v>2046</v>
      </c>
    </row>
    <row r="31736" spans="1:5">
      <c r="A31736" s="816">
        <f t="shared" si="2066"/>
        <v>53627</v>
      </c>
      <c r="B31736" s="815">
        <f t="shared" si="2063"/>
        <v>300</v>
      </c>
      <c r="C31736" s="815">
        <f t="shared" si="2064"/>
        <v>66</v>
      </c>
      <c r="D31736" s="815">
        <f t="shared" si="2065"/>
        <v>46</v>
      </c>
      <c r="E31736" s="815">
        <v>2046</v>
      </c>
    </row>
    <row r="31737" spans="1:5">
      <c r="A31737" s="816">
        <f t="shared" si="2066"/>
        <v>53628</v>
      </c>
      <c r="B31737" s="815">
        <f t="shared" si="2063"/>
        <v>301</v>
      </c>
      <c r="C31737" s="815">
        <f t="shared" si="2064"/>
        <v>65</v>
      </c>
      <c r="D31737" s="815">
        <f t="shared" si="2065"/>
        <v>45</v>
      </c>
      <c r="E31737" s="815">
        <v>2046</v>
      </c>
    </row>
    <row r="31738" spans="1:5">
      <c r="A31738" s="816">
        <f t="shared" si="2066"/>
        <v>53629</v>
      </c>
      <c r="B31738" s="815">
        <f t="shared" ref="B31738:B31801" si="2067">B31737+1</f>
        <v>302</v>
      </c>
      <c r="C31738" s="815">
        <f t="shared" ref="C31738:C31801" si="2068">C31737-1</f>
        <v>64</v>
      </c>
      <c r="D31738" s="815">
        <f t="shared" ref="D31738:D31781" si="2069">D31737-1</f>
        <v>44</v>
      </c>
      <c r="E31738" s="815">
        <v>2046</v>
      </c>
    </row>
    <row r="31739" spans="1:5">
      <c r="A31739" s="816">
        <f t="shared" si="2066"/>
        <v>53630</v>
      </c>
      <c r="B31739" s="815">
        <f t="shared" si="2067"/>
        <v>303</v>
      </c>
      <c r="C31739" s="815">
        <f t="shared" si="2068"/>
        <v>63</v>
      </c>
      <c r="D31739" s="815">
        <f t="shared" si="2069"/>
        <v>43</v>
      </c>
      <c r="E31739" s="815">
        <v>2046</v>
      </c>
    </row>
    <row r="31740" spans="1:5">
      <c r="A31740" s="816">
        <f t="shared" si="2066"/>
        <v>53631</v>
      </c>
      <c r="B31740" s="815">
        <f t="shared" si="2067"/>
        <v>304</v>
      </c>
      <c r="C31740" s="815">
        <f t="shared" si="2068"/>
        <v>62</v>
      </c>
      <c r="D31740" s="815">
        <f t="shared" si="2069"/>
        <v>42</v>
      </c>
      <c r="E31740" s="815">
        <v>2046</v>
      </c>
    </row>
    <row r="31741" spans="1:5">
      <c r="A31741" s="816">
        <f t="shared" si="2066"/>
        <v>53632</v>
      </c>
      <c r="B31741" s="815">
        <f t="shared" si="2067"/>
        <v>305</v>
      </c>
      <c r="C31741" s="815">
        <f t="shared" si="2068"/>
        <v>61</v>
      </c>
      <c r="D31741" s="815">
        <f t="shared" si="2069"/>
        <v>41</v>
      </c>
      <c r="E31741" s="815">
        <v>2046</v>
      </c>
    </row>
    <row r="31742" spans="1:5">
      <c r="A31742" s="816">
        <f t="shared" si="2066"/>
        <v>53633</v>
      </c>
      <c r="B31742" s="815">
        <f t="shared" si="2067"/>
        <v>306</v>
      </c>
      <c r="C31742" s="815">
        <f t="shared" si="2068"/>
        <v>60</v>
      </c>
      <c r="D31742" s="815">
        <f t="shared" si="2069"/>
        <v>40</v>
      </c>
      <c r="E31742" s="815">
        <v>2046</v>
      </c>
    </row>
    <row r="31743" spans="1:5">
      <c r="A31743" s="816">
        <f t="shared" si="2066"/>
        <v>53634</v>
      </c>
      <c r="B31743" s="815">
        <f t="shared" si="2067"/>
        <v>307</v>
      </c>
      <c r="C31743" s="815">
        <f t="shared" si="2068"/>
        <v>59</v>
      </c>
      <c r="D31743" s="815">
        <f t="shared" si="2069"/>
        <v>39</v>
      </c>
      <c r="E31743" s="815">
        <v>2046</v>
      </c>
    </row>
    <row r="31744" spans="1:5">
      <c r="A31744" s="816">
        <f t="shared" si="2066"/>
        <v>53635</v>
      </c>
      <c r="B31744" s="815">
        <f t="shared" si="2067"/>
        <v>308</v>
      </c>
      <c r="C31744" s="815">
        <f t="shared" si="2068"/>
        <v>58</v>
      </c>
      <c r="D31744" s="815">
        <f t="shared" si="2069"/>
        <v>38</v>
      </c>
      <c r="E31744" s="815">
        <v>2046</v>
      </c>
    </row>
    <row r="31745" spans="1:5">
      <c r="A31745" s="816">
        <f t="shared" si="2066"/>
        <v>53636</v>
      </c>
      <c r="B31745" s="815">
        <f t="shared" si="2067"/>
        <v>309</v>
      </c>
      <c r="C31745" s="815">
        <f t="shared" si="2068"/>
        <v>57</v>
      </c>
      <c r="D31745" s="815">
        <f t="shared" si="2069"/>
        <v>37</v>
      </c>
      <c r="E31745" s="815">
        <v>2046</v>
      </c>
    </row>
    <row r="31746" spans="1:5">
      <c r="A31746" s="816">
        <f t="shared" si="2066"/>
        <v>53637</v>
      </c>
      <c r="B31746" s="815">
        <f t="shared" si="2067"/>
        <v>310</v>
      </c>
      <c r="C31746" s="815">
        <f t="shared" si="2068"/>
        <v>56</v>
      </c>
      <c r="D31746" s="815">
        <f t="shared" si="2069"/>
        <v>36</v>
      </c>
      <c r="E31746" s="815">
        <v>2046</v>
      </c>
    </row>
    <row r="31747" spans="1:5">
      <c r="A31747" s="816">
        <f t="shared" si="2066"/>
        <v>53638</v>
      </c>
      <c r="B31747" s="815">
        <f t="shared" si="2067"/>
        <v>311</v>
      </c>
      <c r="C31747" s="815">
        <f t="shared" si="2068"/>
        <v>55</v>
      </c>
      <c r="D31747" s="815">
        <f t="shared" si="2069"/>
        <v>35</v>
      </c>
      <c r="E31747" s="815">
        <v>2046</v>
      </c>
    </row>
    <row r="31748" spans="1:5">
      <c r="A31748" s="816">
        <f t="shared" si="2066"/>
        <v>53639</v>
      </c>
      <c r="B31748" s="815">
        <f t="shared" si="2067"/>
        <v>312</v>
      </c>
      <c r="C31748" s="815">
        <f t="shared" si="2068"/>
        <v>54</v>
      </c>
      <c r="D31748" s="815">
        <f t="shared" si="2069"/>
        <v>34</v>
      </c>
      <c r="E31748" s="815">
        <v>2046</v>
      </c>
    </row>
    <row r="31749" spans="1:5">
      <c r="A31749" s="816">
        <f t="shared" si="2066"/>
        <v>53640</v>
      </c>
      <c r="B31749" s="815">
        <f t="shared" si="2067"/>
        <v>313</v>
      </c>
      <c r="C31749" s="815">
        <f t="shared" si="2068"/>
        <v>53</v>
      </c>
      <c r="D31749" s="815">
        <f t="shared" si="2069"/>
        <v>33</v>
      </c>
      <c r="E31749" s="815">
        <v>2046</v>
      </c>
    </row>
    <row r="31750" spans="1:5">
      <c r="A31750" s="816">
        <f t="shared" si="2066"/>
        <v>53641</v>
      </c>
      <c r="B31750" s="815">
        <f t="shared" si="2067"/>
        <v>314</v>
      </c>
      <c r="C31750" s="815">
        <f t="shared" si="2068"/>
        <v>52</v>
      </c>
      <c r="D31750" s="815">
        <f t="shared" si="2069"/>
        <v>32</v>
      </c>
      <c r="E31750" s="815">
        <v>2046</v>
      </c>
    </row>
    <row r="31751" spans="1:5">
      <c r="A31751" s="816">
        <f t="shared" si="2066"/>
        <v>53642</v>
      </c>
      <c r="B31751" s="815">
        <f t="shared" si="2067"/>
        <v>315</v>
      </c>
      <c r="C31751" s="815">
        <f t="shared" si="2068"/>
        <v>51</v>
      </c>
      <c r="D31751" s="815">
        <f t="shared" si="2069"/>
        <v>31</v>
      </c>
      <c r="E31751" s="815">
        <v>2046</v>
      </c>
    </row>
    <row r="31752" spans="1:5">
      <c r="A31752" s="816">
        <f t="shared" si="2066"/>
        <v>53643</v>
      </c>
      <c r="B31752" s="815">
        <f t="shared" si="2067"/>
        <v>316</v>
      </c>
      <c r="C31752" s="815">
        <f t="shared" si="2068"/>
        <v>50</v>
      </c>
      <c r="D31752" s="815">
        <f t="shared" si="2069"/>
        <v>30</v>
      </c>
      <c r="E31752" s="815">
        <v>2046</v>
      </c>
    </row>
    <row r="31753" spans="1:5">
      <c r="A31753" s="816">
        <f t="shared" si="2066"/>
        <v>53644</v>
      </c>
      <c r="B31753" s="815">
        <f t="shared" si="2067"/>
        <v>317</v>
      </c>
      <c r="C31753" s="815">
        <f t="shared" si="2068"/>
        <v>49</v>
      </c>
      <c r="D31753" s="815">
        <f t="shared" si="2069"/>
        <v>29</v>
      </c>
      <c r="E31753" s="815">
        <v>2046</v>
      </c>
    </row>
    <row r="31754" spans="1:5">
      <c r="A31754" s="816">
        <f t="shared" si="2066"/>
        <v>53645</v>
      </c>
      <c r="B31754" s="815">
        <f t="shared" si="2067"/>
        <v>318</v>
      </c>
      <c r="C31754" s="815">
        <f t="shared" si="2068"/>
        <v>48</v>
      </c>
      <c r="D31754" s="815">
        <f t="shared" si="2069"/>
        <v>28</v>
      </c>
      <c r="E31754" s="815">
        <v>2046</v>
      </c>
    </row>
    <row r="31755" spans="1:5">
      <c r="A31755" s="816">
        <f t="shared" si="2066"/>
        <v>53646</v>
      </c>
      <c r="B31755" s="815">
        <f t="shared" si="2067"/>
        <v>319</v>
      </c>
      <c r="C31755" s="815">
        <f t="shared" si="2068"/>
        <v>47</v>
      </c>
      <c r="D31755" s="815">
        <f t="shared" si="2069"/>
        <v>27</v>
      </c>
      <c r="E31755" s="815">
        <v>2046</v>
      </c>
    </row>
    <row r="31756" spans="1:5">
      <c r="A31756" s="816">
        <f t="shared" si="2066"/>
        <v>53647</v>
      </c>
      <c r="B31756" s="815">
        <f t="shared" si="2067"/>
        <v>320</v>
      </c>
      <c r="C31756" s="815">
        <f t="shared" si="2068"/>
        <v>46</v>
      </c>
      <c r="D31756" s="815">
        <f t="shared" si="2069"/>
        <v>26</v>
      </c>
      <c r="E31756" s="815">
        <v>2046</v>
      </c>
    </row>
    <row r="31757" spans="1:5">
      <c r="A31757" s="816">
        <f t="shared" si="2066"/>
        <v>53648</v>
      </c>
      <c r="B31757" s="815">
        <f t="shared" si="2067"/>
        <v>321</v>
      </c>
      <c r="C31757" s="815">
        <f t="shared" si="2068"/>
        <v>45</v>
      </c>
      <c r="D31757" s="815">
        <f t="shared" si="2069"/>
        <v>25</v>
      </c>
      <c r="E31757" s="815">
        <v>2046</v>
      </c>
    </row>
    <row r="31758" spans="1:5">
      <c r="A31758" s="816">
        <f t="shared" si="2066"/>
        <v>53649</v>
      </c>
      <c r="B31758" s="815">
        <f t="shared" si="2067"/>
        <v>322</v>
      </c>
      <c r="C31758" s="815">
        <f t="shared" si="2068"/>
        <v>44</v>
      </c>
      <c r="D31758" s="815">
        <f t="shared" si="2069"/>
        <v>24</v>
      </c>
      <c r="E31758" s="815">
        <v>2046</v>
      </c>
    </row>
    <row r="31759" spans="1:5">
      <c r="A31759" s="816">
        <f t="shared" si="2066"/>
        <v>53650</v>
      </c>
      <c r="B31759" s="815">
        <f t="shared" si="2067"/>
        <v>323</v>
      </c>
      <c r="C31759" s="815">
        <f t="shared" si="2068"/>
        <v>43</v>
      </c>
      <c r="D31759" s="815">
        <f t="shared" si="2069"/>
        <v>23</v>
      </c>
      <c r="E31759" s="815">
        <v>2046</v>
      </c>
    </row>
    <row r="31760" spans="1:5">
      <c r="A31760" s="816">
        <f t="shared" si="2066"/>
        <v>53651</v>
      </c>
      <c r="B31760" s="815">
        <f t="shared" si="2067"/>
        <v>324</v>
      </c>
      <c r="C31760" s="815">
        <f t="shared" si="2068"/>
        <v>42</v>
      </c>
      <c r="D31760" s="815">
        <f t="shared" si="2069"/>
        <v>22</v>
      </c>
      <c r="E31760" s="815">
        <v>2046</v>
      </c>
    </row>
    <row r="31761" spans="1:5">
      <c r="A31761" s="816">
        <f t="shared" si="2066"/>
        <v>53652</v>
      </c>
      <c r="B31761" s="815">
        <f t="shared" si="2067"/>
        <v>325</v>
      </c>
      <c r="C31761" s="815">
        <f t="shared" si="2068"/>
        <v>41</v>
      </c>
      <c r="D31761" s="815">
        <f t="shared" si="2069"/>
        <v>21</v>
      </c>
      <c r="E31761" s="815">
        <v>2046</v>
      </c>
    </row>
    <row r="31762" spans="1:5">
      <c r="A31762" s="816">
        <f t="shared" si="2066"/>
        <v>53653</v>
      </c>
      <c r="B31762" s="815">
        <f t="shared" si="2067"/>
        <v>326</v>
      </c>
      <c r="C31762" s="815">
        <f t="shared" si="2068"/>
        <v>40</v>
      </c>
      <c r="D31762" s="815">
        <f t="shared" si="2069"/>
        <v>20</v>
      </c>
      <c r="E31762" s="815">
        <v>2046</v>
      </c>
    </row>
    <row r="31763" spans="1:5">
      <c r="A31763" s="816">
        <f t="shared" si="2066"/>
        <v>53654</v>
      </c>
      <c r="B31763" s="815">
        <f t="shared" si="2067"/>
        <v>327</v>
      </c>
      <c r="C31763" s="815">
        <f t="shared" si="2068"/>
        <v>39</v>
      </c>
      <c r="D31763" s="815">
        <f t="shared" si="2069"/>
        <v>19</v>
      </c>
      <c r="E31763" s="815">
        <v>2046</v>
      </c>
    </row>
    <row r="31764" spans="1:5">
      <c r="A31764" s="816">
        <f t="shared" si="2066"/>
        <v>53655</v>
      </c>
      <c r="B31764" s="815">
        <f t="shared" si="2067"/>
        <v>328</v>
      </c>
      <c r="C31764" s="815">
        <f t="shared" si="2068"/>
        <v>38</v>
      </c>
      <c r="D31764" s="815">
        <f t="shared" si="2069"/>
        <v>18</v>
      </c>
      <c r="E31764" s="815">
        <v>2046</v>
      </c>
    </row>
    <row r="31765" spans="1:5">
      <c r="A31765" s="816">
        <f t="shared" si="2066"/>
        <v>53656</v>
      </c>
      <c r="B31765" s="815">
        <f t="shared" si="2067"/>
        <v>329</v>
      </c>
      <c r="C31765" s="815">
        <f t="shared" si="2068"/>
        <v>37</v>
      </c>
      <c r="D31765" s="815">
        <f t="shared" si="2069"/>
        <v>17</v>
      </c>
      <c r="E31765" s="815">
        <v>2046</v>
      </c>
    </row>
    <row r="31766" spans="1:5">
      <c r="A31766" s="816">
        <f t="shared" si="2066"/>
        <v>53657</v>
      </c>
      <c r="B31766" s="815">
        <f t="shared" si="2067"/>
        <v>330</v>
      </c>
      <c r="C31766" s="815">
        <f t="shared" si="2068"/>
        <v>36</v>
      </c>
      <c r="D31766" s="815">
        <f t="shared" si="2069"/>
        <v>16</v>
      </c>
      <c r="E31766" s="815">
        <v>2046</v>
      </c>
    </row>
    <row r="31767" spans="1:5">
      <c r="A31767" s="816">
        <f t="shared" si="2066"/>
        <v>53658</v>
      </c>
      <c r="B31767" s="815">
        <f t="shared" si="2067"/>
        <v>331</v>
      </c>
      <c r="C31767" s="815">
        <f t="shared" si="2068"/>
        <v>35</v>
      </c>
      <c r="D31767" s="815">
        <f t="shared" si="2069"/>
        <v>15</v>
      </c>
      <c r="E31767" s="815">
        <v>2046</v>
      </c>
    </row>
    <row r="31768" spans="1:5">
      <c r="A31768" s="816">
        <f t="shared" si="2066"/>
        <v>53659</v>
      </c>
      <c r="B31768" s="815">
        <f t="shared" si="2067"/>
        <v>332</v>
      </c>
      <c r="C31768" s="815">
        <f t="shared" si="2068"/>
        <v>34</v>
      </c>
      <c r="D31768" s="815">
        <f t="shared" si="2069"/>
        <v>14</v>
      </c>
      <c r="E31768" s="815">
        <v>2046</v>
      </c>
    </row>
    <row r="31769" spans="1:5">
      <c r="A31769" s="816">
        <f t="shared" si="2066"/>
        <v>53660</v>
      </c>
      <c r="B31769" s="815">
        <f t="shared" si="2067"/>
        <v>333</v>
      </c>
      <c r="C31769" s="815">
        <f t="shared" si="2068"/>
        <v>33</v>
      </c>
      <c r="D31769" s="815">
        <f t="shared" si="2069"/>
        <v>13</v>
      </c>
      <c r="E31769" s="815">
        <v>2046</v>
      </c>
    </row>
    <row r="31770" spans="1:5">
      <c r="A31770" s="816">
        <f t="shared" si="2066"/>
        <v>53661</v>
      </c>
      <c r="B31770" s="815">
        <f t="shared" si="2067"/>
        <v>334</v>
      </c>
      <c r="C31770" s="815">
        <f t="shared" si="2068"/>
        <v>32</v>
      </c>
      <c r="D31770" s="815">
        <f t="shared" si="2069"/>
        <v>12</v>
      </c>
      <c r="E31770" s="815">
        <v>2046</v>
      </c>
    </row>
    <row r="31771" spans="1:5">
      <c r="A31771" s="816">
        <f t="shared" si="2066"/>
        <v>53662</v>
      </c>
      <c r="B31771" s="815">
        <f t="shared" si="2067"/>
        <v>335</v>
      </c>
      <c r="C31771" s="815">
        <f t="shared" si="2068"/>
        <v>31</v>
      </c>
      <c r="D31771" s="815">
        <f t="shared" si="2069"/>
        <v>11</v>
      </c>
      <c r="E31771" s="815">
        <v>2046</v>
      </c>
    </row>
    <row r="31772" spans="1:5">
      <c r="A31772" s="816">
        <f t="shared" si="2066"/>
        <v>53663</v>
      </c>
      <c r="B31772" s="815">
        <f t="shared" si="2067"/>
        <v>336</v>
      </c>
      <c r="C31772" s="815">
        <f t="shared" si="2068"/>
        <v>30</v>
      </c>
      <c r="D31772" s="815">
        <f t="shared" si="2069"/>
        <v>10</v>
      </c>
      <c r="E31772" s="815">
        <v>2046</v>
      </c>
    </row>
    <row r="31773" spans="1:5">
      <c r="A31773" s="816">
        <f t="shared" si="2066"/>
        <v>53664</v>
      </c>
      <c r="B31773" s="815">
        <f t="shared" si="2067"/>
        <v>337</v>
      </c>
      <c r="C31773" s="815">
        <f t="shared" si="2068"/>
        <v>29</v>
      </c>
      <c r="D31773" s="815">
        <f t="shared" si="2069"/>
        <v>9</v>
      </c>
      <c r="E31773" s="815">
        <v>2046</v>
      </c>
    </row>
    <row r="31774" spans="1:5">
      <c r="A31774" s="816">
        <f t="shared" si="2066"/>
        <v>53665</v>
      </c>
      <c r="B31774" s="815">
        <f t="shared" si="2067"/>
        <v>338</v>
      </c>
      <c r="C31774" s="815">
        <f t="shared" si="2068"/>
        <v>28</v>
      </c>
      <c r="D31774" s="815">
        <f t="shared" si="2069"/>
        <v>8</v>
      </c>
      <c r="E31774" s="815">
        <v>2046</v>
      </c>
    </row>
    <row r="31775" spans="1:5">
      <c r="A31775" s="816">
        <f t="shared" si="2066"/>
        <v>53666</v>
      </c>
      <c r="B31775" s="815">
        <f t="shared" si="2067"/>
        <v>339</v>
      </c>
      <c r="C31775" s="815">
        <f t="shared" si="2068"/>
        <v>27</v>
      </c>
      <c r="D31775" s="815">
        <f t="shared" si="2069"/>
        <v>7</v>
      </c>
      <c r="E31775" s="815">
        <v>2046</v>
      </c>
    </row>
    <row r="31776" spans="1:5">
      <c r="A31776" s="816">
        <f t="shared" si="2066"/>
        <v>53667</v>
      </c>
      <c r="B31776" s="815">
        <f t="shared" si="2067"/>
        <v>340</v>
      </c>
      <c r="C31776" s="815">
        <f t="shared" si="2068"/>
        <v>26</v>
      </c>
      <c r="D31776" s="815">
        <f t="shared" si="2069"/>
        <v>6</v>
      </c>
      <c r="E31776" s="815">
        <v>2046</v>
      </c>
    </row>
    <row r="31777" spans="1:5">
      <c r="A31777" s="816">
        <f t="shared" si="2066"/>
        <v>53668</v>
      </c>
      <c r="B31777" s="815">
        <f t="shared" si="2067"/>
        <v>341</v>
      </c>
      <c r="C31777" s="815">
        <f t="shared" si="2068"/>
        <v>25</v>
      </c>
      <c r="D31777" s="815">
        <f t="shared" si="2069"/>
        <v>5</v>
      </c>
      <c r="E31777" s="815">
        <v>2046</v>
      </c>
    </row>
    <row r="31778" spans="1:5">
      <c r="A31778" s="816">
        <f t="shared" si="2066"/>
        <v>53669</v>
      </c>
      <c r="B31778" s="815">
        <f t="shared" si="2067"/>
        <v>342</v>
      </c>
      <c r="C31778" s="815">
        <f t="shared" si="2068"/>
        <v>24</v>
      </c>
      <c r="D31778" s="815">
        <f t="shared" si="2069"/>
        <v>4</v>
      </c>
      <c r="E31778" s="815">
        <v>2046</v>
      </c>
    </row>
    <row r="31779" spans="1:5">
      <c r="A31779" s="816">
        <f t="shared" si="2066"/>
        <v>53670</v>
      </c>
      <c r="B31779" s="815">
        <f t="shared" si="2067"/>
        <v>343</v>
      </c>
      <c r="C31779" s="815">
        <f t="shared" si="2068"/>
        <v>23</v>
      </c>
      <c r="D31779" s="815">
        <f t="shared" si="2069"/>
        <v>3</v>
      </c>
      <c r="E31779" s="815">
        <v>2046</v>
      </c>
    </row>
    <row r="31780" spans="1:5">
      <c r="A31780" s="816">
        <f t="shared" si="2066"/>
        <v>53671</v>
      </c>
      <c r="B31780" s="815">
        <f t="shared" si="2067"/>
        <v>344</v>
      </c>
      <c r="C31780" s="815">
        <f t="shared" si="2068"/>
        <v>22</v>
      </c>
      <c r="D31780" s="815">
        <f t="shared" si="2069"/>
        <v>2</v>
      </c>
      <c r="E31780" s="815">
        <v>2046</v>
      </c>
    </row>
    <row r="31781" spans="1:5">
      <c r="A31781" s="816">
        <f t="shared" si="2066"/>
        <v>53672</v>
      </c>
      <c r="B31781" s="815">
        <f t="shared" si="2067"/>
        <v>345</v>
      </c>
      <c r="C31781" s="815">
        <f t="shared" si="2068"/>
        <v>21</v>
      </c>
      <c r="D31781" s="815">
        <f t="shared" si="2069"/>
        <v>1</v>
      </c>
      <c r="E31781" s="815">
        <v>2046</v>
      </c>
    </row>
    <row r="31782" spans="1:5">
      <c r="A31782" s="816">
        <f t="shared" si="2066"/>
        <v>53673</v>
      </c>
      <c r="B31782" s="815">
        <f t="shared" si="2067"/>
        <v>346</v>
      </c>
      <c r="C31782" s="815">
        <f t="shared" si="2068"/>
        <v>20</v>
      </c>
      <c r="D31782" s="815">
        <v>365</v>
      </c>
      <c r="E31782" s="815">
        <v>2046</v>
      </c>
    </row>
    <row r="31783" spans="1:5">
      <c r="A31783" s="816">
        <f t="shared" si="2066"/>
        <v>53674</v>
      </c>
      <c r="B31783" s="815">
        <f t="shared" si="2067"/>
        <v>347</v>
      </c>
      <c r="C31783" s="815">
        <f t="shared" si="2068"/>
        <v>19</v>
      </c>
      <c r="D31783" s="815">
        <f t="shared" ref="D31783:D31846" si="2070">D31782-1</f>
        <v>364</v>
      </c>
      <c r="E31783" s="815">
        <v>2046</v>
      </c>
    </row>
    <row r="31784" spans="1:5">
      <c r="A31784" s="816">
        <f t="shared" si="2066"/>
        <v>53675</v>
      </c>
      <c r="B31784" s="815">
        <f t="shared" si="2067"/>
        <v>348</v>
      </c>
      <c r="C31784" s="815">
        <f t="shared" si="2068"/>
        <v>18</v>
      </c>
      <c r="D31784" s="815">
        <f t="shared" si="2070"/>
        <v>363</v>
      </c>
      <c r="E31784" s="815">
        <v>2046</v>
      </c>
    </row>
    <row r="31785" spans="1:5">
      <c r="A31785" s="816">
        <f t="shared" si="2066"/>
        <v>53676</v>
      </c>
      <c r="B31785" s="815">
        <f t="shared" si="2067"/>
        <v>349</v>
      </c>
      <c r="C31785" s="815">
        <f t="shared" si="2068"/>
        <v>17</v>
      </c>
      <c r="D31785" s="815">
        <f t="shared" si="2070"/>
        <v>362</v>
      </c>
      <c r="E31785" s="815">
        <v>2046</v>
      </c>
    </row>
    <row r="31786" spans="1:5">
      <c r="A31786" s="816">
        <f t="shared" si="2066"/>
        <v>53677</v>
      </c>
      <c r="B31786" s="815">
        <f t="shared" si="2067"/>
        <v>350</v>
      </c>
      <c r="C31786" s="815">
        <f t="shared" si="2068"/>
        <v>16</v>
      </c>
      <c r="D31786" s="815">
        <f t="shared" si="2070"/>
        <v>361</v>
      </c>
      <c r="E31786" s="815">
        <v>2046</v>
      </c>
    </row>
    <row r="31787" spans="1:5">
      <c r="A31787" s="816">
        <f t="shared" si="2066"/>
        <v>53678</v>
      </c>
      <c r="B31787" s="815">
        <f t="shared" si="2067"/>
        <v>351</v>
      </c>
      <c r="C31787" s="815">
        <f t="shared" si="2068"/>
        <v>15</v>
      </c>
      <c r="D31787" s="815">
        <f t="shared" si="2070"/>
        <v>360</v>
      </c>
      <c r="E31787" s="815">
        <v>2046</v>
      </c>
    </row>
    <row r="31788" spans="1:5">
      <c r="A31788" s="816">
        <f t="shared" si="2066"/>
        <v>53679</v>
      </c>
      <c r="B31788" s="815">
        <f t="shared" si="2067"/>
        <v>352</v>
      </c>
      <c r="C31788" s="815">
        <f t="shared" si="2068"/>
        <v>14</v>
      </c>
      <c r="D31788" s="815">
        <f t="shared" si="2070"/>
        <v>359</v>
      </c>
      <c r="E31788" s="815">
        <v>2046</v>
      </c>
    </row>
    <row r="31789" spans="1:5">
      <c r="A31789" s="816">
        <f t="shared" si="2066"/>
        <v>53680</v>
      </c>
      <c r="B31789" s="815">
        <f t="shared" si="2067"/>
        <v>353</v>
      </c>
      <c r="C31789" s="815">
        <f t="shared" si="2068"/>
        <v>13</v>
      </c>
      <c r="D31789" s="815">
        <f t="shared" si="2070"/>
        <v>358</v>
      </c>
      <c r="E31789" s="815">
        <v>2046</v>
      </c>
    </row>
    <row r="31790" spans="1:5">
      <c r="A31790" s="816">
        <f t="shared" si="2066"/>
        <v>53681</v>
      </c>
      <c r="B31790" s="815">
        <f t="shared" si="2067"/>
        <v>354</v>
      </c>
      <c r="C31790" s="815">
        <f t="shared" si="2068"/>
        <v>12</v>
      </c>
      <c r="D31790" s="815">
        <f t="shared" si="2070"/>
        <v>357</v>
      </c>
      <c r="E31790" s="815">
        <v>2046</v>
      </c>
    </row>
    <row r="31791" spans="1:5">
      <c r="A31791" s="816">
        <f t="shared" si="2066"/>
        <v>53682</v>
      </c>
      <c r="B31791" s="815">
        <f t="shared" si="2067"/>
        <v>355</v>
      </c>
      <c r="C31791" s="815">
        <f t="shared" si="2068"/>
        <v>11</v>
      </c>
      <c r="D31791" s="815">
        <f t="shared" si="2070"/>
        <v>356</v>
      </c>
      <c r="E31791" s="815">
        <v>2046</v>
      </c>
    </row>
    <row r="31792" spans="1:5">
      <c r="A31792" s="816">
        <f t="shared" si="2066"/>
        <v>53683</v>
      </c>
      <c r="B31792" s="815">
        <f t="shared" si="2067"/>
        <v>356</v>
      </c>
      <c r="C31792" s="815">
        <f t="shared" si="2068"/>
        <v>10</v>
      </c>
      <c r="D31792" s="815">
        <f t="shared" si="2070"/>
        <v>355</v>
      </c>
      <c r="E31792" s="815">
        <v>2046</v>
      </c>
    </row>
    <row r="31793" spans="1:5">
      <c r="A31793" s="816">
        <f t="shared" si="2066"/>
        <v>53684</v>
      </c>
      <c r="B31793" s="815">
        <f t="shared" si="2067"/>
        <v>357</v>
      </c>
      <c r="C31793" s="815">
        <f t="shared" si="2068"/>
        <v>9</v>
      </c>
      <c r="D31793" s="815">
        <f t="shared" si="2070"/>
        <v>354</v>
      </c>
      <c r="E31793" s="815">
        <v>2046</v>
      </c>
    </row>
    <row r="31794" spans="1:5">
      <c r="A31794" s="816">
        <f t="shared" si="2066"/>
        <v>53685</v>
      </c>
      <c r="B31794" s="815">
        <f t="shared" si="2067"/>
        <v>358</v>
      </c>
      <c r="C31794" s="815">
        <f t="shared" si="2068"/>
        <v>8</v>
      </c>
      <c r="D31794" s="815">
        <f t="shared" si="2070"/>
        <v>353</v>
      </c>
      <c r="E31794" s="815">
        <v>2046</v>
      </c>
    </row>
    <row r="31795" spans="1:5">
      <c r="A31795" s="816">
        <f t="shared" ref="A31795:B31858" si="2071">A31794+1</f>
        <v>53686</v>
      </c>
      <c r="B31795" s="815">
        <f t="shared" si="2067"/>
        <v>359</v>
      </c>
      <c r="C31795" s="815">
        <f t="shared" si="2068"/>
        <v>7</v>
      </c>
      <c r="D31795" s="815">
        <f t="shared" si="2070"/>
        <v>352</v>
      </c>
      <c r="E31795" s="815">
        <v>2046</v>
      </c>
    </row>
    <row r="31796" spans="1:5">
      <c r="A31796" s="816">
        <f t="shared" si="2071"/>
        <v>53687</v>
      </c>
      <c r="B31796" s="815">
        <f t="shared" si="2067"/>
        <v>360</v>
      </c>
      <c r="C31796" s="815">
        <f t="shared" si="2068"/>
        <v>6</v>
      </c>
      <c r="D31796" s="815">
        <f t="shared" si="2070"/>
        <v>351</v>
      </c>
      <c r="E31796" s="815">
        <v>2046</v>
      </c>
    </row>
    <row r="31797" spans="1:5">
      <c r="A31797" s="816">
        <f t="shared" si="2071"/>
        <v>53688</v>
      </c>
      <c r="B31797" s="815">
        <f t="shared" si="2067"/>
        <v>361</v>
      </c>
      <c r="C31797" s="815">
        <f t="shared" si="2068"/>
        <v>5</v>
      </c>
      <c r="D31797" s="815">
        <f t="shared" si="2070"/>
        <v>350</v>
      </c>
      <c r="E31797" s="815">
        <v>2046</v>
      </c>
    </row>
    <row r="31798" spans="1:5">
      <c r="A31798" s="816">
        <f t="shared" si="2071"/>
        <v>53689</v>
      </c>
      <c r="B31798" s="815">
        <f t="shared" si="2067"/>
        <v>362</v>
      </c>
      <c r="C31798" s="815">
        <f t="shared" si="2068"/>
        <v>4</v>
      </c>
      <c r="D31798" s="815">
        <f t="shared" si="2070"/>
        <v>349</v>
      </c>
      <c r="E31798" s="815">
        <v>2046</v>
      </c>
    </row>
    <row r="31799" spans="1:5">
      <c r="A31799" s="816">
        <f t="shared" si="2071"/>
        <v>53690</v>
      </c>
      <c r="B31799" s="815">
        <f t="shared" si="2067"/>
        <v>363</v>
      </c>
      <c r="C31799" s="815">
        <f t="shared" si="2068"/>
        <v>3</v>
      </c>
      <c r="D31799" s="815">
        <f t="shared" si="2070"/>
        <v>348</v>
      </c>
      <c r="E31799" s="815">
        <v>2046</v>
      </c>
    </row>
    <row r="31800" spans="1:5">
      <c r="A31800" s="816">
        <f t="shared" si="2071"/>
        <v>53691</v>
      </c>
      <c r="B31800" s="815">
        <f t="shared" si="2067"/>
        <v>364</v>
      </c>
      <c r="C31800" s="815">
        <f t="shared" si="2068"/>
        <v>2</v>
      </c>
      <c r="D31800" s="815">
        <f t="shared" si="2070"/>
        <v>347</v>
      </c>
      <c r="E31800" s="815">
        <v>2046</v>
      </c>
    </row>
    <row r="31801" spans="1:5">
      <c r="A31801" s="816">
        <f t="shared" si="2071"/>
        <v>53692</v>
      </c>
      <c r="B31801" s="815">
        <f t="shared" si="2067"/>
        <v>365</v>
      </c>
      <c r="C31801" s="815">
        <f t="shared" si="2068"/>
        <v>1</v>
      </c>
      <c r="D31801" s="815">
        <f t="shared" si="2070"/>
        <v>346</v>
      </c>
      <c r="E31801" s="815">
        <v>2046</v>
      </c>
    </row>
    <row r="31802" spans="1:5">
      <c r="A31802" s="816">
        <f t="shared" si="2071"/>
        <v>53693</v>
      </c>
      <c r="B31802" s="815">
        <v>1</v>
      </c>
      <c r="C31802" s="815">
        <v>365</v>
      </c>
      <c r="D31802" s="815">
        <f t="shared" si="2070"/>
        <v>345</v>
      </c>
      <c r="E31802" s="815">
        <v>2047</v>
      </c>
    </row>
    <row r="31803" spans="1:5">
      <c r="A31803" s="816">
        <f t="shared" si="2071"/>
        <v>53694</v>
      </c>
      <c r="B31803" s="815">
        <f t="shared" si="2071"/>
        <v>2</v>
      </c>
      <c r="C31803" s="815">
        <f t="shared" ref="C31803:C31846" si="2072">C31802-1</f>
        <v>364</v>
      </c>
      <c r="D31803" s="815">
        <f t="shared" si="2070"/>
        <v>344</v>
      </c>
      <c r="E31803" s="815">
        <v>2047</v>
      </c>
    </row>
    <row r="31804" spans="1:5">
      <c r="A31804" s="816">
        <f t="shared" si="2071"/>
        <v>53695</v>
      </c>
      <c r="B31804" s="815">
        <f t="shared" ref="B31804:B31846" si="2073">B31803+1</f>
        <v>3</v>
      </c>
      <c r="C31804" s="815">
        <f t="shared" si="2072"/>
        <v>363</v>
      </c>
      <c r="D31804" s="815">
        <f t="shared" si="2070"/>
        <v>343</v>
      </c>
      <c r="E31804" s="815">
        <v>2047</v>
      </c>
    </row>
    <row r="31805" spans="1:5">
      <c r="A31805" s="816">
        <f t="shared" si="2071"/>
        <v>53696</v>
      </c>
      <c r="B31805" s="815">
        <f t="shared" si="2073"/>
        <v>4</v>
      </c>
      <c r="C31805" s="815">
        <f t="shared" si="2072"/>
        <v>362</v>
      </c>
      <c r="D31805" s="815">
        <f t="shared" si="2070"/>
        <v>342</v>
      </c>
      <c r="E31805" s="815">
        <v>2047</v>
      </c>
    </row>
    <row r="31806" spans="1:5">
      <c r="A31806" s="816">
        <f t="shared" si="2071"/>
        <v>53697</v>
      </c>
      <c r="B31806" s="815">
        <f t="shared" si="2073"/>
        <v>5</v>
      </c>
      <c r="C31806" s="815">
        <f t="shared" si="2072"/>
        <v>361</v>
      </c>
      <c r="D31806" s="815">
        <f t="shared" si="2070"/>
        <v>341</v>
      </c>
      <c r="E31806" s="815">
        <v>2047</v>
      </c>
    </row>
    <row r="31807" spans="1:5">
      <c r="A31807" s="816">
        <f t="shared" si="2071"/>
        <v>53698</v>
      </c>
      <c r="B31807" s="815">
        <f t="shared" si="2073"/>
        <v>6</v>
      </c>
      <c r="C31807" s="815">
        <f t="shared" si="2072"/>
        <v>360</v>
      </c>
      <c r="D31807" s="815">
        <f t="shared" si="2070"/>
        <v>340</v>
      </c>
      <c r="E31807" s="815">
        <v>2047</v>
      </c>
    </row>
    <row r="31808" spans="1:5">
      <c r="A31808" s="816">
        <f t="shared" si="2071"/>
        <v>53699</v>
      </c>
      <c r="B31808" s="815">
        <f t="shared" si="2073"/>
        <v>7</v>
      </c>
      <c r="C31808" s="815">
        <f t="shared" si="2072"/>
        <v>359</v>
      </c>
      <c r="D31808" s="815">
        <f t="shared" si="2070"/>
        <v>339</v>
      </c>
      <c r="E31808" s="815">
        <v>2047</v>
      </c>
    </row>
    <row r="31809" spans="1:5">
      <c r="A31809" s="816">
        <f t="shared" si="2071"/>
        <v>53700</v>
      </c>
      <c r="B31809" s="815">
        <f t="shared" si="2073"/>
        <v>8</v>
      </c>
      <c r="C31809" s="815">
        <f t="shared" si="2072"/>
        <v>358</v>
      </c>
      <c r="D31809" s="815">
        <f t="shared" si="2070"/>
        <v>338</v>
      </c>
      <c r="E31809" s="815">
        <v>2047</v>
      </c>
    </row>
    <row r="31810" spans="1:5">
      <c r="A31810" s="816">
        <f t="shared" si="2071"/>
        <v>53701</v>
      </c>
      <c r="B31810" s="815">
        <f t="shared" si="2073"/>
        <v>9</v>
      </c>
      <c r="C31810" s="815">
        <f t="shared" si="2072"/>
        <v>357</v>
      </c>
      <c r="D31810" s="815">
        <f t="shared" si="2070"/>
        <v>337</v>
      </c>
      <c r="E31810" s="815">
        <v>2047</v>
      </c>
    </row>
    <row r="31811" spans="1:5">
      <c r="A31811" s="816">
        <f t="shared" si="2071"/>
        <v>53702</v>
      </c>
      <c r="B31811" s="815">
        <f t="shared" si="2073"/>
        <v>10</v>
      </c>
      <c r="C31811" s="815">
        <f t="shared" si="2072"/>
        <v>356</v>
      </c>
      <c r="D31811" s="815">
        <f t="shared" si="2070"/>
        <v>336</v>
      </c>
      <c r="E31811" s="815">
        <v>2047</v>
      </c>
    </row>
    <row r="31812" spans="1:5">
      <c r="A31812" s="816">
        <f t="shared" si="2071"/>
        <v>53703</v>
      </c>
      <c r="B31812" s="815">
        <f t="shared" si="2073"/>
        <v>11</v>
      </c>
      <c r="C31812" s="815">
        <f t="shared" si="2072"/>
        <v>355</v>
      </c>
      <c r="D31812" s="815">
        <f t="shared" si="2070"/>
        <v>335</v>
      </c>
      <c r="E31812" s="815">
        <v>2047</v>
      </c>
    </row>
    <row r="31813" spans="1:5">
      <c r="A31813" s="816">
        <f t="shared" si="2071"/>
        <v>53704</v>
      </c>
      <c r="B31813" s="815">
        <f t="shared" si="2073"/>
        <v>12</v>
      </c>
      <c r="C31813" s="815">
        <f t="shared" si="2072"/>
        <v>354</v>
      </c>
      <c r="D31813" s="815">
        <f t="shared" si="2070"/>
        <v>334</v>
      </c>
      <c r="E31813" s="815">
        <v>2047</v>
      </c>
    </row>
    <row r="31814" spans="1:5">
      <c r="A31814" s="816">
        <f t="shared" si="2071"/>
        <v>53705</v>
      </c>
      <c r="B31814" s="815">
        <f t="shared" si="2073"/>
        <v>13</v>
      </c>
      <c r="C31814" s="815">
        <f t="shared" si="2072"/>
        <v>353</v>
      </c>
      <c r="D31814" s="815">
        <f t="shared" si="2070"/>
        <v>333</v>
      </c>
      <c r="E31814" s="815">
        <v>2047</v>
      </c>
    </row>
    <row r="31815" spans="1:5">
      <c r="A31815" s="816">
        <f t="shared" si="2071"/>
        <v>53706</v>
      </c>
      <c r="B31815" s="815">
        <f t="shared" si="2073"/>
        <v>14</v>
      </c>
      <c r="C31815" s="815">
        <f t="shared" si="2072"/>
        <v>352</v>
      </c>
      <c r="D31815" s="815">
        <f t="shared" si="2070"/>
        <v>332</v>
      </c>
      <c r="E31815" s="815">
        <v>2047</v>
      </c>
    </row>
    <row r="31816" spans="1:5">
      <c r="A31816" s="816">
        <f t="shared" si="2071"/>
        <v>53707</v>
      </c>
      <c r="B31816" s="815">
        <f t="shared" si="2073"/>
        <v>15</v>
      </c>
      <c r="C31816" s="815">
        <f t="shared" si="2072"/>
        <v>351</v>
      </c>
      <c r="D31816" s="815">
        <f t="shared" si="2070"/>
        <v>331</v>
      </c>
      <c r="E31816" s="815">
        <v>2047</v>
      </c>
    </row>
    <row r="31817" spans="1:5">
      <c r="A31817" s="816">
        <f t="shared" si="2071"/>
        <v>53708</v>
      </c>
      <c r="B31817" s="815">
        <f t="shared" si="2073"/>
        <v>16</v>
      </c>
      <c r="C31817" s="815">
        <f t="shared" si="2072"/>
        <v>350</v>
      </c>
      <c r="D31817" s="815">
        <f t="shared" si="2070"/>
        <v>330</v>
      </c>
      <c r="E31817" s="815">
        <v>2047</v>
      </c>
    </row>
    <row r="31818" spans="1:5">
      <c r="A31818" s="816">
        <f t="shared" si="2071"/>
        <v>53709</v>
      </c>
      <c r="B31818" s="815">
        <f t="shared" si="2073"/>
        <v>17</v>
      </c>
      <c r="C31818" s="815">
        <f t="shared" si="2072"/>
        <v>349</v>
      </c>
      <c r="D31818" s="815">
        <f t="shared" si="2070"/>
        <v>329</v>
      </c>
      <c r="E31818" s="815">
        <v>2047</v>
      </c>
    </row>
    <row r="31819" spans="1:5">
      <c r="A31819" s="816">
        <f t="shared" si="2071"/>
        <v>53710</v>
      </c>
      <c r="B31819" s="815">
        <f t="shared" si="2073"/>
        <v>18</v>
      </c>
      <c r="C31819" s="815">
        <f t="shared" si="2072"/>
        <v>348</v>
      </c>
      <c r="D31819" s="815">
        <f t="shared" si="2070"/>
        <v>328</v>
      </c>
      <c r="E31819" s="815">
        <v>2047</v>
      </c>
    </row>
    <row r="31820" spans="1:5">
      <c r="A31820" s="816">
        <f t="shared" si="2071"/>
        <v>53711</v>
      </c>
      <c r="B31820" s="815">
        <f t="shared" si="2073"/>
        <v>19</v>
      </c>
      <c r="C31820" s="815">
        <f t="shared" si="2072"/>
        <v>347</v>
      </c>
      <c r="D31820" s="815">
        <f t="shared" si="2070"/>
        <v>327</v>
      </c>
      <c r="E31820" s="815">
        <v>2047</v>
      </c>
    </row>
    <row r="31821" spans="1:5">
      <c r="A31821" s="816">
        <f t="shared" si="2071"/>
        <v>53712</v>
      </c>
      <c r="B31821" s="815">
        <f t="shared" si="2073"/>
        <v>20</v>
      </c>
      <c r="C31821" s="815">
        <f t="shared" si="2072"/>
        <v>346</v>
      </c>
      <c r="D31821" s="815">
        <f t="shared" si="2070"/>
        <v>326</v>
      </c>
      <c r="E31821" s="815">
        <v>2047</v>
      </c>
    </row>
    <row r="31822" spans="1:5">
      <c r="A31822" s="816">
        <f t="shared" si="2071"/>
        <v>53713</v>
      </c>
      <c r="B31822" s="815">
        <f t="shared" si="2073"/>
        <v>21</v>
      </c>
      <c r="C31822" s="815">
        <f t="shared" si="2072"/>
        <v>345</v>
      </c>
      <c r="D31822" s="815">
        <f t="shared" si="2070"/>
        <v>325</v>
      </c>
      <c r="E31822" s="815">
        <v>2047</v>
      </c>
    </row>
    <row r="31823" spans="1:5">
      <c r="A31823" s="816">
        <f t="shared" si="2071"/>
        <v>53714</v>
      </c>
      <c r="B31823" s="815">
        <f t="shared" si="2073"/>
        <v>22</v>
      </c>
      <c r="C31823" s="815">
        <f t="shared" si="2072"/>
        <v>344</v>
      </c>
      <c r="D31823" s="815">
        <f t="shared" si="2070"/>
        <v>324</v>
      </c>
      <c r="E31823" s="815">
        <v>2047</v>
      </c>
    </row>
    <row r="31824" spans="1:5">
      <c r="A31824" s="816">
        <f t="shared" si="2071"/>
        <v>53715</v>
      </c>
      <c r="B31824" s="815">
        <f t="shared" si="2073"/>
        <v>23</v>
      </c>
      <c r="C31824" s="815">
        <f t="shared" si="2072"/>
        <v>343</v>
      </c>
      <c r="D31824" s="815">
        <f t="shared" si="2070"/>
        <v>323</v>
      </c>
      <c r="E31824" s="815">
        <v>2047</v>
      </c>
    </row>
    <row r="31825" spans="1:5">
      <c r="A31825" s="816">
        <f t="shared" si="2071"/>
        <v>53716</v>
      </c>
      <c r="B31825" s="815">
        <f t="shared" si="2073"/>
        <v>24</v>
      </c>
      <c r="C31825" s="815">
        <f t="shared" si="2072"/>
        <v>342</v>
      </c>
      <c r="D31825" s="815">
        <f t="shared" si="2070"/>
        <v>322</v>
      </c>
      <c r="E31825" s="815">
        <v>2047</v>
      </c>
    </row>
    <row r="31826" spans="1:5">
      <c r="A31826" s="816">
        <f t="shared" si="2071"/>
        <v>53717</v>
      </c>
      <c r="B31826" s="815">
        <f t="shared" si="2073"/>
        <v>25</v>
      </c>
      <c r="C31826" s="815">
        <f t="shared" si="2072"/>
        <v>341</v>
      </c>
      <c r="D31826" s="815">
        <f t="shared" si="2070"/>
        <v>321</v>
      </c>
      <c r="E31826" s="815">
        <v>2047</v>
      </c>
    </row>
    <row r="31827" spans="1:5">
      <c r="A31827" s="816">
        <f t="shared" si="2071"/>
        <v>53718</v>
      </c>
      <c r="B31827" s="815">
        <f t="shared" si="2073"/>
        <v>26</v>
      </c>
      <c r="C31827" s="815">
        <f t="shared" si="2072"/>
        <v>340</v>
      </c>
      <c r="D31827" s="815">
        <f t="shared" si="2070"/>
        <v>320</v>
      </c>
      <c r="E31827" s="815">
        <v>2047</v>
      </c>
    </row>
    <row r="31828" spans="1:5">
      <c r="A31828" s="816">
        <f t="shared" si="2071"/>
        <v>53719</v>
      </c>
      <c r="B31828" s="815">
        <f t="shared" si="2073"/>
        <v>27</v>
      </c>
      <c r="C31828" s="815">
        <f t="shared" si="2072"/>
        <v>339</v>
      </c>
      <c r="D31828" s="815">
        <f t="shared" si="2070"/>
        <v>319</v>
      </c>
      <c r="E31828" s="815">
        <v>2047</v>
      </c>
    </row>
    <row r="31829" spans="1:5">
      <c r="A31829" s="816">
        <f t="shared" si="2071"/>
        <v>53720</v>
      </c>
      <c r="B31829" s="815">
        <f t="shared" si="2073"/>
        <v>28</v>
      </c>
      <c r="C31829" s="815">
        <f t="shared" si="2072"/>
        <v>338</v>
      </c>
      <c r="D31829" s="815">
        <f t="shared" si="2070"/>
        <v>318</v>
      </c>
      <c r="E31829" s="815">
        <v>2047</v>
      </c>
    </row>
    <row r="31830" spans="1:5">
      <c r="A31830" s="816">
        <f t="shared" si="2071"/>
        <v>53721</v>
      </c>
      <c r="B31830" s="815">
        <f t="shared" si="2073"/>
        <v>29</v>
      </c>
      <c r="C31830" s="815">
        <f t="shared" si="2072"/>
        <v>337</v>
      </c>
      <c r="D31830" s="815">
        <f t="shared" si="2070"/>
        <v>317</v>
      </c>
      <c r="E31830" s="815">
        <v>2047</v>
      </c>
    </row>
    <row r="31831" spans="1:5">
      <c r="A31831" s="816">
        <f t="shared" si="2071"/>
        <v>53722</v>
      </c>
      <c r="B31831" s="815">
        <f t="shared" si="2073"/>
        <v>30</v>
      </c>
      <c r="C31831" s="815">
        <f t="shared" si="2072"/>
        <v>336</v>
      </c>
      <c r="D31831" s="815">
        <f t="shared" si="2070"/>
        <v>316</v>
      </c>
      <c r="E31831" s="815">
        <v>2047</v>
      </c>
    </row>
    <row r="31832" spans="1:5">
      <c r="A31832" s="816">
        <f t="shared" si="2071"/>
        <v>53723</v>
      </c>
      <c r="B31832" s="815">
        <f t="shared" si="2073"/>
        <v>31</v>
      </c>
      <c r="C31832" s="815">
        <f t="shared" si="2072"/>
        <v>335</v>
      </c>
      <c r="D31832" s="815">
        <f t="shared" si="2070"/>
        <v>315</v>
      </c>
      <c r="E31832" s="815">
        <v>2047</v>
      </c>
    </row>
    <row r="31833" spans="1:5">
      <c r="A31833" s="816">
        <f t="shared" si="2071"/>
        <v>53724</v>
      </c>
      <c r="B31833" s="815">
        <f t="shared" si="2073"/>
        <v>32</v>
      </c>
      <c r="C31833" s="815">
        <f t="shared" si="2072"/>
        <v>334</v>
      </c>
      <c r="D31833" s="815">
        <f t="shared" si="2070"/>
        <v>314</v>
      </c>
      <c r="E31833" s="815">
        <v>2047</v>
      </c>
    </row>
    <row r="31834" spans="1:5">
      <c r="A31834" s="816">
        <f t="shared" si="2071"/>
        <v>53725</v>
      </c>
      <c r="B31834" s="815">
        <f t="shared" si="2073"/>
        <v>33</v>
      </c>
      <c r="C31834" s="815">
        <f t="shared" si="2072"/>
        <v>333</v>
      </c>
      <c r="D31834" s="815">
        <f t="shared" si="2070"/>
        <v>313</v>
      </c>
      <c r="E31834" s="815">
        <v>2047</v>
      </c>
    </row>
    <row r="31835" spans="1:5">
      <c r="A31835" s="816">
        <f t="shared" si="2071"/>
        <v>53726</v>
      </c>
      <c r="B31835" s="815">
        <f t="shared" si="2073"/>
        <v>34</v>
      </c>
      <c r="C31835" s="815">
        <f t="shared" si="2072"/>
        <v>332</v>
      </c>
      <c r="D31835" s="815">
        <f t="shared" si="2070"/>
        <v>312</v>
      </c>
      <c r="E31835" s="815">
        <v>2047</v>
      </c>
    </row>
    <row r="31836" spans="1:5">
      <c r="A31836" s="816">
        <f t="shared" si="2071"/>
        <v>53727</v>
      </c>
      <c r="B31836" s="815">
        <f t="shared" si="2073"/>
        <v>35</v>
      </c>
      <c r="C31836" s="815">
        <f t="shared" si="2072"/>
        <v>331</v>
      </c>
      <c r="D31836" s="815">
        <f t="shared" si="2070"/>
        <v>311</v>
      </c>
      <c r="E31836" s="815">
        <v>2047</v>
      </c>
    </row>
    <row r="31837" spans="1:5">
      <c r="A31837" s="816">
        <f t="shared" si="2071"/>
        <v>53728</v>
      </c>
      <c r="B31837" s="815">
        <f t="shared" si="2073"/>
        <v>36</v>
      </c>
      <c r="C31837" s="815">
        <f t="shared" si="2072"/>
        <v>330</v>
      </c>
      <c r="D31837" s="815">
        <f t="shared" si="2070"/>
        <v>310</v>
      </c>
      <c r="E31837" s="815">
        <v>2047</v>
      </c>
    </row>
    <row r="31838" spans="1:5">
      <c r="A31838" s="816">
        <f t="shared" si="2071"/>
        <v>53729</v>
      </c>
      <c r="B31838" s="815">
        <f t="shared" si="2073"/>
        <v>37</v>
      </c>
      <c r="C31838" s="815">
        <f t="shared" si="2072"/>
        <v>329</v>
      </c>
      <c r="D31838" s="815">
        <f t="shared" si="2070"/>
        <v>309</v>
      </c>
      <c r="E31838" s="815">
        <v>2047</v>
      </c>
    </row>
    <row r="31839" spans="1:5">
      <c r="A31839" s="816">
        <f t="shared" si="2071"/>
        <v>53730</v>
      </c>
      <c r="B31839" s="815">
        <f t="shared" si="2073"/>
        <v>38</v>
      </c>
      <c r="C31839" s="815">
        <f t="shared" si="2072"/>
        <v>328</v>
      </c>
      <c r="D31839" s="815">
        <f t="shared" si="2070"/>
        <v>308</v>
      </c>
      <c r="E31839" s="815">
        <v>2047</v>
      </c>
    </row>
    <row r="31840" spans="1:5">
      <c r="A31840" s="816">
        <f t="shared" si="2071"/>
        <v>53731</v>
      </c>
      <c r="B31840" s="815">
        <f t="shared" si="2073"/>
        <v>39</v>
      </c>
      <c r="C31840" s="815">
        <f t="shared" si="2072"/>
        <v>327</v>
      </c>
      <c r="D31840" s="815">
        <f t="shared" si="2070"/>
        <v>307</v>
      </c>
      <c r="E31840" s="815">
        <v>2047</v>
      </c>
    </row>
    <row r="31841" spans="1:5">
      <c r="A31841" s="816">
        <f t="shared" si="2071"/>
        <v>53732</v>
      </c>
      <c r="B31841" s="815">
        <f t="shared" si="2073"/>
        <v>40</v>
      </c>
      <c r="C31841" s="815">
        <f t="shared" si="2072"/>
        <v>326</v>
      </c>
      <c r="D31841" s="815">
        <f t="shared" si="2070"/>
        <v>306</v>
      </c>
      <c r="E31841" s="815">
        <v>2047</v>
      </c>
    </row>
    <row r="31842" spans="1:5">
      <c r="A31842" s="816">
        <f t="shared" si="2071"/>
        <v>53733</v>
      </c>
      <c r="B31842" s="815">
        <f t="shared" si="2073"/>
        <v>41</v>
      </c>
      <c r="C31842" s="815">
        <f t="shared" si="2072"/>
        <v>325</v>
      </c>
      <c r="D31842" s="815">
        <f t="shared" si="2070"/>
        <v>305</v>
      </c>
      <c r="E31842" s="815">
        <v>2047</v>
      </c>
    </row>
    <row r="31843" spans="1:5">
      <c r="A31843" s="816">
        <f t="shared" si="2071"/>
        <v>53734</v>
      </c>
      <c r="B31843" s="815">
        <f t="shared" si="2073"/>
        <v>42</v>
      </c>
      <c r="C31843" s="815">
        <f t="shared" si="2072"/>
        <v>324</v>
      </c>
      <c r="D31843" s="815">
        <f t="shared" si="2070"/>
        <v>304</v>
      </c>
      <c r="E31843" s="815">
        <v>2047</v>
      </c>
    </row>
    <row r="31844" spans="1:5">
      <c r="A31844" s="816">
        <f t="shared" si="2071"/>
        <v>53735</v>
      </c>
      <c r="B31844" s="815">
        <f t="shared" si="2073"/>
        <v>43</v>
      </c>
      <c r="C31844" s="815">
        <f t="shared" si="2072"/>
        <v>323</v>
      </c>
      <c r="D31844" s="815">
        <f t="shared" si="2070"/>
        <v>303</v>
      </c>
      <c r="E31844" s="815">
        <v>2047</v>
      </c>
    </row>
    <row r="31845" spans="1:5">
      <c r="A31845" s="816">
        <f t="shared" si="2071"/>
        <v>53736</v>
      </c>
      <c r="B31845" s="815">
        <f t="shared" si="2073"/>
        <v>44</v>
      </c>
      <c r="C31845" s="815">
        <f t="shared" si="2072"/>
        <v>322</v>
      </c>
      <c r="D31845" s="815">
        <f t="shared" si="2070"/>
        <v>302</v>
      </c>
      <c r="E31845" s="815">
        <v>2047</v>
      </c>
    </row>
    <row r="31846" spans="1:5">
      <c r="A31846" s="816">
        <f t="shared" si="2071"/>
        <v>53737</v>
      </c>
      <c r="B31846" s="815">
        <f t="shared" si="2073"/>
        <v>45</v>
      </c>
      <c r="C31846" s="815">
        <f t="shared" si="2072"/>
        <v>321</v>
      </c>
      <c r="D31846" s="815">
        <f t="shared" si="2070"/>
        <v>301</v>
      </c>
      <c r="E31846" s="815">
        <v>2047</v>
      </c>
    </row>
    <row r="31847" spans="1:5">
      <c r="A31847" s="816">
        <f t="shared" si="2071"/>
        <v>53738</v>
      </c>
      <c r="B31847" s="815">
        <f t="shared" ref="B31847:B31910" si="2074">B31846+1</f>
        <v>46</v>
      </c>
      <c r="C31847" s="815">
        <f t="shared" ref="C31847:C31910" si="2075">C31846-1</f>
        <v>320</v>
      </c>
      <c r="D31847" s="815">
        <f t="shared" ref="D31847:D31910" si="2076">D31846-1</f>
        <v>300</v>
      </c>
      <c r="E31847" s="815">
        <v>2047</v>
      </c>
    </row>
    <row r="31848" spans="1:5">
      <c r="A31848" s="816">
        <f t="shared" si="2071"/>
        <v>53739</v>
      </c>
      <c r="B31848" s="815">
        <f t="shared" si="2074"/>
        <v>47</v>
      </c>
      <c r="C31848" s="815">
        <f t="shared" si="2075"/>
        <v>319</v>
      </c>
      <c r="D31848" s="815">
        <f t="shared" si="2076"/>
        <v>299</v>
      </c>
      <c r="E31848" s="815">
        <v>2047</v>
      </c>
    </row>
    <row r="31849" spans="1:5">
      <c r="A31849" s="816">
        <f t="shared" si="2071"/>
        <v>53740</v>
      </c>
      <c r="B31849" s="815">
        <f t="shared" si="2074"/>
        <v>48</v>
      </c>
      <c r="C31849" s="815">
        <f t="shared" si="2075"/>
        <v>318</v>
      </c>
      <c r="D31849" s="815">
        <f t="shared" si="2076"/>
        <v>298</v>
      </c>
      <c r="E31849" s="815">
        <v>2047</v>
      </c>
    </row>
    <row r="31850" spans="1:5">
      <c r="A31850" s="816">
        <f t="shared" si="2071"/>
        <v>53741</v>
      </c>
      <c r="B31850" s="815">
        <f t="shared" si="2074"/>
        <v>49</v>
      </c>
      <c r="C31850" s="815">
        <f t="shared" si="2075"/>
        <v>317</v>
      </c>
      <c r="D31850" s="815">
        <f t="shared" si="2076"/>
        <v>297</v>
      </c>
      <c r="E31850" s="815">
        <v>2047</v>
      </c>
    </row>
    <row r="31851" spans="1:5">
      <c r="A31851" s="816">
        <f t="shared" si="2071"/>
        <v>53742</v>
      </c>
      <c r="B31851" s="815">
        <f t="shared" si="2074"/>
        <v>50</v>
      </c>
      <c r="C31851" s="815">
        <f t="shared" si="2075"/>
        <v>316</v>
      </c>
      <c r="D31851" s="815">
        <f t="shared" si="2076"/>
        <v>296</v>
      </c>
      <c r="E31851" s="815">
        <v>2047</v>
      </c>
    </row>
    <row r="31852" spans="1:5">
      <c r="A31852" s="816">
        <f t="shared" si="2071"/>
        <v>53743</v>
      </c>
      <c r="B31852" s="815">
        <f t="shared" si="2074"/>
        <v>51</v>
      </c>
      <c r="C31852" s="815">
        <f t="shared" si="2075"/>
        <v>315</v>
      </c>
      <c r="D31852" s="815">
        <f t="shared" si="2076"/>
        <v>295</v>
      </c>
      <c r="E31852" s="815">
        <v>2047</v>
      </c>
    </row>
    <row r="31853" spans="1:5">
      <c r="A31853" s="816">
        <f t="shared" si="2071"/>
        <v>53744</v>
      </c>
      <c r="B31853" s="815">
        <f t="shared" si="2074"/>
        <v>52</v>
      </c>
      <c r="C31853" s="815">
        <f t="shared" si="2075"/>
        <v>314</v>
      </c>
      <c r="D31853" s="815">
        <f t="shared" si="2076"/>
        <v>294</v>
      </c>
      <c r="E31853" s="815">
        <v>2047</v>
      </c>
    </row>
    <row r="31854" spans="1:5">
      <c r="A31854" s="816">
        <f t="shared" si="2071"/>
        <v>53745</v>
      </c>
      <c r="B31854" s="815">
        <f t="shared" si="2074"/>
        <v>53</v>
      </c>
      <c r="C31854" s="815">
        <f t="shared" si="2075"/>
        <v>313</v>
      </c>
      <c r="D31854" s="815">
        <f t="shared" si="2076"/>
        <v>293</v>
      </c>
      <c r="E31854" s="815">
        <v>2047</v>
      </c>
    </row>
    <row r="31855" spans="1:5">
      <c r="A31855" s="816">
        <f t="shared" si="2071"/>
        <v>53746</v>
      </c>
      <c r="B31855" s="815">
        <f t="shared" si="2074"/>
        <v>54</v>
      </c>
      <c r="C31855" s="815">
        <f t="shared" si="2075"/>
        <v>312</v>
      </c>
      <c r="D31855" s="815">
        <f t="shared" si="2076"/>
        <v>292</v>
      </c>
      <c r="E31855" s="815">
        <v>2047</v>
      </c>
    </row>
    <row r="31856" spans="1:5">
      <c r="A31856" s="816">
        <f t="shared" si="2071"/>
        <v>53747</v>
      </c>
      <c r="B31856" s="815">
        <f t="shared" si="2074"/>
        <v>55</v>
      </c>
      <c r="C31856" s="815">
        <f t="shared" si="2075"/>
        <v>311</v>
      </c>
      <c r="D31856" s="815">
        <f t="shared" si="2076"/>
        <v>291</v>
      </c>
      <c r="E31856" s="815">
        <v>2047</v>
      </c>
    </row>
    <row r="31857" spans="1:5">
      <c r="A31857" s="816">
        <f t="shared" si="2071"/>
        <v>53748</v>
      </c>
      <c r="B31857" s="815">
        <f t="shared" si="2074"/>
        <v>56</v>
      </c>
      <c r="C31857" s="815">
        <f t="shared" si="2075"/>
        <v>310</v>
      </c>
      <c r="D31857" s="815">
        <f t="shared" si="2076"/>
        <v>290</v>
      </c>
      <c r="E31857" s="815">
        <v>2047</v>
      </c>
    </row>
    <row r="31858" spans="1:5">
      <c r="A31858" s="816">
        <f t="shared" si="2071"/>
        <v>53749</v>
      </c>
      <c r="B31858" s="815">
        <f t="shared" si="2074"/>
        <v>57</v>
      </c>
      <c r="C31858" s="815">
        <f t="shared" si="2075"/>
        <v>309</v>
      </c>
      <c r="D31858" s="815">
        <f t="shared" si="2076"/>
        <v>289</v>
      </c>
      <c r="E31858" s="815">
        <v>2047</v>
      </c>
    </row>
    <row r="31859" spans="1:5">
      <c r="A31859" s="816">
        <f t="shared" ref="A31859:A31922" si="2077">A31858+1</f>
        <v>53750</v>
      </c>
      <c r="B31859" s="815">
        <f t="shared" si="2074"/>
        <v>58</v>
      </c>
      <c r="C31859" s="815">
        <f t="shared" si="2075"/>
        <v>308</v>
      </c>
      <c r="D31859" s="815">
        <f t="shared" si="2076"/>
        <v>288</v>
      </c>
      <c r="E31859" s="815">
        <v>2047</v>
      </c>
    </row>
    <row r="31860" spans="1:5">
      <c r="A31860" s="816">
        <f t="shared" si="2077"/>
        <v>53751</v>
      </c>
      <c r="B31860" s="815">
        <f t="shared" si="2074"/>
        <v>59</v>
      </c>
      <c r="C31860" s="815">
        <f t="shared" si="2075"/>
        <v>307</v>
      </c>
      <c r="D31860" s="815">
        <f t="shared" si="2076"/>
        <v>287</v>
      </c>
      <c r="E31860" s="815">
        <v>2047</v>
      </c>
    </row>
    <row r="31861" spans="1:5">
      <c r="A31861" s="816">
        <f t="shared" si="2077"/>
        <v>53752</v>
      </c>
      <c r="B31861" s="815">
        <f t="shared" si="2074"/>
        <v>60</v>
      </c>
      <c r="C31861" s="815">
        <f t="shared" si="2075"/>
        <v>306</v>
      </c>
      <c r="D31861" s="815">
        <f t="shared" si="2076"/>
        <v>286</v>
      </c>
      <c r="E31861" s="815">
        <v>2047</v>
      </c>
    </row>
    <row r="31862" spans="1:5">
      <c r="A31862" s="816">
        <f t="shared" si="2077"/>
        <v>53753</v>
      </c>
      <c r="B31862" s="815">
        <f t="shared" si="2074"/>
        <v>61</v>
      </c>
      <c r="C31862" s="815">
        <f t="shared" si="2075"/>
        <v>305</v>
      </c>
      <c r="D31862" s="815">
        <f t="shared" si="2076"/>
        <v>285</v>
      </c>
      <c r="E31862" s="815">
        <v>2047</v>
      </c>
    </row>
    <row r="31863" spans="1:5">
      <c r="A31863" s="816">
        <f t="shared" si="2077"/>
        <v>53754</v>
      </c>
      <c r="B31863" s="815">
        <f t="shared" si="2074"/>
        <v>62</v>
      </c>
      <c r="C31863" s="815">
        <f t="shared" si="2075"/>
        <v>304</v>
      </c>
      <c r="D31863" s="815">
        <f t="shared" si="2076"/>
        <v>284</v>
      </c>
      <c r="E31863" s="815">
        <v>2047</v>
      </c>
    </row>
    <row r="31864" spans="1:5">
      <c r="A31864" s="816">
        <f t="shared" si="2077"/>
        <v>53755</v>
      </c>
      <c r="B31864" s="815">
        <f t="shared" si="2074"/>
        <v>63</v>
      </c>
      <c r="C31864" s="815">
        <f t="shared" si="2075"/>
        <v>303</v>
      </c>
      <c r="D31864" s="815">
        <f t="shared" si="2076"/>
        <v>283</v>
      </c>
      <c r="E31864" s="815">
        <v>2047</v>
      </c>
    </row>
    <row r="31865" spans="1:5">
      <c r="A31865" s="816">
        <f t="shared" si="2077"/>
        <v>53756</v>
      </c>
      <c r="B31865" s="815">
        <f t="shared" si="2074"/>
        <v>64</v>
      </c>
      <c r="C31865" s="815">
        <f t="shared" si="2075"/>
        <v>302</v>
      </c>
      <c r="D31865" s="815">
        <f t="shared" si="2076"/>
        <v>282</v>
      </c>
      <c r="E31865" s="815">
        <v>2047</v>
      </c>
    </row>
    <row r="31866" spans="1:5">
      <c r="A31866" s="816">
        <f t="shared" si="2077"/>
        <v>53757</v>
      </c>
      <c r="B31866" s="815">
        <f t="shared" si="2074"/>
        <v>65</v>
      </c>
      <c r="C31866" s="815">
        <f t="shared" si="2075"/>
        <v>301</v>
      </c>
      <c r="D31866" s="815">
        <f t="shared" si="2076"/>
        <v>281</v>
      </c>
      <c r="E31866" s="815">
        <v>2047</v>
      </c>
    </row>
    <row r="31867" spans="1:5">
      <c r="A31867" s="816">
        <f t="shared" si="2077"/>
        <v>53758</v>
      </c>
      <c r="B31867" s="815">
        <f t="shared" si="2074"/>
        <v>66</v>
      </c>
      <c r="C31867" s="815">
        <f t="shared" si="2075"/>
        <v>300</v>
      </c>
      <c r="D31867" s="815">
        <f t="shared" si="2076"/>
        <v>280</v>
      </c>
      <c r="E31867" s="815">
        <v>2047</v>
      </c>
    </row>
    <row r="31868" spans="1:5">
      <c r="A31868" s="816">
        <f t="shared" si="2077"/>
        <v>53759</v>
      </c>
      <c r="B31868" s="815">
        <f t="shared" si="2074"/>
        <v>67</v>
      </c>
      <c r="C31868" s="815">
        <f t="shared" si="2075"/>
        <v>299</v>
      </c>
      <c r="D31868" s="815">
        <f t="shared" si="2076"/>
        <v>279</v>
      </c>
      <c r="E31868" s="815">
        <v>2047</v>
      </c>
    </row>
    <row r="31869" spans="1:5">
      <c r="A31869" s="816">
        <f t="shared" si="2077"/>
        <v>53760</v>
      </c>
      <c r="B31869" s="815">
        <f t="shared" si="2074"/>
        <v>68</v>
      </c>
      <c r="C31869" s="815">
        <f t="shared" si="2075"/>
        <v>298</v>
      </c>
      <c r="D31869" s="815">
        <f t="shared" si="2076"/>
        <v>278</v>
      </c>
      <c r="E31869" s="815">
        <v>2047</v>
      </c>
    </row>
    <row r="31870" spans="1:5">
      <c r="A31870" s="816">
        <f t="shared" si="2077"/>
        <v>53761</v>
      </c>
      <c r="B31870" s="815">
        <f t="shared" si="2074"/>
        <v>69</v>
      </c>
      <c r="C31870" s="815">
        <f t="shared" si="2075"/>
        <v>297</v>
      </c>
      <c r="D31870" s="815">
        <f t="shared" si="2076"/>
        <v>277</v>
      </c>
      <c r="E31870" s="815">
        <v>2047</v>
      </c>
    </row>
    <row r="31871" spans="1:5">
      <c r="A31871" s="816">
        <f t="shared" si="2077"/>
        <v>53762</v>
      </c>
      <c r="B31871" s="815">
        <f t="shared" si="2074"/>
        <v>70</v>
      </c>
      <c r="C31871" s="815">
        <f t="shared" si="2075"/>
        <v>296</v>
      </c>
      <c r="D31871" s="815">
        <f t="shared" si="2076"/>
        <v>276</v>
      </c>
      <c r="E31871" s="815">
        <v>2047</v>
      </c>
    </row>
    <row r="31872" spans="1:5">
      <c r="A31872" s="816">
        <f t="shared" si="2077"/>
        <v>53763</v>
      </c>
      <c r="B31872" s="815">
        <f t="shared" si="2074"/>
        <v>71</v>
      </c>
      <c r="C31872" s="815">
        <f t="shared" si="2075"/>
        <v>295</v>
      </c>
      <c r="D31872" s="815">
        <f t="shared" si="2076"/>
        <v>275</v>
      </c>
      <c r="E31872" s="815">
        <v>2047</v>
      </c>
    </row>
    <row r="31873" spans="1:5">
      <c r="A31873" s="816">
        <f t="shared" si="2077"/>
        <v>53764</v>
      </c>
      <c r="B31873" s="815">
        <f t="shared" si="2074"/>
        <v>72</v>
      </c>
      <c r="C31873" s="815">
        <f t="shared" si="2075"/>
        <v>294</v>
      </c>
      <c r="D31873" s="815">
        <f t="shared" si="2076"/>
        <v>274</v>
      </c>
      <c r="E31873" s="815">
        <v>2047</v>
      </c>
    </row>
    <row r="31874" spans="1:5">
      <c r="A31874" s="816">
        <f t="shared" si="2077"/>
        <v>53765</v>
      </c>
      <c r="B31874" s="815">
        <f t="shared" si="2074"/>
        <v>73</v>
      </c>
      <c r="C31874" s="815">
        <f t="shared" si="2075"/>
        <v>293</v>
      </c>
      <c r="D31874" s="815">
        <f t="shared" si="2076"/>
        <v>273</v>
      </c>
      <c r="E31874" s="815">
        <v>2047</v>
      </c>
    </row>
    <row r="31875" spans="1:5">
      <c r="A31875" s="816">
        <f t="shared" si="2077"/>
        <v>53766</v>
      </c>
      <c r="B31875" s="815">
        <f t="shared" si="2074"/>
        <v>74</v>
      </c>
      <c r="C31875" s="815">
        <f t="shared" si="2075"/>
        <v>292</v>
      </c>
      <c r="D31875" s="815">
        <f t="shared" si="2076"/>
        <v>272</v>
      </c>
      <c r="E31875" s="815">
        <v>2047</v>
      </c>
    </row>
    <row r="31876" spans="1:5">
      <c r="A31876" s="816">
        <f t="shared" si="2077"/>
        <v>53767</v>
      </c>
      <c r="B31876" s="815">
        <f t="shared" si="2074"/>
        <v>75</v>
      </c>
      <c r="C31876" s="815">
        <f t="shared" si="2075"/>
        <v>291</v>
      </c>
      <c r="D31876" s="815">
        <f t="shared" si="2076"/>
        <v>271</v>
      </c>
      <c r="E31876" s="815">
        <v>2047</v>
      </c>
    </row>
    <row r="31877" spans="1:5">
      <c r="A31877" s="816">
        <f t="shared" si="2077"/>
        <v>53768</v>
      </c>
      <c r="B31877" s="815">
        <f t="shared" si="2074"/>
        <v>76</v>
      </c>
      <c r="C31877" s="815">
        <f t="shared" si="2075"/>
        <v>290</v>
      </c>
      <c r="D31877" s="815">
        <f t="shared" si="2076"/>
        <v>270</v>
      </c>
      <c r="E31877" s="815">
        <v>2047</v>
      </c>
    </row>
    <row r="31878" spans="1:5">
      <c r="A31878" s="816">
        <f t="shared" si="2077"/>
        <v>53769</v>
      </c>
      <c r="B31878" s="815">
        <f t="shared" si="2074"/>
        <v>77</v>
      </c>
      <c r="C31878" s="815">
        <f t="shared" si="2075"/>
        <v>289</v>
      </c>
      <c r="D31878" s="815">
        <f t="shared" si="2076"/>
        <v>269</v>
      </c>
      <c r="E31878" s="815">
        <v>2047</v>
      </c>
    </row>
    <row r="31879" spans="1:5">
      <c r="A31879" s="816">
        <f t="shared" si="2077"/>
        <v>53770</v>
      </c>
      <c r="B31879" s="815">
        <f t="shared" si="2074"/>
        <v>78</v>
      </c>
      <c r="C31879" s="815">
        <f t="shared" si="2075"/>
        <v>288</v>
      </c>
      <c r="D31879" s="815">
        <f t="shared" si="2076"/>
        <v>268</v>
      </c>
      <c r="E31879" s="815">
        <v>2047</v>
      </c>
    </row>
    <row r="31880" spans="1:5">
      <c r="A31880" s="816">
        <f t="shared" si="2077"/>
        <v>53771</v>
      </c>
      <c r="B31880" s="815">
        <f t="shared" si="2074"/>
        <v>79</v>
      </c>
      <c r="C31880" s="815">
        <f t="shared" si="2075"/>
        <v>287</v>
      </c>
      <c r="D31880" s="815">
        <f t="shared" si="2076"/>
        <v>267</v>
      </c>
      <c r="E31880" s="815">
        <v>2047</v>
      </c>
    </row>
    <row r="31881" spans="1:5">
      <c r="A31881" s="816">
        <f t="shared" si="2077"/>
        <v>53772</v>
      </c>
      <c r="B31881" s="815">
        <f t="shared" si="2074"/>
        <v>80</v>
      </c>
      <c r="C31881" s="815">
        <f t="shared" si="2075"/>
        <v>286</v>
      </c>
      <c r="D31881" s="815">
        <f t="shared" si="2076"/>
        <v>266</v>
      </c>
      <c r="E31881" s="815">
        <v>2047</v>
      </c>
    </row>
    <row r="31882" spans="1:5">
      <c r="A31882" s="816">
        <f t="shared" si="2077"/>
        <v>53773</v>
      </c>
      <c r="B31882" s="815">
        <f t="shared" si="2074"/>
        <v>81</v>
      </c>
      <c r="C31882" s="815">
        <f t="shared" si="2075"/>
        <v>285</v>
      </c>
      <c r="D31882" s="815">
        <f t="shared" si="2076"/>
        <v>265</v>
      </c>
      <c r="E31882" s="815">
        <v>2047</v>
      </c>
    </row>
    <row r="31883" spans="1:5">
      <c r="A31883" s="816">
        <f t="shared" si="2077"/>
        <v>53774</v>
      </c>
      <c r="B31883" s="815">
        <f t="shared" si="2074"/>
        <v>82</v>
      </c>
      <c r="C31883" s="815">
        <f t="shared" si="2075"/>
        <v>284</v>
      </c>
      <c r="D31883" s="815">
        <f t="shared" si="2076"/>
        <v>264</v>
      </c>
      <c r="E31883" s="815">
        <v>2047</v>
      </c>
    </row>
    <row r="31884" spans="1:5">
      <c r="A31884" s="816">
        <f t="shared" si="2077"/>
        <v>53775</v>
      </c>
      <c r="B31884" s="815">
        <f t="shared" si="2074"/>
        <v>83</v>
      </c>
      <c r="C31884" s="815">
        <f t="shared" si="2075"/>
        <v>283</v>
      </c>
      <c r="D31884" s="815">
        <f t="shared" si="2076"/>
        <v>263</v>
      </c>
      <c r="E31884" s="815">
        <v>2047</v>
      </c>
    </row>
    <row r="31885" spans="1:5">
      <c r="A31885" s="816">
        <f t="shared" si="2077"/>
        <v>53776</v>
      </c>
      <c r="B31885" s="815">
        <f t="shared" si="2074"/>
        <v>84</v>
      </c>
      <c r="C31885" s="815">
        <f t="shared" si="2075"/>
        <v>282</v>
      </c>
      <c r="D31885" s="815">
        <f t="shared" si="2076"/>
        <v>262</v>
      </c>
      <c r="E31885" s="815">
        <v>2047</v>
      </c>
    </row>
    <row r="31886" spans="1:5">
      <c r="A31886" s="816">
        <f t="shared" si="2077"/>
        <v>53777</v>
      </c>
      <c r="B31886" s="815">
        <f t="shared" si="2074"/>
        <v>85</v>
      </c>
      <c r="C31886" s="815">
        <f t="shared" si="2075"/>
        <v>281</v>
      </c>
      <c r="D31886" s="815">
        <f t="shared" si="2076"/>
        <v>261</v>
      </c>
      <c r="E31886" s="815">
        <v>2047</v>
      </c>
    </row>
    <row r="31887" spans="1:5">
      <c r="A31887" s="816">
        <f t="shared" si="2077"/>
        <v>53778</v>
      </c>
      <c r="B31887" s="815">
        <f t="shared" si="2074"/>
        <v>86</v>
      </c>
      <c r="C31887" s="815">
        <f t="shared" si="2075"/>
        <v>280</v>
      </c>
      <c r="D31887" s="815">
        <f t="shared" si="2076"/>
        <v>260</v>
      </c>
      <c r="E31887" s="815">
        <v>2047</v>
      </c>
    </row>
    <row r="31888" spans="1:5">
      <c r="A31888" s="816">
        <f t="shared" si="2077"/>
        <v>53779</v>
      </c>
      <c r="B31888" s="815">
        <f t="shared" si="2074"/>
        <v>87</v>
      </c>
      <c r="C31888" s="815">
        <f t="shared" si="2075"/>
        <v>279</v>
      </c>
      <c r="D31888" s="815">
        <f t="shared" si="2076"/>
        <v>259</v>
      </c>
      <c r="E31888" s="815">
        <v>2047</v>
      </c>
    </row>
    <row r="31889" spans="1:5">
      <c r="A31889" s="816">
        <f t="shared" si="2077"/>
        <v>53780</v>
      </c>
      <c r="B31889" s="815">
        <f t="shared" si="2074"/>
        <v>88</v>
      </c>
      <c r="C31889" s="815">
        <f t="shared" si="2075"/>
        <v>278</v>
      </c>
      <c r="D31889" s="815">
        <f t="shared" si="2076"/>
        <v>258</v>
      </c>
      <c r="E31889" s="815">
        <v>2047</v>
      </c>
    </row>
    <row r="31890" spans="1:5">
      <c r="A31890" s="816">
        <f t="shared" si="2077"/>
        <v>53781</v>
      </c>
      <c r="B31890" s="815">
        <f t="shared" si="2074"/>
        <v>89</v>
      </c>
      <c r="C31890" s="815">
        <f t="shared" si="2075"/>
        <v>277</v>
      </c>
      <c r="D31890" s="815">
        <f t="shared" si="2076"/>
        <v>257</v>
      </c>
      <c r="E31890" s="815">
        <v>2047</v>
      </c>
    </row>
    <row r="31891" spans="1:5">
      <c r="A31891" s="816">
        <f t="shared" si="2077"/>
        <v>53782</v>
      </c>
      <c r="B31891" s="815">
        <f t="shared" si="2074"/>
        <v>90</v>
      </c>
      <c r="C31891" s="815">
        <f t="shared" si="2075"/>
        <v>276</v>
      </c>
      <c r="D31891" s="815">
        <f t="shared" si="2076"/>
        <v>256</v>
      </c>
      <c r="E31891" s="815">
        <v>2047</v>
      </c>
    </row>
    <row r="31892" spans="1:5">
      <c r="A31892" s="816">
        <f t="shared" si="2077"/>
        <v>53783</v>
      </c>
      <c r="B31892" s="815">
        <f t="shared" si="2074"/>
        <v>91</v>
      </c>
      <c r="C31892" s="815">
        <f t="shared" si="2075"/>
        <v>275</v>
      </c>
      <c r="D31892" s="815">
        <f t="shared" si="2076"/>
        <v>255</v>
      </c>
      <c r="E31892" s="815">
        <v>2047</v>
      </c>
    </row>
    <row r="31893" spans="1:5">
      <c r="A31893" s="816">
        <f t="shared" si="2077"/>
        <v>53784</v>
      </c>
      <c r="B31893" s="815">
        <f t="shared" si="2074"/>
        <v>92</v>
      </c>
      <c r="C31893" s="815">
        <f t="shared" si="2075"/>
        <v>274</v>
      </c>
      <c r="D31893" s="815">
        <f t="shared" si="2076"/>
        <v>254</v>
      </c>
      <c r="E31893" s="815">
        <v>2047</v>
      </c>
    </row>
    <row r="31894" spans="1:5">
      <c r="A31894" s="816">
        <f t="shared" si="2077"/>
        <v>53785</v>
      </c>
      <c r="B31894" s="815">
        <f t="shared" si="2074"/>
        <v>93</v>
      </c>
      <c r="C31894" s="815">
        <f t="shared" si="2075"/>
        <v>273</v>
      </c>
      <c r="D31894" s="815">
        <f t="shared" si="2076"/>
        <v>253</v>
      </c>
      <c r="E31894" s="815">
        <v>2047</v>
      </c>
    </row>
    <row r="31895" spans="1:5">
      <c r="A31895" s="816">
        <f t="shared" si="2077"/>
        <v>53786</v>
      </c>
      <c r="B31895" s="815">
        <f t="shared" si="2074"/>
        <v>94</v>
      </c>
      <c r="C31895" s="815">
        <f t="shared" si="2075"/>
        <v>272</v>
      </c>
      <c r="D31895" s="815">
        <f t="shared" si="2076"/>
        <v>252</v>
      </c>
      <c r="E31895" s="815">
        <v>2047</v>
      </c>
    </row>
    <row r="31896" spans="1:5">
      <c r="A31896" s="816">
        <f t="shared" si="2077"/>
        <v>53787</v>
      </c>
      <c r="B31896" s="815">
        <f t="shared" si="2074"/>
        <v>95</v>
      </c>
      <c r="C31896" s="815">
        <f t="shared" si="2075"/>
        <v>271</v>
      </c>
      <c r="D31896" s="815">
        <f t="shared" si="2076"/>
        <v>251</v>
      </c>
      <c r="E31896" s="815">
        <v>2047</v>
      </c>
    </row>
    <row r="31897" spans="1:5">
      <c r="A31897" s="816">
        <f t="shared" si="2077"/>
        <v>53788</v>
      </c>
      <c r="B31897" s="815">
        <f t="shared" si="2074"/>
        <v>96</v>
      </c>
      <c r="C31897" s="815">
        <f t="shared" si="2075"/>
        <v>270</v>
      </c>
      <c r="D31897" s="815">
        <f t="shared" si="2076"/>
        <v>250</v>
      </c>
      <c r="E31897" s="815">
        <v>2047</v>
      </c>
    </row>
    <row r="31898" spans="1:5">
      <c r="A31898" s="816">
        <f t="shared" si="2077"/>
        <v>53789</v>
      </c>
      <c r="B31898" s="815">
        <f t="shared" si="2074"/>
        <v>97</v>
      </c>
      <c r="C31898" s="815">
        <f t="shared" si="2075"/>
        <v>269</v>
      </c>
      <c r="D31898" s="815">
        <f t="shared" si="2076"/>
        <v>249</v>
      </c>
      <c r="E31898" s="815">
        <v>2047</v>
      </c>
    </row>
    <row r="31899" spans="1:5">
      <c r="A31899" s="816">
        <f t="shared" si="2077"/>
        <v>53790</v>
      </c>
      <c r="B31899" s="815">
        <f t="shared" si="2074"/>
        <v>98</v>
      </c>
      <c r="C31899" s="815">
        <f t="shared" si="2075"/>
        <v>268</v>
      </c>
      <c r="D31899" s="815">
        <f t="shared" si="2076"/>
        <v>248</v>
      </c>
      <c r="E31899" s="815">
        <v>2047</v>
      </c>
    </row>
    <row r="31900" spans="1:5">
      <c r="A31900" s="816">
        <f t="shared" si="2077"/>
        <v>53791</v>
      </c>
      <c r="B31900" s="815">
        <f t="shared" si="2074"/>
        <v>99</v>
      </c>
      <c r="C31900" s="815">
        <f t="shared" si="2075"/>
        <v>267</v>
      </c>
      <c r="D31900" s="815">
        <f t="shared" si="2076"/>
        <v>247</v>
      </c>
      <c r="E31900" s="815">
        <v>2047</v>
      </c>
    </row>
    <row r="31901" spans="1:5">
      <c r="A31901" s="816">
        <f t="shared" si="2077"/>
        <v>53792</v>
      </c>
      <c r="B31901" s="815">
        <f t="shared" si="2074"/>
        <v>100</v>
      </c>
      <c r="C31901" s="815">
        <f t="shared" si="2075"/>
        <v>266</v>
      </c>
      <c r="D31901" s="815">
        <f t="shared" si="2076"/>
        <v>246</v>
      </c>
      <c r="E31901" s="815">
        <v>2047</v>
      </c>
    </row>
    <row r="31902" spans="1:5">
      <c r="A31902" s="816">
        <f t="shared" si="2077"/>
        <v>53793</v>
      </c>
      <c r="B31902" s="815">
        <f t="shared" si="2074"/>
        <v>101</v>
      </c>
      <c r="C31902" s="815">
        <f t="shared" si="2075"/>
        <v>265</v>
      </c>
      <c r="D31902" s="815">
        <f t="shared" si="2076"/>
        <v>245</v>
      </c>
      <c r="E31902" s="815">
        <v>2047</v>
      </c>
    </row>
    <row r="31903" spans="1:5">
      <c r="A31903" s="816">
        <f t="shared" si="2077"/>
        <v>53794</v>
      </c>
      <c r="B31903" s="815">
        <f t="shared" si="2074"/>
        <v>102</v>
      </c>
      <c r="C31903" s="815">
        <f t="shared" si="2075"/>
        <v>264</v>
      </c>
      <c r="D31903" s="815">
        <f t="shared" si="2076"/>
        <v>244</v>
      </c>
      <c r="E31903" s="815">
        <v>2047</v>
      </c>
    </row>
    <row r="31904" spans="1:5">
      <c r="A31904" s="816">
        <f t="shared" si="2077"/>
        <v>53795</v>
      </c>
      <c r="B31904" s="815">
        <f t="shared" si="2074"/>
        <v>103</v>
      </c>
      <c r="C31904" s="815">
        <f t="shared" si="2075"/>
        <v>263</v>
      </c>
      <c r="D31904" s="815">
        <f t="shared" si="2076"/>
        <v>243</v>
      </c>
      <c r="E31904" s="815">
        <v>2047</v>
      </c>
    </row>
    <row r="31905" spans="1:5">
      <c r="A31905" s="816">
        <f t="shared" si="2077"/>
        <v>53796</v>
      </c>
      <c r="B31905" s="815">
        <f t="shared" si="2074"/>
        <v>104</v>
      </c>
      <c r="C31905" s="815">
        <f t="shared" si="2075"/>
        <v>262</v>
      </c>
      <c r="D31905" s="815">
        <f t="shared" si="2076"/>
        <v>242</v>
      </c>
      <c r="E31905" s="815">
        <v>2047</v>
      </c>
    </row>
    <row r="31906" spans="1:5">
      <c r="A31906" s="816">
        <f t="shared" si="2077"/>
        <v>53797</v>
      </c>
      <c r="B31906" s="815">
        <f t="shared" si="2074"/>
        <v>105</v>
      </c>
      <c r="C31906" s="815">
        <f t="shared" si="2075"/>
        <v>261</v>
      </c>
      <c r="D31906" s="815">
        <f t="shared" si="2076"/>
        <v>241</v>
      </c>
      <c r="E31906" s="815">
        <v>2047</v>
      </c>
    </row>
    <row r="31907" spans="1:5">
      <c r="A31907" s="816">
        <f t="shared" si="2077"/>
        <v>53798</v>
      </c>
      <c r="B31907" s="815">
        <f t="shared" si="2074"/>
        <v>106</v>
      </c>
      <c r="C31907" s="815">
        <f t="shared" si="2075"/>
        <v>260</v>
      </c>
      <c r="D31907" s="815">
        <f t="shared" si="2076"/>
        <v>240</v>
      </c>
      <c r="E31907" s="815">
        <v>2047</v>
      </c>
    </row>
    <row r="31908" spans="1:5">
      <c r="A31908" s="816">
        <f t="shared" si="2077"/>
        <v>53799</v>
      </c>
      <c r="B31908" s="815">
        <f t="shared" si="2074"/>
        <v>107</v>
      </c>
      <c r="C31908" s="815">
        <f t="shared" si="2075"/>
        <v>259</v>
      </c>
      <c r="D31908" s="815">
        <f t="shared" si="2076"/>
        <v>239</v>
      </c>
      <c r="E31908" s="815">
        <v>2047</v>
      </c>
    </row>
    <row r="31909" spans="1:5">
      <c r="A31909" s="816">
        <f t="shared" si="2077"/>
        <v>53800</v>
      </c>
      <c r="B31909" s="815">
        <f t="shared" si="2074"/>
        <v>108</v>
      </c>
      <c r="C31909" s="815">
        <f t="shared" si="2075"/>
        <v>258</v>
      </c>
      <c r="D31909" s="815">
        <f t="shared" si="2076"/>
        <v>238</v>
      </c>
      <c r="E31909" s="815">
        <v>2047</v>
      </c>
    </row>
    <row r="31910" spans="1:5">
      <c r="A31910" s="816">
        <f t="shared" si="2077"/>
        <v>53801</v>
      </c>
      <c r="B31910" s="815">
        <f t="shared" si="2074"/>
        <v>109</v>
      </c>
      <c r="C31910" s="815">
        <f t="shared" si="2075"/>
        <v>257</v>
      </c>
      <c r="D31910" s="815">
        <f t="shared" si="2076"/>
        <v>237</v>
      </c>
      <c r="E31910" s="815">
        <v>2047</v>
      </c>
    </row>
    <row r="31911" spans="1:5">
      <c r="A31911" s="816">
        <f t="shared" si="2077"/>
        <v>53802</v>
      </c>
      <c r="B31911" s="815">
        <f t="shared" ref="B31911:B31974" si="2078">B31910+1</f>
        <v>110</v>
      </c>
      <c r="C31911" s="815">
        <f t="shared" ref="C31911:C31974" si="2079">C31910-1</f>
        <v>256</v>
      </c>
      <c r="D31911" s="815">
        <f t="shared" ref="D31911:D31974" si="2080">D31910-1</f>
        <v>236</v>
      </c>
      <c r="E31911" s="815">
        <v>2047</v>
      </c>
    </row>
    <row r="31912" spans="1:5">
      <c r="A31912" s="816">
        <f t="shared" si="2077"/>
        <v>53803</v>
      </c>
      <c r="B31912" s="815">
        <f t="shared" si="2078"/>
        <v>111</v>
      </c>
      <c r="C31912" s="815">
        <f t="shared" si="2079"/>
        <v>255</v>
      </c>
      <c r="D31912" s="815">
        <f t="shared" si="2080"/>
        <v>235</v>
      </c>
      <c r="E31912" s="815">
        <v>2047</v>
      </c>
    </row>
    <row r="31913" spans="1:5">
      <c r="A31913" s="816">
        <f t="shared" si="2077"/>
        <v>53804</v>
      </c>
      <c r="B31913" s="815">
        <f t="shared" si="2078"/>
        <v>112</v>
      </c>
      <c r="C31913" s="815">
        <f t="shared" si="2079"/>
        <v>254</v>
      </c>
      <c r="D31913" s="815">
        <f t="shared" si="2080"/>
        <v>234</v>
      </c>
      <c r="E31913" s="815">
        <v>2047</v>
      </c>
    </row>
    <row r="31914" spans="1:5">
      <c r="A31914" s="816">
        <f t="shared" si="2077"/>
        <v>53805</v>
      </c>
      <c r="B31914" s="815">
        <f t="shared" si="2078"/>
        <v>113</v>
      </c>
      <c r="C31914" s="815">
        <f t="shared" si="2079"/>
        <v>253</v>
      </c>
      <c r="D31914" s="815">
        <f t="shared" si="2080"/>
        <v>233</v>
      </c>
      <c r="E31914" s="815">
        <v>2047</v>
      </c>
    </row>
    <row r="31915" spans="1:5">
      <c r="A31915" s="816">
        <f t="shared" si="2077"/>
        <v>53806</v>
      </c>
      <c r="B31915" s="815">
        <f t="shared" si="2078"/>
        <v>114</v>
      </c>
      <c r="C31915" s="815">
        <f t="shared" si="2079"/>
        <v>252</v>
      </c>
      <c r="D31915" s="815">
        <f t="shared" si="2080"/>
        <v>232</v>
      </c>
      <c r="E31915" s="815">
        <v>2047</v>
      </c>
    </row>
    <row r="31916" spans="1:5">
      <c r="A31916" s="816">
        <f t="shared" si="2077"/>
        <v>53807</v>
      </c>
      <c r="B31916" s="815">
        <f t="shared" si="2078"/>
        <v>115</v>
      </c>
      <c r="C31916" s="815">
        <f t="shared" si="2079"/>
        <v>251</v>
      </c>
      <c r="D31916" s="815">
        <f t="shared" si="2080"/>
        <v>231</v>
      </c>
      <c r="E31916" s="815">
        <v>2047</v>
      </c>
    </row>
    <row r="31917" spans="1:5">
      <c r="A31917" s="816">
        <f t="shared" si="2077"/>
        <v>53808</v>
      </c>
      <c r="B31917" s="815">
        <f t="shared" si="2078"/>
        <v>116</v>
      </c>
      <c r="C31917" s="815">
        <f t="shared" si="2079"/>
        <v>250</v>
      </c>
      <c r="D31917" s="815">
        <f t="shared" si="2080"/>
        <v>230</v>
      </c>
      <c r="E31917" s="815">
        <v>2047</v>
      </c>
    </row>
    <row r="31918" spans="1:5">
      <c r="A31918" s="816">
        <f t="shared" si="2077"/>
        <v>53809</v>
      </c>
      <c r="B31918" s="815">
        <f t="shared" si="2078"/>
        <v>117</v>
      </c>
      <c r="C31918" s="815">
        <f t="shared" si="2079"/>
        <v>249</v>
      </c>
      <c r="D31918" s="815">
        <f t="shared" si="2080"/>
        <v>229</v>
      </c>
      <c r="E31918" s="815">
        <v>2047</v>
      </c>
    </row>
    <row r="31919" spans="1:5">
      <c r="A31919" s="816">
        <f t="shared" si="2077"/>
        <v>53810</v>
      </c>
      <c r="B31919" s="815">
        <f t="shared" si="2078"/>
        <v>118</v>
      </c>
      <c r="C31919" s="815">
        <f t="shared" si="2079"/>
        <v>248</v>
      </c>
      <c r="D31919" s="815">
        <f t="shared" si="2080"/>
        <v>228</v>
      </c>
      <c r="E31919" s="815">
        <v>2047</v>
      </c>
    </row>
    <row r="31920" spans="1:5">
      <c r="A31920" s="816">
        <f t="shared" si="2077"/>
        <v>53811</v>
      </c>
      <c r="B31920" s="815">
        <f t="shared" si="2078"/>
        <v>119</v>
      </c>
      <c r="C31920" s="815">
        <f t="shared" si="2079"/>
        <v>247</v>
      </c>
      <c r="D31920" s="815">
        <f t="shared" si="2080"/>
        <v>227</v>
      </c>
      <c r="E31920" s="815">
        <v>2047</v>
      </c>
    </row>
    <row r="31921" spans="1:5">
      <c r="A31921" s="816">
        <f t="shared" si="2077"/>
        <v>53812</v>
      </c>
      <c r="B31921" s="815">
        <f t="shared" si="2078"/>
        <v>120</v>
      </c>
      <c r="C31921" s="815">
        <f t="shared" si="2079"/>
        <v>246</v>
      </c>
      <c r="D31921" s="815">
        <f t="shared" si="2080"/>
        <v>226</v>
      </c>
      <c r="E31921" s="815">
        <v>2047</v>
      </c>
    </row>
    <row r="31922" spans="1:5">
      <c r="A31922" s="816">
        <f t="shared" si="2077"/>
        <v>53813</v>
      </c>
      <c r="B31922" s="815">
        <f t="shared" si="2078"/>
        <v>121</v>
      </c>
      <c r="C31922" s="815">
        <f t="shared" si="2079"/>
        <v>245</v>
      </c>
      <c r="D31922" s="815">
        <f t="shared" si="2080"/>
        <v>225</v>
      </c>
      <c r="E31922" s="815">
        <v>2047</v>
      </c>
    </row>
    <row r="31923" spans="1:5">
      <c r="A31923" s="816">
        <f t="shared" ref="A31923:A31986" si="2081">A31922+1</f>
        <v>53814</v>
      </c>
      <c r="B31923" s="815">
        <f t="shared" si="2078"/>
        <v>122</v>
      </c>
      <c r="C31923" s="815">
        <f t="shared" si="2079"/>
        <v>244</v>
      </c>
      <c r="D31923" s="815">
        <f t="shared" si="2080"/>
        <v>224</v>
      </c>
      <c r="E31923" s="815">
        <v>2047</v>
      </c>
    </row>
    <row r="31924" spans="1:5">
      <c r="A31924" s="816">
        <f t="shared" si="2081"/>
        <v>53815</v>
      </c>
      <c r="B31924" s="815">
        <f t="shared" si="2078"/>
        <v>123</v>
      </c>
      <c r="C31924" s="815">
        <f t="shared" si="2079"/>
        <v>243</v>
      </c>
      <c r="D31924" s="815">
        <f t="shared" si="2080"/>
        <v>223</v>
      </c>
      <c r="E31924" s="815">
        <v>2047</v>
      </c>
    </row>
    <row r="31925" spans="1:5">
      <c r="A31925" s="816">
        <f t="shared" si="2081"/>
        <v>53816</v>
      </c>
      <c r="B31925" s="815">
        <f t="shared" si="2078"/>
        <v>124</v>
      </c>
      <c r="C31925" s="815">
        <f t="shared" si="2079"/>
        <v>242</v>
      </c>
      <c r="D31925" s="815">
        <f t="shared" si="2080"/>
        <v>222</v>
      </c>
      <c r="E31925" s="815">
        <v>2047</v>
      </c>
    </row>
    <row r="31926" spans="1:5">
      <c r="A31926" s="816">
        <f t="shared" si="2081"/>
        <v>53817</v>
      </c>
      <c r="B31926" s="815">
        <f t="shared" si="2078"/>
        <v>125</v>
      </c>
      <c r="C31926" s="815">
        <f t="shared" si="2079"/>
        <v>241</v>
      </c>
      <c r="D31926" s="815">
        <f t="shared" si="2080"/>
        <v>221</v>
      </c>
      <c r="E31926" s="815">
        <v>2047</v>
      </c>
    </row>
    <row r="31927" spans="1:5">
      <c r="A31927" s="816">
        <f t="shared" si="2081"/>
        <v>53818</v>
      </c>
      <c r="B31927" s="815">
        <f t="shared" si="2078"/>
        <v>126</v>
      </c>
      <c r="C31927" s="815">
        <f t="shared" si="2079"/>
        <v>240</v>
      </c>
      <c r="D31927" s="815">
        <f t="shared" si="2080"/>
        <v>220</v>
      </c>
      <c r="E31927" s="815">
        <v>2047</v>
      </c>
    </row>
    <row r="31928" spans="1:5">
      <c r="A31928" s="816">
        <f t="shared" si="2081"/>
        <v>53819</v>
      </c>
      <c r="B31928" s="815">
        <f t="shared" si="2078"/>
        <v>127</v>
      </c>
      <c r="C31928" s="815">
        <f t="shared" si="2079"/>
        <v>239</v>
      </c>
      <c r="D31928" s="815">
        <f t="shared" si="2080"/>
        <v>219</v>
      </c>
      <c r="E31928" s="815">
        <v>2047</v>
      </c>
    </row>
    <row r="31929" spans="1:5">
      <c r="A31929" s="816">
        <f t="shared" si="2081"/>
        <v>53820</v>
      </c>
      <c r="B31929" s="815">
        <f t="shared" si="2078"/>
        <v>128</v>
      </c>
      <c r="C31929" s="815">
        <f t="shared" si="2079"/>
        <v>238</v>
      </c>
      <c r="D31929" s="815">
        <f t="shared" si="2080"/>
        <v>218</v>
      </c>
      <c r="E31929" s="815">
        <v>2047</v>
      </c>
    </row>
    <row r="31930" spans="1:5">
      <c r="A31930" s="816">
        <f t="shared" si="2081"/>
        <v>53821</v>
      </c>
      <c r="B31930" s="815">
        <f t="shared" si="2078"/>
        <v>129</v>
      </c>
      <c r="C31930" s="815">
        <f t="shared" si="2079"/>
        <v>237</v>
      </c>
      <c r="D31930" s="815">
        <f t="shared" si="2080"/>
        <v>217</v>
      </c>
      <c r="E31930" s="815">
        <v>2047</v>
      </c>
    </row>
    <row r="31931" spans="1:5">
      <c r="A31931" s="816">
        <f t="shared" si="2081"/>
        <v>53822</v>
      </c>
      <c r="B31931" s="815">
        <f t="shared" si="2078"/>
        <v>130</v>
      </c>
      <c r="C31931" s="815">
        <f t="shared" si="2079"/>
        <v>236</v>
      </c>
      <c r="D31931" s="815">
        <f t="shared" si="2080"/>
        <v>216</v>
      </c>
      <c r="E31931" s="815">
        <v>2047</v>
      </c>
    </row>
    <row r="31932" spans="1:5">
      <c r="A31932" s="816">
        <f t="shared" si="2081"/>
        <v>53823</v>
      </c>
      <c r="B31932" s="815">
        <f t="shared" si="2078"/>
        <v>131</v>
      </c>
      <c r="C31932" s="815">
        <f t="shared" si="2079"/>
        <v>235</v>
      </c>
      <c r="D31932" s="815">
        <f t="shared" si="2080"/>
        <v>215</v>
      </c>
      <c r="E31932" s="815">
        <v>2047</v>
      </c>
    </row>
    <row r="31933" spans="1:5">
      <c r="A31933" s="816">
        <f t="shared" si="2081"/>
        <v>53824</v>
      </c>
      <c r="B31933" s="815">
        <f t="shared" si="2078"/>
        <v>132</v>
      </c>
      <c r="C31933" s="815">
        <f t="shared" si="2079"/>
        <v>234</v>
      </c>
      <c r="D31933" s="815">
        <f t="shared" si="2080"/>
        <v>214</v>
      </c>
      <c r="E31933" s="815">
        <v>2047</v>
      </c>
    </row>
    <row r="31934" spans="1:5">
      <c r="A31934" s="816">
        <f t="shared" si="2081"/>
        <v>53825</v>
      </c>
      <c r="B31934" s="815">
        <f t="shared" si="2078"/>
        <v>133</v>
      </c>
      <c r="C31934" s="815">
        <f t="shared" si="2079"/>
        <v>233</v>
      </c>
      <c r="D31934" s="815">
        <f t="shared" si="2080"/>
        <v>213</v>
      </c>
      <c r="E31934" s="815">
        <v>2047</v>
      </c>
    </row>
    <row r="31935" spans="1:5">
      <c r="A31935" s="816">
        <f t="shared" si="2081"/>
        <v>53826</v>
      </c>
      <c r="B31935" s="815">
        <f t="shared" si="2078"/>
        <v>134</v>
      </c>
      <c r="C31935" s="815">
        <f t="shared" si="2079"/>
        <v>232</v>
      </c>
      <c r="D31935" s="815">
        <f t="shared" si="2080"/>
        <v>212</v>
      </c>
      <c r="E31935" s="815">
        <v>2047</v>
      </c>
    </row>
    <row r="31936" spans="1:5">
      <c r="A31936" s="816">
        <f t="shared" si="2081"/>
        <v>53827</v>
      </c>
      <c r="B31936" s="815">
        <f t="shared" si="2078"/>
        <v>135</v>
      </c>
      <c r="C31936" s="815">
        <f t="shared" si="2079"/>
        <v>231</v>
      </c>
      <c r="D31936" s="815">
        <f t="shared" si="2080"/>
        <v>211</v>
      </c>
      <c r="E31936" s="815">
        <v>2047</v>
      </c>
    </row>
    <row r="31937" spans="1:5">
      <c r="A31937" s="816">
        <f t="shared" si="2081"/>
        <v>53828</v>
      </c>
      <c r="B31937" s="815">
        <f t="shared" si="2078"/>
        <v>136</v>
      </c>
      <c r="C31937" s="815">
        <f t="shared" si="2079"/>
        <v>230</v>
      </c>
      <c r="D31937" s="815">
        <f t="shared" si="2080"/>
        <v>210</v>
      </c>
      <c r="E31937" s="815">
        <v>2047</v>
      </c>
    </row>
    <row r="31938" spans="1:5">
      <c r="A31938" s="816">
        <f t="shared" si="2081"/>
        <v>53829</v>
      </c>
      <c r="B31938" s="815">
        <f t="shared" si="2078"/>
        <v>137</v>
      </c>
      <c r="C31938" s="815">
        <f t="shared" si="2079"/>
        <v>229</v>
      </c>
      <c r="D31938" s="815">
        <f t="shared" si="2080"/>
        <v>209</v>
      </c>
      <c r="E31938" s="815">
        <v>2047</v>
      </c>
    </row>
    <row r="31939" spans="1:5">
      <c r="A31939" s="816">
        <f t="shared" si="2081"/>
        <v>53830</v>
      </c>
      <c r="B31939" s="815">
        <f t="shared" si="2078"/>
        <v>138</v>
      </c>
      <c r="C31939" s="815">
        <f t="shared" si="2079"/>
        <v>228</v>
      </c>
      <c r="D31939" s="815">
        <f t="shared" si="2080"/>
        <v>208</v>
      </c>
      <c r="E31939" s="815">
        <v>2047</v>
      </c>
    </row>
    <row r="31940" spans="1:5">
      <c r="A31940" s="816">
        <f t="shared" si="2081"/>
        <v>53831</v>
      </c>
      <c r="B31940" s="815">
        <f t="shared" si="2078"/>
        <v>139</v>
      </c>
      <c r="C31940" s="815">
        <f t="shared" si="2079"/>
        <v>227</v>
      </c>
      <c r="D31940" s="815">
        <f t="shared" si="2080"/>
        <v>207</v>
      </c>
      <c r="E31940" s="815">
        <v>2047</v>
      </c>
    </row>
    <row r="31941" spans="1:5">
      <c r="A31941" s="816">
        <f t="shared" si="2081"/>
        <v>53832</v>
      </c>
      <c r="B31941" s="815">
        <f t="shared" si="2078"/>
        <v>140</v>
      </c>
      <c r="C31941" s="815">
        <f t="shared" si="2079"/>
        <v>226</v>
      </c>
      <c r="D31941" s="815">
        <f t="shared" si="2080"/>
        <v>206</v>
      </c>
      <c r="E31941" s="815">
        <v>2047</v>
      </c>
    </row>
    <row r="31942" spans="1:5">
      <c r="A31942" s="816">
        <f t="shared" si="2081"/>
        <v>53833</v>
      </c>
      <c r="B31942" s="815">
        <f t="shared" si="2078"/>
        <v>141</v>
      </c>
      <c r="C31942" s="815">
        <f t="shared" si="2079"/>
        <v>225</v>
      </c>
      <c r="D31942" s="815">
        <f t="shared" si="2080"/>
        <v>205</v>
      </c>
      <c r="E31942" s="815">
        <v>2047</v>
      </c>
    </row>
    <row r="31943" spans="1:5">
      <c r="A31943" s="816">
        <f t="shared" si="2081"/>
        <v>53834</v>
      </c>
      <c r="B31943" s="815">
        <f t="shared" si="2078"/>
        <v>142</v>
      </c>
      <c r="C31943" s="815">
        <f t="shared" si="2079"/>
        <v>224</v>
      </c>
      <c r="D31943" s="815">
        <f t="shared" si="2080"/>
        <v>204</v>
      </c>
      <c r="E31943" s="815">
        <v>2047</v>
      </c>
    </row>
    <row r="31944" spans="1:5">
      <c r="A31944" s="816">
        <f t="shared" si="2081"/>
        <v>53835</v>
      </c>
      <c r="B31944" s="815">
        <f t="shared" si="2078"/>
        <v>143</v>
      </c>
      <c r="C31944" s="815">
        <f t="shared" si="2079"/>
        <v>223</v>
      </c>
      <c r="D31944" s="815">
        <f t="shared" si="2080"/>
        <v>203</v>
      </c>
      <c r="E31944" s="815">
        <v>2047</v>
      </c>
    </row>
    <row r="31945" spans="1:5">
      <c r="A31945" s="816">
        <f t="shared" si="2081"/>
        <v>53836</v>
      </c>
      <c r="B31945" s="815">
        <f t="shared" si="2078"/>
        <v>144</v>
      </c>
      <c r="C31945" s="815">
        <f t="shared" si="2079"/>
        <v>222</v>
      </c>
      <c r="D31945" s="815">
        <f t="shared" si="2080"/>
        <v>202</v>
      </c>
      <c r="E31945" s="815">
        <v>2047</v>
      </c>
    </row>
    <row r="31946" spans="1:5">
      <c r="A31946" s="816">
        <f t="shared" si="2081"/>
        <v>53837</v>
      </c>
      <c r="B31946" s="815">
        <f t="shared" si="2078"/>
        <v>145</v>
      </c>
      <c r="C31946" s="815">
        <f t="shared" si="2079"/>
        <v>221</v>
      </c>
      <c r="D31946" s="815">
        <f t="shared" si="2080"/>
        <v>201</v>
      </c>
      <c r="E31946" s="815">
        <v>2047</v>
      </c>
    </row>
    <row r="31947" spans="1:5">
      <c r="A31947" s="816">
        <f t="shared" si="2081"/>
        <v>53838</v>
      </c>
      <c r="B31947" s="815">
        <f t="shared" si="2078"/>
        <v>146</v>
      </c>
      <c r="C31947" s="815">
        <f t="shared" si="2079"/>
        <v>220</v>
      </c>
      <c r="D31947" s="815">
        <f t="shared" si="2080"/>
        <v>200</v>
      </c>
      <c r="E31947" s="815">
        <v>2047</v>
      </c>
    </row>
    <row r="31948" spans="1:5">
      <c r="A31948" s="816">
        <f t="shared" si="2081"/>
        <v>53839</v>
      </c>
      <c r="B31948" s="815">
        <f t="shared" si="2078"/>
        <v>147</v>
      </c>
      <c r="C31948" s="815">
        <f t="shared" si="2079"/>
        <v>219</v>
      </c>
      <c r="D31948" s="815">
        <f t="shared" si="2080"/>
        <v>199</v>
      </c>
      <c r="E31948" s="815">
        <v>2047</v>
      </c>
    </row>
    <row r="31949" spans="1:5">
      <c r="A31949" s="816">
        <f t="shared" si="2081"/>
        <v>53840</v>
      </c>
      <c r="B31949" s="815">
        <f t="shared" si="2078"/>
        <v>148</v>
      </c>
      <c r="C31949" s="815">
        <f t="shared" si="2079"/>
        <v>218</v>
      </c>
      <c r="D31949" s="815">
        <f t="shared" si="2080"/>
        <v>198</v>
      </c>
      <c r="E31949" s="815">
        <v>2047</v>
      </c>
    </row>
    <row r="31950" spans="1:5">
      <c r="A31950" s="816">
        <f t="shared" si="2081"/>
        <v>53841</v>
      </c>
      <c r="B31950" s="815">
        <f t="shared" si="2078"/>
        <v>149</v>
      </c>
      <c r="C31950" s="815">
        <f t="shared" si="2079"/>
        <v>217</v>
      </c>
      <c r="D31950" s="815">
        <f t="shared" si="2080"/>
        <v>197</v>
      </c>
      <c r="E31950" s="815">
        <v>2047</v>
      </c>
    </row>
    <row r="31951" spans="1:5">
      <c r="A31951" s="816">
        <f t="shared" si="2081"/>
        <v>53842</v>
      </c>
      <c r="B31951" s="815">
        <f t="shared" si="2078"/>
        <v>150</v>
      </c>
      <c r="C31951" s="815">
        <f t="shared" si="2079"/>
        <v>216</v>
      </c>
      <c r="D31951" s="815">
        <f t="shared" si="2080"/>
        <v>196</v>
      </c>
      <c r="E31951" s="815">
        <v>2047</v>
      </c>
    </row>
    <row r="31952" spans="1:5">
      <c r="A31952" s="816">
        <f t="shared" si="2081"/>
        <v>53843</v>
      </c>
      <c r="B31952" s="815">
        <f t="shared" si="2078"/>
        <v>151</v>
      </c>
      <c r="C31952" s="815">
        <f t="shared" si="2079"/>
        <v>215</v>
      </c>
      <c r="D31952" s="815">
        <f t="shared" si="2080"/>
        <v>195</v>
      </c>
      <c r="E31952" s="815">
        <v>2047</v>
      </c>
    </row>
    <row r="31953" spans="1:5">
      <c r="A31953" s="816">
        <f t="shared" si="2081"/>
        <v>53844</v>
      </c>
      <c r="B31953" s="815">
        <f t="shared" si="2078"/>
        <v>152</v>
      </c>
      <c r="C31953" s="815">
        <f t="shared" si="2079"/>
        <v>214</v>
      </c>
      <c r="D31953" s="815">
        <f t="shared" si="2080"/>
        <v>194</v>
      </c>
      <c r="E31953" s="815">
        <v>2047</v>
      </c>
    </row>
    <row r="31954" spans="1:5">
      <c r="A31954" s="816">
        <f t="shared" si="2081"/>
        <v>53845</v>
      </c>
      <c r="B31954" s="815">
        <f t="shared" si="2078"/>
        <v>153</v>
      </c>
      <c r="C31954" s="815">
        <f t="shared" si="2079"/>
        <v>213</v>
      </c>
      <c r="D31954" s="815">
        <f t="shared" si="2080"/>
        <v>193</v>
      </c>
      <c r="E31954" s="815">
        <v>2047</v>
      </c>
    </row>
    <row r="31955" spans="1:5">
      <c r="A31955" s="816">
        <f t="shared" si="2081"/>
        <v>53846</v>
      </c>
      <c r="B31955" s="815">
        <f t="shared" si="2078"/>
        <v>154</v>
      </c>
      <c r="C31955" s="815">
        <f t="shared" si="2079"/>
        <v>212</v>
      </c>
      <c r="D31955" s="815">
        <f t="shared" si="2080"/>
        <v>192</v>
      </c>
      <c r="E31955" s="815">
        <v>2047</v>
      </c>
    </row>
    <row r="31956" spans="1:5">
      <c r="A31956" s="816">
        <f t="shared" si="2081"/>
        <v>53847</v>
      </c>
      <c r="B31956" s="815">
        <f t="shared" si="2078"/>
        <v>155</v>
      </c>
      <c r="C31956" s="815">
        <f t="shared" si="2079"/>
        <v>211</v>
      </c>
      <c r="D31956" s="815">
        <f t="shared" si="2080"/>
        <v>191</v>
      </c>
      <c r="E31956" s="815">
        <v>2047</v>
      </c>
    </row>
    <row r="31957" spans="1:5">
      <c r="A31957" s="816">
        <f t="shared" si="2081"/>
        <v>53848</v>
      </c>
      <c r="B31957" s="815">
        <f t="shared" si="2078"/>
        <v>156</v>
      </c>
      <c r="C31957" s="815">
        <f t="shared" si="2079"/>
        <v>210</v>
      </c>
      <c r="D31957" s="815">
        <f t="shared" si="2080"/>
        <v>190</v>
      </c>
      <c r="E31957" s="815">
        <v>2047</v>
      </c>
    </row>
    <row r="31958" spans="1:5">
      <c r="A31958" s="816">
        <f t="shared" si="2081"/>
        <v>53849</v>
      </c>
      <c r="B31958" s="815">
        <f t="shared" si="2078"/>
        <v>157</v>
      </c>
      <c r="C31958" s="815">
        <f t="shared" si="2079"/>
        <v>209</v>
      </c>
      <c r="D31958" s="815">
        <f t="shared" si="2080"/>
        <v>189</v>
      </c>
      <c r="E31958" s="815">
        <v>2047</v>
      </c>
    </row>
    <row r="31959" spans="1:5">
      <c r="A31959" s="816">
        <f t="shared" si="2081"/>
        <v>53850</v>
      </c>
      <c r="B31959" s="815">
        <f t="shared" si="2078"/>
        <v>158</v>
      </c>
      <c r="C31959" s="815">
        <f t="shared" si="2079"/>
        <v>208</v>
      </c>
      <c r="D31959" s="815">
        <f t="shared" si="2080"/>
        <v>188</v>
      </c>
      <c r="E31959" s="815">
        <v>2047</v>
      </c>
    </row>
    <row r="31960" spans="1:5">
      <c r="A31960" s="816">
        <f t="shared" si="2081"/>
        <v>53851</v>
      </c>
      <c r="B31960" s="815">
        <f t="shared" si="2078"/>
        <v>159</v>
      </c>
      <c r="C31960" s="815">
        <f t="shared" si="2079"/>
        <v>207</v>
      </c>
      <c r="D31960" s="815">
        <f t="shared" si="2080"/>
        <v>187</v>
      </c>
      <c r="E31960" s="815">
        <v>2047</v>
      </c>
    </row>
    <row r="31961" spans="1:5">
      <c r="A31961" s="816">
        <f t="shared" si="2081"/>
        <v>53852</v>
      </c>
      <c r="B31961" s="815">
        <f t="shared" si="2078"/>
        <v>160</v>
      </c>
      <c r="C31961" s="815">
        <f t="shared" si="2079"/>
        <v>206</v>
      </c>
      <c r="D31961" s="815">
        <f t="shared" si="2080"/>
        <v>186</v>
      </c>
      <c r="E31961" s="815">
        <v>2047</v>
      </c>
    </row>
    <row r="31962" spans="1:5">
      <c r="A31962" s="816">
        <f t="shared" si="2081"/>
        <v>53853</v>
      </c>
      <c r="B31962" s="815">
        <f t="shared" si="2078"/>
        <v>161</v>
      </c>
      <c r="C31962" s="815">
        <f t="shared" si="2079"/>
        <v>205</v>
      </c>
      <c r="D31962" s="815">
        <f t="shared" si="2080"/>
        <v>185</v>
      </c>
      <c r="E31962" s="815">
        <v>2047</v>
      </c>
    </row>
    <row r="31963" spans="1:5">
      <c r="A31963" s="816">
        <f t="shared" si="2081"/>
        <v>53854</v>
      </c>
      <c r="B31963" s="815">
        <f t="shared" si="2078"/>
        <v>162</v>
      </c>
      <c r="C31963" s="815">
        <f t="shared" si="2079"/>
        <v>204</v>
      </c>
      <c r="D31963" s="815">
        <f t="shared" si="2080"/>
        <v>184</v>
      </c>
      <c r="E31963" s="815">
        <v>2047</v>
      </c>
    </row>
    <row r="31964" spans="1:5">
      <c r="A31964" s="816">
        <f t="shared" si="2081"/>
        <v>53855</v>
      </c>
      <c r="B31964" s="815">
        <f t="shared" si="2078"/>
        <v>163</v>
      </c>
      <c r="C31964" s="815">
        <f t="shared" si="2079"/>
        <v>203</v>
      </c>
      <c r="D31964" s="815">
        <f t="shared" si="2080"/>
        <v>183</v>
      </c>
      <c r="E31964" s="815">
        <v>2047</v>
      </c>
    </row>
    <row r="31965" spans="1:5">
      <c r="A31965" s="816">
        <f t="shared" si="2081"/>
        <v>53856</v>
      </c>
      <c r="B31965" s="815">
        <f t="shared" si="2078"/>
        <v>164</v>
      </c>
      <c r="C31965" s="815">
        <f t="shared" si="2079"/>
        <v>202</v>
      </c>
      <c r="D31965" s="815">
        <f t="shared" si="2080"/>
        <v>182</v>
      </c>
      <c r="E31965" s="815">
        <v>2047</v>
      </c>
    </row>
    <row r="31966" spans="1:5">
      <c r="A31966" s="816">
        <f t="shared" si="2081"/>
        <v>53857</v>
      </c>
      <c r="B31966" s="815">
        <f t="shared" si="2078"/>
        <v>165</v>
      </c>
      <c r="C31966" s="815">
        <f t="shared" si="2079"/>
        <v>201</v>
      </c>
      <c r="D31966" s="815">
        <f t="shared" si="2080"/>
        <v>181</v>
      </c>
      <c r="E31966" s="815">
        <v>2047</v>
      </c>
    </row>
    <row r="31967" spans="1:5">
      <c r="A31967" s="816">
        <f t="shared" si="2081"/>
        <v>53858</v>
      </c>
      <c r="B31967" s="815">
        <f t="shared" si="2078"/>
        <v>166</v>
      </c>
      <c r="C31967" s="815">
        <f t="shared" si="2079"/>
        <v>200</v>
      </c>
      <c r="D31967" s="815">
        <f t="shared" si="2080"/>
        <v>180</v>
      </c>
      <c r="E31967" s="815">
        <v>2047</v>
      </c>
    </row>
    <row r="31968" spans="1:5">
      <c r="A31968" s="816">
        <f t="shared" si="2081"/>
        <v>53859</v>
      </c>
      <c r="B31968" s="815">
        <f t="shared" si="2078"/>
        <v>167</v>
      </c>
      <c r="C31968" s="815">
        <f t="shared" si="2079"/>
        <v>199</v>
      </c>
      <c r="D31968" s="815">
        <f t="shared" si="2080"/>
        <v>179</v>
      </c>
      <c r="E31968" s="815">
        <v>2047</v>
      </c>
    </row>
    <row r="31969" spans="1:5">
      <c r="A31969" s="816">
        <f t="shared" si="2081"/>
        <v>53860</v>
      </c>
      <c r="B31969" s="815">
        <f t="shared" si="2078"/>
        <v>168</v>
      </c>
      <c r="C31969" s="815">
        <f t="shared" si="2079"/>
        <v>198</v>
      </c>
      <c r="D31969" s="815">
        <f t="shared" si="2080"/>
        <v>178</v>
      </c>
      <c r="E31969" s="815">
        <v>2047</v>
      </c>
    </row>
    <row r="31970" spans="1:5">
      <c r="A31970" s="816">
        <f t="shared" si="2081"/>
        <v>53861</v>
      </c>
      <c r="B31970" s="815">
        <f t="shared" si="2078"/>
        <v>169</v>
      </c>
      <c r="C31970" s="815">
        <f t="shared" si="2079"/>
        <v>197</v>
      </c>
      <c r="D31970" s="815">
        <f t="shared" si="2080"/>
        <v>177</v>
      </c>
      <c r="E31970" s="815">
        <v>2047</v>
      </c>
    </row>
    <row r="31971" spans="1:5">
      <c r="A31971" s="816">
        <f t="shared" si="2081"/>
        <v>53862</v>
      </c>
      <c r="B31971" s="815">
        <f t="shared" si="2078"/>
        <v>170</v>
      </c>
      <c r="C31971" s="815">
        <f t="shared" si="2079"/>
        <v>196</v>
      </c>
      <c r="D31971" s="815">
        <f t="shared" si="2080"/>
        <v>176</v>
      </c>
      <c r="E31971" s="815">
        <v>2047</v>
      </c>
    </row>
    <row r="31972" spans="1:5">
      <c r="A31972" s="816">
        <f t="shared" si="2081"/>
        <v>53863</v>
      </c>
      <c r="B31972" s="815">
        <f t="shared" si="2078"/>
        <v>171</v>
      </c>
      <c r="C31972" s="815">
        <f t="shared" si="2079"/>
        <v>195</v>
      </c>
      <c r="D31972" s="815">
        <f t="shared" si="2080"/>
        <v>175</v>
      </c>
      <c r="E31972" s="815">
        <v>2047</v>
      </c>
    </row>
    <row r="31973" spans="1:5">
      <c r="A31973" s="816">
        <f t="shared" si="2081"/>
        <v>53864</v>
      </c>
      <c r="B31973" s="815">
        <f t="shared" si="2078"/>
        <v>172</v>
      </c>
      <c r="C31973" s="815">
        <f t="shared" si="2079"/>
        <v>194</v>
      </c>
      <c r="D31973" s="815">
        <f t="shared" si="2080"/>
        <v>174</v>
      </c>
      <c r="E31973" s="815">
        <v>2047</v>
      </c>
    </row>
    <row r="31974" spans="1:5">
      <c r="A31974" s="816">
        <f t="shared" si="2081"/>
        <v>53865</v>
      </c>
      <c r="B31974" s="815">
        <f t="shared" si="2078"/>
        <v>173</v>
      </c>
      <c r="C31974" s="815">
        <f t="shared" si="2079"/>
        <v>193</v>
      </c>
      <c r="D31974" s="815">
        <f t="shared" si="2080"/>
        <v>173</v>
      </c>
      <c r="E31974" s="815">
        <v>2047</v>
      </c>
    </row>
    <row r="31975" spans="1:5">
      <c r="A31975" s="816">
        <f t="shared" si="2081"/>
        <v>53866</v>
      </c>
      <c r="B31975" s="815">
        <f t="shared" ref="B31975:B32038" si="2082">B31974+1</f>
        <v>174</v>
      </c>
      <c r="C31975" s="815">
        <f t="shared" ref="C31975:C32038" si="2083">C31974-1</f>
        <v>192</v>
      </c>
      <c r="D31975" s="815">
        <f t="shared" ref="D31975:D32038" si="2084">D31974-1</f>
        <v>172</v>
      </c>
      <c r="E31975" s="815">
        <v>2047</v>
      </c>
    </row>
    <row r="31976" spans="1:5">
      <c r="A31976" s="816">
        <f t="shared" si="2081"/>
        <v>53867</v>
      </c>
      <c r="B31976" s="815">
        <f t="shared" si="2082"/>
        <v>175</v>
      </c>
      <c r="C31976" s="815">
        <f t="shared" si="2083"/>
        <v>191</v>
      </c>
      <c r="D31976" s="815">
        <f t="shared" si="2084"/>
        <v>171</v>
      </c>
      <c r="E31976" s="815">
        <v>2047</v>
      </c>
    </row>
    <row r="31977" spans="1:5">
      <c r="A31977" s="816">
        <f t="shared" si="2081"/>
        <v>53868</v>
      </c>
      <c r="B31977" s="815">
        <f t="shared" si="2082"/>
        <v>176</v>
      </c>
      <c r="C31977" s="815">
        <f t="shared" si="2083"/>
        <v>190</v>
      </c>
      <c r="D31977" s="815">
        <f t="shared" si="2084"/>
        <v>170</v>
      </c>
      <c r="E31977" s="815">
        <v>2047</v>
      </c>
    </row>
    <row r="31978" spans="1:5">
      <c r="A31978" s="816">
        <f t="shared" si="2081"/>
        <v>53869</v>
      </c>
      <c r="B31978" s="815">
        <f t="shared" si="2082"/>
        <v>177</v>
      </c>
      <c r="C31978" s="815">
        <f t="shared" si="2083"/>
        <v>189</v>
      </c>
      <c r="D31978" s="815">
        <f t="shared" si="2084"/>
        <v>169</v>
      </c>
      <c r="E31978" s="815">
        <v>2047</v>
      </c>
    </row>
    <row r="31979" spans="1:5">
      <c r="A31979" s="816">
        <f t="shared" si="2081"/>
        <v>53870</v>
      </c>
      <c r="B31979" s="815">
        <f t="shared" si="2082"/>
        <v>178</v>
      </c>
      <c r="C31979" s="815">
        <f t="shared" si="2083"/>
        <v>188</v>
      </c>
      <c r="D31979" s="815">
        <f t="shared" si="2084"/>
        <v>168</v>
      </c>
      <c r="E31979" s="815">
        <v>2047</v>
      </c>
    </row>
    <row r="31980" spans="1:5">
      <c r="A31980" s="816">
        <f t="shared" si="2081"/>
        <v>53871</v>
      </c>
      <c r="B31980" s="815">
        <f t="shared" si="2082"/>
        <v>179</v>
      </c>
      <c r="C31980" s="815">
        <f t="shared" si="2083"/>
        <v>187</v>
      </c>
      <c r="D31980" s="815">
        <f t="shared" si="2084"/>
        <v>167</v>
      </c>
      <c r="E31980" s="815">
        <v>2047</v>
      </c>
    </row>
    <row r="31981" spans="1:5">
      <c r="A31981" s="816">
        <f t="shared" si="2081"/>
        <v>53872</v>
      </c>
      <c r="B31981" s="815">
        <f t="shared" si="2082"/>
        <v>180</v>
      </c>
      <c r="C31981" s="815">
        <f t="shared" si="2083"/>
        <v>186</v>
      </c>
      <c r="D31981" s="815">
        <f t="shared" si="2084"/>
        <v>166</v>
      </c>
      <c r="E31981" s="815">
        <v>2047</v>
      </c>
    </row>
    <row r="31982" spans="1:5">
      <c r="A31982" s="816">
        <f t="shared" si="2081"/>
        <v>53873</v>
      </c>
      <c r="B31982" s="815">
        <f t="shared" si="2082"/>
        <v>181</v>
      </c>
      <c r="C31982" s="815">
        <f t="shared" si="2083"/>
        <v>185</v>
      </c>
      <c r="D31982" s="815">
        <f t="shared" si="2084"/>
        <v>165</v>
      </c>
      <c r="E31982" s="815">
        <v>2047</v>
      </c>
    </row>
    <row r="31983" spans="1:5">
      <c r="A31983" s="816">
        <f t="shared" si="2081"/>
        <v>53874</v>
      </c>
      <c r="B31983" s="815">
        <f t="shared" si="2082"/>
        <v>182</v>
      </c>
      <c r="C31983" s="815">
        <f t="shared" si="2083"/>
        <v>184</v>
      </c>
      <c r="D31983" s="815">
        <f t="shared" si="2084"/>
        <v>164</v>
      </c>
      <c r="E31983" s="815">
        <v>2047</v>
      </c>
    </row>
    <row r="31984" spans="1:5">
      <c r="A31984" s="816">
        <f t="shared" si="2081"/>
        <v>53875</v>
      </c>
      <c r="B31984" s="815">
        <f t="shared" si="2082"/>
        <v>183</v>
      </c>
      <c r="C31984" s="815">
        <f t="shared" si="2083"/>
        <v>183</v>
      </c>
      <c r="D31984" s="815">
        <f t="shared" si="2084"/>
        <v>163</v>
      </c>
      <c r="E31984" s="815">
        <v>2047</v>
      </c>
    </row>
    <row r="31985" spans="1:5">
      <c r="A31985" s="816">
        <f t="shared" si="2081"/>
        <v>53876</v>
      </c>
      <c r="B31985" s="815">
        <f t="shared" si="2082"/>
        <v>184</v>
      </c>
      <c r="C31985" s="815">
        <f t="shared" si="2083"/>
        <v>182</v>
      </c>
      <c r="D31985" s="815">
        <f t="shared" si="2084"/>
        <v>162</v>
      </c>
      <c r="E31985" s="815">
        <v>2047</v>
      </c>
    </row>
    <row r="31986" spans="1:5">
      <c r="A31986" s="816">
        <f t="shared" si="2081"/>
        <v>53877</v>
      </c>
      <c r="B31986" s="815">
        <f t="shared" si="2082"/>
        <v>185</v>
      </c>
      <c r="C31986" s="815">
        <f t="shared" si="2083"/>
        <v>181</v>
      </c>
      <c r="D31986" s="815">
        <f t="shared" si="2084"/>
        <v>161</v>
      </c>
      <c r="E31986" s="815">
        <v>2047</v>
      </c>
    </row>
    <row r="31987" spans="1:5">
      <c r="A31987" s="816">
        <f t="shared" ref="A31987:A32050" si="2085">A31986+1</f>
        <v>53878</v>
      </c>
      <c r="B31987" s="815">
        <f t="shared" si="2082"/>
        <v>186</v>
      </c>
      <c r="C31987" s="815">
        <f t="shared" si="2083"/>
        <v>180</v>
      </c>
      <c r="D31987" s="815">
        <f t="shared" si="2084"/>
        <v>160</v>
      </c>
      <c r="E31987" s="815">
        <v>2047</v>
      </c>
    </row>
    <row r="31988" spans="1:5">
      <c r="A31988" s="816">
        <f t="shared" si="2085"/>
        <v>53879</v>
      </c>
      <c r="B31988" s="815">
        <f t="shared" si="2082"/>
        <v>187</v>
      </c>
      <c r="C31988" s="815">
        <f t="shared" si="2083"/>
        <v>179</v>
      </c>
      <c r="D31988" s="815">
        <f t="shared" si="2084"/>
        <v>159</v>
      </c>
      <c r="E31988" s="815">
        <v>2047</v>
      </c>
    </row>
    <row r="31989" spans="1:5">
      <c r="A31989" s="816">
        <f t="shared" si="2085"/>
        <v>53880</v>
      </c>
      <c r="B31989" s="815">
        <f t="shared" si="2082"/>
        <v>188</v>
      </c>
      <c r="C31989" s="815">
        <f t="shared" si="2083"/>
        <v>178</v>
      </c>
      <c r="D31989" s="815">
        <f t="shared" si="2084"/>
        <v>158</v>
      </c>
      <c r="E31989" s="815">
        <v>2047</v>
      </c>
    </row>
    <row r="31990" spans="1:5">
      <c r="A31990" s="816">
        <f t="shared" si="2085"/>
        <v>53881</v>
      </c>
      <c r="B31990" s="815">
        <f t="shared" si="2082"/>
        <v>189</v>
      </c>
      <c r="C31990" s="815">
        <f t="shared" si="2083"/>
        <v>177</v>
      </c>
      <c r="D31990" s="815">
        <f t="shared" si="2084"/>
        <v>157</v>
      </c>
      <c r="E31990" s="815">
        <v>2047</v>
      </c>
    </row>
    <row r="31991" spans="1:5">
      <c r="A31991" s="816">
        <f t="shared" si="2085"/>
        <v>53882</v>
      </c>
      <c r="B31991" s="815">
        <f t="shared" si="2082"/>
        <v>190</v>
      </c>
      <c r="C31991" s="815">
        <f t="shared" si="2083"/>
        <v>176</v>
      </c>
      <c r="D31991" s="815">
        <f t="shared" si="2084"/>
        <v>156</v>
      </c>
      <c r="E31991" s="815">
        <v>2047</v>
      </c>
    </row>
    <row r="31992" spans="1:5">
      <c r="A31992" s="816">
        <f t="shared" si="2085"/>
        <v>53883</v>
      </c>
      <c r="B31992" s="815">
        <f t="shared" si="2082"/>
        <v>191</v>
      </c>
      <c r="C31992" s="815">
        <f t="shared" si="2083"/>
        <v>175</v>
      </c>
      <c r="D31992" s="815">
        <f t="shared" si="2084"/>
        <v>155</v>
      </c>
      <c r="E31992" s="815">
        <v>2047</v>
      </c>
    </row>
    <row r="31993" spans="1:5">
      <c r="A31993" s="816">
        <f t="shared" si="2085"/>
        <v>53884</v>
      </c>
      <c r="B31993" s="815">
        <f t="shared" si="2082"/>
        <v>192</v>
      </c>
      <c r="C31993" s="815">
        <f t="shared" si="2083"/>
        <v>174</v>
      </c>
      <c r="D31993" s="815">
        <f t="shared" si="2084"/>
        <v>154</v>
      </c>
      <c r="E31993" s="815">
        <v>2047</v>
      </c>
    </row>
    <row r="31994" spans="1:5">
      <c r="A31994" s="816">
        <f t="shared" si="2085"/>
        <v>53885</v>
      </c>
      <c r="B31994" s="815">
        <f t="shared" si="2082"/>
        <v>193</v>
      </c>
      <c r="C31994" s="815">
        <f t="shared" si="2083"/>
        <v>173</v>
      </c>
      <c r="D31994" s="815">
        <f t="shared" si="2084"/>
        <v>153</v>
      </c>
      <c r="E31994" s="815">
        <v>2047</v>
      </c>
    </row>
    <row r="31995" spans="1:5">
      <c r="A31995" s="816">
        <f t="shared" si="2085"/>
        <v>53886</v>
      </c>
      <c r="B31995" s="815">
        <f t="shared" si="2082"/>
        <v>194</v>
      </c>
      <c r="C31995" s="815">
        <f t="shared" si="2083"/>
        <v>172</v>
      </c>
      <c r="D31995" s="815">
        <f t="shared" si="2084"/>
        <v>152</v>
      </c>
      <c r="E31995" s="815">
        <v>2047</v>
      </c>
    </row>
    <row r="31996" spans="1:5">
      <c r="A31996" s="816">
        <f t="shared" si="2085"/>
        <v>53887</v>
      </c>
      <c r="B31996" s="815">
        <f t="shared" si="2082"/>
        <v>195</v>
      </c>
      <c r="C31996" s="815">
        <f t="shared" si="2083"/>
        <v>171</v>
      </c>
      <c r="D31996" s="815">
        <f t="shared" si="2084"/>
        <v>151</v>
      </c>
      <c r="E31996" s="815">
        <v>2047</v>
      </c>
    </row>
    <row r="31997" spans="1:5">
      <c r="A31997" s="816">
        <f t="shared" si="2085"/>
        <v>53888</v>
      </c>
      <c r="B31997" s="815">
        <f t="shared" si="2082"/>
        <v>196</v>
      </c>
      <c r="C31997" s="815">
        <f t="shared" si="2083"/>
        <v>170</v>
      </c>
      <c r="D31997" s="815">
        <f t="shared" si="2084"/>
        <v>150</v>
      </c>
      <c r="E31997" s="815">
        <v>2047</v>
      </c>
    </row>
    <row r="31998" spans="1:5">
      <c r="A31998" s="816">
        <f t="shared" si="2085"/>
        <v>53889</v>
      </c>
      <c r="B31998" s="815">
        <f t="shared" si="2082"/>
        <v>197</v>
      </c>
      <c r="C31998" s="815">
        <f t="shared" si="2083"/>
        <v>169</v>
      </c>
      <c r="D31998" s="815">
        <f t="shared" si="2084"/>
        <v>149</v>
      </c>
      <c r="E31998" s="815">
        <v>2047</v>
      </c>
    </row>
    <row r="31999" spans="1:5">
      <c r="A31999" s="816">
        <f t="shared" si="2085"/>
        <v>53890</v>
      </c>
      <c r="B31999" s="815">
        <f t="shared" si="2082"/>
        <v>198</v>
      </c>
      <c r="C31999" s="815">
        <f t="shared" si="2083"/>
        <v>168</v>
      </c>
      <c r="D31999" s="815">
        <f t="shared" si="2084"/>
        <v>148</v>
      </c>
      <c r="E31999" s="815">
        <v>2047</v>
      </c>
    </row>
    <row r="32000" spans="1:5">
      <c r="A32000" s="816">
        <f t="shared" si="2085"/>
        <v>53891</v>
      </c>
      <c r="B32000" s="815">
        <f t="shared" si="2082"/>
        <v>199</v>
      </c>
      <c r="C32000" s="815">
        <f t="shared" si="2083"/>
        <v>167</v>
      </c>
      <c r="D32000" s="815">
        <f t="shared" si="2084"/>
        <v>147</v>
      </c>
      <c r="E32000" s="815">
        <v>2047</v>
      </c>
    </row>
    <row r="32001" spans="1:5">
      <c r="A32001" s="816">
        <f t="shared" si="2085"/>
        <v>53892</v>
      </c>
      <c r="B32001" s="815">
        <f t="shared" si="2082"/>
        <v>200</v>
      </c>
      <c r="C32001" s="815">
        <f t="shared" si="2083"/>
        <v>166</v>
      </c>
      <c r="D32001" s="815">
        <f t="shared" si="2084"/>
        <v>146</v>
      </c>
      <c r="E32001" s="815">
        <v>2047</v>
      </c>
    </row>
    <row r="32002" spans="1:5">
      <c r="A32002" s="816">
        <f t="shared" si="2085"/>
        <v>53893</v>
      </c>
      <c r="B32002" s="815">
        <f t="shared" si="2082"/>
        <v>201</v>
      </c>
      <c r="C32002" s="815">
        <f t="shared" si="2083"/>
        <v>165</v>
      </c>
      <c r="D32002" s="815">
        <f t="shared" si="2084"/>
        <v>145</v>
      </c>
      <c r="E32002" s="815">
        <v>2047</v>
      </c>
    </row>
    <row r="32003" spans="1:5">
      <c r="A32003" s="816">
        <f t="shared" si="2085"/>
        <v>53894</v>
      </c>
      <c r="B32003" s="815">
        <f t="shared" si="2082"/>
        <v>202</v>
      </c>
      <c r="C32003" s="815">
        <f t="shared" si="2083"/>
        <v>164</v>
      </c>
      <c r="D32003" s="815">
        <f t="shared" si="2084"/>
        <v>144</v>
      </c>
      <c r="E32003" s="815">
        <v>2047</v>
      </c>
    </row>
    <row r="32004" spans="1:5">
      <c r="A32004" s="816">
        <f t="shared" si="2085"/>
        <v>53895</v>
      </c>
      <c r="B32004" s="815">
        <f t="shared" si="2082"/>
        <v>203</v>
      </c>
      <c r="C32004" s="815">
        <f t="shared" si="2083"/>
        <v>163</v>
      </c>
      <c r="D32004" s="815">
        <f t="shared" si="2084"/>
        <v>143</v>
      </c>
      <c r="E32004" s="815">
        <v>2047</v>
      </c>
    </row>
    <row r="32005" spans="1:5">
      <c r="A32005" s="816">
        <f t="shared" si="2085"/>
        <v>53896</v>
      </c>
      <c r="B32005" s="815">
        <f t="shared" si="2082"/>
        <v>204</v>
      </c>
      <c r="C32005" s="815">
        <f t="shared" si="2083"/>
        <v>162</v>
      </c>
      <c r="D32005" s="815">
        <f t="shared" si="2084"/>
        <v>142</v>
      </c>
      <c r="E32005" s="815">
        <v>2047</v>
      </c>
    </row>
    <row r="32006" spans="1:5">
      <c r="A32006" s="816">
        <f t="shared" si="2085"/>
        <v>53897</v>
      </c>
      <c r="B32006" s="815">
        <f t="shared" si="2082"/>
        <v>205</v>
      </c>
      <c r="C32006" s="815">
        <f t="shared" si="2083"/>
        <v>161</v>
      </c>
      <c r="D32006" s="815">
        <f t="shared" si="2084"/>
        <v>141</v>
      </c>
      <c r="E32006" s="815">
        <v>2047</v>
      </c>
    </row>
    <row r="32007" spans="1:5">
      <c r="A32007" s="816">
        <f t="shared" si="2085"/>
        <v>53898</v>
      </c>
      <c r="B32007" s="815">
        <f t="shared" si="2082"/>
        <v>206</v>
      </c>
      <c r="C32007" s="815">
        <f t="shared" si="2083"/>
        <v>160</v>
      </c>
      <c r="D32007" s="815">
        <f t="shared" si="2084"/>
        <v>140</v>
      </c>
      <c r="E32007" s="815">
        <v>2047</v>
      </c>
    </row>
    <row r="32008" spans="1:5">
      <c r="A32008" s="816">
        <f t="shared" si="2085"/>
        <v>53899</v>
      </c>
      <c r="B32008" s="815">
        <f t="shared" si="2082"/>
        <v>207</v>
      </c>
      <c r="C32008" s="815">
        <f t="shared" si="2083"/>
        <v>159</v>
      </c>
      <c r="D32008" s="815">
        <f t="shared" si="2084"/>
        <v>139</v>
      </c>
      <c r="E32008" s="815">
        <v>2047</v>
      </c>
    </row>
    <row r="32009" spans="1:5">
      <c r="A32009" s="816">
        <f t="shared" si="2085"/>
        <v>53900</v>
      </c>
      <c r="B32009" s="815">
        <f t="shared" si="2082"/>
        <v>208</v>
      </c>
      <c r="C32009" s="815">
        <f t="shared" si="2083"/>
        <v>158</v>
      </c>
      <c r="D32009" s="815">
        <f t="shared" si="2084"/>
        <v>138</v>
      </c>
      <c r="E32009" s="815">
        <v>2047</v>
      </c>
    </row>
    <row r="32010" spans="1:5">
      <c r="A32010" s="816">
        <f t="shared" si="2085"/>
        <v>53901</v>
      </c>
      <c r="B32010" s="815">
        <f t="shared" si="2082"/>
        <v>209</v>
      </c>
      <c r="C32010" s="815">
        <f t="shared" si="2083"/>
        <v>157</v>
      </c>
      <c r="D32010" s="815">
        <f t="shared" si="2084"/>
        <v>137</v>
      </c>
      <c r="E32010" s="815">
        <v>2047</v>
      </c>
    </row>
    <row r="32011" spans="1:5">
      <c r="A32011" s="816">
        <f t="shared" si="2085"/>
        <v>53902</v>
      </c>
      <c r="B32011" s="815">
        <f t="shared" si="2082"/>
        <v>210</v>
      </c>
      <c r="C32011" s="815">
        <f t="shared" si="2083"/>
        <v>156</v>
      </c>
      <c r="D32011" s="815">
        <f t="shared" si="2084"/>
        <v>136</v>
      </c>
      <c r="E32011" s="815">
        <v>2047</v>
      </c>
    </row>
    <row r="32012" spans="1:5">
      <c r="A32012" s="816">
        <f t="shared" si="2085"/>
        <v>53903</v>
      </c>
      <c r="B32012" s="815">
        <f t="shared" si="2082"/>
        <v>211</v>
      </c>
      <c r="C32012" s="815">
        <f t="shared" si="2083"/>
        <v>155</v>
      </c>
      <c r="D32012" s="815">
        <f t="shared" si="2084"/>
        <v>135</v>
      </c>
      <c r="E32012" s="815">
        <v>2047</v>
      </c>
    </row>
    <row r="32013" spans="1:5">
      <c r="A32013" s="816">
        <f t="shared" si="2085"/>
        <v>53904</v>
      </c>
      <c r="B32013" s="815">
        <f t="shared" si="2082"/>
        <v>212</v>
      </c>
      <c r="C32013" s="815">
        <f t="shared" si="2083"/>
        <v>154</v>
      </c>
      <c r="D32013" s="815">
        <f t="shared" si="2084"/>
        <v>134</v>
      </c>
      <c r="E32013" s="815">
        <v>2047</v>
      </c>
    </row>
    <row r="32014" spans="1:5">
      <c r="A32014" s="816">
        <f t="shared" si="2085"/>
        <v>53905</v>
      </c>
      <c r="B32014" s="815">
        <f t="shared" si="2082"/>
        <v>213</v>
      </c>
      <c r="C32014" s="815">
        <f t="shared" si="2083"/>
        <v>153</v>
      </c>
      <c r="D32014" s="815">
        <f t="shared" si="2084"/>
        <v>133</v>
      </c>
      <c r="E32014" s="815">
        <v>2047</v>
      </c>
    </row>
    <row r="32015" spans="1:5">
      <c r="A32015" s="816">
        <f t="shared" si="2085"/>
        <v>53906</v>
      </c>
      <c r="B32015" s="815">
        <f t="shared" si="2082"/>
        <v>214</v>
      </c>
      <c r="C32015" s="815">
        <f t="shared" si="2083"/>
        <v>152</v>
      </c>
      <c r="D32015" s="815">
        <f t="shared" si="2084"/>
        <v>132</v>
      </c>
      <c r="E32015" s="815">
        <v>2047</v>
      </c>
    </row>
    <row r="32016" spans="1:5">
      <c r="A32016" s="816">
        <f t="shared" si="2085"/>
        <v>53907</v>
      </c>
      <c r="B32016" s="815">
        <f t="shared" si="2082"/>
        <v>215</v>
      </c>
      <c r="C32016" s="815">
        <f t="shared" si="2083"/>
        <v>151</v>
      </c>
      <c r="D32016" s="815">
        <f t="shared" si="2084"/>
        <v>131</v>
      </c>
      <c r="E32016" s="815">
        <v>2047</v>
      </c>
    </row>
    <row r="32017" spans="1:5">
      <c r="A32017" s="816">
        <f t="shared" si="2085"/>
        <v>53908</v>
      </c>
      <c r="B32017" s="815">
        <f t="shared" si="2082"/>
        <v>216</v>
      </c>
      <c r="C32017" s="815">
        <f t="shared" si="2083"/>
        <v>150</v>
      </c>
      <c r="D32017" s="815">
        <f t="shared" si="2084"/>
        <v>130</v>
      </c>
      <c r="E32017" s="815">
        <v>2047</v>
      </c>
    </row>
    <row r="32018" spans="1:5">
      <c r="A32018" s="816">
        <f t="shared" si="2085"/>
        <v>53909</v>
      </c>
      <c r="B32018" s="815">
        <f t="shared" si="2082"/>
        <v>217</v>
      </c>
      <c r="C32018" s="815">
        <f t="shared" si="2083"/>
        <v>149</v>
      </c>
      <c r="D32018" s="815">
        <f t="shared" si="2084"/>
        <v>129</v>
      </c>
      <c r="E32018" s="815">
        <v>2047</v>
      </c>
    </row>
    <row r="32019" spans="1:5">
      <c r="A32019" s="816">
        <f t="shared" si="2085"/>
        <v>53910</v>
      </c>
      <c r="B32019" s="815">
        <f t="shared" si="2082"/>
        <v>218</v>
      </c>
      <c r="C32019" s="815">
        <f t="shared" si="2083"/>
        <v>148</v>
      </c>
      <c r="D32019" s="815">
        <f t="shared" si="2084"/>
        <v>128</v>
      </c>
      <c r="E32019" s="815">
        <v>2047</v>
      </c>
    </row>
    <row r="32020" spans="1:5">
      <c r="A32020" s="816">
        <f t="shared" si="2085"/>
        <v>53911</v>
      </c>
      <c r="B32020" s="815">
        <f t="shared" si="2082"/>
        <v>219</v>
      </c>
      <c r="C32020" s="815">
        <f t="shared" si="2083"/>
        <v>147</v>
      </c>
      <c r="D32020" s="815">
        <f t="shared" si="2084"/>
        <v>127</v>
      </c>
      <c r="E32020" s="815">
        <v>2047</v>
      </c>
    </row>
    <row r="32021" spans="1:5">
      <c r="A32021" s="816">
        <f t="shared" si="2085"/>
        <v>53912</v>
      </c>
      <c r="B32021" s="815">
        <f t="shared" si="2082"/>
        <v>220</v>
      </c>
      <c r="C32021" s="815">
        <f t="shared" si="2083"/>
        <v>146</v>
      </c>
      <c r="D32021" s="815">
        <f t="shared" si="2084"/>
        <v>126</v>
      </c>
      <c r="E32021" s="815">
        <v>2047</v>
      </c>
    </row>
    <row r="32022" spans="1:5">
      <c r="A32022" s="816">
        <f t="shared" si="2085"/>
        <v>53913</v>
      </c>
      <c r="B32022" s="815">
        <f t="shared" si="2082"/>
        <v>221</v>
      </c>
      <c r="C32022" s="815">
        <f t="shared" si="2083"/>
        <v>145</v>
      </c>
      <c r="D32022" s="815">
        <f t="shared" si="2084"/>
        <v>125</v>
      </c>
      <c r="E32022" s="815">
        <v>2047</v>
      </c>
    </row>
    <row r="32023" spans="1:5">
      <c r="A32023" s="816">
        <f t="shared" si="2085"/>
        <v>53914</v>
      </c>
      <c r="B32023" s="815">
        <f t="shared" si="2082"/>
        <v>222</v>
      </c>
      <c r="C32023" s="815">
        <f t="shared" si="2083"/>
        <v>144</v>
      </c>
      <c r="D32023" s="815">
        <f t="shared" si="2084"/>
        <v>124</v>
      </c>
      <c r="E32023" s="815">
        <v>2047</v>
      </c>
    </row>
    <row r="32024" spans="1:5">
      <c r="A32024" s="816">
        <f t="shared" si="2085"/>
        <v>53915</v>
      </c>
      <c r="B32024" s="815">
        <f t="shared" si="2082"/>
        <v>223</v>
      </c>
      <c r="C32024" s="815">
        <f t="shared" si="2083"/>
        <v>143</v>
      </c>
      <c r="D32024" s="815">
        <f t="shared" si="2084"/>
        <v>123</v>
      </c>
      <c r="E32024" s="815">
        <v>2047</v>
      </c>
    </row>
    <row r="32025" spans="1:5">
      <c r="A32025" s="816">
        <f t="shared" si="2085"/>
        <v>53916</v>
      </c>
      <c r="B32025" s="815">
        <f t="shared" si="2082"/>
        <v>224</v>
      </c>
      <c r="C32025" s="815">
        <f t="shared" si="2083"/>
        <v>142</v>
      </c>
      <c r="D32025" s="815">
        <f t="shared" si="2084"/>
        <v>122</v>
      </c>
      <c r="E32025" s="815">
        <v>2047</v>
      </c>
    </row>
    <row r="32026" spans="1:5">
      <c r="A32026" s="816">
        <f t="shared" si="2085"/>
        <v>53917</v>
      </c>
      <c r="B32026" s="815">
        <f t="shared" si="2082"/>
        <v>225</v>
      </c>
      <c r="C32026" s="815">
        <f t="shared" si="2083"/>
        <v>141</v>
      </c>
      <c r="D32026" s="815">
        <f t="shared" si="2084"/>
        <v>121</v>
      </c>
      <c r="E32026" s="815">
        <v>2047</v>
      </c>
    </row>
    <row r="32027" spans="1:5">
      <c r="A32027" s="816">
        <f t="shared" si="2085"/>
        <v>53918</v>
      </c>
      <c r="B32027" s="815">
        <f t="shared" si="2082"/>
        <v>226</v>
      </c>
      <c r="C32027" s="815">
        <f t="shared" si="2083"/>
        <v>140</v>
      </c>
      <c r="D32027" s="815">
        <f t="shared" si="2084"/>
        <v>120</v>
      </c>
      <c r="E32027" s="815">
        <v>2047</v>
      </c>
    </row>
    <row r="32028" spans="1:5">
      <c r="A32028" s="816">
        <f t="shared" si="2085"/>
        <v>53919</v>
      </c>
      <c r="B32028" s="815">
        <f t="shared" si="2082"/>
        <v>227</v>
      </c>
      <c r="C32028" s="815">
        <f t="shared" si="2083"/>
        <v>139</v>
      </c>
      <c r="D32028" s="815">
        <f t="shared" si="2084"/>
        <v>119</v>
      </c>
      <c r="E32028" s="815">
        <v>2047</v>
      </c>
    </row>
    <row r="32029" spans="1:5">
      <c r="A32029" s="816">
        <f t="shared" si="2085"/>
        <v>53920</v>
      </c>
      <c r="B32029" s="815">
        <f t="shared" si="2082"/>
        <v>228</v>
      </c>
      <c r="C32029" s="815">
        <f t="shared" si="2083"/>
        <v>138</v>
      </c>
      <c r="D32029" s="815">
        <f t="shared" si="2084"/>
        <v>118</v>
      </c>
      <c r="E32029" s="815">
        <v>2047</v>
      </c>
    </row>
    <row r="32030" spans="1:5">
      <c r="A32030" s="816">
        <f t="shared" si="2085"/>
        <v>53921</v>
      </c>
      <c r="B32030" s="815">
        <f t="shared" si="2082"/>
        <v>229</v>
      </c>
      <c r="C32030" s="815">
        <f t="shared" si="2083"/>
        <v>137</v>
      </c>
      <c r="D32030" s="815">
        <f t="shared" si="2084"/>
        <v>117</v>
      </c>
      <c r="E32030" s="815">
        <v>2047</v>
      </c>
    </row>
    <row r="32031" spans="1:5">
      <c r="A32031" s="816">
        <f t="shared" si="2085"/>
        <v>53922</v>
      </c>
      <c r="B32031" s="815">
        <f t="shared" si="2082"/>
        <v>230</v>
      </c>
      <c r="C32031" s="815">
        <f t="shared" si="2083"/>
        <v>136</v>
      </c>
      <c r="D32031" s="815">
        <f t="shared" si="2084"/>
        <v>116</v>
      </c>
      <c r="E32031" s="815">
        <v>2047</v>
      </c>
    </row>
    <row r="32032" spans="1:5">
      <c r="A32032" s="816">
        <f t="shared" si="2085"/>
        <v>53923</v>
      </c>
      <c r="B32032" s="815">
        <f t="shared" si="2082"/>
        <v>231</v>
      </c>
      <c r="C32032" s="815">
        <f t="shared" si="2083"/>
        <v>135</v>
      </c>
      <c r="D32032" s="815">
        <f t="shared" si="2084"/>
        <v>115</v>
      </c>
      <c r="E32032" s="815">
        <v>2047</v>
      </c>
    </row>
    <row r="32033" spans="1:5">
      <c r="A32033" s="816">
        <f t="shared" si="2085"/>
        <v>53924</v>
      </c>
      <c r="B32033" s="815">
        <f t="shared" si="2082"/>
        <v>232</v>
      </c>
      <c r="C32033" s="815">
        <f t="shared" si="2083"/>
        <v>134</v>
      </c>
      <c r="D32033" s="815">
        <f t="shared" si="2084"/>
        <v>114</v>
      </c>
      <c r="E32033" s="815">
        <v>2047</v>
      </c>
    </row>
    <row r="32034" spans="1:5">
      <c r="A32034" s="816">
        <f t="shared" si="2085"/>
        <v>53925</v>
      </c>
      <c r="B32034" s="815">
        <f t="shared" si="2082"/>
        <v>233</v>
      </c>
      <c r="C32034" s="815">
        <f t="shared" si="2083"/>
        <v>133</v>
      </c>
      <c r="D32034" s="815">
        <f t="shared" si="2084"/>
        <v>113</v>
      </c>
      <c r="E32034" s="815">
        <v>2047</v>
      </c>
    </row>
    <row r="32035" spans="1:5">
      <c r="A32035" s="816">
        <f t="shared" si="2085"/>
        <v>53926</v>
      </c>
      <c r="B32035" s="815">
        <f t="shared" si="2082"/>
        <v>234</v>
      </c>
      <c r="C32035" s="815">
        <f t="shared" si="2083"/>
        <v>132</v>
      </c>
      <c r="D32035" s="815">
        <f t="shared" si="2084"/>
        <v>112</v>
      </c>
      <c r="E32035" s="815">
        <v>2047</v>
      </c>
    </row>
    <row r="32036" spans="1:5">
      <c r="A32036" s="816">
        <f t="shared" si="2085"/>
        <v>53927</v>
      </c>
      <c r="B32036" s="815">
        <f t="shared" si="2082"/>
        <v>235</v>
      </c>
      <c r="C32036" s="815">
        <f t="shared" si="2083"/>
        <v>131</v>
      </c>
      <c r="D32036" s="815">
        <f t="shared" si="2084"/>
        <v>111</v>
      </c>
      <c r="E32036" s="815">
        <v>2047</v>
      </c>
    </row>
    <row r="32037" spans="1:5">
      <c r="A32037" s="816">
        <f t="shared" si="2085"/>
        <v>53928</v>
      </c>
      <c r="B32037" s="815">
        <f t="shared" si="2082"/>
        <v>236</v>
      </c>
      <c r="C32037" s="815">
        <f t="shared" si="2083"/>
        <v>130</v>
      </c>
      <c r="D32037" s="815">
        <f t="shared" si="2084"/>
        <v>110</v>
      </c>
      <c r="E32037" s="815">
        <v>2047</v>
      </c>
    </row>
    <row r="32038" spans="1:5">
      <c r="A32038" s="816">
        <f t="shared" si="2085"/>
        <v>53929</v>
      </c>
      <c r="B32038" s="815">
        <f t="shared" si="2082"/>
        <v>237</v>
      </c>
      <c r="C32038" s="815">
        <f t="shared" si="2083"/>
        <v>129</v>
      </c>
      <c r="D32038" s="815">
        <f t="shared" si="2084"/>
        <v>109</v>
      </c>
      <c r="E32038" s="815">
        <v>2047</v>
      </c>
    </row>
    <row r="32039" spans="1:5">
      <c r="A32039" s="816">
        <f t="shared" si="2085"/>
        <v>53930</v>
      </c>
      <c r="B32039" s="815">
        <f t="shared" ref="B32039:B32102" si="2086">B32038+1</f>
        <v>238</v>
      </c>
      <c r="C32039" s="815">
        <f t="shared" ref="C32039:C32102" si="2087">C32038-1</f>
        <v>128</v>
      </c>
      <c r="D32039" s="815">
        <f t="shared" ref="D32039:D32102" si="2088">D32038-1</f>
        <v>108</v>
      </c>
      <c r="E32039" s="815">
        <v>2047</v>
      </c>
    </row>
    <row r="32040" spans="1:5">
      <c r="A32040" s="816">
        <f t="shared" si="2085"/>
        <v>53931</v>
      </c>
      <c r="B32040" s="815">
        <f t="shared" si="2086"/>
        <v>239</v>
      </c>
      <c r="C32040" s="815">
        <f t="shared" si="2087"/>
        <v>127</v>
      </c>
      <c r="D32040" s="815">
        <f t="shared" si="2088"/>
        <v>107</v>
      </c>
      <c r="E32040" s="815">
        <v>2047</v>
      </c>
    </row>
    <row r="32041" spans="1:5">
      <c r="A32041" s="816">
        <f t="shared" si="2085"/>
        <v>53932</v>
      </c>
      <c r="B32041" s="815">
        <f t="shared" si="2086"/>
        <v>240</v>
      </c>
      <c r="C32041" s="815">
        <f t="shared" si="2087"/>
        <v>126</v>
      </c>
      <c r="D32041" s="815">
        <f t="shared" si="2088"/>
        <v>106</v>
      </c>
      <c r="E32041" s="815">
        <v>2047</v>
      </c>
    </row>
    <row r="32042" spans="1:5">
      <c r="A32042" s="816">
        <f t="shared" si="2085"/>
        <v>53933</v>
      </c>
      <c r="B32042" s="815">
        <f t="shared" si="2086"/>
        <v>241</v>
      </c>
      <c r="C32042" s="815">
        <f t="shared" si="2087"/>
        <v>125</v>
      </c>
      <c r="D32042" s="815">
        <f t="shared" si="2088"/>
        <v>105</v>
      </c>
      <c r="E32042" s="815">
        <v>2047</v>
      </c>
    </row>
    <row r="32043" spans="1:5">
      <c r="A32043" s="816">
        <f t="shared" si="2085"/>
        <v>53934</v>
      </c>
      <c r="B32043" s="815">
        <f t="shared" si="2086"/>
        <v>242</v>
      </c>
      <c r="C32043" s="815">
        <f t="shared" si="2087"/>
        <v>124</v>
      </c>
      <c r="D32043" s="815">
        <f t="shared" si="2088"/>
        <v>104</v>
      </c>
      <c r="E32043" s="815">
        <v>2047</v>
      </c>
    </row>
    <row r="32044" spans="1:5">
      <c r="A32044" s="816">
        <f t="shared" si="2085"/>
        <v>53935</v>
      </c>
      <c r="B32044" s="815">
        <f t="shared" si="2086"/>
        <v>243</v>
      </c>
      <c r="C32044" s="815">
        <f t="shared" si="2087"/>
        <v>123</v>
      </c>
      <c r="D32044" s="815">
        <f t="shared" si="2088"/>
        <v>103</v>
      </c>
      <c r="E32044" s="815">
        <v>2047</v>
      </c>
    </row>
    <row r="32045" spans="1:5">
      <c r="A32045" s="816">
        <f t="shared" si="2085"/>
        <v>53936</v>
      </c>
      <c r="B32045" s="815">
        <f t="shared" si="2086"/>
        <v>244</v>
      </c>
      <c r="C32045" s="815">
        <f t="shared" si="2087"/>
        <v>122</v>
      </c>
      <c r="D32045" s="815">
        <f t="shared" si="2088"/>
        <v>102</v>
      </c>
      <c r="E32045" s="815">
        <v>2047</v>
      </c>
    </row>
    <row r="32046" spans="1:5">
      <c r="A32046" s="816">
        <f t="shared" si="2085"/>
        <v>53937</v>
      </c>
      <c r="B32046" s="815">
        <f t="shared" si="2086"/>
        <v>245</v>
      </c>
      <c r="C32046" s="815">
        <f t="shared" si="2087"/>
        <v>121</v>
      </c>
      <c r="D32046" s="815">
        <f t="shared" si="2088"/>
        <v>101</v>
      </c>
      <c r="E32046" s="815">
        <v>2047</v>
      </c>
    </row>
    <row r="32047" spans="1:5">
      <c r="A32047" s="816">
        <f t="shared" si="2085"/>
        <v>53938</v>
      </c>
      <c r="B32047" s="815">
        <f t="shared" si="2086"/>
        <v>246</v>
      </c>
      <c r="C32047" s="815">
        <f t="shared" si="2087"/>
        <v>120</v>
      </c>
      <c r="D32047" s="815">
        <f t="shared" si="2088"/>
        <v>100</v>
      </c>
      <c r="E32047" s="815">
        <v>2047</v>
      </c>
    </row>
    <row r="32048" spans="1:5">
      <c r="A32048" s="816">
        <f t="shared" si="2085"/>
        <v>53939</v>
      </c>
      <c r="B32048" s="815">
        <f t="shared" si="2086"/>
        <v>247</v>
      </c>
      <c r="C32048" s="815">
        <f t="shared" si="2087"/>
        <v>119</v>
      </c>
      <c r="D32048" s="815">
        <f t="shared" si="2088"/>
        <v>99</v>
      </c>
      <c r="E32048" s="815">
        <v>2047</v>
      </c>
    </row>
    <row r="32049" spans="1:5">
      <c r="A32049" s="816">
        <f t="shared" si="2085"/>
        <v>53940</v>
      </c>
      <c r="B32049" s="815">
        <f t="shared" si="2086"/>
        <v>248</v>
      </c>
      <c r="C32049" s="815">
        <f t="shared" si="2087"/>
        <v>118</v>
      </c>
      <c r="D32049" s="815">
        <f t="shared" si="2088"/>
        <v>98</v>
      </c>
      <c r="E32049" s="815">
        <v>2047</v>
      </c>
    </row>
    <row r="32050" spans="1:5">
      <c r="A32050" s="816">
        <f t="shared" si="2085"/>
        <v>53941</v>
      </c>
      <c r="B32050" s="815">
        <f t="shared" si="2086"/>
        <v>249</v>
      </c>
      <c r="C32050" s="815">
        <f t="shared" si="2087"/>
        <v>117</v>
      </c>
      <c r="D32050" s="815">
        <f t="shared" si="2088"/>
        <v>97</v>
      </c>
      <c r="E32050" s="815">
        <v>2047</v>
      </c>
    </row>
    <row r="32051" spans="1:5">
      <c r="A32051" s="816">
        <f t="shared" ref="A32051:A32114" si="2089">A32050+1</f>
        <v>53942</v>
      </c>
      <c r="B32051" s="815">
        <f t="shared" si="2086"/>
        <v>250</v>
      </c>
      <c r="C32051" s="815">
        <f t="shared" si="2087"/>
        <v>116</v>
      </c>
      <c r="D32051" s="815">
        <f t="shared" si="2088"/>
        <v>96</v>
      </c>
      <c r="E32051" s="815">
        <v>2047</v>
      </c>
    </row>
    <row r="32052" spans="1:5">
      <c r="A32052" s="816">
        <f t="shared" si="2089"/>
        <v>53943</v>
      </c>
      <c r="B32052" s="815">
        <f t="shared" si="2086"/>
        <v>251</v>
      </c>
      <c r="C32052" s="815">
        <f t="shared" si="2087"/>
        <v>115</v>
      </c>
      <c r="D32052" s="815">
        <f t="shared" si="2088"/>
        <v>95</v>
      </c>
      <c r="E32052" s="815">
        <v>2047</v>
      </c>
    </row>
    <row r="32053" spans="1:5">
      <c r="A32053" s="816">
        <f t="shared" si="2089"/>
        <v>53944</v>
      </c>
      <c r="B32053" s="815">
        <f t="shared" si="2086"/>
        <v>252</v>
      </c>
      <c r="C32053" s="815">
        <f t="shared" si="2087"/>
        <v>114</v>
      </c>
      <c r="D32053" s="815">
        <f t="shared" si="2088"/>
        <v>94</v>
      </c>
      <c r="E32053" s="815">
        <v>2047</v>
      </c>
    </row>
    <row r="32054" spans="1:5">
      <c r="A32054" s="816">
        <f t="shared" si="2089"/>
        <v>53945</v>
      </c>
      <c r="B32054" s="815">
        <f t="shared" si="2086"/>
        <v>253</v>
      </c>
      <c r="C32054" s="815">
        <f t="shared" si="2087"/>
        <v>113</v>
      </c>
      <c r="D32054" s="815">
        <f t="shared" si="2088"/>
        <v>93</v>
      </c>
      <c r="E32054" s="815">
        <v>2047</v>
      </c>
    </row>
    <row r="32055" spans="1:5">
      <c r="A32055" s="816">
        <f t="shared" si="2089"/>
        <v>53946</v>
      </c>
      <c r="B32055" s="815">
        <f t="shared" si="2086"/>
        <v>254</v>
      </c>
      <c r="C32055" s="815">
        <f t="shared" si="2087"/>
        <v>112</v>
      </c>
      <c r="D32055" s="815">
        <f t="shared" si="2088"/>
        <v>92</v>
      </c>
      <c r="E32055" s="815">
        <v>2047</v>
      </c>
    </row>
    <row r="32056" spans="1:5">
      <c r="A32056" s="816">
        <f t="shared" si="2089"/>
        <v>53947</v>
      </c>
      <c r="B32056" s="815">
        <f t="shared" si="2086"/>
        <v>255</v>
      </c>
      <c r="C32056" s="815">
        <f t="shared" si="2087"/>
        <v>111</v>
      </c>
      <c r="D32056" s="815">
        <f t="shared" si="2088"/>
        <v>91</v>
      </c>
      <c r="E32056" s="815">
        <v>2047</v>
      </c>
    </row>
    <row r="32057" spans="1:5">
      <c r="A32057" s="816">
        <f t="shared" si="2089"/>
        <v>53948</v>
      </c>
      <c r="B32057" s="815">
        <f t="shared" si="2086"/>
        <v>256</v>
      </c>
      <c r="C32057" s="815">
        <f t="shared" si="2087"/>
        <v>110</v>
      </c>
      <c r="D32057" s="815">
        <f t="shared" si="2088"/>
        <v>90</v>
      </c>
      <c r="E32057" s="815">
        <v>2047</v>
      </c>
    </row>
    <row r="32058" spans="1:5">
      <c r="A32058" s="816">
        <f t="shared" si="2089"/>
        <v>53949</v>
      </c>
      <c r="B32058" s="815">
        <f t="shared" si="2086"/>
        <v>257</v>
      </c>
      <c r="C32058" s="815">
        <f t="shared" si="2087"/>
        <v>109</v>
      </c>
      <c r="D32058" s="815">
        <f t="shared" si="2088"/>
        <v>89</v>
      </c>
      <c r="E32058" s="815">
        <v>2047</v>
      </c>
    </row>
    <row r="32059" spans="1:5">
      <c r="A32059" s="816">
        <f t="shared" si="2089"/>
        <v>53950</v>
      </c>
      <c r="B32059" s="815">
        <f t="shared" si="2086"/>
        <v>258</v>
      </c>
      <c r="C32059" s="815">
        <f t="shared" si="2087"/>
        <v>108</v>
      </c>
      <c r="D32059" s="815">
        <f t="shared" si="2088"/>
        <v>88</v>
      </c>
      <c r="E32059" s="815">
        <v>2047</v>
      </c>
    </row>
    <row r="32060" spans="1:5">
      <c r="A32060" s="816">
        <f t="shared" si="2089"/>
        <v>53951</v>
      </c>
      <c r="B32060" s="815">
        <f t="shared" si="2086"/>
        <v>259</v>
      </c>
      <c r="C32060" s="815">
        <f t="shared" si="2087"/>
        <v>107</v>
      </c>
      <c r="D32060" s="815">
        <f t="shared" si="2088"/>
        <v>87</v>
      </c>
      <c r="E32060" s="815">
        <v>2047</v>
      </c>
    </row>
    <row r="32061" spans="1:5">
      <c r="A32061" s="816">
        <f t="shared" si="2089"/>
        <v>53952</v>
      </c>
      <c r="B32061" s="815">
        <f t="shared" si="2086"/>
        <v>260</v>
      </c>
      <c r="C32061" s="815">
        <f t="shared" si="2087"/>
        <v>106</v>
      </c>
      <c r="D32061" s="815">
        <f t="shared" si="2088"/>
        <v>86</v>
      </c>
      <c r="E32061" s="815">
        <v>2047</v>
      </c>
    </row>
    <row r="32062" spans="1:5">
      <c r="A32062" s="816">
        <f t="shared" si="2089"/>
        <v>53953</v>
      </c>
      <c r="B32062" s="815">
        <f t="shared" si="2086"/>
        <v>261</v>
      </c>
      <c r="C32062" s="815">
        <f t="shared" si="2087"/>
        <v>105</v>
      </c>
      <c r="D32062" s="815">
        <f t="shared" si="2088"/>
        <v>85</v>
      </c>
      <c r="E32062" s="815">
        <v>2047</v>
      </c>
    </row>
    <row r="32063" spans="1:5">
      <c r="A32063" s="816">
        <f t="shared" si="2089"/>
        <v>53954</v>
      </c>
      <c r="B32063" s="815">
        <f t="shared" si="2086"/>
        <v>262</v>
      </c>
      <c r="C32063" s="815">
        <f t="shared" si="2087"/>
        <v>104</v>
      </c>
      <c r="D32063" s="815">
        <f t="shared" si="2088"/>
        <v>84</v>
      </c>
      <c r="E32063" s="815">
        <v>2047</v>
      </c>
    </row>
    <row r="32064" spans="1:5">
      <c r="A32064" s="816">
        <f t="shared" si="2089"/>
        <v>53955</v>
      </c>
      <c r="B32064" s="815">
        <f t="shared" si="2086"/>
        <v>263</v>
      </c>
      <c r="C32064" s="815">
        <f t="shared" si="2087"/>
        <v>103</v>
      </c>
      <c r="D32064" s="815">
        <f t="shared" si="2088"/>
        <v>83</v>
      </c>
      <c r="E32064" s="815">
        <v>2047</v>
      </c>
    </row>
    <row r="32065" spans="1:5">
      <c r="A32065" s="816">
        <f t="shared" si="2089"/>
        <v>53956</v>
      </c>
      <c r="B32065" s="815">
        <f t="shared" si="2086"/>
        <v>264</v>
      </c>
      <c r="C32065" s="815">
        <f t="shared" si="2087"/>
        <v>102</v>
      </c>
      <c r="D32065" s="815">
        <f t="shared" si="2088"/>
        <v>82</v>
      </c>
      <c r="E32065" s="815">
        <v>2047</v>
      </c>
    </row>
    <row r="32066" spans="1:5">
      <c r="A32066" s="816">
        <f t="shared" si="2089"/>
        <v>53957</v>
      </c>
      <c r="B32066" s="815">
        <f t="shared" si="2086"/>
        <v>265</v>
      </c>
      <c r="C32066" s="815">
        <f t="shared" si="2087"/>
        <v>101</v>
      </c>
      <c r="D32066" s="815">
        <f t="shared" si="2088"/>
        <v>81</v>
      </c>
      <c r="E32066" s="815">
        <v>2047</v>
      </c>
    </row>
    <row r="32067" spans="1:5">
      <c r="A32067" s="816">
        <f t="shared" si="2089"/>
        <v>53958</v>
      </c>
      <c r="B32067" s="815">
        <f t="shared" si="2086"/>
        <v>266</v>
      </c>
      <c r="C32067" s="815">
        <f t="shared" si="2087"/>
        <v>100</v>
      </c>
      <c r="D32067" s="815">
        <f t="shared" si="2088"/>
        <v>80</v>
      </c>
      <c r="E32067" s="815">
        <v>2047</v>
      </c>
    </row>
    <row r="32068" spans="1:5">
      <c r="A32068" s="816">
        <f t="shared" si="2089"/>
        <v>53959</v>
      </c>
      <c r="B32068" s="815">
        <f t="shared" si="2086"/>
        <v>267</v>
      </c>
      <c r="C32068" s="815">
        <f t="shared" si="2087"/>
        <v>99</v>
      </c>
      <c r="D32068" s="815">
        <f t="shared" si="2088"/>
        <v>79</v>
      </c>
      <c r="E32068" s="815">
        <v>2047</v>
      </c>
    </row>
    <row r="32069" spans="1:5">
      <c r="A32069" s="816">
        <f t="shared" si="2089"/>
        <v>53960</v>
      </c>
      <c r="B32069" s="815">
        <f t="shared" si="2086"/>
        <v>268</v>
      </c>
      <c r="C32069" s="815">
        <f t="shared" si="2087"/>
        <v>98</v>
      </c>
      <c r="D32069" s="815">
        <f t="shared" si="2088"/>
        <v>78</v>
      </c>
      <c r="E32069" s="815">
        <v>2047</v>
      </c>
    </row>
    <row r="32070" spans="1:5">
      <c r="A32070" s="816">
        <f t="shared" si="2089"/>
        <v>53961</v>
      </c>
      <c r="B32070" s="815">
        <f t="shared" si="2086"/>
        <v>269</v>
      </c>
      <c r="C32070" s="815">
        <f t="shared" si="2087"/>
        <v>97</v>
      </c>
      <c r="D32070" s="815">
        <f t="shared" si="2088"/>
        <v>77</v>
      </c>
      <c r="E32070" s="815">
        <v>2047</v>
      </c>
    </row>
    <row r="32071" spans="1:5">
      <c r="A32071" s="816">
        <f t="shared" si="2089"/>
        <v>53962</v>
      </c>
      <c r="B32071" s="815">
        <f t="shared" si="2086"/>
        <v>270</v>
      </c>
      <c r="C32071" s="815">
        <f t="shared" si="2087"/>
        <v>96</v>
      </c>
      <c r="D32071" s="815">
        <f t="shared" si="2088"/>
        <v>76</v>
      </c>
      <c r="E32071" s="815">
        <v>2047</v>
      </c>
    </row>
    <row r="32072" spans="1:5">
      <c r="A32072" s="816">
        <f t="shared" si="2089"/>
        <v>53963</v>
      </c>
      <c r="B32072" s="815">
        <f t="shared" si="2086"/>
        <v>271</v>
      </c>
      <c r="C32072" s="815">
        <f t="shared" si="2087"/>
        <v>95</v>
      </c>
      <c r="D32072" s="815">
        <f t="shared" si="2088"/>
        <v>75</v>
      </c>
      <c r="E32072" s="815">
        <v>2047</v>
      </c>
    </row>
    <row r="32073" spans="1:5">
      <c r="A32073" s="816">
        <f t="shared" si="2089"/>
        <v>53964</v>
      </c>
      <c r="B32073" s="815">
        <f t="shared" si="2086"/>
        <v>272</v>
      </c>
      <c r="C32073" s="815">
        <f t="shared" si="2087"/>
        <v>94</v>
      </c>
      <c r="D32073" s="815">
        <f t="shared" si="2088"/>
        <v>74</v>
      </c>
      <c r="E32073" s="815">
        <v>2047</v>
      </c>
    </row>
    <row r="32074" spans="1:5">
      <c r="A32074" s="816">
        <f t="shared" si="2089"/>
        <v>53965</v>
      </c>
      <c r="B32074" s="815">
        <f t="shared" si="2086"/>
        <v>273</v>
      </c>
      <c r="C32074" s="815">
        <f t="shared" si="2087"/>
        <v>93</v>
      </c>
      <c r="D32074" s="815">
        <f t="shared" si="2088"/>
        <v>73</v>
      </c>
      <c r="E32074" s="815">
        <v>2047</v>
      </c>
    </row>
    <row r="32075" spans="1:5">
      <c r="A32075" s="816">
        <f t="shared" si="2089"/>
        <v>53966</v>
      </c>
      <c r="B32075" s="815">
        <f t="shared" si="2086"/>
        <v>274</v>
      </c>
      <c r="C32075" s="815">
        <f t="shared" si="2087"/>
        <v>92</v>
      </c>
      <c r="D32075" s="815">
        <f t="shared" si="2088"/>
        <v>72</v>
      </c>
      <c r="E32075" s="815">
        <v>2047</v>
      </c>
    </row>
    <row r="32076" spans="1:5">
      <c r="A32076" s="816">
        <f t="shared" si="2089"/>
        <v>53967</v>
      </c>
      <c r="B32076" s="815">
        <f t="shared" si="2086"/>
        <v>275</v>
      </c>
      <c r="C32076" s="815">
        <f t="shared" si="2087"/>
        <v>91</v>
      </c>
      <c r="D32076" s="815">
        <f t="shared" si="2088"/>
        <v>71</v>
      </c>
      <c r="E32076" s="815">
        <v>2047</v>
      </c>
    </row>
    <row r="32077" spans="1:5">
      <c r="A32077" s="816">
        <f t="shared" si="2089"/>
        <v>53968</v>
      </c>
      <c r="B32077" s="815">
        <f t="shared" si="2086"/>
        <v>276</v>
      </c>
      <c r="C32077" s="815">
        <f t="shared" si="2087"/>
        <v>90</v>
      </c>
      <c r="D32077" s="815">
        <f t="shared" si="2088"/>
        <v>70</v>
      </c>
      <c r="E32077" s="815">
        <v>2047</v>
      </c>
    </row>
    <row r="32078" spans="1:5">
      <c r="A32078" s="816">
        <f t="shared" si="2089"/>
        <v>53969</v>
      </c>
      <c r="B32078" s="815">
        <f t="shared" si="2086"/>
        <v>277</v>
      </c>
      <c r="C32078" s="815">
        <f t="shared" si="2087"/>
        <v>89</v>
      </c>
      <c r="D32078" s="815">
        <f t="shared" si="2088"/>
        <v>69</v>
      </c>
      <c r="E32078" s="815">
        <v>2047</v>
      </c>
    </row>
    <row r="32079" spans="1:5">
      <c r="A32079" s="816">
        <f t="shared" si="2089"/>
        <v>53970</v>
      </c>
      <c r="B32079" s="815">
        <f t="shared" si="2086"/>
        <v>278</v>
      </c>
      <c r="C32079" s="815">
        <f t="shared" si="2087"/>
        <v>88</v>
      </c>
      <c r="D32079" s="815">
        <f t="shared" si="2088"/>
        <v>68</v>
      </c>
      <c r="E32079" s="815">
        <v>2047</v>
      </c>
    </row>
    <row r="32080" spans="1:5">
      <c r="A32080" s="816">
        <f t="shared" si="2089"/>
        <v>53971</v>
      </c>
      <c r="B32080" s="815">
        <f t="shared" si="2086"/>
        <v>279</v>
      </c>
      <c r="C32080" s="815">
        <f t="shared" si="2087"/>
        <v>87</v>
      </c>
      <c r="D32080" s="815">
        <f t="shared" si="2088"/>
        <v>67</v>
      </c>
      <c r="E32080" s="815">
        <v>2047</v>
      </c>
    </row>
    <row r="32081" spans="1:5">
      <c r="A32081" s="816">
        <f t="shared" si="2089"/>
        <v>53972</v>
      </c>
      <c r="B32081" s="815">
        <f t="shared" si="2086"/>
        <v>280</v>
      </c>
      <c r="C32081" s="815">
        <f t="shared" si="2087"/>
        <v>86</v>
      </c>
      <c r="D32081" s="815">
        <f t="shared" si="2088"/>
        <v>66</v>
      </c>
      <c r="E32081" s="815">
        <v>2047</v>
      </c>
    </row>
    <row r="32082" spans="1:5">
      <c r="A32082" s="816">
        <f t="shared" si="2089"/>
        <v>53973</v>
      </c>
      <c r="B32082" s="815">
        <f t="shared" si="2086"/>
        <v>281</v>
      </c>
      <c r="C32082" s="815">
        <f t="shared" si="2087"/>
        <v>85</v>
      </c>
      <c r="D32082" s="815">
        <f t="shared" si="2088"/>
        <v>65</v>
      </c>
      <c r="E32082" s="815">
        <v>2047</v>
      </c>
    </row>
    <row r="32083" spans="1:5">
      <c r="A32083" s="816">
        <f t="shared" si="2089"/>
        <v>53974</v>
      </c>
      <c r="B32083" s="815">
        <f t="shared" si="2086"/>
        <v>282</v>
      </c>
      <c r="C32083" s="815">
        <f t="shared" si="2087"/>
        <v>84</v>
      </c>
      <c r="D32083" s="815">
        <f t="shared" si="2088"/>
        <v>64</v>
      </c>
      <c r="E32083" s="815">
        <v>2047</v>
      </c>
    </row>
    <row r="32084" spans="1:5">
      <c r="A32084" s="816">
        <f t="shared" si="2089"/>
        <v>53975</v>
      </c>
      <c r="B32084" s="815">
        <f t="shared" si="2086"/>
        <v>283</v>
      </c>
      <c r="C32084" s="815">
        <f t="shared" si="2087"/>
        <v>83</v>
      </c>
      <c r="D32084" s="815">
        <f t="shared" si="2088"/>
        <v>63</v>
      </c>
      <c r="E32084" s="815">
        <v>2047</v>
      </c>
    </row>
    <row r="32085" spans="1:5">
      <c r="A32085" s="816">
        <f t="shared" si="2089"/>
        <v>53976</v>
      </c>
      <c r="B32085" s="815">
        <f t="shared" si="2086"/>
        <v>284</v>
      </c>
      <c r="C32085" s="815">
        <f t="shared" si="2087"/>
        <v>82</v>
      </c>
      <c r="D32085" s="815">
        <f t="shared" si="2088"/>
        <v>62</v>
      </c>
      <c r="E32085" s="815">
        <v>2047</v>
      </c>
    </row>
    <row r="32086" spans="1:5">
      <c r="A32086" s="816">
        <f t="shared" si="2089"/>
        <v>53977</v>
      </c>
      <c r="B32086" s="815">
        <f t="shared" si="2086"/>
        <v>285</v>
      </c>
      <c r="C32086" s="815">
        <f t="shared" si="2087"/>
        <v>81</v>
      </c>
      <c r="D32086" s="815">
        <f t="shared" si="2088"/>
        <v>61</v>
      </c>
      <c r="E32086" s="815">
        <v>2047</v>
      </c>
    </row>
    <row r="32087" spans="1:5">
      <c r="A32087" s="816">
        <f t="shared" si="2089"/>
        <v>53978</v>
      </c>
      <c r="B32087" s="815">
        <f t="shared" si="2086"/>
        <v>286</v>
      </c>
      <c r="C32087" s="815">
        <f t="shared" si="2087"/>
        <v>80</v>
      </c>
      <c r="D32087" s="815">
        <f t="shared" si="2088"/>
        <v>60</v>
      </c>
      <c r="E32087" s="815">
        <v>2047</v>
      </c>
    </row>
    <row r="32088" spans="1:5">
      <c r="A32088" s="816">
        <f t="shared" si="2089"/>
        <v>53979</v>
      </c>
      <c r="B32088" s="815">
        <f t="shared" si="2086"/>
        <v>287</v>
      </c>
      <c r="C32088" s="815">
        <f t="shared" si="2087"/>
        <v>79</v>
      </c>
      <c r="D32088" s="815">
        <f t="shared" si="2088"/>
        <v>59</v>
      </c>
      <c r="E32088" s="815">
        <v>2047</v>
      </c>
    </row>
    <row r="32089" spans="1:5">
      <c r="A32089" s="816">
        <f t="shared" si="2089"/>
        <v>53980</v>
      </c>
      <c r="B32089" s="815">
        <f t="shared" si="2086"/>
        <v>288</v>
      </c>
      <c r="C32089" s="815">
        <f t="shared" si="2087"/>
        <v>78</v>
      </c>
      <c r="D32089" s="815">
        <f t="shared" si="2088"/>
        <v>58</v>
      </c>
      <c r="E32089" s="815">
        <v>2047</v>
      </c>
    </row>
    <row r="32090" spans="1:5">
      <c r="A32090" s="816">
        <f t="shared" si="2089"/>
        <v>53981</v>
      </c>
      <c r="B32090" s="815">
        <f t="shared" si="2086"/>
        <v>289</v>
      </c>
      <c r="C32090" s="815">
        <f t="shared" si="2087"/>
        <v>77</v>
      </c>
      <c r="D32090" s="815">
        <f t="shared" si="2088"/>
        <v>57</v>
      </c>
      <c r="E32090" s="815">
        <v>2047</v>
      </c>
    </row>
    <row r="32091" spans="1:5">
      <c r="A32091" s="816">
        <f t="shared" si="2089"/>
        <v>53982</v>
      </c>
      <c r="B32091" s="815">
        <f t="shared" si="2086"/>
        <v>290</v>
      </c>
      <c r="C32091" s="815">
        <f t="shared" si="2087"/>
        <v>76</v>
      </c>
      <c r="D32091" s="815">
        <f t="shared" si="2088"/>
        <v>56</v>
      </c>
      <c r="E32091" s="815">
        <v>2047</v>
      </c>
    </row>
    <row r="32092" spans="1:5">
      <c r="A32092" s="816">
        <f t="shared" si="2089"/>
        <v>53983</v>
      </c>
      <c r="B32092" s="815">
        <f t="shared" si="2086"/>
        <v>291</v>
      </c>
      <c r="C32092" s="815">
        <f t="shared" si="2087"/>
        <v>75</v>
      </c>
      <c r="D32092" s="815">
        <f t="shared" si="2088"/>
        <v>55</v>
      </c>
      <c r="E32092" s="815">
        <v>2047</v>
      </c>
    </row>
    <row r="32093" spans="1:5">
      <c r="A32093" s="816">
        <f t="shared" si="2089"/>
        <v>53984</v>
      </c>
      <c r="B32093" s="815">
        <f t="shared" si="2086"/>
        <v>292</v>
      </c>
      <c r="C32093" s="815">
        <f t="shared" si="2087"/>
        <v>74</v>
      </c>
      <c r="D32093" s="815">
        <f t="shared" si="2088"/>
        <v>54</v>
      </c>
      <c r="E32093" s="815">
        <v>2047</v>
      </c>
    </row>
    <row r="32094" spans="1:5">
      <c r="A32094" s="816">
        <f t="shared" si="2089"/>
        <v>53985</v>
      </c>
      <c r="B32094" s="815">
        <f t="shared" si="2086"/>
        <v>293</v>
      </c>
      <c r="C32094" s="815">
        <f t="shared" si="2087"/>
        <v>73</v>
      </c>
      <c r="D32094" s="815">
        <f t="shared" si="2088"/>
        <v>53</v>
      </c>
      <c r="E32094" s="815">
        <v>2047</v>
      </c>
    </row>
    <row r="32095" spans="1:5">
      <c r="A32095" s="816">
        <f t="shared" si="2089"/>
        <v>53986</v>
      </c>
      <c r="B32095" s="815">
        <f t="shared" si="2086"/>
        <v>294</v>
      </c>
      <c r="C32095" s="815">
        <f t="shared" si="2087"/>
        <v>72</v>
      </c>
      <c r="D32095" s="815">
        <f t="shared" si="2088"/>
        <v>52</v>
      </c>
      <c r="E32095" s="815">
        <v>2047</v>
      </c>
    </row>
    <row r="32096" spans="1:5">
      <c r="A32096" s="816">
        <f t="shared" si="2089"/>
        <v>53987</v>
      </c>
      <c r="B32096" s="815">
        <f t="shared" si="2086"/>
        <v>295</v>
      </c>
      <c r="C32096" s="815">
        <f t="shared" si="2087"/>
        <v>71</v>
      </c>
      <c r="D32096" s="815">
        <f t="shared" si="2088"/>
        <v>51</v>
      </c>
      <c r="E32096" s="815">
        <v>2047</v>
      </c>
    </row>
    <row r="32097" spans="1:5">
      <c r="A32097" s="816">
        <f t="shared" si="2089"/>
        <v>53988</v>
      </c>
      <c r="B32097" s="815">
        <f t="shared" si="2086"/>
        <v>296</v>
      </c>
      <c r="C32097" s="815">
        <f t="shared" si="2087"/>
        <v>70</v>
      </c>
      <c r="D32097" s="815">
        <f t="shared" si="2088"/>
        <v>50</v>
      </c>
      <c r="E32097" s="815">
        <v>2047</v>
      </c>
    </row>
    <row r="32098" spans="1:5">
      <c r="A32098" s="816">
        <f t="shared" si="2089"/>
        <v>53989</v>
      </c>
      <c r="B32098" s="815">
        <f t="shared" si="2086"/>
        <v>297</v>
      </c>
      <c r="C32098" s="815">
        <f t="shared" si="2087"/>
        <v>69</v>
      </c>
      <c r="D32098" s="815">
        <f t="shared" si="2088"/>
        <v>49</v>
      </c>
      <c r="E32098" s="815">
        <v>2047</v>
      </c>
    </row>
    <row r="32099" spans="1:5">
      <c r="A32099" s="816">
        <f t="shared" si="2089"/>
        <v>53990</v>
      </c>
      <c r="B32099" s="815">
        <f t="shared" si="2086"/>
        <v>298</v>
      </c>
      <c r="C32099" s="815">
        <f t="shared" si="2087"/>
        <v>68</v>
      </c>
      <c r="D32099" s="815">
        <f t="shared" si="2088"/>
        <v>48</v>
      </c>
      <c r="E32099" s="815">
        <v>2047</v>
      </c>
    </row>
    <row r="32100" spans="1:5">
      <c r="A32100" s="816">
        <f t="shared" si="2089"/>
        <v>53991</v>
      </c>
      <c r="B32100" s="815">
        <f t="shared" si="2086"/>
        <v>299</v>
      </c>
      <c r="C32100" s="815">
        <f t="shared" si="2087"/>
        <v>67</v>
      </c>
      <c r="D32100" s="815">
        <f t="shared" si="2088"/>
        <v>47</v>
      </c>
      <c r="E32100" s="815">
        <v>2047</v>
      </c>
    </row>
    <row r="32101" spans="1:5">
      <c r="A32101" s="816">
        <f t="shared" si="2089"/>
        <v>53992</v>
      </c>
      <c r="B32101" s="815">
        <f t="shared" si="2086"/>
        <v>300</v>
      </c>
      <c r="C32101" s="815">
        <f t="shared" si="2087"/>
        <v>66</v>
      </c>
      <c r="D32101" s="815">
        <f t="shared" si="2088"/>
        <v>46</v>
      </c>
      <c r="E32101" s="815">
        <v>2047</v>
      </c>
    </row>
    <row r="32102" spans="1:5">
      <c r="A32102" s="816">
        <f t="shared" si="2089"/>
        <v>53993</v>
      </c>
      <c r="B32102" s="815">
        <f t="shared" si="2086"/>
        <v>301</v>
      </c>
      <c r="C32102" s="815">
        <f t="shared" si="2087"/>
        <v>65</v>
      </c>
      <c r="D32102" s="815">
        <f t="shared" si="2088"/>
        <v>45</v>
      </c>
      <c r="E32102" s="815">
        <v>2047</v>
      </c>
    </row>
    <row r="32103" spans="1:5">
      <c r="A32103" s="816">
        <f t="shared" si="2089"/>
        <v>53994</v>
      </c>
      <c r="B32103" s="815">
        <f t="shared" ref="B32103:B32166" si="2090">B32102+1</f>
        <v>302</v>
      </c>
      <c r="C32103" s="815">
        <f t="shared" ref="C32103:C32166" si="2091">C32102-1</f>
        <v>64</v>
      </c>
      <c r="D32103" s="815">
        <f t="shared" ref="D32103:D32146" si="2092">D32102-1</f>
        <v>44</v>
      </c>
      <c r="E32103" s="815">
        <v>2047</v>
      </c>
    </row>
    <row r="32104" spans="1:5">
      <c r="A32104" s="816">
        <f t="shared" si="2089"/>
        <v>53995</v>
      </c>
      <c r="B32104" s="815">
        <f t="shared" si="2090"/>
        <v>303</v>
      </c>
      <c r="C32104" s="815">
        <f t="shared" si="2091"/>
        <v>63</v>
      </c>
      <c r="D32104" s="815">
        <f t="shared" si="2092"/>
        <v>43</v>
      </c>
      <c r="E32104" s="815">
        <v>2047</v>
      </c>
    </row>
    <row r="32105" spans="1:5">
      <c r="A32105" s="816">
        <f t="shared" si="2089"/>
        <v>53996</v>
      </c>
      <c r="B32105" s="815">
        <f t="shared" si="2090"/>
        <v>304</v>
      </c>
      <c r="C32105" s="815">
        <f t="shared" si="2091"/>
        <v>62</v>
      </c>
      <c r="D32105" s="815">
        <f t="shared" si="2092"/>
        <v>42</v>
      </c>
      <c r="E32105" s="815">
        <v>2047</v>
      </c>
    </row>
    <row r="32106" spans="1:5">
      <c r="A32106" s="816">
        <f t="shared" si="2089"/>
        <v>53997</v>
      </c>
      <c r="B32106" s="815">
        <f t="shared" si="2090"/>
        <v>305</v>
      </c>
      <c r="C32106" s="815">
        <f t="shared" si="2091"/>
        <v>61</v>
      </c>
      <c r="D32106" s="815">
        <f t="shared" si="2092"/>
        <v>41</v>
      </c>
      <c r="E32106" s="815">
        <v>2047</v>
      </c>
    </row>
    <row r="32107" spans="1:5">
      <c r="A32107" s="816">
        <f t="shared" si="2089"/>
        <v>53998</v>
      </c>
      <c r="B32107" s="815">
        <f t="shared" si="2090"/>
        <v>306</v>
      </c>
      <c r="C32107" s="815">
        <f t="shared" si="2091"/>
        <v>60</v>
      </c>
      <c r="D32107" s="815">
        <f t="shared" si="2092"/>
        <v>40</v>
      </c>
      <c r="E32107" s="815">
        <v>2047</v>
      </c>
    </row>
    <row r="32108" spans="1:5">
      <c r="A32108" s="816">
        <f t="shared" si="2089"/>
        <v>53999</v>
      </c>
      <c r="B32108" s="815">
        <f t="shared" si="2090"/>
        <v>307</v>
      </c>
      <c r="C32108" s="815">
        <f t="shared" si="2091"/>
        <v>59</v>
      </c>
      <c r="D32108" s="815">
        <f t="shared" si="2092"/>
        <v>39</v>
      </c>
      <c r="E32108" s="815">
        <v>2047</v>
      </c>
    </row>
    <row r="32109" spans="1:5">
      <c r="A32109" s="816">
        <f t="shared" si="2089"/>
        <v>54000</v>
      </c>
      <c r="B32109" s="815">
        <f t="shared" si="2090"/>
        <v>308</v>
      </c>
      <c r="C32109" s="815">
        <f t="shared" si="2091"/>
        <v>58</v>
      </c>
      <c r="D32109" s="815">
        <f t="shared" si="2092"/>
        <v>38</v>
      </c>
      <c r="E32109" s="815">
        <v>2047</v>
      </c>
    </row>
    <row r="32110" spans="1:5">
      <c r="A32110" s="816">
        <f t="shared" si="2089"/>
        <v>54001</v>
      </c>
      <c r="B32110" s="815">
        <f t="shared" si="2090"/>
        <v>309</v>
      </c>
      <c r="C32110" s="815">
        <f t="shared" si="2091"/>
        <v>57</v>
      </c>
      <c r="D32110" s="815">
        <f t="shared" si="2092"/>
        <v>37</v>
      </c>
      <c r="E32110" s="815">
        <v>2047</v>
      </c>
    </row>
    <row r="32111" spans="1:5">
      <c r="A32111" s="816">
        <f t="shared" si="2089"/>
        <v>54002</v>
      </c>
      <c r="B32111" s="815">
        <f t="shared" si="2090"/>
        <v>310</v>
      </c>
      <c r="C32111" s="815">
        <f t="shared" si="2091"/>
        <v>56</v>
      </c>
      <c r="D32111" s="815">
        <f t="shared" si="2092"/>
        <v>36</v>
      </c>
      <c r="E32111" s="815">
        <v>2047</v>
      </c>
    </row>
    <row r="32112" spans="1:5">
      <c r="A32112" s="816">
        <f t="shared" si="2089"/>
        <v>54003</v>
      </c>
      <c r="B32112" s="815">
        <f t="shared" si="2090"/>
        <v>311</v>
      </c>
      <c r="C32112" s="815">
        <f t="shared" si="2091"/>
        <v>55</v>
      </c>
      <c r="D32112" s="815">
        <f t="shared" si="2092"/>
        <v>35</v>
      </c>
      <c r="E32112" s="815">
        <v>2047</v>
      </c>
    </row>
    <row r="32113" spans="1:5">
      <c r="A32113" s="816">
        <f t="shared" si="2089"/>
        <v>54004</v>
      </c>
      <c r="B32113" s="815">
        <f t="shared" si="2090"/>
        <v>312</v>
      </c>
      <c r="C32113" s="815">
        <f t="shared" si="2091"/>
        <v>54</v>
      </c>
      <c r="D32113" s="815">
        <f t="shared" si="2092"/>
        <v>34</v>
      </c>
      <c r="E32113" s="815">
        <v>2047</v>
      </c>
    </row>
    <row r="32114" spans="1:5">
      <c r="A32114" s="816">
        <f t="shared" si="2089"/>
        <v>54005</v>
      </c>
      <c r="B32114" s="815">
        <f t="shared" si="2090"/>
        <v>313</v>
      </c>
      <c r="C32114" s="815">
        <f t="shared" si="2091"/>
        <v>53</v>
      </c>
      <c r="D32114" s="815">
        <f t="shared" si="2092"/>
        <v>33</v>
      </c>
      <c r="E32114" s="815">
        <v>2047</v>
      </c>
    </row>
    <row r="32115" spans="1:5">
      <c r="A32115" s="816">
        <f t="shared" ref="A32115:B32178" si="2093">A32114+1</f>
        <v>54006</v>
      </c>
      <c r="B32115" s="815">
        <f t="shared" si="2090"/>
        <v>314</v>
      </c>
      <c r="C32115" s="815">
        <f t="shared" si="2091"/>
        <v>52</v>
      </c>
      <c r="D32115" s="815">
        <f t="shared" si="2092"/>
        <v>32</v>
      </c>
      <c r="E32115" s="815">
        <v>2047</v>
      </c>
    </row>
    <row r="32116" spans="1:5">
      <c r="A32116" s="816">
        <f t="shared" si="2093"/>
        <v>54007</v>
      </c>
      <c r="B32116" s="815">
        <f t="shared" si="2090"/>
        <v>315</v>
      </c>
      <c r="C32116" s="815">
        <f t="shared" si="2091"/>
        <v>51</v>
      </c>
      <c r="D32116" s="815">
        <f t="shared" si="2092"/>
        <v>31</v>
      </c>
      <c r="E32116" s="815">
        <v>2047</v>
      </c>
    </row>
    <row r="32117" spans="1:5">
      <c r="A32117" s="816">
        <f t="shared" si="2093"/>
        <v>54008</v>
      </c>
      <c r="B32117" s="815">
        <f t="shared" si="2090"/>
        <v>316</v>
      </c>
      <c r="C32117" s="815">
        <f t="shared" si="2091"/>
        <v>50</v>
      </c>
      <c r="D32117" s="815">
        <f t="shared" si="2092"/>
        <v>30</v>
      </c>
      <c r="E32117" s="815">
        <v>2047</v>
      </c>
    </row>
    <row r="32118" spans="1:5">
      <c r="A32118" s="816">
        <f t="shared" si="2093"/>
        <v>54009</v>
      </c>
      <c r="B32118" s="815">
        <f t="shared" si="2090"/>
        <v>317</v>
      </c>
      <c r="C32118" s="815">
        <f t="shared" si="2091"/>
        <v>49</v>
      </c>
      <c r="D32118" s="815">
        <f t="shared" si="2092"/>
        <v>29</v>
      </c>
      <c r="E32118" s="815">
        <v>2047</v>
      </c>
    </row>
    <row r="32119" spans="1:5">
      <c r="A32119" s="816">
        <f t="shared" si="2093"/>
        <v>54010</v>
      </c>
      <c r="B32119" s="815">
        <f t="shared" si="2090"/>
        <v>318</v>
      </c>
      <c r="C32119" s="815">
        <f t="shared" si="2091"/>
        <v>48</v>
      </c>
      <c r="D32119" s="815">
        <f t="shared" si="2092"/>
        <v>28</v>
      </c>
      <c r="E32119" s="815">
        <v>2047</v>
      </c>
    </row>
    <row r="32120" spans="1:5">
      <c r="A32120" s="816">
        <f t="shared" si="2093"/>
        <v>54011</v>
      </c>
      <c r="B32120" s="815">
        <f t="shared" si="2090"/>
        <v>319</v>
      </c>
      <c r="C32120" s="815">
        <f t="shared" si="2091"/>
        <v>47</v>
      </c>
      <c r="D32120" s="815">
        <f t="shared" si="2092"/>
        <v>27</v>
      </c>
      <c r="E32120" s="815">
        <v>2047</v>
      </c>
    </row>
    <row r="32121" spans="1:5">
      <c r="A32121" s="816">
        <f t="shared" si="2093"/>
        <v>54012</v>
      </c>
      <c r="B32121" s="815">
        <f t="shared" si="2090"/>
        <v>320</v>
      </c>
      <c r="C32121" s="815">
        <f t="shared" si="2091"/>
        <v>46</v>
      </c>
      <c r="D32121" s="815">
        <f t="shared" si="2092"/>
        <v>26</v>
      </c>
      <c r="E32121" s="815">
        <v>2047</v>
      </c>
    </row>
    <row r="32122" spans="1:5">
      <c r="A32122" s="816">
        <f t="shared" si="2093"/>
        <v>54013</v>
      </c>
      <c r="B32122" s="815">
        <f t="shared" si="2090"/>
        <v>321</v>
      </c>
      <c r="C32122" s="815">
        <f t="shared" si="2091"/>
        <v>45</v>
      </c>
      <c r="D32122" s="815">
        <f t="shared" si="2092"/>
        <v>25</v>
      </c>
      <c r="E32122" s="815">
        <v>2047</v>
      </c>
    </row>
    <row r="32123" spans="1:5">
      <c r="A32123" s="816">
        <f t="shared" si="2093"/>
        <v>54014</v>
      </c>
      <c r="B32123" s="815">
        <f t="shared" si="2090"/>
        <v>322</v>
      </c>
      <c r="C32123" s="815">
        <f t="shared" si="2091"/>
        <v>44</v>
      </c>
      <c r="D32123" s="815">
        <f t="shared" si="2092"/>
        <v>24</v>
      </c>
      <c r="E32123" s="815">
        <v>2047</v>
      </c>
    </row>
    <row r="32124" spans="1:5">
      <c r="A32124" s="816">
        <f t="shared" si="2093"/>
        <v>54015</v>
      </c>
      <c r="B32124" s="815">
        <f t="shared" si="2090"/>
        <v>323</v>
      </c>
      <c r="C32124" s="815">
        <f t="shared" si="2091"/>
        <v>43</v>
      </c>
      <c r="D32124" s="815">
        <f t="shared" si="2092"/>
        <v>23</v>
      </c>
      <c r="E32124" s="815">
        <v>2047</v>
      </c>
    </row>
    <row r="32125" spans="1:5">
      <c r="A32125" s="816">
        <f t="shared" si="2093"/>
        <v>54016</v>
      </c>
      <c r="B32125" s="815">
        <f t="shared" si="2090"/>
        <v>324</v>
      </c>
      <c r="C32125" s="815">
        <f t="shared" si="2091"/>
        <v>42</v>
      </c>
      <c r="D32125" s="815">
        <f t="shared" si="2092"/>
        <v>22</v>
      </c>
      <c r="E32125" s="815">
        <v>2047</v>
      </c>
    </row>
    <row r="32126" spans="1:5">
      <c r="A32126" s="816">
        <f t="shared" si="2093"/>
        <v>54017</v>
      </c>
      <c r="B32126" s="815">
        <f t="shared" si="2090"/>
        <v>325</v>
      </c>
      <c r="C32126" s="815">
        <f t="shared" si="2091"/>
        <v>41</v>
      </c>
      <c r="D32126" s="815">
        <f t="shared" si="2092"/>
        <v>21</v>
      </c>
      <c r="E32126" s="815">
        <v>2047</v>
      </c>
    </row>
    <row r="32127" spans="1:5">
      <c r="A32127" s="816">
        <f t="shared" si="2093"/>
        <v>54018</v>
      </c>
      <c r="B32127" s="815">
        <f t="shared" si="2090"/>
        <v>326</v>
      </c>
      <c r="C32127" s="815">
        <f t="shared" si="2091"/>
        <v>40</v>
      </c>
      <c r="D32127" s="815">
        <f t="shared" si="2092"/>
        <v>20</v>
      </c>
      <c r="E32127" s="815">
        <v>2047</v>
      </c>
    </row>
    <row r="32128" spans="1:5">
      <c r="A32128" s="816">
        <f t="shared" si="2093"/>
        <v>54019</v>
      </c>
      <c r="B32128" s="815">
        <f t="shared" si="2090"/>
        <v>327</v>
      </c>
      <c r="C32128" s="815">
        <f t="shared" si="2091"/>
        <v>39</v>
      </c>
      <c r="D32128" s="815">
        <f t="shared" si="2092"/>
        <v>19</v>
      </c>
      <c r="E32128" s="815">
        <v>2047</v>
      </c>
    </row>
    <row r="32129" spans="1:5">
      <c r="A32129" s="816">
        <f t="shared" si="2093"/>
        <v>54020</v>
      </c>
      <c r="B32129" s="815">
        <f t="shared" si="2090"/>
        <v>328</v>
      </c>
      <c r="C32129" s="815">
        <f t="shared" si="2091"/>
        <v>38</v>
      </c>
      <c r="D32129" s="815">
        <f t="shared" si="2092"/>
        <v>18</v>
      </c>
      <c r="E32129" s="815">
        <v>2047</v>
      </c>
    </row>
    <row r="32130" spans="1:5">
      <c r="A32130" s="816">
        <f t="shared" si="2093"/>
        <v>54021</v>
      </c>
      <c r="B32130" s="815">
        <f t="shared" si="2090"/>
        <v>329</v>
      </c>
      <c r="C32130" s="815">
        <f t="shared" si="2091"/>
        <v>37</v>
      </c>
      <c r="D32130" s="815">
        <f t="shared" si="2092"/>
        <v>17</v>
      </c>
      <c r="E32130" s="815">
        <v>2047</v>
      </c>
    </row>
    <row r="32131" spans="1:5">
      <c r="A32131" s="816">
        <f t="shared" si="2093"/>
        <v>54022</v>
      </c>
      <c r="B32131" s="815">
        <f t="shared" si="2090"/>
        <v>330</v>
      </c>
      <c r="C32131" s="815">
        <f t="shared" si="2091"/>
        <v>36</v>
      </c>
      <c r="D32131" s="815">
        <f t="shared" si="2092"/>
        <v>16</v>
      </c>
      <c r="E32131" s="815">
        <v>2047</v>
      </c>
    </row>
    <row r="32132" spans="1:5">
      <c r="A32132" s="816">
        <f t="shared" si="2093"/>
        <v>54023</v>
      </c>
      <c r="B32132" s="815">
        <f t="shared" si="2090"/>
        <v>331</v>
      </c>
      <c r="C32132" s="815">
        <f t="shared" si="2091"/>
        <v>35</v>
      </c>
      <c r="D32132" s="815">
        <f t="shared" si="2092"/>
        <v>15</v>
      </c>
      <c r="E32132" s="815">
        <v>2047</v>
      </c>
    </row>
    <row r="32133" spans="1:5">
      <c r="A32133" s="816">
        <f t="shared" si="2093"/>
        <v>54024</v>
      </c>
      <c r="B32133" s="815">
        <f t="shared" si="2090"/>
        <v>332</v>
      </c>
      <c r="C32133" s="815">
        <f t="shared" si="2091"/>
        <v>34</v>
      </c>
      <c r="D32133" s="815">
        <f t="shared" si="2092"/>
        <v>14</v>
      </c>
      <c r="E32133" s="815">
        <v>2047</v>
      </c>
    </row>
    <row r="32134" spans="1:5">
      <c r="A32134" s="816">
        <f t="shared" si="2093"/>
        <v>54025</v>
      </c>
      <c r="B32134" s="815">
        <f t="shared" si="2090"/>
        <v>333</v>
      </c>
      <c r="C32134" s="815">
        <f t="shared" si="2091"/>
        <v>33</v>
      </c>
      <c r="D32134" s="815">
        <f t="shared" si="2092"/>
        <v>13</v>
      </c>
      <c r="E32134" s="815">
        <v>2047</v>
      </c>
    </row>
    <row r="32135" spans="1:5">
      <c r="A32135" s="816">
        <f t="shared" si="2093"/>
        <v>54026</v>
      </c>
      <c r="B32135" s="815">
        <f t="shared" si="2090"/>
        <v>334</v>
      </c>
      <c r="C32135" s="815">
        <f t="shared" si="2091"/>
        <v>32</v>
      </c>
      <c r="D32135" s="815">
        <f t="shared" si="2092"/>
        <v>12</v>
      </c>
      <c r="E32135" s="815">
        <v>2047</v>
      </c>
    </row>
    <row r="32136" spans="1:5">
      <c r="A32136" s="816">
        <f t="shared" si="2093"/>
        <v>54027</v>
      </c>
      <c r="B32136" s="815">
        <f t="shared" si="2090"/>
        <v>335</v>
      </c>
      <c r="C32136" s="815">
        <f t="shared" si="2091"/>
        <v>31</v>
      </c>
      <c r="D32136" s="815">
        <f t="shared" si="2092"/>
        <v>11</v>
      </c>
      <c r="E32136" s="815">
        <v>2047</v>
      </c>
    </row>
    <row r="32137" spans="1:5">
      <c r="A32137" s="816">
        <f t="shared" si="2093"/>
        <v>54028</v>
      </c>
      <c r="B32137" s="815">
        <f t="shared" si="2090"/>
        <v>336</v>
      </c>
      <c r="C32137" s="815">
        <f t="shared" si="2091"/>
        <v>30</v>
      </c>
      <c r="D32137" s="815">
        <f t="shared" si="2092"/>
        <v>10</v>
      </c>
      <c r="E32137" s="815">
        <v>2047</v>
      </c>
    </row>
    <row r="32138" spans="1:5">
      <c r="A32138" s="816">
        <f t="shared" si="2093"/>
        <v>54029</v>
      </c>
      <c r="B32138" s="815">
        <f t="shared" si="2090"/>
        <v>337</v>
      </c>
      <c r="C32138" s="815">
        <f t="shared" si="2091"/>
        <v>29</v>
      </c>
      <c r="D32138" s="815">
        <f t="shared" si="2092"/>
        <v>9</v>
      </c>
      <c r="E32138" s="815">
        <v>2047</v>
      </c>
    </row>
    <row r="32139" spans="1:5">
      <c r="A32139" s="816">
        <f t="shared" si="2093"/>
        <v>54030</v>
      </c>
      <c r="B32139" s="815">
        <f t="shared" si="2090"/>
        <v>338</v>
      </c>
      <c r="C32139" s="815">
        <f t="shared" si="2091"/>
        <v>28</v>
      </c>
      <c r="D32139" s="815">
        <f t="shared" si="2092"/>
        <v>8</v>
      </c>
      <c r="E32139" s="815">
        <v>2047</v>
      </c>
    </row>
    <row r="32140" spans="1:5">
      <c r="A32140" s="816">
        <f t="shared" si="2093"/>
        <v>54031</v>
      </c>
      <c r="B32140" s="815">
        <f t="shared" si="2090"/>
        <v>339</v>
      </c>
      <c r="C32140" s="815">
        <f t="shared" si="2091"/>
        <v>27</v>
      </c>
      <c r="D32140" s="815">
        <f t="shared" si="2092"/>
        <v>7</v>
      </c>
      <c r="E32140" s="815">
        <v>2047</v>
      </c>
    </row>
    <row r="32141" spans="1:5">
      <c r="A32141" s="816">
        <f t="shared" si="2093"/>
        <v>54032</v>
      </c>
      <c r="B32141" s="815">
        <f t="shared" si="2090"/>
        <v>340</v>
      </c>
      <c r="C32141" s="815">
        <f t="shared" si="2091"/>
        <v>26</v>
      </c>
      <c r="D32141" s="815">
        <f t="shared" si="2092"/>
        <v>6</v>
      </c>
      <c r="E32141" s="815">
        <v>2047</v>
      </c>
    </row>
    <row r="32142" spans="1:5">
      <c r="A32142" s="816">
        <f t="shared" si="2093"/>
        <v>54033</v>
      </c>
      <c r="B32142" s="815">
        <f t="shared" si="2090"/>
        <v>341</v>
      </c>
      <c r="C32142" s="815">
        <f t="shared" si="2091"/>
        <v>25</v>
      </c>
      <c r="D32142" s="815">
        <f t="shared" si="2092"/>
        <v>5</v>
      </c>
      <c r="E32142" s="815">
        <v>2047</v>
      </c>
    </row>
    <row r="32143" spans="1:5">
      <c r="A32143" s="816">
        <f t="shared" si="2093"/>
        <v>54034</v>
      </c>
      <c r="B32143" s="815">
        <f t="shared" si="2090"/>
        <v>342</v>
      </c>
      <c r="C32143" s="815">
        <f t="shared" si="2091"/>
        <v>24</v>
      </c>
      <c r="D32143" s="815">
        <f t="shared" si="2092"/>
        <v>4</v>
      </c>
      <c r="E32143" s="815">
        <v>2047</v>
      </c>
    </row>
    <row r="32144" spans="1:5">
      <c r="A32144" s="816">
        <f t="shared" si="2093"/>
        <v>54035</v>
      </c>
      <c r="B32144" s="815">
        <f t="shared" si="2090"/>
        <v>343</v>
      </c>
      <c r="C32144" s="815">
        <f t="shared" si="2091"/>
        <v>23</v>
      </c>
      <c r="D32144" s="815">
        <f t="shared" si="2092"/>
        <v>3</v>
      </c>
      <c r="E32144" s="815">
        <v>2047</v>
      </c>
    </row>
    <row r="32145" spans="1:5">
      <c r="A32145" s="816">
        <f t="shared" si="2093"/>
        <v>54036</v>
      </c>
      <c r="B32145" s="815">
        <f t="shared" si="2090"/>
        <v>344</v>
      </c>
      <c r="C32145" s="815">
        <f t="shared" si="2091"/>
        <v>22</v>
      </c>
      <c r="D32145" s="815">
        <f t="shared" si="2092"/>
        <v>2</v>
      </c>
      <c r="E32145" s="815">
        <v>2047</v>
      </c>
    </row>
    <row r="32146" spans="1:5">
      <c r="A32146" s="816">
        <f t="shared" si="2093"/>
        <v>54037</v>
      </c>
      <c r="B32146" s="815">
        <f t="shared" si="2090"/>
        <v>345</v>
      </c>
      <c r="C32146" s="815">
        <f t="shared" si="2091"/>
        <v>21</v>
      </c>
      <c r="D32146" s="815">
        <f t="shared" si="2092"/>
        <v>1</v>
      </c>
      <c r="E32146" s="815">
        <v>2047</v>
      </c>
    </row>
    <row r="32147" spans="1:5">
      <c r="A32147" s="816">
        <f t="shared" si="2093"/>
        <v>54038</v>
      </c>
      <c r="B32147" s="815">
        <f t="shared" si="2090"/>
        <v>346</v>
      </c>
      <c r="C32147" s="815">
        <f t="shared" si="2091"/>
        <v>20</v>
      </c>
      <c r="D32147" s="815">
        <v>365</v>
      </c>
      <c r="E32147" s="815">
        <v>2047</v>
      </c>
    </row>
    <row r="32148" spans="1:5">
      <c r="A32148" s="816">
        <f t="shared" si="2093"/>
        <v>54039</v>
      </c>
      <c r="B32148" s="815">
        <f t="shared" si="2090"/>
        <v>347</v>
      </c>
      <c r="C32148" s="815">
        <f t="shared" si="2091"/>
        <v>19</v>
      </c>
      <c r="D32148" s="815">
        <f t="shared" ref="D32148:D32211" si="2094">D32147-1</f>
        <v>364</v>
      </c>
      <c r="E32148" s="815">
        <v>2047</v>
      </c>
    </row>
    <row r="32149" spans="1:5">
      <c r="A32149" s="816">
        <f t="shared" si="2093"/>
        <v>54040</v>
      </c>
      <c r="B32149" s="815">
        <f t="shared" si="2090"/>
        <v>348</v>
      </c>
      <c r="C32149" s="815">
        <f t="shared" si="2091"/>
        <v>18</v>
      </c>
      <c r="D32149" s="815">
        <f t="shared" si="2094"/>
        <v>363</v>
      </c>
      <c r="E32149" s="815">
        <v>2047</v>
      </c>
    </row>
    <row r="32150" spans="1:5">
      <c r="A32150" s="816">
        <f t="shared" si="2093"/>
        <v>54041</v>
      </c>
      <c r="B32150" s="815">
        <f t="shared" si="2090"/>
        <v>349</v>
      </c>
      <c r="C32150" s="815">
        <f t="shared" si="2091"/>
        <v>17</v>
      </c>
      <c r="D32150" s="815">
        <f t="shared" si="2094"/>
        <v>362</v>
      </c>
      <c r="E32150" s="815">
        <v>2047</v>
      </c>
    </row>
    <row r="32151" spans="1:5">
      <c r="A32151" s="816">
        <f t="shared" si="2093"/>
        <v>54042</v>
      </c>
      <c r="B32151" s="815">
        <f t="shared" si="2090"/>
        <v>350</v>
      </c>
      <c r="C32151" s="815">
        <f t="shared" si="2091"/>
        <v>16</v>
      </c>
      <c r="D32151" s="815">
        <f t="shared" si="2094"/>
        <v>361</v>
      </c>
      <c r="E32151" s="815">
        <v>2047</v>
      </c>
    </row>
    <row r="32152" spans="1:5">
      <c r="A32152" s="816">
        <f t="shared" si="2093"/>
        <v>54043</v>
      </c>
      <c r="B32152" s="815">
        <f t="shared" si="2090"/>
        <v>351</v>
      </c>
      <c r="C32152" s="815">
        <f t="shared" si="2091"/>
        <v>15</v>
      </c>
      <c r="D32152" s="815">
        <f t="shared" si="2094"/>
        <v>360</v>
      </c>
      <c r="E32152" s="815">
        <v>2047</v>
      </c>
    </row>
    <row r="32153" spans="1:5">
      <c r="A32153" s="816">
        <f t="shared" si="2093"/>
        <v>54044</v>
      </c>
      <c r="B32153" s="815">
        <f t="shared" si="2090"/>
        <v>352</v>
      </c>
      <c r="C32153" s="815">
        <f t="shared" si="2091"/>
        <v>14</v>
      </c>
      <c r="D32153" s="815">
        <f t="shared" si="2094"/>
        <v>359</v>
      </c>
      <c r="E32153" s="815">
        <v>2047</v>
      </c>
    </row>
    <row r="32154" spans="1:5">
      <c r="A32154" s="816">
        <f t="shared" si="2093"/>
        <v>54045</v>
      </c>
      <c r="B32154" s="815">
        <f t="shared" si="2090"/>
        <v>353</v>
      </c>
      <c r="C32154" s="815">
        <f t="shared" si="2091"/>
        <v>13</v>
      </c>
      <c r="D32154" s="815">
        <f t="shared" si="2094"/>
        <v>358</v>
      </c>
      <c r="E32154" s="815">
        <v>2047</v>
      </c>
    </row>
    <row r="32155" spans="1:5">
      <c r="A32155" s="816">
        <f t="shared" si="2093"/>
        <v>54046</v>
      </c>
      <c r="B32155" s="815">
        <f t="shared" si="2090"/>
        <v>354</v>
      </c>
      <c r="C32155" s="815">
        <f t="shared" si="2091"/>
        <v>12</v>
      </c>
      <c r="D32155" s="815">
        <f t="shared" si="2094"/>
        <v>357</v>
      </c>
      <c r="E32155" s="815">
        <v>2047</v>
      </c>
    </row>
    <row r="32156" spans="1:5">
      <c r="A32156" s="816">
        <f t="shared" si="2093"/>
        <v>54047</v>
      </c>
      <c r="B32156" s="815">
        <f t="shared" si="2090"/>
        <v>355</v>
      </c>
      <c r="C32156" s="815">
        <f t="shared" si="2091"/>
        <v>11</v>
      </c>
      <c r="D32156" s="815">
        <f t="shared" si="2094"/>
        <v>356</v>
      </c>
      <c r="E32156" s="815">
        <v>2047</v>
      </c>
    </row>
    <row r="32157" spans="1:5">
      <c r="A32157" s="816">
        <f t="shared" si="2093"/>
        <v>54048</v>
      </c>
      <c r="B32157" s="815">
        <f t="shared" si="2090"/>
        <v>356</v>
      </c>
      <c r="C32157" s="815">
        <f t="shared" si="2091"/>
        <v>10</v>
      </c>
      <c r="D32157" s="815">
        <f t="shared" si="2094"/>
        <v>355</v>
      </c>
      <c r="E32157" s="815">
        <v>2047</v>
      </c>
    </row>
    <row r="32158" spans="1:5">
      <c r="A32158" s="816">
        <f t="shared" si="2093"/>
        <v>54049</v>
      </c>
      <c r="B32158" s="815">
        <f t="shared" si="2090"/>
        <v>357</v>
      </c>
      <c r="C32158" s="815">
        <f t="shared" si="2091"/>
        <v>9</v>
      </c>
      <c r="D32158" s="815">
        <f t="shared" si="2094"/>
        <v>354</v>
      </c>
      <c r="E32158" s="815">
        <v>2047</v>
      </c>
    </row>
    <row r="32159" spans="1:5">
      <c r="A32159" s="816">
        <f t="shared" si="2093"/>
        <v>54050</v>
      </c>
      <c r="B32159" s="815">
        <f t="shared" si="2090"/>
        <v>358</v>
      </c>
      <c r="C32159" s="815">
        <f t="shared" si="2091"/>
        <v>8</v>
      </c>
      <c r="D32159" s="815">
        <f t="shared" si="2094"/>
        <v>353</v>
      </c>
      <c r="E32159" s="815">
        <v>2047</v>
      </c>
    </row>
    <row r="32160" spans="1:5">
      <c r="A32160" s="816">
        <f t="shared" si="2093"/>
        <v>54051</v>
      </c>
      <c r="B32160" s="815">
        <f t="shared" si="2090"/>
        <v>359</v>
      </c>
      <c r="C32160" s="815">
        <f t="shared" si="2091"/>
        <v>7</v>
      </c>
      <c r="D32160" s="815">
        <f t="shared" si="2094"/>
        <v>352</v>
      </c>
      <c r="E32160" s="815">
        <v>2047</v>
      </c>
    </row>
    <row r="32161" spans="1:5">
      <c r="A32161" s="816">
        <f t="shared" si="2093"/>
        <v>54052</v>
      </c>
      <c r="B32161" s="815">
        <f t="shared" si="2090"/>
        <v>360</v>
      </c>
      <c r="C32161" s="815">
        <f t="shared" si="2091"/>
        <v>6</v>
      </c>
      <c r="D32161" s="815">
        <f t="shared" si="2094"/>
        <v>351</v>
      </c>
      <c r="E32161" s="815">
        <v>2047</v>
      </c>
    </row>
    <row r="32162" spans="1:5">
      <c r="A32162" s="816">
        <f t="shared" si="2093"/>
        <v>54053</v>
      </c>
      <c r="B32162" s="815">
        <f t="shared" si="2090"/>
        <v>361</v>
      </c>
      <c r="C32162" s="815">
        <f t="shared" si="2091"/>
        <v>5</v>
      </c>
      <c r="D32162" s="815">
        <f t="shared" si="2094"/>
        <v>350</v>
      </c>
      <c r="E32162" s="815">
        <v>2047</v>
      </c>
    </row>
    <row r="32163" spans="1:5">
      <c r="A32163" s="816">
        <f t="shared" si="2093"/>
        <v>54054</v>
      </c>
      <c r="B32163" s="815">
        <f t="shared" si="2090"/>
        <v>362</v>
      </c>
      <c r="C32163" s="815">
        <f t="shared" si="2091"/>
        <v>4</v>
      </c>
      <c r="D32163" s="815">
        <f t="shared" si="2094"/>
        <v>349</v>
      </c>
      <c r="E32163" s="815">
        <v>2047</v>
      </c>
    </row>
    <row r="32164" spans="1:5">
      <c r="A32164" s="816">
        <f t="shared" si="2093"/>
        <v>54055</v>
      </c>
      <c r="B32164" s="815">
        <f t="shared" si="2090"/>
        <v>363</v>
      </c>
      <c r="C32164" s="815">
        <f t="shared" si="2091"/>
        <v>3</v>
      </c>
      <c r="D32164" s="815">
        <f t="shared" si="2094"/>
        <v>348</v>
      </c>
      <c r="E32164" s="815">
        <v>2047</v>
      </c>
    </row>
    <row r="32165" spans="1:5">
      <c r="A32165" s="816">
        <f t="shared" si="2093"/>
        <v>54056</v>
      </c>
      <c r="B32165" s="815">
        <f t="shared" si="2090"/>
        <v>364</v>
      </c>
      <c r="C32165" s="815">
        <f t="shared" si="2091"/>
        <v>2</v>
      </c>
      <c r="D32165" s="815">
        <f t="shared" si="2094"/>
        <v>347</v>
      </c>
      <c r="E32165" s="815">
        <v>2047</v>
      </c>
    </row>
    <row r="32166" spans="1:5">
      <c r="A32166" s="816">
        <f t="shared" si="2093"/>
        <v>54057</v>
      </c>
      <c r="B32166" s="815">
        <f t="shared" si="2090"/>
        <v>365</v>
      </c>
      <c r="C32166" s="815">
        <f t="shared" si="2091"/>
        <v>1</v>
      </c>
      <c r="D32166" s="815">
        <f t="shared" si="2094"/>
        <v>346</v>
      </c>
      <c r="E32166" s="815">
        <v>2047</v>
      </c>
    </row>
    <row r="32167" spans="1:5">
      <c r="A32167" s="816">
        <f t="shared" si="2093"/>
        <v>54058</v>
      </c>
      <c r="B32167" s="815">
        <v>1</v>
      </c>
      <c r="C32167" s="815">
        <v>366</v>
      </c>
      <c r="D32167" s="815">
        <f t="shared" si="2094"/>
        <v>345</v>
      </c>
      <c r="E32167" s="815">
        <v>2048</v>
      </c>
    </row>
    <row r="32168" spans="1:5">
      <c r="A32168" s="816">
        <f t="shared" si="2093"/>
        <v>54059</v>
      </c>
      <c r="B32168" s="815">
        <f t="shared" si="2093"/>
        <v>2</v>
      </c>
      <c r="C32168" s="815">
        <f t="shared" ref="C32168:C32211" si="2095">C32167-1</f>
        <v>365</v>
      </c>
      <c r="D32168" s="815">
        <f t="shared" si="2094"/>
        <v>344</v>
      </c>
      <c r="E32168" s="815">
        <v>2048</v>
      </c>
    </row>
    <row r="32169" spans="1:5">
      <c r="A32169" s="816">
        <f t="shared" si="2093"/>
        <v>54060</v>
      </c>
      <c r="B32169" s="815">
        <f t="shared" ref="B32169:B32211" si="2096">B32168+1</f>
        <v>3</v>
      </c>
      <c r="C32169" s="815">
        <f t="shared" si="2095"/>
        <v>364</v>
      </c>
      <c r="D32169" s="815">
        <f t="shared" si="2094"/>
        <v>343</v>
      </c>
      <c r="E32169" s="815">
        <v>2048</v>
      </c>
    </row>
    <row r="32170" spans="1:5">
      <c r="A32170" s="816">
        <f t="shared" si="2093"/>
        <v>54061</v>
      </c>
      <c r="B32170" s="815">
        <f t="shared" si="2096"/>
        <v>4</v>
      </c>
      <c r="C32170" s="815">
        <f t="shared" si="2095"/>
        <v>363</v>
      </c>
      <c r="D32170" s="815">
        <f t="shared" si="2094"/>
        <v>342</v>
      </c>
      <c r="E32170" s="815">
        <v>2048</v>
      </c>
    </row>
    <row r="32171" spans="1:5">
      <c r="A32171" s="816">
        <f t="shared" si="2093"/>
        <v>54062</v>
      </c>
      <c r="B32171" s="815">
        <f t="shared" si="2096"/>
        <v>5</v>
      </c>
      <c r="C32171" s="815">
        <f t="shared" si="2095"/>
        <v>362</v>
      </c>
      <c r="D32171" s="815">
        <f t="shared" si="2094"/>
        <v>341</v>
      </c>
      <c r="E32171" s="815">
        <v>2048</v>
      </c>
    </row>
    <row r="32172" spans="1:5">
      <c r="A32172" s="816">
        <f t="shared" si="2093"/>
        <v>54063</v>
      </c>
      <c r="B32172" s="815">
        <f t="shared" si="2096"/>
        <v>6</v>
      </c>
      <c r="C32172" s="815">
        <f t="shared" si="2095"/>
        <v>361</v>
      </c>
      <c r="D32172" s="815">
        <f t="shared" si="2094"/>
        <v>340</v>
      </c>
      <c r="E32172" s="815">
        <v>2048</v>
      </c>
    </row>
    <row r="32173" spans="1:5">
      <c r="A32173" s="816">
        <f t="shared" si="2093"/>
        <v>54064</v>
      </c>
      <c r="B32173" s="815">
        <f t="shared" si="2096"/>
        <v>7</v>
      </c>
      <c r="C32173" s="815">
        <f t="shared" si="2095"/>
        <v>360</v>
      </c>
      <c r="D32173" s="815">
        <f t="shared" si="2094"/>
        <v>339</v>
      </c>
      <c r="E32173" s="815">
        <v>2048</v>
      </c>
    </row>
    <row r="32174" spans="1:5">
      <c r="A32174" s="816">
        <f t="shared" si="2093"/>
        <v>54065</v>
      </c>
      <c r="B32174" s="815">
        <f t="shared" si="2096"/>
        <v>8</v>
      </c>
      <c r="C32174" s="815">
        <f t="shared" si="2095"/>
        <v>359</v>
      </c>
      <c r="D32174" s="815">
        <f t="shared" si="2094"/>
        <v>338</v>
      </c>
      <c r="E32174" s="815">
        <v>2048</v>
      </c>
    </row>
    <row r="32175" spans="1:5">
      <c r="A32175" s="816">
        <f t="shared" si="2093"/>
        <v>54066</v>
      </c>
      <c r="B32175" s="815">
        <f t="shared" si="2096"/>
        <v>9</v>
      </c>
      <c r="C32175" s="815">
        <f t="shared" si="2095"/>
        <v>358</v>
      </c>
      <c r="D32175" s="815">
        <f t="shared" si="2094"/>
        <v>337</v>
      </c>
      <c r="E32175" s="815">
        <v>2048</v>
      </c>
    </row>
    <row r="32176" spans="1:5">
      <c r="A32176" s="816">
        <f t="shared" si="2093"/>
        <v>54067</v>
      </c>
      <c r="B32176" s="815">
        <f t="shared" si="2096"/>
        <v>10</v>
      </c>
      <c r="C32176" s="815">
        <f t="shared" si="2095"/>
        <v>357</v>
      </c>
      <c r="D32176" s="815">
        <f t="shared" si="2094"/>
        <v>336</v>
      </c>
      <c r="E32176" s="815">
        <v>2048</v>
      </c>
    </row>
    <row r="32177" spans="1:5">
      <c r="A32177" s="816">
        <f t="shared" si="2093"/>
        <v>54068</v>
      </c>
      <c r="B32177" s="815">
        <f t="shared" si="2096"/>
        <v>11</v>
      </c>
      <c r="C32177" s="815">
        <f t="shared" si="2095"/>
        <v>356</v>
      </c>
      <c r="D32177" s="815">
        <f t="shared" si="2094"/>
        <v>335</v>
      </c>
      <c r="E32177" s="815">
        <v>2048</v>
      </c>
    </row>
    <row r="32178" spans="1:5">
      <c r="A32178" s="816">
        <f t="shared" si="2093"/>
        <v>54069</v>
      </c>
      <c r="B32178" s="815">
        <f t="shared" si="2096"/>
        <v>12</v>
      </c>
      <c r="C32178" s="815">
        <f t="shared" si="2095"/>
        <v>355</v>
      </c>
      <c r="D32178" s="815">
        <f t="shared" si="2094"/>
        <v>334</v>
      </c>
      <c r="E32178" s="815">
        <v>2048</v>
      </c>
    </row>
    <row r="32179" spans="1:5">
      <c r="A32179" s="816">
        <f t="shared" ref="A32179:A32242" si="2097">A32178+1</f>
        <v>54070</v>
      </c>
      <c r="B32179" s="815">
        <f t="shared" si="2096"/>
        <v>13</v>
      </c>
      <c r="C32179" s="815">
        <f t="shared" si="2095"/>
        <v>354</v>
      </c>
      <c r="D32179" s="815">
        <f t="shared" si="2094"/>
        <v>333</v>
      </c>
      <c r="E32179" s="815">
        <v>2048</v>
      </c>
    </row>
    <row r="32180" spans="1:5">
      <c r="A32180" s="816">
        <f t="shared" si="2097"/>
        <v>54071</v>
      </c>
      <c r="B32180" s="815">
        <f t="shared" si="2096"/>
        <v>14</v>
      </c>
      <c r="C32180" s="815">
        <f t="shared" si="2095"/>
        <v>353</v>
      </c>
      <c r="D32180" s="815">
        <f t="shared" si="2094"/>
        <v>332</v>
      </c>
      <c r="E32180" s="815">
        <v>2048</v>
      </c>
    </row>
    <row r="32181" spans="1:5">
      <c r="A32181" s="816">
        <f t="shared" si="2097"/>
        <v>54072</v>
      </c>
      <c r="B32181" s="815">
        <f t="shared" si="2096"/>
        <v>15</v>
      </c>
      <c r="C32181" s="815">
        <f t="shared" si="2095"/>
        <v>352</v>
      </c>
      <c r="D32181" s="815">
        <f t="shared" si="2094"/>
        <v>331</v>
      </c>
      <c r="E32181" s="815">
        <v>2048</v>
      </c>
    </row>
    <row r="32182" spans="1:5">
      <c r="A32182" s="816">
        <f t="shared" si="2097"/>
        <v>54073</v>
      </c>
      <c r="B32182" s="815">
        <f t="shared" si="2096"/>
        <v>16</v>
      </c>
      <c r="C32182" s="815">
        <f t="shared" si="2095"/>
        <v>351</v>
      </c>
      <c r="D32182" s="815">
        <f t="shared" si="2094"/>
        <v>330</v>
      </c>
      <c r="E32182" s="815">
        <v>2048</v>
      </c>
    </row>
    <row r="32183" spans="1:5">
      <c r="A32183" s="816">
        <f t="shared" si="2097"/>
        <v>54074</v>
      </c>
      <c r="B32183" s="815">
        <f t="shared" si="2096"/>
        <v>17</v>
      </c>
      <c r="C32183" s="815">
        <f t="shared" si="2095"/>
        <v>350</v>
      </c>
      <c r="D32183" s="815">
        <f t="shared" si="2094"/>
        <v>329</v>
      </c>
      <c r="E32183" s="815">
        <v>2048</v>
      </c>
    </row>
    <row r="32184" spans="1:5">
      <c r="A32184" s="816">
        <f t="shared" si="2097"/>
        <v>54075</v>
      </c>
      <c r="B32184" s="815">
        <f t="shared" si="2096"/>
        <v>18</v>
      </c>
      <c r="C32184" s="815">
        <f t="shared" si="2095"/>
        <v>349</v>
      </c>
      <c r="D32184" s="815">
        <f t="shared" si="2094"/>
        <v>328</v>
      </c>
      <c r="E32184" s="815">
        <v>2048</v>
      </c>
    </row>
    <row r="32185" spans="1:5">
      <c r="A32185" s="816">
        <f t="shared" si="2097"/>
        <v>54076</v>
      </c>
      <c r="B32185" s="815">
        <f t="shared" si="2096"/>
        <v>19</v>
      </c>
      <c r="C32185" s="815">
        <f t="shared" si="2095"/>
        <v>348</v>
      </c>
      <c r="D32185" s="815">
        <f t="shared" si="2094"/>
        <v>327</v>
      </c>
      <c r="E32185" s="815">
        <v>2048</v>
      </c>
    </row>
    <row r="32186" spans="1:5">
      <c r="A32186" s="816">
        <f t="shared" si="2097"/>
        <v>54077</v>
      </c>
      <c r="B32186" s="815">
        <f t="shared" si="2096"/>
        <v>20</v>
      </c>
      <c r="C32186" s="815">
        <f t="shared" si="2095"/>
        <v>347</v>
      </c>
      <c r="D32186" s="815">
        <f t="shared" si="2094"/>
        <v>326</v>
      </c>
      <c r="E32186" s="815">
        <v>2048</v>
      </c>
    </row>
    <row r="32187" spans="1:5">
      <c r="A32187" s="816">
        <f t="shared" si="2097"/>
        <v>54078</v>
      </c>
      <c r="B32187" s="815">
        <f t="shared" si="2096"/>
        <v>21</v>
      </c>
      <c r="C32187" s="815">
        <f t="shared" si="2095"/>
        <v>346</v>
      </c>
      <c r="D32187" s="815">
        <f t="shared" si="2094"/>
        <v>325</v>
      </c>
      <c r="E32187" s="815">
        <v>2048</v>
      </c>
    </row>
    <row r="32188" spans="1:5">
      <c r="A32188" s="816">
        <f t="shared" si="2097"/>
        <v>54079</v>
      </c>
      <c r="B32188" s="815">
        <f t="shared" si="2096"/>
        <v>22</v>
      </c>
      <c r="C32188" s="815">
        <f t="shared" si="2095"/>
        <v>345</v>
      </c>
      <c r="D32188" s="815">
        <f t="shared" si="2094"/>
        <v>324</v>
      </c>
      <c r="E32188" s="815">
        <v>2048</v>
      </c>
    </row>
    <row r="32189" spans="1:5">
      <c r="A32189" s="816">
        <f t="shared" si="2097"/>
        <v>54080</v>
      </c>
      <c r="B32189" s="815">
        <f t="shared" si="2096"/>
        <v>23</v>
      </c>
      <c r="C32189" s="815">
        <f t="shared" si="2095"/>
        <v>344</v>
      </c>
      <c r="D32189" s="815">
        <f t="shared" si="2094"/>
        <v>323</v>
      </c>
      <c r="E32189" s="815">
        <v>2048</v>
      </c>
    </row>
    <row r="32190" spans="1:5">
      <c r="A32190" s="816">
        <f t="shared" si="2097"/>
        <v>54081</v>
      </c>
      <c r="B32190" s="815">
        <f t="shared" si="2096"/>
        <v>24</v>
      </c>
      <c r="C32190" s="815">
        <f t="shared" si="2095"/>
        <v>343</v>
      </c>
      <c r="D32190" s="815">
        <f t="shared" si="2094"/>
        <v>322</v>
      </c>
      <c r="E32190" s="815">
        <v>2048</v>
      </c>
    </row>
    <row r="32191" spans="1:5">
      <c r="A32191" s="816">
        <f t="shared" si="2097"/>
        <v>54082</v>
      </c>
      <c r="B32191" s="815">
        <f t="shared" si="2096"/>
        <v>25</v>
      </c>
      <c r="C32191" s="815">
        <f t="shared" si="2095"/>
        <v>342</v>
      </c>
      <c r="D32191" s="815">
        <f t="shared" si="2094"/>
        <v>321</v>
      </c>
      <c r="E32191" s="815">
        <v>2048</v>
      </c>
    </row>
    <row r="32192" spans="1:5">
      <c r="A32192" s="816">
        <f t="shared" si="2097"/>
        <v>54083</v>
      </c>
      <c r="B32192" s="815">
        <f t="shared" si="2096"/>
        <v>26</v>
      </c>
      <c r="C32192" s="815">
        <f t="shared" si="2095"/>
        <v>341</v>
      </c>
      <c r="D32192" s="815">
        <f t="shared" si="2094"/>
        <v>320</v>
      </c>
      <c r="E32192" s="815">
        <v>2048</v>
      </c>
    </row>
    <row r="32193" spans="1:5">
      <c r="A32193" s="816">
        <f t="shared" si="2097"/>
        <v>54084</v>
      </c>
      <c r="B32193" s="815">
        <f t="shared" si="2096"/>
        <v>27</v>
      </c>
      <c r="C32193" s="815">
        <f t="shared" si="2095"/>
        <v>340</v>
      </c>
      <c r="D32193" s="815">
        <f t="shared" si="2094"/>
        <v>319</v>
      </c>
      <c r="E32193" s="815">
        <v>2048</v>
      </c>
    </row>
    <row r="32194" spans="1:5">
      <c r="A32194" s="816">
        <f t="shared" si="2097"/>
        <v>54085</v>
      </c>
      <c r="B32194" s="815">
        <f t="shared" si="2096"/>
        <v>28</v>
      </c>
      <c r="C32194" s="815">
        <f t="shared" si="2095"/>
        <v>339</v>
      </c>
      <c r="D32194" s="815">
        <f t="shared" si="2094"/>
        <v>318</v>
      </c>
      <c r="E32194" s="815">
        <v>2048</v>
      </c>
    </row>
    <row r="32195" spans="1:5">
      <c r="A32195" s="816">
        <f t="shared" si="2097"/>
        <v>54086</v>
      </c>
      <c r="B32195" s="815">
        <f t="shared" si="2096"/>
        <v>29</v>
      </c>
      <c r="C32195" s="815">
        <f t="shared" si="2095"/>
        <v>338</v>
      </c>
      <c r="D32195" s="815">
        <f t="shared" si="2094"/>
        <v>317</v>
      </c>
      <c r="E32195" s="815">
        <v>2048</v>
      </c>
    </row>
    <row r="32196" spans="1:5">
      <c r="A32196" s="816">
        <f t="shared" si="2097"/>
        <v>54087</v>
      </c>
      <c r="B32196" s="815">
        <f t="shared" si="2096"/>
        <v>30</v>
      </c>
      <c r="C32196" s="815">
        <f t="shared" si="2095"/>
        <v>337</v>
      </c>
      <c r="D32196" s="815">
        <f t="shared" si="2094"/>
        <v>316</v>
      </c>
      <c r="E32196" s="815">
        <v>2048</v>
      </c>
    </row>
    <row r="32197" spans="1:5">
      <c r="A32197" s="816">
        <f t="shared" si="2097"/>
        <v>54088</v>
      </c>
      <c r="B32197" s="815">
        <f t="shared" si="2096"/>
        <v>31</v>
      </c>
      <c r="C32197" s="815">
        <f t="shared" si="2095"/>
        <v>336</v>
      </c>
      <c r="D32197" s="815">
        <f t="shared" si="2094"/>
        <v>315</v>
      </c>
      <c r="E32197" s="815">
        <v>2048</v>
      </c>
    </row>
    <row r="32198" spans="1:5">
      <c r="A32198" s="816">
        <f t="shared" si="2097"/>
        <v>54089</v>
      </c>
      <c r="B32198" s="815">
        <f t="shared" si="2096"/>
        <v>32</v>
      </c>
      <c r="C32198" s="815">
        <f t="shared" si="2095"/>
        <v>335</v>
      </c>
      <c r="D32198" s="815">
        <f t="shared" si="2094"/>
        <v>314</v>
      </c>
      <c r="E32198" s="815">
        <v>2048</v>
      </c>
    </row>
    <row r="32199" spans="1:5">
      <c r="A32199" s="816">
        <f t="shared" si="2097"/>
        <v>54090</v>
      </c>
      <c r="B32199" s="815">
        <f t="shared" si="2096"/>
        <v>33</v>
      </c>
      <c r="C32199" s="815">
        <f t="shared" si="2095"/>
        <v>334</v>
      </c>
      <c r="D32199" s="815">
        <f t="shared" si="2094"/>
        <v>313</v>
      </c>
      <c r="E32199" s="815">
        <v>2048</v>
      </c>
    </row>
    <row r="32200" spans="1:5">
      <c r="A32200" s="816">
        <f t="shared" si="2097"/>
        <v>54091</v>
      </c>
      <c r="B32200" s="815">
        <f t="shared" si="2096"/>
        <v>34</v>
      </c>
      <c r="C32200" s="815">
        <f t="shared" si="2095"/>
        <v>333</v>
      </c>
      <c r="D32200" s="815">
        <f t="shared" si="2094"/>
        <v>312</v>
      </c>
      <c r="E32200" s="815">
        <v>2048</v>
      </c>
    </row>
    <row r="32201" spans="1:5">
      <c r="A32201" s="816">
        <f t="shared" si="2097"/>
        <v>54092</v>
      </c>
      <c r="B32201" s="815">
        <f t="shared" si="2096"/>
        <v>35</v>
      </c>
      <c r="C32201" s="815">
        <f t="shared" si="2095"/>
        <v>332</v>
      </c>
      <c r="D32201" s="815">
        <f t="shared" si="2094"/>
        <v>311</v>
      </c>
      <c r="E32201" s="815">
        <v>2048</v>
      </c>
    </row>
    <row r="32202" spans="1:5">
      <c r="A32202" s="816">
        <f t="shared" si="2097"/>
        <v>54093</v>
      </c>
      <c r="B32202" s="815">
        <f t="shared" si="2096"/>
        <v>36</v>
      </c>
      <c r="C32202" s="815">
        <f t="shared" si="2095"/>
        <v>331</v>
      </c>
      <c r="D32202" s="815">
        <f t="shared" si="2094"/>
        <v>310</v>
      </c>
      <c r="E32202" s="815">
        <v>2048</v>
      </c>
    </row>
    <row r="32203" spans="1:5">
      <c r="A32203" s="816">
        <f t="shared" si="2097"/>
        <v>54094</v>
      </c>
      <c r="B32203" s="815">
        <f t="shared" si="2096"/>
        <v>37</v>
      </c>
      <c r="C32203" s="815">
        <f t="shared" si="2095"/>
        <v>330</v>
      </c>
      <c r="D32203" s="815">
        <f t="shared" si="2094"/>
        <v>309</v>
      </c>
      <c r="E32203" s="815">
        <v>2048</v>
      </c>
    </row>
    <row r="32204" spans="1:5">
      <c r="A32204" s="816">
        <f t="shared" si="2097"/>
        <v>54095</v>
      </c>
      <c r="B32204" s="815">
        <f t="shared" si="2096"/>
        <v>38</v>
      </c>
      <c r="C32204" s="815">
        <f t="shared" si="2095"/>
        <v>329</v>
      </c>
      <c r="D32204" s="815">
        <f t="shared" si="2094"/>
        <v>308</v>
      </c>
      <c r="E32204" s="815">
        <v>2048</v>
      </c>
    </row>
    <row r="32205" spans="1:5">
      <c r="A32205" s="816">
        <f t="shared" si="2097"/>
        <v>54096</v>
      </c>
      <c r="B32205" s="815">
        <f t="shared" si="2096"/>
        <v>39</v>
      </c>
      <c r="C32205" s="815">
        <f t="shared" si="2095"/>
        <v>328</v>
      </c>
      <c r="D32205" s="815">
        <f t="shared" si="2094"/>
        <v>307</v>
      </c>
      <c r="E32205" s="815">
        <v>2048</v>
      </c>
    </row>
    <row r="32206" spans="1:5">
      <c r="A32206" s="816">
        <f t="shared" si="2097"/>
        <v>54097</v>
      </c>
      <c r="B32206" s="815">
        <f t="shared" si="2096"/>
        <v>40</v>
      </c>
      <c r="C32206" s="815">
        <f t="shared" si="2095"/>
        <v>327</v>
      </c>
      <c r="D32206" s="815">
        <f t="shared" si="2094"/>
        <v>306</v>
      </c>
      <c r="E32206" s="815">
        <v>2048</v>
      </c>
    </row>
    <row r="32207" spans="1:5">
      <c r="A32207" s="816">
        <f t="shared" si="2097"/>
        <v>54098</v>
      </c>
      <c r="B32207" s="815">
        <f t="shared" si="2096"/>
        <v>41</v>
      </c>
      <c r="C32207" s="815">
        <f t="shared" si="2095"/>
        <v>326</v>
      </c>
      <c r="D32207" s="815">
        <f t="shared" si="2094"/>
        <v>305</v>
      </c>
      <c r="E32207" s="815">
        <v>2048</v>
      </c>
    </row>
    <row r="32208" spans="1:5">
      <c r="A32208" s="816">
        <f t="shared" si="2097"/>
        <v>54099</v>
      </c>
      <c r="B32208" s="815">
        <f t="shared" si="2096"/>
        <v>42</v>
      </c>
      <c r="C32208" s="815">
        <f t="shared" si="2095"/>
        <v>325</v>
      </c>
      <c r="D32208" s="815">
        <f t="shared" si="2094"/>
        <v>304</v>
      </c>
      <c r="E32208" s="815">
        <v>2048</v>
      </c>
    </row>
    <row r="32209" spans="1:5">
      <c r="A32209" s="816">
        <f t="shared" si="2097"/>
        <v>54100</v>
      </c>
      <c r="B32209" s="815">
        <f t="shared" si="2096"/>
        <v>43</v>
      </c>
      <c r="C32209" s="815">
        <f t="shared" si="2095"/>
        <v>324</v>
      </c>
      <c r="D32209" s="815">
        <f t="shared" si="2094"/>
        <v>303</v>
      </c>
      <c r="E32209" s="815">
        <v>2048</v>
      </c>
    </row>
    <row r="32210" spans="1:5">
      <c r="A32210" s="816">
        <f t="shared" si="2097"/>
        <v>54101</v>
      </c>
      <c r="B32210" s="815">
        <f t="shared" si="2096"/>
        <v>44</v>
      </c>
      <c r="C32210" s="815">
        <f t="shared" si="2095"/>
        <v>323</v>
      </c>
      <c r="D32210" s="815">
        <f t="shared" si="2094"/>
        <v>302</v>
      </c>
      <c r="E32210" s="815">
        <v>2048</v>
      </c>
    </row>
    <row r="32211" spans="1:5">
      <c r="A32211" s="816">
        <f t="shared" si="2097"/>
        <v>54102</v>
      </c>
      <c r="B32211" s="815">
        <f t="shared" si="2096"/>
        <v>45</v>
      </c>
      <c r="C32211" s="815">
        <f t="shared" si="2095"/>
        <v>322</v>
      </c>
      <c r="D32211" s="815">
        <f t="shared" si="2094"/>
        <v>301</v>
      </c>
      <c r="E32211" s="815">
        <v>2048</v>
      </c>
    </row>
    <row r="32212" spans="1:5">
      <c r="A32212" s="816">
        <f t="shared" si="2097"/>
        <v>54103</v>
      </c>
      <c r="B32212" s="815">
        <f t="shared" ref="B32212:B32275" si="2098">B32211+1</f>
        <v>46</v>
      </c>
      <c r="C32212" s="815">
        <f t="shared" ref="C32212:C32275" si="2099">C32211-1</f>
        <v>321</v>
      </c>
      <c r="D32212" s="815">
        <f t="shared" ref="D32212:D32275" si="2100">D32211-1</f>
        <v>300</v>
      </c>
      <c r="E32212" s="815">
        <v>2048</v>
      </c>
    </row>
    <row r="32213" spans="1:5">
      <c r="A32213" s="816">
        <f t="shared" si="2097"/>
        <v>54104</v>
      </c>
      <c r="B32213" s="815">
        <f t="shared" si="2098"/>
        <v>47</v>
      </c>
      <c r="C32213" s="815">
        <f t="shared" si="2099"/>
        <v>320</v>
      </c>
      <c r="D32213" s="815">
        <f t="shared" si="2100"/>
        <v>299</v>
      </c>
      <c r="E32213" s="815">
        <v>2048</v>
      </c>
    </row>
    <row r="32214" spans="1:5">
      <c r="A32214" s="816">
        <f t="shared" si="2097"/>
        <v>54105</v>
      </c>
      <c r="B32214" s="815">
        <f t="shared" si="2098"/>
        <v>48</v>
      </c>
      <c r="C32214" s="815">
        <f t="shared" si="2099"/>
        <v>319</v>
      </c>
      <c r="D32214" s="815">
        <f t="shared" si="2100"/>
        <v>298</v>
      </c>
      <c r="E32214" s="815">
        <v>2048</v>
      </c>
    </row>
    <row r="32215" spans="1:5">
      <c r="A32215" s="816">
        <f t="shared" si="2097"/>
        <v>54106</v>
      </c>
      <c r="B32215" s="815">
        <f t="shared" si="2098"/>
        <v>49</v>
      </c>
      <c r="C32215" s="815">
        <f t="shared" si="2099"/>
        <v>318</v>
      </c>
      <c r="D32215" s="815">
        <f t="shared" si="2100"/>
        <v>297</v>
      </c>
      <c r="E32215" s="815">
        <v>2048</v>
      </c>
    </row>
    <row r="32216" spans="1:5">
      <c r="A32216" s="816">
        <f t="shared" si="2097"/>
        <v>54107</v>
      </c>
      <c r="B32216" s="815">
        <f t="shared" si="2098"/>
        <v>50</v>
      </c>
      <c r="C32216" s="815">
        <f t="shared" si="2099"/>
        <v>317</v>
      </c>
      <c r="D32216" s="815">
        <f t="shared" si="2100"/>
        <v>296</v>
      </c>
      <c r="E32216" s="815">
        <v>2048</v>
      </c>
    </row>
    <row r="32217" spans="1:5">
      <c r="A32217" s="816">
        <f t="shared" si="2097"/>
        <v>54108</v>
      </c>
      <c r="B32217" s="815">
        <f t="shared" si="2098"/>
        <v>51</v>
      </c>
      <c r="C32217" s="815">
        <f t="shared" si="2099"/>
        <v>316</v>
      </c>
      <c r="D32217" s="815">
        <f t="shared" si="2100"/>
        <v>295</v>
      </c>
      <c r="E32217" s="815">
        <v>2048</v>
      </c>
    </row>
    <row r="32218" spans="1:5">
      <c r="A32218" s="816">
        <f t="shared" si="2097"/>
        <v>54109</v>
      </c>
      <c r="B32218" s="815">
        <f t="shared" si="2098"/>
        <v>52</v>
      </c>
      <c r="C32218" s="815">
        <f t="shared" si="2099"/>
        <v>315</v>
      </c>
      <c r="D32218" s="815">
        <f t="shared" si="2100"/>
        <v>294</v>
      </c>
      <c r="E32218" s="815">
        <v>2048</v>
      </c>
    </row>
    <row r="32219" spans="1:5">
      <c r="A32219" s="816">
        <f t="shared" si="2097"/>
        <v>54110</v>
      </c>
      <c r="B32219" s="815">
        <f t="shared" si="2098"/>
        <v>53</v>
      </c>
      <c r="C32219" s="815">
        <f t="shared" si="2099"/>
        <v>314</v>
      </c>
      <c r="D32219" s="815">
        <f t="shared" si="2100"/>
        <v>293</v>
      </c>
      <c r="E32219" s="815">
        <v>2048</v>
      </c>
    </row>
    <row r="32220" spans="1:5">
      <c r="A32220" s="816">
        <f t="shared" si="2097"/>
        <v>54111</v>
      </c>
      <c r="B32220" s="815">
        <f t="shared" si="2098"/>
        <v>54</v>
      </c>
      <c r="C32220" s="815">
        <f t="shared" si="2099"/>
        <v>313</v>
      </c>
      <c r="D32220" s="815">
        <f t="shared" si="2100"/>
        <v>292</v>
      </c>
      <c r="E32220" s="815">
        <v>2048</v>
      </c>
    </row>
    <row r="32221" spans="1:5">
      <c r="A32221" s="816">
        <f t="shared" si="2097"/>
        <v>54112</v>
      </c>
      <c r="B32221" s="815">
        <f t="shared" si="2098"/>
        <v>55</v>
      </c>
      <c r="C32221" s="815">
        <f t="shared" si="2099"/>
        <v>312</v>
      </c>
      <c r="D32221" s="815">
        <f t="shared" si="2100"/>
        <v>291</v>
      </c>
      <c r="E32221" s="815">
        <v>2048</v>
      </c>
    </row>
    <row r="32222" spans="1:5">
      <c r="A32222" s="816">
        <f t="shared" si="2097"/>
        <v>54113</v>
      </c>
      <c r="B32222" s="815">
        <f t="shared" si="2098"/>
        <v>56</v>
      </c>
      <c r="C32222" s="815">
        <f t="shared" si="2099"/>
        <v>311</v>
      </c>
      <c r="D32222" s="815">
        <f t="shared" si="2100"/>
        <v>290</v>
      </c>
      <c r="E32222" s="815">
        <v>2048</v>
      </c>
    </row>
    <row r="32223" spans="1:5">
      <c r="A32223" s="816">
        <f t="shared" si="2097"/>
        <v>54114</v>
      </c>
      <c r="B32223" s="815">
        <f t="shared" si="2098"/>
        <v>57</v>
      </c>
      <c r="C32223" s="815">
        <f t="shared" si="2099"/>
        <v>310</v>
      </c>
      <c r="D32223" s="815">
        <f t="shared" si="2100"/>
        <v>289</v>
      </c>
      <c r="E32223" s="815">
        <v>2048</v>
      </c>
    </row>
    <row r="32224" spans="1:5">
      <c r="A32224" s="816">
        <f t="shared" si="2097"/>
        <v>54115</v>
      </c>
      <c r="B32224" s="815">
        <f t="shared" si="2098"/>
        <v>58</v>
      </c>
      <c r="C32224" s="815">
        <f t="shared" si="2099"/>
        <v>309</v>
      </c>
      <c r="D32224" s="815">
        <f t="shared" si="2100"/>
        <v>288</v>
      </c>
      <c r="E32224" s="815">
        <v>2048</v>
      </c>
    </row>
    <row r="32225" spans="1:5">
      <c r="A32225" s="816">
        <f t="shared" si="2097"/>
        <v>54116</v>
      </c>
      <c r="B32225" s="815">
        <f t="shared" si="2098"/>
        <v>59</v>
      </c>
      <c r="C32225" s="815">
        <f t="shared" si="2099"/>
        <v>308</v>
      </c>
      <c r="D32225" s="815">
        <f t="shared" si="2100"/>
        <v>287</v>
      </c>
      <c r="E32225" s="815">
        <v>2048</v>
      </c>
    </row>
    <row r="32226" spans="1:5">
      <c r="A32226" s="816">
        <f t="shared" si="2097"/>
        <v>54117</v>
      </c>
      <c r="B32226" s="815">
        <f t="shared" si="2098"/>
        <v>60</v>
      </c>
      <c r="C32226" s="815">
        <f t="shared" si="2099"/>
        <v>307</v>
      </c>
      <c r="D32226" s="815">
        <f t="shared" si="2100"/>
        <v>286</v>
      </c>
      <c r="E32226" s="815">
        <v>2048</v>
      </c>
    </row>
    <row r="32227" spans="1:5">
      <c r="A32227" s="816">
        <f t="shared" si="2097"/>
        <v>54118</v>
      </c>
      <c r="B32227" s="815">
        <f t="shared" si="2098"/>
        <v>61</v>
      </c>
      <c r="C32227" s="815">
        <f t="shared" si="2099"/>
        <v>306</v>
      </c>
      <c r="D32227" s="815">
        <f t="shared" si="2100"/>
        <v>285</v>
      </c>
      <c r="E32227" s="815">
        <v>2048</v>
      </c>
    </row>
    <row r="32228" spans="1:5">
      <c r="A32228" s="816">
        <f t="shared" si="2097"/>
        <v>54119</v>
      </c>
      <c r="B32228" s="815">
        <f t="shared" si="2098"/>
        <v>62</v>
      </c>
      <c r="C32228" s="815">
        <f t="shared" si="2099"/>
        <v>305</v>
      </c>
      <c r="D32228" s="815">
        <f t="shared" si="2100"/>
        <v>284</v>
      </c>
      <c r="E32228" s="815">
        <v>2048</v>
      </c>
    </row>
    <row r="32229" spans="1:5">
      <c r="A32229" s="816">
        <f t="shared" si="2097"/>
        <v>54120</v>
      </c>
      <c r="B32229" s="815">
        <f t="shared" si="2098"/>
        <v>63</v>
      </c>
      <c r="C32229" s="815">
        <f t="shared" si="2099"/>
        <v>304</v>
      </c>
      <c r="D32229" s="815">
        <f t="shared" si="2100"/>
        <v>283</v>
      </c>
      <c r="E32229" s="815">
        <v>2048</v>
      </c>
    </row>
    <row r="32230" spans="1:5">
      <c r="A32230" s="816">
        <f t="shared" si="2097"/>
        <v>54121</v>
      </c>
      <c r="B32230" s="815">
        <f t="shared" si="2098"/>
        <v>64</v>
      </c>
      <c r="C32230" s="815">
        <f t="shared" si="2099"/>
        <v>303</v>
      </c>
      <c r="D32230" s="815">
        <f t="shared" si="2100"/>
        <v>282</v>
      </c>
      <c r="E32230" s="815">
        <v>2048</v>
      </c>
    </row>
    <row r="32231" spans="1:5">
      <c r="A32231" s="816">
        <f t="shared" si="2097"/>
        <v>54122</v>
      </c>
      <c r="B32231" s="815">
        <f t="shared" si="2098"/>
        <v>65</v>
      </c>
      <c r="C32231" s="815">
        <f t="shared" si="2099"/>
        <v>302</v>
      </c>
      <c r="D32231" s="815">
        <f t="shared" si="2100"/>
        <v>281</v>
      </c>
      <c r="E32231" s="815">
        <v>2048</v>
      </c>
    </row>
    <row r="32232" spans="1:5">
      <c r="A32232" s="816">
        <f t="shared" si="2097"/>
        <v>54123</v>
      </c>
      <c r="B32232" s="815">
        <f t="shared" si="2098"/>
        <v>66</v>
      </c>
      <c r="C32232" s="815">
        <f t="shared" si="2099"/>
        <v>301</v>
      </c>
      <c r="D32232" s="815">
        <f t="shared" si="2100"/>
        <v>280</v>
      </c>
      <c r="E32232" s="815">
        <v>2048</v>
      </c>
    </row>
    <row r="32233" spans="1:5">
      <c r="A32233" s="816">
        <f t="shared" si="2097"/>
        <v>54124</v>
      </c>
      <c r="B32233" s="815">
        <f t="shared" si="2098"/>
        <v>67</v>
      </c>
      <c r="C32233" s="815">
        <f t="shared" si="2099"/>
        <v>300</v>
      </c>
      <c r="D32233" s="815">
        <f t="shared" si="2100"/>
        <v>279</v>
      </c>
      <c r="E32233" s="815">
        <v>2048</v>
      </c>
    </row>
    <row r="32234" spans="1:5">
      <c r="A32234" s="816">
        <f t="shared" si="2097"/>
        <v>54125</v>
      </c>
      <c r="B32234" s="815">
        <f t="shared" si="2098"/>
        <v>68</v>
      </c>
      <c r="C32234" s="815">
        <f t="shared" si="2099"/>
        <v>299</v>
      </c>
      <c r="D32234" s="815">
        <f t="shared" si="2100"/>
        <v>278</v>
      </c>
      <c r="E32234" s="815">
        <v>2048</v>
      </c>
    </row>
    <row r="32235" spans="1:5">
      <c r="A32235" s="816">
        <f t="shared" si="2097"/>
        <v>54126</v>
      </c>
      <c r="B32235" s="815">
        <f t="shared" si="2098"/>
        <v>69</v>
      </c>
      <c r="C32235" s="815">
        <f t="shared" si="2099"/>
        <v>298</v>
      </c>
      <c r="D32235" s="815">
        <f t="shared" si="2100"/>
        <v>277</v>
      </c>
      <c r="E32235" s="815">
        <v>2048</v>
      </c>
    </row>
    <row r="32236" spans="1:5">
      <c r="A32236" s="816">
        <f t="shared" si="2097"/>
        <v>54127</v>
      </c>
      <c r="B32236" s="815">
        <f t="shared" si="2098"/>
        <v>70</v>
      </c>
      <c r="C32236" s="815">
        <f t="shared" si="2099"/>
        <v>297</v>
      </c>
      <c r="D32236" s="815">
        <f t="shared" si="2100"/>
        <v>276</v>
      </c>
      <c r="E32236" s="815">
        <v>2048</v>
      </c>
    </row>
    <row r="32237" spans="1:5">
      <c r="A32237" s="816">
        <f t="shared" si="2097"/>
        <v>54128</v>
      </c>
      <c r="B32237" s="815">
        <f t="shared" si="2098"/>
        <v>71</v>
      </c>
      <c r="C32237" s="815">
        <f t="shared" si="2099"/>
        <v>296</v>
      </c>
      <c r="D32237" s="815">
        <f t="shared" si="2100"/>
        <v>275</v>
      </c>
      <c r="E32237" s="815">
        <v>2048</v>
      </c>
    </row>
    <row r="32238" spans="1:5">
      <c r="A32238" s="816">
        <f t="shared" si="2097"/>
        <v>54129</v>
      </c>
      <c r="B32238" s="815">
        <f t="shared" si="2098"/>
        <v>72</v>
      </c>
      <c r="C32238" s="815">
        <f t="shared" si="2099"/>
        <v>295</v>
      </c>
      <c r="D32238" s="815">
        <f t="shared" si="2100"/>
        <v>274</v>
      </c>
      <c r="E32238" s="815">
        <v>2048</v>
      </c>
    </row>
    <row r="32239" spans="1:5">
      <c r="A32239" s="816">
        <f t="shared" si="2097"/>
        <v>54130</v>
      </c>
      <c r="B32239" s="815">
        <f t="shared" si="2098"/>
        <v>73</v>
      </c>
      <c r="C32239" s="815">
        <f t="shared" si="2099"/>
        <v>294</v>
      </c>
      <c r="D32239" s="815">
        <f t="shared" si="2100"/>
        <v>273</v>
      </c>
      <c r="E32239" s="815">
        <v>2048</v>
      </c>
    </row>
    <row r="32240" spans="1:5">
      <c r="A32240" s="816">
        <f t="shared" si="2097"/>
        <v>54131</v>
      </c>
      <c r="B32240" s="815">
        <f t="shared" si="2098"/>
        <v>74</v>
      </c>
      <c r="C32240" s="815">
        <f t="shared" si="2099"/>
        <v>293</v>
      </c>
      <c r="D32240" s="815">
        <f t="shared" si="2100"/>
        <v>272</v>
      </c>
      <c r="E32240" s="815">
        <v>2048</v>
      </c>
    </row>
    <row r="32241" spans="1:5">
      <c r="A32241" s="816">
        <f t="shared" si="2097"/>
        <v>54132</v>
      </c>
      <c r="B32241" s="815">
        <f t="shared" si="2098"/>
        <v>75</v>
      </c>
      <c r="C32241" s="815">
        <f t="shared" si="2099"/>
        <v>292</v>
      </c>
      <c r="D32241" s="815">
        <f t="shared" si="2100"/>
        <v>271</v>
      </c>
      <c r="E32241" s="815">
        <v>2048</v>
      </c>
    </row>
    <row r="32242" spans="1:5">
      <c r="A32242" s="816">
        <f t="shared" si="2097"/>
        <v>54133</v>
      </c>
      <c r="B32242" s="815">
        <f t="shared" si="2098"/>
        <v>76</v>
      </c>
      <c r="C32242" s="815">
        <f t="shared" si="2099"/>
        <v>291</v>
      </c>
      <c r="D32242" s="815">
        <f t="shared" si="2100"/>
        <v>270</v>
      </c>
      <c r="E32242" s="815">
        <v>2048</v>
      </c>
    </row>
    <row r="32243" spans="1:5">
      <c r="A32243" s="816">
        <f t="shared" ref="A32243:A32306" si="2101">A32242+1</f>
        <v>54134</v>
      </c>
      <c r="B32243" s="815">
        <f t="shared" si="2098"/>
        <v>77</v>
      </c>
      <c r="C32243" s="815">
        <f t="shared" si="2099"/>
        <v>290</v>
      </c>
      <c r="D32243" s="815">
        <f t="shared" si="2100"/>
        <v>269</v>
      </c>
      <c r="E32243" s="815">
        <v>2048</v>
      </c>
    </row>
    <row r="32244" spans="1:5">
      <c r="A32244" s="816">
        <f t="shared" si="2101"/>
        <v>54135</v>
      </c>
      <c r="B32244" s="815">
        <f t="shared" si="2098"/>
        <v>78</v>
      </c>
      <c r="C32244" s="815">
        <f t="shared" si="2099"/>
        <v>289</v>
      </c>
      <c r="D32244" s="815">
        <f t="shared" si="2100"/>
        <v>268</v>
      </c>
      <c r="E32244" s="815">
        <v>2048</v>
      </c>
    </row>
    <row r="32245" spans="1:5">
      <c r="A32245" s="816">
        <f t="shared" si="2101"/>
        <v>54136</v>
      </c>
      <c r="B32245" s="815">
        <f t="shared" si="2098"/>
        <v>79</v>
      </c>
      <c r="C32245" s="815">
        <f t="shared" si="2099"/>
        <v>288</v>
      </c>
      <c r="D32245" s="815">
        <f t="shared" si="2100"/>
        <v>267</v>
      </c>
      <c r="E32245" s="815">
        <v>2048</v>
      </c>
    </row>
    <row r="32246" spans="1:5">
      <c r="A32246" s="816">
        <f t="shared" si="2101"/>
        <v>54137</v>
      </c>
      <c r="B32246" s="815">
        <f t="shared" si="2098"/>
        <v>80</v>
      </c>
      <c r="C32246" s="815">
        <f t="shared" si="2099"/>
        <v>287</v>
      </c>
      <c r="D32246" s="815">
        <f t="shared" si="2100"/>
        <v>266</v>
      </c>
      <c r="E32246" s="815">
        <v>2048</v>
      </c>
    </row>
    <row r="32247" spans="1:5">
      <c r="A32247" s="816">
        <f t="shared" si="2101"/>
        <v>54138</v>
      </c>
      <c r="B32247" s="815">
        <f t="shared" si="2098"/>
        <v>81</v>
      </c>
      <c r="C32247" s="815">
        <f t="shared" si="2099"/>
        <v>286</v>
      </c>
      <c r="D32247" s="815">
        <f t="shared" si="2100"/>
        <v>265</v>
      </c>
      <c r="E32247" s="815">
        <v>2048</v>
      </c>
    </row>
    <row r="32248" spans="1:5">
      <c r="A32248" s="816">
        <f t="shared" si="2101"/>
        <v>54139</v>
      </c>
      <c r="B32248" s="815">
        <f t="shared" si="2098"/>
        <v>82</v>
      </c>
      <c r="C32248" s="815">
        <f t="shared" si="2099"/>
        <v>285</v>
      </c>
      <c r="D32248" s="815">
        <f t="shared" si="2100"/>
        <v>264</v>
      </c>
      <c r="E32248" s="815">
        <v>2048</v>
      </c>
    </row>
    <row r="32249" spans="1:5">
      <c r="A32249" s="816">
        <f t="shared" si="2101"/>
        <v>54140</v>
      </c>
      <c r="B32249" s="815">
        <f t="shared" si="2098"/>
        <v>83</v>
      </c>
      <c r="C32249" s="815">
        <f t="shared" si="2099"/>
        <v>284</v>
      </c>
      <c r="D32249" s="815">
        <f t="shared" si="2100"/>
        <v>263</v>
      </c>
      <c r="E32249" s="815">
        <v>2048</v>
      </c>
    </row>
    <row r="32250" spans="1:5">
      <c r="A32250" s="816">
        <f t="shared" si="2101"/>
        <v>54141</v>
      </c>
      <c r="B32250" s="815">
        <f t="shared" si="2098"/>
        <v>84</v>
      </c>
      <c r="C32250" s="815">
        <f t="shared" si="2099"/>
        <v>283</v>
      </c>
      <c r="D32250" s="815">
        <f t="shared" si="2100"/>
        <v>262</v>
      </c>
      <c r="E32250" s="815">
        <v>2048</v>
      </c>
    </row>
    <row r="32251" spans="1:5">
      <c r="A32251" s="816">
        <f t="shared" si="2101"/>
        <v>54142</v>
      </c>
      <c r="B32251" s="815">
        <f t="shared" si="2098"/>
        <v>85</v>
      </c>
      <c r="C32251" s="815">
        <f t="shared" si="2099"/>
        <v>282</v>
      </c>
      <c r="D32251" s="815">
        <f t="shared" si="2100"/>
        <v>261</v>
      </c>
      <c r="E32251" s="815">
        <v>2048</v>
      </c>
    </row>
    <row r="32252" spans="1:5">
      <c r="A32252" s="816">
        <f t="shared" si="2101"/>
        <v>54143</v>
      </c>
      <c r="B32252" s="815">
        <f t="shared" si="2098"/>
        <v>86</v>
      </c>
      <c r="C32252" s="815">
        <f t="shared" si="2099"/>
        <v>281</v>
      </c>
      <c r="D32252" s="815">
        <f t="shared" si="2100"/>
        <v>260</v>
      </c>
      <c r="E32252" s="815">
        <v>2048</v>
      </c>
    </row>
    <row r="32253" spans="1:5">
      <c r="A32253" s="816">
        <f t="shared" si="2101"/>
        <v>54144</v>
      </c>
      <c r="B32253" s="815">
        <f t="shared" si="2098"/>
        <v>87</v>
      </c>
      <c r="C32253" s="815">
        <f t="shared" si="2099"/>
        <v>280</v>
      </c>
      <c r="D32253" s="815">
        <f t="shared" si="2100"/>
        <v>259</v>
      </c>
      <c r="E32253" s="815">
        <v>2048</v>
      </c>
    </row>
    <row r="32254" spans="1:5">
      <c r="A32254" s="816">
        <f t="shared" si="2101"/>
        <v>54145</v>
      </c>
      <c r="B32254" s="815">
        <f t="shared" si="2098"/>
        <v>88</v>
      </c>
      <c r="C32254" s="815">
        <f t="shared" si="2099"/>
        <v>279</v>
      </c>
      <c r="D32254" s="815">
        <f t="shared" si="2100"/>
        <v>258</v>
      </c>
      <c r="E32254" s="815">
        <v>2048</v>
      </c>
    </row>
    <row r="32255" spans="1:5">
      <c r="A32255" s="816">
        <f t="shared" si="2101"/>
        <v>54146</v>
      </c>
      <c r="B32255" s="815">
        <f t="shared" si="2098"/>
        <v>89</v>
      </c>
      <c r="C32255" s="815">
        <f t="shared" si="2099"/>
        <v>278</v>
      </c>
      <c r="D32255" s="815">
        <f t="shared" si="2100"/>
        <v>257</v>
      </c>
      <c r="E32255" s="815">
        <v>2048</v>
      </c>
    </row>
    <row r="32256" spans="1:5">
      <c r="A32256" s="816">
        <f t="shared" si="2101"/>
        <v>54147</v>
      </c>
      <c r="B32256" s="815">
        <f t="shared" si="2098"/>
        <v>90</v>
      </c>
      <c r="C32256" s="815">
        <f t="shared" si="2099"/>
        <v>277</v>
      </c>
      <c r="D32256" s="815">
        <f t="shared" si="2100"/>
        <v>256</v>
      </c>
      <c r="E32256" s="815">
        <v>2048</v>
      </c>
    </row>
    <row r="32257" spans="1:5">
      <c r="A32257" s="816">
        <f t="shared" si="2101"/>
        <v>54148</v>
      </c>
      <c r="B32257" s="815">
        <f t="shared" si="2098"/>
        <v>91</v>
      </c>
      <c r="C32257" s="815">
        <f t="shared" si="2099"/>
        <v>276</v>
      </c>
      <c r="D32257" s="815">
        <f t="shared" si="2100"/>
        <v>255</v>
      </c>
      <c r="E32257" s="815">
        <v>2048</v>
      </c>
    </row>
    <row r="32258" spans="1:5">
      <c r="A32258" s="816">
        <f t="shared" si="2101"/>
        <v>54149</v>
      </c>
      <c r="B32258" s="815">
        <f t="shared" si="2098"/>
        <v>92</v>
      </c>
      <c r="C32258" s="815">
        <f t="shared" si="2099"/>
        <v>275</v>
      </c>
      <c r="D32258" s="815">
        <f t="shared" si="2100"/>
        <v>254</v>
      </c>
      <c r="E32258" s="815">
        <v>2048</v>
      </c>
    </row>
    <row r="32259" spans="1:5">
      <c r="A32259" s="816">
        <f t="shared" si="2101"/>
        <v>54150</v>
      </c>
      <c r="B32259" s="815">
        <f t="shared" si="2098"/>
        <v>93</v>
      </c>
      <c r="C32259" s="815">
        <f t="shared" si="2099"/>
        <v>274</v>
      </c>
      <c r="D32259" s="815">
        <f t="shared" si="2100"/>
        <v>253</v>
      </c>
      <c r="E32259" s="815">
        <v>2048</v>
      </c>
    </row>
    <row r="32260" spans="1:5">
      <c r="A32260" s="816">
        <f t="shared" si="2101"/>
        <v>54151</v>
      </c>
      <c r="B32260" s="815">
        <f t="shared" si="2098"/>
        <v>94</v>
      </c>
      <c r="C32260" s="815">
        <f t="shared" si="2099"/>
        <v>273</v>
      </c>
      <c r="D32260" s="815">
        <f t="shared" si="2100"/>
        <v>252</v>
      </c>
      <c r="E32260" s="815">
        <v>2048</v>
      </c>
    </row>
    <row r="32261" spans="1:5">
      <c r="A32261" s="816">
        <f t="shared" si="2101"/>
        <v>54152</v>
      </c>
      <c r="B32261" s="815">
        <f t="shared" si="2098"/>
        <v>95</v>
      </c>
      <c r="C32261" s="815">
        <f t="shared" si="2099"/>
        <v>272</v>
      </c>
      <c r="D32261" s="815">
        <f t="shared" si="2100"/>
        <v>251</v>
      </c>
      <c r="E32261" s="815">
        <v>2048</v>
      </c>
    </row>
    <row r="32262" spans="1:5">
      <c r="A32262" s="816">
        <f t="shared" si="2101"/>
        <v>54153</v>
      </c>
      <c r="B32262" s="815">
        <f t="shared" si="2098"/>
        <v>96</v>
      </c>
      <c r="C32262" s="815">
        <f t="shared" si="2099"/>
        <v>271</v>
      </c>
      <c r="D32262" s="815">
        <f t="shared" si="2100"/>
        <v>250</v>
      </c>
      <c r="E32262" s="815">
        <v>2048</v>
      </c>
    </row>
    <row r="32263" spans="1:5">
      <c r="A32263" s="816">
        <f t="shared" si="2101"/>
        <v>54154</v>
      </c>
      <c r="B32263" s="815">
        <f t="shared" si="2098"/>
        <v>97</v>
      </c>
      <c r="C32263" s="815">
        <f t="shared" si="2099"/>
        <v>270</v>
      </c>
      <c r="D32263" s="815">
        <f t="shared" si="2100"/>
        <v>249</v>
      </c>
      <c r="E32263" s="815">
        <v>2048</v>
      </c>
    </row>
    <row r="32264" spans="1:5">
      <c r="A32264" s="816">
        <f t="shared" si="2101"/>
        <v>54155</v>
      </c>
      <c r="B32264" s="815">
        <f t="shared" si="2098"/>
        <v>98</v>
      </c>
      <c r="C32264" s="815">
        <f t="shared" si="2099"/>
        <v>269</v>
      </c>
      <c r="D32264" s="815">
        <f t="shared" si="2100"/>
        <v>248</v>
      </c>
      <c r="E32264" s="815">
        <v>2048</v>
      </c>
    </row>
    <row r="32265" spans="1:5">
      <c r="A32265" s="816">
        <f t="shared" si="2101"/>
        <v>54156</v>
      </c>
      <c r="B32265" s="815">
        <f t="shared" si="2098"/>
        <v>99</v>
      </c>
      <c r="C32265" s="815">
        <f t="shared" si="2099"/>
        <v>268</v>
      </c>
      <c r="D32265" s="815">
        <f t="shared" si="2100"/>
        <v>247</v>
      </c>
      <c r="E32265" s="815">
        <v>2048</v>
      </c>
    </row>
    <row r="32266" spans="1:5">
      <c r="A32266" s="816">
        <f t="shared" si="2101"/>
        <v>54157</v>
      </c>
      <c r="B32266" s="815">
        <f t="shared" si="2098"/>
        <v>100</v>
      </c>
      <c r="C32266" s="815">
        <f t="shared" si="2099"/>
        <v>267</v>
      </c>
      <c r="D32266" s="815">
        <f t="shared" si="2100"/>
        <v>246</v>
      </c>
      <c r="E32266" s="815">
        <v>2048</v>
      </c>
    </row>
    <row r="32267" spans="1:5">
      <c r="A32267" s="816">
        <f t="shared" si="2101"/>
        <v>54158</v>
      </c>
      <c r="B32267" s="815">
        <f t="shared" si="2098"/>
        <v>101</v>
      </c>
      <c r="C32267" s="815">
        <f t="shared" si="2099"/>
        <v>266</v>
      </c>
      <c r="D32267" s="815">
        <f t="shared" si="2100"/>
        <v>245</v>
      </c>
      <c r="E32267" s="815">
        <v>2048</v>
      </c>
    </row>
    <row r="32268" spans="1:5">
      <c r="A32268" s="816">
        <f t="shared" si="2101"/>
        <v>54159</v>
      </c>
      <c r="B32268" s="815">
        <f t="shared" si="2098"/>
        <v>102</v>
      </c>
      <c r="C32268" s="815">
        <f t="shared" si="2099"/>
        <v>265</v>
      </c>
      <c r="D32268" s="815">
        <f t="shared" si="2100"/>
        <v>244</v>
      </c>
      <c r="E32268" s="815">
        <v>2048</v>
      </c>
    </row>
    <row r="32269" spans="1:5">
      <c r="A32269" s="816">
        <f t="shared" si="2101"/>
        <v>54160</v>
      </c>
      <c r="B32269" s="815">
        <f t="shared" si="2098"/>
        <v>103</v>
      </c>
      <c r="C32269" s="815">
        <f t="shared" si="2099"/>
        <v>264</v>
      </c>
      <c r="D32269" s="815">
        <f t="shared" si="2100"/>
        <v>243</v>
      </c>
      <c r="E32269" s="815">
        <v>2048</v>
      </c>
    </row>
    <row r="32270" spans="1:5">
      <c r="A32270" s="816">
        <f t="shared" si="2101"/>
        <v>54161</v>
      </c>
      <c r="B32270" s="815">
        <f t="shared" si="2098"/>
        <v>104</v>
      </c>
      <c r="C32270" s="815">
        <f t="shared" si="2099"/>
        <v>263</v>
      </c>
      <c r="D32270" s="815">
        <f t="shared" si="2100"/>
        <v>242</v>
      </c>
      <c r="E32270" s="815">
        <v>2048</v>
      </c>
    </row>
    <row r="32271" spans="1:5">
      <c r="A32271" s="816">
        <f t="shared" si="2101"/>
        <v>54162</v>
      </c>
      <c r="B32271" s="815">
        <f t="shared" si="2098"/>
        <v>105</v>
      </c>
      <c r="C32271" s="815">
        <f t="shared" si="2099"/>
        <v>262</v>
      </c>
      <c r="D32271" s="815">
        <f t="shared" si="2100"/>
        <v>241</v>
      </c>
      <c r="E32271" s="815">
        <v>2048</v>
      </c>
    </row>
    <row r="32272" spans="1:5">
      <c r="A32272" s="816">
        <f t="shared" si="2101"/>
        <v>54163</v>
      </c>
      <c r="B32272" s="815">
        <f t="shared" si="2098"/>
        <v>106</v>
      </c>
      <c r="C32272" s="815">
        <f t="shared" si="2099"/>
        <v>261</v>
      </c>
      <c r="D32272" s="815">
        <f t="shared" si="2100"/>
        <v>240</v>
      </c>
      <c r="E32272" s="815">
        <v>2048</v>
      </c>
    </row>
    <row r="32273" spans="1:5">
      <c r="A32273" s="816">
        <f t="shared" si="2101"/>
        <v>54164</v>
      </c>
      <c r="B32273" s="815">
        <f t="shared" si="2098"/>
        <v>107</v>
      </c>
      <c r="C32273" s="815">
        <f t="shared" si="2099"/>
        <v>260</v>
      </c>
      <c r="D32273" s="815">
        <f t="shared" si="2100"/>
        <v>239</v>
      </c>
      <c r="E32273" s="815">
        <v>2048</v>
      </c>
    </row>
    <row r="32274" spans="1:5">
      <c r="A32274" s="816">
        <f t="shared" si="2101"/>
        <v>54165</v>
      </c>
      <c r="B32274" s="815">
        <f t="shared" si="2098"/>
        <v>108</v>
      </c>
      <c r="C32274" s="815">
        <f t="shared" si="2099"/>
        <v>259</v>
      </c>
      <c r="D32274" s="815">
        <f t="shared" si="2100"/>
        <v>238</v>
      </c>
      <c r="E32274" s="815">
        <v>2048</v>
      </c>
    </row>
    <row r="32275" spans="1:5">
      <c r="A32275" s="816">
        <f t="shared" si="2101"/>
        <v>54166</v>
      </c>
      <c r="B32275" s="815">
        <f t="shared" si="2098"/>
        <v>109</v>
      </c>
      <c r="C32275" s="815">
        <f t="shared" si="2099"/>
        <v>258</v>
      </c>
      <c r="D32275" s="815">
        <f t="shared" si="2100"/>
        <v>237</v>
      </c>
      <c r="E32275" s="815">
        <v>2048</v>
      </c>
    </row>
    <row r="32276" spans="1:5">
      <c r="A32276" s="816">
        <f t="shared" si="2101"/>
        <v>54167</v>
      </c>
      <c r="B32276" s="815">
        <f t="shared" ref="B32276:B32339" si="2102">B32275+1</f>
        <v>110</v>
      </c>
      <c r="C32276" s="815">
        <f t="shared" ref="C32276:C32339" si="2103">C32275-1</f>
        <v>257</v>
      </c>
      <c r="D32276" s="815">
        <f t="shared" ref="D32276:D32339" si="2104">D32275-1</f>
        <v>236</v>
      </c>
      <c r="E32276" s="815">
        <v>2048</v>
      </c>
    </row>
    <row r="32277" spans="1:5">
      <c r="A32277" s="816">
        <f t="shared" si="2101"/>
        <v>54168</v>
      </c>
      <c r="B32277" s="815">
        <f t="shared" si="2102"/>
        <v>111</v>
      </c>
      <c r="C32277" s="815">
        <f t="shared" si="2103"/>
        <v>256</v>
      </c>
      <c r="D32277" s="815">
        <f t="shared" si="2104"/>
        <v>235</v>
      </c>
      <c r="E32277" s="815">
        <v>2048</v>
      </c>
    </row>
    <row r="32278" spans="1:5">
      <c r="A32278" s="816">
        <f t="shared" si="2101"/>
        <v>54169</v>
      </c>
      <c r="B32278" s="815">
        <f t="shared" si="2102"/>
        <v>112</v>
      </c>
      <c r="C32278" s="815">
        <f t="shared" si="2103"/>
        <v>255</v>
      </c>
      <c r="D32278" s="815">
        <f t="shared" si="2104"/>
        <v>234</v>
      </c>
      <c r="E32278" s="815">
        <v>2048</v>
      </c>
    </row>
    <row r="32279" spans="1:5">
      <c r="A32279" s="816">
        <f t="shared" si="2101"/>
        <v>54170</v>
      </c>
      <c r="B32279" s="815">
        <f t="shared" si="2102"/>
        <v>113</v>
      </c>
      <c r="C32279" s="815">
        <f t="shared" si="2103"/>
        <v>254</v>
      </c>
      <c r="D32279" s="815">
        <f t="shared" si="2104"/>
        <v>233</v>
      </c>
      <c r="E32279" s="815">
        <v>2048</v>
      </c>
    </row>
    <row r="32280" spans="1:5">
      <c r="A32280" s="816">
        <f t="shared" si="2101"/>
        <v>54171</v>
      </c>
      <c r="B32280" s="815">
        <f t="shared" si="2102"/>
        <v>114</v>
      </c>
      <c r="C32280" s="815">
        <f t="shared" si="2103"/>
        <v>253</v>
      </c>
      <c r="D32280" s="815">
        <f t="shared" si="2104"/>
        <v>232</v>
      </c>
      <c r="E32280" s="815">
        <v>2048</v>
      </c>
    </row>
    <row r="32281" spans="1:5">
      <c r="A32281" s="816">
        <f t="shared" si="2101"/>
        <v>54172</v>
      </c>
      <c r="B32281" s="815">
        <f t="shared" si="2102"/>
        <v>115</v>
      </c>
      <c r="C32281" s="815">
        <f t="shared" si="2103"/>
        <v>252</v>
      </c>
      <c r="D32281" s="815">
        <f t="shared" si="2104"/>
        <v>231</v>
      </c>
      <c r="E32281" s="815">
        <v>2048</v>
      </c>
    </row>
    <row r="32282" spans="1:5">
      <c r="A32282" s="816">
        <f t="shared" si="2101"/>
        <v>54173</v>
      </c>
      <c r="B32282" s="815">
        <f t="shared" si="2102"/>
        <v>116</v>
      </c>
      <c r="C32282" s="815">
        <f t="shared" si="2103"/>
        <v>251</v>
      </c>
      <c r="D32282" s="815">
        <f t="shared" si="2104"/>
        <v>230</v>
      </c>
      <c r="E32282" s="815">
        <v>2048</v>
      </c>
    </row>
    <row r="32283" spans="1:5">
      <c r="A32283" s="816">
        <f t="shared" si="2101"/>
        <v>54174</v>
      </c>
      <c r="B32283" s="815">
        <f t="shared" si="2102"/>
        <v>117</v>
      </c>
      <c r="C32283" s="815">
        <f t="shared" si="2103"/>
        <v>250</v>
      </c>
      <c r="D32283" s="815">
        <f t="shared" si="2104"/>
        <v>229</v>
      </c>
      <c r="E32283" s="815">
        <v>2048</v>
      </c>
    </row>
    <row r="32284" spans="1:5">
      <c r="A32284" s="816">
        <f t="shared" si="2101"/>
        <v>54175</v>
      </c>
      <c r="B32284" s="815">
        <f t="shared" si="2102"/>
        <v>118</v>
      </c>
      <c r="C32284" s="815">
        <f t="shared" si="2103"/>
        <v>249</v>
      </c>
      <c r="D32284" s="815">
        <f t="shared" si="2104"/>
        <v>228</v>
      </c>
      <c r="E32284" s="815">
        <v>2048</v>
      </c>
    </row>
    <row r="32285" spans="1:5">
      <c r="A32285" s="816">
        <f t="shared" si="2101"/>
        <v>54176</v>
      </c>
      <c r="B32285" s="815">
        <f t="shared" si="2102"/>
        <v>119</v>
      </c>
      <c r="C32285" s="815">
        <f t="shared" si="2103"/>
        <v>248</v>
      </c>
      <c r="D32285" s="815">
        <f t="shared" si="2104"/>
        <v>227</v>
      </c>
      <c r="E32285" s="815">
        <v>2048</v>
      </c>
    </row>
    <row r="32286" spans="1:5">
      <c r="A32286" s="816">
        <f t="shared" si="2101"/>
        <v>54177</v>
      </c>
      <c r="B32286" s="815">
        <f t="shared" si="2102"/>
        <v>120</v>
      </c>
      <c r="C32286" s="815">
        <f t="shared" si="2103"/>
        <v>247</v>
      </c>
      <c r="D32286" s="815">
        <f t="shared" si="2104"/>
        <v>226</v>
      </c>
      <c r="E32286" s="815">
        <v>2048</v>
      </c>
    </row>
    <row r="32287" spans="1:5">
      <c r="A32287" s="816">
        <f t="shared" si="2101"/>
        <v>54178</v>
      </c>
      <c r="B32287" s="815">
        <f t="shared" si="2102"/>
        <v>121</v>
      </c>
      <c r="C32287" s="815">
        <f t="shared" si="2103"/>
        <v>246</v>
      </c>
      <c r="D32287" s="815">
        <f t="shared" si="2104"/>
        <v>225</v>
      </c>
      <c r="E32287" s="815">
        <v>2048</v>
      </c>
    </row>
    <row r="32288" spans="1:5">
      <c r="A32288" s="816">
        <f t="shared" si="2101"/>
        <v>54179</v>
      </c>
      <c r="B32288" s="815">
        <f t="shared" si="2102"/>
        <v>122</v>
      </c>
      <c r="C32288" s="815">
        <f t="shared" si="2103"/>
        <v>245</v>
      </c>
      <c r="D32288" s="815">
        <f t="shared" si="2104"/>
        <v>224</v>
      </c>
      <c r="E32288" s="815">
        <v>2048</v>
      </c>
    </row>
    <row r="32289" spans="1:5">
      <c r="A32289" s="816">
        <f t="shared" si="2101"/>
        <v>54180</v>
      </c>
      <c r="B32289" s="815">
        <f t="shared" si="2102"/>
        <v>123</v>
      </c>
      <c r="C32289" s="815">
        <f t="shared" si="2103"/>
        <v>244</v>
      </c>
      <c r="D32289" s="815">
        <f t="shared" si="2104"/>
        <v>223</v>
      </c>
      <c r="E32289" s="815">
        <v>2048</v>
      </c>
    </row>
    <row r="32290" spans="1:5">
      <c r="A32290" s="816">
        <f t="shared" si="2101"/>
        <v>54181</v>
      </c>
      <c r="B32290" s="815">
        <f t="shared" si="2102"/>
        <v>124</v>
      </c>
      <c r="C32290" s="815">
        <f t="shared" si="2103"/>
        <v>243</v>
      </c>
      <c r="D32290" s="815">
        <f t="shared" si="2104"/>
        <v>222</v>
      </c>
      <c r="E32290" s="815">
        <v>2048</v>
      </c>
    </row>
    <row r="32291" spans="1:5">
      <c r="A32291" s="816">
        <f t="shared" si="2101"/>
        <v>54182</v>
      </c>
      <c r="B32291" s="815">
        <f t="shared" si="2102"/>
        <v>125</v>
      </c>
      <c r="C32291" s="815">
        <f t="shared" si="2103"/>
        <v>242</v>
      </c>
      <c r="D32291" s="815">
        <f t="shared" si="2104"/>
        <v>221</v>
      </c>
      <c r="E32291" s="815">
        <v>2048</v>
      </c>
    </row>
    <row r="32292" spans="1:5">
      <c r="A32292" s="816">
        <f t="shared" si="2101"/>
        <v>54183</v>
      </c>
      <c r="B32292" s="815">
        <f t="shared" si="2102"/>
        <v>126</v>
      </c>
      <c r="C32292" s="815">
        <f t="shared" si="2103"/>
        <v>241</v>
      </c>
      <c r="D32292" s="815">
        <f t="shared" si="2104"/>
        <v>220</v>
      </c>
      <c r="E32292" s="815">
        <v>2048</v>
      </c>
    </row>
    <row r="32293" spans="1:5">
      <c r="A32293" s="816">
        <f t="shared" si="2101"/>
        <v>54184</v>
      </c>
      <c r="B32293" s="815">
        <f t="shared" si="2102"/>
        <v>127</v>
      </c>
      <c r="C32293" s="815">
        <f t="shared" si="2103"/>
        <v>240</v>
      </c>
      <c r="D32293" s="815">
        <f t="shared" si="2104"/>
        <v>219</v>
      </c>
      <c r="E32293" s="815">
        <v>2048</v>
      </c>
    </row>
    <row r="32294" spans="1:5">
      <c r="A32294" s="816">
        <f t="shared" si="2101"/>
        <v>54185</v>
      </c>
      <c r="B32294" s="815">
        <f t="shared" si="2102"/>
        <v>128</v>
      </c>
      <c r="C32294" s="815">
        <f t="shared" si="2103"/>
        <v>239</v>
      </c>
      <c r="D32294" s="815">
        <f t="shared" si="2104"/>
        <v>218</v>
      </c>
      <c r="E32294" s="815">
        <v>2048</v>
      </c>
    </row>
    <row r="32295" spans="1:5">
      <c r="A32295" s="816">
        <f t="shared" si="2101"/>
        <v>54186</v>
      </c>
      <c r="B32295" s="815">
        <f t="shared" si="2102"/>
        <v>129</v>
      </c>
      <c r="C32295" s="815">
        <f t="shared" si="2103"/>
        <v>238</v>
      </c>
      <c r="D32295" s="815">
        <f t="shared" si="2104"/>
        <v>217</v>
      </c>
      <c r="E32295" s="815">
        <v>2048</v>
      </c>
    </row>
    <row r="32296" spans="1:5">
      <c r="A32296" s="816">
        <f t="shared" si="2101"/>
        <v>54187</v>
      </c>
      <c r="B32296" s="815">
        <f t="shared" si="2102"/>
        <v>130</v>
      </c>
      <c r="C32296" s="815">
        <f t="shared" si="2103"/>
        <v>237</v>
      </c>
      <c r="D32296" s="815">
        <f t="shared" si="2104"/>
        <v>216</v>
      </c>
      <c r="E32296" s="815">
        <v>2048</v>
      </c>
    </row>
    <row r="32297" spans="1:5">
      <c r="A32297" s="816">
        <f t="shared" si="2101"/>
        <v>54188</v>
      </c>
      <c r="B32297" s="815">
        <f t="shared" si="2102"/>
        <v>131</v>
      </c>
      <c r="C32297" s="815">
        <f t="shared" si="2103"/>
        <v>236</v>
      </c>
      <c r="D32297" s="815">
        <f t="shared" si="2104"/>
        <v>215</v>
      </c>
      <c r="E32297" s="815">
        <v>2048</v>
      </c>
    </row>
    <row r="32298" spans="1:5">
      <c r="A32298" s="816">
        <f t="shared" si="2101"/>
        <v>54189</v>
      </c>
      <c r="B32298" s="815">
        <f t="shared" si="2102"/>
        <v>132</v>
      </c>
      <c r="C32298" s="815">
        <f t="shared" si="2103"/>
        <v>235</v>
      </c>
      <c r="D32298" s="815">
        <f t="shared" si="2104"/>
        <v>214</v>
      </c>
      <c r="E32298" s="815">
        <v>2048</v>
      </c>
    </row>
    <row r="32299" spans="1:5">
      <c r="A32299" s="816">
        <f t="shared" si="2101"/>
        <v>54190</v>
      </c>
      <c r="B32299" s="815">
        <f t="shared" si="2102"/>
        <v>133</v>
      </c>
      <c r="C32299" s="815">
        <f t="shared" si="2103"/>
        <v>234</v>
      </c>
      <c r="D32299" s="815">
        <f t="shared" si="2104"/>
        <v>213</v>
      </c>
      <c r="E32299" s="815">
        <v>2048</v>
      </c>
    </row>
    <row r="32300" spans="1:5">
      <c r="A32300" s="816">
        <f t="shared" si="2101"/>
        <v>54191</v>
      </c>
      <c r="B32300" s="815">
        <f t="shared" si="2102"/>
        <v>134</v>
      </c>
      <c r="C32300" s="815">
        <f t="shared" si="2103"/>
        <v>233</v>
      </c>
      <c r="D32300" s="815">
        <f t="shared" si="2104"/>
        <v>212</v>
      </c>
      <c r="E32300" s="815">
        <v>2048</v>
      </c>
    </row>
    <row r="32301" spans="1:5">
      <c r="A32301" s="816">
        <f t="shared" si="2101"/>
        <v>54192</v>
      </c>
      <c r="B32301" s="815">
        <f t="shared" si="2102"/>
        <v>135</v>
      </c>
      <c r="C32301" s="815">
        <f t="shared" si="2103"/>
        <v>232</v>
      </c>
      <c r="D32301" s="815">
        <f t="shared" si="2104"/>
        <v>211</v>
      </c>
      <c r="E32301" s="815">
        <v>2048</v>
      </c>
    </row>
    <row r="32302" spans="1:5">
      <c r="A32302" s="816">
        <f t="shared" si="2101"/>
        <v>54193</v>
      </c>
      <c r="B32302" s="815">
        <f t="shared" si="2102"/>
        <v>136</v>
      </c>
      <c r="C32302" s="815">
        <f t="shared" si="2103"/>
        <v>231</v>
      </c>
      <c r="D32302" s="815">
        <f t="shared" si="2104"/>
        <v>210</v>
      </c>
      <c r="E32302" s="815">
        <v>2048</v>
      </c>
    </row>
    <row r="32303" spans="1:5">
      <c r="A32303" s="816">
        <f t="shared" si="2101"/>
        <v>54194</v>
      </c>
      <c r="B32303" s="815">
        <f t="shared" si="2102"/>
        <v>137</v>
      </c>
      <c r="C32303" s="815">
        <f t="shared" si="2103"/>
        <v>230</v>
      </c>
      <c r="D32303" s="815">
        <f t="shared" si="2104"/>
        <v>209</v>
      </c>
      <c r="E32303" s="815">
        <v>2048</v>
      </c>
    </row>
    <row r="32304" spans="1:5">
      <c r="A32304" s="816">
        <f t="shared" si="2101"/>
        <v>54195</v>
      </c>
      <c r="B32304" s="815">
        <f t="shared" si="2102"/>
        <v>138</v>
      </c>
      <c r="C32304" s="815">
        <f t="shared" si="2103"/>
        <v>229</v>
      </c>
      <c r="D32304" s="815">
        <f t="shared" si="2104"/>
        <v>208</v>
      </c>
      <c r="E32304" s="815">
        <v>2048</v>
      </c>
    </row>
    <row r="32305" spans="1:5">
      <c r="A32305" s="816">
        <f t="shared" si="2101"/>
        <v>54196</v>
      </c>
      <c r="B32305" s="815">
        <f t="shared" si="2102"/>
        <v>139</v>
      </c>
      <c r="C32305" s="815">
        <f t="shared" si="2103"/>
        <v>228</v>
      </c>
      <c r="D32305" s="815">
        <f t="shared" si="2104"/>
        <v>207</v>
      </c>
      <c r="E32305" s="815">
        <v>2048</v>
      </c>
    </row>
    <row r="32306" spans="1:5">
      <c r="A32306" s="816">
        <f t="shared" si="2101"/>
        <v>54197</v>
      </c>
      <c r="B32306" s="815">
        <f t="shared" si="2102"/>
        <v>140</v>
      </c>
      <c r="C32306" s="815">
        <f t="shared" si="2103"/>
        <v>227</v>
      </c>
      <c r="D32306" s="815">
        <f t="shared" si="2104"/>
        <v>206</v>
      </c>
      <c r="E32306" s="815">
        <v>2048</v>
      </c>
    </row>
    <row r="32307" spans="1:5">
      <c r="A32307" s="816">
        <f t="shared" ref="A32307:A32370" si="2105">A32306+1</f>
        <v>54198</v>
      </c>
      <c r="B32307" s="815">
        <f t="shared" si="2102"/>
        <v>141</v>
      </c>
      <c r="C32307" s="815">
        <f t="shared" si="2103"/>
        <v>226</v>
      </c>
      <c r="D32307" s="815">
        <f t="shared" si="2104"/>
        <v>205</v>
      </c>
      <c r="E32307" s="815">
        <v>2048</v>
      </c>
    </row>
    <row r="32308" spans="1:5">
      <c r="A32308" s="816">
        <f t="shared" si="2105"/>
        <v>54199</v>
      </c>
      <c r="B32308" s="815">
        <f t="shared" si="2102"/>
        <v>142</v>
      </c>
      <c r="C32308" s="815">
        <f t="shared" si="2103"/>
        <v>225</v>
      </c>
      <c r="D32308" s="815">
        <f t="shared" si="2104"/>
        <v>204</v>
      </c>
      <c r="E32308" s="815">
        <v>2048</v>
      </c>
    </row>
    <row r="32309" spans="1:5">
      <c r="A32309" s="816">
        <f t="shared" si="2105"/>
        <v>54200</v>
      </c>
      <c r="B32309" s="815">
        <f t="shared" si="2102"/>
        <v>143</v>
      </c>
      <c r="C32309" s="815">
        <f t="shared" si="2103"/>
        <v>224</v>
      </c>
      <c r="D32309" s="815">
        <f t="shared" si="2104"/>
        <v>203</v>
      </c>
      <c r="E32309" s="815">
        <v>2048</v>
      </c>
    </row>
    <row r="32310" spans="1:5">
      <c r="A32310" s="816">
        <f t="shared" si="2105"/>
        <v>54201</v>
      </c>
      <c r="B32310" s="815">
        <f t="shared" si="2102"/>
        <v>144</v>
      </c>
      <c r="C32310" s="815">
        <f t="shared" si="2103"/>
        <v>223</v>
      </c>
      <c r="D32310" s="815">
        <f t="shared" si="2104"/>
        <v>202</v>
      </c>
      <c r="E32310" s="815">
        <v>2048</v>
      </c>
    </row>
    <row r="32311" spans="1:5">
      <c r="A32311" s="816">
        <f t="shared" si="2105"/>
        <v>54202</v>
      </c>
      <c r="B32311" s="815">
        <f t="shared" si="2102"/>
        <v>145</v>
      </c>
      <c r="C32311" s="815">
        <f t="shared" si="2103"/>
        <v>222</v>
      </c>
      <c r="D32311" s="815">
        <f t="shared" si="2104"/>
        <v>201</v>
      </c>
      <c r="E32311" s="815">
        <v>2048</v>
      </c>
    </row>
    <row r="32312" spans="1:5">
      <c r="A32312" s="816">
        <f t="shared" si="2105"/>
        <v>54203</v>
      </c>
      <c r="B32312" s="815">
        <f t="shared" si="2102"/>
        <v>146</v>
      </c>
      <c r="C32312" s="815">
        <f t="shared" si="2103"/>
        <v>221</v>
      </c>
      <c r="D32312" s="815">
        <f t="shared" si="2104"/>
        <v>200</v>
      </c>
      <c r="E32312" s="815">
        <v>2048</v>
      </c>
    </row>
    <row r="32313" spans="1:5">
      <c r="A32313" s="816">
        <f t="shared" si="2105"/>
        <v>54204</v>
      </c>
      <c r="B32313" s="815">
        <f t="shared" si="2102"/>
        <v>147</v>
      </c>
      <c r="C32313" s="815">
        <f t="shared" si="2103"/>
        <v>220</v>
      </c>
      <c r="D32313" s="815">
        <f t="shared" si="2104"/>
        <v>199</v>
      </c>
      <c r="E32313" s="815">
        <v>2048</v>
      </c>
    </row>
    <row r="32314" spans="1:5">
      <c r="A32314" s="816">
        <f t="shared" si="2105"/>
        <v>54205</v>
      </c>
      <c r="B32314" s="815">
        <f t="shared" si="2102"/>
        <v>148</v>
      </c>
      <c r="C32314" s="815">
        <f t="shared" si="2103"/>
        <v>219</v>
      </c>
      <c r="D32314" s="815">
        <f t="shared" si="2104"/>
        <v>198</v>
      </c>
      <c r="E32314" s="815">
        <v>2048</v>
      </c>
    </row>
    <row r="32315" spans="1:5">
      <c r="A32315" s="816">
        <f t="shared" si="2105"/>
        <v>54206</v>
      </c>
      <c r="B32315" s="815">
        <f t="shared" si="2102"/>
        <v>149</v>
      </c>
      <c r="C32315" s="815">
        <f t="shared" si="2103"/>
        <v>218</v>
      </c>
      <c r="D32315" s="815">
        <f t="shared" si="2104"/>
        <v>197</v>
      </c>
      <c r="E32315" s="815">
        <v>2048</v>
      </c>
    </row>
    <row r="32316" spans="1:5">
      <c r="A32316" s="816">
        <f t="shared" si="2105"/>
        <v>54207</v>
      </c>
      <c r="B32316" s="815">
        <f t="shared" si="2102"/>
        <v>150</v>
      </c>
      <c r="C32316" s="815">
        <f t="shared" si="2103"/>
        <v>217</v>
      </c>
      <c r="D32316" s="815">
        <f t="shared" si="2104"/>
        <v>196</v>
      </c>
      <c r="E32316" s="815">
        <v>2048</v>
      </c>
    </row>
    <row r="32317" spans="1:5">
      <c r="A32317" s="816">
        <f t="shared" si="2105"/>
        <v>54208</v>
      </c>
      <c r="B32317" s="815">
        <f t="shared" si="2102"/>
        <v>151</v>
      </c>
      <c r="C32317" s="815">
        <f t="shared" si="2103"/>
        <v>216</v>
      </c>
      <c r="D32317" s="815">
        <f t="shared" si="2104"/>
        <v>195</v>
      </c>
      <c r="E32317" s="815">
        <v>2048</v>
      </c>
    </row>
    <row r="32318" spans="1:5">
      <c r="A32318" s="816">
        <f t="shared" si="2105"/>
        <v>54209</v>
      </c>
      <c r="B32318" s="815">
        <f t="shared" si="2102"/>
        <v>152</v>
      </c>
      <c r="C32318" s="815">
        <f t="shared" si="2103"/>
        <v>215</v>
      </c>
      <c r="D32318" s="815">
        <f t="shared" si="2104"/>
        <v>194</v>
      </c>
      <c r="E32318" s="815">
        <v>2048</v>
      </c>
    </row>
    <row r="32319" spans="1:5">
      <c r="A32319" s="816">
        <f t="shared" si="2105"/>
        <v>54210</v>
      </c>
      <c r="B32319" s="815">
        <f t="shared" si="2102"/>
        <v>153</v>
      </c>
      <c r="C32319" s="815">
        <f t="shared" si="2103"/>
        <v>214</v>
      </c>
      <c r="D32319" s="815">
        <f t="shared" si="2104"/>
        <v>193</v>
      </c>
      <c r="E32319" s="815">
        <v>2048</v>
      </c>
    </row>
    <row r="32320" spans="1:5">
      <c r="A32320" s="816">
        <f t="shared" si="2105"/>
        <v>54211</v>
      </c>
      <c r="B32320" s="815">
        <f t="shared" si="2102"/>
        <v>154</v>
      </c>
      <c r="C32320" s="815">
        <f t="shared" si="2103"/>
        <v>213</v>
      </c>
      <c r="D32320" s="815">
        <f t="shared" si="2104"/>
        <v>192</v>
      </c>
      <c r="E32320" s="815">
        <v>2048</v>
      </c>
    </row>
    <row r="32321" spans="1:5">
      <c r="A32321" s="816">
        <f t="shared" si="2105"/>
        <v>54212</v>
      </c>
      <c r="B32321" s="815">
        <f t="shared" si="2102"/>
        <v>155</v>
      </c>
      <c r="C32321" s="815">
        <f t="shared" si="2103"/>
        <v>212</v>
      </c>
      <c r="D32321" s="815">
        <f t="shared" si="2104"/>
        <v>191</v>
      </c>
      <c r="E32321" s="815">
        <v>2048</v>
      </c>
    </row>
    <row r="32322" spans="1:5">
      <c r="A32322" s="816">
        <f t="shared" si="2105"/>
        <v>54213</v>
      </c>
      <c r="B32322" s="815">
        <f t="shared" si="2102"/>
        <v>156</v>
      </c>
      <c r="C32322" s="815">
        <f t="shared" si="2103"/>
        <v>211</v>
      </c>
      <c r="D32322" s="815">
        <f t="shared" si="2104"/>
        <v>190</v>
      </c>
      <c r="E32322" s="815">
        <v>2048</v>
      </c>
    </row>
    <row r="32323" spans="1:5">
      <c r="A32323" s="816">
        <f t="shared" si="2105"/>
        <v>54214</v>
      </c>
      <c r="B32323" s="815">
        <f t="shared" si="2102"/>
        <v>157</v>
      </c>
      <c r="C32323" s="815">
        <f t="shared" si="2103"/>
        <v>210</v>
      </c>
      <c r="D32323" s="815">
        <f t="shared" si="2104"/>
        <v>189</v>
      </c>
      <c r="E32323" s="815">
        <v>2048</v>
      </c>
    </row>
    <row r="32324" spans="1:5">
      <c r="A32324" s="816">
        <f t="shared" si="2105"/>
        <v>54215</v>
      </c>
      <c r="B32324" s="815">
        <f t="shared" si="2102"/>
        <v>158</v>
      </c>
      <c r="C32324" s="815">
        <f t="shared" si="2103"/>
        <v>209</v>
      </c>
      <c r="D32324" s="815">
        <f t="shared" si="2104"/>
        <v>188</v>
      </c>
      <c r="E32324" s="815">
        <v>2048</v>
      </c>
    </row>
    <row r="32325" spans="1:5">
      <c r="A32325" s="816">
        <f t="shared" si="2105"/>
        <v>54216</v>
      </c>
      <c r="B32325" s="815">
        <f t="shared" si="2102"/>
        <v>159</v>
      </c>
      <c r="C32325" s="815">
        <f t="shared" si="2103"/>
        <v>208</v>
      </c>
      <c r="D32325" s="815">
        <f t="shared" si="2104"/>
        <v>187</v>
      </c>
      <c r="E32325" s="815">
        <v>2048</v>
      </c>
    </row>
    <row r="32326" spans="1:5">
      <c r="A32326" s="816">
        <f t="shared" si="2105"/>
        <v>54217</v>
      </c>
      <c r="B32326" s="815">
        <f t="shared" si="2102"/>
        <v>160</v>
      </c>
      <c r="C32326" s="815">
        <f t="shared" si="2103"/>
        <v>207</v>
      </c>
      <c r="D32326" s="815">
        <f t="shared" si="2104"/>
        <v>186</v>
      </c>
      <c r="E32326" s="815">
        <v>2048</v>
      </c>
    </row>
    <row r="32327" spans="1:5">
      <c r="A32327" s="816">
        <f t="shared" si="2105"/>
        <v>54218</v>
      </c>
      <c r="B32327" s="815">
        <f t="shared" si="2102"/>
        <v>161</v>
      </c>
      <c r="C32327" s="815">
        <f t="shared" si="2103"/>
        <v>206</v>
      </c>
      <c r="D32327" s="815">
        <f t="shared" si="2104"/>
        <v>185</v>
      </c>
      <c r="E32327" s="815">
        <v>2048</v>
      </c>
    </row>
    <row r="32328" spans="1:5">
      <c r="A32328" s="816">
        <f t="shared" si="2105"/>
        <v>54219</v>
      </c>
      <c r="B32328" s="815">
        <f t="shared" si="2102"/>
        <v>162</v>
      </c>
      <c r="C32328" s="815">
        <f t="shared" si="2103"/>
        <v>205</v>
      </c>
      <c r="D32328" s="815">
        <f t="shared" si="2104"/>
        <v>184</v>
      </c>
      <c r="E32328" s="815">
        <v>2048</v>
      </c>
    </row>
    <row r="32329" spans="1:5">
      <c r="A32329" s="816">
        <f t="shared" si="2105"/>
        <v>54220</v>
      </c>
      <c r="B32329" s="815">
        <f t="shared" si="2102"/>
        <v>163</v>
      </c>
      <c r="C32329" s="815">
        <f t="shared" si="2103"/>
        <v>204</v>
      </c>
      <c r="D32329" s="815">
        <f t="shared" si="2104"/>
        <v>183</v>
      </c>
      <c r="E32329" s="815">
        <v>2048</v>
      </c>
    </row>
    <row r="32330" spans="1:5">
      <c r="A32330" s="816">
        <f t="shared" si="2105"/>
        <v>54221</v>
      </c>
      <c r="B32330" s="815">
        <f t="shared" si="2102"/>
        <v>164</v>
      </c>
      <c r="C32330" s="815">
        <f t="shared" si="2103"/>
        <v>203</v>
      </c>
      <c r="D32330" s="815">
        <f t="shared" si="2104"/>
        <v>182</v>
      </c>
      <c r="E32330" s="815">
        <v>2048</v>
      </c>
    </row>
    <row r="32331" spans="1:5">
      <c r="A32331" s="816">
        <f t="shared" si="2105"/>
        <v>54222</v>
      </c>
      <c r="B32331" s="815">
        <f t="shared" si="2102"/>
        <v>165</v>
      </c>
      <c r="C32331" s="815">
        <f t="shared" si="2103"/>
        <v>202</v>
      </c>
      <c r="D32331" s="815">
        <f t="shared" si="2104"/>
        <v>181</v>
      </c>
      <c r="E32331" s="815">
        <v>2048</v>
      </c>
    </row>
    <row r="32332" spans="1:5">
      <c r="A32332" s="816">
        <f t="shared" si="2105"/>
        <v>54223</v>
      </c>
      <c r="B32332" s="815">
        <f t="shared" si="2102"/>
        <v>166</v>
      </c>
      <c r="C32332" s="815">
        <f t="shared" si="2103"/>
        <v>201</v>
      </c>
      <c r="D32332" s="815">
        <f t="shared" si="2104"/>
        <v>180</v>
      </c>
      <c r="E32332" s="815">
        <v>2048</v>
      </c>
    </row>
    <row r="32333" spans="1:5">
      <c r="A32333" s="816">
        <f t="shared" si="2105"/>
        <v>54224</v>
      </c>
      <c r="B32333" s="815">
        <f t="shared" si="2102"/>
        <v>167</v>
      </c>
      <c r="C32333" s="815">
        <f t="shared" si="2103"/>
        <v>200</v>
      </c>
      <c r="D32333" s="815">
        <f t="shared" si="2104"/>
        <v>179</v>
      </c>
      <c r="E32333" s="815">
        <v>2048</v>
      </c>
    </row>
    <row r="32334" spans="1:5">
      <c r="A32334" s="816">
        <f t="shared" si="2105"/>
        <v>54225</v>
      </c>
      <c r="B32334" s="815">
        <f t="shared" si="2102"/>
        <v>168</v>
      </c>
      <c r="C32334" s="815">
        <f t="shared" si="2103"/>
        <v>199</v>
      </c>
      <c r="D32334" s="815">
        <f t="shared" si="2104"/>
        <v>178</v>
      </c>
      <c r="E32334" s="815">
        <v>2048</v>
      </c>
    </row>
    <row r="32335" spans="1:5">
      <c r="A32335" s="816">
        <f t="shared" si="2105"/>
        <v>54226</v>
      </c>
      <c r="B32335" s="815">
        <f t="shared" si="2102"/>
        <v>169</v>
      </c>
      <c r="C32335" s="815">
        <f t="shared" si="2103"/>
        <v>198</v>
      </c>
      <c r="D32335" s="815">
        <f t="shared" si="2104"/>
        <v>177</v>
      </c>
      <c r="E32335" s="815">
        <v>2048</v>
      </c>
    </row>
    <row r="32336" spans="1:5">
      <c r="A32336" s="816">
        <f t="shared" si="2105"/>
        <v>54227</v>
      </c>
      <c r="B32336" s="815">
        <f t="shared" si="2102"/>
        <v>170</v>
      </c>
      <c r="C32336" s="815">
        <f t="shared" si="2103"/>
        <v>197</v>
      </c>
      <c r="D32336" s="815">
        <f t="shared" si="2104"/>
        <v>176</v>
      </c>
      <c r="E32336" s="815">
        <v>2048</v>
      </c>
    </row>
    <row r="32337" spans="1:5">
      <c r="A32337" s="816">
        <f t="shared" si="2105"/>
        <v>54228</v>
      </c>
      <c r="B32337" s="815">
        <f t="shared" si="2102"/>
        <v>171</v>
      </c>
      <c r="C32337" s="815">
        <f t="shared" si="2103"/>
        <v>196</v>
      </c>
      <c r="D32337" s="815">
        <f t="shared" si="2104"/>
        <v>175</v>
      </c>
      <c r="E32337" s="815">
        <v>2048</v>
      </c>
    </row>
    <row r="32338" spans="1:5">
      <c r="A32338" s="816">
        <f t="shared" si="2105"/>
        <v>54229</v>
      </c>
      <c r="B32338" s="815">
        <f t="shared" si="2102"/>
        <v>172</v>
      </c>
      <c r="C32338" s="815">
        <f t="shared" si="2103"/>
        <v>195</v>
      </c>
      <c r="D32338" s="815">
        <f t="shared" si="2104"/>
        <v>174</v>
      </c>
      <c r="E32338" s="815">
        <v>2048</v>
      </c>
    </row>
    <row r="32339" spans="1:5">
      <c r="A32339" s="816">
        <f t="shared" si="2105"/>
        <v>54230</v>
      </c>
      <c r="B32339" s="815">
        <f t="shared" si="2102"/>
        <v>173</v>
      </c>
      <c r="C32339" s="815">
        <f t="shared" si="2103"/>
        <v>194</v>
      </c>
      <c r="D32339" s="815">
        <f t="shared" si="2104"/>
        <v>173</v>
      </c>
      <c r="E32339" s="815">
        <v>2048</v>
      </c>
    </row>
    <row r="32340" spans="1:5">
      <c r="A32340" s="816">
        <f t="shared" si="2105"/>
        <v>54231</v>
      </c>
      <c r="B32340" s="815">
        <f t="shared" ref="B32340:B32403" si="2106">B32339+1</f>
        <v>174</v>
      </c>
      <c r="C32340" s="815">
        <f t="shared" ref="C32340:C32403" si="2107">C32339-1</f>
        <v>193</v>
      </c>
      <c r="D32340" s="815">
        <f t="shared" ref="D32340:D32403" si="2108">D32339-1</f>
        <v>172</v>
      </c>
      <c r="E32340" s="815">
        <v>2048</v>
      </c>
    </row>
    <row r="32341" spans="1:5">
      <c r="A32341" s="816">
        <f t="shared" si="2105"/>
        <v>54232</v>
      </c>
      <c r="B32341" s="815">
        <f t="shared" si="2106"/>
        <v>175</v>
      </c>
      <c r="C32341" s="815">
        <f t="shared" si="2107"/>
        <v>192</v>
      </c>
      <c r="D32341" s="815">
        <f t="shared" si="2108"/>
        <v>171</v>
      </c>
      <c r="E32341" s="815">
        <v>2048</v>
      </c>
    </row>
    <row r="32342" spans="1:5">
      <c r="A32342" s="816">
        <f t="shared" si="2105"/>
        <v>54233</v>
      </c>
      <c r="B32342" s="815">
        <f t="shared" si="2106"/>
        <v>176</v>
      </c>
      <c r="C32342" s="815">
        <f t="shared" si="2107"/>
        <v>191</v>
      </c>
      <c r="D32342" s="815">
        <f t="shared" si="2108"/>
        <v>170</v>
      </c>
      <c r="E32342" s="815">
        <v>2048</v>
      </c>
    </row>
    <row r="32343" spans="1:5">
      <c r="A32343" s="816">
        <f t="shared" si="2105"/>
        <v>54234</v>
      </c>
      <c r="B32343" s="815">
        <f t="shared" si="2106"/>
        <v>177</v>
      </c>
      <c r="C32343" s="815">
        <f t="shared" si="2107"/>
        <v>190</v>
      </c>
      <c r="D32343" s="815">
        <f t="shared" si="2108"/>
        <v>169</v>
      </c>
      <c r="E32343" s="815">
        <v>2048</v>
      </c>
    </row>
    <row r="32344" spans="1:5">
      <c r="A32344" s="816">
        <f t="shared" si="2105"/>
        <v>54235</v>
      </c>
      <c r="B32344" s="815">
        <f t="shared" si="2106"/>
        <v>178</v>
      </c>
      <c r="C32344" s="815">
        <f t="shared" si="2107"/>
        <v>189</v>
      </c>
      <c r="D32344" s="815">
        <f t="shared" si="2108"/>
        <v>168</v>
      </c>
      <c r="E32344" s="815">
        <v>2048</v>
      </c>
    </row>
    <row r="32345" spans="1:5">
      <c r="A32345" s="816">
        <f t="shared" si="2105"/>
        <v>54236</v>
      </c>
      <c r="B32345" s="815">
        <f t="shared" si="2106"/>
        <v>179</v>
      </c>
      <c r="C32345" s="815">
        <f t="shared" si="2107"/>
        <v>188</v>
      </c>
      <c r="D32345" s="815">
        <f t="shared" si="2108"/>
        <v>167</v>
      </c>
      <c r="E32345" s="815">
        <v>2048</v>
      </c>
    </row>
    <row r="32346" spans="1:5">
      <c r="A32346" s="816">
        <f t="shared" si="2105"/>
        <v>54237</v>
      </c>
      <c r="B32346" s="815">
        <f t="shared" si="2106"/>
        <v>180</v>
      </c>
      <c r="C32346" s="815">
        <f t="shared" si="2107"/>
        <v>187</v>
      </c>
      <c r="D32346" s="815">
        <f t="shared" si="2108"/>
        <v>166</v>
      </c>
      <c r="E32346" s="815">
        <v>2048</v>
      </c>
    </row>
    <row r="32347" spans="1:5">
      <c r="A32347" s="816">
        <f t="shared" si="2105"/>
        <v>54238</v>
      </c>
      <c r="B32347" s="815">
        <f t="shared" si="2106"/>
        <v>181</v>
      </c>
      <c r="C32347" s="815">
        <f t="shared" si="2107"/>
        <v>186</v>
      </c>
      <c r="D32347" s="815">
        <f t="shared" si="2108"/>
        <v>165</v>
      </c>
      <c r="E32347" s="815">
        <v>2048</v>
      </c>
    </row>
    <row r="32348" spans="1:5">
      <c r="A32348" s="816">
        <f t="shared" si="2105"/>
        <v>54239</v>
      </c>
      <c r="B32348" s="815">
        <f t="shared" si="2106"/>
        <v>182</v>
      </c>
      <c r="C32348" s="815">
        <f t="shared" si="2107"/>
        <v>185</v>
      </c>
      <c r="D32348" s="815">
        <f t="shared" si="2108"/>
        <v>164</v>
      </c>
      <c r="E32348" s="815">
        <v>2048</v>
      </c>
    </row>
    <row r="32349" spans="1:5">
      <c r="A32349" s="816">
        <f t="shared" si="2105"/>
        <v>54240</v>
      </c>
      <c r="B32349" s="815">
        <f t="shared" si="2106"/>
        <v>183</v>
      </c>
      <c r="C32349" s="815">
        <f t="shared" si="2107"/>
        <v>184</v>
      </c>
      <c r="D32349" s="815">
        <f t="shared" si="2108"/>
        <v>163</v>
      </c>
      <c r="E32349" s="815">
        <v>2048</v>
      </c>
    </row>
    <row r="32350" spans="1:5">
      <c r="A32350" s="816">
        <f t="shared" si="2105"/>
        <v>54241</v>
      </c>
      <c r="B32350" s="815">
        <f t="shared" si="2106"/>
        <v>184</v>
      </c>
      <c r="C32350" s="815">
        <f t="shared" si="2107"/>
        <v>183</v>
      </c>
      <c r="D32350" s="815">
        <f t="shared" si="2108"/>
        <v>162</v>
      </c>
      <c r="E32350" s="815">
        <v>2048</v>
      </c>
    </row>
    <row r="32351" spans="1:5">
      <c r="A32351" s="816">
        <f t="shared" si="2105"/>
        <v>54242</v>
      </c>
      <c r="B32351" s="815">
        <f t="shared" si="2106"/>
        <v>185</v>
      </c>
      <c r="C32351" s="815">
        <f t="shared" si="2107"/>
        <v>182</v>
      </c>
      <c r="D32351" s="815">
        <f t="shared" si="2108"/>
        <v>161</v>
      </c>
      <c r="E32351" s="815">
        <v>2048</v>
      </c>
    </row>
    <row r="32352" spans="1:5">
      <c r="A32352" s="816">
        <f t="shared" si="2105"/>
        <v>54243</v>
      </c>
      <c r="B32352" s="815">
        <f t="shared" si="2106"/>
        <v>186</v>
      </c>
      <c r="C32352" s="815">
        <f t="shared" si="2107"/>
        <v>181</v>
      </c>
      <c r="D32352" s="815">
        <f t="shared" si="2108"/>
        <v>160</v>
      </c>
      <c r="E32352" s="815">
        <v>2048</v>
      </c>
    </row>
    <row r="32353" spans="1:5">
      <c r="A32353" s="816">
        <f t="shared" si="2105"/>
        <v>54244</v>
      </c>
      <c r="B32353" s="815">
        <f t="shared" si="2106"/>
        <v>187</v>
      </c>
      <c r="C32353" s="815">
        <f t="shared" si="2107"/>
        <v>180</v>
      </c>
      <c r="D32353" s="815">
        <f t="shared" si="2108"/>
        <v>159</v>
      </c>
      <c r="E32353" s="815">
        <v>2048</v>
      </c>
    </row>
    <row r="32354" spans="1:5">
      <c r="A32354" s="816">
        <f t="shared" si="2105"/>
        <v>54245</v>
      </c>
      <c r="B32354" s="815">
        <f t="shared" si="2106"/>
        <v>188</v>
      </c>
      <c r="C32354" s="815">
        <f t="shared" si="2107"/>
        <v>179</v>
      </c>
      <c r="D32354" s="815">
        <f t="shared" si="2108"/>
        <v>158</v>
      </c>
      <c r="E32354" s="815">
        <v>2048</v>
      </c>
    </row>
    <row r="32355" spans="1:5">
      <c r="A32355" s="816">
        <f t="shared" si="2105"/>
        <v>54246</v>
      </c>
      <c r="B32355" s="815">
        <f t="shared" si="2106"/>
        <v>189</v>
      </c>
      <c r="C32355" s="815">
        <f t="shared" si="2107"/>
        <v>178</v>
      </c>
      <c r="D32355" s="815">
        <f t="shared" si="2108"/>
        <v>157</v>
      </c>
      <c r="E32355" s="815">
        <v>2048</v>
      </c>
    </row>
    <row r="32356" spans="1:5">
      <c r="A32356" s="816">
        <f t="shared" si="2105"/>
        <v>54247</v>
      </c>
      <c r="B32356" s="815">
        <f t="shared" si="2106"/>
        <v>190</v>
      </c>
      <c r="C32356" s="815">
        <f t="shared" si="2107"/>
        <v>177</v>
      </c>
      <c r="D32356" s="815">
        <f t="shared" si="2108"/>
        <v>156</v>
      </c>
      <c r="E32356" s="815">
        <v>2048</v>
      </c>
    </row>
    <row r="32357" spans="1:5">
      <c r="A32357" s="816">
        <f t="shared" si="2105"/>
        <v>54248</v>
      </c>
      <c r="B32357" s="815">
        <f t="shared" si="2106"/>
        <v>191</v>
      </c>
      <c r="C32357" s="815">
        <f t="shared" si="2107"/>
        <v>176</v>
      </c>
      <c r="D32357" s="815">
        <f t="shared" si="2108"/>
        <v>155</v>
      </c>
      <c r="E32357" s="815">
        <v>2048</v>
      </c>
    </row>
    <row r="32358" spans="1:5">
      <c r="A32358" s="816">
        <f t="shared" si="2105"/>
        <v>54249</v>
      </c>
      <c r="B32358" s="815">
        <f t="shared" si="2106"/>
        <v>192</v>
      </c>
      <c r="C32358" s="815">
        <f t="shared" si="2107"/>
        <v>175</v>
      </c>
      <c r="D32358" s="815">
        <f t="shared" si="2108"/>
        <v>154</v>
      </c>
      <c r="E32358" s="815">
        <v>2048</v>
      </c>
    </row>
    <row r="32359" spans="1:5">
      <c r="A32359" s="816">
        <f t="shared" si="2105"/>
        <v>54250</v>
      </c>
      <c r="B32359" s="815">
        <f t="shared" si="2106"/>
        <v>193</v>
      </c>
      <c r="C32359" s="815">
        <f t="shared" si="2107"/>
        <v>174</v>
      </c>
      <c r="D32359" s="815">
        <f t="shared" si="2108"/>
        <v>153</v>
      </c>
      <c r="E32359" s="815">
        <v>2048</v>
      </c>
    </row>
    <row r="32360" spans="1:5">
      <c r="A32360" s="816">
        <f t="shared" si="2105"/>
        <v>54251</v>
      </c>
      <c r="B32360" s="815">
        <f t="shared" si="2106"/>
        <v>194</v>
      </c>
      <c r="C32360" s="815">
        <f t="shared" si="2107"/>
        <v>173</v>
      </c>
      <c r="D32360" s="815">
        <f t="shared" si="2108"/>
        <v>152</v>
      </c>
      <c r="E32360" s="815">
        <v>2048</v>
      </c>
    </row>
    <row r="32361" spans="1:5">
      <c r="A32361" s="816">
        <f t="shared" si="2105"/>
        <v>54252</v>
      </c>
      <c r="B32361" s="815">
        <f t="shared" si="2106"/>
        <v>195</v>
      </c>
      <c r="C32361" s="815">
        <f t="shared" si="2107"/>
        <v>172</v>
      </c>
      <c r="D32361" s="815">
        <f t="shared" si="2108"/>
        <v>151</v>
      </c>
      <c r="E32361" s="815">
        <v>2048</v>
      </c>
    </row>
    <row r="32362" spans="1:5">
      <c r="A32362" s="816">
        <f t="shared" si="2105"/>
        <v>54253</v>
      </c>
      <c r="B32362" s="815">
        <f t="shared" si="2106"/>
        <v>196</v>
      </c>
      <c r="C32362" s="815">
        <f t="shared" si="2107"/>
        <v>171</v>
      </c>
      <c r="D32362" s="815">
        <f t="shared" si="2108"/>
        <v>150</v>
      </c>
      <c r="E32362" s="815">
        <v>2048</v>
      </c>
    </row>
    <row r="32363" spans="1:5">
      <c r="A32363" s="816">
        <f t="shared" si="2105"/>
        <v>54254</v>
      </c>
      <c r="B32363" s="815">
        <f t="shared" si="2106"/>
        <v>197</v>
      </c>
      <c r="C32363" s="815">
        <f t="shared" si="2107"/>
        <v>170</v>
      </c>
      <c r="D32363" s="815">
        <f t="shared" si="2108"/>
        <v>149</v>
      </c>
      <c r="E32363" s="815">
        <v>2048</v>
      </c>
    </row>
    <row r="32364" spans="1:5">
      <c r="A32364" s="816">
        <f t="shared" si="2105"/>
        <v>54255</v>
      </c>
      <c r="B32364" s="815">
        <f t="shared" si="2106"/>
        <v>198</v>
      </c>
      <c r="C32364" s="815">
        <f t="shared" si="2107"/>
        <v>169</v>
      </c>
      <c r="D32364" s="815">
        <f t="shared" si="2108"/>
        <v>148</v>
      </c>
      <c r="E32364" s="815">
        <v>2048</v>
      </c>
    </row>
    <row r="32365" spans="1:5">
      <c r="A32365" s="816">
        <f t="shared" si="2105"/>
        <v>54256</v>
      </c>
      <c r="B32365" s="815">
        <f t="shared" si="2106"/>
        <v>199</v>
      </c>
      <c r="C32365" s="815">
        <f t="shared" si="2107"/>
        <v>168</v>
      </c>
      <c r="D32365" s="815">
        <f t="shared" si="2108"/>
        <v>147</v>
      </c>
      <c r="E32365" s="815">
        <v>2048</v>
      </c>
    </row>
    <row r="32366" spans="1:5">
      <c r="A32366" s="816">
        <f t="shared" si="2105"/>
        <v>54257</v>
      </c>
      <c r="B32366" s="815">
        <f t="shared" si="2106"/>
        <v>200</v>
      </c>
      <c r="C32366" s="815">
        <f t="shared" si="2107"/>
        <v>167</v>
      </c>
      <c r="D32366" s="815">
        <f t="shared" si="2108"/>
        <v>146</v>
      </c>
      <c r="E32366" s="815">
        <v>2048</v>
      </c>
    </row>
    <row r="32367" spans="1:5">
      <c r="A32367" s="816">
        <f t="shared" si="2105"/>
        <v>54258</v>
      </c>
      <c r="B32367" s="815">
        <f t="shared" si="2106"/>
        <v>201</v>
      </c>
      <c r="C32367" s="815">
        <f t="shared" si="2107"/>
        <v>166</v>
      </c>
      <c r="D32367" s="815">
        <f t="shared" si="2108"/>
        <v>145</v>
      </c>
      <c r="E32367" s="815">
        <v>2048</v>
      </c>
    </row>
    <row r="32368" spans="1:5">
      <c r="A32368" s="816">
        <f>A32367+1</f>
        <v>54259</v>
      </c>
      <c r="B32368" s="815">
        <f>B32367+1</f>
        <v>202</v>
      </c>
      <c r="C32368" s="815">
        <f>C32367-1</f>
        <v>165</v>
      </c>
      <c r="D32368" s="815">
        <f>D32366-1</f>
        <v>145</v>
      </c>
      <c r="E32368" s="815">
        <v>2048</v>
      </c>
    </row>
    <row r="32369" spans="1:5">
      <c r="A32369" s="816">
        <f t="shared" si="2105"/>
        <v>54260</v>
      </c>
      <c r="B32369" s="815">
        <f t="shared" si="2106"/>
        <v>203</v>
      </c>
      <c r="C32369" s="815">
        <f t="shared" si="2107"/>
        <v>164</v>
      </c>
      <c r="D32369" s="815">
        <f t="shared" si="2108"/>
        <v>144</v>
      </c>
      <c r="E32369" s="815">
        <v>2048</v>
      </c>
    </row>
    <row r="32370" spans="1:5">
      <c r="A32370" s="816">
        <f t="shared" si="2105"/>
        <v>54261</v>
      </c>
      <c r="B32370" s="815">
        <f t="shared" si="2106"/>
        <v>204</v>
      </c>
      <c r="C32370" s="815">
        <f t="shared" si="2107"/>
        <v>163</v>
      </c>
      <c r="D32370" s="815">
        <f t="shared" si="2108"/>
        <v>143</v>
      </c>
      <c r="E32370" s="815">
        <v>2048</v>
      </c>
    </row>
    <row r="32371" spans="1:5">
      <c r="A32371" s="816">
        <f t="shared" ref="A32371:A32434" si="2109">A32370+1</f>
        <v>54262</v>
      </c>
      <c r="B32371" s="815">
        <f t="shared" si="2106"/>
        <v>205</v>
      </c>
      <c r="C32371" s="815">
        <f t="shared" si="2107"/>
        <v>162</v>
      </c>
      <c r="D32371" s="815">
        <f t="shared" si="2108"/>
        <v>142</v>
      </c>
      <c r="E32371" s="815">
        <v>2048</v>
      </c>
    </row>
    <row r="32372" spans="1:5">
      <c r="A32372" s="816">
        <f t="shared" si="2109"/>
        <v>54263</v>
      </c>
      <c r="B32372" s="815">
        <f t="shared" si="2106"/>
        <v>206</v>
      </c>
      <c r="C32372" s="815">
        <f t="shared" si="2107"/>
        <v>161</v>
      </c>
      <c r="D32372" s="815">
        <f t="shared" si="2108"/>
        <v>141</v>
      </c>
      <c r="E32372" s="815">
        <v>2048</v>
      </c>
    </row>
    <row r="32373" spans="1:5">
      <c r="A32373" s="816">
        <f t="shared" si="2109"/>
        <v>54264</v>
      </c>
      <c r="B32373" s="815">
        <f t="shared" si="2106"/>
        <v>207</v>
      </c>
      <c r="C32373" s="815">
        <f t="shared" si="2107"/>
        <v>160</v>
      </c>
      <c r="D32373" s="815">
        <f t="shared" si="2108"/>
        <v>140</v>
      </c>
      <c r="E32373" s="815">
        <v>2048</v>
      </c>
    </row>
    <row r="32374" spans="1:5">
      <c r="A32374" s="816">
        <f t="shared" si="2109"/>
        <v>54265</v>
      </c>
      <c r="B32374" s="815">
        <f t="shared" si="2106"/>
        <v>208</v>
      </c>
      <c r="C32374" s="815">
        <f t="shared" si="2107"/>
        <v>159</v>
      </c>
      <c r="D32374" s="815">
        <f t="shared" si="2108"/>
        <v>139</v>
      </c>
      <c r="E32374" s="815">
        <v>2048</v>
      </c>
    </row>
    <row r="32375" spans="1:5">
      <c r="A32375" s="816">
        <f t="shared" si="2109"/>
        <v>54266</v>
      </c>
      <c r="B32375" s="815">
        <f t="shared" si="2106"/>
        <v>209</v>
      </c>
      <c r="C32375" s="815">
        <f t="shared" si="2107"/>
        <v>158</v>
      </c>
      <c r="D32375" s="815">
        <f t="shared" si="2108"/>
        <v>138</v>
      </c>
      <c r="E32375" s="815">
        <v>2048</v>
      </c>
    </row>
    <row r="32376" spans="1:5">
      <c r="A32376" s="816">
        <f t="shared" si="2109"/>
        <v>54267</v>
      </c>
      <c r="B32376" s="815">
        <f t="shared" si="2106"/>
        <v>210</v>
      </c>
      <c r="C32376" s="815">
        <f t="shared" si="2107"/>
        <v>157</v>
      </c>
      <c r="D32376" s="815">
        <f t="shared" si="2108"/>
        <v>137</v>
      </c>
      <c r="E32376" s="815">
        <v>2048</v>
      </c>
    </row>
    <row r="32377" spans="1:5">
      <c r="A32377" s="816">
        <f t="shared" si="2109"/>
        <v>54268</v>
      </c>
      <c r="B32377" s="815">
        <f t="shared" si="2106"/>
        <v>211</v>
      </c>
      <c r="C32377" s="815">
        <f t="shared" si="2107"/>
        <v>156</v>
      </c>
      <c r="D32377" s="815">
        <f t="shared" si="2108"/>
        <v>136</v>
      </c>
      <c r="E32377" s="815">
        <v>2048</v>
      </c>
    </row>
    <row r="32378" spans="1:5">
      <c r="A32378" s="816">
        <f t="shared" si="2109"/>
        <v>54269</v>
      </c>
      <c r="B32378" s="815">
        <f t="shared" si="2106"/>
        <v>212</v>
      </c>
      <c r="C32378" s="815">
        <f t="shared" si="2107"/>
        <v>155</v>
      </c>
      <c r="D32378" s="815">
        <f t="shared" si="2108"/>
        <v>135</v>
      </c>
      <c r="E32378" s="815">
        <v>2048</v>
      </c>
    </row>
    <row r="32379" spans="1:5">
      <c r="A32379" s="816">
        <f t="shared" si="2109"/>
        <v>54270</v>
      </c>
      <c r="B32379" s="815">
        <f t="shared" si="2106"/>
        <v>213</v>
      </c>
      <c r="C32379" s="815">
        <f t="shared" si="2107"/>
        <v>154</v>
      </c>
      <c r="D32379" s="815">
        <f t="shared" si="2108"/>
        <v>134</v>
      </c>
      <c r="E32379" s="815">
        <v>2048</v>
      </c>
    </row>
    <row r="32380" spans="1:5">
      <c r="A32380" s="816">
        <f t="shared" si="2109"/>
        <v>54271</v>
      </c>
      <c r="B32380" s="815">
        <f t="shared" si="2106"/>
        <v>214</v>
      </c>
      <c r="C32380" s="815">
        <f t="shared" si="2107"/>
        <v>153</v>
      </c>
      <c r="D32380" s="815">
        <f t="shared" si="2108"/>
        <v>133</v>
      </c>
      <c r="E32380" s="815">
        <v>2048</v>
      </c>
    </row>
    <row r="32381" spans="1:5">
      <c r="A32381" s="816">
        <f t="shared" si="2109"/>
        <v>54272</v>
      </c>
      <c r="B32381" s="815">
        <f t="shared" si="2106"/>
        <v>215</v>
      </c>
      <c r="C32381" s="815">
        <f t="shared" si="2107"/>
        <v>152</v>
      </c>
      <c r="D32381" s="815">
        <f t="shared" si="2108"/>
        <v>132</v>
      </c>
      <c r="E32381" s="815">
        <v>2048</v>
      </c>
    </row>
    <row r="32382" spans="1:5">
      <c r="A32382" s="816">
        <f t="shared" si="2109"/>
        <v>54273</v>
      </c>
      <c r="B32382" s="815">
        <f t="shared" si="2106"/>
        <v>216</v>
      </c>
      <c r="C32382" s="815">
        <f t="shared" si="2107"/>
        <v>151</v>
      </c>
      <c r="D32382" s="815">
        <f t="shared" si="2108"/>
        <v>131</v>
      </c>
      <c r="E32382" s="815">
        <v>2048</v>
      </c>
    </row>
    <row r="32383" spans="1:5">
      <c r="A32383" s="816">
        <f t="shared" si="2109"/>
        <v>54274</v>
      </c>
      <c r="B32383" s="815">
        <f t="shared" si="2106"/>
        <v>217</v>
      </c>
      <c r="C32383" s="815">
        <f t="shared" si="2107"/>
        <v>150</v>
      </c>
      <c r="D32383" s="815">
        <f t="shared" si="2108"/>
        <v>130</v>
      </c>
      <c r="E32383" s="815">
        <v>2048</v>
      </c>
    </row>
    <row r="32384" spans="1:5">
      <c r="A32384" s="816">
        <f t="shared" si="2109"/>
        <v>54275</v>
      </c>
      <c r="B32384" s="815">
        <f t="shared" si="2106"/>
        <v>218</v>
      </c>
      <c r="C32384" s="815">
        <f t="shared" si="2107"/>
        <v>149</v>
      </c>
      <c r="D32384" s="815">
        <f t="shared" si="2108"/>
        <v>129</v>
      </c>
      <c r="E32384" s="815">
        <v>2048</v>
      </c>
    </row>
    <row r="32385" spans="1:5">
      <c r="A32385" s="816">
        <f t="shared" si="2109"/>
        <v>54276</v>
      </c>
      <c r="B32385" s="815">
        <f t="shared" si="2106"/>
        <v>219</v>
      </c>
      <c r="C32385" s="815">
        <f t="shared" si="2107"/>
        <v>148</v>
      </c>
      <c r="D32385" s="815">
        <f t="shared" si="2108"/>
        <v>128</v>
      </c>
      <c r="E32385" s="815">
        <v>2048</v>
      </c>
    </row>
    <row r="32386" spans="1:5">
      <c r="A32386" s="816">
        <f t="shared" si="2109"/>
        <v>54277</v>
      </c>
      <c r="B32386" s="815">
        <f t="shared" si="2106"/>
        <v>220</v>
      </c>
      <c r="C32386" s="815">
        <f t="shared" si="2107"/>
        <v>147</v>
      </c>
      <c r="D32386" s="815">
        <f t="shared" si="2108"/>
        <v>127</v>
      </c>
      <c r="E32386" s="815">
        <v>2048</v>
      </c>
    </row>
    <row r="32387" spans="1:5">
      <c r="A32387" s="816">
        <f t="shared" si="2109"/>
        <v>54278</v>
      </c>
      <c r="B32387" s="815">
        <f t="shared" si="2106"/>
        <v>221</v>
      </c>
      <c r="C32387" s="815">
        <f t="shared" si="2107"/>
        <v>146</v>
      </c>
      <c r="D32387" s="815">
        <f t="shared" si="2108"/>
        <v>126</v>
      </c>
      <c r="E32387" s="815">
        <v>2048</v>
      </c>
    </row>
    <row r="32388" spans="1:5">
      <c r="A32388" s="816">
        <f t="shared" si="2109"/>
        <v>54279</v>
      </c>
      <c r="B32388" s="815">
        <f t="shared" si="2106"/>
        <v>222</v>
      </c>
      <c r="C32388" s="815">
        <f t="shared" si="2107"/>
        <v>145</v>
      </c>
      <c r="D32388" s="815">
        <f t="shared" si="2108"/>
        <v>125</v>
      </c>
      <c r="E32388" s="815">
        <v>2048</v>
      </c>
    </row>
    <row r="32389" spans="1:5">
      <c r="A32389" s="816">
        <f t="shared" si="2109"/>
        <v>54280</v>
      </c>
      <c r="B32389" s="815">
        <f t="shared" si="2106"/>
        <v>223</v>
      </c>
      <c r="C32389" s="815">
        <f t="shared" si="2107"/>
        <v>144</v>
      </c>
      <c r="D32389" s="815">
        <f t="shared" si="2108"/>
        <v>124</v>
      </c>
      <c r="E32389" s="815">
        <v>2048</v>
      </c>
    </row>
    <row r="32390" spans="1:5">
      <c r="A32390" s="816">
        <f t="shared" si="2109"/>
        <v>54281</v>
      </c>
      <c r="B32390" s="815">
        <f t="shared" si="2106"/>
        <v>224</v>
      </c>
      <c r="C32390" s="815">
        <f t="shared" si="2107"/>
        <v>143</v>
      </c>
      <c r="D32390" s="815">
        <f t="shared" si="2108"/>
        <v>123</v>
      </c>
      <c r="E32390" s="815">
        <v>2048</v>
      </c>
    </row>
    <row r="32391" spans="1:5">
      <c r="A32391" s="816">
        <f t="shared" si="2109"/>
        <v>54282</v>
      </c>
      <c r="B32391" s="815">
        <f t="shared" si="2106"/>
        <v>225</v>
      </c>
      <c r="C32391" s="815">
        <f t="shared" si="2107"/>
        <v>142</v>
      </c>
      <c r="D32391" s="815">
        <f t="shared" si="2108"/>
        <v>122</v>
      </c>
      <c r="E32391" s="815">
        <v>2048</v>
      </c>
    </row>
    <row r="32392" spans="1:5">
      <c r="A32392" s="816">
        <f t="shared" si="2109"/>
        <v>54283</v>
      </c>
      <c r="B32392" s="815">
        <f t="shared" si="2106"/>
        <v>226</v>
      </c>
      <c r="C32392" s="815">
        <f t="shared" si="2107"/>
        <v>141</v>
      </c>
      <c r="D32392" s="815">
        <f t="shared" si="2108"/>
        <v>121</v>
      </c>
      <c r="E32392" s="815">
        <v>2048</v>
      </c>
    </row>
    <row r="32393" spans="1:5">
      <c r="A32393" s="816">
        <f t="shared" si="2109"/>
        <v>54284</v>
      </c>
      <c r="B32393" s="815">
        <f t="shared" si="2106"/>
        <v>227</v>
      </c>
      <c r="C32393" s="815">
        <f t="shared" si="2107"/>
        <v>140</v>
      </c>
      <c r="D32393" s="815">
        <f t="shared" si="2108"/>
        <v>120</v>
      </c>
      <c r="E32393" s="815">
        <v>2048</v>
      </c>
    </row>
    <row r="32394" spans="1:5">
      <c r="A32394" s="816">
        <f t="shared" si="2109"/>
        <v>54285</v>
      </c>
      <c r="B32394" s="815">
        <f t="shared" si="2106"/>
        <v>228</v>
      </c>
      <c r="C32394" s="815">
        <f t="shared" si="2107"/>
        <v>139</v>
      </c>
      <c r="D32394" s="815">
        <f t="shared" si="2108"/>
        <v>119</v>
      </c>
      <c r="E32394" s="815">
        <v>2048</v>
      </c>
    </row>
    <row r="32395" spans="1:5">
      <c r="A32395" s="816">
        <f t="shared" si="2109"/>
        <v>54286</v>
      </c>
      <c r="B32395" s="815">
        <f t="shared" si="2106"/>
        <v>229</v>
      </c>
      <c r="C32395" s="815">
        <f t="shared" si="2107"/>
        <v>138</v>
      </c>
      <c r="D32395" s="815">
        <f t="shared" si="2108"/>
        <v>118</v>
      </c>
      <c r="E32395" s="815">
        <v>2048</v>
      </c>
    </row>
    <row r="32396" spans="1:5">
      <c r="A32396" s="816">
        <f t="shared" si="2109"/>
        <v>54287</v>
      </c>
      <c r="B32396" s="815">
        <f t="shared" si="2106"/>
        <v>230</v>
      </c>
      <c r="C32396" s="815">
        <f t="shared" si="2107"/>
        <v>137</v>
      </c>
      <c r="D32396" s="815">
        <f t="shared" si="2108"/>
        <v>117</v>
      </c>
      <c r="E32396" s="815">
        <v>2048</v>
      </c>
    </row>
    <row r="32397" spans="1:5">
      <c r="A32397" s="816">
        <f t="shared" si="2109"/>
        <v>54288</v>
      </c>
      <c r="B32397" s="815">
        <f t="shared" si="2106"/>
        <v>231</v>
      </c>
      <c r="C32397" s="815">
        <f t="shared" si="2107"/>
        <v>136</v>
      </c>
      <c r="D32397" s="815">
        <f t="shared" si="2108"/>
        <v>116</v>
      </c>
      <c r="E32397" s="815">
        <v>2048</v>
      </c>
    </row>
    <row r="32398" spans="1:5">
      <c r="A32398" s="816">
        <f t="shared" si="2109"/>
        <v>54289</v>
      </c>
      <c r="B32398" s="815">
        <f t="shared" si="2106"/>
        <v>232</v>
      </c>
      <c r="C32398" s="815">
        <f t="shared" si="2107"/>
        <v>135</v>
      </c>
      <c r="D32398" s="815">
        <f t="shared" si="2108"/>
        <v>115</v>
      </c>
      <c r="E32398" s="815">
        <v>2048</v>
      </c>
    </row>
    <row r="32399" spans="1:5">
      <c r="A32399" s="816">
        <f t="shared" si="2109"/>
        <v>54290</v>
      </c>
      <c r="B32399" s="815">
        <f t="shared" si="2106"/>
        <v>233</v>
      </c>
      <c r="C32399" s="815">
        <f t="shared" si="2107"/>
        <v>134</v>
      </c>
      <c r="D32399" s="815">
        <f t="shared" si="2108"/>
        <v>114</v>
      </c>
      <c r="E32399" s="815">
        <v>2048</v>
      </c>
    </row>
    <row r="32400" spans="1:5">
      <c r="A32400" s="816">
        <f t="shared" si="2109"/>
        <v>54291</v>
      </c>
      <c r="B32400" s="815">
        <f t="shared" si="2106"/>
        <v>234</v>
      </c>
      <c r="C32400" s="815">
        <f t="shared" si="2107"/>
        <v>133</v>
      </c>
      <c r="D32400" s="815">
        <f t="shared" si="2108"/>
        <v>113</v>
      </c>
      <c r="E32400" s="815">
        <v>2048</v>
      </c>
    </row>
    <row r="32401" spans="1:5">
      <c r="A32401" s="816">
        <f t="shared" si="2109"/>
        <v>54292</v>
      </c>
      <c r="B32401" s="815">
        <f t="shared" si="2106"/>
        <v>235</v>
      </c>
      <c r="C32401" s="815">
        <f t="shared" si="2107"/>
        <v>132</v>
      </c>
      <c r="D32401" s="815">
        <f t="shared" si="2108"/>
        <v>112</v>
      </c>
      <c r="E32401" s="815">
        <v>2048</v>
      </c>
    </row>
    <row r="32402" spans="1:5">
      <c r="A32402" s="816">
        <f t="shared" si="2109"/>
        <v>54293</v>
      </c>
      <c r="B32402" s="815">
        <f t="shared" si="2106"/>
        <v>236</v>
      </c>
      <c r="C32402" s="815">
        <f t="shared" si="2107"/>
        <v>131</v>
      </c>
      <c r="D32402" s="815">
        <f t="shared" si="2108"/>
        <v>111</v>
      </c>
      <c r="E32402" s="815">
        <v>2048</v>
      </c>
    </row>
    <row r="32403" spans="1:5">
      <c r="A32403" s="816">
        <f t="shared" si="2109"/>
        <v>54294</v>
      </c>
      <c r="B32403" s="815">
        <f t="shared" si="2106"/>
        <v>237</v>
      </c>
      <c r="C32403" s="815">
        <f t="shared" si="2107"/>
        <v>130</v>
      </c>
      <c r="D32403" s="815">
        <f t="shared" si="2108"/>
        <v>110</v>
      </c>
      <c r="E32403" s="815">
        <v>2048</v>
      </c>
    </row>
    <row r="32404" spans="1:5">
      <c r="A32404" s="816">
        <f t="shared" si="2109"/>
        <v>54295</v>
      </c>
      <c r="B32404" s="815">
        <f t="shared" ref="B32404:B32467" si="2110">B32403+1</f>
        <v>238</v>
      </c>
      <c r="C32404" s="815">
        <f t="shared" ref="C32404:C32467" si="2111">C32403-1</f>
        <v>129</v>
      </c>
      <c r="D32404" s="815">
        <f t="shared" ref="D32404:D32467" si="2112">D32403-1</f>
        <v>109</v>
      </c>
      <c r="E32404" s="815">
        <v>2048</v>
      </c>
    </row>
    <row r="32405" spans="1:5">
      <c r="A32405" s="816">
        <f t="shared" si="2109"/>
        <v>54296</v>
      </c>
      <c r="B32405" s="815">
        <f t="shared" si="2110"/>
        <v>239</v>
      </c>
      <c r="C32405" s="815">
        <f t="shared" si="2111"/>
        <v>128</v>
      </c>
      <c r="D32405" s="815">
        <f t="shared" si="2112"/>
        <v>108</v>
      </c>
      <c r="E32405" s="815">
        <v>2048</v>
      </c>
    </row>
    <row r="32406" spans="1:5">
      <c r="A32406" s="816">
        <f t="shared" si="2109"/>
        <v>54297</v>
      </c>
      <c r="B32406" s="815">
        <f t="shared" si="2110"/>
        <v>240</v>
      </c>
      <c r="C32406" s="815">
        <f t="shared" si="2111"/>
        <v>127</v>
      </c>
      <c r="D32406" s="815">
        <f t="shared" si="2112"/>
        <v>107</v>
      </c>
      <c r="E32406" s="815">
        <v>2048</v>
      </c>
    </row>
    <row r="32407" spans="1:5">
      <c r="A32407" s="816">
        <f t="shared" si="2109"/>
        <v>54298</v>
      </c>
      <c r="B32407" s="815">
        <f t="shared" si="2110"/>
        <v>241</v>
      </c>
      <c r="C32407" s="815">
        <f t="shared" si="2111"/>
        <v>126</v>
      </c>
      <c r="D32407" s="815">
        <f t="shared" si="2112"/>
        <v>106</v>
      </c>
      <c r="E32407" s="815">
        <v>2048</v>
      </c>
    </row>
    <row r="32408" spans="1:5">
      <c r="A32408" s="816">
        <f t="shared" si="2109"/>
        <v>54299</v>
      </c>
      <c r="B32408" s="815">
        <f t="shared" si="2110"/>
        <v>242</v>
      </c>
      <c r="C32408" s="815">
        <f t="shared" si="2111"/>
        <v>125</v>
      </c>
      <c r="D32408" s="815">
        <f t="shared" si="2112"/>
        <v>105</v>
      </c>
      <c r="E32408" s="815">
        <v>2048</v>
      </c>
    </row>
    <row r="32409" spans="1:5">
      <c r="A32409" s="816">
        <f t="shared" si="2109"/>
        <v>54300</v>
      </c>
      <c r="B32409" s="815">
        <f t="shared" si="2110"/>
        <v>243</v>
      </c>
      <c r="C32409" s="815">
        <f t="shared" si="2111"/>
        <v>124</v>
      </c>
      <c r="D32409" s="815">
        <f t="shared" si="2112"/>
        <v>104</v>
      </c>
      <c r="E32409" s="815">
        <v>2048</v>
      </c>
    </row>
    <row r="32410" spans="1:5">
      <c r="A32410" s="816">
        <f t="shared" si="2109"/>
        <v>54301</v>
      </c>
      <c r="B32410" s="815">
        <f t="shared" si="2110"/>
        <v>244</v>
      </c>
      <c r="C32410" s="815">
        <f t="shared" si="2111"/>
        <v>123</v>
      </c>
      <c r="D32410" s="815">
        <f t="shared" si="2112"/>
        <v>103</v>
      </c>
      <c r="E32410" s="815">
        <v>2048</v>
      </c>
    </row>
    <row r="32411" spans="1:5">
      <c r="A32411" s="816">
        <f t="shared" si="2109"/>
        <v>54302</v>
      </c>
      <c r="B32411" s="815">
        <f t="shared" si="2110"/>
        <v>245</v>
      </c>
      <c r="C32411" s="815">
        <f t="shared" si="2111"/>
        <v>122</v>
      </c>
      <c r="D32411" s="815">
        <f t="shared" si="2112"/>
        <v>102</v>
      </c>
      <c r="E32411" s="815">
        <v>2048</v>
      </c>
    </row>
    <row r="32412" spans="1:5">
      <c r="A32412" s="816">
        <f t="shared" si="2109"/>
        <v>54303</v>
      </c>
      <c r="B32412" s="815">
        <f t="shared" si="2110"/>
        <v>246</v>
      </c>
      <c r="C32412" s="815">
        <f t="shared" si="2111"/>
        <v>121</v>
      </c>
      <c r="D32412" s="815">
        <f t="shared" si="2112"/>
        <v>101</v>
      </c>
      <c r="E32412" s="815">
        <v>2048</v>
      </c>
    </row>
    <row r="32413" spans="1:5">
      <c r="A32413" s="816">
        <f t="shared" si="2109"/>
        <v>54304</v>
      </c>
      <c r="B32413" s="815">
        <f t="shared" si="2110"/>
        <v>247</v>
      </c>
      <c r="C32413" s="815">
        <f t="shared" si="2111"/>
        <v>120</v>
      </c>
      <c r="D32413" s="815">
        <f t="shared" si="2112"/>
        <v>100</v>
      </c>
      <c r="E32413" s="815">
        <v>2048</v>
      </c>
    </row>
    <row r="32414" spans="1:5">
      <c r="A32414" s="816">
        <f t="shared" si="2109"/>
        <v>54305</v>
      </c>
      <c r="B32414" s="815">
        <f t="shared" si="2110"/>
        <v>248</v>
      </c>
      <c r="C32414" s="815">
        <f t="shared" si="2111"/>
        <v>119</v>
      </c>
      <c r="D32414" s="815">
        <f t="shared" si="2112"/>
        <v>99</v>
      </c>
      <c r="E32414" s="815">
        <v>2048</v>
      </c>
    </row>
    <row r="32415" spans="1:5">
      <c r="A32415" s="816">
        <f t="shared" si="2109"/>
        <v>54306</v>
      </c>
      <c r="B32415" s="815">
        <f t="shared" si="2110"/>
        <v>249</v>
      </c>
      <c r="C32415" s="815">
        <f t="shared" si="2111"/>
        <v>118</v>
      </c>
      <c r="D32415" s="815">
        <f t="shared" si="2112"/>
        <v>98</v>
      </c>
      <c r="E32415" s="815">
        <v>2048</v>
      </c>
    </row>
    <row r="32416" spans="1:5">
      <c r="A32416" s="816">
        <f t="shared" si="2109"/>
        <v>54307</v>
      </c>
      <c r="B32416" s="815">
        <f t="shared" si="2110"/>
        <v>250</v>
      </c>
      <c r="C32416" s="815">
        <f t="shared" si="2111"/>
        <v>117</v>
      </c>
      <c r="D32416" s="815">
        <f t="shared" si="2112"/>
        <v>97</v>
      </c>
      <c r="E32416" s="815">
        <v>2048</v>
      </c>
    </row>
    <row r="32417" spans="1:5">
      <c r="A32417" s="816">
        <f t="shared" si="2109"/>
        <v>54308</v>
      </c>
      <c r="B32417" s="815">
        <f t="shared" si="2110"/>
        <v>251</v>
      </c>
      <c r="C32417" s="815">
        <f t="shared" si="2111"/>
        <v>116</v>
      </c>
      <c r="D32417" s="815">
        <f t="shared" si="2112"/>
        <v>96</v>
      </c>
      <c r="E32417" s="815">
        <v>2048</v>
      </c>
    </row>
    <row r="32418" spans="1:5">
      <c r="A32418" s="816">
        <f t="shared" si="2109"/>
        <v>54309</v>
      </c>
      <c r="B32418" s="815">
        <f t="shared" si="2110"/>
        <v>252</v>
      </c>
      <c r="C32418" s="815">
        <f t="shared" si="2111"/>
        <v>115</v>
      </c>
      <c r="D32418" s="815">
        <f t="shared" si="2112"/>
        <v>95</v>
      </c>
      <c r="E32418" s="815">
        <v>2048</v>
      </c>
    </row>
    <row r="32419" spans="1:5">
      <c r="A32419" s="816">
        <f t="shared" si="2109"/>
        <v>54310</v>
      </c>
      <c r="B32419" s="815">
        <f t="shared" si="2110"/>
        <v>253</v>
      </c>
      <c r="C32419" s="815">
        <f t="shared" si="2111"/>
        <v>114</v>
      </c>
      <c r="D32419" s="815">
        <f t="shared" si="2112"/>
        <v>94</v>
      </c>
      <c r="E32419" s="815">
        <v>2048</v>
      </c>
    </row>
    <row r="32420" spans="1:5">
      <c r="A32420" s="816">
        <f t="shared" si="2109"/>
        <v>54311</v>
      </c>
      <c r="B32420" s="815">
        <f t="shared" si="2110"/>
        <v>254</v>
      </c>
      <c r="C32420" s="815">
        <f t="shared" si="2111"/>
        <v>113</v>
      </c>
      <c r="D32420" s="815">
        <f t="shared" si="2112"/>
        <v>93</v>
      </c>
      <c r="E32420" s="815">
        <v>2048</v>
      </c>
    </row>
    <row r="32421" spans="1:5">
      <c r="A32421" s="816">
        <f t="shared" si="2109"/>
        <v>54312</v>
      </c>
      <c r="B32421" s="815">
        <f t="shared" si="2110"/>
        <v>255</v>
      </c>
      <c r="C32421" s="815">
        <f t="shared" si="2111"/>
        <v>112</v>
      </c>
      <c r="D32421" s="815">
        <f t="shared" si="2112"/>
        <v>92</v>
      </c>
      <c r="E32421" s="815">
        <v>2048</v>
      </c>
    </row>
    <row r="32422" spans="1:5">
      <c r="A32422" s="816">
        <f t="shared" si="2109"/>
        <v>54313</v>
      </c>
      <c r="B32422" s="815">
        <f t="shared" si="2110"/>
        <v>256</v>
      </c>
      <c r="C32422" s="815">
        <f t="shared" si="2111"/>
        <v>111</v>
      </c>
      <c r="D32422" s="815">
        <f t="shared" si="2112"/>
        <v>91</v>
      </c>
      <c r="E32422" s="815">
        <v>2048</v>
      </c>
    </row>
    <row r="32423" spans="1:5">
      <c r="A32423" s="816">
        <f t="shared" si="2109"/>
        <v>54314</v>
      </c>
      <c r="B32423" s="815">
        <f t="shared" si="2110"/>
        <v>257</v>
      </c>
      <c r="C32423" s="815">
        <f t="shared" si="2111"/>
        <v>110</v>
      </c>
      <c r="D32423" s="815">
        <f t="shared" si="2112"/>
        <v>90</v>
      </c>
      <c r="E32423" s="815">
        <v>2048</v>
      </c>
    </row>
    <row r="32424" spans="1:5">
      <c r="A32424" s="816">
        <f t="shared" si="2109"/>
        <v>54315</v>
      </c>
      <c r="B32424" s="815">
        <f t="shared" si="2110"/>
        <v>258</v>
      </c>
      <c r="C32424" s="815">
        <f t="shared" si="2111"/>
        <v>109</v>
      </c>
      <c r="D32424" s="815">
        <f t="shared" si="2112"/>
        <v>89</v>
      </c>
      <c r="E32424" s="815">
        <v>2048</v>
      </c>
    </row>
    <row r="32425" spans="1:5">
      <c r="A32425" s="816">
        <f t="shared" si="2109"/>
        <v>54316</v>
      </c>
      <c r="B32425" s="815">
        <f t="shared" si="2110"/>
        <v>259</v>
      </c>
      <c r="C32425" s="815">
        <f t="shared" si="2111"/>
        <v>108</v>
      </c>
      <c r="D32425" s="815">
        <f t="shared" si="2112"/>
        <v>88</v>
      </c>
      <c r="E32425" s="815">
        <v>2048</v>
      </c>
    </row>
    <row r="32426" spans="1:5">
      <c r="A32426" s="816">
        <f t="shared" si="2109"/>
        <v>54317</v>
      </c>
      <c r="B32426" s="815">
        <f t="shared" si="2110"/>
        <v>260</v>
      </c>
      <c r="C32426" s="815">
        <f t="shared" si="2111"/>
        <v>107</v>
      </c>
      <c r="D32426" s="815">
        <f t="shared" si="2112"/>
        <v>87</v>
      </c>
      <c r="E32426" s="815">
        <v>2048</v>
      </c>
    </row>
    <row r="32427" spans="1:5">
      <c r="A32427" s="816">
        <f t="shared" si="2109"/>
        <v>54318</v>
      </c>
      <c r="B32427" s="815">
        <f t="shared" si="2110"/>
        <v>261</v>
      </c>
      <c r="C32427" s="815">
        <f t="shared" si="2111"/>
        <v>106</v>
      </c>
      <c r="D32427" s="815">
        <f t="shared" si="2112"/>
        <v>86</v>
      </c>
      <c r="E32427" s="815">
        <v>2048</v>
      </c>
    </row>
    <row r="32428" spans="1:5">
      <c r="A32428" s="816">
        <f t="shared" si="2109"/>
        <v>54319</v>
      </c>
      <c r="B32428" s="815">
        <f t="shared" si="2110"/>
        <v>262</v>
      </c>
      <c r="C32428" s="815">
        <f t="shared" si="2111"/>
        <v>105</v>
      </c>
      <c r="D32428" s="815">
        <f t="shared" si="2112"/>
        <v>85</v>
      </c>
      <c r="E32428" s="815">
        <v>2048</v>
      </c>
    </row>
    <row r="32429" spans="1:5">
      <c r="A32429" s="816">
        <f t="shared" si="2109"/>
        <v>54320</v>
      </c>
      <c r="B32429" s="815">
        <f t="shared" si="2110"/>
        <v>263</v>
      </c>
      <c r="C32429" s="815">
        <f t="shared" si="2111"/>
        <v>104</v>
      </c>
      <c r="D32429" s="815">
        <f t="shared" si="2112"/>
        <v>84</v>
      </c>
      <c r="E32429" s="815">
        <v>2048</v>
      </c>
    </row>
    <row r="32430" spans="1:5">
      <c r="A32430" s="816">
        <f t="shared" si="2109"/>
        <v>54321</v>
      </c>
      <c r="B32430" s="815">
        <f t="shared" si="2110"/>
        <v>264</v>
      </c>
      <c r="C32430" s="815">
        <f t="shared" si="2111"/>
        <v>103</v>
      </c>
      <c r="D32430" s="815">
        <f t="shared" si="2112"/>
        <v>83</v>
      </c>
      <c r="E32430" s="815">
        <v>2048</v>
      </c>
    </row>
    <row r="32431" spans="1:5">
      <c r="A32431" s="816">
        <f t="shared" si="2109"/>
        <v>54322</v>
      </c>
      <c r="B32431" s="815">
        <f t="shared" si="2110"/>
        <v>265</v>
      </c>
      <c r="C32431" s="815">
        <f t="shared" si="2111"/>
        <v>102</v>
      </c>
      <c r="D32431" s="815">
        <f t="shared" si="2112"/>
        <v>82</v>
      </c>
      <c r="E32431" s="815">
        <v>2048</v>
      </c>
    </row>
    <row r="32432" spans="1:5">
      <c r="A32432" s="816">
        <f t="shared" si="2109"/>
        <v>54323</v>
      </c>
      <c r="B32432" s="815">
        <f t="shared" si="2110"/>
        <v>266</v>
      </c>
      <c r="C32432" s="815">
        <f t="shared" si="2111"/>
        <v>101</v>
      </c>
      <c r="D32432" s="815">
        <f t="shared" si="2112"/>
        <v>81</v>
      </c>
      <c r="E32432" s="815">
        <v>2048</v>
      </c>
    </row>
    <row r="32433" spans="1:5">
      <c r="A32433" s="816">
        <f t="shared" si="2109"/>
        <v>54324</v>
      </c>
      <c r="B32433" s="815">
        <f t="shared" si="2110"/>
        <v>267</v>
      </c>
      <c r="C32433" s="815">
        <f t="shared" si="2111"/>
        <v>100</v>
      </c>
      <c r="D32433" s="815">
        <f t="shared" si="2112"/>
        <v>80</v>
      </c>
      <c r="E32433" s="815">
        <v>2048</v>
      </c>
    </row>
    <row r="32434" spans="1:5">
      <c r="A32434" s="816">
        <f t="shared" si="2109"/>
        <v>54325</v>
      </c>
      <c r="B32434" s="815">
        <f t="shared" si="2110"/>
        <v>268</v>
      </c>
      <c r="C32434" s="815">
        <f t="shared" si="2111"/>
        <v>99</v>
      </c>
      <c r="D32434" s="815">
        <f t="shared" si="2112"/>
        <v>79</v>
      </c>
      <c r="E32434" s="815">
        <v>2048</v>
      </c>
    </row>
    <row r="32435" spans="1:5">
      <c r="A32435" s="816">
        <f t="shared" ref="A32435:A32498" si="2113">A32434+1</f>
        <v>54326</v>
      </c>
      <c r="B32435" s="815">
        <f t="shared" si="2110"/>
        <v>269</v>
      </c>
      <c r="C32435" s="815">
        <f t="shared" si="2111"/>
        <v>98</v>
      </c>
      <c r="D32435" s="815">
        <f t="shared" si="2112"/>
        <v>78</v>
      </c>
      <c r="E32435" s="815">
        <v>2048</v>
      </c>
    </row>
    <row r="32436" spans="1:5">
      <c r="A32436" s="816">
        <f t="shared" si="2113"/>
        <v>54327</v>
      </c>
      <c r="B32436" s="815">
        <f t="shared" si="2110"/>
        <v>270</v>
      </c>
      <c r="C32436" s="815">
        <f t="shared" si="2111"/>
        <v>97</v>
      </c>
      <c r="D32436" s="815">
        <f t="shared" si="2112"/>
        <v>77</v>
      </c>
      <c r="E32436" s="815">
        <v>2048</v>
      </c>
    </row>
    <row r="32437" spans="1:5">
      <c r="A32437" s="816">
        <f t="shared" si="2113"/>
        <v>54328</v>
      </c>
      <c r="B32437" s="815">
        <f t="shared" si="2110"/>
        <v>271</v>
      </c>
      <c r="C32437" s="815">
        <f t="shared" si="2111"/>
        <v>96</v>
      </c>
      <c r="D32437" s="815">
        <f t="shared" si="2112"/>
        <v>76</v>
      </c>
      <c r="E32437" s="815">
        <v>2048</v>
      </c>
    </row>
    <row r="32438" spans="1:5">
      <c r="A32438" s="816">
        <f t="shared" si="2113"/>
        <v>54329</v>
      </c>
      <c r="B32438" s="815">
        <f t="shared" si="2110"/>
        <v>272</v>
      </c>
      <c r="C32438" s="815">
        <f t="shared" si="2111"/>
        <v>95</v>
      </c>
      <c r="D32438" s="815">
        <f t="shared" si="2112"/>
        <v>75</v>
      </c>
      <c r="E32438" s="815">
        <v>2048</v>
      </c>
    </row>
    <row r="32439" spans="1:5">
      <c r="A32439" s="816">
        <f t="shared" si="2113"/>
        <v>54330</v>
      </c>
      <c r="B32439" s="815">
        <f t="shared" si="2110"/>
        <v>273</v>
      </c>
      <c r="C32439" s="815">
        <f t="shared" si="2111"/>
        <v>94</v>
      </c>
      <c r="D32439" s="815">
        <f t="shared" si="2112"/>
        <v>74</v>
      </c>
      <c r="E32439" s="815">
        <v>2048</v>
      </c>
    </row>
    <row r="32440" spans="1:5">
      <c r="A32440" s="816">
        <f t="shared" si="2113"/>
        <v>54331</v>
      </c>
      <c r="B32440" s="815">
        <f t="shared" si="2110"/>
        <v>274</v>
      </c>
      <c r="C32440" s="815">
        <f t="shared" si="2111"/>
        <v>93</v>
      </c>
      <c r="D32440" s="815">
        <f t="shared" si="2112"/>
        <v>73</v>
      </c>
      <c r="E32440" s="815">
        <v>2048</v>
      </c>
    </row>
    <row r="32441" spans="1:5">
      <c r="A32441" s="816">
        <f t="shared" si="2113"/>
        <v>54332</v>
      </c>
      <c r="B32441" s="815">
        <f t="shared" si="2110"/>
        <v>275</v>
      </c>
      <c r="C32441" s="815">
        <f t="shared" si="2111"/>
        <v>92</v>
      </c>
      <c r="D32441" s="815">
        <f t="shared" si="2112"/>
        <v>72</v>
      </c>
      <c r="E32441" s="815">
        <v>2048</v>
      </c>
    </row>
    <row r="32442" spans="1:5">
      <c r="A32442" s="816">
        <f t="shared" si="2113"/>
        <v>54333</v>
      </c>
      <c r="B32442" s="815">
        <f t="shared" si="2110"/>
        <v>276</v>
      </c>
      <c r="C32442" s="815">
        <f t="shared" si="2111"/>
        <v>91</v>
      </c>
      <c r="D32442" s="815">
        <f t="shared" si="2112"/>
        <v>71</v>
      </c>
      <c r="E32442" s="815">
        <v>2048</v>
      </c>
    </row>
    <row r="32443" spans="1:5">
      <c r="A32443" s="816">
        <f t="shared" si="2113"/>
        <v>54334</v>
      </c>
      <c r="B32443" s="815">
        <f t="shared" si="2110"/>
        <v>277</v>
      </c>
      <c r="C32443" s="815">
        <f t="shared" si="2111"/>
        <v>90</v>
      </c>
      <c r="D32443" s="815">
        <f t="shared" si="2112"/>
        <v>70</v>
      </c>
      <c r="E32443" s="815">
        <v>2048</v>
      </c>
    </row>
    <row r="32444" spans="1:5">
      <c r="A32444" s="816">
        <f t="shared" si="2113"/>
        <v>54335</v>
      </c>
      <c r="B32444" s="815">
        <f t="shared" si="2110"/>
        <v>278</v>
      </c>
      <c r="C32444" s="815">
        <f t="shared" si="2111"/>
        <v>89</v>
      </c>
      <c r="D32444" s="815">
        <f t="shared" si="2112"/>
        <v>69</v>
      </c>
      <c r="E32444" s="815">
        <v>2048</v>
      </c>
    </row>
    <row r="32445" spans="1:5">
      <c r="A32445" s="816">
        <f t="shared" si="2113"/>
        <v>54336</v>
      </c>
      <c r="B32445" s="815">
        <f t="shared" si="2110"/>
        <v>279</v>
      </c>
      <c r="C32445" s="815">
        <f t="shared" si="2111"/>
        <v>88</v>
      </c>
      <c r="D32445" s="815">
        <f t="shared" si="2112"/>
        <v>68</v>
      </c>
      <c r="E32445" s="815">
        <v>2048</v>
      </c>
    </row>
    <row r="32446" spans="1:5">
      <c r="A32446" s="816">
        <f t="shared" si="2113"/>
        <v>54337</v>
      </c>
      <c r="B32446" s="815">
        <f t="shared" si="2110"/>
        <v>280</v>
      </c>
      <c r="C32446" s="815">
        <f t="shared" si="2111"/>
        <v>87</v>
      </c>
      <c r="D32446" s="815">
        <f t="shared" si="2112"/>
        <v>67</v>
      </c>
      <c r="E32446" s="815">
        <v>2048</v>
      </c>
    </row>
    <row r="32447" spans="1:5">
      <c r="A32447" s="816">
        <f t="shared" si="2113"/>
        <v>54338</v>
      </c>
      <c r="B32447" s="815">
        <f t="shared" si="2110"/>
        <v>281</v>
      </c>
      <c r="C32447" s="815">
        <f t="shared" si="2111"/>
        <v>86</v>
      </c>
      <c r="D32447" s="815">
        <f t="shared" si="2112"/>
        <v>66</v>
      </c>
      <c r="E32447" s="815">
        <v>2048</v>
      </c>
    </row>
    <row r="32448" spans="1:5">
      <c r="A32448" s="816">
        <f t="shared" si="2113"/>
        <v>54339</v>
      </c>
      <c r="B32448" s="815">
        <f t="shared" si="2110"/>
        <v>282</v>
      </c>
      <c r="C32448" s="815">
        <f t="shared" si="2111"/>
        <v>85</v>
      </c>
      <c r="D32448" s="815">
        <f t="shared" si="2112"/>
        <v>65</v>
      </c>
      <c r="E32448" s="815">
        <v>2048</v>
      </c>
    </row>
    <row r="32449" spans="1:5">
      <c r="A32449" s="816">
        <f t="shared" si="2113"/>
        <v>54340</v>
      </c>
      <c r="B32449" s="815">
        <f t="shared" si="2110"/>
        <v>283</v>
      </c>
      <c r="C32449" s="815">
        <f t="shared" si="2111"/>
        <v>84</v>
      </c>
      <c r="D32449" s="815">
        <f t="shared" si="2112"/>
        <v>64</v>
      </c>
      <c r="E32449" s="815">
        <v>2048</v>
      </c>
    </row>
    <row r="32450" spans="1:5">
      <c r="A32450" s="816">
        <f t="shared" si="2113"/>
        <v>54341</v>
      </c>
      <c r="B32450" s="815">
        <f t="shared" si="2110"/>
        <v>284</v>
      </c>
      <c r="C32450" s="815">
        <f t="shared" si="2111"/>
        <v>83</v>
      </c>
      <c r="D32450" s="815">
        <f t="shared" si="2112"/>
        <v>63</v>
      </c>
      <c r="E32450" s="815">
        <v>2048</v>
      </c>
    </row>
    <row r="32451" spans="1:5">
      <c r="A32451" s="816">
        <f t="shared" si="2113"/>
        <v>54342</v>
      </c>
      <c r="B32451" s="815">
        <f t="shared" si="2110"/>
        <v>285</v>
      </c>
      <c r="C32451" s="815">
        <f t="shared" si="2111"/>
        <v>82</v>
      </c>
      <c r="D32451" s="815">
        <f t="shared" si="2112"/>
        <v>62</v>
      </c>
      <c r="E32451" s="815">
        <v>2048</v>
      </c>
    </row>
    <row r="32452" spans="1:5">
      <c r="A32452" s="816">
        <f t="shared" si="2113"/>
        <v>54343</v>
      </c>
      <c r="B32452" s="815">
        <f t="shared" si="2110"/>
        <v>286</v>
      </c>
      <c r="C32452" s="815">
        <f t="shared" si="2111"/>
        <v>81</v>
      </c>
      <c r="D32452" s="815">
        <f t="shared" si="2112"/>
        <v>61</v>
      </c>
      <c r="E32452" s="815">
        <v>2048</v>
      </c>
    </row>
    <row r="32453" spans="1:5">
      <c r="A32453" s="816">
        <f t="shared" si="2113"/>
        <v>54344</v>
      </c>
      <c r="B32453" s="815">
        <f t="shared" si="2110"/>
        <v>287</v>
      </c>
      <c r="C32453" s="815">
        <f t="shared" si="2111"/>
        <v>80</v>
      </c>
      <c r="D32453" s="815">
        <f t="shared" si="2112"/>
        <v>60</v>
      </c>
      <c r="E32453" s="815">
        <v>2048</v>
      </c>
    </row>
    <row r="32454" spans="1:5">
      <c r="A32454" s="816">
        <f t="shared" si="2113"/>
        <v>54345</v>
      </c>
      <c r="B32454" s="815">
        <f t="shared" si="2110"/>
        <v>288</v>
      </c>
      <c r="C32454" s="815">
        <f t="shared" si="2111"/>
        <v>79</v>
      </c>
      <c r="D32454" s="815">
        <f t="shared" si="2112"/>
        <v>59</v>
      </c>
      <c r="E32454" s="815">
        <v>2048</v>
      </c>
    </row>
    <row r="32455" spans="1:5">
      <c r="A32455" s="816">
        <f t="shared" si="2113"/>
        <v>54346</v>
      </c>
      <c r="B32455" s="815">
        <f t="shared" si="2110"/>
        <v>289</v>
      </c>
      <c r="C32455" s="815">
        <f t="shared" si="2111"/>
        <v>78</v>
      </c>
      <c r="D32455" s="815">
        <f t="shared" si="2112"/>
        <v>58</v>
      </c>
      <c r="E32455" s="815">
        <v>2048</v>
      </c>
    </row>
    <row r="32456" spans="1:5">
      <c r="A32456" s="816">
        <f t="shared" si="2113"/>
        <v>54347</v>
      </c>
      <c r="B32456" s="815">
        <f t="shared" si="2110"/>
        <v>290</v>
      </c>
      <c r="C32456" s="815">
        <f t="shared" si="2111"/>
        <v>77</v>
      </c>
      <c r="D32456" s="815">
        <f t="shared" si="2112"/>
        <v>57</v>
      </c>
      <c r="E32456" s="815">
        <v>2048</v>
      </c>
    </row>
    <row r="32457" spans="1:5">
      <c r="A32457" s="816">
        <f t="shared" si="2113"/>
        <v>54348</v>
      </c>
      <c r="B32457" s="815">
        <f t="shared" si="2110"/>
        <v>291</v>
      </c>
      <c r="C32457" s="815">
        <f t="shared" si="2111"/>
        <v>76</v>
      </c>
      <c r="D32457" s="815">
        <f t="shared" si="2112"/>
        <v>56</v>
      </c>
      <c r="E32457" s="815">
        <v>2048</v>
      </c>
    </row>
    <row r="32458" spans="1:5">
      <c r="A32458" s="816">
        <f t="shared" si="2113"/>
        <v>54349</v>
      </c>
      <c r="B32458" s="815">
        <f t="shared" si="2110"/>
        <v>292</v>
      </c>
      <c r="C32458" s="815">
        <f t="shared" si="2111"/>
        <v>75</v>
      </c>
      <c r="D32458" s="815">
        <f t="shared" si="2112"/>
        <v>55</v>
      </c>
      <c r="E32458" s="815">
        <v>2048</v>
      </c>
    </row>
    <row r="32459" spans="1:5">
      <c r="A32459" s="816">
        <f t="shared" si="2113"/>
        <v>54350</v>
      </c>
      <c r="B32459" s="815">
        <f t="shared" si="2110"/>
        <v>293</v>
      </c>
      <c r="C32459" s="815">
        <f t="shared" si="2111"/>
        <v>74</v>
      </c>
      <c r="D32459" s="815">
        <f t="shared" si="2112"/>
        <v>54</v>
      </c>
      <c r="E32459" s="815">
        <v>2048</v>
      </c>
    </row>
    <row r="32460" spans="1:5">
      <c r="A32460" s="816">
        <f t="shared" si="2113"/>
        <v>54351</v>
      </c>
      <c r="B32460" s="815">
        <f t="shared" si="2110"/>
        <v>294</v>
      </c>
      <c r="C32460" s="815">
        <f t="shared" si="2111"/>
        <v>73</v>
      </c>
      <c r="D32460" s="815">
        <f t="shared" si="2112"/>
        <v>53</v>
      </c>
      <c r="E32460" s="815">
        <v>2048</v>
      </c>
    </row>
    <row r="32461" spans="1:5">
      <c r="A32461" s="816">
        <f t="shared" si="2113"/>
        <v>54352</v>
      </c>
      <c r="B32461" s="815">
        <f t="shared" si="2110"/>
        <v>295</v>
      </c>
      <c r="C32461" s="815">
        <f t="shared" si="2111"/>
        <v>72</v>
      </c>
      <c r="D32461" s="815">
        <f t="shared" si="2112"/>
        <v>52</v>
      </c>
      <c r="E32461" s="815">
        <v>2048</v>
      </c>
    </row>
    <row r="32462" spans="1:5">
      <c r="A32462" s="816">
        <f t="shared" si="2113"/>
        <v>54353</v>
      </c>
      <c r="B32462" s="815">
        <f t="shared" si="2110"/>
        <v>296</v>
      </c>
      <c r="C32462" s="815">
        <f t="shared" si="2111"/>
        <v>71</v>
      </c>
      <c r="D32462" s="815">
        <f t="shared" si="2112"/>
        <v>51</v>
      </c>
      <c r="E32462" s="815">
        <v>2048</v>
      </c>
    </row>
    <row r="32463" spans="1:5">
      <c r="A32463" s="816">
        <f t="shared" si="2113"/>
        <v>54354</v>
      </c>
      <c r="B32463" s="815">
        <f t="shared" si="2110"/>
        <v>297</v>
      </c>
      <c r="C32463" s="815">
        <f t="shared" si="2111"/>
        <v>70</v>
      </c>
      <c r="D32463" s="815">
        <f t="shared" si="2112"/>
        <v>50</v>
      </c>
      <c r="E32463" s="815">
        <v>2048</v>
      </c>
    </row>
    <row r="32464" spans="1:5">
      <c r="A32464" s="816">
        <f t="shared" si="2113"/>
        <v>54355</v>
      </c>
      <c r="B32464" s="815">
        <f t="shared" si="2110"/>
        <v>298</v>
      </c>
      <c r="C32464" s="815">
        <f t="shared" si="2111"/>
        <v>69</v>
      </c>
      <c r="D32464" s="815">
        <f t="shared" si="2112"/>
        <v>49</v>
      </c>
      <c r="E32464" s="815">
        <v>2048</v>
      </c>
    </row>
    <row r="32465" spans="1:5">
      <c r="A32465" s="816">
        <f t="shared" si="2113"/>
        <v>54356</v>
      </c>
      <c r="B32465" s="815">
        <f t="shared" si="2110"/>
        <v>299</v>
      </c>
      <c r="C32465" s="815">
        <f t="shared" si="2111"/>
        <v>68</v>
      </c>
      <c r="D32465" s="815">
        <f t="shared" si="2112"/>
        <v>48</v>
      </c>
      <c r="E32465" s="815">
        <v>2048</v>
      </c>
    </row>
    <row r="32466" spans="1:5">
      <c r="A32466" s="816">
        <f t="shared" si="2113"/>
        <v>54357</v>
      </c>
      <c r="B32466" s="815">
        <f t="shared" si="2110"/>
        <v>300</v>
      </c>
      <c r="C32466" s="815">
        <f t="shared" si="2111"/>
        <v>67</v>
      </c>
      <c r="D32466" s="815">
        <f t="shared" si="2112"/>
        <v>47</v>
      </c>
      <c r="E32466" s="815">
        <v>2048</v>
      </c>
    </row>
    <row r="32467" spans="1:5">
      <c r="A32467" s="816">
        <f t="shared" si="2113"/>
        <v>54358</v>
      </c>
      <c r="B32467" s="815">
        <f t="shared" si="2110"/>
        <v>301</v>
      </c>
      <c r="C32467" s="815">
        <f t="shared" si="2111"/>
        <v>66</v>
      </c>
      <c r="D32467" s="815">
        <f t="shared" si="2112"/>
        <v>46</v>
      </c>
      <c r="E32467" s="815">
        <v>2048</v>
      </c>
    </row>
    <row r="32468" spans="1:5">
      <c r="A32468" s="816">
        <f t="shared" si="2113"/>
        <v>54359</v>
      </c>
      <c r="B32468" s="815">
        <f t="shared" ref="B32468:B32531" si="2114">B32467+1</f>
        <v>302</v>
      </c>
      <c r="C32468" s="815">
        <f t="shared" ref="C32468:C32531" si="2115">C32467-1</f>
        <v>65</v>
      </c>
      <c r="D32468" s="815">
        <f t="shared" ref="D32468:D32512" si="2116">D32467-1</f>
        <v>45</v>
      </c>
      <c r="E32468" s="815">
        <v>2048</v>
      </c>
    </row>
    <row r="32469" spans="1:5">
      <c r="A32469" s="816">
        <f t="shared" si="2113"/>
        <v>54360</v>
      </c>
      <c r="B32469" s="815">
        <f t="shared" si="2114"/>
        <v>303</v>
      </c>
      <c r="C32469" s="815">
        <f t="shared" si="2115"/>
        <v>64</v>
      </c>
      <c r="D32469" s="815">
        <f t="shared" si="2116"/>
        <v>44</v>
      </c>
      <c r="E32469" s="815">
        <v>2048</v>
      </c>
    </row>
    <row r="32470" spans="1:5">
      <c r="A32470" s="816">
        <f t="shared" si="2113"/>
        <v>54361</v>
      </c>
      <c r="B32470" s="815">
        <f t="shared" si="2114"/>
        <v>304</v>
      </c>
      <c r="C32470" s="815">
        <f t="shared" si="2115"/>
        <v>63</v>
      </c>
      <c r="D32470" s="815">
        <f t="shared" si="2116"/>
        <v>43</v>
      </c>
      <c r="E32470" s="815">
        <v>2048</v>
      </c>
    </row>
    <row r="32471" spans="1:5">
      <c r="A32471" s="816">
        <f t="shared" si="2113"/>
        <v>54362</v>
      </c>
      <c r="B32471" s="815">
        <f t="shared" si="2114"/>
        <v>305</v>
      </c>
      <c r="C32471" s="815">
        <f t="shared" si="2115"/>
        <v>62</v>
      </c>
      <c r="D32471" s="815">
        <f t="shared" si="2116"/>
        <v>42</v>
      </c>
      <c r="E32471" s="815">
        <v>2048</v>
      </c>
    </row>
    <row r="32472" spans="1:5">
      <c r="A32472" s="816">
        <f t="shared" si="2113"/>
        <v>54363</v>
      </c>
      <c r="B32472" s="815">
        <f t="shared" si="2114"/>
        <v>306</v>
      </c>
      <c r="C32472" s="815">
        <f t="shared" si="2115"/>
        <v>61</v>
      </c>
      <c r="D32472" s="815">
        <f t="shared" si="2116"/>
        <v>41</v>
      </c>
      <c r="E32472" s="815">
        <v>2048</v>
      </c>
    </row>
    <row r="32473" spans="1:5">
      <c r="A32473" s="816">
        <f t="shared" si="2113"/>
        <v>54364</v>
      </c>
      <c r="B32473" s="815">
        <f t="shared" si="2114"/>
        <v>307</v>
      </c>
      <c r="C32473" s="815">
        <f t="shared" si="2115"/>
        <v>60</v>
      </c>
      <c r="D32473" s="815">
        <f t="shared" si="2116"/>
        <v>40</v>
      </c>
      <c r="E32473" s="815">
        <v>2048</v>
      </c>
    </row>
    <row r="32474" spans="1:5">
      <c r="A32474" s="816">
        <f t="shared" si="2113"/>
        <v>54365</v>
      </c>
      <c r="B32474" s="815">
        <f t="shared" si="2114"/>
        <v>308</v>
      </c>
      <c r="C32474" s="815">
        <f t="shared" si="2115"/>
        <v>59</v>
      </c>
      <c r="D32474" s="815">
        <f t="shared" si="2116"/>
        <v>39</v>
      </c>
      <c r="E32474" s="815">
        <v>2048</v>
      </c>
    </row>
    <row r="32475" spans="1:5">
      <c r="A32475" s="816">
        <f t="shared" si="2113"/>
        <v>54366</v>
      </c>
      <c r="B32475" s="815">
        <f t="shared" si="2114"/>
        <v>309</v>
      </c>
      <c r="C32475" s="815">
        <f t="shared" si="2115"/>
        <v>58</v>
      </c>
      <c r="D32475" s="815">
        <f t="shared" si="2116"/>
        <v>38</v>
      </c>
      <c r="E32475" s="815">
        <v>2048</v>
      </c>
    </row>
    <row r="32476" spans="1:5">
      <c r="A32476" s="816">
        <f t="shared" si="2113"/>
        <v>54367</v>
      </c>
      <c r="B32476" s="815">
        <f t="shared" si="2114"/>
        <v>310</v>
      </c>
      <c r="C32476" s="815">
        <f t="shared" si="2115"/>
        <v>57</v>
      </c>
      <c r="D32476" s="815">
        <f t="shared" si="2116"/>
        <v>37</v>
      </c>
      <c r="E32476" s="815">
        <v>2048</v>
      </c>
    </row>
    <row r="32477" spans="1:5">
      <c r="A32477" s="816">
        <f t="shared" si="2113"/>
        <v>54368</v>
      </c>
      <c r="B32477" s="815">
        <f t="shared" si="2114"/>
        <v>311</v>
      </c>
      <c r="C32477" s="815">
        <f t="shared" si="2115"/>
        <v>56</v>
      </c>
      <c r="D32477" s="815">
        <f t="shared" si="2116"/>
        <v>36</v>
      </c>
      <c r="E32477" s="815">
        <v>2048</v>
      </c>
    </row>
    <row r="32478" spans="1:5">
      <c r="A32478" s="816">
        <f t="shared" si="2113"/>
        <v>54369</v>
      </c>
      <c r="B32478" s="815">
        <f t="shared" si="2114"/>
        <v>312</v>
      </c>
      <c r="C32478" s="815">
        <f t="shared" si="2115"/>
        <v>55</v>
      </c>
      <c r="D32478" s="815">
        <f t="shared" si="2116"/>
        <v>35</v>
      </c>
      <c r="E32478" s="815">
        <v>2048</v>
      </c>
    </row>
    <row r="32479" spans="1:5">
      <c r="A32479" s="816">
        <f t="shared" si="2113"/>
        <v>54370</v>
      </c>
      <c r="B32479" s="815">
        <f t="shared" si="2114"/>
        <v>313</v>
      </c>
      <c r="C32479" s="815">
        <f t="shared" si="2115"/>
        <v>54</v>
      </c>
      <c r="D32479" s="815">
        <f t="shared" si="2116"/>
        <v>34</v>
      </c>
      <c r="E32479" s="815">
        <v>2048</v>
      </c>
    </row>
    <row r="32480" spans="1:5">
      <c r="A32480" s="816">
        <f t="shared" si="2113"/>
        <v>54371</v>
      </c>
      <c r="B32480" s="815">
        <f t="shared" si="2114"/>
        <v>314</v>
      </c>
      <c r="C32480" s="815">
        <f t="shared" si="2115"/>
        <v>53</v>
      </c>
      <c r="D32480" s="815">
        <f t="shared" si="2116"/>
        <v>33</v>
      </c>
      <c r="E32480" s="815">
        <v>2048</v>
      </c>
    </row>
    <row r="32481" spans="1:5">
      <c r="A32481" s="816">
        <f t="shared" si="2113"/>
        <v>54372</v>
      </c>
      <c r="B32481" s="815">
        <f t="shared" si="2114"/>
        <v>315</v>
      </c>
      <c r="C32481" s="815">
        <f t="shared" si="2115"/>
        <v>52</v>
      </c>
      <c r="D32481" s="815">
        <f t="shared" si="2116"/>
        <v>32</v>
      </c>
      <c r="E32481" s="815">
        <v>2048</v>
      </c>
    </row>
    <row r="32482" spans="1:5">
      <c r="A32482" s="816">
        <f t="shared" si="2113"/>
        <v>54373</v>
      </c>
      <c r="B32482" s="815">
        <f t="shared" si="2114"/>
        <v>316</v>
      </c>
      <c r="C32482" s="815">
        <f t="shared" si="2115"/>
        <v>51</v>
      </c>
      <c r="D32482" s="815">
        <f t="shared" si="2116"/>
        <v>31</v>
      </c>
      <c r="E32482" s="815">
        <v>2048</v>
      </c>
    </row>
    <row r="32483" spans="1:5">
      <c r="A32483" s="816">
        <f t="shared" si="2113"/>
        <v>54374</v>
      </c>
      <c r="B32483" s="815">
        <f t="shared" si="2114"/>
        <v>317</v>
      </c>
      <c r="C32483" s="815">
        <f t="shared" si="2115"/>
        <v>50</v>
      </c>
      <c r="D32483" s="815">
        <f t="shared" si="2116"/>
        <v>30</v>
      </c>
      <c r="E32483" s="815">
        <v>2048</v>
      </c>
    </row>
    <row r="32484" spans="1:5">
      <c r="A32484" s="816">
        <f t="shared" si="2113"/>
        <v>54375</v>
      </c>
      <c r="B32484" s="815">
        <f t="shared" si="2114"/>
        <v>318</v>
      </c>
      <c r="C32484" s="815">
        <f t="shared" si="2115"/>
        <v>49</v>
      </c>
      <c r="D32484" s="815">
        <f t="shared" si="2116"/>
        <v>29</v>
      </c>
      <c r="E32484" s="815">
        <v>2048</v>
      </c>
    </row>
    <row r="32485" spans="1:5">
      <c r="A32485" s="816">
        <f t="shared" si="2113"/>
        <v>54376</v>
      </c>
      <c r="B32485" s="815">
        <f t="shared" si="2114"/>
        <v>319</v>
      </c>
      <c r="C32485" s="815">
        <f t="shared" si="2115"/>
        <v>48</v>
      </c>
      <c r="D32485" s="815">
        <f t="shared" si="2116"/>
        <v>28</v>
      </c>
      <c r="E32485" s="815">
        <v>2048</v>
      </c>
    </row>
    <row r="32486" spans="1:5">
      <c r="A32486" s="816">
        <f t="shared" si="2113"/>
        <v>54377</v>
      </c>
      <c r="B32486" s="815">
        <f t="shared" si="2114"/>
        <v>320</v>
      </c>
      <c r="C32486" s="815">
        <f t="shared" si="2115"/>
        <v>47</v>
      </c>
      <c r="D32486" s="815">
        <f t="shared" si="2116"/>
        <v>27</v>
      </c>
      <c r="E32486" s="815">
        <v>2048</v>
      </c>
    </row>
    <row r="32487" spans="1:5">
      <c r="A32487" s="816">
        <f t="shared" si="2113"/>
        <v>54378</v>
      </c>
      <c r="B32487" s="815">
        <f t="shared" si="2114"/>
        <v>321</v>
      </c>
      <c r="C32487" s="815">
        <f t="shared" si="2115"/>
        <v>46</v>
      </c>
      <c r="D32487" s="815">
        <f t="shared" si="2116"/>
        <v>26</v>
      </c>
      <c r="E32487" s="815">
        <v>2048</v>
      </c>
    </row>
    <row r="32488" spans="1:5">
      <c r="A32488" s="816">
        <f t="shared" si="2113"/>
        <v>54379</v>
      </c>
      <c r="B32488" s="815">
        <f t="shared" si="2114"/>
        <v>322</v>
      </c>
      <c r="C32488" s="815">
        <f t="shared" si="2115"/>
        <v>45</v>
      </c>
      <c r="D32488" s="815">
        <f t="shared" si="2116"/>
        <v>25</v>
      </c>
      <c r="E32488" s="815">
        <v>2048</v>
      </c>
    </row>
    <row r="32489" spans="1:5">
      <c r="A32489" s="816">
        <f t="shared" si="2113"/>
        <v>54380</v>
      </c>
      <c r="B32489" s="815">
        <f t="shared" si="2114"/>
        <v>323</v>
      </c>
      <c r="C32489" s="815">
        <f t="shared" si="2115"/>
        <v>44</v>
      </c>
      <c r="D32489" s="815">
        <f t="shared" si="2116"/>
        <v>24</v>
      </c>
      <c r="E32489" s="815">
        <v>2048</v>
      </c>
    </row>
    <row r="32490" spans="1:5">
      <c r="A32490" s="816">
        <f t="shared" si="2113"/>
        <v>54381</v>
      </c>
      <c r="B32490" s="815">
        <f t="shared" si="2114"/>
        <v>324</v>
      </c>
      <c r="C32490" s="815">
        <f t="shared" si="2115"/>
        <v>43</v>
      </c>
      <c r="D32490" s="815">
        <f t="shared" si="2116"/>
        <v>23</v>
      </c>
      <c r="E32490" s="815">
        <v>2048</v>
      </c>
    </row>
    <row r="32491" spans="1:5">
      <c r="A32491" s="816">
        <f t="shared" si="2113"/>
        <v>54382</v>
      </c>
      <c r="B32491" s="815">
        <f t="shared" si="2114"/>
        <v>325</v>
      </c>
      <c r="C32491" s="815">
        <f t="shared" si="2115"/>
        <v>42</v>
      </c>
      <c r="D32491" s="815">
        <f t="shared" si="2116"/>
        <v>22</v>
      </c>
      <c r="E32491" s="815">
        <v>2048</v>
      </c>
    </row>
    <row r="32492" spans="1:5">
      <c r="A32492" s="816">
        <f t="shared" si="2113"/>
        <v>54383</v>
      </c>
      <c r="B32492" s="815">
        <f t="shared" si="2114"/>
        <v>326</v>
      </c>
      <c r="C32492" s="815">
        <f t="shared" si="2115"/>
        <v>41</v>
      </c>
      <c r="D32492" s="815">
        <f t="shared" si="2116"/>
        <v>21</v>
      </c>
      <c r="E32492" s="815">
        <v>2048</v>
      </c>
    </row>
    <row r="32493" spans="1:5">
      <c r="A32493" s="816">
        <f t="shared" si="2113"/>
        <v>54384</v>
      </c>
      <c r="B32493" s="815">
        <f t="shared" si="2114"/>
        <v>327</v>
      </c>
      <c r="C32493" s="815">
        <f t="shared" si="2115"/>
        <v>40</v>
      </c>
      <c r="D32493" s="815">
        <f t="shared" si="2116"/>
        <v>20</v>
      </c>
      <c r="E32493" s="815">
        <v>2048</v>
      </c>
    </row>
    <row r="32494" spans="1:5">
      <c r="A32494" s="816">
        <f t="shared" si="2113"/>
        <v>54385</v>
      </c>
      <c r="B32494" s="815">
        <f t="shared" si="2114"/>
        <v>328</v>
      </c>
      <c r="C32494" s="815">
        <f t="shared" si="2115"/>
        <v>39</v>
      </c>
      <c r="D32494" s="815">
        <f t="shared" si="2116"/>
        <v>19</v>
      </c>
      <c r="E32494" s="815">
        <v>2048</v>
      </c>
    </row>
    <row r="32495" spans="1:5">
      <c r="A32495" s="816">
        <f t="shared" si="2113"/>
        <v>54386</v>
      </c>
      <c r="B32495" s="815">
        <f t="shared" si="2114"/>
        <v>329</v>
      </c>
      <c r="C32495" s="815">
        <f t="shared" si="2115"/>
        <v>38</v>
      </c>
      <c r="D32495" s="815">
        <f t="shared" si="2116"/>
        <v>18</v>
      </c>
      <c r="E32495" s="815">
        <v>2048</v>
      </c>
    </row>
    <row r="32496" spans="1:5">
      <c r="A32496" s="816">
        <f t="shared" si="2113"/>
        <v>54387</v>
      </c>
      <c r="B32496" s="815">
        <f t="shared" si="2114"/>
        <v>330</v>
      </c>
      <c r="C32496" s="815">
        <f t="shared" si="2115"/>
        <v>37</v>
      </c>
      <c r="D32496" s="815">
        <f t="shared" si="2116"/>
        <v>17</v>
      </c>
      <c r="E32496" s="815">
        <v>2048</v>
      </c>
    </row>
    <row r="32497" spans="1:5">
      <c r="A32497" s="816">
        <f t="shared" si="2113"/>
        <v>54388</v>
      </c>
      <c r="B32497" s="815">
        <f t="shared" si="2114"/>
        <v>331</v>
      </c>
      <c r="C32497" s="815">
        <f t="shared" si="2115"/>
        <v>36</v>
      </c>
      <c r="D32497" s="815">
        <f t="shared" si="2116"/>
        <v>16</v>
      </c>
      <c r="E32497" s="815">
        <v>2048</v>
      </c>
    </row>
    <row r="32498" spans="1:5">
      <c r="A32498" s="816">
        <f t="shared" si="2113"/>
        <v>54389</v>
      </c>
      <c r="B32498" s="815">
        <f t="shared" si="2114"/>
        <v>332</v>
      </c>
      <c r="C32498" s="815">
        <f t="shared" si="2115"/>
        <v>35</v>
      </c>
      <c r="D32498" s="815">
        <f t="shared" si="2116"/>
        <v>15</v>
      </c>
      <c r="E32498" s="815">
        <v>2048</v>
      </c>
    </row>
    <row r="32499" spans="1:5">
      <c r="A32499" s="816">
        <f t="shared" ref="A32499:B32562" si="2117">A32498+1</f>
        <v>54390</v>
      </c>
      <c r="B32499" s="815">
        <f t="shared" si="2114"/>
        <v>333</v>
      </c>
      <c r="C32499" s="815">
        <f t="shared" si="2115"/>
        <v>34</v>
      </c>
      <c r="D32499" s="815">
        <f t="shared" si="2116"/>
        <v>14</v>
      </c>
      <c r="E32499" s="815">
        <v>2048</v>
      </c>
    </row>
    <row r="32500" spans="1:5">
      <c r="A32500" s="816">
        <f t="shared" si="2117"/>
        <v>54391</v>
      </c>
      <c r="B32500" s="815">
        <f t="shared" si="2114"/>
        <v>334</v>
      </c>
      <c r="C32500" s="815">
        <f t="shared" si="2115"/>
        <v>33</v>
      </c>
      <c r="D32500" s="815">
        <f t="shared" si="2116"/>
        <v>13</v>
      </c>
      <c r="E32500" s="815">
        <v>2048</v>
      </c>
    </row>
    <row r="32501" spans="1:5">
      <c r="A32501" s="816">
        <f t="shared" si="2117"/>
        <v>54392</v>
      </c>
      <c r="B32501" s="815">
        <f t="shared" si="2114"/>
        <v>335</v>
      </c>
      <c r="C32501" s="815">
        <f t="shared" si="2115"/>
        <v>32</v>
      </c>
      <c r="D32501" s="815">
        <f t="shared" si="2116"/>
        <v>12</v>
      </c>
      <c r="E32501" s="815">
        <v>2048</v>
      </c>
    </row>
    <row r="32502" spans="1:5">
      <c r="A32502" s="816">
        <f t="shared" si="2117"/>
        <v>54393</v>
      </c>
      <c r="B32502" s="815">
        <f t="shared" si="2114"/>
        <v>336</v>
      </c>
      <c r="C32502" s="815">
        <f t="shared" si="2115"/>
        <v>31</v>
      </c>
      <c r="D32502" s="815">
        <f t="shared" si="2116"/>
        <v>11</v>
      </c>
      <c r="E32502" s="815">
        <v>2048</v>
      </c>
    </row>
    <row r="32503" spans="1:5">
      <c r="A32503" s="816">
        <f t="shared" si="2117"/>
        <v>54394</v>
      </c>
      <c r="B32503" s="815">
        <f t="shared" si="2114"/>
        <v>337</v>
      </c>
      <c r="C32503" s="815">
        <f t="shared" si="2115"/>
        <v>30</v>
      </c>
      <c r="D32503" s="815">
        <f t="shared" si="2116"/>
        <v>10</v>
      </c>
      <c r="E32503" s="815">
        <v>2048</v>
      </c>
    </row>
    <row r="32504" spans="1:5">
      <c r="A32504" s="816">
        <f t="shared" si="2117"/>
        <v>54395</v>
      </c>
      <c r="B32504" s="815">
        <f t="shared" si="2114"/>
        <v>338</v>
      </c>
      <c r="C32504" s="815">
        <f t="shared" si="2115"/>
        <v>29</v>
      </c>
      <c r="D32504" s="815">
        <f t="shared" si="2116"/>
        <v>9</v>
      </c>
      <c r="E32504" s="815">
        <v>2048</v>
      </c>
    </row>
    <row r="32505" spans="1:5">
      <c r="A32505" s="816">
        <f t="shared" si="2117"/>
        <v>54396</v>
      </c>
      <c r="B32505" s="815">
        <f t="shared" si="2114"/>
        <v>339</v>
      </c>
      <c r="C32505" s="815">
        <f t="shared" si="2115"/>
        <v>28</v>
      </c>
      <c r="D32505" s="815">
        <f t="shared" si="2116"/>
        <v>8</v>
      </c>
      <c r="E32505" s="815">
        <v>2048</v>
      </c>
    </row>
    <row r="32506" spans="1:5">
      <c r="A32506" s="816">
        <f t="shared" si="2117"/>
        <v>54397</v>
      </c>
      <c r="B32506" s="815">
        <f t="shared" si="2114"/>
        <v>340</v>
      </c>
      <c r="C32506" s="815">
        <f t="shared" si="2115"/>
        <v>27</v>
      </c>
      <c r="D32506" s="815">
        <f t="shared" si="2116"/>
        <v>7</v>
      </c>
      <c r="E32506" s="815">
        <v>2048</v>
      </c>
    </row>
    <row r="32507" spans="1:5">
      <c r="A32507" s="816">
        <f t="shared" si="2117"/>
        <v>54398</v>
      </c>
      <c r="B32507" s="815">
        <f t="shared" si="2114"/>
        <v>341</v>
      </c>
      <c r="C32507" s="815">
        <f t="shared" si="2115"/>
        <v>26</v>
      </c>
      <c r="D32507" s="815">
        <f t="shared" si="2116"/>
        <v>6</v>
      </c>
      <c r="E32507" s="815">
        <v>2048</v>
      </c>
    </row>
    <row r="32508" spans="1:5">
      <c r="A32508" s="816">
        <f t="shared" si="2117"/>
        <v>54399</v>
      </c>
      <c r="B32508" s="815">
        <f t="shared" si="2114"/>
        <v>342</v>
      </c>
      <c r="C32508" s="815">
        <f t="shared" si="2115"/>
        <v>25</v>
      </c>
      <c r="D32508" s="815">
        <f t="shared" si="2116"/>
        <v>5</v>
      </c>
      <c r="E32508" s="815">
        <v>2048</v>
      </c>
    </row>
    <row r="32509" spans="1:5">
      <c r="A32509" s="816">
        <f t="shared" si="2117"/>
        <v>54400</v>
      </c>
      <c r="B32509" s="815">
        <f t="shared" si="2114"/>
        <v>343</v>
      </c>
      <c r="C32509" s="815">
        <f t="shared" si="2115"/>
        <v>24</v>
      </c>
      <c r="D32509" s="815">
        <f t="shared" si="2116"/>
        <v>4</v>
      </c>
      <c r="E32509" s="815">
        <v>2048</v>
      </c>
    </row>
    <row r="32510" spans="1:5">
      <c r="A32510" s="816">
        <f t="shared" si="2117"/>
        <v>54401</v>
      </c>
      <c r="B32510" s="815">
        <f t="shared" si="2114"/>
        <v>344</v>
      </c>
      <c r="C32510" s="815">
        <f t="shared" si="2115"/>
        <v>23</v>
      </c>
      <c r="D32510" s="815">
        <f t="shared" si="2116"/>
        <v>3</v>
      </c>
      <c r="E32510" s="815">
        <v>2048</v>
      </c>
    </row>
    <row r="32511" spans="1:5">
      <c r="A32511" s="816">
        <f t="shared" si="2117"/>
        <v>54402</v>
      </c>
      <c r="B32511" s="815">
        <f t="shared" si="2114"/>
        <v>345</v>
      </c>
      <c r="C32511" s="815">
        <f t="shared" si="2115"/>
        <v>22</v>
      </c>
      <c r="D32511" s="815">
        <f t="shared" si="2116"/>
        <v>2</v>
      </c>
      <c r="E32511" s="815">
        <v>2048</v>
      </c>
    </row>
    <row r="32512" spans="1:5">
      <c r="A32512" s="816">
        <f t="shared" si="2117"/>
        <v>54403</v>
      </c>
      <c r="B32512" s="815">
        <f t="shared" si="2114"/>
        <v>346</v>
      </c>
      <c r="C32512" s="815">
        <f t="shared" si="2115"/>
        <v>21</v>
      </c>
      <c r="D32512" s="815">
        <f t="shared" si="2116"/>
        <v>1</v>
      </c>
      <c r="E32512" s="815">
        <v>2048</v>
      </c>
    </row>
    <row r="32513" spans="1:5">
      <c r="A32513" s="816">
        <f t="shared" si="2117"/>
        <v>54404</v>
      </c>
      <c r="B32513" s="815">
        <f t="shared" si="2114"/>
        <v>347</v>
      </c>
      <c r="C32513" s="815">
        <f t="shared" si="2115"/>
        <v>20</v>
      </c>
      <c r="D32513" s="815">
        <v>365</v>
      </c>
      <c r="E32513" s="815">
        <v>2048</v>
      </c>
    </row>
    <row r="32514" spans="1:5">
      <c r="A32514" s="816">
        <f t="shared" si="2117"/>
        <v>54405</v>
      </c>
      <c r="B32514" s="815">
        <f t="shared" si="2114"/>
        <v>348</v>
      </c>
      <c r="C32514" s="815">
        <f t="shared" si="2115"/>
        <v>19</v>
      </c>
      <c r="D32514" s="815">
        <f t="shared" ref="D32514:D32577" si="2118">D32513-1</f>
        <v>364</v>
      </c>
      <c r="E32514" s="815">
        <v>2048</v>
      </c>
    </row>
    <row r="32515" spans="1:5">
      <c r="A32515" s="816">
        <f t="shared" si="2117"/>
        <v>54406</v>
      </c>
      <c r="B32515" s="815">
        <f t="shared" si="2114"/>
        <v>349</v>
      </c>
      <c r="C32515" s="815">
        <f t="shared" si="2115"/>
        <v>18</v>
      </c>
      <c r="D32515" s="815">
        <f t="shared" si="2118"/>
        <v>363</v>
      </c>
      <c r="E32515" s="815">
        <v>2048</v>
      </c>
    </row>
    <row r="32516" spans="1:5">
      <c r="A32516" s="816">
        <f t="shared" si="2117"/>
        <v>54407</v>
      </c>
      <c r="B32516" s="815">
        <f t="shared" si="2114"/>
        <v>350</v>
      </c>
      <c r="C32516" s="815">
        <f t="shared" si="2115"/>
        <v>17</v>
      </c>
      <c r="D32516" s="815">
        <f t="shared" si="2118"/>
        <v>362</v>
      </c>
      <c r="E32516" s="815">
        <v>2048</v>
      </c>
    </row>
    <row r="32517" spans="1:5">
      <c r="A32517" s="816">
        <f t="shared" si="2117"/>
        <v>54408</v>
      </c>
      <c r="B32517" s="815">
        <f t="shared" si="2114"/>
        <v>351</v>
      </c>
      <c r="C32517" s="815">
        <f t="shared" si="2115"/>
        <v>16</v>
      </c>
      <c r="D32517" s="815">
        <f t="shared" si="2118"/>
        <v>361</v>
      </c>
      <c r="E32517" s="815">
        <v>2048</v>
      </c>
    </row>
    <row r="32518" spans="1:5">
      <c r="A32518" s="816">
        <f t="shared" si="2117"/>
        <v>54409</v>
      </c>
      <c r="B32518" s="815">
        <f t="shared" si="2114"/>
        <v>352</v>
      </c>
      <c r="C32518" s="815">
        <f t="shared" si="2115"/>
        <v>15</v>
      </c>
      <c r="D32518" s="815">
        <f t="shared" si="2118"/>
        <v>360</v>
      </c>
      <c r="E32518" s="815">
        <v>2048</v>
      </c>
    </row>
    <row r="32519" spans="1:5">
      <c r="A32519" s="816">
        <f t="shared" si="2117"/>
        <v>54410</v>
      </c>
      <c r="B32519" s="815">
        <f t="shared" si="2114"/>
        <v>353</v>
      </c>
      <c r="C32519" s="815">
        <f t="shared" si="2115"/>
        <v>14</v>
      </c>
      <c r="D32519" s="815">
        <f t="shared" si="2118"/>
        <v>359</v>
      </c>
      <c r="E32519" s="815">
        <v>2048</v>
      </c>
    </row>
    <row r="32520" spans="1:5">
      <c r="A32520" s="816">
        <f t="shared" si="2117"/>
        <v>54411</v>
      </c>
      <c r="B32520" s="815">
        <f t="shared" si="2114"/>
        <v>354</v>
      </c>
      <c r="C32520" s="815">
        <f t="shared" si="2115"/>
        <v>13</v>
      </c>
      <c r="D32520" s="815">
        <f t="shared" si="2118"/>
        <v>358</v>
      </c>
      <c r="E32520" s="815">
        <v>2048</v>
      </c>
    </row>
    <row r="32521" spans="1:5">
      <c r="A32521" s="816">
        <f t="shared" si="2117"/>
        <v>54412</v>
      </c>
      <c r="B32521" s="815">
        <f t="shared" si="2114"/>
        <v>355</v>
      </c>
      <c r="C32521" s="815">
        <f t="shared" si="2115"/>
        <v>12</v>
      </c>
      <c r="D32521" s="815">
        <f t="shared" si="2118"/>
        <v>357</v>
      </c>
      <c r="E32521" s="815">
        <v>2048</v>
      </c>
    </row>
    <row r="32522" spans="1:5">
      <c r="A32522" s="816">
        <f t="shared" si="2117"/>
        <v>54413</v>
      </c>
      <c r="B32522" s="815">
        <f t="shared" si="2114"/>
        <v>356</v>
      </c>
      <c r="C32522" s="815">
        <f t="shared" si="2115"/>
        <v>11</v>
      </c>
      <c r="D32522" s="815">
        <f t="shared" si="2118"/>
        <v>356</v>
      </c>
      <c r="E32522" s="815">
        <v>2048</v>
      </c>
    </row>
    <row r="32523" spans="1:5">
      <c r="A32523" s="816">
        <f t="shared" si="2117"/>
        <v>54414</v>
      </c>
      <c r="B32523" s="815">
        <f t="shared" si="2114"/>
        <v>357</v>
      </c>
      <c r="C32523" s="815">
        <f t="shared" si="2115"/>
        <v>10</v>
      </c>
      <c r="D32523" s="815">
        <f t="shared" si="2118"/>
        <v>355</v>
      </c>
      <c r="E32523" s="815">
        <v>2048</v>
      </c>
    </row>
    <row r="32524" spans="1:5">
      <c r="A32524" s="816">
        <f t="shared" si="2117"/>
        <v>54415</v>
      </c>
      <c r="B32524" s="815">
        <f t="shared" si="2114"/>
        <v>358</v>
      </c>
      <c r="C32524" s="815">
        <f t="shared" si="2115"/>
        <v>9</v>
      </c>
      <c r="D32524" s="815">
        <f t="shared" si="2118"/>
        <v>354</v>
      </c>
      <c r="E32524" s="815">
        <v>2048</v>
      </c>
    </row>
    <row r="32525" spans="1:5">
      <c r="A32525" s="816">
        <f t="shared" si="2117"/>
        <v>54416</v>
      </c>
      <c r="B32525" s="815">
        <f t="shared" si="2114"/>
        <v>359</v>
      </c>
      <c r="C32525" s="815">
        <f t="shared" si="2115"/>
        <v>8</v>
      </c>
      <c r="D32525" s="815">
        <f t="shared" si="2118"/>
        <v>353</v>
      </c>
      <c r="E32525" s="815">
        <v>2048</v>
      </c>
    </row>
    <row r="32526" spans="1:5">
      <c r="A32526" s="816">
        <f t="shared" si="2117"/>
        <v>54417</v>
      </c>
      <c r="B32526" s="815">
        <f t="shared" si="2114"/>
        <v>360</v>
      </c>
      <c r="C32526" s="815">
        <f t="shared" si="2115"/>
        <v>7</v>
      </c>
      <c r="D32526" s="815">
        <f t="shared" si="2118"/>
        <v>352</v>
      </c>
      <c r="E32526" s="815">
        <v>2048</v>
      </c>
    </row>
    <row r="32527" spans="1:5">
      <c r="A32527" s="816">
        <f t="shared" si="2117"/>
        <v>54418</v>
      </c>
      <c r="B32527" s="815">
        <f t="shared" si="2114"/>
        <v>361</v>
      </c>
      <c r="C32527" s="815">
        <f t="shared" si="2115"/>
        <v>6</v>
      </c>
      <c r="D32527" s="815">
        <f t="shared" si="2118"/>
        <v>351</v>
      </c>
      <c r="E32527" s="815">
        <v>2048</v>
      </c>
    </row>
    <row r="32528" spans="1:5">
      <c r="A32528" s="816">
        <f t="shared" si="2117"/>
        <v>54419</v>
      </c>
      <c r="B32528" s="815">
        <f t="shared" si="2114"/>
        <v>362</v>
      </c>
      <c r="C32528" s="815">
        <f t="shared" si="2115"/>
        <v>5</v>
      </c>
      <c r="D32528" s="815">
        <f t="shared" si="2118"/>
        <v>350</v>
      </c>
      <c r="E32528" s="815">
        <v>2048</v>
      </c>
    </row>
    <row r="32529" spans="1:5">
      <c r="A32529" s="816">
        <f t="shared" si="2117"/>
        <v>54420</v>
      </c>
      <c r="B32529" s="815">
        <f t="shared" si="2114"/>
        <v>363</v>
      </c>
      <c r="C32529" s="815">
        <f t="shared" si="2115"/>
        <v>4</v>
      </c>
      <c r="D32529" s="815">
        <f t="shared" si="2118"/>
        <v>349</v>
      </c>
      <c r="E32529" s="815">
        <v>2048</v>
      </c>
    </row>
    <row r="32530" spans="1:5">
      <c r="A32530" s="816">
        <f t="shared" si="2117"/>
        <v>54421</v>
      </c>
      <c r="B32530" s="815">
        <f t="shared" si="2114"/>
        <v>364</v>
      </c>
      <c r="C32530" s="815">
        <f t="shared" si="2115"/>
        <v>3</v>
      </c>
      <c r="D32530" s="815">
        <f t="shared" si="2118"/>
        <v>348</v>
      </c>
      <c r="E32530" s="815">
        <v>2048</v>
      </c>
    </row>
    <row r="32531" spans="1:5">
      <c r="A32531" s="816">
        <f t="shared" si="2117"/>
        <v>54422</v>
      </c>
      <c r="B32531" s="815">
        <f t="shared" si="2114"/>
        <v>365</v>
      </c>
      <c r="C32531" s="815">
        <f t="shared" si="2115"/>
        <v>2</v>
      </c>
      <c r="D32531" s="815">
        <f t="shared" si="2118"/>
        <v>347</v>
      </c>
      <c r="E32531" s="815">
        <v>2048</v>
      </c>
    </row>
    <row r="32532" spans="1:5">
      <c r="A32532" s="816">
        <f t="shared" si="2117"/>
        <v>54423</v>
      </c>
      <c r="B32532" s="815">
        <f t="shared" si="2117"/>
        <v>366</v>
      </c>
      <c r="C32532" s="815">
        <f>C32531-1</f>
        <v>1</v>
      </c>
      <c r="D32532" s="815">
        <f t="shared" si="2118"/>
        <v>346</v>
      </c>
      <c r="E32532" s="815">
        <v>2048</v>
      </c>
    </row>
    <row r="32533" spans="1:5">
      <c r="A32533" s="816">
        <f t="shared" si="2117"/>
        <v>54424</v>
      </c>
      <c r="B32533" s="815">
        <v>1</v>
      </c>
      <c r="C32533" s="815">
        <v>365</v>
      </c>
      <c r="D32533" s="815">
        <f t="shared" si="2118"/>
        <v>345</v>
      </c>
      <c r="E32533" s="815">
        <v>2049</v>
      </c>
    </row>
    <row r="32534" spans="1:5">
      <c r="A32534" s="816">
        <f t="shared" si="2117"/>
        <v>54425</v>
      </c>
      <c r="B32534" s="815">
        <f t="shared" si="2117"/>
        <v>2</v>
      </c>
      <c r="C32534" s="815">
        <f t="shared" ref="C32534:C32577" si="2119">C32533-1</f>
        <v>364</v>
      </c>
      <c r="D32534" s="815">
        <f t="shared" si="2118"/>
        <v>344</v>
      </c>
      <c r="E32534" s="815">
        <v>2049</v>
      </c>
    </row>
    <row r="32535" spans="1:5">
      <c r="A32535" s="816">
        <f t="shared" si="2117"/>
        <v>54426</v>
      </c>
      <c r="B32535" s="815">
        <f t="shared" ref="B32535:B32577" si="2120">B32534+1</f>
        <v>3</v>
      </c>
      <c r="C32535" s="815">
        <f t="shared" si="2119"/>
        <v>363</v>
      </c>
      <c r="D32535" s="815">
        <f t="shared" si="2118"/>
        <v>343</v>
      </c>
      <c r="E32535" s="815">
        <v>2049</v>
      </c>
    </row>
    <row r="32536" spans="1:5">
      <c r="A32536" s="816">
        <f t="shared" si="2117"/>
        <v>54427</v>
      </c>
      <c r="B32536" s="815">
        <f t="shared" si="2120"/>
        <v>4</v>
      </c>
      <c r="C32536" s="815">
        <f t="shared" si="2119"/>
        <v>362</v>
      </c>
      <c r="D32536" s="815">
        <f t="shared" si="2118"/>
        <v>342</v>
      </c>
      <c r="E32536" s="815">
        <v>2049</v>
      </c>
    </row>
    <row r="32537" spans="1:5">
      <c r="A32537" s="816">
        <f t="shared" si="2117"/>
        <v>54428</v>
      </c>
      <c r="B32537" s="815">
        <f t="shared" si="2120"/>
        <v>5</v>
      </c>
      <c r="C32537" s="815">
        <f t="shared" si="2119"/>
        <v>361</v>
      </c>
      <c r="D32537" s="815">
        <f t="shared" si="2118"/>
        <v>341</v>
      </c>
      <c r="E32537" s="815">
        <v>2049</v>
      </c>
    </row>
    <row r="32538" spans="1:5">
      <c r="A32538" s="816">
        <f t="shared" si="2117"/>
        <v>54429</v>
      </c>
      <c r="B32538" s="815">
        <f t="shared" si="2120"/>
        <v>6</v>
      </c>
      <c r="C32538" s="815">
        <f t="shared" si="2119"/>
        <v>360</v>
      </c>
      <c r="D32538" s="815">
        <f t="shared" si="2118"/>
        <v>340</v>
      </c>
      <c r="E32538" s="815">
        <v>2049</v>
      </c>
    </row>
    <row r="32539" spans="1:5">
      <c r="A32539" s="816">
        <f t="shared" si="2117"/>
        <v>54430</v>
      </c>
      <c r="B32539" s="815">
        <f t="shared" si="2120"/>
        <v>7</v>
      </c>
      <c r="C32539" s="815">
        <f t="shared" si="2119"/>
        <v>359</v>
      </c>
      <c r="D32539" s="815">
        <f t="shared" si="2118"/>
        <v>339</v>
      </c>
      <c r="E32539" s="815">
        <v>2049</v>
      </c>
    </row>
    <row r="32540" spans="1:5">
      <c r="A32540" s="816">
        <f t="shared" si="2117"/>
        <v>54431</v>
      </c>
      <c r="B32540" s="815">
        <f t="shared" si="2120"/>
        <v>8</v>
      </c>
      <c r="C32540" s="815">
        <f t="shared" si="2119"/>
        <v>358</v>
      </c>
      <c r="D32540" s="815">
        <f t="shared" si="2118"/>
        <v>338</v>
      </c>
      <c r="E32540" s="815">
        <v>2049</v>
      </c>
    </row>
    <row r="32541" spans="1:5">
      <c r="A32541" s="816">
        <f t="shared" si="2117"/>
        <v>54432</v>
      </c>
      <c r="B32541" s="815">
        <f t="shared" si="2120"/>
        <v>9</v>
      </c>
      <c r="C32541" s="815">
        <f t="shared" si="2119"/>
        <v>357</v>
      </c>
      <c r="D32541" s="815">
        <f t="shared" si="2118"/>
        <v>337</v>
      </c>
      <c r="E32541" s="815">
        <v>2049</v>
      </c>
    </row>
    <row r="32542" spans="1:5">
      <c r="A32542" s="816">
        <f t="shared" si="2117"/>
        <v>54433</v>
      </c>
      <c r="B32542" s="815">
        <f t="shared" si="2120"/>
        <v>10</v>
      </c>
      <c r="C32542" s="815">
        <f t="shared" si="2119"/>
        <v>356</v>
      </c>
      <c r="D32542" s="815">
        <f t="shared" si="2118"/>
        <v>336</v>
      </c>
      <c r="E32542" s="815">
        <v>2049</v>
      </c>
    </row>
    <row r="32543" spans="1:5">
      <c r="A32543" s="816">
        <f t="shared" si="2117"/>
        <v>54434</v>
      </c>
      <c r="B32543" s="815">
        <f t="shared" si="2120"/>
        <v>11</v>
      </c>
      <c r="C32543" s="815">
        <f t="shared" si="2119"/>
        <v>355</v>
      </c>
      <c r="D32543" s="815">
        <f t="shared" si="2118"/>
        <v>335</v>
      </c>
      <c r="E32543" s="815">
        <v>2049</v>
      </c>
    </row>
    <row r="32544" spans="1:5">
      <c r="A32544" s="816">
        <f t="shared" si="2117"/>
        <v>54435</v>
      </c>
      <c r="B32544" s="815">
        <f t="shared" si="2120"/>
        <v>12</v>
      </c>
      <c r="C32544" s="815">
        <f t="shared" si="2119"/>
        <v>354</v>
      </c>
      <c r="D32544" s="815">
        <f t="shared" si="2118"/>
        <v>334</v>
      </c>
      <c r="E32544" s="815">
        <v>2049</v>
      </c>
    </row>
    <row r="32545" spans="1:5">
      <c r="A32545" s="816">
        <f t="shared" si="2117"/>
        <v>54436</v>
      </c>
      <c r="B32545" s="815">
        <f t="shared" si="2120"/>
        <v>13</v>
      </c>
      <c r="C32545" s="815">
        <f t="shared" si="2119"/>
        <v>353</v>
      </c>
      <c r="D32545" s="815">
        <f t="shared" si="2118"/>
        <v>333</v>
      </c>
      <c r="E32545" s="815">
        <v>2049</v>
      </c>
    </row>
    <row r="32546" spans="1:5">
      <c r="A32546" s="816">
        <f t="shared" si="2117"/>
        <v>54437</v>
      </c>
      <c r="B32546" s="815">
        <f t="shared" si="2120"/>
        <v>14</v>
      </c>
      <c r="C32546" s="815">
        <f t="shared" si="2119"/>
        <v>352</v>
      </c>
      <c r="D32546" s="815">
        <f t="shared" si="2118"/>
        <v>332</v>
      </c>
      <c r="E32546" s="815">
        <v>2049</v>
      </c>
    </row>
    <row r="32547" spans="1:5">
      <c r="A32547" s="816">
        <f t="shared" si="2117"/>
        <v>54438</v>
      </c>
      <c r="B32547" s="815">
        <f t="shared" si="2120"/>
        <v>15</v>
      </c>
      <c r="C32547" s="815">
        <f t="shared" si="2119"/>
        <v>351</v>
      </c>
      <c r="D32547" s="815">
        <f t="shared" si="2118"/>
        <v>331</v>
      </c>
      <c r="E32547" s="815">
        <v>2049</v>
      </c>
    </row>
    <row r="32548" spans="1:5">
      <c r="A32548" s="816">
        <f t="shared" si="2117"/>
        <v>54439</v>
      </c>
      <c r="B32548" s="815">
        <f t="shared" si="2120"/>
        <v>16</v>
      </c>
      <c r="C32548" s="815">
        <f t="shared" si="2119"/>
        <v>350</v>
      </c>
      <c r="D32548" s="815">
        <f t="shared" si="2118"/>
        <v>330</v>
      </c>
      <c r="E32548" s="815">
        <v>2049</v>
      </c>
    </row>
    <row r="32549" spans="1:5">
      <c r="A32549" s="816">
        <f t="shared" si="2117"/>
        <v>54440</v>
      </c>
      <c r="B32549" s="815">
        <f t="shared" si="2120"/>
        <v>17</v>
      </c>
      <c r="C32549" s="815">
        <f t="shared" si="2119"/>
        <v>349</v>
      </c>
      <c r="D32549" s="815">
        <f t="shared" si="2118"/>
        <v>329</v>
      </c>
      <c r="E32549" s="815">
        <v>2049</v>
      </c>
    </row>
    <row r="32550" spans="1:5">
      <c r="A32550" s="816">
        <f t="shared" si="2117"/>
        <v>54441</v>
      </c>
      <c r="B32550" s="815">
        <f t="shared" si="2120"/>
        <v>18</v>
      </c>
      <c r="C32550" s="815">
        <f t="shared" si="2119"/>
        <v>348</v>
      </c>
      <c r="D32550" s="815">
        <f t="shared" si="2118"/>
        <v>328</v>
      </c>
      <c r="E32550" s="815">
        <v>2049</v>
      </c>
    </row>
    <row r="32551" spans="1:5">
      <c r="A32551" s="816">
        <f t="shared" si="2117"/>
        <v>54442</v>
      </c>
      <c r="B32551" s="815">
        <f t="shared" si="2120"/>
        <v>19</v>
      </c>
      <c r="C32551" s="815">
        <f t="shared" si="2119"/>
        <v>347</v>
      </c>
      <c r="D32551" s="815">
        <f t="shared" si="2118"/>
        <v>327</v>
      </c>
      <c r="E32551" s="815">
        <v>2049</v>
      </c>
    </row>
    <row r="32552" spans="1:5">
      <c r="A32552" s="816">
        <f t="shared" si="2117"/>
        <v>54443</v>
      </c>
      <c r="B32552" s="815">
        <f t="shared" si="2120"/>
        <v>20</v>
      </c>
      <c r="C32552" s="815">
        <f t="shared" si="2119"/>
        <v>346</v>
      </c>
      <c r="D32552" s="815">
        <f t="shared" si="2118"/>
        <v>326</v>
      </c>
      <c r="E32552" s="815">
        <v>2049</v>
      </c>
    </row>
    <row r="32553" spans="1:5">
      <c r="A32553" s="816">
        <f t="shared" si="2117"/>
        <v>54444</v>
      </c>
      <c r="B32553" s="815">
        <f t="shared" si="2120"/>
        <v>21</v>
      </c>
      <c r="C32553" s="815">
        <f t="shared" si="2119"/>
        <v>345</v>
      </c>
      <c r="D32553" s="815">
        <f t="shared" si="2118"/>
        <v>325</v>
      </c>
      <c r="E32553" s="815">
        <v>2049</v>
      </c>
    </row>
    <row r="32554" spans="1:5">
      <c r="A32554" s="816">
        <f t="shared" si="2117"/>
        <v>54445</v>
      </c>
      <c r="B32554" s="815">
        <f t="shared" si="2120"/>
        <v>22</v>
      </c>
      <c r="C32554" s="815">
        <f t="shared" si="2119"/>
        <v>344</v>
      </c>
      <c r="D32554" s="815">
        <f t="shared" si="2118"/>
        <v>324</v>
      </c>
      <c r="E32554" s="815">
        <v>2049</v>
      </c>
    </row>
    <row r="32555" spans="1:5">
      <c r="A32555" s="816">
        <f t="shared" si="2117"/>
        <v>54446</v>
      </c>
      <c r="B32555" s="815">
        <f t="shared" si="2120"/>
        <v>23</v>
      </c>
      <c r="C32555" s="815">
        <f t="shared" si="2119"/>
        <v>343</v>
      </c>
      <c r="D32555" s="815">
        <f t="shared" si="2118"/>
        <v>323</v>
      </c>
      <c r="E32555" s="815">
        <v>2049</v>
      </c>
    </row>
    <row r="32556" spans="1:5">
      <c r="A32556" s="816">
        <f t="shared" si="2117"/>
        <v>54447</v>
      </c>
      <c r="B32556" s="815">
        <f t="shared" si="2120"/>
        <v>24</v>
      </c>
      <c r="C32556" s="815">
        <f t="shared" si="2119"/>
        <v>342</v>
      </c>
      <c r="D32556" s="815">
        <f t="shared" si="2118"/>
        <v>322</v>
      </c>
      <c r="E32556" s="815">
        <v>2049</v>
      </c>
    </row>
    <row r="32557" spans="1:5">
      <c r="A32557" s="816">
        <f t="shared" si="2117"/>
        <v>54448</v>
      </c>
      <c r="B32557" s="815">
        <f t="shared" si="2120"/>
        <v>25</v>
      </c>
      <c r="C32557" s="815">
        <f t="shared" si="2119"/>
        <v>341</v>
      </c>
      <c r="D32557" s="815">
        <f t="shared" si="2118"/>
        <v>321</v>
      </c>
      <c r="E32557" s="815">
        <v>2049</v>
      </c>
    </row>
    <row r="32558" spans="1:5">
      <c r="A32558" s="816">
        <f t="shared" si="2117"/>
        <v>54449</v>
      </c>
      <c r="B32558" s="815">
        <f t="shared" si="2120"/>
        <v>26</v>
      </c>
      <c r="C32558" s="815">
        <f t="shared" si="2119"/>
        <v>340</v>
      </c>
      <c r="D32558" s="815">
        <f t="shared" si="2118"/>
        <v>320</v>
      </c>
      <c r="E32558" s="815">
        <v>2049</v>
      </c>
    </row>
    <row r="32559" spans="1:5">
      <c r="A32559" s="816">
        <f t="shared" si="2117"/>
        <v>54450</v>
      </c>
      <c r="B32559" s="815">
        <f t="shared" si="2120"/>
        <v>27</v>
      </c>
      <c r="C32559" s="815">
        <f t="shared" si="2119"/>
        <v>339</v>
      </c>
      <c r="D32559" s="815">
        <f t="shared" si="2118"/>
        <v>319</v>
      </c>
      <c r="E32559" s="815">
        <v>2049</v>
      </c>
    </row>
    <row r="32560" spans="1:5">
      <c r="A32560" s="816">
        <f t="shared" si="2117"/>
        <v>54451</v>
      </c>
      <c r="B32560" s="815">
        <f t="shared" si="2120"/>
        <v>28</v>
      </c>
      <c r="C32560" s="815">
        <f t="shared" si="2119"/>
        <v>338</v>
      </c>
      <c r="D32560" s="815">
        <f t="shared" si="2118"/>
        <v>318</v>
      </c>
      <c r="E32560" s="815">
        <v>2049</v>
      </c>
    </row>
    <row r="32561" spans="1:5">
      <c r="A32561" s="816">
        <f t="shared" si="2117"/>
        <v>54452</v>
      </c>
      <c r="B32561" s="815">
        <f t="shared" si="2120"/>
        <v>29</v>
      </c>
      <c r="C32561" s="815">
        <f t="shared" si="2119"/>
        <v>337</v>
      </c>
      <c r="D32561" s="815">
        <f t="shared" si="2118"/>
        <v>317</v>
      </c>
      <c r="E32561" s="815">
        <v>2049</v>
      </c>
    </row>
    <row r="32562" spans="1:5">
      <c r="A32562" s="816">
        <f t="shared" si="2117"/>
        <v>54453</v>
      </c>
      <c r="B32562" s="815">
        <f t="shared" si="2120"/>
        <v>30</v>
      </c>
      <c r="C32562" s="815">
        <f t="shared" si="2119"/>
        <v>336</v>
      </c>
      <c r="D32562" s="815">
        <f t="shared" si="2118"/>
        <v>316</v>
      </c>
      <c r="E32562" s="815">
        <v>2049</v>
      </c>
    </row>
    <row r="32563" spans="1:5">
      <c r="A32563" s="816">
        <f t="shared" ref="A32563:A32626" si="2121">A32562+1</f>
        <v>54454</v>
      </c>
      <c r="B32563" s="815">
        <f t="shared" si="2120"/>
        <v>31</v>
      </c>
      <c r="C32563" s="815">
        <f t="shared" si="2119"/>
        <v>335</v>
      </c>
      <c r="D32563" s="815">
        <f t="shared" si="2118"/>
        <v>315</v>
      </c>
      <c r="E32563" s="815">
        <v>2049</v>
      </c>
    </row>
    <row r="32564" spans="1:5">
      <c r="A32564" s="816">
        <f t="shared" si="2121"/>
        <v>54455</v>
      </c>
      <c r="B32564" s="815">
        <f t="shared" si="2120"/>
        <v>32</v>
      </c>
      <c r="C32564" s="815">
        <f t="shared" si="2119"/>
        <v>334</v>
      </c>
      <c r="D32564" s="815">
        <f t="shared" si="2118"/>
        <v>314</v>
      </c>
      <c r="E32564" s="815">
        <v>2049</v>
      </c>
    </row>
    <row r="32565" spans="1:5">
      <c r="A32565" s="816">
        <f t="shared" si="2121"/>
        <v>54456</v>
      </c>
      <c r="B32565" s="815">
        <f t="shared" si="2120"/>
        <v>33</v>
      </c>
      <c r="C32565" s="815">
        <f t="shared" si="2119"/>
        <v>333</v>
      </c>
      <c r="D32565" s="815">
        <f t="shared" si="2118"/>
        <v>313</v>
      </c>
      <c r="E32565" s="815">
        <v>2049</v>
      </c>
    </row>
    <row r="32566" spans="1:5">
      <c r="A32566" s="816">
        <f t="shared" si="2121"/>
        <v>54457</v>
      </c>
      <c r="B32566" s="815">
        <f t="shared" si="2120"/>
        <v>34</v>
      </c>
      <c r="C32566" s="815">
        <f t="shared" si="2119"/>
        <v>332</v>
      </c>
      <c r="D32566" s="815">
        <f t="shared" si="2118"/>
        <v>312</v>
      </c>
      <c r="E32566" s="815">
        <v>2049</v>
      </c>
    </row>
    <row r="32567" spans="1:5">
      <c r="A32567" s="816">
        <f t="shared" si="2121"/>
        <v>54458</v>
      </c>
      <c r="B32567" s="815">
        <f t="shared" si="2120"/>
        <v>35</v>
      </c>
      <c r="C32567" s="815">
        <f t="shared" si="2119"/>
        <v>331</v>
      </c>
      <c r="D32567" s="815">
        <f t="shared" si="2118"/>
        <v>311</v>
      </c>
      <c r="E32567" s="815">
        <v>2049</v>
      </c>
    </row>
    <row r="32568" spans="1:5">
      <c r="A32568" s="816">
        <f t="shared" si="2121"/>
        <v>54459</v>
      </c>
      <c r="B32568" s="815">
        <f t="shared" si="2120"/>
        <v>36</v>
      </c>
      <c r="C32568" s="815">
        <f t="shared" si="2119"/>
        <v>330</v>
      </c>
      <c r="D32568" s="815">
        <f t="shared" si="2118"/>
        <v>310</v>
      </c>
      <c r="E32568" s="815">
        <v>2049</v>
      </c>
    </row>
    <row r="32569" spans="1:5">
      <c r="A32569" s="816">
        <f t="shared" si="2121"/>
        <v>54460</v>
      </c>
      <c r="B32569" s="815">
        <f t="shared" si="2120"/>
        <v>37</v>
      </c>
      <c r="C32569" s="815">
        <f t="shared" si="2119"/>
        <v>329</v>
      </c>
      <c r="D32569" s="815">
        <f t="shared" si="2118"/>
        <v>309</v>
      </c>
      <c r="E32569" s="815">
        <v>2049</v>
      </c>
    </row>
    <row r="32570" spans="1:5">
      <c r="A32570" s="816">
        <f t="shared" si="2121"/>
        <v>54461</v>
      </c>
      <c r="B32570" s="815">
        <f t="shared" si="2120"/>
        <v>38</v>
      </c>
      <c r="C32570" s="815">
        <f t="shared" si="2119"/>
        <v>328</v>
      </c>
      <c r="D32570" s="815">
        <f t="shared" si="2118"/>
        <v>308</v>
      </c>
      <c r="E32570" s="815">
        <v>2049</v>
      </c>
    </row>
    <row r="32571" spans="1:5">
      <c r="A32571" s="816">
        <f t="shared" si="2121"/>
        <v>54462</v>
      </c>
      <c r="B32571" s="815">
        <f t="shared" si="2120"/>
        <v>39</v>
      </c>
      <c r="C32571" s="815">
        <f t="shared" si="2119"/>
        <v>327</v>
      </c>
      <c r="D32571" s="815">
        <f t="shared" si="2118"/>
        <v>307</v>
      </c>
      <c r="E32571" s="815">
        <v>2049</v>
      </c>
    </row>
    <row r="32572" spans="1:5">
      <c r="A32572" s="816">
        <f t="shared" si="2121"/>
        <v>54463</v>
      </c>
      <c r="B32572" s="815">
        <f t="shared" si="2120"/>
        <v>40</v>
      </c>
      <c r="C32572" s="815">
        <f t="shared" si="2119"/>
        <v>326</v>
      </c>
      <c r="D32572" s="815">
        <f t="shared" si="2118"/>
        <v>306</v>
      </c>
      <c r="E32572" s="815">
        <v>2049</v>
      </c>
    </row>
    <row r="32573" spans="1:5">
      <c r="A32573" s="816">
        <f t="shared" si="2121"/>
        <v>54464</v>
      </c>
      <c r="B32573" s="815">
        <f t="shared" si="2120"/>
        <v>41</v>
      </c>
      <c r="C32573" s="815">
        <f t="shared" si="2119"/>
        <v>325</v>
      </c>
      <c r="D32573" s="815">
        <f t="shared" si="2118"/>
        <v>305</v>
      </c>
      <c r="E32573" s="815">
        <v>2049</v>
      </c>
    </row>
    <row r="32574" spans="1:5">
      <c r="A32574" s="816">
        <f t="shared" si="2121"/>
        <v>54465</v>
      </c>
      <c r="B32574" s="815">
        <f t="shared" si="2120"/>
        <v>42</v>
      </c>
      <c r="C32574" s="815">
        <f t="shared" si="2119"/>
        <v>324</v>
      </c>
      <c r="D32574" s="815">
        <f t="shared" si="2118"/>
        <v>304</v>
      </c>
      <c r="E32574" s="815">
        <v>2049</v>
      </c>
    </row>
    <row r="32575" spans="1:5">
      <c r="A32575" s="816">
        <f t="shared" si="2121"/>
        <v>54466</v>
      </c>
      <c r="B32575" s="815">
        <f t="shared" si="2120"/>
        <v>43</v>
      </c>
      <c r="C32575" s="815">
        <f t="shared" si="2119"/>
        <v>323</v>
      </c>
      <c r="D32575" s="815">
        <f t="shared" si="2118"/>
        <v>303</v>
      </c>
      <c r="E32575" s="815">
        <v>2049</v>
      </c>
    </row>
    <row r="32576" spans="1:5">
      <c r="A32576" s="816">
        <f t="shared" si="2121"/>
        <v>54467</v>
      </c>
      <c r="B32576" s="815">
        <f t="shared" si="2120"/>
        <v>44</v>
      </c>
      <c r="C32576" s="815">
        <f t="shared" si="2119"/>
        <v>322</v>
      </c>
      <c r="D32576" s="815">
        <f t="shared" si="2118"/>
        <v>302</v>
      </c>
      <c r="E32576" s="815">
        <v>2049</v>
      </c>
    </row>
    <row r="32577" spans="1:5">
      <c r="A32577" s="816">
        <f t="shared" si="2121"/>
        <v>54468</v>
      </c>
      <c r="B32577" s="815">
        <f t="shared" si="2120"/>
        <v>45</v>
      </c>
      <c r="C32577" s="815">
        <f t="shared" si="2119"/>
        <v>321</v>
      </c>
      <c r="D32577" s="815">
        <f t="shared" si="2118"/>
        <v>301</v>
      </c>
      <c r="E32577" s="815">
        <v>2049</v>
      </c>
    </row>
    <row r="32578" spans="1:5">
      <c r="A32578" s="816">
        <f t="shared" si="2121"/>
        <v>54469</v>
      </c>
      <c r="B32578" s="815">
        <f t="shared" ref="B32578:B32641" si="2122">B32577+1</f>
        <v>46</v>
      </c>
      <c r="C32578" s="815">
        <f t="shared" ref="C32578:C32641" si="2123">C32577-1</f>
        <v>320</v>
      </c>
      <c r="D32578" s="815">
        <f t="shared" ref="D32578:D32641" si="2124">D32577-1</f>
        <v>300</v>
      </c>
      <c r="E32578" s="815">
        <v>2049</v>
      </c>
    </row>
    <row r="32579" spans="1:5">
      <c r="A32579" s="816">
        <f t="shared" si="2121"/>
        <v>54470</v>
      </c>
      <c r="B32579" s="815">
        <f t="shared" si="2122"/>
        <v>47</v>
      </c>
      <c r="C32579" s="815">
        <f t="shared" si="2123"/>
        <v>319</v>
      </c>
      <c r="D32579" s="815">
        <f t="shared" si="2124"/>
        <v>299</v>
      </c>
      <c r="E32579" s="815">
        <v>2049</v>
      </c>
    </row>
    <row r="32580" spans="1:5">
      <c r="A32580" s="816">
        <f t="shared" si="2121"/>
        <v>54471</v>
      </c>
      <c r="B32580" s="815">
        <f t="shared" si="2122"/>
        <v>48</v>
      </c>
      <c r="C32580" s="815">
        <f t="shared" si="2123"/>
        <v>318</v>
      </c>
      <c r="D32580" s="815">
        <f t="shared" si="2124"/>
        <v>298</v>
      </c>
      <c r="E32580" s="815">
        <v>2049</v>
      </c>
    </row>
    <row r="32581" spans="1:5">
      <c r="A32581" s="816">
        <f t="shared" si="2121"/>
        <v>54472</v>
      </c>
      <c r="B32581" s="815">
        <f t="shared" si="2122"/>
        <v>49</v>
      </c>
      <c r="C32581" s="815">
        <f t="shared" si="2123"/>
        <v>317</v>
      </c>
      <c r="D32581" s="815">
        <f t="shared" si="2124"/>
        <v>297</v>
      </c>
      <c r="E32581" s="815">
        <v>2049</v>
      </c>
    </row>
    <row r="32582" spans="1:5">
      <c r="A32582" s="816">
        <f t="shared" si="2121"/>
        <v>54473</v>
      </c>
      <c r="B32582" s="815">
        <f t="shared" si="2122"/>
        <v>50</v>
      </c>
      <c r="C32582" s="815">
        <f t="shared" si="2123"/>
        <v>316</v>
      </c>
      <c r="D32582" s="815">
        <f t="shared" si="2124"/>
        <v>296</v>
      </c>
      <c r="E32582" s="815">
        <v>2049</v>
      </c>
    </row>
    <row r="32583" spans="1:5">
      <c r="A32583" s="816">
        <f t="shared" si="2121"/>
        <v>54474</v>
      </c>
      <c r="B32583" s="815">
        <f t="shared" si="2122"/>
        <v>51</v>
      </c>
      <c r="C32583" s="815">
        <f t="shared" si="2123"/>
        <v>315</v>
      </c>
      <c r="D32583" s="815">
        <f t="shared" si="2124"/>
        <v>295</v>
      </c>
      <c r="E32583" s="815">
        <v>2049</v>
      </c>
    </row>
    <row r="32584" spans="1:5">
      <c r="A32584" s="816">
        <f t="shared" si="2121"/>
        <v>54475</v>
      </c>
      <c r="B32584" s="815">
        <f t="shared" si="2122"/>
        <v>52</v>
      </c>
      <c r="C32584" s="815">
        <f t="shared" si="2123"/>
        <v>314</v>
      </c>
      <c r="D32584" s="815">
        <f t="shared" si="2124"/>
        <v>294</v>
      </c>
      <c r="E32584" s="815">
        <v>2049</v>
      </c>
    </row>
    <row r="32585" spans="1:5">
      <c r="A32585" s="816">
        <f t="shared" si="2121"/>
        <v>54476</v>
      </c>
      <c r="B32585" s="815">
        <f t="shared" si="2122"/>
        <v>53</v>
      </c>
      <c r="C32585" s="815">
        <f t="shared" si="2123"/>
        <v>313</v>
      </c>
      <c r="D32585" s="815">
        <f t="shared" si="2124"/>
        <v>293</v>
      </c>
      <c r="E32585" s="815">
        <v>2049</v>
      </c>
    </row>
    <row r="32586" spans="1:5">
      <c r="A32586" s="816">
        <f t="shared" si="2121"/>
        <v>54477</v>
      </c>
      <c r="B32586" s="815">
        <f t="shared" si="2122"/>
        <v>54</v>
      </c>
      <c r="C32586" s="815">
        <f t="shared" si="2123"/>
        <v>312</v>
      </c>
      <c r="D32586" s="815">
        <f t="shared" si="2124"/>
        <v>292</v>
      </c>
      <c r="E32586" s="815">
        <v>2049</v>
      </c>
    </row>
    <row r="32587" spans="1:5">
      <c r="A32587" s="816">
        <f t="shared" si="2121"/>
        <v>54478</v>
      </c>
      <c r="B32587" s="815">
        <f t="shared" si="2122"/>
        <v>55</v>
      </c>
      <c r="C32587" s="815">
        <f t="shared" si="2123"/>
        <v>311</v>
      </c>
      <c r="D32587" s="815">
        <f t="shared" si="2124"/>
        <v>291</v>
      </c>
      <c r="E32587" s="815">
        <v>2049</v>
      </c>
    </row>
    <row r="32588" spans="1:5">
      <c r="A32588" s="816">
        <f t="shared" si="2121"/>
        <v>54479</v>
      </c>
      <c r="B32588" s="815">
        <f t="shared" si="2122"/>
        <v>56</v>
      </c>
      <c r="C32588" s="815">
        <f t="shared" si="2123"/>
        <v>310</v>
      </c>
      <c r="D32588" s="815">
        <f t="shared" si="2124"/>
        <v>290</v>
      </c>
      <c r="E32588" s="815">
        <v>2049</v>
      </c>
    </row>
    <row r="32589" spans="1:5">
      <c r="A32589" s="816">
        <f t="shared" si="2121"/>
        <v>54480</v>
      </c>
      <c r="B32589" s="815">
        <f t="shared" si="2122"/>
        <v>57</v>
      </c>
      <c r="C32589" s="815">
        <f t="shared" si="2123"/>
        <v>309</v>
      </c>
      <c r="D32589" s="815">
        <f t="shared" si="2124"/>
        <v>289</v>
      </c>
      <c r="E32589" s="815">
        <v>2049</v>
      </c>
    </row>
    <row r="32590" spans="1:5">
      <c r="A32590" s="816">
        <f t="shared" si="2121"/>
        <v>54481</v>
      </c>
      <c r="B32590" s="815">
        <f t="shared" si="2122"/>
        <v>58</v>
      </c>
      <c r="C32590" s="815">
        <f t="shared" si="2123"/>
        <v>308</v>
      </c>
      <c r="D32590" s="815">
        <f t="shared" si="2124"/>
        <v>288</v>
      </c>
      <c r="E32590" s="815">
        <v>2049</v>
      </c>
    </row>
    <row r="32591" spans="1:5">
      <c r="A32591" s="816">
        <f t="shared" si="2121"/>
        <v>54482</v>
      </c>
      <c r="B32591" s="815">
        <f t="shared" si="2122"/>
        <v>59</v>
      </c>
      <c r="C32591" s="815">
        <f t="shared" si="2123"/>
        <v>307</v>
      </c>
      <c r="D32591" s="815">
        <f t="shared" si="2124"/>
        <v>287</v>
      </c>
      <c r="E32591" s="815">
        <v>2049</v>
      </c>
    </row>
    <row r="32592" spans="1:5">
      <c r="A32592" s="816">
        <f t="shared" si="2121"/>
        <v>54483</v>
      </c>
      <c r="B32592" s="815">
        <f t="shared" si="2122"/>
        <v>60</v>
      </c>
      <c r="C32592" s="815">
        <f t="shared" si="2123"/>
        <v>306</v>
      </c>
      <c r="D32592" s="815">
        <f t="shared" si="2124"/>
        <v>286</v>
      </c>
      <c r="E32592" s="815">
        <v>2049</v>
      </c>
    </row>
    <row r="32593" spans="1:5">
      <c r="A32593" s="816">
        <f t="shared" si="2121"/>
        <v>54484</v>
      </c>
      <c r="B32593" s="815">
        <f t="shared" si="2122"/>
        <v>61</v>
      </c>
      <c r="C32593" s="815">
        <f t="shared" si="2123"/>
        <v>305</v>
      </c>
      <c r="D32593" s="815">
        <f t="shared" si="2124"/>
        <v>285</v>
      </c>
      <c r="E32593" s="815">
        <v>2049</v>
      </c>
    </row>
    <row r="32594" spans="1:5">
      <c r="A32594" s="816">
        <f t="shared" si="2121"/>
        <v>54485</v>
      </c>
      <c r="B32594" s="815">
        <f t="shared" si="2122"/>
        <v>62</v>
      </c>
      <c r="C32594" s="815">
        <f t="shared" si="2123"/>
        <v>304</v>
      </c>
      <c r="D32594" s="815">
        <f t="shared" si="2124"/>
        <v>284</v>
      </c>
      <c r="E32594" s="815">
        <v>2049</v>
      </c>
    </row>
    <row r="32595" spans="1:5">
      <c r="A32595" s="816">
        <f t="shared" si="2121"/>
        <v>54486</v>
      </c>
      <c r="B32595" s="815">
        <f t="shared" si="2122"/>
        <v>63</v>
      </c>
      <c r="C32595" s="815">
        <f t="shared" si="2123"/>
        <v>303</v>
      </c>
      <c r="D32595" s="815">
        <f t="shared" si="2124"/>
        <v>283</v>
      </c>
      <c r="E32595" s="815">
        <v>2049</v>
      </c>
    </row>
    <row r="32596" spans="1:5">
      <c r="A32596" s="816">
        <f t="shared" si="2121"/>
        <v>54487</v>
      </c>
      <c r="B32596" s="815">
        <f t="shared" si="2122"/>
        <v>64</v>
      </c>
      <c r="C32596" s="815">
        <f t="shared" si="2123"/>
        <v>302</v>
      </c>
      <c r="D32596" s="815">
        <f t="shared" si="2124"/>
        <v>282</v>
      </c>
      <c r="E32596" s="815">
        <v>2049</v>
      </c>
    </row>
    <row r="32597" spans="1:5">
      <c r="A32597" s="816">
        <f t="shared" si="2121"/>
        <v>54488</v>
      </c>
      <c r="B32597" s="815">
        <f t="shared" si="2122"/>
        <v>65</v>
      </c>
      <c r="C32597" s="815">
        <f t="shared" si="2123"/>
        <v>301</v>
      </c>
      <c r="D32597" s="815">
        <f t="shared" si="2124"/>
        <v>281</v>
      </c>
      <c r="E32597" s="815">
        <v>2049</v>
      </c>
    </row>
    <row r="32598" spans="1:5">
      <c r="A32598" s="816">
        <f t="shared" si="2121"/>
        <v>54489</v>
      </c>
      <c r="B32598" s="815">
        <f t="shared" si="2122"/>
        <v>66</v>
      </c>
      <c r="C32598" s="815">
        <f t="shared" si="2123"/>
        <v>300</v>
      </c>
      <c r="D32598" s="815">
        <f t="shared" si="2124"/>
        <v>280</v>
      </c>
      <c r="E32598" s="815">
        <v>2049</v>
      </c>
    </row>
    <row r="32599" spans="1:5">
      <c r="A32599" s="816">
        <f t="shared" si="2121"/>
        <v>54490</v>
      </c>
      <c r="B32599" s="815">
        <f t="shared" si="2122"/>
        <v>67</v>
      </c>
      <c r="C32599" s="815">
        <f t="shared" si="2123"/>
        <v>299</v>
      </c>
      <c r="D32599" s="815">
        <f t="shared" si="2124"/>
        <v>279</v>
      </c>
      <c r="E32599" s="815">
        <v>2049</v>
      </c>
    </row>
    <row r="32600" spans="1:5">
      <c r="A32600" s="816">
        <f t="shared" si="2121"/>
        <v>54491</v>
      </c>
      <c r="B32600" s="815">
        <f t="shared" si="2122"/>
        <v>68</v>
      </c>
      <c r="C32600" s="815">
        <f t="shared" si="2123"/>
        <v>298</v>
      </c>
      <c r="D32600" s="815">
        <f t="shared" si="2124"/>
        <v>278</v>
      </c>
      <c r="E32600" s="815">
        <v>2049</v>
      </c>
    </row>
    <row r="32601" spans="1:5">
      <c r="A32601" s="816">
        <f t="shared" si="2121"/>
        <v>54492</v>
      </c>
      <c r="B32601" s="815">
        <f t="shared" si="2122"/>
        <v>69</v>
      </c>
      <c r="C32601" s="815">
        <f t="shared" si="2123"/>
        <v>297</v>
      </c>
      <c r="D32601" s="815">
        <f t="shared" si="2124"/>
        <v>277</v>
      </c>
      <c r="E32601" s="815">
        <v>2049</v>
      </c>
    </row>
    <row r="32602" spans="1:5">
      <c r="A32602" s="816">
        <f t="shared" si="2121"/>
        <v>54493</v>
      </c>
      <c r="B32602" s="815">
        <f t="shared" si="2122"/>
        <v>70</v>
      </c>
      <c r="C32602" s="815">
        <f t="shared" si="2123"/>
        <v>296</v>
      </c>
      <c r="D32602" s="815">
        <f t="shared" si="2124"/>
        <v>276</v>
      </c>
      <c r="E32602" s="815">
        <v>2049</v>
      </c>
    </row>
    <row r="32603" spans="1:5">
      <c r="A32603" s="816">
        <f t="shared" si="2121"/>
        <v>54494</v>
      </c>
      <c r="B32603" s="815">
        <f t="shared" si="2122"/>
        <v>71</v>
      </c>
      <c r="C32603" s="815">
        <f t="shared" si="2123"/>
        <v>295</v>
      </c>
      <c r="D32603" s="815">
        <f t="shared" si="2124"/>
        <v>275</v>
      </c>
      <c r="E32603" s="815">
        <v>2049</v>
      </c>
    </row>
    <row r="32604" spans="1:5">
      <c r="A32604" s="816">
        <f t="shared" si="2121"/>
        <v>54495</v>
      </c>
      <c r="B32604" s="815">
        <f t="shared" si="2122"/>
        <v>72</v>
      </c>
      <c r="C32604" s="815">
        <f t="shared" si="2123"/>
        <v>294</v>
      </c>
      <c r="D32604" s="815">
        <f t="shared" si="2124"/>
        <v>274</v>
      </c>
      <c r="E32604" s="815">
        <v>2049</v>
      </c>
    </row>
    <row r="32605" spans="1:5">
      <c r="A32605" s="816">
        <f t="shared" si="2121"/>
        <v>54496</v>
      </c>
      <c r="B32605" s="815">
        <f t="shared" si="2122"/>
        <v>73</v>
      </c>
      <c r="C32605" s="815">
        <f t="shared" si="2123"/>
        <v>293</v>
      </c>
      <c r="D32605" s="815">
        <f t="shared" si="2124"/>
        <v>273</v>
      </c>
      <c r="E32605" s="815">
        <v>2049</v>
      </c>
    </row>
    <row r="32606" spans="1:5">
      <c r="A32606" s="816">
        <f t="shared" si="2121"/>
        <v>54497</v>
      </c>
      <c r="B32606" s="815">
        <f t="shared" si="2122"/>
        <v>74</v>
      </c>
      <c r="C32606" s="815">
        <f t="shared" si="2123"/>
        <v>292</v>
      </c>
      <c r="D32606" s="815">
        <f t="shared" si="2124"/>
        <v>272</v>
      </c>
      <c r="E32606" s="815">
        <v>2049</v>
      </c>
    </row>
    <row r="32607" spans="1:5">
      <c r="A32607" s="816">
        <f t="shared" si="2121"/>
        <v>54498</v>
      </c>
      <c r="B32607" s="815">
        <f t="shared" si="2122"/>
        <v>75</v>
      </c>
      <c r="C32607" s="815">
        <f t="shared" si="2123"/>
        <v>291</v>
      </c>
      <c r="D32607" s="815">
        <f t="shared" si="2124"/>
        <v>271</v>
      </c>
      <c r="E32607" s="815">
        <v>2049</v>
      </c>
    </row>
    <row r="32608" spans="1:5">
      <c r="A32608" s="816">
        <f t="shared" si="2121"/>
        <v>54499</v>
      </c>
      <c r="B32608" s="815">
        <f t="shared" si="2122"/>
        <v>76</v>
      </c>
      <c r="C32608" s="815">
        <f t="shared" si="2123"/>
        <v>290</v>
      </c>
      <c r="D32608" s="815">
        <f t="shared" si="2124"/>
        <v>270</v>
      </c>
      <c r="E32608" s="815">
        <v>2049</v>
      </c>
    </row>
    <row r="32609" spans="1:5">
      <c r="A32609" s="816">
        <f t="shared" si="2121"/>
        <v>54500</v>
      </c>
      <c r="B32609" s="815">
        <f t="shared" si="2122"/>
        <v>77</v>
      </c>
      <c r="C32609" s="815">
        <f t="shared" si="2123"/>
        <v>289</v>
      </c>
      <c r="D32609" s="815">
        <f t="shared" si="2124"/>
        <v>269</v>
      </c>
      <c r="E32609" s="815">
        <v>2049</v>
      </c>
    </row>
    <row r="32610" spans="1:5">
      <c r="A32610" s="816">
        <f t="shared" si="2121"/>
        <v>54501</v>
      </c>
      <c r="B32610" s="815">
        <f t="shared" si="2122"/>
        <v>78</v>
      </c>
      <c r="C32610" s="815">
        <f t="shared" si="2123"/>
        <v>288</v>
      </c>
      <c r="D32610" s="815">
        <f t="shared" si="2124"/>
        <v>268</v>
      </c>
      <c r="E32610" s="815">
        <v>2049</v>
      </c>
    </row>
    <row r="32611" spans="1:5">
      <c r="A32611" s="816">
        <f t="shared" si="2121"/>
        <v>54502</v>
      </c>
      <c r="B32611" s="815">
        <f t="shared" si="2122"/>
        <v>79</v>
      </c>
      <c r="C32611" s="815">
        <f t="shared" si="2123"/>
        <v>287</v>
      </c>
      <c r="D32611" s="815">
        <f t="shared" si="2124"/>
        <v>267</v>
      </c>
      <c r="E32611" s="815">
        <v>2049</v>
      </c>
    </row>
    <row r="32612" spans="1:5">
      <c r="A32612" s="816">
        <f t="shared" si="2121"/>
        <v>54503</v>
      </c>
      <c r="B32612" s="815">
        <f t="shared" si="2122"/>
        <v>80</v>
      </c>
      <c r="C32612" s="815">
        <f t="shared" si="2123"/>
        <v>286</v>
      </c>
      <c r="D32612" s="815">
        <f t="shared" si="2124"/>
        <v>266</v>
      </c>
      <c r="E32612" s="815">
        <v>2049</v>
      </c>
    </row>
    <row r="32613" spans="1:5">
      <c r="A32613" s="816">
        <f t="shared" si="2121"/>
        <v>54504</v>
      </c>
      <c r="B32613" s="815">
        <f t="shared" si="2122"/>
        <v>81</v>
      </c>
      <c r="C32613" s="815">
        <f t="shared" si="2123"/>
        <v>285</v>
      </c>
      <c r="D32613" s="815">
        <f t="shared" si="2124"/>
        <v>265</v>
      </c>
      <c r="E32613" s="815">
        <v>2049</v>
      </c>
    </row>
    <row r="32614" spans="1:5">
      <c r="A32614" s="816">
        <f t="shared" si="2121"/>
        <v>54505</v>
      </c>
      <c r="B32614" s="815">
        <f t="shared" si="2122"/>
        <v>82</v>
      </c>
      <c r="C32614" s="815">
        <f t="shared" si="2123"/>
        <v>284</v>
      </c>
      <c r="D32614" s="815">
        <f t="shared" si="2124"/>
        <v>264</v>
      </c>
      <c r="E32614" s="815">
        <v>2049</v>
      </c>
    </row>
    <row r="32615" spans="1:5">
      <c r="A32615" s="816">
        <f t="shared" si="2121"/>
        <v>54506</v>
      </c>
      <c r="B32615" s="815">
        <f t="shared" si="2122"/>
        <v>83</v>
      </c>
      <c r="C32615" s="815">
        <f t="shared" si="2123"/>
        <v>283</v>
      </c>
      <c r="D32615" s="815">
        <f t="shared" si="2124"/>
        <v>263</v>
      </c>
      <c r="E32615" s="815">
        <v>2049</v>
      </c>
    </row>
    <row r="32616" spans="1:5">
      <c r="A32616" s="816">
        <f t="shared" si="2121"/>
        <v>54507</v>
      </c>
      <c r="B32616" s="815">
        <f t="shared" si="2122"/>
        <v>84</v>
      </c>
      <c r="C32616" s="815">
        <f t="shared" si="2123"/>
        <v>282</v>
      </c>
      <c r="D32616" s="815">
        <f t="shared" si="2124"/>
        <v>262</v>
      </c>
      <c r="E32616" s="815">
        <v>2049</v>
      </c>
    </row>
    <row r="32617" spans="1:5">
      <c r="A32617" s="816">
        <f t="shared" si="2121"/>
        <v>54508</v>
      </c>
      <c r="B32617" s="815">
        <f t="shared" si="2122"/>
        <v>85</v>
      </c>
      <c r="C32617" s="815">
        <f t="shared" si="2123"/>
        <v>281</v>
      </c>
      <c r="D32617" s="815">
        <f t="shared" si="2124"/>
        <v>261</v>
      </c>
      <c r="E32617" s="815">
        <v>2049</v>
      </c>
    </row>
    <row r="32618" spans="1:5">
      <c r="A32618" s="816">
        <f t="shared" si="2121"/>
        <v>54509</v>
      </c>
      <c r="B32618" s="815">
        <f t="shared" si="2122"/>
        <v>86</v>
      </c>
      <c r="C32618" s="815">
        <f t="shared" si="2123"/>
        <v>280</v>
      </c>
      <c r="D32618" s="815">
        <f t="shared" si="2124"/>
        <v>260</v>
      </c>
      <c r="E32618" s="815">
        <v>2049</v>
      </c>
    </row>
    <row r="32619" spans="1:5">
      <c r="A32619" s="816">
        <f t="shared" si="2121"/>
        <v>54510</v>
      </c>
      <c r="B32619" s="815">
        <f t="shared" si="2122"/>
        <v>87</v>
      </c>
      <c r="C32619" s="815">
        <f t="shared" si="2123"/>
        <v>279</v>
      </c>
      <c r="D32619" s="815">
        <f t="shared" si="2124"/>
        <v>259</v>
      </c>
      <c r="E32619" s="815">
        <v>2049</v>
      </c>
    </row>
    <row r="32620" spans="1:5">
      <c r="A32620" s="816">
        <f t="shared" si="2121"/>
        <v>54511</v>
      </c>
      <c r="B32620" s="815">
        <f t="shared" si="2122"/>
        <v>88</v>
      </c>
      <c r="C32620" s="815">
        <f t="shared" si="2123"/>
        <v>278</v>
      </c>
      <c r="D32620" s="815">
        <f t="shared" si="2124"/>
        <v>258</v>
      </c>
      <c r="E32620" s="815">
        <v>2049</v>
      </c>
    </row>
    <row r="32621" spans="1:5">
      <c r="A32621" s="816">
        <f t="shared" si="2121"/>
        <v>54512</v>
      </c>
      <c r="B32621" s="815">
        <f t="shared" si="2122"/>
        <v>89</v>
      </c>
      <c r="C32621" s="815">
        <f t="shared" si="2123"/>
        <v>277</v>
      </c>
      <c r="D32621" s="815">
        <f t="shared" si="2124"/>
        <v>257</v>
      </c>
      <c r="E32621" s="815">
        <v>2049</v>
      </c>
    </row>
    <row r="32622" spans="1:5">
      <c r="A32622" s="816">
        <f t="shared" si="2121"/>
        <v>54513</v>
      </c>
      <c r="B32622" s="815">
        <f t="shared" si="2122"/>
        <v>90</v>
      </c>
      <c r="C32622" s="815">
        <f t="shared" si="2123"/>
        <v>276</v>
      </c>
      <c r="D32622" s="815">
        <f t="shared" si="2124"/>
        <v>256</v>
      </c>
      <c r="E32622" s="815">
        <v>2049</v>
      </c>
    </row>
    <row r="32623" spans="1:5">
      <c r="A32623" s="816">
        <f t="shared" si="2121"/>
        <v>54514</v>
      </c>
      <c r="B32623" s="815">
        <f t="shared" si="2122"/>
        <v>91</v>
      </c>
      <c r="C32623" s="815">
        <f t="shared" si="2123"/>
        <v>275</v>
      </c>
      <c r="D32623" s="815">
        <f t="shared" si="2124"/>
        <v>255</v>
      </c>
      <c r="E32623" s="815">
        <v>2049</v>
      </c>
    </row>
    <row r="32624" spans="1:5">
      <c r="A32624" s="816">
        <f t="shared" si="2121"/>
        <v>54515</v>
      </c>
      <c r="B32624" s="815">
        <f t="shared" si="2122"/>
        <v>92</v>
      </c>
      <c r="C32624" s="815">
        <f t="shared" si="2123"/>
        <v>274</v>
      </c>
      <c r="D32624" s="815">
        <f t="shared" si="2124"/>
        <v>254</v>
      </c>
      <c r="E32624" s="815">
        <v>2049</v>
      </c>
    </row>
    <row r="32625" spans="1:5">
      <c r="A32625" s="816">
        <f t="shared" si="2121"/>
        <v>54516</v>
      </c>
      <c r="B32625" s="815">
        <f t="shared" si="2122"/>
        <v>93</v>
      </c>
      <c r="C32625" s="815">
        <f t="shared" si="2123"/>
        <v>273</v>
      </c>
      <c r="D32625" s="815">
        <f t="shared" si="2124"/>
        <v>253</v>
      </c>
      <c r="E32625" s="815">
        <v>2049</v>
      </c>
    </row>
    <row r="32626" spans="1:5">
      <c r="A32626" s="816">
        <f t="shared" si="2121"/>
        <v>54517</v>
      </c>
      <c r="B32626" s="815">
        <f t="shared" si="2122"/>
        <v>94</v>
      </c>
      <c r="C32626" s="815">
        <f t="shared" si="2123"/>
        <v>272</v>
      </c>
      <c r="D32626" s="815">
        <f t="shared" si="2124"/>
        <v>252</v>
      </c>
      <c r="E32626" s="815">
        <v>2049</v>
      </c>
    </row>
    <row r="32627" spans="1:5">
      <c r="A32627" s="816">
        <f t="shared" ref="A32627:A32690" si="2125">A32626+1</f>
        <v>54518</v>
      </c>
      <c r="B32627" s="815">
        <f t="shared" si="2122"/>
        <v>95</v>
      </c>
      <c r="C32627" s="815">
        <f t="shared" si="2123"/>
        <v>271</v>
      </c>
      <c r="D32627" s="815">
        <f t="shared" si="2124"/>
        <v>251</v>
      </c>
      <c r="E32627" s="815">
        <v>2049</v>
      </c>
    </row>
    <row r="32628" spans="1:5">
      <c r="A32628" s="816">
        <f t="shared" si="2125"/>
        <v>54519</v>
      </c>
      <c r="B32628" s="815">
        <f t="shared" si="2122"/>
        <v>96</v>
      </c>
      <c r="C32628" s="815">
        <f t="shared" si="2123"/>
        <v>270</v>
      </c>
      <c r="D32628" s="815">
        <f t="shared" si="2124"/>
        <v>250</v>
      </c>
      <c r="E32628" s="815">
        <v>2049</v>
      </c>
    </row>
    <row r="32629" spans="1:5">
      <c r="A32629" s="816">
        <f t="shared" si="2125"/>
        <v>54520</v>
      </c>
      <c r="B32629" s="815">
        <f t="shared" si="2122"/>
        <v>97</v>
      </c>
      <c r="C32629" s="815">
        <f t="shared" si="2123"/>
        <v>269</v>
      </c>
      <c r="D32629" s="815">
        <f t="shared" si="2124"/>
        <v>249</v>
      </c>
      <c r="E32629" s="815">
        <v>2049</v>
      </c>
    </row>
    <row r="32630" spans="1:5">
      <c r="A32630" s="816">
        <f t="shared" si="2125"/>
        <v>54521</v>
      </c>
      <c r="B32630" s="815">
        <f t="shared" si="2122"/>
        <v>98</v>
      </c>
      <c r="C32630" s="815">
        <f t="shared" si="2123"/>
        <v>268</v>
      </c>
      <c r="D32630" s="815">
        <f t="shared" si="2124"/>
        <v>248</v>
      </c>
      <c r="E32630" s="815">
        <v>2049</v>
      </c>
    </row>
    <row r="32631" spans="1:5">
      <c r="A32631" s="816">
        <f t="shared" si="2125"/>
        <v>54522</v>
      </c>
      <c r="B32631" s="815">
        <f t="shared" si="2122"/>
        <v>99</v>
      </c>
      <c r="C32631" s="815">
        <f t="shared" si="2123"/>
        <v>267</v>
      </c>
      <c r="D32631" s="815">
        <f t="shared" si="2124"/>
        <v>247</v>
      </c>
      <c r="E32631" s="815">
        <v>2049</v>
      </c>
    </row>
    <row r="32632" spans="1:5">
      <c r="A32632" s="816">
        <f t="shared" si="2125"/>
        <v>54523</v>
      </c>
      <c r="B32632" s="815">
        <f t="shared" si="2122"/>
        <v>100</v>
      </c>
      <c r="C32632" s="815">
        <f t="shared" si="2123"/>
        <v>266</v>
      </c>
      <c r="D32632" s="815">
        <f t="shared" si="2124"/>
        <v>246</v>
      </c>
      <c r="E32632" s="815">
        <v>2049</v>
      </c>
    </row>
    <row r="32633" spans="1:5">
      <c r="A32633" s="816">
        <f t="shared" si="2125"/>
        <v>54524</v>
      </c>
      <c r="B32633" s="815">
        <f t="shared" si="2122"/>
        <v>101</v>
      </c>
      <c r="C32633" s="815">
        <f t="shared" si="2123"/>
        <v>265</v>
      </c>
      <c r="D32633" s="815">
        <f t="shared" si="2124"/>
        <v>245</v>
      </c>
      <c r="E32633" s="815">
        <v>2049</v>
      </c>
    </row>
    <row r="32634" spans="1:5">
      <c r="A32634" s="816">
        <f t="shared" si="2125"/>
        <v>54525</v>
      </c>
      <c r="B32634" s="815">
        <f t="shared" si="2122"/>
        <v>102</v>
      </c>
      <c r="C32634" s="815">
        <f t="shared" si="2123"/>
        <v>264</v>
      </c>
      <c r="D32634" s="815">
        <f t="shared" si="2124"/>
        <v>244</v>
      </c>
      <c r="E32634" s="815">
        <v>2049</v>
      </c>
    </row>
    <row r="32635" spans="1:5">
      <c r="A32635" s="816">
        <f t="shared" si="2125"/>
        <v>54526</v>
      </c>
      <c r="B32635" s="815">
        <f t="shared" si="2122"/>
        <v>103</v>
      </c>
      <c r="C32635" s="815">
        <f t="shared" si="2123"/>
        <v>263</v>
      </c>
      <c r="D32635" s="815">
        <f t="shared" si="2124"/>
        <v>243</v>
      </c>
      <c r="E32635" s="815">
        <v>2049</v>
      </c>
    </row>
    <row r="32636" spans="1:5">
      <c r="A32636" s="816">
        <f t="shared" si="2125"/>
        <v>54527</v>
      </c>
      <c r="B32636" s="815">
        <f t="shared" si="2122"/>
        <v>104</v>
      </c>
      <c r="C32636" s="815">
        <f t="shared" si="2123"/>
        <v>262</v>
      </c>
      <c r="D32636" s="815">
        <f t="shared" si="2124"/>
        <v>242</v>
      </c>
      <c r="E32636" s="815">
        <v>2049</v>
      </c>
    </row>
    <row r="32637" spans="1:5">
      <c r="A32637" s="816">
        <f t="shared" si="2125"/>
        <v>54528</v>
      </c>
      <c r="B32637" s="815">
        <f t="shared" si="2122"/>
        <v>105</v>
      </c>
      <c r="C32637" s="815">
        <f t="shared" si="2123"/>
        <v>261</v>
      </c>
      <c r="D32637" s="815">
        <f t="shared" si="2124"/>
        <v>241</v>
      </c>
      <c r="E32637" s="815">
        <v>2049</v>
      </c>
    </row>
    <row r="32638" spans="1:5">
      <c r="A32638" s="816">
        <f t="shared" si="2125"/>
        <v>54529</v>
      </c>
      <c r="B32638" s="815">
        <f t="shared" si="2122"/>
        <v>106</v>
      </c>
      <c r="C32638" s="815">
        <f t="shared" si="2123"/>
        <v>260</v>
      </c>
      <c r="D32638" s="815">
        <f t="shared" si="2124"/>
        <v>240</v>
      </c>
      <c r="E32638" s="815">
        <v>2049</v>
      </c>
    </row>
    <row r="32639" spans="1:5">
      <c r="A32639" s="816">
        <f t="shared" si="2125"/>
        <v>54530</v>
      </c>
      <c r="B32639" s="815">
        <f t="shared" si="2122"/>
        <v>107</v>
      </c>
      <c r="C32639" s="815">
        <f t="shared" si="2123"/>
        <v>259</v>
      </c>
      <c r="D32639" s="815">
        <f t="shared" si="2124"/>
        <v>239</v>
      </c>
      <c r="E32639" s="815">
        <v>2049</v>
      </c>
    </row>
    <row r="32640" spans="1:5">
      <c r="A32640" s="816">
        <f t="shared" si="2125"/>
        <v>54531</v>
      </c>
      <c r="B32640" s="815">
        <f t="shared" si="2122"/>
        <v>108</v>
      </c>
      <c r="C32640" s="815">
        <f t="shared" si="2123"/>
        <v>258</v>
      </c>
      <c r="D32640" s="815">
        <f t="shared" si="2124"/>
        <v>238</v>
      </c>
      <c r="E32640" s="815">
        <v>2049</v>
      </c>
    </row>
    <row r="32641" spans="1:5">
      <c r="A32641" s="816">
        <f t="shared" si="2125"/>
        <v>54532</v>
      </c>
      <c r="B32641" s="815">
        <f t="shared" si="2122"/>
        <v>109</v>
      </c>
      <c r="C32641" s="815">
        <f t="shared" si="2123"/>
        <v>257</v>
      </c>
      <c r="D32641" s="815">
        <f t="shared" si="2124"/>
        <v>237</v>
      </c>
      <c r="E32641" s="815">
        <v>2049</v>
      </c>
    </row>
    <row r="32642" spans="1:5">
      <c r="A32642" s="816">
        <f t="shared" si="2125"/>
        <v>54533</v>
      </c>
      <c r="B32642" s="815">
        <f t="shared" ref="B32642:B32705" si="2126">B32641+1</f>
        <v>110</v>
      </c>
      <c r="C32642" s="815">
        <f t="shared" ref="C32642:C32705" si="2127">C32641-1</f>
        <v>256</v>
      </c>
      <c r="D32642" s="815">
        <f t="shared" ref="D32642:D32705" si="2128">D32641-1</f>
        <v>236</v>
      </c>
      <c r="E32642" s="815">
        <v>2049</v>
      </c>
    </row>
    <row r="32643" spans="1:5">
      <c r="A32643" s="816">
        <f t="shared" si="2125"/>
        <v>54534</v>
      </c>
      <c r="B32643" s="815">
        <f t="shared" si="2126"/>
        <v>111</v>
      </c>
      <c r="C32643" s="815">
        <f t="shared" si="2127"/>
        <v>255</v>
      </c>
      <c r="D32643" s="815">
        <f t="shared" si="2128"/>
        <v>235</v>
      </c>
      <c r="E32643" s="815">
        <v>2049</v>
      </c>
    </row>
    <row r="32644" spans="1:5">
      <c r="A32644" s="816">
        <f t="shared" si="2125"/>
        <v>54535</v>
      </c>
      <c r="B32644" s="815">
        <f t="shared" si="2126"/>
        <v>112</v>
      </c>
      <c r="C32644" s="815">
        <f t="shared" si="2127"/>
        <v>254</v>
      </c>
      <c r="D32644" s="815">
        <f t="shared" si="2128"/>
        <v>234</v>
      </c>
      <c r="E32644" s="815">
        <v>2049</v>
      </c>
    </row>
    <row r="32645" spans="1:5">
      <c r="A32645" s="816">
        <f t="shared" si="2125"/>
        <v>54536</v>
      </c>
      <c r="B32645" s="815">
        <f t="shared" si="2126"/>
        <v>113</v>
      </c>
      <c r="C32645" s="815">
        <f t="shared" si="2127"/>
        <v>253</v>
      </c>
      <c r="D32645" s="815">
        <f t="shared" si="2128"/>
        <v>233</v>
      </c>
      <c r="E32645" s="815">
        <v>2049</v>
      </c>
    </row>
    <row r="32646" spans="1:5">
      <c r="A32646" s="816">
        <f t="shared" si="2125"/>
        <v>54537</v>
      </c>
      <c r="B32646" s="815">
        <f t="shared" si="2126"/>
        <v>114</v>
      </c>
      <c r="C32646" s="815">
        <f t="shared" si="2127"/>
        <v>252</v>
      </c>
      <c r="D32646" s="815">
        <f t="shared" si="2128"/>
        <v>232</v>
      </c>
      <c r="E32646" s="815">
        <v>2049</v>
      </c>
    </row>
    <row r="32647" spans="1:5">
      <c r="A32647" s="816">
        <f t="shared" si="2125"/>
        <v>54538</v>
      </c>
      <c r="B32647" s="815">
        <f t="shared" si="2126"/>
        <v>115</v>
      </c>
      <c r="C32647" s="815">
        <f t="shared" si="2127"/>
        <v>251</v>
      </c>
      <c r="D32647" s="815">
        <f t="shared" si="2128"/>
        <v>231</v>
      </c>
      <c r="E32647" s="815">
        <v>2049</v>
      </c>
    </row>
    <row r="32648" spans="1:5">
      <c r="A32648" s="816">
        <f t="shared" si="2125"/>
        <v>54539</v>
      </c>
      <c r="B32648" s="815">
        <f t="shared" si="2126"/>
        <v>116</v>
      </c>
      <c r="C32648" s="815">
        <f t="shared" si="2127"/>
        <v>250</v>
      </c>
      <c r="D32648" s="815">
        <f t="shared" si="2128"/>
        <v>230</v>
      </c>
      <c r="E32648" s="815">
        <v>2049</v>
      </c>
    </row>
    <row r="32649" spans="1:5">
      <c r="A32649" s="816">
        <f t="shared" si="2125"/>
        <v>54540</v>
      </c>
      <c r="B32649" s="815">
        <f t="shared" si="2126"/>
        <v>117</v>
      </c>
      <c r="C32649" s="815">
        <f t="shared" si="2127"/>
        <v>249</v>
      </c>
      <c r="D32649" s="815">
        <f t="shared" si="2128"/>
        <v>229</v>
      </c>
      <c r="E32649" s="815">
        <v>2049</v>
      </c>
    </row>
    <row r="32650" spans="1:5">
      <c r="A32650" s="816">
        <f t="shared" si="2125"/>
        <v>54541</v>
      </c>
      <c r="B32650" s="815">
        <f t="shared" si="2126"/>
        <v>118</v>
      </c>
      <c r="C32650" s="815">
        <f t="shared" si="2127"/>
        <v>248</v>
      </c>
      <c r="D32650" s="815">
        <f t="shared" si="2128"/>
        <v>228</v>
      </c>
      <c r="E32650" s="815">
        <v>2049</v>
      </c>
    </row>
    <row r="32651" spans="1:5">
      <c r="A32651" s="816">
        <f t="shared" si="2125"/>
        <v>54542</v>
      </c>
      <c r="B32651" s="815">
        <f t="shared" si="2126"/>
        <v>119</v>
      </c>
      <c r="C32651" s="815">
        <f t="shared" si="2127"/>
        <v>247</v>
      </c>
      <c r="D32651" s="815">
        <f t="shared" si="2128"/>
        <v>227</v>
      </c>
      <c r="E32651" s="815">
        <v>2049</v>
      </c>
    </row>
    <row r="32652" spans="1:5">
      <c r="A32652" s="816">
        <f t="shared" si="2125"/>
        <v>54543</v>
      </c>
      <c r="B32652" s="815">
        <f t="shared" si="2126"/>
        <v>120</v>
      </c>
      <c r="C32652" s="815">
        <f t="shared" si="2127"/>
        <v>246</v>
      </c>
      <c r="D32652" s="815">
        <f t="shared" si="2128"/>
        <v>226</v>
      </c>
      <c r="E32652" s="815">
        <v>2049</v>
      </c>
    </row>
    <row r="32653" spans="1:5">
      <c r="A32653" s="816">
        <f t="shared" si="2125"/>
        <v>54544</v>
      </c>
      <c r="B32653" s="815">
        <f t="shared" si="2126"/>
        <v>121</v>
      </c>
      <c r="C32653" s="815">
        <f t="shared" si="2127"/>
        <v>245</v>
      </c>
      <c r="D32653" s="815">
        <f t="shared" si="2128"/>
        <v>225</v>
      </c>
      <c r="E32653" s="815">
        <v>2049</v>
      </c>
    </row>
    <row r="32654" spans="1:5">
      <c r="A32654" s="816">
        <f t="shared" si="2125"/>
        <v>54545</v>
      </c>
      <c r="B32654" s="815">
        <f t="shared" si="2126"/>
        <v>122</v>
      </c>
      <c r="C32654" s="815">
        <f t="shared" si="2127"/>
        <v>244</v>
      </c>
      <c r="D32654" s="815">
        <f t="shared" si="2128"/>
        <v>224</v>
      </c>
      <c r="E32654" s="815">
        <v>2049</v>
      </c>
    </row>
    <row r="32655" spans="1:5">
      <c r="A32655" s="816">
        <f t="shared" si="2125"/>
        <v>54546</v>
      </c>
      <c r="B32655" s="815">
        <f t="shared" si="2126"/>
        <v>123</v>
      </c>
      <c r="C32655" s="815">
        <f t="shared" si="2127"/>
        <v>243</v>
      </c>
      <c r="D32655" s="815">
        <f t="shared" si="2128"/>
        <v>223</v>
      </c>
      <c r="E32655" s="815">
        <v>2049</v>
      </c>
    </row>
    <row r="32656" spans="1:5">
      <c r="A32656" s="816">
        <f t="shared" si="2125"/>
        <v>54547</v>
      </c>
      <c r="B32656" s="815">
        <f t="shared" si="2126"/>
        <v>124</v>
      </c>
      <c r="C32656" s="815">
        <f t="shared" si="2127"/>
        <v>242</v>
      </c>
      <c r="D32656" s="815">
        <f t="shared" si="2128"/>
        <v>222</v>
      </c>
      <c r="E32656" s="815">
        <v>2049</v>
      </c>
    </row>
    <row r="32657" spans="1:5">
      <c r="A32657" s="816">
        <f t="shared" si="2125"/>
        <v>54548</v>
      </c>
      <c r="B32657" s="815">
        <f t="shared" si="2126"/>
        <v>125</v>
      </c>
      <c r="C32657" s="815">
        <f t="shared" si="2127"/>
        <v>241</v>
      </c>
      <c r="D32657" s="815">
        <f t="shared" si="2128"/>
        <v>221</v>
      </c>
      <c r="E32657" s="815">
        <v>2049</v>
      </c>
    </row>
    <row r="32658" spans="1:5">
      <c r="A32658" s="816">
        <f t="shared" si="2125"/>
        <v>54549</v>
      </c>
      <c r="B32658" s="815">
        <f t="shared" si="2126"/>
        <v>126</v>
      </c>
      <c r="C32658" s="815">
        <f t="shared" si="2127"/>
        <v>240</v>
      </c>
      <c r="D32658" s="815">
        <f t="shared" si="2128"/>
        <v>220</v>
      </c>
      <c r="E32658" s="815">
        <v>2049</v>
      </c>
    </row>
    <row r="32659" spans="1:5">
      <c r="A32659" s="816">
        <f t="shared" si="2125"/>
        <v>54550</v>
      </c>
      <c r="B32659" s="815">
        <f t="shared" si="2126"/>
        <v>127</v>
      </c>
      <c r="C32659" s="815">
        <f t="shared" si="2127"/>
        <v>239</v>
      </c>
      <c r="D32659" s="815">
        <f t="shared" si="2128"/>
        <v>219</v>
      </c>
      <c r="E32659" s="815">
        <v>2049</v>
      </c>
    </row>
    <row r="32660" spans="1:5">
      <c r="A32660" s="816">
        <f t="shared" si="2125"/>
        <v>54551</v>
      </c>
      <c r="B32660" s="815">
        <f t="shared" si="2126"/>
        <v>128</v>
      </c>
      <c r="C32660" s="815">
        <f t="shared" si="2127"/>
        <v>238</v>
      </c>
      <c r="D32660" s="815">
        <f t="shared" si="2128"/>
        <v>218</v>
      </c>
      <c r="E32660" s="815">
        <v>2049</v>
      </c>
    </row>
    <row r="32661" spans="1:5">
      <c r="A32661" s="816">
        <f t="shared" si="2125"/>
        <v>54552</v>
      </c>
      <c r="B32661" s="815">
        <f t="shared" si="2126"/>
        <v>129</v>
      </c>
      <c r="C32661" s="815">
        <f t="shared" si="2127"/>
        <v>237</v>
      </c>
      <c r="D32661" s="815">
        <f t="shared" si="2128"/>
        <v>217</v>
      </c>
      <c r="E32661" s="815">
        <v>2049</v>
      </c>
    </row>
    <row r="32662" spans="1:5">
      <c r="A32662" s="816">
        <f t="shared" si="2125"/>
        <v>54553</v>
      </c>
      <c r="B32662" s="815">
        <f t="shared" si="2126"/>
        <v>130</v>
      </c>
      <c r="C32662" s="815">
        <f t="shared" si="2127"/>
        <v>236</v>
      </c>
      <c r="D32662" s="815">
        <f t="shared" si="2128"/>
        <v>216</v>
      </c>
      <c r="E32662" s="815">
        <v>2049</v>
      </c>
    </row>
    <row r="32663" spans="1:5">
      <c r="A32663" s="816">
        <f t="shared" si="2125"/>
        <v>54554</v>
      </c>
      <c r="B32663" s="815">
        <f t="shared" si="2126"/>
        <v>131</v>
      </c>
      <c r="C32663" s="815">
        <f t="shared" si="2127"/>
        <v>235</v>
      </c>
      <c r="D32663" s="815">
        <f t="shared" si="2128"/>
        <v>215</v>
      </c>
      <c r="E32663" s="815">
        <v>2049</v>
      </c>
    </row>
    <row r="32664" spans="1:5">
      <c r="A32664" s="816">
        <f t="shared" si="2125"/>
        <v>54555</v>
      </c>
      <c r="B32664" s="815">
        <f t="shared" si="2126"/>
        <v>132</v>
      </c>
      <c r="C32664" s="815">
        <f t="shared" si="2127"/>
        <v>234</v>
      </c>
      <c r="D32664" s="815">
        <f t="shared" si="2128"/>
        <v>214</v>
      </c>
      <c r="E32664" s="815">
        <v>2049</v>
      </c>
    </row>
    <row r="32665" spans="1:5">
      <c r="A32665" s="816">
        <f t="shared" si="2125"/>
        <v>54556</v>
      </c>
      <c r="B32665" s="815">
        <f t="shared" si="2126"/>
        <v>133</v>
      </c>
      <c r="C32665" s="815">
        <f t="shared" si="2127"/>
        <v>233</v>
      </c>
      <c r="D32665" s="815">
        <f t="shared" si="2128"/>
        <v>213</v>
      </c>
      <c r="E32665" s="815">
        <v>2049</v>
      </c>
    </row>
    <row r="32666" spans="1:5">
      <c r="A32666" s="816">
        <f t="shared" si="2125"/>
        <v>54557</v>
      </c>
      <c r="B32666" s="815">
        <f t="shared" si="2126"/>
        <v>134</v>
      </c>
      <c r="C32666" s="815">
        <f t="shared" si="2127"/>
        <v>232</v>
      </c>
      <c r="D32666" s="815">
        <f t="shared" si="2128"/>
        <v>212</v>
      </c>
      <c r="E32666" s="815">
        <v>2049</v>
      </c>
    </row>
    <row r="32667" spans="1:5">
      <c r="A32667" s="816">
        <f t="shared" si="2125"/>
        <v>54558</v>
      </c>
      <c r="B32667" s="815">
        <f t="shared" si="2126"/>
        <v>135</v>
      </c>
      <c r="C32667" s="815">
        <f t="shared" si="2127"/>
        <v>231</v>
      </c>
      <c r="D32667" s="815">
        <f t="shared" si="2128"/>
        <v>211</v>
      </c>
      <c r="E32667" s="815">
        <v>2049</v>
      </c>
    </row>
    <row r="32668" spans="1:5">
      <c r="A32668" s="816">
        <f t="shared" si="2125"/>
        <v>54559</v>
      </c>
      <c r="B32668" s="815">
        <f t="shared" si="2126"/>
        <v>136</v>
      </c>
      <c r="C32668" s="815">
        <f t="shared" si="2127"/>
        <v>230</v>
      </c>
      <c r="D32668" s="815">
        <f t="shared" si="2128"/>
        <v>210</v>
      </c>
      <c r="E32668" s="815">
        <v>2049</v>
      </c>
    </row>
    <row r="32669" spans="1:5">
      <c r="A32669" s="816">
        <f t="shared" si="2125"/>
        <v>54560</v>
      </c>
      <c r="B32669" s="815">
        <f t="shared" si="2126"/>
        <v>137</v>
      </c>
      <c r="C32669" s="815">
        <f t="shared" si="2127"/>
        <v>229</v>
      </c>
      <c r="D32669" s="815">
        <f t="shared" si="2128"/>
        <v>209</v>
      </c>
      <c r="E32669" s="815">
        <v>2049</v>
      </c>
    </row>
    <row r="32670" spans="1:5">
      <c r="A32670" s="816">
        <f t="shared" si="2125"/>
        <v>54561</v>
      </c>
      <c r="B32670" s="815">
        <f t="shared" si="2126"/>
        <v>138</v>
      </c>
      <c r="C32670" s="815">
        <f t="shared" si="2127"/>
        <v>228</v>
      </c>
      <c r="D32670" s="815">
        <f t="shared" si="2128"/>
        <v>208</v>
      </c>
      <c r="E32670" s="815">
        <v>2049</v>
      </c>
    </row>
    <row r="32671" spans="1:5">
      <c r="A32671" s="816">
        <f t="shared" si="2125"/>
        <v>54562</v>
      </c>
      <c r="B32671" s="815">
        <f t="shared" si="2126"/>
        <v>139</v>
      </c>
      <c r="C32671" s="815">
        <f t="shared" si="2127"/>
        <v>227</v>
      </c>
      <c r="D32671" s="815">
        <f t="shared" si="2128"/>
        <v>207</v>
      </c>
      <c r="E32671" s="815">
        <v>2049</v>
      </c>
    </row>
    <row r="32672" spans="1:5">
      <c r="A32672" s="816">
        <f t="shared" si="2125"/>
        <v>54563</v>
      </c>
      <c r="B32672" s="815">
        <f t="shared" si="2126"/>
        <v>140</v>
      </c>
      <c r="C32672" s="815">
        <f t="shared" si="2127"/>
        <v>226</v>
      </c>
      <c r="D32672" s="815">
        <f t="shared" si="2128"/>
        <v>206</v>
      </c>
      <c r="E32672" s="815">
        <v>2049</v>
      </c>
    </row>
    <row r="32673" spans="1:5">
      <c r="A32673" s="816">
        <f t="shared" si="2125"/>
        <v>54564</v>
      </c>
      <c r="B32673" s="815">
        <f t="shared" si="2126"/>
        <v>141</v>
      </c>
      <c r="C32673" s="815">
        <f t="shared" si="2127"/>
        <v>225</v>
      </c>
      <c r="D32673" s="815">
        <f t="shared" si="2128"/>
        <v>205</v>
      </c>
      <c r="E32673" s="815">
        <v>2049</v>
      </c>
    </row>
    <row r="32674" spans="1:5">
      <c r="A32674" s="816">
        <f t="shared" si="2125"/>
        <v>54565</v>
      </c>
      <c r="B32674" s="815">
        <f t="shared" si="2126"/>
        <v>142</v>
      </c>
      <c r="C32674" s="815">
        <f t="shared" si="2127"/>
        <v>224</v>
      </c>
      <c r="D32674" s="815">
        <f t="shared" si="2128"/>
        <v>204</v>
      </c>
      <c r="E32674" s="815">
        <v>2049</v>
      </c>
    </row>
    <row r="32675" spans="1:5">
      <c r="A32675" s="816">
        <f t="shared" si="2125"/>
        <v>54566</v>
      </c>
      <c r="B32675" s="815">
        <f t="shared" si="2126"/>
        <v>143</v>
      </c>
      <c r="C32675" s="815">
        <f t="shared" si="2127"/>
        <v>223</v>
      </c>
      <c r="D32675" s="815">
        <f t="shared" si="2128"/>
        <v>203</v>
      </c>
      <c r="E32675" s="815">
        <v>2049</v>
      </c>
    </row>
    <row r="32676" spans="1:5">
      <c r="A32676" s="816">
        <f t="shared" si="2125"/>
        <v>54567</v>
      </c>
      <c r="B32676" s="815">
        <f t="shared" si="2126"/>
        <v>144</v>
      </c>
      <c r="C32676" s="815">
        <f t="shared" si="2127"/>
        <v>222</v>
      </c>
      <c r="D32676" s="815">
        <f t="shared" si="2128"/>
        <v>202</v>
      </c>
      <c r="E32676" s="815">
        <v>2049</v>
      </c>
    </row>
    <row r="32677" spans="1:5">
      <c r="A32677" s="816">
        <f t="shared" si="2125"/>
        <v>54568</v>
      </c>
      <c r="B32677" s="815">
        <f t="shared" si="2126"/>
        <v>145</v>
      </c>
      <c r="C32677" s="815">
        <f t="shared" si="2127"/>
        <v>221</v>
      </c>
      <c r="D32677" s="815">
        <f t="shared" si="2128"/>
        <v>201</v>
      </c>
      <c r="E32677" s="815">
        <v>2049</v>
      </c>
    </row>
    <row r="32678" spans="1:5">
      <c r="A32678" s="816">
        <f t="shared" si="2125"/>
        <v>54569</v>
      </c>
      <c r="B32678" s="815">
        <f t="shared" si="2126"/>
        <v>146</v>
      </c>
      <c r="C32678" s="815">
        <f t="shared" si="2127"/>
        <v>220</v>
      </c>
      <c r="D32678" s="815">
        <f t="shared" si="2128"/>
        <v>200</v>
      </c>
      <c r="E32678" s="815">
        <v>2049</v>
      </c>
    </row>
    <row r="32679" spans="1:5">
      <c r="A32679" s="816">
        <f t="shared" si="2125"/>
        <v>54570</v>
      </c>
      <c r="B32679" s="815">
        <f t="shared" si="2126"/>
        <v>147</v>
      </c>
      <c r="C32679" s="815">
        <f t="shared" si="2127"/>
        <v>219</v>
      </c>
      <c r="D32679" s="815">
        <f t="shared" si="2128"/>
        <v>199</v>
      </c>
      <c r="E32679" s="815">
        <v>2049</v>
      </c>
    </row>
    <row r="32680" spans="1:5">
      <c r="A32680" s="816">
        <f t="shared" si="2125"/>
        <v>54571</v>
      </c>
      <c r="B32680" s="815">
        <f t="shared" si="2126"/>
        <v>148</v>
      </c>
      <c r="C32680" s="815">
        <f t="shared" si="2127"/>
        <v>218</v>
      </c>
      <c r="D32680" s="815">
        <f t="shared" si="2128"/>
        <v>198</v>
      </c>
      <c r="E32680" s="815">
        <v>2049</v>
      </c>
    </row>
    <row r="32681" spans="1:5">
      <c r="A32681" s="816">
        <f t="shared" si="2125"/>
        <v>54572</v>
      </c>
      <c r="B32681" s="815">
        <f t="shared" si="2126"/>
        <v>149</v>
      </c>
      <c r="C32681" s="815">
        <f t="shared" si="2127"/>
        <v>217</v>
      </c>
      <c r="D32681" s="815">
        <f t="shared" si="2128"/>
        <v>197</v>
      </c>
      <c r="E32681" s="815">
        <v>2049</v>
      </c>
    </row>
    <row r="32682" spans="1:5">
      <c r="A32682" s="816">
        <f t="shared" si="2125"/>
        <v>54573</v>
      </c>
      <c r="B32682" s="815">
        <f t="shared" si="2126"/>
        <v>150</v>
      </c>
      <c r="C32682" s="815">
        <f t="shared" si="2127"/>
        <v>216</v>
      </c>
      <c r="D32682" s="815">
        <f t="shared" si="2128"/>
        <v>196</v>
      </c>
      <c r="E32682" s="815">
        <v>2049</v>
      </c>
    </row>
    <row r="32683" spans="1:5">
      <c r="A32683" s="816">
        <f t="shared" si="2125"/>
        <v>54574</v>
      </c>
      <c r="B32683" s="815">
        <f t="shared" si="2126"/>
        <v>151</v>
      </c>
      <c r="C32683" s="815">
        <f t="shared" si="2127"/>
        <v>215</v>
      </c>
      <c r="D32683" s="815">
        <f t="shared" si="2128"/>
        <v>195</v>
      </c>
      <c r="E32683" s="815">
        <v>2049</v>
      </c>
    </row>
    <row r="32684" spans="1:5">
      <c r="A32684" s="816">
        <f t="shared" si="2125"/>
        <v>54575</v>
      </c>
      <c r="B32684" s="815">
        <f t="shared" si="2126"/>
        <v>152</v>
      </c>
      <c r="C32684" s="815">
        <f t="shared" si="2127"/>
        <v>214</v>
      </c>
      <c r="D32684" s="815">
        <f t="shared" si="2128"/>
        <v>194</v>
      </c>
      <c r="E32684" s="815">
        <v>2049</v>
      </c>
    </row>
    <row r="32685" spans="1:5">
      <c r="A32685" s="816">
        <f t="shared" si="2125"/>
        <v>54576</v>
      </c>
      <c r="B32685" s="815">
        <f t="shared" si="2126"/>
        <v>153</v>
      </c>
      <c r="C32685" s="815">
        <f t="shared" si="2127"/>
        <v>213</v>
      </c>
      <c r="D32685" s="815">
        <f t="shared" si="2128"/>
        <v>193</v>
      </c>
      <c r="E32685" s="815">
        <v>2049</v>
      </c>
    </row>
    <row r="32686" spans="1:5">
      <c r="A32686" s="816">
        <f t="shared" si="2125"/>
        <v>54577</v>
      </c>
      <c r="B32686" s="815">
        <f t="shared" si="2126"/>
        <v>154</v>
      </c>
      <c r="C32686" s="815">
        <f t="shared" si="2127"/>
        <v>212</v>
      </c>
      <c r="D32686" s="815">
        <f t="shared" si="2128"/>
        <v>192</v>
      </c>
      <c r="E32686" s="815">
        <v>2049</v>
      </c>
    </row>
    <row r="32687" spans="1:5">
      <c r="A32687" s="816">
        <f t="shared" si="2125"/>
        <v>54578</v>
      </c>
      <c r="B32687" s="815">
        <f t="shared" si="2126"/>
        <v>155</v>
      </c>
      <c r="C32687" s="815">
        <f t="shared" si="2127"/>
        <v>211</v>
      </c>
      <c r="D32687" s="815">
        <f t="shared" si="2128"/>
        <v>191</v>
      </c>
      <c r="E32687" s="815">
        <v>2049</v>
      </c>
    </row>
    <row r="32688" spans="1:5">
      <c r="A32688" s="816">
        <f t="shared" si="2125"/>
        <v>54579</v>
      </c>
      <c r="B32688" s="815">
        <f t="shared" si="2126"/>
        <v>156</v>
      </c>
      <c r="C32688" s="815">
        <f t="shared" si="2127"/>
        <v>210</v>
      </c>
      <c r="D32688" s="815">
        <f t="shared" si="2128"/>
        <v>190</v>
      </c>
      <c r="E32688" s="815">
        <v>2049</v>
      </c>
    </row>
    <row r="32689" spans="1:5">
      <c r="A32689" s="816">
        <f t="shared" si="2125"/>
        <v>54580</v>
      </c>
      <c r="B32689" s="815">
        <f t="shared" si="2126"/>
        <v>157</v>
      </c>
      <c r="C32689" s="815">
        <f t="shared" si="2127"/>
        <v>209</v>
      </c>
      <c r="D32689" s="815">
        <f t="shared" si="2128"/>
        <v>189</v>
      </c>
      <c r="E32689" s="815">
        <v>2049</v>
      </c>
    </row>
    <row r="32690" spans="1:5">
      <c r="A32690" s="816">
        <f t="shared" si="2125"/>
        <v>54581</v>
      </c>
      <c r="B32690" s="815">
        <f t="shared" si="2126"/>
        <v>158</v>
      </c>
      <c r="C32690" s="815">
        <f t="shared" si="2127"/>
        <v>208</v>
      </c>
      <c r="D32690" s="815">
        <f t="shared" si="2128"/>
        <v>188</v>
      </c>
      <c r="E32690" s="815">
        <v>2049</v>
      </c>
    </row>
    <row r="32691" spans="1:5">
      <c r="A32691" s="816">
        <f t="shared" ref="A32691:A32754" si="2129">A32690+1</f>
        <v>54582</v>
      </c>
      <c r="B32691" s="815">
        <f t="shared" si="2126"/>
        <v>159</v>
      </c>
      <c r="C32691" s="815">
        <f t="shared" si="2127"/>
        <v>207</v>
      </c>
      <c r="D32691" s="815">
        <f t="shared" si="2128"/>
        <v>187</v>
      </c>
      <c r="E32691" s="815">
        <v>2049</v>
      </c>
    </row>
    <row r="32692" spans="1:5">
      <c r="A32692" s="816">
        <f t="shared" si="2129"/>
        <v>54583</v>
      </c>
      <c r="B32692" s="815">
        <f t="shared" si="2126"/>
        <v>160</v>
      </c>
      <c r="C32692" s="815">
        <f t="shared" si="2127"/>
        <v>206</v>
      </c>
      <c r="D32692" s="815">
        <f t="shared" si="2128"/>
        <v>186</v>
      </c>
      <c r="E32692" s="815">
        <v>2049</v>
      </c>
    </row>
    <row r="32693" spans="1:5">
      <c r="A32693" s="816">
        <f t="shared" si="2129"/>
        <v>54584</v>
      </c>
      <c r="B32693" s="815">
        <f t="shared" si="2126"/>
        <v>161</v>
      </c>
      <c r="C32693" s="815">
        <f t="shared" si="2127"/>
        <v>205</v>
      </c>
      <c r="D32693" s="815">
        <f t="shared" si="2128"/>
        <v>185</v>
      </c>
      <c r="E32693" s="815">
        <v>2049</v>
      </c>
    </row>
    <row r="32694" spans="1:5">
      <c r="A32694" s="816">
        <f t="shared" si="2129"/>
        <v>54585</v>
      </c>
      <c r="B32694" s="815">
        <f t="shared" si="2126"/>
        <v>162</v>
      </c>
      <c r="C32694" s="815">
        <f t="shared" si="2127"/>
        <v>204</v>
      </c>
      <c r="D32694" s="815">
        <f t="shared" si="2128"/>
        <v>184</v>
      </c>
      <c r="E32694" s="815">
        <v>2049</v>
      </c>
    </row>
    <row r="32695" spans="1:5">
      <c r="A32695" s="816">
        <f t="shared" si="2129"/>
        <v>54586</v>
      </c>
      <c r="B32695" s="815">
        <f t="shared" si="2126"/>
        <v>163</v>
      </c>
      <c r="C32695" s="815">
        <f t="shared" si="2127"/>
        <v>203</v>
      </c>
      <c r="D32695" s="815">
        <f t="shared" si="2128"/>
        <v>183</v>
      </c>
      <c r="E32695" s="815">
        <v>2049</v>
      </c>
    </row>
    <row r="32696" spans="1:5">
      <c r="A32696" s="816">
        <f t="shared" si="2129"/>
        <v>54587</v>
      </c>
      <c r="B32696" s="815">
        <f t="shared" si="2126"/>
        <v>164</v>
      </c>
      <c r="C32696" s="815">
        <f t="shared" si="2127"/>
        <v>202</v>
      </c>
      <c r="D32696" s="815">
        <f t="shared" si="2128"/>
        <v>182</v>
      </c>
      <c r="E32696" s="815">
        <v>2049</v>
      </c>
    </row>
    <row r="32697" spans="1:5">
      <c r="A32697" s="816">
        <f t="shared" si="2129"/>
        <v>54588</v>
      </c>
      <c r="B32697" s="815">
        <f t="shared" si="2126"/>
        <v>165</v>
      </c>
      <c r="C32697" s="815">
        <f t="shared" si="2127"/>
        <v>201</v>
      </c>
      <c r="D32697" s="815">
        <f t="shared" si="2128"/>
        <v>181</v>
      </c>
      <c r="E32697" s="815">
        <v>2049</v>
      </c>
    </row>
    <row r="32698" spans="1:5">
      <c r="A32698" s="816">
        <f t="shared" si="2129"/>
        <v>54589</v>
      </c>
      <c r="B32698" s="815">
        <f t="shared" si="2126"/>
        <v>166</v>
      </c>
      <c r="C32698" s="815">
        <f t="shared" si="2127"/>
        <v>200</v>
      </c>
      <c r="D32698" s="815">
        <f t="shared" si="2128"/>
        <v>180</v>
      </c>
      <c r="E32698" s="815">
        <v>2049</v>
      </c>
    </row>
    <row r="32699" spans="1:5">
      <c r="A32699" s="816">
        <f t="shared" si="2129"/>
        <v>54590</v>
      </c>
      <c r="B32699" s="815">
        <f t="shared" si="2126"/>
        <v>167</v>
      </c>
      <c r="C32699" s="815">
        <f t="shared" si="2127"/>
        <v>199</v>
      </c>
      <c r="D32699" s="815">
        <f t="shared" si="2128"/>
        <v>179</v>
      </c>
      <c r="E32699" s="815">
        <v>2049</v>
      </c>
    </row>
    <row r="32700" spans="1:5">
      <c r="A32700" s="816">
        <f t="shared" si="2129"/>
        <v>54591</v>
      </c>
      <c r="B32700" s="815">
        <f t="shared" si="2126"/>
        <v>168</v>
      </c>
      <c r="C32700" s="815">
        <f t="shared" si="2127"/>
        <v>198</v>
      </c>
      <c r="D32700" s="815">
        <f t="shared" si="2128"/>
        <v>178</v>
      </c>
      <c r="E32700" s="815">
        <v>2049</v>
      </c>
    </row>
    <row r="32701" spans="1:5">
      <c r="A32701" s="816">
        <f t="shared" si="2129"/>
        <v>54592</v>
      </c>
      <c r="B32701" s="815">
        <f t="shared" si="2126"/>
        <v>169</v>
      </c>
      <c r="C32701" s="815">
        <f t="shared" si="2127"/>
        <v>197</v>
      </c>
      <c r="D32701" s="815">
        <f t="shared" si="2128"/>
        <v>177</v>
      </c>
      <c r="E32701" s="815">
        <v>2049</v>
      </c>
    </row>
    <row r="32702" spans="1:5">
      <c r="A32702" s="816">
        <f t="shared" si="2129"/>
        <v>54593</v>
      </c>
      <c r="B32702" s="815">
        <f t="shared" si="2126"/>
        <v>170</v>
      </c>
      <c r="C32702" s="815">
        <f t="shared" si="2127"/>
        <v>196</v>
      </c>
      <c r="D32702" s="815">
        <f t="shared" si="2128"/>
        <v>176</v>
      </c>
      <c r="E32702" s="815">
        <v>2049</v>
      </c>
    </row>
    <row r="32703" spans="1:5">
      <c r="A32703" s="816">
        <f t="shared" si="2129"/>
        <v>54594</v>
      </c>
      <c r="B32703" s="815">
        <f t="shared" si="2126"/>
        <v>171</v>
      </c>
      <c r="C32703" s="815">
        <f t="shared" si="2127"/>
        <v>195</v>
      </c>
      <c r="D32703" s="815">
        <f t="shared" si="2128"/>
        <v>175</v>
      </c>
      <c r="E32703" s="815">
        <v>2049</v>
      </c>
    </row>
    <row r="32704" spans="1:5">
      <c r="A32704" s="816">
        <f t="shared" si="2129"/>
        <v>54595</v>
      </c>
      <c r="B32704" s="815">
        <f t="shared" si="2126"/>
        <v>172</v>
      </c>
      <c r="C32704" s="815">
        <f t="shared" si="2127"/>
        <v>194</v>
      </c>
      <c r="D32704" s="815">
        <f t="shared" si="2128"/>
        <v>174</v>
      </c>
      <c r="E32704" s="815">
        <v>2049</v>
      </c>
    </row>
    <row r="32705" spans="1:5">
      <c r="A32705" s="816">
        <f t="shared" si="2129"/>
        <v>54596</v>
      </c>
      <c r="B32705" s="815">
        <f t="shared" si="2126"/>
        <v>173</v>
      </c>
      <c r="C32705" s="815">
        <f t="shared" si="2127"/>
        <v>193</v>
      </c>
      <c r="D32705" s="815">
        <f t="shared" si="2128"/>
        <v>173</v>
      </c>
      <c r="E32705" s="815">
        <v>2049</v>
      </c>
    </row>
    <row r="32706" spans="1:5">
      <c r="A32706" s="816">
        <f t="shared" si="2129"/>
        <v>54597</v>
      </c>
      <c r="B32706" s="815">
        <f t="shared" ref="B32706:B32769" si="2130">B32705+1</f>
        <v>174</v>
      </c>
      <c r="C32706" s="815">
        <f t="shared" ref="C32706:C32769" si="2131">C32705-1</f>
        <v>192</v>
      </c>
      <c r="D32706" s="815">
        <f t="shared" ref="D32706:D32769" si="2132">D32705-1</f>
        <v>172</v>
      </c>
      <c r="E32706" s="815">
        <v>2049</v>
      </c>
    </row>
    <row r="32707" spans="1:5">
      <c r="A32707" s="816">
        <f t="shared" si="2129"/>
        <v>54598</v>
      </c>
      <c r="B32707" s="815">
        <f t="shared" si="2130"/>
        <v>175</v>
      </c>
      <c r="C32707" s="815">
        <f t="shared" si="2131"/>
        <v>191</v>
      </c>
      <c r="D32707" s="815">
        <f t="shared" si="2132"/>
        <v>171</v>
      </c>
      <c r="E32707" s="815">
        <v>2049</v>
      </c>
    </row>
    <row r="32708" spans="1:5">
      <c r="A32708" s="816">
        <f t="shared" si="2129"/>
        <v>54599</v>
      </c>
      <c r="B32708" s="815">
        <f t="shared" si="2130"/>
        <v>176</v>
      </c>
      <c r="C32708" s="815">
        <f t="shared" si="2131"/>
        <v>190</v>
      </c>
      <c r="D32708" s="815">
        <f t="shared" si="2132"/>
        <v>170</v>
      </c>
      <c r="E32708" s="815">
        <v>2049</v>
      </c>
    </row>
    <row r="32709" spans="1:5">
      <c r="A32709" s="816">
        <f t="shared" si="2129"/>
        <v>54600</v>
      </c>
      <c r="B32709" s="815">
        <f t="shared" si="2130"/>
        <v>177</v>
      </c>
      <c r="C32709" s="815">
        <f t="shared" si="2131"/>
        <v>189</v>
      </c>
      <c r="D32709" s="815">
        <f t="shared" si="2132"/>
        <v>169</v>
      </c>
      <c r="E32709" s="815">
        <v>2049</v>
      </c>
    </row>
    <row r="32710" spans="1:5">
      <c r="A32710" s="816">
        <f t="shared" si="2129"/>
        <v>54601</v>
      </c>
      <c r="B32710" s="815">
        <f t="shared" si="2130"/>
        <v>178</v>
      </c>
      <c r="C32710" s="815">
        <f t="shared" si="2131"/>
        <v>188</v>
      </c>
      <c r="D32710" s="815">
        <f t="shared" si="2132"/>
        <v>168</v>
      </c>
      <c r="E32710" s="815">
        <v>2049</v>
      </c>
    </row>
    <row r="32711" spans="1:5">
      <c r="A32711" s="816">
        <f t="shared" si="2129"/>
        <v>54602</v>
      </c>
      <c r="B32711" s="815">
        <f t="shared" si="2130"/>
        <v>179</v>
      </c>
      <c r="C32711" s="815">
        <f t="shared" si="2131"/>
        <v>187</v>
      </c>
      <c r="D32711" s="815">
        <f t="shared" si="2132"/>
        <v>167</v>
      </c>
      <c r="E32711" s="815">
        <v>2049</v>
      </c>
    </row>
    <row r="32712" spans="1:5">
      <c r="A32712" s="816">
        <f t="shared" si="2129"/>
        <v>54603</v>
      </c>
      <c r="B32712" s="815">
        <f t="shared" si="2130"/>
        <v>180</v>
      </c>
      <c r="C32712" s="815">
        <f t="shared" si="2131"/>
        <v>186</v>
      </c>
      <c r="D32712" s="815">
        <f t="shared" si="2132"/>
        <v>166</v>
      </c>
      <c r="E32712" s="815">
        <v>2049</v>
      </c>
    </row>
    <row r="32713" spans="1:5">
      <c r="A32713" s="816">
        <f t="shared" si="2129"/>
        <v>54604</v>
      </c>
      <c r="B32713" s="815">
        <f t="shared" si="2130"/>
        <v>181</v>
      </c>
      <c r="C32713" s="815">
        <f t="shared" si="2131"/>
        <v>185</v>
      </c>
      <c r="D32713" s="815">
        <f t="shared" si="2132"/>
        <v>165</v>
      </c>
      <c r="E32713" s="815">
        <v>2049</v>
      </c>
    </row>
    <row r="32714" spans="1:5">
      <c r="A32714" s="816">
        <f t="shared" si="2129"/>
        <v>54605</v>
      </c>
      <c r="B32714" s="815">
        <f t="shared" si="2130"/>
        <v>182</v>
      </c>
      <c r="C32714" s="815">
        <f t="shared" si="2131"/>
        <v>184</v>
      </c>
      <c r="D32714" s="815">
        <f t="shared" si="2132"/>
        <v>164</v>
      </c>
      <c r="E32714" s="815">
        <v>2049</v>
      </c>
    </row>
    <row r="32715" spans="1:5">
      <c r="A32715" s="816">
        <f t="shared" si="2129"/>
        <v>54606</v>
      </c>
      <c r="B32715" s="815">
        <f t="shared" si="2130"/>
        <v>183</v>
      </c>
      <c r="C32715" s="815">
        <f t="shared" si="2131"/>
        <v>183</v>
      </c>
      <c r="D32715" s="815">
        <f t="shared" si="2132"/>
        <v>163</v>
      </c>
      <c r="E32715" s="815">
        <v>2049</v>
      </c>
    </row>
    <row r="32716" spans="1:5">
      <c r="A32716" s="816">
        <f t="shared" si="2129"/>
        <v>54607</v>
      </c>
      <c r="B32716" s="815">
        <f t="shared" si="2130"/>
        <v>184</v>
      </c>
      <c r="C32716" s="815">
        <f t="shared" si="2131"/>
        <v>182</v>
      </c>
      <c r="D32716" s="815">
        <f t="shared" si="2132"/>
        <v>162</v>
      </c>
      <c r="E32716" s="815">
        <v>2049</v>
      </c>
    </row>
    <row r="32717" spans="1:5">
      <c r="A32717" s="816">
        <f t="shared" si="2129"/>
        <v>54608</v>
      </c>
      <c r="B32717" s="815">
        <f t="shared" si="2130"/>
        <v>185</v>
      </c>
      <c r="C32717" s="815">
        <f t="shared" si="2131"/>
        <v>181</v>
      </c>
      <c r="D32717" s="815">
        <f t="shared" si="2132"/>
        <v>161</v>
      </c>
      <c r="E32717" s="815">
        <v>2049</v>
      </c>
    </row>
    <row r="32718" spans="1:5">
      <c r="A32718" s="816">
        <f t="shared" si="2129"/>
        <v>54609</v>
      </c>
      <c r="B32718" s="815">
        <f t="shared" si="2130"/>
        <v>186</v>
      </c>
      <c r="C32718" s="815">
        <f t="shared" si="2131"/>
        <v>180</v>
      </c>
      <c r="D32718" s="815">
        <f t="shared" si="2132"/>
        <v>160</v>
      </c>
      <c r="E32718" s="815">
        <v>2049</v>
      </c>
    </row>
    <row r="32719" spans="1:5">
      <c r="A32719" s="816">
        <f t="shared" si="2129"/>
        <v>54610</v>
      </c>
      <c r="B32719" s="815">
        <f t="shared" si="2130"/>
        <v>187</v>
      </c>
      <c r="C32719" s="815">
        <f t="shared" si="2131"/>
        <v>179</v>
      </c>
      <c r="D32719" s="815">
        <f t="shared" si="2132"/>
        <v>159</v>
      </c>
      <c r="E32719" s="815">
        <v>2049</v>
      </c>
    </row>
    <row r="32720" spans="1:5">
      <c r="A32720" s="816">
        <f t="shared" si="2129"/>
        <v>54611</v>
      </c>
      <c r="B32720" s="815">
        <f t="shared" si="2130"/>
        <v>188</v>
      </c>
      <c r="C32720" s="815">
        <f t="shared" si="2131"/>
        <v>178</v>
      </c>
      <c r="D32720" s="815">
        <f t="shared" si="2132"/>
        <v>158</v>
      </c>
      <c r="E32720" s="815">
        <v>2049</v>
      </c>
    </row>
    <row r="32721" spans="1:5">
      <c r="A32721" s="816">
        <f t="shared" si="2129"/>
        <v>54612</v>
      </c>
      <c r="B32721" s="815">
        <f t="shared" si="2130"/>
        <v>189</v>
      </c>
      <c r="C32721" s="815">
        <f t="shared" si="2131"/>
        <v>177</v>
      </c>
      <c r="D32721" s="815">
        <f t="shared" si="2132"/>
        <v>157</v>
      </c>
      <c r="E32721" s="815">
        <v>2049</v>
      </c>
    </row>
    <row r="32722" spans="1:5">
      <c r="A32722" s="816">
        <f t="shared" si="2129"/>
        <v>54613</v>
      </c>
      <c r="B32722" s="815">
        <f t="shared" si="2130"/>
        <v>190</v>
      </c>
      <c r="C32722" s="815">
        <f t="shared" si="2131"/>
        <v>176</v>
      </c>
      <c r="D32722" s="815">
        <f t="shared" si="2132"/>
        <v>156</v>
      </c>
      <c r="E32722" s="815">
        <v>2049</v>
      </c>
    </row>
    <row r="32723" spans="1:5">
      <c r="A32723" s="816">
        <f t="shared" si="2129"/>
        <v>54614</v>
      </c>
      <c r="B32723" s="815">
        <f t="shared" si="2130"/>
        <v>191</v>
      </c>
      <c r="C32723" s="815">
        <f t="shared" si="2131"/>
        <v>175</v>
      </c>
      <c r="D32723" s="815">
        <f t="shared" si="2132"/>
        <v>155</v>
      </c>
      <c r="E32723" s="815">
        <v>2049</v>
      </c>
    </row>
    <row r="32724" spans="1:5">
      <c r="A32724" s="816">
        <f t="shared" si="2129"/>
        <v>54615</v>
      </c>
      <c r="B32724" s="815">
        <f t="shared" si="2130"/>
        <v>192</v>
      </c>
      <c r="C32724" s="815">
        <f t="shared" si="2131"/>
        <v>174</v>
      </c>
      <c r="D32724" s="815">
        <f t="shared" si="2132"/>
        <v>154</v>
      </c>
      <c r="E32724" s="815">
        <v>2049</v>
      </c>
    </row>
    <row r="32725" spans="1:5">
      <c r="A32725" s="816">
        <f t="shared" si="2129"/>
        <v>54616</v>
      </c>
      <c r="B32725" s="815">
        <f t="shared" si="2130"/>
        <v>193</v>
      </c>
      <c r="C32725" s="815">
        <f t="shared" si="2131"/>
        <v>173</v>
      </c>
      <c r="D32725" s="815">
        <f t="shared" si="2132"/>
        <v>153</v>
      </c>
      <c r="E32725" s="815">
        <v>2049</v>
      </c>
    </row>
    <row r="32726" spans="1:5">
      <c r="A32726" s="816">
        <f t="shared" si="2129"/>
        <v>54617</v>
      </c>
      <c r="B32726" s="815">
        <f t="shared" si="2130"/>
        <v>194</v>
      </c>
      <c r="C32726" s="815">
        <f t="shared" si="2131"/>
        <v>172</v>
      </c>
      <c r="D32726" s="815">
        <f t="shared" si="2132"/>
        <v>152</v>
      </c>
      <c r="E32726" s="815">
        <v>2049</v>
      </c>
    </row>
    <row r="32727" spans="1:5">
      <c r="A32727" s="816">
        <f t="shared" si="2129"/>
        <v>54618</v>
      </c>
      <c r="B32727" s="815">
        <f t="shared" si="2130"/>
        <v>195</v>
      </c>
      <c r="C32727" s="815">
        <f t="shared" si="2131"/>
        <v>171</v>
      </c>
      <c r="D32727" s="815">
        <f t="shared" si="2132"/>
        <v>151</v>
      </c>
      <c r="E32727" s="815">
        <v>2049</v>
      </c>
    </row>
    <row r="32728" spans="1:5">
      <c r="A32728" s="816">
        <f t="shared" si="2129"/>
        <v>54619</v>
      </c>
      <c r="B32728" s="815">
        <f t="shared" si="2130"/>
        <v>196</v>
      </c>
      <c r="C32728" s="815">
        <f t="shared" si="2131"/>
        <v>170</v>
      </c>
      <c r="D32728" s="815">
        <f t="shared" si="2132"/>
        <v>150</v>
      </c>
      <c r="E32728" s="815">
        <v>2049</v>
      </c>
    </row>
    <row r="32729" spans="1:5">
      <c r="A32729" s="816">
        <f t="shared" si="2129"/>
        <v>54620</v>
      </c>
      <c r="B32729" s="815">
        <f t="shared" si="2130"/>
        <v>197</v>
      </c>
      <c r="C32729" s="815">
        <f t="shared" si="2131"/>
        <v>169</v>
      </c>
      <c r="D32729" s="815">
        <f t="shared" si="2132"/>
        <v>149</v>
      </c>
      <c r="E32729" s="815">
        <v>2049</v>
      </c>
    </row>
    <row r="32730" spans="1:5">
      <c r="A32730" s="816">
        <f t="shared" si="2129"/>
        <v>54621</v>
      </c>
      <c r="B32730" s="815">
        <f t="shared" si="2130"/>
        <v>198</v>
      </c>
      <c r="C32730" s="815">
        <f t="shared" si="2131"/>
        <v>168</v>
      </c>
      <c r="D32730" s="815">
        <f t="shared" si="2132"/>
        <v>148</v>
      </c>
      <c r="E32730" s="815">
        <v>2049</v>
      </c>
    </row>
    <row r="32731" spans="1:5">
      <c r="A32731" s="816">
        <f t="shared" si="2129"/>
        <v>54622</v>
      </c>
      <c r="B32731" s="815">
        <f t="shared" si="2130"/>
        <v>199</v>
      </c>
      <c r="C32731" s="815">
        <f t="shared" si="2131"/>
        <v>167</v>
      </c>
      <c r="D32731" s="815">
        <f t="shared" si="2132"/>
        <v>147</v>
      </c>
      <c r="E32731" s="815">
        <v>2049</v>
      </c>
    </row>
    <row r="32732" spans="1:5">
      <c r="A32732" s="816">
        <f t="shared" si="2129"/>
        <v>54623</v>
      </c>
      <c r="B32732" s="815">
        <f t="shared" si="2130"/>
        <v>200</v>
      </c>
      <c r="C32732" s="815">
        <f t="shared" si="2131"/>
        <v>166</v>
      </c>
      <c r="D32732" s="815">
        <f t="shared" si="2132"/>
        <v>146</v>
      </c>
      <c r="E32732" s="815">
        <v>2049</v>
      </c>
    </row>
    <row r="32733" spans="1:5">
      <c r="A32733" s="816">
        <f t="shared" si="2129"/>
        <v>54624</v>
      </c>
      <c r="B32733" s="815">
        <f t="shared" si="2130"/>
        <v>201</v>
      </c>
      <c r="C32733" s="815">
        <f t="shared" si="2131"/>
        <v>165</v>
      </c>
      <c r="D32733" s="815">
        <f t="shared" si="2132"/>
        <v>145</v>
      </c>
      <c r="E32733" s="815">
        <v>2049</v>
      </c>
    </row>
    <row r="32734" spans="1:5">
      <c r="A32734" s="816">
        <f t="shared" si="2129"/>
        <v>54625</v>
      </c>
      <c r="B32734" s="815">
        <f t="shared" si="2130"/>
        <v>202</v>
      </c>
      <c r="C32734" s="815">
        <f t="shared" si="2131"/>
        <v>164</v>
      </c>
      <c r="D32734" s="815">
        <f t="shared" si="2132"/>
        <v>144</v>
      </c>
      <c r="E32734" s="815">
        <v>2049</v>
      </c>
    </row>
    <row r="32735" spans="1:5">
      <c r="A32735" s="816">
        <f t="shared" si="2129"/>
        <v>54626</v>
      </c>
      <c r="B32735" s="815">
        <f t="shared" si="2130"/>
        <v>203</v>
      </c>
      <c r="C32735" s="815">
        <f t="shared" si="2131"/>
        <v>163</v>
      </c>
      <c r="D32735" s="815">
        <f t="shared" si="2132"/>
        <v>143</v>
      </c>
      <c r="E32735" s="815">
        <v>2049</v>
      </c>
    </row>
    <row r="32736" spans="1:5">
      <c r="A32736" s="816">
        <f t="shared" si="2129"/>
        <v>54627</v>
      </c>
      <c r="B32736" s="815">
        <f t="shared" si="2130"/>
        <v>204</v>
      </c>
      <c r="C32736" s="815">
        <f t="shared" si="2131"/>
        <v>162</v>
      </c>
      <c r="D32736" s="815">
        <f t="shared" si="2132"/>
        <v>142</v>
      </c>
      <c r="E32736" s="815">
        <v>2049</v>
      </c>
    </row>
    <row r="32737" spans="1:5">
      <c r="A32737" s="816">
        <f t="shared" si="2129"/>
        <v>54628</v>
      </c>
      <c r="B32737" s="815">
        <f t="shared" si="2130"/>
        <v>205</v>
      </c>
      <c r="C32737" s="815">
        <f t="shared" si="2131"/>
        <v>161</v>
      </c>
      <c r="D32737" s="815">
        <f t="shared" si="2132"/>
        <v>141</v>
      </c>
      <c r="E32737" s="815">
        <v>2049</v>
      </c>
    </row>
    <row r="32738" spans="1:5">
      <c r="A32738" s="816">
        <f t="shared" si="2129"/>
        <v>54629</v>
      </c>
      <c r="B32738" s="815">
        <f t="shared" si="2130"/>
        <v>206</v>
      </c>
      <c r="C32738" s="815">
        <f t="shared" si="2131"/>
        <v>160</v>
      </c>
      <c r="D32738" s="815">
        <f t="shared" si="2132"/>
        <v>140</v>
      </c>
      <c r="E32738" s="815">
        <v>2049</v>
      </c>
    </row>
    <row r="32739" spans="1:5">
      <c r="A32739" s="816">
        <f t="shared" si="2129"/>
        <v>54630</v>
      </c>
      <c r="B32739" s="815">
        <f t="shared" si="2130"/>
        <v>207</v>
      </c>
      <c r="C32739" s="815">
        <f t="shared" si="2131"/>
        <v>159</v>
      </c>
      <c r="D32739" s="815">
        <f t="shared" si="2132"/>
        <v>139</v>
      </c>
      <c r="E32739" s="815">
        <v>2049</v>
      </c>
    </row>
    <row r="32740" spans="1:5">
      <c r="A32740" s="816">
        <f t="shared" si="2129"/>
        <v>54631</v>
      </c>
      <c r="B32740" s="815">
        <f t="shared" si="2130"/>
        <v>208</v>
      </c>
      <c r="C32740" s="815">
        <f t="shared" si="2131"/>
        <v>158</v>
      </c>
      <c r="D32740" s="815">
        <f t="shared" si="2132"/>
        <v>138</v>
      </c>
      <c r="E32740" s="815">
        <v>2049</v>
      </c>
    </row>
    <row r="32741" spans="1:5">
      <c r="A32741" s="816">
        <f t="shared" si="2129"/>
        <v>54632</v>
      </c>
      <c r="B32741" s="815">
        <f t="shared" si="2130"/>
        <v>209</v>
      </c>
      <c r="C32741" s="815">
        <f t="shared" si="2131"/>
        <v>157</v>
      </c>
      <c r="D32741" s="815">
        <f t="shared" si="2132"/>
        <v>137</v>
      </c>
      <c r="E32741" s="815">
        <v>2049</v>
      </c>
    </row>
    <row r="32742" spans="1:5">
      <c r="A32742" s="816">
        <f t="shared" si="2129"/>
        <v>54633</v>
      </c>
      <c r="B32742" s="815">
        <f t="shared" si="2130"/>
        <v>210</v>
      </c>
      <c r="C32742" s="815">
        <f t="shared" si="2131"/>
        <v>156</v>
      </c>
      <c r="D32742" s="815">
        <f t="shared" si="2132"/>
        <v>136</v>
      </c>
      <c r="E32742" s="815">
        <v>2049</v>
      </c>
    </row>
    <row r="32743" spans="1:5">
      <c r="A32743" s="816">
        <f t="shared" si="2129"/>
        <v>54634</v>
      </c>
      <c r="B32743" s="815">
        <f t="shared" si="2130"/>
        <v>211</v>
      </c>
      <c r="C32743" s="815">
        <f t="shared" si="2131"/>
        <v>155</v>
      </c>
      <c r="D32743" s="815">
        <f t="shared" si="2132"/>
        <v>135</v>
      </c>
      <c r="E32743" s="815">
        <v>2049</v>
      </c>
    </row>
    <row r="32744" spans="1:5">
      <c r="A32744" s="816">
        <f t="shared" si="2129"/>
        <v>54635</v>
      </c>
      <c r="B32744" s="815">
        <f t="shared" si="2130"/>
        <v>212</v>
      </c>
      <c r="C32744" s="815">
        <f t="shared" si="2131"/>
        <v>154</v>
      </c>
      <c r="D32744" s="815">
        <f t="shared" si="2132"/>
        <v>134</v>
      </c>
      <c r="E32744" s="815">
        <v>2049</v>
      </c>
    </row>
    <row r="32745" spans="1:5">
      <c r="A32745" s="816">
        <f t="shared" si="2129"/>
        <v>54636</v>
      </c>
      <c r="B32745" s="815">
        <f t="shared" si="2130"/>
        <v>213</v>
      </c>
      <c r="C32745" s="815">
        <f t="shared" si="2131"/>
        <v>153</v>
      </c>
      <c r="D32745" s="815">
        <f t="shared" si="2132"/>
        <v>133</v>
      </c>
      <c r="E32745" s="815">
        <v>2049</v>
      </c>
    </row>
    <row r="32746" spans="1:5">
      <c r="A32746" s="816">
        <f t="shared" si="2129"/>
        <v>54637</v>
      </c>
      <c r="B32746" s="815">
        <f t="shared" si="2130"/>
        <v>214</v>
      </c>
      <c r="C32746" s="815">
        <f t="shared" si="2131"/>
        <v>152</v>
      </c>
      <c r="D32746" s="815">
        <f t="shared" si="2132"/>
        <v>132</v>
      </c>
      <c r="E32746" s="815">
        <v>2049</v>
      </c>
    </row>
    <row r="32747" spans="1:5">
      <c r="A32747" s="816">
        <f t="shared" si="2129"/>
        <v>54638</v>
      </c>
      <c r="B32747" s="815">
        <f t="shared" si="2130"/>
        <v>215</v>
      </c>
      <c r="C32747" s="815">
        <f t="shared" si="2131"/>
        <v>151</v>
      </c>
      <c r="D32747" s="815">
        <f t="shared" si="2132"/>
        <v>131</v>
      </c>
      <c r="E32747" s="815">
        <v>2049</v>
      </c>
    </row>
    <row r="32748" spans="1:5">
      <c r="A32748" s="816">
        <f t="shared" si="2129"/>
        <v>54639</v>
      </c>
      <c r="B32748" s="815">
        <f t="shared" si="2130"/>
        <v>216</v>
      </c>
      <c r="C32748" s="815">
        <f t="shared" si="2131"/>
        <v>150</v>
      </c>
      <c r="D32748" s="815">
        <f t="shared" si="2132"/>
        <v>130</v>
      </c>
      <c r="E32748" s="815">
        <v>2049</v>
      </c>
    </row>
    <row r="32749" spans="1:5">
      <c r="A32749" s="816">
        <f t="shared" si="2129"/>
        <v>54640</v>
      </c>
      <c r="B32749" s="815">
        <f t="shared" si="2130"/>
        <v>217</v>
      </c>
      <c r="C32749" s="815">
        <f t="shared" si="2131"/>
        <v>149</v>
      </c>
      <c r="D32749" s="815">
        <f t="shared" si="2132"/>
        <v>129</v>
      </c>
      <c r="E32749" s="815">
        <v>2049</v>
      </c>
    </row>
    <row r="32750" spans="1:5">
      <c r="A32750" s="816">
        <f t="shared" si="2129"/>
        <v>54641</v>
      </c>
      <c r="B32750" s="815">
        <f t="shared" si="2130"/>
        <v>218</v>
      </c>
      <c r="C32750" s="815">
        <f t="shared" si="2131"/>
        <v>148</v>
      </c>
      <c r="D32750" s="815">
        <f t="shared" si="2132"/>
        <v>128</v>
      </c>
      <c r="E32750" s="815">
        <v>2049</v>
      </c>
    </row>
    <row r="32751" spans="1:5">
      <c r="A32751" s="816">
        <f t="shared" si="2129"/>
        <v>54642</v>
      </c>
      <c r="B32751" s="815">
        <f t="shared" si="2130"/>
        <v>219</v>
      </c>
      <c r="C32751" s="815">
        <f t="shared" si="2131"/>
        <v>147</v>
      </c>
      <c r="D32751" s="815">
        <f t="shared" si="2132"/>
        <v>127</v>
      </c>
      <c r="E32751" s="815">
        <v>2049</v>
      </c>
    </row>
    <row r="32752" spans="1:5">
      <c r="A32752" s="816">
        <f t="shared" si="2129"/>
        <v>54643</v>
      </c>
      <c r="B32752" s="815">
        <f t="shared" si="2130"/>
        <v>220</v>
      </c>
      <c r="C32752" s="815">
        <f t="shared" si="2131"/>
        <v>146</v>
      </c>
      <c r="D32752" s="815">
        <f t="shared" si="2132"/>
        <v>126</v>
      </c>
      <c r="E32752" s="815">
        <v>2049</v>
      </c>
    </row>
    <row r="32753" spans="1:5">
      <c r="A32753" s="816">
        <f t="shared" si="2129"/>
        <v>54644</v>
      </c>
      <c r="B32753" s="815">
        <f t="shared" si="2130"/>
        <v>221</v>
      </c>
      <c r="C32753" s="815">
        <f t="shared" si="2131"/>
        <v>145</v>
      </c>
      <c r="D32753" s="815">
        <f t="shared" si="2132"/>
        <v>125</v>
      </c>
      <c r="E32753" s="815">
        <v>2049</v>
      </c>
    </row>
    <row r="32754" spans="1:5">
      <c r="A32754" s="816">
        <f t="shared" si="2129"/>
        <v>54645</v>
      </c>
      <c r="B32754" s="815">
        <f t="shared" si="2130"/>
        <v>222</v>
      </c>
      <c r="C32754" s="815">
        <f t="shared" si="2131"/>
        <v>144</v>
      </c>
      <c r="D32754" s="815">
        <f t="shared" si="2132"/>
        <v>124</v>
      </c>
      <c r="E32754" s="815">
        <v>2049</v>
      </c>
    </row>
    <row r="32755" spans="1:5">
      <c r="A32755" s="816">
        <f t="shared" ref="A32755:A32818" si="2133">A32754+1</f>
        <v>54646</v>
      </c>
      <c r="B32755" s="815">
        <f t="shared" si="2130"/>
        <v>223</v>
      </c>
      <c r="C32755" s="815">
        <f t="shared" si="2131"/>
        <v>143</v>
      </c>
      <c r="D32755" s="815">
        <f t="shared" si="2132"/>
        <v>123</v>
      </c>
      <c r="E32755" s="815">
        <v>2049</v>
      </c>
    </row>
    <row r="32756" spans="1:5">
      <c r="A32756" s="816">
        <f t="shared" si="2133"/>
        <v>54647</v>
      </c>
      <c r="B32756" s="815">
        <f t="shared" si="2130"/>
        <v>224</v>
      </c>
      <c r="C32756" s="815">
        <f t="shared" si="2131"/>
        <v>142</v>
      </c>
      <c r="D32756" s="815">
        <f t="shared" si="2132"/>
        <v>122</v>
      </c>
      <c r="E32756" s="815">
        <v>2049</v>
      </c>
    </row>
    <row r="32757" spans="1:5">
      <c r="A32757" s="816">
        <f t="shared" si="2133"/>
        <v>54648</v>
      </c>
      <c r="B32757" s="815">
        <f t="shared" si="2130"/>
        <v>225</v>
      </c>
      <c r="C32757" s="815">
        <f t="shared" si="2131"/>
        <v>141</v>
      </c>
      <c r="D32757" s="815">
        <f t="shared" si="2132"/>
        <v>121</v>
      </c>
      <c r="E32757" s="815">
        <v>2049</v>
      </c>
    </row>
    <row r="32758" spans="1:5">
      <c r="A32758" s="816">
        <f t="shared" si="2133"/>
        <v>54649</v>
      </c>
      <c r="B32758" s="815">
        <f t="shared" si="2130"/>
        <v>226</v>
      </c>
      <c r="C32758" s="815">
        <f t="shared" si="2131"/>
        <v>140</v>
      </c>
      <c r="D32758" s="815">
        <f t="shared" si="2132"/>
        <v>120</v>
      </c>
      <c r="E32758" s="815">
        <v>2049</v>
      </c>
    </row>
    <row r="32759" spans="1:5">
      <c r="A32759" s="816">
        <f t="shared" si="2133"/>
        <v>54650</v>
      </c>
      <c r="B32759" s="815">
        <f t="shared" si="2130"/>
        <v>227</v>
      </c>
      <c r="C32759" s="815">
        <f t="shared" si="2131"/>
        <v>139</v>
      </c>
      <c r="D32759" s="815">
        <f t="shared" si="2132"/>
        <v>119</v>
      </c>
      <c r="E32759" s="815">
        <v>2049</v>
      </c>
    </row>
    <row r="32760" spans="1:5">
      <c r="A32760" s="816">
        <f t="shared" si="2133"/>
        <v>54651</v>
      </c>
      <c r="B32760" s="815">
        <f t="shared" si="2130"/>
        <v>228</v>
      </c>
      <c r="C32760" s="815">
        <f t="shared" si="2131"/>
        <v>138</v>
      </c>
      <c r="D32760" s="815">
        <f t="shared" si="2132"/>
        <v>118</v>
      </c>
      <c r="E32760" s="815">
        <v>2049</v>
      </c>
    </row>
    <row r="32761" spans="1:5">
      <c r="A32761" s="816">
        <f t="shared" si="2133"/>
        <v>54652</v>
      </c>
      <c r="B32761" s="815">
        <f t="shared" si="2130"/>
        <v>229</v>
      </c>
      <c r="C32761" s="815">
        <f t="shared" si="2131"/>
        <v>137</v>
      </c>
      <c r="D32761" s="815">
        <f t="shared" si="2132"/>
        <v>117</v>
      </c>
      <c r="E32761" s="815">
        <v>2049</v>
      </c>
    </row>
    <row r="32762" spans="1:5">
      <c r="A32762" s="816">
        <f t="shared" si="2133"/>
        <v>54653</v>
      </c>
      <c r="B32762" s="815">
        <f t="shared" si="2130"/>
        <v>230</v>
      </c>
      <c r="C32762" s="815">
        <f t="shared" si="2131"/>
        <v>136</v>
      </c>
      <c r="D32762" s="815">
        <f t="shared" si="2132"/>
        <v>116</v>
      </c>
      <c r="E32762" s="815">
        <v>2049</v>
      </c>
    </row>
    <row r="32763" spans="1:5">
      <c r="A32763" s="816">
        <f t="shared" si="2133"/>
        <v>54654</v>
      </c>
      <c r="B32763" s="815">
        <f t="shared" si="2130"/>
        <v>231</v>
      </c>
      <c r="C32763" s="815">
        <f t="shared" si="2131"/>
        <v>135</v>
      </c>
      <c r="D32763" s="815">
        <f t="shared" si="2132"/>
        <v>115</v>
      </c>
      <c r="E32763" s="815">
        <v>2049</v>
      </c>
    </row>
    <row r="32764" spans="1:5">
      <c r="A32764" s="816">
        <f t="shared" si="2133"/>
        <v>54655</v>
      </c>
      <c r="B32764" s="815">
        <f t="shared" si="2130"/>
        <v>232</v>
      </c>
      <c r="C32764" s="815">
        <f t="shared" si="2131"/>
        <v>134</v>
      </c>
      <c r="D32764" s="815">
        <f t="shared" si="2132"/>
        <v>114</v>
      </c>
      <c r="E32764" s="815">
        <v>2049</v>
      </c>
    </row>
    <row r="32765" spans="1:5">
      <c r="A32765" s="816">
        <f t="shared" si="2133"/>
        <v>54656</v>
      </c>
      <c r="B32765" s="815">
        <f t="shared" si="2130"/>
        <v>233</v>
      </c>
      <c r="C32765" s="815">
        <f t="shared" si="2131"/>
        <v>133</v>
      </c>
      <c r="D32765" s="815">
        <f t="shared" si="2132"/>
        <v>113</v>
      </c>
      <c r="E32765" s="815">
        <v>2049</v>
      </c>
    </row>
    <row r="32766" spans="1:5">
      <c r="A32766" s="816">
        <f t="shared" si="2133"/>
        <v>54657</v>
      </c>
      <c r="B32766" s="815">
        <f t="shared" si="2130"/>
        <v>234</v>
      </c>
      <c r="C32766" s="815">
        <f t="shared" si="2131"/>
        <v>132</v>
      </c>
      <c r="D32766" s="815">
        <f t="shared" si="2132"/>
        <v>112</v>
      </c>
      <c r="E32766" s="815">
        <v>2049</v>
      </c>
    </row>
    <row r="32767" spans="1:5">
      <c r="A32767" s="816">
        <f t="shared" si="2133"/>
        <v>54658</v>
      </c>
      <c r="B32767" s="815">
        <f t="shared" si="2130"/>
        <v>235</v>
      </c>
      <c r="C32767" s="815">
        <f t="shared" si="2131"/>
        <v>131</v>
      </c>
      <c r="D32767" s="815">
        <f t="shared" si="2132"/>
        <v>111</v>
      </c>
      <c r="E32767" s="815">
        <v>2049</v>
      </c>
    </row>
    <row r="32768" spans="1:5">
      <c r="A32768" s="816">
        <f t="shared" si="2133"/>
        <v>54659</v>
      </c>
      <c r="B32768" s="815">
        <f t="shared" si="2130"/>
        <v>236</v>
      </c>
      <c r="C32768" s="815">
        <f t="shared" si="2131"/>
        <v>130</v>
      </c>
      <c r="D32768" s="815">
        <f t="shared" si="2132"/>
        <v>110</v>
      </c>
      <c r="E32768" s="815">
        <v>2049</v>
      </c>
    </row>
    <row r="32769" spans="1:5">
      <c r="A32769" s="816">
        <f t="shared" si="2133"/>
        <v>54660</v>
      </c>
      <c r="B32769" s="815">
        <f t="shared" si="2130"/>
        <v>237</v>
      </c>
      <c r="C32769" s="815">
        <f t="shared" si="2131"/>
        <v>129</v>
      </c>
      <c r="D32769" s="815">
        <f t="shared" si="2132"/>
        <v>109</v>
      </c>
      <c r="E32769" s="815">
        <v>2049</v>
      </c>
    </row>
    <row r="32770" spans="1:5">
      <c r="A32770" s="816">
        <f t="shared" si="2133"/>
        <v>54661</v>
      </c>
      <c r="B32770" s="815">
        <f t="shared" ref="B32770:B32833" si="2134">B32769+1</f>
        <v>238</v>
      </c>
      <c r="C32770" s="815">
        <f t="shared" ref="C32770:C32833" si="2135">C32769-1</f>
        <v>128</v>
      </c>
      <c r="D32770" s="815">
        <f t="shared" ref="D32770:D32833" si="2136">D32769-1</f>
        <v>108</v>
      </c>
      <c r="E32770" s="815">
        <v>2049</v>
      </c>
    </row>
    <row r="32771" spans="1:5">
      <c r="A32771" s="816">
        <f t="shared" si="2133"/>
        <v>54662</v>
      </c>
      <c r="B32771" s="815">
        <f t="shared" si="2134"/>
        <v>239</v>
      </c>
      <c r="C32771" s="815">
        <f t="shared" si="2135"/>
        <v>127</v>
      </c>
      <c r="D32771" s="815">
        <f t="shared" si="2136"/>
        <v>107</v>
      </c>
      <c r="E32771" s="815">
        <v>2049</v>
      </c>
    </row>
    <row r="32772" spans="1:5">
      <c r="A32772" s="816">
        <f t="shared" si="2133"/>
        <v>54663</v>
      </c>
      <c r="B32772" s="815">
        <f t="shared" si="2134"/>
        <v>240</v>
      </c>
      <c r="C32772" s="815">
        <f t="shared" si="2135"/>
        <v>126</v>
      </c>
      <c r="D32772" s="815">
        <f t="shared" si="2136"/>
        <v>106</v>
      </c>
      <c r="E32772" s="815">
        <v>2049</v>
      </c>
    </row>
    <row r="32773" spans="1:5">
      <c r="A32773" s="816">
        <f t="shared" si="2133"/>
        <v>54664</v>
      </c>
      <c r="B32773" s="815">
        <f t="shared" si="2134"/>
        <v>241</v>
      </c>
      <c r="C32773" s="815">
        <f t="shared" si="2135"/>
        <v>125</v>
      </c>
      <c r="D32773" s="815">
        <f t="shared" si="2136"/>
        <v>105</v>
      </c>
      <c r="E32773" s="815">
        <v>2049</v>
      </c>
    </row>
    <row r="32774" spans="1:5">
      <c r="A32774" s="816">
        <f t="shared" si="2133"/>
        <v>54665</v>
      </c>
      <c r="B32774" s="815">
        <f t="shared" si="2134"/>
        <v>242</v>
      </c>
      <c r="C32774" s="815">
        <f t="shared" si="2135"/>
        <v>124</v>
      </c>
      <c r="D32774" s="815">
        <f t="shared" si="2136"/>
        <v>104</v>
      </c>
      <c r="E32774" s="815">
        <v>2049</v>
      </c>
    </row>
    <row r="32775" spans="1:5">
      <c r="A32775" s="816">
        <f t="shared" si="2133"/>
        <v>54666</v>
      </c>
      <c r="B32775" s="815">
        <f t="shared" si="2134"/>
        <v>243</v>
      </c>
      <c r="C32775" s="815">
        <f t="shared" si="2135"/>
        <v>123</v>
      </c>
      <c r="D32775" s="815">
        <f t="shared" si="2136"/>
        <v>103</v>
      </c>
      <c r="E32775" s="815">
        <v>2049</v>
      </c>
    </row>
    <row r="32776" spans="1:5">
      <c r="A32776" s="816">
        <f t="shared" si="2133"/>
        <v>54667</v>
      </c>
      <c r="B32776" s="815">
        <f t="shared" si="2134"/>
        <v>244</v>
      </c>
      <c r="C32776" s="815">
        <f t="shared" si="2135"/>
        <v>122</v>
      </c>
      <c r="D32776" s="815">
        <f t="shared" si="2136"/>
        <v>102</v>
      </c>
      <c r="E32776" s="815">
        <v>2049</v>
      </c>
    </row>
    <row r="32777" spans="1:5">
      <c r="A32777" s="816">
        <f t="shared" si="2133"/>
        <v>54668</v>
      </c>
      <c r="B32777" s="815">
        <f t="shared" si="2134"/>
        <v>245</v>
      </c>
      <c r="C32777" s="815">
        <f t="shared" si="2135"/>
        <v>121</v>
      </c>
      <c r="D32777" s="815">
        <f t="shared" si="2136"/>
        <v>101</v>
      </c>
      <c r="E32777" s="815">
        <v>2049</v>
      </c>
    </row>
    <row r="32778" spans="1:5">
      <c r="A32778" s="816">
        <f t="shared" si="2133"/>
        <v>54669</v>
      </c>
      <c r="B32778" s="815">
        <f t="shared" si="2134"/>
        <v>246</v>
      </c>
      <c r="C32778" s="815">
        <f t="shared" si="2135"/>
        <v>120</v>
      </c>
      <c r="D32778" s="815">
        <f t="shared" si="2136"/>
        <v>100</v>
      </c>
      <c r="E32778" s="815">
        <v>2049</v>
      </c>
    </row>
    <row r="32779" spans="1:5">
      <c r="A32779" s="816">
        <f t="shared" si="2133"/>
        <v>54670</v>
      </c>
      <c r="B32779" s="815">
        <f t="shared" si="2134"/>
        <v>247</v>
      </c>
      <c r="C32779" s="815">
        <f t="shared" si="2135"/>
        <v>119</v>
      </c>
      <c r="D32779" s="815">
        <f t="shared" si="2136"/>
        <v>99</v>
      </c>
      <c r="E32779" s="815">
        <v>2049</v>
      </c>
    </row>
    <row r="32780" spans="1:5">
      <c r="A32780" s="816">
        <f t="shared" si="2133"/>
        <v>54671</v>
      </c>
      <c r="B32780" s="815">
        <f t="shared" si="2134"/>
        <v>248</v>
      </c>
      <c r="C32780" s="815">
        <f t="shared" si="2135"/>
        <v>118</v>
      </c>
      <c r="D32780" s="815">
        <f t="shared" si="2136"/>
        <v>98</v>
      </c>
      <c r="E32780" s="815">
        <v>2049</v>
      </c>
    </row>
    <row r="32781" spans="1:5">
      <c r="A32781" s="816">
        <f t="shared" si="2133"/>
        <v>54672</v>
      </c>
      <c r="B32781" s="815">
        <f t="shared" si="2134"/>
        <v>249</v>
      </c>
      <c r="C32781" s="815">
        <f t="shared" si="2135"/>
        <v>117</v>
      </c>
      <c r="D32781" s="815">
        <f t="shared" si="2136"/>
        <v>97</v>
      </c>
      <c r="E32781" s="815">
        <v>2049</v>
      </c>
    </row>
    <row r="32782" spans="1:5">
      <c r="A32782" s="816">
        <f t="shared" si="2133"/>
        <v>54673</v>
      </c>
      <c r="B32782" s="815">
        <f t="shared" si="2134"/>
        <v>250</v>
      </c>
      <c r="C32782" s="815">
        <f t="shared" si="2135"/>
        <v>116</v>
      </c>
      <c r="D32782" s="815">
        <f t="shared" si="2136"/>
        <v>96</v>
      </c>
      <c r="E32782" s="815">
        <v>2049</v>
      </c>
    </row>
    <row r="32783" spans="1:5">
      <c r="A32783" s="816">
        <f t="shared" si="2133"/>
        <v>54674</v>
      </c>
      <c r="B32783" s="815">
        <f t="shared" si="2134"/>
        <v>251</v>
      </c>
      <c r="C32783" s="815">
        <f t="shared" si="2135"/>
        <v>115</v>
      </c>
      <c r="D32783" s="815">
        <f t="shared" si="2136"/>
        <v>95</v>
      </c>
      <c r="E32783" s="815">
        <v>2049</v>
      </c>
    </row>
    <row r="32784" spans="1:5">
      <c r="A32784" s="816">
        <f t="shared" si="2133"/>
        <v>54675</v>
      </c>
      <c r="B32784" s="815">
        <f t="shared" si="2134"/>
        <v>252</v>
      </c>
      <c r="C32784" s="815">
        <f t="shared" si="2135"/>
        <v>114</v>
      </c>
      <c r="D32784" s="815">
        <f t="shared" si="2136"/>
        <v>94</v>
      </c>
      <c r="E32784" s="815">
        <v>2049</v>
      </c>
    </row>
    <row r="32785" spans="1:5">
      <c r="A32785" s="816">
        <f t="shared" si="2133"/>
        <v>54676</v>
      </c>
      <c r="B32785" s="815">
        <f t="shared" si="2134"/>
        <v>253</v>
      </c>
      <c r="C32785" s="815">
        <f t="shared" si="2135"/>
        <v>113</v>
      </c>
      <c r="D32785" s="815">
        <f t="shared" si="2136"/>
        <v>93</v>
      </c>
      <c r="E32785" s="815">
        <v>2049</v>
      </c>
    </row>
    <row r="32786" spans="1:5">
      <c r="A32786" s="816">
        <f t="shared" si="2133"/>
        <v>54677</v>
      </c>
      <c r="B32786" s="815">
        <f t="shared" si="2134"/>
        <v>254</v>
      </c>
      <c r="C32786" s="815">
        <f t="shared" si="2135"/>
        <v>112</v>
      </c>
      <c r="D32786" s="815">
        <f t="shared" si="2136"/>
        <v>92</v>
      </c>
      <c r="E32786" s="815">
        <v>2049</v>
      </c>
    </row>
    <row r="32787" spans="1:5">
      <c r="A32787" s="816">
        <f t="shared" si="2133"/>
        <v>54678</v>
      </c>
      <c r="B32787" s="815">
        <f t="shared" si="2134"/>
        <v>255</v>
      </c>
      <c r="C32787" s="815">
        <f t="shared" si="2135"/>
        <v>111</v>
      </c>
      <c r="D32787" s="815">
        <f t="shared" si="2136"/>
        <v>91</v>
      </c>
      <c r="E32787" s="815">
        <v>2049</v>
      </c>
    </row>
    <row r="32788" spans="1:5">
      <c r="A32788" s="816">
        <f t="shared" si="2133"/>
        <v>54679</v>
      </c>
      <c r="B32788" s="815">
        <f t="shared" si="2134"/>
        <v>256</v>
      </c>
      <c r="C32788" s="815">
        <f t="shared" si="2135"/>
        <v>110</v>
      </c>
      <c r="D32788" s="815">
        <f t="shared" si="2136"/>
        <v>90</v>
      </c>
      <c r="E32788" s="815">
        <v>2049</v>
      </c>
    </row>
    <row r="32789" spans="1:5">
      <c r="A32789" s="816">
        <f t="shared" si="2133"/>
        <v>54680</v>
      </c>
      <c r="B32789" s="815">
        <f t="shared" si="2134"/>
        <v>257</v>
      </c>
      <c r="C32789" s="815">
        <f t="shared" si="2135"/>
        <v>109</v>
      </c>
      <c r="D32789" s="815">
        <f t="shared" si="2136"/>
        <v>89</v>
      </c>
      <c r="E32789" s="815">
        <v>2049</v>
      </c>
    </row>
    <row r="32790" spans="1:5">
      <c r="A32790" s="816">
        <f t="shared" si="2133"/>
        <v>54681</v>
      </c>
      <c r="B32790" s="815">
        <f t="shared" si="2134"/>
        <v>258</v>
      </c>
      <c r="C32790" s="815">
        <f t="shared" si="2135"/>
        <v>108</v>
      </c>
      <c r="D32790" s="815">
        <f t="shared" si="2136"/>
        <v>88</v>
      </c>
      <c r="E32790" s="815">
        <v>2049</v>
      </c>
    </row>
    <row r="32791" spans="1:5">
      <c r="A32791" s="816">
        <f t="shared" si="2133"/>
        <v>54682</v>
      </c>
      <c r="B32791" s="815">
        <f t="shared" si="2134"/>
        <v>259</v>
      </c>
      <c r="C32791" s="815">
        <f t="shared" si="2135"/>
        <v>107</v>
      </c>
      <c r="D32791" s="815">
        <f t="shared" si="2136"/>
        <v>87</v>
      </c>
      <c r="E32791" s="815">
        <v>2049</v>
      </c>
    </row>
    <row r="32792" spans="1:5">
      <c r="A32792" s="816">
        <f t="shared" si="2133"/>
        <v>54683</v>
      </c>
      <c r="B32792" s="815">
        <f t="shared" si="2134"/>
        <v>260</v>
      </c>
      <c r="C32792" s="815">
        <f t="shared" si="2135"/>
        <v>106</v>
      </c>
      <c r="D32792" s="815">
        <f t="shared" si="2136"/>
        <v>86</v>
      </c>
      <c r="E32792" s="815">
        <v>2049</v>
      </c>
    </row>
    <row r="32793" spans="1:5">
      <c r="A32793" s="816">
        <f t="shared" si="2133"/>
        <v>54684</v>
      </c>
      <c r="B32793" s="815">
        <f t="shared" si="2134"/>
        <v>261</v>
      </c>
      <c r="C32793" s="815">
        <f t="shared" si="2135"/>
        <v>105</v>
      </c>
      <c r="D32793" s="815">
        <f t="shared" si="2136"/>
        <v>85</v>
      </c>
      <c r="E32793" s="815">
        <v>2049</v>
      </c>
    </row>
    <row r="32794" spans="1:5">
      <c r="A32794" s="816">
        <f t="shared" si="2133"/>
        <v>54685</v>
      </c>
      <c r="B32794" s="815">
        <f t="shared" si="2134"/>
        <v>262</v>
      </c>
      <c r="C32794" s="815">
        <f t="shared" si="2135"/>
        <v>104</v>
      </c>
      <c r="D32794" s="815">
        <f t="shared" si="2136"/>
        <v>84</v>
      </c>
      <c r="E32794" s="815">
        <v>2049</v>
      </c>
    </row>
    <row r="32795" spans="1:5">
      <c r="A32795" s="816">
        <f t="shared" si="2133"/>
        <v>54686</v>
      </c>
      <c r="B32795" s="815">
        <f t="shared" si="2134"/>
        <v>263</v>
      </c>
      <c r="C32795" s="815">
        <f t="shared" si="2135"/>
        <v>103</v>
      </c>
      <c r="D32795" s="815">
        <f t="shared" si="2136"/>
        <v>83</v>
      </c>
      <c r="E32795" s="815">
        <v>2049</v>
      </c>
    </row>
    <row r="32796" spans="1:5">
      <c r="A32796" s="816">
        <f t="shared" si="2133"/>
        <v>54687</v>
      </c>
      <c r="B32796" s="815">
        <f t="shared" si="2134"/>
        <v>264</v>
      </c>
      <c r="C32796" s="815">
        <f t="shared" si="2135"/>
        <v>102</v>
      </c>
      <c r="D32796" s="815">
        <f t="shared" si="2136"/>
        <v>82</v>
      </c>
      <c r="E32796" s="815">
        <v>2049</v>
      </c>
    </row>
    <row r="32797" spans="1:5">
      <c r="A32797" s="816">
        <f t="shared" si="2133"/>
        <v>54688</v>
      </c>
      <c r="B32797" s="815">
        <f t="shared" si="2134"/>
        <v>265</v>
      </c>
      <c r="C32797" s="815">
        <f t="shared" si="2135"/>
        <v>101</v>
      </c>
      <c r="D32797" s="815">
        <f t="shared" si="2136"/>
        <v>81</v>
      </c>
      <c r="E32797" s="815">
        <v>2049</v>
      </c>
    </row>
    <row r="32798" spans="1:5">
      <c r="A32798" s="816">
        <f t="shared" si="2133"/>
        <v>54689</v>
      </c>
      <c r="B32798" s="815">
        <f t="shared" si="2134"/>
        <v>266</v>
      </c>
      <c r="C32798" s="815">
        <f t="shared" si="2135"/>
        <v>100</v>
      </c>
      <c r="D32798" s="815">
        <f t="shared" si="2136"/>
        <v>80</v>
      </c>
      <c r="E32798" s="815">
        <v>2049</v>
      </c>
    </row>
    <row r="32799" spans="1:5">
      <c r="A32799" s="816">
        <f t="shared" si="2133"/>
        <v>54690</v>
      </c>
      <c r="B32799" s="815">
        <f t="shared" si="2134"/>
        <v>267</v>
      </c>
      <c r="C32799" s="815">
        <f t="shared" si="2135"/>
        <v>99</v>
      </c>
      <c r="D32799" s="815">
        <f t="shared" si="2136"/>
        <v>79</v>
      </c>
      <c r="E32799" s="815">
        <v>2049</v>
      </c>
    </row>
    <row r="32800" spans="1:5">
      <c r="A32800" s="816">
        <f t="shared" si="2133"/>
        <v>54691</v>
      </c>
      <c r="B32800" s="815">
        <f t="shared" si="2134"/>
        <v>268</v>
      </c>
      <c r="C32800" s="815">
        <f t="shared" si="2135"/>
        <v>98</v>
      </c>
      <c r="D32800" s="815">
        <f t="shared" si="2136"/>
        <v>78</v>
      </c>
      <c r="E32800" s="815">
        <v>2049</v>
      </c>
    </row>
    <row r="32801" spans="1:5">
      <c r="A32801" s="816">
        <f t="shared" si="2133"/>
        <v>54692</v>
      </c>
      <c r="B32801" s="815">
        <f t="shared" si="2134"/>
        <v>269</v>
      </c>
      <c r="C32801" s="815">
        <f t="shared" si="2135"/>
        <v>97</v>
      </c>
      <c r="D32801" s="815">
        <f t="shared" si="2136"/>
        <v>77</v>
      </c>
      <c r="E32801" s="815">
        <v>2049</v>
      </c>
    </row>
    <row r="32802" spans="1:5">
      <c r="A32802" s="816">
        <f t="shared" si="2133"/>
        <v>54693</v>
      </c>
      <c r="B32802" s="815">
        <f t="shared" si="2134"/>
        <v>270</v>
      </c>
      <c r="C32802" s="815">
        <f t="shared" si="2135"/>
        <v>96</v>
      </c>
      <c r="D32802" s="815">
        <f t="shared" si="2136"/>
        <v>76</v>
      </c>
      <c r="E32802" s="815">
        <v>2049</v>
      </c>
    </row>
    <row r="32803" spans="1:5">
      <c r="A32803" s="816">
        <f t="shared" si="2133"/>
        <v>54694</v>
      </c>
      <c r="B32803" s="815">
        <f t="shared" si="2134"/>
        <v>271</v>
      </c>
      <c r="C32803" s="815">
        <f t="shared" si="2135"/>
        <v>95</v>
      </c>
      <c r="D32803" s="815">
        <f t="shared" si="2136"/>
        <v>75</v>
      </c>
      <c r="E32803" s="815">
        <v>2049</v>
      </c>
    </row>
    <row r="32804" spans="1:5">
      <c r="A32804" s="816">
        <f t="shared" si="2133"/>
        <v>54695</v>
      </c>
      <c r="B32804" s="815">
        <f t="shared" si="2134"/>
        <v>272</v>
      </c>
      <c r="C32804" s="815">
        <f t="shared" si="2135"/>
        <v>94</v>
      </c>
      <c r="D32804" s="815">
        <f t="shared" si="2136"/>
        <v>74</v>
      </c>
      <c r="E32804" s="815">
        <v>2049</v>
      </c>
    </row>
    <row r="32805" spans="1:5">
      <c r="A32805" s="816">
        <f t="shared" si="2133"/>
        <v>54696</v>
      </c>
      <c r="B32805" s="815">
        <f t="shared" si="2134"/>
        <v>273</v>
      </c>
      <c r="C32805" s="815">
        <f t="shared" si="2135"/>
        <v>93</v>
      </c>
      <c r="D32805" s="815">
        <f t="shared" si="2136"/>
        <v>73</v>
      </c>
      <c r="E32805" s="815">
        <v>2049</v>
      </c>
    </row>
    <row r="32806" spans="1:5">
      <c r="A32806" s="816">
        <f t="shared" si="2133"/>
        <v>54697</v>
      </c>
      <c r="B32806" s="815">
        <f t="shared" si="2134"/>
        <v>274</v>
      </c>
      <c r="C32806" s="815">
        <f t="shared" si="2135"/>
        <v>92</v>
      </c>
      <c r="D32806" s="815">
        <f t="shared" si="2136"/>
        <v>72</v>
      </c>
      <c r="E32806" s="815">
        <v>2049</v>
      </c>
    </row>
    <row r="32807" spans="1:5">
      <c r="A32807" s="816">
        <f t="shared" si="2133"/>
        <v>54698</v>
      </c>
      <c r="B32807" s="815">
        <f t="shared" si="2134"/>
        <v>275</v>
      </c>
      <c r="C32807" s="815">
        <f t="shared" si="2135"/>
        <v>91</v>
      </c>
      <c r="D32807" s="815">
        <f t="shared" si="2136"/>
        <v>71</v>
      </c>
      <c r="E32807" s="815">
        <v>2049</v>
      </c>
    </row>
    <row r="32808" spans="1:5">
      <c r="A32808" s="816">
        <f t="shared" si="2133"/>
        <v>54699</v>
      </c>
      <c r="B32808" s="815">
        <f t="shared" si="2134"/>
        <v>276</v>
      </c>
      <c r="C32808" s="815">
        <f t="shared" si="2135"/>
        <v>90</v>
      </c>
      <c r="D32808" s="815">
        <f t="shared" si="2136"/>
        <v>70</v>
      </c>
      <c r="E32808" s="815">
        <v>2049</v>
      </c>
    </row>
    <row r="32809" spans="1:5">
      <c r="A32809" s="816">
        <f t="shared" si="2133"/>
        <v>54700</v>
      </c>
      <c r="B32809" s="815">
        <f t="shared" si="2134"/>
        <v>277</v>
      </c>
      <c r="C32809" s="815">
        <f t="shared" si="2135"/>
        <v>89</v>
      </c>
      <c r="D32809" s="815">
        <f t="shared" si="2136"/>
        <v>69</v>
      </c>
      <c r="E32809" s="815">
        <v>2049</v>
      </c>
    </row>
    <row r="32810" spans="1:5">
      <c r="A32810" s="816">
        <f t="shared" si="2133"/>
        <v>54701</v>
      </c>
      <c r="B32810" s="815">
        <f t="shared" si="2134"/>
        <v>278</v>
      </c>
      <c r="C32810" s="815">
        <f t="shared" si="2135"/>
        <v>88</v>
      </c>
      <c r="D32810" s="815">
        <f t="shared" si="2136"/>
        <v>68</v>
      </c>
      <c r="E32810" s="815">
        <v>2049</v>
      </c>
    </row>
    <row r="32811" spans="1:5">
      <c r="A32811" s="816">
        <f t="shared" si="2133"/>
        <v>54702</v>
      </c>
      <c r="B32811" s="815">
        <f t="shared" si="2134"/>
        <v>279</v>
      </c>
      <c r="C32811" s="815">
        <f t="shared" si="2135"/>
        <v>87</v>
      </c>
      <c r="D32811" s="815">
        <f t="shared" si="2136"/>
        <v>67</v>
      </c>
      <c r="E32811" s="815">
        <v>2049</v>
      </c>
    </row>
    <row r="32812" spans="1:5">
      <c r="A32812" s="816">
        <f t="shared" si="2133"/>
        <v>54703</v>
      </c>
      <c r="B32812" s="815">
        <f t="shared" si="2134"/>
        <v>280</v>
      </c>
      <c r="C32812" s="815">
        <f t="shared" si="2135"/>
        <v>86</v>
      </c>
      <c r="D32812" s="815">
        <f t="shared" si="2136"/>
        <v>66</v>
      </c>
      <c r="E32812" s="815">
        <v>2049</v>
      </c>
    </row>
    <row r="32813" spans="1:5">
      <c r="A32813" s="816">
        <f t="shared" si="2133"/>
        <v>54704</v>
      </c>
      <c r="B32813" s="815">
        <f t="shared" si="2134"/>
        <v>281</v>
      </c>
      <c r="C32813" s="815">
        <f t="shared" si="2135"/>
        <v>85</v>
      </c>
      <c r="D32813" s="815">
        <f t="shared" si="2136"/>
        <v>65</v>
      </c>
      <c r="E32813" s="815">
        <v>2049</v>
      </c>
    </row>
    <row r="32814" spans="1:5">
      <c r="A32814" s="816">
        <f t="shared" si="2133"/>
        <v>54705</v>
      </c>
      <c r="B32814" s="815">
        <f t="shared" si="2134"/>
        <v>282</v>
      </c>
      <c r="C32814" s="815">
        <f t="shared" si="2135"/>
        <v>84</v>
      </c>
      <c r="D32814" s="815">
        <f t="shared" si="2136"/>
        <v>64</v>
      </c>
      <c r="E32814" s="815">
        <v>2049</v>
      </c>
    </row>
    <row r="32815" spans="1:5">
      <c r="A32815" s="816">
        <f t="shared" si="2133"/>
        <v>54706</v>
      </c>
      <c r="B32815" s="815">
        <f t="shared" si="2134"/>
        <v>283</v>
      </c>
      <c r="C32815" s="815">
        <f t="shared" si="2135"/>
        <v>83</v>
      </c>
      <c r="D32815" s="815">
        <f t="shared" si="2136"/>
        <v>63</v>
      </c>
      <c r="E32815" s="815">
        <v>2049</v>
      </c>
    </row>
    <row r="32816" spans="1:5">
      <c r="A32816" s="816">
        <f t="shared" si="2133"/>
        <v>54707</v>
      </c>
      <c r="B32816" s="815">
        <f t="shared" si="2134"/>
        <v>284</v>
      </c>
      <c r="C32816" s="815">
        <f t="shared" si="2135"/>
        <v>82</v>
      </c>
      <c r="D32816" s="815">
        <f t="shared" si="2136"/>
        <v>62</v>
      </c>
      <c r="E32816" s="815">
        <v>2049</v>
      </c>
    </row>
    <row r="32817" spans="1:5">
      <c r="A32817" s="816">
        <f t="shared" si="2133"/>
        <v>54708</v>
      </c>
      <c r="B32817" s="815">
        <f t="shared" si="2134"/>
        <v>285</v>
      </c>
      <c r="C32817" s="815">
        <f t="shared" si="2135"/>
        <v>81</v>
      </c>
      <c r="D32817" s="815">
        <f t="shared" si="2136"/>
        <v>61</v>
      </c>
      <c r="E32817" s="815">
        <v>2049</v>
      </c>
    </row>
    <row r="32818" spans="1:5">
      <c r="A32818" s="816">
        <f t="shared" si="2133"/>
        <v>54709</v>
      </c>
      <c r="B32818" s="815">
        <f t="shared" si="2134"/>
        <v>286</v>
      </c>
      <c r="C32818" s="815">
        <f t="shared" si="2135"/>
        <v>80</v>
      </c>
      <c r="D32818" s="815">
        <f t="shared" si="2136"/>
        <v>60</v>
      </c>
      <c r="E32818" s="815">
        <v>2049</v>
      </c>
    </row>
    <row r="32819" spans="1:5">
      <c r="A32819" s="816">
        <f t="shared" ref="A32819:A32882" si="2137">A32818+1</f>
        <v>54710</v>
      </c>
      <c r="B32819" s="815">
        <f t="shared" si="2134"/>
        <v>287</v>
      </c>
      <c r="C32819" s="815">
        <f t="shared" si="2135"/>
        <v>79</v>
      </c>
      <c r="D32819" s="815">
        <f t="shared" si="2136"/>
        <v>59</v>
      </c>
      <c r="E32819" s="815">
        <v>2049</v>
      </c>
    </row>
    <row r="32820" spans="1:5">
      <c r="A32820" s="816">
        <f t="shared" si="2137"/>
        <v>54711</v>
      </c>
      <c r="B32820" s="815">
        <f t="shared" si="2134"/>
        <v>288</v>
      </c>
      <c r="C32820" s="815">
        <f t="shared" si="2135"/>
        <v>78</v>
      </c>
      <c r="D32820" s="815">
        <f t="shared" si="2136"/>
        <v>58</v>
      </c>
      <c r="E32820" s="815">
        <v>2049</v>
      </c>
    </row>
    <row r="32821" spans="1:5">
      <c r="A32821" s="816">
        <f t="shared" si="2137"/>
        <v>54712</v>
      </c>
      <c r="B32821" s="815">
        <f t="shared" si="2134"/>
        <v>289</v>
      </c>
      <c r="C32821" s="815">
        <f t="shared" si="2135"/>
        <v>77</v>
      </c>
      <c r="D32821" s="815">
        <f t="shared" si="2136"/>
        <v>57</v>
      </c>
      <c r="E32821" s="815">
        <v>2049</v>
      </c>
    </row>
    <row r="32822" spans="1:5">
      <c r="A32822" s="816">
        <f t="shared" si="2137"/>
        <v>54713</v>
      </c>
      <c r="B32822" s="815">
        <f t="shared" si="2134"/>
        <v>290</v>
      </c>
      <c r="C32822" s="815">
        <f t="shared" si="2135"/>
        <v>76</v>
      </c>
      <c r="D32822" s="815">
        <f t="shared" si="2136"/>
        <v>56</v>
      </c>
      <c r="E32822" s="815">
        <v>2049</v>
      </c>
    </row>
    <row r="32823" spans="1:5">
      <c r="A32823" s="816">
        <f t="shared" si="2137"/>
        <v>54714</v>
      </c>
      <c r="B32823" s="815">
        <f t="shared" si="2134"/>
        <v>291</v>
      </c>
      <c r="C32823" s="815">
        <f t="shared" si="2135"/>
        <v>75</v>
      </c>
      <c r="D32823" s="815">
        <f t="shared" si="2136"/>
        <v>55</v>
      </c>
      <c r="E32823" s="815">
        <v>2049</v>
      </c>
    </row>
    <row r="32824" spans="1:5">
      <c r="A32824" s="816">
        <f t="shared" si="2137"/>
        <v>54715</v>
      </c>
      <c r="B32824" s="815">
        <f t="shared" si="2134"/>
        <v>292</v>
      </c>
      <c r="C32824" s="815">
        <f t="shared" si="2135"/>
        <v>74</v>
      </c>
      <c r="D32824" s="815">
        <f t="shared" si="2136"/>
        <v>54</v>
      </c>
      <c r="E32824" s="815">
        <v>2049</v>
      </c>
    </row>
    <row r="32825" spans="1:5">
      <c r="A32825" s="816">
        <f t="shared" si="2137"/>
        <v>54716</v>
      </c>
      <c r="B32825" s="815">
        <f t="shared" si="2134"/>
        <v>293</v>
      </c>
      <c r="C32825" s="815">
        <f t="shared" si="2135"/>
        <v>73</v>
      </c>
      <c r="D32825" s="815">
        <f t="shared" si="2136"/>
        <v>53</v>
      </c>
      <c r="E32825" s="815">
        <v>2049</v>
      </c>
    </row>
    <row r="32826" spans="1:5">
      <c r="A32826" s="816">
        <f t="shared" si="2137"/>
        <v>54717</v>
      </c>
      <c r="B32826" s="815">
        <f t="shared" si="2134"/>
        <v>294</v>
      </c>
      <c r="C32826" s="815">
        <f t="shared" si="2135"/>
        <v>72</v>
      </c>
      <c r="D32826" s="815">
        <f t="shared" si="2136"/>
        <v>52</v>
      </c>
      <c r="E32826" s="815">
        <v>2049</v>
      </c>
    </row>
    <row r="32827" spans="1:5">
      <c r="A32827" s="816">
        <f t="shared" si="2137"/>
        <v>54718</v>
      </c>
      <c r="B32827" s="815">
        <f t="shared" si="2134"/>
        <v>295</v>
      </c>
      <c r="C32827" s="815">
        <f t="shared" si="2135"/>
        <v>71</v>
      </c>
      <c r="D32827" s="815">
        <f t="shared" si="2136"/>
        <v>51</v>
      </c>
      <c r="E32827" s="815">
        <v>2049</v>
      </c>
    </row>
    <row r="32828" spans="1:5">
      <c r="A32828" s="816">
        <f t="shared" si="2137"/>
        <v>54719</v>
      </c>
      <c r="B32828" s="815">
        <f t="shared" si="2134"/>
        <v>296</v>
      </c>
      <c r="C32828" s="815">
        <f t="shared" si="2135"/>
        <v>70</v>
      </c>
      <c r="D32828" s="815">
        <f t="shared" si="2136"/>
        <v>50</v>
      </c>
      <c r="E32828" s="815">
        <v>2049</v>
      </c>
    </row>
    <row r="32829" spans="1:5">
      <c r="A32829" s="816">
        <f t="shared" si="2137"/>
        <v>54720</v>
      </c>
      <c r="B32829" s="815">
        <f t="shared" si="2134"/>
        <v>297</v>
      </c>
      <c r="C32829" s="815">
        <f t="shared" si="2135"/>
        <v>69</v>
      </c>
      <c r="D32829" s="815">
        <f t="shared" si="2136"/>
        <v>49</v>
      </c>
      <c r="E32829" s="815">
        <v>2049</v>
      </c>
    </row>
    <row r="32830" spans="1:5">
      <c r="A32830" s="816">
        <f t="shared" si="2137"/>
        <v>54721</v>
      </c>
      <c r="B32830" s="815">
        <f t="shared" si="2134"/>
        <v>298</v>
      </c>
      <c r="C32830" s="815">
        <f t="shared" si="2135"/>
        <v>68</v>
      </c>
      <c r="D32830" s="815">
        <f t="shared" si="2136"/>
        <v>48</v>
      </c>
      <c r="E32830" s="815">
        <v>2049</v>
      </c>
    </row>
    <row r="32831" spans="1:5">
      <c r="A32831" s="816">
        <f t="shared" si="2137"/>
        <v>54722</v>
      </c>
      <c r="B32831" s="815">
        <f t="shared" si="2134"/>
        <v>299</v>
      </c>
      <c r="C32831" s="815">
        <f t="shared" si="2135"/>
        <v>67</v>
      </c>
      <c r="D32831" s="815">
        <f t="shared" si="2136"/>
        <v>47</v>
      </c>
      <c r="E32831" s="815">
        <v>2049</v>
      </c>
    </row>
    <row r="32832" spans="1:5">
      <c r="A32832" s="816">
        <f t="shared" si="2137"/>
        <v>54723</v>
      </c>
      <c r="B32832" s="815">
        <f t="shared" si="2134"/>
        <v>300</v>
      </c>
      <c r="C32832" s="815">
        <f t="shared" si="2135"/>
        <v>66</v>
      </c>
      <c r="D32832" s="815">
        <f t="shared" si="2136"/>
        <v>46</v>
      </c>
      <c r="E32832" s="815">
        <v>2049</v>
      </c>
    </row>
    <row r="32833" spans="1:5">
      <c r="A32833" s="816">
        <f t="shared" si="2137"/>
        <v>54724</v>
      </c>
      <c r="B32833" s="815">
        <f t="shared" si="2134"/>
        <v>301</v>
      </c>
      <c r="C32833" s="815">
        <f t="shared" si="2135"/>
        <v>65</v>
      </c>
      <c r="D32833" s="815">
        <f t="shared" si="2136"/>
        <v>45</v>
      </c>
      <c r="E32833" s="815">
        <v>2049</v>
      </c>
    </row>
    <row r="32834" spans="1:5">
      <c r="A32834" s="816">
        <f t="shared" si="2137"/>
        <v>54725</v>
      </c>
      <c r="B32834" s="815">
        <f t="shared" ref="B32834:B32897" si="2138">B32833+1</f>
        <v>302</v>
      </c>
      <c r="C32834" s="815">
        <f t="shared" ref="C32834:C32897" si="2139">C32833-1</f>
        <v>64</v>
      </c>
      <c r="D32834" s="815">
        <f t="shared" ref="D32834:D32877" si="2140">D32833-1</f>
        <v>44</v>
      </c>
      <c r="E32834" s="815">
        <v>2049</v>
      </c>
    </row>
    <row r="32835" spans="1:5">
      <c r="A32835" s="816">
        <f t="shared" si="2137"/>
        <v>54726</v>
      </c>
      <c r="B32835" s="815">
        <f t="shared" si="2138"/>
        <v>303</v>
      </c>
      <c r="C32835" s="815">
        <f t="shared" si="2139"/>
        <v>63</v>
      </c>
      <c r="D32835" s="815">
        <f t="shared" si="2140"/>
        <v>43</v>
      </c>
      <c r="E32835" s="815">
        <v>2049</v>
      </c>
    </row>
    <row r="32836" spans="1:5">
      <c r="A32836" s="816">
        <f t="shared" si="2137"/>
        <v>54727</v>
      </c>
      <c r="B32836" s="815">
        <f t="shared" si="2138"/>
        <v>304</v>
      </c>
      <c r="C32836" s="815">
        <f t="shared" si="2139"/>
        <v>62</v>
      </c>
      <c r="D32836" s="815">
        <f t="shared" si="2140"/>
        <v>42</v>
      </c>
      <c r="E32836" s="815">
        <v>2049</v>
      </c>
    </row>
    <row r="32837" spans="1:5">
      <c r="A32837" s="816">
        <f t="shared" si="2137"/>
        <v>54728</v>
      </c>
      <c r="B32837" s="815">
        <f t="shared" si="2138"/>
        <v>305</v>
      </c>
      <c r="C32837" s="815">
        <f t="shared" si="2139"/>
        <v>61</v>
      </c>
      <c r="D32837" s="815">
        <f t="shared" si="2140"/>
        <v>41</v>
      </c>
      <c r="E32837" s="815">
        <v>2049</v>
      </c>
    </row>
    <row r="32838" spans="1:5">
      <c r="A32838" s="816">
        <f t="shared" si="2137"/>
        <v>54729</v>
      </c>
      <c r="B32838" s="815">
        <f t="shared" si="2138"/>
        <v>306</v>
      </c>
      <c r="C32838" s="815">
        <f t="shared" si="2139"/>
        <v>60</v>
      </c>
      <c r="D32838" s="815">
        <f t="shared" si="2140"/>
        <v>40</v>
      </c>
      <c r="E32838" s="815">
        <v>2049</v>
      </c>
    </row>
    <row r="32839" spans="1:5">
      <c r="A32839" s="816">
        <f t="shared" si="2137"/>
        <v>54730</v>
      </c>
      <c r="B32839" s="815">
        <f t="shared" si="2138"/>
        <v>307</v>
      </c>
      <c r="C32839" s="815">
        <f t="shared" si="2139"/>
        <v>59</v>
      </c>
      <c r="D32839" s="815">
        <f t="shared" si="2140"/>
        <v>39</v>
      </c>
      <c r="E32839" s="815">
        <v>2049</v>
      </c>
    </row>
    <row r="32840" spans="1:5">
      <c r="A32840" s="816">
        <f t="shared" si="2137"/>
        <v>54731</v>
      </c>
      <c r="B32840" s="815">
        <f t="shared" si="2138"/>
        <v>308</v>
      </c>
      <c r="C32840" s="815">
        <f t="shared" si="2139"/>
        <v>58</v>
      </c>
      <c r="D32840" s="815">
        <f t="shared" si="2140"/>
        <v>38</v>
      </c>
      <c r="E32840" s="815">
        <v>2049</v>
      </c>
    </row>
    <row r="32841" spans="1:5">
      <c r="A32841" s="816">
        <f t="shared" si="2137"/>
        <v>54732</v>
      </c>
      <c r="B32841" s="815">
        <f t="shared" si="2138"/>
        <v>309</v>
      </c>
      <c r="C32841" s="815">
        <f t="shared" si="2139"/>
        <v>57</v>
      </c>
      <c r="D32841" s="815">
        <f t="shared" si="2140"/>
        <v>37</v>
      </c>
      <c r="E32841" s="815">
        <v>2049</v>
      </c>
    </row>
    <row r="32842" spans="1:5">
      <c r="A32842" s="816">
        <f t="shared" si="2137"/>
        <v>54733</v>
      </c>
      <c r="B32842" s="815">
        <f t="shared" si="2138"/>
        <v>310</v>
      </c>
      <c r="C32842" s="815">
        <f t="shared" si="2139"/>
        <v>56</v>
      </c>
      <c r="D32842" s="815">
        <f t="shared" si="2140"/>
        <v>36</v>
      </c>
      <c r="E32842" s="815">
        <v>2049</v>
      </c>
    </row>
    <row r="32843" spans="1:5">
      <c r="A32843" s="816">
        <f t="shared" si="2137"/>
        <v>54734</v>
      </c>
      <c r="B32843" s="815">
        <f t="shared" si="2138"/>
        <v>311</v>
      </c>
      <c r="C32843" s="815">
        <f t="shared" si="2139"/>
        <v>55</v>
      </c>
      <c r="D32843" s="815">
        <f t="shared" si="2140"/>
        <v>35</v>
      </c>
      <c r="E32843" s="815">
        <v>2049</v>
      </c>
    </row>
    <row r="32844" spans="1:5">
      <c r="A32844" s="816">
        <f t="shared" si="2137"/>
        <v>54735</v>
      </c>
      <c r="B32844" s="815">
        <f t="shared" si="2138"/>
        <v>312</v>
      </c>
      <c r="C32844" s="815">
        <f t="shared" si="2139"/>
        <v>54</v>
      </c>
      <c r="D32844" s="815">
        <f t="shared" si="2140"/>
        <v>34</v>
      </c>
      <c r="E32844" s="815">
        <v>2049</v>
      </c>
    </row>
    <row r="32845" spans="1:5">
      <c r="A32845" s="816">
        <f t="shared" si="2137"/>
        <v>54736</v>
      </c>
      <c r="B32845" s="815">
        <f t="shared" si="2138"/>
        <v>313</v>
      </c>
      <c r="C32845" s="815">
        <f t="shared" si="2139"/>
        <v>53</v>
      </c>
      <c r="D32845" s="815">
        <f t="shared" si="2140"/>
        <v>33</v>
      </c>
      <c r="E32845" s="815">
        <v>2049</v>
      </c>
    </row>
    <row r="32846" spans="1:5">
      <c r="A32846" s="816">
        <f t="shared" si="2137"/>
        <v>54737</v>
      </c>
      <c r="B32846" s="815">
        <f t="shared" si="2138"/>
        <v>314</v>
      </c>
      <c r="C32846" s="815">
        <f t="shared" si="2139"/>
        <v>52</v>
      </c>
      <c r="D32846" s="815">
        <f t="shared" si="2140"/>
        <v>32</v>
      </c>
      <c r="E32846" s="815">
        <v>2049</v>
      </c>
    </row>
    <row r="32847" spans="1:5">
      <c r="A32847" s="816">
        <f t="shared" si="2137"/>
        <v>54738</v>
      </c>
      <c r="B32847" s="815">
        <f t="shared" si="2138"/>
        <v>315</v>
      </c>
      <c r="C32847" s="815">
        <f t="shared" si="2139"/>
        <v>51</v>
      </c>
      <c r="D32847" s="815">
        <f t="shared" si="2140"/>
        <v>31</v>
      </c>
      <c r="E32847" s="815">
        <v>2049</v>
      </c>
    </row>
    <row r="32848" spans="1:5">
      <c r="A32848" s="816">
        <f t="shared" si="2137"/>
        <v>54739</v>
      </c>
      <c r="B32848" s="815">
        <f t="shared" si="2138"/>
        <v>316</v>
      </c>
      <c r="C32848" s="815">
        <f t="shared" si="2139"/>
        <v>50</v>
      </c>
      <c r="D32848" s="815">
        <f t="shared" si="2140"/>
        <v>30</v>
      </c>
      <c r="E32848" s="815">
        <v>2049</v>
      </c>
    </row>
    <row r="32849" spans="1:5">
      <c r="A32849" s="816">
        <f t="shared" si="2137"/>
        <v>54740</v>
      </c>
      <c r="B32849" s="815">
        <f t="shared" si="2138"/>
        <v>317</v>
      </c>
      <c r="C32849" s="815">
        <f t="shared" si="2139"/>
        <v>49</v>
      </c>
      <c r="D32849" s="815">
        <f t="shared" si="2140"/>
        <v>29</v>
      </c>
      <c r="E32849" s="815">
        <v>2049</v>
      </c>
    </row>
    <row r="32850" spans="1:5">
      <c r="A32850" s="816">
        <f t="shared" si="2137"/>
        <v>54741</v>
      </c>
      <c r="B32850" s="815">
        <f t="shared" si="2138"/>
        <v>318</v>
      </c>
      <c r="C32850" s="815">
        <f t="shared" si="2139"/>
        <v>48</v>
      </c>
      <c r="D32850" s="815">
        <f t="shared" si="2140"/>
        <v>28</v>
      </c>
      <c r="E32850" s="815">
        <v>2049</v>
      </c>
    </row>
    <row r="32851" spans="1:5">
      <c r="A32851" s="816">
        <f t="shared" si="2137"/>
        <v>54742</v>
      </c>
      <c r="B32851" s="815">
        <f t="shared" si="2138"/>
        <v>319</v>
      </c>
      <c r="C32851" s="815">
        <f t="shared" si="2139"/>
        <v>47</v>
      </c>
      <c r="D32851" s="815">
        <f t="shared" si="2140"/>
        <v>27</v>
      </c>
      <c r="E32851" s="815">
        <v>2049</v>
      </c>
    </row>
    <row r="32852" spans="1:5">
      <c r="A32852" s="816">
        <f t="shared" si="2137"/>
        <v>54743</v>
      </c>
      <c r="B32852" s="815">
        <f t="shared" si="2138"/>
        <v>320</v>
      </c>
      <c r="C32852" s="815">
        <f t="shared" si="2139"/>
        <v>46</v>
      </c>
      <c r="D32852" s="815">
        <f t="shared" si="2140"/>
        <v>26</v>
      </c>
      <c r="E32852" s="815">
        <v>2049</v>
      </c>
    </row>
    <row r="32853" spans="1:5">
      <c r="A32853" s="816">
        <f t="shared" si="2137"/>
        <v>54744</v>
      </c>
      <c r="B32853" s="815">
        <f t="shared" si="2138"/>
        <v>321</v>
      </c>
      <c r="C32853" s="815">
        <f t="shared" si="2139"/>
        <v>45</v>
      </c>
      <c r="D32853" s="815">
        <f t="shared" si="2140"/>
        <v>25</v>
      </c>
      <c r="E32853" s="815">
        <v>2049</v>
      </c>
    </row>
    <row r="32854" spans="1:5">
      <c r="A32854" s="816">
        <f t="shared" si="2137"/>
        <v>54745</v>
      </c>
      <c r="B32854" s="815">
        <f t="shared" si="2138"/>
        <v>322</v>
      </c>
      <c r="C32854" s="815">
        <f t="shared" si="2139"/>
        <v>44</v>
      </c>
      <c r="D32854" s="815">
        <f t="shared" si="2140"/>
        <v>24</v>
      </c>
      <c r="E32854" s="815">
        <v>2049</v>
      </c>
    </row>
    <row r="32855" spans="1:5">
      <c r="A32855" s="816">
        <f t="shared" si="2137"/>
        <v>54746</v>
      </c>
      <c r="B32855" s="815">
        <f t="shared" si="2138"/>
        <v>323</v>
      </c>
      <c r="C32855" s="815">
        <f t="shared" si="2139"/>
        <v>43</v>
      </c>
      <c r="D32855" s="815">
        <f t="shared" si="2140"/>
        <v>23</v>
      </c>
      <c r="E32855" s="815">
        <v>2049</v>
      </c>
    </row>
    <row r="32856" spans="1:5">
      <c r="A32856" s="816">
        <f t="shared" si="2137"/>
        <v>54747</v>
      </c>
      <c r="B32856" s="815">
        <f t="shared" si="2138"/>
        <v>324</v>
      </c>
      <c r="C32856" s="815">
        <f t="shared" si="2139"/>
        <v>42</v>
      </c>
      <c r="D32856" s="815">
        <f t="shared" si="2140"/>
        <v>22</v>
      </c>
      <c r="E32856" s="815">
        <v>2049</v>
      </c>
    </row>
    <row r="32857" spans="1:5">
      <c r="A32857" s="816">
        <f t="shared" si="2137"/>
        <v>54748</v>
      </c>
      <c r="B32857" s="815">
        <f t="shared" si="2138"/>
        <v>325</v>
      </c>
      <c r="C32857" s="815">
        <f t="shared" si="2139"/>
        <v>41</v>
      </c>
      <c r="D32857" s="815">
        <f t="shared" si="2140"/>
        <v>21</v>
      </c>
      <c r="E32857" s="815">
        <v>2049</v>
      </c>
    </row>
    <row r="32858" spans="1:5">
      <c r="A32858" s="816">
        <f t="shared" si="2137"/>
        <v>54749</v>
      </c>
      <c r="B32858" s="815">
        <f t="shared" si="2138"/>
        <v>326</v>
      </c>
      <c r="C32858" s="815">
        <f t="shared" si="2139"/>
        <v>40</v>
      </c>
      <c r="D32858" s="815">
        <f t="shared" si="2140"/>
        <v>20</v>
      </c>
      <c r="E32858" s="815">
        <v>2049</v>
      </c>
    </row>
    <row r="32859" spans="1:5">
      <c r="A32859" s="816">
        <f t="shared" si="2137"/>
        <v>54750</v>
      </c>
      <c r="B32859" s="815">
        <f t="shared" si="2138"/>
        <v>327</v>
      </c>
      <c r="C32859" s="815">
        <f t="shared" si="2139"/>
        <v>39</v>
      </c>
      <c r="D32859" s="815">
        <f t="shared" si="2140"/>
        <v>19</v>
      </c>
      <c r="E32859" s="815">
        <v>2049</v>
      </c>
    </row>
    <row r="32860" spans="1:5">
      <c r="A32860" s="816">
        <f t="shared" si="2137"/>
        <v>54751</v>
      </c>
      <c r="B32860" s="815">
        <f t="shared" si="2138"/>
        <v>328</v>
      </c>
      <c r="C32860" s="815">
        <f t="shared" si="2139"/>
        <v>38</v>
      </c>
      <c r="D32860" s="815">
        <f t="shared" si="2140"/>
        <v>18</v>
      </c>
      <c r="E32860" s="815">
        <v>2049</v>
      </c>
    </row>
    <row r="32861" spans="1:5">
      <c r="A32861" s="816">
        <f t="shared" si="2137"/>
        <v>54752</v>
      </c>
      <c r="B32861" s="815">
        <f t="shared" si="2138"/>
        <v>329</v>
      </c>
      <c r="C32861" s="815">
        <f t="shared" si="2139"/>
        <v>37</v>
      </c>
      <c r="D32861" s="815">
        <f t="shared" si="2140"/>
        <v>17</v>
      </c>
      <c r="E32861" s="815">
        <v>2049</v>
      </c>
    </row>
    <row r="32862" spans="1:5">
      <c r="A32862" s="816">
        <f t="shared" si="2137"/>
        <v>54753</v>
      </c>
      <c r="B32862" s="815">
        <f t="shared" si="2138"/>
        <v>330</v>
      </c>
      <c r="C32862" s="815">
        <f t="shared" si="2139"/>
        <v>36</v>
      </c>
      <c r="D32862" s="815">
        <f t="shared" si="2140"/>
        <v>16</v>
      </c>
      <c r="E32862" s="815">
        <v>2049</v>
      </c>
    </row>
    <row r="32863" spans="1:5">
      <c r="A32863" s="816">
        <f t="shared" si="2137"/>
        <v>54754</v>
      </c>
      <c r="B32863" s="815">
        <f t="shared" si="2138"/>
        <v>331</v>
      </c>
      <c r="C32863" s="815">
        <f t="shared" si="2139"/>
        <v>35</v>
      </c>
      <c r="D32863" s="815">
        <f t="shared" si="2140"/>
        <v>15</v>
      </c>
      <c r="E32863" s="815">
        <v>2049</v>
      </c>
    </row>
    <row r="32864" spans="1:5">
      <c r="A32864" s="816">
        <f t="shared" si="2137"/>
        <v>54755</v>
      </c>
      <c r="B32864" s="815">
        <f t="shared" si="2138"/>
        <v>332</v>
      </c>
      <c r="C32864" s="815">
        <f t="shared" si="2139"/>
        <v>34</v>
      </c>
      <c r="D32864" s="815">
        <f t="shared" si="2140"/>
        <v>14</v>
      </c>
      <c r="E32864" s="815">
        <v>2049</v>
      </c>
    </row>
    <row r="32865" spans="1:5">
      <c r="A32865" s="816">
        <f t="shared" si="2137"/>
        <v>54756</v>
      </c>
      <c r="B32865" s="815">
        <f t="shared" si="2138"/>
        <v>333</v>
      </c>
      <c r="C32865" s="815">
        <f t="shared" si="2139"/>
        <v>33</v>
      </c>
      <c r="D32865" s="815">
        <f t="shared" si="2140"/>
        <v>13</v>
      </c>
      <c r="E32865" s="815">
        <v>2049</v>
      </c>
    </row>
    <row r="32866" spans="1:5">
      <c r="A32866" s="816">
        <f t="shared" si="2137"/>
        <v>54757</v>
      </c>
      <c r="B32866" s="815">
        <f t="shared" si="2138"/>
        <v>334</v>
      </c>
      <c r="C32866" s="815">
        <f t="shared" si="2139"/>
        <v>32</v>
      </c>
      <c r="D32866" s="815">
        <f t="shared" si="2140"/>
        <v>12</v>
      </c>
      <c r="E32866" s="815">
        <v>2049</v>
      </c>
    </row>
    <row r="32867" spans="1:5">
      <c r="A32867" s="816">
        <f t="shared" si="2137"/>
        <v>54758</v>
      </c>
      <c r="B32867" s="815">
        <f t="shared" si="2138"/>
        <v>335</v>
      </c>
      <c r="C32867" s="815">
        <f t="shared" si="2139"/>
        <v>31</v>
      </c>
      <c r="D32867" s="815">
        <f t="shared" si="2140"/>
        <v>11</v>
      </c>
      <c r="E32867" s="815">
        <v>2049</v>
      </c>
    </row>
    <row r="32868" spans="1:5">
      <c r="A32868" s="816">
        <f t="shared" si="2137"/>
        <v>54759</v>
      </c>
      <c r="B32868" s="815">
        <f t="shared" si="2138"/>
        <v>336</v>
      </c>
      <c r="C32868" s="815">
        <f t="shared" si="2139"/>
        <v>30</v>
      </c>
      <c r="D32868" s="815">
        <f t="shared" si="2140"/>
        <v>10</v>
      </c>
      <c r="E32868" s="815">
        <v>2049</v>
      </c>
    </row>
    <row r="32869" spans="1:5">
      <c r="A32869" s="816">
        <f t="shared" si="2137"/>
        <v>54760</v>
      </c>
      <c r="B32869" s="815">
        <f t="shared" si="2138"/>
        <v>337</v>
      </c>
      <c r="C32869" s="815">
        <f t="shared" si="2139"/>
        <v>29</v>
      </c>
      <c r="D32869" s="815">
        <f t="shared" si="2140"/>
        <v>9</v>
      </c>
      <c r="E32869" s="815">
        <v>2049</v>
      </c>
    </row>
    <row r="32870" spans="1:5">
      <c r="A32870" s="816">
        <f t="shared" si="2137"/>
        <v>54761</v>
      </c>
      <c r="B32870" s="815">
        <f t="shared" si="2138"/>
        <v>338</v>
      </c>
      <c r="C32870" s="815">
        <f t="shared" si="2139"/>
        <v>28</v>
      </c>
      <c r="D32870" s="815">
        <f t="shared" si="2140"/>
        <v>8</v>
      </c>
      <c r="E32870" s="815">
        <v>2049</v>
      </c>
    </row>
    <row r="32871" spans="1:5">
      <c r="A32871" s="816">
        <f t="shared" si="2137"/>
        <v>54762</v>
      </c>
      <c r="B32871" s="815">
        <f t="shared" si="2138"/>
        <v>339</v>
      </c>
      <c r="C32871" s="815">
        <f t="shared" si="2139"/>
        <v>27</v>
      </c>
      <c r="D32871" s="815">
        <f t="shared" si="2140"/>
        <v>7</v>
      </c>
      <c r="E32871" s="815">
        <v>2049</v>
      </c>
    </row>
    <row r="32872" spans="1:5">
      <c r="A32872" s="816">
        <f t="shared" si="2137"/>
        <v>54763</v>
      </c>
      <c r="B32872" s="815">
        <f t="shared" si="2138"/>
        <v>340</v>
      </c>
      <c r="C32872" s="815">
        <f t="shared" si="2139"/>
        <v>26</v>
      </c>
      <c r="D32872" s="815">
        <f t="shared" si="2140"/>
        <v>6</v>
      </c>
      <c r="E32872" s="815">
        <v>2049</v>
      </c>
    </row>
    <row r="32873" spans="1:5">
      <c r="A32873" s="816">
        <f t="shared" si="2137"/>
        <v>54764</v>
      </c>
      <c r="B32873" s="815">
        <f t="shared" si="2138"/>
        <v>341</v>
      </c>
      <c r="C32873" s="815">
        <f t="shared" si="2139"/>
        <v>25</v>
      </c>
      <c r="D32873" s="815">
        <f t="shared" si="2140"/>
        <v>5</v>
      </c>
      <c r="E32873" s="815">
        <v>2049</v>
      </c>
    </row>
    <row r="32874" spans="1:5">
      <c r="A32874" s="816">
        <f t="shared" si="2137"/>
        <v>54765</v>
      </c>
      <c r="B32874" s="815">
        <f t="shared" si="2138"/>
        <v>342</v>
      </c>
      <c r="C32874" s="815">
        <f t="shared" si="2139"/>
        <v>24</v>
      </c>
      <c r="D32874" s="815">
        <f t="shared" si="2140"/>
        <v>4</v>
      </c>
      <c r="E32874" s="815">
        <v>2049</v>
      </c>
    </row>
    <row r="32875" spans="1:5">
      <c r="A32875" s="816">
        <f t="shared" si="2137"/>
        <v>54766</v>
      </c>
      <c r="B32875" s="815">
        <f t="shared" si="2138"/>
        <v>343</v>
      </c>
      <c r="C32875" s="815">
        <f t="shared" si="2139"/>
        <v>23</v>
      </c>
      <c r="D32875" s="815">
        <f t="shared" si="2140"/>
        <v>3</v>
      </c>
      <c r="E32875" s="815">
        <v>2049</v>
      </c>
    </row>
    <row r="32876" spans="1:5">
      <c r="A32876" s="816">
        <f t="shared" si="2137"/>
        <v>54767</v>
      </c>
      <c r="B32876" s="815">
        <f t="shared" si="2138"/>
        <v>344</v>
      </c>
      <c r="C32876" s="815">
        <f t="shared" si="2139"/>
        <v>22</v>
      </c>
      <c r="D32876" s="815">
        <f t="shared" si="2140"/>
        <v>2</v>
      </c>
      <c r="E32876" s="815">
        <v>2049</v>
      </c>
    </row>
    <row r="32877" spans="1:5">
      <c r="A32877" s="816">
        <f t="shared" si="2137"/>
        <v>54768</v>
      </c>
      <c r="B32877" s="815">
        <f t="shared" si="2138"/>
        <v>345</v>
      </c>
      <c r="C32877" s="815">
        <f t="shared" si="2139"/>
        <v>21</v>
      </c>
      <c r="D32877" s="815">
        <f t="shared" si="2140"/>
        <v>1</v>
      </c>
      <c r="E32877" s="815">
        <v>2049</v>
      </c>
    </row>
    <row r="32878" spans="1:5">
      <c r="A32878" s="816">
        <f t="shared" si="2137"/>
        <v>54769</v>
      </c>
      <c r="B32878" s="815">
        <f t="shared" si="2138"/>
        <v>346</v>
      </c>
      <c r="C32878" s="815">
        <f t="shared" si="2139"/>
        <v>20</v>
      </c>
      <c r="D32878" s="815">
        <v>365</v>
      </c>
      <c r="E32878" s="815">
        <v>2049</v>
      </c>
    </row>
    <row r="32879" spans="1:5">
      <c r="A32879" s="816">
        <f t="shared" si="2137"/>
        <v>54770</v>
      </c>
      <c r="B32879" s="815">
        <f t="shared" si="2138"/>
        <v>347</v>
      </c>
      <c r="C32879" s="815">
        <f t="shared" si="2139"/>
        <v>19</v>
      </c>
      <c r="D32879" s="815">
        <f t="shared" ref="D32879:D32942" si="2141">D32878-1</f>
        <v>364</v>
      </c>
      <c r="E32879" s="815">
        <v>2049</v>
      </c>
    </row>
    <row r="32880" spans="1:5">
      <c r="A32880" s="816">
        <f t="shared" si="2137"/>
        <v>54771</v>
      </c>
      <c r="B32880" s="815">
        <f t="shared" si="2138"/>
        <v>348</v>
      </c>
      <c r="C32880" s="815">
        <f t="shared" si="2139"/>
        <v>18</v>
      </c>
      <c r="D32880" s="815">
        <f t="shared" si="2141"/>
        <v>363</v>
      </c>
      <c r="E32880" s="815">
        <v>2049</v>
      </c>
    </row>
    <row r="32881" spans="1:5">
      <c r="A32881" s="816">
        <f t="shared" si="2137"/>
        <v>54772</v>
      </c>
      <c r="B32881" s="815">
        <f t="shared" si="2138"/>
        <v>349</v>
      </c>
      <c r="C32881" s="815">
        <f t="shared" si="2139"/>
        <v>17</v>
      </c>
      <c r="D32881" s="815">
        <f t="shared" si="2141"/>
        <v>362</v>
      </c>
      <c r="E32881" s="815">
        <v>2049</v>
      </c>
    </row>
    <row r="32882" spans="1:5">
      <c r="A32882" s="816">
        <f t="shared" si="2137"/>
        <v>54773</v>
      </c>
      <c r="B32882" s="815">
        <f t="shared" si="2138"/>
        <v>350</v>
      </c>
      <c r="C32882" s="815">
        <f t="shared" si="2139"/>
        <v>16</v>
      </c>
      <c r="D32882" s="815">
        <f t="shared" si="2141"/>
        <v>361</v>
      </c>
      <c r="E32882" s="815">
        <v>2049</v>
      </c>
    </row>
    <row r="32883" spans="1:5">
      <c r="A32883" s="816">
        <f t="shared" ref="A32883:B32946" si="2142">A32882+1</f>
        <v>54774</v>
      </c>
      <c r="B32883" s="815">
        <f t="shared" si="2138"/>
        <v>351</v>
      </c>
      <c r="C32883" s="815">
        <f t="shared" si="2139"/>
        <v>15</v>
      </c>
      <c r="D32883" s="815">
        <f t="shared" si="2141"/>
        <v>360</v>
      </c>
      <c r="E32883" s="815">
        <v>2049</v>
      </c>
    </row>
    <row r="32884" spans="1:5">
      <c r="A32884" s="816">
        <f t="shared" si="2142"/>
        <v>54775</v>
      </c>
      <c r="B32884" s="815">
        <f t="shared" si="2138"/>
        <v>352</v>
      </c>
      <c r="C32884" s="815">
        <f t="shared" si="2139"/>
        <v>14</v>
      </c>
      <c r="D32884" s="815">
        <f t="shared" si="2141"/>
        <v>359</v>
      </c>
      <c r="E32884" s="815">
        <v>2049</v>
      </c>
    </row>
    <row r="32885" spans="1:5">
      <c r="A32885" s="816">
        <f t="shared" si="2142"/>
        <v>54776</v>
      </c>
      <c r="B32885" s="815">
        <f t="shared" si="2138"/>
        <v>353</v>
      </c>
      <c r="C32885" s="815">
        <f t="shared" si="2139"/>
        <v>13</v>
      </c>
      <c r="D32885" s="815">
        <f t="shared" si="2141"/>
        <v>358</v>
      </c>
      <c r="E32885" s="815">
        <v>2049</v>
      </c>
    </row>
    <row r="32886" spans="1:5">
      <c r="A32886" s="816">
        <f t="shared" si="2142"/>
        <v>54777</v>
      </c>
      <c r="B32886" s="815">
        <f t="shared" si="2138"/>
        <v>354</v>
      </c>
      <c r="C32886" s="815">
        <f t="shared" si="2139"/>
        <v>12</v>
      </c>
      <c r="D32886" s="815">
        <f t="shared" si="2141"/>
        <v>357</v>
      </c>
      <c r="E32886" s="815">
        <v>2049</v>
      </c>
    </row>
    <row r="32887" spans="1:5">
      <c r="A32887" s="816">
        <f t="shared" si="2142"/>
        <v>54778</v>
      </c>
      <c r="B32887" s="815">
        <f t="shared" si="2138"/>
        <v>355</v>
      </c>
      <c r="C32887" s="815">
        <f t="shared" si="2139"/>
        <v>11</v>
      </c>
      <c r="D32887" s="815">
        <f t="shared" si="2141"/>
        <v>356</v>
      </c>
      <c r="E32887" s="815">
        <v>2049</v>
      </c>
    </row>
    <row r="32888" spans="1:5">
      <c r="A32888" s="816">
        <f t="shared" si="2142"/>
        <v>54779</v>
      </c>
      <c r="B32888" s="815">
        <f t="shared" si="2138"/>
        <v>356</v>
      </c>
      <c r="C32888" s="815">
        <f t="shared" si="2139"/>
        <v>10</v>
      </c>
      <c r="D32888" s="815">
        <f t="shared" si="2141"/>
        <v>355</v>
      </c>
      <c r="E32888" s="815">
        <v>2049</v>
      </c>
    </row>
    <row r="32889" spans="1:5">
      <c r="A32889" s="816">
        <f t="shared" si="2142"/>
        <v>54780</v>
      </c>
      <c r="B32889" s="815">
        <f t="shared" si="2138"/>
        <v>357</v>
      </c>
      <c r="C32889" s="815">
        <f t="shared" si="2139"/>
        <v>9</v>
      </c>
      <c r="D32889" s="815">
        <f t="shared" si="2141"/>
        <v>354</v>
      </c>
      <c r="E32889" s="815">
        <v>2049</v>
      </c>
    </row>
    <row r="32890" spans="1:5">
      <c r="A32890" s="816">
        <f t="shared" si="2142"/>
        <v>54781</v>
      </c>
      <c r="B32890" s="815">
        <f t="shared" si="2138"/>
        <v>358</v>
      </c>
      <c r="C32890" s="815">
        <f t="shared" si="2139"/>
        <v>8</v>
      </c>
      <c r="D32890" s="815">
        <f t="shared" si="2141"/>
        <v>353</v>
      </c>
      <c r="E32890" s="815">
        <v>2049</v>
      </c>
    </row>
    <row r="32891" spans="1:5">
      <c r="A32891" s="816">
        <f t="shared" si="2142"/>
        <v>54782</v>
      </c>
      <c r="B32891" s="815">
        <f t="shared" si="2138"/>
        <v>359</v>
      </c>
      <c r="C32891" s="815">
        <f t="shared" si="2139"/>
        <v>7</v>
      </c>
      <c r="D32891" s="815">
        <f t="shared" si="2141"/>
        <v>352</v>
      </c>
      <c r="E32891" s="815">
        <v>2049</v>
      </c>
    </row>
    <row r="32892" spans="1:5">
      <c r="A32892" s="816">
        <f t="shared" si="2142"/>
        <v>54783</v>
      </c>
      <c r="B32892" s="815">
        <f t="shared" si="2138"/>
        <v>360</v>
      </c>
      <c r="C32892" s="815">
        <f t="shared" si="2139"/>
        <v>6</v>
      </c>
      <c r="D32892" s="815">
        <f t="shared" si="2141"/>
        <v>351</v>
      </c>
      <c r="E32892" s="815">
        <v>2049</v>
      </c>
    </row>
    <row r="32893" spans="1:5">
      <c r="A32893" s="816">
        <f t="shared" si="2142"/>
        <v>54784</v>
      </c>
      <c r="B32893" s="815">
        <f t="shared" si="2138"/>
        <v>361</v>
      </c>
      <c r="C32893" s="815">
        <f t="shared" si="2139"/>
        <v>5</v>
      </c>
      <c r="D32893" s="815">
        <f t="shared" si="2141"/>
        <v>350</v>
      </c>
      <c r="E32893" s="815">
        <v>2049</v>
      </c>
    </row>
    <row r="32894" spans="1:5">
      <c r="A32894" s="816">
        <f t="shared" si="2142"/>
        <v>54785</v>
      </c>
      <c r="B32894" s="815">
        <f t="shared" si="2138"/>
        <v>362</v>
      </c>
      <c r="C32894" s="815">
        <f t="shared" si="2139"/>
        <v>4</v>
      </c>
      <c r="D32894" s="815">
        <f t="shared" si="2141"/>
        <v>349</v>
      </c>
      <c r="E32894" s="815">
        <v>2049</v>
      </c>
    </row>
    <row r="32895" spans="1:5">
      <c r="A32895" s="816">
        <f t="shared" si="2142"/>
        <v>54786</v>
      </c>
      <c r="B32895" s="815">
        <f t="shared" si="2138"/>
        <v>363</v>
      </c>
      <c r="C32895" s="815">
        <f t="shared" si="2139"/>
        <v>3</v>
      </c>
      <c r="D32895" s="815">
        <f t="shared" si="2141"/>
        <v>348</v>
      </c>
      <c r="E32895" s="815">
        <v>2049</v>
      </c>
    </row>
    <row r="32896" spans="1:5">
      <c r="A32896" s="816">
        <f t="shared" si="2142"/>
        <v>54787</v>
      </c>
      <c r="B32896" s="815">
        <f t="shared" si="2138"/>
        <v>364</v>
      </c>
      <c r="C32896" s="815">
        <f t="shared" si="2139"/>
        <v>2</v>
      </c>
      <c r="D32896" s="815">
        <f t="shared" si="2141"/>
        <v>347</v>
      </c>
      <c r="E32896" s="815">
        <v>2049</v>
      </c>
    </row>
    <row r="32897" spans="1:5">
      <c r="A32897" s="816">
        <f t="shared" si="2142"/>
        <v>54788</v>
      </c>
      <c r="B32897" s="815">
        <f t="shared" si="2138"/>
        <v>365</v>
      </c>
      <c r="C32897" s="815">
        <f t="shared" si="2139"/>
        <v>1</v>
      </c>
      <c r="D32897" s="815">
        <f t="shared" si="2141"/>
        <v>346</v>
      </c>
      <c r="E32897" s="815">
        <v>2049</v>
      </c>
    </row>
    <row r="32898" spans="1:5">
      <c r="A32898" s="816">
        <f t="shared" si="2142"/>
        <v>54789</v>
      </c>
      <c r="B32898" s="815">
        <v>1</v>
      </c>
      <c r="C32898" s="815">
        <v>365</v>
      </c>
      <c r="D32898" s="815">
        <f t="shared" si="2141"/>
        <v>345</v>
      </c>
      <c r="E32898" s="815">
        <v>2050</v>
      </c>
    </row>
    <row r="32899" spans="1:5">
      <c r="A32899" s="816">
        <f t="shared" si="2142"/>
        <v>54790</v>
      </c>
      <c r="B32899" s="815">
        <f t="shared" si="2142"/>
        <v>2</v>
      </c>
      <c r="C32899" s="815">
        <f t="shared" ref="C32899:C32942" si="2143">C32898-1</f>
        <v>364</v>
      </c>
      <c r="D32899" s="815">
        <f t="shared" si="2141"/>
        <v>344</v>
      </c>
      <c r="E32899" s="815">
        <v>2050</v>
      </c>
    </row>
    <row r="32900" spans="1:5">
      <c r="A32900" s="816">
        <f t="shared" si="2142"/>
        <v>54791</v>
      </c>
      <c r="B32900" s="815">
        <f t="shared" si="2142"/>
        <v>3</v>
      </c>
      <c r="C32900" s="815">
        <f t="shared" si="2143"/>
        <v>363</v>
      </c>
      <c r="D32900" s="815">
        <f t="shared" si="2141"/>
        <v>343</v>
      </c>
      <c r="E32900" s="815">
        <v>2050</v>
      </c>
    </row>
    <row r="32901" spans="1:5">
      <c r="A32901" s="816">
        <f t="shared" si="2142"/>
        <v>54792</v>
      </c>
      <c r="B32901" s="815">
        <f t="shared" ref="B32901:B32942" si="2144">B32900+1</f>
        <v>4</v>
      </c>
      <c r="C32901" s="815">
        <f t="shared" si="2143"/>
        <v>362</v>
      </c>
      <c r="D32901" s="815">
        <f t="shared" si="2141"/>
        <v>342</v>
      </c>
      <c r="E32901" s="815">
        <v>2050</v>
      </c>
    </row>
    <row r="32902" spans="1:5">
      <c r="A32902" s="816">
        <f t="shared" si="2142"/>
        <v>54793</v>
      </c>
      <c r="B32902" s="815">
        <f t="shared" si="2144"/>
        <v>5</v>
      </c>
      <c r="C32902" s="815">
        <f t="shared" si="2143"/>
        <v>361</v>
      </c>
      <c r="D32902" s="815">
        <f t="shared" si="2141"/>
        <v>341</v>
      </c>
      <c r="E32902" s="815">
        <v>2050</v>
      </c>
    </row>
    <row r="32903" spans="1:5">
      <c r="A32903" s="816">
        <f t="shared" si="2142"/>
        <v>54794</v>
      </c>
      <c r="B32903" s="815">
        <f t="shared" si="2144"/>
        <v>6</v>
      </c>
      <c r="C32903" s="815">
        <f t="shared" si="2143"/>
        <v>360</v>
      </c>
      <c r="D32903" s="815">
        <f t="shared" si="2141"/>
        <v>340</v>
      </c>
      <c r="E32903" s="815">
        <v>2050</v>
      </c>
    </row>
    <row r="32904" spans="1:5">
      <c r="A32904" s="816">
        <f t="shared" si="2142"/>
        <v>54795</v>
      </c>
      <c r="B32904" s="815">
        <f t="shared" si="2144"/>
        <v>7</v>
      </c>
      <c r="C32904" s="815">
        <f t="shared" si="2143"/>
        <v>359</v>
      </c>
      <c r="D32904" s="815">
        <f t="shared" si="2141"/>
        <v>339</v>
      </c>
      <c r="E32904" s="815">
        <v>2050</v>
      </c>
    </row>
    <row r="32905" spans="1:5">
      <c r="A32905" s="816">
        <f t="shared" si="2142"/>
        <v>54796</v>
      </c>
      <c r="B32905" s="815">
        <f t="shared" si="2144"/>
        <v>8</v>
      </c>
      <c r="C32905" s="815">
        <f t="shared" si="2143"/>
        <v>358</v>
      </c>
      <c r="D32905" s="815">
        <f t="shared" si="2141"/>
        <v>338</v>
      </c>
      <c r="E32905" s="815">
        <v>2050</v>
      </c>
    </row>
    <row r="32906" spans="1:5">
      <c r="A32906" s="816">
        <f t="shared" si="2142"/>
        <v>54797</v>
      </c>
      <c r="B32906" s="815">
        <f t="shared" si="2144"/>
        <v>9</v>
      </c>
      <c r="C32906" s="815">
        <f t="shared" si="2143"/>
        <v>357</v>
      </c>
      <c r="D32906" s="815">
        <f t="shared" si="2141"/>
        <v>337</v>
      </c>
      <c r="E32906" s="815">
        <v>2050</v>
      </c>
    </row>
    <row r="32907" spans="1:5">
      <c r="A32907" s="816">
        <f t="shared" si="2142"/>
        <v>54798</v>
      </c>
      <c r="B32907" s="815">
        <f t="shared" si="2144"/>
        <v>10</v>
      </c>
      <c r="C32907" s="815">
        <f t="shared" si="2143"/>
        <v>356</v>
      </c>
      <c r="D32907" s="815">
        <f t="shared" si="2141"/>
        <v>336</v>
      </c>
      <c r="E32907" s="815">
        <v>2050</v>
      </c>
    </row>
    <row r="32908" spans="1:5">
      <c r="A32908" s="816">
        <f t="shared" si="2142"/>
        <v>54799</v>
      </c>
      <c r="B32908" s="815">
        <f t="shared" si="2144"/>
        <v>11</v>
      </c>
      <c r="C32908" s="815">
        <f t="shared" si="2143"/>
        <v>355</v>
      </c>
      <c r="D32908" s="815">
        <f t="shared" si="2141"/>
        <v>335</v>
      </c>
      <c r="E32908" s="815">
        <v>2050</v>
      </c>
    </row>
    <row r="32909" spans="1:5">
      <c r="A32909" s="816">
        <f t="shared" si="2142"/>
        <v>54800</v>
      </c>
      <c r="B32909" s="815">
        <f t="shared" si="2144"/>
        <v>12</v>
      </c>
      <c r="C32909" s="815">
        <f t="shared" si="2143"/>
        <v>354</v>
      </c>
      <c r="D32909" s="815">
        <f t="shared" si="2141"/>
        <v>334</v>
      </c>
      <c r="E32909" s="815">
        <v>2050</v>
      </c>
    </row>
    <row r="32910" spans="1:5">
      <c r="A32910" s="816">
        <f t="shared" si="2142"/>
        <v>54801</v>
      </c>
      <c r="B32910" s="815">
        <f t="shared" si="2144"/>
        <v>13</v>
      </c>
      <c r="C32910" s="815">
        <f t="shared" si="2143"/>
        <v>353</v>
      </c>
      <c r="D32910" s="815">
        <f t="shared" si="2141"/>
        <v>333</v>
      </c>
      <c r="E32910" s="815">
        <v>2050</v>
      </c>
    </row>
    <row r="32911" spans="1:5">
      <c r="A32911" s="816">
        <f t="shared" si="2142"/>
        <v>54802</v>
      </c>
      <c r="B32911" s="815">
        <f t="shared" si="2144"/>
        <v>14</v>
      </c>
      <c r="C32911" s="815">
        <f t="shared" si="2143"/>
        <v>352</v>
      </c>
      <c r="D32911" s="815">
        <f t="shared" si="2141"/>
        <v>332</v>
      </c>
      <c r="E32911" s="815">
        <v>2050</v>
      </c>
    </row>
    <row r="32912" spans="1:5">
      <c r="A32912" s="816">
        <f t="shared" si="2142"/>
        <v>54803</v>
      </c>
      <c r="B32912" s="815">
        <f t="shared" si="2144"/>
        <v>15</v>
      </c>
      <c r="C32912" s="815">
        <f t="shared" si="2143"/>
        <v>351</v>
      </c>
      <c r="D32912" s="815">
        <f t="shared" si="2141"/>
        <v>331</v>
      </c>
      <c r="E32912" s="815">
        <v>2050</v>
      </c>
    </row>
    <row r="32913" spans="1:5">
      <c r="A32913" s="816">
        <f t="shared" si="2142"/>
        <v>54804</v>
      </c>
      <c r="B32913" s="815">
        <f t="shared" si="2144"/>
        <v>16</v>
      </c>
      <c r="C32913" s="815">
        <f t="shared" si="2143"/>
        <v>350</v>
      </c>
      <c r="D32913" s="815">
        <f t="shared" si="2141"/>
        <v>330</v>
      </c>
      <c r="E32913" s="815">
        <v>2050</v>
      </c>
    </row>
    <row r="32914" spans="1:5">
      <c r="A32914" s="816">
        <f t="shared" si="2142"/>
        <v>54805</v>
      </c>
      <c r="B32914" s="815">
        <f t="shared" si="2144"/>
        <v>17</v>
      </c>
      <c r="C32914" s="815">
        <f t="shared" si="2143"/>
        <v>349</v>
      </c>
      <c r="D32914" s="815">
        <f t="shared" si="2141"/>
        <v>329</v>
      </c>
      <c r="E32914" s="815">
        <v>2050</v>
      </c>
    </row>
    <row r="32915" spans="1:5">
      <c r="A32915" s="816">
        <f t="shared" si="2142"/>
        <v>54806</v>
      </c>
      <c r="B32915" s="815">
        <f t="shared" si="2144"/>
        <v>18</v>
      </c>
      <c r="C32915" s="815">
        <f t="shared" si="2143"/>
        <v>348</v>
      </c>
      <c r="D32915" s="815">
        <f t="shared" si="2141"/>
        <v>328</v>
      </c>
      <c r="E32915" s="815">
        <v>2050</v>
      </c>
    </row>
    <row r="32916" spans="1:5">
      <c r="A32916" s="816">
        <f t="shared" si="2142"/>
        <v>54807</v>
      </c>
      <c r="B32916" s="815">
        <f t="shared" si="2144"/>
        <v>19</v>
      </c>
      <c r="C32916" s="815">
        <f t="shared" si="2143"/>
        <v>347</v>
      </c>
      <c r="D32916" s="815">
        <f t="shared" si="2141"/>
        <v>327</v>
      </c>
      <c r="E32916" s="815">
        <v>2050</v>
      </c>
    </row>
    <row r="32917" spans="1:5">
      <c r="A32917" s="816">
        <f t="shared" si="2142"/>
        <v>54808</v>
      </c>
      <c r="B32917" s="815">
        <f t="shared" si="2144"/>
        <v>20</v>
      </c>
      <c r="C32917" s="815">
        <f t="shared" si="2143"/>
        <v>346</v>
      </c>
      <c r="D32917" s="815">
        <f t="shared" si="2141"/>
        <v>326</v>
      </c>
      <c r="E32917" s="815">
        <v>2050</v>
      </c>
    </row>
    <row r="32918" spans="1:5">
      <c r="A32918" s="816">
        <f t="shared" si="2142"/>
        <v>54809</v>
      </c>
      <c r="B32918" s="815">
        <f t="shared" si="2144"/>
        <v>21</v>
      </c>
      <c r="C32918" s="815">
        <f t="shared" si="2143"/>
        <v>345</v>
      </c>
      <c r="D32918" s="815">
        <f t="shared" si="2141"/>
        <v>325</v>
      </c>
      <c r="E32918" s="815">
        <v>2050</v>
      </c>
    </row>
    <row r="32919" spans="1:5">
      <c r="A32919" s="816">
        <f t="shared" si="2142"/>
        <v>54810</v>
      </c>
      <c r="B32919" s="815">
        <f t="shared" si="2144"/>
        <v>22</v>
      </c>
      <c r="C32919" s="815">
        <f t="shared" si="2143"/>
        <v>344</v>
      </c>
      <c r="D32919" s="815">
        <f t="shared" si="2141"/>
        <v>324</v>
      </c>
      <c r="E32919" s="815">
        <v>2050</v>
      </c>
    </row>
    <row r="32920" spans="1:5">
      <c r="A32920" s="816">
        <f t="shared" si="2142"/>
        <v>54811</v>
      </c>
      <c r="B32920" s="815">
        <f t="shared" si="2144"/>
        <v>23</v>
      </c>
      <c r="C32920" s="815">
        <f t="shared" si="2143"/>
        <v>343</v>
      </c>
      <c r="D32920" s="815">
        <f t="shared" si="2141"/>
        <v>323</v>
      </c>
      <c r="E32920" s="815">
        <v>2050</v>
      </c>
    </row>
    <row r="32921" spans="1:5">
      <c r="A32921" s="816">
        <f t="shared" si="2142"/>
        <v>54812</v>
      </c>
      <c r="B32921" s="815">
        <f t="shared" si="2144"/>
        <v>24</v>
      </c>
      <c r="C32921" s="815">
        <f t="shared" si="2143"/>
        <v>342</v>
      </c>
      <c r="D32921" s="815">
        <f t="shared" si="2141"/>
        <v>322</v>
      </c>
      <c r="E32921" s="815">
        <v>2050</v>
      </c>
    </row>
    <row r="32922" spans="1:5">
      <c r="A32922" s="816">
        <f t="shared" si="2142"/>
        <v>54813</v>
      </c>
      <c r="B32922" s="815">
        <f t="shared" si="2144"/>
        <v>25</v>
      </c>
      <c r="C32922" s="815">
        <f t="shared" si="2143"/>
        <v>341</v>
      </c>
      <c r="D32922" s="815">
        <f t="shared" si="2141"/>
        <v>321</v>
      </c>
      <c r="E32922" s="815">
        <v>2050</v>
      </c>
    </row>
    <row r="32923" spans="1:5">
      <c r="A32923" s="816">
        <f t="shared" si="2142"/>
        <v>54814</v>
      </c>
      <c r="B32923" s="815">
        <f t="shared" si="2144"/>
        <v>26</v>
      </c>
      <c r="C32923" s="815">
        <f t="shared" si="2143"/>
        <v>340</v>
      </c>
      <c r="D32923" s="815">
        <f t="shared" si="2141"/>
        <v>320</v>
      </c>
      <c r="E32923" s="815">
        <v>2050</v>
      </c>
    </row>
    <row r="32924" spans="1:5">
      <c r="A32924" s="816">
        <f t="shared" si="2142"/>
        <v>54815</v>
      </c>
      <c r="B32924" s="815">
        <f t="shared" si="2144"/>
        <v>27</v>
      </c>
      <c r="C32924" s="815">
        <f t="shared" si="2143"/>
        <v>339</v>
      </c>
      <c r="D32924" s="815">
        <f t="shared" si="2141"/>
        <v>319</v>
      </c>
      <c r="E32924" s="815">
        <v>2050</v>
      </c>
    </row>
    <row r="32925" spans="1:5">
      <c r="A32925" s="816">
        <f t="shared" si="2142"/>
        <v>54816</v>
      </c>
      <c r="B32925" s="815">
        <f t="shared" si="2144"/>
        <v>28</v>
      </c>
      <c r="C32925" s="815">
        <f t="shared" si="2143"/>
        <v>338</v>
      </c>
      <c r="D32925" s="815">
        <f t="shared" si="2141"/>
        <v>318</v>
      </c>
      <c r="E32925" s="815">
        <v>2050</v>
      </c>
    </row>
    <row r="32926" spans="1:5">
      <c r="A32926" s="816">
        <f t="shared" si="2142"/>
        <v>54817</v>
      </c>
      <c r="B32926" s="815">
        <f t="shared" si="2144"/>
        <v>29</v>
      </c>
      <c r="C32926" s="815">
        <f t="shared" si="2143"/>
        <v>337</v>
      </c>
      <c r="D32926" s="815">
        <f t="shared" si="2141"/>
        <v>317</v>
      </c>
      <c r="E32926" s="815">
        <v>2050</v>
      </c>
    </row>
    <row r="32927" spans="1:5">
      <c r="A32927" s="816">
        <f t="shared" si="2142"/>
        <v>54818</v>
      </c>
      <c r="B32927" s="815">
        <f t="shared" si="2144"/>
        <v>30</v>
      </c>
      <c r="C32927" s="815">
        <f t="shared" si="2143"/>
        <v>336</v>
      </c>
      <c r="D32927" s="815">
        <f t="shared" si="2141"/>
        <v>316</v>
      </c>
      <c r="E32927" s="815">
        <v>2050</v>
      </c>
    </row>
    <row r="32928" spans="1:5">
      <c r="A32928" s="816">
        <f t="shared" si="2142"/>
        <v>54819</v>
      </c>
      <c r="B32928" s="815">
        <f t="shared" si="2144"/>
        <v>31</v>
      </c>
      <c r="C32928" s="815">
        <f t="shared" si="2143"/>
        <v>335</v>
      </c>
      <c r="D32928" s="815">
        <f t="shared" si="2141"/>
        <v>315</v>
      </c>
      <c r="E32928" s="815">
        <v>2050</v>
      </c>
    </row>
    <row r="32929" spans="1:5">
      <c r="A32929" s="816">
        <f t="shared" si="2142"/>
        <v>54820</v>
      </c>
      <c r="B32929" s="815">
        <f t="shared" si="2144"/>
        <v>32</v>
      </c>
      <c r="C32929" s="815">
        <f t="shared" si="2143"/>
        <v>334</v>
      </c>
      <c r="D32929" s="815">
        <f t="shared" si="2141"/>
        <v>314</v>
      </c>
      <c r="E32929" s="815">
        <v>2050</v>
      </c>
    </row>
    <row r="32930" spans="1:5">
      <c r="A32930" s="816">
        <f t="shared" si="2142"/>
        <v>54821</v>
      </c>
      <c r="B32930" s="815">
        <f t="shared" si="2144"/>
        <v>33</v>
      </c>
      <c r="C32930" s="815">
        <f t="shared" si="2143"/>
        <v>333</v>
      </c>
      <c r="D32930" s="815">
        <f t="shared" si="2141"/>
        <v>313</v>
      </c>
      <c r="E32930" s="815">
        <v>2050</v>
      </c>
    </row>
    <row r="32931" spans="1:5">
      <c r="A32931" s="816">
        <f t="shared" si="2142"/>
        <v>54822</v>
      </c>
      <c r="B32931" s="815">
        <f t="shared" si="2144"/>
        <v>34</v>
      </c>
      <c r="C32931" s="815">
        <f t="shared" si="2143"/>
        <v>332</v>
      </c>
      <c r="D32931" s="815">
        <f t="shared" si="2141"/>
        <v>312</v>
      </c>
      <c r="E32931" s="815">
        <v>2050</v>
      </c>
    </row>
    <row r="32932" spans="1:5">
      <c r="A32932" s="816">
        <f t="shared" si="2142"/>
        <v>54823</v>
      </c>
      <c r="B32932" s="815">
        <f t="shared" si="2144"/>
        <v>35</v>
      </c>
      <c r="C32932" s="815">
        <f t="shared" si="2143"/>
        <v>331</v>
      </c>
      <c r="D32932" s="815">
        <f t="shared" si="2141"/>
        <v>311</v>
      </c>
      <c r="E32932" s="815">
        <v>2050</v>
      </c>
    </row>
    <row r="32933" spans="1:5">
      <c r="A32933" s="816">
        <f t="shared" si="2142"/>
        <v>54824</v>
      </c>
      <c r="B32933" s="815">
        <f t="shared" si="2144"/>
        <v>36</v>
      </c>
      <c r="C32933" s="815">
        <f t="shared" si="2143"/>
        <v>330</v>
      </c>
      <c r="D32933" s="815">
        <f t="shared" si="2141"/>
        <v>310</v>
      </c>
      <c r="E32933" s="815">
        <v>2050</v>
      </c>
    </row>
    <row r="32934" spans="1:5">
      <c r="A32934" s="816">
        <f t="shared" si="2142"/>
        <v>54825</v>
      </c>
      <c r="B32934" s="815">
        <f t="shared" si="2144"/>
        <v>37</v>
      </c>
      <c r="C32934" s="815">
        <f t="shared" si="2143"/>
        <v>329</v>
      </c>
      <c r="D32934" s="815">
        <f t="shared" si="2141"/>
        <v>309</v>
      </c>
      <c r="E32934" s="815">
        <v>2050</v>
      </c>
    </row>
    <row r="32935" spans="1:5">
      <c r="A32935" s="816">
        <f t="shared" si="2142"/>
        <v>54826</v>
      </c>
      <c r="B32935" s="815">
        <f t="shared" si="2144"/>
        <v>38</v>
      </c>
      <c r="C32935" s="815">
        <f t="shared" si="2143"/>
        <v>328</v>
      </c>
      <c r="D32935" s="815">
        <f t="shared" si="2141"/>
        <v>308</v>
      </c>
      <c r="E32935" s="815">
        <v>2050</v>
      </c>
    </row>
    <row r="32936" spans="1:5">
      <c r="A32936" s="816">
        <f t="shared" si="2142"/>
        <v>54827</v>
      </c>
      <c r="B32936" s="815">
        <f t="shared" si="2144"/>
        <v>39</v>
      </c>
      <c r="C32936" s="815">
        <f t="shared" si="2143"/>
        <v>327</v>
      </c>
      <c r="D32936" s="815">
        <f t="shared" si="2141"/>
        <v>307</v>
      </c>
      <c r="E32936" s="815">
        <v>2050</v>
      </c>
    </row>
    <row r="32937" spans="1:5">
      <c r="A32937" s="816">
        <f t="shared" si="2142"/>
        <v>54828</v>
      </c>
      <c r="B32937" s="815">
        <f t="shared" si="2144"/>
        <v>40</v>
      </c>
      <c r="C32937" s="815">
        <f t="shared" si="2143"/>
        <v>326</v>
      </c>
      <c r="D32937" s="815">
        <f t="shared" si="2141"/>
        <v>306</v>
      </c>
      <c r="E32937" s="815">
        <v>2050</v>
      </c>
    </row>
    <row r="32938" spans="1:5">
      <c r="A32938" s="816">
        <f t="shared" si="2142"/>
        <v>54829</v>
      </c>
      <c r="B32938" s="815">
        <f t="shared" si="2144"/>
        <v>41</v>
      </c>
      <c r="C32938" s="815">
        <f t="shared" si="2143"/>
        <v>325</v>
      </c>
      <c r="D32938" s="815">
        <f t="shared" si="2141"/>
        <v>305</v>
      </c>
      <c r="E32938" s="815">
        <v>2050</v>
      </c>
    </row>
    <row r="32939" spans="1:5">
      <c r="A32939" s="816">
        <f t="shared" si="2142"/>
        <v>54830</v>
      </c>
      <c r="B32939" s="815">
        <f t="shared" si="2144"/>
        <v>42</v>
      </c>
      <c r="C32939" s="815">
        <f t="shared" si="2143"/>
        <v>324</v>
      </c>
      <c r="D32939" s="815">
        <f t="shared" si="2141"/>
        <v>304</v>
      </c>
      <c r="E32939" s="815">
        <v>2050</v>
      </c>
    </row>
    <row r="32940" spans="1:5">
      <c r="A32940" s="816">
        <f t="shared" si="2142"/>
        <v>54831</v>
      </c>
      <c r="B32940" s="815">
        <f t="shared" si="2144"/>
        <v>43</v>
      </c>
      <c r="C32940" s="815">
        <f t="shared" si="2143"/>
        <v>323</v>
      </c>
      <c r="D32940" s="815">
        <f t="shared" si="2141"/>
        <v>303</v>
      </c>
      <c r="E32940" s="815">
        <v>2050</v>
      </c>
    </row>
    <row r="32941" spans="1:5">
      <c r="A32941" s="816">
        <f t="shared" si="2142"/>
        <v>54832</v>
      </c>
      <c r="B32941" s="815">
        <f t="shared" si="2144"/>
        <v>44</v>
      </c>
      <c r="C32941" s="815">
        <f t="shared" si="2143"/>
        <v>322</v>
      </c>
      <c r="D32941" s="815">
        <f t="shared" si="2141"/>
        <v>302</v>
      </c>
      <c r="E32941" s="815">
        <v>2050</v>
      </c>
    </row>
    <row r="32942" spans="1:5">
      <c r="A32942" s="816">
        <f t="shared" si="2142"/>
        <v>54833</v>
      </c>
      <c r="B32942" s="815">
        <f t="shared" si="2144"/>
        <v>45</v>
      </c>
      <c r="C32942" s="815">
        <f t="shared" si="2143"/>
        <v>321</v>
      </c>
      <c r="D32942" s="815">
        <f t="shared" si="2141"/>
        <v>301</v>
      </c>
      <c r="E32942" s="815">
        <v>2050</v>
      </c>
    </row>
    <row r="32943" spans="1:5">
      <c r="A32943" s="816">
        <f t="shared" si="2142"/>
        <v>54834</v>
      </c>
      <c r="B32943" s="815">
        <f t="shared" ref="B32943:B33006" si="2145">B32942+1</f>
        <v>46</v>
      </c>
      <c r="C32943" s="815">
        <f t="shared" ref="C32943:C33006" si="2146">C32942-1</f>
        <v>320</v>
      </c>
      <c r="D32943" s="815">
        <f t="shared" ref="D32943:D33006" si="2147">D32942-1</f>
        <v>300</v>
      </c>
      <c r="E32943" s="815">
        <v>2050</v>
      </c>
    </row>
    <row r="32944" spans="1:5">
      <c r="A32944" s="816">
        <f t="shared" si="2142"/>
        <v>54835</v>
      </c>
      <c r="B32944" s="815">
        <f t="shared" si="2145"/>
        <v>47</v>
      </c>
      <c r="C32944" s="815">
        <f t="shared" si="2146"/>
        <v>319</v>
      </c>
      <c r="D32944" s="815">
        <f t="shared" si="2147"/>
        <v>299</v>
      </c>
      <c r="E32944" s="815">
        <v>2050</v>
      </c>
    </row>
    <row r="32945" spans="1:5">
      <c r="A32945" s="816">
        <f t="shared" si="2142"/>
        <v>54836</v>
      </c>
      <c r="B32945" s="815">
        <f t="shared" si="2145"/>
        <v>48</v>
      </c>
      <c r="C32945" s="815">
        <f t="shared" si="2146"/>
        <v>318</v>
      </c>
      <c r="D32945" s="815">
        <f t="shared" si="2147"/>
        <v>298</v>
      </c>
      <c r="E32945" s="815">
        <v>2050</v>
      </c>
    </row>
    <row r="32946" spans="1:5">
      <c r="A32946" s="816">
        <f t="shared" si="2142"/>
        <v>54837</v>
      </c>
      <c r="B32946" s="815">
        <f t="shared" si="2145"/>
        <v>49</v>
      </c>
      <c r="C32946" s="815">
        <f t="shared" si="2146"/>
        <v>317</v>
      </c>
      <c r="D32946" s="815">
        <f t="shared" si="2147"/>
        <v>297</v>
      </c>
      <c r="E32946" s="815">
        <v>2050</v>
      </c>
    </row>
    <row r="32947" spans="1:5">
      <c r="A32947" s="816">
        <f t="shared" ref="A32947:A33010" si="2148">A32946+1</f>
        <v>54838</v>
      </c>
      <c r="B32947" s="815">
        <f t="shared" si="2145"/>
        <v>50</v>
      </c>
      <c r="C32947" s="815">
        <f t="shared" si="2146"/>
        <v>316</v>
      </c>
      <c r="D32947" s="815">
        <f t="shared" si="2147"/>
        <v>296</v>
      </c>
      <c r="E32947" s="815">
        <v>2050</v>
      </c>
    </row>
    <row r="32948" spans="1:5">
      <c r="A32948" s="816">
        <f t="shared" si="2148"/>
        <v>54839</v>
      </c>
      <c r="B32948" s="815">
        <f t="shared" si="2145"/>
        <v>51</v>
      </c>
      <c r="C32948" s="815">
        <f t="shared" si="2146"/>
        <v>315</v>
      </c>
      <c r="D32948" s="815">
        <f t="shared" si="2147"/>
        <v>295</v>
      </c>
      <c r="E32948" s="815">
        <v>2050</v>
      </c>
    </row>
    <row r="32949" spans="1:5">
      <c r="A32949" s="816">
        <f t="shared" si="2148"/>
        <v>54840</v>
      </c>
      <c r="B32949" s="815">
        <f t="shared" si="2145"/>
        <v>52</v>
      </c>
      <c r="C32949" s="815">
        <f t="shared" si="2146"/>
        <v>314</v>
      </c>
      <c r="D32949" s="815">
        <f t="shared" si="2147"/>
        <v>294</v>
      </c>
      <c r="E32949" s="815">
        <v>2050</v>
      </c>
    </row>
    <row r="32950" spans="1:5">
      <c r="A32950" s="816">
        <f t="shared" si="2148"/>
        <v>54841</v>
      </c>
      <c r="B32950" s="815">
        <f t="shared" si="2145"/>
        <v>53</v>
      </c>
      <c r="C32950" s="815">
        <f t="shared" si="2146"/>
        <v>313</v>
      </c>
      <c r="D32950" s="815">
        <f t="shared" si="2147"/>
        <v>293</v>
      </c>
      <c r="E32950" s="815">
        <v>2050</v>
      </c>
    </row>
    <row r="32951" spans="1:5">
      <c r="A32951" s="816">
        <f t="shared" si="2148"/>
        <v>54842</v>
      </c>
      <c r="B32951" s="815">
        <f t="shared" si="2145"/>
        <v>54</v>
      </c>
      <c r="C32951" s="815">
        <f t="shared" si="2146"/>
        <v>312</v>
      </c>
      <c r="D32951" s="815">
        <f t="shared" si="2147"/>
        <v>292</v>
      </c>
      <c r="E32951" s="815">
        <v>2050</v>
      </c>
    </row>
    <row r="32952" spans="1:5">
      <c r="A32952" s="816">
        <f t="shared" si="2148"/>
        <v>54843</v>
      </c>
      <c r="B32952" s="815">
        <f t="shared" si="2145"/>
        <v>55</v>
      </c>
      <c r="C32952" s="815">
        <f t="shared" si="2146"/>
        <v>311</v>
      </c>
      <c r="D32952" s="815">
        <f t="shared" si="2147"/>
        <v>291</v>
      </c>
      <c r="E32952" s="815">
        <v>2050</v>
      </c>
    </row>
    <row r="32953" spans="1:5">
      <c r="A32953" s="816">
        <f t="shared" si="2148"/>
        <v>54844</v>
      </c>
      <c r="B32953" s="815">
        <f t="shared" si="2145"/>
        <v>56</v>
      </c>
      <c r="C32953" s="815">
        <f t="shared" si="2146"/>
        <v>310</v>
      </c>
      <c r="D32953" s="815">
        <f t="shared" si="2147"/>
        <v>290</v>
      </c>
      <c r="E32953" s="815">
        <v>2050</v>
      </c>
    </row>
    <row r="32954" spans="1:5">
      <c r="A32954" s="816">
        <f t="shared" si="2148"/>
        <v>54845</v>
      </c>
      <c r="B32954" s="815">
        <f t="shared" si="2145"/>
        <v>57</v>
      </c>
      <c r="C32954" s="815">
        <f t="shared" si="2146"/>
        <v>309</v>
      </c>
      <c r="D32954" s="815">
        <f t="shared" si="2147"/>
        <v>289</v>
      </c>
      <c r="E32954" s="815">
        <v>2050</v>
      </c>
    </row>
    <row r="32955" spans="1:5">
      <c r="A32955" s="816">
        <f t="shared" si="2148"/>
        <v>54846</v>
      </c>
      <c r="B32955" s="815">
        <f t="shared" si="2145"/>
        <v>58</v>
      </c>
      <c r="C32955" s="815">
        <f t="shared" si="2146"/>
        <v>308</v>
      </c>
      <c r="D32955" s="815">
        <f t="shared" si="2147"/>
        <v>288</v>
      </c>
      <c r="E32955" s="815">
        <v>2050</v>
      </c>
    </row>
    <row r="32956" spans="1:5">
      <c r="A32956" s="816">
        <f t="shared" si="2148"/>
        <v>54847</v>
      </c>
      <c r="B32956" s="815">
        <f t="shared" si="2145"/>
        <v>59</v>
      </c>
      <c r="C32956" s="815">
        <f t="shared" si="2146"/>
        <v>307</v>
      </c>
      <c r="D32956" s="815">
        <f t="shared" si="2147"/>
        <v>287</v>
      </c>
      <c r="E32956" s="815">
        <v>2050</v>
      </c>
    </row>
    <row r="32957" spans="1:5">
      <c r="A32957" s="816">
        <f t="shared" si="2148"/>
        <v>54848</v>
      </c>
      <c r="B32957" s="815">
        <f t="shared" si="2145"/>
        <v>60</v>
      </c>
      <c r="C32957" s="815">
        <f t="shared" si="2146"/>
        <v>306</v>
      </c>
      <c r="D32957" s="815">
        <f t="shared" si="2147"/>
        <v>286</v>
      </c>
      <c r="E32957" s="815">
        <v>2050</v>
      </c>
    </row>
    <row r="32958" spans="1:5">
      <c r="A32958" s="816">
        <f t="shared" si="2148"/>
        <v>54849</v>
      </c>
      <c r="B32958" s="815">
        <f t="shared" si="2145"/>
        <v>61</v>
      </c>
      <c r="C32958" s="815">
        <f t="shared" si="2146"/>
        <v>305</v>
      </c>
      <c r="D32958" s="815">
        <f t="shared" si="2147"/>
        <v>285</v>
      </c>
      <c r="E32958" s="815">
        <v>2050</v>
      </c>
    </row>
    <row r="32959" spans="1:5">
      <c r="A32959" s="816">
        <f t="shared" si="2148"/>
        <v>54850</v>
      </c>
      <c r="B32959" s="815">
        <f t="shared" si="2145"/>
        <v>62</v>
      </c>
      <c r="C32959" s="815">
        <f t="shared" si="2146"/>
        <v>304</v>
      </c>
      <c r="D32959" s="815">
        <f t="shared" si="2147"/>
        <v>284</v>
      </c>
      <c r="E32959" s="815">
        <v>2050</v>
      </c>
    </row>
    <row r="32960" spans="1:5">
      <c r="A32960" s="816">
        <f t="shared" si="2148"/>
        <v>54851</v>
      </c>
      <c r="B32960" s="815">
        <f t="shared" si="2145"/>
        <v>63</v>
      </c>
      <c r="C32960" s="815">
        <f t="shared" si="2146"/>
        <v>303</v>
      </c>
      <c r="D32960" s="815">
        <f t="shared" si="2147"/>
        <v>283</v>
      </c>
      <c r="E32960" s="815">
        <v>2050</v>
      </c>
    </row>
    <row r="32961" spans="1:5">
      <c r="A32961" s="816">
        <f t="shared" si="2148"/>
        <v>54852</v>
      </c>
      <c r="B32961" s="815">
        <f t="shared" si="2145"/>
        <v>64</v>
      </c>
      <c r="C32961" s="815">
        <f t="shared" si="2146"/>
        <v>302</v>
      </c>
      <c r="D32961" s="815">
        <f t="shared" si="2147"/>
        <v>282</v>
      </c>
      <c r="E32961" s="815">
        <v>2050</v>
      </c>
    </row>
    <row r="32962" spans="1:5">
      <c r="A32962" s="816">
        <f t="shared" si="2148"/>
        <v>54853</v>
      </c>
      <c r="B32962" s="815">
        <f t="shared" si="2145"/>
        <v>65</v>
      </c>
      <c r="C32962" s="815">
        <f t="shared" si="2146"/>
        <v>301</v>
      </c>
      <c r="D32962" s="815">
        <f t="shared" si="2147"/>
        <v>281</v>
      </c>
      <c r="E32962" s="815">
        <v>2050</v>
      </c>
    </row>
    <row r="32963" spans="1:5">
      <c r="A32963" s="816">
        <f t="shared" si="2148"/>
        <v>54854</v>
      </c>
      <c r="B32963" s="815">
        <f t="shared" si="2145"/>
        <v>66</v>
      </c>
      <c r="C32963" s="815">
        <f t="shared" si="2146"/>
        <v>300</v>
      </c>
      <c r="D32963" s="815">
        <f t="shared" si="2147"/>
        <v>280</v>
      </c>
      <c r="E32963" s="815">
        <v>2050</v>
      </c>
    </row>
    <row r="32964" spans="1:5">
      <c r="A32964" s="816">
        <f t="shared" si="2148"/>
        <v>54855</v>
      </c>
      <c r="B32964" s="815">
        <f t="shared" si="2145"/>
        <v>67</v>
      </c>
      <c r="C32964" s="815">
        <f t="shared" si="2146"/>
        <v>299</v>
      </c>
      <c r="D32964" s="815">
        <f t="shared" si="2147"/>
        <v>279</v>
      </c>
      <c r="E32964" s="815">
        <v>2050</v>
      </c>
    </row>
    <row r="32965" spans="1:5">
      <c r="A32965" s="816">
        <f t="shared" si="2148"/>
        <v>54856</v>
      </c>
      <c r="B32965" s="815">
        <f t="shared" si="2145"/>
        <v>68</v>
      </c>
      <c r="C32965" s="815">
        <f t="shared" si="2146"/>
        <v>298</v>
      </c>
      <c r="D32965" s="815">
        <f t="shared" si="2147"/>
        <v>278</v>
      </c>
      <c r="E32965" s="815">
        <v>2050</v>
      </c>
    </row>
    <row r="32966" spans="1:5">
      <c r="A32966" s="816">
        <f t="shared" si="2148"/>
        <v>54857</v>
      </c>
      <c r="B32966" s="815">
        <f t="shared" si="2145"/>
        <v>69</v>
      </c>
      <c r="C32966" s="815">
        <f t="shared" si="2146"/>
        <v>297</v>
      </c>
      <c r="D32966" s="815">
        <f t="shared" si="2147"/>
        <v>277</v>
      </c>
      <c r="E32966" s="815">
        <v>2050</v>
      </c>
    </row>
    <row r="32967" spans="1:5">
      <c r="A32967" s="816">
        <f t="shared" si="2148"/>
        <v>54858</v>
      </c>
      <c r="B32967" s="815">
        <f t="shared" si="2145"/>
        <v>70</v>
      </c>
      <c r="C32967" s="815">
        <f t="shared" si="2146"/>
        <v>296</v>
      </c>
      <c r="D32967" s="815">
        <f t="shared" si="2147"/>
        <v>276</v>
      </c>
      <c r="E32967" s="815">
        <v>2050</v>
      </c>
    </row>
    <row r="32968" spans="1:5">
      <c r="A32968" s="816">
        <f t="shared" si="2148"/>
        <v>54859</v>
      </c>
      <c r="B32968" s="815">
        <f t="shared" si="2145"/>
        <v>71</v>
      </c>
      <c r="C32968" s="815">
        <f t="shared" si="2146"/>
        <v>295</v>
      </c>
      <c r="D32968" s="815">
        <f t="shared" si="2147"/>
        <v>275</v>
      </c>
      <c r="E32968" s="815">
        <v>2050</v>
      </c>
    </row>
    <row r="32969" spans="1:5">
      <c r="A32969" s="816">
        <f t="shared" si="2148"/>
        <v>54860</v>
      </c>
      <c r="B32969" s="815">
        <f t="shared" si="2145"/>
        <v>72</v>
      </c>
      <c r="C32969" s="815">
        <f t="shared" si="2146"/>
        <v>294</v>
      </c>
      <c r="D32969" s="815">
        <f t="shared" si="2147"/>
        <v>274</v>
      </c>
      <c r="E32969" s="815">
        <v>2050</v>
      </c>
    </row>
    <row r="32970" spans="1:5">
      <c r="A32970" s="816">
        <f t="shared" si="2148"/>
        <v>54861</v>
      </c>
      <c r="B32970" s="815">
        <f t="shared" si="2145"/>
        <v>73</v>
      </c>
      <c r="C32970" s="815">
        <f t="shared" si="2146"/>
        <v>293</v>
      </c>
      <c r="D32970" s="815">
        <f t="shared" si="2147"/>
        <v>273</v>
      </c>
      <c r="E32970" s="815">
        <v>2050</v>
      </c>
    </row>
    <row r="32971" spans="1:5">
      <c r="A32971" s="816">
        <f t="shared" si="2148"/>
        <v>54862</v>
      </c>
      <c r="B32971" s="815">
        <f t="shared" si="2145"/>
        <v>74</v>
      </c>
      <c r="C32971" s="815">
        <f t="shared" si="2146"/>
        <v>292</v>
      </c>
      <c r="D32971" s="815">
        <f t="shared" si="2147"/>
        <v>272</v>
      </c>
      <c r="E32971" s="815">
        <v>2050</v>
      </c>
    </row>
    <row r="32972" spans="1:5">
      <c r="A32972" s="816">
        <f t="shared" si="2148"/>
        <v>54863</v>
      </c>
      <c r="B32972" s="815">
        <f t="shared" si="2145"/>
        <v>75</v>
      </c>
      <c r="C32972" s="815">
        <f t="shared" si="2146"/>
        <v>291</v>
      </c>
      <c r="D32972" s="815">
        <f t="shared" si="2147"/>
        <v>271</v>
      </c>
      <c r="E32972" s="815">
        <v>2050</v>
      </c>
    </row>
    <row r="32973" spans="1:5">
      <c r="A32973" s="816">
        <f t="shared" si="2148"/>
        <v>54864</v>
      </c>
      <c r="B32973" s="815">
        <f t="shared" si="2145"/>
        <v>76</v>
      </c>
      <c r="C32973" s="815">
        <f t="shared" si="2146"/>
        <v>290</v>
      </c>
      <c r="D32973" s="815">
        <f t="shared" si="2147"/>
        <v>270</v>
      </c>
      <c r="E32973" s="815">
        <v>2050</v>
      </c>
    </row>
    <row r="32974" spans="1:5">
      <c r="A32974" s="816">
        <f t="shared" si="2148"/>
        <v>54865</v>
      </c>
      <c r="B32974" s="815">
        <f t="shared" si="2145"/>
        <v>77</v>
      </c>
      <c r="C32974" s="815">
        <f t="shared" si="2146"/>
        <v>289</v>
      </c>
      <c r="D32974" s="815">
        <f t="shared" si="2147"/>
        <v>269</v>
      </c>
      <c r="E32974" s="815">
        <v>2050</v>
      </c>
    </row>
    <row r="32975" spans="1:5">
      <c r="A32975" s="816">
        <f t="shared" si="2148"/>
        <v>54866</v>
      </c>
      <c r="B32975" s="815">
        <f t="shared" si="2145"/>
        <v>78</v>
      </c>
      <c r="C32975" s="815">
        <f t="shared" si="2146"/>
        <v>288</v>
      </c>
      <c r="D32975" s="815">
        <f t="shared" si="2147"/>
        <v>268</v>
      </c>
      <c r="E32975" s="815">
        <v>2050</v>
      </c>
    </row>
    <row r="32976" spans="1:5">
      <c r="A32976" s="816">
        <f t="shared" si="2148"/>
        <v>54867</v>
      </c>
      <c r="B32976" s="815">
        <f t="shared" si="2145"/>
        <v>79</v>
      </c>
      <c r="C32976" s="815">
        <f t="shared" si="2146"/>
        <v>287</v>
      </c>
      <c r="D32976" s="815">
        <f t="shared" si="2147"/>
        <v>267</v>
      </c>
      <c r="E32976" s="815">
        <v>2050</v>
      </c>
    </row>
    <row r="32977" spans="1:5">
      <c r="A32977" s="816">
        <f t="shared" si="2148"/>
        <v>54868</v>
      </c>
      <c r="B32977" s="815">
        <f t="shared" si="2145"/>
        <v>80</v>
      </c>
      <c r="C32977" s="815">
        <f t="shared" si="2146"/>
        <v>286</v>
      </c>
      <c r="D32977" s="815">
        <f t="shared" si="2147"/>
        <v>266</v>
      </c>
      <c r="E32977" s="815">
        <v>2050</v>
      </c>
    </row>
    <row r="32978" spans="1:5">
      <c r="A32978" s="816">
        <f t="shared" si="2148"/>
        <v>54869</v>
      </c>
      <c r="B32978" s="815">
        <f t="shared" si="2145"/>
        <v>81</v>
      </c>
      <c r="C32978" s="815">
        <f t="shared" si="2146"/>
        <v>285</v>
      </c>
      <c r="D32978" s="815">
        <f t="shared" si="2147"/>
        <v>265</v>
      </c>
      <c r="E32978" s="815">
        <v>2050</v>
      </c>
    </row>
    <row r="32979" spans="1:5">
      <c r="A32979" s="816">
        <f t="shared" si="2148"/>
        <v>54870</v>
      </c>
      <c r="B32979" s="815">
        <f t="shared" si="2145"/>
        <v>82</v>
      </c>
      <c r="C32979" s="815">
        <f t="shared" si="2146"/>
        <v>284</v>
      </c>
      <c r="D32979" s="815">
        <f t="shared" si="2147"/>
        <v>264</v>
      </c>
      <c r="E32979" s="815">
        <v>2050</v>
      </c>
    </row>
    <row r="32980" spans="1:5">
      <c r="A32980" s="816">
        <f t="shared" si="2148"/>
        <v>54871</v>
      </c>
      <c r="B32980" s="815">
        <f t="shared" si="2145"/>
        <v>83</v>
      </c>
      <c r="C32980" s="815">
        <f t="shared" si="2146"/>
        <v>283</v>
      </c>
      <c r="D32980" s="815">
        <f t="shared" si="2147"/>
        <v>263</v>
      </c>
      <c r="E32980" s="815">
        <v>2050</v>
      </c>
    </row>
    <row r="32981" spans="1:5">
      <c r="A32981" s="816">
        <f t="shared" si="2148"/>
        <v>54872</v>
      </c>
      <c r="B32981" s="815">
        <f t="shared" si="2145"/>
        <v>84</v>
      </c>
      <c r="C32981" s="815">
        <f t="shared" si="2146"/>
        <v>282</v>
      </c>
      <c r="D32981" s="815">
        <f t="shared" si="2147"/>
        <v>262</v>
      </c>
      <c r="E32981" s="815">
        <v>2050</v>
      </c>
    </row>
    <row r="32982" spans="1:5">
      <c r="A32982" s="816">
        <f t="shared" si="2148"/>
        <v>54873</v>
      </c>
      <c r="B32982" s="815">
        <f t="shared" si="2145"/>
        <v>85</v>
      </c>
      <c r="C32982" s="815">
        <f t="shared" si="2146"/>
        <v>281</v>
      </c>
      <c r="D32982" s="815">
        <f t="shared" si="2147"/>
        <v>261</v>
      </c>
      <c r="E32982" s="815">
        <v>2050</v>
      </c>
    </row>
    <row r="32983" spans="1:5">
      <c r="A32983" s="816">
        <f t="shared" si="2148"/>
        <v>54874</v>
      </c>
      <c r="B32983" s="815">
        <f t="shared" si="2145"/>
        <v>86</v>
      </c>
      <c r="C32983" s="815">
        <f t="shared" si="2146"/>
        <v>280</v>
      </c>
      <c r="D32983" s="815">
        <f t="shared" si="2147"/>
        <v>260</v>
      </c>
      <c r="E32983" s="815">
        <v>2050</v>
      </c>
    </row>
    <row r="32984" spans="1:5">
      <c r="A32984" s="816">
        <f t="shared" si="2148"/>
        <v>54875</v>
      </c>
      <c r="B32984" s="815">
        <f t="shared" si="2145"/>
        <v>87</v>
      </c>
      <c r="C32984" s="815">
        <f t="shared" si="2146"/>
        <v>279</v>
      </c>
      <c r="D32984" s="815">
        <f t="shared" si="2147"/>
        <v>259</v>
      </c>
      <c r="E32984" s="815">
        <v>2050</v>
      </c>
    </row>
    <row r="32985" spans="1:5">
      <c r="A32985" s="816">
        <f t="shared" si="2148"/>
        <v>54876</v>
      </c>
      <c r="B32985" s="815">
        <f t="shared" si="2145"/>
        <v>88</v>
      </c>
      <c r="C32985" s="815">
        <f t="shared" si="2146"/>
        <v>278</v>
      </c>
      <c r="D32985" s="815">
        <f t="shared" si="2147"/>
        <v>258</v>
      </c>
      <c r="E32985" s="815">
        <v>2050</v>
      </c>
    </row>
    <row r="32986" spans="1:5">
      <c r="A32986" s="816">
        <f t="shared" si="2148"/>
        <v>54877</v>
      </c>
      <c r="B32986" s="815">
        <f t="shared" si="2145"/>
        <v>89</v>
      </c>
      <c r="C32986" s="815">
        <f t="shared" si="2146"/>
        <v>277</v>
      </c>
      <c r="D32986" s="815">
        <f t="shared" si="2147"/>
        <v>257</v>
      </c>
      <c r="E32986" s="815">
        <v>2050</v>
      </c>
    </row>
    <row r="32987" spans="1:5">
      <c r="A32987" s="816">
        <f t="shared" si="2148"/>
        <v>54878</v>
      </c>
      <c r="B32987" s="815">
        <f t="shared" si="2145"/>
        <v>90</v>
      </c>
      <c r="C32987" s="815">
        <f t="shared" si="2146"/>
        <v>276</v>
      </c>
      <c r="D32987" s="815">
        <f t="shared" si="2147"/>
        <v>256</v>
      </c>
      <c r="E32987" s="815">
        <v>2050</v>
      </c>
    </row>
    <row r="32988" spans="1:5">
      <c r="A32988" s="816">
        <f t="shared" si="2148"/>
        <v>54879</v>
      </c>
      <c r="B32988" s="815">
        <f t="shared" si="2145"/>
        <v>91</v>
      </c>
      <c r="C32988" s="815">
        <f t="shared" si="2146"/>
        <v>275</v>
      </c>
      <c r="D32988" s="815">
        <f t="shared" si="2147"/>
        <v>255</v>
      </c>
      <c r="E32988" s="815">
        <v>2050</v>
      </c>
    </row>
    <row r="32989" spans="1:5">
      <c r="A32989" s="816">
        <f t="shared" si="2148"/>
        <v>54880</v>
      </c>
      <c r="B32989" s="815">
        <f t="shared" si="2145"/>
        <v>92</v>
      </c>
      <c r="C32989" s="815">
        <f t="shared" si="2146"/>
        <v>274</v>
      </c>
      <c r="D32989" s="815">
        <f t="shared" si="2147"/>
        <v>254</v>
      </c>
      <c r="E32989" s="815">
        <v>2050</v>
      </c>
    </row>
    <row r="32990" spans="1:5">
      <c r="A32990" s="816">
        <f t="shared" si="2148"/>
        <v>54881</v>
      </c>
      <c r="B32990" s="815">
        <f t="shared" si="2145"/>
        <v>93</v>
      </c>
      <c r="C32990" s="815">
        <f t="shared" si="2146"/>
        <v>273</v>
      </c>
      <c r="D32990" s="815">
        <f t="shared" si="2147"/>
        <v>253</v>
      </c>
      <c r="E32990" s="815">
        <v>2050</v>
      </c>
    </row>
    <row r="32991" spans="1:5">
      <c r="A32991" s="816">
        <f t="shared" si="2148"/>
        <v>54882</v>
      </c>
      <c r="B32991" s="815">
        <f t="shared" si="2145"/>
        <v>94</v>
      </c>
      <c r="C32991" s="815">
        <f t="shared" si="2146"/>
        <v>272</v>
      </c>
      <c r="D32991" s="815">
        <f t="shared" si="2147"/>
        <v>252</v>
      </c>
      <c r="E32991" s="815">
        <v>2050</v>
      </c>
    </row>
    <row r="32992" spans="1:5">
      <c r="A32992" s="816">
        <f t="shared" si="2148"/>
        <v>54883</v>
      </c>
      <c r="B32992" s="815">
        <f t="shared" si="2145"/>
        <v>95</v>
      </c>
      <c r="C32992" s="815">
        <f t="shared" si="2146"/>
        <v>271</v>
      </c>
      <c r="D32992" s="815">
        <f t="shared" si="2147"/>
        <v>251</v>
      </c>
      <c r="E32992" s="815">
        <v>2050</v>
      </c>
    </row>
    <row r="32993" spans="1:5">
      <c r="A32993" s="816">
        <f t="shared" si="2148"/>
        <v>54884</v>
      </c>
      <c r="B32993" s="815">
        <f t="shared" si="2145"/>
        <v>96</v>
      </c>
      <c r="C32993" s="815">
        <f t="shared" si="2146"/>
        <v>270</v>
      </c>
      <c r="D32993" s="815">
        <f t="shared" si="2147"/>
        <v>250</v>
      </c>
      <c r="E32993" s="815">
        <v>2050</v>
      </c>
    </row>
    <row r="32994" spans="1:5">
      <c r="A32994" s="816">
        <f t="shared" si="2148"/>
        <v>54885</v>
      </c>
      <c r="B32994" s="815">
        <f t="shared" si="2145"/>
        <v>97</v>
      </c>
      <c r="C32994" s="815">
        <f t="shared" si="2146"/>
        <v>269</v>
      </c>
      <c r="D32994" s="815">
        <f t="shared" si="2147"/>
        <v>249</v>
      </c>
      <c r="E32994" s="815">
        <v>2050</v>
      </c>
    </row>
    <row r="32995" spans="1:5">
      <c r="A32995" s="816">
        <f t="shared" si="2148"/>
        <v>54886</v>
      </c>
      <c r="B32995" s="815">
        <f t="shared" si="2145"/>
        <v>98</v>
      </c>
      <c r="C32995" s="815">
        <f t="shared" si="2146"/>
        <v>268</v>
      </c>
      <c r="D32995" s="815">
        <f t="shared" si="2147"/>
        <v>248</v>
      </c>
      <c r="E32995" s="815">
        <v>2050</v>
      </c>
    </row>
    <row r="32996" spans="1:5">
      <c r="A32996" s="816">
        <f t="shared" si="2148"/>
        <v>54887</v>
      </c>
      <c r="B32996" s="815">
        <f t="shared" si="2145"/>
        <v>99</v>
      </c>
      <c r="C32996" s="815">
        <f t="shared" si="2146"/>
        <v>267</v>
      </c>
      <c r="D32996" s="815">
        <f t="shared" si="2147"/>
        <v>247</v>
      </c>
      <c r="E32996" s="815">
        <v>2050</v>
      </c>
    </row>
    <row r="32997" spans="1:5">
      <c r="A32997" s="816">
        <f t="shared" si="2148"/>
        <v>54888</v>
      </c>
      <c r="B32997" s="815">
        <f t="shared" si="2145"/>
        <v>100</v>
      </c>
      <c r="C32997" s="815">
        <f t="shared" si="2146"/>
        <v>266</v>
      </c>
      <c r="D32997" s="815">
        <f t="shared" si="2147"/>
        <v>246</v>
      </c>
      <c r="E32997" s="815">
        <v>2050</v>
      </c>
    </row>
    <row r="32998" spans="1:5">
      <c r="A32998" s="816">
        <f t="shared" si="2148"/>
        <v>54889</v>
      </c>
      <c r="B32998" s="815">
        <f t="shared" si="2145"/>
        <v>101</v>
      </c>
      <c r="C32998" s="815">
        <f t="shared" si="2146"/>
        <v>265</v>
      </c>
      <c r="D32998" s="815">
        <f t="shared" si="2147"/>
        <v>245</v>
      </c>
      <c r="E32998" s="815">
        <v>2050</v>
      </c>
    </row>
    <row r="32999" spans="1:5">
      <c r="A32999" s="816">
        <f t="shared" si="2148"/>
        <v>54890</v>
      </c>
      <c r="B32999" s="815">
        <f t="shared" si="2145"/>
        <v>102</v>
      </c>
      <c r="C32999" s="815">
        <f t="shared" si="2146"/>
        <v>264</v>
      </c>
      <c r="D32999" s="815">
        <f t="shared" si="2147"/>
        <v>244</v>
      </c>
      <c r="E32999" s="815">
        <v>2050</v>
      </c>
    </row>
    <row r="33000" spans="1:5">
      <c r="A33000" s="816">
        <f t="shared" si="2148"/>
        <v>54891</v>
      </c>
      <c r="B33000" s="815">
        <f t="shared" si="2145"/>
        <v>103</v>
      </c>
      <c r="C33000" s="815">
        <f t="shared" si="2146"/>
        <v>263</v>
      </c>
      <c r="D33000" s="815">
        <f t="shared" si="2147"/>
        <v>243</v>
      </c>
      <c r="E33000" s="815">
        <v>2050</v>
      </c>
    </row>
    <row r="33001" spans="1:5">
      <c r="A33001" s="816">
        <f t="shared" si="2148"/>
        <v>54892</v>
      </c>
      <c r="B33001" s="815">
        <f t="shared" si="2145"/>
        <v>104</v>
      </c>
      <c r="C33001" s="815">
        <f t="shared" si="2146"/>
        <v>262</v>
      </c>
      <c r="D33001" s="815">
        <f t="shared" si="2147"/>
        <v>242</v>
      </c>
      <c r="E33001" s="815">
        <v>2050</v>
      </c>
    </row>
    <row r="33002" spans="1:5">
      <c r="A33002" s="816">
        <f t="shared" si="2148"/>
        <v>54893</v>
      </c>
      <c r="B33002" s="815">
        <f t="shared" si="2145"/>
        <v>105</v>
      </c>
      <c r="C33002" s="815">
        <f t="shared" si="2146"/>
        <v>261</v>
      </c>
      <c r="D33002" s="815">
        <f t="shared" si="2147"/>
        <v>241</v>
      </c>
      <c r="E33002" s="815">
        <v>2050</v>
      </c>
    </row>
    <row r="33003" spans="1:5">
      <c r="A33003" s="816">
        <f t="shared" si="2148"/>
        <v>54894</v>
      </c>
      <c r="B33003" s="815">
        <f t="shared" si="2145"/>
        <v>106</v>
      </c>
      <c r="C33003" s="815">
        <f t="shared" si="2146"/>
        <v>260</v>
      </c>
      <c r="D33003" s="815">
        <f t="shared" si="2147"/>
        <v>240</v>
      </c>
      <c r="E33003" s="815">
        <v>2050</v>
      </c>
    </row>
    <row r="33004" spans="1:5">
      <c r="A33004" s="816">
        <f t="shared" si="2148"/>
        <v>54895</v>
      </c>
      <c r="B33004" s="815">
        <f t="shared" si="2145"/>
        <v>107</v>
      </c>
      <c r="C33004" s="815">
        <f t="shared" si="2146"/>
        <v>259</v>
      </c>
      <c r="D33004" s="815">
        <f t="shared" si="2147"/>
        <v>239</v>
      </c>
      <c r="E33004" s="815">
        <v>2050</v>
      </c>
    </row>
    <row r="33005" spans="1:5">
      <c r="A33005" s="816">
        <f t="shared" si="2148"/>
        <v>54896</v>
      </c>
      <c r="B33005" s="815">
        <f t="shared" si="2145"/>
        <v>108</v>
      </c>
      <c r="C33005" s="815">
        <f t="shared" si="2146"/>
        <v>258</v>
      </c>
      <c r="D33005" s="815">
        <f t="shared" si="2147"/>
        <v>238</v>
      </c>
      <c r="E33005" s="815">
        <v>2050</v>
      </c>
    </row>
    <row r="33006" spans="1:5">
      <c r="A33006" s="816">
        <f t="shared" si="2148"/>
        <v>54897</v>
      </c>
      <c r="B33006" s="815">
        <f t="shared" si="2145"/>
        <v>109</v>
      </c>
      <c r="C33006" s="815">
        <f t="shared" si="2146"/>
        <v>257</v>
      </c>
      <c r="D33006" s="815">
        <f t="shared" si="2147"/>
        <v>237</v>
      </c>
      <c r="E33006" s="815">
        <v>2050</v>
      </c>
    </row>
    <row r="33007" spans="1:5">
      <c r="A33007" s="816">
        <f t="shared" si="2148"/>
        <v>54898</v>
      </c>
      <c r="B33007" s="815">
        <f t="shared" ref="B33007:B33070" si="2149">B33006+1</f>
        <v>110</v>
      </c>
      <c r="C33007" s="815">
        <f t="shared" ref="C33007:C33070" si="2150">C33006-1</f>
        <v>256</v>
      </c>
      <c r="D33007" s="815">
        <f t="shared" ref="D33007:D33070" si="2151">D33006-1</f>
        <v>236</v>
      </c>
      <c r="E33007" s="815">
        <v>2050</v>
      </c>
    </row>
    <row r="33008" spans="1:5">
      <c r="A33008" s="816">
        <f t="shared" si="2148"/>
        <v>54899</v>
      </c>
      <c r="B33008" s="815">
        <f t="shared" si="2149"/>
        <v>111</v>
      </c>
      <c r="C33008" s="815">
        <f t="shared" si="2150"/>
        <v>255</v>
      </c>
      <c r="D33008" s="815">
        <f t="shared" si="2151"/>
        <v>235</v>
      </c>
      <c r="E33008" s="815">
        <v>2050</v>
      </c>
    </row>
    <row r="33009" spans="1:5">
      <c r="A33009" s="816">
        <f t="shared" si="2148"/>
        <v>54900</v>
      </c>
      <c r="B33009" s="815">
        <f t="shared" si="2149"/>
        <v>112</v>
      </c>
      <c r="C33009" s="815">
        <f t="shared" si="2150"/>
        <v>254</v>
      </c>
      <c r="D33009" s="815">
        <f t="shared" si="2151"/>
        <v>234</v>
      </c>
      <c r="E33009" s="815">
        <v>2050</v>
      </c>
    </row>
    <row r="33010" spans="1:5">
      <c r="A33010" s="816">
        <f t="shared" si="2148"/>
        <v>54901</v>
      </c>
      <c r="B33010" s="815">
        <f t="shared" si="2149"/>
        <v>113</v>
      </c>
      <c r="C33010" s="815">
        <f t="shared" si="2150"/>
        <v>253</v>
      </c>
      <c r="D33010" s="815">
        <f t="shared" si="2151"/>
        <v>233</v>
      </c>
      <c r="E33010" s="815">
        <v>2050</v>
      </c>
    </row>
    <row r="33011" spans="1:5">
      <c r="A33011" s="816">
        <f t="shared" ref="A33011:A33074" si="2152">A33010+1</f>
        <v>54902</v>
      </c>
      <c r="B33011" s="815">
        <f t="shared" si="2149"/>
        <v>114</v>
      </c>
      <c r="C33011" s="815">
        <f t="shared" si="2150"/>
        <v>252</v>
      </c>
      <c r="D33011" s="815">
        <f t="shared" si="2151"/>
        <v>232</v>
      </c>
      <c r="E33011" s="815">
        <v>2050</v>
      </c>
    </row>
    <row r="33012" spans="1:5">
      <c r="A33012" s="816">
        <f t="shared" si="2152"/>
        <v>54903</v>
      </c>
      <c r="B33012" s="815">
        <f t="shared" si="2149"/>
        <v>115</v>
      </c>
      <c r="C33012" s="815">
        <f t="shared" si="2150"/>
        <v>251</v>
      </c>
      <c r="D33012" s="815">
        <f t="shared" si="2151"/>
        <v>231</v>
      </c>
      <c r="E33012" s="815">
        <v>2050</v>
      </c>
    </row>
    <row r="33013" spans="1:5">
      <c r="A33013" s="816">
        <f t="shared" si="2152"/>
        <v>54904</v>
      </c>
      <c r="B33013" s="815">
        <f t="shared" si="2149"/>
        <v>116</v>
      </c>
      <c r="C33013" s="815">
        <f t="shared" si="2150"/>
        <v>250</v>
      </c>
      <c r="D33013" s="815">
        <f t="shared" si="2151"/>
        <v>230</v>
      </c>
      <c r="E33013" s="815">
        <v>2050</v>
      </c>
    </row>
    <row r="33014" spans="1:5">
      <c r="A33014" s="816">
        <f t="shared" si="2152"/>
        <v>54905</v>
      </c>
      <c r="B33014" s="815">
        <f t="shared" si="2149"/>
        <v>117</v>
      </c>
      <c r="C33014" s="815">
        <f t="shared" si="2150"/>
        <v>249</v>
      </c>
      <c r="D33014" s="815">
        <f t="shared" si="2151"/>
        <v>229</v>
      </c>
      <c r="E33014" s="815">
        <v>2050</v>
      </c>
    </row>
    <row r="33015" spans="1:5">
      <c r="A33015" s="816">
        <f t="shared" si="2152"/>
        <v>54906</v>
      </c>
      <c r="B33015" s="815">
        <f t="shared" si="2149"/>
        <v>118</v>
      </c>
      <c r="C33015" s="815">
        <f t="shared" si="2150"/>
        <v>248</v>
      </c>
      <c r="D33015" s="815">
        <f t="shared" si="2151"/>
        <v>228</v>
      </c>
      <c r="E33015" s="815">
        <v>2050</v>
      </c>
    </row>
    <row r="33016" spans="1:5">
      <c r="A33016" s="816">
        <f t="shared" si="2152"/>
        <v>54907</v>
      </c>
      <c r="B33016" s="815">
        <f t="shared" si="2149"/>
        <v>119</v>
      </c>
      <c r="C33016" s="815">
        <f t="shared" si="2150"/>
        <v>247</v>
      </c>
      <c r="D33016" s="815">
        <f t="shared" si="2151"/>
        <v>227</v>
      </c>
      <c r="E33016" s="815">
        <v>2050</v>
      </c>
    </row>
    <row r="33017" spans="1:5">
      <c r="A33017" s="816">
        <f t="shared" si="2152"/>
        <v>54908</v>
      </c>
      <c r="B33017" s="815">
        <f t="shared" si="2149"/>
        <v>120</v>
      </c>
      <c r="C33017" s="815">
        <f t="shared" si="2150"/>
        <v>246</v>
      </c>
      <c r="D33017" s="815">
        <f t="shared" si="2151"/>
        <v>226</v>
      </c>
      <c r="E33017" s="815">
        <v>2050</v>
      </c>
    </row>
    <row r="33018" spans="1:5">
      <c r="A33018" s="816">
        <f t="shared" si="2152"/>
        <v>54909</v>
      </c>
      <c r="B33018" s="815">
        <f t="shared" si="2149"/>
        <v>121</v>
      </c>
      <c r="C33018" s="815">
        <f t="shared" si="2150"/>
        <v>245</v>
      </c>
      <c r="D33018" s="815">
        <f t="shared" si="2151"/>
        <v>225</v>
      </c>
      <c r="E33018" s="815">
        <v>2050</v>
      </c>
    </row>
    <row r="33019" spans="1:5">
      <c r="A33019" s="816">
        <f t="shared" si="2152"/>
        <v>54910</v>
      </c>
      <c r="B33019" s="815">
        <f t="shared" si="2149"/>
        <v>122</v>
      </c>
      <c r="C33019" s="815">
        <f t="shared" si="2150"/>
        <v>244</v>
      </c>
      <c r="D33019" s="815">
        <f t="shared" si="2151"/>
        <v>224</v>
      </c>
      <c r="E33019" s="815">
        <v>2050</v>
      </c>
    </row>
    <row r="33020" spans="1:5">
      <c r="A33020" s="816">
        <f t="shared" si="2152"/>
        <v>54911</v>
      </c>
      <c r="B33020" s="815">
        <f t="shared" si="2149"/>
        <v>123</v>
      </c>
      <c r="C33020" s="815">
        <f t="shared" si="2150"/>
        <v>243</v>
      </c>
      <c r="D33020" s="815">
        <f t="shared" si="2151"/>
        <v>223</v>
      </c>
      <c r="E33020" s="815">
        <v>2050</v>
      </c>
    </row>
    <row r="33021" spans="1:5">
      <c r="A33021" s="816">
        <f t="shared" si="2152"/>
        <v>54912</v>
      </c>
      <c r="B33021" s="815">
        <f t="shared" si="2149"/>
        <v>124</v>
      </c>
      <c r="C33021" s="815">
        <f t="shared" si="2150"/>
        <v>242</v>
      </c>
      <c r="D33021" s="815">
        <f t="shared" si="2151"/>
        <v>222</v>
      </c>
      <c r="E33021" s="815">
        <v>2050</v>
      </c>
    </row>
    <row r="33022" spans="1:5">
      <c r="A33022" s="816">
        <f t="shared" si="2152"/>
        <v>54913</v>
      </c>
      <c r="B33022" s="815">
        <f t="shared" si="2149"/>
        <v>125</v>
      </c>
      <c r="C33022" s="815">
        <f t="shared" si="2150"/>
        <v>241</v>
      </c>
      <c r="D33022" s="815">
        <f t="shared" si="2151"/>
        <v>221</v>
      </c>
      <c r="E33022" s="815">
        <v>2050</v>
      </c>
    </row>
    <row r="33023" spans="1:5">
      <c r="A33023" s="816">
        <f t="shared" si="2152"/>
        <v>54914</v>
      </c>
      <c r="B33023" s="815">
        <f t="shared" si="2149"/>
        <v>126</v>
      </c>
      <c r="C33023" s="815">
        <f t="shared" si="2150"/>
        <v>240</v>
      </c>
      <c r="D33023" s="815">
        <f t="shared" si="2151"/>
        <v>220</v>
      </c>
      <c r="E33023" s="815">
        <v>2050</v>
      </c>
    </row>
    <row r="33024" spans="1:5">
      <c r="A33024" s="816">
        <f t="shared" si="2152"/>
        <v>54915</v>
      </c>
      <c r="B33024" s="815">
        <f t="shared" si="2149"/>
        <v>127</v>
      </c>
      <c r="C33024" s="815">
        <f t="shared" si="2150"/>
        <v>239</v>
      </c>
      <c r="D33024" s="815">
        <f t="shared" si="2151"/>
        <v>219</v>
      </c>
      <c r="E33024" s="815">
        <v>2050</v>
      </c>
    </row>
    <row r="33025" spans="1:5">
      <c r="A33025" s="816">
        <f t="shared" si="2152"/>
        <v>54916</v>
      </c>
      <c r="B33025" s="815">
        <f t="shared" si="2149"/>
        <v>128</v>
      </c>
      <c r="C33025" s="815">
        <f t="shared" si="2150"/>
        <v>238</v>
      </c>
      <c r="D33025" s="815">
        <f t="shared" si="2151"/>
        <v>218</v>
      </c>
      <c r="E33025" s="815">
        <v>2050</v>
      </c>
    </row>
    <row r="33026" spans="1:5">
      <c r="A33026" s="816">
        <f t="shared" si="2152"/>
        <v>54917</v>
      </c>
      <c r="B33026" s="815">
        <f t="shared" si="2149"/>
        <v>129</v>
      </c>
      <c r="C33026" s="815">
        <f t="shared" si="2150"/>
        <v>237</v>
      </c>
      <c r="D33026" s="815">
        <f t="shared" si="2151"/>
        <v>217</v>
      </c>
      <c r="E33026" s="815">
        <v>2050</v>
      </c>
    </row>
    <row r="33027" spans="1:5">
      <c r="A33027" s="816">
        <f t="shared" si="2152"/>
        <v>54918</v>
      </c>
      <c r="B33027" s="815">
        <f t="shared" si="2149"/>
        <v>130</v>
      </c>
      <c r="C33027" s="815">
        <f t="shared" si="2150"/>
        <v>236</v>
      </c>
      <c r="D33027" s="815">
        <f t="shared" si="2151"/>
        <v>216</v>
      </c>
      <c r="E33027" s="815">
        <v>2050</v>
      </c>
    </row>
    <row r="33028" spans="1:5">
      <c r="A33028" s="816">
        <f t="shared" si="2152"/>
        <v>54919</v>
      </c>
      <c r="B33028" s="815">
        <f t="shared" si="2149"/>
        <v>131</v>
      </c>
      <c r="C33028" s="815">
        <f t="shared" si="2150"/>
        <v>235</v>
      </c>
      <c r="D33028" s="815">
        <f t="shared" si="2151"/>
        <v>215</v>
      </c>
      <c r="E33028" s="815">
        <v>2050</v>
      </c>
    </row>
    <row r="33029" spans="1:5">
      <c r="A33029" s="816">
        <f t="shared" si="2152"/>
        <v>54920</v>
      </c>
      <c r="B33029" s="815">
        <f t="shared" si="2149"/>
        <v>132</v>
      </c>
      <c r="C33029" s="815">
        <f t="shared" si="2150"/>
        <v>234</v>
      </c>
      <c r="D33029" s="815">
        <f t="shared" si="2151"/>
        <v>214</v>
      </c>
      <c r="E33029" s="815">
        <v>2050</v>
      </c>
    </row>
    <row r="33030" spans="1:5">
      <c r="A33030" s="816">
        <f t="shared" si="2152"/>
        <v>54921</v>
      </c>
      <c r="B33030" s="815">
        <f t="shared" si="2149"/>
        <v>133</v>
      </c>
      <c r="C33030" s="815">
        <f t="shared" si="2150"/>
        <v>233</v>
      </c>
      <c r="D33030" s="815">
        <f t="shared" si="2151"/>
        <v>213</v>
      </c>
      <c r="E33030" s="815">
        <v>2050</v>
      </c>
    </row>
    <row r="33031" spans="1:5">
      <c r="A33031" s="816">
        <f t="shared" si="2152"/>
        <v>54922</v>
      </c>
      <c r="B33031" s="815">
        <f t="shared" si="2149"/>
        <v>134</v>
      </c>
      <c r="C33031" s="815">
        <f t="shared" si="2150"/>
        <v>232</v>
      </c>
      <c r="D33031" s="815">
        <f t="shared" si="2151"/>
        <v>212</v>
      </c>
      <c r="E33031" s="815">
        <v>2050</v>
      </c>
    </row>
    <row r="33032" spans="1:5">
      <c r="A33032" s="816">
        <f t="shared" si="2152"/>
        <v>54923</v>
      </c>
      <c r="B33032" s="815">
        <f t="shared" si="2149"/>
        <v>135</v>
      </c>
      <c r="C33032" s="815">
        <f t="shared" si="2150"/>
        <v>231</v>
      </c>
      <c r="D33032" s="815">
        <f t="shared" si="2151"/>
        <v>211</v>
      </c>
      <c r="E33032" s="815">
        <v>2050</v>
      </c>
    </row>
    <row r="33033" spans="1:5">
      <c r="A33033" s="816">
        <f t="shared" si="2152"/>
        <v>54924</v>
      </c>
      <c r="B33033" s="815">
        <f t="shared" si="2149"/>
        <v>136</v>
      </c>
      <c r="C33033" s="815">
        <f t="shared" si="2150"/>
        <v>230</v>
      </c>
      <c r="D33033" s="815">
        <f t="shared" si="2151"/>
        <v>210</v>
      </c>
      <c r="E33033" s="815">
        <v>2050</v>
      </c>
    </row>
    <row r="33034" spans="1:5">
      <c r="A33034" s="816">
        <f t="shared" si="2152"/>
        <v>54925</v>
      </c>
      <c r="B33034" s="815">
        <f t="shared" si="2149"/>
        <v>137</v>
      </c>
      <c r="C33034" s="815">
        <f t="shared" si="2150"/>
        <v>229</v>
      </c>
      <c r="D33034" s="815">
        <f t="shared" si="2151"/>
        <v>209</v>
      </c>
      <c r="E33034" s="815">
        <v>2050</v>
      </c>
    </row>
    <row r="33035" spans="1:5">
      <c r="A33035" s="816">
        <f t="shared" si="2152"/>
        <v>54926</v>
      </c>
      <c r="B33035" s="815">
        <f t="shared" si="2149"/>
        <v>138</v>
      </c>
      <c r="C33035" s="815">
        <f t="shared" si="2150"/>
        <v>228</v>
      </c>
      <c r="D33035" s="815">
        <f t="shared" si="2151"/>
        <v>208</v>
      </c>
      <c r="E33035" s="815">
        <v>2050</v>
      </c>
    </row>
    <row r="33036" spans="1:5">
      <c r="A33036" s="816">
        <f t="shared" si="2152"/>
        <v>54927</v>
      </c>
      <c r="B33036" s="815">
        <f t="shared" si="2149"/>
        <v>139</v>
      </c>
      <c r="C33036" s="815">
        <f t="shared" si="2150"/>
        <v>227</v>
      </c>
      <c r="D33036" s="815">
        <f t="shared" si="2151"/>
        <v>207</v>
      </c>
      <c r="E33036" s="815">
        <v>2050</v>
      </c>
    </row>
    <row r="33037" spans="1:5">
      <c r="A33037" s="816">
        <f t="shared" si="2152"/>
        <v>54928</v>
      </c>
      <c r="B33037" s="815">
        <f t="shared" si="2149"/>
        <v>140</v>
      </c>
      <c r="C33037" s="815">
        <f t="shared" si="2150"/>
        <v>226</v>
      </c>
      <c r="D33037" s="815">
        <f t="shared" si="2151"/>
        <v>206</v>
      </c>
      <c r="E33037" s="815">
        <v>2050</v>
      </c>
    </row>
    <row r="33038" spans="1:5">
      <c r="A33038" s="816">
        <f t="shared" si="2152"/>
        <v>54929</v>
      </c>
      <c r="B33038" s="815">
        <f t="shared" si="2149"/>
        <v>141</v>
      </c>
      <c r="C33038" s="815">
        <f t="shared" si="2150"/>
        <v>225</v>
      </c>
      <c r="D33038" s="815">
        <f t="shared" si="2151"/>
        <v>205</v>
      </c>
      <c r="E33038" s="815">
        <v>2050</v>
      </c>
    </row>
    <row r="33039" spans="1:5">
      <c r="A33039" s="816">
        <f t="shared" si="2152"/>
        <v>54930</v>
      </c>
      <c r="B33039" s="815">
        <f t="shared" si="2149"/>
        <v>142</v>
      </c>
      <c r="C33039" s="815">
        <f t="shared" si="2150"/>
        <v>224</v>
      </c>
      <c r="D33039" s="815">
        <f t="shared" si="2151"/>
        <v>204</v>
      </c>
      <c r="E33039" s="815">
        <v>2050</v>
      </c>
    </row>
    <row r="33040" spans="1:5">
      <c r="A33040" s="816">
        <f t="shared" si="2152"/>
        <v>54931</v>
      </c>
      <c r="B33040" s="815">
        <f t="shared" si="2149"/>
        <v>143</v>
      </c>
      <c r="C33040" s="815">
        <f t="shared" si="2150"/>
        <v>223</v>
      </c>
      <c r="D33040" s="815">
        <f t="shared" si="2151"/>
        <v>203</v>
      </c>
      <c r="E33040" s="815">
        <v>2050</v>
      </c>
    </row>
    <row r="33041" spans="1:5">
      <c r="A33041" s="816">
        <f t="shared" si="2152"/>
        <v>54932</v>
      </c>
      <c r="B33041" s="815">
        <f t="shared" si="2149"/>
        <v>144</v>
      </c>
      <c r="C33041" s="815">
        <f t="shared" si="2150"/>
        <v>222</v>
      </c>
      <c r="D33041" s="815">
        <f t="shared" si="2151"/>
        <v>202</v>
      </c>
      <c r="E33041" s="815">
        <v>2050</v>
      </c>
    </row>
    <row r="33042" spans="1:5">
      <c r="A33042" s="816">
        <f t="shared" si="2152"/>
        <v>54933</v>
      </c>
      <c r="B33042" s="815">
        <f t="shared" si="2149"/>
        <v>145</v>
      </c>
      <c r="C33042" s="815">
        <f t="shared" si="2150"/>
        <v>221</v>
      </c>
      <c r="D33042" s="815">
        <f t="shared" si="2151"/>
        <v>201</v>
      </c>
      <c r="E33042" s="815">
        <v>2050</v>
      </c>
    </row>
    <row r="33043" spans="1:5">
      <c r="A33043" s="816">
        <f t="shared" si="2152"/>
        <v>54934</v>
      </c>
      <c r="B33043" s="815">
        <f t="shared" si="2149"/>
        <v>146</v>
      </c>
      <c r="C33043" s="815">
        <f t="shared" si="2150"/>
        <v>220</v>
      </c>
      <c r="D33043" s="815">
        <f t="shared" si="2151"/>
        <v>200</v>
      </c>
      <c r="E33043" s="815">
        <v>2050</v>
      </c>
    </row>
    <row r="33044" spans="1:5">
      <c r="A33044" s="816">
        <f t="shared" si="2152"/>
        <v>54935</v>
      </c>
      <c r="B33044" s="815">
        <f t="shared" si="2149"/>
        <v>147</v>
      </c>
      <c r="C33044" s="815">
        <f t="shared" si="2150"/>
        <v>219</v>
      </c>
      <c r="D33044" s="815">
        <f t="shared" si="2151"/>
        <v>199</v>
      </c>
      <c r="E33044" s="815">
        <v>2050</v>
      </c>
    </row>
    <row r="33045" spans="1:5">
      <c r="A33045" s="816">
        <f t="shared" si="2152"/>
        <v>54936</v>
      </c>
      <c r="B33045" s="815">
        <f t="shared" si="2149"/>
        <v>148</v>
      </c>
      <c r="C33045" s="815">
        <f t="shared" si="2150"/>
        <v>218</v>
      </c>
      <c r="D33045" s="815">
        <f t="shared" si="2151"/>
        <v>198</v>
      </c>
      <c r="E33045" s="815">
        <v>2050</v>
      </c>
    </row>
    <row r="33046" spans="1:5">
      <c r="A33046" s="816">
        <f t="shared" si="2152"/>
        <v>54937</v>
      </c>
      <c r="B33046" s="815">
        <f t="shared" si="2149"/>
        <v>149</v>
      </c>
      <c r="C33046" s="815">
        <f t="shared" si="2150"/>
        <v>217</v>
      </c>
      <c r="D33046" s="815">
        <f t="shared" si="2151"/>
        <v>197</v>
      </c>
      <c r="E33046" s="815">
        <v>2050</v>
      </c>
    </row>
    <row r="33047" spans="1:5">
      <c r="A33047" s="816">
        <f t="shared" si="2152"/>
        <v>54938</v>
      </c>
      <c r="B33047" s="815">
        <f t="shared" si="2149"/>
        <v>150</v>
      </c>
      <c r="C33047" s="815">
        <f t="shared" si="2150"/>
        <v>216</v>
      </c>
      <c r="D33047" s="815">
        <f t="shared" si="2151"/>
        <v>196</v>
      </c>
      <c r="E33047" s="815">
        <v>2050</v>
      </c>
    </row>
    <row r="33048" spans="1:5">
      <c r="A33048" s="816">
        <f t="shared" si="2152"/>
        <v>54939</v>
      </c>
      <c r="B33048" s="815">
        <f t="shared" si="2149"/>
        <v>151</v>
      </c>
      <c r="C33048" s="815">
        <f t="shared" si="2150"/>
        <v>215</v>
      </c>
      <c r="D33048" s="815">
        <f t="shared" si="2151"/>
        <v>195</v>
      </c>
      <c r="E33048" s="815">
        <v>2050</v>
      </c>
    </row>
    <row r="33049" spans="1:5">
      <c r="A33049" s="816">
        <f t="shared" si="2152"/>
        <v>54940</v>
      </c>
      <c r="B33049" s="815">
        <f t="shared" si="2149"/>
        <v>152</v>
      </c>
      <c r="C33049" s="815">
        <f t="shared" si="2150"/>
        <v>214</v>
      </c>
      <c r="D33049" s="815">
        <f t="shared" si="2151"/>
        <v>194</v>
      </c>
      <c r="E33049" s="815">
        <v>2050</v>
      </c>
    </row>
    <row r="33050" spans="1:5">
      <c r="A33050" s="816">
        <f t="shared" si="2152"/>
        <v>54941</v>
      </c>
      <c r="B33050" s="815">
        <f t="shared" si="2149"/>
        <v>153</v>
      </c>
      <c r="C33050" s="815">
        <f t="shared" si="2150"/>
        <v>213</v>
      </c>
      <c r="D33050" s="815">
        <f t="shared" si="2151"/>
        <v>193</v>
      </c>
      <c r="E33050" s="815">
        <v>2050</v>
      </c>
    </row>
    <row r="33051" spans="1:5">
      <c r="A33051" s="816">
        <f t="shared" si="2152"/>
        <v>54942</v>
      </c>
      <c r="B33051" s="815">
        <f t="shared" si="2149"/>
        <v>154</v>
      </c>
      <c r="C33051" s="815">
        <f t="shared" si="2150"/>
        <v>212</v>
      </c>
      <c r="D33051" s="815">
        <f t="shared" si="2151"/>
        <v>192</v>
      </c>
      <c r="E33051" s="815">
        <v>2050</v>
      </c>
    </row>
    <row r="33052" spans="1:5">
      <c r="A33052" s="816">
        <f t="shared" si="2152"/>
        <v>54943</v>
      </c>
      <c r="B33052" s="815">
        <f t="shared" si="2149"/>
        <v>155</v>
      </c>
      <c r="C33052" s="815">
        <f t="shared" si="2150"/>
        <v>211</v>
      </c>
      <c r="D33052" s="815">
        <f t="shared" si="2151"/>
        <v>191</v>
      </c>
      <c r="E33052" s="815">
        <v>2050</v>
      </c>
    </row>
    <row r="33053" spans="1:5">
      <c r="A33053" s="816">
        <f t="shared" si="2152"/>
        <v>54944</v>
      </c>
      <c r="B33053" s="815">
        <f t="shared" si="2149"/>
        <v>156</v>
      </c>
      <c r="C33053" s="815">
        <f t="shared" si="2150"/>
        <v>210</v>
      </c>
      <c r="D33053" s="815">
        <f t="shared" si="2151"/>
        <v>190</v>
      </c>
      <c r="E33053" s="815">
        <v>2050</v>
      </c>
    </row>
    <row r="33054" spans="1:5">
      <c r="A33054" s="816">
        <f t="shared" si="2152"/>
        <v>54945</v>
      </c>
      <c r="B33054" s="815">
        <f t="shared" si="2149"/>
        <v>157</v>
      </c>
      <c r="C33054" s="815">
        <f t="shared" si="2150"/>
        <v>209</v>
      </c>
      <c r="D33054" s="815">
        <f t="shared" si="2151"/>
        <v>189</v>
      </c>
      <c r="E33054" s="815">
        <v>2050</v>
      </c>
    </row>
    <row r="33055" spans="1:5">
      <c r="A33055" s="816">
        <f t="shared" si="2152"/>
        <v>54946</v>
      </c>
      <c r="B33055" s="815">
        <f t="shared" si="2149"/>
        <v>158</v>
      </c>
      <c r="C33055" s="815">
        <f t="shared" si="2150"/>
        <v>208</v>
      </c>
      <c r="D33055" s="815">
        <f t="shared" si="2151"/>
        <v>188</v>
      </c>
      <c r="E33055" s="815">
        <v>2050</v>
      </c>
    </row>
    <row r="33056" spans="1:5">
      <c r="A33056" s="816">
        <f t="shared" si="2152"/>
        <v>54947</v>
      </c>
      <c r="B33056" s="815">
        <f t="shared" si="2149"/>
        <v>159</v>
      </c>
      <c r="C33056" s="815">
        <f t="shared" si="2150"/>
        <v>207</v>
      </c>
      <c r="D33056" s="815">
        <f t="shared" si="2151"/>
        <v>187</v>
      </c>
      <c r="E33056" s="815">
        <v>2050</v>
      </c>
    </row>
    <row r="33057" spans="1:5">
      <c r="A33057" s="816">
        <f t="shared" si="2152"/>
        <v>54948</v>
      </c>
      <c r="B33057" s="815">
        <f t="shared" si="2149"/>
        <v>160</v>
      </c>
      <c r="C33057" s="815">
        <f t="shared" si="2150"/>
        <v>206</v>
      </c>
      <c r="D33057" s="815">
        <f t="shared" si="2151"/>
        <v>186</v>
      </c>
      <c r="E33057" s="815">
        <v>2050</v>
      </c>
    </row>
    <row r="33058" spans="1:5">
      <c r="A33058" s="816">
        <f t="shared" si="2152"/>
        <v>54949</v>
      </c>
      <c r="B33058" s="815">
        <f t="shared" si="2149"/>
        <v>161</v>
      </c>
      <c r="C33058" s="815">
        <f t="shared" si="2150"/>
        <v>205</v>
      </c>
      <c r="D33058" s="815">
        <f t="shared" si="2151"/>
        <v>185</v>
      </c>
      <c r="E33058" s="815">
        <v>2050</v>
      </c>
    </row>
    <row r="33059" spans="1:5">
      <c r="A33059" s="816">
        <f t="shared" si="2152"/>
        <v>54950</v>
      </c>
      <c r="B33059" s="815">
        <f t="shared" si="2149"/>
        <v>162</v>
      </c>
      <c r="C33059" s="815">
        <f t="shared" si="2150"/>
        <v>204</v>
      </c>
      <c r="D33059" s="815">
        <f t="shared" si="2151"/>
        <v>184</v>
      </c>
      <c r="E33059" s="815">
        <v>2050</v>
      </c>
    </row>
    <row r="33060" spans="1:5">
      <c r="A33060" s="816">
        <f t="shared" si="2152"/>
        <v>54951</v>
      </c>
      <c r="B33060" s="815">
        <f t="shared" si="2149"/>
        <v>163</v>
      </c>
      <c r="C33060" s="815">
        <f t="shared" si="2150"/>
        <v>203</v>
      </c>
      <c r="D33060" s="815">
        <f t="shared" si="2151"/>
        <v>183</v>
      </c>
      <c r="E33060" s="815">
        <v>2050</v>
      </c>
    </row>
    <row r="33061" spans="1:5">
      <c r="A33061" s="816">
        <f t="shared" si="2152"/>
        <v>54952</v>
      </c>
      <c r="B33061" s="815">
        <f t="shared" si="2149"/>
        <v>164</v>
      </c>
      <c r="C33061" s="815">
        <f t="shared" si="2150"/>
        <v>202</v>
      </c>
      <c r="D33061" s="815">
        <f t="shared" si="2151"/>
        <v>182</v>
      </c>
      <c r="E33061" s="815">
        <v>2050</v>
      </c>
    </row>
    <row r="33062" spans="1:5">
      <c r="A33062" s="816">
        <f t="shared" si="2152"/>
        <v>54953</v>
      </c>
      <c r="B33062" s="815">
        <f t="shared" si="2149"/>
        <v>165</v>
      </c>
      <c r="C33062" s="815">
        <f t="shared" si="2150"/>
        <v>201</v>
      </c>
      <c r="D33062" s="815">
        <f t="shared" si="2151"/>
        <v>181</v>
      </c>
      <c r="E33062" s="815">
        <v>2050</v>
      </c>
    </row>
    <row r="33063" spans="1:5">
      <c r="A33063" s="816">
        <f t="shared" si="2152"/>
        <v>54954</v>
      </c>
      <c r="B33063" s="815">
        <f t="shared" si="2149"/>
        <v>166</v>
      </c>
      <c r="C33063" s="815">
        <f t="shared" si="2150"/>
        <v>200</v>
      </c>
      <c r="D33063" s="815">
        <f t="shared" si="2151"/>
        <v>180</v>
      </c>
      <c r="E33063" s="815">
        <v>2050</v>
      </c>
    </row>
    <row r="33064" spans="1:5">
      <c r="A33064" s="816">
        <f t="shared" si="2152"/>
        <v>54955</v>
      </c>
      <c r="B33064" s="815">
        <f t="shared" si="2149"/>
        <v>167</v>
      </c>
      <c r="C33064" s="815">
        <f t="shared" si="2150"/>
        <v>199</v>
      </c>
      <c r="D33064" s="815">
        <f t="shared" si="2151"/>
        <v>179</v>
      </c>
      <c r="E33064" s="815">
        <v>2050</v>
      </c>
    </row>
    <row r="33065" spans="1:5">
      <c r="A33065" s="816">
        <f t="shared" si="2152"/>
        <v>54956</v>
      </c>
      <c r="B33065" s="815">
        <f t="shared" si="2149"/>
        <v>168</v>
      </c>
      <c r="C33065" s="815">
        <f t="shared" si="2150"/>
        <v>198</v>
      </c>
      <c r="D33065" s="815">
        <f t="shared" si="2151"/>
        <v>178</v>
      </c>
      <c r="E33065" s="815">
        <v>2050</v>
      </c>
    </row>
    <row r="33066" spans="1:5">
      <c r="A33066" s="816">
        <f t="shared" si="2152"/>
        <v>54957</v>
      </c>
      <c r="B33066" s="815">
        <f t="shared" si="2149"/>
        <v>169</v>
      </c>
      <c r="C33066" s="815">
        <f t="shared" si="2150"/>
        <v>197</v>
      </c>
      <c r="D33066" s="815">
        <f t="shared" si="2151"/>
        <v>177</v>
      </c>
      <c r="E33066" s="815">
        <v>2050</v>
      </c>
    </row>
    <row r="33067" spans="1:5">
      <c r="A33067" s="816">
        <f t="shared" si="2152"/>
        <v>54958</v>
      </c>
      <c r="B33067" s="815">
        <f t="shared" si="2149"/>
        <v>170</v>
      </c>
      <c r="C33067" s="815">
        <f t="shared" si="2150"/>
        <v>196</v>
      </c>
      <c r="D33067" s="815">
        <f t="shared" si="2151"/>
        <v>176</v>
      </c>
      <c r="E33067" s="815">
        <v>2050</v>
      </c>
    </row>
    <row r="33068" spans="1:5">
      <c r="A33068" s="816">
        <f t="shared" si="2152"/>
        <v>54959</v>
      </c>
      <c r="B33068" s="815">
        <f t="shared" si="2149"/>
        <v>171</v>
      </c>
      <c r="C33068" s="815">
        <f t="shared" si="2150"/>
        <v>195</v>
      </c>
      <c r="D33068" s="815">
        <f t="shared" si="2151"/>
        <v>175</v>
      </c>
      <c r="E33068" s="815">
        <v>2050</v>
      </c>
    </row>
    <row r="33069" spans="1:5">
      <c r="A33069" s="816">
        <f t="shared" si="2152"/>
        <v>54960</v>
      </c>
      <c r="B33069" s="815">
        <f t="shared" si="2149"/>
        <v>172</v>
      </c>
      <c r="C33069" s="815">
        <f t="shared" si="2150"/>
        <v>194</v>
      </c>
      <c r="D33069" s="815">
        <f t="shared" si="2151"/>
        <v>174</v>
      </c>
      <c r="E33069" s="815">
        <v>2050</v>
      </c>
    </row>
    <row r="33070" spans="1:5">
      <c r="A33070" s="816">
        <f t="shared" si="2152"/>
        <v>54961</v>
      </c>
      <c r="B33070" s="815">
        <f t="shared" si="2149"/>
        <v>173</v>
      </c>
      <c r="C33070" s="815">
        <f t="shared" si="2150"/>
        <v>193</v>
      </c>
      <c r="D33070" s="815">
        <f t="shared" si="2151"/>
        <v>173</v>
      </c>
      <c r="E33070" s="815">
        <v>2050</v>
      </c>
    </row>
    <row r="33071" spans="1:5">
      <c r="A33071" s="816">
        <f t="shared" si="2152"/>
        <v>54962</v>
      </c>
      <c r="B33071" s="815">
        <f t="shared" ref="B33071:B33134" si="2153">B33070+1</f>
        <v>174</v>
      </c>
      <c r="C33071" s="815">
        <f t="shared" ref="C33071:C33134" si="2154">C33070-1</f>
        <v>192</v>
      </c>
      <c r="D33071" s="815">
        <f t="shared" ref="D33071:D33134" si="2155">D33070-1</f>
        <v>172</v>
      </c>
      <c r="E33071" s="815">
        <v>2050</v>
      </c>
    </row>
    <row r="33072" spans="1:5">
      <c r="A33072" s="816">
        <f t="shared" si="2152"/>
        <v>54963</v>
      </c>
      <c r="B33072" s="815">
        <f t="shared" si="2153"/>
        <v>175</v>
      </c>
      <c r="C33072" s="815">
        <f t="shared" si="2154"/>
        <v>191</v>
      </c>
      <c r="D33072" s="815">
        <f t="shared" si="2155"/>
        <v>171</v>
      </c>
      <c r="E33072" s="815">
        <v>2050</v>
      </c>
    </row>
    <row r="33073" spans="1:5">
      <c r="A33073" s="816">
        <f t="shared" si="2152"/>
        <v>54964</v>
      </c>
      <c r="B33073" s="815">
        <f t="shared" si="2153"/>
        <v>176</v>
      </c>
      <c r="C33073" s="815">
        <f t="shared" si="2154"/>
        <v>190</v>
      </c>
      <c r="D33073" s="815">
        <f t="shared" si="2155"/>
        <v>170</v>
      </c>
      <c r="E33073" s="815">
        <v>2050</v>
      </c>
    </row>
    <row r="33074" spans="1:5">
      <c r="A33074" s="816">
        <f t="shared" si="2152"/>
        <v>54965</v>
      </c>
      <c r="B33074" s="815">
        <f t="shared" si="2153"/>
        <v>177</v>
      </c>
      <c r="C33074" s="815">
        <f t="shared" si="2154"/>
        <v>189</v>
      </c>
      <c r="D33074" s="815">
        <f t="shared" si="2155"/>
        <v>169</v>
      </c>
      <c r="E33074" s="815">
        <v>2050</v>
      </c>
    </row>
    <row r="33075" spans="1:5">
      <c r="A33075" s="816">
        <f t="shared" ref="A33075:A33138" si="2156">A33074+1</f>
        <v>54966</v>
      </c>
      <c r="B33075" s="815">
        <f t="shared" si="2153"/>
        <v>178</v>
      </c>
      <c r="C33075" s="815">
        <f t="shared" si="2154"/>
        <v>188</v>
      </c>
      <c r="D33075" s="815">
        <f t="shared" si="2155"/>
        <v>168</v>
      </c>
      <c r="E33075" s="815">
        <v>2050</v>
      </c>
    </row>
    <row r="33076" spans="1:5">
      <c r="A33076" s="816">
        <f t="shared" si="2156"/>
        <v>54967</v>
      </c>
      <c r="B33076" s="815">
        <f t="shared" si="2153"/>
        <v>179</v>
      </c>
      <c r="C33076" s="815">
        <f t="shared" si="2154"/>
        <v>187</v>
      </c>
      <c r="D33076" s="815">
        <f t="shared" si="2155"/>
        <v>167</v>
      </c>
      <c r="E33076" s="815">
        <v>2050</v>
      </c>
    </row>
    <row r="33077" spans="1:5">
      <c r="A33077" s="816">
        <f t="shared" si="2156"/>
        <v>54968</v>
      </c>
      <c r="B33077" s="815">
        <f t="shared" si="2153"/>
        <v>180</v>
      </c>
      <c r="C33077" s="815">
        <f t="shared" si="2154"/>
        <v>186</v>
      </c>
      <c r="D33077" s="815">
        <f t="shared" si="2155"/>
        <v>166</v>
      </c>
      <c r="E33077" s="815">
        <v>2050</v>
      </c>
    </row>
    <row r="33078" spans="1:5">
      <c r="A33078" s="816">
        <f t="shared" si="2156"/>
        <v>54969</v>
      </c>
      <c r="B33078" s="815">
        <f t="shared" si="2153"/>
        <v>181</v>
      </c>
      <c r="C33078" s="815">
        <f t="shared" si="2154"/>
        <v>185</v>
      </c>
      <c r="D33078" s="815">
        <f t="shared" si="2155"/>
        <v>165</v>
      </c>
      <c r="E33078" s="815">
        <v>2050</v>
      </c>
    </row>
    <row r="33079" spans="1:5">
      <c r="A33079" s="816">
        <f t="shared" si="2156"/>
        <v>54970</v>
      </c>
      <c r="B33079" s="815">
        <f t="shared" si="2153"/>
        <v>182</v>
      </c>
      <c r="C33079" s="815">
        <f t="shared" si="2154"/>
        <v>184</v>
      </c>
      <c r="D33079" s="815">
        <f t="shared" si="2155"/>
        <v>164</v>
      </c>
      <c r="E33079" s="815">
        <v>2050</v>
      </c>
    </row>
    <row r="33080" spans="1:5">
      <c r="A33080" s="816">
        <f t="shared" si="2156"/>
        <v>54971</v>
      </c>
      <c r="B33080" s="815">
        <f t="shared" si="2153"/>
        <v>183</v>
      </c>
      <c r="C33080" s="815">
        <f t="shared" si="2154"/>
        <v>183</v>
      </c>
      <c r="D33080" s="815">
        <f t="shared" si="2155"/>
        <v>163</v>
      </c>
      <c r="E33080" s="815">
        <v>2050</v>
      </c>
    </row>
    <row r="33081" spans="1:5">
      <c r="A33081" s="816">
        <f t="shared" si="2156"/>
        <v>54972</v>
      </c>
      <c r="B33081" s="815">
        <f t="shared" si="2153"/>
        <v>184</v>
      </c>
      <c r="C33081" s="815">
        <f t="shared" si="2154"/>
        <v>182</v>
      </c>
      <c r="D33081" s="815">
        <f t="shared" si="2155"/>
        <v>162</v>
      </c>
      <c r="E33081" s="815">
        <v>2050</v>
      </c>
    </row>
    <row r="33082" spans="1:5">
      <c r="A33082" s="816">
        <f t="shared" si="2156"/>
        <v>54973</v>
      </c>
      <c r="B33082" s="815">
        <f t="shared" si="2153"/>
        <v>185</v>
      </c>
      <c r="C33082" s="815">
        <f t="shared" si="2154"/>
        <v>181</v>
      </c>
      <c r="D33082" s="815">
        <f t="shared" si="2155"/>
        <v>161</v>
      </c>
      <c r="E33082" s="815">
        <v>2050</v>
      </c>
    </row>
    <row r="33083" spans="1:5">
      <c r="A33083" s="816">
        <f t="shared" si="2156"/>
        <v>54974</v>
      </c>
      <c r="B33083" s="815">
        <f t="shared" si="2153"/>
        <v>186</v>
      </c>
      <c r="C33083" s="815">
        <f t="shared" si="2154"/>
        <v>180</v>
      </c>
      <c r="D33083" s="815">
        <f t="shared" si="2155"/>
        <v>160</v>
      </c>
      <c r="E33083" s="815">
        <v>2050</v>
      </c>
    </row>
    <row r="33084" spans="1:5">
      <c r="A33084" s="816">
        <f t="shared" si="2156"/>
        <v>54975</v>
      </c>
      <c r="B33084" s="815">
        <f t="shared" si="2153"/>
        <v>187</v>
      </c>
      <c r="C33084" s="815">
        <f t="shared" si="2154"/>
        <v>179</v>
      </c>
      <c r="D33084" s="815">
        <f t="shared" si="2155"/>
        <v>159</v>
      </c>
      <c r="E33084" s="815">
        <v>2050</v>
      </c>
    </row>
    <row r="33085" spans="1:5">
      <c r="A33085" s="816">
        <f t="shared" si="2156"/>
        <v>54976</v>
      </c>
      <c r="B33085" s="815">
        <f t="shared" si="2153"/>
        <v>188</v>
      </c>
      <c r="C33085" s="815">
        <f t="shared" si="2154"/>
        <v>178</v>
      </c>
      <c r="D33085" s="815">
        <f t="shared" si="2155"/>
        <v>158</v>
      </c>
      <c r="E33085" s="815">
        <v>2050</v>
      </c>
    </row>
    <row r="33086" spans="1:5">
      <c r="A33086" s="816">
        <f t="shared" si="2156"/>
        <v>54977</v>
      </c>
      <c r="B33086" s="815">
        <f t="shared" si="2153"/>
        <v>189</v>
      </c>
      <c r="C33086" s="815">
        <f t="shared" si="2154"/>
        <v>177</v>
      </c>
      <c r="D33086" s="815">
        <f t="shared" si="2155"/>
        <v>157</v>
      </c>
      <c r="E33086" s="815">
        <v>2050</v>
      </c>
    </row>
    <row r="33087" spans="1:5">
      <c r="A33087" s="816">
        <f t="shared" si="2156"/>
        <v>54978</v>
      </c>
      <c r="B33087" s="815">
        <f t="shared" si="2153"/>
        <v>190</v>
      </c>
      <c r="C33087" s="815">
        <f t="shared" si="2154"/>
        <v>176</v>
      </c>
      <c r="D33087" s="815">
        <f t="shared" si="2155"/>
        <v>156</v>
      </c>
      <c r="E33087" s="815">
        <v>2050</v>
      </c>
    </row>
    <row r="33088" spans="1:5">
      <c r="A33088" s="816">
        <f t="shared" si="2156"/>
        <v>54979</v>
      </c>
      <c r="B33088" s="815">
        <f t="shared" si="2153"/>
        <v>191</v>
      </c>
      <c r="C33088" s="815">
        <f t="shared" si="2154"/>
        <v>175</v>
      </c>
      <c r="D33088" s="815">
        <f t="shared" si="2155"/>
        <v>155</v>
      </c>
      <c r="E33088" s="815">
        <v>2050</v>
      </c>
    </row>
    <row r="33089" spans="1:5">
      <c r="A33089" s="816">
        <f t="shared" si="2156"/>
        <v>54980</v>
      </c>
      <c r="B33089" s="815">
        <f t="shared" si="2153"/>
        <v>192</v>
      </c>
      <c r="C33089" s="815">
        <f t="shared" si="2154"/>
        <v>174</v>
      </c>
      <c r="D33089" s="815">
        <f t="shared" si="2155"/>
        <v>154</v>
      </c>
      <c r="E33089" s="815">
        <v>2050</v>
      </c>
    </row>
    <row r="33090" spans="1:5">
      <c r="A33090" s="816">
        <f t="shared" si="2156"/>
        <v>54981</v>
      </c>
      <c r="B33090" s="815">
        <f t="shared" si="2153"/>
        <v>193</v>
      </c>
      <c r="C33090" s="815">
        <f t="shared" si="2154"/>
        <v>173</v>
      </c>
      <c r="D33090" s="815">
        <f t="shared" si="2155"/>
        <v>153</v>
      </c>
      <c r="E33090" s="815">
        <v>2050</v>
      </c>
    </row>
    <row r="33091" spans="1:5">
      <c r="A33091" s="816">
        <f t="shared" si="2156"/>
        <v>54982</v>
      </c>
      <c r="B33091" s="815">
        <f t="shared" si="2153"/>
        <v>194</v>
      </c>
      <c r="C33091" s="815">
        <f t="shared" si="2154"/>
        <v>172</v>
      </c>
      <c r="D33091" s="815">
        <f t="shared" si="2155"/>
        <v>152</v>
      </c>
      <c r="E33091" s="815">
        <v>2050</v>
      </c>
    </row>
    <row r="33092" spans="1:5">
      <c r="A33092" s="816">
        <f t="shared" si="2156"/>
        <v>54983</v>
      </c>
      <c r="B33092" s="815">
        <f t="shared" si="2153"/>
        <v>195</v>
      </c>
      <c r="C33092" s="815">
        <f t="shared" si="2154"/>
        <v>171</v>
      </c>
      <c r="D33092" s="815">
        <f t="shared" si="2155"/>
        <v>151</v>
      </c>
      <c r="E33092" s="815">
        <v>2050</v>
      </c>
    </row>
    <row r="33093" spans="1:5">
      <c r="A33093" s="816">
        <f t="shared" si="2156"/>
        <v>54984</v>
      </c>
      <c r="B33093" s="815">
        <f t="shared" si="2153"/>
        <v>196</v>
      </c>
      <c r="C33093" s="815">
        <f t="shared" si="2154"/>
        <v>170</v>
      </c>
      <c r="D33093" s="815">
        <f t="shared" si="2155"/>
        <v>150</v>
      </c>
      <c r="E33093" s="815">
        <v>2050</v>
      </c>
    </row>
    <row r="33094" spans="1:5">
      <c r="A33094" s="816">
        <f t="shared" si="2156"/>
        <v>54985</v>
      </c>
      <c r="B33094" s="815">
        <f t="shared" si="2153"/>
        <v>197</v>
      </c>
      <c r="C33094" s="815">
        <f t="shared" si="2154"/>
        <v>169</v>
      </c>
      <c r="D33094" s="815">
        <f t="shared" si="2155"/>
        <v>149</v>
      </c>
      <c r="E33094" s="815">
        <v>2050</v>
      </c>
    </row>
    <row r="33095" spans="1:5">
      <c r="A33095" s="816">
        <f t="shared" si="2156"/>
        <v>54986</v>
      </c>
      <c r="B33095" s="815">
        <f t="shared" si="2153"/>
        <v>198</v>
      </c>
      <c r="C33095" s="815">
        <f t="shared" si="2154"/>
        <v>168</v>
      </c>
      <c r="D33095" s="815">
        <f t="shared" si="2155"/>
        <v>148</v>
      </c>
      <c r="E33095" s="815">
        <v>2050</v>
      </c>
    </row>
    <row r="33096" spans="1:5">
      <c r="A33096" s="816">
        <f t="shared" si="2156"/>
        <v>54987</v>
      </c>
      <c r="B33096" s="815">
        <f t="shared" si="2153"/>
        <v>199</v>
      </c>
      <c r="C33096" s="815">
        <f t="shared" si="2154"/>
        <v>167</v>
      </c>
      <c r="D33096" s="815">
        <f t="shared" si="2155"/>
        <v>147</v>
      </c>
      <c r="E33096" s="815">
        <v>2050</v>
      </c>
    </row>
    <row r="33097" spans="1:5">
      <c r="A33097" s="816">
        <f t="shared" si="2156"/>
        <v>54988</v>
      </c>
      <c r="B33097" s="815">
        <f t="shared" si="2153"/>
        <v>200</v>
      </c>
      <c r="C33097" s="815">
        <f t="shared" si="2154"/>
        <v>166</v>
      </c>
      <c r="D33097" s="815">
        <f t="shared" si="2155"/>
        <v>146</v>
      </c>
      <c r="E33097" s="815">
        <v>2050</v>
      </c>
    </row>
    <row r="33098" spans="1:5">
      <c r="A33098" s="816">
        <f t="shared" si="2156"/>
        <v>54989</v>
      </c>
      <c r="B33098" s="815">
        <f t="shared" si="2153"/>
        <v>201</v>
      </c>
      <c r="C33098" s="815">
        <f t="shared" si="2154"/>
        <v>165</v>
      </c>
      <c r="D33098" s="815">
        <f t="shared" si="2155"/>
        <v>145</v>
      </c>
      <c r="E33098" s="815">
        <v>2050</v>
      </c>
    </row>
    <row r="33099" spans="1:5">
      <c r="A33099" s="816">
        <f t="shared" si="2156"/>
        <v>54990</v>
      </c>
      <c r="B33099" s="815">
        <f t="shared" si="2153"/>
        <v>202</v>
      </c>
      <c r="C33099" s="815">
        <f t="shared" si="2154"/>
        <v>164</v>
      </c>
      <c r="D33099" s="815">
        <f t="shared" si="2155"/>
        <v>144</v>
      </c>
      <c r="E33099" s="815">
        <v>2050</v>
      </c>
    </row>
    <row r="33100" spans="1:5">
      <c r="A33100" s="816">
        <f t="shared" si="2156"/>
        <v>54991</v>
      </c>
      <c r="B33100" s="815">
        <f t="shared" si="2153"/>
        <v>203</v>
      </c>
      <c r="C33100" s="815">
        <f t="shared" si="2154"/>
        <v>163</v>
      </c>
      <c r="D33100" s="815">
        <f t="shared" si="2155"/>
        <v>143</v>
      </c>
      <c r="E33100" s="815">
        <v>2050</v>
      </c>
    </row>
    <row r="33101" spans="1:5">
      <c r="A33101" s="816">
        <f t="shared" si="2156"/>
        <v>54992</v>
      </c>
      <c r="B33101" s="815">
        <f t="shared" si="2153"/>
        <v>204</v>
      </c>
      <c r="C33101" s="815">
        <f t="shared" si="2154"/>
        <v>162</v>
      </c>
      <c r="D33101" s="815">
        <f t="shared" si="2155"/>
        <v>142</v>
      </c>
      <c r="E33101" s="815">
        <v>2050</v>
      </c>
    </row>
    <row r="33102" spans="1:5">
      <c r="A33102" s="816">
        <f t="shared" si="2156"/>
        <v>54993</v>
      </c>
      <c r="B33102" s="815">
        <f t="shared" si="2153"/>
        <v>205</v>
      </c>
      <c r="C33102" s="815">
        <f t="shared" si="2154"/>
        <v>161</v>
      </c>
      <c r="D33102" s="815">
        <f t="shared" si="2155"/>
        <v>141</v>
      </c>
      <c r="E33102" s="815">
        <v>2050</v>
      </c>
    </row>
    <row r="33103" spans="1:5">
      <c r="A33103" s="816">
        <f t="shared" si="2156"/>
        <v>54994</v>
      </c>
      <c r="B33103" s="815">
        <f t="shared" si="2153"/>
        <v>206</v>
      </c>
      <c r="C33103" s="815">
        <f t="shared" si="2154"/>
        <v>160</v>
      </c>
      <c r="D33103" s="815">
        <f t="shared" si="2155"/>
        <v>140</v>
      </c>
      <c r="E33103" s="815">
        <v>2050</v>
      </c>
    </row>
    <row r="33104" spans="1:5">
      <c r="A33104" s="816">
        <f t="shared" si="2156"/>
        <v>54995</v>
      </c>
      <c r="B33104" s="815">
        <f t="shared" si="2153"/>
        <v>207</v>
      </c>
      <c r="C33104" s="815">
        <f t="shared" si="2154"/>
        <v>159</v>
      </c>
      <c r="D33104" s="815">
        <f t="shared" si="2155"/>
        <v>139</v>
      </c>
      <c r="E33104" s="815">
        <v>2050</v>
      </c>
    </row>
    <row r="33105" spans="1:5">
      <c r="A33105" s="816">
        <f t="shared" si="2156"/>
        <v>54996</v>
      </c>
      <c r="B33105" s="815">
        <f t="shared" si="2153"/>
        <v>208</v>
      </c>
      <c r="C33105" s="815">
        <f t="shared" si="2154"/>
        <v>158</v>
      </c>
      <c r="D33105" s="815">
        <f t="shared" si="2155"/>
        <v>138</v>
      </c>
      <c r="E33105" s="815">
        <v>2050</v>
      </c>
    </row>
    <row r="33106" spans="1:5">
      <c r="A33106" s="816">
        <f t="shared" si="2156"/>
        <v>54997</v>
      </c>
      <c r="B33106" s="815">
        <f t="shared" si="2153"/>
        <v>209</v>
      </c>
      <c r="C33106" s="815">
        <f t="shared" si="2154"/>
        <v>157</v>
      </c>
      <c r="D33106" s="815">
        <f t="shared" si="2155"/>
        <v>137</v>
      </c>
      <c r="E33106" s="815">
        <v>2050</v>
      </c>
    </row>
    <row r="33107" spans="1:5">
      <c r="A33107" s="816">
        <f t="shared" si="2156"/>
        <v>54998</v>
      </c>
      <c r="B33107" s="815">
        <f t="shared" si="2153"/>
        <v>210</v>
      </c>
      <c r="C33107" s="815">
        <f t="shared" si="2154"/>
        <v>156</v>
      </c>
      <c r="D33107" s="815">
        <f t="shared" si="2155"/>
        <v>136</v>
      </c>
      <c r="E33107" s="815">
        <v>2050</v>
      </c>
    </row>
    <row r="33108" spans="1:5">
      <c r="A33108" s="816">
        <f t="shared" si="2156"/>
        <v>54999</v>
      </c>
      <c r="B33108" s="815">
        <f t="shared" si="2153"/>
        <v>211</v>
      </c>
      <c r="C33108" s="815">
        <f t="shared" si="2154"/>
        <v>155</v>
      </c>
      <c r="D33108" s="815">
        <f t="shared" si="2155"/>
        <v>135</v>
      </c>
      <c r="E33108" s="815">
        <v>2050</v>
      </c>
    </row>
    <row r="33109" spans="1:5">
      <c r="A33109" s="816">
        <f t="shared" si="2156"/>
        <v>55000</v>
      </c>
      <c r="B33109" s="815">
        <f t="shared" si="2153"/>
        <v>212</v>
      </c>
      <c r="C33109" s="815">
        <f t="shared" si="2154"/>
        <v>154</v>
      </c>
      <c r="D33109" s="815">
        <f t="shared" si="2155"/>
        <v>134</v>
      </c>
      <c r="E33109" s="815">
        <v>2050</v>
      </c>
    </row>
    <row r="33110" spans="1:5">
      <c r="A33110" s="816">
        <f t="shared" si="2156"/>
        <v>55001</v>
      </c>
      <c r="B33110" s="815">
        <f t="shared" si="2153"/>
        <v>213</v>
      </c>
      <c r="C33110" s="815">
        <f t="shared" si="2154"/>
        <v>153</v>
      </c>
      <c r="D33110" s="815">
        <f t="shared" si="2155"/>
        <v>133</v>
      </c>
      <c r="E33110" s="815">
        <v>2050</v>
      </c>
    </row>
    <row r="33111" spans="1:5">
      <c r="A33111" s="816">
        <f t="shared" si="2156"/>
        <v>55002</v>
      </c>
      <c r="B33111" s="815">
        <f t="shared" si="2153"/>
        <v>214</v>
      </c>
      <c r="C33111" s="815">
        <f t="shared" si="2154"/>
        <v>152</v>
      </c>
      <c r="D33111" s="815">
        <f t="shared" si="2155"/>
        <v>132</v>
      </c>
      <c r="E33111" s="815">
        <v>2050</v>
      </c>
    </row>
    <row r="33112" spans="1:5">
      <c r="A33112" s="816">
        <f t="shared" si="2156"/>
        <v>55003</v>
      </c>
      <c r="B33112" s="815">
        <f t="shared" si="2153"/>
        <v>215</v>
      </c>
      <c r="C33112" s="815">
        <f t="shared" si="2154"/>
        <v>151</v>
      </c>
      <c r="D33112" s="815">
        <f t="shared" si="2155"/>
        <v>131</v>
      </c>
      <c r="E33112" s="815">
        <v>2050</v>
      </c>
    </row>
    <row r="33113" spans="1:5">
      <c r="A33113" s="816">
        <f t="shared" si="2156"/>
        <v>55004</v>
      </c>
      <c r="B33113" s="815">
        <f t="shared" si="2153"/>
        <v>216</v>
      </c>
      <c r="C33113" s="815">
        <f t="shared" si="2154"/>
        <v>150</v>
      </c>
      <c r="D33113" s="815">
        <f t="shared" si="2155"/>
        <v>130</v>
      </c>
      <c r="E33113" s="815">
        <v>2050</v>
      </c>
    </row>
    <row r="33114" spans="1:5">
      <c r="A33114" s="816">
        <f t="shared" si="2156"/>
        <v>55005</v>
      </c>
      <c r="B33114" s="815">
        <f t="shared" si="2153"/>
        <v>217</v>
      </c>
      <c r="C33114" s="815">
        <f t="shared" si="2154"/>
        <v>149</v>
      </c>
      <c r="D33114" s="815">
        <f t="shared" si="2155"/>
        <v>129</v>
      </c>
      <c r="E33114" s="815">
        <v>2050</v>
      </c>
    </row>
    <row r="33115" spans="1:5">
      <c r="A33115" s="816">
        <f t="shared" si="2156"/>
        <v>55006</v>
      </c>
      <c r="B33115" s="815">
        <f t="shared" si="2153"/>
        <v>218</v>
      </c>
      <c r="C33115" s="815">
        <f t="shared" si="2154"/>
        <v>148</v>
      </c>
      <c r="D33115" s="815">
        <f t="shared" si="2155"/>
        <v>128</v>
      </c>
      <c r="E33115" s="815">
        <v>2050</v>
      </c>
    </row>
    <row r="33116" spans="1:5">
      <c r="A33116" s="816">
        <f t="shared" si="2156"/>
        <v>55007</v>
      </c>
      <c r="B33116" s="815">
        <f t="shared" si="2153"/>
        <v>219</v>
      </c>
      <c r="C33116" s="815">
        <f t="shared" si="2154"/>
        <v>147</v>
      </c>
      <c r="D33116" s="815">
        <f t="shared" si="2155"/>
        <v>127</v>
      </c>
      <c r="E33116" s="815">
        <v>2050</v>
      </c>
    </row>
    <row r="33117" spans="1:5">
      <c r="A33117" s="816">
        <f t="shared" si="2156"/>
        <v>55008</v>
      </c>
      <c r="B33117" s="815">
        <f t="shared" si="2153"/>
        <v>220</v>
      </c>
      <c r="C33117" s="815">
        <f t="shared" si="2154"/>
        <v>146</v>
      </c>
      <c r="D33117" s="815">
        <f t="shared" si="2155"/>
        <v>126</v>
      </c>
      <c r="E33117" s="815">
        <v>2050</v>
      </c>
    </row>
    <row r="33118" spans="1:5">
      <c r="A33118" s="816">
        <f t="shared" si="2156"/>
        <v>55009</v>
      </c>
      <c r="B33118" s="815">
        <f t="shared" si="2153"/>
        <v>221</v>
      </c>
      <c r="C33118" s="815">
        <f t="shared" si="2154"/>
        <v>145</v>
      </c>
      <c r="D33118" s="815">
        <f t="shared" si="2155"/>
        <v>125</v>
      </c>
      <c r="E33118" s="815">
        <v>2050</v>
      </c>
    </row>
    <row r="33119" spans="1:5">
      <c r="A33119" s="816">
        <f t="shared" si="2156"/>
        <v>55010</v>
      </c>
      <c r="B33119" s="815">
        <f t="shared" si="2153"/>
        <v>222</v>
      </c>
      <c r="C33119" s="815">
        <f t="shared" si="2154"/>
        <v>144</v>
      </c>
      <c r="D33119" s="815">
        <f t="shared" si="2155"/>
        <v>124</v>
      </c>
      <c r="E33119" s="815">
        <v>2050</v>
      </c>
    </row>
    <row r="33120" spans="1:5">
      <c r="A33120" s="816">
        <f t="shared" si="2156"/>
        <v>55011</v>
      </c>
      <c r="B33120" s="815">
        <f t="shared" si="2153"/>
        <v>223</v>
      </c>
      <c r="C33120" s="815">
        <f t="shared" si="2154"/>
        <v>143</v>
      </c>
      <c r="D33120" s="815">
        <f t="shared" si="2155"/>
        <v>123</v>
      </c>
      <c r="E33120" s="815">
        <v>2050</v>
      </c>
    </row>
    <row r="33121" spans="1:5">
      <c r="A33121" s="816">
        <f t="shared" si="2156"/>
        <v>55012</v>
      </c>
      <c r="B33121" s="815">
        <f t="shared" si="2153"/>
        <v>224</v>
      </c>
      <c r="C33121" s="815">
        <f t="shared" si="2154"/>
        <v>142</v>
      </c>
      <c r="D33121" s="815">
        <f t="shared" si="2155"/>
        <v>122</v>
      </c>
      <c r="E33121" s="815">
        <v>2050</v>
      </c>
    </row>
    <row r="33122" spans="1:5">
      <c r="A33122" s="816">
        <f t="shared" si="2156"/>
        <v>55013</v>
      </c>
      <c r="B33122" s="815">
        <f t="shared" si="2153"/>
        <v>225</v>
      </c>
      <c r="C33122" s="815">
        <f t="shared" si="2154"/>
        <v>141</v>
      </c>
      <c r="D33122" s="815">
        <f t="shared" si="2155"/>
        <v>121</v>
      </c>
      <c r="E33122" s="815">
        <v>2050</v>
      </c>
    </row>
    <row r="33123" spans="1:5">
      <c r="A33123" s="816">
        <f t="shared" si="2156"/>
        <v>55014</v>
      </c>
      <c r="B33123" s="815">
        <f t="shared" si="2153"/>
        <v>226</v>
      </c>
      <c r="C33123" s="815">
        <f t="shared" si="2154"/>
        <v>140</v>
      </c>
      <c r="D33123" s="815">
        <f t="shared" si="2155"/>
        <v>120</v>
      </c>
      <c r="E33123" s="815">
        <v>2050</v>
      </c>
    </row>
    <row r="33124" spans="1:5">
      <c r="A33124" s="816">
        <f t="shared" si="2156"/>
        <v>55015</v>
      </c>
      <c r="B33124" s="815">
        <f t="shared" si="2153"/>
        <v>227</v>
      </c>
      <c r="C33124" s="815">
        <f t="shared" si="2154"/>
        <v>139</v>
      </c>
      <c r="D33124" s="815">
        <f t="shared" si="2155"/>
        <v>119</v>
      </c>
      <c r="E33124" s="815">
        <v>2050</v>
      </c>
    </row>
    <row r="33125" spans="1:5">
      <c r="A33125" s="816">
        <f t="shared" si="2156"/>
        <v>55016</v>
      </c>
      <c r="B33125" s="815">
        <f t="shared" si="2153"/>
        <v>228</v>
      </c>
      <c r="C33125" s="815">
        <f t="shared" si="2154"/>
        <v>138</v>
      </c>
      <c r="D33125" s="815">
        <f t="shared" si="2155"/>
        <v>118</v>
      </c>
      <c r="E33125" s="815">
        <v>2050</v>
      </c>
    </row>
    <row r="33126" spans="1:5">
      <c r="A33126" s="816">
        <f t="shared" si="2156"/>
        <v>55017</v>
      </c>
      <c r="B33126" s="815">
        <f t="shared" si="2153"/>
        <v>229</v>
      </c>
      <c r="C33126" s="815">
        <f t="shared" si="2154"/>
        <v>137</v>
      </c>
      <c r="D33126" s="815">
        <f t="shared" si="2155"/>
        <v>117</v>
      </c>
      <c r="E33126" s="815">
        <v>2050</v>
      </c>
    </row>
    <row r="33127" spans="1:5">
      <c r="A33127" s="816">
        <f t="shared" si="2156"/>
        <v>55018</v>
      </c>
      <c r="B33127" s="815">
        <f t="shared" si="2153"/>
        <v>230</v>
      </c>
      <c r="C33127" s="815">
        <f t="shared" si="2154"/>
        <v>136</v>
      </c>
      <c r="D33127" s="815">
        <f t="shared" si="2155"/>
        <v>116</v>
      </c>
      <c r="E33127" s="815">
        <v>2050</v>
      </c>
    </row>
    <row r="33128" spans="1:5">
      <c r="A33128" s="816">
        <f t="shared" si="2156"/>
        <v>55019</v>
      </c>
      <c r="B33128" s="815">
        <f t="shared" si="2153"/>
        <v>231</v>
      </c>
      <c r="C33128" s="815">
        <f t="shared" si="2154"/>
        <v>135</v>
      </c>
      <c r="D33128" s="815">
        <f t="shared" si="2155"/>
        <v>115</v>
      </c>
      <c r="E33128" s="815">
        <v>2050</v>
      </c>
    </row>
    <row r="33129" spans="1:5">
      <c r="A33129" s="816">
        <f t="shared" si="2156"/>
        <v>55020</v>
      </c>
      <c r="B33129" s="815">
        <f t="shared" si="2153"/>
        <v>232</v>
      </c>
      <c r="C33129" s="815">
        <f t="shared" si="2154"/>
        <v>134</v>
      </c>
      <c r="D33129" s="815">
        <f t="shared" si="2155"/>
        <v>114</v>
      </c>
      <c r="E33129" s="815">
        <v>2050</v>
      </c>
    </row>
    <row r="33130" spans="1:5">
      <c r="A33130" s="816">
        <f t="shared" si="2156"/>
        <v>55021</v>
      </c>
      <c r="B33130" s="815">
        <f t="shared" si="2153"/>
        <v>233</v>
      </c>
      <c r="C33130" s="815">
        <f t="shared" si="2154"/>
        <v>133</v>
      </c>
      <c r="D33130" s="815">
        <f t="shared" si="2155"/>
        <v>113</v>
      </c>
      <c r="E33130" s="815">
        <v>2050</v>
      </c>
    </row>
    <row r="33131" spans="1:5">
      <c r="A33131" s="816">
        <f t="shared" si="2156"/>
        <v>55022</v>
      </c>
      <c r="B33131" s="815">
        <f t="shared" si="2153"/>
        <v>234</v>
      </c>
      <c r="C33131" s="815">
        <f t="shared" si="2154"/>
        <v>132</v>
      </c>
      <c r="D33131" s="815">
        <f t="shared" si="2155"/>
        <v>112</v>
      </c>
      <c r="E33131" s="815">
        <v>2050</v>
      </c>
    </row>
    <row r="33132" spans="1:5">
      <c r="A33132" s="816">
        <f t="shared" si="2156"/>
        <v>55023</v>
      </c>
      <c r="B33132" s="815">
        <f t="shared" si="2153"/>
        <v>235</v>
      </c>
      <c r="C33132" s="815">
        <f t="shared" si="2154"/>
        <v>131</v>
      </c>
      <c r="D33132" s="815">
        <f t="shared" si="2155"/>
        <v>111</v>
      </c>
      <c r="E33132" s="815">
        <v>2050</v>
      </c>
    </row>
    <row r="33133" spans="1:5">
      <c r="A33133" s="816">
        <f t="shared" si="2156"/>
        <v>55024</v>
      </c>
      <c r="B33133" s="815">
        <f t="shared" si="2153"/>
        <v>236</v>
      </c>
      <c r="C33133" s="815">
        <f t="shared" si="2154"/>
        <v>130</v>
      </c>
      <c r="D33133" s="815">
        <f t="shared" si="2155"/>
        <v>110</v>
      </c>
      <c r="E33133" s="815">
        <v>2050</v>
      </c>
    </row>
    <row r="33134" spans="1:5">
      <c r="A33134" s="816">
        <f t="shared" si="2156"/>
        <v>55025</v>
      </c>
      <c r="B33134" s="815">
        <f t="shared" si="2153"/>
        <v>237</v>
      </c>
      <c r="C33134" s="815">
        <f t="shared" si="2154"/>
        <v>129</v>
      </c>
      <c r="D33134" s="815">
        <f t="shared" si="2155"/>
        <v>109</v>
      </c>
      <c r="E33134" s="815">
        <v>2050</v>
      </c>
    </row>
    <row r="33135" spans="1:5">
      <c r="A33135" s="816">
        <f t="shared" si="2156"/>
        <v>55026</v>
      </c>
      <c r="B33135" s="815">
        <f t="shared" ref="B33135:B33198" si="2157">B33134+1</f>
        <v>238</v>
      </c>
      <c r="C33135" s="815">
        <f t="shared" ref="C33135:C33198" si="2158">C33134-1</f>
        <v>128</v>
      </c>
      <c r="D33135" s="815">
        <f t="shared" ref="D33135:D33198" si="2159">D33134-1</f>
        <v>108</v>
      </c>
      <c r="E33135" s="815">
        <v>2050</v>
      </c>
    </row>
    <row r="33136" spans="1:5">
      <c r="A33136" s="816">
        <f t="shared" si="2156"/>
        <v>55027</v>
      </c>
      <c r="B33136" s="815">
        <f t="shared" si="2157"/>
        <v>239</v>
      </c>
      <c r="C33136" s="815">
        <f t="shared" si="2158"/>
        <v>127</v>
      </c>
      <c r="D33136" s="815">
        <f t="shared" si="2159"/>
        <v>107</v>
      </c>
      <c r="E33136" s="815">
        <v>2050</v>
      </c>
    </row>
    <row r="33137" spans="1:5">
      <c r="A33137" s="816">
        <f t="shared" si="2156"/>
        <v>55028</v>
      </c>
      <c r="B33137" s="815">
        <f t="shared" si="2157"/>
        <v>240</v>
      </c>
      <c r="C33137" s="815">
        <f t="shared" si="2158"/>
        <v>126</v>
      </c>
      <c r="D33137" s="815">
        <f t="shared" si="2159"/>
        <v>106</v>
      </c>
      <c r="E33137" s="815">
        <v>2050</v>
      </c>
    </row>
    <row r="33138" spans="1:5">
      <c r="A33138" s="816">
        <f t="shared" si="2156"/>
        <v>55029</v>
      </c>
      <c r="B33138" s="815">
        <f t="shared" si="2157"/>
        <v>241</v>
      </c>
      <c r="C33138" s="815">
        <f t="shared" si="2158"/>
        <v>125</v>
      </c>
      <c r="D33138" s="815">
        <f t="shared" si="2159"/>
        <v>105</v>
      </c>
      <c r="E33138" s="815">
        <v>2050</v>
      </c>
    </row>
    <row r="33139" spans="1:5">
      <c r="A33139" s="816">
        <f t="shared" ref="A33139:A33202" si="2160">A33138+1</f>
        <v>55030</v>
      </c>
      <c r="B33139" s="815">
        <f t="shared" si="2157"/>
        <v>242</v>
      </c>
      <c r="C33139" s="815">
        <f t="shared" si="2158"/>
        <v>124</v>
      </c>
      <c r="D33139" s="815">
        <f t="shared" si="2159"/>
        <v>104</v>
      </c>
      <c r="E33139" s="815">
        <v>2050</v>
      </c>
    </row>
    <row r="33140" spans="1:5">
      <c r="A33140" s="816">
        <f t="shared" si="2160"/>
        <v>55031</v>
      </c>
      <c r="B33140" s="815">
        <f t="shared" si="2157"/>
        <v>243</v>
      </c>
      <c r="C33140" s="815">
        <f t="shared" si="2158"/>
        <v>123</v>
      </c>
      <c r="D33140" s="815">
        <f t="shared" si="2159"/>
        <v>103</v>
      </c>
      <c r="E33140" s="815">
        <v>2050</v>
      </c>
    </row>
    <row r="33141" spans="1:5">
      <c r="A33141" s="816">
        <f t="shared" si="2160"/>
        <v>55032</v>
      </c>
      <c r="B33141" s="815">
        <f t="shared" si="2157"/>
        <v>244</v>
      </c>
      <c r="C33141" s="815">
        <f t="shared" si="2158"/>
        <v>122</v>
      </c>
      <c r="D33141" s="815">
        <f t="shared" si="2159"/>
        <v>102</v>
      </c>
      <c r="E33141" s="815">
        <v>2050</v>
      </c>
    </row>
    <row r="33142" spans="1:5">
      <c r="A33142" s="816">
        <f t="shared" si="2160"/>
        <v>55033</v>
      </c>
      <c r="B33142" s="815">
        <f t="shared" si="2157"/>
        <v>245</v>
      </c>
      <c r="C33142" s="815">
        <f t="shared" si="2158"/>
        <v>121</v>
      </c>
      <c r="D33142" s="815">
        <f t="shared" si="2159"/>
        <v>101</v>
      </c>
      <c r="E33142" s="815">
        <v>2050</v>
      </c>
    </row>
    <row r="33143" spans="1:5">
      <c r="A33143" s="816">
        <f t="shared" si="2160"/>
        <v>55034</v>
      </c>
      <c r="B33143" s="815">
        <f t="shared" si="2157"/>
        <v>246</v>
      </c>
      <c r="C33143" s="815">
        <f t="shared" si="2158"/>
        <v>120</v>
      </c>
      <c r="D33143" s="815">
        <f t="shared" si="2159"/>
        <v>100</v>
      </c>
      <c r="E33143" s="815">
        <v>2050</v>
      </c>
    </row>
    <row r="33144" spans="1:5">
      <c r="A33144" s="816">
        <f t="shared" si="2160"/>
        <v>55035</v>
      </c>
      <c r="B33144" s="815">
        <f t="shared" si="2157"/>
        <v>247</v>
      </c>
      <c r="C33144" s="815">
        <f t="shared" si="2158"/>
        <v>119</v>
      </c>
      <c r="D33144" s="815">
        <f t="shared" si="2159"/>
        <v>99</v>
      </c>
      <c r="E33144" s="815">
        <v>2050</v>
      </c>
    </row>
    <row r="33145" spans="1:5">
      <c r="A33145" s="816">
        <f t="shared" si="2160"/>
        <v>55036</v>
      </c>
      <c r="B33145" s="815">
        <f t="shared" si="2157"/>
        <v>248</v>
      </c>
      <c r="C33145" s="815">
        <f t="shared" si="2158"/>
        <v>118</v>
      </c>
      <c r="D33145" s="815">
        <f t="shared" si="2159"/>
        <v>98</v>
      </c>
      <c r="E33145" s="815">
        <v>2050</v>
      </c>
    </row>
    <row r="33146" spans="1:5">
      <c r="A33146" s="816">
        <f t="shared" si="2160"/>
        <v>55037</v>
      </c>
      <c r="B33146" s="815">
        <f t="shared" si="2157"/>
        <v>249</v>
      </c>
      <c r="C33146" s="815">
        <f t="shared" si="2158"/>
        <v>117</v>
      </c>
      <c r="D33146" s="815">
        <f t="shared" si="2159"/>
        <v>97</v>
      </c>
      <c r="E33146" s="815">
        <v>2050</v>
      </c>
    </row>
    <row r="33147" spans="1:5">
      <c r="A33147" s="816">
        <f t="shared" si="2160"/>
        <v>55038</v>
      </c>
      <c r="B33147" s="815">
        <f t="shared" si="2157"/>
        <v>250</v>
      </c>
      <c r="C33147" s="815">
        <f t="shared" si="2158"/>
        <v>116</v>
      </c>
      <c r="D33147" s="815">
        <f t="shared" si="2159"/>
        <v>96</v>
      </c>
      <c r="E33147" s="815">
        <v>2050</v>
      </c>
    </row>
    <row r="33148" spans="1:5">
      <c r="A33148" s="816">
        <f t="shared" si="2160"/>
        <v>55039</v>
      </c>
      <c r="B33148" s="815">
        <f t="shared" si="2157"/>
        <v>251</v>
      </c>
      <c r="C33148" s="815">
        <f t="shared" si="2158"/>
        <v>115</v>
      </c>
      <c r="D33148" s="815">
        <f t="shared" si="2159"/>
        <v>95</v>
      </c>
      <c r="E33148" s="815">
        <v>2050</v>
      </c>
    </row>
    <row r="33149" spans="1:5">
      <c r="A33149" s="816">
        <f t="shared" si="2160"/>
        <v>55040</v>
      </c>
      <c r="B33149" s="815">
        <f t="shared" si="2157"/>
        <v>252</v>
      </c>
      <c r="C33149" s="815">
        <f t="shared" si="2158"/>
        <v>114</v>
      </c>
      <c r="D33149" s="815">
        <f t="shared" si="2159"/>
        <v>94</v>
      </c>
      <c r="E33149" s="815">
        <v>2050</v>
      </c>
    </row>
    <row r="33150" spans="1:5">
      <c r="A33150" s="816">
        <f t="shared" si="2160"/>
        <v>55041</v>
      </c>
      <c r="B33150" s="815">
        <f t="shared" si="2157"/>
        <v>253</v>
      </c>
      <c r="C33150" s="815">
        <f t="shared" si="2158"/>
        <v>113</v>
      </c>
      <c r="D33150" s="815">
        <f t="shared" si="2159"/>
        <v>93</v>
      </c>
      <c r="E33150" s="815">
        <v>2050</v>
      </c>
    </row>
    <row r="33151" spans="1:5">
      <c r="A33151" s="816">
        <f t="shared" si="2160"/>
        <v>55042</v>
      </c>
      <c r="B33151" s="815">
        <f t="shared" si="2157"/>
        <v>254</v>
      </c>
      <c r="C33151" s="815">
        <f t="shared" si="2158"/>
        <v>112</v>
      </c>
      <c r="D33151" s="815">
        <f t="shared" si="2159"/>
        <v>92</v>
      </c>
      <c r="E33151" s="815">
        <v>2050</v>
      </c>
    </row>
    <row r="33152" spans="1:5">
      <c r="A33152" s="816">
        <f t="shared" si="2160"/>
        <v>55043</v>
      </c>
      <c r="B33152" s="815">
        <f t="shared" si="2157"/>
        <v>255</v>
      </c>
      <c r="C33152" s="815">
        <f t="shared" si="2158"/>
        <v>111</v>
      </c>
      <c r="D33152" s="815">
        <f t="shared" si="2159"/>
        <v>91</v>
      </c>
      <c r="E33152" s="815">
        <v>2050</v>
      </c>
    </row>
    <row r="33153" spans="1:5">
      <c r="A33153" s="816">
        <f t="shared" si="2160"/>
        <v>55044</v>
      </c>
      <c r="B33153" s="815">
        <f t="shared" si="2157"/>
        <v>256</v>
      </c>
      <c r="C33153" s="815">
        <f t="shared" si="2158"/>
        <v>110</v>
      </c>
      <c r="D33153" s="815">
        <f t="shared" si="2159"/>
        <v>90</v>
      </c>
      <c r="E33153" s="815">
        <v>2050</v>
      </c>
    </row>
    <row r="33154" spans="1:5">
      <c r="A33154" s="816">
        <f t="shared" si="2160"/>
        <v>55045</v>
      </c>
      <c r="B33154" s="815">
        <f t="shared" si="2157"/>
        <v>257</v>
      </c>
      <c r="C33154" s="815">
        <f t="shared" si="2158"/>
        <v>109</v>
      </c>
      <c r="D33154" s="815">
        <f t="shared" si="2159"/>
        <v>89</v>
      </c>
      <c r="E33154" s="815">
        <v>2050</v>
      </c>
    </row>
    <row r="33155" spans="1:5">
      <c r="A33155" s="816">
        <f t="shared" si="2160"/>
        <v>55046</v>
      </c>
      <c r="B33155" s="815">
        <f t="shared" si="2157"/>
        <v>258</v>
      </c>
      <c r="C33155" s="815">
        <f t="shared" si="2158"/>
        <v>108</v>
      </c>
      <c r="D33155" s="815">
        <f t="shared" si="2159"/>
        <v>88</v>
      </c>
      <c r="E33155" s="815">
        <v>2050</v>
      </c>
    </row>
    <row r="33156" spans="1:5">
      <c r="A33156" s="816">
        <f t="shared" si="2160"/>
        <v>55047</v>
      </c>
      <c r="B33156" s="815">
        <f t="shared" si="2157"/>
        <v>259</v>
      </c>
      <c r="C33156" s="815">
        <f t="shared" si="2158"/>
        <v>107</v>
      </c>
      <c r="D33156" s="815">
        <f t="shared" si="2159"/>
        <v>87</v>
      </c>
      <c r="E33156" s="815">
        <v>2050</v>
      </c>
    </row>
    <row r="33157" spans="1:5">
      <c r="A33157" s="816">
        <f t="shared" si="2160"/>
        <v>55048</v>
      </c>
      <c r="B33157" s="815">
        <f t="shared" si="2157"/>
        <v>260</v>
      </c>
      <c r="C33157" s="815">
        <f t="shared" si="2158"/>
        <v>106</v>
      </c>
      <c r="D33157" s="815">
        <f t="shared" si="2159"/>
        <v>86</v>
      </c>
      <c r="E33157" s="815">
        <v>2050</v>
      </c>
    </row>
    <row r="33158" spans="1:5">
      <c r="A33158" s="816">
        <f t="shared" si="2160"/>
        <v>55049</v>
      </c>
      <c r="B33158" s="815">
        <f t="shared" si="2157"/>
        <v>261</v>
      </c>
      <c r="C33158" s="815">
        <f t="shared" si="2158"/>
        <v>105</v>
      </c>
      <c r="D33158" s="815">
        <f t="shared" si="2159"/>
        <v>85</v>
      </c>
      <c r="E33158" s="815">
        <v>2050</v>
      </c>
    </row>
    <row r="33159" spans="1:5">
      <c r="A33159" s="816">
        <f t="shared" si="2160"/>
        <v>55050</v>
      </c>
      <c r="B33159" s="815">
        <f t="shared" si="2157"/>
        <v>262</v>
      </c>
      <c r="C33159" s="815">
        <f t="shared" si="2158"/>
        <v>104</v>
      </c>
      <c r="D33159" s="815">
        <f t="shared" si="2159"/>
        <v>84</v>
      </c>
      <c r="E33159" s="815">
        <v>2050</v>
      </c>
    </row>
    <row r="33160" spans="1:5">
      <c r="A33160" s="816">
        <f t="shared" si="2160"/>
        <v>55051</v>
      </c>
      <c r="B33160" s="815">
        <f t="shared" si="2157"/>
        <v>263</v>
      </c>
      <c r="C33160" s="815">
        <f t="shared" si="2158"/>
        <v>103</v>
      </c>
      <c r="D33160" s="815">
        <f t="shared" si="2159"/>
        <v>83</v>
      </c>
      <c r="E33160" s="815">
        <v>2050</v>
      </c>
    </row>
    <row r="33161" spans="1:5">
      <c r="A33161" s="816">
        <f t="shared" si="2160"/>
        <v>55052</v>
      </c>
      <c r="B33161" s="815">
        <f t="shared" si="2157"/>
        <v>264</v>
      </c>
      <c r="C33161" s="815">
        <f t="shared" si="2158"/>
        <v>102</v>
      </c>
      <c r="D33161" s="815">
        <f t="shared" si="2159"/>
        <v>82</v>
      </c>
      <c r="E33161" s="815">
        <v>2050</v>
      </c>
    </row>
    <row r="33162" spans="1:5">
      <c r="A33162" s="816">
        <f t="shared" si="2160"/>
        <v>55053</v>
      </c>
      <c r="B33162" s="815">
        <f t="shared" si="2157"/>
        <v>265</v>
      </c>
      <c r="C33162" s="815">
        <f t="shared" si="2158"/>
        <v>101</v>
      </c>
      <c r="D33162" s="815">
        <f t="shared" si="2159"/>
        <v>81</v>
      </c>
      <c r="E33162" s="815">
        <v>2050</v>
      </c>
    </row>
    <row r="33163" spans="1:5">
      <c r="A33163" s="816">
        <f t="shared" si="2160"/>
        <v>55054</v>
      </c>
      <c r="B33163" s="815">
        <f t="shared" si="2157"/>
        <v>266</v>
      </c>
      <c r="C33163" s="815">
        <f t="shared" si="2158"/>
        <v>100</v>
      </c>
      <c r="D33163" s="815">
        <f t="shared" si="2159"/>
        <v>80</v>
      </c>
      <c r="E33163" s="815">
        <v>2050</v>
      </c>
    </row>
    <row r="33164" spans="1:5">
      <c r="A33164" s="816">
        <f t="shared" si="2160"/>
        <v>55055</v>
      </c>
      <c r="B33164" s="815">
        <f t="shared" si="2157"/>
        <v>267</v>
      </c>
      <c r="C33164" s="815">
        <f t="shared" si="2158"/>
        <v>99</v>
      </c>
      <c r="D33164" s="815">
        <f t="shared" si="2159"/>
        <v>79</v>
      </c>
      <c r="E33164" s="815">
        <v>2050</v>
      </c>
    </row>
    <row r="33165" spans="1:5">
      <c r="A33165" s="816">
        <f t="shared" si="2160"/>
        <v>55056</v>
      </c>
      <c r="B33165" s="815">
        <f t="shared" si="2157"/>
        <v>268</v>
      </c>
      <c r="C33165" s="815">
        <f t="shared" si="2158"/>
        <v>98</v>
      </c>
      <c r="D33165" s="815">
        <f t="shared" si="2159"/>
        <v>78</v>
      </c>
      <c r="E33165" s="815">
        <v>2050</v>
      </c>
    </row>
    <row r="33166" spans="1:5">
      <c r="A33166" s="816">
        <f t="shared" si="2160"/>
        <v>55057</v>
      </c>
      <c r="B33166" s="815">
        <f t="shared" si="2157"/>
        <v>269</v>
      </c>
      <c r="C33166" s="815">
        <f t="shared" si="2158"/>
        <v>97</v>
      </c>
      <c r="D33166" s="815">
        <f t="shared" si="2159"/>
        <v>77</v>
      </c>
      <c r="E33166" s="815">
        <v>2050</v>
      </c>
    </row>
    <row r="33167" spans="1:5">
      <c r="A33167" s="816">
        <f t="shared" si="2160"/>
        <v>55058</v>
      </c>
      <c r="B33167" s="815">
        <f t="shared" si="2157"/>
        <v>270</v>
      </c>
      <c r="C33167" s="815">
        <f t="shared" si="2158"/>
        <v>96</v>
      </c>
      <c r="D33167" s="815">
        <f t="shared" si="2159"/>
        <v>76</v>
      </c>
      <c r="E33167" s="815">
        <v>2050</v>
      </c>
    </row>
    <row r="33168" spans="1:5">
      <c r="A33168" s="816">
        <f t="shared" si="2160"/>
        <v>55059</v>
      </c>
      <c r="B33168" s="815">
        <f t="shared" si="2157"/>
        <v>271</v>
      </c>
      <c r="C33168" s="815">
        <f t="shared" si="2158"/>
        <v>95</v>
      </c>
      <c r="D33168" s="815">
        <f t="shared" si="2159"/>
        <v>75</v>
      </c>
      <c r="E33168" s="815">
        <v>2050</v>
      </c>
    </row>
    <row r="33169" spans="1:5">
      <c r="A33169" s="816">
        <f t="shared" si="2160"/>
        <v>55060</v>
      </c>
      <c r="B33169" s="815">
        <f t="shared" si="2157"/>
        <v>272</v>
      </c>
      <c r="C33169" s="815">
        <f t="shared" si="2158"/>
        <v>94</v>
      </c>
      <c r="D33169" s="815">
        <f t="shared" si="2159"/>
        <v>74</v>
      </c>
      <c r="E33169" s="815">
        <v>2050</v>
      </c>
    </row>
    <row r="33170" spans="1:5">
      <c r="A33170" s="816">
        <f t="shared" si="2160"/>
        <v>55061</v>
      </c>
      <c r="B33170" s="815">
        <f t="shared" si="2157"/>
        <v>273</v>
      </c>
      <c r="C33170" s="815">
        <f t="shared" si="2158"/>
        <v>93</v>
      </c>
      <c r="D33170" s="815">
        <f t="shared" si="2159"/>
        <v>73</v>
      </c>
      <c r="E33170" s="815">
        <v>2050</v>
      </c>
    </row>
    <row r="33171" spans="1:5">
      <c r="A33171" s="816">
        <f t="shared" si="2160"/>
        <v>55062</v>
      </c>
      <c r="B33171" s="815">
        <f t="shared" si="2157"/>
        <v>274</v>
      </c>
      <c r="C33171" s="815">
        <f t="shared" si="2158"/>
        <v>92</v>
      </c>
      <c r="D33171" s="815">
        <f t="shared" si="2159"/>
        <v>72</v>
      </c>
      <c r="E33171" s="815">
        <v>2050</v>
      </c>
    </row>
    <row r="33172" spans="1:5">
      <c r="A33172" s="816">
        <f t="shared" si="2160"/>
        <v>55063</v>
      </c>
      <c r="B33172" s="815">
        <f t="shared" si="2157"/>
        <v>275</v>
      </c>
      <c r="C33172" s="815">
        <f t="shared" si="2158"/>
        <v>91</v>
      </c>
      <c r="D33172" s="815">
        <f t="shared" si="2159"/>
        <v>71</v>
      </c>
      <c r="E33172" s="815">
        <v>2050</v>
      </c>
    </row>
    <row r="33173" spans="1:5">
      <c r="A33173" s="816">
        <f t="shared" si="2160"/>
        <v>55064</v>
      </c>
      <c r="B33173" s="815">
        <f t="shared" si="2157"/>
        <v>276</v>
      </c>
      <c r="C33173" s="815">
        <f t="shared" si="2158"/>
        <v>90</v>
      </c>
      <c r="D33173" s="815">
        <f t="shared" si="2159"/>
        <v>70</v>
      </c>
      <c r="E33173" s="815">
        <v>2050</v>
      </c>
    </row>
    <row r="33174" spans="1:5">
      <c r="A33174" s="816">
        <f t="shared" si="2160"/>
        <v>55065</v>
      </c>
      <c r="B33174" s="815">
        <f t="shared" si="2157"/>
        <v>277</v>
      </c>
      <c r="C33174" s="815">
        <f t="shared" si="2158"/>
        <v>89</v>
      </c>
      <c r="D33174" s="815">
        <f t="shared" si="2159"/>
        <v>69</v>
      </c>
      <c r="E33174" s="815">
        <v>2050</v>
      </c>
    </row>
    <row r="33175" spans="1:5">
      <c r="A33175" s="816">
        <f t="shared" si="2160"/>
        <v>55066</v>
      </c>
      <c r="B33175" s="815">
        <f t="shared" si="2157"/>
        <v>278</v>
      </c>
      <c r="C33175" s="815">
        <f t="shared" si="2158"/>
        <v>88</v>
      </c>
      <c r="D33175" s="815">
        <f t="shared" si="2159"/>
        <v>68</v>
      </c>
      <c r="E33175" s="815">
        <v>2050</v>
      </c>
    </row>
    <row r="33176" spans="1:5">
      <c r="A33176" s="816">
        <f t="shared" si="2160"/>
        <v>55067</v>
      </c>
      <c r="B33176" s="815">
        <f t="shared" si="2157"/>
        <v>279</v>
      </c>
      <c r="C33176" s="815">
        <f t="shared" si="2158"/>
        <v>87</v>
      </c>
      <c r="D33176" s="815">
        <f t="shared" si="2159"/>
        <v>67</v>
      </c>
      <c r="E33176" s="815">
        <v>2050</v>
      </c>
    </row>
    <row r="33177" spans="1:5">
      <c r="A33177" s="816">
        <f t="shared" si="2160"/>
        <v>55068</v>
      </c>
      <c r="B33177" s="815">
        <f t="shared" si="2157"/>
        <v>280</v>
      </c>
      <c r="C33177" s="815">
        <f t="shared" si="2158"/>
        <v>86</v>
      </c>
      <c r="D33177" s="815">
        <f t="shared" si="2159"/>
        <v>66</v>
      </c>
      <c r="E33177" s="815">
        <v>2050</v>
      </c>
    </row>
    <row r="33178" spans="1:5">
      <c r="A33178" s="816">
        <f t="shared" si="2160"/>
        <v>55069</v>
      </c>
      <c r="B33178" s="815">
        <f t="shared" si="2157"/>
        <v>281</v>
      </c>
      <c r="C33178" s="815">
        <f t="shared" si="2158"/>
        <v>85</v>
      </c>
      <c r="D33178" s="815">
        <f t="shared" si="2159"/>
        <v>65</v>
      </c>
      <c r="E33178" s="815">
        <v>2050</v>
      </c>
    </row>
    <row r="33179" spans="1:5">
      <c r="A33179" s="816">
        <f t="shared" si="2160"/>
        <v>55070</v>
      </c>
      <c r="B33179" s="815">
        <f t="shared" si="2157"/>
        <v>282</v>
      </c>
      <c r="C33179" s="815">
        <f t="shared" si="2158"/>
        <v>84</v>
      </c>
      <c r="D33179" s="815">
        <f t="shared" si="2159"/>
        <v>64</v>
      </c>
      <c r="E33179" s="815">
        <v>2050</v>
      </c>
    </row>
    <row r="33180" spans="1:5">
      <c r="A33180" s="816">
        <f t="shared" si="2160"/>
        <v>55071</v>
      </c>
      <c r="B33180" s="815">
        <f t="shared" si="2157"/>
        <v>283</v>
      </c>
      <c r="C33180" s="815">
        <f t="shared" si="2158"/>
        <v>83</v>
      </c>
      <c r="D33180" s="815">
        <f t="shared" si="2159"/>
        <v>63</v>
      </c>
      <c r="E33180" s="815">
        <v>2050</v>
      </c>
    </row>
    <row r="33181" spans="1:5">
      <c r="A33181" s="816">
        <f t="shared" si="2160"/>
        <v>55072</v>
      </c>
      <c r="B33181" s="815">
        <f t="shared" si="2157"/>
        <v>284</v>
      </c>
      <c r="C33181" s="815">
        <f t="shared" si="2158"/>
        <v>82</v>
      </c>
      <c r="D33181" s="815">
        <f t="shared" si="2159"/>
        <v>62</v>
      </c>
      <c r="E33181" s="815">
        <v>2050</v>
      </c>
    </row>
    <row r="33182" spans="1:5">
      <c r="A33182" s="816">
        <f t="shared" si="2160"/>
        <v>55073</v>
      </c>
      <c r="B33182" s="815">
        <f t="shared" si="2157"/>
        <v>285</v>
      </c>
      <c r="C33182" s="815">
        <f t="shared" si="2158"/>
        <v>81</v>
      </c>
      <c r="D33182" s="815">
        <f t="shared" si="2159"/>
        <v>61</v>
      </c>
      <c r="E33182" s="815">
        <v>2050</v>
      </c>
    </row>
    <row r="33183" spans="1:5">
      <c r="A33183" s="816">
        <f t="shared" si="2160"/>
        <v>55074</v>
      </c>
      <c r="B33183" s="815">
        <f t="shared" si="2157"/>
        <v>286</v>
      </c>
      <c r="C33183" s="815">
        <f t="shared" si="2158"/>
        <v>80</v>
      </c>
      <c r="D33183" s="815">
        <f t="shared" si="2159"/>
        <v>60</v>
      </c>
      <c r="E33183" s="815">
        <v>2050</v>
      </c>
    </row>
    <row r="33184" spans="1:5">
      <c r="A33184" s="816">
        <f t="shared" si="2160"/>
        <v>55075</v>
      </c>
      <c r="B33184" s="815">
        <f t="shared" si="2157"/>
        <v>287</v>
      </c>
      <c r="C33184" s="815">
        <f t="shared" si="2158"/>
        <v>79</v>
      </c>
      <c r="D33184" s="815">
        <f t="shared" si="2159"/>
        <v>59</v>
      </c>
      <c r="E33184" s="815">
        <v>2050</v>
      </c>
    </row>
    <row r="33185" spans="1:5">
      <c r="A33185" s="816">
        <f t="shared" si="2160"/>
        <v>55076</v>
      </c>
      <c r="B33185" s="815">
        <f t="shared" si="2157"/>
        <v>288</v>
      </c>
      <c r="C33185" s="815">
        <f t="shared" si="2158"/>
        <v>78</v>
      </c>
      <c r="D33185" s="815">
        <f t="shared" si="2159"/>
        <v>58</v>
      </c>
      <c r="E33185" s="815">
        <v>2050</v>
      </c>
    </row>
    <row r="33186" spans="1:5">
      <c r="A33186" s="816">
        <f t="shared" si="2160"/>
        <v>55077</v>
      </c>
      <c r="B33186" s="815">
        <f t="shared" si="2157"/>
        <v>289</v>
      </c>
      <c r="C33186" s="815">
        <f t="shared" si="2158"/>
        <v>77</v>
      </c>
      <c r="D33186" s="815">
        <f t="shared" si="2159"/>
        <v>57</v>
      </c>
      <c r="E33186" s="815">
        <v>2050</v>
      </c>
    </row>
    <row r="33187" spans="1:5">
      <c r="A33187" s="816">
        <f t="shared" si="2160"/>
        <v>55078</v>
      </c>
      <c r="B33187" s="815">
        <f t="shared" si="2157"/>
        <v>290</v>
      </c>
      <c r="C33187" s="815">
        <f t="shared" si="2158"/>
        <v>76</v>
      </c>
      <c r="D33187" s="815">
        <f t="shared" si="2159"/>
        <v>56</v>
      </c>
      <c r="E33187" s="815">
        <v>2050</v>
      </c>
    </row>
    <row r="33188" spans="1:5">
      <c r="A33188" s="816">
        <f t="shared" si="2160"/>
        <v>55079</v>
      </c>
      <c r="B33188" s="815">
        <f t="shared" si="2157"/>
        <v>291</v>
      </c>
      <c r="C33188" s="815">
        <f t="shared" si="2158"/>
        <v>75</v>
      </c>
      <c r="D33188" s="815">
        <f t="shared" si="2159"/>
        <v>55</v>
      </c>
      <c r="E33188" s="815">
        <v>2050</v>
      </c>
    </row>
    <row r="33189" spans="1:5">
      <c r="A33189" s="816">
        <f t="shared" si="2160"/>
        <v>55080</v>
      </c>
      <c r="B33189" s="815">
        <f t="shared" si="2157"/>
        <v>292</v>
      </c>
      <c r="C33189" s="815">
        <f t="shared" si="2158"/>
        <v>74</v>
      </c>
      <c r="D33189" s="815">
        <f t="shared" si="2159"/>
        <v>54</v>
      </c>
      <c r="E33189" s="815">
        <v>2050</v>
      </c>
    </row>
    <row r="33190" spans="1:5">
      <c r="A33190" s="816">
        <f t="shared" si="2160"/>
        <v>55081</v>
      </c>
      <c r="B33190" s="815">
        <f t="shared" si="2157"/>
        <v>293</v>
      </c>
      <c r="C33190" s="815">
        <f t="shared" si="2158"/>
        <v>73</v>
      </c>
      <c r="D33190" s="815">
        <f t="shared" si="2159"/>
        <v>53</v>
      </c>
      <c r="E33190" s="815">
        <v>2050</v>
      </c>
    </row>
    <row r="33191" spans="1:5">
      <c r="A33191" s="816">
        <f t="shared" si="2160"/>
        <v>55082</v>
      </c>
      <c r="B33191" s="815">
        <f t="shared" si="2157"/>
        <v>294</v>
      </c>
      <c r="C33191" s="815">
        <f t="shared" si="2158"/>
        <v>72</v>
      </c>
      <c r="D33191" s="815">
        <f t="shared" si="2159"/>
        <v>52</v>
      </c>
      <c r="E33191" s="815">
        <v>2050</v>
      </c>
    </row>
    <row r="33192" spans="1:5">
      <c r="A33192" s="816">
        <f t="shared" si="2160"/>
        <v>55083</v>
      </c>
      <c r="B33192" s="815">
        <f t="shared" si="2157"/>
        <v>295</v>
      </c>
      <c r="C33192" s="815">
        <f t="shared" si="2158"/>
        <v>71</v>
      </c>
      <c r="D33192" s="815">
        <f t="shared" si="2159"/>
        <v>51</v>
      </c>
      <c r="E33192" s="815">
        <v>2050</v>
      </c>
    </row>
    <row r="33193" spans="1:5">
      <c r="A33193" s="816">
        <f t="shared" si="2160"/>
        <v>55084</v>
      </c>
      <c r="B33193" s="815">
        <f t="shared" si="2157"/>
        <v>296</v>
      </c>
      <c r="C33193" s="815">
        <f t="shared" si="2158"/>
        <v>70</v>
      </c>
      <c r="D33193" s="815">
        <f t="shared" si="2159"/>
        <v>50</v>
      </c>
      <c r="E33193" s="815">
        <v>2050</v>
      </c>
    </row>
    <row r="33194" spans="1:5">
      <c r="A33194" s="816">
        <f t="shared" si="2160"/>
        <v>55085</v>
      </c>
      <c r="B33194" s="815">
        <f t="shared" si="2157"/>
        <v>297</v>
      </c>
      <c r="C33194" s="815">
        <f t="shared" si="2158"/>
        <v>69</v>
      </c>
      <c r="D33194" s="815">
        <f t="shared" si="2159"/>
        <v>49</v>
      </c>
      <c r="E33194" s="815">
        <v>2050</v>
      </c>
    </row>
    <row r="33195" spans="1:5">
      <c r="A33195" s="816">
        <f t="shared" si="2160"/>
        <v>55086</v>
      </c>
      <c r="B33195" s="815">
        <f t="shared" si="2157"/>
        <v>298</v>
      </c>
      <c r="C33195" s="815">
        <f t="shared" si="2158"/>
        <v>68</v>
      </c>
      <c r="D33195" s="815">
        <f t="shared" si="2159"/>
        <v>48</v>
      </c>
      <c r="E33195" s="815">
        <v>2050</v>
      </c>
    </row>
    <row r="33196" spans="1:5">
      <c r="A33196" s="816">
        <f t="shared" si="2160"/>
        <v>55087</v>
      </c>
      <c r="B33196" s="815">
        <f t="shared" si="2157"/>
        <v>299</v>
      </c>
      <c r="C33196" s="815">
        <f t="shared" si="2158"/>
        <v>67</v>
      </c>
      <c r="D33196" s="815">
        <f t="shared" si="2159"/>
        <v>47</v>
      </c>
      <c r="E33196" s="815">
        <v>2050</v>
      </c>
    </row>
    <row r="33197" spans="1:5">
      <c r="A33197" s="816">
        <f t="shared" si="2160"/>
        <v>55088</v>
      </c>
      <c r="B33197" s="815">
        <f t="shared" si="2157"/>
        <v>300</v>
      </c>
      <c r="C33197" s="815">
        <f t="shared" si="2158"/>
        <v>66</v>
      </c>
      <c r="D33197" s="815">
        <f t="shared" si="2159"/>
        <v>46</v>
      </c>
      <c r="E33197" s="815">
        <v>2050</v>
      </c>
    </row>
    <row r="33198" spans="1:5">
      <c r="A33198" s="816">
        <f t="shared" si="2160"/>
        <v>55089</v>
      </c>
      <c r="B33198" s="815">
        <f t="shared" si="2157"/>
        <v>301</v>
      </c>
      <c r="C33198" s="815">
        <f t="shared" si="2158"/>
        <v>65</v>
      </c>
      <c r="D33198" s="815">
        <f t="shared" si="2159"/>
        <v>45</v>
      </c>
      <c r="E33198" s="815">
        <v>2050</v>
      </c>
    </row>
    <row r="33199" spans="1:5">
      <c r="A33199" s="816">
        <f t="shared" si="2160"/>
        <v>55090</v>
      </c>
      <c r="B33199" s="815">
        <f t="shared" ref="B33199:B33234" si="2161">B33198+1</f>
        <v>302</v>
      </c>
      <c r="C33199" s="815">
        <f t="shared" ref="C33199:C33262" si="2162">C33198-1</f>
        <v>64</v>
      </c>
      <c r="D33199" s="815">
        <f t="shared" ref="D33199:D33242" si="2163">D33198-1</f>
        <v>44</v>
      </c>
      <c r="E33199" s="815">
        <v>2050</v>
      </c>
    </row>
    <row r="33200" spans="1:5">
      <c r="A33200" s="816">
        <f t="shared" si="2160"/>
        <v>55091</v>
      </c>
      <c r="B33200" s="815">
        <f t="shared" si="2161"/>
        <v>303</v>
      </c>
      <c r="C33200" s="815">
        <f t="shared" si="2162"/>
        <v>63</v>
      </c>
      <c r="D33200" s="815">
        <f t="shared" si="2163"/>
        <v>43</v>
      </c>
      <c r="E33200" s="815">
        <v>2050</v>
      </c>
    </row>
    <row r="33201" spans="1:5">
      <c r="A33201" s="816">
        <f t="shared" si="2160"/>
        <v>55092</v>
      </c>
      <c r="B33201" s="815">
        <f t="shared" si="2161"/>
        <v>304</v>
      </c>
      <c r="C33201" s="815">
        <f t="shared" si="2162"/>
        <v>62</v>
      </c>
      <c r="D33201" s="815">
        <f t="shared" si="2163"/>
        <v>42</v>
      </c>
      <c r="E33201" s="815">
        <v>2050</v>
      </c>
    </row>
    <row r="33202" spans="1:5">
      <c r="A33202" s="816">
        <f t="shared" si="2160"/>
        <v>55093</v>
      </c>
      <c r="B33202" s="815">
        <f t="shared" si="2161"/>
        <v>305</v>
      </c>
      <c r="C33202" s="815">
        <f t="shared" si="2162"/>
        <v>61</v>
      </c>
      <c r="D33202" s="815">
        <f t="shared" si="2163"/>
        <v>41</v>
      </c>
      <c r="E33202" s="815">
        <v>2050</v>
      </c>
    </row>
    <row r="33203" spans="1:5">
      <c r="A33203" s="816">
        <f t="shared" ref="A33203:A33234" si="2164">A33202+1</f>
        <v>55094</v>
      </c>
      <c r="B33203" s="815">
        <f t="shared" si="2161"/>
        <v>306</v>
      </c>
      <c r="C33203" s="815">
        <f t="shared" si="2162"/>
        <v>60</v>
      </c>
      <c r="D33203" s="815">
        <f t="shared" si="2163"/>
        <v>40</v>
      </c>
      <c r="E33203" s="815">
        <v>2050</v>
      </c>
    </row>
    <row r="33204" spans="1:5">
      <c r="A33204" s="816">
        <f t="shared" si="2164"/>
        <v>55095</v>
      </c>
      <c r="B33204" s="815">
        <f t="shared" si="2161"/>
        <v>307</v>
      </c>
      <c r="C33204" s="815">
        <f t="shared" si="2162"/>
        <v>59</v>
      </c>
      <c r="D33204" s="815">
        <f t="shared" si="2163"/>
        <v>39</v>
      </c>
      <c r="E33204" s="815">
        <v>2050</v>
      </c>
    </row>
    <row r="33205" spans="1:5">
      <c r="A33205" s="816">
        <f t="shared" si="2164"/>
        <v>55096</v>
      </c>
      <c r="B33205" s="815">
        <f t="shared" si="2161"/>
        <v>308</v>
      </c>
      <c r="C33205" s="815">
        <f t="shared" si="2162"/>
        <v>58</v>
      </c>
      <c r="D33205" s="815">
        <f t="shared" si="2163"/>
        <v>38</v>
      </c>
      <c r="E33205" s="815">
        <v>2050</v>
      </c>
    </row>
    <row r="33206" spans="1:5">
      <c r="A33206" s="816">
        <f t="shared" si="2164"/>
        <v>55097</v>
      </c>
      <c r="B33206" s="815">
        <f t="shared" si="2161"/>
        <v>309</v>
      </c>
      <c r="C33206" s="815">
        <f t="shared" si="2162"/>
        <v>57</v>
      </c>
      <c r="D33206" s="815">
        <f t="shared" si="2163"/>
        <v>37</v>
      </c>
      <c r="E33206" s="815">
        <v>2050</v>
      </c>
    </row>
    <row r="33207" spans="1:5">
      <c r="A33207" s="816">
        <f t="shared" si="2164"/>
        <v>55098</v>
      </c>
      <c r="B33207" s="815">
        <f t="shared" si="2161"/>
        <v>310</v>
      </c>
      <c r="C33207" s="815">
        <f t="shared" si="2162"/>
        <v>56</v>
      </c>
      <c r="D33207" s="815">
        <f t="shared" si="2163"/>
        <v>36</v>
      </c>
      <c r="E33207" s="815">
        <v>2050</v>
      </c>
    </row>
    <row r="33208" spans="1:5">
      <c r="A33208" s="816">
        <f t="shared" si="2164"/>
        <v>55099</v>
      </c>
      <c r="B33208" s="815">
        <f t="shared" si="2161"/>
        <v>311</v>
      </c>
      <c r="C33208" s="815">
        <f t="shared" si="2162"/>
        <v>55</v>
      </c>
      <c r="D33208" s="815">
        <f t="shared" si="2163"/>
        <v>35</v>
      </c>
      <c r="E33208" s="815">
        <v>2050</v>
      </c>
    </row>
    <row r="33209" spans="1:5">
      <c r="A33209" s="816">
        <f t="shared" si="2164"/>
        <v>55100</v>
      </c>
      <c r="B33209" s="815">
        <f t="shared" si="2161"/>
        <v>312</v>
      </c>
      <c r="C33209" s="815">
        <f t="shared" si="2162"/>
        <v>54</v>
      </c>
      <c r="D33209" s="815">
        <f t="shared" si="2163"/>
        <v>34</v>
      </c>
      <c r="E33209" s="815">
        <v>2050</v>
      </c>
    </row>
    <row r="33210" spans="1:5">
      <c r="A33210" s="816">
        <f t="shared" si="2164"/>
        <v>55101</v>
      </c>
      <c r="B33210" s="815">
        <f t="shared" si="2161"/>
        <v>313</v>
      </c>
      <c r="C33210" s="815">
        <f t="shared" si="2162"/>
        <v>53</v>
      </c>
      <c r="D33210" s="815">
        <f t="shared" si="2163"/>
        <v>33</v>
      </c>
      <c r="E33210" s="815">
        <v>2050</v>
      </c>
    </row>
    <row r="33211" spans="1:5">
      <c r="A33211" s="816">
        <f t="shared" si="2164"/>
        <v>55102</v>
      </c>
      <c r="B33211" s="815">
        <f t="shared" si="2161"/>
        <v>314</v>
      </c>
      <c r="C33211" s="815">
        <f t="shared" si="2162"/>
        <v>52</v>
      </c>
      <c r="D33211" s="815">
        <f t="shared" si="2163"/>
        <v>32</v>
      </c>
      <c r="E33211" s="815">
        <v>2050</v>
      </c>
    </row>
    <row r="33212" spans="1:5">
      <c r="A33212" s="816">
        <f t="shared" si="2164"/>
        <v>55103</v>
      </c>
      <c r="B33212" s="815">
        <f t="shared" si="2161"/>
        <v>315</v>
      </c>
      <c r="C33212" s="815">
        <f t="shared" si="2162"/>
        <v>51</v>
      </c>
      <c r="D33212" s="815">
        <f t="shared" si="2163"/>
        <v>31</v>
      </c>
      <c r="E33212" s="815">
        <v>2050</v>
      </c>
    </row>
    <row r="33213" spans="1:5">
      <c r="A33213" s="816">
        <f t="shared" si="2164"/>
        <v>55104</v>
      </c>
      <c r="B33213" s="815">
        <f t="shared" si="2161"/>
        <v>316</v>
      </c>
      <c r="C33213" s="815">
        <f t="shared" si="2162"/>
        <v>50</v>
      </c>
      <c r="D33213" s="815">
        <f t="shared" si="2163"/>
        <v>30</v>
      </c>
      <c r="E33213" s="815">
        <v>2050</v>
      </c>
    </row>
    <row r="33214" spans="1:5">
      <c r="A33214" s="816">
        <f t="shared" si="2164"/>
        <v>55105</v>
      </c>
      <c r="B33214" s="815">
        <f t="shared" si="2161"/>
        <v>317</v>
      </c>
      <c r="C33214" s="815">
        <f t="shared" si="2162"/>
        <v>49</v>
      </c>
      <c r="D33214" s="815">
        <f t="shared" si="2163"/>
        <v>29</v>
      </c>
      <c r="E33214" s="815">
        <v>2050</v>
      </c>
    </row>
    <row r="33215" spans="1:5">
      <c r="A33215" s="816">
        <f t="shared" si="2164"/>
        <v>55106</v>
      </c>
      <c r="B33215" s="815">
        <f t="shared" si="2161"/>
        <v>318</v>
      </c>
      <c r="C33215" s="815">
        <f t="shared" si="2162"/>
        <v>48</v>
      </c>
      <c r="D33215" s="815">
        <f t="shared" si="2163"/>
        <v>28</v>
      </c>
      <c r="E33215" s="815">
        <v>2050</v>
      </c>
    </row>
    <row r="33216" spans="1:5">
      <c r="A33216" s="816">
        <f t="shared" si="2164"/>
        <v>55107</v>
      </c>
      <c r="B33216" s="815">
        <f t="shared" si="2161"/>
        <v>319</v>
      </c>
      <c r="C33216" s="815">
        <f t="shared" si="2162"/>
        <v>47</v>
      </c>
      <c r="D33216" s="815">
        <f t="shared" si="2163"/>
        <v>27</v>
      </c>
      <c r="E33216" s="815">
        <v>2050</v>
      </c>
    </row>
    <row r="33217" spans="1:5">
      <c r="A33217" s="816">
        <f t="shared" si="2164"/>
        <v>55108</v>
      </c>
      <c r="B33217" s="815">
        <f t="shared" si="2161"/>
        <v>320</v>
      </c>
      <c r="C33217" s="815">
        <f t="shared" si="2162"/>
        <v>46</v>
      </c>
      <c r="D33217" s="815">
        <f t="shared" si="2163"/>
        <v>26</v>
      </c>
      <c r="E33217" s="815">
        <v>2050</v>
      </c>
    </row>
    <row r="33218" spans="1:5">
      <c r="A33218" s="816">
        <f t="shared" si="2164"/>
        <v>55109</v>
      </c>
      <c r="B33218" s="815">
        <f t="shared" si="2161"/>
        <v>321</v>
      </c>
      <c r="C33218" s="815">
        <f t="shared" si="2162"/>
        <v>45</v>
      </c>
      <c r="D33218" s="815">
        <f t="shared" si="2163"/>
        <v>25</v>
      </c>
      <c r="E33218" s="815">
        <v>2050</v>
      </c>
    </row>
    <row r="33219" spans="1:5">
      <c r="A33219" s="816">
        <f t="shared" si="2164"/>
        <v>55110</v>
      </c>
      <c r="B33219" s="815">
        <f t="shared" si="2161"/>
        <v>322</v>
      </c>
      <c r="C33219" s="815">
        <f t="shared" si="2162"/>
        <v>44</v>
      </c>
      <c r="D33219" s="815">
        <f t="shared" si="2163"/>
        <v>24</v>
      </c>
      <c r="E33219" s="815">
        <v>2050</v>
      </c>
    </row>
    <row r="33220" spans="1:5">
      <c r="A33220" s="816">
        <f t="shared" si="2164"/>
        <v>55111</v>
      </c>
      <c r="B33220" s="815">
        <f t="shared" si="2161"/>
        <v>323</v>
      </c>
      <c r="C33220" s="815">
        <f t="shared" si="2162"/>
        <v>43</v>
      </c>
      <c r="D33220" s="815">
        <f t="shared" si="2163"/>
        <v>23</v>
      </c>
      <c r="E33220" s="815">
        <v>2050</v>
      </c>
    </row>
    <row r="33221" spans="1:5">
      <c r="A33221" s="816">
        <f t="shared" si="2164"/>
        <v>55112</v>
      </c>
      <c r="B33221" s="815">
        <f t="shared" si="2161"/>
        <v>324</v>
      </c>
      <c r="C33221" s="815">
        <f t="shared" si="2162"/>
        <v>42</v>
      </c>
      <c r="D33221" s="815">
        <f t="shared" si="2163"/>
        <v>22</v>
      </c>
      <c r="E33221" s="815">
        <v>2050</v>
      </c>
    </row>
    <row r="33222" spans="1:5">
      <c r="A33222" s="816">
        <f t="shared" si="2164"/>
        <v>55113</v>
      </c>
      <c r="B33222" s="815">
        <f t="shared" si="2161"/>
        <v>325</v>
      </c>
      <c r="C33222" s="815">
        <f t="shared" si="2162"/>
        <v>41</v>
      </c>
      <c r="D33222" s="815">
        <f t="shared" si="2163"/>
        <v>21</v>
      </c>
      <c r="E33222" s="815">
        <v>2050</v>
      </c>
    </row>
    <row r="33223" spans="1:5">
      <c r="A33223" s="816">
        <f t="shared" si="2164"/>
        <v>55114</v>
      </c>
      <c r="B33223" s="815">
        <f t="shared" si="2161"/>
        <v>326</v>
      </c>
      <c r="C33223" s="815">
        <f t="shared" si="2162"/>
        <v>40</v>
      </c>
      <c r="D33223" s="815">
        <f t="shared" si="2163"/>
        <v>20</v>
      </c>
      <c r="E33223" s="815">
        <v>2050</v>
      </c>
    </row>
    <row r="33224" spans="1:5">
      <c r="A33224" s="816">
        <f t="shared" si="2164"/>
        <v>55115</v>
      </c>
      <c r="B33224" s="815">
        <f t="shared" si="2161"/>
        <v>327</v>
      </c>
      <c r="C33224" s="815">
        <f t="shared" si="2162"/>
        <v>39</v>
      </c>
      <c r="D33224" s="815">
        <f t="shared" si="2163"/>
        <v>19</v>
      </c>
      <c r="E33224" s="815">
        <v>2050</v>
      </c>
    </row>
    <row r="33225" spans="1:5">
      <c r="A33225" s="816">
        <f t="shared" si="2164"/>
        <v>55116</v>
      </c>
      <c r="B33225" s="815">
        <f t="shared" si="2161"/>
        <v>328</v>
      </c>
      <c r="C33225" s="815">
        <f t="shared" si="2162"/>
        <v>38</v>
      </c>
      <c r="D33225" s="815">
        <f t="shared" si="2163"/>
        <v>18</v>
      </c>
      <c r="E33225" s="815">
        <v>2050</v>
      </c>
    </row>
    <row r="33226" spans="1:5">
      <c r="A33226" s="816">
        <f t="shared" si="2164"/>
        <v>55117</v>
      </c>
      <c r="B33226" s="815">
        <f t="shared" si="2161"/>
        <v>329</v>
      </c>
      <c r="C33226" s="815">
        <f t="shared" si="2162"/>
        <v>37</v>
      </c>
      <c r="D33226" s="815">
        <f t="shared" si="2163"/>
        <v>17</v>
      </c>
      <c r="E33226" s="815">
        <v>2050</v>
      </c>
    </row>
    <row r="33227" spans="1:5">
      <c r="A33227" s="816">
        <f t="shared" si="2164"/>
        <v>55118</v>
      </c>
      <c r="B33227" s="815">
        <f t="shared" si="2161"/>
        <v>330</v>
      </c>
      <c r="C33227" s="815">
        <f t="shared" si="2162"/>
        <v>36</v>
      </c>
      <c r="D33227" s="815">
        <f t="shared" si="2163"/>
        <v>16</v>
      </c>
      <c r="E33227" s="815">
        <v>2050</v>
      </c>
    </row>
    <row r="33228" spans="1:5">
      <c r="A33228" s="816">
        <f t="shared" si="2164"/>
        <v>55119</v>
      </c>
      <c r="B33228" s="815">
        <f t="shared" si="2161"/>
        <v>331</v>
      </c>
      <c r="C33228" s="815">
        <f t="shared" si="2162"/>
        <v>35</v>
      </c>
      <c r="D33228" s="815">
        <f t="shared" si="2163"/>
        <v>15</v>
      </c>
      <c r="E33228" s="815">
        <v>2050</v>
      </c>
    </row>
    <row r="33229" spans="1:5">
      <c r="A33229" s="816">
        <f t="shared" si="2164"/>
        <v>55120</v>
      </c>
      <c r="B33229" s="815">
        <f t="shared" si="2161"/>
        <v>332</v>
      </c>
      <c r="C33229" s="815">
        <f t="shared" si="2162"/>
        <v>34</v>
      </c>
      <c r="D33229" s="815">
        <f t="shared" si="2163"/>
        <v>14</v>
      </c>
      <c r="E33229" s="815">
        <v>2050</v>
      </c>
    </row>
    <row r="33230" spans="1:5">
      <c r="A33230" s="816">
        <f t="shared" si="2164"/>
        <v>55121</v>
      </c>
      <c r="B33230" s="815">
        <f t="shared" si="2161"/>
        <v>333</v>
      </c>
      <c r="C33230" s="815">
        <f t="shared" si="2162"/>
        <v>33</v>
      </c>
      <c r="D33230" s="815">
        <f t="shared" si="2163"/>
        <v>13</v>
      </c>
      <c r="E33230" s="815">
        <v>2050</v>
      </c>
    </row>
    <row r="33231" spans="1:5">
      <c r="A33231" s="816">
        <f t="shared" si="2164"/>
        <v>55122</v>
      </c>
      <c r="B33231" s="815">
        <f t="shared" si="2161"/>
        <v>334</v>
      </c>
      <c r="C33231" s="815">
        <f t="shared" si="2162"/>
        <v>32</v>
      </c>
      <c r="D33231" s="815">
        <f t="shared" si="2163"/>
        <v>12</v>
      </c>
      <c r="E33231" s="815">
        <v>2050</v>
      </c>
    </row>
    <row r="33232" spans="1:5">
      <c r="A33232" s="816">
        <f t="shared" si="2164"/>
        <v>55123</v>
      </c>
      <c r="B33232" s="815">
        <f t="shared" si="2161"/>
        <v>335</v>
      </c>
      <c r="C33232" s="815">
        <f t="shared" si="2162"/>
        <v>31</v>
      </c>
      <c r="D33232" s="815">
        <f t="shared" si="2163"/>
        <v>11</v>
      </c>
      <c r="E33232" s="815">
        <v>2050</v>
      </c>
    </row>
    <row r="33233" spans="1:5">
      <c r="A33233" s="816">
        <f t="shared" si="2164"/>
        <v>55124</v>
      </c>
      <c r="B33233" s="815">
        <f t="shared" si="2161"/>
        <v>336</v>
      </c>
      <c r="C33233" s="815">
        <f t="shared" si="2162"/>
        <v>30</v>
      </c>
      <c r="D33233" s="815">
        <f t="shared" si="2163"/>
        <v>10</v>
      </c>
      <c r="E33233" s="815">
        <v>2050</v>
      </c>
    </row>
    <row r="33234" spans="1:5">
      <c r="A33234" s="816">
        <f t="shared" si="2164"/>
        <v>55125</v>
      </c>
      <c r="B33234" s="815">
        <f t="shared" si="2161"/>
        <v>337</v>
      </c>
      <c r="C33234" s="815">
        <f t="shared" si="2162"/>
        <v>29</v>
      </c>
      <c r="D33234" s="815">
        <f t="shared" si="2163"/>
        <v>9</v>
      </c>
      <c r="E33234" s="815">
        <v>2050</v>
      </c>
    </row>
    <row r="33235" spans="1:5">
      <c r="A33235" s="816">
        <f t="shared" ref="A33235:A33262" si="2165">A33234+1</f>
        <v>55126</v>
      </c>
      <c r="B33235" s="815">
        <f t="shared" ref="B33235:B33262" si="2166">B33234+1</f>
        <v>338</v>
      </c>
      <c r="C33235" s="815">
        <f t="shared" si="2162"/>
        <v>28</v>
      </c>
      <c r="D33235" s="815">
        <f t="shared" si="2163"/>
        <v>8</v>
      </c>
      <c r="E33235" s="815">
        <v>2050</v>
      </c>
    </row>
    <row r="33236" spans="1:5">
      <c r="A33236" s="816">
        <f t="shared" si="2165"/>
        <v>55127</v>
      </c>
      <c r="B33236" s="815">
        <f t="shared" si="2166"/>
        <v>339</v>
      </c>
      <c r="C33236" s="815">
        <f t="shared" si="2162"/>
        <v>27</v>
      </c>
      <c r="D33236" s="815">
        <f t="shared" si="2163"/>
        <v>7</v>
      </c>
      <c r="E33236" s="815">
        <v>2050</v>
      </c>
    </row>
    <row r="33237" spans="1:5">
      <c r="A33237" s="816">
        <f t="shared" si="2165"/>
        <v>55128</v>
      </c>
      <c r="B33237" s="815">
        <f t="shared" si="2166"/>
        <v>340</v>
      </c>
      <c r="C33237" s="815">
        <f t="shared" si="2162"/>
        <v>26</v>
      </c>
      <c r="D33237" s="815">
        <f t="shared" si="2163"/>
        <v>6</v>
      </c>
      <c r="E33237" s="815">
        <v>2050</v>
      </c>
    </row>
    <row r="33238" spans="1:5">
      <c r="A33238" s="816">
        <f t="shared" si="2165"/>
        <v>55129</v>
      </c>
      <c r="B33238" s="815">
        <f t="shared" si="2166"/>
        <v>341</v>
      </c>
      <c r="C33238" s="815">
        <f t="shared" si="2162"/>
        <v>25</v>
      </c>
      <c r="D33238" s="815">
        <f t="shared" si="2163"/>
        <v>5</v>
      </c>
      <c r="E33238" s="815">
        <v>2050</v>
      </c>
    </row>
    <row r="33239" spans="1:5">
      <c r="A33239" s="816">
        <f t="shared" si="2165"/>
        <v>55130</v>
      </c>
      <c r="B33239" s="815">
        <f t="shared" si="2166"/>
        <v>342</v>
      </c>
      <c r="C33239" s="815">
        <f t="shared" si="2162"/>
        <v>24</v>
      </c>
      <c r="D33239" s="815">
        <f t="shared" si="2163"/>
        <v>4</v>
      </c>
      <c r="E33239" s="815">
        <v>2050</v>
      </c>
    </row>
    <row r="33240" spans="1:5">
      <c r="A33240" s="816">
        <f t="shared" si="2165"/>
        <v>55131</v>
      </c>
      <c r="B33240" s="815">
        <f t="shared" si="2166"/>
        <v>343</v>
      </c>
      <c r="C33240" s="815">
        <f t="shared" si="2162"/>
        <v>23</v>
      </c>
      <c r="D33240" s="815">
        <f t="shared" si="2163"/>
        <v>3</v>
      </c>
      <c r="E33240" s="815">
        <v>2050</v>
      </c>
    </row>
    <row r="33241" spans="1:5">
      <c r="A33241" s="816">
        <f t="shared" si="2165"/>
        <v>55132</v>
      </c>
      <c r="B33241" s="815">
        <f t="shared" si="2166"/>
        <v>344</v>
      </c>
      <c r="C33241" s="815">
        <f t="shared" si="2162"/>
        <v>22</v>
      </c>
      <c r="D33241" s="815">
        <f t="shared" si="2163"/>
        <v>2</v>
      </c>
      <c r="E33241" s="815">
        <v>2050</v>
      </c>
    </row>
    <row r="33242" spans="1:5">
      <c r="A33242" s="816">
        <f t="shared" si="2165"/>
        <v>55133</v>
      </c>
      <c r="B33242" s="815">
        <f t="shared" si="2166"/>
        <v>345</v>
      </c>
      <c r="C33242" s="815">
        <f t="shared" si="2162"/>
        <v>21</v>
      </c>
      <c r="D33242" s="815">
        <f t="shared" si="2163"/>
        <v>1</v>
      </c>
      <c r="E33242" s="815">
        <v>2050</v>
      </c>
    </row>
    <row r="33243" spans="1:5">
      <c r="A33243" s="816">
        <f t="shared" si="2165"/>
        <v>55134</v>
      </c>
      <c r="B33243" s="815">
        <f t="shared" si="2166"/>
        <v>346</v>
      </c>
      <c r="C33243" s="815">
        <f t="shared" si="2162"/>
        <v>20</v>
      </c>
      <c r="E33243" s="815">
        <v>2050</v>
      </c>
    </row>
    <row r="33244" spans="1:5">
      <c r="A33244" s="816">
        <f t="shared" si="2165"/>
        <v>55135</v>
      </c>
      <c r="B33244" s="815">
        <f t="shared" si="2166"/>
        <v>347</v>
      </c>
      <c r="C33244" s="815">
        <f t="shared" si="2162"/>
        <v>19</v>
      </c>
      <c r="E33244" s="815">
        <v>2050</v>
      </c>
    </row>
    <row r="33245" spans="1:5">
      <c r="A33245" s="816">
        <f t="shared" si="2165"/>
        <v>55136</v>
      </c>
      <c r="B33245" s="815">
        <f t="shared" si="2166"/>
        <v>348</v>
      </c>
      <c r="C33245" s="815">
        <f t="shared" si="2162"/>
        <v>18</v>
      </c>
      <c r="E33245" s="815">
        <v>2050</v>
      </c>
    </row>
    <row r="33246" spans="1:5">
      <c r="A33246" s="816">
        <f t="shared" si="2165"/>
        <v>55137</v>
      </c>
      <c r="B33246" s="815">
        <f t="shared" si="2166"/>
        <v>349</v>
      </c>
      <c r="C33246" s="815">
        <f t="shared" si="2162"/>
        <v>17</v>
      </c>
      <c r="E33246" s="815">
        <v>2050</v>
      </c>
    </row>
    <row r="33247" spans="1:5">
      <c r="A33247" s="816">
        <f t="shared" si="2165"/>
        <v>55138</v>
      </c>
      <c r="B33247" s="815">
        <f t="shared" si="2166"/>
        <v>350</v>
      </c>
      <c r="C33247" s="815">
        <f t="shared" si="2162"/>
        <v>16</v>
      </c>
      <c r="E33247" s="815">
        <v>2050</v>
      </c>
    </row>
    <row r="33248" spans="1:5">
      <c r="A33248" s="816">
        <f t="shared" si="2165"/>
        <v>55139</v>
      </c>
      <c r="B33248" s="815">
        <f t="shared" si="2166"/>
        <v>351</v>
      </c>
      <c r="C33248" s="815">
        <f t="shared" si="2162"/>
        <v>15</v>
      </c>
      <c r="E33248" s="815">
        <v>2050</v>
      </c>
    </row>
    <row r="33249" spans="1:5">
      <c r="A33249" s="816">
        <f t="shared" si="2165"/>
        <v>55140</v>
      </c>
      <c r="B33249" s="815">
        <f t="shared" si="2166"/>
        <v>352</v>
      </c>
      <c r="C33249" s="815">
        <f t="shared" si="2162"/>
        <v>14</v>
      </c>
      <c r="E33249" s="815">
        <v>2050</v>
      </c>
    </row>
    <row r="33250" spans="1:5">
      <c r="A33250" s="816">
        <f t="shared" si="2165"/>
        <v>55141</v>
      </c>
      <c r="B33250" s="815">
        <f t="shared" si="2166"/>
        <v>353</v>
      </c>
      <c r="C33250" s="815">
        <f t="shared" si="2162"/>
        <v>13</v>
      </c>
      <c r="E33250" s="815">
        <v>2050</v>
      </c>
    </row>
    <row r="33251" spans="1:5">
      <c r="A33251" s="816">
        <f t="shared" si="2165"/>
        <v>55142</v>
      </c>
      <c r="B33251" s="815">
        <f t="shared" si="2166"/>
        <v>354</v>
      </c>
      <c r="C33251" s="815">
        <f t="shared" si="2162"/>
        <v>12</v>
      </c>
      <c r="E33251" s="815">
        <v>2050</v>
      </c>
    </row>
    <row r="33252" spans="1:5">
      <c r="A33252" s="816">
        <f t="shared" si="2165"/>
        <v>55143</v>
      </c>
      <c r="B33252" s="815">
        <f t="shared" si="2166"/>
        <v>355</v>
      </c>
      <c r="C33252" s="815">
        <f t="shared" si="2162"/>
        <v>11</v>
      </c>
      <c r="E33252" s="815">
        <v>2050</v>
      </c>
    </row>
    <row r="33253" spans="1:5">
      <c r="A33253" s="816">
        <f t="shared" si="2165"/>
        <v>55144</v>
      </c>
      <c r="B33253" s="815">
        <f t="shared" si="2166"/>
        <v>356</v>
      </c>
      <c r="C33253" s="815">
        <f t="shared" si="2162"/>
        <v>10</v>
      </c>
      <c r="E33253" s="815">
        <v>2050</v>
      </c>
    </row>
    <row r="33254" spans="1:5">
      <c r="A33254" s="816">
        <f t="shared" si="2165"/>
        <v>55145</v>
      </c>
      <c r="B33254" s="815">
        <f t="shared" si="2166"/>
        <v>357</v>
      </c>
      <c r="C33254" s="815">
        <f t="shared" si="2162"/>
        <v>9</v>
      </c>
      <c r="E33254" s="815">
        <v>2050</v>
      </c>
    </row>
    <row r="33255" spans="1:5">
      <c r="A33255" s="816">
        <f t="shared" si="2165"/>
        <v>55146</v>
      </c>
      <c r="B33255" s="815">
        <f t="shared" si="2166"/>
        <v>358</v>
      </c>
      <c r="C33255" s="815">
        <f t="shared" si="2162"/>
        <v>8</v>
      </c>
      <c r="E33255" s="815">
        <v>2050</v>
      </c>
    </row>
    <row r="33256" spans="1:5">
      <c r="A33256" s="816">
        <f t="shared" si="2165"/>
        <v>55147</v>
      </c>
      <c r="B33256" s="815">
        <f t="shared" si="2166"/>
        <v>359</v>
      </c>
      <c r="C33256" s="815">
        <f t="shared" si="2162"/>
        <v>7</v>
      </c>
      <c r="E33256" s="815">
        <v>2050</v>
      </c>
    </row>
    <row r="33257" spans="1:5">
      <c r="A33257" s="816">
        <f t="shared" si="2165"/>
        <v>55148</v>
      </c>
      <c r="B33257" s="815">
        <f t="shared" si="2166"/>
        <v>360</v>
      </c>
      <c r="C33257" s="815">
        <f t="shared" si="2162"/>
        <v>6</v>
      </c>
      <c r="E33257" s="815">
        <v>2050</v>
      </c>
    </row>
    <row r="33258" spans="1:5">
      <c r="A33258" s="816">
        <f t="shared" si="2165"/>
        <v>55149</v>
      </c>
      <c r="B33258" s="815">
        <f t="shared" si="2166"/>
        <v>361</v>
      </c>
      <c r="C33258" s="815">
        <f t="shared" si="2162"/>
        <v>5</v>
      </c>
      <c r="E33258" s="815">
        <v>2050</v>
      </c>
    </row>
    <row r="33259" spans="1:5">
      <c r="A33259" s="816">
        <f t="shared" si="2165"/>
        <v>55150</v>
      </c>
      <c r="B33259" s="815">
        <f t="shared" si="2166"/>
        <v>362</v>
      </c>
      <c r="C33259" s="815">
        <f t="shared" si="2162"/>
        <v>4</v>
      </c>
      <c r="E33259" s="815">
        <v>2050</v>
      </c>
    </row>
    <row r="33260" spans="1:5">
      <c r="A33260" s="816">
        <f t="shared" si="2165"/>
        <v>55151</v>
      </c>
      <c r="B33260" s="815">
        <f t="shared" si="2166"/>
        <v>363</v>
      </c>
      <c r="C33260" s="815">
        <f t="shared" si="2162"/>
        <v>3</v>
      </c>
      <c r="E33260" s="815">
        <v>2050</v>
      </c>
    </row>
    <row r="33261" spans="1:5">
      <c r="A33261" s="816">
        <f t="shared" si="2165"/>
        <v>55152</v>
      </c>
      <c r="B33261" s="815">
        <f t="shared" si="2166"/>
        <v>364</v>
      </c>
      <c r="C33261" s="815">
        <f t="shared" si="2162"/>
        <v>2</v>
      </c>
      <c r="E33261" s="815">
        <v>2050</v>
      </c>
    </row>
    <row r="33262" spans="1:5">
      <c r="A33262" s="816">
        <f t="shared" si="2165"/>
        <v>55153</v>
      </c>
      <c r="B33262" s="815">
        <f t="shared" si="2166"/>
        <v>365</v>
      </c>
      <c r="C33262" s="815">
        <f t="shared" si="2162"/>
        <v>1</v>
      </c>
      <c r="E33262" s="815">
        <v>2050</v>
      </c>
    </row>
    <row r="33263" spans="1:5">
      <c r="A33263" s="845"/>
      <c r="E33263" s="580"/>
    </row>
    <row r="33264" spans="1:5">
      <c r="A33264" s="845"/>
      <c r="E33264" s="580"/>
    </row>
    <row r="33265" spans="1:5">
      <c r="A33265" s="845"/>
      <c r="E33265" s="580"/>
    </row>
    <row r="33266" spans="1:5">
      <c r="A33266" s="845"/>
    </row>
    <row r="33267" spans="1:5">
      <c r="A33267" s="845"/>
    </row>
    <row r="33268" spans="1:5">
      <c r="A33268" s="845"/>
    </row>
    <row r="33269" spans="1:5">
      <c r="A33269" s="845"/>
    </row>
    <row r="33270" spans="1:5">
      <c r="A33270" s="845"/>
    </row>
    <row r="33271" spans="1:5">
      <c r="A33271" s="845"/>
    </row>
    <row r="33272" spans="1:5">
      <c r="A33272" s="845"/>
    </row>
    <row r="33273" spans="1:5">
      <c r="A33273" s="845"/>
    </row>
    <row r="33274" spans="1:5">
      <c r="A33274" s="845"/>
    </row>
    <row r="33275" spans="1:5">
      <c r="A33275" s="845"/>
    </row>
    <row r="33276" spans="1:5">
      <c r="A33276" s="845"/>
    </row>
    <row r="33277" spans="1:5">
      <c r="A33277" s="845"/>
    </row>
    <row r="33278" spans="1:5">
      <c r="A33278" s="845"/>
    </row>
    <row r="33279" spans="1:5">
      <c r="A33279" s="845"/>
    </row>
    <row r="33280" spans="1:5">
      <c r="A33280" s="845"/>
    </row>
    <row r="33281" spans="1:1">
      <c r="A33281" s="845"/>
    </row>
    <row r="33282" spans="1:1">
      <c r="A33282" s="845"/>
    </row>
    <row r="33283" spans="1:1">
      <c r="A33283" s="845"/>
    </row>
    <row r="33284" spans="1:1">
      <c r="A33284" s="845"/>
    </row>
    <row r="33285" spans="1:1">
      <c r="A33285" s="845"/>
    </row>
    <row r="33286" spans="1:1">
      <c r="A33286" s="845"/>
    </row>
    <row r="33287" spans="1:1">
      <c r="A33287" s="845"/>
    </row>
    <row r="33288" spans="1:1">
      <c r="A33288" s="845"/>
    </row>
    <row r="33289" spans="1:1">
      <c r="A33289" s="845"/>
    </row>
    <row r="33290" spans="1:1">
      <c r="A33290" s="845"/>
    </row>
    <row r="33291" spans="1:1">
      <c r="A33291" s="845"/>
    </row>
    <row r="33292" spans="1:1">
      <c r="A33292" s="845"/>
    </row>
    <row r="33293" spans="1:1">
      <c r="A33293" s="845"/>
    </row>
    <row r="33294" spans="1:1">
      <c r="A33294" s="845"/>
    </row>
    <row r="33295" spans="1:1">
      <c r="A33295" s="845"/>
    </row>
    <row r="33296" spans="1:1">
      <c r="A33296" s="845"/>
    </row>
    <row r="33297" spans="1:1">
      <c r="A33297" s="845"/>
    </row>
    <row r="33298" spans="1:1">
      <c r="A33298" s="845"/>
    </row>
    <row r="33299" spans="1:1">
      <c r="A33299" s="845"/>
    </row>
    <row r="33300" spans="1:1">
      <c r="A33300" s="845"/>
    </row>
    <row r="33301" spans="1:1">
      <c r="A33301" s="845"/>
    </row>
    <row r="33302" spans="1:1">
      <c r="A33302" s="845"/>
    </row>
    <row r="33303" spans="1:1">
      <c r="A33303" s="845"/>
    </row>
    <row r="33304" spans="1:1">
      <c r="A33304" s="845"/>
    </row>
    <row r="33305" spans="1:1">
      <c r="A33305" s="845"/>
    </row>
    <row r="33306" spans="1:1">
      <c r="A33306" s="845"/>
    </row>
    <row r="33307" spans="1:1">
      <c r="A33307" s="845"/>
    </row>
    <row r="33308" spans="1:1">
      <c r="A33308" s="845"/>
    </row>
    <row r="33309" spans="1:1">
      <c r="A33309" s="845"/>
    </row>
    <row r="33310" spans="1:1">
      <c r="A33310" s="845"/>
    </row>
    <row r="33311" spans="1:1">
      <c r="A33311" s="845"/>
    </row>
    <row r="33312" spans="1:1">
      <c r="A33312" s="845"/>
    </row>
    <row r="33313" spans="1:1">
      <c r="A33313" s="845"/>
    </row>
    <row r="33314" spans="1:1">
      <c r="A33314" s="845"/>
    </row>
    <row r="33315" spans="1:1">
      <c r="A33315" s="845"/>
    </row>
    <row r="33316" spans="1:1">
      <c r="A33316" s="845"/>
    </row>
    <row r="33317" spans="1:1">
      <c r="A33317" s="845"/>
    </row>
    <row r="33318" spans="1:1">
      <c r="A33318" s="845"/>
    </row>
    <row r="33319" spans="1:1">
      <c r="A33319" s="845"/>
    </row>
    <row r="33320" spans="1:1">
      <c r="A33320" s="845"/>
    </row>
    <row r="33321" spans="1:1">
      <c r="A33321" s="845"/>
    </row>
    <row r="33322" spans="1:1">
      <c r="A33322" s="845"/>
    </row>
    <row r="33323" spans="1:1">
      <c r="A33323" s="845"/>
    </row>
    <row r="33324" spans="1:1">
      <c r="A33324" s="845"/>
    </row>
    <row r="33325" spans="1:1">
      <c r="A33325" s="845"/>
    </row>
    <row r="33326" spans="1:1">
      <c r="A33326" s="845"/>
    </row>
    <row r="33327" spans="1:1">
      <c r="A33327" s="845"/>
    </row>
    <row r="33328" spans="1:1">
      <c r="A33328" s="845"/>
    </row>
    <row r="33329" spans="1:1">
      <c r="A33329" s="845"/>
    </row>
    <row r="33330" spans="1:1">
      <c r="A33330" s="845"/>
    </row>
    <row r="33331" spans="1:1">
      <c r="A33331" s="845"/>
    </row>
    <row r="33332" spans="1:1">
      <c r="A33332" s="845"/>
    </row>
    <row r="33333" spans="1:1">
      <c r="A33333" s="845"/>
    </row>
    <row r="33334" spans="1:1">
      <c r="A33334" s="845"/>
    </row>
    <row r="33335" spans="1:1">
      <c r="A33335" s="845"/>
    </row>
    <row r="33336" spans="1:1">
      <c r="A33336" s="845"/>
    </row>
    <row r="33337" spans="1:1">
      <c r="A33337" s="845"/>
    </row>
    <row r="33338" spans="1:1">
      <c r="A33338" s="845"/>
    </row>
    <row r="33339" spans="1:1">
      <c r="A33339" s="845"/>
    </row>
    <row r="33340" spans="1:1">
      <c r="A33340" s="845"/>
    </row>
    <row r="33341" spans="1:1">
      <c r="A33341" s="845"/>
    </row>
    <row r="33342" spans="1:1">
      <c r="A33342" s="845"/>
    </row>
    <row r="33343" spans="1:1">
      <c r="A33343" s="845"/>
    </row>
    <row r="33344" spans="1:1">
      <c r="A33344" s="845"/>
    </row>
    <row r="33345" spans="1:1">
      <c r="A33345" s="845"/>
    </row>
    <row r="33346" spans="1:1">
      <c r="A33346" s="845"/>
    </row>
    <row r="33347" spans="1:1">
      <c r="A33347" s="845"/>
    </row>
    <row r="33348" spans="1:1">
      <c r="A33348" s="845"/>
    </row>
    <row r="33349" spans="1:1">
      <c r="A33349" s="845"/>
    </row>
    <row r="33350" spans="1:1">
      <c r="A33350" s="845"/>
    </row>
    <row r="33351" spans="1:1">
      <c r="A33351" s="845"/>
    </row>
    <row r="33352" spans="1:1">
      <c r="A33352" s="845"/>
    </row>
    <row r="33353" spans="1:1">
      <c r="A33353" s="845"/>
    </row>
    <row r="33354" spans="1:1">
      <c r="A33354" s="845"/>
    </row>
    <row r="33355" spans="1:1">
      <c r="A33355" s="845"/>
    </row>
    <row r="33356" spans="1:1">
      <c r="A33356" s="845"/>
    </row>
    <row r="33357" spans="1:1">
      <c r="A33357" s="845"/>
    </row>
    <row r="33358" spans="1:1">
      <c r="A33358" s="845"/>
    </row>
    <row r="33359" spans="1:1">
      <c r="A33359" s="845"/>
    </row>
    <row r="33360" spans="1:1">
      <c r="A33360" s="845"/>
    </row>
    <row r="33361" spans="1:1">
      <c r="A33361" s="845"/>
    </row>
    <row r="33362" spans="1:1">
      <c r="A33362" s="845"/>
    </row>
    <row r="33363" spans="1:1">
      <c r="A33363" s="845"/>
    </row>
    <row r="33364" spans="1:1">
      <c r="A33364" s="845"/>
    </row>
    <row r="33365" spans="1:1">
      <c r="A33365" s="845"/>
    </row>
    <row r="33366" spans="1:1">
      <c r="A33366" s="845"/>
    </row>
    <row r="33367" spans="1:1">
      <c r="A33367" s="845"/>
    </row>
    <row r="33368" spans="1:1">
      <c r="A33368" s="845"/>
    </row>
    <row r="33369" spans="1:1">
      <c r="A33369" s="845"/>
    </row>
    <row r="33370" spans="1:1">
      <c r="A33370" s="845"/>
    </row>
    <row r="33371" spans="1:1">
      <c r="A33371" s="845"/>
    </row>
    <row r="33372" spans="1:1">
      <c r="A33372" s="845"/>
    </row>
    <row r="33373" spans="1:1">
      <c r="A33373" s="845"/>
    </row>
    <row r="33374" spans="1:1">
      <c r="A33374" s="845"/>
    </row>
    <row r="33375" spans="1:1">
      <c r="A33375" s="845"/>
    </row>
    <row r="33376" spans="1:1">
      <c r="A33376" s="845"/>
    </row>
    <row r="33377" spans="1:1">
      <c r="A33377" s="845"/>
    </row>
    <row r="33378" spans="1:1">
      <c r="A33378" s="845"/>
    </row>
    <row r="33379" spans="1:1">
      <c r="A33379" s="845"/>
    </row>
    <row r="33380" spans="1:1">
      <c r="A33380" s="845"/>
    </row>
    <row r="33381" spans="1:1">
      <c r="A33381" s="845"/>
    </row>
    <row r="33382" spans="1:1">
      <c r="A33382" s="845"/>
    </row>
    <row r="33383" spans="1:1">
      <c r="A33383" s="845"/>
    </row>
    <row r="33384" spans="1:1">
      <c r="A33384" s="845"/>
    </row>
    <row r="33385" spans="1:1">
      <c r="A33385" s="845"/>
    </row>
    <row r="33386" spans="1:1">
      <c r="A33386" s="845"/>
    </row>
    <row r="33387" spans="1:1">
      <c r="A33387" s="845"/>
    </row>
    <row r="33388" spans="1:1">
      <c r="A33388" s="845"/>
    </row>
    <row r="33389" spans="1:1">
      <c r="A33389" s="845"/>
    </row>
    <row r="33390" spans="1:1">
      <c r="A33390" s="845"/>
    </row>
    <row r="33391" spans="1:1">
      <c r="A33391" s="845"/>
    </row>
    <row r="33392" spans="1:1">
      <c r="A33392" s="845"/>
    </row>
    <row r="33393" spans="1:1">
      <c r="A33393" s="845"/>
    </row>
    <row r="33394" spans="1:1">
      <c r="A33394" s="845"/>
    </row>
    <row r="33395" spans="1:1">
      <c r="A33395" s="845"/>
    </row>
    <row r="33396" spans="1:1">
      <c r="A33396" s="845"/>
    </row>
    <row r="33397" spans="1:1">
      <c r="A33397" s="845"/>
    </row>
    <row r="33398" spans="1:1">
      <c r="A33398" s="845"/>
    </row>
    <row r="33399" spans="1:1">
      <c r="A33399" s="845"/>
    </row>
    <row r="33400" spans="1:1">
      <c r="A33400" s="845"/>
    </row>
    <row r="33401" spans="1:1">
      <c r="A33401" s="845"/>
    </row>
    <row r="33402" spans="1:1">
      <c r="A33402" s="845"/>
    </row>
    <row r="33403" spans="1:1">
      <c r="A33403" s="845"/>
    </row>
    <row r="33404" spans="1:1">
      <c r="A33404" s="845"/>
    </row>
    <row r="33405" spans="1:1">
      <c r="A33405" s="845"/>
    </row>
    <row r="33406" spans="1:1">
      <c r="A33406" s="845"/>
    </row>
    <row r="33407" spans="1:1">
      <c r="A33407" s="845"/>
    </row>
    <row r="33408" spans="1:1">
      <c r="A33408" s="845"/>
    </row>
    <row r="33409" spans="1:1">
      <c r="A33409" s="845"/>
    </row>
    <row r="33410" spans="1:1">
      <c r="A33410" s="845"/>
    </row>
    <row r="33411" spans="1:1">
      <c r="A33411" s="845"/>
    </row>
    <row r="33412" spans="1:1">
      <c r="A33412" s="845"/>
    </row>
    <row r="33413" spans="1:1">
      <c r="A33413" s="845"/>
    </row>
    <row r="33414" spans="1:1">
      <c r="A33414" s="845"/>
    </row>
    <row r="33415" spans="1:1">
      <c r="A33415" s="845"/>
    </row>
    <row r="33416" spans="1:1">
      <c r="A33416" s="845"/>
    </row>
    <row r="33417" spans="1:1">
      <c r="A33417" s="845"/>
    </row>
    <row r="33418" spans="1:1">
      <c r="A33418" s="845"/>
    </row>
    <row r="33419" spans="1:1">
      <c r="A33419" s="845"/>
    </row>
    <row r="33420" spans="1:1">
      <c r="A33420" s="845"/>
    </row>
    <row r="33421" spans="1:1">
      <c r="A33421" s="845"/>
    </row>
    <row r="33422" spans="1:1">
      <c r="A33422" s="845"/>
    </row>
    <row r="33423" spans="1:1">
      <c r="A33423" s="845"/>
    </row>
    <row r="33424" spans="1:1">
      <c r="A33424" s="845"/>
    </row>
    <row r="33425" spans="1:1">
      <c r="A33425" s="845"/>
    </row>
    <row r="33426" spans="1:1">
      <c r="A33426" s="845"/>
    </row>
    <row r="33427" spans="1:1">
      <c r="A33427" s="845"/>
    </row>
    <row r="33428" spans="1:1">
      <c r="A33428" s="845"/>
    </row>
    <row r="33429" spans="1:1">
      <c r="A33429" s="845"/>
    </row>
    <row r="33430" spans="1:1">
      <c r="A33430" s="845"/>
    </row>
    <row r="33431" spans="1:1">
      <c r="A33431" s="845"/>
    </row>
    <row r="33432" spans="1:1">
      <c r="A33432" s="845"/>
    </row>
    <row r="33433" spans="1:1">
      <c r="A33433" s="845"/>
    </row>
    <row r="33434" spans="1:1">
      <c r="A33434" s="845"/>
    </row>
    <row r="33435" spans="1:1">
      <c r="A33435" s="845"/>
    </row>
    <row r="33436" spans="1:1">
      <c r="A33436" s="845"/>
    </row>
    <row r="33437" spans="1:1">
      <c r="A33437" s="845"/>
    </row>
    <row r="33438" spans="1:1">
      <c r="A33438" s="845"/>
    </row>
    <row r="33439" spans="1:1">
      <c r="A33439" s="845"/>
    </row>
    <row r="33440" spans="1:1">
      <c r="A33440" s="845"/>
    </row>
    <row r="33441" spans="1:1">
      <c r="A33441" s="845"/>
    </row>
    <row r="33442" spans="1:1">
      <c r="A33442" s="845"/>
    </row>
    <row r="33443" spans="1:1">
      <c r="A33443" s="845"/>
    </row>
    <row r="33444" spans="1:1">
      <c r="A33444" s="845"/>
    </row>
    <row r="33445" spans="1:1">
      <c r="A33445" s="845"/>
    </row>
    <row r="33446" spans="1:1">
      <c r="A33446" s="845"/>
    </row>
    <row r="33447" spans="1:1">
      <c r="A33447" s="845"/>
    </row>
    <row r="33448" spans="1:1">
      <c r="A33448" s="845"/>
    </row>
    <row r="33449" spans="1:1">
      <c r="A33449" s="845"/>
    </row>
    <row r="33450" spans="1:1">
      <c r="A33450" s="845"/>
    </row>
    <row r="33451" spans="1:1">
      <c r="A33451" s="845"/>
    </row>
    <row r="33452" spans="1:1">
      <c r="A33452" s="845"/>
    </row>
    <row r="33453" spans="1:1">
      <c r="A33453" s="845"/>
    </row>
    <row r="33454" spans="1:1">
      <c r="A33454" s="845"/>
    </row>
    <row r="33455" spans="1:1">
      <c r="A33455" s="845"/>
    </row>
    <row r="33456" spans="1:1">
      <c r="A33456" s="845"/>
    </row>
    <row r="33457" spans="1:1">
      <c r="A33457" s="845"/>
    </row>
    <row r="33458" spans="1:1">
      <c r="A33458" s="845"/>
    </row>
    <row r="33459" spans="1:1">
      <c r="A33459" s="845"/>
    </row>
    <row r="33460" spans="1:1">
      <c r="A33460" s="845"/>
    </row>
    <row r="33461" spans="1:1">
      <c r="A33461" s="845"/>
    </row>
    <row r="33462" spans="1:1">
      <c r="A33462" s="845"/>
    </row>
    <row r="33463" spans="1:1">
      <c r="A33463" s="845"/>
    </row>
    <row r="33464" spans="1:1">
      <c r="A33464" s="845"/>
    </row>
    <row r="33465" spans="1:1">
      <c r="A33465" s="845"/>
    </row>
    <row r="33466" spans="1:1">
      <c r="A33466" s="845"/>
    </row>
    <row r="33467" spans="1:1">
      <c r="A33467" s="845"/>
    </row>
    <row r="33468" spans="1:1">
      <c r="A33468" s="845"/>
    </row>
    <row r="33469" spans="1:1">
      <c r="A33469" s="845"/>
    </row>
    <row r="33470" spans="1:1">
      <c r="A33470" s="845"/>
    </row>
    <row r="33471" spans="1:1">
      <c r="A33471" s="845"/>
    </row>
    <row r="33472" spans="1:1">
      <c r="A33472" s="845"/>
    </row>
    <row r="33473" spans="1:1">
      <c r="A33473" s="845"/>
    </row>
    <row r="33474" spans="1:1">
      <c r="A33474" s="845"/>
    </row>
    <row r="33475" spans="1:1">
      <c r="A33475" s="845"/>
    </row>
    <row r="33476" spans="1:1">
      <c r="A33476" s="845"/>
    </row>
    <row r="33477" spans="1:1">
      <c r="A33477" s="845"/>
    </row>
    <row r="33478" spans="1:1">
      <c r="A33478" s="845"/>
    </row>
    <row r="33479" spans="1:1">
      <c r="A33479" s="845"/>
    </row>
    <row r="33480" spans="1:1">
      <c r="A33480" s="845"/>
    </row>
    <row r="33481" spans="1:1">
      <c r="A33481" s="845"/>
    </row>
    <row r="33482" spans="1:1">
      <c r="A33482" s="845"/>
    </row>
    <row r="33483" spans="1:1">
      <c r="A33483" s="845"/>
    </row>
    <row r="33484" spans="1:1">
      <c r="A33484" s="845"/>
    </row>
    <row r="33485" spans="1:1">
      <c r="A33485" s="845"/>
    </row>
    <row r="33486" spans="1:1">
      <c r="A33486" s="845"/>
    </row>
    <row r="33487" spans="1:1">
      <c r="A33487" s="845"/>
    </row>
    <row r="33488" spans="1:1">
      <c r="A33488" s="845"/>
    </row>
    <row r="33489" spans="1:1">
      <c r="A33489" s="845"/>
    </row>
    <row r="33490" spans="1:1">
      <c r="A33490" s="845"/>
    </row>
    <row r="33491" spans="1:1">
      <c r="A33491" s="845"/>
    </row>
    <row r="33492" spans="1:1">
      <c r="A33492" s="845"/>
    </row>
    <row r="33493" spans="1:1">
      <c r="A33493" s="845"/>
    </row>
    <row r="33494" spans="1:1">
      <c r="A33494" s="845"/>
    </row>
    <row r="33495" spans="1:1">
      <c r="A33495" s="845"/>
    </row>
    <row r="33496" spans="1:1">
      <c r="A33496" s="845"/>
    </row>
    <row r="33497" spans="1:1">
      <c r="A33497" s="845"/>
    </row>
    <row r="33498" spans="1:1">
      <c r="A33498" s="845"/>
    </row>
    <row r="33499" spans="1:1">
      <c r="A33499" s="845"/>
    </row>
    <row r="33500" spans="1:1">
      <c r="A33500" s="845"/>
    </row>
    <row r="33501" spans="1:1">
      <c r="A33501" s="845"/>
    </row>
    <row r="33502" spans="1:1">
      <c r="A33502" s="845"/>
    </row>
    <row r="33503" spans="1:1">
      <c r="A33503" s="845"/>
    </row>
    <row r="33504" spans="1:1">
      <c r="A33504" s="845"/>
    </row>
    <row r="33505" spans="1:1">
      <c r="A33505" s="845"/>
    </row>
    <row r="33506" spans="1:1">
      <c r="A33506" s="845"/>
    </row>
    <row r="33507" spans="1:1">
      <c r="A33507" s="845"/>
    </row>
    <row r="33508" spans="1:1">
      <c r="A33508" s="845"/>
    </row>
    <row r="33509" spans="1:1">
      <c r="A33509" s="845"/>
    </row>
    <row r="33510" spans="1:1">
      <c r="A33510" s="845"/>
    </row>
    <row r="33511" spans="1:1">
      <c r="A33511" s="845"/>
    </row>
    <row r="33512" spans="1:1">
      <c r="A33512" s="845"/>
    </row>
    <row r="33513" spans="1:1">
      <c r="A33513" s="845"/>
    </row>
    <row r="33514" spans="1:1">
      <c r="A33514" s="845"/>
    </row>
    <row r="33515" spans="1:1">
      <c r="A33515" s="845"/>
    </row>
    <row r="33516" spans="1:1">
      <c r="A33516" s="845"/>
    </row>
    <row r="33517" spans="1:1">
      <c r="A33517" s="845"/>
    </row>
    <row r="33518" spans="1:1">
      <c r="A33518" s="845"/>
    </row>
    <row r="33519" spans="1:1">
      <c r="A33519" s="845"/>
    </row>
    <row r="33520" spans="1:1">
      <c r="A33520" s="845"/>
    </row>
    <row r="33521" spans="1:1">
      <c r="A33521" s="845"/>
    </row>
    <row r="33522" spans="1:1">
      <c r="A33522" s="845"/>
    </row>
    <row r="33523" spans="1:1">
      <c r="A33523" s="845"/>
    </row>
    <row r="33524" spans="1:1">
      <c r="A33524" s="845"/>
    </row>
    <row r="33525" spans="1:1">
      <c r="A33525" s="845"/>
    </row>
    <row r="33526" spans="1:1">
      <c r="A33526" s="845"/>
    </row>
    <row r="33527" spans="1:1">
      <c r="A33527" s="845"/>
    </row>
    <row r="33528" spans="1:1">
      <c r="A33528" s="845"/>
    </row>
    <row r="33529" spans="1:1">
      <c r="A33529" s="845"/>
    </row>
    <row r="33530" spans="1:1">
      <c r="A33530" s="845"/>
    </row>
    <row r="33531" spans="1:1">
      <c r="A33531" s="845"/>
    </row>
    <row r="33532" spans="1:1">
      <c r="A33532" s="845"/>
    </row>
    <row r="33533" spans="1:1">
      <c r="A33533" s="845"/>
    </row>
    <row r="33534" spans="1:1">
      <c r="A33534" s="845"/>
    </row>
    <row r="33535" spans="1:1">
      <c r="A33535" s="845"/>
    </row>
    <row r="33536" spans="1:1">
      <c r="A33536" s="845"/>
    </row>
    <row r="33537" spans="1:1">
      <c r="A33537" s="845"/>
    </row>
    <row r="33538" spans="1:1">
      <c r="A33538" s="845"/>
    </row>
    <row r="33539" spans="1:1">
      <c r="A33539" s="845"/>
    </row>
    <row r="33540" spans="1:1">
      <c r="A33540" s="845"/>
    </row>
    <row r="33541" spans="1:1">
      <c r="A33541" s="845"/>
    </row>
    <row r="33542" spans="1:1">
      <c r="A33542" s="845"/>
    </row>
    <row r="33543" spans="1:1">
      <c r="A33543" s="845"/>
    </row>
    <row r="33544" spans="1:1">
      <c r="A33544" s="845"/>
    </row>
    <row r="33545" spans="1:1">
      <c r="A33545" s="845"/>
    </row>
    <row r="33546" spans="1:1">
      <c r="A33546" s="845"/>
    </row>
    <row r="33547" spans="1:1">
      <c r="A33547" s="845"/>
    </row>
    <row r="33548" spans="1:1">
      <c r="A33548" s="845"/>
    </row>
    <row r="33549" spans="1:1">
      <c r="A33549" s="845"/>
    </row>
    <row r="33550" spans="1:1">
      <c r="A33550" s="845"/>
    </row>
    <row r="33551" spans="1:1">
      <c r="A33551" s="845"/>
    </row>
    <row r="33552" spans="1:1">
      <c r="A33552" s="845"/>
    </row>
    <row r="33553" spans="1:1">
      <c r="A33553" s="845"/>
    </row>
    <row r="33554" spans="1:1">
      <c r="A33554" s="845"/>
    </row>
    <row r="33555" spans="1:1">
      <c r="A33555" s="845"/>
    </row>
    <row r="33556" spans="1:1">
      <c r="A33556" s="845"/>
    </row>
    <row r="33557" spans="1:1">
      <c r="A33557" s="845"/>
    </row>
    <row r="33558" spans="1:1">
      <c r="A33558" s="845"/>
    </row>
    <row r="33559" spans="1:1">
      <c r="A33559" s="845"/>
    </row>
    <row r="33560" spans="1:1">
      <c r="A33560" s="845"/>
    </row>
    <row r="33561" spans="1:1">
      <c r="A33561" s="845"/>
    </row>
    <row r="33562" spans="1:1">
      <c r="A33562" s="845"/>
    </row>
    <row r="33563" spans="1:1">
      <c r="A33563" s="845"/>
    </row>
    <row r="33564" spans="1:1">
      <c r="A33564" s="845"/>
    </row>
    <row r="33565" spans="1:1">
      <c r="A33565" s="845"/>
    </row>
    <row r="33566" spans="1:1">
      <c r="A33566" s="845"/>
    </row>
    <row r="33567" spans="1:1">
      <c r="A33567" s="845"/>
    </row>
    <row r="33568" spans="1:1">
      <c r="A33568" s="845"/>
    </row>
    <row r="33569" spans="1:1">
      <c r="A33569" s="845"/>
    </row>
    <row r="33570" spans="1:1">
      <c r="A33570" s="845"/>
    </row>
    <row r="33571" spans="1:1">
      <c r="A33571" s="845"/>
    </row>
    <row r="33572" spans="1:1">
      <c r="A33572" s="845"/>
    </row>
    <row r="33573" spans="1:1">
      <c r="A33573" s="845"/>
    </row>
    <row r="33574" spans="1:1">
      <c r="A33574" s="845"/>
    </row>
    <row r="33575" spans="1:1">
      <c r="A33575" s="845"/>
    </row>
    <row r="33576" spans="1:1">
      <c r="A33576" s="845"/>
    </row>
    <row r="33577" spans="1:1">
      <c r="A33577" s="845"/>
    </row>
    <row r="33578" spans="1:1">
      <c r="A33578" s="845"/>
    </row>
    <row r="33579" spans="1:1">
      <c r="A33579" s="845"/>
    </row>
    <row r="33580" spans="1:1">
      <c r="A33580" s="845"/>
    </row>
    <row r="33581" spans="1:1">
      <c r="A33581" s="845"/>
    </row>
    <row r="33582" spans="1:1">
      <c r="A33582" s="845"/>
    </row>
    <row r="33583" spans="1:1">
      <c r="A33583" s="845"/>
    </row>
    <row r="33584" spans="1:1">
      <c r="A33584" s="845"/>
    </row>
    <row r="33585" spans="1:1">
      <c r="A33585" s="845"/>
    </row>
    <row r="33586" spans="1:1">
      <c r="A33586" s="845"/>
    </row>
    <row r="33587" spans="1:1">
      <c r="A33587" s="845"/>
    </row>
    <row r="33588" spans="1:1">
      <c r="A33588" s="845"/>
    </row>
    <row r="33589" spans="1:1">
      <c r="A33589" s="845"/>
    </row>
    <row r="33590" spans="1:1">
      <c r="A33590" s="845"/>
    </row>
    <row r="33591" spans="1:1">
      <c r="A33591" s="845"/>
    </row>
    <row r="33592" spans="1:1">
      <c r="A33592" s="845"/>
    </row>
    <row r="33593" spans="1:1">
      <c r="A33593" s="845"/>
    </row>
    <row r="33594" spans="1:1">
      <c r="A33594" s="845"/>
    </row>
    <row r="33595" spans="1:1">
      <c r="A33595" s="845"/>
    </row>
    <row r="33596" spans="1:1">
      <c r="A33596" s="845"/>
    </row>
    <row r="33597" spans="1:1">
      <c r="A33597" s="845"/>
    </row>
    <row r="33598" spans="1:1">
      <c r="A33598" s="845"/>
    </row>
    <row r="33599" spans="1:1">
      <c r="A33599" s="845"/>
    </row>
    <row r="33600" spans="1:1">
      <c r="A33600" s="845"/>
    </row>
    <row r="33601" spans="1:1">
      <c r="A33601" s="845"/>
    </row>
    <row r="33602" spans="1:1">
      <c r="A33602" s="845"/>
    </row>
    <row r="33603" spans="1:1">
      <c r="A33603" s="845"/>
    </row>
    <row r="33604" spans="1:1">
      <c r="A33604" s="845"/>
    </row>
    <row r="33605" spans="1:1">
      <c r="A33605" s="845"/>
    </row>
    <row r="33606" spans="1:1">
      <c r="A33606" s="845"/>
    </row>
    <row r="33607" spans="1:1">
      <c r="A33607" s="845"/>
    </row>
    <row r="33608" spans="1:1">
      <c r="A33608" s="845"/>
    </row>
    <row r="33609" spans="1:1">
      <c r="A33609" s="845"/>
    </row>
    <row r="33610" spans="1:1">
      <c r="A33610" s="845"/>
    </row>
    <row r="33611" spans="1:1">
      <c r="A33611" s="845"/>
    </row>
    <row r="33612" spans="1:1">
      <c r="A33612" s="845"/>
    </row>
    <row r="33613" spans="1:1">
      <c r="A33613" s="845"/>
    </row>
    <row r="33614" spans="1:1">
      <c r="A33614" s="845"/>
    </row>
    <row r="33615" spans="1:1">
      <c r="A33615" s="845"/>
    </row>
    <row r="33616" spans="1:1">
      <c r="A33616" s="845"/>
    </row>
    <row r="33617" spans="1:1">
      <c r="A33617" s="845"/>
    </row>
    <row r="33618" spans="1:1">
      <c r="A33618" s="845"/>
    </row>
    <row r="33619" spans="1:1">
      <c r="A33619" s="845"/>
    </row>
    <row r="33620" spans="1:1">
      <c r="A33620" s="845"/>
    </row>
    <row r="33621" spans="1:1">
      <c r="A33621" s="845"/>
    </row>
    <row r="33622" spans="1:1">
      <c r="A33622" s="845"/>
    </row>
    <row r="33623" spans="1:1">
      <c r="A33623" s="845"/>
    </row>
    <row r="33624" spans="1:1">
      <c r="A33624" s="845"/>
    </row>
    <row r="33625" spans="1:1">
      <c r="A33625" s="845"/>
    </row>
    <row r="33626" spans="1:1">
      <c r="A33626" s="845"/>
    </row>
    <row r="33627" spans="1:1">
      <c r="A33627" s="845"/>
    </row>
    <row r="33628" spans="1:1">
      <c r="A33628" s="845"/>
    </row>
    <row r="33629" spans="1:1">
      <c r="A33629" s="845"/>
    </row>
    <row r="33630" spans="1:1">
      <c r="A33630" s="845"/>
    </row>
    <row r="33631" spans="1:1">
      <c r="A33631" s="845"/>
    </row>
    <row r="33632" spans="1:1">
      <c r="A33632" s="845"/>
    </row>
    <row r="33633" spans="1:1">
      <c r="A33633" s="845"/>
    </row>
    <row r="33634" spans="1:1">
      <c r="A33634" s="845"/>
    </row>
    <row r="33635" spans="1:1">
      <c r="A33635" s="845"/>
    </row>
    <row r="33636" spans="1:1">
      <c r="A33636" s="845"/>
    </row>
    <row r="33637" spans="1:1">
      <c r="A33637" s="845"/>
    </row>
    <row r="33638" spans="1:1">
      <c r="A33638" s="845"/>
    </row>
    <row r="33639" spans="1:1">
      <c r="A33639" s="845"/>
    </row>
    <row r="33640" spans="1:1">
      <c r="A33640" s="845"/>
    </row>
    <row r="33641" spans="1:1">
      <c r="A33641" s="845"/>
    </row>
    <row r="33642" spans="1:1">
      <c r="A33642" s="845"/>
    </row>
    <row r="33643" spans="1:1">
      <c r="A33643" s="845"/>
    </row>
    <row r="33644" spans="1:1">
      <c r="A33644" s="845"/>
    </row>
    <row r="33645" spans="1:1">
      <c r="A33645" s="845"/>
    </row>
    <row r="33646" spans="1:1">
      <c r="A33646" s="845"/>
    </row>
    <row r="33647" spans="1:1">
      <c r="A33647" s="845"/>
    </row>
    <row r="33648" spans="1:1">
      <c r="A33648" s="845"/>
    </row>
    <row r="33649" spans="1:1">
      <c r="A33649" s="845"/>
    </row>
    <row r="33650" spans="1:1">
      <c r="A33650" s="845"/>
    </row>
    <row r="33651" spans="1:1">
      <c r="A33651" s="845"/>
    </row>
    <row r="33652" spans="1:1">
      <c r="A33652" s="845"/>
    </row>
    <row r="33653" spans="1:1">
      <c r="A33653" s="845"/>
    </row>
    <row r="33654" spans="1:1">
      <c r="A33654" s="845"/>
    </row>
    <row r="33655" spans="1:1">
      <c r="A33655" s="845"/>
    </row>
    <row r="33656" spans="1:1">
      <c r="A33656" s="845"/>
    </row>
    <row r="33657" spans="1:1">
      <c r="A33657" s="845"/>
    </row>
    <row r="33658" spans="1:1">
      <c r="A33658" s="845"/>
    </row>
    <row r="33659" spans="1:1">
      <c r="A33659" s="845"/>
    </row>
    <row r="33660" spans="1:1">
      <c r="A33660" s="845"/>
    </row>
    <row r="33661" spans="1:1">
      <c r="A33661" s="845"/>
    </row>
    <row r="33662" spans="1:1">
      <c r="A33662" s="845"/>
    </row>
    <row r="33663" spans="1:1">
      <c r="A33663" s="845"/>
    </row>
    <row r="33664" spans="1:1">
      <c r="A33664" s="845"/>
    </row>
    <row r="33665" spans="1:1">
      <c r="A33665" s="845"/>
    </row>
    <row r="33666" spans="1:1">
      <c r="A33666" s="845"/>
    </row>
    <row r="33667" spans="1:1">
      <c r="A33667" s="845"/>
    </row>
    <row r="33668" spans="1:1">
      <c r="A33668" s="845"/>
    </row>
    <row r="33669" spans="1:1">
      <c r="A33669" s="845"/>
    </row>
    <row r="33670" spans="1:1">
      <c r="A33670" s="845"/>
    </row>
    <row r="33671" spans="1:1">
      <c r="A33671" s="845"/>
    </row>
    <row r="33672" spans="1:1">
      <c r="A33672" s="845"/>
    </row>
    <row r="33673" spans="1:1">
      <c r="A33673" s="845"/>
    </row>
    <row r="33674" spans="1:1">
      <c r="A33674" s="845"/>
    </row>
    <row r="33675" spans="1:1">
      <c r="A33675" s="845"/>
    </row>
    <row r="33676" spans="1:1">
      <c r="A33676" s="845"/>
    </row>
    <row r="33677" spans="1:1">
      <c r="A33677" s="845"/>
    </row>
    <row r="33678" spans="1:1">
      <c r="A33678" s="845"/>
    </row>
    <row r="33679" spans="1:1">
      <c r="A33679" s="845"/>
    </row>
    <row r="33680" spans="1:1">
      <c r="A33680" s="845"/>
    </row>
    <row r="33681" spans="1:1">
      <c r="A33681" s="845"/>
    </row>
    <row r="33682" spans="1:1">
      <c r="A33682" s="845"/>
    </row>
    <row r="33683" spans="1:1">
      <c r="A33683" s="845"/>
    </row>
    <row r="33684" spans="1:1">
      <c r="A33684" s="845"/>
    </row>
    <row r="33685" spans="1:1">
      <c r="A33685" s="845"/>
    </row>
    <row r="33686" spans="1:1">
      <c r="A33686" s="845"/>
    </row>
    <row r="33687" spans="1:1">
      <c r="A33687" s="845"/>
    </row>
    <row r="33688" spans="1:1">
      <c r="A33688" s="845"/>
    </row>
    <row r="33689" spans="1:1">
      <c r="A33689" s="845"/>
    </row>
    <row r="33690" spans="1:1">
      <c r="A33690" s="845"/>
    </row>
    <row r="33691" spans="1:1">
      <c r="A33691" s="845"/>
    </row>
    <row r="33692" spans="1:1">
      <c r="A33692" s="845"/>
    </row>
    <row r="33693" spans="1:1">
      <c r="A33693" s="845"/>
    </row>
    <row r="33694" spans="1:1">
      <c r="A33694" s="845"/>
    </row>
    <row r="33695" spans="1:1">
      <c r="A33695" s="845"/>
    </row>
    <row r="33696" spans="1:1">
      <c r="A33696" s="845"/>
    </row>
    <row r="33697" spans="1:1">
      <c r="A33697" s="845"/>
    </row>
    <row r="33698" spans="1:1">
      <c r="A33698" s="845"/>
    </row>
    <row r="33699" spans="1:1">
      <c r="A33699" s="845"/>
    </row>
    <row r="33700" spans="1:1">
      <c r="A33700" s="845"/>
    </row>
    <row r="33701" spans="1:1">
      <c r="A33701" s="845"/>
    </row>
    <row r="33702" spans="1:1">
      <c r="A33702" s="845"/>
    </row>
    <row r="33703" spans="1:1">
      <c r="A33703" s="845"/>
    </row>
    <row r="33704" spans="1:1">
      <c r="A33704" s="845"/>
    </row>
    <row r="33705" spans="1:1">
      <c r="A33705" s="845"/>
    </row>
    <row r="33706" spans="1:1">
      <c r="A33706" s="845"/>
    </row>
    <row r="33707" spans="1:1">
      <c r="A33707" s="845"/>
    </row>
    <row r="33708" spans="1:1">
      <c r="A33708" s="845"/>
    </row>
    <row r="33709" spans="1:1">
      <c r="A33709" s="845"/>
    </row>
    <row r="33710" spans="1:1">
      <c r="A33710" s="845"/>
    </row>
    <row r="33711" spans="1:1">
      <c r="A33711" s="845"/>
    </row>
    <row r="33712" spans="1:1">
      <c r="A33712" s="845"/>
    </row>
    <row r="33713" spans="1:1">
      <c r="A33713" s="845"/>
    </row>
    <row r="33714" spans="1:1">
      <c r="A33714" s="845"/>
    </row>
    <row r="33715" spans="1:1">
      <c r="A33715" s="845"/>
    </row>
    <row r="33716" spans="1:1">
      <c r="A33716" s="845"/>
    </row>
    <row r="33717" spans="1:1">
      <c r="A33717" s="845"/>
    </row>
    <row r="33718" spans="1:1">
      <c r="A33718" s="845"/>
    </row>
    <row r="33719" spans="1:1">
      <c r="A33719" s="845"/>
    </row>
    <row r="33720" spans="1:1">
      <c r="A33720" s="845"/>
    </row>
    <row r="33721" spans="1:1">
      <c r="A33721" s="845"/>
    </row>
    <row r="33722" spans="1:1">
      <c r="A33722" s="845"/>
    </row>
    <row r="33723" spans="1:1">
      <c r="A33723" s="845"/>
    </row>
    <row r="33724" spans="1:1">
      <c r="A33724" s="845"/>
    </row>
    <row r="33725" spans="1:1">
      <c r="A33725" s="845"/>
    </row>
    <row r="33726" spans="1:1">
      <c r="A33726" s="845"/>
    </row>
    <row r="33727" spans="1:1">
      <c r="A33727" s="845"/>
    </row>
    <row r="33728" spans="1:1">
      <c r="A33728" s="845"/>
    </row>
    <row r="33729" spans="1:1">
      <c r="A33729" s="845"/>
    </row>
    <row r="33730" spans="1:1">
      <c r="A33730" s="845"/>
    </row>
    <row r="33731" spans="1:1">
      <c r="A33731" s="845"/>
    </row>
    <row r="33732" spans="1:1">
      <c r="A33732" s="845"/>
    </row>
    <row r="33733" spans="1:1">
      <c r="A33733" s="845"/>
    </row>
    <row r="33734" spans="1:1">
      <c r="A33734" s="845"/>
    </row>
    <row r="33735" spans="1:1">
      <c r="A33735" s="845"/>
    </row>
    <row r="33736" spans="1:1">
      <c r="A33736" s="845"/>
    </row>
    <row r="33737" spans="1:1">
      <c r="A33737" s="845"/>
    </row>
    <row r="33738" spans="1:1">
      <c r="A33738" s="845"/>
    </row>
    <row r="33739" spans="1:1">
      <c r="A33739" s="845"/>
    </row>
    <row r="33740" spans="1:1">
      <c r="A33740" s="845"/>
    </row>
    <row r="33741" spans="1:1">
      <c r="A33741" s="845"/>
    </row>
    <row r="33742" spans="1:1">
      <c r="A33742" s="845"/>
    </row>
    <row r="33743" spans="1:1">
      <c r="A33743" s="845"/>
    </row>
    <row r="33744" spans="1:1">
      <c r="A33744" s="845"/>
    </row>
    <row r="33745" spans="1:1">
      <c r="A33745" s="845"/>
    </row>
    <row r="33746" spans="1:1">
      <c r="A33746" s="845"/>
    </row>
    <row r="33747" spans="1:1">
      <c r="A33747" s="845"/>
    </row>
    <row r="33748" spans="1:1">
      <c r="A33748" s="845"/>
    </row>
    <row r="33749" spans="1:1">
      <c r="A33749" s="845"/>
    </row>
    <row r="33750" spans="1:1">
      <c r="A33750" s="845"/>
    </row>
    <row r="33751" spans="1:1">
      <c r="A33751" s="845"/>
    </row>
    <row r="33752" spans="1:1">
      <c r="A33752" s="845"/>
    </row>
    <row r="33753" spans="1:1">
      <c r="A33753" s="845"/>
    </row>
    <row r="33754" spans="1:1">
      <c r="A33754" s="845"/>
    </row>
    <row r="33755" spans="1:1">
      <c r="A33755" s="845"/>
    </row>
    <row r="33756" spans="1:1">
      <c r="A33756" s="845"/>
    </row>
    <row r="33757" spans="1:1">
      <c r="A33757" s="845"/>
    </row>
    <row r="33758" spans="1:1">
      <c r="A33758" s="845"/>
    </row>
    <row r="33759" spans="1:1">
      <c r="A33759" s="845"/>
    </row>
    <row r="33760" spans="1:1">
      <c r="A33760" s="845"/>
    </row>
    <row r="33761" spans="1:1">
      <c r="A33761" s="845"/>
    </row>
    <row r="33762" spans="1:1">
      <c r="A33762" s="845"/>
    </row>
    <row r="33763" spans="1:1">
      <c r="A33763" s="845"/>
    </row>
    <row r="33764" spans="1:1">
      <c r="A33764" s="845"/>
    </row>
    <row r="33765" spans="1:1">
      <c r="A33765" s="845"/>
    </row>
    <row r="33766" spans="1:1">
      <c r="A33766" s="845"/>
    </row>
    <row r="33767" spans="1:1">
      <c r="A33767" s="845"/>
    </row>
    <row r="33768" spans="1:1">
      <c r="A33768" s="845"/>
    </row>
    <row r="33769" spans="1:1">
      <c r="A33769" s="845"/>
    </row>
    <row r="33770" spans="1:1">
      <c r="A33770" s="845"/>
    </row>
    <row r="33771" spans="1:1">
      <c r="A33771" s="845"/>
    </row>
    <row r="33772" spans="1:1">
      <c r="A33772" s="845"/>
    </row>
    <row r="33773" spans="1:1">
      <c r="A33773" s="845"/>
    </row>
    <row r="33774" spans="1:1">
      <c r="A33774" s="845"/>
    </row>
    <row r="33775" spans="1:1">
      <c r="A33775" s="845"/>
    </row>
    <row r="33776" spans="1:1">
      <c r="A33776" s="845"/>
    </row>
    <row r="33777" spans="1:1">
      <c r="A33777" s="845"/>
    </row>
    <row r="33778" spans="1:1">
      <c r="A33778" s="845"/>
    </row>
    <row r="33779" spans="1:1">
      <c r="A33779" s="845"/>
    </row>
    <row r="33780" spans="1:1">
      <c r="A33780" s="845"/>
    </row>
    <row r="33781" spans="1:1">
      <c r="A33781" s="845"/>
    </row>
    <row r="33782" spans="1:1">
      <c r="A33782" s="845"/>
    </row>
    <row r="33783" spans="1:1">
      <c r="A33783" s="845"/>
    </row>
    <row r="33784" spans="1:1">
      <c r="A33784" s="845"/>
    </row>
    <row r="33785" spans="1:1">
      <c r="A33785" s="845"/>
    </row>
    <row r="33786" spans="1:1">
      <c r="A33786" s="845"/>
    </row>
    <row r="33787" spans="1:1">
      <c r="A33787" s="845"/>
    </row>
    <row r="33788" spans="1:1">
      <c r="A33788" s="845"/>
    </row>
    <row r="33789" spans="1:1">
      <c r="A33789" s="845"/>
    </row>
    <row r="33790" spans="1:1">
      <c r="A33790" s="845"/>
    </row>
    <row r="33791" spans="1:1">
      <c r="A33791" s="845"/>
    </row>
    <row r="33792" spans="1:1">
      <c r="A33792" s="845"/>
    </row>
    <row r="33793" spans="1:1">
      <c r="A33793" s="845"/>
    </row>
    <row r="33794" spans="1:1">
      <c r="A33794" s="845"/>
    </row>
    <row r="33795" spans="1:1">
      <c r="A33795" s="845"/>
    </row>
    <row r="33796" spans="1:1">
      <c r="A33796" s="845"/>
    </row>
    <row r="33797" spans="1:1">
      <c r="A33797" s="845"/>
    </row>
    <row r="33798" spans="1:1">
      <c r="A33798" s="845"/>
    </row>
    <row r="33799" spans="1:1">
      <c r="A33799" s="845"/>
    </row>
    <row r="33800" spans="1:1">
      <c r="A33800" s="845"/>
    </row>
    <row r="33801" spans="1:1">
      <c r="A33801" s="845"/>
    </row>
    <row r="33802" spans="1:1">
      <c r="A33802" s="845"/>
    </row>
    <row r="33803" spans="1:1">
      <c r="A33803" s="845"/>
    </row>
    <row r="33804" spans="1:1">
      <c r="A33804" s="845"/>
    </row>
    <row r="33805" spans="1:1">
      <c r="A33805" s="845"/>
    </row>
    <row r="33806" spans="1:1">
      <c r="A33806" s="845"/>
    </row>
    <row r="33807" spans="1:1">
      <c r="A33807" s="845"/>
    </row>
    <row r="33808" spans="1:1">
      <c r="A33808" s="845"/>
    </row>
    <row r="33809" spans="1:1">
      <c r="A33809" s="845"/>
    </row>
    <row r="33810" spans="1:1">
      <c r="A33810" s="845"/>
    </row>
    <row r="33811" spans="1:1">
      <c r="A33811" s="845"/>
    </row>
    <row r="33812" spans="1:1">
      <c r="A33812" s="845"/>
    </row>
    <row r="33813" spans="1:1">
      <c r="A33813" s="845"/>
    </row>
    <row r="33814" spans="1:1">
      <c r="A33814" s="845"/>
    </row>
    <row r="33815" spans="1:1">
      <c r="A33815" s="845"/>
    </row>
    <row r="33816" spans="1:1">
      <c r="A33816" s="845"/>
    </row>
    <row r="33817" spans="1:1">
      <c r="A33817" s="845"/>
    </row>
    <row r="33818" spans="1:1">
      <c r="A33818" s="845"/>
    </row>
    <row r="33819" spans="1:1">
      <c r="A33819" s="845"/>
    </row>
    <row r="33820" spans="1:1">
      <c r="A33820" s="845"/>
    </row>
    <row r="33821" spans="1:1">
      <c r="A33821" s="845"/>
    </row>
    <row r="33822" spans="1:1">
      <c r="A33822" s="845"/>
    </row>
    <row r="33823" spans="1:1">
      <c r="A33823" s="845"/>
    </row>
    <row r="33824" spans="1:1">
      <c r="A33824" s="845"/>
    </row>
    <row r="33825" spans="1:1">
      <c r="A33825" s="845"/>
    </row>
    <row r="33826" spans="1:1">
      <c r="A33826" s="845"/>
    </row>
    <row r="33827" spans="1:1">
      <c r="A33827" s="845"/>
    </row>
    <row r="33828" spans="1:1">
      <c r="A33828" s="845"/>
    </row>
    <row r="33829" spans="1:1">
      <c r="A33829" s="845"/>
    </row>
    <row r="33830" spans="1:1">
      <c r="A33830" s="845"/>
    </row>
    <row r="33831" spans="1:1">
      <c r="A33831" s="845"/>
    </row>
    <row r="33832" spans="1:1">
      <c r="A33832" s="845"/>
    </row>
    <row r="33833" spans="1:1">
      <c r="A33833" s="845"/>
    </row>
    <row r="33834" spans="1:1">
      <c r="A33834" s="845"/>
    </row>
    <row r="33835" spans="1:1">
      <c r="A33835" s="845"/>
    </row>
    <row r="33836" spans="1:1">
      <c r="A33836" s="845"/>
    </row>
    <row r="33837" spans="1:1">
      <c r="A33837" s="845"/>
    </row>
    <row r="33838" spans="1:1">
      <c r="A33838" s="845"/>
    </row>
    <row r="33839" spans="1:1">
      <c r="A33839" s="845"/>
    </row>
    <row r="33840" spans="1:1">
      <c r="A33840" s="845"/>
    </row>
    <row r="33841" spans="1:1">
      <c r="A33841" s="845"/>
    </row>
    <row r="33842" spans="1:1">
      <c r="A33842" s="845"/>
    </row>
    <row r="33843" spans="1:1">
      <c r="A33843" s="845"/>
    </row>
    <row r="33844" spans="1:1">
      <c r="A33844" s="845"/>
    </row>
    <row r="33845" spans="1:1">
      <c r="A33845" s="845"/>
    </row>
    <row r="33846" spans="1:1">
      <c r="A33846" s="845"/>
    </row>
    <row r="33847" spans="1:1">
      <c r="A33847" s="845"/>
    </row>
    <row r="33848" spans="1:1">
      <c r="A33848" s="845"/>
    </row>
    <row r="33849" spans="1:1">
      <c r="A33849" s="845"/>
    </row>
    <row r="33850" spans="1:1">
      <c r="A33850" s="845"/>
    </row>
    <row r="33851" spans="1:1">
      <c r="A33851" s="845"/>
    </row>
    <row r="33852" spans="1:1">
      <c r="A33852" s="845"/>
    </row>
    <row r="33853" spans="1:1">
      <c r="A33853" s="845"/>
    </row>
    <row r="33854" spans="1:1">
      <c r="A33854" s="845"/>
    </row>
    <row r="33855" spans="1:1">
      <c r="A33855" s="845"/>
    </row>
    <row r="33856" spans="1:1">
      <c r="A33856" s="845"/>
    </row>
    <row r="33857" spans="1:1">
      <c r="A33857" s="845"/>
    </row>
    <row r="33858" spans="1:1">
      <c r="A33858" s="845"/>
    </row>
    <row r="33859" spans="1:1">
      <c r="A33859" s="845"/>
    </row>
    <row r="33860" spans="1:1">
      <c r="A33860" s="845"/>
    </row>
    <row r="33861" spans="1:1">
      <c r="A33861" s="845"/>
    </row>
    <row r="33862" spans="1:1">
      <c r="A33862" s="845"/>
    </row>
    <row r="33863" spans="1:1">
      <c r="A33863" s="845"/>
    </row>
    <row r="33864" spans="1:1">
      <c r="A33864" s="845"/>
    </row>
    <row r="33865" spans="1:1">
      <c r="A33865" s="845"/>
    </row>
    <row r="33866" spans="1:1">
      <c r="A33866" s="845"/>
    </row>
    <row r="33867" spans="1:1">
      <c r="A33867" s="845"/>
    </row>
    <row r="33868" spans="1:1">
      <c r="A33868" s="845"/>
    </row>
    <row r="33869" spans="1:1">
      <c r="A33869" s="845"/>
    </row>
    <row r="33870" spans="1:1">
      <c r="A33870" s="845"/>
    </row>
    <row r="33871" spans="1:1">
      <c r="A33871" s="845"/>
    </row>
    <row r="33872" spans="1:1">
      <c r="A33872" s="845"/>
    </row>
    <row r="33873" spans="1:1">
      <c r="A33873" s="845"/>
    </row>
    <row r="33874" spans="1:1">
      <c r="A33874" s="845"/>
    </row>
    <row r="33875" spans="1:1">
      <c r="A33875" s="845"/>
    </row>
    <row r="33876" spans="1:1">
      <c r="A33876" s="845"/>
    </row>
    <row r="33877" spans="1:1">
      <c r="A33877" s="845"/>
    </row>
    <row r="33878" spans="1:1">
      <c r="A33878" s="845"/>
    </row>
    <row r="33879" spans="1:1">
      <c r="A33879" s="845"/>
    </row>
    <row r="33880" spans="1:1">
      <c r="A33880" s="845"/>
    </row>
    <row r="33881" spans="1:1">
      <c r="A33881" s="845"/>
    </row>
    <row r="33882" spans="1:1">
      <c r="A33882" s="845"/>
    </row>
    <row r="33883" spans="1:1">
      <c r="A33883" s="845"/>
    </row>
    <row r="33884" spans="1:1">
      <c r="A33884" s="845"/>
    </row>
    <row r="33885" spans="1:1">
      <c r="A33885" s="845"/>
    </row>
    <row r="33886" spans="1:1">
      <c r="A33886" s="845"/>
    </row>
    <row r="33887" spans="1:1">
      <c r="A33887" s="845"/>
    </row>
    <row r="33888" spans="1:1">
      <c r="A33888" s="845"/>
    </row>
    <row r="33889" spans="1:1">
      <c r="A33889" s="845"/>
    </row>
    <row r="33890" spans="1:1">
      <c r="A33890" s="845"/>
    </row>
    <row r="33891" spans="1:1">
      <c r="A33891" s="845"/>
    </row>
    <row r="33892" spans="1:1">
      <c r="A33892" s="845"/>
    </row>
    <row r="33893" spans="1:1">
      <c r="A33893" s="845"/>
    </row>
    <row r="33894" spans="1:1">
      <c r="A33894" s="845"/>
    </row>
    <row r="33895" spans="1:1">
      <c r="A33895" s="845"/>
    </row>
    <row r="33896" spans="1:1">
      <c r="A33896" s="845"/>
    </row>
    <row r="33897" spans="1:1">
      <c r="A33897" s="845"/>
    </row>
    <row r="33898" spans="1:1">
      <c r="A33898" s="845"/>
    </row>
    <row r="33899" spans="1:1">
      <c r="A33899" s="845"/>
    </row>
    <row r="33900" spans="1:1">
      <c r="A33900" s="845"/>
    </row>
    <row r="33901" spans="1:1">
      <c r="A33901" s="845"/>
    </row>
    <row r="33902" spans="1:1">
      <c r="A33902" s="845"/>
    </row>
    <row r="33903" spans="1:1">
      <c r="A33903" s="845"/>
    </row>
    <row r="33904" spans="1:1">
      <c r="A33904" s="845"/>
    </row>
    <row r="33905" spans="1:1">
      <c r="A33905" s="845"/>
    </row>
    <row r="33906" spans="1:1">
      <c r="A33906" s="845"/>
    </row>
    <row r="33907" spans="1:1">
      <c r="A33907" s="845"/>
    </row>
    <row r="33908" spans="1:1">
      <c r="A33908" s="845"/>
    </row>
    <row r="33909" spans="1:1">
      <c r="A33909" s="845"/>
    </row>
    <row r="33910" spans="1:1">
      <c r="A33910" s="845"/>
    </row>
    <row r="33911" spans="1:1">
      <c r="A33911" s="845"/>
    </row>
    <row r="33912" spans="1:1">
      <c r="A33912" s="845"/>
    </row>
    <row r="33913" spans="1:1">
      <c r="A33913" s="845"/>
    </row>
    <row r="33914" spans="1:1">
      <c r="A33914" s="845"/>
    </row>
    <row r="33915" spans="1:1">
      <c r="A33915" s="845"/>
    </row>
    <row r="33916" spans="1:1">
      <c r="A33916" s="845"/>
    </row>
    <row r="33917" spans="1:1">
      <c r="A33917" s="845"/>
    </row>
    <row r="33918" spans="1:1">
      <c r="A33918" s="845"/>
    </row>
    <row r="33919" spans="1:1">
      <c r="A33919" s="845"/>
    </row>
    <row r="33920" spans="1:1">
      <c r="A33920" s="845"/>
    </row>
    <row r="33921" spans="1:1">
      <c r="A33921" s="845"/>
    </row>
    <row r="33922" spans="1:1">
      <c r="A33922" s="845"/>
    </row>
    <row r="33923" spans="1:1">
      <c r="A33923" s="845"/>
    </row>
    <row r="33924" spans="1:1">
      <c r="A33924" s="845"/>
    </row>
    <row r="33925" spans="1:1">
      <c r="A33925" s="845"/>
    </row>
    <row r="33926" spans="1:1">
      <c r="A33926" s="845"/>
    </row>
    <row r="33927" spans="1:1">
      <c r="A33927" s="845"/>
    </row>
    <row r="33928" spans="1:1">
      <c r="A33928" s="845"/>
    </row>
    <row r="33929" spans="1:1">
      <c r="A33929" s="845"/>
    </row>
    <row r="33930" spans="1:1">
      <c r="A33930" s="845"/>
    </row>
    <row r="33931" spans="1:1">
      <c r="A33931" s="845"/>
    </row>
    <row r="33932" spans="1:1">
      <c r="A33932" s="845"/>
    </row>
    <row r="33933" spans="1:1">
      <c r="A33933" s="845"/>
    </row>
    <row r="33934" spans="1:1">
      <c r="A33934" s="845"/>
    </row>
    <row r="33935" spans="1:1">
      <c r="A33935" s="845"/>
    </row>
    <row r="33936" spans="1:1">
      <c r="A33936" s="845"/>
    </row>
    <row r="33937" spans="1:1">
      <c r="A33937" s="845"/>
    </row>
    <row r="33938" spans="1:1">
      <c r="A33938" s="845"/>
    </row>
    <row r="33939" spans="1:1">
      <c r="A33939" s="845"/>
    </row>
    <row r="33940" spans="1:1">
      <c r="A33940" s="845"/>
    </row>
    <row r="33941" spans="1:1">
      <c r="A33941" s="845"/>
    </row>
    <row r="33942" spans="1:1">
      <c r="A33942" s="845"/>
    </row>
    <row r="33943" spans="1:1">
      <c r="A33943" s="845"/>
    </row>
    <row r="33944" spans="1:1">
      <c r="A33944" s="845"/>
    </row>
    <row r="33945" spans="1:1">
      <c r="A33945" s="845"/>
    </row>
    <row r="33946" spans="1:1">
      <c r="A33946" s="845"/>
    </row>
    <row r="33947" spans="1:1">
      <c r="A33947" s="845"/>
    </row>
    <row r="33948" spans="1:1">
      <c r="A33948" s="845"/>
    </row>
    <row r="33949" spans="1:1">
      <c r="A33949" s="845"/>
    </row>
    <row r="33950" spans="1:1">
      <c r="A33950" s="845"/>
    </row>
    <row r="33951" spans="1:1">
      <c r="A33951" s="845"/>
    </row>
    <row r="33952" spans="1:1">
      <c r="A33952" s="845"/>
    </row>
    <row r="33953" spans="1:1">
      <c r="A33953" s="845"/>
    </row>
    <row r="33954" spans="1:1">
      <c r="A33954" s="845"/>
    </row>
    <row r="33955" spans="1:1">
      <c r="A33955" s="845"/>
    </row>
    <row r="33956" spans="1:1">
      <c r="A33956" s="845"/>
    </row>
    <row r="33957" spans="1:1">
      <c r="A33957" s="845"/>
    </row>
    <row r="33958" spans="1:1">
      <c r="A33958" s="845"/>
    </row>
    <row r="33959" spans="1:1">
      <c r="A33959" s="845"/>
    </row>
    <row r="33960" spans="1:1">
      <c r="A33960" s="845"/>
    </row>
    <row r="33961" spans="1:1">
      <c r="A33961" s="845"/>
    </row>
    <row r="33962" spans="1:1">
      <c r="A33962" s="845"/>
    </row>
    <row r="33963" spans="1:1">
      <c r="A33963" s="845"/>
    </row>
    <row r="33964" spans="1:1">
      <c r="A33964" s="845"/>
    </row>
    <row r="33965" spans="1:1">
      <c r="A33965" s="845"/>
    </row>
    <row r="33966" spans="1:1">
      <c r="A33966" s="845"/>
    </row>
    <row r="33967" spans="1:1">
      <c r="A33967" s="845"/>
    </row>
    <row r="33968" spans="1:1">
      <c r="A33968" s="845"/>
    </row>
    <row r="33969" spans="1:1">
      <c r="A33969" s="845"/>
    </row>
    <row r="33970" spans="1:1">
      <c r="A33970" s="845"/>
    </row>
    <row r="33971" spans="1:1">
      <c r="A33971" s="845"/>
    </row>
    <row r="33972" spans="1:1">
      <c r="A33972" s="845"/>
    </row>
    <row r="33973" spans="1:1">
      <c r="A33973" s="845"/>
    </row>
    <row r="33974" spans="1:1">
      <c r="A33974" s="845"/>
    </row>
    <row r="33975" spans="1:1">
      <c r="A33975" s="845"/>
    </row>
    <row r="33976" spans="1:1">
      <c r="A33976" s="845"/>
    </row>
    <row r="33977" spans="1:1">
      <c r="A33977" s="845"/>
    </row>
    <row r="33978" spans="1:1">
      <c r="A33978" s="845"/>
    </row>
    <row r="33979" spans="1:1">
      <c r="A33979" s="845"/>
    </row>
    <row r="33980" spans="1:1">
      <c r="A33980" s="845"/>
    </row>
    <row r="33981" spans="1:1">
      <c r="A33981" s="845"/>
    </row>
    <row r="33982" spans="1:1">
      <c r="A33982" s="845"/>
    </row>
    <row r="33983" spans="1:1">
      <c r="A33983" s="845"/>
    </row>
    <row r="33984" spans="1:1">
      <c r="A33984" s="845"/>
    </row>
    <row r="33985" spans="1:1">
      <c r="A33985" s="845"/>
    </row>
    <row r="33986" spans="1:1">
      <c r="A33986" s="845"/>
    </row>
    <row r="33987" spans="1:1">
      <c r="A33987" s="845"/>
    </row>
    <row r="33988" spans="1:1">
      <c r="A33988" s="845"/>
    </row>
    <row r="33989" spans="1:1">
      <c r="A33989" s="845"/>
    </row>
    <row r="33990" spans="1:1">
      <c r="A33990" s="845"/>
    </row>
    <row r="33991" spans="1:1">
      <c r="A33991" s="845"/>
    </row>
    <row r="33992" spans="1:1">
      <c r="A33992" s="845"/>
    </row>
    <row r="33993" spans="1:1">
      <c r="A33993" s="845"/>
    </row>
    <row r="33994" spans="1:1">
      <c r="A33994" s="845"/>
    </row>
    <row r="33995" spans="1:1">
      <c r="A33995" s="845"/>
    </row>
    <row r="33996" spans="1:1">
      <c r="A33996" s="845"/>
    </row>
    <row r="33997" spans="1:1">
      <c r="A33997" s="845"/>
    </row>
    <row r="33998" spans="1:1">
      <c r="A33998" s="845"/>
    </row>
    <row r="33999" spans="1:1">
      <c r="A33999" s="845"/>
    </row>
    <row r="34000" spans="1:1">
      <c r="A34000" s="845"/>
    </row>
    <row r="34001" spans="1:1">
      <c r="A34001" s="845"/>
    </row>
    <row r="34002" spans="1:1">
      <c r="A34002" s="845"/>
    </row>
    <row r="34003" spans="1:1">
      <c r="A34003" s="845"/>
    </row>
    <row r="34004" spans="1:1">
      <c r="A34004" s="845"/>
    </row>
    <row r="34005" spans="1:1">
      <c r="A34005" s="845"/>
    </row>
    <row r="34006" spans="1:1">
      <c r="A34006" s="845"/>
    </row>
    <row r="34007" spans="1:1">
      <c r="A34007" s="845"/>
    </row>
    <row r="34008" spans="1:1">
      <c r="A34008" s="845"/>
    </row>
    <row r="34009" spans="1:1">
      <c r="A34009" s="845"/>
    </row>
    <row r="34010" spans="1:1">
      <c r="A34010" s="845"/>
    </row>
    <row r="34011" spans="1:1">
      <c r="A34011" s="845"/>
    </row>
    <row r="34012" spans="1:1">
      <c r="A34012" s="845"/>
    </row>
    <row r="34013" spans="1:1">
      <c r="A34013" s="845"/>
    </row>
    <row r="34014" spans="1:1">
      <c r="A34014" s="845"/>
    </row>
    <row r="34015" spans="1:1">
      <c r="A34015" s="845"/>
    </row>
    <row r="34016" spans="1:1">
      <c r="A34016" s="845"/>
    </row>
    <row r="34017" spans="1:1">
      <c r="A34017" s="845"/>
    </row>
    <row r="34018" spans="1:1">
      <c r="A34018" s="845"/>
    </row>
    <row r="34019" spans="1:1">
      <c r="A34019" s="845"/>
    </row>
    <row r="34020" spans="1:1">
      <c r="A34020" s="845"/>
    </row>
    <row r="34021" spans="1:1">
      <c r="A34021" s="845"/>
    </row>
    <row r="34022" spans="1:1">
      <c r="A34022" s="845"/>
    </row>
    <row r="34023" spans="1:1">
      <c r="A34023" s="845"/>
    </row>
    <row r="34024" spans="1:1">
      <c r="A34024" s="845"/>
    </row>
    <row r="34025" spans="1:1">
      <c r="A34025" s="845"/>
    </row>
    <row r="34026" spans="1:1">
      <c r="A34026" s="845"/>
    </row>
    <row r="34027" spans="1:1">
      <c r="A34027" s="845"/>
    </row>
    <row r="34028" spans="1:1">
      <c r="A34028" s="845"/>
    </row>
    <row r="34029" spans="1:1">
      <c r="A34029" s="845"/>
    </row>
    <row r="34030" spans="1:1">
      <c r="A34030" s="845"/>
    </row>
    <row r="34031" spans="1:1">
      <c r="A34031" s="845"/>
    </row>
    <row r="34032" spans="1:1">
      <c r="A34032" s="845"/>
    </row>
    <row r="34033" spans="1:1">
      <c r="A34033" s="845"/>
    </row>
    <row r="34034" spans="1:1">
      <c r="A34034" s="845"/>
    </row>
    <row r="34035" spans="1:1">
      <c r="A34035" s="845"/>
    </row>
    <row r="34036" spans="1:1">
      <c r="A34036" s="845"/>
    </row>
    <row r="34037" spans="1:1">
      <c r="A34037" s="845"/>
    </row>
    <row r="34038" spans="1:1">
      <c r="A34038" s="845"/>
    </row>
    <row r="34039" spans="1:1">
      <c r="A34039" s="845"/>
    </row>
    <row r="34040" spans="1:1">
      <c r="A34040" s="845"/>
    </row>
    <row r="34041" spans="1:1">
      <c r="A34041" s="845"/>
    </row>
    <row r="34042" spans="1:1">
      <c r="A34042" s="845"/>
    </row>
    <row r="34043" spans="1:1">
      <c r="A34043" s="845"/>
    </row>
    <row r="34044" spans="1:1">
      <c r="A34044" s="845"/>
    </row>
    <row r="34045" spans="1:1">
      <c r="A34045" s="845"/>
    </row>
    <row r="34046" spans="1:1">
      <c r="A34046" s="845"/>
    </row>
    <row r="34047" spans="1:1">
      <c r="A34047" s="845"/>
    </row>
    <row r="34048" spans="1:1">
      <c r="A34048" s="845"/>
    </row>
    <row r="34049" spans="1:1">
      <c r="A34049" s="845"/>
    </row>
    <row r="34050" spans="1:1">
      <c r="A34050" s="845"/>
    </row>
    <row r="34051" spans="1:1">
      <c r="A34051" s="845"/>
    </row>
    <row r="34052" spans="1:1">
      <c r="A34052" s="845"/>
    </row>
    <row r="34053" spans="1:1">
      <c r="A34053" s="845"/>
    </row>
    <row r="34054" spans="1:1">
      <c r="A34054" s="845"/>
    </row>
    <row r="34055" spans="1:1">
      <c r="A34055" s="845"/>
    </row>
    <row r="34056" spans="1:1">
      <c r="A34056" s="845"/>
    </row>
    <row r="34057" spans="1:1">
      <c r="A34057" s="845"/>
    </row>
    <row r="34058" spans="1:1">
      <c r="A34058" s="845"/>
    </row>
    <row r="34059" spans="1:1">
      <c r="A34059" s="845"/>
    </row>
    <row r="34060" spans="1:1">
      <c r="A34060" s="845"/>
    </row>
    <row r="34061" spans="1:1">
      <c r="A34061" s="845"/>
    </row>
    <row r="34062" spans="1:1">
      <c r="A34062" s="845"/>
    </row>
    <row r="34063" spans="1:1">
      <c r="A34063" s="845"/>
    </row>
    <row r="34064" spans="1:1">
      <c r="A34064" s="845"/>
    </row>
    <row r="34065" spans="1:1">
      <c r="A34065" s="845"/>
    </row>
    <row r="34066" spans="1:1">
      <c r="A34066" s="845"/>
    </row>
    <row r="34067" spans="1:1">
      <c r="A34067" s="845"/>
    </row>
    <row r="34068" spans="1:1">
      <c r="A34068" s="845"/>
    </row>
    <row r="34069" spans="1:1">
      <c r="A34069" s="845"/>
    </row>
    <row r="34070" spans="1:1">
      <c r="A34070" s="845"/>
    </row>
    <row r="34071" spans="1:1">
      <c r="A34071" s="845"/>
    </row>
    <row r="34072" spans="1:1">
      <c r="A34072" s="845"/>
    </row>
    <row r="34073" spans="1:1">
      <c r="A34073" s="845"/>
    </row>
    <row r="34074" spans="1:1">
      <c r="A34074" s="845"/>
    </row>
    <row r="34075" spans="1:1">
      <c r="A34075" s="845"/>
    </row>
    <row r="34076" spans="1:1">
      <c r="A34076" s="845"/>
    </row>
    <row r="34077" spans="1:1">
      <c r="A34077" s="845"/>
    </row>
    <row r="34078" spans="1:1">
      <c r="A34078" s="845"/>
    </row>
    <row r="34079" spans="1:1">
      <c r="A34079" s="845"/>
    </row>
    <row r="34080" spans="1:1">
      <c r="A34080" s="845"/>
    </row>
    <row r="34081" spans="1:1">
      <c r="A34081" s="845"/>
    </row>
    <row r="34082" spans="1:1">
      <c r="A34082" s="845"/>
    </row>
    <row r="34083" spans="1:1">
      <c r="A34083" s="845"/>
    </row>
    <row r="34084" spans="1:1">
      <c r="A34084" s="845"/>
    </row>
    <row r="34085" spans="1:1">
      <c r="A34085" s="845"/>
    </row>
    <row r="34086" spans="1:1">
      <c r="A34086" s="845"/>
    </row>
    <row r="34087" spans="1:1">
      <c r="A34087" s="845"/>
    </row>
    <row r="34088" spans="1:1">
      <c r="A34088" s="845"/>
    </row>
    <row r="34089" spans="1:1">
      <c r="A34089" s="845"/>
    </row>
    <row r="34090" spans="1:1">
      <c r="A34090" s="845"/>
    </row>
    <row r="34091" spans="1:1">
      <c r="A34091" s="845"/>
    </row>
    <row r="34092" spans="1:1">
      <c r="A34092" s="845"/>
    </row>
    <row r="34093" spans="1:1">
      <c r="A34093" s="845"/>
    </row>
    <row r="34094" spans="1:1">
      <c r="A34094" s="845"/>
    </row>
    <row r="34095" spans="1:1">
      <c r="A34095" s="845"/>
    </row>
    <row r="34096" spans="1:1">
      <c r="A34096" s="845"/>
    </row>
    <row r="34097" spans="1:1">
      <c r="A34097" s="845"/>
    </row>
    <row r="34098" spans="1:1">
      <c r="A34098" s="845"/>
    </row>
    <row r="34099" spans="1:1">
      <c r="A34099" s="845"/>
    </row>
    <row r="34100" spans="1:1">
      <c r="A34100" s="845"/>
    </row>
    <row r="34101" spans="1:1">
      <c r="A34101" s="845"/>
    </row>
    <row r="34102" spans="1:1">
      <c r="A34102" s="845"/>
    </row>
    <row r="34103" spans="1:1">
      <c r="A34103" s="845"/>
    </row>
    <row r="34104" spans="1:1">
      <c r="A34104" s="845"/>
    </row>
    <row r="34105" spans="1:1">
      <c r="A34105" s="845"/>
    </row>
    <row r="34106" spans="1:1">
      <c r="A34106" s="845"/>
    </row>
    <row r="34107" spans="1:1">
      <c r="A34107" s="845"/>
    </row>
    <row r="34108" spans="1:1">
      <c r="A34108" s="845"/>
    </row>
    <row r="34109" spans="1:1">
      <c r="A34109" s="845"/>
    </row>
    <row r="34110" spans="1:1">
      <c r="A34110" s="845"/>
    </row>
    <row r="34111" spans="1:1">
      <c r="A34111" s="845"/>
    </row>
    <row r="34112" spans="1:1">
      <c r="A34112" s="845"/>
    </row>
    <row r="34113" spans="1:1">
      <c r="A34113" s="845"/>
    </row>
    <row r="34114" spans="1:1">
      <c r="A34114" s="845"/>
    </row>
    <row r="34115" spans="1:1">
      <c r="A34115" s="845"/>
    </row>
    <row r="34116" spans="1:1">
      <c r="A34116" s="845"/>
    </row>
    <row r="34117" spans="1:1">
      <c r="A34117" s="845"/>
    </row>
    <row r="34118" spans="1:1">
      <c r="A34118" s="845"/>
    </row>
    <row r="34119" spans="1:1">
      <c r="A34119" s="845"/>
    </row>
    <row r="34120" spans="1:1">
      <c r="A34120" s="845"/>
    </row>
    <row r="34121" spans="1:1">
      <c r="A34121" s="845"/>
    </row>
    <row r="34122" spans="1:1">
      <c r="A34122" s="845"/>
    </row>
    <row r="34123" spans="1:1">
      <c r="A34123" s="845"/>
    </row>
    <row r="34124" spans="1:1">
      <c r="A34124" s="845"/>
    </row>
    <row r="34125" spans="1:1">
      <c r="A34125" s="845"/>
    </row>
    <row r="34126" spans="1:1">
      <c r="A34126" s="845"/>
    </row>
    <row r="34127" spans="1:1">
      <c r="A34127" s="845"/>
    </row>
    <row r="34128" spans="1:1">
      <c r="A34128" s="845"/>
    </row>
    <row r="34129" spans="1:1">
      <c r="A34129" s="845"/>
    </row>
    <row r="34130" spans="1:1">
      <c r="A34130" s="845"/>
    </row>
    <row r="34131" spans="1:1">
      <c r="A34131" s="845"/>
    </row>
    <row r="34132" spans="1:1">
      <c r="A34132" s="845"/>
    </row>
    <row r="34133" spans="1:1">
      <c r="A34133" s="845"/>
    </row>
    <row r="34134" spans="1:1">
      <c r="A34134" s="845"/>
    </row>
    <row r="34135" spans="1:1">
      <c r="A34135" s="845"/>
    </row>
    <row r="34136" spans="1:1">
      <c r="A34136" s="845"/>
    </row>
    <row r="34137" spans="1:1">
      <c r="A34137" s="845"/>
    </row>
    <row r="34138" spans="1:1">
      <c r="A34138" s="845"/>
    </row>
    <row r="34139" spans="1:1">
      <c r="A34139" s="845"/>
    </row>
    <row r="34140" spans="1:1">
      <c r="A34140" s="845"/>
    </row>
    <row r="34141" spans="1:1">
      <c r="A34141" s="845"/>
    </row>
    <row r="34142" spans="1:1">
      <c r="A34142" s="845"/>
    </row>
    <row r="34143" spans="1:1">
      <c r="A34143" s="845"/>
    </row>
    <row r="34144" spans="1:1">
      <c r="A34144" s="845"/>
    </row>
    <row r="34145" spans="1:1">
      <c r="A34145" s="845"/>
    </row>
    <row r="34146" spans="1:1">
      <c r="A34146" s="845"/>
    </row>
    <row r="34147" spans="1:1">
      <c r="A34147" s="845"/>
    </row>
    <row r="34148" spans="1:1">
      <c r="A34148" s="845"/>
    </row>
    <row r="34149" spans="1:1">
      <c r="A34149" s="845"/>
    </row>
    <row r="34150" spans="1:1">
      <c r="A34150" s="845"/>
    </row>
    <row r="34151" spans="1:1">
      <c r="A34151" s="845"/>
    </row>
    <row r="34152" spans="1:1">
      <c r="A34152" s="845"/>
    </row>
    <row r="34153" spans="1:1">
      <c r="A34153" s="845"/>
    </row>
    <row r="34154" spans="1:1">
      <c r="A34154" s="845"/>
    </row>
    <row r="34155" spans="1:1">
      <c r="A34155" s="845"/>
    </row>
    <row r="34156" spans="1:1">
      <c r="A34156" s="845"/>
    </row>
    <row r="34157" spans="1:1">
      <c r="A34157" s="845"/>
    </row>
    <row r="34158" spans="1:1">
      <c r="A34158" s="845"/>
    </row>
    <row r="34159" spans="1:1">
      <c r="A34159" s="845"/>
    </row>
    <row r="34160" spans="1:1">
      <c r="A34160" s="845"/>
    </row>
    <row r="34161" spans="1:1">
      <c r="A34161" s="845"/>
    </row>
    <row r="34162" spans="1:1">
      <c r="A34162" s="845"/>
    </row>
    <row r="34163" spans="1:1">
      <c r="A34163" s="845"/>
    </row>
    <row r="34164" spans="1:1">
      <c r="A34164" s="845"/>
    </row>
    <row r="34165" spans="1:1">
      <c r="A34165" s="845"/>
    </row>
    <row r="34166" spans="1:1">
      <c r="A34166" s="845"/>
    </row>
    <row r="34167" spans="1:1">
      <c r="A34167" s="845"/>
    </row>
    <row r="34168" spans="1:1">
      <c r="A34168" s="845"/>
    </row>
    <row r="34169" spans="1:1">
      <c r="A34169" s="845"/>
    </row>
    <row r="34170" spans="1:1">
      <c r="A34170" s="845"/>
    </row>
    <row r="34171" spans="1:1">
      <c r="A34171" s="845"/>
    </row>
    <row r="34172" spans="1:1">
      <c r="A34172" s="845"/>
    </row>
    <row r="34173" spans="1:1">
      <c r="A34173" s="845"/>
    </row>
    <row r="34174" spans="1:1">
      <c r="A34174" s="845"/>
    </row>
    <row r="34175" spans="1:1">
      <c r="A34175" s="845"/>
    </row>
    <row r="34176" spans="1:1">
      <c r="A34176" s="845"/>
    </row>
    <row r="34177" spans="1:1">
      <c r="A34177" s="845"/>
    </row>
    <row r="34178" spans="1:1">
      <c r="A34178" s="845"/>
    </row>
    <row r="34179" spans="1:1">
      <c r="A34179" s="845"/>
    </row>
    <row r="34180" spans="1:1">
      <c r="A34180" s="845"/>
    </row>
    <row r="34181" spans="1:1">
      <c r="A34181" s="845"/>
    </row>
    <row r="34182" spans="1:1">
      <c r="A34182" s="845"/>
    </row>
    <row r="34183" spans="1:1">
      <c r="A34183" s="845"/>
    </row>
    <row r="34184" spans="1:1">
      <c r="A34184" s="845"/>
    </row>
    <row r="34185" spans="1:1">
      <c r="A34185" s="845"/>
    </row>
    <row r="34186" spans="1:1">
      <c r="A34186" s="845"/>
    </row>
    <row r="34187" spans="1:1">
      <c r="A34187" s="845"/>
    </row>
    <row r="34188" spans="1:1">
      <c r="A34188" s="845"/>
    </row>
    <row r="34189" spans="1:1">
      <c r="A34189" s="845"/>
    </row>
    <row r="34190" spans="1:1">
      <c r="A34190" s="845"/>
    </row>
    <row r="34191" spans="1:1">
      <c r="A34191" s="845"/>
    </row>
    <row r="34192" spans="1:1">
      <c r="A34192" s="845"/>
    </row>
    <row r="34193" spans="1:1">
      <c r="A34193" s="845"/>
    </row>
    <row r="34194" spans="1:1">
      <c r="A34194" s="845"/>
    </row>
    <row r="34195" spans="1:1">
      <c r="A34195" s="845"/>
    </row>
    <row r="34196" spans="1:1">
      <c r="A34196" s="845"/>
    </row>
    <row r="34197" spans="1:1">
      <c r="A34197" s="845"/>
    </row>
    <row r="34198" spans="1:1">
      <c r="A34198" s="845"/>
    </row>
    <row r="34199" spans="1:1">
      <c r="A34199" s="845"/>
    </row>
    <row r="34200" spans="1:1">
      <c r="A34200" s="845"/>
    </row>
    <row r="34201" spans="1:1">
      <c r="A34201" s="845"/>
    </row>
    <row r="34202" spans="1:1">
      <c r="A34202" s="845"/>
    </row>
    <row r="34203" spans="1:1">
      <c r="A34203" s="845"/>
    </row>
    <row r="34204" spans="1:1">
      <c r="A34204" s="845"/>
    </row>
    <row r="34205" spans="1:1">
      <c r="A34205" s="845"/>
    </row>
    <row r="34206" spans="1:1">
      <c r="A34206" s="845"/>
    </row>
    <row r="34207" spans="1:1">
      <c r="A34207" s="845"/>
    </row>
    <row r="34208" spans="1:1">
      <c r="A34208" s="845"/>
    </row>
    <row r="34209" spans="1:1">
      <c r="A34209" s="845"/>
    </row>
    <row r="34210" spans="1:1">
      <c r="A34210" s="845"/>
    </row>
    <row r="34211" spans="1:1">
      <c r="A34211" s="845"/>
    </row>
    <row r="34212" spans="1:1">
      <c r="A34212" s="845"/>
    </row>
    <row r="34213" spans="1:1">
      <c r="A34213" s="845"/>
    </row>
    <row r="34214" spans="1:1">
      <c r="A34214" s="845"/>
    </row>
    <row r="34215" spans="1:1">
      <c r="A34215" s="845"/>
    </row>
    <row r="34216" spans="1:1">
      <c r="A34216" s="845"/>
    </row>
    <row r="34217" spans="1:1">
      <c r="A34217" s="845"/>
    </row>
    <row r="34218" spans="1:1">
      <c r="A34218" s="845"/>
    </row>
    <row r="34219" spans="1:1">
      <c r="A34219" s="845"/>
    </row>
    <row r="34220" spans="1:1">
      <c r="A34220" s="845"/>
    </row>
    <row r="34221" spans="1:1">
      <c r="A34221" s="845"/>
    </row>
    <row r="34222" spans="1:1">
      <c r="A34222" s="845"/>
    </row>
    <row r="34223" spans="1:1">
      <c r="A34223" s="845"/>
    </row>
    <row r="34224" spans="1:1">
      <c r="A34224" s="845"/>
    </row>
    <row r="34225" spans="1:1">
      <c r="A34225" s="845"/>
    </row>
    <row r="34226" spans="1:1">
      <c r="A34226" s="845"/>
    </row>
    <row r="34227" spans="1:1">
      <c r="A34227" s="845"/>
    </row>
    <row r="34228" spans="1:1">
      <c r="A34228" s="845"/>
    </row>
    <row r="34229" spans="1:1">
      <c r="A34229" s="845"/>
    </row>
    <row r="34230" spans="1:1">
      <c r="A34230" s="845"/>
    </row>
    <row r="34231" spans="1:1">
      <c r="A34231" s="845"/>
    </row>
    <row r="34232" spans="1:1">
      <c r="A34232" s="845"/>
    </row>
    <row r="34233" spans="1:1">
      <c r="A34233" s="845"/>
    </row>
    <row r="34234" spans="1:1">
      <c r="A34234" s="845"/>
    </row>
    <row r="34235" spans="1:1">
      <c r="A34235" s="845"/>
    </row>
    <row r="34236" spans="1:1">
      <c r="A34236" s="845"/>
    </row>
    <row r="34237" spans="1:1">
      <c r="A34237" s="845"/>
    </row>
    <row r="34238" spans="1:1">
      <c r="A34238" s="845"/>
    </row>
    <row r="34239" spans="1:1">
      <c r="A34239" s="845"/>
    </row>
    <row r="34240" spans="1:1">
      <c r="A34240" s="845"/>
    </row>
    <row r="34241" spans="1:1">
      <c r="A34241" s="845"/>
    </row>
    <row r="34242" spans="1:1">
      <c r="A34242" s="845"/>
    </row>
    <row r="34243" spans="1:1">
      <c r="A34243" s="845"/>
    </row>
    <row r="34244" spans="1:1">
      <c r="A34244" s="845"/>
    </row>
    <row r="34245" spans="1:1">
      <c r="A34245" s="845"/>
    </row>
    <row r="34246" spans="1:1">
      <c r="A34246" s="845"/>
    </row>
    <row r="34247" spans="1:1">
      <c r="A34247" s="845"/>
    </row>
    <row r="34248" spans="1:1">
      <c r="A34248" s="845"/>
    </row>
    <row r="34249" spans="1:1">
      <c r="A34249" s="845"/>
    </row>
    <row r="34250" spans="1:1">
      <c r="A34250" s="845"/>
    </row>
    <row r="34251" spans="1:1">
      <c r="A34251" s="845"/>
    </row>
    <row r="34252" spans="1:1">
      <c r="A34252" s="845"/>
    </row>
    <row r="34253" spans="1:1">
      <c r="A34253" s="845"/>
    </row>
    <row r="34254" spans="1:1">
      <c r="A34254" s="845"/>
    </row>
    <row r="34255" spans="1:1">
      <c r="A34255" s="845"/>
    </row>
    <row r="34256" spans="1:1">
      <c r="A34256" s="845"/>
    </row>
    <row r="34257" spans="1:1">
      <c r="A34257" s="845"/>
    </row>
    <row r="34258" spans="1:1">
      <c r="A34258" s="845"/>
    </row>
    <row r="34259" spans="1:1">
      <c r="A34259" s="845"/>
    </row>
    <row r="34260" spans="1:1">
      <c r="A34260" s="845"/>
    </row>
    <row r="34261" spans="1:1">
      <c r="A34261" s="845"/>
    </row>
    <row r="34262" spans="1:1">
      <c r="A34262" s="845"/>
    </row>
    <row r="34263" spans="1:1">
      <c r="A34263" s="845"/>
    </row>
    <row r="34264" spans="1:1">
      <c r="A34264" s="845"/>
    </row>
    <row r="34265" spans="1:1">
      <c r="A34265" s="845"/>
    </row>
    <row r="34266" spans="1:1">
      <c r="A34266" s="845"/>
    </row>
    <row r="34267" spans="1:1">
      <c r="A34267" s="845"/>
    </row>
    <row r="34268" spans="1:1">
      <c r="A34268" s="845"/>
    </row>
    <row r="34269" spans="1:1">
      <c r="A34269" s="845"/>
    </row>
    <row r="34270" spans="1:1">
      <c r="A34270" s="845"/>
    </row>
    <row r="34271" spans="1:1">
      <c r="A34271" s="845"/>
    </row>
    <row r="34272" spans="1:1">
      <c r="A34272" s="845"/>
    </row>
    <row r="34273" spans="1:1">
      <c r="A34273" s="845"/>
    </row>
    <row r="34274" spans="1:1">
      <c r="A34274" s="845"/>
    </row>
    <row r="34275" spans="1:1">
      <c r="A34275" s="845"/>
    </row>
    <row r="34276" spans="1:1">
      <c r="A34276" s="845"/>
    </row>
    <row r="34277" spans="1:1">
      <c r="A34277" s="845"/>
    </row>
    <row r="34278" spans="1:1">
      <c r="A34278" s="845"/>
    </row>
    <row r="34279" spans="1:1">
      <c r="A34279" s="845"/>
    </row>
    <row r="34280" spans="1:1">
      <c r="A34280" s="845"/>
    </row>
    <row r="34281" spans="1:1">
      <c r="A34281" s="845"/>
    </row>
    <row r="34282" spans="1:1">
      <c r="A34282" s="845"/>
    </row>
    <row r="34283" spans="1:1">
      <c r="A34283" s="845"/>
    </row>
    <row r="34284" spans="1:1">
      <c r="A34284" s="845"/>
    </row>
    <row r="34285" spans="1:1">
      <c r="A34285" s="845"/>
    </row>
    <row r="34286" spans="1:1">
      <c r="A34286" s="845"/>
    </row>
    <row r="34287" spans="1:1">
      <c r="A34287" s="845"/>
    </row>
    <row r="34288" spans="1:1">
      <c r="A34288" s="845"/>
    </row>
    <row r="34289" spans="1:1">
      <c r="A34289" s="845"/>
    </row>
    <row r="34290" spans="1:1">
      <c r="A34290" s="845"/>
    </row>
    <row r="34291" spans="1:1">
      <c r="A34291" s="845"/>
    </row>
    <row r="34292" spans="1:1">
      <c r="A34292" s="845"/>
    </row>
    <row r="34293" spans="1:1">
      <c r="A34293" s="845"/>
    </row>
    <row r="34294" spans="1:1">
      <c r="A34294" s="845"/>
    </row>
    <row r="34295" spans="1:1">
      <c r="A34295" s="845"/>
    </row>
    <row r="34296" spans="1:1">
      <c r="A34296" s="845"/>
    </row>
    <row r="34297" spans="1:1">
      <c r="A34297" s="845"/>
    </row>
    <row r="34298" spans="1:1">
      <c r="A34298" s="845"/>
    </row>
    <row r="34299" spans="1:1">
      <c r="A34299" s="845"/>
    </row>
    <row r="34300" spans="1:1">
      <c r="A34300" s="845"/>
    </row>
    <row r="34301" spans="1:1">
      <c r="A34301" s="845"/>
    </row>
    <row r="34302" spans="1:1">
      <c r="A34302" s="845"/>
    </row>
    <row r="34303" spans="1:1">
      <c r="A34303" s="845"/>
    </row>
    <row r="34304" spans="1:1">
      <c r="A34304" s="845"/>
    </row>
    <row r="34305" spans="1:1">
      <c r="A34305" s="845"/>
    </row>
    <row r="34306" spans="1:1">
      <c r="A34306" s="845"/>
    </row>
    <row r="34307" spans="1:1">
      <c r="A34307" s="845"/>
    </row>
    <row r="34308" spans="1:1">
      <c r="A34308" s="845"/>
    </row>
    <row r="34309" spans="1:1">
      <c r="A34309" s="845"/>
    </row>
    <row r="34310" spans="1:1">
      <c r="A34310" s="845"/>
    </row>
    <row r="34311" spans="1:1">
      <c r="A34311" s="845"/>
    </row>
    <row r="34312" spans="1:1">
      <c r="A34312" s="845"/>
    </row>
    <row r="34313" spans="1:1">
      <c r="A34313" s="845"/>
    </row>
    <row r="34314" spans="1:1">
      <c r="A34314" s="845"/>
    </row>
    <row r="34315" spans="1:1">
      <c r="A34315" s="845"/>
    </row>
    <row r="34316" spans="1:1">
      <c r="A34316" s="845"/>
    </row>
    <row r="34317" spans="1:1">
      <c r="A34317" s="845"/>
    </row>
    <row r="34318" spans="1:1">
      <c r="A34318" s="845"/>
    </row>
    <row r="34319" spans="1:1">
      <c r="A34319" s="845"/>
    </row>
    <row r="34320" spans="1:1">
      <c r="A34320" s="845"/>
    </row>
    <row r="34321" spans="1:1">
      <c r="A34321" s="845"/>
    </row>
    <row r="34322" spans="1:1">
      <c r="A34322" s="845"/>
    </row>
    <row r="34323" spans="1:1">
      <c r="A34323" s="845"/>
    </row>
    <row r="34324" spans="1:1">
      <c r="A34324" s="845"/>
    </row>
    <row r="34325" spans="1:1">
      <c r="A34325" s="845"/>
    </row>
    <row r="34326" spans="1:1">
      <c r="A34326" s="845"/>
    </row>
    <row r="34327" spans="1:1">
      <c r="A34327" s="845"/>
    </row>
    <row r="34328" spans="1:1">
      <c r="A34328" s="845"/>
    </row>
    <row r="34329" spans="1:1">
      <c r="A34329" s="845"/>
    </row>
    <row r="34330" spans="1:1">
      <c r="A34330" s="845"/>
    </row>
    <row r="34331" spans="1:1">
      <c r="A34331" s="845"/>
    </row>
    <row r="34332" spans="1:1">
      <c r="A34332" s="845"/>
    </row>
    <row r="34333" spans="1:1">
      <c r="A34333" s="845"/>
    </row>
    <row r="34334" spans="1:1">
      <c r="A34334" s="845"/>
    </row>
    <row r="34335" spans="1:1">
      <c r="A34335" s="845"/>
    </row>
    <row r="34336" spans="1:1">
      <c r="A34336" s="845"/>
    </row>
    <row r="34337" spans="1:1">
      <c r="A34337" s="845"/>
    </row>
    <row r="34338" spans="1:1">
      <c r="A34338" s="845"/>
    </row>
    <row r="34339" spans="1:1">
      <c r="A34339" s="845"/>
    </row>
    <row r="34340" spans="1:1">
      <c r="A34340" s="845"/>
    </row>
    <row r="34341" spans="1:1">
      <c r="A34341" s="845"/>
    </row>
    <row r="34342" spans="1:1">
      <c r="A34342" s="845"/>
    </row>
    <row r="34343" spans="1:1">
      <c r="A34343" s="845"/>
    </row>
    <row r="34344" spans="1:1">
      <c r="A34344" s="845"/>
    </row>
    <row r="34345" spans="1:1">
      <c r="A34345" s="845"/>
    </row>
    <row r="34346" spans="1:1">
      <c r="A34346" s="845"/>
    </row>
    <row r="34347" spans="1:1">
      <c r="A34347" s="845"/>
    </row>
    <row r="34348" spans="1:1">
      <c r="A34348" s="845"/>
    </row>
    <row r="34349" spans="1:1">
      <c r="A34349" s="845"/>
    </row>
    <row r="34350" spans="1:1">
      <c r="A34350" s="845"/>
    </row>
    <row r="34351" spans="1:1">
      <c r="A34351" s="845"/>
    </row>
    <row r="34352" spans="1:1">
      <c r="A34352" s="845"/>
    </row>
    <row r="34353" spans="1:1">
      <c r="A34353" s="845"/>
    </row>
    <row r="34354" spans="1:1">
      <c r="A34354" s="845"/>
    </row>
    <row r="34355" spans="1:1">
      <c r="A34355" s="845"/>
    </row>
    <row r="34356" spans="1:1">
      <c r="A34356" s="845"/>
    </row>
    <row r="34357" spans="1:1">
      <c r="A34357" s="845"/>
    </row>
    <row r="34358" spans="1:1">
      <c r="A34358" s="845"/>
    </row>
    <row r="34359" spans="1:1">
      <c r="A34359" s="845"/>
    </row>
    <row r="34360" spans="1:1">
      <c r="A34360" s="845"/>
    </row>
    <row r="34361" spans="1:1">
      <c r="A34361" s="845"/>
    </row>
    <row r="34362" spans="1:1">
      <c r="A34362" s="845"/>
    </row>
    <row r="34363" spans="1:1">
      <c r="A34363" s="845"/>
    </row>
    <row r="34364" spans="1:1">
      <c r="A34364" s="845"/>
    </row>
    <row r="34365" spans="1:1">
      <c r="A34365" s="845"/>
    </row>
    <row r="34366" spans="1:1">
      <c r="A34366" s="845"/>
    </row>
    <row r="34367" spans="1:1">
      <c r="A34367" s="845"/>
    </row>
    <row r="34368" spans="1:1">
      <c r="A34368" s="845"/>
    </row>
    <row r="34369" spans="1:1">
      <c r="A34369" s="845"/>
    </row>
    <row r="34370" spans="1:1">
      <c r="A34370" s="845"/>
    </row>
    <row r="34371" spans="1:1">
      <c r="A34371" s="845"/>
    </row>
    <row r="34372" spans="1:1">
      <c r="A34372" s="845"/>
    </row>
    <row r="34373" spans="1:1">
      <c r="A34373" s="845"/>
    </row>
    <row r="34374" spans="1:1">
      <c r="A34374" s="845"/>
    </row>
    <row r="34375" spans="1:1">
      <c r="A34375" s="845"/>
    </row>
    <row r="34376" spans="1:1">
      <c r="A34376" s="845"/>
    </row>
    <row r="34377" spans="1:1">
      <c r="A34377" s="845"/>
    </row>
    <row r="34378" spans="1:1">
      <c r="A34378" s="845"/>
    </row>
    <row r="34379" spans="1:1">
      <c r="A34379" s="845"/>
    </row>
    <row r="34380" spans="1:1">
      <c r="A34380" s="845"/>
    </row>
    <row r="34381" spans="1:1">
      <c r="A34381" s="845"/>
    </row>
    <row r="34382" spans="1:1">
      <c r="A34382" s="845"/>
    </row>
    <row r="34383" spans="1:1">
      <c r="A34383" s="845"/>
    </row>
    <row r="34384" spans="1:1">
      <c r="A34384" s="845"/>
    </row>
    <row r="34385" spans="1:1">
      <c r="A34385" s="845"/>
    </row>
    <row r="34386" spans="1:1">
      <c r="A34386" s="845"/>
    </row>
    <row r="34387" spans="1:1">
      <c r="A34387" s="845"/>
    </row>
    <row r="34388" spans="1:1">
      <c r="A34388" s="845"/>
    </row>
    <row r="34389" spans="1:1">
      <c r="A34389" s="845"/>
    </row>
    <row r="34390" spans="1:1">
      <c r="A34390" s="845"/>
    </row>
    <row r="34391" spans="1:1">
      <c r="A34391" s="845"/>
    </row>
    <row r="34392" spans="1:1">
      <c r="A34392" s="845"/>
    </row>
    <row r="34393" spans="1:1">
      <c r="A34393" s="845"/>
    </row>
    <row r="34394" spans="1:1">
      <c r="A34394" s="845"/>
    </row>
    <row r="34395" spans="1:1">
      <c r="A34395" s="845"/>
    </row>
    <row r="34396" spans="1:1">
      <c r="A34396" s="845"/>
    </row>
    <row r="34397" spans="1:1">
      <c r="A34397" s="845"/>
    </row>
    <row r="34398" spans="1:1">
      <c r="A34398" s="845"/>
    </row>
    <row r="34399" spans="1:1">
      <c r="A34399" s="845"/>
    </row>
    <row r="34400" spans="1:1">
      <c r="A34400" s="845"/>
    </row>
    <row r="34401" spans="1:1">
      <c r="A34401" s="845"/>
    </row>
    <row r="34402" spans="1:1">
      <c r="A34402" s="845"/>
    </row>
    <row r="34403" spans="1:1">
      <c r="A34403" s="845"/>
    </row>
    <row r="34404" spans="1:1">
      <c r="A34404" s="845"/>
    </row>
    <row r="34405" spans="1:1">
      <c r="A34405" s="845"/>
    </row>
    <row r="34406" spans="1:1">
      <c r="A34406" s="845"/>
    </row>
    <row r="34407" spans="1:1">
      <c r="A34407" s="845"/>
    </row>
    <row r="34408" spans="1:1">
      <c r="A34408" s="845"/>
    </row>
    <row r="34409" spans="1:1">
      <c r="A34409" s="845"/>
    </row>
    <row r="34410" spans="1:1">
      <c r="A34410" s="845"/>
    </row>
    <row r="34411" spans="1:1">
      <c r="A34411" s="845"/>
    </row>
    <row r="34412" spans="1:1">
      <c r="A34412" s="845"/>
    </row>
    <row r="34413" spans="1:1">
      <c r="A34413" s="845"/>
    </row>
    <row r="34414" spans="1:1">
      <c r="A34414" s="845"/>
    </row>
    <row r="34415" spans="1:1">
      <c r="A34415" s="845"/>
    </row>
    <row r="34416" spans="1:1">
      <c r="A34416" s="845"/>
    </row>
    <row r="34417" spans="1:1">
      <c r="A34417" s="845"/>
    </row>
    <row r="34418" spans="1:1">
      <c r="A34418" s="845"/>
    </row>
    <row r="34419" spans="1:1">
      <c r="A34419" s="845"/>
    </row>
    <row r="34420" spans="1:1">
      <c r="A34420" s="845"/>
    </row>
    <row r="34421" spans="1:1">
      <c r="A34421" s="845"/>
    </row>
    <row r="34422" spans="1:1">
      <c r="A34422" s="845"/>
    </row>
    <row r="34423" spans="1:1">
      <c r="A34423" s="845"/>
    </row>
    <row r="34424" spans="1:1">
      <c r="A34424" s="845"/>
    </row>
    <row r="34425" spans="1:1">
      <c r="A34425" s="845"/>
    </row>
    <row r="34426" spans="1:1">
      <c r="A34426" s="845"/>
    </row>
    <row r="34427" spans="1:1">
      <c r="A34427" s="845"/>
    </row>
    <row r="34428" spans="1:1">
      <c r="A34428" s="845"/>
    </row>
    <row r="34429" spans="1:1">
      <c r="A34429" s="845"/>
    </row>
    <row r="34430" spans="1:1">
      <c r="A34430" s="845"/>
    </row>
    <row r="34431" spans="1:1">
      <c r="A34431" s="845"/>
    </row>
    <row r="34432" spans="1:1">
      <c r="A34432" s="845"/>
    </row>
    <row r="34433" spans="1:1">
      <c r="A34433" s="845"/>
    </row>
    <row r="34434" spans="1:1">
      <c r="A34434" s="845"/>
    </row>
    <row r="34435" spans="1:1">
      <c r="A34435" s="845"/>
    </row>
    <row r="34436" spans="1:1">
      <c r="A34436" s="845"/>
    </row>
    <row r="34437" spans="1:1">
      <c r="A34437" s="845"/>
    </row>
    <row r="34438" spans="1:1">
      <c r="A34438" s="845"/>
    </row>
    <row r="34439" spans="1:1">
      <c r="A34439" s="845"/>
    </row>
    <row r="34440" spans="1:1">
      <c r="A34440" s="845"/>
    </row>
    <row r="34441" spans="1:1">
      <c r="A34441" s="845"/>
    </row>
    <row r="34442" spans="1:1">
      <c r="A34442" s="845"/>
    </row>
    <row r="34443" spans="1:1">
      <c r="A34443" s="845"/>
    </row>
    <row r="34444" spans="1:1">
      <c r="A34444" s="845"/>
    </row>
    <row r="34445" spans="1:1">
      <c r="A34445" s="845"/>
    </row>
    <row r="34446" spans="1:1">
      <c r="A34446" s="845"/>
    </row>
    <row r="34447" spans="1:1">
      <c r="A34447" s="845"/>
    </row>
    <row r="34448" spans="1:1">
      <c r="A34448" s="845"/>
    </row>
    <row r="34449" spans="1:1">
      <c r="A34449" s="845"/>
    </row>
    <row r="34450" spans="1:1">
      <c r="A34450" s="845"/>
    </row>
    <row r="34451" spans="1:1">
      <c r="A34451" s="845"/>
    </row>
    <row r="34452" spans="1:1">
      <c r="A34452" s="845"/>
    </row>
    <row r="34453" spans="1:1">
      <c r="A34453" s="845"/>
    </row>
    <row r="34454" spans="1:1">
      <c r="A34454" s="845"/>
    </row>
    <row r="34455" spans="1:1">
      <c r="A34455" s="845"/>
    </row>
    <row r="34456" spans="1:1">
      <c r="A34456" s="845"/>
    </row>
    <row r="34457" spans="1:1">
      <c r="A34457" s="845"/>
    </row>
    <row r="34458" spans="1:1">
      <c r="A34458" s="845"/>
    </row>
    <row r="34459" spans="1:1">
      <c r="A34459" s="845"/>
    </row>
    <row r="34460" spans="1:1">
      <c r="A34460" s="845"/>
    </row>
    <row r="34461" spans="1:1">
      <c r="A34461" s="845"/>
    </row>
    <row r="34462" spans="1:1">
      <c r="A34462" s="845"/>
    </row>
    <row r="34463" spans="1:1">
      <c r="A34463" s="845"/>
    </row>
    <row r="34464" spans="1:1">
      <c r="A34464" s="845"/>
    </row>
    <row r="34465" spans="1:1">
      <c r="A34465" s="845"/>
    </row>
    <row r="34466" spans="1:1">
      <c r="A34466" s="845"/>
    </row>
    <row r="34467" spans="1:1">
      <c r="A34467" s="845"/>
    </row>
    <row r="34468" spans="1:1">
      <c r="A34468" s="845"/>
    </row>
    <row r="34469" spans="1:1">
      <c r="A34469" s="845"/>
    </row>
    <row r="34470" spans="1:1">
      <c r="A34470" s="845"/>
    </row>
    <row r="34471" spans="1:1">
      <c r="A34471" s="845"/>
    </row>
    <row r="34472" spans="1:1">
      <c r="A34472" s="845"/>
    </row>
    <row r="34473" spans="1:1">
      <c r="A34473" s="845"/>
    </row>
    <row r="34474" spans="1:1">
      <c r="A34474" s="845"/>
    </row>
    <row r="34475" spans="1:1">
      <c r="A34475" s="845"/>
    </row>
    <row r="34476" spans="1:1">
      <c r="A34476" s="845"/>
    </row>
    <row r="34477" spans="1:1">
      <c r="A34477" s="845"/>
    </row>
    <row r="34478" spans="1:1">
      <c r="A34478" s="845"/>
    </row>
    <row r="34479" spans="1:1">
      <c r="A34479" s="845"/>
    </row>
    <row r="34480" spans="1:1">
      <c r="A34480" s="845"/>
    </row>
    <row r="34481" spans="1:1">
      <c r="A34481" s="845"/>
    </row>
    <row r="34482" spans="1:1">
      <c r="A34482" s="845"/>
    </row>
    <row r="34483" spans="1:1">
      <c r="A34483" s="845"/>
    </row>
    <row r="34484" spans="1:1">
      <c r="A34484" s="845"/>
    </row>
    <row r="34485" spans="1:1">
      <c r="A34485" s="845"/>
    </row>
    <row r="34486" spans="1:1">
      <c r="A34486" s="845"/>
    </row>
    <row r="34487" spans="1:1">
      <c r="A34487" s="845"/>
    </row>
    <row r="34488" spans="1:1">
      <c r="A34488" s="845"/>
    </row>
    <row r="34489" spans="1:1">
      <c r="A34489" s="845"/>
    </row>
    <row r="34490" spans="1:1">
      <c r="A34490" s="845"/>
    </row>
    <row r="34491" spans="1:1">
      <c r="A34491" s="845"/>
    </row>
    <row r="34492" spans="1:1">
      <c r="A34492" s="845"/>
    </row>
    <row r="34493" spans="1:1">
      <c r="A34493" s="845"/>
    </row>
    <row r="34494" spans="1:1">
      <c r="A34494" s="845"/>
    </row>
    <row r="34495" spans="1:1">
      <c r="A34495" s="845"/>
    </row>
    <row r="34496" spans="1:1">
      <c r="A34496" s="845"/>
    </row>
    <row r="34497" spans="1:1">
      <c r="A34497" s="845"/>
    </row>
    <row r="34498" spans="1:1">
      <c r="A34498" s="845"/>
    </row>
    <row r="34499" spans="1:1">
      <c r="A34499" s="845"/>
    </row>
    <row r="34500" spans="1:1">
      <c r="A34500" s="845"/>
    </row>
    <row r="34501" spans="1:1">
      <c r="A34501" s="845"/>
    </row>
    <row r="34502" spans="1:1">
      <c r="A34502" s="845"/>
    </row>
    <row r="34503" spans="1:1">
      <c r="A34503" s="845"/>
    </row>
    <row r="34504" spans="1:1">
      <c r="A34504" s="845"/>
    </row>
    <row r="34505" spans="1:1">
      <c r="A34505" s="845"/>
    </row>
    <row r="34506" spans="1:1">
      <c r="A34506" s="845"/>
    </row>
    <row r="34507" spans="1:1">
      <c r="A34507" s="845"/>
    </row>
    <row r="34508" spans="1:1">
      <c r="A34508" s="845"/>
    </row>
    <row r="34509" spans="1:1">
      <c r="A34509" s="845"/>
    </row>
    <row r="34510" spans="1:1">
      <c r="A34510" s="845"/>
    </row>
    <row r="34511" spans="1:1">
      <c r="A34511" s="845"/>
    </row>
    <row r="34512" spans="1:1">
      <c r="A34512" s="845"/>
    </row>
    <row r="34513" spans="1:1">
      <c r="A34513" s="845"/>
    </row>
    <row r="34514" spans="1:1">
      <c r="A34514" s="845"/>
    </row>
    <row r="34515" spans="1:1">
      <c r="A34515" s="845"/>
    </row>
    <row r="34516" spans="1:1">
      <c r="A34516" s="845"/>
    </row>
    <row r="34517" spans="1:1">
      <c r="A34517" s="845"/>
    </row>
    <row r="34518" spans="1:1">
      <c r="A34518" s="845"/>
    </row>
    <row r="34519" spans="1:1">
      <c r="A34519" s="845"/>
    </row>
    <row r="34520" spans="1:1">
      <c r="A34520" s="845"/>
    </row>
    <row r="34521" spans="1:1">
      <c r="A34521" s="845"/>
    </row>
    <row r="34522" spans="1:1">
      <c r="A34522" s="845"/>
    </row>
    <row r="34523" spans="1:1">
      <c r="A34523" s="845"/>
    </row>
    <row r="34524" spans="1:1">
      <c r="A34524" s="845"/>
    </row>
    <row r="34525" spans="1:1">
      <c r="A34525" s="845"/>
    </row>
    <row r="34526" spans="1:1">
      <c r="A34526" s="845"/>
    </row>
    <row r="34527" spans="1:1">
      <c r="A34527" s="845"/>
    </row>
    <row r="34528" spans="1:1">
      <c r="A34528" s="845"/>
    </row>
    <row r="34529" spans="1:1">
      <c r="A34529" s="845"/>
    </row>
    <row r="34530" spans="1:1">
      <c r="A34530" s="845"/>
    </row>
    <row r="34531" spans="1:1">
      <c r="A34531" s="845"/>
    </row>
    <row r="34532" spans="1:1">
      <c r="A34532" s="845"/>
    </row>
    <row r="34533" spans="1:1">
      <c r="A34533" s="845"/>
    </row>
    <row r="34534" spans="1:1">
      <c r="A34534" s="845"/>
    </row>
    <row r="34535" spans="1:1">
      <c r="A34535" s="845"/>
    </row>
    <row r="34536" spans="1:1">
      <c r="A34536" s="845"/>
    </row>
    <row r="34537" spans="1:1">
      <c r="A34537" s="845"/>
    </row>
    <row r="34538" spans="1:1">
      <c r="A34538" s="845"/>
    </row>
    <row r="34539" spans="1:1">
      <c r="A34539" s="845"/>
    </row>
    <row r="34540" spans="1:1">
      <c r="A34540" s="845"/>
    </row>
    <row r="34541" spans="1:1">
      <c r="A34541" s="845"/>
    </row>
    <row r="34542" spans="1:1">
      <c r="A34542" s="845"/>
    </row>
    <row r="34543" spans="1:1">
      <c r="A34543" s="845"/>
    </row>
    <row r="34544" spans="1:1">
      <c r="A34544" s="845"/>
    </row>
    <row r="34545" spans="1:1">
      <c r="A34545" s="845"/>
    </row>
    <row r="34546" spans="1:1">
      <c r="A34546" s="845"/>
    </row>
    <row r="34547" spans="1:1">
      <c r="A34547" s="845"/>
    </row>
    <row r="34548" spans="1:1">
      <c r="A34548" s="845"/>
    </row>
    <row r="34549" spans="1:1">
      <c r="A34549" s="845"/>
    </row>
    <row r="34550" spans="1:1">
      <c r="A34550" s="845"/>
    </row>
    <row r="34551" spans="1:1">
      <c r="A34551" s="845"/>
    </row>
    <row r="34552" spans="1:1">
      <c r="A34552" s="845"/>
    </row>
    <row r="34553" spans="1:1">
      <c r="A34553" s="845"/>
    </row>
    <row r="34554" spans="1:1">
      <c r="A34554" s="845"/>
    </row>
    <row r="34555" spans="1:1">
      <c r="A34555" s="845"/>
    </row>
    <row r="34556" spans="1:1">
      <c r="A34556" s="845"/>
    </row>
    <row r="34557" spans="1:1">
      <c r="A34557" s="845"/>
    </row>
    <row r="34558" spans="1:1">
      <c r="A34558" s="845"/>
    </row>
    <row r="34559" spans="1:1">
      <c r="A34559" s="845"/>
    </row>
    <row r="34560" spans="1:1">
      <c r="A34560" s="845"/>
    </row>
    <row r="34561" spans="1:1">
      <c r="A34561" s="845"/>
    </row>
    <row r="34562" spans="1:1">
      <c r="A34562" s="845"/>
    </row>
    <row r="34563" spans="1:1">
      <c r="A34563" s="845"/>
    </row>
    <row r="34564" spans="1:1">
      <c r="A34564" s="845"/>
    </row>
    <row r="34565" spans="1:1">
      <c r="A34565" s="845"/>
    </row>
    <row r="34566" spans="1:1">
      <c r="A34566" s="845"/>
    </row>
    <row r="34567" spans="1:1">
      <c r="A34567" s="845"/>
    </row>
    <row r="34568" spans="1:1">
      <c r="A34568" s="845"/>
    </row>
    <row r="34569" spans="1:1">
      <c r="A34569" s="845"/>
    </row>
    <row r="34570" spans="1:1">
      <c r="A34570" s="845"/>
    </row>
    <row r="34571" spans="1:1">
      <c r="A34571" s="845"/>
    </row>
    <row r="34572" spans="1:1">
      <c r="A34572" s="845"/>
    </row>
    <row r="34573" spans="1:1">
      <c r="A34573" s="845"/>
    </row>
    <row r="34574" spans="1:1">
      <c r="A34574" s="845"/>
    </row>
    <row r="34575" spans="1:1">
      <c r="A34575" s="845"/>
    </row>
    <row r="34576" spans="1:1">
      <c r="A34576" s="845"/>
    </row>
    <row r="34577" spans="1:1">
      <c r="A34577" s="845"/>
    </row>
    <row r="34578" spans="1:1">
      <c r="A34578" s="845"/>
    </row>
    <row r="34579" spans="1:1">
      <c r="A34579" s="845"/>
    </row>
    <row r="34580" spans="1:1">
      <c r="A34580" s="845"/>
    </row>
    <row r="34581" spans="1:1">
      <c r="A34581" s="845"/>
    </row>
    <row r="34582" spans="1:1">
      <c r="A34582" s="845"/>
    </row>
    <row r="34583" spans="1:1">
      <c r="A34583" s="845"/>
    </row>
    <row r="34584" spans="1:1">
      <c r="A34584" s="845"/>
    </row>
    <row r="34585" spans="1:1">
      <c r="A34585" s="845"/>
    </row>
    <row r="34586" spans="1:1">
      <c r="A34586" s="845"/>
    </row>
    <row r="34587" spans="1:1">
      <c r="A34587" s="845"/>
    </row>
    <row r="34588" spans="1:1">
      <c r="A34588" s="845"/>
    </row>
    <row r="34589" spans="1:1">
      <c r="A34589" s="845"/>
    </row>
    <row r="34590" spans="1:1">
      <c r="A34590" s="845"/>
    </row>
    <row r="34591" spans="1:1">
      <c r="A34591" s="845"/>
    </row>
    <row r="34592" spans="1:1">
      <c r="A34592" s="845"/>
    </row>
    <row r="34593" spans="1:1">
      <c r="A34593" s="845"/>
    </row>
    <row r="34594" spans="1:1">
      <c r="A34594" s="845"/>
    </row>
    <row r="34595" spans="1:1">
      <c r="A34595" s="845"/>
    </row>
    <row r="34596" spans="1:1">
      <c r="A34596" s="845"/>
    </row>
    <row r="34597" spans="1:1">
      <c r="A34597" s="845"/>
    </row>
    <row r="34598" spans="1:1">
      <c r="A34598" s="845"/>
    </row>
    <row r="34599" spans="1:1">
      <c r="A34599" s="845"/>
    </row>
    <row r="34600" spans="1:1">
      <c r="A34600" s="845"/>
    </row>
    <row r="34601" spans="1:1">
      <c r="A34601" s="845"/>
    </row>
    <row r="34602" spans="1:1">
      <c r="A34602" s="845"/>
    </row>
    <row r="34603" spans="1:1">
      <c r="A34603" s="845"/>
    </row>
    <row r="34604" spans="1:1">
      <c r="A34604" s="845"/>
    </row>
    <row r="34605" spans="1:1">
      <c r="A34605" s="845"/>
    </row>
    <row r="34606" spans="1:1">
      <c r="A34606" s="845"/>
    </row>
    <row r="34607" spans="1:1">
      <c r="A34607" s="845"/>
    </row>
    <row r="34608" spans="1:1">
      <c r="A34608" s="845"/>
    </row>
    <row r="34609" spans="1:1">
      <c r="A34609" s="845"/>
    </row>
    <row r="34610" spans="1:1">
      <c r="A34610" s="845"/>
    </row>
    <row r="34611" spans="1:1">
      <c r="A34611" s="845"/>
    </row>
    <row r="34612" spans="1:1">
      <c r="A34612" s="845"/>
    </row>
    <row r="34613" spans="1:1">
      <c r="A34613" s="845"/>
    </row>
    <row r="34614" spans="1:1">
      <c r="A34614" s="845"/>
    </row>
    <row r="34615" spans="1:1">
      <c r="A34615" s="845"/>
    </row>
    <row r="34616" spans="1:1">
      <c r="A34616" s="845"/>
    </row>
    <row r="34617" spans="1:1">
      <c r="A34617" s="845"/>
    </row>
    <row r="34618" spans="1:1">
      <c r="A34618" s="845"/>
    </row>
    <row r="34619" spans="1:1">
      <c r="A34619" s="845"/>
    </row>
    <row r="34620" spans="1:1">
      <c r="A34620" s="845"/>
    </row>
    <row r="34621" spans="1:1">
      <c r="A34621" s="845"/>
    </row>
    <row r="34622" spans="1:1">
      <c r="A34622" s="845"/>
    </row>
    <row r="34623" spans="1:1">
      <c r="A34623" s="845"/>
    </row>
    <row r="34624" spans="1:1">
      <c r="A34624" s="845"/>
    </row>
    <row r="34625" spans="1:1">
      <c r="A34625" s="845"/>
    </row>
    <row r="34626" spans="1:1">
      <c r="A34626" s="845"/>
    </row>
    <row r="34627" spans="1:1">
      <c r="A34627" s="845"/>
    </row>
    <row r="34628" spans="1:1">
      <c r="A34628" s="845"/>
    </row>
    <row r="34629" spans="1:1">
      <c r="A34629" s="845"/>
    </row>
    <row r="34630" spans="1:1">
      <c r="A34630" s="845"/>
    </row>
    <row r="34631" spans="1:1">
      <c r="A34631" s="845"/>
    </row>
    <row r="34632" spans="1:1">
      <c r="A34632" s="845"/>
    </row>
    <row r="34633" spans="1:1">
      <c r="A34633" s="845"/>
    </row>
    <row r="34634" spans="1:1">
      <c r="A34634" s="845"/>
    </row>
    <row r="34635" spans="1:1">
      <c r="A34635" s="845"/>
    </row>
    <row r="34636" spans="1:1">
      <c r="A34636" s="845"/>
    </row>
    <row r="34637" spans="1:1">
      <c r="A34637" s="845"/>
    </row>
    <row r="34638" spans="1:1">
      <c r="A34638" s="845"/>
    </row>
    <row r="34639" spans="1:1">
      <c r="A34639" s="845"/>
    </row>
    <row r="34640" spans="1:1">
      <c r="A34640" s="845"/>
    </row>
    <row r="34641" spans="1:1">
      <c r="A34641" s="845"/>
    </row>
    <row r="34642" spans="1:1">
      <c r="A34642" s="845"/>
    </row>
    <row r="34643" spans="1:1">
      <c r="A34643" s="845"/>
    </row>
    <row r="34644" spans="1:1">
      <c r="A34644" s="845"/>
    </row>
    <row r="34645" spans="1:1">
      <c r="A34645" s="845"/>
    </row>
    <row r="34646" spans="1:1">
      <c r="A34646" s="845"/>
    </row>
    <row r="34647" spans="1:1">
      <c r="A34647" s="845"/>
    </row>
    <row r="34648" spans="1:1">
      <c r="A34648" s="845"/>
    </row>
    <row r="34649" spans="1:1">
      <c r="A34649" s="845"/>
    </row>
    <row r="34650" spans="1:1">
      <c r="A34650" s="845"/>
    </row>
    <row r="34651" spans="1:1">
      <c r="A34651" s="845"/>
    </row>
    <row r="34652" spans="1:1">
      <c r="A34652" s="845"/>
    </row>
    <row r="34653" spans="1:1">
      <c r="A34653" s="845"/>
    </row>
    <row r="34654" spans="1:1">
      <c r="A34654" s="845"/>
    </row>
    <row r="34655" spans="1:1">
      <c r="A34655" s="845"/>
    </row>
    <row r="34656" spans="1:1">
      <c r="A34656" s="845"/>
    </row>
    <row r="34657" spans="1:1">
      <c r="A34657" s="845"/>
    </row>
    <row r="34658" spans="1:1">
      <c r="A34658" s="845"/>
    </row>
    <row r="34659" spans="1:1">
      <c r="A34659" s="845"/>
    </row>
    <row r="34660" spans="1:1">
      <c r="A34660" s="845"/>
    </row>
    <row r="34661" spans="1:1">
      <c r="A34661" s="845"/>
    </row>
    <row r="34662" spans="1:1">
      <c r="A34662" s="845"/>
    </row>
    <row r="34663" spans="1:1">
      <c r="A34663" s="845"/>
    </row>
    <row r="34664" spans="1:1">
      <c r="A34664" s="845"/>
    </row>
    <row r="34665" spans="1:1">
      <c r="A34665" s="845"/>
    </row>
    <row r="34666" spans="1:1">
      <c r="A34666" s="845"/>
    </row>
    <row r="34667" spans="1:1">
      <c r="A34667" s="845"/>
    </row>
    <row r="34668" spans="1:1">
      <c r="A34668" s="845"/>
    </row>
    <row r="34669" spans="1:1">
      <c r="A34669" s="845"/>
    </row>
    <row r="34670" spans="1:1">
      <c r="A34670" s="845"/>
    </row>
    <row r="34671" spans="1:1">
      <c r="A34671" s="845"/>
    </row>
    <row r="34672" spans="1:1">
      <c r="A34672" s="845"/>
    </row>
    <row r="34673" spans="1:1">
      <c r="A34673" s="845"/>
    </row>
    <row r="34674" spans="1:1">
      <c r="A34674" s="845"/>
    </row>
    <row r="34675" spans="1:1">
      <c r="A34675" s="845"/>
    </row>
    <row r="34676" spans="1:1">
      <c r="A34676" s="845"/>
    </row>
    <row r="34677" spans="1:1">
      <c r="A34677" s="845"/>
    </row>
    <row r="34678" spans="1:1">
      <c r="A34678" s="845"/>
    </row>
    <row r="34679" spans="1:1">
      <c r="A34679" s="845"/>
    </row>
    <row r="34680" spans="1:1">
      <c r="A34680" s="845"/>
    </row>
    <row r="34681" spans="1:1">
      <c r="A34681" s="845"/>
    </row>
    <row r="34682" spans="1:1">
      <c r="A34682" s="845"/>
    </row>
    <row r="34683" spans="1:1">
      <c r="A34683" s="845"/>
    </row>
    <row r="34684" spans="1:1">
      <c r="A34684" s="845"/>
    </row>
    <row r="34685" spans="1:1">
      <c r="A34685" s="845"/>
    </row>
    <row r="34686" spans="1:1">
      <c r="A34686" s="845"/>
    </row>
    <row r="34687" spans="1:1">
      <c r="A34687" s="845"/>
    </row>
    <row r="34688" spans="1:1">
      <c r="A34688" s="845"/>
    </row>
    <row r="34689" spans="1:1">
      <c r="A34689" s="845"/>
    </row>
    <row r="34690" spans="1:1">
      <c r="A34690" s="845"/>
    </row>
    <row r="34691" spans="1:1">
      <c r="A34691" s="845"/>
    </row>
    <row r="34692" spans="1:1">
      <c r="A34692" s="845"/>
    </row>
    <row r="34693" spans="1:1">
      <c r="A34693" s="845"/>
    </row>
    <row r="34694" spans="1:1">
      <c r="A34694" s="845"/>
    </row>
    <row r="34695" spans="1:1">
      <c r="A34695" s="845"/>
    </row>
    <row r="34696" spans="1:1">
      <c r="A34696" s="845"/>
    </row>
    <row r="34697" spans="1:1">
      <c r="A34697" s="845"/>
    </row>
    <row r="34698" spans="1:1">
      <c r="A34698" s="845"/>
    </row>
    <row r="34699" spans="1:1">
      <c r="A34699" s="845"/>
    </row>
    <row r="34700" spans="1:1">
      <c r="A34700" s="845"/>
    </row>
    <row r="34701" spans="1:1">
      <c r="A34701" s="845"/>
    </row>
    <row r="34702" spans="1:1">
      <c r="A34702" s="845"/>
    </row>
    <row r="34703" spans="1:1">
      <c r="A34703" s="845"/>
    </row>
    <row r="34704" spans="1:1">
      <c r="A34704" s="845"/>
    </row>
    <row r="34705" spans="1:1">
      <c r="A34705" s="845"/>
    </row>
    <row r="34706" spans="1:1">
      <c r="A34706" s="845"/>
    </row>
    <row r="34707" spans="1:1">
      <c r="A34707" s="845"/>
    </row>
    <row r="34708" spans="1:1">
      <c r="A34708" s="845"/>
    </row>
    <row r="34709" spans="1:1">
      <c r="A34709" s="845"/>
    </row>
    <row r="34710" spans="1:1">
      <c r="A34710" s="845"/>
    </row>
    <row r="34711" spans="1:1">
      <c r="A34711" s="845"/>
    </row>
    <row r="34712" spans="1:1">
      <c r="A34712" s="845"/>
    </row>
    <row r="34713" spans="1:1">
      <c r="A34713" s="845"/>
    </row>
    <row r="34714" spans="1:1">
      <c r="A34714" s="845"/>
    </row>
    <row r="34715" spans="1:1">
      <c r="A34715" s="845"/>
    </row>
    <row r="34716" spans="1:1">
      <c r="A34716" s="845"/>
    </row>
    <row r="34717" spans="1:1">
      <c r="A34717" s="845"/>
    </row>
    <row r="34718" spans="1:1">
      <c r="A34718" s="845"/>
    </row>
    <row r="34719" spans="1:1">
      <c r="A34719" s="845"/>
    </row>
    <row r="34720" spans="1:1">
      <c r="A34720" s="845"/>
    </row>
    <row r="34721" spans="1:1">
      <c r="A34721" s="845"/>
    </row>
    <row r="34722" spans="1:1">
      <c r="A34722" s="845"/>
    </row>
    <row r="34723" spans="1:1">
      <c r="A34723" s="845"/>
    </row>
    <row r="34724" spans="1:1">
      <c r="A34724" s="845"/>
    </row>
    <row r="34725" spans="1:1">
      <c r="A34725" s="845"/>
    </row>
    <row r="34726" spans="1:1">
      <c r="A34726" s="845"/>
    </row>
    <row r="34727" spans="1:1">
      <c r="A34727" s="845"/>
    </row>
    <row r="34728" spans="1:1">
      <c r="A34728" s="845"/>
    </row>
    <row r="34729" spans="1:1">
      <c r="A34729" s="845"/>
    </row>
    <row r="34730" spans="1:1">
      <c r="A34730" s="845"/>
    </row>
    <row r="34731" spans="1:1">
      <c r="A34731" s="845"/>
    </row>
    <row r="34732" spans="1:1">
      <c r="A34732" s="845"/>
    </row>
    <row r="34733" spans="1:1">
      <c r="A34733" s="845"/>
    </row>
    <row r="34734" spans="1:1">
      <c r="A34734" s="845"/>
    </row>
    <row r="34735" spans="1:1">
      <c r="A34735" s="845"/>
    </row>
    <row r="34736" spans="1:1">
      <c r="A34736" s="845"/>
    </row>
    <row r="34737" spans="1:1">
      <c r="A34737" s="845"/>
    </row>
    <row r="34738" spans="1:1">
      <c r="A34738" s="845"/>
    </row>
    <row r="34739" spans="1:1">
      <c r="A34739" s="845"/>
    </row>
    <row r="34740" spans="1:1">
      <c r="A34740" s="845"/>
    </row>
    <row r="34741" spans="1:1">
      <c r="A34741" s="845"/>
    </row>
    <row r="34742" spans="1:1">
      <c r="A34742" s="845"/>
    </row>
    <row r="34743" spans="1:1">
      <c r="A34743" s="845"/>
    </row>
    <row r="34744" spans="1:1">
      <c r="A34744" s="845"/>
    </row>
    <row r="34745" spans="1:1">
      <c r="A34745" s="845"/>
    </row>
    <row r="34746" spans="1:1">
      <c r="A34746" s="845"/>
    </row>
    <row r="34747" spans="1:1">
      <c r="A34747" s="845"/>
    </row>
    <row r="34748" spans="1:1">
      <c r="A34748" s="845"/>
    </row>
    <row r="34749" spans="1:1">
      <c r="A34749" s="845"/>
    </row>
    <row r="34750" spans="1:1">
      <c r="A34750" s="845"/>
    </row>
    <row r="34751" spans="1:1">
      <c r="A34751" s="845"/>
    </row>
    <row r="34752" spans="1:1">
      <c r="A34752" s="845"/>
    </row>
    <row r="34753" spans="1:1">
      <c r="A34753" s="845"/>
    </row>
    <row r="34754" spans="1:1">
      <c r="A34754" s="845"/>
    </row>
    <row r="34755" spans="1:1">
      <c r="A34755" s="845"/>
    </row>
    <row r="34756" spans="1:1">
      <c r="A34756" s="845"/>
    </row>
    <row r="34757" spans="1:1">
      <c r="A34757" s="845"/>
    </row>
    <row r="34758" spans="1:1">
      <c r="A34758" s="845"/>
    </row>
    <row r="34759" spans="1:1">
      <c r="A34759" s="845"/>
    </row>
    <row r="34760" spans="1:1">
      <c r="A34760" s="845"/>
    </row>
    <row r="34761" spans="1:1">
      <c r="A34761" s="845"/>
    </row>
    <row r="34762" spans="1:1">
      <c r="A34762" s="845"/>
    </row>
    <row r="34763" spans="1:1">
      <c r="A34763" s="845"/>
    </row>
    <row r="34764" spans="1:1">
      <c r="A34764" s="845"/>
    </row>
    <row r="34765" spans="1:1">
      <c r="A34765" s="845"/>
    </row>
    <row r="34766" spans="1:1">
      <c r="A34766" s="845"/>
    </row>
    <row r="34767" spans="1:1">
      <c r="A34767" s="845"/>
    </row>
    <row r="34768" spans="1:1">
      <c r="A34768" s="845"/>
    </row>
    <row r="34769" spans="1:1">
      <c r="A34769" s="845"/>
    </row>
    <row r="34770" spans="1:1">
      <c r="A34770" s="845"/>
    </row>
    <row r="34771" spans="1:1">
      <c r="A34771" s="845"/>
    </row>
    <row r="34772" spans="1:1">
      <c r="A34772" s="845"/>
    </row>
    <row r="34773" spans="1:1">
      <c r="A34773" s="845"/>
    </row>
    <row r="34774" spans="1:1">
      <c r="A34774" s="845"/>
    </row>
    <row r="34775" spans="1:1">
      <c r="A34775" s="845"/>
    </row>
    <row r="34776" spans="1:1">
      <c r="A34776" s="845"/>
    </row>
    <row r="34777" spans="1:1">
      <c r="A34777" s="845"/>
    </row>
    <row r="34778" spans="1:1">
      <c r="A34778" s="845"/>
    </row>
    <row r="34779" spans="1:1">
      <c r="A34779" s="845"/>
    </row>
    <row r="34780" spans="1:1">
      <c r="A34780" s="845"/>
    </row>
    <row r="34781" spans="1:1">
      <c r="A34781" s="845"/>
    </row>
    <row r="34782" spans="1:1">
      <c r="A34782" s="845"/>
    </row>
    <row r="34783" spans="1:1">
      <c r="A34783" s="845"/>
    </row>
    <row r="34784" spans="1:1">
      <c r="A34784" s="845"/>
    </row>
    <row r="34785" spans="1:1">
      <c r="A34785" s="845"/>
    </row>
    <row r="34786" spans="1:1">
      <c r="A34786" s="845"/>
    </row>
    <row r="34787" spans="1:1">
      <c r="A34787" s="845"/>
    </row>
    <row r="34788" spans="1:1">
      <c r="A34788" s="845"/>
    </row>
    <row r="34789" spans="1:1">
      <c r="A34789" s="845"/>
    </row>
    <row r="34790" spans="1:1">
      <c r="A34790" s="845"/>
    </row>
    <row r="34791" spans="1:1">
      <c r="A34791" s="845"/>
    </row>
    <row r="34792" spans="1:1">
      <c r="A34792" s="845"/>
    </row>
    <row r="34793" spans="1:1">
      <c r="A34793" s="845"/>
    </row>
    <row r="34794" spans="1:1">
      <c r="A34794" s="845"/>
    </row>
    <row r="34795" spans="1:1">
      <c r="A34795" s="845"/>
    </row>
    <row r="34796" spans="1:1">
      <c r="A34796" s="845"/>
    </row>
    <row r="34797" spans="1:1">
      <c r="A34797" s="845"/>
    </row>
    <row r="34798" spans="1:1">
      <c r="A34798" s="845"/>
    </row>
    <row r="34799" spans="1:1">
      <c r="A34799" s="845"/>
    </row>
    <row r="34800" spans="1:1">
      <c r="A34800" s="845"/>
    </row>
    <row r="34801" spans="1:1">
      <c r="A34801" s="845"/>
    </row>
    <row r="34802" spans="1:1">
      <c r="A34802" s="845"/>
    </row>
    <row r="34803" spans="1:1">
      <c r="A34803" s="845"/>
    </row>
    <row r="34804" spans="1:1">
      <c r="A34804" s="845"/>
    </row>
    <row r="34805" spans="1:1">
      <c r="A34805" s="845"/>
    </row>
    <row r="34806" spans="1:1">
      <c r="A34806" s="845"/>
    </row>
    <row r="34807" spans="1:1">
      <c r="A34807" s="845"/>
    </row>
    <row r="34808" spans="1:1">
      <c r="A34808" s="845"/>
    </row>
    <row r="34809" spans="1:1">
      <c r="A34809" s="845"/>
    </row>
    <row r="34810" spans="1:1">
      <c r="A34810" s="845"/>
    </row>
    <row r="34811" spans="1:1">
      <c r="A34811" s="845"/>
    </row>
    <row r="34812" spans="1:1">
      <c r="A34812" s="845"/>
    </row>
    <row r="34813" spans="1:1">
      <c r="A34813" s="845"/>
    </row>
    <row r="34814" spans="1:1">
      <c r="A34814" s="845"/>
    </row>
    <row r="34815" spans="1:1">
      <c r="A34815" s="845"/>
    </row>
    <row r="34816" spans="1:1">
      <c r="A34816" s="845"/>
    </row>
    <row r="34817" spans="1:1">
      <c r="A34817" s="845"/>
    </row>
    <row r="34818" spans="1:1">
      <c r="A34818" s="845"/>
    </row>
    <row r="34819" spans="1:1">
      <c r="A34819" s="845"/>
    </row>
    <row r="34820" spans="1:1">
      <c r="A34820" s="845"/>
    </row>
    <row r="34821" spans="1:1">
      <c r="A34821" s="845"/>
    </row>
    <row r="34822" spans="1:1">
      <c r="A34822" s="845"/>
    </row>
    <row r="34823" spans="1:1">
      <c r="A34823" s="845"/>
    </row>
    <row r="34824" spans="1:1">
      <c r="A34824" s="845"/>
    </row>
    <row r="34825" spans="1:1">
      <c r="A34825" s="845"/>
    </row>
    <row r="34826" spans="1:1">
      <c r="A34826" s="845"/>
    </row>
    <row r="34827" spans="1:1">
      <c r="A34827" s="845"/>
    </row>
    <row r="34828" spans="1:1">
      <c r="A34828" s="845"/>
    </row>
    <row r="34829" spans="1:1">
      <c r="A34829" s="845"/>
    </row>
    <row r="34830" spans="1:1">
      <c r="A34830" s="845"/>
    </row>
    <row r="34831" spans="1:1">
      <c r="A34831" s="845"/>
    </row>
    <row r="34832" spans="1:1">
      <c r="A34832" s="845"/>
    </row>
    <row r="34833" spans="1:1">
      <c r="A34833" s="845"/>
    </row>
    <row r="34834" spans="1:1">
      <c r="A34834" s="845"/>
    </row>
    <row r="34835" spans="1:1">
      <c r="A34835" s="845"/>
    </row>
    <row r="34836" spans="1:1">
      <c r="A34836" s="845"/>
    </row>
    <row r="34837" spans="1:1">
      <c r="A34837" s="845"/>
    </row>
    <row r="34838" spans="1:1">
      <c r="A34838" s="845"/>
    </row>
    <row r="34839" spans="1:1">
      <c r="A34839" s="845"/>
    </row>
    <row r="34840" spans="1:1">
      <c r="A34840" s="845"/>
    </row>
    <row r="34841" spans="1:1">
      <c r="A34841" s="845"/>
    </row>
    <row r="34842" spans="1:1">
      <c r="A34842" s="845"/>
    </row>
    <row r="34843" spans="1:1">
      <c r="A34843" s="845"/>
    </row>
    <row r="34844" spans="1:1">
      <c r="A34844" s="845"/>
    </row>
    <row r="34845" spans="1:1">
      <c r="A34845" s="845"/>
    </row>
    <row r="34846" spans="1:1">
      <c r="A34846" s="845"/>
    </row>
    <row r="34847" spans="1:1">
      <c r="A34847" s="845"/>
    </row>
    <row r="34848" spans="1:1">
      <c r="A34848" s="845"/>
    </row>
    <row r="34849" spans="1:1">
      <c r="A34849" s="845"/>
    </row>
    <row r="34850" spans="1:1">
      <c r="A34850" s="845"/>
    </row>
    <row r="34851" spans="1:1">
      <c r="A34851" s="845"/>
    </row>
    <row r="34852" spans="1:1">
      <c r="A34852" s="845"/>
    </row>
    <row r="34853" spans="1:1">
      <c r="A34853" s="845"/>
    </row>
    <row r="34854" spans="1:1">
      <c r="A34854" s="845"/>
    </row>
    <row r="34855" spans="1:1">
      <c r="A34855" s="845"/>
    </row>
    <row r="34856" spans="1:1">
      <c r="A34856" s="845"/>
    </row>
    <row r="34857" spans="1:1">
      <c r="A34857" s="845"/>
    </row>
    <row r="34858" spans="1:1">
      <c r="A34858" s="845"/>
    </row>
    <row r="34859" spans="1:1">
      <c r="A34859" s="845"/>
    </row>
    <row r="34860" spans="1:1">
      <c r="A34860" s="845"/>
    </row>
    <row r="34861" spans="1:1">
      <c r="A34861" s="845"/>
    </row>
    <row r="34862" spans="1:1">
      <c r="A34862" s="845"/>
    </row>
    <row r="34863" spans="1:1">
      <c r="A34863" s="845"/>
    </row>
    <row r="34864" spans="1:1">
      <c r="A34864" s="845"/>
    </row>
    <row r="34865" spans="1:1">
      <c r="A34865" s="845"/>
    </row>
    <row r="34866" spans="1:1">
      <c r="A34866" s="845"/>
    </row>
    <row r="34867" spans="1:1">
      <c r="A34867" s="845"/>
    </row>
    <row r="34868" spans="1:1">
      <c r="A34868" s="845"/>
    </row>
    <row r="34869" spans="1:1">
      <c r="A34869" s="845"/>
    </row>
    <row r="34870" spans="1:1">
      <c r="A34870" s="845"/>
    </row>
    <row r="34871" spans="1:1">
      <c r="A34871" s="845"/>
    </row>
    <row r="34872" spans="1:1">
      <c r="A34872" s="845"/>
    </row>
    <row r="34873" spans="1:1">
      <c r="A34873" s="845"/>
    </row>
    <row r="34874" spans="1:1">
      <c r="A34874" s="845"/>
    </row>
    <row r="34875" spans="1:1">
      <c r="A34875" s="845"/>
    </row>
    <row r="34876" spans="1:1">
      <c r="A34876" s="845"/>
    </row>
    <row r="34877" spans="1:1">
      <c r="A34877" s="845"/>
    </row>
    <row r="34878" spans="1:1">
      <c r="A34878" s="845"/>
    </row>
    <row r="34879" spans="1:1">
      <c r="A34879" s="845"/>
    </row>
    <row r="34880" spans="1:1">
      <c r="A34880" s="845"/>
    </row>
    <row r="34881" spans="1:1">
      <c r="A34881" s="845"/>
    </row>
    <row r="34882" spans="1:1">
      <c r="A34882" s="845"/>
    </row>
    <row r="34883" spans="1:1">
      <c r="A34883" s="845"/>
    </row>
    <row r="34884" spans="1:1">
      <c r="A34884" s="845"/>
    </row>
    <row r="34885" spans="1:1">
      <c r="A34885" s="845"/>
    </row>
    <row r="34886" spans="1:1">
      <c r="A34886" s="845"/>
    </row>
    <row r="34887" spans="1:1">
      <c r="A34887" s="845"/>
    </row>
    <row r="34888" spans="1:1">
      <c r="A34888" s="845"/>
    </row>
    <row r="34889" spans="1:1">
      <c r="A34889" s="845"/>
    </row>
    <row r="34890" spans="1:1">
      <c r="A34890" s="845"/>
    </row>
    <row r="34891" spans="1:1">
      <c r="A34891" s="845"/>
    </row>
    <row r="34892" spans="1:1">
      <c r="A34892" s="845"/>
    </row>
    <row r="34893" spans="1:1">
      <c r="A34893" s="845"/>
    </row>
    <row r="34894" spans="1:1">
      <c r="A34894" s="845"/>
    </row>
    <row r="34895" spans="1:1">
      <c r="A34895" s="845"/>
    </row>
    <row r="34896" spans="1:1">
      <c r="A34896" s="845"/>
    </row>
    <row r="34897" spans="1:1">
      <c r="A34897" s="845"/>
    </row>
    <row r="34898" spans="1:1">
      <c r="A34898" s="845"/>
    </row>
    <row r="34899" spans="1:1">
      <c r="A34899" s="845"/>
    </row>
    <row r="34900" spans="1:1">
      <c r="A34900" s="845"/>
    </row>
    <row r="34901" spans="1:1">
      <c r="A34901" s="845"/>
    </row>
    <row r="34902" spans="1:1">
      <c r="A34902" s="845"/>
    </row>
    <row r="34903" spans="1:1">
      <c r="A34903" s="845"/>
    </row>
    <row r="34904" spans="1:1">
      <c r="A34904" s="845"/>
    </row>
    <row r="34905" spans="1:1">
      <c r="A34905" s="845"/>
    </row>
    <row r="34906" spans="1:1">
      <c r="A34906" s="845"/>
    </row>
    <row r="34907" spans="1:1">
      <c r="A34907" s="845"/>
    </row>
    <row r="34908" spans="1:1">
      <c r="A34908" s="845"/>
    </row>
    <row r="34909" spans="1:1">
      <c r="A34909" s="845"/>
    </row>
    <row r="34910" spans="1:1">
      <c r="A34910" s="845"/>
    </row>
    <row r="34911" spans="1:1">
      <c r="A34911" s="845"/>
    </row>
    <row r="34912" spans="1:1">
      <c r="A34912" s="845"/>
    </row>
    <row r="34913" spans="1:1">
      <c r="A34913" s="845"/>
    </row>
    <row r="34914" spans="1:1">
      <c r="A34914" s="845"/>
    </row>
    <row r="34915" spans="1:1">
      <c r="A34915" s="845"/>
    </row>
    <row r="34916" spans="1:1">
      <c r="A34916" s="845"/>
    </row>
    <row r="34917" spans="1:1">
      <c r="A34917" s="845"/>
    </row>
    <row r="34918" spans="1:1">
      <c r="A34918" s="845"/>
    </row>
    <row r="34919" spans="1:1">
      <c r="A34919" s="845"/>
    </row>
    <row r="34920" spans="1:1">
      <c r="A34920" s="845"/>
    </row>
    <row r="34921" spans="1:1">
      <c r="A34921" s="845"/>
    </row>
    <row r="34922" spans="1:1">
      <c r="A34922" s="845"/>
    </row>
    <row r="34923" spans="1:1">
      <c r="A34923" s="845"/>
    </row>
    <row r="34924" spans="1:1">
      <c r="A34924" s="845"/>
    </row>
    <row r="34925" spans="1:1">
      <c r="A34925" s="845"/>
    </row>
    <row r="34926" spans="1:1">
      <c r="A34926" s="845"/>
    </row>
    <row r="34927" spans="1:1">
      <c r="A34927" s="845"/>
    </row>
    <row r="34928" spans="1:1">
      <c r="A34928" s="845"/>
    </row>
    <row r="34929" spans="1:1">
      <c r="A34929" s="845"/>
    </row>
    <row r="34930" spans="1:1">
      <c r="A34930" s="845"/>
    </row>
    <row r="34931" spans="1:1">
      <c r="A34931" s="845"/>
    </row>
    <row r="34932" spans="1:1">
      <c r="A34932" s="845"/>
    </row>
    <row r="34933" spans="1:1">
      <c r="A34933" s="845"/>
    </row>
    <row r="34934" spans="1:1">
      <c r="A34934" s="845"/>
    </row>
    <row r="34935" spans="1:1">
      <c r="A34935" s="845"/>
    </row>
    <row r="34936" spans="1:1">
      <c r="A34936" s="845"/>
    </row>
    <row r="34937" spans="1:1">
      <c r="A34937" s="845"/>
    </row>
    <row r="34938" spans="1:1">
      <c r="A34938" s="845"/>
    </row>
    <row r="34939" spans="1:1">
      <c r="A34939" s="845"/>
    </row>
    <row r="34940" spans="1:1">
      <c r="A34940" s="845"/>
    </row>
    <row r="34941" spans="1:1">
      <c r="A34941" s="845"/>
    </row>
    <row r="34942" spans="1:1">
      <c r="A34942" s="845"/>
    </row>
    <row r="34943" spans="1:1">
      <c r="A34943" s="845"/>
    </row>
    <row r="34944" spans="1:1">
      <c r="A34944" s="845"/>
    </row>
    <row r="34945" spans="1:1">
      <c r="A34945" s="845"/>
    </row>
    <row r="34946" spans="1:1">
      <c r="A34946" s="845"/>
    </row>
    <row r="34947" spans="1:1">
      <c r="A34947" s="845"/>
    </row>
    <row r="34948" spans="1:1">
      <c r="A34948" s="845"/>
    </row>
    <row r="34949" spans="1:1">
      <c r="A34949" s="845"/>
    </row>
    <row r="34950" spans="1:1">
      <c r="A34950" s="845"/>
    </row>
    <row r="34951" spans="1:1">
      <c r="A34951" s="845"/>
    </row>
    <row r="34952" spans="1:1">
      <c r="A34952" s="845"/>
    </row>
    <row r="34953" spans="1:1">
      <c r="A34953" s="845"/>
    </row>
    <row r="34954" spans="1:1">
      <c r="A34954" s="845"/>
    </row>
    <row r="34955" spans="1:1">
      <c r="A34955" s="845"/>
    </row>
    <row r="34956" spans="1:1">
      <c r="A34956" s="845"/>
    </row>
    <row r="34957" spans="1:1">
      <c r="A34957" s="845"/>
    </row>
    <row r="34958" spans="1:1">
      <c r="A34958" s="845"/>
    </row>
    <row r="34959" spans="1:1">
      <c r="A34959" s="845"/>
    </row>
    <row r="34960" spans="1:1">
      <c r="A34960" s="845"/>
    </row>
    <row r="34961" spans="1:1">
      <c r="A34961" s="845"/>
    </row>
    <row r="34962" spans="1:1">
      <c r="A34962" s="845"/>
    </row>
    <row r="34963" spans="1:1">
      <c r="A34963" s="845"/>
    </row>
    <row r="34964" spans="1:1">
      <c r="A34964" s="845"/>
    </row>
    <row r="34965" spans="1:1">
      <c r="A34965" s="845"/>
    </row>
    <row r="34966" spans="1:1">
      <c r="A34966" s="845"/>
    </row>
    <row r="34967" spans="1:1">
      <c r="A34967" s="845"/>
    </row>
    <row r="34968" spans="1:1">
      <c r="A34968" s="845"/>
    </row>
    <row r="34969" spans="1:1">
      <c r="A34969" s="845"/>
    </row>
    <row r="34970" spans="1:1">
      <c r="A34970" s="845"/>
    </row>
    <row r="34971" spans="1:1">
      <c r="A34971" s="845"/>
    </row>
    <row r="34972" spans="1:1">
      <c r="A34972" s="845"/>
    </row>
    <row r="34973" spans="1:1">
      <c r="A34973" s="845"/>
    </row>
    <row r="34974" spans="1:1">
      <c r="A34974" s="845"/>
    </row>
    <row r="34975" spans="1:1">
      <c r="A34975" s="845"/>
    </row>
    <row r="34976" spans="1:1">
      <c r="A34976" s="845"/>
    </row>
    <row r="34977" spans="1:1">
      <c r="A34977" s="845"/>
    </row>
    <row r="34978" spans="1:1">
      <c r="A34978" s="845"/>
    </row>
    <row r="34979" spans="1:1">
      <c r="A34979" s="845"/>
    </row>
    <row r="34980" spans="1:1">
      <c r="A34980" s="845"/>
    </row>
    <row r="34981" spans="1:1">
      <c r="A34981" s="845"/>
    </row>
    <row r="34982" spans="1:1">
      <c r="A34982" s="845"/>
    </row>
    <row r="34983" spans="1:1">
      <c r="A34983" s="845"/>
    </row>
    <row r="34984" spans="1:1">
      <c r="A34984" s="845"/>
    </row>
    <row r="34985" spans="1:1">
      <c r="A34985" s="845"/>
    </row>
    <row r="34986" spans="1:1">
      <c r="A34986" s="845"/>
    </row>
    <row r="34987" spans="1:1">
      <c r="A34987" s="845"/>
    </row>
    <row r="34988" spans="1:1">
      <c r="A34988" s="845"/>
    </row>
    <row r="34989" spans="1:1">
      <c r="A34989" s="845"/>
    </row>
    <row r="34990" spans="1:1">
      <c r="A34990" s="845"/>
    </row>
    <row r="34991" spans="1:1">
      <c r="A34991" s="845"/>
    </row>
    <row r="34992" spans="1:1">
      <c r="A34992" s="845"/>
    </row>
    <row r="34993" spans="1:1">
      <c r="A34993" s="845"/>
    </row>
    <row r="34994" spans="1:1">
      <c r="A34994" s="845"/>
    </row>
    <row r="34995" spans="1:1">
      <c r="A34995" s="845"/>
    </row>
    <row r="34996" spans="1:1">
      <c r="A34996" s="845"/>
    </row>
    <row r="34997" spans="1:1">
      <c r="A34997" s="845"/>
    </row>
    <row r="34998" spans="1:1">
      <c r="A34998" s="845"/>
    </row>
    <row r="34999" spans="1:1">
      <c r="A34999" s="845"/>
    </row>
    <row r="35000" spans="1:1">
      <c r="A35000" s="845"/>
    </row>
    <row r="35001" spans="1:1">
      <c r="A35001" s="845"/>
    </row>
    <row r="35002" spans="1:1">
      <c r="A35002" s="845"/>
    </row>
    <row r="35003" spans="1:1">
      <c r="A35003" s="845"/>
    </row>
    <row r="35004" spans="1:1">
      <c r="A35004" s="845"/>
    </row>
    <row r="35005" spans="1:1">
      <c r="A35005" s="845"/>
    </row>
    <row r="35006" spans="1:1">
      <c r="A35006" s="845"/>
    </row>
    <row r="35007" spans="1:1">
      <c r="A35007" s="845"/>
    </row>
    <row r="35008" spans="1:1">
      <c r="A35008" s="845"/>
    </row>
    <row r="35009" spans="1:1">
      <c r="A35009" s="845"/>
    </row>
    <row r="35010" spans="1:1">
      <c r="A35010" s="845"/>
    </row>
    <row r="35011" spans="1:1">
      <c r="A35011" s="845"/>
    </row>
    <row r="35012" spans="1:1">
      <c r="A35012" s="845"/>
    </row>
    <row r="35013" spans="1:1">
      <c r="A35013" s="845"/>
    </row>
    <row r="35014" spans="1:1">
      <c r="A35014" s="845"/>
    </row>
    <row r="35015" spans="1:1">
      <c r="A35015" s="845"/>
    </row>
    <row r="35016" spans="1:1">
      <c r="A35016" s="845"/>
    </row>
    <row r="35017" spans="1:1">
      <c r="A35017" s="845"/>
    </row>
    <row r="35018" spans="1:1">
      <c r="A35018" s="845"/>
    </row>
    <row r="35019" spans="1:1">
      <c r="A35019" s="845"/>
    </row>
    <row r="35020" spans="1:1">
      <c r="A35020" s="845"/>
    </row>
    <row r="35021" spans="1:1">
      <c r="A35021" s="845"/>
    </row>
    <row r="35022" spans="1:1">
      <c r="A35022" s="845"/>
    </row>
    <row r="35023" spans="1:1">
      <c r="A35023" s="845"/>
    </row>
    <row r="35024" spans="1:1">
      <c r="A35024" s="845"/>
    </row>
    <row r="35025" spans="1:1">
      <c r="A35025" s="845"/>
    </row>
    <row r="35026" spans="1:1">
      <c r="A35026" s="845"/>
    </row>
    <row r="35027" spans="1:1">
      <c r="A35027" s="845"/>
    </row>
    <row r="35028" spans="1:1">
      <c r="A35028" s="845"/>
    </row>
    <row r="35029" spans="1:1">
      <c r="A35029" s="845"/>
    </row>
    <row r="35030" spans="1:1">
      <c r="A35030" s="845"/>
    </row>
    <row r="35031" spans="1:1">
      <c r="A35031" s="845"/>
    </row>
    <row r="35032" spans="1:1">
      <c r="A35032" s="845"/>
    </row>
    <row r="35033" spans="1:1">
      <c r="A35033" s="845"/>
    </row>
    <row r="35034" spans="1:1">
      <c r="A35034" s="845"/>
    </row>
    <row r="35035" spans="1:1">
      <c r="A35035" s="845"/>
    </row>
    <row r="35036" spans="1:1">
      <c r="A35036" s="845"/>
    </row>
    <row r="35037" spans="1:1">
      <c r="A35037" s="845"/>
    </row>
    <row r="35038" spans="1:1">
      <c r="A35038" s="845"/>
    </row>
    <row r="35039" spans="1:1">
      <c r="A35039" s="845"/>
    </row>
    <row r="35040" spans="1:1">
      <c r="A35040" s="845"/>
    </row>
    <row r="35041" spans="1:1">
      <c r="A35041" s="845"/>
    </row>
    <row r="35042" spans="1:1">
      <c r="A35042" s="845"/>
    </row>
    <row r="35043" spans="1:1">
      <c r="A35043" s="845"/>
    </row>
    <row r="35044" spans="1:1">
      <c r="A35044" s="845"/>
    </row>
    <row r="35045" spans="1:1">
      <c r="A35045" s="845"/>
    </row>
    <row r="35046" spans="1:1">
      <c r="A35046" s="845"/>
    </row>
    <row r="35047" spans="1:1">
      <c r="A35047" s="845"/>
    </row>
    <row r="35048" spans="1:1">
      <c r="A35048" s="845"/>
    </row>
    <row r="35049" spans="1:1">
      <c r="A35049" s="845"/>
    </row>
    <row r="35050" spans="1:1">
      <c r="A35050" s="845"/>
    </row>
    <row r="35051" spans="1:1">
      <c r="A35051" s="845"/>
    </row>
    <row r="35052" spans="1:1">
      <c r="A35052" s="845"/>
    </row>
    <row r="35053" spans="1:1">
      <c r="A35053" s="845"/>
    </row>
    <row r="35054" spans="1:1">
      <c r="A35054" s="845"/>
    </row>
    <row r="35055" spans="1:1">
      <c r="A35055" s="845"/>
    </row>
    <row r="35056" spans="1:1">
      <c r="A35056" s="845"/>
    </row>
    <row r="35057" spans="1:1">
      <c r="A35057" s="845"/>
    </row>
    <row r="35058" spans="1:1">
      <c r="A35058" s="845"/>
    </row>
    <row r="35059" spans="1:1">
      <c r="A35059" s="845"/>
    </row>
    <row r="35060" spans="1:1">
      <c r="A35060" s="845"/>
    </row>
    <row r="35061" spans="1:1">
      <c r="A35061" s="845"/>
    </row>
    <row r="35062" spans="1:1">
      <c r="A35062" s="845"/>
    </row>
    <row r="35063" spans="1:1">
      <c r="A35063" s="845"/>
    </row>
  </sheetData>
  <mergeCells count="1">
    <mergeCell ref="A1:C1"/>
  </mergeCells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31"/>
  <dimension ref="A1:B93"/>
  <sheetViews>
    <sheetView topLeftCell="A34" workbookViewId="0">
      <selection activeCell="B43" sqref="B43"/>
    </sheetView>
  </sheetViews>
  <sheetFormatPr defaultRowHeight="12.75"/>
  <cols>
    <col min="2" max="2" width="9.85546875" style="580" bestFit="1" customWidth="1"/>
  </cols>
  <sheetData>
    <row r="1" spans="1:2">
      <c r="A1" s="812">
        <v>5</v>
      </c>
      <c r="B1" s="813">
        <v>4</v>
      </c>
    </row>
    <row r="2" spans="1:2">
      <c r="A2" s="814" t="s">
        <v>2323</v>
      </c>
      <c r="B2" s="814" t="s">
        <v>3143</v>
      </c>
    </row>
    <row r="3" spans="1:2">
      <c r="A3" s="815">
        <v>1960</v>
      </c>
      <c r="B3" s="815">
        <v>366</v>
      </c>
    </row>
    <row r="4" spans="1:2">
      <c r="A4" s="815">
        <v>1961</v>
      </c>
      <c r="B4" s="815">
        <v>365</v>
      </c>
    </row>
    <row r="5" spans="1:2">
      <c r="A5" s="815">
        <v>1962</v>
      </c>
      <c r="B5" s="815">
        <v>365</v>
      </c>
    </row>
    <row r="6" spans="1:2">
      <c r="A6" s="815">
        <v>1963</v>
      </c>
      <c r="B6" s="815">
        <v>365</v>
      </c>
    </row>
    <row r="7" spans="1:2">
      <c r="A7" s="815">
        <v>1964</v>
      </c>
      <c r="B7" s="815">
        <v>366</v>
      </c>
    </row>
    <row r="8" spans="1:2">
      <c r="A8" s="815">
        <v>1965</v>
      </c>
      <c r="B8" s="815">
        <v>365</v>
      </c>
    </row>
    <row r="9" spans="1:2">
      <c r="A9" s="815">
        <v>1966</v>
      </c>
      <c r="B9" s="815">
        <v>365</v>
      </c>
    </row>
    <row r="10" spans="1:2">
      <c r="A10" s="815">
        <v>1967</v>
      </c>
      <c r="B10" s="815">
        <v>365</v>
      </c>
    </row>
    <row r="11" spans="1:2">
      <c r="A11" s="815">
        <v>1968</v>
      </c>
      <c r="B11" s="815">
        <v>366</v>
      </c>
    </row>
    <row r="12" spans="1:2">
      <c r="A12" s="815">
        <v>1969</v>
      </c>
      <c r="B12" s="815">
        <v>365</v>
      </c>
    </row>
    <row r="13" spans="1:2">
      <c r="A13" s="815">
        <v>1970</v>
      </c>
      <c r="B13" s="815">
        <v>365</v>
      </c>
    </row>
    <row r="14" spans="1:2">
      <c r="A14" s="815">
        <v>1971</v>
      </c>
      <c r="B14" s="815">
        <v>365</v>
      </c>
    </row>
    <row r="15" spans="1:2">
      <c r="A15" s="815">
        <v>1972</v>
      </c>
      <c r="B15" s="815">
        <v>366</v>
      </c>
    </row>
    <row r="16" spans="1:2">
      <c r="A16" s="815">
        <v>1973</v>
      </c>
      <c r="B16" s="815">
        <f>B15-1</f>
        <v>365</v>
      </c>
    </row>
    <row r="17" spans="1:2">
      <c r="A17" s="815">
        <v>1974</v>
      </c>
      <c r="B17" s="815">
        <v>365</v>
      </c>
    </row>
    <row r="18" spans="1:2">
      <c r="A18" s="815">
        <v>1975</v>
      </c>
      <c r="B18" s="815">
        <v>365</v>
      </c>
    </row>
    <row r="19" spans="1:2">
      <c r="A19" s="815">
        <v>1976</v>
      </c>
      <c r="B19" s="815">
        <v>366</v>
      </c>
    </row>
    <row r="20" spans="1:2">
      <c r="A20" s="815">
        <v>1977</v>
      </c>
      <c r="B20" s="815">
        <v>365</v>
      </c>
    </row>
    <row r="21" spans="1:2">
      <c r="A21" s="815">
        <v>1978</v>
      </c>
      <c r="B21" s="815">
        <v>365</v>
      </c>
    </row>
    <row r="22" spans="1:2">
      <c r="A22" s="815">
        <v>1979</v>
      </c>
      <c r="B22" s="815">
        <v>365</v>
      </c>
    </row>
    <row r="23" spans="1:2">
      <c r="A23" s="815">
        <v>1980</v>
      </c>
      <c r="B23" s="815">
        <v>366</v>
      </c>
    </row>
    <row r="24" spans="1:2">
      <c r="A24" s="815">
        <v>1981</v>
      </c>
      <c r="B24" s="815">
        <v>365</v>
      </c>
    </row>
    <row r="25" spans="1:2">
      <c r="A25" s="815">
        <v>1982</v>
      </c>
      <c r="B25" s="815">
        <v>365</v>
      </c>
    </row>
    <row r="26" spans="1:2">
      <c r="A26" s="815">
        <v>1983</v>
      </c>
      <c r="B26" s="815">
        <v>365</v>
      </c>
    </row>
    <row r="27" spans="1:2">
      <c r="A27" s="815">
        <v>1984</v>
      </c>
      <c r="B27" s="815">
        <v>366</v>
      </c>
    </row>
    <row r="28" spans="1:2">
      <c r="A28" s="815">
        <v>1985</v>
      </c>
      <c r="B28" s="815">
        <v>365</v>
      </c>
    </row>
    <row r="29" spans="1:2">
      <c r="A29" s="815">
        <v>1986</v>
      </c>
      <c r="B29" s="815">
        <v>365</v>
      </c>
    </row>
    <row r="30" spans="1:2">
      <c r="A30" s="815">
        <v>1987</v>
      </c>
      <c r="B30" s="815">
        <v>365</v>
      </c>
    </row>
    <row r="31" spans="1:2">
      <c r="A31" s="815">
        <v>1988</v>
      </c>
      <c r="B31" s="815">
        <v>366</v>
      </c>
    </row>
    <row r="32" spans="1:2">
      <c r="A32" s="815">
        <v>1989</v>
      </c>
      <c r="B32" s="815">
        <v>365</v>
      </c>
    </row>
    <row r="33" spans="1:2">
      <c r="A33" s="815">
        <v>1990</v>
      </c>
      <c r="B33" s="815">
        <v>365</v>
      </c>
    </row>
    <row r="34" spans="1:2">
      <c r="A34" s="815">
        <v>1991</v>
      </c>
      <c r="B34" s="815">
        <v>365</v>
      </c>
    </row>
    <row r="35" spans="1:2">
      <c r="A35" s="815">
        <v>1992</v>
      </c>
      <c r="B35" s="815">
        <v>366</v>
      </c>
    </row>
    <row r="36" spans="1:2">
      <c r="A36" s="815">
        <v>1993</v>
      </c>
      <c r="B36" s="815">
        <v>365</v>
      </c>
    </row>
    <row r="37" spans="1:2">
      <c r="A37" s="815">
        <v>1994</v>
      </c>
      <c r="B37" s="815">
        <v>365</v>
      </c>
    </row>
    <row r="38" spans="1:2">
      <c r="A38" s="815">
        <v>1995</v>
      </c>
      <c r="B38" s="815">
        <v>365</v>
      </c>
    </row>
    <row r="39" spans="1:2">
      <c r="A39" s="815">
        <v>1996</v>
      </c>
      <c r="B39" s="815">
        <v>366</v>
      </c>
    </row>
    <row r="40" spans="1:2">
      <c r="A40" s="815">
        <v>1997</v>
      </c>
      <c r="B40" s="815">
        <v>365</v>
      </c>
    </row>
    <row r="41" spans="1:2">
      <c r="A41" s="815">
        <v>1998</v>
      </c>
      <c r="B41" s="815">
        <v>365</v>
      </c>
    </row>
    <row r="42" spans="1:2">
      <c r="A42" s="815">
        <v>1999</v>
      </c>
      <c r="B42" s="815">
        <v>365</v>
      </c>
    </row>
    <row r="43" spans="1:2">
      <c r="A43" s="815">
        <v>2000</v>
      </c>
      <c r="B43" s="815">
        <v>366</v>
      </c>
    </row>
    <row r="44" spans="1:2">
      <c r="A44" s="815">
        <v>2001</v>
      </c>
      <c r="B44" s="815">
        <v>365</v>
      </c>
    </row>
    <row r="45" spans="1:2">
      <c r="A45" s="815">
        <v>2002</v>
      </c>
      <c r="B45" s="815">
        <v>365</v>
      </c>
    </row>
    <row r="46" spans="1:2">
      <c r="A46" s="815">
        <v>2003</v>
      </c>
      <c r="B46" s="815">
        <v>365</v>
      </c>
    </row>
    <row r="47" spans="1:2">
      <c r="A47" s="815">
        <v>2004</v>
      </c>
      <c r="B47" s="815">
        <v>366</v>
      </c>
    </row>
    <row r="48" spans="1:2">
      <c r="A48" s="815">
        <v>2005</v>
      </c>
      <c r="B48" s="815">
        <v>365</v>
      </c>
    </row>
    <row r="49" spans="1:2">
      <c r="A49" s="815">
        <v>2006</v>
      </c>
      <c r="B49" s="815">
        <v>365</v>
      </c>
    </row>
    <row r="50" spans="1:2">
      <c r="A50" s="815">
        <v>2007</v>
      </c>
      <c r="B50" s="815">
        <v>365</v>
      </c>
    </row>
    <row r="51" spans="1:2">
      <c r="A51" s="815">
        <v>2008</v>
      </c>
      <c r="B51" s="815">
        <v>366</v>
      </c>
    </row>
    <row r="52" spans="1:2">
      <c r="A52" s="815">
        <v>2009</v>
      </c>
      <c r="B52" s="815">
        <v>365</v>
      </c>
    </row>
    <row r="53" spans="1:2">
      <c r="A53" s="815">
        <v>2010</v>
      </c>
      <c r="B53" s="815">
        <v>365</v>
      </c>
    </row>
    <row r="54" spans="1:2">
      <c r="A54" s="815">
        <v>2011</v>
      </c>
      <c r="B54" s="815">
        <v>365</v>
      </c>
    </row>
    <row r="55" spans="1:2">
      <c r="A55" s="815">
        <v>2012</v>
      </c>
      <c r="B55" s="815">
        <v>366</v>
      </c>
    </row>
    <row r="56" spans="1:2">
      <c r="A56" s="815">
        <v>2013</v>
      </c>
      <c r="B56" s="815">
        <v>365</v>
      </c>
    </row>
    <row r="57" spans="1:2">
      <c r="A57" s="815">
        <v>2014</v>
      </c>
      <c r="B57" s="815">
        <v>365</v>
      </c>
    </row>
    <row r="58" spans="1:2">
      <c r="A58" s="815">
        <v>2015</v>
      </c>
      <c r="B58" s="815">
        <v>365</v>
      </c>
    </row>
    <row r="59" spans="1:2">
      <c r="A59" s="815">
        <v>2016</v>
      </c>
      <c r="B59" s="815">
        <v>366</v>
      </c>
    </row>
    <row r="60" spans="1:2">
      <c r="A60" s="815">
        <v>2017</v>
      </c>
      <c r="B60" s="815">
        <v>365</v>
      </c>
    </row>
    <row r="61" spans="1:2">
      <c r="A61" s="815">
        <v>2018</v>
      </c>
      <c r="B61" s="815">
        <v>365</v>
      </c>
    </row>
    <row r="62" spans="1:2">
      <c r="A62" s="815">
        <v>2019</v>
      </c>
      <c r="B62" s="815">
        <v>365</v>
      </c>
    </row>
    <row r="63" spans="1:2">
      <c r="A63" s="815">
        <v>2020</v>
      </c>
      <c r="B63" s="815">
        <v>366</v>
      </c>
    </row>
    <row r="64" spans="1:2">
      <c r="A64" s="815">
        <v>2021</v>
      </c>
      <c r="B64" s="815">
        <v>365</v>
      </c>
    </row>
    <row r="65" spans="1:2">
      <c r="A65" s="815">
        <v>2022</v>
      </c>
      <c r="B65" s="815">
        <v>365</v>
      </c>
    </row>
    <row r="66" spans="1:2">
      <c r="A66" s="815">
        <v>2023</v>
      </c>
      <c r="B66" s="815">
        <v>365</v>
      </c>
    </row>
    <row r="67" spans="1:2">
      <c r="A67" s="815">
        <v>2024</v>
      </c>
      <c r="B67" s="815">
        <v>366</v>
      </c>
    </row>
    <row r="68" spans="1:2">
      <c r="A68" s="815">
        <v>2025</v>
      </c>
      <c r="B68" s="815">
        <v>365</v>
      </c>
    </row>
    <row r="69" spans="1:2">
      <c r="A69" s="815">
        <v>2026</v>
      </c>
      <c r="B69" s="815">
        <v>365</v>
      </c>
    </row>
    <row r="70" spans="1:2">
      <c r="A70" s="815">
        <v>2027</v>
      </c>
      <c r="B70" s="815">
        <v>365</v>
      </c>
    </row>
    <row r="71" spans="1:2">
      <c r="A71" s="815">
        <v>2028</v>
      </c>
      <c r="B71" s="815">
        <v>366</v>
      </c>
    </row>
    <row r="72" spans="1:2">
      <c r="A72" s="815">
        <v>2029</v>
      </c>
      <c r="B72" s="815">
        <v>365</v>
      </c>
    </row>
    <row r="73" spans="1:2">
      <c r="A73" s="815">
        <v>2030</v>
      </c>
      <c r="B73" s="815">
        <v>365</v>
      </c>
    </row>
    <row r="74" spans="1:2">
      <c r="A74" s="815">
        <v>2031</v>
      </c>
      <c r="B74" s="815">
        <v>365</v>
      </c>
    </row>
    <row r="75" spans="1:2">
      <c r="A75" s="815">
        <v>2032</v>
      </c>
      <c r="B75" s="815">
        <v>366</v>
      </c>
    </row>
    <row r="76" spans="1:2">
      <c r="A76" s="815">
        <v>2033</v>
      </c>
      <c r="B76" s="815">
        <v>365</v>
      </c>
    </row>
    <row r="77" spans="1:2">
      <c r="A77" s="815">
        <v>2034</v>
      </c>
      <c r="B77" s="815">
        <v>365</v>
      </c>
    </row>
    <row r="78" spans="1:2">
      <c r="A78" s="815">
        <v>2035</v>
      </c>
      <c r="B78" s="815">
        <v>365</v>
      </c>
    </row>
    <row r="79" spans="1:2">
      <c r="A79" s="815">
        <v>2036</v>
      </c>
      <c r="B79" s="815">
        <v>366</v>
      </c>
    </row>
    <row r="80" spans="1:2">
      <c r="A80" s="815">
        <v>2037</v>
      </c>
      <c r="B80" s="815">
        <v>365</v>
      </c>
    </row>
    <row r="81" spans="1:2">
      <c r="A81" s="815">
        <v>2038</v>
      </c>
      <c r="B81" s="815">
        <v>365</v>
      </c>
    </row>
    <row r="82" spans="1:2">
      <c r="A82" s="815">
        <v>2039</v>
      </c>
      <c r="B82" s="815">
        <v>365</v>
      </c>
    </row>
    <row r="83" spans="1:2">
      <c r="A83" s="815">
        <v>2040</v>
      </c>
      <c r="B83" s="815">
        <v>366</v>
      </c>
    </row>
    <row r="84" spans="1:2">
      <c r="A84" s="815">
        <v>2041</v>
      </c>
      <c r="B84" s="815">
        <v>365</v>
      </c>
    </row>
    <row r="85" spans="1:2">
      <c r="A85" s="815">
        <v>2042</v>
      </c>
      <c r="B85" s="815">
        <v>365</v>
      </c>
    </row>
    <row r="86" spans="1:2">
      <c r="A86" s="815">
        <v>2043</v>
      </c>
      <c r="B86" s="815">
        <v>365</v>
      </c>
    </row>
    <row r="87" spans="1:2">
      <c r="A87" s="815">
        <v>2044</v>
      </c>
      <c r="B87" s="815">
        <v>366</v>
      </c>
    </row>
    <row r="88" spans="1:2">
      <c r="A88" s="815">
        <v>2045</v>
      </c>
      <c r="B88" s="815">
        <v>365</v>
      </c>
    </row>
    <row r="89" spans="1:2">
      <c r="A89" s="815">
        <v>2046</v>
      </c>
      <c r="B89" s="815">
        <v>365</v>
      </c>
    </row>
    <row r="90" spans="1:2">
      <c r="A90" s="815">
        <v>2047</v>
      </c>
      <c r="B90" s="815">
        <v>365</v>
      </c>
    </row>
    <row r="91" spans="1:2">
      <c r="A91" s="815">
        <v>2048</v>
      </c>
      <c r="B91" s="815">
        <v>366</v>
      </c>
    </row>
    <row r="92" spans="1:2">
      <c r="A92" s="815">
        <v>2049</v>
      </c>
      <c r="B92" s="815">
        <v>365</v>
      </c>
    </row>
    <row r="93" spans="1:2">
      <c r="A93" s="815">
        <v>2050</v>
      </c>
      <c r="B93" s="815">
        <v>365</v>
      </c>
    </row>
  </sheetData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5"/>
  <dimension ref="A1:B8"/>
  <sheetViews>
    <sheetView workbookViewId="0">
      <selection activeCell="C18" sqref="C18"/>
    </sheetView>
  </sheetViews>
  <sheetFormatPr defaultRowHeight="12.75"/>
  <sheetData>
    <row r="1" spans="1:2">
      <c r="A1" s="656">
        <v>1</v>
      </c>
      <c r="B1" s="656">
        <v>2</v>
      </c>
    </row>
    <row r="2" spans="1:2">
      <c r="A2" s="657"/>
      <c r="B2" s="657"/>
    </row>
    <row r="3" spans="1:2">
      <c r="A3" s="658">
        <v>1</v>
      </c>
      <c r="B3" s="251">
        <v>0.05</v>
      </c>
    </row>
    <row r="4" spans="1:2">
      <c r="A4" s="658">
        <v>2</v>
      </c>
      <c r="B4" s="251">
        <v>0.1</v>
      </c>
    </row>
    <row r="5" spans="1:2">
      <c r="A5" s="658">
        <v>3</v>
      </c>
      <c r="B5" s="251">
        <v>0.15</v>
      </c>
    </row>
    <row r="6" spans="1:2">
      <c r="A6" s="658">
        <v>4</v>
      </c>
      <c r="B6" s="251">
        <v>0.2</v>
      </c>
    </row>
    <row r="7" spans="1:2">
      <c r="A7" s="658">
        <v>5</v>
      </c>
      <c r="B7" s="251">
        <v>0.25</v>
      </c>
    </row>
    <row r="8" spans="1:2">
      <c r="A8" s="658">
        <v>6</v>
      </c>
      <c r="B8" s="251">
        <v>0.3</v>
      </c>
    </row>
  </sheetData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32"/>
  <dimension ref="A1:B732"/>
  <sheetViews>
    <sheetView workbookViewId="0">
      <selection activeCell="A3" sqref="A3:B732"/>
    </sheetView>
  </sheetViews>
  <sheetFormatPr defaultRowHeight="12.75"/>
  <cols>
    <col min="1" max="1" width="10.140625" customWidth="1"/>
    <col min="2" max="2" width="9.140625" style="580" customWidth="1"/>
  </cols>
  <sheetData>
    <row r="1" spans="1:2">
      <c r="A1" s="1640" t="s">
        <v>3463</v>
      </c>
      <c r="B1" s="1641"/>
    </row>
    <row r="2" spans="1:2">
      <c r="A2" s="1347">
        <v>1</v>
      </c>
      <c r="B2" s="580">
        <v>2</v>
      </c>
    </row>
    <row r="3" spans="1:2">
      <c r="A3" s="1336">
        <v>16121998</v>
      </c>
      <c r="B3" s="815">
        <v>1998</v>
      </c>
    </row>
    <row r="4" spans="1:2">
      <c r="A4" s="1311">
        <v>16121998</v>
      </c>
      <c r="B4" s="815">
        <v>1998</v>
      </c>
    </row>
    <row r="5" spans="1:2">
      <c r="A5" s="1311">
        <v>16121998</v>
      </c>
      <c r="B5" s="815">
        <v>1998</v>
      </c>
    </row>
    <row r="6" spans="1:2">
      <c r="A6" s="1311">
        <v>16121998</v>
      </c>
      <c r="B6" s="815">
        <v>1998</v>
      </c>
    </row>
    <row r="7" spans="1:2">
      <c r="A7" s="1311">
        <v>16121998</v>
      </c>
      <c r="B7" s="815">
        <v>1998</v>
      </c>
    </row>
    <row r="8" spans="1:2">
      <c r="A8" s="1311">
        <v>16121998</v>
      </c>
      <c r="B8" s="815">
        <v>1998</v>
      </c>
    </row>
    <row r="9" spans="1:2">
      <c r="A9" s="1311">
        <v>16121998</v>
      </c>
      <c r="B9" s="815">
        <v>1998</v>
      </c>
    </row>
    <row r="10" spans="1:2">
      <c r="A10" s="1311">
        <v>16121998</v>
      </c>
      <c r="B10" s="815">
        <v>1998</v>
      </c>
    </row>
    <row r="11" spans="1:2">
      <c r="A11" s="1311">
        <v>16121998</v>
      </c>
      <c r="B11" s="815">
        <v>1998</v>
      </c>
    </row>
    <row r="12" spans="1:2">
      <c r="A12" s="1311">
        <v>16121998</v>
      </c>
      <c r="B12" s="815">
        <v>1998</v>
      </c>
    </row>
    <row r="13" spans="1:2">
      <c r="A13" s="1311">
        <v>16121998</v>
      </c>
      <c r="B13" s="815">
        <v>1998</v>
      </c>
    </row>
    <row r="14" spans="1:2">
      <c r="A14" s="1311">
        <v>16121998</v>
      </c>
      <c r="B14" s="815">
        <v>1998</v>
      </c>
    </row>
    <row r="15" spans="1:2">
      <c r="A15" s="1311">
        <v>16121998</v>
      </c>
      <c r="B15" s="815">
        <v>1998</v>
      </c>
    </row>
    <row r="16" spans="1:2">
      <c r="A16" s="1311">
        <v>16121998</v>
      </c>
      <c r="B16" s="815">
        <v>1998</v>
      </c>
    </row>
    <row r="17" spans="1:2">
      <c r="A17" s="1311">
        <v>16121998</v>
      </c>
      <c r="B17" s="815">
        <v>1998</v>
      </c>
    </row>
    <row r="18" spans="1:2">
      <c r="A18" s="1311">
        <v>16121998</v>
      </c>
      <c r="B18" s="815">
        <v>1998</v>
      </c>
    </row>
    <row r="19" spans="1:2">
      <c r="A19" s="1311">
        <v>16121998</v>
      </c>
      <c r="B19" s="815">
        <v>1998</v>
      </c>
    </row>
    <row r="20" spans="1:2">
      <c r="A20" s="1311">
        <v>16121998</v>
      </c>
      <c r="B20" s="815">
        <v>1998</v>
      </c>
    </row>
    <row r="21" spans="1:2">
      <c r="A21" s="1311">
        <v>16121998</v>
      </c>
      <c r="B21" s="815">
        <v>1998</v>
      </c>
    </row>
    <row r="22" spans="1:2">
      <c r="A22" s="1311">
        <v>16121998</v>
      </c>
      <c r="B22" s="815">
        <v>1998</v>
      </c>
    </row>
    <row r="23" spans="1:2">
      <c r="A23" s="1311">
        <v>16121998</v>
      </c>
      <c r="B23" s="815">
        <v>1998</v>
      </c>
    </row>
    <row r="24" spans="1:2">
      <c r="A24" s="1311">
        <v>16121998</v>
      </c>
      <c r="B24" s="815">
        <v>1998</v>
      </c>
    </row>
    <row r="25" spans="1:2">
      <c r="A25" s="1311">
        <v>16121998</v>
      </c>
      <c r="B25" s="815">
        <v>1998</v>
      </c>
    </row>
    <row r="26" spans="1:2">
      <c r="A26" s="1311">
        <v>16121998</v>
      </c>
      <c r="B26" s="815">
        <v>1998</v>
      </c>
    </row>
    <row r="27" spans="1:2">
      <c r="A27" s="1311">
        <v>16121998</v>
      </c>
      <c r="B27" s="815">
        <v>1998</v>
      </c>
    </row>
    <row r="28" spans="1:2">
      <c r="A28" s="1311">
        <v>16121998</v>
      </c>
      <c r="B28" s="815">
        <v>1998</v>
      </c>
    </row>
    <row r="29" spans="1:2">
      <c r="A29" s="1311">
        <v>16121998</v>
      </c>
      <c r="B29" s="815">
        <v>1998</v>
      </c>
    </row>
    <row r="30" spans="1:2">
      <c r="A30" s="1311">
        <v>16121998</v>
      </c>
      <c r="B30" s="815">
        <v>1998</v>
      </c>
    </row>
    <row r="31" spans="1:2">
      <c r="A31" s="1311">
        <v>16121998</v>
      </c>
      <c r="B31" s="815">
        <v>1998</v>
      </c>
    </row>
    <row r="32" spans="1:2">
      <c r="A32" s="1311">
        <v>16121998</v>
      </c>
      <c r="B32" s="815">
        <v>1998</v>
      </c>
    </row>
    <row r="33" spans="1:2">
      <c r="A33" s="1311">
        <v>16121998</v>
      </c>
      <c r="B33" s="815">
        <v>1998</v>
      </c>
    </row>
    <row r="34" spans="1:2">
      <c r="A34" s="1311">
        <v>16121998</v>
      </c>
      <c r="B34" s="815">
        <v>1998</v>
      </c>
    </row>
    <row r="35" spans="1:2">
      <c r="A35" s="1311">
        <v>16121998</v>
      </c>
      <c r="B35" s="815">
        <v>1998</v>
      </c>
    </row>
    <row r="36" spans="1:2">
      <c r="A36" s="1311">
        <v>16121998</v>
      </c>
      <c r="B36" s="815">
        <v>1998</v>
      </c>
    </row>
    <row r="37" spans="1:2">
      <c r="A37" s="1311">
        <v>16121998</v>
      </c>
      <c r="B37" s="815">
        <v>1998</v>
      </c>
    </row>
    <row r="38" spans="1:2">
      <c r="A38" s="1311">
        <v>16121998</v>
      </c>
      <c r="B38" s="815">
        <v>1998</v>
      </c>
    </row>
    <row r="39" spans="1:2">
      <c r="A39" s="1311">
        <v>16121998</v>
      </c>
      <c r="B39" s="815">
        <v>1998</v>
      </c>
    </row>
    <row r="40" spans="1:2">
      <c r="A40" s="1311">
        <v>16121998</v>
      </c>
      <c r="B40" s="815">
        <v>1998</v>
      </c>
    </row>
    <row r="41" spans="1:2">
      <c r="A41" s="1311">
        <v>16121998</v>
      </c>
      <c r="B41" s="815">
        <v>1998</v>
      </c>
    </row>
    <row r="42" spans="1:2">
      <c r="A42" s="1311">
        <v>16121998</v>
      </c>
      <c r="B42" s="815">
        <v>1998</v>
      </c>
    </row>
    <row r="43" spans="1:2">
      <c r="A43" s="1311">
        <v>16121998</v>
      </c>
      <c r="B43" s="815">
        <v>1998</v>
      </c>
    </row>
    <row r="44" spans="1:2">
      <c r="A44" s="1311">
        <v>16121998</v>
      </c>
      <c r="B44" s="815">
        <v>1998</v>
      </c>
    </row>
    <row r="45" spans="1:2">
      <c r="A45" s="1311">
        <v>16121998</v>
      </c>
      <c r="B45" s="815">
        <v>1998</v>
      </c>
    </row>
    <row r="46" spans="1:2">
      <c r="A46" s="1311">
        <v>16121998</v>
      </c>
      <c r="B46" s="815">
        <v>1998</v>
      </c>
    </row>
    <row r="47" spans="1:2">
      <c r="A47" s="1311">
        <v>16121998</v>
      </c>
      <c r="B47" s="815">
        <v>1998</v>
      </c>
    </row>
    <row r="48" spans="1:2">
      <c r="A48" s="1311">
        <v>16121998</v>
      </c>
      <c r="B48" s="815">
        <v>1998</v>
      </c>
    </row>
    <row r="49" spans="1:2">
      <c r="A49" s="1311">
        <v>16121998</v>
      </c>
      <c r="B49" s="815">
        <v>1998</v>
      </c>
    </row>
    <row r="50" spans="1:2">
      <c r="A50" s="1311">
        <v>16121998</v>
      </c>
      <c r="B50" s="815">
        <v>1998</v>
      </c>
    </row>
    <row r="51" spans="1:2">
      <c r="A51" s="1311">
        <v>16121998</v>
      </c>
      <c r="B51" s="815">
        <v>1998</v>
      </c>
    </row>
    <row r="52" spans="1:2">
      <c r="A52" s="1311">
        <v>16121998</v>
      </c>
      <c r="B52" s="815">
        <v>1998</v>
      </c>
    </row>
    <row r="53" spans="1:2">
      <c r="A53" s="1311">
        <v>16121998</v>
      </c>
      <c r="B53" s="815">
        <v>1998</v>
      </c>
    </row>
    <row r="54" spans="1:2">
      <c r="A54" s="1311">
        <v>16121998</v>
      </c>
      <c r="B54" s="815">
        <v>1998</v>
      </c>
    </row>
    <row r="55" spans="1:2">
      <c r="A55" s="1311">
        <v>16121998</v>
      </c>
      <c r="B55" s="815">
        <v>1998</v>
      </c>
    </row>
    <row r="56" spans="1:2">
      <c r="A56" s="1311">
        <v>16121998</v>
      </c>
      <c r="B56" s="815">
        <v>1998</v>
      </c>
    </row>
    <row r="57" spans="1:2">
      <c r="A57" s="1311">
        <v>16121998</v>
      </c>
      <c r="B57" s="815">
        <v>1998</v>
      </c>
    </row>
    <row r="58" spans="1:2">
      <c r="A58" s="1311">
        <v>16121998</v>
      </c>
      <c r="B58" s="815">
        <v>1998</v>
      </c>
    </row>
    <row r="59" spans="1:2">
      <c r="A59" s="1311">
        <v>16121998</v>
      </c>
      <c r="B59" s="815">
        <v>1998</v>
      </c>
    </row>
    <row r="60" spans="1:2">
      <c r="A60" s="1311">
        <v>16121998</v>
      </c>
      <c r="B60" s="815">
        <v>1998</v>
      </c>
    </row>
    <row r="61" spans="1:2">
      <c r="A61" s="1311">
        <v>16121998</v>
      </c>
      <c r="B61" s="815">
        <v>1998</v>
      </c>
    </row>
    <row r="62" spans="1:2">
      <c r="A62" s="1311">
        <v>16121998</v>
      </c>
      <c r="B62" s="815">
        <v>1998</v>
      </c>
    </row>
    <row r="63" spans="1:2">
      <c r="A63" s="1311">
        <v>16121998</v>
      </c>
      <c r="B63" s="815">
        <v>1998</v>
      </c>
    </row>
    <row r="64" spans="1:2">
      <c r="A64" s="1311">
        <v>16121998</v>
      </c>
      <c r="B64" s="815">
        <v>1998</v>
      </c>
    </row>
    <row r="65" spans="1:2">
      <c r="A65" s="1311">
        <v>16121998</v>
      </c>
      <c r="B65" s="815">
        <v>1998</v>
      </c>
    </row>
    <row r="66" spans="1:2">
      <c r="A66" s="1311">
        <v>16121998</v>
      </c>
      <c r="B66" s="815">
        <v>1998</v>
      </c>
    </row>
    <row r="67" spans="1:2">
      <c r="A67" s="1311">
        <v>16121998</v>
      </c>
      <c r="B67" s="815">
        <v>1998</v>
      </c>
    </row>
    <row r="68" spans="1:2">
      <c r="A68" s="1311">
        <v>16121998</v>
      </c>
      <c r="B68" s="815">
        <v>1998</v>
      </c>
    </row>
    <row r="69" spans="1:2">
      <c r="A69" s="1311">
        <v>16121998</v>
      </c>
      <c r="B69" s="815">
        <v>1998</v>
      </c>
    </row>
    <row r="70" spans="1:2">
      <c r="A70" s="1311">
        <v>16121998</v>
      </c>
      <c r="B70" s="815">
        <v>1998</v>
      </c>
    </row>
    <row r="71" spans="1:2">
      <c r="A71" s="1311">
        <v>16121998</v>
      </c>
      <c r="B71" s="815">
        <v>1998</v>
      </c>
    </row>
    <row r="72" spans="1:2">
      <c r="A72" s="1311">
        <v>16121998</v>
      </c>
      <c r="B72" s="815">
        <v>1998</v>
      </c>
    </row>
    <row r="73" spans="1:2">
      <c r="A73" s="1311">
        <v>16121998</v>
      </c>
      <c r="B73" s="815">
        <v>1998</v>
      </c>
    </row>
    <row r="74" spans="1:2">
      <c r="A74" s="1311">
        <v>16121998</v>
      </c>
      <c r="B74" s="815">
        <v>1998</v>
      </c>
    </row>
    <row r="75" spans="1:2">
      <c r="A75" s="1311">
        <v>16121998</v>
      </c>
      <c r="B75" s="815">
        <v>1998</v>
      </c>
    </row>
    <row r="76" spans="1:2">
      <c r="A76" s="1311">
        <v>16121998</v>
      </c>
      <c r="B76" s="815">
        <v>1998</v>
      </c>
    </row>
    <row r="77" spans="1:2">
      <c r="A77" s="1311">
        <v>16121998</v>
      </c>
      <c r="B77" s="815">
        <v>1998</v>
      </c>
    </row>
    <row r="78" spans="1:2">
      <c r="A78" s="1311">
        <v>16121998</v>
      </c>
      <c r="B78" s="815">
        <v>1998</v>
      </c>
    </row>
    <row r="79" spans="1:2">
      <c r="A79" s="1311">
        <v>16121998</v>
      </c>
      <c r="B79" s="815">
        <v>1998</v>
      </c>
    </row>
    <row r="80" spans="1:2">
      <c r="A80" s="1311">
        <v>16121998</v>
      </c>
      <c r="B80" s="815">
        <v>1998</v>
      </c>
    </row>
    <row r="81" spans="1:2">
      <c r="A81" s="1311">
        <v>16121998</v>
      </c>
      <c r="B81" s="815">
        <v>1998</v>
      </c>
    </row>
    <row r="82" spans="1:2">
      <c r="A82" s="1311">
        <v>16121998</v>
      </c>
      <c r="B82" s="815">
        <v>1998</v>
      </c>
    </row>
    <row r="83" spans="1:2">
      <c r="A83" s="1311">
        <v>16121998</v>
      </c>
      <c r="B83" s="815">
        <v>1998</v>
      </c>
    </row>
    <row r="84" spans="1:2">
      <c r="A84" s="1311">
        <v>16121998</v>
      </c>
      <c r="B84" s="815">
        <v>1998</v>
      </c>
    </row>
    <row r="85" spans="1:2">
      <c r="A85" s="1311">
        <v>16121998</v>
      </c>
      <c r="B85" s="815">
        <v>1998</v>
      </c>
    </row>
    <row r="86" spans="1:2">
      <c r="A86" s="1311">
        <v>16121998</v>
      </c>
      <c r="B86" s="815">
        <v>1998</v>
      </c>
    </row>
    <row r="87" spans="1:2">
      <c r="A87" s="1311">
        <v>16121998</v>
      </c>
      <c r="B87" s="815">
        <v>1998</v>
      </c>
    </row>
    <row r="88" spans="1:2">
      <c r="A88" s="1311">
        <v>16121998</v>
      </c>
      <c r="B88" s="815">
        <v>1998</v>
      </c>
    </row>
    <row r="89" spans="1:2">
      <c r="A89" s="1311">
        <v>16121998</v>
      </c>
      <c r="B89" s="815">
        <v>1998</v>
      </c>
    </row>
    <row r="90" spans="1:2">
      <c r="A90" s="1311">
        <v>16121998</v>
      </c>
      <c r="B90" s="815">
        <v>1998</v>
      </c>
    </row>
    <row r="91" spans="1:2">
      <c r="A91" s="1311">
        <v>16121998</v>
      </c>
      <c r="B91" s="815">
        <v>1998</v>
      </c>
    </row>
    <row r="92" spans="1:2">
      <c r="A92" s="1311">
        <v>16121998</v>
      </c>
      <c r="B92" s="815">
        <v>1998</v>
      </c>
    </row>
    <row r="93" spans="1:2">
      <c r="A93" s="1311">
        <v>16121998</v>
      </c>
      <c r="B93" s="815">
        <v>1998</v>
      </c>
    </row>
    <row r="94" spans="1:2">
      <c r="A94" s="1311">
        <v>16121998</v>
      </c>
      <c r="B94" s="815">
        <v>1998</v>
      </c>
    </row>
    <row r="95" spans="1:2">
      <c r="A95" s="1311">
        <v>16121998</v>
      </c>
      <c r="B95" s="815">
        <v>1998</v>
      </c>
    </row>
    <row r="96" spans="1:2">
      <c r="A96" s="1311">
        <v>16121998</v>
      </c>
      <c r="B96" s="815">
        <v>1998</v>
      </c>
    </row>
    <row r="97" spans="1:2">
      <c r="A97" s="1311">
        <v>16121998</v>
      </c>
      <c r="B97" s="815">
        <v>1998</v>
      </c>
    </row>
    <row r="98" spans="1:2">
      <c r="A98" s="1311">
        <v>16121998</v>
      </c>
      <c r="B98" s="815">
        <v>1998</v>
      </c>
    </row>
    <row r="99" spans="1:2">
      <c r="A99" s="1311">
        <v>16121998</v>
      </c>
      <c r="B99" s="815">
        <v>1998</v>
      </c>
    </row>
    <row r="100" spans="1:2">
      <c r="A100" s="1311">
        <v>16121998</v>
      </c>
      <c r="B100" s="815">
        <v>1998</v>
      </c>
    </row>
    <row r="101" spans="1:2">
      <c r="A101" s="1311">
        <v>16121998</v>
      </c>
      <c r="B101" s="815">
        <v>1998</v>
      </c>
    </row>
    <row r="102" spans="1:2">
      <c r="A102" s="1311">
        <v>16121998</v>
      </c>
      <c r="B102" s="815">
        <v>1998</v>
      </c>
    </row>
    <row r="103" spans="1:2">
      <c r="A103" s="1311">
        <v>16121998</v>
      </c>
      <c r="B103" s="815">
        <v>1998</v>
      </c>
    </row>
    <row r="104" spans="1:2">
      <c r="A104" s="1311">
        <v>16121998</v>
      </c>
      <c r="B104" s="815">
        <v>1998</v>
      </c>
    </row>
    <row r="105" spans="1:2">
      <c r="A105" s="1311">
        <v>16121998</v>
      </c>
      <c r="B105" s="815">
        <v>1998</v>
      </c>
    </row>
    <row r="106" spans="1:2">
      <c r="A106" s="1311">
        <v>16121998</v>
      </c>
      <c r="B106" s="815">
        <v>1998</v>
      </c>
    </row>
    <row r="107" spans="1:2">
      <c r="A107" s="1311">
        <v>16121998</v>
      </c>
      <c r="B107" s="815">
        <v>1998</v>
      </c>
    </row>
    <row r="108" spans="1:2">
      <c r="A108" s="1311">
        <v>16121998</v>
      </c>
      <c r="B108" s="815">
        <v>1998</v>
      </c>
    </row>
    <row r="109" spans="1:2">
      <c r="A109" s="1311">
        <v>16121998</v>
      </c>
      <c r="B109" s="815">
        <v>1998</v>
      </c>
    </row>
    <row r="110" spans="1:2">
      <c r="A110" s="1311">
        <v>16121998</v>
      </c>
      <c r="B110" s="815">
        <v>1998</v>
      </c>
    </row>
    <row r="111" spans="1:2">
      <c r="A111" s="1311">
        <v>16121998</v>
      </c>
      <c r="B111" s="815">
        <v>1998</v>
      </c>
    </row>
    <row r="112" spans="1:2">
      <c r="A112" s="1311">
        <v>16121998</v>
      </c>
      <c r="B112" s="815">
        <v>1998</v>
      </c>
    </row>
    <row r="113" spans="1:2">
      <c r="A113" s="1311">
        <v>16121998</v>
      </c>
      <c r="B113" s="815">
        <v>1998</v>
      </c>
    </row>
    <row r="114" spans="1:2">
      <c r="A114" s="1311">
        <v>16121998</v>
      </c>
      <c r="B114" s="815">
        <v>1998</v>
      </c>
    </row>
    <row r="115" spans="1:2">
      <c r="A115" s="1311">
        <v>16121998</v>
      </c>
      <c r="B115" s="815">
        <v>1998</v>
      </c>
    </row>
    <row r="116" spans="1:2">
      <c r="A116" s="1311">
        <v>16121998</v>
      </c>
      <c r="B116" s="815">
        <v>1998</v>
      </c>
    </row>
    <row r="117" spans="1:2">
      <c r="A117" s="1311">
        <v>16121998</v>
      </c>
      <c r="B117" s="815">
        <v>1998</v>
      </c>
    </row>
    <row r="118" spans="1:2">
      <c r="A118" s="1311">
        <v>16121998</v>
      </c>
      <c r="B118" s="815">
        <v>1998</v>
      </c>
    </row>
    <row r="119" spans="1:2">
      <c r="A119" s="1311">
        <v>16121998</v>
      </c>
      <c r="B119" s="815">
        <v>1998</v>
      </c>
    </row>
    <row r="120" spans="1:2">
      <c r="A120" s="1311">
        <v>16121998</v>
      </c>
      <c r="B120" s="815">
        <v>1998</v>
      </c>
    </row>
    <row r="121" spans="1:2">
      <c r="A121" s="1311">
        <v>16121998</v>
      </c>
      <c r="B121" s="815">
        <v>1998</v>
      </c>
    </row>
    <row r="122" spans="1:2">
      <c r="A122" s="1311">
        <v>16121998</v>
      </c>
      <c r="B122" s="815">
        <v>1998</v>
      </c>
    </row>
    <row r="123" spans="1:2">
      <c r="A123" s="1311">
        <v>16121998</v>
      </c>
      <c r="B123" s="815">
        <v>1998</v>
      </c>
    </row>
    <row r="124" spans="1:2">
      <c r="A124" s="1311">
        <v>16121998</v>
      </c>
      <c r="B124" s="815">
        <v>1998</v>
      </c>
    </row>
    <row r="125" spans="1:2">
      <c r="A125" s="1311">
        <v>16121998</v>
      </c>
      <c r="B125" s="815">
        <v>1998</v>
      </c>
    </row>
    <row r="126" spans="1:2">
      <c r="A126" s="1311">
        <v>16121998</v>
      </c>
      <c r="B126" s="815">
        <v>1998</v>
      </c>
    </row>
    <row r="127" spans="1:2">
      <c r="A127" s="1311">
        <v>16121998</v>
      </c>
      <c r="B127" s="815">
        <v>1998</v>
      </c>
    </row>
    <row r="128" spans="1:2">
      <c r="A128" s="1311">
        <v>16121998</v>
      </c>
      <c r="B128" s="815">
        <v>1998</v>
      </c>
    </row>
    <row r="129" spans="1:2">
      <c r="A129" s="1311">
        <v>16121998</v>
      </c>
      <c r="B129" s="815">
        <v>1998</v>
      </c>
    </row>
    <row r="130" spans="1:2">
      <c r="A130" s="1311">
        <v>16121998</v>
      </c>
      <c r="B130" s="815">
        <v>1998</v>
      </c>
    </row>
    <row r="131" spans="1:2">
      <c r="A131" s="1311">
        <v>16121998</v>
      </c>
      <c r="B131" s="815">
        <v>1998</v>
      </c>
    </row>
    <row r="132" spans="1:2">
      <c r="A132" s="1311">
        <v>16121998</v>
      </c>
      <c r="B132" s="815">
        <v>1998</v>
      </c>
    </row>
    <row r="133" spans="1:2">
      <c r="A133" s="1311">
        <v>16121998</v>
      </c>
      <c r="B133" s="815">
        <v>1998</v>
      </c>
    </row>
    <row r="134" spans="1:2">
      <c r="A134" s="1311">
        <v>16121998</v>
      </c>
      <c r="B134" s="815">
        <v>1998</v>
      </c>
    </row>
    <row r="135" spans="1:2">
      <c r="A135" s="1311">
        <v>16121998</v>
      </c>
      <c r="B135" s="815">
        <v>1998</v>
      </c>
    </row>
    <row r="136" spans="1:2">
      <c r="A136" s="1311">
        <v>16121998</v>
      </c>
      <c r="B136" s="815">
        <v>1998</v>
      </c>
    </row>
    <row r="137" spans="1:2">
      <c r="A137" s="1311">
        <v>16121998</v>
      </c>
      <c r="B137" s="815">
        <v>1998</v>
      </c>
    </row>
    <row r="138" spans="1:2">
      <c r="A138" s="1311">
        <v>16121998</v>
      </c>
      <c r="B138" s="815">
        <v>1998</v>
      </c>
    </row>
    <row r="139" spans="1:2">
      <c r="A139" s="1311">
        <v>16121998</v>
      </c>
      <c r="B139" s="815">
        <v>1998</v>
      </c>
    </row>
    <row r="140" spans="1:2">
      <c r="A140" s="1311">
        <v>16121998</v>
      </c>
      <c r="B140" s="815">
        <v>1998</v>
      </c>
    </row>
    <row r="141" spans="1:2">
      <c r="A141" s="1311">
        <v>16121998</v>
      </c>
      <c r="B141" s="815">
        <v>1998</v>
      </c>
    </row>
    <row r="142" spans="1:2">
      <c r="A142" s="1311">
        <v>16121998</v>
      </c>
      <c r="B142" s="815">
        <v>1998</v>
      </c>
    </row>
    <row r="143" spans="1:2">
      <c r="A143" s="1311">
        <v>16121998</v>
      </c>
      <c r="B143" s="815">
        <v>1998</v>
      </c>
    </row>
    <row r="144" spans="1:2">
      <c r="A144" s="1311">
        <v>16121998</v>
      </c>
      <c r="B144" s="815">
        <v>1998</v>
      </c>
    </row>
    <row r="145" spans="1:2">
      <c r="A145" s="1311">
        <v>16121998</v>
      </c>
      <c r="B145" s="815">
        <v>1998</v>
      </c>
    </row>
    <row r="146" spans="1:2">
      <c r="A146" s="1311">
        <v>16121998</v>
      </c>
      <c r="B146" s="815">
        <v>1998</v>
      </c>
    </row>
    <row r="147" spans="1:2">
      <c r="A147" s="1311">
        <v>16121998</v>
      </c>
      <c r="B147" s="815">
        <v>1998</v>
      </c>
    </row>
    <row r="148" spans="1:2">
      <c r="A148" s="1311">
        <v>16121998</v>
      </c>
      <c r="B148" s="815">
        <v>1998</v>
      </c>
    </row>
    <row r="149" spans="1:2">
      <c r="A149" s="1311">
        <v>16121998</v>
      </c>
      <c r="B149" s="815">
        <v>1998</v>
      </c>
    </row>
    <row r="150" spans="1:2">
      <c r="A150" s="1311">
        <v>16121998</v>
      </c>
      <c r="B150" s="815">
        <v>1998</v>
      </c>
    </row>
    <row r="151" spans="1:2">
      <c r="A151" s="1311">
        <v>16121998</v>
      </c>
      <c r="B151" s="815">
        <v>1998</v>
      </c>
    </row>
    <row r="152" spans="1:2">
      <c r="A152" s="1311">
        <v>16121998</v>
      </c>
      <c r="B152" s="815">
        <v>1998</v>
      </c>
    </row>
    <row r="153" spans="1:2">
      <c r="A153" s="1311">
        <v>16121998</v>
      </c>
      <c r="B153" s="815">
        <v>1998</v>
      </c>
    </row>
    <row r="154" spans="1:2">
      <c r="A154" s="1311">
        <v>16121998</v>
      </c>
      <c r="B154" s="815">
        <v>1998</v>
      </c>
    </row>
    <row r="155" spans="1:2">
      <c r="A155" s="1311">
        <v>16121998</v>
      </c>
      <c r="B155" s="815">
        <v>1998</v>
      </c>
    </row>
    <row r="156" spans="1:2">
      <c r="A156" s="1311">
        <v>16121998</v>
      </c>
      <c r="B156" s="815">
        <v>1998</v>
      </c>
    </row>
    <row r="157" spans="1:2">
      <c r="A157" s="1311">
        <v>16121998</v>
      </c>
      <c r="B157" s="815">
        <v>1998</v>
      </c>
    </row>
    <row r="158" spans="1:2">
      <c r="A158" s="1311">
        <v>16121998</v>
      </c>
      <c r="B158" s="815">
        <v>1998</v>
      </c>
    </row>
    <row r="159" spans="1:2">
      <c r="A159" s="1311">
        <v>16121998</v>
      </c>
      <c r="B159" s="815">
        <v>1998</v>
      </c>
    </row>
    <row r="160" spans="1:2">
      <c r="A160" s="1311">
        <v>16121998</v>
      </c>
      <c r="B160" s="815">
        <v>1998</v>
      </c>
    </row>
    <row r="161" spans="1:2">
      <c r="A161" s="1311">
        <v>16121998</v>
      </c>
      <c r="B161" s="815">
        <v>1998</v>
      </c>
    </row>
    <row r="162" spans="1:2">
      <c r="A162" s="1311">
        <v>16121998</v>
      </c>
      <c r="B162" s="815">
        <v>1998</v>
      </c>
    </row>
    <row r="163" spans="1:2">
      <c r="A163" s="1311">
        <v>16121998</v>
      </c>
      <c r="B163" s="815">
        <v>1998</v>
      </c>
    </row>
    <row r="164" spans="1:2">
      <c r="A164" s="1311">
        <v>16121998</v>
      </c>
      <c r="B164" s="815">
        <v>1998</v>
      </c>
    </row>
    <row r="165" spans="1:2">
      <c r="A165" s="1311">
        <v>16121998</v>
      </c>
      <c r="B165" s="815">
        <v>1998</v>
      </c>
    </row>
    <row r="166" spans="1:2">
      <c r="A166" s="1311">
        <v>16121998</v>
      </c>
      <c r="B166" s="815">
        <v>1998</v>
      </c>
    </row>
    <row r="167" spans="1:2">
      <c r="A167" s="1311">
        <v>16121998</v>
      </c>
      <c r="B167" s="815">
        <v>1998</v>
      </c>
    </row>
    <row r="168" spans="1:2">
      <c r="A168" s="1311">
        <v>16121998</v>
      </c>
      <c r="B168" s="815">
        <v>1998</v>
      </c>
    </row>
    <row r="169" spans="1:2">
      <c r="A169" s="1311">
        <v>16121998</v>
      </c>
      <c r="B169" s="815">
        <v>1998</v>
      </c>
    </row>
    <row r="170" spans="1:2">
      <c r="A170" s="1311">
        <v>16121998</v>
      </c>
      <c r="B170" s="815">
        <v>1998</v>
      </c>
    </row>
    <row r="171" spans="1:2">
      <c r="A171" s="1311">
        <v>16121998</v>
      </c>
      <c r="B171" s="815">
        <v>1998</v>
      </c>
    </row>
    <row r="172" spans="1:2">
      <c r="A172" s="1311">
        <v>16121998</v>
      </c>
      <c r="B172" s="815">
        <v>1998</v>
      </c>
    </row>
    <row r="173" spans="1:2">
      <c r="A173" s="1311">
        <v>16121998</v>
      </c>
      <c r="B173" s="815">
        <v>1998</v>
      </c>
    </row>
    <row r="174" spans="1:2">
      <c r="A174" s="1311">
        <v>16121998</v>
      </c>
      <c r="B174" s="815">
        <v>1998</v>
      </c>
    </row>
    <row r="175" spans="1:2">
      <c r="A175" s="1311">
        <v>16121998</v>
      </c>
      <c r="B175" s="815">
        <v>1998</v>
      </c>
    </row>
    <row r="176" spans="1:2">
      <c r="A176" s="1311">
        <v>16121998</v>
      </c>
      <c r="B176" s="815">
        <v>1998</v>
      </c>
    </row>
    <row r="177" spans="1:2">
      <c r="A177" s="1311">
        <v>16121998</v>
      </c>
      <c r="B177" s="815">
        <v>1998</v>
      </c>
    </row>
    <row r="178" spans="1:2">
      <c r="A178" s="1311">
        <v>16121998</v>
      </c>
      <c r="B178" s="815">
        <v>1998</v>
      </c>
    </row>
    <row r="179" spans="1:2">
      <c r="A179" s="1311">
        <v>16121998</v>
      </c>
      <c r="B179" s="815">
        <v>1998</v>
      </c>
    </row>
    <row r="180" spans="1:2">
      <c r="A180" s="1311">
        <v>16121998</v>
      </c>
      <c r="B180" s="815">
        <v>1998</v>
      </c>
    </row>
    <row r="181" spans="1:2">
      <c r="A181" s="1311">
        <v>16121998</v>
      </c>
      <c r="B181" s="815">
        <v>1998</v>
      </c>
    </row>
    <row r="182" spans="1:2">
      <c r="A182" s="1311">
        <v>16121998</v>
      </c>
      <c r="B182" s="815">
        <v>1998</v>
      </c>
    </row>
    <row r="183" spans="1:2">
      <c r="A183" s="1311">
        <v>16121998</v>
      </c>
      <c r="B183" s="815">
        <v>1998</v>
      </c>
    </row>
    <row r="184" spans="1:2">
      <c r="A184" s="1311">
        <v>16121998</v>
      </c>
      <c r="B184" s="815">
        <v>1998</v>
      </c>
    </row>
    <row r="185" spans="1:2">
      <c r="A185" s="1311">
        <v>16121998</v>
      </c>
      <c r="B185" s="815">
        <v>1998</v>
      </c>
    </row>
    <row r="186" spans="1:2">
      <c r="A186" s="1311">
        <v>16121998</v>
      </c>
      <c r="B186" s="815">
        <v>1998</v>
      </c>
    </row>
    <row r="187" spans="1:2">
      <c r="A187" s="1311">
        <v>16121998</v>
      </c>
      <c r="B187" s="815">
        <v>1998</v>
      </c>
    </row>
    <row r="188" spans="1:2">
      <c r="A188" s="1311">
        <v>16121998</v>
      </c>
      <c r="B188" s="815">
        <v>1998</v>
      </c>
    </row>
    <row r="189" spans="1:2">
      <c r="A189" s="1311">
        <v>16121998</v>
      </c>
      <c r="B189" s="815">
        <v>1998</v>
      </c>
    </row>
    <row r="190" spans="1:2">
      <c r="A190" s="1311">
        <v>16121998</v>
      </c>
      <c r="B190" s="815">
        <v>1998</v>
      </c>
    </row>
    <row r="191" spans="1:2">
      <c r="A191" s="1311">
        <v>16121998</v>
      </c>
      <c r="B191" s="815">
        <v>1998</v>
      </c>
    </row>
    <row r="192" spans="1:2">
      <c r="A192" s="1311">
        <v>16121998</v>
      </c>
      <c r="B192" s="815">
        <v>1998</v>
      </c>
    </row>
    <row r="193" spans="1:2">
      <c r="A193" s="1311">
        <v>16121998</v>
      </c>
      <c r="B193" s="815">
        <v>1998</v>
      </c>
    </row>
    <row r="194" spans="1:2">
      <c r="A194" s="1311">
        <v>16121998</v>
      </c>
      <c r="B194" s="815">
        <v>1998</v>
      </c>
    </row>
    <row r="195" spans="1:2">
      <c r="A195" s="1311">
        <v>16121998</v>
      </c>
      <c r="B195" s="815">
        <v>1998</v>
      </c>
    </row>
    <row r="196" spans="1:2">
      <c r="A196" s="1311">
        <v>16121998</v>
      </c>
      <c r="B196" s="815">
        <v>1998</v>
      </c>
    </row>
    <row r="197" spans="1:2">
      <c r="A197" s="1311">
        <v>16121998</v>
      </c>
      <c r="B197" s="815">
        <v>1998</v>
      </c>
    </row>
    <row r="198" spans="1:2">
      <c r="A198" s="1311">
        <v>16121998</v>
      </c>
      <c r="B198" s="815">
        <v>1998</v>
      </c>
    </row>
    <row r="199" spans="1:2">
      <c r="A199" s="1311">
        <v>16121998</v>
      </c>
      <c r="B199" s="815">
        <v>1998</v>
      </c>
    </row>
    <row r="200" spans="1:2">
      <c r="A200" s="1311">
        <v>16121998</v>
      </c>
      <c r="B200" s="815">
        <v>1998</v>
      </c>
    </row>
    <row r="201" spans="1:2">
      <c r="A201" s="1311">
        <v>16121998</v>
      </c>
      <c r="B201" s="815">
        <v>1998</v>
      </c>
    </row>
    <row r="202" spans="1:2">
      <c r="A202" s="1311">
        <v>16121998</v>
      </c>
      <c r="B202" s="815">
        <v>1998</v>
      </c>
    </row>
    <row r="203" spans="1:2">
      <c r="A203" s="1311">
        <v>16121998</v>
      </c>
      <c r="B203" s="815">
        <v>1998</v>
      </c>
    </row>
    <row r="204" spans="1:2">
      <c r="A204" s="1311">
        <v>16121998</v>
      </c>
      <c r="B204" s="815">
        <v>1998</v>
      </c>
    </row>
    <row r="205" spans="1:2">
      <c r="A205" s="1311">
        <v>16121998</v>
      </c>
      <c r="B205" s="815">
        <v>1998</v>
      </c>
    </row>
    <row r="206" spans="1:2">
      <c r="A206" s="1311">
        <v>16121998</v>
      </c>
      <c r="B206" s="815">
        <v>1998</v>
      </c>
    </row>
    <row r="207" spans="1:2">
      <c r="A207" s="1311">
        <v>16121998</v>
      </c>
      <c r="B207" s="815">
        <v>1998</v>
      </c>
    </row>
    <row r="208" spans="1:2">
      <c r="A208" s="1311">
        <v>16121998</v>
      </c>
      <c r="B208" s="815">
        <v>1998</v>
      </c>
    </row>
    <row r="209" spans="1:2">
      <c r="A209" s="1311">
        <v>16121998</v>
      </c>
      <c r="B209" s="815">
        <v>1998</v>
      </c>
    </row>
    <row r="210" spans="1:2">
      <c r="A210" s="1311">
        <v>16121998</v>
      </c>
      <c r="B210" s="815">
        <v>1998</v>
      </c>
    </row>
    <row r="211" spans="1:2">
      <c r="A211" s="1311">
        <v>16121998</v>
      </c>
      <c r="B211" s="815">
        <v>1998</v>
      </c>
    </row>
    <row r="212" spans="1:2">
      <c r="A212" s="1311">
        <v>16121998</v>
      </c>
      <c r="B212" s="815">
        <v>1998</v>
      </c>
    </row>
    <row r="213" spans="1:2">
      <c r="A213" s="1311">
        <v>16121998</v>
      </c>
      <c r="B213" s="815">
        <v>1998</v>
      </c>
    </row>
    <row r="214" spans="1:2">
      <c r="A214" s="1311">
        <v>16121998</v>
      </c>
      <c r="B214" s="815">
        <v>1998</v>
      </c>
    </row>
    <row r="215" spans="1:2">
      <c r="A215" s="1311">
        <v>16121998</v>
      </c>
      <c r="B215" s="815">
        <v>1998</v>
      </c>
    </row>
    <row r="216" spans="1:2">
      <c r="A216" s="1311">
        <v>16121998</v>
      </c>
      <c r="B216" s="815">
        <v>1998</v>
      </c>
    </row>
    <row r="217" spans="1:2">
      <c r="A217" s="1311">
        <v>16121998</v>
      </c>
      <c r="B217" s="815">
        <v>1998</v>
      </c>
    </row>
    <row r="218" spans="1:2">
      <c r="A218" s="1311">
        <v>16121998</v>
      </c>
      <c r="B218" s="815">
        <v>1998</v>
      </c>
    </row>
    <row r="219" spans="1:2">
      <c r="A219" s="1311">
        <v>16121998</v>
      </c>
      <c r="B219" s="815">
        <v>1998</v>
      </c>
    </row>
    <row r="220" spans="1:2">
      <c r="A220" s="1311">
        <v>16121998</v>
      </c>
      <c r="B220" s="815">
        <v>1998</v>
      </c>
    </row>
    <row r="221" spans="1:2">
      <c r="A221" s="1311">
        <v>16121998</v>
      </c>
      <c r="B221" s="815">
        <v>1998</v>
      </c>
    </row>
    <row r="222" spans="1:2">
      <c r="A222" s="1311">
        <v>16121998</v>
      </c>
      <c r="B222" s="815">
        <v>1998</v>
      </c>
    </row>
    <row r="223" spans="1:2">
      <c r="A223" s="1311">
        <v>16121998</v>
      </c>
      <c r="B223" s="815">
        <v>1998</v>
      </c>
    </row>
    <row r="224" spans="1:2">
      <c r="A224" s="1311">
        <v>16121998</v>
      </c>
      <c r="B224" s="815">
        <v>1998</v>
      </c>
    </row>
    <row r="225" spans="1:2">
      <c r="A225" s="1311">
        <v>16121998</v>
      </c>
      <c r="B225" s="815">
        <v>1998</v>
      </c>
    </row>
    <row r="226" spans="1:2">
      <c r="A226" s="1311">
        <v>16121998</v>
      </c>
      <c r="B226" s="815">
        <v>1998</v>
      </c>
    </row>
    <row r="227" spans="1:2">
      <c r="A227" s="1311">
        <v>16121998</v>
      </c>
      <c r="B227" s="815">
        <v>1998</v>
      </c>
    </row>
    <row r="228" spans="1:2">
      <c r="A228" s="1311">
        <v>16121998</v>
      </c>
      <c r="B228" s="815">
        <v>1998</v>
      </c>
    </row>
    <row r="229" spans="1:2">
      <c r="A229" s="1311">
        <v>16121998</v>
      </c>
      <c r="B229" s="815">
        <v>1998</v>
      </c>
    </row>
    <row r="230" spans="1:2">
      <c r="A230" s="1311">
        <v>16121998</v>
      </c>
      <c r="B230" s="815">
        <v>1998</v>
      </c>
    </row>
    <row r="231" spans="1:2">
      <c r="A231" s="1311">
        <v>16121998</v>
      </c>
      <c r="B231" s="815">
        <v>1998</v>
      </c>
    </row>
    <row r="232" spans="1:2">
      <c r="A232" s="1311">
        <v>16121998</v>
      </c>
      <c r="B232" s="815">
        <v>1998</v>
      </c>
    </row>
    <row r="233" spans="1:2">
      <c r="A233" s="1311">
        <v>16121998</v>
      </c>
      <c r="B233" s="815">
        <v>1998</v>
      </c>
    </row>
    <row r="234" spans="1:2">
      <c r="A234" s="1311">
        <v>16121998</v>
      </c>
      <c r="B234" s="815">
        <v>1998</v>
      </c>
    </row>
    <row r="235" spans="1:2">
      <c r="A235" s="1311">
        <v>16121998</v>
      </c>
      <c r="B235" s="815">
        <v>1998</v>
      </c>
    </row>
    <row r="236" spans="1:2">
      <c r="A236" s="1311">
        <v>16121998</v>
      </c>
      <c r="B236" s="815">
        <v>1998</v>
      </c>
    </row>
    <row r="237" spans="1:2">
      <c r="A237" s="1311">
        <v>16121998</v>
      </c>
      <c r="B237" s="815">
        <v>1998</v>
      </c>
    </row>
    <row r="238" spans="1:2">
      <c r="A238" s="1311">
        <v>16121998</v>
      </c>
      <c r="B238" s="815">
        <v>1998</v>
      </c>
    </row>
    <row r="239" spans="1:2">
      <c r="A239" s="1311">
        <v>16121998</v>
      </c>
      <c r="B239" s="815">
        <v>1998</v>
      </c>
    </row>
    <row r="240" spans="1:2">
      <c r="A240" s="1311">
        <v>16121998</v>
      </c>
      <c r="B240" s="815">
        <v>1998</v>
      </c>
    </row>
    <row r="241" spans="1:2">
      <c r="A241" s="1311">
        <v>16121998</v>
      </c>
      <c r="B241" s="815">
        <v>1998</v>
      </c>
    </row>
    <row r="242" spans="1:2">
      <c r="A242" s="1311">
        <v>16121998</v>
      </c>
      <c r="B242" s="815">
        <v>1998</v>
      </c>
    </row>
    <row r="243" spans="1:2">
      <c r="A243" s="1311">
        <v>16121998</v>
      </c>
      <c r="B243" s="815">
        <v>1998</v>
      </c>
    </row>
    <row r="244" spans="1:2">
      <c r="A244" s="1311">
        <v>16121998</v>
      </c>
      <c r="B244" s="815">
        <v>1998</v>
      </c>
    </row>
    <row r="245" spans="1:2">
      <c r="A245" s="1311">
        <v>16121998</v>
      </c>
      <c r="B245" s="815">
        <v>1998</v>
      </c>
    </row>
    <row r="246" spans="1:2">
      <c r="A246" s="1311">
        <v>16121998</v>
      </c>
      <c r="B246" s="815">
        <v>1998</v>
      </c>
    </row>
    <row r="247" spans="1:2">
      <c r="A247" s="1311">
        <v>16121998</v>
      </c>
      <c r="B247" s="815">
        <v>1998</v>
      </c>
    </row>
    <row r="248" spans="1:2">
      <c r="A248" s="1311">
        <v>16121998</v>
      </c>
      <c r="B248" s="815">
        <v>1998</v>
      </c>
    </row>
    <row r="249" spans="1:2">
      <c r="A249" s="1311">
        <v>16121998</v>
      </c>
      <c r="B249" s="815">
        <v>1998</v>
      </c>
    </row>
    <row r="250" spans="1:2">
      <c r="A250" s="1311">
        <v>16121998</v>
      </c>
      <c r="B250" s="815">
        <v>1998</v>
      </c>
    </row>
    <row r="251" spans="1:2">
      <c r="A251" s="1311">
        <v>16121998</v>
      </c>
      <c r="B251" s="815">
        <v>1998</v>
      </c>
    </row>
    <row r="252" spans="1:2">
      <c r="A252" s="1311">
        <v>16121998</v>
      </c>
      <c r="B252" s="815">
        <v>1998</v>
      </c>
    </row>
    <row r="253" spans="1:2">
      <c r="A253" s="1311">
        <v>16121998</v>
      </c>
      <c r="B253" s="815">
        <v>1998</v>
      </c>
    </row>
    <row r="254" spans="1:2">
      <c r="A254" s="1311">
        <v>16121998</v>
      </c>
      <c r="B254" s="815">
        <v>1998</v>
      </c>
    </row>
    <row r="255" spans="1:2">
      <c r="A255" s="1311">
        <v>16121998</v>
      </c>
      <c r="B255" s="815">
        <v>1998</v>
      </c>
    </row>
    <row r="256" spans="1:2">
      <c r="A256" s="1311">
        <v>16121998</v>
      </c>
      <c r="B256" s="815">
        <v>1998</v>
      </c>
    </row>
    <row r="257" spans="1:2">
      <c r="A257" s="1311">
        <v>16121998</v>
      </c>
      <c r="B257" s="815">
        <v>1998</v>
      </c>
    </row>
    <row r="258" spans="1:2">
      <c r="A258" s="1311">
        <v>16121998</v>
      </c>
      <c r="B258" s="815">
        <v>1998</v>
      </c>
    </row>
    <row r="259" spans="1:2">
      <c r="A259" s="1311">
        <v>16121998</v>
      </c>
      <c r="B259" s="815">
        <v>1998</v>
      </c>
    </row>
    <row r="260" spans="1:2">
      <c r="A260" s="1311">
        <v>16121998</v>
      </c>
      <c r="B260" s="815">
        <v>1998</v>
      </c>
    </row>
    <row r="261" spans="1:2">
      <c r="A261" s="1311">
        <v>16121998</v>
      </c>
      <c r="B261" s="815">
        <v>1998</v>
      </c>
    </row>
    <row r="262" spans="1:2">
      <c r="A262" s="1311">
        <v>16121998</v>
      </c>
      <c r="B262" s="815">
        <v>1998</v>
      </c>
    </row>
    <row r="263" spans="1:2">
      <c r="A263" s="1311">
        <v>16121998</v>
      </c>
      <c r="B263" s="815">
        <v>1998</v>
      </c>
    </row>
    <row r="264" spans="1:2">
      <c r="A264" s="1311">
        <v>16121998</v>
      </c>
      <c r="B264" s="815">
        <v>1998</v>
      </c>
    </row>
    <row r="265" spans="1:2">
      <c r="A265" s="1311">
        <v>16121998</v>
      </c>
      <c r="B265" s="815">
        <v>1998</v>
      </c>
    </row>
    <row r="266" spans="1:2">
      <c r="A266" s="1311">
        <v>16121998</v>
      </c>
      <c r="B266" s="815">
        <v>1998</v>
      </c>
    </row>
    <row r="267" spans="1:2">
      <c r="A267" s="1311">
        <v>16121998</v>
      </c>
      <c r="B267" s="815">
        <v>1998</v>
      </c>
    </row>
    <row r="268" spans="1:2">
      <c r="A268" s="1311">
        <v>16121998</v>
      </c>
      <c r="B268" s="815">
        <v>1998</v>
      </c>
    </row>
    <row r="269" spans="1:2">
      <c r="A269" s="1311">
        <v>16121998</v>
      </c>
      <c r="B269" s="815">
        <v>1998</v>
      </c>
    </row>
    <row r="270" spans="1:2">
      <c r="A270" s="1311">
        <v>16121998</v>
      </c>
      <c r="B270" s="815">
        <v>1998</v>
      </c>
    </row>
    <row r="271" spans="1:2">
      <c r="A271" s="1311">
        <v>16121998</v>
      </c>
      <c r="B271" s="815">
        <v>1998</v>
      </c>
    </row>
    <row r="272" spans="1:2">
      <c r="A272" s="1311">
        <v>16121998</v>
      </c>
      <c r="B272" s="815">
        <v>1998</v>
      </c>
    </row>
    <row r="273" spans="1:2">
      <c r="A273" s="1311">
        <v>16121998</v>
      </c>
      <c r="B273" s="815">
        <v>1998</v>
      </c>
    </row>
    <row r="274" spans="1:2">
      <c r="A274" s="1311">
        <v>16121998</v>
      </c>
      <c r="B274" s="815">
        <v>1998</v>
      </c>
    </row>
    <row r="275" spans="1:2">
      <c r="A275" s="1311">
        <v>16121998</v>
      </c>
      <c r="B275" s="815">
        <v>1998</v>
      </c>
    </row>
    <row r="276" spans="1:2">
      <c r="A276" s="1311">
        <v>16121998</v>
      </c>
      <c r="B276" s="815">
        <v>1998</v>
      </c>
    </row>
    <row r="277" spans="1:2">
      <c r="A277" s="1311">
        <v>16121998</v>
      </c>
      <c r="B277" s="815">
        <v>1998</v>
      </c>
    </row>
    <row r="278" spans="1:2">
      <c r="A278" s="1311">
        <v>16121998</v>
      </c>
      <c r="B278" s="815">
        <v>1998</v>
      </c>
    </row>
    <row r="279" spans="1:2">
      <c r="A279" s="1311">
        <v>16121998</v>
      </c>
      <c r="B279" s="815">
        <v>1998</v>
      </c>
    </row>
    <row r="280" spans="1:2">
      <c r="A280" s="1311">
        <v>16121998</v>
      </c>
      <c r="B280" s="815">
        <v>1998</v>
      </c>
    </row>
    <row r="281" spans="1:2">
      <c r="A281" s="1311">
        <v>16121998</v>
      </c>
      <c r="B281" s="815">
        <v>1998</v>
      </c>
    </row>
    <row r="282" spans="1:2">
      <c r="A282" s="1311">
        <v>16121998</v>
      </c>
      <c r="B282" s="815">
        <v>1998</v>
      </c>
    </row>
    <row r="283" spans="1:2">
      <c r="A283" s="1311">
        <v>16121998</v>
      </c>
      <c r="B283" s="815">
        <v>1998</v>
      </c>
    </row>
    <row r="284" spans="1:2">
      <c r="A284" s="1311">
        <v>16121998</v>
      </c>
      <c r="B284" s="815">
        <v>1998</v>
      </c>
    </row>
    <row r="285" spans="1:2">
      <c r="A285" s="1311">
        <v>16121998</v>
      </c>
      <c r="B285" s="815">
        <v>1998</v>
      </c>
    </row>
    <row r="286" spans="1:2">
      <c r="A286" s="1311">
        <v>16121998</v>
      </c>
      <c r="B286" s="815">
        <v>1998</v>
      </c>
    </row>
    <row r="287" spans="1:2">
      <c r="A287" s="1311">
        <v>16121998</v>
      </c>
      <c r="B287" s="815">
        <v>1998</v>
      </c>
    </row>
    <row r="288" spans="1:2">
      <c r="A288" s="1311">
        <v>16121998</v>
      </c>
      <c r="B288" s="815">
        <v>1998</v>
      </c>
    </row>
    <row r="289" spans="1:2">
      <c r="A289" s="1311">
        <v>16121998</v>
      </c>
      <c r="B289" s="815">
        <v>1998</v>
      </c>
    </row>
    <row r="290" spans="1:2">
      <c r="A290" s="1311">
        <v>16121998</v>
      </c>
      <c r="B290" s="815">
        <v>1998</v>
      </c>
    </row>
    <row r="291" spans="1:2">
      <c r="A291" s="1311">
        <v>16121998</v>
      </c>
      <c r="B291" s="815">
        <v>1998</v>
      </c>
    </row>
    <row r="292" spans="1:2">
      <c r="A292" s="1311">
        <v>16121998</v>
      </c>
      <c r="B292" s="815">
        <v>1998</v>
      </c>
    </row>
    <row r="293" spans="1:2">
      <c r="A293" s="1311">
        <v>16121998</v>
      </c>
      <c r="B293" s="815">
        <v>1998</v>
      </c>
    </row>
    <row r="294" spans="1:2">
      <c r="A294" s="1311">
        <v>16121998</v>
      </c>
      <c r="B294" s="815">
        <v>1998</v>
      </c>
    </row>
    <row r="295" spans="1:2">
      <c r="A295" s="1311">
        <v>16121998</v>
      </c>
      <c r="B295" s="815">
        <v>1998</v>
      </c>
    </row>
    <row r="296" spans="1:2">
      <c r="A296" s="1311">
        <v>16121998</v>
      </c>
      <c r="B296" s="815">
        <v>1998</v>
      </c>
    </row>
    <row r="297" spans="1:2">
      <c r="A297" s="1311">
        <v>16121998</v>
      </c>
      <c r="B297" s="815">
        <v>1998</v>
      </c>
    </row>
    <row r="298" spans="1:2">
      <c r="A298" s="1311">
        <v>16121998</v>
      </c>
      <c r="B298" s="815">
        <v>1998</v>
      </c>
    </row>
    <row r="299" spans="1:2">
      <c r="A299" s="1311">
        <v>16121998</v>
      </c>
      <c r="B299" s="815">
        <v>1998</v>
      </c>
    </row>
    <row r="300" spans="1:2">
      <c r="A300" s="1311">
        <v>16121998</v>
      </c>
      <c r="B300" s="815">
        <v>1998</v>
      </c>
    </row>
    <row r="301" spans="1:2">
      <c r="A301" s="1311">
        <v>16121998</v>
      </c>
      <c r="B301" s="815">
        <v>1998</v>
      </c>
    </row>
    <row r="302" spans="1:2">
      <c r="A302" s="1311">
        <v>16121998</v>
      </c>
      <c r="B302" s="815">
        <v>1998</v>
      </c>
    </row>
    <row r="303" spans="1:2">
      <c r="A303" s="1311">
        <v>16121998</v>
      </c>
      <c r="B303" s="815">
        <v>1998</v>
      </c>
    </row>
    <row r="304" spans="1:2">
      <c r="A304" s="1311">
        <v>16121998</v>
      </c>
      <c r="B304" s="815">
        <v>1998</v>
      </c>
    </row>
    <row r="305" spans="1:2">
      <c r="A305" s="1311">
        <v>16121998</v>
      </c>
      <c r="B305" s="815">
        <v>1998</v>
      </c>
    </row>
    <row r="306" spans="1:2">
      <c r="A306" s="1311">
        <v>16121998</v>
      </c>
      <c r="B306" s="815">
        <v>1998</v>
      </c>
    </row>
    <row r="307" spans="1:2">
      <c r="A307" s="1311">
        <v>16121998</v>
      </c>
      <c r="B307" s="815">
        <v>1998</v>
      </c>
    </row>
    <row r="308" spans="1:2">
      <c r="A308" s="1311">
        <v>16121998</v>
      </c>
      <c r="B308" s="815">
        <v>1998</v>
      </c>
    </row>
    <row r="309" spans="1:2">
      <c r="A309" s="1311">
        <v>16121998</v>
      </c>
      <c r="B309" s="815">
        <v>1998</v>
      </c>
    </row>
    <row r="310" spans="1:2">
      <c r="A310" s="1311">
        <v>16121998</v>
      </c>
      <c r="B310" s="815">
        <v>1998</v>
      </c>
    </row>
    <row r="311" spans="1:2">
      <c r="A311" s="1311">
        <v>16121998</v>
      </c>
      <c r="B311" s="815">
        <v>1998</v>
      </c>
    </row>
    <row r="312" spans="1:2">
      <c r="A312" s="1311">
        <v>16121998</v>
      </c>
      <c r="B312" s="815">
        <v>1998</v>
      </c>
    </row>
    <row r="313" spans="1:2">
      <c r="A313" s="1311">
        <v>16121998</v>
      </c>
      <c r="B313" s="815">
        <v>1998</v>
      </c>
    </row>
    <row r="314" spans="1:2">
      <c r="A314" s="1311">
        <v>16121998</v>
      </c>
      <c r="B314" s="815">
        <v>1998</v>
      </c>
    </row>
    <row r="315" spans="1:2">
      <c r="A315" s="1311">
        <v>16121998</v>
      </c>
      <c r="B315" s="815">
        <v>1998</v>
      </c>
    </row>
    <row r="316" spans="1:2">
      <c r="A316" s="1311">
        <v>16121998</v>
      </c>
      <c r="B316" s="815">
        <v>1998</v>
      </c>
    </row>
    <row r="317" spans="1:2">
      <c r="A317" s="1311">
        <v>16121998</v>
      </c>
      <c r="B317" s="815">
        <v>1998</v>
      </c>
    </row>
    <row r="318" spans="1:2">
      <c r="A318" s="1311">
        <v>16121998</v>
      </c>
      <c r="B318" s="815">
        <v>1998</v>
      </c>
    </row>
    <row r="319" spans="1:2">
      <c r="A319" s="1311">
        <v>16121998</v>
      </c>
      <c r="B319" s="815">
        <v>1998</v>
      </c>
    </row>
    <row r="320" spans="1:2">
      <c r="A320" s="1311">
        <v>16121998</v>
      </c>
      <c r="B320" s="815">
        <v>1998</v>
      </c>
    </row>
    <row r="321" spans="1:2">
      <c r="A321" s="1311">
        <v>16121998</v>
      </c>
      <c r="B321" s="815">
        <v>1998</v>
      </c>
    </row>
    <row r="322" spans="1:2">
      <c r="A322" s="1311">
        <v>16121998</v>
      </c>
      <c r="B322" s="815">
        <v>1998</v>
      </c>
    </row>
    <row r="323" spans="1:2">
      <c r="A323" s="1311">
        <v>16121998</v>
      </c>
      <c r="B323" s="815">
        <v>1998</v>
      </c>
    </row>
    <row r="324" spans="1:2">
      <c r="A324" s="1311">
        <v>16121998</v>
      </c>
      <c r="B324" s="815">
        <v>1998</v>
      </c>
    </row>
    <row r="325" spans="1:2">
      <c r="A325" s="1311">
        <v>16121998</v>
      </c>
      <c r="B325" s="815">
        <v>1998</v>
      </c>
    </row>
    <row r="326" spans="1:2">
      <c r="A326" s="1311">
        <v>16121998</v>
      </c>
      <c r="B326" s="815">
        <v>1998</v>
      </c>
    </row>
    <row r="327" spans="1:2">
      <c r="A327" s="1311">
        <v>16121998</v>
      </c>
      <c r="B327" s="815">
        <v>1998</v>
      </c>
    </row>
    <row r="328" spans="1:2">
      <c r="A328" s="1311">
        <v>16121998</v>
      </c>
      <c r="B328" s="815">
        <v>1998</v>
      </c>
    </row>
    <row r="329" spans="1:2">
      <c r="A329" s="1311">
        <v>16121998</v>
      </c>
      <c r="B329" s="815">
        <v>1998</v>
      </c>
    </row>
    <row r="330" spans="1:2">
      <c r="A330" s="1311">
        <v>16121998</v>
      </c>
      <c r="B330" s="815">
        <v>1998</v>
      </c>
    </row>
    <row r="331" spans="1:2">
      <c r="A331" s="1311">
        <v>16121998</v>
      </c>
      <c r="B331" s="815">
        <v>1998</v>
      </c>
    </row>
    <row r="332" spans="1:2">
      <c r="A332" s="1311">
        <v>16121998</v>
      </c>
      <c r="B332" s="815">
        <v>1998</v>
      </c>
    </row>
    <row r="333" spans="1:2">
      <c r="A333" s="1311">
        <v>16121998</v>
      </c>
      <c r="B333" s="815">
        <v>1998</v>
      </c>
    </row>
    <row r="334" spans="1:2">
      <c r="A334" s="1311">
        <v>16121998</v>
      </c>
      <c r="B334" s="815">
        <v>1998</v>
      </c>
    </row>
    <row r="335" spans="1:2">
      <c r="A335" s="1311">
        <v>16121998</v>
      </c>
      <c r="B335" s="815">
        <v>1998</v>
      </c>
    </row>
    <row r="336" spans="1:2">
      <c r="A336" s="1311">
        <v>16121998</v>
      </c>
      <c r="B336" s="815">
        <v>1998</v>
      </c>
    </row>
    <row r="337" spans="1:2">
      <c r="A337" s="1311">
        <v>16121998</v>
      </c>
      <c r="B337" s="815">
        <v>1998</v>
      </c>
    </row>
    <row r="338" spans="1:2">
      <c r="A338" s="1311">
        <v>16121998</v>
      </c>
      <c r="B338" s="815">
        <v>1998</v>
      </c>
    </row>
    <row r="339" spans="1:2">
      <c r="A339" s="1311">
        <v>16121998</v>
      </c>
      <c r="B339" s="815">
        <v>1998</v>
      </c>
    </row>
    <row r="340" spans="1:2">
      <c r="A340" s="1311">
        <v>16121998</v>
      </c>
      <c r="B340" s="815">
        <v>1998</v>
      </c>
    </row>
    <row r="341" spans="1:2">
      <c r="A341" s="1311">
        <v>16121998</v>
      </c>
      <c r="B341" s="815">
        <v>1998</v>
      </c>
    </row>
    <row r="342" spans="1:2">
      <c r="A342" s="1311">
        <v>16121998</v>
      </c>
      <c r="B342" s="815">
        <v>1998</v>
      </c>
    </row>
    <row r="343" spans="1:2">
      <c r="A343" s="1311">
        <v>16121998</v>
      </c>
      <c r="B343" s="815">
        <v>1998</v>
      </c>
    </row>
    <row r="344" spans="1:2">
      <c r="A344" s="1311">
        <v>16121998</v>
      </c>
      <c r="B344" s="815">
        <v>1998</v>
      </c>
    </row>
    <row r="345" spans="1:2">
      <c r="A345" s="1311">
        <v>16121998</v>
      </c>
      <c r="B345" s="815">
        <v>1998</v>
      </c>
    </row>
    <row r="346" spans="1:2">
      <c r="A346" s="1311">
        <v>16121998</v>
      </c>
      <c r="B346" s="815">
        <v>1998</v>
      </c>
    </row>
    <row r="347" spans="1:2">
      <c r="A347" s="1311">
        <v>16121998</v>
      </c>
      <c r="B347" s="815">
        <v>1998</v>
      </c>
    </row>
    <row r="348" spans="1:2">
      <c r="A348" s="1311">
        <v>16121998</v>
      </c>
      <c r="B348" s="815">
        <v>1998</v>
      </c>
    </row>
    <row r="349" spans="1:2">
      <c r="A349" s="1311">
        <v>16121998</v>
      </c>
      <c r="B349" s="815">
        <v>1998</v>
      </c>
    </row>
    <row r="350" spans="1:2">
      <c r="A350" s="1311">
        <v>16121998</v>
      </c>
      <c r="B350" s="815">
        <v>1998</v>
      </c>
    </row>
    <row r="351" spans="1:2">
      <c r="A351" s="1311">
        <v>16121998</v>
      </c>
      <c r="B351" s="815">
        <v>1998</v>
      </c>
    </row>
    <row r="352" spans="1:2">
      <c r="A352" s="1311">
        <v>16121998</v>
      </c>
      <c r="B352" s="815">
        <v>1998</v>
      </c>
    </row>
    <row r="353" spans="1:2">
      <c r="A353" s="1311">
        <v>17121998</v>
      </c>
      <c r="B353" s="815">
        <v>1998</v>
      </c>
    </row>
    <row r="354" spans="1:2">
      <c r="A354" s="1311">
        <v>17121998</v>
      </c>
      <c r="B354" s="815">
        <v>1998</v>
      </c>
    </row>
    <row r="355" spans="1:2">
      <c r="A355" s="1311">
        <v>17121998</v>
      </c>
      <c r="B355" s="815">
        <v>1998</v>
      </c>
    </row>
    <row r="356" spans="1:2">
      <c r="A356" s="1311">
        <v>17121998</v>
      </c>
      <c r="B356" s="815">
        <v>1998</v>
      </c>
    </row>
    <row r="357" spans="1:2">
      <c r="A357" s="1311">
        <v>17121998</v>
      </c>
      <c r="B357" s="815">
        <v>1998</v>
      </c>
    </row>
    <row r="358" spans="1:2">
      <c r="A358" s="1311">
        <v>17121998</v>
      </c>
      <c r="B358" s="815">
        <v>1998</v>
      </c>
    </row>
    <row r="359" spans="1:2">
      <c r="A359" s="1311">
        <v>17121998</v>
      </c>
      <c r="B359" s="815">
        <v>1998</v>
      </c>
    </row>
    <row r="360" spans="1:2">
      <c r="A360" s="1311">
        <v>17121998</v>
      </c>
      <c r="B360" s="815">
        <v>1998</v>
      </c>
    </row>
    <row r="361" spans="1:2">
      <c r="A361" s="1311">
        <v>17121998</v>
      </c>
      <c r="B361" s="815">
        <v>1998</v>
      </c>
    </row>
    <row r="362" spans="1:2">
      <c r="A362" s="1311">
        <v>17121998</v>
      </c>
      <c r="B362" s="815">
        <v>1998</v>
      </c>
    </row>
    <row r="363" spans="1:2">
      <c r="A363" s="1311">
        <v>17121998</v>
      </c>
      <c r="B363" s="815">
        <v>1998</v>
      </c>
    </row>
    <row r="364" spans="1:2">
      <c r="A364" s="1311">
        <v>17121998</v>
      </c>
      <c r="B364" s="815">
        <v>1998</v>
      </c>
    </row>
    <row r="365" spans="1:2">
      <c r="A365" s="1311">
        <v>17121998</v>
      </c>
      <c r="B365" s="815">
        <v>1998</v>
      </c>
    </row>
    <row r="366" spans="1:2">
      <c r="A366" s="1311">
        <v>17121998</v>
      </c>
      <c r="B366" s="815">
        <v>1998</v>
      </c>
    </row>
    <row r="367" spans="1:2">
      <c r="A367" s="1311">
        <v>17121998</v>
      </c>
      <c r="B367" s="815">
        <v>1998</v>
      </c>
    </row>
    <row r="368" spans="1:2">
      <c r="A368" s="1311">
        <v>22092003</v>
      </c>
      <c r="B368" s="815">
        <v>2003</v>
      </c>
    </row>
    <row r="369" spans="1:2">
      <c r="A369" s="1311">
        <v>22092003</v>
      </c>
      <c r="B369" s="815">
        <v>2003</v>
      </c>
    </row>
    <row r="370" spans="1:2">
      <c r="A370" s="1311">
        <v>22092003</v>
      </c>
      <c r="B370" s="815">
        <v>2003</v>
      </c>
    </row>
    <row r="371" spans="1:2">
      <c r="A371" s="1311">
        <v>22092003</v>
      </c>
      <c r="B371" s="815">
        <v>2003</v>
      </c>
    </row>
    <row r="372" spans="1:2">
      <c r="A372" s="1311">
        <v>22092003</v>
      </c>
      <c r="B372" s="815">
        <v>2003</v>
      </c>
    </row>
    <row r="373" spans="1:2">
      <c r="A373" s="1311">
        <v>22092003</v>
      </c>
      <c r="B373" s="815">
        <v>2003</v>
      </c>
    </row>
    <row r="374" spans="1:2">
      <c r="A374" s="1311">
        <v>22092003</v>
      </c>
      <c r="B374" s="815">
        <v>2003</v>
      </c>
    </row>
    <row r="375" spans="1:2">
      <c r="A375" s="1311">
        <v>22092003</v>
      </c>
      <c r="B375" s="815">
        <v>2003</v>
      </c>
    </row>
    <row r="376" spans="1:2">
      <c r="A376" s="1311">
        <v>22092003</v>
      </c>
      <c r="B376" s="815">
        <v>2003</v>
      </c>
    </row>
    <row r="377" spans="1:2">
      <c r="A377" s="1311">
        <v>22092003</v>
      </c>
      <c r="B377" s="815">
        <v>2003</v>
      </c>
    </row>
    <row r="378" spans="1:2">
      <c r="A378" s="1311">
        <v>22092003</v>
      </c>
      <c r="B378" s="815">
        <v>2003</v>
      </c>
    </row>
    <row r="379" spans="1:2">
      <c r="A379" s="1311">
        <v>22092003</v>
      </c>
      <c r="B379" s="815">
        <v>2003</v>
      </c>
    </row>
    <row r="380" spans="1:2">
      <c r="A380" s="1311">
        <v>22092003</v>
      </c>
      <c r="B380" s="815">
        <v>2003</v>
      </c>
    </row>
    <row r="381" spans="1:2">
      <c r="A381" s="1311">
        <v>22092003</v>
      </c>
      <c r="B381" s="815">
        <v>2003</v>
      </c>
    </row>
    <row r="382" spans="1:2">
      <c r="A382" s="1311">
        <v>22092003</v>
      </c>
      <c r="B382" s="815">
        <v>2003</v>
      </c>
    </row>
    <row r="383" spans="1:2">
      <c r="A383" s="1311">
        <v>22092003</v>
      </c>
      <c r="B383" s="815">
        <v>2003</v>
      </c>
    </row>
    <row r="384" spans="1:2">
      <c r="A384" s="1311">
        <v>22092003</v>
      </c>
      <c r="B384" s="815">
        <v>2003</v>
      </c>
    </row>
    <row r="385" spans="1:2">
      <c r="A385" s="1311">
        <v>22092003</v>
      </c>
      <c r="B385" s="815">
        <v>2003</v>
      </c>
    </row>
    <row r="386" spans="1:2">
      <c r="A386" s="1311">
        <v>22092003</v>
      </c>
      <c r="B386" s="815">
        <v>2003</v>
      </c>
    </row>
    <row r="387" spans="1:2">
      <c r="A387" s="1311">
        <v>22092003</v>
      </c>
      <c r="B387" s="815">
        <v>2003</v>
      </c>
    </row>
    <row r="388" spans="1:2">
      <c r="A388" s="1311">
        <v>22092003</v>
      </c>
      <c r="B388" s="815">
        <v>2003</v>
      </c>
    </row>
    <row r="389" spans="1:2">
      <c r="A389" s="1311">
        <v>22092003</v>
      </c>
      <c r="B389" s="815">
        <v>2003</v>
      </c>
    </row>
    <row r="390" spans="1:2">
      <c r="A390" s="1311">
        <v>22092003</v>
      </c>
      <c r="B390" s="815">
        <v>2003</v>
      </c>
    </row>
    <row r="391" spans="1:2">
      <c r="A391" s="1311">
        <v>22092003</v>
      </c>
      <c r="B391" s="815">
        <v>2003</v>
      </c>
    </row>
    <row r="392" spans="1:2">
      <c r="A392" s="1311">
        <v>22092003</v>
      </c>
      <c r="B392" s="815">
        <v>2003</v>
      </c>
    </row>
    <row r="393" spans="1:2">
      <c r="A393" s="1311">
        <v>22092003</v>
      </c>
      <c r="B393" s="815">
        <v>2003</v>
      </c>
    </row>
    <row r="394" spans="1:2">
      <c r="A394" s="1311">
        <v>22092003</v>
      </c>
      <c r="B394" s="815">
        <v>2003</v>
      </c>
    </row>
    <row r="395" spans="1:2">
      <c r="A395" s="1311">
        <v>22092003</v>
      </c>
      <c r="B395" s="815">
        <v>2003</v>
      </c>
    </row>
    <row r="396" spans="1:2">
      <c r="A396" s="1311">
        <v>22092003</v>
      </c>
      <c r="B396" s="815">
        <v>2003</v>
      </c>
    </row>
    <row r="397" spans="1:2">
      <c r="A397" s="1311">
        <v>22092003</v>
      </c>
      <c r="B397" s="815">
        <v>2003</v>
      </c>
    </row>
    <row r="398" spans="1:2">
      <c r="A398" s="1311">
        <v>22092003</v>
      </c>
      <c r="B398" s="815">
        <v>2003</v>
      </c>
    </row>
    <row r="399" spans="1:2">
      <c r="A399" s="1311">
        <v>22092003</v>
      </c>
      <c r="B399" s="815">
        <v>2003</v>
      </c>
    </row>
    <row r="400" spans="1:2">
      <c r="A400" s="1311">
        <v>22092003</v>
      </c>
      <c r="B400" s="815">
        <v>2003</v>
      </c>
    </row>
    <row r="401" spans="1:2">
      <c r="A401" s="1311">
        <v>22092003</v>
      </c>
      <c r="B401" s="815">
        <v>2003</v>
      </c>
    </row>
    <row r="402" spans="1:2">
      <c r="A402" s="1311">
        <v>22092003</v>
      </c>
      <c r="B402" s="815">
        <v>2003</v>
      </c>
    </row>
    <row r="403" spans="1:2">
      <c r="A403" s="1311">
        <v>22092003</v>
      </c>
      <c r="B403" s="815">
        <v>2003</v>
      </c>
    </row>
    <row r="404" spans="1:2">
      <c r="A404" s="1311">
        <v>22092003</v>
      </c>
      <c r="B404" s="815">
        <v>2003</v>
      </c>
    </row>
    <row r="405" spans="1:2">
      <c r="A405" s="1311">
        <v>22092003</v>
      </c>
      <c r="B405" s="815">
        <v>2003</v>
      </c>
    </row>
    <row r="406" spans="1:2">
      <c r="A406" s="1311">
        <v>22092003</v>
      </c>
      <c r="B406" s="815">
        <v>2003</v>
      </c>
    </row>
    <row r="407" spans="1:2">
      <c r="A407" s="1311">
        <v>22092003</v>
      </c>
      <c r="B407" s="815">
        <v>2003</v>
      </c>
    </row>
    <row r="408" spans="1:2">
      <c r="A408" s="1311">
        <v>22092003</v>
      </c>
      <c r="B408" s="815">
        <v>2003</v>
      </c>
    </row>
    <row r="409" spans="1:2">
      <c r="A409" s="1311">
        <v>22092003</v>
      </c>
      <c r="B409" s="815">
        <v>2003</v>
      </c>
    </row>
    <row r="410" spans="1:2">
      <c r="A410" s="1311">
        <v>22092003</v>
      </c>
      <c r="B410" s="815">
        <v>2003</v>
      </c>
    </row>
    <row r="411" spans="1:2">
      <c r="A411" s="1311">
        <v>22092003</v>
      </c>
      <c r="B411" s="815">
        <v>2003</v>
      </c>
    </row>
    <row r="412" spans="1:2">
      <c r="A412" s="1311">
        <v>22092003</v>
      </c>
      <c r="B412" s="815">
        <v>2003</v>
      </c>
    </row>
    <row r="413" spans="1:2">
      <c r="A413" s="1311">
        <v>22092003</v>
      </c>
      <c r="B413" s="815">
        <v>2003</v>
      </c>
    </row>
    <row r="414" spans="1:2">
      <c r="A414" s="1311">
        <v>22092003</v>
      </c>
      <c r="B414" s="815">
        <v>2003</v>
      </c>
    </row>
    <row r="415" spans="1:2">
      <c r="A415" s="1311">
        <v>22092003</v>
      </c>
      <c r="B415" s="815">
        <v>2003</v>
      </c>
    </row>
    <row r="416" spans="1:2">
      <c r="A416" s="1311">
        <v>22092003</v>
      </c>
      <c r="B416" s="815">
        <v>2003</v>
      </c>
    </row>
    <row r="417" spans="1:2">
      <c r="A417" s="1311">
        <v>22092003</v>
      </c>
      <c r="B417" s="815">
        <v>2003</v>
      </c>
    </row>
    <row r="418" spans="1:2">
      <c r="A418" s="1311">
        <v>22092003</v>
      </c>
      <c r="B418" s="815">
        <v>2003</v>
      </c>
    </row>
    <row r="419" spans="1:2">
      <c r="A419" s="1311">
        <v>22092003</v>
      </c>
      <c r="B419" s="815">
        <v>2003</v>
      </c>
    </row>
    <row r="420" spans="1:2">
      <c r="A420" s="1311">
        <v>22092003</v>
      </c>
      <c r="B420" s="815">
        <v>2003</v>
      </c>
    </row>
    <row r="421" spans="1:2">
      <c r="A421" s="1311">
        <v>22092003</v>
      </c>
      <c r="B421" s="815">
        <v>2003</v>
      </c>
    </row>
    <row r="422" spans="1:2">
      <c r="A422" s="1311">
        <v>22092003</v>
      </c>
      <c r="B422" s="815">
        <v>2003</v>
      </c>
    </row>
    <row r="423" spans="1:2">
      <c r="A423" s="1311">
        <v>22092003</v>
      </c>
      <c r="B423" s="815">
        <v>2003</v>
      </c>
    </row>
    <row r="424" spans="1:2">
      <c r="A424" s="1311">
        <v>22092003</v>
      </c>
      <c r="B424" s="815">
        <v>2003</v>
      </c>
    </row>
    <row r="425" spans="1:2">
      <c r="A425" s="1311">
        <v>22092003</v>
      </c>
      <c r="B425" s="815">
        <v>2003</v>
      </c>
    </row>
    <row r="426" spans="1:2">
      <c r="A426" s="1311">
        <v>22092003</v>
      </c>
      <c r="B426" s="815">
        <v>2003</v>
      </c>
    </row>
    <row r="427" spans="1:2">
      <c r="A427" s="1311">
        <v>22092003</v>
      </c>
      <c r="B427" s="815">
        <v>2003</v>
      </c>
    </row>
    <row r="428" spans="1:2">
      <c r="A428" s="1311">
        <v>22092003</v>
      </c>
      <c r="B428" s="815">
        <v>2003</v>
      </c>
    </row>
    <row r="429" spans="1:2">
      <c r="A429" s="1311">
        <v>22092003</v>
      </c>
      <c r="B429" s="815">
        <v>2003</v>
      </c>
    </row>
    <row r="430" spans="1:2">
      <c r="A430" s="1311">
        <v>22092003</v>
      </c>
      <c r="B430" s="815">
        <v>2003</v>
      </c>
    </row>
    <row r="431" spans="1:2">
      <c r="A431" s="1311">
        <v>22092003</v>
      </c>
      <c r="B431" s="815">
        <v>2003</v>
      </c>
    </row>
    <row r="432" spans="1:2">
      <c r="A432" s="1311">
        <v>22092003</v>
      </c>
      <c r="B432" s="815">
        <v>2003</v>
      </c>
    </row>
    <row r="433" spans="1:2">
      <c r="A433" s="1311">
        <v>22092003</v>
      </c>
      <c r="B433" s="815">
        <v>2003</v>
      </c>
    </row>
    <row r="434" spans="1:2">
      <c r="A434" s="1311">
        <v>22092003</v>
      </c>
      <c r="B434" s="815">
        <v>2003</v>
      </c>
    </row>
    <row r="435" spans="1:2">
      <c r="A435" s="1311">
        <v>22092003</v>
      </c>
      <c r="B435" s="815">
        <v>2003</v>
      </c>
    </row>
    <row r="436" spans="1:2">
      <c r="A436" s="1311">
        <v>22092003</v>
      </c>
      <c r="B436" s="815">
        <v>2003</v>
      </c>
    </row>
    <row r="437" spans="1:2">
      <c r="A437" s="1311">
        <v>22092003</v>
      </c>
      <c r="B437" s="815">
        <v>2003</v>
      </c>
    </row>
    <row r="438" spans="1:2">
      <c r="A438" s="1311">
        <v>22092003</v>
      </c>
      <c r="B438" s="815">
        <v>2003</v>
      </c>
    </row>
    <row r="439" spans="1:2">
      <c r="A439" s="1311">
        <v>22092003</v>
      </c>
      <c r="B439" s="815">
        <v>2003</v>
      </c>
    </row>
    <row r="440" spans="1:2">
      <c r="A440" s="1311">
        <v>22092003</v>
      </c>
      <c r="B440" s="815">
        <v>2003</v>
      </c>
    </row>
    <row r="441" spans="1:2">
      <c r="A441" s="1311">
        <v>22092003</v>
      </c>
      <c r="B441" s="815">
        <v>2003</v>
      </c>
    </row>
    <row r="442" spans="1:2">
      <c r="A442" s="1311">
        <v>22092003</v>
      </c>
      <c r="B442" s="815">
        <v>2003</v>
      </c>
    </row>
    <row r="443" spans="1:2">
      <c r="A443" s="1311">
        <v>22092003</v>
      </c>
      <c r="B443" s="815">
        <v>2003</v>
      </c>
    </row>
    <row r="444" spans="1:2">
      <c r="A444" s="1311">
        <v>22092003</v>
      </c>
      <c r="B444" s="815">
        <v>2003</v>
      </c>
    </row>
    <row r="445" spans="1:2">
      <c r="A445" s="1311">
        <v>22092003</v>
      </c>
      <c r="B445" s="815">
        <v>2003</v>
      </c>
    </row>
    <row r="446" spans="1:2">
      <c r="A446" s="1311">
        <v>22092003</v>
      </c>
      <c r="B446" s="815">
        <v>2003</v>
      </c>
    </row>
    <row r="447" spans="1:2">
      <c r="A447" s="1311">
        <v>22092003</v>
      </c>
      <c r="B447" s="815">
        <v>2003</v>
      </c>
    </row>
    <row r="448" spans="1:2">
      <c r="A448" s="1311">
        <v>22092003</v>
      </c>
      <c r="B448" s="815">
        <v>2003</v>
      </c>
    </row>
    <row r="449" spans="1:2">
      <c r="A449" s="1311">
        <v>22092003</v>
      </c>
      <c r="B449" s="815">
        <v>2003</v>
      </c>
    </row>
    <row r="450" spans="1:2">
      <c r="A450" s="1311">
        <v>22092003</v>
      </c>
      <c r="B450" s="815">
        <v>2003</v>
      </c>
    </row>
    <row r="451" spans="1:2">
      <c r="A451" s="1311">
        <v>22092003</v>
      </c>
      <c r="B451" s="815">
        <v>2003</v>
      </c>
    </row>
    <row r="452" spans="1:2">
      <c r="A452" s="1311">
        <v>22092003</v>
      </c>
      <c r="B452" s="815">
        <v>2003</v>
      </c>
    </row>
    <row r="453" spans="1:2">
      <c r="A453" s="1311">
        <v>22092003</v>
      </c>
      <c r="B453" s="815">
        <v>2003</v>
      </c>
    </row>
    <row r="454" spans="1:2">
      <c r="A454" s="1311">
        <v>22092003</v>
      </c>
      <c r="B454" s="815">
        <v>2003</v>
      </c>
    </row>
    <row r="455" spans="1:2">
      <c r="A455" s="1311">
        <v>22092003</v>
      </c>
      <c r="B455" s="815">
        <v>2003</v>
      </c>
    </row>
    <row r="456" spans="1:2">
      <c r="A456" s="1311">
        <v>22092003</v>
      </c>
      <c r="B456" s="815">
        <v>2003</v>
      </c>
    </row>
    <row r="457" spans="1:2">
      <c r="A457" s="1311">
        <v>22092003</v>
      </c>
      <c r="B457" s="815">
        <v>2003</v>
      </c>
    </row>
    <row r="458" spans="1:2">
      <c r="A458" s="1311">
        <v>22092003</v>
      </c>
      <c r="B458" s="815">
        <v>2003</v>
      </c>
    </row>
    <row r="459" spans="1:2">
      <c r="A459" s="1311">
        <v>22092003</v>
      </c>
      <c r="B459" s="815">
        <v>2003</v>
      </c>
    </row>
    <row r="460" spans="1:2">
      <c r="A460" s="1311">
        <v>22092003</v>
      </c>
      <c r="B460" s="815">
        <v>2003</v>
      </c>
    </row>
    <row r="461" spans="1:2">
      <c r="A461" s="1311">
        <v>22092003</v>
      </c>
      <c r="B461" s="815">
        <v>2003</v>
      </c>
    </row>
    <row r="462" spans="1:2">
      <c r="A462" s="1311">
        <v>22092003</v>
      </c>
      <c r="B462" s="815">
        <v>2003</v>
      </c>
    </row>
    <row r="463" spans="1:2">
      <c r="A463" s="1311">
        <v>22092003</v>
      </c>
      <c r="B463" s="815">
        <v>2003</v>
      </c>
    </row>
    <row r="464" spans="1:2">
      <c r="A464" s="1311">
        <v>22092003</v>
      </c>
      <c r="B464" s="815">
        <v>2003</v>
      </c>
    </row>
    <row r="465" spans="1:2">
      <c r="A465" s="1311">
        <v>22092003</v>
      </c>
      <c r="B465" s="815">
        <v>2003</v>
      </c>
    </row>
    <row r="466" spans="1:2">
      <c r="A466" s="1311">
        <v>22092003</v>
      </c>
      <c r="B466" s="815">
        <v>2003</v>
      </c>
    </row>
    <row r="467" spans="1:2">
      <c r="A467" s="1311">
        <v>22092003</v>
      </c>
      <c r="B467" s="815">
        <v>2003</v>
      </c>
    </row>
    <row r="468" spans="1:2">
      <c r="A468" s="1311">
        <v>22092003</v>
      </c>
      <c r="B468" s="815">
        <v>2003</v>
      </c>
    </row>
    <row r="469" spans="1:2">
      <c r="A469" s="1311">
        <v>22092003</v>
      </c>
      <c r="B469" s="815">
        <v>2003</v>
      </c>
    </row>
    <row r="470" spans="1:2">
      <c r="A470" s="1311">
        <v>22092003</v>
      </c>
      <c r="B470" s="815">
        <v>2003</v>
      </c>
    </row>
    <row r="471" spans="1:2">
      <c r="A471" s="1311">
        <v>22092003</v>
      </c>
      <c r="B471" s="815">
        <v>2003</v>
      </c>
    </row>
    <row r="472" spans="1:2">
      <c r="A472" s="1311">
        <v>22092003</v>
      </c>
      <c r="B472" s="815">
        <v>2003</v>
      </c>
    </row>
    <row r="473" spans="1:2">
      <c r="A473" s="1311">
        <v>22092003</v>
      </c>
      <c r="B473" s="815">
        <v>2003</v>
      </c>
    </row>
    <row r="474" spans="1:2">
      <c r="A474" s="1311">
        <v>22092003</v>
      </c>
      <c r="B474" s="815">
        <v>2003</v>
      </c>
    </row>
    <row r="475" spans="1:2">
      <c r="A475" s="1311">
        <v>22092003</v>
      </c>
      <c r="B475" s="815">
        <v>2003</v>
      </c>
    </row>
    <row r="476" spans="1:2">
      <c r="A476" s="1311">
        <v>22092003</v>
      </c>
      <c r="B476" s="815">
        <v>2003</v>
      </c>
    </row>
    <row r="477" spans="1:2">
      <c r="A477" s="1311">
        <v>22092003</v>
      </c>
      <c r="B477" s="815">
        <v>2003</v>
      </c>
    </row>
    <row r="478" spans="1:2">
      <c r="A478" s="1311">
        <v>22092003</v>
      </c>
      <c r="B478" s="815">
        <v>2003</v>
      </c>
    </row>
    <row r="479" spans="1:2">
      <c r="A479" s="1311">
        <v>22092003</v>
      </c>
      <c r="B479" s="815">
        <v>2003</v>
      </c>
    </row>
    <row r="480" spans="1:2">
      <c r="A480" s="1311">
        <v>22092003</v>
      </c>
      <c r="B480" s="815">
        <v>2003</v>
      </c>
    </row>
    <row r="481" spans="1:2">
      <c r="A481" s="1311">
        <v>22092003</v>
      </c>
      <c r="B481" s="815">
        <v>2003</v>
      </c>
    </row>
    <row r="482" spans="1:2">
      <c r="A482" s="1311">
        <v>22092003</v>
      </c>
      <c r="B482" s="815">
        <v>2003</v>
      </c>
    </row>
    <row r="483" spans="1:2">
      <c r="A483" s="1311">
        <v>22092003</v>
      </c>
      <c r="B483" s="815">
        <v>2003</v>
      </c>
    </row>
    <row r="484" spans="1:2">
      <c r="A484" s="1311">
        <v>22092003</v>
      </c>
      <c r="B484" s="815">
        <v>2003</v>
      </c>
    </row>
    <row r="485" spans="1:2">
      <c r="A485" s="1311">
        <v>22092003</v>
      </c>
      <c r="B485" s="815">
        <v>2003</v>
      </c>
    </row>
    <row r="486" spans="1:2">
      <c r="A486" s="1311">
        <v>22092003</v>
      </c>
      <c r="B486" s="815">
        <v>2003</v>
      </c>
    </row>
    <row r="487" spans="1:2">
      <c r="A487" s="1311">
        <v>22092003</v>
      </c>
      <c r="B487" s="815">
        <v>2003</v>
      </c>
    </row>
    <row r="488" spans="1:2">
      <c r="A488" s="1311">
        <v>22092003</v>
      </c>
      <c r="B488" s="815">
        <v>2003</v>
      </c>
    </row>
    <row r="489" spans="1:2">
      <c r="A489" s="1311">
        <v>22092003</v>
      </c>
      <c r="B489" s="815">
        <v>2003</v>
      </c>
    </row>
    <row r="490" spans="1:2">
      <c r="A490" s="1311">
        <v>22092003</v>
      </c>
      <c r="B490" s="815">
        <v>2003</v>
      </c>
    </row>
    <row r="491" spans="1:2">
      <c r="A491" s="1311">
        <v>22092003</v>
      </c>
      <c r="B491" s="815">
        <v>2003</v>
      </c>
    </row>
    <row r="492" spans="1:2">
      <c r="A492" s="1311">
        <v>22092003</v>
      </c>
      <c r="B492" s="815">
        <v>2003</v>
      </c>
    </row>
    <row r="493" spans="1:2">
      <c r="A493" s="1311">
        <v>22092003</v>
      </c>
      <c r="B493" s="815">
        <v>2003</v>
      </c>
    </row>
    <row r="494" spans="1:2">
      <c r="A494" s="1311">
        <v>22092003</v>
      </c>
      <c r="B494" s="815">
        <v>2003</v>
      </c>
    </row>
    <row r="495" spans="1:2">
      <c r="A495" s="1311">
        <v>22092003</v>
      </c>
      <c r="B495" s="815">
        <v>2003</v>
      </c>
    </row>
    <row r="496" spans="1:2">
      <c r="A496" s="1311">
        <v>22092003</v>
      </c>
      <c r="B496" s="815">
        <v>2003</v>
      </c>
    </row>
    <row r="497" spans="1:2">
      <c r="A497" s="1311">
        <v>22092003</v>
      </c>
      <c r="B497" s="815">
        <v>2003</v>
      </c>
    </row>
    <row r="498" spans="1:2">
      <c r="A498" s="1311">
        <v>22092003</v>
      </c>
      <c r="B498" s="815">
        <v>2003</v>
      </c>
    </row>
    <row r="499" spans="1:2">
      <c r="A499" s="1311">
        <v>22092003</v>
      </c>
      <c r="B499" s="815">
        <v>2003</v>
      </c>
    </row>
    <row r="500" spans="1:2">
      <c r="A500" s="1311">
        <v>22092003</v>
      </c>
      <c r="B500" s="815">
        <v>2003</v>
      </c>
    </row>
    <row r="501" spans="1:2">
      <c r="A501" s="1311">
        <v>22092003</v>
      </c>
      <c r="B501" s="815">
        <v>2003</v>
      </c>
    </row>
    <row r="502" spans="1:2">
      <c r="A502" s="1311">
        <v>22092003</v>
      </c>
      <c r="B502" s="815">
        <v>2003</v>
      </c>
    </row>
    <row r="503" spans="1:2">
      <c r="A503" s="1311">
        <v>22092003</v>
      </c>
      <c r="B503" s="815">
        <v>2003</v>
      </c>
    </row>
    <row r="504" spans="1:2">
      <c r="A504" s="1311">
        <v>22092003</v>
      </c>
      <c r="B504" s="815">
        <v>2003</v>
      </c>
    </row>
    <row r="505" spans="1:2">
      <c r="A505" s="1311">
        <v>22092003</v>
      </c>
      <c r="B505" s="815">
        <v>2003</v>
      </c>
    </row>
    <row r="506" spans="1:2">
      <c r="A506" s="1311">
        <v>22092003</v>
      </c>
      <c r="B506" s="815">
        <v>2003</v>
      </c>
    </row>
    <row r="507" spans="1:2">
      <c r="A507" s="1311">
        <v>22092003</v>
      </c>
      <c r="B507" s="815">
        <v>2003</v>
      </c>
    </row>
    <row r="508" spans="1:2">
      <c r="A508" s="1311">
        <v>22092003</v>
      </c>
      <c r="B508" s="815">
        <v>2003</v>
      </c>
    </row>
    <row r="509" spans="1:2">
      <c r="A509" s="1311">
        <v>22092003</v>
      </c>
      <c r="B509" s="815">
        <v>2003</v>
      </c>
    </row>
    <row r="510" spans="1:2">
      <c r="A510" s="1311">
        <v>22092003</v>
      </c>
      <c r="B510" s="815">
        <v>2003</v>
      </c>
    </row>
    <row r="511" spans="1:2">
      <c r="A511" s="1311">
        <v>22092003</v>
      </c>
      <c r="B511" s="815">
        <v>2003</v>
      </c>
    </row>
    <row r="512" spans="1:2">
      <c r="A512" s="1311">
        <v>22092003</v>
      </c>
      <c r="B512" s="815">
        <v>2003</v>
      </c>
    </row>
    <row r="513" spans="1:2">
      <c r="A513" s="1311">
        <v>22092003</v>
      </c>
      <c r="B513" s="815">
        <v>2003</v>
      </c>
    </row>
    <row r="514" spans="1:2">
      <c r="A514" s="1311">
        <v>22092003</v>
      </c>
      <c r="B514" s="815">
        <v>2003</v>
      </c>
    </row>
    <row r="515" spans="1:2">
      <c r="A515" s="1311">
        <v>22092003</v>
      </c>
      <c r="B515" s="815">
        <v>2003</v>
      </c>
    </row>
    <row r="516" spans="1:2">
      <c r="A516" s="1311">
        <v>22092003</v>
      </c>
      <c r="B516" s="815">
        <v>2003</v>
      </c>
    </row>
    <row r="517" spans="1:2">
      <c r="A517" s="1311">
        <v>22092003</v>
      </c>
      <c r="B517" s="815">
        <v>2003</v>
      </c>
    </row>
    <row r="518" spans="1:2">
      <c r="A518" s="1311">
        <v>22092003</v>
      </c>
      <c r="B518" s="815">
        <v>2003</v>
      </c>
    </row>
    <row r="519" spans="1:2">
      <c r="A519" s="1311">
        <v>22092003</v>
      </c>
      <c r="B519" s="815">
        <v>2003</v>
      </c>
    </row>
    <row r="520" spans="1:2">
      <c r="A520" s="1311">
        <v>22092003</v>
      </c>
      <c r="B520" s="815">
        <v>2003</v>
      </c>
    </row>
    <row r="521" spans="1:2">
      <c r="A521" s="1311">
        <v>22092003</v>
      </c>
      <c r="B521" s="815">
        <v>2003</v>
      </c>
    </row>
    <row r="522" spans="1:2">
      <c r="A522" s="1311">
        <v>22092003</v>
      </c>
      <c r="B522" s="815">
        <v>2003</v>
      </c>
    </row>
    <row r="523" spans="1:2">
      <c r="A523" s="1311">
        <v>22092003</v>
      </c>
      <c r="B523" s="815">
        <v>2003</v>
      </c>
    </row>
    <row r="524" spans="1:2">
      <c r="A524" s="1311">
        <v>22092003</v>
      </c>
      <c r="B524" s="815">
        <v>2003</v>
      </c>
    </row>
    <row r="525" spans="1:2">
      <c r="A525" s="1311">
        <v>22092003</v>
      </c>
      <c r="B525" s="815">
        <v>2003</v>
      </c>
    </row>
    <row r="526" spans="1:2">
      <c r="A526" s="1311">
        <v>22092003</v>
      </c>
      <c r="B526" s="815">
        <v>2003</v>
      </c>
    </row>
    <row r="527" spans="1:2">
      <c r="A527" s="1311">
        <v>22092003</v>
      </c>
      <c r="B527" s="815">
        <v>2003</v>
      </c>
    </row>
    <row r="528" spans="1:2">
      <c r="A528" s="1311">
        <v>22092003</v>
      </c>
      <c r="B528" s="815">
        <v>2003</v>
      </c>
    </row>
    <row r="529" spans="1:2">
      <c r="A529" s="1311">
        <v>22092003</v>
      </c>
      <c r="B529" s="815">
        <v>2003</v>
      </c>
    </row>
    <row r="530" spans="1:2">
      <c r="A530" s="1311">
        <v>22092003</v>
      </c>
      <c r="B530" s="815">
        <v>2003</v>
      </c>
    </row>
    <row r="531" spans="1:2">
      <c r="A531" s="1311">
        <v>22092003</v>
      </c>
      <c r="B531" s="815">
        <v>2003</v>
      </c>
    </row>
    <row r="532" spans="1:2">
      <c r="A532" s="1311">
        <v>22092003</v>
      </c>
      <c r="B532" s="815">
        <v>2003</v>
      </c>
    </row>
    <row r="533" spans="1:2">
      <c r="A533" s="1311">
        <v>22092003</v>
      </c>
      <c r="B533" s="815">
        <v>2003</v>
      </c>
    </row>
    <row r="534" spans="1:2">
      <c r="A534" s="1311">
        <v>22092003</v>
      </c>
      <c r="B534" s="815">
        <v>2003</v>
      </c>
    </row>
    <row r="535" spans="1:2">
      <c r="A535" s="1311">
        <v>22092003</v>
      </c>
      <c r="B535" s="815">
        <v>2003</v>
      </c>
    </row>
    <row r="536" spans="1:2">
      <c r="A536" s="1311">
        <v>22092003</v>
      </c>
      <c r="B536" s="815">
        <v>2003</v>
      </c>
    </row>
    <row r="537" spans="1:2">
      <c r="A537" s="1311">
        <v>22092003</v>
      </c>
      <c r="B537" s="815">
        <v>2003</v>
      </c>
    </row>
    <row r="538" spans="1:2">
      <c r="A538" s="1311">
        <v>22092003</v>
      </c>
      <c r="B538" s="815">
        <v>2003</v>
      </c>
    </row>
    <row r="539" spans="1:2">
      <c r="A539" s="1311">
        <v>22092003</v>
      </c>
      <c r="B539" s="815">
        <v>2003</v>
      </c>
    </row>
    <row r="540" spans="1:2">
      <c r="A540" s="1311">
        <v>22092003</v>
      </c>
      <c r="B540" s="815">
        <v>2003</v>
      </c>
    </row>
    <row r="541" spans="1:2">
      <c r="A541" s="1311">
        <v>22092003</v>
      </c>
      <c r="B541" s="815">
        <v>2003</v>
      </c>
    </row>
    <row r="542" spans="1:2">
      <c r="A542" s="1311">
        <v>22092003</v>
      </c>
      <c r="B542" s="815">
        <v>2003</v>
      </c>
    </row>
    <row r="543" spans="1:2">
      <c r="A543" s="1311">
        <v>22092003</v>
      </c>
      <c r="B543" s="815">
        <v>2003</v>
      </c>
    </row>
    <row r="544" spans="1:2">
      <c r="A544" s="1311">
        <v>22092003</v>
      </c>
      <c r="B544" s="815">
        <v>2003</v>
      </c>
    </row>
    <row r="545" spans="1:2">
      <c r="A545" s="1311">
        <v>22092003</v>
      </c>
      <c r="B545" s="815">
        <v>2003</v>
      </c>
    </row>
    <row r="546" spans="1:2">
      <c r="A546" s="1311">
        <v>22092003</v>
      </c>
      <c r="B546" s="815">
        <v>2003</v>
      </c>
    </row>
    <row r="547" spans="1:2">
      <c r="A547" s="1311">
        <v>22092003</v>
      </c>
      <c r="B547" s="815">
        <v>2003</v>
      </c>
    </row>
    <row r="548" spans="1:2">
      <c r="A548" s="1311">
        <v>22092003</v>
      </c>
      <c r="B548" s="815">
        <v>2003</v>
      </c>
    </row>
    <row r="549" spans="1:2">
      <c r="A549" s="1311">
        <v>22092003</v>
      </c>
      <c r="B549" s="815">
        <v>2003</v>
      </c>
    </row>
    <row r="550" spans="1:2">
      <c r="A550" s="1311">
        <v>22092003</v>
      </c>
      <c r="B550" s="815">
        <v>2003</v>
      </c>
    </row>
    <row r="551" spans="1:2">
      <c r="A551" s="1311">
        <v>22092003</v>
      </c>
      <c r="B551" s="815">
        <v>2003</v>
      </c>
    </row>
    <row r="552" spans="1:2">
      <c r="A552" s="1311">
        <v>22092003</v>
      </c>
      <c r="B552" s="815">
        <v>2003</v>
      </c>
    </row>
    <row r="553" spans="1:2">
      <c r="A553" s="1311">
        <v>22092003</v>
      </c>
      <c r="B553" s="815">
        <v>2003</v>
      </c>
    </row>
    <row r="554" spans="1:2">
      <c r="A554" s="1311">
        <v>22092003</v>
      </c>
      <c r="B554" s="815">
        <v>2003</v>
      </c>
    </row>
    <row r="555" spans="1:2">
      <c r="A555" s="1311">
        <v>22092003</v>
      </c>
      <c r="B555" s="815">
        <v>2003</v>
      </c>
    </row>
    <row r="556" spans="1:2">
      <c r="A556" s="1311">
        <v>22092003</v>
      </c>
      <c r="B556" s="815">
        <v>2003</v>
      </c>
    </row>
    <row r="557" spans="1:2">
      <c r="A557" s="1311">
        <v>22092003</v>
      </c>
      <c r="B557" s="815">
        <v>2003</v>
      </c>
    </row>
    <row r="558" spans="1:2">
      <c r="A558" s="1311">
        <v>22092003</v>
      </c>
      <c r="B558" s="815">
        <v>2003</v>
      </c>
    </row>
    <row r="559" spans="1:2">
      <c r="A559" s="1311">
        <v>22092003</v>
      </c>
      <c r="B559" s="815">
        <v>2003</v>
      </c>
    </row>
    <row r="560" spans="1:2">
      <c r="A560" s="1311">
        <v>22092003</v>
      </c>
      <c r="B560" s="815">
        <v>2003</v>
      </c>
    </row>
    <row r="561" spans="1:2">
      <c r="A561" s="1311">
        <v>22092003</v>
      </c>
      <c r="B561" s="815">
        <v>2003</v>
      </c>
    </row>
    <row r="562" spans="1:2">
      <c r="A562" s="1311">
        <v>22092003</v>
      </c>
      <c r="B562" s="815">
        <v>2003</v>
      </c>
    </row>
    <row r="563" spans="1:2">
      <c r="A563" s="1311">
        <v>22092003</v>
      </c>
      <c r="B563" s="815">
        <v>2003</v>
      </c>
    </row>
    <row r="564" spans="1:2">
      <c r="A564" s="1311">
        <v>22092003</v>
      </c>
      <c r="B564" s="815">
        <v>2003</v>
      </c>
    </row>
    <row r="565" spans="1:2">
      <c r="A565" s="1311">
        <v>22092003</v>
      </c>
      <c r="B565" s="815">
        <v>2003</v>
      </c>
    </row>
    <row r="566" spans="1:2">
      <c r="A566" s="1311">
        <v>22092003</v>
      </c>
      <c r="B566" s="815">
        <v>2003</v>
      </c>
    </row>
    <row r="567" spans="1:2">
      <c r="A567" s="1311">
        <v>22092003</v>
      </c>
      <c r="B567" s="815">
        <v>2003</v>
      </c>
    </row>
    <row r="568" spans="1:2">
      <c r="A568" s="1311">
        <v>22092003</v>
      </c>
      <c r="B568" s="815">
        <v>2003</v>
      </c>
    </row>
    <row r="569" spans="1:2">
      <c r="A569" s="1311">
        <v>22092003</v>
      </c>
      <c r="B569" s="815">
        <v>2003</v>
      </c>
    </row>
    <row r="570" spans="1:2">
      <c r="A570" s="1311">
        <v>22092003</v>
      </c>
      <c r="B570" s="815">
        <v>2003</v>
      </c>
    </row>
    <row r="571" spans="1:2">
      <c r="A571" s="1311">
        <v>22092003</v>
      </c>
      <c r="B571" s="815">
        <v>2003</v>
      </c>
    </row>
    <row r="572" spans="1:2">
      <c r="A572" s="1311">
        <v>22092003</v>
      </c>
      <c r="B572" s="815">
        <v>2003</v>
      </c>
    </row>
    <row r="573" spans="1:2">
      <c r="A573" s="1311">
        <v>22092003</v>
      </c>
      <c r="B573" s="815">
        <v>2003</v>
      </c>
    </row>
    <row r="574" spans="1:2">
      <c r="A574" s="1311">
        <v>22092003</v>
      </c>
      <c r="B574" s="815">
        <v>2003</v>
      </c>
    </row>
    <row r="575" spans="1:2">
      <c r="A575" s="1311">
        <v>22092003</v>
      </c>
      <c r="B575" s="815">
        <v>2003</v>
      </c>
    </row>
    <row r="576" spans="1:2">
      <c r="A576" s="1311">
        <v>22092003</v>
      </c>
      <c r="B576" s="815">
        <v>2003</v>
      </c>
    </row>
    <row r="577" spans="1:2">
      <c r="A577" s="1311">
        <v>22092003</v>
      </c>
      <c r="B577" s="815">
        <v>2003</v>
      </c>
    </row>
    <row r="578" spans="1:2">
      <c r="A578" s="1311">
        <v>22092003</v>
      </c>
      <c r="B578" s="815">
        <v>2003</v>
      </c>
    </row>
    <row r="579" spans="1:2">
      <c r="A579" s="1311">
        <v>22092003</v>
      </c>
      <c r="B579" s="815">
        <v>2003</v>
      </c>
    </row>
    <row r="580" spans="1:2">
      <c r="A580" s="1311">
        <v>22092003</v>
      </c>
      <c r="B580" s="815">
        <v>2003</v>
      </c>
    </row>
    <row r="581" spans="1:2">
      <c r="A581" s="1311">
        <v>22092003</v>
      </c>
      <c r="B581" s="815">
        <v>2003</v>
      </c>
    </row>
    <row r="582" spans="1:2">
      <c r="A582" s="1311">
        <v>22092003</v>
      </c>
      <c r="B582" s="815">
        <v>2003</v>
      </c>
    </row>
    <row r="583" spans="1:2">
      <c r="A583" s="1311">
        <v>22092003</v>
      </c>
      <c r="B583" s="815">
        <v>2003</v>
      </c>
    </row>
    <row r="584" spans="1:2">
      <c r="A584" s="1311">
        <v>22092003</v>
      </c>
      <c r="B584" s="815">
        <v>2003</v>
      </c>
    </row>
    <row r="585" spans="1:2">
      <c r="A585" s="1311">
        <v>22092003</v>
      </c>
      <c r="B585" s="815">
        <v>2003</v>
      </c>
    </row>
    <row r="586" spans="1:2">
      <c r="A586" s="1311">
        <v>22092003</v>
      </c>
      <c r="B586" s="815">
        <v>2003</v>
      </c>
    </row>
    <row r="587" spans="1:2">
      <c r="A587" s="1311">
        <v>22092003</v>
      </c>
      <c r="B587" s="815">
        <v>2003</v>
      </c>
    </row>
    <row r="588" spans="1:2">
      <c r="A588" s="1311">
        <v>22092003</v>
      </c>
      <c r="B588" s="815">
        <v>2003</v>
      </c>
    </row>
    <row r="589" spans="1:2">
      <c r="A589" s="1311">
        <v>22092003</v>
      </c>
      <c r="B589" s="815">
        <v>2003</v>
      </c>
    </row>
    <row r="590" spans="1:2">
      <c r="A590" s="1311">
        <v>22092003</v>
      </c>
      <c r="B590" s="815">
        <v>2003</v>
      </c>
    </row>
    <row r="591" spans="1:2">
      <c r="A591" s="1311">
        <v>22092003</v>
      </c>
      <c r="B591" s="815">
        <v>2003</v>
      </c>
    </row>
    <row r="592" spans="1:2">
      <c r="A592" s="1311">
        <v>22092003</v>
      </c>
      <c r="B592" s="815">
        <v>2003</v>
      </c>
    </row>
    <row r="593" spans="1:2">
      <c r="A593" s="1311">
        <v>22092003</v>
      </c>
      <c r="B593" s="815">
        <v>2003</v>
      </c>
    </row>
    <row r="594" spans="1:2">
      <c r="A594" s="1311">
        <v>22092003</v>
      </c>
      <c r="B594" s="815">
        <v>2003</v>
      </c>
    </row>
    <row r="595" spans="1:2">
      <c r="A595" s="1311">
        <v>22092003</v>
      </c>
      <c r="B595" s="815">
        <v>2003</v>
      </c>
    </row>
    <row r="596" spans="1:2">
      <c r="A596" s="1311">
        <v>22092003</v>
      </c>
      <c r="B596" s="815">
        <v>2003</v>
      </c>
    </row>
    <row r="597" spans="1:2">
      <c r="A597" s="1311">
        <v>22092003</v>
      </c>
      <c r="B597" s="815">
        <v>2003</v>
      </c>
    </row>
    <row r="598" spans="1:2">
      <c r="A598" s="1311">
        <v>22092003</v>
      </c>
      <c r="B598" s="815">
        <v>2003</v>
      </c>
    </row>
    <row r="599" spans="1:2">
      <c r="A599" s="1311">
        <v>22092003</v>
      </c>
      <c r="B599" s="815">
        <v>2003</v>
      </c>
    </row>
    <row r="600" spans="1:2">
      <c r="A600" s="1311">
        <v>22092003</v>
      </c>
      <c r="B600" s="815">
        <v>2003</v>
      </c>
    </row>
    <row r="601" spans="1:2">
      <c r="A601" s="1311">
        <v>22092003</v>
      </c>
      <c r="B601" s="815">
        <v>2003</v>
      </c>
    </row>
    <row r="602" spans="1:2">
      <c r="A602" s="1311">
        <v>22092003</v>
      </c>
      <c r="B602" s="815">
        <v>2003</v>
      </c>
    </row>
    <row r="603" spans="1:2">
      <c r="A603" s="1311">
        <v>22092003</v>
      </c>
      <c r="B603" s="815">
        <v>2003</v>
      </c>
    </row>
    <row r="604" spans="1:2">
      <c r="A604" s="1311">
        <v>22092003</v>
      </c>
      <c r="B604" s="815">
        <v>2003</v>
      </c>
    </row>
    <row r="605" spans="1:2">
      <c r="A605" s="1311">
        <v>22092003</v>
      </c>
      <c r="B605" s="815">
        <v>2003</v>
      </c>
    </row>
    <row r="606" spans="1:2">
      <c r="A606" s="1311">
        <v>22092003</v>
      </c>
      <c r="B606" s="815">
        <v>2003</v>
      </c>
    </row>
    <row r="607" spans="1:2">
      <c r="A607" s="1311">
        <v>22092003</v>
      </c>
      <c r="B607" s="815">
        <v>2003</v>
      </c>
    </row>
    <row r="608" spans="1:2">
      <c r="A608" s="1311">
        <v>22092003</v>
      </c>
      <c r="B608" s="815">
        <v>2003</v>
      </c>
    </row>
    <row r="609" spans="1:2">
      <c r="A609" s="1311">
        <v>22092003</v>
      </c>
      <c r="B609" s="815">
        <v>2003</v>
      </c>
    </row>
    <row r="610" spans="1:2">
      <c r="A610" s="1311">
        <v>22092003</v>
      </c>
      <c r="B610" s="815">
        <v>2003</v>
      </c>
    </row>
    <row r="611" spans="1:2">
      <c r="A611" s="1311">
        <v>22092003</v>
      </c>
      <c r="B611" s="815">
        <v>2003</v>
      </c>
    </row>
    <row r="612" spans="1:2">
      <c r="A612" s="1311">
        <v>22092003</v>
      </c>
      <c r="B612" s="815">
        <v>2003</v>
      </c>
    </row>
    <row r="613" spans="1:2">
      <c r="A613" s="1311">
        <v>22092003</v>
      </c>
      <c r="B613" s="815">
        <v>2003</v>
      </c>
    </row>
    <row r="614" spans="1:2">
      <c r="A614" s="1311">
        <v>22092003</v>
      </c>
      <c r="B614" s="815">
        <v>2003</v>
      </c>
    </row>
    <row r="615" spans="1:2">
      <c r="A615" s="1311">
        <v>22092003</v>
      </c>
      <c r="B615" s="815">
        <v>2003</v>
      </c>
    </row>
    <row r="616" spans="1:2">
      <c r="A616" s="1311">
        <v>22092003</v>
      </c>
      <c r="B616" s="815">
        <v>2003</v>
      </c>
    </row>
    <row r="617" spans="1:2">
      <c r="A617" s="1311">
        <v>22092003</v>
      </c>
      <c r="B617" s="815">
        <v>2003</v>
      </c>
    </row>
    <row r="618" spans="1:2">
      <c r="A618" s="1311">
        <v>22092003</v>
      </c>
      <c r="B618" s="815">
        <v>2003</v>
      </c>
    </row>
    <row r="619" spans="1:2">
      <c r="A619" s="1311">
        <v>22092003</v>
      </c>
      <c r="B619" s="815">
        <v>2003</v>
      </c>
    </row>
    <row r="620" spans="1:2">
      <c r="A620" s="1311">
        <v>22092003</v>
      </c>
      <c r="B620" s="815">
        <v>2003</v>
      </c>
    </row>
    <row r="621" spans="1:2">
      <c r="A621" s="1311">
        <v>22092003</v>
      </c>
      <c r="B621" s="815">
        <v>2003</v>
      </c>
    </row>
    <row r="622" spans="1:2">
      <c r="A622" s="1311">
        <v>22092003</v>
      </c>
      <c r="B622" s="815">
        <v>2003</v>
      </c>
    </row>
    <row r="623" spans="1:2">
      <c r="A623" s="1311">
        <v>22092003</v>
      </c>
      <c r="B623" s="815">
        <v>2003</v>
      </c>
    </row>
    <row r="624" spans="1:2">
      <c r="A624" s="1311">
        <v>22092003</v>
      </c>
      <c r="B624" s="815">
        <v>2003</v>
      </c>
    </row>
    <row r="625" spans="1:2">
      <c r="A625" s="1311">
        <v>22092003</v>
      </c>
      <c r="B625" s="815">
        <v>2003</v>
      </c>
    </row>
    <row r="626" spans="1:2">
      <c r="A626" s="1311">
        <v>22092003</v>
      </c>
      <c r="B626" s="815">
        <v>2003</v>
      </c>
    </row>
    <row r="627" spans="1:2">
      <c r="A627" s="1311">
        <v>22092003</v>
      </c>
      <c r="B627" s="815">
        <v>2003</v>
      </c>
    </row>
    <row r="628" spans="1:2">
      <c r="A628" s="1311">
        <v>22092003</v>
      </c>
      <c r="B628" s="815">
        <v>2003</v>
      </c>
    </row>
    <row r="629" spans="1:2">
      <c r="A629" s="1311">
        <v>22092003</v>
      </c>
      <c r="B629" s="815">
        <v>2003</v>
      </c>
    </row>
    <row r="630" spans="1:2">
      <c r="A630" s="1311">
        <v>22092003</v>
      </c>
      <c r="B630" s="815">
        <v>2003</v>
      </c>
    </row>
    <row r="631" spans="1:2">
      <c r="A631" s="1311">
        <v>22092003</v>
      </c>
      <c r="B631" s="815">
        <v>2003</v>
      </c>
    </row>
    <row r="632" spans="1:2">
      <c r="A632" s="1311">
        <v>22092003</v>
      </c>
      <c r="B632" s="815">
        <v>2003</v>
      </c>
    </row>
    <row r="633" spans="1:2">
      <c r="A633" s="1311">
        <v>23092003</v>
      </c>
      <c r="B633" s="815">
        <v>2003</v>
      </c>
    </row>
    <row r="634" spans="1:2">
      <c r="A634" s="1311">
        <v>23092003</v>
      </c>
      <c r="B634" s="815">
        <v>2003</v>
      </c>
    </row>
    <row r="635" spans="1:2">
      <c r="A635" s="1311">
        <v>23092003</v>
      </c>
      <c r="B635" s="815">
        <v>2003</v>
      </c>
    </row>
    <row r="636" spans="1:2">
      <c r="A636" s="1311">
        <v>23092003</v>
      </c>
      <c r="B636" s="815">
        <v>2003</v>
      </c>
    </row>
    <row r="637" spans="1:2">
      <c r="A637" s="1311">
        <v>23092003</v>
      </c>
      <c r="B637" s="815">
        <v>2003</v>
      </c>
    </row>
    <row r="638" spans="1:2">
      <c r="A638" s="1311">
        <v>23092003</v>
      </c>
      <c r="B638" s="815">
        <v>2003</v>
      </c>
    </row>
    <row r="639" spans="1:2">
      <c r="A639" s="1311">
        <v>23092003</v>
      </c>
      <c r="B639" s="815">
        <v>2003</v>
      </c>
    </row>
    <row r="640" spans="1:2">
      <c r="A640" s="1311">
        <v>23092003</v>
      </c>
      <c r="B640" s="815">
        <v>2003</v>
      </c>
    </row>
    <row r="641" spans="1:2">
      <c r="A641" s="1311">
        <v>23092003</v>
      </c>
      <c r="B641" s="815">
        <v>2003</v>
      </c>
    </row>
    <row r="642" spans="1:2">
      <c r="A642" s="1311">
        <v>23092003</v>
      </c>
      <c r="B642" s="815">
        <v>2003</v>
      </c>
    </row>
    <row r="643" spans="1:2">
      <c r="A643" s="1311">
        <v>23092003</v>
      </c>
      <c r="B643" s="815">
        <v>2003</v>
      </c>
    </row>
    <row r="644" spans="1:2">
      <c r="A644" s="1311">
        <v>23092003</v>
      </c>
      <c r="B644" s="815">
        <v>2003</v>
      </c>
    </row>
    <row r="645" spans="1:2">
      <c r="A645" s="1311">
        <v>23092003</v>
      </c>
      <c r="B645" s="815">
        <v>2003</v>
      </c>
    </row>
    <row r="646" spans="1:2">
      <c r="A646" s="1311">
        <v>23092003</v>
      </c>
      <c r="B646" s="815">
        <v>2003</v>
      </c>
    </row>
    <row r="647" spans="1:2">
      <c r="A647" s="1311">
        <v>23092003</v>
      </c>
      <c r="B647" s="815">
        <v>2003</v>
      </c>
    </row>
    <row r="648" spans="1:2">
      <c r="A648" s="1311">
        <v>23092003</v>
      </c>
      <c r="B648" s="815">
        <v>2003</v>
      </c>
    </row>
    <row r="649" spans="1:2">
      <c r="A649" s="1311">
        <v>23092003</v>
      </c>
      <c r="B649" s="815">
        <v>2003</v>
      </c>
    </row>
    <row r="650" spans="1:2">
      <c r="A650" s="1311">
        <v>23092003</v>
      </c>
      <c r="B650" s="815">
        <v>2003</v>
      </c>
    </row>
    <row r="651" spans="1:2">
      <c r="A651" s="1311">
        <v>23092003</v>
      </c>
      <c r="B651" s="815">
        <v>2003</v>
      </c>
    </row>
    <row r="652" spans="1:2">
      <c r="A652" s="1311">
        <v>23092003</v>
      </c>
      <c r="B652" s="815">
        <v>2003</v>
      </c>
    </row>
    <row r="653" spans="1:2">
      <c r="A653" s="1311">
        <v>23092003</v>
      </c>
      <c r="B653" s="815">
        <v>2003</v>
      </c>
    </row>
    <row r="654" spans="1:2">
      <c r="A654" s="1311">
        <v>23092003</v>
      </c>
      <c r="B654" s="815">
        <v>2003</v>
      </c>
    </row>
    <row r="655" spans="1:2">
      <c r="A655" s="1311">
        <v>23092003</v>
      </c>
      <c r="B655" s="815">
        <v>2003</v>
      </c>
    </row>
    <row r="656" spans="1:2">
      <c r="A656" s="1311">
        <v>23092003</v>
      </c>
      <c r="B656" s="815">
        <v>2003</v>
      </c>
    </row>
    <row r="657" spans="1:2">
      <c r="A657" s="1311">
        <v>23092003</v>
      </c>
      <c r="B657" s="815">
        <v>2003</v>
      </c>
    </row>
    <row r="658" spans="1:2">
      <c r="A658" s="1311">
        <v>23092003</v>
      </c>
      <c r="B658" s="815">
        <v>2003</v>
      </c>
    </row>
    <row r="659" spans="1:2">
      <c r="A659" s="1311">
        <v>23092003</v>
      </c>
      <c r="B659" s="815">
        <v>2003</v>
      </c>
    </row>
    <row r="660" spans="1:2">
      <c r="A660" s="1311">
        <v>23092003</v>
      </c>
      <c r="B660" s="815">
        <v>2003</v>
      </c>
    </row>
    <row r="661" spans="1:2">
      <c r="A661" s="1311">
        <v>23092003</v>
      </c>
      <c r="B661" s="815">
        <v>2003</v>
      </c>
    </row>
    <row r="662" spans="1:2">
      <c r="A662" s="1311">
        <v>23092003</v>
      </c>
      <c r="B662" s="815">
        <v>2003</v>
      </c>
    </row>
    <row r="663" spans="1:2">
      <c r="A663" s="1311">
        <v>23092003</v>
      </c>
      <c r="B663" s="815">
        <v>2003</v>
      </c>
    </row>
    <row r="664" spans="1:2">
      <c r="A664" s="1311">
        <v>23092003</v>
      </c>
      <c r="B664" s="815">
        <v>2003</v>
      </c>
    </row>
    <row r="665" spans="1:2">
      <c r="A665" s="1311">
        <v>23092003</v>
      </c>
      <c r="B665" s="815">
        <v>2003</v>
      </c>
    </row>
    <row r="666" spans="1:2">
      <c r="A666" s="1311">
        <v>23092003</v>
      </c>
      <c r="B666" s="815">
        <v>2003</v>
      </c>
    </row>
    <row r="667" spans="1:2">
      <c r="A667" s="1311">
        <v>23092003</v>
      </c>
      <c r="B667" s="815">
        <v>2003</v>
      </c>
    </row>
    <row r="668" spans="1:2">
      <c r="A668" s="1311">
        <v>23092003</v>
      </c>
      <c r="B668" s="815">
        <v>2003</v>
      </c>
    </row>
    <row r="669" spans="1:2">
      <c r="A669" s="1311">
        <v>23092003</v>
      </c>
      <c r="B669" s="815">
        <v>2003</v>
      </c>
    </row>
    <row r="670" spans="1:2">
      <c r="A670" s="1311">
        <v>23092003</v>
      </c>
      <c r="B670" s="815">
        <v>2003</v>
      </c>
    </row>
    <row r="671" spans="1:2">
      <c r="A671" s="1311">
        <v>23092003</v>
      </c>
      <c r="B671" s="815">
        <v>2003</v>
      </c>
    </row>
    <row r="672" spans="1:2">
      <c r="A672" s="1311">
        <v>23092003</v>
      </c>
      <c r="B672" s="815">
        <v>2003</v>
      </c>
    </row>
    <row r="673" spans="1:2">
      <c r="A673" s="1311">
        <v>23092003</v>
      </c>
      <c r="B673" s="815">
        <v>2003</v>
      </c>
    </row>
    <row r="674" spans="1:2">
      <c r="A674" s="1311">
        <v>23092003</v>
      </c>
      <c r="B674" s="815">
        <v>2003</v>
      </c>
    </row>
    <row r="675" spans="1:2">
      <c r="A675" s="1311">
        <v>23092003</v>
      </c>
      <c r="B675" s="815">
        <v>2003</v>
      </c>
    </row>
    <row r="676" spans="1:2">
      <c r="A676" s="1311">
        <v>23092003</v>
      </c>
      <c r="B676" s="815">
        <v>2003</v>
      </c>
    </row>
    <row r="677" spans="1:2">
      <c r="A677" s="1311">
        <v>23092003</v>
      </c>
      <c r="B677" s="815">
        <v>2003</v>
      </c>
    </row>
    <row r="678" spans="1:2">
      <c r="A678" s="1311">
        <v>23092003</v>
      </c>
      <c r="B678" s="815">
        <v>2003</v>
      </c>
    </row>
    <row r="679" spans="1:2">
      <c r="A679" s="1311">
        <v>23092003</v>
      </c>
      <c r="B679" s="815">
        <v>2003</v>
      </c>
    </row>
    <row r="680" spans="1:2">
      <c r="A680" s="1311">
        <v>23092003</v>
      </c>
      <c r="B680" s="815">
        <v>2003</v>
      </c>
    </row>
    <row r="681" spans="1:2">
      <c r="A681" s="1311">
        <v>23092003</v>
      </c>
      <c r="B681" s="815">
        <v>2003</v>
      </c>
    </row>
    <row r="682" spans="1:2">
      <c r="A682" s="1311">
        <v>23092003</v>
      </c>
      <c r="B682" s="815">
        <v>2003</v>
      </c>
    </row>
    <row r="683" spans="1:2">
      <c r="A683" s="1311">
        <v>23092003</v>
      </c>
      <c r="B683" s="815">
        <v>2003</v>
      </c>
    </row>
    <row r="684" spans="1:2">
      <c r="A684" s="1311">
        <v>23092003</v>
      </c>
      <c r="B684" s="815">
        <v>2003</v>
      </c>
    </row>
    <row r="685" spans="1:2">
      <c r="A685" s="1311">
        <v>23092003</v>
      </c>
      <c r="B685" s="815">
        <v>2003</v>
      </c>
    </row>
    <row r="686" spans="1:2">
      <c r="A686" s="1311">
        <v>23092003</v>
      </c>
      <c r="B686" s="815">
        <v>2003</v>
      </c>
    </row>
    <row r="687" spans="1:2">
      <c r="A687" s="1311">
        <v>23092003</v>
      </c>
      <c r="B687" s="815">
        <v>2003</v>
      </c>
    </row>
    <row r="688" spans="1:2">
      <c r="A688" s="1311">
        <v>23092003</v>
      </c>
      <c r="B688" s="815">
        <v>2003</v>
      </c>
    </row>
    <row r="689" spans="1:2">
      <c r="A689" s="1311">
        <v>23092003</v>
      </c>
      <c r="B689" s="815">
        <v>2003</v>
      </c>
    </row>
    <row r="690" spans="1:2">
      <c r="A690" s="1311">
        <v>23092003</v>
      </c>
      <c r="B690" s="815">
        <v>2003</v>
      </c>
    </row>
    <row r="691" spans="1:2">
      <c r="A691" s="1311">
        <v>23092003</v>
      </c>
      <c r="B691" s="815">
        <v>2003</v>
      </c>
    </row>
    <row r="692" spans="1:2">
      <c r="A692" s="1311">
        <v>23092003</v>
      </c>
      <c r="B692" s="815">
        <v>2003</v>
      </c>
    </row>
    <row r="693" spans="1:2">
      <c r="A693" s="1311">
        <v>23092003</v>
      </c>
      <c r="B693" s="815">
        <v>2003</v>
      </c>
    </row>
    <row r="694" spans="1:2">
      <c r="A694" s="1311">
        <v>23092003</v>
      </c>
      <c r="B694" s="815">
        <v>2003</v>
      </c>
    </row>
    <row r="695" spans="1:2">
      <c r="A695" s="1311">
        <v>23092003</v>
      </c>
      <c r="B695" s="815">
        <v>2003</v>
      </c>
    </row>
    <row r="696" spans="1:2">
      <c r="A696" s="1311">
        <v>23092003</v>
      </c>
      <c r="B696" s="815">
        <v>2003</v>
      </c>
    </row>
    <row r="697" spans="1:2">
      <c r="A697" s="1311">
        <v>23092003</v>
      </c>
      <c r="B697" s="815">
        <v>2003</v>
      </c>
    </row>
    <row r="698" spans="1:2">
      <c r="A698" s="1311">
        <v>23092003</v>
      </c>
      <c r="B698" s="815">
        <v>2003</v>
      </c>
    </row>
    <row r="699" spans="1:2">
      <c r="A699" s="1311">
        <v>23092003</v>
      </c>
      <c r="B699" s="815">
        <v>2003</v>
      </c>
    </row>
    <row r="700" spans="1:2">
      <c r="A700" s="1311">
        <v>23092003</v>
      </c>
      <c r="B700" s="815">
        <v>2003</v>
      </c>
    </row>
    <row r="701" spans="1:2">
      <c r="A701" s="1311">
        <v>23092003</v>
      </c>
      <c r="B701" s="815">
        <v>2003</v>
      </c>
    </row>
    <row r="702" spans="1:2">
      <c r="A702" s="1311">
        <v>23092003</v>
      </c>
      <c r="B702" s="815">
        <v>2003</v>
      </c>
    </row>
    <row r="703" spans="1:2">
      <c r="A703" s="1311">
        <v>23092003</v>
      </c>
      <c r="B703" s="815">
        <v>2003</v>
      </c>
    </row>
    <row r="704" spans="1:2">
      <c r="A704" s="1311">
        <v>23092003</v>
      </c>
      <c r="B704" s="815">
        <v>2003</v>
      </c>
    </row>
    <row r="705" spans="1:2">
      <c r="A705" s="1311">
        <v>23092003</v>
      </c>
      <c r="B705" s="815">
        <v>2003</v>
      </c>
    </row>
    <row r="706" spans="1:2">
      <c r="A706" s="1311">
        <v>23092003</v>
      </c>
      <c r="B706" s="815">
        <v>2003</v>
      </c>
    </row>
    <row r="707" spans="1:2">
      <c r="A707" s="1311">
        <v>23092003</v>
      </c>
      <c r="B707" s="815">
        <v>2003</v>
      </c>
    </row>
    <row r="708" spans="1:2">
      <c r="A708" s="1311">
        <v>23092003</v>
      </c>
      <c r="B708" s="815">
        <v>2003</v>
      </c>
    </row>
    <row r="709" spans="1:2">
      <c r="A709" s="1311">
        <v>23092003</v>
      </c>
      <c r="B709" s="815">
        <v>2003</v>
      </c>
    </row>
    <row r="710" spans="1:2">
      <c r="A710" s="1311">
        <v>23092003</v>
      </c>
      <c r="B710" s="815">
        <v>2003</v>
      </c>
    </row>
    <row r="711" spans="1:2">
      <c r="A711" s="1311">
        <v>23092003</v>
      </c>
      <c r="B711" s="815">
        <v>2003</v>
      </c>
    </row>
    <row r="712" spans="1:2">
      <c r="A712" s="1311">
        <v>23092003</v>
      </c>
      <c r="B712" s="815">
        <v>2003</v>
      </c>
    </row>
    <row r="713" spans="1:2">
      <c r="A713" s="1311">
        <v>23092003</v>
      </c>
      <c r="B713" s="815">
        <v>2003</v>
      </c>
    </row>
    <row r="714" spans="1:2">
      <c r="A714" s="1311">
        <v>23092003</v>
      </c>
      <c r="B714" s="815">
        <v>2003</v>
      </c>
    </row>
    <row r="715" spans="1:2">
      <c r="A715" s="1311">
        <v>23092003</v>
      </c>
      <c r="B715" s="815">
        <v>2003</v>
      </c>
    </row>
    <row r="716" spans="1:2">
      <c r="A716" s="1311">
        <v>23092003</v>
      </c>
      <c r="B716" s="815">
        <v>2003</v>
      </c>
    </row>
    <row r="717" spans="1:2">
      <c r="A717" s="1311">
        <v>23092003</v>
      </c>
      <c r="B717" s="815">
        <v>2003</v>
      </c>
    </row>
    <row r="718" spans="1:2">
      <c r="A718" s="1311">
        <v>23092003</v>
      </c>
      <c r="B718" s="815">
        <v>2003</v>
      </c>
    </row>
    <row r="719" spans="1:2">
      <c r="A719" s="1311">
        <v>23092003</v>
      </c>
      <c r="B719" s="815">
        <v>2003</v>
      </c>
    </row>
    <row r="720" spans="1:2">
      <c r="A720" s="1311">
        <v>23092003</v>
      </c>
      <c r="B720" s="815">
        <v>2003</v>
      </c>
    </row>
    <row r="721" spans="1:2">
      <c r="A721" s="1311">
        <v>23092003</v>
      </c>
      <c r="B721" s="815">
        <v>2003</v>
      </c>
    </row>
    <row r="722" spans="1:2">
      <c r="A722" s="1311">
        <v>23092003</v>
      </c>
      <c r="B722" s="815">
        <v>2003</v>
      </c>
    </row>
    <row r="723" spans="1:2">
      <c r="A723" s="1311">
        <v>23092003</v>
      </c>
      <c r="B723" s="815">
        <v>2003</v>
      </c>
    </row>
    <row r="724" spans="1:2">
      <c r="A724" s="1311">
        <v>23092003</v>
      </c>
      <c r="B724" s="815">
        <v>2003</v>
      </c>
    </row>
    <row r="725" spans="1:2">
      <c r="A725" s="1311">
        <v>23092003</v>
      </c>
      <c r="B725" s="815">
        <v>2003</v>
      </c>
    </row>
    <row r="726" spans="1:2">
      <c r="A726" s="1311">
        <v>23092003</v>
      </c>
      <c r="B726" s="815">
        <v>2003</v>
      </c>
    </row>
    <row r="727" spans="1:2">
      <c r="A727" s="1311">
        <v>23092003</v>
      </c>
      <c r="B727" s="815">
        <v>2003</v>
      </c>
    </row>
    <row r="728" spans="1:2">
      <c r="A728" s="1311">
        <v>23092003</v>
      </c>
      <c r="B728" s="815">
        <v>2003</v>
      </c>
    </row>
    <row r="729" spans="1:2">
      <c r="A729" s="1311">
        <v>23092003</v>
      </c>
      <c r="B729" s="815">
        <v>2003</v>
      </c>
    </row>
    <row r="730" spans="1:2">
      <c r="A730" s="1311">
        <v>23092003</v>
      </c>
      <c r="B730" s="815">
        <v>2003</v>
      </c>
    </row>
    <row r="731" spans="1:2">
      <c r="A731" s="1311">
        <v>23092003</v>
      </c>
      <c r="B731" s="815">
        <v>2003</v>
      </c>
    </row>
    <row r="732" spans="1:2">
      <c r="A732" s="1311">
        <v>23092003</v>
      </c>
      <c r="B732" s="815">
        <v>2003</v>
      </c>
    </row>
  </sheetData>
  <mergeCells count="1">
    <mergeCell ref="A1:B1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33"/>
  <dimension ref="A1:B732"/>
  <sheetViews>
    <sheetView topLeftCell="A344" workbookViewId="0">
      <selection activeCell="A352" sqref="A352"/>
    </sheetView>
  </sheetViews>
  <sheetFormatPr defaultRowHeight="12.75"/>
  <cols>
    <col min="1" max="1" width="10.140625" bestFit="1" customWidth="1"/>
    <col min="2" max="2" width="9.28515625" customWidth="1"/>
  </cols>
  <sheetData>
    <row r="1" spans="1:2">
      <c r="A1" s="1640" t="s">
        <v>3460</v>
      </c>
      <c r="B1" s="1641"/>
    </row>
    <row r="2" spans="1:2">
      <c r="A2" s="1338">
        <v>1</v>
      </c>
      <c r="B2" s="1339">
        <v>2</v>
      </c>
    </row>
    <row r="3" spans="1:2">
      <c r="A3" s="733">
        <v>35796</v>
      </c>
      <c r="B3" s="1336">
        <v>16121998</v>
      </c>
    </row>
    <row r="4" spans="1:2">
      <c r="A4" s="1335">
        <f t="shared" ref="A4:A67" si="0">A3+1</f>
        <v>35797</v>
      </c>
      <c r="B4" s="1311">
        <v>16121998</v>
      </c>
    </row>
    <row r="5" spans="1:2">
      <c r="A5" s="1335">
        <f t="shared" si="0"/>
        <v>35798</v>
      </c>
      <c r="B5" s="1311">
        <v>16121998</v>
      </c>
    </row>
    <row r="6" spans="1:2">
      <c r="A6" s="1335">
        <f t="shared" si="0"/>
        <v>35799</v>
      </c>
      <c r="B6" s="1311">
        <v>16121998</v>
      </c>
    </row>
    <row r="7" spans="1:2">
      <c r="A7" s="1335">
        <f t="shared" si="0"/>
        <v>35800</v>
      </c>
      <c r="B7" s="1311">
        <v>16121998</v>
      </c>
    </row>
    <row r="8" spans="1:2">
      <c r="A8" s="1335">
        <f t="shared" si="0"/>
        <v>35801</v>
      </c>
      <c r="B8" s="1311">
        <v>16121998</v>
      </c>
    </row>
    <row r="9" spans="1:2">
      <c r="A9" s="1335">
        <f t="shared" si="0"/>
        <v>35802</v>
      </c>
      <c r="B9" s="1311">
        <v>16121998</v>
      </c>
    </row>
    <row r="10" spans="1:2">
      <c r="A10" s="1335">
        <f t="shared" si="0"/>
        <v>35803</v>
      </c>
      <c r="B10" s="1311">
        <v>16121998</v>
      </c>
    </row>
    <row r="11" spans="1:2">
      <c r="A11" s="1335">
        <f t="shared" si="0"/>
        <v>35804</v>
      </c>
      <c r="B11" s="1311">
        <v>16121998</v>
      </c>
    </row>
    <row r="12" spans="1:2">
      <c r="A12" s="1335">
        <f t="shared" si="0"/>
        <v>35805</v>
      </c>
      <c r="B12" s="1311">
        <v>16121998</v>
      </c>
    </row>
    <row r="13" spans="1:2">
      <c r="A13" s="1335">
        <f t="shared" si="0"/>
        <v>35806</v>
      </c>
      <c r="B13" s="1311">
        <v>16121998</v>
      </c>
    </row>
    <row r="14" spans="1:2">
      <c r="A14" s="1335">
        <f t="shared" si="0"/>
        <v>35807</v>
      </c>
      <c r="B14" s="1311">
        <v>16121998</v>
      </c>
    </row>
    <row r="15" spans="1:2">
      <c r="A15" s="1335">
        <f t="shared" si="0"/>
        <v>35808</v>
      </c>
      <c r="B15" s="1311">
        <v>16121998</v>
      </c>
    </row>
    <row r="16" spans="1:2">
      <c r="A16" s="1335">
        <f t="shared" si="0"/>
        <v>35809</v>
      </c>
      <c r="B16" s="1311">
        <v>16121998</v>
      </c>
    </row>
    <row r="17" spans="1:2">
      <c r="A17" s="1335">
        <f t="shared" si="0"/>
        <v>35810</v>
      </c>
      <c r="B17" s="1311">
        <v>16121998</v>
      </c>
    </row>
    <row r="18" spans="1:2">
      <c r="A18" s="1335">
        <f t="shared" si="0"/>
        <v>35811</v>
      </c>
      <c r="B18" s="1311">
        <v>16121998</v>
      </c>
    </row>
    <row r="19" spans="1:2">
      <c r="A19" s="1335">
        <f t="shared" si="0"/>
        <v>35812</v>
      </c>
      <c r="B19" s="1311">
        <v>16121998</v>
      </c>
    </row>
    <row r="20" spans="1:2">
      <c r="A20" s="1335">
        <f t="shared" si="0"/>
        <v>35813</v>
      </c>
      <c r="B20" s="1311">
        <v>16121998</v>
      </c>
    </row>
    <row r="21" spans="1:2">
      <c r="A21" s="1335">
        <f t="shared" si="0"/>
        <v>35814</v>
      </c>
      <c r="B21" s="1311">
        <v>16121998</v>
      </c>
    </row>
    <row r="22" spans="1:2">
      <c r="A22" s="1335">
        <f t="shared" si="0"/>
        <v>35815</v>
      </c>
      <c r="B22" s="1311">
        <v>16121998</v>
      </c>
    </row>
    <row r="23" spans="1:2">
      <c r="A23" s="1335">
        <f t="shared" si="0"/>
        <v>35816</v>
      </c>
      <c r="B23" s="1311">
        <v>16121998</v>
      </c>
    </row>
    <row r="24" spans="1:2">
      <c r="A24" s="1335">
        <f t="shared" si="0"/>
        <v>35817</v>
      </c>
      <c r="B24" s="1311">
        <v>16121998</v>
      </c>
    </row>
    <row r="25" spans="1:2">
      <c r="A25" s="1335">
        <f t="shared" si="0"/>
        <v>35818</v>
      </c>
      <c r="B25" s="1311">
        <v>16121998</v>
      </c>
    </row>
    <row r="26" spans="1:2">
      <c r="A26" s="1335">
        <f t="shared" si="0"/>
        <v>35819</v>
      </c>
      <c r="B26" s="1311">
        <v>16121998</v>
      </c>
    </row>
    <row r="27" spans="1:2">
      <c r="A27" s="1335">
        <f t="shared" si="0"/>
        <v>35820</v>
      </c>
      <c r="B27" s="1311">
        <v>16121998</v>
      </c>
    </row>
    <row r="28" spans="1:2">
      <c r="A28" s="1335">
        <f t="shared" si="0"/>
        <v>35821</v>
      </c>
      <c r="B28" s="1311">
        <v>16121998</v>
      </c>
    </row>
    <row r="29" spans="1:2">
      <c r="A29" s="1335">
        <f t="shared" si="0"/>
        <v>35822</v>
      </c>
      <c r="B29" s="1311">
        <v>16121998</v>
      </c>
    </row>
    <row r="30" spans="1:2">
      <c r="A30" s="1335">
        <f t="shared" si="0"/>
        <v>35823</v>
      </c>
      <c r="B30" s="1311">
        <v>16121998</v>
      </c>
    </row>
    <row r="31" spans="1:2">
      <c r="A31" s="1335">
        <f t="shared" si="0"/>
        <v>35824</v>
      </c>
      <c r="B31" s="1311">
        <v>16121998</v>
      </c>
    </row>
    <row r="32" spans="1:2">
      <c r="A32" s="1335">
        <f t="shared" si="0"/>
        <v>35825</v>
      </c>
      <c r="B32" s="1311">
        <v>16121998</v>
      </c>
    </row>
    <row r="33" spans="1:2">
      <c r="A33" s="1335">
        <f t="shared" si="0"/>
        <v>35826</v>
      </c>
      <c r="B33" s="1311">
        <v>16121998</v>
      </c>
    </row>
    <row r="34" spans="1:2">
      <c r="A34" s="1335">
        <f t="shared" si="0"/>
        <v>35827</v>
      </c>
      <c r="B34" s="1311">
        <v>16121998</v>
      </c>
    </row>
    <row r="35" spans="1:2">
      <c r="A35" s="1335">
        <f t="shared" si="0"/>
        <v>35828</v>
      </c>
      <c r="B35" s="1311">
        <v>16121998</v>
      </c>
    </row>
    <row r="36" spans="1:2">
      <c r="A36" s="1335">
        <f t="shared" si="0"/>
        <v>35829</v>
      </c>
      <c r="B36" s="1311">
        <v>16121998</v>
      </c>
    </row>
    <row r="37" spans="1:2">
      <c r="A37" s="1335">
        <f t="shared" si="0"/>
        <v>35830</v>
      </c>
      <c r="B37" s="1311">
        <v>16121998</v>
      </c>
    </row>
    <row r="38" spans="1:2">
      <c r="A38" s="1335">
        <f t="shared" si="0"/>
        <v>35831</v>
      </c>
      <c r="B38" s="1311">
        <v>16121998</v>
      </c>
    </row>
    <row r="39" spans="1:2">
      <c r="A39" s="1335">
        <f t="shared" si="0"/>
        <v>35832</v>
      </c>
      <c r="B39" s="1311">
        <v>16121998</v>
      </c>
    </row>
    <row r="40" spans="1:2">
      <c r="A40" s="1335">
        <f t="shared" si="0"/>
        <v>35833</v>
      </c>
      <c r="B40" s="1311">
        <v>16121998</v>
      </c>
    </row>
    <row r="41" spans="1:2">
      <c r="A41" s="1335">
        <f t="shared" si="0"/>
        <v>35834</v>
      </c>
      <c r="B41" s="1311">
        <v>16121998</v>
      </c>
    </row>
    <row r="42" spans="1:2">
      <c r="A42" s="1335">
        <f t="shared" si="0"/>
        <v>35835</v>
      </c>
      <c r="B42" s="1311">
        <v>16121998</v>
      </c>
    </row>
    <row r="43" spans="1:2">
      <c r="A43" s="1335">
        <f t="shared" si="0"/>
        <v>35836</v>
      </c>
      <c r="B43" s="1311">
        <v>16121998</v>
      </c>
    </row>
    <row r="44" spans="1:2">
      <c r="A44" s="1335">
        <f t="shared" si="0"/>
        <v>35837</v>
      </c>
      <c r="B44" s="1311">
        <v>16121998</v>
      </c>
    </row>
    <row r="45" spans="1:2">
      <c r="A45" s="1335">
        <f t="shared" si="0"/>
        <v>35838</v>
      </c>
      <c r="B45" s="1311">
        <v>16121998</v>
      </c>
    </row>
    <row r="46" spans="1:2">
      <c r="A46" s="1335">
        <f t="shared" si="0"/>
        <v>35839</v>
      </c>
      <c r="B46" s="1311">
        <v>16121998</v>
      </c>
    </row>
    <row r="47" spans="1:2">
      <c r="A47" s="1335">
        <f t="shared" si="0"/>
        <v>35840</v>
      </c>
      <c r="B47" s="1311">
        <v>16121998</v>
      </c>
    </row>
    <row r="48" spans="1:2">
      <c r="A48" s="1335">
        <f t="shared" si="0"/>
        <v>35841</v>
      </c>
      <c r="B48" s="1311">
        <v>16121998</v>
      </c>
    </row>
    <row r="49" spans="1:2">
      <c r="A49" s="1335">
        <f t="shared" si="0"/>
        <v>35842</v>
      </c>
      <c r="B49" s="1311">
        <v>16121998</v>
      </c>
    </row>
    <row r="50" spans="1:2">
      <c r="A50" s="1335">
        <f t="shared" si="0"/>
        <v>35843</v>
      </c>
      <c r="B50" s="1311">
        <v>16121998</v>
      </c>
    </row>
    <row r="51" spans="1:2">
      <c r="A51" s="1335">
        <f t="shared" si="0"/>
        <v>35844</v>
      </c>
      <c r="B51" s="1311">
        <v>16121998</v>
      </c>
    </row>
    <row r="52" spans="1:2">
      <c r="A52" s="1335">
        <f t="shared" si="0"/>
        <v>35845</v>
      </c>
      <c r="B52" s="1311">
        <v>16121998</v>
      </c>
    </row>
    <row r="53" spans="1:2">
      <c r="A53" s="1335">
        <f t="shared" si="0"/>
        <v>35846</v>
      </c>
      <c r="B53" s="1311">
        <v>16121998</v>
      </c>
    </row>
    <row r="54" spans="1:2">
      <c r="A54" s="1335">
        <f t="shared" si="0"/>
        <v>35847</v>
      </c>
      <c r="B54" s="1311">
        <v>16121998</v>
      </c>
    </row>
    <row r="55" spans="1:2">
      <c r="A55" s="1335">
        <f t="shared" si="0"/>
        <v>35848</v>
      </c>
      <c r="B55" s="1311">
        <v>16121998</v>
      </c>
    </row>
    <row r="56" spans="1:2">
      <c r="A56" s="1335">
        <f t="shared" si="0"/>
        <v>35849</v>
      </c>
      <c r="B56" s="1311">
        <v>16121998</v>
      </c>
    </row>
    <row r="57" spans="1:2">
      <c r="A57" s="1335">
        <f t="shared" si="0"/>
        <v>35850</v>
      </c>
      <c r="B57" s="1311">
        <v>16121998</v>
      </c>
    </row>
    <row r="58" spans="1:2">
      <c r="A58" s="1335">
        <f t="shared" si="0"/>
        <v>35851</v>
      </c>
      <c r="B58" s="1311">
        <v>16121998</v>
      </c>
    </row>
    <row r="59" spans="1:2">
      <c r="A59" s="1335">
        <f t="shared" si="0"/>
        <v>35852</v>
      </c>
      <c r="B59" s="1311">
        <v>16121998</v>
      </c>
    </row>
    <row r="60" spans="1:2">
      <c r="A60" s="1335">
        <f t="shared" si="0"/>
        <v>35853</v>
      </c>
      <c r="B60" s="1311">
        <v>16121998</v>
      </c>
    </row>
    <row r="61" spans="1:2">
      <c r="A61" s="1335">
        <f t="shared" si="0"/>
        <v>35854</v>
      </c>
      <c r="B61" s="1311">
        <v>16121998</v>
      </c>
    </row>
    <row r="62" spans="1:2">
      <c r="A62" s="1335">
        <f t="shared" si="0"/>
        <v>35855</v>
      </c>
      <c r="B62" s="1311">
        <v>16121998</v>
      </c>
    </row>
    <row r="63" spans="1:2">
      <c r="A63" s="1335">
        <f t="shared" si="0"/>
        <v>35856</v>
      </c>
      <c r="B63" s="1311">
        <v>16121998</v>
      </c>
    </row>
    <row r="64" spans="1:2">
      <c r="A64" s="1335">
        <f t="shared" si="0"/>
        <v>35857</v>
      </c>
      <c r="B64" s="1311">
        <v>16121998</v>
      </c>
    </row>
    <row r="65" spans="1:2">
      <c r="A65" s="1335">
        <f t="shared" si="0"/>
        <v>35858</v>
      </c>
      <c r="B65" s="1311">
        <v>16121998</v>
      </c>
    </row>
    <row r="66" spans="1:2">
      <c r="A66" s="1335">
        <f t="shared" si="0"/>
        <v>35859</v>
      </c>
      <c r="B66" s="1311">
        <v>16121998</v>
      </c>
    </row>
    <row r="67" spans="1:2">
      <c r="A67" s="1335">
        <f t="shared" si="0"/>
        <v>35860</v>
      </c>
      <c r="B67" s="1311">
        <v>16121998</v>
      </c>
    </row>
    <row r="68" spans="1:2">
      <c r="A68" s="1335">
        <f t="shared" ref="A68:A131" si="1">A67+1</f>
        <v>35861</v>
      </c>
      <c r="B68" s="1311">
        <v>16121998</v>
      </c>
    </row>
    <row r="69" spans="1:2">
      <c r="A69" s="1335">
        <f t="shared" si="1"/>
        <v>35862</v>
      </c>
      <c r="B69" s="1311">
        <v>16121998</v>
      </c>
    </row>
    <row r="70" spans="1:2">
      <c r="A70" s="1335">
        <f t="shared" si="1"/>
        <v>35863</v>
      </c>
      <c r="B70" s="1311">
        <v>16121998</v>
      </c>
    </row>
    <row r="71" spans="1:2">
      <c r="A71" s="1335">
        <f t="shared" si="1"/>
        <v>35864</v>
      </c>
      <c r="B71" s="1311">
        <v>16121998</v>
      </c>
    </row>
    <row r="72" spans="1:2">
      <c r="A72" s="1335">
        <f t="shared" si="1"/>
        <v>35865</v>
      </c>
      <c r="B72" s="1311">
        <v>16121998</v>
      </c>
    </row>
    <row r="73" spans="1:2">
      <c r="A73" s="1335">
        <f t="shared" si="1"/>
        <v>35866</v>
      </c>
      <c r="B73" s="1311">
        <v>16121998</v>
      </c>
    </row>
    <row r="74" spans="1:2">
      <c r="A74" s="1335">
        <f t="shared" si="1"/>
        <v>35867</v>
      </c>
      <c r="B74" s="1311">
        <v>16121998</v>
      </c>
    </row>
    <row r="75" spans="1:2">
      <c r="A75" s="1335">
        <f t="shared" si="1"/>
        <v>35868</v>
      </c>
      <c r="B75" s="1311">
        <v>16121998</v>
      </c>
    </row>
    <row r="76" spans="1:2">
      <c r="A76" s="1335">
        <f t="shared" si="1"/>
        <v>35869</v>
      </c>
      <c r="B76" s="1311">
        <v>16121998</v>
      </c>
    </row>
    <row r="77" spans="1:2">
      <c r="A77" s="1335">
        <f t="shared" si="1"/>
        <v>35870</v>
      </c>
      <c r="B77" s="1311">
        <v>16121998</v>
      </c>
    </row>
    <row r="78" spans="1:2">
      <c r="A78" s="1335">
        <f t="shared" si="1"/>
        <v>35871</v>
      </c>
      <c r="B78" s="1311">
        <v>16121998</v>
      </c>
    </row>
    <row r="79" spans="1:2">
      <c r="A79" s="1335">
        <f t="shared" si="1"/>
        <v>35872</v>
      </c>
      <c r="B79" s="1311">
        <v>16121998</v>
      </c>
    </row>
    <row r="80" spans="1:2">
      <c r="A80" s="1335">
        <f t="shared" si="1"/>
        <v>35873</v>
      </c>
      <c r="B80" s="1311">
        <v>16121998</v>
      </c>
    </row>
    <row r="81" spans="1:2">
      <c r="A81" s="1335">
        <f t="shared" si="1"/>
        <v>35874</v>
      </c>
      <c r="B81" s="1311">
        <v>16121998</v>
      </c>
    </row>
    <row r="82" spans="1:2">
      <c r="A82" s="1335">
        <f t="shared" si="1"/>
        <v>35875</v>
      </c>
      <c r="B82" s="1311">
        <v>16121998</v>
      </c>
    </row>
    <row r="83" spans="1:2">
      <c r="A83" s="1335">
        <f t="shared" si="1"/>
        <v>35876</v>
      </c>
      <c r="B83" s="1311">
        <v>16121998</v>
      </c>
    </row>
    <row r="84" spans="1:2">
      <c r="A84" s="1335">
        <f t="shared" si="1"/>
        <v>35877</v>
      </c>
      <c r="B84" s="1311">
        <v>16121998</v>
      </c>
    </row>
    <row r="85" spans="1:2">
      <c r="A85" s="1335">
        <f t="shared" si="1"/>
        <v>35878</v>
      </c>
      <c r="B85" s="1311">
        <v>16121998</v>
      </c>
    </row>
    <row r="86" spans="1:2">
      <c r="A86" s="1335">
        <f t="shared" si="1"/>
        <v>35879</v>
      </c>
      <c r="B86" s="1311">
        <v>16121998</v>
      </c>
    </row>
    <row r="87" spans="1:2">
      <c r="A87" s="1335">
        <f t="shared" si="1"/>
        <v>35880</v>
      </c>
      <c r="B87" s="1311">
        <v>16121998</v>
      </c>
    </row>
    <row r="88" spans="1:2">
      <c r="A88" s="1335">
        <f t="shared" si="1"/>
        <v>35881</v>
      </c>
      <c r="B88" s="1311">
        <v>16121998</v>
      </c>
    </row>
    <row r="89" spans="1:2">
      <c r="A89" s="1335">
        <f t="shared" si="1"/>
        <v>35882</v>
      </c>
      <c r="B89" s="1311">
        <v>16121998</v>
      </c>
    </row>
    <row r="90" spans="1:2">
      <c r="A90" s="1335">
        <f t="shared" si="1"/>
        <v>35883</v>
      </c>
      <c r="B90" s="1311">
        <v>16121998</v>
      </c>
    </row>
    <row r="91" spans="1:2">
      <c r="A91" s="1335">
        <f t="shared" si="1"/>
        <v>35884</v>
      </c>
      <c r="B91" s="1311">
        <v>16121998</v>
      </c>
    </row>
    <row r="92" spans="1:2">
      <c r="A92" s="1335">
        <f t="shared" si="1"/>
        <v>35885</v>
      </c>
      <c r="B92" s="1311">
        <v>16121998</v>
      </c>
    </row>
    <row r="93" spans="1:2">
      <c r="A93" s="1335">
        <f t="shared" si="1"/>
        <v>35886</v>
      </c>
      <c r="B93" s="1311">
        <v>16121998</v>
      </c>
    </row>
    <row r="94" spans="1:2">
      <c r="A94" s="1335">
        <f t="shared" si="1"/>
        <v>35887</v>
      </c>
      <c r="B94" s="1311">
        <v>16121998</v>
      </c>
    </row>
    <row r="95" spans="1:2">
      <c r="A95" s="1335">
        <f t="shared" si="1"/>
        <v>35888</v>
      </c>
      <c r="B95" s="1311">
        <v>16121998</v>
      </c>
    </row>
    <row r="96" spans="1:2">
      <c r="A96" s="1335">
        <f t="shared" si="1"/>
        <v>35889</v>
      </c>
      <c r="B96" s="1311">
        <v>16121998</v>
      </c>
    </row>
    <row r="97" spans="1:2">
      <c r="A97" s="1335">
        <f t="shared" si="1"/>
        <v>35890</v>
      </c>
      <c r="B97" s="1311">
        <v>16121998</v>
      </c>
    </row>
    <row r="98" spans="1:2">
      <c r="A98" s="1335">
        <f t="shared" si="1"/>
        <v>35891</v>
      </c>
      <c r="B98" s="1311">
        <v>16121998</v>
      </c>
    </row>
    <row r="99" spans="1:2">
      <c r="A99" s="1335">
        <f t="shared" si="1"/>
        <v>35892</v>
      </c>
      <c r="B99" s="1311">
        <v>16121998</v>
      </c>
    </row>
    <row r="100" spans="1:2">
      <c r="A100" s="1335">
        <f t="shared" si="1"/>
        <v>35893</v>
      </c>
      <c r="B100" s="1311">
        <v>16121998</v>
      </c>
    </row>
    <row r="101" spans="1:2">
      <c r="A101" s="1335">
        <f t="shared" si="1"/>
        <v>35894</v>
      </c>
      <c r="B101" s="1311">
        <v>16121998</v>
      </c>
    </row>
    <row r="102" spans="1:2">
      <c r="A102" s="1335">
        <f t="shared" si="1"/>
        <v>35895</v>
      </c>
      <c r="B102" s="1311">
        <v>16121998</v>
      </c>
    </row>
    <row r="103" spans="1:2">
      <c r="A103" s="1335">
        <f t="shared" si="1"/>
        <v>35896</v>
      </c>
      <c r="B103" s="1311">
        <v>16121998</v>
      </c>
    </row>
    <row r="104" spans="1:2">
      <c r="A104" s="1335">
        <f t="shared" si="1"/>
        <v>35897</v>
      </c>
      <c r="B104" s="1311">
        <v>16121998</v>
      </c>
    </row>
    <row r="105" spans="1:2">
      <c r="A105" s="1335">
        <f t="shared" si="1"/>
        <v>35898</v>
      </c>
      <c r="B105" s="1311">
        <v>16121998</v>
      </c>
    </row>
    <row r="106" spans="1:2">
      <c r="A106" s="1335">
        <f t="shared" si="1"/>
        <v>35899</v>
      </c>
      <c r="B106" s="1311">
        <v>16121998</v>
      </c>
    </row>
    <row r="107" spans="1:2">
      <c r="A107" s="1335">
        <f t="shared" si="1"/>
        <v>35900</v>
      </c>
      <c r="B107" s="1311">
        <v>16121998</v>
      </c>
    </row>
    <row r="108" spans="1:2">
      <c r="A108" s="1335">
        <f t="shared" si="1"/>
        <v>35901</v>
      </c>
      <c r="B108" s="1311">
        <v>16121998</v>
      </c>
    </row>
    <row r="109" spans="1:2">
      <c r="A109" s="1335">
        <f t="shared" si="1"/>
        <v>35902</v>
      </c>
      <c r="B109" s="1311">
        <v>16121998</v>
      </c>
    </row>
    <row r="110" spans="1:2">
      <c r="A110" s="1335">
        <f t="shared" si="1"/>
        <v>35903</v>
      </c>
      <c r="B110" s="1311">
        <v>16121998</v>
      </c>
    </row>
    <row r="111" spans="1:2">
      <c r="A111" s="1335">
        <f t="shared" si="1"/>
        <v>35904</v>
      </c>
      <c r="B111" s="1311">
        <v>16121998</v>
      </c>
    </row>
    <row r="112" spans="1:2">
      <c r="A112" s="1335">
        <f t="shared" si="1"/>
        <v>35905</v>
      </c>
      <c r="B112" s="1311">
        <v>16121998</v>
      </c>
    </row>
    <row r="113" spans="1:2">
      <c r="A113" s="1335">
        <f t="shared" si="1"/>
        <v>35906</v>
      </c>
      <c r="B113" s="1311">
        <v>16121998</v>
      </c>
    </row>
    <row r="114" spans="1:2">
      <c r="A114" s="1335">
        <f t="shared" si="1"/>
        <v>35907</v>
      </c>
      <c r="B114" s="1311">
        <v>16121998</v>
      </c>
    </row>
    <row r="115" spans="1:2">
      <c r="A115" s="1335">
        <f t="shared" si="1"/>
        <v>35908</v>
      </c>
      <c r="B115" s="1311">
        <v>16121998</v>
      </c>
    </row>
    <row r="116" spans="1:2">
      <c r="A116" s="1335">
        <f t="shared" si="1"/>
        <v>35909</v>
      </c>
      <c r="B116" s="1311">
        <v>16121998</v>
      </c>
    </row>
    <row r="117" spans="1:2">
      <c r="A117" s="1335">
        <f t="shared" si="1"/>
        <v>35910</v>
      </c>
      <c r="B117" s="1311">
        <v>16121998</v>
      </c>
    </row>
    <row r="118" spans="1:2">
      <c r="A118" s="1335">
        <f t="shared" si="1"/>
        <v>35911</v>
      </c>
      <c r="B118" s="1311">
        <v>16121998</v>
      </c>
    </row>
    <row r="119" spans="1:2">
      <c r="A119" s="1335">
        <f t="shared" si="1"/>
        <v>35912</v>
      </c>
      <c r="B119" s="1311">
        <v>16121998</v>
      </c>
    </row>
    <row r="120" spans="1:2">
      <c r="A120" s="1335">
        <f t="shared" si="1"/>
        <v>35913</v>
      </c>
      <c r="B120" s="1311">
        <v>16121998</v>
      </c>
    </row>
    <row r="121" spans="1:2">
      <c r="A121" s="1335">
        <f t="shared" si="1"/>
        <v>35914</v>
      </c>
      <c r="B121" s="1311">
        <v>16121998</v>
      </c>
    </row>
    <row r="122" spans="1:2">
      <c r="A122" s="1335">
        <f t="shared" si="1"/>
        <v>35915</v>
      </c>
      <c r="B122" s="1311">
        <v>16121998</v>
      </c>
    </row>
    <row r="123" spans="1:2">
      <c r="A123" s="1335">
        <f t="shared" si="1"/>
        <v>35916</v>
      </c>
      <c r="B123" s="1311">
        <v>16121998</v>
      </c>
    </row>
    <row r="124" spans="1:2">
      <c r="A124" s="1335">
        <f t="shared" si="1"/>
        <v>35917</v>
      </c>
      <c r="B124" s="1311">
        <v>16121998</v>
      </c>
    </row>
    <row r="125" spans="1:2">
      <c r="A125" s="1335">
        <f t="shared" si="1"/>
        <v>35918</v>
      </c>
      <c r="B125" s="1311">
        <v>16121998</v>
      </c>
    </row>
    <row r="126" spans="1:2">
      <c r="A126" s="1335">
        <f t="shared" si="1"/>
        <v>35919</v>
      </c>
      <c r="B126" s="1311">
        <v>16121998</v>
      </c>
    </row>
    <row r="127" spans="1:2">
      <c r="A127" s="1335">
        <f t="shared" si="1"/>
        <v>35920</v>
      </c>
      <c r="B127" s="1311">
        <v>16121998</v>
      </c>
    </row>
    <row r="128" spans="1:2">
      <c r="A128" s="1335">
        <f t="shared" si="1"/>
        <v>35921</v>
      </c>
      <c r="B128" s="1311">
        <v>16121998</v>
      </c>
    </row>
    <row r="129" spans="1:2">
      <c r="A129" s="1335">
        <f t="shared" si="1"/>
        <v>35922</v>
      </c>
      <c r="B129" s="1311">
        <v>16121998</v>
      </c>
    </row>
    <row r="130" spans="1:2">
      <c r="A130" s="1335">
        <f t="shared" si="1"/>
        <v>35923</v>
      </c>
      <c r="B130" s="1311">
        <v>16121998</v>
      </c>
    </row>
    <row r="131" spans="1:2">
      <c r="A131" s="1335">
        <f t="shared" si="1"/>
        <v>35924</v>
      </c>
      <c r="B131" s="1311">
        <v>16121998</v>
      </c>
    </row>
    <row r="132" spans="1:2">
      <c r="A132" s="1335">
        <f t="shared" ref="A132:A195" si="2">A131+1</f>
        <v>35925</v>
      </c>
      <c r="B132" s="1311">
        <v>16121998</v>
      </c>
    </row>
    <row r="133" spans="1:2">
      <c r="A133" s="1335">
        <f t="shared" si="2"/>
        <v>35926</v>
      </c>
      <c r="B133" s="1311">
        <v>16121998</v>
      </c>
    </row>
    <row r="134" spans="1:2">
      <c r="A134" s="1335">
        <f t="shared" si="2"/>
        <v>35927</v>
      </c>
      <c r="B134" s="1311">
        <v>16121998</v>
      </c>
    </row>
    <row r="135" spans="1:2">
      <c r="A135" s="1335">
        <f t="shared" si="2"/>
        <v>35928</v>
      </c>
      <c r="B135" s="1311">
        <v>16121998</v>
      </c>
    </row>
    <row r="136" spans="1:2">
      <c r="A136" s="1335">
        <f t="shared" si="2"/>
        <v>35929</v>
      </c>
      <c r="B136" s="1311">
        <v>16121998</v>
      </c>
    </row>
    <row r="137" spans="1:2">
      <c r="A137" s="1335">
        <f t="shared" si="2"/>
        <v>35930</v>
      </c>
      <c r="B137" s="1311">
        <v>16121998</v>
      </c>
    </row>
    <row r="138" spans="1:2">
      <c r="A138" s="1335">
        <f t="shared" si="2"/>
        <v>35931</v>
      </c>
      <c r="B138" s="1311">
        <v>16121998</v>
      </c>
    </row>
    <row r="139" spans="1:2">
      <c r="A139" s="1335">
        <f t="shared" si="2"/>
        <v>35932</v>
      </c>
      <c r="B139" s="1311">
        <v>16121998</v>
      </c>
    </row>
    <row r="140" spans="1:2">
      <c r="A140" s="1335">
        <f t="shared" si="2"/>
        <v>35933</v>
      </c>
      <c r="B140" s="1311">
        <v>16121998</v>
      </c>
    </row>
    <row r="141" spans="1:2">
      <c r="A141" s="1335">
        <f t="shared" si="2"/>
        <v>35934</v>
      </c>
      <c r="B141" s="1311">
        <v>16121998</v>
      </c>
    </row>
    <row r="142" spans="1:2">
      <c r="A142" s="1335">
        <f t="shared" si="2"/>
        <v>35935</v>
      </c>
      <c r="B142" s="1311">
        <v>16121998</v>
      </c>
    </row>
    <row r="143" spans="1:2">
      <c r="A143" s="1335">
        <f t="shared" si="2"/>
        <v>35936</v>
      </c>
      <c r="B143" s="1311">
        <v>16121998</v>
      </c>
    </row>
    <row r="144" spans="1:2">
      <c r="A144" s="1335">
        <f t="shared" si="2"/>
        <v>35937</v>
      </c>
      <c r="B144" s="1311">
        <v>16121998</v>
      </c>
    </row>
    <row r="145" spans="1:2">
      <c r="A145" s="1335">
        <f t="shared" si="2"/>
        <v>35938</v>
      </c>
      <c r="B145" s="1311">
        <v>16121998</v>
      </c>
    </row>
    <row r="146" spans="1:2">
      <c r="A146" s="1335">
        <f t="shared" si="2"/>
        <v>35939</v>
      </c>
      <c r="B146" s="1311">
        <v>16121998</v>
      </c>
    </row>
    <row r="147" spans="1:2">
      <c r="A147" s="1335">
        <f t="shared" si="2"/>
        <v>35940</v>
      </c>
      <c r="B147" s="1311">
        <v>16121998</v>
      </c>
    </row>
    <row r="148" spans="1:2">
      <c r="A148" s="1335">
        <f t="shared" si="2"/>
        <v>35941</v>
      </c>
      <c r="B148" s="1311">
        <v>16121998</v>
      </c>
    </row>
    <row r="149" spans="1:2">
      <c r="A149" s="1335">
        <f t="shared" si="2"/>
        <v>35942</v>
      </c>
      <c r="B149" s="1311">
        <v>16121998</v>
      </c>
    </row>
    <row r="150" spans="1:2">
      <c r="A150" s="1335">
        <f t="shared" si="2"/>
        <v>35943</v>
      </c>
      <c r="B150" s="1311">
        <v>16121998</v>
      </c>
    </row>
    <row r="151" spans="1:2">
      <c r="A151" s="1335">
        <f t="shared" si="2"/>
        <v>35944</v>
      </c>
      <c r="B151" s="1311">
        <v>16121998</v>
      </c>
    </row>
    <row r="152" spans="1:2">
      <c r="A152" s="1335">
        <f t="shared" si="2"/>
        <v>35945</v>
      </c>
      <c r="B152" s="1311">
        <v>16121998</v>
      </c>
    </row>
    <row r="153" spans="1:2">
      <c r="A153" s="1335">
        <f t="shared" si="2"/>
        <v>35946</v>
      </c>
      <c r="B153" s="1311">
        <v>16121998</v>
      </c>
    </row>
    <row r="154" spans="1:2">
      <c r="A154" s="1335">
        <f t="shared" si="2"/>
        <v>35947</v>
      </c>
      <c r="B154" s="1311">
        <v>16121998</v>
      </c>
    </row>
    <row r="155" spans="1:2">
      <c r="A155" s="1335">
        <f t="shared" si="2"/>
        <v>35948</v>
      </c>
      <c r="B155" s="1311">
        <v>16121998</v>
      </c>
    </row>
    <row r="156" spans="1:2">
      <c r="A156" s="1335">
        <f t="shared" si="2"/>
        <v>35949</v>
      </c>
      <c r="B156" s="1311">
        <v>16121998</v>
      </c>
    </row>
    <row r="157" spans="1:2">
      <c r="A157" s="1335">
        <f t="shared" si="2"/>
        <v>35950</v>
      </c>
      <c r="B157" s="1311">
        <v>16121998</v>
      </c>
    </row>
    <row r="158" spans="1:2">
      <c r="A158" s="1335">
        <f t="shared" si="2"/>
        <v>35951</v>
      </c>
      <c r="B158" s="1311">
        <v>16121998</v>
      </c>
    </row>
    <row r="159" spans="1:2">
      <c r="A159" s="1335">
        <f t="shared" si="2"/>
        <v>35952</v>
      </c>
      <c r="B159" s="1311">
        <v>16121998</v>
      </c>
    </row>
    <row r="160" spans="1:2">
      <c r="A160" s="1335">
        <f t="shared" si="2"/>
        <v>35953</v>
      </c>
      <c r="B160" s="1311">
        <v>16121998</v>
      </c>
    </row>
    <row r="161" spans="1:2">
      <c r="A161" s="1335">
        <f t="shared" si="2"/>
        <v>35954</v>
      </c>
      <c r="B161" s="1311">
        <v>16121998</v>
      </c>
    </row>
    <row r="162" spans="1:2">
      <c r="A162" s="1335">
        <f t="shared" si="2"/>
        <v>35955</v>
      </c>
      <c r="B162" s="1311">
        <v>16121998</v>
      </c>
    </row>
    <row r="163" spans="1:2">
      <c r="A163" s="1335">
        <f t="shared" si="2"/>
        <v>35956</v>
      </c>
      <c r="B163" s="1311">
        <v>16121998</v>
      </c>
    </row>
    <row r="164" spans="1:2">
      <c r="A164" s="1335">
        <f t="shared" si="2"/>
        <v>35957</v>
      </c>
      <c r="B164" s="1311">
        <v>16121998</v>
      </c>
    </row>
    <row r="165" spans="1:2">
      <c r="A165" s="1335">
        <f t="shared" si="2"/>
        <v>35958</v>
      </c>
      <c r="B165" s="1311">
        <v>16121998</v>
      </c>
    </row>
    <row r="166" spans="1:2">
      <c r="A166" s="1335">
        <f t="shared" si="2"/>
        <v>35959</v>
      </c>
      <c r="B166" s="1311">
        <v>16121998</v>
      </c>
    </row>
    <row r="167" spans="1:2">
      <c r="A167" s="1335">
        <f t="shared" si="2"/>
        <v>35960</v>
      </c>
      <c r="B167" s="1311">
        <v>16121998</v>
      </c>
    </row>
    <row r="168" spans="1:2">
      <c r="A168" s="1335">
        <f t="shared" si="2"/>
        <v>35961</v>
      </c>
      <c r="B168" s="1311">
        <v>16121998</v>
      </c>
    </row>
    <row r="169" spans="1:2">
      <c r="A169" s="1335">
        <f t="shared" si="2"/>
        <v>35962</v>
      </c>
      <c r="B169" s="1311">
        <v>16121998</v>
      </c>
    </row>
    <row r="170" spans="1:2">
      <c r="A170" s="1335">
        <f t="shared" si="2"/>
        <v>35963</v>
      </c>
      <c r="B170" s="1311">
        <v>16121998</v>
      </c>
    </row>
    <row r="171" spans="1:2">
      <c r="A171" s="1335">
        <f t="shared" si="2"/>
        <v>35964</v>
      </c>
      <c r="B171" s="1311">
        <v>16121998</v>
      </c>
    </row>
    <row r="172" spans="1:2">
      <c r="A172" s="1335">
        <f t="shared" si="2"/>
        <v>35965</v>
      </c>
      <c r="B172" s="1311">
        <v>16121998</v>
      </c>
    </row>
    <row r="173" spans="1:2">
      <c r="A173" s="1335">
        <f t="shared" si="2"/>
        <v>35966</v>
      </c>
      <c r="B173" s="1311">
        <v>16121998</v>
      </c>
    </row>
    <row r="174" spans="1:2">
      <c r="A174" s="1335">
        <f t="shared" si="2"/>
        <v>35967</v>
      </c>
      <c r="B174" s="1311">
        <v>16121998</v>
      </c>
    </row>
    <row r="175" spans="1:2">
      <c r="A175" s="1335">
        <f t="shared" si="2"/>
        <v>35968</v>
      </c>
      <c r="B175" s="1311">
        <v>16121998</v>
      </c>
    </row>
    <row r="176" spans="1:2">
      <c r="A176" s="1335">
        <f t="shared" si="2"/>
        <v>35969</v>
      </c>
      <c r="B176" s="1311">
        <v>16121998</v>
      </c>
    </row>
    <row r="177" spans="1:2">
      <c r="A177" s="1335">
        <f t="shared" si="2"/>
        <v>35970</v>
      </c>
      <c r="B177" s="1311">
        <v>16121998</v>
      </c>
    </row>
    <row r="178" spans="1:2">
      <c r="A178" s="1335">
        <f t="shared" si="2"/>
        <v>35971</v>
      </c>
      <c r="B178" s="1311">
        <v>16121998</v>
      </c>
    </row>
    <row r="179" spans="1:2">
      <c r="A179" s="1335">
        <f t="shared" si="2"/>
        <v>35972</v>
      </c>
      <c r="B179" s="1311">
        <v>16121998</v>
      </c>
    </row>
    <row r="180" spans="1:2">
      <c r="A180" s="1335">
        <f t="shared" si="2"/>
        <v>35973</v>
      </c>
      <c r="B180" s="1311">
        <v>16121998</v>
      </c>
    </row>
    <row r="181" spans="1:2">
      <c r="A181" s="1335">
        <f t="shared" si="2"/>
        <v>35974</v>
      </c>
      <c r="B181" s="1311">
        <v>16121998</v>
      </c>
    </row>
    <row r="182" spans="1:2">
      <c r="A182" s="1335">
        <f t="shared" si="2"/>
        <v>35975</v>
      </c>
      <c r="B182" s="1311">
        <v>16121998</v>
      </c>
    </row>
    <row r="183" spans="1:2">
      <c r="A183" s="1335">
        <f t="shared" si="2"/>
        <v>35976</v>
      </c>
      <c r="B183" s="1311">
        <v>16121998</v>
      </c>
    </row>
    <row r="184" spans="1:2">
      <c r="A184" s="1335">
        <f t="shared" si="2"/>
        <v>35977</v>
      </c>
      <c r="B184" s="1311">
        <v>16121998</v>
      </c>
    </row>
    <row r="185" spans="1:2">
      <c r="A185" s="1335">
        <f t="shared" si="2"/>
        <v>35978</v>
      </c>
      <c r="B185" s="1311">
        <v>16121998</v>
      </c>
    </row>
    <row r="186" spans="1:2">
      <c r="A186" s="1335">
        <f t="shared" si="2"/>
        <v>35979</v>
      </c>
      <c r="B186" s="1311">
        <v>16121998</v>
      </c>
    </row>
    <row r="187" spans="1:2">
      <c r="A187" s="1335">
        <f t="shared" si="2"/>
        <v>35980</v>
      </c>
      <c r="B187" s="1311">
        <v>16121998</v>
      </c>
    </row>
    <row r="188" spans="1:2">
      <c r="A188" s="1335">
        <f t="shared" si="2"/>
        <v>35981</v>
      </c>
      <c r="B188" s="1311">
        <v>16121998</v>
      </c>
    </row>
    <row r="189" spans="1:2">
      <c r="A189" s="1335">
        <f t="shared" si="2"/>
        <v>35982</v>
      </c>
      <c r="B189" s="1311">
        <v>16121998</v>
      </c>
    </row>
    <row r="190" spans="1:2">
      <c r="A190" s="1335">
        <f t="shared" si="2"/>
        <v>35983</v>
      </c>
      <c r="B190" s="1311">
        <v>16121998</v>
      </c>
    </row>
    <row r="191" spans="1:2">
      <c r="A191" s="1335">
        <f t="shared" si="2"/>
        <v>35984</v>
      </c>
      <c r="B191" s="1311">
        <v>16121998</v>
      </c>
    </row>
    <row r="192" spans="1:2">
      <c r="A192" s="1335">
        <f t="shared" si="2"/>
        <v>35985</v>
      </c>
      <c r="B192" s="1311">
        <v>16121998</v>
      </c>
    </row>
    <row r="193" spans="1:2">
      <c r="A193" s="1335">
        <f t="shared" si="2"/>
        <v>35986</v>
      </c>
      <c r="B193" s="1311">
        <v>16121998</v>
      </c>
    </row>
    <row r="194" spans="1:2">
      <c r="A194" s="1335">
        <f t="shared" si="2"/>
        <v>35987</v>
      </c>
      <c r="B194" s="1311">
        <v>16121998</v>
      </c>
    </row>
    <row r="195" spans="1:2">
      <c r="A195" s="1335">
        <f t="shared" si="2"/>
        <v>35988</v>
      </c>
      <c r="B195" s="1311">
        <v>16121998</v>
      </c>
    </row>
    <row r="196" spans="1:2">
      <c r="A196" s="1335">
        <f t="shared" ref="A196:A259" si="3">A195+1</f>
        <v>35989</v>
      </c>
      <c r="B196" s="1311">
        <v>16121998</v>
      </c>
    </row>
    <row r="197" spans="1:2">
      <c r="A197" s="1335">
        <f t="shared" si="3"/>
        <v>35990</v>
      </c>
      <c r="B197" s="1311">
        <v>16121998</v>
      </c>
    </row>
    <row r="198" spans="1:2">
      <c r="A198" s="1335">
        <f t="shared" si="3"/>
        <v>35991</v>
      </c>
      <c r="B198" s="1311">
        <v>16121998</v>
      </c>
    </row>
    <row r="199" spans="1:2">
      <c r="A199" s="1335">
        <f t="shared" si="3"/>
        <v>35992</v>
      </c>
      <c r="B199" s="1311">
        <v>16121998</v>
      </c>
    </row>
    <row r="200" spans="1:2">
      <c r="A200" s="1335">
        <f t="shared" si="3"/>
        <v>35993</v>
      </c>
      <c r="B200" s="1311">
        <v>16121998</v>
      </c>
    </row>
    <row r="201" spans="1:2">
      <c r="A201" s="1335">
        <f t="shared" si="3"/>
        <v>35994</v>
      </c>
      <c r="B201" s="1311">
        <v>16121998</v>
      </c>
    </row>
    <row r="202" spans="1:2">
      <c r="A202" s="1335">
        <f t="shared" si="3"/>
        <v>35995</v>
      </c>
      <c r="B202" s="1311">
        <v>16121998</v>
      </c>
    </row>
    <row r="203" spans="1:2">
      <c r="A203" s="1335">
        <f t="shared" si="3"/>
        <v>35996</v>
      </c>
      <c r="B203" s="1311">
        <v>16121998</v>
      </c>
    </row>
    <row r="204" spans="1:2">
      <c r="A204" s="1335">
        <f t="shared" si="3"/>
        <v>35997</v>
      </c>
      <c r="B204" s="1311">
        <v>16121998</v>
      </c>
    </row>
    <row r="205" spans="1:2">
      <c r="A205" s="1335">
        <f t="shared" si="3"/>
        <v>35998</v>
      </c>
      <c r="B205" s="1311">
        <v>16121998</v>
      </c>
    </row>
    <row r="206" spans="1:2">
      <c r="A206" s="1335">
        <f t="shared" si="3"/>
        <v>35999</v>
      </c>
      <c r="B206" s="1311">
        <v>16121998</v>
      </c>
    </row>
    <row r="207" spans="1:2">
      <c r="A207" s="1335">
        <f t="shared" si="3"/>
        <v>36000</v>
      </c>
      <c r="B207" s="1311">
        <v>16121998</v>
      </c>
    </row>
    <row r="208" spans="1:2">
      <c r="A208" s="1335">
        <f t="shared" si="3"/>
        <v>36001</v>
      </c>
      <c r="B208" s="1311">
        <v>16121998</v>
      </c>
    </row>
    <row r="209" spans="1:2">
      <c r="A209" s="1335">
        <f t="shared" si="3"/>
        <v>36002</v>
      </c>
      <c r="B209" s="1311">
        <v>16121998</v>
      </c>
    </row>
    <row r="210" spans="1:2">
      <c r="A210" s="1335">
        <f t="shared" si="3"/>
        <v>36003</v>
      </c>
      <c r="B210" s="1311">
        <v>16121998</v>
      </c>
    </row>
    <row r="211" spans="1:2">
      <c r="A211" s="1335">
        <f t="shared" si="3"/>
        <v>36004</v>
      </c>
      <c r="B211" s="1311">
        <v>16121998</v>
      </c>
    </row>
    <row r="212" spans="1:2">
      <c r="A212" s="1335">
        <f t="shared" si="3"/>
        <v>36005</v>
      </c>
      <c r="B212" s="1311">
        <v>16121998</v>
      </c>
    </row>
    <row r="213" spans="1:2">
      <c r="A213" s="1335">
        <f t="shared" si="3"/>
        <v>36006</v>
      </c>
      <c r="B213" s="1311">
        <v>16121998</v>
      </c>
    </row>
    <row r="214" spans="1:2">
      <c r="A214" s="1335">
        <f t="shared" si="3"/>
        <v>36007</v>
      </c>
      <c r="B214" s="1311">
        <v>16121998</v>
      </c>
    </row>
    <row r="215" spans="1:2">
      <c r="A215" s="1335">
        <f t="shared" si="3"/>
        <v>36008</v>
      </c>
      <c r="B215" s="1311">
        <v>16121998</v>
      </c>
    </row>
    <row r="216" spans="1:2">
      <c r="A216" s="1335">
        <f t="shared" si="3"/>
        <v>36009</v>
      </c>
      <c r="B216" s="1311">
        <v>16121998</v>
      </c>
    </row>
    <row r="217" spans="1:2">
      <c r="A217" s="1335">
        <f t="shared" si="3"/>
        <v>36010</v>
      </c>
      <c r="B217" s="1311">
        <v>16121998</v>
      </c>
    </row>
    <row r="218" spans="1:2">
      <c r="A218" s="1335">
        <f t="shared" si="3"/>
        <v>36011</v>
      </c>
      <c r="B218" s="1311">
        <v>16121998</v>
      </c>
    </row>
    <row r="219" spans="1:2">
      <c r="A219" s="1335">
        <f t="shared" si="3"/>
        <v>36012</v>
      </c>
      <c r="B219" s="1311">
        <v>16121998</v>
      </c>
    </row>
    <row r="220" spans="1:2">
      <c r="A220" s="1335">
        <f t="shared" si="3"/>
        <v>36013</v>
      </c>
      <c r="B220" s="1311">
        <v>16121998</v>
      </c>
    </row>
    <row r="221" spans="1:2">
      <c r="A221" s="1335">
        <f t="shared" si="3"/>
        <v>36014</v>
      </c>
      <c r="B221" s="1311">
        <v>16121998</v>
      </c>
    </row>
    <row r="222" spans="1:2">
      <c r="A222" s="1335">
        <f t="shared" si="3"/>
        <v>36015</v>
      </c>
      <c r="B222" s="1311">
        <v>16121998</v>
      </c>
    </row>
    <row r="223" spans="1:2">
      <c r="A223" s="1335">
        <f t="shared" si="3"/>
        <v>36016</v>
      </c>
      <c r="B223" s="1311">
        <v>16121998</v>
      </c>
    </row>
    <row r="224" spans="1:2">
      <c r="A224" s="1335">
        <f t="shared" si="3"/>
        <v>36017</v>
      </c>
      <c r="B224" s="1311">
        <v>16121998</v>
      </c>
    </row>
    <row r="225" spans="1:2">
      <c r="A225" s="1335">
        <f t="shared" si="3"/>
        <v>36018</v>
      </c>
      <c r="B225" s="1311">
        <v>16121998</v>
      </c>
    </row>
    <row r="226" spans="1:2">
      <c r="A226" s="1335">
        <f t="shared" si="3"/>
        <v>36019</v>
      </c>
      <c r="B226" s="1311">
        <v>16121998</v>
      </c>
    </row>
    <row r="227" spans="1:2">
      <c r="A227" s="1335">
        <f t="shared" si="3"/>
        <v>36020</v>
      </c>
      <c r="B227" s="1311">
        <v>16121998</v>
      </c>
    </row>
    <row r="228" spans="1:2">
      <c r="A228" s="1335">
        <f t="shared" si="3"/>
        <v>36021</v>
      </c>
      <c r="B228" s="1311">
        <v>16121998</v>
      </c>
    </row>
    <row r="229" spans="1:2">
      <c r="A229" s="1335">
        <f t="shared" si="3"/>
        <v>36022</v>
      </c>
      <c r="B229" s="1311">
        <v>16121998</v>
      </c>
    </row>
    <row r="230" spans="1:2">
      <c r="A230" s="1335">
        <f t="shared" si="3"/>
        <v>36023</v>
      </c>
      <c r="B230" s="1311">
        <v>16121998</v>
      </c>
    </row>
    <row r="231" spans="1:2">
      <c r="A231" s="1335">
        <f t="shared" si="3"/>
        <v>36024</v>
      </c>
      <c r="B231" s="1311">
        <v>16121998</v>
      </c>
    </row>
    <row r="232" spans="1:2">
      <c r="A232" s="1335">
        <f t="shared" si="3"/>
        <v>36025</v>
      </c>
      <c r="B232" s="1311">
        <v>16121998</v>
      </c>
    </row>
    <row r="233" spans="1:2">
      <c r="A233" s="1335">
        <f t="shared" si="3"/>
        <v>36026</v>
      </c>
      <c r="B233" s="1311">
        <v>16121998</v>
      </c>
    </row>
    <row r="234" spans="1:2">
      <c r="A234" s="1335">
        <f t="shared" si="3"/>
        <v>36027</v>
      </c>
      <c r="B234" s="1311">
        <v>16121998</v>
      </c>
    </row>
    <row r="235" spans="1:2">
      <c r="A235" s="1335">
        <f t="shared" si="3"/>
        <v>36028</v>
      </c>
      <c r="B235" s="1311">
        <v>16121998</v>
      </c>
    </row>
    <row r="236" spans="1:2">
      <c r="A236" s="1335">
        <f t="shared" si="3"/>
        <v>36029</v>
      </c>
      <c r="B236" s="1311">
        <v>16121998</v>
      </c>
    </row>
    <row r="237" spans="1:2">
      <c r="A237" s="1335">
        <f t="shared" si="3"/>
        <v>36030</v>
      </c>
      <c r="B237" s="1311">
        <v>16121998</v>
      </c>
    </row>
    <row r="238" spans="1:2">
      <c r="A238" s="1335">
        <f t="shared" si="3"/>
        <v>36031</v>
      </c>
      <c r="B238" s="1311">
        <v>16121998</v>
      </c>
    </row>
    <row r="239" spans="1:2">
      <c r="A239" s="1335">
        <f t="shared" si="3"/>
        <v>36032</v>
      </c>
      <c r="B239" s="1311">
        <v>16121998</v>
      </c>
    </row>
    <row r="240" spans="1:2">
      <c r="A240" s="1335">
        <f t="shared" si="3"/>
        <v>36033</v>
      </c>
      <c r="B240" s="1311">
        <v>16121998</v>
      </c>
    </row>
    <row r="241" spans="1:2">
      <c r="A241" s="1335">
        <f t="shared" si="3"/>
        <v>36034</v>
      </c>
      <c r="B241" s="1311">
        <v>16121998</v>
      </c>
    </row>
    <row r="242" spans="1:2">
      <c r="A242" s="1335">
        <f t="shared" si="3"/>
        <v>36035</v>
      </c>
      <c r="B242" s="1311">
        <v>16121998</v>
      </c>
    </row>
    <row r="243" spans="1:2">
      <c r="A243" s="1335">
        <f t="shared" si="3"/>
        <v>36036</v>
      </c>
      <c r="B243" s="1311">
        <v>16121998</v>
      </c>
    </row>
    <row r="244" spans="1:2">
      <c r="A244" s="1335">
        <f t="shared" si="3"/>
        <v>36037</v>
      </c>
      <c r="B244" s="1311">
        <v>16121998</v>
      </c>
    </row>
    <row r="245" spans="1:2">
      <c r="A245" s="1335">
        <f t="shared" si="3"/>
        <v>36038</v>
      </c>
      <c r="B245" s="1311">
        <v>16121998</v>
      </c>
    </row>
    <row r="246" spans="1:2">
      <c r="A246" s="1335">
        <f t="shared" si="3"/>
        <v>36039</v>
      </c>
      <c r="B246" s="1311">
        <v>16121998</v>
      </c>
    </row>
    <row r="247" spans="1:2">
      <c r="A247" s="1335">
        <f t="shared" si="3"/>
        <v>36040</v>
      </c>
      <c r="B247" s="1311">
        <v>16121998</v>
      </c>
    </row>
    <row r="248" spans="1:2">
      <c r="A248" s="1335">
        <f t="shared" si="3"/>
        <v>36041</v>
      </c>
      <c r="B248" s="1311">
        <v>16121998</v>
      </c>
    </row>
    <row r="249" spans="1:2">
      <c r="A249" s="1335">
        <f t="shared" si="3"/>
        <v>36042</v>
      </c>
      <c r="B249" s="1311">
        <v>16121998</v>
      </c>
    </row>
    <row r="250" spans="1:2">
      <c r="A250" s="1335">
        <f t="shared" si="3"/>
        <v>36043</v>
      </c>
      <c r="B250" s="1311">
        <v>16121998</v>
      </c>
    </row>
    <row r="251" spans="1:2">
      <c r="A251" s="1335">
        <f t="shared" si="3"/>
        <v>36044</v>
      </c>
      <c r="B251" s="1311">
        <v>16121998</v>
      </c>
    </row>
    <row r="252" spans="1:2">
      <c r="A252" s="1335">
        <f t="shared" si="3"/>
        <v>36045</v>
      </c>
      <c r="B252" s="1311">
        <v>16121998</v>
      </c>
    </row>
    <row r="253" spans="1:2">
      <c r="A253" s="1335">
        <f t="shared" si="3"/>
        <v>36046</v>
      </c>
      <c r="B253" s="1311">
        <v>16121998</v>
      </c>
    </row>
    <row r="254" spans="1:2">
      <c r="A254" s="1335">
        <f t="shared" si="3"/>
        <v>36047</v>
      </c>
      <c r="B254" s="1311">
        <v>16121998</v>
      </c>
    </row>
    <row r="255" spans="1:2">
      <c r="A255" s="1335">
        <f t="shared" si="3"/>
        <v>36048</v>
      </c>
      <c r="B255" s="1311">
        <v>16121998</v>
      </c>
    </row>
    <row r="256" spans="1:2">
      <c r="A256" s="1335">
        <f t="shared" si="3"/>
        <v>36049</v>
      </c>
      <c r="B256" s="1311">
        <v>16121998</v>
      </c>
    </row>
    <row r="257" spans="1:2">
      <c r="A257" s="1335">
        <f t="shared" si="3"/>
        <v>36050</v>
      </c>
      <c r="B257" s="1311">
        <v>16121998</v>
      </c>
    </row>
    <row r="258" spans="1:2">
      <c r="A258" s="1335">
        <f t="shared" si="3"/>
        <v>36051</v>
      </c>
      <c r="B258" s="1311">
        <v>16121998</v>
      </c>
    </row>
    <row r="259" spans="1:2">
      <c r="A259" s="1335">
        <f t="shared" si="3"/>
        <v>36052</v>
      </c>
      <c r="B259" s="1311">
        <v>16121998</v>
      </c>
    </row>
    <row r="260" spans="1:2">
      <c r="A260" s="1335">
        <f t="shared" ref="A260:A323" si="4">A259+1</f>
        <v>36053</v>
      </c>
      <c r="B260" s="1311">
        <v>16121998</v>
      </c>
    </row>
    <row r="261" spans="1:2">
      <c r="A261" s="1335">
        <f t="shared" si="4"/>
        <v>36054</v>
      </c>
      <c r="B261" s="1311">
        <v>16121998</v>
      </c>
    </row>
    <row r="262" spans="1:2">
      <c r="A262" s="1335">
        <f t="shared" si="4"/>
        <v>36055</v>
      </c>
      <c r="B262" s="1311">
        <v>16121998</v>
      </c>
    </row>
    <row r="263" spans="1:2">
      <c r="A263" s="1335">
        <f t="shared" si="4"/>
        <v>36056</v>
      </c>
      <c r="B263" s="1311">
        <v>16121998</v>
      </c>
    </row>
    <row r="264" spans="1:2">
      <c r="A264" s="1335">
        <f t="shared" si="4"/>
        <v>36057</v>
      </c>
      <c r="B264" s="1311">
        <v>16121998</v>
      </c>
    </row>
    <row r="265" spans="1:2">
      <c r="A265" s="1335">
        <f t="shared" si="4"/>
        <v>36058</v>
      </c>
      <c r="B265" s="1311">
        <v>16121998</v>
      </c>
    </row>
    <row r="266" spans="1:2">
      <c r="A266" s="1335">
        <f t="shared" si="4"/>
        <v>36059</v>
      </c>
      <c r="B266" s="1311">
        <v>16121998</v>
      </c>
    </row>
    <row r="267" spans="1:2">
      <c r="A267" s="1335">
        <f t="shared" si="4"/>
        <v>36060</v>
      </c>
      <c r="B267" s="1311">
        <v>16121998</v>
      </c>
    </row>
    <row r="268" spans="1:2">
      <c r="A268" s="1335">
        <f t="shared" si="4"/>
        <v>36061</v>
      </c>
      <c r="B268" s="1311">
        <v>16121998</v>
      </c>
    </row>
    <row r="269" spans="1:2">
      <c r="A269" s="1335">
        <f t="shared" si="4"/>
        <v>36062</v>
      </c>
      <c r="B269" s="1311">
        <v>16121998</v>
      </c>
    </row>
    <row r="270" spans="1:2">
      <c r="A270" s="1335">
        <f t="shared" si="4"/>
        <v>36063</v>
      </c>
      <c r="B270" s="1311">
        <v>16121998</v>
      </c>
    </row>
    <row r="271" spans="1:2">
      <c r="A271" s="1335">
        <f t="shared" si="4"/>
        <v>36064</v>
      </c>
      <c r="B271" s="1311">
        <v>16121998</v>
      </c>
    </row>
    <row r="272" spans="1:2">
      <c r="A272" s="1335">
        <f t="shared" si="4"/>
        <v>36065</v>
      </c>
      <c r="B272" s="1311">
        <v>16121998</v>
      </c>
    </row>
    <row r="273" spans="1:2">
      <c r="A273" s="1335">
        <f t="shared" si="4"/>
        <v>36066</v>
      </c>
      <c r="B273" s="1311">
        <v>16121998</v>
      </c>
    </row>
    <row r="274" spans="1:2">
      <c r="A274" s="1335">
        <f t="shared" si="4"/>
        <v>36067</v>
      </c>
      <c r="B274" s="1311">
        <v>16121998</v>
      </c>
    </row>
    <row r="275" spans="1:2">
      <c r="A275" s="1335">
        <f t="shared" si="4"/>
        <v>36068</v>
      </c>
      <c r="B275" s="1311">
        <v>16121998</v>
      </c>
    </row>
    <row r="276" spans="1:2">
      <c r="A276" s="1335">
        <f t="shared" si="4"/>
        <v>36069</v>
      </c>
      <c r="B276" s="1311">
        <v>16121998</v>
      </c>
    </row>
    <row r="277" spans="1:2">
      <c r="A277" s="1335">
        <f t="shared" si="4"/>
        <v>36070</v>
      </c>
      <c r="B277" s="1311">
        <v>16121998</v>
      </c>
    </row>
    <row r="278" spans="1:2">
      <c r="A278" s="1335">
        <f t="shared" si="4"/>
        <v>36071</v>
      </c>
      <c r="B278" s="1311">
        <v>16121998</v>
      </c>
    </row>
    <row r="279" spans="1:2">
      <c r="A279" s="1335">
        <f t="shared" si="4"/>
        <v>36072</v>
      </c>
      <c r="B279" s="1311">
        <v>16121998</v>
      </c>
    </row>
    <row r="280" spans="1:2">
      <c r="A280" s="1335">
        <f t="shared" si="4"/>
        <v>36073</v>
      </c>
      <c r="B280" s="1311">
        <v>16121998</v>
      </c>
    </row>
    <row r="281" spans="1:2">
      <c r="A281" s="1335">
        <f t="shared" si="4"/>
        <v>36074</v>
      </c>
      <c r="B281" s="1311">
        <v>16121998</v>
      </c>
    </row>
    <row r="282" spans="1:2">
      <c r="A282" s="1335">
        <f t="shared" si="4"/>
        <v>36075</v>
      </c>
      <c r="B282" s="1311">
        <v>16121998</v>
      </c>
    </row>
    <row r="283" spans="1:2">
      <c r="A283" s="1335">
        <f t="shared" si="4"/>
        <v>36076</v>
      </c>
      <c r="B283" s="1311">
        <v>16121998</v>
      </c>
    </row>
    <row r="284" spans="1:2">
      <c r="A284" s="1335">
        <f t="shared" si="4"/>
        <v>36077</v>
      </c>
      <c r="B284" s="1311">
        <v>16121998</v>
      </c>
    </row>
    <row r="285" spans="1:2">
      <c r="A285" s="1335">
        <f t="shared" si="4"/>
        <v>36078</v>
      </c>
      <c r="B285" s="1311">
        <v>16121998</v>
      </c>
    </row>
    <row r="286" spans="1:2">
      <c r="A286" s="1335">
        <f t="shared" si="4"/>
        <v>36079</v>
      </c>
      <c r="B286" s="1311">
        <v>16121998</v>
      </c>
    </row>
    <row r="287" spans="1:2">
      <c r="A287" s="1335">
        <f t="shared" si="4"/>
        <v>36080</v>
      </c>
      <c r="B287" s="1311">
        <v>16121998</v>
      </c>
    </row>
    <row r="288" spans="1:2">
      <c r="A288" s="1335">
        <f t="shared" si="4"/>
        <v>36081</v>
      </c>
      <c r="B288" s="1311">
        <v>16121998</v>
      </c>
    </row>
    <row r="289" spans="1:2">
      <c r="A289" s="1335">
        <f t="shared" si="4"/>
        <v>36082</v>
      </c>
      <c r="B289" s="1311">
        <v>16121998</v>
      </c>
    </row>
    <row r="290" spans="1:2">
      <c r="A290" s="1335">
        <f t="shared" si="4"/>
        <v>36083</v>
      </c>
      <c r="B290" s="1311">
        <v>16121998</v>
      </c>
    </row>
    <row r="291" spans="1:2">
      <c r="A291" s="1335">
        <f t="shared" si="4"/>
        <v>36084</v>
      </c>
      <c r="B291" s="1311">
        <v>16121998</v>
      </c>
    </row>
    <row r="292" spans="1:2">
      <c r="A292" s="1335">
        <f t="shared" si="4"/>
        <v>36085</v>
      </c>
      <c r="B292" s="1311">
        <v>16121998</v>
      </c>
    </row>
    <row r="293" spans="1:2">
      <c r="A293" s="1335">
        <f t="shared" si="4"/>
        <v>36086</v>
      </c>
      <c r="B293" s="1311">
        <v>16121998</v>
      </c>
    </row>
    <row r="294" spans="1:2">
      <c r="A294" s="1335">
        <f t="shared" si="4"/>
        <v>36087</v>
      </c>
      <c r="B294" s="1311">
        <v>16121998</v>
      </c>
    </row>
    <row r="295" spans="1:2">
      <c r="A295" s="1335">
        <f t="shared" si="4"/>
        <v>36088</v>
      </c>
      <c r="B295" s="1311">
        <v>16121998</v>
      </c>
    </row>
    <row r="296" spans="1:2">
      <c r="A296" s="1335">
        <f t="shared" si="4"/>
        <v>36089</v>
      </c>
      <c r="B296" s="1311">
        <v>16121998</v>
      </c>
    </row>
    <row r="297" spans="1:2">
      <c r="A297" s="1335">
        <f t="shared" si="4"/>
        <v>36090</v>
      </c>
      <c r="B297" s="1311">
        <v>16121998</v>
      </c>
    </row>
    <row r="298" spans="1:2">
      <c r="A298" s="1335">
        <f t="shared" si="4"/>
        <v>36091</v>
      </c>
      <c r="B298" s="1311">
        <v>16121998</v>
      </c>
    </row>
    <row r="299" spans="1:2">
      <c r="A299" s="1335">
        <f t="shared" si="4"/>
        <v>36092</v>
      </c>
      <c r="B299" s="1311">
        <v>16121998</v>
      </c>
    </row>
    <row r="300" spans="1:2">
      <c r="A300" s="1335">
        <f t="shared" si="4"/>
        <v>36093</v>
      </c>
      <c r="B300" s="1311">
        <v>16121998</v>
      </c>
    </row>
    <row r="301" spans="1:2">
      <c r="A301" s="1335">
        <f t="shared" si="4"/>
        <v>36094</v>
      </c>
      <c r="B301" s="1311">
        <v>16121998</v>
      </c>
    </row>
    <row r="302" spans="1:2">
      <c r="A302" s="1335">
        <f t="shared" si="4"/>
        <v>36095</v>
      </c>
      <c r="B302" s="1311">
        <v>16121998</v>
      </c>
    </row>
    <row r="303" spans="1:2">
      <c r="A303" s="1335">
        <f t="shared" si="4"/>
        <v>36096</v>
      </c>
      <c r="B303" s="1311">
        <v>16121998</v>
      </c>
    </row>
    <row r="304" spans="1:2">
      <c r="A304" s="1335">
        <f t="shared" si="4"/>
        <v>36097</v>
      </c>
      <c r="B304" s="1311">
        <v>16121998</v>
      </c>
    </row>
    <row r="305" spans="1:2">
      <c r="A305" s="1335">
        <f t="shared" si="4"/>
        <v>36098</v>
      </c>
      <c r="B305" s="1311">
        <v>16121998</v>
      </c>
    </row>
    <row r="306" spans="1:2">
      <c r="A306" s="1335">
        <f t="shared" si="4"/>
        <v>36099</v>
      </c>
      <c r="B306" s="1311">
        <v>16121998</v>
      </c>
    </row>
    <row r="307" spans="1:2">
      <c r="A307" s="1335">
        <f t="shared" si="4"/>
        <v>36100</v>
      </c>
      <c r="B307" s="1311">
        <v>16121998</v>
      </c>
    </row>
    <row r="308" spans="1:2">
      <c r="A308" s="1335">
        <f t="shared" si="4"/>
        <v>36101</v>
      </c>
      <c r="B308" s="1311">
        <v>16121998</v>
      </c>
    </row>
    <row r="309" spans="1:2">
      <c r="A309" s="1335">
        <f t="shared" si="4"/>
        <v>36102</v>
      </c>
      <c r="B309" s="1311">
        <v>16121998</v>
      </c>
    </row>
    <row r="310" spans="1:2">
      <c r="A310" s="1335">
        <f t="shared" si="4"/>
        <v>36103</v>
      </c>
      <c r="B310" s="1311">
        <v>16121998</v>
      </c>
    </row>
    <row r="311" spans="1:2">
      <c r="A311" s="1335">
        <f t="shared" si="4"/>
        <v>36104</v>
      </c>
      <c r="B311" s="1311">
        <v>16121998</v>
      </c>
    </row>
    <row r="312" spans="1:2">
      <c r="A312" s="1335">
        <f t="shared" si="4"/>
        <v>36105</v>
      </c>
      <c r="B312" s="1311">
        <v>16121998</v>
      </c>
    </row>
    <row r="313" spans="1:2">
      <c r="A313" s="1335">
        <f t="shared" si="4"/>
        <v>36106</v>
      </c>
      <c r="B313" s="1311">
        <v>16121998</v>
      </c>
    </row>
    <row r="314" spans="1:2">
      <c r="A314" s="1335">
        <f t="shared" si="4"/>
        <v>36107</v>
      </c>
      <c r="B314" s="1311">
        <v>16121998</v>
      </c>
    </row>
    <row r="315" spans="1:2">
      <c r="A315" s="1335">
        <f t="shared" si="4"/>
        <v>36108</v>
      </c>
      <c r="B315" s="1311">
        <v>16121998</v>
      </c>
    </row>
    <row r="316" spans="1:2">
      <c r="A316" s="1335">
        <f t="shared" si="4"/>
        <v>36109</v>
      </c>
      <c r="B316" s="1311">
        <v>16121998</v>
      </c>
    </row>
    <row r="317" spans="1:2">
      <c r="A317" s="1335">
        <f t="shared" si="4"/>
        <v>36110</v>
      </c>
      <c r="B317" s="1311">
        <v>16121998</v>
      </c>
    </row>
    <row r="318" spans="1:2">
      <c r="A318" s="1335">
        <f t="shared" si="4"/>
        <v>36111</v>
      </c>
      <c r="B318" s="1311">
        <v>16121998</v>
      </c>
    </row>
    <row r="319" spans="1:2">
      <c r="A319" s="1335">
        <f t="shared" si="4"/>
        <v>36112</v>
      </c>
      <c r="B319" s="1311">
        <v>16121998</v>
      </c>
    </row>
    <row r="320" spans="1:2">
      <c r="A320" s="1335">
        <f t="shared" si="4"/>
        <v>36113</v>
      </c>
      <c r="B320" s="1311">
        <v>16121998</v>
      </c>
    </row>
    <row r="321" spans="1:2">
      <c r="A321" s="1335">
        <f t="shared" si="4"/>
        <v>36114</v>
      </c>
      <c r="B321" s="1311">
        <v>16121998</v>
      </c>
    </row>
    <row r="322" spans="1:2">
      <c r="A322" s="1335">
        <f t="shared" si="4"/>
        <v>36115</v>
      </c>
      <c r="B322" s="1311">
        <v>16121998</v>
      </c>
    </row>
    <row r="323" spans="1:2">
      <c r="A323" s="1335">
        <f t="shared" si="4"/>
        <v>36116</v>
      </c>
      <c r="B323" s="1311">
        <v>16121998</v>
      </c>
    </row>
    <row r="324" spans="1:2">
      <c r="A324" s="1335">
        <f t="shared" ref="A324:A367" si="5">A323+1</f>
        <v>36117</v>
      </c>
      <c r="B324" s="1311">
        <v>16121998</v>
      </c>
    </row>
    <row r="325" spans="1:2">
      <c r="A325" s="1335">
        <f t="shared" si="5"/>
        <v>36118</v>
      </c>
      <c r="B325" s="1311">
        <v>16121998</v>
      </c>
    </row>
    <row r="326" spans="1:2">
      <c r="A326" s="1335">
        <f t="shared" si="5"/>
        <v>36119</v>
      </c>
      <c r="B326" s="1311">
        <v>16121998</v>
      </c>
    </row>
    <row r="327" spans="1:2">
      <c r="A327" s="1335">
        <f t="shared" si="5"/>
        <v>36120</v>
      </c>
      <c r="B327" s="1311">
        <v>16121998</v>
      </c>
    </row>
    <row r="328" spans="1:2">
      <c r="A328" s="1335">
        <f t="shared" si="5"/>
        <v>36121</v>
      </c>
      <c r="B328" s="1311">
        <v>16121998</v>
      </c>
    </row>
    <row r="329" spans="1:2">
      <c r="A329" s="1335">
        <f t="shared" si="5"/>
        <v>36122</v>
      </c>
      <c r="B329" s="1311">
        <v>16121998</v>
      </c>
    </row>
    <row r="330" spans="1:2">
      <c r="A330" s="1335">
        <f t="shared" si="5"/>
        <v>36123</v>
      </c>
      <c r="B330" s="1311">
        <v>16121998</v>
      </c>
    </row>
    <row r="331" spans="1:2">
      <c r="A331" s="1335">
        <f t="shared" si="5"/>
        <v>36124</v>
      </c>
      <c r="B331" s="1311">
        <v>16121998</v>
      </c>
    </row>
    <row r="332" spans="1:2">
      <c r="A332" s="1335">
        <f t="shared" si="5"/>
        <v>36125</v>
      </c>
      <c r="B332" s="1311">
        <v>16121998</v>
      </c>
    </row>
    <row r="333" spans="1:2">
      <c r="A333" s="1335">
        <f t="shared" si="5"/>
        <v>36126</v>
      </c>
      <c r="B333" s="1311">
        <v>16121998</v>
      </c>
    </row>
    <row r="334" spans="1:2">
      <c r="A334" s="1335">
        <f t="shared" si="5"/>
        <v>36127</v>
      </c>
      <c r="B334" s="1311">
        <v>16121998</v>
      </c>
    </row>
    <row r="335" spans="1:2">
      <c r="A335" s="1335">
        <f t="shared" si="5"/>
        <v>36128</v>
      </c>
      <c r="B335" s="1311">
        <v>16121998</v>
      </c>
    </row>
    <row r="336" spans="1:2">
      <c r="A336" s="1335">
        <f t="shared" si="5"/>
        <v>36129</v>
      </c>
      <c r="B336" s="1311">
        <v>16121998</v>
      </c>
    </row>
    <row r="337" spans="1:2">
      <c r="A337" s="1335">
        <f t="shared" si="5"/>
        <v>36130</v>
      </c>
      <c r="B337" s="1311">
        <v>16121998</v>
      </c>
    </row>
    <row r="338" spans="1:2">
      <c r="A338" s="1335">
        <f t="shared" si="5"/>
        <v>36131</v>
      </c>
      <c r="B338" s="1311">
        <v>16121998</v>
      </c>
    </row>
    <row r="339" spans="1:2">
      <c r="A339" s="1335">
        <f t="shared" si="5"/>
        <v>36132</v>
      </c>
      <c r="B339" s="1311">
        <v>16121998</v>
      </c>
    </row>
    <row r="340" spans="1:2">
      <c r="A340" s="1335">
        <f t="shared" si="5"/>
        <v>36133</v>
      </c>
      <c r="B340" s="1311">
        <v>16121998</v>
      </c>
    </row>
    <row r="341" spans="1:2">
      <c r="A341" s="1335">
        <f t="shared" si="5"/>
        <v>36134</v>
      </c>
      <c r="B341" s="1311">
        <v>16121998</v>
      </c>
    </row>
    <row r="342" spans="1:2">
      <c r="A342" s="1335">
        <f t="shared" si="5"/>
        <v>36135</v>
      </c>
      <c r="B342" s="1311">
        <v>16121998</v>
      </c>
    </row>
    <row r="343" spans="1:2">
      <c r="A343" s="1335">
        <f t="shared" si="5"/>
        <v>36136</v>
      </c>
      <c r="B343" s="1311">
        <v>16121998</v>
      </c>
    </row>
    <row r="344" spans="1:2">
      <c r="A344" s="1335">
        <f t="shared" si="5"/>
        <v>36137</v>
      </c>
      <c r="B344" s="1311">
        <v>16121998</v>
      </c>
    </row>
    <row r="345" spans="1:2">
      <c r="A345" s="1335">
        <f t="shared" si="5"/>
        <v>36138</v>
      </c>
      <c r="B345" s="1311">
        <v>16121998</v>
      </c>
    </row>
    <row r="346" spans="1:2">
      <c r="A346" s="1335">
        <f t="shared" si="5"/>
        <v>36139</v>
      </c>
      <c r="B346" s="1311">
        <v>16121998</v>
      </c>
    </row>
    <row r="347" spans="1:2">
      <c r="A347" s="1335">
        <f t="shared" si="5"/>
        <v>36140</v>
      </c>
      <c r="B347" s="1311">
        <v>16121998</v>
      </c>
    </row>
    <row r="348" spans="1:2">
      <c r="A348" s="1335">
        <f t="shared" si="5"/>
        <v>36141</v>
      </c>
      <c r="B348" s="1311">
        <v>16121998</v>
      </c>
    </row>
    <row r="349" spans="1:2">
      <c r="A349" s="1335">
        <f t="shared" si="5"/>
        <v>36142</v>
      </c>
      <c r="B349" s="1311">
        <v>16121998</v>
      </c>
    </row>
    <row r="350" spans="1:2">
      <c r="A350" s="1335">
        <f t="shared" si="5"/>
        <v>36143</v>
      </c>
      <c r="B350" s="1311">
        <v>16121998</v>
      </c>
    </row>
    <row r="351" spans="1:2">
      <c r="A351" s="1335">
        <f t="shared" si="5"/>
        <v>36144</v>
      </c>
      <c r="B351" s="1311">
        <v>16121998</v>
      </c>
    </row>
    <row r="352" spans="1:2">
      <c r="A352" s="1335">
        <f t="shared" si="5"/>
        <v>36145</v>
      </c>
      <c r="B352" s="1311">
        <v>16121998</v>
      </c>
    </row>
    <row r="353" spans="1:2">
      <c r="A353" s="1335">
        <f t="shared" si="5"/>
        <v>36146</v>
      </c>
      <c r="B353" s="1311">
        <v>17121998</v>
      </c>
    </row>
    <row r="354" spans="1:2">
      <c r="A354" s="1335">
        <f t="shared" si="5"/>
        <v>36147</v>
      </c>
      <c r="B354" s="1311">
        <v>17121998</v>
      </c>
    </row>
    <row r="355" spans="1:2">
      <c r="A355" s="1335">
        <f t="shared" si="5"/>
        <v>36148</v>
      </c>
      <c r="B355" s="1311">
        <v>17121998</v>
      </c>
    </row>
    <row r="356" spans="1:2">
      <c r="A356" s="1335">
        <f t="shared" si="5"/>
        <v>36149</v>
      </c>
      <c r="B356" s="1311">
        <v>17121998</v>
      </c>
    </row>
    <row r="357" spans="1:2">
      <c r="A357" s="1335">
        <f t="shared" si="5"/>
        <v>36150</v>
      </c>
      <c r="B357" s="1311">
        <v>17121998</v>
      </c>
    </row>
    <row r="358" spans="1:2">
      <c r="A358" s="1335">
        <f t="shared" si="5"/>
        <v>36151</v>
      </c>
      <c r="B358" s="1311">
        <v>17121998</v>
      </c>
    </row>
    <row r="359" spans="1:2">
      <c r="A359" s="1335">
        <f t="shared" si="5"/>
        <v>36152</v>
      </c>
      <c r="B359" s="1311">
        <v>17121998</v>
      </c>
    </row>
    <row r="360" spans="1:2">
      <c r="A360" s="1335">
        <f t="shared" si="5"/>
        <v>36153</v>
      </c>
      <c r="B360" s="1311">
        <v>17121998</v>
      </c>
    </row>
    <row r="361" spans="1:2">
      <c r="A361" s="1335">
        <f t="shared" si="5"/>
        <v>36154</v>
      </c>
      <c r="B361" s="1311">
        <v>17121998</v>
      </c>
    </row>
    <row r="362" spans="1:2">
      <c r="A362" s="1335">
        <f t="shared" si="5"/>
        <v>36155</v>
      </c>
      <c r="B362" s="1311">
        <v>17121998</v>
      </c>
    </row>
    <row r="363" spans="1:2">
      <c r="A363" s="1335">
        <f t="shared" si="5"/>
        <v>36156</v>
      </c>
      <c r="B363" s="1311">
        <v>17121998</v>
      </c>
    </row>
    <row r="364" spans="1:2">
      <c r="A364" s="1335">
        <f t="shared" si="5"/>
        <v>36157</v>
      </c>
      <c r="B364" s="1311">
        <v>17121998</v>
      </c>
    </row>
    <row r="365" spans="1:2">
      <c r="A365" s="1335">
        <f t="shared" si="5"/>
        <v>36158</v>
      </c>
      <c r="B365" s="1311">
        <v>17121998</v>
      </c>
    </row>
    <row r="366" spans="1:2">
      <c r="A366" s="1335">
        <f t="shared" si="5"/>
        <v>36159</v>
      </c>
      <c r="B366" s="1311">
        <v>17121998</v>
      </c>
    </row>
    <row r="367" spans="1:2">
      <c r="A367" s="1335">
        <f t="shared" si="5"/>
        <v>36160</v>
      </c>
      <c r="B367" s="1311">
        <v>17121998</v>
      </c>
    </row>
    <row r="368" spans="1:2">
      <c r="A368" s="1335">
        <v>37622</v>
      </c>
      <c r="B368" s="1311">
        <v>22092003</v>
      </c>
    </row>
    <row r="369" spans="1:2">
      <c r="A369" s="1335">
        <f t="shared" ref="A369:A432" si="6">A368+1</f>
        <v>37623</v>
      </c>
      <c r="B369" s="1311">
        <v>22092003</v>
      </c>
    </row>
    <row r="370" spans="1:2">
      <c r="A370" s="1335">
        <f t="shared" si="6"/>
        <v>37624</v>
      </c>
      <c r="B370" s="1311">
        <v>22092003</v>
      </c>
    </row>
    <row r="371" spans="1:2">
      <c r="A371" s="1335">
        <f t="shared" si="6"/>
        <v>37625</v>
      </c>
      <c r="B371" s="1311">
        <v>22092003</v>
      </c>
    </row>
    <row r="372" spans="1:2">
      <c r="A372" s="1335">
        <f t="shared" si="6"/>
        <v>37626</v>
      </c>
      <c r="B372" s="1311">
        <v>22092003</v>
      </c>
    </row>
    <row r="373" spans="1:2">
      <c r="A373" s="1335">
        <f t="shared" si="6"/>
        <v>37627</v>
      </c>
      <c r="B373" s="1311">
        <v>22092003</v>
      </c>
    </row>
    <row r="374" spans="1:2">
      <c r="A374" s="1335">
        <f t="shared" si="6"/>
        <v>37628</v>
      </c>
      <c r="B374" s="1311">
        <v>22092003</v>
      </c>
    </row>
    <row r="375" spans="1:2">
      <c r="A375" s="1335">
        <f t="shared" si="6"/>
        <v>37629</v>
      </c>
      <c r="B375" s="1311">
        <v>22092003</v>
      </c>
    </row>
    <row r="376" spans="1:2">
      <c r="A376" s="1335">
        <f t="shared" si="6"/>
        <v>37630</v>
      </c>
      <c r="B376" s="1311">
        <v>22092003</v>
      </c>
    </row>
    <row r="377" spans="1:2">
      <c r="A377" s="1335">
        <f t="shared" si="6"/>
        <v>37631</v>
      </c>
      <c r="B377" s="1311">
        <v>22092003</v>
      </c>
    </row>
    <row r="378" spans="1:2">
      <c r="A378" s="1335">
        <f t="shared" si="6"/>
        <v>37632</v>
      </c>
      <c r="B378" s="1311">
        <v>22092003</v>
      </c>
    </row>
    <row r="379" spans="1:2">
      <c r="A379" s="1335">
        <f t="shared" si="6"/>
        <v>37633</v>
      </c>
      <c r="B379" s="1311">
        <v>22092003</v>
      </c>
    </row>
    <row r="380" spans="1:2">
      <c r="A380" s="1335">
        <f t="shared" si="6"/>
        <v>37634</v>
      </c>
      <c r="B380" s="1311">
        <v>22092003</v>
      </c>
    </row>
    <row r="381" spans="1:2">
      <c r="A381" s="1335">
        <f t="shared" si="6"/>
        <v>37635</v>
      </c>
      <c r="B381" s="1311">
        <v>22092003</v>
      </c>
    </row>
    <row r="382" spans="1:2">
      <c r="A382" s="1335">
        <f t="shared" si="6"/>
        <v>37636</v>
      </c>
      <c r="B382" s="1311">
        <v>22092003</v>
      </c>
    </row>
    <row r="383" spans="1:2">
      <c r="A383" s="1335">
        <f t="shared" si="6"/>
        <v>37637</v>
      </c>
      <c r="B383" s="1311">
        <v>22092003</v>
      </c>
    </row>
    <row r="384" spans="1:2">
      <c r="A384" s="1335">
        <f t="shared" si="6"/>
        <v>37638</v>
      </c>
      <c r="B384" s="1311">
        <v>22092003</v>
      </c>
    </row>
    <row r="385" spans="1:2">
      <c r="A385" s="1335">
        <f t="shared" si="6"/>
        <v>37639</v>
      </c>
      <c r="B385" s="1311">
        <v>22092003</v>
      </c>
    </row>
    <row r="386" spans="1:2">
      <c r="A386" s="1335">
        <f t="shared" si="6"/>
        <v>37640</v>
      </c>
      <c r="B386" s="1311">
        <v>22092003</v>
      </c>
    </row>
    <row r="387" spans="1:2">
      <c r="A387" s="1335">
        <f t="shared" si="6"/>
        <v>37641</v>
      </c>
      <c r="B387" s="1311">
        <v>22092003</v>
      </c>
    </row>
    <row r="388" spans="1:2">
      <c r="A388" s="1335">
        <f t="shared" si="6"/>
        <v>37642</v>
      </c>
      <c r="B388" s="1311">
        <v>22092003</v>
      </c>
    </row>
    <row r="389" spans="1:2">
      <c r="A389" s="1335">
        <f t="shared" si="6"/>
        <v>37643</v>
      </c>
      <c r="B389" s="1311">
        <v>22092003</v>
      </c>
    </row>
    <row r="390" spans="1:2">
      <c r="A390" s="1335">
        <f t="shared" si="6"/>
        <v>37644</v>
      </c>
      <c r="B390" s="1311">
        <v>22092003</v>
      </c>
    </row>
    <row r="391" spans="1:2">
      <c r="A391" s="1335">
        <f t="shared" si="6"/>
        <v>37645</v>
      </c>
      <c r="B391" s="1311">
        <v>22092003</v>
      </c>
    </row>
    <row r="392" spans="1:2">
      <c r="A392" s="1335">
        <f t="shared" si="6"/>
        <v>37646</v>
      </c>
      <c r="B392" s="1311">
        <v>22092003</v>
      </c>
    </row>
    <row r="393" spans="1:2">
      <c r="A393" s="1335">
        <f t="shared" si="6"/>
        <v>37647</v>
      </c>
      <c r="B393" s="1311">
        <v>22092003</v>
      </c>
    </row>
    <row r="394" spans="1:2">
      <c r="A394" s="1335">
        <f t="shared" si="6"/>
        <v>37648</v>
      </c>
      <c r="B394" s="1311">
        <v>22092003</v>
      </c>
    </row>
    <row r="395" spans="1:2">
      <c r="A395" s="1335">
        <f t="shared" si="6"/>
        <v>37649</v>
      </c>
      <c r="B395" s="1311">
        <v>22092003</v>
      </c>
    </row>
    <row r="396" spans="1:2">
      <c r="A396" s="1335">
        <f t="shared" si="6"/>
        <v>37650</v>
      </c>
      <c r="B396" s="1311">
        <v>22092003</v>
      </c>
    </row>
    <row r="397" spans="1:2">
      <c r="A397" s="1335">
        <f t="shared" si="6"/>
        <v>37651</v>
      </c>
      <c r="B397" s="1311">
        <v>22092003</v>
      </c>
    </row>
    <row r="398" spans="1:2">
      <c r="A398" s="1335">
        <f t="shared" si="6"/>
        <v>37652</v>
      </c>
      <c r="B398" s="1311">
        <v>22092003</v>
      </c>
    </row>
    <row r="399" spans="1:2">
      <c r="A399" s="1335">
        <f t="shared" si="6"/>
        <v>37653</v>
      </c>
      <c r="B399" s="1311">
        <v>22092003</v>
      </c>
    </row>
    <row r="400" spans="1:2">
      <c r="A400" s="1335">
        <f t="shared" si="6"/>
        <v>37654</v>
      </c>
      <c r="B400" s="1311">
        <v>22092003</v>
      </c>
    </row>
    <row r="401" spans="1:2">
      <c r="A401" s="1335">
        <f t="shared" si="6"/>
        <v>37655</v>
      </c>
      <c r="B401" s="1311">
        <v>22092003</v>
      </c>
    </row>
    <row r="402" spans="1:2">
      <c r="A402" s="1335">
        <f t="shared" si="6"/>
        <v>37656</v>
      </c>
      <c r="B402" s="1311">
        <v>22092003</v>
      </c>
    </row>
    <row r="403" spans="1:2">
      <c r="A403" s="1335">
        <f t="shared" si="6"/>
        <v>37657</v>
      </c>
      <c r="B403" s="1311">
        <v>22092003</v>
      </c>
    </row>
    <row r="404" spans="1:2">
      <c r="A404" s="1335">
        <f t="shared" si="6"/>
        <v>37658</v>
      </c>
      <c r="B404" s="1311">
        <v>22092003</v>
      </c>
    </row>
    <row r="405" spans="1:2">
      <c r="A405" s="1335">
        <f t="shared" si="6"/>
        <v>37659</v>
      </c>
      <c r="B405" s="1311">
        <v>22092003</v>
      </c>
    </row>
    <row r="406" spans="1:2">
      <c r="A406" s="1335">
        <f t="shared" si="6"/>
        <v>37660</v>
      </c>
      <c r="B406" s="1311">
        <v>22092003</v>
      </c>
    </row>
    <row r="407" spans="1:2">
      <c r="A407" s="1335">
        <f t="shared" si="6"/>
        <v>37661</v>
      </c>
      <c r="B407" s="1311">
        <v>22092003</v>
      </c>
    </row>
    <row r="408" spans="1:2">
      <c r="A408" s="1335">
        <f t="shared" si="6"/>
        <v>37662</v>
      </c>
      <c r="B408" s="1311">
        <v>22092003</v>
      </c>
    </row>
    <row r="409" spans="1:2">
      <c r="A409" s="1335">
        <f t="shared" si="6"/>
        <v>37663</v>
      </c>
      <c r="B409" s="1311">
        <v>22092003</v>
      </c>
    </row>
    <row r="410" spans="1:2">
      <c r="A410" s="1335">
        <f t="shared" si="6"/>
        <v>37664</v>
      </c>
      <c r="B410" s="1311">
        <v>22092003</v>
      </c>
    </row>
    <row r="411" spans="1:2">
      <c r="A411" s="1335">
        <f t="shared" si="6"/>
        <v>37665</v>
      </c>
      <c r="B411" s="1311">
        <v>22092003</v>
      </c>
    </row>
    <row r="412" spans="1:2">
      <c r="A412" s="1335">
        <f t="shared" si="6"/>
        <v>37666</v>
      </c>
      <c r="B412" s="1311">
        <v>22092003</v>
      </c>
    </row>
    <row r="413" spans="1:2">
      <c r="A413" s="1335">
        <f t="shared" si="6"/>
        <v>37667</v>
      </c>
      <c r="B413" s="1311">
        <v>22092003</v>
      </c>
    </row>
    <row r="414" spans="1:2">
      <c r="A414" s="1335">
        <f t="shared" si="6"/>
        <v>37668</v>
      </c>
      <c r="B414" s="1311">
        <v>22092003</v>
      </c>
    </row>
    <row r="415" spans="1:2">
      <c r="A415" s="1335">
        <f t="shared" si="6"/>
        <v>37669</v>
      </c>
      <c r="B415" s="1311">
        <v>22092003</v>
      </c>
    </row>
    <row r="416" spans="1:2">
      <c r="A416" s="1335">
        <f t="shared" si="6"/>
        <v>37670</v>
      </c>
      <c r="B416" s="1311">
        <v>22092003</v>
      </c>
    </row>
    <row r="417" spans="1:2">
      <c r="A417" s="1335">
        <f t="shared" si="6"/>
        <v>37671</v>
      </c>
      <c r="B417" s="1311">
        <v>22092003</v>
      </c>
    </row>
    <row r="418" spans="1:2">
      <c r="A418" s="1335">
        <f t="shared" si="6"/>
        <v>37672</v>
      </c>
      <c r="B418" s="1311">
        <v>22092003</v>
      </c>
    </row>
    <row r="419" spans="1:2">
      <c r="A419" s="1335">
        <f t="shared" si="6"/>
        <v>37673</v>
      </c>
      <c r="B419" s="1311">
        <v>22092003</v>
      </c>
    </row>
    <row r="420" spans="1:2">
      <c r="A420" s="1335">
        <f t="shared" si="6"/>
        <v>37674</v>
      </c>
      <c r="B420" s="1311">
        <v>22092003</v>
      </c>
    </row>
    <row r="421" spans="1:2">
      <c r="A421" s="1335">
        <f t="shared" si="6"/>
        <v>37675</v>
      </c>
      <c r="B421" s="1311">
        <v>22092003</v>
      </c>
    </row>
    <row r="422" spans="1:2">
      <c r="A422" s="1335">
        <f t="shared" si="6"/>
        <v>37676</v>
      </c>
      <c r="B422" s="1311">
        <v>22092003</v>
      </c>
    </row>
    <row r="423" spans="1:2">
      <c r="A423" s="1335">
        <f t="shared" si="6"/>
        <v>37677</v>
      </c>
      <c r="B423" s="1311">
        <v>22092003</v>
      </c>
    </row>
    <row r="424" spans="1:2">
      <c r="A424" s="1335">
        <f t="shared" si="6"/>
        <v>37678</v>
      </c>
      <c r="B424" s="1311">
        <v>22092003</v>
      </c>
    </row>
    <row r="425" spans="1:2">
      <c r="A425" s="1335">
        <f t="shared" si="6"/>
        <v>37679</v>
      </c>
      <c r="B425" s="1311">
        <v>22092003</v>
      </c>
    </row>
    <row r="426" spans="1:2">
      <c r="A426" s="1335">
        <f t="shared" si="6"/>
        <v>37680</v>
      </c>
      <c r="B426" s="1311">
        <v>22092003</v>
      </c>
    </row>
    <row r="427" spans="1:2">
      <c r="A427" s="1335">
        <f t="shared" si="6"/>
        <v>37681</v>
      </c>
      <c r="B427" s="1311">
        <v>22092003</v>
      </c>
    </row>
    <row r="428" spans="1:2">
      <c r="A428" s="1335">
        <f t="shared" si="6"/>
        <v>37682</v>
      </c>
      <c r="B428" s="1311">
        <v>22092003</v>
      </c>
    </row>
    <row r="429" spans="1:2">
      <c r="A429" s="1335">
        <f t="shared" si="6"/>
        <v>37683</v>
      </c>
      <c r="B429" s="1311">
        <v>22092003</v>
      </c>
    </row>
    <row r="430" spans="1:2">
      <c r="A430" s="1335">
        <f t="shared" si="6"/>
        <v>37684</v>
      </c>
      <c r="B430" s="1311">
        <v>22092003</v>
      </c>
    </row>
    <row r="431" spans="1:2">
      <c r="A431" s="1335">
        <f t="shared" si="6"/>
        <v>37685</v>
      </c>
      <c r="B431" s="1311">
        <v>22092003</v>
      </c>
    </row>
    <row r="432" spans="1:2">
      <c r="A432" s="1335">
        <f t="shared" si="6"/>
        <v>37686</v>
      </c>
      <c r="B432" s="1311">
        <v>22092003</v>
      </c>
    </row>
    <row r="433" spans="1:2">
      <c r="A433" s="1335">
        <f t="shared" ref="A433:A496" si="7">A432+1</f>
        <v>37687</v>
      </c>
      <c r="B433" s="1311">
        <v>22092003</v>
      </c>
    </row>
    <row r="434" spans="1:2">
      <c r="A434" s="1335">
        <f t="shared" si="7"/>
        <v>37688</v>
      </c>
      <c r="B434" s="1311">
        <v>22092003</v>
      </c>
    </row>
    <row r="435" spans="1:2">
      <c r="A435" s="1335">
        <f t="shared" si="7"/>
        <v>37689</v>
      </c>
      <c r="B435" s="1311">
        <v>22092003</v>
      </c>
    </row>
    <row r="436" spans="1:2">
      <c r="A436" s="1335">
        <f t="shared" si="7"/>
        <v>37690</v>
      </c>
      <c r="B436" s="1311">
        <v>22092003</v>
      </c>
    </row>
    <row r="437" spans="1:2">
      <c r="A437" s="1335">
        <f t="shared" si="7"/>
        <v>37691</v>
      </c>
      <c r="B437" s="1311">
        <v>22092003</v>
      </c>
    </row>
    <row r="438" spans="1:2">
      <c r="A438" s="1335">
        <f t="shared" si="7"/>
        <v>37692</v>
      </c>
      <c r="B438" s="1311">
        <v>22092003</v>
      </c>
    </row>
    <row r="439" spans="1:2">
      <c r="A439" s="1335">
        <f t="shared" si="7"/>
        <v>37693</v>
      </c>
      <c r="B439" s="1311">
        <v>22092003</v>
      </c>
    </row>
    <row r="440" spans="1:2">
      <c r="A440" s="1335">
        <f t="shared" si="7"/>
        <v>37694</v>
      </c>
      <c r="B440" s="1311">
        <v>22092003</v>
      </c>
    </row>
    <row r="441" spans="1:2">
      <c r="A441" s="1335">
        <f t="shared" si="7"/>
        <v>37695</v>
      </c>
      <c r="B441" s="1311">
        <v>22092003</v>
      </c>
    </row>
    <row r="442" spans="1:2">
      <c r="A442" s="1335">
        <f t="shared" si="7"/>
        <v>37696</v>
      </c>
      <c r="B442" s="1311">
        <v>22092003</v>
      </c>
    </row>
    <row r="443" spans="1:2">
      <c r="A443" s="1335">
        <f t="shared" si="7"/>
        <v>37697</v>
      </c>
      <c r="B443" s="1311">
        <v>22092003</v>
      </c>
    </row>
    <row r="444" spans="1:2">
      <c r="A444" s="1335">
        <f t="shared" si="7"/>
        <v>37698</v>
      </c>
      <c r="B444" s="1311">
        <v>22092003</v>
      </c>
    </row>
    <row r="445" spans="1:2">
      <c r="A445" s="1335">
        <f t="shared" si="7"/>
        <v>37699</v>
      </c>
      <c r="B445" s="1311">
        <v>22092003</v>
      </c>
    </row>
    <row r="446" spans="1:2">
      <c r="A446" s="1335">
        <f t="shared" si="7"/>
        <v>37700</v>
      </c>
      <c r="B446" s="1311">
        <v>22092003</v>
      </c>
    </row>
    <row r="447" spans="1:2">
      <c r="A447" s="1335">
        <f t="shared" si="7"/>
        <v>37701</v>
      </c>
      <c r="B447" s="1311">
        <v>22092003</v>
      </c>
    </row>
    <row r="448" spans="1:2">
      <c r="A448" s="1335">
        <f t="shared" si="7"/>
        <v>37702</v>
      </c>
      <c r="B448" s="1311">
        <v>22092003</v>
      </c>
    </row>
    <row r="449" spans="1:2">
      <c r="A449" s="1335">
        <f t="shared" si="7"/>
        <v>37703</v>
      </c>
      <c r="B449" s="1311">
        <v>22092003</v>
      </c>
    </row>
    <row r="450" spans="1:2">
      <c r="A450" s="1335">
        <f t="shared" si="7"/>
        <v>37704</v>
      </c>
      <c r="B450" s="1311">
        <v>22092003</v>
      </c>
    </row>
    <row r="451" spans="1:2">
      <c r="A451" s="1335">
        <f t="shared" si="7"/>
        <v>37705</v>
      </c>
      <c r="B451" s="1311">
        <v>22092003</v>
      </c>
    </row>
    <row r="452" spans="1:2">
      <c r="A452" s="1335">
        <f t="shared" si="7"/>
        <v>37706</v>
      </c>
      <c r="B452" s="1311">
        <v>22092003</v>
      </c>
    </row>
    <row r="453" spans="1:2">
      <c r="A453" s="1335">
        <f t="shared" si="7"/>
        <v>37707</v>
      </c>
      <c r="B453" s="1311">
        <v>22092003</v>
      </c>
    </row>
    <row r="454" spans="1:2">
      <c r="A454" s="1335">
        <f t="shared" si="7"/>
        <v>37708</v>
      </c>
      <c r="B454" s="1311">
        <v>22092003</v>
      </c>
    </row>
    <row r="455" spans="1:2">
      <c r="A455" s="1335">
        <f t="shared" si="7"/>
        <v>37709</v>
      </c>
      <c r="B455" s="1311">
        <v>22092003</v>
      </c>
    </row>
    <row r="456" spans="1:2">
      <c r="A456" s="1335">
        <f t="shared" si="7"/>
        <v>37710</v>
      </c>
      <c r="B456" s="1311">
        <v>22092003</v>
      </c>
    </row>
    <row r="457" spans="1:2">
      <c r="A457" s="1335">
        <f t="shared" si="7"/>
        <v>37711</v>
      </c>
      <c r="B457" s="1311">
        <v>22092003</v>
      </c>
    </row>
    <row r="458" spans="1:2">
      <c r="A458" s="1335">
        <f t="shared" si="7"/>
        <v>37712</v>
      </c>
      <c r="B458" s="1311">
        <v>22092003</v>
      </c>
    </row>
    <row r="459" spans="1:2">
      <c r="A459" s="1335">
        <f t="shared" si="7"/>
        <v>37713</v>
      </c>
      <c r="B459" s="1311">
        <v>22092003</v>
      </c>
    </row>
    <row r="460" spans="1:2">
      <c r="A460" s="1335">
        <f t="shared" si="7"/>
        <v>37714</v>
      </c>
      <c r="B460" s="1311">
        <v>22092003</v>
      </c>
    </row>
    <row r="461" spans="1:2">
      <c r="A461" s="1335">
        <f t="shared" si="7"/>
        <v>37715</v>
      </c>
      <c r="B461" s="1311">
        <v>22092003</v>
      </c>
    </row>
    <row r="462" spans="1:2">
      <c r="A462" s="1335">
        <f t="shared" si="7"/>
        <v>37716</v>
      </c>
      <c r="B462" s="1311">
        <v>22092003</v>
      </c>
    </row>
    <row r="463" spans="1:2">
      <c r="A463" s="1335">
        <f t="shared" si="7"/>
        <v>37717</v>
      </c>
      <c r="B463" s="1311">
        <v>22092003</v>
      </c>
    </row>
    <row r="464" spans="1:2">
      <c r="A464" s="1335">
        <f t="shared" si="7"/>
        <v>37718</v>
      </c>
      <c r="B464" s="1311">
        <v>22092003</v>
      </c>
    </row>
    <row r="465" spans="1:2">
      <c r="A465" s="1335">
        <f t="shared" si="7"/>
        <v>37719</v>
      </c>
      <c r="B465" s="1311">
        <v>22092003</v>
      </c>
    </row>
    <row r="466" spans="1:2">
      <c r="A466" s="1335">
        <f t="shared" si="7"/>
        <v>37720</v>
      </c>
      <c r="B466" s="1311">
        <v>22092003</v>
      </c>
    </row>
    <row r="467" spans="1:2">
      <c r="A467" s="1335">
        <f t="shared" si="7"/>
        <v>37721</v>
      </c>
      <c r="B467" s="1311">
        <v>22092003</v>
      </c>
    </row>
    <row r="468" spans="1:2">
      <c r="A468" s="1335">
        <f t="shared" si="7"/>
        <v>37722</v>
      </c>
      <c r="B468" s="1311">
        <v>22092003</v>
      </c>
    </row>
    <row r="469" spans="1:2">
      <c r="A469" s="1335">
        <f t="shared" si="7"/>
        <v>37723</v>
      </c>
      <c r="B469" s="1311">
        <v>22092003</v>
      </c>
    </row>
    <row r="470" spans="1:2">
      <c r="A470" s="1335">
        <f t="shared" si="7"/>
        <v>37724</v>
      </c>
      <c r="B470" s="1311">
        <v>22092003</v>
      </c>
    </row>
    <row r="471" spans="1:2">
      <c r="A471" s="1335">
        <f t="shared" si="7"/>
        <v>37725</v>
      </c>
      <c r="B471" s="1311">
        <v>22092003</v>
      </c>
    </row>
    <row r="472" spans="1:2">
      <c r="A472" s="1335">
        <f t="shared" si="7"/>
        <v>37726</v>
      </c>
      <c r="B472" s="1311">
        <v>22092003</v>
      </c>
    </row>
    <row r="473" spans="1:2">
      <c r="A473" s="1335">
        <f t="shared" si="7"/>
        <v>37727</v>
      </c>
      <c r="B473" s="1311">
        <v>22092003</v>
      </c>
    </row>
    <row r="474" spans="1:2">
      <c r="A474" s="1335">
        <f t="shared" si="7"/>
        <v>37728</v>
      </c>
      <c r="B474" s="1311">
        <v>22092003</v>
      </c>
    </row>
    <row r="475" spans="1:2">
      <c r="A475" s="1335">
        <f t="shared" si="7"/>
        <v>37729</v>
      </c>
      <c r="B475" s="1311">
        <v>22092003</v>
      </c>
    </row>
    <row r="476" spans="1:2">
      <c r="A476" s="1335">
        <f t="shared" si="7"/>
        <v>37730</v>
      </c>
      <c r="B476" s="1311">
        <v>22092003</v>
      </c>
    </row>
    <row r="477" spans="1:2">
      <c r="A477" s="1335">
        <f t="shared" si="7"/>
        <v>37731</v>
      </c>
      <c r="B477" s="1311">
        <v>22092003</v>
      </c>
    </row>
    <row r="478" spans="1:2">
      <c r="A478" s="1335">
        <f t="shared" si="7"/>
        <v>37732</v>
      </c>
      <c r="B478" s="1311">
        <v>22092003</v>
      </c>
    </row>
    <row r="479" spans="1:2">
      <c r="A479" s="1335">
        <f t="shared" si="7"/>
        <v>37733</v>
      </c>
      <c r="B479" s="1311">
        <v>22092003</v>
      </c>
    </row>
    <row r="480" spans="1:2">
      <c r="A480" s="1335">
        <f t="shared" si="7"/>
        <v>37734</v>
      </c>
      <c r="B480" s="1311">
        <v>22092003</v>
      </c>
    </row>
    <row r="481" spans="1:2">
      <c r="A481" s="1335">
        <f t="shared" si="7"/>
        <v>37735</v>
      </c>
      <c r="B481" s="1311">
        <v>22092003</v>
      </c>
    </row>
    <row r="482" spans="1:2">
      <c r="A482" s="1335">
        <f t="shared" si="7"/>
        <v>37736</v>
      </c>
      <c r="B482" s="1311">
        <v>22092003</v>
      </c>
    </row>
    <row r="483" spans="1:2">
      <c r="A483" s="1335">
        <f t="shared" si="7"/>
        <v>37737</v>
      </c>
      <c r="B483" s="1311">
        <v>22092003</v>
      </c>
    </row>
    <row r="484" spans="1:2">
      <c r="A484" s="1335">
        <f t="shared" si="7"/>
        <v>37738</v>
      </c>
      <c r="B484" s="1311">
        <v>22092003</v>
      </c>
    </row>
    <row r="485" spans="1:2">
      <c r="A485" s="1335">
        <f t="shared" si="7"/>
        <v>37739</v>
      </c>
      <c r="B485" s="1311">
        <v>22092003</v>
      </c>
    </row>
    <row r="486" spans="1:2">
      <c r="A486" s="1335">
        <f t="shared" si="7"/>
        <v>37740</v>
      </c>
      <c r="B486" s="1311">
        <v>22092003</v>
      </c>
    </row>
    <row r="487" spans="1:2">
      <c r="A487" s="1335">
        <f t="shared" si="7"/>
        <v>37741</v>
      </c>
      <c r="B487" s="1311">
        <v>22092003</v>
      </c>
    </row>
    <row r="488" spans="1:2">
      <c r="A488" s="1335">
        <f t="shared" si="7"/>
        <v>37742</v>
      </c>
      <c r="B488" s="1311">
        <v>22092003</v>
      </c>
    </row>
    <row r="489" spans="1:2">
      <c r="A489" s="1335">
        <f t="shared" si="7"/>
        <v>37743</v>
      </c>
      <c r="B489" s="1311">
        <v>22092003</v>
      </c>
    </row>
    <row r="490" spans="1:2">
      <c r="A490" s="1335">
        <f t="shared" si="7"/>
        <v>37744</v>
      </c>
      <c r="B490" s="1311">
        <v>22092003</v>
      </c>
    </row>
    <row r="491" spans="1:2">
      <c r="A491" s="1335">
        <f t="shared" si="7"/>
        <v>37745</v>
      </c>
      <c r="B491" s="1311">
        <v>22092003</v>
      </c>
    </row>
    <row r="492" spans="1:2">
      <c r="A492" s="1335">
        <f t="shared" si="7"/>
        <v>37746</v>
      </c>
      <c r="B492" s="1311">
        <v>22092003</v>
      </c>
    </row>
    <row r="493" spans="1:2">
      <c r="A493" s="1335">
        <f t="shared" si="7"/>
        <v>37747</v>
      </c>
      <c r="B493" s="1311">
        <v>22092003</v>
      </c>
    </row>
    <row r="494" spans="1:2">
      <c r="A494" s="1335">
        <f t="shared" si="7"/>
        <v>37748</v>
      </c>
      <c r="B494" s="1311">
        <v>22092003</v>
      </c>
    </row>
    <row r="495" spans="1:2">
      <c r="A495" s="1335">
        <f t="shared" si="7"/>
        <v>37749</v>
      </c>
      <c r="B495" s="1311">
        <v>22092003</v>
      </c>
    </row>
    <row r="496" spans="1:2">
      <c r="A496" s="1335">
        <f t="shared" si="7"/>
        <v>37750</v>
      </c>
      <c r="B496" s="1311">
        <v>22092003</v>
      </c>
    </row>
    <row r="497" spans="1:2">
      <c r="A497" s="1335">
        <f t="shared" ref="A497:A560" si="8">A496+1</f>
        <v>37751</v>
      </c>
      <c r="B497" s="1311">
        <v>22092003</v>
      </c>
    </row>
    <row r="498" spans="1:2">
      <c r="A498" s="1335">
        <f t="shared" si="8"/>
        <v>37752</v>
      </c>
      <c r="B498" s="1311">
        <v>22092003</v>
      </c>
    </row>
    <row r="499" spans="1:2">
      <c r="A499" s="1335">
        <f t="shared" si="8"/>
        <v>37753</v>
      </c>
      <c r="B499" s="1311">
        <v>22092003</v>
      </c>
    </row>
    <row r="500" spans="1:2">
      <c r="A500" s="1335">
        <f t="shared" si="8"/>
        <v>37754</v>
      </c>
      <c r="B500" s="1311">
        <v>22092003</v>
      </c>
    </row>
    <row r="501" spans="1:2">
      <c r="A501" s="1335">
        <f t="shared" si="8"/>
        <v>37755</v>
      </c>
      <c r="B501" s="1311">
        <v>22092003</v>
      </c>
    </row>
    <row r="502" spans="1:2">
      <c r="A502" s="1335">
        <f t="shared" si="8"/>
        <v>37756</v>
      </c>
      <c r="B502" s="1311">
        <v>22092003</v>
      </c>
    </row>
    <row r="503" spans="1:2">
      <c r="A503" s="1335">
        <f t="shared" si="8"/>
        <v>37757</v>
      </c>
      <c r="B503" s="1311">
        <v>22092003</v>
      </c>
    </row>
    <row r="504" spans="1:2">
      <c r="A504" s="1335">
        <f t="shared" si="8"/>
        <v>37758</v>
      </c>
      <c r="B504" s="1311">
        <v>22092003</v>
      </c>
    </row>
    <row r="505" spans="1:2">
      <c r="A505" s="1335">
        <f t="shared" si="8"/>
        <v>37759</v>
      </c>
      <c r="B505" s="1311">
        <v>22092003</v>
      </c>
    </row>
    <row r="506" spans="1:2">
      <c r="A506" s="1335">
        <f t="shared" si="8"/>
        <v>37760</v>
      </c>
      <c r="B506" s="1311">
        <v>22092003</v>
      </c>
    </row>
    <row r="507" spans="1:2">
      <c r="A507" s="1335">
        <f t="shared" si="8"/>
        <v>37761</v>
      </c>
      <c r="B507" s="1311">
        <v>22092003</v>
      </c>
    </row>
    <row r="508" spans="1:2">
      <c r="A508" s="1335">
        <f t="shared" si="8"/>
        <v>37762</v>
      </c>
      <c r="B508" s="1311">
        <v>22092003</v>
      </c>
    </row>
    <row r="509" spans="1:2">
      <c r="A509" s="1335">
        <f t="shared" si="8"/>
        <v>37763</v>
      </c>
      <c r="B509" s="1311">
        <v>22092003</v>
      </c>
    </row>
    <row r="510" spans="1:2">
      <c r="A510" s="1335">
        <f t="shared" si="8"/>
        <v>37764</v>
      </c>
      <c r="B510" s="1311">
        <v>22092003</v>
      </c>
    </row>
    <row r="511" spans="1:2">
      <c r="A511" s="1335">
        <f t="shared" si="8"/>
        <v>37765</v>
      </c>
      <c r="B511" s="1311">
        <v>22092003</v>
      </c>
    </row>
    <row r="512" spans="1:2">
      <c r="A512" s="1335">
        <f t="shared" si="8"/>
        <v>37766</v>
      </c>
      <c r="B512" s="1311">
        <v>22092003</v>
      </c>
    </row>
    <row r="513" spans="1:2">
      <c r="A513" s="1335">
        <f t="shared" si="8"/>
        <v>37767</v>
      </c>
      <c r="B513" s="1311">
        <v>22092003</v>
      </c>
    </row>
    <row r="514" spans="1:2">
      <c r="A514" s="1335">
        <f t="shared" si="8"/>
        <v>37768</v>
      </c>
      <c r="B514" s="1311">
        <v>22092003</v>
      </c>
    </row>
    <row r="515" spans="1:2">
      <c r="A515" s="1335">
        <f t="shared" si="8"/>
        <v>37769</v>
      </c>
      <c r="B515" s="1311">
        <v>22092003</v>
      </c>
    </row>
    <row r="516" spans="1:2">
      <c r="A516" s="1335">
        <f t="shared" si="8"/>
        <v>37770</v>
      </c>
      <c r="B516" s="1311">
        <v>22092003</v>
      </c>
    </row>
    <row r="517" spans="1:2">
      <c r="A517" s="1335">
        <f t="shared" si="8"/>
        <v>37771</v>
      </c>
      <c r="B517" s="1311">
        <v>22092003</v>
      </c>
    </row>
    <row r="518" spans="1:2">
      <c r="A518" s="1335">
        <f t="shared" si="8"/>
        <v>37772</v>
      </c>
      <c r="B518" s="1311">
        <v>22092003</v>
      </c>
    </row>
    <row r="519" spans="1:2">
      <c r="A519" s="1335">
        <f t="shared" si="8"/>
        <v>37773</v>
      </c>
      <c r="B519" s="1311">
        <v>22092003</v>
      </c>
    </row>
    <row r="520" spans="1:2">
      <c r="A520" s="1335">
        <f t="shared" si="8"/>
        <v>37774</v>
      </c>
      <c r="B520" s="1311">
        <v>22092003</v>
      </c>
    </row>
    <row r="521" spans="1:2">
      <c r="A521" s="1335">
        <f t="shared" si="8"/>
        <v>37775</v>
      </c>
      <c r="B521" s="1311">
        <v>22092003</v>
      </c>
    </row>
    <row r="522" spans="1:2">
      <c r="A522" s="1335">
        <f t="shared" si="8"/>
        <v>37776</v>
      </c>
      <c r="B522" s="1311">
        <v>22092003</v>
      </c>
    </row>
    <row r="523" spans="1:2">
      <c r="A523" s="1335">
        <f t="shared" si="8"/>
        <v>37777</v>
      </c>
      <c r="B523" s="1311">
        <v>22092003</v>
      </c>
    </row>
    <row r="524" spans="1:2">
      <c r="A524" s="1335">
        <f t="shared" si="8"/>
        <v>37778</v>
      </c>
      <c r="B524" s="1311">
        <v>22092003</v>
      </c>
    </row>
    <row r="525" spans="1:2">
      <c r="A525" s="1335">
        <f t="shared" si="8"/>
        <v>37779</v>
      </c>
      <c r="B525" s="1311">
        <v>22092003</v>
      </c>
    </row>
    <row r="526" spans="1:2">
      <c r="A526" s="1335">
        <f t="shared" si="8"/>
        <v>37780</v>
      </c>
      <c r="B526" s="1311">
        <v>22092003</v>
      </c>
    </row>
    <row r="527" spans="1:2">
      <c r="A527" s="1335">
        <f t="shared" si="8"/>
        <v>37781</v>
      </c>
      <c r="B527" s="1311">
        <v>22092003</v>
      </c>
    </row>
    <row r="528" spans="1:2">
      <c r="A528" s="1335">
        <f t="shared" si="8"/>
        <v>37782</v>
      </c>
      <c r="B528" s="1311">
        <v>22092003</v>
      </c>
    </row>
    <row r="529" spans="1:2">
      <c r="A529" s="1335">
        <f t="shared" si="8"/>
        <v>37783</v>
      </c>
      <c r="B529" s="1311">
        <v>22092003</v>
      </c>
    </row>
    <row r="530" spans="1:2">
      <c r="A530" s="1335">
        <f t="shared" si="8"/>
        <v>37784</v>
      </c>
      <c r="B530" s="1311">
        <v>22092003</v>
      </c>
    </row>
    <row r="531" spans="1:2">
      <c r="A531" s="1335">
        <f t="shared" si="8"/>
        <v>37785</v>
      </c>
      <c r="B531" s="1311">
        <v>22092003</v>
      </c>
    </row>
    <row r="532" spans="1:2">
      <c r="A532" s="1335">
        <f t="shared" si="8"/>
        <v>37786</v>
      </c>
      <c r="B532" s="1311">
        <v>22092003</v>
      </c>
    </row>
    <row r="533" spans="1:2">
      <c r="A533" s="1335">
        <f t="shared" si="8"/>
        <v>37787</v>
      </c>
      <c r="B533" s="1311">
        <v>22092003</v>
      </c>
    </row>
    <row r="534" spans="1:2">
      <c r="A534" s="1335">
        <f t="shared" si="8"/>
        <v>37788</v>
      </c>
      <c r="B534" s="1311">
        <v>22092003</v>
      </c>
    </row>
    <row r="535" spans="1:2">
      <c r="A535" s="1335">
        <f t="shared" si="8"/>
        <v>37789</v>
      </c>
      <c r="B535" s="1311">
        <v>22092003</v>
      </c>
    </row>
    <row r="536" spans="1:2">
      <c r="A536" s="1335">
        <f t="shared" si="8"/>
        <v>37790</v>
      </c>
      <c r="B536" s="1311">
        <v>22092003</v>
      </c>
    </row>
    <row r="537" spans="1:2">
      <c r="A537" s="1335">
        <f t="shared" si="8"/>
        <v>37791</v>
      </c>
      <c r="B537" s="1311">
        <v>22092003</v>
      </c>
    </row>
    <row r="538" spans="1:2">
      <c r="A538" s="1335">
        <f t="shared" si="8"/>
        <v>37792</v>
      </c>
      <c r="B538" s="1311">
        <v>22092003</v>
      </c>
    </row>
    <row r="539" spans="1:2">
      <c r="A539" s="1335">
        <f t="shared" si="8"/>
        <v>37793</v>
      </c>
      <c r="B539" s="1311">
        <v>22092003</v>
      </c>
    </row>
    <row r="540" spans="1:2">
      <c r="A540" s="1335">
        <f t="shared" si="8"/>
        <v>37794</v>
      </c>
      <c r="B540" s="1311">
        <v>22092003</v>
      </c>
    </row>
    <row r="541" spans="1:2">
      <c r="A541" s="1335">
        <f t="shared" si="8"/>
        <v>37795</v>
      </c>
      <c r="B541" s="1311">
        <v>22092003</v>
      </c>
    </row>
    <row r="542" spans="1:2">
      <c r="A542" s="1335">
        <f t="shared" si="8"/>
        <v>37796</v>
      </c>
      <c r="B542" s="1311">
        <v>22092003</v>
      </c>
    </row>
    <row r="543" spans="1:2">
      <c r="A543" s="1335">
        <f t="shared" si="8"/>
        <v>37797</v>
      </c>
      <c r="B543" s="1311">
        <v>22092003</v>
      </c>
    </row>
    <row r="544" spans="1:2">
      <c r="A544" s="1335">
        <f t="shared" si="8"/>
        <v>37798</v>
      </c>
      <c r="B544" s="1311">
        <v>22092003</v>
      </c>
    </row>
    <row r="545" spans="1:2">
      <c r="A545" s="1335">
        <f t="shared" si="8"/>
        <v>37799</v>
      </c>
      <c r="B545" s="1311">
        <v>22092003</v>
      </c>
    </row>
    <row r="546" spans="1:2">
      <c r="A546" s="1335">
        <f t="shared" si="8"/>
        <v>37800</v>
      </c>
      <c r="B546" s="1311">
        <v>22092003</v>
      </c>
    </row>
    <row r="547" spans="1:2">
      <c r="A547" s="1335">
        <f t="shared" si="8"/>
        <v>37801</v>
      </c>
      <c r="B547" s="1311">
        <v>22092003</v>
      </c>
    </row>
    <row r="548" spans="1:2">
      <c r="A548" s="1335">
        <f t="shared" si="8"/>
        <v>37802</v>
      </c>
      <c r="B548" s="1311">
        <v>22092003</v>
      </c>
    </row>
    <row r="549" spans="1:2">
      <c r="A549" s="1335">
        <f t="shared" si="8"/>
        <v>37803</v>
      </c>
      <c r="B549" s="1311">
        <v>22092003</v>
      </c>
    </row>
    <row r="550" spans="1:2">
      <c r="A550" s="1335">
        <f t="shared" si="8"/>
        <v>37804</v>
      </c>
      <c r="B550" s="1311">
        <v>22092003</v>
      </c>
    </row>
    <row r="551" spans="1:2">
      <c r="A551" s="1335">
        <f t="shared" si="8"/>
        <v>37805</v>
      </c>
      <c r="B551" s="1311">
        <v>22092003</v>
      </c>
    </row>
    <row r="552" spans="1:2">
      <c r="A552" s="1335">
        <f t="shared" si="8"/>
        <v>37806</v>
      </c>
      <c r="B552" s="1311">
        <v>22092003</v>
      </c>
    </row>
    <row r="553" spans="1:2">
      <c r="A553" s="1335">
        <f t="shared" si="8"/>
        <v>37807</v>
      </c>
      <c r="B553" s="1311">
        <v>22092003</v>
      </c>
    </row>
    <row r="554" spans="1:2">
      <c r="A554" s="1335">
        <f t="shared" si="8"/>
        <v>37808</v>
      </c>
      <c r="B554" s="1311">
        <v>22092003</v>
      </c>
    </row>
    <row r="555" spans="1:2">
      <c r="A555" s="1335">
        <f t="shared" si="8"/>
        <v>37809</v>
      </c>
      <c r="B555" s="1311">
        <v>22092003</v>
      </c>
    </row>
    <row r="556" spans="1:2">
      <c r="A556" s="1335">
        <f t="shared" si="8"/>
        <v>37810</v>
      </c>
      <c r="B556" s="1311">
        <v>22092003</v>
      </c>
    </row>
    <row r="557" spans="1:2">
      <c r="A557" s="1335">
        <f t="shared" si="8"/>
        <v>37811</v>
      </c>
      <c r="B557" s="1311">
        <v>22092003</v>
      </c>
    </row>
    <row r="558" spans="1:2">
      <c r="A558" s="1335">
        <f t="shared" si="8"/>
        <v>37812</v>
      </c>
      <c r="B558" s="1311">
        <v>22092003</v>
      </c>
    </row>
    <row r="559" spans="1:2">
      <c r="A559" s="1335">
        <f t="shared" si="8"/>
        <v>37813</v>
      </c>
      <c r="B559" s="1311">
        <v>22092003</v>
      </c>
    </row>
    <row r="560" spans="1:2">
      <c r="A560" s="1335">
        <f t="shared" si="8"/>
        <v>37814</v>
      </c>
      <c r="B560" s="1311">
        <v>22092003</v>
      </c>
    </row>
    <row r="561" spans="1:2">
      <c r="A561" s="1335">
        <f t="shared" ref="A561:A624" si="9">A560+1</f>
        <v>37815</v>
      </c>
      <c r="B561" s="1311">
        <v>22092003</v>
      </c>
    </row>
    <row r="562" spans="1:2">
      <c r="A562" s="1335">
        <f t="shared" si="9"/>
        <v>37816</v>
      </c>
      <c r="B562" s="1311">
        <v>22092003</v>
      </c>
    </row>
    <row r="563" spans="1:2">
      <c r="A563" s="1335">
        <f t="shared" si="9"/>
        <v>37817</v>
      </c>
      <c r="B563" s="1311">
        <v>22092003</v>
      </c>
    </row>
    <row r="564" spans="1:2">
      <c r="A564" s="1335">
        <f t="shared" si="9"/>
        <v>37818</v>
      </c>
      <c r="B564" s="1311">
        <v>22092003</v>
      </c>
    </row>
    <row r="565" spans="1:2">
      <c r="A565" s="1335">
        <f t="shared" si="9"/>
        <v>37819</v>
      </c>
      <c r="B565" s="1311">
        <v>22092003</v>
      </c>
    </row>
    <row r="566" spans="1:2">
      <c r="A566" s="1335">
        <f t="shared" si="9"/>
        <v>37820</v>
      </c>
      <c r="B566" s="1311">
        <v>22092003</v>
      </c>
    </row>
    <row r="567" spans="1:2">
      <c r="A567" s="1335">
        <f t="shared" si="9"/>
        <v>37821</v>
      </c>
      <c r="B567" s="1311">
        <v>22092003</v>
      </c>
    </row>
    <row r="568" spans="1:2">
      <c r="A568" s="1335">
        <f t="shared" si="9"/>
        <v>37822</v>
      </c>
      <c r="B568" s="1311">
        <v>22092003</v>
      </c>
    </row>
    <row r="569" spans="1:2">
      <c r="A569" s="1335">
        <f t="shared" si="9"/>
        <v>37823</v>
      </c>
      <c r="B569" s="1311">
        <v>22092003</v>
      </c>
    </row>
    <row r="570" spans="1:2">
      <c r="A570" s="1335">
        <f t="shared" si="9"/>
        <v>37824</v>
      </c>
      <c r="B570" s="1311">
        <v>22092003</v>
      </c>
    </row>
    <row r="571" spans="1:2">
      <c r="A571" s="1335">
        <f t="shared" si="9"/>
        <v>37825</v>
      </c>
      <c r="B571" s="1311">
        <v>22092003</v>
      </c>
    </row>
    <row r="572" spans="1:2">
      <c r="A572" s="1335">
        <f t="shared" si="9"/>
        <v>37826</v>
      </c>
      <c r="B572" s="1311">
        <v>22092003</v>
      </c>
    </row>
    <row r="573" spans="1:2">
      <c r="A573" s="1335">
        <f t="shared" si="9"/>
        <v>37827</v>
      </c>
      <c r="B573" s="1311">
        <v>22092003</v>
      </c>
    </row>
    <row r="574" spans="1:2">
      <c r="A574" s="1335">
        <f t="shared" si="9"/>
        <v>37828</v>
      </c>
      <c r="B574" s="1311">
        <v>22092003</v>
      </c>
    </row>
    <row r="575" spans="1:2">
      <c r="A575" s="1335">
        <f t="shared" si="9"/>
        <v>37829</v>
      </c>
      <c r="B575" s="1311">
        <v>22092003</v>
      </c>
    </row>
    <row r="576" spans="1:2">
      <c r="A576" s="1335">
        <f t="shared" si="9"/>
        <v>37830</v>
      </c>
      <c r="B576" s="1311">
        <v>22092003</v>
      </c>
    </row>
    <row r="577" spans="1:2">
      <c r="A577" s="1335">
        <f t="shared" si="9"/>
        <v>37831</v>
      </c>
      <c r="B577" s="1311">
        <v>22092003</v>
      </c>
    </row>
    <row r="578" spans="1:2">
      <c r="A578" s="1335">
        <f t="shared" si="9"/>
        <v>37832</v>
      </c>
      <c r="B578" s="1311">
        <v>22092003</v>
      </c>
    </row>
    <row r="579" spans="1:2">
      <c r="A579" s="1335">
        <f t="shared" si="9"/>
        <v>37833</v>
      </c>
      <c r="B579" s="1311">
        <v>22092003</v>
      </c>
    </row>
    <row r="580" spans="1:2">
      <c r="A580" s="1335">
        <f t="shared" si="9"/>
        <v>37834</v>
      </c>
      <c r="B580" s="1311">
        <v>22092003</v>
      </c>
    </row>
    <row r="581" spans="1:2">
      <c r="A581" s="1335">
        <f t="shared" si="9"/>
        <v>37835</v>
      </c>
      <c r="B581" s="1311">
        <v>22092003</v>
      </c>
    </row>
    <row r="582" spans="1:2">
      <c r="A582" s="1335">
        <f t="shared" si="9"/>
        <v>37836</v>
      </c>
      <c r="B582" s="1311">
        <v>22092003</v>
      </c>
    </row>
    <row r="583" spans="1:2">
      <c r="A583" s="1335">
        <f t="shared" si="9"/>
        <v>37837</v>
      </c>
      <c r="B583" s="1311">
        <v>22092003</v>
      </c>
    </row>
    <row r="584" spans="1:2">
      <c r="A584" s="1335">
        <f t="shared" si="9"/>
        <v>37838</v>
      </c>
      <c r="B584" s="1311">
        <v>22092003</v>
      </c>
    </row>
    <row r="585" spans="1:2">
      <c r="A585" s="1335">
        <f t="shared" si="9"/>
        <v>37839</v>
      </c>
      <c r="B585" s="1311">
        <v>22092003</v>
      </c>
    </row>
    <row r="586" spans="1:2">
      <c r="A586" s="1335">
        <f t="shared" si="9"/>
        <v>37840</v>
      </c>
      <c r="B586" s="1311">
        <v>22092003</v>
      </c>
    </row>
    <row r="587" spans="1:2">
      <c r="A587" s="1335">
        <f t="shared" si="9"/>
        <v>37841</v>
      </c>
      <c r="B587" s="1311">
        <v>22092003</v>
      </c>
    </row>
    <row r="588" spans="1:2">
      <c r="A588" s="1335">
        <f t="shared" si="9"/>
        <v>37842</v>
      </c>
      <c r="B588" s="1311">
        <v>22092003</v>
      </c>
    </row>
    <row r="589" spans="1:2">
      <c r="A589" s="1335">
        <f t="shared" si="9"/>
        <v>37843</v>
      </c>
      <c r="B589" s="1311">
        <v>22092003</v>
      </c>
    </row>
    <row r="590" spans="1:2">
      <c r="A590" s="1335">
        <f t="shared" si="9"/>
        <v>37844</v>
      </c>
      <c r="B590" s="1311">
        <v>22092003</v>
      </c>
    </row>
    <row r="591" spans="1:2">
      <c r="A591" s="1335">
        <f t="shared" si="9"/>
        <v>37845</v>
      </c>
      <c r="B591" s="1311">
        <v>22092003</v>
      </c>
    </row>
    <row r="592" spans="1:2">
      <c r="A592" s="1335">
        <f t="shared" si="9"/>
        <v>37846</v>
      </c>
      <c r="B592" s="1311">
        <v>22092003</v>
      </c>
    </row>
    <row r="593" spans="1:2">
      <c r="A593" s="1335">
        <f t="shared" si="9"/>
        <v>37847</v>
      </c>
      <c r="B593" s="1311">
        <v>22092003</v>
      </c>
    </row>
    <row r="594" spans="1:2">
      <c r="A594" s="1335">
        <f t="shared" si="9"/>
        <v>37848</v>
      </c>
      <c r="B594" s="1311">
        <v>22092003</v>
      </c>
    </row>
    <row r="595" spans="1:2">
      <c r="A595" s="1335">
        <f t="shared" si="9"/>
        <v>37849</v>
      </c>
      <c r="B595" s="1311">
        <v>22092003</v>
      </c>
    </row>
    <row r="596" spans="1:2">
      <c r="A596" s="1335">
        <f t="shared" si="9"/>
        <v>37850</v>
      </c>
      <c r="B596" s="1311">
        <v>22092003</v>
      </c>
    </row>
    <row r="597" spans="1:2">
      <c r="A597" s="1335">
        <f t="shared" si="9"/>
        <v>37851</v>
      </c>
      <c r="B597" s="1311">
        <v>22092003</v>
      </c>
    </row>
    <row r="598" spans="1:2">
      <c r="A598" s="1335">
        <f t="shared" si="9"/>
        <v>37852</v>
      </c>
      <c r="B598" s="1311">
        <v>22092003</v>
      </c>
    </row>
    <row r="599" spans="1:2">
      <c r="A599" s="1335">
        <f t="shared" si="9"/>
        <v>37853</v>
      </c>
      <c r="B599" s="1311">
        <v>22092003</v>
      </c>
    </row>
    <row r="600" spans="1:2">
      <c r="A600" s="1335">
        <f t="shared" si="9"/>
        <v>37854</v>
      </c>
      <c r="B600" s="1311">
        <v>22092003</v>
      </c>
    </row>
    <row r="601" spans="1:2">
      <c r="A601" s="1335">
        <f t="shared" si="9"/>
        <v>37855</v>
      </c>
      <c r="B601" s="1311">
        <v>22092003</v>
      </c>
    </row>
    <row r="602" spans="1:2">
      <c r="A602" s="1335">
        <f t="shared" si="9"/>
        <v>37856</v>
      </c>
      <c r="B602" s="1311">
        <v>22092003</v>
      </c>
    </row>
    <row r="603" spans="1:2">
      <c r="A603" s="1335">
        <f t="shared" si="9"/>
        <v>37857</v>
      </c>
      <c r="B603" s="1311">
        <v>22092003</v>
      </c>
    </row>
    <row r="604" spans="1:2">
      <c r="A604" s="1335">
        <f t="shared" si="9"/>
        <v>37858</v>
      </c>
      <c r="B604" s="1311">
        <v>22092003</v>
      </c>
    </row>
    <row r="605" spans="1:2">
      <c r="A605" s="1335">
        <f t="shared" si="9"/>
        <v>37859</v>
      </c>
      <c r="B605" s="1311">
        <v>22092003</v>
      </c>
    </row>
    <row r="606" spans="1:2">
      <c r="A606" s="1335">
        <f t="shared" si="9"/>
        <v>37860</v>
      </c>
      <c r="B606" s="1311">
        <v>22092003</v>
      </c>
    </row>
    <row r="607" spans="1:2">
      <c r="A607" s="1335">
        <f t="shared" si="9"/>
        <v>37861</v>
      </c>
      <c r="B607" s="1311">
        <v>22092003</v>
      </c>
    </row>
    <row r="608" spans="1:2">
      <c r="A608" s="1335">
        <f t="shared" si="9"/>
        <v>37862</v>
      </c>
      <c r="B608" s="1311">
        <v>22092003</v>
      </c>
    </row>
    <row r="609" spans="1:2">
      <c r="A609" s="1335">
        <f t="shared" si="9"/>
        <v>37863</v>
      </c>
      <c r="B609" s="1311">
        <v>22092003</v>
      </c>
    </row>
    <row r="610" spans="1:2">
      <c r="A610" s="1335">
        <f t="shared" si="9"/>
        <v>37864</v>
      </c>
      <c r="B610" s="1311">
        <v>22092003</v>
      </c>
    </row>
    <row r="611" spans="1:2">
      <c r="A611" s="1335">
        <f t="shared" si="9"/>
        <v>37865</v>
      </c>
      <c r="B611" s="1311">
        <v>22092003</v>
      </c>
    </row>
    <row r="612" spans="1:2">
      <c r="A612" s="1335">
        <f t="shared" si="9"/>
        <v>37866</v>
      </c>
      <c r="B612" s="1311">
        <v>22092003</v>
      </c>
    </row>
    <row r="613" spans="1:2">
      <c r="A613" s="1335">
        <f t="shared" si="9"/>
        <v>37867</v>
      </c>
      <c r="B613" s="1311">
        <v>22092003</v>
      </c>
    </row>
    <row r="614" spans="1:2">
      <c r="A614" s="1335">
        <f t="shared" si="9"/>
        <v>37868</v>
      </c>
      <c r="B614" s="1311">
        <v>22092003</v>
      </c>
    </row>
    <row r="615" spans="1:2">
      <c r="A615" s="1335">
        <f t="shared" si="9"/>
        <v>37869</v>
      </c>
      <c r="B615" s="1311">
        <v>22092003</v>
      </c>
    </row>
    <row r="616" spans="1:2">
      <c r="A616" s="1335">
        <f t="shared" si="9"/>
        <v>37870</v>
      </c>
      <c r="B616" s="1311">
        <v>22092003</v>
      </c>
    </row>
    <row r="617" spans="1:2">
      <c r="A617" s="1335">
        <f t="shared" si="9"/>
        <v>37871</v>
      </c>
      <c r="B617" s="1311">
        <v>22092003</v>
      </c>
    </row>
    <row r="618" spans="1:2">
      <c r="A618" s="1335">
        <f t="shared" si="9"/>
        <v>37872</v>
      </c>
      <c r="B618" s="1311">
        <v>22092003</v>
      </c>
    </row>
    <row r="619" spans="1:2">
      <c r="A619" s="1335">
        <f t="shared" si="9"/>
        <v>37873</v>
      </c>
      <c r="B619" s="1311">
        <v>22092003</v>
      </c>
    </row>
    <row r="620" spans="1:2">
      <c r="A620" s="1335">
        <f t="shared" si="9"/>
        <v>37874</v>
      </c>
      <c r="B620" s="1311">
        <v>22092003</v>
      </c>
    </row>
    <row r="621" spans="1:2">
      <c r="A621" s="1335">
        <f t="shared" si="9"/>
        <v>37875</v>
      </c>
      <c r="B621" s="1311">
        <v>22092003</v>
      </c>
    </row>
    <row r="622" spans="1:2">
      <c r="A622" s="1335">
        <f t="shared" si="9"/>
        <v>37876</v>
      </c>
      <c r="B622" s="1311">
        <v>22092003</v>
      </c>
    </row>
    <row r="623" spans="1:2">
      <c r="A623" s="1335">
        <f t="shared" si="9"/>
        <v>37877</v>
      </c>
      <c r="B623" s="1311">
        <v>22092003</v>
      </c>
    </row>
    <row r="624" spans="1:2">
      <c r="A624" s="1335">
        <f t="shared" si="9"/>
        <v>37878</v>
      </c>
      <c r="B624" s="1311">
        <v>22092003</v>
      </c>
    </row>
    <row r="625" spans="1:2">
      <c r="A625" s="1335">
        <f t="shared" ref="A625:A688" si="10">A624+1</f>
        <v>37879</v>
      </c>
      <c r="B625" s="1311">
        <v>22092003</v>
      </c>
    </row>
    <row r="626" spans="1:2">
      <c r="A626" s="1335">
        <f t="shared" si="10"/>
        <v>37880</v>
      </c>
      <c r="B626" s="1311">
        <v>22092003</v>
      </c>
    </row>
    <row r="627" spans="1:2">
      <c r="A627" s="1335">
        <f t="shared" si="10"/>
        <v>37881</v>
      </c>
      <c r="B627" s="1311">
        <v>22092003</v>
      </c>
    </row>
    <row r="628" spans="1:2">
      <c r="A628" s="1335">
        <f t="shared" si="10"/>
        <v>37882</v>
      </c>
      <c r="B628" s="1311">
        <v>22092003</v>
      </c>
    </row>
    <row r="629" spans="1:2">
      <c r="A629" s="1335">
        <f t="shared" si="10"/>
        <v>37883</v>
      </c>
      <c r="B629" s="1311">
        <v>22092003</v>
      </c>
    </row>
    <row r="630" spans="1:2">
      <c r="A630" s="1335">
        <f t="shared" si="10"/>
        <v>37884</v>
      </c>
      <c r="B630" s="1311">
        <v>22092003</v>
      </c>
    </row>
    <row r="631" spans="1:2">
      <c r="A631" s="1335">
        <f t="shared" si="10"/>
        <v>37885</v>
      </c>
      <c r="B631" s="1311">
        <v>22092003</v>
      </c>
    </row>
    <row r="632" spans="1:2">
      <c r="A632" s="1335">
        <f t="shared" si="10"/>
        <v>37886</v>
      </c>
      <c r="B632" s="1311">
        <v>22092003</v>
      </c>
    </row>
    <row r="633" spans="1:2">
      <c r="A633" s="1335">
        <f t="shared" si="10"/>
        <v>37887</v>
      </c>
      <c r="B633" s="1311">
        <v>23092003</v>
      </c>
    </row>
    <row r="634" spans="1:2">
      <c r="A634" s="1335">
        <f t="shared" si="10"/>
        <v>37888</v>
      </c>
      <c r="B634" s="1311">
        <v>23092003</v>
      </c>
    </row>
    <row r="635" spans="1:2">
      <c r="A635" s="1335">
        <f t="shared" si="10"/>
        <v>37889</v>
      </c>
      <c r="B635" s="1311">
        <v>23092003</v>
      </c>
    </row>
    <row r="636" spans="1:2">
      <c r="A636" s="1335">
        <f t="shared" si="10"/>
        <v>37890</v>
      </c>
      <c r="B636" s="1311">
        <v>23092003</v>
      </c>
    </row>
    <row r="637" spans="1:2">
      <c r="A637" s="1335">
        <f t="shared" si="10"/>
        <v>37891</v>
      </c>
      <c r="B637" s="1311">
        <v>23092003</v>
      </c>
    </row>
    <row r="638" spans="1:2">
      <c r="A638" s="1335">
        <f t="shared" si="10"/>
        <v>37892</v>
      </c>
      <c r="B638" s="1311">
        <v>23092003</v>
      </c>
    </row>
    <row r="639" spans="1:2">
      <c r="A639" s="1335">
        <f t="shared" si="10"/>
        <v>37893</v>
      </c>
      <c r="B639" s="1311">
        <v>23092003</v>
      </c>
    </row>
    <row r="640" spans="1:2">
      <c r="A640" s="1335">
        <f t="shared" si="10"/>
        <v>37894</v>
      </c>
      <c r="B640" s="1311">
        <v>23092003</v>
      </c>
    </row>
    <row r="641" spans="1:2">
      <c r="A641" s="1335">
        <f t="shared" si="10"/>
        <v>37895</v>
      </c>
      <c r="B641" s="1311">
        <v>23092003</v>
      </c>
    </row>
    <row r="642" spans="1:2">
      <c r="A642" s="1335">
        <f t="shared" si="10"/>
        <v>37896</v>
      </c>
      <c r="B642" s="1311">
        <v>23092003</v>
      </c>
    </row>
    <row r="643" spans="1:2">
      <c r="A643" s="1335">
        <f t="shared" si="10"/>
        <v>37897</v>
      </c>
      <c r="B643" s="1311">
        <v>23092003</v>
      </c>
    </row>
    <row r="644" spans="1:2">
      <c r="A644" s="1335">
        <f t="shared" si="10"/>
        <v>37898</v>
      </c>
      <c r="B644" s="1311">
        <v>23092003</v>
      </c>
    </row>
    <row r="645" spans="1:2">
      <c r="A645" s="1335">
        <f t="shared" si="10"/>
        <v>37899</v>
      </c>
      <c r="B645" s="1311">
        <v>23092003</v>
      </c>
    </row>
    <row r="646" spans="1:2">
      <c r="A646" s="1335">
        <f t="shared" si="10"/>
        <v>37900</v>
      </c>
      <c r="B646" s="1311">
        <v>23092003</v>
      </c>
    </row>
    <row r="647" spans="1:2">
      <c r="A647" s="1335">
        <f t="shared" si="10"/>
        <v>37901</v>
      </c>
      <c r="B647" s="1311">
        <v>23092003</v>
      </c>
    </row>
    <row r="648" spans="1:2">
      <c r="A648" s="1335">
        <f t="shared" si="10"/>
        <v>37902</v>
      </c>
      <c r="B648" s="1311">
        <v>23092003</v>
      </c>
    </row>
    <row r="649" spans="1:2">
      <c r="A649" s="1335">
        <f t="shared" si="10"/>
        <v>37903</v>
      </c>
      <c r="B649" s="1311">
        <v>23092003</v>
      </c>
    </row>
    <row r="650" spans="1:2">
      <c r="A650" s="1335">
        <f t="shared" si="10"/>
        <v>37904</v>
      </c>
      <c r="B650" s="1311">
        <v>23092003</v>
      </c>
    </row>
    <row r="651" spans="1:2">
      <c r="A651" s="1335">
        <f t="shared" si="10"/>
        <v>37905</v>
      </c>
      <c r="B651" s="1311">
        <v>23092003</v>
      </c>
    </row>
    <row r="652" spans="1:2">
      <c r="A652" s="1335">
        <f t="shared" si="10"/>
        <v>37906</v>
      </c>
      <c r="B652" s="1311">
        <v>23092003</v>
      </c>
    </row>
    <row r="653" spans="1:2">
      <c r="A653" s="1335">
        <f t="shared" si="10"/>
        <v>37907</v>
      </c>
      <c r="B653" s="1311">
        <v>23092003</v>
      </c>
    </row>
    <row r="654" spans="1:2">
      <c r="A654" s="1335">
        <f t="shared" si="10"/>
        <v>37908</v>
      </c>
      <c r="B654" s="1311">
        <v>23092003</v>
      </c>
    </row>
    <row r="655" spans="1:2">
      <c r="A655" s="1335">
        <f t="shared" si="10"/>
        <v>37909</v>
      </c>
      <c r="B655" s="1311">
        <v>23092003</v>
      </c>
    </row>
    <row r="656" spans="1:2">
      <c r="A656" s="1335">
        <f t="shared" si="10"/>
        <v>37910</v>
      </c>
      <c r="B656" s="1311">
        <v>23092003</v>
      </c>
    </row>
    <row r="657" spans="1:2">
      <c r="A657" s="1335">
        <f t="shared" si="10"/>
        <v>37911</v>
      </c>
      <c r="B657" s="1311">
        <v>23092003</v>
      </c>
    </row>
    <row r="658" spans="1:2">
      <c r="A658" s="1335">
        <f t="shared" si="10"/>
        <v>37912</v>
      </c>
      <c r="B658" s="1311">
        <v>23092003</v>
      </c>
    </row>
    <row r="659" spans="1:2">
      <c r="A659" s="1335">
        <f t="shared" si="10"/>
        <v>37913</v>
      </c>
      <c r="B659" s="1311">
        <v>23092003</v>
      </c>
    </row>
    <row r="660" spans="1:2">
      <c r="A660" s="1335">
        <f t="shared" si="10"/>
        <v>37914</v>
      </c>
      <c r="B660" s="1311">
        <v>23092003</v>
      </c>
    </row>
    <row r="661" spans="1:2">
      <c r="A661" s="1335">
        <f t="shared" si="10"/>
        <v>37915</v>
      </c>
      <c r="B661" s="1311">
        <v>23092003</v>
      </c>
    </row>
    <row r="662" spans="1:2">
      <c r="A662" s="1335">
        <f t="shared" si="10"/>
        <v>37916</v>
      </c>
      <c r="B662" s="1311">
        <v>23092003</v>
      </c>
    </row>
    <row r="663" spans="1:2">
      <c r="A663" s="1335">
        <f t="shared" si="10"/>
        <v>37917</v>
      </c>
      <c r="B663" s="1311">
        <v>23092003</v>
      </c>
    </row>
    <row r="664" spans="1:2">
      <c r="A664" s="1335">
        <f t="shared" si="10"/>
        <v>37918</v>
      </c>
      <c r="B664" s="1311">
        <v>23092003</v>
      </c>
    </row>
    <row r="665" spans="1:2">
      <c r="A665" s="1335">
        <f t="shared" si="10"/>
        <v>37919</v>
      </c>
      <c r="B665" s="1311">
        <v>23092003</v>
      </c>
    </row>
    <row r="666" spans="1:2">
      <c r="A666" s="1335">
        <f t="shared" si="10"/>
        <v>37920</v>
      </c>
      <c r="B666" s="1311">
        <v>23092003</v>
      </c>
    </row>
    <row r="667" spans="1:2">
      <c r="A667" s="1335">
        <f t="shared" si="10"/>
        <v>37921</v>
      </c>
      <c r="B667" s="1311">
        <v>23092003</v>
      </c>
    </row>
    <row r="668" spans="1:2">
      <c r="A668" s="1335">
        <f t="shared" si="10"/>
        <v>37922</v>
      </c>
      <c r="B668" s="1311">
        <v>23092003</v>
      </c>
    </row>
    <row r="669" spans="1:2">
      <c r="A669" s="1335">
        <f t="shared" si="10"/>
        <v>37923</v>
      </c>
      <c r="B669" s="1311">
        <v>23092003</v>
      </c>
    </row>
    <row r="670" spans="1:2">
      <c r="A670" s="1335">
        <f t="shared" si="10"/>
        <v>37924</v>
      </c>
      <c r="B670" s="1311">
        <v>23092003</v>
      </c>
    </row>
    <row r="671" spans="1:2">
      <c r="A671" s="1335">
        <f t="shared" si="10"/>
        <v>37925</v>
      </c>
      <c r="B671" s="1311">
        <v>23092003</v>
      </c>
    </row>
    <row r="672" spans="1:2">
      <c r="A672" s="1335">
        <f t="shared" si="10"/>
        <v>37926</v>
      </c>
      <c r="B672" s="1311">
        <v>23092003</v>
      </c>
    </row>
    <row r="673" spans="1:2">
      <c r="A673" s="1335">
        <f t="shared" si="10"/>
        <v>37927</v>
      </c>
      <c r="B673" s="1311">
        <v>23092003</v>
      </c>
    </row>
    <row r="674" spans="1:2">
      <c r="A674" s="1335">
        <f t="shared" si="10"/>
        <v>37928</v>
      </c>
      <c r="B674" s="1311">
        <v>23092003</v>
      </c>
    </row>
    <row r="675" spans="1:2">
      <c r="A675" s="1335">
        <f t="shared" si="10"/>
        <v>37929</v>
      </c>
      <c r="B675" s="1311">
        <v>23092003</v>
      </c>
    </row>
    <row r="676" spans="1:2">
      <c r="A676" s="1335">
        <f t="shared" si="10"/>
        <v>37930</v>
      </c>
      <c r="B676" s="1311">
        <v>23092003</v>
      </c>
    </row>
    <row r="677" spans="1:2">
      <c r="A677" s="1335">
        <f t="shared" si="10"/>
        <v>37931</v>
      </c>
      <c r="B677" s="1311">
        <v>23092003</v>
      </c>
    </row>
    <row r="678" spans="1:2">
      <c r="A678" s="1335">
        <f t="shared" si="10"/>
        <v>37932</v>
      </c>
      <c r="B678" s="1311">
        <v>23092003</v>
      </c>
    </row>
    <row r="679" spans="1:2">
      <c r="A679" s="1335">
        <f t="shared" si="10"/>
        <v>37933</v>
      </c>
      <c r="B679" s="1311">
        <v>23092003</v>
      </c>
    </row>
    <row r="680" spans="1:2">
      <c r="A680" s="1335">
        <f t="shared" si="10"/>
        <v>37934</v>
      </c>
      <c r="B680" s="1311">
        <v>23092003</v>
      </c>
    </row>
    <row r="681" spans="1:2">
      <c r="A681" s="1335">
        <f t="shared" si="10"/>
        <v>37935</v>
      </c>
      <c r="B681" s="1311">
        <v>23092003</v>
      </c>
    </row>
    <row r="682" spans="1:2">
      <c r="A682" s="1335">
        <f t="shared" si="10"/>
        <v>37936</v>
      </c>
      <c r="B682" s="1311">
        <v>23092003</v>
      </c>
    </row>
    <row r="683" spans="1:2">
      <c r="A683" s="1335">
        <f t="shared" si="10"/>
        <v>37937</v>
      </c>
      <c r="B683" s="1311">
        <v>23092003</v>
      </c>
    </row>
    <row r="684" spans="1:2">
      <c r="A684" s="1335">
        <f t="shared" si="10"/>
        <v>37938</v>
      </c>
      <c r="B684" s="1311">
        <v>23092003</v>
      </c>
    </row>
    <row r="685" spans="1:2">
      <c r="A685" s="1335">
        <f t="shared" si="10"/>
        <v>37939</v>
      </c>
      <c r="B685" s="1311">
        <v>23092003</v>
      </c>
    </row>
    <row r="686" spans="1:2">
      <c r="A686" s="1335">
        <f t="shared" si="10"/>
        <v>37940</v>
      </c>
      <c r="B686" s="1311">
        <v>23092003</v>
      </c>
    </row>
    <row r="687" spans="1:2">
      <c r="A687" s="1335">
        <f t="shared" si="10"/>
        <v>37941</v>
      </c>
      <c r="B687" s="1311">
        <v>23092003</v>
      </c>
    </row>
    <row r="688" spans="1:2">
      <c r="A688" s="1335">
        <f t="shared" si="10"/>
        <v>37942</v>
      </c>
      <c r="B688" s="1311">
        <v>23092003</v>
      </c>
    </row>
    <row r="689" spans="1:2">
      <c r="A689" s="1335">
        <f t="shared" ref="A689:A732" si="11">A688+1</f>
        <v>37943</v>
      </c>
      <c r="B689" s="1311">
        <v>23092003</v>
      </c>
    </row>
    <row r="690" spans="1:2">
      <c r="A690" s="1335">
        <f t="shared" si="11"/>
        <v>37944</v>
      </c>
      <c r="B690" s="1311">
        <v>23092003</v>
      </c>
    </row>
    <row r="691" spans="1:2">
      <c r="A691" s="1335">
        <f t="shared" si="11"/>
        <v>37945</v>
      </c>
      <c r="B691" s="1311">
        <v>23092003</v>
      </c>
    </row>
    <row r="692" spans="1:2">
      <c r="A692" s="1335">
        <f t="shared" si="11"/>
        <v>37946</v>
      </c>
      <c r="B692" s="1311">
        <v>23092003</v>
      </c>
    </row>
    <row r="693" spans="1:2">
      <c r="A693" s="1335">
        <f t="shared" si="11"/>
        <v>37947</v>
      </c>
      <c r="B693" s="1311">
        <v>23092003</v>
      </c>
    </row>
    <row r="694" spans="1:2">
      <c r="A694" s="1335">
        <f t="shared" si="11"/>
        <v>37948</v>
      </c>
      <c r="B694" s="1311">
        <v>23092003</v>
      </c>
    </row>
    <row r="695" spans="1:2">
      <c r="A695" s="1335">
        <f t="shared" si="11"/>
        <v>37949</v>
      </c>
      <c r="B695" s="1311">
        <v>23092003</v>
      </c>
    </row>
    <row r="696" spans="1:2">
      <c r="A696" s="1335">
        <f t="shared" si="11"/>
        <v>37950</v>
      </c>
      <c r="B696" s="1311">
        <v>23092003</v>
      </c>
    </row>
    <row r="697" spans="1:2">
      <c r="A697" s="1335">
        <f t="shared" si="11"/>
        <v>37951</v>
      </c>
      <c r="B697" s="1311">
        <v>23092003</v>
      </c>
    </row>
    <row r="698" spans="1:2">
      <c r="A698" s="1335">
        <f t="shared" si="11"/>
        <v>37952</v>
      </c>
      <c r="B698" s="1311">
        <v>23092003</v>
      </c>
    </row>
    <row r="699" spans="1:2">
      <c r="A699" s="1335">
        <f t="shared" si="11"/>
        <v>37953</v>
      </c>
      <c r="B699" s="1311">
        <v>23092003</v>
      </c>
    </row>
    <row r="700" spans="1:2">
      <c r="A700" s="1335">
        <f t="shared" si="11"/>
        <v>37954</v>
      </c>
      <c r="B700" s="1311">
        <v>23092003</v>
      </c>
    </row>
    <row r="701" spans="1:2">
      <c r="A701" s="1335">
        <f t="shared" si="11"/>
        <v>37955</v>
      </c>
      <c r="B701" s="1311">
        <v>23092003</v>
      </c>
    </row>
    <row r="702" spans="1:2">
      <c r="A702" s="1335">
        <f t="shared" si="11"/>
        <v>37956</v>
      </c>
      <c r="B702" s="1311">
        <v>23092003</v>
      </c>
    </row>
    <row r="703" spans="1:2">
      <c r="A703" s="1335">
        <f t="shared" si="11"/>
        <v>37957</v>
      </c>
      <c r="B703" s="1311">
        <v>23092003</v>
      </c>
    </row>
    <row r="704" spans="1:2">
      <c r="A704" s="1335">
        <f t="shared" si="11"/>
        <v>37958</v>
      </c>
      <c r="B704" s="1311">
        <v>23092003</v>
      </c>
    </row>
    <row r="705" spans="1:2">
      <c r="A705" s="1335">
        <f t="shared" si="11"/>
        <v>37959</v>
      </c>
      <c r="B705" s="1311">
        <v>23092003</v>
      </c>
    </row>
    <row r="706" spans="1:2">
      <c r="A706" s="1335">
        <f t="shared" si="11"/>
        <v>37960</v>
      </c>
      <c r="B706" s="1311">
        <v>23092003</v>
      </c>
    </row>
    <row r="707" spans="1:2">
      <c r="A707" s="1335">
        <f t="shared" si="11"/>
        <v>37961</v>
      </c>
      <c r="B707" s="1311">
        <v>23092003</v>
      </c>
    </row>
    <row r="708" spans="1:2">
      <c r="A708" s="1335">
        <f t="shared" si="11"/>
        <v>37962</v>
      </c>
      <c r="B708" s="1311">
        <v>23092003</v>
      </c>
    </row>
    <row r="709" spans="1:2">
      <c r="A709" s="1335">
        <f t="shared" si="11"/>
        <v>37963</v>
      </c>
      <c r="B709" s="1311">
        <v>23092003</v>
      </c>
    </row>
    <row r="710" spans="1:2">
      <c r="A710" s="1335">
        <f t="shared" si="11"/>
        <v>37964</v>
      </c>
      <c r="B710" s="1311">
        <v>23092003</v>
      </c>
    </row>
    <row r="711" spans="1:2">
      <c r="A711" s="1335">
        <f t="shared" si="11"/>
        <v>37965</v>
      </c>
      <c r="B711" s="1311">
        <v>23092003</v>
      </c>
    </row>
    <row r="712" spans="1:2">
      <c r="A712" s="1335">
        <f t="shared" si="11"/>
        <v>37966</v>
      </c>
      <c r="B712" s="1311">
        <v>23092003</v>
      </c>
    </row>
    <row r="713" spans="1:2">
      <c r="A713" s="1335">
        <f t="shared" si="11"/>
        <v>37967</v>
      </c>
      <c r="B713" s="1311">
        <v>23092003</v>
      </c>
    </row>
    <row r="714" spans="1:2">
      <c r="A714" s="1335">
        <f t="shared" si="11"/>
        <v>37968</v>
      </c>
      <c r="B714" s="1311">
        <v>23092003</v>
      </c>
    </row>
    <row r="715" spans="1:2">
      <c r="A715" s="1335">
        <f t="shared" si="11"/>
        <v>37969</v>
      </c>
      <c r="B715" s="1311">
        <v>23092003</v>
      </c>
    </row>
    <row r="716" spans="1:2">
      <c r="A716" s="1335">
        <f t="shared" si="11"/>
        <v>37970</v>
      </c>
      <c r="B716" s="1311">
        <v>23092003</v>
      </c>
    </row>
    <row r="717" spans="1:2">
      <c r="A717" s="1335">
        <f t="shared" si="11"/>
        <v>37971</v>
      </c>
      <c r="B717" s="1311">
        <v>23092003</v>
      </c>
    </row>
    <row r="718" spans="1:2">
      <c r="A718" s="1335">
        <f t="shared" si="11"/>
        <v>37972</v>
      </c>
      <c r="B718" s="1311">
        <v>23092003</v>
      </c>
    </row>
    <row r="719" spans="1:2">
      <c r="A719" s="1335">
        <f t="shared" si="11"/>
        <v>37973</v>
      </c>
      <c r="B719" s="1311">
        <v>23092003</v>
      </c>
    </row>
    <row r="720" spans="1:2">
      <c r="A720" s="1335">
        <f t="shared" si="11"/>
        <v>37974</v>
      </c>
      <c r="B720" s="1311">
        <v>23092003</v>
      </c>
    </row>
    <row r="721" spans="1:2">
      <c r="A721" s="1335">
        <f t="shared" si="11"/>
        <v>37975</v>
      </c>
      <c r="B721" s="1311">
        <v>23092003</v>
      </c>
    </row>
    <row r="722" spans="1:2">
      <c r="A722" s="1335">
        <f t="shared" si="11"/>
        <v>37976</v>
      </c>
      <c r="B722" s="1311">
        <v>23092003</v>
      </c>
    </row>
    <row r="723" spans="1:2">
      <c r="A723" s="1335">
        <f t="shared" si="11"/>
        <v>37977</v>
      </c>
      <c r="B723" s="1311">
        <v>23092003</v>
      </c>
    </row>
    <row r="724" spans="1:2">
      <c r="A724" s="1335">
        <f t="shared" si="11"/>
        <v>37978</v>
      </c>
      <c r="B724" s="1311">
        <v>23092003</v>
      </c>
    </row>
    <row r="725" spans="1:2">
      <c r="A725" s="1335">
        <f t="shared" si="11"/>
        <v>37979</v>
      </c>
      <c r="B725" s="1311">
        <v>23092003</v>
      </c>
    </row>
    <row r="726" spans="1:2">
      <c r="A726" s="1335">
        <f t="shared" si="11"/>
        <v>37980</v>
      </c>
      <c r="B726" s="1311">
        <v>23092003</v>
      </c>
    </row>
    <row r="727" spans="1:2">
      <c r="A727" s="1335">
        <f t="shared" si="11"/>
        <v>37981</v>
      </c>
      <c r="B727" s="1311">
        <v>23092003</v>
      </c>
    </row>
    <row r="728" spans="1:2">
      <c r="A728" s="1335">
        <f t="shared" si="11"/>
        <v>37982</v>
      </c>
      <c r="B728" s="1311">
        <v>23092003</v>
      </c>
    </row>
    <row r="729" spans="1:2">
      <c r="A729" s="1335">
        <f t="shared" si="11"/>
        <v>37983</v>
      </c>
      <c r="B729" s="1311">
        <v>23092003</v>
      </c>
    </row>
    <row r="730" spans="1:2">
      <c r="A730" s="1335">
        <f t="shared" si="11"/>
        <v>37984</v>
      </c>
      <c r="B730" s="1311">
        <v>23092003</v>
      </c>
    </row>
    <row r="731" spans="1:2">
      <c r="A731" s="1335">
        <f t="shared" si="11"/>
        <v>37985</v>
      </c>
      <c r="B731" s="1311">
        <v>23092003</v>
      </c>
    </row>
    <row r="732" spans="1:2">
      <c r="A732" s="1335">
        <f t="shared" si="11"/>
        <v>37986</v>
      </c>
      <c r="B732" s="1311">
        <v>23092003</v>
      </c>
    </row>
  </sheetData>
  <mergeCells count="1">
    <mergeCell ref="A1:B1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4"/>
  <dimension ref="A1:HI1442"/>
  <sheetViews>
    <sheetView showZeros="0" topLeftCell="C6" zoomScaleNormal="100" workbookViewId="0">
      <selection activeCell="R16" sqref="R16"/>
    </sheetView>
  </sheetViews>
  <sheetFormatPr defaultRowHeight="12.75"/>
  <cols>
    <col min="1" max="1" width="5.42578125" hidden="1" customWidth="1"/>
    <col min="2" max="2" width="2.7109375" hidden="1" customWidth="1"/>
    <col min="3" max="3" width="2.42578125" style="861" customWidth="1"/>
    <col min="4" max="4" width="9.7109375" customWidth="1"/>
    <col min="5" max="5" width="9.85546875" bestFit="1" customWidth="1"/>
    <col min="6" max="6" width="5.7109375" customWidth="1"/>
    <col min="7" max="7" width="4.42578125" customWidth="1"/>
    <col min="8" max="8" width="8.5703125" bestFit="1" customWidth="1"/>
    <col min="9" max="9" width="5" bestFit="1" customWidth="1"/>
    <col min="10" max="10" width="4" customWidth="1"/>
    <col min="11" max="11" width="5.85546875" customWidth="1"/>
    <col min="12" max="12" width="6" bestFit="1" customWidth="1"/>
    <col min="13" max="13" width="5.7109375" customWidth="1"/>
    <col min="14" max="14" width="2.28515625" customWidth="1"/>
    <col min="15" max="15" width="7.42578125" customWidth="1"/>
    <col min="16" max="16" width="9.5703125" customWidth="1"/>
    <col min="17" max="17" width="6.28515625" hidden="1" customWidth="1"/>
    <col min="18" max="18" width="7.140625" bestFit="1" customWidth="1"/>
    <col min="19" max="19" width="7.7109375" bestFit="1" customWidth="1"/>
    <col min="20" max="20" width="6.28515625" hidden="1" customWidth="1"/>
    <col min="21" max="22" width="8.7109375" bestFit="1" customWidth="1"/>
    <col min="23" max="23" width="3.85546875" customWidth="1"/>
    <col min="24" max="24" width="1.7109375" customWidth="1"/>
    <col min="25" max="25" width="5.42578125" customWidth="1"/>
    <col min="26" max="26" width="10.42578125" customWidth="1"/>
    <col min="27" max="27" width="7.7109375" customWidth="1"/>
    <col min="28" max="28" width="8.85546875" customWidth="1"/>
    <col min="29" max="29" width="5.42578125" customWidth="1"/>
    <col min="30" max="30" width="4.5703125" customWidth="1"/>
    <col min="31" max="31" width="5.28515625" customWidth="1"/>
    <col min="32" max="32" width="7.28515625" customWidth="1"/>
    <col min="33" max="33" width="4.28515625" hidden="1" customWidth="1"/>
    <col min="34" max="34" width="7.28515625" hidden="1" customWidth="1"/>
    <col min="35" max="35" width="82.7109375" hidden="1" customWidth="1"/>
    <col min="36" max="36" width="11" hidden="1" customWidth="1"/>
    <col min="37" max="37" width="11.5703125" hidden="1" customWidth="1"/>
    <col min="38" max="38" width="10.140625" hidden="1" customWidth="1"/>
    <col min="39" max="39" width="7.85546875" hidden="1" customWidth="1"/>
    <col min="40" max="40" width="5" hidden="1" customWidth="1"/>
    <col min="41" max="41" width="7.140625" hidden="1" customWidth="1"/>
    <col min="42" max="42" width="6.140625" hidden="1" customWidth="1"/>
    <col min="43" max="43" width="5.5703125" hidden="1" customWidth="1"/>
    <col min="44" max="44" width="8.7109375" hidden="1" customWidth="1"/>
    <col min="45" max="45" width="7.140625" hidden="1" customWidth="1"/>
    <col min="46" max="47" width="8.7109375" hidden="1" customWidth="1"/>
    <col min="48" max="49" width="12.140625" hidden="1" customWidth="1"/>
    <col min="50" max="50" width="9.85546875" hidden="1" customWidth="1"/>
    <col min="51" max="51" width="8.140625" hidden="1" customWidth="1"/>
    <col min="52" max="52" width="9.140625" hidden="1" customWidth="1"/>
    <col min="53" max="53" width="7.42578125" hidden="1" customWidth="1"/>
    <col min="54" max="54" width="7.7109375" hidden="1" customWidth="1"/>
    <col min="55" max="55" width="15.85546875" hidden="1" customWidth="1"/>
    <col min="56" max="56" width="9.85546875" hidden="1" customWidth="1"/>
    <col min="57" max="57" width="9.42578125" hidden="1" customWidth="1"/>
    <col min="58" max="58" width="8.85546875" hidden="1" customWidth="1"/>
    <col min="59" max="59" width="3.5703125" hidden="1" customWidth="1"/>
    <col min="60" max="60" width="7.42578125" hidden="1" customWidth="1"/>
    <col min="61" max="61" width="2.7109375" hidden="1" customWidth="1"/>
    <col min="62" max="62" width="12.42578125" hidden="1" customWidth="1"/>
    <col min="63" max="63" width="14.5703125" hidden="1" customWidth="1"/>
    <col min="64" max="64" width="10.28515625" hidden="1" customWidth="1"/>
    <col min="65" max="65" width="10.42578125" hidden="1" customWidth="1"/>
    <col min="66" max="66" width="5" hidden="1" customWidth="1"/>
    <col min="67" max="69" width="8.85546875" hidden="1" customWidth="1"/>
    <col min="70" max="70" width="7.5703125" hidden="1" customWidth="1"/>
    <col min="71" max="71" width="11" hidden="1" customWidth="1"/>
    <col min="72" max="72" width="8.7109375" style="882" hidden="1" customWidth="1"/>
    <col min="73" max="73" width="8.85546875" hidden="1" customWidth="1"/>
    <col min="74" max="74" width="11" hidden="1" customWidth="1"/>
    <col min="75" max="75" width="18.5703125" hidden="1" customWidth="1"/>
    <col min="76" max="76" width="8.85546875" hidden="1" customWidth="1"/>
    <col min="77" max="77" width="7" hidden="1" customWidth="1"/>
    <col min="78" max="78" width="6.7109375" hidden="1" customWidth="1"/>
    <col min="79" max="79" width="8.7109375" hidden="1" customWidth="1"/>
    <col min="80" max="80" width="4" hidden="1" customWidth="1"/>
    <col min="81" max="81" width="10.140625" hidden="1" customWidth="1"/>
    <col min="82" max="82" width="8.85546875" hidden="1" customWidth="1"/>
    <col min="83" max="83" width="8.7109375" hidden="1" customWidth="1"/>
    <col min="84" max="84" width="4" hidden="1" customWidth="1"/>
    <col min="85" max="96" width="8.85546875" hidden="1" customWidth="1"/>
    <col min="97" max="97" width="9.7109375" hidden="1" customWidth="1"/>
    <col min="98" max="98" width="8.5703125" hidden="1" customWidth="1"/>
    <col min="99" max="99" width="9.5703125" hidden="1" customWidth="1"/>
    <col min="100" max="100" width="5.7109375" hidden="1" customWidth="1"/>
    <col min="101" max="101" width="8.5703125" hidden="1" customWidth="1"/>
    <col min="102" max="102" width="9.5703125" hidden="1" customWidth="1"/>
    <col min="103" max="103" width="13.140625" hidden="1" customWidth="1"/>
    <col min="104" max="105" width="10.140625" hidden="1" customWidth="1"/>
    <col min="106" max="106" width="10.28515625" hidden="1" customWidth="1"/>
    <col min="107" max="140" width="9.140625" hidden="1" customWidth="1"/>
    <col min="141" max="141" width="11.28515625" hidden="1" customWidth="1"/>
    <col min="142" max="143" width="9.140625" hidden="1" customWidth="1"/>
    <col min="144" max="144" width="6.28515625" hidden="1" customWidth="1"/>
    <col min="145" max="145" width="2" hidden="1" customWidth="1"/>
    <col min="146" max="146" width="22.7109375" hidden="1" customWidth="1"/>
    <col min="147" max="147" width="5" hidden="1" customWidth="1"/>
    <col min="148" max="148" width="14.28515625" hidden="1" customWidth="1"/>
    <col min="149" max="150" width="18.42578125" hidden="1" customWidth="1"/>
    <col min="151" max="151" width="45.42578125" bestFit="1" customWidth="1"/>
    <col min="152" max="152" width="18.140625" customWidth="1"/>
    <col min="153" max="153" width="13.85546875" bestFit="1" customWidth="1"/>
    <col min="154" max="154" width="11.5703125" bestFit="1" customWidth="1"/>
    <col min="155" max="215" width="9.140625" customWidth="1"/>
    <col min="216" max="239" width="0" hidden="1" customWidth="1"/>
  </cols>
  <sheetData>
    <row r="1" spans="3:151" s="1" customFormat="1" ht="10.5" hidden="1" customHeight="1">
      <c r="C1" s="861"/>
      <c r="Z1" s="725">
        <f>'CERT-V'!AF56</f>
        <v>0</v>
      </c>
      <c r="AA1" s="700"/>
      <c r="AB1" s="725" t="str">
        <f>'CERT-V'!AB34</f>
        <v/>
      </c>
      <c r="AC1" s="27"/>
      <c r="AD1" s="27"/>
      <c r="AE1" s="27"/>
      <c r="AF1" s="27"/>
      <c r="BT1" s="315"/>
    </row>
    <row r="2" spans="3:151" s="1" customFormat="1" ht="64.5" customHeight="1">
      <c r="C2" s="861"/>
      <c r="D2" s="1864" t="str">
        <f>IF(X2="","ESTA CERTIDÃO DESTINA-SE APENAS A CONTAGEM DE TEMPO DE SERVIÇO.","ESTA CERTIDÃO DESTINA-SE A COMTAGE PARA FINS DE RATIFICAÇÃO.")</f>
        <v>ESTA CERTIDÃO DESTINA-SE APENAS A CONTAGEM DE TEMPO DE SERVIÇO.</v>
      </c>
      <c r="E2" s="1865"/>
      <c r="F2" s="1865"/>
      <c r="G2" s="1865"/>
      <c r="H2" s="1865"/>
      <c r="I2" s="1865"/>
      <c r="J2" s="1865"/>
      <c r="K2" s="1865"/>
      <c r="L2" s="1865"/>
      <c r="M2" s="1865"/>
      <c r="N2" s="1865"/>
      <c r="O2" s="1866"/>
      <c r="P2" s="1861" t="str">
        <f>IF(AA5=EM2&gt;0,"VEJA NA TAB FUNDAMENTO O Nº DO DISPOSITIVO LEGAL E DIGITE AQUI","")</f>
        <v>VEJA NA TAB FUNDAMENTO O Nº DO DISPOSITIVO LEGAL E DIGITE AQUI</v>
      </c>
      <c r="Q2" s="1862"/>
      <c r="R2" s="1862"/>
      <c r="S2" s="1863"/>
      <c r="T2" s="1643"/>
      <c r="U2" s="1644"/>
      <c r="V2" s="1644"/>
      <c r="W2" s="1644"/>
      <c r="X2" s="1644"/>
      <c r="Y2" s="1645"/>
      <c r="Z2" s="1942" t="str">
        <f>IF(AF5&gt;0,"INCLUIU TEMPO EMP. PRIVADO-INSS. O ARTIGO JÁ COMBINOU C/ A 269/81.","PARA INCLUSÃO DE TEMPO DE CONTRIBUIÇÃO DE OUTROS REGIMES PREVIDENCIÁRIOS, DIGITE S.")</f>
        <v>PARA INCLUSÃO DE TEMPO DE CONTRIBUIÇÃO DE OUTROS REGIMES PREVIDENCIÁRIOS, DIGITE S.</v>
      </c>
      <c r="AA2" s="1943"/>
      <c r="AB2" s="1943"/>
      <c r="AC2" s="1943"/>
      <c r="AD2" s="1943"/>
      <c r="AE2" s="1944"/>
      <c r="AF2" s="1525"/>
      <c r="AH2" s="1360" t="str">
        <f>S39</f>
        <v/>
      </c>
      <c r="AI2" s="1909" t="s">
        <v>3483</v>
      </c>
      <c r="AJ2" s="1909"/>
      <c r="BT2" s="315"/>
      <c r="CA2" s="1" t="str">
        <f>IF(P2&lt;&gt;"VEJA NA TAB FUNDAMENTO O Nº DO DISPOSITIVO LEGAL E DIGITE AQUI","N","S")</f>
        <v>S</v>
      </c>
      <c r="EM2" s="1642">
        <v>43897</v>
      </c>
      <c r="EN2" s="1642"/>
      <c r="EO2" s="1540"/>
      <c r="EU2" s="1534" t="s">
        <v>3553</v>
      </c>
    </row>
    <row r="3" spans="3:151" s="1" customFormat="1" ht="39.75" customHeight="1">
      <c r="C3" s="861"/>
      <c r="D3" s="1648"/>
      <c r="E3" s="1649"/>
      <c r="F3" s="1662" t="str">
        <f>IF(I3="","","FUNDAMENTO:")</f>
        <v/>
      </c>
      <c r="G3" s="1663"/>
      <c r="H3" s="1664"/>
      <c r="I3" s="1945" t="str">
        <f>IFERROR(IF(AF2&lt;&gt;"",CONCATENATE(VLOOKUP(T2,'TAB FUNDAMENTO'!A:H,2,0)," ",EU2),VLOOKUP(T2,'TAB FUNDAMENTO'!A:H,2,0)),"")</f>
        <v/>
      </c>
      <c r="J3" s="1945"/>
      <c r="K3" s="1945"/>
      <c r="L3" s="1945"/>
      <c r="M3" s="1945"/>
      <c r="N3" s="1945"/>
      <c r="O3" s="1945"/>
      <c r="P3" s="1945"/>
      <c r="Q3" s="1945"/>
      <c r="R3" s="1945"/>
      <c r="S3" s="1945"/>
      <c r="T3" s="1945"/>
      <c r="U3" s="1945"/>
      <c r="V3" s="1945"/>
      <c r="W3" s="1945"/>
      <c r="X3" s="1945"/>
      <c r="Y3" s="1945"/>
      <c r="Z3" s="1945"/>
      <c r="AA3" s="1945"/>
      <c r="AB3" s="1945"/>
      <c r="AC3" s="1945"/>
      <c r="AD3" s="1945"/>
      <c r="AE3" s="1945"/>
      <c r="AF3" s="1945"/>
      <c r="AH3" s="1360" t="str">
        <f>T39</f>
        <v/>
      </c>
      <c r="AI3" s="1909" t="s">
        <v>3482</v>
      </c>
      <c r="AJ3" s="1909"/>
      <c r="BJ3" s="881" t="e">
        <f>'TAB FUNDAMENTO'!#REF!</f>
        <v>#REF!</v>
      </c>
      <c r="BT3" s="315"/>
    </row>
    <row r="4" spans="3:151" s="1" customFormat="1" ht="30.95" customHeight="1" thickBot="1">
      <c r="C4" s="861"/>
      <c r="D4" s="1434"/>
      <c r="E4" s="1435"/>
      <c r="F4" s="1913" t="s">
        <v>3322</v>
      </c>
      <c r="G4" s="1914"/>
      <c r="H4" s="1914"/>
      <c r="I4" s="1872" t="s">
        <v>3508</v>
      </c>
      <c r="J4" s="1872"/>
      <c r="K4" s="1872"/>
      <c r="L4" s="1872"/>
      <c r="M4" s="1872"/>
      <c r="N4" s="1872"/>
      <c r="O4" s="1872"/>
      <c r="P4" s="1872"/>
      <c r="Q4" s="1872"/>
      <c r="R4" s="1872"/>
      <c r="S4" s="1872"/>
      <c r="T4" s="1872"/>
      <c r="U4" s="1872"/>
      <c r="V4" s="1872"/>
      <c r="W4" s="1872"/>
      <c r="X4" s="1872"/>
      <c r="Y4" s="1872"/>
      <c r="Z4" s="1872"/>
      <c r="AA4" s="1683"/>
      <c r="AB4" s="1684"/>
      <c r="AC4" s="1526"/>
      <c r="AD4" s="1526"/>
      <c r="AE4" s="1526"/>
      <c r="AF4" s="1436"/>
      <c r="AH4" s="1360"/>
      <c r="AI4" s="1433"/>
      <c r="AJ4" s="1433"/>
      <c r="BJ4" s="881"/>
      <c r="BT4" s="315"/>
    </row>
    <row r="5" spans="3:151" s="1" customFormat="1" ht="36.75" customHeight="1">
      <c r="C5" s="861"/>
      <c r="D5" s="1874">
        <f>IF(P8="",R5,P8)</f>
        <v>0</v>
      </c>
      <c r="E5" s="1875"/>
      <c r="F5" s="1422" t="s">
        <v>1495</v>
      </c>
      <c r="G5" s="1423"/>
      <c r="H5" s="1423"/>
      <c r="I5" s="1423"/>
      <c r="J5" s="1423"/>
      <c r="K5" s="1424"/>
      <c r="L5" s="1675"/>
      <c r="M5" s="1676"/>
      <c r="N5" s="1671" t="s">
        <v>2847</v>
      </c>
      <c r="O5" s="1672"/>
      <c r="P5" s="1672"/>
      <c r="Q5" s="1672"/>
      <c r="R5" s="1673"/>
      <c r="S5" s="1674"/>
      <c r="T5" s="1946" t="s">
        <v>2848</v>
      </c>
      <c r="U5" s="1947"/>
      <c r="V5" s="1947"/>
      <c r="W5" s="1947"/>
      <c r="X5" s="1947"/>
      <c r="Y5" s="1947"/>
      <c r="Z5" s="1948"/>
      <c r="AA5" s="1859"/>
      <c r="AB5" s="1860"/>
      <c r="AC5" s="1922"/>
      <c r="AD5" s="1924"/>
      <c r="AE5" s="751"/>
      <c r="AF5" s="1432">
        <f>IF(AND(AH6&gt;0,AH3&gt;AH2),AH6,0)</f>
        <v>0</v>
      </c>
      <c r="AG5" s="158"/>
      <c r="AH5" s="1190">
        <f>'CERT-V'!L311</f>
        <v>2</v>
      </c>
      <c r="AI5" s="1182" t="s">
        <v>3430</v>
      </c>
      <c r="BB5" s="158">
        <f>'CERT-V'!D23+'CERT-V'!N23</f>
        <v>0</v>
      </c>
      <c r="BC5" s="1" t="s">
        <v>2653</v>
      </c>
      <c r="BD5" s="162"/>
      <c r="BJ5" s="976" t="e">
        <f>'TAB FUNDAMENTO'!#REF!</f>
        <v>#REF!</v>
      </c>
      <c r="BK5" s="881" t="e">
        <f>MAX(BJ3:BJ5)</f>
        <v>#REF!</v>
      </c>
      <c r="BT5" s="315"/>
      <c r="EK5" s="162"/>
    </row>
    <row r="6" spans="3:151" s="1" customFormat="1" ht="18" customHeight="1">
      <c r="C6" s="861"/>
      <c r="D6" s="1648" t="s">
        <v>3322</v>
      </c>
      <c r="E6" s="1649"/>
      <c r="F6" s="1665" t="str">
        <f>IF(D10="","",IF(D10&gt;=1999,"TEMPO APURADO EM 16/12/1998",""))</f>
        <v/>
      </c>
      <c r="G6" s="1666"/>
      <c r="H6" s="1666"/>
      <c r="I6" s="1666"/>
      <c r="J6" s="1666"/>
      <c r="K6" s="1666"/>
      <c r="L6" s="1666"/>
      <c r="M6" s="1667"/>
      <c r="N6" s="1772">
        <v>0</v>
      </c>
      <c r="O6" s="1773"/>
      <c r="P6" s="1668" t="str">
        <f>IF(D10="","",IF(D10&gt;=2004,"TEMPO APURADO EM 31/12/2003",""))</f>
        <v/>
      </c>
      <c r="Q6" s="1669"/>
      <c r="R6" s="1669"/>
      <c r="S6" s="1670"/>
      <c r="T6" s="1772">
        <v>0</v>
      </c>
      <c r="U6" s="1773"/>
      <c r="V6" s="1773"/>
      <c r="W6" s="1773"/>
      <c r="X6" s="1927" t="s">
        <v>3464</v>
      </c>
      <c r="Y6" s="1928"/>
      <c r="Z6" s="1928"/>
      <c r="AA6" s="1928"/>
      <c r="AB6" s="1928"/>
      <c r="AC6" s="1928"/>
      <c r="AD6" s="1929"/>
      <c r="AE6" s="1685"/>
      <c r="AF6" s="1686"/>
      <c r="AH6" s="1361">
        <f>'CERT-V'!L310</f>
        <v>0</v>
      </c>
      <c r="AI6" s="162" t="s">
        <v>3481</v>
      </c>
      <c r="BB6" s="158">
        <f>'CERT-V'!H36</f>
        <v>0</v>
      </c>
      <c r="BC6" s="1" t="s">
        <v>2322</v>
      </c>
      <c r="BT6" s="315"/>
    </row>
    <row r="7" spans="3:151" s="1" customFormat="1" ht="18" customHeight="1">
      <c r="C7" s="861"/>
      <c r="D7" s="1648" t="s">
        <v>3322</v>
      </c>
      <c r="E7" s="1649"/>
      <c r="F7" s="1922" t="str">
        <f>IF(OR(AB1=0,AF5="S"),"",AB1)</f>
        <v/>
      </c>
      <c r="G7" s="1923"/>
      <c r="H7" s="1923"/>
      <c r="I7" s="1923"/>
      <c r="J7" s="1923"/>
      <c r="K7" s="1923"/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3"/>
      <c r="Y7" s="1923"/>
      <c r="Z7" s="1923"/>
      <c r="AA7" s="1923"/>
      <c r="AB7" s="1923"/>
      <c r="AC7" s="1923"/>
      <c r="AD7" s="1923"/>
      <c r="AE7" s="1923"/>
      <c r="AF7" s="1924"/>
      <c r="AI7" s="17"/>
      <c r="BB7" s="158"/>
      <c r="BD7" s="162"/>
      <c r="BK7" s="4"/>
      <c r="BT7" s="315"/>
    </row>
    <row r="8" spans="3:151" s="1" customFormat="1" ht="18" customHeight="1">
      <c r="C8" s="861"/>
      <c r="D8" s="1648" t="s">
        <v>3322</v>
      </c>
      <c r="E8" s="1649"/>
      <c r="F8" s="1677" t="s">
        <v>3361</v>
      </c>
      <c r="G8" s="1678"/>
      <c r="H8" s="1678"/>
      <c r="I8" s="1678"/>
      <c r="J8" s="1678"/>
      <c r="K8" s="1678"/>
      <c r="L8" s="1678"/>
      <c r="M8" s="1678"/>
      <c r="N8" s="1678"/>
      <c r="O8" s="1679"/>
      <c r="P8" s="1925"/>
      <c r="Q8" s="1926"/>
      <c r="R8" s="1939"/>
      <c r="S8" s="1940"/>
      <c r="T8" s="978" t="str">
        <f>IF(P8="","","S")</f>
        <v/>
      </c>
      <c r="U8" s="1569"/>
      <c r="V8" s="1569"/>
      <c r="W8" s="1937" t="str">
        <f>IF(P8="","","QUAL O TEMPO BRUTO A TRANSPORTAR")</f>
        <v/>
      </c>
      <c r="X8" s="1937"/>
      <c r="Y8" s="1937"/>
      <c r="Z8" s="1937"/>
      <c r="AA8" s="1937"/>
      <c r="AB8" s="1937"/>
      <c r="AC8" s="1937"/>
      <c r="AD8" s="1937"/>
      <c r="AE8" s="1938"/>
      <c r="AF8" s="979"/>
      <c r="AI8" s="17"/>
      <c r="BB8" s="158"/>
      <c r="BD8" s="162"/>
      <c r="BK8" s="4"/>
      <c r="BT8" s="315"/>
    </row>
    <row r="9" spans="3:151" s="1" customFormat="1" ht="18" customHeight="1">
      <c r="C9" s="861"/>
      <c r="D9" s="976">
        <f>YEAR(R5)</f>
        <v>1900</v>
      </c>
      <c r="E9" s="976">
        <f>IF(P8="",0,YEAR(P8))</f>
        <v>0</v>
      </c>
      <c r="F9" s="1919" t="s">
        <v>2757</v>
      </c>
      <c r="G9" s="1920"/>
      <c r="H9" s="1920"/>
      <c r="I9" s="1920"/>
      <c r="J9" s="1920"/>
      <c r="K9" s="1920"/>
      <c r="L9" s="1920"/>
      <c r="M9" s="1920"/>
      <c r="N9" s="1920"/>
      <c r="O9" s="1920"/>
      <c r="P9" s="1920"/>
      <c r="Q9" s="1920"/>
      <c r="R9" s="1920"/>
      <c r="S9" s="1921"/>
      <c r="T9" s="1930" t="str">
        <f>IF(X2="","",IF(M19="","",IF(X2=BK5,"O FUNDAMENTO VAI COMBINAR COMC O ARTIGO 26 DO DECRETO-LC Nº 11/70 ?  DIGITE  S para sim ou N para não","")))</f>
        <v/>
      </c>
      <c r="U9" s="1931"/>
      <c r="V9" s="1931"/>
      <c r="W9" s="1931"/>
      <c r="X9" s="1931"/>
      <c r="Y9" s="1931"/>
      <c r="Z9" s="1931"/>
      <c r="AA9" s="1931"/>
      <c r="AB9" s="1931"/>
      <c r="AC9" s="1931"/>
      <c r="AD9" s="1931"/>
      <c r="AE9" s="1932"/>
      <c r="AF9" s="1690" t="str">
        <f>IF(T9="","","S ou N")</f>
        <v/>
      </c>
      <c r="BD9" s="162"/>
      <c r="BJ9" s="881"/>
      <c r="BK9" s="881"/>
      <c r="BT9" s="315"/>
    </row>
    <row r="10" spans="3:151" s="1" customFormat="1" ht="18" customHeight="1">
      <c r="C10" s="861"/>
      <c r="D10" s="1366">
        <f>MAX(D9:E9)</f>
        <v>1900</v>
      </c>
      <c r="E10" s="1417"/>
      <c r="F10" s="1653"/>
      <c r="G10" s="1654"/>
      <c r="H10" s="1654"/>
      <c r="I10" s="1654"/>
      <c r="J10" s="1654"/>
      <c r="K10" s="1654"/>
      <c r="L10" s="1654"/>
      <c r="M10" s="1654"/>
      <c r="N10" s="1654"/>
      <c r="O10" s="1654"/>
      <c r="P10" s="1654"/>
      <c r="Q10" s="1654"/>
      <c r="R10" s="1654"/>
      <c r="S10" s="1655"/>
      <c r="T10" s="1933"/>
      <c r="U10" s="1934"/>
      <c r="V10" s="1934"/>
      <c r="W10" s="1934"/>
      <c r="X10" s="1934"/>
      <c r="Y10" s="1934"/>
      <c r="Z10" s="1934"/>
      <c r="AA10" s="1934"/>
      <c r="AB10" s="1934"/>
      <c r="AC10" s="1934"/>
      <c r="AD10" s="1934"/>
      <c r="AE10" s="1935"/>
      <c r="AF10" s="1691"/>
      <c r="BJ10" s="883" t="s">
        <v>3397</v>
      </c>
      <c r="BK10" s="870" t="str">
        <f>IF(BJ12=0,"",VLOOKUP(BJ12,DATADIA,3))</f>
        <v/>
      </c>
      <c r="BT10" s="315"/>
    </row>
    <row r="11" spans="3:151" s="1" customFormat="1" ht="3.75" customHeight="1">
      <c r="C11" s="861"/>
      <c r="AA11" s="27"/>
      <c r="AB11" s="27"/>
      <c r="AC11" s="27"/>
      <c r="AD11" s="27"/>
      <c r="AE11" s="27"/>
      <c r="AF11" s="27"/>
      <c r="BJ11" s="883"/>
      <c r="BK11" s="883"/>
      <c r="BT11" s="315"/>
    </row>
    <row r="12" spans="3:151" s="1" customFormat="1">
      <c r="C12" s="862"/>
      <c r="D12" s="1918"/>
      <c r="E12" s="1918"/>
      <c r="F12" s="1910" t="s">
        <v>1296</v>
      </c>
      <c r="G12" s="1910"/>
      <c r="H12" s="1910"/>
      <c r="I12" s="1910"/>
      <c r="J12" s="1910"/>
      <c r="K12" s="1910"/>
      <c r="L12" s="1910"/>
      <c r="M12" s="1910"/>
      <c r="N12" s="35"/>
      <c r="O12" s="691" t="str">
        <f>IF(Z16=1,"","OS PARÂMETROS DESTA CERTIDÃO FORAM DANIFICADOS, ENTRE EM CONTATO COM ALBERTO PELO TELEFONE (011) 3066-8004")</f>
        <v/>
      </c>
      <c r="P12" s="35"/>
      <c r="Q12" s="35"/>
      <c r="R12" s="1366">
        <f>'CERT-V'!T39</f>
        <v>0</v>
      </c>
      <c r="S12" s="1368" t="b">
        <f>IF(T12="",R12,T12)</f>
        <v>0</v>
      </c>
      <c r="T12" s="884" t="b">
        <f>'CERT-V'!Y34</f>
        <v>0</v>
      </c>
      <c r="U12" s="884"/>
      <c r="V12" s="884"/>
      <c r="W12" s="881"/>
      <c r="X12" s="881"/>
      <c r="Y12" s="1369"/>
      <c r="Z12" s="976">
        <f>YEAR(M19)</f>
        <v>1900</v>
      </c>
      <c r="AA12" s="988">
        <f>IF(L7="",0,L7)</f>
        <v>0</v>
      </c>
      <c r="AB12" s="988">
        <f>Z12+AA12</f>
        <v>1900</v>
      </c>
      <c r="AC12" s="1941">
        <f>IF(T8="S",YEAR(P8),YEAR(AA5))</f>
        <v>1900</v>
      </c>
      <c r="AD12" s="1941"/>
      <c r="AE12" s="566"/>
      <c r="AF12" s="1139">
        <f>YEAR(P8)</f>
        <v>1900</v>
      </c>
      <c r="AT12" s="4">
        <f>YEAR(P8)</f>
        <v>1900</v>
      </c>
      <c r="AV12" s="41">
        <f>P8</f>
        <v>0</v>
      </c>
      <c r="BD12" s="548"/>
      <c r="BJ12" s="874">
        <f>IF(AA5="",0,AA5)</f>
        <v>0</v>
      </c>
      <c r="BK12" s="874"/>
      <c r="BL12" s="881"/>
      <c r="BT12" s="315"/>
      <c r="CB12" s="4" t="s">
        <v>142</v>
      </c>
      <c r="ER12" s="1" t="str">
        <f>IF('TAB FUNDAMENTO'!E45&lt;&gt;"",TEXT('TAB FUNDAMENTO'!E45,"dd/mm/aaaa"),"")</f>
        <v>10/04/1993</v>
      </c>
    </row>
    <row r="13" spans="3:151" s="1" customFormat="1" ht="13.15" customHeight="1">
      <c r="C13" s="862"/>
      <c r="D13" s="1918"/>
      <c r="E13" s="1918"/>
      <c r="F13" s="1568" t="s">
        <v>2726</v>
      </c>
      <c r="G13" s="1568"/>
      <c r="H13" s="1568"/>
      <c r="I13" s="1568"/>
      <c r="J13" s="1568"/>
      <c r="K13" s="1568"/>
      <c r="L13" s="1568"/>
      <c r="M13" s="1568"/>
      <c r="N13" s="1568"/>
      <c r="O13" s="1568"/>
      <c r="P13" s="1568"/>
      <c r="Q13" s="1568"/>
      <c r="R13" s="1799" t="str">
        <f>IF(ER12&lt;&gt;"",CONCATENATE("Período de conversão: ",ER12," a ",ER13),"")</f>
        <v>Período de conversão: 10/04/1993 a 30/04/2018</v>
      </c>
      <c r="S13" s="1799"/>
      <c r="T13" s="1799"/>
      <c r="U13" s="1799"/>
      <c r="V13" s="1799"/>
      <c r="W13" s="1799"/>
      <c r="X13" s="1799"/>
      <c r="Y13" s="1799"/>
      <c r="Z13" s="1541"/>
      <c r="AA13" s="1681" t="s">
        <v>3521</v>
      </c>
      <c r="AB13" s="1681"/>
      <c r="AC13" s="1682" t="str">
        <f>IFERROR(VLOOKUP(T2,EO13:EP16,2,0),"")</f>
        <v/>
      </c>
      <c r="AD13" s="1682"/>
      <c r="AE13" s="1682"/>
      <c r="AF13" s="1682"/>
      <c r="BD13" s="548"/>
      <c r="BJ13" s="870" t="str">
        <f>IF(BJ12=0,"",YEAR(BJ12))</f>
        <v/>
      </c>
      <c r="BK13" s="883"/>
      <c r="BL13" s="881"/>
      <c r="BT13" s="315"/>
      <c r="EN13" s="1" t="s">
        <v>3520</v>
      </c>
      <c r="EO13" s="1">
        <v>1</v>
      </c>
      <c r="EP13" s="1537" t="s">
        <v>3522</v>
      </c>
      <c r="ER13" s="1" t="str">
        <f>TEXT('TAB FUNDAMENTO'!E46,"dd/mm/aaaa")</f>
        <v>30/04/2018</v>
      </c>
    </row>
    <row r="14" spans="3:151" s="1" customFormat="1" ht="12.2" customHeight="1">
      <c r="C14" s="862"/>
      <c r="D14" s="1918"/>
      <c r="E14" s="1918"/>
      <c r="F14" s="1568"/>
      <c r="G14" s="1568"/>
      <c r="H14" s="1568"/>
      <c r="I14" s="1568"/>
      <c r="J14" s="1568"/>
      <c r="K14" s="1568"/>
      <c r="L14" s="1568"/>
      <c r="M14" s="1568"/>
      <c r="N14" s="1568"/>
      <c r="O14" s="1568"/>
      <c r="P14" s="1568"/>
      <c r="Q14" s="1568"/>
      <c r="R14" s="1698" t="str">
        <f>IF(ER12&lt;&gt;"","Coeficiente: ","")</f>
        <v xml:space="preserve">Coeficiente: </v>
      </c>
      <c r="S14" s="1698"/>
      <c r="T14" s="1698">
        <f>'TAB FUNDAMENTO'!E47</f>
        <v>0.8</v>
      </c>
      <c r="U14" s="1698"/>
      <c r="V14" s="1698"/>
      <c r="W14" s="1698"/>
      <c r="X14" s="1698"/>
      <c r="Y14" s="1698"/>
      <c r="Z14" s="1541"/>
      <c r="AA14" s="1681"/>
      <c r="AB14" s="1681"/>
      <c r="AC14" s="1682"/>
      <c r="AD14" s="1682"/>
      <c r="AE14" s="1682"/>
      <c r="AF14" s="1682"/>
      <c r="AK14" s="162"/>
      <c r="BD14" s="4"/>
      <c r="BJ14" s="870">
        <f>IF(BJ12=0,0,IF(BK10=1,0,VLOOKUP(BJ12,DATADIA,3)))</f>
        <v>0</v>
      </c>
      <c r="BK14" s="883"/>
      <c r="BL14" s="881"/>
      <c r="BT14" s="315"/>
      <c r="CB14" s="729" t="s">
        <v>2774</v>
      </c>
      <c r="EO14" s="1">
        <v>2</v>
      </c>
      <c r="EP14" s="1537" t="s">
        <v>3523</v>
      </c>
    </row>
    <row r="15" spans="3:151" s="1" customFormat="1" ht="12.2" customHeight="1">
      <c r="C15" s="862"/>
      <c r="D15" s="1918"/>
      <c r="E15" s="1918"/>
      <c r="F15" s="1568"/>
      <c r="G15" s="1568"/>
      <c r="H15" s="1568"/>
      <c r="I15" s="1568"/>
      <c r="J15" s="1568"/>
      <c r="K15" s="1568"/>
      <c r="L15" s="1568"/>
      <c r="M15" s="1568"/>
      <c r="N15" s="1568"/>
      <c r="O15" s="1568"/>
      <c r="P15" s="1568"/>
      <c r="Q15" s="1568"/>
      <c r="R15" s="1568"/>
      <c r="S15" s="1568"/>
      <c r="T15" s="1936"/>
      <c r="U15" s="1936"/>
      <c r="V15" s="1936"/>
      <c r="W15" s="1936"/>
      <c r="Y15" s="1541"/>
      <c r="Z15" s="1541"/>
      <c r="AA15" s="1541"/>
      <c r="AB15" s="1541"/>
      <c r="AC15" s="1541"/>
      <c r="AD15" s="1541"/>
      <c r="AE15" s="1541"/>
      <c r="AF15" s="1541"/>
      <c r="AK15" s="162"/>
      <c r="BD15" s="4"/>
      <c r="BJ15" s="870" t="str">
        <f>IF(BJ14=0,"",BJ14-1)</f>
        <v/>
      </c>
      <c r="BK15" s="870">
        <f>D38</f>
        <v>0</v>
      </c>
      <c r="BL15" s="881"/>
      <c r="BT15" s="315"/>
      <c r="EO15" s="1">
        <v>3</v>
      </c>
      <c r="EP15" s="1538" t="s">
        <v>3524</v>
      </c>
    </row>
    <row r="16" spans="3:151" s="1" customFormat="1" ht="18" customHeight="1">
      <c r="C16" s="862"/>
      <c r="D16" s="1918"/>
      <c r="E16" s="1918"/>
      <c r="F16" s="1680" t="str">
        <f>IF(X2="","CERTIDÃO DE TEMPO DE  CONTRIBUIÇÃO","CERTIDÃO DE TEMPO DE CONTRIBUIÇÃO")</f>
        <v>CERTIDÃO DE TEMPO DE  CONTRIBUIÇÃO</v>
      </c>
      <c r="G16" s="1680"/>
      <c r="H16" s="1680"/>
      <c r="I16" s="1680"/>
      <c r="J16" s="1680"/>
      <c r="K16" s="1680"/>
      <c r="L16" s="1680"/>
      <c r="M16" s="1680"/>
      <c r="N16" s="1680"/>
      <c r="O16" s="1680"/>
      <c r="P16" s="1680"/>
      <c r="Q16" s="1680"/>
      <c r="R16" s="1566"/>
      <c r="Z16" s="603">
        <v>1</v>
      </c>
      <c r="AA16" s="604" t="s">
        <v>2728</v>
      </c>
      <c r="AB16" s="738" t="s">
        <v>214</v>
      </c>
      <c r="AC16" s="1687"/>
      <c r="AD16" s="1688"/>
      <c r="AE16" s="1688"/>
      <c r="AF16" s="1689"/>
      <c r="AG16" s="4"/>
      <c r="AK16" s="17"/>
      <c r="BJ16" s="870">
        <f>IF(BJ15&lt;0,0,IF(AND(BJ13=BK15,BJ15&gt;0),BJ15,0))</f>
        <v>0</v>
      </c>
      <c r="BK16" s="883"/>
      <c r="BT16" s="315"/>
      <c r="EN16" s="4"/>
      <c r="EO16" s="4">
        <v>4</v>
      </c>
      <c r="EP16" s="1539" t="s">
        <v>3525</v>
      </c>
    </row>
    <row r="17" spans="3:148" s="1" customFormat="1" ht="3.75" customHeight="1">
      <c r="C17" s="861"/>
      <c r="F17" s="18"/>
      <c r="AA17" s="27"/>
      <c r="AB17" s="27"/>
      <c r="AC17" s="27"/>
      <c r="AD17" s="27"/>
      <c r="AE17" s="27"/>
      <c r="AF17" s="27"/>
      <c r="BJ17" s="1656" t="s">
        <v>491</v>
      </c>
      <c r="BK17" s="1657"/>
      <c r="BL17" s="1658"/>
      <c r="BT17" s="315"/>
    </row>
    <row r="18" spans="3:148" s="1" customFormat="1" ht="10.15" customHeight="1">
      <c r="C18" s="861"/>
      <c r="D18" s="1867" t="str">
        <f>IF(O12="","NOME","")</f>
        <v>NOME</v>
      </c>
      <c r="E18" s="1868"/>
      <c r="F18" s="606"/>
      <c r="G18" s="606"/>
      <c r="H18" s="606"/>
      <c r="I18" s="606"/>
      <c r="J18" s="607"/>
      <c r="K18" s="758" t="e">
        <f>'TAB FUNDAMENTO'!#REF!</f>
        <v>#REF!</v>
      </c>
      <c r="L18" s="608"/>
      <c r="M18" s="1692" t="str">
        <f>IF(Z16=2,"","DATA NASC.")</f>
        <v>DATA NASC.</v>
      </c>
      <c r="N18" s="1776"/>
      <c r="O18" s="1652"/>
      <c r="P18" s="704" t="s">
        <v>2729</v>
      </c>
      <c r="Q18" s="1650" t="str">
        <f>IF(Z16=2,"","REGISTRO SISTEMA (RS/PV)")</f>
        <v>REGISTRO SISTEMA (RS/PV)</v>
      </c>
      <c r="R18" s="1651"/>
      <c r="S18" s="1651"/>
      <c r="T18" s="1651"/>
      <c r="U18" s="1651"/>
      <c r="V18" s="1651"/>
      <c r="W18" s="1651"/>
      <c r="X18" s="1776"/>
      <c r="Y18" s="1650" t="str">
        <f>IF(Z16=2,"","REGISTRO GERAL (RG)")</f>
        <v>REGISTRO GERAL (RG)</v>
      </c>
      <c r="Z18" s="1652"/>
      <c r="AA18" s="1646" t="s">
        <v>2730</v>
      </c>
      <c r="AB18" s="1647"/>
      <c r="AC18" s="1650" t="str">
        <f>IF(Z16=2,"","INICIO SERVIÇO PÚBLICO ESTADUAL")</f>
        <v>INICIO SERVIÇO PÚBLICO ESTADUAL</v>
      </c>
      <c r="AD18" s="1651"/>
      <c r="AE18" s="1651"/>
      <c r="AF18" s="1652"/>
      <c r="AG18" s="29"/>
      <c r="BJ18" s="1659"/>
      <c r="BK18" s="1660"/>
      <c r="BL18" s="1661"/>
      <c r="BT18" s="315"/>
      <c r="CC18" s="162">
        <v>36145</v>
      </c>
    </row>
    <row r="19" spans="3:148" s="1" customFormat="1" ht="10.5" customHeight="1">
      <c r="C19" s="861"/>
      <c r="D19" s="1869"/>
      <c r="E19" s="1870"/>
      <c r="F19" s="1870"/>
      <c r="G19" s="1870"/>
      <c r="H19" s="1870"/>
      <c r="I19" s="1870"/>
      <c r="J19" s="1870"/>
      <c r="K19" s="1870"/>
      <c r="L19" s="1873"/>
      <c r="M19" s="1915"/>
      <c r="N19" s="1916"/>
      <c r="O19" s="1917"/>
      <c r="P19" s="705"/>
      <c r="Q19" s="1784"/>
      <c r="R19" s="1785"/>
      <c r="S19" s="1785"/>
      <c r="T19" s="1785"/>
      <c r="U19" s="1785"/>
      <c r="V19" s="1785"/>
      <c r="W19" s="1785"/>
      <c r="X19" s="1786"/>
      <c r="Y19" s="1788"/>
      <c r="Z19" s="1789"/>
      <c r="AA19" s="1788"/>
      <c r="AB19" s="1789"/>
      <c r="AC19" s="1915"/>
      <c r="AD19" s="1916"/>
      <c r="AE19" s="1916"/>
      <c r="AF19" s="1917"/>
      <c r="AI19" s="162">
        <v>28002</v>
      </c>
      <c r="AK19" s="41">
        <v>36146</v>
      </c>
      <c r="AL19" s="41">
        <v>38252</v>
      </c>
      <c r="BJ19" s="1793" t="s">
        <v>1333</v>
      </c>
      <c r="BK19" s="1793"/>
      <c r="BL19" s="1793"/>
      <c r="BT19" s="315"/>
      <c r="CC19" s="1">
        <v>1962</v>
      </c>
    </row>
    <row r="20" spans="3:148" s="1" customFormat="1" ht="10.15" customHeight="1">
      <c r="C20" s="861"/>
      <c r="D20" s="609" t="str">
        <f>IF(Z16=2,"","CARGO / FUNÇÃO-ATIVIDADE")</f>
        <v>CARGO / FUNÇÃO-ATIVIDADE</v>
      </c>
      <c r="E20" s="610"/>
      <c r="F20" s="610"/>
      <c r="G20" s="610"/>
      <c r="H20" s="611"/>
      <c r="I20" s="611"/>
      <c r="J20" s="193"/>
      <c r="K20" s="612"/>
      <c r="L20" s="193"/>
      <c r="M20" s="1777" t="s">
        <v>2731</v>
      </c>
      <c r="N20" s="1778"/>
      <c r="O20" s="202" t="s">
        <v>672</v>
      </c>
      <c r="P20" s="605" t="s">
        <v>671</v>
      </c>
      <c r="Q20" s="1781" t="s">
        <v>2732</v>
      </c>
      <c r="R20" s="1782"/>
      <c r="S20" s="1782"/>
      <c r="T20" s="1782"/>
      <c r="U20" s="1782"/>
      <c r="V20" s="1782"/>
      <c r="W20" s="1782"/>
      <c r="X20" s="1783"/>
      <c r="Y20" s="1781" t="str">
        <f>IF(Z16=2,"","CATEGORIA")</f>
        <v>CATEGORIA</v>
      </c>
      <c r="Z20" s="1787"/>
      <c r="AA20" s="1795" t="s">
        <v>2733</v>
      </c>
      <c r="AB20" s="1796"/>
      <c r="AC20" s="1650" t="str">
        <f>IF(Z16=2,"","CONTA BANCARIA")</f>
        <v>CONTA BANCARIA</v>
      </c>
      <c r="AD20" s="1651"/>
      <c r="AE20" s="1651"/>
      <c r="AF20" s="1652"/>
      <c r="AI20" s="1358">
        <v>35795</v>
      </c>
      <c r="AK20" s="42">
        <f>AK19</f>
        <v>36146</v>
      </c>
      <c r="AL20" s="42">
        <f>AL19</f>
        <v>38252</v>
      </c>
      <c r="BJ20" s="1150" t="s">
        <v>3050</v>
      </c>
      <c r="BK20" s="1150" t="s">
        <v>182</v>
      </c>
      <c r="BL20" s="1150" t="s">
        <v>3096</v>
      </c>
      <c r="BN20" s="1">
        <v>5396</v>
      </c>
      <c r="BT20" s="315"/>
      <c r="CC20" s="162">
        <f>CC18+CC19</f>
        <v>38107</v>
      </c>
      <c r="ER20" s="162">
        <f>'TAB FUNDAMENTO'!E45</f>
        <v>34069</v>
      </c>
    </row>
    <row r="21" spans="3:148" s="1" customFormat="1" ht="10.5" customHeight="1">
      <c r="C21" s="861"/>
      <c r="D21" s="1869"/>
      <c r="E21" s="1870"/>
      <c r="F21" s="1870"/>
      <c r="G21" s="1870"/>
      <c r="H21" s="1870"/>
      <c r="I21" s="1870"/>
      <c r="J21" s="1870"/>
      <c r="K21" s="1870"/>
      <c r="L21" s="1871"/>
      <c r="M21" s="1774"/>
      <c r="N21" s="1775"/>
      <c r="O21" s="705"/>
      <c r="P21" s="705"/>
      <c r="Q21" s="1790" t="str">
        <f>IF(Y21=0,"1º ESCOLHA A CATEGORIA",VLOOKUP(Y21,SUBQUAD,2))</f>
        <v>1º ESCOLHA A CATEGORIA</v>
      </c>
      <c r="R21" s="1791"/>
      <c r="S21" s="1791"/>
      <c r="T21" s="1791"/>
      <c r="U21" s="1791"/>
      <c r="V21" s="1791"/>
      <c r="W21" s="1791"/>
      <c r="X21" s="1792"/>
      <c r="Y21" s="1779"/>
      <c r="Z21" s="1780"/>
      <c r="AA21" s="1788"/>
      <c r="AB21" s="1789"/>
      <c r="AC21" s="1687"/>
      <c r="AD21" s="1688"/>
      <c r="AE21" s="1688"/>
      <c r="AF21" s="1689"/>
      <c r="AI21" s="989"/>
      <c r="BJ21" s="717">
        <f>D25</f>
        <v>0</v>
      </c>
      <c r="BK21" s="717">
        <f>AC19</f>
        <v>0</v>
      </c>
      <c r="BL21" s="717">
        <f>IF(I25="",Q25,I25)</f>
        <v>0</v>
      </c>
      <c r="BN21" s="1">
        <v>11</v>
      </c>
      <c r="BT21" s="315"/>
      <c r="ER21" s="162">
        <f>'TAB FUNDAMENTO'!E46</f>
        <v>43220</v>
      </c>
    </row>
    <row r="22" spans="3:148" s="1" customFormat="1" ht="10.15" customHeight="1">
      <c r="C22" s="861"/>
      <c r="D22" s="609" t="str">
        <f>IF(Z16=2,"","ORGÃO DE CLASSIFICAÇÃO")</f>
        <v>ORGÃO DE CLASSIFICAÇÃO</v>
      </c>
      <c r="E22" s="613"/>
      <c r="F22" s="613"/>
      <c r="G22" s="613"/>
      <c r="H22" s="611"/>
      <c r="I22" s="611"/>
      <c r="J22" s="20"/>
      <c r="K22" s="20"/>
      <c r="L22" s="408"/>
      <c r="M22" s="1911" t="str">
        <f>IF(Z16=2,"","MUNICÍPIO")</f>
        <v>MUNICÍPIO</v>
      </c>
      <c r="N22" s="1912"/>
      <c r="O22" s="1782"/>
      <c r="P22" s="1787"/>
      <c r="Q22" s="1781" t="str">
        <f>IF(Z16=2,"","UNIDADE ADMINISTRATIVA")</f>
        <v>UNIDADE ADMINISTRATIVA</v>
      </c>
      <c r="R22" s="1782"/>
      <c r="S22" s="1782"/>
      <c r="T22" s="1782"/>
      <c r="U22" s="1782"/>
      <c r="V22" s="1782"/>
      <c r="W22" s="1782"/>
      <c r="X22" s="1783"/>
      <c r="Y22" s="1650" t="str">
        <f>IF(Z16=2,"","UNIDADE DESPESA")</f>
        <v>UNIDADE DESPESA</v>
      </c>
      <c r="Z22" s="1652"/>
      <c r="AA22" s="1781" t="s">
        <v>2734</v>
      </c>
      <c r="AB22" s="1787"/>
      <c r="AC22" s="1650" t="str">
        <f>IF(Z16=2,"","ACUMULA CARGO/FUNC.ATIVID.")</f>
        <v>ACUMULA CARGO/FUNC.ATIVID.</v>
      </c>
      <c r="AD22" s="1651"/>
      <c r="AE22" s="1651"/>
      <c r="AF22" s="1652"/>
      <c r="AI22" s="1359">
        <f>AI20-AI19+1</f>
        <v>7794</v>
      </c>
      <c r="AR22" s="728"/>
      <c r="BJ22" s="1770"/>
      <c r="BK22" s="1770">
        <v>35795</v>
      </c>
      <c r="BL22" s="1770">
        <v>35795</v>
      </c>
      <c r="BT22" s="315"/>
      <c r="CC22" s="1">
        <v>392</v>
      </c>
    </row>
    <row r="23" spans="3:148" s="1" customFormat="1" ht="10.5" customHeight="1">
      <c r="C23" s="861"/>
      <c r="D23" s="1886"/>
      <c r="E23" s="1887"/>
      <c r="F23" s="1887"/>
      <c r="G23" s="1887"/>
      <c r="H23" s="1887"/>
      <c r="I23" s="1887"/>
      <c r="J23" s="1887"/>
      <c r="K23" s="1887"/>
      <c r="L23" s="1888"/>
      <c r="M23" s="1687"/>
      <c r="N23" s="1688"/>
      <c r="O23" s="1688"/>
      <c r="P23" s="1689"/>
      <c r="Q23" s="1804"/>
      <c r="R23" s="1805"/>
      <c r="S23" s="1805"/>
      <c r="T23" s="1805"/>
      <c r="U23" s="1805"/>
      <c r="V23" s="1805"/>
      <c r="W23" s="1805"/>
      <c r="X23" s="1806"/>
      <c r="Y23" s="1797"/>
      <c r="Z23" s="1798"/>
      <c r="AA23" s="1794"/>
      <c r="AB23" s="1689"/>
      <c r="AC23" s="1687"/>
      <c r="AD23" s="1688"/>
      <c r="AE23" s="1688"/>
      <c r="AF23" s="1689"/>
      <c r="AR23" s="728"/>
      <c r="BJ23" s="1771"/>
      <c r="BK23" s="1771"/>
      <c r="BL23" s="1771"/>
      <c r="BN23" s="1">
        <f>BN20-BN21</f>
        <v>5385</v>
      </c>
      <c r="BT23" s="315"/>
    </row>
    <row r="24" spans="3:148" s="1" customFormat="1" ht="10.15" customHeight="1">
      <c r="C24" s="861"/>
      <c r="D24" s="1646" t="str">
        <f>IF(Z16=2,"","DATA DE INGRESSO NA CARREIRA")</f>
        <v>DATA DE INGRESSO NA CARREIRA</v>
      </c>
      <c r="E24" s="1907"/>
      <c r="F24" s="1907"/>
      <c r="G24" s="1907"/>
      <c r="H24" s="1908"/>
      <c r="I24" s="1692" t="str">
        <f>IF(Z16=2,"","DATA DE INGRESSO NO NÍVEL")</f>
        <v>DATA DE INGRESSO NO NÍVEL</v>
      </c>
      <c r="J24" s="1693"/>
      <c r="K24" s="1693"/>
      <c r="L24" s="1693"/>
      <c r="M24" s="1693"/>
      <c r="N24" s="1693"/>
      <c r="O24" s="1692" t="s">
        <v>3509</v>
      </c>
      <c r="P24" s="1808"/>
      <c r="Q24" s="1692" t="str">
        <f>IF(Z16=2,"","DATA DE INGRESSO NO CARGO EM QUE SE DARÁ A APOSENTADORIA")</f>
        <v>DATA DE INGRESSO NO CARGO EM QUE SE DARÁ A APOSENTADORIA</v>
      </c>
      <c r="R24" s="1693"/>
      <c r="S24" s="1693"/>
      <c r="T24" s="1693"/>
      <c r="U24" s="1693"/>
      <c r="V24" s="1693"/>
      <c r="W24" s="1693"/>
      <c r="X24" s="1693"/>
      <c r="Y24" s="1693"/>
      <c r="Z24" s="1808"/>
      <c r="AA24" s="1692" t="str">
        <f>IF(Z16=2,"","DATA DE INGRESSO EM CARGO EFETIVO ou FUNÇÃO ATIVIDADE")</f>
        <v>DATA DE INGRESSO EM CARGO EFETIVO ou FUNÇÃO ATIVIDADE</v>
      </c>
      <c r="AB24" s="1693"/>
      <c r="AC24" s="1693"/>
      <c r="AD24" s="1693"/>
      <c r="AE24" s="1693"/>
      <c r="AF24" s="1808"/>
      <c r="AG24" s="30"/>
      <c r="AH24" s="30"/>
      <c r="BJ24" s="160"/>
      <c r="BK24" s="20"/>
      <c r="BL24" s="162"/>
      <c r="BT24" s="315"/>
      <c r="BV24" s="28" t="s">
        <v>3391</v>
      </c>
      <c r="BW24" s="28" t="s">
        <v>3392</v>
      </c>
    </row>
    <row r="25" spans="3:148" s="1" customFormat="1" ht="11.1" customHeight="1">
      <c r="C25" s="861"/>
      <c r="D25" s="1882"/>
      <c r="E25" s="1883"/>
      <c r="F25" s="1883"/>
      <c r="G25" s="1883"/>
      <c r="H25" s="1884"/>
      <c r="I25" s="1879"/>
      <c r="J25" s="1880"/>
      <c r="K25" s="1880"/>
      <c r="L25" s="1880"/>
      <c r="M25" s="1880"/>
      <c r="N25" s="1880"/>
      <c r="O25" s="1879"/>
      <c r="P25" s="1881"/>
      <c r="Q25" s="1879"/>
      <c r="R25" s="1880"/>
      <c r="S25" s="1880"/>
      <c r="T25" s="1880"/>
      <c r="U25" s="1880"/>
      <c r="V25" s="1880"/>
      <c r="W25" s="1880"/>
      <c r="X25" s="1880"/>
      <c r="Y25" s="1880"/>
      <c r="Z25" s="1880"/>
      <c r="AA25" s="1876">
        <f>AC19</f>
        <v>0</v>
      </c>
      <c r="AB25" s="1877"/>
      <c r="AC25" s="1877"/>
      <c r="AD25" s="1877"/>
      <c r="AE25" s="1877"/>
      <c r="AF25" s="1878"/>
      <c r="AG25" s="31"/>
      <c r="AH25" s="31"/>
      <c r="AI25" s="162"/>
      <c r="BJ25" s="999" t="str">
        <f>IF(BJ21=0,"",BJ22-BJ21+1)</f>
        <v/>
      </c>
      <c r="BK25" s="999">
        <f>IF(BK21="","",BK22-BK21+1)</f>
        <v>35796</v>
      </c>
      <c r="BL25" s="999">
        <f>IF(BL21="","",BL22-BL21+1)</f>
        <v>35796</v>
      </c>
      <c r="BT25" s="315"/>
      <c r="BV25" s="162">
        <f>AA5</f>
        <v>0</v>
      </c>
      <c r="BW25" s="997">
        <f>AE6</f>
        <v>0</v>
      </c>
    </row>
    <row r="26" spans="3:148" s="1" customFormat="1" ht="3.75" customHeight="1">
      <c r="C26" s="861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BT26" s="315"/>
    </row>
    <row r="27" spans="3:148" s="5" customFormat="1" ht="10.15" customHeight="1">
      <c r="C27" s="863"/>
      <c r="D27" s="1692" t="s">
        <v>1628</v>
      </c>
      <c r="E27" s="1693"/>
      <c r="F27" s="1693"/>
      <c r="G27" s="1693"/>
      <c r="H27" s="1693"/>
      <c r="I27" s="1693"/>
      <c r="J27" s="1693"/>
      <c r="K27" s="1693"/>
      <c r="L27" s="1693"/>
      <c r="M27" s="1693"/>
      <c r="N27" s="1180"/>
      <c r="O27" s="1489" t="e">
        <f>IF('TAB ERROS'!O73=0,0,'TAB ERROS'!O73)</f>
        <v>#REF!</v>
      </c>
      <c r="P27" s="1322"/>
      <c r="Q27" s="1322"/>
      <c r="R27" s="1142">
        <f>IF(I25="",0,'CERT-V'!T32)</f>
        <v>0</v>
      </c>
      <c r="S27" s="1142">
        <f>IF(Q25="",0,'CERT-V'!T33)</f>
        <v>0</v>
      </c>
      <c r="T27" s="1143">
        <f>IF(R27=0,S27,R27)</f>
        <v>0</v>
      </c>
      <c r="U27" s="1143"/>
      <c r="V27" s="1143"/>
      <c r="W27" s="1140"/>
      <c r="X27" s="1140"/>
      <c r="Y27" s="1141">
        <f>'CERT-V'!T34</f>
        <v>0</v>
      </c>
      <c r="Z27" s="1140">
        <v>365</v>
      </c>
      <c r="AA27" s="1323"/>
      <c r="AB27" s="1693" t="str">
        <f>IF(Z16=2,"","SEXTA-PARTE(VIGÊNCIA/RETIFICAÇÃO)")</f>
        <v>SEXTA-PARTE(VIGÊNCIA/RETIFICAÇÃO)</v>
      </c>
      <c r="AC27" s="1693"/>
      <c r="AD27" s="1693"/>
      <c r="AE27" s="1693"/>
      <c r="AF27" s="1808"/>
      <c r="AZ27" s="179"/>
      <c r="BJ27" s="241" t="str">
        <f>IF(BJ25="","","DIAS")</f>
        <v/>
      </c>
      <c r="BK27" s="241" t="str">
        <f>IF(BK25="","","DIAS")</f>
        <v>DIAS</v>
      </c>
      <c r="BL27" s="241" t="str">
        <f>IF(BL25="","","DIAS")</f>
        <v>DIAS</v>
      </c>
      <c r="BT27" s="1337"/>
    </row>
    <row r="28" spans="3:148" s="1" customFormat="1" ht="11.1" customHeight="1">
      <c r="C28" s="861"/>
      <c r="D28" s="981" t="s">
        <v>2909</v>
      </c>
      <c r="E28" s="1694"/>
      <c r="F28" s="1694"/>
      <c r="G28" s="1694"/>
      <c r="H28" s="982" t="s">
        <v>2910</v>
      </c>
      <c r="I28" s="1694"/>
      <c r="J28" s="1694"/>
      <c r="K28" s="1694"/>
      <c r="L28" s="1694"/>
      <c r="M28" s="982" t="s">
        <v>2544</v>
      </c>
      <c r="N28" s="1694"/>
      <c r="O28" s="1694"/>
      <c r="P28" s="1694"/>
      <c r="Q28" s="1694"/>
      <c r="R28" s="1694"/>
      <c r="S28" s="1694"/>
      <c r="T28" s="1694"/>
      <c r="U28" s="1567"/>
      <c r="V28" s="1567"/>
      <c r="W28" s="209" t="s">
        <v>2545</v>
      </c>
      <c r="X28" s="1816"/>
      <c r="Y28" s="1816"/>
      <c r="Z28" s="1816"/>
      <c r="AA28" s="1817"/>
      <c r="AB28" s="1894"/>
      <c r="AC28" s="1894"/>
      <c r="AD28" s="1894"/>
      <c r="AE28" s="1894"/>
      <c r="AF28" s="1895"/>
      <c r="AI28" s="162"/>
      <c r="AZ28" s="162"/>
      <c r="BC28" s="1">
        <f>3650/365</f>
        <v>10</v>
      </c>
      <c r="BT28" s="315"/>
    </row>
    <row r="29" spans="3:148" s="1" customFormat="1" ht="3.75" customHeight="1">
      <c r="C29" s="861"/>
      <c r="D29" s="983"/>
      <c r="E29" s="551"/>
      <c r="F29" s="984"/>
      <c r="G29" s="984"/>
      <c r="H29" s="985"/>
      <c r="I29" s="551"/>
      <c r="J29" s="985"/>
      <c r="K29" s="985"/>
      <c r="L29" s="985"/>
      <c r="M29" s="985"/>
      <c r="N29" s="985"/>
      <c r="O29" s="984"/>
      <c r="P29" s="984"/>
      <c r="Q29" s="985"/>
      <c r="R29" s="985"/>
      <c r="S29" s="985"/>
      <c r="T29" s="985"/>
      <c r="U29" s="985"/>
      <c r="V29" s="985"/>
      <c r="W29" s="986"/>
      <c r="X29" s="986"/>
      <c r="Y29" s="986"/>
      <c r="Z29" s="986"/>
      <c r="AA29" s="987"/>
      <c r="AB29" s="27"/>
      <c r="AC29" s="27"/>
      <c r="AD29" s="27"/>
      <c r="AE29" s="27"/>
      <c r="AF29" s="614"/>
      <c r="BT29" s="315"/>
    </row>
    <row r="30" spans="3:148" s="1" customFormat="1" ht="11.1" customHeight="1">
      <c r="C30" s="861"/>
      <c r="D30" s="981" t="s">
        <v>2546</v>
      </c>
      <c r="E30" s="1694"/>
      <c r="F30" s="1694"/>
      <c r="G30" s="1694"/>
      <c r="H30" s="982" t="s">
        <v>2547</v>
      </c>
      <c r="I30" s="1694"/>
      <c r="J30" s="1694"/>
      <c r="K30" s="1694"/>
      <c r="L30" s="1694"/>
      <c r="M30" s="982" t="s">
        <v>2548</v>
      </c>
      <c r="N30" s="1694"/>
      <c r="O30" s="1694"/>
      <c r="P30" s="1694"/>
      <c r="Q30" s="1694"/>
      <c r="R30" s="1694"/>
      <c r="S30" s="1694"/>
      <c r="T30" s="1694"/>
      <c r="U30" s="1567"/>
      <c r="V30" s="1567"/>
      <c r="W30" s="209" t="s">
        <v>2549</v>
      </c>
      <c r="X30" s="1816"/>
      <c r="Y30" s="1816"/>
      <c r="Z30" s="1816"/>
      <c r="AA30" s="1817"/>
      <c r="AB30" s="1807" t="s">
        <v>2550</v>
      </c>
      <c r="AC30" s="1807"/>
      <c r="AD30" s="1807"/>
      <c r="AE30" s="1807"/>
      <c r="AF30" s="1808"/>
      <c r="AI30" s="17"/>
      <c r="AK30" s="1">
        <v>23092003</v>
      </c>
      <c r="AZ30" s="17"/>
      <c r="BJ30" s="723" t="e">
        <f>BJ28-BJ27</f>
        <v>#VALUE!</v>
      </c>
      <c r="BT30" s="315"/>
    </row>
    <row r="31" spans="3:148" s="1" customFormat="1" ht="9.4" customHeight="1">
      <c r="C31" s="861"/>
      <c r="D31" s="736">
        <v>37887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1321"/>
      <c r="R31" s="1144">
        <f>T27*Z27</f>
        <v>0</v>
      </c>
      <c r="S31" s="1144">
        <f>Y27*Z27</f>
        <v>0</v>
      </c>
      <c r="T31" s="1144"/>
      <c r="U31" s="1144"/>
      <c r="V31" s="1144"/>
      <c r="W31" s="1144"/>
      <c r="X31" s="1144"/>
      <c r="Y31" s="1144"/>
      <c r="Z31" s="1144"/>
      <c r="AA31" s="1179">
        <v>1825</v>
      </c>
      <c r="AB31" s="1845"/>
      <c r="AC31" s="1846"/>
      <c r="AD31" s="1846"/>
      <c r="AE31" s="1846"/>
      <c r="AF31" s="1847"/>
      <c r="AK31" s="162">
        <v>37887</v>
      </c>
      <c r="AR31" s="548">
        <f>'CERT-F'!AA5</f>
        <v>0</v>
      </c>
      <c r="AS31" s="548"/>
      <c r="AT31" s="548"/>
      <c r="AU31" s="548"/>
      <c r="AV31" s="748"/>
      <c r="AW31" s="748"/>
      <c r="AX31" s="748"/>
      <c r="BJ31" s="1800" t="s">
        <v>3328</v>
      </c>
      <c r="BK31" s="1800"/>
      <c r="BL31" s="1800"/>
      <c r="BT31" s="315"/>
    </row>
    <row r="32" spans="3:148" s="1" customFormat="1" ht="13.5" customHeight="1">
      <c r="C32" s="861"/>
      <c r="D32" s="1699" t="str">
        <f>IF(AC19="","",IF(O27&gt;0,"NESTA CERTIDÃO CONTÉM ",""))</f>
        <v/>
      </c>
      <c r="E32" s="1700"/>
      <c r="F32" s="1700"/>
      <c r="G32" s="1700"/>
      <c r="H32" s="1700"/>
      <c r="I32" s="1700"/>
      <c r="J32" s="1700"/>
      <c r="K32" s="1570" t="str">
        <f>IF(AC19="","",IF(O27&gt;0,O27,""))</f>
        <v/>
      </c>
      <c r="L32" s="1701" t="str">
        <f>IF(AC19="","",IF(O27&gt;0,"INCONSITÊNCIA(S)",""))</f>
        <v/>
      </c>
      <c r="M32" s="1701"/>
      <c r="N32" s="1701"/>
      <c r="O32" s="1701"/>
      <c r="P32" s="1701"/>
      <c r="Q32" s="1571" t="str">
        <f>IF(AC19="","",IF(O27&gt;0,"VEJA NA TAB ERROS",""))</f>
        <v/>
      </c>
      <c r="R32" s="1571"/>
      <c r="S32" s="1571"/>
      <c r="T32" s="1572">
        <f>'CERT-V'!T31*365</f>
        <v>0</v>
      </c>
      <c r="U32" s="1572"/>
      <c r="V32" s="1572"/>
      <c r="W32" s="1573"/>
      <c r="X32" s="1573"/>
      <c r="Y32" s="1573"/>
      <c r="Z32" s="1573"/>
      <c r="AA32" s="1574"/>
      <c r="AB32" s="1848"/>
      <c r="AC32" s="1849"/>
      <c r="AD32" s="1849"/>
      <c r="AE32" s="1849"/>
      <c r="AF32" s="1850"/>
      <c r="AV32" s="1044">
        <f>BE34</f>
        <v>0</v>
      </c>
      <c r="AX32" s="4">
        <f>AX35*AX33</f>
        <v>0</v>
      </c>
      <c r="BE32" s="870"/>
      <c r="BJ32" s="1800"/>
      <c r="BK32" s="1800"/>
      <c r="BL32" s="1800"/>
      <c r="BT32" s="315"/>
    </row>
    <row r="33" spans="1:217" s="1" customFormat="1" ht="13.15" customHeight="1" thickBot="1">
      <c r="C33" s="861"/>
      <c r="D33" s="1899" t="str">
        <f>IF(K32="","","ELIMINE OS ERROS QUANDO FINALIZAR ESTA CERTIDÃO.")</f>
        <v/>
      </c>
      <c r="E33" s="1900"/>
      <c r="F33" s="1900"/>
      <c r="G33" s="1900"/>
      <c r="H33" s="1900"/>
      <c r="I33" s="1900"/>
      <c r="J33" s="1900"/>
      <c r="K33" s="1900"/>
      <c r="L33" s="1900"/>
      <c r="M33" s="1900"/>
      <c r="N33" s="1900"/>
      <c r="O33" s="1900"/>
      <c r="P33" s="1900"/>
      <c r="Q33" s="1575" t="e">
        <f>#REF!*365</f>
        <v>#REF!</v>
      </c>
      <c r="R33" s="1575"/>
      <c r="S33" s="1575"/>
      <c r="T33" s="1575"/>
      <c r="U33" s="1575"/>
      <c r="V33" s="1575"/>
      <c r="W33" s="1575"/>
      <c r="X33" s="1575"/>
      <c r="Y33" s="1575"/>
      <c r="Z33" s="1575"/>
      <c r="AA33" s="1576"/>
      <c r="AB33" s="1139"/>
      <c r="AC33" s="1139"/>
      <c r="AD33" s="1139"/>
      <c r="AE33" s="1139"/>
      <c r="AF33" s="1139"/>
      <c r="AR33" s="1821" t="s">
        <v>3409</v>
      </c>
      <c r="AS33" s="1822"/>
      <c r="AT33" s="1822"/>
      <c r="AU33" s="1822"/>
      <c r="AV33" s="1823"/>
      <c r="AX33" s="1085">
        <v>365</v>
      </c>
      <c r="AY33" s="1842" t="s">
        <v>3413</v>
      </c>
      <c r="AZ33" s="1842"/>
      <c r="BA33" s="1842"/>
      <c r="BB33" s="1842"/>
      <c r="BC33" s="1842"/>
      <c r="BD33" s="4"/>
      <c r="BE33" s="1134">
        <f>'CERT-V'!CJ37</f>
        <v>0</v>
      </c>
      <c r="BF33" s="1843" t="s">
        <v>3420</v>
      </c>
      <c r="BG33" s="1844"/>
      <c r="BH33" s="1833" t="s">
        <v>3492</v>
      </c>
      <c r="BI33" s="1834"/>
      <c r="BJ33" s="1834"/>
      <c r="BK33" s="1834"/>
      <c r="BL33" s="1834"/>
      <c r="BM33" s="1835"/>
      <c r="BT33" s="315"/>
      <c r="CS33" s="877"/>
      <c r="CT33" s="877"/>
      <c r="CU33" s="877"/>
    </row>
    <row r="34" spans="1:217" s="1" customFormat="1" ht="13.7" customHeight="1" thickBot="1">
      <c r="B34" s="20"/>
      <c r="C34" s="864">
        <f>COUNTIF(B38:B67,"=N")</f>
        <v>0</v>
      </c>
      <c r="D34" s="1901" t="s">
        <v>859</v>
      </c>
      <c r="E34" s="1714" t="s">
        <v>3339</v>
      </c>
      <c r="F34" s="1904" t="s">
        <v>860</v>
      </c>
      <c r="G34" s="1905"/>
      <c r="H34" s="1905"/>
      <c r="I34" s="1905"/>
      <c r="J34" s="1905"/>
      <c r="K34" s="1905"/>
      <c r="L34" s="1905"/>
      <c r="M34" s="1906"/>
      <c r="N34" s="623"/>
      <c r="O34" s="1896" t="s">
        <v>3419</v>
      </c>
      <c r="P34" s="1695" t="s">
        <v>3046</v>
      </c>
      <c r="Q34" s="1696"/>
      <c r="R34" s="1696"/>
      <c r="S34" s="1696"/>
      <c r="T34" s="1696"/>
      <c r="U34" s="1696"/>
      <c r="V34" s="1697"/>
      <c r="W34" s="1824" t="str">
        <f>IF(Z16=2,"","OCORRÊNCIAS/OBSERVAÇÕES")</f>
        <v>OCORRÊNCIAS/OBSERVAÇÕES</v>
      </c>
      <c r="X34" s="1825"/>
      <c r="Y34" s="1825"/>
      <c r="Z34" s="1825"/>
      <c r="AA34" s="1825"/>
      <c r="AB34" s="1825"/>
      <c r="AC34" s="1825"/>
      <c r="AD34" s="1825"/>
      <c r="AE34" s="1825"/>
      <c r="AF34" s="1826"/>
      <c r="AG34" s="173">
        <f>PEDAG!C40*365</f>
        <v>0</v>
      </c>
      <c r="AI34" s="1760">
        <v>37887</v>
      </c>
      <c r="AJ34" s="315">
        <v>2003</v>
      </c>
      <c r="AO34" s="5">
        <f>'CERT-V'!R50</f>
        <v>0</v>
      </c>
      <c r="AP34" s="5"/>
      <c r="AR34" s="163"/>
      <c r="AS34" s="163"/>
      <c r="AT34" s="163"/>
      <c r="AU34" s="163">
        <v>4</v>
      </c>
      <c r="AV34" s="749">
        <f>BE33</f>
        <v>0</v>
      </c>
      <c r="AW34" s="163"/>
      <c r="AX34" s="1065" t="s">
        <v>1345</v>
      </c>
      <c r="AY34" s="1066">
        <v>1825</v>
      </c>
      <c r="AZ34" s="1067">
        <v>1825</v>
      </c>
      <c r="BA34" s="1068">
        <v>3650</v>
      </c>
      <c r="BB34" s="1069">
        <v>5475</v>
      </c>
      <c r="BC34" s="1068">
        <v>3650</v>
      </c>
      <c r="BD34" s="1070"/>
      <c r="BE34" s="1135">
        <f>'CERT-V'!T34</f>
        <v>0</v>
      </c>
      <c r="BF34" s="1761" t="s">
        <v>3421</v>
      </c>
      <c r="BG34" s="1762"/>
      <c r="BH34" s="1836"/>
      <c r="BI34" s="1837"/>
      <c r="BJ34" s="1837"/>
      <c r="BK34" s="1837"/>
      <c r="BL34" s="1837"/>
      <c r="BM34" s="1838"/>
      <c r="BT34" s="315"/>
      <c r="CS34" s="878"/>
      <c r="CT34" s="878"/>
      <c r="CU34" s="878"/>
    </row>
    <row r="35" spans="1:217" s="1" customFormat="1" ht="10.5" customHeight="1" thickBot="1">
      <c r="B35" s="20"/>
      <c r="C35" s="864">
        <f>IF(D39=16121998,1,IF(OR(D38="TRANSP.",D38&gt;=1999),2,IF(OR(D38="TRANSP.",D39&gt;=1999),2,1)))</f>
        <v>2</v>
      </c>
      <c r="D35" s="1902"/>
      <c r="E35" s="1715"/>
      <c r="F35" s="1712" t="s">
        <v>2106</v>
      </c>
      <c r="G35" s="1713"/>
      <c r="H35" s="1707"/>
      <c r="I35" s="1706" t="s">
        <v>2551</v>
      </c>
      <c r="J35" s="1707"/>
      <c r="K35" s="1707"/>
      <c r="L35" s="195" t="s">
        <v>2858</v>
      </c>
      <c r="M35" s="199" t="s">
        <v>2517</v>
      </c>
      <c r="N35" s="196"/>
      <c r="O35" s="1897"/>
      <c r="P35" s="197"/>
      <c r="Q35" s="198"/>
      <c r="R35" s="198" t="s">
        <v>2656</v>
      </c>
      <c r="S35" s="198" t="s">
        <v>2552</v>
      </c>
      <c r="T35" s="198" t="s">
        <v>3047</v>
      </c>
      <c r="U35" s="198" t="s">
        <v>3546</v>
      </c>
      <c r="V35" s="198" t="s">
        <v>3047</v>
      </c>
      <c r="W35" s="1827"/>
      <c r="X35" s="1828"/>
      <c r="Y35" s="1828"/>
      <c r="Z35" s="1828"/>
      <c r="AA35" s="1828"/>
      <c r="AB35" s="1828"/>
      <c r="AC35" s="1828"/>
      <c r="AD35" s="1828"/>
      <c r="AE35" s="1828"/>
      <c r="AF35" s="1829"/>
      <c r="AI35" s="1760"/>
      <c r="AL35" s="188">
        <v>36146</v>
      </c>
      <c r="AM35" s="231">
        <v>37887</v>
      </c>
      <c r="AO35" s="578" t="str">
        <f>IF(X2="","",IF(AO34="AVOS",PEDAG!F10+PEDAG!F12,PEDAG!F15))</f>
        <v/>
      </c>
      <c r="AR35" s="1149" t="str">
        <f>IF('CERT-V'!T32="","",'CERT-V'!T32)</f>
        <v/>
      </c>
      <c r="AS35" s="1149" t="str">
        <f>IF('CERT-V'!T33="","",'CERT-V'!T33)</f>
        <v/>
      </c>
      <c r="AT35" s="1149">
        <f>'CERT-V'!T31</f>
        <v>0</v>
      </c>
      <c r="AU35" s="163" t="s">
        <v>1675</v>
      </c>
      <c r="AV35" s="749">
        <f>'CERT-V'!T34</f>
        <v>0</v>
      </c>
      <c r="AW35" s="163"/>
      <c r="AX35" s="1745">
        <f>'CERT-V'!AZ4</f>
        <v>0</v>
      </c>
      <c r="AY35" s="1071" t="s">
        <v>1643</v>
      </c>
      <c r="AZ35" s="1055" t="s">
        <v>1644</v>
      </c>
      <c r="BA35" s="1058" t="s">
        <v>3410</v>
      </c>
      <c r="BB35" s="4" t="s">
        <v>1645</v>
      </c>
      <c r="BC35" s="1059" t="s">
        <v>3411</v>
      </c>
      <c r="BD35" s="877"/>
      <c r="BE35" s="884" t="s">
        <v>1345</v>
      </c>
      <c r="BF35" s="728"/>
      <c r="BG35" s="1076"/>
      <c r="BH35" s="1836"/>
      <c r="BI35" s="1837"/>
      <c r="BJ35" s="1837"/>
      <c r="BK35" s="1837"/>
      <c r="BL35" s="1837"/>
      <c r="BM35" s="1838"/>
      <c r="BT35" s="315"/>
      <c r="CS35" s="877"/>
      <c r="CT35" s="877"/>
      <c r="CU35" s="877"/>
    </row>
    <row r="36" spans="1:217" s="1" customFormat="1" ht="13.15" customHeight="1" thickBot="1">
      <c r="B36" s="20"/>
      <c r="C36" s="864"/>
      <c r="D36" s="1902"/>
      <c r="E36" s="1715"/>
      <c r="F36" s="201" t="s">
        <v>2553</v>
      </c>
      <c r="G36" s="200" t="s">
        <v>2855</v>
      </c>
      <c r="H36" s="200" t="s">
        <v>3510</v>
      </c>
      <c r="I36" s="201" t="s">
        <v>200</v>
      </c>
      <c r="J36" s="202" t="s">
        <v>2857</v>
      </c>
      <c r="K36" s="203" t="s">
        <v>1137</v>
      </c>
      <c r="L36" s="195" t="s">
        <v>853</v>
      </c>
      <c r="M36" s="199" t="s">
        <v>2859</v>
      </c>
      <c r="N36" s="204"/>
      <c r="O36" s="1897"/>
      <c r="P36" s="205"/>
      <c r="Q36" s="1563"/>
      <c r="R36" s="195" t="s">
        <v>850</v>
      </c>
      <c r="S36" s="195" t="s">
        <v>851</v>
      </c>
      <c r="T36" s="195" t="s">
        <v>3048</v>
      </c>
      <c r="U36" s="195" t="s">
        <v>3547</v>
      </c>
      <c r="V36" s="195" t="s">
        <v>3048</v>
      </c>
      <c r="W36" s="1827"/>
      <c r="X36" s="1828"/>
      <c r="Y36" s="1828"/>
      <c r="Z36" s="1828"/>
      <c r="AA36" s="1828"/>
      <c r="AB36" s="1828"/>
      <c r="AC36" s="1828"/>
      <c r="AD36" s="1828"/>
      <c r="AE36" s="1828"/>
      <c r="AF36" s="1829"/>
      <c r="AI36" s="170"/>
      <c r="AL36" s="235">
        <v>17121998</v>
      </c>
      <c r="AM36" s="235">
        <v>23092003</v>
      </c>
      <c r="AN36" s="42">
        <v>2004</v>
      </c>
      <c r="AR36" s="163" t="s">
        <v>2668</v>
      </c>
      <c r="AS36" s="163" t="s">
        <v>2668</v>
      </c>
      <c r="AT36" s="163" t="s">
        <v>2671</v>
      </c>
      <c r="AU36" s="163" t="s">
        <v>2672</v>
      </c>
      <c r="AV36" s="163" t="str">
        <f>BE35</f>
        <v>anos</v>
      </c>
      <c r="AW36" s="163"/>
      <c r="AX36" s="1746"/>
      <c r="AY36" s="1072"/>
      <c r="AZ36" s="1056"/>
      <c r="BA36" s="1056" t="s">
        <v>3050</v>
      </c>
      <c r="BB36" s="1073"/>
      <c r="BC36" s="1056" t="s">
        <v>3404</v>
      </c>
      <c r="BD36" s="1073"/>
      <c r="BE36" s="1124" t="s">
        <v>855</v>
      </c>
      <c r="BF36" s="1126">
        <f>BE34*BG36</f>
        <v>0</v>
      </c>
      <c r="BG36" s="1127">
        <v>365</v>
      </c>
      <c r="BH36" s="1839"/>
      <c r="BI36" s="1840"/>
      <c r="BJ36" s="1840"/>
      <c r="BK36" s="1840"/>
      <c r="BL36" s="1840"/>
      <c r="BM36" s="1841"/>
      <c r="BT36" s="315"/>
    </row>
    <row r="37" spans="1:217" s="1" customFormat="1" ht="13.15" customHeight="1">
      <c r="B37"/>
      <c r="C37" s="864">
        <f>IF(D38&gt;=2004,2,IF(AND(D38="TRANSP.",D39&gt;=2004),2,1))</f>
        <v>1</v>
      </c>
      <c r="D37" s="1903"/>
      <c r="E37" s="1716"/>
      <c r="F37" s="617" t="s">
        <v>852</v>
      </c>
      <c r="G37" s="200" t="s">
        <v>2689</v>
      </c>
      <c r="H37" s="200" t="s">
        <v>3511</v>
      </c>
      <c r="I37" s="618"/>
      <c r="J37" s="619"/>
      <c r="K37" s="620">
        <v>202</v>
      </c>
      <c r="L37" s="621" t="s">
        <v>1136</v>
      </c>
      <c r="M37" s="622" t="s">
        <v>854</v>
      </c>
      <c r="N37" s="616"/>
      <c r="O37" s="1898"/>
      <c r="P37" s="206"/>
      <c r="Q37" s="1564"/>
      <c r="R37" s="195" t="s">
        <v>855</v>
      </c>
      <c r="S37" s="195" t="s">
        <v>856</v>
      </c>
      <c r="T37" s="195" t="s">
        <v>857</v>
      </c>
      <c r="U37" s="195"/>
      <c r="V37" s="195" t="s">
        <v>857</v>
      </c>
      <c r="W37" s="1830"/>
      <c r="X37" s="1831"/>
      <c r="Y37" s="1831"/>
      <c r="Z37" s="1831"/>
      <c r="AA37" s="1831"/>
      <c r="AB37" s="1831"/>
      <c r="AC37" s="1831"/>
      <c r="AD37" s="1831"/>
      <c r="AE37" s="1831"/>
      <c r="AF37" s="1832"/>
      <c r="AH37" s="145" t="s">
        <v>2366</v>
      </c>
      <c r="AI37" s="579" t="s">
        <v>2367</v>
      </c>
      <c r="AJ37" s="579" t="s">
        <v>2368</v>
      </c>
      <c r="AK37" s="164" t="s">
        <v>1302</v>
      </c>
      <c r="AL37" s="164"/>
      <c r="AM37" s="175"/>
      <c r="AN37" s="178"/>
      <c r="AO37" s="1763" t="s">
        <v>3424</v>
      </c>
      <c r="AP37" s="1764"/>
      <c r="AQ37" s="1765"/>
      <c r="AR37" s="163" t="s">
        <v>2669</v>
      </c>
      <c r="AS37" s="163" t="s">
        <v>2670</v>
      </c>
      <c r="AT37" s="163" t="s">
        <v>1641</v>
      </c>
      <c r="AU37" s="163" t="s">
        <v>1641</v>
      </c>
      <c r="AV37" s="163" t="s">
        <v>2667</v>
      </c>
      <c r="AW37" s="163"/>
      <c r="AX37" s="1209" t="s">
        <v>3435</v>
      </c>
      <c r="AY37" s="1766" t="s">
        <v>3402</v>
      </c>
      <c r="AZ37" s="1767"/>
      <c r="BA37" s="1767"/>
      <c r="BB37" s="1767"/>
      <c r="BC37" s="1767"/>
      <c r="BD37" s="1057"/>
      <c r="BE37" s="1207">
        <v>2004</v>
      </c>
      <c r="BF37" s="728"/>
      <c r="BH37" s="879" t="s">
        <v>3050</v>
      </c>
      <c r="BI37" s="879"/>
      <c r="BJ37" s="1386" t="s">
        <v>217</v>
      </c>
      <c r="BK37" s="1386" t="s">
        <v>1664</v>
      </c>
      <c r="BL37" s="879" t="s">
        <v>3495</v>
      </c>
      <c r="BM37" s="879" t="s">
        <v>3435</v>
      </c>
      <c r="BT37" s="315"/>
      <c r="BV37" s="162"/>
      <c r="BW37" s="17"/>
      <c r="CR37" s="17">
        <f>'CERT-V'!T34</f>
        <v>0</v>
      </c>
      <c r="CS37" s="1702" t="s">
        <v>3401</v>
      </c>
      <c r="CT37" s="1702"/>
      <c r="CU37" s="1703"/>
      <c r="CV37" s="1744" t="s">
        <v>3332</v>
      </c>
      <c r="CW37" s="1744"/>
      <c r="CX37" s="1744"/>
      <c r="EQ37" s="3"/>
      <c r="ER37" s="3" t="s">
        <v>3548</v>
      </c>
      <c r="ES37" s="3" t="s">
        <v>3549</v>
      </c>
      <c r="ET37" s="3" t="s">
        <v>3550</v>
      </c>
      <c r="EU37" s="3"/>
      <c r="EV37" s="3"/>
      <c r="EW37" s="3"/>
      <c r="EX37" s="3"/>
    </row>
    <row r="38" spans="1:217" s="1" customFormat="1">
      <c r="A38" s="1">
        <f>IF(OR(D38=16121998,D38=17121998),1998,IF(OR(D38=22092003,D38=23092003),2003,D38))</f>
        <v>0</v>
      </c>
      <c r="B38" t="e">
        <f t="shared" ref="B38:B67" si="0">IF(D38="","",VLOOKUP(D38,_ANO2003,2))</f>
        <v>#N/A</v>
      </c>
      <c r="C38" s="1160">
        <f>IF(AND(AC19="",AA5=""),0,BJ16)</f>
        <v>0</v>
      </c>
      <c r="D38" s="762">
        <f>IF(AND(R5="",AA5=""),0,IF(T8="S","TRANSP.",VLOOKUP(R5,DATADIA,5)))</f>
        <v>0</v>
      </c>
      <c r="E38" s="1492" t="str">
        <f>IF(AND(R5="",AA5=""),"",IF(T8="S",AF8,VLOOKUP(R5,DATADIA,3)-C38))</f>
        <v/>
      </c>
      <c r="F38" s="763"/>
      <c r="G38" s="763"/>
      <c r="H38" s="763"/>
      <c r="I38" s="763"/>
      <c r="J38" s="763"/>
      <c r="K38" s="763"/>
      <c r="L38" s="763"/>
      <c r="M38" s="763"/>
      <c r="N38" s="753">
        <v>1</v>
      </c>
      <c r="O38" s="1158"/>
      <c r="P38" s="763"/>
      <c r="Q38" s="1565"/>
      <c r="R38" s="763"/>
      <c r="S38" s="1584" t="str">
        <f>IFERROR(O38+E38-SUM(G38+H38+J38+K38+L38+M38),"")</f>
        <v/>
      </c>
      <c r="T38" s="1584" t="e">
        <f>O38+E38-SUM(G38+H38+J38+K38+L38+M38)</f>
        <v>#VALUE!</v>
      </c>
      <c r="U38" s="1585" t="str">
        <f t="shared" ref="U38:U66" si="1">IFERROR(IF(ET38="FIM",ES38+EQ37,IF(OR(ER38="SIM",ER38="DENTRO"),EQ38,0)),0)</f>
        <v/>
      </c>
      <c r="V38" s="1585">
        <f>IFERROR(IF(ET38="FORA",EQ38,IF(AND(VLOOKUP($ER$20,DATADIA,2,0)&gt;1,ET38="INICIO"),EQ37+VLOOKUP($ER$20,DATADIA,2,0),IF(AND('TAB FUNDAMENTO'!$E$46&lt;&gt;'CERT-F'!$AA$5,VLOOKUP($ER$21,DATADIA,3,0)&gt;1,ET38="FIM"),EQ38,0))),0)</f>
        <v>0</v>
      </c>
      <c r="W38" s="1740"/>
      <c r="X38" s="1741"/>
      <c r="Y38" s="1741"/>
      <c r="Z38" s="1741"/>
      <c r="AA38" s="1741"/>
      <c r="AB38" s="1741"/>
      <c r="AC38" s="1741"/>
      <c r="AD38" s="1741"/>
      <c r="AE38" s="1741"/>
      <c r="AF38" s="1742"/>
      <c r="AG38" s="173"/>
      <c r="AH38" s="173">
        <f>Q38</f>
        <v>0</v>
      </c>
      <c r="AI38" s="171">
        <f t="shared" ref="AI38:AI67" si="2">IF(D38=1998,T38-15,IF(D38=16121998,T38,0))</f>
        <v>0</v>
      </c>
      <c r="AJ38" s="163">
        <f t="shared" ref="AJ38:AJ67" si="3">IF(D38=$AK$30,T38,0)</f>
        <v>0</v>
      </c>
      <c r="AK38" s="173">
        <f>IF(D38="",0,IF(H38=23092003,SUM(K38+L38+N38+O38+P38+Q38),0))</f>
        <v>0</v>
      </c>
      <c r="AL38" s="172">
        <f t="shared" ref="AL38:AL67" si="4">IF(AM38=AN38,SUM(G38+H38+J38+K38+L38+M38),0)</f>
        <v>0</v>
      </c>
      <c r="AM38" s="149" t="str">
        <f>IF(OR(D38="TRANSP.",D38&lt;AL36),"N","S")</f>
        <v>N</v>
      </c>
      <c r="AN38" s="149" t="str">
        <f>IF(OR(D38="TRANSP.",D38&lt;AM35),"N","S")</f>
        <v>N</v>
      </c>
      <c r="AO38" s="146" t="s">
        <v>202</v>
      </c>
      <c r="AP38" s="146" t="s">
        <v>2856</v>
      </c>
      <c r="AQ38" s="146" t="s">
        <v>1294</v>
      </c>
      <c r="AR38" s="1088" t="e">
        <f>IF(#REF!=1825,#REF!,0)</f>
        <v>#REF!</v>
      </c>
      <c r="AS38" s="1088">
        <f>IF(R38=1825,R37,0)</f>
        <v>0</v>
      </c>
      <c r="AT38" s="1088" t="e">
        <f>IF(AND(#REF!&lt;$AT$35*365,#REF!&gt;$AT$35*365),#REF!,0)</f>
        <v>#REF!</v>
      </c>
      <c r="AU38" s="1088" t="e">
        <f>IF(AND(#REF!&lt;5475,#REF!&gt;5475),#REF!,0)</f>
        <v>#REF!</v>
      </c>
      <c r="AV38" s="1088">
        <f>IF(AND(S37&lt;$BC$34*365,S38&gt;=$BE$34*365),S37,0)</f>
        <v>0</v>
      </c>
      <c r="AW38" s="1089"/>
      <c r="AX38" s="1088" t="e">
        <f t="shared" ref="AX38:AX67" si="5">IF(T38="","",IF(AND(T37&lt;$AX$35,T38&gt;=$AX$35),T37,0))</f>
        <v>#VALUE!</v>
      </c>
      <c r="AY38" s="1097"/>
      <c r="AZ38" s="1098"/>
      <c r="BA38" s="1098"/>
      <c r="BB38" s="1098"/>
      <c r="BC38" s="1098"/>
      <c r="BD38" s="1099"/>
      <c r="BE38" s="1125"/>
      <c r="BF38" s="1128"/>
      <c r="BG38" s="1383"/>
      <c r="BH38" s="879"/>
      <c r="BI38" s="879"/>
      <c r="BJ38" s="879"/>
      <c r="BK38" s="879"/>
      <c r="BL38" s="879"/>
      <c r="BM38" s="879"/>
      <c r="BT38" s="315"/>
      <c r="BV38" s="831" t="str">
        <f>IF(AC19="","",AC19)</f>
        <v/>
      </c>
      <c r="BW38" s="1726" t="s">
        <v>162</v>
      </c>
      <c r="BX38" s="1726"/>
      <c r="BY38" s="1814">
        <f>AC19</f>
        <v>0</v>
      </c>
      <c r="BZ38" s="1815"/>
      <c r="CA38" s="832">
        <f>BV40</f>
        <v>0</v>
      </c>
      <c r="CB38" s="833"/>
      <c r="CE38" s="832">
        <f>BV40</f>
        <v>0</v>
      </c>
      <c r="CF38" s="833"/>
      <c r="CS38" s="880" t="s">
        <v>3329</v>
      </c>
      <c r="CT38" s="880" t="s">
        <v>3330</v>
      </c>
      <c r="CU38" s="880" t="s">
        <v>3331</v>
      </c>
      <c r="CV38" s="885" t="s">
        <v>3333</v>
      </c>
      <c r="CW38" s="880" t="s">
        <v>3330</v>
      </c>
      <c r="CX38" s="880" t="s">
        <v>3331</v>
      </c>
      <c r="EQ38" s="1" t="str">
        <f t="shared" ref="EQ38:EQ68" si="6">IFERROR(IF(ER38="FORA",O38+EQ37+E38-SUM(G38+H38+J38+K38+L38+M38),IF(ET38="INICIO",O38+VLOOKUP($ER$20,DATADIA,2,0)+ES38+EQ37,IF(ET38="MEIO",O38+ES38+EQ37,O38+VLOOKUP($ER$21,DATADIA,3,0)+ES38+EQ37))),"")</f>
        <v/>
      </c>
      <c r="ER38" s="1" t="str">
        <f>IF(ET38="INICIO","SIM",IF(ET38="FORA","FORA",IF(ET38="FIM","SIM","DENTRO")))</f>
        <v>DENTRO</v>
      </c>
      <c r="ES38" s="1" t="str">
        <f t="shared" ref="ES38:ES67" si="7">IFERROR(ROUND(IF(ER38="SIM",IF(ET38="FIM",VLOOKUP($ER$21,DATADIA,2,0)*$T$14,IF(ET38="INICIO",VLOOKUP($ER$20,DATADIA,3,0)*$T$14,"")),IF(ET38="MEIO",(E38-SUM(G38+H38+J38+K38+L38+M38))*$T$14,"")),0),"")</f>
        <v/>
      </c>
      <c r="ET38" s="1" t="str">
        <f>IF(E38&lt;&gt;"",IF(AND(A38=YEAR($ER$20),$ER$20&lt;&gt;$R$5),"INICIO",IF(A38=YEAR($ER$21),"FIM",IF(AND(A38&gt;=YEAR($ER$20),A38&lt;=YEAR($ER$21)),"MEIO","FORA"))),"")</f>
        <v/>
      </c>
      <c r="HH38" s="898">
        <v>134</v>
      </c>
      <c r="HI38" s="158" t="e">
        <f>BJ40-HH38</f>
        <v>#REF!</v>
      </c>
    </row>
    <row r="39" spans="1:217" s="1" customFormat="1" ht="13.15" customHeight="1">
      <c r="A39" s="1" t="str">
        <f t="shared" ref="A39:A67" si="8">IF(OR(D39=16121998,D39=17121998),1998,IF(OR(D39=22092003,D39=23092003),2003,D39))</f>
        <v/>
      </c>
      <c r="B39" t="str">
        <f t="shared" si="0"/>
        <v/>
      </c>
      <c r="C39" s="1321"/>
      <c r="D39" s="762" t="str">
        <f>IF(D38=1997,16121998,IF(D38=16121998,17121998,IF(D38=17121998,1999,IF(D38=2002,22092003,IF(D38=22092003,23092003,IF(D38=23092003,2004,IF(T8="S",VLOOKUP(P8,DATADIA,5),IF(D38+1&lt;=BV48,D38+1,""))))))))</f>
        <v/>
      </c>
      <c r="E39" s="762" t="str">
        <f>IF(D39="","",IF(AND(T8="S",D39=AT12),VLOOKUP(P8,DATADIA,3)-C39,IF(D39=$BV$48,VLOOKUP($BV$40,DATADIA,2)-C39,VLOOKUP(D39,ano,2)-C39)))</f>
        <v/>
      </c>
      <c r="F39" s="762"/>
      <c r="G39" s="762"/>
      <c r="H39" s="762"/>
      <c r="I39" s="762"/>
      <c r="J39" s="762"/>
      <c r="K39" s="762"/>
      <c r="L39" s="762"/>
      <c r="M39" s="762"/>
      <c r="N39" s="759"/>
      <c r="O39" s="1158"/>
      <c r="P39" s="762"/>
      <c r="Q39" s="1493"/>
      <c r="R39" s="1496"/>
      <c r="S39" s="1586" t="str">
        <f t="shared" ref="S39:S67" si="9">IF(D39="","",IF(N39=4,E39+S38+O39-SUM(G39:H39,J39:M39),IF(OR(N39=2,N39=3),E39+S38+O39-SUM(G39:H39,J39:M39),E39+S38-SUM(G39:H39,J39:M39))))</f>
        <v/>
      </c>
      <c r="T39" s="1586" t="str">
        <f t="shared" ref="T39:T67" si="10">IF(D39="","",IF(AND(B39="N",N39=""),T38+E39-(K39+L39),IF(N39="",E39+T38-SUM(G39+H39+J39+K39+L39+M39),E39+T38+O39-SUM(G39+H39+J39+K39+L39+M39))))</f>
        <v/>
      </c>
      <c r="U39" s="1585" t="str">
        <f t="shared" si="1"/>
        <v/>
      </c>
      <c r="V39" s="1585">
        <f>IFERROR(IF(ET39="FORA",EQ39,IF(AND(VLOOKUP($ER$20,DATADIA,2,0)&gt;1,ET39="INICIO"),EQ38+VLOOKUP($ER$20,DATADIA,2,0),IF(AND('TAB FUNDAMENTO'!$E$46&lt;&gt;'CERT-F'!$AA$5,VLOOKUP($ER$21,DATADIA,3,0)&gt;1,ET39="FIM"),EQ39,0))),0)</f>
        <v>0</v>
      </c>
      <c r="W39" s="1759"/>
      <c r="X39" s="1741"/>
      <c r="Y39" s="1741"/>
      <c r="Z39" s="1741"/>
      <c r="AA39" s="1741"/>
      <c r="AB39" s="1741"/>
      <c r="AC39" s="1741"/>
      <c r="AD39" s="1741"/>
      <c r="AE39" s="1741"/>
      <c r="AF39" s="1742"/>
      <c r="AG39" s="173"/>
      <c r="AH39" s="173" t="str">
        <f t="shared" ref="AH39:AH67" si="11">IF(OR(D39="",AH38=""),"",IF(Q38&gt;=9125," ",IF(Q38&gt;=7300,7300,IF(OR(N39=4,N39=2),E39+Q38+O39-SUM(F39:M39),E39+Q38-SUM(F39:M39)))))</f>
        <v/>
      </c>
      <c r="AI39" s="171">
        <f t="shared" si="2"/>
        <v>0</v>
      </c>
      <c r="AJ39" s="163">
        <f t="shared" si="3"/>
        <v>0</v>
      </c>
      <c r="AK39" s="173">
        <f t="shared" ref="AK39:AK67" si="12">IF(D39="",0,IF(OR(D39=23092003,AK38&gt;0),SUM(G39+H39+J39+K39+L39+M39),0))</f>
        <v>0</v>
      </c>
      <c r="AL39" s="172">
        <f t="shared" si="4"/>
        <v>0</v>
      </c>
      <c r="AM39" s="149" t="str">
        <f t="shared" ref="AM39:AM67" si="13">IF(AND(D39&lt;$AL$36,AM38="N"),"N","S")</f>
        <v>S</v>
      </c>
      <c r="AN39" s="149" t="str">
        <f t="shared" ref="AN39:AN67" si="14">IF(OR(D39=$AM$35,AN38="S"),"S","N")</f>
        <v>N</v>
      </c>
      <c r="AO39" s="146" t="e">
        <f>IF(AND(#REF!=0,#REF!&gt;0),SUM(F39:M39),"")</f>
        <v>#REF!</v>
      </c>
      <c r="AP39" s="146" t="e">
        <f>IF(AND(#REF!=0,#REF!&gt;0),SUM(F39:M39),"")</f>
        <v>#REF!</v>
      </c>
      <c r="AQ39" s="146" t="str">
        <f t="shared" ref="AQ39:AQ67" si="15">IF(AND(R38=0,R39&gt;0),SUM(F39:M39),"")</f>
        <v/>
      </c>
      <c r="AR39" s="1088" t="e">
        <f>IF(#REF!=1825,#REF!,0)</f>
        <v>#REF!</v>
      </c>
      <c r="AS39" s="1088">
        <f t="shared" ref="AS39:AS67" si="16">IF(R39=1825,R38,0)</f>
        <v>0</v>
      </c>
      <c r="AT39" s="1088" t="e">
        <f>IF(AND(#REF!&lt;$AT$35*365,#REF!&gt;$AT$35*365),#REF!,0)</f>
        <v>#REF!</v>
      </c>
      <c r="AU39" s="1088" t="e">
        <f>IF(AND(#REF!&lt;5475,#REF!&gt;5475),#REF!,0)</f>
        <v>#REF!</v>
      </c>
      <c r="AV39" s="1088">
        <f t="shared" ref="AV39:AV67" si="17">IF(AND(S38&lt;$BC$34*365,S39&gt;=$BE$34*365),S38,0)</f>
        <v>0</v>
      </c>
      <c r="AW39" s="1089"/>
      <c r="AX39" s="1088" t="str">
        <f t="shared" si="5"/>
        <v/>
      </c>
      <c r="AY39" s="1097" t="e">
        <f t="shared" ref="AY39:AY67" si="18">IF(AR39&gt;0,SUM(F39:M39),0)</f>
        <v>#REF!</v>
      </c>
      <c r="AZ39" s="1097">
        <f t="shared" ref="AZ39:AZ67" si="19">IF(AS39&gt;0,SUM(F39:M39),0)</f>
        <v>0</v>
      </c>
      <c r="BA39" s="1098" t="e">
        <f t="shared" ref="BA39:BA67" si="20">IF(AT39=0,"",SUM(F39:M39))</f>
        <v>#REF!</v>
      </c>
      <c r="BB39" s="1098" t="e">
        <f t="shared" ref="BB39:BB67" si="21">IF(AU39=0,"",SUM(F39:M39))</f>
        <v>#REF!</v>
      </c>
      <c r="BC39" s="1098" t="str">
        <f t="shared" ref="BC39:BC67" si="22">IF(AV39=0,"",SUM(F39:M39))</f>
        <v/>
      </c>
      <c r="BD39" s="1099"/>
      <c r="BE39" s="1097">
        <f t="shared" ref="BE39:BE67" si="23">IF(AND(AX39&gt;0,B39=0),SUM(F39:M39),0)</f>
        <v>0</v>
      </c>
      <c r="BF39" s="1133">
        <f t="shared" ref="BF39:BF67" si="24">IF(AND(S39&lt;=$BF$36,N39=2),O39,0)</f>
        <v>0</v>
      </c>
      <c r="BG39" s="1384">
        <f t="shared" ref="BG39:BG67" si="25">IF(AND(S39&lt;=$BF$36,N39=3),O39,0)</f>
        <v>0</v>
      </c>
      <c r="BH39" s="879" t="e">
        <f t="shared" ref="BH39:BH67" si="26">IF(AT39=0,"",D39)</f>
        <v>#REF!</v>
      </c>
      <c r="BI39" s="879"/>
      <c r="BJ39" s="879" t="e">
        <f t="shared" ref="BJ39:BJ67" si="27">IF(AR39=0,"",D39)</f>
        <v>#REF!</v>
      </c>
      <c r="BK39" s="879" t="str">
        <f>IF(AS39=0,"",D39)</f>
        <v/>
      </c>
      <c r="BL39" s="879" t="str">
        <f t="shared" ref="BL39:BL67" si="28">IF(AV39=0,"",D39)</f>
        <v/>
      </c>
      <c r="BM39" s="879" t="str">
        <f t="shared" ref="BM39:BM67" si="29">IF(AX39=0,"",D39)</f>
        <v/>
      </c>
      <c r="BT39" s="315"/>
      <c r="BV39" s="1809"/>
      <c r="BW39" s="1810"/>
      <c r="BX39" s="1811"/>
      <c r="BY39" s="1812" t="e">
        <f>IF(BV45="","",VLOOKUP(BV45,TABFIM,2))</f>
        <v>#N/A</v>
      </c>
      <c r="BZ39" s="1813"/>
      <c r="CA39" s="834" t="e">
        <f>IF(BV48="","",VLOOKUP(BV48,TABFIM,2))</f>
        <v>#N/A</v>
      </c>
      <c r="CB39" s="835"/>
      <c r="CE39" s="834" t="e">
        <f>VLOOKUP(BV48,TABFIM,2)</f>
        <v>#N/A</v>
      </c>
      <c r="CF39" s="835"/>
      <c r="CS39" s="146" t="e">
        <f>IF(AND(#REF!&gt;0,D39=$BJ$38),#REF!,0)</f>
        <v>#REF!</v>
      </c>
      <c r="CT39" s="146" t="e">
        <f>IF(AND(#REF!&gt;0,D39=$BK$38),#REF!,0)</f>
        <v>#REF!</v>
      </c>
      <c r="CU39" s="146">
        <f t="shared" ref="CU39:CU67" si="30">IF(AND(R39&gt;0,D39=$BL$38),R39,0)</f>
        <v>0</v>
      </c>
      <c r="CV39" s="879">
        <f>'TAB FALTAS'!M7</f>
        <v>0</v>
      </c>
      <c r="CW39" s="879">
        <f>'TAB FALTAS'!M10</f>
        <v>0</v>
      </c>
      <c r="CX39" s="879">
        <f>'TAB FALTAS'!M13</f>
        <v>0</v>
      </c>
      <c r="CZ39" s="4"/>
      <c r="DA39" s="162"/>
      <c r="DB39" s="17"/>
      <c r="EQ39" s="1" t="str">
        <f t="shared" si="6"/>
        <v/>
      </c>
      <c r="ER39" s="1" t="str">
        <f t="shared" ref="ER39:ER43" si="31">IF(ET39="INICIO","SIM",IF(ET39="FORA","FORA",IF(ET39="FIM","SIM","DENTRO")))</f>
        <v>DENTRO</v>
      </c>
      <c r="ES39" s="1" t="str">
        <f t="shared" si="7"/>
        <v/>
      </c>
      <c r="ET39" s="1" t="str">
        <f t="shared" ref="ET39:ET67" si="32">IF(E39&lt;&gt;"",IF(AND(A39=YEAR($ER$20),$ER$20&lt;&gt;$R$5),"INICIO",IF(A39=YEAR($ER$21),"FIM",IF(AND(A39&gt;=YEAR($ER$20),A39&lt;=YEAR($ER$21)),"MEIO","FORA"))),"")</f>
        <v/>
      </c>
    </row>
    <row r="40" spans="1:217" s="1" customFormat="1" ht="13.15" customHeight="1">
      <c r="A40" s="1" t="str">
        <f t="shared" si="8"/>
        <v/>
      </c>
      <c r="B40" t="str">
        <f t="shared" si="0"/>
        <v/>
      </c>
      <c r="C40" s="1321"/>
      <c r="D40" s="762" t="str">
        <f t="shared" ref="D40:D67" si="33">IF(OR(D39="",D39=$E$108),"",IF(D39=1997,16121998,IF(D39=16121998,17121998,IF(D39=17121998,1999,IF(D39=2002,22092003,IF(D39=22092003,23092003,IF(D39=23092003,2004,IF(D39+1&lt;=$BV$48,D39+1,""))))))))</f>
        <v/>
      </c>
      <c r="E40" s="762" t="str">
        <f t="shared" ref="E40:E67" si="34">IF(D40="","",IF(D40=$BV$48,VLOOKUP($BV$40,DATADIA,2)-C40,VLOOKUP(D40,ano,2)-C40))</f>
        <v/>
      </c>
      <c r="F40" s="762"/>
      <c r="G40" s="762"/>
      <c r="H40" s="762"/>
      <c r="I40" s="762"/>
      <c r="J40" s="762"/>
      <c r="K40" s="762"/>
      <c r="L40" s="762"/>
      <c r="M40" s="762"/>
      <c r="N40" s="753"/>
      <c r="O40" s="1158"/>
      <c r="P40" s="762"/>
      <c r="Q40" s="762"/>
      <c r="R40" s="1496"/>
      <c r="S40" s="1586" t="str">
        <f t="shared" si="9"/>
        <v/>
      </c>
      <c r="T40" s="1586" t="str">
        <f t="shared" si="10"/>
        <v/>
      </c>
      <c r="U40" s="1585" t="str">
        <f t="shared" si="1"/>
        <v/>
      </c>
      <c r="V40" s="1585">
        <f>IFERROR(IF(ET40="FORA",EQ40,IF(AND(VLOOKUP($ER$20,DATADIA,2,0)&gt;1,ET40="INICIO"),EQ39+VLOOKUP($ER$20,DATADIA,2,0),IF(AND('TAB FUNDAMENTO'!$E$46&lt;&gt;'CERT-F'!$AA$5,VLOOKUP($ER$21,DATADIA,3,0)&gt;1,ET40="FIM"),EQ40,0))),0)</f>
        <v>0</v>
      </c>
      <c r="W40" s="1759"/>
      <c r="X40" s="1741"/>
      <c r="Y40" s="1741"/>
      <c r="Z40" s="1741"/>
      <c r="AA40" s="1741"/>
      <c r="AB40" s="1741"/>
      <c r="AC40" s="1741"/>
      <c r="AD40" s="1741"/>
      <c r="AE40" s="1741"/>
      <c r="AF40" s="1742"/>
      <c r="AG40" s="173"/>
      <c r="AH40" s="173" t="str">
        <f t="shared" si="11"/>
        <v/>
      </c>
      <c r="AI40" s="171">
        <f t="shared" si="2"/>
        <v>0</v>
      </c>
      <c r="AJ40" s="163">
        <f t="shared" si="3"/>
        <v>0</v>
      </c>
      <c r="AK40" s="173">
        <f t="shared" si="12"/>
        <v>0</v>
      </c>
      <c r="AL40" s="172">
        <f t="shared" si="4"/>
        <v>0</v>
      </c>
      <c r="AM40" s="149" t="str">
        <f t="shared" si="13"/>
        <v>S</v>
      </c>
      <c r="AN40" s="149" t="str">
        <f t="shared" si="14"/>
        <v>N</v>
      </c>
      <c r="AO40" s="146" t="e">
        <f>IF(AND(#REF!=0,#REF!&gt;0),SUM(F40:M40),"")</f>
        <v>#REF!</v>
      </c>
      <c r="AP40" s="146" t="e">
        <f>IF(AND(#REF!=0,#REF!&gt;0),SUM(F40:M40),"")</f>
        <v>#REF!</v>
      </c>
      <c r="AQ40" s="146" t="str">
        <f t="shared" si="15"/>
        <v/>
      </c>
      <c r="AR40" s="1088" t="e">
        <f>IF(#REF!=1825,#REF!,0)</f>
        <v>#REF!</v>
      </c>
      <c r="AS40" s="1088">
        <f t="shared" si="16"/>
        <v>0</v>
      </c>
      <c r="AT40" s="1088" t="e">
        <f>IF(AND(#REF!&lt;$AT$35*365,#REF!&gt;$AT$35*365),#REF!,0)</f>
        <v>#REF!</v>
      </c>
      <c r="AU40" s="1088" t="e">
        <f>IF(AND(#REF!&lt;5475,#REF!&gt;5475),#REF!,0)</f>
        <v>#REF!</v>
      </c>
      <c r="AV40" s="1088">
        <f t="shared" si="17"/>
        <v>0</v>
      </c>
      <c r="AW40" s="1089"/>
      <c r="AX40" s="1088" t="str">
        <f t="shared" si="5"/>
        <v/>
      </c>
      <c r="AY40" s="1097" t="e">
        <f t="shared" si="18"/>
        <v>#REF!</v>
      </c>
      <c r="AZ40" s="1097">
        <f t="shared" si="19"/>
        <v>0</v>
      </c>
      <c r="BA40" s="1098" t="e">
        <f t="shared" si="20"/>
        <v>#REF!</v>
      </c>
      <c r="BB40" s="1098" t="e">
        <f t="shared" si="21"/>
        <v>#REF!</v>
      </c>
      <c r="BC40" s="1098" t="str">
        <f t="shared" si="22"/>
        <v/>
      </c>
      <c r="BD40" s="1099"/>
      <c r="BE40" s="1097">
        <f t="shared" si="23"/>
        <v>0</v>
      </c>
      <c r="BF40" s="1133">
        <f t="shared" si="24"/>
        <v>0</v>
      </c>
      <c r="BG40" s="1384">
        <f t="shared" si="25"/>
        <v>0</v>
      </c>
      <c r="BH40" s="879" t="e">
        <f t="shared" si="26"/>
        <v>#REF!</v>
      </c>
      <c r="BI40" s="879"/>
      <c r="BJ40" s="879" t="e">
        <f t="shared" si="27"/>
        <v>#REF!</v>
      </c>
      <c r="BK40" s="879" t="str">
        <f t="shared" ref="BK40:BK67" si="35">IF(AS40=0,"",D40)</f>
        <v/>
      </c>
      <c r="BL40" s="879" t="str">
        <f t="shared" si="28"/>
        <v/>
      </c>
      <c r="BM40" s="879" t="str">
        <f t="shared" si="29"/>
        <v/>
      </c>
      <c r="BT40" s="315"/>
      <c r="BV40" s="831">
        <f>IF(BW42="",AA5,BW42)</f>
        <v>0</v>
      </c>
      <c r="BW40" s="1726" t="s">
        <v>869</v>
      </c>
      <c r="BX40" s="1726"/>
      <c r="BY40" s="1819" t="e">
        <f>IF(BY38="","",BY39-BY38+1)</f>
        <v>#N/A</v>
      </c>
      <c r="BZ40" s="1820"/>
      <c r="CA40" s="836" t="e">
        <f>IF(CA38="","",IF(CA39-CA38+1&lt;0,0,CA39-CA38+1))</f>
        <v>#N/A</v>
      </c>
      <c r="CB40" s="837">
        <v>307</v>
      </c>
      <c r="CE40" s="836" t="e">
        <f>IF(CE39-CE38+1&lt;0,0,CE39-CE38+1)</f>
        <v>#N/A</v>
      </c>
      <c r="CF40" s="837">
        <v>307</v>
      </c>
      <c r="CS40" s="146" t="e">
        <f>IF(AND(#REF!&gt;0,D40=$BJ$38),#REF!,0)</f>
        <v>#REF!</v>
      </c>
      <c r="CT40" s="146" t="e">
        <f>IF(AND(#REF!&gt;0,D40=$BK$38),#REF!,0)</f>
        <v>#REF!</v>
      </c>
      <c r="CU40" s="146">
        <f t="shared" si="30"/>
        <v>0</v>
      </c>
      <c r="DB40" s="17"/>
      <c r="EQ40" s="1" t="str">
        <f t="shared" si="6"/>
        <v/>
      </c>
      <c r="ER40" s="1" t="str">
        <f t="shared" si="31"/>
        <v>DENTRO</v>
      </c>
      <c r="ES40" s="1" t="str">
        <f t="shared" si="7"/>
        <v/>
      </c>
      <c r="ET40" s="1" t="str">
        <f t="shared" si="32"/>
        <v/>
      </c>
    </row>
    <row r="41" spans="1:217" s="1" customFormat="1">
      <c r="A41" s="1" t="str">
        <f t="shared" si="8"/>
        <v/>
      </c>
      <c r="B41" t="str">
        <f t="shared" si="0"/>
        <v/>
      </c>
      <c r="C41" s="1321"/>
      <c r="D41" s="762" t="str">
        <f t="shared" si="33"/>
        <v/>
      </c>
      <c r="E41" s="762" t="str">
        <f t="shared" si="34"/>
        <v/>
      </c>
      <c r="F41" s="762"/>
      <c r="G41" s="762"/>
      <c r="H41" s="762"/>
      <c r="I41" s="762"/>
      <c r="J41" s="762"/>
      <c r="K41" s="762"/>
      <c r="L41" s="762"/>
      <c r="M41" s="762"/>
      <c r="N41" s="753">
        <v>1</v>
      </c>
      <c r="O41" s="1158">
        <v>0</v>
      </c>
      <c r="P41" s="762"/>
      <c r="Q41" s="762"/>
      <c r="R41" s="1496">
        <f>IF(R40&gt;=$AA$31,"",IF(IF(OR(D41="",$Q$25=""),0,IF(R40&gt;0,(E41+R40)-SUM(G41:H41,J41:M41),IF(D41=$BV$52,VLOOKUP($BV$51,DATADIA,3),0)))&gt;$AA$31,$AA$31,IF(OR(D41="",$Q$25=""),0,IF(R40&gt;0,(E41+R40)-SUM(G41:H41,J41:M41),IF(D41=$BV$52,VLOOKUP($BV$51,DATADIA,3)-'TAB FALTAS'!$M$13,0)))))</f>
        <v>0</v>
      </c>
      <c r="S41" s="1586" t="str">
        <f t="shared" si="9"/>
        <v/>
      </c>
      <c r="T41" s="1586" t="str">
        <f>IF(D41="","",IF(AND(B41="N",N41=""),T40+E41-(K41+L41),IF(N41="",E41+T40-SUM(G41+H41+J41+K41+L41+M41),E41+T40+O41-SUM(G41+H41+J41+K41+L41+M41))))</f>
        <v/>
      </c>
      <c r="U41" s="1585" t="str">
        <f t="shared" si="1"/>
        <v/>
      </c>
      <c r="V41" s="1585">
        <f>IFERROR(IF(ET41="FORA",EQ41,IF(AND(VLOOKUP($ER$20,DATADIA,2,0)&gt;1,ET41="INICIO"),EQ40+VLOOKUP($ER$20,DATADIA,2,0),IF(AND('TAB FUNDAMENTO'!$E$46&lt;&gt;'CERT-F'!$AA$5,VLOOKUP($ER$21,DATADIA,3,0)&gt;1,ET41="FIM"),EQ41,0))),0)</f>
        <v>0</v>
      </c>
      <c r="W41" s="1740"/>
      <c r="X41" s="1741"/>
      <c r="Y41" s="1741"/>
      <c r="Z41" s="1741"/>
      <c r="AA41" s="1741"/>
      <c r="AB41" s="1741"/>
      <c r="AC41" s="1741"/>
      <c r="AD41" s="1741"/>
      <c r="AE41" s="1741"/>
      <c r="AF41" s="1742"/>
      <c r="AG41" s="173"/>
      <c r="AH41" s="173" t="str">
        <f t="shared" si="11"/>
        <v/>
      </c>
      <c r="AI41" s="171">
        <f t="shared" si="2"/>
        <v>0</v>
      </c>
      <c r="AJ41" s="163">
        <f t="shared" si="3"/>
        <v>0</v>
      </c>
      <c r="AK41" s="173">
        <f t="shared" si="12"/>
        <v>0</v>
      </c>
      <c r="AL41" s="172">
        <f t="shared" si="4"/>
        <v>0</v>
      </c>
      <c r="AM41" s="149" t="str">
        <f t="shared" si="13"/>
        <v>S</v>
      </c>
      <c r="AN41" s="149" t="str">
        <f t="shared" si="14"/>
        <v>N</v>
      </c>
      <c r="AO41" s="146" t="e">
        <f>IF(AND(#REF!=0,#REF!&gt;0),SUM(F41:M41),"")</f>
        <v>#REF!</v>
      </c>
      <c r="AP41" s="146" t="e">
        <f>IF(AND(#REF!=0,#REF!&gt;0),SUM(F41:M41),"")</f>
        <v>#REF!</v>
      </c>
      <c r="AQ41" s="146" t="str">
        <f t="shared" si="15"/>
        <v/>
      </c>
      <c r="AR41" s="1088" t="e">
        <f>IF(#REF!=1825,#REF!,0)</f>
        <v>#REF!</v>
      </c>
      <c r="AS41" s="1088">
        <f t="shared" si="16"/>
        <v>0</v>
      </c>
      <c r="AT41" s="1088" t="e">
        <f>IF(AND(#REF!&lt;$AT$35*365,#REF!&gt;$AT$35*365),#REF!,0)</f>
        <v>#REF!</v>
      </c>
      <c r="AU41" s="1088" t="e">
        <f>IF(AND(#REF!&lt;5475,#REF!&gt;5475),#REF!,0)</f>
        <v>#REF!</v>
      </c>
      <c r="AV41" s="1088">
        <f t="shared" si="17"/>
        <v>0</v>
      </c>
      <c r="AW41" s="1089"/>
      <c r="AX41" s="1088" t="str">
        <f t="shared" si="5"/>
        <v/>
      </c>
      <c r="AY41" s="1097" t="e">
        <f t="shared" si="18"/>
        <v>#REF!</v>
      </c>
      <c r="AZ41" s="1097">
        <f t="shared" si="19"/>
        <v>0</v>
      </c>
      <c r="BA41" s="1098" t="e">
        <f t="shared" si="20"/>
        <v>#REF!</v>
      </c>
      <c r="BB41" s="1098" t="e">
        <f t="shared" si="21"/>
        <v>#REF!</v>
      </c>
      <c r="BC41" s="1098" t="str">
        <f>IF(AV41=0,"",SUM(F41:M41))</f>
        <v/>
      </c>
      <c r="BD41" s="1099"/>
      <c r="BE41" s="1097">
        <f t="shared" si="23"/>
        <v>0</v>
      </c>
      <c r="BF41" s="1133">
        <f t="shared" si="24"/>
        <v>0</v>
      </c>
      <c r="BG41" s="1384">
        <f t="shared" si="25"/>
        <v>0</v>
      </c>
      <c r="BH41" s="879" t="e">
        <f t="shared" si="26"/>
        <v>#REF!</v>
      </c>
      <c r="BI41" s="879"/>
      <c r="BJ41" s="879" t="e">
        <f t="shared" si="27"/>
        <v>#REF!</v>
      </c>
      <c r="BK41" s="879" t="str">
        <f t="shared" si="35"/>
        <v/>
      </c>
      <c r="BL41" s="879" t="str">
        <f t="shared" si="28"/>
        <v/>
      </c>
      <c r="BM41" s="879" t="str">
        <f t="shared" si="29"/>
        <v/>
      </c>
      <c r="BT41" s="315"/>
      <c r="BV41" s="1801" t="s">
        <v>3362</v>
      </c>
      <c r="BW41" s="1802"/>
      <c r="BX41" s="1803"/>
      <c r="BY41" s="1757" t="e">
        <f>IF(BV45="","",VLOOKUP(BV45,ANOBI,2))</f>
        <v>#N/A</v>
      </c>
      <c r="BZ41" s="1731" t="e">
        <f>IF(AND(BY41=366,BY40&gt;=CF40),"S","N")</f>
        <v>#N/A</v>
      </c>
      <c r="CA41"/>
      <c r="CB41"/>
      <c r="CE41" s="1724" t="e">
        <f>IF(BZ41="S",1,0)</f>
        <v>#N/A</v>
      </c>
      <c r="CF41"/>
      <c r="CS41" s="146" t="e">
        <f>IF(AND(#REF!&gt;0,D41=$BJ$38),#REF!,0)</f>
        <v>#REF!</v>
      </c>
      <c r="CT41" s="146" t="e">
        <f>IF(AND(#REF!&gt;0,D41=$BK$38),#REF!,0)</f>
        <v>#REF!</v>
      </c>
      <c r="CU41" s="146">
        <f t="shared" si="30"/>
        <v>0</v>
      </c>
      <c r="EQ41" s="1" t="str">
        <f t="shared" si="6"/>
        <v/>
      </c>
      <c r="ER41" s="1" t="str">
        <f t="shared" si="31"/>
        <v>DENTRO</v>
      </c>
      <c r="ES41" s="1" t="str">
        <f t="shared" si="7"/>
        <v/>
      </c>
      <c r="ET41" s="1" t="str">
        <f t="shared" si="32"/>
        <v/>
      </c>
    </row>
    <row r="42" spans="1:217" s="1" customFormat="1" ht="13.15" customHeight="1">
      <c r="A42" s="1" t="str">
        <f t="shared" si="8"/>
        <v/>
      </c>
      <c r="B42" t="str">
        <f t="shared" si="0"/>
        <v/>
      </c>
      <c r="C42" s="1321"/>
      <c r="D42" s="762" t="str">
        <f t="shared" si="33"/>
        <v/>
      </c>
      <c r="E42" s="762" t="str">
        <f t="shared" si="34"/>
        <v/>
      </c>
      <c r="F42" s="762"/>
      <c r="G42" s="762"/>
      <c r="H42" s="762"/>
      <c r="I42" s="762"/>
      <c r="J42" s="762"/>
      <c r="K42" s="762"/>
      <c r="L42" s="762"/>
      <c r="M42" s="762"/>
      <c r="N42" s="753"/>
      <c r="O42" s="1158"/>
      <c r="P42" s="762"/>
      <c r="Q42" s="762"/>
      <c r="R42" s="1496">
        <f>IF(R41&gt;=$AA$31,"",IF(IF(OR(D42="",$Q$25=""),0,IF(R41&gt;0,(E42+R41)-SUM(G42:H42,J42:M42),IF(D42=$BV$52,VLOOKUP($BV$51,DATADIA,3),0)))&gt;$AA$31,$AA$31,IF(OR(D42="",$Q$25=""),0,IF(R41&gt;0,(E42+R41)-SUM(G42:H42,J42:M42),IF(D42=$BV$52,VLOOKUP($BV$51,DATADIA,3)-'TAB FALTAS'!$M$13,0)))))</f>
        <v>0</v>
      </c>
      <c r="S42" s="1586" t="str">
        <f t="shared" si="9"/>
        <v/>
      </c>
      <c r="T42" s="1586" t="str">
        <f t="shared" si="10"/>
        <v/>
      </c>
      <c r="U42" s="1585" t="str">
        <f t="shared" si="1"/>
        <v/>
      </c>
      <c r="V42" s="1585">
        <f>IFERROR(IF(ET42="FORA",EQ42,IF(AND(VLOOKUP($ER$20,DATADIA,2,0)&gt;1,ET42="INICIO"),EQ41+VLOOKUP($ER$20,DATADIA,2,0),IF(AND('TAB FUNDAMENTO'!$E$46&lt;&gt;'CERT-F'!$AA$5,VLOOKUP($ER$21,DATADIA,3,0)&gt;1,ET42="FIM"),EQ42,0))),0)</f>
        <v>0</v>
      </c>
      <c r="W42" s="1818"/>
      <c r="X42" s="1741"/>
      <c r="Y42" s="1741"/>
      <c r="Z42" s="1741"/>
      <c r="AA42" s="1741"/>
      <c r="AB42" s="1741"/>
      <c r="AC42" s="1741"/>
      <c r="AD42" s="1741"/>
      <c r="AE42" s="1741"/>
      <c r="AF42" s="1742"/>
      <c r="AG42" s="173"/>
      <c r="AH42" s="173" t="str">
        <f t="shared" si="11"/>
        <v/>
      </c>
      <c r="AI42" s="171">
        <f t="shared" si="2"/>
        <v>0</v>
      </c>
      <c r="AJ42" s="163">
        <f t="shared" si="3"/>
        <v>0</v>
      </c>
      <c r="AK42" s="173">
        <f t="shared" si="12"/>
        <v>0</v>
      </c>
      <c r="AL42" s="172">
        <f t="shared" si="4"/>
        <v>0</v>
      </c>
      <c r="AM42" s="149" t="str">
        <f t="shared" si="13"/>
        <v>S</v>
      </c>
      <c r="AN42" s="149" t="str">
        <f t="shared" si="14"/>
        <v>N</v>
      </c>
      <c r="AO42" s="146" t="e">
        <f>IF(AND(#REF!=0,#REF!&gt;0),SUM(F42:M42),"")</f>
        <v>#REF!</v>
      </c>
      <c r="AP42" s="146" t="e">
        <f>IF(AND(#REF!=0,#REF!&gt;0),SUM(F42:M42),"")</f>
        <v>#REF!</v>
      </c>
      <c r="AQ42" s="146" t="str">
        <f t="shared" si="15"/>
        <v/>
      </c>
      <c r="AR42" s="1088" t="e">
        <f>IF(#REF!=1825,#REF!,0)</f>
        <v>#REF!</v>
      </c>
      <c r="AS42" s="1088">
        <f t="shared" si="16"/>
        <v>0</v>
      </c>
      <c r="AT42" s="1088" t="e">
        <f>IF(AND(#REF!&lt;$AT$35*365,#REF!&gt;$AT$35*365),#REF!,0)</f>
        <v>#REF!</v>
      </c>
      <c r="AU42" s="1088" t="e">
        <f>IF(AND(#REF!&lt;5475,#REF!&gt;5475),#REF!,0)</f>
        <v>#REF!</v>
      </c>
      <c r="AV42" s="1088">
        <f t="shared" si="17"/>
        <v>0</v>
      </c>
      <c r="AW42" s="1089"/>
      <c r="AX42" s="1088" t="str">
        <f t="shared" si="5"/>
        <v/>
      </c>
      <c r="AY42" s="1097" t="e">
        <f t="shared" si="18"/>
        <v>#REF!</v>
      </c>
      <c r="AZ42" s="1097">
        <f t="shared" si="19"/>
        <v>0</v>
      </c>
      <c r="BA42" s="1098" t="e">
        <f t="shared" si="20"/>
        <v>#REF!</v>
      </c>
      <c r="BB42" s="1098" t="e">
        <f t="shared" si="21"/>
        <v>#REF!</v>
      </c>
      <c r="BC42" s="1098" t="str">
        <f t="shared" si="22"/>
        <v/>
      </c>
      <c r="BD42" s="1099"/>
      <c r="BE42" s="1097">
        <f t="shared" si="23"/>
        <v>0</v>
      </c>
      <c r="BF42" s="1133">
        <f t="shared" si="24"/>
        <v>0</v>
      </c>
      <c r="BG42" s="1384">
        <f t="shared" si="25"/>
        <v>0</v>
      </c>
      <c r="BH42" s="879" t="e">
        <f t="shared" si="26"/>
        <v>#REF!</v>
      </c>
      <c r="BI42" s="879"/>
      <c r="BJ42" s="879" t="e">
        <f t="shared" si="27"/>
        <v>#REF!</v>
      </c>
      <c r="BK42" s="879" t="str">
        <f t="shared" si="35"/>
        <v/>
      </c>
      <c r="BL42" s="879" t="str">
        <f t="shared" si="28"/>
        <v/>
      </c>
      <c r="BM42" s="879" t="str">
        <f t="shared" si="29"/>
        <v/>
      </c>
      <c r="BT42" s="315"/>
      <c r="BV42" s="909"/>
      <c r="BW42" s="913">
        <f>IF(AE6="",BV25,AE6)</f>
        <v>0</v>
      </c>
      <c r="BX42" s="910"/>
      <c r="BY42" s="1758"/>
      <c r="BZ42" s="1732"/>
      <c r="CA42"/>
      <c r="CB42"/>
      <c r="CE42" s="1725"/>
      <c r="CF42"/>
      <c r="CS42" s="146" t="e">
        <f>IF(AND(#REF!&gt;0,D42=$BJ$38),#REF!,0)</f>
        <v>#REF!</v>
      </c>
      <c r="CT42" s="146" t="e">
        <f>IF(AND(#REF!&gt;0,D42=$BK$38),#REF!,0)</f>
        <v>#REF!</v>
      </c>
      <c r="CU42" s="146">
        <f t="shared" si="30"/>
        <v>0</v>
      </c>
      <c r="EQ42" s="1" t="str">
        <f t="shared" si="6"/>
        <v/>
      </c>
      <c r="ER42" s="1" t="str">
        <f t="shared" si="31"/>
        <v>DENTRO</v>
      </c>
      <c r="ES42" s="1" t="str">
        <f t="shared" si="7"/>
        <v/>
      </c>
      <c r="ET42" s="1" t="str">
        <f t="shared" si="32"/>
        <v/>
      </c>
    </row>
    <row r="43" spans="1:217" s="1" customFormat="1" ht="13.15" customHeight="1">
      <c r="A43" s="1" t="str">
        <f t="shared" si="8"/>
        <v/>
      </c>
      <c r="B43" t="str">
        <f t="shared" si="0"/>
        <v/>
      </c>
      <c r="C43" s="1321"/>
      <c r="D43" s="762" t="str">
        <f t="shared" si="33"/>
        <v/>
      </c>
      <c r="E43" s="762" t="str">
        <f t="shared" si="34"/>
        <v/>
      </c>
      <c r="F43" s="762"/>
      <c r="G43" s="762"/>
      <c r="H43" s="762"/>
      <c r="I43" s="762"/>
      <c r="J43" s="762"/>
      <c r="K43" s="762"/>
      <c r="L43" s="762"/>
      <c r="M43" s="762"/>
      <c r="N43" s="753"/>
      <c r="O43" s="1158"/>
      <c r="P43" s="762"/>
      <c r="Q43" s="762"/>
      <c r="R43" s="1496">
        <f>IF(R42&gt;=$AA$31,"",IF(IF(OR(D43="",$Q$25=""),0,IF(R42&gt;0,(E43+R42)-SUM(G43:H43,J43:M43),IF(D43=$BV$52,VLOOKUP($BV$51,DATADIA,3),0)))&gt;$AA$31,$AA$31,IF(OR(D43="",$Q$25=""),0,IF(R42&gt;0,(E43+R42)-SUM(G43:H43,J43:M43),IF(D43=$BV$52,VLOOKUP($BV$51,DATADIA,3)-'TAB FALTAS'!$M$13,0)))))</f>
        <v>0</v>
      </c>
      <c r="S43" s="1586" t="str">
        <f t="shared" si="9"/>
        <v/>
      </c>
      <c r="T43" s="1586" t="str">
        <f t="shared" si="10"/>
        <v/>
      </c>
      <c r="U43" s="1585" t="str">
        <f t="shared" si="1"/>
        <v/>
      </c>
      <c r="V43" s="1585">
        <f>IFERROR(IF(ET43="FORA",EQ43,IF(AND(VLOOKUP($ER$20,DATADIA,2,0)&gt;1,ET43="INICIO"),EQ42+VLOOKUP($ER$20,DATADIA,2,0),IF(AND('TAB FUNDAMENTO'!$E$46&lt;&gt;'CERT-F'!$AA$5,VLOOKUP($ER$21,DATADIA,3,0)&gt;1,ET43="FIM"),EQ43,0))),0)</f>
        <v>0</v>
      </c>
      <c r="W43" s="1740"/>
      <c r="X43" s="1741"/>
      <c r="Y43" s="1741"/>
      <c r="Z43" s="1741"/>
      <c r="AA43" s="1741"/>
      <c r="AB43" s="1741"/>
      <c r="AC43" s="1741"/>
      <c r="AD43" s="1741"/>
      <c r="AE43" s="1741"/>
      <c r="AF43" s="1742"/>
      <c r="AG43" s="173"/>
      <c r="AH43" s="173" t="str">
        <f t="shared" si="11"/>
        <v/>
      </c>
      <c r="AI43" s="171">
        <f t="shared" si="2"/>
        <v>0</v>
      </c>
      <c r="AJ43" s="163">
        <f t="shared" si="3"/>
        <v>0</v>
      </c>
      <c r="AK43" s="173">
        <f t="shared" si="12"/>
        <v>0</v>
      </c>
      <c r="AL43" s="172">
        <f t="shared" si="4"/>
        <v>0</v>
      </c>
      <c r="AM43" s="149" t="str">
        <f t="shared" si="13"/>
        <v>S</v>
      </c>
      <c r="AN43" s="149" t="str">
        <f t="shared" si="14"/>
        <v>N</v>
      </c>
      <c r="AO43" s="146" t="e">
        <f>IF(AND(#REF!=0,#REF!&gt;0),SUM(F43:M43),"")</f>
        <v>#REF!</v>
      </c>
      <c r="AP43" s="146" t="e">
        <f>IF(AND(#REF!=0,#REF!&gt;0),SUM(F43:M43),"")</f>
        <v>#REF!</v>
      </c>
      <c r="AQ43" s="146" t="str">
        <f t="shared" si="15"/>
        <v/>
      </c>
      <c r="AR43" s="1088" t="e">
        <f>IF(#REF!=1825,#REF!,0)</f>
        <v>#REF!</v>
      </c>
      <c r="AS43" s="1088">
        <f t="shared" si="16"/>
        <v>0</v>
      </c>
      <c r="AT43" s="1088" t="e">
        <f>IF(AND(#REF!&lt;$AT$35*365,#REF!&gt;$AT$35*365),#REF!,0)</f>
        <v>#REF!</v>
      </c>
      <c r="AU43" s="1088" t="e">
        <f>IF(AND(#REF!&lt;5475,#REF!&gt;5475),#REF!,0)</f>
        <v>#REF!</v>
      </c>
      <c r="AV43" s="1088">
        <f t="shared" si="17"/>
        <v>0</v>
      </c>
      <c r="AW43" s="1089"/>
      <c r="AX43" s="1088" t="str">
        <f t="shared" si="5"/>
        <v/>
      </c>
      <c r="AY43" s="1097" t="e">
        <f t="shared" si="18"/>
        <v>#REF!</v>
      </c>
      <c r="AZ43" s="1097">
        <f t="shared" si="19"/>
        <v>0</v>
      </c>
      <c r="BA43" s="1098" t="e">
        <f t="shared" si="20"/>
        <v>#REF!</v>
      </c>
      <c r="BB43" s="1098" t="e">
        <f t="shared" si="21"/>
        <v>#REF!</v>
      </c>
      <c r="BC43" s="1098" t="str">
        <f t="shared" si="22"/>
        <v/>
      </c>
      <c r="BD43" s="1099"/>
      <c r="BE43" s="1097">
        <f t="shared" si="23"/>
        <v>0</v>
      </c>
      <c r="BF43" s="1133">
        <f t="shared" si="24"/>
        <v>0</v>
      </c>
      <c r="BG43" s="1384">
        <f t="shared" si="25"/>
        <v>0</v>
      </c>
      <c r="BH43" s="879" t="e">
        <f t="shared" si="26"/>
        <v>#REF!</v>
      </c>
      <c r="BI43" s="879"/>
      <c r="BJ43" s="879" t="e">
        <f t="shared" si="27"/>
        <v>#REF!</v>
      </c>
      <c r="BK43" s="879" t="str">
        <f t="shared" si="35"/>
        <v/>
      </c>
      <c r="BL43" s="879" t="str">
        <f t="shared" si="28"/>
        <v/>
      </c>
      <c r="BM43" s="879" t="str">
        <f t="shared" si="29"/>
        <v/>
      </c>
      <c r="BT43" s="315"/>
      <c r="BV43" s="911"/>
      <c r="BW43" s="814">
        <f>IF(BW42="",0,YEAR(BW42))</f>
        <v>1900</v>
      </c>
      <c r="BX43" s="912"/>
      <c r="BY43"/>
      <c r="BZ43"/>
      <c r="CA43"/>
      <c r="CB43"/>
      <c r="CE43"/>
      <c r="CF43"/>
      <c r="CS43" s="146" t="e">
        <f>IF(AND(#REF!&gt;0,D43=$BJ$38),#REF!,0)</f>
        <v>#REF!</v>
      </c>
      <c r="CT43" s="146" t="e">
        <f>IF(AND(#REF!&gt;0,D43=$BK$38),#REF!,0)</f>
        <v>#REF!</v>
      </c>
      <c r="CU43" s="146">
        <f t="shared" si="30"/>
        <v>0</v>
      </c>
      <c r="EQ43" s="1" t="str">
        <f t="shared" si="6"/>
        <v/>
      </c>
      <c r="ER43" s="1" t="str">
        <f t="shared" si="31"/>
        <v>DENTRO</v>
      </c>
      <c r="ES43" s="1" t="str">
        <f t="shared" si="7"/>
        <v/>
      </c>
      <c r="ET43" s="1" t="str">
        <f t="shared" si="32"/>
        <v/>
      </c>
    </row>
    <row r="44" spans="1:217" s="1" customFormat="1" ht="13.15" customHeight="1">
      <c r="A44" s="1" t="str">
        <f t="shared" si="8"/>
        <v/>
      </c>
      <c r="B44" t="str">
        <f t="shared" si="0"/>
        <v/>
      </c>
      <c r="C44" s="1321"/>
      <c r="D44" s="762" t="str">
        <f t="shared" si="33"/>
        <v/>
      </c>
      <c r="E44" s="762" t="str">
        <f t="shared" si="34"/>
        <v/>
      </c>
      <c r="F44" s="762"/>
      <c r="G44" s="762"/>
      <c r="H44" s="762"/>
      <c r="I44" s="762"/>
      <c r="J44" s="762"/>
      <c r="K44" s="762"/>
      <c r="L44" s="762"/>
      <c r="M44" s="762"/>
      <c r="N44" s="753"/>
      <c r="O44" s="1158"/>
      <c r="P44" s="762"/>
      <c r="Q44" s="762"/>
      <c r="R44" s="1496">
        <f>IF(R43&gt;=$AA$31,"",IF(IF(OR(D44="",$Q$25=""),0,IF(R43&gt;0,(E44+R43)-SUM(G44:H44,J44:M44),IF(D44=$BV$52,VLOOKUP($BV$51,DATADIA,3),0)))&gt;$AA$31,$AA$31,IF(OR(D44="",$Q$25=""),0,IF(R43&gt;0,(E44+R43)-SUM(G44:H44,J44:M44),IF(D44=$BV$52,VLOOKUP($BV$51,DATADIA,3)-'TAB FALTAS'!$M$13,0)))))</f>
        <v>0</v>
      </c>
      <c r="S44" s="1586" t="str">
        <f t="shared" si="9"/>
        <v/>
      </c>
      <c r="T44" s="1586" t="str">
        <f t="shared" si="10"/>
        <v/>
      </c>
      <c r="U44" s="1585" t="str">
        <f t="shared" si="1"/>
        <v/>
      </c>
      <c r="V44" s="1585">
        <f>IFERROR(IF(ET44="FORA",EQ44,IF(AND(VLOOKUP($ER$20,DATADIA,2,0)&gt;1,ET44="INICIO"),EQ43+VLOOKUP($ER$20,DATADIA,2,0),IF(AND('TAB FUNDAMENTO'!$E$46&lt;&gt;'CERT-F'!$AA$5,VLOOKUP($ER$21,DATADIA,3,0)&gt;1,ET44="FIM"),EQ44,0))),0)</f>
        <v>0</v>
      </c>
      <c r="W44" s="1740"/>
      <c r="X44" s="1741"/>
      <c r="Y44" s="1741"/>
      <c r="Z44" s="1741"/>
      <c r="AA44" s="1741"/>
      <c r="AB44" s="1741"/>
      <c r="AC44" s="1741"/>
      <c r="AD44" s="1741"/>
      <c r="AE44" s="1741"/>
      <c r="AF44" s="1742"/>
      <c r="AG44" s="173"/>
      <c r="AH44" s="173" t="str">
        <f t="shared" si="11"/>
        <v/>
      </c>
      <c r="AI44" s="171">
        <f t="shared" si="2"/>
        <v>0</v>
      </c>
      <c r="AJ44" s="163">
        <f t="shared" si="3"/>
        <v>0</v>
      </c>
      <c r="AK44" s="173">
        <f t="shared" si="12"/>
        <v>0</v>
      </c>
      <c r="AL44" s="172">
        <f t="shared" si="4"/>
        <v>0</v>
      </c>
      <c r="AM44" s="149" t="str">
        <f t="shared" si="13"/>
        <v>S</v>
      </c>
      <c r="AN44" s="149" t="str">
        <f t="shared" si="14"/>
        <v>N</v>
      </c>
      <c r="AO44" s="146" t="e">
        <f>IF(AND(#REF!=0,#REF!&gt;0),SUM(F44:M44),"")</f>
        <v>#REF!</v>
      </c>
      <c r="AP44" s="146" t="e">
        <f>IF(AND(#REF!=0,#REF!&gt;0),SUM(F44:M44),"")</f>
        <v>#REF!</v>
      </c>
      <c r="AQ44" s="146" t="str">
        <f t="shared" si="15"/>
        <v/>
      </c>
      <c r="AR44" s="1088" t="e">
        <f>IF(#REF!=1825,#REF!,0)</f>
        <v>#REF!</v>
      </c>
      <c r="AS44" s="1088">
        <f t="shared" si="16"/>
        <v>0</v>
      </c>
      <c r="AT44" s="1088" t="e">
        <f>IF(AND(#REF!&lt;$AT$35*365,#REF!&gt;$AT$35*365),#REF!,0)</f>
        <v>#REF!</v>
      </c>
      <c r="AU44" s="1088" t="e">
        <f>IF(AND(#REF!&lt;5475,#REF!&gt;5475),#REF!,0)</f>
        <v>#REF!</v>
      </c>
      <c r="AV44" s="1088">
        <f t="shared" si="17"/>
        <v>0</v>
      </c>
      <c r="AW44" s="1089"/>
      <c r="AX44" s="1088" t="str">
        <f t="shared" si="5"/>
        <v/>
      </c>
      <c r="AY44" s="1097" t="e">
        <f t="shared" si="18"/>
        <v>#REF!</v>
      </c>
      <c r="AZ44" s="1097">
        <f t="shared" si="19"/>
        <v>0</v>
      </c>
      <c r="BA44" s="1098" t="e">
        <f t="shared" si="20"/>
        <v>#REF!</v>
      </c>
      <c r="BB44" s="1098" t="e">
        <f t="shared" si="21"/>
        <v>#REF!</v>
      </c>
      <c r="BC44" s="1098" t="str">
        <f t="shared" si="22"/>
        <v/>
      </c>
      <c r="BD44" s="1099"/>
      <c r="BE44" s="1097">
        <f t="shared" si="23"/>
        <v>0</v>
      </c>
      <c r="BF44" s="1133">
        <f t="shared" si="24"/>
        <v>0</v>
      </c>
      <c r="BG44" s="1384">
        <f t="shared" si="25"/>
        <v>0</v>
      </c>
      <c r="BH44" s="879" t="e">
        <f t="shared" si="26"/>
        <v>#REF!</v>
      </c>
      <c r="BI44" s="879"/>
      <c r="BJ44" s="879" t="e">
        <f t="shared" si="27"/>
        <v>#REF!</v>
      </c>
      <c r="BK44" s="879" t="str">
        <f t="shared" si="35"/>
        <v/>
      </c>
      <c r="BL44" s="879" t="str">
        <f t="shared" si="28"/>
        <v/>
      </c>
      <c r="BM44" s="879" t="str">
        <f t="shared" si="29"/>
        <v/>
      </c>
      <c r="BT44" s="315"/>
      <c r="BV44"/>
      <c r="BW44" s="998">
        <f>IF(BW42="",BV40,BW42)</f>
        <v>0</v>
      </c>
      <c r="BX44"/>
      <c r="BY44"/>
      <c r="BZ44"/>
      <c r="CA44"/>
      <c r="CB44"/>
      <c r="CE44"/>
      <c r="CF44"/>
      <c r="CS44" s="146" t="e">
        <f>IF(AND(#REF!&gt;0,D44=$BJ$38),#REF!,0)</f>
        <v>#REF!</v>
      </c>
      <c r="CT44" s="146" t="e">
        <f>IF(AND(#REF!&gt;0,D44=$BK$38),#REF!,0)</f>
        <v>#REF!</v>
      </c>
      <c r="CU44" s="146">
        <f t="shared" si="30"/>
        <v>0</v>
      </c>
      <c r="EQ44" s="1" t="str">
        <f t="shared" si="6"/>
        <v/>
      </c>
      <c r="ER44" s="1" t="str">
        <f t="shared" ref="ER44:ER67" si="36">IF(AND(OR(D44=16121998,D44=17121998,D44=22092003,D44=23092003),ET44="MEIO"),"DENTRO",IF(ET44="INICIO","SIM",IF(ET44="FORA","FORA",IF(ET44="FIM","SIM","DENTRO"))))</f>
        <v>DENTRO</v>
      </c>
      <c r="ES44" s="1" t="str">
        <f t="shared" si="7"/>
        <v/>
      </c>
      <c r="ET44" s="1" t="str">
        <f t="shared" si="32"/>
        <v/>
      </c>
    </row>
    <row r="45" spans="1:217" s="1" customFormat="1" ht="13.15" customHeight="1">
      <c r="A45" s="1" t="str">
        <f t="shared" si="8"/>
        <v/>
      </c>
      <c r="B45" t="str">
        <f t="shared" si="0"/>
        <v/>
      </c>
      <c r="C45" s="1321"/>
      <c r="D45" s="762" t="str">
        <f t="shared" si="33"/>
        <v/>
      </c>
      <c r="E45" s="762" t="str">
        <f t="shared" si="34"/>
        <v/>
      </c>
      <c r="F45" s="762"/>
      <c r="G45" s="762"/>
      <c r="H45" s="762"/>
      <c r="I45" s="762"/>
      <c r="J45" s="762"/>
      <c r="K45" s="762"/>
      <c r="L45" s="762"/>
      <c r="M45" s="762"/>
      <c r="N45" s="753"/>
      <c r="O45" s="1158"/>
      <c r="P45" s="762"/>
      <c r="Q45" s="762"/>
      <c r="R45" s="1496">
        <f>IF(R44&gt;=$AA$31,"",IF(IF(OR(D45="",$Q$25=""),0,IF(R44&gt;0,(E45+R44)-SUM(G45:H45,J45:M45),IF(D45=$BV$52,VLOOKUP($BV$51,DATADIA,3),0)))&gt;$AA$31,$AA$31,IF(OR(D45="",$Q$25=""),0,IF(R44&gt;0,(E45+R44)-SUM(G45:H45,J45:M45),IF(D45=$BV$52,VLOOKUP($BV$51,DATADIA,3)-'TAB FALTAS'!$M$13,0)))))</f>
        <v>0</v>
      </c>
      <c r="S45" s="1586" t="str">
        <f t="shared" si="9"/>
        <v/>
      </c>
      <c r="T45" s="1586" t="str">
        <f t="shared" si="10"/>
        <v/>
      </c>
      <c r="U45" s="1585" t="str">
        <f t="shared" si="1"/>
        <v/>
      </c>
      <c r="V45" s="1585">
        <f>IFERROR(IF(ET45="FORA",EQ45,IF(AND(VLOOKUP($ER$20,DATADIA,2,0)&gt;1,ET45="INICIO"),EQ44+VLOOKUP($ER$20,DATADIA,2,0),IF(AND('TAB FUNDAMENTO'!$E$46&lt;&gt;'CERT-F'!$AA$5,VLOOKUP($ER$21,DATADIA,3,0)&gt;1,ET45="FIM"),EQ45,0))),0)</f>
        <v>0</v>
      </c>
      <c r="W45" s="1740"/>
      <c r="X45" s="1741"/>
      <c r="Y45" s="1741"/>
      <c r="Z45" s="1741"/>
      <c r="AA45" s="1741"/>
      <c r="AB45" s="1741"/>
      <c r="AC45" s="1741"/>
      <c r="AD45" s="1741"/>
      <c r="AE45" s="1741"/>
      <c r="AF45" s="1742"/>
      <c r="AG45" s="173"/>
      <c r="AH45" s="173" t="str">
        <f t="shared" si="11"/>
        <v/>
      </c>
      <c r="AI45" s="171">
        <f t="shared" si="2"/>
        <v>0</v>
      </c>
      <c r="AJ45" s="163">
        <f t="shared" si="3"/>
        <v>0</v>
      </c>
      <c r="AK45" s="173">
        <f t="shared" si="12"/>
        <v>0</v>
      </c>
      <c r="AL45" s="172">
        <f t="shared" si="4"/>
        <v>0</v>
      </c>
      <c r="AM45" s="149" t="str">
        <f t="shared" si="13"/>
        <v>S</v>
      </c>
      <c r="AN45" s="149" t="str">
        <f t="shared" si="14"/>
        <v>N</v>
      </c>
      <c r="AO45" s="146" t="e">
        <f>IF(AND(#REF!=0,#REF!&gt;0),SUM(F45:M45),"")</f>
        <v>#REF!</v>
      </c>
      <c r="AP45" s="146" t="e">
        <f>IF(AND(#REF!=0,#REF!&gt;0),SUM(F45:M45),"")</f>
        <v>#REF!</v>
      </c>
      <c r="AQ45" s="146" t="str">
        <f t="shared" si="15"/>
        <v/>
      </c>
      <c r="AR45" s="1088" t="e">
        <f>IF(#REF!=1825,#REF!,0)</f>
        <v>#REF!</v>
      </c>
      <c r="AS45" s="1088">
        <f t="shared" si="16"/>
        <v>0</v>
      </c>
      <c r="AT45" s="1088" t="e">
        <f>IF(AND(#REF!&lt;$AT$35*365,#REF!&gt;$AT$35*365),#REF!,0)</f>
        <v>#REF!</v>
      </c>
      <c r="AU45" s="1088" t="e">
        <f>IF(AND(#REF!&lt;5475,#REF!&gt;5475),#REF!,0)</f>
        <v>#REF!</v>
      </c>
      <c r="AV45" s="1088">
        <f t="shared" si="17"/>
        <v>0</v>
      </c>
      <c r="AW45" s="1089"/>
      <c r="AX45" s="1088" t="str">
        <f t="shared" si="5"/>
        <v/>
      </c>
      <c r="AY45" s="1097" t="e">
        <f t="shared" si="18"/>
        <v>#REF!</v>
      </c>
      <c r="AZ45" s="1097">
        <f t="shared" si="19"/>
        <v>0</v>
      </c>
      <c r="BA45" s="1098" t="e">
        <f t="shared" si="20"/>
        <v>#REF!</v>
      </c>
      <c r="BB45" s="1098" t="e">
        <f t="shared" si="21"/>
        <v>#REF!</v>
      </c>
      <c r="BC45" s="1098" t="str">
        <f t="shared" si="22"/>
        <v/>
      </c>
      <c r="BD45" s="1099"/>
      <c r="BE45" s="1097">
        <f t="shared" si="23"/>
        <v>0</v>
      </c>
      <c r="BF45" s="1133">
        <f t="shared" si="24"/>
        <v>0</v>
      </c>
      <c r="BG45" s="1384">
        <f t="shared" si="25"/>
        <v>0</v>
      </c>
      <c r="BH45" s="879" t="e">
        <f t="shared" si="26"/>
        <v>#REF!</v>
      </c>
      <c r="BI45" s="879"/>
      <c r="BJ45" s="879" t="e">
        <f t="shared" si="27"/>
        <v>#REF!</v>
      </c>
      <c r="BK45" s="879" t="str">
        <f t="shared" si="35"/>
        <v/>
      </c>
      <c r="BL45" s="879" t="str">
        <f t="shared" si="28"/>
        <v/>
      </c>
      <c r="BM45" s="879" t="str">
        <f t="shared" si="29"/>
        <v/>
      </c>
      <c r="BT45" s="315"/>
      <c r="BV45" s="1717">
        <f>IF(BV38="",0,VLOOKUP(BV38,DATADIA,5))</f>
        <v>0</v>
      </c>
      <c r="BW45" s="1733" t="s">
        <v>163</v>
      </c>
      <c r="BX45" s="1733"/>
      <c r="BY45"/>
      <c r="BZ45"/>
      <c r="CA45" s="1718" t="s">
        <v>164</v>
      </c>
      <c r="CB45" s="1719"/>
      <c r="CE45" s="1734" t="s">
        <v>164</v>
      </c>
      <c r="CF45" s="1735"/>
      <c r="CS45" s="146" t="e">
        <f>IF(AND(#REF!&gt;0,D45=$BJ$38),#REF!,0)</f>
        <v>#REF!</v>
      </c>
      <c r="CT45" s="146" t="e">
        <f>IF(AND(#REF!&gt;0,D45=$BK$38),#REF!,0)</f>
        <v>#REF!</v>
      </c>
      <c r="CU45" s="146">
        <f t="shared" si="30"/>
        <v>0</v>
      </c>
      <c r="EQ45" s="1" t="str">
        <f t="shared" si="6"/>
        <v/>
      </c>
      <c r="ER45" s="1" t="str">
        <f t="shared" si="36"/>
        <v>DENTRO</v>
      </c>
      <c r="ES45" s="1" t="str">
        <f t="shared" si="7"/>
        <v/>
      </c>
      <c r="ET45" s="1" t="str">
        <f t="shared" si="32"/>
        <v/>
      </c>
    </row>
    <row r="46" spans="1:217" s="1" customFormat="1" ht="13.15" customHeight="1">
      <c r="A46" s="1" t="str">
        <f t="shared" si="8"/>
        <v/>
      </c>
      <c r="B46" t="str">
        <f t="shared" si="0"/>
        <v/>
      </c>
      <c r="C46" s="1321"/>
      <c r="D46" s="762" t="str">
        <f t="shared" si="33"/>
        <v/>
      </c>
      <c r="E46" s="762" t="str">
        <f t="shared" si="34"/>
        <v/>
      </c>
      <c r="F46" s="762"/>
      <c r="G46" s="762"/>
      <c r="H46" s="762"/>
      <c r="I46" s="762"/>
      <c r="J46" s="762"/>
      <c r="K46" s="762"/>
      <c r="L46" s="762"/>
      <c r="M46" s="762"/>
      <c r="N46" s="753"/>
      <c r="O46" s="1158"/>
      <c r="P46" s="762"/>
      <c r="Q46" s="762"/>
      <c r="R46" s="1496">
        <f>IF(R45&gt;=$AA$31,"",IF(IF(OR(D46="",$Q$25=""),0,IF(R45&gt;0,(E46+R45)-SUM(G46:H46,J46:M46),IF(D46=$BV$52,VLOOKUP($BV$51,DATADIA,3),0)))&gt;$AA$31,$AA$31,IF(OR(D46="",$Q$25=""),0,IF(R45&gt;0,(E46+R45)-SUM(G46:H46,J46:M46),IF(D46=$BV$52,VLOOKUP($BV$51,DATADIA,3)-'TAB FALTAS'!$M$13,0)))))</f>
        <v>0</v>
      </c>
      <c r="S46" s="1586" t="str">
        <f t="shared" si="9"/>
        <v/>
      </c>
      <c r="T46" s="1586" t="str">
        <f t="shared" si="10"/>
        <v/>
      </c>
      <c r="U46" s="1585" t="str">
        <f t="shared" si="1"/>
        <v/>
      </c>
      <c r="V46" s="1585">
        <f>IFERROR(IF(ET46="FORA",EQ46,IF(AND(VLOOKUP($ER$20,DATADIA,2,0)&gt;1,ET46="INICIO"),EQ45+VLOOKUP($ER$20,DATADIA,2,0),IF(AND('TAB FUNDAMENTO'!$E$46&lt;&gt;'CERT-F'!$AA$5,VLOOKUP($ER$21,DATADIA,3,0)&gt;1,ET46="FIM"),EQ46,0))),0)</f>
        <v>0</v>
      </c>
      <c r="W46" s="1740"/>
      <c r="X46" s="1741"/>
      <c r="Y46" s="1741"/>
      <c r="Z46" s="1741"/>
      <c r="AA46" s="1741"/>
      <c r="AB46" s="1741"/>
      <c r="AC46" s="1741"/>
      <c r="AD46" s="1741"/>
      <c r="AE46" s="1741"/>
      <c r="AF46" s="1742"/>
      <c r="AG46" s="173"/>
      <c r="AH46" s="173" t="str">
        <f t="shared" si="11"/>
        <v/>
      </c>
      <c r="AI46" s="171">
        <f t="shared" si="2"/>
        <v>0</v>
      </c>
      <c r="AJ46" s="163">
        <f t="shared" si="3"/>
        <v>0</v>
      </c>
      <c r="AK46" s="173">
        <f t="shared" si="12"/>
        <v>0</v>
      </c>
      <c r="AL46" s="172">
        <f t="shared" si="4"/>
        <v>0</v>
      </c>
      <c r="AM46" s="149" t="str">
        <f t="shared" si="13"/>
        <v>S</v>
      </c>
      <c r="AN46" s="149" t="str">
        <f t="shared" si="14"/>
        <v>N</v>
      </c>
      <c r="AO46" s="146" t="e">
        <f>IF(AND(#REF!=0,#REF!&gt;0),SUM(F46:M46),"")</f>
        <v>#REF!</v>
      </c>
      <c r="AP46" s="146" t="e">
        <f>IF(AND(#REF!=0,#REF!&gt;0),SUM(F46:M46),"")</f>
        <v>#REF!</v>
      </c>
      <c r="AQ46" s="146" t="str">
        <f t="shared" si="15"/>
        <v/>
      </c>
      <c r="AR46" s="1088" t="e">
        <f>IF(#REF!=1825,#REF!,0)</f>
        <v>#REF!</v>
      </c>
      <c r="AS46" s="1088">
        <f t="shared" si="16"/>
        <v>0</v>
      </c>
      <c r="AT46" s="1088" t="e">
        <f>IF(AND(#REF!&lt;$AT$35*365,#REF!&gt;$AT$35*365),#REF!,0)</f>
        <v>#REF!</v>
      </c>
      <c r="AU46" s="1088" t="e">
        <f>IF(AND(#REF!&lt;5475,#REF!&gt;5475),#REF!,0)</f>
        <v>#REF!</v>
      </c>
      <c r="AV46" s="1088">
        <f t="shared" si="17"/>
        <v>0</v>
      </c>
      <c r="AW46" s="1089"/>
      <c r="AX46" s="1088" t="str">
        <f t="shared" si="5"/>
        <v/>
      </c>
      <c r="AY46" s="1097" t="e">
        <f t="shared" si="18"/>
        <v>#REF!</v>
      </c>
      <c r="AZ46" s="1097">
        <f t="shared" si="19"/>
        <v>0</v>
      </c>
      <c r="BA46" s="1098" t="e">
        <f t="shared" si="20"/>
        <v>#REF!</v>
      </c>
      <c r="BB46" s="1098" t="e">
        <f t="shared" si="21"/>
        <v>#REF!</v>
      </c>
      <c r="BC46" s="1098" t="str">
        <f t="shared" si="22"/>
        <v/>
      </c>
      <c r="BD46" s="1099"/>
      <c r="BE46" s="1097">
        <f t="shared" si="23"/>
        <v>0</v>
      </c>
      <c r="BF46" s="1133">
        <f t="shared" si="24"/>
        <v>0</v>
      </c>
      <c r="BG46" s="1384">
        <f t="shared" si="25"/>
        <v>0</v>
      </c>
      <c r="BH46" s="879" t="e">
        <f t="shared" si="26"/>
        <v>#REF!</v>
      </c>
      <c r="BI46" s="879"/>
      <c r="BJ46" s="879" t="e">
        <f t="shared" si="27"/>
        <v>#REF!</v>
      </c>
      <c r="BK46" s="879" t="str">
        <f t="shared" si="35"/>
        <v/>
      </c>
      <c r="BL46" s="879" t="str">
        <f t="shared" si="28"/>
        <v/>
      </c>
      <c r="BM46" s="879" t="str">
        <f t="shared" si="29"/>
        <v/>
      </c>
      <c r="BT46" s="315"/>
      <c r="BV46" s="1717"/>
      <c r="BW46" s="1733"/>
      <c r="BX46" s="1733"/>
      <c r="BY46" s="1724" t="s">
        <v>165</v>
      </c>
      <c r="BZ46" s="1768" t="s">
        <v>166</v>
      </c>
      <c r="CA46" s="1720"/>
      <c r="CB46" s="1721"/>
      <c r="CE46" s="1736"/>
      <c r="CF46" s="1737"/>
      <c r="CS46" s="146" t="e">
        <f>IF(AND(#REF!&gt;0,D46=$BJ$38),#REF!,0)</f>
        <v>#REF!</v>
      </c>
      <c r="CT46" s="146" t="e">
        <f>IF(AND(#REF!&gt;0,D46=$BK$38),#REF!,0)</f>
        <v>#REF!</v>
      </c>
      <c r="CU46" s="146">
        <f t="shared" si="30"/>
        <v>0</v>
      </c>
      <c r="EQ46" s="1" t="str">
        <f t="shared" si="6"/>
        <v/>
      </c>
      <c r="ER46" s="1" t="str">
        <f>IF(AND(OR(D46=16121998,D46=17121998,D46=22092003,D46=23092003),ET46="MEIO"),"DENTRO",IF(ET46="INICIO","SIM",IF(ET46="FORA","FORA",IF(ET46="FIM","SIM","DENTRO"))))</f>
        <v>DENTRO</v>
      </c>
      <c r="ES46" s="1" t="str">
        <f t="shared" si="7"/>
        <v/>
      </c>
      <c r="ET46" s="1" t="str">
        <f t="shared" si="32"/>
        <v/>
      </c>
    </row>
    <row r="47" spans="1:217" s="1" customFormat="1" ht="13.15" customHeight="1">
      <c r="A47" s="1" t="str">
        <f t="shared" si="8"/>
        <v/>
      </c>
      <c r="B47" t="str">
        <f t="shared" si="0"/>
        <v/>
      </c>
      <c r="C47" s="1321"/>
      <c r="D47" s="762" t="str">
        <f t="shared" si="33"/>
        <v/>
      </c>
      <c r="E47" s="762" t="str">
        <f t="shared" si="34"/>
        <v/>
      </c>
      <c r="F47" s="762"/>
      <c r="G47" s="762"/>
      <c r="H47" s="762"/>
      <c r="I47" s="762"/>
      <c r="J47" s="762"/>
      <c r="K47" s="762"/>
      <c r="L47" s="762"/>
      <c r="M47" s="762"/>
      <c r="N47" s="753"/>
      <c r="O47" s="1158"/>
      <c r="P47" s="762"/>
      <c r="Q47" s="762"/>
      <c r="R47" s="1496">
        <f>IF(R46&gt;=$AA$31,"",IF(IF(OR(D47="",$Q$25=""),0,IF(R46&gt;0,(E47+R46)-SUM(G47:H47,J47:M47),IF(D47=$BV$52,VLOOKUP($BV$51,DATADIA,3),0)))&gt;$AA$31,$AA$31,IF(OR(D47="",$Q$25=""),0,IF(R46&gt;0,(E47+R46)-SUM(G47:H47,J47:M47),IF(D47=$BV$52,VLOOKUP($BV$51,DATADIA,3)-'TAB FALTAS'!$M$13,0)))))</f>
        <v>0</v>
      </c>
      <c r="S47" s="1586" t="str">
        <f t="shared" si="9"/>
        <v/>
      </c>
      <c r="T47" s="1586" t="str">
        <f t="shared" si="10"/>
        <v/>
      </c>
      <c r="U47" s="1585" t="str">
        <f t="shared" si="1"/>
        <v/>
      </c>
      <c r="V47" s="1585">
        <f>IFERROR(IF(ET47="FORA",EQ47,IF(AND(VLOOKUP($ER$20,DATADIA,2,0)&gt;1,ET47="INICIO"),EQ46+VLOOKUP($ER$20,DATADIA,2,0),IF(AND('TAB FUNDAMENTO'!$E$46&lt;&gt;'CERT-F'!$AA$5,VLOOKUP($ER$21,DATADIA,3,0)&gt;1,ET47="FIM"),EQ47,0))),0)</f>
        <v>0</v>
      </c>
      <c r="W47" s="1740"/>
      <c r="X47" s="1741"/>
      <c r="Y47" s="1741"/>
      <c r="Z47" s="1741"/>
      <c r="AA47" s="1741"/>
      <c r="AB47" s="1741"/>
      <c r="AC47" s="1741"/>
      <c r="AD47" s="1741"/>
      <c r="AE47" s="1741"/>
      <c r="AF47" s="1742"/>
      <c r="AG47" s="173"/>
      <c r="AH47" s="173" t="str">
        <f t="shared" si="11"/>
        <v/>
      </c>
      <c r="AI47" s="171">
        <f t="shared" si="2"/>
        <v>0</v>
      </c>
      <c r="AJ47" s="163">
        <f t="shared" si="3"/>
        <v>0</v>
      </c>
      <c r="AK47" s="173">
        <f t="shared" si="12"/>
        <v>0</v>
      </c>
      <c r="AL47" s="172">
        <f t="shared" si="4"/>
        <v>0</v>
      </c>
      <c r="AM47" s="149" t="str">
        <f t="shared" si="13"/>
        <v>S</v>
      </c>
      <c r="AN47" s="149" t="str">
        <f t="shared" si="14"/>
        <v>N</v>
      </c>
      <c r="AO47" s="146" t="e">
        <f>IF(AND(#REF!=0,#REF!&gt;0),SUM(F47:M47),"")</f>
        <v>#REF!</v>
      </c>
      <c r="AP47" s="146" t="e">
        <f>IF(AND(#REF!=0,#REF!&gt;0),SUM(F47:M47),"")</f>
        <v>#REF!</v>
      </c>
      <c r="AQ47" s="146" t="str">
        <f t="shared" si="15"/>
        <v/>
      </c>
      <c r="AR47" s="1088" t="e">
        <f>IF(#REF!=1825,#REF!,0)</f>
        <v>#REF!</v>
      </c>
      <c r="AS47" s="1088">
        <f t="shared" si="16"/>
        <v>0</v>
      </c>
      <c r="AT47" s="1088" t="e">
        <f>IF(AND(#REF!&lt;$AT$35*365,#REF!&gt;$AT$35*365),#REF!,0)</f>
        <v>#REF!</v>
      </c>
      <c r="AU47" s="1088" t="e">
        <f>IF(AND(#REF!&lt;5475,#REF!&gt;5475),#REF!,0)</f>
        <v>#REF!</v>
      </c>
      <c r="AV47" s="1088">
        <f t="shared" si="17"/>
        <v>0</v>
      </c>
      <c r="AW47" s="1089"/>
      <c r="AX47" s="1088" t="str">
        <f t="shared" si="5"/>
        <v/>
      </c>
      <c r="AY47" s="1097" t="e">
        <f t="shared" si="18"/>
        <v>#REF!</v>
      </c>
      <c r="AZ47" s="1097">
        <f t="shared" si="19"/>
        <v>0</v>
      </c>
      <c r="BA47" s="1098" t="e">
        <f t="shared" si="20"/>
        <v>#REF!</v>
      </c>
      <c r="BB47" s="1098" t="e">
        <f t="shared" si="21"/>
        <v>#REF!</v>
      </c>
      <c r="BC47" s="1098" t="str">
        <f t="shared" si="22"/>
        <v/>
      </c>
      <c r="BD47" s="1099"/>
      <c r="BE47" s="1097">
        <f t="shared" si="23"/>
        <v>0</v>
      </c>
      <c r="BF47" s="1133">
        <f t="shared" si="24"/>
        <v>0</v>
      </c>
      <c r="BG47" s="1384">
        <f t="shared" si="25"/>
        <v>0</v>
      </c>
      <c r="BH47" s="879" t="e">
        <f t="shared" si="26"/>
        <v>#REF!</v>
      </c>
      <c r="BI47" s="879"/>
      <c r="BJ47" s="879" t="e">
        <f t="shared" si="27"/>
        <v>#REF!</v>
      </c>
      <c r="BK47" s="879" t="str">
        <f t="shared" si="35"/>
        <v/>
      </c>
      <c r="BL47" s="879" t="str">
        <f t="shared" si="28"/>
        <v/>
      </c>
      <c r="BM47" s="879" t="str">
        <f t="shared" si="29"/>
        <v/>
      </c>
      <c r="BT47" s="315"/>
      <c r="BV47" s="1717"/>
      <c r="BW47" s="1733"/>
      <c r="BX47" s="1733"/>
      <c r="BY47" s="1725"/>
      <c r="BZ47" s="1769"/>
      <c r="CA47" s="1722"/>
      <c r="CB47" s="1723"/>
      <c r="CE47" s="1738"/>
      <c r="CF47" s="1739"/>
      <c r="CS47" s="146" t="e">
        <f>IF(AND(#REF!&gt;0,D47=$BJ$38),#REF!,0)</f>
        <v>#REF!</v>
      </c>
      <c r="CT47" s="146" t="e">
        <f>IF(AND(#REF!&gt;0,D47=$BK$38),#REF!,0)</f>
        <v>#REF!</v>
      </c>
      <c r="CU47" s="146">
        <f t="shared" si="30"/>
        <v>0</v>
      </c>
      <c r="EQ47" s="1" t="str">
        <f t="shared" si="6"/>
        <v/>
      </c>
      <c r="ER47" s="1" t="str">
        <f t="shared" si="36"/>
        <v>DENTRO</v>
      </c>
      <c r="ES47" s="1" t="str">
        <f t="shared" si="7"/>
        <v/>
      </c>
      <c r="ET47" s="1" t="str">
        <f t="shared" si="32"/>
        <v/>
      </c>
    </row>
    <row r="48" spans="1:217" s="1" customFormat="1" ht="13.15" customHeight="1">
      <c r="A48" s="1" t="str">
        <f t="shared" si="8"/>
        <v/>
      </c>
      <c r="B48" t="str">
        <f t="shared" si="0"/>
        <v/>
      </c>
      <c r="C48" s="1321"/>
      <c r="D48" s="762" t="str">
        <f t="shared" si="33"/>
        <v/>
      </c>
      <c r="E48" s="762" t="str">
        <f t="shared" si="34"/>
        <v/>
      </c>
      <c r="F48" s="762"/>
      <c r="G48" s="762"/>
      <c r="H48" s="762"/>
      <c r="I48" s="762"/>
      <c r="J48" s="762"/>
      <c r="K48" s="762"/>
      <c r="L48" s="762"/>
      <c r="M48" s="762"/>
      <c r="N48" s="753"/>
      <c r="O48" s="1158"/>
      <c r="P48" s="762"/>
      <c r="Q48" s="762"/>
      <c r="R48" s="1496">
        <f>IF(R47&gt;=$AA$31,"",IF(IF(OR(D48="",$Q$25=""),0,IF(R47&gt;0,(E48+R47)-SUM(G48:H48,J48:M48),IF(D48=$BV$52,VLOOKUP($BV$51,DATADIA,3),0)))&gt;$AA$31,$AA$31,IF(OR(D48="",$Q$25=""),0,IF(R47&gt;0,(E48+R47)-SUM(G48:H48,J48:M48),IF(D48=$BV$52,VLOOKUP($BV$51,DATADIA,3)-'TAB FALTAS'!$M$13,0)))))</f>
        <v>0</v>
      </c>
      <c r="S48" s="1586" t="str">
        <f t="shared" si="9"/>
        <v/>
      </c>
      <c r="T48" s="1586" t="str">
        <f t="shared" si="10"/>
        <v/>
      </c>
      <c r="U48" s="1585" t="str">
        <f t="shared" si="1"/>
        <v/>
      </c>
      <c r="V48" s="1585">
        <f>IFERROR(IF(ET48="FORA",EQ48,IF(AND(VLOOKUP($ER$20,DATADIA,2,0)&gt;1,ET48="INICIO"),EQ47+VLOOKUP($ER$20,DATADIA,2,0),IF(AND('TAB FUNDAMENTO'!$E$46&lt;&gt;'CERT-F'!$AA$5,VLOOKUP($ER$21,DATADIA,3,0)&gt;1,ET48="FIM"),EQ48,0))),0)</f>
        <v>0</v>
      </c>
      <c r="W48" s="1740"/>
      <c r="X48" s="1741"/>
      <c r="Y48" s="1741"/>
      <c r="Z48" s="1741"/>
      <c r="AA48" s="1741"/>
      <c r="AB48" s="1741"/>
      <c r="AC48" s="1741"/>
      <c r="AD48" s="1741"/>
      <c r="AE48" s="1741"/>
      <c r="AF48" s="1742"/>
      <c r="AG48" s="173"/>
      <c r="AH48" s="173" t="str">
        <f t="shared" si="11"/>
        <v/>
      </c>
      <c r="AI48" s="171">
        <f t="shared" si="2"/>
        <v>0</v>
      </c>
      <c r="AJ48" s="163">
        <f t="shared" si="3"/>
        <v>0</v>
      </c>
      <c r="AK48" s="173">
        <f t="shared" si="12"/>
        <v>0</v>
      </c>
      <c r="AL48" s="172">
        <f t="shared" si="4"/>
        <v>0</v>
      </c>
      <c r="AM48" s="149" t="str">
        <f t="shared" si="13"/>
        <v>S</v>
      </c>
      <c r="AN48" s="149" t="str">
        <f t="shared" si="14"/>
        <v>N</v>
      </c>
      <c r="AO48" s="146" t="e">
        <f>IF(AND(#REF!=0,#REF!&gt;0),SUM(F48:M48),"")</f>
        <v>#REF!</v>
      </c>
      <c r="AP48" s="146" t="e">
        <f>IF(AND(#REF!=0,#REF!&gt;0),SUM(F48:M48),"")</f>
        <v>#REF!</v>
      </c>
      <c r="AQ48" s="146" t="str">
        <f t="shared" si="15"/>
        <v/>
      </c>
      <c r="AR48" s="1088" t="e">
        <f>IF(#REF!=1825,#REF!,0)</f>
        <v>#REF!</v>
      </c>
      <c r="AS48" s="1088">
        <f t="shared" si="16"/>
        <v>0</v>
      </c>
      <c r="AT48" s="1088" t="e">
        <f>IF(AND(#REF!&lt;$AT$35*365,#REF!&gt;$AT$35*365),#REF!,0)</f>
        <v>#REF!</v>
      </c>
      <c r="AU48" s="1088" t="e">
        <f>IF(AND(#REF!&lt;5475,#REF!&gt;5475),#REF!,0)</f>
        <v>#REF!</v>
      </c>
      <c r="AV48" s="1088">
        <f t="shared" si="17"/>
        <v>0</v>
      </c>
      <c r="AW48" s="1089"/>
      <c r="AX48" s="1088" t="str">
        <f t="shared" si="5"/>
        <v/>
      </c>
      <c r="AY48" s="1097" t="e">
        <f t="shared" si="18"/>
        <v>#REF!</v>
      </c>
      <c r="AZ48" s="1097">
        <f t="shared" si="19"/>
        <v>0</v>
      </c>
      <c r="BA48" s="1098" t="e">
        <f t="shared" si="20"/>
        <v>#REF!</v>
      </c>
      <c r="BB48" s="1098" t="e">
        <f t="shared" si="21"/>
        <v>#REF!</v>
      </c>
      <c r="BC48" s="1098" t="str">
        <f t="shared" si="22"/>
        <v/>
      </c>
      <c r="BD48" s="1099"/>
      <c r="BE48" s="1097">
        <f t="shared" si="23"/>
        <v>0</v>
      </c>
      <c r="BF48" s="1133">
        <f t="shared" si="24"/>
        <v>0</v>
      </c>
      <c r="BG48" s="1384">
        <f t="shared" si="25"/>
        <v>0</v>
      </c>
      <c r="BH48" s="879" t="e">
        <f t="shared" si="26"/>
        <v>#REF!</v>
      </c>
      <c r="BI48" s="879"/>
      <c r="BJ48" s="879" t="e">
        <f t="shared" si="27"/>
        <v>#REF!</v>
      </c>
      <c r="BK48" s="879" t="str">
        <f t="shared" si="35"/>
        <v/>
      </c>
      <c r="BL48" s="879" t="str">
        <f t="shared" si="28"/>
        <v/>
      </c>
      <c r="BM48" s="879" t="str">
        <f t="shared" si="29"/>
        <v/>
      </c>
      <c r="BT48" s="315"/>
      <c r="BV48" s="1731">
        <f>IF(BW42=0,0,VLOOKUP(BW42,DATADIA,5))</f>
        <v>0</v>
      </c>
      <c r="BW48" s="1727" t="s">
        <v>167</v>
      </c>
      <c r="BX48" s="1728"/>
      <c r="BY48" s="1724" t="e">
        <f>IF(BV48="","",VLOOKUP(BV48,ANOBI,2))</f>
        <v>#N/A</v>
      </c>
      <c r="BZ48" s="1731" t="e">
        <f>IF(BY48="","",IF(AND(BY48=366,CA40=CB40),"S","N"))</f>
        <v>#N/A</v>
      </c>
      <c r="CA48" s="838" t="e">
        <f>IF(BZ48="S",1,1)</f>
        <v>#N/A</v>
      </c>
      <c r="CB48" s="830" t="e">
        <f>IF(BZ48="N",1,0)</f>
        <v>#N/A</v>
      </c>
      <c r="CE48" s="1724" t="e">
        <f>IF(BZ48="S",1,0)</f>
        <v>#N/A</v>
      </c>
      <c r="CF48" s="1724" t="e">
        <f>IF(BZ48="N",1,0)</f>
        <v>#N/A</v>
      </c>
      <c r="CS48" s="146" t="e">
        <f>IF(AND(#REF!&gt;0,D48=$BJ$38),#REF!,0)</f>
        <v>#REF!</v>
      </c>
      <c r="CT48" s="146" t="e">
        <f>IF(AND(#REF!&gt;0,D48=$BK$38),#REF!,0)</f>
        <v>#REF!</v>
      </c>
      <c r="CU48" s="146">
        <f t="shared" si="30"/>
        <v>0</v>
      </c>
      <c r="EQ48" s="1" t="str">
        <f t="shared" si="6"/>
        <v/>
      </c>
      <c r="ER48" s="1" t="str">
        <f t="shared" si="36"/>
        <v>DENTRO</v>
      </c>
      <c r="ES48" s="1" t="str">
        <f t="shared" si="7"/>
        <v/>
      </c>
      <c r="ET48" s="1" t="str">
        <f t="shared" si="32"/>
        <v/>
      </c>
    </row>
    <row r="49" spans="1:150" s="1" customFormat="1" ht="13.15" customHeight="1">
      <c r="A49" s="1" t="str">
        <f t="shared" si="8"/>
        <v/>
      </c>
      <c r="B49" t="str">
        <f t="shared" si="0"/>
        <v/>
      </c>
      <c r="C49" s="1321"/>
      <c r="D49" s="762" t="str">
        <f t="shared" si="33"/>
        <v/>
      </c>
      <c r="E49" s="762" t="str">
        <f t="shared" si="34"/>
        <v/>
      </c>
      <c r="F49" s="762"/>
      <c r="G49" s="762"/>
      <c r="H49" s="762"/>
      <c r="I49" s="762"/>
      <c r="J49" s="762"/>
      <c r="K49" s="762"/>
      <c r="L49" s="762"/>
      <c r="M49" s="762"/>
      <c r="N49" s="754"/>
      <c r="O49" s="1158"/>
      <c r="P49" s="762"/>
      <c r="Q49" s="762"/>
      <c r="R49" s="1496">
        <f>IF(R48&gt;=$AA$31,"",IF(IF(OR(D49="",$Q$25=""),0,IF(R48&gt;0,(E49+R48)-SUM(G49:H49,J49:M49),IF(D49=$BV$52,VLOOKUP($BV$51,DATADIA,3),0)))&gt;$AA$31,$AA$31,IF(OR(D49="",$Q$25=""),0,IF(R48&gt;0,(E49+R48)-SUM(G49:H49,J49:M49),IF(D49=$BV$52,VLOOKUP($BV$51,DATADIA,3)-'TAB FALTAS'!$M$13,0)))))</f>
        <v>0</v>
      </c>
      <c r="S49" s="1586" t="str">
        <f t="shared" si="9"/>
        <v/>
      </c>
      <c r="T49" s="1586" t="str">
        <f t="shared" si="10"/>
        <v/>
      </c>
      <c r="U49" s="1585" t="str">
        <f t="shared" si="1"/>
        <v/>
      </c>
      <c r="V49" s="1585">
        <f>IFERROR(IF(ET49="FORA",EQ49,IF(AND(VLOOKUP($ER$20,DATADIA,2,0)&gt;1,ET49="INICIO"),EQ48+VLOOKUP($ER$20,DATADIA,2,0),IF(AND('TAB FUNDAMENTO'!$E$46&lt;&gt;'CERT-F'!$AA$5,VLOOKUP($ER$21,DATADIA,3,0)&gt;1,ET49="FIM"),EQ49,0))),0)</f>
        <v>0</v>
      </c>
      <c r="W49" s="1856"/>
      <c r="X49" s="1857"/>
      <c r="Y49" s="1857"/>
      <c r="Z49" s="1857"/>
      <c r="AA49" s="1857"/>
      <c r="AB49" s="1857"/>
      <c r="AC49" s="1857"/>
      <c r="AD49" s="1857"/>
      <c r="AE49" s="1857"/>
      <c r="AF49" s="1858"/>
      <c r="AG49" s="173"/>
      <c r="AH49" s="173" t="str">
        <f t="shared" si="11"/>
        <v/>
      </c>
      <c r="AI49" s="171">
        <f t="shared" si="2"/>
        <v>0</v>
      </c>
      <c r="AJ49" s="163">
        <f t="shared" si="3"/>
        <v>0</v>
      </c>
      <c r="AK49" s="173">
        <f t="shared" si="12"/>
        <v>0</v>
      </c>
      <c r="AL49" s="172">
        <f t="shared" si="4"/>
        <v>0</v>
      </c>
      <c r="AM49" s="149" t="str">
        <f t="shared" si="13"/>
        <v>S</v>
      </c>
      <c r="AN49" s="149" t="str">
        <f t="shared" si="14"/>
        <v>N</v>
      </c>
      <c r="AO49" s="146" t="e">
        <f>IF(AND(#REF!=0,#REF!&gt;0),SUM(F49:M49),"")</f>
        <v>#REF!</v>
      </c>
      <c r="AP49" s="146" t="e">
        <f>IF(AND(#REF!=0,#REF!&gt;0),SUM(F49:M49),"")</f>
        <v>#REF!</v>
      </c>
      <c r="AQ49" s="146" t="str">
        <f t="shared" si="15"/>
        <v/>
      </c>
      <c r="AR49" s="1088" t="e">
        <f>IF(#REF!=1825,#REF!,0)</f>
        <v>#REF!</v>
      </c>
      <c r="AS49" s="1088">
        <f t="shared" si="16"/>
        <v>0</v>
      </c>
      <c r="AT49" s="1088" t="e">
        <f>IF(AND(#REF!&lt;$AT$35*365,#REF!&gt;$AT$35*365),#REF!,0)</f>
        <v>#REF!</v>
      </c>
      <c r="AU49" s="1088" t="e">
        <f>IF(AND(#REF!&lt;5475,#REF!&gt;5475),#REF!,0)</f>
        <v>#REF!</v>
      </c>
      <c r="AV49" s="1088">
        <f t="shared" si="17"/>
        <v>0</v>
      </c>
      <c r="AW49" s="1089"/>
      <c r="AX49" s="1088" t="str">
        <f t="shared" si="5"/>
        <v/>
      </c>
      <c r="AY49" s="1097" t="e">
        <f t="shared" si="18"/>
        <v>#REF!</v>
      </c>
      <c r="AZ49" s="1097">
        <f t="shared" si="19"/>
        <v>0</v>
      </c>
      <c r="BA49" s="1098" t="e">
        <f t="shared" si="20"/>
        <v>#REF!</v>
      </c>
      <c r="BB49" s="1098" t="e">
        <f t="shared" si="21"/>
        <v>#REF!</v>
      </c>
      <c r="BC49" s="1098" t="str">
        <f t="shared" si="22"/>
        <v/>
      </c>
      <c r="BD49" s="1099"/>
      <c r="BE49" s="1097">
        <f t="shared" si="23"/>
        <v>0</v>
      </c>
      <c r="BF49" s="1133">
        <f t="shared" si="24"/>
        <v>0</v>
      </c>
      <c r="BG49" s="1384">
        <f t="shared" si="25"/>
        <v>0</v>
      </c>
      <c r="BH49" s="879" t="e">
        <f t="shared" si="26"/>
        <v>#REF!</v>
      </c>
      <c r="BI49" s="879"/>
      <c r="BJ49" s="879" t="e">
        <f t="shared" si="27"/>
        <v>#REF!</v>
      </c>
      <c r="BK49" s="879" t="str">
        <f t="shared" si="35"/>
        <v/>
      </c>
      <c r="BL49" s="879" t="str">
        <f t="shared" si="28"/>
        <v/>
      </c>
      <c r="BM49" s="879" t="str">
        <f t="shared" si="29"/>
        <v/>
      </c>
      <c r="BT49" s="315"/>
      <c r="BV49" s="1732"/>
      <c r="BW49" s="1729"/>
      <c r="BX49" s="1730"/>
      <c r="BY49" s="1725"/>
      <c r="BZ49" s="1732"/>
      <c r="CE49" s="1725"/>
      <c r="CF49" s="1725"/>
      <c r="CS49" s="146" t="e">
        <f>IF(AND(#REF!&gt;0,D49=$BJ$38),#REF!,0)</f>
        <v>#REF!</v>
      </c>
      <c r="CT49" s="146" t="e">
        <f>IF(AND(#REF!&gt;0,D49=$BK$38),#REF!,0)</f>
        <v>#REF!</v>
      </c>
      <c r="CU49" s="146">
        <f t="shared" si="30"/>
        <v>0</v>
      </c>
      <c r="EQ49" s="1" t="str">
        <f t="shared" si="6"/>
        <v/>
      </c>
      <c r="ER49" s="1" t="str">
        <f t="shared" si="36"/>
        <v>DENTRO</v>
      </c>
      <c r="ES49" s="1" t="str">
        <f t="shared" si="7"/>
        <v/>
      </c>
      <c r="ET49" s="1" t="str">
        <f t="shared" si="32"/>
        <v/>
      </c>
    </row>
    <row r="50" spans="1:150" s="1" customFormat="1" ht="13.15" customHeight="1">
      <c r="A50" s="1" t="str">
        <f t="shared" si="8"/>
        <v/>
      </c>
      <c r="B50" t="str">
        <f t="shared" si="0"/>
        <v/>
      </c>
      <c r="C50" s="1321"/>
      <c r="D50" s="762" t="str">
        <f t="shared" si="33"/>
        <v/>
      </c>
      <c r="E50" s="762" t="str">
        <f t="shared" si="34"/>
        <v/>
      </c>
      <c r="F50" s="762"/>
      <c r="G50" s="762"/>
      <c r="H50" s="762"/>
      <c r="I50" s="762"/>
      <c r="J50" s="762"/>
      <c r="K50" s="762"/>
      <c r="L50" s="762"/>
      <c r="M50" s="762"/>
      <c r="N50" s="754"/>
      <c r="O50" s="1158"/>
      <c r="P50" s="762"/>
      <c r="Q50" s="762"/>
      <c r="R50" s="1496">
        <f>IF(R49&gt;=$AA$31,"",IF(IF(OR(D50="",$Q$25=""),0,IF(R49&gt;0,(E50+R49)-SUM(G50:H50,J50:M50),IF(D50=$BV$52,VLOOKUP($BV$51,DATADIA,3),0)))&gt;$AA$31,$AA$31,IF(OR(D50="",$Q$25=""),0,IF(R49&gt;0,(E50+R49)-SUM(G50:H50,J50:M50),IF(D50=$BV$52,VLOOKUP($BV$51,DATADIA,3)-'TAB FALTAS'!$M$13,0)))))</f>
        <v>0</v>
      </c>
      <c r="S50" s="1586" t="str">
        <f t="shared" si="9"/>
        <v/>
      </c>
      <c r="T50" s="1586" t="str">
        <f t="shared" si="10"/>
        <v/>
      </c>
      <c r="U50" s="1585" t="str">
        <f t="shared" si="1"/>
        <v/>
      </c>
      <c r="V50" s="1585">
        <f>IFERROR(IF(ET50="FORA",EQ50,IF(AND(VLOOKUP($ER$20,DATADIA,2,0)&gt;1,ET50="INICIO"),EQ49+VLOOKUP($ER$20,DATADIA,2,0),IF(AND('TAB FUNDAMENTO'!$E$46&lt;&gt;'CERT-F'!$AA$5,VLOOKUP($ER$21,DATADIA,3,0)&gt;1,ET50="FIM"),EQ50,0))),0)</f>
        <v>0</v>
      </c>
      <c r="W50" s="1853"/>
      <c r="X50" s="1741"/>
      <c r="Y50" s="1741"/>
      <c r="Z50" s="1741"/>
      <c r="AA50" s="1741"/>
      <c r="AB50" s="1741"/>
      <c r="AC50" s="1741"/>
      <c r="AD50" s="1741"/>
      <c r="AE50" s="1741"/>
      <c r="AF50" s="1742"/>
      <c r="AG50" s="173"/>
      <c r="AH50" s="173" t="str">
        <f t="shared" si="11"/>
        <v/>
      </c>
      <c r="AI50" s="171">
        <f t="shared" si="2"/>
        <v>0</v>
      </c>
      <c r="AJ50" s="163">
        <f t="shared" si="3"/>
        <v>0</v>
      </c>
      <c r="AK50" s="173">
        <f t="shared" si="12"/>
        <v>0</v>
      </c>
      <c r="AL50" s="172">
        <f t="shared" si="4"/>
        <v>0</v>
      </c>
      <c r="AM50" s="149" t="str">
        <f t="shared" si="13"/>
        <v>S</v>
      </c>
      <c r="AN50" s="149" t="str">
        <f t="shared" si="14"/>
        <v>N</v>
      </c>
      <c r="AO50" s="146" t="e">
        <f>IF(AND(#REF!=0,#REF!&gt;0),SUM(F50:M50),"")</f>
        <v>#REF!</v>
      </c>
      <c r="AP50" s="146" t="e">
        <f>IF(AND(#REF!=0,#REF!&gt;0),SUM(F50:M50),"")</f>
        <v>#REF!</v>
      </c>
      <c r="AQ50" s="146" t="str">
        <f t="shared" si="15"/>
        <v/>
      </c>
      <c r="AR50" s="1088" t="e">
        <f>IF(#REF!=1825,#REF!,0)</f>
        <v>#REF!</v>
      </c>
      <c r="AS50" s="1088">
        <f t="shared" si="16"/>
        <v>0</v>
      </c>
      <c r="AT50" s="1088" t="e">
        <f>IF(AND(#REF!&lt;$AT$35*365,#REF!&gt;$AT$35*365),#REF!,0)</f>
        <v>#REF!</v>
      </c>
      <c r="AU50" s="1088" t="e">
        <f>IF(AND(#REF!&lt;5475,#REF!&gt;5475),#REF!,0)</f>
        <v>#REF!</v>
      </c>
      <c r="AV50" s="1088">
        <f t="shared" si="17"/>
        <v>0</v>
      </c>
      <c r="AW50" s="1089"/>
      <c r="AX50" s="1088" t="str">
        <f t="shared" si="5"/>
        <v/>
      </c>
      <c r="AY50" s="1097" t="e">
        <f t="shared" si="18"/>
        <v>#REF!</v>
      </c>
      <c r="AZ50" s="1097">
        <f t="shared" si="19"/>
        <v>0</v>
      </c>
      <c r="BA50" s="1098" t="e">
        <f t="shared" si="20"/>
        <v>#REF!</v>
      </c>
      <c r="BB50" s="1098" t="e">
        <f t="shared" si="21"/>
        <v>#REF!</v>
      </c>
      <c r="BC50" s="1098" t="str">
        <f t="shared" si="22"/>
        <v/>
      </c>
      <c r="BD50" s="1099"/>
      <c r="BE50" s="1097">
        <f t="shared" si="23"/>
        <v>0</v>
      </c>
      <c r="BF50" s="1133">
        <f t="shared" si="24"/>
        <v>0</v>
      </c>
      <c r="BG50" s="1384">
        <f t="shared" si="25"/>
        <v>0</v>
      </c>
      <c r="BH50" s="879" t="e">
        <f t="shared" si="26"/>
        <v>#REF!</v>
      </c>
      <c r="BI50" s="879"/>
      <c r="BJ50" s="879" t="e">
        <f t="shared" si="27"/>
        <v>#REF!</v>
      </c>
      <c r="BK50" s="879" t="str">
        <f t="shared" si="35"/>
        <v/>
      </c>
      <c r="BL50" s="879" t="str">
        <f t="shared" si="28"/>
        <v/>
      </c>
      <c r="BM50" s="879" t="str">
        <f t="shared" si="29"/>
        <v/>
      </c>
      <c r="BT50" s="315"/>
      <c r="CS50" s="146" t="e">
        <f>IF(AND(#REF!&gt;0,D50=$BJ$38),#REF!,0)</f>
        <v>#REF!</v>
      </c>
      <c r="CT50" s="146" t="e">
        <f>IF(AND(#REF!&gt;0,D50=$BK$38),#REF!,0)</f>
        <v>#REF!</v>
      </c>
      <c r="CU50" s="146">
        <f t="shared" si="30"/>
        <v>0</v>
      </c>
      <c r="EQ50" s="1" t="str">
        <f t="shared" si="6"/>
        <v/>
      </c>
      <c r="ER50" s="1" t="str">
        <f t="shared" si="36"/>
        <v>DENTRO</v>
      </c>
      <c r="ES50" s="1" t="str">
        <f t="shared" si="7"/>
        <v/>
      </c>
      <c r="ET50" s="1" t="str">
        <f t="shared" si="32"/>
        <v/>
      </c>
    </row>
    <row r="51" spans="1:150" s="1" customFormat="1" ht="13.15" customHeight="1">
      <c r="A51" s="1" t="str">
        <f t="shared" si="8"/>
        <v/>
      </c>
      <c r="B51" t="str">
        <f t="shared" si="0"/>
        <v/>
      </c>
      <c r="C51" s="1321"/>
      <c r="D51" s="762" t="str">
        <f t="shared" si="33"/>
        <v/>
      </c>
      <c r="E51" s="762" t="str">
        <f t="shared" si="34"/>
        <v/>
      </c>
      <c r="F51" s="762"/>
      <c r="G51" s="762"/>
      <c r="H51" s="762"/>
      <c r="I51" s="762"/>
      <c r="J51" s="762"/>
      <c r="K51" s="762"/>
      <c r="L51" s="762"/>
      <c r="M51" s="762"/>
      <c r="N51" s="754"/>
      <c r="O51" s="1158"/>
      <c r="P51" s="762"/>
      <c r="Q51" s="762"/>
      <c r="R51" s="1496">
        <f>IF(R50&gt;=$AA$31,"",IF(IF(OR(D51="",$Q$25=""),0,IF(R50&gt;0,(E51+R50)-SUM(G51:H51,J51:M51),IF(D51=$BV$52,VLOOKUP($BV$51,DATADIA,3),0)))&gt;$AA$31,$AA$31,IF(OR(D51="",$Q$25=""),0,IF(R50&gt;0,(E51+R50)-SUM(G51:H51,J51:M51),IF(D51=$BV$52,VLOOKUP($BV$51,DATADIA,3)-'TAB FALTAS'!$M$13,0)))))</f>
        <v>0</v>
      </c>
      <c r="S51" s="1586" t="str">
        <f t="shared" si="9"/>
        <v/>
      </c>
      <c r="T51" s="1586" t="str">
        <f t="shared" si="10"/>
        <v/>
      </c>
      <c r="U51" s="1585" t="str">
        <f t="shared" si="1"/>
        <v/>
      </c>
      <c r="V51" s="1585">
        <f>IFERROR(IF(ET51="FORA",EQ51,IF(AND(VLOOKUP($ER$20,DATADIA,2,0)&gt;1,ET51="INICIO"),EQ50+VLOOKUP($ER$20,DATADIA,2,0),IF(AND('TAB FUNDAMENTO'!$E$46&lt;&gt;'CERT-F'!$AA$5,VLOOKUP($ER$21,DATADIA,3,0)&gt;1,ET51="FIM"),EQ51,0))),0)</f>
        <v>0</v>
      </c>
      <c r="W51" s="1740"/>
      <c r="X51" s="1741"/>
      <c r="Y51" s="1741"/>
      <c r="Z51" s="1741"/>
      <c r="AA51" s="1741"/>
      <c r="AB51" s="1741"/>
      <c r="AC51" s="1741"/>
      <c r="AD51" s="1741"/>
      <c r="AE51" s="1741"/>
      <c r="AF51" s="1742"/>
      <c r="AG51" s="173"/>
      <c r="AH51" s="173" t="str">
        <f t="shared" si="11"/>
        <v/>
      </c>
      <c r="AI51" s="171">
        <f t="shared" si="2"/>
        <v>0</v>
      </c>
      <c r="AJ51" s="163">
        <f t="shared" si="3"/>
        <v>0</v>
      </c>
      <c r="AK51" s="173">
        <f t="shared" si="12"/>
        <v>0</v>
      </c>
      <c r="AL51" s="172">
        <f t="shared" si="4"/>
        <v>0</v>
      </c>
      <c r="AM51" s="149" t="str">
        <f t="shared" si="13"/>
        <v>S</v>
      </c>
      <c r="AN51" s="149" t="str">
        <f t="shared" si="14"/>
        <v>N</v>
      </c>
      <c r="AO51" s="146" t="e">
        <f>IF(AND(#REF!=0,#REF!&gt;0),SUM(F51:M51),"")</f>
        <v>#REF!</v>
      </c>
      <c r="AP51" s="146" t="e">
        <f>IF(AND(#REF!=0,#REF!&gt;0),SUM(F51:M51),"")</f>
        <v>#REF!</v>
      </c>
      <c r="AQ51" s="146" t="str">
        <f t="shared" si="15"/>
        <v/>
      </c>
      <c r="AR51" s="1088" t="e">
        <f>IF(#REF!=1825,#REF!,0)</f>
        <v>#REF!</v>
      </c>
      <c r="AS51" s="1088">
        <f t="shared" si="16"/>
        <v>0</v>
      </c>
      <c r="AT51" s="1088" t="e">
        <f>IF(AND(#REF!&lt;$AT$35*365,#REF!&gt;$AT$35*365),#REF!,0)</f>
        <v>#REF!</v>
      </c>
      <c r="AU51" s="1088" t="e">
        <f>IF(AND(#REF!&lt;5475,#REF!&gt;5475),#REF!,0)</f>
        <v>#REF!</v>
      </c>
      <c r="AV51" s="1088">
        <f t="shared" si="17"/>
        <v>0</v>
      </c>
      <c r="AW51" s="1089"/>
      <c r="AX51" s="1088" t="str">
        <f t="shared" si="5"/>
        <v/>
      </c>
      <c r="AY51" s="1097" t="e">
        <f t="shared" si="18"/>
        <v>#REF!</v>
      </c>
      <c r="AZ51" s="1097">
        <f t="shared" si="19"/>
        <v>0</v>
      </c>
      <c r="BA51" s="1098" t="e">
        <f t="shared" si="20"/>
        <v>#REF!</v>
      </c>
      <c r="BB51" s="1098" t="e">
        <f t="shared" si="21"/>
        <v>#REF!</v>
      </c>
      <c r="BC51" s="1098" t="str">
        <f t="shared" si="22"/>
        <v/>
      </c>
      <c r="BD51" s="1099"/>
      <c r="BE51" s="1097">
        <f t="shared" si="23"/>
        <v>0</v>
      </c>
      <c r="BF51" s="1133">
        <f t="shared" si="24"/>
        <v>0</v>
      </c>
      <c r="BG51" s="1384">
        <f t="shared" si="25"/>
        <v>0</v>
      </c>
      <c r="BH51" s="879" t="e">
        <f t="shared" si="26"/>
        <v>#REF!</v>
      </c>
      <c r="BI51" s="879"/>
      <c r="BJ51" s="879" t="e">
        <f t="shared" si="27"/>
        <v>#REF!</v>
      </c>
      <c r="BK51" s="879" t="str">
        <f t="shared" si="35"/>
        <v/>
      </c>
      <c r="BL51" s="879" t="str">
        <f t="shared" si="28"/>
        <v/>
      </c>
      <c r="BM51" s="879" t="str">
        <f t="shared" si="29"/>
        <v/>
      </c>
      <c r="BT51" s="1340" t="str">
        <f>IF(OR(BV54=1998,BV54=2003),VLOOKUP(BV51,_TAB9803,2),"")</f>
        <v/>
      </c>
      <c r="BV51" s="1331">
        <f>Q25</f>
        <v>0</v>
      </c>
      <c r="BW51" s="1726" t="s">
        <v>3267</v>
      </c>
      <c r="BX51" s="1726"/>
      <c r="CS51" s="146" t="e">
        <f>IF(AND(#REF!&gt;0,D51=$BJ$38),#REF!,0)</f>
        <v>#REF!</v>
      </c>
      <c r="CT51" s="146" t="e">
        <f>IF(AND(#REF!&gt;0,D51=$BK$38),#REF!,0)</f>
        <v>#REF!</v>
      </c>
      <c r="CU51" s="146">
        <f t="shared" si="30"/>
        <v>0</v>
      </c>
      <c r="EQ51" s="1" t="str">
        <f t="shared" si="6"/>
        <v/>
      </c>
      <c r="ER51" s="1" t="str">
        <f t="shared" si="36"/>
        <v>DENTRO</v>
      </c>
      <c r="ES51" s="1" t="str">
        <f t="shared" si="7"/>
        <v/>
      </c>
      <c r="ET51" s="1" t="str">
        <f t="shared" si="32"/>
        <v/>
      </c>
    </row>
    <row r="52" spans="1:150" s="1" customFormat="1" ht="13.15" customHeight="1">
      <c r="A52" s="1" t="str">
        <f t="shared" si="8"/>
        <v/>
      </c>
      <c r="B52" t="str">
        <f t="shared" si="0"/>
        <v/>
      </c>
      <c r="C52" s="1321"/>
      <c r="D52" s="762" t="str">
        <f t="shared" si="33"/>
        <v/>
      </c>
      <c r="E52" s="762" t="str">
        <f t="shared" si="34"/>
        <v/>
      </c>
      <c r="F52" s="762"/>
      <c r="G52" s="762"/>
      <c r="H52" s="762"/>
      <c r="I52" s="762"/>
      <c r="J52" s="762"/>
      <c r="K52" s="762"/>
      <c r="L52" s="762"/>
      <c r="M52" s="762"/>
      <c r="N52" s="754"/>
      <c r="O52" s="1158"/>
      <c r="P52" s="762"/>
      <c r="Q52" s="762"/>
      <c r="R52" s="1496">
        <f>IF(R51&gt;=$AA$31,"",IF(IF(OR(D52="",$Q$25=""),0,IF(R51&gt;0,(E52+R51)-SUM(G52:H52,J52:M52),IF(D52=$BV$52,VLOOKUP($BV$51,DATADIA,3),0)))&gt;$AA$31,$AA$31,IF(OR(D52="",$Q$25=""),0,IF(R51&gt;0,(E52+R51)-SUM(G52:H52,J52:M52),IF(D52=$BV$52,VLOOKUP($BV$51,DATADIA,3)-'TAB FALTAS'!$M$13,0)))))</f>
        <v>0</v>
      </c>
      <c r="S52" s="1586" t="str">
        <f t="shared" si="9"/>
        <v/>
      </c>
      <c r="T52" s="1586" t="str">
        <f t="shared" si="10"/>
        <v/>
      </c>
      <c r="U52" s="1585" t="str">
        <f t="shared" si="1"/>
        <v/>
      </c>
      <c r="V52" s="1585">
        <f>IFERROR(IF(ET52="FORA",EQ52,IF(AND(VLOOKUP($ER$20,DATADIA,2,0)&gt;1,ET52="INICIO"),EQ51+VLOOKUP($ER$20,DATADIA,2,0),IF(AND('TAB FUNDAMENTO'!$E$46&lt;&gt;'CERT-F'!$AA$5,VLOOKUP($ER$21,DATADIA,3,0)&gt;1,ET52="FIM"),EQ52,0))),0)</f>
        <v>0</v>
      </c>
      <c r="W52" s="1740"/>
      <c r="X52" s="1741"/>
      <c r="Y52" s="1741"/>
      <c r="Z52" s="1741"/>
      <c r="AA52" s="1741"/>
      <c r="AB52" s="1741"/>
      <c r="AC52" s="1741"/>
      <c r="AD52" s="1741"/>
      <c r="AE52" s="1741"/>
      <c r="AF52" s="1742"/>
      <c r="AG52" s="173"/>
      <c r="AH52" s="173" t="str">
        <f t="shared" si="11"/>
        <v/>
      </c>
      <c r="AI52" s="171">
        <f t="shared" si="2"/>
        <v>0</v>
      </c>
      <c r="AJ52" s="163">
        <f t="shared" si="3"/>
        <v>0</v>
      </c>
      <c r="AK52" s="173">
        <f t="shared" si="12"/>
        <v>0</v>
      </c>
      <c r="AL52" s="172">
        <f t="shared" si="4"/>
        <v>0</v>
      </c>
      <c r="AM52" s="149" t="str">
        <f t="shared" si="13"/>
        <v>S</v>
      </c>
      <c r="AN52" s="149" t="str">
        <f t="shared" si="14"/>
        <v>N</v>
      </c>
      <c r="AO52" s="146" t="e">
        <f>IF(AND(#REF!=0,#REF!&gt;0),SUM(F52:M52),"")</f>
        <v>#REF!</v>
      </c>
      <c r="AP52" s="146" t="e">
        <f>IF(AND(#REF!=0,#REF!&gt;0),SUM(F52:M52),"")</f>
        <v>#REF!</v>
      </c>
      <c r="AQ52" s="146" t="str">
        <f t="shared" si="15"/>
        <v/>
      </c>
      <c r="AR52" s="1088" t="e">
        <f>IF(#REF!=1825,#REF!,0)</f>
        <v>#REF!</v>
      </c>
      <c r="AS52" s="1088">
        <f t="shared" si="16"/>
        <v>0</v>
      </c>
      <c r="AT52" s="1088" t="e">
        <f>IF(AND(#REF!&lt;$AT$35*365,#REF!&gt;$AT$35*365),#REF!,0)</f>
        <v>#REF!</v>
      </c>
      <c r="AU52" s="1088" t="e">
        <f>IF(AND(#REF!&lt;5475,#REF!&gt;5475),#REF!,0)</f>
        <v>#REF!</v>
      </c>
      <c r="AV52" s="1088">
        <f t="shared" si="17"/>
        <v>0</v>
      </c>
      <c r="AW52" s="1089"/>
      <c r="AX52" s="1088" t="str">
        <f t="shared" si="5"/>
        <v/>
      </c>
      <c r="AY52" s="1097" t="e">
        <f t="shared" si="18"/>
        <v>#REF!</v>
      </c>
      <c r="AZ52" s="1097">
        <f t="shared" si="19"/>
        <v>0</v>
      </c>
      <c r="BA52" s="1098" t="e">
        <f t="shared" si="20"/>
        <v>#REF!</v>
      </c>
      <c r="BB52" s="1098" t="e">
        <f t="shared" si="21"/>
        <v>#REF!</v>
      </c>
      <c r="BC52" s="1098" t="str">
        <f t="shared" si="22"/>
        <v/>
      </c>
      <c r="BD52" s="1099"/>
      <c r="BE52" s="1097">
        <f t="shared" si="23"/>
        <v>0</v>
      </c>
      <c r="BF52" s="1133">
        <f t="shared" si="24"/>
        <v>0</v>
      </c>
      <c r="BG52" s="1384">
        <f t="shared" si="25"/>
        <v>0</v>
      </c>
      <c r="BH52" s="879" t="e">
        <f t="shared" si="26"/>
        <v>#REF!</v>
      </c>
      <c r="BI52" s="879"/>
      <c r="BJ52" s="879" t="e">
        <f t="shared" si="27"/>
        <v>#REF!</v>
      </c>
      <c r="BK52" s="879" t="str">
        <f t="shared" si="35"/>
        <v/>
      </c>
      <c r="BL52" s="879" t="str">
        <f t="shared" si="28"/>
        <v/>
      </c>
      <c r="BM52" s="879" t="str">
        <f t="shared" si="29"/>
        <v/>
      </c>
      <c r="BV52" s="1731">
        <f>IF(BV51="","",IF(BT51="",YEAR(BV51),BT51))</f>
        <v>1900</v>
      </c>
      <c r="BW52" s="1727" t="s">
        <v>3268</v>
      </c>
      <c r="BX52" s="1728"/>
      <c r="CS52" s="146" t="e">
        <f>IF(AND(#REF!&gt;0,D52=$BJ$38),#REF!,0)</f>
        <v>#REF!</v>
      </c>
      <c r="CT52" s="146" t="e">
        <f>IF(AND(#REF!&gt;0,D52=$BK$38),#REF!,0)</f>
        <v>#REF!</v>
      </c>
      <c r="CU52" s="146">
        <f t="shared" si="30"/>
        <v>0</v>
      </c>
      <c r="EQ52" s="1" t="str">
        <f t="shared" si="6"/>
        <v/>
      </c>
      <c r="ER52" s="1" t="str">
        <f t="shared" si="36"/>
        <v>DENTRO</v>
      </c>
      <c r="ES52" s="1" t="str">
        <f t="shared" si="7"/>
        <v/>
      </c>
      <c r="ET52" s="1" t="str">
        <f t="shared" si="32"/>
        <v/>
      </c>
    </row>
    <row r="53" spans="1:150" s="1" customFormat="1">
      <c r="A53" s="1" t="str">
        <f t="shared" si="8"/>
        <v/>
      </c>
      <c r="B53" t="str">
        <f t="shared" si="0"/>
        <v/>
      </c>
      <c r="C53" s="1321"/>
      <c r="D53" s="762" t="str">
        <f t="shared" si="33"/>
        <v/>
      </c>
      <c r="E53" s="762" t="str">
        <f t="shared" si="34"/>
        <v/>
      </c>
      <c r="F53" s="762"/>
      <c r="G53" s="762"/>
      <c r="H53" s="762"/>
      <c r="I53" s="762"/>
      <c r="J53" s="762"/>
      <c r="K53" s="762"/>
      <c r="L53" s="762"/>
      <c r="M53" s="762"/>
      <c r="N53" s="754"/>
      <c r="O53" s="1158"/>
      <c r="P53" s="762"/>
      <c r="Q53" s="762"/>
      <c r="R53" s="1496">
        <f>IF(R52&gt;=$AA$31,"",IF(IF(OR(D53="",$Q$25=""),0,IF(R52&gt;0,(E53+R52)-SUM(G53:H53,J53:M53),IF(D53=$BV$52,VLOOKUP($BV$51,DATADIA,3),0)))&gt;$AA$31,$AA$31,IF(OR(D53="",$Q$25=""),0,IF(R52&gt;0,(E53+R52)-SUM(G53:H53,J53:M53),IF(D53=$BV$52,VLOOKUP($BV$51,DATADIA,3)-'TAB FALTAS'!$M$13,0)))))</f>
        <v>0</v>
      </c>
      <c r="S53" s="1586" t="str">
        <f t="shared" si="9"/>
        <v/>
      </c>
      <c r="T53" s="1586" t="str">
        <f t="shared" si="10"/>
        <v/>
      </c>
      <c r="U53" s="1585" t="str">
        <f t="shared" si="1"/>
        <v/>
      </c>
      <c r="V53" s="1585">
        <f>IFERROR(IF(ET53="FORA",EQ53,IF(AND(VLOOKUP($ER$20,DATADIA,2,0)&gt;1,ET53="INICIO"),EQ52+VLOOKUP($ER$20,DATADIA,2,0),IF(AND('TAB FUNDAMENTO'!$E$46&lt;&gt;'CERT-F'!$AA$5,VLOOKUP($ER$21,DATADIA,3,0)&gt;1,ET53="FIM"),EQ53,0))),0)</f>
        <v>0</v>
      </c>
      <c r="W53" s="1740"/>
      <c r="X53" s="1741"/>
      <c r="Y53" s="1741"/>
      <c r="Z53" s="1741"/>
      <c r="AA53" s="1741"/>
      <c r="AB53" s="1741"/>
      <c r="AC53" s="1741"/>
      <c r="AD53" s="1741"/>
      <c r="AE53" s="1741"/>
      <c r="AF53" s="1742"/>
      <c r="AG53" s="173"/>
      <c r="AH53" s="173" t="str">
        <f t="shared" si="11"/>
        <v/>
      </c>
      <c r="AI53" s="171">
        <f t="shared" si="2"/>
        <v>0</v>
      </c>
      <c r="AJ53" s="163">
        <f t="shared" si="3"/>
        <v>0</v>
      </c>
      <c r="AK53" s="173">
        <f t="shared" si="12"/>
        <v>0</v>
      </c>
      <c r="AL53" s="172">
        <f t="shared" si="4"/>
        <v>0</v>
      </c>
      <c r="AM53" s="149" t="str">
        <f t="shared" si="13"/>
        <v>S</v>
      </c>
      <c r="AN53" s="149" t="str">
        <f t="shared" si="14"/>
        <v>N</v>
      </c>
      <c r="AO53" s="146" t="e">
        <f>IF(AND(#REF!=0,#REF!&gt;0),SUM(F53:M53),"")</f>
        <v>#REF!</v>
      </c>
      <c r="AP53" s="146" t="e">
        <f>IF(AND(#REF!=0,#REF!&gt;0),SUM(F53:M53),"")</f>
        <v>#REF!</v>
      </c>
      <c r="AQ53" s="146" t="str">
        <f t="shared" si="15"/>
        <v/>
      </c>
      <c r="AR53" s="1088" t="e">
        <f>IF(#REF!=1825,#REF!,0)</f>
        <v>#REF!</v>
      </c>
      <c r="AS53" s="1088">
        <f t="shared" si="16"/>
        <v>0</v>
      </c>
      <c r="AT53" s="1088" t="e">
        <f>IF(AND(#REF!&lt;$AT$35*365,#REF!&gt;$AT$35*365),#REF!,0)</f>
        <v>#REF!</v>
      </c>
      <c r="AU53" s="1088" t="e">
        <f>IF(AND(#REF!&lt;5475,#REF!&gt;5475),#REF!,0)</f>
        <v>#REF!</v>
      </c>
      <c r="AV53" s="1088">
        <f t="shared" si="17"/>
        <v>0</v>
      </c>
      <c r="AW53" s="1089"/>
      <c r="AX53" s="1088" t="str">
        <f t="shared" si="5"/>
        <v/>
      </c>
      <c r="AY53" s="1097" t="e">
        <f t="shared" si="18"/>
        <v>#REF!</v>
      </c>
      <c r="AZ53" s="1097">
        <f t="shared" si="19"/>
        <v>0</v>
      </c>
      <c r="BA53" s="1098" t="e">
        <f t="shared" si="20"/>
        <v>#REF!</v>
      </c>
      <c r="BB53" s="1098" t="e">
        <f t="shared" si="21"/>
        <v>#REF!</v>
      </c>
      <c r="BC53" s="1098" t="str">
        <f t="shared" si="22"/>
        <v/>
      </c>
      <c r="BD53" s="1099"/>
      <c r="BE53" s="1097">
        <f t="shared" si="23"/>
        <v>0</v>
      </c>
      <c r="BF53" s="1133">
        <f t="shared" si="24"/>
        <v>0</v>
      </c>
      <c r="BG53" s="1384">
        <f t="shared" si="25"/>
        <v>0</v>
      </c>
      <c r="BH53" s="879" t="e">
        <f t="shared" si="26"/>
        <v>#REF!</v>
      </c>
      <c r="BI53" s="879"/>
      <c r="BJ53" s="879" t="e">
        <f t="shared" si="27"/>
        <v>#REF!</v>
      </c>
      <c r="BK53" s="879" t="str">
        <f t="shared" si="35"/>
        <v/>
      </c>
      <c r="BL53" s="879" t="str">
        <f t="shared" si="28"/>
        <v/>
      </c>
      <c r="BM53" s="879" t="str">
        <f t="shared" si="29"/>
        <v/>
      </c>
      <c r="BV53" s="1732"/>
      <c r="BW53" s="1729"/>
      <c r="BX53" s="1730"/>
      <c r="CS53" s="146" t="e">
        <f>IF(AND(#REF!&gt;0,D53=$BJ$38),#REF!,0)</f>
        <v>#REF!</v>
      </c>
      <c r="CT53" s="146" t="e">
        <f>IF(AND(#REF!&gt;0,D53=$BK$38),#REF!,0)</f>
        <v>#REF!</v>
      </c>
      <c r="CU53" s="146">
        <f t="shared" si="30"/>
        <v>0</v>
      </c>
      <c r="EQ53" s="1" t="str">
        <f t="shared" si="6"/>
        <v/>
      </c>
      <c r="ER53" s="1" t="str">
        <f t="shared" si="36"/>
        <v>DENTRO</v>
      </c>
      <c r="ES53" s="1" t="str">
        <f t="shared" si="7"/>
        <v/>
      </c>
      <c r="ET53" s="1" t="str">
        <f t="shared" si="32"/>
        <v/>
      </c>
    </row>
    <row r="54" spans="1:150" s="1" customFormat="1" ht="13.15" customHeight="1">
      <c r="A54" s="1" t="str">
        <f t="shared" si="8"/>
        <v/>
      </c>
      <c r="B54" t="str">
        <f t="shared" si="0"/>
        <v/>
      </c>
      <c r="C54" s="1321"/>
      <c r="D54" s="762" t="str">
        <f t="shared" si="33"/>
        <v/>
      </c>
      <c r="E54" s="762" t="str">
        <f t="shared" si="34"/>
        <v/>
      </c>
      <c r="F54" s="762"/>
      <c r="G54" s="762"/>
      <c r="H54" s="762"/>
      <c r="I54" s="762"/>
      <c r="J54" s="762"/>
      <c r="K54" s="762"/>
      <c r="L54" s="762"/>
      <c r="M54" s="762"/>
      <c r="N54" s="754"/>
      <c r="O54" s="1158"/>
      <c r="P54" s="762"/>
      <c r="Q54" s="762"/>
      <c r="R54" s="1496">
        <f>IF(R53&gt;=$AA$31,"",IF(IF(OR(D54="",$Q$25=""),0,IF(R53&gt;0,(E54+R53)-SUM(G54:H54,J54:M54),IF(D54=$BV$52,VLOOKUP($BV$51,DATADIA,3),0)))&gt;$AA$31,$AA$31,IF(OR(D54="",$Q$25=""),0,IF(R53&gt;0,(E54+R53)-SUM(G54:H54,J54:M54),IF(D54=$BV$52,VLOOKUP($BV$51,DATADIA,3)-'TAB FALTAS'!$M$13,0)))))</f>
        <v>0</v>
      </c>
      <c r="S54" s="1586" t="str">
        <f t="shared" si="9"/>
        <v/>
      </c>
      <c r="T54" s="1586" t="str">
        <f t="shared" si="10"/>
        <v/>
      </c>
      <c r="U54" s="1585" t="str">
        <f t="shared" si="1"/>
        <v/>
      </c>
      <c r="V54" s="1585">
        <f>IFERROR(IF(ET54="FORA",EQ54,IF(AND(VLOOKUP($ER$20,DATADIA,2,0)&gt;1,ET54="INICIO"),EQ53+VLOOKUP($ER$20,DATADIA,2,0),IF(AND('TAB FUNDAMENTO'!$E$46&lt;&gt;'CERT-F'!$AA$5,VLOOKUP($ER$21,DATADIA,3,0)&gt;1,ET54="FIM"),EQ54,0))),0)</f>
        <v>0</v>
      </c>
      <c r="W54" s="1740"/>
      <c r="X54" s="1741"/>
      <c r="Y54" s="1741"/>
      <c r="Z54" s="1741"/>
      <c r="AA54" s="1741"/>
      <c r="AB54" s="1741"/>
      <c r="AC54" s="1741"/>
      <c r="AD54" s="1741"/>
      <c r="AE54" s="1741"/>
      <c r="AF54" s="1742"/>
      <c r="AG54" s="173"/>
      <c r="AH54" s="173" t="str">
        <f t="shared" si="11"/>
        <v/>
      </c>
      <c r="AI54" s="171">
        <f t="shared" si="2"/>
        <v>0</v>
      </c>
      <c r="AJ54" s="163">
        <f t="shared" si="3"/>
        <v>0</v>
      </c>
      <c r="AK54" s="173">
        <f t="shared" si="12"/>
        <v>0</v>
      </c>
      <c r="AL54" s="172">
        <f t="shared" si="4"/>
        <v>0</v>
      </c>
      <c r="AM54" s="149" t="str">
        <f t="shared" si="13"/>
        <v>S</v>
      </c>
      <c r="AN54" s="149" t="str">
        <f t="shared" si="14"/>
        <v>N</v>
      </c>
      <c r="AO54" s="146" t="e">
        <f>IF(AND(#REF!=0,#REF!&gt;0),SUM(F54:M54),"")</f>
        <v>#REF!</v>
      </c>
      <c r="AP54" s="146" t="e">
        <f>IF(AND(#REF!=0,#REF!&gt;0),SUM(F54:M54),"")</f>
        <v>#REF!</v>
      </c>
      <c r="AQ54" s="146" t="str">
        <f t="shared" si="15"/>
        <v/>
      </c>
      <c r="AR54" s="1088" t="e">
        <f>IF(#REF!=1825,#REF!,0)</f>
        <v>#REF!</v>
      </c>
      <c r="AS54" s="1088">
        <f t="shared" si="16"/>
        <v>0</v>
      </c>
      <c r="AT54" s="1088" t="e">
        <f>IF(AND(#REF!&lt;$AT$35*365,#REF!&gt;$AT$35*365),#REF!,0)</f>
        <v>#REF!</v>
      </c>
      <c r="AU54" s="1088" t="e">
        <f>IF(AND(#REF!&lt;5475,#REF!&gt;5475),#REF!,0)</f>
        <v>#REF!</v>
      </c>
      <c r="AV54" s="1088">
        <f t="shared" si="17"/>
        <v>0</v>
      </c>
      <c r="AW54" s="1089"/>
      <c r="AX54" s="1088" t="str">
        <f t="shared" si="5"/>
        <v/>
      </c>
      <c r="AY54" s="1097" t="e">
        <f t="shared" si="18"/>
        <v>#REF!</v>
      </c>
      <c r="AZ54" s="1097">
        <f t="shared" si="19"/>
        <v>0</v>
      </c>
      <c r="BA54" s="1098" t="e">
        <f t="shared" si="20"/>
        <v>#REF!</v>
      </c>
      <c r="BB54" s="1098" t="e">
        <f t="shared" si="21"/>
        <v>#REF!</v>
      </c>
      <c r="BC54" s="1098" t="str">
        <f t="shared" si="22"/>
        <v/>
      </c>
      <c r="BD54" s="1099"/>
      <c r="BE54" s="1097">
        <f t="shared" si="23"/>
        <v>0</v>
      </c>
      <c r="BF54" s="1133">
        <f t="shared" si="24"/>
        <v>0</v>
      </c>
      <c r="BG54" s="1384">
        <f t="shared" si="25"/>
        <v>0</v>
      </c>
      <c r="BH54" s="879" t="e">
        <f t="shared" si="26"/>
        <v>#REF!</v>
      </c>
      <c r="BI54" s="879"/>
      <c r="BJ54" s="879" t="e">
        <f t="shared" si="27"/>
        <v>#REF!</v>
      </c>
      <c r="BK54" s="879" t="str">
        <f t="shared" si="35"/>
        <v/>
      </c>
      <c r="BL54" s="879" t="str">
        <f t="shared" si="28"/>
        <v/>
      </c>
      <c r="BM54" s="879" t="str">
        <f t="shared" si="29"/>
        <v/>
      </c>
      <c r="BV54" s="1332">
        <f>YEAR(BV51)</f>
        <v>1900</v>
      </c>
      <c r="BW54" s="1333" t="s">
        <v>3459</v>
      </c>
      <c r="BX54" s="1334"/>
      <c r="CS54" s="146" t="e">
        <f>IF(AND(#REF!&gt;0,D54=$BJ$38),#REF!,0)</f>
        <v>#REF!</v>
      </c>
      <c r="CT54" s="146" t="e">
        <f>IF(AND(#REF!&gt;0,D54=$BK$38),#REF!,0)</f>
        <v>#REF!</v>
      </c>
      <c r="CU54" s="146">
        <f t="shared" si="30"/>
        <v>0</v>
      </c>
      <c r="EQ54" s="1" t="str">
        <f t="shared" si="6"/>
        <v/>
      </c>
      <c r="ER54" s="1" t="str">
        <f t="shared" si="36"/>
        <v>DENTRO</v>
      </c>
      <c r="ES54" s="1" t="str">
        <f t="shared" si="7"/>
        <v/>
      </c>
      <c r="ET54" s="1" t="str">
        <f t="shared" si="32"/>
        <v/>
      </c>
    </row>
    <row r="55" spans="1:150" s="1" customFormat="1" ht="13.15" customHeight="1">
      <c r="A55" s="1" t="str">
        <f t="shared" si="8"/>
        <v/>
      </c>
      <c r="B55" t="str">
        <f t="shared" si="0"/>
        <v/>
      </c>
      <c r="C55" s="1321"/>
      <c r="D55" s="762" t="str">
        <f t="shared" si="33"/>
        <v/>
      </c>
      <c r="E55" s="762" t="str">
        <f t="shared" si="34"/>
        <v/>
      </c>
      <c r="F55" s="762"/>
      <c r="G55" s="762"/>
      <c r="H55" s="762"/>
      <c r="I55" s="762"/>
      <c r="J55" s="762"/>
      <c r="K55" s="762"/>
      <c r="L55" s="762"/>
      <c r="M55" s="762"/>
      <c r="N55" s="754"/>
      <c r="O55" s="1158"/>
      <c r="P55" s="762"/>
      <c r="Q55" s="762"/>
      <c r="R55" s="1496">
        <f>IF(R54&gt;=$AA$31,"",IF(IF(OR(D55="",$Q$25=""),0,IF(R54&gt;0,(E55+R54)-SUM(G55:H55,J55:M55),IF(D55=$BV$52,VLOOKUP($BV$51,DATADIA,3),0)))&gt;$AA$31,$AA$31,IF(OR(D55="",$Q$25=""),0,IF(R54&gt;0,(E55+R54)-SUM(G55:H55,J55:M55),IF(D55=$BV$52,VLOOKUP($BV$51,DATADIA,3)-'TAB FALTAS'!$M$13,0)))))</f>
        <v>0</v>
      </c>
      <c r="S55" s="1586" t="str">
        <f t="shared" si="9"/>
        <v/>
      </c>
      <c r="T55" s="1586" t="str">
        <f t="shared" si="10"/>
        <v/>
      </c>
      <c r="U55" s="1585" t="str">
        <f t="shared" si="1"/>
        <v/>
      </c>
      <c r="V55" s="1585">
        <f>IFERROR(IF(ET55="FORA",EQ55,IF(AND(VLOOKUP($ER$20,DATADIA,2,0)&gt;1,ET55="INICIO"),EQ54+VLOOKUP($ER$20,DATADIA,2,0),IF(AND('TAB FUNDAMENTO'!$E$46&lt;&gt;'CERT-F'!$AA$5,VLOOKUP($ER$21,DATADIA,3,0)&gt;1,ET55="FIM"),EQ55,0))),0)</f>
        <v>0</v>
      </c>
      <c r="W55" s="1740"/>
      <c r="X55" s="1741"/>
      <c r="Y55" s="1741"/>
      <c r="Z55" s="1741"/>
      <c r="AA55" s="1741"/>
      <c r="AB55" s="1741"/>
      <c r="AC55" s="1741"/>
      <c r="AD55" s="1741"/>
      <c r="AE55" s="1741"/>
      <c r="AF55" s="1742"/>
      <c r="AG55" s="173"/>
      <c r="AH55" s="173" t="str">
        <f t="shared" si="11"/>
        <v/>
      </c>
      <c r="AI55" s="171">
        <f t="shared" si="2"/>
        <v>0</v>
      </c>
      <c r="AJ55" s="163">
        <f t="shared" si="3"/>
        <v>0</v>
      </c>
      <c r="AK55" s="173">
        <f t="shared" si="12"/>
        <v>0</v>
      </c>
      <c r="AL55" s="172">
        <f t="shared" si="4"/>
        <v>0</v>
      </c>
      <c r="AM55" s="149" t="str">
        <f t="shared" si="13"/>
        <v>S</v>
      </c>
      <c r="AN55" s="149" t="str">
        <f t="shared" si="14"/>
        <v>N</v>
      </c>
      <c r="AO55" s="146" t="e">
        <f>IF(AND(#REF!=0,#REF!&gt;0),SUM(F55:M55),"")</f>
        <v>#REF!</v>
      </c>
      <c r="AP55" s="146" t="e">
        <f>IF(AND(#REF!=0,#REF!&gt;0),SUM(F55:M55),"")</f>
        <v>#REF!</v>
      </c>
      <c r="AQ55" s="146" t="str">
        <f t="shared" si="15"/>
        <v/>
      </c>
      <c r="AR55" s="1088" t="e">
        <f>IF(#REF!=1825,#REF!,0)</f>
        <v>#REF!</v>
      </c>
      <c r="AS55" s="1088">
        <f t="shared" si="16"/>
        <v>0</v>
      </c>
      <c r="AT55" s="1088" t="e">
        <f>IF(AND(#REF!&lt;$AT$35*365,#REF!&gt;$AT$35*365),#REF!,0)</f>
        <v>#REF!</v>
      </c>
      <c r="AU55" s="1088" t="e">
        <f>IF(AND(#REF!&lt;5475,#REF!&gt;5475),#REF!,0)</f>
        <v>#REF!</v>
      </c>
      <c r="AV55" s="1088">
        <f t="shared" si="17"/>
        <v>0</v>
      </c>
      <c r="AW55" s="1089"/>
      <c r="AX55" s="1088" t="str">
        <f t="shared" si="5"/>
        <v/>
      </c>
      <c r="AY55" s="1097" t="e">
        <f t="shared" si="18"/>
        <v>#REF!</v>
      </c>
      <c r="AZ55" s="1097">
        <f t="shared" si="19"/>
        <v>0</v>
      </c>
      <c r="BA55" s="1098" t="e">
        <f t="shared" si="20"/>
        <v>#REF!</v>
      </c>
      <c r="BB55" s="1098" t="e">
        <f t="shared" si="21"/>
        <v>#REF!</v>
      </c>
      <c r="BC55" s="1098" t="str">
        <f t="shared" si="22"/>
        <v/>
      </c>
      <c r="BD55" s="1099"/>
      <c r="BE55" s="1097">
        <f t="shared" si="23"/>
        <v>0</v>
      </c>
      <c r="BF55" s="1133">
        <f t="shared" si="24"/>
        <v>0</v>
      </c>
      <c r="BG55" s="1384">
        <f t="shared" si="25"/>
        <v>0</v>
      </c>
      <c r="BH55" s="879" t="e">
        <f t="shared" si="26"/>
        <v>#REF!</v>
      </c>
      <c r="BI55" s="879"/>
      <c r="BJ55" s="879" t="e">
        <f t="shared" si="27"/>
        <v>#REF!</v>
      </c>
      <c r="BK55" s="879" t="str">
        <f t="shared" si="35"/>
        <v/>
      </c>
      <c r="BL55" s="879" t="str">
        <f t="shared" si="28"/>
        <v/>
      </c>
      <c r="BM55" s="879" t="str">
        <f t="shared" si="29"/>
        <v/>
      </c>
      <c r="CS55" s="146" t="e">
        <f>IF(AND(#REF!&gt;0,D55=$BJ$38),#REF!,0)</f>
        <v>#REF!</v>
      </c>
      <c r="CT55" s="146" t="e">
        <f>IF(AND(#REF!&gt;0,D55=$BK$38),#REF!,0)</f>
        <v>#REF!</v>
      </c>
      <c r="CU55" s="146">
        <f t="shared" si="30"/>
        <v>0</v>
      </c>
      <c r="EQ55" s="1" t="str">
        <f t="shared" si="6"/>
        <v/>
      </c>
      <c r="ER55" s="1" t="str">
        <f t="shared" si="36"/>
        <v>DENTRO</v>
      </c>
      <c r="ES55" s="1" t="str">
        <f t="shared" si="7"/>
        <v/>
      </c>
      <c r="ET55" s="1" t="str">
        <f t="shared" si="32"/>
        <v/>
      </c>
    </row>
    <row r="56" spans="1:150" s="1" customFormat="1" ht="13.15" customHeight="1">
      <c r="A56" s="1" t="str">
        <f t="shared" si="8"/>
        <v/>
      </c>
      <c r="B56" t="str">
        <f t="shared" si="0"/>
        <v/>
      </c>
      <c r="C56" s="1321"/>
      <c r="D56" s="762" t="str">
        <f t="shared" si="33"/>
        <v/>
      </c>
      <c r="E56" s="762" t="str">
        <f t="shared" si="34"/>
        <v/>
      </c>
      <c r="F56" s="762"/>
      <c r="G56" s="762"/>
      <c r="H56" s="762"/>
      <c r="I56" s="762"/>
      <c r="J56" s="762"/>
      <c r="K56" s="762"/>
      <c r="L56" s="762"/>
      <c r="M56" s="762"/>
      <c r="N56" s="754"/>
      <c r="O56" s="1158"/>
      <c r="P56" s="762"/>
      <c r="Q56" s="762"/>
      <c r="R56" s="1496">
        <f>IF(R55&gt;=$AA$31,"",IF(IF(OR(D56="",$Q$25=""),0,IF(R55&gt;0,(E56+R55)-SUM(G56:H56,J56:M56),IF(D56=$BV$52,VLOOKUP($BV$51,DATADIA,3),0)))&gt;$AA$31,$AA$31,IF(OR(D56="",$Q$25=""),0,IF(R55&gt;0,(E56+R55)-SUM(G56:H56,J56:M56),IF(D56=$BV$52,VLOOKUP($BV$51,DATADIA,3)-'TAB FALTAS'!$M$13,0)))))</f>
        <v>0</v>
      </c>
      <c r="S56" s="1586" t="str">
        <f t="shared" si="9"/>
        <v/>
      </c>
      <c r="T56" s="1586" t="str">
        <f t="shared" si="10"/>
        <v/>
      </c>
      <c r="U56" s="1585" t="str">
        <f t="shared" si="1"/>
        <v/>
      </c>
      <c r="V56" s="1585">
        <f>IFERROR(IF(ET56="FORA",EQ56,IF(AND(VLOOKUP($ER$20,DATADIA,2,0)&gt;1,ET56="INICIO"),EQ55+VLOOKUP($ER$20,DATADIA,2,0),IF(AND('TAB FUNDAMENTO'!$E$46&lt;&gt;'CERT-F'!$AA$5,VLOOKUP($ER$21,DATADIA,3,0)&gt;1,ET56="FIM"),EQ56,0))),0)</f>
        <v>0</v>
      </c>
      <c r="W56" s="1740"/>
      <c r="X56" s="1741"/>
      <c r="Y56" s="1741"/>
      <c r="Z56" s="1741"/>
      <c r="AA56" s="1741"/>
      <c r="AB56" s="1741"/>
      <c r="AC56" s="1741"/>
      <c r="AD56" s="1741"/>
      <c r="AE56" s="1741"/>
      <c r="AF56" s="1742"/>
      <c r="AG56" s="173"/>
      <c r="AH56" s="173" t="str">
        <f t="shared" si="11"/>
        <v/>
      </c>
      <c r="AI56" s="171">
        <f t="shared" si="2"/>
        <v>0</v>
      </c>
      <c r="AJ56" s="163">
        <f t="shared" si="3"/>
        <v>0</v>
      </c>
      <c r="AK56" s="173">
        <f t="shared" si="12"/>
        <v>0</v>
      </c>
      <c r="AL56" s="172">
        <f t="shared" si="4"/>
        <v>0</v>
      </c>
      <c r="AM56" s="149" t="str">
        <f t="shared" si="13"/>
        <v>S</v>
      </c>
      <c r="AN56" s="149" t="str">
        <f t="shared" si="14"/>
        <v>N</v>
      </c>
      <c r="AO56" s="146" t="e">
        <f>IF(AND(#REF!=0,#REF!&gt;0),SUM(F56:M56),"")</f>
        <v>#REF!</v>
      </c>
      <c r="AP56" s="146" t="e">
        <f>IF(AND(#REF!=0,#REF!&gt;0),SUM(F56:M56),"")</f>
        <v>#REF!</v>
      </c>
      <c r="AQ56" s="146" t="str">
        <f t="shared" si="15"/>
        <v/>
      </c>
      <c r="AR56" s="1088" t="e">
        <f>IF(#REF!=1825,#REF!,0)</f>
        <v>#REF!</v>
      </c>
      <c r="AS56" s="1088">
        <f t="shared" si="16"/>
        <v>0</v>
      </c>
      <c r="AT56" s="1088" t="e">
        <f>IF(AND(#REF!&lt;$AT$35*365,#REF!&gt;$AT$35*365),#REF!,0)</f>
        <v>#REF!</v>
      </c>
      <c r="AU56" s="1088" t="e">
        <f>IF(AND(#REF!&lt;5475,#REF!&gt;5475),#REF!,0)</f>
        <v>#REF!</v>
      </c>
      <c r="AV56" s="1088">
        <f t="shared" si="17"/>
        <v>0</v>
      </c>
      <c r="AW56" s="1089"/>
      <c r="AX56" s="1088" t="str">
        <f t="shared" si="5"/>
        <v/>
      </c>
      <c r="AY56" s="1097" t="e">
        <f t="shared" si="18"/>
        <v>#REF!</v>
      </c>
      <c r="AZ56" s="1097">
        <f t="shared" si="19"/>
        <v>0</v>
      </c>
      <c r="BA56" s="1098" t="e">
        <f t="shared" si="20"/>
        <v>#REF!</v>
      </c>
      <c r="BB56" s="1098" t="e">
        <f t="shared" si="21"/>
        <v>#REF!</v>
      </c>
      <c r="BC56" s="1098" t="str">
        <f t="shared" si="22"/>
        <v/>
      </c>
      <c r="BD56" s="1099"/>
      <c r="BE56" s="1097">
        <f t="shared" si="23"/>
        <v>0</v>
      </c>
      <c r="BF56" s="1133">
        <f t="shared" si="24"/>
        <v>0</v>
      </c>
      <c r="BG56" s="1384">
        <f t="shared" si="25"/>
        <v>0</v>
      </c>
      <c r="BH56" s="879" t="e">
        <f t="shared" si="26"/>
        <v>#REF!</v>
      </c>
      <c r="BI56" s="879"/>
      <c r="BJ56" s="879" t="e">
        <f t="shared" si="27"/>
        <v>#REF!</v>
      </c>
      <c r="BK56" s="879" t="str">
        <f t="shared" si="35"/>
        <v/>
      </c>
      <c r="BL56" s="879" t="str">
        <f t="shared" si="28"/>
        <v/>
      </c>
      <c r="BM56" s="879" t="str">
        <f t="shared" si="29"/>
        <v/>
      </c>
      <c r="CS56" s="146" t="e">
        <f>IF(AND(#REF!&gt;0,D56=$BJ$38),#REF!,0)</f>
        <v>#REF!</v>
      </c>
      <c r="CT56" s="146" t="e">
        <f>IF(AND(#REF!&gt;0,D56=$BK$38),#REF!,0)</f>
        <v>#REF!</v>
      </c>
      <c r="CU56" s="146">
        <f t="shared" si="30"/>
        <v>0</v>
      </c>
      <c r="EQ56" s="1" t="str">
        <f t="shared" si="6"/>
        <v/>
      </c>
      <c r="ER56" s="1" t="str">
        <f t="shared" si="36"/>
        <v>DENTRO</v>
      </c>
      <c r="ES56" s="1" t="str">
        <f t="shared" si="7"/>
        <v/>
      </c>
      <c r="ET56" s="1" t="str">
        <f>IF(E56&lt;&gt;"",IF(AND(A56=YEAR($ER$20),$ER$20&lt;&gt;$R$5),"INICIO",IF(A56=YEAR($ER$21),"FIM",IF(AND(A56&gt;=YEAR($ER$20),A56&lt;=YEAR($ER$21)),"MEIO","FORA"))),"")</f>
        <v/>
      </c>
    </row>
    <row r="57" spans="1:150" s="1" customFormat="1" ht="13.15" customHeight="1">
      <c r="A57" s="1" t="str">
        <f t="shared" si="8"/>
        <v/>
      </c>
      <c r="B57" t="str">
        <f t="shared" si="0"/>
        <v/>
      </c>
      <c r="C57" s="1321"/>
      <c r="D57" s="762" t="str">
        <f t="shared" si="33"/>
        <v/>
      </c>
      <c r="E57" s="762" t="str">
        <f t="shared" si="34"/>
        <v/>
      </c>
      <c r="F57" s="762"/>
      <c r="G57" s="762"/>
      <c r="H57" s="762"/>
      <c r="I57" s="762"/>
      <c r="J57" s="762"/>
      <c r="K57" s="762"/>
      <c r="L57" s="762"/>
      <c r="M57" s="762"/>
      <c r="N57" s="754"/>
      <c r="O57" s="1158"/>
      <c r="P57" s="762"/>
      <c r="Q57" s="762"/>
      <c r="R57" s="1496">
        <f>IF(R56&gt;=$AA$31,"",IF(IF(OR(D57="",$Q$25=""),0,IF(R56&gt;0,(E57+R56)-SUM(G57:H57,J57:M57),IF(D57=$BV$52,VLOOKUP($BV$51,DATADIA,3),0)))&gt;$AA$31,$AA$31,IF(OR(D57="",$Q$25=""),0,IF(R56&gt;0,(E57+R56)-SUM(G57:H57,J57:M57),IF(D57=$BV$52,VLOOKUP($BV$51,DATADIA,3)-'TAB FALTAS'!$M$13,0)))))</f>
        <v>0</v>
      </c>
      <c r="S57" s="1586" t="str">
        <f t="shared" si="9"/>
        <v/>
      </c>
      <c r="T57" s="1586" t="str">
        <f t="shared" si="10"/>
        <v/>
      </c>
      <c r="U57" s="1585" t="str">
        <f t="shared" si="1"/>
        <v/>
      </c>
      <c r="V57" s="1585">
        <f>IFERROR(IF(ET57="FORA",EQ57,IF(AND(VLOOKUP($ER$20,DATADIA,2,0)&gt;1,ET57="INICIO"),EQ56+VLOOKUP($ER$20,DATADIA,2,0),IF(AND('TAB FUNDAMENTO'!$E$46&lt;&gt;'CERT-F'!$AA$5,VLOOKUP($ER$21,DATADIA,3,0)&gt;1,ET57="FIM"),EQ57,0))),0)</f>
        <v>0</v>
      </c>
      <c r="W57" s="1740"/>
      <c r="X57" s="1741"/>
      <c r="Y57" s="1741"/>
      <c r="Z57" s="1741"/>
      <c r="AA57" s="1741"/>
      <c r="AB57" s="1741"/>
      <c r="AC57" s="1741"/>
      <c r="AD57" s="1741"/>
      <c r="AE57" s="1741"/>
      <c r="AF57" s="1742"/>
      <c r="AG57" s="173"/>
      <c r="AH57" s="173" t="str">
        <f t="shared" si="11"/>
        <v/>
      </c>
      <c r="AI57" s="171">
        <f t="shared" si="2"/>
        <v>0</v>
      </c>
      <c r="AJ57" s="163">
        <f t="shared" si="3"/>
        <v>0</v>
      </c>
      <c r="AK57" s="173">
        <f t="shared" si="12"/>
        <v>0</v>
      </c>
      <c r="AL57" s="172">
        <f t="shared" si="4"/>
        <v>0</v>
      </c>
      <c r="AM57" s="149" t="str">
        <f t="shared" si="13"/>
        <v>S</v>
      </c>
      <c r="AN57" s="149" t="str">
        <f t="shared" si="14"/>
        <v>N</v>
      </c>
      <c r="AO57" s="146" t="e">
        <f>IF(AND(#REF!=0,#REF!&gt;0),SUM(F57:M57),"")</f>
        <v>#REF!</v>
      </c>
      <c r="AP57" s="146" t="e">
        <f>IF(AND(#REF!=0,#REF!&gt;0),SUM(F57:M57),"")</f>
        <v>#REF!</v>
      </c>
      <c r="AQ57" s="146" t="str">
        <f t="shared" si="15"/>
        <v/>
      </c>
      <c r="AR57" s="1088" t="e">
        <f>IF(#REF!=1825,#REF!,0)</f>
        <v>#REF!</v>
      </c>
      <c r="AS57" s="1088">
        <f t="shared" si="16"/>
        <v>0</v>
      </c>
      <c r="AT57" s="1088" t="e">
        <f>IF(AND(#REF!&lt;$AT$35*365,#REF!&gt;$AT$35*365),#REF!,0)</f>
        <v>#REF!</v>
      </c>
      <c r="AU57" s="1088" t="e">
        <f>IF(AND(#REF!&lt;5475,#REF!&gt;5475),#REF!,0)</f>
        <v>#REF!</v>
      </c>
      <c r="AV57" s="1088">
        <f t="shared" si="17"/>
        <v>0</v>
      </c>
      <c r="AW57" s="1089"/>
      <c r="AX57" s="1088" t="str">
        <f t="shared" si="5"/>
        <v/>
      </c>
      <c r="AY57" s="1097" t="e">
        <f t="shared" si="18"/>
        <v>#REF!</v>
      </c>
      <c r="AZ57" s="1097">
        <f t="shared" si="19"/>
        <v>0</v>
      </c>
      <c r="BA57" s="1098" t="e">
        <f t="shared" si="20"/>
        <v>#REF!</v>
      </c>
      <c r="BB57" s="1098" t="e">
        <f t="shared" si="21"/>
        <v>#REF!</v>
      </c>
      <c r="BC57" s="1098" t="str">
        <f t="shared" si="22"/>
        <v/>
      </c>
      <c r="BD57" s="1099"/>
      <c r="BE57" s="1097">
        <f t="shared" si="23"/>
        <v>0</v>
      </c>
      <c r="BF57" s="1133">
        <f t="shared" si="24"/>
        <v>0</v>
      </c>
      <c r="BG57" s="1384">
        <f t="shared" si="25"/>
        <v>0</v>
      </c>
      <c r="BH57" s="879" t="e">
        <f t="shared" si="26"/>
        <v>#REF!</v>
      </c>
      <c r="BI57" s="879"/>
      <c r="BJ57" s="879" t="e">
        <f t="shared" si="27"/>
        <v>#REF!</v>
      </c>
      <c r="BK57" s="879" t="str">
        <f t="shared" si="35"/>
        <v/>
      </c>
      <c r="BL57" s="879" t="str">
        <f t="shared" si="28"/>
        <v/>
      </c>
      <c r="BM57" s="879" t="str">
        <f t="shared" si="29"/>
        <v/>
      </c>
      <c r="BT57" s="1340" t="e">
        <f>IF(OR(BV60=1998,BV60=2003),VLOOKUP(BV57,_TAB9803,2),"")</f>
        <v>#VALUE!</v>
      </c>
      <c r="BV57" s="876" t="str">
        <f>IF(I25="","",I25)</f>
        <v/>
      </c>
      <c r="BW57" s="1726" t="s">
        <v>3324</v>
      </c>
      <c r="BX57" s="1726"/>
      <c r="CS57" s="146" t="e">
        <f>IF(AND(#REF!&gt;0,D57=$BJ$38),#REF!,0)</f>
        <v>#REF!</v>
      </c>
      <c r="CT57" s="146" t="e">
        <f>IF(AND(#REF!&gt;0,D57=$BK$38),#REF!,0)</f>
        <v>#REF!</v>
      </c>
      <c r="CU57" s="146">
        <f t="shared" si="30"/>
        <v>0</v>
      </c>
      <c r="EQ57" s="1" t="str">
        <f t="shared" si="6"/>
        <v/>
      </c>
      <c r="ER57" s="1" t="str">
        <f t="shared" si="36"/>
        <v>DENTRO</v>
      </c>
      <c r="ES57" s="1" t="str">
        <f t="shared" si="7"/>
        <v/>
      </c>
      <c r="ET57" s="1" t="str">
        <f t="shared" si="32"/>
        <v/>
      </c>
    </row>
    <row r="58" spans="1:150" s="1" customFormat="1" ht="13.15" customHeight="1">
      <c r="A58" s="1" t="str">
        <f t="shared" si="8"/>
        <v/>
      </c>
      <c r="B58" t="str">
        <f t="shared" si="0"/>
        <v/>
      </c>
      <c r="C58" s="1321"/>
      <c r="D58" s="762" t="str">
        <f t="shared" si="33"/>
        <v/>
      </c>
      <c r="E58" s="762" t="str">
        <f t="shared" si="34"/>
        <v/>
      </c>
      <c r="F58" s="762"/>
      <c r="G58" s="762"/>
      <c r="H58" s="762"/>
      <c r="I58" s="762"/>
      <c r="J58" s="762"/>
      <c r="K58" s="762"/>
      <c r="L58" s="762"/>
      <c r="M58" s="762"/>
      <c r="N58" s="754"/>
      <c r="O58" s="1158"/>
      <c r="P58" s="762"/>
      <c r="Q58" s="762"/>
      <c r="R58" s="1496">
        <f>IF(R57&gt;=$AA$31,"",IF(IF(OR(D58="",$Q$25=""),0,IF(R57&gt;0,(E58+R57)-SUM(G58:H58,J58:M58),IF(D58=$BV$52,VLOOKUP($BV$51,DATADIA,3),0)))&gt;$AA$31,$AA$31,IF(OR(D58="",$Q$25=""),0,IF(R57&gt;0,(E58+R57)-SUM(G58:H58,J58:M58),IF(D58=$BV$52,VLOOKUP($BV$51,DATADIA,3)-'TAB FALTAS'!$M$13,0)))))</f>
        <v>0</v>
      </c>
      <c r="S58" s="1586" t="str">
        <f t="shared" si="9"/>
        <v/>
      </c>
      <c r="T58" s="1586" t="str">
        <f t="shared" si="10"/>
        <v/>
      </c>
      <c r="U58" s="1585" t="str">
        <f t="shared" si="1"/>
        <v/>
      </c>
      <c r="V58" s="1585">
        <f>IFERROR(IF(ET58="FORA",EQ58,IF(AND(VLOOKUP($ER$20,DATADIA,2,0)&gt;1,ET58="INICIO"),EQ57+VLOOKUP($ER$20,DATADIA,2,0),IF(AND('TAB FUNDAMENTO'!$E$46&lt;&gt;'CERT-F'!$AA$5,VLOOKUP($ER$21,DATADIA,3,0)&gt;1,ET58="FIM"),EQ58,0))),0)</f>
        <v>0</v>
      </c>
      <c r="W58" s="1740"/>
      <c r="X58" s="1741"/>
      <c r="Y58" s="1741"/>
      <c r="Z58" s="1741"/>
      <c r="AA58" s="1741"/>
      <c r="AB58" s="1741"/>
      <c r="AC58" s="1741"/>
      <c r="AD58" s="1741"/>
      <c r="AE58" s="1741"/>
      <c r="AF58" s="1742"/>
      <c r="AG58" s="173"/>
      <c r="AH58" s="173" t="str">
        <f t="shared" si="11"/>
        <v/>
      </c>
      <c r="AI58" s="171">
        <f t="shared" si="2"/>
        <v>0</v>
      </c>
      <c r="AJ58" s="163">
        <f t="shared" si="3"/>
        <v>0</v>
      </c>
      <c r="AK58" s="173">
        <f t="shared" si="12"/>
        <v>0</v>
      </c>
      <c r="AL58" s="172">
        <f t="shared" si="4"/>
        <v>0</v>
      </c>
      <c r="AM58" s="149" t="str">
        <f t="shared" si="13"/>
        <v>S</v>
      </c>
      <c r="AN58" s="149" t="str">
        <f t="shared" si="14"/>
        <v>N</v>
      </c>
      <c r="AO58" s="146" t="e">
        <f>IF(AND(#REF!=0,#REF!&gt;0),SUM(F58:M58),"")</f>
        <v>#REF!</v>
      </c>
      <c r="AP58" s="146" t="e">
        <f>IF(AND(#REF!=0,#REF!&gt;0),SUM(F58:M58),"")</f>
        <v>#REF!</v>
      </c>
      <c r="AQ58" s="146" t="str">
        <f t="shared" si="15"/>
        <v/>
      </c>
      <c r="AR58" s="1088" t="e">
        <f>IF(#REF!=1825,#REF!,0)</f>
        <v>#REF!</v>
      </c>
      <c r="AS58" s="1088">
        <f t="shared" si="16"/>
        <v>0</v>
      </c>
      <c r="AT58" s="1088" t="e">
        <f>IF(AND(#REF!&lt;$AT$35*365,#REF!&gt;$AT$35*365),#REF!,0)</f>
        <v>#REF!</v>
      </c>
      <c r="AU58" s="1088" t="e">
        <f>IF(AND(#REF!&lt;5475,#REF!&gt;5475),#REF!,0)</f>
        <v>#REF!</v>
      </c>
      <c r="AV58" s="1088">
        <f t="shared" si="17"/>
        <v>0</v>
      </c>
      <c r="AW58" s="1089"/>
      <c r="AX58" s="1088" t="str">
        <f t="shared" si="5"/>
        <v/>
      </c>
      <c r="AY58" s="1097" t="e">
        <f t="shared" si="18"/>
        <v>#REF!</v>
      </c>
      <c r="AZ58" s="1097">
        <f t="shared" si="19"/>
        <v>0</v>
      </c>
      <c r="BA58" s="1098" t="e">
        <f t="shared" si="20"/>
        <v>#REF!</v>
      </c>
      <c r="BB58" s="1098" t="e">
        <f t="shared" si="21"/>
        <v>#REF!</v>
      </c>
      <c r="BC58" s="1098" t="str">
        <f t="shared" si="22"/>
        <v/>
      </c>
      <c r="BD58" s="1099"/>
      <c r="BE58" s="1097">
        <f t="shared" si="23"/>
        <v>0</v>
      </c>
      <c r="BF58" s="1133">
        <f t="shared" si="24"/>
        <v>0</v>
      </c>
      <c r="BG58" s="1384">
        <f t="shared" si="25"/>
        <v>0</v>
      </c>
      <c r="BH58" s="879" t="e">
        <f t="shared" si="26"/>
        <v>#REF!</v>
      </c>
      <c r="BI58" s="879"/>
      <c r="BJ58" s="879" t="e">
        <f t="shared" si="27"/>
        <v>#REF!</v>
      </c>
      <c r="BK58" s="879" t="str">
        <f t="shared" si="35"/>
        <v/>
      </c>
      <c r="BL58" s="879" t="str">
        <f t="shared" si="28"/>
        <v/>
      </c>
      <c r="BM58" s="879" t="str">
        <f t="shared" si="29"/>
        <v/>
      </c>
      <c r="BV58" s="1731" t="str">
        <f>IF(BV57="","",IF(BT57="",YEAR(BV57),BT57))</f>
        <v/>
      </c>
      <c r="BW58" s="1727" t="s">
        <v>3325</v>
      </c>
      <c r="BX58" s="1728"/>
      <c r="CS58" s="146" t="e">
        <f>IF(AND(#REF!&gt;0,D58=$BJ$38),#REF!,0)</f>
        <v>#REF!</v>
      </c>
      <c r="CT58" s="146" t="e">
        <f>IF(AND(#REF!&gt;0,D58=$BK$38),#REF!,0)</f>
        <v>#REF!</v>
      </c>
      <c r="CU58" s="146">
        <f t="shared" si="30"/>
        <v>0</v>
      </c>
      <c r="EQ58" s="1" t="str">
        <f t="shared" si="6"/>
        <v/>
      </c>
      <c r="ER58" s="1" t="str">
        <f t="shared" si="36"/>
        <v>DENTRO</v>
      </c>
      <c r="ES58" s="1" t="str">
        <f t="shared" si="7"/>
        <v/>
      </c>
      <c r="ET58" s="1" t="str">
        <f t="shared" si="32"/>
        <v/>
      </c>
    </row>
    <row r="59" spans="1:150" s="1" customFormat="1" ht="13.15" customHeight="1">
      <c r="A59" s="1" t="str">
        <f t="shared" si="8"/>
        <v/>
      </c>
      <c r="B59" t="str">
        <f t="shared" si="0"/>
        <v/>
      </c>
      <c r="C59" s="1321"/>
      <c r="D59" s="762" t="str">
        <f t="shared" si="33"/>
        <v/>
      </c>
      <c r="E59" s="762" t="str">
        <f t="shared" si="34"/>
        <v/>
      </c>
      <c r="F59" s="762"/>
      <c r="G59" s="762"/>
      <c r="H59" s="762"/>
      <c r="I59" s="762"/>
      <c r="J59" s="762"/>
      <c r="K59" s="762"/>
      <c r="L59" s="762"/>
      <c r="M59" s="762"/>
      <c r="N59" s="754"/>
      <c r="O59" s="1158"/>
      <c r="P59" s="762"/>
      <c r="Q59" s="762"/>
      <c r="R59" s="1496">
        <f>IF(R58&gt;=$AA$31,"",IF(IF(OR(D59="",$Q$25=""),0,IF(R58&gt;0,(E59+R58)-SUM(G59:H59,J59:M59),IF(D59=$BV$52,VLOOKUP($BV$51,DATADIA,3),0)))&gt;$AA$31,$AA$31,IF(OR(D59="",$Q$25=""),0,IF(R58&gt;0,(E59+R58)-SUM(G59:H59,J59:M59),IF(D59=$BV$52,VLOOKUP($BV$51,DATADIA,3)-'TAB FALTAS'!$M$13,0)))))</f>
        <v>0</v>
      </c>
      <c r="S59" s="1586" t="str">
        <f t="shared" si="9"/>
        <v/>
      </c>
      <c r="T59" s="1586" t="str">
        <f t="shared" si="10"/>
        <v/>
      </c>
      <c r="U59" s="1585" t="str">
        <f t="shared" si="1"/>
        <v/>
      </c>
      <c r="V59" s="1585">
        <f>IFERROR(IF(ET59="FORA",EQ59,IF(AND(VLOOKUP($ER$20,DATADIA,2,0)&gt;1,ET59="INICIO"),EQ58+VLOOKUP($ER$20,DATADIA,2,0),IF(AND('TAB FUNDAMENTO'!$E$46&lt;&gt;'CERT-F'!$AA$5,VLOOKUP($ER$21,DATADIA,3,0)&gt;1,ET59="FIM"),EQ59,0))),0)</f>
        <v>0</v>
      </c>
      <c r="W59" s="1756"/>
      <c r="X59" s="1756"/>
      <c r="Y59" s="1756"/>
      <c r="Z59" s="1756"/>
      <c r="AA59" s="1756"/>
      <c r="AB59" s="1756"/>
      <c r="AC59" s="1756"/>
      <c r="AD59" s="1756"/>
      <c r="AE59" s="1756"/>
      <c r="AF59" s="1756"/>
      <c r="AG59" s="173"/>
      <c r="AH59" s="173" t="str">
        <f t="shared" si="11"/>
        <v/>
      </c>
      <c r="AI59" s="171">
        <f t="shared" si="2"/>
        <v>0</v>
      </c>
      <c r="AJ59" s="163">
        <f t="shared" si="3"/>
        <v>0</v>
      </c>
      <c r="AK59" s="173">
        <f t="shared" si="12"/>
        <v>0</v>
      </c>
      <c r="AL59" s="172">
        <f t="shared" si="4"/>
        <v>0</v>
      </c>
      <c r="AM59" s="149" t="str">
        <f t="shared" si="13"/>
        <v>S</v>
      </c>
      <c r="AN59" s="149" t="str">
        <f t="shared" si="14"/>
        <v>N</v>
      </c>
      <c r="AO59" s="146" t="e">
        <f>IF(AND(#REF!=0,#REF!&gt;0),SUM(F59:M59),"")</f>
        <v>#REF!</v>
      </c>
      <c r="AP59" s="146" t="e">
        <f>IF(AND(#REF!=0,#REF!&gt;0),SUM(F59:M59),"")</f>
        <v>#REF!</v>
      </c>
      <c r="AQ59" s="146" t="str">
        <f t="shared" si="15"/>
        <v/>
      </c>
      <c r="AR59" s="1088" t="e">
        <f>IF(#REF!=1825,#REF!,0)</f>
        <v>#REF!</v>
      </c>
      <c r="AS59" s="1088">
        <f t="shared" si="16"/>
        <v>0</v>
      </c>
      <c r="AT59" s="1088" t="e">
        <f>IF(AND(#REF!&lt;$AT$35*365,#REF!&gt;$AT$35*365),#REF!,0)</f>
        <v>#REF!</v>
      </c>
      <c r="AU59" s="1088" t="e">
        <f>IF(AND(#REF!&lt;5475,#REF!&gt;5475),#REF!,0)</f>
        <v>#REF!</v>
      </c>
      <c r="AV59" s="1088">
        <f t="shared" si="17"/>
        <v>0</v>
      </c>
      <c r="AW59" s="1089"/>
      <c r="AX59" s="1088" t="str">
        <f t="shared" si="5"/>
        <v/>
      </c>
      <c r="AY59" s="1097" t="e">
        <f t="shared" si="18"/>
        <v>#REF!</v>
      </c>
      <c r="AZ59" s="1097">
        <f t="shared" si="19"/>
        <v>0</v>
      </c>
      <c r="BA59" s="1098" t="e">
        <f t="shared" si="20"/>
        <v>#REF!</v>
      </c>
      <c r="BB59" s="1098" t="e">
        <f t="shared" si="21"/>
        <v>#REF!</v>
      </c>
      <c r="BC59" s="1098" t="str">
        <f t="shared" si="22"/>
        <v/>
      </c>
      <c r="BD59" s="1099"/>
      <c r="BE59" s="1097">
        <f t="shared" si="23"/>
        <v>0</v>
      </c>
      <c r="BF59" s="1133">
        <f t="shared" si="24"/>
        <v>0</v>
      </c>
      <c r="BG59" s="1384">
        <f t="shared" si="25"/>
        <v>0</v>
      </c>
      <c r="BH59" s="879" t="e">
        <f t="shared" si="26"/>
        <v>#REF!</v>
      </c>
      <c r="BI59" s="146"/>
      <c r="BJ59" s="879" t="e">
        <f t="shared" si="27"/>
        <v>#REF!</v>
      </c>
      <c r="BK59" s="879" t="str">
        <f t="shared" si="35"/>
        <v/>
      </c>
      <c r="BL59" s="879" t="str">
        <f t="shared" si="28"/>
        <v/>
      </c>
      <c r="BM59" s="879" t="str">
        <f t="shared" si="29"/>
        <v/>
      </c>
      <c r="BV59" s="1732"/>
      <c r="BW59" s="1729"/>
      <c r="BX59" s="1730"/>
      <c r="CS59" s="146" t="e">
        <f>IF(AND(#REF!&gt;0,D59=$BJ$38),#REF!,0)</f>
        <v>#REF!</v>
      </c>
      <c r="CT59" s="146" t="e">
        <f>IF(AND(#REF!&gt;0,D59=$BK$38),#REF!,0)</f>
        <v>#REF!</v>
      </c>
      <c r="CU59" s="146">
        <f t="shared" si="30"/>
        <v>0</v>
      </c>
      <c r="EQ59" s="1" t="str">
        <f t="shared" si="6"/>
        <v/>
      </c>
      <c r="ER59" s="1" t="str">
        <f t="shared" si="36"/>
        <v>DENTRO</v>
      </c>
      <c r="ES59" s="1" t="str">
        <f t="shared" si="7"/>
        <v/>
      </c>
      <c r="ET59" s="1" t="str">
        <f t="shared" si="32"/>
        <v/>
      </c>
    </row>
    <row r="60" spans="1:150" s="1" customFormat="1" ht="13.15" customHeight="1">
      <c r="A60" s="1" t="str">
        <f t="shared" si="8"/>
        <v/>
      </c>
      <c r="B60" t="str">
        <f t="shared" si="0"/>
        <v/>
      </c>
      <c r="C60" s="1321"/>
      <c r="D60" s="762" t="str">
        <f t="shared" si="33"/>
        <v/>
      </c>
      <c r="E60" s="762" t="str">
        <f t="shared" si="34"/>
        <v/>
      </c>
      <c r="F60" s="762"/>
      <c r="G60" s="762"/>
      <c r="H60" s="762"/>
      <c r="I60" s="762"/>
      <c r="J60" s="762"/>
      <c r="K60" s="762"/>
      <c r="L60" s="762"/>
      <c r="M60" s="762"/>
      <c r="N60" s="754"/>
      <c r="O60" s="1158"/>
      <c r="P60" s="762"/>
      <c r="Q60" s="762"/>
      <c r="R60" s="1496">
        <f>IF(R59&gt;=$AA$31,"",IF(IF(OR(D60="",$Q$25=""),0,IF(R59&gt;0,(E60+R59)-SUM(G60:H60,J60:M60),IF(D60=$BV$52,VLOOKUP($BV$51,DATADIA,3),0)))&gt;$AA$31,$AA$31,IF(OR(D60="",$Q$25=""),0,IF(R59&gt;0,(E60+R59)-SUM(G60:H60,J60:M60),IF(D60=$BV$52,VLOOKUP($BV$51,DATADIA,3)-'TAB FALTAS'!$M$13,0)))))</f>
        <v>0</v>
      </c>
      <c r="S60" s="1586" t="str">
        <f t="shared" si="9"/>
        <v/>
      </c>
      <c r="T60" s="1586" t="str">
        <f t="shared" si="10"/>
        <v/>
      </c>
      <c r="U60" s="1585" t="str">
        <f t="shared" si="1"/>
        <v/>
      </c>
      <c r="V60" s="1585">
        <f>IFERROR(IF(ET60="FORA",EQ60,IF(AND(VLOOKUP($ER$20,DATADIA,2,0)&gt;1,ET60="INICIO"),EQ59+VLOOKUP($ER$20,DATADIA,2,0),IF(AND('TAB FUNDAMENTO'!$E$46&lt;&gt;'CERT-F'!$AA$5,VLOOKUP($ER$21,DATADIA,3,0)&gt;1,ET60="FIM"),EQ60,0))),0)</f>
        <v>0</v>
      </c>
      <c r="W60" s="1756"/>
      <c r="X60" s="1756"/>
      <c r="Y60" s="1756"/>
      <c r="Z60" s="1756"/>
      <c r="AA60" s="1756"/>
      <c r="AB60" s="1756"/>
      <c r="AC60" s="1756"/>
      <c r="AD60" s="1756"/>
      <c r="AE60" s="1756"/>
      <c r="AF60" s="1756"/>
      <c r="AG60" s="173"/>
      <c r="AH60" s="173" t="str">
        <f t="shared" si="11"/>
        <v/>
      </c>
      <c r="AI60" s="171">
        <f t="shared" si="2"/>
        <v>0</v>
      </c>
      <c r="AJ60" s="163">
        <f t="shared" si="3"/>
        <v>0</v>
      </c>
      <c r="AK60" s="173">
        <f t="shared" si="12"/>
        <v>0</v>
      </c>
      <c r="AL60" s="172">
        <f t="shared" si="4"/>
        <v>0</v>
      </c>
      <c r="AM60" s="149" t="str">
        <f t="shared" si="13"/>
        <v>S</v>
      </c>
      <c r="AN60" s="149" t="str">
        <f t="shared" si="14"/>
        <v>N</v>
      </c>
      <c r="AO60" s="146" t="e">
        <f>IF(AND(#REF!=0,#REF!&gt;0),SUM(F60:M60),"")</f>
        <v>#REF!</v>
      </c>
      <c r="AP60" s="146" t="e">
        <f>IF(AND(#REF!=0,#REF!&gt;0),SUM(F60:M60),"")</f>
        <v>#REF!</v>
      </c>
      <c r="AQ60" s="146" t="str">
        <f t="shared" si="15"/>
        <v/>
      </c>
      <c r="AR60" s="1088" t="e">
        <f>IF(#REF!=1825,#REF!,0)</f>
        <v>#REF!</v>
      </c>
      <c r="AS60" s="1088">
        <f t="shared" si="16"/>
        <v>0</v>
      </c>
      <c r="AT60" s="1088" t="e">
        <f>IF(AND(#REF!&lt;$AT$35*365,#REF!&gt;$AT$35*365),#REF!,0)</f>
        <v>#REF!</v>
      </c>
      <c r="AU60" s="1088" t="str">
        <f>IF(D60="","",IF(AND(#REF!&lt;3650,#REF!&gt;3650),#REF!,0))</f>
        <v/>
      </c>
      <c r="AV60" s="1088">
        <f t="shared" si="17"/>
        <v>0</v>
      </c>
      <c r="AW60" s="1089"/>
      <c r="AX60" s="1088" t="str">
        <f t="shared" si="5"/>
        <v/>
      </c>
      <c r="AY60" s="1097" t="e">
        <f t="shared" si="18"/>
        <v>#REF!</v>
      </c>
      <c r="AZ60" s="1097">
        <f t="shared" si="19"/>
        <v>0</v>
      </c>
      <c r="BA60" s="1098" t="e">
        <f t="shared" si="20"/>
        <v>#REF!</v>
      </c>
      <c r="BB60" s="1098">
        <f t="shared" si="21"/>
        <v>0</v>
      </c>
      <c r="BC60" s="1098" t="str">
        <f t="shared" si="22"/>
        <v/>
      </c>
      <c r="BD60" s="1100"/>
      <c r="BE60" s="1097">
        <f t="shared" si="23"/>
        <v>0</v>
      </c>
      <c r="BF60" s="1133">
        <f t="shared" si="24"/>
        <v>0</v>
      </c>
      <c r="BG60" s="1384">
        <f t="shared" si="25"/>
        <v>0</v>
      </c>
      <c r="BH60" s="879" t="e">
        <f t="shared" si="26"/>
        <v>#REF!</v>
      </c>
      <c r="BI60" s="146"/>
      <c r="BJ60" s="879" t="e">
        <f t="shared" si="27"/>
        <v>#REF!</v>
      </c>
      <c r="BK60" s="879" t="str">
        <f t="shared" si="35"/>
        <v/>
      </c>
      <c r="BL60" s="879" t="str">
        <f t="shared" si="28"/>
        <v/>
      </c>
      <c r="BM60" s="879" t="str">
        <f t="shared" si="29"/>
        <v/>
      </c>
      <c r="BV60" s="1332" t="e">
        <f>YEAR(BV57)</f>
        <v>#VALUE!</v>
      </c>
      <c r="BW60" s="1333" t="s">
        <v>3459</v>
      </c>
      <c r="BX60" s="1334"/>
      <c r="CS60" s="146" t="e">
        <f>IF(AND(#REF!&gt;0,D60=$BJ$38),#REF!,0)</f>
        <v>#REF!</v>
      </c>
      <c r="CT60" s="146" t="e">
        <f>IF(AND(#REF!&gt;0,D60=$BK$38),#REF!,0)</f>
        <v>#REF!</v>
      </c>
      <c r="CU60" s="146">
        <f t="shared" si="30"/>
        <v>0</v>
      </c>
      <c r="EQ60" s="1" t="str">
        <f t="shared" si="6"/>
        <v/>
      </c>
      <c r="ER60" s="1" t="str">
        <f t="shared" si="36"/>
        <v>DENTRO</v>
      </c>
      <c r="ES60" s="1" t="str">
        <f t="shared" si="7"/>
        <v/>
      </c>
      <c r="ET60" s="1" t="str">
        <f t="shared" si="32"/>
        <v/>
      </c>
    </row>
    <row r="61" spans="1:150" s="1" customFormat="1" ht="13.15" customHeight="1">
      <c r="A61" s="1" t="str">
        <f t="shared" si="8"/>
        <v/>
      </c>
      <c r="B61" t="str">
        <f t="shared" si="0"/>
        <v/>
      </c>
      <c r="C61" s="1321"/>
      <c r="D61" s="762" t="str">
        <f t="shared" si="33"/>
        <v/>
      </c>
      <c r="E61" s="762" t="str">
        <f t="shared" si="34"/>
        <v/>
      </c>
      <c r="F61" s="762"/>
      <c r="G61" s="762"/>
      <c r="H61" s="762"/>
      <c r="I61" s="762"/>
      <c r="J61" s="762"/>
      <c r="K61" s="762"/>
      <c r="L61" s="762"/>
      <c r="M61" s="762"/>
      <c r="N61" s="754"/>
      <c r="O61" s="1158"/>
      <c r="P61" s="762"/>
      <c r="Q61" s="762"/>
      <c r="R61" s="1496">
        <f>IF(R60&gt;=$AA$31,"",IF(IF(OR(D61="",$Q$25=""),0,IF(R60&gt;0,(E61+R60)-SUM(G61:H61,J61:M61),IF(D61=$BV$52,VLOOKUP($BV$51,DATADIA,3),0)))&gt;$AA$31,$AA$31,IF(OR(D61="",$Q$25=""),0,IF(R60&gt;0,(E61+R60)-SUM(G61:H61,J61:M61),IF(D61=$BV$52,VLOOKUP($BV$51,DATADIA,3)-'TAB FALTAS'!$M$13,0)))))</f>
        <v>0</v>
      </c>
      <c r="S61" s="1586" t="str">
        <f t="shared" si="9"/>
        <v/>
      </c>
      <c r="T61" s="1586" t="str">
        <f t="shared" si="10"/>
        <v/>
      </c>
      <c r="U61" s="1585" t="str">
        <f t="shared" si="1"/>
        <v/>
      </c>
      <c r="V61" s="1585">
        <f>IFERROR(IF(ET61="FORA",EQ61,IF(AND(VLOOKUP($ER$20,DATADIA,2,0)&gt;1,ET61="INICIO"),EQ60+VLOOKUP($ER$20,DATADIA,2,0),IF(AND('TAB FUNDAMENTO'!$E$46&lt;&gt;'CERT-F'!$AA$5,VLOOKUP($ER$21,DATADIA,3,0)&gt;1,ET61="FIM"),EQ61,0))),0)</f>
        <v>0</v>
      </c>
      <c r="W61" s="1756"/>
      <c r="X61" s="1756"/>
      <c r="Y61" s="1756"/>
      <c r="Z61" s="1756"/>
      <c r="AA61" s="1756"/>
      <c r="AB61" s="1756"/>
      <c r="AC61" s="1756"/>
      <c r="AD61" s="1756"/>
      <c r="AE61" s="1756"/>
      <c r="AF61" s="1756"/>
      <c r="AG61" s="173"/>
      <c r="AH61" s="173" t="str">
        <f t="shared" si="11"/>
        <v/>
      </c>
      <c r="AI61" s="171">
        <f t="shared" si="2"/>
        <v>0</v>
      </c>
      <c r="AJ61" s="163">
        <f t="shared" si="3"/>
        <v>0</v>
      </c>
      <c r="AK61" s="173">
        <f t="shared" si="12"/>
        <v>0</v>
      </c>
      <c r="AL61" s="172">
        <f t="shared" si="4"/>
        <v>0</v>
      </c>
      <c r="AM61" s="149" t="str">
        <f t="shared" si="13"/>
        <v>S</v>
      </c>
      <c r="AN61" s="149" t="str">
        <f t="shared" si="14"/>
        <v>N</v>
      </c>
      <c r="AO61" s="146" t="e">
        <f>IF(AND(#REF!=0,#REF!&gt;0),SUM(F61:M61),"")</f>
        <v>#REF!</v>
      </c>
      <c r="AP61" s="146" t="e">
        <f>IF(AND(#REF!=0,#REF!&gt;0),SUM(F61:M61),"")</f>
        <v>#REF!</v>
      </c>
      <c r="AQ61" s="146" t="str">
        <f t="shared" si="15"/>
        <v/>
      </c>
      <c r="AR61" s="1088" t="e">
        <f>IF(#REF!=1825,#REF!,0)</f>
        <v>#REF!</v>
      </c>
      <c r="AS61" s="1088">
        <f t="shared" si="16"/>
        <v>0</v>
      </c>
      <c r="AT61" s="1088" t="e">
        <f>IF(AND(#REF!&lt;$AT$35*365,#REF!&gt;$AT$35*365),#REF!,0)</f>
        <v>#REF!</v>
      </c>
      <c r="AU61" s="1088" t="str">
        <f>IF(D61="","",IF(AND(#REF!&lt;3650,#REF!&gt;3650),#REF!,0))</f>
        <v/>
      </c>
      <c r="AV61" s="1088">
        <f t="shared" si="17"/>
        <v>0</v>
      </c>
      <c r="AW61" s="1089"/>
      <c r="AX61" s="1088" t="str">
        <f t="shared" si="5"/>
        <v/>
      </c>
      <c r="AY61" s="1097" t="e">
        <f t="shared" si="18"/>
        <v>#REF!</v>
      </c>
      <c r="AZ61" s="1097">
        <f t="shared" si="19"/>
        <v>0</v>
      </c>
      <c r="BA61" s="1098" t="e">
        <f t="shared" si="20"/>
        <v>#REF!</v>
      </c>
      <c r="BB61" s="1098">
        <f t="shared" si="21"/>
        <v>0</v>
      </c>
      <c r="BC61" s="1098" t="str">
        <f t="shared" si="22"/>
        <v/>
      </c>
      <c r="BD61" s="1100"/>
      <c r="BE61" s="1097">
        <f t="shared" si="23"/>
        <v>0</v>
      </c>
      <c r="BF61" s="1133">
        <f t="shared" si="24"/>
        <v>0</v>
      </c>
      <c r="BG61" s="1384">
        <f t="shared" si="25"/>
        <v>0</v>
      </c>
      <c r="BH61" s="879" t="e">
        <f t="shared" si="26"/>
        <v>#REF!</v>
      </c>
      <c r="BI61" s="146"/>
      <c r="BJ61" s="879" t="e">
        <f t="shared" si="27"/>
        <v>#REF!</v>
      </c>
      <c r="BK61" s="879" t="str">
        <f t="shared" si="35"/>
        <v/>
      </c>
      <c r="BL61" s="879" t="str">
        <f t="shared" si="28"/>
        <v/>
      </c>
      <c r="BM61" s="879" t="str">
        <f t="shared" si="29"/>
        <v/>
      </c>
      <c r="BV61" s="28"/>
      <c r="BW61" s="28"/>
      <c r="BX61" s="28"/>
      <c r="CS61" s="146" t="e">
        <f>IF(AND(#REF!&gt;0,D61=$BJ$38),#REF!,0)</f>
        <v>#REF!</v>
      </c>
      <c r="CT61" s="146" t="e">
        <f>IF(AND(#REF!&gt;0,D61=$BK$38),#REF!,0)</f>
        <v>#REF!</v>
      </c>
      <c r="CU61" s="146">
        <f t="shared" si="30"/>
        <v>0</v>
      </c>
      <c r="EQ61" s="1" t="str">
        <f t="shared" si="6"/>
        <v/>
      </c>
      <c r="ER61" s="1" t="str">
        <f t="shared" si="36"/>
        <v>DENTRO</v>
      </c>
      <c r="ES61" s="1" t="str">
        <f t="shared" si="7"/>
        <v/>
      </c>
      <c r="ET61" s="1" t="str">
        <f t="shared" si="32"/>
        <v/>
      </c>
    </row>
    <row r="62" spans="1:150" s="1" customFormat="1" ht="13.15" customHeight="1">
      <c r="A62" s="1" t="str">
        <f t="shared" si="8"/>
        <v/>
      </c>
      <c r="B62" t="str">
        <f t="shared" si="0"/>
        <v/>
      </c>
      <c r="C62" s="1321"/>
      <c r="D62" s="762" t="str">
        <f t="shared" si="33"/>
        <v/>
      </c>
      <c r="E62" s="762" t="str">
        <f t="shared" si="34"/>
        <v/>
      </c>
      <c r="F62" s="762"/>
      <c r="G62" s="762"/>
      <c r="H62" s="762"/>
      <c r="I62" s="762"/>
      <c r="J62" s="762"/>
      <c r="K62" s="762"/>
      <c r="L62" s="762"/>
      <c r="M62" s="762"/>
      <c r="N62" s="754"/>
      <c r="O62" s="1158"/>
      <c r="P62" s="762"/>
      <c r="Q62" s="762"/>
      <c r="R62" s="1496">
        <f>IF(R61&gt;=$AA$31,"",IF(IF(OR(D62="",$Q$25=""),0,IF(R61&gt;0,(E62+R61)-SUM(G62:H62,J62:M62),IF(D62=$BV$52,VLOOKUP($BV$51,DATADIA,3),0)))&gt;$AA$31,$AA$31,IF(OR(D62="",$Q$25=""),0,IF(R61&gt;0,(E62+R61)-SUM(G62:H62,J62:M62),IF(D62=$BV$52,VLOOKUP($BV$51,DATADIA,3)-'TAB FALTAS'!$M$13,0)))))</f>
        <v>0</v>
      </c>
      <c r="S62" s="1586" t="str">
        <f t="shared" si="9"/>
        <v/>
      </c>
      <c r="T62" s="1586" t="str">
        <f t="shared" si="10"/>
        <v/>
      </c>
      <c r="U62" s="1585" t="str">
        <f t="shared" si="1"/>
        <v/>
      </c>
      <c r="V62" s="1585">
        <f>IFERROR(IF(ET62="FORA",EQ62,IF(AND(VLOOKUP($ER$20,DATADIA,2,0)&gt;1,ET62="INICIO"),EQ61+VLOOKUP($ER$20,DATADIA,2,0),IF(AND('TAB FUNDAMENTO'!$E$46&lt;&gt;'CERT-F'!$AA$5,VLOOKUP($ER$21,DATADIA,3,0)&gt;1,ET62="FIM"),EQ62,0))),0)</f>
        <v>0</v>
      </c>
      <c r="W62" s="1756"/>
      <c r="X62" s="1756"/>
      <c r="Y62" s="1756"/>
      <c r="Z62" s="1756"/>
      <c r="AA62" s="1756"/>
      <c r="AB62" s="1756"/>
      <c r="AC62" s="1756"/>
      <c r="AD62" s="1756"/>
      <c r="AE62" s="1756"/>
      <c r="AF62" s="1756"/>
      <c r="AG62" s="173"/>
      <c r="AH62" s="173" t="str">
        <f t="shared" si="11"/>
        <v/>
      </c>
      <c r="AI62" s="171">
        <f t="shared" si="2"/>
        <v>0</v>
      </c>
      <c r="AJ62" s="163">
        <f t="shared" si="3"/>
        <v>0</v>
      </c>
      <c r="AK62" s="173">
        <f t="shared" si="12"/>
        <v>0</v>
      </c>
      <c r="AL62" s="172">
        <f t="shared" si="4"/>
        <v>0</v>
      </c>
      <c r="AM62" s="149" t="str">
        <f t="shared" si="13"/>
        <v>S</v>
      </c>
      <c r="AN62" s="149" t="str">
        <f t="shared" si="14"/>
        <v>N</v>
      </c>
      <c r="AO62" s="146" t="e">
        <f>IF(AND(#REF!=0,#REF!&gt;0),SUM(F62:M62),"")</f>
        <v>#REF!</v>
      </c>
      <c r="AP62" s="146" t="e">
        <f>IF(AND(#REF!=0,#REF!&gt;0),SUM(F62:M62),"")</f>
        <v>#REF!</v>
      </c>
      <c r="AQ62" s="146" t="str">
        <f t="shared" si="15"/>
        <v/>
      </c>
      <c r="AR62" s="1088" t="e">
        <f>IF(#REF!=1825,#REF!,0)</f>
        <v>#REF!</v>
      </c>
      <c r="AS62" s="1088">
        <f t="shared" si="16"/>
        <v>0</v>
      </c>
      <c r="AT62" s="1088" t="e">
        <f>IF(AND(#REF!&lt;$AT$35*365,#REF!&gt;$AT$35*365),#REF!,0)</f>
        <v>#REF!</v>
      </c>
      <c r="AU62" s="1088" t="str">
        <f>IF(D62="","",IF(AND(#REF!&lt;3650,#REF!&gt;3650),#REF!,0))</f>
        <v/>
      </c>
      <c r="AV62" s="1088">
        <f t="shared" si="17"/>
        <v>0</v>
      </c>
      <c r="AW62" s="1089"/>
      <c r="AX62" s="1088" t="str">
        <f t="shared" si="5"/>
        <v/>
      </c>
      <c r="AY62" s="1097" t="e">
        <f t="shared" si="18"/>
        <v>#REF!</v>
      </c>
      <c r="AZ62" s="1097">
        <f t="shared" si="19"/>
        <v>0</v>
      </c>
      <c r="BA62" s="1098" t="e">
        <f t="shared" si="20"/>
        <v>#REF!</v>
      </c>
      <c r="BB62" s="1098">
        <f t="shared" si="21"/>
        <v>0</v>
      </c>
      <c r="BC62" s="1098" t="str">
        <f t="shared" si="22"/>
        <v/>
      </c>
      <c r="BD62" s="1100"/>
      <c r="BE62" s="1097">
        <f t="shared" si="23"/>
        <v>0</v>
      </c>
      <c r="BF62" s="1133">
        <f t="shared" si="24"/>
        <v>0</v>
      </c>
      <c r="BG62" s="1384">
        <f t="shared" si="25"/>
        <v>0</v>
      </c>
      <c r="BH62" s="879" t="e">
        <f t="shared" si="26"/>
        <v>#REF!</v>
      </c>
      <c r="BI62" s="146"/>
      <c r="BJ62" s="879" t="e">
        <f t="shared" si="27"/>
        <v>#REF!</v>
      </c>
      <c r="BK62" s="879" t="str">
        <f t="shared" si="35"/>
        <v/>
      </c>
      <c r="BL62" s="879" t="str">
        <f t="shared" si="28"/>
        <v/>
      </c>
      <c r="BM62" s="879" t="str">
        <f t="shared" si="29"/>
        <v/>
      </c>
      <c r="BT62" s="1340" t="e">
        <f>IF(OR(BV65=1998,BV65=2003),VLOOKUP(BV62,_TAB9803,2),"")</f>
        <v>#VALUE!</v>
      </c>
      <c r="BV62" s="876" t="str">
        <f>IF(D25="","",D25)</f>
        <v/>
      </c>
      <c r="BW62" s="1726" t="s">
        <v>3326</v>
      </c>
      <c r="BX62" s="1726"/>
      <c r="CS62" s="146" t="e">
        <f>IF(AND(#REF!&gt;0,D62=$BJ$38),#REF!,0)</f>
        <v>#REF!</v>
      </c>
      <c r="CT62" s="146" t="e">
        <f>IF(AND(#REF!&gt;0,D62=$BK$38),#REF!,0)</f>
        <v>#REF!</v>
      </c>
      <c r="CU62" s="146">
        <f t="shared" si="30"/>
        <v>0</v>
      </c>
      <c r="EQ62" s="1" t="str">
        <f t="shared" si="6"/>
        <v/>
      </c>
      <c r="ER62" s="1" t="str">
        <f t="shared" si="36"/>
        <v>DENTRO</v>
      </c>
      <c r="ES62" s="1" t="str">
        <f t="shared" si="7"/>
        <v/>
      </c>
      <c r="ET62" s="1" t="str">
        <f t="shared" si="32"/>
        <v/>
      </c>
    </row>
    <row r="63" spans="1:150" s="1" customFormat="1" ht="13.15" customHeight="1">
      <c r="A63" s="1" t="str">
        <f t="shared" si="8"/>
        <v/>
      </c>
      <c r="B63" t="str">
        <f t="shared" si="0"/>
        <v/>
      </c>
      <c r="C63" s="1321"/>
      <c r="D63" s="762" t="str">
        <f t="shared" si="33"/>
        <v/>
      </c>
      <c r="E63" s="762" t="str">
        <f t="shared" si="34"/>
        <v/>
      </c>
      <c r="F63" s="762"/>
      <c r="G63" s="762"/>
      <c r="H63" s="762"/>
      <c r="I63" s="762"/>
      <c r="J63" s="762"/>
      <c r="K63" s="762"/>
      <c r="L63" s="762"/>
      <c r="M63" s="762"/>
      <c r="N63" s="754"/>
      <c r="O63" s="1158"/>
      <c r="P63" s="762"/>
      <c r="Q63" s="762"/>
      <c r="R63" s="1496">
        <f>IF(R62&gt;=$AA$31,"",IF(IF(OR(D63="",$Q$25=""),0,IF(R62&gt;0,(E63+R62)-SUM(G63:H63,J63:M63),IF(D63=$BV$52,VLOOKUP($BV$51,DATADIA,3),0)))&gt;$AA$31,$AA$31,IF(OR(D63="",$Q$25=""),0,IF(R62&gt;0,(E63+R62)-SUM(G63:H63,J63:M63),IF(D63=$BV$52,VLOOKUP($BV$51,DATADIA,3)-'TAB FALTAS'!$M$13,0)))))</f>
        <v>0</v>
      </c>
      <c r="S63" s="1586" t="str">
        <f t="shared" si="9"/>
        <v/>
      </c>
      <c r="T63" s="1586" t="str">
        <f t="shared" si="10"/>
        <v/>
      </c>
      <c r="U63" s="1585" t="str">
        <f t="shared" si="1"/>
        <v/>
      </c>
      <c r="V63" s="1585">
        <f>IFERROR(IF(ET63="FORA",EQ63,IF(AND(VLOOKUP($ER$20,DATADIA,2,0)&gt;1,ET63="INICIO"),EQ62+VLOOKUP($ER$20,DATADIA,2,0),IF(AND('TAB FUNDAMENTO'!$E$46&lt;&gt;'CERT-F'!$AA$5,VLOOKUP($ER$21,DATADIA,3,0)&gt;1,ET63="FIM"),EQ63,0))),0)</f>
        <v>0</v>
      </c>
      <c r="W63" s="1756"/>
      <c r="X63" s="1756"/>
      <c r="Y63" s="1756"/>
      <c r="Z63" s="1756"/>
      <c r="AA63" s="1756"/>
      <c r="AB63" s="1756"/>
      <c r="AC63" s="1756"/>
      <c r="AD63" s="1756"/>
      <c r="AE63" s="1756"/>
      <c r="AF63" s="1756"/>
      <c r="AG63" s="173"/>
      <c r="AH63" s="173" t="str">
        <f t="shared" si="11"/>
        <v/>
      </c>
      <c r="AI63" s="171">
        <f t="shared" si="2"/>
        <v>0</v>
      </c>
      <c r="AJ63" s="163">
        <f t="shared" si="3"/>
        <v>0</v>
      </c>
      <c r="AK63" s="173">
        <f t="shared" si="12"/>
        <v>0</v>
      </c>
      <c r="AL63" s="172">
        <f t="shared" si="4"/>
        <v>0</v>
      </c>
      <c r="AM63" s="149" t="str">
        <f t="shared" si="13"/>
        <v>S</v>
      </c>
      <c r="AN63" s="149" t="str">
        <f t="shared" si="14"/>
        <v>N</v>
      </c>
      <c r="AO63" s="146" t="e">
        <f>IF(AND(#REF!=0,#REF!&gt;0),SUM(F63:M63),"")</f>
        <v>#REF!</v>
      </c>
      <c r="AP63" s="146" t="e">
        <f>IF(AND(#REF!=0,#REF!&gt;0),SUM(F63:M63),"")</f>
        <v>#REF!</v>
      </c>
      <c r="AQ63" s="146" t="str">
        <f t="shared" si="15"/>
        <v/>
      </c>
      <c r="AR63" s="1088" t="e">
        <f>IF(#REF!=1825,#REF!,0)</f>
        <v>#REF!</v>
      </c>
      <c r="AS63" s="1088">
        <f t="shared" si="16"/>
        <v>0</v>
      </c>
      <c r="AT63" s="1088" t="e">
        <f>IF(AND(#REF!&lt;$AT$35*365,#REF!&gt;$AT$35*365),#REF!,0)</f>
        <v>#REF!</v>
      </c>
      <c r="AU63" s="1088" t="str">
        <f>IF(D63="","",IF(AND(#REF!&lt;3650,#REF!&gt;3650),#REF!,0))</f>
        <v/>
      </c>
      <c r="AV63" s="1088">
        <f t="shared" si="17"/>
        <v>0</v>
      </c>
      <c r="AW63" s="1089"/>
      <c r="AX63" s="1088" t="str">
        <f t="shared" si="5"/>
        <v/>
      </c>
      <c r="AY63" s="1097" t="e">
        <f t="shared" si="18"/>
        <v>#REF!</v>
      </c>
      <c r="AZ63" s="1097">
        <f t="shared" si="19"/>
        <v>0</v>
      </c>
      <c r="BA63" s="1098" t="e">
        <f t="shared" si="20"/>
        <v>#REF!</v>
      </c>
      <c r="BB63" s="1098">
        <f t="shared" si="21"/>
        <v>0</v>
      </c>
      <c r="BC63" s="1098" t="str">
        <f t="shared" si="22"/>
        <v/>
      </c>
      <c r="BD63" s="1100"/>
      <c r="BE63" s="1097">
        <f t="shared" si="23"/>
        <v>0</v>
      </c>
      <c r="BF63" s="1133">
        <f t="shared" si="24"/>
        <v>0</v>
      </c>
      <c r="BG63" s="1384">
        <f t="shared" si="25"/>
        <v>0</v>
      </c>
      <c r="BH63" s="879" t="e">
        <f t="shared" si="26"/>
        <v>#REF!</v>
      </c>
      <c r="BI63" s="146"/>
      <c r="BJ63" s="879" t="e">
        <f t="shared" si="27"/>
        <v>#REF!</v>
      </c>
      <c r="BK63" s="879" t="str">
        <f t="shared" si="35"/>
        <v/>
      </c>
      <c r="BL63" s="879" t="str">
        <f t="shared" si="28"/>
        <v/>
      </c>
      <c r="BM63" s="879" t="str">
        <f t="shared" si="29"/>
        <v/>
      </c>
      <c r="BV63" s="1731" t="str">
        <f>IF(BV62="","",IF(BT62="",YEAR(BV62),BT62))</f>
        <v/>
      </c>
      <c r="BW63" s="1727" t="s">
        <v>3327</v>
      </c>
      <c r="BX63" s="1728"/>
      <c r="CS63" s="146" t="e">
        <f>IF(AND(#REF!&gt;0,D63=$BJ$38),#REF!,0)</f>
        <v>#REF!</v>
      </c>
      <c r="CT63" s="146" t="e">
        <f>IF(AND(#REF!&gt;0,D63=$BK$38),#REF!,0)</f>
        <v>#REF!</v>
      </c>
      <c r="CU63" s="146">
        <f t="shared" si="30"/>
        <v>0</v>
      </c>
      <c r="EQ63" s="1" t="str">
        <f t="shared" si="6"/>
        <v/>
      </c>
      <c r="ER63" s="1" t="str">
        <f t="shared" si="36"/>
        <v>DENTRO</v>
      </c>
      <c r="ES63" s="1" t="str">
        <f t="shared" si="7"/>
        <v/>
      </c>
      <c r="ET63" s="1" t="str">
        <f t="shared" si="32"/>
        <v/>
      </c>
    </row>
    <row r="64" spans="1:150" s="1" customFormat="1" ht="13.15" customHeight="1">
      <c r="A64" s="1" t="str">
        <f t="shared" si="8"/>
        <v/>
      </c>
      <c r="B64" t="str">
        <f t="shared" si="0"/>
        <v/>
      </c>
      <c r="C64" s="1321"/>
      <c r="D64" s="762" t="str">
        <f t="shared" si="33"/>
        <v/>
      </c>
      <c r="E64" s="762" t="str">
        <f t="shared" si="34"/>
        <v/>
      </c>
      <c r="F64" s="762"/>
      <c r="G64" s="762"/>
      <c r="H64" s="762"/>
      <c r="I64" s="762"/>
      <c r="J64" s="762"/>
      <c r="K64" s="762"/>
      <c r="L64" s="762"/>
      <c r="M64" s="762"/>
      <c r="N64" s="754"/>
      <c r="O64" s="1158"/>
      <c r="P64" s="762"/>
      <c r="Q64" s="762"/>
      <c r="R64" s="1496">
        <f>IF(R63&gt;=$AA$31,"",IF(IF(OR(D64="",$Q$25=""),0,IF(R63&gt;0,(E64+R63)-SUM(G64:H64,J64:M64),IF(D64=$BV$52,VLOOKUP($BV$51,DATADIA,3),0)))&gt;$AA$31,$AA$31,IF(OR(D64="",$Q$25=""),0,IF(R63&gt;0,(E64+R63)-SUM(G64:H64,J64:M64),IF(D64=$BV$52,VLOOKUP($BV$51,DATADIA,3)-'TAB FALTAS'!$M$13,0)))))</f>
        <v>0</v>
      </c>
      <c r="S64" s="1586" t="str">
        <f t="shared" si="9"/>
        <v/>
      </c>
      <c r="T64" s="1586" t="str">
        <f t="shared" si="10"/>
        <v/>
      </c>
      <c r="U64" s="1585" t="str">
        <f t="shared" si="1"/>
        <v/>
      </c>
      <c r="V64" s="1585">
        <f>IFERROR(IF(ET64="FORA",EQ64,IF(AND(VLOOKUP($ER$20,DATADIA,2,0)&gt;1,ET64="INICIO"),EQ63+VLOOKUP($ER$20,DATADIA,2,0),IF(AND('TAB FUNDAMENTO'!$E$46&lt;&gt;'CERT-F'!$AA$5,VLOOKUP($ER$21,DATADIA,3,0)&gt;1,ET64="FIM"),EQ64,0))),0)</f>
        <v>0</v>
      </c>
      <c r="W64" s="1756"/>
      <c r="X64" s="1756"/>
      <c r="Y64" s="1756"/>
      <c r="Z64" s="1756"/>
      <c r="AA64" s="1756"/>
      <c r="AB64" s="1756"/>
      <c r="AC64" s="1756"/>
      <c r="AD64" s="1756"/>
      <c r="AE64" s="1756"/>
      <c r="AF64" s="1756"/>
      <c r="AG64" s="173"/>
      <c r="AH64" s="173" t="str">
        <f t="shared" si="11"/>
        <v/>
      </c>
      <c r="AI64" s="171">
        <f t="shared" si="2"/>
        <v>0</v>
      </c>
      <c r="AJ64" s="163">
        <f t="shared" si="3"/>
        <v>0</v>
      </c>
      <c r="AK64" s="173">
        <f t="shared" si="12"/>
        <v>0</v>
      </c>
      <c r="AL64" s="172">
        <f t="shared" si="4"/>
        <v>0</v>
      </c>
      <c r="AM64" s="149" t="str">
        <f t="shared" si="13"/>
        <v>S</v>
      </c>
      <c r="AN64" s="149" t="str">
        <f t="shared" si="14"/>
        <v>N</v>
      </c>
      <c r="AO64" s="146" t="e">
        <f>IF(AND(#REF!=0,#REF!&gt;0),SUM(F64:M64),"")</f>
        <v>#REF!</v>
      </c>
      <c r="AP64" s="146" t="e">
        <f>IF(AND(#REF!=0,#REF!&gt;0),SUM(F64:M64),"")</f>
        <v>#REF!</v>
      </c>
      <c r="AQ64" s="146" t="str">
        <f t="shared" si="15"/>
        <v/>
      </c>
      <c r="AR64" s="1088" t="e">
        <f>IF(#REF!=1825,#REF!,0)</f>
        <v>#REF!</v>
      </c>
      <c r="AS64" s="1088">
        <f t="shared" si="16"/>
        <v>0</v>
      </c>
      <c r="AT64" s="1088" t="e">
        <f>IF(AND(#REF!&lt;$AT$35*365,#REF!&gt;$AT$35*365),#REF!,0)</f>
        <v>#REF!</v>
      </c>
      <c r="AU64" s="1088" t="str">
        <f>IF(D64="","",IF(AND(#REF!&lt;3650,#REF!&gt;3650),#REF!,0))</f>
        <v/>
      </c>
      <c r="AV64" s="1088">
        <f t="shared" si="17"/>
        <v>0</v>
      </c>
      <c r="AW64" s="1089"/>
      <c r="AX64" s="1088" t="str">
        <f t="shared" si="5"/>
        <v/>
      </c>
      <c r="AY64" s="1097" t="e">
        <f t="shared" si="18"/>
        <v>#REF!</v>
      </c>
      <c r="AZ64" s="1097">
        <f t="shared" si="19"/>
        <v>0</v>
      </c>
      <c r="BA64" s="1098" t="e">
        <f t="shared" si="20"/>
        <v>#REF!</v>
      </c>
      <c r="BB64" s="1098">
        <f t="shared" si="21"/>
        <v>0</v>
      </c>
      <c r="BC64" s="1098" t="str">
        <f t="shared" si="22"/>
        <v/>
      </c>
      <c r="BD64" s="1100"/>
      <c r="BE64" s="1097">
        <f t="shared" si="23"/>
        <v>0</v>
      </c>
      <c r="BF64" s="1133">
        <f t="shared" si="24"/>
        <v>0</v>
      </c>
      <c r="BG64" s="1384">
        <f t="shared" si="25"/>
        <v>0</v>
      </c>
      <c r="BH64" s="879" t="e">
        <f t="shared" si="26"/>
        <v>#REF!</v>
      </c>
      <c r="BI64" s="146"/>
      <c r="BJ64" s="879" t="e">
        <f t="shared" si="27"/>
        <v>#REF!</v>
      </c>
      <c r="BK64" s="879" t="str">
        <f t="shared" si="35"/>
        <v/>
      </c>
      <c r="BL64" s="879" t="str">
        <f t="shared" si="28"/>
        <v/>
      </c>
      <c r="BM64" s="879" t="str">
        <f t="shared" si="29"/>
        <v/>
      </c>
      <c r="BV64" s="1732"/>
      <c r="BW64" s="1729"/>
      <c r="BX64" s="1730"/>
      <c r="CS64" s="146" t="e">
        <f>IF(AND(#REF!&gt;0,D64=$BJ$38),#REF!,0)</f>
        <v>#REF!</v>
      </c>
      <c r="CT64" s="146" t="e">
        <f>IF(AND(#REF!&gt;0,D64=$BK$38),#REF!,0)</f>
        <v>#REF!</v>
      </c>
      <c r="CU64" s="146">
        <f t="shared" si="30"/>
        <v>0</v>
      </c>
      <c r="EQ64" s="1" t="str">
        <f t="shared" si="6"/>
        <v/>
      </c>
      <c r="ER64" s="1" t="str">
        <f t="shared" si="36"/>
        <v>DENTRO</v>
      </c>
      <c r="ES64" s="1" t="str">
        <f t="shared" si="7"/>
        <v/>
      </c>
      <c r="ET64" s="1" t="str">
        <f t="shared" si="32"/>
        <v/>
      </c>
    </row>
    <row r="65" spans="1:152" s="1" customFormat="1" ht="13.15" customHeight="1">
      <c r="A65" s="1" t="str">
        <f t="shared" si="8"/>
        <v/>
      </c>
      <c r="B65" t="str">
        <f t="shared" si="0"/>
        <v/>
      </c>
      <c r="C65" s="1321"/>
      <c r="D65" s="762" t="str">
        <f t="shared" si="33"/>
        <v/>
      </c>
      <c r="E65" s="762" t="str">
        <f t="shared" si="34"/>
        <v/>
      </c>
      <c r="F65" s="762"/>
      <c r="G65" s="762"/>
      <c r="H65" s="762"/>
      <c r="I65" s="762"/>
      <c r="J65" s="762"/>
      <c r="K65" s="762"/>
      <c r="L65" s="762"/>
      <c r="M65" s="762"/>
      <c r="N65" s="754"/>
      <c r="O65" s="1158"/>
      <c r="P65" s="762"/>
      <c r="Q65" s="762"/>
      <c r="R65" s="1496">
        <f>IF(R64&gt;=$AA$31,"",IF(IF(OR(D65="",$Q$25=""),0,IF(R64&gt;0,(E65+R64)-SUM(G65:H65,J65:M65),IF(D65=$BV$52,VLOOKUP($BV$51,DATADIA,3),0)))&gt;$AA$31,$AA$31,IF(OR(D65="",$Q$25=""),0,IF(R64&gt;0,(E65+R64)-SUM(G65:H65,J65:M65),IF(D65=$BV$52,VLOOKUP($BV$51,DATADIA,3)-'TAB FALTAS'!$M$13,0)))))</f>
        <v>0</v>
      </c>
      <c r="S65" s="1586" t="str">
        <f t="shared" si="9"/>
        <v/>
      </c>
      <c r="T65" s="1586" t="str">
        <f t="shared" si="10"/>
        <v/>
      </c>
      <c r="U65" s="1585" t="str">
        <f t="shared" si="1"/>
        <v/>
      </c>
      <c r="V65" s="1585">
        <f>IFERROR(IF(ET65="FORA",EQ65,IF(AND(VLOOKUP($ER$20,DATADIA,2,0)&gt;1,ET65="INICIO"),EQ64+VLOOKUP($ER$20,DATADIA,2,0),IF(AND('TAB FUNDAMENTO'!$E$46&lt;&gt;'CERT-F'!$AA$5,VLOOKUP($ER$21,DATADIA,3,0)&gt;1,ET65="FIM"),EQ65,0))),0)</f>
        <v>0</v>
      </c>
      <c r="W65" s="1756"/>
      <c r="X65" s="1756"/>
      <c r="Y65" s="1756"/>
      <c r="Z65" s="1756"/>
      <c r="AA65" s="1756"/>
      <c r="AB65" s="1756"/>
      <c r="AC65" s="1756"/>
      <c r="AD65" s="1756"/>
      <c r="AE65" s="1756"/>
      <c r="AF65" s="1756"/>
      <c r="AG65" s="173"/>
      <c r="AH65" s="173" t="str">
        <f t="shared" si="11"/>
        <v/>
      </c>
      <c r="AI65" s="171">
        <f t="shared" si="2"/>
        <v>0</v>
      </c>
      <c r="AJ65" s="163">
        <f t="shared" si="3"/>
        <v>0</v>
      </c>
      <c r="AK65" s="173">
        <f t="shared" si="12"/>
        <v>0</v>
      </c>
      <c r="AL65" s="172">
        <f t="shared" si="4"/>
        <v>0</v>
      </c>
      <c r="AM65" s="149" t="str">
        <f t="shared" si="13"/>
        <v>S</v>
      </c>
      <c r="AN65" s="149" t="str">
        <f t="shared" si="14"/>
        <v>N</v>
      </c>
      <c r="AO65" s="146" t="e">
        <f>IF(AND(#REF!=0,#REF!&gt;0),SUM(F65:M65),"")</f>
        <v>#REF!</v>
      </c>
      <c r="AP65" s="146" t="e">
        <f>IF(AND(#REF!=0,#REF!&gt;0),SUM(F65:M65),"")</f>
        <v>#REF!</v>
      </c>
      <c r="AQ65" s="146" t="str">
        <f t="shared" si="15"/>
        <v/>
      </c>
      <c r="AR65" s="1088" t="e">
        <f>IF(#REF!=1825,#REF!,0)</f>
        <v>#REF!</v>
      </c>
      <c r="AS65" s="1088">
        <f t="shared" si="16"/>
        <v>0</v>
      </c>
      <c r="AT65" s="1088" t="e">
        <f>IF(AND(#REF!&lt;$AT$35*365,#REF!&gt;$AT$35*365),#REF!,0)</f>
        <v>#REF!</v>
      </c>
      <c r="AU65" s="1088" t="str">
        <f>IF(D65="","",IF(AND(#REF!&lt;3650,#REF!&gt;3650),#REF!,0))</f>
        <v/>
      </c>
      <c r="AV65" s="1088">
        <f t="shared" si="17"/>
        <v>0</v>
      </c>
      <c r="AW65" s="1089"/>
      <c r="AX65" s="1088" t="str">
        <f t="shared" si="5"/>
        <v/>
      </c>
      <c r="AY65" s="1097" t="e">
        <f t="shared" si="18"/>
        <v>#REF!</v>
      </c>
      <c r="AZ65" s="1097">
        <f t="shared" si="19"/>
        <v>0</v>
      </c>
      <c r="BA65" s="1098" t="e">
        <f t="shared" si="20"/>
        <v>#REF!</v>
      </c>
      <c r="BB65" s="1098">
        <f t="shared" si="21"/>
        <v>0</v>
      </c>
      <c r="BC65" s="1098" t="str">
        <f t="shared" si="22"/>
        <v/>
      </c>
      <c r="BD65" s="1100"/>
      <c r="BE65" s="1097">
        <f t="shared" si="23"/>
        <v>0</v>
      </c>
      <c r="BF65" s="1133">
        <f t="shared" si="24"/>
        <v>0</v>
      </c>
      <c r="BG65" s="1384">
        <f t="shared" si="25"/>
        <v>0</v>
      </c>
      <c r="BH65" s="879" t="e">
        <f t="shared" si="26"/>
        <v>#REF!</v>
      </c>
      <c r="BI65" s="146"/>
      <c r="BJ65" s="879" t="e">
        <f t="shared" si="27"/>
        <v>#REF!</v>
      </c>
      <c r="BK65" s="879" t="str">
        <f t="shared" si="35"/>
        <v/>
      </c>
      <c r="BL65" s="879" t="str">
        <f t="shared" si="28"/>
        <v/>
      </c>
      <c r="BM65" s="879" t="str">
        <f t="shared" si="29"/>
        <v/>
      </c>
      <c r="BV65" s="1332" t="e">
        <f>YEAR(BV62)</f>
        <v>#VALUE!</v>
      </c>
      <c r="BW65" s="1333" t="s">
        <v>3459</v>
      </c>
      <c r="BX65" s="1334"/>
      <c r="CS65" s="146" t="e">
        <f>IF(AND(#REF!&gt;0,D65=$BJ$38),#REF!,0)</f>
        <v>#REF!</v>
      </c>
      <c r="CT65" s="146" t="e">
        <f>IF(AND(#REF!&gt;0,D65=$BK$38),#REF!,0)</f>
        <v>#REF!</v>
      </c>
      <c r="CU65" s="146">
        <f t="shared" si="30"/>
        <v>0</v>
      </c>
      <c r="EQ65" s="1" t="str">
        <f t="shared" si="6"/>
        <v/>
      </c>
      <c r="ER65" s="1" t="str">
        <f t="shared" si="36"/>
        <v>DENTRO</v>
      </c>
      <c r="ES65" s="1" t="str">
        <f t="shared" si="7"/>
        <v/>
      </c>
      <c r="ET65" s="1" t="str">
        <f t="shared" si="32"/>
        <v/>
      </c>
    </row>
    <row r="66" spans="1:152" s="1" customFormat="1" ht="11.25" customHeight="1">
      <c r="A66" s="1" t="str">
        <f t="shared" si="8"/>
        <v/>
      </c>
      <c r="B66" t="str">
        <f t="shared" si="0"/>
        <v/>
      </c>
      <c r="C66" s="1321"/>
      <c r="D66" s="762" t="str">
        <f t="shared" si="33"/>
        <v/>
      </c>
      <c r="E66" s="762" t="str">
        <f t="shared" si="34"/>
        <v/>
      </c>
      <c r="F66" s="762"/>
      <c r="G66" s="762"/>
      <c r="H66" s="762"/>
      <c r="I66" s="762"/>
      <c r="J66" s="762"/>
      <c r="K66" s="762"/>
      <c r="L66" s="762"/>
      <c r="M66" s="762"/>
      <c r="N66" s="754"/>
      <c r="O66" s="1158"/>
      <c r="P66" s="762"/>
      <c r="Q66" s="762"/>
      <c r="R66" s="1496">
        <f>IF(R65&gt;=$AA$31,"",IF(IF(OR(D66="",$Q$25=""),0,IF(R65&gt;0,(E66+R65)-SUM(G66:H66,J66:M66),IF(D66=$BV$52,VLOOKUP($BV$51,DATADIA,3),0)))&gt;$AA$31,$AA$31,IF(OR(D66="",$Q$25=""),0,IF(R65&gt;0,(E66+R65)-SUM(G66:H66,J66:M66),IF(D66=$BV$52,VLOOKUP($BV$51,DATADIA,3)-'TAB FALTAS'!$M$13,0)))))</f>
        <v>0</v>
      </c>
      <c r="S66" s="1586" t="str">
        <f t="shared" si="9"/>
        <v/>
      </c>
      <c r="T66" s="1586" t="str">
        <f t="shared" si="10"/>
        <v/>
      </c>
      <c r="U66" s="1585" t="str">
        <f t="shared" si="1"/>
        <v/>
      </c>
      <c r="V66" s="1585">
        <f>IFERROR(IF(ET66="FORA",EQ66,IF(AND(VLOOKUP($ER$20,DATADIA,2,0)&gt;1,ET66="INICIO"),EQ65+VLOOKUP($ER$20,DATADIA,2,0),IF(AND('TAB FUNDAMENTO'!$E$46&lt;&gt;'CERT-F'!$AA$5,VLOOKUP($ER$21,DATADIA,3,0)&gt;1,ET66="FIM"),EQ66,0))),0)</f>
        <v>0</v>
      </c>
      <c r="W66" s="1756"/>
      <c r="X66" s="1756"/>
      <c r="Y66" s="1756"/>
      <c r="Z66" s="1756"/>
      <c r="AA66" s="1756"/>
      <c r="AB66" s="1756"/>
      <c r="AC66" s="1756"/>
      <c r="AD66" s="1756"/>
      <c r="AE66" s="1756"/>
      <c r="AF66" s="1756"/>
      <c r="AG66" s="173"/>
      <c r="AH66" s="173" t="str">
        <f t="shared" si="11"/>
        <v/>
      </c>
      <c r="AI66" s="171">
        <f t="shared" si="2"/>
        <v>0</v>
      </c>
      <c r="AJ66" s="163">
        <f t="shared" si="3"/>
        <v>0</v>
      </c>
      <c r="AK66" s="173">
        <f t="shared" si="12"/>
        <v>0</v>
      </c>
      <c r="AL66" s="172">
        <f t="shared" si="4"/>
        <v>0</v>
      </c>
      <c r="AM66" s="149" t="str">
        <f t="shared" si="13"/>
        <v>S</v>
      </c>
      <c r="AN66" s="149" t="str">
        <f t="shared" si="14"/>
        <v>N</v>
      </c>
      <c r="AO66" s="146" t="e">
        <f>IF(AND(#REF!=0,#REF!&gt;0),SUM(F66:M66),"")</f>
        <v>#REF!</v>
      </c>
      <c r="AP66" s="146" t="e">
        <f>IF(AND(#REF!=0,#REF!&gt;0),SUM(F66:M66),"")</f>
        <v>#REF!</v>
      </c>
      <c r="AQ66" s="146" t="str">
        <f t="shared" si="15"/>
        <v/>
      </c>
      <c r="AR66" s="1088" t="e">
        <f>IF(#REF!=1825,#REF!,0)</f>
        <v>#REF!</v>
      </c>
      <c r="AS66" s="1088">
        <f t="shared" si="16"/>
        <v>0</v>
      </c>
      <c r="AT66" s="1088" t="e">
        <f>IF(AND(#REF!&lt;$AT$35*365,#REF!&gt;$AT$35*365),#REF!,0)</f>
        <v>#REF!</v>
      </c>
      <c r="AU66" s="1088" t="str">
        <f>IF(D66="","",IF(AND(#REF!&lt;3650,#REF!&gt;3650),#REF!,0))</f>
        <v/>
      </c>
      <c r="AV66" s="1088">
        <f t="shared" si="17"/>
        <v>0</v>
      </c>
      <c r="AW66" s="1089"/>
      <c r="AX66" s="1088" t="str">
        <f t="shared" si="5"/>
        <v/>
      </c>
      <c r="AY66" s="1097" t="e">
        <f t="shared" si="18"/>
        <v>#REF!</v>
      </c>
      <c r="AZ66" s="1097">
        <f t="shared" si="19"/>
        <v>0</v>
      </c>
      <c r="BA66" s="1098" t="e">
        <f t="shared" si="20"/>
        <v>#REF!</v>
      </c>
      <c r="BB66" s="1098">
        <f t="shared" si="21"/>
        <v>0</v>
      </c>
      <c r="BC66" s="1098" t="str">
        <f t="shared" si="22"/>
        <v/>
      </c>
      <c r="BD66" s="1100"/>
      <c r="BE66" s="1097">
        <f t="shared" si="23"/>
        <v>0</v>
      </c>
      <c r="BF66" s="1133">
        <f t="shared" si="24"/>
        <v>0</v>
      </c>
      <c r="BG66" s="1384">
        <f t="shared" si="25"/>
        <v>0</v>
      </c>
      <c r="BH66" s="879" t="e">
        <f t="shared" si="26"/>
        <v>#REF!</v>
      </c>
      <c r="BI66" s="146"/>
      <c r="BJ66" s="879" t="e">
        <f t="shared" si="27"/>
        <v>#REF!</v>
      </c>
      <c r="BK66" s="879" t="str">
        <f t="shared" si="35"/>
        <v/>
      </c>
      <c r="BL66" s="879" t="str">
        <f t="shared" si="28"/>
        <v/>
      </c>
      <c r="BM66" s="879" t="str">
        <f t="shared" si="29"/>
        <v/>
      </c>
      <c r="BV66" s="1743"/>
      <c r="BW66" s="1743"/>
      <c r="BX66" s="1743"/>
      <c r="CS66" s="146" t="e">
        <f>IF(AND(#REF!&gt;0,D66=$BJ$38),#REF!,0)</f>
        <v>#REF!</v>
      </c>
      <c r="CT66" s="146" t="e">
        <f>IF(AND(#REF!&gt;0,D66=$BK$38),#REF!,0)</f>
        <v>#REF!</v>
      </c>
      <c r="CU66" s="146">
        <f t="shared" si="30"/>
        <v>0</v>
      </c>
      <c r="EQ66" s="1" t="str">
        <f t="shared" si="6"/>
        <v/>
      </c>
      <c r="ER66" s="1" t="str">
        <f t="shared" si="36"/>
        <v>DENTRO</v>
      </c>
      <c r="ES66" s="1" t="str">
        <f t="shared" si="7"/>
        <v/>
      </c>
      <c r="ET66" s="1" t="str">
        <f t="shared" si="32"/>
        <v/>
      </c>
    </row>
    <row r="67" spans="1:152" s="1" customFormat="1" ht="13.15" customHeight="1">
      <c r="A67" s="1" t="str">
        <f t="shared" si="8"/>
        <v/>
      </c>
      <c r="B67" t="str">
        <f t="shared" si="0"/>
        <v/>
      </c>
      <c r="C67" s="1321"/>
      <c r="D67" s="762" t="str">
        <f t="shared" si="33"/>
        <v/>
      </c>
      <c r="E67" s="762" t="str">
        <f t="shared" si="34"/>
        <v/>
      </c>
      <c r="F67" s="762"/>
      <c r="G67" s="762"/>
      <c r="H67" s="762"/>
      <c r="I67" s="762"/>
      <c r="J67" s="762"/>
      <c r="K67" s="762"/>
      <c r="L67" s="762"/>
      <c r="M67" s="762"/>
      <c r="N67" s="754"/>
      <c r="O67" s="1158"/>
      <c r="P67" s="762"/>
      <c r="Q67" s="762"/>
      <c r="R67" s="1496">
        <f>IF(R66&gt;=$AA$31,"",IF(IF(OR(D67="",$Q$25=""),0,IF(R66&gt;0,(E67+R66)-SUM(G67:H67,J67:M67),IF(D67=$BV$52,VLOOKUP($BV$51,DATADIA,3),0)))&gt;$AA$31,$AA$31,IF(OR(D67="",$Q$25=""),0,IF(R66&gt;0,(E67+R66)-SUM(G67:H67,J67:M67),IF(D67=$BV$52,VLOOKUP($BV$51,DATADIA,3)-'TAB FALTAS'!$M$13,0)))))</f>
        <v>0</v>
      </c>
      <c r="S67" s="1586" t="str">
        <f t="shared" si="9"/>
        <v/>
      </c>
      <c r="T67" s="1586" t="str">
        <f t="shared" si="10"/>
        <v/>
      </c>
      <c r="U67" s="1585" t="str">
        <f>IFERROR(IF(ET67="FIM",ES67+EQ66,IF(OR(ER67="SIM",ER67="DENTRO"),EQ67,0)),0)</f>
        <v/>
      </c>
      <c r="V67" s="1585">
        <f>IFERROR(IF(ET67="FORA",EQ67,IF(AND(VLOOKUP($ER$20,DATADIA,2,0)&gt;1,ET67="INICIO"),EQ66+VLOOKUP($ER$20,DATADIA,2,0),IF(AND('TAB FUNDAMENTO'!$E$46&lt;&gt;'CERT-F'!$AA$5,VLOOKUP($ER$21,DATADIA,3,0)&gt;1,ET67="FIM"),EQ67,0))),0)</f>
        <v>0</v>
      </c>
      <c r="W67" s="1756"/>
      <c r="X67" s="1756"/>
      <c r="Y67" s="1756"/>
      <c r="Z67" s="1756"/>
      <c r="AA67" s="1756"/>
      <c r="AB67" s="1756"/>
      <c r="AC67" s="1756"/>
      <c r="AD67" s="1756"/>
      <c r="AE67" s="1756"/>
      <c r="AF67" s="1756"/>
      <c r="AG67" s="173"/>
      <c r="AH67" s="173" t="str">
        <f t="shared" si="11"/>
        <v/>
      </c>
      <c r="AI67" s="171">
        <f t="shared" si="2"/>
        <v>0</v>
      </c>
      <c r="AJ67" s="163">
        <f t="shared" si="3"/>
        <v>0</v>
      </c>
      <c r="AK67" s="173">
        <f t="shared" si="12"/>
        <v>0</v>
      </c>
      <c r="AL67" s="172">
        <f t="shared" si="4"/>
        <v>0</v>
      </c>
      <c r="AM67" s="149" t="str">
        <f t="shared" si="13"/>
        <v>S</v>
      </c>
      <c r="AN67" s="149" t="str">
        <f t="shared" si="14"/>
        <v>N</v>
      </c>
      <c r="AO67" s="146" t="e">
        <f>IF(AND(#REF!=0,#REF!&gt;0),SUM(F67:M67),"")</f>
        <v>#REF!</v>
      </c>
      <c r="AP67" s="146" t="e">
        <f>IF(AND(#REF!=0,#REF!&gt;0),SUM(F67:M67),"")</f>
        <v>#REF!</v>
      </c>
      <c r="AQ67" s="146" t="str">
        <f t="shared" si="15"/>
        <v/>
      </c>
      <c r="AR67" s="1088" t="e">
        <f>IF(#REF!=1825,#REF!,0)</f>
        <v>#REF!</v>
      </c>
      <c r="AS67" s="1088">
        <f t="shared" si="16"/>
        <v>0</v>
      </c>
      <c r="AT67" s="1088" t="e">
        <f>IF(AND(#REF!&lt;$AT$35*365,#REF!&gt;$AT$35*365),#REF!,0)</f>
        <v>#REF!</v>
      </c>
      <c r="AU67" s="1088" t="str">
        <f>IF(D67="","",IF(AND(#REF!&lt;3650,#REF!&gt;3650),#REF!,0))</f>
        <v/>
      </c>
      <c r="AV67" s="1088">
        <f t="shared" si="17"/>
        <v>0</v>
      </c>
      <c r="AW67" s="1089"/>
      <c r="AX67" s="1088" t="str">
        <f t="shared" si="5"/>
        <v/>
      </c>
      <c r="AY67" s="1097" t="e">
        <f t="shared" si="18"/>
        <v>#REF!</v>
      </c>
      <c r="AZ67" s="1097">
        <f t="shared" si="19"/>
        <v>0</v>
      </c>
      <c r="BA67" s="1098" t="e">
        <f t="shared" si="20"/>
        <v>#REF!</v>
      </c>
      <c r="BB67" s="1098">
        <f t="shared" si="21"/>
        <v>0</v>
      </c>
      <c r="BC67" s="1098" t="str">
        <f t="shared" si="22"/>
        <v/>
      </c>
      <c r="BD67" s="1100"/>
      <c r="BE67" s="1097">
        <f t="shared" si="23"/>
        <v>0</v>
      </c>
      <c r="BF67" s="1133">
        <f t="shared" si="24"/>
        <v>0</v>
      </c>
      <c r="BG67" s="1384">
        <f t="shared" si="25"/>
        <v>0</v>
      </c>
      <c r="BH67" s="879" t="e">
        <f t="shared" si="26"/>
        <v>#REF!</v>
      </c>
      <c r="BI67" s="146"/>
      <c r="BJ67" s="879" t="e">
        <f t="shared" si="27"/>
        <v>#REF!</v>
      </c>
      <c r="BK67" s="879" t="str">
        <f t="shared" si="35"/>
        <v/>
      </c>
      <c r="BL67" s="879" t="str">
        <f t="shared" si="28"/>
        <v/>
      </c>
      <c r="BM67" s="879" t="str">
        <f t="shared" si="29"/>
        <v/>
      </c>
      <c r="BW67" s="162"/>
      <c r="CS67" s="146" t="e">
        <f>IF(AND(#REF!&gt;0,D67=$BJ$38),#REF!,0)</f>
        <v>#REF!</v>
      </c>
      <c r="CT67" s="146" t="e">
        <f>IF(AND(#REF!&gt;0,D67=$BK$38),#REF!,0)</f>
        <v>#REF!</v>
      </c>
      <c r="CU67" s="146">
        <f t="shared" si="30"/>
        <v>0</v>
      </c>
      <c r="EQ67" s="1" t="str">
        <f t="shared" si="6"/>
        <v/>
      </c>
      <c r="ER67" s="1" t="str">
        <f t="shared" si="36"/>
        <v>DENTRO</v>
      </c>
      <c r="ES67" s="1" t="str">
        <f t="shared" si="7"/>
        <v/>
      </c>
      <c r="ET67" s="1" t="str">
        <f t="shared" si="32"/>
        <v/>
      </c>
    </row>
    <row r="68" spans="1:152" s="1" customFormat="1" ht="6" customHeight="1" thickBot="1">
      <c r="B68" s="7"/>
      <c r="C68" s="861"/>
      <c r="D68" s="403"/>
      <c r="E68" s="1326"/>
      <c r="F68" s="1326"/>
      <c r="G68" s="1326"/>
      <c r="H68" s="1326"/>
      <c r="I68" s="1326"/>
      <c r="J68" s="1326"/>
      <c r="K68" s="1326"/>
      <c r="L68" s="1326"/>
      <c r="M68" s="1326"/>
      <c r="N68" s="1326">
        <v>1</v>
      </c>
      <c r="O68" s="1373">
        <f>SUMIF(N39:N67,1,O39:O67)</f>
        <v>0</v>
      </c>
      <c r="P68" s="1166"/>
      <c r="Q68" s="1147"/>
      <c r="R68" s="1327"/>
      <c r="S68" s="1166" t="e">
        <f>SUMIF(#REF!,3,#REF!)</f>
        <v>#REF!</v>
      </c>
      <c r="T68" s="1145"/>
      <c r="U68" s="1167"/>
      <c r="V68" s="1167"/>
      <c r="W68" s="1891"/>
      <c r="X68" s="1892"/>
      <c r="Y68" s="1892"/>
      <c r="Z68" s="1892"/>
      <c r="AA68" s="1892"/>
      <c r="AB68" s="1892"/>
      <c r="AC68" s="1892"/>
      <c r="AD68" s="1892"/>
      <c r="AE68" s="1892"/>
      <c r="AF68" s="1893"/>
      <c r="AG68" s="233">
        <f>SUM(AG38:AG67)</f>
        <v>0</v>
      </c>
      <c r="AH68" s="1036">
        <f>MAX(AH38:AH67)</f>
        <v>0</v>
      </c>
      <c r="AI68" s="176">
        <f>SUM(AI38:AI67)</f>
        <v>0</v>
      </c>
      <c r="AJ68" s="176">
        <f>SUM(AJ38:AJ67)</f>
        <v>0</v>
      </c>
      <c r="AK68" s="233">
        <f>SUM(AK38:AK67)</f>
        <v>0</v>
      </c>
      <c r="AL68" s="239">
        <f>SUM(AL38:AL67)</f>
        <v>0</v>
      </c>
      <c r="AM68" s="240" t="str">
        <f>AM67</f>
        <v>S</v>
      </c>
      <c r="AN68" s="234" t="str">
        <f>AN67</f>
        <v>N</v>
      </c>
      <c r="AO68" s="1151" t="e">
        <f>SUM(AO39:AO67)</f>
        <v>#REF!</v>
      </c>
      <c r="AP68" s="1151" t="e">
        <f>SUM(AP39:AP67)</f>
        <v>#REF!</v>
      </c>
      <c r="AQ68" s="1151">
        <f>SUM(AQ39:AQ67)</f>
        <v>0</v>
      </c>
      <c r="AR68" s="1092" t="e">
        <f>MAX((AR38:AR67))</f>
        <v>#REF!</v>
      </c>
      <c r="AS68" s="1092">
        <f>MAX((AS38:AS67))</f>
        <v>0</v>
      </c>
      <c r="AT68" s="1092" t="e">
        <f>MAX((AT38:AT67))</f>
        <v>#REF!</v>
      </c>
      <c r="AU68" s="1092" t="e">
        <f>SUM(AU38:AU67)</f>
        <v>#REF!</v>
      </c>
      <c r="AV68" s="1093">
        <f>MAX(AV39:AV67)</f>
        <v>0</v>
      </c>
      <c r="AW68" s="1092"/>
      <c r="AX68" s="1093">
        <f>MAX(AX39:AX67)</f>
        <v>0</v>
      </c>
      <c r="AY68" s="1094" t="e">
        <f>MAX(AY38:AY67)</f>
        <v>#REF!</v>
      </c>
      <c r="AZ68" s="1095">
        <f>SUM(AZ38:AZ67)</f>
        <v>0</v>
      </c>
      <c r="BA68" s="1095" t="e">
        <f>SUM(BA38:BA67)</f>
        <v>#REF!</v>
      </c>
      <c r="BB68" s="1095" t="e">
        <f>SUM(BB38:BB67)</f>
        <v>#REF!</v>
      </c>
      <c r="BC68" s="1095">
        <f>SUM(BC38:BC67)</f>
        <v>0</v>
      </c>
      <c r="BD68" s="1095"/>
      <c r="BE68" s="1096">
        <f>SUM(BE38:BE59)</f>
        <v>0</v>
      </c>
      <c r="BF68" s="1096">
        <f>SUM(BF39:BF67)</f>
        <v>0</v>
      </c>
      <c r="BG68" s="1385">
        <f>SUM(BG39:BG67)</f>
        <v>0</v>
      </c>
      <c r="BH68" s="1387" t="e">
        <f>MAX(BH39:BH67)</f>
        <v>#REF!</v>
      </c>
      <c r="BI68" s="146"/>
      <c r="BJ68" s="1387" t="e">
        <f>MAX(BJ39:BJ67)</f>
        <v>#REF!</v>
      </c>
      <c r="BK68" s="1387">
        <f>MAX(BK39:BK67)</f>
        <v>0</v>
      </c>
      <c r="BL68" s="1387">
        <f>MAX(BL39:BL67)</f>
        <v>0</v>
      </c>
      <c r="BM68" s="1387">
        <f>MAX(BM39:BM67)</f>
        <v>0</v>
      </c>
      <c r="CS68" s="146" t="e">
        <f>MAX(CS39:CS67)</f>
        <v>#REF!</v>
      </c>
      <c r="CT68" s="146" t="e">
        <f>MAX(CT39:CT67)</f>
        <v>#REF!</v>
      </c>
      <c r="CU68" s="146">
        <f>MAX(CU39:CU67)</f>
        <v>0</v>
      </c>
      <c r="EQ68" s="1" t="str">
        <f t="shared" si="6"/>
        <v/>
      </c>
    </row>
    <row r="69" spans="1:152" s="989" customFormat="1" ht="11.1" customHeight="1">
      <c r="C69" s="990"/>
      <c r="D69" s="974" t="s">
        <v>198</v>
      </c>
      <c r="E69" s="991">
        <f>SUM(E38:E67)</f>
        <v>0</v>
      </c>
      <c r="F69" s="991">
        <f t="shared" ref="F69:M69" si="37">SUM(F38:F67)</f>
        <v>0</v>
      </c>
      <c r="G69" s="991">
        <f t="shared" si="37"/>
        <v>0</v>
      </c>
      <c r="H69" s="991">
        <f t="shared" si="37"/>
        <v>0</v>
      </c>
      <c r="I69" s="991">
        <f t="shared" si="37"/>
        <v>0</v>
      </c>
      <c r="J69" s="991">
        <f t="shared" si="37"/>
        <v>0</v>
      </c>
      <c r="K69" s="991">
        <f t="shared" si="37"/>
        <v>0</v>
      </c>
      <c r="L69" s="991">
        <f t="shared" si="37"/>
        <v>0</v>
      </c>
      <c r="M69" s="991">
        <f t="shared" si="37"/>
        <v>0</v>
      </c>
      <c r="N69" s="992"/>
      <c r="O69" s="993">
        <f>SUM(O38:O67)</f>
        <v>0</v>
      </c>
      <c r="P69" s="991"/>
      <c r="Q69" s="1123"/>
      <c r="R69" s="994">
        <f>IF(E69="","",MAX(R38:R67))</f>
        <v>0</v>
      </c>
      <c r="S69" s="991">
        <f>IF(E69="","",MAX(S38:S67))</f>
        <v>0</v>
      </c>
      <c r="T69" s="991" t="e">
        <f>IF(E69="","",MAX(T38:T67))</f>
        <v>#VALUE!</v>
      </c>
      <c r="U69" s="991">
        <f>IFERROR(IF(LARGE(U38:U67,1)&gt;LARGE(V38:V67,1),LARGE(U38:U67,1),0),0)</f>
        <v>0</v>
      </c>
      <c r="V69" s="991">
        <f>IFERROR(IF(LARGE(V38:V67,1)&gt;LARGE(U38:U67,1),LARGE(V38:V67,1),0),0)</f>
        <v>0</v>
      </c>
      <c r="W69" s="1365">
        <f>SUM(W39:W68)</f>
        <v>0</v>
      </c>
      <c r="X69" s="995"/>
      <c r="Y69" s="995"/>
      <c r="Z69" s="995"/>
      <c r="AA69" s="995"/>
      <c r="AB69" s="985"/>
      <c r="AC69" s="985"/>
      <c r="AD69" s="985"/>
      <c r="AE69" s="985"/>
      <c r="AF69" s="996"/>
      <c r="AG69" s="315"/>
      <c r="ET69" s="1"/>
    </row>
    <row r="70" spans="1:152" s="1" customFormat="1" ht="10.5" customHeight="1">
      <c r="C70" s="861"/>
      <c r="D70" s="615" t="s">
        <v>2582</v>
      </c>
      <c r="E70" s="1172"/>
      <c r="F70" s="1172"/>
      <c r="G70" s="1172"/>
      <c r="H70" s="1172"/>
      <c r="I70" s="1172"/>
      <c r="J70" s="1172"/>
      <c r="K70" s="1172"/>
      <c r="L70" s="1172"/>
      <c r="M70" s="1172"/>
      <c r="N70" s="1172">
        <v>2</v>
      </c>
      <c r="O70" s="1374">
        <f>SUMIF(N38:N67,4,O38:O67)</f>
        <v>0</v>
      </c>
      <c r="P70" s="1175"/>
      <c r="Q70" s="1148">
        <f>SUMIF(N39:N67,2,O39:O67)</f>
        <v>0</v>
      </c>
      <c r="R70" s="1325"/>
      <c r="S70" s="1175"/>
      <c r="T70" s="1146"/>
      <c r="U70" s="1175"/>
      <c r="V70" s="1175"/>
      <c r="W70" s="1885" t="s">
        <v>1139</v>
      </c>
      <c r="X70" s="1854"/>
      <c r="Y70" s="1854"/>
      <c r="Z70" s="1854"/>
      <c r="AA70" s="1854"/>
      <c r="AB70" s="653"/>
      <c r="AC70" s="1854" t="s">
        <v>1138</v>
      </c>
      <c r="AD70" s="1854"/>
      <c r="AE70" s="1854"/>
      <c r="AF70" s="1855"/>
    </row>
    <row r="71" spans="1:152" s="1" customFormat="1" ht="11.25" customHeight="1">
      <c r="C71" s="861"/>
      <c r="D71" s="1755" t="s">
        <v>3516</v>
      </c>
      <c r="E71" s="1755"/>
      <c r="F71" s="1755"/>
      <c r="G71" s="1755"/>
      <c r="O71" s="28"/>
      <c r="Q71" s="4"/>
      <c r="R71" s="170"/>
      <c r="Z71" s="1890" t="s">
        <v>2352</v>
      </c>
      <c r="AA71" s="1890"/>
      <c r="AB71" s="1890"/>
      <c r="AC71" s="1890"/>
      <c r="AD71" s="1890"/>
      <c r="AE71" s="1890"/>
      <c r="AF71" s="1890"/>
      <c r="ES71" s="158"/>
      <c r="ET71" s="158"/>
      <c r="EU71" s="158"/>
      <c r="EV71" s="158"/>
    </row>
    <row r="72" spans="1:152" s="1" customFormat="1" ht="13.7" hidden="1" customHeight="1">
      <c r="C72" s="861"/>
      <c r="D72" s="1341">
        <f>MAX(D38:D67)</f>
        <v>0</v>
      </c>
      <c r="E72" s="1341">
        <f>IF(D73=E108,E108,E73)</f>
        <v>1900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860"/>
      <c r="S72" s="32"/>
      <c r="T72" s="32"/>
      <c r="U72" s="32"/>
      <c r="V72" s="32"/>
      <c r="W72" s="32"/>
      <c r="X72" s="27"/>
      <c r="Y72" s="27"/>
      <c r="Z72" s="27"/>
      <c r="AA72" s="27"/>
      <c r="AB72" s="27"/>
      <c r="AC72" s="27"/>
      <c r="AD72" s="27"/>
      <c r="AE72" s="27"/>
      <c r="AF72" s="27"/>
    </row>
    <row r="73" spans="1:152" s="1" customFormat="1" ht="13.15" hidden="1" customHeight="1">
      <c r="C73" s="861"/>
      <c r="D73" s="1341">
        <f>YEAR(AA5)</f>
        <v>1900</v>
      </c>
      <c r="E73" s="1708" t="e">
        <f>IF(E108=1997,0,VLOOKUP(E77,_TAB9803,2))</f>
        <v>#N/A</v>
      </c>
      <c r="F73" s="1708"/>
      <c r="G73" s="1704"/>
      <c r="H73" s="1704"/>
      <c r="I73" s="180"/>
      <c r="J73" s="1704"/>
      <c r="K73" s="1704"/>
      <c r="L73" s="1889"/>
      <c r="M73" s="1889"/>
      <c r="N73" s="27"/>
      <c r="O73" s="27"/>
      <c r="P73" s="27"/>
      <c r="Q73" s="27"/>
      <c r="R73" s="170"/>
      <c r="S73" s="207" t="s">
        <v>1325</v>
      </c>
      <c r="T73" s="207">
        <f>IF('CERT-V'!$O$23&lt;1825,0,'CERT-V'!$O$23-1825)</f>
        <v>0</v>
      </c>
      <c r="U73" s="207"/>
      <c r="V73" s="207"/>
      <c r="W73" s="27"/>
      <c r="X73" s="27"/>
      <c r="Y73" s="27"/>
      <c r="Z73" s="27"/>
      <c r="AA73" s="27"/>
      <c r="AB73" s="27"/>
      <c r="AC73" s="27"/>
      <c r="AD73" s="27"/>
      <c r="AE73" s="27"/>
      <c r="AF73" s="27"/>
    </row>
    <row r="74" spans="1:152" s="1" customFormat="1" ht="13.15" hidden="1" customHeight="1">
      <c r="C74" s="865"/>
      <c r="D74" s="27"/>
      <c r="E74" s="1708"/>
      <c r="F74" s="1708"/>
      <c r="G74" s="1709"/>
      <c r="H74" s="1709"/>
      <c r="I74" s="2"/>
      <c r="J74" s="2"/>
      <c r="K74" s="27"/>
      <c r="L74" s="1709"/>
      <c r="M74" s="1709"/>
      <c r="N74" s="27"/>
      <c r="O74" s="27"/>
      <c r="P74" s="27"/>
      <c r="Q74" s="27"/>
      <c r="R74" s="170"/>
      <c r="S74" s="207" t="s">
        <v>1326</v>
      </c>
      <c r="T74" s="207">
        <f>IF('CERT-V'!$O$23&lt;3650,0,'CERT-V'!$O$23-3650)</f>
        <v>0</v>
      </c>
      <c r="U74" s="207"/>
      <c r="V74" s="207"/>
      <c r="W74" s="27"/>
      <c r="X74" s="27"/>
      <c r="Y74" s="27"/>
      <c r="Z74" s="27"/>
      <c r="AA74" s="27"/>
      <c r="AB74" s="27"/>
      <c r="AC74" s="27"/>
      <c r="AD74" s="27"/>
      <c r="AE74" s="27"/>
      <c r="AF74" s="27"/>
    </row>
    <row r="75" spans="1:152" s="1" customFormat="1" ht="24.75" hidden="1" customHeight="1">
      <c r="C75" s="865"/>
      <c r="D75" s="647"/>
      <c r="G75" s="185"/>
      <c r="K75" s="27"/>
      <c r="L75" s="1749"/>
      <c r="M75" s="1750"/>
      <c r="N75" s="27"/>
      <c r="Q75" s="27"/>
      <c r="R75" s="170"/>
      <c r="S75" s="208" t="s">
        <v>1327</v>
      </c>
      <c r="T75" s="208">
        <f>IF('CERT-V'!$O$23&lt;5475,0,'CERT-V'!$O$23-5475)</f>
        <v>0</v>
      </c>
      <c r="U75" s="208"/>
      <c r="V75" s="208"/>
      <c r="W75" s="27"/>
      <c r="X75" s="27"/>
      <c r="Y75" s="27"/>
      <c r="Z75" s="27"/>
      <c r="AA75" s="27"/>
      <c r="AB75" s="27"/>
      <c r="AC75" s="27"/>
      <c r="AD75" s="27"/>
      <c r="AE75" s="27"/>
      <c r="AF75" s="27"/>
    </row>
    <row r="76" spans="1:152" s="1" customFormat="1" ht="21.75" hidden="1" customHeight="1">
      <c r="C76" s="865"/>
      <c r="D76" s="27"/>
      <c r="G76" s="185"/>
      <c r="H76" s="51"/>
      <c r="I76" s="126"/>
      <c r="J76" s="126"/>
      <c r="K76" s="27"/>
      <c r="L76" s="1752"/>
      <c r="M76" s="1752"/>
      <c r="N76" s="27"/>
      <c r="O76" s="27"/>
      <c r="P76" s="27"/>
      <c r="Q76" s="27"/>
      <c r="R76" s="170"/>
      <c r="S76" s="207" t="s">
        <v>1328</v>
      </c>
      <c r="T76" s="207">
        <f>IF('CERT-V'!$O$23&lt;7300,0,'CERT-V'!$O$23-7300)</f>
        <v>0</v>
      </c>
      <c r="U76" s="207"/>
      <c r="V76" s="207"/>
      <c r="W76" s="27"/>
      <c r="X76" s="27"/>
      <c r="Y76" s="27"/>
      <c r="Z76" s="27"/>
      <c r="AA76" s="27"/>
      <c r="AB76" s="27"/>
      <c r="AC76" s="27"/>
      <c r="AD76" s="27"/>
      <c r="AE76" s="27"/>
      <c r="AF76" s="27"/>
    </row>
    <row r="77" spans="1:152" s="1" customFormat="1" ht="13.15" hidden="1" customHeight="1">
      <c r="C77" s="865"/>
      <c r="D77" s="1159" t="e">
        <f>IF(D72=1997,0,VLOOKUP(D72,TABT,2))</f>
        <v>#N/A</v>
      </c>
      <c r="E77" s="1710">
        <f>IF(AE6="",AA5,AE6)</f>
        <v>0</v>
      </c>
      <c r="F77" s="1711"/>
      <c r="G77" s="1751"/>
      <c r="K77" s="27"/>
      <c r="M77" s="27"/>
      <c r="N77" s="27"/>
      <c r="O77" s="207"/>
      <c r="P77" s="207"/>
      <c r="Q77" s="27"/>
      <c r="R77" s="170"/>
      <c r="S77" s="207" t="s">
        <v>1329</v>
      </c>
      <c r="T77" s="207">
        <f>IF('CERT-V'!$O$23&lt;9125,0,'CERT-V'!$O$23-9125)</f>
        <v>0</v>
      </c>
      <c r="U77" s="207"/>
      <c r="V77" s="207"/>
      <c r="W77" s="27"/>
      <c r="X77" s="27"/>
      <c r="Y77" s="27"/>
      <c r="Z77" s="27"/>
      <c r="AA77" s="27"/>
      <c r="AB77" s="27"/>
      <c r="AC77" s="27"/>
      <c r="AD77" s="27"/>
      <c r="AE77" s="27"/>
      <c r="AF77" s="27"/>
    </row>
    <row r="78" spans="1:152" s="1" customFormat="1" ht="13.7" hidden="1" customHeight="1">
      <c r="C78" s="865"/>
      <c r="D78" s="27">
        <f>IF(D38&gt;=$E$79,0,D38)</f>
        <v>0</v>
      </c>
      <c r="E78" s="1753">
        <f>YEAR(E77)</f>
        <v>1900</v>
      </c>
      <c r="F78" s="1754"/>
      <c r="G78" s="1751"/>
      <c r="H78" s="127"/>
      <c r="I78" s="127"/>
      <c r="J78" s="127"/>
      <c r="K78" s="27"/>
      <c r="L78" s="127"/>
      <c r="M78" s="127"/>
      <c r="N78" s="27"/>
      <c r="Q78" s="27"/>
      <c r="R78" s="27"/>
      <c r="S78" s="207" t="s">
        <v>1330</v>
      </c>
      <c r="T78" s="207">
        <f>IF('CERT-V'!$O$23&lt;10950,0,'CERT-V'!$O$23-10950)</f>
        <v>0</v>
      </c>
      <c r="U78" s="207"/>
      <c r="V78" s="207"/>
      <c r="W78" s="27"/>
      <c r="X78" s="27"/>
      <c r="Y78" s="27"/>
      <c r="Z78" s="27"/>
      <c r="AA78" s="27"/>
      <c r="AB78" s="27"/>
      <c r="AC78" s="27"/>
      <c r="AD78" s="27"/>
      <c r="AE78" s="27"/>
      <c r="AF78" s="27"/>
    </row>
    <row r="79" spans="1:152" s="1" customFormat="1" ht="13.15" hidden="1" customHeight="1">
      <c r="C79" s="861"/>
      <c r="D79" s="27">
        <f>IF(D39&gt;=$E$79,0,D39)</f>
        <v>0</v>
      </c>
      <c r="E79" s="1705">
        <v>2050</v>
      </c>
      <c r="F79" s="1705"/>
      <c r="H79" s="2"/>
      <c r="I79" s="2"/>
      <c r="J79" s="2"/>
      <c r="L79" s="1709"/>
      <c r="M79" s="1709"/>
      <c r="S79" s="207" t="s">
        <v>1331</v>
      </c>
      <c r="T79" s="207">
        <f>IF('CERT-V'!$O$23&lt;12775,0,'CERT-V'!$O$23-12775)</f>
        <v>0</v>
      </c>
      <c r="U79" s="207"/>
      <c r="V79" s="207"/>
    </row>
    <row r="80" spans="1:152" s="1" customFormat="1" ht="13.15" hidden="1" customHeight="1">
      <c r="C80" s="861"/>
      <c r="D80" s="27">
        <f t="shared" ref="D80:D107" si="38">IF(D40&gt;=$E$79,0,D40)</f>
        <v>0</v>
      </c>
      <c r="E80" s="1634"/>
      <c r="F80" s="1634"/>
      <c r="L80" s="1749"/>
      <c r="M80" s="1750"/>
      <c r="S80" s="207" t="s">
        <v>168</v>
      </c>
      <c r="T80" s="207">
        <f>IF('CERT-V'!$O$23&lt;14600,0,'CERT-V'!$O$23-14600)</f>
        <v>0</v>
      </c>
      <c r="U80" s="207"/>
      <c r="V80" s="207"/>
    </row>
    <row r="81" spans="3:22" s="1" customFormat="1" ht="13.15" hidden="1" customHeight="1">
      <c r="C81" s="861"/>
      <c r="D81" s="27">
        <f t="shared" si="38"/>
        <v>0</v>
      </c>
      <c r="H81" s="126"/>
      <c r="I81" s="126"/>
      <c r="J81" s="126"/>
      <c r="L81" s="1752"/>
      <c r="M81" s="1752"/>
      <c r="S81" s="207" t="s">
        <v>169</v>
      </c>
      <c r="T81" s="207">
        <f>IF('CERT-V'!$O$23&lt;16425,0,'CERT-V'!$O$23-16425)</f>
        <v>0</v>
      </c>
      <c r="U81" s="207"/>
      <c r="V81" s="207"/>
    </row>
    <row r="82" spans="3:22" ht="13.15" hidden="1" customHeight="1">
      <c r="D82" s="27">
        <f t="shared" si="38"/>
        <v>0</v>
      </c>
      <c r="S82" s="207" t="s">
        <v>170</v>
      </c>
      <c r="T82" s="207">
        <f>IF('CERT-V'!$O$23&lt;18250,0,'CERT-V'!$O$23-18250)</f>
        <v>0</v>
      </c>
      <c r="U82" s="207"/>
      <c r="V82" s="207"/>
    </row>
    <row r="83" spans="3:22" ht="13.15" hidden="1" customHeight="1">
      <c r="D83" s="27">
        <f t="shared" si="38"/>
        <v>0</v>
      </c>
      <c r="S83" s="27"/>
    </row>
    <row r="84" spans="3:22" ht="13.15" hidden="1" customHeight="1">
      <c r="D84" s="27">
        <f t="shared" si="38"/>
        <v>0</v>
      </c>
      <c r="S84" s="27"/>
    </row>
    <row r="85" spans="3:22" ht="13.15" hidden="1" customHeight="1">
      <c r="D85" s="27">
        <f t="shared" si="38"/>
        <v>0</v>
      </c>
      <c r="S85" s="207" t="s">
        <v>170</v>
      </c>
      <c r="T85" s="207">
        <f>IF('CERT-V'!$O$23&lt;18250,0,'CERT-V'!$O$23-18250)</f>
        <v>0</v>
      </c>
      <c r="U85" s="207"/>
      <c r="V85" s="207"/>
    </row>
    <row r="86" spans="3:22" ht="13.15" hidden="1" customHeight="1">
      <c r="D86" s="27">
        <f t="shared" si="38"/>
        <v>0</v>
      </c>
      <c r="S86" s="207" t="s">
        <v>170</v>
      </c>
      <c r="T86" s="207">
        <f>IF('CERT-V'!$O$23&lt;18250,0,'CERT-V'!$O$23-18250)</f>
        <v>0</v>
      </c>
      <c r="U86" s="207"/>
      <c r="V86" s="207"/>
    </row>
    <row r="87" spans="3:22" ht="13.15" hidden="1" customHeight="1">
      <c r="D87" s="27">
        <f t="shared" si="38"/>
        <v>0</v>
      </c>
    </row>
    <row r="88" spans="3:22" ht="13.15" hidden="1" customHeight="1">
      <c r="D88" s="27">
        <f t="shared" si="38"/>
        <v>0</v>
      </c>
    </row>
    <row r="89" spans="3:22" ht="13.15" hidden="1" customHeight="1">
      <c r="D89" s="27">
        <f t="shared" si="38"/>
        <v>0</v>
      </c>
    </row>
    <row r="90" spans="3:22" ht="13.15" hidden="1" customHeight="1">
      <c r="D90" s="27">
        <f t="shared" si="38"/>
        <v>0</v>
      </c>
    </row>
    <row r="91" spans="3:22" ht="13.15" hidden="1" customHeight="1">
      <c r="D91" s="27">
        <f t="shared" si="38"/>
        <v>0</v>
      </c>
    </row>
    <row r="92" spans="3:22" ht="13.15" hidden="1" customHeight="1">
      <c r="D92" s="27">
        <f t="shared" si="38"/>
        <v>0</v>
      </c>
    </row>
    <row r="93" spans="3:22" ht="13.15" hidden="1" customHeight="1">
      <c r="D93" s="27">
        <f t="shared" si="38"/>
        <v>0</v>
      </c>
    </row>
    <row r="94" spans="3:22" ht="13.15" hidden="1" customHeight="1">
      <c r="D94" s="27">
        <f t="shared" si="38"/>
        <v>0</v>
      </c>
    </row>
    <row r="95" spans="3:22" ht="13.15" hidden="1" customHeight="1">
      <c r="D95" s="27">
        <f t="shared" si="38"/>
        <v>0</v>
      </c>
    </row>
    <row r="96" spans="3:22" ht="13.15" hidden="1" customHeight="1">
      <c r="D96" s="27">
        <f t="shared" si="38"/>
        <v>0</v>
      </c>
    </row>
    <row r="97" spans="4:16" ht="13.15" hidden="1" customHeight="1">
      <c r="D97" s="27">
        <f t="shared" si="38"/>
        <v>0</v>
      </c>
    </row>
    <row r="98" spans="4:16" ht="13.15" hidden="1" customHeight="1">
      <c r="D98" s="27">
        <f t="shared" si="38"/>
        <v>0</v>
      </c>
    </row>
    <row r="99" spans="4:16" ht="13.15" hidden="1" customHeight="1">
      <c r="D99" s="27">
        <f t="shared" si="38"/>
        <v>0</v>
      </c>
    </row>
    <row r="100" spans="4:16" ht="13.15" hidden="1" customHeight="1">
      <c r="D100" s="27">
        <f t="shared" si="38"/>
        <v>0</v>
      </c>
    </row>
    <row r="101" spans="4:16" ht="13.15" hidden="1" customHeight="1">
      <c r="D101" s="27">
        <f t="shared" si="38"/>
        <v>0</v>
      </c>
    </row>
    <row r="102" spans="4:16" ht="13.15" hidden="1" customHeight="1">
      <c r="D102" s="27">
        <f t="shared" si="38"/>
        <v>0</v>
      </c>
    </row>
    <row r="103" spans="4:16" ht="13.15" hidden="1" customHeight="1">
      <c r="D103" s="27">
        <f t="shared" si="38"/>
        <v>0</v>
      </c>
    </row>
    <row r="104" spans="4:16" ht="13.15" hidden="1" customHeight="1">
      <c r="D104" s="27">
        <f t="shared" si="38"/>
        <v>0</v>
      </c>
    </row>
    <row r="105" spans="4:16" ht="13.15" hidden="1" customHeight="1">
      <c r="D105" s="27">
        <f t="shared" si="38"/>
        <v>0</v>
      </c>
    </row>
    <row r="106" spans="4:16" ht="13.15" hidden="1" customHeight="1">
      <c r="D106" s="27">
        <f t="shared" si="38"/>
        <v>0</v>
      </c>
    </row>
    <row r="107" spans="4:16" ht="13.15" hidden="1" customHeight="1">
      <c r="D107" s="27">
        <f t="shared" si="38"/>
        <v>0</v>
      </c>
    </row>
    <row r="108" spans="4:16" ht="13.15" hidden="1" customHeight="1">
      <c r="D108" s="1349">
        <f>E108</f>
        <v>1900</v>
      </c>
      <c r="E108" s="1747">
        <f>YEAR(E77)</f>
        <v>1900</v>
      </c>
      <c r="F108" s="1748"/>
    </row>
    <row r="109" spans="4:16" ht="13.15" hidden="1" customHeight="1">
      <c r="D109" s="1350">
        <f>D108</f>
        <v>1900</v>
      </c>
    </row>
    <row r="110" spans="4:16" hidden="1">
      <c r="D110" s="1"/>
      <c r="M110" s="1851" t="s">
        <v>3469</v>
      </c>
      <c r="N110" s="1852"/>
      <c r="O110" s="1189">
        <f>O68</f>
        <v>0</v>
      </c>
      <c r="P110" s="1182" t="s">
        <v>3471</v>
      </c>
    </row>
    <row r="111" spans="4:16" hidden="1">
      <c r="D111" s="1"/>
      <c r="M111" s="1851" t="s">
        <v>3470</v>
      </c>
      <c r="N111" s="1852"/>
      <c r="O111" s="1324">
        <f>O70</f>
        <v>0</v>
      </c>
      <c r="P111" s="1182" t="s">
        <v>3472</v>
      </c>
    </row>
    <row r="112" spans="4:16" hidden="1">
      <c r="D112" s="1"/>
      <c r="M112" s="1851" t="s">
        <v>3476</v>
      </c>
      <c r="N112" s="1852"/>
      <c r="O112" s="1324">
        <f>SUM(N37:N65)</f>
        <v>2</v>
      </c>
      <c r="P112" s="1182" t="s">
        <v>3473</v>
      </c>
    </row>
    <row r="113" spans="4:152" hidden="1">
      <c r="D113" s="1"/>
    </row>
    <row r="114" spans="4:152" hidden="1">
      <c r="D114" s="1"/>
      <c r="O114" s="1351">
        <f>SUMIF(N39:N67,"",O39:O67)</f>
        <v>0</v>
      </c>
      <c r="P114" s="1182" t="s">
        <v>3475</v>
      </c>
    </row>
    <row r="115" spans="4:152" hidden="1">
      <c r="D115" s="1"/>
    </row>
    <row r="116" spans="4:152" hidden="1">
      <c r="D116" s="1"/>
      <c r="M116" s="1851" t="s">
        <v>3488</v>
      </c>
      <c r="N116" s="1852"/>
      <c r="O116" s="1376">
        <f>SUMIF(N39:N67,3,O39:O67)</f>
        <v>0</v>
      </c>
    </row>
    <row r="117" spans="4:152" hidden="1">
      <c r="D117" s="1"/>
      <c r="M117" s="1851" t="s">
        <v>3489</v>
      </c>
      <c r="N117" s="1852"/>
      <c r="O117" s="1377">
        <f>SUMIF(N39:N67,2,O39:O67)</f>
        <v>0</v>
      </c>
    </row>
    <row r="118" spans="4:152" hidden="1">
      <c r="D118" s="1"/>
    </row>
    <row r="119" spans="4:152" hidden="1">
      <c r="D119" s="1"/>
      <c r="O119" s="1378">
        <f>O111+O116+O117</f>
        <v>0</v>
      </c>
      <c r="P119" s="883" t="s">
        <v>3490</v>
      </c>
    </row>
    <row r="120" spans="4:152" hidden="1">
      <c r="D120" s="1"/>
    </row>
    <row r="121" spans="4:152" hidden="1">
      <c r="D121" s="1"/>
    </row>
    <row r="122" spans="4:152">
      <c r="D122" s="1"/>
    </row>
    <row r="123" spans="4:152">
      <c r="D123" s="1"/>
      <c r="ES123" s="1355"/>
      <c r="ET123" s="1355"/>
      <c r="EU123" s="1355"/>
      <c r="EV123" s="1355"/>
    </row>
    <row r="124" spans="4:152">
      <c r="D124" s="1"/>
    </row>
    <row r="125" spans="4:152">
      <c r="D125" s="1"/>
      <c r="ES125" s="1355"/>
    </row>
    <row r="126" spans="4:152">
      <c r="D126" s="1"/>
    </row>
    <row r="127" spans="4:152">
      <c r="D127" s="1"/>
    </row>
    <row r="128" spans="4:152">
      <c r="D128" s="1"/>
    </row>
    <row r="129" spans="4:4">
      <c r="D129" s="1"/>
    </row>
    <row r="130" spans="4:4">
      <c r="D130" s="1"/>
    </row>
    <row r="131" spans="4:4">
      <c r="D131" s="1"/>
    </row>
    <row r="132" spans="4:4">
      <c r="D132" s="1"/>
    </row>
    <row r="133" spans="4:4">
      <c r="D133" s="1"/>
    </row>
    <row r="134" spans="4:4">
      <c r="D134" s="1"/>
    </row>
    <row r="135" spans="4:4">
      <c r="D135" s="1"/>
    </row>
    <row r="136" spans="4:4">
      <c r="D136" s="1"/>
    </row>
    <row r="137" spans="4:4">
      <c r="D137" s="1"/>
    </row>
    <row r="138" spans="4:4">
      <c r="D138" s="1"/>
    </row>
    <row r="139" spans="4:4">
      <c r="D139" s="1"/>
    </row>
    <row r="140" spans="4:4">
      <c r="D140" s="1"/>
    </row>
    <row r="141" spans="4:4">
      <c r="D141" s="1"/>
    </row>
    <row r="782" spans="71:71">
      <c r="BS782" s="1235"/>
    </row>
    <row r="783" spans="71:71">
      <c r="BS783" s="1235"/>
    </row>
    <row r="784" spans="71:71">
      <c r="BS784" s="1235"/>
    </row>
    <row r="785" spans="71:71">
      <c r="BS785" s="1235"/>
    </row>
    <row r="786" spans="71:71">
      <c r="BS786" s="1235"/>
    </row>
    <row r="787" spans="71:71">
      <c r="BS787" s="1235"/>
    </row>
    <row r="788" spans="71:71">
      <c r="BS788" s="1235"/>
    </row>
    <row r="789" spans="71:71">
      <c r="BS789" s="1235"/>
    </row>
    <row r="790" spans="71:71">
      <c r="BS790" s="1235"/>
    </row>
    <row r="791" spans="71:71">
      <c r="BS791" s="1235"/>
    </row>
    <row r="792" spans="71:71">
      <c r="BS792" s="1235"/>
    </row>
    <row r="793" spans="71:71">
      <c r="BS793" s="1235"/>
    </row>
    <row r="794" spans="71:71">
      <c r="BS794" s="1235"/>
    </row>
    <row r="795" spans="71:71">
      <c r="BS795" s="1235"/>
    </row>
    <row r="796" spans="71:71">
      <c r="BS796" s="1235"/>
    </row>
    <row r="797" spans="71:71">
      <c r="BS797" s="1235"/>
    </row>
    <row r="798" spans="71:71">
      <c r="BS798" s="1235"/>
    </row>
    <row r="799" spans="71:71">
      <c r="BS799" s="1235"/>
    </row>
    <row r="800" spans="71:71">
      <c r="BS800" s="1235"/>
    </row>
    <row r="801" spans="71:71">
      <c r="BS801" s="1235"/>
    </row>
    <row r="802" spans="71:71">
      <c r="BS802" s="1235"/>
    </row>
    <row r="803" spans="71:71">
      <c r="BS803" s="1235"/>
    </row>
    <row r="804" spans="71:71">
      <c r="BS804" s="1235"/>
    </row>
    <row r="805" spans="71:71">
      <c r="BS805" s="1235"/>
    </row>
    <row r="806" spans="71:71">
      <c r="BS806" s="1235"/>
    </row>
    <row r="807" spans="71:71">
      <c r="BS807" s="1235"/>
    </row>
    <row r="808" spans="71:71">
      <c r="BS808" s="1235"/>
    </row>
    <row r="809" spans="71:71">
      <c r="BS809" s="1235"/>
    </row>
    <row r="810" spans="71:71">
      <c r="BS810" s="1235"/>
    </row>
    <row r="811" spans="71:71">
      <c r="BS811" s="1235"/>
    </row>
    <row r="812" spans="71:71">
      <c r="BS812" s="1235"/>
    </row>
    <row r="813" spans="71:71">
      <c r="BS813" s="1235"/>
    </row>
    <row r="814" spans="71:71">
      <c r="BS814" s="1235"/>
    </row>
    <row r="815" spans="71:71">
      <c r="BS815" s="1235"/>
    </row>
    <row r="816" spans="71:71">
      <c r="BS816" s="1235"/>
    </row>
    <row r="817" spans="71:71">
      <c r="BS817" s="1235"/>
    </row>
    <row r="818" spans="71:71">
      <c r="BS818" s="1235"/>
    </row>
    <row r="819" spans="71:71">
      <c r="BS819" s="1235"/>
    </row>
    <row r="820" spans="71:71">
      <c r="BS820" s="1235"/>
    </row>
    <row r="821" spans="71:71">
      <c r="BS821" s="1235"/>
    </row>
    <row r="822" spans="71:71">
      <c r="BS822" s="1235"/>
    </row>
    <row r="823" spans="71:71">
      <c r="BS823" s="1235"/>
    </row>
    <row r="824" spans="71:71">
      <c r="BS824" s="1235"/>
    </row>
    <row r="825" spans="71:71">
      <c r="BS825" s="1235"/>
    </row>
    <row r="826" spans="71:71">
      <c r="BS826" s="1235"/>
    </row>
    <row r="827" spans="71:71">
      <c r="BS827" s="1235"/>
    </row>
    <row r="828" spans="71:71">
      <c r="BS828" s="1235"/>
    </row>
    <row r="829" spans="71:71">
      <c r="BS829" s="1235"/>
    </row>
    <row r="830" spans="71:71">
      <c r="BS830" s="1235"/>
    </row>
    <row r="831" spans="71:71">
      <c r="BS831" s="1235"/>
    </row>
    <row r="832" spans="71:71">
      <c r="BS832" s="1235"/>
    </row>
    <row r="833" spans="71:71">
      <c r="BS833" s="1235"/>
    </row>
    <row r="834" spans="71:71">
      <c r="BS834" s="1235"/>
    </row>
    <row r="835" spans="71:71">
      <c r="BS835" s="1235"/>
    </row>
    <row r="836" spans="71:71">
      <c r="BS836" s="1235"/>
    </row>
    <row r="837" spans="71:71">
      <c r="BS837" s="1235"/>
    </row>
    <row r="838" spans="71:71">
      <c r="BS838" s="1235"/>
    </row>
    <row r="839" spans="71:71">
      <c r="BS839" s="1235"/>
    </row>
    <row r="840" spans="71:71">
      <c r="BS840" s="1235"/>
    </row>
    <row r="841" spans="71:71">
      <c r="BS841" s="1235"/>
    </row>
    <row r="842" spans="71:71">
      <c r="BS842" s="1235"/>
    </row>
    <row r="843" spans="71:71">
      <c r="BS843" s="1235"/>
    </row>
    <row r="844" spans="71:71">
      <c r="BS844" s="1235"/>
    </row>
    <row r="845" spans="71:71">
      <c r="BS845" s="1235"/>
    </row>
    <row r="846" spans="71:71">
      <c r="BS846" s="1235"/>
    </row>
    <row r="847" spans="71:71">
      <c r="BS847" s="1235"/>
    </row>
    <row r="848" spans="71:71">
      <c r="BS848" s="1235"/>
    </row>
    <row r="849" spans="71:71">
      <c r="BS849" s="1235"/>
    </row>
    <row r="850" spans="71:71">
      <c r="BS850" s="1235"/>
    </row>
    <row r="851" spans="71:71">
      <c r="BS851" s="1235"/>
    </row>
    <row r="852" spans="71:71">
      <c r="BS852" s="1235"/>
    </row>
    <row r="853" spans="71:71">
      <c r="BS853" s="1235"/>
    </row>
    <row r="854" spans="71:71">
      <c r="BS854" s="1235"/>
    </row>
    <row r="855" spans="71:71">
      <c r="BS855" s="1235"/>
    </row>
    <row r="856" spans="71:71">
      <c r="BS856" s="1235"/>
    </row>
    <row r="857" spans="71:71">
      <c r="BS857" s="1235"/>
    </row>
    <row r="858" spans="71:71">
      <c r="BS858" s="1235"/>
    </row>
    <row r="859" spans="71:71">
      <c r="BS859" s="1235"/>
    </row>
    <row r="860" spans="71:71">
      <c r="BS860" s="1235"/>
    </row>
    <row r="861" spans="71:71">
      <c r="BS861" s="1235"/>
    </row>
    <row r="862" spans="71:71">
      <c r="BS862" s="1235"/>
    </row>
    <row r="863" spans="71:71">
      <c r="BS863" s="1235"/>
    </row>
    <row r="864" spans="71:71">
      <c r="BS864" s="1235"/>
    </row>
    <row r="865" spans="71:71">
      <c r="BS865" s="1235"/>
    </row>
    <row r="866" spans="71:71">
      <c r="BS866" s="1235"/>
    </row>
    <row r="867" spans="71:71">
      <c r="BS867" s="1235"/>
    </row>
    <row r="868" spans="71:71">
      <c r="BS868" s="1235"/>
    </row>
    <row r="869" spans="71:71">
      <c r="BS869" s="1235"/>
    </row>
    <row r="870" spans="71:71">
      <c r="BS870" s="1235"/>
    </row>
    <row r="871" spans="71:71">
      <c r="BS871" s="1235"/>
    </row>
    <row r="872" spans="71:71">
      <c r="BS872" s="1235"/>
    </row>
    <row r="873" spans="71:71">
      <c r="BS873" s="1235"/>
    </row>
    <row r="874" spans="71:71">
      <c r="BS874" s="1235"/>
    </row>
    <row r="875" spans="71:71">
      <c r="BS875" s="1235"/>
    </row>
    <row r="876" spans="71:71">
      <c r="BS876" s="1235"/>
    </row>
    <row r="877" spans="71:71">
      <c r="BS877" s="1235"/>
    </row>
    <row r="878" spans="71:71">
      <c r="BS878" s="1235"/>
    </row>
    <row r="879" spans="71:71">
      <c r="BS879" s="1235"/>
    </row>
    <row r="880" spans="71:71">
      <c r="BS880" s="1235"/>
    </row>
    <row r="881" spans="71:71">
      <c r="BS881" s="1235"/>
    </row>
    <row r="882" spans="71:71">
      <c r="BS882" s="1235"/>
    </row>
    <row r="883" spans="71:71">
      <c r="BS883" s="1235"/>
    </row>
    <row r="884" spans="71:71">
      <c r="BS884" s="1235"/>
    </row>
    <row r="885" spans="71:71">
      <c r="BS885" s="1235"/>
    </row>
    <row r="886" spans="71:71">
      <c r="BS886" s="1235"/>
    </row>
    <row r="887" spans="71:71">
      <c r="BS887" s="1235"/>
    </row>
    <row r="888" spans="71:71">
      <c r="BS888" s="1235"/>
    </row>
    <row r="889" spans="71:71">
      <c r="BS889" s="1235"/>
    </row>
    <row r="890" spans="71:71">
      <c r="BS890" s="1235"/>
    </row>
    <row r="891" spans="71:71">
      <c r="BS891" s="1235"/>
    </row>
    <row r="892" spans="71:71">
      <c r="BS892" s="1235"/>
    </row>
    <row r="893" spans="71:71">
      <c r="BS893" s="1235"/>
    </row>
    <row r="894" spans="71:71">
      <c r="BS894" s="1235"/>
    </row>
    <row r="895" spans="71:71">
      <c r="BS895" s="1235"/>
    </row>
    <row r="896" spans="71:71">
      <c r="BS896" s="1235"/>
    </row>
    <row r="897" spans="71:71">
      <c r="BS897" s="1235"/>
    </row>
    <row r="898" spans="71:71">
      <c r="BS898" s="1235"/>
    </row>
    <row r="899" spans="71:71">
      <c r="BS899" s="1235"/>
    </row>
    <row r="900" spans="71:71">
      <c r="BS900" s="1235"/>
    </row>
    <row r="901" spans="71:71">
      <c r="BS901" s="1235"/>
    </row>
    <row r="902" spans="71:71">
      <c r="BS902" s="1235"/>
    </row>
    <row r="903" spans="71:71">
      <c r="BS903" s="1235"/>
    </row>
    <row r="904" spans="71:71">
      <c r="BS904" s="1235"/>
    </row>
    <row r="905" spans="71:71">
      <c r="BS905" s="1235"/>
    </row>
    <row r="906" spans="71:71">
      <c r="BS906" s="1235"/>
    </row>
    <row r="907" spans="71:71">
      <c r="BS907" s="1235"/>
    </row>
    <row r="908" spans="71:71">
      <c r="BS908" s="1235"/>
    </row>
    <row r="909" spans="71:71">
      <c r="BS909" s="1235"/>
    </row>
    <row r="910" spans="71:71">
      <c r="BS910" s="1235"/>
    </row>
    <row r="911" spans="71:71">
      <c r="BS911" s="1235"/>
    </row>
    <row r="912" spans="71:71">
      <c r="BS912" s="1235"/>
    </row>
    <row r="913" spans="71:71">
      <c r="BS913" s="1235"/>
    </row>
    <row r="914" spans="71:71">
      <c r="BS914" s="1235"/>
    </row>
    <row r="915" spans="71:71">
      <c r="BS915" s="1235"/>
    </row>
    <row r="916" spans="71:71">
      <c r="BS916" s="1235"/>
    </row>
    <row r="917" spans="71:71">
      <c r="BS917" s="1235"/>
    </row>
    <row r="918" spans="71:71">
      <c r="BS918" s="1235"/>
    </row>
    <row r="919" spans="71:71">
      <c r="BS919" s="1235"/>
    </row>
    <row r="920" spans="71:71">
      <c r="BS920" s="1235"/>
    </row>
    <row r="921" spans="71:71">
      <c r="BS921" s="1235"/>
    </row>
    <row r="922" spans="71:71">
      <c r="BS922" s="1235"/>
    </row>
    <row r="923" spans="71:71">
      <c r="BS923" s="1235"/>
    </row>
    <row r="924" spans="71:71">
      <c r="BS924" s="1235"/>
    </row>
    <row r="925" spans="71:71">
      <c r="BS925" s="1235"/>
    </row>
    <row r="926" spans="71:71">
      <c r="BS926" s="1235"/>
    </row>
    <row r="927" spans="71:71">
      <c r="BS927" s="1235"/>
    </row>
    <row r="928" spans="71:71">
      <c r="BS928" s="1235"/>
    </row>
    <row r="929" spans="71:71">
      <c r="BS929" s="1235"/>
    </row>
    <row r="930" spans="71:71">
      <c r="BS930" s="1235"/>
    </row>
    <row r="931" spans="71:71">
      <c r="BS931" s="1235"/>
    </row>
    <row r="932" spans="71:71">
      <c r="BS932" s="1235"/>
    </row>
    <row r="933" spans="71:71">
      <c r="BS933" s="1235"/>
    </row>
    <row r="934" spans="71:71">
      <c r="BS934" s="1235"/>
    </row>
    <row r="935" spans="71:71">
      <c r="BS935" s="1235"/>
    </row>
    <row r="936" spans="71:71">
      <c r="BS936" s="1235"/>
    </row>
    <row r="937" spans="71:71">
      <c r="BS937" s="1235"/>
    </row>
    <row r="938" spans="71:71">
      <c r="BS938" s="1235"/>
    </row>
    <row r="939" spans="71:71">
      <c r="BS939" s="1235"/>
    </row>
    <row r="940" spans="71:71">
      <c r="BS940" s="1235"/>
    </row>
    <row r="941" spans="71:71">
      <c r="BS941" s="1235"/>
    </row>
    <row r="942" spans="71:71">
      <c r="BS942" s="1235"/>
    </row>
    <row r="943" spans="71:71">
      <c r="BS943" s="1235"/>
    </row>
    <row r="944" spans="71:71">
      <c r="BS944" s="1235"/>
    </row>
    <row r="945" spans="71:71">
      <c r="BS945" s="1235"/>
    </row>
    <row r="946" spans="71:71">
      <c r="BS946" s="1235"/>
    </row>
    <row r="947" spans="71:71">
      <c r="BS947" s="1235"/>
    </row>
    <row r="948" spans="71:71">
      <c r="BS948" s="1235"/>
    </row>
    <row r="949" spans="71:71">
      <c r="BS949" s="1235"/>
    </row>
    <row r="950" spans="71:71">
      <c r="BS950" s="1235"/>
    </row>
    <row r="951" spans="71:71">
      <c r="BS951" s="1235"/>
    </row>
    <row r="952" spans="71:71">
      <c r="BS952" s="1235"/>
    </row>
    <row r="953" spans="71:71">
      <c r="BS953" s="1235"/>
    </row>
    <row r="954" spans="71:71">
      <c r="BS954" s="1235"/>
    </row>
    <row r="955" spans="71:71">
      <c r="BS955" s="1235"/>
    </row>
    <row r="956" spans="71:71">
      <c r="BS956" s="1235"/>
    </row>
    <row r="957" spans="71:71">
      <c r="BS957" s="1235"/>
    </row>
    <row r="958" spans="71:71">
      <c r="BS958" s="1235"/>
    </row>
    <row r="959" spans="71:71">
      <c r="BS959" s="1235"/>
    </row>
    <row r="960" spans="71:71">
      <c r="BS960" s="1235"/>
    </row>
    <row r="961" spans="71:71">
      <c r="BS961" s="1235"/>
    </row>
    <row r="962" spans="71:71">
      <c r="BS962" s="1235"/>
    </row>
    <row r="963" spans="71:71">
      <c r="BS963" s="1235"/>
    </row>
    <row r="964" spans="71:71">
      <c r="BS964" s="1235"/>
    </row>
    <row r="965" spans="71:71">
      <c r="BS965" s="1235"/>
    </row>
    <row r="966" spans="71:71">
      <c r="BS966" s="1235"/>
    </row>
    <row r="967" spans="71:71">
      <c r="BS967" s="1235"/>
    </row>
    <row r="968" spans="71:71">
      <c r="BS968" s="1235"/>
    </row>
    <row r="969" spans="71:71">
      <c r="BS969" s="1235"/>
    </row>
    <row r="970" spans="71:71">
      <c r="BS970" s="1235"/>
    </row>
    <row r="971" spans="71:71">
      <c r="BS971" s="1235"/>
    </row>
    <row r="972" spans="71:71">
      <c r="BS972" s="1235"/>
    </row>
    <row r="973" spans="71:71">
      <c r="BS973" s="1235"/>
    </row>
    <row r="974" spans="71:71">
      <c r="BS974" s="1235"/>
    </row>
    <row r="975" spans="71:71">
      <c r="BS975" s="1235"/>
    </row>
    <row r="976" spans="71:71">
      <c r="BS976" s="1235"/>
    </row>
    <row r="977" spans="71:71">
      <c r="BS977" s="1235"/>
    </row>
    <row r="978" spans="71:71">
      <c r="BS978" s="1235"/>
    </row>
    <row r="979" spans="71:71">
      <c r="BS979" s="1235"/>
    </row>
    <row r="980" spans="71:71">
      <c r="BS980" s="1235"/>
    </row>
    <row r="981" spans="71:71">
      <c r="BS981" s="1235"/>
    </row>
    <row r="982" spans="71:71">
      <c r="BS982" s="1235"/>
    </row>
    <row r="983" spans="71:71">
      <c r="BS983" s="1235"/>
    </row>
    <row r="984" spans="71:71">
      <c r="BS984" s="1235"/>
    </row>
    <row r="985" spans="71:71">
      <c r="BS985" s="1235"/>
    </row>
    <row r="986" spans="71:71">
      <c r="BS986" s="1235"/>
    </row>
    <row r="987" spans="71:71">
      <c r="BS987" s="1235"/>
    </row>
    <row r="988" spans="71:71">
      <c r="BS988" s="1235"/>
    </row>
    <row r="989" spans="71:71">
      <c r="BS989" s="1235"/>
    </row>
    <row r="990" spans="71:71">
      <c r="BS990" s="1235"/>
    </row>
    <row r="991" spans="71:71">
      <c r="BS991" s="1235"/>
    </row>
    <row r="992" spans="71:71">
      <c r="BS992" s="1235"/>
    </row>
    <row r="993" spans="71:71">
      <c r="BS993" s="1235"/>
    </row>
    <row r="994" spans="71:71">
      <c r="BS994" s="1235"/>
    </row>
    <row r="995" spans="71:71">
      <c r="BS995" s="1235"/>
    </row>
    <row r="996" spans="71:71">
      <c r="BS996" s="1235"/>
    </row>
    <row r="997" spans="71:71">
      <c r="BS997" s="1235"/>
    </row>
    <row r="998" spans="71:71">
      <c r="BS998" s="1235"/>
    </row>
    <row r="999" spans="71:71">
      <c r="BS999" s="1235"/>
    </row>
    <row r="1000" spans="71:71">
      <c r="BS1000" s="1235"/>
    </row>
    <row r="1001" spans="71:71">
      <c r="BS1001" s="1235"/>
    </row>
    <row r="1002" spans="71:71">
      <c r="BS1002" s="1235"/>
    </row>
    <row r="1003" spans="71:71">
      <c r="BS1003" s="1235"/>
    </row>
    <row r="1004" spans="71:71">
      <c r="BS1004" s="1235"/>
    </row>
    <row r="1005" spans="71:71">
      <c r="BS1005" s="1235"/>
    </row>
    <row r="1006" spans="71:71">
      <c r="BS1006" s="1235"/>
    </row>
    <row r="1007" spans="71:71">
      <c r="BS1007" s="1235"/>
    </row>
    <row r="1008" spans="71:71">
      <c r="BS1008" s="1235"/>
    </row>
    <row r="1009" spans="71:71">
      <c r="BS1009" s="1235"/>
    </row>
    <row r="1010" spans="71:71">
      <c r="BS1010" s="1235"/>
    </row>
    <row r="1011" spans="71:71">
      <c r="BS1011" s="1235"/>
    </row>
    <row r="1012" spans="71:71">
      <c r="BS1012" s="1235"/>
    </row>
    <row r="1013" spans="71:71">
      <c r="BS1013" s="1235"/>
    </row>
    <row r="1014" spans="71:71">
      <c r="BS1014" s="1235"/>
    </row>
    <row r="1015" spans="71:71">
      <c r="BS1015" s="1235"/>
    </row>
    <row r="1016" spans="71:71">
      <c r="BS1016" s="1235"/>
    </row>
    <row r="1017" spans="71:71">
      <c r="BS1017" s="1235"/>
    </row>
    <row r="1018" spans="71:71">
      <c r="BS1018" s="1235"/>
    </row>
    <row r="1019" spans="71:71">
      <c r="BS1019" s="1235"/>
    </row>
    <row r="1020" spans="71:71">
      <c r="BS1020" s="1235"/>
    </row>
    <row r="1021" spans="71:71">
      <c r="BS1021" s="1235"/>
    </row>
    <row r="1022" spans="71:71">
      <c r="BS1022" s="1235"/>
    </row>
    <row r="1023" spans="71:71">
      <c r="BS1023" s="1235"/>
    </row>
    <row r="1024" spans="71:71">
      <c r="BS1024" s="1235"/>
    </row>
    <row r="1025" spans="71:71">
      <c r="BS1025" s="1235"/>
    </row>
    <row r="1026" spans="71:71">
      <c r="BS1026" s="1235"/>
    </row>
    <row r="1027" spans="71:71">
      <c r="BS1027" s="1235"/>
    </row>
    <row r="1028" spans="71:71">
      <c r="BS1028" s="1235"/>
    </row>
    <row r="1029" spans="71:71">
      <c r="BS1029" s="1235"/>
    </row>
    <row r="1030" spans="71:71">
      <c r="BS1030" s="1235"/>
    </row>
    <row r="1031" spans="71:71">
      <c r="BS1031" s="1235"/>
    </row>
    <row r="1032" spans="71:71">
      <c r="BS1032" s="1235"/>
    </row>
    <row r="1033" spans="71:71">
      <c r="BS1033" s="1235"/>
    </row>
    <row r="1034" spans="71:71">
      <c r="BS1034" s="1235"/>
    </row>
    <row r="1035" spans="71:71">
      <c r="BS1035" s="1235"/>
    </row>
    <row r="1036" spans="71:71">
      <c r="BS1036" s="1235"/>
    </row>
    <row r="1037" spans="71:71">
      <c r="BS1037" s="1235"/>
    </row>
    <row r="1038" spans="71:71">
      <c r="BS1038" s="1235"/>
    </row>
    <row r="1039" spans="71:71">
      <c r="BS1039" s="1235"/>
    </row>
    <row r="1040" spans="71:71">
      <c r="BS1040" s="1235"/>
    </row>
    <row r="1041" spans="71:71">
      <c r="BS1041" s="1235"/>
    </row>
    <row r="1042" spans="71:71">
      <c r="BS1042" s="1235"/>
    </row>
    <row r="1043" spans="71:71">
      <c r="BS1043" s="1235"/>
    </row>
    <row r="1044" spans="71:71">
      <c r="BS1044" s="1235"/>
    </row>
    <row r="1045" spans="71:71">
      <c r="BS1045" s="1235"/>
    </row>
    <row r="1046" spans="71:71">
      <c r="BS1046" s="1235"/>
    </row>
    <row r="1047" spans="71:71">
      <c r="BS1047" s="1235"/>
    </row>
    <row r="1048" spans="71:71">
      <c r="BS1048" s="1235"/>
    </row>
    <row r="1049" spans="71:71">
      <c r="BS1049" s="1235"/>
    </row>
    <row r="1050" spans="71:71">
      <c r="BS1050" s="1235"/>
    </row>
    <row r="1051" spans="71:71">
      <c r="BS1051" s="1235"/>
    </row>
    <row r="1052" spans="71:71">
      <c r="BS1052" s="1235"/>
    </row>
    <row r="1053" spans="71:71">
      <c r="BS1053" s="1235"/>
    </row>
    <row r="1054" spans="71:71">
      <c r="BS1054" s="1235"/>
    </row>
    <row r="1055" spans="71:71">
      <c r="BS1055" s="1235"/>
    </row>
    <row r="1056" spans="71:71">
      <c r="BS1056" s="1235"/>
    </row>
    <row r="1057" spans="71:71">
      <c r="BS1057" s="1235"/>
    </row>
    <row r="1058" spans="71:71">
      <c r="BS1058" s="1235"/>
    </row>
    <row r="1059" spans="71:71">
      <c r="BS1059" s="1235"/>
    </row>
    <row r="1060" spans="71:71">
      <c r="BS1060" s="1235"/>
    </row>
    <row r="1061" spans="71:71">
      <c r="BS1061" s="1235"/>
    </row>
    <row r="1062" spans="71:71">
      <c r="BS1062" s="1235"/>
    </row>
    <row r="1063" spans="71:71">
      <c r="BS1063" s="1235"/>
    </row>
    <row r="1064" spans="71:71">
      <c r="BS1064" s="1235"/>
    </row>
    <row r="1065" spans="71:71">
      <c r="BS1065" s="1235"/>
    </row>
    <row r="1066" spans="71:71">
      <c r="BS1066" s="1235"/>
    </row>
    <row r="1067" spans="71:71">
      <c r="BS1067" s="1235"/>
    </row>
    <row r="1068" spans="71:71">
      <c r="BS1068" s="1235"/>
    </row>
    <row r="1069" spans="71:71">
      <c r="BS1069" s="1235"/>
    </row>
    <row r="1070" spans="71:71">
      <c r="BS1070" s="1235"/>
    </row>
    <row r="1071" spans="71:71">
      <c r="BS1071" s="1235"/>
    </row>
    <row r="1072" spans="71:71">
      <c r="BS1072" s="1235"/>
    </row>
    <row r="1073" spans="71:71">
      <c r="BS1073" s="1235"/>
    </row>
    <row r="1074" spans="71:71">
      <c r="BS1074" s="1235"/>
    </row>
    <row r="1075" spans="71:71">
      <c r="BS1075" s="1235"/>
    </row>
    <row r="1076" spans="71:71">
      <c r="BS1076" s="1235"/>
    </row>
    <row r="1077" spans="71:71">
      <c r="BS1077" s="1235"/>
    </row>
    <row r="1078" spans="71:71">
      <c r="BS1078" s="1235"/>
    </row>
    <row r="1079" spans="71:71">
      <c r="BS1079" s="1235"/>
    </row>
    <row r="1080" spans="71:71">
      <c r="BS1080" s="1235"/>
    </row>
    <row r="1081" spans="71:71">
      <c r="BS1081" s="1235"/>
    </row>
    <row r="1082" spans="71:71">
      <c r="BS1082" s="1235"/>
    </row>
    <row r="1083" spans="71:71">
      <c r="BS1083" s="1235"/>
    </row>
    <row r="1084" spans="71:71">
      <c r="BS1084" s="1235"/>
    </row>
    <row r="1085" spans="71:71">
      <c r="BS1085" s="1235"/>
    </row>
    <row r="1086" spans="71:71">
      <c r="BS1086" s="1235"/>
    </row>
    <row r="1087" spans="71:71">
      <c r="BS1087" s="1235"/>
    </row>
    <row r="1088" spans="71:71">
      <c r="BS1088" s="1235"/>
    </row>
    <row r="1089" spans="71:71">
      <c r="BS1089" s="1235"/>
    </row>
    <row r="1090" spans="71:71">
      <c r="BS1090" s="1235"/>
    </row>
    <row r="1091" spans="71:71">
      <c r="BS1091" s="1235"/>
    </row>
    <row r="1092" spans="71:71">
      <c r="BS1092" s="1235"/>
    </row>
    <row r="1093" spans="71:71">
      <c r="BS1093" s="1235"/>
    </row>
    <row r="1094" spans="71:71">
      <c r="BS1094" s="1235"/>
    </row>
    <row r="1095" spans="71:71">
      <c r="BS1095" s="1235"/>
    </row>
    <row r="1096" spans="71:71">
      <c r="BS1096" s="1235"/>
    </row>
    <row r="1097" spans="71:71">
      <c r="BS1097" s="1235"/>
    </row>
    <row r="1098" spans="71:71">
      <c r="BS1098" s="1235"/>
    </row>
    <row r="1099" spans="71:71">
      <c r="BS1099" s="1235"/>
    </row>
    <row r="1100" spans="71:71">
      <c r="BS1100" s="1235"/>
    </row>
    <row r="1101" spans="71:71">
      <c r="BS1101" s="1235"/>
    </row>
    <row r="1102" spans="71:71">
      <c r="BS1102" s="1235"/>
    </row>
    <row r="1103" spans="71:71">
      <c r="BS1103" s="1235"/>
    </row>
    <row r="1104" spans="71:71">
      <c r="BS1104" s="1235"/>
    </row>
    <row r="1105" spans="71:71">
      <c r="BS1105" s="1235"/>
    </row>
    <row r="1106" spans="71:71">
      <c r="BS1106" s="1235"/>
    </row>
    <row r="1107" spans="71:71">
      <c r="BS1107" s="1235"/>
    </row>
    <row r="1108" spans="71:71">
      <c r="BS1108" s="1235"/>
    </row>
    <row r="1109" spans="71:71">
      <c r="BS1109" s="1235"/>
    </row>
    <row r="1110" spans="71:71">
      <c r="BS1110" s="1235"/>
    </row>
    <row r="1111" spans="71:71">
      <c r="BS1111" s="1235"/>
    </row>
    <row r="1112" spans="71:71">
      <c r="BS1112" s="1235"/>
    </row>
    <row r="1113" spans="71:71">
      <c r="BS1113" s="1235"/>
    </row>
    <row r="1114" spans="71:71">
      <c r="BS1114" s="1235"/>
    </row>
    <row r="1115" spans="71:71">
      <c r="BS1115" s="1235"/>
    </row>
    <row r="1116" spans="71:71">
      <c r="BS1116" s="1235"/>
    </row>
    <row r="1117" spans="71:71">
      <c r="BS1117" s="1235"/>
    </row>
    <row r="1118" spans="71:71">
      <c r="BS1118" s="1235"/>
    </row>
    <row r="1119" spans="71:71">
      <c r="BS1119" s="1235"/>
    </row>
    <row r="1120" spans="71:71">
      <c r="BS1120" s="1235"/>
    </row>
    <row r="1121" spans="71:71">
      <c r="BS1121" s="1235"/>
    </row>
    <row r="1122" spans="71:71">
      <c r="BS1122" s="1235"/>
    </row>
    <row r="1123" spans="71:71">
      <c r="BS1123" s="1235"/>
    </row>
    <row r="1124" spans="71:71">
      <c r="BS1124" s="1235"/>
    </row>
    <row r="1125" spans="71:71">
      <c r="BS1125" s="1235"/>
    </row>
    <row r="1126" spans="71:71">
      <c r="BS1126" s="1235"/>
    </row>
    <row r="1127" spans="71:71">
      <c r="BS1127" s="1235"/>
    </row>
    <row r="1128" spans="71:71">
      <c r="BS1128" s="1235"/>
    </row>
    <row r="1129" spans="71:71">
      <c r="BS1129" s="1235"/>
    </row>
    <row r="1130" spans="71:71">
      <c r="BS1130" s="1235"/>
    </row>
    <row r="1131" spans="71:71">
      <c r="BS1131" s="1235"/>
    </row>
    <row r="1132" spans="71:71">
      <c r="BS1132" s="1235"/>
    </row>
    <row r="1133" spans="71:71">
      <c r="BS1133" s="1235"/>
    </row>
    <row r="1134" spans="71:71">
      <c r="BS1134" s="1235"/>
    </row>
    <row r="1135" spans="71:71">
      <c r="BS1135" s="1235"/>
    </row>
    <row r="1136" spans="71:71">
      <c r="BS1136" s="1235"/>
    </row>
    <row r="1137" spans="71:71">
      <c r="BS1137" s="1235"/>
    </row>
    <row r="1138" spans="71:71">
      <c r="BS1138" s="1235"/>
    </row>
    <row r="1139" spans="71:71">
      <c r="BS1139" s="1235"/>
    </row>
    <row r="1140" spans="71:71">
      <c r="BS1140" s="1235"/>
    </row>
    <row r="1141" spans="71:71">
      <c r="BS1141" s="1235"/>
    </row>
    <row r="1142" spans="71:71">
      <c r="BS1142" s="1235"/>
    </row>
    <row r="1143" spans="71:71">
      <c r="BS1143" s="1235"/>
    </row>
    <row r="1144" spans="71:71">
      <c r="BS1144" s="1235"/>
    </row>
    <row r="1145" spans="71:71">
      <c r="BS1145" s="1235"/>
    </row>
    <row r="1146" spans="71:71">
      <c r="BS1146" s="1235"/>
    </row>
    <row r="1147" spans="71:71">
      <c r="BS1147" s="1235"/>
    </row>
    <row r="1148" spans="71:71">
      <c r="BS1148" s="1235"/>
    </row>
    <row r="1149" spans="71:71">
      <c r="BS1149" s="1235"/>
    </row>
    <row r="1150" spans="71:71">
      <c r="BS1150" s="1235"/>
    </row>
    <row r="1151" spans="71:71">
      <c r="BS1151" s="1235"/>
    </row>
    <row r="1152" spans="71:71">
      <c r="BS1152" s="1235"/>
    </row>
    <row r="1153" spans="71:71">
      <c r="BS1153" s="1235"/>
    </row>
    <row r="1154" spans="71:71">
      <c r="BS1154" s="1235"/>
    </row>
    <row r="1155" spans="71:71">
      <c r="BS1155" s="1235"/>
    </row>
    <row r="1156" spans="71:71">
      <c r="BS1156" s="1235"/>
    </row>
    <row r="1157" spans="71:71">
      <c r="BS1157" s="1235"/>
    </row>
    <row r="1158" spans="71:71">
      <c r="BS1158" s="1235"/>
    </row>
    <row r="1159" spans="71:71">
      <c r="BS1159" s="1235"/>
    </row>
    <row r="1160" spans="71:71">
      <c r="BS1160" s="1235"/>
    </row>
    <row r="1161" spans="71:71">
      <c r="BS1161" s="1235"/>
    </row>
    <row r="1162" spans="71:71">
      <c r="BS1162" s="1235"/>
    </row>
    <row r="1163" spans="71:71">
      <c r="BS1163" s="1235"/>
    </row>
    <row r="1164" spans="71:71">
      <c r="BS1164" s="1235"/>
    </row>
    <row r="1165" spans="71:71">
      <c r="BS1165" s="1235"/>
    </row>
    <row r="1166" spans="71:71">
      <c r="BS1166" s="1235"/>
    </row>
    <row r="1167" spans="71:71">
      <c r="BS1167" s="1235"/>
    </row>
    <row r="1168" spans="71:71">
      <c r="BS1168" s="1235"/>
    </row>
    <row r="1169" spans="71:71">
      <c r="BS1169" s="1235"/>
    </row>
    <row r="1170" spans="71:71">
      <c r="BS1170" s="1235"/>
    </row>
    <row r="1171" spans="71:71">
      <c r="BS1171" s="1235"/>
    </row>
    <row r="1172" spans="71:71">
      <c r="BS1172" s="1235"/>
    </row>
    <row r="1173" spans="71:71">
      <c r="BS1173" s="1235"/>
    </row>
    <row r="1174" spans="71:71">
      <c r="BS1174" s="1235"/>
    </row>
    <row r="1175" spans="71:71">
      <c r="BS1175" s="1235"/>
    </row>
    <row r="1176" spans="71:71">
      <c r="BS1176" s="1235"/>
    </row>
    <row r="1177" spans="71:71">
      <c r="BS1177" s="1235"/>
    </row>
    <row r="1178" spans="71:71">
      <c r="BS1178" s="1235"/>
    </row>
    <row r="1179" spans="71:71">
      <c r="BS1179" s="1235"/>
    </row>
    <row r="1180" spans="71:71">
      <c r="BS1180" s="1235"/>
    </row>
    <row r="1181" spans="71:71">
      <c r="BS1181" s="1235"/>
    </row>
    <row r="1182" spans="71:71">
      <c r="BS1182" s="1235"/>
    </row>
    <row r="1183" spans="71:71">
      <c r="BS1183" s="1235"/>
    </row>
    <row r="1184" spans="71:71">
      <c r="BS1184" s="1235"/>
    </row>
    <row r="1185" spans="71:71">
      <c r="BS1185" s="1235"/>
    </row>
    <row r="1186" spans="71:71">
      <c r="BS1186" s="1235"/>
    </row>
    <row r="1187" spans="71:71">
      <c r="BS1187" s="1235"/>
    </row>
    <row r="1188" spans="71:71">
      <c r="BS1188" s="1235"/>
    </row>
    <row r="1189" spans="71:71">
      <c r="BS1189" s="1235"/>
    </row>
    <row r="1190" spans="71:71">
      <c r="BS1190" s="1235"/>
    </row>
    <row r="1191" spans="71:71">
      <c r="BS1191" s="1235"/>
    </row>
    <row r="1192" spans="71:71">
      <c r="BS1192" s="1235"/>
    </row>
    <row r="1193" spans="71:71">
      <c r="BS1193" s="1235"/>
    </row>
    <row r="1194" spans="71:71">
      <c r="BS1194" s="1235"/>
    </row>
    <row r="1195" spans="71:71">
      <c r="BS1195" s="1235"/>
    </row>
    <row r="1196" spans="71:71">
      <c r="BS1196" s="1235"/>
    </row>
    <row r="1197" spans="71:71">
      <c r="BS1197" s="1235"/>
    </row>
    <row r="1198" spans="71:71">
      <c r="BS1198" s="1235"/>
    </row>
    <row r="1199" spans="71:71">
      <c r="BS1199" s="1235"/>
    </row>
    <row r="1200" spans="71:71">
      <c r="BS1200" s="1235"/>
    </row>
    <row r="1201" spans="71:71">
      <c r="BS1201" s="1235"/>
    </row>
    <row r="1202" spans="71:71">
      <c r="BS1202" s="1235"/>
    </row>
    <row r="1203" spans="71:71">
      <c r="BS1203" s="1235"/>
    </row>
    <row r="1204" spans="71:71">
      <c r="BS1204" s="1235"/>
    </row>
    <row r="1205" spans="71:71">
      <c r="BS1205" s="1235"/>
    </row>
    <row r="1206" spans="71:71">
      <c r="BS1206" s="1235"/>
    </row>
    <row r="1207" spans="71:71">
      <c r="BS1207" s="1235"/>
    </row>
    <row r="1208" spans="71:71">
      <c r="BS1208" s="1235"/>
    </row>
    <row r="1209" spans="71:71">
      <c r="BS1209" s="1235"/>
    </row>
    <row r="1210" spans="71:71">
      <c r="BS1210" s="1235"/>
    </row>
    <row r="1211" spans="71:71">
      <c r="BS1211" s="1235"/>
    </row>
    <row r="1212" spans="71:71">
      <c r="BS1212" s="1235"/>
    </row>
    <row r="1213" spans="71:71">
      <c r="BS1213" s="1235"/>
    </row>
    <row r="1214" spans="71:71">
      <c r="BS1214" s="1235"/>
    </row>
    <row r="1215" spans="71:71">
      <c r="BS1215" s="1235"/>
    </row>
    <row r="1216" spans="71:71">
      <c r="BS1216" s="1235"/>
    </row>
    <row r="1217" spans="71:71">
      <c r="BS1217" s="1235"/>
    </row>
    <row r="1218" spans="71:71">
      <c r="BS1218" s="1235"/>
    </row>
    <row r="1219" spans="71:71">
      <c r="BS1219" s="1235"/>
    </row>
    <row r="1220" spans="71:71">
      <c r="BS1220" s="1235"/>
    </row>
    <row r="1221" spans="71:71">
      <c r="BS1221" s="1235"/>
    </row>
    <row r="1222" spans="71:71">
      <c r="BS1222" s="1235"/>
    </row>
    <row r="1223" spans="71:71">
      <c r="BS1223" s="1235"/>
    </row>
    <row r="1224" spans="71:71">
      <c r="BS1224" s="1235"/>
    </row>
    <row r="1225" spans="71:71">
      <c r="BS1225" s="1235"/>
    </row>
    <row r="1226" spans="71:71">
      <c r="BS1226" s="1235"/>
    </row>
    <row r="1227" spans="71:71">
      <c r="BS1227" s="1235"/>
    </row>
    <row r="1228" spans="71:71">
      <c r="BS1228" s="1235"/>
    </row>
    <row r="1229" spans="71:71">
      <c r="BS1229" s="1235"/>
    </row>
    <row r="1230" spans="71:71">
      <c r="BS1230" s="1235"/>
    </row>
    <row r="1231" spans="71:71">
      <c r="BS1231" s="1235"/>
    </row>
    <row r="1232" spans="71:71">
      <c r="BS1232" s="1235"/>
    </row>
    <row r="1233" spans="71:71">
      <c r="BS1233" s="1235"/>
    </row>
    <row r="1234" spans="71:71">
      <c r="BS1234" s="1235"/>
    </row>
    <row r="1235" spans="71:71">
      <c r="BS1235" s="1235"/>
    </row>
    <row r="1236" spans="71:71">
      <c r="BS1236" s="1235"/>
    </row>
    <row r="1237" spans="71:71">
      <c r="BS1237" s="1235"/>
    </row>
    <row r="1238" spans="71:71">
      <c r="BS1238" s="1235"/>
    </row>
    <row r="1239" spans="71:71">
      <c r="BS1239" s="1235"/>
    </row>
    <row r="1240" spans="71:71">
      <c r="BS1240" s="1235"/>
    </row>
    <row r="1241" spans="71:71">
      <c r="BS1241" s="1235"/>
    </row>
    <row r="1242" spans="71:71">
      <c r="BS1242" s="1235"/>
    </row>
    <row r="1243" spans="71:71">
      <c r="BS1243" s="1235"/>
    </row>
    <row r="1244" spans="71:71">
      <c r="BS1244" s="1235"/>
    </row>
    <row r="1245" spans="71:71">
      <c r="BS1245" s="1235"/>
    </row>
    <row r="1246" spans="71:71">
      <c r="BS1246" s="1235"/>
    </row>
    <row r="1247" spans="71:71">
      <c r="BS1247" s="1235"/>
    </row>
    <row r="1248" spans="71:71">
      <c r="BS1248" s="1235"/>
    </row>
    <row r="1249" spans="71:71">
      <c r="BS1249" s="1235"/>
    </row>
    <row r="1250" spans="71:71">
      <c r="BS1250" s="1235"/>
    </row>
    <row r="1251" spans="71:71">
      <c r="BS1251" s="1235"/>
    </row>
    <row r="1252" spans="71:71">
      <c r="BS1252" s="1235"/>
    </row>
    <row r="1253" spans="71:71">
      <c r="BS1253" s="1235"/>
    </row>
    <row r="1254" spans="71:71">
      <c r="BS1254" s="1235"/>
    </row>
    <row r="1255" spans="71:71">
      <c r="BS1255" s="1235"/>
    </row>
    <row r="1256" spans="71:71">
      <c r="BS1256" s="1235"/>
    </row>
    <row r="1257" spans="71:71">
      <c r="BS1257" s="1235"/>
    </row>
    <row r="1258" spans="71:71">
      <c r="BS1258" s="1235"/>
    </row>
    <row r="1259" spans="71:71">
      <c r="BS1259" s="1235"/>
    </row>
    <row r="1260" spans="71:71">
      <c r="BS1260" s="1235"/>
    </row>
    <row r="1261" spans="71:71">
      <c r="BS1261" s="1235"/>
    </row>
    <row r="1262" spans="71:71">
      <c r="BS1262" s="1235"/>
    </row>
    <row r="1263" spans="71:71">
      <c r="BS1263" s="1235"/>
    </row>
    <row r="1264" spans="71:71">
      <c r="BS1264" s="1235"/>
    </row>
    <row r="1265" spans="71:71">
      <c r="BS1265" s="1235"/>
    </row>
    <row r="1266" spans="71:71">
      <c r="BS1266" s="1235"/>
    </row>
    <row r="1267" spans="71:71">
      <c r="BS1267" s="1235"/>
    </row>
    <row r="1268" spans="71:71">
      <c r="BS1268" s="1235"/>
    </row>
    <row r="1269" spans="71:71">
      <c r="BS1269" s="1235"/>
    </row>
    <row r="1270" spans="71:71">
      <c r="BS1270" s="1235"/>
    </row>
    <row r="1271" spans="71:71">
      <c r="BS1271" s="1235"/>
    </row>
    <row r="1272" spans="71:71">
      <c r="BS1272" s="1235"/>
    </row>
    <row r="1273" spans="71:71">
      <c r="BS1273" s="1235"/>
    </row>
    <row r="1274" spans="71:71">
      <c r="BS1274" s="1235"/>
    </row>
    <row r="1275" spans="71:71">
      <c r="BS1275" s="1235"/>
    </row>
    <row r="1276" spans="71:71">
      <c r="BS1276" s="1235"/>
    </row>
    <row r="1277" spans="71:71">
      <c r="BS1277" s="1235"/>
    </row>
    <row r="1278" spans="71:71">
      <c r="BS1278" s="1235"/>
    </row>
    <row r="1279" spans="71:71">
      <c r="BS1279" s="1235"/>
    </row>
    <row r="1280" spans="71:71">
      <c r="BS1280" s="1235"/>
    </row>
    <row r="1281" spans="71:71">
      <c r="BS1281" s="1235"/>
    </row>
    <row r="1282" spans="71:71">
      <c r="BS1282" s="1235"/>
    </row>
    <row r="1283" spans="71:71">
      <c r="BS1283" s="1235"/>
    </row>
    <row r="1284" spans="71:71">
      <c r="BS1284" s="1235"/>
    </row>
    <row r="1285" spans="71:71">
      <c r="BS1285" s="1235"/>
    </row>
    <row r="1286" spans="71:71">
      <c r="BS1286" s="1235"/>
    </row>
    <row r="1287" spans="71:71">
      <c r="BS1287" s="1235"/>
    </row>
    <row r="1288" spans="71:71">
      <c r="BS1288" s="1235"/>
    </row>
    <row r="1289" spans="71:71">
      <c r="BS1289" s="1235"/>
    </row>
    <row r="1290" spans="71:71">
      <c r="BS1290" s="1235"/>
    </row>
    <row r="1291" spans="71:71">
      <c r="BS1291" s="1235"/>
    </row>
    <row r="1292" spans="71:71">
      <c r="BS1292" s="1235"/>
    </row>
    <row r="1293" spans="71:71">
      <c r="BS1293" s="1235"/>
    </row>
    <row r="1294" spans="71:71">
      <c r="BS1294" s="1235"/>
    </row>
    <row r="1295" spans="71:71">
      <c r="BS1295" s="1235"/>
    </row>
    <row r="1296" spans="71:71">
      <c r="BS1296" s="1235"/>
    </row>
    <row r="1297" spans="71:71">
      <c r="BS1297" s="1235"/>
    </row>
    <row r="1298" spans="71:71">
      <c r="BS1298" s="1235"/>
    </row>
    <row r="1299" spans="71:71">
      <c r="BS1299" s="1235"/>
    </row>
    <row r="1300" spans="71:71">
      <c r="BS1300" s="1235"/>
    </row>
    <row r="1301" spans="71:71">
      <c r="BS1301" s="1235"/>
    </row>
    <row r="1302" spans="71:71">
      <c r="BS1302" s="1235"/>
    </row>
    <row r="1303" spans="71:71">
      <c r="BS1303" s="1235"/>
    </row>
    <row r="1304" spans="71:71">
      <c r="BS1304" s="1235"/>
    </row>
    <row r="1305" spans="71:71">
      <c r="BS1305" s="1235"/>
    </row>
    <row r="1306" spans="71:71">
      <c r="BS1306" s="1235"/>
    </row>
    <row r="1307" spans="71:71">
      <c r="BS1307" s="1235"/>
    </row>
    <row r="1308" spans="71:71">
      <c r="BS1308" s="1235"/>
    </row>
    <row r="1309" spans="71:71">
      <c r="BS1309" s="1235"/>
    </row>
    <row r="1310" spans="71:71">
      <c r="BS1310" s="1235"/>
    </row>
    <row r="1311" spans="71:71">
      <c r="BS1311" s="1235"/>
    </row>
    <row r="1312" spans="71:71">
      <c r="BS1312" s="1235"/>
    </row>
    <row r="1313" spans="71:71">
      <c r="BS1313" s="1235"/>
    </row>
    <row r="1314" spans="71:71">
      <c r="BS1314" s="1235"/>
    </row>
    <row r="1315" spans="71:71">
      <c r="BS1315" s="1235"/>
    </row>
    <row r="1316" spans="71:71">
      <c r="BS1316" s="1235"/>
    </row>
    <row r="1317" spans="71:71">
      <c r="BS1317" s="1235"/>
    </row>
    <row r="1318" spans="71:71">
      <c r="BS1318" s="1235"/>
    </row>
    <row r="1319" spans="71:71">
      <c r="BS1319" s="1235"/>
    </row>
    <row r="1320" spans="71:71">
      <c r="BS1320" s="1235"/>
    </row>
    <row r="1321" spans="71:71">
      <c r="BS1321" s="1235"/>
    </row>
    <row r="1322" spans="71:71">
      <c r="BS1322" s="1235"/>
    </row>
    <row r="1323" spans="71:71">
      <c r="BS1323" s="1235"/>
    </row>
    <row r="1324" spans="71:71">
      <c r="BS1324" s="1235"/>
    </row>
    <row r="1325" spans="71:71">
      <c r="BS1325" s="1235"/>
    </row>
    <row r="1326" spans="71:71">
      <c r="BS1326" s="1235"/>
    </row>
    <row r="1327" spans="71:71">
      <c r="BS1327" s="1235"/>
    </row>
    <row r="1328" spans="71:71">
      <c r="BS1328" s="1235"/>
    </row>
    <row r="1329" spans="71:71">
      <c r="BS1329" s="1235"/>
    </row>
    <row r="1330" spans="71:71">
      <c r="BS1330" s="1235"/>
    </row>
    <row r="1331" spans="71:71">
      <c r="BS1331" s="1235"/>
    </row>
    <row r="1332" spans="71:71">
      <c r="BS1332" s="1235"/>
    </row>
    <row r="1333" spans="71:71">
      <c r="BS1333" s="1235"/>
    </row>
    <row r="1334" spans="71:71">
      <c r="BS1334" s="1235"/>
    </row>
    <row r="1335" spans="71:71">
      <c r="BS1335" s="1235"/>
    </row>
    <row r="1336" spans="71:71">
      <c r="BS1336" s="1235"/>
    </row>
    <row r="1337" spans="71:71">
      <c r="BS1337" s="1235"/>
    </row>
    <row r="1338" spans="71:71">
      <c r="BS1338" s="1235"/>
    </row>
    <row r="1339" spans="71:71">
      <c r="BS1339" s="1235"/>
    </row>
    <row r="1340" spans="71:71">
      <c r="BS1340" s="1235"/>
    </row>
    <row r="1341" spans="71:71">
      <c r="BS1341" s="1235"/>
    </row>
    <row r="1342" spans="71:71">
      <c r="BS1342" s="1235"/>
    </row>
    <row r="1343" spans="71:71">
      <c r="BS1343" s="1235"/>
    </row>
    <row r="1344" spans="71:71">
      <c r="BS1344" s="1235"/>
    </row>
    <row r="1345" spans="71:71">
      <c r="BS1345" s="1235"/>
    </row>
    <row r="1346" spans="71:71">
      <c r="BS1346" s="1235"/>
    </row>
    <row r="1347" spans="71:71">
      <c r="BS1347" s="1235"/>
    </row>
    <row r="1348" spans="71:71">
      <c r="BS1348" s="1235"/>
    </row>
    <row r="1349" spans="71:71">
      <c r="BS1349" s="1235"/>
    </row>
    <row r="1350" spans="71:71">
      <c r="BS1350" s="1235"/>
    </row>
    <row r="1351" spans="71:71">
      <c r="BS1351" s="1235"/>
    </row>
    <row r="1352" spans="71:71">
      <c r="BS1352" s="1235"/>
    </row>
    <row r="1353" spans="71:71">
      <c r="BS1353" s="1235"/>
    </row>
    <row r="1354" spans="71:71">
      <c r="BS1354" s="1235"/>
    </row>
    <row r="1355" spans="71:71">
      <c r="BS1355" s="1235"/>
    </row>
    <row r="1356" spans="71:71">
      <c r="BS1356" s="1235"/>
    </row>
    <row r="1357" spans="71:71">
      <c r="BS1357" s="1235"/>
    </row>
    <row r="1358" spans="71:71">
      <c r="BS1358" s="1235"/>
    </row>
    <row r="1359" spans="71:71">
      <c r="BS1359" s="1235"/>
    </row>
    <row r="1360" spans="71:71">
      <c r="BS1360" s="1235"/>
    </row>
    <row r="1361" spans="71:71">
      <c r="BS1361" s="1235"/>
    </row>
    <row r="1362" spans="71:71">
      <c r="BS1362" s="1235"/>
    </row>
    <row r="1363" spans="71:71">
      <c r="BS1363" s="1235"/>
    </row>
    <row r="1364" spans="71:71">
      <c r="BS1364" s="1235"/>
    </row>
    <row r="1365" spans="71:71">
      <c r="BS1365" s="1235"/>
    </row>
    <row r="1366" spans="71:71">
      <c r="BS1366" s="1235"/>
    </row>
    <row r="1367" spans="71:71">
      <c r="BS1367" s="1235"/>
    </row>
    <row r="1368" spans="71:71">
      <c r="BS1368" s="1235"/>
    </row>
    <row r="1369" spans="71:71">
      <c r="BS1369" s="1235"/>
    </row>
    <row r="1370" spans="71:71">
      <c r="BS1370" s="1235"/>
    </row>
    <row r="1371" spans="71:71">
      <c r="BS1371" s="1235"/>
    </row>
    <row r="1372" spans="71:71">
      <c r="BS1372" s="1235"/>
    </row>
    <row r="1373" spans="71:71">
      <c r="BS1373" s="1235"/>
    </row>
    <row r="1374" spans="71:71">
      <c r="BS1374" s="1235"/>
    </row>
    <row r="1375" spans="71:71">
      <c r="BS1375" s="1235"/>
    </row>
    <row r="1376" spans="71:71">
      <c r="BS1376" s="1235"/>
    </row>
    <row r="1377" spans="71:71">
      <c r="BS1377" s="1235"/>
    </row>
    <row r="1378" spans="71:71">
      <c r="BS1378" s="1235"/>
    </row>
    <row r="1379" spans="71:71">
      <c r="BS1379" s="1235"/>
    </row>
    <row r="1380" spans="71:71">
      <c r="BS1380" s="1235"/>
    </row>
    <row r="1381" spans="71:71">
      <c r="BS1381" s="1235"/>
    </row>
    <row r="1382" spans="71:71">
      <c r="BS1382" s="1235"/>
    </row>
    <row r="1383" spans="71:71">
      <c r="BS1383" s="1235"/>
    </row>
    <row r="1384" spans="71:71">
      <c r="BS1384" s="1235"/>
    </row>
    <row r="1385" spans="71:71">
      <c r="BS1385" s="1235"/>
    </row>
    <row r="1386" spans="71:71">
      <c r="BS1386" s="1235"/>
    </row>
    <row r="1387" spans="71:71">
      <c r="BS1387" s="1235"/>
    </row>
    <row r="1388" spans="71:71">
      <c r="BS1388" s="1235"/>
    </row>
    <row r="1389" spans="71:71">
      <c r="BS1389" s="1235"/>
    </row>
    <row r="1390" spans="71:71">
      <c r="BS1390" s="1235"/>
    </row>
    <row r="1391" spans="71:71">
      <c r="BS1391" s="1235"/>
    </row>
    <row r="1392" spans="71:71">
      <c r="BS1392" s="1235"/>
    </row>
    <row r="1393" spans="71:71">
      <c r="BS1393" s="1235"/>
    </row>
    <row r="1394" spans="71:71">
      <c r="BS1394" s="1235"/>
    </row>
    <row r="1395" spans="71:71">
      <c r="BS1395" s="1235"/>
    </row>
    <row r="1396" spans="71:71">
      <c r="BS1396" s="1235"/>
    </row>
    <row r="1397" spans="71:71">
      <c r="BS1397" s="1235"/>
    </row>
    <row r="1398" spans="71:71">
      <c r="BS1398" s="1235"/>
    </row>
    <row r="1399" spans="71:71">
      <c r="BS1399" s="1235"/>
    </row>
    <row r="1400" spans="71:71">
      <c r="BS1400" s="1235"/>
    </row>
    <row r="1401" spans="71:71">
      <c r="BS1401" s="1235"/>
    </row>
    <row r="1402" spans="71:71">
      <c r="BS1402" s="1235"/>
    </row>
    <row r="1403" spans="71:71">
      <c r="BS1403" s="1235"/>
    </row>
    <row r="1404" spans="71:71">
      <c r="BS1404" s="1235"/>
    </row>
    <row r="1405" spans="71:71">
      <c r="BS1405" s="1235"/>
    </row>
    <row r="1406" spans="71:71">
      <c r="BS1406" s="1235"/>
    </row>
    <row r="1407" spans="71:71">
      <c r="BS1407" s="1235"/>
    </row>
    <row r="1408" spans="71:71">
      <c r="BS1408" s="1235"/>
    </row>
    <row r="1409" spans="71:71">
      <c r="BS1409" s="1235"/>
    </row>
    <row r="1410" spans="71:71">
      <c r="BS1410" s="1235"/>
    </row>
    <row r="1411" spans="71:71">
      <c r="BS1411" s="1235"/>
    </row>
    <row r="1412" spans="71:71">
      <c r="BS1412" s="1235"/>
    </row>
    <row r="1413" spans="71:71">
      <c r="BS1413" s="1235"/>
    </row>
    <row r="1414" spans="71:71">
      <c r="BS1414" s="1235"/>
    </row>
    <row r="1415" spans="71:71">
      <c r="BS1415" s="1235"/>
    </row>
    <row r="1416" spans="71:71">
      <c r="BS1416" s="1235"/>
    </row>
    <row r="1417" spans="71:71">
      <c r="BS1417" s="1235"/>
    </row>
    <row r="1418" spans="71:71">
      <c r="BS1418" s="1235"/>
    </row>
    <row r="1419" spans="71:71">
      <c r="BS1419" s="1235"/>
    </row>
    <row r="1420" spans="71:71">
      <c r="BS1420" s="1235"/>
    </row>
    <row r="1421" spans="71:71">
      <c r="BS1421" s="1235"/>
    </row>
    <row r="1422" spans="71:71">
      <c r="BS1422" s="1235"/>
    </row>
    <row r="1423" spans="71:71">
      <c r="BS1423" s="1235"/>
    </row>
    <row r="1424" spans="71:71">
      <c r="BS1424" s="1235"/>
    </row>
    <row r="1425" spans="71:71">
      <c r="BS1425" s="1235"/>
    </row>
    <row r="1426" spans="71:71">
      <c r="BS1426" s="1235"/>
    </row>
    <row r="1427" spans="71:71">
      <c r="BS1427" s="1235"/>
    </row>
    <row r="1428" spans="71:71">
      <c r="BS1428" s="1235"/>
    </row>
    <row r="1429" spans="71:71">
      <c r="BS1429" s="1235"/>
    </row>
    <row r="1430" spans="71:71">
      <c r="BS1430" s="1235"/>
    </row>
    <row r="1431" spans="71:71">
      <c r="BS1431" s="1235"/>
    </row>
    <row r="1432" spans="71:71">
      <c r="BS1432" s="1235"/>
    </row>
    <row r="1433" spans="71:71">
      <c r="BS1433" s="1235"/>
    </row>
    <row r="1434" spans="71:71">
      <c r="BS1434" s="1235"/>
    </row>
    <row r="1435" spans="71:71">
      <c r="BS1435" s="1235"/>
    </row>
    <row r="1436" spans="71:71">
      <c r="BS1436" s="1235"/>
    </row>
    <row r="1437" spans="71:71">
      <c r="BS1437" s="1235"/>
    </row>
    <row r="1438" spans="71:71">
      <c r="BS1438" s="1235"/>
    </row>
    <row r="1439" spans="71:71">
      <c r="BS1439" s="1235"/>
    </row>
    <row r="1440" spans="71:71">
      <c r="BS1440" s="1235"/>
    </row>
    <row r="1441" spans="71:71">
      <c r="BS1441" s="1235"/>
    </row>
    <row r="1442" spans="71:71">
      <c r="BS1442" s="1235"/>
    </row>
  </sheetData>
  <sheetProtection algorithmName="SHA-512" hashValue="Qt2f6+uoEB1Y6NIU+smIuBXM/wDcssh0wJ3iqbK1FJrt57yRjHZ4AFKrEcXovzwAMazQcKmxTqWMsAjrIDT7nw==" saltValue="ZZP9W8atT25QM7XAIXenfw==" spinCount="100000" sheet="1" formatCells="0" formatColumns="0" formatRows="0" insertRows="0"/>
  <mergeCells count="225">
    <mergeCell ref="AI2:AJ2"/>
    <mergeCell ref="AI3:AJ3"/>
    <mergeCell ref="F12:M12"/>
    <mergeCell ref="M22:P22"/>
    <mergeCell ref="F4:H4"/>
    <mergeCell ref="AC19:AF19"/>
    <mergeCell ref="D12:E16"/>
    <mergeCell ref="D6:E6"/>
    <mergeCell ref="T6:W6"/>
    <mergeCell ref="F9:S9"/>
    <mergeCell ref="F7:AF7"/>
    <mergeCell ref="P8:Q8"/>
    <mergeCell ref="X6:AD6"/>
    <mergeCell ref="T9:AE10"/>
    <mergeCell ref="T15:W15"/>
    <mergeCell ref="W8:AE8"/>
    <mergeCell ref="R8:S8"/>
    <mergeCell ref="AC12:AD12"/>
    <mergeCell ref="Z2:AE2"/>
    <mergeCell ref="I3:AF3"/>
    <mergeCell ref="AA22:AB22"/>
    <mergeCell ref="M19:O19"/>
    <mergeCell ref="T5:Z5"/>
    <mergeCell ref="AC5:AD5"/>
    <mergeCell ref="M112:N112"/>
    <mergeCell ref="M110:N110"/>
    <mergeCell ref="W70:AA70"/>
    <mergeCell ref="M111:N111"/>
    <mergeCell ref="W43:AF43"/>
    <mergeCell ref="W45:AF45"/>
    <mergeCell ref="W44:AF44"/>
    <mergeCell ref="W55:AF55"/>
    <mergeCell ref="D23:L23"/>
    <mergeCell ref="L75:M75"/>
    <mergeCell ref="W67:AF67"/>
    <mergeCell ref="L73:M73"/>
    <mergeCell ref="Z71:AF71"/>
    <mergeCell ref="W68:AF68"/>
    <mergeCell ref="AB28:AF28"/>
    <mergeCell ref="X28:AA28"/>
    <mergeCell ref="Q25:Z25"/>
    <mergeCell ref="O34:O37"/>
    <mergeCell ref="D33:P33"/>
    <mergeCell ref="D34:D37"/>
    <mergeCell ref="F34:M34"/>
    <mergeCell ref="E28:G28"/>
    <mergeCell ref="E30:G30"/>
    <mergeCell ref="D24:H24"/>
    <mergeCell ref="AA5:AB5"/>
    <mergeCell ref="P2:S2"/>
    <mergeCell ref="D2:O2"/>
    <mergeCell ref="W62:AF62"/>
    <mergeCell ref="L74:M74"/>
    <mergeCell ref="D18:E18"/>
    <mergeCell ref="D21:L21"/>
    <mergeCell ref="I4:Z4"/>
    <mergeCell ref="D19:L19"/>
    <mergeCell ref="D5:E5"/>
    <mergeCell ref="Q20:X20"/>
    <mergeCell ref="AC21:AF21"/>
    <mergeCell ref="AA21:AB21"/>
    <mergeCell ref="AA19:AB19"/>
    <mergeCell ref="AB27:AF27"/>
    <mergeCell ref="AA24:AF24"/>
    <mergeCell ref="AA25:AF25"/>
    <mergeCell ref="I25:N25"/>
    <mergeCell ref="N28:Q28"/>
    <mergeCell ref="O25:P25"/>
    <mergeCell ref="O24:P24"/>
    <mergeCell ref="Q24:Z24"/>
    <mergeCell ref="R28:T28"/>
    <mergeCell ref="D25:H25"/>
    <mergeCell ref="M117:N117"/>
    <mergeCell ref="L76:M76"/>
    <mergeCell ref="BV52:BV53"/>
    <mergeCell ref="BW51:BX51"/>
    <mergeCell ref="BY48:BY49"/>
    <mergeCell ref="W54:AF54"/>
    <mergeCell ref="W59:AF59"/>
    <mergeCell ref="W56:AF56"/>
    <mergeCell ref="W57:AF57"/>
    <mergeCell ref="W48:AF48"/>
    <mergeCell ref="W50:AF50"/>
    <mergeCell ref="W65:AF65"/>
    <mergeCell ref="W66:AF66"/>
    <mergeCell ref="AC70:AF70"/>
    <mergeCell ref="W61:AF61"/>
    <mergeCell ref="W53:AF53"/>
    <mergeCell ref="W51:AF51"/>
    <mergeCell ref="W49:AF49"/>
    <mergeCell ref="W52:AF52"/>
    <mergeCell ref="M116:N116"/>
    <mergeCell ref="BV63:BV64"/>
    <mergeCell ref="BW63:BX64"/>
    <mergeCell ref="W64:AF64"/>
    <mergeCell ref="W63:AF63"/>
    <mergeCell ref="BJ31:BL32"/>
    <mergeCell ref="BV41:BX41"/>
    <mergeCell ref="BW38:BX38"/>
    <mergeCell ref="Q23:X23"/>
    <mergeCell ref="AB30:AF30"/>
    <mergeCell ref="CE41:CE42"/>
    <mergeCell ref="BV39:BX39"/>
    <mergeCell ref="BW40:BX40"/>
    <mergeCell ref="BY39:BZ39"/>
    <mergeCell ref="BY38:BZ38"/>
    <mergeCell ref="X30:AA30"/>
    <mergeCell ref="W42:AF42"/>
    <mergeCell ref="W41:AF41"/>
    <mergeCell ref="W40:AF40"/>
    <mergeCell ref="BY40:BZ40"/>
    <mergeCell ref="AR33:AV33"/>
    <mergeCell ref="W34:AF37"/>
    <mergeCell ref="AC23:AF23"/>
    <mergeCell ref="BH33:BM36"/>
    <mergeCell ref="AY33:BC33"/>
    <mergeCell ref="BF33:BG33"/>
    <mergeCell ref="BZ41:BZ42"/>
    <mergeCell ref="AB31:AF32"/>
    <mergeCell ref="N30:Q30"/>
    <mergeCell ref="BL22:BL23"/>
    <mergeCell ref="M23:P23"/>
    <mergeCell ref="N6:O6"/>
    <mergeCell ref="M21:N21"/>
    <mergeCell ref="Q18:X18"/>
    <mergeCell ref="M18:O18"/>
    <mergeCell ref="M20:N20"/>
    <mergeCell ref="Y21:Z21"/>
    <mergeCell ref="Q22:X22"/>
    <mergeCell ref="Q19:X19"/>
    <mergeCell ref="Y22:Z22"/>
    <mergeCell ref="Y20:Z20"/>
    <mergeCell ref="Y19:Z19"/>
    <mergeCell ref="Q21:X21"/>
    <mergeCell ref="BJ22:BJ23"/>
    <mergeCell ref="BK22:BK23"/>
    <mergeCell ref="BJ19:BL19"/>
    <mergeCell ref="AC20:AF20"/>
    <mergeCell ref="AC22:AF22"/>
    <mergeCell ref="AA23:AB23"/>
    <mergeCell ref="AA20:AB20"/>
    <mergeCell ref="Y23:Z23"/>
    <mergeCell ref="R14:S14"/>
    <mergeCell ref="R13:Y13"/>
    <mergeCell ref="CV37:CX37"/>
    <mergeCell ref="AX35:AX36"/>
    <mergeCell ref="E108:F108"/>
    <mergeCell ref="L79:M79"/>
    <mergeCell ref="L80:M80"/>
    <mergeCell ref="G77:G78"/>
    <mergeCell ref="L81:M81"/>
    <mergeCell ref="E78:F78"/>
    <mergeCell ref="D71:G71"/>
    <mergeCell ref="G73:H73"/>
    <mergeCell ref="W60:AF60"/>
    <mergeCell ref="W58:AF58"/>
    <mergeCell ref="BY41:BY42"/>
    <mergeCell ref="W39:AF39"/>
    <mergeCell ref="AI34:AI35"/>
    <mergeCell ref="BF34:BG34"/>
    <mergeCell ref="AO37:AQ37"/>
    <mergeCell ref="AY37:BC37"/>
    <mergeCell ref="W38:AF38"/>
    <mergeCell ref="BZ46:BZ47"/>
    <mergeCell ref="CE48:CE49"/>
    <mergeCell ref="BW52:BX53"/>
    <mergeCell ref="BV48:BV49"/>
    <mergeCell ref="BW48:BX49"/>
    <mergeCell ref="CS37:CU37"/>
    <mergeCell ref="E80:F80"/>
    <mergeCell ref="J73:K73"/>
    <mergeCell ref="E79:F79"/>
    <mergeCell ref="I35:K35"/>
    <mergeCell ref="E73:F74"/>
    <mergeCell ref="G74:H74"/>
    <mergeCell ref="E77:F77"/>
    <mergeCell ref="F35:H35"/>
    <mergeCell ref="E34:E37"/>
    <mergeCell ref="BV45:BV47"/>
    <mergeCell ref="CA45:CB47"/>
    <mergeCell ref="BY46:BY47"/>
    <mergeCell ref="BW57:BX57"/>
    <mergeCell ref="BW58:BX59"/>
    <mergeCell ref="BW62:BX62"/>
    <mergeCell ref="CF48:CF49"/>
    <mergeCell ref="BZ48:BZ49"/>
    <mergeCell ref="BV58:BV59"/>
    <mergeCell ref="BW45:BX47"/>
    <mergeCell ref="CE45:CF47"/>
    <mergeCell ref="W46:AF46"/>
    <mergeCell ref="W47:AF47"/>
    <mergeCell ref="BV66:BX66"/>
    <mergeCell ref="D27:M27"/>
    <mergeCell ref="I28:L28"/>
    <mergeCell ref="I30:L30"/>
    <mergeCell ref="I24:N24"/>
    <mergeCell ref="P34:V34"/>
    <mergeCell ref="T14:Y14"/>
    <mergeCell ref="D32:J32"/>
    <mergeCell ref="L32:P32"/>
    <mergeCell ref="R30:T30"/>
    <mergeCell ref="EM2:EN2"/>
    <mergeCell ref="T2:Y2"/>
    <mergeCell ref="AA18:AB18"/>
    <mergeCell ref="D7:E7"/>
    <mergeCell ref="D8:E8"/>
    <mergeCell ref="AC18:AF18"/>
    <mergeCell ref="D3:E3"/>
    <mergeCell ref="F10:S10"/>
    <mergeCell ref="BJ17:BL18"/>
    <mergeCell ref="F3:H3"/>
    <mergeCell ref="F6:M6"/>
    <mergeCell ref="P6:S6"/>
    <mergeCell ref="N5:Q5"/>
    <mergeCell ref="R5:S5"/>
    <mergeCell ref="L5:M5"/>
    <mergeCell ref="F8:O8"/>
    <mergeCell ref="F16:Q16"/>
    <mergeCell ref="AA13:AB14"/>
    <mergeCell ref="AC13:AF14"/>
    <mergeCell ref="AA4:AB4"/>
    <mergeCell ref="AE6:AF6"/>
    <mergeCell ref="Y18:Z18"/>
    <mergeCell ref="AC16:AF16"/>
    <mergeCell ref="AF9:AF10"/>
  </mergeCells>
  <phoneticPr fontId="58" type="noConversion"/>
  <dataValidations count="5">
    <dataValidation type="custom" allowBlank="1" showInputMessage="1" showErrorMessage="1" sqref="S73:V82 Q68:Q69 D18:J18 L18:P18 P68:P70 X68:AA69 E29:G29 Z16:AA16 D27:M27 W28 AB68:AC70 AB30:AF30 AD68:AF69 E68:E69 AB27:AF27 W68:W70 D22:L22 W30 I29:L29 M28:M30 D28:D30 H28:H30 Y18:AB18 D24:I24 Q24:AF24 N29:V29 D20:AF20 Q22:AB22 U68:V68 S68:T69 F69:T69" xr:uid="{00000000-0002-0000-1000-000000000000}">
      <formula1>"  "</formula1>
    </dataValidation>
    <dataValidation type="list" allowBlank="1" showInputMessage="1" showErrorMessage="1" sqref="P19" xr:uid="{00000000-0002-0000-1000-000001000000}">
      <formula1>"F,M"</formula1>
    </dataValidation>
    <dataValidation type="list" allowBlank="1" showInputMessage="1" showErrorMessage="1" sqref="Y21:Z21" xr:uid="{00000000-0002-0000-1000-000002000000}">
      <formula1>"C.L.T.,COMISSÃO,EFETIVO,EXTRANUMERÁRIO,TEMPORÁRIO"</formula1>
    </dataValidation>
    <dataValidation type="list" allowBlank="1" showInputMessage="1" showErrorMessage="1" sqref="P21" xr:uid="{00000000-0002-0000-1000-000003000000}">
      <formula1>"I,II,III"</formula1>
    </dataValidation>
    <dataValidation type="list" allowBlank="1" showInputMessage="1" showErrorMessage="1" sqref="O21" xr:uid="{00000000-0002-0000-1000-000004000000}">
      <formula1>"CAPCT,NC,NE,NI,NU,PQC,"</formula1>
    </dataValidation>
  </dataValidations>
  <printOptions horizontalCentered="1" verticalCentered="1"/>
  <pageMargins left="0.19685039370078741" right="0.19685039370078741" top="0.19685039370078741" bottom="0.19685039370078741" header="0.31496062992125984" footer="0.11811023622047245"/>
  <pageSetup paperSize="9" scale="78" firstPageNumber="0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7"/>
  <dimension ref="A1:FL329"/>
  <sheetViews>
    <sheetView showZeros="0" tabSelected="1" topLeftCell="B28" zoomScale="96" zoomScaleNormal="96" workbookViewId="0">
      <selection activeCell="C48" sqref="C48:U48"/>
    </sheetView>
  </sheetViews>
  <sheetFormatPr defaultRowHeight="12.75"/>
  <cols>
    <col min="1" max="1" width="4.85546875" hidden="1" customWidth="1"/>
    <col min="2" max="2" width="3.28515625" customWidth="1"/>
    <col min="3" max="3" width="10.85546875" customWidth="1"/>
    <col min="4" max="4" width="7.42578125" bestFit="1" customWidth="1"/>
    <col min="5" max="5" width="7.7109375" bestFit="1" customWidth="1"/>
    <col min="6" max="6" width="4.85546875" customWidth="1"/>
    <col min="7" max="7" width="9.28515625" customWidth="1"/>
    <col min="8" max="8" width="7.42578125" customWidth="1"/>
    <col min="9" max="9" width="5.140625" customWidth="1"/>
    <col min="10" max="10" width="5.7109375" customWidth="1"/>
    <col min="11" max="11" width="5.85546875" customWidth="1"/>
    <col min="12" max="12" width="8.140625" customWidth="1"/>
    <col min="13" max="13" width="2.28515625" customWidth="1"/>
    <col min="14" max="14" width="7.140625" bestFit="1" customWidth="1"/>
    <col min="15" max="15" width="6.85546875" customWidth="1"/>
    <col min="16" max="16" width="7.42578125" customWidth="1"/>
    <col min="17" max="17" width="9.140625" bestFit="1" customWidth="1"/>
    <col min="18" max="18" width="8.42578125" customWidth="1"/>
    <col min="19" max="19" width="5.28515625" customWidth="1"/>
    <col min="20" max="20" width="4" hidden="1" customWidth="1"/>
    <col min="21" max="21" width="7.42578125" hidden="1" customWidth="1"/>
    <col min="22" max="22" width="27.85546875" hidden="1" customWidth="1"/>
    <col min="23" max="23" width="20.140625" customWidth="1"/>
    <col min="24" max="24" width="9.140625" customWidth="1"/>
    <col min="25" max="25" width="8.42578125" customWidth="1"/>
    <col min="26" max="26" width="7" customWidth="1"/>
    <col min="27" max="27" width="12.140625" customWidth="1"/>
    <col min="28" max="28" width="17.140625" customWidth="1"/>
    <col min="29" max="30" width="2.42578125" hidden="1" customWidth="1"/>
    <col min="31" max="31" width="25.7109375" hidden="1" customWidth="1"/>
    <col min="32" max="33" width="13.7109375" hidden="1" customWidth="1"/>
    <col min="34" max="34" width="9.140625" hidden="1" customWidth="1"/>
    <col min="35" max="35" width="11.85546875" hidden="1" customWidth="1"/>
    <col min="36" max="36" width="24.7109375" hidden="1" customWidth="1"/>
    <col min="37" max="37" width="14.85546875" hidden="1" customWidth="1"/>
    <col min="38" max="38" width="19.140625" hidden="1" customWidth="1"/>
    <col min="39" max="39" width="15" hidden="1" customWidth="1"/>
    <col min="40" max="40" width="6.5703125" hidden="1" customWidth="1"/>
    <col min="41" max="41" width="7.42578125" hidden="1" customWidth="1"/>
    <col min="42" max="42" width="8.42578125" hidden="1" customWidth="1"/>
    <col min="43" max="43" width="7.7109375" hidden="1" customWidth="1"/>
    <col min="44" max="44" width="7.42578125" hidden="1" customWidth="1"/>
    <col min="45" max="45" width="8.42578125" hidden="1" customWidth="1"/>
    <col min="46" max="46" width="13" hidden="1" customWidth="1"/>
    <col min="47" max="47" width="9.42578125" hidden="1" customWidth="1"/>
    <col min="48" max="48" width="22.7109375" hidden="1" customWidth="1"/>
    <col min="49" max="49" width="13.85546875" hidden="1" customWidth="1"/>
    <col min="50" max="50" width="8.7109375" hidden="1" customWidth="1"/>
    <col min="51" max="51" width="26.140625" hidden="1" customWidth="1"/>
    <col min="52" max="52" width="11.7109375" hidden="1" customWidth="1"/>
    <col min="53" max="53" width="10.7109375" hidden="1" customWidth="1"/>
    <col min="54" max="55" width="8" hidden="1" customWidth="1"/>
    <col min="56" max="57" width="8.7109375" hidden="1" customWidth="1"/>
    <col min="58" max="58" width="20.5703125" hidden="1" customWidth="1"/>
    <col min="59" max="59" width="11.140625" hidden="1" customWidth="1"/>
    <col min="60" max="60" width="2.42578125" hidden="1" customWidth="1"/>
    <col min="61" max="63" width="9.42578125" hidden="1" customWidth="1"/>
    <col min="64" max="64" width="10" hidden="1" customWidth="1"/>
    <col min="65" max="65" width="10.85546875" hidden="1" customWidth="1"/>
    <col min="66" max="67" width="8.85546875" hidden="1" customWidth="1"/>
    <col min="68" max="68" width="10.7109375" hidden="1" customWidth="1"/>
    <col min="69" max="71" width="8.85546875" hidden="1" customWidth="1"/>
    <col min="72" max="72" width="3.140625" hidden="1" customWidth="1"/>
    <col min="73" max="73" width="10.5703125" hidden="1" customWidth="1"/>
    <col min="74" max="74" width="6.42578125" hidden="1" customWidth="1"/>
    <col min="75" max="75" width="4" hidden="1" customWidth="1"/>
    <col min="76" max="76" width="10" hidden="1" customWidth="1"/>
    <col min="77" max="77" width="8.85546875" hidden="1" customWidth="1"/>
    <col min="78" max="79" width="7.85546875" hidden="1" customWidth="1"/>
    <col min="80" max="80" width="8.7109375" hidden="1" customWidth="1"/>
    <col min="81" max="83" width="6.42578125" hidden="1" customWidth="1"/>
    <col min="84" max="85" width="8.85546875" hidden="1" customWidth="1"/>
    <col min="86" max="86" width="10.5703125" hidden="1" customWidth="1"/>
    <col min="87" max="87" width="6.140625" hidden="1" customWidth="1"/>
    <col min="88" max="89" width="8.5703125" hidden="1" customWidth="1"/>
    <col min="90" max="90" width="4" hidden="1" customWidth="1"/>
    <col min="91" max="91" width="10.5703125" hidden="1" customWidth="1"/>
    <col min="92" max="92" width="8.85546875" hidden="1" customWidth="1"/>
    <col min="93" max="93" width="6.42578125" hidden="1" customWidth="1"/>
    <col min="94" max="94" width="8.85546875" hidden="1" customWidth="1"/>
    <col min="95" max="95" width="11.42578125" hidden="1" customWidth="1"/>
    <col min="96" max="96" width="7.28515625" hidden="1" customWidth="1"/>
    <col min="97" max="97" width="7" hidden="1" customWidth="1"/>
    <col min="98" max="99" width="5.28515625" hidden="1" customWidth="1"/>
    <col min="100" max="102" width="8.85546875" hidden="1" customWidth="1"/>
    <col min="103" max="103" width="7.42578125" hidden="1" customWidth="1"/>
    <col min="104" max="104" width="4.7109375" hidden="1" customWidth="1"/>
    <col min="105" max="105" width="5.85546875" hidden="1" customWidth="1"/>
    <col min="106" max="106" width="10.140625" hidden="1" customWidth="1"/>
    <col min="107" max="107" width="8.85546875" hidden="1" customWidth="1"/>
    <col min="108" max="108" width="10" hidden="1" customWidth="1"/>
    <col min="109" max="109" width="10.28515625" hidden="1" customWidth="1"/>
    <col min="110" max="110" width="8.85546875" hidden="1" customWidth="1"/>
    <col min="111" max="111" width="10" hidden="1" customWidth="1"/>
    <col min="112" max="112" width="17.140625" hidden="1" customWidth="1"/>
    <col min="113" max="113" width="2.85546875" hidden="1" customWidth="1"/>
    <col min="114" max="114" width="17.7109375" hidden="1" customWidth="1"/>
    <col min="115" max="115" width="9.140625" hidden="1" customWidth="1"/>
    <col min="116" max="117" width="9.140625" customWidth="1"/>
    <col min="118" max="118" width="8.7109375" hidden="1" customWidth="1"/>
    <col min="119" max="126" width="9.140625" customWidth="1"/>
    <col min="127" max="127" width="10.85546875" customWidth="1"/>
    <col min="128" max="129" width="9.140625" customWidth="1"/>
    <col min="130" max="130" width="15.5703125" customWidth="1"/>
    <col min="131" max="131" width="9.140625" customWidth="1"/>
    <col min="132" max="134" width="9.140625" hidden="1" customWidth="1"/>
    <col min="135" max="156" width="9.140625" customWidth="1"/>
    <col min="157" max="157" width="11.28515625" customWidth="1"/>
    <col min="158" max="158" width="4.7109375" hidden="1" customWidth="1"/>
    <col min="159" max="159" width="14.85546875" hidden="1" customWidth="1"/>
    <col min="160" max="160" width="19.140625" hidden="1" customWidth="1"/>
    <col min="161" max="161" width="19.140625" style="883" hidden="1" customWidth="1"/>
    <col min="162" max="208" width="9.140625" customWidth="1"/>
  </cols>
  <sheetData>
    <row r="1" spans="1:162" hidden="1">
      <c r="C1" t="s">
        <v>2353</v>
      </c>
    </row>
    <row r="2" spans="1:162" ht="15" customHeight="1">
      <c r="E2" s="881"/>
      <c r="F2" s="881"/>
      <c r="G2" s="881"/>
      <c r="H2" s="881"/>
      <c r="I2" s="881"/>
      <c r="J2" s="881"/>
      <c r="K2" s="881"/>
      <c r="L2" s="881"/>
      <c r="M2" s="881"/>
      <c r="N2" s="881"/>
      <c r="O2" s="881"/>
      <c r="P2" s="881"/>
      <c r="Q2" s="1329">
        <f>YEAR(R2)</f>
        <v>1900</v>
      </c>
      <c r="R2" s="2234">
        <f>'CERT-F'!I25</f>
        <v>0</v>
      </c>
      <c r="S2" s="2234"/>
      <c r="T2" s="2234">
        <f>'CERT-F'!Q25</f>
        <v>0</v>
      </c>
      <c r="U2" s="2234"/>
      <c r="V2" s="1330"/>
      <c r="W2" s="1330"/>
      <c r="X2" s="1329">
        <f>YEAR(T2)</f>
        <v>1900</v>
      </c>
      <c r="Y2" s="881"/>
      <c r="Z2" s="881"/>
      <c r="AA2" s="881"/>
      <c r="AE2" s="1345">
        <f>'CERT-F'!D109</f>
        <v>1900</v>
      </c>
      <c r="AF2" s="1343">
        <f>YEAR(AG2)</f>
        <v>1900</v>
      </c>
      <c r="AG2" s="1342">
        <f>'CERT-F'!AA5</f>
        <v>0</v>
      </c>
    </row>
    <row r="3" spans="1:162" s="1" customFormat="1" ht="10.5" customHeight="1" thickBot="1">
      <c r="C3" s="867"/>
      <c r="D3" s="2256">
        <f>'CERT-F'!D19</f>
        <v>0</v>
      </c>
      <c r="E3" s="2256"/>
      <c r="F3" s="2256"/>
      <c r="G3" s="2256"/>
      <c r="H3" s="2256"/>
      <c r="I3" s="2256"/>
      <c r="J3" s="2256"/>
      <c r="K3" s="2256"/>
      <c r="L3" s="2256"/>
      <c r="M3" s="2256"/>
      <c r="N3" s="2256"/>
      <c r="O3" s="2256"/>
      <c r="P3" s="2256"/>
      <c r="Q3" s="2256"/>
      <c r="R3" s="2256"/>
      <c r="S3" s="2256"/>
      <c r="T3" s="2256"/>
      <c r="U3" s="2256"/>
      <c r="V3" s="2256"/>
      <c r="W3" s="2256"/>
      <c r="X3" s="2256"/>
      <c r="Y3" s="2256"/>
      <c r="Z3" s="2257"/>
      <c r="AA3" s="1650" t="s">
        <v>858</v>
      </c>
      <c r="AB3" s="1652"/>
      <c r="AE3" s="1346" t="s">
        <v>3461</v>
      </c>
      <c r="AF3" s="1344" t="s">
        <v>3462</v>
      </c>
      <c r="AG3" s="1340" t="s">
        <v>3336</v>
      </c>
      <c r="AO3" s="745"/>
      <c r="AP3" s="745"/>
      <c r="AQ3" s="745"/>
      <c r="AR3" s="745"/>
      <c r="AS3" s="745"/>
      <c r="AT3" s="745"/>
      <c r="AU3" s="745"/>
      <c r="AV3" s="745"/>
      <c r="AW3" s="1082" t="s">
        <v>3408</v>
      </c>
      <c r="AX3" s="1083"/>
      <c r="CY3" s="162">
        <f>'CERT-F'!D25</f>
        <v>0</v>
      </c>
      <c r="CZ3" s="162">
        <f>'CERT-F'!I25</f>
        <v>0</v>
      </c>
      <c r="DA3" s="162">
        <f>'CERT-F'!Q25</f>
        <v>0</v>
      </c>
      <c r="FE3" s="883"/>
    </row>
    <row r="4" spans="1:162" s="1" customFormat="1" ht="18" customHeight="1" thickBot="1">
      <c r="C4" s="1018" t="s">
        <v>3363</v>
      </c>
      <c r="D4" s="2258"/>
      <c r="E4" s="2258"/>
      <c r="F4" s="2258"/>
      <c r="G4" s="2258"/>
      <c r="H4" s="2258"/>
      <c r="I4" s="2258"/>
      <c r="J4" s="2258"/>
      <c r="K4" s="2258"/>
      <c r="L4" s="2258"/>
      <c r="M4" s="2258"/>
      <c r="N4" s="2258"/>
      <c r="O4" s="2258"/>
      <c r="P4" s="2258"/>
      <c r="Q4" s="2258"/>
      <c r="R4" s="2258"/>
      <c r="S4" s="2258"/>
      <c r="T4" s="2258"/>
      <c r="U4" s="2258"/>
      <c r="V4" s="2258"/>
      <c r="W4" s="2258"/>
      <c r="X4" s="2258"/>
      <c r="Y4" s="2258"/>
      <c r="Z4" s="2259"/>
      <c r="AA4" s="2204">
        <f>'CERT-F'!Y19</f>
        <v>0</v>
      </c>
      <c r="AB4" s="2205"/>
      <c r="AD4" s="2"/>
      <c r="AE4" s="1085" t="e">
        <f>VLOOKUP(AE2,TABT,2)</f>
        <v>#N/A</v>
      </c>
      <c r="AG4" s="163">
        <v>23092003</v>
      </c>
      <c r="AO4" s="2250" t="s">
        <v>3403</v>
      </c>
      <c r="AP4" s="2251"/>
      <c r="AQ4" s="2251"/>
      <c r="AR4" s="2235" t="s">
        <v>3405</v>
      </c>
      <c r="AS4" s="2236"/>
      <c r="AT4" s="2236"/>
      <c r="AU4" s="2236"/>
      <c r="AV4" s="2237"/>
      <c r="AW4" s="1054">
        <f>IF(S38="",0,S38)</f>
        <v>0</v>
      </c>
      <c r="AX4" s="1084">
        <f>IF(Y32="",0,Y32*365)</f>
        <v>0</v>
      </c>
      <c r="AY4" s="1080" t="s">
        <v>201</v>
      </c>
      <c r="AZ4" s="1081">
        <f>IF(AX4=0,AW4,AX4)</f>
        <v>0</v>
      </c>
      <c r="BX4" s="2238" t="s">
        <v>3499</v>
      </c>
      <c r="BY4" s="2239"/>
      <c r="BZ4" s="2239"/>
      <c r="CA4" s="2239"/>
      <c r="CB4" s="2239"/>
      <c r="CC4" s="2239"/>
      <c r="CD4" s="2239"/>
      <c r="CE4" s="2240"/>
      <c r="CY4" s="877" t="s">
        <v>202</v>
      </c>
      <c r="CZ4" s="877" t="s">
        <v>2856</v>
      </c>
      <c r="DA4" s="877" t="s">
        <v>1294</v>
      </c>
      <c r="FE4" s="883"/>
    </row>
    <row r="5" spans="1:162" s="1" customFormat="1" ht="4.7" customHeight="1" thickBot="1"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D5" s="28"/>
      <c r="AI5" s="1221">
        <v>36145</v>
      </c>
      <c r="AJ5" s="1221"/>
      <c r="FE5" s="883"/>
    </row>
    <row r="6" spans="1:162" s="1" customFormat="1" ht="15" customHeight="1" thickBot="1">
      <c r="C6" s="2262" t="s">
        <v>859</v>
      </c>
      <c r="D6" s="310"/>
      <c r="E6" s="1904" t="s">
        <v>860</v>
      </c>
      <c r="F6" s="1905"/>
      <c r="G6" s="1905"/>
      <c r="H6" s="1905"/>
      <c r="I6" s="1905"/>
      <c r="J6" s="1905"/>
      <c r="K6" s="1905"/>
      <c r="L6" s="1906"/>
      <c r="M6" s="2151" t="s">
        <v>1338</v>
      </c>
      <c r="N6" s="2152"/>
      <c r="O6" s="1904" t="s">
        <v>3046</v>
      </c>
      <c r="P6" s="1905"/>
      <c r="Q6" s="1905"/>
      <c r="R6" s="1905"/>
      <c r="S6" s="1905"/>
      <c r="T6" s="1905"/>
      <c r="U6" s="1906"/>
      <c r="V6" s="625" t="s">
        <v>2860</v>
      </c>
      <c r="W6" s="1695" t="s">
        <v>1475</v>
      </c>
      <c r="X6" s="1696"/>
      <c r="Y6" s="1696"/>
      <c r="Z6" s="1696"/>
      <c r="AA6" s="1696"/>
      <c r="AB6" s="1697"/>
      <c r="AD6" s="3"/>
      <c r="AF6" s="41">
        <v>36146</v>
      </c>
      <c r="AG6" s="42">
        <v>37887</v>
      </c>
      <c r="AI6" s="1221"/>
      <c r="AJ6" s="1221"/>
      <c r="AO6" s="1045" t="e">
        <f>IF(BJ24="","",BJ24)</f>
        <v>#REF!</v>
      </c>
      <c r="AP6" s="880">
        <f>IF(BK24="","",BK24)</f>
        <v>0</v>
      </c>
      <c r="AQ6" s="880" t="e">
        <f>IF(BI24="","",BI24)</f>
        <v>#REF!</v>
      </c>
      <c r="AR6" s="880"/>
      <c r="AS6" s="880"/>
      <c r="AT6" s="880"/>
      <c r="AU6" s="880">
        <v>365</v>
      </c>
      <c r="AV6" s="880">
        <f>IF(BL24="","",BL24)</f>
        <v>0</v>
      </c>
      <c r="AW6" s="877">
        <f>IF(BM24="","",BM24)</f>
        <v>0</v>
      </c>
      <c r="AX6" s="1195"/>
      <c r="AY6" s="1226" t="s">
        <v>3434</v>
      </c>
      <c r="AZ6" s="1227"/>
      <c r="BA6" s="1227"/>
      <c r="BB6" s="1201"/>
      <c r="BC6" s="1201"/>
      <c r="BD6" s="1202">
        <f>CJ37</f>
        <v>0</v>
      </c>
      <c r="BE6" s="1203"/>
      <c r="BX6" s="2241" t="s">
        <v>3502</v>
      </c>
      <c r="BY6" s="2242"/>
      <c r="BZ6" s="2242"/>
      <c r="CA6" s="2242"/>
      <c r="CB6" s="2242"/>
      <c r="CC6" s="2242"/>
      <c r="CD6" s="2242"/>
      <c r="CE6" s="2243"/>
      <c r="CI6" s="4">
        <f>IF(BD6=0,0,BD6-1)</f>
        <v>0</v>
      </c>
      <c r="CJ6" s="810">
        <f>IF(CI6=0,0,VLOOKUP(CI6,TABFIM,2))</f>
        <v>0</v>
      </c>
      <c r="CK6" s="162">
        <f>IF(CJ6=0,0,CJ6+1)</f>
        <v>0</v>
      </c>
      <c r="CY6" s="4">
        <f>'CERT-F'!BJ38</f>
        <v>0</v>
      </c>
      <c r="CZ6" s="4">
        <f>'CERT-F'!BK38</f>
        <v>0</v>
      </c>
      <c r="DA6" s="4">
        <f>'CERT-F'!BL38</f>
        <v>0</v>
      </c>
      <c r="FE6" s="883"/>
    </row>
    <row r="7" spans="1:162" s="315" customFormat="1" ht="10.5" customHeight="1" thickBot="1">
      <c r="C7" s="2216"/>
      <c r="D7" s="2260" t="s">
        <v>3339</v>
      </c>
      <c r="E7" s="2157" t="s">
        <v>2106</v>
      </c>
      <c r="F7" s="2158"/>
      <c r="G7" s="2210" t="s">
        <v>2551</v>
      </c>
      <c r="H7" s="2211"/>
      <c r="I7" s="2211"/>
      <c r="J7" s="2212"/>
      <c r="K7" s="1231" t="s">
        <v>2861</v>
      </c>
      <c r="L7" s="1231" t="s">
        <v>2517</v>
      </c>
      <c r="M7" s="2153"/>
      <c r="N7" s="2154"/>
      <c r="O7" s="1232" t="s">
        <v>2656</v>
      </c>
      <c r="P7" s="1232" t="s">
        <v>2552</v>
      </c>
      <c r="Q7" s="195" t="s">
        <v>3546</v>
      </c>
      <c r="R7" s="198" t="s">
        <v>3047</v>
      </c>
      <c r="S7" s="1232"/>
      <c r="T7" s="1232"/>
      <c r="U7" s="1233" t="s">
        <v>3047</v>
      </c>
      <c r="V7" s="625"/>
      <c r="W7" s="2173"/>
      <c r="X7" s="2009"/>
      <c r="Y7" s="2009"/>
      <c r="Z7" s="2009"/>
      <c r="AA7" s="2009"/>
      <c r="AB7" s="2174"/>
      <c r="AD7" s="1234"/>
      <c r="AF7" s="1235"/>
      <c r="AG7" s="1037"/>
      <c r="AK7" s="1236">
        <v>37887</v>
      </c>
      <c r="AO7" s="1230">
        <f>IF(T32="",0,T32)</f>
        <v>0</v>
      </c>
      <c r="AP7" s="1230">
        <f>IF(T33="",0,T33)</f>
        <v>0</v>
      </c>
      <c r="AQ7" s="1230">
        <f>IF(T31="",0,T31)</f>
        <v>0</v>
      </c>
      <c r="AR7" s="1237"/>
      <c r="AS7" s="1237"/>
      <c r="AT7" s="1230"/>
      <c r="AU7" s="1230">
        <f>AV7*AU6</f>
        <v>0</v>
      </c>
      <c r="AV7" s="1230">
        <f>IF(T34="",0,T34)</f>
        <v>0</v>
      </c>
      <c r="AW7" s="1238" t="s">
        <v>3412</v>
      </c>
      <c r="AX7" s="1206">
        <v>22092003</v>
      </c>
      <c r="AY7" s="1239" t="s">
        <v>3432</v>
      </c>
      <c r="AZ7" s="1239" t="s">
        <v>3431</v>
      </c>
      <c r="BA7" s="1239" t="s">
        <v>3433</v>
      </c>
      <c r="BB7" s="1240" t="s">
        <v>1645</v>
      </c>
      <c r="BC7" s="1241" t="s">
        <v>1646</v>
      </c>
      <c r="BD7" s="1037">
        <f>T34</f>
        <v>0</v>
      </c>
      <c r="BE7" s="1007"/>
      <c r="BF7" s="1242"/>
      <c r="BX7" s="2244"/>
      <c r="BY7" s="2245"/>
      <c r="BZ7" s="2245"/>
      <c r="CA7" s="2245"/>
      <c r="CB7" s="2245"/>
      <c r="CC7" s="2245"/>
      <c r="CD7" s="2245"/>
      <c r="CE7" s="2246"/>
      <c r="CY7" s="315" t="e">
        <f>'CERT-F'!BJ68</f>
        <v>#REF!</v>
      </c>
      <c r="CZ7" s="315">
        <f>'CERT-F'!BK68</f>
        <v>0</v>
      </c>
      <c r="DA7" s="315">
        <f>'CERT-F'!BL68</f>
        <v>0</v>
      </c>
      <c r="FE7" s="1397"/>
    </row>
    <row r="8" spans="1:162" s="1" customFormat="1" ht="10.5" customHeight="1" thickBot="1">
      <c r="A8" s="1">
        <f>'CERT-F'!D75</f>
        <v>0</v>
      </c>
      <c r="C8" s="2216"/>
      <c r="D8" s="2260"/>
      <c r="E8" s="1023" t="s">
        <v>2553</v>
      </c>
      <c r="F8" s="1019" t="s">
        <v>2688</v>
      </c>
      <c r="G8" s="1490" t="s">
        <v>3510</v>
      </c>
      <c r="H8" s="1023" t="s">
        <v>200</v>
      </c>
      <c r="I8" s="1025" t="s">
        <v>2690</v>
      </c>
      <c r="J8" s="631" t="s">
        <v>1137</v>
      </c>
      <c r="K8" s="1021" t="str">
        <f>'CERT-F'!L36</f>
        <v>PREJ.</v>
      </c>
      <c r="L8" s="205" t="s">
        <v>2691</v>
      </c>
      <c r="M8" s="2153"/>
      <c r="N8" s="2154"/>
      <c r="O8" s="1019" t="s">
        <v>850</v>
      </c>
      <c r="P8" s="200" t="s">
        <v>851</v>
      </c>
      <c r="Q8" s="195" t="s">
        <v>3547</v>
      </c>
      <c r="R8" s="195" t="s">
        <v>3048</v>
      </c>
      <c r="S8" s="1019"/>
      <c r="T8" s="200"/>
      <c r="U8" s="205" t="s">
        <v>3048</v>
      </c>
      <c r="V8" s="625"/>
      <c r="W8" s="2173"/>
      <c r="X8" s="2009"/>
      <c r="Y8" s="2009"/>
      <c r="Z8" s="2009"/>
      <c r="AA8" s="2009"/>
      <c r="AB8" s="2174"/>
      <c r="AD8" s="3"/>
      <c r="AI8" s="29">
        <v>36146</v>
      </c>
      <c r="AJ8" s="179">
        <v>36145</v>
      </c>
      <c r="AK8" s="177">
        <v>23092003</v>
      </c>
      <c r="AL8" s="1219" t="s">
        <v>3424</v>
      </c>
      <c r="AM8" s="1220"/>
      <c r="AN8" s="1043"/>
      <c r="AO8" s="1103" t="s">
        <v>3412</v>
      </c>
      <c r="AP8" s="1103" t="s">
        <v>3412</v>
      </c>
      <c r="AQ8" s="1103" t="s">
        <v>3412</v>
      </c>
      <c r="AR8" s="1103" t="s">
        <v>3407</v>
      </c>
      <c r="AS8" s="1103" t="s">
        <v>3407</v>
      </c>
      <c r="AT8" s="1103" t="s">
        <v>3407</v>
      </c>
      <c r="AU8" s="1103" t="s">
        <v>3407</v>
      </c>
      <c r="AV8" s="749" t="str">
        <f>BD8</f>
        <v>anos</v>
      </c>
      <c r="AW8" s="1224"/>
      <c r="AX8" s="1058" t="s">
        <v>3406</v>
      </c>
      <c r="AY8" s="1225"/>
      <c r="AZ8" s="1225"/>
      <c r="BA8" s="1225"/>
      <c r="BB8" s="1055"/>
      <c r="BC8" s="1075"/>
      <c r="BD8" s="1038" t="s">
        <v>1345</v>
      </c>
      <c r="BE8" s="1007">
        <v>25</v>
      </c>
      <c r="BF8" s="1130" t="s">
        <v>3422</v>
      </c>
      <c r="BG8" s="689"/>
      <c r="BI8" s="2172" t="s">
        <v>3492</v>
      </c>
      <c r="BJ8" s="2172"/>
      <c r="BK8" s="2172"/>
      <c r="BL8" s="2172"/>
      <c r="BM8" s="2172"/>
      <c r="BN8" s="1033"/>
      <c r="BO8" s="1033"/>
      <c r="BP8" s="1033"/>
      <c r="BQ8" s="1033"/>
      <c r="BR8" s="1033"/>
      <c r="BS8" s="1033"/>
      <c r="BX8" s="2247"/>
      <c r="BY8" s="2248"/>
      <c r="BZ8" s="2248"/>
      <c r="CA8" s="2248"/>
      <c r="CB8" s="2248"/>
      <c r="CC8" s="2248"/>
      <c r="CD8" s="2248"/>
      <c r="CE8" s="2249"/>
      <c r="CY8" s="4"/>
      <c r="CZ8" s="4"/>
      <c r="DA8" s="4"/>
      <c r="FE8" s="883"/>
      <c r="FF8" s="883"/>
    </row>
    <row r="9" spans="1:162" s="1" customFormat="1" ht="13.7" customHeight="1">
      <c r="C9" s="2217"/>
      <c r="D9" s="2261"/>
      <c r="E9" s="1024" t="s">
        <v>852</v>
      </c>
      <c r="F9" s="1019" t="s">
        <v>2689</v>
      </c>
      <c r="G9" s="1491" t="s">
        <v>3511</v>
      </c>
      <c r="H9" s="618"/>
      <c r="I9" s="619"/>
      <c r="J9" s="1026">
        <v>202</v>
      </c>
      <c r="K9" s="1022" t="str">
        <f>'CERT-F'!L37</f>
        <v>VENC.</v>
      </c>
      <c r="L9" s="1020" t="s">
        <v>854</v>
      </c>
      <c r="M9" s="2155"/>
      <c r="N9" s="2156"/>
      <c r="O9" s="624" t="s">
        <v>855</v>
      </c>
      <c r="P9" s="624" t="s">
        <v>856</v>
      </c>
      <c r="Q9" s="195"/>
      <c r="R9" s="195" t="s">
        <v>857</v>
      </c>
      <c r="S9" s="624"/>
      <c r="T9" s="624"/>
      <c r="U9" s="1020" t="s">
        <v>857</v>
      </c>
      <c r="V9" s="626"/>
      <c r="W9" s="2175"/>
      <c r="X9" s="2176"/>
      <c r="Y9" s="2176"/>
      <c r="Z9" s="2176"/>
      <c r="AA9" s="2176"/>
      <c r="AB9" s="2177"/>
      <c r="AD9" s="3"/>
      <c r="AE9" s="145" t="s">
        <v>2366</v>
      </c>
      <c r="AF9" s="825" t="s">
        <v>2369</v>
      </c>
      <c r="AG9" s="825" t="s">
        <v>2370</v>
      </c>
      <c r="AH9" s="165" t="s">
        <v>2371</v>
      </c>
      <c r="AI9" s="174" t="s">
        <v>1304</v>
      </c>
      <c r="AJ9" s="17">
        <f>IF('CERT-F'!X2="",0,AI8+PEDAG!F12+PEDAG!F16)</f>
        <v>0</v>
      </c>
      <c r="AK9" s="174" t="s">
        <v>1303</v>
      </c>
      <c r="AL9" s="146" t="s">
        <v>202</v>
      </c>
      <c r="AM9" s="146" t="s">
        <v>2856</v>
      </c>
      <c r="AN9" s="146" t="s">
        <v>1294</v>
      </c>
      <c r="AO9" s="880" t="s">
        <v>2669</v>
      </c>
      <c r="AP9" s="880" t="s">
        <v>2670</v>
      </c>
      <c r="AQ9" s="880" t="s">
        <v>3050</v>
      </c>
      <c r="AR9" s="880" t="s">
        <v>2669</v>
      </c>
      <c r="AS9" s="880" t="s">
        <v>2670</v>
      </c>
      <c r="AT9" s="880" t="s">
        <v>3050</v>
      </c>
      <c r="AU9" s="880" t="s">
        <v>3404</v>
      </c>
      <c r="AV9" s="880" t="s">
        <v>3404</v>
      </c>
      <c r="AW9" s="1208" t="s">
        <v>3435</v>
      </c>
      <c r="AX9" s="1079"/>
      <c r="AY9" s="1196"/>
      <c r="AZ9" s="1197"/>
      <c r="BA9" s="866"/>
      <c r="BB9" s="866"/>
      <c r="BC9" s="1076"/>
      <c r="BD9" s="1039" t="s">
        <v>2427</v>
      </c>
      <c r="BE9" s="28" t="s">
        <v>3406</v>
      </c>
      <c r="BF9" s="1132" t="s">
        <v>3423</v>
      </c>
      <c r="BG9" s="1131"/>
      <c r="BI9" s="146" t="s">
        <v>3050</v>
      </c>
      <c r="BJ9" s="146" t="s">
        <v>217</v>
      </c>
      <c r="BK9" s="1381" t="s">
        <v>3493</v>
      </c>
      <c r="BL9" s="1381" t="s">
        <v>3494</v>
      </c>
      <c r="BM9" s="1382" t="s">
        <v>3435</v>
      </c>
      <c r="BN9" s="1033"/>
      <c r="BO9" s="1033"/>
      <c r="BP9" s="1033"/>
      <c r="BQ9" s="1033"/>
      <c r="BR9" s="1033"/>
      <c r="BS9" s="1033"/>
      <c r="BX9"/>
      <c r="BY9"/>
      <c r="BZ9"/>
      <c r="CA9"/>
      <c r="CB9"/>
      <c r="CC9"/>
      <c r="CD9"/>
      <c r="CE9"/>
      <c r="CY9" s="4"/>
      <c r="CZ9" s="4"/>
      <c r="DA9" s="4"/>
      <c r="DB9" s="877" t="s">
        <v>3329</v>
      </c>
      <c r="DC9" s="877" t="s">
        <v>3330</v>
      </c>
      <c r="DD9" s="877" t="s">
        <v>3331</v>
      </c>
      <c r="DE9" s="880" t="s">
        <v>3332</v>
      </c>
      <c r="DF9" s="880"/>
      <c r="DG9" s="880"/>
      <c r="DH9" s="1222" t="s">
        <v>3356</v>
      </c>
      <c r="DI9" s="1223"/>
      <c r="DJ9" s="1222" t="s">
        <v>3357</v>
      </c>
      <c r="DK9" s="1223"/>
      <c r="FB9" s="3"/>
      <c r="FC9" s="3"/>
      <c r="FD9" s="3"/>
      <c r="FE9" s="870"/>
      <c r="FF9" s="883"/>
    </row>
    <row r="10" spans="1:162" s="1" customFormat="1" ht="13.15" customHeight="1">
      <c r="A10" s="771"/>
      <c r="C10" s="1009" t="s">
        <v>2582</v>
      </c>
      <c r="D10" s="764">
        <f>'CERT-F'!E69</f>
        <v>0</v>
      </c>
      <c r="E10" s="764">
        <f>'CERT-F'!F69</f>
        <v>0</v>
      </c>
      <c r="F10" s="764">
        <f>'CERT-F'!G69</f>
        <v>0</v>
      </c>
      <c r="G10" s="764">
        <f>'CERT-F'!H69</f>
        <v>0</v>
      </c>
      <c r="H10" s="764">
        <f>'CERT-F'!I69</f>
        <v>0</v>
      </c>
      <c r="I10" s="764">
        <f>'CERT-F'!J69</f>
        <v>0</v>
      </c>
      <c r="J10" s="764">
        <f>'CERT-F'!K69</f>
        <v>0</v>
      </c>
      <c r="K10" s="764">
        <f>'CERT-F'!L69</f>
        <v>0</v>
      </c>
      <c r="L10" s="764">
        <f>'CERT-F'!M69</f>
        <v>0</v>
      </c>
      <c r="M10" s="756"/>
      <c r="N10" s="765">
        <f>'CERT-F'!O69</f>
        <v>0</v>
      </c>
      <c r="O10" s="764">
        <f>'CERT-F'!R69</f>
        <v>0</v>
      </c>
      <c r="P10" s="764">
        <f>'CERT-F'!S69</f>
        <v>0</v>
      </c>
      <c r="Q10" s="1585">
        <f>IFERROR('CERT-F'!U69,0)</f>
        <v>0</v>
      </c>
      <c r="R10" s="1584">
        <f>IFERROR('CERT-F'!V69,0)</f>
        <v>0</v>
      </c>
      <c r="S10" s="764"/>
      <c r="T10" s="764"/>
      <c r="U10" s="764" t="e">
        <f>'CERT-F'!T69</f>
        <v>#VALUE!</v>
      </c>
      <c r="V10" s="1370"/>
      <c r="W10" s="2202"/>
      <c r="X10" s="2202"/>
      <c r="Y10" s="2202"/>
      <c r="Z10" s="2202"/>
      <c r="AA10" s="2202"/>
      <c r="AB10" s="2203"/>
      <c r="AC10" s="1">
        <f>'CERT-F'!AG68</f>
        <v>0</v>
      </c>
      <c r="AD10" s="173">
        <f>'CERT-F'!AG68</f>
        <v>0</v>
      </c>
      <c r="AE10" s="755">
        <f>'CERT-F'!AH68</f>
        <v>0</v>
      </c>
      <c r="AF10" s="1050">
        <f>'CERT-F'!AI68</f>
        <v>0</v>
      </c>
      <c r="AG10" s="1050">
        <f>'CERT-F'!AJ68</f>
        <v>0</v>
      </c>
      <c r="AH10" s="146">
        <f>'CERT-F'!AL68</f>
        <v>0</v>
      </c>
      <c r="AI10" s="146">
        <f>'CERT-F'!AK68</f>
        <v>0</v>
      </c>
      <c r="AJ10" s="167" t="str">
        <f>'CERT-F'!AM68</f>
        <v>S</v>
      </c>
      <c r="AK10" s="167" t="str">
        <f>'CERT-F'!AN68</f>
        <v>N</v>
      </c>
      <c r="AL10" s="1152" t="e">
        <f>'CERT-F'!AO68</f>
        <v>#REF!</v>
      </c>
      <c r="AM10" s="1152" t="e">
        <f>'CERT-F'!AP68</f>
        <v>#REF!</v>
      </c>
      <c r="AN10" s="1152">
        <f>'CERT-F'!AQ68</f>
        <v>0</v>
      </c>
      <c r="AO10" s="1086" t="e">
        <f>'CERT-F'!AR68</f>
        <v>#REF!</v>
      </c>
      <c r="AP10" s="1086">
        <f>'CERT-F'!AS68</f>
        <v>0</v>
      </c>
      <c r="AQ10" s="1086" t="e">
        <f>'CERT-F'!AT68</f>
        <v>#REF!</v>
      </c>
      <c r="AR10" s="234" t="e">
        <f>'CERT-F'!AY68</f>
        <v>#REF!</v>
      </c>
      <c r="AS10" s="234">
        <f>'CERT-F'!AZ68</f>
        <v>0</v>
      </c>
      <c r="AT10" s="234" t="e">
        <f>'CERT-F'!BA68</f>
        <v>#REF!</v>
      </c>
      <c r="AU10" s="1042">
        <f>'CERT-F'!BC68</f>
        <v>0</v>
      </c>
      <c r="AV10" s="1087">
        <f>'CERT-F'!AV68</f>
        <v>0</v>
      </c>
      <c r="AW10" s="1087">
        <f>'CERT-F'!AX68</f>
        <v>0</v>
      </c>
      <c r="AX10" s="1042">
        <f>'CERT-F'!BE68</f>
        <v>0</v>
      </c>
      <c r="AY10" s="1040">
        <f>'CERT-F'!AZ68</f>
        <v>0</v>
      </c>
      <c r="AZ10" s="1040" t="e">
        <f>'CERT-F'!BA68</f>
        <v>#REF!</v>
      </c>
      <c r="BA10" s="1040">
        <f>'CERT-F'!BC68</f>
        <v>0</v>
      </c>
      <c r="BB10" s="1040" t="e">
        <f>'CERT-F'!BB68</f>
        <v>#REF!</v>
      </c>
      <c r="BC10" s="1040">
        <f>'CERT-F'!BC68</f>
        <v>0</v>
      </c>
      <c r="BD10" s="1074">
        <f>'CERT-F'!BC68</f>
        <v>0</v>
      </c>
      <c r="BE10" s="1129">
        <f>'CERT-F'!BE68</f>
        <v>0</v>
      </c>
      <c r="BF10" s="1054">
        <f>'CERT-F'!BF68</f>
        <v>0</v>
      </c>
      <c r="BG10" s="1040">
        <f>'CERT-F'!BG68</f>
        <v>0</v>
      </c>
      <c r="BI10" s="146" t="e">
        <f>'CERT-F'!BH68</f>
        <v>#REF!</v>
      </c>
      <c r="BJ10" s="146" t="e">
        <f>'CERT-F'!BJ68</f>
        <v>#REF!</v>
      </c>
      <c r="BK10" s="1381">
        <f>'CERT-F'!BK68</f>
        <v>0</v>
      </c>
      <c r="BL10" s="1381">
        <f>'CERT-F'!BL68</f>
        <v>0</v>
      </c>
      <c r="BM10" s="1382">
        <f>'CERT-F'!BM68</f>
        <v>0</v>
      </c>
      <c r="BN10" s="1033"/>
      <c r="BO10" s="1033"/>
      <c r="BP10" s="1033"/>
      <c r="BQ10" s="1033"/>
      <c r="BR10" s="1033"/>
      <c r="BS10" s="1033"/>
      <c r="BX10"/>
      <c r="BY10"/>
      <c r="BZ10"/>
      <c r="CA10"/>
      <c r="CB10"/>
      <c r="CC10"/>
      <c r="CD10"/>
      <c r="CE10"/>
      <c r="CI10" s="1656" t="s">
        <v>2529</v>
      </c>
      <c r="CJ10" s="1657"/>
      <c r="CK10" s="1658"/>
      <c r="CY10" s="146" t="e">
        <f>'CERT-F'!BJ68</f>
        <v>#REF!</v>
      </c>
      <c r="CZ10" s="146">
        <f>'CERT-F'!BK68</f>
        <v>0</v>
      </c>
      <c r="DA10" s="146">
        <f>'CERT-F'!BL68</f>
        <v>0</v>
      </c>
      <c r="DB10" s="877" t="e">
        <f>'CERT-F'!CS68</f>
        <v>#REF!</v>
      </c>
      <c r="DC10" s="877" t="e">
        <f>'CERT-F'!CT68</f>
        <v>#REF!</v>
      </c>
      <c r="DD10" s="877">
        <f>'CERT-F'!CU68</f>
        <v>0</v>
      </c>
      <c r="DE10" s="880" t="s">
        <v>3333</v>
      </c>
      <c r="DF10" s="880" t="s">
        <v>3330</v>
      </c>
      <c r="DG10" s="880" t="s">
        <v>3331</v>
      </c>
      <c r="DH10" s="1753">
        <f>'CERT-F'!D108</f>
        <v>1900</v>
      </c>
      <c r="DI10" s="1754"/>
      <c r="DJ10" s="1989">
        <f>'CERT-F'!AA5</f>
        <v>0</v>
      </c>
      <c r="DK10" s="1754"/>
      <c r="FB10" s="3">
        <f>IFERROR(LARGE('CERT-F'!EQ38:EQ67,1),0)</f>
        <v>0</v>
      </c>
      <c r="FC10" s="3" t="s">
        <v>3548</v>
      </c>
      <c r="FD10" s="3" t="s">
        <v>3549</v>
      </c>
      <c r="FE10" s="3" t="s">
        <v>3550</v>
      </c>
      <c r="FF10" s="883"/>
    </row>
    <row r="11" spans="1:162" s="1" customFormat="1" ht="13.15" customHeight="1">
      <c r="A11" t="str">
        <f t="shared" ref="A11:A21" si="0">IF(C11="","",VLOOKUP(C11,_ANO2003,2))</f>
        <v/>
      </c>
      <c r="B11" s="1321"/>
      <c r="C11" s="762" t="str">
        <f>IF(AE2=0,"",IF(AE2=1997,16121998,IF(AE2=16121998,17121998,IF(AE2=17121998,1999,IF(AE2=2002,22092003,IF(AE2=22092003,23092003,IF(AE2=23092003,2004,IF(AE2+1&lt;=AF2,AE2+1,""))))))))</f>
        <v/>
      </c>
      <c r="D11" s="762" t="str">
        <f t="shared" ref="D11:D21" si="1">IF(C11="","",IF(C11=$CO$22,VLOOKUP($CO$14,DATADIA,2)-B11,VLOOKUP(C11,ano,2)-B11))</f>
        <v/>
      </c>
      <c r="E11" s="1372"/>
      <c r="F11" s="1372"/>
      <c r="G11" s="1372"/>
      <c r="H11" s="1372"/>
      <c r="I11" s="1372"/>
      <c r="J11" s="1372"/>
      <c r="K11" s="1372"/>
      <c r="L11" s="1372"/>
      <c r="M11" s="759"/>
      <c r="N11" s="1158"/>
      <c r="O11" s="1587">
        <f>IF(S10&gt;=$R$7,"",IF(IF(OR(C11="",$T$2=""),0,IF(S10&gt;0,(D11+S10)-SUM(F11:G11,I11:L11),IF(C11=$BU$60,VLOOKUP($BU$59,DATADIA,3),0)))&gt;$R$7,$R$7,IF(OR(C11="",$T$2=""),0,IF(S10&gt;0,(D11+S10)-SUM(F11:G11,I11:L11),IF(C11=$CO$29,VLOOKUP($CO$28,DATADIA,3)-'TAB FALTAS'!$M$13,0)))))</f>
        <v>0</v>
      </c>
      <c r="P11" s="1587" t="str">
        <f t="shared" ref="P11:P21" si="2">IF(C11="","",IF(M11=4,D11+T10+N11-SUM(F11:G11,I11:L11),IF(OR(M11=2,M11=3),D11+T10+N11-SUM(F11:G11,I11:L11),D11+T10-SUM(F11:G11,I11:L11))))</f>
        <v/>
      </c>
      <c r="Q11" s="1585" t="str">
        <f>IFERROR(IF(FE11="FIM",FD11+FB10,IF(OR(FC11="SIM",FC11="DENTRO"),FB11,0)),0)</f>
        <v/>
      </c>
      <c r="R11" s="1584">
        <f>IFERROR(IF(FE11="FORA",FB11,IF(AND(VLOOKUP('CERT-F'!$ER$20,DATADIA,2,0)&gt;1,FE11="INICIO"),FB10+VLOOKUP('CERT-F'!$ER$20,DATADIA,2,0),IF(AND('TAB FUNDAMENTO'!$E$46&lt;&gt;'CERT-F'!$AA$5,VLOOKUP('CERT-F'!$ER$21,DATADIA,3,0)&gt;1,FE11="FIM"),FB11,0))),0)</f>
        <v>0</v>
      </c>
      <c r="S11" s="1587"/>
      <c r="T11" s="1587"/>
      <c r="U11" s="762" t="str">
        <f t="shared" ref="U11:U21" si="3">IF(C11="","",IF(AND(A11="N",M11=""),(U10+D11)-SUM(J11+K11),IF(M11="",D11+U10-SUM(F11+G11+I11+J11+K11+L11),D11+U10+N11-SUM(F11+G11+I11+J11+K11+L11))))</f>
        <v/>
      </c>
      <c r="V11" s="2206"/>
      <c r="W11" s="2179"/>
      <c r="X11" s="2179"/>
      <c r="Y11" s="2179"/>
      <c r="Z11" s="2179"/>
      <c r="AA11" s="2179"/>
      <c r="AB11" s="2180"/>
      <c r="AC11" s="173">
        <f t="shared" ref="AC11:AC21" si="4">IF(C11=23092003,T11,0)</f>
        <v>0</v>
      </c>
      <c r="AD11" s="173">
        <f t="shared" ref="AD11:AD21" si="5">IF(B11=0,SUM(F11+G11+I11+J11+K11+L11),0)</f>
        <v>0</v>
      </c>
      <c r="AE11" s="173" t="str">
        <f t="shared" ref="AE11:AE21" si="6">IF(C11="","",IF(P10&gt;=9125," ",IF(P10=7300," ",IF(OR(M11=4,M11=2),D11+P10+N11-SUM(E11:L11),D11+P10-SUM(E11:L11)))))</f>
        <v/>
      </c>
      <c r="AF11" s="171">
        <f t="shared" ref="AF11:AF21" si="7">IF(C11=1998,U11-15,IF(C11=16121998,U11,0))</f>
        <v>0</v>
      </c>
      <c r="AG11" s="163">
        <f t="shared" ref="AG11:AG21" si="8">IF(C11=$AG$4,U11,0)</f>
        <v>0</v>
      </c>
      <c r="AH11" s="172">
        <f t="shared" ref="AH11:AH21" si="9">IF(AND(AJ11="S",AK11="S"),SUM(F11+G11+I11+J11+K11+L11),0)</f>
        <v>0</v>
      </c>
      <c r="AI11" s="173">
        <f t="shared" ref="AI11:AI21" si="10">IF(C11="",0,IF(OR(C11=23092003,AI10&gt;0),SUM(F11+G11+I11+J11+K11+L11),0))</f>
        <v>0</v>
      </c>
      <c r="AJ11" s="167" t="str">
        <f t="shared" ref="AJ11:AJ21" si="11">IF(AND(C11&lt;$AI$8,AJ10="N"),"N","S")</f>
        <v>S</v>
      </c>
      <c r="AK11" s="167" t="str">
        <f t="shared" ref="AK11:AK21" si="12">IF(OR(A11=$AK$8,AK10="S"),"S","N")</f>
        <v>N</v>
      </c>
      <c r="AL11" s="146">
        <f t="shared" ref="AL11:AL21" si="13">IF(AND(Q10=0,Q11&gt;0),SUM(E11:L11),"")</f>
        <v>0</v>
      </c>
      <c r="AM11" s="146" t="str">
        <f t="shared" ref="AM11:AM21" si="14">IF(AND(R10=0,R11&gt;0),SUM(E11:L11),"")</f>
        <v/>
      </c>
      <c r="AN11" s="146" t="str">
        <f t="shared" ref="AN11:AN21" si="15">IF(AND(S10=0,S11&gt;0),SUM(E11:L11),"")</f>
        <v/>
      </c>
      <c r="AO11" s="1101">
        <f t="shared" ref="AO11:AO21" si="16">IF(AND(R10&lt;1825,R11=1825),R10,0)</f>
        <v>0</v>
      </c>
      <c r="AP11" s="1101">
        <f t="shared" ref="AP11:AP21" si="17">IF(AND(S10&lt;1825,S11=1825),S10,0)</f>
        <v>0</v>
      </c>
      <c r="AQ11" s="1101">
        <f t="shared" ref="AQ11:AQ21" si="18">IF(AND(Q10&lt;$AQ$7*365,Q11&gt;$AQ$7*365),Q10,0)</f>
        <v>0</v>
      </c>
      <c r="AR11" s="1097">
        <f t="shared" ref="AR11:AR21" si="19">IF(AO11&gt;0,SUM(E11:L11),0)</f>
        <v>0</v>
      </c>
      <c r="AS11" s="1098">
        <f t="shared" ref="AS11:AS21" si="20">IF(AP11&gt;0,SUM(E11:L11),0)</f>
        <v>0</v>
      </c>
      <c r="AT11" s="1098" t="str">
        <f t="shared" ref="AT11:AT21" si="21">IF(AQ11=0,"",SUM(E11:L11))</f>
        <v/>
      </c>
      <c r="AU11" s="1098" t="str">
        <f t="shared" ref="AU11:AU21" si="22">IF(AV11=0,"",SUM(E11:L11))</f>
        <v/>
      </c>
      <c r="AV11" s="1101">
        <f t="shared" ref="AV11:AV21" si="23">IF(AND(T10&lt;$AV$7*365,T11&gt;=$AV$7*365),T10,0)</f>
        <v>0</v>
      </c>
      <c r="AW11" s="1102" t="str">
        <f t="shared" ref="AW11:AW21" si="24">IF(U11="","",IF(AND(U10&lt;$AZ$4,U11&gt;=$AZ$4),U10,0))</f>
        <v/>
      </c>
      <c r="AX11" s="1097">
        <f>IF(AND(AW11&gt;0,A11=0),SUM(E11:L11),0)</f>
        <v>0</v>
      </c>
      <c r="AY11" s="1198">
        <f t="shared" ref="AY11:AY21" si="25">IF(AND(R11&gt;0,R11&lt;1825),SUM(E11:L11),0)</f>
        <v>0</v>
      </c>
      <c r="AZ11" s="1198">
        <f t="shared" ref="AZ11:AZ21" si="26">IF(AND(S11&gt;0,S11&lt;1825),SUM(E11:L11),0)</f>
        <v>0</v>
      </c>
      <c r="BA11" s="1198">
        <f t="shared" ref="BA11:BA21" si="27">IF(AND(Q11&gt;0,Q11&lt;3650),SUM(E11:L11),0)</f>
        <v>0</v>
      </c>
      <c r="BB11" s="1198">
        <f t="shared" ref="BB11:BB21" si="28">IF(AND(Q11&gt;0,Q11&lt;5475),SUM(E11:L11),0)</f>
        <v>0</v>
      </c>
      <c r="BC11" s="1198">
        <f t="shared" ref="BC11:BC21" si="29">IF(AND(T11&gt;0,T11&lt;3650),SUM(E11:L11),0)</f>
        <v>0</v>
      </c>
      <c r="BD11" s="1198">
        <f t="shared" ref="BD11:BD21" si="30">IF($BD$6=C11,SUM(E11:L11),0)</f>
        <v>0</v>
      </c>
      <c r="BE11" s="1198">
        <f t="shared" ref="BE11:BE21" si="31">IF(AND(T11&gt;0,T11&lt;9125),SUM(E11:L11),0)</f>
        <v>0</v>
      </c>
      <c r="BF11" s="1199">
        <f t="shared" ref="BF11:BF21" si="32">IF(AND(T11&lt;=$AU$7,M11=2),N11,0)</f>
        <v>0</v>
      </c>
      <c r="BG11" s="1200">
        <f t="shared" ref="BG11:BG21" si="33">IF(AND(T11&lt;=$AU$7,M11=3),N11,0)</f>
        <v>0</v>
      </c>
      <c r="BI11" s="146" t="str">
        <f t="shared" ref="BI11:BI21" si="34">IF(AQ11=0,"",C11)</f>
        <v/>
      </c>
      <c r="BJ11" s="146" t="str">
        <f t="shared" ref="BJ11:BJ21" si="35">IF(AO11=0,"",C11)</f>
        <v/>
      </c>
      <c r="BK11" s="146" t="str">
        <f t="shared" ref="BK11:BK21" si="36">IF(AP11=0,"",C11)</f>
        <v/>
      </c>
      <c r="BL11" s="146" t="str">
        <f t="shared" ref="BL11:BL21" si="37">IF(AV11=0,"",C11)</f>
        <v/>
      </c>
      <c r="BM11" s="146" t="str">
        <f t="shared" ref="BM11:BM21" si="38">IF(AW11=0,"",C11)</f>
        <v/>
      </c>
      <c r="BN11" s="1033"/>
      <c r="BO11" s="1033"/>
      <c r="BP11" s="1033"/>
      <c r="BQ11" s="1033"/>
      <c r="BR11" s="1033"/>
      <c r="BS11" s="1033"/>
      <c r="BX11"/>
      <c r="BY11"/>
      <c r="BZ11"/>
      <c r="CA11"/>
      <c r="CB11"/>
      <c r="CC11">
        <f>10*365</f>
        <v>3650</v>
      </c>
      <c r="CD11"/>
      <c r="CE11"/>
      <c r="CI11" s="810"/>
      <c r="CJ11" s="1054" t="e">
        <f>AQ22</f>
        <v>#REF!</v>
      </c>
      <c r="CK11" s="1109" t="s">
        <v>2106</v>
      </c>
      <c r="CY11" s="146" t="str">
        <f t="shared" ref="CY11:CY21" si="39">IF(Q11="","",IF(AND(Q11&gt;0,C11=$CY$6),SUM(E11:L11),""))</f>
        <v/>
      </c>
      <c r="CZ11" s="146" t="str">
        <f t="shared" ref="CZ11:CZ21" si="40">IF(R11=0,"",IF(AND(R11&lt;&gt;"",C11=$CZ$6),SUM(E11:L11),""))</f>
        <v/>
      </c>
      <c r="DA11" s="146" t="str">
        <f t="shared" ref="DA11:DA21" si="41">IF(S11="","",IF(AND(S11&lt;&gt;"",C11=$DA$6),SUM(E11:L11),""))</f>
        <v/>
      </c>
      <c r="DB11" s="4">
        <f t="shared" ref="DB11:DB21" si="42">IF(AND(Q11&gt;0,C11=$CY$6),Q11,0)</f>
        <v>0</v>
      </c>
      <c r="DC11" s="4">
        <f t="shared" ref="DC11:DC21" si="43">IF(AND(Y11&gt;0,J11=$BM$36),Y11,0)</f>
        <v>0</v>
      </c>
      <c r="DD11" s="4">
        <f t="shared" ref="DD11:DD21" si="44">IF(AND(Z11&gt;0,J11=$BN$36),Z11,0)</f>
        <v>0</v>
      </c>
      <c r="DE11" s="879">
        <f>'TAB FALTAS'!M7</f>
        <v>0</v>
      </c>
      <c r="DF11" s="879">
        <f>'TAB FALTAS'!M10</f>
        <v>0</v>
      </c>
      <c r="DG11" s="879">
        <f>'TAB FALTAS'!M13</f>
        <v>0</v>
      </c>
      <c r="DI11" s="16" t="s">
        <v>2909</v>
      </c>
      <c r="DJ11" s="958">
        <f>YEAR(DJ10)</f>
        <v>1900</v>
      </c>
      <c r="DK11" s="908"/>
      <c r="FB11" s="1" t="str">
        <f>IFERROR(IF(FC11="FORA",N11+FB10+D11-SUM(F11+G11+I11+J11+K11+L11),IF(FE11="INICIO",N11+VLOOKUP('CERT-F'!$ER$20,DATADIA,2,0)+FD11+FB10,IF(FE11="MEIO",N11+FD11+FB10,N11+VLOOKUP('CERT-F'!$ER$21,DATADIA,3,0)+FD11+FB10))),"")</f>
        <v/>
      </c>
      <c r="FC11" s="1" t="str">
        <f t="shared" ref="FC11:FC21" si="45">IF(OR(C11=16121998,C11=17121998,C11=22092003,C11=23092003),"FORA",IF(FE11="INICIO","SIM",IF(FE11="FORA","FORA",IF(FE11="FIM","SIM","DENTRO"))))</f>
        <v>DENTRO</v>
      </c>
      <c r="FD11" s="1" t="str">
        <f>IFERROR(ROUND(IF(FC11="SIM",IF(FE11="FIM",VLOOKUP('CERT-F'!$ER$21,DATADIA,2,0)*'TAB FUNDAMENTO'!$E$47,IF(FE11="INICIO",VLOOKUP('CERT-F'!$ER$20,DATADIA,3,0)*'TAB FUNDAMENTO'!$E$47,"")),IF(FE11="MEIO",(D11-SUM(F11+G11+I11+J11+K11+L11))*'TAB FUNDAMENTO'!$E$47,"")),0),"")</f>
        <v/>
      </c>
      <c r="FE11" s="1" t="str">
        <f>IF(D11&lt;&gt;"",IF(C11=YEAR('CERT-F'!$ER$20),"INICIO",IF(C11=YEAR('CERT-F'!$ER$21),"FIM",IF(AND(C11&gt;=YEAR('CERT-F'!$ER$20),C11&lt;=YEAR('CERT-F'!$ER$21)),"MEIO","FORA"))),"")</f>
        <v/>
      </c>
      <c r="FF11" s="883"/>
    </row>
    <row r="12" spans="1:162" s="1" customFormat="1" ht="13.15" customHeight="1">
      <c r="A12" t="str">
        <f t="shared" si="0"/>
        <v/>
      </c>
      <c r="B12" s="1321"/>
      <c r="C12" s="762" t="str">
        <f t="shared" ref="C12:C21" si="46">IF(OR(C11="",C11=$AF$2),"",IF(C11=1997,16121998,IF(C11=16121998,17121998,IF(C11=17121998,1999,IF(C11=2002,22092003,IF(C11=22092003,23092003,IF(C11=23092003,2004,IF(C11+1&lt;=$DJ$11,C11+1,""))))))))</f>
        <v/>
      </c>
      <c r="D12" s="762" t="str">
        <f t="shared" si="1"/>
        <v/>
      </c>
      <c r="E12" s="1372"/>
      <c r="F12" s="1372"/>
      <c r="G12" s="1372"/>
      <c r="H12" s="1372"/>
      <c r="I12" s="1372"/>
      <c r="J12" s="1372"/>
      <c r="K12" s="1372"/>
      <c r="L12" s="1372"/>
      <c r="M12" s="753"/>
      <c r="N12" s="1158"/>
      <c r="O12" s="1587">
        <f>IF(S11&gt;=$R$7,"",IF(IF(OR(C12="",$T$2=""),0,IF(S11&gt;0,(D12+S11)-SUM(F12:G12,I12:L12),IF(C12=$BU$60,VLOOKUP($BU$59,DATADIA,3),0)))&gt;$R$7,$R$7,IF(OR(C12="",$T$2=""),0,IF(S11&gt;0,(D12+S11)-SUM(F12:G12,I12:L12),IF(C12=$CO$29,VLOOKUP($CO$28,DATADIA,3)-'TAB FALTAS'!$M$13,0)))))</f>
        <v>0</v>
      </c>
      <c r="P12" s="1587" t="str">
        <f t="shared" si="2"/>
        <v/>
      </c>
      <c r="Q12" s="1585" t="str">
        <f>IFERROR(IF(FE12="FIM",FD12+FB11,IF(OR(FC12="SIM",FC12="DENTRO"),FB12,0)),0)</f>
        <v/>
      </c>
      <c r="R12" s="1584">
        <f>IFERROR(IF(FE12="FORA",FB12,IF(AND(VLOOKUP('CERT-F'!$ER$20,DATADIA,2,0)&gt;1,FE12="INICIO"),FB11+VLOOKUP('CERT-F'!$ER$20,DATADIA,2,0),IF(AND('TAB FUNDAMENTO'!$E$46&lt;&gt;'CERT-F'!$AA$5,VLOOKUP('CERT-F'!$ER$21,DATADIA,3,0)&gt;1,FE12="FIM"),FB12,0))),0)</f>
        <v>0</v>
      </c>
      <c r="S12" s="1587"/>
      <c r="T12" s="1586"/>
      <c r="U12" s="762" t="str">
        <f t="shared" si="3"/>
        <v/>
      </c>
      <c r="V12" s="2206"/>
      <c r="W12" s="2179"/>
      <c r="X12" s="2179"/>
      <c r="Y12" s="2179"/>
      <c r="Z12" s="2179"/>
      <c r="AA12" s="2179"/>
      <c r="AB12" s="2180"/>
      <c r="AC12" s="173">
        <f t="shared" si="4"/>
        <v>0</v>
      </c>
      <c r="AD12" s="173">
        <f t="shared" si="5"/>
        <v>0</v>
      </c>
      <c r="AE12" s="173" t="str">
        <f t="shared" si="6"/>
        <v/>
      </c>
      <c r="AF12" s="171">
        <f t="shared" si="7"/>
        <v>0</v>
      </c>
      <c r="AG12" s="163">
        <f t="shared" si="8"/>
        <v>0</v>
      </c>
      <c r="AH12" s="172">
        <f t="shared" si="9"/>
        <v>0</v>
      </c>
      <c r="AI12" s="173">
        <f t="shared" si="10"/>
        <v>0</v>
      </c>
      <c r="AJ12" s="167" t="str">
        <f t="shared" si="11"/>
        <v>S</v>
      </c>
      <c r="AK12" s="167" t="str">
        <f t="shared" si="12"/>
        <v>N</v>
      </c>
      <c r="AL12" s="146" t="str">
        <f t="shared" si="13"/>
        <v/>
      </c>
      <c r="AM12" s="146" t="str">
        <f t="shared" si="14"/>
        <v/>
      </c>
      <c r="AN12" s="146" t="str">
        <f t="shared" si="15"/>
        <v/>
      </c>
      <c r="AO12" s="1101">
        <f t="shared" si="16"/>
        <v>0</v>
      </c>
      <c r="AP12" s="1101">
        <f t="shared" si="17"/>
        <v>0</v>
      </c>
      <c r="AQ12" s="1101">
        <f t="shared" si="18"/>
        <v>0</v>
      </c>
      <c r="AR12" s="1097">
        <f t="shared" si="19"/>
        <v>0</v>
      </c>
      <c r="AS12" s="1098">
        <f t="shared" si="20"/>
        <v>0</v>
      </c>
      <c r="AT12" s="1098" t="str">
        <f t="shared" si="21"/>
        <v/>
      </c>
      <c r="AU12" s="1098" t="str">
        <f t="shared" si="22"/>
        <v/>
      </c>
      <c r="AV12" s="1101">
        <f t="shared" si="23"/>
        <v>0</v>
      </c>
      <c r="AW12" s="1102" t="str">
        <f t="shared" si="24"/>
        <v/>
      </c>
      <c r="AX12" s="1097">
        <f t="shared" ref="AX12:AX21" si="47">IF(AND(AW12&gt;0,A12=""),SUM(E12:L12),0)</f>
        <v>0</v>
      </c>
      <c r="AY12" s="1198">
        <f t="shared" si="25"/>
        <v>0</v>
      </c>
      <c r="AZ12" s="1198">
        <f t="shared" si="26"/>
        <v>0</v>
      </c>
      <c r="BA12" s="1198">
        <f t="shared" si="27"/>
        <v>0</v>
      </c>
      <c r="BB12" s="1198">
        <f t="shared" si="28"/>
        <v>0</v>
      </c>
      <c r="BC12" s="1198">
        <f t="shared" si="29"/>
        <v>0</v>
      </c>
      <c r="BD12" s="1198">
        <f t="shared" si="30"/>
        <v>0</v>
      </c>
      <c r="BE12" s="1198">
        <f t="shared" si="31"/>
        <v>0</v>
      </c>
      <c r="BF12" s="1199">
        <f t="shared" si="32"/>
        <v>0</v>
      </c>
      <c r="BG12" s="1200">
        <f t="shared" si="33"/>
        <v>0</v>
      </c>
      <c r="BI12" s="146" t="str">
        <f t="shared" si="34"/>
        <v/>
      </c>
      <c r="BJ12" s="146" t="str">
        <f t="shared" si="35"/>
        <v/>
      </c>
      <c r="BK12" s="146" t="str">
        <f t="shared" si="36"/>
        <v/>
      </c>
      <c r="BL12" s="146" t="str">
        <f t="shared" si="37"/>
        <v/>
      </c>
      <c r="BM12" s="146" t="str">
        <f t="shared" si="38"/>
        <v/>
      </c>
      <c r="BN12" s="1033"/>
      <c r="BO12" s="1033"/>
      <c r="BP12" s="1033"/>
      <c r="BQ12" s="1033"/>
      <c r="BR12" s="1033"/>
      <c r="BS12" s="1033"/>
      <c r="BX12"/>
      <c r="BY12"/>
      <c r="BZ12"/>
      <c r="CA12"/>
      <c r="CB12"/>
      <c r="CC12"/>
      <c r="CD12"/>
      <c r="CE12"/>
      <c r="CI12" s="810">
        <f>'CERT-F'!D25</f>
        <v>0</v>
      </c>
      <c r="CJ12" s="1054" t="e">
        <f>(CJ11-CI13-CK12)</f>
        <v>#REF!</v>
      </c>
      <c r="CK12" s="1115"/>
      <c r="CO12" s="831" t="str">
        <f>IF('CERT-F'!BV38="","",'CERT-F'!BV38)</f>
        <v/>
      </c>
      <c r="CP12" s="1726" t="s">
        <v>162</v>
      </c>
      <c r="CQ12" s="1726"/>
      <c r="CR12" s="1814">
        <f>'CERT-F'!BY38</f>
        <v>0</v>
      </c>
      <c r="CS12" s="1815"/>
      <c r="CT12" s="832" t="str">
        <f>CO14</f>
        <v/>
      </c>
      <c r="CU12" s="833"/>
      <c r="CX12" s="840"/>
      <c r="CY12" s="146" t="str">
        <f t="shared" si="39"/>
        <v/>
      </c>
      <c r="CZ12" s="146" t="str">
        <f t="shared" si="40"/>
        <v/>
      </c>
      <c r="DA12" s="146" t="str">
        <f t="shared" si="41"/>
        <v/>
      </c>
      <c r="DB12" s="4">
        <f t="shared" si="42"/>
        <v>0</v>
      </c>
      <c r="DC12" s="4">
        <f t="shared" si="43"/>
        <v>0</v>
      </c>
      <c r="DD12" s="4">
        <f t="shared" si="44"/>
        <v>0</v>
      </c>
      <c r="DJ12" s="28" t="s">
        <v>3378</v>
      </c>
      <c r="FB12" s="1" t="str">
        <f>IFERROR(IF(FC12="FORA",N12+FB11+D12-SUM(F12+G12+I12+J12+K12+L12),IF(FE12="INICIO",N12+VLOOKUP('CERT-F'!$ER$20,DATADIA,2,0)+FD12+FB11,IF(FE12="MEIO",N12+FD12+FB11,N12+VLOOKUP('CERT-F'!$ER$21,DATADIA,3,0)+FD12+FB11))),"")</f>
        <v/>
      </c>
      <c r="FC12" s="1" t="str">
        <f t="shared" si="45"/>
        <v>DENTRO</v>
      </c>
      <c r="FD12" s="1" t="str">
        <f>IFERROR(ROUND(IF(FC12="SIM",IF(FE12="FIM",VLOOKUP('CERT-F'!$ER$21,DATADIA,2,0)*'TAB FUNDAMENTO'!$E$47,IF(FE12="INICIO",VLOOKUP('CERT-F'!$ER$20,DATADIA,3,0)*'TAB FUNDAMENTO'!$E$47,"")),IF(FE12="MEIO",(D12-SUM(F12+G12+I12+J12+K12+L12))*'TAB FUNDAMENTO'!$E$47,"")),0),"")</f>
        <v/>
      </c>
      <c r="FE12" s="1" t="str">
        <f>IF(D12&lt;&gt;"",IF(C12=YEAR('CERT-F'!$ER$20),"INICIO",IF(C12=YEAR('CERT-F'!$ER$21),"FIM",IF(AND(C12&gt;=YEAR('CERT-F'!$ER$20),C12&lt;=YEAR('CERT-F'!$ER$21)),"MEIO","FORA"))),"")</f>
        <v/>
      </c>
      <c r="FF12" s="883"/>
    </row>
    <row r="13" spans="1:162" s="1" customFormat="1" ht="13.15" customHeight="1">
      <c r="A13" t="str">
        <f t="shared" si="0"/>
        <v/>
      </c>
      <c r="B13" s="1321"/>
      <c r="C13" s="762" t="str">
        <f t="shared" si="46"/>
        <v/>
      </c>
      <c r="D13" s="762" t="str">
        <f t="shared" si="1"/>
        <v/>
      </c>
      <c r="E13" s="1372"/>
      <c r="F13" s="1372"/>
      <c r="G13" s="1372"/>
      <c r="H13" s="1372"/>
      <c r="I13" s="1372"/>
      <c r="J13" s="1372"/>
      <c r="K13" s="1372"/>
      <c r="L13" s="1372"/>
      <c r="M13" s="753"/>
      <c r="N13" s="1158"/>
      <c r="O13" s="1587">
        <f>IF(S12&gt;=$R$7,"",IF(IF(OR(C13="",$T$2=""),0,IF(S12&gt;0,(D13+S12)-SUM(F13:G13,I13:L13),IF(C13=$BU$60,VLOOKUP($BU$59,DATADIA,3),0)))&gt;$R$7,$R$7,IF(OR(C13="",$T$2=""),0,IF(S12&gt;0,(D13+S12)-SUM(F13:G13,I13:L13),IF(C13=$CO$29,VLOOKUP($CO$28,DATADIA,3)-'TAB FALTAS'!$M$13,0)))))</f>
        <v>0</v>
      </c>
      <c r="P13" s="1587" t="str">
        <f t="shared" si="2"/>
        <v/>
      </c>
      <c r="Q13" s="1585" t="str">
        <f t="shared" ref="Q13:Q21" si="48">IFERROR(IF(FE13="FIM",FD13+FB12,IF(OR(FC13="SIM",FC13="DENTRO"),FB13,0)),0)</f>
        <v/>
      </c>
      <c r="R13" s="1584">
        <f>IFERROR(IF(FE13="FORA",FB13,IF(AND(VLOOKUP('CERT-F'!$ER$20,DATADIA,2,0)&gt;1,FE13="INICIO"),FB12+VLOOKUP('CERT-F'!$ER$20,DATADIA,2,0),IF(AND('TAB FUNDAMENTO'!$E$46&lt;&gt;'CERT-F'!$AA$5,VLOOKUP('CERT-F'!$ER$21,DATADIA,3,0)&gt;1,FE13="FIM"),FB13,0))),0)</f>
        <v>0</v>
      </c>
      <c r="S13" s="1587"/>
      <c r="T13" s="1586"/>
      <c r="U13" s="762" t="str">
        <f t="shared" si="3"/>
        <v/>
      </c>
      <c r="V13" s="2206"/>
      <c r="W13" s="2179"/>
      <c r="X13" s="2179"/>
      <c r="Y13" s="2179"/>
      <c r="Z13" s="2179"/>
      <c r="AA13" s="2179"/>
      <c r="AB13" s="2180"/>
      <c r="AC13" s="173">
        <f t="shared" si="4"/>
        <v>0</v>
      </c>
      <c r="AD13" s="173">
        <f t="shared" si="5"/>
        <v>0</v>
      </c>
      <c r="AE13" s="173" t="str">
        <f t="shared" si="6"/>
        <v/>
      </c>
      <c r="AF13" s="171">
        <f t="shared" si="7"/>
        <v>0</v>
      </c>
      <c r="AG13" s="163">
        <f t="shared" si="8"/>
        <v>0</v>
      </c>
      <c r="AH13" s="172">
        <f t="shared" si="9"/>
        <v>0</v>
      </c>
      <c r="AI13" s="173">
        <f t="shared" si="10"/>
        <v>0</v>
      </c>
      <c r="AJ13" s="167" t="str">
        <f t="shared" si="11"/>
        <v>S</v>
      </c>
      <c r="AK13" s="167" t="str">
        <f t="shared" si="12"/>
        <v>N</v>
      </c>
      <c r="AL13" s="146" t="str">
        <f t="shared" si="13"/>
        <v/>
      </c>
      <c r="AM13" s="146" t="str">
        <f t="shared" si="14"/>
        <v/>
      </c>
      <c r="AN13" s="146" t="str">
        <f t="shared" si="15"/>
        <v/>
      </c>
      <c r="AO13" s="1101">
        <f t="shared" si="16"/>
        <v>0</v>
      </c>
      <c r="AP13" s="1101">
        <f t="shared" si="17"/>
        <v>0</v>
      </c>
      <c r="AQ13" s="1101">
        <f t="shared" si="18"/>
        <v>0</v>
      </c>
      <c r="AR13" s="1097">
        <f t="shared" si="19"/>
        <v>0</v>
      </c>
      <c r="AS13" s="1098">
        <f t="shared" si="20"/>
        <v>0</v>
      </c>
      <c r="AT13" s="1098" t="str">
        <f t="shared" si="21"/>
        <v/>
      </c>
      <c r="AU13" s="1098" t="str">
        <f t="shared" si="22"/>
        <v/>
      </c>
      <c r="AV13" s="1101">
        <f t="shared" si="23"/>
        <v>0</v>
      </c>
      <c r="AW13" s="1102" t="str">
        <f t="shared" si="24"/>
        <v/>
      </c>
      <c r="AX13" s="1097">
        <f t="shared" si="47"/>
        <v>0</v>
      </c>
      <c r="AY13" s="1198">
        <f t="shared" si="25"/>
        <v>0</v>
      </c>
      <c r="AZ13" s="1198">
        <f t="shared" si="26"/>
        <v>0</v>
      </c>
      <c r="BA13" s="1198">
        <f t="shared" si="27"/>
        <v>0</v>
      </c>
      <c r="BB13" s="1198">
        <f t="shared" si="28"/>
        <v>0</v>
      </c>
      <c r="BC13" s="1198">
        <f t="shared" si="29"/>
        <v>0</v>
      </c>
      <c r="BD13" s="1198">
        <f t="shared" si="30"/>
        <v>0</v>
      </c>
      <c r="BE13" s="1198">
        <f t="shared" si="31"/>
        <v>0</v>
      </c>
      <c r="BF13" s="1199">
        <f t="shared" si="32"/>
        <v>0</v>
      </c>
      <c r="BG13" s="1200">
        <f t="shared" si="33"/>
        <v>0</v>
      </c>
      <c r="BI13" s="146" t="str">
        <f t="shared" si="34"/>
        <v/>
      </c>
      <c r="BJ13" s="146" t="str">
        <f t="shared" si="35"/>
        <v/>
      </c>
      <c r="BK13" s="146" t="str">
        <f t="shared" si="36"/>
        <v/>
      </c>
      <c r="BL13" s="146" t="str">
        <f t="shared" si="37"/>
        <v/>
      </c>
      <c r="BM13" s="146" t="str">
        <f t="shared" si="38"/>
        <v/>
      </c>
      <c r="BN13" s="1033"/>
      <c r="BO13" s="1033"/>
      <c r="BP13" s="1033"/>
      <c r="BQ13" s="1033"/>
      <c r="BR13" s="1033"/>
      <c r="BS13" s="1033"/>
      <c r="BU13" s="718">
        <v>36626</v>
      </c>
      <c r="BX13"/>
      <c r="BY13"/>
      <c r="BZ13"/>
      <c r="CA13"/>
      <c r="CB13"/>
      <c r="CD13"/>
      <c r="CE13"/>
      <c r="CI13" s="808">
        <f>AQ7*365</f>
        <v>0</v>
      </c>
      <c r="CJ13" s="4"/>
      <c r="CK13" s="811"/>
      <c r="CO13" s="1809"/>
      <c r="CP13" s="1810"/>
      <c r="CQ13" s="1811"/>
      <c r="CR13" s="1812" t="e">
        <f>VLOOKUP(CO19,TABFIM,2)</f>
        <v>#N/A</v>
      </c>
      <c r="CS13" s="1813"/>
      <c r="CT13" s="834" t="e">
        <f>VLOOKUP(CO22,TABFIM,2)</f>
        <v>#N/A</v>
      </c>
      <c r="CU13" s="835"/>
      <c r="CX13" s="840"/>
      <c r="CY13" s="146" t="str">
        <f t="shared" si="39"/>
        <v/>
      </c>
      <c r="CZ13" s="146" t="str">
        <f t="shared" si="40"/>
        <v/>
      </c>
      <c r="DA13" s="146" t="str">
        <f t="shared" si="41"/>
        <v/>
      </c>
      <c r="DB13" s="4">
        <f t="shared" si="42"/>
        <v>0</v>
      </c>
      <c r="DC13" s="4">
        <f t="shared" si="43"/>
        <v>0</v>
      </c>
      <c r="DD13" s="4">
        <f t="shared" si="44"/>
        <v>0</v>
      </c>
      <c r="DJ13" s="1992">
        <f>IF('CERT-F'!AE6="",0,'CERT-F'!AE6)</f>
        <v>0</v>
      </c>
      <c r="DK13" s="1993"/>
      <c r="FB13" s="1" t="str">
        <f>IFERROR(IF(FC13="FORA",N13+FB12+D13-SUM(F13+G13+I13+J13+K13+L13),IF(FE13="INICIO",N13+VLOOKUP('CERT-F'!$ER$20,DATADIA,2,0)+FD13+FB12,IF(FE13="MEIO",N13+FD13+FB12,N13+VLOOKUP('CERT-F'!$ER$21,DATADIA,3,0)+FD13+FB12))),"")</f>
        <v/>
      </c>
      <c r="FC13" s="1" t="str">
        <f t="shared" si="45"/>
        <v>DENTRO</v>
      </c>
      <c r="FD13" s="1" t="str">
        <f>IFERROR(ROUND(IF(FC13="SIM",IF(FE13="FIM",VLOOKUP('CERT-F'!$ER$21,DATADIA,2,0)*'TAB FUNDAMENTO'!$E$47,IF(FE13="INICIO",VLOOKUP('CERT-F'!$ER$20,DATADIA,3,0)*'TAB FUNDAMENTO'!$E$47,"")),IF(FE13="MEIO",(D13-SUM(F13+G13+I13+J13+K13+L13))*'TAB FUNDAMENTO'!$E$47,"")),0),"")</f>
        <v/>
      </c>
      <c r="FE13" s="1" t="str">
        <f>IF(D13&lt;&gt;"",IF(C13=YEAR('CERT-F'!$ER$20),"INICIO",IF(C13=YEAR('CERT-F'!$ER$21),"FIM",IF(AND(C13&gt;=YEAR('CERT-F'!$ER$20),C13&lt;=YEAR('CERT-F'!$ER$21)),"MEIO","FORA"))),"")</f>
        <v/>
      </c>
      <c r="FF13" s="883"/>
    </row>
    <row r="14" spans="1:162" s="1" customFormat="1" ht="13.15" customHeight="1">
      <c r="A14" t="str">
        <f t="shared" si="0"/>
        <v/>
      </c>
      <c r="B14" s="1321"/>
      <c r="C14" s="762" t="str">
        <f t="shared" si="46"/>
        <v/>
      </c>
      <c r="D14" s="762" t="str">
        <f t="shared" si="1"/>
        <v/>
      </c>
      <c r="E14" s="1372"/>
      <c r="F14" s="1372"/>
      <c r="G14" s="1372"/>
      <c r="H14" s="1372"/>
      <c r="I14" s="1372"/>
      <c r="J14" s="1372"/>
      <c r="K14" s="1372"/>
      <c r="L14" s="1372"/>
      <c r="M14" s="753"/>
      <c r="N14" s="1158"/>
      <c r="O14" s="1587">
        <f>IF(S13&gt;=$R$7,"",IF(IF(OR(C14="",$T$2=""),0,IF(S13&gt;0,(D14+S13)-SUM(F14:G14,I14:L14),IF(C14=$BU$60,VLOOKUP($BU$59,DATADIA,3),0)))&gt;$R$7,$R$7,IF(OR(C14="",$T$2=""),0,IF(S13&gt;0,(D14+S13)-SUM(F14:G14,I14:L14),IF(C14=$CO$29,VLOOKUP($CO$28,DATADIA,3)-'TAB FALTAS'!$M$13,0)))))</f>
        <v>0</v>
      </c>
      <c r="P14" s="1587" t="str">
        <f t="shared" si="2"/>
        <v/>
      </c>
      <c r="Q14" s="1585" t="str">
        <f t="shared" si="48"/>
        <v/>
      </c>
      <c r="R14" s="1584">
        <f>IFERROR(IF(FE14="FORA",FB14,IF(AND(VLOOKUP('CERT-F'!$ER$20,DATADIA,2,0)&gt;1,FE14="INICIO"),FB13+VLOOKUP('CERT-F'!$ER$20,DATADIA,2,0),IF(AND('TAB FUNDAMENTO'!$E$46&lt;&gt;'CERT-F'!$AA$5,VLOOKUP('CERT-F'!$ER$21,DATADIA,3,0)&gt;1,FE14="FIM"),FB14,0))),0)</f>
        <v>0</v>
      </c>
      <c r="S14" s="1587"/>
      <c r="T14" s="1586"/>
      <c r="U14" s="762" t="str">
        <f t="shared" si="3"/>
        <v/>
      </c>
      <c r="V14" s="2206"/>
      <c r="W14" s="2179"/>
      <c r="X14" s="2179"/>
      <c r="Y14" s="2179"/>
      <c r="Z14" s="2179"/>
      <c r="AA14" s="2179"/>
      <c r="AB14" s="2180"/>
      <c r="AC14" s="173">
        <f t="shared" si="4"/>
        <v>0</v>
      </c>
      <c r="AD14" s="173">
        <f t="shared" si="5"/>
        <v>0</v>
      </c>
      <c r="AE14" s="173" t="str">
        <f t="shared" si="6"/>
        <v/>
      </c>
      <c r="AF14" s="171">
        <f t="shared" si="7"/>
        <v>0</v>
      </c>
      <c r="AG14" s="163">
        <f t="shared" si="8"/>
        <v>0</v>
      </c>
      <c r="AH14" s="172">
        <f t="shared" si="9"/>
        <v>0</v>
      </c>
      <c r="AI14" s="173">
        <f t="shared" si="10"/>
        <v>0</v>
      </c>
      <c r="AJ14" s="167" t="str">
        <f t="shared" si="11"/>
        <v>S</v>
      </c>
      <c r="AK14" s="167" t="str">
        <f t="shared" si="12"/>
        <v>N</v>
      </c>
      <c r="AL14" s="146" t="str">
        <f t="shared" si="13"/>
        <v/>
      </c>
      <c r="AM14" s="146" t="str">
        <f t="shared" si="14"/>
        <v/>
      </c>
      <c r="AN14" s="146" t="str">
        <f t="shared" si="15"/>
        <v/>
      </c>
      <c r="AO14" s="1101">
        <f t="shared" si="16"/>
        <v>0</v>
      </c>
      <c r="AP14" s="1101">
        <f t="shared" si="17"/>
        <v>0</v>
      </c>
      <c r="AQ14" s="1101">
        <f t="shared" si="18"/>
        <v>0</v>
      </c>
      <c r="AR14" s="1097">
        <f t="shared" si="19"/>
        <v>0</v>
      </c>
      <c r="AS14" s="1098">
        <f t="shared" si="20"/>
        <v>0</v>
      </c>
      <c r="AT14" s="1098" t="str">
        <f t="shared" si="21"/>
        <v/>
      </c>
      <c r="AU14" s="1098" t="str">
        <f t="shared" si="22"/>
        <v/>
      </c>
      <c r="AV14" s="1101">
        <f t="shared" si="23"/>
        <v>0</v>
      </c>
      <c r="AW14" s="1102" t="str">
        <f t="shared" si="24"/>
        <v/>
      </c>
      <c r="AX14" s="1097">
        <f t="shared" si="47"/>
        <v>0</v>
      </c>
      <c r="AY14" s="1198">
        <f t="shared" si="25"/>
        <v>0</v>
      </c>
      <c r="AZ14" s="1198">
        <f t="shared" si="26"/>
        <v>0</v>
      </c>
      <c r="BA14" s="1198">
        <f t="shared" si="27"/>
        <v>0</v>
      </c>
      <c r="BB14" s="1198">
        <f t="shared" si="28"/>
        <v>0</v>
      </c>
      <c r="BC14" s="1198">
        <f t="shared" si="29"/>
        <v>0</v>
      </c>
      <c r="BD14" s="1198">
        <f t="shared" si="30"/>
        <v>0</v>
      </c>
      <c r="BE14" s="1198">
        <f t="shared" si="31"/>
        <v>0</v>
      </c>
      <c r="BF14" s="1199">
        <f t="shared" si="32"/>
        <v>0</v>
      </c>
      <c r="BG14" s="1200">
        <f t="shared" si="33"/>
        <v>0</v>
      </c>
      <c r="BI14" s="146" t="str">
        <f t="shared" si="34"/>
        <v/>
      </c>
      <c r="BJ14" s="146" t="str">
        <f t="shared" si="35"/>
        <v/>
      </c>
      <c r="BK14" s="146" t="str">
        <f t="shared" si="36"/>
        <v/>
      </c>
      <c r="BL14" s="146" t="str">
        <f t="shared" si="37"/>
        <v/>
      </c>
      <c r="BM14" s="146" t="str">
        <f t="shared" si="38"/>
        <v/>
      </c>
      <c r="BN14" s="1033"/>
      <c r="BO14" s="1033"/>
      <c r="BP14" s="1033"/>
      <c r="BQ14" s="1033"/>
      <c r="BR14" s="1033"/>
      <c r="BS14" s="1033"/>
      <c r="BX14"/>
      <c r="BY14"/>
      <c r="BZ14"/>
      <c r="CA14"/>
      <c r="CB14"/>
      <c r="CC14"/>
      <c r="CD14"/>
      <c r="CE14"/>
      <c r="CI14" s="1113" t="e">
        <f>IF(CI12="","",CI12+CJ11)</f>
        <v>#REF!</v>
      </c>
      <c r="CJ14" s="801" t="e">
        <f>IF(CI14=0,"",YEAR(CI14))</f>
        <v>#REF!</v>
      </c>
      <c r="CK14" s="809"/>
      <c r="CO14" s="831" t="str">
        <f>IF('CERT-F'!AA5="","",'CERT-F'!AA5)</f>
        <v/>
      </c>
      <c r="CP14" s="1726" t="s">
        <v>869</v>
      </c>
      <c r="CQ14" s="1726"/>
      <c r="CR14" s="1819" t="e">
        <f>CR13-CR12+1</f>
        <v>#N/A</v>
      </c>
      <c r="CS14" s="1820"/>
      <c r="CT14" s="836" t="e">
        <f>IF(CT13-CT12+1&lt;0,0,CT13-CT12+1)</f>
        <v>#N/A</v>
      </c>
      <c r="CU14" s="837">
        <v>307</v>
      </c>
      <c r="CX14" s="841"/>
      <c r="CY14" s="146" t="str">
        <f t="shared" si="39"/>
        <v/>
      </c>
      <c r="CZ14" s="146" t="str">
        <f t="shared" si="40"/>
        <v/>
      </c>
      <c r="DA14" s="146" t="str">
        <f t="shared" si="41"/>
        <v/>
      </c>
      <c r="DB14" s="4">
        <f t="shared" si="42"/>
        <v>0</v>
      </c>
      <c r="DC14" s="4">
        <f t="shared" si="43"/>
        <v>0</v>
      </c>
      <c r="DD14" s="4">
        <f t="shared" si="44"/>
        <v>0</v>
      </c>
      <c r="DJ14" s="1705" t="str">
        <f>IF(DJ13=0,"",YEAR(DJ13))</f>
        <v/>
      </c>
      <c r="DK14" s="1705"/>
      <c r="FB14" s="1" t="str">
        <f>IFERROR(IF(FC14="FORA",N14+FB13+D14-SUM(F14+G14+I14+J14+K14+L14),IF(FE14="INICIO",N14+VLOOKUP('CERT-F'!$ER$20,DATADIA,2,0)+FD14+FB13,IF(FE14="MEIO",N14+FD14+FB13,N14+VLOOKUP('CERT-F'!$ER$21,DATADIA,3,0)+FD14+FB13))),"")</f>
        <v/>
      </c>
      <c r="FC14" s="1" t="str">
        <f t="shared" si="45"/>
        <v>DENTRO</v>
      </c>
      <c r="FD14" s="1" t="str">
        <f>IFERROR(ROUND(IF(FC14="SIM",IF(FE14="FIM",VLOOKUP('CERT-F'!$ER$21,DATADIA,2,0)*'TAB FUNDAMENTO'!$E$47,IF(FE14="INICIO",VLOOKUP('CERT-F'!$ER$20,DATADIA,3,0)*'TAB FUNDAMENTO'!$E$47,"")),IF(FE14="MEIO",(D14-SUM(F14+G14+I14+J14+K14+L14))*'TAB FUNDAMENTO'!$E$47,"")),0),"")</f>
        <v/>
      </c>
      <c r="FE14" s="1" t="str">
        <f>IF(D14&lt;&gt;"",IF(C14=YEAR('CERT-F'!$ER$20),"INICIO",IF(C14=YEAR('CERT-F'!$ER$21),"FIM",IF(AND(C14&gt;=YEAR('CERT-F'!$ER$20),C14&lt;=YEAR('CERT-F'!$ER$21)),"MEIO","FORA"))),"")</f>
        <v/>
      </c>
      <c r="FF14" s="883"/>
    </row>
    <row r="15" spans="1:162" s="1" customFormat="1" ht="13.15" customHeight="1">
      <c r="A15" t="str">
        <f t="shared" si="0"/>
        <v/>
      </c>
      <c r="B15" s="1321"/>
      <c r="C15" s="762" t="str">
        <f t="shared" si="46"/>
        <v/>
      </c>
      <c r="D15" s="762" t="str">
        <f t="shared" si="1"/>
        <v/>
      </c>
      <c r="E15" s="1372"/>
      <c r="F15" s="1372"/>
      <c r="G15" s="1372"/>
      <c r="H15" s="1372"/>
      <c r="I15" s="1372"/>
      <c r="J15" s="1372"/>
      <c r="K15" s="1372"/>
      <c r="L15" s="1372"/>
      <c r="M15" s="753"/>
      <c r="N15" s="1158"/>
      <c r="O15" s="1587">
        <f>IF(S14&gt;=$R$7,"",IF(IF(OR(C15="",$T$2=""),0,IF(S14&gt;0,(D15+S14)-SUM(F15:G15,I15:L15),IF(C15=$BU$60,VLOOKUP($BU$59,DATADIA,3),0)))&gt;$R$7,$R$7,IF(OR(C15="",$T$2=""),0,IF(S14&gt;0,(D15+S14)-SUM(F15:G15,I15:L15),IF(C15=$CO$29,VLOOKUP($CO$28,DATADIA,3)-'TAB FALTAS'!$M$13,0)))))</f>
        <v>0</v>
      </c>
      <c r="P15" s="1587" t="str">
        <f t="shared" si="2"/>
        <v/>
      </c>
      <c r="Q15" s="1585" t="str">
        <f t="shared" si="48"/>
        <v/>
      </c>
      <c r="R15" s="1584">
        <f>IFERROR(IF(FE15="FORA",FB15,IF(AND(VLOOKUP('CERT-F'!$ER$20,DATADIA,2,0)&gt;1,FE15="INICIO"),FB14+VLOOKUP('CERT-F'!$ER$20,DATADIA,2,0),IF(AND('TAB FUNDAMENTO'!$E$46&lt;&gt;'CERT-F'!$AA$5,VLOOKUP('CERT-F'!$ER$21,DATADIA,3,0)&gt;1,FE15="FIM"),FB15,0))),0)</f>
        <v>0</v>
      </c>
      <c r="S15" s="1587"/>
      <c r="T15" s="1586"/>
      <c r="U15" s="762" t="str">
        <f t="shared" si="3"/>
        <v/>
      </c>
      <c r="V15" s="2178"/>
      <c r="W15" s="2179"/>
      <c r="X15" s="2179"/>
      <c r="Y15" s="2179"/>
      <c r="Z15" s="2179"/>
      <c r="AA15" s="2179"/>
      <c r="AB15" s="2180"/>
      <c r="AC15" s="173">
        <f t="shared" si="4"/>
        <v>0</v>
      </c>
      <c r="AD15" s="173">
        <f t="shared" si="5"/>
        <v>0</v>
      </c>
      <c r="AE15" s="173" t="str">
        <f t="shared" si="6"/>
        <v/>
      </c>
      <c r="AF15" s="171">
        <f t="shared" si="7"/>
        <v>0</v>
      </c>
      <c r="AG15" s="163">
        <f t="shared" si="8"/>
        <v>0</v>
      </c>
      <c r="AH15" s="172">
        <f t="shared" si="9"/>
        <v>0</v>
      </c>
      <c r="AI15" s="173">
        <f t="shared" si="10"/>
        <v>0</v>
      </c>
      <c r="AJ15" s="167" t="str">
        <f t="shared" si="11"/>
        <v>S</v>
      </c>
      <c r="AK15" s="167" t="str">
        <f t="shared" si="12"/>
        <v>N</v>
      </c>
      <c r="AL15" s="146" t="str">
        <f t="shared" si="13"/>
        <v/>
      </c>
      <c r="AM15" s="146" t="str">
        <f t="shared" si="14"/>
        <v/>
      </c>
      <c r="AN15" s="146" t="str">
        <f t="shared" si="15"/>
        <v/>
      </c>
      <c r="AO15" s="1101">
        <f t="shared" si="16"/>
        <v>0</v>
      </c>
      <c r="AP15" s="1101">
        <f t="shared" si="17"/>
        <v>0</v>
      </c>
      <c r="AQ15" s="1101">
        <f t="shared" si="18"/>
        <v>0</v>
      </c>
      <c r="AR15" s="1097">
        <f t="shared" si="19"/>
        <v>0</v>
      </c>
      <c r="AS15" s="1098">
        <f t="shared" si="20"/>
        <v>0</v>
      </c>
      <c r="AT15" s="1098" t="str">
        <f t="shared" si="21"/>
        <v/>
      </c>
      <c r="AU15" s="1098" t="str">
        <f t="shared" si="22"/>
        <v/>
      </c>
      <c r="AV15" s="1101">
        <f t="shared" si="23"/>
        <v>0</v>
      </c>
      <c r="AW15" s="1102" t="str">
        <f t="shared" si="24"/>
        <v/>
      </c>
      <c r="AX15" s="1097">
        <f t="shared" si="47"/>
        <v>0</v>
      </c>
      <c r="AY15" s="1198">
        <f t="shared" si="25"/>
        <v>0</v>
      </c>
      <c r="AZ15" s="1198">
        <f t="shared" si="26"/>
        <v>0</v>
      </c>
      <c r="BA15" s="1198">
        <f t="shared" si="27"/>
        <v>0</v>
      </c>
      <c r="BB15" s="1198">
        <f t="shared" si="28"/>
        <v>0</v>
      </c>
      <c r="BC15" s="1198">
        <f t="shared" si="29"/>
        <v>0</v>
      </c>
      <c r="BD15" s="1198">
        <f t="shared" si="30"/>
        <v>0</v>
      </c>
      <c r="BE15" s="1198">
        <f t="shared" si="31"/>
        <v>0</v>
      </c>
      <c r="BF15" s="1199">
        <f t="shared" si="32"/>
        <v>0</v>
      </c>
      <c r="BG15" s="1200">
        <f t="shared" si="33"/>
        <v>0</v>
      </c>
      <c r="BI15" s="146" t="str">
        <f t="shared" si="34"/>
        <v/>
      </c>
      <c r="BJ15" s="146" t="str">
        <f t="shared" si="35"/>
        <v/>
      </c>
      <c r="BK15" s="146" t="str">
        <f t="shared" si="36"/>
        <v/>
      </c>
      <c r="BL15" s="146" t="str">
        <f t="shared" si="37"/>
        <v/>
      </c>
      <c r="BM15" s="146" t="str">
        <f t="shared" si="38"/>
        <v/>
      </c>
      <c r="BN15" s="1033"/>
      <c r="BO15" s="1033"/>
      <c r="BP15" s="1033"/>
      <c r="BQ15" s="1033"/>
      <c r="BR15" s="1033"/>
      <c r="BS15" s="1033"/>
      <c r="BX15"/>
      <c r="BY15"/>
      <c r="BZ15"/>
      <c r="CA15"/>
      <c r="CB15"/>
      <c r="CC15"/>
      <c r="CD15"/>
      <c r="CE15"/>
      <c r="CI15" s="1110" t="e">
        <f>IF(CJ12=0,"",AQ27-CJ12)</f>
        <v>#REF!</v>
      </c>
      <c r="CJ15" s="4"/>
      <c r="CK15" s="4"/>
      <c r="CO15"/>
      <c r="CP15"/>
      <c r="CQ15"/>
      <c r="CR15" s="1724" t="e">
        <f>VLOOKUP(CO19,ANOBI,2)</f>
        <v>#N/A</v>
      </c>
      <c r="CS15" s="1731" t="e">
        <f>IF(AND(CR15=366,CR14&gt;=CY14),"S","N")</f>
        <v>#N/A</v>
      </c>
      <c r="CT15" s="1990" t="e">
        <f>'CERT-F'!CE41</f>
        <v>#N/A</v>
      </c>
      <c r="CU15"/>
      <c r="CX15"/>
      <c r="CY15" s="146" t="str">
        <f t="shared" si="39"/>
        <v/>
      </c>
      <c r="CZ15" s="146" t="str">
        <f t="shared" si="40"/>
        <v/>
      </c>
      <c r="DA15" s="146" t="str">
        <f t="shared" si="41"/>
        <v/>
      </c>
      <c r="DB15" s="4">
        <f t="shared" si="42"/>
        <v>0</v>
      </c>
      <c r="DC15" s="4">
        <f t="shared" si="43"/>
        <v>0</v>
      </c>
      <c r="DD15" s="4">
        <f t="shared" si="44"/>
        <v>0</v>
      </c>
      <c r="DI15" s="16" t="s">
        <v>2546</v>
      </c>
      <c r="DJ15" s="957" t="str">
        <f>IF(DJ13="",DJ11,DJ14)</f>
        <v/>
      </c>
      <c r="FB15" s="1" t="str">
        <f>IFERROR(IF(FC15="FORA",N15+FB14+D15-SUM(F15+G15+I15+J15+K15+L15),IF(FE15="INICIO",N15+VLOOKUP('CERT-F'!$ER$20,DATADIA,2,0)+FD15+FB14,IF(FE15="MEIO",N15+FD15+FB14,N15+VLOOKUP('CERT-F'!$ER$21,DATADIA,3,0)+FD15+FB14))),"")</f>
        <v/>
      </c>
      <c r="FC15" s="1" t="str">
        <f t="shared" si="45"/>
        <v>DENTRO</v>
      </c>
      <c r="FD15" s="1" t="str">
        <f>IFERROR(ROUND(IF(FC15="SIM",IF(FE15="FIM",VLOOKUP('CERT-F'!$ER$21,DATADIA,2,0)*'TAB FUNDAMENTO'!$E$47,IF(FE15="INICIO",VLOOKUP('CERT-F'!$ER$20,DATADIA,3,0)*'TAB FUNDAMENTO'!$E$47,"")),IF(FE15="MEIO",(D15-SUM(F15+G15+I15+J15+K15+L15))*'TAB FUNDAMENTO'!$E$47,"")),0),"")</f>
        <v/>
      </c>
      <c r="FE15" s="1" t="str">
        <f>IF(D15&lt;&gt;"",IF(C15=YEAR('CERT-F'!$ER$20),"INICIO",IF(C15=YEAR('CERT-F'!$ER$21),"FIM",IF(AND(C15&gt;=YEAR('CERT-F'!$ER$20),C15&lt;=YEAR('CERT-F'!$ER$21)),"MEIO","FORA"))),"")</f>
        <v/>
      </c>
      <c r="FF15" s="883"/>
    </row>
    <row r="16" spans="1:162" s="1" customFormat="1" ht="13.15" customHeight="1">
      <c r="A16" t="str">
        <f t="shared" si="0"/>
        <v/>
      </c>
      <c r="B16" s="1321"/>
      <c r="C16" s="762" t="str">
        <f t="shared" si="46"/>
        <v/>
      </c>
      <c r="D16" s="762" t="str">
        <f t="shared" si="1"/>
        <v/>
      </c>
      <c r="E16" s="1372"/>
      <c r="F16" s="1372"/>
      <c r="G16" s="1372"/>
      <c r="H16" s="1372"/>
      <c r="I16" s="1372"/>
      <c r="J16" s="1372"/>
      <c r="K16" s="1372"/>
      <c r="L16" s="1372"/>
      <c r="M16" s="753"/>
      <c r="N16" s="1158"/>
      <c r="O16" s="1587">
        <f>IF(S15&gt;=$R$7,"",IF(IF(OR(C16="",$T$2=""),0,IF(S15&gt;0,(D16+S15)-SUM(F16:G16,I16:L16),IF(C16=$BU$60,VLOOKUP($BU$59,DATADIA,3),0)))&gt;$R$7,$R$7,IF(OR(C16="",$T$2=""),0,IF(S15&gt;0,(D16+S15)-SUM(F16:G16,I16:L16),IF(C16=$CO$29,VLOOKUP($CO$28,DATADIA,3)-'TAB FALTAS'!$M$13,0)))))</f>
        <v>0</v>
      </c>
      <c r="P16" s="1587" t="str">
        <f t="shared" si="2"/>
        <v/>
      </c>
      <c r="Q16" s="1585" t="str">
        <f t="shared" si="48"/>
        <v/>
      </c>
      <c r="R16" s="1584">
        <f>IFERROR(IF(FE16="FORA",FB16,IF(AND(VLOOKUP('CERT-F'!$ER$20,DATADIA,2,0)&gt;1,FE16="INICIO"),FB15+VLOOKUP('CERT-F'!$ER$20,DATADIA,2,0),IF(AND('TAB FUNDAMENTO'!$E$46&lt;&gt;'CERT-F'!$AA$5,VLOOKUP('CERT-F'!$ER$21,DATADIA,3,0)&gt;1,FE16="FIM"),FB16,0))),0)</f>
        <v>0</v>
      </c>
      <c r="S16" s="1587"/>
      <c r="T16" s="1586"/>
      <c r="U16" s="762" t="str">
        <f t="shared" si="3"/>
        <v/>
      </c>
      <c r="V16" s="2178"/>
      <c r="W16" s="2179"/>
      <c r="X16" s="2179"/>
      <c r="Y16" s="2179"/>
      <c r="Z16" s="2179"/>
      <c r="AA16" s="2179"/>
      <c r="AB16" s="2180"/>
      <c r="AC16" s="173">
        <f t="shared" si="4"/>
        <v>0</v>
      </c>
      <c r="AD16" s="173">
        <f t="shared" si="5"/>
        <v>0</v>
      </c>
      <c r="AE16" s="173" t="str">
        <f t="shared" si="6"/>
        <v/>
      </c>
      <c r="AF16" s="171">
        <f t="shared" si="7"/>
        <v>0</v>
      </c>
      <c r="AG16" s="163">
        <f t="shared" si="8"/>
        <v>0</v>
      </c>
      <c r="AH16" s="172">
        <f t="shared" si="9"/>
        <v>0</v>
      </c>
      <c r="AI16" s="173">
        <f t="shared" si="10"/>
        <v>0</v>
      </c>
      <c r="AJ16" s="167" t="str">
        <f t="shared" si="11"/>
        <v>S</v>
      </c>
      <c r="AK16" s="167" t="str">
        <f t="shared" si="12"/>
        <v>N</v>
      </c>
      <c r="AL16" s="146" t="str">
        <f t="shared" si="13"/>
        <v/>
      </c>
      <c r="AM16" s="146" t="str">
        <f t="shared" si="14"/>
        <v/>
      </c>
      <c r="AN16" s="146" t="str">
        <f t="shared" si="15"/>
        <v/>
      </c>
      <c r="AO16" s="1101">
        <f t="shared" si="16"/>
        <v>0</v>
      </c>
      <c r="AP16" s="1101">
        <f t="shared" si="17"/>
        <v>0</v>
      </c>
      <c r="AQ16" s="1101">
        <f t="shared" si="18"/>
        <v>0</v>
      </c>
      <c r="AR16" s="1097">
        <f t="shared" si="19"/>
        <v>0</v>
      </c>
      <c r="AS16" s="1098">
        <f t="shared" si="20"/>
        <v>0</v>
      </c>
      <c r="AT16" s="1098" t="str">
        <f t="shared" si="21"/>
        <v/>
      </c>
      <c r="AU16" s="1098" t="str">
        <f t="shared" si="22"/>
        <v/>
      </c>
      <c r="AV16" s="1101">
        <f t="shared" si="23"/>
        <v>0</v>
      </c>
      <c r="AW16" s="1102" t="str">
        <f t="shared" si="24"/>
        <v/>
      </c>
      <c r="AX16" s="1097">
        <f t="shared" si="47"/>
        <v>0</v>
      </c>
      <c r="AY16" s="1198">
        <f t="shared" si="25"/>
        <v>0</v>
      </c>
      <c r="AZ16" s="1198">
        <f t="shared" si="26"/>
        <v>0</v>
      </c>
      <c r="BA16" s="1198">
        <f t="shared" si="27"/>
        <v>0</v>
      </c>
      <c r="BB16" s="1198">
        <f t="shared" si="28"/>
        <v>0</v>
      </c>
      <c r="BC16" s="1198">
        <f t="shared" si="29"/>
        <v>0</v>
      </c>
      <c r="BD16" s="1198">
        <f t="shared" si="30"/>
        <v>0</v>
      </c>
      <c r="BE16" s="1198">
        <f t="shared" si="31"/>
        <v>0</v>
      </c>
      <c r="BF16" s="1199">
        <f t="shared" si="32"/>
        <v>0</v>
      </c>
      <c r="BG16" s="1200">
        <f t="shared" si="33"/>
        <v>0</v>
      </c>
      <c r="BI16" s="146" t="str">
        <f t="shared" si="34"/>
        <v/>
      </c>
      <c r="BJ16" s="146" t="str">
        <f t="shared" si="35"/>
        <v/>
      </c>
      <c r="BK16" s="146" t="str">
        <f t="shared" si="36"/>
        <v/>
      </c>
      <c r="BL16" s="146" t="str">
        <f t="shared" si="37"/>
        <v/>
      </c>
      <c r="BM16" s="146" t="str">
        <f t="shared" si="38"/>
        <v/>
      </c>
      <c r="BN16" s="1033"/>
      <c r="BO16" s="1033"/>
      <c r="BP16" s="1033"/>
      <c r="BQ16" s="1033"/>
      <c r="BR16" s="1033"/>
      <c r="BS16" s="1033"/>
      <c r="BX16"/>
      <c r="BY16"/>
      <c r="BZ16"/>
      <c r="CA16"/>
      <c r="CB16"/>
      <c r="CC16"/>
      <c r="CD16"/>
      <c r="CE16"/>
      <c r="CO16"/>
      <c r="CP16"/>
      <c r="CQ16"/>
      <c r="CR16" s="1725"/>
      <c r="CS16" s="1732"/>
      <c r="CT16" s="1991"/>
      <c r="CU16"/>
      <c r="CX16"/>
      <c r="CY16" s="146" t="str">
        <f t="shared" si="39"/>
        <v/>
      </c>
      <c r="CZ16" s="146" t="str">
        <f t="shared" si="40"/>
        <v/>
      </c>
      <c r="DA16" s="146" t="str">
        <f t="shared" si="41"/>
        <v/>
      </c>
      <c r="DB16" s="4">
        <f t="shared" si="42"/>
        <v>0</v>
      </c>
      <c r="DC16" s="4">
        <f t="shared" si="43"/>
        <v>0</v>
      </c>
      <c r="DD16" s="4">
        <f t="shared" si="44"/>
        <v>0</v>
      </c>
      <c r="FB16" s="1" t="str">
        <f>IFERROR(IF(FC16="FORA",N16+FB15+D16-SUM(F16+G16+I16+J16+K16+L16),IF(FE16="INICIO",N16+VLOOKUP('CERT-F'!$ER$20,DATADIA,2,0)+FD16+FB15,IF(FE16="MEIO",N16+FD16+FB15,N16+VLOOKUP('CERT-F'!$ER$21,DATADIA,3,0)+FD16+FB15))),"")</f>
        <v/>
      </c>
      <c r="FC16" s="1" t="str">
        <f t="shared" si="45"/>
        <v>DENTRO</v>
      </c>
      <c r="FD16" s="1" t="str">
        <f>IFERROR(ROUND(IF(FC16="SIM",IF(FE16="FIM",VLOOKUP('CERT-F'!$ER$21,DATADIA,2,0)*'TAB FUNDAMENTO'!$E$47,IF(FE16="INICIO",VLOOKUP('CERT-F'!$ER$20,DATADIA,3,0)*'TAB FUNDAMENTO'!$E$47,"")),IF(FE16="MEIO",(D16-SUM(F16+G16+I16+J16+K16+L16))*'TAB FUNDAMENTO'!$E$47,"")),0),"")</f>
        <v/>
      </c>
      <c r="FE16" s="1" t="str">
        <f>IF(D16&lt;&gt;"",IF(C16=YEAR('CERT-F'!$ER$20),"INICIO",IF(C16=YEAR('CERT-F'!$ER$21),"FIM",IF(AND(C16&gt;=YEAR('CERT-F'!$ER$20),C16&lt;=YEAR('CERT-F'!$ER$21)),"MEIO","FORA"))),"")</f>
        <v/>
      </c>
      <c r="FF16" s="883"/>
    </row>
    <row r="17" spans="1:168" s="1" customFormat="1" ht="13.15" customHeight="1">
      <c r="A17" t="str">
        <f t="shared" si="0"/>
        <v/>
      </c>
      <c r="B17" s="1321"/>
      <c r="C17" s="762" t="str">
        <f t="shared" si="46"/>
        <v/>
      </c>
      <c r="D17" s="762" t="str">
        <f t="shared" si="1"/>
        <v/>
      </c>
      <c r="E17" s="1372"/>
      <c r="F17" s="1372"/>
      <c r="G17" s="1372"/>
      <c r="H17" s="1372"/>
      <c r="I17" s="1372"/>
      <c r="J17" s="1372"/>
      <c r="K17" s="1372"/>
      <c r="L17" s="1372"/>
      <c r="M17" s="753"/>
      <c r="N17" s="1158"/>
      <c r="O17" s="1587">
        <f>IF(S16&gt;=$R$7,"",IF(IF(OR(C17="",$T$2=""),0,IF(S16&gt;0,(D17+S16)-SUM(F17:G17,I17:L17),IF(C17=$BU$60,VLOOKUP($BU$59,DATADIA,3),0)))&gt;$R$7,$R$7,IF(OR(C17="",$T$2=""),0,IF(S16&gt;0,(D17+S16)-SUM(F17:G17,I17:L17),IF(C17=$CO$29,VLOOKUP($CO$28,DATADIA,3)-'TAB FALTAS'!$M$13,0)))))</f>
        <v>0</v>
      </c>
      <c r="P17" s="1587" t="str">
        <f t="shared" si="2"/>
        <v/>
      </c>
      <c r="Q17" s="1585" t="str">
        <f t="shared" si="48"/>
        <v/>
      </c>
      <c r="R17" s="1584">
        <f>IFERROR(IF(FE17="FORA",FB17,IF(AND(VLOOKUP('CERT-F'!$ER$20,DATADIA,2,0)&gt;1,FE17="INICIO"),FB16+VLOOKUP('CERT-F'!$ER$20,DATADIA,2,0),IF(AND('TAB FUNDAMENTO'!$E$46&lt;&gt;'CERT-F'!$AA$5,VLOOKUP('CERT-F'!$ER$21,DATADIA,3,0)&gt;1,FE17="FIM"),FB17,0))),0)</f>
        <v>0</v>
      </c>
      <c r="S17" s="1587"/>
      <c r="T17" s="1586"/>
      <c r="U17" s="762" t="str">
        <f t="shared" si="3"/>
        <v/>
      </c>
      <c r="V17" s="2178"/>
      <c r="W17" s="2179"/>
      <c r="X17" s="2179"/>
      <c r="Y17" s="2179"/>
      <c r="Z17" s="2179"/>
      <c r="AA17" s="2179"/>
      <c r="AB17" s="2180"/>
      <c r="AC17" s="173">
        <f t="shared" si="4"/>
        <v>0</v>
      </c>
      <c r="AD17" s="173">
        <f t="shared" si="5"/>
        <v>0</v>
      </c>
      <c r="AE17" s="173" t="str">
        <f t="shared" si="6"/>
        <v/>
      </c>
      <c r="AF17" s="171">
        <f t="shared" si="7"/>
        <v>0</v>
      </c>
      <c r="AG17" s="163">
        <f t="shared" si="8"/>
        <v>0</v>
      </c>
      <c r="AH17" s="172">
        <f t="shared" si="9"/>
        <v>0</v>
      </c>
      <c r="AI17" s="173">
        <f t="shared" si="10"/>
        <v>0</v>
      </c>
      <c r="AJ17" s="167" t="str">
        <f t="shared" si="11"/>
        <v>S</v>
      </c>
      <c r="AK17" s="167" t="str">
        <f t="shared" si="12"/>
        <v>N</v>
      </c>
      <c r="AL17" s="146" t="str">
        <f t="shared" si="13"/>
        <v/>
      </c>
      <c r="AM17" s="146" t="str">
        <f t="shared" si="14"/>
        <v/>
      </c>
      <c r="AN17" s="146" t="str">
        <f t="shared" si="15"/>
        <v/>
      </c>
      <c r="AO17" s="1101">
        <f t="shared" si="16"/>
        <v>0</v>
      </c>
      <c r="AP17" s="1101">
        <f t="shared" si="17"/>
        <v>0</v>
      </c>
      <c r="AQ17" s="1101">
        <f t="shared" si="18"/>
        <v>0</v>
      </c>
      <c r="AR17" s="1097">
        <f t="shared" si="19"/>
        <v>0</v>
      </c>
      <c r="AS17" s="1098">
        <f t="shared" si="20"/>
        <v>0</v>
      </c>
      <c r="AT17" s="1098" t="str">
        <f t="shared" si="21"/>
        <v/>
      </c>
      <c r="AU17" s="1098" t="str">
        <f t="shared" si="22"/>
        <v/>
      </c>
      <c r="AV17" s="1101">
        <f t="shared" si="23"/>
        <v>0</v>
      </c>
      <c r="AW17" s="1102" t="str">
        <f t="shared" si="24"/>
        <v/>
      </c>
      <c r="AX17" s="1097">
        <f t="shared" si="47"/>
        <v>0</v>
      </c>
      <c r="AY17" s="1198">
        <f t="shared" si="25"/>
        <v>0</v>
      </c>
      <c r="AZ17" s="1198">
        <f t="shared" si="26"/>
        <v>0</v>
      </c>
      <c r="BA17" s="1198">
        <f t="shared" si="27"/>
        <v>0</v>
      </c>
      <c r="BB17" s="1198">
        <f t="shared" si="28"/>
        <v>0</v>
      </c>
      <c r="BC17" s="1198">
        <f t="shared" si="29"/>
        <v>0</v>
      </c>
      <c r="BD17" s="1198">
        <f t="shared" si="30"/>
        <v>0</v>
      </c>
      <c r="BE17" s="1198">
        <f t="shared" si="31"/>
        <v>0</v>
      </c>
      <c r="BF17" s="1199">
        <f t="shared" si="32"/>
        <v>0</v>
      </c>
      <c r="BG17" s="1200">
        <f t="shared" si="33"/>
        <v>0</v>
      </c>
      <c r="BI17" s="146" t="str">
        <f t="shared" si="34"/>
        <v/>
      </c>
      <c r="BJ17" s="146" t="str">
        <f t="shared" si="35"/>
        <v/>
      </c>
      <c r="BK17" s="146" t="str">
        <f t="shared" si="36"/>
        <v/>
      </c>
      <c r="BL17" s="146" t="str">
        <f t="shared" si="37"/>
        <v/>
      </c>
      <c r="BM17" s="146" t="str">
        <f t="shared" si="38"/>
        <v/>
      </c>
      <c r="BN17" s="1033"/>
      <c r="BO17" s="1033"/>
      <c r="BP17" s="1033"/>
      <c r="BQ17" s="1033"/>
      <c r="BR17" s="1033"/>
      <c r="BS17" s="1033"/>
      <c r="BX17"/>
      <c r="BY17"/>
      <c r="BZ17"/>
      <c r="CA17"/>
      <c r="CB17"/>
      <c r="CC17"/>
      <c r="CD17"/>
      <c r="CE17"/>
      <c r="CI17" s="1981" t="s">
        <v>3415</v>
      </c>
      <c r="CJ17" s="1982"/>
      <c r="CK17" s="1983"/>
      <c r="CO17"/>
      <c r="CP17"/>
      <c r="CQ17"/>
      <c r="CR17"/>
      <c r="CS17"/>
      <c r="CT17"/>
      <c r="CU17"/>
      <c r="CX17"/>
      <c r="CY17" s="146" t="str">
        <f t="shared" si="39"/>
        <v/>
      </c>
      <c r="CZ17" s="146" t="str">
        <f t="shared" si="40"/>
        <v/>
      </c>
      <c r="DA17" s="146" t="str">
        <f t="shared" si="41"/>
        <v/>
      </c>
      <c r="DB17" s="4">
        <f t="shared" si="42"/>
        <v>0</v>
      </c>
      <c r="DC17" s="4">
        <f t="shared" si="43"/>
        <v>0</v>
      </c>
      <c r="DD17" s="4">
        <f t="shared" si="44"/>
        <v>0</v>
      </c>
      <c r="FB17" s="1" t="str">
        <f>IFERROR(IF(FC17="FORA",N17+FB16+D17-SUM(F17+G17+I17+J17+K17+L17),IF(FE17="INICIO",N17+VLOOKUP('CERT-F'!$ER$20,DATADIA,2,0)+FD17+FB16,IF(FE17="MEIO",N17+FD17+FB16,N17+VLOOKUP('CERT-F'!$ER$21,DATADIA,3,0)+FD17+FB16))),"")</f>
        <v/>
      </c>
      <c r="FC17" s="1" t="str">
        <f t="shared" si="45"/>
        <v>DENTRO</v>
      </c>
      <c r="FD17" s="1" t="str">
        <f>IFERROR(ROUND(IF(FC17="SIM",IF(FE17="FIM",VLOOKUP('CERT-F'!$ER$21,DATADIA,2,0)*'TAB FUNDAMENTO'!$E$47,IF(FE17="INICIO",VLOOKUP('CERT-F'!$ER$20,DATADIA,3,0)*'TAB FUNDAMENTO'!$E$47,"")),IF(FE17="MEIO",(D17-SUM(F17+G17+I17+J17+K17+L17))*'TAB FUNDAMENTO'!$E$47,"")),0),"")</f>
        <v/>
      </c>
      <c r="FE17" s="1" t="str">
        <f>IF(D17&lt;&gt;"",IF(C17=YEAR('CERT-F'!$ER$20),"INICIO",IF(C17=YEAR('CERT-F'!$ER$21),"FIM",IF(AND(C17&gt;=YEAR('CERT-F'!$ER$20),C17&lt;=YEAR('CERT-F'!$ER$21)),"MEIO","FORA"))),"")</f>
        <v/>
      </c>
      <c r="FF17" s="883"/>
    </row>
    <row r="18" spans="1:168" s="1" customFormat="1" ht="13.15" customHeight="1">
      <c r="A18" t="str">
        <f t="shared" si="0"/>
        <v/>
      </c>
      <c r="B18" s="1321"/>
      <c r="C18" s="762" t="str">
        <f t="shared" si="46"/>
        <v/>
      </c>
      <c r="D18" s="762" t="str">
        <f t="shared" si="1"/>
        <v/>
      </c>
      <c r="E18" s="1372"/>
      <c r="F18" s="1372"/>
      <c r="G18" s="1372"/>
      <c r="H18" s="1372"/>
      <c r="I18" s="1372"/>
      <c r="J18" s="1372"/>
      <c r="K18" s="1372"/>
      <c r="L18" s="1372"/>
      <c r="M18" s="753"/>
      <c r="N18" s="1158"/>
      <c r="O18" s="1587">
        <f>IF(S17&gt;=$R$7,"",IF(IF(OR(C18="",$T$2=""),0,IF(S17&gt;0,(D18+S17)-SUM(F18:G18,I18:L18),IF(C18=$BU$60,VLOOKUP($BU$59,DATADIA,3),0)))&gt;$R$7,$R$7,IF(OR(C18="",$T$2=""),0,IF(S17&gt;0,(D18+S17)-SUM(F18:G18,I18:L18),IF(C18=$CO$29,VLOOKUP($CO$28,DATADIA,3)-'TAB FALTAS'!$M$13,0)))))</f>
        <v>0</v>
      </c>
      <c r="P18" s="1587" t="str">
        <f t="shared" si="2"/>
        <v/>
      </c>
      <c r="Q18" s="1585" t="str">
        <f t="shared" si="48"/>
        <v/>
      </c>
      <c r="R18" s="1584">
        <f>IFERROR(IF(FE18="FORA",FB18,IF(AND(VLOOKUP('CERT-F'!$ER$20,DATADIA,2,0)&gt;1,FE18="INICIO"),FB17+VLOOKUP('CERT-F'!$ER$20,DATADIA,2,0),IF(AND('TAB FUNDAMENTO'!$E$46&lt;&gt;'CERT-F'!$AA$5,VLOOKUP('CERT-F'!$ER$21,DATADIA,3,0)&gt;1,FE18="FIM"),FB18,0))),0)</f>
        <v>0</v>
      </c>
      <c r="S18" s="1587"/>
      <c r="T18" s="1586"/>
      <c r="U18" s="762" t="str">
        <f t="shared" si="3"/>
        <v/>
      </c>
      <c r="V18" s="2178"/>
      <c r="W18" s="2179"/>
      <c r="X18" s="2179"/>
      <c r="Y18" s="2179"/>
      <c r="Z18" s="2179"/>
      <c r="AA18" s="2179"/>
      <c r="AB18" s="2180"/>
      <c r="AC18" s="173">
        <f t="shared" si="4"/>
        <v>0</v>
      </c>
      <c r="AD18" s="173">
        <f t="shared" si="5"/>
        <v>0</v>
      </c>
      <c r="AE18" s="173" t="str">
        <f t="shared" si="6"/>
        <v/>
      </c>
      <c r="AF18" s="171">
        <f t="shared" si="7"/>
        <v>0</v>
      </c>
      <c r="AG18" s="163">
        <f t="shared" si="8"/>
        <v>0</v>
      </c>
      <c r="AH18" s="172">
        <f t="shared" si="9"/>
        <v>0</v>
      </c>
      <c r="AI18" s="173">
        <f t="shared" si="10"/>
        <v>0</v>
      </c>
      <c r="AJ18" s="167" t="str">
        <f t="shared" si="11"/>
        <v>S</v>
      </c>
      <c r="AK18" s="167" t="str">
        <f t="shared" si="12"/>
        <v>N</v>
      </c>
      <c r="AL18" s="146" t="str">
        <f t="shared" si="13"/>
        <v/>
      </c>
      <c r="AM18" s="146" t="str">
        <f t="shared" si="14"/>
        <v/>
      </c>
      <c r="AN18" s="146" t="str">
        <f t="shared" si="15"/>
        <v/>
      </c>
      <c r="AO18" s="1101">
        <f t="shared" si="16"/>
        <v>0</v>
      </c>
      <c r="AP18" s="1101">
        <f t="shared" si="17"/>
        <v>0</v>
      </c>
      <c r="AQ18" s="1101">
        <f t="shared" si="18"/>
        <v>0</v>
      </c>
      <c r="AR18" s="1097">
        <f t="shared" si="19"/>
        <v>0</v>
      </c>
      <c r="AS18" s="1098">
        <f t="shared" si="20"/>
        <v>0</v>
      </c>
      <c r="AT18" s="1098" t="str">
        <f t="shared" si="21"/>
        <v/>
      </c>
      <c r="AU18" s="1098" t="str">
        <f t="shared" si="22"/>
        <v/>
      </c>
      <c r="AV18" s="1101">
        <f t="shared" si="23"/>
        <v>0</v>
      </c>
      <c r="AW18" s="1102" t="str">
        <f t="shared" si="24"/>
        <v/>
      </c>
      <c r="AX18" s="1097">
        <f t="shared" si="47"/>
        <v>0</v>
      </c>
      <c r="AY18" s="1198">
        <f t="shared" si="25"/>
        <v>0</v>
      </c>
      <c r="AZ18" s="1198">
        <f t="shared" si="26"/>
        <v>0</v>
      </c>
      <c r="BA18" s="1198">
        <f t="shared" si="27"/>
        <v>0</v>
      </c>
      <c r="BB18" s="1198">
        <f t="shared" si="28"/>
        <v>0</v>
      </c>
      <c r="BC18" s="1198">
        <f t="shared" si="29"/>
        <v>0</v>
      </c>
      <c r="BD18" s="1198">
        <f t="shared" si="30"/>
        <v>0</v>
      </c>
      <c r="BE18" s="1198">
        <f t="shared" si="31"/>
        <v>0</v>
      </c>
      <c r="BF18" s="1199">
        <f t="shared" si="32"/>
        <v>0</v>
      </c>
      <c r="BG18" s="1200">
        <f t="shared" si="33"/>
        <v>0</v>
      </c>
      <c r="BI18" s="146" t="str">
        <f t="shared" si="34"/>
        <v/>
      </c>
      <c r="BJ18" s="146" t="str">
        <f t="shared" si="35"/>
        <v/>
      </c>
      <c r="BK18" s="146" t="str">
        <f t="shared" si="36"/>
        <v/>
      </c>
      <c r="BL18" s="146" t="str">
        <f t="shared" si="37"/>
        <v/>
      </c>
      <c r="BM18" s="146" t="str">
        <f t="shared" si="38"/>
        <v/>
      </c>
      <c r="BN18" s="1033"/>
      <c r="BO18" s="1033"/>
      <c r="BP18" s="1033"/>
      <c r="BQ18" s="1033"/>
      <c r="BR18" s="1033"/>
      <c r="BS18" s="1033"/>
      <c r="BX18"/>
      <c r="BY18"/>
      <c r="BZ18"/>
      <c r="CA18"/>
      <c r="CB18"/>
      <c r="CC18"/>
      <c r="CD18"/>
      <c r="CE18"/>
      <c r="CI18" s="805"/>
      <c r="CJ18" s="1054" t="e">
        <f>AO22</f>
        <v>#REF!</v>
      </c>
      <c r="CK18" s="1109" t="s">
        <v>2106</v>
      </c>
      <c r="CO18"/>
      <c r="CP18"/>
      <c r="CQ18"/>
      <c r="CR18"/>
      <c r="CS18"/>
      <c r="CT18"/>
      <c r="CU18"/>
      <c r="CX18"/>
      <c r="CY18" s="146" t="str">
        <f t="shared" si="39"/>
        <v/>
      </c>
      <c r="CZ18" s="146" t="str">
        <f t="shared" si="40"/>
        <v/>
      </c>
      <c r="DA18" s="146" t="str">
        <f t="shared" si="41"/>
        <v/>
      </c>
      <c r="DB18" s="4">
        <f t="shared" si="42"/>
        <v>0</v>
      </c>
      <c r="DC18" s="4">
        <f t="shared" si="43"/>
        <v>0</v>
      </c>
      <c r="DD18" s="4">
        <f t="shared" si="44"/>
        <v>0</v>
      </c>
      <c r="FB18" s="1" t="str">
        <f>IFERROR(IF(FC18="FORA",N18+FB17+D18-SUM(F18+G18+I18+J18+K18+L18),IF(FE18="INICIO",N18+VLOOKUP('CERT-F'!$ER$20,DATADIA,2,0)+FD18+FB17,IF(FE18="MEIO",N18+FD18+FB17,N18+VLOOKUP('CERT-F'!$ER$21,DATADIA,3,0)+FD18+FB17))),"")</f>
        <v/>
      </c>
      <c r="FC18" s="1" t="str">
        <f t="shared" si="45"/>
        <v>DENTRO</v>
      </c>
      <c r="FD18" s="1" t="str">
        <f>IFERROR(ROUND(IF(FC18="SIM",IF(FE18="FIM",VLOOKUP('CERT-F'!$ER$21,DATADIA,2,0)*'TAB FUNDAMENTO'!$E$47,IF(FE18="INICIO",VLOOKUP('CERT-F'!$ER$20,DATADIA,3,0)*'TAB FUNDAMENTO'!$E$47,"")),IF(FE18="MEIO",(D18-SUM(F18+G18+I18+J18+K18+L18))*'TAB FUNDAMENTO'!$E$47,"")),0),"")</f>
        <v/>
      </c>
      <c r="FE18" s="1" t="str">
        <f>IF(D18&lt;&gt;"",IF(C18=YEAR('CERT-F'!$ER$20),"INICIO",IF(C18=YEAR('CERT-F'!$ER$21),"FIM",IF(AND(C18&gt;=YEAR('CERT-F'!$ER$20),C18&lt;=YEAR('CERT-F'!$ER$21)),"MEIO","FORA"))),"")</f>
        <v/>
      </c>
      <c r="FF18" s="883"/>
    </row>
    <row r="19" spans="1:168" s="1" customFormat="1" ht="13.15" customHeight="1">
      <c r="A19" t="str">
        <f t="shared" si="0"/>
        <v/>
      </c>
      <c r="B19" s="1321"/>
      <c r="C19" s="762" t="str">
        <f t="shared" si="46"/>
        <v/>
      </c>
      <c r="D19" s="762" t="str">
        <f t="shared" si="1"/>
        <v/>
      </c>
      <c r="E19" s="1372"/>
      <c r="F19" s="1372"/>
      <c r="G19" s="1372"/>
      <c r="H19" s="1372"/>
      <c r="I19" s="1372"/>
      <c r="J19" s="1372"/>
      <c r="K19" s="1372"/>
      <c r="L19" s="1372"/>
      <c r="M19" s="753"/>
      <c r="N19" s="1158"/>
      <c r="O19" s="1587">
        <f>IF(S18&gt;=$R$7,"",IF(IF(OR(C19="",$T$2=""),0,IF(S18&gt;0,(D19+S18)-SUM(F19:G19,I19:L19),IF(C19=$BU$60,VLOOKUP($BU$59,DATADIA,3),0)))&gt;$R$7,$R$7,IF(OR(C19="",$T$2=""),0,IF(S18&gt;0,(D19+S18)-SUM(F19:G19,I19:L19),IF(C19=$CO$29,VLOOKUP($CO$28,DATADIA,3)-'TAB FALTAS'!$M$13,0)))))</f>
        <v>0</v>
      </c>
      <c r="P19" s="1587" t="str">
        <f t="shared" si="2"/>
        <v/>
      </c>
      <c r="Q19" s="1585" t="str">
        <f t="shared" si="48"/>
        <v/>
      </c>
      <c r="R19" s="1584">
        <f>IFERROR(IF(FE19="FORA",FB19,IF(AND(VLOOKUP('CERT-F'!$ER$20,DATADIA,2,0)&gt;1,FE19="INICIO"),FB18+VLOOKUP('CERT-F'!$ER$20,DATADIA,2,0),IF(AND('TAB FUNDAMENTO'!$E$46&lt;&gt;'CERT-F'!$AA$5,VLOOKUP('CERT-F'!$ER$21,DATADIA,3,0)&gt;1,FE19="FIM"),FB19,0))),0)</f>
        <v>0</v>
      </c>
      <c r="S19" s="1587"/>
      <c r="T19" s="1586"/>
      <c r="U19" s="762" t="str">
        <f t="shared" si="3"/>
        <v/>
      </c>
      <c r="V19" s="2178"/>
      <c r="W19" s="2208"/>
      <c r="X19" s="2208"/>
      <c r="Y19" s="2208"/>
      <c r="Z19" s="2208"/>
      <c r="AA19" s="2208"/>
      <c r="AB19" s="2209"/>
      <c r="AC19" s="173">
        <f t="shared" si="4"/>
        <v>0</v>
      </c>
      <c r="AD19" s="173">
        <f t="shared" si="5"/>
        <v>0</v>
      </c>
      <c r="AE19" s="173" t="str">
        <f t="shared" si="6"/>
        <v/>
      </c>
      <c r="AF19" s="171">
        <f t="shared" si="7"/>
        <v>0</v>
      </c>
      <c r="AG19" s="163">
        <f t="shared" si="8"/>
        <v>0</v>
      </c>
      <c r="AH19" s="172">
        <f t="shared" si="9"/>
        <v>0</v>
      </c>
      <c r="AI19" s="173">
        <f t="shared" si="10"/>
        <v>0</v>
      </c>
      <c r="AJ19" s="167" t="str">
        <f t="shared" si="11"/>
        <v>S</v>
      </c>
      <c r="AK19" s="167" t="str">
        <f t="shared" si="12"/>
        <v>N</v>
      </c>
      <c r="AL19" s="146" t="str">
        <f t="shared" si="13"/>
        <v/>
      </c>
      <c r="AM19" s="146" t="str">
        <f t="shared" si="14"/>
        <v/>
      </c>
      <c r="AN19" s="146" t="str">
        <f t="shared" si="15"/>
        <v/>
      </c>
      <c r="AO19" s="1101">
        <f t="shared" si="16"/>
        <v>0</v>
      </c>
      <c r="AP19" s="1101">
        <f t="shared" si="17"/>
        <v>0</v>
      </c>
      <c r="AQ19" s="1101">
        <f t="shared" si="18"/>
        <v>0</v>
      </c>
      <c r="AR19" s="1097">
        <f t="shared" si="19"/>
        <v>0</v>
      </c>
      <c r="AS19" s="1098">
        <f t="shared" si="20"/>
        <v>0</v>
      </c>
      <c r="AT19" s="1098" t="str">
        <f t="shared" si="21"/>
        <v/>
      </c>
      <c r="AU19" s="1098" t="str">
        <f t="shared" si="22"/>
        <v/>
      </c>
      <c r="AV19" s="1101">
        <f t="shared" si="23"/>
        <v>0</v>
      </c>
      <c r="AW19" s="1102" t="str">
        <f t="shared" si="24"/>
        <v/>
      </c>
      <c r="AX19" s="1097">
        <f t="shared" si="47"/>
        <v>0</v>
      </c>
      <c r="AY19" s="1198">
        <f t="shared" si="25"/>
        <v>0</v>
      </c>
      <c r="AZ19" s="1198">
        <f t="shared" si="26"/>
        <v>0</v>
      </c>
      <c r="BA19" s="1198">
        <f t="shared" si="27"/>
        <v>0</v>
      </c>
      <c r="BB19" s="1198">
        <f t="shared" si="28"/>
        <v>0</v>
      </c>
      <c r="BC19" s="1198">
        <f t="shared" si="29"/>
        <v>0</v>
      </c>
      <c r="BD19" s="1198">
        <f t="shared" si="30"/>
        <v>0</v>
      </c>
      <c r="BE19" s="1198">
        <f t="shared" si="31"/>
        <v>0</v>
      </c>
      <c r="BF19" s="1199">
        <f t="shared" si="32"/>
        <v>0</v>
      </c>
      <c r="BG19" s="1200">
        <f t="shared" si="33"/>
        <v>0</v>
      </c>
      <c r="BI19" s="146" t="str">
        <f t="shared" si="34"/>
        <v/>
      </c>
      <c r="BJ19" s="146" t="str">
        <f t="shared" si="35"/>
        <v/>
      </c>
      <c r="BK19" s="146" t="str">
        <f t="shared" si="36"/>
        <v/>
      </c>
      <c r="BL19" s="146" t="str">
        <f t="shared" si="37"/>
        <v/>
      </c>
      <c r="BM19" s="146" t="str">
        <f t="shared" si="38"/>
        <v/>
      </c>
      <c r="BN19" s="1033"/>
      <c r="BO19" s="1033"/>
      <c r="BP19" s="1033"/>
      <c r="BQ19" s="1033"/>
      <c r="BR19" s="1033"/>
      <c r="BS19" s="1033"/>
      <c r="BX19"/>
      <c r="BY19"/>
      <c r="BZ19"/>
      <c r="CA19"/>
      <c r="CB19"/>
      <c r="CC19"/>
      <c r="CD19"/>
      <c r="CE19"/>
      <c r="CI19" s="1111">
        <f>'CERT-F'!I25</f>
        <v>0</v>
      </c>
      <c r="CJ19" s="1104" t="e">
        <f>CJ18-CI20-CK19</f>
        <v>#REF!</v>
      </c>
      <c r="CK19" s="1114"/>
      <c r="CO19" s="1717" t="str">
        <f>IF(CO12="","",VLOOKUP(CO12,DATADIA,5))</f>
        <v/>
      </c>
      <c r="CP19" s="1733" t="s">
        <v>163</v>
      </c>
      <c r="CQ19" s="1733"/>
      <c r="CR19"/>
      <c r="CS19"/>
      <c r="CT19" s="1718" t="s">
        <v>164</v>
      </c>
      <c r="CU19" s="1719"/>
      <c r="CY19" s="146" t="str">
        <f t="shared" si="39"/>
        <v/>
      </c>
      <c r="CZ19" s="146" t="str">
        <f t="shared" si="40"/>
        <v/>
      </c>
      <c r="DA19" s="146" t="str">
        <f t="shared" si="41"/>
        <v/>
      </c>
      <c r="DB19" s="4">
        <f t="shared" si="42"/>
        <v>0</v>
      </c>
      <c r="DC19" s="4" t="e">
        <f>IF(AND(#REF!&gt;0,J19=$BM$36),#REF!,0)</f>
        <v>#REF!</v>
      </c>
      <c r="DD19" s="4" t="e">
        <f>IF(AND(#REF!&gt;0,J19=$BN$36),#REF!,0)</f>
        <v>#REF!</v>
      </c>
      <c r="FB19" s="1" t="str">
        <f>IFERROR(IF(FC19="FORA",N19+FB18+D19-SUM(F19+G19+I19+J19+K19+L19),IF(FE19="INICIO",N19+VLOOKUP('CERT-F'!$ER$20,DATADIA,2,0)+FD19+FB18,IF(FE19="MEIO",N19+FD19+FB18,N19+VLOOKUP('CERT-F'!$ER$21,DATADIA,3,0)+FD19+FB18))),"")</f>
        <v/>
      </c>
      <c r="FC19" s="1" t="str">
        <f t="shared" si="45"/>
        <v>DENTRO</v>
      </c>
      <c r="FD19" s="1" t="str">
        <f>IFERROR(ROUND(IF(FC19="SIM",IF(FE19="FIM",VLOOKUP('CERT-F'!$ER$21,DATADIA,2,0)*'TAB FUNDAMENTO'!$E$47,IF(FE19="INICIO",VLOOKUP('CERT-F'!$ER$20,DATADIA,3,0)*'TAB FUNDAMENTO'!$E$47,"")),IF(FE19="MEIO",(D19-SUM(F19+G19+I19+J19+K19+L19))*'TAB FUNDAMENTO'!$E$47,"")),0),"")</f>
        <v/>
      </c>
      <c r="FE19" s="1" t="str">
        <f>IF(D19&lt;&gt;"",IF(C19=YEAR('CERT-F'!$ER$20),"INICIO",IF(C19=YEAR('CERT-F'!$ER$21),"FIM",IF(AND(C19&gt;=YEAR('CERT-F'!$ER$20),C19&lt;=YEAR('CERT-F'!$ER$21)),"MEIO","FORA"))),"")</f>
        <v/>
      </c>
      <c r="FF19" s="883"/>
    </row>
    <row r="20" spans="1:168" s="1" customFormat="1" ht="13.15" customHeight="1">
      <c r="A20" t="str">
        <f t="shared" si="0"/>
        <v/>
      </c>
      <c r="B20" s="1321"/>
      <c r="C20" s="762" t="str">
        <f t="shared" si="46"/>
        <v/>
      </c>
      <c r="D20" s="762" t="str">
        <f t="shared" si="1"/>
        <v/>
      </c>
      <c r="E20" s="1372"/>
      <c r="F20" s="1372"/>
      <c r="G20" s="1372"/>
      <c r="H20" s="1372"/>
      <c r="I20" s="1372"/>
      <c r="J20" s="1372"/>
      <c r="K20" s="1372"/>
      <c r="L20" s="1372"/>
      <c r="M20" s="753"/>
      <c r="N20" s="1158"/>
      <c r="O20" s="1587">
        <f>IF(S19&gt;=$R$7,"",IF(IF(OR(C20="",$T$2=""),0,IF(S19&gt;0,(D20+S19)-SUM(F20:G20,I20:L20),IF(C20=$BU$60,VLOOKUP($BU$59,DATADIA,3),0)))&gt;$R$7,$R$7,IF(OR(C20="",$T$2=""),0,IF(S19&gt;0,(D20+S19)-SUM(F20:G20,I20:L20),IF(C20=$CO$29,VLOOKUP($CO$28,DATADIA,3)-'TAB FALTAS'!$M$13,0)))))</f>
        <v>0</v>
      </c>
      <c r="P20" s="1587" t="str">
        <f t="shared" si="2"/>
        <v/>
      </c>
      <c r="Q20" s="1585" t="str">
        <f t="shared" si="48"/>
        <v/>
      </c>
      <c r="R20" s="1584">
        <f>IFERROR(IF(FE20="FORA",FB20,IF(AND(VLOOKUP('CERT-F'!$ER$20,DATADIA,2,0)&gt;1,FE20="INICIO"),FB19+VLOOKUP('CERT-F'!$ER$20,DATADIA,2,0),IF(AND('TAB FUNDAMENTO'!$E$46&lt;&gt;'CERT-F'!$AA$5,VLOOKUP('CERT-F'!$ER$21,DATADIA,3,0)&gt;1,FE20="FIM"),FB20,0))),0)</f>
        <v>0</v>
      </c>
      <c r="S20" s="1587"/>
      <c r="T20" s="1586"/>
      <c r="U20" s="762" t="str">
        <f t="shared" si="3"/>
        <v/>
      </c>
      <c r="AC20" s="173">
        <f t="shared" si="4"/>
        <v>0</v>
      </c>
      <c r="AD20" s="173">
        <f t="shared" si="5"/>
        <v>0</v>
      </c>
      <c r="AE20" s="173" t="str">
        <f t="shared" si="6"/>
        <v/>
      </c>
      <c r="AF20" s="171">
        <f t="shared" si="7"/>
        <v>0</v>
      </c>
      <c r="AG20" s="163">
        <f t="shared" si="8"/>
        <v>0</v>
      </c>
      <c r="AH20" s="172">
        <f t="shared" si="9"/>
        <v>0</v>
      </c>
      <c r="AI20" s="173">
        <f t="shared" si="10"/>
        <v>0</v>
      </c>
      <c r="AJ20" s="167" t="str">
        <f t="shared" si="11"/>
        <v>S</v>
      </c>
      <c r="AK20" s="167" t="str">
        <f t="shared" si="12"/>
        <v>N</v>
      </c>
      <c r="AL20" s="146" t="str">
        <f t="shared" si="13"/>
        <v/>
      </c>
      <c r="AM20" s="146" t="str">
        <f t="shared" si="14"/>
        <v/>
      </c>
      <c r="AN20" s="146" t="str">
        <f t="shared" si="15"/>
        <v/>
      </c>
      <c r="AO20" s="1101">
        <f t="shared" si="16"/>
        <v>0</v>
      </c>
      <c r="AP20" s="1101">
        <f t="shared" si="17"/>
        <v>0</v>
      </c>
      <c r="AQ20" s="1101">
        <f t="shared" si="18"/>
        <v>0</v>
      </c>
      <c r="AR20" s="1097">
        <f t="shared" si="19"/>
        <v>0</v>
      </c>
      <c r="AS20" s="1098">
        <f t="shared" si="20"/>
        <v>0</v>
      </c>
      <c r="AT20" s="1098" t="str">
        <f t="shared" si="21"/>
        <v/>
      </c>
      <c r="AU20" s="1098" t="str">
        <f t="shared" si="22"/>
        <v/>
      </c>
      <c r="AV20" s="1101">
        <f t="shared" si="23"/>
        <v>0</v>
      </c>
      <c r="AW20" s="1102" t="str">
        <f t="shared" si="24"/>
        <v/>
      </c>
      <c r="AX20" s="1097">
        <f t="shared" si="47"/>
        <v>0</v>
      </c>
      <c r="AY20" s="1198">
        <f t="shared" si="25"/>
        <v>0</v>
      </c>
      <c r="AZ20" s="1198">
        <f t="shared" si="26"/>
        <v>0</v>
      </c>
      <c r="BA20" s="1198">
        <f t="shared" si="27"/>
        <v>0</v>
      </c>
      <c r="BB20" s="1198">
        <f t="shared" si="28"/>
        <v>0</v>
      </c>
      <c r="BC20" s="1198">
        <f t="shared" si="29"/>
        <v>0</v>
      </c>
      <c r="BD20" s="1198">
        <f t="shared" si="30"/>
        <v>0</v>
      </c>
      <c r="BE20" s="1198">
        <f t="shared" si="31"/>
        <v>0</v>
      </c>
      <c r="BF20" s="1199">
        <f t="shared" si="32"/>
        <v>0</v>
      </c>
      <c r="BG20" s="1200">
        <f t="shared" si="33"/>
        <v>0</v>
      </c>
      <c r="BI20" s="146" t="str">
        <f t="shared" si="34"/>
        <v/>
      </c>
      <c r="BJ20" s="146" t="str">
        <f t="shared" si="35"/>
        <v/>
      </c>
      <c r="BK20" s="146" t="str">
        <f t="shared" si="36"/>
        <v/>
      </c>
      <c r="BL20" s="146" t="str">
        <f t="shared" si="37"/>
        <v/>
      </c>
      <c r="BM20" s="146" t="str">
        <f t="shared" si="38"/>
        <v/>
      </c>
      <c r="BN20" s="1033"/>
      <c r="BO20" s="1033"/>
      <c r="BP20" s="1033"/>
      <c r="BQ20" s="1033"/>
      <c r="BR20" s="1033"/>
      <c r="BS20" s="1033"/>
      <c r="BX20" s="881"/>
      <c r="BY20" s="881"/>
      <c r="BZ20" s="881"/>
      <c r="CA20" s="881"/>
      <c r="CB20" s="881"/>
      <c r="CC20" s="881"/>
      <c r="CD20" s="881"/>
      <c r="CE20" s="881"/>
      <c r="CI20" s="1112">
        <v>1825</v>
      </c>
      <c r="CJ20" s="877"/>
      <c r="CK20" s="806"/>
      <c r="CM20" s="162">
        <f>CI29+CI30</f>
        <v>1825</v>
      </c>
      <c r="CO20" s="1717"/>
      <c r="CP20" s="1733"/>
      <c r="CQ20" s="1733"/>
      <c r="CR20" s="1724" t="s">
        <v>165</v>
      </c>
      <c r="CS20" s="1768" t="s">
        <v>166</v>
      </c>
      <c r="CT20" s="1720"/>
      <c r="CU20" s="1721"/>
      <c r="CY20" s="146" t="str">
        <f t="shared" si="39"/>
        <v/>
      </c>
      <c r="CZ20" s="146" t="str">
        <f t="shared" si="40"/>
        <v/>
      </c>
      <c r="DA20" s="146" t="str">
        <f t="shared" si="41"/>
        <v/>
      </c>
      <c r="DB20" s="4">
        <f t="shared" si="42"/>
        <v>0</v>
      </c>
      <c r="DC20" s="4">
        <f>IF(AND(Y19&gt;0,J20=$BM$36),Y19,0)</f>
        <v>0</v>
      </c>
      <c r="DD20" s="4">
        <f>IF(AND(Z19&gt;0,J20=$BN$36),Z19,0)</f>
        <v>0</v>
      </c>
      <c r="FB20" s="1" t="str">
        <f>IFERROR(IF(FC20="FORA",N20+FB19+D20-SUM(F20+G20+I20+J20+K20+L20),IF(FE20="INICIO",N20+VLOOKUP('CERT-F'!$ER$20,DATADIA,2,0)+FD20+FB19,IF(FE20="MEIO",N20+FD20+FB19,N20+VLOOKUP('CERT-F'!$ER$21,DATADIA,3,0)+FD20+FB19))),"")</f>
        <v/>
      </c>
      <c r="FC20" s="1" t="str">
        <f t="shared" si="45"/>
        <v>DENTRO</v>
      </c>
      <c r="FD20" s="1" t="str">
        <f>IFERROR(ROUND(IF(FC20="SIM",IF(FE20="FIM",VLOOKUP('CERT-F'!$ER$21,DATADIA,2,0)*'TAB FUNDAMENTO'!$E$47,IF(FE20="INICIO",VLOOKUP('CERT-F'!$ER$20,DATADIA,3,0)*'TAB FUNDAMENTO'!$E$47,"")),IF(FE20="MEIO",(D20-SUM(F20+G20+I20+J20+K20+L20))*'TAB FUNDAMENTO'!$E$47,"")),0),"")</f>
        <v/>
      </c>
      <c r="FE20" s="1" t="str">
        <f>IF(D20&lt;&gt;"",IF(C20=YEAR('CERT-F'!$ER$20),"INICIO",IF(C20=YEAR('CERT-F'!$ER$21),"FIM",IF(AND(C20&gt;=YEAR('CERT-F'!$ER$20),C20&lt;=YEAR('CERT-F'!$ER$21)),"MEIO","FORA"))),"")</f>
        <v/>
      </c>
      <c r="FF20" s="883"/>
    </row>
    <row r="21" spans="1:168" s="1" customFormat="1" ht="13.15" customHeight="1">
      <c r="A21" t="str">
        <f t="shared" si="0"/>
        <v/>
      </c>
      <c r="B21" s="1321"/>
      <c r="C21" s="762" t="str">
        <f t="shared" si="46"/>
        <v/>
      </c>
      <c r="D21" s="762" t="str">
        <f t="shared" si="1"/>
        <v/>
      </c>
      <c r="E21" s="1372"/>
      <c r="F21" s="1372"/>
      <c r="G21" s="1372"/>
      <c r="H21" s="1372"/>
      <c r="I21" s="1372"/>
      <c r="J21" s="1372"/>
      <c r="K21" s="1372"/>
      <c r="L21" s="1372"/>
      <c r="M21" s="753"/>
      <c r="N21" s="1158"/>
      <c r="O21" s="1587">
        <f>IF(S20&gt;=$R$7,"",IF(IF(OR(C21="",$T$2=""),0,IF(S20&gt;0,(D21+S20)-SUM(F21:G21,I21:L21),IF(C21=$BU$60,VLOOKUP($BU$59,DATADIA,3),0)))&gt;$R$7,$R$7,IF(OR(C21="",$T$2=""),0,IF(S20&gt;0,(D21+S20)-SUM(F21:G21,I21:L21),IF(C21=$CO$29,VLOOKUP($CO$28,DATADIA,3)-'TAB FALTAS'!$M$13,0)))))</f>
        <v>0</v>
      </c>
      <c r="P21" s="1587" t="str">
        <f t="shared" si="2"/>
        <v/>
      </c>
      <c r="Q21" s="1585" t="str">
        <f t="shared" si="48"/>
        <v/>
      </c>
      <c r="R21" s="1584">
        <f>IFERROR(IF(FE21="FORA",FB21,IF(AND(VLOOKUP('CERT-F'!$ER$20,DATADIA,2,0)&gt;1,FE21="INICIO"),FB20+VLOOKUP('CERT-F'!$ER$20,DATADIA,2,0),IF(AND('TAB FUNDAMENTO'!$E$46&lt;&gt;'CERT-F'!$AA$5,VLOOKUP('CERT-F'!$ER$21,DATADIA,3,0)&gt;1,FE21="FIM"),FB21,0))),0)</f>
        <v>0</v>
      </c>
      <c r="S21" s="1587"/>
      <c r="T21" s="1586"/>
      <c r="U21" s="762" t="str">
        <f t="shared" si="3"/>
        <v/>
      </c>
      <c r="V21" s="1371"/>
      <c r="W21" s="2227"/>
      <c r="X21" s="2228"/>
      <c r="Y21" s="2228"/>
      <c r="Z21" s="2228"/>
      <c r="AA21" s="2228"/>
      <c r="AB21" s="2229"/>
      <c r="AC21" s="826">
        <f t="shared" si="4"/>
        <v>0</v>
      </c>
      <c r="AD21" s="173">
        <f t="shared" si="5"/>
        <v>0</v>
      </c>
      <c r="AE21" s="173" t="str">
        <f t="shared" si="6"/>
        <v/>
      </c>
      <c r="AF21" s="171">
        <f t="shared" si="7"/>
        <v>0</v>
      </c>
      <c r="AG21" s="163">
        <f t="shared" si="8"/>
        <v>0</v>
      </c>
      <c r="AH21" s="172">
        <f t="shared" si="9"/>
        <v>0</v>
      </c>
      <c r="AI21" s="173">
        <f t="shared" si="10"/>
        <v>0</v>
      </c>
      <c r="AJ21" s="167" t="str">
        <f t="shared" si="11"/>
        <v>S</v>
      </c>
      <c r="AK21" s="167" t="str">
        <f t="shared" si="12"/>
        <v>N</v>
      </c>
      <c r="AL21" s="146" t="str">
        <f t="shared" si="13"/>
        <v/>
      </c>
      <c r="AM21" s="146" t="str">
        <f t="shared" si="14"/>
        <v/>
      </c>
      <c r="AN21" s="146" t="str">
        <f t="shared" si="15"/>
        <v/>
      </c>
      <c r="AO21" s="1101">
        <f t="shared" si="16"/>
        <v>0</v>
      </c>
      <c r="AP21" s="1101">
        <f t="shared" si="17"/>
        <v>0</v>
      </c>
      <c r="AQ21" s="1101">
        <f t="shared" si="18"/>
        <v>0</v>
      </c>
      <c r="AR21" s="1097">
        <f t="shared" si="19"/>
        <v>0</v>
      </c>
      <c r="AS21" s="1098">
        <f t="shared" si="20"/>
        <v>0</v>
      </c>
      <c r="AT21" s="1098" t="str">
        <f t="shared" si="21"/>
        <v/>
      </c>
      <c r="AU21" s="1098" t="str">
        <f t="shared" si="22"/>
        <v/>
      </c>
      <c r="AV21" s="1101">
        <f t="shared" si="23"/>
        <v>0</v>
      </c>
      <c r="AW21" s="1102" t="str">
        <f t="shared" si="24"/>
        <v/>
      </c>
      <c r="AX21" s="1097">
        <f t="shared" si="47"/>
        <v>0</v>
      </c>
      <c r="AY21" s="1198">
        <f t="shared" si="25"/>
        <v>0</v>
      </c>
      <c r="AZ21" s="1198">
        <f t="shared" si="26"/>
        <v>0</v>
      </c>
      <c r="BA21" s="1198">
        <f t="shared" si="27"/>
        <v>0</v>
      </c>
      <c r="BB21" s="1198">
        <f t="shared" si="28"/>
        <v>0</v>
      </c>
      <c r="BC21" s="1198">
        <f t="shared" si="29"/>
        <v>0</v>
      </c>
      <c r="BD21" s="1198">
        <f t="shared" si="30"/>
        <v>0</v>
      </c>
      <c r="BE21" s="1198">
        <f t="shared" si="31"/>
        <v>0</v>
      </c>
      <c r="BF21" s="1199">
        <f t="shared" si="32"/>
        <v>0</v>
      </c>
      <c r="BG21" s="1200">
        <f t="shared" si="33"/>
        <v>0</v>
      </c>
      <c r="BI21" s="146" t="str">
        <f t="shared" si="34"/>
        <v/>
      </c>
      <c r="BJ21" s="146" t="str">
        <f t="shared" si="35"/>
        <v/>
      </c>
      <c r="BK21" s="146" t="str">
        <f t="shared" si="36"/>
        <v/>
      </c>
      <c r="BL21" s="146" t="str">
        <f t="shared" si="37"/>
        <v/>
      </c>
      <c r="BM21" s="146" t="str">
        <f t="shared" si="38"/>
        <v/>
      </c>
      <c r="BN21" s="1033"/>
      <c r="BO21" s="1033"/>
      <c r="BP21" s="1033"/>
      <c r="BQ21" s="1033"/>
      <c r="BR21" s="1033"/>
      <c r="BS21" s="1033"/>
      <c r="BX21" s="2012" t="s">
        <v>3496</v>
      </c>
      <c r="BY21" s="2013"/>
      <c r="BZ21" s="2014"/>
      <c r="CA21" s="1978" t="str">
        <f>IF(BY25="","",BY25)</f>
        <v/>
      </c>
      <c r="CB21" s="1979"/>
      <c r="CC21" s="1979"/>
      <c r="CD21" s="1979"/>
      <c r="CE21" s="1980"/>
      <c r="CI21" s="1113" t="str">
        <f>IF(CI19=0,"",CI19+CJ18)</f>
        <v/>
      </c>
      <c r="CJ21" s="1041" t="str">
        <f>IF(CI21="","",YEAR(CI22))</f>
        <v/>
      </c>
      <c r="CK21" s="807"/>
      <c r="CO21" s="1717"/>
      <c r="CP21" s="1733"/>
      <c r="CQ21" s="1733"/>
      <c r="CR21" s="1725"/>
      <c r="CS21" s="1769"/>
      <c r="CT21" s="1722"/>
      <c r="CU21" s="1723"/>
      <c r="CY21" s="146" t="str">
        <f t="shared" si="39"/>
        <v/>
      </c>
      <c r="CZ21" s="146" t="str">
        <f t="shared" si="40"/>
        <v/>
      </c>
      <c r="DA21" s="146" t="str">
        <f t="shared" si="41"/>
        <v/>
      </c>
      <c r="DB21" s="4">
        <f t="shared" si="42"/>
        <v>0</v>
      </c>
      <c r="DC21" s="4">
        <f t="shared" si="43"/>
        <v>0</v>
      </c>
      <c r="DD21" s="4">
        <f t="shared" si="44"/>
        <v>0</v>
      </c>
      <c r="FB21" s="1" t="str">
        <f>IFERROR(IF(FC21="FORA",N21+FB20+D21-SUM(F21+G21+I21+J21+K21+L21),IF(FE21="INICIO",N21+VLOOKUP('CERT-F'!$ER$20,DATADIA,2,0)+FD21+FB20,IF(FE21="MEIO",N21+FD21+FB20,N21+VLOOKUP('CERT-F'!$ER$21,DATADIA,3,0)+FD21+FB20))),"")</f>
        <v/>
      </c>
      <c r="FC21" s="1" t="str">
        <f t="shared" si="45"/>
        <v>DENTRO</v>
      </c>
      <c r="FD21" s="1" t="str">
        <f>IFERROR(ROUND(IF(FC21="SIM",IF(FE21="FIM",VLOOKUP('CERT-F'!$ER$21,DATADIA,2,0)*'TAB FUNDAMENTO'!$E$47,IF(FE21="INICIO",VLOOKUP('CERT-F'!$ER$20,DATADIA,3,0)*'TAB FUNDAMENTO'!$E$47,"")),IF(FE21="MEIO",(D21-SUM(F21+G21+I21+J21+K21+L21))*'TAB FUNDAMENTO'!$E$47,"")),0),"")</f>
        <v/>
      </c>
      <c r="FE21" s="1" t="str">
        <f>IF(D21&lt;&gt;"",IF(C21=YEAR('CERT-F'!$ER$20),"INICIO",IF(C21=YEAR('CERT-F'!$ER$21),"FIM",IF(AND(C21&gt;=YEAR('CERT-F'!$ER$20),C21&lt;=YEAR('CERT-F'!$ER$21)),"MEIO","FORA"))),"")</f>
        <v/>
      </c>
      <c r="FF21" s="883"/>
    </row>
    <row r="22" spans="1:168" s="1" customFormat="1" ht="12.2" customHeight="1">
      <c r="A22"/>
      <c r="B22" s="36"/>
      <c r="C22" s="1328"/>
      <c r="D22" s="1162"/>
      <c r="E22" s="1163"/>
      <c r="F22" s="1163"/>
      <c r="G22" s="1163"/>
      <c r="H22" s="1163"/>
      <c r="I22" s="1163"/>
      <c r="J22" s="1163"/>
      <c r="K22" s="1163"/>
      <c r="L22" s="1163"/>
      <c r="M22" s="1164"/>
      <c r="N22" s="1165">
        <f>SUMIF(M11:M21,1,N11:N21)</f>
        <v>0</v>
      </c>
      <c r="O22" s="1166"/>
      <c r="P22" s="1145"/>
      <c r="Q22" s="1161"/>
      <c r="R22" s="1166"/>
      <c r="S22" s="1166"/>
      <c r="T22" s="1167"/>
      <c r="U22" s="1168"/>
      <c r="V22" s="627"/>
      <c r="W22" s="700"/>
      <c r="X22" s="700"/>
      <c r="Y22" s="700"/>
      <c r="Z22" s="700"/>
      <c r="AA22" s="700"/>
      <c r="AB22" s="1008"/>
      <c r="AD22" s="238">
        <f>SUM(AD10:AD21)</f>
        <v>0</v>
      </c>
      <c r="AE22" s="1092">
        <f>MAX(AE10:AE20)</f>
        <v>0</v>
      </c>
      <c r="AF22" s="1186">
        <f>IF('CERT-F'!N6="",SUM(AF10:AF21),'CERT-F'!N6)</f>
        <v>0</v>
      </c>
      <c r="AG22" s="1186">
        <f t="shared" ref="AG22:AN22" si="49">SUM(AG10:AG21)</f>
        <v>0</v>
      </c>
      <c r="AH22" s="1187">
        <f t="shared" si="49"/>
        <v>0</v>
      </c>
      <c r="AI22" s="1187">
        <f t="shared" si="49"/>
        <v>0</v>
      </c>
      <c r="AJ22" s="1188">
        <f t="shared" si="49"/>
        <v>0</v>
      </c>
      <c r="AK22" s="1188">
        <f t="shared" si="49"/>
        <v>0</v>
      </c>
      <c r="AL22" s="1187" t="e">
        <f t="shared" si="49"/>
        <v>#REF!</v>
      </c>
      <c r="AM22" s="1188" t="e">
        <f t="shared" si="49"/>
        <v>#REF!</v>
      </c>
      <c r="AN22" s="1187">
        <f t="shared" si="49"/>
        <v>0</v>
      </c>
      <c r="AO22" s="1090" t="e">
        <f>MAX(AO10:AO21)-AO23</f>
        <v>#REF!</v>
      </c>
      <c r="AP22" s="1090">
        <f>MAX(AP10:AP21)-AP23</f>
        <v>0</v>
      </c>
      <c r="AQ22" s="1090" t="e">
        <f>MAX(AQ10:AQ21)-AQ23</f>
        <v>#REF!</v>
      </c>
      <c r="AR22" s="1137" t="e">
        <f>MAX(AR10:AR21)</f>
        <v>#REF!</v>
      </c>
      <c r="AS22" s="1137">
        <f>MAX(AS10:AS21)</f>
        <v>0</v>
      </c>
      <c r="AT22" s="1137" t="e">
        <f>MAX(AT10:AT21)</f>
        <v>#REF!</v>
      </c>
      <c r="AU22" s="1137">
        <f>MAX(AU10:AU21)</f>
        <v>0</v>
      </c>
      <c r="AV22" s="1090">
        <f>MAX(AV10:AV21)-AV23</f>
        <v>0</v>
      </c>
      <c r="AW22" s="1090">
        <f>MAX(AW10:AW21)-AW23</f>
        <v>0</v>
      </c>
      <c r="AX22" s="1138">
        <f t="shared" ref="AX22:BC22" si="50">SUM(AX10:AX21)</f>
        <v>0</v>
      </c>
      <c r="AY22" s="1091">
        <f t="shared" si="50"/>
        <v>0</v>
      </c>
      <c r="AZ22" s="1091" t="e">
        <f t="shared" si="50"/>
        <v>#REF!</v>
      </c>
      <c r="BA22" s="1091">
        <f t="shared" si="50"/>
        <v>0</v>
      </c>
      <c r="BB22" s="1091" t="e">
        <f t="shared" si="50"/>
        <v>#REF!</v>
      </c>
      <c r="BC22" s="1091">
        <f t="shared" si="50"/>
        <v>0</v>
      </c>
      <c r="BD22" s="1091">
        <f>MAX(BD10:BD21)</f>
        <v>0</v>
      </c>
      <c r="BE22" s="1091">
        <f>SUM(BE10:BE21)</f>
        <v>0</v>
      </c>
      <c r="BF22" s="1091">
        <f>SUM(BF10:BF21)</f>
        <v>0</v>
      </c>
      <c r="BG22" s="1091">
        <f>SUM(BG10:BG21)</f>
        <v>0</v>
      </c>
      <c r="BH22" s="1380">
        <f>BF22+BG22</f>
        <v>0</v>
      </c>
      <c r="BI22" s="1387" t="e">
        <f>MAX(BI10:BI21)</f>
        <v>#REF!</v>
      </c>
      <c r="BJ22" s="1387" t="e">
        <f>MAX(BJ10:BJ21)</f>
        <v>#REF!</v>
      </c>
      <c r="BK22" s="1387">
        <f>MAX(BK10:BK21)</f>
        <v>0</v>
      </c>
      <c r="BL22" s="1387">
        <f>MAX(BL10:BL21)</f>
        <v>0</v>
      </c>
      <c r="BM22" s="1387">
        <f>MAX(BM10:BM21)</f>
        <v>0</v>
      </c>
      <c r="BN22" s="1033"/>
      <c r="BO22" s="1033"/>
      <c r="BP22" s="1033"/>
      <c r="BQ22" s="1033"/>
      <c r="BR22" s="1033"/>
      <c r="BS22" s="1033"/>
      <c r="BX22" s="2019" t="str">
        <f>IF(CE24="","",IF(BK22&gt;0,"Completou o Tempo em:","Em que ano completou o tempo?"))</f>
        <v/>
      </c>
      <c r="BY22" s="2020"/>
      <c r="BZ22" s="2023" t="str">
        <f>IF(BK24=0,"",BK24)</f>
        <v/>
      </c>
      <c r="CA22" s="1961" t="str">
        <f>IF(BZ22="","","ou seja:")</f>
        <v/>
      </c>
      <c r="CB22" s="1963" t="str">
        <f>IF(BZ22="","",CC24)</f>
        <v/>
      </c>
      <c r="CC22" s="1963" t="str">
        <f>IF(BZ22="","","Dias")</f>
        <v/>
      </c>
      <c r="CD22" s="1965" t="str">
        <f>IF(BZ22="","",CB24)</f>
        <v/>
      </c>
      <c r="CE22" s="1967" t="str">
        <f>IF(BZ22="","","Anos")</f>
        <v/>
      </c>
      <c r="CI22" s="1110" t="e">
        <f>IF(CJ18=0,"",AO27-CJ19)</f>
        <v>#REF!</v>
      </c>
      <c r="CO22" s="1731" t="str">
        <f>IF(CO14="","",VLOOKUP(CO14,DATADIA,5))</f>
        <v/>
      </c>
      <c r="CP22" s="1727" t="s">
        <v>167</v>
      </c>
      <c r="CQ22" s="1728"/>
      <c r="CR22" s="1724" t="e">
        <f>VLOOKUP(CO22,ANOBI,2)</f>
        <v>#N/A</v>
      </c>
      <c r="CS22" s="1731" t="e">
        <f>IF(AND(CR22=366,CT14&gt;=CU14),"S","N")</f>
        <v>#N/A</v>
      </c>
      <c r="CT22" s="1990" t="e">
        <f>'CERT-F'!CE48</f>
        <v>#N/A</v>
      </c>
      <c r="CU22" s="1724" t="e">
        <f>IF(CS22="N",1,0)</f>
        <v>#N/A</v>
      </c>
      <c r="CY22" s="146"/>
      <c r="CZ22" s="146"/>
      <c r="DA22" s="146"/>
      <c r="FF22" s="883"/>
    </row>
    <row r="23" spans="1:168" s="1" customFormat="1" ht="12.2" customHeight="1">
      <c r="B23" s="36"/>
      <c r="C23" s="2216" t="s">
        <v>2583</v>
      </c>
      <c r="D23" s="768">
        <f t="shared" ref="D23:L23" si="51">SUM(D10:D21)</f>
        <v>0</v>
      </c>
      <c r="E23" s="766">
        <f t="shared" si="51"/>
        <v>0</v>
      </c>
      <c r="F23" s="766">
        <f t="shared" si="51"/>
        <v>0</v>
      </c>
      <c r="G23" s="766">
        <f t="shared" si="51"/>
        <v>0</v>
      </c>
      <c r="H23" s="766">
        <f t="shared" si="51"/>
        <v>0</v>
      </c>
      <c r="I23" s="766">
        <f t="shared" si="51"/>
        <v>0</v>
      </c>
      <c r="J23" s="766">
        <f t="shared" si="51"/>
        <v>0</v>
      </c>
      <c r="K23" s="766">
        <f t="shared" si="51"/>
        <v>0</v>
      </c>
      <c r="L23" s="766">
        <f t="shared" si="51"/>
        <v>0</v>
      </c>
      <c r="M23" s="161"/>
      <c r="N23" s="768">
        <f>SUM(N10:N21)</f>
        <v>0</v>
      </c>
      <c r="O23" s="766">
        <f>IF('CERT-F'!Q25="",0,MAX(S10:S21))</f>
        <v>0</v>
      </c>
      <c r="P23" s="767">
        <f>IF(D23="",0,MAX(P10:P21))</f>
        <v>0</v>
      </c>
      <c r="Q23" s="766">
        <f>IF(LARGE(Q10:Q21,1)&gt;LARGE(R10:R21,1),LARGE(Q10:Q21,1),0)</f>
        <v>0</v>
      </c>
      <c r="R23" s="767" t="str">
        <f>IF(LARGE(R10:R21,1)&gt;LARGE(Q10:Q21,1),LARGE(R10:R21,1),"")</f>
        <v/>
      </c>
      <c r="S23" s="766"/>
      <c r="T23" s="766"/>
      <c r="U23" s="767" t="e">
        <f>IF(D23=""," ",MAX(U10:U21))</f>
        <v>#VALUE!</v>
      </c>
      <c r="V23" s="2223">
        <f>SUM(V12:V22)</f>
        <v>0</v>
      </c>
      <c r="W23" s="2224"/>
      <c r="X23" s="2224"/>
      <c r="Y23" s="2224"/>
      <c r="Z23" s="2224"/>
      <c r="AA23" s="2224"/>
      <c r="AB23" s="2225"/>
      <c r="AC23" s="1">
        <f>SUM(AC10:AC21)</f>
        <v>0</v>
      </c>
      <c r="AD23" s="3"/>
      <c r="AH23" s="236">
        <v>37887</v>
      </c>
      <c r="AI23" s="237">
        <v>36146</v>
      </c>
      <c r="AO23" s="173">
        <f>'TAB FALTAS'!M24</f>
        <v>0</v>
      </c>
      <c r="AP23" s="173">
        <f>'TAB FALTAS'!M28</f>
        <v>0</v>
      </c>
      <c r="AQ23" s="173">
        <f>'TAB FALTAS'!M20</f>
        <v>0</v>
      </c>
      <c r="AR23" s="173"/>
      <c r="AS23" s="173"/>
      <c r="AT23" s="173"/>
      <c r="AU23" s="173"/>
      <c r="AV23" s="173">
        <f>'TAB FALTAS'!M32</f>
        <v>0</v>
      </c>
      <c r="AW23" s="1077">
        <f>'TAB FALTAS'!M36</f>
        <v>0</v>
      </c>
      <c r="AX23" s="1077"/>
      <c r="BI23" s="1033">
        <v>16121998</v>
      </c>
      <c r="BJ23" s="1033">
        <v>16121998</v>
      </c>
      <c r="BK23" s="1033">
        <v>16121998</v>
      </c>
      <c r="BL23" s="1033">
        <v>16121998</v>
      </c>
      <c r="BM23" s="1033">
        <v>16121998</v>
      </c>
      <c r="BN23" s="1033"/>
      <c r="BO23" s="1033"/>
      <c r="BP23" s="1033"/>
      <c r="BQ23" s="1033"/>
      <c r="BR23" s="1033"/>
      <c r="BS23" s="1033"/>
      <c r="BX23" s="2021"/>
      <c r="BY23" s="2022"/>
      <c r="BZ23" s="2024"/>
      <c r="CA23" s="1962"/>
      <c r="CB23" s="1964"/>
      <c r="CC23" s="1964"/>
      <c r="CD23" s="1966"/>
      <c r="CE23" s="1968"/>
      <c r="CO23" s="1732"/>
      <c r="CP23" s="1729"/>
      <c r="CQ23" s="1730"/>
      <c r="CR23" s="1725"/>
      <c r="CS23" s="1732"/>
      <c r="CT23" s="1991"/>
      <c r="CU23" s="1725"/>
      <c r="CY23" s="146" t="e">
        <f t="shared" ref="CY23:DD23" si="52">MAX(CY10:CY21)</f>
        <v>#REF!</v>
      </c>
      <c r="CZ23" s="146">
        <f t="shared" si="52"/>
        <v>0</v>
      </c>
      <c r="DA23" s="146">
        <f t="shared" si="52"/>
        <v>0</v>
      </c>
      <c r="DB23" s="1043" t="e">
        <f t="shared" si="52"/>
        <v>#REF!</v>
      </c>
      <c r="DC23" s="146" t="e">
        <f t="shared" si="52"/>
        <v>#REF!</v>
      </c>
      <c r="DD23" s="146" t="e">
        <f t="shared" si="52"/>
        <v>#REF!</v>
      </c>
      <c r="FE23" s="1117"/>
      <c r="FF23" s="883"/>
    </row>
    <row r="24" spans="1:168" s="1" customFormat="1" ht="16.5" customHeight="1">
      <c r="B24" s="36"/>
      <c r="C24" s="2217"/>
      <c r="D24" s="1169">
        <f>COUNTIF(C11:C21,"=23/09/2003")</f>
        <v>0</v>
      </c>
      <c r="E24" s="1170"/>
      <c r="F24" s="1171"/>
      <c r="G24" s="1171"/>
      <c r="H24" s="1171"/>
      <c r="I24" s="1171"/>
      <c r="J24" s="1171"/>
      <c r="K24" s="1171"/>
      <c r="L24" s="1171"/>
      <c r="M24" s="1172"/>
      <c r="N24" s="1173">
        <f>SUMIF(M10:M21,4,N10:N21)</f>
        <v>0</v>
      </c>
      <c r="O24" s="1174"/>
      <c r="P24" s="1146">
        <f>SUMIF(M11:M21,2,N11:N21)+'CERT-F'!Q70</f>
        <v>0</v>
      </c>
      <c r="Q24" s="1588"/>
      <c r="R24" s="1174"/>
      <c r="S24" s="1174"/>
      <c r="T24" s="1175"/>
      <c r="U24" s="1146"/>
      <c r="V24" s="616">
        <f>SUM(V13:V23)</f>
        <v>0</v>
      </c>
      <c r="W24" s="1854" t="s">
        <v>1139</v>
      </c>
      <c r="X24" s="1854"/>
      <c r="Y24" s="1854"/>
      <c r="Z24" s="1854"/>
      <c r="AA24" s="1854" t="s">
        <v>1138</v>
      </c>
      <c r="AB24" s="1855"/>
      <c r="AD24" s="3">
        <f>AD22-AI22</f>
        <v>0</v>
      </c>
      <c r="AE24" s="4">
        <f>IF(AD24&lt;0,0,AD24)</f>
        <v>0</v>
      </c>
      <c r="AF24" s="542">
        <f>IF('CERT-F'!N6&gt;0,'CERT-F'!N6,'CERT-V'!AF22)</f>
        <v>0</v>
      </c>
      <c r="AG24" s="542">
        <f>IF('CERT-F'!T6&gt;0,'CERT-F'!T6,'CERT-V'!AG22)</f>
        <v>0</v>
      </c>
      <c r="AH24" s="2170" t="s">
        <v>131</v>
      </c>
      <c r="AI24" s="2171"/>
      <c r="AJ24" s="238"/>
      <c r="AK24" s="238" t="s">
        <v>1883</v>
      </c>
      <c r="AL24" s="238"/>
      <c r="AN24" s="1" t="e">
        <f>AL22-AN22</f>
        <v>#REF!</v>
      </c>
      <c r="AO24" s="745"/>
      <c r="AP24" s="745"/>
      <c r="AQ24" s="745"/>
      <c r="AR24" s="745"/>
      <c r="AS24" s="745"/>
      <c r="AT24" s="745"/>
      <c r="AU24" s="745"/>
      <c r="AV24" s="745"/>
      <c r="AW24" s="188"/>
      <c r="AX24" s="188"/>
      <c r="BI24" s="1428" t="e">
        <f>IF(BI22&gt;=BI23,VLOOKUP(BI22,_TAB1622,2),BI22)</f>
        <v>#REF!</v>
      </c>
      <c r="BJ24" s="1428" t="e">
        <f>IF(BJ22&gt;=BJ23,VLOOKUP(BJ22,_TAB1622,2),BJ22)</f>
        <v>#REF!</v>
      </c>
      <c r="BK24" s="1428">
        <f>IF(BK22&gt;=BK23,VLOOKUP(BK22,_TAB1622,2),BK22)</f>
        <v>0</v>
      </c>
      <c r="BL24" s="1428">
        <f>IF(BL22&gt;=BL23,VLOOKUP(BL22,_TAB1622,2),BL22)</f>
        <v>0</v>
      </c>
      <c r="BM24" s="1428">
        <f>IF(BM22&gt;=BM23,VLOOKUP(BM22,_TAB1622,2),BM22)</f>
        <v>0</v>
      </c>
      <c r="BN24" s="1033"/>
      <c r="BO24" s="1033"/>
      <c r="BP24" s="1033"/>
      <c r="BQ24" s="1033"/>
      <c r="BR24" s="1033"/>
      <c r="BS24" s="1033"/>
      <c r="BU24" s="843" t="s">
        <v>3251</v>
      </c>
      <c r="BX24" s="2199" t="str">
        <f>IF(CE24="","","Tempo em 31/12/ de:")</f>
        <v/>
      </c>
      <c r="BY24" s="2200"/>
      <c r="BZ24" s="1392" t="str">
        <f>IF(BZ22="","",BZ22-1)</f>
        <v/>
      </c>
      <c r="CA24" s="1391" t="str">
        <f>IF(BZ22="","",AP22)</f>
        <v/>
      </c>
      <c r="CB24" s="1366">
        <f>IF(BZ22="",0,5)</f>
        <v>0</v>
      </c>
      <c r="CC24" s="1007" t="str">
        <f>IF(BZ22="","",CB24*365)</f>
        <v/>
      </c>
      <c r="CD24" s="1607" t="str">
        <f>IF(BZ22="","",CA24-CC24)</f>
        <v/>
      </c>
      <c r="CE24" s="1390" t="str">
        <f>IF('CERT-F'!Q25="","",'CERT-F'!Q25)</f>
        <v/>
      </c>
      <c r="CF24" s="1388"/>
      <c r="CY24" s="4"/>
      <c r="CZ24" s="4"/>
      <c r="DA24" s="4"/>
      <c r="FE24" s="870"/>
      <c r="FF24" s="883"/>
    </row>
    <row r="25" spans="1:168" s="1" customFormat="1" ht="16.5" customHeight="1">
      <c r="B25" s="36"/>
      <c r="C25" s="31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D25" s="3"/>
      <c r="AO25" s="163"/>
      <c r="AP25" s="163"/>
      <c r="AQ25" s="163"/>
      <c r="AR25" s="163"/>
      <c r="AS25" s="163"/>
      <c r="AT25" s="163"/>
      <c r="AU25" s="163"/>
      <c r="AV25" s="163"/>
      <c r="AW25" s="241"/>
      <c r="AX25" s="241"/>
      <c r="BK25" s="1033"/>
      <c r="BL25" s="1033"/>
      <c r="BM25" s="1033"/>
      <c r="BN25" s="1033"/>
      <c r="BO25" s="1033"/>
      <c r="BP25" s="1033"/>
      <c r="BQ25" s="1033"/>
      <c r="BR25" s="1033"/>
      <c r="BS25" s="1033"/>
      <c r="BU25" s="844"/>
      <c r="BX25" s="2254" t="str">
        <f>IF(BZ22="","",VLOOKUP(BZ24,TABFIM,2))</f>
        <v/>
      </c>
      <c r="BY25" s="2017" t="str">
        <f>IF(BZ22="","",BX25-CD24)</f>
        <v/>
      </c>
      <c r="BZ25" s="2017"/>
      <c r="CY25" s="4"/>
      <c r="CZ25" s="4"/>
      <c r="DA25" s="4"/>
      <c r="FE25" s="870"/>
      <c r="FF25" s="883"/>
    </row>
    <row r="26" spans="1:168" s="1" customFormat="1" ht="11.25" customHeight="1">
      <c r="A26" s="29">
        <f>A10+C24</f>
        <v>0</v>
      </c>
      <c r="B26" s="537"/>
      <c r="C26" s="2026" t="str">
        <f>'CERT-F'!F16</f>
        <v>CERTIDÃO DE TEMPO DE  CONTRIBUIÇÃO</v>
      </c>
      <c r="D26" s="2027"/>
      <c r="E26" s="2027"/>
      <c r="F26" s="2027"/>
      <c r="G26" s="2027"/>
      <c r="H26" s="2027"/>
      <c r="I26" s="2027"/>
      <c r="J26" s="2027"/>
      <c r="K26" s="2027"/>
      <c r="L26" s="2027"/>
      <c r="M26" s="2027"/>
      <c r="N26" s="2027"/>
      <c r="O26" s="2027"/>
      <c r="P26" s="2220">
        <f>'CERT-F'!R16</f>
        <v>0</v>
      </c>
      <c r="Q26" s="2221"/>
      <c r="R26" s="1031"/>
      <c r="S26" s="858"/>
      <c r="T26" s="859">
        <f>SUM(E23:L23)</f>
        <v>0</v>
      </c>
      <c r="U26" s="758">
        <f>K28</f>
        <v>0</v>
      </c>
      <c r="V26" s="629"/>
      <c r="W26" s="2003" t="s">
        <v>3554</v>
      </c>
      <c r="X26" s="2004"/>
      <c r="Y26" s="2004"/>
      <c r="Z26" s="2004"/>
      <c r="AA26" s="2004"/>
      <c r="AB26" s="2005"/>
      <c r="AD26" s="3"/>
      <c r="AE26" s="595">
        <f>MAX($AB$28:$AB$37)</f>
        <v>0</v>
      </c>
      <c r="AF26" s="1">
        <f>AE24+AD24</f>
        <v>0</v>
      </c>
      <c r="AL26" s="735">
        <f>IF('CERT-F'!X2="",0,AK34-AL28+1)</f>
        <v>0</v>
      </c>
      <c r="AM26" s="600">
        <f>TRUNC(AL26/365)</f>
        <v>0</v>
      </c>
      <c r="AN26" s="4">
        <f>TRUNC(AM26/365)</f>
        <v>0</v>
      </c>
      <c r="AO26" s="1048" t="e">
        <f>IF(AO6="","",AO6-1)</f>
        <v>#REF!</v>
      </c>
      <c r="AP26" s="1048">
        <f>IF(AP6="","",AP6-1)</f>
        <v>-1</v>
      </c>
      <c r="AQ26" s="1048" t="e">
        <f>IF(AQ6="","",AQ6-1)</f>
        <v>#REF!</v>
      </c>
      <c r="AR26" s="1048"/>
      <c r="AS26" s="1048"/>
      <c r="AT26" s="1048"/>
      <c r="AU26" s="1048"/>
      <c r="AV26" s="1048">
        <f>IF(AV6=0,0,AV6)-1</f>
        <v>-1</v>
      </c>
      <c r="AW26" s="1048">
        <f>IF(AW6=0,0,AW6)-1</f>
        <v>-1</v>
      </c>
      <c r="AX26" s="577"/>
      <c r="BG26" s="17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4">
        <v>43</v>
      </c>
      <c r="BU26" s="733">
        <f>'CERT-F'!M19</f>
        <v>0</v>
      </c>
      <c r="BV26" s="4">
        <f>IF(BU26="",0,BT26)</f>
        <v>43</v>
      </c>
      <c r="BX26" s="2255"/>
      <c r="BY26" s="2018"/>
      <c r="BZ26" s="2018"/>
      <c r="CA26" s="2034" t="str">
        <f>IF(BY31="","",BY31)</f>
        <v/>
      </c>
      <c r="CB26" s="2035"/>
      <c r="CC26" s="2035"/>
      <c r="CD26" s="2035"/>
      <c r="CE26" s="2036"/>
      <c r="CY26" s="4"/>
      <c r="CZ26" s="4"/>
      <c r="DA26" s="4"/>
      <c r="FE26" s="870"/>
      <c r="FF26" s="883"/>
      <c r="FG26"/>
      <c r="FH26"/>
      <c r="FI26"/>
      <c r="FJ26"/>
      <c r="FK26"/>
      <c r="FL26"/>
    </row>
    <row r="27" spans="1:168" s="1" customFormat="1" ht="10.15" customHeight="1">
      <c r="A27" s="29">
        <f>A8+D24</f>
        <v>0</v>
      </c>
      <c r="B27" s="537"/>
      <c r="C27" s="2007" t="s">
        <v>3281</v>
      </c>
      <c r="D27" s="2008"/>
      <c r="E27" s="2008"/>
      <c r="F27" s="2008"/>
      <c r="G27" s="2008"/>
      <c r="H27" s="2008"/>
      <c r="I27" s="2008"/>
      <c r="J27" s="2008"/>
      <c r="K27" s="2008"/>
      <c r="L27" s="2008"/>
      <c r="M27" s="2222">
        <f>'CERT-F'!D19</f>
        <v>0</v>
      </c>
      <c r="N27" s="2222"/>
      <c r="O27" s="2222"/>
      <c r="P27" s="2222"/>
      <c r="Q27" s="2222"/>
      <c r="R27" s="2222"/>
      <c r="S27" s="2222"/>
      <c r="T27" s="2222"/>
      <c r="U27" s="2222"/>
      <c r="V27" s="630"/>
      <c r="W27" s="1996" t="s">
        <v>3555</v>
      </c>
      <c r="X27" s="1997"/>
      <c r="Y27" s="1997"/>
      <c r="Z27" s="1997"/>
      <c r="AA27" s="1997"/>
      <c r="AB27" s="1998"/>
      <c r="AD27" s="3"/>
      <c r="AE27" s="595">
        <f>'CERT-F'!AC19</f>
        <v>0</v>
      </c>
      <c r="AH27" s="38">
        <v>38656</v>
      </c>
      <c r="AL27" s="735" t="str">
        <f>E35</f>
        <v/>
      </c>
      <c r="AM27" s="724">
        <f>IF('CERT-F'!X2="",0,AL28+AN26*365)</f>
        <v>0</v>
      </c>
      <c r="AO27" s="1106" t="e">
        <f>IF(CJ18=0,"",VLOOKUP(AO26,TABFIM,2))</f>
        <v>#REF!</v>
      </c>
      <c r="AP27" s="1106" t="e">
        <f>IF(AP26="","",VLOOKUP(AP26,TABFIM,2))</f>
        <v>#N/A</v>
      </c>
      <c r="AQ27" s="1106" t="e">
        <f>IF(CJ12=0,"",VLOOKUP(AQ26,TABFIM,2))</f>
        <v>#REF!</v>
      </c>
      <c r="AR27" s="1049"/>
      <c r="AS27" s="1048">
        <f>P22</f>
        <v>0</v>
      </c>
      <c r="AT27" s="1048">
        <f>P22</f>
        <v>0</v>
      </c>
      <c r="AU27" s="1049"/>
      <c r="AV27" s="1106" t="e">
        <f>IF(AV26=0,0,VLOOKUP(AV26,TABFIM,2))</f>
        <v>#N/A</v>
      </c>
      <c r="AW27" s="1106" t="e">
        <f>IF(AW26=0,0,VLOOKUP(AW26,TABFIM,2))</f>
        <v>#N/A</v>
      </c>
      <c r="AX27" s="1078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4">
        <v>44</v>
      </c>
      <c r="BU27" s="4" t="e">
        <f>'TAB FUNDAMENTO'!#REF!</f>
        <v>#REF!</v>
      </c>
      <c r="BV27" s="4" t="e">
        <f t="shared" ref="BV27:BV33" si="53">IF(BU27="",0,BT27)</f>
        <v>#REF!</v>
      </c>
      <c r="BX27" s="2181" t="s">
        <v>3497</v>
      </c>
      <c r="BY27" s="2182"/>
      <c r="BZ27" s="2182"/>
      <c r="CA27" s="2037"/>
      <c r="CB27" s="2038"/>
      <c r="CC27" s="2038"/>
      <c r="CD27" s="2038"/>
      <c r="CE27" s="2039"/>
      <c r="CI27" s="1981" t="s">
        <v>3416</v>
      </c>
      <c r="CJ27" s="2001"/>
      <c r="CK27" s="2002"/>
      <c r="CY27" s="4"/>
      <c r="CZ27" s="4"/>
      <c r="DA27" s="4"/>
      <c r="FE27" s="870"/>
      <c r="FF27" s="883"/>
      <c r="FG27"/>
      <c r="FH27"/>
      <c r="FI27"/>
      <c r="FJ27"/>
      <c r="FK27"/>
      <c r="FL27"/>
    </row>
    <row r="28" spans="1:168" s="1" customFormat="1" ht="13.15" customHeight="1">
      <c r="B28" s="537"/>
      <c r="C28" s="852" t="s">
        <v>3282</v>
      </c>
      <c r="D28" s="2010">
        <f>AA4</f>
        <v>0</v>
      </c>
      <c r="E28" s="2010"/>
      <c r="F28" s="2214" t="s">
        <v>3283</v>
      </c>
      <c r="G28" s="2214"/>
      <c r="H28" s="2031">
        <f>'CERT-F'!R5</f>
        <v>0</v>
      </c>
      <c r="I28" s="2031"/>
      <c r="J28" s="853" t="s">
        <v>3284</v>
      </c>
      <c r="K28" s="2226">
        <f>'CERT-F'!AA5</f>
        <v>0</v>
      </c>
      <c r="L28" s="2226"/>
      <c r="M28" s="2226"/>
      <c r="N28" s="2213" t="s">
        <v>3262</v>
      </c>
      <c r="O28" s="2213"/>
      <c r="P28" s="2213"/>
      <c r="Q28" s="2213"/>
      <c r="R28" s="2213"/>
      <c r="S28" s="2213"/>
      <c r="T28" s="2213"/>
      <c r="U28" s="719" t="str">
        <f>AB40</f>
        <v/>
      </c>
      <c r="V28" s="408"/>
      <c r="W28" s="1591"/>
      <c r="X28" s="1592"/>
      <c r="Y28" s="1593"/>
      <c r="Z28" s="1593"/>
      <c r="AA28" s="1594"/>
      <c r="AB28" s="1595"/>
      <c r="AC28" s="1" t="str">
        <f>IF(OR(AB28="ATENDEU",AB28=""),"S","N")</f>
        <v>S</v>
      </c>
      <c r="AD28" s="3" t="str">
        <f>IF(AND(AC28="S",AC29="S"),"S","N")</f>
        <v>S</v>
      </c>
      <c r="AI28" s="1" t="s">
        <v>2341</v>
      </c>
      <c r="AK28" s="724">
        <f>IF(Y34&gt;0,MAX(AB28,AB29,AB30,AB31,AB32,AB34,AB37),MAX(AB28:AB33))</f>
        <v>0</v>
      </c>
      <c r="AL28" s="724">
        <f>IF(AB37="",0,AB37)</f>
        <v>0</v>
      </c>
      <c r="AN28" s="225">
        <f>AK34-AM27+1</f>
        <v>37987</v>
      </c>
      <c r="AO28" s="1106" t="e">
        <f>IF(AO27="","",AO27+1)</f>
        <v>#REF!</v>
      </c>
      <c r="AP28" s="1106" t="e">
        <f>IF(AP27="","",AP27+1)</f>
        <v>#N/A</v>
      </c>
      <c r="AQ28" s="1106" t="e">
        <f>IF(AQ27="","",AQ27+1)</f>
        <v>#REF!</v>
      </c>
      <c r="AR28" s="1049"/>
      <c r="AS28" s="1050"/>
      <c r="AT28" s="1051">
        <f>IF(A28=23092003,R28,0)</f>
        <v>0</v>
      </c>
      <c r="AU28" s="1049"/>
      <c r="AV28" s="1108" t="e">
        <f>IF(AV27=0,0,AV27+1)</f>
        <v>#N/A</v>
      </c>
      <c r="AW28" s="1216" t="e">
        <f>IF(AW27=0,0,AW27+1)</f>
        <v>#N/A</v>
      </c>
      <c r="AX28" s="1078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4">
        <v>45</v>
      </c>
      <c r="BU28" s="4" t="e">
        <f>IF(BU26="","",'TAB FUNDAMENTO'!#REF!)</f>
        <v>#REF!</v>
      </c>
      <c r="BV28" s="4" t="e">
        <f t="shared" si="53"/>
        <v>#REF!</v>
      </c>
      <c r="BX28" s="2252" t="str">
        <f>IF(CB31=0,"",IF(BL22&gt;0,"Completou o Tempo em:","Em que ano completou o tempo?"))</f>
        <v>Em que ano completou o tempo?</v>
      </c>
      <c r="BY28" s="2253"/>
      <c r="BZ28" s="2015" t="str">
        <f>IF(BL24=0,"",BL24)</f>
        <v/>
      </c>
      <c r="CA28" s="1961" t="str">
        <f>IF(BZ28="","","ou seja:")</f>
        <v/>
      </c>
      <c r="CB28" s="1963" t="str">
        <f>IF(BZ28="","",CC30)</f>
        <v/>
      </c>
      <c r="CC28" s="1963" t="str">
        <f>IF(BZ28="","","Dias")</f>
        <v/>
      </c>
      <c r="CD28" s="1965" t="str">
        <f>IF(BZ28="","",CB30)</f>
        <v/>
      </c>
      <c r="CE28" s="1967" t="str">
        <f>IF(BZ28="","","Anos")</f>
        <v/>
      </c>
      <c r="CI28" s="805"/>
      <c r="CJ28" s="1054">
        <f>IF(AP22=0,0,AP22)</f>
        <v>0</v>
      </c>
      <c r="CK28" s="1109" t="s">
        <v>2106</v>
      </c>
      <c r="CM28" s="1">
        <v>3647</v>
      </c>
      <c r="CO28" s="1348" t="str">
        <f>IF('CERT-F'!Q25="","",'CERT-F'!Q25)</f>
        <v/>
      </c>
      <c r="CP28" s="1988" t="s">
        <v>3267</v>
      </c>
      <c r="CQ28" s="1988"/>
      <c r="CY28" s="4"/>
      <c r="CZ28" s="4"/>
      <c r="DA28" s="4"/>
      <c r="FB28"/>
      <c r="FE28" s="870"/>
      <c r="FF28" s="883"/>
      <c r="FG28"/>
      <c r="FH28"/>
      <c r="FI28"/>
      <c r="FJ28"/>
      <c r="FK28"/>
      <c r="FL28"/>
    </row>
    <row r="29" spans="1:168" s="1" customFormat="1" ht="13.15" customHeight="1">
      <c r="B29" s="537"/>
      <c r="C29" s="2032"/>
      <c r="D29" s="2033"/>
      <c r="E29" s="1527"/>
      <c r="F29" s="2028"/>
      <c r="G29" s="2028"/>
      <c r="H29" s="2028"/>
      <c r="I29" s="2028"/>
      <c r="J29" s="2064"/>
      <c r="K29" s="2064"/>
      <c r="L29" s="1530"/>
      <c r="M29" s="1494"/>
      <c r="N29" s="839"/>
      <c r="O29" s="1531"/>
      <c r="P29" s="839"/>
      <c r="Q29" s="1530"/>
      <c r="R29" s="298"/>
      <c r="S29" s="2061">
        <f>'CERT-F'!AE7</f>
        <v>0</v>
      </c>
      <c r="T29" s="2061"/>
      <c r="U29" s="1412"/>
      <c r="V29" s="631"/>
      <c r="W29" s="1591"/>
      <c r="X29" s="1592"/>
      <c r="Y29" s="1593"/>
      <c r="Z29" s="1593"/>
      <c r="AA29" s="1594"/>
      <c r="AB29" s="1595"/>
      <c r="AC29" s="1" t="str">
        <f t="shared" ref="AC29:AC37" si="54">IF(OR(AB29="ATENDEU",AB29=""),"S","N")</f>
        <v>S</v>
      </c>
      <c r="AD29" s="3"/>
      <c r="AE29" s="1" t="s">
        <v>2932</v>
      </c>
      <c r="AI29" s="17" t="str">
        <f>IF('CERT-F'!X2="","",T38-S38)</f>
        <v/>
      </c>
      <c r="AK29" s="724">
        <f>AB37</f>
        <v>0</v>
      </c>
      <c r="AL29" s="724">
        <f>IF('CERT-F'!X2="",0,AL28+AL27)</f>
        <v>0</v>
      </c>
      <c r="AM29" s="1" t="s">
        <v>1884</v>
      </c>
      <c r="AO29" s="1106" t="e">
        <f>IF(CI22="",0,AO27-CJ19)</f>
        <v>#REF!</v>
      </c>
      <c r="AP29" s="1106">
        <f>IF(CI32=0,0,AP27-CJ29)</f>
        <v>0</v>
      </c>
      <c r="AQ29" s="1106" t="e">
        <f>IF(CI15="",0,AQ27-CJ12)</f>
        <v>#REF!</v>
      </c>
      <c r="AR29" s="1049"/>
      <c r="AS29" s="1049"/>
      <c r="AT29" s="1049"/>
      <c r="AU29" s="1049"/>
      <c r="AV29" s="1108">
        <f>IF(CI38=0,0,AV28-CJ35-1)</f>
        <v>0</v>
      </c>
      <c r="AW29" s="1217">
        <f>IF(CI47=0,0,AW28-CJ44-1)</f>
        <v>0</v>
      </c>
      <c r="AX29" s="2197" t="s">
        <v>3436</v>
      </c>
      <c r="AY29" s="2198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4">
        <v>46</v>
      </c>
      <c r="BU29" s="4" t="e">
        <f>'TAB FUNDAMENTO'!#REF!</f>
        <v>#REF!</v>
      </c>
      <c r="BV29" s="4" t="e">
        <f t="shared" si="53"/>
        <v>#REF!</v>
      </c>
      <c r="BX29" s="2021"/>
      <c r="BY29" s="2022"/>
      <c r="BZ29" s="2016"/>
      <c r="CA29" s="1962"/>
      <c r="CB29" s="1964"/>
      <c r="CC29" s="1964"/>
      <c r="CD29" s="1966"/>
      <c r="CE29" s="1968"/>
      <c r="CI29" s="1111">
        <f>'CERT-F'!Q25</f>
        <v>0</v>
      </c>
      <c r="CJ29" s="1105">
        <f>IF(CJ28=0,0,CJ28-CI30)</f>
        <v>0</v>
      </c>
      <c r="CK29" s="1402"/>
      <c r="CM29" s="1">
        <v>3650</v>
      </c>
      <c r="CO29" s="2056" t="str">
        <f>IF(CO28="","",'CERT-F'!BV52)</f>
        <v/>
      </c>
      <c r="CP29" s="1984" t="s">
        <v>3268</v>
      </c>
      <c r="CQ29" s="1985"/>
      <c r="CY29" s="4"/>
      <c r="CZ29" s="4"/>
      <c r="DA29" s="4"/>
      <c r="FA29" s="5"/>
      <c r="FE29" s="870"/>
      <c r="FF29" s="883"/>
      <c r="FG29"/>
      <c r="FH29"/>
      <c r="FI29"/>
      <c r="FJ29"/>
      <c r="FK29"/>
      <c r="FL29"/>
    </row>
    <row r="30" spans="1:168" s="1" customFormat="1" ht="13.15" customHeight="1">
      <c r="B30" s="537"/>
      <c r="C30" s="2032"/>
      <c r="D30" s="2033"/>
      <c r="E30" s="1528"/>
      <c r="F30" s="2215"/>
      <c r="G30" s="2215"/>
      <c r="H30" s="2215"/>
      <c r="I30" s="2215"/>
      <c r="J30" s="2064"/>
      <c r="K30" s="2064"/>
      <c r="L30" s="1530"/>
      <c r="M30" s="1494"/>
      <c r="N30" s="839"/>
      <c r="O30" s="1530"/>
      <c r="P30" s="839"/>
      <c r="Q30" s="1530"/>
      <c r="R30" s="298"/>
      <c r="S30" s="1412"/>
      <c r="T30" s="1413"/>
      <c r="U30" s="1412"/>
      <c r="V30" s="631"/>
      <c r="W30" s="1591" t="s">
        <v>2337</v>
      </c>
      <c r="X30" s="1592" t="s">
        <v>2668</v>
      </c>
      <c r="Y30" s="1593" t="str">
        <f>IF(X30="","","No cargo")</f>
        <v>No cargo</v>
      </c>
      <c r="Z30" s="1593"/>
      <c r="AA30" s="1546" t="str">
        <f>IF('CERT-F'!T2="","","Atendeu em:")</f>
        <v/>
      </c>
      <c r="AB30" s="1595" t="str">
        <f>CA21</f>
        <v/>
      </c>
      <c r="AC30" s="1" t="str">
        <f t="shared" si="54"/>
        <v>S</v>
      </c>
      <c r="AD30" s="3" t="str">
        <f>IF(AND(AC30="S",AD28="S"),"S","N")</f>
        <v>S</v>
      </c>
      <c r="AE30" s="143" t="str">
        <f>IF(R50="percentual %","P","A")</f>
        <v>A</v>
      </c>
      <c r="AK30" s="739">
        <f>MAX(AK28:AK29)</f>
        <v>0</v>
      </c>
      <c r="AL30" s="735"/>
      <c r="AM30" s="1" t="s">
        <v>1885</v>
      </c>
      <c r="AO30" s="1050"/>
      <c r="AP30" s="1050"/>
      <c r="AQ30" s="1050"/>
      <c r="AR30" s="1052"/>
      <c r="AS30" s="1050"/>
      <c r="AT30" s="1051">
        <f>IF(A30=23092003,R30,0)</f>
        <v>0</v>
      </c>
      <c r="AU30" s="1051"/>
      <c r="AV30" s="1107"/>
      <c r="AW30" s="1053"/>
      <c r="AX30" s="35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4">
        <v>47</v>
      </c>
      <c r="BU30" s="4" t="e">
        <f>'TAB FUNDAMENTO'!#REF!</f>
        <v>#REF!</v>
      </c>
      <c r="BV30" s="4" t="e">
        <f t="shared" si="53"/>
        <v>#REF!</v>
      </c>
      <c r="BX30" s="2199" t="str">
        <f>IF(CB31=0,"","Tempo em 31/12/ de:")</f>
        <v>Tempo em 31/12/ de:</v>
      </c>
      <c r="BY30" s="2200"/>
      <c r="BZ30" s="1392" t="str">
        <f>IF(BZ28="","",BZ28-1)</f>
        <v/>
      </c>
      <c r="CA30" s="1391" t="str">
        <f>VLOOKUP(BZ30,'CERT-F'!D38:S67,16,0)</f>
        <v/>
      </c>
      <c r="CB30" s="1403">
        <f>IF(T34="",0,T34)</f>
        <v>0</v>
      </c>
      <c r="CC30" s="1007" t="str">
        <f>IF(BZ28="","",CB30*365)</f>
        <v/>
      </c>
      <c r="CD30" s="1606" t="str">
        <f>IF(BZ28="","",CA30-3650)</f>
        <v/>
      </c>
      <c r="CE30" s="1007">
        <f>'TAB FALTAS'!M32</f>
        <v>0</v>
      </c>
      <c r="CH30" s="162"/>
      <c r="CI30" s="1112">
        <v>1825</v>
      </c>
      <c r="CJ30" s="877"/>
      <c r="CK30" s="806"/>
      <c r="CO30" s="2057"/>
      <c r="CP30" s="1986"/>
      <c r="CQ30" s="1987"/>
      <c r="CY30" s="4"/>
      <c r="CZ30" s="4"/>
      <c r="DA30" s="4"/>
      <c r="FA30" s="5"/>
      <c r="FE30" s="870"/>
      <c r="FF30" s="883"/>
      <c r="FG30"/>
      <c r="FH30"/>
      <c r="FI30"/>
      <c r="FJ30"/>
      <c r="FK30"/>
      <c r="FL30"/>
    </row>
    <row r="31" spans="1:168" s="1" customFormat="1" ht="13.15" customHeight="1">
      <c r="B31" s="537"/>
      <c r="C31" s="2032"/>
      <c r="D31" s="2033"/>
      <c r="E31" s="1529"/>
      <c r="F31" s="2058"/>
      <c r="G31" s="2058"/>
      <c r="H31" s="2058"/>
      <c r="I31" s="2058"/>
      <c r="J31" s="2009"/>
      <c r="K31" s="2009"/>
      <c r="L31" s="1530"/>
      <c r="M31" s="1494"/>
      <c r="N31" s="839"/>
      <c r="O31" s="1530"/>
      <c r="P31" s="839"/>
      <c r="Q31" s="1530"/>
      <c r="R31" s="839"/>
      <c r="S31" s="1418">
        <f>L31</f>
        <v>0</v>
      </c>
      <c r="T31" s="1418">
        <f>IF('CERT-F'!X2="",0,VLOOKUP('CERT-F'!$X$2,FUNDAMENTO,73))</f>
        <v>0</v>
      </c>
      <c r="U31" s="1414" t="s">
        <v>1292</v>
      </c>
      <c r="V31" s="631"/>
      <c r="W31" s="1591" t="s">
        <v>2337</v>
      </c>
      <c r="X31" s="1592" t="s">
        <v>3556</v>
      </c>
      <c r="Y31" s="1593" t="str">
        <f>IF(X31="","","de Serviço Público")</f>
        <v>de Serviço Público</v>
      </c>
      <c r="Z31" s="1596"/>
      <c r="AA31" s="1546" t="str">
        <f>IF('CERT-F'!T2="","","Atendeu em:")</f>
        <v/>
      </c>
      <c r="AB31" s="1595" t="str">
        <f>IF(T34="","",CA26)</f>
        <v/>
      </c>
      <c r="AC31" s="1" t="str">
        <f t="shared" si="54"/>
        <v>S</v>
      </c>
      <c r="AD31" s="3" t="str">
        <f>IF(AND(AC31="S",AD30="S"),"S","N")</f>
        <v>S</v>
      </c>
      <c r="AE31" s="144" t="e">
        <f>IF($E$35&gt;$U$32,35,TRUNC($E$35/365))</f>
        <v>#VALUE!</v>
      </c>
      <c r="AI31" s="3">
        <f>'CERT-F'!P19</f>
        <v>0</v>
      </c>
      <c r="AK31" s="724">
        <f>AE26</f>
        <v>0</v>
      </c>
      <c r="AO31" s="1">
        <f>'CERT-F'!Q7</f>
        <v>0</v>
      </c>
      <c r="AP31" s="544"/>
      <c r="AY31" s="544"/>
      <c r="BK31" s="1033"/>
      <c r="BL31" s="1033"/>
      <c r="BM31" s="1033"/>
      <c r="BN31" s="1033"/>
      <c r="BO31" s="1033"/>
      <c r="BP31" s="1034"/>
      <c r="BQ31" s="1033"/>
      <c r="BR31" s="1033"/>
      <c r="BS31" s="1033"/>
      <c r="BT31" s="4">
        <v>48</v>
      </c>
      <c r="BU31" s="4" t="e">
        <f>'TAB FUNDAMENTO'!#REF!</f>
        <v>#REF!</v>
      </c>
      <c r="BV31" s="4" t="e">
        <f t="shared" si="53"/>
        <v>#REF!</v>
      </c>
      <c r="BX31" s="1605" t="str">
        <f>IF(BZ28="","",CONCATENATE("31/12/",BZ30))</f>
        <v/>
      </c>
      <c r="BY31" s="2201" t="str">
        <f>IF(BZ28="","",BX31-CD30)</f>
        <v/>
      </c>
      <c r="BZ31" s="2201"/>
      <c r="CA31" s="881"/>
      <c r="CB31" s="1390" t="str">
        <f>IF('CERT-F'!AC19="","",'CERT-F'!AC19)</f>
        <v/>
      </c>
      <c r="CC31" s="1398"/>
      <c r="CD31" s="881"/>
      <c r="CE31" s="881"/>
      <c r="CI31" s="1113" t="str">
        <f>IF(CI29=0,"",CI29+CJ28)</f>
        <v/>
      </c>
      <c r="CJ31" s="1046" t="str">
        <f>IF(CI31="","",YEAR(CI32))</f>
        <v/>
      </c>
      <c r="CK31" s="807"/>
      <c r="CO31" s="28"/>
      <c r="CP31" s="5"/>
      <c r="CQ31" s="5"/>
      <c r="CY31" s="4"/>
      <c r="CZ31" s="4"/>
      <c r="DA31" s="4"/>
      <c r="FA31" s="5"/>
      <c r="FE31" s="870"/>
      <c r="FF31" s="883"/>
      <c r="FG31"/>
      <c r="FH31"/>
      <c r="FI31"/>
      <c r="FJ31"/>
      <c r="FK31"/>
      <c r="FL31"/>
    </row>
    <row r="32" spans="1:168" s="1" customFormat="1" ht="13.15" customHeight="1">
      <c r="B32" s="20"/>
      <c r="C32" s="2032"/>
      <c r="D32" s="2033"/>
      <c r="E32" s="1529"/>
      <c r="F32" s="2058"/>
      <c r="G32" s="2058"/>
      <c r="H32" s="2058"/>
      <c r="I32" s="2058"/>
      <c r="J32" s="2009"/>
      <c r="K32" s="2009"/>
      <c r="L32" s="1530"/>
      <c r="M32" s="1494"/>
      <c r="N32" s="839"/>
      <c r="O32" s="1530"/>
      <c r="P32" s="839"/>
      <c r="Q32" s="1530"/>
      <c r="R32" s="839"/>
      <c r="S32" s="1418">
        <f>L32</f>
        <v>0</v>
      </c>
      <c r="T32" s="1418" t="str">
        <f>IF('CERT-F'!X2="","",VLOOKUP('CERT-F'!$X$2,FUNDAMENTO,75))</f>
        <v/>
      </c>
      <c r="U32" s="1414" t="s">
        <v>1293</v>
      </c>
      <c r="V32" s="631"/>
      <c r="W32" s="1547" t="s">
        <v>3557</v>
      </c>
      <c r="X32" s="1548"/>
      <c r="Y32" s="2065" t="str">
        <f>IFERROR(IF('CERT-F'!P19="M",VLOOKUP('CERT-F'!T2,'TAB FUNDAMENTO'!A36:O40,15,0),VLOOKUP('CERT-F'!T2,'TAB FUNDAMENTO'!A36:O40,14,0)),"")</f>
        <v/>
      </c>
      <c r="Z32" s="2065"/>
      <c r="AA32" s="1549" t="str">
        <f>IF('CERT-F'!T2="","","Atendeu em:")</f>
        <v/>
      </c>
      <c r="AB32" s="1595" t="str">
        <f>CA33</f>
        <v/>
      </c>
      <c r="AC32" s="255" t="s">
        <v>142</v>
      </c>
      <c r="AD32" s="3"/>
      <c r="AE32" s="159">
        <f>IF('CERT-F'!X2="",0,TABPERC1!$G$2)</f>
        <v>0</v>
      </c>
      <c r="AI32" s="158" t="e">
        <f>L35*365</f>
        <v>#VALUE!</v>
      </c>
      <c r="AK32" s="740">
        <f>MAX(AK30:AK31)</f>
        <v>0</v>
      </c>
      <c r="AL32" s="724">
        <f>IF('CERT-F'!X2="",0,AM27+AN28-1)</f>
        <v>0</v>
      </c>
      <c r="AP32" s="544"/>
      <c r="AR32" s="745"/>
      <c r="AY32" s="576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4">
        <v>49</v>
      </c>
      <c r="BU32" s="4" t="e">
        <f>IF(BU26="","",'TAB FUNDAMENTO'!#REF!)</f>
        <v>#REF!</v>
      </c>
      <c r="BV32" s="4" t="e">
        <f t="shared" si="53"/>
        <v>#REF!</v>
      </c>
      <c r="BX32" s="881"/>
      <c r="BY32" s="881"/>
      <c r="BZ32" s="881"/>
      <c r="CA32" s="881"/>
      <c r="CB32" s="881"/>
      <c r="CC32" s="881"/>
      <c r="CD32" s="881"/>
      <c r="CE32" s="881"/>
      <c r="CI32" s="1110">
        <f>IF(CJ28=0,0,AP27-CJ29)</f>
        <v>0</v>
      </c>
      <c r="CM32" s="162">
        <f>CM29-CM28</f>
        <v>3</v>
      </c>
      <c r="CO32" s="28"/>
      <c r="CP32" s="5"/>
      <c r="CQ32" s="5"/>
      <c r="FA32" s="5"/>
      <c r="FC32" s="2207"/>
      <c r="FD32" s="2207"/>
      <c r="FE32" s="870"/>
      <c r="FF32" s="883"/>
      <c r="FG32"/>
      <c r="FH32"/>
      <c r="FI32"/>
      <c r="FJ32"/>
      <c r="FK32"/>
      <c r="FL32"/>
    </row>
    <row r="33" spans="2:168" s="1" customFormat="1" ht="13.15" customHeight="1">
      <c r="B33" s="20"/>
      <c r="C33" s="2029" t="s">
        <v>2518</v>
      </c>
      <c r="D33" s="2030"/>
      <c r="E33" s="1529">
        <f ca="1">IF(D58&gt;=55135,0,S23)</f>
        <v>0</v>
      </c>
      <c r="F33" s="2058"/>
      <c r="G33" s="2058"/>
      <c r="H33" s="2058"/>
      <c r="I33" s="2058"/>
      <c r="J33" s="2009" t="s">
        <v>1344</v>
      </c>
      <c r="K33" s="2009"/>
      <c r="L33" s="1530">
        <f t="shared" ref="L33:L34" ca="1" si="55">IF(E33&lt;365,0,TRUNC(E33/365))</f>
        <v>0</v>
      </c>
      <c r="M33" s="1494"/>
      <c r="N33" s="839" t="s">
        <v>1345</v>
      </c>
      <c r="O33" s="1530">
        <f ca="1">IF(G137&lt;1,0,G137)</f>
        <v>0</v>
      </c>
      <c r="P33" s="839" t="s">
        <v>2231</v>
      </c>
      <c r="Q33" s="1530">
        <f ca="1">IF(D138-H137&lt;1,0,D138-H137)</f>
        <v>0</v>
      </c>
      <c r="R33" s="839" t="s">
        <v>2233</v>
      </c>
      <c r="S33" s="1418">
        <f ca="1">L33</f>
        <v>0</v>
      </c>
      <c r="T33" s="1418" t="str">
        <f>IF('CERT-F'!X2="","",VLOOKUP('CERT-F'!$X$2,FUNDAMENTO,74))</f>
        <v/>
      </c>
      <c r="U33" s="1414" t="s">
        <v>1294</v>
      </c>
      <c r="V33" s="631"/>
      <c r="W33" s="1550" t="str">
        <f>IF('CERT-F'!T2=4,"Ter a idade de:","")</f>
        <v/>
      </c>
      <c r="X33" s="1551"/>
      <c r="Y33" s="2065" t="str">
        <f>IF('CERT-F'!T2=4,IF('CERT-F'!P19="M","60 anos",IF('CERT-F'!P19="F","55 anos","")),"")</f>
        <v/>
      </c>
      <c r="Z33" s="2065"/>
      <c r="AA33" s="1549" t="str">
        <f>IF('CERT-F'!T2="","","Atendeu em:")</f>
        <v/>
      </c>
      <c r="AB33" s="1612" t="str">
        <f>IF('CERT-F'!T2=4,IF('CERT-F'!P19="M",DATEVALUE(CONCATENATE(DAY(AH34),"/",MONTH(AH34),"/",YEAR(AH34)+60)),IF('CERT-F'!P19="F",DATEVALUE(CONCATENATE(DAY(AH34),"/",MONTH(AH34),"/",YEAR(AH34)+55)),"")),"")</f>
        <v/>
      </c>
      <c r="AC33" s="1" t="str">
        <f t="shared" si="54"/>
        <v>S</v>
      </c>
      <c r="AD33" s="3" t="str">
        <f>IF(AND(AC33="S",AD31="S"),"S","N")</f>
        <v>S</v>
      </c>
      <c r="AE33" s="144">
        <f>IF($E$35&gt;$U$32,30,TRUNC($E$39/365))</f>
        <v>0</v>
      </c>
      <c r="AI33" s="703">
        <f>IF(AI31="F",10950+AI35,12775+AI35)</f>
        <v>12775</v>
      </c>
      <c r="AM33" s="1" t="s">
        <v>216</v>
      </c>
      <c r="AP33" s="545"/>
      <c r="BJ33" s="1032">
        <f>'CERT-F'!AE7</f>
        <v>0</v>
      </c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4">
        <v>50</v>
      </c>
      <c r="BU33" s="4" t="e">
        <f>'TAB FUNDAMENTO'!#REF!</f>
        <v>#REF!</v>
      </c>
      <c r="BV33" s="4" t="e">
        <f t="shared" si="53"/>
        <v>#REF!</v>
      </c>
      <c r="BW33" s="4" t="s">
        <v>225</v>
      </c>
      <c r="BX33" s="2012" t="s">
        <v>3498</v>
      </c>
      <c r="BY33" s="2013"/>
      <c r="BZ33" s="2014"/>
      <c r="CA33" s="1978" t="str">
        <f>IF(BY37="","",BY37)</f>
        <v/>
      </c>
      <c r="CB33" s="1979"/>
      <c r="CC33" s="1979"/>
      <c r="CD33" s="1979"/>
      <c r="CE33" s="1980"/>
      <c r="CH33" s="162"/>
      <c r="CI33" s="2040" t="s">
        <v>1142</v>
      </c>
      <c r="CJ33" s="2041"/>
      <c r="CK33" s="2042"/>
      <c r="CO33" s="1348" t="str">
        <f>IF('CERT-F'!I25="","",'CERT-F'!I25)</f>
        <v/>
      </c>
      <c r="CP33" s="1988" t="s">
        <v>3324</v>
      </c>
      <c r="CQ33" s="1988"/>
      <c r="FA33" s="5"/>
      <c r="FB33" s="1534">
        <f>'CERT-F'!T2</f>
        <v>0</v>
      </c>
      <c r="FC33" s="2207"/>
      <c r="FD33" s="2207"/>
      <c r="FE33" s="870"/>
      <c r="FF33" s="883"/>
      <c r="FG33"/>
      <c r="FH33"/>
      <c r="FI33"/>
      <c r="FJ33"/>
      <c r="FK33"/>
      <c r="FL33"/>
    </row>
    <row r="34" spans="2:168" s="1" customFormat="1" ht="13.15" customHeight="1">
      <c r="B34" s="20"/>
      <c r="C34" s="851" t="s">
        <v>2519</v>
      </c>
      <c r="D34" s="210"/>
      <c r="E34" s="1529">
        <f ca="1">IF(D58&gt;=55135,0,T23)</f>
        <v>0</v>
      </c>
      <c r="F34" s="2028"/>
      <c r="G34" s="2028"/>
      <c r="H34" s="2028"/>
      <c r="I34" s="2028"/>
      <c r="J34" s="2009" t="s">
        <v>1344</v>
      </c>
      <c r="K34" s="2009"/>
      <c r="L34" s="1530">
        <f t="shared" ca="1" si="55"/>
        <v>0</v>
      </c>
      <c r="M34" s="1494"/>
      <c r="N34" s="839" t="s">
        <v>1345</v>
      </c>
      <c r="O34" s="1530">
        <f ca="1">IF(G151&lt;1,0,G151)</f>
        <v>0</v>
      </c>
      <c r="P34" s="839" t="s">
        <v>2231</v>
      </c>
      <c r="Q34" s="1530">
        <f ca="1">IF(D152-H151&lt;1,0,D152-H151)</f>
        <v>0</v>
      </c>
      <c r="R34" s="839" t="s">
        <v>2233</v>
      </c>
      <c r="S34" s="1418">
        <f ca="1">L34</f>
        <v>0</v>
      </c>
      <c r="T34" s="1418">
        <f>IF('CERT-F'!X2="",0,VLOOKUP('CERT-F'!X2,FUNDAMENTO,72))</f>
        <v>0</v>
      </c>
      <c r="U34" s="1414" t="s">
        <v>1295</v>
      </c>
      <c r="V34" s="631"/>
      <c r="W34" s="1999" t="s">
        <v>2420</v>
      </c>
      <c r="X34" s="2000"/>
      <c r="Y34" s="2011" t="b">
        <f>IF('CERT-F'!T2=4,IF('CERT-F'!P19="M",CONCATENATE(DAY(AH34),"/",MONTH(AH34),"/",YEAR(AH34)+60),IF('CERT-F'!P19="F",55,"")))</f>
        <v>0</v>
      </c>
      <c r="Z34" s="2011"/>
      <c r="AA34" s="1552"/>
      <c r="AB34" s="1553" t="s">
        <v>2420</v>
      </c>
      <c r="AC34" s="1" t="str">
        <f t="shared" si="54"/>
        <v>S</v>
      </c>
      <c r="AD34" s="3" t="str">
        <f>IF(AND(AC34="S",AD33="S"),"S","N")</f>
        <v>S</v>
      </c>
      <c r="AE34" s="1" t="s">
        <v>2414</v>
      </c>
      <c r="AH34" s="188">
        <f>'CERT-F'!M19</f>
        <v>0</v>
      </c>
      <c r="AI34" s="703" t="e">
        <f>Y32*365</f>
        <v>#VALUE!</v>
      </c>
      <c r="AK34" s="724">
        <v>37986</v>
      </c>
      <c r="AL34" s="724">
        <f>'CERT-V'!H46</f>
        <v>0</v>
      </c>
      <c r="AP34" s="17"/>
      <c r="AY34" s="17"/>
      <c r="BJ34" s="1032" t="str">
        <f>IF(Y34=0,0,AE47)</f>
        <v/>
      </c>
      <c r="BK34" s="1033"/>
      <c r="BL34" s="1033"/>
      <c r="BM34" s="1033"/>
      <c r="BN34" s="1033"/>
      <c r="BO34" s="1033"/>
      <c r="BP34" s="1035"/>
      <c r="BQ34" s="1033"/>
      <c r="BR34" s="1033"/>
      <c r="BS34" s="1033"/>
      <c r="BV34" s="743" t="e">
        <f>MAX(BV26:BV33)</f>
        <v>#REF!</v>
      </c>
      <c r="BW34" s="166">
        <f>'CERT-F'!X2</f>
        <v>0</v>
      </c>
      <c r="BX34" s="2185" t="str">
        <f>IF(CB37="","",IF(BM22&gt;0,"Completou o Tempo em:","Em que ano completou o tempo?"))</f>
        <v/>
      </c>
      <c r="BY34" s="2186"/>
      <c r="BZ34" s="2015" t="str">
        <f>IF(BM24=0,"",BM24)</f>
        <v/>
      </c>
      <c r="CA34" s="1961" t="str">
        <f>IF(BZ34="","","ou seja:")</f>
        <v/>
      </c>
      <c r="CB34" s="1963" t="str">
        <f>IF(BZ34="","",CC36)</f>
        <v/>
      </c>
      <c r="CC34" s="1963" t="str">
        <f>IF(BZ34="","","Dias")</f>
        <v/>
      </c>
      <c r="CD34" s="1965" t="str">
        <f>IF(BZ34="","",CB36)</f>
        <v/>
      </c>
      <c r="CE34" s="1967" t="str">
        <f>IF(BZ34="","","Anos")</f>
        <v/>
      </c>
      <c r="CI34" s="805"/>
      <c r="CJ34" s="1105">
        <f>AV22</f>
        <v>0</v>
      </c>
      <c r="CK34" s="1109" t="s">
        <v>2106</v>
      </c>
      <c r="CO34" s="2056" t="str">
        <f>IF(CO33="","",'CERT-F'!BV58)</f>
        <v/>
      </c>
      <c r="CP34" s="1984" t="s">
        <v>3325</v>
      </c>
      <c r="CQ34" s="1985"/>
      <c r="FA34" s="5"/>
      <c r="FB34" s="1532"/>
      <c r="FC34" s="2207"/>
      <c r="FD34" s="2207"/>
      <c r="FE34" s="1117"/>
      <c r="FF34" s="883"/>
      <c r="FG34"/>
      <c r="FH34"/>
      <c r="FI34"/>
      <c r="FJ34"/>
      <c r="FK34"/>
      <c r="FL34"/>
    </row>
    <row r="35" spans="2:168" s="1" customFormat="1" ht="13.15" customHeight="1">
      <c r="B35" s="20"/>
      <c r="C35" s="2218" t="s">
        <v>2751</v>
      </c>
      <c r="D35" s="2219"/>
      <c r="E35" s="1529" t="str">
        <f>IF(Q23=0,R23,Q23)</f>
        <v/>
      </c>
      <c r="F35" s="2028"/>
      <c r="G35" s="2028"/>
      <c r="H35" s="2028"/>
      <c r="I35" s="2028"/>
      <c r="J35" s="2009" t="s">
        <v>1344</v>
      </c>
      <c r="K35" s="2009"/>
      <c r="L35" s="1530" t="str">
        <f>IFERROR(IF(E35&lt;365,0,TRUNC(E35/365)),"")</f>
        <v/>
      </c>
      <c r="M35" s="1494"/>
      <c r="N35" s="839" t="s">
        <v>1345</v>
      </c>
      <c r="O35" s="1530" t="str">
        <f>IFERROR(IF(G165&lt;1,0,G165),"")</f>
        <v/>
      </c>
      <c r="P35" s="839" t="s">
        <v>2231</v>
      </c>
      <c r="Q35" s="1530" t="str">
        <f>IFERROR(IF(D166-H165&lt;1,0,D166-H165),"")</f>
        <v/>
      </c>
      <c r="R35" s="839" t="s">
        <v>2233</v>
      </c>
      <c r="S35" s="1415" t="s">
        <v>2661</v>
      </c>
      <c r="T35" s="1416" t="s">
        <v>2424</v>
      </c>
      <c r="U35" s="1414"/>
      <c r="V35" s="631"/>
      <c r="W35" s="1994" t="s">
        <v>2420</v>
      </c>
      <c r="X35" s="1995"/>
      <c r="Y35" s="1995"/>
      <c r="Z35" s="1995"/>
      <c r="AA35" s="1995"/>
      <c r="AB35" s="1545" t="s">
        <v>2420</v>
      </c>
      <c r="AC35" s="1" t="str">
        <f t="shared" si="54"/>
        <v>S</v>
      </c>
      <c r="AD35" s="3" t="str">
        <f>IF(AND(AC35="S",AD34="S"),"S","N")</f>
        <v>S</v>
      </c>
      <c r="AE35" s="2006">
        <f>'CERT-F'!$M$19</f>
        <v>0</v>
      </c>
      <c r="AF35" s="2006"/>
      <c r="AG35" s="37">
        <v>36146</v>
      </c>
      <c r="AH35" s="37">
        <v>37986</v>
      </c>
      <c r="AI35" s="702">
        <f>IF(AB39="",0,AB39)</f>
        <v>0</v>
      </c>
      <c r="AJ35" s="38"/>
      <c r="AK35" s="225">
        <f>IF(AB38="",0,AB38)</f>
        <v>0</v>
      </c>
      <c r="AL35" s="724" t="e">
        <f>AK35+AJ45</f>
        <v>#VALUE!</v>
      </c>
      <c r="AM35" s="17">
        <f>IF(U42="M",60,55)</f>
        <v>55</v>
      </c>
      <c r="AN35" s="17">
        <f>AM35-AM36</f>
        <v>55</v>
      </c>
      <c r="AP35" s="162"/>
      <c r="AT35" s="545" t="s">
        <v>3104</v>
      </c>
      <c r="AU35" s="545"/>
      <c r="BD35" s="1" t="str">
        <f>IF(AB35="NÃO ATENDEU","N","S")</f>
        <v>S</v>
      </c>
      <c r="BJ35" s="1032">
        <f>MAX(BJ33:BJ34)</f>
        <v>0</v>
      </c>
      <c r="BK35" s="1033"/>
      <c r="BL35" s="1033"/>
      <c r="BM35" s="1033"/>
      <c r="BN35" s="1033"/>
      <c r="BO35" s="1033"/>
      <c r="BP35" s="1035"/>
      <c r="BQ35" s="1033"/>
      <c r="BR35" s="1033"/>
      <c r="BS35" s="1033"/>
      <c r="BX35" s="2187"/>
      <c r="BY35" s="2188"/>
      <c r="BZ35" s="2016"/>
      <c r="CA35" s="1962"/>
      <c r="CB35" s="1964"/>
      <c r="CC35" s="1964"/>
      <c r="CD35" s="1966"/>
      <c r="CE35" s="1968"/>
      <c r="CH35" s="162"/>
      <c r="CI35" s="1111">
        <f>IF(BH37=0,0,'CERT-F'!AC19)</f>
        <v>0</v>
      </c>
      <c r="CJ35" s="1105">
        <f>IF(CI36=0,0,CJ34-CI36-CK35)</f>
        <v>0</v>
      </c>
      <c r="CK35" s="1114"/>
      <c r="CO35" s="2057"/>
      <c r="CP35" s="1986"/>
      <c r="CQ35" s="1987"/>
      <c r="FA35" s="5"/>
      <c r="FC35" s="2207"/>
      <c r="FD35" s="2207"/>
      <c r="FE35" s="870"/>
      <c r="FF35" s="883"/>
      <c r="FG35"/>
      <c r="FH35"/>
      <c r="FI35"/>
      <c r="FJ35"/>
      <c r="FK35"/>
      <c r="FL35"/>
    </row>
    <row r="36" spans="2:168" s="1" customFormat="1" ht="13.15" customHeight="1">
      <c r="B36" s="20"/>
      <c r="C36" s="2029" t="s">
        <v>490</v>
      </c>
      <c r="D36" s="2148"/>
      <c r="E36" s="2148"/>
      <c r="F36" s="2148"/>
      <c r="G36" s="2148"/>
      <c r="H36" s="2058">
        <f>IF(OR('CERT-F'!X2="",AD49="S"),0,IF(U42="M",VLOOKUP('CERT-F'!X2,FUNDAMENTO,96),VLOOKUP('CERT-F'!X2,FUNDAMENTO,97)))</f>
        <v>0</v>
      </c>
      <c r="I36" s="2058"/>
      <c r="J36" s="2009" t="s">
        <v>1344</v>
      </c>
      <c r="K36" s="2009"/>
      <c r="L36" s="1530">
        <f>IF(H36=0,0,TRUNC(H36/365))</f>
        <v>0</v>
      </c>
      <c r="M36" s="1494"/>
      <c r="N36" s="839" t="s">
        <v>1345</v>
      </c>
      <c r="O36" s="1530">
        <f>IF(H36=0,0,IF(G250&lt;1,0,G250))</f>
        <v>0</v>
      </c>
      <c r="P36" s="839" t="s">
        <v>2231</v>
      </c>
      <c r="Q36" s="1530">
        <f>IF(H36=0,0,IF(D251-H250&lt;1,0,D251-H250))</f>
        <v>0</v>
      </c>
      <c r="R36" s="839" t="s">
        <v>2233</v>
      </c>
      <c r="S36" s="1415"/>
      <c r="T36" s="1416"/>
      <c r="U36" s="1414"/>
      <c r="V36" s="631"/>
      <c r="W36" s="1543"/>
      <c r="X36" s="1544"/>
      <c r="Y36" s="1544"/>
      <c r="Z36" s="1554"/>
      <c r="AA36" s="1597"/>
      <c r="AB36" s="1545"/>
      <c r="AD36" s="3"/>
      <c r="AE36" s="37"/>
      <c r="AF36" s="37"/>
      <c r="AG36" s="37"/>
      <c r="AH36" s="37"/>
      <c r="AI36" s="702" t="e">
        <f>AI34+AI35</f>
        <v>#VALUE!</v>
      </c>
      <c r="AJ36" s="38"/>
      <c r="AM36" s="17">
        <f>AJ51</f>
        <v>0</v>
      </c>
      <c r="AT36" s="545"/>
      <c r="AU36" s="545"/>
      <c r="AV36" s="1213"/>
      <c r="BH36" s="1" t="s">
        <v>2774</v>
      </c>
      <c r="BK36" s="1033"/>
      <c r="BL36" s="1033"/>
      <c r="BM36" s="1033"/>
      <c r="BN36" s="1033"/>
      <c r="BO36" s="1033"/>
      <c r="BP36" s="1033"/>
      <c r="BQ36" s="1033"/>
      <c r="BR36" s="1033"/>
      <c r="BS36" s="1033"/>
      <c r="BV36" s="743" t="e">
        <f>IF(BV34=BW34,BV34,1)</f>
        <v>#REF!</v>
      </c>
      <c r="BX36" s="2199" t="str">
        <f>IF(CB37="","","Tempo em 31/12/ de:")</f>
        <v/>
      </c>
      <c r="BY36" s="2200"/>
      <c r="BZ36" s="1392" t="str">
        <f>IF(BZ34="","",BZ34-1)</f>
        <v/>
      </c>
      <c r="CA36" s="1391" t="str">
        <f>IF(BZ34="","",AW22)</f>
        <v/>
      </c>
      <c r="CB36" s="1396">
        <f>IF(T38="",0,T38)</f>
        <v>0</v>
      </c>
      <c r="CC36" s="1397" t="str">
        <f>IF(BZ34="","",CB36*365)</f>
        <v/>
      </c>
      <c r="CD36" s="1396" t="str">
        <f>IF(BZ34="","",CA36-CC36)</f>
        <v/>
      </c>
      <c r="CE36" s="1396">
        <f>'TAB FALTAS'!M36</f>
        <v>0</v>
      </c>
      <c r="CI36" s="1047">
        <f>AV7*365</f>
        <v>0</v>
      </c>
      <c r="CJ36" s="735"/>
      <c r="CK36" s="1121" t="s">
        <v>3419</v>
      </c>
      <c r="CO36" s="28"/>
      <c r="CP36" s="5"/>
      <c r="CQ36" s="5"/>
      <c r="DW36" s="17"/>
      <c r="EB36" s="158" t="str">
        <f>E35</f>
        <v/>
      </c>
      <c r="EC36" s="158" t="e">
        <f>EB36-EB37</f>
        <v>#VALUE!</v>
      </c>
      <c r="ED36" s="162">
        <f>K28</f>
        <v>0</v>
      </c>
      <c r="FC36" s="2207"/>
      <c r="FD36" s="2207"/>
      <c r="FE36" s="883"/>
      <c r="FF36" s="883"/>
      <c r="FG36"/>
      <c r="FH36"/>
      <c r="FI36"/>
      <c r="FJ36"/>
      <c r="FK36"/>
      <c r="FL36"/>
    </row>
    <row r="37" spans="2:168" s="1" customFormat="1" ht="13.15" customHeight="1">
      <c r="B37" s="20"/>
      <c r="C37" s="2095" t="s">
        <v>3260</v>
      </c>
      <c r="D37" s="2096"/>
      <c r="E37" s="2096"/>
      <c r="F37" s="2076">
        <f ca="1">IF(D58&gt;=55135,0,IF('CERT-F'!U47="",'CERT-F'!V47,'CERT-F'!U47))</f>
        <v>0</v>
      </c>
      <c r="G37" s="2076"/>
      <c r="H37" s="2028"/>
      <c r="I37" s="2028"/>
      <c r="J37" s="2009" t="s">
        <v>1344</v>
      </c>
      <c r="K37" s="2009"/>
      <c r="L37" s="1530">
        <f ca="1">IF(F37&lt;=0,0,TRUNC(F37/365))</f>
        <v>0</v>
      </c>
      <c r="M37" s="1494"/>
      <c r="N37" s="839" t="s">
        <v>1345</v>
      </c>
      <c r="O37" s="1530">
        <f ca="1">IF(G179&lt;1,0,G179)</f>
        <v>0</v>
      </c>
      <c r="P37" s="839" t="s">
        <v>2231</v>
      </c>
      <c r="Q37" s="1530">
        <f ca="1">IF(D180-H179&lt;1,0,D180-H179)</f>
        <v>0</v>
      </c>
      <c r="R37" s="839" t="s">
        <v>2233</v>
      </c>
      <c r="S37" s="1418" t="str">
        <f>IF('CERT-F'!$O$2="","",IF('CERT-F'!$X$2="","",IF($U$42="M",VLOOKUP('CERT-F'!$X$2,FUNDAMENTO,76),VLOOKUP('CERT-F'!$X$2,FUNDAMENTO,77))))</f>
        <v/>
      </c>
      <c r="T37" s="1418"/>
      <c r="U37" s="1414" t="s">
        <v>2425</v>
      </c>
      <c r="V37" s="631"/>
      <c r="W37" s="1543"/>
      <c r="X37" s="1544"/>
      <c r="Y37" s="1544"/>
      <c r="Z37" s="1598"/>
      <c r="AA37" s="1599"/>
      <c r="AB37" s="1553"/>
      <c r="AC37" s="1" t="str">
        <f t="shared" si="54"/>
        <v>S</v>
      </c>
      <c r="AD37" s="3" t="str">
        <f>IF(AND(AC37="S",AD35="S"),"S","N")</f>
        <v>S</v>
      </c>
      <c r="AE37" s="2184">
        <f>AG35-AE35+1</f>
        <v>36147</v>
      </c>
      <c r="AF37" s="2184"/>
      <c r="AG37" s="38"/>
      <c r="AH37" s="38">
        <f>AH35-AE35+1</f>
        <v>37987</v>
      </c>
      <c r="AI37" s="702" t="e">
        <f>AI33-AI36</f>
        <v>#VALUE!</v>
      </c>
      <c r="AJ37" s="38"/>
      <c r="AK37" s="724">
        <f>IF(AK35&gt;=AK34,AK34,AK35)</f>
        <v>0</v>
      </c>
      <c r="AL37" s="724" t="e">
        <f>IF(AL35&lt;=AK34,AL35,0)</f>
        <v>#VALUE!</v>
      </c>
      <c r="AT37" s="545" t="s">
        <v>2421</v>
      </c>
      <c r="AU37" s="545"/>
      <c r="AW37" s="1218"/>
      <c r="BH37" s="1210">
        <f>'CERT-F'!X2</f>
        <v>0</v>
      </c>
      <c r="BK37" s="1033"/>
      <c r="BL37" s="1034"/>
      <c r="BM37" s="1033"/>
      <c r="BN37" s="1033"/>
      <c r="BO37" s="1033"/>
      <c r="BP37" s="1035"/>
      <c r="BQ37" s="1033"/>
      <c r="BR37" s="1033"/>
      <c r="BS37" s="1033"/>
      <c r="BX37" s="1420" t="str">
        <f>IF(BZ34="","",VLOOKUP(BZ36,TABFIM,2))</f>
        <v/>
      </c>
      <c r="BY37" s="2025" t="str">
        <f>IF(BZ34="","",BX37-CD36)</f>
        <v/>
      </c>
      <c r="BZ37" s="2025"/>
      <c r="CA37" s="883"/>
      <c r="CB37" s="1429" t="str">
        <f>IF('CERT-F'!R5="","",'CERT-F'!R5)</f>
        <v/>
      </c>
      <c r="CC37" s="1388"/>
      <c r="CD37" s="883"/>
      <c r="CE37" s="883"/>
      <c r="CF37" s="881"/>
      <c r="CG37" s="881"/>
      <c r="CH37" s="881"/>
      <c r="CI37" s="1430">
        <f>IF(CI35="","",CI35+CJ34)-CK37</f>
        <v>0</v>
      </c>
      <c r="CJ37" s="1431">
        <f>IF(CI37=0,0,YEAR(CI38))</f>
        <v>0</v>
      </c>
      <c r="CK37" s="1404">
        <f>IF(CK38=0,J324,CK38)</f>
        <v>0</v>
      </c>
      <c r="CL37" s="881"/>
      <c r="CM37" s="881"/>
      <c r="CN37" s="881"/>
      <c r="CO37" s="881"/>
      <c r="CP37" s="1330"/>
      <c r="CQ37" s="1330"/>
      <c r="CR37" s="881"/>
      <c r="CS37" s="881"/>
      <c r="CT37" s="881"/>
      <c r="CU37" s="881"/>
      <c r="CV37" s="881"/>
      <c r="CW37" s="881"/>
      <c r="CX37" s="881"/>
      <c r="CY37" s="881"/>
      <c r="CZ37" s="881"/>
      <c r="DA37" s="881"/>
      <c r="DB37" s="881"/>
      <c r="DC37" s="881"/>
      <c r="DD37" s="881"/>
      <c r="DE37" s="881"/>
      <c r="DF37" s="881"/>
      <c r="DG37" s="881"/>
      <c r="DH37" s="881"/>
      <c r="DI37" s="881"/>
      <c r="DJ37" s="881"/>
      <c r="DK37" s="881"/>
      <c r="DL37" s="881"/>
      <c r="DM37" s="881"/>
      <c r="DN37" s="881"/>
      <c r="DO37" s="881"/>
      <c r="DP37" s="881"/>
      <c r="DQ37" s="881"/>
      <c r="DR37" s="881"/>
      <c r="DS37" s="881"/>
      <c r="DT37" s="881"/>
      <c r="DU37" s="881"/>
      <c r="DV37" s="881"/>
      <c r="DW37" s="881"/>
      <c r="DX37" s="881"/>
      <c r="DY37" s="881"/>
      <c r="DZ37" s="881"/>
      <c r="EA37" s="881"/>
      <c r="EB37" s="881" t="e">
        <f>S38*365</f>
        <v>#VALUE!</v>
      </c>
      <c r="EC37" s="881"/>
      <c r="ED37" s="881"/>
      <c r="EE37" s="881"/>
      <c r="EF37" s="881"/>
      <c r="EG37" s="881"/>
      <c r="EH37" s="881"/>
      <c r="EI37" s="881"/>
      <c r="EJ37" s="881"/>
      <c r="EK37" s="881"/>
      <c r="EL37" s="881"/>
      <c r="EM37" s="881"/>
      <c r="EN37" s="881"/>
      <c r="EO37" s="881"/>
      <c r="EP37" s="881"/>
      <c r="EQ37" s="881"/>
      <c r="ER37" s="881"/>
      <c r="ES37" s="881"/>
      <c r="ET37" s="881"/>
      <c r="EU37" s="881"/>
      <c r="EV37" s="881"/>
      <c r="EW37" s="881"/>
      <c r="EX37" s="881"/>
      <c r="EY37" s="881"/>
      <c r="EZ37" s="881"/>
      <c r="FA37" s="881"/>
      <c r="FB37" s="881"/>
      <c r="FC37" s="1533" t="str">
        <f>IF(FC44="M",IF(AND(FC44="M",Y34&gt;=FD46),"","O somatório da idade e do tempo de contribuição não foi antigindo"),"")</f>
        <v/>
      </c>
      <c r="FD37" s="881"/>
      <c r="FE37" s="881"/>
      <c r="FF37" s="881"/>
      <c r="FG37"/>
      <c r="FH37"/>
      <c r="FI37"/>
      <c r="FJ37"/>
      <c r="FK37"/>
      <c r="FL37"/>
    </row>
    <row r="38" spans="2:168" s="1" customFormat="1" ht="13.15" customHeight="1">
      <c r="B38" s="20"/>
      <c r="C38" s="2053" t="s">
        <v>3323</v>
      </c>
      <c r="D38" s="2054"/>
      <c r="E38" s="2054"/>
      <c r="F38" s="2076">
        <f>IF('CERT-F'!M19="",0,IF(D58&gt;=55135,0,AE39)-AI68)</f>
        <v>0</v>
      </c>
      <c r="G38" s="2076"/>
      <c r="H38" s="2028"/>
      <c r="I38" s="2028"/>
      <c r="J38" s="2009" t="s">
        <v>1344</v>
      </c>
      <c r="K38" s="2009"/>
      <c r="L38" s="1530">
        <f>IF('CERT-F'!M19="",0,TRUNC(F38/365))</f>
        <v>0</v>
      </c>
      <c r="M38" s="1494"/>
      <c r="N38" s="839" t="s">
        <v>1345</v>
      </c>
      <c r="O38" s="1530">
        <f>IF(G236&lt;1,0,G236)</f>
        <v>0</v>
      </c>
      <c r="P38" s="839" t="s">
        <v>2231</v>
      </c>
      <c r="Q38" s="1530">
        <f>IF(D237-H236&lt;1,0,D237-H236)</f>
        <v>0</v>
      </c>
      <c r="R38" s="839" t="s">
        <v>2233</v>
      </c>
      <c r="S38" s="1418" t="str">
        <f>IF('CERT-F'!$O$2="","",IF('CERT-F'!$X$2="","",IF(OR($U$42="F",$U$42="PM"),VLOOKUP('CERT-F'!$X$2,FUNDAMENTO,40),VLOOKUP('CERT-F'!$X$2,FUNDAMENTO,39))))</f>
        <v/>
      </c>
      <c r="T38" s="1418" t="str">
        <f>Y32</f>
        <v/>
      </c>
      <c r="U38" s="1414" t="s">
        <v>3503</v>
      </c>
      <c r="V38" s="631"/>
      <c r="W38" s="1543"/>
      <c r="X38" s="1544"/>
      <c r="Y38" s="1544"/>
      <c r="Z38" s="1544"/>
      <c r="AA38" s="1600"/>
      <c r="AB38" s="1556"/>
      <c r="AC38" s="1" t="str">
        <f>IF(OR(AA38="ATENDEU",AA38=""),"S","N")</f>
        <v>S</v>
      </c>
      <c r="AD38" s="3" t="str">
        <f>IF(AND(AC38="S",AD37="S"),"S","N")</f>
        <v>S</v>
      </c>
      <c r="AE38" s="2066" t="s">
        <v>1297</v>
      </c>
      <c r="AF38" s="2066"/>
      <c r="AG38" s="601" t="str">
        <f>E35</f>
        <v/>
      </c>
      <c r="AH38" s="38"/>
      <c r="AI38" s="702" t="e">
        <f>TRUNC(AI37/365)</f>
        <v>#VALUE!</v>
      </c>
      <c r="AJ38" s="38"/>
      <c r="AL38" s="162"/>
      <c r="AM38" s="17">
        <f>IF(OR('CERT-F'!X2="",W39=""),0,AM35-AM36)</f>
        <v>0</v>
      </c>
      <c r="AN38" s="1">
        <f>IF(AM38&lt;0,0,AM38)</f>
        <v>0</v>
      </c>
      <c r="AV38" s="162" t="s">
        <v>3485</v>
      </c>
      <c r="BF38" s="17"/>
      <c r="BK38" s="1033"/>
      <c r="BL38" s="1033"/>
      <c r="BM38" s="1033"/>
      <c r="BN38" s="1033"/>
      <c r="BO38" s="1033"/>
      <c r="BP38" s="1033"/>
      <c r="BQ38" s="1033"/>
      <c r="BR38" s="1033"/>
      <c r="BS38" s="1033"/>
      <c r="BX38" s="883"/>
      <c r="BY38" s="883"/>
      <c r="BZ38" s="883"/>
      <c r="CA38" s="883"/>
      <c r="CB38" s="883"/>
      <c r="CC38" s="883"/>
      <c r="CD38" s="883"/>
      <c r="CE38" s="883"/>
      <c r="CF38" s="881"/>
      <c r="CG38" s="1369"/>
      <c r="CH38" s="881"/>
      <c r="CI38" s="1427">
        <f>IF(CJ35=0,0,AV27-$CJ$35)</f>
        <v>0</v>
      </c>
      <c r="CJ38" s="1405"/>
      <c r="CK38" s="1406">
        <f>'CERT-F'!N2</f>
        <v>0</v>
      </c>
      <c r="CL38" s="881"/>
      <c r="CM38" s="881"/>
      <c r="CN38" s="881"/>
      <c r="CO38" s="1407" t="str">
        <f>IF('CERT-F'!D25="","",'CERT-F'!D25)</f>
        <v/>
      </c>
      <c r="CP38" s="1955" t="s">
        <v>3326</v>
      </c>
      <c r="CQ38" s="1955"/>
      <c r="CR38" s="881"/>
      <c r="CS38" s="881"/>
      <c r="CT38" s="881"/>
      <c r="CU38" s="881"/>
      <c r="CV38" s="881"/>
      <c r="CW38" s="881"/>
      <c r="CX38" s="881"/>
      <c r="CY38" s="881"/>
      <c r="CZ38" s="881"/>
      <c r="DA38" s="881"/>
      <c r="DB38" s="881"/>
      <c r="DC38" s="881"/>
      <c r="DD38" s="881"/>
      <c r="DE38" s="881"/>
      <c r="DF38" s="881"/>
      <c r="DG38" s="881"/>
      <c r="DH38" s="881"/>
      <c r="DI38" s="881"/>
      <c r="DJ38" s="881"/>
      <c r="DK38" s="881"/>
      <c r="DL38" s="881"/>
      <c r="DM38" s="881"/>
      <c r="DN38" s="881"/>
      <c r="DO38" s="881"/>
      <c r="DP38" s="881"/>
      <c r="DQ38" s="881"/>
      <c r="DR38" s="881"/>
      <c r="DS38" s="881"/>
      <c r="DT38" s="881"/>
      <c r="DU38" s="881"/>
      <c r="DV38" s="881"/>
      <c r="DW38" s="881"/>
      <c r="DX38" s="881"/>
      <c r="DY38" s="881"/>
      <c r="DZ38" s="881"/>
      <c r="EA38" s="881"/>
      <c r="EB38" s="881"/>
      <c r="EC38" s="881"/>
      <c r="ED38" s="1949" t="e">
        <f>ED36-EC36</f>
        <v>#VALUE!</v>
      </c>
      <c r="EE38" s="881"/>
      <c r="EF38" s="881"/>
      <c r="EG38" s="881"/>
      <c r="EH38" s="881"/>
      <c r="EI38" s="881"/>
      <c r="EJ38" s="881"/>
      <c r="EK38" s="881"/>
      <c r="EL38" s="881"/>
      <c r="EM38" s="881"/>
      <c r="EN38" s="881"/>
      <c r="EO38" s="881"/>
      <c r="EP38" s="881"/>
      <c r="EQ38" s="881"/>
      <c r="ER38" s="881"/>
      <c r="ES38" s="881"/>
      <c r="ET38" s="881"/>
      <c r="EU38" s="881"/>
      <c r="EV38" s="881"/>
      <c r="EW38" s="881"/>
      <c r="EX38" s="881"/>
      <c r="EY38" s="881"/>
      <c r="EZ38" s="881"/>
      <c r="FA38" s="881"/>
      <c r="FB38" s="881"/>
      <c r="FC38" s="1533" t="str">
        <f>IF(FC44="F",IF(AND(FC44="f",FD45&gt;=FD45),"","O somatório da idade e do tempo de contribuição não foi antigindo"),"")</f>
        <v/>
      </c>
      <c r="FD38" s="881"/>
      <c r="FE38" s="881"/>
      <c r="FF38" s="881"/>
      <c r="FG38"/>
      <c r="FH38"/>
      <c r="FI38"/>
      <c r="FJ38"/>
      <c r="FK38"/>
      <c r="FL38"/>
    </row>
    <row r="39" spans="2:168" s="1" customFormat="1" ht="13.15" customHeight="1">
      <c r="B39" s="20"/>
      <c r="C39" s="2095" t="s">
        <v>3261</v>
      </c>
      <c r="D39" s="2096"/>
      <c r="E39" s="2096"/>
      <c r="F39" s="2076">
        <f ca="1">IF(D58&gt;=55135,0,IF('CERT-F'!T6&gt;0,'CERT-V'!AG24,AG22))*0.93</f>
        <v>0</v>
      </c>
      <c r="G39" s="2076"/>
      <c r="H39" s="2097"/>
      <c r="I39" s="2097"/>
      <c r="J39" s="2064" t="str">
        <f>IF(J37="","","dias, ou seja")</f>
        <v>dias, ou seja</v>
      </c>
      <c r="K39" s="2064"/>
      <c r="L39" s="1530">
        <f ca="1">IF(F39&lt;=0,0,TRUNC(F39/365))</f>
        <v>0</v>
      </c>
      <c r="M39" s="1494"/>
      <c r="N39" s="839" t="s">
        <v>1345</v>
      </c>
      <c r="O39" s="1530">
        <f ca="1">IF(G194&lt;1,0,G194)</f>
        <v>0</v>
      </c>
      <c r="P39" s="839" t="s">
        <v>2231</v>
      </c>
      <c r="Q39" s="1530">
        <f ca="1">IF(D195-H194&lt;1,0,D195-H194)</f>
        <v>0</v>
      </c>
      <c r="R39" s="839" t="s">
        <v>2233</v>
      </c>
      <c r="S39" s="1418" t="str">
        <f>IF('CERT-F'!$X$2="","",IF($U$42="M",VLOOKUP('CERT-F'!$X$2,FUNDAMENTO,78),VLOOKUP('CERT-F'!$X$2,FUNDAMENTO,79)))</f>
        <v/>
      </c>
      <c r="T39" s="1418">
        <f>IF(L42&gt;S39,S39,L42)</f>
        <v>0</v>
      </c>
      <c r="U39" s="1414" t="s">
        <v>3504</v>
      </c>
      <c r="V39" s="632"/>
      <c r="W39" s="2059"/>
      <c r="X39" s="2060"/>
      <c r="Y39" s="1555" t="s">
        <v>2420</v>
      </c>
      <c r="Z39" s="1544" t="s">
        <v>2420</v>
      </c>
      <c r="AA39" s="1544" t="s">
        <v>2420</v>
      </c>
      <c r="AB39" s="1545" t="s">
        <v>2420</v>
      </c>
      <c r="AD39" s="254" t="str">
        <f>IF(AND(AC32="S",AD38="S"),"S","N")</f>
        <v>S</v>
      </c>
      <c r="AE39" s="190" t="str">
        <f>IF('CERT-F'!M19="","",AG35-AE35+1)</f>
        <v/>
      </c>
      <c r="AF39" s="189" t="e">
        <f>TRUNC(AE39/365)</f>
        <v>#VALUE!</v>
      </c>
      <c r="AG39" s="38" t="e">
        <f>AG38-AG44</f>
        <v>#VALUE!</v>
      </c>
      <c r="AH39" s="38">
        <f>$K$28-AE35+1</f>
        <v>1</v>
      </c>
      <c r="AI39" s="726" t="e">
        <f>IF(AI38&gt;=5,5,AI38)</f>
        <v>#VALUE!</v>
      </c>
      <c r="AJ39" s="143"/>
      <c r="AV39" s="1112" t="s">
        <v>3486</v>
      </c>
      <c r="AY39" s="546"/>
      <c r="BF39" s="17"/>
      <c r="BK39" s="1033"/>
      <c r="BL39" s="1034"/>
      <c r="BM39" s="1033"/>
      <c r="BN39" s="1033"/>
      <c r="BO39" s="1033"/>
      <c r="BP39" s="1033"/>
      <c r="BQ39" s="1033"/>
      <c r="BR39" s="1033"/>
      <c r="BS39" s="1033"/>
      <c r="CF39" s="881"/>
      <c r="CG39" s="881"/>
      <c r="CH39" s="1405"/>
      <c r="CI39" s="1405"/>
      <c r="CJ39" s="881"/>
      <c r="CK39" s="881"/>
      <c r="CL39" s="881"/>
      <c r="CM39" s="881"/>
      <c r="CN39" s="881"/>
      <c r="CO39" s="1956" t="str">
        <f>IF(CO38="","",'CERT-F'!BV63)</f>
        <v/>
      </c>
      <c r="CP39" s="1951" t="s">
        <v>3327</v>
      </c>
      <c r="CQ39" s="1952"/>
      <c r="CR39" s="881"/>
      <c r="CS39" s="881"/>
      <c r="CT39" s="881"/>
      <c r="CU39" s="881"/>
      <c r="CV39" s="881"/>
      <c r="CW39" s="881"/>
      <c r="CX39" s="881"/>
      <c r="CY39" s="881"/>
      <c r="CZ39" s="881"/>
      <c r="DA39" s="881"/>
      <c r="DB39" s="881"/>
      <c r="DC39" s="881"/>
      <c r="DD39" s="881"/>
      <c r="DE39" s="881"/>
      <c r="DF39" s="881"/>
      <c r="DG39" s="881"/>
      <c r="DH39" s="881"/>
      <c r="DI39" s="881"/>
      <c r="DJ39" s="881"/>
      <c r="DK39" s="881"/>
      <c r="DL39" s="881"/>
      <c r="DM39" s="881"/>
      <c r="DN39" s="881"/>
      <c r="DO39" s="881"/>
      <c r="DP39" s="881"/>
      <c r="DQ39" s="881"/>
      <c r="DR39" s="881"/>
      <c r="DS39" s="881"/>
      <c r="DT39" s="881"/>
      <c r="DU39" s="881"/>
      <c r="DV39" s="881"/>
      <c r="DW39" s="881"/>
      <c r="DX39" s="881"/>
      <c r="DY39" s="881"/>
      <c r="DZ39" s="881"/>
      <c r="EA39" s="881"/>
      <c r="EB39" s="881"/>
      <c r="EC39" s="881"/>
      <c r="ED39" s="1949"/>
      <c r="EE39" s="881"/>
      <c r="EF39" s="881"/>
      <c r="EG39" s="881"/>
      <c r="EH39" s="881"/>
      <c r="EI39" s="881"/>
      <c r="EJ39" s="881"/>
      <c r="EK39" s="881"/>
      <c r="EL39" s="881"/>
      <c r="EM39" s="881"/>
      <c r="EN39" s="881"/>
      <c r="EO39" s="881"/>
      <c r="EP39" s="881"/>
      <c r="EQ39" s="881"/>
      <c r="ER39" s="881"/>
      <c r="ES39" s="881"/>
      <c r="ET39" s="881"/>
      <c r="EU39" s="881"/>
      <c r="EV39" s="881"/>
      <c r="EW39" s="881"/>
      <c r="EX39" s="881"/>
      <c r="EY39" s="881"/>
      <c r="EZ39" s="881"/>
      <c r="FA39" s="881"/>
      <c r="FB39" s="881"/>
      <c r="FD39" s="881"/>
      <c r="FE39" s="881"/>
      <c r="FF39" s="881"/>
      <c r="FG39"/>
      <c r="FH39"/>
      <c r="FI39"/>
      <c r="FJ39"/>
      <c r="FK39"/>
      <c r="FL39"/>
    </row>
    <row r="40" spans="2:168" s="1" customFormat="1" ht="13.15" customHeight="1">
      <c r="B40" s="20"/>
      <c r="C40" s="2053" t="s">
        <v>3400</v>
      </c>
      <c r="D40" s="2054"/>
      <c r="E40" s="2054"/>
      <c r="F40" s="2076">
        <f>IF(C66=0,0,C286-C285+1)</f>
        <v>0</v>
      </c>
      <c r="G40" s="2076"/>
      <c r="H40" s="2058"/>
      <c r="I40" s="2058"/>
      <c r="J40" s="2064" t="s">
        <v>1344</v>
      </c>
      <c r="K40" s="2064"/>
      <c r="L40" s="1530">
        <f>IF(F40="",0,TRUNC(F40/365))</f>
        <v>0</v>
      </c>
      <c r="M40" s="1494"/>
      <c r="N40" s="839" t="s">
        <v>1345</v>
      </c>
      <c r="O40" s="1531">
        <f>IF(G208&lt;1,0,G208)</f>
        <v>0</v>
      </c>
      <c r="P40" s="839" t="s">
        <v>2231</v>
      </c>
      <c r="Q40" s="1530">
        <f>IF(D209-H208&lt;1,0,D209-H208)</f>
        <v>0</v>
      </c>
      <c r="R40" s="839" t="s">
        <v>2233</v>
      </c>
      <c r="S40" s="2061">
        <f>'CERT-F'!Z7</f>
        <v>0</v>
      </c>
      <c r="T40" s="2061"/>
      <c r="U40" s="1412" t="s">
        <v>3505</v>
      </c>
      <c r="V40" s="632"/>
      <c r="W40" s="1543" t="s">
        <v>3558</v>
      </c>
      <c r="X40" s="1601"/>
      <c r="Y40" s="1601"/>
      <c r="Z40" s="1601"/>
      <c r="AA40" s="1601"/>
      <c r="AB40" s="1545" t="str">
        <f>IFERROR(LARGE(AB30:AB33,1),"")</f>
        <v/>
      </c>
      <c r="AD40" s="3"/>
      <c r="AE40" s="2183" t="s">
        <v>1298</v>
      </c>
      <c r="AF40" s="2183"/>
      <c r="AG40" s="4"/>
      <c r="AH40" s="4"/>
      <c r="AI40" s="598"/>
      <c r="AK40" s="2189" t="s">
        <v>2974</v>
      </c>
      <c r="AL40" s="2190"/>
      <c r="AV40" s="1112"/>
      <c r="BD40" s="162"/>
      <c r="BK40" s="1033"/>
      <c r="BL40" s="1033"/>
      <c r="BM40" s="1033"/>
      <c r="BN40" s="1033"/>
      <c r="BO40" s="1033"/>
      <c r="BP40" s="1033"/>
      <c r="BQ40" s="1033"/>
      <c r="BR40" s="1033"/>
      <c r="BS40" s="1033"/>
      <c r="BX40" s="2012" t="s">
        <v>3498</v>
      </c>
      <c r="BY40" s="2013"/>
      <c r="BZ40" s="2014"/>
      <c r="CA40" s="1978">
        <f>IF(BY44="","",BY44)</f>
        <v>41639</v>
      </c>
      <c r="CB40" s="1979"/>
      <c r="CC40" s="1979"/>
      <c r="CD40" s="1979"/>
      <c r="CE40" s="1980"/>
      <c r="CF40" s="881"/>
      <c r="CG40" s="881"/>
      <c r="CH40" s="1405"/>
      <c r="CI40" s="1958" t="s">
        <v>3414</v>
      </c>
      <c r="CJ40" s="1959"/>
      <c r="CK40" s="1960"/>
      <c r="CL40" s="881"/>
      <c r="CM40" s="881"/>
      <c r="CN40" s="881"/>
      <c r="CO40" s="1957"/>
      <c r="CP40" s="1953"/>
      <c r="CQ40" s="1954"/>
      <c r="CR40" s="881"/>
      <c r="CS40" s="881"/>
      <c r="CT40" s="881"/>
      <c r="CU40" s="881"/>
      <c r="CV40" s="881"/>
      <c r="CW40" s="881"/>
      <c r="CX40" s="881"/>
      <c r="CY40" s="881"/>
      <c r="CZ40" s="881"/>
      <c r="DA40" s="881"/>
      <c r="DB40" s="881"/>
      <c r="DC40" s="881"/>
      <c r="DD40" s="881"/>
      <c r="DE40" s="881"/>
      <c r="DF40" s="881"/>
      <c r="DG40" s="881"/>
      <c r="DH40" s="881"/>
      <c r="DI40" s="881"/>
      <c r="DJ40" s="881"/>
      <c r="DK40" s="881"/>
      <c r="DL40" s="1950" t="s">
        <v>0</v>
      </c>
      <c r="DM40" s="1950"/>
      <c r="DN40" s="1408">
        <v>37986</v>
      </c>
      <c r="DO40" s="881"/>
      <c r="DP40" s="881"/>
      <c r="DQ40" s="881"/>
      <c r="DR40" s="881"/>
      <c r="DS40" s="881"/>
      <c r="DT40" s="881"/>
      <c r="DU40" s="881"/>
      <c r="DV40" s="881"/>
      <c r="DW40" s="881"/>
      <c r="DX40" s="881"/>
      <c r="DY40" s="881"/>
      <c r="DZ40" s="881"/>
      <c r="EA40" s="881"/>
      <c r="EB40" s="881"/>
      <c r="EC40" s="881"/>
      <c r="ED40" s="881"/>
      <c r="EE40" s="881"/>
      <c r="EF40" s="881"/>
      <c r="EG40" s="881"/>
      <c r="EH40" s="881"/>
      <c r="EI40" s="881"/>
      <c r="EJ40" s="881"/>
      <c r="EK40" s="881"/>
      <c r="EL40" s="881"/>
      <c r="EM40" s="881"/>
      <c r="EN40" s="881"/>
      <c r="EO40" s="881"/>
      <c r="EP40" s="881"/>
      <c r="EQ40" s="881"/>
      <c r="ER40" s="881"/>
      <c r="ES40" s="881"/>
      <c r="ET40" s="881"/>
      <c r="EU40" s="881"/>
      <c r="EV40" s="881"/>
      <c r="EW40" s="881"/>
      <c r="EX40" s="881"/>
      <c r="EY40" s="881"/>
      <c r="EZ40" s="881"/>
      <c r="FA40" s="881"/>
      <c r="FB40" s="1533"/>
      <c r="FD40" s="881"/>
      <c r="FE40" s="881"/>
      <c r="FF40" s="881"/>
      <c r="FG40"/>
      <c r="FH40"/>
      <c r="FI40"/>
      <c r="FJ40"/>
      <c r="FK40"/>
      <c r="FL40"/>
    </row>
    <row r="41" spans="2:168" s="1" customFormat="1" ht="13.15" customHeight="1">
      <c r="B41" s="20"/>
      <c r="C41" s="2098" t="s">
        <v>3512</v>
      </c>
      <c r="D41" s="2096"/>
      <c r="E41" s="2096"/>
      <c r="F41" s="2058">
        <f>R71</f>
        <v>0</v>
      </c>
      <c r="G41" s="2058"/>
      <c r="H41" s="2028"/>
      <c r="I41" s="2028"/>
      <c r="J41" s="2009" t="s">
        <v>1344</v>
      </c>
      <c r="K41" s="2009"/>
      <c r="L41" s="1530">
        <f>IF(F41&lt;=0,0,TRUNC(F41/365))</f>
        <v>0</v>
      </c>
      <c r="M41" s="1494"/>
      <c r="N41" s="839" t="s">
        <v>1345</v>
      </c>
      <c r="O41" s="1530">
        <f>G294</f>
        <v>0</v>
      </c>
      <c r="P41" s="839" t="s">
        <v>2231</v>
      </c>
      <c r="Q41" s="1530">
        <f>IF(D297-H294&lt;1,0,D297-H294)</f>
        <v>0</v>
      </c>
      <c r="R41" s="839" t="s">
        <v>2233</v>
      </c>
      <c r="S41" s="1514"/>
      <c r="T41" s="1514"/>
      <c r="U41" s="1412"/>
      <c r="V41" s="632"/>
      <c r="W41" s="2043" t="s">
        <v>2420</v>
      </c>
      <c r="X41" s="2044"/>
      <c r="Y41" s="2044"/>
      <c r="Z41" s="1602" t="str">
        <f>IF(AB41=0,"",IF(OR(M45="voluntária integral",AA37&lt;1),0,VLOOKUP(AA36,TABACRESC,2)))</f>
        <v/>
      </c>
      <c r="AA41" s="1603" t="s">
        <v>2420</v>
      </c>
      <c r="AB41" s="1604">
        <v>0</v>
      </c>
      <c r="AD41" s="3"/>
      <c r="AE41" s="1517"/>
      <c r="AF41" s="1517"/>
      <c r="AG41" s="4"/>
      <c r="AH41" s="4"/>
      <c r="AI41" s="598"/>
      <c r="AK41" s="1515"/>
      <c r="AL41" s="1516"/>
      <c r="AV41" s="1112"/>
      <c r="BD41" s="162"/>
      <c r="BK41" s="1033"/>
      <c r="BL41" s="1033"/>
      <c r="BM41" s="1033"/>
      <c r="BN41" s="1033"/>
      <c r="BO41" s="1033"/>
      <c r="BP41" s="1033"/>
      <c r="BQ41" s="1033"/>
      <c r="BR41" s="1033"/>
      <c r="BS41" s="1033"/>
      <c r="BX41" s="2185" t="str">
        <f>IF(CB44="","",IF(BM29&gt;0,"Completou o Tempo em:","Em que ano completou o tempo?"))</f>
        <v>Em que ano completou o tempo?</v>
      </c>
      <c r="BY41" s="2186"/>
      <c r="BZ41" s="2015">
        <v>2014</v>
      </c>
      <c r="CA41" s="1961" t="str">
        <f>IF(BZ41="","","ou seja:")</f>
        <v>ou seja:</v>
      </c>
      <c r="CB41" s="1963">
        <f>IF(BZ41="","",CC43)</f>
        <v>0</v>
      </c>
      <c r="CC41" s="1963" t="str">
        <f>IF(BZ41="","","Dias")</f>
        <v>Dias</v>
      </c>
      <c r="CD41" s="1965">
        <v>60</v>
      </c>
      <c r="CE41" s="1967" t="str">
        <f>IF(BZ41="","","Anos")</f>
        <v>Anos</v>
      </c>
      <c r="CF41" s="881"/>
      <c r="CG41" s="881"/>
      <c r="CH41" s="1405"/>
      <c r="CI41" s="1519"/>
      <c r="CJ41" s="1143"/>
      <c r="CK41" s="1518"/>
      <c r="CL41" s="881"/>
      <c r="CM41" s="881"/>
      <c r="CN41" s="881"/>
      <c r="CO41" s="1520"/>
      <c r="CP41" s="1521"/>
      <c r="CQ41" s="1521"/>
      <c r="CR41" s="881"/>
      <c r="CS41" s="881"/>
      <c r="CT41" s="881"/>
      <c r="CU41" s="881"/>
      <c r="CV41" s="881"/>
      <c r="CW41" s="881"/>
      <c r="CX41" s="881"/>
      <c r="CY41" s="881"/>
      <c r="CZ41" s="881"/>
      <c r="DA41" s="881"/>
      <c r="DB41" s="881"/>
      <c r="DC41" s="881"/>
      <c r="DD41" s="881"/>
      <c r="DE41" s="881"/>
      <c r="DF41" s="881"/>
      <c r="DG41" s="881"/>
      <c r="DH41" s="881"/>
      <c r="DI41" s="881"/>
      <c r="DJ41" s="881"/>
      <c r="DK41" s="881"/>
      <c r="DL41" s="1950"/>
      <c r="DM41" s="1950"/>
      <c r="DN41" s="1408"/>
      <c r="DO41" s="881"/>
      <c r="DP41" s="881"/>
      <c r="DQ41" s="881"/>
      <c r="DR41" s="881"/>
      <c r="DS41" s="881"/>
      <c r="DT41" s="881"/>
      <c r="DU41" s="881"/>
      <c r="DV41" s="881"/>
      <c r="DW41" s="881"/>
      <c r="DX41" s="881"/>
      <c r="DY41" s="881"/>
      <c r="DZ41" s="881"/>
      <c r="EA41" s="881"/>
      <c r="EB41" s="881"/>
      <c r="EC41" s="881"/>
      <c r="ED41" s="881"/>
      <c r="EE41" s="881"/>
      <c r="EF41" s="881"/>
      <c r="EG41" s="881"/>
      <c r="EH41" s="881"/>
      <c r="EI41" s="881"/>
      <c r="EJ41" s="881"/>
      <c r="EK41" s="881"/>
      <c r="EL41" s="881"/>
      <c r="EM41" s="881"/>
      <c r="EN41" s="881"/>
      <c r="EO41" s="881"/>
      <c r="EP41" s="881"/>
      <c r="EQ41" s="881"/>
      <c r="ER41" s="881"/>
      <c r="ES41" s="881"/>
      <c r="ET41" s="881"/>
      <c r="EU41" s="881"/>
      <c r="EV41" s="881"/>
      <c r="EW41" s="881"/>
      <c r="EX41" s="881"/>
      <c r="EY41" s="881"/>
      <c r="EZ41" s="881"/>
      <c r="FA41" s="881"/>
      <c r="FB41" s="1534" t="s">
        <v>3517</v>
      </c>
      <c r="FC41" s="1535" t="e">
        <f>O42+O35</f>
        <v>#VALUE!</v>
      </c>
      <c r="FD41" s="1534"/>
      <c r="FE41" s="881"/>
      <c r="FF41" s="881"/>
      <c r="FG41"/>
      <c r="FH41"/>
      <c r="FI41"/>
      <c r="FJ41"/>
      <c r="FK41"/>
      <c r="FL41"/>
    </row>
    <row r="42" spans="2:168" s="1" customFormat="1" ht="10.15" customHeight="1">
      <c r="B42" s="20"/>
      <c r="C42" s="2095" t="s">
        <v>1</v>
      </c>
      <c r="D42" s="2096"/>
      <c r="E42" s="2096"/>
      <c r="F42" s="2096"/>
      <c r="G42" s="2096"/>
      <c r="H42" s="2063">
        <f>IF('CERT-F'!M19="",0,IF(K28="",0,C290-AF65))</f>
        <v>0</v>
      </c>
      <c r="I42" s="2063"/>
      <c r="J42" s="2064" t="s">
        <v>1344</v>
      </c>
      <c r="K42" s="2064"/>
      <c r="L42" s="1530">
        <f>IF(C66="",0,IF(H42/365&gt;75,75,TRUNC(H42/365)))</f>
        <v>0</v>
      </c>
      <c r="M42" s="1494"/>
      <c r="N42" s="839" t="s">
        <v>1345</v>
      </c>
      <c r="O42" s="1530">
        <f>IF(G222&lt;1,0,G222)</f>
        <v>0</v>
      </c>
      <c r="P42" s="839" t="s">
        <v>2231</v>
      </c>
      <c r="Q42" s="1530">
        <f>IF(D223-H222&lt;1,0,D223-H222)</f>
        <v>0</v>
      </c>
      <c r="R42" s="839" t="s">
        <v>2233</v>
      </c>
      <c r="S42" s="2062" t="str">
        <f>IF('CERT-F'!L5="","",'CERT-F'!L5)</f>
        <v/>
      </c>
      <c r="T42" s="2062"/>
      <c r="U42" s="1367">
        <f>'CERT-F'!P19</f>
        <v>0</v>
      </c>
      <c r="V42" s="632"/>
      <c r="W42" s="2045" t="s">
        <v>2420</v>
      </c>
      <c r="X42" s="2046"/>
      <c r="Y42" s="2046"/>
      <c r="Z42" s="2046"/>
      <c r="AA42" s="2046"/>
      <c r="AB42" s="2047"/>
      <c r="AC42" s="1136">
        <f>'CERT-F'!X2</f>
        <v>0</v>
      </c>
      <c r="AD42" s="3"/>
      <c r="AE42" s="191">
        <f>IF('CERT-F'!M19="",0,IF(K28="",0,AH35-'CERT-F'!M19-AF74))</f>
        <v>0</v>
      </c>
      <c r="AF42" s="730">
        <f>IF(AE42&lt;AH264,0,TRUNC(AE42/365))</f>
        <v>0</v>
      </c>
      <c r="AG42" s="6">
        <f>'CERT-F'!AF5</f>
        <v>0</v>
      </c>
      <c r="AH42" s="6">
        <f>AG42</f>
        <v>0</v>
      </c>
      <c r="AI42" s="702">
        <f>AK34-AK35+1</f>
        <v>37987</v>
      </c>
      <c r="AK42" s="2191" t="s">
        <v>2365</v>
      </c>
      <c r="AL42" s="2192"/>
      <c r="AM42" s="739" t="e">
        <f>IF($BV$36&gt;1,MAX($AB$29,AB30,AB31,$AB$33),0)</f>
        <v>#REF!</v>
      </c>
      <c r="AV42" s="1363"/>
      <c r="BK42" s="1033"/>
      <c r="BL42" s="1033"/>
      <c r="BM42" s="1033"/>
      <c r="BN42" s="1033"/>
      <c r="BO42" s="1033"/>
      <c r="BP42" s="1035"/>
      <c r="BQ42" s="1033"/>
      <c r="BR42" s="1033"/>
      <c r="BS42" s="1033"/>
      <c r="BX42" s="2187"/>
      <c r="BY42" s="2188"/>
      <c r="BZ42" s="2016"/>
      <c r="CA42" s="1962"/>
      <c r="CB42" s="1964"/>
      <c r="CC42" s="1964"/>
      <c r="CD42" s="1966"/>
      <c r="CE42" s="1968"/>
      <c r="CF42" s="881"/>
      <c r="CG42" s="881"/>
      <c r="CH42" s="881"/>
      <c r="CI42" s="1409"/>
      <c r="CJ42" s="1426">
        <f>AW22</f>
        <v>0</v>
      </c>
      <c r="CK42" s="1410" t="s">
        <v>2106</v>
      </c>
      <c r="CL42" s="881"/>
      <c r="CM42" s="881"/>
      <c r="CN42" s="881"/>
      <c r="CO42" s="881"/>
      <c r="CP42" s="881"/>
      <c r="CQ42" s="881"/>
      <c r="CR42" s="881"/>
      <c r="CS42" s="881"/>
      <c r="CT42" s="881"/>
      <c r="CU42" s="881"/>
      <c r="CV42" s="881"/>
      <c r="CW42" s="881"/>
      <c r="CX42" s="881"/>
      <c r="CY42" s="881"/>
      <c r="CZ42" s="881"/>
      <c r="DA42" s="881"/>
      <c r="DB42" s="881"/>
      <c r="DC42" s="881"/>
      <c r="DD42" s="881"/>
      <c r="DE42" s="881"/>
      <c r="DF42" s="881"/>
      <c r="DG42" s="881"/>
      <c r="DH42" s="881"/>
      <c r="DI42" s="881"/>
      <c r="DJ42" s="881"/>
      <c r="DK42" s="881"/>
      <c r="DL42" s="1950"/>
      <c r="DM42" s="1950"/>
      <c r="DN42" s="1411">
        <v>37987</v>
      </c>
      <c r="DO42" s="881"/>
      <c r="DP42" s="881"/>
      <c r="DQ42" s="881"/>
      <c r="DR42" s="881"/>
      <c r="DS42" s="881"/>
      <c r="DT42" s="881"/>
      <c r="DU42" s="881"/>
      <c r="DV42" s="881"/>
      <c r="DW42" s="881"/>
      <c r="DX42" s="881"/>
      <c r="DY42" s="881"/>
      <c r="DZ42" s="881"/>
      <c r="EA42" s="881"/>
      <c r="EB42" s="1405"/>
      <c r="EC42" s="881"/>
      <c r="ED42" s="881"/>
      <c r="EE42" s="881"/>
      <c r="EF42" s="881"/>
      <c r="EG42" s="881"/>
      <c r="EH42" s="881"/>
      <c r="EI42" s="881"/>
      <c r="EJ42" s="881"/>
      <c r="EK42" s="881"/>
      <c r="EL42" s="881"/>
      <c r="EM42" s="881"/>
      <c r="EN42" s="881"/>
      <c r="EO42" s="881"/>
      <c r="EP42" s="881"/>
      <c r="EQ42" s="881"/>
      <c r="ER42" s="881"/>
      <c r="ES42" s="881"/>
      <c r="ET42" s="881"/>
      <c r="EU42" s="881"/>
      <c r="EV42" s="881"/>
      <c r="EW42" s="881"/>
      <c r="EX42" s="881"/>
      <c r="EY42" s="881"/>
      <c r="EZ42" s="881"/>
      <c r="FA42" s="881"/>
      <c r="FB42" s="1534"/>
      <c r="FC42" s="1534" t="e">
        <f>IF(FC41&gt;11,1,0)</f>
        <v>#VALUE!</v>
      </c>
      <c r="FD42" s="1534"/>
      <c r="FE42" s="881"/>
      <c r="FF42" s="881"/>
      <c r="FG42"/>
      <c r="FH42"/>
      <c r="FI42"/>
      <c r="FJ42"/>
      <c r="FK42"/>
      <c r="FL42"/>
    </row>
    <row r="43" spans="2:168" s="1" customFormat="1" ht="10.15" customHeight="1">
      <c r="B43" s="20"/>
      <c r="C43" s="2132"/>
      <c r="D43" s="2133"/>
      <c r="E43" s="2133"/>
      <c r="F43" s="2133"/>
      <c r="G43" s="2133"/>
      <c r="H43" s="1577"/>
      <c r="I43" s="1577"/>
      <c r="J43" s="298"/>
      <c r="K43" s="298"/>
      <c r="L43" s="1530"/>
      <c r="M43" s="1494"/>
      <c r="N43" s="839"/>
      <c r="O43" s="1530"/>
      <c r="P43" s="839"/>
      <c r="Q43" s="1530"/>
      <c r="R43" s="839"/>
      <c r="S43" s="1418"/>
      <c r="T43" s="1418"/>
      <c r="U43" s="1367"/>
      <c r="V43" s="632"/>
      <c r="W43" s="2048" t="s">
        <v>3559</v>
      </c>
      <c r="X43" s="2049"/>
      <c r="Y43" s="2049"/>
      <c r="Z43" s="2049"/>
      <c r="AA43" s="2049"/>
      <c r="AB43" s="2050"/>
      <c r="AC43" s="1136"/>
      <c r="AD43" s="3"/>
      <c r="AE43" s="191"/>
      <c r="AF43" s="730"/>
      <c r="AG43" s="6"/>
      <c r="AH43" s="6"/>
      <c r="AI43" s="702"/>
      <c r="AK43" s="2193"/>
      <c r="AL43" s="2194"/>
      <c r="AM43" s="739"/>
      <c r="AV43" s="577"/>
      <c r="BK43" s="1033"/>
      <c r="BL43" s="1033"/>
      <c r="BM43" s="1033"/>
      <c r="BN43" s="1033"/>
      <c r="BO43" s="1033"/>
      <c r="BP43" s="1035"/>
      <c r="BQ43" s="1033"/>
      <c r="BR43" s="1033"/>
      <c r="BS43" s="1033"/>
      <c r="BU43" s="162"/>
      <c r="BX43" s="2199" t="str">
        <f>IF(CB44="","","Tempo em 31/12/ de:")</f>
        <v>Tempo em 31/12/ de:</v>
      </c>
      <c r="BY43" s="2200"/>
      <c r="BZ43" s="1392">
        <f>IF(BZ41="","",BZ41-1)</f>
        <v>2013</v>
      </c>
      <c r="CA43" s="1391">
        <f>IF(BZ41="","",AW29)</f>
        <v>0</v>
      </c>
      <c r="CB43" s="1396">
        <f>IF(T45="",0,T45)</f>
        <v>0</v>
      </c>
      <c r="CC43" s="1397">
        <f>IF(BZ41="","",CB43*365)</f>
        <v>0</v>
      </c>
      <c r="CD43" s="1396">
        <f>IF(BZ41="","",CA43-CC43)</f>
        <v>0</v>
      </c>
      <c r="CE43" s="1396" t="e">
        <f>'TAB FALTAS'!M43</f>
        <v>#REF!</v>
      </c>
      <c r="CF43" s="881"/>
      <c r="CG43" s="881"/>
      <c r="CH43" s="881"/>
      <c r="CI43" s="1409"/>
      <c r="CJ43" s="1426"/>
      <c r="CK43" s="1579"/>
      <c r="CL43" s="881"/>
      <c r="CM43" s="881"/>
      <c r="CN43" s="881"/>
      <c r="CO43" s="881"/>
      <c r="CP43" s="881"/>
      <c r="CQ43" s="881"/>
      <c r="CR43" s="881"/>
      <c r="CS43" s="881"/>
      <c r="CT43" s="881"/>
      <c r="CU43" s="881"/>
      <c r="CV43" s="881"/>
      <c r="CW43" s="881"/>
      <c r="CX43" s="881"/>
      <c r="CY43" s="881"/>
      <c r="CZ43" s="881"/>
      <c r="DA43" s="881"/>
      <c r="DB43" s="881"/>
      <c r="DC43" s="881"/>
      <c r="DD43" s="881"/>
      <c r="DE43" s="881"/>
      <c r="DF43" s="881"/>
      <c r="DG43" s="881"/>
      <c r="DH43" s="881"/>
      <c r="DI43" s="881"/>
      <c r="DJ43" s="881"/>
      <c r="DK43" s="881"/>
      <c r="DL43" s="1578"/>
      <c r="DM43" s="1578"/>
      <c r="DN43" s="1580"/>
      <c r="DO43" s="881"/>
      <c r="DP43" s="881"/>
      <c r="DQ43" s="881"/>
      <c r="DR43" s="881"/>
      <c r="DS43" s="881"/>
      <c r="DT43" s="881"/>
      <c r="DU43" s="881"/>
      <c r="DV43" s="881"/>
      <c r="DW43" s="881"/>
      <c r="DX43" s="881"/>
      <c r="DY43" s="881"/>
      <c r="DZ43" s="881"/>
      <c r="EA43" s="881"/>
      <c r="EB43" s="1405"/>
      <c r="EC43" s="881"/>
      <c r="ED43" s="881"/>
      <c r="EE43" s="881"/>
      <c r="EF43" s="881"/>
      <c r="EG43" s="881"/>
      <c r="EH43" s="881"/>
      <c r="EI43" s="881"/>
      <c r="EJ43" s="881"/>
      <c r="EK43" s="881"/>
      <c r="EL43" s="881"/>
      <c r="EM43" s="881"/>
      <c r="EN43" s="881"/>
      <c r="EO43" s="881"/>
      <c r="EP43" s="881"/>
      <c r="EQ43" s="881"/>
      <c r="ER43" s="881"/>
      <c r="ES43" s="881"/>
      <c r="ET43" s="881"/>
      <c r="EU43" s="881"/>
      <c r="EV43" s="881"/>
      <c r="EW43" s="881"/>
      <c r="EX43" s="881"/>
      <c r="EY43" s="881"/>
      <c r="EZ43" s="881"/>
      <c r="FA43" s="881"/>
      <c r="FB43" s="1534"/>
      <c r="FC43" s="1534"/>
      <c r="FD43" s="1534"/>
      <c r="FE43" s="881"/>
      <c r="FF43" s="881"/>
      <c r="FG43"/>
      <c r="FH43"/>
      <c r="FI43"/>
      <c r="FJ43"/>
      <c r="FK43"/>
      <c r="FL43"/>
    </row>
    <row r="44" spans="2:168" s="1" customFormat="1" ht="10.15" customHeight="1" thickBot="1">
      <c r="B44" s="20"/>
      <c r="C44" s="2134" t="str">
        <f>IF('CERT-F'!O2="S","CERTIFICO À VISTA DA(S) CERTIDÃO(ÕES)  DE TEMPO E DEMAIS  ELEMENTOS CONSTANTES DO  PROCESSO  ÚNICO DE CONTAGEM DE TEMPO","" )</f>
        <v/>
      </c>
      <c r="D44" s="2135"/>
      <c r="E44" s="2135"/>
      <c r="F44" s="2135"/>
      <c r="G44" s="2135"/>
      <c r="H44" s="2135"/>
      <c r="I44" s="2135"/>
      <c r="J44" s="2135"/>
      <c r="K44" s="2135"/>
      <c r="L44" s="2135"/>
      <c r="M44" s="2135"/>
      <c r="N44" s="2135"/>
      <c r="O44" s="2135"/>
      <c r="P44" s="2135"/>
      <c r="Q44" s="2135"/>
      <c r="R44" s="2135"/>
      <c r="S44" s="2135"/>
      <c r="T44" s="2135"/>
      <c r="U44" s="2135"/>
      <c r="V44" s="2136"/>
      <c r="W44" s="2051" t="s">
        <v>2321</v>
      </c>
      <c r="X44" s="2052"/>
      <c r="Y44" s="2052"/>
      <c r="Z44" s="2052"/>
      <c r="AA44" s="2052"/>
      <c r="AB44" s="1613"/>
      <c r="AD44" s="3"/>
      <c r="AE44" s="1" t="e">
        <f>VLOOKUP(S39,TABANIV,7)</f>
        <v>#N/A</v>
      </c>
      <c r="AF44" s="4"/>
      <c r="AG44" s="597">
        <v>12775</v>
      </c>
      <c r="AH44" s="598">
        <v>10950</v>
      </c>
      <c r="AI44" s="701"/>
      <c r="AK44" s="2195"/>
      <c r="AL44" s="2196"/>
      <c r="BF44" s="17"/>
      <c r="BK44" s="1033"/>
      <c r="BL44" s="1033"/>
      <c r="BM44" s="1033"/>
      <c r="BN44" s="1033"/>
      <c r="BO44" s="1033"/>
      <c r="BP44" s="1033"/>
      <c r="BQ44" s="1033"/>
      <c r="BR44" s="1033"/>
      <c r="BS44" s="1033"/>
      <c r="BU44" s="162"/>
      <c r="BX44" s="1420">
        <f>IF(BZ41="","",VLOOKUP(BZ43,TABFIM,2))</f>
        <v>41639</v>
      </c>
      <c r="BY44" s="2025">
        <f>IF(BZ41="","",BX44-CD43)</f>
        <v>41639</v>
      </c>
      <c r="BZ44" s="2025"/>
      <c r="CA44" s="883"/>
      <c r="CB44" s="1429">
        <f>IF('CERT-F'!R12="","",'CERT-F'!R12)</f>
        <v>0</v>
      </c>
      <c r="CC44" s="1388"/>
      <c r="CD44" s="883"/>
      <c r="CE44" s="883"/>
      <c r="CH44" s="17"/>
      <c r="CI44" s="1211">
        <f>IF(BH37=0,0,'CERT-F'!AC19)</f>
        <v>0</v>
      </c>
      <c r="CJ44" s="1105">
        <f>IF(CJ42=0,0,CJ42-CI45-CK44)</f>
        <v>0</v>
      </c>
      <c r="CK44" s="1205"/>
      <c r="CM44" s="17">
        <f>CI45-CJ42</f>
        <v>0</v>
      </c>
      <c r="FB44" s="1534"/>
      <c r="FC44" s="1534">
        <f>'CERT-F'!P19</f>
        <v>0</v>
      </c>
      <c r="FD44" s="1534"/>
      <c r="FE44" s="883"/>
      <c r="FG44"/>
      <c r="FH44"/>
      <c r="FI44"/>
      <c r="FJ44"/>
      <c r="FK44"/>
      <c r="FL44"/>
    </row>
    <row r="45" spans="2:168" s="1" customFormat="1" ht="11.25" customHeight="1">
      <c r="B45" s="20"/>
      <c r="C45" s="638" t="s">
        <v>2752</v>
      </c>
      <c r="D45" s="2128">
        <f>M27</f>
        <v>0</v>
      </c>
      <c r="E45" s="2128"/>
      <c r="F45" s="2128"/>
      <c r="G45" s="2128"/>
      <c r="H45" s="2128"/>
      <c r="I45" s="2128"/>
      <c r="J45" s="2128"/>
      <c r="K45" s="2128"/>
      <c r="L45" s="2128"/>
      <c r="M45" s="2128"/>
      <c r="N45" s="1616" t="s">
        <v>2753</v>
      </c>
      <c r="O45" s="2077">
        <f>D28</f>
        <v>0</v>
      </c>
      <c r="P45" s="1634"/>
      <c r="Q45" s="1634"/>
      <c r="R45" s="2148" t="s">
        <v>2754</v>
      </c>
      <c r="S45" s="2148"/>
      <c r="T45" s="1617"/>
      <c r="U45" s="1617"/>
      <c r="V45" s="633"/>
      <c r="W45" s="2160"/>
      <c r="X45" s="2161"/>
      <c r="Y45" s="2161"/>
      <c r="Z45" s="2161"/>
      <c r="AA45" s="2161"/>
      <c r="AB45" s="2162"/>
      <c r="AD45" s="3"/>
      <c r="AE45" s="166" t="str">
        <f>IF('CERT-F'!X2="","",PEDAG!F17)</f>
        <v/>
      </c>
      <c r="AF45" s="42">
        <f>IF('CERT-F'!X2="",0,PEDAG!Z10)</f>
        <v>0</v>
      </c>
      <c r="AG45" s="42">
        <f>IF('CERT-F'!X2="",0,'CERT-V'!H46-PEDAG!G36+1)</f>
        <v>0</v>
      </c>
      <c r="AH45" s="4"/>
      <c r="AI45" s="702" t="e">
        <f>L35-Z38</f>
        <v>#VALUE!</v>
      </c>
      <c r="AJ45" s="1" t="e">
        <f>IF(AI45&lt;0,0,AI45*365)</f>
        <v>#VALUE!</v>
      </c>
      <c r="AK45" s="685">
        <f ca="1">L39</f>
        <v>0</v>
      </c>
      <c r="AL45" s="685">
        <f>U42</f>
        <v>0</v>
      </c>
      <c r="AX45" s="17">
        <f>CJ42-CI45</f>
        <v>0</v>
      </c>
      <c r="BK45" s="1033"/>
      <c r="BL45" s="1033"/>
      <c r="BM45" s="1033"/>
      <c r="BN45" s="1033"/>
      <c r="BO45" s="1033"/>
      <c r="BP45" s="1033"/>
      <c r="BQ45" s="1033"/>
      <c r="BR45" s="1033"/>
      <c r="BS45" s="1033"/>
      <c r="BZ45" s="1421"/>
      <c r="CI45" s="1047">
        <f>AZ4</f>
        <v>0</v>
      </c>
      <c r="CJ45" s="735"/>
      <c r="CK45" s="1121" t="s">
        <v>3484</v>
      </c>
      <c r="FB45" s="1534"/>
      <c r="FC45" s="1534" t="s">
        <v>3518</v>
      </c>
      <c r="FD45" s="1534">
        <f ca="1">DATEDIF(FC47,TODAY(),"Y")</f>
        <v>93</v>
      </c>
      <c r="FE45" s="1533"/>
      <c r="FG45"/>
      <c r="FH45"/>
      <c r="FI45"/>
      <c r="FJ45"/>
      <c r="FK45"/>
      <c r="FL45"/>
    </row>
    <row r="46" spans="2:168" s="1" customFormat="1" ht="10.15" customHeight="1">
      <c r="B46" s="20"/>
      <c r="C46" s="2129">
        <f>H28</f>
        <v>0</v>
      </c>
      <c r="D46" s="2130"/>
      <c r="E46" s="2130"/>
      <c r="F46" s="1619"/>
      <c r="G46" s="1618" t="s">
        <v>3284</v>
      </c>
      <c r="H46" s="2130">
        <f>K28</f>
        <v>0</v>
      </c>
      <c r="I46" s="2130"/>
      <c r="J46" s="2130"/>
      <c r="K46" s="1620" t="s">
        <v>2755</v>
      </c>
      <c r="M46" s="1620"/>
      <c r="N46" s="1620"/>
      <c r="O46" s="2131" t="str">
        <f>E35</f>
        <v/>
      </c>
      <c r="P46" s="2131"/>
      <c r="Q46" s="1621" t="s">
        <v>2756</v>
      </c>
      <c r="S46" s="1622" t="str">
        <f>L35</f>
        <v/>
      </c>
      <c r="T46" s="1494" t="str">
        <f>L35</f>
        <v/>
      </c>
      <c r="U46" s="215" t="s">
        <v>3285</v>
      </c>
      <c r="V46" s="633"/>
      <c r="W46" s="2168"/>
      <c r="X46" s="2169"/>
      <c r="Y46" s="2169"/>
      <c r="Z46" s="2169"/>
      <c r="AA46" s="2169"/>
      <c r="AB46" s="1495"/>
      <c r="AD46" s="3"/>
      <c r="AE46" s="4"/>
      <c r="AF46" s="42" t="str">
        <f>S39</f>
        <v/>
      </c>
      <c r="AG46" s="42">
        <f>IF('CERT-F'!X2="",0,PEDAG!F16)</f>
        <v>0</v>
      </c>
      <c r="AH46" s="42">
        <f>IF('CERT-F'!X2="",0,PEDAG!F16)</f>
        <v>0</v>
      </c>
      <c r="AI46" s="701"/>
      <c r="AK46" s="686"/>
      <c r="AL46" s="686"/>
      <c r="BK46" s="1033"/>
      <c r="BL46" s="1033"/>
      <c r="BM46" s="1033"/>
      <c r="BN46" s="1033"/>
      <c r="BO46" s="1033"/>
      <c r="BP46" s="1033"/>
      <c r="BQ46" s="1033"/>
      <c r="BR46" s="1033"/>
      <c r="BS46" s="1033"/>
      <c r="BZ46" s="1182"/>
      <c r="CI46" s="1425">
        <f>IF(CI44="","",CI44+CI45)-CK47</f>
        <v>0</v>
      </c>
      <c r="CJ46" s="1046">
        <f>IF(BH37=0,0,YEAR(CI46))</f>
        <v>0</v>
      </c>
      <c r="CK46" s="1122">
        <f>IF(Z37&gt;0,AB38,0)</f>
        <v>0</v>
      </c>
      <c r="EB46" s="162"/>
      <c r="FB46" s="1534"/>
      <c r="FC46" s="1534" t="s">
        <v>3519</v>
      </c>
      <c r="FD46" s="1534">
        <f ca="1">DATEDIF(FC49,TODAY(),"Y")</f>
        <v>103</v>
      </c>
      <c r="FE46" s="883"/>
    </row>
    <row r="47" spans="2:168" s="1" customFormat="1" ht="13.7" customHeight="1">
      <c r="B47" s="20"/>
      <c r="C47" s="728" t="s">
        <v>3551</v>
      </c>
      <c r="D47" s="17" t="str">
        <f>O35</f>
        <v/>
      </c>
      <c r="E47" s="1760" t="s">
        <v>3552</v>
      </c>
      <c r="F47" s="1760"/>
      <c r="G47" s="1623" t="str">
        <f>Q35</f>
        <v/>
      </c>
      <c r="H47" s="1624" t="s">
        <v>2233</v>
      </c>
      <c r="I47" s="1634" t="s">
        <v>3560</v>
      </c>
      <c r="J47" s="1634"/>
      <c r="K47" s="1634"/>
      <c r="L47" s="1634"/>
      <c r="M47" s="1634"/>
      <c r="N47" s="1634"/>
      <c r="O47" s="1634"/>
      <c r="P47" s="1634"/>
      <c r="Q47" s="1634"/>
      <c r="R47" s="1634"/>
      <c r="S47" s="1634"/>
      <c r="T47" s="1634"/>
      <c r="U47" s="1634"/>
      <c r="V47" s="633"/>
      <c r="W47" s="2059" t="str">
        <f>IF('CERT-F'!T2="","",CONCATENATE("Foram convertidos o período de ",TEXT('CERT-F'!R5,"dd-mm-aaaa")," à ",TEXT('CERT-F'!AA5,"dd-mm-aaaa")," de acordo com a"))</f>
        <v/>
      </c>
      <c r="X47" s="2060"/>
      <c r="Y47" s="2060"/>
      <c r="Z47" s="2060"/>
      <c r="AA47" s="2060"/>
      <c r="AB47" s="2230"/>
      <c r="AD47" s="3"/>
      <c r="AE47" s="546" t="str">
        <f>IF('CERT-F'!$O$2="N","",IF('CERT-F'!$X$2="","",IF($U$42="M",VLOOKUP('CERT-F'!$X$2,FUNDAMENTO,86),VLOOKUP('CERT-F'!$X$2,FUNDAMENTO,87))))</f>
        <v/>
      </c>
      <c r="AF47" s="4"/>
      <c r="AG47" s="42"/>
      <c r="AH47" s="4"/>
      <c r="AI47" s="6"/>
      <c r="AK47" s="686"/>
      <c r="AL47" s="686"/>
      <c r="BK47" s="1033"/>
      <c r="BL47" s="1033"/>
      <c r="BM47" s="1033"/>
      <c r="BN47" s="1033"/>
      <c r="BO47" s="1033"/>
      <c r="BP47" s="1033"/>
      <c r="BQ47" s="1033"/>
      <c r="BR47" s="1033"/>
      <c r="BS47" s="1033"/>
      <c r="CI47" s="1212">
        <f>IF(CJ44=0,0,AW27-CJ44-CK47)</f>
        <v>0</v>
      </c>
      <c r="CJ47" s="1237" t="s">
        <v>3419</v>
      </c>
      <c r="CK47" s="1362">
        <f>N23</f>
        <v>0</v>
      </c>
      <c r="FB47" s="1534"/>
      <c r="FC47" s="1536">
        <v>12055</v>
      </c>
      <c r="FD47" s="1534"/>
      <c r="FE47" s="883"/>
    </row>
    <row r="48" spans="2:168" s="1" customFormat="1" ht="32.25" customHeight="1">
      <c r="B48" s="20"/>
      <c r="C48" s="2141" t="str">
        <f>CONCATENATE("com fundamentação dada pelo ",'CERT-F'!I3)</f>
        <v xml:space="preserve">com fundamentação dada pelo </v>
      </c>
      <c r="D48" s="2142"/>
      <c r="E48" s="2142"/>
      <c r="F48" s="2142"/>
      <c r="G48" s="2142"/>
      <c r="H48" s="2142"/>
      <c r="I48" s="2142"/>
      <c r="J48" s="2142"/>
      <c r="K48" s="2142"/>
      <c r="L48" s="2142"/>
      <c r="M48" s="2142"/>
      <c r="N48" s="2142"/>
      <c r="O48" s="2142"/>
      <c r="P48" s="2142"/>
      <c r="Q48" s="2142"/>
      <c r="R48" s="2142"/>
      <c r="S48" s="2142"/>
      <c r="T48" s="2142"/>
      <c r="U48" s="2142"/>
      <c r="V48" s="633"/>
      <c r="W48" s="2231" t="str">
        <f>IF('TAB FUNDAMENTO'!E45="",""," Instrução Normativa SPPREV-DBS nº 01, de 19 de agosto de 2022")</f>
        <v xml:space="preserve"> Instrução Normativa SPPREV-DBS nº 01, de 19 de agosto de 2022</v>
      </c>
      <c r="X48" s="2232"/>
      <c r="Y48" s="2232"/>
      <c r="Z48" s="2232"/>
      <c r="AA48" s="2232"/>
      <c r="AB48" s="2233"/>
      <c r="AD48" s="3"/>
      <c r="AE48" s="546"/>
      <c r="AF48" s="4"/>
      <c r="AG48" s="42"/>
      <c r="AH48" s="4"/>
      <c r="AI48" s="6"/>
      <c r="AK48" s="686"/>
      <c r="AL48" s="686"/>
      <c r="BK48" s="1033"/>
      <c r="BL48" s="1033"/>
      <c r="BM48" s="1033"/>
      <c r="BN48" s="1033"/>
      <c r="BO48" s="1033"/>
      <c r="BP48" s="1033"/>
      <c r="BQ48" s="1033"/>
      <c r="BR48" s="1033"/>
      <c r="BS48" s="1033"/>
      <c r="CI48" s="1589"/>
      <c r="CJ48" s="1337"/>
      <c r="CK48" s="1590"/>
      <c r="FB48" s="1534"/>
      <c r="FC48" s="1536"/>
      <c r="FD48" s="1534"/>
      <c r="FE48" s="883"/>
    </row>
    <row r="49" spans="2:161" s="1" customFormat="1" ht="17.25" customHeight="1">
      <c r="B49" s="1394">
        <f>'CERT-F'!D3</f>
        <v>0</v>
      </c>
      <c r="C49" s="728"/>
      <c r="V49" s="634"/>
      <c r="W49" s="2165"/>
      <c r="X49" s="2166"/>
      <c r="Y49" s="2166"/>
      <c r="Z49" s="2166"/>
      <c r="AA49" s="2166"/>
      <c r="AB49" s="2167"/>
      <c r="AD49" s="3">
        <f>'CERT-F'!AF5</f>
        <v>0</v>
      </c>
      <c r="AE49" s="546">
        <f>IF('CERT-F'!X2="",0,IF(S39=0,0,'CERT-F'!$M$19+(S39*365)+AI67))</f>
        <v>0</v>
      </c>
      <c r="AF49" s="4"/>
      <c r="AG49" s="42">
        <f>IF('CERT-F'!X2="",0,VLOOKUP('CERT-F'!$X$2,FUNDAMENTO,93))</f>
        <v>0</v>
      </c>
      <c r="AH49" s="42">
        <f>IF('CERT-F'!X2="",0,VLOOKUP('CERT-F'!$X$2,FUNDAMENTO,94))</f>
        <v>0</v>
      </c>
      <c r="AI49" s="6"/>
      <c r="AK49" s="687" t="s">
        <v>2087</v>
      </c>
      <c r="AL49" s="687" t="s">
        <v>2088</v>
      </c>
      <c r="AM49" s="162" t="str">
        <f>AB32</f>
        <v/>
      </c>
      <c r="BG49" s="162"/>
      <c r="BK49" s="1033"/>
      <c r="BL49" s="1033"/>
      <c r="BM49" s="1033"/>
      <c r="BN49" s="1033"/>
      <c r="BO49" s="1033"/>
      <c r="BP49" s="1033"/>
      <c r="BQ49" s="1033"/>
      <c r="BR49" s="1033"/>
      <c r="BS49" s="1033"/>
      <c r="BZ49" s="158"/>
      <c r="CI49" s="315">
        <f>'CERT-F'!N2</f>
        <v>0</v>
      </c>
      <c r="CJ49" s="315"/>
      <c r="FB49" s="1534"/>
      <c r="FC49" s="1536">
        <v>8402</v>
      </c>
      <c r="FD49" s="1534"/>
      <c r="FE49" s="883"/>
    </row>
    <row r="50" spans="2:161" s="1" customFormat="1" ht="11.25" customHeight="1">
      <c r="B50" s="20"/>
      <c r="C50" s="635"/>
      <c r="D50" s="1625"/>
      <c r="E50" s="1625"/>
      <c r="F50" s="1625"/>
      <c r="G50" s="1625"/>
      <c r="H50" s="1625"/>
      <c r="I50" s="1625"/>
      <c r="J50" s="1625"/>
      <c r="K50" s="1625"/>
      <c r="L50" s="1625"/>
      <c r="M50" s="2082"/>
      <c r="N50" s="2082"/>
      <c r="O50" s="1614"/>
      <c r="P50" s="2149"/>
      <c r="Q50" s="2149"/>
      <c r="R50" s="2082"/>
      <c r="S50" s="2082"/>
      <c r="T50" s="2082"/>
      <c r="U50" s="209"/>
      <c r="V50" s="634"/>
      <c r="W50" s="1557"/>
      <c r="X50" s="1558"/>
      <c r="Y50" s="1558"/>
      <c r="Z50" s="1558"/>
      <c r="AA50" s="1558"/>
      <c r="AB50" s="1559"/>
      <c r="AD50" s="3"/>
      <c r="AE50" s="546" t="e">
        <f>IF(Y34=0,0,'CERT-F'!$M$19+(Y34*365)+AE51-1)</f>
        <v>#N/A</v>
      </c>
      <c r="AF50" s="4" t="s">
        <v>2682</v>
      </c>
      <c r="AG50" s="41" t="s">
        <v>3033</v>
      </c>
      <c r="AH50" s="4" t="s">
        <v>3034</v>
      </c>
      <c r="AI50" s="6" t="s">
        <v>678</v>
      </c>
      <c r="AJ50" s="1" t="s">
        <v>679</v>
      </c>
      <c r="AK50" s="687"/>
      <c r="AL50" s="687"/>
      <c r="AM50" s="1">
        <v>373</v>
      </c>
      <c r="BD50" s="672"/>
      <c r="BK50" s="1033"/>
      <c r="BL50" s="1033"/>
      <c r="BM50" s="1033"/>
      <c r="BN50" s="1033"/>
      <c r="BO50" s="1033"/>
      <c r="BP50" s="1033"/>
      <c r="BQ50" s="1033"/>
      <c r="BR50" s="1033"/>
      <c r="BS50" s="1033"/>
      <c r="FE50" s="883"/>
    </row>
    <row r="51" spans="2:161" s="1" customFormat="1" ht="11.25" customHeight="1">
      <c r="B51" s="20"/>
      <c r="C51" s="636"/>
      <c r="D51" s="216"/>
      <c r="E51" s="1626" t="str">
        <f>IF(R50="AVOS","Avos","")</f>
        <v/>
      </c>
      <c r="F51" s="691" t="str">
        <f>IF(OR('CERT-F'!O2="",'CERT-F'!O2="n"),"",IF('CERT-F'!X2="","",VLOOKUP('CERT-F'!X2,FUNDAMENTO,46)))</f>
        <v/>
      </c>
      <c r="G51" s="691"/>
      <c r="H51" s="691"/>
      <c r="I51" s="691"/>
      <c r="J51" s="691"/>
      <c r="K51" s="691"/>
      <c r="L51" s="691"/>
      <c r="M51" s="691"/>
      <c r="N51" s="691"/>
      <c r="O51" s="1627"/>
      <c r="P51" s="1627"/>
      <c r="Q51" s="1627"/>
      <c r="R51" s="1627"/>
      <c r="S51" s="1627"/>
      <c r="T51" s="2164"/>
      <c r="U51" s="2164"/>
      <c r="V51" s="634"/>
      <c r="W51" s="2730" t="str">
        <f>_xlfn.CONCAT("Ratificada a Certidão de Tempo de Contribuição nº ",'CERT-F'!R160,", para fins de ABONO DE PERMANÊNCIA, publicando-se a referida ratificação para esse fim uma única vez.")</f>
        <v>Ratificada a Certidão de Tempo de Contribuição nº , para fins de ABONO DE PERMANÊNCIA, publicando-se a referida ratificação para esse fim uma única vez.</v>
      </c>
      <c r="X51" s="2731"/>
      <c r="Y51" s="2731"/>
      <c r="Z51" s="2731"/>
      <c r="AA51" s="2731"/>
      <c r="AB51" s="2732"/>
      <c r="AD51" s="3"/>
      <c r="AE51" s="17" t="e">
        <f>IF(Y34=0,0,VLOOKUP(Y34,TABANIV,5))</f>
        <v>#N/A</v>
      </c>
      <c r="AF51" s="546">
        <f>IF(T42=0,0,'CERT-F'!$M$19+(T42*365)+AF53-1)</f>
        <v>0</v>
      </c>
      <c r="AG51" s="1760">
        <f>IF(Y39="",TRUNC(AG49/365),TRUNC(AG49/365)+Y39)</f>
        <v>0</v>
      </c>
      <c r="AH51" s="1760">
        <f>IF(Y39="",TRUNC(AH49/365),TRUNC(AH49/365)+Y39)</f>
        <v>0</v>
      </c>
      <c r="AI51" s="42">
        <f>IF(AND($U$42="M",$L$42&gt;=60),"60",L42)</f>
        <v>0</v>
      </c>
      <c r="AJ51" s="42">
        <f>IF(AND($U$42="F",$L$42&gt;=55),55,L42)</f>
        <v>0</v>
      </c>
      <c r="AK51" s="687" t="str">
        <f ca="1">IF(AND(AL45="F",AK45&gt;=25),"S","N")</f>
        <v>N</v>
      </c>
      <c r="AL51" s="687" t="str">
        <f ca="1">IF(AND(AL45="M",AK45&gt;=30),"S","N")</f>
        <v>N</v>
      </c>
      <c r="BG51" s="162"/>
      <c r="BK51" s="1033"/>
      <c r="BL51" s="1033"/>
      <c r="BM51" s="1033"/>
      <c r="BN51" s="1033"/>
      <c r="BO51" s="1033"/>
      <c r="BP51" s="1033"/>
      <c r="BQ51" s="1033"/>
      <c r="BR51" s="1033"/>
      <c r="BS51" s="1033"/>
      <c r="CK51" s="17"/>
      <c r="FE51" s="883"/>
    </row>
    <row r="52" spans="2:161" s="1" customFormat="1" ht="10.15" customHeight="1">
      <c r="B52" s="20"/>
      <c r="C52" s="693" t="str">
        <f>IF(OR('CERT-F'!X2="",H52=""),"",VLOOKUP('CERT-F'!X2,FUNDAMENTO,48))</f>
        <v/>
      </c>
      <c r="D52" s="1627"/>
      <c r="E52" s="1627"/>
      <c r="F52" s="1627"/>
      <c r="G52" s="1627"/>
      <c r="H52" s="1628" t="str">
        <f>IF('CERT-F'!$X$2="","",VLOOKUP('CERT-F'!X2,FUNDAMENTO,37))</f>
        <v/>
      </c>
      <c r="I52" s="2009" t="str">
        <f>IF('CERT-F'!X2="","",VLOOKUP('CERT-F'!X2,FUNDAMENTO,49))</f>
        <v/>
      </c>
      <c r="J52" s="2009"/>
      <c r="K52" s="2009"/>
      <c r="L52" s="2150" t="str">
        <f>IF('CERT-F'!X2="","",AB37)</f>
        <v/>
      </c>
      <c r="M52" s="2150"/>
      <c r="N52" s="2150"/>
      <c r="O52" s="2055">
        <f>IF('CERT-F'!$O$2="n",0,IF('CERT-F'!$X$2="",0,VLOOKUP('CERT-F'!$X$2,FUNDAMENTO,10)))</f>
        <v>0</v>
      </c>
      <c r="P52" s="2055"/>
      <c r="Q52" s="2055"/>
      <c r="R52" s="2163" t="str">
        <f>IF(O53="","",IF('CERT-F'!X2="","",VLOOKUP('CERT-F'!$X$2,FUNDAMENTO,51)))</f>
        <v/>
      </c>
      <c r="S52" s="2163"/>
      <c r="T52" s="2163"/>
      <c r="U52" s="2163"/>
      <c r="V52" s="633"/>
      <c r="W52" s="2730"/>
      <c r="X52" s="2731"/>
      <c r="Y52" s="2731"/>
      <c r="Z52" s="2731"/>
      <c r="AA52" s="2731"/>
      <c r="AB52" s="2732"/>
      <c r="AD52" s="3"/>
      <c r="AE52" s="576" t="e">
        <f>AB40-AL22</f>
        <v>#VALUE!</v>
      </c>
      <c r="AF52" s="546" t="e">
        <f>AE50</f>
        <v>#N/A</v>
      </c>
      <c r="AG52" s="1760"/>
      <c r="AH52" s="1760"/>
      <c r="AI52" s="6"/>
      <c r="BG52" s="162"/>
      <c r="BK52" s="1033"/>
      <c r="BL52" s="1033"/>
      <c r="BM52" s="1033"/>
      <c r="BN52" s="1033"/>
      <c r="BO52" s="1033"/>
      <c r="BP52" s="1033"/>
      <c r="BQ52" s="1033"/>
      <c r="BR52" s="1033"/>
      <c r="BS52" s="1033"/>
      <c r="FE52" s="883"/>
    </row>
    <row r="53" spans="2:161" s="1" customFormat="1" ht="10.15" customHeight="1">
      <c r="B53" s="20"/>
      <c r="C53" s="637" t="str">
        <f>IF('CERT-F'!O2="N","",IF('CERT-F'!X2="","",VLOOKUP('CERT-F'!$X$2,FUNDAMENTO,52)))</f>
        <v/>
      </c>
      <c r="D53" s="1629"/>
      <c r="E53" s="1629"/>
      <c r="F53" s="1627"/>
      <c r="G53" s="1627"/>
      <c r="H53" s="1627"/>
      <c r="I53" s="1630"/>
      <c r="J53" s="1627"/>
      <c r="K53" s="1627"/>
      <c r="L53" s="1615">
        <f>IF(OR('CERT-F'!X2="",Q53=0),0,AN35)</f>
        <v>0</v>
      </c>
      <c r="M53" s="2083" t="str">
        <f>IF(L53=0,"",IF(L53=1,"Ano","Anos"))</f>
        <v/>
      </c>
      <c r="N53" s="2083"/>
      <c r="O53" s="2083" t="str">
        <f>IF(AND('CERT-F'!X2="",'CERT-F'!$O$2="N"),"",IF($L$53="","",IF('CERT-F'!$X$2="","",VLOOKUP('CERT-F'!$X$2,FUNDAMENTO,53))))</f>
        <v/>
      </c>
      <c r="P53" s="2083"/>
      <c r="Q53" s="1631" t="str">
        <f>IF('CERT-F'!$O$2="N","",IF('CERT-F'!$X$2="","",VLOOKUP('CERT-F'!$X$2,FUNDAMENTO,54)))</f>
        <v/>
      </c>
      <c r="R53" s="2159" t="str">
        <f>IF($O$53="","",IF('CERT-F'!$X$2="","",VLOOKUP('CERT-F'!$X$2,FUNDAMENTO,55)))</f>
        <v/>
      </c>
      <c r="S53" s="2159"/>
      <c r="T53" s="2159"/>
      <c r="U53" s="2159"/>
      <c r="V53" s="628"/>
      <c r="W53" s="2730"/>
      <c r="X53" s="2731"/>
      <c r="Y53" s="2731"/>
      <c r="Z53" s="2731"/>
      <c r="AA53" s="2731"/>
      <c r="AB53" s="2732"/>
      <c r="AD53" s="3"/>
      <c r="AF53" s="546">
        <f>'CERT-F'!AE7</f>
        <v>0</v>
      </c>
      <c r="AG53" s="1760">
        <f>IF(AG51&gt;35,35,AG51)</f>
        <v>0</v>
      </c>
      <c r="AH53" s="1760">
        <f>IF(AH51&gt;30,30,AH51)</f>
        <v>0</v>
      </c>
      <c r="AI53" s="6">
        <f>'CERT-F'!L5</f>
        <v>0</v>
      </c>
      <c r="AM53" s="162">
        <f>IF('CERT-F'!X2="",0,AM49+AM50)</f>
        <v>0</v>
      </c>
      <c r="BK53" s="1033"/>
      <c r="BL53" s="1033"/>
      <c r="BM53" s="1033"/>
      <c r="BN53" s="1033"/>
      <c r="BO53" s="1033"/>
      <c r="BP53" s="1033"/>
      <c r="BQ53" s="1033"/>
      <c r="BR53" s="1033"/>
      <c r="BS53" s="1033"/>
      <c r="FE53" s="883"/>
    </row>
    <row r="54" spans="2:161" s="1" customFormat="1" ht="10.15" customHeight="1">
      <c r="B54" s="20"/>
      <c r="C54" s="2029" t="str">
        <f>IF('CERT-F'!X2="","",VLOOKUP('CERT-F'!X2,FUNDAMENTO,104))</f>
        <v/>
      </c>
      <c r="D54" s="2148"/>
      <c r="E54" s="1632" t="str">
        <f>IF('CERT-F'!X2="","",VLOOKUP('CERT-F'!X2,FUNDAMENTO,105))</f>
        <v/>
      </c>
      <c r="F54" s="1630"/>
      <c r="G54" s="1630"/>
      <c r="H54" s="1630"/>
      <c r="I54" s="1630"/>
      <c r="J54" s="1630"/>
      <c r="K54" s="1630"/>
      <c r="L54" s="1630"/>
      <c r="M54" s="1630"/>
      <c r="N54" s="1630"/>
      <c r="O54" s="1630"/>
      <c r="P54" s="1630"/>
      <c r="Q54" s="1630"/>
      <c r="R54" s="1630"/>
      <c r="S54" s="1630"/>
      <c r="T54" s="869"/>
      <c r="U54" s="869"/>
      <c r="V54" s="633"/>
      <c r="W54" s="2730"/>
      <c r="X54" s="2731"/>
      <c r="Y54" s="2731"/>
      <c r="Z54" s="2731"/>
      <c r="AA54" s="2731"/>
      <c r="AB54" s="2732"/>
      <c r="AD54" s="3"/>
      <c r="AE54" s="1">
        <v>36146</v>
      </c>
      <c r="AF54" s="546" t="e">
        <f>MAX(AF52:AF53)</f>
        <v>#N/A</v>
      </c>
      <c r="AG54" s="1760"/>
      <c r="AH54" s="1760"/>
      <c r="AI54" s="230" t="s">
        <v>1290</v>
      </c>
      <c r="BG54" s="1">
        <f>BG52-BG51</f>
        <v>0</v>
      </c>
      <c r="BK54" s="1033"/>
      <c r="BL54" s="1033"/>
      <c r="BM54" s="1033"/>
      <c r="BN54" s="1033"/>
      <c r="BO54" s="1033"/>
      <c r="BP54" s="1033"/>
      <c r="BQ54" s="1033"/>
      <c r="BR54" s="1033"/>
      <c r="BS54" s="1033"/>
      <c r="BU54" s="162"/>
      <c r="FE54" s="883"/>
    </row>
    <row r="55" spans="2:161" s="1" customFormat="1" ht="11.25" customHeight="1">
      <c r="B55" s="20"/>
      <c r="C55" s="640" t="str">
        <f>IF(OR('CERT-F'!X2="",L42&gt;=75),"","Com base no Parecer PA nº 1152007 e Decreto nº 56.386 de 09/11/2010, faz jus ao Abono Permanência a partir de:")</f>
        <v/>
      </c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40" t="str">
        <f>IF($L$42&gt;=75,"",IF('CERT-F'!$X$2="","",IF($AB$40&lt;=$DN$40,$DN$42,$AB$40)))</f>
        <v/>
      </c>
      <c r="T55" s="2140"/>
      <c r="U55" s="869"/>
      <c r="V55" s="633"/>
      <c r="W55" s="2730"/>
      <c r="X55" s="2731"/>
      <c r="Y55" s="2731"/>
      <c r="Z55" s="2731"/>
      <c r="AA55" s="2731"/>
      <c r="AB55" s="2732"/>
      <c r="AD55" s="3"/>
      <c r="AF55" s="4"/>
      <c r="AG55" s="42">
        <f>'CERT-F'!AF5</f>
        <v>0</v>
      </c>
      <c r="AH55" s="42"/>
      <c r="AI55" s="230"/>
      <c r="AJ55" s="1">
        <f>R50</f>
        <v>0</v>
      </c>
      <c r="FE55" s="883"/>
    </row>
    <row r="56" spans="2:161" s="1" customFormat="1" ht="13.7" customHeight="1">
      <c r="B56" s="20"/>
      <c r="C56" s="2145" t="s">
        <v>1874</v>
      </c>
      <c r="D56" s="2116"/>
      <c r="E56" s="2116"/>
      <c r="F56" s="2116"/>
      <c r="G56" s="2116"/>
      <c r="H56" s="2116"/>
      <c r="I56" s="2116"/>
      <c r="J56" s="2116"/>
      <c r="K56" s="2116"/>
      <c r="L56" s="144"/>
      <c r="M56" s="144"/>
      <c r="N56" s="144"/>
      <c r="O56" s="144"/>
      <c r="P56" s="144"/>
      <c r="Q56" s="2147" t="str">
        <f>IF('CERT-F'!$O$2="N","",IF('CERT-F'!$X$2="","",VLOOKUP('CERT-F'!$X$2,FUNDAMENTO,9)))</f>
        <v/>
      </c>
      <c r="R56" s="2147"/>
      <c r="S56" s="2147"/>
      <c r="T56" s="2147"/>
      <c r="U56" s="2147"/>
      <c r="V56" s="633"/>
      <c r="W56" s="2733" t="s">
        <v>3561</v>
      </c>
      <c r="X56" s="2734"/>
      <c r="Y56" s="2734"/>
      <c r="Z56" s="2735" t="s">
        <v>3562</v>
      </c>
      <c r="AA56" s="2735"/>
      <c r="AB56" s="2727"/>
      <c r="AD56" s="3"/>
      <c r="AF56" s="546">
        <f>IF('CERT-F'!X2="",0,IF(S39=0,0,'CERT-F'!$M$19+(S39*365)+AF65-1))</f>
        <v>0</v>
      </c>
      <c r="AG56" s="6"/>
      <c r="AH56" s="4"/>
      <c r="AI56" s="42" t="e">
        <f ca="1">IF(OR($I$52="ENCERRARÁ A PARTIR DE:",$R$50="AVOS"),$E$35,$E$35+PEDAG!$F$16)</f>
        <v>#VALUE!</v>
      </c>
      <c r="AL56" s="162" t="str">
        <f>AB40</f>
        <v/>
      </c>
      <c r="FE56" s="883"/>
    </row>
    <row r="57" spans="2:161" s="1" customFormat="1" ht="10.15" customHeight="1">
      <c r="B57" s="20"/>
      <c r="C57" s="639" t="s">
        <v>2520</v>
      </c>
      <c r="D57" s="2116">
        <f>'CERT-F'!F10</f>
        <v>0</v>
      </c>
      <c r="E57" s="2116"/>
      <c r="F57" s="2116"/>
      <c r="G57" s="2116"/>
      <c r="H57" s="2116"/>
      <c r="I57" s="218"/>
      <c r="J57" s="219" t="s">
        <v>2521</v>
      </c>
      <c r="K57" s="218"/>
      <c r="L57" s="219"/>
      <c r="M57" s="212"/>
      <c r="N57" s="212"/>
      <c r="O57" s="212"/>
      <c r="P57" s="212"/>
      <c r="Q57" s="2144"/>
      <c r="R57" s="2144"/>
      <c r="S57" s="220"/>
      <c r="T57" s="220"/>
      <c r="U57" s="213"/>
      <c r="V57" s="633"/>
      <c r="W57" s="2728"/>
      <c r="X57" s="2726"/>
      <c r="Y57" s="2726"/>
      <c r="Z57" s="2726"/>
      <c r="AA57" s="2726"/>
      <c r="AB57" s="2729"/>
      <c r="AD57" s="3"/>
      <c r="AE57" s="162">
        <f>IF(S42="PM",37987,IF(OR(M50&lt;35,M50&lt;30),37987,38078))</f>
        <v>37987</v>
      </c>
      <c r="AF57" s="4"/>
      <c r="AG57" s="251" t="str">
        <f>IF(AB42=0,"",IF($AG$53&lt;30,"",IF(Z42=0,VLOOKUP($AG$53,TABPERC1,2),AB42+Z42)))</f>
        <v/>
      </c>
      <c r="AH57" s="251" t="str">
        <f>IF(AB42=0,"",IF($AH$53&lt;25,"",IF(Z42=0,VLOOKUP($AH$53,TABPERC2,2),AB42+Z42)))</f>
        <v/>
      </c>
      <c r="AI57" s="6"/>
      <c r="AL57" s="1">
        <v>334</v>
      </c>
      <c r="FE57" s="883"/>
    </row>
    <row r="58" spans="2:161" s="1" customFormat="1" ht="10.15" customHeight="1">
      <c r="B58" s="20"/>
      <c r="C58" s="639" t="s">
        <v>2522</v>
      </c>
      <c r="D58" s="2092">
        <f ca="1">TODAY()</f>
        <v>46072</v>
      </c>
      <c r="E58" s="2092"/>
      <c r="F58" s="2092"/>
      <c r="G58" s="212"/>
      <c r="H58" s="212"/>
      <c r="I58" s="217"/>
      <c r="J58" s="219" t="s">
        <v>2523</v>
      </c>
      <c r="K58" s="2116">
        <f>D57</f>
        <v>0</v>
      </c>
      <c r="L58" s="2116"/>
      <c r="M58" s="2116"/>
      <c r="N58" s="2116"/>
      <c r="O58" s="2116"/>
      <c r="P58" s="654" t="s">
        <v>199</v>
      </c>
      <c r="Q58" s="654" t="s">
        <v>199</v>
      </c>
      <c r="R58" s="654" t="s">
        <v>199</v>
      </c>
      <c r="S58" s="654" t="s">
        <v>199</v>
      </c>
      <c r="T58" s="654" t="s">
        <v>199</v>
      </c>
      <c r="U58" s="654" t="s">
        <v>199</v>
      </c>
      <c r="V58" s="633"/>
      <c r="W58" s="2728"/>
      <c r="X58" s="2726"/>
      <c r="Y58" s="2726"/>
      <c r="Z58" s="2726"/>
      <c r="AA58" s="2726"/>
      <c r="AB58" s="2729"/>
      <c r="AD58" s="3"/>
      <c r="AF58" s="4"/>
      <c r="AG58" s="697">
        <f>IF('CERT-F'!X2="",0,IF('CERT-F'!$O$2="n","",IF($AE$30="P","",IF($U$42="M",VLOOKUP(AG53,TABPERC1,3),VLOOKUP(AH53,TABPERC2,3)))))</f>
        <v>0</v>
      </c>
      <c r="AH58" s="697">
        <f>IF('CERT-F'!X2="",0,IF('CERT-F'!$O$2="n","",IF($AE$30="P","",IF($U$42="M",VLOOKUP(AG53,TABPERC1,3),VLOOKUP(AH53,TABPERC2,3)))))</f>
        <v>0</v>
      </c>
      <c r="AI58" s="231" t="e">
        <f ca="1">TRUNC(AI56/365)</f>
        <v>#VALUE!</v>
      </c>
      <c r="AJ58" s="255" t="e">
        <f>IF(AJ55="AVOS",0,'TAB FUNDAMENTO'!#REF!)</f>
        <v>#REF!</v>
      </c>
      <c r="FE58" s="883"/>
    </row>
    <row r="59" spans="2:161" s="1" customFormat="1" ht="10.15" customHeight="1">
      <c r="B59" s="20"/>
      <c r="C59" s="640"/>
      <c r="D59" s="211"/>
      <c r="E59" s="214"/>
      <c r="F59" s="214"/>
      <c r="G59" s="212"/>
      <c r="H59" s="212"/>
      <c r="I59" s="217"/>
      <c r="J59" s="221" t="s">
        <v>2524</v>
      </c>
      <c r="K59" s="2146">
        <f ca="1">D58</f>
        <v>46072</v>
      </c>
      <c r="L59" s="2146"/>
      <c r="M59" s="2146"/>
      <c r="N59" s="2146"/>
      <c r="O59" s="602"/>
      <c r="P59" s="216"/>
      <c r="Q59" s="216"/>
      <c r="R59" s="2090"/>
      <c r="S59" s="2090"/>
      <c r="T59" s="220">
        <f>IF(S58="",#REF!,TRUNC(PEDAG!H14+PEDAG!H30)/365)</f>
        <v>0</v>
      </c>
      <c r="U59" s="213"/>
      <c r="V59" s="633"/>
      <c r="W59" s="2728"/>
      <c r="X59" s="2726"/>
      <c r="Y59" s="2726"/>
      <c r="Z59" s="2726"/>
      <c r="AA59" s="2726"/>
      <c r="AB59" s="2729"/>
      <c r="AD59" s="3"/>
      <c r="AE59" s="160"/>
      <c r="AF59" s="4"/>
      <c r="AG59" s="187" t="e">
        <f>IF(OR(M50=30,M50=35),"1/4/2004",AE60)</f>
        <v>#VALUE!</v>
      </c>
      <c r="AH59" s="4"/>
      <c r="AI59" s="232"/>
      <c r="AL59" s="162" t="e">
        <f>AL56-AL57</f>
        <v>#VALUE!</v>
      </c>
      <c r="FE59" s="883"/>
    </row>
    <row r="60" spans="2:161" s="1" customFormat="1" ht="10.15" customHeight="1">
      <c r="B60" s="20"/>
      <c r="C60" s="641"/>
      <c r="D60" s="222"/>
      <c r="E60" s="212"/>
      <c r="F60" s="2082"/>
      <c r="G60" s="2082"/>
      <c r="H60" s="2082"/>
      <c r="I60" s="2117"/>
      <c r="J60" s="2117"/>
      <c r="K60" s="2112"/>
      <c r="L60" s="2112"/>
      <c r="M60" s="2090"/>
      <c r="N60" s="2091"/>
      <c r="O60" s="2110"/>
      <c r="P60" s="2110"/>
      <c r="Q60" s="2110"/>
      <c r="R60" s="2110"/>
      <c r="S60" s="2110"/>
      <c r="T60" s="2110"/>
      <c r="U60" s="2110"/>
      <c r="V60" s="633"/>
      <c r="W60" s="2728"/>
      <c r="X60" s="2726"/>
      <c r="Y60" s="2726"/>
      <c r="Z60" s="2726"/>
      <c r="AA60" s="2726"/>
      <c r="AB60" s="2729"/>
      <c r="AD60" s="3"/>
      <c r="AE60" s="186" t="e">
        <f>IF(AE52&gt;AE57,AE52,AE57)</f>
        <v>#VALUE!</v>
      </c>
      <c r="AF60" s="4"/>
      <c r="AG60" s="6" t="s">
        <v>2567</v>
      </c>
      <c r="AH60" s="4"/>
      <c r="AI60" s="231" t="e">
        <f ca="1">IF(AI58&gt;30,30,AI58)</f>
        <v>#VALUE!</v>
      </c>
      <c r="FE60" s="883"/>
    </row>
    <row r="61" spans="2:161" s="1" customFormat="1" ht="10.15" customHeight="1">
      <c r="B61" s="20"/>
      <c r="C61" s="642"/>
      <c r="D61" s="223"/>
      <c r="E61" s="224"/>
      <c r="F61" s="210"/>
      <c r="G61" s="210"/>
      <c r="H61" s="210"/>
      <c r="I61" s="210"/>
      <c r="J61" s="210"/>
      <c r="K61" s="210"/>
      <c r="L61" s="210"/>
      <c r="M61" s="210"/>
      <c r="N61" s="210"/>
      <c r="O61" s="2111"/>
      <c r="P61" s="2091"/>
      <c r="Q61" s="225" t="str">
        <f>IF(C61="","",J65/365)</f>
        <v/>
      </c>
      <c r="R61" s="226" t="str">
        <f>IF(C61="","","ANOS,")</f>
        <v/>
      </c>
      <c r="S61" s="2143" t="str">
        <f>IF(C61="","","FALTAM")</f>
        <v/>
      </c>
      <c r="T61" s="2143"/>
      <c r="U61" s="227" t="str">
        <f>IF(C61="","",Q61*365-H42)</f>
        <v/>
      </c>
      <c r="V61" s="643"/>
      <c r="W61" s="2728"/>
      <c r="X61" s="2726"/>
      <c r="Y61" s="2726"/>
      <c r="Z61" s="2726"/>
      <c r="AA61" s="2726"/>
      <c r="AB61" s="2729"/>
      <c r="AD61" s="3"/>
      <c r="AE61" s="1" t="s">
        <v>2567</v>
      </c>
      <c r="AF61" s="4"/>
      <c r="AG61" s="576">
        <f>'CERT-F'!M19</f>
        <v>0</v>
      </c>
      <c r="AH61" s="4" t="s">
        <v>175</v>
      </c>
      <c r="AI61" s="250" t="str">
        <f>IF('CERT-F'!$O$2="n","",IF($AE$30="P","",IF(AI53="PM","30/30","")))</f>
        <v/>
      </c>
      <c r="FE61" s="883"/>
    </row>
    <row r="62" spans="2:161" s="1" customFormat="1" ht="10.5" customHeight="1">
      <c r="B62" s="20"/>
      <c r="C62" s="644">
        <f>'CERT-F'!AF5</f>
        <v>0</v>
      </c>
      <c r="D62" s="1522"/>
      <c r="E62" s="651"/>
      <c r="F62" s="652"/>
      <c r="G62" s="652"/>
      <c r="H62" s="652"/>
      <c r="I62" s="652"/>
      <c r="J62" s="210"/>
      <c r="K62" s="210"/>
      <c r="L62" s="210"/>
      <c r="M62" s="210"/>
      <c r="N62" s="210"/>
      <c r="O62" s="228"/>
      <c r="P62" s="648"/>
      <c r="Q62" s="649"/>
      <c r="R62" s="650"/>
      <c r="S62" s="650"/>
      <c r="T62" s="650"/>
      <c r="U62" s="229"/>
      <c r="V62" s="643"/>
      <c r="W62" s="1561"/>
      <c r="X62" s="1560"/>
      <c r="Y62" s="1560"/>
      <c r="Z62" s="1560"/>
      <c r="AA62" s="1560"/>
      <c r="AB62" s="1562"/>
      <c r="AD62" s="3"/>
      <c r="AF62" s="4"/>
      <c r="AG62" s="6"/>
      <c r="AH62" s="4"/>
      <c r="AI62" s="251" t="str">
        <f>IF($AG$51&lt;25,"",IF(AI53="PM",100%,""))</f>
        <v/>
      </c>
      <c r="FE62" s="883"/>
    </row>
    <row r="63" spans="2:161" s="1" customFormat="1">
      <c r="B63" s="20"/>
      <c r="C63" s="645">
        <v>36145</v>
      </c>
      <c r="D63" s="2089" t="s">
        <v>2864</v>
      </c>
      <c r="E63" s="2089"/>
      <c r="F63" s="2089"/>
      <c r="G63" s="2089"/>
      <c r="H63" s="2089"/>
      <c r="I63" s="2089"/>
      <c r="J63" s="655" t="s">
        <v>199</v>
      </c>
      <c r="K63" s="655" t="s">
        <v>199</v>
      </c>
      <c r="L63" s="655" t="s">
        <v>199</v>
      </c>
      <c r="M63" s="655"/>
      <c r="N63" s="655" t="s">
        <v>199</v>
      </c>
      <c r="O63" s="2089" t="s">
        <v>2863</v>
      </c>
      <c r="P63" s="2089"/>
      <c r="Q63" s="2089"/>
      <c r="R63" s="2089"/>
      <c r="S63" s="2089"/>
      <c r="T63" s="2089"/>
      <c r="U63" s="2089"/>
      <c r="V63" s="646"/>
      <c r="W63" s="2137"/>
      <c r="X63" s="2138"/>
      <c r="Y63" s="2138"/>
      <c r="Z63" s="2138"/>
      <c r="AA63" s="2138"/>
      <c r="AB63" s="2139"/>
      <c r="AD63" s="3"/>
      <c r="AF63" s="4" t="s">
        <v>2922</v>
      </c>
      <c r="AG63" s="598">
        <f>AL34-AG61+1</f>
        <v>1</v>
      </c>
      <c r="AH63" s="4"/>
      <c r="AI63" s="232"/>
      <c r="FE63" s="883"/>
    </row>
    <row r="64" spans="2:161" s="1" customFormat="1" hidden="1">
      <c r="C64" s="543"/>
      <c r="D64" s="543"/>
      <c r="E64" s="543"/>
      <c r="F64" s="543"/>
      <c r="G64" s="543"/>
      <c r="H64" s="543"/>
      <c r="I64" s="543"/>
      <c r="J64" s="543"/>
      <c r="K64" s="543"/>
      <c r="L64" s="543"/>
      <c r="M64" s="543"/>
      <c r="N64" s="543"/>
      <c r="O64" s="543"/>
      <c r="P64" s="543"/>
      <c r="Q64" s="543"/>
      <c r="R64" s="543"/>
      <c r="S64" s="543"/>
      <c r="T64" s="543"/>
      <c r="U64" s="543"/>
      <c r="V64" s="543"/>
      <c r="W64" s="20"/>
      <c r="X64" s="20"/>
      <c r="Y64" s="20"/>
      <c r="Z64" s="20"/>
      <c r="AA64" s="20"/>
      <c r="AB64" s="20"/>
      <c r="AD64" s="3"/>
      <c r="FE64" s="883"/>
    </row>
    <row r="65" spans="2:161" s="1" customFormat="1" hidden="1">
      <c r="B65" s="45"/>
      <c r="C65" s="215" t="s">
        <v>3224</v>
      </c>
      <c r="D65" s="223"/>
      <c r="E65" s="224"/>
      <c r="F65" s="210"/>
      <c r="G65" s="210"/>
      <c r="H65" s="210"/>
      <c r="I65" s="210"/>
      <c r="J65" s="2064"/>
      <c r="K65" s="2064"/>
      <c r="L65" s="543"/>
      <c r="M65" s="543"/>
      <c r="N65" s="543"/>
      <c r="O65" s="543"/>
      <c r="P65" s="543"/>
      <c r="Q65" s="543"/>
      <c r="R65" s="543"/>
      <c r="S65" s="543"/>
      <c r="T65" s="543"/>
      <c r="U65" s="543"/>
      <c r="V65" s="543"/>
      <c r="W65" s="20"/>
      <c r="X65" s="20"/>
      <c r="Y65" s="20"/>
      <c r="Z65" s="20"/>
      <c r="AA65" s="20"/>
      <c r="AB65" s="20"/>
      <c r="AD65" s="3"/>
      <c r="AF65" s="27">
        <f>IF('CERT-F'!X2="",0,IF(S39=0,0,VLOOKUP(S39,TABANIV,5)))</f>
        <v>0</v>
      </c>
      <c r="AG65" s="1">
        <f>AG63</f>
        <v>1</v>
      </c>
      <c r="FE65" s="883"/>
    </row>
    <row r="66" spans="2:161" s="1" customFormat="1" ht="18" hidden="1">
      <c r="B66" s="45"/>
      <c r="C66" s="857">
        <f>'CERT-F'!M19</f>
        <v>0</v>
      </c>
      <c r="D66" s="856"/>
      <c r="E66" s="129"/>
      <c r="F66" s="129"/>
      <c r="G66" s="129"/>
      <c r="H66" s="129"/>
      <c r="I66" s="128"/>
      <c r="J66" s="2086">
        <v>365</v>
      </c>
      <c r="K66" s="2086"/>
      <c r="L66" s="181"/>
      <c r="M66" s="32"/>
      <c r="N66" s="2103">
        <v>365</v>
      </c>
      <c r="O66" s="2103"/>
      <c r="P66" s="32"/>
      <c r="Q66" s="32"/>
      <c r="R66" s="32"/>
      <c r="S66" s="32"/>
      <c r="T66" s="32"/>
      <c r="U66" s="32"/>
      <c r="V66" s="32"/>
      <c r="W66" s="27"/>
      <c r="X66" s="27"/>
      <c r="Y66" s="27"/>
      <c r="Z66" s="27"/>
      <c r="AA66" s="27"/>
      <c r="AB66" s="829"/>
      <c r="AD66" s="3"/>
      <c r="FE66" s="883"/>
    </row>
    <row r="67" spans="2:161" s="1" customFormat="1" ht="18.75" hidden="1" thickBot="1">
      <c r="B67"/>
      <c r="C67"/>
      <c r="D67"/>
      <c r="E67"/>
      <c r="F67" s="2088">
        <v>100</v>
      </c>
      <c r="G67" s="2088"/>
      <c r="H67" s="2088"/>
      <c r="I67"/>
      <c r="J67" s="183"/>
      <c r="K67" s="183"/>
      <c r="L67" s="2"/>
      <c r="M67" s="32"/>
      <c r="N67" s="2084"/>
      <c r="O67" s="2085"/>
      <c r="P67" s="32"/>
      <c r="Q67" s="32"/>
      <c r="R67" s="32"/>
      <c r="S67" s="32"/>
      <c r="T67" s="32"/>
      <c r="U67" s="32"/>
      <c r="V67" s="32"/>
      <c r="W67" s="27"/>
      <c r="X67" s="27"/>
      <c r="Y67" s="27"/>
      <c r="Z67" s="27"/>
      <c r="AA67" s="27"/>
      <c r="AB67" s="27"/>
      <c r="AD67" s="3"/>
      <c r="AI67" s="1" t="str">
        <f>IF(S39="","",VLOOKUP(S39,TABANIV,5))</f>
        <v/>
      </c>
      <c r="AJ67" s="1" t="s">
        <v>2852</v>
      </c>
      <c r="AL67" s="17"/>
      <c r="FE67" s="883"/>
    </row>
    <row r="68" spans="2:161" s="1" customFormat="1" hidden="1">
      <c r="B68"/>
      <c r="C68" s="737">
        <f>MAX(C4,C24)</f>
        <v>0</v>
      </c>
      <c r="D68"/>
      <c r="E68"/>
      <c r="F68" s="2087">
        <v>37887</v>
      </c>
      <c r="G68" s="2087"/>
      <c r="H68" s="2087"/>
      <c r="I68"/>
      <c r="M68" s="32"/>
      <c r="N68" s="2099">
        <f>N66-N67</f>
        <v>365</v>
      </c>
      <c r="O68" s="2100"/>
      <c r="P68" s="32"/>
      <c r="Q68" s="32"/>
      <c r="R68" s="32"/>
      <c r="S68" s="32"/>
      <c r="T68" s="32"/>
      <c r="U68" s="32"/>
      <c r="V68" s="32"/>
      <c r="W68" s="27"/>
      <c r="X68" s="27"/>
      <c r="Y68" s="27"/>
      <c r="Z68" s="27"/>
      <c r="AA68" s="27"/>
      <c r="AB68" s="828"/>
      <c r="AD68" s="3"/>
      <c r="AF68" s="162">
        <v>35847</v>
      </c>
      <c r="AI68" s="1" t="e">
        <f>IF(AF39&lt;48,0,VLOOKUP(AF39,TABANIV,5))</f>
        <v>#VALUE!</v>
      </c>
      <c r="AJ68" s="1" t="s">
        <v>1297</v>
      </c>
      <c r="FE68" s="883"/>
    </row>
    <row r="69" spans="2:161" s="1" customFormat="1" ht="13.5" hidden="1" thickBot="1">
      <c r="B69"/>
      <c r="C69"/>
      <c r="D69"/>
      <c r="E69"/>
      <c r="F69" s="2104"/>
      <c r="G69" s="2105"/>
      <c r="H69" s="2106"/>
      <c r="I69"/>
      <c r="M69" s="32"/>
      <c r="N69" s="2101"/>
      <c r="O69" s="2102"/>
      <c r="P69" s="32"/>
      <c r="Q69" s="32"/>
      <c r="R69" s="2094" t="s">
        <v>3513</v>
      </c>
      <c r="S69" s="2094"/>
      <c r="T69" s="32"/>
      <c r="U69" s="32"/>
      <c r="V69" s="32"/>
      <c r="W69" s="27"/>
      <c r="X69" s="27"/>
      <c r="Y69" s="27"/>
      <c r="Z69" s="27"/>
      <c r="AA69" s="27"/>
      <c r="AB69" s="828"/>
      <c r="AD69" s="3"/>
      <c r="AF69" s="162">
        <v>36145</v>
      </c>
      <c r="AI69" s="1">
        <f>IF(AF42=0,0,VLOOKUP(AF42,TABANIV,5))</f>
        <v>0</v>
      </c>
      <c r="AJ69" s="1" t="s">
        <v>1298</v>
      </c>
      <c r="FE69" s="883"/>
    </row>
    <row r="70" spans="2:161" s="1" customFormat="1" ht="18.75" hidden="1" thickBot="1">
      <c r="B70"/>
      <c r="C70"/>
      <c r="D70"/>
      <c r="E70"/>
      <c r="F70" s="2107"/>
      <c r="G70" s="2108"/>
      <c r="H70" s="2109"/>
      <c r="I70"/>
      <c r="L70" s="126"/>
      <c r="M70" s="32"/>
      <c r="N70" s="243"/>
      <c r="O70" s="243"/>
      <c r="P70" s="32"/>
      <c r="Q70" s="32"/>
      <c r="R70" s="2127">
        <v>43897</v>
      </c>
      <c r="S70" s="2127"/>
      <c r="T70" s="32"/>
      <c r="U70" s="32"/>
      <c r="V70" s="32"/>
      <c r="W70" s="27"/>
      <c r="X70" s="27"/>
      <c r="Y70" s="27"/>
      <c r="Z70" s="27"/>
      <c r="AA70" s="27"/>
      <c r="AB70" s="27"/>
      <c r="AD70" s="3"/>
      <c r="AF70" s="17">
        <f>AF69-AF68+1</f>
        <v>299</v>
      </c>
      <c r="AH70" s="158">
        <f>H42</f>
        <v>0</v>
      </c>
      <c r="AI70" s="1">
        <f>IF(AH73&lt;48,0,VLOOKUP(AH73,TABANIV,5))</f>
        <v>0</v>
      </c>
      <c r="AJ70" s="1" t="s">
        <v>2775</v>
      </c>
      <c r="FE70" s="883"/>
    </row>
    <row r="71" spans="2:161" s="1" customFormat="1" ht="18.75" hidden="1" thickBot="1">
      <c r="B71"/>
      <c r="C71"/>
      <c r="D71"/>
      <c r="E71"/>
      <c r="F71" s="2113">
        <f>F69-F68+1</f>
        <v>-37886</v>
      </c>
      <c r="G71" s="2114"/>
      <c r="H71" s="2115"/>
      <c r="I71"/>
      <c r="J71" s="2074"/>
      <c r="K71" s="2074"/>
      <c r="M71" s="32"/>
      <c r="N71" s="27"/>
      <c r="O71" s="32"/>
      <c r="P71" s="32"/>
      <c r="Q71" s="32"/>
      <c r="R71" s="2093">
        <f>IF(H46&gt;=R70,10252,0)</f>
        <v>0</v>
      </c>
      <c r="S71" s="2093"/>
      <c r="T71" s="32"/>
      <c r="U71" s="32"/>
      <c r="V71" s="32"/>
      <c r="W71" s="27"/>
      <c r="X71" s="27"/>
      <c r="Y71" s="27"/>
      <c r="Z71" s="27"/>
      <c r="AA71" s="27"/>
      <c r="AB71" s="27"/>
      <c r="AD71" s="3"/>
      <c r="FE71" s="883"/>
    </row>
    <row r="72" spans="2:161" s="1" customFormat="1" ht="18" hidden="1">
      <c r="B72" s="45"/>
      <c r="C72" s="182"/>
      <c r="D72" s="182"/>
      <c r="E72" s="129"/>
      <c r="F72" s="2124"/>
      <c r="G72" s="2125"/>
      <c r="H72" s="2125"/>
      <c r="I72" s="128"/>
      <c r="J72" s="184"/>
      <c r="K72" s="184"/>
      <c r="L72" s="127"/>
      <c r="M72" s="32"/>
      <c r="N72" s="1889"/>
      <c r="O72" s="1889"/>
      <c r="P72" s="32"/>
      <c r="Q72" s="32"/>
      <c r="R72" s="2093"/>
      <c r="S72" s="2093"/>
      <c r="T72" s="32"/>
      <c r="U72" s="32"/>
      <c r="V72" s="32"/>
      <c r="W72" s="27"/>
      <c r="X72" s="27"/>
      <c r="Y72" s="27"/>
      <c r="Z72" s="27"/>
      <c r="AA72" s="27"/>
      <c r="AB72" s="827"/>
      <c r="AD72" s="3"/>
      <c r="FE72" s="883"/>
    </row>
    <row r="73" spans="2:161" s="1" customFormat="1" ht="14.25" hidden="1">
      <c r="B73"/>
      <c r="C73"/>
      <c r="D73"/>
      <c r="E73"/>
      <c r="F73" s="2118">
        <f>F67-F71</f>
        <v>37986</v>
      </c>
      <c r="G73" s="2119"/>
      <c r="H73" s="2120"/>
      <c r="I73"/>
      <c r="J73" s="2"/>
      <c r="K73" s="2"/>
      <c r="L73" s="2"/>
      <c r="M73" s="32"/>
      <c r="N73" s="1709"/>
      <c r="O73" s="1709"/>
      <c r="P73" s="32"/>
      <c r="Q73" s="32"/>
      <c r="R73" s="2093"/>
      <c r="S73" s="2093"/>
      <c r="T73" s="32"/>
      <c r="U73" s="32"/>
      <c r="V73" s="32"/>
      <c r="W73" s="27"/>
      <c r="X73" s="27"/>
      <c r="Y73" s="27"/>
      <c r="Z73" s="27"/>
      <c r="AA73" s="27"/>
      <c r="AB73" s="27"/>
      <c r="AD73" s="3"/>
      <c r="AH73" s="1">
        <f>TRUNC(AH70/365)</f>
        <v>0</v>
      </c>
      <c r="FE73" s="883"/>
    </row>
    <row r="74" spans="2:161" s="1" customFormat="1" ht="15" hidden="1" thickBot="1">
      <c r="B74"/>
      <c r="C74"/>
      <c r="D74"/>
      <c r="E74"/>
      <c r="F74" s="2121"/>
      <c r="G74" s="2122"/>
      <c r="H74" s="2123"/>
      <c r="I74"/>
      <c r="M74" s="32"/>
      <c r="N74" s="2126"/>
      <c r="O74" s="2126"/>
      <c r="P74" s="32"/>
      <c r="Q74" s="32"/>
      <c r="R74" s="2093"/>
      <c r="S74" s="2093"/>
      <c r="T74" s="32"/>
      <c r="U74" s="32"/>
      <c r="V74" s="32"/>
      <c r="W74" s="27"/>
      <c r="X74" s="27"/>
      <c r="Y74" s="27"/>
      <c r="Z74" s="27"/>
      <c r="AA74" s="27"/>
      <c r="AB74" s="827"/>
      <c r="AD74" s="3"/>
      <c r="AF74" s="27" t="e">
        <f>VLOOKUP(L42,TABANIV,5)</f>
        <v>#N/A</v>
      </c>
      <c r="FE74" s="883"/>
    </row>
    <row r="75" spans="2:161" s="1" customFormat="1" hidden="1">
      <c r="B75"/>
      <c r="C75" s="2076" t="s">
        <v>1476</v>
      </c>
      <c r="D75" s="2076"/>
      <c r="E75" s="1969">
        <v>36145</v>
      </c>
      <c r="F75" s="1637"/>
      <c r="G75" s="1637"/>
      <c r="H75"/>
      <c r="I75"/>
      <c r="J75" s="126"/>
      <c r="K75" s="126"/>
      <c r="L75" s="126"/>
      <c r="M75" s="32"/>
      <c r="N75" s="2078"/>
      <c r="O75" s="2078"/>
      <c r="P75" s="32"/>
      <c r="Q75" s="32"/>
      <c r="R75" s="32"/>
      <c r="S75" s="32"/>
      <c r="T75" s="32"/>
      <c r="U75" s="32"/>
      <c r="V75" s="32"/>
      <c r="W75" s="27"/>
      <c r="X75" s="27"/>
      <c r="Y75" s="27"/>
      <c r="Z75" s="27"/>
      <c r="AA75" s="27"/>
      <c r="AB75" s="27"/>
      <c r="AD75" s="3"/>
      <c r="FE75" s="883"/>
    </row>
    <row r="76" spans="2:161" s="1" customFormat="1" ht="18" hidden="1">
      <c r="B76" s="45"/>
      <c r="C76" s="21"/>
      <c r="D76" s="21"/>
      <c r="E76" s="21"/>
      <c r="F76" s="21"/>
      <c r="G76" s="510">
        <f>IF(D78&gt;=31,VLOOKUP(D78,G78:H88,2),0)</f>
        <v>0</v>
      </c>
      <c r="H76" s="510">
        <f>IF(D78&gt;=31,VLOOKUP(D78,G78:H88,1),0)</f>
        <v>0</v>
      </c>
      <c r="I76" s="46"/>
      <c r="J76" s="180"/>
      <c r="K76" s="180"/>
      <c r="L76" s="181"/>
      <c r="M76" s="27"/>
      <c r="N76" s="27"/>
      <c r="O76" s="2073"/>
      <c r="P76" s="2079"/>
      <c r="Q76" s="44"/>
      <c r="R76" s="44"/>
      <c r="S76" s="44"/>
      <c r="T76" s="127"/>
      <c r="U76" s="127"/>
      <c r="V76" s="27"/>
      <c r="W76" s="27"/>
      <c r="X76" s="27"/>
      <c r="Y76" s="27"/>
      <c r="Z76" s="27"/>
      <c r="AA76" s="27"/>
      <c r="AB76" s="27"/>
      <c r="FE76" s="883"/>
    </row>
    <row r="77" spans="2:161" s="1" customFormat="1" ht="18" hidden="1">
      <c r="B77" s="45"/>
      <c r="C77" s="40" t="s">
        <v>2525</v>
      </c>
      <c r="D77" s="47"/>
      <c r="E77" s="47"/>
      <c r="F77" s="47"/>
      <c r="G77" s="48">
        <f>IF(D80&gt;=31,VLOOKUP(D80,G78:H88,2),0)</f>
        <v>0</v>
      </c>
      <c r="H77" s="48">
        <f>IF(D80&gt;=31,VLOOKUP(D80,G78:H88,1),0)</f>
        <v>0</v>
      </c>
      <c r="I77" s="45"/>
      <c r="J77" s="2"/>
      <c r="K77" s="2"/>
      <c r="L77" s="2"/>
      <c r="O77" s="2073"/>
      <c r="P77" s="2079"/>
      <c r="Q77" s="44"/>
      <c r="R77" s="44"/>
      <c r="S77" s="44"/>
      <c r="T77" s="2"/>
      <c r="U77" s="2"/>
      <c r="FE77" s="883"/>
    </row>
    <row r="78" spans="2:161" s="1" customFormat="1" ht="18" hidden="1">
      <c r="B78" s="45"/>
      <c r="C78" s="47" t="s">
        <v>2526</v>
      </c>
      <c r="D78" s="49"/>
      <c r="E78" s="47"/>
      <c r="F78" s="47"/>
      <c r="G78" s="50">
        <v>31</v>
      </c>
      <c r="H78" s="50">
        <v>1</v>
      </c>
      <c r="I78" s="45"/>
      <c r="N78" s="2080"/>
      <c r="O78" s="2080"/>
      <c r="P78" s="2073"/>
      <c r="Q78" s="43"/>
      <c r="R78" s="43"/>
      <c r="S78" s="43"/>
      <c r="U78" s="3"/>
      <c r="FE78" s="883"/>
    </row>
    <row r="79" spans="2:161" s="1" customFormat="1" ht="18" hidden="1">
      <c r="B79" s="45"/>
      <c r="C79" s="47"/>
      <c r="D79" s="48"/>
      <c r="E79" s="47"/>
      <c r="F79" s="47"/>
      <c r="G79" s="50">
        <v>59</v>
      </c>
      <c r="H79" s="50">
        <v>2</v>
      </c>
      <c r="I79" s="45"/>
      <c r="J79" s="51"/>
      <c r="K79" s="126"/>
      <c r="L79" s="126"/>
      <c r="N79" s="2080"/>
      <c r="O79" s="2080"/>
      <c r="P79" s="2073"/>
      <c r="Q79" s="43"/>
      <c r="R79" s="43"/>
      <c r="S79" s="43"/>
      <c r="T79" s="51"/>
      <c r="U79" s="51"/>
      <c r="FE79" s="883"/>
    </row>
    <row r="80" spans="2:161" s="1" customFormat="1" ht="20.25" hidden="1">
      <c r="B80" s="45"/>
      <c r="C80" s="47"/>
      <c r="D80" s="52">
        <f>E29-L29*365</f>
        <v>0</v>
      </c>
      <c r="E80" s="47"/>
      <c r="F80" s="47"/>
      <c r="G80" s="50">
        <v>90</v>
      </c>
      <c r="H80" s="50">
        <v>3</v>
      </c>
      <c r="I80" s="45"/>
      <c r="N80" s="1749"/>
      <c r="O80" s="1750"/>
      <c r="P80" s="2081"/>
      <c r="Q80" s="39"/>
      <c r="R80" s="39"/>
      <c r="S80" s="39"/>
      <c r="FE80" s="883"/>
    </row>
    <row r="81" spans="2:161" s="1" customFormat="1" ht="20.25" hidden="1">
      <c r="B81" s="45"/>
      <c r="C81" s="47"/>
      <c r="D81" s="47"/>
      <c r="E81" s="47"/>
      <c r="F81" s="47"/>
      <c r="G81" s="50">
        <v>120</v>
      </c>
      <c r="H81" s="50">
        <v>4</v>
      </c>
      <c r="I81" s="45"/>
      <c r="J81" s="127"/>
      <c r="K81" s="127"/>
      <c r="L81" s="127"/>
      <c r="N81" s="1750"/>
      <c r="O81" s="1750"/>
      <c r="P81" s="2081"/>
      <c r="Q81" s="39"/>
      <c r="R81" s="39"/>
      <c r="S81" s="39"/>
      <c r="T81" s="127"/>
      <c r="U81" s="127"/>
      <c r="FE81" s="883"/>
    </row>
    <row r="82" spans="2:161" s="1" customFormat="1" hidden="1">
      <c r="B82" s="45"/>
      <c r="C82" s="47"/>
      <c r="D82" s="47"/>
      <c r="E82" s="47"/>
      <c r="F82" s="47"/>
      <c r="G82" s="50">
        <v>151</v>
      </c>
      <c r="H82" s="50">
        <v>5</v>
      </c>
      <c r="I82" s="45"/>
      <c r="J82" s="2"/>
      <c r="K82" s="2"/>
      <c r="L82" s="2"/>
      <c r="N82" s="2074"/>
      <c r="O82" s="2074"/>
      <c r="T82" s="2"/>
      <c r="U82" s="2"/>
      <c r="FE82" s="883"/>
    </row>
    <row r="83" spans="2:161" s="1" customFormat="1" hidden="1">
      <c r="B83" s="45"/>
      <c r="C83" s="47"/>
      <c r="D83" s="47"/>
      <c r="E83" s="47"/>
      <c r="F83" s="47"/>
      <c r="G83" s="50">
        <v>181</v>
      </c>
      <c r="H83" s="50">
        <v>6</v>
      </c>
      <c r="I83" s="45"/>
      <c r="N83" s="2074"/>
      <c r="O83" s="2074"/>
      <c r="U83" s="3"/>
      <c r="FE83" s="883"/>
    </row>
    <row r="84" spans="2:161" s="1" customFormat="1" hidden="1">
      <c r="B84" s="45"/>
      <c r="C84" s="47"/>
      <c r="D84" s="47"/>
      <c r="E84" s="47"/>
      <c r="F84" s="47"/>
      <c r="G84" s="50">
        <v>212</v>
      </c>
      <c r="H84" s="50">
        <v>7</v>
      </c>
      <c r="I84" s="45"/>
      <c r="J84" s="126"/>
      <c r="K84" s="126"/>
      <c r="L84" s="126"/>
      <c r="T84" s="51"/>
      <c r="U84" s="51"/>
      <c r="FE84" s="883"/>
    </row>
    <row r="85" spans="2:161" s="1" customFormat="1" hidden="1">
      <c r="B85" s="45"/>
      <c r="C85" s="47"/>
      <c r="D85" s="47"/>
      <c r="E85" s="47"/>
      <c r="F85" s="47"/>
      <c r="G85" s="50">
        <v>243</v>
      </c>
      <c r="H85" s="50">
        <v>8</v>
      </c>
      <c r="I85" s="45"/>
      <c r="O85" s="1709"/>
      <c r="P85" s="1709"/>
      <c r="Q85" s="2"/>
      <c r="R85" s="2"/>
      <c r="S85" s="2"/>
      <c r="T85" s="2"/>
      <c r="U85" s="2"/>
      <c r="X85" s="53"/>
      <c r="FE85" s="883"/>
    </row>
    <row r="86" spans="2:161" s="1" customFormat="1" hidden="1">
      <c r="B86" s="45"/>
      <c r="C86" s="47"/>
      <c r="D86" s="47"/>
      <c r="E86" s="47"/>
      <c r="F86" s="47"/>
      <c r="G86" s="50">
        <v>273</v>
      </c>
      <c r="H86" s="50">
        <v>9</v>
      </c>
      <c r="I86" s="45"/>
      <c r="K86" s="1709"/>
      <c r="L86" s="1709"/>
      <c r="M86" s="1709"/>
      <c r="N86" s="1709"/>
      <c r="O86" s="1709"/>
      <c r="P86" s="51"/>
      <c r="Q86" s="51"/>
      <c r="R86" s="51"/>
      <c r="S86" s="51"/>
      <c r="T86" s="51"/>
      <c r="U86" s="51"/>
      <c r="FE86" s="883"/>
    </row>
    <row r="87" spans="2:161" s="1" customFormat="1" hidden="1">
      <c r="B87" s="45"/>
      <c r="C87" s="47"/>
      <c r="D87" s="47"/>
      <c r="E87" s="47"/>
      <c r="F87" s="47"/>
      <c r="G87" s="50">
        <v>304</v>
      </c>
      <c r="H87" s="50">
        <v>10</v>
      </c>
      <c r="I87" s="45"/>
      <c r="K87" s="2069"/>
      <c r="L87" s="2069"/>
      <c r="M87" s="2069"/>
      <c r="N87" s="2069"/>
      <c r="O87" s="2069"/>
      <c r="P87" s="54"/>
      <c r="Q87" s="54"/>
      <c r="R87" s="54"/>
      <c r="S87" s="54"/>
      <c r="T87" s="54"/>
      <c r="U87" s="54"/>
      <c r="FE87" s="883"/>
    </row>
    <row r="88" spans="2:161" s="1" customFormat="1" hidden="1">
      <c r="B88" s="45"/>
      <c r="C88" s="47"/>
      <c r="D88" s="47"/>
      <c r="E88" s="47"/>
      <c r="F88" s="47"/>
      <c r="G88" s="50">
        <v>334</v>
      </c>
      <c r="H88" s="50">
        <v>11</v>
      </c>
      <c r="I88" s="45"/>
      <c r="K88" s="2069"/>
      <c r="L88" s="2069"/>
      <c r="M88" s="2069"/>
      <c r="N88" s="2069"/>
      <c r="O88" s="2069"/>
      <c r="P88" s="55"/>
      <c r="Q88" s="55"/>
      <c r="R88" s="55"/>
      <c r="S88" s="55"/>
      <c r="T88" s="55"/>
      <c r="U88" s="55"/>
      <c r="X88" s="53"/>
      <c r="FE88" s="883"/>
    </row>
    <row r="89" spans="2:161" s="1" customFormat="1" hidden="1">
      <c r="B89" s="45"/>
      <c r="C89" s="28"/>
      <c r="D89" s="28"/>
      <c r="E89" s="28"/>
      <c r="F89" s="28"/>
      <c r="G89" s="28"/>
      <c r="H89" s="28"/>
      <c r="I89" s="45"/>
      <c r="K89" s="2069"/>
      <c r="L89" s="2069"/>
      <c r="M89" s="2069"/>
      <c r="N89" s="2069"/>
      <c r="O89" s="2069"/>
      <c r="P89" s="15"/>
      <c r="Q89" s="15"/>
      <c r="R89" s="15"/>
      <c r="S89" s="15"/>
      <c r="T89" s="15"/>
      <c r="U89" s="15"/>
      <c r="X89" s="56"/>
      <c r="FE89" s="883"/>
    </row>
    <row r="90" spans="2:161" s="1" customFormat="1" hidden="1">
      <c r="B90" s="45"/>
      <c r="C90" s="47"/>
      <c r="D90" s="47"/>
      <c r="E90" s="47"/>
      <c r="F90" s="47"/>
      <c r="G90" s="48"/>
      <c r="H90" s="48"/>
      <c r="I90" s="45"/>
      <c r="K90" s="2069"/>
      <c r="L90" s="2069"/>
      <c r="M90" s="2069"/>
      <c r="N90" s="2069"/>
      <c r="O90" s="2069"/>
      <c r="P90" s="57"/>
      <c r="Q90" s="57"/>
      <c r="R90" s="57"/>
      <c r="S90" s="57"/>
      <c r="T90" s="57"/>
      <c r="U90" s="57"/>
      <c r="FE90" s="883"/>
    </row>
    <row r="91" spans="2:161" s="1" customFormat="1" hidden="1">
      <c r="B91" s="45"/>
      <c r="C91" s="40"/>
      <c r="D91" s="47"/>
      <c r="E91" s="47"/>
      <c r="F91" s="47"/>
      <c r="G91" s="48">
        <f>IF(D94&gt;=31,VLOOKUP(D94,G92:H102,2),0)</f>
        <v>0</v>
      </c>
      <c r="H91" s="48">
        <f>IF(D94&gt;=31,VLOOKUP(D94,G92:H102,1),0)</f>
        <v>0</v>
      </c>
      <c r="I91" s="45"/>
      <c r="K91" s="54"/>
      <c r="L91" s="58"/>
      <c r="M91" s="59"/>
      <c r="N91" s="59"/>
      <c r="O91" s="58"/>
      <c r="P91" s="58"/>
      <c r="Q91" s="58"/>
      <c r="R91" s="58"/>
      <c r="S91" s="58"/>
      <c r="T91" s="51"/>
      <c r="U91" s="51"/>
      <c r="V91" s="4"/>
      <c r="FE91" s="883"/>
    </row>
    <row r="92" spans="2:161" s="1" customFormat="1" hidden="1">
      <c r="B92" s="45"/>
      <c r="C92" s="47" t="s">
        <v>2527</v>
      </c>
      <c r="D92" s="49"/>
      <c r="E92" s="47"/>
      <c r="F92" s="47"/>
      <c r="G92" s="50">
        <v>31</v>
      </c>
      <c r="H92" s="50">
        <v>1</v>
      </c>
      <c r="I92" s="45"/>
      <c r="K92" s="54"/>
      <c r="L92" s="60"/>
      <c r="M92" s="59"/>
      <c r="N92" s="59"/>
      <c r="O92" s="60"/>
      <c r="P92" s="58"/>
      <c r="Q92" s="58"/>
      <c r="R92" s="58"/>
      <c r="S92" s="58"/>
      <c r="T92" s="6"/>
      <c r="U92" s="6"/>
      <c r="V92" s="4"/>
      <c r="FE92" s="883"/>
    </row>
    <row r="93" spans="2:161" s="1" customFormat="1" hidden="1">
      <c r="B93" s="45"/>
      <c r="C93" s="47" t="s">
        <v>2528</v>
      </c>
      <c r="D93" s="61"/>
      <c r="E93" s="47"/>
      <c r="F93" s="47"/>
      <c r="G93" s="50">
        <v>59</v>
      </c>
      <c r="H93" s="50">
        <v>2</v>
      </c>
      <c r="I93" s="45"/>
      <c r="K93" s="51"/>
      <c r="L93" s="58"/>
      <c r="M93" s="58"/>
      <c r="N93" s="58"/>
      <c r="O93" s="58"/>
      <c r="P93" s="58"/>
      <c r="Q93" s="58"/>
      <c r="R93" s="58"/>
      <c r="S93" s="58"/>
      <c r="T93" s="62"/>
      <c r="U93" s="62"/>
      <c r="V93" s="63"/>
      <c r="FE93" s="883"/>
    </row>
    <row r="94" spans="2:161" s="1" customFormat="1" ht="13.5" hidden="1" thickBot="1">
      <c r="B94" s="45"/>
      <c r="C94" s="64"/>
      <c r="D94" s="65">
        <f>E30-L30*365</f>
        <v>0</v>
      </c>
      <c r="E94" s="66"/>
      <c r="F94" s="47"/>
      <c r="G94" s="50">
        <v>90</v>
      </c>
      <c r="H94" s="50">
        <v>3</v>
      </c>
      <c r="I94" s="45"/>
      <c r="K94" s="67"/>
      <c r="L94" s="60"/>
      <c r="M94" s="60"/>
      <c r="N94" s="60"/>
      <c r="O94" s="60"/>
      <c r="P94" s="58"/>
      <c r="Q94" s="58"/>
      <c r="R94" s="58"/>
      <c r="S94" s="58"/>
      <c r="T94" s="62"/>
      <c r="U94" s="62"/>
      <c r="V94" s="63"/>
      <c r="FE94" s="883"/>
    </row>
    <row r="95" spans="2:161" s="1" customFormat="1" hidden="1">
      <c r="B95" s="45"/>
      <c r="C95" s="47"/>
      <c r="D95" s="68"/>
      <c r="E95" s="47"/>
      <c r="F95" s="47"/>
      <c r="G95" s="50">
        <v>120</v>
      </c>
      <c r="H95" s="50">
        <v>4</v>
      </c>
      <c r="I95" s="45"/>
      <c r="K95" s="2"/>
      <c r="L95" s="58"/>
      <c r="M95" s="58"/>
      <c r="N95" s="58"/>
      <c r="O95" s="58"/>
      <c r="P95" s="58"/>
      <c r="Q95" s="58"/>
      <c r="R95" s="58"/>
      <c r="S95" s="58"/>
      <c r="T95" s="58"/>
      <c r="U95" s="58"/>
      <c r="FE95" s="883"/>
    </row>
    <row r="96" spans="2:161" s="1" customFormat="1" hidden="1">
      <c r="B96" s="45"/>
      <c r="C96" s="47"/>
      <c r="D96" s="69"/>
      <c r="E96" s="47"/>
      <c r="F96" s="47"/>
      <c r="G96" s="50">
        <v>151</v>
      </c>
      <c r="H96" s="50">
        <v>5</v>
      </c>
      <c r="I96" s="45"/>
      <c r="K96" s="29"/>
      <c r="L96" s="70"/>
      <c r="M96" s="70"/>
      <c r="N96" s="70"/>
      <c r="O96" s="70"/>
      <c r="P96" s="71"/>
      <c r="Q96" s="71"/>
      <c r="R96" s="71"/>
      <c r="S96" s="71"/>
      <c r="T96" s="71"/>
      <c r="U96" s="71"/>
      <c r="FE96" s="883"/>
    </row>
    <row r="97" spans="2:161" s="1" customFormat="1" hidden="1">
      <c r="B97" s="45"/>
      <c r="C97" s="47"/>
      <c r="D97" s="69"/>
      <c r="E97" s="47"/>
      <c r="F97" s="47"/>
      <c r="G97" s="50">
        <v>181</v>
      </c>
      <c r="H97" s="50">
        <v>6</v>
      </c>
      <c r="I97" s="45"/>
      <c r="K97" s="29"/>
      <c r="L97" s="70"/>
      <c r="M97" s="70"/>
      <c r="N97" s="70"/>
      <c r="O97" s="70"/>
      <c r="P97" s="58"/>
      <c r="Q97" s="58"/>
      <c r="R97" s="58"/>
      <c r="S97" s="58"/>
      <c r="T97" s="58"/>
      <c r="U97" s="58"/>
      <c r="FE97" s="883"/>
    </row>
    <row r="98" spans="2:161" s="1" customFormat="1" hidden="1">
      <c r="B98" s="45"/>
      <c r="C98" s="47"/>
      <c r="D98" s="47"/>
      <c r="E98" s="47"/>
      <c r="F98" s="47"/>
      <c r="G98" s="50">
        <v>212</v>
      </c>
      <c r="H98" s="50">
        <v>7</v>
      </c>
      <c r="I98" s="45"/>
      <c r="K98" s="29"/>
      <c r="L98" s="70"/>
      <c r="M98" s="70"/>
      <c r="N98" s="70"/>
      <c r="O98" s="70"/>
      <c r="P98" s="72"/>
      <c r="Q98" s="72"/>
      <c r="R98" s="72"/>
      <c r="S98" s="72"/>
      <c r="T98" s="72"/>
      <c r="U98" s="72"/>
      <c r="FE98" s="883"/>
    </row>
    <row r="99" spans="2:161" s="1" customFormat="1" hidden="1">
      <c r="B99" s="45"/>
      <c r="C99" s="47"/>
      <c r="D99" s="47"/>
      <c r="E99" s="47"/>
      <c r="F99" s="47"/>
      <c r="G99" s="50">
        <v>243</v>
      </c>
      <c r="H99" s="50">
        <v>8</v>
      </c>
      <c r="I99" s="45"/>
      <c r="K99" s="29"/>
      <c r="L99" s="70"/>
      <c r="M99" s="70"/>
      <c r="N99" s="70"/>
      <c r="O99" s="70"/>
      <c r="P99" s="58"/>
      <c r="Q99" s="58"/>
      <c r="R99" s="58"/>
      <c r="S99" s="58"/>
      <c r="T99" s="58"/>
      <c r="U99" s="58"/>
      <c r="FE99" s="883"/>
    </row>
    <row r="100" spans="2:161" s="1" customFormat="1" hidden="1">
      <c r="B100" s="45"/>
      <c r="C100" s="47"/>
      <c r="D100" s="47"/>
      <c r="E100" s="47"/>
      <c r="F100" s="47"/>
      <c r="G100" s="50">
        <v>273</v>
      </c>
      <c r="H100" s="50">
        <v>9</v>
      </c>
      <c r="I100" s="45"/>
      <c r="K100" s="54"/>
      <c r="L100" s="70"/>
      <c r="M100" s="59"/>
      <c r="N100" s="59"/>
      <c r="O100" s="58"/>
      <c r="P100" s="58"/>
      <c r="Q100" s="58"/>
      <c r="R100" s="58"/>
      <c r="S100" s="58"/>
      <c r="T100" s="51"/>
      <c r="U100" s="51"/>
      <c r="V100" s="4"/>
      <c r="FE100" s="883"/>
    </row>
    <row r="101" spans="2:161" s="1" customFormat="1" hidden="1">
      <c r="B101" s="45"/>
      <c r="C101" s="47"/>
      <c r="D101" s="47"/>
      <c r="E101" s="47"/>
      <c r="F101" s="47"/>
      <c r="G101" s="50">
        <v>304</v>
      </c>
      <c r="H101" s="50">
        <v>10</v>
      </c>
      <c r="I101" s="45"/>
      <c r="K101" s="54"/>
      <c r="L101" s="70"/>
      <c r="M101" s="59"/>
      <c r="N101" s="59"/>
      <c r="O101" s="60"/>
      <c r="P101" s="58"/>
      <c r="Q101" s="58"/>
      <c r="R101" s="58"/>
      <c r="S101" s="58"/>
      <c r="T101" s="6"/>
      <c r="U101" s="6"/>
      <c r="V101" s="4"/>
      <c r="FE101" s="883"/>
    </row>
    <row r="102" spans="2:161" s="1" customFormat="1" hidden="1">
      <c r="B102" s="45"/>
      <c r="C102" s="47"/>
      <c r="D102" s="47"/>
      <c r="E102" s="47"/>
      <c r="F102" s="47"/>
      <c r="G102" s="50">
        <v>334</v>
      </c>
      <c r="H102" s="50">
        <v>11</v>
      </c>
      <c r="I102" s="45"/>
      <c r="M102" s="1709"/>
      <c r="N102" s="1709"/>
      <c r="O102" s="1709"/>
      <c r="P102" s="51"/>
      <c r="Q102" s="51"/>
      <c r="R102" s="51"/>
      <c r="S102" s="51"/>
      <c r="T102" s="51"/>
      <c r="U102" s="51"/>
      <c r="FE102" s="883"/>
    </row>
    <row r="103" spans="2:161" s="1" customFormat="1" hidden="1">
      <c r="B103" s="45"/>
      <c r="C103" s="21"/>
      <c r="D103" s="21"/>
      <c r="E103" s="21"/>
      <c r="F103" s="21"/>
      <c r="G103" s="22"/>
      <c r="H103" s="22"/>
      <c r="I103" s="45"/>
      <c r="M103" s="2"/>
      <c r="N103" s="2"/>
      <c r="O103" s="2"/>
      <c r="P103" s="51"/>
      <c r="Q103" s="51"/>
      <c r="R103" s="51"/>
      <c r="S103" s="51"/>
      <c r="T103" s="51"/>
      <c r="U103" s="51"/>
      <c r="FE103" s="883"/>
    </row>
    <row r="104" spans="2:161" s="1" customFormat="1" hidden="1">
      <c r="B104" s="45"/>
      <c r="C104" s="47"/>
      <c r="D104" s="47"/>
      <c r="E104" s="47"/>
      <c r="F104" s="47"/>
      <c r="G104" s="48"/>
      <c r="H104" s="48"/>
      <c r="I104" s="45"/>
      <c r="M104" s="2"/>
      <c r="N104" s="2"/>
      <c r="O104" s="2"/>
      <c r="P104" s="51"/>
      <c r="Q104" s="51"/>
      <c r="R104" s="51"/>
      <c r="S104" s="51"/>
      <c r="T104" s="51"/>
      <c r="U104" s="51"/>
      <c r="FE104" s="883"/>
    </row>
    <row r="105" spans="2:161" s="1" customFormat="1" hidden="1">
      <c r="B105" s="45"/>
      <c r="C105" s="40"/>
      <c r="D105" s="47"/>
      <c r="E105" s="47"/>
      <c r="F105" s="47"/>
      <c r="G105" s="48">
        <f>IF(D108&gt;=31,VLOOKUP(D108,G106:H118,2),0)</f>
        <v>0</v>
      </c>
      <c r="H105" s="48">
        <f>IF(D108&gt;=31,VLOOKUP(D108,G106:H118,1),0)</f>
        <v>0</v>
      </c>
      <c r="I105" s="45"/>
      <c r="M105" s="1634"/>
      <c r="N105" s="1634"/>
      <c r="O105" s="1634"/>
      <c r="P105" s="6"/>
      <c r="Q105" s="6"/>
      <c r="R105" s="6"/>
      <c r="S105" s="6"/>
      <c r="T105" s="6"/>
      <c r="U105" s="6"/>
      <c r="FE105" s="883"/>
    </row>
    <row r="106" spans="2:161" s="1" customFormat="1" hidden="1">
      <c r="B106" s="45"/>
      <c r="C106" s="2075" t="s">
        <v>2529</v>
      </c>
      <c r="D106" s="2075"/>
      <c r="E106" s="2075"/>
      <c r="F106" s="2075"/>
      <c r="G106" s="50">
        <v>31</v>
      </c>
      <c r="H106" s="50">
        <v>1</v>
      </c>
      <c r="I106" s="45"/>
      <c r="M106" s="1634"/>
      <c r="N106" s="1634"/>
      <c r="O106" s="1634"/>
      <c r="P106" s="55"/>
      <c r="Q106" s="55"/>
      <c r="R106" s="55"/>
      <c r="S106" s="55"/>
      <c r="T106" s="55"/>
      <c r="U106" s="55"/>
      <c r="FE106" s="883"/>
    </row>
    <row r="107" spans="2:161" s="1" customFormat="1" hidden="1">
      <c r="B107" s="45"/>
      <c r="C107" s="47"/>
      <c r="D107" s="61"/>
      <c r="E107" s="47"/>
      <c r="F107" s="47"/>
      <c r="G107" s="50">
        <v>59</v>
      </c>
      <c r="H107" s="50">
        <v>2</v>
      </c>
      <c r="I107" s="45"/>
      <c r="M107" s="1634"/>
      <c r="N107" s="1634"/>
      <c r="O107" s="1634"/>
      <c r="P107" s="15"/>
      <c r="Q107" s="15"/>
      <c r="R107" s="15"/>
      <c r="S107" s="15"/>
      <c r="T107" s="15"/>
      <c r="U107" s="15"/>
      <c r="FE107" s="883"/>
    </row>
    <row r="108" spans="2:161" s="1" customFormat="1" ht="13.5" hidden="1" thickBot="1">
      <c r="B108" s="45"/>
      <c r="C108" s="64"/>
      <c r="D108" s="65">
        <f>E31-L31*365</f>
        <v>0</v>
      </c>
      <c r="E108" s="66"/>
      <c r="F108" s="47"/>
      <c r="G108" s="50">
        <v>90</v>
      </c>
      <c r="H108" s="50">
        <v>3</v>
      </c>
      <c r="I108" s="45"/>
      <c r="M108" s="1634"/>
      <c r="N108" s="1634"/>
      <c r="O108" s="1634"/>
      <c r="P108" s="51"/>
      <c r="Q108" s="51"/>
      <c r="R108" s="51"/>
      <c r="S108" s="51"/>
      <c r="T108" s="51"/>
      <c r="U108" s="51"/>
      <c r="FE108" s="883"/>
    </row>
    <row r="109" spans="2:161" s="1" customFormat="1" hidden="1">
      <c r="B109" s="45"/>
      <c r="C109" s="47"/>
      <c r="D109" s="68"/>
      <c r="E109" s="47"/>
      <c r="F109" s="47"/>
      <c r="G109" s="50">
        <v>120</v>
      </c>
      <c r="H109" s="50">
        <v>4</v>
      </c>
      <c r="I109" s="45"/>
      <c r="FE109" s="883"/>
    </row>
    <row r="110" spans="2:161" s="1" customFormat="1" hidden="1">
      <c r="B110" s="45"/>
      <c r="C110" s="47"/>
      <c r="D110" s="69"/>
      <c r="E110" s="47"/>
      <c r="F110" s="47"/>
      <c r="G110" s="50">
        <v>151</v>
      </c>
      <c r="H110" s="50">
        <v>5</v>
      </c>
      <c r="I110" s="45"/>
      <c r="FE110" s="883"/>
    </row>
    <row r="111" spans="2:161" s="1" customFormat="1" hidden="1">
      <c r="B111" s="45"/>
      <c r="C111" s="47"/>
      <c r="D111" s="69"/>
      <c r="E111" s="47"/>
      <c r="F111" s="47"/>
      <c r="G111" s="50">
        <v>181</v>
      </c>
      <c r="H111" s="50">
        <v>6</v>
      </c>
      <c r="I111" s="45"/>
      <c r="FE111" s="883"/>
    </row>
    <row r="112" spans="2:161" s="1" customFormat="1" hidden="1">
      <c r="B112" s="45"/>
      <c r="C112" s="47"/>
      <c r="D112" s="47"/>
      <c r="E112" s="47"/>
      <c r="F112" s="47"/>
      <c r="G112" s="50">
        <v>212</v>
      </c>
      <c r="H112" s="50">
        <v>7</v>
      </c>
      <c r="I112" s="45"/>
      <c r="FE112" s="883"/>
    </row>
    <row r="113" spans="2:161" s="1" customFormat="1" hidden="1">
      <c r="B113" s="45"/>
      <c r="C113" s="47"/>
      <c r="D113" s="47"/>
      <c r="E113" s="47"/>
      <c r="F113" s="47"/>
      <c r="G113" s="50">
        <v>243</v>
      </c>
      <c r="H113" s="50">
        <v>8</v>
      </c>
      <c r="I113" s="45"/>
      <c r="FE113" s="883"/>
    </row>
    <row r="114" spans="2:161" s="1" customFormat="1" hidden="1">
      <c r="B114" s="45"/>
      <c r="C114" s="47"/>
      <c r="D114" s="47"/>
      <c r="E114" s="47"/>
      <c r="F114" s="47"/>
      <c r="G114" s="50">
        <v>273</v>
      </c>
      <c r="H114" s="50">
        <v>9</v>
      </c>
      <c r="I114" s="45"/>
      <c r="FE114" s="883"/>
    </row>
    <row r="115" spans="2:161" s="1" customFormat="1" hidden="1">
      <c r="B115" s="45"/>
      <c r="C115" s="47"/>
      <c r="D115" s="47"/>
      <c r="E115" s="47"/>
      <c r="F115" s="47"/>
      <c r="G115" s="50">
        <v>304</v>
      </c>
      <c r="H115" s="50">
        <v>10</v>
      </c>
      <c r="I115" s="45"/>
      <c r="FE115" s="883"/>
    </row>
    <row r="116" spans="2:161" s="1" customFormat="1" hidden="1">
      <c r="B116" s="45"/>
      <c r="C116" s="47"/>
      <c r="D116" s="47"/>
      <c r="E116" s="47"/>
      <c r="F116" s="47"/>
      <c r="G116" s="50">
        <v>334</v>
      </c>
      <c r="H116" s="50">
        <v>11</v>
      </c>
      <c r="I116" s="45"/>
      <c r="FE116" s="883"/>
    </row>
    <row r="117" spans="2:161" s="1" customFormat="1" hidden="1">
      <c r="B117" s="45"/>
      <c r="C117" s="47"/>
      <c r="D117" s="47"/>
      <c r="E117" s="47"/>
      <c r="F117" s="47"/>
      <c r="G117" s="50">
        <v>304</v>
      </c>
      <c r="H117" s="50">
        <v>10</v>
      </c>
      <c r="I117" s="45"/>
      <c r="FE117" s="883"/>
    </row>
    <row r="118" spans="2:161" s="1" customFormat="1" hidden="1">
      <c r="B118" s="45"/>
      <c r="C118" s="47"/>
      <c r="D118" s="47"/>
      <c r="E118" s="47"/>
      <c r="F118" s="47"/>
      <c r="G118" s="50">
        <v>334</v>
      </c>
      <c r="H118" s="50">
        <v>11</v>
      </c>
      <c r="I118" s="45"/>
      <c r="FE118" s="883"/>
    </row>
    <row r="119" spans="2:161" s="1" customFormat="1" hidden="1">
      <c r="B119" s="45"/>
      <c r="C119" s="21"/>
      <c r="D119" s="21"/>
      <c r="E119" s="21"/>
      <c r="F119" s="21"/>
      <c r="G119" s="22"/>
      <c r="H119" s="22"/>
      <c r="I119" s="45"/>
      <c r="FE119" s="883"/>
    </row>
    <row r="120" spans="2:161" s="1" customFormat="1" hidden="1">
      <c r="B120" s="45"/>
      <c r="C120" s="47" t="s">
        <v>2530</v>
      </c>
      <c r="D120" s="47"/>
      <c r="E120" s="47"/>
      <c r="F120" s="47"/>
      <c r="G120" s="48"/>
      <c r="H120" s="48"/>
      <c r="I120" s="45"/>
      <c r="FE120" s="883"/>
    </row>
    <row r="121" spans="2:161" s="1" customFormat="1" hidden="1">
      <c r="B121" s="45"/>
      <c r="C121" s="40"/>
      <c r="D121" s="73"/>
      <c r="E121" s="47"/>
      <c r="F121" s="47"/>
      <c r="G121" s="48">
        <f>IF(D122&gt;=31,VLOOKUP(D122,G122:H134,2),0)</f>
        <v>0</v>
      </c>
      <c r="H121" s="48">
        <f>IF(D122&gt;=31,VLOOKUP(D122,G122:H134,1),0)</f>
        <v>0</v>
      </c>
      <c r="I121" s="45"/>
      <c r="FE121" s="883"/>
    </row>
    <row r="122" spans="2:161" s="1" customFormat="1" ht="13.5" hidden="1" thickBot="1">
      <c r="B122" s="45"/>
      <c r="C122" s="64"/>
      <c r="D122" s="65">
        <f>E32-L32*365</f>
        <v>0</v>
      </c>
      <c r="E122" s="66"/>
      <c r="F122" s="47"/>
      <c r="G122" s="50">
        <v>31</v>
      </c>
      <c r="H122" s="50">
        <v>1</v>
      </c>
      <c r="I122" s="45"/>
      <c r="FE122" s="883"/>
    </row>
    <row r="123" spans="2:161" s="1" customFormat="1" hidden="1">
      <c r="B123" s="45"/>
      <c r="C123" s="64"/>
      <c r="D123" s="74"/>
      <c r="E123" s="66"/>
      <c r="F123" s="47"/>
      <c r="G123" s="50">
        <v>59</v>
      </c>
      <c r="H123" s="50">
        <v>2</v>
      </c>
      <c r="I123" s="45"/>
      <c r="FE123" s="883"/>
    </row>
    <row r="124" spans="2:161" s="1" customFormat="1" hidden="1">
      <c r="B124" s="45"/>
      <c r="C124" s="64"/>
      <c r="D124" s="49"/>
      <c r="E124" s="66"/>
      <c r="F124" s="47"/>
      <c r="G124" s="50">
        <v>90</v>
      </c>
      <c r="H124" s="50">
        <v>3</v>
      </c>
      <c r="I124" s="45"/>
      <c r="FE124" s="883"/>
    </row>
    <row r="125" spans="2:161" s="1" customFormat="1" hidden="1">
      <c r="B125" s="45"/>
      <c r="C125" s="47"/>
      <c r="D125" s="75"/>
      <c r="E125" s="47"/>
      <c r="F125" s="47"/>
      <c r="G125" s="50">
        <v>120</v>
      </c>
      <c r="H125" s="50">
        <v>4</v>
      </c>
      <c r="I125" s="45"/>
      <c r="FE125" s="883"/>
    </row>
    <row r="126" spans="2:161" s="1" customFormat="1" hidden="1">
      <c r="B126" s="45"/>
      <c r="C126" s="47"/>
      <c r="D126" s="47"/>
      <c r="E126" s="47"/>
      <c r="F126" s="47"/>
      <c r="G126" s="50">
        <v>151</v>
      </c>
      <c r="H126" s="50">
        <v>5</v>
      </c>
      <c r="I126" s="45"/>
      <c r="FE126" s="883"/>
    </row>
    <row r="127" spans="2:161" s="1" customFormat="1" hidden="1">
      <c r="B127" s="45"/>
      <c r="C127" s="47"/>
      <c r="D127" s="47"/>
      <c r="E127" s="47"/>
      <c r="F127" s="47"/>
      <c r="G127" s="50">
        <v>181</v>
      </c>
      <c r="H127" s="50">
        <v>6</v>
      </c>
      <c r="I127" s="45"/>
      <c r="FE127" s="883"/>
    </row>
    <row r="128" spans="2:161" s="1" customFormat="1" hidden="1">
      <c r="B128" s="45"/>
      <c r="C128" s="47"/>
      <c r="D128" s="47"/>
      <c r="E128" s="47"/>
      <c r="F128" s="47"/>
      <c r="G128" s="50">
        <v>212</v>
      </c>
      <c r="H128" s="50">
        <v>7</v>
      </c>
      <c r="I128" s="45"/>
      <c r="FE128" s="883"/>
    </row>
    <row r="129" spans="2:161" s="1" customFormat="1" hidden="1">
      <c r="B129" s="45"/>
      <c r="C129" s="47"/>
      <c r="D129" s="47"/>
      <c r="E129" s="47"/>
      <c r="F129" s="47"/>
      <c r="G129" s="50">
        <v>243</v>
      </c>
      <c r="H129" s="50">
        <v>8</v>
      </c>
      <c r="I129" s="45"/>
      <c r="FE129" s="883"/>
    </row>
    <row r="130" spans="2:161" s="1" customFormat="1" hidden="1">
      <c r="B130" s="45"/>
      <c r="C130" s="47"/>
      <c r="D130" s="47"/>
      <c r="E130" s="47"/>
      <c r="F130" s="47"/>
      <c r="G130" s="50">
        <v>273</v>
      </c>
      <c r="H130" s="50">
        <v>9</v>
      </c>
      <c r="I130" s="45"/>
      <c r="FE130" s="883"/>
    </row>
    <row r="131" spans="2:161" s="1" customFormat="1" hidden="1">
      <c r="B131" s="45"/>
      <c r="C131" s="47"/>
      <c r="D131" s="47"/>
      <c r="E131" s="47"/>
      <c r="F131" s="47"/>
      <c r="G131" s="50">
        <v>304</v>
      </c>
      <c r="H131" s="50">
        <v>10</v>
      </c>
      <c r="I131" s="45"/>
      <c r="FE131" s="883"/>
    </row>
    <row r="132" spans="2:161" s="1" customFormat="1" hidden="1">
      <c r="B132" s="45"/>
      <c r="C132" s="47"/>
      <c r="D132" s="47"/>
      <c r="E132" s="47"/>
      <c r="F132" s="47"/>
      <c r="G132" s="50">
        <v>334</v>
      </c>
      <c r="H132" s="50">
        <v>11</v>
      </c>
      <c r="I132" s="45"/>
      <c r="FE132" s="883"/>
    </row>
    <row r="133" spans="2:161" s="1" customFormat="1" hidden="1">
      <c r="B133" s="45"/>
      <c r="C133" s="47"/>
      <c r="D133" s="47"/>
      <c r="E133" s="47"/>
      <c r="F133" s="47"/>
      <c r="G133" s="50">
        <v>304</v>
      </c>
      <c r="H133" s="50">
        <v>10</v>
      </c>
      <c r="I133" s="45"/>
      <c r="FE133" s="883"/>
    </row>
    <row r="134" spans="2:161" s="1" customFormat="1" hidden="1">
      <c r="B134" s="45"/>
      <c r="C134" s="47"/>
      <c r="D134" s="47"/>
      <c r="E134" s="47"/>
      <c r="F134" s="47"/>
      <c r="G134" s="50">
        <v>334</v>
      </c>
      <c r="H134" s="50">
        <v>11</v>
      </c>
      <c r="I134" s="45"/>
      <c r="FE134" s="883"/>
    </row>
    <row r="135" spans="2:161" s="1" customFormat="1" hidden="1">
      <c r="B135" s="45"/>
      <c r="C135" s="21"/>
      <c r="D135" s="21"/>
      <c r="E135" s="21"/>
      <c r="F135" s="21"/>
      <c r="G135" s="22"/>
      <c r="H135" s="22"/>
      <c r="I135" s="45"/>
      <c r="FE135" s="883"/>
    </row>
    <row r="136" spans="2:161" s="1" customFormat="1" hidden="1">
      <c r="B136" s="45"/>
      <c r="C136" s="47" t="s">
        <v>2531</v>
      </c>
      <c r="D136" s="47"/>
      <c r="E136" s="47"/>
      <c r="F136" s="47"/>
      <c r="G136" s="48"/>
      <c r="H136" s="48"/>
      <c r="I136" s="45"/>
      <c r="FE136" s="883"/>
    </row>
    <row r="137" spans="2:161" s="1" customFormat="1" hidden="1">
      <c r="B137" s="45"/>
      <c r="C137" s="40" t="s">
        <v>2532</v>
      </c>
      <c r="D137" s="73"/>
      <c r="E137" s="47"/>
      <c r="F137" s="47"/>
      <c r="G137" s="48">
        <f ca="1">IF(D138&gt;=31,VLOOKUP(D138,G138:H148,2),0)</f>
        <v>0</v>
      </c>
      <c r="H137" s="48">
        <f ca="1">IF(D138&gt;=31,VLOOKUP(D138,G138:H148,1),0)</f>
        <v>0</v>
      </c>
      <c r="I137" s="45"/>
      <c r="FE137" s="883"/>
    </row>
    <row r="138" spans="2:161" s="1" customFormat="1" ht="13.5" hidden="1" thickBot="1">
      <c r="B138" s="45"/>
      <c r="C138" s="64"/>
      <c r="D138" s="65">
        <f ca="1">E33-L33*365</f>
        <v>0</v>
      </c>
      <c r="E138" s="66"/>
      <c r="F138" s="47"/>
      <c r="G138" s="50">
        <v>31</v>
      </c>
      <c r="H138" s="50">
        <v>1</v>
      </c>
      <c r="I138" s="45"/>
      <c r="FE138" s="883"/>
    </row>
    <row r="139" spans="2:161" s="1" customFormat="1" hidden="1">
      <c r="B139" s="45"/>
      <c r="C139" s="64"/>
      <c r="D139" s="74"/>
      <c r="E139" s="66"/>
      <c r="F139" s="47"/>
      <c r="G139" s="50">
        <v>59</v>
      </c>
      <c r="H139" s="50">
        <v>2</v>
      </c>
      <c r="I139" s="45"/>
      <c r="FE139" s="883"/>
    </row>
    <row r="140" spans="2:161" s="1" customFormat="1" hidden="1">
      <c r="B140" s="45"/>
      <c r="C140" s="64"/>
      <c r="D140" s="49"/>
      <c r="E140" s="66"/>
      <c r="F140" s="47"/>
      <c r="G140" s="50">
        <v>90</v>
      </c>
      <c r="H140" s="50">
        <v>3</v>
      </c>
      <c r="I140" s="45"/>
      <c r="FE140" s="883"/>
    </row>
    <row r="141" spans="2:161" s="1" customFormat="1" hidden="1">
      <c r="B141" s="45"/>
      <c r="C141" s="47"/>
      <c r="D141" s="75"/>
      <c r="E141" s="47"/>
      <c r="F141" s="47"/>
      <c r="G141" s="50">
        <v>120</v>
      </c>
      <c r="H141" s="50">
        <v>4</v>
      </c>
      <c r="I141" s="45"/>
      <c r="FE141" s="883"/>
    </row>
    <row r="142" spans="2:161" s="1" customFormat="1" hidden="1">
      <c r="B142" s="45"/>
      <c r="C142" s="47"/>
      <c r="D142" s="47"/>
      <c r="E142" s="47"/>
      <c r="F142" s="47"/>
      <c r="G142" s="50">
        <v>151</v>
      </c>
      <c r="H142" s="50">
        <v>5</v>
      </c>
      <c r="I142" s="45"/>
      <c r="FE142" s="883"/>
    </row>
    <row r="143" spans="2:161" s="1" customFormat="1" hidden="1">
      <c r="B143" s="45"/>
      <c r="C143" s="47"/>
      <c r="D143" s="47"/>
      <c r="E143" s="47"/>
      <c r="F143" s="47"/>
      <c r="G143" s="50">
        <v>181</v>
      </c>
      <c r="H143" s="50">
        <v>6</v>
      </c>
      <c r="I143" s="45"/>
      <c r="FE143" s="883"/>
    </row>
    <row r="144" spans="2:161" s="1" customFormat="1" hidden="1">
      <c r="B144" s="45"/>
      <c r="C144" s="47"/>
      <c r="D144" s="47"/>
      <c r="E144" s="47"/>
      <c r="F144" s="47"/>
      <c r="G144" s="50">
        <v>212</v>
      </c>
      <c r="H144" s="50">
        <v>7</v>
      </c>
      <c r="I144" s="45"/>
      <c r="FE144" s="883"/>
    </row>
    <row r="145" spans="2:161" s="1" customFormat="1" hidden="1">
      <c r="B145" s="45"/>
      <c r="C145" s="47"/>
      <c r="D145" s="47"/>
      <c r="E145" s="47"/>
      <c r="F145" s="47"/>
      <c r="G145" s="50">
        <v>243</v>
      </c>
      <c r="H145" s="50">
        <v>8</v>
      </c>
      <c r="I145" s="45"/>
      <c r="FE145" s="883"/>
    </row>
    <row r="146" spans="2:161" s="1" customFormat="1" hidden="1">
      <c r="B146" s="45"/>
      <c r="C146" s="47"/>
      <c r="D146" s="47"/>
      <c r="E146" s="47"/>
      <c r="F146" s="47"/>
      <c r="G146" s="50">
        <v>273</v>
      </c>
      <c r="H146" s="50">
        <v>9</v>
      </c>
      <c r="I146" s="45"/>
      <c r="FE146" s="883"/>
    </row>
    <row r="147" spans="2:161" s="1" customFormat="1" hidden="1">
      <c r="B147" s="45"/>
      <c r="C147" s="47"/>
      <c r="D147" s="47"/>
      <c r="E147" s="47"/>
      <c r="F147" s="47"/>
      <c r="G147" s="50">
        <v>304</v>
      </c>
      <c r="H147" s="50">
        <v>10</v>
      </c>
      <c r="I147" s="45"/>
      <c r="FE147" s="883"/>
    </row>
    <row r="148" spans="2:161" s="1" customFormat="1" hidden="1">
      <c r="B148" s="45"/>
      <c r="C148" s="47"/>
      <c r="D148" s="47"/>
      <c r="E148" s="47"/>
      <c r="F148" s="47"/>
      <c r="G148" s="50">
        <v>334</v>
      </c>
      <c r="H148" s="50">
        <v>11</v>
      </c>
      <c r="I148" s="45"/>
      <c r="FE148" s="883"/>
    </row>
    <row r="149" spans="2:161" s="1" customFormat="1" hidden="1">
      <c r="B149" s="45"/>
      <c r="C149" s="28"/>
      <c r="D149" s="28"/>
      <c r="E149" s="28"/>
      <c r="F149" s="28"/>
      <c r="G149" s="28"/>
      <c r="H149" s="28"/>
      <c r="I149" s="45"/>
      <c r="FE149" s="883"/>
    </row>
    <row r="150" spans="2:161" s="1" customFormat="1" hidden="1">
      <c r="B150" s="45"/>
      <c r="C150" s="47" t="s">
        <v>2533</v>
      </c>
      <c r="D150" s="47"/>
      <c r="E150" s="47"/>
      <c r="F150" s="47"/>
      <c r="G150" s="48"/>
      <c r="H150" s="48"/>
      <c r="I150" s="45"/>
      <c r="FE150" s="883"/>
    </row>
    <row r="151" spans="2:161" s="1" customFormat="1" hidden="1">
      <c r="B151" s="45"/>
      <c r="C151" s="40"/>
      <c r="D151" s="73"/>
      <c r="E151" s="47"/>
      <c r="F151" s="47"/>
      <c r="G151" s="48">
        <f ca="1">IF(D152&gt;=31,VLOOKUP(D152,G152:H162,2),0)</f>
        <v>0</v>
      </c>
      <c r="H151" s="48">
        <f ca="1">IF(D152&gt;=31,VLOOKUP(D152,G152:H162,1),0)</f>
        <v>0</v>
      </c>
      <c r="I151" s="45"/>
      <c r="FE151" s="883"/>
    </row>
    <row r="152" spans="2:161" s="1" customFormat="1" ht="13.5" hidden="1" thickBot="1">
      <c r="B152" s="45"/>
      <c r="C152" s="64"/>
      <c r="D152" s="65">
        <f ca="1">E34-L34*365</f>
        <v>0</v>
      </c>
      <c r="E152" s="66"/>
      <c r="F152" s="47"/>
      <c r="G152" s="50">
        <v>31</v>
      </c>
      <c r="H152" s="50">
        <v>1</v>
      </c>
      <c r="I152" s="45"/>
      <c r="FE152" s="883"/>
    </row>
    <row r="153" spans="2:161" s="1" customFormat="1" hidden="1">
      <c r="B153" s="45"/>
      <c r="C153" s="64"/>
      <c r="D153" s="74"/>
      <c r="E153" s="66"/>
      <c r="F153" s="47"/>
      <c r="G153" s="50">
        <v>59</v>
      </c>
      <c r="H153" s="50">
        <v>2</v>
      </c>
      <c r="I153" s="45"/>
      <c r="FE153" s="883"/>
    </row>
    <row r="154" spans="2:161" s="1" customFormat="1" hidden="1">
      <c r="B154" s="45"/>
      <c r="C154" s="64"/>
      <c r="D154" s="49"/>
      <c r="E154" s="66"/>
      <c r="F154" s="47"/>
      <c r="G154" s="50">
        <v>90</v>
      </c>
      <c r="H154" s="50">
        <v>3</v>
      </c>
      <c r="I154" s="45"/>
      <c r="FE154" s="883"/>
    </row>
    <row r="155" spans="2:161" s="1" customFormat="1" hidden="1">
      <c r="B155" s="45"/>
      <c r="C155" s="47"/>
      <c r="D155" s="75"/>
      <c r="E155" s="47"/>
      <c r="F155" s="47"/>
      <c r="G155" s="50">
        <v>120</v>
      </c>
      <c r="H155" s="50">
        <v>4</v>
      </c>
      <c r="I155" s="45"/>
      <c r="FE155" s="883"/>
    </row>
    <row r="156" spans="2:161" s="1" customFormat="1" hidden="1">
      <c r="B156" s="45"/>
      <c r="C156" s="47"/>
      <c r="D156" s="47"/>
      <c r="E156" s="47"/>
      <c r="F156" s="47"/>
      <c r="G156" s="50">
        <v>151</v>
      </c>
      <c r="H156" s="50">
        <v>5</v>
      </c>
      <c r="I156" s="45"/>
      <c r="FE156" s="883"/>
    </row>
    <row r="157" spans="2:161" s="1" customFormat="1" hidden="1">
      <c r="B157" s="45"/>
      <c r="C157" s="47"/>
      <c r="D157" s="47"/>
      <c r="E157" s="47"/>
      <c r="F157" s="47"/>
      <c r="G157" s="50">
        <v>181</v>
      </c>
      <c r="H157" s="50">
        <v>6</v>
      </c>
      <c r="I157" s="45"/>
      <c r="FE157" s="883"/>
    </row>
    <row r="158" spans="2:161" s="1" customFormat="1" hidden="1">
      <c r="B158" s="45"/>
      <c r="C158" s="47"/>
      <c r="D158" s="47"/>
      <c r="E158" s="47"/>
      <c r="F158" s="47"/>
      <c r="G158" s="50">
        <v>212</v>
      </c>
      <c r="H158" s="50">
        <v>7</v>
      </c>
      <c r="I158" s="45"/>
      <c r="FE158" s="883"/>
    </row>
    <row r="159" spans="2:161" s="1" customFormat="1" hidden="1">
      <c r="B159" s="45"/>
      <c r="C159" s="47"/>
      <c r="D159" s="47"/>
      <c r="E159" s="47"/>
      <c r="F159" s="47"/>
      <c r="G159" s="50">
        <v>243</v>
      </c>
      <c r="H159" s="50">
        <v>8</v>
      </c>
      <c r="I159" s="45"/>
      <c r="FE159" s="883"/>
    </row>
    <row r="160" spans="2:161" s="1" customFormat="1" hidden="1">
      <c r="B160" s="45"/>
      <c r="C160" s="47"/>
      <c r="D160" s="47"/>
      <c r="E160" s="47"/>
      <c r="F160" s="47"/>
      <c r="G160" s="50">
        <v>273</v>
      </c>
      <c r="H160" s="50">
        <v>9</v>
      </c>
      <c r="I160" s="45"/>
      <c r="FE160" s="883"/>
    </row>
    <row r="161" spans="2:161" s="1" customFormat="1" hidden="1">
      <c r="B161" s="45"/>
      <c r="C161" s="47"/>
      <c r="D161" s="47"/>
      <c r="E161" s="47"/>
      <c r="F161" s="47"/>
      <c r="G161" s="50">
        <v>304</v>
      </c>
      <c r="H161" s="50">
        <v>10</v>
      </c>
      <c r="I161" s="45"/>
      <c r="FE161" s="883"/>
    </row>
    <row r="162" spans="2:161" s="1" customFormat="1" hidden="1">
      <c r="B162" s="45"/>
      <c r="C162" s="47"/>
      <c r="D162" s="47"/>
      <c r="E162" s="47"/>
      <c r="F162" s="47"/>
      <c r="G162" s="50">
        <v>334</v>
      </c>
      <c r="H162" s="50">
        <v>11</v>
      </c>
      <c r="I162" s="45"/>
      <c r="FE162" s="883"/>
    </row>
    <row r="163" spans="2:161" s="1" customFormat="1" hidden="1">
      <c r="B163" s="45"/>
      <c r="C163" s="28"/>
      <c r="D163" s="28"/>
      <c r="E163" s="28"/>
      <c r="F163" s="28"/>
      <c r="G163" s="28"/>
      <c r="H163" s="28"/>
      <c r="I163" s="45"/>
      <c r="FE163" s="883"/>
    </row>
    <row r="164" spans="2:161" s="1" customFormat="1" hidden="1">
      <c r="B164" s="45"/>
      <c r="C164" s="130" t="s">
        <v>141</v>
      </c>
      <c r="D164" s="131"/>
      <c r="E164" s="131"/>
      <c r="F164" s="131"/>
      <c r="G164" s="132"/>
      <c r="H164" s="133"/>
      <c r="I164" s="45"/>
      <c r="FE164" s="883"/>
    </row>
    <row r="165" spans="2:161" s="1" customFormat="1" hidden="1">
      <c r="B165" s="45"/>
      <c r="C165" s="134"/>
      <c r="D165" s="73"/>
      <c r="E165" s="47"/>
      <c r="F165" s="47"/>
      <c r="G165" s="48" t="e">
        <f>IF(D166&gt;=31,VLOOKUP(D166,G166:H176,2),0)</f>
        <v>#VALUE!</v>
      </c>
      <c r="H165" s="135" t="e">
        <f>IF(D166&gt;=31,VLOOKUP(D166,G166:H176,1),0)</f>
        <v>#VALUE!</v>
      </c>
      <c r="I165" s="45"/>
      <c r="FE165" s="883"/>
    </row>
    <row r="166" spans="2:161" s="1" customFormat="1" ht="13.5" hidden="1" thickBot="1">
      <c r="B166" s="45"/>
      <c r="C166" s="136"/>
      <c r="D166" s="65" t="e">
        <f>E35-L35*365</f>
        <v>#VALUE!</v>
      </c>
      <c r="E166" s="66"/>
      <c r="F166" s="47"/>
      <c r="G166" s="50">
        <v>31</v>
      </c>
      <c r="H166" s="137">
        <v>1</v>
      </c>
      <c r="I166" s="45"/>
      <c r="FE166" s="883"/>
    </row>
    <row r="167" spans="2:161" s="1" customFormat="1" hidden="1">
      <c r="B167" s="45"/>
      <c r="C167" s="136"/>
      <c r="D167" s="74"/>
      <c r="E167" s="66"/>
      <c r="F167" s="47"/>
      <c r="G167" s="50">
        <v>59</v>
      </c>
      <c r="H167" s="137">
        <v>2</v>
      </c>
      <c r="I167" s="45"/>
      <c r="FE167" s="883"/>
    </row>
    <row r="168" spans="2:161" s="1" customFormat="1" hidden="1">
      <c r="B168" s="45"/>
      <c r="C168" s="136"/>
      <c r="D168" s="49"/>
      <c r="E168" s="66"/>
      <c r="F168" s="47"/>
      <c r="G168" s="50">
        <v>90</v>
      </c>
      <c r="H168" s="137">
        <v>3</v>
      </c>
      <c r="I168" s="45"/>
      <c r="FE168" s="883"/>
    </row>
    <row r="169" spans="2:161" s="1" customFormat="1" hidden="1">
      <c r="B169" s="45"/>
      <c r="C169" s="138"/>
      <c r="D169" s="75"/>
      <c r="E169" s="47"/>
      <c r="F169" s="47"/>
      <c r="G169" s="50">
        <v>120</v>
      </c>
      <c r="H169" s="137">
        <v>4</v>
      </c>
      <c r="I169" s="45"/>
      <c r="FE169" s="883"/>
    </row>
    <row r="170" spans="2:161" s="1" customFormat="1" hidden="1">
      <c r="B170" s="45"/>
      <c r="C170" s="138"/>
      <c r="D170" s="47"/>
      <c r="E170" s="47"/>
      <c r="F170" s="47"/>
      <c r="G170" s="50">
        <v>151</v>
      </c>
      <c r="H170" s="137">
        <v>5</v>
      </c>
      <c r="I170" s="45"/>
      <c r="FE170" s="883"/>
    </row>
    <row r="171" spans="2:161" s="1" customFormat="1" hidden="1">
      <c r="B171" s="45"/>
      <c r="C171" s="138"/>
      <c r="D171" s="47"/>
      <c r="E171" s="47"/>
      <c r="F171" s="47"/>
      <c r="G171" s="50">
        <v>181</v>
      </c>
      <c r="H171" s="137">
        <v>6</v>
      </c>
      <c r="I171" s="45"/>
      <c r="FE171" s="883"/>
    </row>
    <row r="172" spans="2:161" s="1" customFormat="1" hidden="1">
      <c r="B172" s="45"/>
      <c r="C172" s="138"/>
      <c r="D172" s="47"/>
      <c r="E172" s="47"/>
      <c r="F172" s="47"/>
      <c r="G172" s="50">
        <v>212</v>
      </c>
      <c r="H172" s="137">
        <v>7</v>
      </c>
      <c r="I172" s="45"/>
      <c r="FE172" s="883"/>
    </row>
    <row r="173" spans="2:161" s="1" customFormat="1" hidden="1">
      <c r="B173" s="45"/>
      <c r="C173" s="138"/>
      <c r="D173" s="47"/>
      <c r="E173" s="47"/>
      <c r="F173" s="47"/>
      <c r="G173" s="50">
        <v>243</v>
      </c>
      <c r="H173" s="137">
        <v>8</v>
      </c>
      <c r="I173" s="45"/>
      <c r="FE173" s="883"/>
    </row>
    <row r="174" spans="2:161" s="1" customFormat="1" hidden="1">
      <c r="B174" s="45"/>
      <c r="C174" s="138"/>
      <c r="D174" s="47"/>
      <c r="E174" s="47"/>
      <c r="F174" s="47"/>
      <c r="G174" s="50">
        <v>273</v>
      </c>
      <c r="H174" s="137">
        <v>9</v>
      </c>
      <c r="I174" s="45"/>
      <c r="FE174" s="883"/>
    </row>
    <row r="175" spans="2:161" s="1" customFormat="1" hidden="1">
      <c r="B175" s="45"/>
      <c r="C175" s="138"/>
      <c r="D175" s="47"/>
      <c r="E175" s="47"/>
      <c r="F175" s="47"/>
      <c r="G175" s="50">
        <v>304</v>
      </c>
      <c r="H175" s="137">
        <v>10</v>
      </c>
      <c r="I175" s="45"/>
      <c r="FE175" s="883"/>
    </row>
    <row r="176" spans="2:161" s="1" customFormat="1" hidden="1">
      <c r="B176" s="45"/>
      <c r="C176" s="139"/>
      <c r="D176" s="140"/>
      <c r="E176" s="140"/>
      <c r="F176" s="140"/>
      <c r="G176" s="141">
        <v>334</v>
      </c>
      <c r="H176" s="142">
        <v>11</v>
      </c>
      <c r="I176" s="45"/>
      <c r="FE176" s="883"/>
    </row>
    <row r="177" spans="2:161" s="1" customFormat="1" hidden="1">
      <c r="B177" s="45"/>
      <c r="C177" s="21"/>
      <c r="D177" s="21"/>
      <c r="E177" s="21"/>
      <c r="F177" s="21"/>
      <c r="G177" s="22"/>
      <c r="H177" s="22"/>
      <c r="I177" s="45"/>
      <c r="FE177" s="883"/>
    </row>
    <row r="178" spans="2:161" s="1" customFormat="1" hidden="1">
      <c r="B178" s="45"/>
      <c r="C178" s="75" t="s">
        <v>2365</v>
      </c>
      <c r="D178" s="75"/>
      <c r="E178" s="75"/>
      <c r="F178" s="75"/>
      <c r="G178" s="74"/>
      <c r="H178" s="74"/>
      <c r="I178" s="45"/>
      <c r="FE178" s="883"/>
    </row>
    <row r="179" spans="2:161" s="1" customFormat="1" hidden="1">
      <c r="B179" s="45"/>
      <c r="C179" s="40"/>
      <c r="D179" s="73"/>
      <c r="E179" s="47"/>
      <c r="F179" s="47"/>
      <c r="G179" s="48">
        <f ca="1">IF(D180&gt;=31,VLOOKUP(D180,G180:H190,2),0)</f>
        <v>0</v>
      </c>
      <c r="H179" s="48">
        <f ca="1">IF(D180&gt;=31,VLOOKUP(D180,G180:H190,1),0)</f>
        <v>0</v>
      </c>
      <c r="I179" s="45"/>
      <c r="FE179" s="883"/>
    </row>
    <row r="180" spans="2:161" s="1" customFormat="1" ht="13.5" hidden="1" thickBot="1">
      <c r="B180" s="45"/>
      <c r="C180" s="64"/>
      <c r="D180" s="65">
        <f ca="1">F37-L37*365</f>
        <v>0</v>
      </c>
      <c r="E180" s="66"/>
      <c r="F180" s="47"/>
      <c r="G180" s="50">
        <v>31</v>
      </c>
      <c r="H180" s="50">
        <v>1</v>
      </c>
      <c r="I180" s="45"/>
      <c r="FE180" s="883"/>
    </row>
    <row r="181" spans="2:161" s="1" customFormat="1" hidden="1">
      <c r="B181" s="45"/>
      <c r="C181" s="64"/>
      <c r="D181" s="74"/>
      <c r="E181" s="66"/>
      <c r="F181" s="47"/>
      <c r="G181" s="50">
        <v>59</v>
      </c>
      <c r="H181" s="50">
        <v>2</v>
      </c>
      <c r="I181" s="45"/>
      <c r="FE181" s="883"/>
    </row>
    <row r="182" spans="2:161" s="1" customFormat="1" hidden="1">
      <c r="B182" s="45"/>
      <c r="C182" s="64"/>
      <c r="D182" s="49"/>
      <c r="E182" s="66"/>
      <c r="F182" s="47"/>
      <c r="G182" s="50">
        <v>90</v>
      </c>
      <c r="H182" s="50">
        <v>3</v>
      </c>
      <c r="I182" s="45"/>
      <c r="FE182" s="883"/>
    </row>
    <row r="183" spans="2:161" s="1" customFormat="1" hidden="1">
      <c r="B183" s="45"/>
      <c r="C183" s="47"/>
      <c r="D183" s="75"/>
      <c r="E183" s="47"/>
      <c r="F183" s="47"/>
      <c r="G183" s="50">
        <v>120</v>
      </c>
      <c r="H183" s="50">
        <v>4</v>
      </c>
      <c r="I183" s="45"/>
      <c r="FE183" s="883"/>
    </row>
    <row r="184" spans="2:161" s="1" customFormat="1" hidden="1">
      <c r="B184" s="45"/>
      <c r="C184" s="47"/>
      <c r="D184" s="47"/>
      <c r="E184" s="47"/>
      <c r="F184" s="47"/>
      <c r="G184" s="50">
        <v>151</v>
      </c>
      <c r="H184" s="50">
        <v>5</v>
      </c>
      <c r="I184" s="45"/>
      <c r="FE184" s="883"/>
    </row>
    <row r="185" spans="2:161" s="1" customFormat="1" hidden="1">
      <c r="B185" s="45"/>
      <c r="C185" s="47"/>
      <c r="D185" s="47"/>
      <c r="E185" s="47"/>
      <c r="F185" s="47"/>
      <c r="G185" s="50">
        <v>181</v>
      </c>
      <c r="H185" s="50">
        <v>6</v>
      </c>
      <c r="I185" s="45"/>
      <c r="FE185" s="883"/>
    </row>
    <row r="186" spans="2:161" s="1" customFormat="1" hidden="1">
      <c r="B186" s="45"/>
      <c r="C186" s="47"/>
      <c r="D186" s="47"/>
      <c r="E186" s="47"/>
      <c r="F186" s="47"/>
      <c r="G186" s="50">
        <v>212</v>
      </c>
      <c r="H186" s="50">
        <v>7</v>
      </c>
      <c r="I186" s="45"/>
      <c r="FE186" s="883"/>
    </row>
    <row r="187" spans="2:161" s="1" customFormat="1" hidden="1">
      <c r="B187" s="45"/>
      <c r="C187" s="47"/>
      <c r="D187" s="47"/>
      <c r="E187" s="47"/>
      <c r="F187" s="47"/>
      <c r="G187" s="50">
        <v>243</v>
      </c>
      <c r="H187" s="50">
        <v>8</v>
      </c>
      <c r="I187" s="45"/>
      <c r="FE187" s="883"/>
    </row>
    <row r="188" spans="2:161" s="1" customFormat="1" hidden="1">
      <c r="B188" s="45"/>
      <c r="C188" s="47"/>
      <c r="D188" s="47"/>
      <c r="E188" s="47"/>
      <c r="F188" s="47"/>
      <c r="G188" s="50">
        <v>273</v>
      </c>
      <c r="H188" s="50">
        <v>9</v>
      </c>
      <c r="I188" s="45"/>
      <c r="FE188" s="883"/>
    </row>
    <row r="189" spans="2:161" s="1" customFormat="1" hidden="1">
      <c r="B189" s="45"/>
      <c r="C189" s="47"/>
      <c r="D189" s="47"/>
      <c r="E189" s="47"/>
      <c r="F189" s="47"/>
      <c r="G189" s="50">
        <v>304</v>
      </c>
      <c r="H189" s="50">
        <v>10</v>
      </c>
      <c r="I189" s="45"/>
      <c r="FE189" s="883"/>
    </row>
    <row r="190" spans="2:161" s="1" customFormat="1" hidden="1">
      <c r="B190" s="45"/>
      <c r="C190" s="47"/>
      <c r="D190" s="47"/>
      <c r="E190" s="47"/>
      <c r="F190" s="47"/>
      <c r="G190" s="50">
        <v>334</v>
      </c>
      <c r="H190" s="50">
        <v>11</v>
      </c>
      <c r="I190" s="45"/>
      <c r="FE190" s="883"/>
    </row>
    <row r="191" spans="2:161" s="1" customFormat="1" hidden="1">
      <c r="B191" s="45"/>
      <c r="C191" s="47"/>
      <c r="D191" s="47"/>
      <c r="E191" s="47"/>
      <c r="F191" s="47"/>
      <c r="G191" s="50"/>
      <c r="H191" s="50"/>
      <c r="I191" s="45"/>
      <c r="FE191" s="883"/>
    </row>
    <row r="192" spans="2:161" s="1" customFormat="1" hidden="1">
      <c r="B192" s="45"/>
      <c r="C192" s="28"/>
      <c r="D192" s="28"/>
      <c r="E192" s="28"/>
      <c r="F192" s="28"/>
      <c r="G192" s="28"/>
      <c r="H192" s="28"/>
      <c r="I192" s="45"/>
      <c r="FE192" s="883"/>
    </row>
    <row r="193" spans="2:161" s="1" customFormat="1" hidden="1">
      <c r="B193" s="45"/>
      <c r="C193" s="47" t="s">
        <v>2645</v>
      </c>
      <c r="D193" s="47"/>
      <c r="E193" s="47"/>
      <c r="F193" s="47"/>
      <c r="G193" s="48"/>
      <c r="H193" s="48"/>
      <c r="I193" s="45"/>
      <c r="FE193" s="883"/>
    </row>
    <row r="194" spans="2:161" s="1" customFormat="1" hidden="1">
      <c r="B194" s="45"/>
      <c r="C194" s="40"/>
      <c r="D194" s="73"/>
      <c r="E194" s="47"/>
      <c r="F194" s="47"/>
      <c r="G194" s="48">
        <f ca="1">IF(D195&gt;=31,VLOOKUP(D195,G195:H205,2),0)</f>
        <v>0</v>
      </c>
      <c r="H194" s="48">
        <f ca="1">IF(D195&gt;=31,VLOOKUP(D195,G195:H205,1),0)</f>
        <v>0</v>
      </c>
      <c r="I194" s="45"/>
      <c r="FE194" s="883"/>
    </row>
    <row r="195" spans="2:161" s="1" customFormat="1" ht="13.5" hidden="1" thickBot="1">
      <c r="B195" s="45"/>
      <c r="C195" s="64"/>
      <c r="D195" s="65">
        <f ca="1">F39-L39*365</f>
        <v>0</v>
      </c>
      <c r="E195" s="66"/>
      <c r="F195" s="47"/>
      <c r="G195" s="50">
        <v>31</v>
      </c>
      <c r="H195" s="50">
        <v>1</v>
      </c>
      <c r="I195" s="45"/>
      <c r="FE195" s="883"/>
    </row>
    <row r="196" spans="2:161" s="1" customFormat="1" hidden="1">
      <c r="B196" s="45"/>
      <c r="C196" s="64"/>
      <c r="D196" s="74"/>
      <c r="E196" s="66"/>
      <c r="F196" s="47"/>
      <c r="G196" s="50">
        <v>59</v>
      </c>
      <c r="H196" s="50">
        <v>2</v>
      </c>
      <c r="I196" s="45"/>
      <c r="FE196" s="883"/>
    </row>
    <row r="197" spans="2:161" s="1" customFormat="1" hidden="1">
      <c r="B197" s="45"/>
      <c r="C197" s="64"/>
      <c r="D197" s="49"/>
      <c r="E197" s="66"/>
      <c r="F197" s="47"/>
      <c r="G197" s="50">
        <v>90</v>
      </c>
      <c r="H197" s="50">
        <v>3</v>
      </c>
      <c r="I197" s="45"/>
      <c r="FE197" s="883"/>
    </row>
    <row r="198" spans="2:161" s="1" customFormat="1" hidden="1">
      <c r="B198" s="45"/>
      <c r="C198" s="47"/>
      <c r="D198" s="75"/>
      <c r="E198" s="47"/>
      <c r="F198" s="47"/>
      <c r="G198" s="50">
        <v>120</v>
      </c>
      <c r="H198" s="50">
        <v>4</v>
      </c>
      <c r="I198" s="45"/>
      <c r="FE198" s="883"/>
    </row>
    <row r="199" spans="2:161" s="1" customFormat="1" hidden="1">
      <c r="B199" s="45"/>
      <c r="C199" s="47"/>
      <c r="D199" s="47"/>
      <c r="E199" s="47"/>
      <c r="F199" s="47"/>
      <c r="G199" s="50">
        <v>151</v>
      </c>
      <c r="H199" s="50">
        <v>5</v>
      </c>
      <c r="I199" s="45"/>
      <c r="FE199" s="883"/>
    </row>
    <row r="200" spans="2:161" s="1" customFormat="1" hidden="1">
      <c r="B200" s="45"/>
      <c r="C200" s="47"/>
      <c r="D200" s="47"/>
      <c r="E200" s="47"/>
      <c r="F200" s="47"/>
      <c r="G200" s="50">
        <v>181</v>
      </c>
      <c r="H200" s="50">
        <v>6</v>
      </c>
      <c r="I200" s="45"/>
      <c r="FE200" s="883"/>
    </row>
    <row r="201" spans="2:161" s="1" customFormat="1" hidden="1">
      <c r="B201" s="45"/>
      <c r="C201" s="47"/>
      <c r="D201" s="47"/>
      <c r="E201" s="47"/>
      <c r="F201" s="47"/>
      <c r="G201" s="50">
        <v>212</v>
      </c>
      <c r="H201" s="50">
        <v>7</v>
      </c>
      <c r="I201" s="45"/>
      <c r="FE201" s="883"/>
    </row>
    <row r="202" spans="2:161" s="1" customFormat="1" hidden="1">
      <c r="B202" s="45"/>
      <c r="C202" s="47"/>
      <c r="D202" s="47"/>
      <c r="E202" s="47"/>
      <c r="F202" s="47"/>
      <c r="G202" s="50">
        <v>243</v>
      </c>
      <c r="H202" s="50">
        <v>8</v>
      </c>
      <c r="I202" s="45"/>
      <c r="FE202" s="883"/>
    </row>
    <row r="203" spans="2:161" s="1" customFormat="1" hidden="1">
      <c r="B203" s="45"/>
      <c r="C203" s="47"/>
      <c r="D203" s="47"/>
      <c r="E203" s="47"/>
      <c r="F203" s="47"/>
      <c r="G203" s="50">
        <v>273</v>
      </c>
      <c r="H203" s="50">
        <v>9</v>
      </c>
      <c r="I203" s="45"/>
      <c r="FE203" s="883"/>
    </row>
    <row r="204" spans="2:161" s="1" customFormat="1" hidden="1">
      <c r="B204" s="45"/>
      <c r="C204" s="47"/>
      <c r="D204" s="47"/>
      <c r="E204" s="47"/>
      <c r="F204" s="47"/>
      <c r="G204" s="50">
        <v>304</v>
      </c>
      <c r="H204" s="50">
        <v>10</v>
      </c>
      <c r="I204" s="45"/>
      <c r="FE204" s="883"/>
    </row>
    <row r="205" spans="2:161" s="1" customFormat="1" hidden="1">
      <c r="B205" s="45"/>
      <c r="C205" s="47"/>
      <c r="D205" s="47"/>
      <c r="E205" s="47"/>
      <c r="F205" s="47"/>
      <c r="G205" s="50">
        <v>334</v>
      </c>
      <c r="H205" s="50">
        <v>11</v>
      </c>
      <c r="I205" s="45"/>
      <c r="FE205" s="883"/>
    </row>
    <row r="206" spans="2:161" s="1" customFormat="1" hidden="1">
      <c r="B206" s="45"/>
      <c r="C206" s="28"/>
      <c r="D206" s="28"/>
      <c r="E206" s="28"/>
      <c r="F206" s="28"/>
      <c r="G206" s="28"/>
      <c r="H206" s="28"/>
      <c r="I206" s="45"/>
      <c r="FE206" s="883"/>
    </row>
    <row r="207" spans="2:161" s="1" customFormat="1" hidden="1">
      <c r="B207" s="45"/>
      <c r="C207" s="47" t="s">
        <v>2646</v>
      </c>
      <c r="D207" s="47"/>
      <c r="E207" s="47"/>
      <c r="F207" s="47"/>
      <c r="G207" s="48"/>
      <c r="H207" s="48"/>
      <c r="I207" s="45"/>
      <c r="K207" s="2077"/>
      <c r="L207" s="2077"/>
      <c r="FE207" s="883"/>
    </row>
    <row r="208" spans="2:161" s="1" customFormat="1" hidden="1">
      <c r="B208" s="45"/>
      <c r="C208" s="2068"/>
      <c r="D208" s="2068"/>
      <c r="E208" s="47"/>
      <c r="F208" s="47"/>
      <c r="G208" s="48">
        <f>IF(D209&gt;=31,VLOOKUP(D209,G209:H219,2),0)</f>
        <v>0</v>
      </c>
      <c r="H208" s="48">
        <f>IF(D209&gt;=31,VLOOKUP(D209,G209:H219,1),0)</f>
        <v>0</v>
      </c>
      <c r="I208" s="45"/>
      <c r="FE208" s="883"/>
    </row>
    <row r="209" spans="2:161" s="1" customFormat="1" ht="13.5" hidden="1" thickBot="1">
      <c r="B209" s="45"/>
      <c r="C209" s="64"/>
      <c r="D209" s="65">
        <f>F40-L40*365</f>
        <v>0</v>
      </c>
      <c r="E209" s="66"/>
      <c r="F209" s="47"/>
      <c r="G209" s="50">
        <v>31</v>
      </c>
      <c r="H209" s="50">
        <v>1</v>
      </c>
      <c r="I209" s="45"/>
      <c r="K209" s="17"/>
      <c r="FE209" s="883"/>
    </row>
    <row r="210" spans="2:161" s="1" customFormat="1" hidden="1">
      <c r="B210" s="45"/>
      <c r="C210" s="64"/>
      <c r="D210" s="74"/>
      <c r="E210" s="66"/>
      <c r="F210" s="47"/>
      <c r="G210" s="50">
        <v>59</v>
      </c>
      <c r="H210" s="50">
        <v>2</v>
      </c>
      <c r="I210" s="45"/>
      <c r="K210" s="1634"/>
      <c r="L210" s="1634"/>
      <c r="FE210" s="883"/>
    </row>
    <row r="211" spans="2:161" s="1" customFormat="1" hidden="1">
      <c r="B211" s="45"/>
      <c r="C211" s="64"/>
      <c r="D211" s="49"/>
      <c r="E211" s="66"/>
      <c r="F211" s="47"/>
      <c r="G211" s="50">
        <v>90</v>
      </c>
      <c r="H211" s="50">
        <v>3</v>
      </c>
      <c r="I211" s="45"/>
      <c r="FE211" s="883"/>
    </row>
    <row r="212" spans="2:161" s="1" customFormat="1" hidden="1">
      <c r="B212" s="45"/>
      <c r="C212" s="47"/>
      <c r="D212" s="75"/>
      <c r="E212" s="47"/>
      <c r="F212" s="47"/>
      <c r="G212" s="50">
        <v>120</v>
      </c>
      <c r="H212" s="50">
        <v>4</v>
      </c>
      <c r="I212" s="45"/>
      <c r="K212" s="158"/>
      <c r="FE212" s="883"/>
    </row>
    <row r="213" spans="2:161" s="1" customFormat="1" hidden="1">
      <c r="B213" s="45"/>
      <c r="C213" s="47"/>
      <c r="D213" s="47"/>
      <c r="E213" s="47"/>
      <c r="F213" s="47"/>
      <c r="G213" s="50">
        <v>151</v>
      </c>
      <c r="H213" s="50">
        <v>5</v>
      </c>
      <c r="I213" s="45"/>
      <c r="FE213" s="883"/>
    </row>
    <row r="214" spans="2:161" s="1" customFormat="1" hidden="1">
      <c r="B214" s="45"/>
      <c r="C214" s="47"/>
      <c r="D214" s="47"/>
      <c r="E214" s="47"/>
      <c r="F214" s="47"/>
      <c r="G214" s="50">
        <v>181</v>
      </c>
      <c r="H214" s="50">
        <v>6</v>
      </c>
      <c r="I214" s="45"/>
      <c r="FE214" s="883"/>
    </row>
    <row r="215" spans="2:161" s="1" customFormat="1" hidden="1">
      <c r="B215" s="45"/>
      <c r="C215" s="47"/>
      <c r="D215" s="47"/>
      <c r="E215" s="47"/>
      <c r="F215" s="47"/>
      <c r="G215" s="50">
        <v>212</v>
      </c>
      <c r="H215" s="50">
        <v>7</v>
      </c>
      <c r="I215" s="45"/>
      <c r="FE215" s="883"/>
    </row>
    <row r="216" spans="2:161" s="1" customFormat="1" hidden="1">
      <c r="B216" s="45"/>
      <c r="C216" s="47"/>
      <c r="D216" s="47"/>
      <c r="E216" s="47"/>
      <c r="F216" s="47"/>
      <c r="G216" s="50">
        <v>243</v>
      </c>
      <c r="H216" s="50">
        <v>8</v>
      </c>
      <c r="I216" s="45"/>
      <c r="FE216" s="883"/>
    </row>
    <row r="217" spans="2:161" s="1" customFormat="1" hidden="1">
      <c r="B217" s="45"/>
      <c r="C217" s="47"/>
      <c r="D217" s="47"/>
      <c r="E217" s="47"/>
      <c r="F217" s="47"/>
      <c r="G217" s="50">
        <v>273</v>
      </c>
      <c r="H217" s="50">
        <v>9</v>
      </c>
      <c r="I217" s="45"/>
      <c r="FE217" s="883"/>
    </row>
    <row r="218" spans="2:161" s="1" customFormat="1" hidden="1">
      <c r="B218" s="45"/>
      <c r="C218" s="47"/>
      <c r="D218" s="47"/>
      <c r="E218" s="47"/>
      <c r="F218" s="47"/>
      <c r="G218" s="50">
        <v>304</v>
      </c>
      <c r="H218" s="50">
        <v>10</v>
      </c>
      <c r="I218" s="45"/>
      <c r="FE218" s="883"/>
    </row>
    <row r="219" spans="2:161" s="1" customFormat="1" hidden="1">
      <c r="B219" s="45"/>
      <c r="C219" s="47"/>
      <c r="D219" s="47"/>
      <c r="E219" s="47"/>
      <c r="F219" s="47"/>
      <c r="G219" s="50">
        <v>334</v>
      </c>
      <c r="H219" s="50">
        <v>11</v>
      </c>
      <c r="I219" s="45"/>
      <c r="FE219" s="883"/>
    </row>
    <row r="220" spans="2:161" s="1" customFormat="1" hidden="1">
      <c r="B220" s="45"/>
      <c r="C220" s="28"/>
      <c r="D220" s="28"/>
      <c r="E220" s="28"/>
      <c r="F220" s="28"/>
      <c r="G220" s="28"/>
      <c r="H220" s="28"/>
      <c r="I220" s="45"/>
      <c r="FE220" s="883"/>
    </row>
    <row r="221" spans="2:161" s="1" customFormat="1" hidden="1">
      <c r="B221" s="45"/>
      <c r="C221" s="47" t="s">
        <v>1639</v>
      </c>
      <c r="D221" s="47"/>
      <c r="E221" s="47"/>
      <c r="F221" s="47"/>
      <c r="G221" s="48"/>
      <c r="H221" s="48"/>
      <c r="I221" s="45"/>
      <c r="FE221" s="883"/>
    </row>
    <row r="222" spans="2:161" s="1" customFormat="1" hidden="1">
      <c r="C222" s="2068"/>
      <c r="D222" s="2068"/>
      <c r="E222" s="47"/>
      <c r="F222" s="47"/>
      <c r="G222" s="48">
        <f>IF(D223&gt;=31,VLOOKUP(D223,G223:H233,2),0)</f>
        <v>0</v>
      </c>
      <c r="H222" s="48">
        <f>IF(D223&gt;=31,VLOOKUP(D223,G223:H233,1),0)</f>
        <v>0</v>
      </c>
      <c r="I222" s="45"/>
      <c r="FE222" s="883"/>
    </row>
    <row r="223" spans="2:161" s="1" customFormat="1" ht="13.5" hidden="1" thickBot="1">
      <c r="C223" s="64"/>
      <c r="D223" s="65">
        <f>H42-L42*365</f>
        <v>0</v>
      </c>
      <c r="E223" s="66"/>
      <c r="F223" s="47"/>
      <c r="G223" s="50">
        <v>31</v>
      </c>
      <c r="H223" s="50">
        <v>1</v>
      </c>
      <c r="O223" s="2070"/>
      <c r="P223" s="2070"/>
      <c r="Q223" s="41"/>
      <c r="R223" s="41"/>
      <c r="S223" s="41"/>
      <c r="FE223" s="883"/>
    </row>
    <row r="224" spans="2:161" s="1" customFormat="1" hidden="1">
      <c r="C224" s="64"/>
      <c r="D224" s="74"/>
      <c r="E224" s="66"/>
      <c r="F224" s="47"/>
      <c r="G224" s="50">
        <v>59</v>
      </c>
      <c r="H224" s="50">
        <v>2</v>
      </c>
      <c r="O224" s="2070"/>
      <c r="P224" s="2070"/>
      <c r="Q224" s="41"/>
      <c r="R224" s="41"/>
      <c r="S224" s="41"/>
      <c r="FE224" s="883"/>
    </row>
    <row r="225" spans="3:161" s="1" customFormat="1" hidden="1">
      <c r="C225" s="64"/>
      <c r="D225" s="49"/>
      <c r="E225" s="66"/>
      <c r="F225" s="47"/>
      <c r="G225" s="50">
        <v>90</v>
      </c>
      <c r="H225" s="50">
        <v>3</v>
      </c>
      <c r="O225" s="1760"/>
      <c r="P225" s="1760"/>
      <c r="Q225" s="42"/>
      <c r="R225" s="42"/>
      <c r="S225" s="42"/>
      <c r="FE225" s="883"/>
    </row>
    <row r="226" spans="3:161" s="1" customFormat="1" hidden="1">
      <c r="C226" s="47"/>
      <c r="D226" s="75"/>
      <c r="E226" s="47"/>
      <c r="F226" s="47"/>
      <c r="G226" s="50">
        <v>120</v>
      </c>
      <c r="H226" s="50">
        <v>4</v>
      </c>
      <c r="FE226" s="883"/>
    </row>
    <row r="227" spans="3:161" s="1" customFormat="1" hidden="1">
      <c r="C227" s="47"/>
      <c r="D227" s="47"/>
      <c r="E227" s="47"/>
      <c r="F227" s="47"/>
      <c r="G227" s="50">
        <v>151</v>
      </c>
      <c r="H227" s="50">
        <v>5</v>
      </c>
      <c r="FE227" s="883"/>
    </row>
    <row r="228" spans="3:161" s="1" customFormat="1" hidden="1">
      <c r="C228" s="47"/>
      <c r="D228" s="47"/>
      <c r="E228" s="47"/>
      <c r="F228" s="47"/>
      <c r="G228" s="50">
        <v>181</v>
      </c>
      <c r="H228" s="50">
        <v>6</v>
      </c>
      <c r="FE228" s="883"/>
    </row>
    <row r="229" spans="3:161" s="1" customFormat="1" hidden="1">
      <c r="C229" s="47"/>
      <c r="D229" s="47"/>
      <c r="E229" s="47"/>
      <c r="F229" s="47"/>
      <c r="G229" s="50">
        <v>212</v>
      </c>
      <c r="H229" s="50">
        <v>7</v>
      </c>
      <c r="O229" s="76"/>
      <c r="T229" s="76"/>
      <c r="U229" s="76"/>
      <c r="FE229" s="883"/>
    </row>
    <row r="230" spans="3:161" s="1" customFormat="1" hidden="1">
      <c r="C230" s="47"/>
      <c r="D230" s="47"/>
      <c r="E230" s="47"/>
      <c r="F230" s="47"/>
      <c r="G230" s="50">
        <v>243</v>
      </c>
      <c r="H230" s="50">
        <v>8</v>
      </c>
      <c r="O230" s="76"/>
      <c r="T230" s="76"/>
      <c r="U230" s="76"/>
      <c r="FE230" s="883"/>
    </row>
    <row r="231" spans="3:161" s="1" customFormat="1" hidden="1">
      <c r="C231" s="47"/>
      <c r="D231" s="47"/>
      <c r="E231" s="47"/>
      <c r="F231" s="47"/>
      <c r="G231" s="50">
        <v>273</v>
      </c>
      <c r="H231" s="50">
        <v>9</v>
      </c>
      <c r="O231" s="76"/>
      <c r="T231" s="76"/>
      <c r="U231" s="76"/>
      <c r="FE231" s="883"/>
    </row>
    <row r="232" spans="3:161" s="1" customFormat="1" hidden="1">
      <c r="C232" s="47"/>
      <c r="D232" s="47"/>
      <c r="E232" s="47"/>
      <c r="F232" s="47"/>
      <c r="G232" s="50">
        <v>304</v>
      </c>
      <c r="H232" s="50">
        <v>10</v>
      </c>
      <c r="O232" s="76"/>
      <c r="T232" s="76"/>
      <c r="U232" s="76"/>
      <c r="FE232" s="883"/>
    </row>
    <row r="233" spans="3:161" s="1" customFormat="1" hidden="1">
      <c r="C233" s="47"/>
      <c r="D233" s="47"/>
      <c r="E233" s="47"/>
      <c r="F233" s="47"/>
      <c r="G233" s="50">
        <v>334</v>
      </c>
      <c r="H233" s="50">
        <v>11</v>
      </c>
      <c r="O233" s="76"/>
      <c r="T233" s="76"/>
      <c r="U233" s="76"/>
      <c r="FE233" s="883"/>
    </row>
    <row r="234" spans="3:161" hidden="1"/>
    <row r="235" spans="3:161" hidden="1">
      <c r="C235" s="47" t="s">
        <v>1299</v>
      </c>
      <c r="D235" s="47"/>
      <c r="E235" s="47"/>
      <c r="F235" s="47"/>
      <c r="G235" s="48"/>
      <c r="H235" s="48"/>
    </row>
    <row r="236" spans="3:161" hidden="1">
      <c r="C236" s="2068"/>
      <c r="D236" s="2068"/>
      <c r="E236" s="47"/>
      <c r="F236" s="47"/>
      <c r="G236" s="48">
        <f>IF(D237&gt;=31,VLOOKUP(D237,G237:H247,2),0)</f>
        <v>0</v>
      </c>
      <c r="H236" s="48">
        <f>IF(D237&gt;=31,VLOOKUP(D237,G237:H247,1),0)</f>
        <v>0</v>
      </c>
    </row>
    <row r="237" spans="3:161" ht="13.5" hidden="1" thickBot="1">
      <c r="C237" s="64"/>
      <c r="D237" s="65">
        <f>F38-L38*365</f>
        <v>0</v>
      </c>
      <c r="E237" s="66"/>
      <c r="F237" s="47"/>
      <c r="G237" s="50">
        <v>31</v>
      </c>
      <c r="H237" s="50">
        <v>1</v>
      </c>
    </row>
    <row r="238" spans="3:161" hidden="1">
      <c r="C238" s="64"/>
      <c r="D238" s="74"/>
      <c r="E238" s="66"/>
      <c r="F238" s="47"/>
      <c r="G238" s="50">
        <v>59</v>
      </c>
      <c r="H238" s="50">
        <v>2</v>
      </c>
    </row>
    <row r="239" spans="3:161" hidden="1">
      <c r="C239" s="64"/>
      <c r="D239" s="49"/>
      <c r="E239" s="66"/>
      <c r="F239" s="47"/>
      <c r="G239" s="50">
        <v>90</v>
      </c>
      <c r="H239" s="50">
        <v>3</v>
      </c>
    </row>
    <row r="240" spans="3:161" hidden="1">
      <c r="C240" s="47"/>
      <c r="D240" s="75"/>
      <c r="E240" s="47"/>
      <c r="F240" s="47"/>
      <c r="G240" s="50">
        <v>120</v>
      </c>
      <c r="H240" s="50">
        <v>4</v>
      </c>
    </row>
    <row r="241" spans="3:8" hidden="1">
      <c r="C241" s="47"/>
      <c r="D241" s="47"/>
      <c r="E241" s="47"/>
      <c r="F241" s="47"/>
      <c r="G241" s="50">
        <v>151</v>
      </c>
      <c r="H241" s="50">
        <v>5</v>
      </c>
    </row>
    <row r="242" spans="3:8" hidden="1">
      <c r="C242" s="47"/>
      <c r="D242" s="47"/>
      <c r="E242" s="47"/>
      <c r="F242" s="47"/>
      <c r="G242" s="50">
        <v>181</v>
      </c>
      <c r="H242" s="50">
        <v>6</v>
      </c>
    </row>
    <row r="243" spans="3:8" hidden="1">
      <c r="C243" s="47"/>
      <c r="D243" s="47"/>
      <c r="E243" s="47"/>
      <c r="F243" s="47"/>
      <c r="G243" s="50">
        <v>212</v>
      </c>
      <c r="H243" s="50">
        <v>7</v>
      </c>
    </row>
    <row r="244" spans="3:8" hidden="1">
      <c r="C244" s="47"/>
      <c r="D244" s="47"/>
      <c r="E244" s="47"/>
      <c r="F244" s="47"/>
      <c r="G244" s="50">
        <v>243</v>
      </c>
      <c r="H244" s="50">
        <v>8</v>
      </c>
    </row>
    <row r="245" spans="3:8" hidden="1">
      <c r="C245" s="47"/>
      <c r="D245" s="47"/>
      <c r="E245" s="47"/>
      <c r="F245" s="47"/>
      <c r="G245" s="50">
        <v>273</v>
      </c>
      <c r="H245" s="50">
        <v>9</v>
      </c>
    </row>
    <row r="246" spans="3:8" hidden="1">
      <c r="C246" s="47"/>
      <c r="D246" s="47"/>
      <c r="E246" s="47"/>
      <c r="F246" s="47"/>
      <c r="G246" s="50">
        <v>304</v>
      </c>
      <c r="H246" s="50">
        <v>10</v>
      </c>
    </row>
    <row r="247" spans="3:8" hidden="1">
      <c r="C247" s="47"/>
      <c r="D247" s="47"/>
      <c r="E247" s="47"/>
      <c r="F247" s="47"/>
      <c r="G247" s="50">
        <v>334</v>
      </c>
      <c r="H247" s="50">
        <v>11</v>
      </c>
    </row>
    <row r="248" spans="3:8" hidden="1"/>
    <row r="249" spans="3:8" hidden="1">
      <c r="C249" s="47" t="s">
        <v>2849</v>
      </c>
      <c r="D249" s="47"/>
      <c r="E249" s="47"/>
      <c r="F249" s="47"/>
      <c r="G249" s="48"/>
      <c r="H249" s="48"/>
    </row>
    <row r="250" spans="3:8" hidden="1">
      <c r="C250" s="2068"/>
      <c r="D250" s="2068"/>
      <c r="E250" s="47"/>
      <c r="F250" s="47"/>
      <c r="G250" s="48">
        <f>IF(D251&gt;=31,VLOOKUP(D251,G251:H261,2),0)</f>
        <v>0</v>
      </c>
      <c r="H250" s="48">
        <f>IF(D251&gt;=31,VLOOKUP(D251,G251:H261,1),0)</f>
        <v>0</v>
      </c>
    </row>
    <row r="251" spans="3:8" ht="13.5" hidden="1" thickBot="1">
      <c r="C251" s="64"/>
      <c r="D251" s="65">
        <f>H36-L36*365</f>
        <v>0</v>
      </c>
      <c r="E251" s="66"/>
      <c r="F251" s="47"/>
      <c r="G251" s="50">
        <v>31</v>
      </c>
      <c r="H251" s="50">
        <v>1</v>
      </c>
    </row>
    <row r="252" spans="3:8" hidden="1">
      <c r="C252" s="64"/>
      <c r="D252" s="74"/>
      <c r="E252" s="66"/>
      <c r="F252" s="47"/>
      <c r="G252" s="50">
        <v>59</v>
      </c>
      <c r="H252" s="50">
        <v>2</v>
      </c>
    </row>
    <row r="253" spans="3:8" hidden="1">
      <c r="C253" s="64"/>
      <c r="D253" s="49"/>
      <c r="E253" s="66"/>
      <c r="F253" s="47"/>
      <c r="G253" s="50">
        <v>90</v>
      </c>
      <c r="H253" s="50">
        <v>3</v>
      </c>
    </row>
    <row r="254" spans="3:8" hidden="1">
      <c r="C254" s="47"/>
      <c r="D254" s="75"/>
      <c r="E254" s="47"/>
      <c r="F254" s="47"/>
      <c r="G254" s="50">
        <v>120</v>
      </c>
      <c r="H254" s="50">
        <v>4</v>
      </c>
    </row>
    <row r="255" spans="3:8" hidden="1">
      <c r="C255" s="47"/>
      <c r="D255" s="47"/>
      <c r="E255" s="47"/>
      <c r="F255" s="47"/>
      <c r="G255" s="50">
        <v>151</v>
      </c>
      <c r="H255" s="50">
        <v>5</v>
      </c>
    </row>
    <row r="256" spans="3:8" hidden="1">
      <c r="C256" s="47"/>
      <c r="D256" s="47"/>
      <c r="E256" s="47"/>
      <c r="F256" s="47"/>
      <c r="G256" s="50">
        <v>181</v>
      </c>
      <c r="H256" s="50">
        <v>6</v>
      </c>
    </row>
    <row r="257" spans="3:34" hidden="1">
      <c r="C257" s="47"/>
      <c r="D257" s="47"/>
      <c r="E257" s="47"/>
      <c r="F257" s="47"/>
      <c r="G257" s="50">
        <v>212</v>
      </c>
      <c r="H257" s="50">
        <v>7</v>
      </c>
    </row>
    <row r="258" spans="3:34" hidden="1">
      <c r="C258" s="47"/>
      <c r="D258" s="47"/>
      <c r="E258" s="47"/>
      <c r="F258" s="47"/>
      <c r="G258" s="50">
        <v>243</v>
      </c>
      <c r="H258" s="50">
        <v>8</v>
      </c>
    </row>
    <row r="259" spans="3:34" hidden="1">
      <c r="C259" s="47"/>
      <c r="D259" s="47"/>
      <c r="E259" s="47"/>
      <c r="F259" s="47"/>
      <c r="G259" s="50">
        <v>273</v>
      </c>
      <c r="H259" s="50">
        <v>9</v>
      </c>
    </row>
    <row r="260" spans="3:34" hidden="1">
      <c r="C260" s="47"/>
      <c r="D260" s="47"/>
      <c r="E260" s="47"/>
      <c r="F260" s="47"/>
      <c r="G260" s="50">
        <v>304</v>
      </c>
      <c r="H260" s="50">
        <v>10</v>
      </c>
    </row>
    <row r="261" spans="3:34" hidden="1">
      <c r="C261" s="47"/>
      <c r="D261" s="47"/>
      <c r="E261" s="47"/>
      <c r="F261" s="47"/>
      <c r="G261" s="50">
        <v>334</v>
      </c>
      <c r="H261" s="50">
        <v>11</v>
      </c>
    </row>
    <row r="262" spans="3:34" hidden="1">
      <c r="C262" s="2071">
        <f>'CERT-F'!M19</f>
        <v>0</v>
      </c>
      <c r="D262" s="2072"/>
      <c r="E262" s="2071">
        <v>37986</v>
      </c>
      <c r="F262" s="2072"/>
      <c r="G262" s="2072"/>
      <c r="AH262">
        <v>48</v>
      </c>
    </row>
    <row r="263" spans="3:34" hidden="1">
      <c r="D263" s="718"/>
      <c r="E263" s="1637"/>
      <c r="F263" s="1637"/>
      <c r="G263" s="1637"/>
      <c r="AH263">
        <v>365</v>
      </c>
    </row>
    <row r="264" spans="3:34" hidden="1">
      <c r="D264" s="718"/>
      <c r="AH264">
        <f>AH263*AH262</f>
        <v>17520</v>
      </c>
    </row>
    <row r="265" spans="3:34" hidden="1">
      <c r="E265" s="2067">
        <f>E75-C262+1</f>
        <v>36146</v>
      </c>
      <c r="F265" s="2067"/>
      <c r="G265">
        <f>E265/365</f>
        <v>99.030136986301372</v>
      </c>
    </row>
    <row r="266" spans="3:34" hidden="1"/>
    <row r="267" spans="3:34" hidden="1"/>
    <row r="268" spans="3:34" hidden="1"/>
    <row r="269" spans="3:34" hidden="1"/>
    <row r="270" spans="3:34" hidden="1"/>
    <row r="271" spans="3:34" hidden="1"/>
    <row r="272" spans="3:34" hidden="1"/>
    <row r="273" spans="3:4" hidden="1"/>
    <row r="274" spans="3:4" hidden="1"/>
    <row r="275" spans="3:4" hidden="1"/>
    <row r="276" spans="3:4" hidden="1"/>
    <row r="277" spans="3:4" hidden="1"/>
    <row r="278" spans="3:4" hidden="1"/>
    <row r="279" spans="3:4" hidden="1"/>
    <row r="280" spans="3:4" hidden="1"/>
    <row r="281" spans="3:4" hidden="1"/>
    <row r="282" spans="3:4" hidden="1"/>
    <row r="283" spans="3:4" hidden="1"/>
    <row r="284" spans="3:4" hidden="1"/>
    <row r="285" spans="3:4" hidden="1">
      <c r="C285" s="1969">
        <f>'CERT-F'!M19</f>
        <v>0</v>
      </c>
      <c r="D285" s="1969"/>
    </row>
    <row r="286" spans="3:4" hidden="1">
      <c r="C286" s="1969">
        <v>37986</v>
      </c>
      <c r="D286" s="1969"/>
    </row>
    <row r="287" spans="3:4" hidden="1"/>
    <row r="288" spans="3:4" hidden="1">
      <c r="C288" s="1969">
        <f>'CERT-F'!AA5</f>
        <v>0</v>
      </c>
      <c r="D288" s="1969"/>
    </row>
    <row r="289" spans="3:8" hidden="1"/>
    <row r="290" spans="3:8" hidden="1">
      <c r="C290" s="2067">
        <f>C288-C285+1</f>
        <v>1</v>
      </c>
      <c r="D290" s="2067"/>
    </row>
    <row r="291" spans="3:8" hidden="1"/>
    <row r="292" spans="3:8" hidden="1"/>
    <row r="293" spans="3:8" hidden="1"/>
    <row r="294" spans="3:8" hidden="1">
      <c r="C294" s="40" t="s">
        <v>2525</v>
      </c>
      <c r="D294" s="47"/>
      <c r="E294" s="47"/>
      <c r="F294" s="47"/>
      <c r="G294" s="48">
        <f>IF(D297&gt;=31,VLOOKUP(D297,G295:H305,2),0)</f>
        <v>0</v>
      </c>
      <c r="H294" s="48">
        <f>IF(D297&gt;=31,VLOOKUP(D297,G295:H305,1),0)</f>
        <v>0</v>
      </c>
    </row>
    <row r="295" spans="3:8" hidden="1">
      <c r="C295" s="431" t="s">
        <v>3514</v>
      </c>
      <c r="D295" s="49"/>
      <c r="E295" s="47"/>
      <c r="F295" s="47"/>
      <c r="G295" s="50">
        <v>31</v>
      </c>
      <c r="H295" s="50">
        <v>1</v>
      </c>
    </row>
    <row r="296" spans="3:8" hidden="1">
      <c r="C296" s="431" t="s">
        <v>3515</v>
      </c>
      <c r="D296" s="48"/>
      <c r="E296" s="47"/>
      <c r="F296" s="47"/>
      <c r="G296" s="50">
        <v>59</v>
      </c>
      <c r="H296" s="50">
        <v>2</v>
      </c>
    </row>
    <row r="297" spans="3:8" hidden="1">
      <c r="C297" s="47"/>
      <c r="D297" s="52">
        <f>F41-L41*365</f>
        <v>0</v>
      </c>
      <c r="E297" s="47"/>
      <c r="F297" s="47"/>
      <c r="G297" s="50">
        <v>90</v>
      </c>
      <c r="H297" s="50">
        <v>3</v>
      </c>
    </row>
    <row r="298" spans="3:8" hidden="1">
      <c r="C298" s="47"/>
      <c r="D298" s="47"/>
      <c r="E298" s="47"/>
      <c r="F298" s="47"/>
      <c r="G298" s="50">
        <v>120</v>
      </c>
      <c r="H298" s="50">
        <v>4</v>
      </c>
    </row>
    <row r="299" spans="3:8" hidden="1">
      <c r="C299" s="47"/>
      <c r="D299" s="47"/>
      <c r="E299" s="47"/>
      <c r="F299" s="47"/>
      <c r="G299" s="50">
        <v>151</v>
      </c>
      <c r="H299" s="50">
        <v>5</v>
      </c>
    </row>
    <row r="300" spans="3:8" hidden="1">
      <c r="C300" s="47"/>
      <c r="D300" s="47"/>
      <c r="E300" s="47"/>
      <c r="F300" s="47"/>
      <c r="G300" s="50">
        <v>181</v>
      </c>
      <c r="H300" s="50">
        <v>6</v>
      </c>
    </row>
    <row r="301" spans="3:8" hidden="1">
      <c r="C301" s="47"/>
      <c r="D301" s="47"/>
      <c r="E301" s="47"/>
      <c r="F301" s="47"/>
      <c r="G301" s="50">
        <v>212</v>
      </c>
      <c r="H301" s="50">
        <v>7</v>
      </c>
    </row>
    <row r="302" spans="3:8" hidden="1">
      <c r="C302" s="47"/>
      <c r="D302" s="47"/>
      <c r="E302" s="47"/>
      <c r="F302" s="47"/>
      <c r="G302" s="50">
        <v>243</v>
      </c>
      <c r="H302" s="50">
        <v>8</v>
      </c>
    </row>
    <row r="303" spans="3:8" hidden="1">
      <c r="C303" s="47"/>
      <c r="D303" s="47"/>
      <c r="E303" s="47"/>
      <c r="F303" s="47"/>
      <c r="G303" s="50">
        <v>273</v>
      </c>
      <c r="H303" s="50">
        <v>9</v>
      </c>
    </row>
    <row r="304" spans="3:8" hidden="1">
      <c r="C304" s="47"/>
      <c r="D304" s="47"/>
      <c r="E304" s="47"/>
      <c r="F304" s="47"/>
      <c r="G304" s="50">
        <v>304</v>
      </c>
      <c r="H304" s="50">
        <v>10</v>
      </c>
    </row>
    <row r="305" spans="3:19" hidden="1">
      <c r="C305" s="47"/>
      <c r="D305" s="47"/>
      <c r="E305" s="47"/>
      <c r="F305" s="47"/>
      <c r="G305" s="50">
        <v>334</v>
      </c>
      <c r="H305" s="50">
        <v>11</v>
      </c>
    </row>
    <row r="306" spans="3:19" hidden="1"/>
    <row r="307" spans="3:19" hidden="1"/>
    <row r="308" spans="3:19" hidden="1"/>
    <row r="309" spans="3:19" hidden="1">
      <c r="O309" s="1182"/>
    </row>
    <row r="310" spans="3:19" hidden="1">
      <c r="L310" s="1357">
        <f>'CERT-F'!O110+N22</f>
        <v>0</v>
      </c>
      <c r="M310" s="883" t="s">
        <v>3480</v>
      </c>
    </row>
    <row r="311" spans="3:19" hidden="1">
      <c r="I311" s="1970" t="s">
        <v>3474</v>
      </c>
      <c r="J311" s="1970"/>
      <c r="K311" s="1971"/>
      <c r="L311" s="1354">
        <f>'CERT-F'!O112+N22+N24</f>
        <v>2</v>
      </c>
      <c r="M311" s="883" t="s">
        <v>3479</v>
      </c>
      <c r="O311" s="1182"/>
    </row>
    <row r="312" spans="3:19" hidden="1"/>
    <row r="313" spans="3:19" hidden="1">
      <c r="G313" s="1972" t="s">
        <v>3477</v>
      </c>
      <c r="H313" s="1972"/>
      <c r="I313" s="1972"/>
      <c r="J313" s="1972"/>
      <c r="K313" s="1973"/>
      <c r="L313" s="1356">
        <f>'CERT-F'!O114</f>
        <v>0</v>
      </c>
      <c r="O313" s="1182"/>
    </row>
    <row r="314" spans="3:19" hidden="1">
      <c r="G314" s="1972"/>
      <c r="H314" s="1972"/>
      <c r="I314" s="1972"/>
      <c r="J314" s="1972"/>
      <c r="K314" s="1973"/>
      <c r="L314" s="1352">
        <f>SUMIF(M11:M21,"",N11:N21)</f>
        <v>0</v>
      </c>
    </row>
    <row r="315" spans="3:19" hidden="1">
      <c r="G315" s="1974" t="s">
        <v>3478</v>
      </c>
      <c r="H315" s="1974"/>
      <c r="I315" s="1974"/>
      <c r="J315" s="1974"/>
      <c r="K315" s="1975"/>
      <c r="L315" s="1353">
        <f>L313+L314</f>
        <v>0</v>
      </c>
      <c r="M315" s="1976" t="s">
        <v>3491</v>
      </c>
      <c r="N315" s="1977"/>
      <c r="O315" s="1977"/>
      <c r="P315" s="1977"/>
      <c r="Q315" s="1977"/>
      <c r="R315" s="1977"/>
      <c r="S315" s="1977"/>
    </row>
    <row r="316" spans="3:19" hidden="1"/>
    <row r="317" spans="3:19" hidden="1"/>
    <row r="318" spans="3:19" hidden="1"/>
    <row r="319" spans="3:19" hidden="1"/>
    <row r="320" spans="3:19" hidden="1">
      <c r="H320" s="1851" t="s">
        <v>3470</v>
      </c>
      <c r="I320" s="1852"/>
      <c r="J320" s="1379">
        <f>SUMIF(M11:M21,4,N11:N21)</f>
        <v>0</v>
      </c>
      <c r="O320">
        <v>10950</v>
      </c>
    </row>
    <row r="321" spans="8:17" hidden="1">
      <c r="H321" s="1851" t="s">
        <v>3488</v>
      </c>
      <c r="I321" s="1852"/>
      <c r="J321" s="1376">
        <f>SUMIF(M11:M21,3,N11:N21)</f>
        <v>0</v>
      </c>
      <c r="N321" s="1355">
        <f ca="1">F37</f>
        <v>0</v>
      </c>
    </row>
    <row r="322" spans="8:17" hidden="1">
      <c r="H322" s="1851" t="s">
        <v>3489</v>
      </c>
      <c r="I322" s="1852"/>
      <c r="J322" s="1379">
        <f>SUMIF(M11:M21,2,N11:N21)</f>
        <v>0</v>
      </c>
    </row>
    <row r="323" spans="8:17" hidden="1">
      <c r="N323" s="1355">
        <f ca="1">O320-N321</f>
        <v>10950</v>
      </c>
      <c r="Q323">
        <f ca="1">N323*20%</f>
        <v>2190</v>
      </c>
    </row>
    <row r="324" spans="8:17" hidden="1">
      <c r="J324" s="1378">
        <f>'CERT-F'!O119+J320+J321+J322</f>
        <v>0</v>
      </c>
      <c r="K324" s="883" t="s">
        <v>3490</v>
      </c>
      <c r="Q324">
        <v>386</v>
      </c>
    </row>
    <row r="325" spans="8:17" hidden="1">
      <c r="N325" s="1969">
        <v>36145</v>
      </c>
      <c r="O325" s="1637"/>
    </row>
    <row r="326" spans="8:17" hidden="1"/>
    <row r="327" spans="8:17" hidden="1">
      <c r="N327" s="1969">
        <f ca="1">N325+N323</f>
        <v>47095</v>
      </c>
      <c r="O327" s="1637"/>
    </row>
    <row r="328" spans="8:17" hidden="1"/>
    <row r="329" spans="8:17" hidden="1">
      <c r="N329" s="1969">
        <f ca="1">N327+Q324</f>
        <v>47481</v>
      </c>
      <c r="O329" s="1637"/>
    </row>
  </sheetData>
  <sheetProtection formatCells="0" formatColumns="0" formatRows="0"/>
  <dataConsolidate/>
  <mergeCells count="321">
    <mergeCell ref="C6:C9"/>
    <mergeCell ref="W56:Y56"/>
    <mergeCell ref="Z56:AA56"/>
    <mergeCell ref="W21:AB21"/>
    <mergeCell ref="W47:AB47"/>
    <mergeCell ref="W48:AB48"/>
    <mergeCell ref="T2:U2"/>
    <mergeCell ref="R2:S2"/>
    <mergeCell ref="AR4:AV4"/>
    <mergeCell ref="BX4:CE4"/>
    <mergeCell ref="BX6:CE8"/>
    <mergeCell ref="AO4:AQ4"/>
    <mergeCell ref="BX21:BZ21"/>
    <mergeCell ref="BX30:BY30"/>
    <mergeCell ref="CA33:CE33"/>
    <mergeCell ref="BX24:BY24"/>
    <mergeCell ref="CD22:CD23"/>
    <mergeCell ref="BX28:BY29"/>
    <mergeCell ref="BZ34:BZ35"/>
    <mergeCell ref="CA34:CA35"/>
    <mergeCell ref="CB34:CB35"/>
    <mergeCell ref="CC34:CC35"/>
    <mergeCell ref="BX25:BX26"/>
    <mergeCell ref="D3:Z4"/>
    <mergeCell ref="C30:D30"/>
    <mergeCell ref="C29:D29"/>
    <mergeCell ref="D7:D9"/>
    <mergeCell ref="V13:AB13"/>
    <mergeCell ref="FC32:FD36"/>
    <mergeCell ref="O6:U6"/>
    <mergeCell ref="J40:K40"/>
    <mergeCell ref="F40:G40"/>
    <mergeCell ref="Y33:Z33"/>
    <mergeCell ref="J35:K35"/>
    <mergeCell ref="F33:I33"/>
    <mergeCell ref="F32:I32"/>
    <mergeCell ref="F31:I31"/>
    <mergeCell ref="V17:AB17"/>
    <mergeCell ref="V19:AB19"/>
    <mergeCell ref="V14:AB14"/>
    <mergeCell ref="V11:AB11"/>
    <mergeCell ref="V12:AB12"/>
    <mergeCell ref="G7:J7"/>
    <mergeCell ref="N28:T28"/>
    <mergeCell ref="J29:K29"/>
    <mergeCell ref="F28:G28"/>
    <mergeCell ref="F30:I30"/>
    <mergeCell ref="CC22:CC23"/>
    <mergeCell ref="P26:Q26"/>
    <mergeCell ref="M27:U27"/>
    <mergeCell ref="V23:AB23"/>
    <mergeCell ref="BI8:BM8"/>
    <mergeCell ref="AH53:AH54"/>
    <mergeCell ref="AG53:AG54"/>
    <mergeCell ref="AA3:AB3"/>
    <mergeCell ref="W6:AB9"/>
    <mergeCell ref="V18:AB18"/>
    <mergeCell ref="V16:AB16"/>
    <mergeCell ref="BX27:BZ27"/>
    <mergeCell ref="AE40:AF40"/>
    <mergeCell ref="AE37:AF37"/>
    <mergeCell ref="BY37:BZ37"/>
    <mergeCell ref="BX34:BY35"/>
    <mergeCell ref="AG51:AG52"/>
    <mergeCell ref="AK40:AL40"/>
    <mergeCell ref="AK42:AL44"/>
    <mergeCell ref="AX29:AY29"/>
    <mergeCell ref="BX36:BY36"/>
    <mergeCell ref="BX41:BY42"/>
    <mergeCell ref="BZ41:BZ42"/>
    <mergeCell ref="BY31:BZ31"/>
    <mergeCell ref="BX43:BY43"/>
    <mergeCell ref="V15:AB15"/>
    <mergeCell ref="W10:AB10"/>
    <mergeCell ref="AA4:AB4"/>
    <mergeCell ref="E6:L6"/>
    <mergeCell ref="M6:N9"/>
    <mergeCell ref="E7:F7"/>
    <mergeCell ref="E47:F47"/>
    <mergeCell ref="I47:U47"/>
    <mergeCell ref="R53:U53"/>
    <mergeCell ref="W45:AB45"/>
    <mergeCell ref="R50:T50"/>
    <mergeCell ref="R52:U52"/>
    <mergeCell ref="T51:U51"/>
    <mergeCell ref="W49:AB49"/>
    <mergeCell ref="F41:G41"/>
    <mergeCell ref="W46:AA46"/>
    <mergeCell ref="R45:S45"/>
    <mergeCell ref="C36:G36"/>
    <mergeCell ref="C37:E37"/>
    <mergeCell ref="F37:G37"/>
    <mergeCell ref="J37:K37"/>
    <mergeCell ref="J42:K42"/>
    <mergeCell ref="J36:K36"/>
    <mergeCell ref="H36:I36"/>
    <mergeCell ref="H41:I41"/>
    <mergeCell ref="J41:K41"/>
    <mergeCell ref="F38:G38"/>
    <mergeCell ref="W63:AB63"/>
    <mergeCell ref="O63:U63"/>
    <mergeCell ref="R59:S59"/>
    <mergeCell ref="S55:T55"/>
    <mergeCell ref="C48:U48"/>
    <mergeCell ref="M50:N50"/>
    <mergeCell ref="W51:AB55"/>
    <mergeCell ref="S61:T61"/>
    <mergeCell ref="I52:K52"/>
    <mergeCell ref="Q57:R57"/>
    <mergeCell ref="C56:K56"/>
    <mergeCell ref="D57:H57"/>
    <mergeCell ref="K59:N59"/>
    <mergeCell ref="Q56:U56"/>
    <mergeCell ref="C54:D54"/>
    <mergeCell ref="P50:Q50"/>
    <mergeCell ref="L52:N52"/>
    <mergeCell ref="R71:S71"/>
    <mergeCell ref="R70:S70"/>
    <mergeCell ref="O45:Q45"/>
    <mergeCell ref="D45:M45"/>
    <mergeCell ref="C46:E46"/>
    <mergeCell ref="H46:J46"/>
    <mergeCell ref="O46:P46"/>
    <mergeCell ref="C43:G43"/>
    <mergeCell ref="R72:S72"/>
    <mergeCell ref="C44:V44"/>
    <mergeCell ref="R73:S73"/>
    <mergeCell ref="R74:S74"/>
    <mergeCell ref="R69:S69"/>
    <mergeCell ref="C40:E40"/>
    <mergeCell ref="C39:E39"/>
    <mergeCell ref="J39:K39"/>
    <mergeCell ref="F39:G39"/>
    <mergeCell ref="C42:G42"/>
    <mergeCell ref="H39:I39"/>
    <mergeCell ref="C41:E41"/>
    <mergeCell ref="N68:O69"/>
    <mergeCell ref="N66:O66"/>
    <mergeCell ref="F69:H70"/>
    <mergeCell ref="O60:U60"/>
    <mergeCell ref="O61:P61"/>
    <mergeCell ref="K60:L60"/>
    <mergeCell ref="F71:H71"/>
    <mergeCell ref="K58:O58"/>
    <mergeCell ref="J71:K71"/>
    <mergeCell ref="I60:J60"/>
    <mergeCell ref="N72:O72"/>
    <mergeCell ref="F73:H74"/>
    <mergeCell ref="F72:H72"/>
    <mergeCell ref="N74:O74"/>
    <mergeCell ref="N73:O73"/>
    <mergeCell ref="F60:H60"/>
    <mergeCell ref="M53:N53"/>
    <mergeCell ref="O53:P53"/>
    <mergeCell ref="N67:O67"/>
    <mergeCell ref="J66:K66"/>
    <mergeCell ref="F68:H68"/>
    <mergeCell ref="F67:H67"/>
    <mergeCell ref="D63:I63"/>
    <mergeCell ref="J65:K65"/>
    <mergeCell ref="M60:N60"/>
    <mergeCell ref="D58:F58"/>
    <mergeCell ref="O76:O77"/>
    <mergeCell ref="E75:G75"/>
    <mergeCell ref="P78:P79"/>
    <mergeCell ref="N82:O83"/>
    <mergeCell ref="C106:F106"/>
    <mergeCell ref="M106:O106"/>
    <mergeCell ref="K90:O90"/>
    <mergeCell ref="C75:D75"/>
    <mergeCell ref="K207:L207"/>
    <mergeCell ref="M108:O108"/>
    <mergeCell ref="K87:O87"/>
    <mergeCell ref="M102:O102"/>
    <mergeCell ref="N80:O81"/>
    <mergeCell ref="K86:O86"/>
    <mergeCell ref="N75:O75"/>
    <mergeCell ref="P76:P77"/>
    <mergeCell ref="K88:O88"/>
    <mergeCell ref="N78:O79"/>
    <mergeCell ref="O85:P85"/>
    <mergeCell ref="P80:P81"/>
    <mergeCell ref="C290:D290"/>
    <mergeCell ref="C250:D250"/>
    <mergeCell ref="C286:D286"/>
    <mergeCell ref="C285:D285"/>
    <mergeCell ref="M105:O105"/>
    <mergeCell ref="K89:O89"/>
    <mergeCell ref="C208:D208"/>
    <mergeCell ref="O225:P225"/>
    <mergeCell ref="C222:D222"/>
    <mergeCell ref="C236:D236"/>
    <mergeCell ref="C288:D288"/>
    <mergeCell ref="E265:F265"/>
    <mergeCell ref="E263:G263"/>
    <mergeCell ref="O224:P224"/>
    <mergeCell ref="C262:D262"/>
    <mergeCell ref="E262:G262"/>
    <mergeCell ref="K210:L210"/>
    <mergeCell ref="M107:O107"/>
    <mergeCell ref="O223:P223"/>
    <mergeCell ref="O52:Q52"/>
    <mergeCell ref="CO29:CO30"/>
    <mergeCell ref="CP29:CQ30"/>
    <mergeCell ref="CO34:CO35"/>
    <mergeCell ref="H40:I40"/>
    <mergeCell ref="W39:X39"/>
    <mergeCell ref="J38:K38"/>
    <mergeCell ref="H38:I38"/>
    <mergeCell ref="S40:T40"/>
    <mergeCell ref="S42:T42"/>
    <mergeCell ref="H42:I42"/>
    <mergeCell ref="H37:I37"/>
    <mergeCell ref="F34:I34"/>
    <mergeCell ref="J34:K34"/>
    <mergeCell ref="F29:I29"/>
    <mergeCell ref="J33:K33"/>
    <mergeCell ref="J31:K31"/>
    <mergeCell ref="S29:T29"/>
    <mergeCell ref="J30:K30"/>
    <mergeCell ref="Y32:Z32"/>
    <mergeCell ref="AH51:AH52"/>
    <mergeCell ref="AE38:AF38"/>
    <mergeCell ref="BX40:BZ40"/>
    <mergeCell ref="CA40:CE40"/>
    <mergeCell ref="BX22:BY23"/>
    <mergeCell ref="BZ22:BZ23"/>
    <mergeCell ref="BY44:BZ44"/>
    <mergeCell ref="C26:O26"/>
    <mergeCell ref="F35:I35"/>
    <mergeCell ref="C33:D33"/>
    <mergeCell ref="H28:I28"/>
    <mergeCell ref="C32:D32"/>
    <mergeCell ref="CA26:CE27"/>
    <mergeCell ref="CD28:CD29"/>
    <mergeCell ref="W41:Y41"/>
    <mergeCell ref="W42:AB42"/>
    <mergeCell ref="W43:AB43"/>
    <mergeCell ref="W44:AA44"/>
    <mergeCell ref="C38:E38"/>
    <mergeCell ref="C31:D31"/>
    <mergeCell ref="AH24:AI24"/>
    <mergeCell ref="C23:C24"/>
    <mergeCell ref="C35:D35"/>
    <mergeCell ref="W24:Z24"/>
    <mergeCell ref="K28:M28"/>
    <mergeCell ref="AA24:AB24"/>
    <mergeCell ref="W35:AA35"/>
    <mergeCell ref="W27:AB27"/>
    <mergeCell ref="W34:X34"/>
    <mergeCell ref="CI27:CK27"/>
    <mergeCell ref="W26:AB26"/>
    <mergeCell ref="AE35:AF35"/>
    <mergeCell ref="C27:L27"/>
    <mergeCell ref="J32:K32"/>
    <mergeCell ref="D28:E28"/>
    <mergeCell ref="Y34:Z34"/>
    <mergeCell ref="BX33:BZ33"/>
    <mergeCell ref="CB28:CB29"/>
    <mergeCell ref="CD34:CD35"/>
    <mergeCell ref="BZ28:BZ29"/>
    <mergeCell ref="CC28:CC29"/>
    <mergeCell ref="CA28:CA29"/>
    <mergeCell ref="BY25:BZ26"/>
    <mergeCell ref="CI33:CK33"/>
    <mergeCell ref="DJ10:DK10"/>
    <mergeCell ref="CT22:CT23"/>
    <mergeCell ref="CU22:CU23"/>
    <mergeCell ref="CS15:CS16"/>
    <mergeCell ref="CP33:CQ33"/>
    <mergeCell ref="CR22:CR23"/>
    <mergeCell ref="CP12:CQ12"/>
    <mergeCell ref="DJ13:DK13"/>
    <mergeCell ref="DJ14:DK14"/>
    <mergeCell ref="CP19:CQ21"/>
    <mergeCell ref="CT15:CT16"/>
    <mergeCell ref="CT19:CU21"/>
    <mergeCell ref="CR20:CR21"/>
    <mergeCell ref="CS20:CS21"/>
    <mergeCell ref="CR13:CS13"/>
    <mergeCell ref="DH10:DI10"/>
    <mergeCell ref="CS22:CS23"/>
    <mergeCell ref="CR15:CR16"/>
    <mergeCell ref="CR12:CS12"/>
    <mergeCell ref="CR14:CS14"/>
    <mergeCell ref="CI10:CK10"/>
    <mergeCell ref="CA22:CA23"/>
    <mergeCell ref="CA21:CE21"/>
    <mergeCell ref="CO13:CQ13"/>
    <mergeCell ref="CI17:CK17"/>
    <mergeCell ref="CP14:CQ14"/>
    <mergeCell ref="CO22:CO23"/>
    <mergeCell ref="CP34:CQ35"/>
    <mergeCell ref="CP28:CQ28"/>
    <mergeCell ref="CO19:CO21"/>
    <mergeCell ref="CB22:CB23"/>
    <mergeCell ref="CE28:CE29"/>
    <mergeCell ref="CP22:CQ23"/>
    <mergeCell ref="CE34:CE35"/>
    <mergeCell ref="CE22:CE23"/>
    <mergeCell ref="N329:O329"/>
    <mergeCell ref="I311:K311"/>
    <mergeCell ref="G313:K314"/>
    <mergeCell ref="G315:K315"/>
    <mergeCell ref="H321:I321"/>
    <mergeCell ref="H322:I322"/>
    <mergeCell ref="H320:I320"/>
    <mergeCell ref="M315:S315"/>
    <mergeCell ref="N325:O325"/>
    <mergeCell ref="N327:O327"/>
    <mergeCell ref="ED38:ED39"/>
    <mergeCell ref="DL40:DM42"/>
    <mergeCell ref="CP39:CQ40"/>
    <mergeCell ref="CP38:CQ38"/>
    <mergeCell ref="CO39:CO40"/>
    <mergeCell ref="CI40:CK40"/>
    <mergeCell ref="CA41:CA42"/>
    <mergeCell ref="CB41:CB42"/>
    <mergeCell ref="CC41:CC42"/>
    <mergeCell ref="CD41:CD42"/>
    <mergeCell ref="CE41:CE42"/>
  </mergeCells>
  <phoneticPr fontId="58" type="noConversion"/>
  <conditionalFormatting sqref="AB28:AB33 AB35:AB36 AB39:AB40">
    <cfRule type="cellIs" dxfId="11" priority="1" stopIfTrue="1" operator="equal">
      <formula>"Atendeu"</formula>
    </cfRule>
    <cfRule type="cellIs" dxfId="10" priority="2" stopIfTrue="1" operator="equal">
      <formula>"Não Atendeu"</formula>
    </cfRule>
  </conditionalFormatting>
  <conditionalFormatting sqref="AV36">
    <cfRule type="cellIs" dxfId="9" priority="6" stopIfTrue="1" operator="equal">
      <formula>"Atendeu"</formula>
    </cfRule>
    <cfRule type="cellIs" dxfId="8" priority="7" stopIfTrue="1" operator="equal">
      <formula>"Não Atendeu"</formula>
    </cfRule>
  </conditionalFormatting>
  <dataValidations count="2">
    <dataValidation type="custom" allowBlank="1" showInputMessage="1" showErrorMessage="1" sqref="V22:V24 L28 W42:AB42 W50:AB50 D26:L26 D28:D29 F72:H74 D59:F65 D10 P27:P29 Q27:Q28 F3:N5 E28 K60:N65 W26:AB27 K58:N58 W22:Z23 C3 AB44 AA22:AB24 N68:O70 U7:U10 V3:V9 M26:N29 O3:O6 D3:D6 M10:N10 G58:J65 S7:T9 I8:J9 S26:V29 E3:E9 C5:C6 O7:P9 X3:AB5 W3:W6 F28:K29 P3:U5 R27:R29 C58:C64 F8:F9 H8 G7 K7:L9 O26:O28 C26:C29 W45:AB46 O58:AB65" xr:uid="{00000000-0002-0000-1100-000000000000}">
      <formula1>"  "</formula1>
    </dataValidation>
    <dataValidation allowBlank="1" showInputMessage="1" showErrorMessage="1" sqref="O29 L29 E29" xr:uid="{00000000-0002-0000-1100-000001000000}"/>
  </dataValidations>
  <printOptions horizontalCentered="1" verticalCentered="1"/>
  <pageMargins left="0.11811023622047245" right="0.11811023622047245" top="0.19685039370078741" bottom="0.19685039370078741" header="0.31496062992125984" footer="0.11811023622047245"/>
  <pageSetup paperSize="9" scale="75" firstPageNumber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8"/>
  <dimension ref="A1:L39"/>
  <sheetViews>
    <sheetView showZeros="0" workbookViewId="0">
      <selection activeCell="A4" sqref="A4"/>
    </sheetView>
  </sheetViews>
  <sheetFormatPr defaultRowHeight="12.75"/>
  <cols>
    <col min="1" max="11" width="8.85546875" customWidth="1"/>
    <col min="12" max="12" width="26" customWidth="1"/>
  </cols>
  <sheetData>
    <row r="1" spans="1:12" s="1" customFormat="1" ht="18">
      <c r="A1" s="2268"/>
      <c r="B1" s="2268"/>
      <c r="C1" s="2268"/>
      <c r="D1" s="2268"/>
      <c r="E1" s="2268"/>
      <c r="F1" s="2268"/>
      <c r="G1" s="2268"/>
      <c r="H1" s="2268"/>
      <c r="I1" s="2268"/>
      <c r="J1" s="2268"/>
      <c r="K1" s="2268"/>
      <c r="L1" s="2268"/>
    </row>
    <row r="2" spans="1:12" s="1" customFormat="1" ht="18">
      <c r="A2" s="2268" t="s">
        <v>1640</v>
      </c>
      <c r="B2" s="2268"/>
      <c r="C2" s="2268"/>
      <c r="D2" s="2268"/>
      <c r="E2" s="2268"/>
      <c r="F2" s="2268"/>
      <c r="G2" s="2268"/>
      <c r="H2" s="2268"/>
      <c r="I2" s="2268"/>
      <c r="J2" s="2268"/>
      <c r="K2" s="2268"/>
      <c r="L2" s="2268"/>
    </row>
    <row r="3" spans="1:12" s="1" customFormat="1" ht="13.7" customHeight="1">
      <c r="A3" s="77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</row>
    <row r="4" spans="1:12" s="1" customFormat="1" ht="41.25" customHeight="1">
      <c r="A4" s="2265" t="s">
        <v>2569</v>
      </c>
      <c r="B4" s="2265"/>
      <c r="C4" s="2265"/>
      <c r="D4" s="2265"/>
      <c r="E4" s="2265"/>
      <c r="F4" s="2265"/>
      <c r="G4" s="2265"/>
      <c r="H4" s="2265"/>
      <c r="I4" s="2265"/>
      <c r="J4" s="2265"/>
      <c r="K4" s="2265"/>
      <c r="L4" s="2265"/>
    </row>
    <row r="5" spans="1:12" s="1" customFormat="1" ht="10.5" customHeight="1">
      <c r="A5" s="79"/>
      <c r="B5" s="80"/>
      <c r="C5" s="80"/>
      <c r="D5" s="80"/>
      <c r="E5" s="80"/>
      <c r="F5" s="80"/>
      <c r="G5" s="80"/>
      <c r="H5" s="80"/>
      <c r="I5" s="80"/>
      <c r="J5" s="80"/>
      <c r="K5" s="80"/>
      <c r="L5" s="81"/>
    </row>
    <row r="6" spans="1:12" s="1" customFormat="1" ht="39.200000000000003" customHeight="1">
      <c r="A6" s="2265" t="s">
        <v>2704</v>
      </c>
      <c r="B6" s="2265"/>
      <c r="C6" s="2265"/>
      <c r="D6" s="2265"/>
      <c r="E6" s="2265"/>
      <c r="F6" s="2265"/>
      <c r="G6" s="2265"/>
      <c r="H6" s="2265"/>
      <c r="I6" s="2265"/>
      <c r="J6" s="2265"/>
      <c r="K6" s="2265"/>
      <c r="L6" s="2265"/>
    </row>
    <row r="7" spans="1:12" s="1" customFormat="1" ht="15" customHeight="1">
      <c r="A7" s="79"/>
      <c r="B7" s="82"/>
      <c r="C7" s="82"/>
      <c r="D7" s="82"/>
      <c r="E7" s="82"/>
      <c r="F7" s="82"/>
      <c r="G7" s="82"/>
      <c r="H7" s="82"/>
      <c r="I7" s="82"/>
      <c r="J7" s="82"/>
      <c r="K7" s="82"/>
      <c r="L7" s="83"/>
    </row>
    <row r="8" spans="1:12" s="1" customFormat="1" ht="72.75" customHeight="1">
      <c r="A8" s="2265" t="s">
        <v>1289</v>
      </c>
      <c r="B8" s="2265"/>
      <c r="C8" s="2265"/>
      <c r="D8" s="2265"/>
      <c r="E8" s="2265"/>
      <c r="F8" s="2265"/>
      <c r="G8" s="2265"/>
      <c r="H8" s="2265"/>
      <c r="I8" s="2265"/>
      <c r="J8" s="2265"/>
      <c r="K8" s="2265"/>
      <c r="L8" s="2265"/>
    </row>
    <row r="9" spans="1:12" s="1" customFormat="1" ht="15" customHeight="1">
      <c r="A9" s="79"/>
      <c r="B9" s="82"/>
      <c r="C9" s="82"/>
      <c r="D9" s="82"/>
      <c r="E9" s="82"/>
      <c r="F9" s="82"/>
      <c r="G9" s="82"/>
      <c r="H9" s="82"/>
      <c r="I9" s="82"/>
      <c r="J9" s="82"/>
      <c r="K9" s="82"/>
      <c r="L9" s="83"/>
    </row>
    <row r="10" spans="1:12" s="1" customFormat="1" ht="56.45" customHeight="1">
      <c r="A10" s="2265" t="s">
        <v>2426</v>
      </c>
      <c r="B10" s="2265"/>
      <c r="C10" s="2265"/>
      <c r="D10" s="2265"/>
      <c r="E10" s="2265"/>
      <c r="F10" s="2265"/>
      <c r="G10" s="2265"/>
      <c r="H10" s="2265"/>
      <c r="I10" s="2265"/>
      <c r="J10" s="2265"/>
      <c r="K10" s="2265"/>
      <c r="L10" s="2265"/>
    </row>
    <row r="11" spans="1:12" s="1" customFormat="1" ht="15" customHeight="1">
      <c r="A11" s="79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1"/>
    </row>
    <row r="12" spans="1:12" s="1" customFormat="1" ht="42.75" customHeight="1">
      <c r="A12" s="2265" t="s">
        <v>2316</v>
      </c>
      <c r="B12" s="2265"/>
      <c r="C12" s="2265"/>
      <c r="D12" s="2265"/>
      <c r="E12" s="2265"/>
      <c r="F12" s="2265"/>
      <c r="G12" s="2265"/>
      <c r="H12" s="2265"/>
      <c r="I12" s="2265"/>
      <c r="J12" s="2265"/>
      <c r="K12" s="2265"/>
      <c r="L12" s="2265"/>
    </row>
    <row r="13" spans="1:12" s="1" customFormat="1" ht="15" customHeight="1">
      <c r="A13" s="79"/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3"/>
    </row>
    <row r="14" spans="1:12" s="1" customFormat="1" ht="57.2" customHeight="1">
      <c r="A14" s="2265" t="s">
        <v>1650</v>
      </c>
      <c r="B14" s="2265"/>
      <c r="C14" s="2265"/>
      <c r="D14" s="2265"/>
      <c r="E14" s="2265"/>
      <c r="F14" s="2265"/>
      <c r="G14" s="2265"/>
      <c r="H14" s="2265"/>
      <c r="I14" s="2265"/>
      <c r="J14" s="2265"/>
      <c r="K14" s="2265"/>
      <c r="L14" s="2265"/>
    </row>
    <row r="15" spans="1:12" s="1" customFormat="1" ht="15.75" customHeight="1">
      <c r="A15" s="79"/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3"/>
    </row>
    <row r="16" spans="1:12" s="1" customFormat="1" ht="75.2" customHeight="1">
      <c r="A16" s="2265" t="s">
        <v>2607</v>
      </c>
      <c r="B16" s="2265"/>
      <c r="C16" s="2265"/>
      <c r="D16" s="2265"/>
      <c r="E16" s="2265"/>
      <c r="F16" s="2265"/>
      <c r="G16" s="2265"/>
      <c r="H16" s="2265"/>
      <c r="I16" s="2265"/>
      <c r="J16" s="2265"/>
      <c r="K16" s="2265"/>
      <c r="L16" s="2265"/>
    </row>
    <row r="17" spans="1:12" s="1" customFormat="1" ht="15" customHeight="1">
      <c r="A17" s="79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1"/>
    </row>
    <row r="18" spans="1:12" s="1" customFormat="1" ht="58.7" customHeight="1">
      <c r="A18" s="2265" t="s">
        <v>2838</v>
      </c>
      <c r="B18" s="2265"/>
      <c r="C18" s="2265"/>
      <c r="D18" s="2265"/>
      <c r="E18" s="2265"/>
      <c r="F18" s="2265"/>
      <c r="G18" s="2265"/>
      <c r="H18" s="2265"/>
      <c r="I18" s="2265"/>
      <c r="J18" s="2265"/>
      <c r="K18" s="2265"/>
      <c r="L18" s="2265"/>
    </row>
    <row r="19" spans="1:12" s="1" customFormat="1" ht="15" customHeight="1">
      <c r="A19" s="79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3"/>
    </row>
    <row r="20" spans="1:12" s="1" customFormat="1" ht="56.45" customHeight="1">
      <c r="A20" s="2265" t="s">
        <v>2930</v>
      </c>
      <c r="B20" s="2265"/>
      <c r="C20" s="2265"/>
      <c r="D20" s="2265"/>
      <c r="E20" s="2265"/>
      <c r="F20" s="2265"/>
      <c r="G20" s="2265"/>
      <c r="H20" s="2265"/>
      <c r="I20" s="2265"/>
      <c r="J20" s="2265"/>
      <c r="K20" s="2265"/>
      <c r="L20" s="2265"/>
    </row>
    <row r="21" spans="1:12" s="1" customFormat="1" ht="15" customHeight="1">
      <c r="A21" s="79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5"/>
    </row>
    <row r="22" spans="1:12" s="1" customFormat="1" ht="39.200000000000003" customHeight="1">
      <c r="A22" s="2265" t="s">
        <v>677</v>
      </c>
      <c r="B22" s="2265"/>
      <c r="C22" s="2265"/>
      <c r="D22" s="2265"/>
      <c r="E22" s="2265"/>
      <c r="F22" s="2265"/>
      <c r="G22" s="2265"/>
      <c r="H22" s="2265"/>
      <c r="I22" s="2265"/>
      <c r="J22" s="2265"/>
      <c r="K22" s="2265"/>
      <c r="L22" s="2265"/>
    </row>
    <row r="23" spans="1:12" s="1" customFormat="1" ht="15" customHeight="1">
      <c r="A23" s="79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5"/>
    </row>
    <row r="24" spans="1:12" s="1" customFormat="1" ht="42.75" customHeight="1">
      <c r="A24" s="2265" t="s">
        <v>766</v>
      </c>
      <c r="B24" s="2265"/>
      <c r="C24" s="2265"/>
      <c r="D24" s="2265"/>
      <c r="E24" s="2265"/>
      <c r="F24" s="2265"/>
      <c r="G24" s="2265"/>
      <c r="H24" s="2265"/>
      <c r="I24" s="2265"/>
      <c r="J24" s="2265"/>
      <c r="K24" s="2265"/>
      <c r="L24" s="2265"/>
    </row>
    <row r="25" spans="1:12" s="1" customFormat="1" ht="15" customHeight="1">
      <c r="A25" s="2266"/>
      <c r="B25" s="2266"/>
      <c r="C25" s="2266"/>
      <c r="D25" s="2266"/>
      <c r="E25" s="2266"/>
      <c r="F25" s="2266"/>
      <c r="G25" s="2266"/>
      <c r="H25" s="2266"/>
      <c r="I25" s="2266"/>
      <c r="J25" s="2266"/>
      <c r="K25" s="2266"/>
      <c r="L25" s="2266"/>
    </row>
    <row r="26" spans="1:12" s="1" customFormat="1" ht="26.25">
      <c r="A26" s="2263" t="s">
        <v>767</v>
      </c>
      <c r="B26" s="2263"/>
      <c r="C26" s="2263"/>
      <c r="D26" s="2263"/>
      <c r="E26" s="2263"/>
      <c r="F26" s="2263"/>
      <c r="G26" s="2263"/>
      <c r="H26" s="2263"/>
      <c r="I26" s="2263"/>
      <c r="J26" s="2263"/>
      <c r="K26" s="2263"/>
      <c r="L26" s="2263"/>
    </row>
    <row r="27" spans="1:12" s="1" customFormat="1" ht="16.7" customHeight="1">
      <c r="A27" s="86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8"/>
    </row>
    <row r="28" spans="1:12" s="1" customFormat="1" ht="26.25">
      <c r="A28" s="2264" t="s">
        <v>768</v>
      </c>
      <c r="B28" s="2264"/>
      <c r="C28" s="2264"/>
      <c r="D28" s="2264"/>
      <c r="E28" s="2264"/>
      <c r="F28" s="2264"/>
      <c r="G28" s="2264"/>
      <c r="H28" s="2264"/>
      <c r="I28" s="2264"/>
      <c r="J28" s="2264"/>
      <c r="K28" s="2264"/>
      <c r="L28" s="2264"/>
    </row>
    <row r="29" spans="1:12" s="1" customFormat="1" ht="16.7" customHeight="1">
      <c r="A29" s="89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1"/>
    </row>
    <row r="30" spans="1:12" s="1" customFormat="1" ht="40.700000000000003" customHeight="1">
      <c r="A30" s="2265" t="s">
        <v>2223</v>
      </c>
      <c r="B30" s="2265"/>
      <c r="C30" s="2265"/>
      <c r="D30" s="2265"/>
      <c r="E30" s="2265"/>
      <c r="F30" s="2265"/>
      <c r="G30" s="2265"/>
      <c r="H30" s="2265"/>
      <c r="I30" s="2265"/>
      <c r="J30" s="2265"/>
      <c r="K30" s="2265"/>
      <c r="L30" s="2265"/>
    </row>
    <row r="31" spans="1:12" s="1" customFormat="1" ht="26.25">
      <c r="A31" s="2267" t="s">
        <v>2224</v>
      </c>
      <c r="B31" s="2267"/>
      <c r="C31" s="2267"/>
      <c r="D31" s="2267"/>
      <c r="E31" s="2267"/>
      <c r="F31" s="2267"/>
      <c r="G31" s="2267"/>
      <c r="H31" s="2267"/>
      <c r="I31" s="2267"/>
      <c r="J31" s="2267"/>
      <c r="K31" s="2267"/>
      <c r="L31" s="2267"/>
    </row>
    <row r="32" spans="1:12" s="1" customFormat="1" ht="15" customHeight="1">
      <c r="A32" s="92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</row>
    <row r="33" spans="1:12" s="1" customFormat="1" ht="88.7" customHeight="1">
      <c r="A33" s="2265" t="s">
        <v>2839</v>
      </c>
      <c r="B33" s="2265"/>
      <c r="C33" s="2265"/>
      <c r="D33" s="2265"/>
      <c r="E33" s="2265"/>
      <c r="F33" s="2265"/>
      <c r="G33" s="2265"/>
      <c r="H33" s="2265"/>
      <c r="I33" s="2265"/>
      <c r="J33" s="2265"/>
      <c r="K33" s="2265"/>
      <c r="L33" s="2265"/>
    </row>
    <row r="34" spans="1:12" s="1" customFormat="1" ht="17.45" customHeight="1">
      <c r="A34" s="79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5"/>
    </row>
    <row r="35" spans="1:12" s="1" customFormat="1" ht="26.25">
      <c r="A35" s="2267" t="s">
        <v>2541</v>
      </c>
      <c r="B35" s="2267"/>
      <c r="C35" s="2267"/>
      <c r="D35" s="2267"/>
      <c r="E35" s="2267"/>
      <c r="F35" s="2267"/>
      <c r="G35" s="2267"/>
      <c r="H35" s="2267"/>
      <c r="I35" s="2267"/>
      <c r="J35" s="2267"/>
      <c r="K35" s="2267"/>
      <c r="L35" s="2267"/>
    </row>
    <row r="36" spans="1:12" s="1" customFormat="1" ht="21.75" customHeight="1">
      <c r="A36" s="92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4"/>
    </row>
    <row r="37" spans="1:12" s="1" customFormat="1" ht="64.5" customHeight="1">
      <c r="A37" s="2265" t="s">
        <v>2364</v>
      </c>
      <c r="B37" s="2265"/>
      <c r="C37" s="2265"/>
      <c r="D37" s="2265"/>
      <c r="E37" s="2265"/>
      <c r="F37" s="2265"/>
      <c r="G37" s="2265"/>
      <c r="H37" s="2265"/>
      <c r="I37" s="2265"/>
      <c r="J37" s="2265"/>
      <c r="K37" s="2265"/>
      <c r="L37" s="2265"/>
    </row>
    <row r="38" spans="1:12" s="1" customFormat="1" ht="17.45" customHeight="1">
      <c r="A38" s="79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5"/>
    </row>
    <row r="39" spans="1:12" s="1" customFormat="1" ht="57.75" customHeight="1">
      <c r="A39" s="2265" t="s">
        <v>2539</v>
      </c>
      <c r="B39" s="2265"/>
      <c r="C39" s="2265"/>
      <c r="D39" s="2265"/>
      <c r="E39" s="2265"/>
      <c r="F39" s="2265"/>
      <c r="G39" s="2265"/>
      <c r="H39" s="2265"/>
      <c r="I39" s="2265"/>
      <c r="J39" s="2265"/>
      <c r="K39" s="2265"/>
      <c r="L39" s="2265"/>
    </row>
  </sheetData>
  <mergeCells count="22">
    <mergeCell ref="A12:L12"/>
    <mergeCell ref="A14:L14"/>
    <mergeCell ref="A1:L1"/>
    <mergeCell ref="A2:L2"/>
    <mergeCell ref="A4:L4"/>
    <mergeCell ref="A6:L6"/>
    <mergeCell ref="A8:L8"/>
    <mergeCell ref="A10:L10"/>
    <mergeCell ref="A37:L37"/>
    <mergeCell ref="A39:L39"/>
    <mergeCell ref="A30:L30"/>
    <mergeCell ref="A31:L31"/>
    <mergeCell ref="A33:L33"/>
    <mergeCell ref="A35:L35"/>
    <mergeCell ref="A26:L26"/>
    <mergeCell ref="A28:L28"/>
    <mergeCell ref="A16:L16"/>
    <mergeCell ref="A18:L18"/>
    <mergeCell ref="A24:L24"/>
    <mergeCell ref="A25:L25"/>
    <mergeCell ref="A20:L20"/>
    <mergeCell ref="A22:L22"/>
  </mergeCells>
  <phoneticPr fontId="58" type="noConversion"/>
  <printOptions horizontalCentered="1"/>
  <pageMargins left="0.19652777777777777" right="0.19652777777777777" top="0.98402777777777772" bottom="0.98402777777777772" header="0.5" footer="0.5"/>
  <pageSetup paperSize="9" scale="80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I39"/>
  <sheetViews>
    <sheetView showZeros="0" workbookViewId="0">
      <selection activeCell="I2" sqref="I2"/>
    </sheetView>
  </sheetViews>
  <sheetFormatPr defaultRowHeight="12.75"/>
  <cols>
    <col min="6" max="6" width="10.7109375" customWidth="1"/>
    <col min="7" max="7" width="10.140625" customWidth="1"/>
  </cols>
  <sheetData>
    <row r="1" spans="1:9">
      <c r="F1" t="s">
        <v>144</v>
      </c>
      <c r="G1" t="s">
        <v>145</v>
      </c>
      <c r="I1" s="596">
        <f ca="1">'CERT-V'!F37</f>
        <v>0</v>
      </c>
    </row>
    <row r="2" spans="1:9" s="1" customFormat="1">
      <c r="A2" s="1634" t="s">
        <v>2328</v>
      </c>
      <c r="B2" s="1634"/>
      <c r="C2" s="1634"/>
      <c r="D2" s="4">
        <f>'CERT-F'!P19</f>
        <v>0</v>
      </c>
      <c r="E2" s="1">
        <f>'CERT-V'!I51</f>
        <v>0</v>
      </c>
      <c r="F2" s="600" t="str">
        <f>'CERT-V'!E35</f>
        <v/>
      </c>
      <c r="G2" s="600">
        <f ca="1">PEDAG!F15</f>
        <v>1</v>
      </c>
      <c r="H2" s="158"/>
      <c r="I2" s="42" t="e">
        <f>PEDAG!F17</f>
        <v>#VALUE!</v>
      </c>
    </row>
    <row r="3" spans="1:9" s="1" customFormat="1">
      <c r="A3" s="151" t="s">
        <v>2436</v>
      </c>
      <c r="B3" s="152" t="s">
        <v>2395</v>
      </c>
      <c r="C3" s="153" t="s">
        <v>2396</v>
      </c>
      <c r="D3" s="4">
        <f>'CERT-V'!Z38</f>
        <v>0</v>
      </c>
    </row>
    <row r="4" spans="1:9" s="1" customFormat="1" hidden="1">
      <c r="A4" s="168">
        <v>1</v>
      </c>
      <c r="B4" s="169"/>
      <c r="C4" s="167" t="s">
        <v>838</v>
      </c>
      <c r="D4" s="4">
        <f>'CERT-V'!AA35</f>
        <v>0</v>
      </c>
    </row>
    <row r="5" spans="1:9" s="1" customFormat="1" hidden="1">
      <c r="A5" s="168">
        <v>2</v>
      </c>
      <c r="B5" s="169"/>
      <c r="C5" s="167" t="s">
        <v>839</v>
      </c>
      <c r="D5" s="4"/>
    </row>
    <row r="6" spans="1:9" s="1" customFormat="1" hidden="1">
      <c r="A6" s="168">
        <v>3</v>
      </c>
      <c r="B6" s="169"/>
      <c r="C6" s="167" t="s">
        <v>840</v>
      </c>
      <c r="D6" s="4"/>
    </row>
    <row r="7" spans="1:9" s="1" customFormat="1" hidden="1">
      <c r="A7" s="168">
        <v>4</v>
      </c>
      <c r="B7" s="169"/>
      <c r="C7" s="167" t="s">
        <v>841</v>
      </c>
      <c r="D7" s="4"/>
    </row>
    <row r="8" spans="1:9" s="1" customFormat="1" hidden="1">
      <c r="A8" s="168">
        <v>5</v>
      </c>
      <c r="B8" s="169"/>
      <c r="C8" s="167" t="s">
        <v>842</v>
      </c>
      <c r="D8" s="4"/>
    </row>
    <row r="9" spans="1:9" s="1" customFormat="1" hidden="1">
      <c r="A9" s="168">
        <v>6</v>
      </c>
      <c r="B9" s="169"/>
      <c r="C9" s="167" t="s">
        <v>843</v>
      </c>
      <c r="D9" s="4"/>
    </row>
    <row r="10" spans="1:9" s="1" customFormat="1" hidden="1">
      <c r="A10" s="168">
        <v>7</v>
      </c>
      <c r="B10" s="169"/>
      <c r="C10" s="167" t="s">
        <v>844</v>
      </c>
      <c r="D10" s="4"/>
    </row>
    <row r="11" spans="1:9" s="1" customFormat="1" hidden="1">
      <c r="A11" s="168">
        <v>8</v>
      </c>
      <c r="B11" s="169"/>
      <c r="C11" s="167" t="s">
        <v>845</v>
      </c>
      <c r="D11" s="4"/>
    </row>
    <row r="12" spans="1:9" s="1" customFormat="1" hidden="1">
      <c r="A12" s="168">
        <v>9</v>
      </c>
      <c r="B12" s="169"/>
      <c r="C12" s="167" t="s">
        <v>846</v>
      </c>
      <c r="D12" s="4"/>
    </row>
    <row r="13" spans="1:9" s="1" customFormat="1" hidden="1">
      <c r="A13" s="168">
        <v>10</v>
      </c>
      <c r="B13" s="169"/>
      <c r="C13" s="167" t="s">
        <v>847</v>
      </c>
      <c r="D13" s="4"/>
    </row>
    <row r="14" spans="1:9" s="1" customFormat="1" hidden="1">
      <c r="A14" s="168">
        <v>11</v>
      </c>
      <c r="B14" s="169"/>
      <c r="C14" s="167" t="s">
        <v>848</v>
      </c>
      <c r="D14" s="4"/>
    </row>
    <row r="15" spans="1:9" s="1" customFormat="1" hidden="1">
      <c r="A15" s="168">
        <v>12</v>
      </c>
      <c r="B15" s="169"/>
      <c r="C15" s="167" t="s">
        <v>861</v>
      </c>
      <c r="D15" s="4"/>
    </row>
    <row r="16" spans="1:9" s="1" customFormat="1" hidden="1">
      <c r="A16" s="168">
        <v>13</v>
      </c>
      <c r="B16" s="169"/>
      <c r="C16" s="167" t="s">
        <v>862</v>
      </c>
      <c r="D16" s="4"/>
    </row>
    <row r="17" spans="1:4" s="1" customFormat="1" hidden="1">
      <c r="A17" s="168">
        <v>14</v>
      </c>
      <c r="B17" s="169"/>
      <c r="C17" s="167" t="s">
        <v>863</v>
      </c>
      <c r="D17" s="4"/>
    </row>
    <row r="18" spans="1:4" s="1" customFormat="1" hidden="1">
      <c r="A18" s="168">
        <v>15</v>
      </c>
      <c r="B18" s="169"/>
      <c r="C18" s="167" t="s">
        <v>864</v>
      </c>
      <c r="D18" s="4"/>
    </row>
    <row r="19" spans="1:4" s="1" customFormat="1" hidden="1">
      <c r="A19" s="168">
        <v>16</v>
      </c>
      <c r="B19" s="169"/>
      <c r="C19" s="167" t="s">
        <v>865</v>
      </c>
      <c r="D19" s="4"/>
    </row>
    <row r="20" spans="1:4" s="1" customFormat="1" hidden="1">
      <c r="A20" s="168">
        <v>17</v>
      </c>
      <c r="B20" s="169"/>
      <c r="C20" s="167" t="s">
        <v>2253</v>
      </c>
      <c r="D20" s="4"/>
    </row>
    <row r="21" spans="1:4" s="1" customFormat="1" hidden="1">
      <c r="A21" s="168">
        <v>18</v>
      </c>
      <c r="B21" s="169"/>
      <c r="C21" s="167" t="s">
        <v>2254</v>
      </c>
      <c r="D21" s="4"/>
    </row>
    <row r="22" spans="1:4" s="1" customFormat="1" hidden="1">
      <c r="A22" s="168">
        <v>19</v>
      </c>
      <c r="B22" s="169"/>
      <c r="C22" s="167" t="s">
        <v>2255</v>
      </c>
      <c r="D22" s="4"/>
    </row>
    <row r="23" spans="1:4" s="1" customFormat="1" hidden="1">
      <c r="A23" s="168">
        <v>20</v>
      </c>
      <c r="B23" s="169"/>
      <c r="C23" s="167" t="s">
        <v>2256</v>
      </c>
      <c r="D23" s="4"/>
    </row>
    <row r="24" spans="1:4" s="1" customFormat="1" hidden="1">
      <c r="A24" s="168">
        <v>21</v>
      </c>
      <c r="B24" s="169"/>
      <c r="C24" s="167" t="s">
        <v>2257</v>
      </c>
      <c r="D24" s="4"/>
    </row>
    <row r="25" spans="1:4" s="1" customFormat="1" hidden="1">
      <c r="A25" s="168">
        <v>22</v>
      </c>
      <c r="B25" s="169"/>
      <c r="C25" s="167" t="s">
        <v>2258</v>
      </c>
      <c r="D25" s="4"/>
    </row>
    <row r="26" spans="1:4" s="1" customFormat="1" hidden="1">
      <c r="A26" s="168">
        <v>23</v>
      </c>
      <c r="B26" s="169"/>
      <c r="C26" s="167" t="s">
        <v>2259</v>
      </c>
      <c r="D26" s="4"/>
    </row>
    <row r="27" spans="1:4" s="1" customFormat="1" hidden="1">
      <c r="A27" s="168">
        <v>24</v>
      </c>
      <c r="B27" s="169"/>
      <c r="C27" s="167" t="s">
        <v>2260</v>
      </c>
      <c r="D27" s="4"/>
    </row>
    <row r="28" spans="1:4" s="1" customFormat="1" hidden="1">
      <c r="A28" s="168">
        <v>25</v>
      </c>
      <c r="B28" s="169"/>
      <c r="C28" s="146" t="s">
        <v>2261</v>
      </c>
      <c r="D28" s="4"/>
    </row>
    <row r="29" spans="1:4" s="1" customFormat="1" hidden="1">
      <c r="A29" s="168">
        <v>26</v>
      </c>
      <c r="B29" s="169"/>
      <c r="C29" s="146" t="s">
        <v>2262</v>
      </c>
      <c r="D29" s="4"/>
    </row>
    <row r="30" spans="1:4" s="1" customFormat="1" hidden="1">
      <c r="A30" s="168">
        <v>27</v>
      </c>
      <c r="B30" s="169"/>
      <c r="C30" s="146" t="s">
        <v>2263</v>
      </c>
      <c r="D30" s="4"/>
    </row>
    <row r="31" spans="1:4" s="1" customFormat="1" hidden="1">
      <c r="A31" s="168">
        <v>28</v>
      </c>
      <c r="B31" s="169"/>
      <c r="C31" s="146" t="s">
        <v>837</v>
      </c>
      <c r="D31" s="4"/>
    </row>
    <row r="32" spans="1:4" s="1" customFormat="1" hidden="1">
      <c r="A32" s="168">
        <v>29</v>
      </c>
      <c r="B32" s="169"/>
      <c r="C32" s="146" t="s">
        <v>836</v>
      </c>
      <c r="D32" s="4"/>
    </row>
    <row r="33" spans="1:7" s="1" customFormat="1">
      <c r="A33" s="154">
        <v>30</v>
      </c>
      <c r="B33" s="147">
        <v>0.7</v>
      </c>
      <c r="C33" s="155" t="s">
        <v>2397</v>
      </c>
      <c r="G33" s="158"/>
    </row>
    <row r="34" spans="1:7" s="1" customFormat="1">
      <c r="A34" s="154">
        <v>31</v>
      </c>
      <c r="B34" s="147">
        <v>0.75</v>
      </c>
      <c r="C34" s="155" t="s">
        <v>2398</v>
      </c>
      <c r="G34" s="158"/>
    </row>
    <row r="35" spans="1:7" s="1" customFormat="1">
      <c r="A35" s="154">
        <v>32</v>
      </c>
      <c r="B35" s="147">
        <v>0.8</v>
      </c>
      <c r="C35" s="155" t="s">
        <v>2399</v>
      </c>
    </row>
    <row r="36" spans="1:7" s="1" customFormat="1">
      <c r="A36" s="154">
        <v>33</v>
      </c>
      <c r="B36" s="147">
        <v>0.85</v>
      </c>
      <c r="C36" s="155" t="s">
        <v>2400</v>
      </c>
    </row>
    <row r="37" spans="1:7" s="1" customFormat="1">
      <c r="A37" s="154">
        <v>34</v>
      </c>
      <c r="B37" s="147">
        <v>0.9</v>
      </c>
      <c r="C37" s="155" t="s">
        <v>2401</v>
      </c>
    </row>
    <row r="38" spans="1:7" s="1" customFormat="1">
      <c r="A38" s="156">
        <v>35</v>
      </c>
      <c r="B38" s="148">
        <f ca="1">IF(F2&gt;=G2,100%,95%)</f>
        <v>1</v>
      </c>
      <c r="C38" s="157" t="s">
        <v>2402</v>
      </c>
    </row>
    <row r="39" spans="1:7" s="1" customFormat="1">
      <c r="A39" s="4"/>
      <c r="B39" s="6"/>
      <c r="C39" s="4"/>
    </row>
  </sheetData>
  <mergeCells count="1">
    <mergeCell ref="A2:C2"/>
  </mergeCells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9"/>
  <dimension ref="A1:AO126"/>
  <sheetViews>
    <sheetView showZeros="0" zoomScale="90" workbookViewId="0">
      <selection activeCell="G36" sqref="G36:H36"/>
    </sheetView>
  </sheetViews>
  <sheetFormatPr defaultRowHeight="12.75"/>
  <cols>
    <col min="1" max="1" width="4.85546875" customWidth="1"/>
    <col min="2" max="2" width="16" customWidth="1"/>
    <col min="3" max="3" width="8.5703125" customWidth="1"/>
    <col min="4" max="4" width="13.85546875" customWidth="1"/>
    <col min="5" max="5" width="28.85546875" customWidth="1"/>
    <col min="6" max="6" width="16.42578125" customWidth="1"/>
    <col min="7" max="8" width="13.42578125" customWidth="1"/>
    <col min="9" max="9" width="12.85546875" customWidth="1"/>
    <col min="10" max="10" width="14.28515625" customWidth="1"/>
    <col min="11" max="11" width="13.5703125" customWidth="1"/>
    <col min="12" max="12" width="8.85546875" customWidth="1"/>
    <col min="13" max="13" width="5" customWidth="1"/>
    <col min="14" max="14" width="7.28515625" customWidth="1"/>
    <col min="15" max="16" width="6.140625" customWidth="1"/>
    <col min="17" max="17" width="8.7109375" customWidth="1"/>
    <col min="18" max="18" width="10.42578125" customWidth="1"/>
    <col min="19" max="19" width="8.85546875" customWidth="1"/>
    <col min="20" max="20" width="5.140625" customWidth="1"/>
    <col min="21" max="21" width="8.140625" customWidth="1"/>
    <col min="22" max="22" width="6.5703125" customWidth="1"/>
    <col min="23" max="23" width="11.5703125" customWidth="1"/>
    <col min="24" max="24" width="8.85546875" customWidth="1"/>
    <col min="25" max="25" width="13.140625" customWidth="1"/>
    <col min="26" max="26" width="15.42578125" customWidth="1"/>
    <col min="27" max="27" width="8.7109375" customWidth="1"/>
  </cols>
  <sheetData>
    <row r="1" spans="1:41" s="1" customFormat="1" ht="13.7" customHeight="1">
      <c r="A1" s="20"/>
      <c r="B1" s="160">
        <f>'CERT-F'!L5</f>
        <v>0</v>
      </c>
      <c r="C1" s="160" t="s">
        <v>1868</v>
      </c>
      <c r="D1" s="550">
        <f>'CERT-F'!P19</f>
        <v>0</v>
      </c>
      <c r="E1" s="398">
        <f ca="1">G40</f>
        <v>36145</v>
      </c>
      <c r="F1" s="399" t="str">
        <f>CONCATENATE(F4,F7)</f>
        <v>DIGITE O SEXO NA 1010</v>
      </c>
      <c r="G1" s="160" t="s">
        <v>1301</v>
      </c>
      <c r="H1" s="160" t="s">
        <v>2395</v>
      </c>
      <c r="I1" s="400">
        <f ca="1">'CERT-V'!F37</f>
        <v>0</v>
      </c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</row>
    <row r="2" spans="1:41" s="1" customFormat="1" ht="13.7" customHeight="1" thickBot="1">
      <c r="A2" s="549">
        <f>'CERT-F'!L5</f>
        <v>0</v>
      </c>
      <c r="B2" s="401">
        <v>10950</v>
      </c>
      <c r="C2" s="20">
        <f ca="1">IF(AND(E1&lt;=E2,F10&lt;9125),9125,10950)</f>
        <v>9125</v>
      </c>
      <c r="D2" s="401">
        <f ca="1">IF(AND('CERT-F'!$P$19="M",'CERT-V'!F37&lt;10950),10950,12775)</f>
        <v>12775</v>
      </c>
      <c r="E2" s="398">
        <v>37986</v>
      </c>
      <c r="F2" s="401">
        <f>'CERT-F'!X2</f>
        <v>0</v>
      </c>
      <c r="G2" s="402"/>
      <c r="H2" s="402"/>
      <c r="I2" s="20"/>
      <c r="J2" s="403"/>
      <c r="K2" s="404"/>
      <c r="L2" s="404"/>
      <c r="M2" s="404"/>
      <c r="N2" s="404"/>
      <c r="O2" s="405"/>
      <c r="P2" s="196"/>
      <c r="Q2" s="20"/>
      <c r="R2" s="20"/>
      <c r="S2" s="20"/>
      <c r="T2" s="20"/>
      <c r="U2" s="20"/>
      <c r="V2" s="20"/>
      <c r="W2" s="20"/>
      <c r="X2" s="20"/>
      <c r="Y2" s="20"/>
      <c r="Z2" s="285" t="str">
        <f>'CERT-V'!E35</f>
        <v/>
      </c>
      <c r="AA2" s="20"/>
      <c r="AB2" s="20"/>
      <c r="AC2" s="20"/>
      <c r="AD2" s="20"/>
      <c r="AE2" s="20"/>
    </row>
    <row r="3" spans="1:41" s="1" customFormat="1" ht="18.75" hidden="1" customHeight="1" thickTop="1" thickBot="1">
      <c r="A3" s="2340" t="s">
        <v>1659</v>
      </c>
      <c r="B3" s="2340"/>
      <c r="C3" s="2340"/>
      <c r="D3" s="2340"/>
      <c r="E3" s="2340"/>
      <c r="F3" s="2340"/>
      <c r="G3" s="2340"/>
      <c r="H3" s="2340"/>
      <c r="I3" s="406"/>
      <c r="J3" s="407">
        <v>36145</v>
      </c>
      <c r="K3" s="20"/>
      <c r="L3" s="20"/>
      <c r="M3" s="20"/>
      <c r="N3" s="20"/>
      <c r="O3" s="408"/>
      <c r="P3" s="196"/>
      <c r="Q3" s="20"/>
      <c r="R3" s="20"/>
      <c r="S3" s="20"/>
      <c r="T3" s="20"/>
      <c r="U3" s="20"/>
      <c r="V3" s="20"/>
      <c r="W3" s="20"/>
      <c r="X3" s="20"/>
      <c r="Y3" s="20"/>
      <c r="Z3" s="312">
        <f ca="1">F9+F16</f>
        <v>1</v>
      </c>
      <c r="AA3" s="20"/>
      <c r="AB3" s="20"/>
      <c r="AC3" s="20"/>
      <c r="AD3" s="20"/>
      <c r="AE3" s="20"/>
    </row>
    <row r="4" spans="1:41" s="1" customFormat="1" ht="19.5" customHeight="1" thickTop="1" thickBot="1">
      <c r="A4" s="2341" t="b">
        <f>F8</f>
        <v>0</v>
      </c>
      <c r="B4" s="2341"/>
      <c r="C4" s="2273" t="s">
        <v>1660</v>
      </c>
      <c r="D4" s="2273"/>
      <c r="E4" s="409">
        <f ca="1">F10</f>
        <v>0</v>
      </c>
      <c r="F4" s="2342" t="str">
        <f>IF('CERT-F'!P19="","DIGITE O SEXO NA 101",IF('CERT-F'!P19="F","MULHER",IF('CERT-F'!P19="M","HOMEM")))</f>
        <v>DIGITE O SEXO NA 101</v>
      </c>
      <c r="G4" s="2342"/>
      <c r="H4" s="2342"/>
      <c r="I4" s="406"/>
      <c r="J4" s="410">
        <f ca="1">F12</f>
        <v>0</v>
      </c>
      <c r="K4" s="20"/>
      <c r="L4" s="20"/>
      <c r="M4" s="20"/>
      <c r="N4" s="20"/>
      <c r="O4" s="408"/>
      <c r="P4" s="2333">
        <f ca="1">G38</f>
        <v>36147</v>
      </c>
      <c r="Q4" s="2334"/>
      <c r="R4" s="20"/>
      <c r="S4" s="20"/>
      <c r="T4" s="20"/>
      <c r="U4" s="20"/>
      <c r="V4" s="20"/>
      <c r="W4" s="20"/>
      <c r="X4" s="20"/>
      <c r="Y4" s="20"/>
      <c r="Z4" s="411" t="e">
        <f ca="1">Z2-Z8</f>
        <v>#VALUE!</v>
      </c>
      <c r="AA4" s="20"/>
      <c r="AB4" s="20"/>
      <c r="AC4" s="20"/>
      <c r="AD4" s="20"/>
      <c r="AE4" s="20"/>
    </row>
    <row r="5" spans="1:41" s="1" customFormat="1" ht="19.5" customHeight="1" thickTop="1" thickBot="1">
      <c r="A5" s="2346">
        <f ca="1">'CERT-V'!L37</f>
        <v>0</v>
      </c>
      <c r="B5" s="2347"/>
      <c r="C5" s="412" t="s">
        <v>1661</v>
      </c>
      <c r="D5" s="413">
        <f ca="1">'CERT-V'!O37</f>
        <v>0</v>
      </c>
      <c r="E5" s="412" t="s">
        <v>1662</v>
      </c>
      <c r="F5" s="414">
        <f ca="1">'CERT-V'!Q37</f>
        <v>0</v>
      </c>
      <c r="G5" s="2275" t="s">
        <v>1663</v>
      </c>
      <c r="H5" s="2275"/>
      <c r="I5" s="406"/>
      <c r="J5" s="410">
        <f ca="1">J4*20%</f>
        <v>0</v>
      </c>
      <c r="K5" s="415">
        <f ca="1">F9-F10</f>
        <v>0</v>
      </c>
      <c r="L5" s="20"/>
      <c r="M5" s="20"/>
      <c r="N5" s="20"/>
      <c r="O5" s="408"/>
      <c r="P5" s="196"/>
      <c r="Q5" s="20"/>
      <c r="R5" s="20"/>
      <c r="S5" s="20"/>
      <c r="T5" s="20"/>
      <c r="U5" s="20"/>
      <c r="V5" s="20"/>
      <c r="W5" s="20"/>
      <c r="X5" s="20"/>
      <c r="Y5" s="20"/>
      <c r="Z5" s="401" t="e">
        <f>F17</f>
        <v>#VALUE!</v>
      </c>
      <c r="AA5" s="20"/>
      <c r="AB5" s="20"/>
      <c r="AC5" s="20"/>
      <c r="AD5" s="20"/>
      <c r="AE5" s="20"/>
    </row>
    <row r="6" spans="1:41" s="1" customFormat="1" ht="6.2" customHeight="1" thickTop="1" thickBot="1">
      <c r="A6" s="2345"/>
      <c r="B6" s="2345"/>
      <c r="C6" s="2345"/>
      <c r="D6" s="2345"/>
      <c r="E6" s="2345"/>
      <c r="F6" s="2345"/>
      <c r="G6" s="2345"/>
      <c r="H6" s="2345"/>
      <c r="I6" s="406"/>
      <c r="J6" s="416"/>
      <c r="K6" s="20"/>
      <c r="L6" s="20"/>
      <c r="M6" s="20"/>
      <c r="N6" s="20"/>
      <c r="O6" s="408"/>
      <c r="P6" s="196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</row>
    <row r="7" spans="1:41" s="1" customFormat="1" ht="20.45" customHeight="1" thickTop="1" thickBot="1">
      <c r="A7" s="2276" t="s">
        <v>148</v>
      </c>
      <c r="B7" s="2276"/>
      <c r="C7" s="2276"/>
      <c r="D7" s="2276"/>
      <c r="E7" s="2276"/>
      <c r="F7" s="2335">
        <f>F9/365</f>
        <v>0</v>
      </c>
      <c r="G7" s="2335"/>
      <c r="H7" s="2335"/>
      <c r="I7" s="406"/>
      <c r="J7" s="417">
        <f ca="1">J4+J5</f>
        <v>0</v>
      </c>
      <c r="K7" s="2343"/>
      <c r="L7" s="2343"/>
      <c r="M7" s="2343"/>
      <c r="N7" s="2343"/>
      <c r="O7" s="2344"/>
      <c r="P7" s="418"/>
      <c r="Q7" s="20"/>
      <c r="R7" s="2326" t="s">
        <v>149</v>
      </c>
      <c r="S7" s="2326"/>
      <c r="T7" s="2326"/>
      <c r="U7" s="2326"/>
      <c r="V7" s="2326"/>
      <c r="W7" s="193"/>
      <c r="X7" s="419"/>
      <c r="Y7" s="2297"/>
      <c r="Z7" s="2298"/>
      <c r="AA7" s="264"/>
      <c r="AB7" s="20"/>
      <c r="AC7" s="20"/>
      <c r="AD7" s="420"/>
      <c r="AE7" s="20"/>
    </row>
    <row r="8" spans="1:41" s="1" customFormat="1" ht="15" customHeight="1" thickTop="1">
      <c r="A8" s="2336" t="s">
        <v>150</v>
      </c>
      <c r="B8" s="2336"/>
      <c r="C8" s="2336"/>
      <c r="D8" s="2336"/>
      <c r="E8" s="2336"/>
      <c r="F8" s="2332" t="b">
        <f>IF(D1="M",VLOOKUP('CERT-F'!X2,FUNDAMENTO,38),IF(OR(D1="F",A2="PM"),VLOOKUP('CERT-F'!X2,FUNDAMENTO,37)))</f>
        <v>0</v>
      </c>
      <c r="G8" s="2332"/>
      <c r="H8" s="2332"/>
      <c r="I8" s="406"/>
      <c r="J8" s="2329">
        <f ca="1">J3+J7</f>
        <v>36145</v>
      </c>
      <c r="K8" s="2330"/>
      <c r="L8" s="2331"/>
      <c r="M8" s="421"/>
      <c r="N8" s="421"/>
      <c r="O8" s="422"/>
      <c r="P8" s="196"/>
      <c r="Q8" s="20"/>
      <c r="R8" s="423">
        <v>1</v>
      </c>
      <c r="S8" s="423">
        <v>2</v>
      </c>
      <c r="T8" s="423">
        <v>3</v>
      </c>
      <c r="U8" s="423">
        <v>4</v>
      </c>
      <c r="V8" s="423">
        <v>5</v>
      </c>
      <c r="W8" s="423">
        <v>6</v>
      </c>
      <c r="X8" s="423">
        <v>7</v>
      </c>
      <c r="Y8" s="401" t="e">
        <f>F17</f>
        <v>#VALUE!</v>
      </c>
      <c r="Z8" s="285">
        <f ca="1">F9+F16</f>
        <v>1</v>
      </c>
      <c r="AA8" s="20" t="s">
        <v>2264</v>
      </c>
      <c r="AB8" s="20"/>
      <c r="AC8" s="20"/>
      <c r="AD8" s="20"/>
      <c r="AE8" s="20"/>
    </row>
    <row r="9" spans="1:41" s="1" customFormat="1" ht="15" customHeight="1">
      <c r="A9" s="2327" t="s">
        <v>2942</v>
      </c>
      <c r="B9" s="2327"/>
      <c r="C9" s="2327"/>
      <c r="D9" s="2327"/>
      <c r="E9" s="2327"/>
      <c r="F9" s="2328" t="b">
        <f>IF(D1="M",VLOOKUP('CERT-F'!X2,FUNDAMENTO,82),IF(OR(A2="PM",D1="F"),VLOOKUP('CERT-F'!X2,FUNDAMENTO,83,)))</f>
        <v>0</v>
      </c>
      <c r="G9" s="2328"/>
      <c r="H9" s="2328"/>
      <c r="I9" s="406"/>
      <c r="J9" s="424"/>
      <c r="K9" s="425"/>
      <c r="L9" s="20"/>
      <c r="M9" s="426"/>
      <c r="N9" s="427"/>
      <c r="O9" s="428"/>
      <c r="P9" s="429"/>
      <c r="Q9" s="252"/>
      <c r="R9" s="430"/>
      <c r="S9" s="431"/>
      <c r="T9" s="431"/>
      <c r="U9" s="432"/>
      <c r="V9" s="433"/>
      <c r="W9" s="431"/>
      <c r="X9" s="423"/>
      <c r="Y9" s="285"/>
      <c r="Z9" s="285" t="str">
        <f>'CERT-V'!E35</f>
        <v/>
      </c>
      <c r="AA9" s="20" t="s">
        <v>2431</v>
      </c>
      <c r="AB9" s="20"/>
      <c r="AC9" s="20"/>
      <c r="AD9" s="20"/>
      <c r="AE9" s="20"/>
      <c r="AO9" s="17"/>
    </row>
    <row r="10" spans="1:41" s="1" customFormat="1" ht="17.45" customHeight="1">
      <c r="A10" s="2327" t="s">
        <v>2580</v>
      </c>
      <c r="B10" s="2327"/>
      <c r="C10" s="2327"/>
      <c r="D10" s="2327"/>
      <c r="E10" s="2327"/>
      <c r="F10" s="2310">
        <f ca="1">'CERT-V'!F37</f>
        <v>0</v>
      </c>
      <c r="G10" s="2310"/>
      <c r="H10" s="2310"/>
      <c r="I10" s="406"/>
      <c r="J10" s="434"/>
      <c r="K10" s="425"/>
      <c r="L10" s="20"/>
      <c r="M10" s="20"/>
      <c r="N10" s="435"/>
      <c r="O10" s="428"/>
      <c r="P10" s="429"/>
      <c r="Q10" s="436"/>
      <c r="R10" s="430"/>
      <c r="S10" s="431"/>
      <c r="T10" s="437"/>
      <c r="U10" s="438"/>
      <c r="V10" s="433"/>
      <c r="W10" s="431"/>
      <c r="X10" s="423"/>
      <c r="Y10" s="439"/>
      <c r="Z10" s="440" t="e">
        <f ca="1">IF(AND(Z9&gt;=Z8,Z5="S"),"S","N")</f>
        <v>#VALUE!</v>
      </c>
      <c r="AA10" s="20"/>
      <c r="AB10" s="20"/>
      <c r="AC10" s="20"/>
      <c r="AD10" s="20"/>
      <c r="AE10" s="20"/>
      <c r="AO10" s="17"/>
    </row>
    <row r="11" spans="1:41" s="1" customFormat="1" ht="6.2" customHeight="1" thickBot="1">
      <c r="A11" s="2317"/>
      <c r="B11" s="2317"/>
      <c r="C11" s="2317"/>
      <c r="D11" s="2317"/>
      <c r="E11" s="2317"/>
      <c r="F11" s="2317"/>
      <c r="G11" s="2317"/>
      <c r="H11" s="2317"/>
      <c r="I11" s="406"/>
      <c r="J11" s="441"/>
      <c r="K11" s="425"/>
      <c r="L11" s="20"/>
      <c r="M11" s="20"/>
      <c r="N11" s="435"/>
      <c r="O11" s="428"/>
      <c r="P11" s="429"/>
      <c r="Q11" s="436"/>
      <c r="R11" s="431"/>
      <c r="S11" s="431"/>
      <c r="T11" s="437"/>
      <c r="U11" s="438"/>
      <c r="V11" s="433"/>
      <c r="W11" s="431"/>
      <c r="X11" s="423"/>
      <c r="Y11" s="442"/>
      <c r="Z11" s="20"/>
      <c r="AA11" s="20"/>
      <c r="AB11" s="20"/>
      <c r="AC11" s="20"/>
      <c r="AD11" s="20"/>
      <c r="AE11" s="20"/>
    </row>
    <row r="12" spans="1:41" s="1" customFormat="1" ht="17.25" thickTop="1" thickBot="1">
      <c r="A12" s="2321" t="s">
        <v>934</v>
      </c>
      <c r="B12" s="2321"/>
      <c r="C12" s="2321"/>
      <c r="D12" s="2321"/>
      <c r="E12" s="2321"/>
      <c r="F12" s="2325">
        <f ca="1">F9-F10</f>
        <v>0</v>
      </c>
      <c r="G12" s="2325"/>
      <c r="H12" s="2325"/>
      <c r="I12" s="406" t="str">
        <f>'CERT-V'!E35</f>
        <v/>
      </c>
      <c r="J12" s="444" t="e">
        <f>'CERT-V'!U23</f>
        <v>#VALUE!</v>
      </c>
      <c r="K12" s="425" t="s">
        <v>2944</v>
      </c>
      <c r="L12" s="20" t="s">
        <v>2945</v>
      </c>
      <c r="M12" s="20">
        <v>3</v>
      </c>
      <c r="N12" s="435" t="s">
        <v>2946</v>
      </c>
      <c r="O12" s="428"/>
      <c r="P12" s="429"/>
      <c r="Q12" s="411"/>
      <c r="R12" s="430" t="str">
        <f>CONCATENATE(S12,T12)</f>
        <v>HOMEM32</v>
      </c>
      <c r="S12" s="431" t="s">
        <v>2947</v>
      </c>
      <c r="T12" s="445">
        <v>32</v>
      </c>
      <c r="U12" s="438" t="s">
        <v>2948</v>
      </c>
      <c r="V12" s="433">
        <v>0.8</v>
      </c>
      <c r="W12" s="431" t="s">
        <v>2949</v>
      </c>
      <c r="X12" s="423" t="s">
        <v>2950</v>
      </c>
      <c r="Y12" s="446"/>
      <c r="Z12" s="285"/>
      <c r="AA12" s="20"/>
      <c r="AB12" s="20"/>
      <c r="AC12" s="20"/>
      <c r="AD12" s="20"/>
      <c r="AE12" s="285">
        <f>Z12+Z12</f>
        <v>0</v>
      </c>
    </row>
    <row r="13" spans="1:41" s="1" customFormat="1" ht="6.2" customHeight="1" thickTop="1" thickBot="1">
      <c r="A13" s="2311"/>
      <c r="B13" s="2311"/>
      <c r="C13" s="2311"/>
      <c r="D13" s="2311"/>
      <c r="E13" s="2311"/>
      <c r="F13" s="2311"/>
      <c r="G13" s="2311"/>
      <c r="H13" s="2311"/>
      <c r="I13" s="406"/>
      <c r="J13" s="447"/>
      <c r="K13" s="425"/>
      <c r="L13" s="20"/>
      <c r="M13" s="20"/>
      <c r="N13" s="435"/>
      <c r="O13" s="428"/>
      <c r="P13" s="429"/>
      <c r="Q13" s="20"/>
      <c r="R13" s="431"/>
      <c r="S13" s="431"/>
      <c r="T13" s="445"/>
      <c r="U13" s="438"/>
      <c r="V13" s="433"/>
      <c r="W13" s="431"/>
      <c r="X13" s="423"/>
      <c r="Y13" s="446"/>
      <c r="Z13" s="20"/>
      <c r="AA13" s="20"/>
      <c r="AB13" s="20"/>
      <c r="AC13" s="20"/>
      <c r="AD13" s="20"/>
      <c r="AE13" s="20"/>
    </row>
    <row r="14" spans="1:41" s="1" customFormat="1" ht="16.5" hidden="1" thickTop="1" thickBot="1">
      <c r="A14" s="2321"/>
      <c r="B14" s="2322"/>
      <c r="C14" s="2322"/>
      <c r="D14" s="2322"/>
      <c r="E14" s="2323"/>
      <c r="F14" s="2324">
        <f ca="1">F12</f>
        <v>0</v>
      </c>
      <c r="G14" s="2324"/>
      <c r="H14" s="2324"/>
      <c r="I14" s="406"/>
      <c r="J14" s="310" t="s">
        <v>212</v>
      </c>
      <c r="K14" s="21" t="s">
        <v>2951</v>
      </c>
      <c r="L14" s="20" t="s">
        <v>2952</v>
      </c>
      <c r="M14" s="20">
        <v>4</v>
      </c>
      <c r="N14" s="435" t="s">
        <v>2953</v>
      </c>
      <c r="O14" s="428"/>
      <c r="P14" s="429"/>
      <c r="Q14" s="20"/>
      <c r="R14" s="430" t="str">
        <f t="shared" ref="R14:R23" si="0">CONCATENATE(S14,T14)</f>
        <v>HOMEM33</v>
      </c>
      <c r="S14" s="431" t="s">
        <v>2954</v>
      </c>
      <c r="T14" s="431">
        <v>33</v>
      </c>
      <c r="U14" s="432" t="s">
        <v>2955</v>
      </c>
      <c r="V14" s="433">
        <v>0.85</v>
      </c>
      <c r="W14" s="431" t="s">
        <v>2956</v>
      </c>
      <c r="X14" s="423" t="s">
        <v>2957</v>
      </c>
      <c r="Y14" s="448"/>
      <c r="Z14" s="411"/>
      <c r="AA14" s="20"/>
      <c r="AB14" s="20"/>
      <c r="AC14" s="20"/>
      <c r="AD14" s="20"/>
      <c r="AE14" s="20"/>
    </row>
    <row r="15" spans="1:41" s="1" customFormat="1" ht="17.25" thickTop="1" thickBot="1">
      <c r="A15" s="443"/>
      <c r="B15" s="449" t="e">
        <f>'CERT-V'!AL22*2</f>
        <v>#REF!</v>
      </c>
      <c r="C15" s="443">
        <f>'CERT-V'!AD22</f>
        <v>0</v>
      </c>
      <c r="D15" s="698">
        <f>'CERT-V'!AI22</f>
        <v>0</v>
      </c>
      <c r="E15" s="450">
        <f>'CERT-V'!AE24</f>
        <v>0</v>
      </c>
      <c r="F15" s="2318">
        <f ca="1">F10+F12+F16</f>
        <v>1</v>
      </c>
      <c r="G15" s="2319"/>
      <c r="H15" s="2320"/>
      <c r="I15" s="406">
        <f ca="1">F15</f>
        <v>1</v>
      </c>
      <c r="J15" s="451">
        <v>36145</v>
      </c>
      <c r="K15" s="21"/>
      <c r="L15" s="20"/>
      <c r="M15" s="20"/>
      <c r="N15" s="435"/>
      <c r="O15" s="428"/>
      <c r="P15" s="429"/>
      <c r="Q15" s="20"/>
      <c r="R15" s="430"/>
      <c r="S15" s="431"/>
      <c r="T15" s="431"/>
      <c r="U15" s="432"/>
      <c r="V15" s="433"/>
      <c r="W15" s="431"/>
      <c r="X15" s="423"/>
      <c r="Y15" s="448">
        <f ca="1">G38</f>
        <v>36147</v>
      </c>
      <c r="Z15" s="285">
        <v>10950</v>
      </c>
      <c r="AA15" s="20"/>
      <c r="AB15" s="20"/>
      <c r="AC15" s="20"/>
      <c r="AD15" s="20"/>
      <c r="AE15" s="20"/>
    </row>
    <row r="16" spans="1:41" s="1" customFormat="1" ht="17.45" customHeight="1" thickTop="1" thickBot="1">
      <c r="A16" s="2270" t="s">
        <v>2958</v>
      </c>
      <c r="B16" s="2270"/>
      <c r="C16" s="2270"/>
      <c r="D16" s="452" t="b">
        <f>F8</f>
        <v>0</v>
      </c>
      <c r="E16" s="453" t="s">
        <v>2959</v>
      </c>
      <c r="F16" s="2310">
        <f ca="1">IF(F8=0,0,F12*F8)+1</f>
        <v>1</v>
      </c>
      <c r="G16" s="2310"/>
      <c r="H16" s="2310"/>
      <c r="I16" s="406" t="e">
        <f ca="1">I12-I15</f>
        <v>#VALUE!</v>
      </c>
      <c r="J16" s="454">
        <f ca="1">F12</f>
        <v>0</v>
      </c>
      <c r="K16" s="21" t="s">
        <v>2960</v>
      </c>
      <c r="L16" s="20" t="s">
        <v>2961</v>
      </c>
      <c r="M16" s="194">
        <v>5</v>
      </c>
      <c r="N16" s="427" t="s">
        <v>1653</v>
      </c>
      <c r="O16" s="428"/>
      <c r="P16" s="429"/>
      <c r="Q16" s="20"/>
      <c r="R16" s="430" t="str">
        <f t="shared" si="0"/>
        <v>HOMEM34</v>
      </c>
      <c r="S16" s="431" t="s">
        <v>1654</v>
      </c>
      <c r="T16" s="431">
        <v>34</v>
      </c>
      <c r="U16" s="432" t="s">
        <v>1655</v>
      </c>
      <c r="V16" s="433">
        <v>0.9</v>
      </c>
      <c r="W16" s="431" t="s">
        <v>647</v>
      </c>
      <c r="X16" s="423" t="s">
        <v>648</v>
      </c>
      <c r="Y16" s="448"/>
      <c r="Z16" s="411" t="e">
        <f>Z9-Z15</f>
        <v>#VALUE!</v>
      </c>
      <c r="AA16" s="20"/>
      <c r="AB16" s="20"/>
      <c r="AC16" s="20"/>
      <c r="AD16" s="20"/>
      <c r="AE16" s="20"/>
    </row>
    <row r="17" spans="1:31" s="1" customFormat="1" ht="19.5" customHeight="1" thickTop="1" thickBot="1">
      <c r="A17" s="2270" t="s">
        <v>2234</v>
      </c>
      <c r="B17" s="2271"/>
      <c r="C17" s="2271"/>
      <c r="D17" s="2271"/>
      <c r="E17" s="2272"/>
      <c r="F17" s="461" t="e">
        <f>'CERT-V'!U23</f>
        <v>#VALUE!</v>
      </c>
      <c r="G17" s="461" t="b">
        <f>F9</f>
        <v>0</v>
      </c>
      <c r="H17" s="461" t="e">
        <f>F17-G17</f>
        <v>#VALUE!</v>
      </c>
      <c r="I17" s="406" t="e">
        <f ca="1">TRUNC(I16/365)</f>
        <v>#VALUE!</v>
      </c>
      <c r="J17" s="455">
        <f ca="1">J15+J16</f>
        <v>36145</v>
      </c>
      <c r="K17" s="21"/>
      <c r="L17" s="20"/>
      <c r="M17" s="194"/>
      <c r="N17" s="427"/>
      <c r="O17" s="428"/>
      <c r="P17" s="429"/>
      <c r="Q17" s="20"/>
      <c r="R17" s="430"/>
      <c r="S17" s="431"/>
      <c r="T17" s="431"/>
      <c r="U17" s="432"/>
      <c r="V17" s="433"/>
      <c r="W17" s="431"/>
      <c r="X17" s="423"/>
      <c r="Y17" s="448"/>
      <c r="Z17" s="411" t="e">
        <f ca="1">Z4+Z16</f>
        <v>#VALUE!</v>
      </c>
      <c r="AA17" s="20"/>
      <c r="AB17" s="20"/>
      <c r="AC17" s="20"/>
      <c r="AD17" s="20"/>
      <c r="AE17" s="20"/>
    </row>
    <row r="18" spans="1:31" s="1" customFormat="1" ht="18" customHeight="1" thickTop="1">
      <c r="A18" s="2313" t="s">
        <v>649</v>
      </c>
      <c r="B18" s="2314"/>
      <c r="C18" s="2314"/>
      <c r="D18" s="2314"/>
      <c r="E18" s="2315"/>
      <c r="F18" s="515">
        <f>'CERT-F'!AC19</f>
        <v>0</v>
      </c>
      <c r="G18" s="515" t="e">
        <f>F18+F17-H17</f>
        <v>#VALUE!</v>
      </c>
      <c r="H18" s="515"/>
      <c r="I18" s="406"/>
      <c r="J18" s="455">
        <v>37886</v>
      </c>
      <c r="K18" s="425" t="s">
        <v>650</v>
      </c>
      <c r="L18" s="20" t="s">
        <v>651</v>
      </c>
      <c r="M18" s="426">
        <v>6</v>
      </c>
      <c r="N18" s="427" t="s">
        <v>652</v>
      </c>
      <c r="O18" s="428"/>
      <c r="P18" s="429"/>
      <c r="Q18" s="20"/>
      <c r="R18" s="430" t="str">
        <f t="shared" si="0"/>
        <v>HOMEM35</v>
      </c>
      <c r="S18" s="431" t="s">
        <v>653</v>
      </c>
      <c r="T18" s="431">
        <v>35</v>
      </c>
      <c r="U18" s="432" t="s">
        <v>654</v>
      </c>
      <c r="V18" s="433">
        <v>1</v>
      </c>
      <c r="W18" s="431" t="s">
        <v>655</v>
      </c>
      <c r="X18" s="423" t="s">
        <v>656</v>
      </c>
      <c r="Y18" s="448"/>
      <c r="Z18" s="411"/>
      <c r="AA18" s="20"/>
      <c r="AB18" s="20"/>
      <c r="AC18" s="20"/>
      <c r="AD18" s="20"/>
      <c r="AE18" s="20"/>
    </row>
    <row r="19" spans="1:31" s="1" customFormat="1" ht="17.45" customHeight="1">
      <c r="A19" s="2316" t="s">
        <v>657</v>
      </c>
      <c r="B19" s="2316"/>
      <c r="C19" s="2316"/>
      <c r="D19" s="2316"/>
      <c r="E19" s="2316"/>
      <c r="F19" s="515">
        <f>'CERT-V'!G23</f>
        <v>0</v>
      </c>
      <c r="G19" s="515"/>
      <c r="H19" s="515"/>
      <c r="I19" s="406"/>
      <c r="J19" s="571">
        <f ca="1">F10</f>
        <v>0</v>
      </c>
      <c r="K19" s="425" t="s">
        <v>658</v>
      </c>
      <c r="L19" s="20" t="s">
        <v>659</v>
      </c>
      <c r="M19" s="20">
        <v>7</v>
      </c>
      <c r="N19" s="435" t="s">
        <v>660</v>
      </c>
      <c r="O19" s="428"/>
      <c r="P19" s="429"/>
      <c r="Q19" s="20"/>
      <c r="R19" s="430" t="str">
        <f t="shared" si="0"/>
        <v>MULHER25</v>
      </c>
      <c r="S19" s="431" t="s">
        <v>661</v>
      </c>
      <c r="T19" s="431">
        <v>25</v>
      </c>
      <c r="U19" s="432" t="s">
        <v>662</v>
      </c>
      <c r="V19" s="433">
        <v>0.7</v>
      </c>
      <c r="W19" s="431" t="s">
        <v>663</v>
      </c>
      <c r="X19" s="423" t="s">
        <v>664</v>
      </c>
      <c r="Y19" s="448"/>
      <c r="Z19" s="456"/>
      <c r="AA19" s="20"/>
      <c r="AB19" s="20"/>
      <c r="AC19" s="20"/>
      <c r="AD19" s="20"/>
      <c r="AE19" s="20"/>
    </row>
    <row r="20" spans="1:31" s="1" customFormat="1" ht="16.7" customHeight="1">
      <c r="A20" s="2312" t="s">
        <v>665</v>
      </c>
      <c r="B20" s="2312"/>
      <c r="C20" s="2312"/>
      <c r="D20" s="2312"/>
      <c r="E20" s="2312"/>
      <c r="F20" s="515">
        <f>'CERT-V'!I23</f>
        <v>0</v>
      </c>
      <c r="G20" s="515"/>
      <c r="H20" s="515"/>
      <c r="I20" s="406">
        <f ca="1">IF(I22&gt;0,I22,0)</f>
        <v>0</v>
      </c>
      <c r="J20" s="572">
        <f ca="1">F12</f>
        <v>0</v>
      </c>
      <c r="K20" s="425" t="s">
        <v>666</v>
      </c>
      <c r="L20" s="20" t="s">
        <v>667</v>
      </c>
      <c r="M20" s="20">
        <v>9</v>
      </c>
      <c r="N20" s="435" t="s">
        <v>668</v>
      </c>
      <c r="O20" s="428"/>
      <c r="P20" s="429"/>
      <c r="Q20" s="20"/>
      <c r="R20" s="430" t="str">
        <f t="shared" si="0"/>
        <v>MULHER27</v>
      </c>
      <c r="S20" s="431" t="s">
        <v>669</v>
      </c>
      <c r="T20" s="431">
        <v>27</v>
      </c>
      <c r="U20" s="432" t="s">
        <v>670</v>
      </c>
      <c r="V20" s="433">
        <v>0.8</v>
      </c>
      <c r="W20" s="431" t="s">
        <v>1672</v>
      </c>
      <c r="X20" s="423" t="s">
        <v>1673</v>
      </c>
      <c r="Y20" s="448"/>
      <c r="Z20" s="20"/>
      <c r="AA20" s="20"/>
      <c r="AB20" s="20"/>
      <c r="AC20" s="20"/>
      <c r="AD20" s="20"/>
      <c r="AE20" s="20"/>
    </row>
    <row r="21" spans="1:31" s="1" customFormat="1" ht="15.75" customHeight="1">
      <c r="A21" s="2313" t="s">
        <v>3036</v>
      </c>
      <c r="B21" s="2313"/>
      <c r="C21" s="2313"/>
      <c r="D21" s="2313"/>
      <c r="E21" s="2313"/>
      <c r="F21" s="515">
        <f>'CERT-V'!J23</f>
        <v>0</v>
      </c>
      <c r="G21" s="515"/>
      <c r="H21" s="515"/>
      <c r="I21" s="406"/>
      <c r="J21" s="570">
        <f ca="1">F16</f>
        <v>1</v>
      </c>
      <c r="K21" s="425" t="s">
        <v>3037</v>
      </c>
      <c r="L21" s="20" t="s">
        <v>3038</v>
      </c>
      <c r="M21" s="20">
        <v>10</v>
      </c>
      <c r="N21" s="435" t="s">
        <v>3039</v>
      </c>
      <c r="O21" s="428"/>
      <c r="P21" s="429"/>
      <c r="Q21" s="20"/>
      <c r="R21" s="430" t="str">
        <f t="shared" si="0"/>
        <v>MULHER28</v>
      </c>
      <c r="S21" s="431" t="s">
        <v>3040</v>
      </c>
      <c r="T21" s="431">
        <v>28</v>
      </c>
      <c r="U21" s="432" t="s">
        <v>3041</v>
      </c>
      <c r="V21" s="433">
        <v>0.85</v>
      </c>
      <c r="W21" s="431" t="s">
        <v>3042</v>
      </c>
      <c r="X21" s="423" t="s">
        <v>3043</v>
      </c>
      <c r="Y21" s="448"/>
      <c r="Z21" s="20"/>
      <c r="AA21" s="20"/>
      <c r="AB21" s="20"/>
      <c r="AC21" s="20"/>
      <c r="AD21" s="20"/>
      <c r="AE21" s="20"/>
    </row>
    <row r="22" spans="1:31" s="1" customFormat="1" ht="15.75" customHeight="1" thickBot="1">
      <c r="A22" s="2313" t="s">
        <v>2354</v>
      </c>
      <c r="B22" s="2313"/>
      <c r="C22" s="2313"/>
      <c r="D22" s="2313"/>
      <c r="E22" s="2313"/>
      <c r="F22" s="515">
        <f>'CERT-V'!K23</f>
        <v>0</v>
      </c>
      <c r="G22" s="515"/>
      <c r="H22" s="515"/>
      <c r="I22" s="406">
        <f ca="1">J23-J22</f>
        <v>-2</v>
      </c>
      <c r="J22" s="570">
        <f ca="1">J18-J17+1</f>
        <v>1742</v>
      </c>
      <c r="K22" s="425" t="s">
        <v>2355</v>
      </c>
      <c r="L22" s="20" t="s">
        <v>2356</v>
      </c>
      <c r="M22" s="20">
        <v>11</v>
      </c>
      <c r="N22" s="435" t="s">
        <v>2357</v>
      </c>
      <c r="O22" s="428"/>
      <c r="P22" s="429"/>
      <c r="Q22" s="20"/>
      <c r="R22" s="430" t="str">
        <f t="shared" si="0"/>
        <v>MULHER29</v>
      </c>
      <c r="S22" s="431" t="s">
        <v>2358</v>
      </c>
      <c r="T22" s="431">
        <v>29</v>
      </c>
      <c r="U22" s="432" t="s">
        <v>2359</v>
      </c>
      <c r="V22" s="433">
        <v>0.9</v>
      </c>
      <c r="W22" s="431" t="s">
        <v>2360</v>
      </c>
      <c r="X22" s="423" t="s">
        <v>2361</v>
      </c>
      <c r="Y22" s="20"/>
      <c r="Z22" s="20"/>
      <c r="AA22" s="20"/>
      <c r="AB22" s="20"/>
      <c r="AC22" s="20"/>
      <c r="AD22" s="20"/>
      <c r="AE22" s="20"/>
    </row>
    <row r="23" spans="1:31" s="1" customFormat="1" ht="15.75" customHeight="1" thickTop="1" thickBot="1">
      <c r="A23" s="2313" t="s">
        <v>2380</v>
      </c>
      <c r="B23" s="2313"/>
      <c r="C23" s="2313"/>
      <c r="D23" s="2313"/>
      <c r="E23" s="2313"/>
      <c r="F23" s="459" t="e">
        <f>D15-B15</f>
        <v>#REF!</v>
      </c>
      <c r="G23" s="515"/>
      <c r="H23" s="515"/>
      <c r="I23" s="406"/>
      <c r="J23" s="570">
        <f ca="1">J18-G38+1</f>
        <v>1740</v>
      </c>
      <c r="K23" s="425" t="s">
        <v>2381</v>
      </c>
      <c r="L23" s="20" t="s">
        <v>2382</v>
      </c>
      <c r="M23" s="20">
        <v>12</v>
      </c>
      <c r="N23" s="435" t="s">
        <v>2383</v>
      </c>
      <c r="O23" s="457"/>
      <c r="P23" s="20"/>
      <c r="Q23" s="20"/>
      <c r="R23" s="430" t="str">
        <f t="shared" si="0"/>
        <v>MULHER30</v>
      </c>
      <c r="S23" s="431" t="s">
        <v>2384</v>
      </c>
      <c r="T23" s="431">
        <v>30</v>
      </c>
      <c r="U23" s="432" t="s">
        <v>2385</v>
      </c>
      <c r="V23" s="433">
        <v>1</v>
      </c>
      <c r="W23" s="431" t="s">
        <v>2386</v>
      </c>
      <c r="X23" s="423" t="s">
        <v>2387</v>
      </c>
      <c r="Y23" s="312"/>
      <c r="Z23" s="20"/>
      <c r="AA23" s="20"/>
      <c r="AB23" s="20"/>
      <c r="AC23" s="20"/>
      <c r="AD23" s="20"/>
      <c r="AE23" s="20"/>
    </row>
    <row r="24" spans="1:31" s="1" customFormat="1" ht="6.2" customHeight="1" thickTop="1" thickBot="1">
      <c r="A24" s="2311"/>
      <c r="B24" s="2311"/>
      <c r="C24" s="2311"/>
      <c r="D24" s="2311"/>
      <c r="E24" s="2311"/>
      <c r="F24" s="2311"/>
      <c r="G24" s="2311"/>
      <c r="H24" s="2311"/>
      <c r="I24" s="406"/>
      <c r="J24" s="447"/>
      <c r="K24" s="425"/>
      <c r="L24" s="20"/>
      <c r="M24" s="20"/>
      <c r="N24" s="435"/>
      <c r="O24" s="457"/>
      <c r="P24" s="20"/>
      <c r="Q24" s="20"/>
      <c r="R24" s="22"/>
      <c r="S24" s="22"/>
      <c r="T24" s="20"/>
      <c r="U24" s="458"/>
      <c r="V24" s="20"/>
      <c r="W24" s="20"/>
      <c r="X24" s="20"/>
      <c r="Y24" s="312"/>
      <c r="Z24" s="20"/>
      <c r="AA24" s="20"/>
      <c r="AB24" s="20"/>
      <c r="AC24" s="20"/>
      <c r="AD24" s="20"/>
      <c r="AE24" s="20"/>
    </row>
    <row r="25" spans="1:31" s="1" customFormat="1" ht="22.7" customHeight="1" thickTop="1" thickBot="1">
      <c r="A25" s="2303" t="e">
        <f>B15+D15-E15</f>
        <v>#REF!</v>
      </c>
      <c r="B25" s="2304"/>
      <c r="C25" s="2304"/>
      <c r="D25" s="2304"/>
      <c r="E25" s="2305"/>
      <c r="F25" s="459" t="e">
        <f>C15-B15-D15</f>
        <v>#REF!</v>
      </c>
      <c r="G25" s="460" t="str">
        <f>IF(A4&lt;20%,"","PEDÁGIO")</f>
        <v>PEDÁGIO</v>
      </c>
      <c r="H25" s="461">
        <f ca="1">F16+1</f>
        <v>2</v>
      </c>
      <c r="I25" s="462" t="s">
        <v>2388</v>
      </c>
      <c r="J25" s="310" t="s">
        <v>211</v>
      </c>
      <c r="K25" s="21" t="s">
        <v>2389</v>
      </c>
      <c r="L25" s="20" t="s">
        <v>2390</v>
      </c>
      <c r="M25" s="20">
        <v>14</v>
      </c>
      <c r="N25" s="435" t="s">
        <v>1632</v>
      </c>
      <c r="O25" s="457"/>
      <c r="P25" s="20"/>
      <c r="Q25" s="20"/>
      <c r="R25" s="22"/>
      <c r="S25" s="22"/>
      <c r="T25" s="20"/>
      <c r="U25" s="458"/>
      <c r="V25" s="20"/>
      <c r="W25" s="20"/>
      <c r="X25" s="20"/>
      <c r="Y25" s="312"/>
      <c r="Z25" s="463"/>
      <c r="AA25" s="20"/>
      <c r="AB25" s="20"/>
      <c r="AC25" s="20"/>
      <c r="AD25" s="20"/>
      <c r="AE25" s="20"/>
    </row>
    <row r="26" spans="1:31" s="1" customFormat="1" ht="6.2" hidden="1" customHeight="1" thickTop="1" thickBot="1">
      <c r="A26" s="464"/>
      <c r="B26" s="465"/>
      <c r="C26" s="465"/>
      <c r="D26" s="465"/>
      <c r="E26" s="465"/>
      <c r="F26" s="465"/>
      <c r="G26" s="465"/>
      <c r="H26" s="466"/>
      <c r="I26" s="462"/>
      <c r="J26" s="467"/>
      <c r="K26" s="21"/>
      <c r="L26" s="20"/>
      <c r="M26" s="20"/>
      <c r="N26" s="435"/>
      <c r="O26" s="457"/>
      <c r="P26" s="20"/>
      <c r="Q26" s="20"/>
      <c r="R26" s="22"/>
      <c r="S26" s="22"/>
      <c r="T26" s="20"/>
      <c r="U26" s="458"/>
      <c r="V26" s="20"/>
      <c r="W26" s="20"/>
      <c r="X26" s="20"/>
      <c r="Y26" s="312"/>
      <c r="Z26" s="463"/>
      <c r="AA26" s="20"/>
      <c r="AB26" s="20"/>
      <c r="AC26" s="20"/>
      <c r="AD26" s="20"/>
      <c r="AE26" s="20"/>
    </row>
    <row r="27" spans="1:31" s="1" customFormat="1" ht="22.7" hidden="1" customHeight="1" thickTop="1" thickBot="1">
      <c r="A27" s="2285" t="s">
        <v>1633</v>
      </c>
      <c r="B27" s="2307"/>
      <c r="C27" s="2307"/>
      <c r="D27" s="2308"/>
      <c r="E27" s="468"/>
      <c r="F27" s="469">
        <f ca="1">IF(G34-G38+1&lt;365,0,G34-G38+1)</f>
        <v>2124</v>
      </c>
      <c r="G27" s="470">
        <f ca="1">TRUNC(F27/365)</f>
        <v>5</v>
      </c>
      <c r="H27" s="461" t="s">
        <v>1634</v>
      </c>
      <c r="I27" s="462"/>
      <c r="J27" s="467"/>
      <c r="K27" s="21"/>
      <c r="L27" s="20"/>
      <c r="M27" s="20"/>
      <c r="N27" s="435"/>
      <c r="O27" s="457"/>
      <c r="P27" s="20"/>
      <c r="Q27" s="20"/>
      <c r="R27" s="22"/>
      <c r="S27" s="22"/>
      <c r="T27" s="20"/>
      <c r="U27" s="458"/>
      <c r="V27" s="20"/>
      <c r="W27" s="20"/>
      <c r="X27" s="20"/>
      <c r="Y27" s="312"/>
      <c r="Z27" s="463"/>
      <c r="AA27" s="20"/>
      <c r="AB27" s="20"/>
      <c r="AC27" s="20"/>
      <c r="AD27" s="20"/>
      <c r="AE27" s="20"/>
    </row>
    <row r="28" spans="1:31" s="1" customFormat="1" ht="6.2" hidden="1" customHeight="1" thickTop="1" thickBot="1">
      <c r="A28" s="2288"/>
      <c r="B28" s="2288"/>
      <c r="C28" s="2288"/>
      <c r="D28" s="2288"/>
      <c r="E28" s="2288"/>
      <c r="F28" s="2288"/>
      <c r="G28" s="2288"/>
      <c r="H28" s="2288"/>
      <c r="I28" s="406"/>
      <c r="J28" s="467"/>
      <c r="K28" s="21"/>
      <c r="L28" s="20"/>
      <c r="M28" s="20"/>
      <c r="N28" s="435"/>
      <c r="O28" s="457"/>
      <c r="P28" s="20"/>
      <c r="Q28" s="20"/>
      <c r="R28" s="22"/>
      <c r="S28" s="22"/>
      <c r="T28" s="20"/>
      <c r="U28" s="458"/>
      <c r="V28" s="20"/>
      <c r="W28" s="20"/>
      <c r="X28" s="20"/>
      <c r="Y28" s="312"/>
      <c r="Z28" s="463"/>
      <c r="AA28" s="20"/>
      <c r="AB28" s="20"/>
      <c r="AC28" s="20"/>
      <c r="AD28" s="20"/>
      <c r="AE28" s="20"/>
    </row>
    <row r="29" spans="1:31" s="1" customFormat="1" ht="35.450000000000003" hidden="1" customHeight="1" thickTop="1" thickBot="1">
      <c r="A29" s="2309" t="s">
        <v>2105</v>
      </c>
      <c r="B29" s="2309"/>
      <c r="C29" s="2309"/>
      <c r="D29" s="2309"/>
      <c r="E29" s="2309"/>
      <c r="F29" s="471">
        <f>365-G31</f>
        <v>82</v>
      </c>
      <c r="G29" s="413" t="str">
        <f>IF(F21+F22=0,"0",F21+F22)</f>
        <v>0</v>
      </c>
      <c r="H29" s="412" t="s">
        <v>2106</v>
      </c>
      <c r="I29" s="406"/>
      <c r="J29" s="472"/>
      <c r="K29" s="21" t="s">
        <v>2107</v>
      </c>
      <c r="L29" s="20" t="s">
        <v>2108</v>
      </c>
      <c r="M29" s="20">
        <v>15</v>
      </c>
      <c r="N29" s="435" t="s">
        <v>2109</v>
      </c>
      <c r="O29" s="457"/>
      <c r="P29" s="20"/>
      <c r="Q29" s="473"/>
      <c r="R29" s="473"/>
      <c r="S29" s="473"/>
      <c r="T29" s="473"/>
      <c r="U29" s="473"/>
      <c r="V29" s="473"/>
      <c r="W29" s="473"/>
      <c r="X29" s="473"/>
      <c r="Y29" s="473"/>
      <c r="Z29" s="463"/>
      <c r="AA29" s="20"/>
      <c r="AB29" s="20"/>
      <c r="AC29" s="20"/>
      <c r="AD29" s="20"/>
      <c r="AE29" s="20"/>
    </row>
    <row r="30" spans="1:31" s="1" customFormat="1" ht="6.2" hidden="1" customHeight="1" thickTop="1" thickBot="1">
      <c r="A30" s="2299"/>
      <c r="B30" s="2299"/>
      <c r="C30" s="2299"/>
      <c r="D30" s="2299"/>
      <c r="E30" s="2299"/>
      <c r="F30" s="2299"/>
      <c r="G30" s="2299"/>
      <c r="H30" s="2299"/>
      <c r="I30" s="406"/>
      <c r="J30" s="472"/>
      <c r="K30" s="21"/>
      <c r="L30" s="20"/>
      <c r="M30" s="20"/>
      <c r="N30" s="435"/>
      <c r="O30" s="457"/>
      <c r="P30" s="20"/>
      <c r="Q30" s="473"/>
      <c r="R30" s="473"/>
      <c r="S30" s="473"/>
      <c r="T30" s="473"/>
      <c r="U30" s="473"/>
      <c r="V30" s="473"/>
      <c r="W30" s="473"/>
      <c r="X30" s="473"/>
      <c r="Y30" s="473"/>
      <c r="Z30" s="463"/>
      <c r="AA30" s="20"/>
      <c r="AB30" s="20"/>
      <c r="AC30" s="20"/>
      <c r="AD30" s="20"/>
      <c r="AE30" s="20"/>
    </row>
    <row r="31" spans="1:31" s="1" customFormat="1" ht="36" hidden="1" customHeight="1" thickTop="1" thickBot="1">
      <c r="A31" s="2306" t="s">
        <v>2110</v>
      </c>
      <c r="B31" s="2306"/>
      <c r="C31" s="2306"/>
      <c r="D31" s="2306"/>
      <c r="E31" s="2306"/>
      <c r="F31" s="2306"/>
      <c r="G31" s="474">
        <v>283</v>
      </c>
      <c r="H31" s="475">
        <f ca="1">F15-F16</f>
        <v>0</v>
      </c>
      <c r="I31" s="406"/>
      <c r="J31" s="472"/>
      <c r="K31" s="21" t="s">
        <v>2111</v>
      </c>
      <c r="L31" s="20" t="s">
        <v>2112</v>
      </c>
      <c r="M31" s="20">
        <v>16</v>
      </c>
      <c r="N31" s="435" t="s">
        <v>2113</v>
      </c>
      <c r="O31" s="457"/>
      <c r="P31" s="20"/>
      <c r="Q31" s="473"/>
      <c r="R31" s="473"/>
      <c r="S31" s="473"/>
      <c r="T31" s="473"/>
      <c r="U31" s="473"/>
      <c r="V31" s="473"/>
      <c r="W31" s="473"/>
      <c r="X31" s="473"/>
      <c r="Y31" s="473"/>
      <c r="Z31" s="463"/>
      <c r="AA31" s="20"/>
      <c r="AB31" s="20"/>
      <c r="AC31" s="20"/>
      <c r="AD31" s="20"/>
      <c r="AE31" s="20"/>
    </row>
    <row r="32" spans="1:31" s="1" customFormat="1" ht="27.4" hidden="1" customHeight="1" thickTop="1" thickBot="1">
      <c r="A32" s="2285" t="s">
        <v>2114</v>
      </c>
      <c r="B32" s="2285"/>
      <c r="C32" s="2285"/>
      <c r="D32" s="2285"/>
      <c r="E32" s="2285"/>
      <c r="F32" s="2285"/>
      <c r="G32" s="2301">
        <v>35096</v>
      </c>
      <c r="H32" s="2301"/>
      <c r="I32" s="406"/>
      <c r="J32" s="472">
        <v>36145</v>
      </c>
      <c r="K32" s="21"/>
      <c r="L32" s="20"/>
      <c r="M32" s="20"/>
      <c r="N32" s="435"/>
      <c r="O32" s="457"/>
      <c r="P32" s="20"/>
      <c r="Q32" s="473"/>
      <c r="R32" s="473"/>
      <c r="S32" s="473"/>
      <c r="T32" s="473"/>
      <c r="U32" s="473"/>
      <c r="V32" s="473"/>
      <c r="W32" s="473"/>
      <c r="X32" s="473"/>
      <c r="Y32" s="473"/>
      <c r="Z32" s="463"/>
      <c r="AA32" s="20"/>
      <c r="AB32" s="20"/>
      <c r="AC32" s="20"/>
      <c r="AD32" s="20"/>
      <c r="AE32" s="20"/>
    </row>
    <row r="33" spans="1:31" s="1" customFormat="1" ht="6.2" hidden="1" customHeight="1" thickTop="1" thickBot="1">
      <c r="A33" s="2299"/>
      <c r="B33" s="2299"/>
      <c r="C33" s="2299"/>
      <c r="D33" s="2299"/>
      <c r="E33" s="2299"/>
      <c r="F33" s="2299"/>
      <c r="G33" s="2299"/>
      <c r="H33" s="2299"/>
      <c r="I33" s="406"/>
      <c r="J33" s="472"/>
      <c r="K33" s="21"/>
      <c r="L33" s="20"/>
      <c r="M33" s="20"/>
      <c r="N33" s="435"/>
      <c r="O33" s="457"/>
      <c r="P33" s="20"/>
      <c r="Q33" s="473"/>
      <c r="R33" s="473"/>
      <c r="S33" s="473"/>
      <c r="T33" s="473"/>
      <c r="U33" s="473"/>
      <c r="V33" s="473"/>
      <c r="W33" s="473"/>
      <c r="X33" s="473"/>
      <c r="Y33" s="473"/>
      <c r="Z33" s="463"/>
      <c r="AA33" s="20"/>
      <c r="AB33" s="20"/>
      <c r="AC33" s="20"/>
      <c r="AD33" s="20"/>
      <c r="AE33" s="20"/>
    </row>
    <row r="34" spans="1:31" s="1" customFormat="1" ht="21.75" hidden="1" customHeight="1" thickTop="1" thickBot="1">
      <c r="A34" s="2285" t="s">
        <v>2362</v>
      </c>
      <c r="B34" s="2285"/>
      <c r="C34" s="2285"/>
      <c r="D34" s="2285"/>
      <c r="E34" s="2285"/>
      <c r="F34" s="2285"/>
      <c r="G34" s="2300">
        <v>38270</v>
      </c>
      <c r="H34" s="2300"/>
      <c r="I34" s="406"/>
      <c r="J34" s="476">
        <f ca="1">F12</f>
        <v>0</v>
      </c>
      <c r="K34" s="21"/>
      <c r="L34" s="20"/>
      <c r="M34" s="20"/>
      <c r="N34" s="435"/>
      <c r="O34" s="457"/>
      <c r="P34" s="20"/>
      <c r="Q34" s="2337"/>
      <c r="R34" s="2337"/>
      <c r="S34" s="2337"/>
      <c r="T34" s="2337"/>
      <c r="U34" s="2337"/>
      <c r="V34" s="2337"/>
      <c r="W34" s="2337"/>
      <c r="X34" s="2337"/>
      <c r="Y34" s="2337"/>
      <c r="Z34" s="463"/>
      <c r="AA34" s="20"/>
      <c r="AB34" s="20"/>
      <c r="AC34" s="20"/>
      <c r="AD34" s="20"/>
      <c r="AE34" s="20"/>
    </row>
    <row r="35" spans="1:31" s="1" customFormat="1" ht="6.2" customHeight="1" thickTop="1" thickBot="1">
      <c r="A35" s="2288"/>
      <c r="B35" s="2288"/>
      <c r="C35" s="2288"/>
      <c r="D35" s="2288"/>
      <c r="E35" s="2288"/>
      <c r="F35" s="2288"/>
      <c r="G35" s="2288"/>
      <c r="H35" s="2288"/>
      <c r="I35" s="406"/>
      <c r="J35" s="206"/>
      <c r="K35" s="21"/>
      <c r="L35" s="20"/>
      <c r="M35" s="20"/>
      <c r="N35" s="435"/>
      <c r="O35" s="457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463"/>
      <c r="AA35" s="20"/>
      <c r="AB35" s="20"/>
      <c r="AC35" s="20"/>
      <c r="AD35" s="20"/>
      <c r="AE35" s="20"/>
    </row>
    <row r="36" spans="1:31" s="1" customFormat="1" ht="23.25" customHeight="1" thickTop="1" thickBot="1">
      <c r="A36" s="2289" t="s">
        <v>2363</v>
      </c>
      <c r="B36" s="2289"/>
      <c r="C36" s="2289"/>
      <c r="D36" s="2289"/>
      <c r="E36" s="2289"/>
      <c r="F36" s="2289"/>
      <c r="G36" s="2302">
        <f ca="1">IF(F38="","",G38+1)</f>
        <v>36148</v>
      </c>
      <c r="H36" s="2302"/>
      <c r="I36" s="582">
        <f ca="1">G38</f>
        <v>36147</v>
      </c>
      <c r="J36" s="477">
        <f ca="1">J34*F8</f>
        <v>0</v>
      </c>
      <c r="K36" s="21"/>
      <c r="L36" s="20"/>
      <c r="M36" s="20"/>
      <c r="N36" s="435"/>
      <c r="O36" s="428"/>
      <c r="P36" s="402" t="e">
        <f>F17</f>
        <v>#VALUE!</v>
      </c>
      <c r="Q36" s="2338">
        <v>36145</v>
      </c>
      <c r="R36" s="2338"/>
      <c r="S36" s="2338"/>
      <c r="T36" s="2338"/>
      <c r="U36" s="2338"/>
      <c r="V36" s="2338"/>
      <c r="W36" s="2338"/>
      <c r="X36" s="2338"/>
      <c r="Y36" s="2338"/>
      <c r="Z36" s="312"/>
      <c r="AA36" s="478"/>
      <c r="AB36" s="312"/>
      <c r="AC36" s="20"/>
      <c r="AD36" s="20"/>
      <c r="AE36" s="20"/>
    </row>
    <row r="37" spans="1:31" s="1" customFormat="1" ht="6.2" customHeight="1" thickTop="1" thickBot="1">
      <c r="A37" s="2295"/>
      <c r="B37" s="2295"/>
      <c r="C37" s="2295"/>
      <c r="D37" s="2295"/>
      <c r="E37" s="2295"/>
      <c r="F37" s="2295"/>
      <c r="G37" s="2295"/>
      <c r="H37" s="2295"/>
      <c r="I37" s="406"/>
      <c r="J37" s="480"/>
      <c r="K37" s="21"/>
      <c r="L37" s="20"/>
      <c r="M37" s="20"/>
      <c r="N37" s="435"/>
      <c r="O37" s="428"/>
      <c r="P37" s="429"/>
      <c r="Q37" s="481"/>
      <c r="R37" s="481"/>
      <c r="S37" s="481"/>
      <c r="T37" s="481"/>
      <c r="U37" s="481"/>
      <c r="V37" s="481"/>
      <c r="W37" s="481"/>
      <c r="X37" s="481"/>
      <c r="Y37" s="481"/>
      <c r="Z37" s="312"/>
      <c r="AA37" s="478"/>
      <c r="AB37" s="312"/>
      <c r="AC37" s="20"/>
      <c r="AD37" s="20"/>
      <c r="AE37" s="20"/>
    </row>
    <row r="38" spans="1:31" s="1" customFormat="1" ht="18.75" customHeight="1" thickTop="1" thickBot="1">
      <c r="A38" s="2293" t="str">
        <f ca="1">IF(F14&lt;=0,"NÃO  PAGA  PERÍODO  DE  PEDÁGIO",IF(F14&gt;0,"O PERIODO DO PEDÁGIO A SER  PAGO É DE:"))</f>
        <v>NÃO  PAGA  PERÍODO  DE  PEDÁGIO</v>
      </c>
      <c r="B38" s="2293"/>
      <c r="C38" s="2293"/>
      <c r="D38" s="2293"/>
      <c r="E38" s="2293"/>
      <c r="F38" s="482">
        <f ca="1">G40+1</f>
        <v>36146</v>
      </c>
      <c r="G38" s="2294">
        <f ca="1">F38+F16</f>
        <v>36147</v>
      </c>
      <c r="H38" s="2294"/>
      <c r="I38" s="582" t="e">
        <f ca="1">I36+I17*365</f>
        <v>#VALUE!</v>
      </c>
      <c r="J38" s="477">
        <f ca="1">J34+J36</f>
        <v>0</v>
      </c>
      <c r="K38" s="21"/>
      <c r="L38" s="20"/>
      <c r="M38" s="20"/>
      <c r="N38" s="435"/>
      <c r="O38" s="428"/>
      <c r="P38" s="429"/>
      <c r="Q38" s="2338">
        <f ca="1">Q36+F12</f>
        <v>36145</v>
      </c>
      <c r="R38" s="2338"/>
      <c r="S38" s="2338"/>
      <c r="T38" s="2338"/>
      <c r="U38" s="2338"/>
      <c r="V38" s="2338"/>
      <c r="W38" s="2338"/>
      <c r="X38" s="2338"/>
      <c r="Y38" s="2338"/>
      <c r="Z38" s="312"/>
      <c r="AA38" s="312"/>
      <c r="AB38" s="483"/>
      <c r="AC38" s="20"/>
      <c r="AD38" s="20"/>
      <c r="AE38" s="20"/>
    </row>
    <row r="39" spans="1:31" s="1" customFormat="1" ht="6.2" customHeight="1" thickTop="1" thickBot="1">
      <c r="A39" s="2296"/>
      <c r="B39" s="2296"/>
      <c r="C39" s="2296"/>
      <c r="D39" s="2296"/>
      <c r="E39" s="2296"/>
      <c r="F39" s="2296"/>
      <c r="G39" s="2296"/>
      <c r="H39" s="2296"/>
      <c r="I39" s="406"/>
      <c r="J39" s="477"/>
      <c r="K39" s="21"/>
      <c r="L39" s="20"/>
      <c r="M39" s="20"/>
      <c r="N39" s="435"/>
      <c r="O39" s="428"/>
      <c r="P39" s="429"/>
      <c r="Q39" s="434"/>
      <c r="R39" s="434"/>
      <c r="S39" s="434"/>
      <c r="T39" s="434"/>
      <c r="U39" s="434"/>
      <c r="V39" s="434"/>
      <c r="W39" s="434"/>
      <c r="X39" s="434"/>
      <c r="Y39" s="434"/>
      <c r="Z39" s="463"/>
      <c r="AA39" s="312"/>
      <c r="AB39" s="483"/>
      <c r="AC39" s="20"/>
      <c r="AD39" s="20"/>
      <c r="AE39" s="20"/>
    </row>
    <row r="40" spans="1:31" s="1" customFormat="1" ht="21.75" customHeight="1" thickTop="1" thickBot="1">
      <c r="A40" s="2285" t="s">
        <v>2415</v>
      </c>
      <c r="B40" s="2285"/>
      <c r="C40" s="414">
        <f>F7</f>
        <v>0</v>
      </c>
      <c r="D40" s="484" t="s">
        <v>2416</v>
      </c>
      <c r="E40" s="2286" t="s">
        <v>2417</v>
      </c>
      <c r="F40" s="2286"/>
      <c r="G40" s="2287">
        <f ca="1">(Q36+F12)</f>
        <v>36145</v>
      </c>
      <c r="H40" s="2287"/>
      <c r="I40" s="21"/>
      <c r="J40" s="485">
        <f ca="1">J32+J38</f>
        <v>36145</v>
      </c>
      <c r="K40" s="21"/>
      <c r="L40" s="20"/>
      <c r="M40" s="20"/>
      <c r="N40" s="435"/>
      <c r="O40" s="428"/>
      <c r="P40" s="429"/>
      <c r="Q40" s="2339">
        <f ca="1">G38</f>
        <v>36147</v>
      </c>
      <c r="R40" s="2339"/>
      <c r="S40" s="2339"/>
      <c r="T40" s="2339"/>
      <c r="U40" s="2339"/>
      <c r="V40" s="2339"/>
      <c r="W40" s="2339"/>
      <c r="X40" s="2339"/>
      <c r="Y40" s="2339"/>
      <c r="Z40" s="411"/>
      <c r="AA40" s="411"/>
      <c r="AB40" s="20"/>
      <c r="AC40" s="20"/>
      <c r="AD40" s="20"/>
      <c r="AE40" s="20"/>
    </row>
    <row r="41" spans="1:31" s="1" customFormat="1" ht="6.2" customHeight="1" thickTop="1" thickBot="1">
      <c r="A41" s="2288"/>
      <c r="B41" s="2288"/>
      <c r="C41" s="2288"/>
      <c r="D41" s="2288"/>
      <c r="E41" s="2288"/>
      <c r="F41" s="2288"/>
      <c r="G41" s="2288"/>
      <c r="H41" s="2288"/>
      <c r="I41" s="486"/>
      <c r="J41" s="487"/>
      <c r="K41" s="425"/>
      <c r="L41" s="20"/>
      <c r="M41" s="20"/>
      <c r="N41" s="435"/>
      <c r="O41" s="428"/>
      <c r="P41" s="429"/>
      <c r="Q41" s="488"/>
      <c r="R41" s="489"/>
      <c r="S41" s="489"/>
      <c r="T41" s="488"/>
      <c r="U41" s="490"/>
      <c r="V41" s="488"/>
      <c r="W41" s="488"/>
      <c r="X41" s="488"/>
      <c r="Y41" s="488"/>
      <c r="Z41" s="463"/>
      <c r="AA41" s="411"/>
      <c r="AB41" s="20"/>
      <c r="AC41" s="20"/>
      <c r="AD41" s="20"/>
      <c r="AE41" s="20"/>
    </row>
    <row r="42" spans="1:31" s="1" customFormat="1" ht="21.75" hidden="1" customHeight="1" thickTop="1" thickBot="1">
      <c r="A42" s="2276" t="s">
        <v>2418</v>
      </c>
      <c r="B42" s="2277"/>
      <c r="C42" s="2277"/>
      <c r="D42" s="2277"/>
      <c r="E42" s="2278"/>
      <c r="F42" s="491">
        <f ca="1">G36</f>
        <v>36148</v>
      </c>
      <c r="G42" s="492">
        <f ca="1">'CERT-V'!L39</f>
        <v>0</v>
      </c>
      <c r="H42" s="479" t="s">
        <v>2419</v>
      </c>
      <c r="I42" s="493"/>
      <c r="J42" s="494"/>
      <c r="K42" s="425"/>
      <c r="L42" s="20"/>
      <c r="M42" s="20"/>
      <c r="N42" s="495"/>
      <c r="O42" s="457"/>
      <c r="P42" s="20"/>
      <c r="Q42" s="1918"/>
      <c r="R42" s="1918"/>
      <c r="S42" s="1918"/>
      <c r="T42" s="1918"/>
      <c r="U42" s="1918"/>
      <c r="V42" s="1918"/>
      <c r="W42" s="1918"/>
      <c r="X42" s="1918"/>
      <c r="Y42" s="1918"/>
      <c r="Z42" s="463"/>
      <c r="AA42" s="496"/>
      <c r="AB42" s="20"/>
      <c r="AC42" s="20"/>
      <c r="AD42" s="20"/>
      <c r="AE42" s="20"/>
    </row>
    <row r="43" spans="1:31" s="1" customFormat="1" ht="6.2" hidden="1" customHeight="1" thickTop="1" thickBot="1">
      <c r="A43" s="2273"/>
      <c r="B43" s="2274"/>
      <c r="C43" s="2274"/>
      <c r="D43" s="2274"/>
      <c r="E43" s="2274"/>
      <c r="F43" s="2274"/>
      <c r="G43" s="2274"/>
      <c r="H43" s="2275"/>
      <c r="I43" s="493"/>
      <c r="J43" s="494"/>
      <c r="K43" s="425"/>
      <c r="L43" s="20"/>
      <c r="M43" s="20"/>
      <c r="N43" s="495"/>
      <c r="O43" s="457"/>
      <c r="P43" s="20"/>
      <c r="Q43" s="20"/>
      <c r="R43" s="22"/>
      <c r="S43" s="22"/>
      <c r="T43" s="20"/>
      <c r="U43" s="458"/>
      <c r="V43" s="20"/>
      <c r="W43" s="20"/>
      <c r="X43" s="20"/>
      <c r="Y43" s="312"/>
      <c r="Z43" s="463"/>
      <c r="AA43" s="496"/>
      <c r="AB43" s="20"/>
      <c r="AC43" s="20"/>
      <c r="AD43" s="20"/>
      <c r="AE43" s="20"/>
    </row>
    <row r="44" spans="1:31" s="1" customFormat="1" ht="23.25" hidden="1" customHeight="1" thickTop="1">
      <c r="A44" s="2289" t="s">
        <v>680</v>
      </c>
      <c r="B44" s="2290"/>
      <c r="C44" s="2290"/>
      <c r="D44" s="2290"/>
      <c r="E44" s="2290"/>
      <c r="F44" s="2290"/>
      <c r="G44" s="2281" t="s">
        <v>681</v>
      </c>
      <c r="H44" s="2282"/>
      <c r="I44" s="497"/>
      <c r="J44" s="498"/>
      <c r="K44" s="425"/>
      <c r="L44" s="20"/>
      <c r="M44" s="20"/>
      <c r="N44" s="495"/>
      <c r="O44" s="457"/>
      <c r="P44" s="20"/>
      <c r="Q44" s="20"/>
      <c r="R44" s="22"/>
      <c r="S44" s="22"/>
      <c r="T44" s="20"/>
      <c r="U44" s="458"/>
      <c r="V44" s="20"/>
      <c r="W44" s="20"/>
      <c r="X44" s="20"/>
      <c r="Y44" s="499"/>
      <c r="Z44" s="411">
        <f>13081+365</f>
        <v>13446</v>
      </c>
      <c r="AA44" s="20"/>
      <c r="AB44" s="20"/>
      <c r="AC44" s="20"/>
      <c r="AD44" s="20"/>
      <c r="AE44" s="20"/>
    </row>
    <row r="45" spans="1:31" s="1" customFormat="1" ht="15" hidden="1" customHeight="1" thickBot="1">
      <c r="A45" s="2291"/>
      <c r="B45" s="2292"/>
      <c r="C45" s="2292"/>
      <c r="D45" s="2292"/>
      <c r="E45" s="2292"/>
      <c r="F45" s="2292"/>
      <c r="G45" s="2283"/>
      <c r="H45" s="2284"/>
      <c r="I45" s="500"/>
      <c r="J45" s="501"/>
      <c r="K45" s="425" t="s">
        <v>682</v>
      </c>
      <c r="L45" s="20" t="s">
        <v>683</v>
      </c>
      <c r="M45" s="20">
        <v>23</v>
      </c>
      <c r="N45" s="495">
        <v>8395</v>
      </c>
      <c r="O45" s="457"/>
      <c r="P45" s="20"/>
      <c r="Q45" s="20"/>
      <c r="R45" s="22"/>
      <c r="S45" s="22"/>
      <c r="T45" s="20"/>
      <c r="U45" s="458"/>
      <c r="V45" s="20"/>
      <c r="W45" s="20"/>
      <c r="X45" s="20"/>
      <c r="Y45" s="20"/>
      <c r="Z45" s="463"/>
      <c r="AA45" s="20"/>
      <c r="AB45" s="20"/>
      <c r="AC45" s="20"/>
      <c r="AD45" s="20"/>
      <c r="AE45" s="20"/>
    </row>
    <row r="46" spans="1:31" s="1" customFormat="1" ht="6.2" hidden="1" customHeight="1" thickTop="1" thickBot="1">
      <c r="A46" s="2273"/>
      <c r="B46" s="2274"/>
      <c r="C46" s="2274"/>
      <c r="D46" s="2274"/>
      <c r="E46" s="2274"/>
      <c r="F46" s="2274"/>
      <c r="G46" s="2274"/>
      <c r="H46" s="2275"/>
      <c r="I46" s="500"/>
      <c r="J46" s="501"/>
      <c r="K46" s="425"/>
      <c r="L46" s="20"/>
      <c r="M46" s="20"/>
      <c r="N46" s="495"/>
      <c r="O46" s="457"/>
      <c r="P46" s="20"/>
      <c r="Q46" s="20"/>
      <c r="R46" s="22"/>
      <c r="S46" s="22"/>
      <c r="T46" s="20"/>
      <c r="U46" s="458"/>
      <c r="V46" s="20"/>
      <c r="W46" s="20"/>
      <c r="X46" s="20"/>
      <c r="Y46" s="20"/>
      <c r="Z46" s="463"/>
      <c r="AA46" s="20"/>
      <c r="AB46" s="20"/>
      <c r="AC46" s="20"/>
      <c r="AD46" s="20"/>
      <c r="AE46" s="20"/>
    </row>
    <row r="47" spans="1:31" s="1" customFormat="1" ht="24.2" hidden="1" customHeight="1" thickTop="1" thickBot="1">
      <c r="A47" s="2276" t="s">
        <v>684</v>
      </c>
      <c r="B47" s="2277"/>
      <c r="C47" s="2277"/>
      <c r="D47" s="2277"/>
      <c r="E47" s="2277"/>
      <c r="F47" s="2278"/>
      <c r="G47" s="2273" t="s">
        <v>2097</v>
      </c>
      <c r="H47" s="2275"/>
      <c r="I47" s="502"/>
      <c r="J47" s="503">
        <f>IF(I47="",0,I48)</f>
        <v>0</v>
      </c>
      <c r="K47" s="425" t="s">
        <v>2098</v>
      </c>
      <c r="L47" s="20" t="s">
        <v>2099</v>
      </c>
      <c r="M47" s="20">
        <v>23</v>
      </c>
      <c r="N47" s="495">
        <v>8395</v>
      </c>
      <c r="O47" s="457"/>
      <c r="P47" s="20"/>
      <c r="Q47" s="20"/>
      <c r="R47" s="22"/>
      <c r="S47" s="22"/>
      <c r="T47" s="20"/>
      <c r="U47" s="458"/>
      <c r="V47" s="20"/>
      <c r="W47" s="20"/>
      <c r="X47" s="20"/>
      <c r="Y47" s="20"/>
      <c r="Z47" s="463"/>
      <c r="AA47" s="20"/>
      <c r="AB47" s="20"/>
      <c r="AC47" s="20"/>
      <c r="AD47" s="20"/>
      <c r="AE47" s="20"/>
    </row>
    <row r="48" spans="1:31" s="1" customFormat="1" ht="21.2" hidden="1" customHeight="1" thickTop="1" thickBot="1">
      <c r="A48" s="2279" t="s">
        <v>2100</v>
      </c>
      <c r="B48" s="2280"/>
      <c r="C48" s="504">
        <f ca="1">IF(F38="F9 NA F11","",TRUNC(B49/365))</f>
        <v>0</v>
      </c>
      <c r="D48" s="505" t="s">
        <v>2101</v>
      </c>
      <c r="E48" s="506">
        <f ca="1">IF(F38="F9 NA F11","",E52)</f>
        <v>0</v>
      </c>
      <c r="F48" s="505" t="s">
        <v>2102</v>
      </c>
      <c r="G48" s="506">
        <f ca="1">IF(G38=" ","",B55-F52)</f>
        <v>1</v>
      </c>
      <c r="H48" s="505" t="s">
        <v>2103</v>
      </c>
      <c r="I48" s="507"/>
      <c r="J48" s="508"/>
      <c r="K48" s="425" t="s">
        <v>2964</v>
      </c>
      <c r="L48" s="20" t="s">
        <v>2965</v>
      </c>
      <c r="M48" s="20">
        <v>23</v>
      </c>
      <c r="N48" s="495">
        <v>8395</v>
      </c>
      <c r="O48" s="457"/>
      <c r="P48" s="20"/>
      <c r="Q48" s="20"/>
      <c r="R48" s="22"/>
      <c r="S48" s="22"/>
      <c r="T48" s="20"/>
      <c r="U48" s="458"/>
      <c r="V48" s="20"/>
      <c r="W48" s="20"/>
      <c r="X48" s="20"/>
      <c r="Y48" s="20"/>
      <c r="Z48" s="463"/>
      <c r="AA48" s="20"/>
      <c r="AB48" s="20"/>
      <c r="AC48" s="20"/>
      <c r="AD48" s="20"/>
      <c r="AE48" s="20"/>
    </row>
    <row r="49" spans="1:31" s="1" customFormat="1" ht="13.15" hidden="1" customHeight="1" thickTop="1">
      <c r="A49" s="509"/>
      <c r="B49" s="510">
        <f ca="1">F16</f>
        <v>1</v>
      </c>
      <c r="C49" s="510">
        <f ca="1">E48</f>
        <v>0</v>
      </c>
      <c r="D49" s="511">
        <f ca="1">(F10-F9-B49)+J47</f>
        <v>-1</v>
      </c>
      <c r="E49" s="512">
        <f ca="1">G38-F38+1</f>
        <v>2</v>
      </c>
      <c r="F49" s="473">
        <f ca="1">IF(D49&lt;=0,G38,G38+D49)</f>
        <v>36147</v>
      </c>
      <c r="G49" s="2269">
        <v>36145</v>
      </c>
      <c r="H49" s="2269"/>
      <c r="I49" s="20"/>
      <c r="J49" s="19"/>
      <c r="K49" s="425" t="s">
        <v>2966</v>
      </c>
      <c r="L49" s="20" t="s">
        <v>2967</v>
      </c>
      <c r="M49" s="20">
        <v>23</v>
      </c>
      <c r="N49" s="495">
        <v>8395</v>
      </c>
      <c r="O49" s="457"/>
      <c r="P49" s="20"/>
      <c r="Q49" s="20"/>
      <c r="R49" s="20"/>
      <c r="S49" s="20"/>
      <c r="T49" s="20"/>
      <c r="U49" s="458"/>
      <c r="V49" s="20"/>
      <c r="W49" s="513"/>
      <c r="X49" s="20"/>
      <c r="Y49" s="20"/>
      <c r="Z49" s="463"/>
      <c r="AA49" s="20"/>
      <c r="AB49" s="20"/>
      <c r="AC49" s="20"/>
      <c r="AD49" s="20"/>
      <c r="AE49" s="20"/>
    </row>
    <row r="50" spans="1:31" s="1" customFormat="1" ht="13.15" hidden="1" customHeight="1">
      <c r="A50" s="20"/>
      <c r="B50" s="20"/>
      <c r="C50" s="20"/>
      <c r="D50" s="510">
        <f ca="1">D49-G29</f>
        <v>-1</v>
      </c>
      <c r="E50" s="398"/>
      <c r="F50" s="514"/>
      <c r="G50" s="20"/>
      <c r="H50" s="20"/>
      <c r="I50" s="20"/>
      <c r="J50" s="19"/>
      <c r="K50" s="425" t="s">
        <v>2968</v>
      </c>
      <c r="L50" s="20" t="s">
        <v>2969</v>
      </c>
      <c r="M50" s="20">
        <v>23</v>
      </c>
      <c r="N50" s="495">
        <v>8395</v>
      </c>
      <c r="O50" s="457"/>
      <c r="P50" s="20"/>
      <c r="Q50" s="20"/>
      <c r="R50" s="20"/>
      <c r="S50" s="20"/>
      <c r="T50" s="20"/>
      <c r="U50" s="458"/>
      <c r="V50" s="20"/>
      <c r="W50" s="20"/>
      <c r="X50" s="20"/>
      <c r="Y50" s="20"/>
      <c r="Z50" s="20"/>
      <c r="AA50" s="20"/>
      <c r="AB50" s="20"/>
      <c r="AC50" s="20"/>
      <c r="AD50" s="20"/>
      <c r="AE50" s="20"/>
    </row>
    <row r="51" spans="1:31" s="1" customFormat="1" ht="13.15" hidden="1" customHeight="1" thickTop="1">
      <c r="A51" s="21"/>
      <c r="B51" s="21"/>
      <c r="C51" s="21"/>
      <c r="D51" s="21"/>
      <c r="E51" s="510"/>
      <c r="F51" s="512"/>
      <c r="G51" s="21"/>
      <c r="H51" s="20"/>
      <c r="I51" s="20"/>
      <c r="J51" s="19"/>
      <c r="K51" s="425" t="s">
        <v>737</v>
      </c>
      <c r="L51" s="20" t="s">
        <v>738</v>
      </c>
      <c r="M51" s="20">
        <v>23</v>
      </c>
      <c r="N51" s="495">
        <v>8395</v>
      </c>
      <c r="O51" s="457"/>
      <c r="P51" s="20"/>
      <c r="Q51" s="20"/>
      <c r="R51" s="20"/>
      <c r="S51" s="20"/>
      <c r="T51" s="20"/>
      <c r="U51" s="458"/>
      <c r="V51" s="20"/>
      <c r="W51" s="20"/>
      <c r="X51" s="20"/>
      <c r="Y51" s="20"/>
      <c r="Z51" s="20"/>
      <c r="AA51" s="20"/>
      <c r="AB51" s="20"/>
      <c r="AC51" s="20"/>
      <c r="AD51" s="20"/>
      <c r="AE51" s="20"/>
    </row>
    <row r="52" spans="1:31" s="1" customFormat="1" ht="13.15" hidden="1" customHeight="1">
      <c r="A52" s="192" t="s">
        <v>739</v>
      </c>
      <c r="B52" s="21"/>
      <c r="C52" s="21"/>
      <c r="D52" s="21"/>
      <c r="E52" s="510">
        <f ca="1">IF(B55&gt;=31,VLOOKUP(B55,E53:F63,2),0)</f>
        <v>0</v>
      </c>
      <c r="F52" s="510">
        <f ca="1">IF(B55&gt;=31,VLOOKUP(B55,E53:F63,1),0)</f>
        <v>0</v>
      </c>
      <c r="G52" s="192"/>
      <c r="H52" s="21"/>
      <c r="I52" s="21"/>
      <c r="J52" s="19"/>
      <c r="K52" s="425" t="s">
        <v>740</v>
      </c>
      <c r="L52" s="20" t="s">
        <v>741</v>
      </c>
      <c r="M52" s="20">
        <v>24</v>
      </c>
      <c r="N52" s="495">
        <v>8760</v>
      </c>
      <c r="O52" s="457"/>
      <c r="P52" s="20"/>
      <c r="Q52" s="20"/>
      <c r="R52" s="20"/>
      <c r="S52" s="20"/>
      <c r="T52" s="20"/>
      <c r="U52" s="458"/>
      <c r="V52" s="20"/>
      <c r="W52" s="20"/>
      <c r="X52" s="20"/>
      <c r="Y52" s="20"/>
      <c r="Z52" s="20"/>
      <c r="AA52" s="20"/>
      <c r="AB52" s="20"/>
      <c r="AC52" s="20"/>
      <c r="AD52" s="20"/>
      <c r="AE52" s="20"/>
    </row>
    <row r="53" spans="1:31" s="1" customFormat="1" ht="13.15" hidden="1" customHeight="1">
      <c r="A53" s="21"/>
      <c r="B53" s="223"/>
      <c r="C53" s="21"/>
      <c r="D53" s="21"/>
      <c r="E53" s="22">
        <v>31</v>
      </c>
      <c r="F53" s="22">
        <v>1</v>
      </c>
      <c r="G53" s="21"/>
      <c r="H53" s="223"/>
      <c r="I53" s="21"/>
      <c r="J53" s="19"/>
      <c r="K53" s="425" t="s">
        <v>742</v>
      </c>
      <c r="L53" s="20" t="s">
        <v>743</v>
      </c>
      <c r="M53" s="20">
        <v>24</v>
      </c>
      <c r="N53" s="495">
        <v>8760</v>
      </c>
      <c r="O53" s="457"/>
      <c r="P53" s="20"/>
      <c r="Q53" s="20"/>
      <c r="R53" s="20"/>
      <c r="S53" s="20"/>
      <c r="T53" s="20"/>
      <c r="U53" s="458"/>
      <c r="V53" s="20"/>
      <c r="W53" s="20"/>
      <c r="X53" s="20"/>
      <c r="Y53" s="20"/>
      <c r="Z53" s="20"/>
      <c r="AA53" s="20"/>
      <c r="AB53" s="20"/>
      <c r="AC53" s="20"/>
      <c r="AD53" s="20"/>
      <c r="AE53" s="20"/>
    </row>
    <row r="54" spans="1:31" s="1" customFormat="1" ht="13.15" hidden="1" customHeight="1">
      <c r="A54" s="21"/>
      <c r="B54" s="510"/>
      <c r="C54" s="21"/>
      <c r="D54" s="21"/>
      <c r="E54" s="22">
        <v>59</v>
      </c>
      <c r="F54" s="22">
        <v>2</v>
      </c>
      <c r="G54" s="21"/>
      <c r="H54" s="510"/>
      <c r="I54" s="21"/>
      <c r="J54" s="19"/>
      <c r="K54" s="425" t="s">
        <v>744</v>
      </c>
      <c r="L54" s="20" t="s">
        <v>745</v>
      </c>
      <c r="M54" s="20">
        <v>24</v>
      </c>
      <c r="N54" s="495">
        <v>8760</v>
      </c>
      <c r="O54" s="457"/>
      <c r="P54" s="20"/>
      <c r="Q54" s="20"/>
      <c r="R54" s="20"/>
      <c r="S54" s="20"/>
      <c r="T54" s="20"/>
      <c r="U54" s="458"/>
      <c r="V54" s="20"/>
      <c r="W54" s="20"/>
      <c r="X54" s="20"/>
      <c r="Y54" s="20"/>
      <c r="Z54" s="20"/>
      <c r="AA54" s="20"/>
      <c r="AB54" s="20"/>
      <c r="AC54" s="20"/>
      <c r="AD54" s="20"/>
      <c r="AE54" s="20"/>
    </row>
    <row r="55" spans="1:31" s="1" customFormat="1" ht="13.15" hidden="1" customHeight="1">
      <c r="A55" s="21" t="s">
        <v>746</v>
      </c>
      <c r="B55" s="510">
        <f ca="1">B49-(C48*365)</f>
        <v>1</v>
      </c>
      <c r="C55" s="21"/>
      <c r="D55" s="21"/>
      <c r="E55" s="22">
        <v>90</v>
      </c>
      <c r="F55" s="22">
        <v>3</v>
      </c>
      <c r="G55" s="21"/>
      <c r="H55" s="223"/>
      <c r="I55" s="21"/>
      <c r="J55" s="19"/>
      <c r="K55" s="425" t="s">
        <v>747</v>
      </c>
      <c r="L55" s="20" t="s">
        <v>748</v>
      </c>
      <c r="M55" s="20">
        <v>24</v>
      </c>
      <c r="N55" s="495">
        <v>8760</v>
      </c>
      <c r="O55" s="457"/>
      <c r="P55" s="20"/>
      <c r="Q55" s="20"/>
      <c r="R55" s="20"/>
      <c r="S55" s="20"/>
      <c r="T55" s="20"/>
      <c r="U55" s="458"/>
      <c r="V55" s="20"/>
      <c r="W55" s="20"/>
      <c r="X55" s="20"/>
      <c r="Y55" s="20"/>
      <c r="Z55" s="20"/>
      <c r="AA55" s="20"/>
      <c r="AB55" s="20"/>
      <c r="AC55" s="20"/>
      <c r="AD55" s="20"/>
      <c r="AE55" s="20"/>
    </row>
    <row r="56" spans="1:31" s="1" customFormat="1" ht="13.15" hidden="1" customHeight="1">
      <c r="A56" s="21"/>
      <c r="B56" s="21"/>
      <c r="C56" s="21"/>
      <c r="D56" s="21"/>
      <c r="E56" s="22">
        <v>120</v>
      </c>
      <c r="F56" s="22">
        <v>4</v>
      </c>
      <c r="G56" s="21"/>
      <c r="H56" s="21"/>
      <c r="I56" s="21"/>
      <c r="J56" s="19"/>
      <c r="K56" s="425" t="s">
        <v>749</v>
      </c>
      <c r="L56" s="20" t="s">
        <v>750</v>
      </c>
      <c r="M56" s="20">
        <v>24</v>
      </c>
      <c r="N56" s="495">
        <v>8760</v>
      </c>
      <c r="O56" s="457"/>
      <c r="P56" s="20"/>
      <c r="Q56" s="20"/>
      <c r="R56" s="20"/>
      <c r="S56" s="20"/>
      <c r="T56" s="20"/>
      <c r="U56" s="458"/>
      <c r="V56" s="20"/>
      <c r="W56" s="20"/>
      <c r="X56" s="20"/>
      <c r="Y56" s="20"/>
      <c r="Z56" s="20"/>
      <c r="AA56" s="20"/>
      <c r="AB56" s="20"/>
      <c r="AC56" s="20"/>
      <c r="AD56" s="20"/>
      <c r="AE56" s="20"/>
    </row>
    <row r="57" spans="1:31" s="1" customFormat="1" ht="13.15" hidden="1" customHeight="1">
      <c r="A57" s="21"/>
      <c r="B57" s="21"/>
      <c r="C57" s="21"/>
      <c r="D57" s="21"/>
      <c r="E57" s="22">
        <v>151</v>
      </c>
      <c r="F57" s="22">
        <v>5</v>
      </c>
      <c r="G57" s="21"/>
      <c r="H57" s="21"/>
      <c r="I57" s="21"/>
      <c r="J57" s="19"/>
      <c r="K57" s="425" t="s">
        <v>751</v>
      </c>
      <c r="L57" s="20" t="s">
        <v>752</v>
      </c>
      <c r="M57" s="20">
        <v>24</v>
      </c>
      <c r="N57" s="495">
        <v>8760</v>
      </c>
      <c r="O57" s="457"/>
      <c r="P57" s="20"/>
      <c r="Q57" s="20"/>
      <c r="R57" s="20"/>
      <c r="S57" s="20"/>
      <c r="T57" s="20"/>
      <c r="U57" s="458"/>
      <c r="V57" s="20"/>
      <c r="W57" s="20"/>
      <c r="X57" s="20"/>
      <c r="Y57" s="20"/>
      <c r="Z57" s="20"/>
      <c r="AA57" s="20"/>
      <c r="AB57" s="20"/>
      <c r="AC57" s="20"/>
      <c r="AD57" s="20"/>
      <c r="AE57" s="20"/>
    </row>
    <row r="58" spans="1:31" s="1" customFormat="1" ht="13.15" hidden="1" customHeight="1">
      <c r="A58" s="21"/>
      <c r="B58" s="21"/>
      <c r="C58" s="21"/>
      <c r="D58" s="21"/>
      <c r="E58" s="22">
        <v>181</v>
      </c>
      <c r="F58" s="22">
        <v>6</v>
      </c>
      <c r="G58" s="21"/>
      <c r="H58" s="21"/>
      <c r="I58" s="21"/>
      <c r="J58" s="19"/>
      <c r="K58" s="425" t="s">
        <v>753</v>
      </c>
      <c r="L58" s="20" t="s">
        <v>754</v>
      </c>
      <c r="M58" s="20">
        <v>24</v>
      </c>
      <c r="N58" s="495">
        <v>8760</v>
      </c>
      <c r="O58" s="457"/>
      <c r="P58" s="20"/>
      <c r="Q58" s="20"/>
      <c r="R58" s="20"/>
      <c r="S58" s="20"/>
      <c r="T58" s="20"/>
      <c r="U58" s="458"/>
      <c r="V58" s="20"/>
      <c r="W58" s="20"/>
      <c r="X58" s="20"/>
      <c r="Y58" s="20"/>
      <c r="Z58" s="20"/>
      <c r="AA58" s="20"/>
      <c r="AB58" s="20"/>
      <c r="AC58" s="20"/>
      <c r="AD58" s="20"/>
      <c r="AE58" s="20"/>
    </row>
    <row r="59" spans="1:31" s="1" customFormat="1" ht="13.15" hidden="1" customHeight="1">
      <c r="A59" s="21"/>
      <c r="B59" s="21"/>
      <c r="C59" s="21"/>
      <c r="D59" s="21"/>
      <c r="E59" s="22">
        <v>212</v>
      </c>
      <c r="F59" s="22">
        <v>7</v>
      </c>
      <c r="G59" s="21"/>
      <c r="H59" s="21"/>
      <c r="I59" s="21"/>
      <c r="J59" s="19"/>
      <c r="K59" s="425" t="s">
        <v>755</v>
      </c>
      <c r="L59" s="20" t="s">
        <v>756</v>
      </c>
      <c r="M59" s="20">
        <v>24</v>
      </c>
      <c r="N59" s="495">
        <v>8760</v>
      </c>
      <c r="O59" s="457"/>
      <c r="P59" s="20"/>
      <c r="Q59" s="20"/>
      <c r="R59" s="20"/>
      <c r="S59" s="20"/>
      <c r="T59" s="20"/>
      <c r="U59" s="458"/>
      <c r="V59" s="20"/>
      <c r="W59" s="20"/>
      <c r="X59" s="20"/>
      <c r="Y59" s="20"/>
      <c r="Z59" s="20"/>
      <c r="AA59" s="20"/>
      <c r="AB59" s="20"/>
      <c r="AC59" s="20"/>
      <c r="AD59" s="20"/>
      <c r="AE59" s="20"/>
    </row>
    <row r="60" spans="1:31" s="1" customFormat="1" ht="13.15" hidden="1" customHeight="1">
      <c r="A60" s="21"/>
      <c r="B60" s="21"/>
      <c r="C60" s="21"/>
      <c r="D60" s="21"/>
      <c r="E60" s="22">
        <v>243</v>
      </c>
      <c r="F60" s="22">
        <v>8</v>
      </c>
      <c r="G60" s="21"/>
      <c r="H60" s="21"/>
      <c r="I60" s="21"/>
      <c r="J60" s="19"/>
      <c r="K60" s="425" t="s">
        <v>757</v>
      </c>
      <c r="L60" s="20" t="s">
        <v>758</v>
      </c>
      <c r="M60" s="20">
        <v>25</v>
      </c>
      <c r="N60" s="495">
        <v>9125</v>
      </c>
      <c r="O60" s="457"/>
      <c r="P60" s="20"/>
      <c r="Q60" s="20"/>
      <c r="R60" s="20"/>
      <c r="S60" s="20"/>
      <c r="T60" s="20"/>
      <c r="U60" s="458"/>
      <c r="V60" s="20"/>
      <c r="W60" s="20"/>
      <c r="X60" s="20"/>
      <c r="Y60" s="20"/>
      <c r="Z60" s="20"/>
      <c r="AA60" s="20"/>
      <c r="AB60" s="20"/>
      <c r="AC60" s="20"/>
      <c r="AD60" s="20"/>
      <c r="AE60" s="20"/>
    </row>
    <row r="61" spans="1:31" s="1" customFormat="1" ht="13.15" hidden="1" customHeight="1">
      <c r="A61" s="21"/>
      <c r="B61" s="21"/>
      <c r="C61" s="21"/>
      <c r="D61" s="21"/>
      <c r="E61" s="22">
        <v>273</v>
      </c>
      <c r="F61" s="22">
        <v>9</v>
      </c>
      <c r="G61" s="21"/>
      <c r="H61" s="21"/>
      <c r="I61" s="21"/>
      <c r="J61" s="19"/>
      <c r="K61" s="425" t="s">
        <v>759</v>
      </c>
      <c r="L61" s="20" t="s">
        <v>760</v>
      </c>
      <c r="M61" s="20">
        <v>25</v>
      </c>
      <c r="N61" s="495">
        <v>9125</v>
      </c>
      <c r="O61" s="457"/>
      <c r="P61" s="20"/>
      <c r="Q61" s="20"/>
      <c r="R61" s="20"/>
      <c r="S61" s="20"/>
      <c r="T61" s="20"/>
      <c r="U61" s="458"/>
      <c r="V61" s="20"/>
      <c r="W61" s="20"/>
      <c r="X61" s="20"/>
      <c r="Y61" s="20"/>
      <c r="Z61" s="20"/>
      <c r="AA61" s="20"/>
      <c r="AB61" s="20"/>
      <c r="AC61" s="20"/>
      <c r="AD61" s="20"/>
      <c r="AE61" s="20"/>
    </row>
    <row r="62" spans="1:31" s="1" customFormat="1" ht="13.15" hidden="1" customHeight="1">
      <c r="A62" s="21"/>
      <c r="B62" s="21"/>
      <c r="C62" s="21"/>
      <c r="D62" s="21"/>
      <c r="E62" s="22">
        <v>304</v>
      </c>
      <c r="F62" s="22">
        <v>10</v>
      </c>
      <c r="G62" s="21"/>
      <c r="H62" s="21"/>
      <c r="I62" s="21"/>
      <c r="J62" s="19"/>
      <c r="K62" s="425" t="s">
        <v>761</v>
      </c>
      <c r="L62" s="20" t="s">
        <v>762</v>
      </c>
      <c r="M62" s="20">
        <v>25</v>
      </c>
      <c r="N62" s="495">
        <v>9125</v>
      </c>
      <c r="O62" s="457"/>
      <c r="P62" s="20"/>
      <c r="Q62" s="20"/>
      <c r="R62" s="20"/>
      <c r="S62" s="20"/>
      <c r="T62" s="20"/>
      <c r="U62" s="458"/>
      <c r="V62" s="429"/>
      <c r="W62" s="20"/>
      <c r="X62" s="20"/>
      <c r="Y62" s="20"/>
      <c r="Z62" s="20"/>
      <c r="AA62" s="20"/>
      <c r="AB62" s="20"/>
      <c r="AC62" s="20"/>
      <c r="AD62" s="20"/>
      <c r="AE62" s="20"/>
    </row>
    <row r="63" spans="1:31" s="1" customFormat="1" ht="13.15" hidden="1" customHeight="1">
      <c r="A63" s="21"/>
      <c r="B63" s="21"/>
      <c r="C63" s="21"/>
      <c r="D63" s="21"/>
      <c r="E63" s="22">
        <v>334</v>
      </c>
      <c r="F63" s="22">
        <v>11</v>
      </c>
      <c r="G63" s="21"/>
      <c r="H63" s="21"/>
      <c r="I63" s="21"/>
      <c r="J63" s="19"/>
      <c r="K63" s="425" t="s">
        <v>763</v>
      </c>
      <c r="L63" s="20" t="s">
        <v>764</v>
      </c>
      <c r="M63" s="20">
        <v>25</v>
      </c>
      <c r="N63" s="495">
        <v>9125</v>
      </c>
      <c r="O63" s="457"/>
      <c r="P63" s="20"/>
      <c r="Q63" s="20"/>
      <c r="R63" s="20"/>
      <c r="S63" s="20"/>
      <c r="T63" s="20"/>
      <c r="U63" s="458"/>
      <c r="V63" s="429"/>
      <c r="W63" s="20"/>
      <c r="X63" s="20"/>
      <c r="Y63" s="20"/>
      <c r="Z63" s="20"/>
      <c r="AA63" s="20"/>
      <c r="AB63" s="20"/>
      <c r="AC63" s="20"/>
      <c r="AD63" s="20"/>
      <c r="AE63" s="20"/>
    </row>
    <row r="64" spans="1:31" s="1" customFormat="1" ht="13.15" hidden="1" customHeight="1">
      <c r="A64" s="21"/>
      <c r="B64" s="21"/>
      <c r="C64" s="21"/>
      <c r="D64" s="21"/>
      <c r="E64" s="21"/>
      <c r="F64" s="21"/>
      <c r="G64" s="21"/>
      <c r="H64" s="20"/>
      <c r="I64" s="20"/>
      <c r="J64" s="19"/>
      <c r="K64" s="425" t="s">
        <v>1308</v>
      </c>
      <c r="L64" s="20" t="s">
        <v>1309</v>
      </c>
      <c r="M64" s="20">
        <v>25</v>
      </c>
      <c r="N64" s="495">
        <v>9125</v>
      </c>
      <c r="O64" s="457"/>
      <c r="P64" s="20"/>
      <c r="Q64" s="20"/>
      <c r="R64" s="20"/>
      <c r="S64" s="20"/>
      <c r="T64" s="20"/>
      <c r="U64" s="458"/>
      <c r="V64" s="429"/>
      <c r="W64" s="20"/>
      <c r="X64" s="20"/>
      <c r="Y64" s="20"/>
      <c r="Z64" s="20"/>
      <c r="AA64" s="20"/>
      <c r="AB64" s="20"/>
      <c r="AC64" s="20"/>
      <c r="AD64" s="20"/>
      <c r="AE64" s="20"/>
    </row>
    <row r="65" spans="1:31" s="1" customFormat="1" ht="13.15" customHeight="1" thickTop="1">
      <c r="A65" s="192"/>
      <c r="B65" s="21"/>
      <c r="C65" s="22">
        <f>'CERT-F'!P19</f>
        <v>0</v>
      </c>
      <c r="D65" s="510">
        <f>C40</f>
        <v>0</v>
      </c>
      <c r="E65" s="510" t="str">
        <f>'CERT-V'!L35</f>
        <v/>
      </c>
      <c r="F65" s="510" t="e">
        <f>E65-D65</f>
        <v>#VALUE!</v>
      </c>
      <c r="G65" s="515" t="e">
        <f>IF(B67="COMPULSÓRIA PROPORCIONAL",B68,G40+F66+1)</f>
        <v>#REF!</v>
      </c>
      <c r="H65" s="515">
        <v>36145</v>
      </c>
      <c r="I65" s="20"/>
      <c r="J65" s="690">
        <f ca="1">F15</f>
        <v>1</v>
      </c>
      <c r="K65" s="425" t="s">
        <v>1310</v>
      </c>
      <c r="L65" s="20" t="s">
        <v>1311</v>
      </c>
      <c r="M65" s="20">
        <v>25</v>
      </c>
      <c r="N65" s="495">
        <v>9125</v>
      </c>
      <c r="O65" s="457"/>
      <c r="P65" s="20"/>
      <c r="Q65" s="20"/>
      <c r="R65" s="312"/>
      <c r="S65" s="20"/>
      <c r="T65" s="20"/>
      <c r="U65" s="458"/>
      <c r="V65" s="429"/>
      <c r="W65" s="20"/>
      <c r="X65" s="20"/>
      <c r="Y65" s="20"/>
      <c r="Z65" s="20"/>
      <c r="AA65" s="20"/>
      <c r="AB65" s="20"/>
      <c r="AC65" s="20"/>
      <c r="AD65" s="20"/>
      <c r="AE65" s="20"/>
    </row>
    <row r="66" spans="1:31" s="1" customFormat="1" ht="13.15" customHeight="1">
      <c r="A66" s="21"/>
      <c r="B66" s="223" t="s">
        <v>2490</v>
      </c>
      <c r="C66" s="22">
        <f>'CERT-F'!L5</f>
        <v>0</v>
      </c>
      <c r="D66" s="21"/>
      <c r="E66" s="516" t="s">
        <v>2662</v>
      </c>
      <c r="F66" s="517" t="e">
        <f>365*F65</f>
        <v>#VALUE!</v>
      </c>
      <c r="G66" s="515"/>
      <c r="H66" s="411">
        <f ca="1">F10</f>
        <v>0</v>
      </c>
      <c r="I66" s="20"/>
      <c r="J66" s="690">
        <f ca="1">F16</f>
        <v>1</v>
      </c>
      <c r="K66" s="425" t="s">
        <v>1312</v>
      </c>
      <c r="L66" s="20" t="s">
        <v>1313</v>
      </c>
      <c r="M66" s="20">
        <v>25</v>
      </c>
      <c r="N66" s="495">
        <v>9125</v>
      </c>
      <c r="O66" s="457"/>
      <c r="P66" s="20"/>
      <c r="Q66" s="20"/>
      <c r="R66" s="312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  <row r="67" spans="1:31" s="1" customFormat="1" ht="13.15" customHeight="1">
      <c r="A67" s="21"/>
      <c r="B67" s="223" t="e">
        <f>'CERT-V'!#REF!</f>
        <v>#REF!</v>
      </c>
      <c r="C67" s="21"/>
      <c r="D67" s="21"/>
      <c r="E67" s="518">
        <f>'CERT-F'!M19</f>
        <v>0</v>
      </c>
      <c r="F67" s="519">
        <f ca="1">(E68-E67+1)/365</f>
        <v>99.035616438356158</v>
      </c>
      <c r="G67" s="515">
        <v>36145</v>
      </c>
      <c r="H67" s="20"/>
      <c r="I67" s="20"/>
      <c r="J67" s="690">
        <f ca="1">J65-J66</f>
        <v>0</v>
      </c>
      <c r="K67" s="425" t="s">
        <v>1314</v>
      </c>
      <c r="L67" s="20" t="s">
        <v>1315</v>
      </c>
      <c r="M67" s="20">
        <v>25</v>
      </c>
      <c r="N67" s="495">
        <v>9125</v>
      </c>
      <c r="O67" s="457"/>
      <c r="P67" s="20"/>
      <c r="Q67" s="20"/>
      <c r="R67" s="411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</row>
    <row r="68" spans="1:31" s="1" customFormat="1" ht="13.15" customHeight="1">
      <c r="A68" s="21"/>
      <c r="B68" s="295" t="e">
        <f>VLOOKUP('CERT-F'!X2,FUNDAMENTO,67)</f>
        <v>#N/A</v>
      </c>
      <c r="C68" s="21"/>
      <c r="D68" s="21">
        <f>70*365</f>
        <v>25550</v>
      </c>
      <c r="E68" s="520">
        <f ca="1">PEDAG!G38</f>
        <v>36147</v>
      </c>
      <c r="F68" s="521" t="s">
        <v>1661</v>
      </c>
      <c r="G68" s="510">
        <f ca="1">'CERT-V'!L37</f>
        <v>0</v>
      </c>
      <c r="H68" s="20"/>
      <c r="I68" s="20"/>
      <c r="J68" s="19"/>
      <c r="K68" s="425" t="s">
        <v>1316</v>
      </c>
      <c r="L68" s="20" t="s">
        <v>1317</v>
      </c>
      <c r="M68" s="20">
        <v>26</v>
      </c>
      <c r="N68" s="495">
        <v>9490</v>
      </c>
      <c r="O68" s="457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</row>
    <row r="69" spans="1:31" s="1" customFormat="1" ht="13.15" customHeight="1">
      <c r="A69" s="21"/>
      <c r="B69" s="295"/>
      <c r="C69" s="21"/>
      <c r="D69" s="21"/>
      <c r="E69" s="516" t="s">
        <v>2315</v>
      </c>
      <c r="F69" s="517"/>
      <c r="G69" s="522" t="str">
        <f>'CERT-V'!L35</f>
        <v/>
      </c>
      <c r="H69" s="20"/>
      <c r="I69" s="20"/>
      <c r="J69" s="19"/>
      <c r="K69" s="425"/>
      <c r="L69" s="20"/>
      <c r="M69" s="20"/>
      <c r="N69" s="495"/>
      <c r="O69" s="457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</row>
    <row r="70" spans="1:31" s="1" customFormat="1" ht="13.15" customHeight="1">
      <c r="A70" s="390" t="s">
        <v>2229</v>
      </c>
      <c r="B70" s="523">
        <f>'CERT-F'!P19</f>
        <v>0</v>
      </c>
      <c r="C70" s="21"/>
      <c r="D70" s="21"/>
      <c r="E70" s="518">
        <f>E67</f>
        <v>0</v>
      </c>
      <c r="F70" s="519" t="e">
        <f>(E71-E70+1)/365</f>
        <v>#REF!</v>
      </c>
      <c r="G70" s="510" t="e">
        <f ca="1">(G69-G68)*365</f>
        <v>#VALUE!</v>
      </c>
      <c r="H70" s="20"/>
      <c r="I70" s="20"/>
      <c r="J70" s="19"/>
      <c r="K70" s="425"/>
      <c r="L70" s="20"/>
      <c r="M70" s="20"/>
      <c r="N70" s="495"/>
      <c r="O70" s="457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</row>
    <row r="71" spans="1:31" s="1" customFormat="1" ht="13.15" customHeight="1">
      <c r="A71" s="524" t="s">
        <v>2230</v>
      </c>
      <c r="B71" s="525">
        <f>'CERT-F'!L5</f>
        <v>0</v>
      </c>
      <c r="C71" s="21"/>
      <c r="D71" s="21"/>
      <c r="E71" s="518" t="e">
        <f>G65</f>
        <v>#REF!</v>
      </c>
      <c r="F71" s="521" t="s">
        <v>1661</v>
      </c>
      <c r="G71" s="526" t="e">
        <f ca="1">G67+G70</f>
        <v>#VALUE!</v>
      </c>
      <c r="H71" s="20" t="s">
        <v>118</v>
      </c>
      <c r="I71" s="20"/>
      <c r="J71" s="19"/>
      <c r="K71" s="425"/>
      <c r="L71" s="20"/>
      <c r="M71" s="20"/>
      <c r="N71" s="495"/>
      <c r="O71" s="457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</row>
    <row r="72" spans="1:31" s="1" customFormat="1" ht="13.15" customHeight="1">
      <c r="A72" s="21"/>
      <c r="B72" s="295"/>
      <c r="C72" s="21"/>
      <c r="D72" s="527">
        <v>36145</v>
      </c>
      <c r="E72" s="519">
        <f>'CERT-V'!F38</f>
        <v>0</v>
      </c>
      <c r="F72" s="510">
        <f ca="1">'CERT-V'!L37</f>
        <v>0</v>
      </c>
      <c r="G72" s="314" t="s">
        <v>119</v>
      </c>
      <c r="H72" s="252" t="s">
        <v>120</v>
      </c>
      <c r="I72" s="20"/>
      <c r="J72" s="19"/>
      <c r="K72" s="425"/>
      <c r="L72" s="20"/>
      <c r="M72" s="20"/>
      <c r="N72" s="495"/>
      <c r="O72" s="457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</row>
    <row r="73" spans="1:31" s="1" customFormat="1" ht="13.15" customHeight="1">
      <c r="A73" s="21"/>
      <c r="B73" s="295"/>
      <c r="C73" s="21"/>
      <c r="D73" s="528" t="e">
        <f>IF(OR($B$70="F",$B$71="PM"),VLOOKUP('CERT-F'!$X$2,FUNDAMENTO,66),VLOOKUP('CERT-F'!$X$2,FUNDAMENTO,67))</f>
        <v>#N/A</v>
      </c>
      <c r="E73" s="528" t="e">
        <f>IF(OR($B$70="F",$B$71="PM"),VLOOKUP('CERT-F'!$X$2,FUNDAMENTO,66)*365,VLOOKUP('CERT-F'!$X$2,FUNDAMENTO,67)*365)</f>
        <v>#N/A</v>
      </c>
      <c r="F73" s="510" t="str">
        <f>'CERT-V'!L35</f>
        <v/>
      </c>
      <c r="G73" s="515">
        <v>36145</v>
      </c>
      <c r="H73" s="515">
        <v>36145</v>
      </c>
      <c r="I73" s="20"/>
      <c r="J73" s="19"/>
      <c r="K73" s="425"/>
      <c r="L73" s="20"/>
      <c r="M73" s="20"/>
      <c r="N73" s="495"/>
      <c r="O73" s="457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</row>
    <row r="74" spans="1:31" s="1" customFormat="1" ht="13.15" customHeight="1">
      <c r="A74" s="21"/>
      <c r="B74" s="295"/>
      <c r="C74" s="21"/>
      <c r="D74" s="21"/>
      <c r="E74" s="510" t="e">
        <f>E72-E73</f>
        <v>#N/A</v>
      </c>
      <c r="F74" s="22"/>
      <c r="G74" s="515">
        <f ca="1">IF($F$73&lt;35,$G$71,$G$38)</f>
        <v>36147</v>
      </c>
      <c r="H74" s="515">
        <f ca="1">IF($F$73&lt;30,$G$71,$G$38)</f>
        <v>36147</v>
      </c>
      <c r="I74" s="20" t="s">
        <v>121</v>
      </c>
      <c r="J74" s="19"/>
      <c r="K74" s="425"/>
      <c r="L74" s="20"/>
      <c r="M74" s="20"/>
      <c r="N74" s="495"/>
      <c r="O74" s="457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</row>
    <row r="75" spans="1:31" s="1" customFormat="1" ht="13.15" customHeight="1">
      <c r="A75" s="21"/>
      <c r="B75" s="295"/>
      <c r="C75" s="21"/>
      <c r="D75" s="21"/>
      <c r="E75" s="518" t="e">
        <f>IF(E74&lt;0,0,D72-E74)</f>
        <v>#N/A</v>
      </c>
      <c r="F75" s="22"/>
      <c r="G75" s="529">
        <v>12775</v>
      </c>
      <c r="H75" s="530">
        <v>10950</v>
      </c>
      <c r="I75" s="404"/>
      <c r="J75" s="531"/>
      <c r="K75" s="21"/>
      <c r="L75" s="20"/>
      <c r="M75" s="20"/>
      <c r="N75" s="495"/>
      <c r="O75" s="457"/>
      <c r="P75" s="20"/>
      <c r="Q75" s="20"/>
      <c r="R75" s="312">
        <v>36576</v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</row>
    <row r="76" spans="1:31" s="1" customFormat="1" ht="13.15" customHeight="1">
      <c r="A76" s="21"/>
      <c r="B76" s="295"/>
      <c r="C76" s="21"/>
      <c r="D76" s="21"/>
      <c r="E76" s="512"/>
      <c r="F76" s="22"/>
      <c r="G76" s="532">
        <f ca="1">'CERT-V'!F37</f>
        <v>0</v>
      </c>
      <c r="H76" s="401">
        <f ca="1">'CERT-V'!F37</f>
        <v>0</v>
      </c>
      <c r="I76" s="20"/>
      <c r="J76" s="533"/>
      <c r="K76" s="21"/>
      <c r="L76" s="20"/>
      <c r="M76" s="20"/>
      <c r="N76" s="495"/>
      <c r="O76" s="457"/>
      <c r="P76" s="20"/>
      <c r="Q76" s="20"/>
      <c r="R76" s="20">
        <v>172</v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</row>
    <row r="77" spans="1:31" s="1" customFormat="1" ht="13.15" customHeight="1">
      <c r="A77" s="21"/>
      <c r="B77" s="295"/>
      <c r="C77" s="21"/>
      <c r="D77" s="21"/>
      <c r="E77" s="510">
        <f>IF(OR(C65="F",C66="PM"),30,35)</f>
        <v>35</v>
      </c>
      <c r="F77" s="22"/>
      <c r="G77" s="532">
        <f ca="1">G76-G75</f>
        <v>-12775</v>
      </c>
      <c r="H77" s="401">
        <f ca="1">H76-H75</f>
        <v>-10950</v>
      </c>
      <c r="I77" s="20" t="s">
        <v>2476</v>
      </c>
      <c r="J77" s="533"/>
      <c r="K77" s="21"/>
      <c r="L77" s="20"/>
      <c r="M77" s="20"/>
      <c r="N77" s="495"/>
      <c r="O77" s="457"/>
      <c r="P77" s="20"/>
      <c r="Q77" s="20"/>
      <c r="R77" s="312">
        <f>R75+R76</f>
        <v>36748</v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</row>
    <row r="78" spans="1:31" s="1" customFormat="1" ht="13.15" customHeight="1">
      <c r="A78" s="21"/>
      <c r="B78" s="295"/>
      <c r="C78" s="21"/>
      <c r="D78" s="21"/>
      <c r="E78" s="510" t="str">
        <f>E65</f>
        <v/>
      </c>
      <c r="F78" s="22"/>
      <c r="G78" s="534">
        <f ca="1">G73+G77</f>
        <v>23370</v>
      </c>
      <c r="H78" s="534">
        <f ca="1">H73+H77</f>
        <v>25195</v>
      </c>
      <c r="I78" s="535"/>
      <c r="J78" s="536"/>
      <c r="K78" s="21"/>
      <c r="L78" s="20"/>
      <c r="M78" s="20"/>
      <c r="N78" s="495"/>
      <c r="O78" s="457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</row>
    <row r="79" spans="1:31" s="1" customFormat="1" ht="13.15" customHeight="1">
      <c r="A79" s="21"/>
      <c r="B79" s="295"/>
      <c r="C79" s="21"/>
      <c r="D79" s="21"/>
      <c r="E79" s="510" t="e">
        <f>(E77-E78)*365</f>
        <v>#VALUE!</v>
      </c>
      <c r="F79" s="22"/>
      <c r="G79" s="515"/>
      <c r="H79" s="515"/>
      <c r="I79" s="20"/>
      <c r="J79" s="19"/>
      <c r="K79" s="425"/>
      <c r="L79" s="20"/>
      <c r="M79" s="20"/>
      <c r="N79" s="495"/>
      <c r="O79" s="457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</row>
    <row r="80" spans="1:31" s="1" customFormat="1" ht="13.15" customHeight="1">
      <c r="A80" s="21"/>
      <c r="B80" s="295"/>
      <c r="C80" s="21"/>
      <c r="D80" s="21"/>
      <c r="E80" s="540" t="e">
        <f ca="1">IF(OR(C65="F",C66="PM"),H78-E79,G78-E79)</f>
        <v>#VALUE!</v>
      </c>
      <c r="F80" s="22"/>
      <c r="G80" s="515"/>
      <c r="H80" s="515"/>
      <c r="I80" s="20"/>
      <c r="J80" s="19"/>
      <c r="K80" s="425"/>
      <c r="L80" s="20"/>
      <c r="M80" s="20"/>
      <c r="N80" s="495"/>
      <c r="O80" s="457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</row>
    <row r="81" spans="1:31" s="1" customFormat="1" ht="13.15" customHeight="1">
      <c r="A81" s="21"/>
      <c r="B81" s="295"/>
      <c r="C81" s="21"/>
      <c r="D81" s="21"/>
      <c r="E81" s="510" t="s">
        <v>187</v>
      </c>
      <c r="F81" s="22"/>
      <c r="G81" s="515"/>
      <c r="H81" s="515"/>
      <c r="I81" s="20"/>
      <c r="J81" s="19"/>
      <c r="K81" s="425"/>
      <c r="L81" s="20"/>
      <c r="M81" s="20"/>
      <c r="N81" s="495"/>
      <c r="O81" s="457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</row>
    <row r="82" spans="1:31" s="1" customFormat="1" ht="13.15" customHeight="1">
      <c r="A82" s="21"/>
      <c r="B82" s="295"/>
      <c r="C82" s="21"/>
      <c r="D82" s="21"/>
      <c r="E82" s="510"/>
      <c r="F82" s="22"/>
      <c r="G82" s="515"/>
      <c r="H82" s="515"/>
      <c r="I82" s="20"/>
      <c r="J82" s="19"/>
      <c r="K82" s="425"/>
      <c r="L82" s="20"/>
      <c r="M82" s="20"/>
      <c r="N82" s="495"/>
      <c r="O82" s="457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</row>
    <row r="83" spans="1:31" s="1" customFormat="1" ht="13.15" customHeight="1">
      <c r="A83" s="21"/>
      <c r="B83" s="295"/>
      <c r="C83" s="21"/>
      <c r="D83" s="21"/>
      <c r="E83" s="510"/>
      <c r="F83" s="22"/>
      <c r="G83" s="515"/>
      <c r="H83" s="515"/>
      <c r="I83" s="20"/>
      <c r="J83" s="19"/>
      <c r="K83" s="425"/>
      <c r="L83" s="20"/>
      <c r="M83" s="20"/>
      <c r="N83" s="495"/>
      <c r="O83" s="457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</row>
    <row r="84" spans="1:31" s="1" customFormat="1" ht="13.15" customHeight="1">
      <c r="A84" s="21"/>
      <c r="B84" s="295"/>
      <c r="C84" s="21"/>
      <c r="D84" s="21"/>
      <c r="E84" s="510"/>
      <c r="F84" s="22"/>
      <c r="G84" s="515"/>
      <c r="H84" s="515"/>
      <c r="I84" s="20"/>
      <c r="J84" s="19"/>
      <c r="K84" s="425"/>
      <c r="L84" s="20"/>
      <c r="M84" s="20"/>
      <c r="N84" s="495"/>
      <c r="O84" s="457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</row>
    <row r="85" spans="1:31" s="1" customFormat="1" ht="13.15" customHeight="1">
      <c r="A85" s="21"/>
      <c r="B85" s="295"/>
      <c r="C85" s="21"/>
      <c r="D85" s="21"/>
      <c r="E85" s="510"/>
      <c r="F85" s="22"/>
      <c r="G85" s="515"/>
      <c r="H85" s="515"/>
      <c r="I85" s="20"/>
      <c r="J85" s="19"/>
      <c r="K85" s="425"/>
      <c r="L85" s="20"/>
      <c r="M85" s="20"/>
      <c r="N85" s="495"/>
      <c r="O85" s="457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</row>
    <row r="86" spans="1:31" s="1" customFormat="1" ht="13.15" customHeight="1">
      <c r="A86" s="21"/>
      <c r="B86" s="295"/>
      <c r="C86" s="21"/>
      <c r="D86" s="21"/>
      <c r="E86" s="510"/>
      <c r="F86" s="22"/>
      <c r="G86" s="515"/>
      <c r="H86" s="515"/>
      <c r="I86" s="20"/>
      <c r="J86" s="19"/>
      <c r="K86" s="425"/>
      <c r="L86" s="20"/>
      <c r="M86" s="20"/>
      <c r="N86" s="495"/>
      <c r="O86" s="457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</row>
    <row r="87" spans="1:31" s="1" customFormat="1" ht="13.15" customHeight="1">
      <c r="A87" s="21"/>
      <c r="B87" s="295"/>
      <c r="C87" s="21"/>
      <c r="D87" s="21"/>
      <c r="E87" s="510"/>
      <c r="F87" s="22"/>
      <c r="G87" s="515"/>
      <c r="H87" s="515"/>
      <c r="I87" s="20"/>
      <c r="J87" s="19"/>
      <c r="K87" s="425"/>
      <c r="L87" s="20"/>
      <c r="M87" s="20"/>
      <c r="N87" s="495"/>
      <c r="O87" s="457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</row>
    <row r="88" spans="1:31" s="1" customFormat="1" ht="13.15" customHeight="1">
      <c r="A88" s="537"/>
      <c r="B88" s="537">
        <v>70</v>
      </c>
      <c r="C88" s="537"/>
      <c r="D88" s="537"/>
      <c r="E88" s="22" t="s">
        <v>2661</v>
      </c>
      <c r="F88" s="538">
        <v>4</v>
      </c>
      <c r="G88" s="537"/>
      <c r="H88" s="20"/>
      <c r="I88" s="20"/>
      <c r="J88" s="19"/>
      <c r="K88" s="425" t="s">
        <v>1318</v>
      </c>
      <c r="L88" s="20" t="s">
        <v>1319</v>
      </c>
      <c r="M88" s="20">
        <v>27</v>
      </c>
      <c r="N88" s="495">
        <v>9855</v>
      </c>
      <c r="O88" s="457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</row>
    <row r="89" spans="1:31" s="1" customFormat="1" ht="13.15" customHeight="1">
      <c r="A89" s="537"/>
      <c r="B89" s="537"/>
      <c r="C89" s="537"/>
      <c r="D89" s="537"/>
      <c r="E89" s="538">
        <v>151</v>
      </c>
      <c r="F89" s="538">
        <v>5</v>
      </c>
      <c r="G89" s="537"/>
      <c r="H89" s="20"/>
      <c r="I89" s="20"/>
      <c r="J89" s="19"/>
      <c r="K89" s="425" t="s">
        <v>2492</v>
      </c>
      <c r="L89" s="20" t="s">
        <v>2493</v>
      </c>
      <c r="M89" s="20">
        <v>28</v>
      </c>
      <c r="N89" s="495">
        <v>10220</v>
      </c>
      <c r="O89" s="457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</row>
    <row r="90" spans="1:31" s="1" customFormat="1" ht="13.15" customHeight="1">
      <c r="A90" s="537"/>
      <c r="B90" s="537"/>
      <c r="C90" s="537"/>
      <c r="D90" s="537"/>
      <c r="E90" s="538">
        <v>181</v>
      </c>
      <c r="F90" s="538">
        <v>6</v>
      </c>
      <c r="G90" s="537"/>
      <c r="H90" s="20"/>
      <c r="I90" s="20"/>
      <c r="J90" s="19"/>
      <c r="K90" s="425" t="s">
        <v>2494</v>
      </c>
      <c r="L90" s="20" t="s">
        <v>2495</v>
      </c>
      <c r="M90" s="20">
        <v>29</v>
      </c>
      <c r="N90" s="495">
        <v>10585</v>
      </c>
      <c r="O90" s="457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</row>
    <row r="91" spans="1:31" s="1" customFormat="1" ht="13.15" customHeight="1">
      <c r="A91" s="537"/>
      <c r="B91" s="537"/>
      <c r="C91" s="537"/>
      <c r="D91" s="537"/>
      <c r="E91" s="538">
        <v>212</v>
      </c>
      <c r="F91" s="538">
        <v>7</v>
      </c>
      <c r="G91" s="537"/>
      <c r="H91" s="20"/>
      <c r="I91" s="20"/>
      <c r="J91" s="19"/>
      <c r="K91" s="539" t="str">
        <f t="shared" ref="K91:K96" si="1">CONCATENATE(L91,M91)</f>
        <v>HOMEM30</v>
      </c>
      <c r="L91" s="20" t="s">
        <v>2496</v>
      </c>
      <c r="M91" s="20">
        <v>30</v>
      </c>
      <c r="N91" s="20">
        <v>10950</v>
      </c>
      <c r="O91" s="428">
        <v>0.4</v>
      </c>
      <c r="P91" s="429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</row>
    <row r="92" spans="1:31" s="1" customFormat="1" ht="13.15" customHeight="1">
      <c r="A92" s="537"/>
      <c r="B92" s="537"/>
      <c r="C92" s="537"/>
      <c r="D92" s="537"/>
      <c r="E92" s="538">
        <v>243</v>
      </c>
      <c r="F92" s="538">
        <v>8</v>
      </c>
      <c r="G92" s="537"/>
      <c r="H92" s="20"/>
      <c r="I92" s="20"/>
      <c r="J92" s="19"/>
      <c r="K92" s="539" t="str">
        <f t="shared" si="1"/>
        <v>HOMEM31</v>
      </c>
      <c r="L92" s="20" t="s">
        <v>2497</v>
      </c>
      <c r="M92" s="194">
        <v>31</v>
      </c>
      <c r="N92" s="194">
        <v>11315</v>
      </c>
      <c r="O92" s="428">
        <v>0.4</v>
      </c>
      <c r="P92" s="429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</row>
    <row r="93" spans="1:31" s="1" customFormat="1" ht="13.15" customHeight="1">
      <c r="A93" s="537"/>
      <c r="B93" s="537"/>
      <c r="C93" s="537"/>
      <c r="D93" s="537"/>
      <c r="E93" s="538">
        <v>273</v>
      </c>
      <c r="F93" s="538">
        <v>9</v>
      </c>
      <c r="G93" s="537"/>
      <c r="H93" s="20"/>
      <c r="I93" s="20"/>
      <c r="J93" s="19"/>
      <c r="K93" s="539" t="str">
        <f t="shared" si="1"/>
        <v>HOMEM32</v>
      </c>
      <c r="L93" s="20" t="s">
        <v>2498</v>
      </c>
      <c r="M93" s="426">
        <v>32</v>
      </c>
      <c r="N93" s="426">
        <v>11680</v>
      </c>
      <c r="O93" s="428">
        <v>0.4</v>
      </c>
      <c r="P93" s="429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</row>
    <row r="94" spans="1:31" s="1" customFormat="1" ht="13.15" customHeight="1">
      <c r="A94" s="537"/>
      <c r="B94" s="537"/>
      <c r="C94" s="537"/>
      <c r="D94" s="537"/>
      <c r="E94" s="538">
        <v>304</v>
      </c>
      <c r="F94" s="538">
        <v>10</v>
      </c>
      <c r="G94" s="537"/>
      <c r="H94" s="20"/>
      <c r="I94" s="20"/>
      <c r="J94" s="19"/>
      <c r="K94" s="539" t="str">
        <f t="shared" si="1"/>
        <v>HOMEM33</v>
      </c>
      <c r="L94" s="20" t="s">
        <v>2499</v>
      </c>
      <c r="M94" s="20">
        <v>33</v>
      </c>
      <c r="N94" s="20">
        <v>12045</v>
      </c>
      <c r="O94" s="428">
        <v>0.4</v>
      </c>
      <c r="P94" s="429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</row>
    <row r="95" spans="1:31" s="1" customFormat="1" ht="13.15" customHeight="1">
      <c r="A95" s="537"/>
      <c r="B95" s="537"/>
      <c r="C95" s="537"/>
      <c r="D95" s="537"/>
      <c r="E95" s="538">
        <v>334</v>
      </c>
      <c r="F95" s="538">
        <v>11</v>
      </c>
      <c r="G95" s="20"/>
      <c r="H95" s="20"/>
      <c r="I95" s="20"/>
      <c r="J95" s="19"/>
      <c r="K95" s="539" t="str">
        <f t="shared" si="1"/>
        <v>HOMEM34</v>
      </c>
      <c r="L95" s="20" t="s">
        <v>2500</v>
      </c>
      <c r="M95" s="20">
        <v>34</v>
      </c>
      <c r="N95" s="20">
        <v>12410</v>
      </c>
      <c r="O95" s="428">
        <v>0.4</v>
      </c>
      <c r="P95" s="429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</row>
    <row r="96" spans="1:31" s="1" customFormat="1">
      <c r="A96" s="20"/>
      <c r="B96" s="20"/>
      <c r="C96" s="20"/>
      <c r="D96" s="20"/>
      <c r="E96" s="20"/>
      <c r="F96" s="20"/>
      <c r="G96" s="20"/>
      <c r="H96" s="20"/>
      <c r="I96" s="20"/>
      <c r="J96" s="19"/>
      <c r="K96" s="539" t="str">
        <f t="shared" si="1"/>
        <v>HOMEM35</v>
      </c>
      <c r="L96" s="20" t="s">
        <v>2501</v>
      </c>
      <c r="M96" s="20">
        <v>35</v>
      </c>
      <c r="N96" s="20">
        <v>12775</v>
      </c>
      <c r="O96" s="428">
        <v>0.2</v>
      </c>
      <c r="P96" s="429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</row>
    <row r="97" spans="1:15" s="1" customFormat="1" ht="17.45" customHeight="1">
      <c r="A97" s="20"/>
      <c r="B97" s="20"/>
      <c r="C97" s="20"/>
      <c r="D97" s="20"/>
      <c r="E97" s="20"/>
      <c r="F97" s="20"/>
      <c r="G97" s="20"/>
      <c r="H97" s="20"/>
      <c r="I97" s="20"/>
      <c r="J97" s="19"/>
      <c r="K97" s="8" t="s">
        <v>2502</v>
      </c>
      <c r="L97" s="1" t="s">
        <v>2503</v>
      </c>
      <c r="M97" s="10">
        <v>1</v>
      </c>
      <c r="N97" s="11" t="s">
        <v>2504</v>
      </c>
      <c r="O97" s="9"/>
    </row>
    <row r="98" spans="1:15" s="1" customFormat="1">
      <c r="K98" s="8" t="s">
        <v>2505</v>
      </c>
      <c r="L98" s="1" t="s">
        <v>2506</v>
      </c>
      <c r="M98" s="1">
        <v>2</v>
      </c>
      <c r="N98" s="14" t="s">
        <v>2507</v>
      </c>
      <c r="O98" s="9"/>
    </row>
    <row r="99" spans="1:15" s="1" customFormat="1">
      <c r="K99" s="8" t="s">
        <v>2508</v>
      </c>
      <c r="L99" s="1" t="s">
        <v>2509</v>
      </c>
      <c r="M99" s="1">
        <v>3</v>
      </c>
      <c r="N99" s="14" t="s">
        <v>2510</v>
      </c>
      <c r="O99" s="9"/>
    </row>
    <row r="100" spans="1:15" s="1" customFormat="1">
      <c r="K100" s="8" t="s">
        <v>2511</v>
      </c>
      <c r="L100" s="1" t="s">
        <v>2512</v>
      </c>
      <c r="M100" s="1">
        <v>4</v>
      </c>
      <c r="N100" s="14" t="s">
        <v>2513</v>
      </c>
      <c r="O100" s="9"/>
    </row>
    <row r="101" spans="1:15" s="1" customFormat="1">
      <c r="K101" s="8" t="s">
        <v>2514</v>
      </c>
      <c r="L101" s="1" t="s">
        <v>2515</v>
      </c>
      <c r="M101" s="16">
        <v>5</v>
      </c>
      <c r="N101" s="11" t="s">
        <v>2516</v>
      </c>
      <c r="O101" s="9"/>
    </row>
    <row r="102" spans="1:15" s="1" customFormat="1">
      <c r="K102" s="8" t="s">
        <v>1334</v>
      </c>
      <c r="L102" s="1" t="s">
        <v>1335</v>
      </c>
      <c r="M102" s="10">
        <v>6</v>
      </c>
      <c r="N102" s="11" t="s">
        <v>1336</v>
      </c>
      <c r="O102" s="9"/>
    </row>
    <row r="103" spans="1:15" s="1" customFormat="1">
      <c r="K103" s="8" t="s">
        <v>1337</v>
      </c>
      <c r="L103" s="1" t="s">
        <v>1999</v>
      </c>
      <c r="M103" s="1">
        <v>7</v>
      </c>
      <c r="N103" s="14" t="s">
        <v>2000</v>
      </c>
      <c r="O103" s="9"/>
    </row>
    <row r="104" spans="1:15" s="1" customFormat="1">
      <c r="K104" s="8" t="s">
        <v>2001</v>
      </c>
      <c r="L104" s="1" t="s">
        <v>2002</v>
      </c>
      <c r="M104" s="1">
        <v>8</v>
      </c>
      <c r="N104" s="14" t="s">
        <v>2003</v>
      </c>
      <c r="O104" s="9"/>
    </row>
    <row r="105" spans="1:15" s="1" customFormat="1">
      <c r="K105" s="8" t="s">
        <v>2004</v>
      </c>
      <c r="L105" s="1" t="s">
        <v>2005</v>
      </c>
      <c r="M105" s="1">
        <v>9</v>
      </c>
      <c r="N105" s="14" t="s">
        <v>2006</v>
      </c>
      <c r="O105" s="9"/>
    </row>
    <row r="106" spans="1:15" s="1" customFormat="1">
      <c r="K106" s="8" t="s">
        <v>2007</v>
      </c>
      <c r="L106" s="1" t="s">
        <v>2008</v>
      </c>
      <c r="M106" s="1">
        <v>10</v>
      </c>
      <c r="N106" s="14" t="s">
        <v>2009</v>
      </c>
      <c r="O106" s="9"/>
    </row>
    <row r="107" spans="1:15" s="1" customFormat="1">
      <c r="K107" s="8" t="s">
        <v>2010</v>
      </c>
      <c r="L107" s="1" t="s">
        <v>2011</v>
      </c>
      <c r="M107" s="1">
        <v>11</v>
      </c>
      <c r="N107" s="14" t="s">
        <v>2012</v>
      </c>
      <c r="O107" s="9"/>
    </row>
    <row r="108" spans="1:15" s="1" customFormat="1">
      <c r="K108" s="8" t="s">
        <v>2013</v>
      </c>
      <c r="L108" s="1" t="s">
        <v>2014</v>
      </c>
      <c r="M108" s="1">
        <v>12</v>
      </c>
      <c r="N108" s="14" t="s">
        <v>2758</v>
      </c>
      <c r="O108" s="9"/>
    </row>
    <row r="109" spans="1:15" s="1" customFormat="1">
      <c r="K109" s="8" t="s">
        <v>2759</v>
      </c>
      <c r="L109" s="1" t="s">
        <v>2760</v>
      </c>
      <c r="M109" s="1">
        <v>13</v>
      </c>
      <c r="N109" s="14" t="s">
        <v>2761</v>
      </c>
      <c r="O109" s="9"/>
    </row>
    <row r="110" spans="1:15" s="1" customFormat="1">
      <c r="K110" s="8" t="s">
        <v>2762</v>
      </c>
      <c r="L110" s="1" t="s">
        <v>2763</v>
      </c>
      <c r="M110" s="1">
        <v>14</v>
      </c>
      <c r="N110" s="14" t="s">
        <v>2764</v>
      </c>
      <c r="O110" s="9"/>
    </row>
    <row r="111" spans="1:15" s="1" customFormat="1">
      <c r="K111" s="8" t="s">
        <v>2765</v>
      </c>
      <c r="L111" s="1" t="s">
        <v>2766</v>
      </c>
      <c r="M111" s="1">
        <v>15</v>
      </c>
      <c r="N111" s="14" t="s">
        <v>2767</v>
      </c>
      <c r="O111" s="9"/>
    </row>
    <row r="112" spans="1:15" s="1" customFormat="1">
      <c r="K112" s="8" t="s">
        <v>2768</v>
      </c>
      <c r="L112" s="1" t="s">
        <v>2769</v>
      </c>
      <c r="M112" s="1">
        <v>16</v>
      </c>
      <c r="N112" s="14" t="s">
        <v>2770</v>
      </c>
      <c r="O112" s="9"/>
    </row>
    <row r="113" spans="11:16" s="1" customFormat="1">
      <c r="K113" s="8" t="s">
        <v>1470</v>
      </c>
      <c r="L113" s="1" t="s">
        <v>2683</v>
      </c>
      <c r="M113" s="1">
        <v>17</v>
      </c>
      <c r="N113" s="14" t="s">
        <v>2237</v>
      </c>
      <c r="O113" s="9"/>
    </row>
    <row r="114" spans="11:16" s="1" customFormat="1">
      <c r="K114" s="8" t="s">
        <v>2238</v>
      </c>
      <c r="L114" s="1" t="s">
        <v>2239</v>
      </c>
      <c r="M114" s="1">
        <v>18</v>
      </c>
      <c r="N114" s="14" t="s">
        <v>2240</v>
      </c>
      <c r="O114" s="9"/>
    </row>
    <row r="115" spans="11:16" s="1" customFormat="1">
      <c r="K115" s="8" t="s">
        <v>2241</v>
      </c>
      <c r="L115" s="1" t="s">
        <v>2242</v>
      </c>
      <c r="M115" s="1">
        <v>19</v>
      </c>
      <c r="N115" s="14" t="s">
        <v>2243</v>
      </c>
      <c r="O115" s="9"/>
    </row>
    <row r="116" spans="11:16" s="1" customFormat="1">
      <c r="K116" s="8" t="s">
        <v>2244</v>
      </c>
      <c r="L116" s="1" t="s">
        <v>2245</v>
      </c>
      <c r="M116" s="1">
        <v>20</v>
      </c>
      <c r="N116" s="14" t="s">
        <v>2246</v>
      </c>
      <c r="O116" s="9"/>
    </row>
    <row r="117" spans="11:16" s="1" customFormat="1">
      <c r="K117" s="8" t="s">
        <v>2247</v>
      </c>
      <c r="L117" s="1" t="s">
        <v>2248</v>
      </c>
      <c r="M117" s="1">
        <v>21</v>
      </c>
      <c r="N117" s="14" t="s">
        <v>2249</v>
      </c>
      <c r="O117" s="9"/>
    </row>
    <row r="118" spans="11:16" s="1" customFormat="1">
      <c r="K118" s="8" t="s">
        <v>2250</v>
      </c>
      <c r="L118" s="1" t="s">
        <v>2251</v>
      </c>
      <c r="M118" s="1">
        <v>22</v>
      </c>
      <c r="N118" s="14" t="s">
        <v>2252</v>
      </c>
      <c r="O118" s="9"/>
    </row>
    <row r="119" spans="11:16" s="1" customFormat="1">
      <c r="K119" s="8" t="s">
        <v>2716</v>
      </c>
      <c r="L119" s="1" t="s">
        <v>2717</v>
      </c>
      <c r="M119" s="1">
        <v>23</v>
      </c>
      <c r="N119" s="18">
        <v>8395</v>
      </c>
      <c r="O119" s="9"/>
    </row>
    <row r="120" spans="11:16" s="1" customFormat="1">
      <c r="K120" s="8" t="s">
        <v>2718</v>
      </c>
      <c r="L120" s="1" t="s">
        <v>2719</v>
      </c>
      <c r="M120" s="1">
        <v>24</v>
      </c>
      <c r="N120" s="18">
        <v>8760</v>
      </c>
      <c r="O120" s="9"/>
    </row>
    <row r="121" spans="11:16" s="1" customFormat="1">
      <c r="K121" s="23" t="str">
        <f t="shared" ref="K121:K126" si="2">CONCATENATE(L121,M121)</f>
        <v>MULHER25</v>
      </c>
      <c r="L121" s="1" t="s">
        <v>2720</v>
      </c>
      <c r="M121" s="1">
        <v>25</v>
      </c>
      <c r="N121" s="1">
        <v>9125</v>
      </c>
      <c r="O121" s="12">
        <v>0.4</v>
      </c>
      <c r="P121" s="13"/>
    </row>
    <row r="122" spans="11:16" s="1" customFormat="1">
      <c r="K122" s="23" t="str">
        <f t="shared" si="2"/>
        <v>MULHER26</v>
      </c>
      <c r="L122" s="1" t="s">
        <v>2721</v>
      </c>
      <c r="M122" s="1">
        <v>26</v>
      </c>
      <c r="N122" s="1">
        <v>9490</v>
      </c>
      <c r="O122" s="12">
        <v>0.4</v>
      </c>
      <c r="P122" s="13"/>
    </row>
    <row r="123" spans="11:16" s="1" customFormat="1">
      <c r="K123" s="23" t="str">
        <f t="shared" si="2"/>
        <v>MULHER27</v>
      </c>
      <c r="L123" s="1" t="s">
        <v>2722</v>
      </c>
      <c r="M123" s="1">
        <v>27</v>
      </c>
      <c r="N123" s="1">
        <v>9855</v>
      </c>
      <c r="O123" s="12">
        <v>0.4</v>
      </c>
      <c r="P123" s="13"/>
    </row>
    <row r="124" spans="11:16" s="1" customFormat="1">
      <c r="K124" s="23" t="str">
        <f t="shared" si="2"/>
        <v>MULHER28</v>
      </c>
      <c r="L124" s="1" t="s">
        <v>2723</v>
      </c>
      <c r="M124" s="1">
        <v>28</v>
      </c>
      <c r="N124" s="1">
        <v>10220</v>
      </c>
      <c r="O124" s="12">
        <v>0.4</v>
      </c>
      <c r="P124" s="13"/>
    </row>
    <row r="125" spans="11:16" s="1" customFormat="1">
      <c r="K125" s="23" t="str">
        <f t="shared" si="2"/>
        <v>MULHER29</v>
      </c>
      <c r="L125" s="1" t="s">
        <v>2724</v>
      </c>
      <c r="M125" s="1">
        <v>29</v>
      </c>
      <c r="N125" s="1">
        <v>10585</v>
      </c>
      <c r="O125" s="12">
        <v>0.4</v>
      </c>
      <c r="P125" s="13"/>
    </row>
    <row r="126" spans="11:16" s="1" customFormat="1">
      <c r="K126" s="24" t="str">
        <f t="shared" si="2"/>
        <v>MULHER30</v>
      </c>
      <c r="L126" s="25" t="s">
        <v>2725</v>
      </c>
      <c r="M126" s="25">
        <v>30</v>
      </c>
      <c r="N126" s="25">
        <v>10950</v>
      </c>
      <c r="O126" s="26">
        <v>0.2</v>
      </c>
      <c r="P126" s="13"/>
    </row>
  </sheetData>
  <sheetProtection selectLockedCells="1" selectUnlockedCells="1"/>
  <mergeCells count="73">
    <mergeCell ref="A3:H3"/>
    <mergeCell ref="A4:B4"/>
    <mergeCell ref="C4:D4"/>
    <mergeCell ref="F4:H4"/>
    <mergeCell ref="K7:O7"/>
    <mergeCell ref="G5:H5"/>
    <mergeCell ref="A6:H6"/>
    <mergeCell ref="A5:B5"/>
    <mergeCell ref="Q42:Y42"/>
    <mergeCell ref="Q34:Y34"/>
    <mergeCell ref="Q36:Y36"/>
    <mergeCell ref="Q38:Y38"/>
    <mergeCell ref="Q40:Y40"/>
    <mergeCell ref="P4:Q4"/>
    <mergeCell ref="F7:H7"/>
    <mergeCell ref="A10:E10"/>
    <mergeCell ref="A8:E8"/>
    <mergeCell ref="A7:E7"/>
    <mergeCell ref="F10:H10"/>
    <mergeCell ref="R7:V7"/>
    <mergeCell ref="A9:E9"/>
    <mergeCell ref="F9:H9"/>
    <mergeCell ref="J8:L8"/>
    <mergeCell ref="F8:H8"/>
    <mergeCell ref="A11:H11"/>
    <mergeCell ref="A13:H13"/>
    <mergeCell ref="F15:H15"/>
    <mergeCell ref="A14:E14"/>
    <mergeCell ref="F14:H14"/>
    <mergeCell ref="A12:E12"/>
    <mergeCell ref="F12:H12"/>
    <mergeCell ref="A29:E29"/>
    <mergeCell ref="A16:C16"/>
    <mergeCell ref="F16:H16"/>
    <mergeCell ref="A24:H24"/>
    <mergeCell ref="A20:E20"/>
    <mergeCell ref="A21:E21"/>
    <mergeCell ref="A18:E18"/>
    <mergeCell ref="A19:E19"/>
    <mergeCell ref="A22:E22"/>
    <mergeCell ref="A23:E23"/>
    <mergeCell ref="A37:H37"/>
    <mergeCell ref="A39:H39"/>
    <mergeCell ref="Y7:Z7"/>
    <mergeCell ref="A33:H33"/>
    <mergeCell ref="G34:H34"/>
    <mergeCell ref="A34:F34"/>
    <mergeCell ref="G32:H32"/>
    <mergeCell ref="A36:F36"/>
    <mergeCell ref="A35:H35"/>
    <mergeCell ref="G36:H36"/>
    <mergeCell ref="A25:E25"/>
    <mergeCell ref="A28:H28"/>
    <mergeCell ref="A30:H30"/>
    <mergeCell ref="A31:F31"/>
    <mergeCell ref="A32:F32"/>
    <mergeCell ref="A27:D27"/>
    <mergeCell ref="G49:H49"/>
    <mergeCell ref="A17:E17"/>
    <mergeCell ref="A46:H46"/>
    <mergeCell ref="A47:F47"/>
    <mergeCell ref="G47:H47"/>
    <mergeCell ref="A48:B48"/>
    <mergeCell ref="A42:E42"/>
    <mergeCell ref="A43:H43"/>
    <mergeCell ref="G44:H45"/>
    <mergeCell ref="A40:B40"/>
    <mergeCell ref="E40:F40"/>
    <mergeCell ref="G40:H40"/>
    <mergeCell ref="A41:H41"/>
    <mergeCell ref="A44:F45"/>
    <mergeCell ref="A38:E38"/>
    <mergeCell ref="G38:H38"/>
  </mergeCells>
  <phoneticPr fontId="58" type="noConversion"/>
  <conditionalFormatting sqref="F49">
    <cfRule type="cellIs" dxfId="7" priority="2" stopIfTrue="1" operator="greaterThan">
      <formula>0</formula>
    </cfRule>
  </conditionalFormatting>
  <conditionalFormatting sqref="F14:G14 H14:H15">
    <cfRule type="cellIs" dxfId="6" priority="7" stopIfTrue="1" operator="equal">
      <formula>$F$9</formula>
    </cfRule>
    <cfRule type="cellIs" dxfId="5" priority="8" stopIfTrue="1" operator="equal">
      <formula>$F$18=0</formula>
    </cfRule>
  </conditionalFormatting>
  <conditionalFormatting sqref="F10:H10">
    <cfRule type="cellIs" dxfId="4" priority="3" stopIfTrue="1" operator="greaterThanOrEqual">
      <formula>$F$9</formula>
    </cfRule>
  </conditionalFormatting>
  <conditionalFormatting sqref="F12:H12">
    <cfRule type="cellIs" dxfId="3" priority="4" stopIfTrue="1" operator="equal">
      <formula>$F$9</formula>
    </cfRule>
    <cfRule type="cellIs" dxfId="2" priority="5" stopIfTrue="1" operator="equal">
      <formula>$F$18=0</formula>
    </cfRule>
    <cfRule type="cellIs" dxfId="1" priority="6" stopIfTrue="1" operator="equal">
      <formula>"FIM DE CONTAGEM"</formula>
    </cfRule>
  </conditionalFormatting>
  <conditionalFormatting sqref="F16:H16 G36:H36 G40:H40">
    <cfRule type="cellIs" dxfId="0" priority="1" stopIfTrue="1" operator="equal">
      <formula>$F$9</formula>
    </cfRule>
  </conditionalFormatting>
  <dataValidations disablePrompts="1" count="1">
    <dataValidation type="custom" allowBlank="1" showInputMessage="1" showErrorMessage="1" sqref="C68:C96 C41:D64 D66:D96 A41:B96 F41:F96 Z1 G41:G64 E88:E96 E76 G79:H96 E41:E74 Y9:Y37 I41:I96 H41:H77 G66:G77 A1:B4 Z3 F1:F4 G3:H4 A6:H6 G1:H1 C3:E4 R80:R96 K24:L96 C1:E1 I13:I14 I1:I11 J1:J16 Q1:X37 Y1:Y7 AA1:AE96 P37:P96 Q39:Q96 S39:Y96 Z11 J24:J64 P1:P35 J70:J96 R69:R74 Z6:Z7 Z22:Z96 R39:R64 M1:O96 K1:L17 I24:I35" xr:uid="{00000000-0002-0000-1300-000000000000}">
      <formula1>"  "</formula1>
    </dataValidation>
  </dataValidations>
  <printOptions verticalCentered="1"/>
  <pageMargins left="0.70833333333333337" right="0.19652777777777777" top="0.39374999999999999" bottom="0.39374999999999999" header="0.5" footer="0.5"/>
  <pageSetup paperSize="5" scale="95" firstPageNumber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6"/>
  <dimension ref="A1:P30"/>
  <sheetViews>
    <sheetView workbookViewId="0">
      <selection activeCell="E13" sqref="E13"/>
    </sheetView>
  </sheetViews>
  <sheetFormatPr defaultRowHeight="12.75"/>
  <cols>
    <col min="1" max="1" width="9.140625" customWidth="1"/>
    <col min="2" max="2" width="10.140625" customWidth="1"/>
    <col min="3" max="3" width="11.5703125" customWidth="1"/>
    <col min="4" max="4" width="11.5703125" style="580" customWidth="1"/>
    <col min="5" max="5" width="9.140625" customWidth="1"/>
    <col min="6" max="6" width="12.85546875" customWidth="1"/>
    <col min="7" max="7" width="12" customWidth="1"/>
    <col min="8" max="8" width="10.140625" customWidth="1"/>
    <col min="9" max="9" width="17.85546875" bestFit="1" customWidth="1"/>
    <col min="10" max="10" width="10.140625" bestFit="1" customWidth="1"/>
    <col min="12" max="13" width="15.5703125" bestFit="1" customWidth="1"/>
  </cols>
  <sheetData>
    <row r="1" spans="1:16" s="580" customFormat="1">
      <c r="A1" s="580">
        <v>1</v>
      </c>
      <c r="B1" s="580">
        <v>2</v>
      </c>
      <c r="C1" s="580">
        <v>3</v>
      </c>
      <c r="D1" s="580">
        <v>4</v>
      </c>
      <c r="E1" s="580">
        <v>5</v>
      </c>
      <c r="F1" s="580">
        <v>6</v>
      </c>
      <c r="G1" s="580">
        <v>7</v>
      </c>
      <c r="I1" s="580" t="s">
        <v>1842</v>
      </c>
      <c r="J1" s="870" t="s">
        <v>2593</v>
      </c>
      <c r="K1" s="870" t="s">
        <v>3305</v>
      </c>
      <c r="L1" s="870" t="s">
        <v>2323</v>
      </c>
      <c r="M1" s="580" t="s">
        <v>2596</v>
      </c>
    </row>
    <row r="2" spans="1:16">
      <c r="A2" t="s">
        <v>2922</v>
      </c>
      <c r="B2" t="s">
        <v>2703</v>
      </c>
      <c r="C2">
        <f>'CERT-F'!P19</f>
        <v>0</v>
      </c>
      <c r="E2" t="s">
        <v>174</v>
      </c>
      <c r="F2" t="s">
        <v>173</v>
      </c>
      <c r="G2" t="s">
        <v>1663</v>
      </c>
      <c r="I2" s="845">
        <f>'CERT-F'!M19</f>
        <v>0</v>
      </c>
      <c r="J2" s="580"/>
      <c r="K2" s="580"/>
    </row>
    <row r="3" spans="1:16">
      <c r="A3">
        <v>45</v>
      </c>
      <c r="B3" s="718">
        <f>'CERT-F'!$M$19</f>
        <v>0</v>
      </c>
      <c r="C3" s="718">
        <f>B3+A3*365+1</f>
        <v>16426</v>
      </c>
      <c r="D3" s="870" t="s">
        <v>3309</v>
      </c>
      <c r="E3">
        <f>IF($I$3=2,11,12)</f>
        <v>12</v>
      </c>
      <c r="F3" s="718">
        <f>C3+E3</f>
        <v>16438</v>
      </c>
      <c r="G3">
        <f>F3-B3+1</f>
        <v>16439</v>
      </c>
      <c r="H3" s="718">
        <f>B3+G3</f>
        <v>16439</v>
      </c>
      <c r="I3" s="871">
        <f>MONTH($I$2)</f>
        <v>1</v>
      </c>
      <c r="J3" s="871">
        <f>DAY($I$2)</f>
        <v>0</v>
      </c>
      <c r="K3" s="871">
        <f>MONTH($I$2)</f>
        <v>1</v>
      </c>
      <c r="L3" s="580">
        <f>YEAR($I$2)</f>
        <v>1900</v>
      </c>
      <c r="M3" s="580" t="e">
        <f>VLOOKUP($L$3,BIANO,2)</f>
        <v>#N/A</v>
      </c>
      <c r="N3" s="814"/>
      <c r="O3" s="873"/>
      <c r="P3" s="870"/>
    </row>
    <row r="4" spans="1:16">
      <c r="A4">
        <v>46</v>
      </c>
      <c r="B4" s="718">
        <f>'CERT-F'!$M$19</f>
        <v>0</v>
      </c>
      <c r="C4" s="718">
        <f>B4+A4*365+1</f>
        <v>16791</v>
      </c>
      <c r="D4" s="870" t="s">
        <v>3308</v>
      </c>
      <c r="E4">
        <f>IF($I$3=2,12,12)</f>
        <v>12</v>
      </c>
      <c r="F4" s="718">
        <f t="shared" ref="F4:F30" si="0">C4+E4</f>
        <v>16803</v>
      </c>
      <c r="G4">
        <f>F4-B4+1</f>
        <v>16804</v>
      </c>
      <c r="H4" s="718">
        <f>B4+G4</f>
        <v>16804</v>
      </c>
      <c r="I4" s="872" t="s">
        <v>3145</v>
      </c>
      <c r="J4" s="871"/>
      <c r="M4">
        <v>366</v>
      </c>
    </row>
    <row r="5" spans="1:16">
      <c r="A5">
        <v>47</v>
      </c>
      <c r="B5" s="718">
        <f>'CERT-F'!$M$19</f>
        <v>0</v>
      </c>
      <c r="C5" s="718">
        <f>B5+A5*365+1</f>
        <v>17156</v>
      </c>
      <c r="D5" s="870" t="s">
        <v>3308</v>
      </c>
      <c r="E5">
        <f>IF($I$3=2,12,12)</f>
        <v>12</v>
      </c>
      <c r="F5" s="718">
        <f t="shared" si="0"/>
        <v>17168</v>
      </c>
      <c r="G5">
        <f>F5-B5+1</f>
        <v>17169</v>
      </c>
      <c r="H5" s="718">
        <f>B5+G5</f>
        <v>17169</v>
      </c>
      <c r="I5" s="872" t="s">
        <v>3306</v>
      </c>
      <c r="J5" t="str">
        <f>CONCATENATE(J3,K3,L3)</f>
        <v>011900</v>
      </c>
    </row>
    <row r="6" spans="1:16">
      <c r="A6">
        <v>48</v>
      </c>
      <c r="B6" s="718">
        <f>'CERT-F'!$M$19</f>
        <v>0</v>
      </c>
      <c r="C6" s="718">
        <f t="shared" ref="C6:C17" si="1">B6+A6*365</f>
        <v>17520</v>
      </c>
      <c r="D6" s="874" t="s">
        <v>3307</v>
      </c>
      <c r="E6">
        <f>IF($I$3=2,13,13)</f>
        <v>13</v>
      </c>
      <c r="F6" s="718">
        <f t="shared" si="0"/>
        <v>17533</v>
      </c>
      <c r="G6">
        <f t="shared" ref="G6:G17" si="2">F6-B6+1</f>
        <v>17534</v>
      </c>
      <c r="J6" s="845"/>
    </row>
    <row r="7" spans="1:16">
      <c r="A7">
        <v>49</v>
      </c>
      <c r="B7" s="718">
        <f>'CERT-F'!$M$19</f>
        <v>0</v>
      </c>
      <c r="C7" s="718">
        <f t="shared" si="1"/>
        <v>17885</v>
      </c>
      <c r="D7" s="874" t="s">
        <v>3310</v>
      </c>
      <c r="E7">
        <f>IF($I$3=2,13,14)</f>
        <v>14</v>
      </c>
      <c r="F7" s="718">
        <f t="shared" si="0"/>
        <v>17899</v>
      </c>
      <c r="G7">
        <f t="shared" si="2"/>
        <v>17900</v>
      </c>
    </row>
    <row r="8" spans="1:16">
      <c r="A8">
        <v>50</v>
      </c>
      <c r="B8" s="718">
        <f>'CERT-F'!$M$19</f>
        <v>0</v>
      </c>
      <c r="C8" s="718">
        <f t="shared" si="1"/>
        <v>18250</v>
      </c>
      <c r="D8" s="874" t="s">
        <v>3311</v>
      </c>
      <c r="E8">
        <f>IF($I$3=2,14,14)</f>
        <v>14</v>
      </c>
      <c r="F8" s="718">
        <f t="shared" si="0"/>
        <v>18264</v>
      </c>
      <c r="G8">
        <f t="shared" si="2"/>
        <v>18265</v>
      </c>
      <c r="I8" s="580"/>
      <c r="J8" s="718"/>
    </row>
    <row r="9" spans="1:16">
      <c r="A9">
        <v>51</v>
      </c>
      <c r="B9" s="718">
        <f>'CERT-F'!$M$19</f>
        <v>0</v>
      </c>
      <c r="C9" s="718">
        <f t="shared" si="1"/>
        <v>18615</v>
      </c>
      <c r="D9" s="874" t="s">
        <v>3311</v>
      </c>
      <c r="E9">
        <f>IF($I$3=2,14,14)</f>
        <v>14</v>
      </c>
      <c r="F9" s="718">
        <f t="shared" si="0"/>
        <v>18629</v>
      </c>
      <c r="G9">
        <f t="shared" si="2"/>
        <v>18630</v>
      </c>
      <c r="J9" s="718" t="str">
        <f>J5</f>
        <v>011900</v>
      </c>
      <c r="K9">
        <v>50</v>
      </c>
    </row>
    <row r="10" spans="1:16">
      <c r="A10">
        <v>52</v>
      </c>
      <c r="B10" s="718">
        <f>'CERT-F'!$M$19</f>
        <v>0</v>
      </c>
      <c r="C10" s="718">
        <f>B10+A10*365+1</f>
        <v>18981</v>
      </c>
      <c r="D10" s="874" t="s">
        <v>3310</v>
      </c>
      <c r="E10">
        <f>IF($I$3=2,13,14)</f>
        <v>14</v>
      </c>
      <c r="F10" s="718">
        <f t="shared" si="0"/>
        <v>18995</v>
      </c>
      <c r="G10">
        <f t="shared" si="2"/>
        <v>18996</v>
      </c>
    </row>
    <row r="11" spans="1:16">
      <c r="A11">
        <v>53</v>
      </c>
      <c r="B11" s="718">
        <f>'CERT-F'!$M$19</f>
        <v>0</v>
      </c>
      <c r="C11" s="718">
        <f t="shared" si="1"/>
        <v>19345</v>
      </c>
      <c r="D11" s="845"/>
      <c r="E11" s="875" t="e">
        <f>IF(AND($I$3&lt;=2,$M$3=$M$4),14,13)</f>
        <v>#N/A</v>
      </c>
      <c r="F11" s="718" t="e">
        <f t="shared" si="0"/>
        <v>#N/A</v>
      </c>
      <c r="G11" t="e">
        <f t="shared" si="2"/>
        <v>#N/A</v>
      </c>
      <c r="J11" s="718">
        <f>J9+K9</f>
        <v>11950</v>
      </c>
    </row>
    <row r="12" spans="1:16">
      <c r="A12">
        <v>54</v>
      </c>
      <c r="B12" s="718">
        <f>'CERT-F'!$M$19</f>
        <v>0</v>
      </c>
      <c r="C12" s="718">
        <f t="shared" si="1"/>
        <v>19710</v>
      </c>
      <c r="D12" s="874" t="s">
        <v>3312</v>
      </c>
      <c r="E12">
        <f>IF($I$3=2,15,15)</f>
        <v>15</v>
      </c>
      <c r="F12" s="718">
        <f t="shared" si="0"/>
        <v>19725</v>
      </c>
      <c r="G12">
        <f t="shared" si="2"/>
        <v>19726</v>
      </c>
    </row>
    <row r="13" spans="1:16">
      <c r="A13">
        <v>55</v>
      </c>
      <c r="B13" s="718">
        <f>'CERT-F'!$M$19</f>
        <v>0</v>
      </c>
      <c r="C13" s="718">
        <f t="shared" si="1"/>
        <v>20075</v>
      </c>
      <c r="D13" s="874" t="s">
        <v>3313</v>
      </c>
      <c r="E13" s="875" t="e">
        <f>IF(AND($I$3&lt;=2,$M$3=$M$4),14,13)</f>
        <v>#N/A</v>
      </c>
      <c r="F13" s="718" t="e">
        <f t="shared" si="0"/>
        <v>#N/A</v>
      </c>
      <c r="G13" t="e">
        <f t="shared" si="2"/>
        <v>#N/A</v>
      </c>
    </row>
    <row r="14" spans="1:16">
      <c r="A14">
        <v>56</v>
      </c>
      <c r="B14" s="718">
        <f>'CERT-F'!$M$19</f>
        <v>0</v>
      </c>
      <c r="C14" s="718">
        <f>B14+A14*365+1</f>
        <v>20441</v>
      </c>
      <c r="D14" s="874" t="s">
        <v>3313</v>
      </c>
      <c r="E14">
        <f>IF($I$3=2,14,15)</f>
        <v>15</v>
      </c>
      <c r="F14" s="718">
        <f t="shared" si="0"/>
        <v>20456</v>
      </c>
      <c r="G14">
        <f t="shared" si="2"/>
        <v>20457</v>
      </c>
    </row>
    <row r="15" spans="1:16">
      <c r="A15">
        <v>57</v>
      </c>
      <c r="B15" s="718">
        <f>'CERT-F'!$M$19</f>
        <v>0</v>
      </c>
      <c r="C15" s="718">
        <f t="shared" si="1"/>
        <v>20805</v>
      </c>
      <c r="D15" s="874" t="s">
        <v>3314</v>
      </c>
      <c r="E15">
        <f>IF($I$3=2,15,16)</f>
        <v>16</v>
      </c>
      <c r="F15" s="718">
        <f t="shared" si="0"/>
        <v>20821</v>
      </c>
      <c r="G15">
        <f t="shared" si="2"/>
        <v>20822</v>
      </c>
    </row>
    <row r="16" spans="1:16">
      <c r="A16">
        <v>58</v>
      </c>
      <c r="B16" s="718">
        <f>'CERT-F'!$M$19</f>
        <v>0</v>
      </c>
      <c r="C16" s="718">
        <f t="shared" si="1"/>
        <v>21170</v>
      </c>
      <c r="D16" s="874" t="s">
        <v>3315</v>
      </c>
      <c r="E16">
        <f>IF($I$3=2,16,16)</f>
        <v>16</v>
      </c>
      <c r="F16" s="718">
        <f t="shared" si="0"/>
        <v>21186</v>
      </c>
      <c r="G16">
        <f t="shared" si="2"/>
        <v>21187</v>
      </c>
    </row>
    <row r="17" spans="1:7">
      <c r="A17">
        <v>59</v>
      </c>
      <c r="B17" s="718">
        <f>'CERT-F'!$M$19</f>
        <v>0</v>
      </c>
      <c r="C17" s="718">
        <f t="shared" si="1"/>
        <v>21535</v>
      </c>
      <c r="D17" s="874" t="s">
        <v>3315</v>
      </c>
      <c r="E17">
        <f>IF($I$3=2,16,16)</f>
        <v>16</v>
      </c>
      <c r="F17" s="718">
        <f t="shared" si="0"/>
        <v>21551</v>
      </c>
      <c r="G17">
        <f t="shared" si="2"/>
        <v>21552</v>
      </c>
    </row>
    <row r="18" spans="1:7">
      <c r="A18">
        <v>60</v>
      </c>
      <c r="B18" s="718">
        <f>'CERT-F'!$M$19</f>
        <v>0</v>
      </c>
      <c r="C18" s="718">
        <f>B18+A18*365+1</f>
        <v>21901</v>
      </c>
      <c r="D18" s="874" t="s">
        <v>3312</v>
      </c>
      <c r="E18" s="875" t="e">
        <f>IF(AND($I$3&lt;=2,$M$3=$M$4),14,14)</f>
        <v>#N/A</v>
      </c>
      <c r="F18" s="718" t="e">
        <f t="shared" si="0"/>
        <v>#N/A</v>
      </c>
      <c r="G18" s="771" t="e">
        <f>F18-B18+1</f>
        <v>#N/A</v>
      </c>
    </row>
    <row r="19" spans="1:7">
      <c r="A19">
        <v>65</v>
      </c>
      <c r="B19" s="718">
        <f>'CERT-F'!$M$19</f>
        <v>0</v>
      </c>
      <c r="C19" s="718">
        <f>B19+A19*365</f>
        <v>23725</v>
      </c>
      <c r="D19" s="874" t="s">
        <v>3316</v>
      </c>
      <c r="E19">
        <f>IF($I$3=2,17,17)</f>
        <v>17</v>
      </c>
      <c r="F19" s="718">
        <f t="shared" si="0"/>
        <v>23742</v>
      </c>
      <c r="G19">
        <f>F19-B19+1</f>
        <v>23743</v>
      </c>
    </row>
    <row r="20" spans="1:7">
      <c r="A20">
        <v>70</v>
      </c>
      <c r="B20" s="718">
        <f>'CERT-F'!$M$19</f>
        <v>0</v>
      </c>
      <c r="C20" s="718">
        <f>B20+A20*365</f>
        <v>25550</v>
      </c>
      <c r="D20" s="874" t="s">
        <v>3317</v>
      </c>
      <c r="E20" s="875" t="e">
        <f>IF(AND($I$3&lt;=2,$M$3=$M$4),18,17)</f>
        <v>#N/A</v>
      </c>
      <c r="F20" s="718" t="e">
        <f t="shared" si="0"/>
        <v>#N/A</v>
      </c>
      <c r="G20" t="e">
        <f>F20-B20+1</f>
        <v>#N/A</v>
      </c>
    </row>
    <row r="21" spans="1:7">
      <c r="A21">
        <f>A20+1</f>
        <v>71</v>
      </c>
      <c r="B21" s="718">
        <f>'CERT-F'!$M$19</f>
        <v>0</v>
      </c>
      <c r="C21" s="718">
        <f t="shared" ref="C21:C30" si="3">B21+A21*365</f>
        <v>25915</v>
      </c>
      <c r="D21" s="870" t="s">
        <v>3318</v>
      </c>
      <c r="E21">
        <f>IF($I$3=2,18,18)</f>
        <v>18</v>
      </c>
      <c r="F21" s="718">
        <f t="shared" si="0"/>
        <v>25933</v>
      </c>
    </row>
    <row r="22" spans="1:7">
      <c r="A22">
        <f t="shared" ref="A22:A30" si="4">A21+1</f>
        <v>72</v>
      </c>
      <c r="B22" s="718">
        <f>'CERT-F'!$M$19</f>
        <v>0</v>
      </c>
      <c r="C22" s="718">
        <f>B22+A22*365+1</f>
        <v>26281</v>
      </c>
      <c r="D22" s="870" t="s">
        <v>3318</v>
      </c>
      <c r="E22">
        <f>IF($I$3=2,18,18)</f>
        <v>18</v>
      </c>
      <c r="F22" s="718">
        <f t="shared" si="0"/>
        <v>26299</v>
      </c>
    </row>
    <row r="23" spans="1:7">
      <c r="A23">
        <f t="shared" si="4"/>
        <v>73</v>
      </c>
      <c r="B23" s="718">
        <f>'CERT-F'!$M$19</f>
        <v>0</v>
      </c>
      <c r="C23" s="718">
        <f t="shared" si="3"/>
        <v>26645</v>
      </c>
      <c r="D23" s="870" t="s">
        <v>3319</v>
      </c>
      <c r="E23">
        <f>IF($I$3=2,19,19)</f>
        <v>19</v>
      </c>
      <c r="F23" s="718">
        <f t="shared" si="0"/>
        <v>26664</v>
      </c>
    </row>
    <row r="24" spans="1:7">
      <c r="A24">
        <f t="shared" si="4"/>
        <v>74</v>
      </c>
      <c r="B24" s="718">
        <f>'CERT-F'!$M$19</f>
        <v>0</v>
      </c>
      <c r="C24" s="718">
        <f t="shared" si="3"/>
        <v>27010</v>
      </c>
      <c r="D24" s="870" t="s">
        <v>3320</v>
      </c>
      <c r="E24">
        <f>IF($I$3=2,20,20)</f>
        <v>20</v>
      </c>
      <c r="F24" s="718">
        <f t="shared" si="0"/>
        <v>27030</v>
      </c>
    </row>
    <row r="25" spans="1:7">
      <c r="A25">
        <f t="shared" si="4"/>
        <v>75</v>
      </c>
      <c r="B25" s="718">
        <f>'CERT-F'!$M$19</f>
        <v>0</v>
      </c>
      <c r="C25" s="718">
        <f t="shared" si="3"/>
        <v>27375</v>
      </c>
      <c r="D25" s="870" t="s">
        <v>3320</v>
      </c>
      <c r="E25">
        <f>IF($I$3=2,20,20)</f>
        <v>20</v>
      </c>
      <c r="F25" s="718">
        <f t="shared" si="0"/>
        <v>27395</v>
      </c>
    </row>
    <row r="26" spans="1:7">
      <c r="A26">
        <f t="shared" si="4"/>
        <v>76</v>
      </c>
      <c r="B26" s="718">
        <f>'CERT-F'!$M$19</f>
        <v>0</v>
      </c>
      <c r="C26" s="718">
        <f t="shared" si="3"/>
        <v>27740</v>
      </c>
      <c r="D26" s="870" t="s">
        <v>3320</v>
      </c>
      <c r="E26">
        <f>IF($I$3=2,20,20)</f>
        <v>20</v>
      </c>
      <c r="F26" s="718">
        <f t="shared" si="0"/>
        <v>27760</v>
      </c>
    </row>
    <row r="27" spans="1:7">
      <c r="A27">
        <f t="shared" si="4"/>
        <v>77</v>
      </c>
      <c r="B27" s="718">
        <f>'CERT-F'!$M$19</f>
        <v>0</v>
      </c>
      <c r="C27" s="718">
        <f t="shared" si="3"/>
        <v>28105</v>
      </c>
      <c r="D27" s="870" t="s">
        <v>3320</v>
      </c>
      <c r="E27">
        <f>IF($I$3=2,20,20)</f>
        <v>20</v>
      </c>
      <c r="F27" s="718">
        <f t="shared" si="0"/>
        <v>28125</v>
      </c>
    </row>
    <row r="28" spans="1:7">
      <c r="A28">
        <f t="shared" si="4"/>
        <v>78</v>
      </c>
      <c r="B28" s="718">
        <f>'CERT-F'!$M$19</f>
        <v>0</v>
      </c>
      <c r="C28" s="718">
        <f t="shared" si="3"/>
        <v>28470</v>
      </c>
      <c r="D28" s="870" t="s">
        <v>3321</v>
      </c>
      <c r="E28">
        <f>IF($I$3=2,21,21)</f>
        <v>21</v>
      </c>
      <c r="F28" s="718">
        <f t="shared" si="0"/>
        <v>28491</v>
      </c>
    </row>
    <row r="29" spans="1:7">
      <c r="A29">
        <f t="shared" si="4"/>
        <v>79</v>
      </c>
      <c r="B29" s="718">
        <f>'CERT-F'!$M$19</f>
        <v>0</v>
      </c>
      <c r="C29" s="718">
        <f t="shared" si="3"/>
        <v>28835</v>
      </c>
      <c r="D29" s="870" t="s">
        <v>3321</v>
      </c>
      <c r="E29">
        <f>IF($I$3=2,21,21)</f>
        <v>21</v>
      </c>
      <c r="F29" s="718">
        <f t="shared" si="0"/>
        <v>28856</v>
      </c>
    </row>
    <row r="30" spans="1:7">
      <c r="A30">
        <f t="shared" si="4"/>
        <v>80</v>
      </c>
      <c r="B30" s="718">
        <f>'CERT-F'!$M$19</f>
        <v>0</v>
      </c>
      <c r="C30" s="718">
        <f t="shared" si="3"/>
        <v>29200</v>
      </c>
      <c r="D30" s="870" t="s">
        <v>3321</v>
      </c>
      <c r="E30">
        <f>IF($I$3=2,21,21)</f>
        <v>21</v>
      </c>
      <c r="F30" s="718">
        <f t="shared" si="0"/>
        <v>29221</v>
      </c>
    </row>
  </sheetData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1"/>
  <dimension ref="B1:M26"/>
  <sheetViews>
    <sheetView showZeros="0" workbookViewId="0">
      <selection activeCell="N7" sqref="N7"/>
    </sheetView>
  </sheetViews>
  <sheetFormatPr defaultRowHeight="12.75"/>
  <cols>
    <col min="1" max="1" width="0.85546875" customWidth="1"/>
    <col min="2" max="11" width="8.85546875" customWidth="1"/>
    <col min="12" max="12" width="8.7109375" customWidth="1"/>
    <col min="13" max="13" width="0" hidden="1" customWidth="1"/>
  </cols>
  <sheetData>
    <row r="1" spans="2:13" s="1" customFormat="1" ht="22.7" customHeight="1">
      <c r="B1" s="34"/>
      <c r="C1" s="2351" t="s">
        <v>2750</v>
      </c>
      <c r="D1" s="2351"/>
      <c r="E1" s="2351"/>
      <c r="F1" s="2351"/>
      <c r="G1" s="2351"/>
      <c r="H1" s="2351"/>
      <c r="I1" s="2351"/>
      <c r="J1" s="2351"/>
      <c r="K1" s="2351"/>
    </row>
    <row r="2" spans="2:13" s="1" customFormat="1" ht="39.75" customHeight="1">
      <c r="B2" s="2352" t="s">
        <v>2350</v>
      </c>
      <c r="C2" s="2352"/>
      <c r="D2" s="2352"/>
      <c r="E2" s="2352"/>
      <c r="F2" s="2352"/>
      <c r="G2" s="2352"/>
      <c r="H2" s="2352"/>
      <c r="I2" s="2352"/>
      <c r="J2" s="2352"/>
      <c r="K2" s="2352"/>
      <c r="L2" s="2352"/>
      <c r="M2" s="2352"/>
    </row>
    <row r="3" spans="2:13" s="1" customFormat="1" ht="6.75" customHeight="1">
      <c r="B3" s="96"/>
      <c r="C3" s="97"/>
      <c r="D3" s="97"/>
      <c r="E3" s="97"/>
      <c r="F3" s="97"/>
      <c r="G3" s="97"/>
      <c r="H3" s="97"/>
      <c r="I3" s="97"/>
      <c r="J3" s="97"/>
      <c r="K3" s="97"/>
      <c r="L3" s="97"/>
      <c r="M3" s="98"/>
    </row>
    <row r="4" spans="2:13" s="1" customFormat="1" ht="57.2" customHeight="1">
      <c r="B4" s="2348" t="s">
        <v>2840</v>
      </c>
      <c r="C4" s="2348"/>
      <c r="D4" s="2348"/>
      <c r="E4" s="2348"/>
      <c r="F4" s="2348"/>
      <c r="G4" s="2348"/>
      <c r="H4" s="2348"/>
      <c r="I4" s="2348"/>
      <c r="J4" s="2348"/>
      <c r="K4" s="2348"/>
      <c r="L4" s="2348"/>
      <c r="M4" s="2348"/>
    </row>
    <row r="5" spans="2:13" s="1" customFormat="1" ht="6.75" customHeight="1">
      <c r="B5" s="33"/>
      <c r="C5" s="99"/>
      <c r="D5" s="99"/>
      <c r="E5" s="99"/>
      <c r="F5" s="99"/>
      <c r="G5" s="99"/>
      <c r="H5" s="99"/>
      <c r="I5" s="99"/>
      <c r="J5" s="99"/>
      <c r="K5" s="99"/>
      <c r="L5" s="99"/>
      <c r="M5" s="100"/>
    </row>
    <row r="6" spans="2:13" s="1" customFormat="1" ht="27.75" customHeight="1">
      <c r="B6" s="2353" t="s">
        <v>2841</v>
      </c>
      <c r="C6" s="2353"/>
      <c r="D6" s="2353"/>
      <c r="E6" s="2353"/>
      <c r="F6" s="2353"/>
      <c r="G6" s="2353"/>
      <c r="H6" s="2353"/>
      <c r="I6" s="2353"/>
      <c r="J6" s="2353"/>
      <c r="K6" s="2353"/>
      <c r="L6" s="2353"/>
      <c r="M6" s="2353"/>
    </row>
    <row r="7" spans="2:13" s="1" customFormat="1" ht="93.75" customHeight="1">
      <c r="B7" s="2350" t="s">
        <v>2584</v>
      </c>
      <c r="C7" s="2350"/>
      <c r="D7" s="2350"/>
      <c r="E7" s="2350"/>
      <c r="F7" s="2350"/>
      <c r="G7" s="2350"/>
      <c r="H7" s="2350"/>
      <c r="I7" s="2350"/>
      <c r="J7" s="2350"/>
      <c r="K7" s="2350"/>
      <c r="L7" s="2350"/>
      <c r="M7" s="101"/>
    </row>
    <row r="8" spans="2:13" s="1" customFormat="1" ht="7.5" customHeight="1">
      <c r="B8" s="33"/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1"/>
    </row>
    <row r="9" spans="2:13" s="1" customFormat="1" ht="42.75" customHeight="1">
      <c r="B9" s="2348" t="s">
        <v>776</v>
      </c>
      <c r="C9" s="2348"/>
      <c r="D9" s="2348"/>
      <c r="E9" s="2348"/>
      <c r="F9" s="2348"/>
      <c r="G9" s="2348"/>
      <c r="H9" s="2348"/>
      <c r="I9" s="2348"/>
      <c r="J9" s="2348"/>
      <c r="K9" s="2348"/>
      <c r="L9" s="2348"/>
      <c r="M9" s="2348"/>
    </row>
    <row r="10" spans="2:13" s="1" customFormat="1" ht="6.75" customHeight="1">
      <c r="B10" s="96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4"/>
    </row>
    <row r="11" spans="2:13" s="1" customFormat="1" ht="40.700000000000003" customHeight="1">
      <c r="B11" s="2348" t="s">
        <v>2217</v>
      </c>
      <c r="C11" s="2348"/>
      <c r="D11" s="2348"/>
      <c r="E11" s="2348"/>
      <c r="F11" s="2348"/>
      <c r="G11" s="2348"/>
      <c r="H11" s="2348"/>
      <c r="I11" s="2348"/>
      <c r="J11" s="2348"/>
      <c r="K11" s="2348"/>
      <c r="L11" s="2348"/>
      <c r="M11" s="2348"/>
    </row>
    <row r="12" spans="2:13" s="1" customFormat="1" ht="8.4499999999999993" customHeight="1">
      <c r="B12" s="96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8"/>
    </row>
    <row r="13" spans="2:13" s="1" customFormat="1" ht="55.5" customHeight="1">
      <c r="B13" s="2348" t="s">
        <v>2534</v>
      </c>
      <c r="C13" s="2348"/>
      <c r="D13" s="2348"/>
      <c r="E13" s="2348"/>
      <c r="F13" s="2348"/>
      <c r="G13" s="2348"/>
      <c r="H13" s="2348"/>
      <c r="I13" s="2348"/>
      <c r="J13" s="2348"/>
      <c r="K13" s="2348"/>
      <c r="L13" s="2348"/>
      <c r="M13" s="2348"/>
    </row>
    <row r="14" spans="2:13" s="1" customFormat="1" ht="8.4499999999999993" customHeight="1">
      <c r="B14" s="33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5"/>
    </row>
    <row r="15" spans="2:13" s="1" customFormat="1" ht="69.75" customHeight="1">
      <c r="B15" s="2348" t="s">
        <v>2205</v>
      </c>
      <c r="C15" s="2348"/>
      <c r="D15" s="2348"/>
      <c r="E15" s="2348"/>
      <c r="F15" s="2348"/>
      <c r="G15" s="2348"/>
      <c r="H15" s="2348"/>
      <c r="I15" s="2348"/>
      <c r="J15" s="2348"/>
      <c r="K15" s="2348"/>
      <c r="L15" s="2348"/>
      <c r="M15" s="2348"/>
    </row>
    <row r="16" spans="2:13" s="1" customFormat="1" ht="7.5" customHeight="1">
      <c r="B16" s="33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5"/>
    </row>
    <row r="17" spans="2:13" s="1" customFormat="1" ht="38.450000000000003" customHeight="1">
      <c r="B17" s="2348" t="s">
        <v>2320</v>
      </c>
      <c r="C17" s="2348"/>
      <c r="D17" s="2348"/>
      <c r="E17" s="2348"/>
      <c r="F17" s="2348"/>
      <c r="G17" s="2348"/>
      <c r="H17" s="2348"/>
      <c r="I17" s="2348"/>
      <c r="J17" s="2348"/>
      <c r="K17" s="2348"/>
      <c r="L17" s="2348"/>
      <c r="M17" s="2348"/>
    </row>
    <row r="18" spans="2:13" s="1" customFormat="1" ht="7.5" customHeight="1">
      <c r="B18" s="96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4"/>
    </row>
    <row r="19" spans="2:13" s="1" customFormat="1" ht="56.45" customHeight="1">
      <c r="B19" s="2348" t="s">
        <v>159</v>
      </c>
      <c r="C19" s="2348"/>
      <c r="D19" s="2348"/>
      <c r="E19" s="2348"/>
      <c r="F19" s="2348"/>
      <c r="G19" s="2348"/>
      <c r="H19" s="2348"/>
      <c r="I19" s="2348"/>
      <c r="J19" s="2348"/>
      <c r="K19" s="2348"/>
      <c r="L19" s="2348"/>
      <c r="M19" s="2348"/>
    </row>
    <row r="20" spans="2:13" s="1" customFormat="1" ht="7.5" customHeight="1">
      <c r="B20" s="96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8"/>
    </row>
    <row r="21" spans="2:13" s="1" customFormat="1" ht="54.75" customHeight="1">
      <c r="B21" s="2348" t="s">
        <v>161</v>
      </c>
      <c r="C21" s="2348"/>
      <c r="D21" s="2348"/>
      <c r="E21" s="2348"/>
      <c r="F21" s="2348"/>
      <c r="G21" s="2348"/>
      <c r="H21" s="2348"/>
      <c r="I21" s="2348"/>
      <c r="J21" s="2348"/>
      <c r="K21" s="2348"/>
      <c r="L21" s="2348"/>
      <c r="M21" s="2348"/>
    </row>
    <row r="22" spans="2:13" s="1" customFormat="1" ht="16.5">
      <c r="B22" s="96"/>
      <c r="C22" s="2349" t="s">
        <v>215</v>
      </c>
      <c r="D22" s="2349"/>
      <c r="E22" s="2349"/>
      <c r="F22" s="2349"/>
      <c r="G22" s="2349"/>
      <c r="H22" s="2349"/>
      <c r="I22" s="2349"/>
      <c r="J22" s="2349"/>
      <c r="K22" s="2349"/>
      <c r="L22" s="106"/>
      <c r="M22" s="107"/>
    </row>
    <row r="23" spans="2:13" s="1" customFormat="1" ht="39.200000000000003" customHeight="1">
      <c r="B23" s="2348" t="s">
        <v>2209</v>
      </c>
      <c r="C23" s="2348"/>
      <c r="D23" s="2348"/>
      <c r="E23" s="2348"/>
      <c r="F23" s="2348"/>
      <c r="G23" s="2348"/>
      <c r="H23" s="2348"/>
      <c r="I23" s="2348"/>
      <c r="J23" s="2348"/>
      <c r="K23" s="2348"/>
      <c r="L23" s="2348"/>
      <c r="M23" s="2348"/>
    </row>
    <row r="24" spans="2:13" s="1" customFormat="1" ht="8.4499999999999993" customHeight="1">
      <c r="B24" s="9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7"/>
    </row>
    <row r="25" spans="2:13" s="1" customFormat="1" ht="70.7" customHeight="1">
      <c r="B25" s="2348" t="s">
        <v>3106</v>
      </c>
      <c r="C25" s="2348"/>
      <c r="D25" s="2348"/>
      <c r="E25" s="2348"/>
      <c r="F25" s="2348"/>
      <c r="G25" s="2348"/>
      <c r="H25" s="2348"/>
      <c r="I25" s="2348"/>
      <c r="J25" s="2348"/>
      <c r="K25" s="2348"/>
      <c r="L25" s="2348"/>
      <c r="M25" s="2348"/>
    </row>
    <row r="26" spans="2:13" ht="5.25" customHeight="1"/>
  </sheetData>
  <mergeCells count="15">
    <mergeCell ref="B7:L7"/>
    <mergeCell ref="B9:M9"/>
    <mergeCell ref="C1:K1"/>
    <mergeCell ref="B2:M2"/>
    <mergeCell ref="B4:M4"/>
    <mergeCell ref="B6:M6"/>
    <mergeCell ref="B11:M11"/>
    <mergeCell ref="B13:M13"/>
    <mergeCell ref="C22:K22"/>
    <mergeCell ref="B23:M23"/>
    <mergeCell ref="B25:M25"/>
    <mergeCell ref="B15:M15"/>
    <mergeCell ref="B17:M17"/>
    <mergeCell ref="B19:M19"/>
    <mergeCell ref="B21:M21"/>
  </mergeCells>
  <phoneticPr fontId="58" type="noConversion"/>
  <printOptions horizontalCentered="1"/>
  <pageMargins left="0.39374999999999999" right="0.19652777777777777" top="0.98402777777777772" bottom="0.98402777777777772" header="0.5" footer="0.5"/>
  <pageSetup paperSize="9" scale="90" firstPageNumber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2"/>
  <dimension ref="C1:O66"/>
  <sheetViews>
    <sheetView view="pageBreakPreview" topLeftCell="A12" zoomScaleNormal="90" workbookViewId="0">
      <selection activeCell="H35" sqref="H35"/>
    </sheetView>
  </sheetViews>
  <sheetFormatPr defaultRowHeight="12.75"/>
  <cols>
    <col min="1" max="1" width="0.85546875" customWidth="1"/>
    <col min="2" max="2" width="3" customWidth="1"/>
    <col min="3" max="3" width="17.140625" customWidth="1"/>
    <col min="4" max="4" width="2.28515625" hidden="1" customWidth="1"/>
    <col min="5" max="5" width="2.28515625" customWidth="1"/>
    <col min="6" max="6" width="7.28515625" customWidth="1"/>
    <col min="7" max="7" width="7.7109375" customWidth="1"/>
    <col min="8" max="8" width="9.85546875" bestFit="1" customWidth="1"/>
    <col min="12" max="12" width="10.42578125" customWidth="1"/>
    <col min="13" max="13" width="12.7109375" customWidth="1"/>
    <col min="14" max="14" width="0.140625" customWidth="1"/>
    <col min="15" max="15" width="17.85546875" customWidth="1"/>
  </cols>
  <sheetData>
    <row r="1" spans="3:15">
      <c r="C1" s="249"/>
      <c r="D1" s="249" t="s">
        <v>2726</v>
      </c>
      <c r="E1" s="249"/>
      <c r="F1" s="2365" t="s">
        <v>1296</v>
      </c>
      <c r="G1" s="2365"/>
      <c r="H1" s="2365"/>
      <c r="I1" s="2365"/>
      <c r="J1" s="2365"/>
      <c r="K1" s="2365"/>
      <c r="L1" s="2365"/>
      <c r="M1" s="2365"/>
      <c r="N1" s="249"/>
      <c r="O1" s="55"/>
    </row>
    <row r="2" spans="3:15">
      <c r="C2" s="249"/>
      <c r="D2" s="249" t="s">
        <v>2727</v>
      </c>
      <c r="E2" s="249"/>
      <c r="F2" s="2365" t="str">
        <f>'CERT-F'!F13</f>
        <v>SECRETARIA DE ESTADO DA SAÚDE</v>
      </c>
      <c r="G2" s="2365"/>
      <c r="H2" s="2365"/>
      <c r="I2" s="2365"/>
      <c r="J2" s="2365"/>
      <c r="K2" s="2365"/>
      <c r="L2" s="2365"/>
      <c r="M2" s="2365"/>
      <c r="N2" s="249"/>
    </row>
    <row r="3" spans="3:15">
      <c r="C3" s="249"/>
      <c r="D3" s="249" t="s">
        <v>1462</v>
      </c>
      <c r="E3" s="249"/>
      <c r="F3" s="2365">
        <f>'CERT-F'!F14</f>
        <v>0</v>
      </c>
      <c r="G3" s="2365"/>
      <c r="H3" s="2365"/>
      <c r="I3" s="2365"/>
      <c r="J3" s="2365"/>
      <c r="K3" s="2365"/>
      <c r="L3" s="2365"/>
      <c r="M3" s="2365"/>
      <c r="N3" s="249"/>
    </row>
    <row r="4" spans="3:15">
      <c r="C4" s="249"/>
      <c r="D4" s="249"/>
      <c r="E4" s="249"/>
      <c r="F4" s="2365"/>
      <c r="G4" s="2365"/>
      <c r="H4" s="2365"/>
      <c r="I4" s="2365"/>
      <c r="J4" s="2365"/>
      <c r="K4" s="2365"/>
      <c r="L4" s="2365"/>
      <c r="M4" s="2365"/>
      <c r="N4" s="249"/>
    </row>
    <row r="5" spans="3:15"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</row>
    <row r="6" spans="3:15" ht="15">
      <c r="C6" s="249" t="s">
        <v>1463</v>
      </c>
      <c r="D6" s="249"/>
      <c r="E6" s="249" t="s">
        <v>1464</v>
      </c>
      <c r="F6" s="2364" t="str">
        <f>IF('CERT-F'!AC16="","",'CERT-F'!AC16)</f>
        <v/>
      </c>
      <c r="G6" s="2364"/>
      <c r="H6" s="2364"/>
      <c r="I6" s="552" t="s">
        <v>1465</v>
      </c>
      <c r="J6" s="552"/>
      <c r="K6" s="249"/>
      <c r="L6" s="249"/>
      <c r="M6" s="249"/>
      <c r="N6" s="249"/>
    </row>
    <row r="7" spans="3:15">
      <c r="C7" s="249" t="s">
        <v>1466</v>
      </c>
      <c r="D7" s="249"/>
      <c r="E7" s="249" t="s">
        <v>1464</v>
      </c>
      <c r="F7" s="2355" t="str">
        <f>IF('CERT-F'!D19="","",'CERT-F'!D19)</f>
        <v/>
      </c>
      <c r="G7" s="2355"/>
      <c r="H7" s="2355"/>
      <c r="I7" s="2355"/>
      <c r="J7" s="2355"/>
      <c r="K7" s="2355"/>
      <c r="L7" s="2355"/>
      <c r="M7" s="2355"/>
      <c r="N7" s="249"/>
    </row>
    <row r="8" spans="3:15">
      <c r="C8" s="249" t="s">
        <v>1467</v>
      </c>
      <c r="D8" s="249"/>
      <c r="E8" s="249" t="s">
        <v>1464</v>
      </c>
      <c r="F8" s="2356" t="s">
        <v>213</v>
      </c>
      <c r="G8" s="2356"/>
      <c r="H8" s="2356"/>
      <c r="I8" s="2356"/>
      <c r="J8" s="2356"/>
      <c r="K8" s="2356"/>
      <c r="L8" s="2356"/>
      <c r="M8" s="249"/>
      <c r="N8" s="249"/>
      <c r="O8" s="55" t="s">
        <v>1468</v>
      </c>
    </row>
    <row r="9" spans="3:15">
      <c r="C9" s="249" t="s">
        <v>1469</v>
      </c>
      <c r="D9" s="249"/>
      <c r="E9" s="249" t="s">
        <v>1464</v>
      </c>
      <c r="F9" s="2356" t="str">
        <f>IF('CERT-F'!D23="","",'CERT-F'!D23)</f>
        <v/>
      </c>
      <c r="G9" s="2356"/>
      <c r="H9" s="2356"/>
      <c r="I9" s="2356"/>
      <c r="J9" s="2356"/>
      <c r="K9" s="2356"/>
      <c r="L9" s="249"/>
      <c r="M9" s="249"/>
      <c r="N9" s="249"/>
    </row>
    <row r="10" spans="3:15">
      <c r="C10" s="249"/>
      <c r="D10" s="249"/>
      <c r="E10" s="249"/>
      <c r="F10" s="553"/>
      <c r="G10" s="553"/>
      <c r="H10" s="553"/>
      <c r="I10" s="553"/>
      <c r="J10" s="553"/>
      <c r="K10" s="553"/>
      <c r="L10" s="249"/>
      <c r="M10" s="249"/>
      <c r="N10" s="249"/>
    </row>
    <row r="11" spans="3:15">
      <c r="C11" s="249"/>
      <c r="D11" s="249"/>
      <c r="E11" s="249"/>
      <c r="F11" s="553"/>
      <c r="G11" s="553"/>
      <c r="H11" s="553"/>
      <c r="I11" s="553"/>
      <c r="J11" s="553"/>
      <c r="K11" s="553"/>
      <c r="L11" s="249"/>
      <c r="M11" s="249"/>
      <c r="N11" s="249"/>
    </row>
    <row r="12" spans="3:15">
      <c r="C12" s="249"/>
      <c r="D12" s="249"/>
      <c r="E12" s="249"/>
      <c r="F12" s="553"/>
      <c r="G12" s="553"/>
      <c r="H12" s="553"/>
      <c r="I12" s="553"/>
      <c r="J12" s="553"/>
      <c r="K12" s="553"/>
      <c r="L12" s="249"/>
      <c r="M12" s="249"/>
      <c r="N12" s="249"/>
    </row>
    <row r="13" spans="3:15">
      <c r="C13" s="249"/>
      <c r="D13" s="249"/>
      <c r="E13" s="249"/>
      <c r="F13" s="553"/>
      <c r="G13" s="553"/>
      <c r="H13" s="553"/>
      <c r="I13" s="553"/>
      <c r="J13" s="553"/>
      <c r="K13" s="553"/>
      <c r="L13" s="249"/>
      <c r="M13" s="249"/>
      <c r="N13" s="249"/>
    </row>
    <row r="14" spans="3:15">
      <c r="C14" s="249"/>
      <c r="D14" s="249"/>
      <c r="E14" s="249"/>
      <c r="F14" s="553"/>
      <c r="G14" s="553"/>
      <c r="H14" s="553"/>
      <c r="I14" s="553"/>
      <c r="J14" s="553"/>
      <c r="K14" s="553"/>
      <c r="L14" s="249"/>
      <c r="M14" s="249"/>
      <c r="N14" s="249"/>
    </row>
    <row r="15" spans="3:15">
      <c r="C15" s="249"/>
      <c r="D15" s="249"/>
      <c r="E15" s="249"/>
      <c r="F15" s="553"/>
      <c r="G15" s="553"/>
      <c r="H15" s="553"/>
      <c r="I15" s="553"/>
      <c r="J15" s="553"/>
      <c r="K15" s="553"/>
      <c r="L15" s="249"/>
      <c r="M15" s="249"/>
      <c r="N15" s="249"/>
    </row>
    <row r="16" spans="3:15">
      <c r="C16" s="249"/>
      <c r="D16" s="249"/>
      <c r="E16" s="249"/>
      <c r="F16" s="553"/>
      <c r="G16" s="553"/>
      <c r="H16" s="553"/>
      <c r="I16" s="559"/>
      <c r="J16" s="553"/>
      <c r="K16" s="553"/>
      <c r="L16" s="249"/>
      <c r="M16" s="249"/>
      <c r="N16" s="249"/>
    </row>
    <row r="17" spans="3:14"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</row>
    <row r="18" spans="3:14" ht="15" customHeight="1">
      <c r="C18" s="2363" t="s">
        <v>2920</v>
      </c>
      <c r="D18" s="2363"/>
      <c r="E18" s="2363"/>
      <c r="F18" s="2363"/>
      <c r="G18" s="2363"/>
      <c r="H18" s="2363"/>
      <c r="I18" s="2363"/>
      <c r="J18" s="2363"/>
      <c r="K18" s="2363"/>
      <c r="L18" s="2363"/>
      <c r="M18" s="2363"/>
      <c r="N18" s="2363"/>
    </row>
    <row r="19" spans="3:14" ht="36.75" customHeight="1">
      <c r="C19" s="2363"/>
      <c r="D19" s="2363"/>
      <c r="E19" s="2363"/>
      <c r="F19" s="2363"/>
      <c r="G19" s="2363"/>
      <c r="H19" s="2363"/>
      <c r="I19" s="2363"/>
      <c r="J19" s="2363"/>
      <c r="K19" s="2363"/>
      <c r="L19" s="2363"/>
      <c r="M19" s="2363"/>
      <c r="N19" s="2363"/>
    </row>
    <row r="20" spans="3:14" ht="13.15" customHeight="1">
      <c r="C20" s="2359" t="str">
        <f>'CERT-V'!C48</f>
        <v xml:space="preserve">com fundamentação dada pelo </v>
      </c>
      <c r="D20" s="2359"/>
      <c r="E20" s="2359"/>
      <c r="F20" s="2359"/>
      <c r="G20" s="2359"/>
      <c r="H20" s="2359"/>
      <c r="I20" s="2359"/>
      <c r="J20" s="2359"/>
      <c r="K20" s="2359"/>
      <c r="L20" s="2359"/>
      <c r="M20" s="2359"/>
      <c r="N20" s="2359"/>
    </row>
    <row r="21" spans="3:14">
      <c r="C21" s="2356"/>
      <c r="D21" s="2356"/>
      <c r="E21" s="2356"/>
      <c r="F21" s="2356"/>
      <c r="G21" s="2356"/>
      <c r="H21" s="313"/>
      <c r="I21" s="249"/>
      <c r="J21" s="249"/>
      <c r="K21" s="249"/>
      <c r="L21" s="313"/>
      <c r="M21" s="569"/>
      <c r="N21" s="249"/>
    </row>
    <row r="22" spans="3:14" ht="15">
      <c r="C22" s="558"/>
      <c r="D22" s="555"/>
      <c r="E22" s="2358"/>
      <c r="F22" s="2358"/>
      <c r="G22" s="555"/>
      <c r="H22" s="557"/>
      <c r="I22" s="555"/>
      <c r="J22" s="557"/>
      <c r="K22" s="555"/>
      <c r="L22" s="553"/>
      <c r="M22" s="555"/>
      <c r="N22" s="249"/>
    </row>
    <row r="23" spans="3:14" hidden="1">
      <c r="C23" s="560"/>
      <c r="D23" s="553"/>
      <c r="E23" s="553"/>
      <c r="F23" s="561"/>
      <c r="G23" s="562"/>
      <c r="H23" s="317"/>
      <c r="I23" s="249"/>
      <c r="J23" s="249"/>
      <c r="K23" s="249"/>
      <c r="L23" s="249"/>
      <c r="M23" s="249"/>
      <c r="N23" s="249"/>
    </row>
    <row r="24" spans="3:14" hidden="1">
      <c r="C24" s="563"/>
      <c r="D24" s="553"/>
      <c r="E24" s="553"/>
      <c r="F24" s="564"/>
      <c r="G24" s="565"/>
      <c r="H24" s="317"/>
      <c r="I24" s="249"/>
      <c r="J24" s="249"/>
      <c r="K24" s="249"/>
      <c r="L24" s="249"/>
      <c r="M24" s="249"/>
      <c r="N24" s="249"/>
    </row>
    <row r="25" spans="3:14" hidden="1">
      <c r="C25" s="553"/>
      <c r="D25" s="553"/>
      <c r="E25" s="553"/>
      <c r="F25" s="564"/>
      <c r="G25" s="565"/>
      <c r="H25" s="317"/>
      <c r="I25" s="249"/>
      <c r="J25" s="249"/>
      <c r="K25" s="249"/>
      <c r="L25" s="249"/>
      <c r="M25" s="249"/>
      <c r="N25" s="249"/>
    </row>
    <row r="26" spans="3:14" hidden="1">
      <c r="C26" s="553"/>
      <c r="D26" s="553"/>
      <c r="E26" s="553"/>
      <c r="F26" s="566"/>
      <c r="G26" s="565"/>
      <c r="H26" s="317"/>
      <c r="I26" s="249"/>
      <c r="J26" s="249"/>
      <c r="K26" s="249"/>
      <c r="L26" s="249"/>
      <c r="M26" s="249"/>
      <c r="N26" s="249"/>
    </row>
    <row r="27" spans="3:14" hidden="1">
      <c r="C27" s="553"/>
      <c r="D27" s="553"/>
      <c r="E27" s="553"/>
      <c r="F27" s="566"/>
      <c r="G27" s="565"/>
      <c r="H27" s="317"/>
      <c r="I27" s="249"/>
      <c r="J27" s="249"/>
      <c r="K27" s="249"/>
      <c r="L27" s="249"/>
      <c r="M27" s="249"/>
      <c r="N27" s="249"/>
    </row>
    <row r="28" spans="3:14" hidden="1">
      <c r="C28" s="553"/>
      <c r="D28" s="553"/>
      <c r="E28" s="553"/>
      <c r="F28" s="566"/>
      <c r="G28" s="565"/>
      <c r="H28" s="317"/>
      <c r="I28" s="249"/>
      <c r="J28" s="249"/>
      <c r="K28" s="249"/>
      <c r="L28" s="249"/>
      <c r="M28" s="249"/>
      <c r="N28" s="249"/>
    </row>
    <row r="29" spans="3:14" hidden="1">
      <c r="C29" s="553"/>
      <c r="D29" s="553"/>
      <c r="E29" s="553"/>
      <c r="F29" s="566"/>
      <c r="G29" s="565"/>
      <c r="H29" s="317"/>
      <c r="I29" s="249"/>
      <c r="J29" s="249"/>
      <c r="K29" s="249"/>
      <c r="L29" s="249"/>
      <c r="M29" s="249"/>
      <c r="N29" s="249"/>
    </row>
    <row r="30" spans="3:14" hidden="1">
      <c r="C30" s="553"/>
      <c r="D30" s="553"/>
      <c r="E30" s="553"/>
      <c r="F30" s="566"/>
      <c r="G30" s="565"/>
      <c r="H30" s="317"/>
      <c r="I30" s="249"/>
      <c r="J30" s="249"/>
      <c r="K30" s="249"/>
      <c r="L30" s="249"/>
      <c r="M30" s="249"/>
      <c r="N30" s="249"/>
    </row>
    <row r="31" spans="3:14" hidden="1">
      <c r="C31" s="553"/>
      <c r="D31" s="553"/>
      <c r="E31" s="553"/>
      <c r="F31" s="566"/>
      <c r="G31" s="565"/>
      <c r="H31" s="317"/>
      <c r="I31" s="249"/>
      <c r="J31" s="249"/>
      <c r="K31" s="249"/>
      <c r="L31" s="249"/>
      <c r="M31" s="249"/>
      <c r="N31" s="249"/>
    </row>
    <row r="32" spans="3:14" hidden="1">
      <c r="C32" s="553"/>
      <c r="D32" s="553"/>
      <c r="E32" s="553"/>
      <c r="F32" s="566"/>
      <c r="G32" s="565"/>
      <c r="H32" s="317"/>
      <c r="I32" s="249"/>
      <c r="J32" s="249"/>
      <c r="K32" s="249"/>
      <c r="L32" s="249"/>
      <c r="M32" s="249"/>
      <c r="N32" s="249"/>
    </row>
    <row r="33" spans="3:14" hidden="1">
      <c r="C33" s="553"/>
      <c r="D33" s="553"/>
      <c r="E33" s="553"/>
      <c r="F33" s="566"/>
      <c r="G33" s="565"/>
      <c r="H33" s="317"/>
      <c r="I33" s="249"/>
      <c r="J33" s="249"/>
      <c r="K33" s="249"/>
      <c r="L33" s="249"/>
      <c r="M33" s="249"/>
      <c r="N33" s="249"/>
    </row>
    <row r="34" spans="3:14" ht="13.5" hidden="1" thickBot="1">
      <c r="C34" s="553"/>
      <c r="D34" s="553"/>
      <c r="E34" s="553"/>
      <c r="F34" s="567"/>
      <c r="G34" s="568"/>
      <c r="H34" s="317"/>
      <c r="I34" s="249"/>
      <c r="J34" s="249"/>
      <c r="K34" s="249"/>
      <c r="L34" s="249"/>
      <c r="M34" s="249"/>
      <c r="N34" s="249"/>
    </row>
    <row r="35" spans="3:14">
      <c r="C35" s="553"/>
      <c r="D35" s="553"/>
      <c r="E35" s="553"/>
      <c r="F35" s="566"/>
      <c r="G35" s="566"/>
      <c r="H35" s="317"/>
      <c r="I35" s="249"/>
      <c r="J35" s="249"/>
      <c r="K35" s="249"/>
      <c r="L35" s="249"/>
      <c r="M35" s="249"/>
      <c r="N35" s="249"/>
    </row>
    <row r="36" spans="3:14" ht="15">
      <c r="C36" s="554"/>
      <c r="D36" s="555"/>
      <c r="E36" s="552"/>
      <c r="F36" s="552"/>
      <c r="G36" s="552"/>
      <c r="H36" s="556"/>
      <c r="I36" s="555"/>
      <c r="J36" s="556"/>
      <c r="K36" s="555"/>
      <c r="L36" s="556"/>
      <c r="M36" s="555"/>
      <c r="N36" s="249"/>
    </row>
    <row r="37" spans="3:14" ht="15">
      <c r="C37" s="554"/>
      <c r="D37" s="555"/>
      <c r="E37" s="2360" t="s">
        <v>771</v>
      </c>
      <c r="F37" s="2360"/>
      <c r="G37" s="2360"/>
      <c r="H37" s="2360"/>
      <c r="I37" s="2360"/>
      <c r="J37" s="2360"/>
      <c r="K37" s="2360"/>
      <c r="L37" s="2360"/>
      <c r="M37" s="2360"/>
      <c r="N37" s="2360"/>
    </row>
    <row r="38" spans="3:14" ht="15">
      <c r="C38" s="554"/>
      <c r="D38" s="555"/>
      <c r="E38" s="552"/>
      <c r="F38" s="552"/>
      <c r="G38" s="552"/>
      <c r="H38" s="556"/>
      <c r="I38" s="555"/>
      <c r="J38" s="556"/>
      <c r="K38" s="555"/>
      <c r="L38" s="556"/>
      <c r="M38" s="555"/>
      <c r="N38" s="249"/>
    </row>
    <row r="39" spans="3:14" ht="16.7" customHeight="1">
      <c r="C39" s="249"/>
      <c r="D39" s="249"/>
      <c r="E39" s="2361" t="s">
        <v>772</v>
      </c>
      <c r="F39" s="2361"/>
      <c r="G39" s="2361"/>
      <c r="H39" s="2361"/>
      <c r="I39" s="2361"/>
      <c r="J39" s="2361"/>
      <c r="K39" s="2361"/>
      <c r="L39" s="2362">
        <f ca="1">TODAY()</f>
        <v>46072</v>
      </c>
      <c r="M39" s="2362"/>
      <c r="N39" s="249"/>
    </row>
    <row r="40" spans="3:14"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</row>
    <row r="41" spans="3:14"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</row>
    <row r="42" spans="3:14">
      <c r="C42" s="2357"/>
      <c r="D42" s="2357"/>
      <c r="E42" s="2357"/>
      <c r="F42" s="2357"/>
      <c r="G42" s="2357"/>
      <c r="H42" s="2357"/>
      <c r="I42" s="2357"/>
      <c r="J42" s="2357"/>
      <c r="K42" s="2357"/>
      <c r="L42" s="2357"/>
      <c r="M42" s="2357"/>
      <c r="N42" s="249"/>
    </row>
    <row r="43" spans="3:14"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</row>
    <row r="44" spans="3:14"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</row>
    <row r="45" spans="3:14"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</row>
    <row r="46" spans="3:14">
      <c r="C46" s="249"/>
      <c r="D46" s="249"/>
      <c r="E46" s="249"/>
      <c r="F46" s="2354" t="s">
        <v>192</v>
      </c>
      <c r="G46" s="2354"/>
      <c r="H46" s="2354"/>
      <c r="I46" s="2354"/>
      <c r="J46" s="2354"/>
      <c r="K46" s="2354"/>
      <c r="L46" s="2354"/>
      <c r="M46" s="249"/>
      <c r="N46" s="249"/>
    </row>
    <row r="47" spans="3:14">
      <c r="C47" s="249"/>
      <c r="D47" s="249"/>
      <c r="E47" s="249"/>
      <c r="F47" s="2354"/>
      <c r="G47" s="2354"/>
      <c r="H47" s="2354"/>
      <c r="I47" s="2354"/>
      <c r="J47" s="2354"/>
      <c r="K47" s="2354"/>
      <c r="L47" s="2354"/>
      <c r="M47" s="249"/>
      <c r="N47" s="249"/>
    </row>
    <row r="48" spans="3:14"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</row>
    <row r="49" spans="3:14"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</row>
    <row r="50" spans="3:14"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</row>
    <row r="51" spans="3:14"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</row>
    <row r="52" spans="3:14"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</row>
    <row r="53" spans="3:14"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</row>
    <row r="54" spans="3:14"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</row>
    <row r="55" spans="3:14"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</row>
    <row r="56" spans="3:14"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</row>
    <row r="57" spans="3:14"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</row>
    <row r="58" spans="3:14"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</row>
    <row r="59" spans="3:14"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</row>
    <row r="60" spans="3:14"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</row>
    <row r="61" spans="3:14"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</row>
    <row r="62" spans="3:14"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</row>
    <row r="63" spans="3:14">
      <c r="C63" s="249" t="s">
        <v>773</v>
      </c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</row>
    <row r="64" spans="3:14"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</row>
    <row r="65" spans="3:14"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</row>
    <row r="66" spans="3:14"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</row>
  </sheetData>
  <mergeCells count="18">
    <mergeCell ref="F6:H6"/>
    <mergeCell ref="F1:M1"/>
    <mergeCell ref="F2:M2"/>
    <mergeCell ref="F3:M3"/>
    <mergeCell ref="F4:M4"/>
    <mergeCell ref="F47:L47"/>
    <mergeCell ref="F7:M7"/>
    <mergeCell ref="F8:L8"/>
    <mergeCell ref="F9:K9"/>
    <mergeCell ref="C42:M42"/>
    <mergeCell ref="F46:L46"/>
    <mergeCell ref="E22:F22"/>
    <mergeCell ref="C20:N20"/>
    <mergeCell ref="E37:N37"/>
    <mergeCell ref="E39:K39"/>
    <mergeCell ref="L39:M39"/>
    <mergeCell ref="C21:G21"/>
    <mergeCell ref="C18:N19"/>
  </mergeCells>
  <phoneticPr fontId="58" type="noConversion"/>
  <pageMargins left="0.59055118110236227" right="0.39370078740157483" top="0.98425196850393704" bottom="0.98425196850393704" header="0.51181102362204722" footer="0.51181102362204722"/>
  <pageSetup paperSize="9" orientation="portrait" horizontalDpi="4294967294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3"/>
  <dimension ref="A1:DQ86"/>
  <sheetViews>
    <sheetView showZeros="0" topLeftCell="A45" workbookViewId="0">
      <selection activeCell="C61" sqref="C61"/>
    </sheetView>
  </sheetViews>
  <sheetFormatPr defaultRowHeight="12.75"/>
  <cols>
    <col min="1" max="1" width="3.5703125" customWidth="1"/>
    <col min="2" max="2" width="65.5703125" customWidth="1"/>
    <col min="3" max="3" width="12.42578125" customWidth="1"/>
    <col min="4" max="4" width="19.28515625" customWidth="1"/>
    <col min="5" max="5" width="14.28515625" customWidth="1"/>
    <col min="6" max="8" width="15.5703125" customWidth="1"/>
    <col min="9" max="9" width="22.7109375" customWidth="1"/>
    <col min="10" max="10" width="28.7109375" customWidth="1"/>
    <col min="11" max="11" width="31.7109375" customWidth="1"/>
    <col min="12" max="12" width="11" customWidth="1"/>
    <col min="13" max="13" width="10.5703125" customWidth="1"/>
    <col min="14" max="14" width="10.28515625" customWidth="1"/>
    <col min="15" max="15" width="10.85546875" customWidth="1"/>
    <col min="16" max="24" width="8.85546875" customWidth="1"/>
    <col min="25" max="25" width="10.42578125" customWidth="1"/>
    <col min="26" max="26" width="11.42578125" customWidth="1"/>
    <col min="27" max="34" width="8.85546875" customWidth="1"/>
    <col min="35" max="35" width="10.28515625" customWidth="1"/>
    <col min="36" max="36" width="10.5703125" customWidth="1"/>
    <col min="37" max="37" width="9.42578125" customWidth="1"/>
    <col min="38" max="38" width="9.5703125" customWidth="1"/>
    <col min="39" max="44" width="8.85546875" customWidth="1"/>
    <col min="45" max="45" width="10.5703125" customWidth="1"/>
    <col min="46" max="47" width="10.42578125" customWidth="1"/>
    <col min="48" max="48" width="10" customWidth="1"/>
    <col min="49" max="49" width="8.85546875" customWidth="1"/>
    <col min="50" max="50" width="10.140625" customWidth="1"/>
    <col min="51" max="51" width="8.85546875" customWidth="1"/>
    <col min="52" max="52" width="9.7109375" customWidth="1"/>
    <col min="53" max="55" width="8.85546875" customWidth="1"/>
    <col min="56" max="56" width="9.5703125" customWidth="1"/>
    <col min="57" max="57" width="8.140625" customWidth="1"/>
    <col min="58" max="58" width="6.28515625" customWidth="1"/>
    <col min="59" max="59" width="14.85546875" customWidth="1"/>
    <col min="60" max="60" width="11.85546875" customWidth="1"/>
    <col min="61" max="61" width="13" customWidth="1"/>
    <col min="62" max="62" width="14" customWidth="1"/>
    <col min="63" max="63" width="15" customWidth="1"/>
    <col min="64" max="64" width="27.7109375" customWidth="1"/>
    <col min="65" max="65" width="25" customWidth="1"/>
    <col min="66" max="66" width="14.7109375" customWidth="1"/>
    <col min="67" max="67" width="13.85546875" customWidth="1"/>
    <col min="68" max="68" width="12.7109375" customWidth="1"/>
    <col min="69" max="69" width="13.140625" customWidth="1"/>
    <col min="70" max="70" width="13.42578125" customWidth="1"/>
    <col min="71" max="71" width="8.85546875" customWidth="1"/>
    <col min="72" max="72" width="13.7109375" customWidth="1"/>
    <col min="73" max="73" width="11" customWidth="1"/>
    <col min="74" max="75" width="10.28515625" customWidth="1"/>
    <col min="76" max="76" width="8.85546875" customWidth="1"/>
    <col min="77" max="77" width="10.140625" customWidth="1"/>
    <col min="78" max="78" width="12" customWidth="1"/>
    <col min="79" max="79" width="13.28515625" customWidth="1"/>
    <col min="80" max="82" width="8.85546875" customWidth="1"/>
    <col min="83" max="83" width="10.7109375" customWidth="1"/>
    <col min="84" max="84" width="14.7109375" customWidth="1"/>
    <col min="85" max="85" width="14.5703125" customWidth="1"/>
    <col min="86" max="86" width="10.85546875" customWidth="1"/>
    <col min="87" max="87" width="11" customWidth="1"/>
    <col min="88" max="88" width="19.7109375" customWidth="1"/>
    <col min="89" max="90" width="8.85546875" customWidth="1"/>
    <col min="91" max="91" width="10.5703125" customWidth="1"/>
    <col min="92" max="92" width="10.7109375" customWidth="1"/>
    <col min="93" max="93" width="14.5703125" customWidth="1"/>
    <col min="94" max="94" width="17.140625" customWidth="1"/>
    <col min="95" max="95" width="21.28515625" customWidth="1"/>
    <col min="96" max="96" width="8.85546875" customWidth="1"/>
    <col min="97" max="97" width="11.5703125" customWidth="1"/>
    <col min="98" max="98" width="12.140625" customWidth="1"/>
    <col min="99" max="99" width="11.42578125" customWidth="1"/>
    <col min="100" max="100" width="8.85546875" customWidth="1"/>
    <col min="101" max="101" width="11.5703125" customWidth="1"/>
    <col min="102" max="102" width="14.85546875" customWidth="1"/>
    <col min="103" max="103" width="15" customWidth="1"/>
    <col min="104" max="104" width="11.85546875" customWidth="1"/>
    <col min="105" max="105" width="8.85546875" customWidth="1"/>
    <col min="106" max="106" width="11.140625" customWidth="1"/>
    <col min="107" max="107" width="11.42578125" customWidth="1"/>
    <col min="108" max="108" width="8.85546875" customWidth="1"/>
    <col min="109" max="109" width="11.42578125" customWidth="1"/>
    <col min="110" max="110" width="12.140625" customWidth="1"/>
    <col min="111" max="111" width="13.140625" customWidth="1"/>
    <col min="112" max="114" width="8.85546875" customWidth="1"/>
    <col min="115" max="115" width="12.7109375" customWidth="1"/>
    <col min="116" max="116" width="8.85546875" customWidth="1"/>
    <col min="117" max="117" width="15.85546875" customWidth="1"/>
    <col min="118" max="118" width="8.85546875" customWidth="1"/>
    <col min="119" max="119" width="22.5703125" customWidth="1"/>
    <col min="120" max="120" width="20.7109375" customWidth="1"/>
    <col min="121" max="121" width="8.85546875" customWidth="1"/>
    <col min="122" max="122" width="27.5703125" bestFit="1" customWidth="1"/>
  </cols>
  <sheetData>
    <row r="1" spans="1:120">
      <c r="A1" s="317">
        <v>1</v>
      </c>
      <c r="B1" s="317">
        <v>2</v>
      </c>
      <c r="C1" s="317">
        <v>3</v>
      </c>
      <c r="D1" s="317">
        <v>4</v>
      </c>
      <c r="E1" s="317">
        <v>5</v>
      </c>
      <c r="F1" s="317">
        <v>6</v>
      </c>
      <c r="G1" s="317">
        <v>7</v>
      </c>
      <c r="H1" s="317">
        <v>8</v>
      </c>
      <c r="I1" s="317">
        <v>9</v>
      </c>
      <c r="J1" s="317">
        <v>10</v>
      </c>
      <c r="K1" s="317">
        <v>11</v>
      </c>
      <c r="L1" s="317">
        <v>12</v>
      </c>
      <c r="M1" s="317">
        <v>13</v>
      </c>
      <c r="N1" s="317">
        <v>14</v>
      </c>
      <c r="O1" s="317">
        <v>15</v>
      </c>
      <c r="P1" s="317">
        <v>16</v>
      </c>
      <c r="Q1" s="317">
        <v>17</v>
      </c>
      <c r="R1" s="317">
        <v>18</v>
      </c>
      <c r="S1" s="317">
        <v>19</v>
      </c>
      <c r="T1" s="317">
        <v>20</v>
      </c>
      <c r="U1" s="317">
        <v>21</v>
      </c>
      <c r="V1" s="317">
        <v>22</v>
      </c>
      <c r="W1" s="317">
        <v>23</v>
      </c>
      <c r="X1" s="317">
        <v>24</v>
      </c>
      <c r="Y1" s="317">
        <v>25</v>
      </c>
      <c r="Z1" s="317">
        <v>26</v>
      </c>
      <c r="AA1" s="317">
        <v>27</v>
      </c>
      <c r="AB1" s="317">
        <v>28</v>
      </c>
      <c r="AC1" s="317">
        <v>29</v>
      </c>
      <c r="AD1" s="317">
        <v>30</v>
      </c>
      <c r="AE1" s="317">
        <v>31</v>
      </c>
      <c r="AF1" s="317">
        <v>32</v>
      </c>
      <c r="AG1" s="317">
        <v>33</v>
      </c>
      <c r="AH1" s="317">
        <v>34</v>
      </c>
      <c r="AI1" s="317">
        <v>35</v>
      </c>
      <c r="AJ1" s="317">
        <v>36</v>
      </c>
      <c r="AK1" s="317">
        <v>37</v>
      </c>
      <c r="AL1" s="317">
        <v>38</v>
      </c>
      <c r="AM1" s="317">
        <v>39</v>
      </c>
      <c r="AN1" s="317">
        <v>40</v>
      </c>
      <c r="AO1" s="317">
        <v>41</v>
      </c>
      <c r="AP1" s="317">
        <v>42</v>
      </c>
      <c r="AQ1" s="317">
        <v>43</v>
      </c>
      <c r="AR1" s="317">
        <v>44</v>
      </c>
      <c r="AS1" s="317">
        <v>45</v>
      </c>
      <c r="AT1" s="317">
        <v>46</v>
      </c>
      <c r="AU1" s="317">
        <v>47</v>
      </c>
      <c r="AV1" s="317">
        <v>48</v>
      </c>
      <c r="AW1" s="317">
        <v>49</v>
      </c>
      <c r="AX1" s="317">
        <v>50</v>
      </c>
      <c r="AY1" s="317">
        <v>51</v>
      </c>
      <c r="AZ1" s="317">
        <v>52</v>
      </c>
      <c r="BA1" s="317">
        <v>53</v>
      </c>
      <c r="BB1" s="317">
        <v>54</v>
      </c>
      <c r="BC1" s="317">
        <v>55</v>
      </c>
      <c r="BD1" s="317">
        <v>56</v>
      </c>
      <c r="BE1" s="317">
        <v>57</v>
      </c>
      <c r="BF1" s="317">
        <v>58</v>
      </c>
      <c r="BG1" s="317">
        <v>59</v>
      </c>
      <c r="BH1" s="317">
        <v>60</v>
      </c>
      <c r="BI1" s="317">
        <v>61</v>
      </c>
      <c r="BJ1" s="317">
        <v>62</v>
      </c>
      <c r="BK1" s="317">
        <v>63</v>
      </c>
      <c r="BL1" s="317">
        <v>64</v>
      </c>
      <c r="BM1" s="317">
        <v>65</v>
      </c>
      <c r="BN1" s="317">
        <v>66</v>
      </c>
      <c r="BO1" s="317">
        <v>67</v>
      </c>
      <c r="BP1" s="317">
        <v>68</v>
      </c>
      <c r="BQ1" s="317">
        <v>69</v>
      </c>
      <c r="BR1" s="317">
        <v>70</v>
      </c>
      <c r="BS1" s="317">
        <v>71</v>
      </c>
      <c r="BT1" s="317">
        <v>72</v>
      </c>
      <c r="BU1" s="317">
        <v>73</v>
      </c>
      <c r="BV1" s="317">
        <v>74</v>
      </c>
      <c r="BW1" s="317">
        <v>75</v>
      </c>
      <c r="BX1" s="317">
        <v>76</v>
      </c>
      <c r="BY1" s="317">
        <v>77</v>
      </c>
      <c r="BZ1" s="317">
        <v>78</v>
      </c>
      <c r="CA1" s="317">
        <v>79</v>
      </c>
      <c r="CB1" s="317">
        <v>80</v>
      </c>
      <c r="CC1" s="317">
        <v>81</v>
      </c>
      <c r="CD1" s="317">
        <v>82</v>
      </c>
      <c r="CE1" s="317">
        <v>83</v>
      </c>
      <c r="CF1" s="317">
        <v>84</v>
      </c>
      <c r="CG1" s="317">
        <v>85</v>
      </c>
      <c r="CH1" s="317">
        <v>86</v>
      </c>
      <c r="CI1" s="317">
        <v>87</v>
      </c>
      <c r="CJ1" s="317">
        <v>88</v>
      </c>
      <c r="CK1" s="317">
        <v>89</v>
      </c>
      <c r="CL1" s="317">
        <v>90</v>
      </c>
      <c r="CM1" s="317">
        <v>91</v>
      </c>
      <c r="CN1" s="317">
        <v>92</v>
      </c>
      <c r="CO1" s="317">
        <v>93</v>
      </c>
      <c r="CP1" s="317">
        <v>94</v>
      </c>
      <c r="CQ1" s="317">
        <v>95</v>
      </c>
      <c r="CR1" s="317">
        <v>96</v>
      </c>
      <c r="CS1" s="317">
        <v>97</v>
      </c>
      <c r="CT1" s="317">
        <v>98</v>
      </c>
      <c r="CU1" s="317">
        <v>99</v>
      </c>
      <c r="CV1" s="317">
        <v>100</v>
      </c>
      <c r="CW1" s="317">
        <v>101</v>
      </c>
      <c r="CX1" s="317">
        <v>102</v>
      </c>
      <c r="CY1" s="317">
        <v>103</v>
      </c>
      <c r="CZ1" s="317">
        <v>104</v>
      </c>
      <c r="DA1" s="317">
        <v>105</v>
      </c>
      <c r="DB1" s="317">
        <v>106</v>
      </c>
      <c r="DC1" s="163">
        <v>107</v>
      </c>
      <c r="DD1" s="163">
        <v>108</v>
      </c>
      <c r="DE1" s="163">
        <v>109</v>
      </c>
      <c r="DF1" s="163">
        <v>110</v>
      </c>
    </row>
    <row r="2" spans="1:120">
      <c r="A2" s="2390" t="s">
        <v>3028</v>
      </c>
      <c r="B2" s="2392" t="s">
        <v>3029</v>
      </c>
      <c r="C2" s="319" t="s">
        <v>3030</v>
      </c>
      <c r="D2" s="2394" t="s">
        <v>3031</v>
      </c>
      <c r="E2" s="2376" t="s">
        <v>2488</v>
      </c>
      <c r="F2" s="2381"/>
      <c r="G2" s="2366" t="s">
        <v>2475</v>
      </c>
      <c r="H2" s="2367"/>
      <c r="I2" s="2396" t="s">
        <v>2613</v>
      </c>
      <c r="J2" s="2392" t="s">
        <v>2931</v>
      </c>
      <c r="K2" s="318" t="s">
        <v>2557</v>
      </c>
      <c r="L2" s="321" t="s">
        <v>1630</v>
      </c>
      <c r="M2" s="319" t="s">
        <v>2655</v>
      </c>
      <c r="N2" s="321" t="s">
        <v>2657</v>
      </c>
      <c r="O2" s="322" t="s">
        <v>2657</v>
      </c>
      <c r="P2" s="2371" t="s">
        <v>1300</v>
      </c>
      <c r="Q2" s="2372"/>
      <c r="R2" s="2382" t="s">
        <v>1666</v>
      </c>
      <c r="S2" s="2383"/>
      <c r="T2" s="2384"/>
      <c r="U2" s="321" t="s">
        <v>3049</v>
      </c>
      <c r="V2" s="319" t="s">
        <v>3049</v>
      </c>
      <c r="W2" s="321" t="s">
        <v>3049</v>
      </c>
      <c r="X2" s="323" t="s">
        <v>3049</v>
      </c>
      <c r="Y2" s="2385" t="s">
        <v>1671</v>
      </c>
      <c r="Z2" s="2386"/>
      <c r="AA2" s="2376" t="s">
        <v>1667</v>
      </c>
      <c r="AB2" s="2381"/>
      <c r="AC2" s="2371" t="s">
        <v>1668</v>
      </c>
      <c r="AD2" s="2372"/>
      <c r="AE2" s="2376" t="s">
        <v>1669</v>
      </c>
      <c r="AF2" s="2381"/>
      <c r="AG2" s="2379" t="s">
        <v>1670</v>
      </c>
      <c r="AH2" s="2380"/>
      <c r="AI2" s="2375" t="s">
        <v>2934</v>
      </c>
      <c r="AJ2" s="2376"/>
      <c r="AK2" s="324" t="s">
        <v>1873</v>
      </c>
      <c r="AL2" s="325" t="s">
        <v>1873</v>
      </c>
      <c r="AM2" s="2373" t="s">
        <v>1872</v>
      </c>
      <c r="AN2" s="2374"/>
      <c r="AO2" s="326" t="s">
        <v>2907</v>
      </c>
      <c r="AP2" s="327" t="s">
        <v>2735</v>
      </c>
      <c r="AQ2" s="328" t="s">
        <v>1140</v>
      </c>
      <c r="AR2" s="329" t="s">
        <v>1878</v>
      </c>
      <c r="AS2" s="330" t="s">
        <v>1879</v>
      </c>
      <c r="AT2" s="331" t="s">
        <v>1881</v>
      </c>
      <c r="AU2" s="331" t="s">
        <v>2905</v>
      </c>
      <c r="AV2" s="331" t="s">
        <v>1482</v>
      </c>
      <c r="AW2" s="331" t="s">
        <v>1480</v>
      </c>
      <c r="AX2" s="331" t="s">
        <v>1483</v>
      </c>
      <c r="AY2" s="331" t="s">
        <v>1485</v>
      </c>
      <c r="AZ2" s="331" t="s">
        <v>1487</v>
      </c>
      <c r="BA2" s="331" t="s">
        <v>2219</v>
      </c>
      <c r="BB2" s="331" t="s">
        <v>2221</v>
      </c>
      <c r="BC2" s="331" t="s">
        <v>2222</v>
      </c>
      <c r="BD2" s="331" t="s">
        <v>2469</v>
      </c>
      <c r="BE2" s="331" t="s">
        <v>2469</v>
      </c>
      <c r="BF2" s="332" t="s">
        <v>2472</v>
      </c>
      <c r="BG2" s="327" t="s">
        <v>2474</v>
      </c>
      <c r="BH2" s="2377" t="s">
        <v>2487</v>
      </c>
      <c r="BI2" s="2378"/>
      <c r="BJ2" s="2366" t="s">
        <v>805</v>
      </c>
      <c r="BK2" s="2367"/>
      <c r="BL2" s="323" t="s">
        <v>1144</v>
      </c>
      <c r="BM2" s="333" t="s">
        <v>2225</v>
      </c>
      <c r="BN2" s="2366" t="s">
        <v>2227</v>
      </c>
      <c r="BO2" s="2399"/>
      <c r="BP2" s="335"/>
      <c r="BQ2" s="2366" t="s">
        <v>2324</v>
      </c>
      <c r="BR2" s="2367"/>
      <c r="BS2" s="249"/>
      <c r="BT2" s="321" t="s">
        <v>1630</v>
      </c>
      <c r="BU2" s="319" t="s">
        <v>2655</v>
      </c>
      <c r="BV2" s="321" t="s">
        <v>2657</v>
      </c>
      <c r="BW2" s="322" t="s">
        <v>2657</v>
      </c>
      <c r="BX2" s="2385" t="s">
        <v>1671</v>
      </c>
      <c r="BY2" s="2386"/>
      <c r="BZ2" s="2377" t="s">
        <v>2487</v>
      </c>
      <c r="CA2" s="2378"/>
      <c r="CB2" s="2400" t="s">
        <v>1667</v>
      </c>
      <c r="CC2" s="2401"/>
      <c r="CD2" s="2403" t="s">
        <v>2351</v>
      </c>
      <c r="CE2" s="2404"/>
      <c r="CF2" s="2400" t="s">
        <v>140</v>
      </c>
      <c r="CG2" s="2401"/>
      <c r="CH2" s="2400" t="s">
        <v>139</v>
      </c>
      <c r="CI2" s="2402"/>
      <c r="CJ2" s="682" t="s">
        <v>1491</v>
      </c>
      <c r="CK2" s="682" t="s">
        <v>1493</v>
      </c>
      <c r="CL2" s="683" t="s">
        <v>1879</v>
      </c>
      <c r="CM2" s="682" t="s">
        <v>2086</v>
      </c>
      <c r="CN2" s="683" t="s">
        <v>2086</v>
      </c>
      <c r="CO2" s="2366" t="s">
        <v>2430</v>
      </c>
      <c r="CP2" s="2367"/>
      <c r="CQ2" s="720" t="s">
        <v>181</v>
      </c>
      <c r="CR2" s="2373" t="s">
        <v>1872</v>
      </c>
      <c r="CS2" s="2374"/>
      <c r="CT2" s="731" t="s">
        <v>867</v>
      </c>
      <c r="CU2" s="731" t="s">
        <v>869</v>
      </c>
      <c r="CV2" s="729"/>
      <c r="CW2" s="145" t="s">
        <v>2207</v>
      </c>
      <c r="CX2" s="319" t="s">
        <v>207</v>
      </c>
      <c r="CY2" s="2394" t="s">
        <v>209</v>
      </c>
      <c r="CZ2" s="361" t="s">
        <v>2609</v>
      </c>
      <c r="DA2" s="573" t="s">
        <v>2610</v>
      </c>
      <c r="DB2" s="2394" t="s">
        <v>1478</v>
      </c>
      <c r="DC2" s="163" t="s">
        <v>2669</v>
      </c>
      <c r="DD2" s="163" t="s">
        <v>2670</v>
      </c>
      <c r="DE2" s="163" t="s">
        <v>1676</v>
      </c>
      <c r="DF2" s="163" t="s">
        <v>2667</v>
      </c>
      <c r="DJ2" s="2409" t="s">
        <v>2377</v>
      </c>
      <c r="DK2" s="2410"/>
      <c r="DM2" s="769" t="s">
        <v>871</v>
      </c>
      <c r="DN2" s="2405" t="s">
        <v>2729</v>
      </c>
      <c r="DO2" s="2407" t="s">
        <v>2356</v>
      </c>
      <c r="DP2" s="2407" t="s">
        <v>2358</v>
      </c>
    </row>
    <row r="3" spans="1:120">
      <c r="A3" s="2391"/>
      <c r="B3" s="2398"/>
      <c r="C3" s="336" t="s">
        <v>3032</v>
      </c>
      <c r="D3" s="2395"/>
      <c r="E3" s="337" t="s">
        <v>2943</v>
      </c>
      <c r="F3" s="338" t="s">
        <v>661</v>
      </c>
      <c r="G3" s="339" t="s">
        <v>2943</v>
      </c>
      <c r="H3" s="340" t="s">
        <v>661</v>
      </c>
      <c r="I3" s="2397"/>
      <c r="J3" s="2393"/>
      <c r="K3" s="341" t="s">
        <v>2558</v>
      </c>
      <c r="L3" s="342" t="s">
        <v>1629</v>
      </c>
      <c r="M3" s="336" t="s">
        <v>2654</v>
      </c>
      <c r="N3" s="343" t="s">
        <v>2656</v>
      </c>
      <c r="O3" s="336" t="s">
        <v>849</v>
      </c>
      <c r="P3" s="344" t="s">
        <v>2943</v>
      </c>
      <c r="Q3" s="345" t="s">
        <v>661</v>
      </c>
      <c r="R3" s="2387"/>
      <c r="S3" s="2388"/>
      <c r="T3" s="2389"/>
      <c r="U3" s="343" t="s">
        <v>3050</v>
      </c>
      <c r="V3" s="336" t="s">
        <v>217</v>
      </c>
      <c r="W3" s="343" t="s">
        <v>1664</v>
      </c>
      <c r="X3" s="347" t="s">
        <v>1665</v>
      </c>
      <c r="Y3" s="339" t="s">
        <v>3038</v>
      </c>
      <c r="Z3" s="340" t="s">
        <v>3040</v>
      </c>
      <c r="AA3" s="337" t="s">
        <v>3038</v>
      </c>
      <c r="AB3" s="338" t="s">
        <v>3040</v>
      </c>
      <c r="AC3" s="339" t="s">
        <v>3038</v>
      </c>
      <c r="AD3" s="340" t="s">
        <v>3040</v>
      </c>
      <c r="AE3" s="346" t="s">
        <v>3038</v>
      </c>
      <c r="AF3" s="338" t="s">
        <v>3040</v>
      </c>
      <c r="AG3" s="339" t="s">
        <v>3038</v>
      </c>
      <c r="AH3" s="340" t="s">
        <v>3040</v>
      </c>
      <c r="AI3" s="346" t="s">
        <v>3038</v>
      </c>
      <c r="AJ3" s="337" t="s">
        <v>3040</v>
      </c>
      <c r="AK3" s="348" t="s">
        <v>117</v>
      </c>
      <c r="AL3" s="349" t="s">
        <v>2333</v>
      </c>
      <c r="AM3" s="350" t="s">
        <v>2943</v>
      </c>
      <c r="AN3" s="351" t="s">
        <v>661</v>
      </c>
      <c r="AO3" s="352" t="s">
        <v>2908</v>
      </c>
      <c r="AP3" s="327"/>
      <c r="AQ3" s="353"/>
      <c r="AR3" s="354">
        <v>0</v>
      </c>
      <c r="AS3" s="355" t="s">
        <v>1880</v>
      </c>
      <c r="AT3" s="356" t="s">
        <v>1882</v>
      </c>
      <c r="AU3" s="356" t="s">
        <v>2906</v>
      </c>
      <c r="AV3" s="357" t="s">
        <v>1481</v>
      </c>
      <c r="AW3" s="356" t="s">
        <v>1481</v>
      </c>
      <c r="AX3" s="356" t="s">
        <v>1484</v>
      </c>
      <c r="AY3" s="356" t="s">
        <v>1486</v>
      </c>
      <c r="AZ3" s="356" t="s">
        <v>2904</v>
      </c>
      <c r="BA3" s="357" t="s">
        <v>2220</v>
      </c>
      <c r="BB3" s="356" t="s">
        <v>2218</v>
      </c>
      <c r="BC3" s="356" t="s">
        <v>1460</v>
      </c>
      <c r="BD3" s="357" t="s">
        <v>2470</v>
      </c>
      <c r="BE3" s="357" t="s">
        <v>2471</v>
      </c>
      <c r="BF3" s="358" t="s">
        <v>2473</v>
      </c>
      <c r="BG3" s="327" t="s">
        <v>775</v>
      </c>
      <c r="BH3" s="337" t="s">
        <v>2943</v>
      </c>
      <c r="BI3" s="338" t="s">
        <v>661</v>
      </c>
      <c r="BJ3" s="339" t="s">
        <v>2943</v>
      </c>
      <c r="BK3" s="340" t="s">
        <v>661</v>
      </c>
      <c r="BL3" s="337" t="s">
        <v>1145</v>
      </c>
      <c r="BM3" s="359" t="s">
        <v>2226</v>
      </c>
      <c r="BN3" s="334" t="s">
        <v>661</v>
      </c>
      <c r="BO3" s="320" t="s">
        <v>2943</v>
      </c>
      <c r="BP3" s="340" t="s">
        <v>661</v>
      </c>
      <c r="BQ3" s="339" t="s">
        <v>2943</v>
      </c>
      <c r="BR3" s="340" t="s">
        <v>661</v>
      </c>
      <c r="BS3" s="249"/>
      <c r="BT3" s="342" t="s">
        <v>1629</v>
      </c>
      <c r="BU3" s="336" t="s">
        <v>2654</v>
      </c>
      <c r="BV3" s="343" t="s">
        <v>2656</v>
      </c>
      <c r="BW3" s="336" t="s">
        <v>849</v>
      </c>
      <c r="BX3" s="339" t="s">
        <v>2943</v>
      </c>
      <c r="BY3" s="340" t="s">
        <v>661</v>
      </c>
      <c r="BZ3" s="337" t="s">
        <v>2943</v>
      </c>
      <c r="CA3" s="338" t="s">
        <v>661</v>
      </c>
      <c r="CB3" s="584" t="s">
        <v>2943</v>
      </c>
      <c r="CC3" s="585" t="s">
        <v>661</v>
      </c>
      <c r="CD3" s="346" t="s">
        <v>2943</v>
      </c>
      <c r="CE3" s="338" t="s">
        <v>661</v>
      </c>
      <c r="CF3" s="585" t="s">
        <v>2943</v>
      </c>
      <c r="CG3" s="585" t="s">
        <v>661</v>
      </c>
      <c r="CH3" s="585" t="s">
        <v>2943</v>
      </c>
      <c r="CI3" s="584" t="s">
        <v>661</v>
      </c>
      <c r="CJ3" s="585" t="s">
        <v>1492</v>
      </c>
      <c r="CK3" s="585" t="s">
        <v>1494</v>
      </c>
      <c r="CL3" s="684" t="s">
        <v>1880</v>
      </c>
      <c r="CM3" s="585" t="s">
        <v>2089</v>
      </c>
      <c r="CN3" s="684" t="s">
        <v>2088</v>
      </c>
      <c r="CO3" s="339" t="s">
        <v>2943</v>
      </c>
      <c r="CP3" s="340" t="s">
        <v>661</v>
      </c>
      <c r="CQ3" s="721" t="s">
        <v>3286</v>
      </c>
      <c r="CR3" s="350" t="s">
        <v>2943</v>
      </c>
      <c r="CS3" s="351" t="s">
        <v>1999</v>
      </c>
      <c r="CT3" s="731" t="s">
        <v>868</v>
      </c>
      <c r="CU3" s="731" t="s">
        <v>868</v>
      </c>
      <c r="CV3" s="729"/>
      <c r="CW3" s="145" t="s">
        <v>2208</v>
      </c>
      <c r="CX3" s="336" t="s">
        <v>208</v>
      </c>
      <c r="CY3" s="2395" t="s">
        <v>208</v>
      </c>
      <c r="CZ3" s="361">
        <v>1</v>
      </c>
      <c r="DA3" s="573" t="str">
        <f>'CERT-V'!Q53</f>
        <v/>
      </c>
      <c r="DB3" s="2395"/>
      <c r="DC3" s="163" t="s">
        <v>2668</v>
      </c>
      <c r="DD3" s="163" t="s">
        <v>2668</v>
      </c>
      <c r="DE3" s="163" t="s">
        <v>3100</v>
      </c>
      <c r="DF3" s="163" t="s">
        <v>3101</v>
      </c>
      <c r="DJ3" s="656" t="s">
        <v>810</v>
      </c>
      <c r="DK3" s="656" t="s">
        <v>811</v>
      </c>
      <c r="DM3" s="770" t="s">
        <v>872</v>
      </c>
      <c r="DN3" s="2406"/>
      <c r="DO3" s="2408"/>
      <c r="DP3" s="2408"/>
    </row>
    <row r="4" spans="1:120" s="1" customFormat="1" ht="13.15" hidden="1" customHeight="1">
      <c r="A4" s="309">
        <v>1</v>
      </c>
      <c r="B4" s="360" t="e">
        <f>IF(OR(DJ4="",DK4=""),"O FUNDAMENTO UTILIZADO ESTÁ INCORRETO, VOCÊ CHUTOU","artigo 40, § 1º, inciso I, da CF/88, alterado pela EC 20/98.")</f>
        <v>#REF!</v>
      </c>
      <c r="C4" s="361" t="s">
        <v>218</v>
      </c>
      <c r="D4" s="573" t="s">
        <v>2085</v>
      </c>
      <c r="E4" s="362" t="s">
        <v>2467</v>
      </c>
      <c r="F4" s="362" t="s">
        <v>2467</v>
      </c>
      <c r="G4" s="362" t="s">
        <v>2467</v>
      </c>
      <c r="H4" s="362" t="s">
        <v>2467</v>
      </c>
      <c r="I4" s="361" t="s">
        <v>2092</v>
      </c>
      <c r="J4" s="361">
        <v>0</v>
      </c>
      <c r="K4" s="361" t="s">
        <v>2478</v>
      </c>
      <c r="L4" s="361" t="s">
        <v>2658</v>
      </c>
      <c r="M4" s="361" t="s">
        <v>2658</v>
      </c>
      <c r="N4" s="361" t="s">
        <v>2658</v>
      </c>
      <c r="O4" s="361" t="s">
        <v>2658</v>
      </c>
      <c r="P4" s="363">
        <v>0</v>
      </c>
      <c r="Q4" s="363">
        <v>0</v>
      </c>
      <c r="R4" s="361"/>
      <c r="S4" s="361"/>
      <c r="T4" s="361"/>
      <c r="U4" s="361"/>
      <c r="V4" s="361"/>
      <c r="W4" s="361"/>
      <c r="X4" s="361"/>
      <c r="Y4" s="363"/>
      <c r="Z4" s="363"/>
      <c r="AA4" s="363"/>
      <c r="AB4" s="363"/>
      <c r="AC4" s="363"/>
      <c r="AD4" s="363"/>
      <c r="AE4" s="363"/>
      <c r="AF4" s="363"/>
      <c r="AG4" s="363" t="s">
        <v>2468</v>
      </c>
      <c r="AH4" s="363" t="s">
        <v>2468</v>
      </c>
      <c r="AI4" s="363" t="s">
        <v>1870</v>
      </c>
      <c r="AJ4" s="363" t="s">
        <v>1870</v>
      </c>
      <c r="AK4" s="364">
        <v>0</v>
      </c>
      <c r="AL4" s="364">
        <v>0</v>
      </c>
      <c r="AM4" s="361">
        <v>35</v>
      </c>
      <c r="AN4" s="361">
        <v>30</v>
      </c>
      <c r="AO4" s="209" t="str">
        <f>IF('CERT-F'!$X$2="","",IF('CERT-F'!$O$2="N","","adqüiriu a condição de aposentar com os proventos calculados sobre:"))</f>
        <v/>
      </c>
      <c r="AP4" s="361" t="s">
        <v>129</v>
      </c>
      <c r="AQ4" s="361" t="s">
        <v>1140</v>
      </c>
      <c r="AR4" s="361" t="s">
        <v>2568</v>
      </c>
      <c r="AS4" s="541">
        <v>0</v>
      </c>
      <c r="AT4" s="366" t="s">
        <v>2428</v>
      </c>
      <c r="AU4" s="366">
        <v>0</v>
      </c>
      <c r="AV4" s="366">
        <v>0</v>
      </c>
      <c r="AW4" s="366">
        <v>0</v>
      </c>
      <c r="AX4" s="366">
        <v>0</v>
      </c>
      <c r="AY4" s="366">
        <v>0</v>
      </c>
      <c r="AZ4" s="366">
        <v>0</v>
      </c>
      <c r="BA4" s="366">
        <v>0</v>
      </c>
      <c r="BB4" s="366">
        <v>0</v>
      </c>
      <c r="BC4" s="366">
        <v>0</v>
      </c>
      <c r="BD4" s="361"/>
      <c r="BE4" s="361"/>
      <c r="BF4" s="361"/>
      <c r="BG4" s="361" t="s">
        <v>2468</v>
      </c>
      <c r="BH4" s="362" t="s">
        <v>2467</v>
      </c>
      <c r="BI4" s="362" t="s">
        <v>2467</v>
      </c>
      <c r="BJ4" s="362" t="s">
        <v>2467</v>
      </c>
      <c r="BK4" s="362" t="s">
        <v>2467</v>
      </c>
      <c r="BL4" s="367" t="s">
        <v>1146</v>
      </c>
      <c r="BM4" s="368" t="s">
        <v>2468</v>
      </c>
      <c r="BN4" s="362" t="s">
        <v>2228</v>
      </c>
      <c r="BO4" s="362" t="s">
        <v>2228</v>
      </c>
      <c r="BP4" s="362" t="s">
        <v>2325</v>
      </c>
      <c r="BQ4" s="369">
        <f>'CERT-V'!$M$50*365</f>
        <v>0</v>
      </c>
      <c r="BR4" s="369">
        <f>'CERT-V'!$M$50*365</f>
        <v>0</v>
      </c>
      <c r="BS4" s="20"/>
      <c r="BT4" s="369">
        <v>0</v>
      </c>
      <c r="BU4" s="369">
        <v>0</v>
      </c>
      <c r="BV4" s="369">
        <v>0</v>
      </c>
      <c r="BW4" s="369">
        <v>0</v>
      </c>
      <c r="BX4" s="363">
        <v>0</v>
      </c>
      <c r="BY4" s="363">
        <v>0</v>
      </c>
      <c r="BZ4" s="674">
        <v>0</v>
      </c>
      <c r="CA4" s="674">
        <v>0</v>
      </c>
      <c r="CB4" s="363"/>
      <c r="CC4" s="363"/>
      <c r="CD4" s="363">
        <f>'CERT-V'!$M$50*365</f>
        <v>0</v>
      </c>
      <c r="CE4" s="361">
        <v>10950</v>
      </c>
      <c r="CF4" s="675">
        <v>0</v>
      </c>
      <c r="CG4" s="675">
        <v>0</v>
      </c>
      <c r="CH4" s="673">
        <v>0</v>
      </c>
      <c r="CI4" s="673">
        <v>0</v>
      </c>
      <c r="CJ4" s="673"/>
      <c r="CK4" s="673"/>
      <c r="CL4" s="673"/>
      <c r="CM4" s="673">
        <v>0</v>
      </c>
      <c r="CN4" s="673">
        <v>0</v>
      </c>
      <c r="CO4" s="362" t="str">
        <f>'CERT-V'!$E$35</f>
        <v/>
      </c>
      <c r="CP4" s="362" t="str">
        <f>'CERT-V'!$E$35</f>
        <v/>
      </c>
      <c r="CQ4" s="145"/>
      <c r="CR4" s="361">
        <f>35*365</f>
        <v>12775</v>
      </c>
      <c r="CS4" s="361">
        <f>30*365</f>
        <v>10950</v>
      </c>
      <c r="CT4" s="145"/>
      <c r="CU4" s="145"/>
      <c r="CV4" s="145"/>
      <c r="CW4" s="145"/>
      <c r="CX4" s="361"/>
      <c r="CY4" s="573"/>
      <c r="CZ4" s="361"/>
      <c r="DA4" s="573"/>
      <c r="DB4" s="741"/>
      <c r="DC4" s="163">
        <v>0</v>
      </c>
      <c r="DD4" s="163">
        <v>0</v>
      </c>
      <c r="DE4" s="163">
        <v>0</v>
      </c>
      <c r="DF4" s="163">
        <v>0</v>
      </c>
      <c r="DG4" s="17"/>
      <c r="DJ4" s="42">
        <f>'CERT-F'!$X$2</f>
        <v>0</v>
      </c>
      <c r="DK4" s="1" t="e">
        <f>'TAB FUNDAMENTO'!#REF!</f>
        <v>#REF!</v>
      </c>
    </row>
    <row r="5" spans="1:120" s="1" customFormat="1" ht="13.15" hidden="1" customHeight="1">
      <c r="A5" s="309">
        <v>2</v>
      </c>
      <c r="B5" s="360" t="e">
        <f>IF(OR(DJ4="",DK4=""),"O FUNDAMENTO UTILIZADO ESTÁ INCORRETO, VOCÊ CHUTOU","artigo 40, § 1º, inciso I, da CF/88, alterado pela EC 20/98, c/c o art. 201, parágrafo 9º da CF/88 e LC 269/81.")</f>
        <v>#REF!</v>
      </c>
      <c r="C5" s="361" t="s">
        <v>218</v>
      </c>
      <c r="D5" s="573" t="s">
        <v>2085</v>
      </c>
      <c r="E5" s="362" t="s">
        <v>2467</v>
      </c>
      <c r="F5" s="362" t="s">
        <v>2467</v>
      </c>
      <c r="G5" s="362" t="s">
        <v>2467</v>
      </c>
      <c r="H5" s="362" t="s">
        <v>2467</v>
      </c>
      <c r="I5" s="361" t="s">
        <v>2092</v>
      </c>
      <c r="J5" s="361">
        <v>0</v>
      </c>
      <c r="K5" s="361" t="s">
        <v>2478</v>
      </c>
      <c r="L5" s="361" t="s">
        <v>2658</v>
      </c>
      <c r="M5" s="361" t="s">
        <v>2658</v>
      </c>
      <c r="N5" s="361" t="s">
        <v>2658</v>
      </c>
      <c r="O5" s="361" t="s">
        <v>2658</v>
      </c>
      <c r="P5" s="361">
        <v>0</v>
      </c>
      <c r="Q5" s="361">
        <v>0</v>
      </c>
      <c r="R5" s="361"/>
      <c r="S5" s="361"/>
      <c r="T5" s="361"/>
      <c r="U5" s="361"/>
      <c r="V5" s="361"/>
      <c r="W5" s="361"/>
      <c r="X5" s="361"/>
      <c r="Y5" s="363"/>
      <c r="Z5" s="363"/>
      <c r="AA5" s="363"/>
      <c r="AB5" s="363"/>
      <c r="AC5" s="363"/>
      <c r="AD5" s="363"/>
      <c r="AE5" s="363"/>
      <c r="AF5" s="363"/>
      <c r="AG5" s="363" t="s">
        <v>2468</v>
      </c>
      <c r="AH5" s="363" t="s">
        <v>2468</v>
      </c>
      <c r="AI5" s="363" t="s">
        <v>1870</v>
      </c>
      <c r="AJ5" s="363" t="s">
        <v>1870</v>
      </c>
      <c r="AK5" s="364">
        <v>0</v>
      </c>
      <c r="AL5" s="364">
        <v>0</v>
      </c>
      <c r="AM5" s="361">
        <v>35</v>
      </c>
      <c r="AN5" s="361">
        <v>30</v>
      </c>
      <c r="AO5" s="209" t="str">
        <f>IF('CERT-F'!$X$2="","",IF('CERT-F'!$O$2="N","","adqüiriu a condição de aposentar com os proventos calculados sobre:"))</f>
        <v/>
      </c>
      <c r="AP5" s="361" t="s">
        <v>129</v>
      </c>
      <c r="AQ5" s="361" t="s">
        <v>1140</v>
      </c>
      <c r="AR5" s="361" t="s">
        <v>2568</v>
      </c>
      <c r="AS5" s="541">
        <v>0</v>
      </c>
      <c r="AT5" s="366" t="s">
        <v>2428</v>
      </c>
      <c r="AU5" s="366">
        <v>0</v>
      </c>
      <c r="AV5" s="366">
        <v>0</v>
      </c>
      <c r="AW5" s="366">
        <v>0</v>
      </c>
      <c r="AX5" s="366">
        <v>0</v>
      </c>
      <c r="AY5" s="366">
        <v>0</v>
      </c>
      <c r="AZ5" s="366">
        <v>0</v>
      </c>
      <c r="BA5" s="366">
        <v>0</v>
      </c>
      <c r="BB5" s="366">
        <v>0</v>
      </c>
      <c r="BC5" s="366">
        <v>0</v>
      </c>
      <c r="BD5" s="361"/>
      <c r="BE5" s="361"/>
      <c r="BF5" s="361"/>
      <c r="BG5" s="361" t="s">
        <v>2468</v>
      </c>
      <c r="BH5" s="362" t="s">
        <v>2467</v>
      </c>
      <c r="BI5" s="362" t="s">
        <v>2467</v>
      </c>
      <c r="BJ5" s="362" t="s">
        <v>2467</v>
      </c>
      <c r="BK5" s="362" t="s">
        <v>2467</v>
      </c>
      <c r="BL5" s="367" t="s">
        <v>1146</v>
      </c>
      <c r="BM5" s="368" t="s">
        <v>2468</v>
      </c>
      <c r="BN5" s="362" t="s">
        <v>2228</v>
      </c>
      <c r="BO5" s="362" t="s">
        <v>2228</v>
      </c>
      <c r="BP5" s="362" t="s">
        <v>2325</v>
      </c>
      <c r="BQ5" s="369">
        <f>'CERT-V'!$M$50*365</f>
        <v>0</v>
      </c>
      <c r="BR5" s="369">
        <f>'CERT-V'!$M$50*365</f>
        <v>0</v>
      </c>
      <c r="BS5" s="20"/>
      <c r="BT5" s="369">
        <v>0</v>
      </c>
      <c r="BU5" s="369">
        <v>0</v>
      </c>
      <c r="BV5" s="369">
        <v>0</v>
      </c>
      <c r="BW5" s="369">
        <v>0</v>
      </c>
      <c r="BX5" s="363">
        <v>0</v>
      </c>
      <c r="BY5" s="363">
        <v>0</v>
      </c>
      <c r="BZ5" s="674">
        <v>0</v>
      </c>
      <c r="CA5" s="674">
        <v>0</v>
      </c>
      <c r="CB5" s="363"/>
      <c r="CC5" s="363"/>
      <c r="CD5" s="363">
        <f>'CERT-V'!$M$50*365</f>
        <v>0</v>
      </c>
      <c r="CE5" s="361">
        <v>10950</v>
      </c>
      <c r="CF5" s="675">
        <v>0</v>
      </c>
      <c r="CG5" s="675">
        <v>0</v>
      </c>
      <c r="CH5" s="673">
        <v>0</v>
      </c>
      <c r="CI5" s="673">
        <v>0</v>
      </c>
      <c r="CJ5" s="673"/>
      <c r="CK5" s="673"/>
      <c r="CL5" s="673"/>
      <c r="CM5" s="673">
        <v>0</v>
      </c>
      <c r="CN5" s="673">
        <v>0</v>
      </c>
      <c r="CO5" s="362" t="str">
        <f>'CERT-V'!$E$35</f>
        <v/>
      </c>
      <c r="CP5" s="362" t="str">
        <f>'CERT-V'!$E$35</f>
        <v/>
      </c>
      <c r="CQ5" s="145"/>
      <c r="CR5" s="361">
        <f t="shared" ref="CR5:CR11" si="0">35*365</f>
        <v>12775</v>
      </c>
      <c r="CS5" s="361">
        <f t="shared" ref="CS5:CS11" si="1">30*365</f>
        <v>10950</v>
      </c>
      <c r="CT5" s="145"/>
      <c r="CU5" s="145"/>
      <c r="CV5" s="145"/>
      <c r="CW5" s="145"/>
      <c r="CX5" s="361"/>
      <c r="CY5" s="573"/>
      <c r="CZ5" s="361"/>
      <c r="DA5" s="573"/>
      <c r="DB5" s="741"/>
      <c r="DC5" s="163">
        <v>0</v>
      </c>
      <c r="DD5" s="163">
        <v>0</v>
      </c>
      <c r="DE5" s="163">
        <v>0</v>
      </c>
      <c r="DF5" s="163">
        <v>0</v>
      </c>
      <c r="DJ5" s="42">
        <f>'CERT-F'!$X$2</f>
        <v>0</v>
      </c>
      <c r="DK5" s="1" t="e">
        <f>'TAB FUNDAMENTO'!#REF!</f>
        <v>#REF!</v>
      </c>
    </row>
    <row r="6" spans="1:120" s="1" customFormat="1" ht="13.15" hidden="1" customHeight="1">
      <c r="A6" s="309">
        <v>3</v>
      </c>
      <c r="B6" s="360" t="e">
        <f>IF(OR(DJ6="",DK6=""),"O FUNDAMENTO UTILIZADO ESTÁ INCORRETO, VOCÊ CHUTOU","artigo 40, § 1º, inciso I, da CF/88, alterado pela EC 20/98, c/c a Lei 500/74.")</f>
        <v>#REF!</v>
      </c>
      <c r="C6" s="361" t="s">
        <v>218</v>
      </c>
      <c r="D6" s="573" t="s">
        <v>2085</v>
      </c>
      <c r="E6" s="362" t="s">
        <v>2467</v>
      </c>
      <c r="F6" s="362" t="s">
        <v>2467</v>
      </c>
      <c r="G6" s="362" t="s">
        <v>2467</v>
      </c>
      <c r="H6" s="362" t="s">
        <v>2467</v>
      </c>
      <c r="I6" s="361" t="s">
        <v>2092</v>
      </c>
      <c r="J6" s="361">
        <v>0</v>
      </c>
      <c r="K6" s="361" t="s">
        <v>2478</v>
      </c>
      <c r="L6" s="361" t="s">
        <v>2658</v>
      </c>
      <c r="M6" s="361" t="s">
        <v>2658</v>
      </c>
      <c r="N6" s="361" t="s">
        <v>2658</v>
      </c>
      <c r="O6" s="361" t="s">
        <v>2658</v>
      </c>
      <c r="P6" s="361">
        <v>0</v>
      </c>
      <c r="Q6" s="361">
        <v>0</v>
      </c>
      <c r="R6" s="361"/>
      <c r="S6" s="361"/>
      <c r="T6" s="361"/>
      <c r="U6" s="361"/>
      <c r="V6" s="361"/>
      <c r="W6" s="361"/>
      <c r="X6" s="361"/>
      <c r="Y6" s="363"/>
      <c r="Z6" s="363"/>
      <c r="AA6" s="363"/>
      <c r="AB6" s="363"/>
      <c r="AC6" s="363"/>
      <c r="AD6" s="363"/>
      <c r="AE6" s="363"/>
      <c r="AF6" s="363"/>
      <c r="AG6" s="363" t="s">
        <v>2468</v>
      </c>
      <c r="AH6" s="363" t="s">
        <v>2468</v>
      </c>
      <c r="AI6" s="363" t="s">
        <v>1870</v>
      </c>
      <c r="AJ6" s="363" t="s">
        <v>1870</v>
      </c>
      <c r="AK6" s="364">
        <v>0</v>
      </c>
      <c r="AL6" s="364">
        <v>0</v>
      </c>
      <c r="AM6" s="361">
        <v>35</v>
      </c>
      <c r="AN6" s="361">
        <v>30</v>
      </c>
      <c r="AO6" s="209" t="str">
        <f>IF('CERT-F'!$X$2="","",IF('CERT-F'!$O$2="N","","adqüiriu a condição de aposentar com os proventos calculados sobre:"))</f>
        <v/>
      </c>
      <c r="AP6" s="361" t="s">
        <v>129</v>
      </c>
      <c r="AQ6" s="361" t="s">
        <v>1140</v>
      </c>
      <c r="AR6" s="361" t="s">
        <v>2568</v>
      </c>
      <c r="AS6" s="541">
        <v>0</v>
      </c>
      <c r="AT6" s="366" t="s">
        <v>2428</v>
      </c>
      <c r="AU6" s="366">
        <v>0</v>
      </c>
      <c r="AV6" s="366">
        <v>0</v>
      </c>
      <c r="AW6" s="366">
        <v>0</v>
      </c>
      <c r="AX6" s="366">
        <v>0</v>
      </c>
      <c r="AY6" s="366">
        <v>0</v>
      </c>
      <c r="AZ6" s="366">
        <v>0</v>
      </c>
      <c r="BA6" s="366">
        <v>0</v>
      </c>
      <c r="BB6" s="366">
        <v>0</v>
      </c>
      <c r="BC6" s="366">
        <v>0</v>
      </c>
      <c r="BD6" s="361"/>
      <c r="BE6" s="361"/>
      <c r="BF6" s="361"/>
      <c r="BG6" s="361" t="s">
        <v>2468</v>
      </c>
      <c r="BH6" s="362" t="s">
        <v>2467</v>
      </c>
      <c r="BI6" s="362" t="s">
        <v>2467</v>
      </c>
      <c r="BJ6" s="362" t="s">
        <v>2467</v>
      </c>
      <c r="BK6" s="362" t="s">
        <v>2467</v>
      </c>
      <c r="BL6" s="367" t="s">
        <v>1146</v>
      </c>
      <c r="BM6" s="368" t="s">
        <v>2468</v>
      </c>
      <c r="BN6" s="362" t="s">
        <v>2228</v>
      </c>
      <c r="BO6" s="362" t="s">
        <v>2228</v>
      </c>
      <c r="BP6" s="362" t="s">
        <v>2325</v>
      </c>
      <c r="BQ6" s="369">
        <f>'CERT-V'!$M$50*365</f>
        <v>0</v>
      </c>
      <c r="BR6" s="369">
        <f>'CERT-V'!$M$50*365</f>
        <v>0</v>
      </c>
      <c r="BS6" s="20"/>
      <c r="BT6" s="369">
        <v>0</v>
      </c>
      <c r="BU6" s="369">
        <v>0</v>
      </c>
      <c r="BV6" s="369">
        <v>0</v>
      </c>
      <c r="BW6" s="369">
        <v>0</v>
      </c>
      <c r="BX6" s="363">
        <v>0</v>
      </c>
      <c r="BY6" s="363">
        <v>0</v>
      </c>
      <c r="BZ6" s="674">
        <v>0</v>
      </c>
      <c r="CA6" s="674">
        <v>0</v>
      </c>
      <c r="CB6" s="363"/>
      <c r="CC6" s="363"/>
      <c r="CD6" s="363">
        <f>'CERT-V'!$M$50*365</f>
        <v>0</v>
      </c>
      <c r="CE6" s="361">
        <v>10950</v>
      </c>
      <c r="CF6" s="675">
        <v>0</v>
      </c>
      <c r="CG6" s="675">
        <v>0</v>
      </c>
      <c r="CH6" s="673">
        <v>0</v>
      </c>
      <c r="CI6" s="673">
        <v>0</v>
      </c>
      <c r="CJ6" s="673"/>
      <c r="CK6" s="673"/>
      <c r="CL6" s="673"/>
      <c r="CM6" s="673">
        <v>0</v>
      </c>
      <c r="CN6" s="673">
        <v>0</v>
      </c>
      <c r="CO6" s="362" t="str">
        <f>'CERT-V'!$E$35</f>
        <v/>
      </c>
      <c r="CP6" s="362" t="str">
        <f>'CERT-V'!$E$35</f>
        <v/>
      </c>
      <c r="CQ6" s="145"/>
      <c r="CR6" s="361">
        <f t="shared" si="0"/>
        <v>12775</v>
      </c>
      <c r="CS6" s="361">
        <f t="shared" si="1"/>
        <v>10950</v>
      </c>
      <c r="CT6" s="145"/>
      <c r="CU6" s="145"/>
      <c r="CV6" s="145"/>
      <c r="CW6" s="145"/>
      <c r="CX6" s="361"/>
      <c r="CY6" s="573"/>
      <c r="CZ6" s="361"/>
      <c r="DA6" s="573"/>
      <c r="DB6" s="741"/>
      <c r="DC6" s="163">
        <v>0</v>
      </c>
      <c r="DD6" s="163">
        <v>0</v>
      </c>
      <c r="DE6" s="163">
        <v>0</v>
      </c>
      <c r="DF6" s="163">
        <v>0</v>
      </c>
      <c r="DJ6" s="42">
        <f>'CERT-F'!$X$2</f>
        <v>0</v>
      </c>
      <c r="DK6" s="1" t="e">
        <f>'TAB FUNDAMENTO'!#REF!</f>
        <v>#REF!</v>
      </c>
    </row>
    <row r="7" spans="1:120" s="1" customFormat="1" ht="13.15" hidden="1" customHeight="1">
      <c r="A7" s="309">
        <v>4</v>
      </c>
      <c r="B7" s="370" t="e">
        <f>IF(OR(DJ7="",DK7=""),"O FUNDAMENTO UTILIZADO ESTÁ INCORRETO, VOCÊ CHUTOU","artigo 40, § 1º, inciso I, da CF/88, alterado pela EC 20/98, c/c a Lei 500/74 e art. 201, § 9º da CF/88 e LC 269/81.")</f>
        <v>#REF!</v>
      </c>
      <c r="C7" s="361" t="s">
        <v>218</v>
      </c>
      <c r="D7" s="573" t="s">
        <v>2085</v>
      </c>
      <c r="E7" s="362" t="s">
        <v>2467</v>
      </c>
      <c r="F7" s="362" t="s">
        <v>2467</v>
      </c>
      <c r="G7" s="362" t="s">
        <v>2467</v>
      </c>
      <c r="H7" s="362" t="s">
        <v>2467</v>
      </c>
      <c r="I7" s="361" t="s">
        <v>2092</v>
      </c>
      <c r="J7" s="361">
        <v>0</v>
      </c>
      <c r="K7" s="361" t="s">
        <v>2478</v>
      </c>
      <c r="L7" s="361" t="s">
        <v>2658</v>
      </c>
      <c r="M7" s="361" t="s">
        <v>2658</v>
      </c>
      <c r="N7" s="361" t="s">
        <v>2658</v>
      </c>
      <c r="O7" s="361" t="s">
        <v>2658</v>
      </c>
      <c r="P7" s="361">
        <v>0</v>
      </c>
      <c r="Q7" s="361">
        <v>0</v>
      </c>
      <c r="R7" s="361"/>
      <c r="S7" s="361"/>
      <c r="T7" s="361"/>
      <c r="U7" s="361"/>
      <c r="V7" s="361"/>
      <c r="W7" s="361"/>
      <c r="X7" s="361"/>
      <c r="Y7" s="363"/>
      <c r="Z7" s="363"/>
      <c r="AA7" s="363"/>
      <c r="AB7" s="363"/>
      <c r="AC7" s="363"/>
      <c r="AD7" s="363"/>
      <c r="AE7" s="363"/>
      <c r="AF7" s="363"/>
      <c r="AG7" s="363" t="s">
        <v>2468</v>
      </c>
      <c r="AH7" s="363" t="s">
        <v>2468</v>
      </c>
      <c r="AI7" s="363" t="s">
        <v>1870</v>
      </c>
      <c r="AJ7" s="363" t="s">
        <v>1870</v>
      </c>
      <c r="AK7" s="364">
        <v>0</v>
      </c>
      <c r="AL7" s="364">
        <v>0</v>
      </c>
      <c r="AM7" s="361">
        <v>35</v>
      </c>
      <c r="AN7" s="361">
        <v>30</v>
      </c>
      <c r="AO7" s="209" t="str">
        <f>IF('CERT-F'!$X$2="","",IF('CERT-F'!$O$2="N","","adqüiriu a condição de aposentar com os proventos calculados sobre:"))</f>
        <v/>
      </c>
      <c r="AP7" s="361" t="s">
        <v>129</v>
      </c>
      <c r="AQ7" s="361" t="s">
        <v>1140</v>
      </c>
      <c r="AR7" s="361" t="s">
        <v>2568</v>
      </c>
      <c r="AS7" s="541">
        <v>0</v>
      </c>
      <c r="AT7" s="366" t="s">
        <v>2428</v>
      </c>
      <c r="AU7" s="366">
        <v>0</v>
      </c>
      <c r="AV7" s="366">
        <v>0</v>
      </c>
      <c r="AW7" s="366">
        <v>0</v>
      </c>
      <c r="AX7" s="366">
        <v>0</v>
      </c>
      <c r="AY7" s="366">
        <v>0</v>
      </c>
      <c r="AZ7" s="366">
        <v>0</v>
      </c>
      <c r="BA7" s="366">
        <v>0</v>
      </c>
      <c r="BB7" s="366">
        <v>0</v>
      </c>
      <c r="BC7" s="366">
        <v>0</v>
      </c>
      <c r="BD7" s="361"/>
      <c r="BE7" s="361"/>
      <c r="BF7" s="361"/>
      <c r="BG7" s="361" t="s">
        <v>2468</v>
      </c>
      <c r="BH7" s="362" t="s">
        <v>2467</v>
      </c>
      <c r="BI7" s="362" t="s">
        <v>2467</v>
      </c>
      <c r="BJ7" s="362" t="s">
        <v>2467</v>
      </c>
      <c r="BK7" s="362" t="s">
        <v>2467</v>
      </c>
      <c r="BL7" s="367" t="s">
        <v>1146</v>
      </c>
      <c r="BM7" s="368" t="s">
        <v>2468</v>
      </c>
      <c r="BN7" s="362" t="s">
        <v>2228</v>
      </c>
      <c r="BO7" s="362" t="s">
        <v>2228</v>
      </c>
      <c r="BP7" s="362" t="s">
        <v>2325</v>
      </c>
      <c r="BQ7" s="369">
        <f>'CERT-V'!$M$50*365</f>
        <v>0</v>
      </c>
      <c r="BR7" s="369">
        <f>'CERT-V'!$M$50*365</f>
        <v>0</v>
      </c>
      <c r="BS7" s="20"/>
      <c r="BT7" s="369">
        <v>0</v>
      </c>
      <c r="BU7" s="369">
        <v>0</v>
      </c>
      <c r="BV7" s="369">
        <v>0</v>
      </c>
      <c r="BW7" s="369">
        <v>0</v>
      </c>
      <c r="BX7" s="363">
        <v>0</v>
      </c>
      <c r="BY7" s="363">
        <v>0</v>
      </c>
      <c r="BZ7" s="674">
        <v>0</v>
      </c>
      <c r="CA7" s="674">
        <v>0</v>
      </c>
      <c r="CB7" s="363"/>
      <c r="CC7" s="363"/>
      <c r="CD7" s="363">
        <f>'CERT-V'!$M$50*365</f>
        <v>0</v>
      </c>
      <c r="CE7" s="361">
        <v>10950</v>
      </c>
      <c r="CF7" s="675">
        <v>0</v>
      </c>
      <c r="CG7" s="675">
        <v>0</v>
      </c>
      <c r="CH7" s="673">
        <v>0</v>
      </c>
      <c r="CI7" s="673">
        <v>0</v>
      </c>
      <c r="CJ7" s="673"/>
      <c r="CK7" s="673"/>
      <c r="CL7" s="673"/>
      <c r="CM7" s="673">
        <v>0</v>
      </c>
      <c r="CN7" s="673">
        <v>0</v>
      </c>
      <c r="CO7" s="362" t="str">
        <f>'CERT-V'!$E$35</f>
        <v/>
      </c>
      <c r="CP7" s="362" t="str">
        <f>'CERT-V'!$E$35</f>
        <v/>
      </c>
      <c r="CQ7" s="145"/>
      <c r="CR7" s="361">
        <f t="shared" si="0"/>
        <v>12775</v>
      </c>
      <c r="CS7" s="361">
        <f t="shared" si="1"/>
        <v>10950</v>
      </c>
      <c r="CT7" s="145"/>
      <c r="CU7" s="145"/>
      <c r="CV7" s="145"/>
      <c r="CW7" s="145"/>
      <c r="CX7" s="361"/>
      <c r="CY7" s="573"/>
      <c r="CZ7" s="361"/>
      <c r="DA7" s="573"/>
      <c r="DB7" s="741"/>
      <c r="DC7" s="163">
        <v>0</v>
      </c>
      <c r="DD7" s="163">
        <v>0</v>
      </c>
      <c r="DE7" s="163">
        <v>0</v>
      </c>
      <c r="DF7" s="163">
        <v>0</v>
      </c>
      <c r="DJ7" s="42">
        <f>'CERT-F'!$X$2</f>
        <v>0</v>
      </c>
      <c r="DK7" s="1" t="e">
        <f>'TAB FUNDAMENTO'!#REF!</f>
        <v>#REF!</v>
      </c>
    </row>
    <row r="8" spans="1:120" s="1" customFormat="1" ht="13.15" hidden="1" customHeight="1">
      <c r="A8" s="309">
        <v>5</v>
      </c>
      <c r="B8" s="360" t="e">
        <f>IF(OR(DJ8="",DK8=""),"O FUNDAMENTO UTILIZADO ESTÁ INCORRETO, VOCÊ CHUTOU","artigo 40, § 1º, inciso I, da CF/88, alterado pela EC 41/03.")</f>
        <v>#REF!</v>
      </c>
      <c r="C8" s="361" t="s">
        <v>218</v>
      </c>
      <c r="D8" s="573" t="s">
        <v>2085</v>
      </c>
      <c r="E8" s="362" t="s">
        <v>2467</v>
      </c>
      <c r="F8" s="362" t="s">
        <v>2467</v>
      </c>
      <c r="G8" s="362" t="s">
        <v>2467</v>
      </c>
      <c r="H8" s="362" t="s">
        <v>2467</v>
      </c>
      <c r="I8" s="361" t="s">
        <v>2093</v>
      </c>
      <c r="J8" s="361">
        <v>0</v>
      </c>
      <c r="K8" s="361" t="s">
        <v>2478</v>
      </c>
      <c r="L8" s="361" t="s">
        <v>2658</v>
      </c>
      <c r="M8" s="361" t="s">
        <v>2658</v>
      </c>
      <c r="N8" s="361" t="s">
        <v>2658</v>
      </c>
      <c r="O8" s="361" t="s">
        <v>2658</v>
      </c>
      <c r="P8" s="361">
        <v>0</v>
      </c>
      <c r="Q8" s="361">
        <v>0</v>
      </c>
      <c r="R8" s="361"/>
      <c r="S8" s="361"/>
      <c r="T8" s="361"/>
      <c r="U8" s="361"/>
      <c r="V8" s="361"/>
      <c r="W8" s="361"/>
      <c r="X8" s="361"/>
      <c r="Y8" s="363"/>
      <c r="Z8" s="363"/>
      <c r="AA8" s="363"/>
      <c r="AB8" s="363"/>
      <c r="AC8" s="363"/>
      <c r="AD8" s="363"/>
      <c r="AE8" s="363"/>
      <c r="AF8" s="363"/>
      <c r="AG8" s="363" t="s">
        <v>2468</v>
      </c>
      <c r="AH8" s="363" t="s">
        <v>2468</v>
      </c>
      <c r="AI8" s="363" t="s">
        <v>1870</v>
      </c>
      <c r="AJ8" s="363" t="s">
        <v>1870</v>
      </c>
      <c r="AK8" s="364">
        <v>0</v>
      </c>
      <c r="AL8" s="364">
        <v>0</v>
      </c>
      <c r="AM8" s="361">
        <v>35</v>
      </c>
      <c r="AN8" s="361">
        <v>30</v>
      </c>
      <c r="AO8" s="209" t="str">
        <f>IF('CERT-F'!$X$2="","",IF('CERT-F'!$O$2="N","","adqüiriu a condição de aposentar com os proventos calculados sobre:"))</f>
        <v/>
      </c>
      <c r="AP8" s="361" t="s">
        <v>129</v>
      </c>
      <c r="AQ8" s="361" t="s">
        <v>1140</v>
      </c>
      <c r="AR8" s="361" t="s">
        <v>2568</v>
      </c>
      <c r="AS8" s="541">
        <v>0</v>
      </c>
      <c r="AT8" s="366" t="s">
        <v>2428</v>
      </c>
      <c r="AU8" s="366">
        <v>0</v>
      </c>
      <c r="AV8" s="366">
        <v>0</v>
      </c>
      <c r="AW8" s="366">
        <v>0</v>
      </c>
      <c r="AX8" s="366">
        <v>0</v>
      </c>
      <c r="AY8" s="366">
        <v>0</v>
      </c>
      <c r="AZ8" s="366">
        <v>0</v>
      </c>
      <c r="BA8" s="366">
        <v>0</v>
      </c>
      <c r="BB8" s="366">
        <v>0</v>
      </c>
      <c r="BC8" s="366">
        <v>0</v>
      </c>
      <c r="BD8" s="361"/>
      <c r="BE8" s="361"/>
      <c r="BF8" s="361"/>
      <c r="BG8" s="361" t="s">
        <v>2468</v>
      </c>
      <c r="BH8" s="362" t="s">
        <v>2467</v>
      </c>
      <c r="BI8" s="362" t="s">
        <v>2467</v>
      </c>
      <c r="BJ8" s="362" t="s">
        <v>2467</v>
      </c>
      <c r="BK8" s="362" t="s">
        <v>2467</v>
      </c>
      <c r="BL8" s="367" t="s">
        <v>2321</v>
      </c>
      <c r="BM8" s="368" t="s">
        <v>2468</v>
      </c>
      <c r="BN8" s="362" t="s">
        <v>2228</v>
      </c>
      <c r="BO8" s="362" t="s">
        <v>2228</v>
      </c>
      <c r="BP8" s="362" t="s">
        <v>2325</v>
      </c>
      <c r="BQ8" s="369">
        <f>'CERT-V'!$M$50*365</f>
        <v>0</v>
      </c>
      <c r="BR8" s="369">
        <f>'CERT-V'!$M$50*365</f>
        <v>0</v>
      </c>
      <c r="BS8" s="20"/>
      <c r="BT8" s="369">
        <v>0</v>
      </c>
      <c r="BU8" s="369">
        <v>0</v>
      </c>
      <c r="BV8" s="369">
        <v>0</v>
      </c>
      <c r="BW8" s="369">
        <v>0</v>
      </c>
      <c r="BX8" s="363">
        <v>0</v>
      </c>
      <c r="BY8" s="363">
        <v>0</v>
      </c>
      <c r="BZ8" s="674">
        <v>0</v>
      </c>
      <c r="CA8" s="674">
        <v>0</v>
      </c>
      <c r="CB8" s="363"/>
      <c r="CC8" s="363"/>
      <c r="CD8" s="363">
        <f>'CERT-V'!$M$50*365</f>
        <v>0</v>
      </c>
      <c r="CE8" s="361">
        <v>10950</v>
      </c>
      <c r="CF8" s="675">
        <v>0</v>
      </c>
      <c r="CG8" s="675">
        <v>0</v>
      </c>
      <c r="CH8" s="673">
        <v>0</v>
      </c>
      <c r="CI8" s="673">
        <v>0</v>
      </c>
      <c r="CJ8" s="673"/>
      <c r="CK8" s="673"/>
      <c r="CL8" s="673"/>
      <c r="CM8" s="673">
        <v>0</v>
      </c>
      <c r="CN8" s="673">
        <v>0</v>
      </c>
      <c r="CO8" s="362" t="str">
        <f>'CERT-V'!$E$35</f>
        <v/>
      </c>
      <c r="CP8" s="362" t="str">
        <f>'CERT-V'!$E$35</f>
        <v/>
      </c>
      <c r="CQ8" s="145"/>
      <c r="CR8" s="361">
        <f t="shared" si="0"/>
        <v>12775</v>
      </c>
      <c r="CS8" s="361">
        <f t="shared" si="1"/>
        <v>10950</v>
      </c>
      <c r="CT8" s="145"/>
      <c r="CU8" s="145"/>
      <c r="CV8" s="145"/>
      <c r="CW8" s="145"/>
      <c r="CX8" s="361"/>
      <c r="CY8" s="573"/>
      <c r="CZ8" s="361"/>
      <c r="DA8" s="573"/>
      <c r="DB8" s="741"/>
      <c r="DC8" s="163">
        <v>0</v>
      </c>
      <c r="DD8" s="163">
        <v>0</v>
      </c>
      <c r="DE8" s="163">
        <v>0</v>
      </c>
      <c r="DF8" s="163">
        <v>0</v>
      </c>
      <c r="DJ8" s="42">
        <f>'CERT-F'!$X$2</f>
        <v>0</v>
      </c>
      <c r="DK8" s="1" t="e">
        <f>'TAB FUNDAMENTO'!#REF!</f>
        <v>#REF!</v>
      </c>
    </row>
    <row r="9" spans="1:120" s="1" customFormat="1" ht="13.15" hidden="1" customHeight="1">
      <c r="A9" s="309">
        <v>6</v>
      </c>
      <c r="B9" s="360" t="e">
        <f>IF(OR(DJ9="",DK9=""),"OFUNDAMENTO UTILIZADO ESTÁ INCORRETO, VOCÊ CHUTOU","artigo 40, § 1º, inciso I, da CF/88, alterado pela EC 41/03, c/c o art. 201, parágrafo 9º da CF/88 e LC 269/81.")</f>
        <v>#REF!</v>
      </c>
      <c r="C9" s="361" t="s">
        <v>218</v>
      </c>
      <c r="D9" s="573" t="s">
        <v>2085</v>
      </c>
      <c r="E9" s="362" t="s">
        <v>2467</v>
      </c>
      <c r="F9" s="362" t="s">
        <v>2467</v>
      </c>
      <c r="G9" s="362" t="s">
        <v>2467</v>
      </c>
      <c r="H9" s="362" t="s">
        <v>2467</v>
      </c>
      <c r="I9" s="361" t="s">
        <v>2093</v>
      </c>
      <c r="J9" s="361">
        <v>0</v>
      </c>
      <c r="K9" s="361" t="s">
        <v>2478</v>
      </c>
      <c r="L9" s="361" t="s">
        <v>2658</v>
      </c>
      <c r="M9" s="361" t="s">
        <v>2658</v>
      </c>
      <c r="N9" s="361" t="s">
        <v>2658</v>
      </c>
      <c r="O9" s="361" t="s">
        <v>2658</v>
      </c>
      <c r="P9" s="361">
        <v>0</v>
      </c>
      <c r="Q9" s="361">
        <v>0</v>
      </c>
      <c r="R9" s="361"/>
      <c r="S9" s="361"/>
      <c r="T9" s="361"/>
      <c r="U9" s="361"/>
      <c r="V9" s="361"/>
      <c r="W9" s="361"/>
      <c r="X9" s="361"/>
      <c r="Y9" s="363"/>
      <c r="Z9" s="363"/>
      <c r="AA9" s="363"/>
      <c r="AB9" s="363"/>
      <c r="AC9" s="363"/>
      <c r="AD9" s="363"/>
      <c r="AE9" s="363"/>
      <c r="AF9" s="363"/>
      <c r="AG9" s="363" t="s">
        <v>2468</v>
      </c>
      <c r="AH9" s="363" t="s">
        <v>2468</v>
      </c>
      <c r="AI9" s="363" t="s">
        <v>1870</v>
      </c>
      <c r="AJ9" s="363" t="s">
        <v>1870</v>
      </c>
      <c r="AK9" s="364">
        <v>0</v>
      </c>
      <c r="AL9" s="364">
        <v>0</v>
      </c>
      <c r="AM9" s="361">
        <v>35</v>
      </c>
      <c r="AN9" s="361">
        <v>30</v>
      </c>
      <c r="AO9" s="209" t="str">
        <f>IF('CERT-F'!$X$2="","",IF('CERT-F'!$O$2="N","","adqüiriu a condição de aposentar com os proventos calculados sobre:"))</f>
        <v/>
      </c>
      <c r="AP9" s="361" t="s">
        <v>129</v>
      </c>
      <c r="AQ9" s="361" t="s">
        <v>1140</v>
      </c>
      <c r="AR9" s="361" t="s">
        <v>2568</v>
      </c>
      <c r="AS9" s="541">
        <v>0</v>
      </c>
      <c r="AT9" s="366" t="s">
        <v>2428</v>
      </c>
      <c r="AU9" s="366">
        <v>0</v>
      </c>
      <c r="AV9" s="366">
        <v>0</v>
      </c>
      <c r="AW9" s="366">
        <v>0</v>
      </c>
      <c r="AX9" s="366">
        <v>0</v>
      </c>
      <c r="AY9" s="366">
        <v>0</v>
      </c>
      <c r="AZ9" s="366">
        <v>0</v>
      </c>
      <c r="BA9" s="366">
        <v>0</v>
      </c>
      <c r="BB9" s="366">
        <v>0</v>
      </c>
      <c r="BC9" s="366">
        <v>0</v>
      </c>
      <c r="BD9" s="361"/>
      <c r="BE9" s="361"/>
      <c r="BF9" s="361"/>
      <c r="BG9" s="361" t="s">
        <v>2468</v>
      </c>
      <c r="BH9" s="362" t="s">
        <v>2467</v>
      </c>
      <c r="BI9" s="362" t="s">
        <v>2467</v>
      </c>
      <c r="BJ9" s="362" t="s">
        <v>2467</v>
      </c>
      <c r="BK9" s="362" t="s">
        <v>2467</v>
      </c>
      <c r="BL9" s="367" t="s">
        <v>2321</v>
      </c>
      <c r="BM9" s="368" t="s">
        <v>2468</v>
      </c>
      <c r="BN9" s="362" t="s">
        <v>2228</v>
      </c>
      <c r="BO9" s="362" t="s">
        <v>2228</v>
      </c>
      <c r="BP9" s="362" t="s">
        <v>2325</v>
      </c>
      <c r="BQ9" s="369">
        <f>'CERT-V'!$M$50*365</f>
        <v>0</v>
      </c>
      <c r="BR9" s="369">
        <f>'CERT-V'!$M$50*365</f>
        <v>0</v>
      </c>
      <c r="BS9" s="20"/>
      <c r="BT9" s="369">
        <v>0</v>
      </c>
      <c r="BU9" s="369">
        <v>0</v>
      </c>
      <c r="BV9" s="369">
        <v>0</v>
      </c>
      <c r="BW9" s="369">
        <v>0</v>
      </c>
      <c r="BX9" s="363">
        <v>0</v>
      </c>
      <c r="BY9" s="363">
        <v>0</v>
      </c>
      <c r="BZ9" s="674">
        <v>0</v>
      </c>
      <c r="CA9" s="674">
        <v>0</v>
      </c>
      <c r="CB9" s="363"/>
      <c r="CC9" s="363"/>
      <c r="CD9" s="363">
        <f>'CERT-V'!$M$50*365</f>
        <v>0</v>
      </c>
      <c r="CE9" s="361">
        <v>10950</v>
      </c>
      <c r="CF9" s="675">
        <v>0</v>
      </c>
      <c r="CG9" s="675">
        <v>0</v>
      </c>
      <c r="CH9" s="673">
        <v>0</v>
      </c>
      <c r="CI9" s="673">
        <v>0</v>
      </c>
      <c r="CJ9" s="673"/>
      <c r="CK9" s="673"/>
      <c r="CL9" s="673"/>
      <c r="CM9" s="673">
        <v>0</v>
      </c>
      <c r="CN9" s="673">
        <v>0</v>
      </c>
      <c r="CO9" s="362" t="str">
        <f>'CERT-V'!$E$35</f>
        <v/>
      </c>
      <c r="CP9" s="362" t="str">
        <f>'CERT-V'!$E$35</f>
        <v/>
      </c>
      <c r="CQ9" s="145"/>
      <c r="CR9" s="361">
        <f t="shared" si="0"/>
        <v>12775</v>
      </c>
      <c r="CS9" s="361">
        <f t="shared" si="1"/>
        <v>10950</v>
      </c>
      <c r="CT9" s="145"/>
      <c r="CU9" s="145"/>
      <c r="CV9" s="145"/>
      <c r="CW9" s="145"/>
      <c r="CX9" s="361"/>
      <c r="CY9" s="573"/>
      <c r="CZ9" s="361"/>
      <c r="DA9" s="573"/>
      <c r="DB9" s="741"/>
      <c r="DC9" s="163">
        <v>0</v>
      </c>
      <c r="DD9" s="163">
        <v>0</v>
      </c>
      <c r="DE9" s="163">
        <v>0</v>
      </c>
      <c r="DF9" s="163">
        <v>0</v>
      </c>
      <c r="DJ9" s="42">
        <f>'CERT-F'!$X$2</f>
        <v>0</v>
      </c>
      <c r="DK9" s="1" t="e">
        <f>'TAB FUNDAMENTO'!#REF!</f>
        <v>#REF!</v>
      </c>
    </row>
    <row r="10" spans="1:120" s="1" customFormat="1" ht="13.15" hidden="1" customHeight="1">
      <c r="A10" s="309">
        <v>7</v>
      </c>
      <c r="B10" s="360" t="e">
        <f>IF(OR(DJ10="",DK10=""),"O FUNDAMENTO UTILIZADO ESTÁ INCORRETO, VOCÊ CHUTOU","artigo 40, § 1º, inciso I, da CF/88, alterado pela EC 41/03, c/c a Lei 500/74.")</f>
        <v>#REF!</v>
      </c>
      <c r="C10" s="361" t="s">
        <v>218</v>
      </c>
      <c r="D10" s="573" t="s">
        <v>2085</v>
      </c>
      <c r="E10" s="362" t="s">
        <v>2467</v>
      </c>
      <c r="F10" s="362" t="s">
        <v>2467</v>
      </c>
      <c r="G10" s="362" t="s">
        <v>2467</v>
      </c>
      <c r="H10" s="362" t="s">
        <v>2467</v>
      </c>
      <c r="I10" s="361" t="s">
        <v>2093</v>
      </c>
      <c r="J10" s="361">
        <v>0</v>
      </c>
      <c r="K10" s="361" t="s">
        <v>2478</v>
      </c>
      <c r="L10" s="361" t="s">
        <v>2658</v>
      </c>
      <c r="M10" s="361" t="s">
        <v>2658</v>
      </c>
      <c r="N10" s="361" t="s">
        <v>2658</v>
      </c>
      <c r="O10" s="361" t="s">
        <v>2658</v>
      </c>
      <c r="P10" s="361">
        <v>0</v>
      </c>
      <c r="Q10" s="361">
        <v>0</v>
      </c>
      <c r="R10" s="361"/>
      <c r="S10" s="361"/>
      <c r="T10" s="361"/>
      <c r="U10" s="361"/>
      <c r="V10" s="361"/>
      <c r="W10" s="361"/>
      <c r="X10" s="361"/>
      <c r="Y10" s="363"/>
      <c r="Z10" s="363"/>
      <c r="AA10" s="363"/>
      <c r="AB10" s="363"/>
      <c r="AC10" s="363"/>
      <c r="AD10" s="363"/>
      <c r="AE10" s="363"/>
      <c r="AF10" s="363"/>
      <c r="AG10" s="363" t="s">
        <v>2468</v>
      </c>
      <c r="AH10" s="363" t="s">
        <v>2468</v>
      </c>
      <c r="AI10" s="363" t="s">
        <v>1870</v>
      </c>
      <c r="AJ10" s="363" t="s">
        <v>1870</v>
      </c>
      <c r="AK10" s="364">
        <v>0</v>
      </c>
      <c r="AL10" s="364">
        <v>0</v>
      </c>
      <c r="AM10" s="361">
        <v>35</v>
      </c>
      <c r="AN10" s="361">
        <v>30</v>
      </c>
      <c r="AO10" s="209" t="str">
        <f>IF('CERT-F'!$X$2="","",IF('CERT-F'!$O$2="N","","adqüiriu a condição de aposentar com os proventos calculados sobre:"))</f>
        <v/>
      </c>
      <c r="AP10" s="361" t="s">
        <v>129</v>
      </c>
      <c r="AQ10" s="361" t="s">
        <v>1140</v>
      </c>
      <c r="AR10" s="361" t="s">
        <v>2568</v>
      </c>
      <c r="AS10" s="541">
        <v>0</v>
      </c>
      <c r="AT10" s="366" t="s">
        <v>2428</v>
      </c>
      <c r="AU10" s="366">
        <v>0</v>
      </c>
      <c r="AV10" s="366">
        <v>0</v>
      </c>
      <c r="AW10" s="366">
        <v>0</v>
      </c>
      <c r="AX10" s="366">
        <v>0</v>
      </c>
      <c r="AY10" s="366">
        <v>0</v>
      </c>
      <c r="AZ10" s="366">
        <v>0</v>
      </c>
      <c r="BA10" s="366">
        <v>0</v>
      </c>
      <c r="BB10" s="366">
        <v>0</v>
      </c>
      <c r="BC10" s="366">
        <v>0</v>
      </c>
      <c r="BD10" s="361"/>
      <c r="BE10" s="361"/>
      <c r="BF10" s="361"/>
      <c r="BG10" s="361" t="s">
        <v>2468</v>
      </c>
      <c r="BH10" s="362" t="s">
        <v>2467</v>
      </c>
      <c r="BI10" s="362" t="s">
        <v>2467</v>
      </c>
      <c r="BJ10" s="362" t="s">
        <v>2467</v>
      </c>
      <c r="BK10" s="362" t="s">
        <v>2467</v>
      </c>
      <c r="BL10" s="367" t="s">
        <v>2321</v>
      </c>
      <c r="BM10" s="368" t="s">
        <v>2468</v>
      </c>
      <c r="BN10" s="362" t="s">
        <v>2228</v>
      </c>
      <c r="BO10" s="362" t="s">
        <v>2228</v>
      </c>
      <c r="BP10" s="362" t="s">
        <v>2325</v>
      </c>
      <c r="BQ10" s="369">
        <f>'CERT-V'!$M$50*365</f>
        <v>0</v>
      </c>
      <c r="BR10" s="369">
        <f>'CERT-V'!$M$50*365</f>
        <v>0</v>
      </c>
      <c r="BS10" s="20"/>
      <c r="BT10" s="369">
        <v>0</v>
      </c>
      <c r="BU10" s="369">
        <v>0</v>
      </c>
      <c r="BV10" s="369">
        <v>0</v>
      </c>
      <c r="BW10" s="369">
        <v>0</v>
      </c>
      <c r="BX10" s="363">
        <v>0</v>
      </c>
      <c r="BY10" s="363">
        <v>0</v>
      </c>
      <c r="BZ10" s="674">
        <v>0</v>
      </c>
      <c r="CA10" s="674">
        <v>0</v>
      </c>
      <c r="CB10" s="363"/>
      <c r="CC10" s="363"/>
      <c r="CD10" s="363">
        <f>'CERT-V'!$M$50*365</f>
        <v>0</v>
      </c>
      <c r="CE10" s="361">
        <v>10950</v>
      </c>
      <c r="CF10" s="675">
        <v>0</v>
      </c>
      <c r="CG10" s="675">
        <v>0</v>
      </c>
      <c r="CH10" s="673">
        <v>0</v>
      </c>
      <c r="CI10" s="673">
        <v>0</v>
      </c>
      <c r="CJ10" s="673"/>
      <c r="CK10" s="673"/>
      <c r="CL10" s="673"/>
      <c r="CM10" s="673">
        <v>0</v>
      </c>
      <c r="CN10" s="673">
        <v>0</v>
      </c>
      <c r="CO10" s="362" t="str">
        <f>'CERT-V'!$E$35</f>
        <v/>
      </c>
      <c r="CP10" s="362" t="str">
        <f>'CERT-V'!$E$35</f>
        <v/>
      </c>
      <c r="CQ10" s="145"/>
      <c r="CR10" s="361">
        <f t="shared" si="0"/>
        <v>12775</v>
      </c>
      <c r="CS10" s="361">
        <f t="shared" si="1"/>
        <v>10950</v>
      </c>
      <c r="CT10" s="145"/>
      <c r="CU10" s="145"/>
      <c r="CV10" s="145"/>
      <c r="CW10" s="145"/>
      <c r="CX10" s="361"/>
      <c r="CY10" s="573"/>
      <c r="CZ10" s="361"/>
      <c r="DA10" s="573"/>
      <c r="DB10" s="741"/>
      <c r="DC10" s="163">
        <v>0</v>
      </c>
      <c r="DD10" s="163">
        <v>0</v>
      </c>
      <c r="DE10" s="163">
        <v>0</v>
      </c>
      <c r="DF10" s="163">
        <v>0</v>
      </c>
      <c r="DJ10" s="42">
        <f>'CERT-F'!$X$2</f>
        <v>0</v>
      </c>
      <c r="DK10" s="1" t="e">
        <f>'TAB FUNDAMENTO'!#REF!</f>
        <v>#REF!</v>
      </c>
    </row>
    <row r="11" spans="1:120" s="1" customFormat="1" ht="13.15" hidden="1" customHeight="1">
      <c r="A11" s="309">
        <v>8</v>
      </c>
      <c r="B11" s="373" t="e">
        <f>IF(OR(DJ11="",DK11=""),"O FUNDAMENTO UTILIZADO ESTÁ INCORRETO, VOCÊ CHUTOU","artigo 40, § 1º, inciso I, da CF/88, alterado pela EC 41/03, c/c a Lei 500/74 e art. 201, parágrafo 9º da CF/88 e LC 269/81.")</f>
        <v>#REF!</v>
      </c>
      <c r="C11" s="361" t="s">
        <v>218</v>
      </c>
      <c r="D11" s="573" t="s">
        <v>2085</v>
      </c>
      <c r="E11" s="362" t="s">
        <v>2467</v>
      </c>
      <c r="F11" s="362" t="s">
        <v>2467</v>
      </c>
      <c r="G11" s="362" t="s">
        <v>2467</v>
      </c>
      <c r="H11" s="362" t="s">
        <v>2467</v>
      </c>
      <c r="I11" s="361" t="s">
        <v>2093</v>
      </c>
      <c r="J11" s="248">
        <v>0</v>
      </c>
      <c r="K11" s="361" t="s">
        <v>2478</v>
      </c>
      <c r="L11" s="361" t="s">
        <v>2658</v>
      </c>
      <c r="M11" s="361" t="s">
        <v>2658</v>
      </c>
      <c r="N11" s="361" t="s">
        <v>2658</v>
      </c>
      <c r="O11" s="361" t="s">
        <v>2658</v>
      </c>
      <c r="P11" s="361">
        <v>0</v>
      </c>
      <c r="Q11" s="361">
        <v>0</v>
      </c>
      <c r="R11" s="361"/>
      <c r="S11" s="361"/>
      <c r="T11" s="361"/>
      <c r="U11" s="361"/>
      <c r="V11" s="361"/>
      <c r="W11" s="361"/>
      <c r="X11" s="361"/>
      <c r="Y11" s="363"/>
      <c r="Z11" s="363"/>
      <c r="AA11" s="363"/>
      <c r="AB11" s="363"/>
      <c r="AC11" s="363"/>
      <c r="AD11" s="363"/>
      <c r="AE11" s="363"/>
      <c r="AF11" s="363"/>
      <c r="AG11" s="363" t="s">
        <v>2468</v>
      </c>
      <c r="AH11" s="363" t="s">
        <v>2468</v>
      </c>
      <c r="AI11" s="363" t="s">
        <v>1870</v>
      </c>
      <c r="AJ11" s="363" t="s">
        <v>1870</v>
      </c>
      <c r="AK11" s="364">
        <v>0</v>
      </c>
      <c r="AL11" s="364">
        <v>0</v>
      </c>
      <c r="AM11" s="361">
        <v>35</v>
      </c>
      <c r="AN11" s="361">
        <v>30</v>
      </c>
      <c r="AO11" s="209" t="str">
        <f>IF('CERT-F'!$X$2="","",IF('CERT-F'!$O$2="N","","adqüiriu a condição de aposentar com os proventos calculados sobre:"))</f>
        <v/>
      </c>
      <c r="AP11" s="361" t="s">
        <v>129</v>
      </c>
      <c r="AQ11" s="361" t="s">
        <v>1140</v>
      </c>
      <c r="AR11" s="361" t="s">
        <v>2568</v>
      </c>
      <c r="AS11" s="541">
        <v>0</v>
      </c>
      <c r="AT11" s="366" t="s">
        <v>2428</v>
      </c>
      <c r="AU11" s="366">
        <v>0</v>
      </c>
      <c r="AV11" s="366">
        <v>0</v>
      </c>
      <c r="AW11" s="366">
        <v>0</v>
      </c>
      <c r="AX11" s="366">
        <v>0</v>
      </c>
      <c r="AY11" s="366">
        <v>0</v>
      </c>
      <c r="AZ11" s="366">
        <v>0</v>
      </c>
      <c r="BA11" s="366">
        <v>0</v>
      </c>
      <c r="BB11" s="366">
        <v>0</v>
      </c>
      <c r="BC11" s="366">
        <v>0</v>
      </c>
      <c r="BD11" s="361"/>
      <c r="BE11" s="361"/>
      <c r="BF11" s="361"/>
      <c r="BG11" s="361" t="s">
        <v>2468</v>
      </c>
      <c r="BH11" s="362" t="s">
        <v>2467</v>
      </c>
      <c r="BI11" s="362" t="s">
        <v>2467</v>
      </c>
      <c r="BJ11" s="362" t="s">
        <v>2467</v>
      </c>
      <c r="BK11" s="362" t="s">
        <v>2467</v>
      </c>
      <c r="BL11" s="367" t="s">
        <v>2321</v>
      </c>
      <c r="BM11" s="368" t="s">
        <v>2468</v>
      </c>
      <c r="BN11" s="362" t="s">
        <v>2228</v>
      </c>
      <c r="BO11" s="362" t="s">
        <v>2228</v>
      </c>
      <c r="BP11" s="362" t="s">
        <v>2325</v>
      </c>
      <c r="BQ11" s="369">
        <f>'CERT-V'!$M$50*365</f>
        <v>0</v>
      </c>
      <c r="BR11" s="369">
        <f>'CERT-V'!$M$50*365</f>
        <v>0</v>
      </c>
      <c r="BS11" s="20"/>
      <c r="BT11" s="369">
        <v>0</v>
      </c>
      <c r="BU11" s="369">
        <v>0</v>
      </c>
      <c r="BV11" s="369">
        <v>0</v>
      </c>
      <c r="BW11" s="369">
        <v>0</v>
      </c>
      <c r="BX11" s="363">
        <v>0</v>
      </c>
      <c r="BY11" s="363">
        <v>0</v>
      </c>
      <c r="BZ11" s="674">
        <v>0</v>
      </c>
      <c r="CA11" s="674">
        <v>0</v>
      </c>
      <c r="CB11" s="363"/>
      <c r="CC11" s="363"/>
      <c r="CD11" s="363">
        <f>'CERT-V'!$M$50*365</f>
        <v>0</v>
      </c>
      <c r="CE11" s="361">
        <v>10950</v>
      </c>
      <c r="CF11" s="675">
        <v>0</v>
      </c>
      <c r="CG11" s="675">
        <v>0</v>
      </c>
      <c r="CH11" s="673">
        <v>0</v>
      </c>
      <c r="CI11" s="673">
        <v>0</v>
      </c>
      <c r="CJ11" s="673"/>
      <c r="CK11" s="673"/>
      <c r="CL11" s="673"/>
      <c r="CM11" s="673">
        <v>0</v>
      </c>
      <c r="CN11" s="673">
        <v>0</v>
      </c>
      <c r="CO11" s="362" t="str">
        <f>'CERT-V'!$E$35</f>
        <v/>
      </c>
      <c r="CP11" s="362" t="str">
        <f>'CERT-V'!$E$35</f>
        <v/>
      </c>
      <c r="CQ11" s="145"/>
      <c r="CR11" s="361">
        <f t="shared" si="0"/>
        <v>12775</v>
      </c>
      <c r="CS11" s="361">
        <f t="shared" si="1"/>
        <v>10950</v>
      </c>
      <c r="CT11" s="145"/>
      <c r="CU11" s="145"/>
      <c r="CV11" s="145"/>
      <c r="CW11" s="145"/>
      <c r="CX11" s="361"/>
      <c r="CY11" s="573"/>
      <c r="CZ11" s="361"/>
      <c r="DA11" s="573"/>
      <c r="DB11" s="741"/>
      <c r="DC11" s="163">
        <v>0</v>
      </c>
      <c r="DD11" s="163">
        <v>0</v>
      </c>
      <c r="DE11" s="163">
        <v>0</v>
      </c>
      <c r="DF11" s="163">
        <v>0</v>
      </c>
      <c r="DJ11" s="42">
        <f>'CERT-F'!$X$2</f>
        <v>0</v>
      </c>
      <c r="DK11" s="1" t="e">
        <f>'TAB FUNDAMENTO'!#REF!</f>
        <v>#REF!</v>
      </c>
    </row>
    <row r="12" spans="1:120" s="1" customFormat="1" ht="13.15" customHeight="1">
      <c r="A12" s="309">
        <v>9</v>
      </c>
      <c r="B12" s="360" t="e">
        <f>IF(DJ12&lt;&gt;DK12,"O FUNDAMENTO UTILIZADO ESTÁ INCORRETO, VEJA SE HABILITOU OUTRO FUNDAMENTO.",VLOOKUP(A12,'TAB FUNDAMENTO'!#REF!,2,0))</f>
        <v>#REF!</v>
      </c>
      <c r="C12" s="361" t="s">
        <v>218</v>
      </c>
      <c r="D12" s="573" t="str">
        <f>IF(DN12="M",DO12,DP12)</f>
        <v>Compulsória Integral</v>
      </c>
      <c r="E12" s="361" t="s">
        <v>2317</v>
      </c>
      <c r="F12" s="361" t="s">
        <v>2317</v>
      </c>
      <c r="G12" s="362" t="str">
        <f>'CERT-V'!$L$35</f>
        <v/>
      </c>
      <c r="H12" s="362" t="str">
        <f>'CERT-V'!$L$35</f>
        <v/>
      </c>
      <c r="I12" s="361" t="s">
        <v>2092</v>
      </c>
      <c r="J12" s="361">
        <v>0</v>
      </c>
      <c r="K12" s="361" t="s">
        <v>2478</v>
      </c>
      <c r="L12" s="361" t="s">
        <v>2658</v>
      </c>
      <c r="M12" s="361" t="s">
        <v>2658</v>
      </c>
      <c r="N12" s="361" t="s">
        <v>2658</v>
      </c>
      <c r="O12" s="361" t="s">
        <v>2658</v>
      </c>
      <c r="P12" s="361">
        <v>0</v>
      </c>
      <c r="Q12" s="361">
        <v>0</v>
      </c>
      <c r="R12" s="361"/>
      <c r="S12" s="361"/>
      <c r="T12" s="361"/>
      <c r="U12" s="361"/>
      <c r="V12" s="361"/>
      <c r="W12" s="361"/>
      <c r="X12" s="361"/>
      <c r="Y12" s="361" t="str">
        <f>IF('CERT-V'!$L$38&lt;70,"Não Atendeu","Atendeu")</f>
        <v>Não Atendeu</v>
      </c>
      <c r="Z12" s="361" t="str">
        <f>IF('CERT-V'!$L$38&lt;70,"Não Atendeu","Atendeu")</f>
        <v>Não Atendeu</v>
      </c>
      <c r="AA12" s="363"/>
      <c r="AB12" s="363"/>
      <c r="AC12" s="361" t="str">
        <f>IF('CERT-V'!$L$40&lt;70,"Não Atendeu","Atendeu")</f>
        <v>Não Atendeu</v>
      </c>
      <c r="AD12" s="361" t="str">
        <f>IF('CERT-V'!$L$40&lt;70,"Não Atendeu","Atendeu")</f>
        <v>Não Atendeu</v>
      </c>
      <c r="AE12" s="361"/>
      <c r="AF12" s="361"/>
      <c r="AG12" s="361" t="str">
        <f>IF('CERT-V'!$L$42&lt;70,"Não Atendeu","Atendeu")</f>
        <v>Não Atendeu</v>
      </c>
      <c r="AH12" s="361" t="str">
        <f>IF('CERT-V'!$L$42&lt;70,"Não Atendeu","Atendeu")</f>
        <v>Não Atendeu</v>
      </c>
      <c r="AI12" s="363" t="s">
        <v>1870</v>
      </c>
      <c r="AJ12" s="363" t="s">
        <v>1870</v>
      </c>
      <c r="AK12" s="364">
        <v>0</v>
      </c>
      <c r="AL12" s="364">
        <v>0</v>
      </c>
      <c r="AM12" s="361">
        <f>'CERT-V'!$M$50</f>
        <v>0</v>
      </c>
      <c r="AN12" s="361">
        <f>'CERT-V'!$M$50</f>
        <v>0</v>
      </c>
      <c r="AO12" s="209" t="str">
        <f>IF('CERT-F'!$X$2="","",IF('CERT-F'!$O$2="N","","adqüiriu a condição de aposentar com os proventos calculados sobre:"))</f>
        <v/>
      </c>
      <c r="AP12" s="361" t="s">
        <v>129</v>
      </c>
      <c r="AQ12" s="361" t="s">
        <v>1140</v>
      </c>
      <c r="AR12" s="361" t="s">
        <v>2568</v>
      </c>
      <c r="AS12" s="365" t="e">
        <f>IF('CERT-V'!$U$42="M",VLOOKUP('CERT-V'!$AG$53,TABPERC1,3),VLOOKUP('CERT-V'!$AH$53,TABPERC2,3))</f>
        <v>#N/A</v>
      </c>
      <c r="AT12" s="366" t="s">
        <v>2428</v>
      </c>
      <c r="AU12" s="366">
        <v>0</v>
      </c>
      <c r="AV12" s="366">
        <v>0</v>
      </c>
      <c r="AW12" s="366">
        <v>0</v>
      </c>
      <c r="AX12" s="366">
        <v>0</v>
      </c>
      <c r="AY12" s="366">
        <v>0</v>
      </c>
      <c r="AZ12" s="366">
        <v>0</v>
      </c>
      <c r="BA12" s="366">
        <v>0</v>
      </c>
      <c r="BB12" s="366">
        <v>0</v>
      </c>
      <c r="BC12" s="366">
        <v>0</v>
      </c>
      <c r="BD12" s="361"/>
      <c r="BE12" s="361"/>
      <c r="BF12" s="361"/>
      <c r="BG12" s="361" t="s">
        <v>2468</v>
      </c>
      <c r="BH12" s="361" t="s">
        <v>2933</v>
      </c>
      <c r="BI12" s="361" t="s">
        <v>2933</v>
      </c>
      <c r="BJ12" s="361" t="str">
        <f ca="1">IF('CERT-V'!$L$39=0,"","Proporcional")</f>
        <v/>
      </c>
      <c r="BK12" s="361" t="str">
        <f ca="1">IF('CERT-V'!$L$39=0,"","Proporcional")</f>
        <v/>
      </c>
      <c r="BL12" s="367" t="s">
        <v>1146</v>
      </c>
      <c r="BM12" s="381">
        <v>0</v>
      </c>
      <c r="BN12" s="371">
        <f>'CERT-F'!$AA$5</f>
        <v>0</v>
      </c>
      <c r="BO12" s="371">
        <f>'CERT-F'!$AA$5</f>
        <v>0</v>
      </c>
      <c r="BP12" s="361" t="str">
        <f ca="1">IF('CERT-V'!$L$37=0,"","Proporcional")</f>
        <v/>
      </c>
      <c r="BQ12" s="369">
        <f>'CERT-V'!$M$50*365</f>
        <v>0</v>
      </c>
      <c r="BR12" s="369">
        <f>'CERT-V'!$M$50*365</f>
        <v>0</v>
      </c>
      <c r="BS12" s="20"/>
      <c r="BT12" s="369">
        <v>0</v>
      </c>
      <c r="BU12" s="369">
        <v>0</v>
      </c>
      <c r="BV12" s="369">
        <v>0</v>
      </c>
      <c r="BW12" s="369">
        <v>0</v>
      </c>
      <c r="BX12" s="369">
        <v>70</v>
      </c>
      <c r="BY12" s="369">
        <v>70</v>
      </c>
      <c r="BZ12" s="369">
        <v>70</v>
      </c>
      <c r="CA12" s="369">
        <v>70</v>
      </c>
      <c r="CB12" s="363"/>
      <c r="CC12" s="363"/>
      <c r="CD12" s="363">
        <f>'CERT-V'!$M$50*365</f>
        <v>0</v>
      </c>
      <c r="CE12" s="361">
        <v>10950</v>
      </c>
      <c r="CF12" s="675">
        <v>0</v>
      </c>
      <c r="CG12" s="675">
        <v>0</v>
      </c>
      <c r="CH12" s="673">
        <v>0</v>
      </c>
      <c r="CI12" s="673">
        <v>0</v>
      </c>
      <c r="CJ12" s="673"/>
      <c r="CK12" s="673"/>
      <c r="CL12" s="673"/>
      <c r="CM12" s="673">
        <v>0</v>
      </c>
      <c r="CN12" s="673">
        <v>0</v>
      </c>
      <c r="CO12" s="362" t="str">
        <f>'CERT-V'!$E$35</f>
        <v/>
      </c>
      <c r="CP12" s="362" t="str">
        <f>'CERT-V'!$E$35</f>
        <v/>
      </c>
      <c r="CQ12" s="145"/>
      <c r="CR12" s="361">
        <f>'CERT-V'!$M$50*365</f>
        <v>0</v>
      </c>
      <c r="CS12" s="361">
        <f>'CERT-V'!$M$50*365</f>
        <v>0</v>
      </c>
      <c r="CT12" s="145"/>
      <c r="CU12" s="145"/>
      <c r="CV12" s="145"/>
      <c r="CW12" s="145"/>
      <c r="CX12" s="361"/>
      <c r="CY12" s="573"/>
      <c r="CZ12" s="361"/>
      <c r="DA12" s="573"/>
      <c r="DB12" s="741"/>
      <c r="DC12" s="163">
        <v>0</v>
      </c>
      <c r="DD12" s="163">
        <v>0</v>
      </c>
      <c r="DE12" s="163">
        <v>0</v>
      </c>
      <c r="DF12" s="163">
        <v>0</v>
      </c>
      <c r="DJ12" s="42">
        <f>'CERT-F'!$X$2</f>
        <v>0</v>
      </c>
      <c r="DK12" s="1" t="e">
        <f>'TAB FUNDAMENTO'!#REF!</f>
        <v>#REF!</v>
      </c>
      <c r="DM12" s="149" t="str">
        <f>'CERT-V'!$L$35</f>
        <v/>
      </c>
      <c r="DN12" s="146">
        <f>'CERT-F'!$P$19</f>
        <v>0</v>
      </c>
      <c r="DO12" s="146" t="str">
        <f>IF(DM12&gt;=35,"Compulsória Integral","Compulsória Proporcional")</f>
        <v>Compulsória Integral</v>
      </c>
      <c r="DP12" s="146" t="str">
        <f>IF(DM12&gt;=30,"Compulsória Integral","Compulsória Proporcional")</f>
        <v>Compulsória Integral</v>
      </c>
    </row>
    <row r="13" spans="1:120" s="1" customFormat="1" ht="13.15" customHeight="1">
      <c r="A13" s="309">
        <v>10</v>
      </c>
      <c r="B13" s="360" t="e">
        <f>IF(DJ13&lt;&gt;DK13,"O FUNDAMENTO UTILIZADO ESTÁ INCORRETO, VEJA SE HABILITOU OUTRO FUNDAMENTO.",VLOOKUP(A13,'TAB FUNDAMENTO'!#REF!,2,0))</f>
        <v>#REF!</v>
      </c>
      <c r="C13" s="361" t="s">
        <v>218</v>
      </c>
      <c r="D13" s="573" t="str">
        <f t="shared" ref="D13:D19" si="2">IF(DN13="M",DO13,DP13)</f>
        <v>Compulsória Integral</v>
      </c>
      <c r="E13" s="361" t="s">
        <v>2317</v>
      </c>
      <c r="F13" s="361" t="s">
        <v>2317</v>
      </c>
      <c r="G13" s="362" t="str">
        <f>'CERT-V'!$L$35</f>
        <v/>
      </c>
      <c r="H13" s="362" t="str">
        <f>'CERT-V'!$L$35</f>
        <v/>
      </c>
      <c r="I13" s="361" t="s">
        <v>2092</v>
      </c>
      <c r="J13" s="361">
        <v>0</v>
      </c>
      <c r="K13" s="361" t="s">
        <v>2478</v>
      </c>
      <c r="L13" s="361" t="s">
        <v>2658</v>
      </c>
      <c r="M13" s="361" t="s">
        <v>2658</v>
      </c>
      <c r="N13" s="361" t="s">
        <v>2658</v>
      </c>
      <c r="O13" s="361" t="s">
        <v>2658</v>
      </c>
      <c r="P13" s="361">
        <v>0</v>
      </c>
      <c r="Q13" s="361">
        <v>0</v>
      </c>
      <c r="R13" s="361"/>
      <c r="S13" s="361"/>
      <c r="T13" s="361"/>
      <c r="U13" s="361"/>
      <c r="V13" s="361"/>
      <c r="W13" s="361"/>
      <c r="X13" s="361"/>
      <c r="Y13" s="361" t="str">
        <f>IF('CERT-V'!$L$38&lt;70,"Não Atendeu","Atendeu")</f>
        <v>Não Atendeu</v>
      </c>
      <c r="Z13" s="361" t="str">
        <f>IF('CERT-V'!$L$38&lt;70,"Não Atendeu","Atendeu")</f>
        <v>Não Atendeu</v>
      </c>
      <c r="AA13" s="363"/>
      <c r="AB13" s="363"/>
      <c r="AC13" s="361" t="str">
        <f>IF('CERT-V'!$L$40&lt;70,"Não Atendeu","Atendeu")</f>
        <v>Não Atendeu</v>
      </c>
      <c r="AD13" s="361" t="str">
        <f>IF('CERT-V'!$L$40&lt;70,"Não Atendeu","Atendeu")</f>
        <v>Não Atendeu</v>
      </c>
      <c r="AE13" s="361"/>
      <c r="AF13" s="361"/>
      <c r="AG13" s="361" t="str">
        <f>IF('CERT-V'!$L$42&lt;70,"Não Atendeu","Atendeu")</f>
        <v>Não Atendeu</v>
      </c>
      <c r="AH13" s="361" t="str">
        <f>IF('CERT-V'!$L$42&lt;70,"Não Atendeu","Atendeu")</f>
        <v>Não Atendeu</v>
      </c>
      <c r="AI13" s="363" t="s">
        <v>1870</v>
      </c>
      <c r="AJ13" s="363" t="s">
        <v>1870</v>
      </c>
      <c r="AK13" s="364">
        <v>0</v>
      </c>
      <c r="AL13" s="364">
        <v>0</v>
      </c>
      <c r="AM13" s="361">
        <f>'CERT-V'!$M$50</f>
        <v>0</v>
      </c>
      <c r="AN13" s="361">
        <f>'CERT-V'!$M$50</f>
        <v>0</v>
      </c>
      <c r="AO13" s="209" t="str">
        <f>IF('CERT-F'!$X$2="","",IF('CERT-F'!$O$2="N","","adqüiriu a condição de aposentar com os proventos calculados sobre:"))</f>
        <v/>
      </c>
      <c r="AP13" s="361" t="s">
        <v>129</v>
      </c>
      <c r="AQ13" s="361" t="s">
        <v>1140</v>
      </c>
      <c r="AR13" s="361" t="s">
        <v>2568</v>
      </c>
      <c r="AS13" s="365" t="e">
        <f>IF('CERT-V'!$U$42="M",VLOOKUP('CERT-V'!$AG$53,TABPERC1,3),VLOOKUP('CERT-V'!$AH$53,TABPERC2,3))</f>
        <v>#N/A</v>
      </c>
      <c r="AT13" s="366" t="s">
        <v>2428</v>
      </c>
      <c r="AU13" s="366">
        <v>0</v>
      </c>
      <c r="AV13" s="366">
        <v>0</v>
      </c>
      <c r="AW13" s="366">
        <v>0</v>
      </c>
      <c r="AX13" s="366">
        <v>0</v>
      </c>
      <c r="AY13" s="366">
        <v>0</v>
      </c>
      <c r="AZ13" s="366">
        <v>0</v>
      </c>
      <c r="BA13" s="366">
        <v>0</v>
      </c>
      <c r="BB13" s="366">
        <v>0</v>
      </c>
      <c r="BC13" s="366">
        <v>0</v>
      </c>
      <c r="BD13" s="361"/>
      <c r="BE13" s="361"/>
      <c r="BF13" s="361"/>
      <c r="BG13" s="361" t="s">
        <v>2468</v>
      </c>
      <c r="BH13" s="361" t="s">
        <v>2933</v>
      </c>
      <c r="BI13" s="361" t="s">
        <v>2933</v>
      </c>
      <c r="BJ13" s="361" t="str">
        <f ca="1">IF('CERT-V'!$L$39=0,"","Proporcional")</f>
        <v/>
      </c>
      <c r="BK13" s="361" t="str">
        <f ca="1">IF('CERT-V'!$L$39=0,"","Proporcional")</f>
        <v/>
      </c>
      <c r="BL13" s="367" t="s">
        <v>1146</v>
      </c>
      <c r="BM13" s="381">
        <v>0</v>
      </c>
      <c r="BN13" s="371">
        <f>'CERT-F'!$AA$5</f>
        <v>0</v>
      </c>
      <c r="BO13" s="371">
        <f>'CERT-F'!$AA$5</f>
        <v>0</v>
      </c>
      <c r="BP13" s="361" t="str">
        <f ca="1">IF('CERT-V'!$L$37=0,"","Proporcional")</f>
        <v/>
      </c>
      <c r="BQ13" s="369">
        <f>'CERT-V'!$M$50*365</f>
        <v>0</v>
      </c>
      <c r="BR13" s="369">
        <f>'CERT-V'!$M$50*365</f>
        <v>0</v>
      </c>
      <c r="BS13" s="20"/>
      <c r="BT13" s="369">
        <v>0</v>
      </c>
      <c r="BU13" s="369">
        <v>0</v>
      </c>
      <c r="BV13" s="369">
        <v>0</v>
      </c>
      <c r="BW13" s="369">
        <v>0</v>
      </c>
      <c r="BX13" s="369">
        <v>70</v>
      </c>
      <c r="BY13" s="369">
        <v>70</v>
      </c>
      <c r="BZ13" s="369">
        <v>70</v>
      </c>
      <c r="CA13" s="369">
        <v>70</v>
      </c>
      <c r="CB13" s="363"/>
      <c r="CC13" s="363"/>
      <c r="CD13" s="363">
        <f>'CERT-V'!$M$50*365</f>
        <v>0</v>
      </c>
      <c r="CE13" s="361">
        <v>10950</v>
      </c>
      <c r="CF13" s="675">
        <v>0</v>
      </c>
      <c r="CG13" s="675">
        <v>0</v>
      </c>
      <c r="CH13" s="673">
        <v>0</v>
      </c>
      <c r="CI13" s="673">
        <v>0</v>
      </c>
      <c r="CJ13" s="673"/>
      <c r="CK13" s="673"/>
      <c r="CL13" s="673"/>
      <c r="CM13" s="673">
        <v>0</v>
      </c>
      <c r="CN13" s="673">
        <v>0</v>
      </c>
      <c r="CO13" s="362" t="str">
        <f>'CERT-V'!$E$35</f>
        <v/>
      </c>
      <c r="CP13" s="362" t="str">
        <f>'CERT-V'!$E$35</f>
        <v/>
      </c>
      <c r="CQ13" s="145"/>
      <c r="CR13" s="361">
        <f>'CERT-V'!$M$50*365</f>
        <v>0</v>
      </c>
      <c r="CS13" s="361">
        <f>'CERT-V'!$M$50*365</f>
        <v>0</v>
      </c>
      <c r="CT13" s="145"/>
      <c r="CU13" s="145"/>
      <c r="CV13" s="145"/>
      <c r="CW13" s="145"/>
      <c r="CX13" s="361"/>
      <c r="CY13" s="573"/>
      <c r="CZ13" s="361"/>
      <c r="DA13" s="573"/>
      <c r="DB13" s="741"/>
      <c r="DC13" s="163">
        <v>0</v>
      </c>
      <c r="DD13" s="163">
        <v>0</v>
      </c>
      <c r="DE13" s="163">
        <v>0</v>
      </c>
      <c r="DF13" s="163">
        <v>0</v>
      </c>
      <c r="DJ13" s="42">
        <f>'CERT-F'!$X$2</f>
        <v>0</v>
      </c>
      <c r="DK13" s="1" t="e">
        <f>'TAB FUNDAMENTO'!#REF!</f>
        <v>#REF!</v>
      </c>
      <c r="DM13" s="149" t="str">
        <f>'CERT-V'!$L$35</f>
        <v/>
      </c>
      <c r="DN13" s="146">
        <f>'CERT-F'!$P$19</f>
        <v>0</v>
      </c>
      <c r="DO13" s="146" t="str">
        <f t="shared" ref="DO13:DO19" si="3">IF(DM13&gt;=35,"Compulsória Integral","Compulsória Proporcional")</f>
        <v>Compulsória Integral</v>
      </c>
      <c r="DP13" s="146" t="str">
        <f t="shared" ref="DP13:DP19" si="4">IF(DM13&gt;=30,"Compulsória Integral","Compulsória Proporcional")</f>
        <v>Compulsória Integral</v>
      </c>
    </row>
    <row r="14" spans="1:120" s="1" customFormat="1" ht="13.7" customHeight="1">
      <c r="A14" s="372">
        <v>11</v>
      </c>
      <c r="B14" s="360" t="e">
        <f>IF(DJ14&lt;&gt;DK14,"O FUNDAMENTO UTILIZADO ESTÁ INCORRETO, VEJA SE HABILITOU OUTRO FUNDAMENTO.",VLOOKUP(A14,'TAB FUNDAMENTO'!#REF!,2,0))</f>
        <v>#REF!</v>
      </c>
      <c r="C14" s="361" t="s">
        <v>218</v>
      </c>
      <c r="D14" s="573" t="str">
        <f t="shared" si="2"/>
        <v>Compulsória Integral</v>
      </c>
      <c r="E14" s="361" t="s">
        <v>2317</v>
      </c>
      <c r="F14" s="361" t="s">
        <v>2317</v>
      </c>
      <c r="G14" s="362" t="str">
        <f>'CERT-V'!$L$35</f>
        <v/>
      </c>
      <c r="H14" s="362" t="str">
        <f>'CERT-V'!$L$35</f>
        <v/>
      </c>
      <c r="I14" s="361" t="s">
        <v>2092</v>
      </c>
      <c r="J14" s="361">
        <v>0</v>
      </c>
      <c r="K14" s="361" t="s">
        <v>2478</v>
      </c>
      <c r="L14" s="361" t="s">
        <v>2658</v>
      </c>
      <c r="M14" s="361" t="s">
        <v>2658</v>
      </c>
      <c r="N14" s="361" t="s">
        <v>2658</v>
      </c>
      <c r="O14" s="361" t="s">
        <v>2658</v>
      </c>
      <c r="P14" s="361">
        <v>0</v>
      </c>
      <c r="Q14" s="361">
        <v>0</v>
      </c>
      <c r="R14" s="361"/>
      <c r="S14" s="361"/>
      <c r="T14" s="361"/>
      <c r="U14" s="361"/>
      <c r="V14" s="361"/>
      <c r="W14" s="361"/>
      <c r="X14" s="361"/>
      <c r="Y14" s="361" t="str">
        <f>IF('CERT-V'!$L$38&lt;70,"Não Atendeu","Atendeu")</f>
        <v>Não Atendeu</v>
      </c>
      <c r="Z14" s="361" t="str">
        <f>IF('CERT-V'!$L$38&lt;70,"Não Atendeu","Atendeu")</f>
        <v>Não Atendeu</v>
      </c>
      <c r="AA14" s="363"/>
      <c r="AB14" s="363"/>
      <c r="AC14" s="361" t="str">
        <f>IF('CERT-V'!$L$40&lt;70,"Não Atendeu","Atendeu")</f>
        <v>Não Atendeu</v>
      </c>
      <c r="AD14" s="361" t="str">
        <f>IF('CERT-V'!$L$40&lt;70,"Não Atendeu","Atendeu")</f>
        <v>Não Atendeu</v>
      </c>
      <c r="AE14" s="361"/>
      <c r="AF14" s="361"/>
      <c r="AG14" s="361" t="str">
        <f>IF('CERT-V'!$L$42&lt;70,"Não Atendeu","Atendeu")</f>
        <v>Não Atendeu</v>
      </c>
      <c r="AH14" s="361" t="str">
        <f>IF('CERT-V'!$L$42&lt;70,"Não Atendeu","Atendeu")</f>
        <v>Não Atendeu</v>
      </c>
      <c r="AI14" s="363" t="s">
        <v>1870</v>
      </c>
      <c r="AJ14" s="363" t="s">
        <v>1870</v>
      </c>
      <c r="AK14" s="364">
        <v>0</v>
      </c>
      <c r="AL14" s="364">
        <v>0</v>
      </c>
      <c r="AM14" s="361">
        <f>'CERT-V'!$M$50</f>
        <v>0</v>
      </c>
      <c r="AN14" s="361">
        <f>'CERT-V'!$M$50</f>
        <v>0</v>
      </c>
      <c r="AO14" s="209" t="str">
        <f>IF('CERT-F'!$X$2="","",IF('CERT-F'!$O$2="N","","adqüiriu a condição de aposentar com os proventos calculados sobre:"))</f>
        <v/>
      </c>
      <c r="AP14" s="361" t="s">
        <v>129</v>
      </c>
      <c r="AQ14" s="361" t="s">
        <v>1140</v>
      </c>
      <c r="AR14" s="361" t="s">
        <v>2568</v>
      </c>
      <c r="AS14" s="365" t="e">
        <f>IF('CERT-V'!$U$42="M",VLOOKUP('CERT-V'!$AG$53,TABPERC1,3),VLOOKUP('CERT-V'!$AH$53,TABPERC2,3))</f>
        <v>#N/A</v>
      </c>
      <c r="AT14" s="366" t="s">
        <v>2428</v>
      </c>
      <c r="AU14" s="366">
        <v>0</v>
      </c>
      <c r="AV14" s="366">
        <v>0</v>
      </c>
      <c r="AW14" s="366">
        <v>0</v>
      </c>
      <c r="AX14" s="366">
        <v>0</v>
      </c>
      <c r="AY14" s="366">
        <v>0</v>
      </c>
      <c r="AZ14" s="366">
        <v>0</v>
      </c>
      <c r="BA14" s="366">
        <v>0</v>
      </c>
      <c r="BB14" s="366">
        <v>0</v>
      </c>
      <c r="BC14" s="366">
        <v>0</v>
      </c>
      <c r="BD14" s="361"/>
      <c r="BE14" s="361"/>
      <c r="BF14" s="361"/>
      <c r="BG14" s="361" t="s">
        <v>2468</v>
      </c>
      <c r="BH14" s="361" t="s">
        <v>2933</v>
      </c>
      <c r="BI14" s="361" t="s">
        <v>2933</v>
      </c>
      <c r="BJ14" s="361" t="str">
        <f ca="1">IF('CERT-V'!$L$39=0,"","Proporcional")</f>
        <v/>
      </c>
      <c r="BK14" s="361" t="str">
        <f ca="1">IF('CERT-V'!$L$39=0,"","Proporcional")</f>
        <v/>
      </c>
      <c r="BL14" s="367" t="s">
        <v>1146</v>
      </c>
      <c r="BM14" s="381">
        <v>0</v>
      </c>
      <c r="BN14" s="371">
        <f>'CERT-F'!$AA$5</f>
        <v>0</v>
      </c>
      <c r="BO14" s="371">
        <f>'CERT-F'!$AA$5</f>
        <v>0</v>
      </c>
      <c r="BP14" s="361" t="str">
        <f ca="1">IF('CERT-V'!$L$37=0,"","Proporcional")</f>
        <v/>
      </c>
      <c r="BQ14" s="369">
        <f>'CERT-V'!$M$50*365</f>
        <v>0</v>
      </c>
      <c r="BR14" s="369">
        <f>'CERT-V'!$M$50*365</f>
        <v>0</v>
      </c>
      <c r="BS14" s="20"/>
      <c r="BT14" s="369">
        <v>0</v>
      </c>
      <c r="BU14" s="369">
        <v>0</v>
      </c>
      <c r="BV14" s="369">
        <v>0</v>
      </c>
      <c r="BW14" s="369">
        <v>0</v>
      </c>
      <c r="BX14" s="369">
        <v>70</v>
      </c>
      <c r="BY14" s="369">
        <v>70</v>
      </c>
      <c r="BZ14" s="369">
        <v>70</v>
      </c>
      <c r="CA14" s="369">
        <v>70</v>
      </c>
      <c r="CB14" s="363"/>
      <c r="CC14" s="363"/>
      <c r="CD14" s="363">
        <f>'CERT-V'!$M$50*365</f>
        <v>0</v>
      </c>
      <c r="CE14" s="361">
        <v>10950</v>
      </c>
      <c r="CF14" s="675">
        <v>0</v>
      </c>
      <c r="CG14" s="675">
        <v>0</v>
      </c>
      <c r="CH14" s="673">
        <v>0</v>
      </c>
      <c r="CI14" s="673">
        <v>0</v>
      </c>
      <c r="CJ14" s="673"/>
      <c r="CK14" s="673"/>
      <c r="CL14" s="673"/>
      <c r="CM14" s="673">
        <v>0</v>
      </c>
      <c r="CN14" s="673">
        <v>0</v>
      </c>
      <c r="CO14" s="362" t="str">
        <f>'CERT-V'!$E$35</f>
        <v/>
      </c>
      <c r="CP14" s="362" t="str">
        <f>'CERT-V'!$E$35</f>
        <v/>
      </c>
      <c r="CQ14" s="145"/>
      <c r="CR14" s="361">
        <f>'CERT-V'!$M$50*365</f>
        <v>0</v>
      </c>
      <c r="CS14" s="361">
        <f>'CERT-V'!$M$50*365</f>
        <v>0</v>
      </c>
      <c r="CT14" s="145"/>
      <c r="CU14" s="145"/>
      <c r="CV14" s="145"/>
      <c r="CW14" s="145"/>
      <c r="CX14" s="361"/>
      <c r="CY14" s="573"/>
      <c r="CZ14" s="361"/>
      <c r="DA14" s="573"/>
      <c r="DB14" s="741"/>
      <c r="DC14" s="163">
        <v>0</v>
      </c>
      <c r="DD14" s="163">
        <v>0</v>
      </c>
      <c r="DE14" s="163">
        <v>0</v>
      </c>
      <c r="DF14" s="163">
        <v>0</v>
      </c>
      <c r="DJ14" s="42">
        <f>'CERT-F'!$X$2</f>
        <v>0</v>
      </c>
      <c r="DK14" s="1" t="e">
        <f>'TAB FUNDAMENTO'!#REF!</f>
        <v>#REF!</v>
      </c>
      <c r="DM14" s="149" t="str">
        <f>'CERT-V'!$L$35</f>
        <v/>
      </c>
      <c r="DN14" s="146">
        <f>'CERT-F'!$P$19</f>
        <v>0</v>
      </c>
      <c r="DO14" s="146" t="str">
        <f t="shared" si="3"/>
        <v>Compulsória Integral</v>
      </c>
      <c r="DP14" s="146" t="str">
        <f t="shared" si="4"/>
        <v>Compulsória Integral</v>
      </c>
    </row>
    <row r="15" spans="1:120" s="1" customFormat="1" ht="13.15" customHeight="1">
      <c r="A15" s="309">
        <v>12</v>
      </c>
      <c r="B15" s="360" t="e">
        <f>IF(DJ15&lt;&gt;DK15,"O FUNDAMENTO UTILIZADO ESTÁ INCORRETO, VEJA SE HABILITOU OUTRO FUNDAMENTO.",VLOOKUP(A15,'TAB FUNDAMENTO'!#REF!,2,0))</f>
        <v>#REF!</v>
      </c>
      <c r="C15" s="361" t="s">
        <v>218</v>
      </c>
      <c r="D15" s="573" t="str">
        <f t="shared" si="2"/>
        <v>Compulsória Integral</v>
      </c>
      <c r="E15" s="361" t="s">
        <v>2317</v>
      </c>
      <c r="F15" s="361" t="s">
        <v>2317</v>
      </c>
      <c r="G15" s="362" t="str">
        <f>'CERT-V'!$L$35</f>
        <v/>
      </c>
      <c r="H15" s="362" t="str">
        <f>'CERT-V'!$L$35</f>
        <v/>
      </c>
      <c r="I15" s="361" t="s">
        <v>2092</v>
      </c>
      <c r="J15" s="361">
        <v>0</v>
      </c>
      <c r="K15" s="361" t="s">
        <v>2478</v>
      </c>
      <c r="L15" s="361" t="s">
        <v>2658</v>
      </c>
      <c r="M15" s="361" t="s">
        <v>2658</v>
      </c>
      <c r="N15" s="361" t="s">
        <v>2658</v>
      </c>
      <c r="O15" s="361" t="s">
        <v>2658</v>
      </c>
      <c r="P15" s="361">
        <v>0</v>
      </c>
      <c r="Q15" s="361">
        <v>0</v>
      </c>
      <c r="R15" s="361"/>
      <c r="S15" s="361"/>
      <c r="T15" s="361"/>
      <c r="U15" s="361"/>
      <c r="V15" s="361"/>
      <c r="W15" s="361"/>
      <c r="X15" s="361"/>
      <c r="Y15" s="361" t="str">
        <f>IF('CERT-V'!$L$38&lt;70,"Não Atendeu","Atendeu")</f>
        <v>Não Atendeu</v>
      </c>
      <c r="Z15" s="361" t="str">
        <f>IF('CERT-V'!$L$38&lt;70,"Não Atendeu","Atendeu")</f>
        <v>Não Atendeu</v>
      </c>
      <c r="AA15" s="363"/>
      <c r="AB15" s="363"/>
      <c r="AC15" s="361" t="str">
        <f>IF('CERT-V'!$L$40&lt;70,"Não Atendeu","Atendeu")</f>
        <v>Não Atendeu</v>
      </c>
      <c r="AD15" s="361" t="str">
        <f>IF('CERT-V'!$L$40&lt;70,"Não Atendeu","Atendeu")</f>
        <v>Não Atendeu</v>
      </c>
      <c r="AE15" s="361"/>
      <c r="AF15" s="361"/>
      <c r="AG15" s="361" t="str">
        <f>IF('CERT-V'!$L$42&lt;70,"Não Atendeu","Atendeu")</f>
        <v>Não Atendeu</v>
      </c>
      <c r="AH15" s="361" t="str">
        <f>IF('CERT-V'!$L$42&lt;70,"Não Atendeu","Atendeu")</f>
        <v>Não Atendeu</v>
      </c>
      <c r="AI15" s="363" t="s">
        <v>1870</v>
      </c>
      <c r="AJ15" s="363" t="s">
        <v>1870</v>
      </c>
      <c r="AK15" s="364">
        <v>0</v>
      </c>
      <c r="AL15" s="364">
        <v>0</v>
      </c>
      <c r="AM15" s="361">
        <f>'CERT-V'!$M$50</f>
        <v>0</v>
      </c>
      <c r="AN15" s="361">
        <f>'CERT-V'!$M$50</f>
        <v>0</v>
      </c>
      <c r="AO15" s="209" t="str">
        <f>IF('CERT-F'!$X$2="","",IF('CERT-F'!$O$2="N","","adqüiriu a condição de aposentar com os proventos calculados sobre:"))</f>
        <v/>
      </c>
      <c r="AP15" s="361" t="s">
        <v>129</v>
      </c>
      <c r="AQ15" s="361" t="s">
        <v>1140</v>
      </c>
      <c r="AR15" s="361" t="s">
        <v>2568</v>
      </c>
      <c r="AS15" s="365" t="e">
        <f>IF('CERT-V'!$U$42="M",VLOOKUP('CERT-V'!$AG$53,TABPERC1,3),VLOOKUP('CERT-V'!$AH$53,TABPERC2,3))</f>
        <v>#N/A</v>
      </c>
      <c r="AT15" s="366" t="s">
        <v>2428</v>
      </c>
      <c r="AU15" s="366">
        <v>0</v>
      </c>
      <c r="AV15" s="366">
        <v>0</v>
      </c>
      <c r="AW15" s="366">
        <v>0</v>
      </c>
      <c r="AX15" s="366">
        <v>0</v>
      </c>
      <c r="AY15" s="366">
        <v>0</v>
      </c>
      <c r="AZ15" s="366">
        <v>0</v>
      </c>
      <c r="BA15" s="366">
        <v>0</v>
      </c>
      <c r="BB15" s="366">
        <v>0</v>
      </c>
      <c r="BC15" s="366">
        <v>0</v>
      </c>
      <c r="BD15" s="361"/>
      <c r="BE15" s="361"/>
      <c r="BF15" s="361"/>
      <c r="BG15" s="361" t="s">
        <v>2468</v>
      </c>
      <c r="BH15" s="361" t="s">
        <v>2933</v>
      </c>
      <c r="BI15" s="361" t="s">
        <v>2933</v>
      </c>
      <c r="BJ15" s="361" t="str">
        <f ca="1">IF('CERT-V'!$L$39=0,"","Proporcional")</f>
        <v/>
      </c>
      <c r="BK15" s="361" t="str">
        <f ca="1">IF('CERT-V'!$L$39=0,"","Proporcional")</f>
        <v/>
      </c>
      <c r="BL15" s="367" t="s">
        <v>1146</v>
      </c>
      <c r="BM15" s="381">
        <v>0</v>
      </c>
      <c r="BN15" s="371">
        <f>'CERT-F'!$AA$5</f>
        <v>0</v>
      </c>
      <c r="BO15" s="371">
        <f>'CERT-F'!$AA$5</f>
        <v>0</v>
      </c>
      <c r="BP15" s="361" t="str">
        <f ca="1">IF('CERT-V'!$L$37=0,"","Proporcional")</f>
        <v/>
      </c>
      <c r="BQ15" s="369">
        <f>'CERT-V'!$M$50*365</f>
        <v>0</v>
      </c>
      <c r="BR15" s="369">
        <f>'CERT-V'!$M$50*365</f>
        <v>0</v>
      </c>
      <c r="BS15" s="20"/>
      <c r="BT15" s="369">
        <v>0</v>
      </c>
      <c r="BU15" s="369">
        <v>0</v>
      </c>
      <c r="BV15" s="369">
        <v>0</v>
      </c>
      <c r="BW15" s="369">
        <v>0</v>
      </c>
      <c r="BX15" s="369">
        <v>70</v>
      </c>
      <c r="BY15" s="369">
        <v>70</v>
      </c>
      <c r="BZ15" s="369">
        <v>70</v>
      </c>
      <c r="CA15" s="369">
        <v>70</v>
      </c>
      <c r="CB15" s="363"/>
      <c r="CC15" s="363"/>
      <c r="CD15" s="363">
        <f>'CERT-V'!$M$50*365</f>
        <v>0</v>
      </c>
      <c r="CE15" s="361">
        <v>10950</v>
      </c>
      <c r="CF15" s="675">
        <v>0</v>
      </c>
      <c r="CG15" s="675">
        <v>0</v>
      </c>
      <c r="CH15" s="673">
        <v>0</v>
      </c>
      <c r="CI15" s="673">
        <v>0</v>
      </c>
      <c r="CJ15" s="673"/>
      <c r="CK15" s="673"/>
      <c r="CL15" s="673"/>
      <c r="CM15" s="673">
        <v>0</v>
      </c>
      <c r="CN15" s="673">
        <v>0</v>
      </c>
      <c r="CO15" s="362" t="str">
        <f>'CERT-V'!$E$35</f>
        <v/>
      </c>
      <c r="CP15" s="362" t="str">
        <f>'CERT-V'!$E$35</f>
        <v/>
      </c>
      <c r="CQ15" s="145"/>
      <c r="CR15" s="361">
        <f>'CERT-V'!$M$50*365</f>
        <v>0</v>
      </c>
      <c r="CS15" s="361">
        <f>'CERT-V'!$M$50*365</f>
        <v>0</v>
      </c>
      <c r="CT15" s="145"/>
      <c r="CU15" s="145"/>
      <c r="CV15" s="145"/>
      <c r="CW15" s="145"/>
      <c r="CX15" s="361"/>
      <c r="CY15" s="573"/>
      <c r="CZ15" s="361"/>
      <c r="DA15" s="573"/>
      <c r="DB15" s="741"/>
      <c r="DC15" s="163">
        <v>0</v>
      </c>
      <c r="DD15" s="163">
        <v>0</v>
      </c>
      <c r="DE15" s="163">
        <v>0</v>
      </c>
      <c r="DF15" s="163">
        <v>0</v>
      </c>
      <c r="DJ15" s="42">
        <f>'CERT-F'!$X$2</f>
        <v>0</v>
      </c>
      <c r="DK15" s="1" t="e">
        <f>'TAB FUNDAMENTO'!#REF!</f>
        <v>#REF!</v>
      </c>
      <c r="DM15" s="149" t="str">
        <f>'CERT-V'!$L$35</f>
        <v/>
      </c>
      <c r="DN15" s="146">
        <f>'CERT-F'!$P$19</f>
        <v>0</v>
      </c>
      <c r="DO15" s="146" t="str">
        <f t="shared" si="3"/>
        <v>Compulsória Integral</v>
      </c>
      <c r="DP15" s="146" t="str">
        <f t="shared" si="4"/>
        <v>Compulsória Integral</v>
      </c>
    </row>
    <row r="16" spans="1:120" s="1" customFormat="1" ht="13.15" customHeight="1">
      <c r="A16" s="309">
        <v>13</v>
      </c>
      <c r="B16" s="360" t="e">
        <f>IF(DJ16&lt;&gt;DK16,"O FUNDAMENTO UTILIZADO ESTÁ INCORRETO, VEJA SE HABILITOU OUTRO FUNDAMENTO.",VLOOKUP(A16,'TAB FUNDAMENTO'!#REF!,2,0))</f>
        <v>#REF!</v>
      </c>
      <c r="C16" s="361" t="s">
        <v>218</v>
      </c>
      <c r="D16" s="573" t="str">
        <f t="shared" si="2"/>
        <v>Compulsória Integral</v>
      </c>
      <c r="E16" s="361" t="s">
        <v>2317</v>
      </c>
      <c r="F16" s="361" t="s">
        <v>2317</v>
      </c>
      <c r="G16" s="362" t="str">
        <f>'CERT-V'!$L$35</f>
        <v/>
      </c>
      <c r="H16" s="362" t="str">
        <f>'CERT-V'!$L$35</f>
        <v/>
      </c>
      <c r="I16" s="361" t="s">
        <v>2093</v>
      </c>
      <c r="J16" s="361"/>
      <c r="K16" s="361" t="s">
        <v>2478</v>
      </c>
      <c r="L16" s="361" t="s">
        <v>2658</v>
      </c>
      <c r="M16" s="361" t="s">
        <v>2658</v>
      </c>
      <c r="N16" s="361" t="s">
        <v>2658</v>
      </c>
      <c r="O16" s="361" t="s">
        <v>2658</v>
      </c>
      <c r="P16" s="361">
        <v>0</v>
      </c>
      <c r="Q16" s="361">
        <v>0</v>
      </c>
      <c r="R16" s="361"/>
      <c r="S16" s="361"/>
      <c r="T16" s="361"/>
      <c r="U16" s="361"/>
      <c r="V16" s="361"/>
      <c r="W16" s="361"/>
      <c r="X16" s="361"/>
      <c r="Y16" s="361" t="str">
        <f>IF('CERT-V'!$L$38&lt;70,"Não Atendeu","Atendeu")</f>
        <v>Não Atendeu</v>
      </c>
      <c r="Z16" s="361" t="str">
        <f>IF('CERT-V'!$L$38&lt;70,"Não Atendeu","Atendeu")</f>
        <v>Não Atendeu</v>
      </c>
      <c r="AA16" s="363"/>
      <c r="AB16" s="363"/>
      <c r="AC16" s="361" t="str">
        <f>IF('CERT-V'!$L$40&lt;70,"Não Atendeu","Atendeu")</f>
        <v>Não Atendeu</v>
      </c>
      <c r="AD16" s="361" t="str">
        <f>IF('CERT-V'!$L$40&lt;70,"Não Atendeu","Atendeu")</f>
        <v>Não Atendeu</v>
      </c>
      <c r="AE16" s="361"/>
      <c r="AF16" s="361"/>
      <c r="AG16" s="361" t="str">
        <f>IF('CERT-V'!$L$42&lt;70,"Não Atendeu","Atendeu")</f>
        <v>Não Atendeu</v>
      </c>
      <c r="AH16" s="361" t="str">
        <f>IF('CERT-V'!$L$42&lt;70,"Não Atendeu","Atendeu")</f>
        <v>Não Atendeu</v>
      </c>
      <c r="AI16" s="363" t="s">
        <v>1870</v>
      </c>
      <c r="AJ16" s="363" t="s">
        <v>1870</v>
      </c>
      <c r="AK16" s="364">
        <v>0</v>
      </c>
      <c r="AL16" s="364">
        <v>0</v>
      </c>
      <c r="AM16" s="361">
        <f>'CERT-V'!$M$50</f>
        <v>0</v>
      </c>
      <c r="AN16" s="361">
        <f>'CERT-V'!$M$50</f>
        <v>0</v>
      </c>
      <c r="AO16" s="209" t="str">
        <f>IF('CERT-F'!$X$2="","",IF('CERT-F'!$O$2="N","","adqüiriu a condição de aposentar com os proventos calculados sobre:"))</f>
        <v/>
      </c>
      <c r="AP16" s="361" t="s">
        <v>129</v>
      </c>
      <c r="AQ16" s="361" t="s">
        <v>1140</v>
      </c>
      <c r="AR16" s="361" t="s">
        <v>2568</v>
      </c>
      <c r="AS16" s="365" t="e">
        <f>IF('CERT-V'!$U$42="M",VLOOKUP('CERT-V'!$AG$53,TABPERC1,3),VLOOKUP('CERT-V'!$AH$53,TABPERC2,3))</f>
        <v>#N/A</v>
      </c>
      <c r="AT16" s="366" t="s">
        <v>2428</v>
      </c>
      <c r="AU16" s="366">
        <v>0</v>
      </c>
      <c r="AV16" s="366">
        <v>0</v>
      </c>
      <c r="AW16" s="366">
        <v>0</v>
      </c>
      <c r="AX16" s="366">
        <v>0</v>
      </c>
      <c r="AY16" s="366">
        <v>0</v>
      </c>
      <c r="AZ16" s="366">
        <v>0</v>
      </c>
      <c r="BA16" s="366">
        <v>0</v>
      </c>
      <c r="BB16" s="366">
        <v>0</v>
      </c>
      <c r="BC16" s="366">
        <v>0</v>
      </c>
      <c r="BD16" s="361"/>
      <c r="BE16" s="361"/>
      <c r="BF16" s="361"/>
      <c r="BG16" s="361" t="s">
        <v>2468</v>
      </c>
      <c r="BH16" s="361" t="s">
        <v>2933</v>
      </c>
      <c r="BI16" s="361" t="s">
        <v>2933</v>
      </c>
      <c r="BJ16" s="361" t="str">
        <f ca="1">IF('CERT-V'!$L$39=0,"","Proporcional")</f>
        <v/>
      </c>
      <c r="BK16" s="361" t="str">
        <f ca="1">IF('CERT-V'!$L$39=0,"","Proporcional")</f>
        <v/>
      </c>
      <c r="BL16" s="367" t="s">
        <v>2321</v>
      </c>
      <c r="BM16" s="381">
        <v>0</v>
      </c>
      <c r="BN16" s="371">
        <f>'CERT-F'!$AA$5</f>
        <v>0</v>
      </c>
      <c r="BO16" s="371">
        <f>'CERT-F'!$AA$5</f>
        <v>0</v>
      </c>
      <c r="BP16" s="361" t="str">
        <f ca="1">IF('CERT-V'!$L$37=0,"","Proporcional")</f>
        <v/>
      </c>
      <c r="BQ16" s="369">
        <f>'CERT-V'!$M$50*365</f>
        <v>0</v>
      </c>
      <c r="BR16" s="369">
        <f>'CERT-V'!$M$50*365</f>
        <v>0</v>
      </c>
      <c r="BS16" s="20"/>
      <c r="BT16" s="369">
        <v>0</v>
      </c>
      <c r="BU16" s="369">
        <v>0</v>
      </c>
      <c r="BV16" s="369">
        <v>0</v>
      </c>
      <c r="BW16" s="369">
        <v>0</v>
      </c>
      <c r="BX16" s="369">
        <v>70</v>
      </c>
      <c r="BY16" s="369">
        <v>70</v>
      </c>
      <c r="BZ16" s="369">
        <v>70</v>
      </c>
      <c r="CA16" s="369">
        <v>70</v>
      </c>
      <c r="CB16" s="363"/>
      <c r="CC16" s="363"/>
      <c r="CD16" s="363">
        <f>'CERT-V'!$M$50*365</f>
        <v>0</v>
      </c>
      <c r="CE16" s="361">
        <v>10950</v>
      </c>
      <c r="CF16" s="675">
        <v>0</v>
      </c>
      <c r="CG16" s="675">
        <v>0</v>
      </c>
      <c r="CH16" s="673">
        <v>0</v>
      </c>
      <c r="CI16" s="673">
        <v>0</v>
      </c>
      <c r="CJ16" s="673"/>
      <c r="CK16" s="673"/>
      <c r="CL16" s="673"/>
      <c r="CM16" s="673">
        <v>0</v>
      </c>
      <c r="CN16" s="673">
        <v>0</v>
      </c>
      <c r="CO16" s="362" t="str">
        <f>'CERT-V'!$E$35</f>
        <v/>
      </c>
      <c r="CP16" s="362" t="str">
        <f>'CERT-V'!$E$35</f>
        <v/>
      </c>
      <c r="CQ16" s="145"/>
      <c r="CR16" s="361">
        <f>'CERT-V'!$M$50*365</f>
        <v>0</v>
      </c>
      <c r="CS16" s="361">
        <f>'CERT-V'!$M$50*365</f>
        <v>0</v>
      </c>
      <c r="CT16" s="145"/>
      <c r="CU16" s="145"/>
      <c r="CV16" s="145"/>
      <c r="CW16" s="145"/>
      <c r="CX16" s="361"/>
      <c r="CY16" s="573"/>
      <c r="CZ16" s="361"/>
      <c r="DA16" s="573"/>
      <c r="DB16" s="741"/>
      <c r="DC16" s="163">
        <v>0</v>
      </c>
      <c r="DD16" s="163">
        <v>0</v>
      </c>
      <c r="DE16" s="163">
        <v>0</v>
      </c>
      <c r="DF16" s="163">
        <v>0</v>
      </c>
      <c r="DJ16" s="42">
        <f>'CERT-F'!$X$2</f>
        <v>0</v>
      </c>
      <c r="DK16" s="1" t="e">
        <f>'TAB FUNDAMENTO'!#REF!</f>
        <v>#REF!</v>
      </c>
      <c r="DM16" s="149" t="str">
        <f>'CERT-V'!$L$35</f>
        <v/>
      </c>
      <c r="DN16" s="146">
        <f>'CERT-F'!$P$19</f>
        <v>0</v>
      </c>
      <c r="DO16" s="146" t="str">
        <f t="shared" si="3"/>
        <v>Compulsória Integral</v>
      </c>
      <c r="DP16" s="146" t="str">
        <f t="shared" si="4"/>
        <v>Compulsória Integral</v>
      </c>
    </row>
    <row r="17" spans="1:120" s="1" customFormat="1" ht="13.15" customHeight="1">
      <c r="A17" s="309">
        <v>14</v>
      </c>
      <c r="B17" s="360" t="e">
        <f>IF(DJ17&lt;&gt;DK17,"O FUNDAMENTO UTILIZADO ESTÁ INCORRETO, VEJA SE HABILITOU OUTRO FUNDAMENTO.",VLOOKUP(A17,'TAB FUNDAMENTO'!#REF!,2,0))</f>
        <v>#REF!</v>
      </c>
      <c r="C17" s="361" t="s">
        <v>218</v>
      </c>
      <c r="D17" s="573" t="str">
        <f t="shared" si="2"/>
        <v>Compulsória Integral</v>
      </c>
      <c r="E17" s="361" t="s">
        <v>2317</v>
      </c>
      <c r="F17" s="361" t="s">
        <v>2317</v>
      </c>
      <c r="G17" s="362" t="str">
        <f>'CERT-V'!$L$35</f>
        <v/>
      </c>
      <c r="H17" s="362" t="str">
        <f>'CERT-V'!$L$35</f>
        <v/>
      </c>
      <c r="I17" s="361" t="s">
        <v>2093</v>
      </c>
      <c r="J17" s="361"/>
      <c r="K17" s="361" t="s">
        <v>2478</v>
      </c>
      <c r="L17" s="361" t="s">
        <v>2658</v>
      </c>
      <c r="M17" s="361" t="s">
        <v>2658</v>
      </c>
      <c r="N17" s="361" t="s">
        <v>2658</v>
      </c>
      <c r="O17" s="361" t="s">
        <v>2658</v>
      </c>
      <c r="P17" s="361">
        <v>0</v>
      </c>
      <c r="Q17" s="361">
        <v>0</v>
      </c>
      <c r="R17" s="361"/>
      <c r="S17" s="361"/>
      <c r="T17" s="361"/>
      <c r="U17" s="361"/>
      <c r="V17" s="361"/>
      <c r="W17" s="361"/>
      <c r="X17" s="361"/>
      <c r="Y17" s="361" t="str">
        <f>IF('CERT-V'!$L$38&lt;70,"Não Atendeu","Atendeu")</f>
        <v>Não Atendeu</v>
      </c>
      <c r="Z17" s="361" t="str">
        <f>IF('CERT-V'!$L$38&lt;70,"Não Atendeu","Atendeu")</f>
        <v>Não Atendeu</v>
      </c>
      <c r="AA17" s="363"/>
      <c r="AB17" s="363"/>
      <c r="AC17" s="361" t="str">
        <f>IF('CERT-V'!$L$40&lt;70,"Não Atendeu","Atendeu")</f>
        <v>Não Atendeu</v>
      </c>
      <c r="AD17" s="361" t="str">
        <f>IF('CERT-V'!$L$40&lt;70,"Não Atendeu","Atendeu")</f>
        <v>Não Atendeu</v>
      </c>
      <c r="AE17" s="361"/>
      <c r="AF17" s="361"/>
      <c r="AG17" s="361" t="str">
        <f>IF('CERT-V'!$L$42&lt;70,"Não Atendeu","Atendeu")</f>
        <v>Não Atendeu</v>
      </c>
      <c r="AH17" s="361" t="str">
        <f>IF('CERT-V'!$L$42&lt;70,"Não Atendeu","Atendeu")</f>
        <v>Não Atendeu</v>
      </c>
      <c r="AI17" s="363" t="s">
        <v>1870</v>
      </c>
      <c r="AJ17" s="363" t="s">
        <v>1870</v>
      </c>
      <c r="AK17" s="364">
        <v>0</v>
      </c>
      <c r="AL17" s="364">
        <v>0</v>
      </c>
      <c r="AM17" s="361">
        <f>'CERT-V'!$M$50</f>
        <v>0</v>
      </c>
      <c r="AN17" s="361">
        <f>'CERT-V'!$M$50</f>
        <v>0</v>
      </c>
      <c r="AO17" s="209" t="str">
        <f>IF('CERT-F'!$X$2="","",IF('CERT-F'!$O$2="N","","adqüiriu a condição de aposentar com os proventos calculados sobre:"))</f>
        <v/>
      </c>
      <c r="AP17" s="361" t="s">
        <v>129</v>
      </c>
      <c r="AQ17" s="361" t="s">
        <v>1140</v>
      </c>
      <c r="AR17" s="361" t="s">
        <v>2568</v>
      </c>
      <c r="AS17" s="365" t="e">
        <f>IF('CERT-V'!$U$42="M",VLOOKUP('CERT-V'!$AG$53,TABPERC1,3),VLOOKUP('CERT-V'!$AH$53,TABPERC2,3))</f>
        <v>#N/A</v>
      </c>
      <c r="AT17" s="366" t="s">
        <v>2428</v>
      </c>
      <c r="AU17" s="366">
        <v>0</v>
      </c>
      <c r="AV17" s="366">
        <v>0</v>
      </c>
      <c r="AW17" s="366">
        <v>0</v>
      </c>
      <c r="AX17" s="366">
        <v>0</v>
      </c>
      <c r="AY17" s="366">
        <v>0</v>
      </c>
      <c r="AZ17" s="366">
        <v>0</v>
      </c>
      <c r="BA17" s="366">
        <v>0</v>
      </c>
      <c r="BB17" s="366">
        <v>0</v>
      </c>
      <c r="BC17" s="366">
        <v>0</v>
      </c>
      <c r="BD17" s="361"/>
      <c r="BE17" s="361"/>
      <c r="BF17" s="361"/>
      <c r="BG17" s="361" t="s">
        <v>2468</v>
      </c>
      <c r="BH17" s="361" t="s">
        <v>2933</v>
      </c>
      <c r="BI17" s="361" t="s">
        <v>2933</v>
      </c>
      <c r="BJ17" s="361" t="str">
        <f ca="1">IF('CERT-V'!$L$39=0,"","Proporcional")</f>
        <v/>
      </c>
      <c r="BK17" s="361" t="str">
        <f ca="1">IF('CERT-V'!$L$39=0,"","Proporcional")</f>
        <v/>
      </c>
      <c r="BL17" s="367" t="s">
        <v>2321</v>
      </c>
      <c r="BM17" s="381">
        <v>0</v>
      </c>
      <c r="BN17" s="371">
        <f>'CERT-F'!$AA$5</f>
        <v>0</v>
      </c>
      <c r="BO17" s="371">
        <f>'CERT-F'!$AA$5</f>
        <v>0</v>
      </c>
      <c r="BP17" s="361" t="str">
        <f ca="1">IF('CERT-V'!$L$37=0,"","Proporcional")</f>
        <v/>
      </c>
      <c r="BQ17" s="369">
        <f>'CERT-V'!$M$50*365</f>
        <v>0</v>
      </c>
      <c r="BR17" s="369">
        <f>'CERT-V'!$M$50*365</f>
        <v>0</v>
      </c>
      <c r="BS17" s="20"/>
      <c r="BT17" s="369">
        <v>0</v>
      </c>
      <c r="BU17" s="369">
        <v>0</v>
      </c>
      <c r="BV17" s="369">
        <v>0</v>
      </c>
      <c r="BW17" s="369">
        <v>0</v>
      </c>
      <c r="BX17" s="369">
        <v>70</v>
      </c>
      <c r="BY17" s="369">
        <v>70</v>
      </c>
      <c r="BZ17" s="369">
        <v>70</v>
      </c>
      <c r="CA17" s="369">
        <v>70</v>
      </c>
      <c r="CB17" s="363"/>
      <c r="CC17" s="363"/>
      <c r="CD17" s="363">
        <f>'CERT-V'!$M$50*365</f>
        <v>0</v>
      </c>
      <c r="CE17" s="361">
        <v>10950</v>
      </c>
      <c r="CF17" s="675">
        <v>0</v>
      </c>
      <c r="CG17" s="675">
        <v>0</v>
      </c>
      <c r="CH17" s="673">
        <v>0</v>
      </c>
      <c r="CI17" s="673">
        <v>0</v>
      </c>
      <c r="CJ17" s="673"/>
      <c r="CK17" s="673"/>
      <c r="CL17" s="673"/>
      <c r="CM17" s="673">
        <v>0</v>
      </c>
      <c r="CN17" s="673">
        <v>0</v>
      </c>
      <c r="CO17" s="362" t="str">
        <f>'CERT-V'!$E$35</f>
        <v/>
      </c>
      <c r="CP17" s="362" t="str">
        <f>'CERT-V'!$E$35</f>
        <v/>
      </c>
      <c r="CQ17" s="145"/>
      <c r="CR17" s="361">
        <f>'CERT-V'!$M$50*365</f>
        <v>0</v>
      </c>
      <c r="CS17" s="361">
        <f>'CERT-V'!$M$50*365</f>
        <v>0</v>
      </c>
      <c r="CT17" s="145"/>
      <c r="CU17" s="145"/>
      <c r="CV17" s="145"/>
      <c r="CW17" s="145"/>
      <c r="CX17" s="361"/>
      <c r="CY17" s="573"/>
      <c r="CZ17" s="361"/>
      <c r="DA17" s="573"/>
      <c r="DB17" s="741"/>
      <c r="DC17" s="163">
        <v>0</v>
      </c>
      <c r="DD17" s="163">
        <v>0</v>
      </c>
      <c r="DE17" s="163">
        <v>0</v>
      </c>
      <c r="DF17" s="163">
        <v>0</v>
      </c>
      <c r="DJ17" s="42">
        <f>'CERT-F'!$X$2</f>
        <v>0</v>
      </c>
      <c r="DK17" s="1" t="e">
        <f>'TAB FUNDAMENTO'!#REF!</f>
        <v>#REF!</v>
      </c>
      <c r="DM17" s="149" t="str">
        <f>'CERT-V'!$L$35</f>
        <v/>
      </c>
      <c r="DN17" s="146">
        <f>'CERT-F'!$P$19</f>
        <v>0</v>
      </c>
      <c r="DO17" s="146" t="str">
        <f t="shared" si="3"/>
        <v>Compulsória Integral</v>
      </c>
      <c r="DP17" s="146" t="str">
        <f t="shared" si="4"/>
        <v>Compulsória Integral</v>
      </c>
    </row>
    <row r="18" spans="1:120" s="1" customFormat="1" ht="13.15" customHeight="1">
      <c r="A18" s="309">
        <v>15</v>
      </c>
      <c r="B18" s="360" t="e">
        <f>IF(DJ18&lt;&gt;DK18,"O FUNDAMENTO UTILIZADO ESTÁ INCORRETO, VEJA SE HABILITOU OUTRO FUNDAMENTO.",VLOOKUP(A18,'TAB FUNDAMENTO'!#REF!,2,0))</f>
        <v>#REF!</v>
      </c>
      <c r="C18" s="361" t="s">
        <v>218</v>
      </c>
      <c r="D18" s="573" t="str">
        <f t="shared" si="2"/>
        <v>Compulsória Integral</v>
      </c>
      <c r="E18" s="361" t="s">
        <v>2317</v>
      </c>
      <c r="F18" s="361" t="s">
        <v>2317</v>
      </c>
      <c r="G18" s="362" t="str">
        <f>'CERT-V'!$L$35</f>
        <v/>
      </c>
      <c r="H18" s="362" t="str">
        <f>'CERT-V'!$L$35</f>
        <v/>
      </c>
      <c r="I18" s="361" t="s">
        <v>2093</v>
      </c>
      <c r="J18" s="361"/>
      <c r="K18" s="361" t="s">
        <v>2478</v>
      </c>
      <c r="L18" s="361" t="s">
        <v>2658</v>
      </c>
      <c r="M18" s="361" t="s">
        <v>2658</v>
      </c>
      <c r="N18" s="361" t="s">
        <v>2658</v>
      </c>
      <c r="O18" s="361" t="s">
        <v>2658</v>
      </c>
      <c r="P18" s="361">
        <v>0</v>
      </c>
      <c r="Q18" s="361">
        <v>0</v>
      </c>
      <c r="R18" s="361"/>
      <c r="S18" s="361"/>
      <c r="T18" s="361"/>
      <c r="U18" s="361"/>
      <c r="V18" s="361"/>
      <c r="W18" s="361"/>
      <c r="X18" s="361"/>
      <c r="Y18" s="361" t="str">
        <f>IF('CERT-V'!$L$38&lt;70,"Não Atendeu","Atendeu")</f>
        <v>Não Atendeu</v>
      </c>
      <c r="Z18" s="361" t="str">
        <f>IF('CERT-V'!$L$38&lt;70,"Não Atendeu","Atendeu")</f>
        <v>Não Atendeu</v>
      </c>
      <c r="AA18" s="363"/>
      <c r="AB18" s="363"/>
      <c r="AC18" s="361" t="str">
        <f>IF('CERT-V'!$L$40&lt;70,"Não Atendeu","Atendeu")</f>
        <v>Não Atendeu</v>
      </c>
      <c r="AD18" s="361" t="str">
        <f>IF('CERT-V'!$L$40&lt;70,"Não Atendeu","Atendeu")</f>
        <v>Não Atendeu</v>
      </c>
      <c r="AE18" s="361"/>
      <c r="AF18" s="361"/>
      <c r="AG18" s="361" t="str">
        <f>IF('CERT-V'!$L$42&lt;70,"Não Atendeu","Atendeu")</f>
        <v>Não Atendeu</v>
      </c>
      <c r="AH18" s="361" t="str">
        <f>IF('CERT-V'!$L$42&lt;70,"Não Atendeu","Atendeu")</f>
        <v>Não Atendeu</v>
      </c>
      <c r="AI18" s="363" t="s">
        <v>1870</v>
      </c>
      <c r="AJ18" s="363" t="s">
        <v>1870</v>
      </c>
      <c r="AK18" s="364">
        <v>0</v>
      </c>
      <c r="AL18" s="364">
        <v>0</v>
      </c>
      <c r="AM18" s="361">
        <f>'CERT-V'!$M$50</f>
        <v>0</v>
      </c>
      <c r="AN18" s="361">
        <f>'CERT-V'!$M$50</f>
        <v>0</v>
      </c>
      <c r="AO18" s="209" t="str">
        <f>IF('CERT-F'!$X$2="","",IF('CERT-F'!$O$2="N","","adqüiriu a condição de aposentar com os proventos calculados sobre:"))</f>
        <v/>
      </c>
      <c r="AP18" s="361" t="s">
        <v>129</v>
      </c>
      <c r="AQ18" s="361" t="s">
        <v>1140</v>
      </c>
      <c r="AR18" s="361" t="s">
        <v>2568</v>
      </c>
      <c r="AS18" s="365" t="e">
        <f>IF('CERT-V'!$U$42="M",VLOOKUP('CERT-V'!$AG$53,TABPERC1,3),VLOOKUP('CERT-V'!$AH$53,TABPERC2,3))</f>
        <v>#N/A</v>
      </c>
      <c r="AT18" s="366" t="s">
        <v>2428</v>
      </c>
      <c r="AU18" s="366">
        <v>0</v>
      </c>
      <c r="AV18" s="366">
        <v>0</v>
      </c>
      <c r="AW18" s="366">
        <v>0</v>
      </c>
      <c r="AX18" s="366">
        <v>0</v>
      </c>
      <c r="AY18" s="366">
        <v>0</v>
      </c>
      <c r="AZ18" s="366">
        <v>0</v>
      </c>
      <c r="BA18" s="366">
        <v>0</v>
      </c>
      <c r="BB18" s="366">
        <v>0</v>
      </c>
      <c r="BC18" s="366">
        <v>0</v>
      </c>
      <c r="BD18" s="361"/>
      <c r="BE18" s="361"/>
      <c r="BF18" s="361"/>
      <c r="BG18" s="361" t="s">
        <v>2468</v>
      </c>
      <c r="BH18" s="361" t="s">
        <v>2933</v>
      </c>
      <c r="BI18" s="361" t="s">
        <v>2933</v>
      </c>
      <c r="BJ18" s="361" t="str">
        <f ca="1">IF('CERT-V'!$L$39=0,"","Proporcional")</f>
        <v/>
      </c>
      <c r="BK18" s="361" t="str">
        <f ca="1">IF('CERT-V'!$L$39=0,"","Proporcional")</f>
        <v/>
      </c>
      <c r="BL18" s="367" t="s">
        <v>2321</v>
      </c>
      <c r="BM18" s="381">
        <v>0</v>
      </c>
      <c r="BN18" s="371">
        <f>'CERT-F'!$AA$5</f>
        <v>0</v>
      </c>
      <c r="BO18" s="371">
        <f>'CERT-F'!$AA$5</f>
        <v>0</v>
      </c>
      <c r="BP18" s="361" t="str">
        <f ca="1">IF('CERT-V'!$L$37=0,"","Proporcional")</f>
        <v/>
      </c>
      <c r="BQ18" s="369">
        <f>'CERT-V'!$M$50*365</f>
        <v>0</v>
      </c>
      <c r="BR18" s="369">
        <f>'CERT-V'!$M$50*365</f>
        <v>0</v>
      </c>
      <c r="BS18" s="20"/>
      <c r="BT18" s="369">
        <v>0</v>
      </c>
      <c r="BU18" s="369">
        <v>0</v>
      </c>
      <c r="BV18" s="369">
        <v>0</v>
      </c>
      <c r="BW18" s="369">
        <v>0</v>
      </c>
      <c r="BX18" s="369">
        <v>70</v>
      </c>
      <c r="BY18" s="369">
        <v>70</v>
      </c>
      <c r="BZ18" s="369">
        <v>70</v>
      </c>
      <c r="CA18" s="369">
        <v>70</v>
      </c>
      <c r="CB18" s="363"/>
      <c r="CC18" s="363"/>
      <c r="CD18" s="363">
        <f>'CERT-V'!$M$50*365</f>
        <v>0</v>
      </c>
      <c r="CE18" s="361">
        <v>10950</v>
      </c>
      <c r="CF18" s="675">
        <v>0</v>
      </c>
      <c r="CG18" s="675">
        <v>0</v>
      </c>
      <c r="CH18" s="673">
        <v>0</v>
      </c>
      <c r="CI18" s="673">
        <v>0</v>
      </c>
      <c r="CJ18" s="673"/>
      <c r="CK18" s="673"/>
      <c r="CL18" s="673"/>
      <c r="CM18" s="673">
        <v>0</v>
      </c>
      <c r="CN18" s="673">
        <v>0</v>
      </c>
      <c r="CO18" s="362" t="str">
        <f>'CERT-V'!$E$35</f>
        <v/>
      </c>
      <c r="CP18" s="362" t="str">
        <f>'CERT-V'!$E$35</f>
        <v/>
      </c>
      <c r="CQ18" s="145"/>
      <c r="CR18" s="361">
        <f>'CERT-V'!$M$50*365</f>
        <v>0</v>
      </c>
      <c r="CS18" s="361">
        <f>'CERT-V'!$M$50*365</f>
        <v>0</v>
      </c>
      <c r="CT18" s="145"/>
      <c r="CU18" s="145"/>
      <c r="CV18" s="145"/>
      <c r="CW18" s="145"/>
      <c r="CX18" s="361"/>
      <c r="CY18" s="573"/>
      <c r="CZ18" s="361"/>
      <c r="DA18" s="573"/>
      <c r="DB18" s="741"/>
      <c r="DC18" s="163">
        <v>0</v>
      </c>
      <c r="DD18" s="163">
        <v>0</v>
      </c>
      <c r="DE18" s="163">
        <v>0</v>
      </c>
      <c r="DF18" s="163">
        <v>0</v>
      </c>
      <c r="DJ18" s="42">
        <f>'CERT-F'!$X$2</f>
        <v>0</v>
      </c>
      <c r="DK18" s="1" t="e">
        <f>'TAB FUNDAMENTO'!#REF!</f>
        <v>#REF!</v>
      </c>
      <c r="DM18" s="149" t="str">
        <f>'CERT-V'!$L$35</f>
        <v/>
      </c>
      <c r="DN18" s="146">
        <f>'CERT-F'!$P$19</f>
        <v>0</v>
      </c>
      <c r="DO18" s="146" t="str">
        <f t="shared" si="3"/>
        <v>Compulsória Integral</v>
      </c>
      <c r="DP18" s="146" t="str">
        <f t="shared" si="4"/>
        <v>Compulsória Integral</v>
      </c>
    </row>
    <row r="19" spans="1:120" s="1" customFormat="1" ht="13.15" customHeight="1">
      <c r="A19" s="309">
        <v>16</v>
      </c>
      <c r="B19" s="360" t="e">
        <f>IF(DJ19&lt;&gt;DK19,"O FUNDAMENTO UTILIZADO ESTÁ INCORRETO, VEJA SE HABILITOU OUTRO FUNDAMENTO.",VLOOKUP(A19,'TAB FUNDAMENTO'!#REF!,2,0))</f>
        <v>#REF!</v>
      </c>
      <c r="C19" s="361" t="s">
        <v>218</v>
      </c>
      <c r="D19" s="573" t="str">
        <f t="shared" si="2"/>
        <v>Compulsória Integral</v>
      </c>
      <c r="E19" s="361" t="s">
        <v>2317</v>
      </c>
      <c r="F19" s="361" t="s">
        <v>2317</v>
      </c>
      <c r="G19" s="362" t="str">
        <f>'CERT-V'!$L$35</f>
        <v/>
      </c>
      <c r="H19" s="362" t="str">
        <f>'CERT-V'!$L$35</f>
        <v/>
      </c>
      <c r="I19" s="361" t="s">
        <v>2093</v>
      </c>
      <c r="J19" s="361"/>
      <c r="K19" s="361" t="s">
        <v>2478</v>
      </c>
      <c r="L19" s="361" t="s">
        <v>2658</v>
      </c>
      <c r="M19" s="361" t="s">
        <v>2658</v>
      </c>
      <c r="N19" s="361" t="s">
        <v>2658</v>
      </c>
      <c r="O19" s="361" t="s">
        <v>2658</v>
      </c>
      <c r="P19" s="361">
        <v>0</v>
      </c>
      <c r="Q19" s="361">
        <v>0</v>
      </c>
      <c r="R19" s="361"/>
      <c r="S19" s="361"/>
      <c r="T19" s="361"/>
      <c r="U19" s="361"/>
      <c r="V19" s="361"/>
      <c r="W19" s="361"/>
      <c r="X19" s="361"/>
      <c r="Y19" s="361" t="str">
        <f>IF('CERT-V'!$L$38&lt;70,"Não Atendeu","Atendeu")</f>
        <v>Não Atendeu</v>
      </c>
      <c r="Z19" s="361" t="str">
        <f>IF('CERT-V'!$L$38&lt;70,"Não Atendeu","Atendeu")</f>
        <v>Não Atendeu</v>
      </c>
      <c r="AA19" s="363"/>
      <c r="AB19" s="363"/>
      <c r="AC19" s="361" t="str">
        <f>IF('CERT-V'!$L$40&lt;70,"Não Atendeu","Atendeu")</f>
        <v>Não Atendeu</v>
      </c>
      <c r="AD19" s="361" t="str">
        <f>IF('CERT-V'!$L$40&lt;70,"Não Atendeu","Atendeu")</f>
        <v>Não Atendeu</v>
      </c>
      <c r="AE19" s="361"/>
      <c r="AF19" s="361"/>
      <c r="AG19" s="361" t="str">
        <f>IF('CERT-V'!$L$42&lt;70,"Não Atendeu","Atendeu")</f>
        <v>Não Atendeu</v>
      </c>
      <c r="AH19" s="361" t="str">
        <f>IF('CERT-V'!$L$42&lt;70,"Não Atendeu","Atendeu")</f>
        <v>Não Atendeu</v>
      </c>
      <c r="AI19" s="363" t="s">
        <v>1870</v>
      </c>
      <c r="AJ19" s="363" t="s">
        <v>1870</v>
      </c>
      <c r="AK19" s="364">
        <v>0</v>
      </c>
      <c r="AL19" s="364">
        <v>0</v>
      </c>
      <c r="AM19" s="361">
        <f>'CERT-V'!$M$50</f>
        <v>0</v>
      </c>
      <c r="AN19" s="361">
        <f>'CERT-V'!$M$50</f>
        <v>0</v>
      </c>
      <c r="AO19" s="209" t="str">
        <f>IF('CERT-F'!$X$2="","",IF('CERT-F'!$O$2="N","","adqüiriu a condição de aposentar com os proventos calculados sobre:"))</f>
        <v/>
      </c>
      <c r="AP19" s="361" t="s">
        <v>129</v>
      </c>
      <c r="AQ19" s="361" t="s">
        <v>1140</v>
      </c>
      <c r="AR19" s="361" t="s">
        <v>2568</v>
      </c>
      <c r="AS19" s="365" t="e">
        <f>IF('CERT-V'!$U$42="M",VLOOKUP('CERT-V'!$AG$53,TABPERC1,3),VLOOKUP('CERT-V'!$AH$53,TABPERC2,3))</f>
        <v>#N/A</v>
      </c>
      <c r="AT19" s="366" t="s">
        <v>2428</v>
      </c>
      <c r="AU19" s="366">
        <v>0</v>
      </c>
      <c r="AV19" s="366">
        <v>0</v>
      </c>
      <c r="AW19" s="366">
        <v>0</v>
      </c>
      <c r="AX19" s="366">
        <v>0</v>
      </c>
      <c r="AY19" s="366">
        <v>0</v>
      </c>
      <c r="AZ19" s="366">
        <v>0</v>
      </c>
      <c r="BA19" s="366">
        <v>0</v>
      </c>
      <c r="BB19" s="366">
        <v>0</v>
      </c>
      <c r="BC19" s="366">
        <v>0</v>
      </c>
      <c r="BD19" s="361"/>
      <c r="BE19" s="361"/>
      <c r="BF19" s="361"/>
      <c r="BG19" s="361" t="s">
        <v>2468</v>
      </c>
      <c r="BH19" s="361" t="s">
        <v>2933</v>
      </c>
      <c r="BI19" s="361" t="s">
        <v>2933</v>
      </c>
      <c r="BJ19" s="361" t="str">
        <f ca="1">IF('CERT-V'!$L$39=0,"","Proporcional")</f>
        <v/>
      </c>
      <c r="BK19" s="361" t="str">
        <f ca="1">IF('CERT-V'!$L$39=0,"","Proporcional")</f>
        <v/>
      </c>
      <c r="BL19" s="367" t="s">
        <v>2321</v>
      </c>
      <c r="BM19" s="381">
        <v>0</v>
      </c>
      <c r="BN19" s="371">
        <f>'CERT-F'!$AA$5</f>
        <v>0</v>
      </c>
      <c r="BO19" s="371">
        <f>'CERT-F'!$AA$5</f>
        <v>0</v>
      </c>
      <c r="BP19" s="361" t="str">
        <f ca="1">IF('CERT-V'!$L$37=0,"","Proporcional")</f>
        <v/>
      </c>
      <c r="BQ19" s="369">
        <f>'CERT-V'!$M$50*365</f>
        <v>0</v>
      </c>
      <c r="BR19" s="369">
        <f>'CERT-V'!$M$50*365</f>
        <v>0</v>
      </c>
      <c r="BS19" s="20"/>
      <c r="BT19" s="369">
        <v>0</v>
      </c>
      <c r="BU19" s="369">
        <v>0</v>
      </c>
      <c r="BV19" s="369">
        <v>0</v>
      </c>
      <c r="BW19" s="369">
        <v>0</v>
      </c>
      <c r="BX19" s="369">
        <v>70</v>
      </c>
      <c r="BY19" s="369">
        <v>70</v>
      </c>
      <c r="BZ19" s="369">
        <v>70</v>
      </c>
      <c r="CA19" s="369">
        <v>70</v>
      </c>
      <c r="CB19" s="363"/>
      <c r="CC19" s="363"/>
      <c r="CD19" s="363">
        <f>'CERT-V'!$M$50*365</f>
        <v>0</v>
      </c>
      <c r="CE19" s="361">
        <v>10950</v>
      </c>
      <c r="CF19" s="675">
        <v>0</v>
      </c>
      <c r="CG19" s="675">
        <v>0</v>
      </c>
      <c r="CH19" s="673">
        <v>0</v>
      </c>
      <c r="CI19" s="673">
        <v>0</v>
      </c>
      <c r="CJ19" s="673"/>
      <c r="CK19" s="673"/>
      <c r="CL19" s="673"/>
      <c r="CM19" s="673">
        <v>0</v>
      </c>
      <c r="CN19" s="673">
        <v>0</v>
      </c>
      <c r="CO19" s="362" t="str">
        <f>'CERT-V'!$E$35</f>
        <v/>
      </c>
      <c r="CP19" s="362" t="str">
        <f>'CERT-V'!$E$35</f>
        <v/>
      </c>
      <c r="CQ19" s="145"/>
      <c r="CR19" s="361">
        <f>'CERT-V'!$M$50*365</f>
        <v>0</v>
      </c>
      <c r="CS19" s="361">
        <f>'CERT-V'!$M$50*365</f>
        <v>0</v>
      </c>
      <c r="CT19" s="145"/>
      <c r="CU19" s="145"/>
      <c r="CV19" s="145"/>
      <c r="CW19" s="145"/>
      <c r="CX19" s="361"/>
      <c r="CY19" s="573"/>
      <c r="CZ19" s="361"/>
      <c r="DA19" s="573"/>
      <c r="DB19" s="741"/>
      <c r="DC19" s="163">
        <v>0</v>
      </c>
      <c r="DD19" s="163">
        <v>0</v>
      </c>
      <c r="DE19" s="163">
        <v>0</v>
      </c>
      <c r="DF19" s="163">
        <v>0</v>
      </c>
      <c r="DJ19" s="42">
        <f>'CERT-F'!$X$2</f>
        <v>0</v>
      </c>
      <c r="DK19" s="1" t="e">
        <f>'TAB FUNDAMENTO'!#REF!</f>
        <v>#REF!</v>
      </c>
      <c r="DM19" s="149" t="str">
        <f>'CERT-V'!$L$35</f>
        <v/>
      </c>
      <c r="DN19" s="146">
        <f>'CERT-F'!$P$19</f>
        <v>0</v>
      </c>
      <c r="DO19" s="146" t="str">
        <f t="shared" si="3"/>
        <v>Compulsória Integral</v>
      </c>
      <c r="DP19" s="146" t="str">
        <f t="shared" si="4"/>
        <v>Compulsória Integral</v>
      </c>
    </row>
    <row r="20" spans="1:120" s="1" customFormat="1" ht="13.15" hidden="1" customHeight="1">
      <c r="A20" s="374">
        <v>17</v>
      </c>
      <c r="B20" s="360" t="e">
        <f>IF(DJ20&lt;&gt;DK20,"O FUNDAMENTO UTILIZADO ESTÁ INCORRETO, VEJA SE HABILITOU OUTRO FUNDAMENTO.",VLOOKUP(A20,'TAB FUNDAMENTO'!#REF!,2,0))</f>
        <v>#REF!</v>
      </c>
      <c r="C20" s="376" t="s">
        <v>218</v>
      </c>
      <c r="D20" s="574" t="s">
        <v>2644</v>
      </c>
      <c r="E20" s="376" t="s">
        <v>2317</v>
      </c>
      <c r="F20" s="376" t="s">
        <v>2317</v>
      </c>
      <c r="G20" s="376">
        <v>30</v>
      </c>
      <c r="H20" s="376">
        <v>30</v>
      </c>
      <c r="I20" s="376" t="s">
        <v>2092</v>
      </c>
      <c r="J20" s="376">
        <v>0</v>
      </c>
      <c r="K20" s="376" t="s">
        <v>2478</v>
      </c>
      <c r="L20" s="376" t="s">
        <v>2658</v>
      </c>
      <c r="M20" s="376" t="s">
        <v>2658</v>
      </c>
      <c r="N20" s="376" t="s">
        <v>2658</v>
      </c>
      <c r="O20" s="376" t="s">
        <v>2658</v>
      </c>
      <c r="P20" s="376">
        <v>0</v>
      </c>
      <c r="Q20" s="376">
        <v>0</v>
      </c>
      <c r="R20" s="376"/>
      <c r="S20" s="376"/>
      <c r="T20" s="376"/>
      <c r="U20" s="376"/>
      <c r="V20" s="376"/>
      <c r="W20" s="376"/>
      <c r="X20" s="376"/>
      <c r="Y20" s="376" t="str">
        <f>IF('CERT-V'!$L$38&lt;70,"Não Atendeu","Atendeu")</f>
        <v>Não Atendeu</v>
      </c>
      <c r="Z20" s="376" t="str">
        <f>IF('CERT-V'!$L$38&lt;70,"Não Atendeu","Atendeu")</f>
        <v>Não Atendeu</v>
      </c>
      <c r="AA20" s="376" t="str">
        <f ca="1">IF(AND($AK$2="M",'CERT-V'!$L$37&lt;30),"Não Atendeu","Atendeu")</f>
        <v>Atendeu</v>
      </c>
      <c r="AB20" s="376"/>
      <c r="AC20" s="376" t="str">
        <f>IF('CERT-V'!$L$40&lt;70,"Não Atendeu","Atendeu")</f>
        <v>Não Atendeu</v>
      </c>
      <c r="AD20" s="376" t="str">
        <f>IF('CERT-V'!$L$40&lt;70,"Não Atendeu","Atendeu")</f>
        <v>Não Atendeu</v>
      </c>
      <c r="AE20" s="376" t="str">
        <f ca="1">IF('CERT-V'!$L$39=0,"",IF('CERT-V'!$L$39&lt;30,"Não Atendeu","Atendeu"))</f>
        <v/>
      </c>
      <c r="AF20" s="376"/>
      <c r="AG20" s="376" t="str">
        <f>IF('CERT-V'!$L$42&lt;70,"Não Atendeu","Atendeu")</f>
        <v>Não Atendeu</v>
      </c>
      <c r="AH20" s="376">
        <v>0</v>
      </c>
      <c r="AI20" s="376" t="s">
        <v>1870</v>
      </c>
      <c r="AJ20" s="376" t="s">
        <v>1870</v>
      </c>
      <c r="AK20" s="377">
        <v>0</v>
      </c>
      <c r="AL20" s="377">
        <v>0</v>
      </c>
      <c r="AM20" s="376">
        <v>30</v>
      </c>
      <c r="AN20" s="376">
        <v>30</v>
      </c>
      <c r="AO20" s="376" t="str">
        <f>IF('CERT-F'!$X$2="","",IF('CERT-F'!$O$2="N","","adqüiriu a condição de aposentar com os proventos calculados sobre:"))</f>
        <v/>
      </c>
      <c r="AP20" s="376" t="s">
        <v>130</v>
      </c>
      <c r="AQ20" s="376" t="s">
        <v>1140</v>
      </c>
      <c r="AR20" s="376" t="s">
        <v>2568</v>
      </c>
      <c r="AS20" s="388" t="e">
        <f ca="1">VLOOKUP('CERT-V'!$AI$60,TABPERC2,3)</f>
        <v>#VALUE!</v>
      </c>
      <c r="AT20" s="594" t="s">
        <v>2428</v>
      </c>
      <c r="AU20" s="376">
        <v>0</v>
      </c>
      <c r="AV20" s="376">
        <v>0</v>
      </c>
      <c r="AW20" s="376">
        <v>0</v>
      </c>
      <c r="AX20" s="376">
        <v>0</v>
      </c>
      <c r="AY20" s="376">
        <v>0</v>
      </c>
      <c r="AZ20" s="376">
        <v>0</v>
      </c>
      <c r="BA20" s="376">
        <v>0</v>
      </c>
      <c r="BB20" s="376">
        <v>0</v>
      </c>
      <c r="BC20" s="376">
        <v>0</v>
      </c>
      <c r="BD20" s="376"/>
      <c r="BE20" s="376"/>
      <c r="BF20" s="376"/>
      <c r="BG20" s="376" t="s">
        <v>2468</v>
      </c>
      <c r="BH20" s="376" t="s">
        <v>2933</v>
      </c>
      <c r="BI20" s="376" t="s">
        <v>2933</v>
      </c>
      <c r="BJ20" s="376" t="str">
        <f ca="1">IF('CERT-V'!$L$39=0,"","Integral")</f>
        <v/>
      </c>
      <c r="BK20" s="376" t="s">
        <v>152</v>
      </c>
      <c r="BL20" s="375" t="s">
        <v>1146</v>
      </c>
      <c r="BM20" s="378">
        <v>0</v>
      </c>
      <c r="BN20" s="378">
        <f>'CERT-F'!$AA$5</f>
        <v>0</v>
      </c>
      <c r="BO20" s="378">
        <f>'CERT-F'!$AA$5</f>
        <v>0</v>
      </c>
      <c r="BP20" s="376" t="str">
        <f ca="1">IF('CERT-V'!$L$37=0,"","Integral")</f>
        <v/>
      </c>
      <c r="BQ20" s="383">
        <f>'CERT-V'!$M$50*365</f>
        <v>0</v>
      </c>
      <c r="BR20" s="383">
        <f>'CERT-V'!$M$50*365</f>
        <v>0</v>
      </c>
      <c r="BS20" s="265"/>
      <c r="BT20" s="383">
        <v>0</v>
      </c>
      <c r="BU20" s="383">
        <v>0</v>
      </c>
      <c r="BV20" s="383">
        <v>0</v>
      </c>
      <c r="BW20" s="383">
        <v>0</v>
      </c>
      <c r="BX20" s="383">
        <v>70</v>
      </c>
      <c r="BY20" s="383">
        <v>70</v>
      </c>
      <c r="BZ20" s="383">
        <v>70</v>
      </c>
      <c r="CA20" s="383">
        <v>70</v>
      </c>
      <c r="CB20" s="376" t="str">
        <f ca="1">IF(AND($AK$2="M",'CERT-V'!$L$37&lt;30),"Não Atendeu","Atendeu")</f>
        <v>Atendeu</v>
      </c>
      <c r="CC20" s="376"/>
      <c r="CD20" s="575">
        <f>'CERT-V'!$M$50*365</f>
        <v>0</v>
      </c>
      <c r="CE20" s="376">
        <v>10950</v>
      </c>
      <c r="CF20" s="676">
        <v>0</v>
      </c>
      <c r="CG20" s="676">
        <v>0</v>
      </c>
      <c r="CH20" s="394">
        <v>0</v>
      </c>
      <c r="CI20" s="394">
        <v>0</v>
      </c>
      <c r="CJ20" s="394"/>
      <c r="CK20" s="394"/>
      <c r="CL20" s="394"/>
      <c r="CM20" s="394">
        <v>0</v>
      </c>
      <c r="CN20" s="394">
        <v>0</v>
      </c>
      <c r="CO20" s="696" t="str">
        <f>'CERT-V'!$E$35</f>
        <v/>
      </c>
      <c r="CP20" s="696" t="str">
        <f>'CERT-V'!$E$35</f>
        <v/>
      </c>
      <c r="CQ20" s="729"/>
      <c r="CR20" s="376">
        <f t="shared" ref="CR20:CS23" si="5">30*365</f>
        <v>10950</v>
      </c>
      <c r="CS20" s="376">
        <f t="shared" si="5"/>
        <v>10950</v>
      </c>
      <c r="CT20" s="729"/>
      <c r="CU20" s="729"/>
      <c r="CV20" s="729"/>
      <c r="CW20" s="729"/>
      <c r="CX20" s="376"/>
      <c r="CY20" s="574"/>
      <c r="CZ20" s="376"/>
      <c r="DA20" s="574"/>
      <c r="DB20" s="742"/>
      <c r="DC20" s="746">
        <v>0</v>
      </c>
      <c r="DD20" s="746">
        <v>0</v>
      </c>
      <c r="DE20" s="746">
        <v>0</v>
      </c>
      <c r="DF20" s="746">
        <v>0</v>
      </c>
      <c r="DJ20" s="42">
        <f>'CERT-F'!$X$2</f>
        <v>0</v>
      </c>
      <c r="DK20" s="1" t="e">
        <f>'TAB FUNDAMENTO'!#REF!</f>
        <v>#REF!</v>
      </c>
      <c r="DM20" s="145"/>
      <c r="DN20" s="145"/>
    </row>
    <row r="21" spans="1:120" s="1" customFormat="1" ht="12.2" hidden="1" customHeight="1">
      <c r="A21" s="374">
        <v>18</v>
      </c>
      <c r="B21" s="360" t="e">
        <f>IF(DJ21&lt;&gt;DK21,"O FUNDAMENTO UTILIZADO ESTÁ INCORRETO, VEJA SE HABILITOU OUTRO FUNDAMENTO.",VLOOKUP(A21,'TAB FUNDAMENTO'!#REF!,2,0))</f>
        <v>#REF!</v>
      </c>
      <c r="C21" s="376" t="s">
        <v>218</v>
      </c>
      <c r="D21" s="574" t="s">
        <v>2644</v>
      </c>
      <c r="E21" s="376" t="s">
        <v>2317</v>
      </c>
      <c r="F21" s="376" t="s">
        <v>2317</v>
      </c>
      <c r="G21" s="376">
        <v>30</v>
      </c>
      <c r="H21" s="376">
        <v>30</v>
      </c>
      <c r="I21" s="376" t="s">
        <v>2092</v>
      </c>
      <c r="J21" s="376">
        <v>0</v>
      </c>
      <c r="K21" s="376" t="s">
        <v>2478</v>
      </c>
      <c r="L21" s="376" t="s">
        <v>2658</v>
      </c>
      <c r="M21" s="376" t="s">
        <v>2658</v>
      </c>
      <c r="N21" s="376" t="s">
        <v>2658</v>
      </c>
      <c r="O21" s="376" t="s">
        <v>2658</v>
      </c>
      <c r="P21" s="376">
        <v>0</v>
      </c>
      <c r="Q21" s="376">
        <v>0</v>
      </c>
      <c r="R21" s="376"/>
      <c r="S21" s="376"/>
      <c r="T21" s="376"/>
      <c r="U21" s="376"/>
      <c r="V21" s="376"/>
      <c r="W21" s="376"/>
      <c r="X21" s="376"/>
      <c r="Y21" s="376" t="str">
        <f>IF('CERT-V'!$L$38&lt;70,"Não Atendeu","Atendeu")</f>
        <v>Não Atendeu</v>
      </c>
      <c r="Z21" s="376" t="str">
        <f>IF('CERT-V'!$L$38&lt;70,"Não Atendeu","Atendeu")</f>
        <v>Não Atendeu</v>
      </c>
      <c r="AA21" s="376" t="str">
        <f ca="1">IF(AND($AK$2="M",'CERT-V'!$L$37&lt;30),"Não Atendeu","Atendeu")</f>
        <v>Atendeu</v>
      </c>
      <c r="AB21" s="376"/>
      <c r="AC21" s="376" t="str">
        <f>IF('CERT-V'!$L$40&lt;70,"Não Atendeu","Atendeu")</f>
        <v>Não Atendeu</v>
      </c>
      <c r="AD21" s="376" t="str">
        <f>IF('CERT-V'!$L$40&lt;70,"Não Atendeu","Atendeu")</f>
        <v>Não Atendeu</v>
      </c>
      <c r="AE21" s="376" t="str">
        <f ca="1">IF('CERT-V'!$L$39=0,"",IF('CERT-V'!$L$39&lt;30,"Não Atendeu","Atendeu"))</f>
        <v/>
      </c>
      <c r="AF21" s="376"/>
      <c r="AG21" s="376" t="str">
        <f>IF('CERT-V'!$L$42&lt;70,"Não Atendeu","Atendeu")</f>
        <v>Não Atendeu</v>
      </c>
      <c r="AH21" s="376">
        <v>0</v>
      </c>
      <c r="AI21" s="376" t="s">
        <v>1870</v>
      </c>
      <c r="AJ21" s="376" t="s">
        <v>1870</v>
      </c>
      <c r="AK21" s="377">
        <v>0</v>
      </c>
      <c r="AL21" s="377">
        <v>0</v>
      </c>
      <c r="AM21" s="376">
        <v>30</v>
      </c>
      <c r="AN21" s="376">
        <v>30</v>
      </c>
      <c r="AO21" s="376" t="str">
        <f>IF('CERT-F'!$X$2="","",IF('CERT-F'!$O$2="N","","adqüiriu a condição de aposentar com os proventos calculados sobre:"))</f>
        <v/>
      </c>
      <c r="AP21" s="376" t="s">
        <v>130</v>
      </c>
      <c r="AQ21" s="376" t="s">
        <v>1140</v>
      </c>
      <c r="AR21" s="376" t="s">
        <v>2568</v>
      </c>
      <c r="AS21" s="388" t="e">
        <f ca="1">VLOOKUP('CERT-V'!$AI$60,TABPERC2,3)</f>
        <v>#VALUE!</v>
      </c>
      <c r="AT21" s="594" t="s">
        <v>2428</v>
      </c>
      <c r="AU21" s="376">
        <v>0</v>
      </c>
      <c r="AV21" s="376">
        <v>0</v>
      </c>
      <c r="AW21" s="376">
        <v>0</v>
      </c>
      <c r="AX21" s="376">
        <v>0</v>
      </c>
      <c r="AY21" s="376">
        <v>0</v>
      </c>
      <c r="AZ21" s="376">
        <v>0</v>
      </c>
      <c r="BA21" s="376">
        <v>0</v>
      </c>
      <c r="BB21" s="376">
        <v>0</v>
      </c>
      <c r="BC21" s="376">
        <v>0</v>
      </c>
      <c r="BD21" s="376"/>
      <c r="BE21" s="376"/>
      <c r="BF21" s="376"/>
      <c r="BG21" s="376" t="s">
        <v>2468</v>
      </c>
      <c r="BH21" s="376" t="s">
        <v>2933</v>
      </c>
      <c r="BI21" s="376" t="s">
        <v>2933</v>
      </c>
      <c r="BJ21" s="376" t="str">
        <f ca="1">IF('CERT-V'!$L$39=0,"","Integral")</f>
        <v/>
      </c>
      <c r="BK21" s="376" t="s">
        <v>152</v>
      </c>
      <c r="BL21" s="375" t="s">
        <v>1146</v>
      </c>
      <c r="BM21" s="378">
        <v>0</v>
      </c>
      <c r="BN21" s="378">
        <f>'CERT-F'!$AA$5</f>
        <v>0</v>
      </c>
      <c r="BO21" s="378">
        <f>'CERT-F'!$AA$5</f>
        <v>0</v>
      </c>
      <c r="BP21" s="376" t="str">
        <f ca="1">IF('CERT-V'!$L$37=0,"","Integral")</f>
        <v/>
      </c>
      <c r="BQ21" s="383">
        <f>'CERT-V'!$M$50*365</f>
        <v>0</v>
      </c>
      <c r="BR21" s="383">
        <f>'CERT-V'!$M$50*365</f>
        <v>0</v>
      </c>
      <c r="BS21" s="265"/>
      <c r="BT21" s="383">
        <v>0</v>
      </c>
      <c r="BU21" s="383">
        <v>0</v>
      </c>
      <c r="BV21" s="383">
        <v>0</v>
      </c>
      <c r="BW21" s="383">
        <v>0</v>
      </c>
      <c r="BX21" s="383">
        <v>70</v>
      </c>
      <c r="BY21" s="383">
        <v>70</v>
      </c>
      <c r="BZ21" s="383">
        <v>70</v>
      </c>
      <c r="CA21" s="383">
        <v>70</v>
      </c>
      <c r="CB21" s="376" t="str">
        <f ca="1">IF(AND($AK$2="M",'CERT-V'!$L$37&lt;30),"Não Atendeu","Atendeu")</f>
        <v>Atendeu</v>
      </c>
      <c r="CC21" s="376"/>
      <c r="CD21" s="575">
        <f>'CERT-V'!$M$50*365</f>
        <v>0</v>
      </c>
      <c r="CE21" s="376">
        <v>10950</v>
      </c>
      <c r="CF21" s="676">
        <v>0</v>
      </c>
      <c r="CG21" s="676">
        <v>0</v>
      </c>
      <c r="CH21" s="394">
        <v>0</v>
      </c>
      <c r="CI21" s="394">
        <v>0</v>
      </c>
      <c r="CJ21" s="394"/>
      <c r="CK21" s="394"/>
      <c r="CL21" s="394"/>
      <c r="CM21" s="394">
        <v>0</v>
      </c>
      <c r="CN21" s="394">
        <v>0</v>
      </c>
      <c r="CO21" s="696" t="str">
        <f>'CERT-V'!$E$35</f>
        <v/>
      </c>
      <c r="CP21" s="696" t="str">
        <f>'CERT-V'!$E$35</f>
        <v/>
      </c>
      <c r="CQ21" s="729"/>
      <c r="CR21" s="376">
        <f t="shared" si="5"/>
        <v>10950</v>
      </c>
      <c r="CS21" s="376">
        <f t="shared" si="5"/>
        <v>10950</v>
      </c>
      <c r="CT21" s="729"/>
      <c r="CU21" s="729"/>
      <c r="CV21" s="729"/>
      <c r="CW21" s="729"/>
      <c r="CX21" s="376"/>
      <c r="CY21" s="574"/>
      <c r="CZ21" s="376"/>
      <c r="DA21" s="574"/>
      <c r="DB21" s="742"/>
      <c r="DC21" s="746">
        <v>0</v>
      </c>
      <c r="DD21" s="746">
        <v>0</v>
      </c>
      <c r="DE21" s="746">
        <v>0</v>
      </c>
      <c r="DF21" s="746">
        <v>0</v>
      </c>
      <c r="DJ21" s="42">
        <f>'CERT-F'!$X$2</f>
        <v>0</v>
      </c>
      <c r="DK21" s="1" t="e">
        <f>'TAB FUNDAMENTO'!#REF!</f>
        <v>#REF!</v>
      </c>
      <c r="DM21" s="145"/>
      <c r="DN21" s="145"/>
    </row>
    <row r="22" spans="1:120" s="1" customFormat="1" ht="13.15" hidden="1" customHeight="1">
      <c r="A22" s="374">
        <v>19</v>
      </c>
      <c r="B22" s="360" t="e">
        <f>IF(DJ22&lt;&gt;DK22,"O FUNDAMENTO UTILIZADO ESTÁ INCORRETO, VEJA SE HABILITOU OUTRO FUNDAMENTO.",VLOOKUP(A22,'TAB FUNDAMENTO'!#REF!,2,0))</f>
        <v>#REF!</v>
      </c>
      <c r="C22" s="376" t="s">
        <v>218</v>
      </c>
      <c r="D22" s="574" t="s">
        <v>2644</v>
      </c>
      <c r="E22" s="376" t="s">
        <v>2317</v>
      </c>
      <c r="F22" s="376" t="s">
        <v>2317</v>
      </c>
      <c r="G22" s="376">
        <v>30</v>
      </c>
      <c r="H22" s="376">
        <v>30</v>
      </c>
      <c r="I22" s="376" t="s">
        <v>2093</v>
      </c>
      <c r="J22" s="376"/>
      <c r="K22" s="376" t="s">
        <v>2478</v>
      </c>
      <c r="L22" s="376" t="s">
        <v>2658</v>
      </c>
      <c r="M22" s="376" t="s">
        <v>2658</v>
      </c>
      <c r="N22" s="376" t="s">
        <v>2658</v>
      </c>
      <c r="O22" s="376" t="s">
        <v>2658</v>
      </c>
      <c r="P22" s="376">
        <v>0</v>
      </c>
      <c r="Q22" s="376">
        <v>0</v>
      </c>
      <c r="R22" s="376"/>
      <c r="S22" s="376"/>
      <c r="T22" s="376"/>
      <c r="U22" s="376"/>
      <c r="V22" s="376"/>
      <c r="W22" s="376"/>
      <c r="X22" s="376"/>
      <c r="Y22" s="376" t="str">
        <f>IF('CERT-V'!$L$38&lt;70,"Não Atendeu","Atendeu")</f>
        <v>Não Atendeu</v>
      </c>
      <c r="Z22" s="376" t="str">
        <f>IF('CERT-V'!$L$38&lt;70,"Não Atendeu","Atendeu")</f>
        <v>Não Atendeu</v>
      </c>
      <c r="AA22" s="376" t="str">
        <f ca="1">IF(AND($AK$2="M",'CERT-V'!$L$37&lt;30),"Não Atendeu","Atendeu")</f>
        <v>Atendeu</v>
      </c>
      <c r="AB22" s="376"/>
      <c r="AC22" s="376" t="str">
        <f>IF('CERT-V'!$L$40&lt;70,"Não Atendeu","Atendeu")</f>
        <v>Não Atendeu</v>
      </c>
      <c r="AD22" s="376" t="str">
        <f>IF('CERT-V'!$L$40&lt;70,"Não Atendeu","Atendeu")</f>
        <v>Não Atendeu</v>
      </c>
      <c r="AE22" s="376" t="str">
        <f ca="1">IF('CERT-V'!$L$39=0,"",IF('CERT-V'!$L$39&lt;30,"Não Atendeu","Atendeu"))</f>
        <v/>
      </c>
      <c r="AF22" s="376"/>
      <c r="AG22" s="376" t="str">
        <f>IF('CERT-V'!$L$42&lt;70,"Não Atendeu","Atendeu")</f>
        <v>Não Atendeu</v>
      </c>
      <c r="AH22" s="376">
        <v>0</v>
      </c>
      <c r="AI22" s="376" t="s">
        <v>1870</v>
      </c>
      <c r="AJ22" s="376" t="s">
        <v>1870</v>
      </c>
      <c r="AK22" s="377">
        <v>0</v>
      </c>
      <c r="AL22" s="377">
        <v>0</v>
      </c>
      <c r="AM22" s="376">
        <v>30</v>
      </c>
      <c r="AN22" s="376">
        <v>30</v>
      </c>
      <c r="AO22" s="376" t="str">
        <f>IF('CERT-F'!$X$2="","",IF('CERT-F'!$O$2="N","","adqüiriu a condição de aposentar com os proventos calculados sobre:"))</f>
        <v/>
      </c>
      <c r="AP22" s="376" t="s">
        <v>130</v>
      </c>
      <c r="AQ22" s="376" t="s">
        <v>1140</v>
      </c>
      <c r="AR22" s="376" t="s">
        <v>2568</v>
      </c>
      <c r="AS22" s="388" t="e">
        <f ca="1">VLOOKUP('CERT-V'!$AI$60,TABPERC2,3)</f>
        <v>#VALUE!</v>
      </c>
      <c r="AT22" s="594" t="s">
        <v>2428</v>
      </c>
      <c r="AU22" s="376">
        <v>0</v>
      </c>
      <c r="AV22" s="376">
        <v>0</v>
      </c>
      <c r="AW22" s="376">
        <v>0</v>
      </c>
      <c r="AX22" s="376">
        <v>0</v>
      </c>
      <c r="AY22" s="376">
        <v>0</v>
      </c>
      <c r="AZ22" s="376">
        <v>0</v>
      </c>
      <c r="BA22" s="376">
        <v>0</v>
      </c>
      <c r="BB22" s="376">
        <v>0</v>
      </c>
      <c r="BC22" s="376">
        <v>0</v>
      </c>
      <c r="BD22" s="376"/>
      <c r="BE22" s="376"/>
      <c r="BF22" s="376"/>
      <c r="BG22" s="376" t="s">
        <v>2468</v>
      </c>
      <c r="BH22" s="376" t="s">
        <v>2933</v>
      </c>
      <c r="BI22" s="376" t="s">
        <v>2933</v>
      </c>
      <c r="BJ22" s="376" t="str">
        <f ca="1">IF('CERT-V'!$L$39=0,"","Integral")</f>
        <v/>
      </c>
      <c r="BK22" s="376" t="s">
        <v>152</v>
      </c>
      <c r="BL22" s="396" t="s">
        <v>2321</v>
      </c>
      <c r="BM22" s="378">
        <v>0</v>
      </c>
      <c r="BN22" s="378">
        <f>'CERT-F'!$AA$5</f>
        <v>0</v>
      </c>
      <c r="BO22" s="378">
        <f>'CERT-F'!$AA$5</f>
        <v>0</v>
      </c>
      <c r="BP22" s="376" t="str">
        <f ca="1">IF('CERT-V'!$L$37=0,"","Integral")</f>
        <v/>
      </c>
      <c r="BQ22" s="383">
        <f>'CERT-V'!$M$50*365</f>
        <v>0</v>
      </c>
      <c r="BR22" s="383">
        <f>'CERT-V'!$M$50*365</f>
        <v>0</v>
      </c>
      <c r="BS22" s="265"/>
      <c r="BT22" s="383">
        <v>0</v>
      </c>
      <c r="BU22" s="383">
        <v>0</v>
      </c>
      <c r="BV22" s="383">
        <v>0</v>
      </c>
      <c r="BW22" s="383">
        <v>0</v>
      </c>
      <c r="BX22" s="383">
        <v>70</v>
      </c>
      <c r="BY22" s="383">
        <v>70</v>
      </c>
      <c r="BZ22" s="383">
        <v>70</v>
      </c>
      <c r="CA22" s="383">
        <v>70</v>
      </c>
      <c r="CB22" s="376" t="str">
        <f ca="1">IF(AND($AK$2="M",'CERT-V'!$L$37&lt;30),"Não Atendeu","Atendeu")</f>
        <v>Atendeu</v>
      </c>
      <c r="CC22" s="376"/>
      <c r="CD22" s="575">
        <f>'CERT-V'!$M$50*365</f>
        <v>0</v>
      </c>
      <c r="CE22" s="376">
        <v>10950</v>
      </c>
      <c r="CF22" s="676">
        <v>0</v>
      </c>
      <c r="CG22" s="676">
        <v>0</v>
      </c>
      <c r="CH22" s="394">
        <v>0</v>
      </c>
      <c r="CI22" s="394">
        <v>0</v>
      </c>
      <c r="CJ22" s="394"/>
      <c r="CK22" s="394"/>
      <c r="CL22" s="394"/>
      <c r="CM22" s="394">
        <v>0</v>
      </c>
      <c r="CN22" s="394">
        <v>0</v>
      </c>
      <c r="CO22" s="696" t="str">
        <f>'CERT-V'!$E$35</f>
        <v/>
      </c>
      <c r="CP22" s="696" t="str">
        <f>'CERT-V'!$E$35</f>
        <v/>
      </c>
      <c r="CQ22" s="729"/>
      <c r="CR22" s="376">
        <f t="shared" si="5"/>
        <v>10950</v>
      </c>
      <c r="CS22" s="376">
        <f t="shared" si="5"/>
        <v>10950</v>
      </c>
      <c r="CT22" s="729"/>
      <c r="CU22" s="729"/>
      <c r="CV22" s="729"/>
      <c r="CW22" s="729"/>
      <c r="CX22" s="376"/>
      <c r="CY22" s="574"/>
      <c r="CZ22" s="376"/>
      <c r="DA22" s="574"/>
      <c r="DB22" s="742"/>
      <c r="DC22" s="746">
        <v>0</v>
      </c>
      <c r="DD22" s="746">
        <v>0</v>
      </c>
      <c r="DE22" s="746">
        <v>0</v>
      </c>
      <c r="DF22" s="746">
        <v>0</v>
      </c>
      <c r="DJ22" s="42">
        <f>'CERT-F'!$X$2</f>
        <v>0</v>
      </c>
      <c r="DK22" s="1" t="e">
        <f>'TAB FUNDAMENTO'!#REF!</f>
        <v>#REF!</v>
      </c>
      <c r="DM22" s="145"/>
      <c r="DN22" s="145"/>
    </row>
    <row r="23" spans="1:120" s="1" customFormat="1" ht="13.15" hidden="1" customHeight="1">
      <c r="A23" s="374">
        <v>20</v>
      </c>
      <c r="B23" s="360" t="e">
        <f>IF(DJ23&lt;&gt;DK23,"O FUNDAMENTO UTILIZADO ESTÁ INCORRETO, VEJA SE HABILITOU OUTRO FUNDAMENTO.",VLOOKUP(A23,'TAB FUNDAMENTO'!#REF!,2,0))</f>
        <v>#REF!</v>
      </c>
      <c r="C23" s="376" t="s">
        <v>218</v>
      </c>
      <c r="D23" s="574" t="s">
        <v>2644</v>
      </c>
      <c r="E23" s="376" t="s">
        <v>2317</v>
      </c>
      <c r="F23" s="376" t="s">
        <v>2317</v>
      </c>
      <c r="G23" s="376">
        <v>30</v>
      </c>
      <c r="H23" s="376">
        <v>30</v>
      </c>
      <c r="I23" s="376" t="s">
        <v>2093</v>
      </c>
      <c r="J23" s="376"/>
      <c r="K23" s="376" t="s">
        <v>2478</v>
      </c>
      <c r="L23" s="376" t="s">
        <v>2658</v>
      </c>
      <c r="M23" s="376" t="s">
        <v>2658</v>
      </c>
      <c r="N23" s="376" t="s">
        <v>2658</v>
      </c>
      <c r="O23" s="376" t="s">
        <v>2658</v>
      </c>
      <c r="P23" s="376">
        <v>0</v>
      </c>
      <c r="Q23" s="376">
        <v>0</v>
      </c>
      <c r="R23" s="376"/>
      <c r="S23" s="376"/>
      <c r="T23" s="376"/>
      <c r="U23" s="376"/>
      <c r="V23" s="376"/>
      <c r="W23" s="376"/>
      <c r="X23" s="376"/>
      <c r="Y23" s="376" t="str">
        <f>IF('CERT-V'!$L$38&lt;70,"Não Atendeu","Atendeu")</f>
        <v>Não Atendeu</v>
      </c>
      <c r="Z23" s="376" t="str">
        <f>IF('CERT-V'!$L$38&lt;70,"Não Atendeu","Atendeu")</f>
        <v>Não Atendeu</v>
      </c>
      <c r="AA23" s="376" t="str">
        <f ca="1">IF(AND($AK$2="M",'CERT-V'!$L$37&lt;30),"Não Atendeu","Atendeu")</f>
        <v>Atendeu</v>
      </c>
      <c r="AB23" s="376"/>
      <c r="AC23" s="376" t="str">
        <f>IF('CERT-V'!$L$40&lt;70,"Não Atendeu","Atendeu")</f>
        <v>Não Atendeu</v>
      </c>
      <c r="AD23" s="376" t="str">
        <f>IF('CERT-V'!$L$40&lt;70,"Não Atendeu","Atendeu")</f>
        <v>Não Atendeu</v>
      </c>
      <c r="AE23" s="376" t="str">
        <f ca="1">IF('CERT-V'!$L$39=0,"",IF('CERT-V'!$L$39&lt;30,"Não Atendeu","Atendeu"))</f>
        <v/>
      </c>
      <c r="AF23" s="376"/>
      <c r="AG23" s="376" t="str">
        <f>IF('CERT-V'!$L$42&lt;70,"Não Atendeu","Atendeu")</f>
        <v>Não Atendeu</v>
      </c>
      <c r="AH23" s="376">
        <v>0</v>
      </c>
      <c r="AI23" s="376" t="s">
        <v>1870</v>
      </c>
      <c r="AJ23" s="376" t="s">
        <v>1870</v>
      </c>
      <c r="AK23" s="377">
        <v>0</v>
      </c>
      <c r="AL23" s="377">
        <v>0</v>
      </c>
      <c r="AM23" s="376">
        <v>30</v>
      </c>
      <c r="AN23" s="376">
        <v>30</v>
      </c>
      <c r="AO23" s="376" t="str">
        <f>IF('CERT-F'!$X$2="","",IF('CERT-F'!$O$2="N","","adqüiriu a condição de aposentar com os proventos calculados sobre:"))</f>
        <v/>
      </c>
      <c r="AP23" s="376" t="s">
        <v>130</v>
      </c>
      <c r="AQ23" s="376" t="s">
        <v>1140</v>
      </c>
      <c r="AR23" s="376" t="s">
        <v>2568</v>
      </c>
      <c r="AS23" s="388" t="e">
        <f ca="1">VLOOKUP('CERT-V'!$AI$60,TABPERC2,3)</f>
        <v>#VALUE!</v>
      </c>
      <c r="AT23" s="594" t="s">
        <v>2428</v>
      </c>
      <c r="AU23" s="376">
        <v>0</v>
      </c>
      <c r="AV23" s="376">
        <v>0</v>
      </c>
      <c r="AW23" s="376">
        <v>0</v>
      </c>
      <c r="AX23" s="376">
        <v>0</v>
      </c>
      <c r="AY23" s="376">
        <v>0</v>
      </c>
      <c r="AZ23" s="376">
        <v>0</v>
      </c>
      <c r="BA23" s="376">
        <v>0</v>
      </c>
      <c r="BB23" s="376">
        <v>0</v>
      </c>
      <c r="BC23" s="376">
        <v>0</v>
      </c>
      <c r="BD23" s="376"/>
      <c r="BE23" s="376"/>
      <c r="BF23" s="376"/>
      <c r="BG23" s="376" t="s">
        <v>2468</v>
      </c>
      <c r="BH23" s="376" t="s">
        <v>2933</v>
      </c>
      <c r="BI23" s="376" t="s">
        <v>2933</v>
      </c>
      <c r="BJ23" s="376" t="str">
        <f ca="1">IF('CERT-V'!$L$39=0,"","Integral")</f>
        <v/>
      </c>
      <c r="BK23" s="376" t="s">
        <v>152</v>
      </c>
      <c r="BL23" s="396" t="s">
        <v>2321</v>
      </c>
      <c r="BM23" s="378">
        <v>0</v>
      </c>
      <c r="BN23" s="378">
        <f>'CERT-F'!$AA$5</f>
        <v>0</v>
      </c>
      <c r="BO23" s="378">
        <f>'CERT-F'!$AA$5</f>
        <v>0</v>
      </c>
      <c r="BP23" s="376" t="str">
        <f ca="1">IF('CERT-V'!$L$37=0,"","Integral")</f>
        <v/>
      </c>
      <c r="BQ23" s="383">
        <f>'CERT-V'!$M$50*365</f>
        <v>0</v>
      </c>
      <c r="BR23" s="383">
        <f>'CERT-V'!$M$50*365</f>
        <v>0</v>
      </c>
      <c r="BS23" s="265"/>
      <c r="BT23" s="383">
        <v>0</v>
      </c>
      <c r="BU23" s="383">
        <v>0</v>
      </c>
      <c r="BV23" s="383">
        <v>0</v>
      </c>
      <c r="BW23" s="383">
        <v>0</v>
      </c>
      <c r="BX23" s="383">
        <v>70</v>
      </c>
      <c r="BY23" s="383">
        <v>70</v>
      </c>
      <c r="BZ23" s="383">
        <v>70</v>
      </c>
      <c r="CA23" s="383">
        <v>70</v>
      </c>
      <c r="CB23" s="376" t="str">
        <f ca="1">IF(AND($AK$2="M",'CERT-V'!$L$37&lt;30),"Não Atendeu","Atendeu")</f>
        <v>Atendeu</v>
      </c>
      <c r="CC23" s="376"/>
      <c r="CD23" s="575">
        <f>'CERT-V'!$M$50*365</f>
        <v>0</v>
      </c>
      <c r="CE23" s="376">
        <v>10950</v>
      </c>
      <c r="CF23" s="676">
        <v>0</v>
      </c>
      <c r="CG23" s="676">
        <v>0</v>
      </c>
      <c r="CH23" s="394">
        <v>0</v>
      </c>
      <c r="CI23" s="394">
        <v>0</v>
      </c>
      <c r="CJ23" s="394"/>
      <c r="CK23" s="394"/>
      <c r="CL23" s="394"/>
      <c r="CM23" s="394">
        <v>0</v>
      </c>
      <c r="CN23" s="394">
        <v>0</v>
      </c>
      <c r="CO23" s="696" t="str">
        <f>'CERT-V'!$E$35</f>
        <v/>
      </c>
      <c r="CP23" s="696" t="str">
        <f>'CERT-V'!$E$35</f>
        <v/>
      </c>
      <c r="CQ23" s="729"/>
      <c r="CR23" s="376">
        <f t="shared" si="5"/>
        <v>10950</v>
      </c>
      <c r="CS23" s="376">
        <f t="shared" si="5"/>
        <v>10950</v>
      </c>
      <c r="CT23" s="729"/>
      <c r="CU23" s="729"/>
      <c r="CV23" s="729"/>
      <c r="CW23" s="729"/>
      <c r="CX23" s="376"/>
      <c r="CY23" s="574"/>
      <c r="CZ23" s="376"/>
      <c r="DA23" s="574"/>
      <c r="DB23" s="742"/>
      <c r="DC23" s="746">
        <v>0</v>
      </c>
      <c r="DD23" s="746">
        <v>0</v>
      </c>
      <c r="DE23" s="746">
        <v>0</v>
      </c>
      <c r="DF23" s="746">
        <v>0</v>
      </c>
      <c r="DJ23" s="42">
        <f>'CERT-F'!$X$2</f>
        <v>0</v>
      </c>
      <c r="DK23" s="1" t="e">
        <f>'TAB FUNDAMENTO'!#REF!</f>
        <v>#REF!</v>
      </c>
      <c r="DM23" s="145"/>
      <c r="DN23" s="145"/>
    </row>
    <row r="24" spans="1:120" s="1" customFormat="1" ht="13.15" customHeight="1">
      <c r="A24" s="309">
        <v>21</v>
      </c>
      <c r="B24" s="360" t="e">
        <f>IF(DJ24&lt;&gt;DK24,"O FUNDAMENTO UTILIZADO ESTÁ INCORRETO, VEJA SE HABILITOU OUTRO FUNDAMENTO.",VLOOKUP(A24,'TAB FUNDAMENTO'!#REF!,2,0))</f>
        <v>#REF!</v>
      </c>
      <c r="C24" s="361" t="s">
        <v>218</v>
      </c>
      <c r="D24" s="573" t="s">
        <v>2091</v>
      </c>
      <c r="E24" s="379" t="s">
        <v>2865</v>
      </c>
      <c r="F24" s="379" t="s">
        <v>2866</v>
      </c>
      <c r="G24" s="361" t="str">
        <f ca="1">IF('CERT-V'!$L$37=0,"",35)</f>
        <v/>
      </c>
      <c r="H24" s="361" t="str">
        <f ca="1">IF('CERT-V'!$L$37=0,"",30)</f>
        <v/>
      </c>
      <c r="I24" s="361" t="s">
        <v>2093</v>
      </c>
      <c r="J24" s="361">
        <v>0</v>
      </c>
      <c r="K24" s="361" t="s">
        <v>2479</v>
      </c>
      <c r="L24" s="380" t="s">
        <v>2659</v>
      </c>
      <c r="M24" s="361" t="s">
        <v>2658</v>
      </c>
      <c r="N24" s="361" t="str">
        <f ca="1">IF('CERT-V'!$L$33=0,"","5 Anos")</f>
        <v/>
      </c>
      <c r="O24" s="361" t="str">
        <f>IF('CERT-V'!$L$32=0,"Não Há","5 Anos")</f>
        <v>Não Há</v>
      </c>
      <c r="P24" s="361">
        <v>0</v>
      </c>
      <c r="Q24" s="361">
        <v>0</v>
      </c>
      <c r="R24" s="361"/>
      <c r="S24" s="361"/>
      <c r="T24" s="361"/>
      <c r="U24" s="361"/>
      <c r="V24" s="361"/>
      <c r="W24" s="361" t="str">
        <f ca="1">IF('CERT-V'!$L$33&lt;5,"Não Atendeu","Atendeu")</f>
        <v>Não Atendeu</v>
      </c>
      <c r="X24" s="361" t="str">
        <f ca="1">IF('CERT-V'!$L$34&lt;10,"Não Atendeu","Atendeu")</f>
        <v>Não Atendeu</v>
      </c>
      <c r="Y24" s="547">
        <f>'CERT-F'!M19+(60*365)</f>
        <v>21900</v>
      </c>
      <c r="Z24" s="361" t="str">
        <f>IF(AND($AK$2="F",'CERT-V'!$L$38&lt;55),"Não Atendeu","Atendeu")</f>
        <v>Atendeu</v>
      </c>
      <c r="AA24" s="361" t="str">
        <f ca="1">IF(AND($AK$2="M",'CERT-V'!$L$37&lt;35),"Não Atendeu","Atendeu")</f>
        <v>Atendeu</v>
      </c>
      <c r="AB24" s="361" t="str">
        <f ca="1">IF(AND($AK$2="f",'CERT-V'!$L$37&lt;30),"Não Atendeu","Atendeu")</f>
        <v>Atendeu</v>
      </c>
      <c r="AC24" s="379" t="str">
        <f>IF(AND($AK$2="M",'CERT-V'!$L$40&lt;60),"Não Atendeu","Atendeu")</f>
        <v>Atendeu</v>
      </c>
      <c r="AD24" s="379" t="str">
        <f>IF(AND($AK$2="M",'CERT-V'!$L$40&lt;55),"Não Atende","Atende")</f>
        <v>Atende</v>
      </c>
      <c r="AE24" s="361" t="str">
        <f ca="1">IF('CERT-V'!$L$39=0,"",IF('CERT-V'!$L$39&lt;35,"Não Atendeu","Atendeu"))</f>
        <v/>
      </c>
      <c r="AF24" s="361" t="str">
        <f ca="1">IF('CERT-V'!$L$39=0,"",IF('CERT-V'!$L$39&lt;30,"Não Atendeu","Atendeu"))</f>
        <v/>
      </c>
      <c r="AG24" s="379" t="str">
        <f>IF(AND($AK$2="M",'CERT-V'!$L$42&lt;60),"Não Atendeu","Atendeu")</f>
        <v>Atendeu</v>
      </c>
      <c r="AH24" s="379" t="str">
        <f>IF(AND($AK$2="M",'CERT-V'!$L$42&lt;55),"Não Atendeu","Atendeu")</f>
        <v>Atendeu</v>
      </c>
      <c r="AI24" s="361" t="str">
        <f ca="1">IF(AND($AK$2="M",'CERT-V'!$L$39&lt;35),"NÃO","SIM")</f>
        <v>SIM</v>
      </c>
      <c r="AJ24" s="361" t="str">
        <f ca="1">IF(AND($AK$2="F",'CERT-V'!$L$39&lt;30),"NÃO","SIM")</f>
        <v>SIM</v>
      </c>
      <c r="AK24" s="364">
        <v>0</v>
      </c>
      <c r="AL24" s="364">
        <v>0</v>
      </c>
      <c r="AM24" s="361">
        <v>35</v>
      </c>
      <c r="AN24" s="361">
        <v>30</v>
      </c>
      <c r="AO24" s="209" t="str">
        <f>IF('CERT-F'!$X$2="","",IF('CERT-F'!$O$2="N","","adqüiriu a condição de aposentar com os proventos calculados sobre:"))</f>
        <v/>
      </c>
      <c r="AP24" s="361" t="s">
        <v>130</v>
      </c>
      <c r="AQ24" s="361" t="s">
        <v>1140</v>
      </c>
      <c r="AR24" s="361" t="s">
        <v>2568</v>
      </c>
      <c r="AS24" s="708" t="str">
        <f>IF('CERT-V'!$U$42="M","35/35","30/30")</f>
        <v>30/30</v>
      </c>
      <c r="AT24" s="366" t="s">
        <v>2428</v>
      </c>
      <c r="AU24" s="366">
        <v>0</v>
      </c>
      <c r="AV24" s="366">
        <v>0</v>
      </c>
      <c r="AW24" s="366">
        <v>0</v>
      </c>
      <c r="AX24" s="366">
        <v>0</v>
      </c>
      <c r="AY24" s="366">
        <v>0</v>
      </c>
      <c r="AZ24" s="366">
        <v>0</v>
      </c>
      <c r="BA24" s="366">
        <v>0</v>
      </c>
      <c r="BB24" s="366">
        <v>0</v>
      </c>
      <c r="BC24" s="366">
        <v>0</v>
      </c>
      <c r="BD24" s="361"/>
      <c r="BE24" s="361"/>
      <c r="BF24" s="361"/>
      <c r="BG24" s="361" t="s">
        <v>2468</v>
      </c>
      <c r="BH24" s="379" t="s">
        <v>2865</v>
      </c>
      <c r="BI24" s="379" t="s">
        <v>2866</v>
      </c>
      <c r="BJ24" s="361" t="str">
        <f ca="1">IF('CERT-V'!$L$39=0,"","35 Anos")</f>
        <v/>
      </c>
      <c r="BK24" s="361" t="str">
        <f ca="1">IF('CERT-V'!$L$39=0,"","30 Anos")</f>
        <v/>
      </c>
      <c r="BL24" s="367" t="s">
        <v>2321</v>
      </c>
      <c r="BM24" s="381">
        <f ca="1">PEDAG!$G$40</f>
        <v>36145</v>
      </c>
      <c r="BN24" s="369">
        <v>55</v>
      </c>
      <c r="BO24" s="369">
        <v>60</v>
      </c>
      <c r="BP24" s="381">
        <f ca="1">PEDAG!$G$40</f>
        <v>36145</v>
      </c>
      <c r="BQ24" s="369">
        <f>35*365</f>
        <v>12775</v>
      </c>
      <c r="BR24" s="369">
        <f t="shared" ref="BR24:BR41" si="6">30*365</f>
        <v>10950</v>
      </c>
      <c r="BS24" s="285" t="e">
        <f ca="1">'CERT-V'!E35-FUNDAMENTO!BP24</f>
        <v>#VALUE!</v>
      </c>
      <c r="BT24" s="369" t="s">
        <v>1291</v>
      </c>
      <c r="BU24" s="369">
        <v>0</v>
      </c>
      <c r="BV24" s="369">
        <v>5</v>
      </c>
      <c r="BW24" s="369">
        <v>0</v>
      </c>
      <c r="BX24" s="369">
        <v>60</v>
      </c>
      <c r="BY24" s="369">
        <v>55</v>
      </c>
      <c r="BZ24" s="369">
        <v>60</v>
      </c>
      <c r="CA24" s="369">
        <v>55</v>
      </c>
      <c r="CB24" s="361" t="str">
        <f ca="1">IF(AND($AK$2="M",'CERT-V'!$L$37&lt;35),"Não Atendeu","Atendeu")</f>
        <v>Atendeu</v>
      </c>
      <c r="CC24" s="361" t="str">
        <f ca="1">IF(AND($AK$2="f",'CERT-V'!$L$37&lt;30),"Não Atendeu","Atendeu")</f>
        <v>Atendeu</v>
      </c>
      <c r="CD24" s="361">
        <v>12775</v>
      </c>
      <c r="CE24" s="361">
        <v>10950</v>
      </c>
      <c r="CF24" s="675">
        <v>0</v>
      </c>
      <c r="CG24" s="675">
        <v>0</v>
      </c>
      <c r="CH24" s="673">
        <v>0</v>
      </c>
      <c r="CI24" s="673">
        <v>0</v>
      </c>
      <c r="CJ24" s="673"/>
      <c r="CK24" s="673"/>
      <c r="CL24" s="673"/>
      <c r="CM24" s="694" t="str">
        <f>IF('CERT-V'!$AB$40&lt;38078,38078,'CERT-V'!$AB$40)</f>
        <v/>
      </c>
      <c r="CN24" s="694" t="str">
        <f>IF('CERT-V'!$AB$40&lt;38078,38078,'CERT-V'!$AB$40)</f>
        <v/>
      </c>
      <c r="CO24" s="362" t="str">
        <f>'CERT-V'!$E$35</f>
        <v/>
      </c>
      <c r="CP24" s="362" t="str">
        <f>'CERT-V'!$E$35</f>
        <v/>
      </c>
      <c r="CQ24" s="145"/>
      <c r="CR24" s="361">
        <f>35*365</f>
        <v>12775</v>
      </c>
      <c r="CS24" s="361">
        <f>30*365</f>
        <v>10950</v>
      </c>
      <c r="CT24" s="145"/>
      <c r="CU24" s="145"/>
      <c r="CV24" s="145"/>
      <c r="CW24" s="145"/>
      <c r="CX24" s="361"/>
      <c r="CY24" s="573"/>
      <c r="CZ24" s="361"/>
      <c r="DA24" s="573"/>
      <c r="DB24" s="741" t="s">
        <v>2337</v>
      </c>
      <c r="DC24" s="745">
        <f>'CERT-F'!$S$7</f>
        <v>0</v>
      </c>
      <c r="DD24" s="745">
        <f>'CERT-F'!$S$7</f>
        <v>0</v>
      </c>
      <c r="DE24" s="163">
        <v>0</v>
      </c>
      <c r="DF24" s="745">
        <f>'CERT-V'!$AS$29</f>
        <v>0</v>
      </c>
      <c r="DJ24" s="42">
        <f>'CERT-F'!$X$2</f>
        <v>0</v>
      </c>
      <c r="DK24" s="1" t="e">
        <f>'TAB FUNDAMENTO'!#REF!</f>
        <v>#REF!</v>
      </c>
      <c r="DM24" s="145"/>
      <c r="DN24" s="145"/>
    </row>
    <row r="25" spans="1:120" s="1" customFormat="1" ht="13.7" customHeight="1">
      <c r="A25" s="309">
        <v>22</v>
      </c>
      <c r="B25" s="360" t="e">
        <f>IF(DJ25&lt;&gt;DK25,"O FUNDAMENTO UTILIZADO ESTÁ INCORRETO, VEJA SE HABILITOU OUTRO FUNDAMENTO.",VLOOKUP(A25,'TAB FUNDAMENTO'!#REF!,2,0))</f>
        <v>#REF!</v>
      </c>
      <c r="C25" s="361" t="s">
        <v>218</v>
      </c>
      <c r="D25" s="573" t="s">
        <v>2091</v>
      </c>
      <c r="E25" s="379" t="s">
        <v>2865</v>
      </c>
      <c r="F25" s="379" t="s">
        <v>2866</v>
      </c>
      <c r="G25" s="361" t="str">
        <f ca="1">IF('CERT-V'!$L$37=0,"",35)</f>
        <v/>
      </c>
      <c r="H25" s="361" t="str">
        <f ca="1">IF('CERT-V'!$L$37=0,"",30)</f>
        <v/>
      </c>
      <c r="I25" s="361" t="s">
        <v>2093</v>
      </c>
      <c r="J25" s="361">
        <v>0</v>
      </c>
      <c r="K25" s="361" t="s">
        <v>2479</v>
      </c>
      <c r="L25" s="380" t="s">
        <v>2659</v>
      </c>
      <c r="M25" s="361" t="s">
        <v>2658</v>
      </c>
      <c r="N25" s="361" t="str">
        <f ca="1">IF('CERT-V'!$L$33=0,"","5 Anos")</f>
        <v/>
      </c>
      <c r="O25" s="361" t="str">
        <f>IF('CERT-V'!$L$32=0,"Não Há","5 Anos")</f>
        <v>Não Há</v>
      </c>
      <c r="P25" s="361">
        <v>0</v>
      </c>
      <c r="Q25" s="361">
        <v>0</v>
      </c>
      <c r="R25" s="361"/>
      <c r="S25" s="361"/>
      <c r="T25" s="361"/>
      <c r="U25" s="361"/>
      <c r="V25" s="361"/>
      <c r="W25" s="361" t="str">
        <f ca="1">IF('CERT-V'!$L$33&lt;5,"Não Atendeu","Atendeu")</f>
        <v>Não Atendeu</v>
      </c>
      <c r="X25" s="361" t="str">
        <f ca="1">IF('CERT-V'!$L$34&lt;10,"Não Atendeu","Atendeu")</f>
        <v>Não Atendeu</v>
      </c>
      <c r="Y25" s="361" t="str">
        <f>IF(AND($AK$2="M",'CERT-V'!$L$38&lt;60),"Não Atendeu","Atendeu")</f>
        <v>Atendeu</v>
      </c>
      <c r="Z25" s="361" t="str">
        <f>IF(AND($AK$2="F",'CERT-V'!$L$38&lt;55),"Não Atendeu","Atendeu")</f>
        <v>Atendeu</v>
      </c>
      <c r="AA25" s="361" t="str">
        <f ca="1">IF(AND($AK$2="M",'CERT-V'!$L$37&lt;35),"Não Atendeu","Atendeu")</f>
        <v>Atendeu</v>
      </c>
      <c r="AB25" s="361" t="str">
        <f ca="1">IF(AND($AK$2="f",'CERT-V'!$L$37&lt;30),"Não Atendeu","Atendeu")</f>
        <v>Atendeu</v>
      </c>
      <c r="AC25" s="379" t="str">
        <f>IF(AND($AK$2="M",'CERT-V'!$L$40&lt;60),"Não Atendeu","Atendeu")</f>
        <v>Atendeu</v>
      </c>
      <c r="AD25" s="379" t="str">
        <f>IF(AND($AK$2="M",'CERT-V'!$L$40&lt;55),"Não Atende","Atende")</f>
        <v>Atende</v>
      </c>
      <c r="AE25" s="361" t="str">
        <f ca="1">IF('CERT-V'!$L$39=0,"",IF('CERT-V'!$L$39&lt;35,"Não Atendeu","Atendeu"))</f>
        <v/>
      </c>
      <c r="AF25" s="361" t="str">
        <f ca="1">IF('CERT-V'!$L$39=0,"",IF('CERT-V'!$L$39&lt;30,"Não Atendeu","Atendeu"))</f>
        <v/>
      </c>
      <c r="AG25" s="379" t="str">
        <f>IF(AND($AK$2="M",'CERT-V'!$L$42&lt;60),"Não Atendeu","Atendeu")</f>
        <v>Atendeu</v>
      </c>
      <c r="AH25" s="379" t="str">
        <f>IF(AND($AK$2="M",'CERT-V'!$L$42&lt;55),"Não Atendeu","Atendeu")</f>
        <v>Atendeu</v>
      </c>
      <c r="AI25" s="361" t="str">
        <f ca="1">IF(AND($AK$2="M",'CERT-V'!$L$39&lt;35),"NÃO","SIM")</f>
        <v>SIM</v>
      </c>
      <c r="AJ25" s="361" t="str">
        <f ca="1">IF(AND($AK$2="F",'CERT-V'!$L$39&lt;30),"NÃO","SIM")</f>
        <v>SIM</v>
      </c>
      <c r="AK25" s="364">
        <v>0</v>
      </c>
      <c r="AL25" s="364">
        <v>0</v>
      </c>
      <c r="AM25" s="361">
        <v>35</v>
      </c>
      <c r="AN25" s="361">
        <v>30</v>
      </c>
      <c r="AO25" s="209" t="str">
        <f>IF('CERT-F'!$X$2="","",IF('CERT-F'!$O$2="N","","adqüiriu a condição de aposentar com os proventos calculados sobre:"))</f>
        <v/>
      </c>
      <c r="AP25" s="361" t="s">
        <v>130</v>
      </c>
      <c r="AQ25" s="361" t="s">
        <v>1140</v>
      </c>
      <c r="AR25" s="361" t="s">
        <v>2568</v>
      </c>
      <c r="AS25" s="708" t="str">
        <f>IF('CERT-V'!$U$42="M","35/35","30/30")</f>
        <v>30/30</v>
      </c>
      <c r="AT25" s="366" t="s">
        <v>2428</v>
      </c>
      <c r="AU25" s="366">
        <v>0</v>
      </c>
      <c r="AV25" s="366">
        <v>0</v>
      </c>
      <c r="AW25" s="366">
        <v>0</v>
      </c>
      <c r="AX25" s="366">
        <v>0</v>
      </c>
      <c r="AY25" s="366">
        <v>0</v>
      </c>
      <c r="AZ25" s="366">
        <v>0</v>
      </c>
      <c r="BA25" s="366">
        <v>0</v>
      </c>
      <c r="BB25" s="366">
        <v>0</v>
      </c>
      <c r="BC25" s="366">
        <v>0</v>
      </c>
      <c r="BD25" s="361"/>
      <c r="BE25" s="361"/>
      <c r="BF25" s="361"/>
      <c r="BG25" s="361" t="s">
        <v>2468</v>
      </c>
      <c r="BH25" s="379" t="s">
        <v>2865</v>
      </c>
      <c r="BI25" s="379" t="s">
        <v>2866</v>
      </c>
      <c r="BJ25" s="361" t="str">
        <f ca="1">IF('CERT-V'!$L$39=0,"","35 Anos")</f>
        <v/>
      </c>
      <c r="BK25" s="361" t="str">
        <f ca="1">IF('CERT-V'!$L$39=0,"","30 Anos")</f>
        <v/>
      </c>
      <c r="BL25" s="367" t="s">
        <v>2321</v>
      </c>
      <c r="BM25" s="381">
        <f ca="1">PEDAG!$G$40</f>
        <v>36145</v>
      </c>
      <c r="BN25" s="369">
        <v>55</v>
      </c>
      <c r="BO25" s="369">
        <v>60</v>
      </c>
      <c r="BP25" s="381">
        <f ca="1">PEDAG!$G$40</f>
        <v>36145</v>
      </c>
      <c r="BQ25" s="369">
        <f>35*365</f>
        <v>12775</v>
      </c>
      <c r="BR25" s="369">
        <f t="shared" si="6"/>
        <v>10950</v>
      </c>
      <c r="BS25" s="20"/>
      <c r="BT25" s="369" t="s">
        <v>1291</v>
      </c>
      <c r="BU25" s="369">
        <v>0</v>
      </c>
      <c r="BV25" s="369">
        <v>5</v>
      </c>
      <c r="BW25" s="369">
        <v>0</v>
      </c>
      <c r="BX25" s="369">
        <v>60</v>
      </c>
      <c r="BY25" s="369">
        <v>55</v>
      </c>
      <c r="BZ25" s="369">
        <v>60</v>
      </c>
      <c r="CA25" s="369">
        <v>55</v>
      </c>
      <c r="CB25" s="361" t="str">
        <f ca="1">IF(AND($AK$2="M",'CERT-V'!$L$37&lt;35),"Não Atendeu","Atendeu")</f>
        <v>Atendeu</v>
      </c>
      <c r="CC25" s="361" t="str">
        <f ca="1">IF(AND($AK$2="f",'CERT-V'!$L$37&lt;30),"Não Atendeu","Atendeu")</f>
        <v>Atendeu</v>
      </c>
      <c r="CD25" s="361">
        <v>12775</v>
      </c>
      <c r="CE25" s="361">
        <v>10950</v>
      </c>
      <c r="CF25" s="675">
        <v>0</v>
      </c>
      <c r="CG25" s="675">
        <v>0</v>
      </c>
      <c r="CH25" s="673">
        <v>0</v>
      </c>
      <c r="CI25" s="673">
        <v>0</v>
      </c>
      <c r="CJ25" s="673"/>
      <c r="CK25" s="673"/>
      <c r="CL25" s="673"/>
      <c r="CM25" s="694" t="str">
        <f>IF('CERT-V'!$AB$40&lt;38078,38078,'CERT-V'!$AB$40)</f>
        <v/>
      </c>
      <c r="CN25" s="694" t="str">
        <f>IF('CERT-V'!$AB$40&lt;38078,38078,'CERT-V'!$AB$40)</f>
        <v/>
      </c>
      <c r="CO25" s="362" t="str">
        <f>'CERT-V'!$E$35</f>
        <v/>
      </c>
      <c r="CP25" s="362" t="str">
        <f>'CERT-V'!$E$35</f>
        <v/>
      </c>
      <c r="CQ25" s="145"/>
      <c r="CR25" s="361">
        <f>35*365</f>
        <v>12775</v>
      </c>
      <c r="CS25" s="361">
        <f t="shared" ref="CS25:CS35" si="7">30*365</f>
        <v>10950</v>
      </c>
      <c r="CT25" s="145"/>
      <c r="CU25" s="145"/>
      <c r="CV25" s="145"/>
      <c r="CW25" s="145"/>
      <c r="CX25" s="361"/>
      <c r="CY25" s="573"/>
      <c r="CZ25" s="361"/>
      <c r="DA25" s="573"/>
      <c r="DB25" s="741" t="s">
        <v>2337</v>
      </c>
      <c r="DC25" s="745">
        <f>'CERT-F'!$S$7</f>
        <v>0</v>
      </c>
      <c r="DD25" s="745">
        <f>'CERT-F'!$S$7</f>
        <v>0</v>
      </c>
      <c r="DE25" s="163">
        <v>0</v>
      </c>
      <c r="DF25" s="745">
        <f>'CERT-V'!$AS$29</f>
        <v>0</v>
      </c>
      <c r="DJ25" s="42">
        <f>'CERT-F'!$X$2</f>
        <v>0</v>
      </c>
      <c r="DK25" s="1" t="e">
        <f>'TAB FUNDAMENTO'!#REF!</f>
        <v>#REF!</v>
      </c>
      <c r="DM25" s="145"/>
      <c r="DN25" s="145"/>
    </row>
    <row r="26" spans="1:120" s="1" customFormat="1" ht="13.15" customHeight="1">
      <c r="A26" s="309">
        <v>23</v>
      </c>
      <c r="B26" s="360" t="e">
        <f>IF(DJ26&lt;&gt;DK26,"O FUNDAMENTO UTILIZADO ESTÁ INCORRETO, VEJA SE HABILITOU OUTRO FUNDAMENTO.",VLOOKUP(A26,'TAB FUNDAMENTO'!#REF!,2,0))</f>
        <v>#REF!</v>
      </c>
      <c r="C26" s="361" t="s">
        <v>218</v>
      </c>
      <c r="D26" s="573" t="s">
        <v>2091</v>
      </c>
      <c r="E26" s="379" t="s">
        <v>2865</v>
      </c>
      <c r="F26" s="379" t="s">
        <v>2866</v>
      </c>
      <c r="G26" s="361" t="str">
        <f ca="1">IF('CERT-V'!$L$37=0,"",35)</f>
        <v/>
      </c>
      <c r="H26" s="361" t="str">
        <f ca="1">IF('CERT-V'!$L$37=0,"",30)</f>
        <v/>
      </c>
      <c r="I26" s="361" t="s">
        <v>2093</v>
      </c>
      <c r="J26" s="361">
        <v>0</v>
      </c>
      <c r="K26" s="361" t="s">
        <v>2479</v>
      </c>
      <c r="L26" s="380" t="s">
        <v>2659</v>
      </c>
      <c r="M26" s="361" t="s">
        <v>2658</v>
      </c>
      <c r="N26" s="361" t="str">
        <f ca="1">IF('CERT-V'!$L$33=0,"","5 Anos")</f>
        <v/>
      </c>
      <c r="O26" s="361" t="str">
        <f>IF('CERT-V'!$L$32=0,"Não Há","5 Anos")</f>
        <v>Não Há</v>
      </c>
      <c r="P26" s="361">
        <v>0</v>
      </c>
      <c r="Q26" s="361">
        <v>0</v>
      </c>
      <c r="R26" s="361"/>
      <c r="S26" s="361"/>
      <c r="T26" s="361"/>
      <c r="U26" s="361"/>
      <c r="V26" s="361"/>
      <c r="W26" s="361" t="str">
        <f ca="1">IF('CERT-V'!$L$33&lt;5,"Não Atendeu","Atendeu")</f>
        <v>Não Atendeu</v>
      </c>
      <c r="X26" s="361" t="str">
        <f ca="1">IF('CERT-V'!$L$34&lt;10,"Não Atendeu","Atendeu")</f>
        <v>Não Atendeu</v>
      </c>
      <c r="Y26" s="361" t="str">
        <f>IF(AND($AK$2="M",'CERT-V'!$L$38&lt;60),"Não Atendeu","Atendeu")</f>
        <v>Atendeu</v>
      </c>
      <c r="Z26" s="361" t="str">
        <f>IF(AND($AK$2="F",'CERT-V'!$L$38&lt;55),"Não Atendeu","Atendeu")</f>
        <v>Atendeu</v>
      </c>
      <c r="AA26" s="361" t="str">
        <f ca="1">IF(AND($AK$2="M",'CERT-V'!$L$37&lt;35),"Não Atendeu","Atendeu")</f>
        <v>Atendeu</v>
      </c>
      <c r="AB26" s="361" t="str">
        <f ca="1">IF(AND($AK$2="f",'CERT-V'!$L$37&lt;30),"Não Atendeu","Atendeu")</f>
        <v>Atendeu</v>
      </c>
      <c r="AC26" s="379" t="str">
        <f>IF(AND($AK$2="M",'CERT-V'!$L$40&lt;60),"Não Atendeu","Atendeu")</f>
        <v>Atendeu</v>
      </c>
      <c r="AD26" s="379" t="str">
        <f>IF(AND($AK$2="M",'CERT-V'!$L$40&lt;55),"Não Atende","Atende")</f>
        <v>Atende</v>
      </c>
      <c r="AE26" s="361" t="str">
        <f ca="1">IF('CERT-V'!$L$39=0,"",IF('CERT-V'!$L$39&lt;35,"Não Atendeu","Atendeu"))</f>
        <v/>
      </c>
      <c r="AF26" s="361" t="str">
        <f ca="1">IF('CERT-V'!$L$39=0,"",IF('CERT-V'!$L$39&lt;30,"Não Atendeu","Atendeu"))</f>
        <v/>
      </c>
      <c r="AG26" s="379" t="str">
        <f>IF(AND($AK$2="M",'CERT-V'!$L$42&lt;60),"Não Atendeu","Atendeu")</f>
        <v>Atendeu</v>
      </c>
      <c r="AH26" s="379" t="str">
        <f>IF(AND($AK$2="M",'CERT-V'!$L$42&lt;55),"Não Atendeu","Atendeu")</f>
        <v>Atendeu</v>
      </c>
      <c r="AI26" s="361" t="str">
        <f ca="1">IF(AND($AK$2="M",'CERT-V'!$L$39&lt;35),"NÃO","SIM")</f>
        <v>SIM</v>
      </c>
      <c r="AJ26" s="361" t="str">
        <f ca="1">IF(AND($AK$2="F",'CERT-V'!$L$39&lt;30),"NÃO","SIM")</f>
        <v>SIM</v>
      </c>
      <c r="AK26" s="364">
        <v>0</v>
      </c>
      <c r="AL26" s="364">
        <v>0</v>
      </c>
      <c r="AM26" s="361">
        <v>35</v>
      </c>
      <c r="AN26" s="361">
        <v>30</v>
      </c>
      <c r="AO26" s="209" t="str">
        <f>IF('CERT-F'!$X$2="","",IF('CERT-F'!$O$2="N","","adqüiriu a condição de aposentar com os proventos calculados sobre:"))</f>
        <v/>
      </c>
      <c r="AP26" s="361" t="s">
        <v>130</v>
      </c>
      <c r="AQ26" s="361" t="s">
        <v>1140</v>
      </c>
      <c r="AR26" s="361" t="s">
        <v>2568</v>
      </c>
      <c r="AS26" s="708" t="str">
        <f>IF('CERT-V'!$U$42="M","35/35","30/30")</f>
        <v>30/30</v>
      </c>
      <c r="AT26" s="366" t="s">
        <v>2428</v>
      </c>
      <c r="AU26" s="366">
        <v>0</v>
      </c>
      <c r="AV26" s="366">
        <v>0</v>
      </c>
      <c r="AW26" s="366">
        <v>0</v>
      </c>
      <c r="AX26" s="366">
        <v>0</v>
      </c>
      <c r="AY26" s="366">
        <v>0</v>
      </c>
      <c r="AZ26" s="366">
        <v>0</v>
      </c>
      <c r="BA26" s="366">
        <v>0</v>
      </c>
      <c r="BB26" s="366">
        <v>0</v>
      </c>
      <c r="BC26" s="366">
        <v>0</v>
      </c>
      <c r="BD26" s="361"/>
      <c r="BE26" s="361"/>
      <c r="BF26" s="361"/>
      <c r="BG26" s="361" t="s">
        <v>2468</v>
      </c>
      <c r="BH26" s="379" t="s">
        <v>2865</v>
      </c>
      <c r="BI26" s="379" t="s">
        <v>2866</v>
      </c>
      <c r="BJ26" s="361" t="str">
        <f ca="1">IF('CERT-V'!$L$39=0,"","35 Anos")</f>
        <v/>
      </c>
      <c r="BK26" s="361" t="str">
        <f ca="1">IF('CERT-V'!$L$39=0,"","30 Anos")</f>
        <v/>
      </c>
      <c r="BL26" s="367" t="s">
        <v>2321</v>
      </c>
      <c r="BM26" s="381">
        <f ca="1">PEDAG!$G$40</f>
        <v>36145</v>
      </c>
      <c r="BN26" s="369">
        <v>55</v>
      </c>
      <c r="BO26" s="369">
        <v>60</v>
      </c>
      <c r="BP26" s="381">
        <f ca="1">PEDAG!$G$40</f>
        <v>36145</v>
      </c>
      <c r="BQ26" s="369">
        <f>35*365</f>
        <v>12775</v>
      </c>
      <c r="BR26" s="369">
        <f t="shared" si="6"/>
        <v>10950</v>
      </c>
      <c r="BS26" s="20"/>
      <c r="BT26" s="369" t="s">
        <v>1291</v>
      </c>
      <c r="BU26" s="369">
        <v>0</v>
      </c>
      <c r="BV26" s="369">
        <v>5</v>
      </c>
      <c r="BW26" s="369">
        <v>0</v>
      </c>
      <c r="BX26" s="369">
        <v>60</v>
      </c>
      <c r="BY26" s="369">
        <v>55</v>
      </c>
      <c r="BZ26" s="369">
        <v>60</v>
      </c>
      <c r="CA26" s="369">
        <v>55</v>
      </c>
      <c r="CB26" s="361" t="str">
        <f ca="1">IF(AND($AK$2="M",'CERT-V'!$L$37&lt;35),"Não Atendeu","Atendeu")</f>
        <v>Atendeu</v>
      </c>
      <c r="CC26" s="361" t="str">
        <f ca="1">IF(AND($AK$2="f",'CERT-V'!$L$37&lt;30),"Não Atendeu","Atendeu")</f>
        <v>Atendeu</v>
      </c>
      <c r="CD26" s="361">
        <v>12775</v>
      </c>
      <c r="CE26" s="361">
        <v>10950</v>
      </c>
      <c r="CF26" s="675">
        <v>0</v>
      </c>
      <c r="CG26" s="675">
        <v>0</v>
      </c>
      <c r="CH26" s="673">
        <v>0</v>
      </c>
      <c r="CI26" s="673">
        <v>0</v>
      </c>
      <c r="CJ26" s="673"/>
      <c r="CK26" s="673"/>
      <c r="CL26" s="673"/>
      <c r="CM26" s="694" t="str">
        <f>IF('CERT-V'!$AB$40&lt;38078,38078,'CERT-V'!$AB$40)</f>
        <v/>
      </c>
      <c r="CN26" s="694" t="str">
        <f>IF('CERT-V'!$AB$40&lt;38078,38078,'CERT-V'!$AB$40)</f>
        <v/>
      </c>
      <c r="CO26" s="362" t="str">
        <f>'CERT-V'!$E$35</f>
        <v/>
      </c>
      <c r="CP26" s="362" t="str">
        <f>'CERT-V'!$E$35</f>
        <v/>
      </c>
      <c r="CQ26" s="145"/>
      <c r="CR26" s="361">
        <f>35*365</f>
        <v>12775</v>
      </c>
      <c r="CS26" s="361">
        <f t="shared" si="7"/>
        <v>10950</v>
      </c>
      <c r="CT26" s="145"/>
      <c r="CU26" s="145"/>
      <c r="CV26" s="145"/>
      <c r="CW26" s="145"/>
      <c r="CX26" s="361"/>
      <c r="CY26" s="573"/>
      <c r="CZ26" s="361"/>
      <c r="DA26" s="573"/>
      <c r="DB26" s="741" t="s">
        <v>2337</v>
      </c>
      <c r="DC26" s="745">
        <f>'CERT-F'!$S$7</f>
        <v>0</v>
      </c>
      <c r="DD26" s="745">
        <f>'CERT-F'!$S$7</f>
        <v>0</v>
      </c>
      <c r="DE26" s="163">
        <v>0</v>
      </c>
      <c r="DF26" s="745">
        <f>'CERT-V'!$AS$29</f>
        <v>0</v>
      </c>
      <c r="DJ26" s="42">
        <f>'CERT-F'!$X$2</f>
        <v>0</v>
      </c>
      <c r="DK26" s="1" t="e">
        <f>'TAB FUNDAMENTO'!#REF!</f>
        <v>#REF!</v>
      </c>
      <c r="DM26" s="145"/>
      <c r="DN26" s="145"/>
    </row>
    <row r="27" spans="1:120" s="1" customFormat="1" ht="12.2" customHeight="1">
      <c r="A27" s="372">
        <v>24</v>
      </c>
      <c r="B27" s="360" t="e">
        <f>IF(DJ27&lt;&gt;DK27,"O FUNDAMENTO UTILIZADO ESTÁ INCORRETO, VEJA SE HABILITOU OUTRO FUNDAMENTO.",VLOOKUP(A27,'TAB FUNDAMENTO'!#REF!,2,0))</f>
        <v>#REF!</v>
      </c>
      <c r="C27" s="361" t="s">
        <v>218</v>
      </c>
      <c r="D27" s="573" t="s">
        <v>2091</v>
      </c>
      <c r="E27" s="379" t="s">
        <v>2865</v>
      </c>
      <c r="F27" s="379" t="s">
        <v>2866</v>
      </c>
      <c r="G27" s="361" t="str">
        <f ca="1">IF('CERT-V'!$L$37=0,"",35)</f>
        <v/>
      </c>
      <c r="H27" s="361" t="str">
        <f ca="1">IF('CERT-V'!$L$37=0,"",30)</f>
        <v/>
      </c>
      <c r="I27" s="361" t="s">
        <v>2093</v>
      </c>
      <c r="J27" s="361">
        <v>0</v>
      </c>
      <c r="K27" s="361" t="s">
        <v>2479</v>
      </c>
      <c r="L27" s="380" t="s">
        <v>2659</v>
      </c>
      <c r="M27" s="361" t="s">
        <v>2658</v>
      </c>
      <c r="N27" s="361" t="str">
        <f ca="1">IF('CERT-V'!$L$33=0,"","5 Anos")</f>
        <v/>
      </c>
      <c r="O27" s="361" t="str">
        <f>IF('CERT-V'!$L$32=0,"Não Há","5 Anos")</f>
        <v>Não Há</v>
      </c>
      <c r="P27" s="361">
        <v>0</v>
      </c>
      <c r="Q27" s="361">
        <v>0</v>
      </c>
      <c r="R27" s="361"/>
      <c r="S27" s="361"/>
      <c r="T27" s="361"/>
      <c r="U27" s="361"/>
      <c r="V27" s="361"/>
      <c r="W27" s="361" t="str">
        <f ca="1">IF('CERT-V'!$L$33&lt;5,"Não Atendeu","Atendeu")</f>
        <v>Não Atendeu</v>
      </c>
      <c r="X27" s="361" t="str">
        <f ca="1">IF('CERT-V'!$L$34&lt;10,"Não Atendeu","Atendeu")</f>
        <v>Não Atendeu</v>
      </c>
      <c r="Y27" s="361" t="str">
        <f>IF(AND($AK$2="M",'CERT-V'!$L$38&lt;60),"Não Atendeu","Atendeu")</f>
        <v>Atendeu</v>
      </c>
      <c r="Z27" s="361" t="str">
        <f>IF(AND($AK$2="F",'CERT-V'!$L$38&lt;55),"Não Atendeu","Atendeu")</f>
        <v>Atendeu</v>
      </c>
      <c r="AA27" s="361" t="str">
        <f ca="1">IF(AND($AK$2="M",'CERT-V'!$L$37&lt;35),"Não Atendeu","Atendeu")</f>
        <v>Atendeu</v>
      </c>
      <c r="AB27" s="361" t="str">
        <f ca="1">IF(AND($AK$2="f",'CERT-V'!$L$37&lt;30),"Não Atendeu","Atendeu")</f>
        <v>Atendeu</v>
      </c>
      <c r="AC27" s="379" t="str">
        <f>IF(AND($AK$2="M",'CERT-V'!$L$40&lt;60),"Não Atendeu","Atendeu")</f>
        <v>Atendeu</v>
      </c>
      <c r="AD27" s="379" t="str">
        <f>IF(AND($AK$2="M",'CERT-V'!$L$40&lt;55),"Não Atende","Atende")</f>
        <v>Atende</v>
      </c>
      <c r="AE27" s="361" t="str">
        <f ca="1">IF('CERT-V'!$L$39=0,"",IF('CERT-V'!$L$39&lt;35,"Não Atendeu","Atendeu"))</f>
        <v/>
      </c>
      <c r="AF27" s="361" t="str">
        <f ca="1">IF('CERT-V'!$L$39=0,"",IF('CERT-V'!$L$39&lt;30,"Não Atendeu","Atendeu"))</f>
        <v/>
      </c>
      <c r="AG27" s="379" t="str">
        <f>IF(AND($AK$2="M",'CERT-V'!$L$42&lt;60),"Não Atendeu","Atendeu")</f>
        <v>Atendeu</v>
      </c>
      <c r="AH27" s="379" t="str">
        <f>IF(AND($AK$2="M",'CERT-V'!$L$42&lt;55),"Não Atendeu","Atendeu")</f>
        <v>Atendeu</v>
      </c>
      <c r="AI27" s="361" t="str">
        <f ca="1">IF(AND($AK$2="M",'CERT-V'!$L$39&lt;35),"NÃO","SIM")</f>
        <v>SIM</v>
      </c>
      <c r="AJ27" s="361" t="str">
        <f ca="1">IF(AND($AK$2="F",'CERT-V'!$L$39&lt;30),"NÃO","SIM")</f>
        <v>SIM</v>
      </c>
      <c r="AK27" s="364">
        <v>0</v>
      </c>
      <c r="AL27" s="364">
        <v>0</v>
      </c>
      <c r="AM27" s="361">
        <v>35</v>
      </c>
      <c r="AN27" s="361">
        <v>30</v>
      </c>
      <c r="AO27" s="209" t="str">
        <f>IF('CERT-F'!$X$2="","",IF('CERT-F'!$O$2="N","","adqüiriu a condição de aposentar com os proventos calculados sobre:"))</f>
        <v/>
      </c>
      <c r="AP27" s="361" t="s">
        <v>130</v>
      </c>
      <c r="AQ27" s="361" t="s">
        <v>1140</v>
      </c>
      <c r="AR27" s="361" t="s">
        <v>2568</v>
      </c>
      <c r="AS27" s="708" t="str">
        <f>IF('CERT-V'!$U$42="M","35/35","30/30")</f>
        <v>30/30</v>
      </c>
      <c r="AT27" s="366" t="s">
        <v>2428</v>
      </c>
      <c r="AU27" s="366">
        <v>0</v>
      </c>
      <c r="AV27" s="366">
        <v>0</v>
      </c>
      <c r="AW27" s="366">
        <v>0</v>
      </c>
      <c r="AX27" s="366">
        <v>0</v>
      </c>
      <c r="AY27" s="366">
        <v>0</v>
      </c>
      <c r="AZ27" s="366">
        <v>0</v>
      </c>
      <c r="BA27" s="366">
        <v>0</v>
      </c>
      <c r="BB27" s="366">
        <v>0</v>
      </c>
      <c r="BC27" s="366">
        <v>0</v>
      </c>
      <c r="BD27" s="361"/>
      <c r="BE27" s="361"/>
      <c r="BF27" s="361"/>
      <c r="BG27" s="361" t="s">
        <v>2468</v>
      </c>
      <c r="BH27" s="379" t="s">
        <v>2865</v>
      </c>
      <c r="BI27" s="379" t="s">
        <v>2866</v>
      </c>
      <c r="BJ27" s="361" t="str">
        <f ca="1">IF('CERT-V'!$L$39=0,"","35 Anos")</f>
        <v/>
      </c>
      <c r="BK27" s="361" t="str">
        <f ca="1">IF('CERT-V'!$L$39=0,"","30 Anos")</f>
        <v/>
      </c>
      <c r="BL27" s="367" t="s">
        <v>2321</v>
      </c>
      <c r="BM27" s="381">
        <f ca="1">PEDAG!$G$40</f>
        <v>36145</v>
      </c>
      <c r="BN27" s="369">
        <v>55</v>
      </c>
      <c r="BO27" s="369">
        <v>60</v>
      </c>
      <c r="BP27" s="381">
        <f ca="1">PEDAG!$G$40</f>
        <v>36145</v>
      </c>
      <c r="BQ27" s="369">
        <f>35*365</f>
        <v>12775</v>
      </c>
      <c r="BR27" s="369">
        <f t="shared" si="6"/>
        <v>10950</v>
      </c>
      <c r="BS27" s="20"/>
      <c r="BT27" s="369" t="s">
        <v>1291</v>
      </c>
      <c r="BU27" s="369">
        <v>0</v>
      </c>
      <c r="BV27" s="369">
        <v>5</v>
      </c>
      <c r="BW27" s="369">
        <v>0</v>
      </c>
      <c r="BX27" s="369">
        <v>60</v>
      </c>
      <c r="BY27" s="369">
        <v>55</v>
      </c>
      <c r="BZ27" s="369">
        <v>60</v>
      </c>
      <c r="CA27" s="369">
        <v>55</v>
      </c>
      <c r="CB27" s="361" t="str">
        <f ca="1">IF(AND($AK$2="M",'CERT-V'!$L$37&lt;35),"Não Atendeu","Atendeu")</f>
        <v>Atendeu</v>
      </c>
      <c r="CC27" s="361" t="str">
        <f ca="1">IF(AND($AK$2="f",'CERT-V'!$L$37&lt;30),"Não Atendeu","Atendeu")</f>
        <v>Atendeu</v>
      </c>
      <c r="CD27" s="361">
        <v>12775</v>
      </c>
      <c r="CE27" s="361">
        <v>10950</v>
      </c>
      <c r="CF27" s="675">
        <v>0</v>
      </c>
      <c r="CG27" s="675">
        <v>0</v>
      </c>
      <c r="CH27" s="673">
        <v>0</v>
      </c>
      <c r="CI27" s="673">
        <v>0</v>
      </c>
      <c r="CJ27" s="673"/>
      <c r="CK27" s="673"/>
      <c r="CL27" s="673"/>
      <c r="CM27" s="694" t="str">
        <f>IF('CERT-V'!$AB$40&lt;38078,38078,'CERT-V'!$AB$40)</f>
        <v/>
      </c>
      <c r="CN27" s="694" t="str">
        <f>IF('CERT-V'!$AB$40&lt;38078,38078,'CERT-V'!$AB$40)</f>
        <v/>
      </c>
      <c r="CO27" s="362" t="str">
        <f>'CERT-V'!$E$35</f>
        <v/>
      </c>
      <c r="CP27" s="362" t="str">
        <f>'CERT-V'!$E$35</f>
        <v/>
      </c>
      <c r="CQ27" s="145"/>
      <c r="CR27" s="361">
        <f>35*365</f>
        <v>12775</v>
      </c>
      <c r="CS27" s="361">
        <f t="shared" si="7"/>
        <v>10950</v>
      </c>
      <c r="CT27" s="145"/>
      <c r="CU27" s="145"/>
      <c r="CV27" s="145"/>
      <c r="CW27" s="145"/>
      <c r="CX27" s="361"/>
      <c r="CY27" s="573"/>
      <c r="CZ27" s="361"/>
      <c r="DA27" s="573"/>
      <c r="DB27" s="741" t="s">
        <v>2337</v>
      </c>
      <c r="DC27" s="745">
        <f>'CERT-F'!$S$7</f>
        <v>0</v>
      </c>
      <c r="DD27" s="745">
        <f>'CERT-F'!$S$7</f>
        <v>0</v>
      </c>
      <c r="DE27" s="163">
        <v>0</v>
      </c>
      <c r="DF27" s="745">
        <f>'CERT-V'!$AS$29</f>
        <v>0</v>
      </c>
      <c r="DJ27" s="42">
        <f>'CERT-F'!$X$2</f>
        <v>0</v>
      </c>
      <c r="DK27" s="1" t="e">
        <f>'TAB FUNDAMENTO'!#REF!</f>
        <v>#REF!</v>
      </c>
      <c r="DM27" s="145"/>
      <c r="DN27" s="145"/>
    </row>
    <row r="28" spans="1:120" s="1" customFormat="1" ht="13.15" hidden="1" customHeight="1">
      <c r="A28" s="374">
        <v>25</v>
      </c>
      <c r="B28" s="360" t="e">
        <f>IF(DJ28&lt;&gt;DK28,"O FUNDAMENTO UTILIZADO ESTÁ INCORRETO, VEJA SE HABILITOU OUTRO FUNDAMENTO.",VLOOKUP(A28,'TAB FUNDAMENTO'!#REF!,2,0))</f>
        <v>#REF!</v>
      </c>
      <c r="C28" s="376" t="s">
        <v>218</v>
      </c>
      <c r="D28" s="574" t="s">
        <v>2091</v>
      </c>
      <c r="E28" s="376" t="s">
        <v>2865</v>
      </c>
      <c r="F28" s="376" t="s">
        <v>2866</v>
      </c>
      <c r="G28" s="376" t="str">
        <f ca="1">IF('CERT-V'!$L$37=0,"",30)</f>
        <v/>
      </c>
      <c r="H28" s="376" t="str">
        <f ca="1">IF('CERT-V'!$L$37=0,"",30)</f>
        <v/>
      </c>
      <c r="I28" s="376" t="s">
        <v>2093</v>
      </c>
      <c r="J28" s="376">
        <v>0</v>
      </c>
      <c r="K28" s="376" t="s">
        <v>2479</v>
      </c>
      <c r="L28" s="382" t="s">
        <v>2659</v>
      </c>
      <c r="M28" s="376" t="s">
        <v>2658</v>
      </c>
      <c r="N28" s="376" t="str">
        <f ca="1">IF('CERT-V'!$L$33=0,"","5 Anos")</f>
        <v/>
      </c>
      <c r="O28" s="376" t="str">
        <f>IF('CERT-V'!$L$32=0,"Não Há","5 Anos")</f>
        <v>Não Há</v>
      </c>
      <c r="P28" s="376">
        <v>0</v>
      </c>
      <c r="Q28" s="376">
        <v>0</v>
      </c>
      <c r="R28" s="376"/>
      <c r="S28" s="376"/>
      <c r="T28" s="376"/>
      <c r="U28" s="376"/>
      <c r="V28" s="376"/>
      <c r="W28" s="376" t="str">
        <f ca="1">IF('CERT-V'!$L$33&lt;5,"Não Atendeu","Atendeu")</f>
        <v>Não Atendeu</v>
      </c>
      <c r="X28" s="376" t="str">
        <f ca="1">IF('CERT-V'!$L$34&lt;10,"Não Atendeu","Atendeu")</f>
        <v>Não Atendeu</v>
      </c>
      <c r="Y28" s="376" t="str">
        <f>IF(AND($AK$2="M",'CERT-V'!$L$38&lt;60),"Não Atendeu","Atendeu")</f>
        <v>Atendeu</v>
      </c>
      <c r="Z28" s="376" t="str">
        <f>IF(AND($AK$2="F",'CERT-V'!$L$38&lt;55),"Não Atendeu","Atendeu")</f>
        <v>Atendeu</v>
      </c>
      <c r="AA28" s="376" t="str">
        <f ca="1">IF(AND($AK$2="M",'CERT-V'!$L$37&lt;30),"Não Atendeu","Atendeu")</f>
        <v>Atendeu</v>
      </c>
      <c r="AB28" s="376">
        <v>0</v>
      </c>
      <c r="AC28" s="376" t="str">
        <f>IF(AND($AK$2="M",'CERT-V'!$L$40&lt;60),"Não Atendeu","Atendeu")</f>
        <v>Atendeu</v>
      </c>
      <c r="AD28" s="376">
        <v>0</v>
      </c>
      <c r="AE28" s="376" t="str">
        <f ca="1">IF('CERT-V'!$L$39=0,"",IF('CERT-V'!$L$39&lt;30,"Não Atendeu","Atendeu"))</f>
        <v/>
      </c>
      <c r="AF28" s="376" t="s">
        <v>152</v>
      </c>
      <c r="AG28" s="277" t="str">
        <f>IF(AND($AK$2="M",'CERT-V'!$L$42&lt;60),"Não Atendeu","Atendeu")</f>
        <v>Atendeu</v>
      </c>
      <c r="AH28" s="277">
        <v>0</v>
      </c>
      <c r="AI28" s="277" t="str">
        <f ca="1">IF(AND($AK$2="M",'CERT-V'!$L$39&lt;30),"NÃO","SIM")</f>
        <v>SIM</v>
      </c>
      <c r="AJ28" s="277" t="str">
        <f ca="1">IF(AND($AK$2="F",'CERT-V'!$L$39&lt;25),"NÃO","SIM")</f>
        <v>SIM</v>
      </c>
      <c r="AK28" s="377">
        <v>0</v>
      </c>
      <c r="AL28" s="377">
        <v>0</v>
      </c>
      <c r="AM28" s="376">
        <v>30</v>
      </c>
      <c r="AN28" s="376">
        <v>30</v>
      </c>
      <c r="AO28" s="376" t="str">
        <f>IF('CERT-F'!$X$2="","",IF('CERT-F'!$O$2="N","","adqüiriu a condição de aposentar com os proventos calculados sobre:"))</f>
        <v/>
      </c>
      <c r="AP28" s="376" t="s">
        <v>130</v>
      </c>
      <c r="AQ28" s="376" t="s">
        <v>1140</v>
      </c>
      <c r="AR28" s="376" t="s">
        <v>2568</v>
      </c>
      <c r="AS28" s="388" t="str">
        <f>"30/30"</f>
        <v>30/30</v>
      </c>
      <c r="AT28" s="594" t="s">
        <v>2428</v>
      </c>
      <c r="AU28" s="376">
        <v>0</v>
      </c>
      <c r="AV28" s="376">
        <v>0</v>
      </c>
      <c r="AW28" s="376">
        <v>0</v>
      </c>
      <c r="AX28" s="376">
        <v>0</v>
      </c>
      <c r="AY28" s="376">
        <v>0</v>
      </c>
      <c r="AZ28" s="376">
        <v>0</v>
      </c>
      <c r="BA28" s="376">
        <v>0</v>
      </c>
      <c r="BB28" s="376">
        <v>0</v>
      </c>
      <c r="BC28" s="376">
        <v>0</v>
      </c>
      <c r="BD28" s="376"/>
      <c r="BE28" s="376"/>
      <c r="BF28" s="376"/>
      <c r="BG28" s="376" t="s">
        <v>2468</v>
      </c>
      <c r="BH28" s="376" t="s">
        <v>2865</v>
      </c>
      <c r="BI28" s="376" t="s">
        <v>2866</v>
      </c>
      <c r="BJ28" s="376" t="str">
        <f ca="1">IF('CERT-V'!$L$39=0,"","30 Anos")</f>
        <v/>
      </c>
      <c r="BK28" s="376" t="s">
        <v>152</v>
      </c>
      <c r="BL28" s="396" t="s">
        <v>2321</v>
      </c>
      <c r="BM28" s="378">
        <f ca="1">PEDAG!$G$40</f>
        <v>36145</v>
      </c>
      <c r="BN28" s="383">
        <v>55</v>
      </c>
      <c r="BO28" s="383">
        <v>60</v>
      </c>
      <c r="BP28" s="378">
        <f ca="1">PEDAG!$G$40</f>
        <v>36145</v>
      </c>
      <c r="BQ28" s="383">
        <f>30*365</f>
        <v>10950</v>
      </c>
      <c r="BR28" s="383">
        <f t="shared" si="6"/>
        <v>10950</v>
      </c>
      <c r="BS28" s="20"/>
      <c r="BT28" s="383" t="s">
        <v>1291</v>
      </c>
      <c r="BU28" s="383">
        <v>0</v>
      </c>
      <c r="BV28" s="383">
        <v>5</v>
      </c>
      <c r="BW28" s="383">
        <v>0</v>
      </c>
      <c r="BX28" s="383">
        <v>60</v>
      </c>
      <c r="BY28" s="383">
        <v>55</v>
      </c>
      <c r="BZ28" s="383">
        <v>60</v>
      </c>
      <c r="CA28" s="383">
        <v>55</v>
      </c>
      <c r="CB28" s="376" t="str">
        <f ca="1">IF(AND($AK$2="M",'CERT-V'!$L$37&lt;30),"Não Atendeu","Atendeu")</f>
        <v>Atendeu</v>
      </c>
      <c r="CC28" s="376">
        <v>0</v>
      </c>
      <c r="CD28" s="376">
        <v>10950</v>
      </c>
      <c r="CE28" s="376">
        <v>10950</v>
      </c>
      <c r="CF28" s="676">
        <v>0</v>
      </c>
      <c r="CG28" s="676">
        <v>0</v>
      </c>
      <c r="CH28" s="394">
        <v>0</v>
      </c>
      <c r="CI28" s="394">
        <v>0</v>
      </c>
      <c r="CJ28" s="394"/>
      <c r="CK28" s="394"/>
      <c r="CL28" s="394"/>
      <c r="CM28" s="695" t="str">
        <f>IF('CERT-V'!$AB$40&lt;38078,38078,'CERT-V'!$AB$40)</f>
        <v/>
      </c>
      <c r="CN28" s="695" t="str">
        <f>IF('CERT-V'!$AB$40&lt;38078,38078,'CERT-V'!$AB$40)</f>
        <v/>
      </c>
      <c r="CO28" s="696" t="str">
        <f>'CERT-V'!$E$35</f>
        <v/>
      </c>
      <c r="CP28" s="696" t="str">
        <f>'CERT-V'!$E$35</f>
        <v/>
      </c>
      <c r="CQ28" s="729"/>
      <c r="CR28" s="376">
        <f>30*365</f>
        <v>10950</v>
      </c>
      <c r="CS28" s="376">
        <f t="shared" si="7"/>
        <v>10950</v>
      </c>
      <c r="CT28" s="729"/>
      <c r="CU28" s="729"/>
      <c r="CV28" s="729"/>
      <c r="CW28" s="729"/>
      <c r="CX28" s="376"/>
      <c r="CY28" s="574"/>
      <c r="CZ28" s="376"/>
      <c r="DA28" s="574"/>
      <c r="DB28" s="742" t="s">
        <v>2337</v>
      </c>
      <c r="DC28" s="745">
        <f>'CERT-F'!$S$7</f>
        <v>0</v>
      </c>
      <c r="DD28" s="745">
        <f>'CERT-F'!$S$7</f>
        <v>0</v>
      </c>
      <c r="DE28" s="746">
        <v>0</v>
      </c>
      <c r="DF28" s="745">
        <f>'CERT-V'!$AS$29</f>
        <v>0</v>
      </c>
      <c r="DJ28" s="42">
        <f>'CERT-F'!$X$2</f>
        <v>0</v>
      </c>
      <c r="DK28" s="1" t="e">
        <f>'TAB FUNDAMENTO'!#REF!</f>
        <v>#REF!</v>
      </c>
      <c r="DM28" s="145"/>
      <c r="DN28" s="145"/>
    </row>
    <row r="29" spans="1:120" s="1" customFormat="1" ht="13.7" hidden="1" customHeight="1">
      <c r="A29" s="374">
        <v>26</v>
      </c>
      <c r="B29" s="360" t="e">
        <f>IF(DJ29&lt;&gt;DK29,"O FUNDAMENTO UTILIZADO ESTÁ INCORRETO, VEJA SE HABILITOU OUTRO FUNDAMENTO.",VLOOKUP(A29,'TAB FUNDAMENTO'!#REF!,2,0))</f>
        <v>#REF!</v>
      </c>
      <c r="C29" s="376" t="s">
        <v>218</v>
      </c>
      <c r="D29" s="574" t="s">
        <v>2091</v>
      </c>
      <c r="E29" s="376" t="s">
        <v>2865</v>
      </c>
      <c r="F29" s="376" t="s">
        <v>2866</v>
      </c>
      <c r="G29" s="376" t="str">
        <f ca="1">IF('CERT-V'!$L$37=0,"",30)</f>
        <v/>
      </c>
      <c r="H29" s="376" t="str">
        <f ca="1">IF('CERT-V'!$L$37=0,"",30)</f>
        <v/>
      </c>
      <c r="I29" s="376" t="s">
        <v>2093</v>
      </c>
      <c r="J29" s="376">
        <v>0</v>
      </c>
      <c r="K29" s="376" t="s">
        <v>2479</v>
      </c>
      <c r="L29" s="382" t="s">
        <v>2659</v>
      </c>
      <c r="M29" s="376" t="s">
        <v>2658</v>
      </c>
      <c r="N29" s="376" t="str">
        <f ca="1">IF('CERT-V'!$L$33=0,"","5 Anos")</f>
        <v/>
      </c>
      <c r="O29" s="376" t="str">
        <f>IF('CERT-V'!$L$32=0,"Não Há","5 Anos")</f>
        <v>Não Há</v>
      </c>
      <c r="P29" s="376">
        <v>0</v>
      </c>
      <c r="Q29" s="376">
        <v>0</v>
      </c>
      <c r="R29" s="376"/>
      <c r="S29" s="376"/>
      <c r="T29" s="376"/>
      <c r="U29" s="376"/>
      <c r="V29" s="376"/>
      <c r="W29" s="376" t="str">
        <f ca="1">IF('CERT-V'!$L$33&lt;5,"Não Atendeu","Atendeu")</f>
        <v>Não Atendeu</v>
      </c>
      <c r="X29" s="376" t="str">
        <f ca="1">IF('CERT-V'!$L$34&lt;10,"Não Atendeu","Atendeu")</f>
        <v>Não Atendeu</v>
      </c>
      <c r="Y29" s="376" t="str">
        <f>IF(AND($AK$2="M",'CERT-V'!$L$38&lt;60),"Não Atendeu","Atendeu")</f>
        <v>Atendeu</v>
      </c>
      <c r="Z29" s="376" t="str">
        <f>IF(AND($AK$2="F",'CERT-V'!$L$38&lt;55),"Não Atendeu","Atendeu")</f>
        <v>Atendeu</v>
      </c>
      <c r="AA29" s="376" t="str">
        <f ca="1">IF(AND($AK$2="M",'CERT-V'!$L$37&lt;30),"Não Atendeu","Atendeu")</f>
        <v>Atendeu</v>
      </c>
      <c r="AB29" s="376">
        <v>0</v>
      </c>
      <c r="AC29" s="376" t="str">
        <f>IF(AND($AK$2="M",'CERT-V'!$L$40&lt;60),"Não Atendeu","Atendeu")</f>
        <v>Atendeu</v>
      </c>
      <c r="AD29" s="376">
        <v>0</v>
      </c>
      <c r="AE29" s="376" t="str">
        <f ca="1">IF('CERT-V'!$L$39=0,"",IF('CERT-V'!$L$39&lt;30,"Não Atendeu","Atendeu"))</f>
        <v/>
      </c>
      <c r="AF29" s="376" t="s">
        <v>152</v>
      </c>
      <c r="AG29" s="277" t="str">
        <f>IF(AND($AK$2="M",'CERT-V'!$L$42&lt;60),"Não Atendeu","Atendeu")</f>
        <v>Atendeu</v>
      </c>
      <c r="AH29" s="277">
        <v>0</v>
      </c>
      <c r="AI29" s="277" t="str">
        <f ca="1">IF(AND($AK$2="M",'CERT-V'!$L$39&lt;35),"NÃO","SIM")</f>
        <v>SIM</v>
      </c>
      <c r="AJ29" s="277" t="str">
        <f ca="1">IF(AND($AK$2="F",'CERT-V'!$L$39&lt;25),"NÃO","SIM")</f>
        <v>SIM</v>
      </c>
      <c r="AK29" s="377">
        <v>0</v>
      </c>
      <c r="AL29" s="377">
        <v>0</v>
      </c>
      <c r="AM29" s="376">
        <v>30</v>
      </c>
      <c r="AN29" s="376">
        <v>30</v>
      </c>
      <c r="AO29" s="376" t="str">
        <f>IF('CERT-F'!$X$2="","",IF('CERT-F'!$O$2="N","","adqüiriu a condição de aposentar com os proventos calculados sobre:"))</f>
        <v/>
      </c>
      <c r="AP29" s="376" t="s">
        <v>130</v>
      </c>
      <c r="AQ29" s="376" t="s">
        <v>1140</v>
      </c>
      <c r="AR29" s="376" t="s">
        <v>2568</v>
      </c>
      <c r="AS29" s="388" t="str">
        <f>"30/30"</f>
        <v>30/30</v>
      </c>
      <c r="AT29" s="594" t="s">
        <v>2428</v>
      </c>
      <c r="AU29" s="376">
        <v>0</v>
      </c>
      <c r="AV29" s="376">
        <v>0</v>
      </c>
      <c r="AW29" s="376">
        <v>0</v>
      </c>
      <c r="AX29" s="376">
        <v>0</v>
      </c>
      <c r="AY29" s="376">
        <v>0</v>
      </c>
      <c r="AZ29" s="376">
        <v>0</v>
      </c>
      <c r="BA29" s="376">
        <v>0</v>
      </c>
      <c r="BB29" s="376">
        <v>0</v>
      </c>
      <c r="BC29" s="376">
        <v>0</v>
      </c>
      <c r="BD29" s="376"/>
      <c r="BE29" s="376"/>
      <c r="BF29" s="376"/>
      <c r="BG29" s="376" t="s">
        <v>2468</v>
      </c>
      <c r="BH29" s="376" t="s">
        <v>2865</v>
      </c>
      <c r="BI29" s="376" t="s">
        <v>2866</v>
      </c>
      <c r="BJ29" s="376" t="str">
        <f ca="1">IF('CERT-V'!$L$39=0,"","30 Anos")</f>
        <v/>
      </c>
      <c r="BK29" s="376" t="s">
        <v>152</v>
      </c>
      <c r="BL29" s="396" t="s">
        <v>2321</v>
      </c>
      <c r="BM29" s="378">
        <f ca="1">PEDAG!$G$40</f>
        <v>36145</v>
      </c>
      <c r="BN29" s="383">
        <v>55</v>
      </c>
      <c r="BO29" s="383">
        <v>60</v>
      </c>
      <c r="BP29" s="378">
        <f ca="1">PEDAG!$G$40</f>
        <v>36145</v>
      </c>
      <c r="BQ29" s="383">
        <f>30*365</f>
        <v>10950</v>
      </c>
      <c r="BR29" s="383">
        <f t="shared" si="6"/>
        <v>10950</v>
      </c>
      <c r="BS29" s="20"/>
      <c r="BT29" s="383" t="s">
        <v>1291</v>
      </c>
      <c r="BU29" s="383">
        <v>0</v>
      </c>
      <c r="BV29" s="383">
        <v>5</v>
      </c>
      <c r="BW29" s="383">
        <v>0</v>
      </c>
      <c r="BX29" s="383">
        <v>60</v>
      </c>
      <c r="BY29" s="383">
        <v>55</v>
      </c>
      <c r="BZ29" s="383">
        <v>60</v>
      </c>
      <c r="CA29" s="383">
        <v>55</v>
      </c>
      <c r="CB29" s="376" t="str">
        <f ca="1">IF(AND($AK$2="M",'CERT-V'!$L$37&lt;30),"Não Atendeu","Atendeu")</f>
        <v>Atendeu</v>
      </c>
      <c r="CC29" s="376">
        <v>0</v>
      </c>
      <c r="CD29" s="376">
        <v>10950</v>
      </c>
      <c r="CE29" s="376">
        <v>10950</v>
      </c>
      <c r="CF29" s="676">
        <v>0</v>
      </c>
      <c r="CG29" s="676">
        <v>0</v>
      </c>
      <c r="CH29" s="394">
        <v>0</v>
      </c>
      <c r="CI29" s="394">
        <v>0</v>
      </c>
      <c r="CJ29" s="394"/>
      <c r="CK29" s="394"/>
      <c r="CL29" s="394"/>
      <c r="CM29" s="695" t="str">
        <f>IF('CERT-V'!$AB$40&lt;38078,38078,'CERT-V'!$AB$40)</f>
        <v/>
      </c>
      <c r="CN29" s="695" t="str">
        <f>IF('CERT-V'!$AB$40&lt;38078,38078,'CERT-V'!$AB$40)</f>
        <v/>
      </c>
      <c r="CO29" s="696" t="str">
        <f>'CERT-V'!$E$35</f>
        <v/>
      </c>
      <c r="CP29" s="696" t="str">
        <f>'CERT-V'!$E$35</f>
        <v/>
      </c>
      <c r="CQ29" s="729"/>
      <c r="CR29" s="376">
        <f>30*365</f>
        <v>10950</v>
      </c>
      <c r="CS29" s="376">
        <f t="shared" si="7"/>
        <v>10950</v>
      </c>
      <c r="CT29" s="729"/>
      <c r="CU29" s="729"/>
      <c r="CV29" s="729"/>
      <c r="CW29" s="729"/>
      <c r="CX29" s="376"/>
      <c r="CY29" s="574"/>
      <c r="CZ29" s="376"/>
      <c r="DA29" s="574"/>
      <c r="DB29" s="742" t="s">
        <v>2337</v>
      </c>
      <c r="DC29" s="745">
        <f>'CERT-F'!$S$7</f>
        <v>0</v>
      </c>
      <c r="DD29" s="745">
        <f>'CERT-F'!$S$7</f>
        <v>0</v>
      </c>
      <c r="DE29" s="746">
        <v>0</v>
      </c>
      <c r="DF29" s="745">
        <f>'CERT-V'!$AS$29</f>
        <v>0</v>
      </c>
      <c r="DJ29" s="42">
        <f>'CERT-F'!$X$2</f>
        <v>0</v>
      </c>
      <c r="DK29" s="1" t="e">
        <f>'TAB FUNDAMENTO'!#REF!</f>
        <v>#REF!</v>
      </c>
      <c r="DM29" s="145"/>
      <c r="DN29" s="145"/>
    </row>
    <row r="30" spans="1:120" s="1" customFormat="1" ht="13.15" customHeight="1">
      <c r="A30" s="309">
        <v>27</v>
      </c>
      <c r="B30" s="360" t="e">
        <f>IF(DJ30&lt;&gt;DK30,"O FUNDAMENTO UTILIZADO ESTÁ INCORRETO, VEJA SE HABILITOU OUTRO FUNDAMENTO.",VLOOKUP(A30,'TAB FUNDAMENTO'!#REF!,2,0))</f>
        <v>#REF!</v>
      </c>
      <c r="C30" s="361" t="s">
        <v>218</v>
      </c>
      <c r="D30" s="573" t="s">
        <v>2091</v>
      </c>
      <c r="E30" s="379" t="s">
        <v>2865</v>
      </c>
      <c r="F30" s="379" t="s">
        <v>2866</v>
      </c>
      <c r="G30" s="361" t="str">
        <f ca="1">IF('CERT-V'!$L$37=0,"",35)</f>
        <v/>
      </c>
      <c r="H30" s="361" t="str">
        <f ca="1">IF('CERT-V'!$L$37=0,"",30)</f>
        <v/>
      </c>
      <c r="I30" s="361" t="s">
        <v>2092</v>
      </c>
      <c r="J30" s="361">
        <v>0</v>
      </c>
      <c r="K30" s="361" t="s">
        <v>2479</v>
      </c>
      <c r="L30" s="380" t="s">
        <v>2659</v>
      </c>
      <c r="M30" s="361" t="s">
        <v>2658</v>
      </c>
      <c r="N30" s="361" t="str">
        <f ca="1">IF('CERT-V'!$L$33=0,"","5 Anos")</f>
        <v/>
      </c>
      <c r="O30" s="361" t="str">
        <f>IF('CERT-V'!$L$32=0,"Não Há","5 Anos")</f>
        <v>Não Há</v>
      </c>
      <c r="P30" s="361">
        <v>0</v>
      </c>
      <c r="Q30" s="361">
        <v>0</v>
      </c>
      <c r="R30" s="361"/>
      <c r="S30" s="361"/>
      <c r="T30" s="361"/>
      <c r="U30" s="361"/>
      <c r="V30" s="361"/>
      <c r="W30" s="361" t="str">
        <f ca="1">IF('CERT-V'!$L$33&lt;5,"Não Atendeu","Atendeu")</f>
        <v>Não Atendeu</v>
      </c>
      <c r="X30" s="361" t="str">
        <f ca="1">IF('CERT-V'!$L$34&lt;10,"Não Atendeu","Atendeu")</f>
        <v>Não Atendeu</v>
      </c>
      <c r="Y30" s="361" t="str">
        <f>IF(AND($AK$2="M",'CERT-V'!$L$38&lt;60),"Não Atendeu","Atendeu")</f>
        <v>Atendeu</v>
      </c>
      <c r="Z30" s="361" t="str">
        <f>IF(AND($AK$2="F",'CERT-V'!$L$38&lt;55),"Não Atendeu","Atendeu")</f>
        <v>Atendeu</v>
      </c>
      <c r="AA30" s="361" t="str">
        <f ca="1">IF(AND($AK$2="M",'CERT-V'!$L$37&lt;35),"Não Atendeu","Atendeu")</f>
        <v>Atendeu</v>
      </c>
      <c r="AB30" s="361" t="str">
        <f ca="1">IF(AND($AK$2="f",'CERT-V'!$L$37&lt;30),"Não Atendeu","Atendeu")</f>
        <v>Atendeu</v>
      </c>
      <c r="AC30" s="379" t="str">
        <f>IF(AND($AK$2="M",'CERT-V'!$L$40&lt;60),"Não Atendeu","Atendeu")</f>
        <v>Atendeu</v>
      </c>
      <c r="AD30" s="379" t="str">
        <f>IF(AND($AK$2="F",'CERT-V'!$L$40&lt;55),"Não Atendeu","Atendeu")</f>
        <v>Atendeu</v>
      </c>
      <c r="AE30" s="361" t="str">
        <f ca="1">IF('CERT-V'!$L$39=0,"",IF('CERT-V'!$L$39&lt;35,"Não Atendeu","Atendeu"))</f>
        <v/>
      </c>
      <c r="AF30" s="361" t="str">
        <f ca="1">IF('CERT-V'!$L$39=0,"",IF('CERT-V'!$L$39&lt;30,"Não Atendeu","Atendeu"))</f>
        <v/>
      </c>
      <c r="AG30" s="379" t="str">
        <f>IF(AND($AK$2="M",'CERT-V'!$L$42&lt;60),"Não Atendeu","Atendeu")</f>
        <v>Atendeu</v>
      </c>
      <c r="AH30" s="379" t="str">
        <f>IF(AND($AK$2="M",'CERT-V'!$L$42&lt;55),"Não Atendeu","Atendeu")</f>
        <v>Atendeu</v>
      </c>
      <c r="AI30" s="361" t="str">
        <f ca="1">IF(AND($AK$2="M",'CERT-V'!$L$39&lt;35),"NÃO","SIM")</f>
        <v>SIM</v>
      </c>
      <c r="AJ30" s="361" t="str">
        <f ca="1">IF(AND($AK$2="F",'CERT-V'!$L$39&lt;30),"NÃO","SIM")</f>
        <v>SIM</v>
      </c>
      <c r="AK30" s="364">
        <v>0</v>
      </c>
      <c r="AL30" s="364">
        <v>0</v>
      </c>
      <c r="AM30" s="361">
        <v>35</v>
      </c>
      <c r="AN30" s="361">
        <v>30</v>
      </c>
      <c r="AO30" s="209" t="str">
        <f>IF('CERT-F'!$X$2="","",IF('CERT-F'!$O$2="N","","adqüiriu a condição de aposentar com os proventos calculados sobre:"))</f>
        <v/>
      </c>
      <c r="AP30" s="361" t="s">
        <v>130</v>
      </c>
      <c r="AQ30" s="361" t="s">
        <v>1140</v>
      </c>
      <c r="AR30" s="361" t="s">
        <v>2568</v>
      </c>
      <c r="AS30" s="708" t="str">
        <f>IF('CERT-V'!$U$42="M","35/35","30/30")</f>
        <v>30/30</v>
      </c>
      <c r="AT30" s="366" t="s">
        <v>2428</v>
      </c>
      <c r="AU30" s="366">
        <v>0</v>
      </c>
      <c r="AV30" s="366">
        <v>0</v>
      </c>
      <c r="AW30" s="366">
        <v>0</v>
      </c>
      <c r="AX30" s="366">
        <v>0</v>
      </c>
      <c r="AY30" s="366">
        <v>0</v>
      </c>
      <c r="AZ30" s="366">
        <v>0</v>
      </c>
      <c r="BA30" s="366">
        <v>0</v>
      </c>
      <c r="BB30" s="366">
        <v>0</v>
      </c>
      <c r="BC30" s="366">
        <v>0</v>
      </c>
      <c r="BD30" s="361"/>
      <c r="BE30" s="361"/>
      <c r="BF30" s="361"/>
      <c r="BG30" s="361" t="s">
        <v>2468</v>
      </c>
      <c r="BH30" s="379" t="s">
        <v>2865</v>
      </c>
      <c r="BI30" s="379" t="s">
        <v>2866</v>
      </c>
      <c r="BJ30" s="361" t="str">
        <f ca="1">IF('CERT-V'!$L$39=0,"","35 Anos")</f>
        <v/>
      </c>
      <c r="BK30" s="361" t="str">
        <f ca="1">IF('CERT-V'!$L$39=0,"","30 Anos")</f>
        <v/>
      </c>
      <c r="BL30" s="367" t="s">
        <v>1146</v>
      </c>
      <c r="BM30" s="381">
        <f ca="1">PEDAG!$G$40</f>
        <v>36145</v>
      </c>
      <c r="BN30" s="369">
        <v>55</v>
      </c>
      <c r="BO30" s="369">
        <v>60</v>
      </c>
      <c r="BP30" s="381">
        <f ca="1">PEDAG!$G$40</f>
        <v>36145</v>
      </c>
      <c r="BQ30" s="369">
        <f>35*365</f>
        <v>12775</v>
      </c>
      <c r="BR30" s="369">
        <f t="shared" si="6"/>
        <v>10950</v>
      </c>
      <c r="BS30" s="20"/>
      <c r="BT30" s="369" t="s">
        <v>1291</v>
      </c>
      <c r="BU30" s="369">
        <v>0</v>
      </c>
      <c r="BV30" s="369">
        <v>5</v>
      </c>
      <c r="BW30" s="369">
        <v>0</v>
      </c>
      <c r="BX30" s="369">
        <v>60</v>
      </c>
      <c r="BY30" s="369">
        <v>55</v>
      </c>
      <c r="BZ30" s="369">
        <v>60</v>
      </c>
      <c r="CA30" s="369">
        <v>55</v>
      </c>
      <c r="CB30" s="361" t="str">
        <f ca="1">IF(AND($AK$2="M",'CERT-V'!$L$37&lt;35),"Não Atendeu","Atendeu")</f>
        <v>Atendeu</v>
      </c>
      <c r="CC30" s="361" t="str">
        <f ca="1">IF(AND($AK$2="f",'CERT-V'!$L$37&lt;30),"Não Atendeu","Atendeu")</f>
        <v>Atendeu</v>
      </c>
      <c r="CD30" s="361">
        <v>12775</v>
      </c>
      <c r="CE30" s="361">
        <v>10950</v>
      </c>
      <c r="CF30" s="675">
        <v>0</v>
      </c>
      <c r="CG30" s="675">
        <v>0</v>
      </c>
      <c r="CH30" s="673">
        <v>0</v>
      </c>
      <c r="CI30" s="673">
        <v>0</v>
      </c>
      <c r="CJ30" s="673"/>
      <c r="CK30" s="673"/>
      <c r="CL30" s="673"/>
      <c r="CM30" s="694" t="str">
        <f>IF('CERT-V'!$AB$40&lt;38078,38078,'CERT-V'!$AB$40)</f>
        <v/>
      </c>
      <c r="CN30" s="694" t="str">
        <f>IF('CERT-V'!$AB$40&lt;38078,38078,'CERT-V'!$AB$40)</f>
        <v/>
      </c>
      <c r="CO30" s="362" t="str">
        <f>'CERT-V'!$E$35</f>
        <v/>
      </c>
      <c r="CP30" s="362" t="str">
        <f>'CERT-V'!$E$35</f>
        <v/>
      </c>
      <c r="CQ30" s="145"/>
      <c r="CR30" s="361">
        <f>35*365</f>
        <v>12775</v>
      </c>
      <c r="CS30" s="361">
        <f t="shared" si="7"/>
        <v>10950</v>
      </c>
      <c r="CT30" s="145"/>
      <c r="CU30" s="145"/>
      <c r="CV30" s="145"/>
      <c r="CW30" s="145"/>
      <c r="CX30" s="361"/>
      <c r="CY30" s="573"/>
      <c r="CZ30" s="361"/>
      <c r="DA30" s="573"/>
      <c r="DB30" s="741" t="s">
        <v>2337</v>
      </c>
      <c r="DC30" s="745">
        <f>'CERT-F'!$S$7</f>
        <v>0</v>
      </c>
      <c r="DD30" s="745">
        <f>'CERT-F'!$S$7</f>
        <v>0</v>
      </c>
      <c r="DE30" s="163">
        <v>0</v>
      </c>
      <c r="DF30" s="745">
        <f>'CERT-V'!$AS$29</f>
        <v>0</v>
      </c>
      <c r="DJ30" s="42">
        <f>'CERT-F'!$X$2</f>
        <v>0</v>
      </c>
      <c r="DK30" s="1" t="e">
        <f>'TAB FUNDAMENTO'!#REF!</f>
        <v>#REF!</v>
      </c>
      <c r="DM30" s="145"/>
      <c r="DN30" s="145"/>
    </row>
    <row r="31" spans="1:120" s="1" customFormat="1" ht="12.2" customHeight="1">
      <c r="A31" s="309">
        <v>28</v>
      </c>
      <c r="B31" s="360" t="e">
        <f>IF(DJ31&lt;&gt;DK31,"O FUNDAMENTO UTILIZADO ESTÁ INCORRETO, VEJA SE HABILITOU OUTRO FUNDAMENTO.",VLOOKUP(A31,'TAB FUNDAMENTO'!#REF!,2,0))</f>
        <v>#REF!</v>
      </c>
      <c r="C31" s="361" t="s">
        <v>218</v>
      </c>
      <c r="D31" s="573" t="s">
        <v>2091</v>
      </c>
      <c r="E31" s="379" t="s">
        <v>2865</v>
      </c>
      <c r="F31" s="379" t="s">
        <v>2866</v>
      </c>
      <c r="G31" s="361" t="str">
        <f ca="1">IF('CERT-V'!$L$37=0,"",35)</f>
        <v/>
      </c>
      <c r="H31" s="361" t="str">
        <f ca="1">IF('CERT-V'!$L$37=0,"",30)</f>
        <v/>
      </c>
      <c r="I31" s="361" t="s">
        <v>2092</v>
      </c>
      <c r="J31" s="361">
        <v>0</v>
      </c>
      <c r="K31" s="361" t="s">
        <v>2479</v>
      </c>
      <c r="L31" s="380" t="s">
        <v>2659</v>
      </c>
      <c r="M31" s="361" t="s">
        <v>2658</v>
      </c>
      <c r="N31" s="361" t="str">
        <f ca="1">IF('CERT-V'!$L$33=0,"","5 Anos")</f>
        <v/>
      </c>
      <c r="O31" s="361" t="str">
        <f>IF('CERT-V'!$L$32=0,"Não Há","5 Anos")</f>
        <v>Não Há</v>
      </c>
      <c r="P31" s="361">
        <v>0</v>
      </c>
      <c r="Q31" s="361">
        <v>0</v>
      </c>
      <c r="R31" s="361"/>
      <c r="S31" s="361"/>
      <c r="T31" s="361"/>
      <c r="U31" s="361"/>
      <c r="V31" s="361"/>
      <c r="W31" s="361" t="str">
        <f ca="1">IF('CERT-V'!$L$33&lt;5,"Não Atendeu","Atendeu")</f>
        <v>Não Atendeu</v>
      </c>
      <c r="X31" s="361" t="str">
        <f ca="1">IF('CERT-V'!$L$34&lt;10,"Não Atendeu","Atendeu")</f>
        <v>Não Atendeu</v>
      </c>
      <c r="Y31" s="361" t="str">
        <f>IF(AND($AK$2="M",'CERT-V'!$L$38&lt;60),"Não Atendeu","Atendeu")</f>
        <v>Atendeu</v>
      </c>
      <c r="Z31" s="361" t="str">
        <f>IF(AND($AK$2="F",'CERT-V'!$L$38&lt;55),"Não Atendeu","Atendeu")</f>
        <v>Atendeu</v>
      </c>
      <c r="AA31" s="361" t="str">
        <f ca="1">IF(AND($AK$2="M",'CERT-V'!$L$37&lt;35),"Não Atendeu","Atendeu")</f>
        <v>Atendeu</v>
      </c>
      <c r="AB31" s="361" t="str">
        <f ca="1">IF(AND($AK$2="f",'CERT-V'!$L$37&lt;30),"Não Atendeu","Atendeu")</f>
        <v>Atendeu</v>
      </c>
      <c r="AC31" s="379" t="str">
        <f>IF(AND($AK$2="M",'CERT-V'!$L$40&lt;60),"Não Atendeu","Atendeu")</f>
        <v>Atendeu</v>
      </c>
      <c r="AD31" s="379" t="str">
        <f>IF(AND($AK$2="F",'CERT-V'!$L$40&lt;55),"Não Atendeu","Atendeu")</f>
        <v>Atendeu</v>
      </c>
      <c r="AE31" s="361" t="str">
        <f ca="1">IF('CERT-V'!$L$39=0,"",IF('CERT-V'!$L$39&lt;35,"Não Atendeu","Atendeu"))</f>
        <v/>
      </c>
      <c r="AF31" s="361" t="str">
        <f ca="1">IF('CERT-V'!$L$39=0,"",IF('CERT-V'!$L$39&lt;30,"Não Atendeu","Atendeu"))</f>
        <v/>
      </c>
      <c r="AG31" s="379" t="str">
        <f>IF(AND($AK$2="M",'CERT-V'!$L$42&lt;60),"Não Atendeu","Atendeu")</f>
        <v>Atendeu</v>
      </c>
      <c r="AH31" s="379" t="str">
        <f>IF(AND($AK$2="M",'CERT-V'!$L$42&lt;55),"Não Atendeu","Atendeu")</f>
        <v>Atendeu</v>
      </c>
      <c r="AI31" s="361" t="str">
        <f ca="1">IF(AND($AK$2="M",'CERT-V'!$L$39&lt;35),"NÃO","SIM")</f>
        <v>SIM</v>
      </c>
      <c r="AJ31" s="361" t="str">
        <f ca="1">IF(AND($AK$2="F",'CERT-V'!$L$39&lt;30),"NÃO","SIM")</f>
        <v>SIM</v>
      </c>
      <c r="AK31" s="364">
        <v>0</v>
      </c>
      <c r="AL31" s="364">
        <v>0</v>
      </c>
      <c r="AM31" s="361">
        <v>35</v>
      </c>
      <c r="AN31" s="361">
        <v>30</v>
      </c>
      <c r="AO31" s="209" t="str">
        <f>IF('CERT-F'!$X$2="","",IF('CERT-F'!$O$2="N","","adqüiriu a condição de aposentar com os proventos calculados sobre:"))</f>
        <v/>
      </c>
      <c r="AP31" s="361" t="s">
        <v>130</v>
      </c>
      <c r="AQ31" s="361" t="s">
        <v>1140</v>
      </c>
      <c r="AR31" s="361" t="s">
        <v>2568</v>
      </c>
      <c r="AS31" s="708" t="str">
        <f>IF('CERT-V'!$U$42="M","35/35","30/30")</f>
        <v>30/30</v>
      </c>
      <c r="AT31" s="366" t="s">
        <v>2428</v>
      </c>
      <c r="AU31" s="366">
        <v>0</v>
      </c>
      <c r="AV31" s="366">
        <v>0</v>
      </c>
      <c r="AW31" s="366">
        <v>0</v>
      </c>
      <c r="AX31" s="366">
        <v>0</v>
      </c>
      <c r="AY31" s="366">
        <v>0</v>
      </c>
      <c r="AZ31" s="366">
        <v>0</v>
      </c>
      <c r="BA31" s="366">
        <v>0</v>
      </c>
      <c r="BB31" s="366">
        <v>0</v>
      </c>
      <c r="BC31" s="366">
        <v>0</v>
      </c>
      <c r="BD31" s="361"/>
      <c r="BE31" s="361"/>
      <c r="BF31" s="361"/>
      <c r="BG31" s="361" t="s">
        <v>2468</v>
      </c>
      <c r="BH31" s="379" t="s">
        <v>2865</v>
      </c>
      <c r="BI31" s="379" t="s">
        <v>2866</v>
      </c>
      <c r="BJ31" s="361" t="str">
        <f ca="1">IF('CERT-V'!$L$39=0,"","35 Anos")</f>
        <v/>
      </c>
      <c r="BK31" s="361" t="str">
        <f ca="1">IF('CERT-V'!$L$39=0,"","30 Anos")</f>
        <v/>
      </c>
      <c r="BL31" s="367" t="s">
        <v>1146</v>
      </c>
      <c r="BM31" s="381">
        <f ca="1">PEDAG!$G$40</f>
        <v>36145</v>
      </c>
      <c r="BN31" s="369">
        <v>55</v>
      </c>
      <c r="BO31" s="369">
        <v>60</v>
      </c>
      <c r="BP31" s="381">
        <f ca="1">PEDAG!$G$40</f>
        <v>36145</v>
      </c>
      <c r="BQ31" s="369">
        <f>35*365</f>
        <v>12775</v>
      </c>
      <c r="BR31" s="369">
        <f t="shared" si="6"/>
        <v>10950</v>
      </c>
      <c r="BS31" s="20"/>
      <c r="BT31" s="369" t="s">
        <v>1291</v>
      </c>
      <c r="BU31" s="369">
        <v>0</v>
      </c>
      <c r="BV31" s="369">
        <v>5</v>
      </c>
      <c r="BW31" s="369">
        <v>0</v>
      </c>
      <c r="BX31" s="369">
        <v>60</v>
      </c>
      <c r="BY31" s="369">
        <v>55</v>
      </c>
      <c r="BZ31" s="369">
        <v>60</v>
      </c>
      <c r="CA31" s="369">
        <v>55</v>
      </c>
      <c r="CB31" s="361" t="str">
        <f ca="1">IF(AND($AK$2="M",'CERT-V'!$L$37&lt;35),"Não Atendeu","Atendeu")</f>
        <v>Atendeu</v>
      </c>
      <c r="CC31" s="361" t="str">
        <f ca="1">IF(AND($AK$2="f",'CERT-V'!$L$37&lt;30),"Não Atendeu","Atendeu")</f>
        <v>Atendeu</v>
      </c>
      <c r="CD31" s="361">
        <v>12775</v>
      </c>
      <c r="CE31" s="361">
        <v>10950</v>
      </c>
      <c r="CF31" s="675">
        <v>0</v>
      </c>
      <c r="CG31" s="675">
        <v>0</v>
      </c>
      <c r="CH31" s="673">
        <v>0</v>
      </c>
      <c r="CI31" s="673">
        <v>0</v>
      </c>
      <c r="CJ31" s="673"/>
      <c r="CK31" s="673"/>
      <c r="CL31" s="673"/>
      <c r="CM31" s="694" t="str">
        <f>IF('CERT-V'!$AB$40&lt;38078,38078,'CERT-V'!$AB$40)</f>
        <v/>
      </c>
      <c r="CN31" s="694" t="str">
        <f>IF('CERT-V'!$AB$40&lt;38078,38078,'CERT-V'!$AB$40)</f>
        <v/>
      </c>
      <c r="CO31" s="362" t="str">
        <f>'CERT-V'!$E$35</f>
        <v/>
      </c>
      <c r="CP31" s="362" t="str">
        <f>'CERT-V'!$E$35</f>
        <v/>
      </c>
      <c r="CQ31" s="145"/>
      <c r="CR31" s="361">
        <f>35*365</f>
        <v>12775</v>
      </c>
      <c r="CS31" s="361">
        <f t="shared" si="7"/>
        <v>10950</v>
      </c>
      <c r="CT31" s="145"/>
      <c r="CU31" s="145"/>
      <c r="CV31" s="145"/>
      <c r="CW31" s="145"/>
      <c r="CX31" s="361"/>
      <c r="CY31" s="573"/>
      <c r="CZ31" s="361"/>
      <c r="DA31" s="573"/>
      <c r="DB31" s="741" t="s">
        <v>2337</v>
      </c>
      <c r="DC31" s="745">
        <f>'CERT-F'!$S$7</f>
        <v>0</v>
      </c>
      <c r="DD31" s="745">
        <f>'CERT-F'!$S$7</f>
        <v>0</v>
      </c>
      <c r="DE31" s="163">
        <v>0</v>
      </c>
      <c r="DF31" s="745">
        <f>'CERT-V'!$AS$29</f>
        <v>0</v>
      </c>
      <c r="DJ31" s="42">
        <f>'CERT-F'!$X$2</f>
        <v>0</v>
      </c>
      <c r="DK31" s="1" t="e">
        <f>'TAB FUNDAMENTO'!#REF!</f>
        <v>#REF!</v>
      </c>
      <c r="DM31" s="145"/>
      <c r="DN31" s="145"/>
    </row>
    <row r="32" spans="1:120" s="1" customFormat="1" ht="13.15" customHeight="1">
      <c r="A32" s="309">
        <v>29</v>
      </c>
      <c r="B32" s="360" t="e">
        <f>IF(DJ32&lt;&gt;DK32,"O FUNDAMENTO UTILIZADO ESTÁ INCORRETO, VEJA SE HABILITOU OUTRO FUNDAMENTO.",VLOOKUP(A32,'TAB FUNDAMENTO'!#REF!,2,0))</f>
        <v>#REF!</v>
      </c>
      <c r="C32" s="361" t="s">
        <v>218</v>
      </c>
      <c r="D32" s="573" t="s">
        <v>2091</v>
      </c>
      <c r="E32" s="379" t="s">
        <v>2865</v>
      </c>
      <c r="F32" s="379" t="s">
        <v>2866</v>
      </c>
      <c r="G32" s="361" t="str">
        <f ca="1">IF('CERT-V'!$L$37=0,"",35)</f>
        <v/>
      </c>
      <c r="H32" s="361" t="str">
        <f ca="1">IF('CERT-V'!$L$37=0,"",30)</f>
        <v/>
      </c>
      <c r="I32" s="361" t="s">
        <v>2092</v>
      </c>
      <c r="J32" s="361">
        <v>0</v>
      </c>
      <c r="K32" s="361" t="s">
        <v>2479</v>
      </c>
      <c r="L32" s="380" t="s">
        <v>2659</v>
      </c>
      <c r="M32" s="361" t="s">
        <v>2658</v>
      </c>
      <c r="N32" s="361" t="str">
        <f ca="1">IF('CERT-V'!$L$33=0,"","5 Anos")</f>
        <v/>
      </c>
      <c r="O32" s="361" t="str">
        <f>IF('CERT-V'!$L$32=0,"Não Há","5 Anos")</f>
        <v>Não Há</v>
      </c>
      <c r="P32" s="361">
        <v>0</v>
      </c>
      <c r="Q32" s="361">
        <v>0</v>
      </c>
      <c r="R32" s="361"/>
      <c r="S32" s="361"/>
      <c r="T32" s="361"/>
      <c r="U32" s="361"/>
      <c r="V32" s="361"/>
      <c r="W32" s="361" t="str">
        <f ca="1">IF('CERT-V'!$L$33&lt;5,"Não Atendeu","Atendeu")</f>
        <v>Não Atendeu</v>
      </c>
      <c r="X32" s="361" t="str">
        <f ca="1">IF('CERT-V'!$L$34&lt;10,"Não Atendeu","Atendeu")</f>
        <v>Não Atendeu</v>
      </c>
      <c r="Y32" s="361" t="str">
        <f>IF(AND($AK$2="M",'CERT-V'!$L$38&lt;60),"Não Atendeu","Atendeu")</f>
        <v>Atendeu</v>
      </c>
      <c r="Z32" s="361" t="str">
        <f>IF(AND($AK$2="F",'CERT-V'!$L$38&lt;55),"Não Atendeu","Atendeu")</f>
        <v>Atendeu</v>
      </c>
      <c r="AA32" s="361" t="str">
        <f ca="1">IF(AND($AK$2="M",'CERT-V'!$L$37&lt;35),"Não Atendeu","Atendeu")</f>
        <v>Atendeu</v>
      </c>
      <c r="AB32" s="361" t="str">
        <f ca="1">IF(AND($AK$2="f",'CERT-V'!$L$37&lt;30),"Não Atendeu","Atendeu")</f>
        <v>Atendeu</v>
      </c>
      <c r="AC32" s="379" t="str">
        <f>IF(AND($AK$2="M",'CERT-V'!$L$40&lt;60),"Não Atendeu","Atendeu")</f>
        <v>Atendeu</v>
      </c>
      <c r="AD32" s="379" t="str">
        <f>IF(AND($AK$2="F",'CERT-V'!$L$40&lt;55),"Não Atendeu","Atendeu")</f>
        <v>Atendeu</v>
      </c>
      <c r="AE32" s="361" t="str">
        <f ca="1">IF('CERT-V'!$L$39=0,"",IF('CERT-V'!$L$39&lt;35,"Não Atendeu","Atendeu"))</f>
        <v/>
      </c>
      <c r="AF32" s="361" t="str">
        <f ca="1">IF('CERT-V'!$L$39=0,"",IF('CERT-V'!$L$39&lt;30,"Não Atendeu","Atendeu"))</f>
        <v/>
      </c>
      <c r="AG32" s="379" t="str">
        <f>IF(AND($AK$2="M",'CERT-V'!$L$42&lt;60),"Não Atendeu","Atendeu")</f>
        <v>Atendeu</v>
      </c>
      <c r="AH32" s="379" t="str">
        <f>IF(AND($AK$2="M",'CERT-V'!$L$42&lt;55),"Não Atendeu","Atendeu")</f>
        <v>Atendeu</v>
      </c>
      <c r="AI32" s="361" t="str">
        <f ca="1">IF(AND($AK$2="M",'CERT-V'!$L$39&lt;35),"NÃO","SIM")</f>
        <v>SIM</v>
      </c>
      <c r="AJ32" s="361" t="str">
        <f ca="1">IF(AND($AK$2="F",'CERT-V'!$L$39&lt;30),"NÃO","SIM")</f>
        <v>SIM</v>
      </c>
      <c r="AK32" s="364">
        <v>0</v>
      </c>
      <c r="AL32" s="364">
        <v>0</v>
      </c>
      <c r="AM32" s="361">
        <v>35</v>
      </c>
      <c r="AN32" s="361">
        <v>30</v>
      </c>
      <c r="AO32" s="209" t="str">
        <f>IF('CERT-F'!$X$2="","",IF('CERT-F'!$O$2="N","","adqüiriu a condição de aposentar com os proventos calculados sobre:"))</f>
        <v/>
      </c>
      <c r="AP32" s="361" t="s">
        <v>130</v>
      </c>
      <c r="AQ32" s="361" t="s">
        <v>1140</v>
      </c>
      <c r="AR32" s="361" t="s">
        <v>2568</v>
      </c>
      <c r="AS32" s="708" t="str">
        <f>IF('CERT-V'!$U$42="M","35/35","30/30")</f>
        <v>30/30</v>
      </c>
      <c r="AT32" s="366" t="s">
        <v>2428</v>
      </c>
      <c r="AU32" s="366">
        <v>0</v>
      </c>
      <c r="AV32" s="366">
        <v>0</v>
      </c>
      <c r="AW32" s="366">
        <v>0</v>
      </c>
      <c r="AX32" s="366">
        <v>0</v>
      </c>
      <c r="AY32" s="366">
        <v>0</v>
      </c>
      <c r="AZ32" s="366">
        <v>0</v>
      </c>
      <c r="BA32" s="366">
        <v>0</v>
      </c>
      <c r="BB32" s="366">
        <v>0</v>
      </c>
      <c r="BC32" s="366">
        <v>0</v>
      </c>
      <c r="BD32" s="361"/>
      <c r="BE32" s="361"/>
      <c r="BF32" s="361"/>
      <c r="BG32" s="361" t="s">
        <v>2468</v>
      </c>
      <c r="BH32" s="379" t="s">
        <v>2865</v>
      </c>
      <c r="BI32" s="379" t="s">
        <v>2866</v>
      </c>
      <c r="BJ32" s="361" t="str">
        <f ca="1">IF('CERT-V'!$L$39=0,"","35 Anos")</f>
        <v/>
      </c>
      <c r="BK32" s="361" t="str">
        <f ca="1">IF('CERT-V'!$L$39=0,"","30 Anos")</f>
        <v/>
      </c>
      <c r="BL32" s="367" t="s">
        <v>1146</v>
      </c>
      <c r="BM32" s="381">
        <f ca="1">PEDAG!$G$40</f>
        <v>36145</v>
      </c>
      <c r="BN32" s="369">
        <v>55</v>
      </c>
      <c r="BO32" s="369">
        <v>60</v>
      </c>
      <c r="BP32" s="381">
        <f ca="1">PEDAG!$G$40</f>
        <v>36145</v>
      </c>
      <c r="BQ32" s="369">
        <f>35*365</f>
        <v>12775</v>
      </c>
      <c r="BR32" s="369">
        <f t="shared" si="6"/>
        <v>10950</v>
      </c>
      <c r="BS32" s="20"/>
      <c r="BT32" s="369" t="s">
        <v>1291</v>
      </c>
      <c r="BU32" s="369">
        <v>0</v>
      </c>
      <c r="BV32" s="369">
        <v>5</v>
      </c>
      <c r="BW32" s="369">
        <v>0</v>
      </c>
      <c r="BX32" s="369">
        <v>60</v>
      </c>
      <c r="BY32" s="369">
        <v>55</v>
      </c>
      <c r="BZ32" s="369">
        <v>60</v>
      </c>
      <c r="CA32" s="369">
        <v>55</v>
      </c>
      <c r="CB32" s="361" t="str">
        <f ca="1">IF(AND($AK$2="M",'CERT-V'!$L$37&lt;35),"Não Atendeu","Atendeu")</f>
        <v>Atendeu</v>
      </c>
      <c r="CC32" s="361" t="str">
        <f ca="1">IF(AND($AK$2="f",'CERT-V'!$L$37&lt;30),"Não Atendeu","Atendeu")</f>
        <v>Atendeu</v>
      </c>
      <c r="CD32" s="361">
        <v>12775</v>
      </c>
      <c r="CE32" s="361">
        <v>10950</v>
      </c>
      <c r="CF32" s="675">
        <v>0</v>
      </c>
      <c r="CG32" s="675">
        <v>0</v>
      </c>
      <c r="CH32" s="673">
        <v>0</v>
      </c>
      <c r="CI32" s="673">
        <v>0</v>
      </c>
      <c r="CJ32" s="673"/>
      <c r="CK32" s="673"/>
      <c r="CL32" s="673"/>
      <c r="CM32" s="694" t="str">
        <f>IF('CERT-V'!$AB$40&lt;38078,38078,'CERT-V'!$AB$40)</f>
        <v/>
      </c>
      <c r="CN32" s="694" t="str">
        <f>IF('CERT-V'!$AB$40&lt;38078,38078,'CERT-V'!$AB$40)</f>
        <v/>
      </c>
      <c r="CO32" s="362" t="str">
        <f>'CERT-V'!$E$35</f>
        <v/>
      </c>
      <c r="CP32" s="362" t="str">
        <f>'CERT-V'!$E$35</f>
        <v/>
      </c>
      <c r="CQ32" s="145"/>
      <c r="CR32" s="361">
        <f>35*365</f>
        <v>12775</v>
      </c>
      <c r="CS32" s="361">
        <f t="shared" si="7"/>
        <v>10950</v>
      </c>
      <c r="CT32" s="145"/>
      <c r="CU32" s="145"/>
      <c r="CV32" s="145"/>
      <c r="CW32" s="145"/>
      <c r="CX32" s="361"/>
      <c r="CY32" s="573"/>
      <c r="CZ32" s="361"/>
      <c r="DA32" s="573"/>
      <c r="DB32" s="741" t="s">
        <v>2337</v>
      </c>
      <c r="DC32" s="745">
        <f>'CERT-F'!$S$7</f>
        <v>0</v>
      </c>
      <c r="DD32" s="745">
        <f>'CERT-F'!$S$7</f>
        <v>0</v>
      </c>
      <c r="DE32" s="163">
        <v>0</v>
      </c>
      <c r="DF32" s="745">
        <f>'CERT-V'!$AS$29</f>
        <v>0</v>
      </c>
      <c r="DJ32" s="42">
        <f>'CERT-F'!$X$2</f>
        <v>0</v>
      </c>
      <c r="DK32" s="1" t="e">
        <f>'TAB FUNDAMENTO'!#REF!</f>
        <v>#REF!</v>
      </c>
      <c r="DM32" s="145"/>
      <c r="DN32" s="145"/>
    </row>
    <row r="33" spans="1:120" s="1" customFormat="1" ht="21.75" customHeight="1">
      <c r="A33" s="309">
        <v>30</v>
      </c>
      <c r="B33" s="360" t="e">
        <f>IF(DJ33&lt;&gt;DK33,"O FUNDAMENTO UTILIZADO ESTÁ INCORRETO, VEJA SE HABILITOU OUTRO FUNDAMENTO.",VLOOKUP(A33,'TAB FUNDAMENTO'!#REF!,2,0))</f>
        <v>#REF!</v>
      </c>
      <c r="C33" s="361" t="s">
        <v>218</v>
      </c>
      <c r="D33" s="573" t="s">
        <v>2091</v>
      </c>
      <c r="E33" s="379" t="s">
        <v>2865</v>
      </c>
      <c r="F33" s="379" t="s">
        <v>2866</v>
      </c>
      <c r="G33" s="361" t="str">
        <f ca="1">IF('CERT-V'!$L$37=0,"",35)</f>
        <v/>
      </c>
      <c r="H33" s="361" t="str">
        <f ca="1">IF('CERT-V'!$L$37=0,"",30)</f>
        <v/>
      </c>
      <c r="I33" s="361" t="s">
        <v>2092</v>
      </c>
      <c r="J33" s="361">
        <v>0</v>
      </c>
      <c r="K33" s="361" t="s">
        <v>2479</v>
      </c>
      <c r="L33" s="380" t="s">
        <v>2659</v>
      </c>
      <c r="M33" s="361" t="s">
        <v>2658</v>
      </c>
      <c r="N33" s="361" t="str">
        <f ca="1">IF('CERT-V'!$L$33=0,"","5 Anos")</f>
        <v/>
      </c>
      <c r="O33" s="361" t="str">
        <f>IF('CERT-V'!$L$32=0,"Não Há","5 Anos")</f>
        <v>Não Há</v>
      </c>
      <c r="P33" s="361">
        <v>0</v>
      </c>
      <c r="Q33" s="361">
        <v>0</v>
      </c>
      <c r="R33" s="361"/>
      <c r="S33" s="361"/>
      <c r="T33" s="361"/>
      <c r="U33" s="361"/>
      <c r="V33" s="361"/>
      <c r="W33" s="361" t="str">
        <f ca="1">IF('CERT-V'!$L$33&lt;5,"Não Atendeu","Atendeu")</f>
        <v>Não Atendeu</v>
      </c>
      <c r="X33" s="361" t="str">
        <f ca="1">IF('CERT-V'!$L$34&lt;10,"Não Atendeu","Atendeu")</f>
        <v>Não Atendeu</v>
      </c>
      <c r="Y33" s="361" t="str">
        <f>IF(AND($AK$2="M",'CERT-V'!$L$38&lt;60),"Não Atendeu","Atendeu")</f>
        <v>Atendeu</v>
      </c>
      <c r="Z33" s="361" t="str">
        <f>IF(AND($AK$2="F",'CERT-V'!$L$38&lt;55),"Não Atendeu","Atendeu")</f>
        <v>Atendeu</v>
      </c>
      <c r="AA33" s="361" t="str">
        <f ca="1">IF(AND($AK$2="M",'CERT-V'!$L$37&lt;35),"Não Atendeu","Atendeu")</f>
        <v>Atendeu</v>
      </c>
      <c r="AB33" s="361" t="str">
        <f ca="1">IF(AND($AK$2="f",'CERT-V'!$L$37&lt;30),"Não Atendeu","Atendeu")</f>
        <v>Atendeu</v>
      </c>
      <c r="AC33" s="379" t="str">
        <f>IF(AND($AK$2="M",'CERT-V'!$L$40&lt;60),"Não Atendeu","Atendeu")</f>
        <v>Atendeu</v>
      </c>
      <c r="AD33" s="379" t="str">
        <f>IF(AND($AK$2="F",'CERT-V'!$L$40&lt;55),"Não Atendeu","Atendeu")</f>
        <v>Atendeu</v>
      </c>
      <c r="AE33" s="361" t="str">
        <f ca="1">IF('CERT-V'!$L$39=0,"",IF('CERT-V'!$L$39&lt;35,"Não Atendeu","Atendeu"))</f>
        <v/>
      </c>
      <c r="AF33" s="361" t="str">
        <f ca="1">IF('CERT-V'!$L$39=0,"",IF('CERT-V'!$L$39&lt;30,"Não Atendeu","Atendeu"))</f>
        <v/>
      </c>
      <c r="AG33" s="379" t="str">
        <f>IF(AND($AK$2="M",'CERT-V'!$L$42&lt;60),"Não Atendeu","Atendeu")</f>
        <v>Atendeu</v>
      </c>
      <c r="AH33" s="379" t="str">
        <f>IF(AND($AK$2="M",'CERT-V'!$L$42&lt;55),"Não Atendeu","Atendeu")</f>
        <v>Atendeu</v>
      </c>
      <c r="AI33" s="361" t="str">
        <f ca="1">IF(AND($AK$2="M",'CERT-V'!$L$39&lt;35),"NÃO","SIM")</f>
        <v>SIM</v>
      </c>
      <c r="AJ33" s="361" t="str">
        <f ca="1">IF(AND($AK$2="F",'CERT-V'!$L$39&lt;30),"NÃO","SIM")</f>
        <v>SIM</v>
      </c>
      <c r="AK33" s="364">
        <v>0</v>
      </c>
      <c r="AL33" s="364">
        <v>0</v>
      </c>
      <c r="AM33" s="361">
        <v>35</v>
      </c>
      <c r="AN33" s="361">
        <v>30</v>
      </c>
      <c r="AO33" s="209" t="str">
        <f>IF('CERT-F'!$X$2="","",IF('CERT-F'!$O$2="N","","adqüiriu a condição de aposentar com os proventos calculados sobre:"))</f>
        <v/>
      </c>
      <c r="AP33" s="361" t="s">
        <v>130</v>
      </c>
      <c r="AQ33" s="361" t="s">
        <v>1140</v>
      </c>
      <c r="AR33" s="361" t="s">
        <v>2568</v>
      </c>
      <c r="AS33" s="708" t="str">
        <f>IF('CERT-V'!$U$42="M","35/35","30/30")</f>
        <v>30/30</v>
      </c>
      <c r="AT33" s="366" t="s">
        <v>2428</v>
      </c>
      <c r="AU33" s="366">
        <v>0</v>
      </c>
      <c r="AV33" s="366">
        <v>0</v>
      </c>
      <c r="AW33" s="366">
        <v>0</v>
      </c>
      <c r="AX33" s="366">
        <v>0</v>
      </c>
      <c r="AY33" s="366">
        <v>0</v>
      </c>
      <c r="AZ33" s="366">
        <v>0</v>
      </c>
      <c r="BA33" s="366">
        <v>0</v>
      </c>
      <c r="BB33" s="366">
        <v>0</v>
      </c>
      <c r="BC33" s="366">
        <v>0</v>
      </c>
      <c r="BD33" s="361"/>
      <c r="BE33" s="361"/>
      <c r="BF33" s="361"/>
      <c r="BG33" s="361" t="s">
        <v>2468</v>
      </c>
      <c r="BH33" s="379" t="s">
        <v>2865</v>
      </c>
      <c r="BI33" s="379" t="s">
        <v>2866</v>
      </c>
      <c r="BJ33" s="361" t="str">
        <f ca="1">IF('CERT-V'!$L$39=0,"","35 Anos")</f>
        <v/>
      </c>
      <c r="BK33" s="361" t="str">
        <f ca="1">IF('CERT-V'!$L$39=0,"","30 Anos")</f>
        <v/>
      </c>
      <c r="BL33" s="367" t="s">
        <v>1146</v>
      </c>
      <c r="BM33" s="381">
        <f ca="1">PEDAG!$G$40</f>
        <v>36145</v>
      </c>
      <c r="BN33" s="369">
        <v>55</v>
      </c>
      <c r="BO33" s="369">
        <v>60</v>
      </c>
      <c r="BP33" s="381">
        <f ca="1">PEDAG!$G$40</f>
        <v>36145</v>
      </c>
      <c r="BQ33" s="369">
        <f>35*365</f>
        <v>12775</v>
      </c>
      <c r="BR33" s="369">
        <f t="shared" si="6"/>
        <v>10950</v>
      </c>
      <c r="BS33" s="20"/>
      <c r="BT33" s="369" t="s">
        <v>1291</v>
      </c>
      <c r="BU33" s="369">
        <v>0</v>
      </c>
      <c r="BV33" s="369">
        <v>5</v>
      </c>
      <c r="BW33" s="369">
        <v>0</v>
      </c>
      <c r="BX33" s="369">
        <v>60</v>
      </c>
      <c r="BY33" s="369">
        <v>55</v>
      </c>
      <c r="BZ33" s="369">
        <v>60</v>
      </c>
      <c r="CA33" s="369">
        <v>55</v>
      </c>
      <c r="CB33" s="361" t="str">
        <f ca="1">IF(AND($AK$2="M",'CERT-V'!$L$37&lt;35),"Não Atendeu","Atendeu")</f>
        <v>Atendeu</v>
      </c>
      <c r="CC33" s="361" t="str">
        <f ca="1">IF(AND($AK$2="f",'CERT-V'!$L$37&lt;30),"Não Atendeu","Atendeu")</f>
        <v>Atendeu</v>
      </c>
      <c r="CD33" s="361">
        <v>12775</v>
      </c>
      <c r="CE33" s="361">
        <v>10950</v>
      </c>
      <c r="CF33" s="675">
        <v>0</v>
      </c>
      <c r="CG33" s="675">
        <v>0</v>
      </c>
      <c r="CH33" s="673">
        <v>0</v>
      </c>
      <c r="CI33" s="673">
        <v>0</v>
      </c>
      <c r="CJ33" s="673"/>
      <c r="CK33" s="673"/>
      <c r="CL33" s="673"/>
      <c r="CM33" s="694" t="str">
        <f>IF('CERT-V'!$AB$40&lt;38078,38078,'CERT-V'!$AB$40)</f>
        <v/>
      </c>
      <c r="CN33" s="694" t="str">
        <f>IF('CERT-V'!$AB$40&lt;38078,38078,'CERT-V'!$AB$40)</f>
        <v/>
      </c>
      <c r="CO33" s="362" t="str">
        <f>'CERT-V'!$E$35</f>
        <v/>
      </c>
      <c r="CP33" s="362" t="str">
        <f>'CERT-V'!$E$35</f>
        <v/>
      </c>
      <c r="CQ33" s="145"/>
      <c r="CR33" s="361">
        <f>35*365</f>
        <v>12775</v>
      </c>
      <c r="CS33" s="361">
        <f t="shared" si="7"/>
        <v>10950</v>
      </c>
      <c r="CT33" s="145"/>
      <c r="CU33" s="145"/>
      <c r="CV33" s="145"/>
      <c r="CW33" s="145"/>
      <c r="CX33" s="361"/>
      <c r="CY33" s="573"/>
      <c r="CZ33" s="361"/>
      <c r="DA33" s="573"/>
      <c r="DB33" s="741" t="s">
        <v>2337</v>
      </c>
      <c r="DC33" s="745">
        <f>'CERT-F'!$S$7</f>
        <v>0</v>
      </c>
      <c r="DD33" s="745">
        <f>'CERT-F'!$S$7</f>
        <v>0</v>
      </c>
      <c r="DE33" s="163">
        <v>0</v>
      </c>
      <c r="DF33" s="745">
        <f>'CERT-V'!$AS$29</f>
        <v>0</v>
      </c>
      <c r="DJ33" s="42">
        <f>'CERT-F'!$X$2</f>
        <v>0</v>
      </c>
      <c r="DK33" s="1" t="e">
        <f>'TAB FUNDAMENTO'!#REF!</f>
        <v>#REF!</v>
      </c>
      <c r="DM33" s="145"/>
      <c r="DN33" s="145"/>
    </row>
    <row r="34" spans="1:120" s="1" customFormat="1" ht="13.15" hidden="1" customHeight="1">
      <c r="A34" s="374">
        <v>31</v>
      </c>
      <c r="B34" s="360" t="e">
        <f>IF(DJ34&lt;&gt;DK34,"O FUNDAMENTO UTILIZADO ESTÁ INCORRETO, VEJA SE HABILITOU OUTRO FUNDAMENTO.",VLOOKUP(A34,'TAB FUNDAMENTO'!#REF!,2,0))</f>
        <v>#REF!</v>
      </c>
      <c r="C34" s="376" t="s">
        <v>218</v>
      </c>
      <c r="D34" s="574" t="s">
        <v>2091</v>
      </c>
      <c r="E34" s="376" t="s">
        <v>2865</v>
      </c>
      <c r="F34" s="376" t="s">
        <v>2868</v>
      </c>
      <c r="G34" s="376" t="str">
        <f ca="1">IF('CERT-V'!$L$37=0,"",30)</f>
        <v/>
      </c>
      <c r="H34" s="376" t="str">
        <f ca="1">IF('CERT-V'!$L$37=0,"",30)</f>
        <v/>
      </c>
      <c r="I34" s="376" t="s">
        <v>2092</v>
      </c>
      <c r="J34" s="376">
        <v>0</v>
      </c>
      <c r="K34" s="376" t="s">
        <v>2479</v>
      </c>
      <c r="L34" s="382" t="s">
        <v>2659</v>
      </c>
      <c r="M34" s="376" t="s">
        <v>2658</v>
      </c>
      <c r="N34" s="376" t="str">
        <f ca="1">IF('CERT-V'!$L$33=0,"","5 Anos")</f>
        <v/>
      </c>
      <c r="O34" s="376" t="str">
        <f>IF('CERT-V'!$L$32=0,"Não Há","5 Anos")</f>
        <v>Não Há</v>
      </c>
      <c r="P34" s="376">
        <v>0</v>
      </c>
      <c r="Q34" s="376">
        <v>0</v>
      </c>
      <c r="R34" s="376"/>
      <c r="S34" s="376"/>
      <c r="T34" s="376"/>
      <c r="U34" s="376"/>
      <c r="V34" s="376"/>
      <c r="W34" s="376" t="str">
        <f ca="1">IF('CERT-V'!$L$33&lt;5,"Não Atendeu","Atendeu")</f>
        <v>Não Atendeu</v>
      </c>
      <c r="X34" s="376" t="str">
        <f ca="1">IF('CERT-V'!$L$34&lt;10,"Não Atendeu","Atendeu")</f>
        <v>Não Atendeu</v>
      </c>
      <c r="Y34" s="376" t="str">
        <f>IF(AND($AK$2="M",'CERT-V'!$L$38&lt;60),"Não Atendeu","Atendeu")</f>
        <v>Atendeu</v>
      </c>
      <c r="Z34" s="376">
        <v>0</v>
      </c>
      <c r="AA34" s="376" t="str">
        <f ca="1">IF(AND($AK$2="M",'CERT-V'!$L$37&lt;30),"Não Atendeu","Atendeu")</f>
        <v>Atendeu</v>
      </c>
      <c r="AB34" s="376">
        <v>0</v>
      </c>
      <c r="AC34" s="376" t="str">
        <f>IF(AND($AK$2="M",'CERT-V'!$L$40&lt;60),"Não Atendeu","Atendeu")</f>
        <v>Atendeu</v>
      </c>
      <c r="AD34" s="376">
        <v>0</v>
      </c>
      <c r="AE34" s="376" t="str">
        <f ca="1">IF('CERT-V'!$L$39=0,"",IF('CERT-V'!$L$39&lt;30,"Não Atendeu","Atendeu"))</f>
        <v/>
      </c>
      <c r="AF34" s="376" t="s">
        <v>152</v>
      </c>
      <c r="AG34" s="376" t="str">
        <f>IF(AND($AK$2="M",'CERT-V'!$L$42&lt;60),"Não Atendeu","Atendeu")</f>
        <v>Atendeu</v>
      </c>
      <c r="AH34" s="376">
        <v>0</v>
      </c>
      <c r="AI34" s="376" t="str">
        <f ca="1">IF(AND($AK$2="M",'CERT-V'!$L$39&lt;30),"NÃO","SIM")</f>
        <v>SIM</v>
      </c>
      <c r="AJ34" s="376" t="str">
        <f ca="1">IF(AND($AK$2="F",'CERT-V'!$L$39&lt;25),"NÃO","SIM")</f>
        <v>SIM</v>
      </c>
      <c r="AK34" s="377">
        <v>0</v>
      </c>
      <c r="AL34" s="377">
        <v>0</v>
      </c>
      <c r="AM34" s="376">
        <v>30</v>
      </c>
      <c r="AN34" s="376">
        <v>30</v>
      </c>
      <c r="AO34" s="376" t="str">
        <f>IF('CERT-F'!$X$2="","",IF('CERT-F'!$O$2="N","","adqüiriu a condição de aposentar com os proventos calculados sobre:"))</f>
        <v/>
      </c>
      <c r="AP34" s="376" t="s">
        <v>130</v>
      </c>
      <c r="AQ34" s="376" t="s">
        <v>1140</v>
      </c>
      <c r="AR34" s="376" t="s">
        <v>2568</v>
      </c>
      <c r="AS34" s="388" t="str">
        <f>"30/30"</f>
        <v>30/30</v>
      </c>
      <c r="AT34" s="594" t="s">
        <v>2428</v>
      </c>
      <c r="AU34" s="376">
        <v>0</v>
      </c>
      <c r="AV34" s="376">
        <v>0</v>
      </c>
      <c r="AW34" s="376">
        <v>0</v>
      </c>
      <c r="AX34" s="376">
        <v>0</v>
      </c>
      <c r="AY34" s="376">
        <v>0</v>
      </c>
      <c r="AZ34" s="376">
        <v>0</v>
      </c>
      <c r="BA34" s="376">
        <v>0</v>
      </c>
      <c r="BB34" s="376">
        <v>0</v>
      </c>
      <c r="BC34" s="376">
        <v>0</v>
      </c>
      <c r="BD34" s="376"/>
      <c r="BE34" s="376"/>
      <c r="BF34" s="376"/>
      <c r="BG34" s="376" t="s">
        <v>2468</v>
      </c>
      <c r="BH34" s="376" t="s">
        <v>2865</v>
      </c>
      <c r="BI34" s="376" t="s">
        <v>2868</v>
      </c>
      <c r="BJ34" s="376" t="str">
        <f ca="1">IF('CERT-V'!$L$39=0,"","30 Anos")</f>
        <v/>
      </c>
      <c r="BK34" s="376" t="s">
        <v>152</v>
      </c>
      <c r="BL34" s="375" t="s">
        <v>1146</v>
      </c>
      <c r="BM34" s="378">
        <f ca="1">PEDAG!$G$40</f>
        <v>36145</v>
      </c>
      <c r="BN34" s="383">
        <v>50</v>
      </c>
      <c r="BO34" s="383">
        <v>60</v>
      </c>
      <c r="BP34" s="378">
        <f ca="1">PEDAG!$G$40</f>
        <v>36145</v>
      </c>
      <c r="BQ34" s="383">
        <f>30*365</f>
        <v>10950</v>
      </c>
      <c r="BR34" s="383">
        <f t="shared" si="6"/>
        <v>10950</v>
      </c>
      <c r="BS34" s="20"/>
      <c r="BT34" s="383" t="s">
        <v>1291</v>
      </c>
      <c r="BU34" s="383">
        <v>0</v>
      </c>
      <c r="BV34" s="383">
        <v>5</v>
      </c>
      <c r="BW34" s="383">
        <v>0</v>
      </c>
      <c r="BX34" s="383">
        <v>60</v>
      </c>
      <c r="BY34" s="383">
        <v>50</v>
      </c>
      <c r="BZ34" s="383">
        <v>60</v>
      </c>
      <c r="CA34" s="383">
        <v>50</v>
      </c>
      <c r="CB34" s="376" t="str">
        <f ca="1">IF(AND($AK$2="M",'CERT-V'!$L$37&lt;30),"Não Atendeu","Atendeu")</f>
        <v>Atendeu</v>
      </c>
      <c r="CC34" s="376">
        <v>0</v>
      </c>
      <c r="CD34" s="376">
        <v>10950</v>
      </c>
      <c r="CE34" s="376">
        <v>10950</v>
      </c>
      <c r="CF34" s="676">
        <v>0</v>
      </c>
      <c r="CG34" s="676">
        <v>0</v>
      </c>
      <c r="CH34" s="394">
        <v>0</v>
      </c>
      <c r="CI34" s="394">
        <v>0</v>
      </c>
      <c r="CJ34" s="394"/>
      <c r="CK34" s="394"/>
      <c r="CL34" s="394"/>
      <c r="CM34" s="695" t="str">
        <f>IF('CERT-V'!$AB$40&lt;38078,38078,'CERT-V'!$AB$40)</f>
        <v/>
      </c>
      <c r="CN34" s="695" t="str">
        <f>IF('CERT-V'!$AB$40&lt;38078,38078,'CERT-V'!$AB$40)</f>
        <v/>
      </c>
      <c r="CO34" s="696" t="str">
        <f>'CERT-V'!$E$35</f>
        <v/>
      </c>
      <c r="CP34" s="696" t="str">
        <f>'CERT-V'!$E$35</f>
        <v/>
      </c>
      <c r="CQ34" s="729"/>
      <c r="CR34" s="376">
        <f>30*365</f>
        <v>10950</v>
      </c>
      <c r="CS34" s="376">
        <f t="shared" si="7"/>
        <v>10950</v>
      </c>
      <c r="CT34" s="729"/>
      <c r="CU34" s="729"/>
      <c r="CV34" s="729"/>
      <c r="CW34" s="729"/>
      <c r="CX34" s="376"/>
      <c r="CY34" s="574"/>
      <c r="CZ34" s="376"/>
      <c r="DA34" s="574"/>
      <c r="DB34" s="742" t="s">
        <v>2337</v>
      </c>
      <c r="DC34" s="745">
        <f>'CERT-F'!$S$7</f>
        <v>0</v>
      </c>
      <c r="DD34" s="745">
        <f>'CERT-F'!$S$7</f>
        <v>0</v>
      </c>
      <c r="DE34" s="746">
        <v>0</v>
      </c>
      <c r="DF34" s="747">
        <f>'CERT-V'!$AS$26</f>
        <v>0</v>
      </c>
      <c r="DJ34" s="42">
        <f>'CERT-F'!$X$2</f>
        <v>0</v>
      </c>
      <c r="DK34" s="1" t="e">
        <f>'TAB FUNDAMENTO'!#REF!</f>
        <v>#REF!</v>
      </c>
      <c r="DM34" s="145"/>
      <c r="DN34" s="145"/>
    </row>
    <row r="35" spans="1:120" s="1" customFormat="1" ht="24.75" hidden="1" customHeight="1">
      <c r="A35" s="374">
        <v>32</v>
      </c>
      <c r="B35" s="360" t="e">
        <f>IF(DJ35&lt;&gt;DK35,"O FUNDAMENTO UTILIZADO ESTÁ INCORRETO, VEJA SE HABILITOU OUTRO FUNDAMENTO.",VLOOKUP(A35,'TAB FUNDAMENTO'!#REF!,2,0))</f>
        <v>#REF!</v>
      </c>
      <c r="C35" s="376" t="s">
        <v>218</v>
      </c>
      <c r="D35" s="574" t="s">
        <v>2091</v>
      </c>
      <c r="E35" s="376" t="s">
        <v>2865</v>
      </c>
      <c r="F35" s="376" t="s">
        <v>2868</v>
      </c>
      <c r="G35" s="376" t="str">
        <f ca="1">IF('CERT-V'!$L$37=0,"",30)</f>
        <v/>
      </c>
      <c r="H35" s="376" t="str">
        <f ca="1">IF('CERT-V'!$L$37=0,"",30)</f>
        <v/>
      </c>
      <c r="I35" s="376" t="s">
        <v>2092</v>
      </c>
      <c r="J35" s="376">
        <v>0</v>
      </c>
      <c r="K35" s="376" t="s">
        <v>2479</v>
      </c>
      <c r="L35" s="382" t="s">
        <v>2659</v>
      </c>
      <c r="M35" s="376" t="s">
        <v>2658</v>
      </c>
      <c r="N35" s="376" t="str">
        <f ca="1">IF('CERT-V'!$L$33=0,"","5 Anos")</f>
        <v/>
      </c>
      <c r="O35" s="376" t="str">
        <f>IF('CERT-V'!$L$32=0,"Não Há","5 Anos")</f>
        <v>Não Há</v>
      </c>
      <c r="P35" s="376">
        <v>0</v>
      </c>
      <c r="Q35" s="376">
        <v>0</v>
      </c>
      <c r="R35" s="376"/>
      <c r="S35" s="376"/>
      <c r="T35" s="376"/>
      <c r="U35" s="376"/>
      <c r="V35" s="376"/>
      <c r="W35" s="376" t="str">
        <f ca="1">IF('CERT-V'!$L$33&lt;5,"Não Atendeu","Atendeu")</f>
        <v>Não Atendeu</v>
      </c>
      <c r="X35" s="376" t="str">
        <f ca="1">IF('CERT-V'!$L$34&lt;10,"Não Atendeu","Atendeu")</f>
        <v>Não Atendeu</v>
      </c>
      <c r="Y35" s="376" t="str">
        <f>IF(AND($AK$2="M",'CERT-V'!$L$38&lt;60),"Não Atendeu","Atendeu")</f>
        <v>Atendeu</v>
      </c>
      <c r="Z35" s="376">
        <v>0</v>
      </c>
      <c r="AA35" s="376" t="str">
        <f ca="1">IF(AND($AK$2="M",'CERT-V'!$L$37&lt;30),"Não Atendeu","Atendeu")</f>
        <v>Atendeu</v>
      </c>
      <c r="AB35" s="376">
        <v>0</v>
      </c>
      <c r="AC35" s="376" t="str">
        <f>IF(AND($AK$2="M",'CERT-V'!$L$40&lt;60),"Não Atendeu","Atendeu")</f>
        <v>Atendeu</v>
      </c>
      <c r="AD35" s="376">
        <v>0</v>
      </c>
      <c r="AE35" s="376" t="str">
        <f ca="1">IF('CERT-V'!$L$39=0,"",IF('CERT-V'!$L$39&lt;30,"Não Atendeu","Atendeu"))</f>
        <v/>
      </c>
      <c r="AF35" s="376" t="s">
        <v>152</v>
      </c>
      <c r="AG35" s="376" t="str">
        <f>IF(AND($AK$2="M",'CERT-V'!$L$42&lt;60),"Não Atendeu","Atendeu")</f>
        <v>Atendeu</v>
      </c>
      <c r="AH35" s="376">
        <v>0</v>
      </c>
      <c r="AI35" s="376" t="str">
        <f ca="1">IF(AND($AK$2="M",'CERT-V'!$L$39&lt;30),"NÃO","SIM")</f>
        <v>SIM</v>
      </c>
      <c r="AJ35" s="376" t="str">
        <f ca="1">IF(AND($AK$2="F",'CERT-V'!$L$39&lt;25),"NÃO","SIM")</f>
        <v>SIM</v>
      </c>
      <c r="AK35" s="377">
        <v>0</v>
      </c>
      <c r="AL35" s="377">
        <v>0</v>
      </c>
      <c r="AM35" s="376">
        <v>30</v>
      </c>
      <c r="AN35" s="376">
        <v>30</v>
      </c>
      <c r="AO35" s="376" t="str">
        <f>IF('CERT-F'!$X$2="","",IF('CERT-F'!$O$2="N","","adqüiriu a condição de aposentar com os proventos calculados sobre:"))</f>
        <v/>
      </c>
      <c r="AP35" s="376" t="s">
        <v>130</v>
      </c>
      <c r="AQ35" s="376" t="s">
        <v>1140</v>
      </c>
      <c r="AR35" s="376" t="s">
        <v>2568</v>
      </c>
      <c r="AS35" s="388" t="str">
        <f>"30/30"</f>
        <v>30/30</v>
      </c>
      <c r="AT35" s="594" t="s">
        <v>2428</v>
      </c>
      <c r="AU35" s="376">
        <v>0</v>
      </c>
      <c r="AV35" s="376">
        <v>0</v>
      </c>
      <c r="AW35" s="376">
        <v>0</v>
      </c>
      <c r="AX35" s="376">
        <v>0</v>
      </c>
      <c r="AY35" s="376">
        <v>0</v>
      </c>
      <c r="AZ35" s="376">
        <v>0</v>
      </c>
      <c r="BA35" s="376">
        <v>0</v>
      </c>
      <c r="BB35" s="376">
        <v>0</v>
      </c>
      <c r="BC35" s="376">
        <v>0</v>
      </c>
      <c r="BD35" s="376"/>
      <c r="BE35" s="376"/>
      <c r="BF35" s="376"/>
      <c r="BG35" s="376" t="s">
        <v>2468</v>
      </c>
      <c r="BH35" s="376" t="s">
        <v>2865</v>
      </c>
      <c r="BI35" s="376" t="s">
        <v>2868</v>
      </c>
      <c r="BJ35" s="376" t="str">
        <f ca="1">IF('CERT-V'!$L$39=0,"","30 Anos")</f>
        <v/>
      </c>
      <c r="BK35" s="376" t="s">
        <v>152</v>
      </c>
      <c r="BL35" s="375" t="s">
        <v>1146</v>
      </c>
      <c r="BM35" s="378">
        <f ca="1">PEDAG!$G$40</f>
        <v>36145</v>
      </c>
      <c r="BN35" s="383">
        <v>50</v>
      </c>
      <c r="BO35" s="383">
        <v>60</v>
      </c>
      <c r="BP35" s="378">
        <f ca="1">PEDAG!$G$40</f>
        <v>36145</v>
      </c>
      <c r="BQ35" s="383">
        <f>30*365</f>
        <v>10950</v>
      </c>
      <c r="BR35" s="383">
        <f t="shared" si="6"/>
        <v>10950</v>
      </c>
      <c r="BS35" s="20"/>
      <c r="BT35" s="383" t="s">
        <v>1291</v>
      </c>
      <c r="BU35" s="383">
        <v>0</v>
      </c>
      <c r="BV35" s="383">
        <v>5</v>
      </c>
      <c r="BW35" s="383">
        <v>0</v>
      </c>
      <c r="BX35" s="383">
        <v>60</v>
      </c>
      <c r="BY35" s="383">
        <v>50</v>
      </c>
      <c r="BZ35" s="383">
        <v>60</v>
      </c>
      <c r="CA35" s="383">
        <v>50</v>
      </c>
      <c r="CB35" s="376" t="str">
        <f ca="1">IF(AND($AK$2="M",'CERT-V'!$L$37&lt;30),"Não Atendeu","Atendeu")</f>
        <v>Atendeu</v>
      </c>
      <c r="CC35" s="376">
        <v>0</v>
      </c>
      <c r="CD35" s="376">
        <v>10950</v>
      </c>
      <c r="CE35" s="376">
        <v>10950</v>
      </c>
      <c r="CF35" s="676">
        <v>0</v>
      </c>
      <c r="CG35" s="676">
        <v>0</v>
      </c>
      <c r="CH35" s="394">
        <v>0</v>
      </c>
      <c r="CI35" s="394">
        <v>0</v>
      </c>
      <c r="CJ35" s="394"/>
      <c r="CK35" s="394"/>
      <c r="CL35" s="394"/>
      <c r="CM35" s="695" t="str">
        <f>IF('CERT-V'!$AB$40&lt;38078,38078,'CERT-V'!$AB$40)</f>
        <v/>
      </c>
      <c r="CN35" s="695" t="str">
        <f>IF('CERT-V'!$AB$40&lt;38078,38078,'CERT-V'!$AB$40)</f>
        <v/>
      </c>
      <c r="CO35" s="696" t="str">
        <f>'CERT-V'!$E$35</f>
        <v/>
      </c>
      <c r="CP35" s="696" t="str">
        <f>'CERT-V'!$E$35</f>
        <v/>
      </c>
      <c r="CQ35" s="729"/>
      <c r="CR35" s="376">
        <f>30*365</f>
        <v>10950</v>
      </c>
      <c r="CS35" s="376">
        <f t="shared" si="7"/>
        <v>10950</v>
      </c>
      <c r="CT35" s="729"/>
      <c r="CU35" s="729"/>
      <c r="CV35" s="729"/>
      <c r="CW35" s="729"/>
      <c r="CX35" s="376"/>
      <c r="CY35" s="574"/>
      <c r="CZ35" s="376"/>
      <c r="DA35" s="574"/>
      <c r="DB35" s="742" t="s">
        <v>2337</v>
      </c>
      <c r="DC35" s="745">
        <f>'CERT-F'!$S$7</f>
        <v>0</v>
      </c>
      <c r="DD35" s="745">
        <f>'CERT-F'!$S$7</f>
        <v>0</v>
      </c>
      <c r="DE35" s="746">
        <v>0</v>
      </c>
      <c r="DF35" s="747">
        <f>'CERT-V'!$AS$26</f>
        <v>0</v>
      </c>
      <c r="DJ35" s="42">
        <f>'CERT-F'!$X$2</f>
        <v>0</v>
      </c>
      <c r="DK35" s="1" t="e">
        <f>'TAB FUNDAMENTO'!#REF!</f>
        <v>#REF!</v>
      </c>
      <c r="DM35" s="145"/>
      <c r="DN35" s="145"/>
    </row>
    <row r="36" spans="1:120" s="1" customFormat="1" ht="15" customHeight="1">
      <c r="A36" s="309">
        <v>33</v>
      </c>
      <c r="B36" s="360" t="e">
        <f>IF(DJ36&lt;&gt;DK36,"O FUNDAMENTO UTILIZADO ESTÁ INCORRETO, VEJA SE HABILITOU OUTRO FUNDAMENTO.",VLOOKUP(A36,'TAB FUNDAMENTO'!#REF!,2,0))</f>
        <v>#REF!</v>
      </c>
      <c r="C36" s="361" t="s">
        <v>160</v>
      </c>
      <c r="D36" s="573" t="s">
        <v>2091</v>
      </c>
      <c r="E36" s="379" t="s">
        <v>2867</v>
      </c>
      <c r="F36" s="379" t="s">
        <v>2687</v>
      </c>
      <c r="G36" s="361" t="str">
        <f ca="1">IF('CERT-V'!$L$37=0,"",35)</f>
        <v/>
      </c>
      <c r="H36" s="361" t="str">
        <f ca="1">IF('CERT-V'!$L$37=0,"",30)</f>
        <v/>
      </c>
      <c r="I36" s="361" t="s">
        <v>2092</v>
      </c>
      <c r="J36" s="361">
        <v>0</v>
      </c>
      <c r="K36" s="361" t="s">
        <v>2479</v>
      </c>
      <c r="L36" s="361" t="s">
        <v>2658</v>
      </c>
      <c r="M36" s="361" t="s">
        <v>2658</v>
      </c>
      <c r="N36" s="361" t="str">
        <f ca="1">IF('CERT-V'!$L$33=0,"","5 Anos")</f>
        <v/>
      </c>
      <c r="O36" s="361" t="str">
        <f>IF('CERT-V'!$L$32=0,"Não Há","5 Anos")</f>
        <v>Não Há</v>
      </c>
      <c r="P36" s="369">
        <v>35</v>
      </c>
      <c r="Q36" s="369">
        <v>30</v>
      </c>
      <c r="R36" s="381"/>
      <c r="S36" s="361"/>
      <c r="T36" s="361"/>
      <c r="U36" s="361"/>
      <c r="V36" s="361"/>
      <c r="W36" s="361" t="str">
        <f ca="1">IF('CERT-V'!$L$33&lt;5,"Não Atendeu","Atendeu")</f>
        <v>Não Atendeu</v>
      </c>
      <c r="X36" s="361"/>
      <c r="Y36" s="361" t="str">
        <f>IF(AND($AK$2="M",'CERT-V'!$L$38&lt;53),"Não Atendeu","Atendeu")</f>
        <v>Atendeu</v>
      </c>
      <c r="Z36" s="361" t="str">
        <f>IF(AND($AK$2="F",'CERT-V'!$L$38&lt;48),"Não Atendeu","Atendeu")</f>
        <v>Atendeu</v>
      </c>
      <c r="AA36" s="361" t="str">
        <f ca="1">IF(AND($AK$2="M",'CERT-V'!$L$37&lt;35),"Não Atendeu","Atendeu")</f>
        <v>Atendeu</v>
      </c>
      <c r="AB36" s="361" t="str">
        <f ca="1">IF(AND($AK$2="f",'CERT-V'!$L$37&lt;30),"Não Atendeu","Atendeu")</f>
        <v>Atendeu</v>
      </c>
      <c r="AC36" s="379" t="str">
        <f>IF(AND($AK$2="M",'CERT-V'!$L$40&lt;53),"Não Atendeu","Atendeu")</f>
        <v>Atendeu</v>
      </c>
      <c r="AD36" s="379" t="str">
        <f>IF(AND($AK$2="F",'CERT-V'!$L$40&lt;48),"Não Atendeu","Atendeu")</f>
        <v>Atendeu</v>
      </c>
      <c r="AE36" s="361" t="str">
        <f ca="1">IF('CERT-V'!$L$39=0,"",IF('CERT-V'!$L$39&lt;35,"Não Atendeu","Atendeu"))</f>
        <v/>
      </c>
      <c r="AF36" s="361" t="str">
        <f ca="1">IF('CERT-V'!$L$39=0,"",IF('CERT-V'!$L$39&lt;30,"Não Atendeu","Atendeu"))</f>
        <v/>
      </c>
      <c r="AG36" s="379" t="str">
        <f>IF(AND($AK$2="M",'CERT-V'!$L$42&lt;53),"Não Atendeu","Atendeu")</f>
        <v>Atendeu</v>
      </c>
      <c r="AH36" s="379" t="str">
        <f>IF(AND($AK$2="M",'CERT-V'!$L$42&lt;48),"Não Atendeu","Atendeu")</f>
        <v>Atendeu</v>
      </c>
      <c r="AI36" s="361" t="str">
        <f ca="1">IF(AND($AK$2="M",'CERT-V'!$L$39&lt;35),"NÃO","SIM")</f>
        <v>SIM</v>
      </c>
      <c r="AJ36" s="361" t="str">
        <f ca="1">IF(AND($AK$2="F",'CERT-V'!$L$39&lt;30),"NÃO","SIM")</f>
        <v>SIM</v>
      </c>
      <c r="AK36" s="364">
        <v>0.2</v>
      </c>
      <c r="AL36" s="364">
        <v>0.2</v>
      </c>
      <c r="AM36" s="361">
        <v>35</v>
      </c>
      <c r="AN36" s="361">
        <v>30</v>
      </c>
      <c r="AO36" s="209" t="str">
        <f>IF('CERT-F'!$X$2="","",IF('CERT-F'!$O$2="N","","adqüiriu a condição de aposentar com os proventos calculados sobre:"))</f>
        <v/>
      </c>
      <c r="AP36" s="361" t="s">
        <v>130</v>
      </c>
      <c r="AQ36" s="361" t="s">
        <v>1140</v>
      </c>
      <c r="AR36" s="361" t="s">
        <v>2568</v>
      </c>
      <c r="AS36" s="365">
        <f>100%</f>
        <v>1</v>
      </c>
      <c r="AT36" s="366" t="s">
        <v>2428</v>
      </c>
      <c r="AU36" s="366" t="s">
        <v>2429</v>
      </c>
      <c r="AV36" s="384" t="s">
        <v>1306</v>
      </c>
      <c r="AW36" s="385" t="str">
        <f>IF('CERT-V'!$H$52=0,"",IF('CERT-F'!$X$2="","",IF('CERT-F'!$O$2="N","",IF(PEDAG!$Z$5="N","",IF(PEDAG!$Z$10="S","encerrado a partir de:","encerrará a partir de:")))))</f>
        <v/>
      </c>
      <c r="AX36" s="386" t="str">
        <f>IF('CERT-V'!$H$52=0,"",IF('CERT-F'!$X$2="","",IF(OR('CERT-F'!$O$2="N",PEDAG!$F$17="N"),"",PEDAG!$G$38)))</f>
        <v/>
      </c>
      <c r="AY36" s="386">
        <v>0</v>
      </c>
      <c r="AZ36" s="386">
        <v>0</v>
      </c>
      <c r="BA36" s="366">
        <v>0</v>
      </c>
      <c r="BB36" s="366">
        <v>0</v>
      </c>
      <c r="BC36" s="366">
        <v>0</v>
      </c>
      <c r="BD36" s="361"/>
      <c r="BE36" s="361"/>
      <c r="BF36" s="361"/>
      <c r="BG36" s="361" t="str">
        <f>IF('CERT-F'!$AA$25&lt;=36145,"Atendeu","Não Atendeu")</f>
        <v>Atendeu</v>
      </c>
      <c r="BH36" s="379" t="s">
        <v>2867</v>
      </c>
      <c r="BI36" s="379" t="s">
        <v>2687</v>
      </c>
      <c r="BJ36" s="361" t="str">
        <f ca="1">IF('CERT-V'!$L$39=0,"","35 Anos")</f>
        <v/>
      </c>
      <c r="BK36" s="361" t="str">
        <f ca="1">IF('CERT-V'!$L$39=0,"","30 Anos")</f>
        <v/>
      </c>
      <c r="BL36" s="367" t="s">
        <v>1146</v>
      </c>
      <c r="BM36" s="381">
        <f ca="1">PEDAG!$G$40</f>
        <v>36145</v>
      </c>
      <c r="BN36" s="387">
        <v>48</v>
      </c>
      <c r="BO36" s="369">
        <v>53</v>
      </c>
      <c r="BP36" s="381">
        <f ca="1">PEDAG!$G$38</f>
        <v>36147</v>
      </c>
      <c r="BQ36" s="369">
        <f>35*365</f>
        <v>12775</v>
      </c>
      <c r="BR36" s="369">
        <f t="shared" si="6"/>
        <v>10950</v>
      </c>
      <c r="BS36" s="20"/>
      <c r="BT36" s="369">
        <v>0</v>
      </c>
      <c r="BU36" s="369">
        <v>0</v>
      </c>
      <c r="BV36" s="369">
        <v>5</v>
      </c>
      <c r="BW36" s="369">
        <v>0</v>
      </c>
      <c r="BX36" s="369">
        <v>53</v>
      </c>
      <c r="BY36" s="369">
        <v>48</v>
      </c>
      <c r="BZ36" s="387">
        <v>53</v>
      </c>
      <c r="CA36" s="387">
        <v>48</v>
      </c>
      <c r="CB36" s="361" t="str">
        <f ca="1">IF(AND($AK$2="M",'CERT-V'!$L$37&lt;35),"Não Atendeu","Atendeu")</f>
        <v>Atendeu</v>
      </c>
      <c r="CC36" s="361" t="str">
        <f ca="1">IF(AND($AK$2="f",'CERT-V'!$L$37&lt;30),"Não Atendeu","Atendeu")</f>
        <v>Atendeu</v>
      </c>
      <c r="CD36" s="361">
        <v>12775</v>
      </c>
      <c r="CE36" s="361">
        <v>10950</v>
      </c>
      <c r="CF36" s="675">
        <v>0</v>
      </c>
      <c r="CG36" s="675">
        <v>0</v>
      </c>
      <c r="CH36" s="673">
        <v>0</v>
      </c>
      <c r="CI36" s="673">
        <v>0</v>
      </c>
      <c r="CJ36" s="673"/>
      <c r="CK36" s="673"/>
      <c r="CL36" s="364"/>
      <c r="CM36" s="694" t="str">
        <f>IF('CERT-V'!$AB$40&lt;38078,38078,'CERT-V'!$AB$40)</f>
        <v/>
      </c>
      <c r="CN36" s="694" t="str">
        <f>IF('CERT-V'!$AB$40&lt;38078,38078,'CERT-V'!$AB$40)</f>
        <v/>
      </c>
      <c r="CO36" s="362" t="str">
        <f>'CERT-V'!$E$35</f>
        <v/>
      </c>
      <c r="CP36" s="362" t="str">
        <f>'CERT-V'!$E$35</f>
        <v/>
      </c>
      <c r="CQ36" s="145"/>
      <c r="CR36" s="688" t="e">
        <f>'TAB FUNDAMENTO'!#REF!</f>
        <v>#REF!</v>
      </c>
      <c r="CS36" s="688" t="e">
        <f>'TAB FUNDAMENTO'!#REF!</f>
        <v>#REF!</v>
      </c>
      <c r="CT36" s="733">
        <f ca="1">PEDAG!$F$38</f>
        <v>36146</v>
      </c>
      <c r="CU36" s="733">
        <f ca="1">PEDAG!$G$38</f>
        <v>36147</v>
      </c>
      <c r="CV36" s="145"/>
      <c r="CW36" s="145"/>
      <c r="CX36" s="361" t="s">
        <v>2338</v>
      </c>
      <c r="CY36" s="573" t="str">
        <f>IF('CERT-F'!$AA$25&lt;=36145,"Atendeu","Não atendeu")</f>
        <v>Atendeu</v>
      </c>
      <c r="CZ36" s="361"/>
      <c r="DA36" s="573"/>
      <c r="DB36" s="741" t="s">
        <v>2337</v>
      </c>
      <c r="DC36" s="745">
        <f>'CERT-F'!$S$7</f>
        <v>0</v>
      </c>
      <c r="DD36" s="745">
        <f>'CERT-F'!$S$7</f>
        <v>0</v>
      </c>
      <c r="DE36" s="163">
        <v>0</v>
      </c>
      <c r="DF36" s="163">
        <v>0</v>
      </c>
      <c r="DJ36" s="42">
        <f>'CERT-F'!$X$2</f>
        <v>0</v>
      </c>
      <c r="DK36" s="1" t="e">
        <f>'TAB FUNDAMENTO'!#REF!</f>
        <v>#REF!</v>
      </c>
      <c r="DM36" s="145"/>
      <c r="DN36" s="145"/>
    </row>
    <row r="37" spans="1:120" s="1" customFormat="1" ht="15" customHeight="1">
      <c r="A37" s="309">
        <v>34</v>
      </c>
      <c r="B37" s="360" t="e">
        <f>IF(DJ37&lt;&gt;DK37,"O FUNDAMENTO UTILIZADO ESTÁ INCORRETO, VEJA SE HABILITOU OUTRO FUNDAMENTO.",VLOOKUP(A37,'TAB FUNDAMENTO'!#REF!,2,0))</f>
        <v>#REF!</v>
      </c>
      <c r="C37" s="361" t="s">
        <v>160</v>
      </c>
      <c r="D37" s="573" t="s">
        <v>2091</v>
      </c>
      <c r="E37" s="379" t="s">
        <v>2867</v>
      </c>
      <c r="F37" s="379" t="s">
        <v>2687</v>
      </c>
      <c r="G37" s="361" t="str">
        <f ca="1">IF('CERT-V'!$L$37=0,"",35)</f>
        <v/>
      </c>
      <c r="H37" s="361" t="str">
        <f ca="1">IF('CERT-V'!$L$37=0,"",30)</f>
        <v/>
      </c>
      <c r="I37" s="361" t="s">
        <v>2092</v>
      </c>
      <c r="J37" s="361">
        <v>0</v>
      </c>
      <c r="K37" s="361" t="s">
        <v>2479</v>
      </c>
      <c r="L37" s="361" t="s">
        <v>2658</v>
      </c>
      <c r="M37" s="361" t="s">
        <v>2658</v>
      </c>
      <c r="N37" s="361" t="str">
        <f ca="1">IF('CERT-V'!$L$33=0,"","5 Anos")</f>
        <v/>
      </c>
      <c r="O37" s="361" t="str">
        <f>IF('CERT-V'!$L$32=0,"Não Há","5 Anos")</f>
        <v>Não Há</v>
      </c>
      <c r="P37" s="369">
        <v>35</v>
      </c>
      <c r="Q37" s="369">
        <v>30</v>
      </c>
      <c r="R37" s="381"/>
      <c r="S37" s="361"/>
      <c r="T37" s="361"/>
      <c r="U37" s="361"/>
      <c r="V37" s="361"/>
      <c r="W37" s="361" t="str">
        <f ca="1">IF('CERT-V'!$L$33&lt;5,"Não Atendeu","Atendeu")</f>
        <v>Não Atendeu</v>
      </c>
      <c r="X37" s="361"/>
      <c r="Y37" s="361" t="str">
        <f>IF(AND($AK$2="M",'CERT-V'!$L$38&lt;53),"Não Atendeu","Atendeu")</f>
        <v>Atendeu</v>
      </c>
      <c r="Z37" s="361" t="str">
        <f>IF(AND($AK$2="F",'CERT-V'!$L$38&lt;48),"Não Atendeu","Atendeu")</f>
        <v>Atendeu</v>
      </c>
      <c r="AA37" s="361" t="str">
        <f ca="1">IF(AND($AK$2="M",'CERT-V'!$L$37&lt;35),"Não Atendeu","Atendeu")</f>
        <v>Atendeu</v>
      </c>
      <c r="AB37" s="361" t="str">
        <f ca="1">IF(AND($AK$2="f",'CERT-V'!$L$37&lt;30),"Não Atendeu","Atendeu")</f>
        <v>Atendeu</v>
      </c>
      <c r="AC37" s="379" t="str">
        <f>IF(AND($AK$2="M",'CERT-V'!$L$40&lt;53),"Não Atendeu","Atendeu")</f>
        <v>Atendeu</v>
      </c>
      <c r="AD37" s="379" t="str">
        <f>IF(AND($AK$2="F",'CERT-V'!$L$40&lt;48),"Não Atendeu","Atendeu")</f>
        <v>Atendeu</v>
      </c>
      <c r="AE37" s="361" t="str">
        <f ca="1">IF('CERT-V'!$L$39=0,"",IF('CERT-V'!$L$39&lt;35,"Não Atendeu","Atendeu"))</f>
        <v/>
      </c>
      <c r="AF37" s="361" t="str">
        <f ca="1">IF('CERT-V'!$L$39=0,"",IF('CERT-V'!$L$39&lt;30,"Não Atendeu","Atendeu"))</f>
        <v/>
      </c>
      <c r="AG37" s="379" t="str">
        <f>IF(AND($AK$2="M",'CERT-V'!$L$42&lt;53),"Não Atendeu","Atendeu")</f>
        <v>Atendeu</v>
      </c>
      <c r="AH37" s="379" t="str">
        <f>IF(AND($AK$2="M",'CERT-V'!$L$42&lt;48),"Não Atendeu","Atendeu")</f>
        <v>Atendeu</v>
      </c>
      <c r="AI37" s="361" t="str">
        <f ca="1">IF(AND($AK$2="M",'CERT-V'!$L$39&lt;35),"NÃO","SIM")</f>
        <v>SIM</v>
      </c>
      <c r="AJ37" s="361" t="str">
        <f ca="1">IF(AND($AK$2="F",'CERT-V'!$L$39&lt;30),"NÃO","SIM")</f>
        <v>SIM</v>
      </c>
      <c r="AK37" s="364">
        <v>0.2</v>
      </c>
      <c r="AL37" s="364">
        <v>0.2</v>
      </c>
      <c r="AM37" s="361">
        <v>35</v>
      </c>
      <c r="AN37" s="361">
        <v>30</v>
      </c>
      <c r="AO37" s="209" t="str">
        <f>IF('CERT-F'!$X$2="","",IF('CERT-F'!$O$2="N","","adqüiriu a condição de aposentar com os proventos calculados sobre:"))</f>
        <v/>
      </c>
      <c r="AP37" s="361" t="s">
        <v>130</v>
      </c>
      <c r="AQ37" s="361" t="s">
        <v>1140</v>
      </c>
      <c r="AR37" s="361" t="s">
        <v>2568</v>
      </c>
      <c r="AS37" s="365">
        <f>100%</f>
        <v>1</v>
      </c>
      <c r="AT37" s="366" t="s">
        <v>2428</v>
      </c>
      <c r="AU37" s="366" t="s">
        <v>2429</v>
      </c>
      <c r="AV37" s="384" t="s">
        <v>1306</v>
      </c>
      <c r="AW37" s="385" t="str">
        <f>IF('CERT-V'!$H$52=0,"",IF('CERT-F'!$X$2="","",IF('CERT-F'!$O$2="N","",IF(PEDAG!$Z$5="N","",IF(PEDAG!$Z$10="S","encerrado a partir de:","encerrará a partir de:")))))</f>
        <v/>
      </c>
      <c r="AX37" s="386" t="str">
        <f>IF('CERT-V'!$H$52=0,"",IF('CERT-F'!$X$2="","",IF(OR('CERT-F'!$O$2="N",PEDAG!$F$17="N"),"",PEDAG!$G$38)))</f>
        <v/>
      </c>
      <c r="AY37" s="385">
        <v>0</v>
      </c>
      <c r="AZ37" s="366">
        <v>0</v>
      </c>
      <c r="BA37" s="366">
        <v>0</v>
      </c>
      <c r="BB37" s="366">
        <v>0</v>
      </c>
      <c r="BC37" s="366">
        <v>0</v>
      </c>
      <c r="BD37" s="361"/>
      <c r="BE37" s="361"/>
      <c r="BF37" s="361"/>
      <c r="BG37" s="361" t="str">
        <f>IF('CERT-F'!$AA$25&lt;=36145,"Atendeu","Não Atendeu")</f>
        <v>Atendeu</v>
      </c>
      <c r="BH37" s="379" t="s">
        <v>2867</v>
      </c>
      <c r="BI37" s="379" t="s">
        <v>2687</v>
      </c>
      <c r="BJ37" s="361" t="str">
        <f ca="1">IF('CERT-V'!$L$39=0,"","35 Anos")</f>
        <v/>
      </c>
      <c r="BK37" s="361" t="str">
        <f ca="1">IF('CERT-V'!$L$39=0,"","30 Anos")</f>
        <v/>
      </c>
      <c r="BL37" s="367" t="s">
        <v>1146</v>
      </c>
      <c r="BM37" s="381">
        <f ca="1">PEDAG!$G$40</f>
        <v>36145</v>
      </c>
      <c r="BN37" s="387">
        <v>48</v>
      </c>
      <c r="BO37" s="369">
        <v>53</v>
      </c>
      <c r="BP37" s="381">
        <f ca="1">PEDAG!$G$38</f>
        <v>36147</v>
      </c>
      <c r="BQ37" s="369">
        <f>35*365</f>
        <v>12775</v>
      </c>
      <c r="BR37" s="369">
        <f t="shared" si="6"/>
        <v>10950</v>
      </c>
      <c r="BS37" s="20"/>
      <c r="BT37" s="369">
        <v>0</v>
      </c>
      <c r="BU37" s="369">
        <v>0</v>
      </c>
      <c r="BV37" s="369">
        <v>5</v>
      </c>
      <c r="BW37" s="369">
        <v>0</v>
      </c>
      <c r="BX37" s="369">
        <v>53</v>
      </c>
      <c r="BY37" s="369">
        <v>48</v>
      </c>
      <c r="BZ37" s="387">
        <v>53</v>
      </c>
      <c r="CA37" s="387">
        <v>48</v>
      </c>
      <c r="CB37" s="361" t="str">
        <f ca="1">IF(AND($AK$2="M",'CERT-V'!$L$37&lt;35),"Não Atendeu","Atendeu")</f>
        <v>Atendeu</v>
      </c>
      <c r="CC37" s="361" t="str">
        <f ca="1">IF(AND($AK$2="f",'CERT-V'!$L$37&lt;30),"Não Atendeu","Atendeu")</f>
        <v>Atendeu</v>
      </c>
      <c r="CD37" s="361">
        <v>12775</v>
      </c>
      <c r="CE37" s="361">
        <v>10950</v>
      </c>
      <c r="CF37" s="675">
        <v>0</v>
      </c>
      <c r="CG37" s="675">
        <v>0</v>
      </c>
      <c r="CH37" s="673">
        <v>0</v>
      </c>
      <c r="CI37" s="673">
        <v>0</v>
      </c>
      <c r="CJ37" s="673"/>
      <c r="CK37" s="673"/>
      <c r="CL37" s="364"/>
      <c r="CM37" s="694" t="str">
        <f>IF('CERT-V'!$AB$40&lt;38078,38078,'CERT-V'!$AB$40)</f>
        <v/>
      </c>
      <c r="CN37" s="694" t="str">
        <f>IF('CERT-V'!$AB$40&lt;38078,38078,'CERT-V'!$AB$40)</f>
        <v/>
      </c>
      <c r="CO37" s="362" t="str">
        <f>'CERT-V'!$E$35</f>
        <v/>
      </c>
      <c r="CP37" s="362" t="str">
        <f>'CERT-V'!$E$35</f>
        <v/>
      </c>
      <c r="CQ37" s="145"/>
      <c r="CR37" s="688" t="e">
        <f>'TAB FUNDAMENTO'!#REF!</f>
        <v>#REF!</v>
      </c>
      <c r="CS37" s="688" t="e">
        <f>'TAB FUNDAMENTO'!#REF!</f>
        <v>#REF!</v>
      </c>
      <c r="CT37" s="733">
        <f ca="1">PEDAG!$F$38</f>
        <v>36146</v>
      </c>
      <c r="CU37" s="733">
        <f ca="1">PEDAG!$G$38</f>
        <v>36147</v>
      </c>
      <c r="CV37" s="145"/>
      <c r="CW37" s="145"/>
      <c r="CX37" s="361" t="s">
        <v>2338</v>
      </c>
      <c r="CY37" s="573" t="str">
        <f>IF('CERT-F'!$AA$25&lt;=36145,"Atendeu","Não atendeu")</f>
        <v>Atendeu</v>
      </c>
      <c r="CZ37" s="361"/>
      <c r="DA37" s="573"/>
      <c r="DB37" s="741" t="s">
        <v>2337</v>
      </c>
      <c r="DC37" s="745">
        <f>'CERT-F'!$S$7</f>
        <v>0</v>
      </c>
      <c r="DD37" s="745">
        <f>'CERT-F'!$S$7</f>
        <v>0</v>
      </c>
      <c r="DE37" s="163">
        <v>0</v>
      </c>
      <c r="DF37" s="163">
        <v>0</v>
      </c>
      <c r="DJ37" s="42">
        <f>'CERT-F'!$X$2</f>
        <v>0</v>
      </c>
      <c r="DK37" s="1" t="e">
        <f>'TAB FUNDAMENTO'!#REF!</f>
        <v>#REF!</v>
      </c>
      <c r="DM37" s="145"/>
      <c r="DN37" s="145"/>
    </row>
    <row r="38" spans="1:120" s="1" customFormat="1" ht="15" customHeight="1">
      <c r="A38" s="309">
        <v>35</v>
      </c>
      <c r="B38" s="360" t="e">
        <f>IF(DJ38&lt;&gt;DK38,"O FUNDAMENTO UTILIZADO ESTÁ INCORRETO, VEJA SE HABILITOU OUTRO FUNDAMENTO.",VLOOKUP(A38,'TAB FUNDAMENTO'!#REF!,2,0))</f>
        <v>#REF!</v>
      </c>
      <c r="C38" s="361" t="s">
        <v>160</v>
      </c>
      <c r="D38" s="573" t="s">
        <v>2091</v>
      </c>
      <c r="E38" s="379" t="s">
        <v>2867</v>
      </c>
      <c r="F38" s="379" t="s">
        <v>2687</v>
      </c>
      <c r="G38" s="361" t="str">
        <f ca="1">IF('CERT-V'!$L$37=0,"",35)</f>
        <v/>
      </c>
      <c r="H38" s="361" t="str">
        <f ca="1">IF('CERT-V'!$L$37=0,"",30)</f>
        <v/>
      </c>
      <c r="I38" s="361" t="s">
        <v>2092</v>
      </c>
      <c r="J38" s="361">
        <v>0</v>
      </c>
      <c r="K38" s="361" t="s">
        <v>2479</v>
      </c>
      <c r="L38" s="361" t="s">
        <v>2658</v>
      </c>
      <c r="M38" s="361" t="s">
        <v>2658</v>
      </c>
      <c r="N38" s="361" t="str">
        <f ca="1">IF('CERT-V'!$L$33=0,"","5 Anos")</f>
        <v/>
      </c>
      <c r="O38" s="361" t="str">
        <f>IF('CERT-V'!$L$32=0,"Não Há","5 Anos")</f>
        <v>Não Há</v>
      </c>
      <c r="P38" s="369">
        <v>35</v>
      </c>
      <c r="Q38" s="369">
        <v>30</v>
      </c>
      <c r="R38" s="381"/>
      <c r="S38" s="361"/>
      <c r="T38" s="361"/>
      <c r="U38" s="361"/>
      <c r="V38" s="361"/>
      <c r="W38" s="361" t="str">
        <f ca="1">IF('CERT-V'!$L$33&lt;5,"Não Atendeu","Atendeu")</f>
        <v>Não Atendeu</v>
      </c>
      <c r="X38" s="361"/>
      <c r="Y38" s="361" t="str">
        <f>IF(AND($AK$2="M",'CERT-V'!$L$38&lt;53),"Não Atendeu","Atendeu")</f>
        <v>Atendeu</v>
      </c>
      <c r="Z38" s="361" t="str">
        <f>IF(AND($AK$2="F",'CERT-V'!$L$38&lt;48),"Não Atendeu","Atendeu")</f>
        <v>Atendeu</v>
      </c>
      <c r="AA38" s="361" t="str">
        <f ca="1">IF(AND($AK$2="M",'CERT-V'!$L$37&lt;35),"Não Atendeu","Atendeu")</f>
        <v>Atendeu</v>
      </c>
      <c r="AB38" s="361" t="str">
        <f ca="1">IF(AND($AK$2="f",'CERT-V'!$L$37&lt;30),"Não Atendeu","Atendeu")</f>
        <v>Atendeu</v>
      </c>
      <c r="AC38" s="379" t="str">
        <f>IF(AND($AK$2="M",'CERT-V'!$L$40&lt;53),"Não Atendeu","Atendeu")</f>
        <v>Atendeu</v>
      </c>
      <c r="AD38" s="379" t="str">
        <f>IF(AND($AK$2="F",'CERT-V'!$L$40&lt;48),"Não Atendeu","Atendeu")</f>
        <v>Atendeu</v>
      </c>
      <c r="AE38" s="361" t="str">
        <f ca="1">IF('CERT-V'!$L$39=0,"",IF('CERT-V'!$L$39&lt;35,"Não Atendeu","Atendeu"))</f>
        <v/>
      </c>
      <c r="AF38" s="361" t="str">
        <f ca="1">IF('CERT-V'!$L$39=0,"",IF('CERT-V'!$L$39&lt;30,"Não Atendeu","Atendeu"))</f>
        <v/>
      </c>
      <c r="AG38" s="379" t="str">
        <f>IF(AND($AK$2="M",'CERT-V'!$L$42&lt;53),"Não Atendeu","Atendeu")</f>
        <v>Atendeu</v>
      </c>
      <c r="AH38" s="379" t="str">
        <f>IF(AND($AK$2="M",'CERT-V'!$L$42&lt;48),"Não Atendeu","Atendeu")</f>
        <v>Atendeu</v>
      </c>
      <c r="AI38" s="361" t="str">
        <f ca="1">IF(AND($AK$2="M",'CERT-V'!$L$39&lt;35),"NÃO","SIM")</f>
        <v>SIM</v>
      </c>
      <c r="AJ38" s="361" t="str">
        <f ca="1">IF(AND($AK$2="F",'CERT-V'!$L$39&lt;30),"NÃO","SIM")</f>
        <v>SIM</v>
      </c>
      <c r="AK38" s="364">
        <v>0.2</v>
      </c>
      <c r="AL38" s="364">
        <v>0.2</v>
      </c>
      <c r="AM38" s="361">
        <v>35</v>
      </c>
      <c r="AN38" s="361">
        <v>30</v>
      </c>
      <c r="AO38" s="209" t="str">
        <f>IF('CERT-F'!$X$2="","",IF('CERT-F'!$O$2="N","","adqüiriu a condição de aposentar com os proventos calculados sobre:"))</f>
        <v/>
      </c>
      <c r="AP38" s="361" t="s">
        <v>130</v>
      </c>
      <c r="AQ38" s="361" t="s">
        <v>1140</v>
      </c>
      <c r="AR38" s="361" t="s">
        <v>2568</v>
      </c>
      <c r="AS38" s="365">
        <f>100%</f>
        <v>1</v>
      </c>
      <c r="AT38" s="366" t="s">
        <v>2428</v>
      </c>
      <c r="AU38" s="366" t="s">
        <v>2429</v>
      </c>
      <c r="AV38" s="384" t="s">
        <v>1306</v>
      </c>
      <c r="AW38" s="385" t="str">
        <f>IF('CERT-V'!$H$52=0,"",IF('CERT-F'!$X$2="","",IF('CERT-F'!$O$2="N","",IF(PEDAG!$Z$5="N","",IF(PEDAG!$Z$10="S","encerrado a partir de:","encerrará a partir de:")))))</f>
        <v/>
      </c>
      <c r="AX38" s="386" t="str">
        <f>IF('CERT-V'!$H$52=0,"",IF('CERT-F'!$X$2="","",IF(OR('CERT-F'!$O$2="N",PEDAG!$F$17="N"),"",PEDAG!$G$38)))</f>
        <v/>
      </c>
      <c r="AY38" s="385">
        <v>0</v>
      </c>
      <c r="AZ38" s="366">
        <v>0</v>
      </c>
      <c r="BA38" s="366">
        <v>0</v>
      </c>
      <c r="BB38" s="366">
        <v>0</v>
      </c>
      <c r="BC38" s="366">
        <v>0</v>
      </c>
      <c r="BD38" s="361"/>
      <c r="BE38" s="361"/>
      <c r="BF38" s="361"/>
      <c r="BG38" s="361" t="str">
        <f>IF('CERT-F'!$AA$25&lt;=36145,"Atendeu","Não Atendeu")</f>
        <v>Atendeu</v>
      </c>
      <c r="BH38" s="379" t="s">
        <v>2867</v>
      </c>
      <c r="BI38" s="379" t="s">
        <v>2687</v>
      </c>
      <c r="BJ38" s="361" t="str">
        <f ca="1">IF('CERT-V'!$L$39=0,"","35 Anos")</f>
        <v/>
      </c>
      <c r="BK38" s="361" t="str">
        <f ca="1">IF('CERT-V'!$L$39=0,"","30 Anos")</f>
        <v/>
      </c>
      <c r="BL38" s="367" t="s">
        <v>1146</v>
      </c>
      <c r="BM38" s="381">
        <f ca="1">PEDAG!$G$40</f>
        <v>36145</v>
      </c>
      <c r="BN38" s="387">
        <v>48</v>
      </c>
      <c r="BO38" s="369">
        <v>53</v>
      </c>
      <c r="BP38" s="381">
        <f ca="1">PEDAG!$G$38</f>
        <v>36147</v>
      </c>
      <c r="BQ38" s="369">
        <f>35*365</f>
        <v>12775</v>
      </c>
      <c r="BR38" s="369">
        <f t="shared" si="6"/>
        <v>10950</v>
      </c>
      <c r="BS38" s="20"/>
      <c r="BT38" s="369">
        <v>0</v>
      </c>
      <c r="BU38" s="369">
        <v>0</v>
      </c>
      <c r="BV38" s="369">
        <v>5</v>
      </c>
      <c r="BW38" s="369">
        <v>0</v>
      </c>
      <c r="BX38" s="369">
        <v>53</v>
      </c>
      <c r="BY38" s="369">
        <v>48</v>
      </c>
      <c r="BZ38" s="387">
        <v>53</v>
      </c>
      <c r="CA38" s="387">
        <v>48</v>
      </c>
      <c r="CB38" s="361" t="str">
        <f ca="1">IF(AND($AK$2="M",'CERT-V'!$L$37&lt;35),"Não Atendeu","Atendeu")</f>
        <v>Atendeu</v>
      </c>
      <c r="CC38" s="361" t="str">
        <f ca="1">IF(AND($AK$2="f",'CERT-V'!$L$37&lt;30),"Não Atendeu","Atendeu")</f>
        <v>Atendeu</v>
      </c>
      <c r="CD38" s="361">
        <v>12775</v>
      </c>
      <c r="CE38" s="361">
        <v>10950</v>
      </c>
      <c r="CF38" s="675">
        <v>0</v>
      </c>
      <c r="CG38" s="675">
        <v>0</v>
      </c>
      <c r="CH38" s="673">
        <v>0</v>
      </c>
      <c r="CI38" s="673">
        <v>0</v>
      </c>
      <c r="CJ38" s="673"/>
      <c r="CK38" s="673"/>
      <c r="CL38" s="364"/>
      <c r="CM38" s="694" t="str">
        <f>IF('CERT-V'!$AB$40&lt;38078,38078,'CERT-V'!$AB$40)</f>
        <v/>
      </c>
      <c r="CN38" s="694" t="str">
        <f>IF('CERT-V'!$AB$40&lt;38078,38078,'CERT-V'!$AB$40)</f>
        <v/>
      </c>
      <c r="CO38" s="362" t="str">
        <f>'CERT-V'!$E$35</f>
        <v/>
      </c>
      <c r="CP38" s="362" t="str">
        <f>'CERT-V'!$E$35</f>
        <v/>
      </c>
      <c r="CQ38" s="709"/>
      <c r="CR38" s="688" t="e">
        <f>'TAB FUNDAMENTO'!#REF!</f>
        <v>#REF!</v>
      </c>
      <c r="CS38" s="688" t="e">
        <f>'TAB FUNDAMENTO'!#REF!</f>
        <v>#REF!</v>
      </c>
      <c r="CT38" s="733">
        <f ca="1">PEDAG!$F$38</f>
        <v>36146</v>
      </c>
      <c r="CU38" s="733">
        <f ca="1">PEDAG!$G$38</f>
        <v>36147</v>
      </c>
      <c r="CV38" s="145"/>
      <c r="CW38" s="145"/>
      <c r="CX38" s="361" t="s">
        <v>2338</v>
      </c>
      <c r="CY38" s="573" t="str">
        <f>IF('CERT-F'!$AA$25&lt;=36145,"Atendeu","Não atendeu")</f>
        <v>Atendeu</v>
      </c>
      <c r="CZ38" s="361"/>
      <c r="DA38" s="573"/>
      <c r="DB38" s="741" t="s">
        <v>2337</v>
      </c>
      <c r="DC38" s="745">
        <f>'CERT-F'!$S$7</f>
        <v>0</v>
      </c>
      <c r="DD38" s="745">
        <f>'CERT-F'!$S$7</f>
        <v>0</v>
      </c>
      <c r="DE38" s="163">
        <v>0</v>
      </c>
      <c r="DF38" s="163">
        <v>0</v>
      </c>
      <c r="DJ38" s="42">
        <f>'CERT-F'!$X$2</f>
        <v>0</v>
      </c>
      <c r="DK38" s="1" t="e">
        <f>'TAB FUNDAMENTO'!#REF!</f>
        <v>#REF!</v>
      </c>
      <c r="DM38" s="145"/>
      <c r="DN38" s="145"/>
    </row>
    <row r="39" spans="1:120" s="1" customFormat="1" ht="18" customHeight="1">
      <c r="A39" s="372">
        <v>36</v>
      </c>
      <c r="B39" s="360" t="e">
        <f>IF(DJ39&lt;&gt;DK39,"O FUNDAMENTO UTILIZADO ESTÁ INCORRETO, VEJA SE HABILITOU OUTRO FUNDAMENTO.",VLOOKUP(A39,'TAB FUNDAMENTO'!#REF!,2,0))</f>
        <v>#REF!</v>
      </c>
      <c r="C39" s="361" t="s">
        <v>160</v>
      </c>
      <c r="D39" s="573" t="s">
        <v>2091</v>
      </c>
      <c r="E39" s="379" t="s">
        <v>2867</v>
      </c>
      <c r="F39" s="379" t="s">
        <v>2687</v>
      </c>
      <c r="G39" s="361" t="str">
        <f ca="1">IF('CERT-V'!$L$37=0,"",35)</f>
        <v/>
      </c>
      <c r="H39" s="361" t="str">
        <f ca="1">IF('CERT-V'!$L$37=0,"",30)</f>
        <v/>
      </c>
      <c r="I39" s="361" t="s">
        <v>2092</v>
      </c>
      <c r="J39" s="361">
        <v>0</v>
      </c>
      <c r="K39" s="361" t="s">
        <v>2479</v>
      </c>
      <c r="L39" s="361" t="s">
        <v>2658</v>
      </c>
      <c r="M39" s="361" t="s">
        <v>2658</v>
      </c>
      <c r="N39" s="361" t="str">
        <f ca="1">IF('CERT-V'!$L$33=0,"","5 Anos")</f>
        <v/>
      </c>
      <c r="O39" s="361" t="str">
        <f>IF('CERT-V'!$L$32=0,"Não Há","5 Anos")</f>
        <v>Não Há</v>
      </c>
      <c r="P39" s="369">
        <v>35</v>
      </c>
      <c r="Q39" s="369">
        <v>30</v>
      </c>
      <c r="R39" s="381"/>
      <c r="S39" s="361"/>
      <c r="T39" s="361"/>
      <c r="U39" s="361"/>
      <c r="V39" s="361"/>
      <c r="W39" s="361" t="str">
        <f ca="1">IF('CERT-V'!$L$33&lt;5,"Não Atendeu","Atendeu")</f>
        <v>Não Atendeu</v>
      </c>
      <c r="X39" s="361"/>
      <c r="Y39" s="361" t="str">
        <f>IF(AND($AK$2="M",'CERT-V'!$L$38&lt;53),"Não Atendeu","Atendeu")</f>
        <v>Atendeu</v>
      </c>
      <c r="Z39" s="361" t="str">
        <f>IF(AND($AK$2="F",'CERT-V'!$L$38&lt;48),"Não Atendeu","Atendeu")</f>
        <v>Atendeu</v>
      </c>
      <c r="AA39" s="361" t="str">
        <f ca="1">IF(AND($AK$2="M",'CERT-V'!$L$37&lt;35),"Não Atendeu","Atendeu")</f>
        <v>Atendeu</v>
      </c>
      <c r="AB39" s="361" t="str">
        <f ca="1">IF(AND($AK$2="f",'CERT-V'!$L$37&lt;30),"Não Atendeu","Atendeu")</f>
        <v>Atendeu</v>
      </c>
      <c r="AC39" s="379" t="str">
        <f>IF(AND($AK$2="M",'CERT-V'!$L$40&lt;53),"Não Atendeu","Atendeu")</f>
        <v>Atendeu</v>
      </c>
      <c r="AD39" s="379" t="str">
        <f>IF(AND($AK$2="F",'CERT-V'!$L$40&lt;48),"Não Atendeu","Atendeu")</f>
        <v>Atendeu</v>
      </c>
      <c r="AE39" s="361" t="str">
        <f ca="1">IF('CERT-V'!$L$39=0,"",IF('CERT-V'!$L$39&lt;35,"Não Atendeu","Atendeu"))</f>
        <v/>
      </c>
      <c r="AF39" s="361" t="str">
        <f ca="1">IF('CERT-V'!$L$39=0,"",IF('CERT-V'!$L$39&lt;30,"Não Atendeu","Atendeu"))</f>
        <v/>
      </c>
      <c r="AG39" s="379" t="str">
        <f>IF(AND($AK$2="M",'CERT-V'!$L$42&lt;53),"Não Atendeu","Atendeu")</f>
        <v>Atendeu</v>
      </c>
      <c r="AH39" s="379" t="str">
        <f>IF(AND($AK$2="M",'CERT-V'!$L$42&lt;48),"Não Atendeu","Atendeu")</f>
        <v>Atendeu</v>
      </c>
      <c r="AI39" s="361" t="str">
        <f ca="1">IF(AND($AK$2="M",'CERT-V'!$L$39&lt;35),"NÃO","SIM")</f>
        <v>SIM</v>
      </c>
      <c r="AJ39" s="361" t="str">
        <f ca="1">IF(AND($AK$2="F",'CERT-V'!$L$39&lt;30),"NÃO","SIM")</f>
        <v>SIM</v>
      </c>
      <c r="AK39" s="364">
        <v>0.2</v>
      </c>
      <c r="AL39" s="364">
        <v>0.2</v>
      </c>
      <c r="AM39" s="361">
        <v>35</v>
      </c>
      <c r="AN39" s="361">
        <v>30</v>
      </c>
      <c r="AO39" s="209" t="str">
        <f>IF('CERT-F'!$X$2="","",IF('CERT-F'!$O$2="N","","adqüiriu a condição de aposentar com os proventos calculados sobre:"))</f>
        <v/>
      </c>
      <c r="AP39" s="361" t="s">
        <v>130</v>
      </c>
      <c r="AQ39" s="361" t="s">
        <v>1140</v>
      </c>
      <c r="AR39" s="361" t="s">
        <v>2568</v>
      </c>
      <c r="AS39" s="365">
        <f>100%</f>
        <v>1</v>
      </c>
      <c r="AT39" s="366" t="s">
        <v>2428</v>
      </c>
      <c r="AU39" s="366" t="s">
        <v>2429</v>
      </c>
      <c r="AV39" s="384" t="s">
        <v>1306</v>
      </c>
      <c r="AW39" s="385" t="str">
        <f>IF('CERT-V'!$H$52=0,"",IF('CERT-F'!$X$2="","",IF('CERT-F'!$O$2="N","",IF(PEDAG!$Z$5="N","",IF(PEDAG!$Z$10="S","encerrado a partir de:","encerrará a partir de:")))))</f>
        <v/>
      </c>
      <c r="AX39" s="386" t="str">
        <f>IF('CERT-V'!$H$52=0,"",IF('CERT-F'!$X$2="","",IF(OR('CERT-F'!$O$2="N",PEDAG!$F$17="N"),"",PEDAG!$G$38)))</f>
        <v/>
      </c>
      <c r="AY39" s="385">
        <v>0</v>
      </c>
      <c r="AZ39" s="366">
        <v>0</v>
      </c>
      <c r="BA39" s="366">
        <v>0</v>
      </c>
      <c r="BB39" s="366">
        <v>0</v>
      </c>
      <c r="BC39" s="366">
        <v>0</v>
      </c>
      <c r="BD39" s="361"/>
      <c r="BE39" s="361"/>
      <c r="BF39" s="361"/>
      <c r="BG39" s="361" t="str">
        <f>IF('CERT-F'!$AA$25&lt;=36145,"Atendeu","Não Atendeu")</f>
        <v>Atendeu</v>
      </c>
      <c r="BH39" s="379" t="s">
        <v>2867</v>
      </c>
      <c r="BI39" s="379" t="s">
        <v>2687</v>
      </c>
      <c r="BJ39" s="361" t="str">
        <f ca="1">IF('CERT-V'!$L$39=0,"","35 Anos")</f>
        <v/>
      </c>
      <c r="BK39" s="361" t="str">
        <f ca="1">IF('CERT-V'!$L$39=0,"","30 Anos")</f>
        <v/>
      </c>
      <c r="BL39" s="367" t="s">
        <v>1146</v>
      </c>
      <c r="BM39" s="381">
        <f ca="1">PEDAG!$G$40</f>
        <v>36145</v>
      </c>
      <c r="BN39" s="387">
        <v>48</v>
      </c>
      <c r="BO39" s="369">
        <v>53</v>
      </c>
      <c r="BP39" s="381">
        <f ca="1">PEDAG!$G$38</f>
        <v>36147</v>
      </c>
      <c r="BQ39" s="369">
        <f>35*365</f>
        <v>12775</v>
      </c>
      <c r="BR39" s="369">
        <f t="shared" si="6"/>
        <v>10950</v>
      </c>
      <c r="BS39" s="20"/>
      <c r="BT39" s="369">
        <v>0</v>
      </c>
      <c r="BU39" s="369">
        <v>0</v>
      </c>
      <c r="BV39" s="369">
        <v>5</v>
      </c>
      <c r="BW39" s="369">
        <v>0</v>
      </c>
      <c r="BX39" s="369">
        <v>53</v>
      </c>
      <c r="BY39" s="369">
        <v>48</v>
      </c>
      <c r="BZ39" s="387">
        <v>53</v>
      </c>
      <c r="CA39" s="387">
        <v>48</v>
      </c>
      <c r="CB39" s="361" t="str">
        <f ca="1">IF(AND($AK$2="M",'CERT-V'!$L$37&lt;35),"Não Atendeu","Atendeu")</f>
        <v>Atendeu</v>
      </c>
      <c r="CC39" s="361" t="str">
        <f ca="1">IF(AND($AK$2="f",'CERT-V'!$L$37&lt;30),"Não Atendeu","Atendeu")</f>
        <v>Atendeu</v>
      </c>
      <c r="CD39" s="361">
        <v>12775</v>
      </c>
      <c r="CE39" s="361">
        <v>10950</v>
      </c>
      <c r="CF39" s="675">
        <v>0</v>
      </c>
      <c r="CG39" s="675">
        <v>0</v>
      </c>
      <c r="CH39" s="673">
        <v>0</v>
      </c>
      <c r="CI39" s="673">
        <v>0</v>
      </c>
      <c r="CJ39" s="673"/>
      <c r="CK39" s="673"/>
      <c r="CL39" s="364"/>
      <c r="CM39" s="694" t="str">
        <f>IF('CERT-V'!$AB$40&lt;38078,38078,'CERT-V'!$AB$40)</f>
        <v/>
      </c>
      <c r="CN39" s="694" t="str">
        <f>IF('CERT-V'!$AB$40&lt;38078,38078,'CERT-V'!$AB$40)</f>
        <v/>
      </c>
      <c r="CO39" s="362" t="str">
        <f>'CERT-V'!$E$35</f>
        <v/>
      </c>
      <c r="CP39" s="362" t="str">
        <f>'CERT-V'!$E$35</f>
        <v/>
      </c>
      <c r="CQ39" s="145"/>
      <c r="CR39" s="688" t="e">
        <f>'TAB FUNDAMENTO'!#REF!</f>
        <v>#REF!</v>
      </c>
      <c r="CS39" s="688" t="e">
        <f>'TAB FUNDAMENTO'!#REF!</f>
        <v>#REF!</v>
      </c>
      <c r="CT39" s="733">
        <f ca="1">PEDAG!$F$38</f>
        <v>36146</v>
      </c>
      <c r="CU39" s="733">
        <f ca="1">PEDAG!$G$38</f>
        <v>36147</v>
      </c>
      <c r="CV39" s="145"/>
      <c r="CW39" s="145"/>
      <c r="CX39" s="361" t="s">
        <v>2338</v>
      </c>
      <c r="CY39" s="573" t="str">
        <f>IF('CERT-F'!$AA$25&lt;=36145,"Atendeu","Não atendeu")</f>
        <v>Atendeu</v>
      </c>
      <c r="CZ39" s="361"/>
      <c r="DA39" s="573"/>
      <c r="DB39" s="741" t="s">
        <v>2337</v>
      </c>
      <c r="DC39" s="745">
        <f>'CERT-F'!$S$7</f>
        <v>0</v>
      </c>
      <c r="DD39" s="745">
        <f>'CERT-F'!$S$7</f>
        <v>0</v>
      </c>
      <c r="DE39" s="163">
        <v>0</v>
      </c>
      <c r="DF39" s="163">
        <v>0</v>
      </c>
      <c r="DJ39" s="42">
        <f>'CERT-F'!$X$2</f>
        <v>0</v>
      </c>
      <c r="DK39" s="1" t="e">
        <f>'TAB FUNDAMENTO'!#REF!</f>
        <v>#REF!</v>
      </c>
      <c r="DM39" s="145"/>
      <c r="DN39" s="145"/>
    </row>
    <row r="40" spans="1:120" s="1" customFormat="1" ht="15" hidden="1" customHeight="1">
      <c r="A40" s="374">
        <v>37</v>
      </c>
      <c r="B40" s="360" t="e">
        <f>IF(DJ40&lt;&gt;DK40,"O FUNDAMENTO UTILIZADO ESTÁ INCORRETO, VEJA SE HABILITOU OUTRO FUNDAMENTO.",VLOOKUP(A40,'TAB FUNDAMENTO'!#REF!,2,0))</f>
        <v>#REF!</v>
      </c>
      <c r="C40" s="376" t="s">
        <v>160</v>
      </c>
      <c r="D40" s="574" t="s">
        <v>2091</v>
      </c>
      <c r="E40" s="376" t="s">
        <v>2867</v>
      </c>
      <c r="F40" s="376" t="s">
        <v>2687</v>
      </c>
      <c r="G40" s="376" t="str">
        <f ca="1">IF('CERT-V'!$L$37=0,"",30)</f>
        <v/>
      </c>
      <c r="H40" s="376" t="str">
        <f ca="1">IF('CERT-V'!$L$37=0,"",30)</f>
        <v/>
      </c>
      <c r="I40" s="376" t="s">
        <v>2092</v>
      </c>
      <c r="J40" s="376">
        <v>0</v>
      </c>
      <c r="K40" s="376" t="s">
        <v>2479</v>
      </c>
      <c r="L40" s="376" t="s">
        <v>2658</v>
      </c>
      <c r="M40" s="376" t="s">
        <v>2658</v>
      </c>
      <c r="N40" s="376" t="str">
        <f ca="1">IF('CERT-V'!$L$33=0,"","5 Anos")</f>
        <v/>
      </c>
      <c r="O40" s="376" t="str">
        <f>IF('CERT-V'!$L$32=0,"Não Há","5 Anos")</f>
        <v>Não Há</v>
      </c>
      <c r="P40" s="383">
        <v>30</v>
      </c>
      <c r="Q40" s="383">
        <v>0</v>
      </c>
      <c r="R40" s="378"/>
      <c r="S40" s="376"/>
      <c r="T40" s="376"/>
      <c r="U40" s="376"/>
      <c r="V40" s="376"/>
      <c r="W40" s="376" t="str">
        <f ca="1">IF('CERT-V'!$L$33&lt;5,"Não Atendeu","Atendeu")</f>
        <v>Não Atendeu</v>
      </c>
      <c r="X40" s="376"/>
      <c r="Y40" s="376" t="str">
        <f>IF(AND($AK$2="M",'CERT-V'!$L$38&lt;53),"Não Atendeu","Atendeu")</f>
        <v>Atendeu</v>
      </c>
      <c r="Z40" s="376">
        <v>0</v>
      </c>
      <c r="AA40" s="376" t="str">
        <f ca="1">IF(AND($AK$2="M",'CERT-V'!$L$37&lt;30),"Não Atendeu","Atendeu")</f>
        <v>Atendeu</v>
      </c>
      <c r="AB40" s="376">
        <v>0</v>
      </c>
      <c r="AC40" s="376" t="str">
        <f>IF(AND($AK$2="M",'CERT-V'!$L$40&lt;53),"Não Atendeu","Atendeu")</f>
        <v>Atendeu</v>
      </c>
      <c r="AD40" s="376" t="str">
        <f>IF(AND($AK$2="F",'CERT-V'!$L$40&lt;48),"Não Atendeu","Atendeu")</f>
        <v>Atendeu</v>
      </c>
      <c r="AE40" s="376" t="str">
        <f ca="1">IF('CERT-V'!$L$39=0,"",IF('CERT-V'!$L$39&lt;35,"Não Atendeu","Atendeu"))</f>
        <v/>
      </c>
      <c r="AF40" s="376" t="s">
        <v>152</v>
      </c>
      <c r="AG40" s="376" t="str">
        <f>IF(AND($AK$2="M",'CERT-V'!$L$42&lt;53),"Não Atendeu","Atendeu")</f>
        <v>Atendeu</v>
      </c>
      <c r="AH40" s="376" t="str">
        <f>IF(AND($AK$2="M",'CERT-V'!$L$42&lt;48),"Não Atendeu","Atendeu")</f>
        <v>Atendeu</v>
      </c>
      <c r="AI40" s="376" t="str">
        <f ca="1">IF(AND($AK$2="M",'CERT-V'!$L$39&lt;35),"NÃO","SIM")</f>
        <v>SIM</v>
      </c>
      <c r="AJ40" s="376" t="str">
        <f ca="1">IF(AND($AK$2="F",'CERT-V'!$L$39&lt;30),"NÃO","SIM")</f>
        <v>SIM</v>
      </c>
      <c r="AK40" s="377">
        <v>0.2</v>
      </c>
      <c r="AL40" s="377">
        <v>0.2</v>
      </c>
      <c r="AM40" s="376">
        <v>30</v>
      </c>
      <c r="AN40" s="376">
        <v>30</v>
      </c>
      <c r="AO40" s="376" t="str">
        <f>IF('CERT-F'!$X$2="","",IF('CERT-F'!$O$2="N","","adqüiriu a condição de aposentar com os proventos calculados sobre:"))</f>
        <v/>
      </c>
      <c r="AP40" s="376" t="s">
        <v>130</v>
      </c>
      <c r="AQ40" s="376" t="s">
        <v>1140</v>
      </c>
      <c r="AR40" s="376" t="s">
        <v>2568</v>
      </c>
      <c r="AS40" s="388">
        <f>100%</f>
        <v>1</v>
      </c>
      <c r="AT40" s="594" t="s">
        <v>2428</v>
      </c>
      <c r="AU40" s="594" t="s">
        <v>2429</v>
      </c>
      <c r="AV40" s="692" t="s">
        <v>1306</v>
      </c>
      <c r="AW40" s="385" t="str">
        <f>IF('CERT-V'!$H$52=0,"",IF('CERT-F'!$X$2="","",IF('CERT-F'!$O$2="N","",IF(PEDAG!$Z$5="N","",IF(PEDAG!$Z$10="S","encerrado a partir de:","encerrará a partir de:")))))</f>
        <v/>
      </c>
      <c r="AX40" s="389" t="str">
        <f>IF('CERT-V'!$H$52=0,"",IF('CERT-F'!$X$2="","",IF(OR('CERT-F'!$O$2="N",PEDAG!$F$17="N"),"",PEDAG!$G$38)))</f>
        <v/>
      </c>
      <c r="AY40" s="376">
        <v>0</v>
      </c>
      <c r="AZ40" s="376">
        <v>0</v>
      </c>
      <c r="BA40" s="376">
        <v>0</v>
      </c>
      <c r="BB40" s="376">
        <v>0</v>
      </c>
      <c r="BC40" s="376">
        <v>0</v>
      </c>
      <c r="BD40" s="376"/>
      <c r="BE40" s="376"/>
      <c r="BF40" s="376"/>
      <c r="BG40" s="376" t="str">
        <f>IF('CERT-F'!$AA$25&lt;=36145,"Atendeu","Não Atendeu")</f>
        <v>Atendeu</v>
      </c>
      <c r="BH40" s="376" t="s">
        <v>2867</v>
      </c>
      <c r="BI40" s="376" t="s">
        <v>2687</v>
      </c>
      <c r="BJ40" s="376" t="str">
        <f ca="1">IF('CERT-V'!$L$39=0,"","30 Anos")</f>
        <v/>
      </c>
      <c r="BK40" s="376" t="s">
        <v>152</v>
      </c>
      <c r="BL40" s="375" t="s">
        <v>1146</v>
      </c>
      <c r="BM40" s="378">
        <f ca="1">PEDAG!$G$40</f>
        <v>36145</v>
      </c>
      <c r="BN40" s="383">
        <v>48</v>
      </c>
      <c r="BO40" s="383">
        <v>53</v>
      </c>
      <c r="BP40" s="378">
        <f ca="1">PEDAG!$G$38</f>
        <v>36147</v>
      </c>
      <c r="BQ40" s="383">
        <f t="shared" ref="BQ40:BQ45" si="8">30*365</f>
        <v>10950</v>
      </c>
      <c r="BR40" s="383">
        <f t="shared" si="6"/>
        <v>10950</v>
      </c>
      <c r="BS40" s="20"/>
      <c r="BT40" s="383">
        <v>0</v>
      </c>
      <c r="BU40" s="383">
        <v>0</v>
      </c>
      <c r="BV40" s="383">
        <v>5</v>
      </c>
      <c r="BW40" s="383">
        <v>0</v>
      </c>
      <c r="BX40" s="383">
        <v>53</v>
      </c>
      <c r="BY40" s="383">
        <v>48</v>
      </c>
      <c r="BZ40" s="383">
        <v>53</v>
      </c>
      <c r="CA40" s="383">
        <v>48</v>
      </c>
      <c r="CB40" s="376" t="str">
        <f ca="1">IF(AND($AK$2="M",'CERT-V'!$L$37&lt;30),"Não Atendeu","Atendeu")</f>
        <v>Atendeu</v>
      </c>
      <c r="CC40" s="376">
        <v>0</v>
      </c>
      <c r="CD40" s="376">
        <v>10950</v>
      </c>
      <c r="CE40" s="376">
        <v>10950</v>
      </c>
      <c r="CF40" s="676">
        <v>0</v>
      </c>
      <c r="CG40" s="676">
        <v>0</v>
      </c>
      <c r="CH40" s="394">
        <v>0</v>
      </c>
      <c r="CI40" s="394">
        <v>0</v>
      </c>
      <c r="CJ40" s="394"/>
      <c r="CK40" s="394"/>
      <c r="CL40" s="377"/>
      <c r="CM40" s="695" t="str">
        <f>IF('CERT-V'!$AB$40&lt;38078,38078,'CERT-V'!$AB$40)</f>
        <v/>
      </c>
      <c r="CN40" s="695" t="str">
        <f>IF('CERT-V'!$AB$40&lt;38078,38078,'CERT-V'!$AB$40)</f>
        <v/>
      </c>
      <c r="CO40" s="696" t="str">
        <f>'CERT-V'!$E$35</f>
        <v/>
      </c>
      <c r="CP40" s="696" t="str">
        <f>'CERT-V'!$E$35</f>
        <v/>
      </c>
      <c r="CQ40" s="729"/>
      <c r="CR40" s="744" t="e">
        <f>'TAB FUNDAMENTO'!#REF!</f>
        <v>#REF!</v>
      </c>
      <c r="CS40" s="744" t="e">
        <f>'TAB FUNDAMENTO'!#REF!</f>
        <v>#REF!</v>
      </c>
      <c r="CT40" s="734">
        <f ca="1">PEDAG!$F$38</f>
        <v>36146</v>
      </c>
      <c r="CU40" s="734">
        <f ca="1">PEDAG!$G$38</f>
        <v>36147</v>
      </c>
      <c r="CV40" s="729"/>
      <c r="CW40" s="729"/>
      <c r="CX40" s="376" t="s">
        <v>2338</v>
      </c>
      <c r="CY40" s="574" t="str">
        <f>IF('CERT-F'!$AA$25&lt;=36145,"Atendeu","Não atendeu")</f>
        <v>Atendeu</v>
      </c>
      <c r="CZ40" s="376"/>
      <c r="DA40" s="574"/>
      <c r="DB40" s="742" t="s">
        <v>2337</v>
      </c>
      <c r="DC40" s="745">
        <f>'CERT-F'!$S$7</f>
        <v>0</v>
      </c>
      <c r="DD40" s="745">
        <f>'CERT-F'!$S$7</f>
        <v>0</v>
      </c>
      <c r="DE40" s="746">
        <v>0</v>
      </c>
      <c r="DF40" s="746">
        <v>0</v>
      </c>
      <c r="DJ40" s="42">
        <f>'CERT-F'!$X$2</f>
        <v>0</v>
      </c>
      <c r="DK40" s="1" t="e">
        <f>'TAB FUNDAMENTO'!#REF!</f>
        <v>#REF!</v>
      </c>
      <c r="DM40" s="145"/>
      <c r="DN40" s="145"/>
    </row>
    <row r="41" spans="1:120" s="1" customFormat="1" ht="15" hidden="1" customHeight="1">
      <c r="A41" s="374">
        <v>37</v>
      </c>
      <c r="B41" s="360" t="e">
        <f>IF(DJ41&lt;&gt;DK41,"O FUNDAMENTO UTILIZADO ESTÁ INCORRETO, VEJA SE HABILITOU OUTRO FUNDAMENTO.",VLOOKUP(A41,'TAB FUNDAMENTO'!#REF!,2,0))</f>
        <v>#REF!</v>
      </c>
      <c r="C41" s="376" t="s">
        <v>160</v>
      </c>
      <c r="D41" s="574" t="s">
        <v>2091</v>
      </c>
      <c r="E41" s="376" t="s">
        <v>2867</v>
      </c>
      <c r="F41" s="376" t="s">
        <v>2687</v>
      </c>
      <c r="G41" s="376" t="str">
        <f ca="1">IF('CERT-V'!$L$37=0,"",30)</f>
        <v/>
      </c>
      <c r="H41" s="376" t="str">
        <f ca="1">IF('CERT-V'!$L$37=0,"",30)</f>
        <v/>
      </c>
      <c r="I41" s="376" t="s">
        <v>2092</v>
      </c>
      <c r="J41" s="376">
        <v>0</v>
      </c>
      <c r="K41" s="376" t="s">
        <v>2479</v>
      </c>
      <c r="L41" s="376" t="s">
        <v>2658</v>
      </c>
      <c r="M41" s="376" t="s">
        <v>2658</v>
      </c>
      <c r="N41" s="376" t="str">
        <f ca="1">IF('CERT-V'!$L$33=0,"","5 Anos")</f>
        <v/>
      </c>
      <c r="O41" s="376" t="str">
        <f>IF('CERT-V'!$L$32=0,"Não Há","5 Anos")</f>
        <v>Não Há</v>
      </c>
      <c r="P41" s="383">
        <v>30</v>
      </c>
      <c r="Q41" s="383">
        <v>0</v>
      </c>
      <c r="R41" s="378"/>
      <c r="S41" s="376"/>
      <c r="T41" s="376"/>
      <c r="U41" s="376"/>
      <c r="V41" s="376"/>
      <c r="W41" s="376" t="str">
        <f ca="1">IF('CERT-V'!$L$33&lt;5,"Não Atendeu","Atendeu")</f>
        <v>Não Atendeu</v>
      </c>
      <c r="X41" s="376"/>
      <c r="Y41" s="376" t="str">
        <f>IF(AND($AK$2="M",'CERT-V'!$L$38&lt;53),"Não Atendeu","Atendeu")</f>
        <v>Atendeu</v>
      </c>
      <c r="Z41" s="376">
        <v>0</v>
      </c>
      <c r="AA41" s="376" t="str">
        <f ca="1">IF(AND($AK$2="M",'CERT-V'!$L$37&lt;30),"Não Atendeu","Atendeu")</f>
        <v>Atendeu</v>
      </c>
      <c r="AB41" s="376">
        <v>0</v>
      </c>
      <c r="AC41" s="376" t="str">
        <f>IF(AND($AK$2="M",'CERT-V'!$L$40&lt;53),"Não Atendeu","Atendeu")</f>
        <v>Atendeu</v>
      </c>
      <c r="AD41" s="376" t="str">
        <f>IF(AND($AK$2="F",'CERT-V'!$L$40&lt;48),"Não Atendeu","Atendeu")</f>
        <v>Atendeu</v>
      </c>
      <c r="AE41" s="376" t="str">
        <f ca="1">IF('CERT-V'!$L$39=0,"",IF('CERT-V'!$L$39&lt;35,"Não Atendeu","Atendeu"))</f>
        <v/>
      </c>
      <c r="AF41" s="376" t="s">
        <v>152</v>
      </c>
      <c r="AG41" s="376" t="str">
        <f>IF(AND($AK$2="M",'CERT-V'!$L$42&lt;53),"Não Atendeu","Atendeu")</f>
        <v>Atendeu</v>
      </c>
      <c r="AH41" s="376" t="str">
        <f>IF(AND($AK$2="M",'CERT-V'!$L$42&lt;48),"Não Atendeu","Atendeu")</f>
        <v>Atendeu</v>
      </c>
      <c r="AI41" s="376" t="str">
        <f ca="1">IF(AND($AK$2="M",'CERT-V'!$L$39&lt;35),"NÃO","SIM")</f>
        <v>SIM</v>
      </c>
      <c r="AJ41" s="376" t="str">
        <f ca="1">IF(AND($AK$2="F",'CERT-V'!$L$39&lt;30),"NÃO","SIM")</f>
        <v>SIM</v>
      </c>
      <c r="AK41" s="377">
        <v>0.2</v>
      </c>
      <c r="AL41" s="377">
        <v>0.2</v>
      </c>
      <c r="AM41" s="376">
        <v>30</v>
      </c>
      <c r="AN41" s="376">
        <v>30</v>
      </c>
      <c r="AO41" s="376" t="str">
        <f>IF('CERT-F'!$X$2="","",IF('CERT-F'!$O$2="N","","adqüiriu a condição de aposentar com os proventos calculados sobre:"))</f>
        <v/>
      </c>
      <c r="AP41" s="376" t="s">
        <v>130</v>
      </c>
      <c r="AQ41" s="376" t="s">
        <v>1140</v>
      </c>
      <c r="AR41" s="376" t="s">
        <v>2568</v>
      </c>
      <c r="AS41" s="388">
        <f>100%</f>
        <v>1</v>
      </c>
      <c r="AT41" s="594" t="s">
        <v>2428</v>
      </c>
      <c r="AU41" s="594" t="s">
        <v>2429</v>
      </c>
      <c r="AV41" s="692" t="s">
        <v>1306</v>
      </c>
      <c r="AW41" s="385" t="str">
        <f>IF('CERT-V'!$H$52=0,"",IF('CERT-F'!$X$2="","",IF('CERT-F'!$O$2="N","",IF(PEDAG!$Z$5="N","",IF(PEDAG!$Z$10="S","encerrado a partir de:","encerrará a partir de:")))))</f>
        <v/>
      </c>
      <c r="AX41" s="389" t="str">
        <f>IF('CERT-V'!$H$52=0,"",IF('CERT-F'!$X$2="","",IF(OR('CERT-F'!$O$2="N",PEDAG!$F$17="N"),"",PEDAG!$G$38)))</f>
        <v/>
      </c>
      <c r="AY41" s="376">
        <v>0</v>
      </c>
      <c r="AZ41" s="376">
        <v>0</v>
      </c>
      <c r="BA41" s="376">
        <v>0</v>
      </c>
      <c r="BB41" s="376">
        <v>0</v>
      </c>
      <c r="BC41" s="376">
        <v>0</v>
      </c>
      <c r="BD41" s="376"/>
      <c r="BE41" s="376"/>
      <c r="BF41" s="376"/>
      <c r="BG41" s="376" t="str">
        <f>IF('CERT-F'!$AA$25&lt;=36145,"Atendeu","Não Atendeu")</f>
        <v>Atendeu</v>
      </c>
      <c r="BH41" s="376" t="s">
        <v>2867</v>
      </c>
      <c r="BI41" s="376" t="s">
        <v>2687</v>
      </c>
      <c r="BJ41" s="376" t="str">
        <f ca="1">IF('CERT-V'!$L$39=0,"","30 Anos")</f>
        <v/>
      </c>
      <c r="BK41" s="376" t="s">
        <v>152</v>
      </c>
      <c r="BL41" s="375" t="s">
        <v>1146</v>
      </c>
      <c r="BM41" s="378">
        <f ca="1">PEDAG!$G$40</f>
        <v>36145</v>
      </c>
      <c r="BN41" s="383">
        <v>48</v>
      </c>
      <c r="BO41" s="383">
        <v>53</v>
      </c>
      <c r="BP41" s="378">
        <f ca="1">PEDAG!$G$38</f>
        <v>36147</v>
      </c>
      <c r="BQ41" s="383">
        <f t="shared" si="8"/>
        <v>10950</v>
      </c>
      <c r="BR41" s="383">
        <f t="shared" si="6"/>
        <v>10950</v>
      </c>
      <c r="BS41" s="20"/>
      <c r="BT41" s="383">
        <v>0</v>
      </c>
      <c r="BU41" s="383">
        <v>0</v>
      </c>
      <c r="BV41" s="383">
        <v>5</v>
      </c>
      <c r="BW41" s="383">
        <v>0</v>
      </c>
      <c r="BX41" s="383">
        <v>53</v>
      </c>
      <c r="BY41" s="383">
        <v>48</v>
      </c>
      <c r="BZ41" s="383">
        <v>53</v>
      </c>
      <c r="CA41" s="383">
        <v>48</v>
      </c>
      <c r="CB41" s="376" t="str">
        <f ca="1">IF(AND($AK$2="M",'CERT-V'!$L$37&lt;30),"Não Atendeu","Atendeu")</f>
        <v>Atendeu</v>
      </c>
      <c r="CC41" s="376">
        <v>0</v>
      </c>
      <c r="CD41" s="376">
        <v>10950</v>
      </c>
      <c r="CE41" s="376">
        <v>10950</v>
      </c>
      <c r="CF41" s="676">
        <v>0</v>
      </c>
      <c r="CG41" s="676">
        <v>0</v>
      </c>
      <c r="CH41" s="394">
        <v>0</v>
      </c>
      <c r="CI41" s="394">
        <v>0</v>
      </c>
      <c r="CJ41" s="394"/>
      <c r="CK41" s="394"/>
      <c r="CL41" s="377"/>
      <c r="CM41" s="695" t="str">
        <f>IF('CERT-V'!$AB$40&lt;38078,38078,'CERT-V'!$AB$40)</f>
        <v/>
      </c>
      <c r="CN41" s="695" t="str">
        <f>IF('CERT-V'!$AB$40&lt;38078,38078,'CERT-V'!$AB$40)</f>
        <v/>
      </c>
      <c r="CO41" s="696" t="str">
        <f>'CERT-V'!$E$35</f>
        <v/>
      </c>
      <c r="CP41" s="696" t="str">
        <f>'CERT-V'!$E$35</f>
        <v/>
      </c>
      <c r="CQ41" s="729"/>
      <c r="CR41" s="744" t="e">
        <f>'TAB FUNDAMENTO'!#REF!</f>
        <v>#REF!</v>
      </c>
      <c r="CS41" s="744" t="e">
        <f>'TAB FUNDAMENTO'!#REF!</f>
        <v>#REF!</v>
      </c>
      <c r="CT41" s="734">
        <f ca="1">PEDAG!$F$38</f>
        <v>36146</v>
      </c>
      <c r="CU41" s="734">
        <f ca="1">PEDAG!$G$38</f>
        <v>36147</v>
      </c>
      <c r="CV41" s="729"/>
      <c r="CW41" s="729"/>
      <c r="CX41" s="376" t="s">
        <v>2338</v>
      </c>
      <c r="CY41" s="574" t="str">
        <f>IF('CERT-F'!$AA$25&lt;=36145,"Atendeu","Não atendeu")</f>
        <v>Atendeu</v>
      </c>
      <c r="CZ41" s="376"/>
      <c r="DA41" s="574"/>
      <c r="DB41" s="742" t="s">
        <v>2337</v>
      </c>
      <c r="DC41" s="745">
        <f>'CERT-F'!$S$7</f>
        <v>0</v>
      </c>
      <c r="DD41" s="745">
        <f>'CERT-F'!$S$7</f>
        <v>0</v>
      </c>
      <c r="DE41" s="746">
        <v>0</v>
      </c>
      <c r="DF41" s="746">
        <v>0</v>
      </c>
      <c r="DH41" s="4" t="s">
        <v>2395</v>
      </c>
      <c r="DI41" s="4" t="s">
        <v>2434</v>
      </c>
      <c r="DJ41" s="42">
        <f>'CERT-F'!$X$2</f>
        <v>0</v>
      </c>
      <c r="DK41" s="1" t="e">
        <f>'TAB FUNDAMENTO'!#REF!</f>
        <v>#REF!</v>
      </c>
      <c r="DM41" s="145"/>
      <c r="DN41" s="145"/>
    </row>
    <row r="42" spans="1:120" s="1" customFormat="1" ht="15" customHeight="1">
      <c r="A42" s="309">
        <v>39</v>
      </c>
      <c r="B42" s="360" t="e">
        <f>IF(DJ42&lt;&gt;DK42,"O FUNDAMENTO UTILIZADO ESTÁ INCORRETO, VEJA SE HABILITOU OUTRO FUNDAMENTO.",VLOOKUP(A42,'TAB FUNDAMENTO'!#REF!,2,0))</f>
        <v>#REF!</v>
      </c>
      <c r="C42" s="361" t="s">
        <v>160</v>
      </c>
      <c r="D42" s="573" t="s">
        <v>2090</v>
      </c>
      <c r="E42" s="379" t="s">
        <v>2867</v>
      </c>
      <c r="F42" s="379" t="s">
        <v>2687</v>
      </c>
      <c r="G42" s="379">
        <v>30</v>
      </c>
      <c r="H42" s="379">
        <v>25</v>
      </c>
      <c r="I42" s="361" t="s">
        <v>2092</v>
      </c>
      <c r="J42" s="361">
        <v>0</v>
      </c>
      <c r="K42" s="361" t="s">
        <v>2479</v>
      </c>
      <c r="L42" s="361" t="s">
        <v>2658</v>
      </c>
      <c r="M42" s="361" t="s">
        <v>2658</v>
      </c>
      <c r="N42" s="361" t="str">
        <f ca="1">IF('CERT-V'!$L$33=0,"","5 Anos")</f>
        <v/>
      </c>
      <c r="O42" s="361" t="str">
        <f>IF('CERT-V'!$L$32=0,"Não Há","5 Anos")</f>
        <v>Não Há</v>
      </c>
      <c r="P42" s="369">
        <v>30</v>
      </c>
      <c r="Q42" s="369">
        <v>25</v>
      </c>
      <c r="R42" s="361"/>
      <c r="S42" s="361"/>
      <c r="T42" s="361"/>
      <c r="U42" s="361"/>
      <c r="V42" s="361"/>
      <c r="W42" s="361" t="str">
        <f ca="1">IF('CERT-V'!$L$33&lt;5,"Não Atendeu","Atendeu")</f>
        <v>Não Atendeu</v>
      </c>
      <c r="X42" s="361"/>
      <c r="Y42" s="361" t="str">
        <f>IF(AND($AK$2="M",'CERT-V'!$L$38&lt;53),"Não Atendeu","Atendeu")</f>
        <v>Atendeu</v>
      </c>
      <c r="Z42" s="361" t="str">
        <f>IF(AND($AK$2="F",'CERT-V'!$L$38&lt;48),"Não Atendeu","Atendeu")</f>
        <v>Atendeu</v>
      </c>
      <c r="AA42" s="361" t="str">
        <f ca="1">IF(AND($AK$2="M",'CERT-V'!$L$37&lt;35),"Não Atendeu","Atendeu")</f>
        <v>Atendeu</v>
      </c>
      <c r="AB42" s="361" t="str">
        <f ca="1">IF(AND($AK$2="f",'CERT-V'!$L$37&lt;30),"Não Atendeu","Atendeu")</f>
        <v>Atendeu</v>
      </c>
      <c r="AC42" s="379" t="str">
        <f>IF(AND($AK$2="M",'CERT-V'!$L$40&lt;53),"Não Atendeu","Atendeu")</f>
        <v>Atendeu</v>
      </c>
      <c r="AD42" s="379" t="str">
        <f>IF(AND($AK$2="F",'CERT-V'!$L$40&lt;48),"Não Atendeu","Atendeu")</f>
        <v>Atendeu</v>
      </c>
      <c r="AE42" s="361" t="str">
        <f ca="1">IF('CERT-V'!$L$39=0,"",IF('CERT-V'!$L$39&lt;30,"Não Atendeu","Atendeu"))</f>
        <v/>
      </c>
      <c r="AF42" s="379" t="str">
        <f ca="1">IF('CERT-V'!$L$39=0,"",IF('CERT-V'!$L$39&lt;25,"Não Atendeu","Atendeu"))</f>
        <v/>
      </c>
      <c r="AG42" s="379" t="str">
        <f>IF(AND($AK$2="M",'CERT-V'!$L$42&lt;53),"Não Atendeu","Atendeu")</f>
        <v>Atendeu</v>
      </c>
      <c r="AH42" s="379" t="str">
        <f>IF(AND($AK$2="M",'CERT-V'!$L$42&lt;48),"Não Atendeu","Atendeu")</f>
        <v>Atendeu</v>
      </c>
      <c r="AI42" s="361" t="str">
        <f ca="1">IF(AND($AK$2="M",'CERT-V'!$L$39&lt;30),"NÃO","SIM")</f>
        <v>SIM</v>
      </c>
      <c r="AJ42" s="361" t="str">
        <f ca="1">IF(AND($AK$2="F",'CERT-V'!$L$39&lt;25),"NÃO","SIM")</f>
        <v>SIM</v>
      </c>
      <c r="AK42" s="364">
        <v>0.4</v>
      </c>
      <c r="AL42" s="364">
        <v>0.4</v>
      </c>
      <c r="AM42" s="361">
        <f>'CERT-V'!$M$50</f>
        <v>0</v>
      </c>
      <c r="AN42" s="361">
        <f>'CERT-V'!$M$50</f>
        <v>0</v>
      </c>
      <c r="AO42" s="209" t="str">
        <f>IF('CERT-F'!$X$2="","",IF('CERT-F'!$O$2="N","","adqüiriu a condição de aposentar com os proventos calculados sobre:"))</f>
        <v/>
      </c>
      <c r="AP42" s="361" t="s">
        <v>130</v>
      </c>
      <c r="AQ42" s="361" t="s">
        <v>1140</v>
      </c>
      <c r="AR42" s="361" t="s">
        <v>2568</v>
      </c>
      <c r="AS42" s="365" t="e">
        <f>IF($DG$42="M",VLOOKUP($DH$42,TABPERC1,2),VLOOKUP($DI$42,TABPERC2,2))</f>
        <v>#N/A</v>
      </c>
      <c r="AT42" s="366" t="s">
        <v>2428</v>
      </c>
      <c r="AU42" s="366" t="s">
        <v>2429</v>
      </c>
      <c r="AV42" s="384" t="s">
        <v>1306</v>
      </c>
      <c r="AW42" s="385" t="str">
        <f>IF('CERT-V'!$H$52=0,"",IF('CERT-F'!$X$2="","",IF('CERT-F'!$O$2="N","",IF(PEDAG!$Z$5="N","",IF(PEDAG!$Z$10="S","encerrado a partir de:","encerrará a partir de:")))))</f>
        <v/>
      </c>
      <c r="AX42" s="386" t="str">
        <f>IF('CERT-V'!$H$52=0,"",IF('CERT-F'!$X$2="","",IF(OR('CERT-F'!$O$2="N",PEDAG!$F$17="N"),"",PEDAG!$G$38)))</f>
        <v/>
      </c>
      <c r="AY42" s="385">
        <v>0</v>
      </c>
      <c r="AZ42" s="366">
        <v>0</v>
      </c>
      <c r="BA42" s="366">
        <v>0</v>
      </c>
      <c r="BB42" s="366">
        <v>0</v>
      </c>
      <c r="BC42" s="366">
        <v>0</v>
      </c>
      <c r="BD42" s="361"/>
      <c r="BE42" s="361"/>
      <c r="BF42" s="361"/>
      <c r="BG42" s="361" t="str">
        <f>IF('CERT-F'!$AA$25&lt;=36145,"Atendeu","Não Atendeu")</f>
        <v>Atendeu</v>
      </c>
      <c r="BH42" s="379" t="s">
        <v>2867</v>
      </c>
      <c r="BI42" s="379" t="s">
        <v>2687</v>
      </c>
      <c r="BJ42" s="379" t="str">
        <f ca="1">IF('CERT-V'!$L$39=0,"","30 Anos")</f>
        <v/>
      </c>
      <c r="BK42" s="379" t="str">
        <f ca="1">IF('CERT-V'!$L$39=0,"","25 Anos")</f>
        <v/>
      </c>
      <c r="BL42" s="367" t="s">
        <v>1146</v>
      </c>
      <c r="BM42" s="381">
        <f ca="1">PEDAG!$G$40</f>
        <v>36145</v>
      </c>
      <c r="BN42" s="387">
        <v>48</v>
      </c>
      <c r="BO42" s="369">
        <v>53</v>
      </c>
      <c r="BP42" s="381">
        <f ca="1">PEDAG!$G$38</f>
        <v>36147</v>
      </c>
      <c r="BQ42" s="369">
        <f t="shared" si="8"/>
        <v>10950</v>
      </c>
      <c r="BR42" s="369" t="e">
        <f>'CERT-V'!$L$35*365</f>
        <v>#VALUE!</v>
      </c>
      <c r="BS42" s="20"/>
      <c r="BT42" s="369">
        <v>0</v>
      </c>
      <c r="BU42" s="369">
        <v>0</v>
      </c>
      <c r="BV42" s="369">
        <v>5</v>
      </c>
      <c r="BW42" s="369">
        <v>0</v>
      </c>
      <c r="BX42" s="369">
        <v>53</v>
      </c>
      <c r="BY42" s="369">
        <v>48</v>
      </c>
      <c r="BZ42" s="387">
        <v>53</v>
      </c>
      <c r="CA42" s="387">
        <v>48</v>
      </c>
      <c r="CB42" s="361" t="str">
        <f ca="1">IF(AND($AK$2="M",'CERT-V'!$L$37&lt;35),"Não Atendeu","Atendeu")</f>
        <v>Atendeu</v>
      </c>
      <c r="CC42" s="361" t="str">
        <f ca="1">IF(AND($AK$2="f",'CERT-V'!$L$37&lt;30),"Não Atendeu","Atendeu")</f>
        <v>Atendeu</v>
      </c>
      <c r="CD42" s="361">
        <v>10950</v>
      </c>
      <c r="CE42" s="361">
        <v>9125</v>
      </c>
      <c r="CF42" s="675">
        <v>0</v>
      </c>
      <c r="CG42" s="675">
        <v>0</v>
      </c>
      <c r="CH42" s="673">
        <v>0</v>
      </c>
      <c r="CI42" s="673">
        <v>0</v>
      </c>
      <c r="CJ42" s="673" t="str">
        <f>IF('CERT-V'!$AA$36&lt;1,"","Faz jus a um acréscimo de:")</f>
        <v/>
      </c>
      <c r="CK42" s="673" t="str">
        <f>IF('CERT-V'!$AA$36&lt;1,"","além do percentual de:")</f>
        <v/>
      </c>
      <c r="CL42" s="364">
        <f>IF('CERT-V'!$AA$36&lt;1,0,70%)</f>
        <v>0</v>
      </c>
      <c r="CM42" s="694" t="str">
        <f>IF('CERT-V'!$AB$40&lt;37987,37987,'CERT-V'!$AB$40)</f>
        <v/>
      </c>
      <c r="CN42" s="694" t="str">
        <f>IF('CERT-V'!$AB$40&lt;37987,37987,'CERT-V'!$AB$40)</f>
        <v/>
      </c>
      <c r="CO42" s="362">
        <v>10950</v>
      </c>
      <c r="CP42" s="362">
        <v>9125</v>
      </c>
      <c r="CQ42" s="145"/>
      <c r="CR42" s="369" t="e">
        <f>'TAB FUNDAMENTO'!#REF!</f>
        <v>#REF!</v>
      </c>
      <c r="CS42" s="369" t="e">
        <f>'TAB FUNDAMENTO'!#REF!</f>
        <v>#REF!</v>
      </c>
      <c r="CT42" s="733">
        <f ca="1">PEDAG!$F$38</f>
        <v>36146</v>
      </c>
      <c r="CU42" s="733">
        <f ca="1">PEDAG!$G$38</f>
        <v>36147</v>
      </c>
      <c r="CV42" s="369">
        <f>'CERT-V'!$AM$26</f>
        <v>0</v>
      </c>
      <c r="CW42" s="733">
        <f ca="1">CU42+CV42*365</f>
        <v>36147</v>
      </c>
      <c r="CX42" s="361" t="s">
        <v>2338</v>
      </c>
      <c r="CY42" s="573" t="str">
        <f>IF('CERT-F'!$AA$25&lt;=36145,"Atendeu","Não atendeu")</f>
        <v>Atendeu</v>
      </c>
      <c r="CZ42" s="361"/>
      <c r="DA42" s="573"/>
      <c r="DB42" s="741" t="s">
        <v>2337</v>
      </c>
      <c r="DC42" s="745">
        <f>'CERT-F'!$S$7</f>
        <v>0</v>
      </c>
      <c r="DD42" s="745">
        <f>'CERT-F'!$S$7</f>
        <v>0</v>
      </c>
      <c r="DE42" s="163">
        <v>0</v>
      </c>
      <c r="DF42" s="163">
        <v>0</v>
      </c>
      <c r="DG42" s="1">
        <f>'CERT-F'!P19</f>
        <v>0</v>
      </c>
      <c r="DH42" s="42">
        <f>'CERT-V'!AG53</f>
        <v>0</v>
      </c>
      <c r="DI42" s="42">
        <f>'CERT-V'!AH53</f>
        <v>0</v>
      </c>
      <c r="DJ42" s="42">
        <f>'CERT-F'!$X$2</f>
        <v>0</v>
      </c>
      <c r="DK42" s="1" t="e">
        <f>'TAB FUNDAMENTO'!#REF!</f>
        <v>#REF!</v>
      </c>
      <c r="DM42" s="145"/>
      <c r="DN42" s="145"/>
    </row>
    <row r="43" spans="1:120" s="1" customFormat="1" ht="15.75" customHeight="1">
      <c r="A43" s="309">
        <v>40</v>
      </c>
      <c r="B43" s="360" t="e">
        <f>IF(DJ43&lt;&gt;DK43,"O FUNDAMENTO UTILIZADO ESTÁ INCORRETO, VEJA SE HABILITOU OUTRO FUNDAMENTO.",VLOOKUP(A43,'TAB FUNDAMENTO'!#REF!,2,0))</f>
        <v>#REF!</v>
      </c>
      <c r="C43" s="361" t="s">
        <v>160</v>
      </c>
      <c r="D43" s="573" t="s">
        <v>2090</v>
      </c>
      <c r="E43" s="379" t="s">
        <v>2867</v>
      </c>
      <c r="F43" s="379" t="s">
        <v>2687</v>
      </c>
      <c r="G43" s="379">
        <v>30</v>
      </c>
      <c r="H43" s="379">
        <v>25</v>
      </c>
      <c r="I43" s="361" t="s">
        <v>2092</v>
      </c>
      <c r="J43" s="361">
        <v>0</v>
      </c>
      <c r="K43" s="361" t="s">
        <v>2479</v>
      </c>
      <c r="L43" s="361" t="s">
        <v>2658</v>
      </c>
      <c r="M43" s="361" t="s">
        <v>2658</v>
      </c>
      <c r="N43" s="361" t="str">
        <f ca="1">IF('CERT-V'!$L$33=0,"","5 Anos")</f>
        <v/>
      </c>
      <c r="O43" s="361" t="str">
        <f>IF('CERT-V'!$L$32=0,"Não Há","5 Anos")</f>
        <v>Não Há</v>
      </c>
      <c r="P43" s="369">
        <v>30</v>
      </c>
      <c r="Q43" s="369">
        <v>25</v>
      </c>
      <c r="R43" s="361"/>
      <c r="S43" s="361"/>
      <c r="T43" s="361"/>
      <c r="U43" s="361"/>
      <c r="V43" s="361"/>
      <c r="W43" s="361" t="str">
        <f ca="1">IF('CERT-V'!$L$33&lt;5,"Não Atendeu","Atendeu")</f>
        <v>Não Atendeu</v>
      </c>
      <c r="X43" s="361"/>
      <c r="Y43" s="361" t="str">
        <f>IF(AND($AK$2="M",'CERT-V'!$L$38&lt;53),"Não Atendeu","Atendeu")</f>
        <v>Atendeu</v>
      </c>
      <c r="Z43" s="361" t="str">
        <f>IF(AND($AK$2="F",'CERT-V'!$L$38&lt;48),"Não Atendeu","Atendeu")</f>
        <v>Atendeu</v>
      </c>
      <c r="AA43" s="361" t="str">
        <f ca="1">IF(AND($AK$2="M",'CERT-V'!$L$37&lt;35),"Não Atendeu","Atendeu")</f>
        <v>Atendeu</v>
      </c>
      <c r="AB43" s="361" t="str">
        <f ca="1">IF(AND($AK$2="f",'CERT-V'!$L$37&lt;30),"Não Atendeu","Atendeu")</f>
        <v>Atendeu</v>
      </c>
      <c r="AC43" s="379" t="str">
        <f>IF(AND($AK$2="M",'CERT-V'!$L$40&lt;53),"Não Atendeu","Atendeu")</f>
        <v>Atendeu</v>
      </c>
      <c r="AD43" s="379" t="str">
        <f>IF(AND($AK$2="F",'CERT-V'!$L$40&lt;48),"Não Atendeu","Atendeu")</f>
        <v>Atendeu</v>
      </c>
      <c r="AE43" s="361" t="str">
        <f ca="1">IF('CERT-V'!$L$39=0,"",IF('CERT-V'!$L$39&lt;30,"Não Atendeu","Atendeu"))</f>
        <v/>
      </c>
      <c r="AF43" s="379" t="str">
        <f ca="1">IF('CERT-V'!$L$39=0,"",IF('CERT-V'!$L$39&lt;25,"Não Atendeu","Atendeu"))</f>
        <v/>
      </c>
      <c r="AG43" s="379" t="str">
        <f>IF(AND($AK$2="M",'CERT-V'!$L$42&lt;53),"Não Atendeu","Atendeu")</f>
        <v>Atendeu</v>
      </c>
      <c r="AH43" s="379" t="str">
        <f>IF(AND($AK$2="M",'CERT-V'!$L$42&lt;48),"Não Atendeu","Atendeu")</f>
        <v>Atendeu</v>
      </c>
      <c r="AI43" s="361" t="str">
        <f ca="1">IF(AND($AK$2="M",'CERT-V'!$L$39&lt;30),"NÃO","SIM")</f>
        <v>SIM</v>
      </c>
      <c r="AJ43" s="361" t="str">
        <f ca="1">IF(AND($AK$2="F",'CERT-V'!$L$39&lt;25),"NÃO","SIM")</f>
        <v>SIM</v>
      </c>
      <c r="AK43" s="364">
        <v>0.4</v>
      </c>
      <c r="AL43" s="364">
        <v>0.4</v>
      </c>
      <c r="AM43" s="361">
        <f>'CERT-V'!$M$50</f>
        <v>0</v>
      </c>
      <c r="AN43" s="361">
        <f>'CERT-V'!$M$50</f>
        <v>0</v>
      </c>
      <c r="AO43" s="209" t="str">
        <f>IF('CERT-F'!$X$2="","",IF('CERT-F'!$O$2="N","","adqüiriu a condição de aposentar com os proventos calculados sobre:"))</f>
        <v/>
      </c>
      <c r="AP43" s="361" t="s">
        <v>130</v>
      </c>
      <c r="AQ43" s="361" t="s">
        <v>1140</v>
      </c>
      <c r="AR43" s="361" t="s">
        <v>2568</v>
      </c>
      <c r="AS43" s="365" t="e">
        <f>IF($DG$42="M",VLOOKUP($DH$42,TABPERC1,2),VLOOKUP($DI$42,TABPERC2,2))</f>
        <v>#N/A</v>
      </c>
      <c r="AT43" s="366" t="s">
        <v>2428</v>
      </c>
      <c r="AU43" s="366" t="s">
        <v>2429</v>
      </c>
      <c r="AV43" s="384" t="s">
        <v>1306</v>
      </c>
      <c r="AW43" s="385" t="str">
        <f>IF('CERT-V'!$H$52=0,"",IF('CERT-F'!$X$2="","",IF('CERT-F'!$O$2="N","",IF(PEDAG!$Z$5="N","",IF(PEDAG!$Z$10="S","encerrado a partir de:","encerrará a partir de:")))))</f>
        <v/>
      </c>
      <c r="AX43" s="386" t="str">
        <f>IF('CERT-V'!$H$52=0,"",IF('CERT-F'!$X$2="","",IF(OR('CERT-F'!$O$2="N",PEDAG!$F$17="N"),"",PEDAG!$G$38)))</f>
        <v/>
      </c>
      <c r="AY43" s="385">
        <v>0</v>
      </c>
      <c r="AZ43" s="366">
        <v>0</v>
      </c>
      <c r="BA43" s="366">
        <v>0</v>
      </c>
      <c r="BB43" s="366">
        <v>0</v>
      </c>
      <c r="BC43" s="366">
        <v>0</v>
      </c>
      <c r="BD43" s="361"/>
      <c r="BE43" s="361"/>
      <c r="BF43" s="361"/>
      <c r="BG43" s="361" t="str">
        <f>IF('CERT-F'!$AA$25&lt;=36145,"Atendeu","Não Atendeu")</f>
        <v>Atendeu</v>
      </c>
      <c r="BH43" s="379" t="s">
        <v>2867</v>
      </c>
      <c r="BI43" s="379" t="s">
        <v>2687</v>
      </c>
      <c r="BJ43" s="379" t="str">
        <f ca="1">IF('CERT-V'!$L$39=0,"","30 Anos")</f>
        <v/>
      </c>
      <c r="BK43" s="379" t="str">
        <f ca="1">IF('CERT-V'!$L$39=0,"","25 Anos")</f>
        <v/>
      </c>
      <c r="BL43" s="367" t="s">
        <v>1146</v>
      </c>
      <c r="BM43" s="381">
        <f ca="1">PEDAG!$G$40</f>
        <v>36145</v>
      </c>
      <c r="BN43" s="387">
        <v>48</v>
      </c>
      <c r="BO43" s="369">
        <v>53</v>
      </c>
      <c r="BP43" s="381">
        <f ca="1">PEDAG!$G$38</f>
        <v>36147</v>
      </c>
      <c r="BQ43" s="369">
        <f t="shared" si="8"/>
        <v>10950</v>
      </c>
      <c r="BR43" s="369" t="e">
        <f>'CERT-V'!$L$35*365</f>
        <v>#VALUE!</v>
      </c>
      <c r="BS43" s="20"/>
      <c r="BT43" s="369">
        <v>0</v>
      </c>
      <c r="BU43" s="369">
        <v>0</v>
      </c>
      <c r="BV43" s="369">
        <v>5</v>
      </c>
      <c r="BW43" s="369">
        <v>0</v>
      </c>
      <c r="BX43" s="369">
        <v>53</v>
      </c>
      <c r="BY43" s="369">
        <v>48</v>
      </c>
      <c r="BZ43" s="387">
        <v>53</v>
      </c>
      <c r="CA43" s="387">
        <v>48</v>
      </c>
      <c r="CB43" s="361" t="str">
        <f ca="1">IF(AND($AK$2="M",'CERT-V'!$L$37&lt;35),"Não Atendeu","Atendeu")</f>
        <v>Atendeu</v>
      </c>
      <c r="CC43" s="361" t="str">
        <f ca="1">IF(AND($AK$2="f",'CERT-V'!$L$37&lt;30),"Não Atendeu","Atendeu")</f>
        <v>Atendeu</v>
      </c>
      <c r="CD43" s="361">
        <v>10950</v>
      </c>
      <c r="CE43" s="361">
        <v>9125</v>
      </c>
      <c r="CF43" s="675">
        <v>0</v>
      </c>
      <c r="CG43" s="675">
        <v>0</v>
      </c>
      <c r="CH43" s="673">
        <v>0</v>
      </c>
      <c r="CI43" s="673">
        <v>0</v>
      </c>
      <c r="CJ43" s="673" t="str">
        <f>IF('CERT-V'!$AA$36&lt;1,"","Faz jus a um acréscimo de:")</f>
        <v/>
      </c>
      <c r="CK43" s="673" t="str">
        <f>IF('CERT-V'!$AA$36&lt;1,"","além do percentual de:")</f>
        <v/>
      </c>
      <c r="CL43" s="364">
        <f>IF('CERT-V'!$AA$36&lt;1,0,70%)</f>
        <v>0</v>
      </c>
      <c r="CM43" s="694" t="str">
        <f>IF('CERT-V'!$AB$40&lt;37987,37987,'CERT-V'!$AB$40)</f>
        <v/>
      </c>
      <c r="CN43" s="694" t="str">
        <f>IF('CERT-V'!$AB$40&lt;37987,37987,'CERT-V'!$AB$40)</f>
        <v/>
      </c>
      <c r="CO43" s="362">
        <v>10950</v>
      </c>
      <c r="CP43" s="362">
        <v>9125</v>
      </c>
      <c r="CQ43" s="145"/>
      <c r="CR43" s="369" t="e">
        <f>'TAB FUNDAMENTO'!#REF!</f>
        <v>#REF!</v>
      </c>
      <c r="CS43" s="369" t="e">
        <f>'TAB FUNDAMENTO'!#REF!</f>
        <v>#REF!</v>
      </c>
      <c r="CT43" s="733">
        <f ca="1">PEDAG!$F$38</f>
        <v>36146</v>
      </c>
      <c r="CU43" s="733">
        <f ca="1">PEDAG!$G$38</f>
        <v>36147</v>
      </c>
      <c r="CV43" s="369">
        <f>'CERT-V'!$AM$26</f>
        <v>0</v>
      </c>
      <c r="CW43" s="733">
        <f ca="1">CU43+CV43*365</f>
        <v>36147</v>
      </c>
      <c r="CX43" s="361" t="s">
        <v>2338</v>
      </c>
      <c r="CY43" s="573" t="str">
        <f>IF('CERT-F'!$AA$25&lt;=36145,"Atendeu","Não atendeu")</f>
        <v>Atendeu</v>
      </c>
      <c r="CZ43" s="361"/>
      <c r="DA43" s="573"/>
      <c r="DB43" s="741" t="s">
        <v>2337</v>
      </c>
      <c r="DC43" s="745">
        <f>'CERT-F'!$S$7</f>
        <v>0</v>
      </c>
      <c r="DD43" s="745">
        <f>'CERT-F'!$S$7</f>
        <v>0</v>
      </c>
      <c r="DE43" s="163">
        <v>0</v>
      </c>
      <c r="DF43" s="163">
        <v>0</v>
      </c>
      <c r="DJ43" s="42">
        <f>'CERT-F'!$X$2</f>
        <v>0</v>
      </c>
      <c r="DK43" s="1" t="e">
        <f>'TAB FUNDAMENTO'!#REF!</f>
        <v>#REF!</v>
      </c>
      <c r="DM43" s="145"/>
      <c r="DN43" s="145"/>
    </row>
    <row r="44" spans="1:120" s="1" customFormat="1" ht="15" customHeight="1">
      <c r="A44" s="309">
        <v>41</v>
      </c>
      <c r="B44" s="360" t="e">
        <f>IF(DJ44&lt;&gt;DK44,"O FUNDAMENTO UTILIZADO ESTÁ INCORRETO, VEJA SE HABILITOU OUTRO FUNDAMENTO.",VLOOKUP(A44,'TAB FUNDAMENTO'!#REF!,2,0))</f>
        <v>#REF!</v>
      </c>
      <c r="C44" s="361" t="s">
        <v>160</v>
      </c>
      <c r="D44" s="573" t="s">
        <v>2090</v>
      </c>
      <c r="E44" s="379" t="s">
        <v>2867</v>
      </c>
      <c r="F44" s="379" t="s">
        <v>2687</v>
      </c>
      <c r="G44" s="379">
        <v>30</v>
      </c>
      <c r="H44" s="379">
        <v>25</v>
      </c>
      <c r="I44" s="361" t="s">
        <v>2092</v>
      </c>
      <c r="J44" s="361">
        <v>0</v>
      </c>
      <c r="K44" s="361" t="s">
        <v>2479</v>
      </c>
      <c r="L44" s="361" t="s">
        <v>2658</v>
      </c>
      <c r="M44" s="361" t="s">
        <v>2658</v>
      </c>
      <c r="N44" s="361" t="str">
        <f ca="1">IF('CERT-V'!$L$33=0,"","5 Anos")</f>
        <v/>
      </c>
      <c r="O44" s="361" t="str">
        <f>IF('CERT-V'!$L$32=0,"Não Há","5 Anos")</f>
        <v>Não Há</v>
      </c>
      <c r="P44" s="369">
        <v>30</v>
      </c>
      <c r="Q44" s="369">
        <v>25</v>
      </c>
      <c r="R44" s="361"/>
      <c r="S44" s="361"/>
      <c r="T44" s="361"/>
      <c r="U44" s="361"/>
      <c r="V44" s="361"/>
      <c r="W44" s="361" t="str">
        <f ca="1">IF('CERT-V'!$L$33&lt;5,"Não Atendeu","Atendeu")</f>
        <v>Não Atendeu</v>
      </c>
      <c r="X44" s="361"/>
      <c r="Y44" s="361" t="str">
        <f>IF(AND($AK$2="M",'CERT-V'!$L$38&lt;53),"Não Atendeu","Atendeu")</f>
        <v>Atendeu</v>
      </c>
      <c r="Z44" s="361" t="str">
        <f>IF(AND($AK$2="F",'CERT-V'!$L$38&lt;48),"Não Atendeu","Atendeu")</f>
        <v>Atendeu</v>
      </c>
      <c r="AA44" s="361" t="str">
        <f ca="1">IF(AND($AK$2="M",'CERT-V'!$L$37&lt;35),"Não Atendeu","Atendeu")</f>
        <v>Atendeu</v>
      </c>
      <c r="AB44" s="361" t="str">
        <f ca="1">IF(AND($AK$2="f",'CERT-V'!$L$37&lt;30),"Não Atendeu","Atendeu")</f>
        <v>Atendeu</v>
      </c>
      <c r="AC44" s="379" t="str">
        <f>IF(AND($AK$2="M",'CERT-V'!$L$40&lt;53),"Não Atendeu","Atendeu")</f>
        <v>Atendeu</v>
      </c>
      <c r="AD44" s="379" t="str">
        <f>IF(AND($AK$2="F",'CERT-V'!$L$40&lt;48),"Não Atendeu","Atendeu")</f>
        <v>Atendeu</v>
      </c>
      <c r="AE44" s="361" t="str">
        <f ca="1">IF('CERT-V'!$L$39=0,"",IF('CERT-V'!$L$39&lt;30,"Não Atendeu","Atendeu"))</f>
        <v/>
      </c>
      <c r="AF44" s="379" t="str">
        <f ca="1">IF('CERT-V'!$L$39=0,"",IF('CERT-V'!$L$39&lt;25,"Não Atendeu","Atendeu"))</f>
        <v/>
      </c>
      <c r="AG44" s="379" t="str">
        <f>IF(AND($AK$2="M",'CERT-V'!$L$42&lt;53),"Não Atendeu","Atendeu")</f>
        <v>Atendeu</v>
      </c>
      <c r="AH44" s="379" t="str">
        <f>IF(AND($AK$2="M",'CERT-V'!$L$42&lt;48),"Não Atendeu","Atendeu")</f>
        <v>Atendeu</v>
      </c>
      <c r="AI44" s="361" t="str">
        <f ca="1">IF(AND($AK$2="M",'CERT-V'!$L$39&lt;30),"NÃO","SIM")</f>
        <v>SIM</v>
      </c>
      <c r="AJ44" s="361" t="str">
        <f ca="1">IF(AND($AK$2="F",'CERT-V'!$L$39&lt;25),"NÃO","SIM")</f>
        <v>SIM</v>
      </c>
      <c r="AK44" s="364">
        <v>0.4</v>
      </c>
      <c r="AL44" s="364">
        <v>0.4</v>
      </c>
      <c r="AM44" s="361">
        <f>'CERT-V'!$M$50</f>
        <v>0</v>
      </c>
      <c r="AN44" s="361">
        <f>'CERT-V'!$M$50</f>
        <v>0</v>
      </c>
      <c r="AO44" s="209" t="str">
        <f>IF('CERT-F'!$X$2="","",IF('CERT-F'!$O$2="N","","adqüiriu a condição de aposentar com os proventos calculados sobre:"))</f>
        <v/>
      </c>
      <c r="AP44" s="361" t="s">
        <v>130</v>
      </c>
      <c r="AQ44" s="361" t="s">
        <v>1140</v>
      </c>
      <c r="AR44" s="361" t="s">
        <v>2568</v>
      </c>
      <c r="AS44" s="365" t="e">
        <f>IF($DG$42="M",VLOOKUP($DH$42,TABPERC1,2),VLOOKUP($DI$42,TABPERC2,2))</f>
        <v>#N/A</v>
      </c>
      <c r="AT44" s="366" t="s">
        <v>2428</v>
      </c>
      <c r="AU44" s="366" t="s">
        <v>2429</v>
      </c>
      <c r="AV44" s="384" t="s">
        <v>1306</v>
      </c>
      <c r="AW44" s="385" t="str">
        <f>IF('CERT-V'!$H$52=0,"",IF('CERT-F'!$X$2="","",IF('CERT-F'!$O$2="N","",IF(PEDAG!$Z$5="N","",IF(PEDAG!$Z$10="S","encerrado a partir de:","encerrará a partir de:")))))</f>
        <v/>
      </c>
      <c r="AX44" s="386" t="str">
        <f>IF('CERT-V'!$H$52=0,"",IF('CERT-F'!$X$2="","",IF(OR('CERT-F'!$O$2="N",PEDAG!$F$17="N"),"",PEDAG!$G$38)))</f>
        <v/>
      </c>
      <c r="AY44" s="385">
        <v>0</v>
      </c>
      <c r="AZ44" s="366">
        <v>0</v>
      </c>
      <c r="BA44" s="366">
        <v>0</v>
      </c>
      <c r="BB44" s="366">
        <v>0</v>
      </c>
      <c r="BC44" s="366">
        <v>0</v>
      </c>
      <c r="BD44" s="361"/>
      <c r="BE44" s="361"/>
      <c r="BF44" s="361"/>
      <c r="BG44" s="361" t="str">
        <f>IF('CERT-F'!$AA$25&lt;=36145,"Atendeu","Não Atendeu")</f>
        <v>Atendeu</v>
      </c>
      <c r="BH44" s="379" t="s">
        <v>2867</v>
      </c>
      <c r="BI44" s="379" t="s">
        <v>2687</v>
      </c>
      <c r="BJ44" s="379" t="str">
        <f ca="1">IF('CERT-V'!$L$39=0,"","30 Anos")</f>
        <v/>
      </c>
      <c r="BK44" s="379" t="str">
        <f ca="1">IF('CERT-V'!$L$39=0,"","25 Anos")</f>
        <v/>
      </c>
      <c r="BL44" s="367" t="s">
        <v>1146</v>
      </c>
      <c r="BM44" s="381">
        <f ca="1">PEDAG!$G$40</f>
        <v>36145</v>
      </c>
      <c r="BN44" s="387">
        <v>48</v>
      </c>
      <c r="BO44" s="369">
        <v>53</v>
      </c>
      <c r="BP44" s="381">
        <f ca="1">PEDAG!$G$38</f>
        <v>36147</v>
      </c>
      <c r="BQ44" s="369">
        <f t="shared" si="8"/>
        <v>10950</v>
      </c>
      <c r="BR44" s="369" t="e">
        <f>'CERT-V'!$L$35*365</f>
        <v>#VALUE!</v>
      </c>
      <c r="BS44" s="20"/>
      <c r="BT44" s="369">
        <v>0</v>
      </c>
      <c r="BU44" s="369">
        <v>0</v>
      </c>
      <c r="BV44" s="369">
        <v>5</v>
      </c>
      <c r="BW44" s="369">
        <v>0</v>
      </c>
      <c r="BX44" s="369">
        <v>53</v>
      </c>
      <c r="BY44" s="369">
        <v>48</v>
      </c>
      <c r="BZ44" s="387">
        <v>53</v>
      </c>
      <c r="CA44" s="387">
        <v>48</v>
      </c>
      <c r="CB44" s="361" t="str">
        <f ca="1">IF(AND($AK$2="M",'CERT-V'!$L$37&lt;35),"Não Atendeu","Atendeu")</f>
        <v>Atendeu</v>
      </c>
      <c r="CC44" s="361" t="str">
        <f ca="1">IF(AND($AK$2="f",'CERT-V'!$L$37&lt;30),"Não Atendeu","Atendeu")</f>
        <v>Atendeu</v>
      </c>
      <c r="CD44" s="361">
        <v>10950</v>
      </c>
      <c r="CE44" s="361">
        <v>9125</v>
      </c>
      <c r="CF44" s="675">
        <v>0</v>
      </c>
      <c r="CG44" s="675">
        <v>0</v>
      </c>
      <c r="CH44" s="673">
        <v>0</v>
      </c>
      <c r="CI44" s="673">
        <v>0</v>
      </c>
      <c r="CJ44" s="673" t="str">
        <f>IF('CERT-V'!$AA$36&lt;1,"","Faz jus a um acréscimo de:")</f>
        <v/>
      </c>
      <c r="CK44" s="673" t="str">
        <f>IF('CERT-V'!$AA$36&lt;1,"","além do percentual de:")</f>
        <v/>
      </c>
      <c r="CL44" s="364">
        <f>IF('CERT-V'!$AA$36&lt;1,0,70%)</f>
        <v>0</v>
      </c>
      <c r="CM44" s="694" t="str">
        <f>IF('CERT-V'!$AB$40&lt;37987,37987,'CERT-V'!$AB$40)</f>
        <v/>
      </c>
      <c r="CN44" s="694" t="str">
        <f>IF('CERT-V'!$AB$40&lt;37987,37987,'CERT-V'!$AB$40)</f>
        <v/>
      </c>
      <c r="CO44" s="362">
        <v>10950</v>
      </c>
      <c r="CP44" s="362">
        <v>9125</v>
      </c>
      <c r="CQ44" s="145"/>
      <c r="CR44" s="369" t="e">
        <f>'TAB FUNDAMENTO'!#REF!</f>
        <v>#REF!</v>
      </c>
      <c r="CS44" s="369" t="e">
        <f>'TAB FUNDAMENTO'!#REF!</f>
        <v>#REF!</v>
      </c>
      <c r="CT44" s="733">
        <f ca="1">PEDAG!$F$38</f>
        <v>36146</v>
      </c>
      <c r="CU44" s="733">
        <f ca="1">PEDAG!$G$38</f>
        <v>36147</v>
      </c>
      <c r="CV44" s="369">
        <f>'CERT-V'!$AM$26</f>
        <v>0</v>
      </c>
      <c r="CW44" s="733">
        <f ca="1">CU44+CV44*365</f>
        <v>36147</v>
      </c>
      <c r="CX44" s="361" t="s">
        <v>2338</v>
      </c>
      <c r="CY44" s="573" t="str">
        <f>IF('CERT-F'!$AA$25&lt;=36145,"Atendeu","Não atendeu")</f>
        <v>Atendeu</v>
      </c>
      <c r="CZ44" s="361"/>
      <c r="DA44" s="573"/>
      <c r="DB44" s="741" t="s">
        <v>2337</v>
      </c>
      <c r="DC44" s="745">
        <f>'CERT-F'!$S$7</f>
        <v>0</v>
      </c>
      <c r="DD44" s="745">
        <f>'CERT-F'!$S$7</f>
        <v>0</v>
      </c>
      <c r="DE44" s="163">
        <v>0</v>
      </c>
      <c r="DF44" s="163">
        <v>0</v>
      </c>
      <c r="DJ44" s="42">
        <f>'CERT-F'!$X$2</f>
        <v>0</v>
      </c>
      <c r="DK44" s="1" t="e">
        <f>'TAB FUNDAMENTO'!#REF!</f>
        <v>#REF!</v>
      </c>
      <c r="DM44" s="145"/>
      <c r="DN44" s="145"/>
    </row>
    <row r="45" spans="1:120" s="1" customFormat="1" ht="20.45" customHeight="1">
      <c r="A45" s="309">
        <v>42</v>
      </c>
      <c r="B45" s="360" t="e">
        <f>IF(DJ45&lt;&gt;DK45,"O FUNDAMENTO UTILIZADO ESTÁ INCORRETO, VEJA SE HABILITOU OUTRO FUNDAMENTO.",VLOOKUP(A45,'TAB FUNDAMENTO'!#REF!,2,0))</f>
        <v>#REF!</v>
      </c>
      <c r="C45" s="361" t="s">
        <v>160</v>
      </c>
      <c r="D45" s="573" t="s">
        <v>2090</v>
      </c>
      <c r="E45" s="379" t="s">
        <v>2867</v>
      </c>
      <c r="F45" s="379" t="s">
        <v>2687</v>
      </c>
      <c r="G45" s="379">
        <v>30</v>
      </c>
      <c r="H45" s="379">
        <v>25</v>
      </c>
      <c r="I45" s="361" t="s">
        <v>2092</v>
      </c>
      <c r="J45" s="361">
        <v>0</v>
      </c>
      <c r="K45" s="361" t="s">
        <v>2479</v>
      </c>
      <c r="L45" s="361" t="s">
        <v>2658</v>
      </c>
      <c r="M45" s="361" t="s">
        <v>2658</v>
      </c>
      <c r="N45" s="361" t="str">
        <f ca="1">IF('CERT-V'!$L$33=0,"","5 Anos")</f>
        <v/>
      </c>
      <c r="O45" s="361" t="str">
        <f>IF('CERT-V'!$L$32=0,"Não Há","5 Anos")</f>
        <v>Não Há</v>
      </c>
      <c r="P45" s="369">
        <v>30</v>
      </c>
      <c r="Q45" s="369">
        <v>25</v>
      </c>
      <c r="R45" s="361"/>
      <c r="S45" s="361"/>
      <c r="T45" s="361"/>
      <c r="U45" s="361"/>
      <c r="V45" s="361"/>
      <c r="W45" s="361" t="str">
        <f ca="1">IF('CERT-V'!$L$33&lt;5,"Não Atendeu","Atendeu")</f>
        <v>Não Atendeu</v>
      </c>
      <c r="X45" s="361"/>
      <c r="Y45" s="361" t="str">
        <f>IF(AND($AK$2="M",'CERT-V'!$L$38&lt;53),"Não Atendeu","Atendeu")</f>
        <v>Atendeu</v>
      </c>
      <c r="Z45" s="361" t="str">
        <f>IF(AND($AK$2="F",'CERT-V'!$L$38&lt;48),"Não Atendeu","Atendeu")</f>
        <v>Atendeu</v>
      </c>
      <c r="AA45" s="361" t="str">
        <f ca="1">IF(AND($AK$2="M",'CERT-V'!$L$37&lt;35),"Não Atendeu","Atendeu")</f>
        <v>Atendeu</v>
      </c>
      <c r="AB45" s="361" t="str">
        <f ca="1">IF(AND($AK$2="f",'CERT-V'!$L$37&lt;30),"Não Atendeu","Atendeu")</f>
        <v>Atendeu</v>
      </c>
      <c r="AC45" s="379" t="str">
        <f>IF(AND($AK$2="M",'CERT-V'!$L$40&lt;53),"Não Atendeu","Atendeu")</f>
        <v>Atendeu</v>
      </c>
      <c r="AD45" s="379" t="str">
        <f>IF(AND($AK$2="F",'CERT-V'!$L$40&lt;48),"Não Atendeu","Atendeu")</f>
        <v>Atendeu</v>
      </c>
      <c r="AE45" s="361" t="str">
        <f ca="1">IF('CERT-V'!$L$39=0,"",IF('CERT-V'!$L$39&lt;30,"Não Atendeu","Atendeu"))</f>
        <v/>
      </c>
      <c r="AF45" s="379" t="str">
        <f ca="1">IF('CERT-V'!$L$39=0,"",IF('CERT-V'!$L$39&lt;25,"Não Atendeu","Atendeu"))</f>
        <v/>
      </c>
      <c r="AG45" s="379" t="str">
        <f>IF(AND($AK$2="M",'CERT-V'!$L$42&lt;53),"Não Atendeu","Atendeu")</f>
        <v>Atendeu</v>
      </c>
      <c r="AH45" s="379" t="str">
        <f>IF(AND($AK$2="M",'CERT-V'!$L$42&lt;48),"Não Atendeu","Atendeu")</f>
        <v>Atendeu</v>
      </c>
      <c r="AI45" s="361" t="str">
        <f ca="1">IF(AND($AK$2="M",'CERT-V'!$L$39&lt;30),"NÃO","SIM")</f>
        <v>SIM</v>
      </c>
      <c r="AJ45" s="361" t="str">
        <f ca="1">IF(AND($AK$2="F",'CERT-V'!$L$39&lt;25),"NÃO","SIM")</f>
        <v>SIM</v>
      </c>
      <c r="AK45" s="364">
        <v>0.4</v>
      </c>
      <c r="AL45" s="364">
        <v>0.4</v>
      </c>
      <c r="AM45" s="361">
        <f>'CERT-V'!$M$50</f>
        <v>0</v>
      </c>
      <c r="AN45" s="361">
        <f>'CERT-V'!$M$50</f>
        <v>0</v>
      </c>
      <c r="AO45" s="209" t="str">
        <f>IF('CERT-F'!$X$2="","",IF('CERT-F'!$O$2="N","","adqüiriu a condição de aposentar com os proventos calculados sobre:"))</f>
        <v/>
      </c>
      <c r="AP45" s="361" t="s">
        <v>130</v>
      </c>
      <c r="AQ45" s="361" t="s">
        <v>1140</v>
      </c>
      <c r="AR45" s="361" t="s">
        <v>2568</v>
      </c>
      <c r="AS45" s="365" t="e">
        <f>IF($DG$42="M",VLOOKUP($DH$42,TABPERC1,2),VLOOKUP($DI$42,TABPERC2,2))</f>
        <v>#N/A</v>
      </c>
      <c r="AT45" s="366" t="s">
        <v>2428</v>
      </c>
      <c r="AU45" s="366" t="s">
        <v>2429</v>
      </c>
      <c r="AV45" s="384" t="s">
        <v>1306</v>
      </c>
      <c r="AW45" s="385" t="str">
        <f>IF('CERT-V'!$H$52=0,"",IF('CERT-F'!$X$2="","",IF('CERT-F'!$O$2="N","",IF(PEDAG!$Z$5="N","",IF(PEDAG!$Z$10="S","encerrado a partir de:","encerrará a partir de:")))))</f>
        <v/>
      </c>
      <c r="AX45" s="386" t="str">
        <f>IF('CERT-V'!$H$52=0,"",IF('CERT-F'!$X$2="","",IF(OR('CERT-F'!$O$2="N",PEDAG!$F$17="N"),"",PEDAG!$G$38)))</f>
        <v/>
      </c>
      <c r="AY45" s="385">
        <v>0</v>
      </c>
      <c r="AZ45" s="366">
        <v>0</v>
      </c>
      <c r="BA45" s="366">
        <v>0</v>
      </c>
      <c r="BB45" s="366">
        <v>0</v>
      </c>
      <c r="BC45" s="366">
        <v>0</v>
      </c>
      <c r="BD45" s="361"/>
      <c r="BE45" s="361"/>
      <c r="BF45" s="361"/>
      <c r="BG45" s="361" t="str">
        <f>IF('CERT-F'!$AA$25&lt;=36145,"Atendeu","Não Atendeu")</f>
        <v>Atendeu</v>
      </c>
      <c r="BH45" s="379" t="s">
        <v>2867</v>
      </c>
      <c r="BI45" s="379" t="s">
        <v>2687</v>
      </c>
      <c r="BJ45" s="379" t="str">
        <f ca="1">IF('CERT-V'!$L$39=0,"","30 Anos")</f>
        <v/>
      </c>
      <c r="BK45" s="379" t="str">
        <f ca="1">IF('CERT-V'!$L$39=0,"","25 Anos")</f>
        <v/>
      </c>
      <c r="BL45" s="367" t="s">
        <v>1146</v>
      </c>
      <c r="BM45" s="381">
        <f ca="1">PEDAG!$G$40</f>
        <v>36145</v>
      </c>
      <c r="BN45" s="387">
        <v>48</v>
      </c>
      <c r="BO45" s="369">
        <v>53</v>
      </c>
      <c r="BP45" s="381">
        <f ca="1">PEDAG!$G$38</f>
        <v>36147</v>
      </c>
      <c r="BQ45" s="369">
        <f t="shared" si="8"/>
        <v>10950</v>
      </c>
      <c r="BR45" s="369" t="e">
        <f>'CERT-V'!$L$35*365</f>
        <v>#VALUE!</v>
      </c>
      <c r="BS45" s="20"/>
      <c r="BT45" s="369">
        <v>0</v>
      </c>
      <c r="BU45" s="369">
        <v>0</v>
      </c>
      <c r="BV45" s="369">
        <v>5</v>
      </c>
      <c r="BW45" s="369">
        <v>0</v>
      </c>
      <c r="BX45" s="369">
        <v>53</v>
      </c>
      <c r="BY45" s="369">
        <v>48</v>
      </c>
      <c r="BZ45" s="387">
        <v>53</v>
      </c>
      <c r="CA45" s="387">
        <v>48</v>
      </c>
      <c r="CB45" s="361" t="str">
        <f ca="1">IF(AND($AK$2="M",'CERT-V'!$L$37&lt;35),"Não Atendeu","Atendeu")</f>
        <v>Atendeu</v>
      </c>
      <c r="CC45" s="361" t="str">
        <f ca="1">IF(AND($AK$2="f",'CERT-V'!$L$37&lt;30),"Não Atendeu","Atendeu")</f>
        <v>Atendeu</v>
      </c>
      <c r="CD45" s="361">
        <v>10950</v>
      </c>
      <c r="CE45" s="361">
        <v>9125</v>
      </c>
      <c r="CF45" s="675">
        <v>0</v>
      </c>
      <c r="CG45" s="675">
        <v>0</v>
      </c>
      <c r="CH45" s="673">
        <v>0</v>
      </c>
      <c r="CI45" s="673">
        <v>0</v>
      </c>
      <c r="CJ45" s="673" t="str">
        <f>IF('CERT-V'!$AA$36&lt;1,"","Faz jus a um acréscimo de:")</f>
        <v/>
      </c>
      <c r="CK45" s="673" t="str">
        <f>IF('CERT-V'!$AA$36&lt;1,"","além do percentual de:")</f>
        <v/>
      </c>
      <c r="CL45" s="364">
        <f>IF('CERT-V'!$AA$36&lt;1,0,70%)</f>
        <v>0</v>
      </c>
      <c r="CM45" s="694" t="str">
        <f>IF('CERT-V'!$AB$40&lt;37987,37987,'CERT-V'!$AB$40)</f>
        <v/>
      </c>
      <c r="CN45" s="694" t="str">
        <f>IF('CERT-V'!$AB$40&lt;37987,37987,'CERT-V'!$AB$40)</f>
        <v/>
      </c>
      <c r="CO45" s="362">
        <v>10950</v>
      </c>
      <c r="CP45" s="362">
        <v>9125</v>
      </c>
      <c r="CQ45" s="145"/>
      <c r="CR45" s="369" t="e">
        <f>'TAB FUNDAMENTO'!#REF!</f>
        <v>#REF!</v>
      </c>
      <c r="CS45" s="369" t="e">
        <f>'TAB FUNDAMENTO'!#REF!</f>
        <v>#REF!</v>
      </c>
      <c r="CT45" s="733">
        <f ca="1">PEDAG!$F$38</f>
        <v>36146</v>
      </c>
      <c r="CU45" s="733">
        <f ca="1">PEDAG!$G$38</f>
        <v>36147</v>
      </c>
      <c r="CV45" s="369">
        <f>'CERT-V'!$AM$26</f>
        <v>0</v>
      </c>
      <c r="CW45" s="733">
        <f ca="1">CU45+CV45*365</f>
        <v>36147</v>
      </c>
      <c r="CX45" s="361" t="s">
        <v>2338</v>
      </c>
      <c r="CY45" s="573" t="str">
        <f>IF('CERT-F'!$AA$25&lt;=36145,"Atendeu","Não atendeu")</f>
        <v>Atendeu</v>
      </c>
      <c r="CZ45" s="361"/>
      <c r="DA45" s="573"/>
      <c r="DB45" s="741" t="s">
        <v>2337</v>
      </c>
      <c r="DC45" s="745">
        <f>'CERT-F'!$S$7</f>
        <v>0</v>
      </c>
      <c r="DD45" s="745">
        <f>'CERT-F'!$S$7</f>
        <v>0</v>
      </c>
      <c r="DE45" s="163">
        <v>0</v>
      </c>
      <c r="DF45" s="163">
        <v>0</v>
      </c>
      <c r="DJ45" s="42">
        <f>'CERT-F'!$X$2</f>
        <v>0</v>
      </c>
      <c r="DK45" s="1" t="e">
        <f>'TAB FUNDAMENTO'!#REF!</f>
        <v>#REF!</v>
      </c>
      <c r="DM45" s="145"/>
      <c r="DN45" s="145"/>
    </row>
    <row r="46" spans="1:120" s="1" customFormat="1" ht="13.15" customHeight="1">
      <c r="A46" s="309">
        <v>43</v>
      </c>
      <c r="B46" s="360" t="e">
        <f>IF(DJ46&lt;&gt;DK46,"O FUNDAMENTO UTILIZADO ESTÁ INCORRETO, VEJA SE HABILITOU OUTRO FUNDAMENTO.",VLOOKUP(A46,'TAB FUNDAMENTO'!#REF!,2,0))</f>
        <v>#REF!</v>
      </c>
      <c r="C46" s="361" t="s">
        <v>218</v>
      </c>
      <c r="D46" s="573" t="str">
        <f t="shared" ref="D46:D53" si="9">IF(DN46="M",DO46,DP46)</f>
        <v>Voluntária Integral</v>
      </c>
      <c r="E46" s="379" t="s">
        <v>2686</v>
      </c>
      <c r="F46" s="379" t="s">
        <v>2865</v>
      </c>
      <c r="G46" s="379">
        <f>'CERT-V'!$M$50</f>
        <v>0</v>
      </c>
      <c r="H46" s="379">
        <f>'CERT-V'!$M$50</f>
        <v>0</v>
      </c>
      <c r="I46" s="361" t="s">
        <v>2093</v>
      </c>
      <c r="J46" s="361">
        <v>0</v>
      </c>
      <c r="K46" s="361" t="s">
        <v>2478</v>
      </c>
      <c r="L46" s="361" t="s">
        <v>2659</v>
      </c>
      <c r="M46" s="361" t="s">
        <v>2658</v>
      </c>
      <c r="N46" s="361" t="str">
        <f ca="1">IF('CERT-V'!$L$33=0,"","5 Anos")</f>
        <v/>
      </c>
      <c r="O46" s="361" t="str">
        <f>IF('CERT-V'!$L$32=0,"Não Há","5 Anos")</f>
        <v>Não Há</v>
      </c>
      <c r="P46" s="361">
        <v>0</v>
      </c>
      <c r="Q46" s="361">
        <v>0</v>
      </c>
      <c r="R46" s="2368" t="str">
        <f ca="1">IF(R51="N","Não fará jus ao Abono Permanência","Conceder Abono Permanência")</f>
        <v>Não fará jus ao Abono Permanência</v>
      </c>
      <c r="S46" s="2369"/>
      <c r="T46" s="2369"/>
      <c r="U46" s="2369"/>
      <c r="V46" s="2370"/>
      <c r="W46" s="361" t="str">
        <f ca="1">IF('CERT-V'!$L$33&lt;5,"Não Atendeu","Atendeu")</f>
        <v>Não Atendeu</v>
      </c>
      <c r="X46" s="361" t="str">
        <f ca="1">IF('CERT-V'!$L$34&lt;10,"Não Atendeu","Atendeu")</f>
        <v>Não Atendeu</v>
      </c>
      <c r="Y46" s="361" t="str">
        <f>IF(AND($AK$2="M",'CERT-V'!$L$38&lt;65),"Não Atendeu","Atendeu")</f>
        <v>Atendeu</v>
      </c>
      <c r="Z46" s="361" t="str">
        <f>IF(AND($AK$2="F",'CERT-V'!$L$38&lt;60),"Não Atendeu","Atendeu")</f>
        <v>Atendeu</v>
      </c>
      <c r="AA46" s="361" t="s">
        <v>1674</v>
      </c>
      <c r="AB46" s="361" t="s">
        <v>1674</v>
      </c>
      <c r="AC46" s="379" t="str">
        <f>IF(AND($AK$2="M",'CERT-V'!$L$40&lt;65),"Não Atendeu","Atendeu")</f>
        <v>Atendeu</v>
      </c>
      <c r="AD46" s="379" t="str">
        <f>IF(AND($AK$2="F",'CERT-V'!$L$40&lt;60),"Não Atendeu","Atendeu")</f>
        <v>Atendeu</v>
      </c>
      <c r="AE46" s="361" t="str">
        <f ca="1">IF('CERT-V'!$L$39=0,"","Proporcional")</f>
        <v/>
      </c>
      <c r="AF46" s="361" t="str">
        <f ca="1">IF('CERT-V'!$L$39=0,"","Proporcional")</f>
        <v/>
      </c>
      <c r="AG46" s="379" t="str">
        <f>IF(AND($AK$2="M",'CERT-V'!$L$42&lt;65),"Não Atendeu","Atendeu")</f>
        <v>Atendeu</v>
      </c>
      <c r="AH46" s="379" t="str">
        <f>IF(AND($AK$2="M",'CERT-V'!$L$42&lt;60),"Não Atendeu","Atendeu")</f>
        <v>Atendeu</v>
      </c>
      <c r="AI46" s="361"/>
      <c r="AJ46" s="361"/>
      <c r="AK46" s="364">
        <v>0</v>
      </c>
      <c r="AL46" s="364">
        <v>0</v>
      </c>
      <c r="AM46" s="361">
        <f>'CERT-V'!$M$50</f>
        <v>0</v>
      </c>
      <c r="AN46" s="361">
        <f>'CERT-V'!$M$50</f>
        <v>0</v>
      </c>
      <c r="AO46" s="209" t="str">
        <f>IF('CERT-F'!$X$2="","",IF('CERT-F'!$O$2="N","","adqüiriu a condição de aposentar com os proventos calculados sobre:"))</f>
        <v/>
      </c>
      <c r="AP46" s="361" t="s">
        <v>130</v>
      </c>
      <c r="AQ46" s="361" t="s">
        <v>1140</v>
      </c>
      <c r="AR46" s="361" t="s">
        <v>2568</v>
      </c>
      <c r="AS46" s="365" t="e">
        <f>IF('CERT-V'!$U$42="M",VLOOKUP('CERT-V'!$AG$53,TABPERC1,3),VLOOKUP('CERT-V'!$AH$53,TABPERC2,3))</f>
        <v>#N/A</v>
      </c>
      <c r="AT46" s="366" t="s">
        <v>2428</v>
      </c>
      <c r="AU46" s="366">
        <v>0</v>
      </c>
      <c r="AV46" s="366">
        <v>0</v>
      </c>
      <c r="AW46" s="366">
        <v>0</v>
      </c>
      <c r="AX46" s="366">
        <v>0</v>
      </c>
      <c r="AY46" s="366">
        <v>0</v>
      </c>
      <c r="AZ46" s="366">
        <v>0</v>
      </c>
      <c r="BA46" s="366">
        <v>0</v>
      </c>
      <c r="BB46" s="366">
        <v>0</v>
      </c>
      <c r="BC46" s="366">
        <v>0</v>
      </c>
      <c r="BD46" s="361"/>
      <c r="BE46" s="361"/>
      <c r="BF46" s="361"/>
      <c r="BG46" s="361" t="s">
        <v>2468</v>
      </c>
      <c r="BH46" s="379" t="s">
        <v>2686</v>
      </c>
      <c r="BI46" s="379" t="s">
        <v>2865</v>
      </c>
      <c r="BJ46" s="361" t="str">
        <f ca="1">IF('CERT-V'!$L$39=0,"","Proporcional")</f>
        <v/>
      </c>
      <c r="BK46" s="361" t="str">
        <f ca="1">IF('CERT-V'!$L$39=0,"","Proporcional")</f>
        <v/>
      </c>
      <c r="BL46" s="367" t="s">
        <v>2321</v>
      </c>
      <c r="BM46" s="381" t="e">
        <f>'TAB FUNDAMENTO'!#REF!</f>
        <v>#REF!</v>
      </c>
      <c r="BN46" s="387">
        <v>60</v>
      </c>
      <c r="BO46" s="369">
        <v>65</v>
      </c>
      <c r="BP46" s="361" t="str">
        <f ca="1">IF('CERT-V'!$L$37=0,"","Proporcional")</f>
        <v/>
      </c>
      <c r="BQ46" s="369">
        <f>'CERT-V'!$M$50*365</f>
        <v>0</v>
      </c>
      <c r="BR46" s="369">
        <f>'CERT-V'!$M$50*365</f>
        <v>0</v>
      </c>
      <c r="BS46" s="20"/>
      <c r="BT46" s="369" t="s">
        <v>1291</v>
      </c>
      <c r="BU46" s="369">
        <v>0</v>
      </c>
      <c r="BV46" s="369">
        <v>5</v>
      </c>
      <c r="BW46" s="369">
        <v>0</v>
      </c>
      <c r="BX46" s="369">
        <v>65</v>
      </c>
      <c r="BY46" s="369">
        <v>60</v>
      </c>
      <c r="BZ46" s="387">
        <v>65</v>
      </c>
      <c r="CA46" s="387">
        <v>60</v>
      </c>
      <c r="CB46" s="361" t="s">
        <v>1674</v>
      </c>
      <c r="CC46" s="361" t="s">
        <v>1674</v>
      </c>
      <c r="CD46" s="688" t="str">
        <f>'CERT-V'!$E$35</f>
        <v/>
      </c>
      <c r="CE46" s="688" t="str">
        <f>'CERT-V'!$E$35</f>
        <v/>
      </c>
      <c r="CF46" s="675">
        <v>0</v>
      </c>
      <c r="CG46" s="675">
        <v>0</v>
      </c>
      <c r="CH46" s="673">
        <v>0</v>
      </c>
      <c r="CI46" s="673">
        <v>0</v>
      </c>
      <c r="CJ46" s="673"/>
      <c r="CK46" s="673"/>
      <c r="CL46" s="673"/>
      <c r="CM46" s="694">
        <v>0</v>
      </c>
      <c r="CN46" s="694">
        <v>0</v>
      </c>
      <c r="CO46" s="362" t="str">
        <f>'CERT-V'!$E$35</f>
        <v/>
      </c>
      <c r="CP46" s="362" t="str">
        <f>'CERT-V'!$E$35</f>
        <v/>
      </c>
      <c r="CQ46" s="145"/>
      <c r="CR46" s="361">
        <f>'CERT-V'!$M$50*365</f>
        <v>0</v>
      </c>
      <c r="CS46" s="361">
        <f>'CERT-V'!$M$50*365</f>
        <v>0</v>
      </c>
      <c r="CT46" s="145"/>
      <c r="CU46" s="145"/>
      <c r="CV46" s="145"/>
      <c r="CW46" s="145"/>
      <c r="CX46" s="361"/>
      <c r="CY46" s="573"/>
      <c r="CZ46" s="361"/>
      <c r="DA46" s="573"/>
      <c r="DB46" s="741" t="s">
        <v>2337</v>
      </c>
      <c r="DC46" s="745">
        <f>'CERT-F'!$S$7</f>
        <v>0</v>
      </c>
      <c r="DD46" s="745">
        <f>'CERT-F'!$S$7</f>
        <v>0</v>
      </c>
      <c r="DE46" s="163">
        <v>0</v>
      </c>
      <c r="DF46" s="745">
        <f>'CERT-V'!$AS$29</f>
        <v>0</v>
      </c>
      <c r="DJ46" s="42">
        <f>'CERT-F'!$X$2</f>
        <v>0</v>
      </c>
      <c r="DK46" s="1" t="e">
        <f>'TAB FUNDAMENTO'!#REF!</f>
        <v>#REF!</v>
      </c>
      <c r="DM46" s="149" t="str">
        <f>'CERT-V'!$L$35</f>
        <v/>
      </c>
      <c r="DN46" s="146">
        <f>'CERT-F'!$P$19</f>
        <v>0</v>
      </c>
      <c r="DO46" s="146" t="str">
        <f>IF(DM46&gt;=35,"Voluntária Integral","Voluntária Proporcional")</f>
        <v>Voluntária Integral</v>
      </c>
      <c r="DP46" s="146" t="str">
        <f>IF(DM46&gt;=30,"Voluntária Integral","Voluntária Proporcional")</f>
        <v>Voluntária Integral</v>
      </c>
    </row>
    <row r="47" spans="1:120" s="1" customFormat="1" ht="21.2" customHeight="1">
      <c r="A47" s="309">
        <v>44</v>
      </c>
      <c r="B47" s="360" t="e">
        <f>IF(DJ47&lt;&gt;DK47,"O FUNDAMENTO UTILIZADO ESTÁ INCORRETO, VEJA SE HABILITOU OUTRO FUNDAMENTO.",VLOOKUP(A47,'TAB FUNDAMENTO'!#REF!,2,0))</f>
        <v>#REF!</v>
      </c>
      <c r="C47" s="361" t="s">
        <v>218</v>
      </c>
      <c r="D47" s="573" t="str">
        <f t="shared" si="9"/>
        <v>Voluntária Integral</v>
      </c>
      <c r="E47" s="379" t="s">
        <v>2686</v>
      </c>
      <c r="F47" s="379" t="s">
        <v>2865</v>
      </c>
      <c r="G47" s="379">
        <f>'CERT-V'!$M$50</f>
        <v>0</v>
      </c>
      <c r="H47" s="379">
        <f>'CERT-V'!$M$50</f>
        <v>0</v>
      </c>
      <c r="I47" s="361" t="s">
        <v>2093</v>
      </c>
      <c r="J47" s="361">
        <v>0</v>
      </c>
      <c r="K47" s="361" t="s">
        <v>2478</v>
      </c>
      <c r="L47" s="361" t="s">
        <v>2659</v>
      </c>
      <c r="M47" s="361" t="s">
        <v>2658</v>
      </c>
      <c r="N47" s="361" t="str">
        <f ca="1">IF('CERT-V'!$L$33=0,"","5 Anos")</f>
        <v/>
      </c>
      <c r="O47" s="361" t="str">
        <f>IF('CERT-V'!$L$32=0,"Não Há","5 Anos")</f>
        <v>Não Há</v>
      </c>
      <c r="P47" s="361">
        <v>0</v>
      </c>
      <c r="Q47" s="361">
        <v>0</v>
      </c>
      <c r="R47" s="2368" t="str">
        <f ca="1">IF(R50="S","Conceder Abono Permanência","Não fará jus ao Abono Permanência")</f>
        <v>Não fará jus ao Abono Permanência</v>
      </c>
      <c r="S47" s="2369"/>
      <c r="T47" s="2369"/>
      <c r="U47" s="2369"/>
      <c r="V47" s="2370"/>
      <c r="W47" s="361" t="str">
        <f ca="1">IF('CERT-V'!$L$33&lt;5,"Não Atendeu","Atendeu")</f>
        <v>Não Atendeu</v>
      </c>
      <c r="X47" s="361" t="str">
        <f ca="1">IF('CERT-V'!$L$34&lt;10,"Não Atendeu","Atendeu")</f>
        <v>Não Atendeu</v>
      </c>
      <c r="Y47" s="361" t="str">
        <f>IF(AND($AK$2="M",'CERT-V'!$L$38&lt;65),"Não Atendeu","Atendeu")</f>
        <v>Atendeu</v>
      </c>
      <c r="Z47" s="361" t="str">
        <f>IF(AND($AK$2="F",'CERT-V'!$L$38&lt;60),"Não Atendeu","Atendeu")</f>
        <v>Atendeu</v>
      </c>
      <c r="AA47" s="361" t="s">
        <v>1674</v>
      </c>
      <c r="AB47" s="361" t="s">
        <v>1674</v>
      </c>
      <c r="AC47" s="379" t="str">
        <f>IF(AND($AK$2="M",'CERT-V'!$L$40&lt;65),"Não Atendeu","Atendeu")</f>
        <v>Atendeu</v>
      </c>
      <c r="AD47" s="379" t="str">
        <f>IF(AND($AK$2="F",'CERT-V'!$L$40&lt;60),"Não Atendeu","Atendeu")</f>
        <v>Atendeu</v>
      </c>
      <c r="AE47" s="361" t="str">
        <f ca="1">IF('CERT-V'!$L$39=0,"","Proporcional")</f>
        <v/>
      </c>
      <c r="AF47" s="361" t="str">
        <f ca="1">IF('CERT-V'!$L$39=0,"","Proporcional")</f>
        <v/>
      </c>
      <c r="AG47" s="379" t="str">
        <f>IF(AND($AK$2="M",'CERT-V'!$L$42&lt;65),"Não Atendeu","Atendeu")</f>
        <v>Atendeu</v>
      </c>
      <c r="AH47" s="379" t="str">
        <f>IF(AND($AK$2="M",'CERT-V'!$L$42&lt;60),"Não Atendeu","Atendeu")</f>
        <v>Atendeu</v>
      </c>
      <c r="AI47" s="361"/>
      <c r="AJ47" s="361"/>
      <c r="AK47" s="364">
        <v>0</v>
      </c>
      <c r="AL47" s="364">
        <v>0</v>
      </c>
      <c r="AM47" s="361">
        <f>'CERT-V'!$M$50</f>
        <v>0</v>
      </c>
      <c r="AN47" s="361">
        <f>'CERT-V'!$M$50</f>
        <v>0</v>
      </c>
      <c r="AO47" s="209" t="str">
        <f>IF('CERT-F'!$X$2="","",IF('CERT-F'!$O$2="N","","adqüiriu a condição de aposentar com os proventos calculados sobre:"))</f>
        <v/>
      </c>
      <c r="AP47" s="361" t="s">
        <v>130</v>
      </c>
      <c r="AQ47" s="361" t="s">
        <v>1140</v>
      </c>
      <c r="AR47" s="361" t="s">
        <v>2568</v>
      </c>
      <c r="AS47" s="365" t="e">
        <f>IF('CERT-V'!$U$42="M",VLOOKUP('CERT-V'!$AG$53,TABPERC1,3),VLOOKUP('CERT-V'!$AH$53,TABPERC2,3))</f>
        <v>#N/A</v>
      </c>
      <c r="AT47" s="366" t="s">
        <v>2428</v>
      </c>
      <c r="AU47" s="366">
        <v>0</v>
      </c>
      <c r="AV47" s="366">
        <v>0</v>
      </c>
      <c r="AW47" s="366">
        <v>0</v>
      </c>
      <c r="AX47" s="366">
        <v>0</v>
      </c>
      <c r="AY47" s="366">
        <v>0</v>
      </c>
      <c r="AZ47" s="366">
        <v>0</v>
      </c>
      <c r="BA47" s="366">
        <v>0</v>
      </c>
      <c r="BB47" s="366">
        <v>0</v>
      </c>
      <c r="BC47" s="366">
        <v>0</v>
      </c>
      <c r="BD47" s="361"/>
      <c r="BE47" s="361"/>
      <c r="BF47" s="361"/>
      <c r="BG47" s="361" t="s">
        <v>2468</v>
      </c>
      <c r="BH47" s="379" t="s">
        <v>2686</v>
      </c>
      <c r="BI47" s="379" t="s">
        <v>2865</v>
      </c>
      <c r="BJ47" s="361" t="str">
        <f ca="1">IF('CERT-V'!$L$39=0,"","Proporcional")</f>
        <v/>
      </c>
      <c r="BK47" s="361" t="str">
        <f ca="1">IF('CERT-V'!$L$39=0,"","Proporcional")</f>
        <v/>
      </c>
      <c r="BL47" s="367" t="s">
        <v>2321</v>
      </c>
      <c r="BM47" s="381" t="e">
        <f>'TAB FUNDAMENTO'!#REF!</f>
        <v>#REF!</v>
      </c>
      <c r="BN47" s="387">
        <v>60</v>
      </c>
      <c r="BO47" s="369">
        <v>65</v>
      </c>
      <c r="BP47" s="361" t="str">
        <f ca="1">IF('CERT-V'!$L$37=0,"","Proporcional")</f>
        <v/>
      </c>
      <c r="BQ47" s="369">
        <f>'CERT-V'!$M$50*365</f>
        <v>0</v>
      </c>
      <c r="BR47" s="369">
        <f>'CERT-V'!$M$50*365</f>
        <v>0</v>
      </c>
      <c r="BS47" s="20"/>
      <c r="BT47" s="369" t="s">
        <v>1291</v>
      </c>
      <c r="BU47" s="369">
        <v>0</v>
      </c>
      <c r="BV47" s="369">
        <v>5</v>
      </c>
      <c r="BW47" s="369">
        <v>0</v>
      </c>
      <c r="BX47" s="369">
        <v>65</v>
      </c>
      <c r="BY47" s="369">
        <v>60</v>
      </c>
      <c r="BZ47" s="387">
        <v>65</v>
      </c>
      <c r="CA47" s="387">
        <v>60</v>
      </c>
      <c r="CB47" s="361" t="s">
        <v>1674</v>
      </c>
      <c r="CC47" s="361" t="s">
        <v>1674</v>
      </c>
      <c r="CD47" s="688" t="str">
        <f>'CERT-V'!$E$35</f>
        <v/>
      </c>
      <c r="CE47" s="688" t="str">
        <f>'CERT-V'!$E$35</f>
        <v/>
      </c>
      <c r="CF47" s="675">
        <v>0</v>
      </c>
      <c r="CG47" s="675">
        <v>0</v>
      </c>
      <c r="CH47" s="673">
        <v>0</v>
      </c>
      <c r="CI47" s="673">
        <v>0</v>
      </c>
      <c r="CJ47" s="673"/>
      <c r="CK47" s="673"/>
      <c r="CL47" s="673"/>
      <c r="CM47" s="694">
        <v>0</v>
      </c>
      <c r="CN47" s="694">
        <v>0</v>
      </c>
      <c r="CO47" s="362" t="str">
        <f>'CERT-V'!$E$35</f>
        <v/>
      </c>
      <c r="CP47" s="362" t="str">
        <f>'CERT-V'!$E$35</f>
        <v/>
      </c>
      <c r="CQ47" s="145"/>
      <c r="CR47" s="361">
        <f>'CERT-V'!$M$50*365</f>
        <v>0</v>
      </c>
      <c r="CS47" s="361">
        <f>'CERT-V'!$M$50*365</f>
        <v>0</v>
      </c>
      <c r="CT47" s="145"/>
      <c r="CU47" s="145"/>
      <c r="CV47" s="145"/>
      <c r="CW47" s="145"/>
      <c r="CX47" s="361"/>
      <c r="CY47" s="573"/>
      <c r="CZ47" s="361"/>
      <c r="DA47" s="573"/>
      <c r="DB47" s="741" t="s">
        <v>2337</v>
      </c>
      <c r="DC47" s="745">
        <f>'CERT-F'!$S$7</f>
        <v>0</v>
      </c>
      <c r="DD47" s="745">
        <f>'CERT-F'!$S$7</f>
        <v>0</v>
      </c>
      <c r="DE47" s="163">
        <v>0</v>
      </c>
      <c r="DF47" s="745">
        <f>'CERT-V'!$AS$29</f>
        <v>0</v>
      </c>
      <c r="DJ47" s="42">
        <f>'CERT-F'!$X$2</f>
        <v>0</v>
      </c>
      <c r="DK47" s="1" t="e">
        <f>'TAB FUNDAMENTO'!#REF!</f>
        <v>#REF!</v>
      </c>
      <c r="DM47" s="149" t="str">
        <f>'CERT-V'!$L$35</f>
        <v/>
      </c>
      <c r="DN47" s="146">
        <f>'CERT-F'!$P$19</f>
        <v>0</v>
      </c>
      <c r="DO47" s="146" t="str">
        <f t="shared" ref="DO47:DO53" si="10">IF(DM47&gt;=35,"Voluntária Integral","Voluntária Proporcional")</f>
        <v>Voluntária Integral</v>
      </c>
      <c r="DP47" s="146" t="str">
        <f t="shared" ref="DP47:DP53" si="11">IF(DM47&gt;=30,"Voluntária Integral","Voluntária Proporcional")</f>
        <v>Voluntária Integral</v>
      </c>
    </row>
    <row r="48" spans="1:120" s="1" customFormat="1" ht="13.15" customHeight="1">
      <c r="A48" s="309">
        <v>45</v>
      </c>
      <c r="B48" s="360" t="e">
        <f>IF(DJ48&lt;&gt;DK48,"O FUNDAMENTO UTILIZADO ESTÁ INCORRETO, VEJA SE HABILITOU OUTRO FUNDAMENTO.",VLOOKUP(A48,'TAB FUNDAMENTO'!#REF!,2,0))</f>
        <v>#REF!</v>
      </c>
      <c r="C48" s="361" t="s">
        <v>218</v>
      </c>
      <c r="D48" s="573" t="str">
        <f t="shared" si="9"/>
        <v>Voluntária Integral</v>
      </c>
      <c r="E48" s="379" t="s">
        <v>2686</v>
      </c>
      <c r="F48" s="379" t="s">
        <v>2865</v>
      </c>
      <c r="G48" s="379">
        <f>'CERT-V'!$M$50</f>
        <v>0</v>
      </c>
      <c r="H48" s="379">
        <f>'CERT-V'!$M$50</f>
        <v>0</v>
      </c>
      <c r="I48" s="361" t="s">
        <v>2093</v>
      </c>
      <c r="J48" s="361">
        <v>0</v>
      </c>
      <c r="K48" s="361" t="s">
        <v>2478</v>
      </c>
      <c r="L48" s="361" t="s">
        <v>2659</v>
      </c>
      <c r="M48" s="361" t="s">
        <v>2658</v>
      </c>
      <c r="N48" s="361" t="str">
        <f ca="1">IF('CERT-V'!$L$33=0,"","5 Anos")</f>
        <v/>
      </c>
      <c r="O48" s="361" t="str">
        <f>IF('CERT-V'!$L$32=0,"Não Há","5 Anos")</f>
        <v>Não Há</v>
      </c>
      <c r="P48" s="361">
        <v>0</v>
      </c>
      <c r="Q48" s="361">
        <v>0</v>
      </c>
      <c r="R48" s="369">
        <f>'CERT-V'!U42</f>
        <v>0</v>
      </c>
      <c r="S48" s="369" t="str">
        <f>'CERT-V'!S42</f>
        <v/>
      </c>
      <c r="T48" s="361"/>
      <c r="U48" s="361"/>
      <c r="V48" s="361"/>
      <c r="W48" s="361" t="str">
        <f ca="1">IF('CERT-V'!$L$33&lt;5,"Não Atendeu","Atendeu")</f>
        <v>Não Atendeu</v>
      </c>
      <c r="X48" s="361" t="str">
        <f ca="1">IF('CERT-V'!$L$34&lt;10,"Não Atendeu","Atendeu")</f>
        <v>Não Atendeu</v>
      </c>
      <c r="Y48" s="361" t="str">
        <f>IF(AND($AK$2="M",'CERT-V'!$L$38&lt;65),"Não Atendeu","Atendeu")</f>
        <v>Atendeu</v>
      </c>
      <c r="Z48" s="361" t="str">
        <f>IF(AND($AK$2="F",'CERT-V'!$L$38&lt;60),"Não Atendeu","Atendeu")</f>
        <v>Atendeu</v>
      </c>
      <c r="AA48" s="361" t="s">
        <v>1674</v>
      </c>
      <c r="AB48" s="361" t="s">
        <v>1674</v>
      </c>
      <c r="AC48" s="379" t="str">
        <f>IF(AND($AK$2="M",'CERT-V'!$L$40&lt;65),"Não Atendeu","Atendeu")</f>
        <v>Atendeu</v>
      </c>
      <c r="AD48" s="379" t="str">
        <f>IF(AND($AK$2="F",'CERT-V'!$L$40&lt;60),"Não Atendeu","Atendeu")</f>
        <v>Atendeu</v>
      </c>
      <c r="AE48" s="361" t="str">
        <f ca="1">IF('CERT-V'!$L$39=0,"","Proporcional")</f>
        <v/>
      </c>
      <c r="AF48" s="361" t="str">
        <f ca="1">IF('CERT-V'!$L$39=0,"","Proporcional")</f>
        <v/>
      </c>
      <c r="AG48" s="379" t="str">
        <f>IF(AND($AK$2="M",'CERT-V'!$L$42&lt;65),"Não Atendeu","Atendeu")</f>
        <v>Atendeu</v>
      </c>
      <c r="AH48" s="379" t="str">
        <f>IF(AND($AK$2="M",'CERT-V'!$L$42&lt;60),"Não Atendeu","Atendeu")</f>
        <v>Atendeu</v>
      </c>
      <c r="AI48" s="361"/>
      <c r="AJ48" s="361"/>
      <c r="AK48" s="364">
        <v>0</v>
      </c>
      <c r="AL48" s="364">
        <v>0</v>
      </c>
      <c r="AM48" s="361">
        <f>'CERT-V'!$M$50</f>
        <v>0</v>
      </c>
      <c r="AN48" s="361">
        <f>'CERT-V'!$M$50</f>
        <v>0</v>
      </c>
      <c r="AO48" s="209" t="str">
        <f>IF('CERT-F'!$X$2="","",IF('CERT-F'!$O$2="N","","adqüiriu a condição de aposentar com os proventos calculados sobre:"))</f>
        <v/>
      </c>
      <c r="AP48" s="361" t="s">
        <v>130</v>
      </c>
      <c r="AQ48" s="361" t="s">
        <v>1140</v>
      </c>
      <c r="AR48" s="361" t="s">
        <v>2568</v>
      </c>
      <c r="AS48" s="365" t="e">
        <f>IF('CERT-V'!$U$42="M",VLOOKUP('CERT-V'!$AG$53,TABPERC1,3),VLOOKUP('CERT-V'!$AH$53,TABPERC2,3))</f>
        <v>#N/A</v>
      </c>
      <c r="AT48" s="366" t="s">
        <v>2428</v>
      </c>
      <c r="AU48" s="366">
        <v>0</v>
      </c>
      <c r="AV48" s="366">
        <v>0</v>
      </c>
      <c r="AW48" s="366">
        <v>0</v>
      </c>
      <c r="AX48" s="366">
        <v>0</v>
      </c>
      <c r="AY48" s="366">
        <v>0</v>
      </c>
      <c r="AZ48" s="366">
        <v>0</v>
      </c>
      <c r="BA48" s="366">
        <v>0</v>
      </c>
      <c r="BB48" s="366">
        <v>0</v>
      </c>
      <c r="BC48" s="366">
        <v>0</v>
      </c>
      <c r="BD48" s="361"/>
      <c r="BE48" s="361"/>
      <c r="BF48" s="361"/>
      <c r="BG48" s="361" t="s">
        <v>2468</v>
      </c>
      <c r="BH48" s="379" t="s">
        <v>2686</v>
      </c>
      <c r="BI48" s="379" t="s">
        <v>2865</v>
      </c>
      <c r="BJ48" s="361" t="str">
        <f ca="1">IF('CERT-V'!$L$39=0,"","Proporcional")</f>
        <v/>
      </c>
      <c r="BK48" s="361" t="str">
        <f ca="1">IF('CERT-V'!$L$39=0,"","Proporcional")</f>
        <v/>
      </c>
      <c r="BL48" s="367" t="s">
        <v>2321</v>
      </c>
      <c r="BM48" s="381" t="e">
        <f>'TAB FUNDAMENTO'!#REF!</f>
        <v>#REF!</v>
      </c>
      <c r="BN48" s="387">
        <v>60</v>
      </c>
      <c r="BO48" s="369">
        <v>65</v>
      </c>
      <c r="BP48" s="361" t="str">
        <f ca="1">IF('CERT-V'!$L$37=0,"","Proporcional")</f>
        <v/>
      </c>
      <c r="BQ48" s="369">
        <f>'CERT-V'!$M$50*365</f>
        <v>0</v>
      </c>
      <c r="BR48" s="369">
        <f>'CERT-V'!$M$50*365</f>
        <v>0</v>
      </c>
      <c r="BS48" s="20"/>
      <c r="BT48" s="369" t="s">
        <v>1291</v>
      </c>
      <c r="BU48" s="369">
        <v>0</v>
      </c>
      <c r="BV48" s="369">
        <v>5</v>
      </c>
      <c r="BW48" s="369">
        <v>0</v>
      </c>
      <c r="BX48" s="369">
        <v>65</v>
      </c>
      <c r="BY48" s="369">
        <v>60</v>
      </c>
      <c r="BZ48" s="387">
        <v>65</v>
      </c>
      <c r="CA48" s="387">
        <v>60</v>
      </c>
      <c r="CB48" s="361" t="s">
        <v>1674</v>
      </c>
      <c r="CC48" s="361" t="s">
        <v>1674</v>
      </c>
      <c r="CD48" s="688" t="str">
        <f>'CERT-V'!$E$35</f>
        <v/>
      </c>
      <c r="CE48" s="688" t="str">
        <f>'CERT-V'!$E$35</f>
        <v/>
      </c>
      <c r="CF48" s="675">
        <v>0</v>
      </c>
      <c r="CG48" s="675">
        <v>0</v>
      </c>
      <c r="CH48" s="673">
        <v>0</v>
      </c>
      <c r="CI48" s="673">
        <v>0</v>
      </c>
      <c r="CJ48" s="673"/>
      <c r="CK48" s="673"/>
      <c r="CL48" s="673"/>
      <c r="CM48" s="694">
        <v>0</v>
      </c>
      <c r="CN48" s="694">
        <v>0</v>
      </c>
      <c r="CO48" s="362" t="str">
        <f>'CERT-V'!$E$35</f>
        <v/>
      </c>
      <c r="CP48" s="362" t="str">
        <f>'CERT-V'!$E$35</f>
        <v/>
      </c>
      <c r="CQ48" s="145"/>
      <c r="CR48" s="361">
        <f>'CERT-V'!$M$50*365</f>
        <v>0</v>
      </c>
      <c r="CS48" s="361">
        <f>'CERT-V'!$M$50*365</f>
        <v>0</v>
      </c>
      <c r="CT48" s="145"/>
      <c r="CU48" s="145"/>
      <c r="CV48" s="145"/>
      <c r="CW48" s="145"/>
      <c r="CX48" s="361"/>
      <c r="CY48" s="573"/>
      <c r="CZ48" s="361"/>
      <c r="DA48" s="573"/>
      <c r="DB48" s="741" t="s">
        <v>2337</v>
      </c>
      <c r="DC48" s="745">
        <f>'CERT-F'!$S$7</f>
        <v>0</v>
      </c>
      <c r="DD48" s="745">
        <f>'CERT-F'!$S$7</f>
        <v>0</v>
      </c>
      <c r="DE48" s="163">
        <v>0</v>
      </c>
      <c r="DF48" s="745">
        <f>'CERT-V'!$AS$29</f>
        <v>0</v>
      </c>
      <c r="DJ48" s="42">
        <f>'CERT-F'!$X$2</f>
        <v>0</v>
      </c>
      <c r="DK48" s="1" t="e">
        <f>'TAB FUNDAMENTO'!#REF!</f>
        <v>#REF!</v>
      </c>
      <c r="DM48" s="149" t="str">
        <f>'CERT-V'!$L$35</f>
        <v/>
      </c>
      <c r="DN48" s="146">
        <f>'CERT-F'!$P$19</f>
        <v>0</v>
      </c>
      <c r="DO48" s="146" t="str">
        <f t="shared" si="10"/>
        <v>Voluntária Integral</v>
      </c>
      <c r="DP48" s="146" t="str">
        <f t="shared" si="11"/>
        <v>Voluntária Integral</v>
      </c>
    </row>
    <row r="49" spans="1:121" s="1" customFormat="1" ht="24.2" customHeight="1">
      <c r="A49" s="309">
        <v>46</v>
      </c>
      <c r="B49" s="360" t="e">
        <f>IF(DJ49&lt;&gt;DK49,"O FUNDAMENTO UTILIZADO ESTÁ INCORRETO, VEJA SE HABILITOU OUTRO FUNDAMENTO.",VLOOKUP(A49,'TAB FUNDAMENTO'!#REF!,2,0))</f>
        <v>#REF!</v>
      </c>
      <c r="C49" s="361" t="s">
        <v>218</v>
      </c>
      <c r="D49" s="573" t="str">
        <f t="shared" si="9"/>
        <v>Voluntária Integral</v>
      </c>
      <c r="E49" s="379" t="s">
        <v>2686</v>
      </c>
      <c r="F49" s="379" t="s">
        <v>2865</v>
      </c>
      <c r="G49" s="379">
        <f>'CERT-V'!$M$50</f>
        <v>0</v>
      </c>
      <c r="H49" s="379">
        <f>'CERT-V'!$M$50</f>
        <v>0</v>
      </c>
      <c r="I49" s="361" t="s">
        <v>2093</v>
      </c>
      <c r="J49" s="361">
        <v>0</v>
      </c>
      <c r="K49" s="361" t="s">
        <v>2478</v>
      </c>
      <c r="L49" s="361" t="s">
        <v>2659</v>
      </c>
      <c r="M49" s="361" t="s">
        <v>2658</v>
      </c>
      <c r="N49" s="361" t="str">
        <f ca="1">IF('CERT-V'!$L$33=0,"","5 Anos")</f>
        <v/>
      </c>
      <c r="O49" s="361" t="str">
        <f>IF('CERT-V'!$L$32=0,"Não Há","5 Anos")</f>
        <v>Não Há</v>
      </c>
      <c r="P49" s="361">
        <v>0</v>
      </c>
      <c r="Q49" s="361">
        <v>0</v>
      </c>
      <c r="R49" s="361" t="s">
        <v>3044</v>
      </c>
      <c r="S49" s="361"/>
      <c r="T49" s="361"/>
      <c r="U49" s="361"/>
      <c r="V49" s="361"/>
      <c r="W49" s="361" t="str">
        <f ca="1">IF('CERT-V'!$L$33&lt;5,"Não Atendeu","Atendeu")</f>
        <v>Não Atendeu</v>
      </c>
      <c r="X49" s="361" t="str">
        <f ca="1">IF('CERT-V'!$L$34&lt;10,"Não Atendeu","Atendeu")</f>
        <v>Não Atendeu</v>
      </c>
      <c r="Y49" s="361" t="str">
        <f>IF(AND($AK$2="M",'CERT-V'!$L$38&lt;65),"Não Atendeu","Atendeu")</f>
        <v>Atendeu</v>
      </c>
      <c r="Z49" s="361" t="str">
        <f>IF(AND($AK$2="F",'CERT-V'!$L$38&lt;60),"Não Atendeu","Atendeu")</f>
        <v>Atendeu</v>
      </c>
      <c r="AA49" s="361" t="s">
        <v>1674</v>
      </c>
      <c r="AB49" s="361" t="s">
        <v>1674</v>
      </c>
      <c r="AC49" s="379" t="str">
        <f>IF(AND($AK$2="M",'CERT-V'!$L$40&lt;65),"Não Atendeu","Atendeu")</f>
        <v>Atendeu</v>
      </c>
      <c r="AD49" s="379" t="str">
        <f>IF(AND($AK$2="F",'CERT-V'!$L$40&lt;60),"Não Atendeu","Atendeu")</f>
        <v>Atendeu</v>
      </c>
      <c r="AE49" s="361" t="str">
        <f ca="1">IF('CERT-V'!$L$39=0,"","Proporcional")</f>
        <v/>
      </c>
      <c r="AF49" s="361" t="str">
        <f ca="1">IF('CERT-V'!$L$39=0,"","Proporcional")</f>
        <v/>
      </c>
      <c r="AG49" s="379" t="str">
        <f>IF(AND($AK$2="M",'CERT-V'!$L$42&lt;65),"Não Atendeu","Atendeu")</f>
        <v>Atendeu</v>
      </c>
      <c r="AH49" s="379" t="str">
        <f>IF(AND($AK$2="M",'CERT-V'!$L$42&lt;60),"Não Atendeu","Atendeu")</f>
        <v>Atendeu</v>
      </c>
      <c r="AI49" s="361"/>
      <c r="AJ49" s="361"/>
      <c r="AK49" s="364">
        <v>0</v>
      </c>
      <c r="AL49" s="364">
        <v>0</v>
      </c>
      <c r="AM49" s="361">
        <f>'CERT-V'!$M$50</f>
        <v>0</v>
      </c>
      <c r="AN49" s="361">
        <f>'CERT-V'!$M$50</f>
        <v>0</v>
      </c>
      <c r="AO49" s="209" t="str">
        <f>IF('CERT-F'!$X$2="","",IF('CERT-F'!$O$2="N","","adqüiriu a condição de aposentar com os proventos calculados sobre:"))</f>
        <v/>
      </c>
      <c r="AP49" s="361" t="s">
        <v>130</v>
      </c>
      <c r="AQ49" s="361" t="s">
        <v>1140</v>
      </c>
      <c r="AR49" s="361" t="s">
        <v>2568</v>
      </c>
      <c r="AS49" s="365" t="e">
        <f>IF('CERT-V'!$U$42="M",VLOOKUP('CERT-V'!$AG$53,TABPERC1,3),VLOOKUP('CERT-V'!$AH$53,TABPERC2,3))</f>
        <v>#N/A</v>
      </c>
      <c r="AT49" s="366" t="s">
        <v>2428</v>
      </c>
      <c r="AU49" s="366">
        <v>0</v>
      </c>
      <c r="AV49" s="366">
        <v>0</v>
      </c>
      <c r="AW49" s="366">
        <v>0</v>
      </c>
      <c r="AX49" s="366">
        <v>0</v>
      </c>
      <c r="AY49" s="366">
        <v>0</v>
      </c>
      <c r="AZ49" s="366">
        <v>0</v>
      </c>
      <c r="BA49" s="366">
        <v>0</v>
      </c>
      <c r="BB49" s="366">
        <v>0</v>
      </c>
      <c r="BC49" s="366">
        <v>0</v>
      </c>
      <c r="BD49" s="361"/>
      <c r="BE49" s="361"/>
      <c r="BF49" s="361"/>
      <c r="BG49" s="361" t="s">
        <v>2468</v>
      </c>
      <c r="BH49" s="379" t="s">
        <v>2686</v>
      </c>
      <c r="BI49" s="379" t="s">
        <v>2865</v>
      </c>
      <c r="BJ49" s="361" t="str">
        <f ca="1">IF('CERT-V'!$L$39=0,"","Proporcional")</f>
        <v/>
      </c>
      <c r="BK49" s="361" t="str">
        <f ca="1">IF('CERT-V'!$L$39=0,"","Proporcional")</f>
        <v/>
      </c>
      <c r="BL49" s="367" t="s">
        <v>2321</v>
      </c>
      <c r="BM49" s="381" t="e">
        <f>'TAB FUNDAMENTO'!#REF!</f>
        <v>#REF!</v>
      </c>
      <c r="BN49" s="387">
        <v>60</v>
      </c>
      <c r="BO49" s="369">
        <v>65</v>
      </c>
      <c r="BP49" s="361" t="str">
        <f ca="1">IF('CERT-V'!$L$37=0,"","Proporcional")</f>
        <v/>
      </c>
      <c r="BQ49" s="369">
        <f>'CERT-V'!$M$50*365</f>
        <v>0</v>
      </c>
      <c r="BR49" s="369">
        <f>'CERT-V'!$M$50*365</f>
        <v>0</v>
      </c>
      <c r="BS49" s="20"/>
      <c r="BT49" s="369" t="s">
        <v>1291</v>
      </c>
      <c r="BU49" s="369">
        <v>0</v>
      </c>
      <c r="BV49" s="369">
        <v>5</v>
      </c>
      <c r="BW49" s="369">
        <v>0</v>
      </c>
      <c r="BX49" s="369">
        <v>65</v>
      </c>
      <c r="BY49" s="369">
        <v>60</v>
      </c>
      <c r="BZ49" s="387">
        <v>65</v>
      </c>
      <c r="CA49" s="387">
        <v>60</v>
      </c>
      <c r="CB49" s="361" t="s">
        <v>1674</v>
      </c>
      <c r="CC49" s="361" t="s">
        <v>1674</v>
      </c>
      <c r="CD49" s="688" t="str">
        <f>'CERT-V'!$E$35</f>
        <v/>
      </c>
      <c r="CE49" s="688" t="str">
        <f>'CERT-V'!$E$35</f>
        <v/>
      </c>
      <c r="CF49" s="675">
        <v>0</v>
      </c>
      <c r="CG49" s="675">
        <v>0</v>
      </c>
      <c r="CH49" s="673">
        <v>0</v>
      </c>
      <c r="CI49" s="673">
        <v>0</v>
      </c>
      <c r="CJ49" s="673"/>
      <c r="CK49" s="673"/>
      <c r="CL49" s="673"/>
      <c r="CM49" s="694">
        <v>0</v>
      </c>
      <c r="CN49" s="694">
        <v>0</v>
      </c>
      <c r="CO49" s="362" t="str">
        <f>'CERT-V'!$E$35</f>
        <v/>
      </c>
      <c r="CP49" s="362" t="str">
        <f>'CERT-V'!$E$35</f>
        <v/>
      </c>
      <c r="CQ49" s="145"/>
      <c r="CR49" s="361">
        <f>'CERT-V'!$M$50*365</f>
        <v>0</v>
      </c>
      <c r="CS49" s="361">
        <f>'CERT-V'!$M$50*365</f>
        <v>0</v>
      </c>
      <c r="CT49" s="145"/>
      <c r="CU49" s="145"/>
      <c r="CV49" s="145"/>
      <c r="CW49" s="145"/>
      <c r="CX49" s="361"/>
      <c r="CY49" s="573"/>
      <c r="CZ49" s="361"/>
      <c r="DA49" s="573"/>
      <c r="DB49" s="741" t="s">
        <v>2337</v>
      </c>
      <c r="DC49" s="745">
        <f>'CERT-F'!$S$7</f>
        <v>0</v>
      </c>
      <c r="DD49" s="745">
        <f>'CERT-F'!$S$7</f>
        <v>0</v>
      </c>
      <c r="DE49" s="163">
        <v>0</v>
      </c>
      <c r="DF49" s="745">
        <f>'CERT-V'!$AS$29</f>
        <v>0</v>
      </c>
      <c r="DJ49" s="42">
        <f>'CERT-F'!$X$2</f>
        <v>0</v>
      </c>
      <c r="DK49" s="1" t="e">
        <f>'TAB FUNDAMENTO'!#REF!</f>
        <v>#REF!</v>
      </c>
      <c r="DM49" s="149" t="str">
        <f>'CERT-V'!$L$35</f>
        <v/>
      </c>
      <c r="DN49" s="146">
        <f>'CERT-F'!$P$19</f>
        <v>0</v>
      </c>
      <c r="DO49" s="146" t="str">
        <f t="shared" si="10"/>
        <v>Voluntária Integral</v>
      </c>
      <c r="DP49" s="146" t="str">
        <f t="shared" si="11"/>
        <v>Voluntária Integral</v>
      </c>
    </row>
    <row r="50" spans="1:121" s="1" customFormat="1" ht="13.15" customHeight="1">
      <c r="A50" s="309">
        <v>47</v>
      </c>
      <c r="B50" s="360" t="e">
        <f>IF(DJ50&lt;&gt;DK50,"O FUNDAMENTO UTILIZADO ESTÁ INCORRETO, VEJA SE HABILITOU OUTRO FUNDAMENTO.",VLOOKUP(A50,'TAB FUNDAMENTO'!#REF!,2,0))</f>
        <v>#REF!</v>
      </c>
      <c r="C50" s="361" t="s">
        <v>218</v>
      </c>
      <c r="D50" s="573" t="str">
        <f t="shared" si="9"/>
        <v>Voluntária Integral</v>
      </c>
      <c r="E50" s="379" t="s">
        <v>2686</v>
      </c>
      <c r="F50" s="379" t="s">
        <v>2865</v>
      </c>
      <c r="G50" s="379">
        <f>'CERT-V'!$M$50</f>
        <v>0</v>
      </c>
      <c r="H50" s="379">
        <f>'CERT-V'!$M$50</f>
        <v>0</v>
      </c>
      <c r="I50" s="361" t="s">
        <v>2092</v>
      </c>
      <c r="J50" s="361">
        <v>0</v>
      </c>
      <c r="K50" s="361" t="str">
        <f ca="1">IF(OR(CM50&gt;0,CN50&gt;0),"Faz jus ao Abono Permanência","Não faz jus ao Abono permanência")</f>
        <v>Não faz jus ao Abono permanência</v>
      </c>
      <c r="L50" s="361" t="s">
        <v>2659</v>
      </c>
      <c r="M50" s="361" t="s">
        <v>2658</v>
      </c>
      <c r="N50" s="361" t="str">
        <f ca="1">IF('CERT-V'!$L$33=0,"","5 Anos")</f>
        <v/>
      </c>
      <c r="O50" s="361" t="str">
        <f>IF('CERT-V'!$L$32=0,"Não Há","5 Anos")</f>
        <v>Não Há</v>
      </c>
      <c r="P50" s="361">
        <v>0</v>
      </c>
      <c r="Q50" s="361">
        <v>0</v>
      </c>
      <c r="R50" s="361" t="str">
        <f ca="1">IF(AND(R48="M",$S$50&gt;=30),"S","N")</f>
        <v>N</v>
      </c>
      <c r="S50" s="369">
        <f ca="1">'CERT-V'!L39</f>
        <v>0</v>
      </c>
      <c r="T50" s="361"/>
      <c r="U50" s="361"/>
      <c r="V50" s="361"/>
      <c r="W50" s="361" t="str">
        <f ca="1">IF('CERT-V'!$L$33&lt;5,"Não Atendeu","Atendeu")</f>
        <v>Não Atendeu</v>
      </c>
      <c r="X50" s="361" t="str">
        <f ca="1">IF('CERT-V'!$L$34&lt;10,"Não Atendeu","Atendeu")</f>
        <v>Não Atendeu</v>
      </c>
      <c r="Y50" s="361" t="str">
        <f>IF(AND($AK$2="M",'CERT-V'!$L$38&lt;65),"Não Atendeu","Atendeu")</f>
        <v>Atendeu</v>
      </c>
      <c r="Z50" s="361" t="str">
        <f>IF(AND($AK$2="F",'CERT-V'!$L$38&lt;60),"Não Atendeu","Atendeu")</f>
        <v>Atendeu</v>
      </c>
      <c r="AA50" s="361" t="s">
        <v>1674</v>
      </c>
      <c r="AB50" s="361" t="s">
        <v>1674</v>
      </c>
      <c r="AC50" s="379" t="str">
        <f>IF(AND($AK$2="M",'CERT-V'!$L$40&lt;65),"Não Atendeu","Atendeu")</f>
        <v>Atendeu</v>
      </c>
      <c r="AD50" s="379" t="str">
        <f>IF(AND($AK$2="F",'CERT-V'!$L$40&lt;60),"Não Atendeu","Atendeu")</f>
        <v>Atendeu</v>
      </c>
      <c r="AE50" s="361" t="str">
        <f ca="1">IF('CERT-V'!$L$39=0,"","Proporcional")</f>
        <v/>
      </c>
      <c r="AF50" s="361" t="str">
        <f ca="1">IF('CERT-V'!$L$39=0,"","Proporcional")</f>
        <v/>
      </c>
      <c r="AG50" s="379" t="str">
        <f>IF(AND($AK$2="M",'CERT-V'!$L$42&lt;65),"Não Atendeu","Atendeu")</f>
        <v>Atendeu</v>
      </c>
      <c r="AH50" s="379" t="str">
        <f>IF(AND($AK$2="M",'CERT-V'!$L$42&lt;60),"Não Atendeu","Atendeu")</f>
        <v>Atendeu</v>
      </c>
      <c r="AI50" s="361"/>
      <c r="AJ50" s="361"/>
      <c r="AK50" s="364">
        <v>0</v>
      </c>
      <c r="AL50" s="364">
        <v>0</v>
      </c>
      <c r="AM50" s="361">
        <f>'CERT-V'!$M$50</f>
        <v>0</v>
      </c>
      <c r="AN50" s="361">
        <f>'CERT-V'!$M$50</f>
        <v>0</v>
      </c>
      <c r="AO50" s="209" t="str">
        <f>IF('CERT-F'!$X$2="","",IF('CERT-F'!$O$2="N","","adqüiriu a condição de aposentar com os proventos calculados sobre:"))</f>
        <v/>
      </c>
      <c r="AP50" s="361" t="s">
        <v>130</v>
      </c>
      <c r="AQ50" s="361" t="s">
        <v>1140</v>
      </c>
      <c r="AR50" s="361" t="s">
        <v>2568</v>
      </c>
      <c r="AS50" s="365" t="e">
        <f>IF('CERT-V'!$U$42="M",VLOOKUP('CERT-V'!$AG$53,TABPERC1,3),VLOOKUP('CERT-V'!$AH$53,TABPERC2,3))</f>
        <v>#N/A</v>
      </c>
      <c r="AT50" s="366" t="s">
        <v>2428</v>
      </c>
      <c r="AU50" s="366">
        <v>0</v>
      </c>
      <c r="AV50" s="366">
        <v>0</v>
      </c>
      <c r="AW50" s="366">
        <v>0</v>
      </c>
      <c r="AX50" s="366">
        <v>0</v>
      </c>
      <c r="AY50" s="366">
        <v>0</v>
      </c>
      <c r="AZ50" s="366">
        <v>0</v>
      </c>
      <c r="BA50" s="366">
        <v>0</v>
      </c>
      <c r="BB50" s="366">
        <v>0</v>
      </c>
      <c r="BC50" s="366">
        <v>0</v>
      </c>
      <c r="BD50" s="361"/>
      <c r="BE50" s="361"/>
      <c r="BF50" s="361"/>
      <c r="BG50" s="361" t="s">
        <v>2468</v>
      </c>
      <c r="BH50" s="379" t="s">
        <v>2686</v>
      </c>
      <c r="BI50" s="379" t="s">
        <v>2865</v>
      </c>
      <c r="BJ50" s="361" t="str">
        <f ca="1">IF('CERT-V'!$L$39=0,"","Proporcional")</f>
        <v/>
      </c>
      <c r="BK50" s="361" t="str">
        <f ca="1">IF('CERT-V'!$L$39=0,"","Proporcional")</f>
        <v/>
      </c>
      <c r="BL50" s="367" t="s">
        <v>1146</v>
      </c>
      <c r="BM50" s="381" t="e">
        <f>'TAB FUNDAMENTO'!#REF!</f>
        <v>#REF!</v>
      </c>
      <c r="BN50" s="387">
        <v>60</v>
      </c>
      <c r="BO50" s="369">
        <v>65</v>
      </c>
      <c r="BP50" s="361" t="str">
        <f ca="1">IF('CERT-V'!$L$37=0,"","Proporcional")</f>
        <v/>
      </c>
      <c r="BQ50" s="369">
        <f>'CERT-V'!$M$50*365</f>
        <v>0</v>
      </c>
      <c r="BR50" s="369">
        <f>'CERT-V'!$M$50*365</f>
        <v>0</v>
      </c>
      <c r="BS50" s="20"/>
      <c r="BT50" s="369" t="s">
        <v>1291</v>
      </c>
      <c r="BU50" s="369">
        <v>0</v>
      </c>
      <c r="BV50" s="369">
        <v>5</v>
      </c>
      <c r="BW50" s="369">
        <v>0</v>
      </c>
      <c r="BX50" s="369">
        <v>65</v>
      </c>
      <c r="BY50" s="369">
        <v>60</v>
      </c>
      <c r="BZ50" s="387">
        <v>65</v>
      </c>
      <c r="CA50" s="387">
        <v>60</v>
      </c>
      <c r="CB50" s="361" t="s">
        <v>1674</v>
      </c>
      <c r="CC50" s="361" t="s">
        <v>1674</v>
      </c>
      <c r="CD50" s="688" t="str">
        <f>'CERT-V'!$E$35</f>
        <v/>
      </c>
      <c r="CE50" s="688" t="str">
        <f>'CERT-V'!$E$35</f>
        <v/>
      </c>
      <c r="CF50" s="675">
        <v>0</v>
      </c>
      <c r="CG50" s="675">
        <v>0</v>
      </c>
      <c r="CH50" s="673">
        <v>0</v>
      </c>
      <c r="CI50" s="673">
        <v>0</v>
      </c>
      <c r="CJ50" s="673"/>
      <c r="CK50" s="673"/>
      <c r="CL50" s="673"/>
      <c r="CM50" s="727">
        <f ca="1">IF('CERT-V'!$AK$51="S",1,0)</f>
        <v>0</v>
      </c>
      <c r="CN50" s="727">
        <f ca="1">IF('CERT-V'!$AL$51="S",1,0)</f>
        <v>0</v>
      </c>
      <c r="CO50" s="362" t="str">
        <f>'CERT-V'!$E$35</f>
        <v/>
      </c>
      <c r="CP50" s="362" t="str">
        <f>'CERT-V'!$E$35</f>
        <v/>
      </c>
      <c r="CQ50" s="145"/>
      <c r="CR50" s="361">
        <f>'CERT-V'!$M$50*365</f>
        <v>0</v>
      </c>
      <c r="CS50" s="361">
        <f>'CERT-V'!$M$50*365</f>
        <v>0</v>
      </c>
      <c r="CT50" s="145"/>
      <c r="CU50" s="145"/>
      <c r="CV50" s="145"/>
      <c r="CW50" s="145"/>
      <c r="CX50" s="361"/>
      <c r="CY50" s="573"/>
      <c r="CZ50" s="361"/>
      <c r="DA50" s="573"/>
      <c r="DB50" s="741" t="s">
        <v>2337</v>
      </c>
      <c r="DC50" s="745">
        <f>'CERT-F'!$S$7</f>
        <v>0</v>
      </c>
      <c r="DD50" s="745">
        <f>'CERT-F'!$S$7</f>
        <v>0</v>
      </c>
      <c r="DE50" s="163">
        <v>0</v>
      </c>
      <c r="DF50" s="745">
        <f>'CERT-V'!$AS$29</f>
        <v>0</v>
      </c>
      <c r="DJ50" s="42">
        <f>'CERT-F'!$X$2</f>
        <v>0</v>
      </c>
      <c r="DK50" s="1" t="e">
        <f>'TAB FUNDAMENTO'!#REF!</f>
        <v>#REF!</v>
      </c>
      <c r="DM50" s="149" t="str">
        <f>'CERT-V'!$L$35</f>
        <v/>
      </c>
      <c r="DN50" s="146">
        <f>'CERT-F'!$P$19</f>
        <v>0</v>
      </c>
      <c r="DO50" s="146" t="str">
        <f t="shared" si="10"/>
        <v>Voluntária Integral</v>
      </c>
      <c r="DP50" s="146" t="str">
        <f t="shared" si="11"/>
        <v>Voluntária Integral</v>
      </c>
      <c r="DQ50" s="4"/>
    </row>
    <row r="51" spans="1:121" s="1" customFormat="1" ht="13.15" customHeight="1">
      <c r="A51" s="309">
        <v>48</v>
      </c>
      <c r="B51" s="360" t="e">
        <f>IF(DJ51&lt;&gt;DK51,"O FUNDAMENTO UTILIZADO ESTÁ INCORRETO, VEJA SE HABILITOU OUTRO FUNDAMENTO.",VLOOKUP(A51,'TAB FUNDAMENTO'!#REF!,2,0))</f>
        <v>#REF!</v>
      </c>
      <c r="C51" s="361" t="s">
        <v>218</v>
      </c>
      <c r="D51" s="573" t="str">
        <f t="shared" si="9"/>
        <v>Voluntária Integral</v>
      </c>
      <c r="E51" s="379" t="s">
        <v>2686</v>
      </c>
      <c r="F51" s="379" t="s">
        <v>2865</v>
      </c>
      <c r="G51" s="379">
        <f>'CERT-V'!$M$50</f>
        <v>0</v>
      </c>
      <c r="H51" s="379">
        <f>'CERT-V'!$M$50</f>
        <v>0</v>
      </c>
      <c r="I51" s="361" t="s">
        <v>2092</v>
      </c>
      <c r="J51" s="361">
        <v>0</v>
      </c>
      <c r="K51" s="361" t="str">
        <f ca="1">IF(OR($CM$50&gt;0,$CN$50&gt;0),"Faz jus ao Abono Permanência","Não faz jus ao Abono permanência")</f>
        <v>Não faz jus ao Abono permanência</v>
      </c>
      <c r="L51" s="361" t="s">
        <v>2659</v>
      </c>
      <c r="M51" s="361" t="s">
        <v>2658</v>
      </c>
      <c r="N51" s="361" t="str">
        <f ca="1">IF('CERT-V'!$L$33=0,"","5 Anos")</f>
        <v/>
      </c>
      <c r="O51" s="361" t="str">
        <f>IF('CERT-V'!$L$32=0,"Não Há","5 Anos")</f>
        <v>Não Há</v>
      </c>
      <c r="P51" s="361">
        <v>0</v>
      </c>
      <c r="Q51" s="361">
        <v>0</v>
      </c>
      <c r="R51" s="361" t="str">
        <f ca="1">IF(AND(R48="F",$S$50&gt;=25),"S","N")</f>
        <v>N</v>
      </c>
      <c r="S51" s="361" t="s">
        <v>3045</v>
      </c>
      <c r="T51" s="361"/>
      <c r="U51" s="361"/>
      <c r="V51" s="361"/>
      <c r="W51" s="361" t="str">
        <f ca="1">IF('CERT-V'!$L$33&lt;5,"Não Atendeu","Atendeu")</f>
        <v>Não Atendeu</v>
      </c>
      <c r="X51" s="361" t="str">
        <f ca="1">IF('CERT-V'!$L$34&lt;10,"Não Atendeu","Atendeu")</f>
        <v>Não Atendeu</v>
      </c>
      <c r="Y51" s="361" t="str">
        <f>IF(AND($AK$2="M",'CERT-V'!$L$38&lt;65),"Não Atendeu","Atendeu")</f>
        <v>Atendeu</v>
      </c>
      <c r="Z51" s="361" t="str">
        <f>IF(AND($AK$2="F",'CERT-V'!$L$38&lt;60),"Não Atendeu","Atendeu")</f>
        <v>Atendeu</v>
      </c>
      <c r="AA51" s="361" t="s">
        <v>1674</v>
      </c>
      <c r="AB51" s="361" t="s">
        <v>1674</v>
      </c>
      <c r="AC51" s="379" t="str">
        <f>IF(AND($AK$2="M",'CERT-V'!$L$40&lt;65),"Não Atendeu","Atendeu")</f>
        <v>Atendeu</v>
      </c>
      <c r="AD51" s="379" t="str">
        <f>IF(AND($AK$2="F",'CERT-V'!$L$40&lt;60),"Não Atendeu","Atendeu")</f>
        <v>Atendeu</v>
      </c>
      <c r="AE51" s="361" t="str">
        <f ca="1">IF('CERT-V'!$L$39=0,"","Proporcional")</f>
        <v/>
      </c>
      <c r="AF51" s="361" t="str">
        <f ca="1">IF('CERT-V'!$L$39=0,"","Proporcional")</f>
        <v/>
      </c>
      <c r="AG51" s="379" t="str">
        <f>IF(AND($AK$2="M",'CERT-V'!$L$42&lt;65),"Não Atendeu","Atendeu")</f>
        <v>Atendeu</v>
      </c>
      <c r="AH51" s="379" t="str">
        <f>IF(AND($AK$2="M",'CERT-V'!$L$42&lt;60),"Não Atendeu","Atendeu")</f>
        <v>Atendeu</v>
      </c>
      <c r="AI51" s="361"/>
      <c r="AJ51" s="361"/>
      <c r="AK51" s="364">
        <v>0</v>
      </c>
      <c r="AL51" s="364">
        <v>0</v>
      </c>
      <c r="AM51" s="361">
        <f>'CERT-V'!$M$50</f>
        <v>0</v>
      </c>
      <c r="AN51" s="361">
        <f>'CERT-V'!$M$50</f>
        <v>0</v>
      </c>
      <c r="AO51" s="209" t="str">
        <f>IF('CERT-F'!$X$2="","",IF('CERT-F'!$O$2="N","","adqüiriu a condição de aposentar com os proventos calculados sobre:"))</f>
        <v/>
      </c>
      <c r="AP51" s="361" t="s">
        <v>130</v>
      </c>
      <c r="AQ51" s="361" t="s">
        <v>1140</v>
      </c>
      <c r="AR51" s="361" t="s">
        <v>2568</v>
      </c>
      <c r="AS51" s="365" t="e">
        <f>IF('CERT-V'!$U$42="M",VLOOKUP('CERT-V'!$AG$53,TABPERC1,3),VLOOKUP('CERT-V'!$AH$53,TABPERC2,3))</f>
        <v>#N/A</v>
      </c>
      <c r="AT51" s="366" t="s">
        <v>2428</v>
      </c>
      <c r="AU51" s="366">
        <v>0</v>
      </c>
      <c r="AV51" s="366">
        <v>0</v>
      </c>
      <c r="AW51" s="366">
        <v>0</v>
      </c>
      <c r="AX51" s="366">
        <v>0</v>
      </c>
      <c r="AY51" s="366">
        <v>0</v>
      </c>
      <c r="AZ51" s="366">
        <v>0</v>
      </c>
      <c r="BA51" s="366">
        <v>0</v>
      </c>
      <c r="BB51" s="366">
        <v>0</v>
      </c>
      <c r="BC51" s="366">
        <v>0</v>
      </c>
      <c r="BD51" s="361"/>
      <c r="BE51" s="361"/>
      <c r="BF51" s="361"/>
      <c r="BG51" s="361" t="s">
        <v>2468</v>
      </c>
      <c r="BH51" s="379" t="s">
        <v>2686</v>
      </c>
      <c r="BI51" s="379" t="s">
        <v>2865</v>
      </c>
      <c r="BJ51" s="361" t="str">
        <f ca="1">IF('CERT-V'!$L$39=0,"","Proporcional")</f>
        <v/>
      </c>
      <c r="BK51" s="361" t="str">
        <f ca="1">IF('CERT-V'!$L$39=0,"","Proporcional")</f>
        <v/>
      </c>
      <c r="BL51" s="367" t="s">
        <v>1146</v>
      </c>
      <c r="BM51" s="381" t="e">
        <f>'TAB FUNDAMENTO'!#REF!</f>
        <v>#REF!</v>
      </c>
      <c r="BN51" s="387">
        <v>60</v>
      </c>
      <c r="BO51" s="369">
        <v>65</v>
      </c>
      <c r="BP51" s="361" t="str">
        <f ca="1">IF('CERT-V'!$L$37=0,"","Proporcional")</f>
        <v/>
      </c>
      <c r="BQ51" s="369">
        <f>'CERT-V'!$M$50*365</f>
        <v>0</v>
      </c>
      <c r="BR51" s="369">
        <f>'CERT-V'!$M$50*365</f>
        <v>0</v>
      </c>
      <c r="BS51" s="20"/>
      <c r="BT51" s="369" t="s">
        <v>1291</v>
      </c>
      <c r="BU51" s="369">
        <v>0</v>
      </c>
      <c r="BV51" s="369">
        <v>5</v>
      </c>
      <c r="BW51" s="369">
        <v>0</v>
      </c>
      <c r="BX51" s="369">
        <v>65</v>
      </c>
      <c r="BY51" s="369">
        <v>60</v>
      </c>
      <c r="BZ51" s="387">
        <v>65</v>
      </c>
      <c r="CA51" s="387">
        <v>60</v>
      </c>
      <c r="CB51" s="361" t="s">
        <v>1674</v>
      </c>
      <c r="CC51" s="361" t="s">
        <v>1674</v>
      </c>
      <c r="CD51" s="688" t="str">
        <f>'CERT-V'!$E$35</f>
        <v/>
      </c>
      <c r="CE51" s="688" t="str">
        <f>'CERT-V'!$E$35</f>
        <v/>
      </c>
      <c r="CF51" s="675">
        <v>0</v>
      </c>
      <c r="CG51" s="675">
        <v>0</v>
      </c>
      <c r="CH51" s="673">
        <v>0</v>
      </c>
      <c r="CI51" s="673">
        <v>0</v>
      </c>
      <c r="CJ51" s="673"/>
      <c r="CK51" s="673"/>
      <c r="CL51" s="673"/>
      <c r="CM51" s="727">
        <f ca="1">IF('CERT-V'!$AK$51="S",1,0)</f>
        <v>0</v>
      </c>
      <c r="CN51" s="727">
        <f ca="1">IF('CERT-V'!$AL$51="S",1,0)</f>
        <v>0</v>
      </c>
      <c r="CO51" s="362" t="str">
        <f>'CERT-V'!$E$35</f>
        <v/>
      </c>
      <c r="CP51" s="362" t="str">
        <f>'CERT-V'!$E$35</f>
        <v/>
      </c>
      <c r="CQ51" s="145"/>
      <c r="CR51" s="361">
        <f>'CERT-V'!$M$50*365</f>
        <v>0</v>
      </c>
      <c r="CS51" s="361">
        <f>'CERT-V'!$M$50*365</f>
        <v>0</v>
      </c>
      <c r="CT51" s="145"/>
      <c r="CU51" s="145"/>
      <c r="CV51" s="145"/>
      <c r="CW51" s="145"/>
      <c r="CX51" s="361"/>
      <c r="CY51" s="573"/>
      <c r="CZ51" s="361"/>
      <c r="DA51" s="573"/>
      <c r="DB51" s="741" t="s">
        <v>2337</v>
      </c>
      <c r="DC51" s="745">
        <f>'CERT-F'!$S$7</f>
        <v>0</v>
      </c>
      <c r="DD51" s="745">
        <f>'CERT-F'!$S$7</f>
        <v>0</v>
      </c>
      <c r="DE51" s="163">
        <v>0</v>
      </c>
      <c r="DF51" s="745">
        <f>'CERT-V'!$AS$29</f>
        <v>0</v>
      </c>
      <c r="DJ51" s="42">
        <f>'CERT-F'!$X$2</f>
        <v>0</v>
      </c>
      <c r="DK51" s="1" t="e">
        <f>'TAB FUNDAMENTO'!#REF!</f>
        <v>#REF!</v>
      </c>
      <c r="DM51" s="149" t="str">
        <f>'CERT-V'!$L$35</f>
        <v/>
      </c>
      <c r="DN51" s="146">
        <f>'CERT-F'!$P$19</f>
        <v>0</v>
      </c>
      <c r="DO51" s="146" t="str">
        <f t="shared" si="10"/>
        <v>Voluntária Integral</v>
      </c>
      <c r="DP51" s="146" t="str">
        <f t="shared" si="11"/>
        <v>Voluntária Integral</v>
      </c>
      <c r="DQ51" s="4"/>
    </row>
    <row r="52" spans="1:121" s="1" customFormat="1" ht="13.15" customHeight="1">
      <c r="A52" s="309">
        <v>49</v>
      </c>
      <c r="B52" s="360" t="e">
        <f>IF(DJ52&lt;&gt;DK52,"O FUNDAMENTO UTILIZADO ESTÁ INCORRETO, VEJA SE HABILITOU OUTRO FUNDAMENTO.",VLOOKUP(A52,'TAB FUNDAMENTO'!#REF!,2,0))</f>
        <v>#REF!</v>
      </c>
      <c r="C52" s="361" t="s">
        <v>218</v>
      </c>
      <c r="D52" s="573" t="str">
        <f t="shared" si="9"/>
        <v>Voluntária Integral</v>
      </c>
      <c r="E52" s="379" t="s">
        <v>2686</v>
      </c>
      <c r="F52" s="379" t="s">
        <v>2865</v>
      </c>
      <c r="G52" s="379">
        <f>'CERT-V'!$M$50</f>
        <v>0</v>
      </c>
      <c r="H52" s="379">
        <f>'CERT-V'!$M$50</f>
        <v>0</v>
      </c>
      <c r="I52" s="361" t="s">
        <v>2092</v>
      </c>
      <c r="J52" s="361">
        <v>0</v>
      </c>
      <c r="K52" s="361" t="str">
        <f ca="1">IF(OR($CM$50&gt;0,$CN$50&gt;0),"Faz jus ao Abono Permanência","Não faz jus ao Abono permanência")</f>
        <v>Não faz jus ao Abono permanência</v>
      </c>
      <c r="L52" s="361" t="s">
        <v>2659</v>
      </c>
      <c r="M52" s="361" t="s">
        <v>2658</v>
      </c>
      <c r="N52" s="361" t="str">
        <f ca="1">IF('CERT-V'!$L$33=0,"","5 Anos")</f>
        <v/>
      </c>
      <c r="O52" s="361" t="str">
        <f>IF('CERT-V'!$L$32=0,"Não Há","5 Anos")</f>
        <v>Não Há</v>
      </c>
      <c r="P52" s="361">
        <v>0</v>
      </c>
      <c r="Q52" s="361">
        <v>0</v>
      </c>
      <c r="R52" s="361"/>
      <c r="S52" s="361"/>
      <c r="T52" s="361"/>
      <c r="U52" s="361"/>
      <c r="V52" s="361"/>
      <c r="W52" s="361" t="str">
        <f ca="1">IF('CERT-V'!$L$33&lt;5,"Não Atendeu","Atendeu")</f>
        <v>Não Atendeu</v>
      </c>
      <c r="X52" s="361" t="str">
        <f ca="1">IF('CERT-V'!$L$34&lt;10,"Não Atendeu","Atendeu")</f>
        <v>Não Atendeu</v>
      </c>
      <c r="Y52" s="361" t="str">
        <f>IF(AND($AK$2="M",'CERT-V'!$L$38&lt;65),"Não Atendeu","Atendeu")</f>
        <v>Atendeu</v>
      </c>
      <c r="Z52" s="361" t="str">
        <f>IF(AND($AK$2="F",'CERT-V'!$L$38&lt;60),"Não Atendeu","Atendeu")</f>
        <v>Atendeu</v>
      </c>
      <c r="AA52" s="361" t="s">
        <v>1674</v>
      </c>
      <c r="AB52" s="361" t="s">
        <v>1674</v>
      </c>
      <c r="AC52" s="379" t="str">
        <f>IF(AND($AK$2="M",'CERT-V'!$L$40&lt;65),"Não Atendeu","Atendeu")</f>
        <v>Atendeu</v>
      </c>
      <c r="AD52" s="379" t="str">
        <f>IF(AND($AK$2="F",'CERT-V'!$L$40&lt;60),"Não Atendeu","Atendeu")</f>
        <v>Atendeu</v>
      </c>
      <c r="AE52" s="361" t="str">
        <f ca="1">IF('CERT-V'!$L$39=0,"","Proporcional")</f>
        <v/>
      </c>
      <c r="AF52" s="361" t="str">
        <f ca="1">IF('CERT-V'!$L$39=0,"","Proporcional")</f>
        <v/>
      </c>
      <c r="AG52" s="379" t="str">
        <f>IF(AND($AK$2="M",'CERT-V'!$L$42&lt;65),"Não Atendeu","Atendeu")</f>
        <v>Atendeu</v>
      </c>
      <c r="AH52" s="379" t="str">
        <f>IF(AND($AK$2="M",'CERT-V'!$L$42&lt;60),"Não Atendeu","Atendeu")</f>
        <v>Atendeu</v>
      </c>
      <c r="AI52" s="361"/>
      <c r="AJ52" s="361"/>
      <c r="AK52" s="364">
        <v>0</v>
      </c>
      <c r="AL52" s="364">
        <v>0</v>
      </c>
      <c r="AM52" s="361">
        <f>'CERT-V'!$M$50</f>
        <v>0</v>
      </c>
      <c r="AN52" s="361">
        <f>'CERT-V'!$M$50</f>
        <v>0</v>
      </c>
      <c r="AO52" s="209" t="str">
        <f>IF('CERT-F'!$X$2="","",IF('CERT-F'!$O$2="N","","adqüiriu a condição de aposentar com os proventos calculados sobre:"))</f>
        <v/>
      </c>
      <c r="AP52" s="361" t="s">
        <v>130</v>
      </c>
      <c r="AQ52" s="361" t="s">
        <v>1140</v>
      </c>
      <c r="AR52" s="361" t="s">
        <v>2568</v>
      </c>
      <c r="AS52" s="365" t="e">
        <f>IF('CERT-V'!$U$42="M",VLOOKUP('CERT-V'!$AG$53,TABPERC1,3),VLOOKUP('CERT-V'!$AH$53,TABPERC2,3))</f>
        <v>#N/A</v>
      </c>
      <c r="AT52" s="366" t="s">
        <v>2428</v>
      </c>
      <c r="AU52" s="366">
        <v>0</v>
      </c>
      <c r="AV52" s="366">
        <v>0</v>
      </c>
      <c r="AW52" s="366">
        <v>0</v>
      </c>
      <c r="AX52" s="366">
        <v>0</v>
      </c>
      <c r="AY52" s="366">
        <v>0</v>
      </c>
      <c r="AZ52" s="366">
        <v>0</v>
      </c>
      <c r="BA52" s="366">
        <v>0</v>
      </c>
      <c r="BB52" s="366">
        <v>0</v>
      </c>
      <c r="BC52" s="366">
        <v>0</v>
      </c>
      <c r="BD52" s="361"/>
      <c r="BE52" s="361"/>
      <c r="BF52" s="361"/>
      <c r="BG52" s="361" t="s">
        <v>2468</v>
      </c>
      <c r="BH52" s="379" t="s">
        <v>2686</v>
      </c>
      <c r="BI52" s="379" t="s">
        <v>2865</v>
      </c>
      <c r="BJ52" s="361" t="str">
        <f ca="1">IF('CERT-V'!$L$39=0,"","Proporcional")</f>
        <v/>
      </c>
      <c r="BK52" s="361" t="str">
        <f ca="1">IF('CERT-V'!$L$39=0,"","Proporcional")</f>
        <v/>
      </c>
      <c r="BL52" s="367" t="s">
        <v>1146</v>
      </c>
      <c r="BM52" s="381" t="e">
        <f>'TAB FUNDAMENTO'!#REF!</f>
        <v>#REF!</v>
      </c>
      <c r="BN52" s="387">
        <v>60</v>
      </c>
      <c r="BO52" s="369">
        <v>65</v>
      </c>
      <c r="BP52" s="361" t="str">
        <f ca="1">IF('CERT-V'!$L$37=0,"","Proporcional")</f>
        <v/>
      </c>
      <c r="BQ52" s="369">
        <f>'CERT-V'!$M$50*365</f>
        <v>0</v>
      </c>
      <c r="BR52" s="369">
        <f>'CERT-V'!$M$50*365</f>
        <v>0</v>
      </c>
      <c r="BS52" s="20"/>
      <c r="BT52" s="369" t="s">
        <v>1291</v>
      </c>
      <c r="BU52" s="369">
        <v>0</v>
      </c>
      <c r="BV52" s="369">
        <v>5</v>
      </c>
      <c r="BW52" s="369">
        <v>0</v>
      </c>
      <c r="BX52" s="369">
        <v>65</v>
      </c>
      <c r="BY52" s="369">
        <v>60</v>
      </c>
      <c r="BZ52" s="387">
        <v>65</v>
      </c>
      <c r="CA52" s="387">
        <v>60</v>
      </c>
      <c r="CB52" s="361" t="s">
        <v>1674</v>
      </c>
      <c r="CC52" s="361" t="s">
        <v>1674</v>
      </c>
      <c r="CD52" s="688" t="str">
        <f>'CERT-V'!$E$35</f>
        <v/>
      </c>
      <c r="CE52" s="688" t="str">
        <f>'CERT-V'!$E$35</f>
        <v/>
      </c>
      <c r="CF52" s="675">
        <v>0</v>
      </c>
      <c r="CG52" s="675">
        <v>0</v>
      </c>
      <c r="CH52" s="673">
        <v>0</v>
      </c>
      <c r="CI52" s="673">
        <v>0</v>
      </c>
      <c r="CJ52" s="673"/>
      <c r="CK52" s="673"/>
      <c r="CL52" s="673"/>
      <c r="CM52" s="727">
        <f ca="1">IF('CERT-V'!$AK$51="S",1,0)</f>
        <v>0</v>
      </c>
      <c r="CN52" s="727">
        <f ca="1">IF('CERT-V'!$AL$51="S",1,0)</f>
        <v>0</v>
      </c>
      <c r="CO52" s="362" t="str">
        <f>'CERT-V'!$E$35</f>
        <v/>
      </c>
      <c r="CP52" s="362" t="str">
        <f>'CERT-V'!$E$35</f>
        <v/>
      </c>
      <c r="CQ52" s="145"/>
      <c r="CR52" s="361">
        <f>'CERT-V'!$M$50*365</f>
        <v>0</v>
      </c>
      <c r="CS52" s="361">
        <f>'CERT-V'!$M$50*365</f>
        <v>0</v>
      </c>
      <c r="CT52" s="145"/>
      <c r="CU52" s="145"/>
      <c r="CV52" s="145"/>
      <c r="CW52" s="145"/>
      <c r="CX52" s="361"/>
      <c r="CY52" s="573"/>
      <c r="CZ52" s="361"/>
      <c r="DA52" s="573"/>
      <c r="DB52" s="741" t="s">
        <v>2337</v>
      </c>
      <c r="DC52" s="745">
        <f>'CERT-F'!$S$7</f>
        <v>0</v>
      </c>
      <c r="DD52" s="745">
        <f>'CERT-F'!$S$7</f>
        <v>0</v>
      </c>
      <c r="DE52" s="163">
        <v>0</v>
      </c>
      <c r="DF52" s="745">
        <f>'CERT-V'!$AS$29</f>
        <v>0</v>
      </c>
      <c r="DJ52" s="42">
        <f>'CERT-F'!$X$2</f>
        <v>0</v>
      </c>
      <c r="DK52" s="1" t="e">
        <f>'TAB FUNDAMENTO'!#REF!</f>
        <v>#REF!</v>
      </c>
      <c r="DM52" s="149" t="str">
        <f>'CERT-V'!$L$35</f>
        <v/>
      </c>
      <c r="DN52" s="146">
        <f>'CERT-F'!$P$19</f>
        <v>0</v>
      </c>
      <c r="DO52" s="146" t="str">
        <f t="shared" si="10"/>
        <v>Voluntária Integral</v>
      </c>
      <c r="DP52" s="146" t="str">
        <f t="shared" si="11"/>
        <v>Voluntária Integral</v>
      </c>
      <c r="DQ52" s="4"/>
    </row>
    <row r="53" spans="1:121" s="1" customFormat="1" ht="23.25" customHeight="1">
      <c r="A53" s="309">
        <v>50</v>
      </c>
      <c r="B53" s="360" t="e">
        <f>IF(DJ53&lt;&gt;DK53,"O FUNDAMENTO UTILIZADO ESTÁ INCORRETO, VEJA SE HABILITOU OUTRO FUNDAMENTO.",VLOOKUP(A53,'TAB FUNDAMENTO'!#REF!,2,0))</f>
        <v>#REF!</v>
      </c>
      <c r="C53" s="361" t="s">
        <v>218</v>
      </c>
      <c r="D53" s="573" t="str">
        <f t="shared" si="9"/>
        <v>Voluntária Integral</v>
      </c>
      <c r="E53" s="379" t="s">
        <v>2686</v>
      </c>
      <c r="F53" s="379" t="s">
        <v>2865</v>
      </c>
      <c r="G53" s="379">
        <f>'CERT-V'!$M$50</f>
        <v>0</v>
      </c>
      <c r="H53" s="379">
        <f>'CERT-V'!$M$50</f>
        <v>0</v>
      </c>
      <c r="I53" s="361" t="s">
        <v>2092</v>
      </c>
      <c r="J53" s="361">
        <v>0</v>
      </c>
      <c r="K53" s="361" t="str">
        <f ca="1">IF(OR($CM$50&gt;0,$CN$50&gt;0),"Faz jus ao Abono Permanência","Não faz jus ao Abono permanência")</f>
        <v>Não faz jus ao Abono permanência</v>
      </c>
      <c r="L53" s="361" t="s">
        <v>2659</v>
      </c>
      <c r="M53" s="361" t="s">
        <v>2658</v>
      </c>
      <c r="N53" s="361" t="str">
        <f ca="1">IF('CERT-V'!$L$33=0,"","5 Anos")</f>
        <v/>
      </c>
      <c r="O53" s="361" t="str">
        <f>IF('CERT-V'!$L$32=0,"Não Há","5 Anos")</f>
        <v>Não Há</v>
      </c>
      <c r="P53" s="361">
        <v>0</v>
      </c>
      <c r="Q53" s="361">
        <v>0</v>
      </c>
      <c r="R53" s="361"/>
      <c r="S53" s="361"/>
      <c r="T53" s="361"/>
      <c r="U53" s="361"/>
      <c r="V53" s="361"/>
      <c r="W53" s="361" t="str">
        <f ca="1">IF('CERT-V'!$L$33&lt;5,"Não Atendeu","Atendeu")</f>
        <v>Não Atendeu</v>
      </c>
      <c r="X53" s="361" t="str">
        <f ca="1">IF('CERT-V'!$L$34&lt;10,"Não Atendeu","Atendeu")</f>
        <v>Não Atendeu</v>
      </c>
      <c r="Y53" s="361" t="str">
        <f>IF(AND($AK$2="M",'CERT-V'!$L$38&lt;65),"Não Atendeu","Atendeu")</f>
        <v>Atendeu</v>
      </c>
      <c r="Z53" s="361" t="str">
        <f>IF(AND($AK$2="F",'CERT-V'!$L$38&lt;60),"Não Atendeu","Atendeu")</f>
        <v>Atendeu</v>
      </c>
      <c r="AA53" s="361" t="s">
        <v>1674</v>
      </c>
      <c r="AB53" s="361" t="s">
        <v>1674</v>
      </c>
      <c r="AC53" s="379" t="str">
        <f>IF(AND($AK$2="M",'CERT-V'!$L$40&lt;65),"Não Atendeu","Atendeu")</f>
        <v>Atendeu</v>
      </c>
      <c r="AD53" s="379" t="str">
        <f>IF(AND($AK$2="F",'CERT-V'!$L$40&lt;60),"Não Atendeu","Atendeu")</f>
        <v>Atendeu</v>
      </c>
      <c r="AE53" s="361" t="str">
        <f ca="1">IF('CERT-V'!$L$39=0,"","Proporcional")</f>
        <v/>
      </c>
      <c r="AF53" s="361" t="str">
        <f ca="1">IF('CERT-V'!$L$39=0,"","Proporcional")</f>
        <v/>
      </c>
      <c r="AG53" s="379" t="str">
        <f>IF(AND($AK$2="M",'CERT-V'!$L$42&lt;65),"Não Atendeu","Atendeu")</f>
        <v>Atendeu</v>
      </c>
      <c r="AH53" s="379" t="str">
        <f>IF(AND($AK$2="M",'CERT-V'!$L$42&lt;60),"Não Atendeu","Atendeu")</f>
        <v>Atendeu</v>
      </c>
      <c r="AI53" s="361"/>
      <c r="AJ53" s="361"/>
      <c r="AK53" s="364">
        <v>0</v>
      </c>
      <c r="AL53" s="364">
        <v>0</v>
      </c>
      <c r="AM53" s="361">
        <f>'CERT-V'!$M$50</f>
        <v>0</v>
      </c>
      <c r="AN53" s="361">
        <f>'CERT-V'!$M$50</f>
        <v>0</v>
      </c>
      <c r="AO53" s="209" t="str">
        <f>IF('CERT-F'!$X$2="","",IF('CERT-F'!$O$2="N","","adqüiriu a condição de aposentar com os proventos calculados sobre:"))</f>
        <v/>
      </c>
      <c r="AP53" s="361" t="s">
        <v>130</v>
      </c>
      <c r="AQ53" s="361" t="s">
        <v>1140</v>
      </c>
      <c r="AR53" s="361" t="s">
        <v>2568</v>
      </c>
      <c r="AS53" s="365" t="e">
        <f>IF('CERT-V'!$U$42="M",VLOOKUP('CERT-V'!$AG$53,TABPERC1,3),VLOOKUP('CERT-V'!$AH$53,TABPERC2,3))</f>
        <v>#N/A</v>
      </c>
      <c r="AT53" s="366" t="s">
        <v>2428</v>
      </c>
      <c r="AU53" s="366">
        <v>0</v>
      </c>
      <c r="AV53" s="366">
        <v>0</v>
      </c>
      <c r="AW53" s="366">
        <v>0</v>
      </c>
      <c r="AX53" s="366">
        <v>0</v>
      </c>
      <c r="AY53" s="366">
        <v>0</v>
      </c>
      <c r="AZ53" s="366">
        <v>0</v>
      </c>
      <c r="BA53" s="366">
        <v>0</v>
      </c>
      <c r="BB53" s="366">
        <v>0</v>
      </c>
      <c r="BC53" s="366">
        <v>0</v>
      </c>
      <c r="BD53" s="361"/>
      <c r="BE53" s="361"/>
      <c r="BF53" s="361"/>
      <c r="BG53" s="361" t="s">
        <v>2468</v>
      </c>
      <c r="BH53" s="379" t="s">
        <v>2686</v>
      </c>
      <c r="BI53" s="379" t="s">
        <v>2865</v>
      </c>
      <c r="BJ53" s="361" t="str">
        <f ca="1">IF('CERT-V'!$L$39=0,"","Proporcional")</f>
        <v/>
      </c>
      <c r="BK53" s="361" t="str">
        <f ca="1">IF('CERT-V'!$L$39=0,"","Proporcional")</f>
        <v/>
      </c>
      <c r="BL53" s="367" t="s">
        <v>1146</v>
      </c>
      <c r="BM53" s="381" t="e">
        <f>'TAB FUNDAMENTO'!#REF!</f>
        <v>#REF!</v>
      </c>
      <c r="BN53" s="387">
        <v>60</v>
      </c>
      <c r="BO53" s="369">
        <v>65</v>
      </c>
      <c r="BP53" s="361" t="str">
        <f ca="1">IF('CERT-V'!$L$37=0,"","Proporcional")</f>
        <v/>
      </c>
      <c r="BQ53" s="369">
        <f>'CERT-V'!$M$50*365</f>
        <v>0</v>
      </c>
      <c r="BR53" s="369">
        <f>'CERT-V'!$M$50*365</f>
        <v>0</v>
      </c>
      <c r="BS53" s="20"/>
      <c r="BT53" s="369" t="s">
        <v>1291</v>
      </c>
      <c r="BU53" s="369">
        <v>0</v>
      </c>
      <c r="BV53" s="369">
        <v>5</v>
      </c>
      <c r="BW53" s="369">
        <v>0</v>
      </c>
      <c r="BX53" s="369">
        <v>65</v>
      </c>
      <c r="BY53" s="369">
        <v>60</v>
      </c>
      <c r="BZ53" s="387">
        <v>65</v>
      </c>
      <c r="CA53" s="387">
        <v>60</v>
      </c>
      <c r="CB53" s="361" t="s">
        <v>1674</v>
      </c>
      <c r="CC53" s="361" t="s">
        <v>1674</v>
      </c>
      <c r="CD53" s="688" t="str">
        <f>'CERT-V'!$E$35</f>
        <v/>
      </c>
      <c r="CE53" s="688" t="str">
        <f>'CERT-V'!$E$35</f>
        <v/>
      </c>
      <c r="CF53" s="675">
        <v>0</v>
      </c>
      <c r="CG53" s="675">
        <v>0</v>
      </c>
      <c r="CH53" s="673">
        <v>0</v>
      </c>
      <c r="CI53" s="673">
        <v>0</v>
      </c>
      <c r="CJ53" s="673"/>
      <c r="CK53" s="673"/>
      <c r="CL53" s="673"/>
      <c r="CM53" s="727">
        <f ca="1">IF('CERT-V'!$AK$51="S",1,0)</f>
        <v>0</v>
      </c>
      <c r="CN53" s="727">
        <f ca="1">IF('CERT-V'!$AL$51="S",1,0)</f>
        <v>0</v>
      </c>
      <c r="CO53" s="362" t="str">
        <f>'CERT-V'!$E$35</f>
        <v/>
      </c>
      <c r="CP53" s="362" t="str">
        <f>'CERT-V'!$E$35</f>
        <v/>
      </c>
      <c r="CQ53" s="145"/>
      <c r="CR53" s="361">
        <f>'CERT-V'!$M$50*365</f>
        <v>0</v>
      </c>
      <c r="CS53" s="361">
        <f>'CERT-V'!$M$50*365</f>
        <v>0</v>
      </c>
      <c r="CT53" s="145"/>
      <c r="CU53" s="145"/>
      <c r="CV53" s="145"/>
      <c r="CW53" s="145"/>
      <c r="CX53" s="361"/>
      <c r="CY53" s="573"/>
      <c r="CZ53" s="361"/>
      <c r="DA53" s="573"/>
      <c r="DB53" s="741" t="s">
        <v>2337</v>
      </c>
      <c r="DC53" s="745">
        <f>'CERT-F'!$S$7</f>
        <v>0</v>
      </c>
      <c r="DD53" s="745">
        <f>'CERT-F'!$S$7</f>
        <v>0</v>
      </c>
      <c r="DE53" s="163">
        <v>0</v>
      </c>
      <c r="DF53" s="745">
        <f>'CERT-V'!$AS$29</f>
        <v>0</v>
      </c>
      <c r="DJ53" s="42">
        <f>'CERT-F'!$X$2</f>
        <v>0</v>
      </c>
      <c r="DK53" s="1" t="e">
        <f>'TAB FUNDAMENTO'!#REF!</f>
        <v>#REF!</v>
      </c>
      <c r="DM53" s="149" t="str">
        <f>'CERT-V'!$L$35</f>
        <v/>
      </c>
      <c r="DN53" s="146">
        <f>'CERT-F'!$P$19</f>
        <v>0</v>
      </c>
      <c r="DO53" s="146" t="str">
        <f t="shared" si="10"/>
        <v>Voluntária Integral</v>
      </c>
      <c r="DP53" s="146" t="str">
        <f t="shared" si="11"/>
        <v>Voluntária Integral</v>
      </c>
      <c r="DQ53" s="4"/>
    </row>
    <row r="54" spans="1:121" s="1" customFormat="1" ht="13.15" customHeight="1">
      <c r="A54" s="309">
        <v>51</v>
      </c>
      <c r="B54" s="360" t="e">
        <f>IF(DJ54&lt;&gt;DK54,"O FUNDAMENTO UTILIZADO ESTÁ INCORRETO, VEJA SE HABILITOU OUTRO FUNDAMENTO.",VLOOKUP(A54,'TAB FUNDAMENTO'!#REF!,2,0))</f>
        <v>#REF!</v>
      </c>
      <c r="C54" s="361" t="s">
        <v>218</v>
      </c>
      <c r="D54" s="573" t="s">
        <v>2091</v>
      </c>
      <c r="E54" s="379" t="s">
        <v>2467</v>
      </c>
      <c r="F54" s="379" t="s">
        <v>2467</v>
      </c>
      <c r="G54" s="361" t="str">
        <f ca="1">IF('CERT-V'!$L$37=0,"",35)</f>
        <v/>
      </c>
      <c r="H54" s="361" t="str">
        <f ca="1">IF('CERT-V'!$L$37=0,"",30)</f>
        <v/>
      </c>
      <c r="I54" s="361" t="s">
        <v>2092</v>
      </c>
      <c r="J54" s="361">
        <v>0</v>
      </c>
      <c r="K54" s="361" t="s">
        <v>2479</v>
      </c>
      <c r="L54" s="361" t="s">
        <v>2658</v>
      </c>
      <c r="M54" s="361" t="s">
        <v>2658</v>
      </c>
      <c r="N54" s="361" t="s">
        <v>2658</v>
      </c>
      <c r="O54" s="361" t="s">
        <v>2658</v>
      </c>
      <c r="P54" s="361">
        <v>0</v>
      </c>
      <c r="Q54" s="361">
        <v>0</v>
      </c>
      <c r="R54" s="361"/>
      <c r="S54" s="361"/>
      <c r="T54" s="361"/>
      <c r="U54" s="361"/>
      <c r="V54" s="361"/>
      <c r="W54" s="361"/>
      <c r="X54" s="361"/>
      <c r="Y54" s="361" t="s">
        <v>1870</v>
      </c>
      <c r="Z54" s="361" t="s">
        <v>1870</v>
      </c>
      <c r="AA54" s="361" t="str">
        <f ca="1">IF(AND($AK$2="M",'CERT-V'!$L$37&lt;35),"Não Atendeu","Atendeu")</f>
        <v>Atendeu</v>
      </c>
      <c r="AB54" s="361" t="str">
        <f ca="1">IF(AND($AK$2="f",'CERT-V'!$L$37&lt;30),"Não Atendeu","Atendeu")</f>
        <v>Atendeu</v>
      </c>
      <c r="AC54" s="361" t="s">
        <v>1870</v>
      </c>
      <c r="AD54" s="361" t="s">
        <v>1870</v>
      </c>
      <c r="AE54" s="361" t="str">
        <f ca="1">IF('CERT-V'!$L$39=0,"",IF('CERT-V'!$L$39&lt;35,"Não Atendeu","Atendeu"))</f>
        <v/>
      </c>
      <c r="AF54" s="361" t="str">
        <f ca="1">IF('CERT-V'!$L$39=0,"",IF('CERT-V'!$L$39&lt;30,"Não Atendeu","Atendeu"))</f>
        <v/>
      </c>
      <c r="AG54" s="379" t="s">
        <v>1871</v>
      </c>
      <c r="AH54" s="379" t="s">
        <v>1871</v>
      </c>
      <c r="AI54" s="361" t="str">
        <f ca="1">IF(AND($AK$2="M",'CERT-V'!$L$39&lt;35),"NÃO","SIM")</f>
        <v>SIM</v>
      </c>
      <c r="AJ54" s="361" t="str">
        <f ca="1">IF(AND($AK$2="F",'CERT-V'!$L$39&lt;30),"NÃO","SIM")</f>
        <v>SIM</v>
      </c>
      <c r="AK54" s="364">
        <v>0</v>
      </c>
      <c r="AL54" s="364">
        <v>0</v>
      </c>
      <c r="AM54" s="361">
        <v>35</v>
      </c>
      <c r="AN54" s="361">
        <v>30</v>
      </c>
      <c r="AO54" s="209" t="str">
        <f>IF('CERT-F'!$X$2="","",IF('CERT-F'!$O$2="N","","adqüiriu a condição de aposentar com os proventos calculados sobre:"))</f>
        <v/>
      </c>
      <c r="AP54" s="361" t="s">
        <v>130</v>
      </c>
      <c r="AQ54" s="361" t="s">
        <v>1140</v>
      </c>
      <c r="AR54" s="361" t="s">
        <v>2568</v>
      </c>
      <c r="AS54" s="708" t="str">
        <f>IF('CERT-V'!$U$42="M","35/35","30/30")</f>
        <v>30/30</v>
      </c>
      <c r="AT54" s="366" t="s">
        <v>2428</v>
      </c>
      <c r="AU54" s="366">
        <v>0</v>
      </c>
      <c r="AV54" s="366">
        <v>0</v>
      </c>
      <c r="AW54" s="366">
        <v>0</v>
      </c>
      <c r="AX54" s="366">
        <v>0</v>
      </c>
      <c r="AY54" s="366">
        <v>0</v>
      </c>
      <c r="AZ54" s="366">
        <v>0</v>
      </c>
      <c r="BA54" s="366">
        <v>0</v>
      </c>
      <c r="BB54" s="366">
        <v>0</v>
      </c>
      <c r="BC54" s="366">
        <v>0</v>
      </c>
      <c r="BD54" s="361"/>
      <c r="BE54" s="361"/>
      <c r="BF54" s="361"/>
      <c r="BG54" s="361" t="s">
        <v>2468</v>
      </c>
      <c r="BH54" s="379" t="s">
        <v>152</v>
      </c>
      <c r="BI54" s="379" t="s">
        <v>152</v>
      </c>
      <c r="BJ54" s="361" t="str">
        <f ca="1">IF('CERT-V'!$L$39=0,"","35 Anos")</f>
        <v/>
      </c>
      <c r="BK54" s="361" t="str">
        <f ca="1">IF('CERT-V'!$L$39=0,"","30 Anos")</f>
        <v/>
      </c>
      <c r="BL54" s="367" t="s">
        <v>1146</v>
      </c>
      <c r="BM54" s="381" t="e">
        <f>'TAB FUNDAMENTO'!#REF!</f>
        <v>#REF!</v>
      </c>
      <c r="BN54" s="387">
        <v>0</v>
      </c>
      <c r="BO54" s="369">
        <v>0</v>
      </c>
      <c r="BP54" s="381">
        <f ca="1">PEDAG!$G$40</f>
        <v>36145</v>
      </c>
      <c r="BQ54" s="369">
        <f>35*365</f>
        <v>12775</v>
      </c>
      <c r="BR54" s="369">
        <f>30*365</f>
        <v>10950</v>
      </c>
      <c r="BS54" s="20"/>
      <c r="BT54" s="369">
        <v>0</v>
      </c>
      <c r="BU54" s="369">
        <v>0</v>
      </c>
      <c r="BV54" s="369">
        <v>0</v>
      </c>
      <c r="BW54" s="369">
        <v>0</v>
      </c>
      <c r="BX54" s="369">
        <v>0</v>
      </c>
      <c r="BY54" s="369">
        <v>0</v>
      </c>
      <c r="BZ54" s="387">
        <v>0</v>
      </c>
      <c r="CA54" s="387">
        <v>0</v>
      </c>
      <c r="CB54" s="361" t="str">
        <f ca="1">IF(AND($AK$2="M",'CERT-V'!$L$37&lt;35),"Não Atendeu","Atendeu")</f>
        <v>Atendeu</v>
      </c>
      <c r="CC54" s="361" t="str">
        <f ca="1">IF(AND($AK$2="f",'CERT-V'!$L$37&lt;30),"Não Atendeu","Atendeu")</f>
        <v>Atendeu</v>
      </c>
      <c r="CD54" s="361">
        <v>12775</v>
      </c>
      <c r="CE54" s="361">
        <v>10950</v>
      </c>
      <c r="CF54" s="675">
        <v>0</v>
      </c>
      <c r="CG54" s="675">
        <v>0</v>
      </c>
      <c r="CH54" s="673">
        <v>0</v>
      </c>
      <c r="CI54" s="673">
        <v>0</v>
      </c>
      <c r="CJ54" s="673"/>
      <c r="CK54" s="673"/>
      <c r="CL54" s="673"/>
      <c r="CM54" s="694" t="str">
        <f>IF('CERT-V'!$AB$40&lt;38078,38078,'CERT-V'!$AB$40)</f>
        <v/>
      </c>
      <c r="CN54" s="694" t="str">
        <f>IF('CERT-V'!$AB$40&lt;38078,38078,'CERT-V'!$AB$40)</f>
        <v/>
      </c>
      <c r="CO54" s="362">
        <f ca="1">'CERT-V'!$L$37*365</f>
        <v>0</v>
      </c>
      <c r="CP54" s="362" t="str">
        <f>'CERT-V'!$E$35</f>
        <v/>
      </c>
      <c r="CQ54" s="145"/>
      <c r="CR54" s="361">
        <f>35*365</f>
        <v>12775</v>
      </c>
      <c r="CS54" s="361">
        <f>30*365</f>
        <v>10950</v>
      </c>
      <c r="CT54" s="145"/>
      <c r="CU54" s="145"/>
      <c r="CV54" s="145"/>
      <c r="CW54" s="145"/>
      <c r="CX54" s="361"/>
      <c r="CY54" s="573"/>
      <c r="CZ54" s="361"/>
      <c r="DA54" s="573"/>
      <c r="DB54" s="741"/>
      <c r="DC54" s="163">
        <v>0</v>
      </c>
      <c r="DD54" s="163"/>
      <c r="DE54" s="163">
        <v>0</v>
      </c>
      <c r="DF54" s="163">
        <v>0</v>
      </c>
      <c r="DJ54" s="42">
        <f>'CERT-F'!$X$2</f>
        <v>0</v>
      </c>
      <c r="DK54" s="1" t="e">
        <f>'TAB FUNDAMENTO'!#REF!</f>
        <v>#REF!</v>
      </c>
      <c r="DM54" s="145"/>
      <c r="DN54" s="145"/>
    </row>
    <row r="55" spans="1:121" s="1" customFormat="1" ht="13.15" customHeight="1">
      <c r="A55" s="309">
        <v>52</v>
      </c>
      <c r="B55" s="360" t="e">
        <f>IF(DJ55&lt;&gt;DK55,"O FUNDAMENTO UTILIZADO ESTÁ INCORRETO, VEJA SE HABILITOU OUTRO FUNDAMENTO.",VLOOKUP(A55,'TAB FUNDAMENTO'!#REF!,2,0))</f>
        <v>#REF!</v>
      </c>
      <c r="C55" s="361" t="s">
        <v>218</v>
      </c>
      <c r="D55" s="573" t="s">
        <v>2091</v>
      </c>
      <c r="E55" s="379" t="s">
        <v>2467</v>
      </c>
      <c r="F55" s="379" t="s">
        <v>2467</v>
      </c>
      <c r="G55" s="361" t="str">
        <f ca="1">IF('CERT-V'!$L$37=0,"",35)</f>
        <v/>
      </c>
      <c r="H55" s="361" t="str">
        <f ca="1">IF('CERT-V'!$L$37=0,"",30)</f>
        <v/>
      </c>
      <c r="I55" s="361" t="s">
        <v>2092</v>
      </c>
      <c r="J55" s="361">
        <v>0</v>
      </c>
      <c r="K55" s="361" t="s">
        <v>2479</v>
      </c>
      <c r="L55" s="361" t="s">
        <v>2658</v>
      </c>
      <c r="M55" s="361" t="s">
        <v>2658</v>
      </c>
      <c r="N55" s="361" t="s">
        <v>2658</v>
      </c>
      <c r="O55" s="361" t="s">
        <v>2658</v>
      </c>
      <c r="P55" s="361">
        <v>0</v>
      </c>
      <c r="Q55" s="361">
        <v>0</v>
      </c>
      <c r="R55" s="361"/>
      <c r="S55" s="361"/>
      <c r="T55" s="361"/>
      <c r="U55" s="361"/>
      <c r="V55" s="361"/>
      <c r="W55" s="361"/>
      <c r="X55" s="361"/>
      <c r="Y55" s="361" t="s">
        <v>1870</v>
      </c>
      <c r="Z55" s="361" t="s">
        <v>1870</v>
      </c>
      <c r="AA55" s="361" t="str">
        <f ca="1">IF(AND($AK$2="M",'CERT-V'!$L$37&lt;35),"Não Atendeu","Atendeu")</f>
        <v>Atendeu</v>
      </c>
      <c r="AB55" s="361" t="str">
        <f ca="1">IF(AND($AK$2="f",'CERT-V'!$L$37&lt;30),"Não Atendeu","Atendeu")</f>
        <v>Atendeu</v>
      </c>
      <c r="AC55" s="361" t="s">
        <v>1870</v>
      </c>
      <c r="AD55" s="361" t="s">
        <v>1870</v>
      </c>
      <c r="AE55" s="361" t="str">
        <f ca="1">IF('CERT-V'!$L$39=0,"",IF('CERT-V'!$L$39&lt;35,"Não Atendeu","Atendeu"))</f>
        <v/>
      </c>
      <c r="AF55" s="361" t="str">
        <f ca="1">IF('CERT-V'!$L$39=0,"",IF('CERT-V'!$L$39&lt;30,"Não Atendeu","Atendeu"))</f>
        <v/>
      </c>
      <c r="AG55" s="379" t="s">
        <v>1871</v>
      </c>
      <c r="AH55" s="379" t="s">
        <v>1871</v>
      </c>
      <c r="AI55" s="361" t="str">
        <f ca="1">IF(AND($AK$2="M",'CERT-V'!$L$39&lt;35),"NÃO","SIM")</f>
        <v>SIM</v>
      </c>
      <c r="AJ55" s="361" t="str">
        <f ca="1">IF(AND($AK$2="F",'CERT-V'!$L$39&lt;30),"NÃO","SIM")</f>
        <v>SIM</v>
      </c>
      <c r="AK55" s="364">
        <v>0</v>
      </c>
      <c r="AL55" s="364">
        <v>0</v>
      </c>
      <c r="AM55" s="361">
        <v>35</v>
      </c>
      <c r="AN55" s="361">
        <v>30</v>
      </c>
      <c r="AO55" s="209" t="str">
        <f>IF('CERT-F'!$X$2="","",IF('CERT-F'!$O$2="N","","adqüiriu a condição de aposentar com os proventos calculados sobre:"))</f>
        <v/>
      </c>
      <c r="AP55" s="361" t="s">
        <v>130</v>
      </c>
      <c r="AQ55" s="361" t="s">
        <v>1140</v>
      </c>
      <c r="AR55" s="361" t="s">
        <v>2568</v>
      </c>
      <c r="AS55" s="708" t="str">
        <f>IF('CERT-V'!$U$42="M","35/35","30/30")</f>
        <v>30/30</v>
      </c>
      <c r="AT55" s="366" t="s">
        <v>2428</v>
      </c>
      <c r="AU55" s="366">
        <v>0</v>
      </c>
      <c r="AV55" s="366">
        <v>0</v>
      </c>
      <c r="AW55" s="366">
        <v>0</v>
      </c>
      <c r="AX55" s="366">
        <v>0</v>
      </c>
      <c r="AY55" s="366">
        <v>0</v>
      </c>
      <c r="AZ55" s="366">
        <v>0</v>
      </c>
      <c r="BA55" s="366">
        <v>0</v>
      </c>
      <c r="BB55" s="366">
        <v>0</v>
      </c>
      <c r="BC55" s="366">
        <v>0</v>
      </c>
      <c r="BD55" s="361"/>
      <c r="BE55" s="361"/>
      <c r="BF55" s="361"/>
      <c r="BG55" s="361" t="s">
        <v>2468</v>
      </c>
      <c r="BH55" s="379" t="s">
        <v>152</v>
      </c>
      <c r="BI55" s="379" t="s">
        <v>152</v>
      </c>
      <c r="BJ55" s="361" t="str">
        <f ca="1">IF('CERT-V'!$L$39=0,"","35 Anos")</f>
        <v/>
      </c>
      <c r="BK55" s="361" t="str">
        <f ca="1">IF('CERT-V'!$L$39=0,"","30 Anos")</f>
        <v/>
      </c>
      <c r="BL55" s="367" t="s">
        <v>1146</v>
      </c>
      <c r="BM55" s="381" t="e">
        <f>'TAB FUNDAMENTO'!#REF!</f>
        <v>#REF!</v>
      </c>
      <c r="BN55" s="387">
        <v>0</v>
      </c>
      <c r="BO55" s="369">
        <v>0</v>
      </c>
      <c r="BP55" s="381">
        <f ca="1">PEDAG!$G$40</f>
        <v>36145</v>
      </c>
      <c r="BQ55" s="369">
        <f>35*365</f>
        <v>12775</v>
      </c>
      <c r="BR55" s="369">
        <f>30*365</f>
        <v>10950</v>
      </c>
      <c r="BS55" s="20"/>
      <c r="BT55" s="369">
        <v>0</v>
      </c>
      <c r="BU55" s="369">
        <v>0</v>
      </c>
      <c r="BV55" s="369">
        <v>0</v>
      </c>
      <c r="BW55" s="369">
        <v>0</v>
      </c>
      <c r="BX55" s="369">
        <v>0</v>
      </c>
      <c r="BY55" s="369">
        <v>0</v>
      </c>
      <c r="BZ55" s="387">
        <v>0</v>
      </c>
      <c r="CA55" s="387">
        <v>0</v>
      </c>
      <c r="CB55" s="361" t="str">
        <f ca="1">IF(AND($AK$2="M",'CERT-V'!$L$37&lt;35),"Não Atendeu","Atendeu")</f>
        <v>Atendeu</v>
      </c>
      <c r="CC55" s="361" t="str">
        <f ca="1">IF(AND($AK$2="f",'CERT-V'!$L$37&lt;30),"Não Atendeu","Atendeu")</f>
        <v>Atendeu</v>
      </c>
      <c r="CD55" s="361">
        <v>12775</v>
      </c>
      <c r="CE55" s="361">
        <v>10950</v>
      </c>
      <c r="CF55" s="675">
        <v>0</v>
      </c>
      <c r="CG55" s="675">
        <v>0</v>
      </c>
      <c r="CH55" s="673">
        <v>0</v>
      </c>
      <c r="CI55" s="673">
        <v>0</v>
      </c>
      <c r="CJ55" s="673"/>
      <c r="CK55" s="673"/>
      <c r="CL55" s="673"/>
      <c r="CM55" s="694" t="str">
        <f>IF('CERT-V'!$AB$40&lt;38078,38078,'CERT-V'!$AB$40)</f>
        <v/>
      </c>
      <c r="CN55" s="694" t="str">
        <f>IF('CERT-V'!$AB$40&lt;38078,38078,'CERT-V'!$AB$40)</f>
        <v/>
      </c>
      <c r="CO55" s="362">
        <f ca="1">'CERT-V'!$L$37*365</f>
        <v>0</v>
      </c>
      <c r="CP55" s="362" t="str">
        <f>'CERT-V'!$E$35</f>
        <v/>
      </c>
      <c r="CQ55" s="145"/>
      <c r="CR55" s="361">
        <f>35*365</f>
        <v>12775</v>
      </c>
      <c r="CS55" s="361">
        <f>30*365</f>
        <v>10950</v>
      </c>
      <c r="CT55" s="145"/>
      <c r="CU55" s="145"/>
      <c r="CV55" s="145"/>
      <c r="CW55" s="145"/>
      <c r="CX55" s="361"/>
      <c r="CY55" s="573"/>
      <c r="CZ55" s="361"/>
      <c r="DA55" s="573"/>
      <c r="DB55" s="741"/>
      <c r="DC55" s="163">
        <v>0</v>
      </c>
      <c r="DD55" s="163"/>
      <c r="DE55" s="163">
        <v>0</v>
      </c>
      <c r="DF55" s="163">
        <v>0</v>
      </c>
      <c r="DJ55" s="42">
        <f>'CERT-F'!$X$2</f>
        <v>0</v>
      </c>
      <c r="DK55" s="1" t="e">
        <f>'TAB FUNDAMENTO'!#REF!</f>
        <v>#REF!</v>
      </c>
      <c r="DM55" s="145"/>
      <c r="DN55" s="145"/>
    </row>
    <row r="56" spans="1:121" s="1" customFormat="1" ht="13.15" customHeight="1">
      <c r="A56" s="309">
        <v>53</v>
      </c>
      <c r="B56" s="360" t="e">
        <f>IF(DJ56&lt;&gt;DK56,"O FUNDAMENTO UTILIZADO ESTÁ INCORRETO, VEJA SE HABILITOU OUTRO FUNDAMENTO.",VLOOKUP(A56,'TAB FUNDAMENTO'!#REF!,2,0))</f>
        <v>#REF!</v>
      </c>
      <c r="C56" s="361" t="s">
        <v>218</v>
      </c>
      <c r="D56" s="573" t="s">
        <v>2091</v>
      </c>
      <c r="E56" s="379" t="s">
        <v>2467</v>
      </c>
      <c r="F56" s="379" t="s">
        <v>2467</v>
      </c>
      <c r="G56" s="361" t="str">
        <f ca="1">IF('CERT-V'!$L$37=0,"",35)</f>
        <v/>
      </c>
      <c r="H56" s="361" t="str">
        <f ca="1">IF('CERT-V'!$L$37=0,"",30)</f>
        <v/>
      </c>
      <c r="I56" s="361" t="s">
        <v>2092</v>
      </c>
      <c r="J56" s="361">
        <v>0</v>
      </c>
      <c r="K56" s="361" t="s">
        <v>2479</v>
      </c>
      <c r="L56" s="361" t="s">
        <v>2658</v>
      </c>
      <c r="M56" s="361" t="s">
        <v>2658</v>
      </c>
      <c r="N56" s="361" t="s">
        <v>2658</v>
      </c>
      <c r="O56" s="361" t="s">
        <v>2658</v>
      </c>
      <c r="P56" s="361">
        <v>0</v>
      </c>
      <c r="Q56" s="361">
        <v>0</v>
      </c>
      <c r="R56" s="361"/>
      <c r="S56" s="361"/>
      <c r="T56" s="361"/>
      <c r="U56" s="361"/>
      <c r="V56" s="361"/>
      <c r="W56" s="361"/>
      <c r="X56" s="361"/>
      <c r="Y56" s="361" t="s">
        <v>1870</v>
      </c>
      <c r="Z56" s="361" t="s">
        <v>1870</v>
      </c>
      <c r="AA56" s="361" t="str">
        <f ca="1">IF(AND($AK$2="M",'CERT-V'!$L$37&lt;35),"Não Atendeu","Atendeu")</f>
        <v>Atendeu</v>
      </c>
      <c r="AB56" s="361" t="str">
        <f ca="1">IF(AND($AK$2="f",'CERT-V'!$L$37&lt;30),"Não Atendeu","Atendeu")</f>
        <v>Atendeu</v>
      </c>
      <c r="AC56" s="361" t="s">
        <v>1870</v>
      </c>
      <c r="AD56" s="361" t="s">
        <v>1870</v>
      </c>
      <c r="AE56" s="361" t="str">
        <f ca="1">IF('CERT-V'!$L$39=0,"",IF('CERT-V'!$L$39&lt;35,"Não Atendeu","Atendeu"))</f>
        <v/>
      </c>
      <c r="AF56" s="361" t="str">
        <f ca="1">IF('CERT-V'!$L$39=0,"",IF('CERT-V'!$L$39&lt;30,"Não Atendeu","Atendeu"))</f>
        <v/>
      </c>
      <c r="AG56" s="379" t="s">
        <v>1871</v>
      </c>
      <c r="AH56" s="379" t="s">
        <v>1871</v>
      </c>
      <c r="AI56" s="361" t="str">
        <f ca="1">IF(AND($AK$2="M",'CERT-V'!$L$39&lt;35),"NÃO","SIM")</f>
        <v>SIM</v>
      </c>
      <c r="AJ56" s="361" t="str">
        <f ca="1">IF(AND($AK$2="F",'CERT-V'!$L$39&lt;30),"NÃO","SIM")</f>
        <v>SIM</v>
      </c>
      <c r="AK56" s="364">
        <v>0</v>
      </c>
      <c r="AL56" s="364">
        <v>0</v>
      </c>
      <c r="AM56" s="361">
        <v>35</v>
      </c>
      <c r="AN56" s="361">
        <v>30</v>
      </c>
      <c r="AO56" s="209" t="str">
        <f>IF('CERT-F'!$X$2="","",IF('CERT-F'!$O$2="N","","adqüiriu a condição de aposentar com os proventos calculados sobre:"))</f>
        <v/>
      </c>
      <c r="AP56" s="361" t="s">
        <v>130</v>
      </c>
      <c r="AQ56" s="361" t="s">
        <v>1140</v>
      </c>
      <c r="AR56" s="361" t="s">
        <v>2568</v>
      </c>
      <c r="AS56" s="708" t="str">
        <f>IF('CERT-V'!$U$42="M","35/35","30/30")</f>
        <v>30/30</v>
      </c>
      <c r="AT56" s="366" t="s">
        <v>2428</v>
      </c>
      <c r="AU56" s="366">
        <v>0</v>
      </c>
      <c r="AV56" s="366">
        <v>0</v>
      </c>
      <c r="AW56" s="366">
        <v>0</v>
      </c>
      <c r="AX56" s="366">
        <v>0</v>
      </c>
      <c r="AY56" s="366">
        <v>0</v>
      </c>
      <c r="AZ56" s="366">
        <v>0</v>
      </c>
      <c r="BA56" s="366">
        <v>0</v>
      </c>
      <c r="BB56" s="366">
        <v>0</v>
      </c>
      <c r="BC56" s="366">
        <v>0</v>
      </c>
      <c r="BD56" s="361"/>
      <c r="BE56" s="361"/>
      <c r="BF56" s="361"/>
      <c r="BG56" s="361" t="s">
        <v>2468</v>
      </c>
      <c r="BH56" s="379" t="s">
        <v>152</v>
      </c>
      <c r="BI56" s="379" t="s">
        <v>152</v>
      </c>
      <c r="BJ56" s="361" t="str">
        <f ca="1">IF('CERT-V'!$L$39=0,"","35 Anos")</f>
        <v/>
      </c>
      <c r="BK56" s="361" t="str">
        <f ca="1">IF('CERT-V'!$L$39=0,"","30 Anos")</f>
        <v/>
      </c>
      <c r="BL56" s="367" t="s">
        <v>1146</v>
      </c>
      <c r="BM56" s="381" t="e">
        <f>'TAB FUNDAMENTO'!#REF!</f>
        <v>#REF!</v>
      </c>
      <c r="BN56" s="387">
        <v>0</v>
      </c>
      <c r="BO56" s="369">
        <v>0</v>
      </c>
      <c r="BP56" s="381">
        <f ca="1">PEDAG!$G$40</f>
        <v>36145</v>
      </c>
      <c r="BQ56" s="369">
        <f>35*365</f>
        <v>12775</v>
      </c>
      <c r="BR56" s="369">
        <f>30*365</f>
        <v>10950</v>
      </c>
      <c r="BS56" s="20"/>
      <c r="BT56" s="369">
        <v>0</v>
      </c>
      <c r="BU56" s="369">
        <v>0</v>
      </c>
      <c r="BV56" s="369">
        <v>0</v>
      </c>
      <c r="BW56" s="369">
        <v>0</v>
      </c>
      <c r="BX56" s="369">
        <v>0</v>
      </c>
      <c r="BY56" s="369">
        <v>0</v>
      </c>
      <c r="BZ56" s="387">
        <v>0</v>
      </c>
      <c r="CA56" s="387">
        <v>0</v>
      </c>
      <c r="CB56" s="361" t="str">
        <f ca="1">IF(AND($AK$2="M",'CERT-V'!$L$37&lt;35),"Não Atendeu","Atendeu")</f>
        <v>Atendeu</v>
      </c>
      <c r="CC56" s="361" t="str">
        <f ca="1">IF(AND($AK$2="f",'CERT-V'!$L$37&lt;30),"Não Atendeu","Atendeu")</f>
        <v>Atendeu</v>
      </c>
      <c r="CD56" s="361">
        <v>12775</v>
      </c>
      <c r="CE56" s="361">
        <v>10950</v>
      </c>
      <c r="CF56" s="675">
        <v>0</v>
      </c>
      <c r="CG56" s="675">
        <v>0</v>
      </c>
      <c r="CH56" s="673">
        <v>0</v>
      </c>
      <c r="CI56" s="673">
        <v>0</v>
      </c>
      <c r="CJ56" s="673"/>
      <c r="CK56" s="673"/>
      <c r="CL56" s="673"/>
      <c r="CM56" s="694" t="str">
        <f>IF('CERT-V'!$AB$40&lt;38078,38078,'CERT-V'!$AB$40)</f>
        <v/>
      </c>
      <c r="CN56" s="694" t="str">
        <f>IF('CERT-V'!$AB$40&lt;38078,38078,'CERT-V'!$AB$40)</f>
        <v/>
      </c>
      <c r="CO56" s="362">
        <f ca="1">'CERT-V'!$L$37*365</f>
        <v>0</v>
      </c>
      <c r="CP56" s="362" t="str">
        <f>'CERT-V'!$E$35</f>
        <v/>
      </c>
      <c r="CQ56" s="145"/>
      <c r="CR56" s="361">
        <f>35*365</f>
        <v>12775</v>
      </c>
      <c r="CS56" s="361">
        <f>30*365</f>
        <v>10950</v>
      </c>
      <c r="CT56" s="145"/>
      <c r="CU56" s="145"/>
      <c r="CV56" s="145"/>
      <c r="CW56" s="145"/>
      <c r="CX56" s="361"/>
      <c r="CY56" s="573"/>
      <c r="CZ56" s="361"/>
      <c r="DA56" s="573"/>
      <c r="DB56" s="741"/>
      <c r="DC56" s="163">
        <v>0</v>
      </c>
      <c r="DD56" s="163"/>
      <c r="DE56" s="163">
        <v>0</v>
      </c>
      <c r="DF56" s="163">
        <v>0</v>
      </c>
      <c r="DJ56" s="42">
        <f>'CERT-F'!$X$2</f>
        <v>0</v>
      </c>
      <c r="DK56" s="1" t="e">
        <f>'TAB FUNDAMENTO'!#REF!</f>
        <v>#REF!</v>
      </c>
      <c r="DM56" s="145"/>
      <c r="DN56" s="145"/>
    </row>
    <row r="57" spans="1:121" s="1" customFormat="1" ht="15" customHeight="1">
      <c r="A57" s="372">
        <v>54</v>
      </c>
      <c r="B57" s="360" t="e">
        <f>IF(DJ57&lt;&gt;DK57,"O FUNDAMENTO UTILIZADO ESTÁ INCORRETO, VEJA SE HABILITOU OUTRO FUNDAMENTO.",VLOOKUP(A57,'TAB FUNDAMENTO'!#REF!,2,0))</f>
        <v>#REF!</v>
      </c>
      <c r="C57" s="361" t="s">
        <v>218</v>
      </c>
      <c r="D57" s="573" t="s">
        <v>2091</v>
      </c>
      <c r="E57" s="379" t="s">
        <v>2467</v>
      </c>
      <c r="F57" s="379" t="s">
        <v>2467</v>
      </c>
      <c r="G57" s="361" t="str">
        <f ca="1">IF('CERT-V'!$L$37=0,"",35)</f>
        <v/>
      </c>
      <c r="H57" s="361" t="str">
        <f ca="1">IF('CERT-V'!$L$37=0,"",30)</f>
        <v/>
      </c>
      <c r="I57" s="361" t="s">
        <v>2092</v>
      </c>
      <c r="J57" s="361">
        <v>0</v>
      </c>
      <c r="K57" s="361" t="s">
        <v>2479</v>
      </c>
      <c r="L57" s="361" t="s">
        <v>2658</v>
      </c>
      <c r="M57" s="361" t="s">
        <v>2658</v>
      </c>
      <c r="N57" s="361" t="s">
        <v>2658</v>
      </c>
      <c r="O57" s="361" t="s">
        <v>2658</v>
      </c>
      <c r="P57" s="361">
        <v>0</v>
      </c>
      <c r="Q57" s="361">
        <v>0</v>
      </c>
      <c r="R57" s="361"/>
      <c r="S57" s="361"/>
      <c r="T57" s="361"/>
      <c r="U57" s="361"/>
      <c r="V57" s="361"/>
      <c r="W57" s="361"/>
      <c r="X57" s="361"/>
      <c r="Y57" s="361" t="s">
        <v>1870</v>
      </c>
      <c r="Z57" s="361" t="s">
        <v>1870</v>
      </c>
      <c r="AA57" s="361" t="str">
        <f ca="1">IF(AND($AK$2="M",'CERT-V'!$L$37&lt;35),"Não Atendeu","Atendeu")</f>
        <v>Atendeu</v>
      </c>
      <c r="AB57" s="361" t="str">
        <f ca="1">IF(AND($AK$2="f",'CERT-V'!$L$37&lt;30),"Não Atendeu","Atendeu")</f>
        <v>Atendeu</v>
      </c>
      <c r="AC57" s="361" t="s">
        <v>1870</v>
      </c>
      <c r="AD57" s="361" t="s">
        <v>1870</v>
      </c>
      <c r="AE57" s="361" t="str">
        <f ca="1">IF('CERT-V'!$L$39=0,"",IF('CERT-V'!$L$39&lt;35,"Não Atendeu","Atendeu"))</f>
        <v/>
      </c>
      <c r="AF57" s="361" t="str">
        <f ca="1">IF('CERT-V'!$L$39=0,"",IF('CERT-V'!$L$39&lt;30,"Não Atendeu","Atendeu"))</f>
        <v/>
      </c>
      <c r="AG57" s="379" t="s">
        <v>1871</v>
      </c>
      <c r="AH57" s="379" t="s">
        <v>1871</v>
      </c>
      <c r="AI57" s="361" t="str">
        <f ca="1">IF(AND($AK$2="M",'CERT-V'!$L$39&lt;35),"NÃO","SIM")</f>
        <v>SIM</v>
      </c>
      <c r="AJ57" s="361" t="str">
        <f ca="1">IF(AND($AK$2="F",'CERT-V'!$L$39&lt;30),"NÃO","SIM")</f>
        <v>SIM</v>
      </c>
      <c r="AK57" s="364">
        <v>0</v>
      </c>
      <c r="AL57" s="364">
        <v>0</v>
      </c>
      <c r="AM57" s="361">
        <v>35</v>
      </c>
      <c r="AN57" s="361">
        <v>30</v>
      </c>
      <c r="AO57" s="209" t="str">
        <f>IF('CERT-F'!$X$2="","",IF('CERT-F'!$O$2="N","","adqüiriu a condição de aposentar com os proventos calculados sobre:"))</f>
        <v/>
      </c>
      <c r="AP57" s="361" t="s">
        <v>130</v>
      </c>
      <c r="AQ57" s="361" t="s">
        <v>1140</v>
      </c>
      <c r="AR57" s="361" t="s">
        <v>2568</v>
      </c>
      <c r="AS57" s="708" t="str">
        <f>IF('CERT-V'!$U$42="M","35/35","30/30")</f>
        <v>30/30</v>
      </c>
      <c r="AT57" s="366" t="s">
        <v>2428</v>
      </c>
      <c r="AU57" s="366">
        <v>0</v>
      </c>
      <c r="AV57" s="366">
        <v>0</v>
      </c>
      <c r="AW57" s="366">
        <v>0</v>
      </c>
      <c r="AX57" s="366">
        <v>0</v>
      </c>
      <c r="AY57" s="366">
        <v>0</v>
      </c>
      <c r="AZ57" s="366">
        <v>0</v>
      </c>
      <c r="BA57" s="366">
        <v>0</v>
      </c>
      <c r="BB57" s="366">
        <v>0</v>
      </c>
      <c r="BC57" s="366">
        <v>0</v>
      </c>
      <c r="BD57" s="361"/>
      <c r="BE57" s="361"/>
      <c r="BF57" s="361"/>
      <c r="BG57" s="361" t="s">
        <v>2468</v>
      </c>
      <c r="BH57" s="379" t="s">
        <v>152</v>
      </c>
      <c r="BI57" s="379" t="s">
        <v>152</v>
      </c>
      <c r="BJ57" s="361" t="str">
        <f ca="1">IF('CERT-V'!$L$39=0,"","35 Anos")</f>
        <v/>
      </c>
      <c r="BK57" s="361" t="str">
        <f ca="1">IF('CERT-V'!$L$39=0,"","30 Anos")</f>
        <v/>
      </c>
      <c r="BL57" s="367" t="s">
        <v>1146</v>
      </c>
      <c r="BM57" s="381" t="e">
        <f>'TAB FUNDAMENTO'!#REF!</f>
        <v>#REF!</v>
      </c>
      <c r="BN57" s="387">
        <v>0</v>
      </c>
      <c r="BO57" s="369">
        <v>0</v>
      </c>
      <c r="BP57" s="381">
        <f ca="1">PEDAG!$G$40</f>
        <v>36145</v>
      </c>
      <c r="BQ57" s="369">
        <f>35*365</f>
        <v>12775</v>
      </c>
      <c r="BR57" s="369">
        <f>30*365</f>
        <v>10950</v>
      </c>
      <c r="BS57" s="20"/>
      <c r="BT57" s="369">
        <v>0</v>
      </c>
      <c r="BU57" s="369">
        <v>0</v>
      </c>
      <c r="BV57" s="369">
        <v>0</v>
      </c>
      <c r="BW57" s="369">
        <v>0</v>
      </c>
      <c r="BX57" s="369">
        <v>0</v>
      </c>
      <c r="BY57" s="369">
        <v>0</v>
      </c>
      <c r="BZ57" s="387">
        <v>0</v>
      </c>
      <c r="CA57" s="387">
        <v>0</v>
      </c>
      <c r="CB57" s="361" t="str">
        <f ca="1">IF(AND($AK$2="M",'CERT-V'!$L$37&lt;35),"Não Atendeu","Atendeu")</f>
        <v>Atendeu</v>
      </c>
      <c r="CC57" s="361" t="str">
        <f ca="1">IF(AND($AK$2="f",'CERT-V'!$L$37&lt;30),"Não Atendeu","Atendeu")</f>
        <v>Atendeu</v>
      </c>
      <c r="CD57" s="361">
        <v>12775</v>
      </c>
      <c r="CE57" s="361">
        <v>10950</v>
      </c>
      <c r="CF57" s="675">
        <v>0</v>
      </c>
      <c r="CG57" s="675">
        <v>0</v>
      </c>
      <c r="CH57" s="673">
        <v>0</v>
      </c>
      <c r="CI57" s="673">
        <v>0</v>
      </c>
      <c r="CJ57" s="673"/>
      <c r="CK57" s="673"/>
      <c r="CL57" s="673"/>
      <c r="CM57" s="694" t="str">
        <f>IF('CERT-V'!$AB$40&lt;38078,38078,'CERT-V'!$AB$40)</f>
        <v/>
      </c>
      <c r="CN57" s="694" t="str">
        <f>IF('CERT-V'!$AB$40&lt;38078,38078,'CERT-V'!$AB$40)</f>
        <v/>
      </c>
      <c r="CO57" s="362">
        <f ca="1">'CERT-V'!$L$37*365</f>
        <v>0</v>
      </c>
      <c r="CP57" s="362" t="str">
        <f>'CERT-V'!$E$35</f>
        <v/>
      </c>
      <c r="CQ57" s="145"/>
      <c r="CR57" s="361">
        <f>35*365</f>
        <v>12775</v>
      </c>
      <c r="CS57" s="361">
        <f>30*365</f>
        <v>10950</v>
      </c>
      <c r="CT57" s="145"/>
      <c r="CU57" s="145"/>
      <c r="CV57" s="145"/>
      <c r="CW57" s="145"/>
      <c r="CX57" s="361"/>
      <c r="CY57" s="573"/>
      <c r="CZ57" s="361"/>
      <c r="DA57" s="573"/>
      <c r="DB57" s="741"/>
      <c r="DC57" s="163">
        <v>0</v>
      </c>
      <c r="DD57" s="163"/>
      <c r="DE57" s="163">
        <v>0</v>
      </c>
      <c r="DF57" s="163">
        <v>0</v>
      </c>
      <c r="DJ57" s="42">
        <f>'CERT-F'!$X$2</f>
        <v>0</v>
      </c>
      <c r="DK57" s="1" t="e">
        <f>'TAB FUNDAMENTO'!#REF!</f>
        <v>#REF!</v>
      </c>
      <c r="DM57" s="145"/>
      <c r="DN57" s="145"/>
    </row>
    <row r="58" spans="1:121" s="1" customFormat="1" ht="13.15" customHeight="1">
      <c r="A58" s="309">
        <v>55</v>
      </c>
      <c r="B58" s="373" t="str">
        <f>IF('CERT-F'!AF9="N","artigo 126, inc. III, alínea c da CE/89, c/c art. 3º, da EC 20/98 e da EC 41/03.","artigo 126, inc. III, alínea c da CE/89, c/c art. 3º, da EC 20/98, da EC 41/03 e artigo 26, do Decreto LC nº 11/70.")</f>
        <v>artigo 126, inc. III, alínea c da CE/89, c/c art. 3º, da EC 20/98, da EC 41/03 e artigo 26, do Decreto LC nº 11/70.</v>
      </c>
      <c r="C58" s="361" t="s">
        <v>218</v>
      </c>
      <c r="D58" s="573" t="s">
        <v>2090</v>
      </c>
      <c r="E58" s="379" t="s">
        <v>2467</v>
      </c>
      <c r="F58" s="379" t="s">
        <v>2467</v>
      </c>
      <c r="G58" s="379" t="str">
        <f ca="1">IF('CERT-V'!$L$37=0,"",'CERT-V'!$L$37)</f>
        <v/>
      </c>
      <c r="H58" s="379" t="str">
        <f ca="1">IF('CERT-V'!$L$37=0,"",'CERT-V'!$L$37)</f>
        <v/>
      </c>
      <c r="I58" s="361" t="s">
        <v>2092</v>
      </c>
      <c r="J58" s="361">
        <v>0</v>
      </c>
      <c r="K58" s="361" t="s">
        <v>2479</v>
      </c>
      <c r="L58" s="361" t="s">
        <v>2658</v>
      </c>
      <c r="M58" s="361" t="s">
        <v>2658</v>
      </c>
      <c r="N58" s="361" t="s">
        <v>2658</v>
      </c>
      <c r="O58" s="361" t="s">
        <v>2658</v>
      </c>
      <c r="P58" s="361">
        <v>0</v>
      </c>
      <c r="Q58" s="361">
        <v>0</v>
      </c>
      <c r="R58" s="361"/>
      <c r="S58" s="361"/>
      <c r="T58" s="361"/>
      <c r="U58" s="361"/>
      <c r="V58" s="361"/>
      <c r="W58" s="361"/>
      <c r="X58" s="361"/>
      <c r="Y58" s="361" t="s">
        <v>1870</v>
      </c>
      <c r="Z58" s="361" t="s">
        <v>1870</v>
      </c>
      <c r="AA58" s="361" t="str">
        <f ca="1">IF(AND($AK$2="M",'CERT-V'!$L$37&lt;30),"Não Atendeu","Atendeu")</f>
        <v>Atendeu</v>
      </c>
      <c r="AB58" s="361" t="str">
        <f ca="1">IF(AND($AK$2="f",'CERT-V'!$L$37&lt;25),"Não Atendeu","Atendeu")</f>
        <v>Atendeu</v>
      </c>
      <c r="AC58" s="361" t="s">
        <v>1870</v>
      </c>
      <c r="AD58" s="361" t="s">
        <v>1870</v>
      </c>
      <c r="AE58" s="361" t="str">
        <f ca="1">IF('CERT-V'!$L$39=0,"",IF('CERT-V'!$L$39&lt;30,"Não Atendeu","Atendeu"))</f>
        <v/>
      </c>
      <c r="AF58" s="379" t="str">
        <f ca="1">IF('CERT-V'!$L$39=0,"",IF('CERT-V'!$L$39&lt;25,"Não Atendeu","Atendeu"))</f>
        <v/>
      </c>
      <c r="AG58" s="379" t="s">
        <v>1871</v>
      </c>
      <c r="AH58" s="379" t="s">
        <v>1871</v>
      </c>
      <c r="AI58" s="361" t="str">
        <f ca="1">IF(AND($AK$2="M",'CERT-V'!$L$39&lt;30),"NÃO","SIM")</f>
        <v>SIM</v>
      </c>
      <c r="AJ58" s="361" t="str">
        <f ca="1">IF(AND($AK$2="F",'CERT-V'!$L$39&lt;25),"NÃO","SIM")</f>
        <v>SIM</v>
      </c>
      <c r="AK58" s="364">
        <v>0</v>
      </c>
      <c r="AL58" s="364">
        <v>0</v>
      </c>
      <c r="AM58" s="361">
        <f>'CERT-V'!$M$50</f>
        <v>0</v>
      </c>
      <c r="AN58" s="361">
        <f>'CERT-V'!$M$50</f>
        <v>0</v>
      </c>
      <c r="AO58" s="209" t="str">
        <f>IF('CERT-F'!$X$2="","",IF('CERT-F'!$O$2="N","","adqüiriu a condição de aposentar com os proventos calculados sobre:"))</f>
        <v/>
      </c>
      <c r="AP58" s="361" t="s">
        <v>130</v>
      </c>
      <c r="AQ58" s="361" t="s">
        <v>1140</v>
      </c>
      <c r="AR58" s="361" t="s">
        <v>2568</v>
      </c>
      <c r="AS58" s="365" t="e">
        <f>IF('CERT-V'!$U$42="M",VLOOKUP('CERT-V'!$AG$53,TABPERC1,3),VLOOKUP('CERT-V'!$AH$53,TABPERC2,3))</f>
        <v>#N/A</v>
      </c>
      <c r="AT58" s="366" t="s">
        <v>2428</v>
      </c>
      <c r="AU58" s="366">
        <v>0</v>
      </c>
      <c r="AV58" s="366">
        <v>0</v>
      </c>
      <c r="AW58" s="366">
        <v>0</v>
      </c>
      <c r="AX58" s="366">
        <v>0</v>
      </c>
      <c r="AY58" s="366">
        <v>0</v>
      </c>
      <c r="AZ58" s="366">
        <v>0</v>
      </c>
      <c r="BA58" s="366">
        <v>0</v>
      </c>
      <c r="BB58" s="366">
        <v>0</v>
      </c>
      <c r="BC58" s="366">
        <v>0</v>
      </c>
      <c r="BD58" s="361"/>
      <c r="BE58" s="361"/>
      <c r="BF58" s="361"/>
      <c r="BG58" s="361" t="s">
        <v>2468</v>
      </c>
      <c r="BH58" s="379" t="s">
        <v>152</v>
      </c>
      <c r="BI58" s="379" t="s">
        <v>152</v>
      </c>
      <c r="BJ58" s="379" t="str">
        <f ca="1">IF('CERT-V'!$L$39=0,"","30 Anos")</f>
        <v/>
      </c>
      <c r="BK58" s="379" t="str">
        <f ca="1">IF('CERT-V'!$L$39=0,"","25 Anos")</f>
        <v/>
      </c>
      <c r="BL58" s="367" t="s">
        <v>1146</v>
      </c>
      <c r="BM58" s="381" t="e">
        <f>'TAB FUNDAMENTO'!#REF!</f>
        <v>#REF!</v>
      </c>
      <c r="BN58" s="387">
        <v>0</v>
      </c>
      <c r="BO58" s="387">
        <v>0</v>
      </c>
      <c r="BP58" s="371" t="e">
        <f>PEDAG!$E$75</f>
        <v>#N/A</v>
      </c>
      <c r="BQ58" s="369">
        <f>'CERT-V'!$M$50*365</f>
        <v>0</v>
      </c>
      <c r="BR58" s="369">
        <f>'CERT-V'!$M$50*365</f>
        <v>0</v>
      </c>
      <c r="BS58" s="20"/>
      <c r="BT58" s="369">
        <v>0</v>
      </c>
      <c r="BU58" s="369">
        <v>0</v>
      </c>
      <c r="BV58" s="369">
        <v>0</v>
      </c>
      <c r="BW58" s="369">
        <v>0</v>
      </c>
      <c r="BX58" s="369">
        <v>0</v>
      </c>
      <c r="BY58" s="369">
        <v>0</v>
      </c>
      <c r="BZ58" s="387">
        <v>0</v>
      </c>
      <c r="CA58" s="387">
        <v>0</v>
      </c>
      <c r="CB58" s="361" t="str">
        <f ca="1">IF(AND($AK$2="M",'CERT-V'!$L$37&lt;30),"Não Atendeu","Atendeu")</f>
        <v>Atendeu</v>
      </c>
      <c r="CC58" s="361" t="str">
        <f ca="1">IF(AND($AK$2="f",'CERT-V'!$L$37&lt;25),"Não Atendeu","Atendeu")</f>
        <v>Atendeu</v>
      </c>
      <c r="CD58" s="688">
        <f ca="1">'CERT-V'!$L$37*365</f>
        <v>0</v>
      </c>
      <c r="CE58" s="688">
        <f ca="1">'CERT-V'!$L$37*365</f>
        <v>0</v>
      </c>
      <c r="CF58" s="675">
        <v>0</v>
      </c>
      <c r="CG58" s="675">
        <v>0</v>
      </c>
      <c r="CH58" s="673">
        <v>0</v>
      </c>
      <c r="CI58" s="673">
        <v>0</v>
      </c>
      <c r="CJ58" s="673"/>
      <c r="CK58" s="673"/>
      <c r="CL58" s="673"/>
      <c r="CM58" s="694" t="str">
        <f>IF('CERT-V'!$AB$40&lt;37987,37987,'CERT-V'!$AB$40)</f>
        <v/>
      </c>
      <c r="CN58" s="694" t="str">
        <f>IF('CERT-V'!$AB$40&lt;37987,37987,'CERT-V'!$AB$40)</f>
        <v/>
      </c>
      <c r="CO58" s="362">
        <f ca="1">'CERT-V'!$L$37*365</f>
        <v>0</v>
      </c>
      <c r="CP58" s="379" t="str">
        <f ca="1">IF('CERT-V'!$L$37=0,"",'CERT-V'!$L$37*365)</f>
        <v/>
      </c>
      <c r="CQ58" s="145"/>
      <c r="CR58" s="361">
        <f>'CERT-V'!$M$50*365</f>
        <v>0</v>
      </c>
      <c r="CS58" s="361">
        <f>'CERT-V'!$M$50*365</f>
        <v>0</v>
      </c>
      <c r="CT58" s="145"/>
      <c r="CU58" s="145"/>
      <c r="CV58" s="145"/>
      <c r="CW58" s="145"/>
      <c r="CX58" s="361"/>
      <c r="CY58" s="573"/>
      <c r="CZ58" s="361"/>
      <c r="DA58" s="573"/>
      <c r="DB58" s="741"/>
      <c r="DC58" s="163">
        <v>0</v>
      </c>
      <c r="DD58" s="163"/>
      <c r="DE58" s="163">
        <v>0</v>
      </c>
      <c r="DF58" s="163">
        <v>0</v>
      </c>
      <c r="DJ58" s="42">
        <f>'CERT-F'!$X$2</f>
        <v>0</v>
      </c>
      <c r="DK58" s="1" t="e">
        <f>'TAB FUNDAMENTO'!#REF!</f>
        <v>#REF!</v>
      </c>
      <c r="DM58" s="145"/>
      <c r="DN58" s="145"/>
    </row>
    <row r="59" spans="1:121" s="1" customFormat="1" ht="24.2" customHeight="1">
      <c r="A59" s="309">
        <v>56</v>
      </c>
      <c r="B59" s="373" t="str">
        <f>IF('CERT-F'!AF9="N","artigo 126, inc. III, alínea c da CE/89, c/c art. 3º, da EC 20/98 e da EC 41/03 e art. 201, § 9º, da CF/88 e LC 269/81.","artigo 126, inc. III, alínea c da CE/89, c/c art. 3º, da EC 20/98 e da EC 41/03, art. 201, § 9º, da CF/88, LC 269/81 e artigo 26, do Decreto LC nº 11/70.")</f>
        <v>artigo 126, inc. III, alínea c da CE/89, c/c art. 3º, da EC 20/98 e da EC 41/03, art. 201, § 9º, da CF/88, LC 269/81 e artigo 26, do Decreto LC nº 11/70.</v>
      </c>
      <c r="C59" s="361" t="s">
        <v>218</v>
      </c>
      <c r="D59" s="573" t="s">
        <v>2090</v>
      </c>
      <c r="E59" s="379" t="s">
        <v>2467</v>
      </c>
      <c r="F59" s="379" t="s">
        <v>2467</v>
      </c>
      <c r="G59" s="379" t="str">
        <f ca="1">IF('CERT-V'!$L$37=0,"",'CERT-V'!$L$37)</f>
        <v/>
      </c>
      <c r="H59" s="379" t="str">
        <f ca="1">IF('CERT-V'!$L$37=0,"",'CERT-V'!$L$37)</f>
        <v/>
      </c>
      <c r="I59" s="361" t="s">
        <v>2092</v>
      </c>
      <c r="J59" s="361">
        <v>0</v>
      </c>
      <c r="K59" s="361" t="s">
        <v>2479</v>
      </c>
      <c r="L59" s="361" t="s">
        <v>2658</v>
      </c>
      <c r="M59" s="361" t="s">
        <v>2658</v>
      </c>
      <c r="N59" s="361" t="s">
        <v>2658</v>
      </c>
      <c r="O59" s="361" t="s">
        <v>2658</v>
      </c>
      <c r="P59" s="361">
        <v>0</v>
      </c>
      <c r="Q59" s="361">
        <v>0</v>
      </c>
      <c r="R59" s="361"/>
      <c r="S59" s="361"/>
      <c r="T59" s="361"/>
      <c r="U59" s="361"/>
      <c r="V59" s="361"/>
      <c r="W59" s="361"/>
      <c r="X59" s="361"/>
      <c r="Y59" s="361" t="s">
        <v>1870</v>
      </c>
      <c r="Z59" s="361" t="s">
        <v>1870</v>
      </c>
      <c r="AA59" s="361" t="str">
        <f ca="1">IF(AND($AK$2="M",'CERT-V'!$L$37&lt;30),"Não Atendeu","Atendeu")</f>
        <v>Atendeu</v>
      </c>
      <c r="AB59" s="361" t="str">
        <f ca="1">IF(AND($AK$2="f",'CERT-V'!$L$37&lt;25),"Não Atendeu","Atendeu")</f>
        <v>Atendeu</v>
      </c>
      <c r="AC59" s="361" t="s">
        <v>1870</v>
      </c>
      <c r="AD59" s="361" t="s">
        <v>1870</v>
      </c>
      <c r="AE59" s="361" t="str">
        <f ca="1">IF('CERT-V'!$L$39=0,"",IF('CERT-V'!$L$39&lt;30,"Não Atendeu","Atendeu"))</f>
        <v/>
      </c>
      <c r="AF59" s="379" t="str">
        <f ca="1">IF('CERT-V'!$L$39=0,"",IF('CERT-V'!$L$39&lt;25,"Não Atendeu","Atendeu"))</f>
        <v/>
      </c>
      <c r="AG59" s="379" t="s">
        <v>1871</v>
      </c>
      <c r="AH59" s="379" t="s">
        <v>1871</v>
      </c>
      <c r="AI59" s="361" t="str">
        <f ca="1">IF(AND($AK$2="M",'CERT-V'!$L$39&lt;30),"NÃO","SIM")</f>
        <v>SIM</v>
      </c>
      <c r="AJ59" s="361" t="str">
        <f ca="1">IF(AND($AK$2="F",'CERT-V'!$L$39&lt;25),"NÃO","SIM")</f>
        <v>SIM</v>
      </c>
      <c r="AK59" s="364">
        <v>0</v>
      </c>
      <c r="AL59" s="364">
        <v>0</v>
      </c>
      <c r="AM59" s="361">
        <f>'CERT-V'!$M$50</f>
        <v>0</v>
      </c>
      <c r="AN59" s="361">
        <f>'CERT-V'!$M$50</f>
        <v>0</v>
      </c>
      <c r="AO59" s="209" t="str">
        <f>IF('CERT-F'!$X$2="","",IF('CERT-F'!$O$2="N","","adqüiriu a condição de aposentar com os proventos calculados sobre:"))</f>
        <v/>
      </c>
      <c r="AP59" s="361" t="s">
        <v>130</v>
      </c>
      <c r="AQ59" s="361" t="s">
        <v>1140</v>
      </c>
      <c r="AR59" s="361" t="s">
        <v>2568</v>
      </c>
      <c r="AS59" s="365" t="e">
        <f>IF('CERT-V'!$U$42="M",VLOOKUP('CERT-V'!$AG$53,TABPERC1,3),VLOOKUP('CERT-V'!$AH$53,TABPERC2,3))</f>
        <v>#N/A</v>
      </c>
      <c r="AT59" s="366" t="s">
        <v>2428</v>
      </c>
      <c r="AU59" s="366">
        <v>0</v>
      </c>
      <c r="AV59" s="366">
        <v>0</v>
      </c>
      <c r="AW59" s="366">
        <v>0</v>
      </c>
      <c r="AX59" s="366">
        <v>0</v>
      </c>
      <c r="AY59" s="366">
        <v>0</v>
      </c>
      <c r="AZ59" s="366">
        <v>0</v>
      </c>
      <c r="BA59" s="366">
        <v>0</v>
      </c>
      <c r="BB59" s="366">
        <v>0</v>
      </c>
      <c r="BC59" s="366">
        <v>0</v>
      </c>
      <c r="BD59" s="361"/>
      <c r="BE59" s="361"/>
      <c r="BF59" s="361"/>
      <c r="BG59" s="361" t="s">
        <v>2468</v>
      </c>
      <c r="BH59" s="379" t="s">
        <v>152</v>
      </c>
      <c r="BI59" s="379" t="s">
        <v>152</v>
      </c>
      <c r="BJ59" s="379" t="str">
        <f ca="1">IF('CERT-V'!$L$39=0,"","30 Anos")</f>
        <v/>
      </c>
      <c r="BK59" s="379" t="str">
        <f ca="1">IF('CERT-V'!$L$39=0,"","25 Anos")</f>
        <v/>
      </c>
      <c r="BL59" s="367" t="s">
        <v>1146</v>
      </c>
      <c r="BM59" s="381" t="e">
        <f>'TAB FUNDAMENTO'!#REF!</f>
        <v>#REF!</v>
      </c>
      <c r="BN59" s="387">
        <v>0</v>
      </c>
      <c r="BO59" s="387">
        <v>0</v>
      </c>
      <c r="BP59" s="371" t="e">
        <f>PEDAG!$E$75</f>
        <v>#N/A</v>
      </c>
      <c r="BQ59" s="369">
        <f>'CERT-V'!$M$50*365</f>
        <v>0</v>
      </c>
      <c r="BR59" s="369">
        <f>'CERT-V'!$M$50*365</f>
        <v>0</v>
      </c>
      <c r="BS59" s="20"/>
      <c r="BT59" s="369">
        <v>0</v>
      </c>
      <c r="BU59" s="369">
        <v>0</v>
      </c>
      <c r="BV59" s="369">
        <v>0</v>
      </c>
      <c r="BW59" s="369">
        <v>0</v>
      </c>
      <c r="BX59" s="369">
        <v>0</v>
      </c>
      <c r="BY59" s="369">
        <v>0</v>
      </c>
      <c r="BZ59" s="387">
        <v>0</v>
      </c>
      <c r="CA59" s="387">
        <v>0</v>
      </c>
      <c r="CB59" s="361" t="str">
        <f ca="1">IF(AND($AK$2="M",'CERT-V'!$L$37&lt;30),"Não Atendeu","Atendeu")</f>
        <v>Atendeu</v>
      </c>
      <c r="CC59" s="361" t="str">
        <f ca="1">IF(AND($AK$2="f",'CERT-V'!$L$37&lt;25),"Não Atendeu","Atendeu")</f>
        <v>Atendeu</v>
      </c>
      <c r="CD59" s="688">
        <f ca="1">'CERT-V'!$L$37*365</f>
        <v>0</v>
      </c>
      <c r="CE59" s="688">
        <f ca="1">'CERT-V'!$L$37*365</f>
        <v>0</v>
      </c>
      <c r="CF59" s="675">
        <v>0</v>
      </c>
      <c r="CG59" s="675">
        <v>0</v>
      </c>
      <c r="CH59" s="673">
        <v>0</v>
      </c>
      <c r="CI59" s="673">
        <v>0</v>
      </c>
      <c r="CJ59" s="673"/>
      <c r="CK59" s="673"/>
      <c r="CL59" s="673"/>
      <c r="CM59" s="694" t="str">
        <f>IF('CERT-V'!$AB$40&lt;37987,37987,'CERT-V'!$AB$40)</f>
        <v/>
      </c>
      <c r="CN59" s="694" t="str">
        <f>IF('CERT-V'!$AB$40&lt;37987,37987,'CERT-V'!$AB$40)</f>
        <v/>
      </c>
      <c r="CO59" s="362">
        <f ca="1">'CERT-V'!$L$37*365</f>
        <v>0</v>
      </c>
      <c r="CP59" s="379" t="str">
        <f ca="1">IF('CERT-V'!$L$37=0,"",'CERT-V'!$L$37*365)</f>
        <v/>
      </c>
      <c r="CQ59" s="145"/>
      <c r="CR59" s="361">
        <f>'CERT-V'!$M$50*365</f>
        <v>0</v>
      </c>
      <c r="CS59" s="361">
        <f>'CERT-V'!$M$50*365</f>
        <v>0</v>
      </c>
      <c r="CT59" s="145"/>
      <c r="CU59" s="145"/>
      <c r="CV59" s="145"/>
      <c r="CW59" s="145"/>
      <c r="CX59" s="361"/>
      <c r="CY59" s="573"/>
      <c r="CZ59" s="361"/>
      <c r="DA59" s="573"/>
      <c r="DB59" s="741"/>
      <c r="DC59" s="163">
        <v>0</v>
      </c>
      <c r="DD59" s="163"/>
      <c r="DE59" s="163">
        <v>0</v>
      </c>
      <c r="DF59" s="163">
        <v>0</v>
      </c>
      <c r="DJ59" s="42">
        <f>'CERT-F'!$X$2</f>
        <v>0</v>
      </c>
      <c r="DK59" s="1" t="e">
        <f>'TAB FUNDAMENTO'!#REF!</f>
        <v>#REF!</v>
      </c>
      <c r="DM59" s="145"/>
      <c r="DN59" s="145"/>
    </row>
    <row r="60" spans="1:121" s="1" customFormat="1" ht="13.15" customHeight="1">
      <c r="A60" s="309">
        <v>57</v>
      </c>
      <c r="B60" s="373" t="str">
        <f>IF('CERT-F'!AF9="N","artigo 126, inc. III, alínea c da CE/89, c/c art. 3º, da EC 20/98 e da EC 41/03 e Lei 500/74.","artigo 126, inc. III, alínea c da CE/89, c/c art. 3º, da EC 20/98 e da EC 41/03, Lei 500/74 e artigo 26, do Decreto LC nº 11/70.")</f>
        <v>artigo 126, inc. III, alínea c da CE/89, c/c art. 3º, da EC 20/98 e da EC 41/03, Lei 500/74 e artigo 26, do Decreto LC nº 11/70.</v>
      </c>
      <c r="C60" s="361" t="s">
        <v>218</v>
      </c>
      <c r="D60" s="573" t="s">
        <v>2090</v>
      </c>
      <c r="E60" s="379" t="s">
        <v>2467</v>
      </c>
      <c r="F60" s="379" t="s">
        <v>2467</v>
      </c>
      <c r="G60" s="379" t="str">
        <f ca="1">IF('CERT-V'!$L$37=0,"",'CERT-V'!$L$37)</f>
        <v/>
      </c>
      <c r="H60" s="379" t="str">
        <f ca="1">IF('CERT-V'!$L$37=0,"",'CERT-V'!$L$37)</f>
        <v/>
      </c>
      <c r="I60" s="361" t="s">
        <v>2092</v>
      </c>
      <c r="J60" s="361">
        <v>0</v>
      </c>
      <c r="K60" s="361" t="s">
        <v>2479</v>
      </c>
      <c r="L60" s="361" t="s">
        <v>2658</v>
      </c>
      <c r="M60" s="361" t="s">
        <v>2658</v>
      </c>
      <c r="N60" s="361" t="s">
        <v>2658</v>
      </c>
      <c r="O60" s="361" t="s">
        <v>2658</v>
      </c>
      <c r="P60" s="361">
        <v>0</v>
      </c>
      <c r="Q60" s="361">
        <v>0</v>
      </c>
      <c r="R60" s="361"/>
      <c r="S60" s="361"/>
      <c r="T60" s="361"/>
      <c r="U60" s="361"/>
      <c r="V60" s="361"/>
      <c r="W60" s="361"/>
      <c r="X60" s="361"/>
      <c r="Y60" s="361" t="s">
        <v>1870</v>
      </c>
      <c r="Z60" s="361" t="s">
        <v>1870</v>
      </c>
      <c r="AA60" s="361" t="str">
        <f ca="1">IF(AND($AK$2="M",'CERT-V'!$L$37&lt;30),"Não Atendeu","Atendeu")</f>
        <v>Atendeu</v>
      </c>
      <c r="AB60" s="361" t="str">
        <f ca="1">IF(AND($AK$2="f",'CERT-V'!$L$37&lt;25),"Não Atendeu","Atendeu")</f>
        <v>Atendeu</v>
      </c>
      <c r="AC60" s="361" t="s">
        <v>1870</v>
      </c>
      <c r="AD60" s="361" t="s">
        <v>1870</v>
      </c>
      <c r="AE60" s="361" t="str">
        <f ca="1">IF('CERT-V'!$L$39=0,"",IF('CERT-V'!$L$39&lt;30,"Não Atendeu","Atendeu"))</f>
        <v/>
      </c>
      <c r="AF60" s="379" t="str">
        <f ca="1">IF('CERT-V'!$L$39=0,"",IF('CERT-V'!$L$39&lt;25,"Não Atendeu","Atendeu"))</f>
        <v/>
      </c>
      <c r="AG60" s="379" t="s">
        <v>1871</v>
      </c>
      <c r="AH60" s="379" t="s">
        <v>1871</v>
      </c>
      <c r="AI60" s="361" t="str">
        <f ca="1">IF(AND($AK$2="M",'CERT-V'!$L$39&lt;30),"NÃO","SIM")</f>
        <v>SIM</v>
      </c>
      <c r="AJ60" s="361" t="str">
        <f ca="1">IF(AND($AK$2="F",'CERT-V'!$L$39&lt;25),"NÃO","SIM")</f>
        <v>SIM</v>
      </c>
      <c r="AK60" s="364">
        <v>0</v>
      </c>
      <c r="AL60" s="364">
        <v>0</v>
      </c>
      <c r="AM60" s="361">
        <f>'CERT-V'!$M$50</f>
        <v>0</v>
      </c>
      <c r="AN60" s="361">
        <f>'CERT-V'!$M$50</f>
        <v>0</v>
      </c>
      <c r="AO60" s="209" t="str">
        <f>IF('CERT-F'!$X$2="","",IF('CERT-F'!$O$2="N","","adqüiriu a condição de aposentar com os proventos calculados sobre:"))</f>
        <v/>
      </c>
      <c r="AP60" s="361" t="s">
        <v>130</v>
      </c>
      <c r="AQ60" s="361" t="s">
        <v>1140</v>
      </c>
      <c r="AR60" s="361" t="s">
        <v>2568</v>
      </c>
      <c r="AS60" s="365" t="e">
        <f>IF('CERT-V'!$U$42="M",VLOOKUP('CERT-V'!$AG$53,TABPERC1,3),VLOOKUP('CERT-V'!$AH$53,TABPERC2,3))</f>
        <v>#N/A</v>
      </c>
      <c r="AT60" s="366" t="s">
        <v>2428</v>
      </c>
      <c r="AU60" s="366">
        <v>0</v>
      </c>
      <c r="AV60" s="366">
        <v>0</v>
      </c>
      <c r="AW60" s="366">
        <v>0</v>
      </c>
      <c r="AX60" s="366">
        <v>0</v>
      </c>
      <c r="AY60" s="366">
        <v>0</v>
      </c>
      <c r="AZ60" s="366">
        <v>0</v>
      </c>
      <c r="BA60" s="366">
        <v>0</v>
      </c>
      <c r="BB60" s="366">
        <v>0</v>
      </c>
      <c r="BC60" s="366">
        <v>0</v>
      </c>
      <c r="BD60" s="361"/>
      <c r="BE60" s="361"/>
      <c r="BF60" s="361"/>
      <c r="BG60" s="361" t="s">
        <v>2468</v>
      </c>
      <c r="BH60" s="379" t="s">
        <v>152</v>
      </c>
      <c r="BI60" s="379" t="s">
        <v>152</v>
      </c>
      <c r="BJ60" s="379" t="str">
        <f ca="1">IF('CERT-V'!$L$39=0,"","30 Anos")</f>
        <v/>
      </c>
      <c r="BK60" s="379" t="str">
        <f ca="1">IF('CERT-V'!$L$39=0,"","25 Anos")</f>
        <v/>
      </c>
      <c r="BL60" s="367" t="s">
        <v>1146</v>
      </c>
      <c r="BM60" s="381" t="e">
        <f>'TAB FUNDAMENTO'!#REF!</f>
        <v>#REF!</v>
      </c>
      <c r="BN60" s="387">
        <v>0</v>
      </c>
      <c r="BO60" s="387">
        <v>0</v>
      </c>
      <c r="BP60" s="371" t="e">
        <f>PEDAG!$E$75</f>
        <v>#N/A</v>
      </c>
      <c r="BQ60" s="369">
        <f>'CERT-V'!$M$50*365</f>
        <v>0</v>
      </c>
      <c r="BR60" s="369">
        <f>'CERT-V'!$M$50*365</f>
        <v>0</v>
      </c>
      <c r="BS60" s="20"/>
      <c r="BT60" s="369">
        <v>0</v>
      </c>
      <c r="BU60" s="369">
        <v>0</v>
      </c>
      <c r="BV60" s="369">
        <v>0</v>
      </c>
      <c r="BW60" s="369">
        <v>0</v>
      </c>
      <c r="BX60" s="369">
        <v>0</v>
      </c>
      <c r="BY60" s="369">
        <v>0</v>
      </c>
      <c r="BZ60" s="387">
        <v>0</v>
      </c>
      <c r="CA60" s="387">
        <v>0</v>
      </c>
      <c r="CB60" s="361" t="str">
        <f ca="1">IF(AND($AK$2="M",'CERT-V'!$L$37&lt;30),"Não Atendeu","Atendeu")</f>
        <v>Atendeu</v>
      </c>
      <c r="CC60" s="361" t="str">
        <f ca="1">IF(AND($AK$2="f",'CERT-V'!$L$37&lt;25),"Não Atendeu","Atendeu")</f>
        <v>Atendeu</v>
      </c>
      <c r="CD60" s="688">
        <f ca="1">'CERT-V'!$L$37*365</f>
        <v>0</v>
      </c>
      <c r="CE60" s="688">
        <f ca="1">'CERT-V'!$L$37*365</f>
        <v>0</v>
      </c>
      <c r="CF60" s="675">
        <v>0</v>
      </c>
      <c r="CG60" s="675">
        <v>0</v>
      </c>
      <c r="CH60" s="673">
        <v>0</v>
      </c>
      <c r="CI60" s="673">
        <v>0</v>
      </c>
      <c r="CJ60" s="673"/>
      <c r="CK60" s="673"/>
      <c r="CL60" s="673"/>
      <c r="CM60" s="694" t="str">
        <f>IF('CERT-V'!$AB$40&lt;37987,37987,'CERT-V'!$AB$40)</f>
        <v/>
      </c>
      <c r="CN60" s="694" t="str">
        <f>IF('CERT-V'!$AB$40&lt;37987,37987,'CERT-V'!$AB$40)</f>
        <v/>
      </c>
      <c r="CO60" s="362">
        <f ca="1">'CERT-V'!$L$37*365</f>
        <v>0</v>
      </c>
      <c r="CP60" s="379" t="str">
        <f ca="1">IF('CERT-V'!$L$37=0,"",'CERT-V'!$L$37*365)</f>
        <v/>
      </c>
      <c r="CQ60" s="145"/>
      <c r="CR60" s="361">
        <f>'CERT-V'!$M$50*365</f>
        <v>0</v>
      </c>
      <c r="CS60" s="361">
        <f>'CERT-V'!$M$50*365</f>
        <v>0</v>
      </c>
      <c r="CT60" s="145"/>
      <c r="CU60" s="145"/>
      <c r="CV60" s="145"/>
      <c r="CW60" s="145"/>
      <c r="CX60" s="361"/>
      <c r="CY60" s="573"/>
      <c r="CZ60" s="361"/>
      <c r="DA60" s="573"/>
      <c r="DB60" s="741"/>
      <c r="DC60" s="163">
        <v>0</v>
      </c>
      <c r="DD60" s="163"/>
      <c r="DE60" s="163">
        <v>0</v>
      </c>
      <c r="DF60" s="163">
        <v>0</v>
      </c>
      <c r="DJ60" s="42">
        <f>'CERT-F'!$X$2</f>
        <v>0</v>
      </c>
      <c r="DK60" s="1" t="e">
        <f>'TAB FUNDAMENTO'!#REF!</f>
        <v>#REF!</v>
      </c>
      <c r="DM60" s="145"/>
      <c r="DN60" s="145"/>
    </row>
    <row r="61" spans="1:121" s="1" customFormat="1" ht="23.25" customHeight="1">
      <c r="A61" s="309">
        <v>58</v>
      </c>
      <c r="B61" s="373" t="str">
        <f>IF('CERT-F'!AF9="N","artigo 126, inc. III, alínea c da CE/89, c/c art. 3º, da EC 20/98 e da EC 41/03, art. 201, § 9º, da CF/88, LC 269/81 e Lei 500/74.","artigo 126, inc. III, alínea c da CE/89, c/c art. 3º, da EC 20/98 e da EC 41/03, art. 201, § 9º, da CF/88, LC 269/81, Lei 500/74 e artigo 26, do Decreto LC nº 11/70.")</f>
        <v>artigo 126, inc. III, alínea c da CE/89, c/c art. 3º, da EC 20/98 e da EC 41/03, art. 201, § 9º, da CF/88, LC 269/81, Lei 500/74 e artigo 26, do Decreto LC nº 11/70.</v>
      </c>
      <c r="C61" s="361" t="s">
        <v>218</v>
      </c>
      <c r="D61" s="573" t="s">
        <v>2090</v>
      </c>
      <c r="E61" s="379" t="s">
        <v>2467</v>
      </c>
      <c r="F61" s="379" t="s">
        <v>2467</v>
      </c>
      <c r="G61" s="379" t="str">
        <f ca="1">IF('CERT-V'!$L$37=0,"",'CERT-V'!$L$37)</f>
        <v/>
      </c>
      <c r="H61" s="379" t="str">
        <f ca="1">IF('CERT-V'!$L$37=0,"",'CERT-V'!$L$37)</f>
        <v/>
      </c>
      <c r="I61" s="361" t="s">
        <v>2092</v>
      </c>
      <c r="J61" s="361">
        <v>0</v>
      </c>
      <c r="K61" s="361" t="s">
        <v>2479</v>
      </c>
      <c r="L61" s="361" t="s">
        <v>2658</v>
      </c>
      <c r="M61" s="361" t="s">
        <v>2658</v>
      </c>
      <c r="N61" s="361" t="s">
        <v>2658</v>
      </c>
      <c r="O61" s="361" t="s">
        <v>2658</v>
      </c>
      <c r="P61" s="361">
        <v>0</v>
      </c>
      <c r="Q61" s="361">
        <v>0</v>
      </c>
      <c r="R61" s="361"/>
      <c r="S61" s="361"/>
      <c r="T61" s="361"/>
      <c r="U61" s="361"/>
      <c r="V61" s="361"/>
      <c r="W61" s="361"/>
      <c r="X61" s="361"/>
      <c r="Y61" s="361" t="s">
        <v>1870</v>
      </c>
      <c r="Z61" s="361" t="s">
        <v>1870</v>
      </c>
      <c r="AA61" s="361" t="str">
        <f ca="1">IF(AND($AK$2="M",'CERT-V'!$L$37&lt;30),"Não Atendeu","Atendeu")</f>
        <v>Atendeu</v>
      </c>
      <c r="AB61" s="361" t="str">
        <f ca="1">IF(AND($AK$2="f",'CERT-V'!$L$37&lt;25),"Não Atendeu","Atendeu")</f>
        <v>Atendeu</v>
      </c>
      <c r="AC61" s="361" t="s">
        <v>1870</v>
      </c>
      <c r="AD61" s="361" t="s">
        <v>1870</v>
      </c>
      <c r="AE61" s="361" t="str">
        <f ca="1">IF('CERT-V'!$L$39=0,"",IF('CERT-V'!$L$39&lt;30,"Não Atendeu","Atendeu"))</f>
        <v/>
      </c>
      <c r="AF61" s="379" t="str">
        <f ca="1">IF('CERT-V'!$L$39=0,"",IF('CERT-V'!$L$39&lt;25,"Não Atendeu","Atendeu"))</f>
        <v/>
      </c>
      <c r="AG61" s="379" t="s">
        <v>1871</v>
      </c>
      <c r="AH61" s="379" t="s">
        <v>1871</v>
      </c>
      <c r="AI61" s="361" t="str">
        <f ca="1">IF(AND($AK$2="M",'CERT-V'!$L$39&lt;30),"NÃO","SIM")</f>
        <v>SIM</v>
      </c>
      <c r="AJ61" s="361" t="str">
        <f ca="1">IF(AND($AK$2="F",'CERT-V'!$L$39&lt;25),"NÃO","SIM")</f>
        <v>SIM</v>
      </c>
      <c r="AK61" s="364">
        <v>0</v>
      </c>
      <c r="AL61" s="364">
        <v>0</v>
      </c>
      <c r="AM61" s="361">
        <f>'CERT-V'!$M$50</f>
        <v>0</v>
      </c>
      <c r="AN61" s="361">
        <f>'CERT-V'!$M$50</f>
        <v>0</v>
      </c>
      <c r="AO61" s="209" t="str">
        <f>IF('CERT-F'!$X$2="","",IF('CERT-F'!$O$2="N","","adqüiriu a condição de aposentar com os proventos calculados sobre:"))</f>
        <v/>
      </c>
      <c r="AP61" s="361" t="s">
        <v>130</v>
      </c>
      <c r="AQ61" s="361" t="s">
        <v>1140</v>
      </c>
      <c r="AR61" s="361" t="s">
        <v>2568</v>
      </c>
      <c r="AS61" s="365" t="e">
        <f>IF('CERT-V'!$U$42="M",VLOOKUP('CERT-V'!$AG$53,TABPERC1,3),VLOOKUP('CERT-V'!$AH$53,TABPERC2,3))</f>
        <v>#N/A</v>
      </c>
      <c r="AT61" s="366" t="s">
        <v>2428</v>
      </c>
      <c r="AU61" s="366">
        <v>0</v>
      </c>
      <c r="AV61" s="366">
        <v>0</v>
      </c>
      <c r="AW61" s="366">
        <v>0</v>
      </c>
      <c r="AX61" s="366">
        <v>0</v>
      </c>
      <c r="AY61" s="366">
        <v>0</v>
      </c>
      <c r="AZ61" s="366">
        <v>0</v>
      </c>
      <c r="BA61" s="366">
        <v>0</v>
      </c>
      <c r="BB61" s="366">
        <v>0</v>
      </c>
      <c r="BC61" s="366">
        <v>0</v>
      </c>
      <c r="BD61" s="361"/>
      <c r="BE61" s="361"/>
      <c r="BF61" s="361"/>
      <c r="BG61" s="361" t="s">
        <v>2468</v>
      </c>
      <c r="BH61" s="379" t="s">
        <v>152</v>
      </c>
      <c r="BI61" s="379" t="s">
        <v>152</v>
      </c>
      <c r="BJ61" s="379" t="str">
        <f ca="1">IF('CERT-V'!$L$39=0,"","30 Anos")</f>
        <v/>
      </c>
      <c r="BK61" s="379" t="str">
        <f ca="1">IF('CERT-V'!$L$39=0,"","25 Anos")</f>
        <v/>
      </c>
      <c r="BL61" s="367" t="s">
        <v>1146</v>
      </c>
      <c r="BM61" s="381" t="e">
        <f>'TAB FUNDAMENTO'!#REF!</f>
        <v>#REF!</v>
      </c>
      <c r="BN61" s="387">
        <v>0</v>
      </c>
      <c r="BO61" s="387">
        <v>0</v>
      </c>
      <c r="BP61" s="371" t="e">
        <f>PEDAG!$E$75</f>
        <v>#N/A</v>
      </c>
      <c r="BQ61" s="369">
        <f>'CERT-V'!$M$50*365</f>
        <v>0</v>
      </c>
      <c r="BR61" s="369">
        <f>'CERT-V'!$M$50*365</f>
        <v>0</v>
      </c>
      <c r="BS61" s="20"/>
      <c r="BT61" s="369">
        <v>0</v>
      </c>
      <c r="BU61" s="369">
        <v>0</v>
      </c>
      <c r="BV61" s="369">
        <v>0</v>
      </c>
      <c r="BW61" s="369">
        <v>0</v>
      </c>
      <c r="BX61" s="369">
        <v>0</v>
      </c>
      <c r="BY61" s="369">
        <v>0</v>
      </c>
      <c r="BZ61" s="387">
        <v>0</v>
      </c>
      <c r="CA61" s="387">
        <v>0</v>
      </c>
      <c r="CB61" s="361" t="str">
        <f ca="1">IF(AND($AK$2="M",'CERT-V'!$L$37&lt;30),"Não Atendeu","Atendeu")</f>
        <v>Atendeu</v>
      </c>
      <c r="CC61" s="361" t="str">
        <f ca="1">IF(AND($AK$2="f",'CERT-V'!$L$37&lt;25),"Não Atendeu","Atendeu")</f>
        <v>Atendeu</v>
      </c>
      <c r="CD61" s="688">
        <f ca="1">'CERT-V'!$L$37*365</f>
        <v>0</v>
      </c>
      <c r="CE61" s="688">
        <f ca="1">'CERT-V'!$L$37*365</f>
        <v>0</v>
      </c>
      <c r="CF61" s="675">
        <v>0</v>
      </c>
      <c r="CG61" s="675">
        <v>0</v>
      </c>
      <c r="CH61" s="673">
        <v>0</v>
      </c>
      <c r="CI61" s="673">
        <v>0</v>
      </c>
      <c r="CJ61" s="673"/>
      <c r="CK61" s="673"/>
      <c r="CL61" s="673"/>
      <c r="CM61" s="694" t="str">
        <f>IF('CERT-V'!$AB$40&lt;37987,37987,'CERT-V'!$AB$40)</f>
        <v/>
      </c>
      <c r="CN61" s="694" t="str">
        <f>IF('CERT-V'!$AB$40&lt;37987,37987,'CERT-V'!$AB$40)</f>
        <v/>
      </c>
      <c r="CO61" s="362">
        <f ca="1">'CERT-V'!$L$37*365</f>
        <v>0</v>
      </c>
      <c r="CP61" s="379" t="str">
        <f ca="1">IF('CERT-V'!$L$37=0,"",'CERT-V'!$L$37*365)</f>
        <v/>
      </c>
      <c r="CQ61" s="145"/>
      <c r="CR61" s="361">
        <f>'CERT-V'!$M$50*365</f>
        <v>0</v>
      </c>
      <c r="CS61" s="361">
        <f>'CERT-V'!$M$50*365</f>
        <v>0</v>
      </c>
      <c r="CT61" s="145"/>
      <c r="CU61" s="145"/>
      <c r="CV61" s="145"/>
      <c r="CW61" s="145"/>
      <c r="CX61" s="361"/>
      <c r="CY61" s="573"/>
      <c r="CZ61" s="361"/>
      <c r="DA61" s="573"/>
      <c r="DB61" s="741"/>
      <c r="DC61" s="163">
        <v>0</v>
      </c>
      <c r="DD61" s="163"/>
      <c r="DE61" s="163">
        <v>0</v>
      </c>
      <c r="DF61" s="163">
        <v>0</v>
      </c>
      <c r="DJ61" s="42">
        <f>'CERT-F'!$X$2</f>
        <v>0</v>
      </c>
      <c r="DK61" s="1" t="e">
        <f>'TAB FUNDAMENTO'!#REF!</f>
        <v>#REF!</v>
      </c>
      <c r="DM61" s="145"/>
      <c r="DN61" s="145"/>
    </row>
    <row r="62" spans="1:121" s="957" customFormat="1" ht="15" customHeight="1">
      <c r="A62" s="1459">
        <v>59</v>
      </c>
      <c r="B62" s="1460" t="e">
        <f>IF(DJ62&lt;&gt;DK62,"O FUNDAMENTO UTILIZADO ESTÁ INCORRETO, VEJA SE HABILITOU OUTRO FUNDAMENTO.",VLOOKUP(A62,'TAB FUNDAMENTO'!#REF!,2,0))</f>
        <v>#REF!</v>
      </c>
      <c r="C62" s="1438" t="s">
        <v>218</v>
      </c>
      <c r="D62" s="1439" t="s">
        <v>2091</v>
      </c>
      <c r="E62" s="1441" t="s">
        <v>2865</v>
      </c>
      <c r="F62" s="1441" t="s">
        <v>2866</v>
      </c>
      <c r="G62" s="1438">
        <f>IF('CERT-V'!$L$35=0,"",35)</f>
        <v>35</v>
      </c>
      <c r="H62" s="1438">
        <f>IF('CERT-V'!$L$35=0,"",30)</f>
        <v>30</v>
      </c>
      <c r="I62" s="1438" t="s">
        <v>2093</v>
      </c>
      <c r="J62" s="1461" t="str">
        <f t="shared" ref="J62:J67" si="12">IF(BF62&lt;=0,"não há Redutor","com Redutor de 3,5%")</f>
        <v>com Redutor de 3,5%</v>
      </c>
      <c r="K62" s="1438" t="s">
        <v>2479</v>
      </c>
      <c r="L62" s="1438" t="s">
        <v>2658</v>
      </c>
      <c r="M62" s="1438" t="s">
        <v>2658</v>
      </c>
      <c r="N62" s="1438" t="str">
        <f ca="1">IF('CERT-V'!$L$33=0,"","5 Anos")</f>
        <v/>
      </c>
      <c r="O62" s="1438" t="str">
        <f>IF('CERT-V'!$L$32=0,"Não Há","5 Anos")</f>
        <v>Não Há</v>
      </c>
      <c r="P62" s="1438">
        <v>35</v>
      </c>
      <c r="Q62" s="1438">
        <v>30</v>
      </c>
      <c r="R62" s="1438"/>
      <c r="S62" s="1438"/>
      <c r="T62" s="1438"/>
      <c r="U62" s="1438"/>
      <c r="V62" s="1438"/>
      <c r="W62" s="1438" t="str">
        <f ca="1">IF('CERT-V'!$L$33&lt;5,"Não Atendeu","Atendeu")</f>
        <v>Não Atendeu</v>
      </c>
      <c r="X62" s="1438" t="str">
        <f ca="1">IF('CERT-V'!$L$34&lt;5,"Não Atendeu","Atendeu")</f>
        <v>Não Atendeu</v>
      </c>
      <c r="Y62" s="1438" t="str">
        <f>IF(AND($AK$2="M",'CERT-V'!$L$38&lt;53),"Não Atendeu","Atendeu")</f>
        <v>Atendeu</v>
      </c>
      <c r="Z62" s="1438" t="str">
        <f>IF(AND($AK$2="F",'CERT-V'!$L$38&lt;48),"Não Atendeu","Atendeu")</f>
        <v>Atendeu</v>
      </c>
      <c r="AA62" s="1438" t="str">
        <f ca="1">IF(AND($AK$2="M",'CERT-V'!$L$37&lt;35),"Não Atendeu","Atendeu")</f>
        <v>Atendeu</v>
      </c>
      <c r="AB62" s="1438" t="str">
        <f ca="1">IF(AND($AK$2="f",'CERT-V'!$L$37&lt;30),"Não Atendeu","Atendeu")</f>
        <v>Atendeu</v>
      </c>
      <c r="AC62" s="1441" t="str">
        <f>IF(AND($AK$2="M",'CERT-V'!$L$40&lt;53),"Não Atendeu","Atendeu")</f>
        <v>Atendeu</v>
      </c>
      <c r="AD62" s="1441" t="str">
        <f>IF(AND($AK$2="F",'CERT-V'!$L$40&lt;48),"Não Atendeu","Atendeu")</f>
        <v>Atendeu</v>
      </c>
      <c r="AE62" s="1438" t="str">
        <f ca="1">IF('CERT-V'!$L$39=0,"",IF('CERT-V'!$L$39&lt;35,"Não Atendeu","Atendeu"))</f>
        <v/>
      </c>
      <c r="AF62" s="1438" t="str">
        <f ca="1">IF('CERT-V'!$L$39=0,"",IF('CERT-V'!$L$39&lt;30,"Não Atendeu","Atendeu"))</f>
        <v/>
      </c>
      <c r="AG62" s="1441" t="str">
        <f>IF(AND($AK$2="M",'CERT-V'!$L$40&lt;53),"Não Atendeu","Atendeu")</f>
        <v>Atendeu</v>
      </c>
      <c r="AH62" s="1441" t="str">
        <f>IF(AND($AK$2="F",'CERT-V'!$L$40&lt;48),"Não Atendeu","Atendeu")</f>
        <v>Atendeu</v>
      </c>
      <c r="AI62" s="1438" t="str">
        <f ca="1">IF(AND($AK$2="M",'CERT-V'!$L$39&lt;35),"NÃO","SIM")</f>
        <v>SIM</v>
      </c>
      <c r="AJ62" s="1438" t="str">
        <f ca="1">IF(AND($AK$2="F",'CERT-V'!$L$39&lt;30),"NÃO","SIM")</f>
        <v>SIM</v>
      </c>
      <c r="AK62" s="1444">
        <v>0.2</v>
      </c>
      <c r="AL62" s="1444">
        <v>0.2</v>
      </c>
      <c r="AM62" s="1438">
        <v>35</v>
      </c>
      <c r="AN62" s="1438">
        <v>30</v>
      </c>
      <c r="AO62" s="1462" t="s">
        <v>1461</v>
      </c>
      <c r="AP62" s="1438" t="s">
        <v>130</v>
      </c>
      <c r="AQ62" s="1438" t="s">
        <v>1140</v>
      </c>
      <c r="AR62" s="1438" t="s">
        <v>2568</v>
      </c>
      <c r="AS62" s="1446" t="str">
        <f>IF('CERT-V'!$U$42="M","35/35","30/30")</f>
        <v>30/30</v>
      </c>
      <c r="AT62" s="1447" t="s">
        <v>2428</v>
      </c>
      <c r="AU62" s="1447" t="s">
        <v>2429</v>
      </c>
      <c r="AV62" s="1463" t="s">
        <v>1306</v>
      </c>
      <c r="AW62" s="1464" t="s">
        <v>2676</v>
      </c>
      <c r="AX62" s="1465" t="str">
        <f>IF('CERT-V'!$H$52=0,"",IF('CERT-F'!$X$2="","",IF(OR('CERT-F'!$O$2="N",PEDAG!$F$17="N"),"",PEDAG!$G$38)))</f>
        <v/>
      </c>
      <c r="AY62" s="1466" t="str">
        <f>IF(OR('CERT-F'!$O$2="n",'CERT-V'!$O$52&lt;=0),"","por  ano que antecipar em relação")</f>
        <v/>
      </c>
      <c r="AZ62" s="1467" t="str">
        <f>IF(OR('CERT-F'!$O$2="N",'CERT-V'!$R$52=""),"","aos limites de idade, quais sejam: 60 anos para homem e 55 anos para mulher.")</f>
        <v/>
      </c>
      <c r="BA62" s="1468" t="s">
        <v>206</v>
      </c>
      <c r="BB62" s="1468">
        <f t="shared" ref="BB62:BB67" si="13">IF(BF62&lt;=0,"",3.5%*BF62)</f>
        <v>1.9250000000000003</v>
      </c>
      <c r="BC62" s="1438" t="s">
        <v>205</v>
      </c>
      <c r="BD62" s="1442">
        <f>IF('CERT-V'!$U$42="M",60,55)</f>
        <v>55</v>
      </c>
      <c r="BE62" s="1442">
        <f>'CERT-V'!$L$42</f>
        <v>0</v>
      </c>
      <c r="BF62" s="1442">
        <f t="shared" ref="BF62:BF73" si="14">BD62-BE62</f>
        <v>55</v>
      </c>
      <c r="BG62" s="1438" t="str">
        <f>IF('CERT-F'!$AA$25&lt;=36145,"Atendeu","Não Atendeu")</f>
        <v>Atendeu</v>
      </c>
      <c r="BH62" s="1441" t="s">
        <v>2867</v>
      </c>
      <c r="BI62" s="1441" t="s">
        <v>2687</v>
      </c>
      <c r="BJ62" s="1438" t="str">
        <f ca="1">IF('CERT-V'!$L$39=0,"","35 Anos")</f>
        <v/>
      </c>
      <c r="BK62" s="1438" t="str">
        <f ca="1">IF('CERT-V'!$L$39=0,"","30 Anos")</f>
        <v/>
      </c>
      <c r="BL62" s="1448" t="s">
        <v>2321</v>
      </c>
      <c r="BM62" s="1449" t="e">
        <f>'TAB FUNDAMENTO'!#REF!</f>
        <v>#REF!</v>
      </c>
      <c r="BN62" s="1450">
        <v>48</v>
      </c>
      <c r="BO62" s="1442">
        <v>53</v>
      </c>
      <c r="BP62" s="1450">
        <v>30</v>
      </c>
      <c r="BQ62" s="1442">
        <f>35*365</f>
        <v>12775</v>
      </c>
      <c r="BR62" s="1442">
        <f t="shared" ref="BR62:BR85" si="15">30*365</f>
        <v>10950</v>
      </c>
      <c r="BS62" s="1469"/>
      <c r="BT62" s="1442">
        <v>0</v>
      </c>
      <c r="BU62" s="1442">
        <v>0</v>
      </c>
      <c r="BV62" s="1442">
        <v>5</v>
      </c>
      <c r="BW62" s="1442">
        <f>IF('CERT-V'!$L$32=0,0,5)</f>
        <v>0</v>
      </c>
      <c r="BX62" s="1442">
        <v>53</v>
      </c>
      <c r="BY62" s="1442">
        <v>48</v>
      </c>
      <c r="BZ62" s="1450">
        <v>60</v>
      </c>
      <c r="CA62" s="1450">
        <v>55</v>
      </c>
      <c r="CB62" s="1438" t="str">
        <f ca="1">IF(AND($AK$2="M",'CERT-V'!$L$37&lt;35),"Não Atendeu","Atendeu")</f>
        <v>Atendeu</v>
      </c>
      <c r="CC62" s="1438" t="str">
        <f ca="1">IF(AND($AK$2="f",'CERT-V'!$L$37&lt;30),"Não Atendeu","Atendeu")</f>
        <v>Atendeu</v>
      </c>
      <c r="CD62" s="1438">
        <v>12775</v>
      </c>
      <c r="CE62" s="1438">
        <v>10950</v>
      </c>
      <c r="CF62" s="1442">
        <f>'CERT-V'!$L$42</f>
        <v>0</v>
      </c>
      <c r="CG62" s="1442">
        <f>'CERT-V'!$L$42</f>
        <v>0</v>
      </c>
      <c r="CH62" s="1470">
        <v>0</v>
      </c>
      <c r="CI62" s="1470">
        <v>0</v>
      </c>
      <c r="CJ62" s="1470"/>
      <c r="CK62" s="1470"/>
      <c r="CL62" s="1470"/>
      <c r="CM62" s="1452" t="str">
        <f>IF('CERT-V'!$AB$40&lt;38078,38078,'CERT-V'!$AB$40)</f>
        <v/>
      </c>
      <c r="CN62" s="1452" t="str">
        <f>IF('CERT-V'!$AB$40&lt;38078,38078,'CERT-V'!$AB$40)</f>
        <v/>
      </c>
      <c r="CO62" s="1453" t="str">
        <f>'CERT-V'!$E$35</f>
        <v/>
      </c>
      <c r="CP62" s="1453" t="str">
        <f>'CERT-V'!$E$35</f>
        <v/>
      </c>
      <c r="CQ62" s="1454" t="s">
        <v>2777</v>
      </c>
      <c r="CR62" s="1442" t="e">
        <f>'TAB FUNDAMENTO'!#REF!</f>
        <v>#REF!</v>
      </c>
      <c r="CS62" s="1442" t="e">
        <f>'TAB FUNDAMENTO'!#REF!</f>
        <v>#REF!</v>
      </c>
      <c r="CT62" s="1471">
        <f ca="1">PEDAG!$F$38</f>
        <v>36146</v>
      </c>
      <c r="CU62" s="1471">
        <f ca="1">PEDAG!$G$38</f>
        <v>36147</v>
      </c>
      <c r="CV62" s="1454"/>
      <c r="CW62" s="1454"/>
      <c r="CX62" s="1438" t="s">
        <v>2338</v>
      </c>
      <c r="CY62" s="1439" t="str">
        <f>IF('CERT-F'!$AA$25&lt;=36145,"Atendeu","Não atendeu")</f>
        <v>Atendeu</v>
      </c>
      <c r="CZ62" s="1438" t="s">
        <v>2611</v>
      </c>
      <c r="DA62" s="1439" t="e">
        <f>$CZ$3-$DA$3</f>
        <v>#VALUE!</v>
      </c>
      <c r="DB62" s="1456" t="s">
        <v>2337</v>
      </c>
      <c r="DC62" s="1457">
        <f>'CERT-F'!$S$7</f>
        <v>0</v>
      </c>
      <c r="DD62" s="1457">
        <f>'CERT-F'!$S$7</f>
        <v>0</v>
      </c>
      <c r="DE62" s="1472">
        <v>0</v>
      </c>
      <c r="DF62" s="1472">
        <v>0</v>
      </c>
      <c r="DJ62" s="1458">
        <f>'CERT-F'!$X$2</f>
        <v>0</v>
      </c>
      <c r="DK62" s="957" t="e">
        <f>'TAB FUNDAMENTO'!#REF!</f>
        <v>#REF!</v>
      </c>
      <c r="DM62" s="1454"/>
      <c r="DN62" s="1454"/>
    </row>
    <row r="63" spans="1:121" s="957" customFormat="1" ht="15.75" customHeight="1">
      <c r="A63" s="1459">
        <v>60</v>
      </c>
      <c r="B63" s="1460" t="e">
        <f>IF(DJ63&lt;&gt;DK63,"O FUNDAMENTO UTILIZADO ESTÁ INCORRETO, VEJA SE HABILITOU OUTRO FUNDAMENTO.",VLOOKUP(A63,'TAB FUNDAMENTO'!#REF!,2,0))</f>
        <v>#REF!</v>
      </c>
      <c r="C63" s="1438" t="s">
        <v>218</v>
      </c>
      <c r="D63" s="1439" t="s">
        <v>2091</v>
      </c>
      <c r="E63" s="1441" t="s">
        <v>2865</v>
      </c>
      <c r="F63" s="1441" t="s">
        <v>2866</v>
      </c>
      <c r="G63" s="1438">
        <f>IF('CERT-V'!$L$35=0,"",35)</f>
        <v>35</v>
      </c>
      <c r="H63" s="1438">
        <f>IF('CERT-V'!$L$35=0,"",30)</f>
        <v>30</v>
      </c>
      <c r="I63" s="1438" t="s">
        <v>2093</v>
      </c>
      <c r="J63" s="1461" t="str">
        <f t="shared" si="12"/>
        <v>com Redutor de 3,5%</v>
      </c>
      <c r="K63" s="1438" t="s">
        <v>2479</v>
      </c>
      <c r="L63" s="1438" t="s">
        <v>2658</v>
      </c>
      <c r="M63" s="1438" t="s">
        <v>2658</v>
      </c>
      <c r="N63" s="1438" t="str">
        <f ca="1">IF('CERT-V'!$L$33=0,"","5 Anos")</f>
        <v/>
      </c>
      <c r="O63" s="1438" t="str">
        <f>IF('CERT-V'!$L$32=0,"Não Há","5 Anos")</f>
        <v>Não Há</v>
      </c>
      <c r="P63" s="1438">
        <v>35</v>
      </c>
      <c r="Q63" s="1438">
        <v>30</v>
      </c>
      <c r="R63" s="1438"/>
      <c r="S63" s="1438"/>
      <c r="T63" s="1438"/>
      <c r="U63" s="1438"/>
      <c r="V63" s="1438"/>
      <c r="W63" s="1438" t="str">
        <f ca="1">IF('CERT-V'!$L$33&lt;5,"Não Atendeu","Atendeu")</f>
        <v>Não Atendeu</v>
      </c>
      <c r="X63" s="1438" t="str">
        <f ca="1">IF('CERT-V'!$L$34&lt;5,"Não Atendeu","Atendeu")</f>
        <v>Não Atendeu</v>
      </c>
      <c r="Y63" s="1438" t="str">
        <f>IF(AND($AK$2="M",'CERT-V'!$L$38&lt;53),"Não Atendeu","Atendeu")</f>
        <v>Atendeu</v>
      </c>
      <c r="Z63" s="1438" t="str">
        <f>IF(AND($AK$2="F",'CERT-V'!$L$38&lt;48),"Não Atendeu","Atendeu")</f>
        <v>Atendeu</v>
      </c>
      <c r="AA63" s="1438" t="str">
        <f ca="1">IF(AND($AK$2="M",'CERT-V'!$L$37&lt;35),"Não Atendeu","Atendeu")</f>
        <v>Atendeu</v>
      </c>
      <c r="AB63" s="1438" t="str">
        <f ca="1">IF(AND($AK$2="f",'CERT-V'!$L$37&lt;30),"Não Atendeu","Atendeu")</f>
        <v>Atendeu</v>
      </c>
      <c r="AC63" s="1441" t="str">
        <f>IF(AND($AK$2="M",'CERT-V'!$L$40&lt;53),"Não Atendeu","Atendeu")</f>
        <v>Atendeu</v>
      </c>
      <c r="AD63" s="1441" t="str">
        <f>IF(AND($AK$2="F",'CERT-V'!$L$40&lt;48),"Não Atendeu","Atendeu")</f>
        <v>Atendeu</v>
      </c>
      <c r="AE63" s="1438" t="str">
        <f ca="1">IF('CERT-V'!$L$39=0,"",IF('CERT-V'!$L$39&lt;35,"Não Atendeu","Atendeu"))</f>
        <v/>
      </c>
      <c r="AF63" s="1438" t="str">
        <f ca="1">IF('CERT-V'!$L$39=0,"",IF('CERT-V'!$L$39&lt;30,"Não Atendeu","Atendeu"))</f>
        <v/>
      </c>
      <c r="AG63" s="1441" t="str">
        <f>IF(AND($AK$2="M",'CERT-V'!$L$40&lt;53),"Não Atendeu","Atendeu")</f>
        <v>Atendeu</v>
      </c>
      <c r="AH63" s="1441" t="str">
        <f>IF(AND($AK$2="F",'CERT-V'!$L$40&lt;48),"Não Atendeu","Atendeu")</f>
        <v>Atendeu</v>
      </c>
      <c r="AI63" s="1438" t="str">
        <f ca="1">IF(AND($AK$2="M",'CERT-V'!$L$39&lt;35),"NÃO","SIM")</f>
        <v>SIM</v>
      </c>
      <c r="AJ63" s="1438" t="str">
        <f ca="1">IF(AND($AK$2="F",'CERT-V'!$L$39&lt;30),"NÃO","SIM")</f>
        <v>SIM</v>
      </c>
      <c r="AK63" s="1444">
        <v>0.2</v>
      </c>
      <c r="AL63" s="1444">
        <v>0.2</v>
      </c>
      <c r="AM63" s="1438">
        <v>35</v>
      </c>
      <c r="AN63" s="1438">
        <v>30</v>
      </c>
      <c r="AO63" s="1462" t="s">
        <v>1461</v>
      </c>
      <c r="AP63" s="1438" t="s">
        <v>130</v>
      </c>
      <c r="AQ63" s="1438" t="s">
        <v>1140</v>
      </c>
      <c r="AR63" s="1438" t="s">
        <v>2568</v>
      </c>
      <c r="AS63" s="1446" t="str">
        <f>IF('CERT-V'!$U$42="M","35/35","30/30")</f>
        <v>30/30</v>
      </c>
      <c r="AT63" s="1447" t="s">
        <v>2428</v>
      </c>
      <c r="AU63" s="1447" t="s">
        <v>2429</v>
      </c>
      <c r="AV63" s="1463" t="s">
        <v>1306</v>
      </c>
      <c r="AW63" s="1464" t="s">
        <v>2676</v>
      </c>
      <c r="AX63" s="1465" t="str">
        <f>IF('CERT-V'!$H$52=0,"",IF('CERT-F'!$X$2="","",IF(OR('CERT-F'!$O$2="N",PEDAG!$F$17="N"),"",PEDAG!$G$38)))</f>
        <v/>
      </c>
      <c r="AY63" s="1466" t="str">
        <f>IF(OR('CERT-F'!$O$2="n",'CERT-V'!$O$52&lt;=0),"","por  ano que antecipar em relação")</f>
        <v/>
      </c>
      <c r="AZ63" s="1467" t="str">
        <f>IF(OR('CERT-F'!$O$2="N",'CERT-V'!$R$52=""),"","aos limites de idade, quais sejam: 60 anos para homem e 55 anos para mulher.")</f>
        <v/>
      </c>
      <c r="BA63" s="1468" t="s">
        <v>206</v>
      </c>
      <c r="BB63" s="1468">
        <f t="shared" si="13"/>
        <v>1.9250000000000003</v>
      </c>
      <c r="BC63" s="1438" t="s">
        <v>205</v>
      </c>
      <c r="BD63" s="1442">
        <f>IF('CERT-V'!$U$42="M",60,55)</f>
        <v>55</v>
      </c>
      <c r="BE63" s="1442">
        <f>'CERT-V'!$L$42</f>
        <v>0</v>
      </c>
      <c r="BF63" s="1442">
        <f t="shared" si="14"/>
        <v>55</v>
      </c>
      <c r="BG63" s="1438" t="str">
        <f>IF('CERT-F'!$AA$25&lt;=36145,"Atendeu","Não Atendeu")</f>
        <v>Atendeu</v>
      </c>
      <c r="BH63" s="1441" t="s">
        <v>2867</v>
      </c>
      <c r="BI63" s="1441" t="s">
        <v>2687</v>
      </c>
      <c r="BJ63" s="1438" t="str">
        <f ca="1">IF('CERT-V'!$L$39=0,"","35 Anos")</f>
        <v/>
      </c>
      <c r="BK63" s="1438" t="str">
        <f ca="1">IF('CERT-V'!$L$39=0,"","30 Anos")</f>
        <v/>
      </c>
      <c r="BL63" s="1448" t="s">
        <v>2321</v>
      </c>
      <c r="BM63" s="1449" t="e">
        <f>'TAB FUNDAMENTO'!#REF!</f>
        <v>#REF!</v>
      </c>
      <c r="BN63" s="1450">
        <v>48</v>
      </c>
      <c r="BO63" s="1442">
        <v>53</v>
      </c>
      <c r="BP63" s="1450">
        <v>30</v>
      </c>
      <c r="BQ63" s="1442">
        <f>35*365</f>
        <v>12775</v>
      </c>
      <c r="BR63" s="1442">
        <f t="shared" si="15"/>
        <v>10950</v>
      </c>
      <c r="BS63" s="1469"/>
      <c r="BT63" s="1442">
        <v>0</v>
      </c>
      <c r="BU63" s="1442">
        <v>0</v>
      </c>
      <c r="BV63" s="1442">
        <v>5</v>
      </c>
      <c r="BW63" s="1442">
        <f>IF('CERT-V'!$L$32=0,0,5)</f>
        <v>0</v>
      </c>
      <c r="BX63" s="1442">
        <v>53</v>
      </c>
      <c r="BY63" s="1442">
        <v>48</v>
      </c>
      <c r="BZ63" s="1450">
        <v>60</v>
      </c>
      <c r="CA63" s="1450">
        <v>55</v>
      </c>
      <c r="CB63" s="1438" t="str">
        <f ca="1">IF(AND($AK$2="M",'CERT-V'!$L$37&lt;35),"Não Atendeu","Atendeu")</f>
        <v>Atendeu</v>
      </c>
      <c r="CC63" s="1438" t="str">
        <f ca="1">IF(AND($AK$2="f",'CERT-V'!$L$37&lt;30),"Não Atendeu","Atendeu")</f>
        <v>Atendeu</v>
      </c>
      <c r="CD63" s="1438">
        <v>12775</v>
      </c>
      <c r="CE63" s="1438">
        <v>10950</v>
      </c>
      <c r="CF63" s="1442">
        <f>'CERT-V'!$L$42</f>
        <v>0</v>
      </c>
      <c r="CG63" s="1442">
        <f>'CERT-V'!$L$42</f>
        <v>0</v>
      </c>
      <c r="CH63" s="1470">
        <v>0</v>
      </c>
      <c r="CI63" s="1470">
        <v>0</v>
      </c>
      <c r="CJ63" s="1470"/>
      <c r="CK63" s="1470"/>
      <c r="CL63" s="1470"/>
      <c r="CM63" s="1452" t="str">
        <f>IF('CERT-V'!$AB$40&lt;38078,38078,'CERT-V'!$AB$40)</f>
        <v/>
      </c>
      <c r="CN63" s="1452" t="str">
        <f>IF('CERT-V'!$AB$40&lt;38078,38078,'CERT-V'!$AB$40)</f>
        <v/>
      </c>
      <c r="CO63" s="1453" t="str">
        <f>'CERT-V'!$E$35</f>
        <v/>
      </c>
      <c r="CP63" s="1453" t="str">
        <f>'CERT-V'!$E$35</f>
        <v/>
      </c>
      <c r="CQ63" s="1454" t="s">
        <v>2777</v>
      </c>
      <c r="CR63" s="1442" t="e">
        <f>'TAB FUNDAMENTO'!#REF!</f>
        <v>#REF!</v>
      </c>
      <c r="CS63" s="1442" t="e">
        <f>'TAB FUNDAMENTO'!#REF!</f>
        <v>#REF!</v>
      </c>
      <c r="CT63" s="1471">
        <f ca="1">PEDAG!$F$38</f>
        <v>36146</v>
      </c>
      <c r="CU63" s="1471">
        <f ca="1">PEDAG!$G$38</f>
        <v>36147</v>
      </c>
      <c r="CV63" s="1454"/>
      <c r="CW63" s="1454"/>
      <c r="CX63" s="1438" t="s">
        <v>2338</v>
      </c>
      <c r="CY63" s="1439" t="str">
        <f>IF('CERT-F'!$AA$25&lt;=36145,"Atendeu","Não atendeu")</f>
        <v>Atendeu</v>
      </c>
      <c r="CZ63" s="1438" t="s">
        <v>2611</v>
      </c>
      <c r="DA63" s="1439" t="e">
        <f t="shared" ref="DA63:DA73" si="16">$CZ$3-$DA$3</f>
        <v>#VALUE!</v>
      </c>
      <c r="DB63" s="1456" t="s">
        <v>2337</v>
      </c>
      <c r="DC63" s="1457">
        <f>'CERT-F'!$S$7</f>
        <v>0</v>
      </c>
      <c r="DD63" s="1457">
        <f>'CERT-F'!$S$7</f>
        <v>0</v>
      </c>
      <c r="DE63" s="1472">
        <v>0</v>
      </c>
      <c r="DF63" s="1472">
        <v>0</v>
      </c>
      <c r="DJ63" s="1458">
        <f>'CERT-F'!$X$2</f>
        <v>0</v>
      </c>
      <c r="DK63" s="957" t="e">
        <f>'TAB FUNDAMENTO'!#REF!</f>
        <v>#REF!</v>
      </c>
      <c r="DM63" s="1454"/>
      <c r="DN63" s="1454"/>
    </row>
    <row r="64" spans="1:121" s="957" customFormat="1" ht="15" customHeight="1">
      <c r="A64" s="1459">
        <v>61</v>
      </c>
      <c r="B64" s="1460" t="e">
        <f>IF(DJ64&lt;&gt;DK64,"O FUNDAMENTO UTILIZADO ESTÁ INCORRETO, VEJA SE HABILITOU OUTRO FUNDAMENTO.",VLOOKUP(A64,'TAB FUNDAMENTO'!#REF!,2,0))</f>
        <v>#REF!</v>
      </c>
      <c r="C64" s="1438" t="s">
        <v>218</v>
      </c>
      <c r="D64" s="1439" t="s">
        <v>2091</v>
      </c>
      <c r="E64" s="1441" t="s">
        <v>2865</v>
      </c>
      <c r="F64" s="1441" t="s">
        <v>2866</v>
      </c>
      <c r="G64" s="1438">
        <f>IF('CERT-V'!$L$35=0,"",35)</f>
        <v>35</v>
      </c>
      <c r="H64" s="1438">
        <f>IF('CERT-V'!$L$35=0,"",30)</f>
        <v>30</v>
      </c>
      <c r="I64" s="1438" t="s">
        <v>2093</v>
      </c>
      <c r="J64" s="1461" t="str">
        <f t="shared" si="12"/>
        <v>com Redutor de 3,5%</v>
      </c>
      <c r="K64" s="1438" t="s">
        <v>2479</v>
      </c>
      <c r="L64" s="1438" t="s">
        <v>2658</v>
      </c>
      <c r="M64" s="1438" t="s">
        <v>2658</v>
      </c>
      <c r="N64" s="1438" t="str">
        <f ca="1">IF('CERT-V'!$L$33=0,"","5 Anos")</f>
        <v/>
      </c>
      <c r="O64" s="1438" t="str">
        <f>IF('CERT-V'!$L$32=0,"Não Há","5 Anos")</f>
        <v>Não Há</v>
      </c>
      <c r="P64" s="1438">
        <v>35</v>
      </c>
      <c r="Q64" s="1438">
        <v>30</v>
      </c>
      <c r="R64" s="1438"/>
      <c r="S64" s="1438"/>
      <c r="T64" s="1438"/>
      <c r="U64" s="1438"/>
      <c r="V64" s="1438"/>
      <c r="W64" s="1438" t="str">
        <f ca="1">IF('CERT-V'!$L$33&lt;5,"Não Atendeu","Atendeu")</f>
        <v>Não Atendeu</v>
      </c>
      <c r="X64" s="1438" t="str">
        <f ca="1">IF('CERT-V'!$L$34&lt;5,"Não Atendeu","Atendeu")</f>
        <v>Não Atendeu</v>
      </c>
      <c r="Y64" s="1438" t="str">
        <f>IF(AND($AK$2="M",'CERT-V'!$L$38&lt;53),"Não Atendeu","Atendeu")</f>
        <v>Atendeu</v>
      </c>
      <c r="Z64" s="1438" t="str">
        <f>IF(AND($AK$2="F",'CERT-V'!$L$38&lt;48),"Não Atendeu","Atendeu")</f>
        <v>Atendeu</v>
      </c>
      <c r="AA64" s="1438" t="str">
        <f ca="1">IF(AND($AK$2="M",'CERT-V'!$L$37&lt;35),"Não Atendeu","Atendeu")</f>
        <v>Atendeu</v>
      </c>
      <c r="AB64" s="1438" t="str">
        <f ca="1">IF(AND($AK$2="f",'CERT-V'!$L$37&lt;30),"Não Atendeu","Atendeu")</f>
        <v>Atendeu</v>
      </c>
      <c r="AC64" s="1441" t="str">
        <f>IF(AND($AK$2="M",'CERT-V'!$L$40&lt;53),"Não Atendeu","Atendeu")</f>
        <v>Atendeu</v>
      </c>
      <c r="AD64" s="1441" t="str">
        <f>IF(AND($AK$2="F",'CERT-V'!$L$40&lt;48),"Não Atendeu","Atendeu")</f>
        <v>Atendeu</v>
      </c>
      <c r="AE64" s="1438" t="str">
        <f ca="1">IF('CERT-V'!$L$39=0,"",IF('CERT-V'!$L$39&lt;35,"Não Atendeu","Atendeu"))</f>
        <v/>
      </c>
      <c r="AF64" s="1438" t="str">
        <f ca="1">IF('CERT-V'!$L$39=0,"",IF('CERT-V'!$L$39&lt;30,"Não Atendeu","Atendeu"))</f>
        <v/>
      </c>
      <c r="AG64" s="1441" t="str">
        <f>IF(AND($AK$2="M",'CERT-V'!$L$40&lt;53),"Não Atendeu","Atendeu")</f>
        <v>Atendeu</v>
      </c>
      <c r="AH64" s="1441" t="str">
        <f>IF(AND($AK$2="F",'CERT-V'!$L$40&lt;48),"Não Atendeu","Atendeu")</f>
        <v>Atendeu</v>
      </c>
      <c r="AI64" s="1438" t="str">
        <f ca="1">IF(AND($AK$2="M",'CERT-V'!$L$39&lt;35),"NÃO","SIM")</f>
        <v>SIM</v>
      </c>
      <c r="AJ64" s="1438" t="str">
        <f ca="1">IF(AND($AK$2="F",'CERT-V'!$L$39&lt;30),"NÃO","SIM")</f>
        <v>SIM</v>
      </c>
      <c r="AK64" s="1444">
        <v>0.2</v>
      </c>
      <c r="AL64" s="1444">
        <v>0.2</v>
      </c>
      <c r="AM64" s="1438">
        <v>35</v>
      </c>
      <c r="AN64" s="1438">
        <v>30</v>
      </c>
      <c r="AO64" s="1462" t="s">
        <v>1461</v>
      </c>
      <c r="AP64" s="1438" t="s">
        <v>130</v>
      </c>
      <c r="AQ64" s="1438" t="s">
        <v>1140</v>
      </c>
      <c r="AR64" s="1438" t="s">
        <v>2568</v>
      </c>
      <c r="AS64" s="1446" t="str">
        <f>IF('CERT-V'!$U$42="M","35/35","30/30")</f>
        <v>30/30</v>
      </c>
      <c r="AT64" s="1447" t="s">
        <v>2428</v>
      </c>
      <c r="AU64" s="1447" t="s">
        <v>2429</v>
      </c>
      <c r="AV64" s="1463" t="s">
        <v>1306</v>
      </c>
      <c r="AW64" s="1464" t="s">
        <v>2676</v>
      </c>
      <c r="AX64" s="1465" t="str">
        <f>IF('CERT-V'!$H$52=0,"",IF('CERT-F'!$X$2="","",IF(OR('CERT-F'!$O$2="N",PEDAG!$F$17="N"),"",PEDAG!$G$38)))</f>
        <v/>
      </c>
      <c r="AY64" s="1466" t="str">
        <f>IF(OR('CERT-F'!$O$2="n",'CERT-V'!$O$52&lt;=0),"","por  ano que antecipar em relação")</f>
        <v/>
      </c>
      <c r="AZ64" s="1467" t="str">
        <f>IF(OR('CERT-F'!$O$2="N",'CERT-V'!$R$52=""),"","aos limites de idade, quais sejam: 60 anos para homem e 55 anos para mulher.")</f>
        <v/>
      </c>
      <c r="BA64" s="1468" t="s">
        <v>206</v>
      </c>
      <c r="BB64" s="1468">
        <f t="shared" si="13"/>
        <v>1.9250000000000003</v>
      </c>
      <c r="BC64" s="1438" t="s">
        <v>205</v>
      </c>
      <c r="BD64" s="1442">
        <f>IF('CERT-V'!$U$42="M",60,55)</f>
        <v>55</v>
      </c>
      <c r="BE64" s="1442">
        <f>'CERT-V'!$L$42</f>
        <v>0</v>
      </c>
      <c r="BF64" s="1442">
        <f t="shared" si="14"/>
        <v>55</v>
      </c>
      <c r="BG64" s="1438" t="str">
        <f>IF('CERT-F'!$AA$25&lt;=36145,"Atendeu","Não Atendeu")</f>
        <v>Atendeu</v>
      </c>
      <c r="BH64" s="1441" t="s">
        <v>2867</v>
      </c>
      <c r="BI64" s="1441" t="s">
        <v>2687</v>
      </c>
      <c r="BJ64" s="1438" t="str">
        <f ca="1">IF('CERT-V'!$L$39=0,"","35 Anos")</f>
        <v/>
      </c>
      <c r="BK64" s="1438" t="str">
        <f ca="1">IF('CERT-V'!$L$39=0,"","30 Anos")</f>
        <v/>
      </c>
      <c r="BL64" s="1448" t="s">
        <v>2321</v>
      </c>
      <c r="BM64" s="1449" t="e">
        <f>'TAB FUNDAMENTO'!#REF!</f>
        <v>#REF!</v>
      </c>
      <c r="BN64" s="1450">
        <v>48</v>
      </c>
      <c r="BO64" s="1442">
        <v>53</v>
      </c>
      <c r="BP64" s="1450">
        <v>30</v>
      </c>
      <c r="BQ64" s="1442">
        <f>35*365</f>
        <v>12775</v>
      </c>
      <c r="BR64" s="1442">
        <f t="shared" si="15"/>
        <v>10950</v>
      </c>
      <c r="BS64" s="1469"/>
      <c r="BT64" s="1442">
        <v>0</v>
      </c>
      <c r="BU64" s="1442">
        <v>0</v>
      </c>
      <c r="BV64" s="1442">
        <v>5</v>
      </c>
      <c r="BW64" s="1442">
        <f>IF('CERT-V'!$L$32=0,0,5)</f>
        <v>0</v>
      </c>
      <c r="BX64" s="1442">
        <v>53</v>
      </c>
      <c r="BY64" s="1442">
        <v>48</v>
      </c>
      <c r="BZ64" s="1450">
        <v>60</v>
      </c>
      <c r="CA64" s="1450">
        <v>55</v>
      </c>
      <c r="CB64" s="1438" t="str">
        <f ca="1">IF(AND($AK$2="M",'CERT-V'!$L$37&lt;35),"Não Atendeu","Atendeu")</f>
        <v>Atendeu</v>
      </c>
      <c r="CC64" s="1438" t="str">
        <f ca="1">IF(AND($AK$2="f",'CERT-V'!$L$37&lt;30),"Não Atendeu","Atendeu")</f>
        <v>Atendeu</v>
      </c>
      <c r="CD64" s="1438">
        <v>12775</v>
      </c>
      <c r="CE64" s="1438">
        <v>10950</v>
      </c>
      <c r="CF64" s="1442">
        <f>'CERT-V'!$L$42</f>
        <v>0</v>
      </c>
      <c r="CG64" s="1442">
        <f>'CERT-V'!$L$42</f>
        <v>0</v>
      </c>
      <c r="CH64" s="1470">
        <v>0</v>
      </c>
      <c r="CI64" s="1470">
        <v>0</v>
      </c>
      <c r="CJ64" s="1470"/>
      <c r="CK64" s="1470"/>
      <c r="CL64" s="1470"/>
      <c r="CM64" s="1452" t="str">
        <f>IF('CERT-V'!$AB$40&lt;38078,38078,'CERT-V'!$AB$40)</f>
        <v/>
      </c>
      <c r="CN64" s="1452" t="str">
        <f>IF('CERT-V'!$AB$40&lt;38078,38078,'CERT-V'!$AB$40)</f>
        <v/>
      </c>
      <c r="CO64" s="1453" t="str">
        <f>'CERT-V'!$E$35</f>
        <v/>
      </c>
      <c r="CP64" s="1453" t="str">
        <f>'CERT-V'!$E$35</f>
        <v/>
      </c>
      <c r="CQ64" s="1454" t="s">
        <v>2777</v>
      </c>
      <c r="CR64" s="1442" t="e">
        <f>'TAB FUNDAMENTO'!#REF!</f>
        <v>#REF!</v>
      </c>
      <c r="CS64" s="1442" t="e">
        <f>'TAB FUNDAMENTO'!#REF!</f>
        <v>#REF!</v>
      </c>
      <c r="CT64" s="1471">
        <f ca="1">PEDAG!$F$38</f>
        <v>36146</v>
      </c>
      <c r="CU64" s="1471">
        <f ca="1">PEDAG!$G$38</f>
        <v>36147</v>
      </c>
      <c r="CV64" s="1454"/>
      <c r="CW64" s="1454"/>
      <c r="CX64" s="1438" t="s">
        <v>2338</v>
      </c>
      <c r="CY64" s="1439" t="str">
        <f>IF('CERT-F'!$AA$25&lt;=36145,"Atendeu","Não atendeu")</f>
        <v>Atendeu</v>
      </c>
      <c r="CZ64" s="1438" t="s">
        <v>2611</v>
      </c>
      <c r="DA64" s="1439" t="e">
        <f t="shared" si="16"/>
        <v>#VALUE!</v>
      </c>
      <c r="DB64" s="1456" t="s">
        <v>2337</v>
      </c>
      <c r="DC64" s="1457">
        <f>'CERT-F'!$S$7</f>
        <v>0</v>
      </c>
      <c r="DD64" s="1457">
        <f>'CERT-F'!$S$7</f>
        <v>0</v>
      </c>
      <c r="DE64" s="1472">
        <v>0</v>
      </c>
      <c r="DF64" s="1472">
        <v>0</v>
      </c>
      <c r="DJ64" s="1458">
        <f>'CERT-F'!$X$2</f>
        <v>0</v>
      </c>
      <c r="DK64" s="957" t="e">
        <f>'TAB FUNDAMENTO'!#REF!</f>
        <v>#REF!</v>
      </c>
      <c r="DM64" s="1454"/>
      <c r="DN64" s="1454"/>
    </row>
    <row r="65" spans="1:118" s="957" customFormat="1" ht="23.25" customHeight="1">
      <c r="A65" s="1459">
        <v>62</v>
      </c>
      <c r="B65" s="1460" t="e">
        <f>IF(DJ65&lt;&gt;DK65,"O FUNDAMENTO UTILIZADO ESTÁ INCORRETO, VEJA SE HABILITOU OUTRO FUNDAMENTO.",VLOOKUP(A65,'TAB FUNDAMENTO'!#REF!,2,0))</f>
        <v>#REF!</v>
      </c>
      <c r="C65" s="1438" t="s">
        <v>218</v>
      </c>
      <c r="D65" s="1439" t="s">
        <v>2091</v>
      </c>
      <c r="E65" s="1441" t="s">
        <v>2865</v>
      </c>
      <c r="F65" s="1441" t="s">
        <v>2866</v>
      </c>
      <c r="G65" s="1438">
        <f>IF('CERT-V'!$L$35=0,"",35)</f>
        <v>35</v>
      </c>
      <c r="H65" s="1438">
        <f>IF('CERT-V'!$L$35=0,"",30)</f>
        <v>30</v>
      </c>
      <c r="I65" s="1438" t="s">
        <v>2093</v>
      </c>
      <c r="J65" s="1461" t="str">
        <f t="shared" si="12"/>
        <v>com Redutor de 3,5%</v>
      </c>
      <c r="K65" s="1438" t="s">
        <v>2479</v>
      </c>
      <c r="L65" s="1438" t="s">
        <v>2658</v>
      </c>
      <c r="M65" s="1438" t="s">
        <v>2658</v>
      </c>
      <c r="N65" s="1438" t="str">
        <f ca="1">IF('CERT-V'!$L$33=0,"","5 Anos")</f>
        <v/>
      </c>
      <c r="O65" s="1438" t="str">
        <f>IF('CERT-V'!$L$32=0,"Não Há","5 Anos")</f>
        <v>Não Há</v>
      </c>
      <c r="P65" s="1438">
        <v>35</v>
      </c>
      <c r="Q65" s="1438">
        <v>30</v>
      </c>
      <c r="R65" s="1438"/>
      <c r="S65" s="1438"/>
      <c r="T65" s="1438"/>
      <c r="U65" s="1438"/>
      <c r="V65" s="1438"/>
      <c r="W65" s="1438" t="str">
        <f ca="1">IF('CERT-V'!$L$33&lt;5,"Não Atendeu","Atendeu")</f>
        <v>Não Atendeu</v>
      </c>
      <c r="X65" s="1438" t="str">
        <f ca="1">IF('CERT-V'!$L$34&lt;5,"Não Atendeu","Atendeu")</f>
        <v>Não Atendeu</v>
      </c>
      <c r="Y65" s="1438" t="str">
        <f>IF(AND($AK$2="M",'CERT-V'!$L$38&lt;53),"Não Atendeu","Atendeu")</f>
        <v>Atendeu</v>
      </c>
      <c r="Z65" s="1438" t="str">
        <f>IF(AND($AK$2="F",'CERT-V'!$L$38&lt;48),"Não Atendeu","Atendeu")</f>
        <v>Atendeu</v>
      </c>
      <c r="AA65" s="1438" t="str">
        <f ca="1">IF(AND($AK$2="M",'CERT-V'!$L$37&lt;35),"Não Atendeu","Atendeu")</f>
        <v>Atendeu</v>
      </c>
      <c r="AB65" s="1438" t="str">
        <f ca="1">IF(AND($AK$2="f",'CERT-V'!$L$37&lt;30),"Não Atendeu","Atendeu")</f>
        <v>Atendeu</v>
      </c>
      <c r="AC65" s="1441" t="str">
        <f>IF(AND($AK$2="M",'CERT-V'!$L$40&lt;53),"Não Atendeu","Atendeu")</f>
        <v>Atendeu</v>
      </c>
      <c r="AD65" s="1441" t="str">
        <f>IF(AND($AK$2="F",'CERT-V'!$L$40&lt;48),"Não Atendeu","Atendeu")</f>
        <v>Atendeu</v>
      </c>
      <c r="AE65" s="1438" t="str">
        <f ca="1">IF('CERT-V'!$L$39=0,"",IF('CERT-V'!$L$39&lt;35,"Não Atendeu","Atendeu"))</f>
        <v/>
      </c>
      <c r="AF65" s="1438" t="str">
        <f ca="1">IF('CERT-V'!$L$39=0,"",IF('CERT-V'!$L$39&lt;30,"Não Atendeu","Atendeu"))</f>
        <v/>
      </c>
      <c r="AG65" s="1441" t="str">
        <f>IF(AND($AK$2="M",'CERT-V'!$L$40&lt;53),"Não Atendeu","Atendeu")</f>
        <v>Atendeu</v>
      </c>
      <c r="AH65" s="1441" t="str">
        <f>IF(AND($AK$2="F",'CERT-V'!$L$40&lt;48),"Não Atendeu","Atendeu")</f>
        <v>Atendeu</v>
      </c>
      <c r="AI65" s="1438" t="str">
        <f ca="1">IF(AND($AK$2="M",'CERT-V'!$L$39&lt;35),"NÃO","SIM")</f>
        <v>SIM</v>
      </c>
      <c r="AJ65" s="1438" t="str">
        <f ca="1">IF(AND($AK$2="F",'CERT-V'!$L$39&lt;30),"NÃO","SIM")</f>
        <v>SIM</v>
      </c>
      <c r="AK65" s="1444">
        <v>0.2</v>
      </c>
      <c r="AL65" s="1444">
        <v>0.2</v>
      </c>
      <c r="AM65" s="1438">
        <v>35</v>
      </c>
      <c r="AN65" s="1438">
        <v>30</v>
      </c>
      <c r="AO65" s="1462" t="s">
        <v>1461</v>
      </c>
      <c r="AP65" s="1438" t="s">
        <v>130</v>
      </c>
      <c r="AQ65" s="1438" t="s">
        <v>1140</v>
      </c>
      <c r="AR65" s="1438" t="s">
        <v>2568</v>
      </c>
      <c r="AS65" s="1446" t="str">
        <f>IF('CERT-V'!$U$42="M","35/35","30/30")</f>
        <v>30/30</v>
      </c>
      <c r="AT65" s="1447" t="s">
        <v>2428</v>
      </c>
      <c r="AU65" s="1447" t="s">
        <v>2429</v>
      </c>
      <c r="AV65" s="1463" t="s">
        <v>1306</v>
      </c>
      <c r="AW65" s="1464" t="s">
        <v>2676</v>
      </c>
      <c r="AX65" s="1465" t="str">
        <f>IF('CERT-V'!$H$52=0,"",IF('CERT-F'!$X$2="","",IF(OR('CERT-F'!$O$2="N",PEDAG!$F$17="N"),"",PEDAG!$G$38)))</f>
        <v/>
      </c>
      <c r="AY65" s="1466" t="str">
        <f>IF(OR('CERT-F'!$O$2="n",'CERT-V'!$O$52&lt;=0),"","por  ano que antecipar em relação")</f>
        <v/>
      </c>
      <c r="AZ65" s="1467" t="str">
        <f>IF(OR('CERT-F'!$O$2="N",'CERT-V'!$R$52=""),"","aos limites de idade, quais sejam: 60 anos para homem e 55 anos para mulher.")</f>
        <v/>
      </c>
      <c r="BA65" s="1468" t="s">
        <v>206</v>
      </c>
      <c r="BB65" s="1468">
        <f t="shared" si="13"/>
        <v>1.9250000000000003</v>
      </c>
      <c r="BC65" s="1438" t="s">
        <v>205</v>
      </c>
      <c r="BD65" s="1442">
        <f>IF('CERT-V'!$U$42="M",60,55)</f>
        <v>55</v>
      </c>
      <c r="BE65" s="1442">
        <f>'CERT-V'!$L$42</f>
        <v>0</v>
      </c>
      <c r="BF65" s="1442">
        <f t="shared" si="14"/>
        <v>55</v>
      </c>
      <c r="BG65" s="1438" t="str">
        <f>IF('CERT-F'!$AA$25&lt;=36145,"Atendeu","Não Atendeu")</f>
        <v>Atendeu</v>
      </c>
      <c r="BH65" s="1441" t="s">
        <v>2867</v>
      </c>
      <c r="BI65" s="1441" t="s">
        <v>2687</v>
      </c>
      <c r="BJ65" s="1438" t="str">
        <f ca="1">IF('CERT-V'!$L$39=0,"","35 Anos")</f>
        <v/>
      </c>
      <c r="BK65" s="1438" t="str">
        <f ca="1">IF('CERT-V'!$L$39=0,"","30 Anos")</f>
        <v/>
      </c>
      <c r="BL65" s="1448" t="s">
        <v>2321</v>
      </c>
      <c r="BM65" s="1449" t="e">
        <f>'TAB FUNDAMENTO'!#REF!</f>
        <v>#REF!</v>
      </c>
      <c r="BN65" s="1450">
        <v>48</v>
      </c>
      <c r="BO65" s="1442">
        <v>53</v>
      </c>
      <c r="BP65" s="1450">
        <v>30</v>
      </c>
      <c r="BQ65" s="1442">
        <f>35*365</f>
        <v>12775</v>
      </c>
      <c r="BR65" s="1442">
        <f t="shared" si="15"/>
        <v>10950</v>
      </c>
      <c r="BS65" s="1469"/>
      <c r="BT65" s="1442">
        <v>0</v>
      </c>
      <c r="BU65" s="1442">
        <v>0</v>
      </c>
      <c r="BV65" s="1442">
        <v>5</v>
      </c>
      <c r="BW65" s="1442">
        <f>IF('CERT-V'!$L$32=0,0,5)</f>
        <v>0</v>
      </c>
      <c r="BX65" s="1442">
        <v>53</v>
      </c>
      <c r="BY65" s="1442">
        <v>48</v>
      </c>
      <c r="BZ65" s="1450">
        <v>60</v>
      </c>
      <c r="CA65" s="1450">
        <v>55</v>
      </c>
      <c r="CB65" s="1438" t="str">
        <f ca="1">IF(AND($AK$2="M",'CERT-V'!$L$37&lt;35),"Não Atendeu","Atendeu")</f>
        <v>Atendeu</v>
      </c>
      <c r="CC65" s="1438" t="str">
        <f ca="1">IF(AND($AK$2="f",'CERT-V'!$L$37&lt;30),"Não Atendeu","Atendeu")</f>
        <v>Atendeu</v>
      </c>
      <c r="CD65" s="1438">
        <v>12775</v>
      </c>
      <c r="CE65" s="1438">
        <v>10950</v>
      </c>
      <c r="CF65" s="1442">
        <f>'CERT-V'!$L$42</f>
        <v>0</v>
      </c>
      <c r="CG65" s="1442">
        <f>'CERT-V'!$L$42</f>
        <v>0</v>
      </c>
      <c r="CH65" s="1470">
        <v>0</v>
      </c>
      <c r="CI65" s="1470">
        <v>0</v>
      </c>
      <c r="CJ65" s="1470"/>
      <c r="CK65" s="1470"/>
      <c r="CL65" s="1470"/>
      <c r="CM65" s="1452" t="str">
        <f>IF('CERT-V'!$AB$40&lt;38078,38078,'CERT-V'!$AB$40)</f>
        <v/>
      </c>
      <c r="CN65" s="1452" t="str">
        <f>IF('CERT-V'!$AB$40&lt;38078,38078,'CERT-V'!$AB$40)</f>
        <v/>
      </c>
      <c r="CO65" s="1453" t="str">
        <f>'CERT-V'!$E$35</f>
        <v/>
      </c>
      <c r="CP65" s="1453" t="str">
        <f>'CERT-V'!$E$35</f>
        <v/>
      </c>
      <c r="CQ65" s="1454" t="s">
        <v>2777</v>
      </c>
      <c r="CR65" s="1442" t="e">
        <f>'TAB FUNDAMENTO'!#REF!</f>
        <v>#REF!</v>
      </c>
      <c r="CS65" s="1442" t="e">
        <f>'TAB FUNDAMENTO'!#REF!</f>
        <v>#REF!</v>
      </c>
      <c r="CT65" s="1471">
        <f ca="1">PEDAG!$F$38</f>
        <v>36146</v>
      </c>
      <c r="CU65" s="1471">
        <f ca="1">PEDAG!$G$38</f>
        <v>36147</v>
      </c>
      <c r="CV65" s="1454"/>
      <c r="CW65" s="1454"/>
      <c r="CX65" s="1438" t="s">
        <v>2338</v>
      </c>
      <c r="CY65" s="1439" t="str">
        <f>IF('CERT-F'!$AA$25&lt;=36145,"Atendeu","Não atendeu")</f>
        <v>Atendeu</v>
      </c>
      <c r="CZ65" s="1438" t="s">
        <v>2611</v>
      </c>
      <c r="DA65" s="1439" t="e">
        <f t="shared" si="16"/>
        <v>#VALUE!</v>
      </c>
      <c r="DB65" s="1456" t="s">
        <v>2337</v>
      </c>
      <c r="DC65" s="1457">
        <f>'CERT-F'!$S$7</f>
        <v>0</v>
      </c>
      <c r="DD65" s="1457">
        <f>'CERT-F'!$S$7</f>
        <v>0</v>
      </c>
      <c r="DE65" s="1472">
        <v>0</v>
      </c>
      <c r="DF65" s="1472">
        <v>0</v>
      </c>
      <c r="DJ65" s="1458">
        <f>'CERT-F'!$X$2</f>
        <v>0</v>
      </c>
      <c r="DK65" s="957" t="e">
        <f>'TAB FUNDAMENTO'!#REF!</f>
        <v>#REF!</v>
      </c>
      <c r="DM65" s="1454"/>
      <c r="DN65" s="1454"/>
    </row>
    <row r="66" spans="1:118" s="957" customFormat="1" ht="15" hidden="1" customHeight="1">
      <c r="A66" s="1459">
        <v>63</v>
      </c>
      <c r="B66" s="1460" t="e">
        <f>IF(DJ66&lt;&gt;DK66,"O FUNDAMENTO UTILIZADO ESTÁ INCORRETO, VEJA SE HABILITOU OUTRO FUNDAMENTO.",VLOOKUP(A66,'TAB FUNDAMENTO'!#REF!,2,0))</f>
        <v>#REF!</v>
      </c>
      <c r="C66" s="1441" t="s">
        <v>218</v>
      </c>
      <c r="D66" s="1474" t="s">
        <v>2091</v>
      </c>
      <c r="E66" s="1441" t="s">
        <v>2865</v>
      </c>
      <c r="F66" s="1441" t="s">
        <v>2866</v>
      </c>
      <c r="G66" s="1441">
        <f>IF('CERT-V'!$L$35=0,"",30)</f>
        <v>30</v>
      </c>
      <c r="H66" s="1441">
        <f>IF('CERT-V'!$L$35=0,"",30)</f>
        <v>30</v>
      </c>
      <c r="I66" s="1441" t="s">
        <v>2093</v>
      </c>
      <c r="J66" s="1441" t="str">
        <f t="shared" si="12"/>
        <v>com Redutor de 3,5%</v>
      </c>
      <c r="K66" s="1441" t="s">
        <v>2479</v>
      </c>
      <c r="L66" s="1441" t="s">
        <v>2658</v>
      </c>
      <c r="M66" s="1441" t="s">
        <v>2660</v>
      </c>
      <c r="N66" s="1441" t="str">
        <f ca="1">IF('CERT-V'!$L$33=0,"","5 Anos")</f>
        <v/>
      </c>
      <c r="O66" s="1441" t="str">
        <f>IF('CERT-V'!$L$32=0,"Não Há","5 Anos")</f>
        <v>Não Há</v>
      </c>
      <c r="P66" s="1441">
        <v>30</v>
      </c>
      <c r="Q66" s="1441">
        <v>0</v>
      </c>
      <c r="R66" s="1441"/>
      <c r="S66" s="1441"/>
      <c r="T66" s="1441"/>
      <c r="U66" s="1441"/>
      <c r="V66" s="1441"/>
      <c r="W66" s="1441" t="str">
        <f ca="1">IF('CERT-V'!$L$33&lt;5,"Não Atendeu","Atendeu")</f>
        <v>Não Atendeu</v>
      </c>
      <c r="X66" s="1441" t="str">
        <f ca="1">IF('CERT-V'!$L$34&lt;5,"Não Atendeu","Atendeu")</f>
        <v>Não Atendeu</v>
      </c>
      <c r="Y66" s="1441" t="str">
        <f>IF(AND($AK$2="M",'CERT-V'!$L$38&lt;53),"Não Atendeu","Atendeu")</f>
        <v>Atendeu</v>
      </c>
      <c r="Z66" s="1441" t="str">
        <f>IF(AND($AK$2="F",'CERT-V'!$L$38&lt;48),"Não Atendeu","Atendeu")</f>
        <v>Atendeu</v>
      </c>
      <c r="AA66" s="1441" t="str">
        <f ca="1">IF(AND($AK$2="M",'CERT-V'!$L$37&lt;30),"Não Atendeu","Atendeu")</f>
        <v>Atendeu</v>
      </c>
      <c r="AB66" s="1441">
        <v>0</v>
      </c>
      <c r="AC66" s="1441" t="str">
        <f>IF(AND($AK$2="M",'CERT-V'!$L$40&lt;53),"Não Atendeu","Atendeu")</f>
        <v>Atendeu</v>
      </c>
      <c r="AD66" s="1441">
        <v>0</v>
      </c>
      <c r="AE66" s="1441" t="str">
        <f ca="1">IF('CERT-V'!$L$39=0,"",IF('CERT-V'!$L$39&lt;30,"Não Atendeu","Atendeu"))</f>
        <v/>
      </c>
      <c r="AF66" s="1441" t="s">
        <v>152</v>
      </c>
      <c r="AG66" s="1441" t="str">
        <f>IF(AND($AK$2="M",'CERT-V'!$L$40&lt;53),"Não Atendeu","Atendeu")</f>
        <v>Atendeu</v>
      </c>
      <c r="AH66" s="1441" t="str">
        <f>IF(AND($AK$2="F",'CERT-V'!$L$40&lt;48),"Não Atendeu","Atendeu")</f>
        <v>Atendeu</v>
      </c>
      <c r="AI66" s="1441" t="str">
        <f ca="1">IF(AND($AK$2="M",'CERT-V'!$L$39&lt;30),"NÃO","SIM")</f>
        <v>SIM</v>
      </c>
      <c r="AJ66" s="1441" t="str">
        <f ca="1">IF(AND($AK$2="F",'CERT-V'!$L$39&lt;25),"NÃO","SIM")</f>
        <v>SIM</v>
      </c>
      <c r="AK66" s="1475">
        <v>0.2</v>
      </c>
      <c r="AL66" s="1475">
        <v>0.2</v>
      </c>
      <c r="AM66" s="1441">
        <v>30</v>
      </c>
      <c r="AN66" s="1441">
        <v>30</v>
      </c>
      <c r="AO66" s="1441" t="s">
        <v>1461</v>
      </c>
      <c r="AP66" s="1441" t="s">
        <v>130</v>
      </c>
      <c r="AQ66" s="1441" t="s">
        <v>1140</v>
      </c>
      <c r="AR66" s="1441" t="s">
        <v>2568</v>
      </c>
      <c r="AS66" s="1476" t="str">
        <f>"30/30"</f>
        <v>30/30</v>
      </c>
      <c r="AT66" s="1447" t="s">
        <v>2428</v>
      </c>
      <c r="AU66" s="1447" t="s">
        <v>2429</v>
      </c>
      <c r="AV66" s="1463" t="s">
        <v>1306</v>
      </c>
      <c r="AW66" s="1464" t="s">
        <v>2676</v>
      </c>
      <c r="AX66" s="1477" t="str">
        <f>IF('CERT-V'!$H$52=0,"",IF('CERT-F'!$X$2="","",IF(OR('CERT-F'!$O$2="N",PEDAG!$F$17="N"),"",PEDAG!$G$38)))</f>
        <v/>
      </c>
      <c r="AY66" s="1441" t="str">
        <f>IF(OR('CERT-F'!$O$2="n",'CERT-V'!$O$52&lt;=0),"","por  ano que antecipar em relação")</f>
        <v/>
      </c>
      <c r="AZ66" s="1441" t="str">
        <f>IF(OR('CERT-F'!$O$2="N",'CERT-V'!$R$52=""),"","aos limites de idade, quais sejam: 60 anos para homem e 55 anos para mulher.")</f>
        <v/>
      </c>
      <c r="BA66" s="1441" t="s">
        <v>206</v>
      </c>
      <c r="BB66" s="1478">
        <f t="shared" si="13"/>
        <v>1.9250000000000003</v>
      </c>
      <c r="BC66" s="1441" t="s">
        <v>205</v>
      </c>
      <c r="BD66" s="1450">
        <f>IF('CERT-V'!$U$42="M",60,55)</f>
        <v>55</v>
      </c>
      <c r="BE66" s="1450">
        <f>'CERT-V'!$L$42</f>
        <v>0</v>
      </c>
      <c r="BF66" s="1450">
        <f t="shared" si="14"/>
        <v>55</v>
      </c>
      <c r="BG66" s="1441" t="str">
        <f>IF('CERT-F'!$AA$25&lt;=36145,"Atendeu","Não Atendeu")</f>
        <v>Atendeu</v>
      </c>
      <c r="BH66" s="1441" t="s">
        <v>2867</v>
      </c>
      <c r="BI66" s="1441" t="s">
        <v>2687</v>
      </c>
      <c r="BJ66" s="1441" t="str">
        <f ca="1">IF('CERT-V'!$L$39=0,"","30 Anos")</f>
        <v/>
      </c>
      <c r="BK66" s="1441" t="s">
        <v>152</v>
      </c>
      <c r="BL66" s="1479" t="s">
        <v>2321</v>
      </c>
      <c r="BM66" s="1480" t="e">
        <f>'TAB FUNDAMENTO'!#REF!</f>
        <v>#REF!</v>
      </c>
      <c r="BN66" s="1450">
        <v>48</v>
      </c>
      <c r="BO66" s="1450">
        <v>53</v>
      </c>
      <c r="BP66" s="1450">
        <v>30</v>
      </c>
      <c r="BQ66" s="1450">
        <f>30*365</f>
        <v>10950</v>
      </c>
      <c r="BR66" s="1450">
        <f t="shared" si="15"/>
        <v>10950</v>
      </c>
      <c r="BS66" s="1469"/>
      <c r="BT66" s="1450">
        <v>0</v>
      </c>
      <c r="BU66" s="1450">
        <v>0</v>
      </c>
      <c r="BV66" s="1450">
        <v>5</v>
      </c>
      <c r="BW66" s="1450">
        <f>IF('CERT-V'!$L$32=0,0,5)</f>
        <v>0</v>
      </c>
      <c r="BX66" s="1450">
        <v>53</v>
      </c>
      <c r="BY66" s="1450">
        <v>48</v>
      </c>
      <c r="BZ66" s="1450">
        <v>60</v>
      </c>
      <c r="CA66" s="1450">
        <v>55</v>
      </c>
      <c r="CB66" s="1441" t="str">
        <f ca="1">IF(AND($AK$2="M",'CERT-V'!$L$37&lt;30),"Não Atendeu","Atendeu")</f>
        <v>Atendeu</v>
      </c>
      <c r="CC66" s="1441">
        <v>0</v>
      </c>
      <c r="CD66" s="1441">
        <v>10950</v>
      </c>
      <c r="CE66" s="1441">
        <v>10950</v>
      </c>
      <c r="CF66" s="1450">
        <f>'CERT-V'!$L$42</f>
        <v>0</v>
      </c>
      <c r="CG66" s="1450">
        <f>'CERT-V'!$L$42</f>
        <v>0</v>
      </c>
      <c r="CH66" s="1481">
        <v>0</v>
      </c>
      <c r="CI66" s="1481">
        <v>0</v>
      </c>
      <c r="CJ66" s="1481"/>
      <c r="CK66" s="1481"/>
      <c r="CL66" s="1481"/>
      <c r="CM66" s="1482" t="str">
        <f>IF('CERT-V'!$AB$40&lt;38078,38078,'CERT-V'!$AB$40)</f>
        <v/>
      </c>
      <c r="CN66" s="1482" t="str">
        <f>IF('CERT-V'!$AB$40&lt;38078,38078,'CERT-V'!$AB$40)</f>
        <v/>
      </c>
      <c r="CO66" s="1483" t="str">
        <f>'CERT-V'!$E$35</f>
        <v/>
      </c>
      <c r="CP66" s="1483" t="str">
        <f>'CERT-V'!$E$35</f>
        <v/>
      </c>
      <c r="CQ66" s="1454" t="s">
        <v>2777</v>
      </c>
      <c r="CR66" s="1450" t="e">
        <f>'TAB FUNDAMENTO'!#REF!</f>
        <v>#REF!</v>
      </c>
      <c r="CS66" s="1450" t="e">
        <f>'TAB FUNDAMENTO'!#REF!</f>
        <v>#REF!</v>
      </c>
      <c r="CT66" s="1484">
        <f ca="1">PEDAG!$F$38</f>
        <v>36146</v>
      </c>
      <c r="CU66" s="1484">
        <f ca="1">PEDAG!$G$38</f>
        <v>36147</v>
      </c>
      <c r="CV66" s="1485"/>
      <c r="CW66" s="1485"/>
      <c r="CX66" s="1441" t="s">
        <v>2338</v>
      </c>
      <c r="CY66" s="1474" t="str">
        <f>IF('CERT-F'!$AA$25&lt;=36145,"Atendeu","Não atendeu")</f>
        <v>Atendeu</v>
      </c>
      <c r="CZ66" s="1441" t="s">
        <v>2611</v>
      </c>
      <c r="DA66" s="1474" t="e">
        <f t="shared" si="16"/>
        <v>#VALUE!</v>
      </c>
      <c r="DB66" s="1486" t="s">
        <v>2337</v>
      </c>
      <c r="DC66" s="1457">
        <f>'CERT-F'!$S$7</f>
        <v>0</v>
      </c>
      <c r="DD66" s="1457">
        <f>'CERT-F'!$S$7</f>
        <v>0</v>
      </c>
      <c r="DE66" s="1487">
        <v>0</v>
      </c>
      <c r="DF66" s="1487">
        <v>0</v>
      </c>
      <c r="DJ66" s="1458">
        <f>'CERT-F'!$X$2</f>
        <v>0</v>
      </c>
      <c r="DM66" s="1454"/>
      <c r="DN66" s="1454"/>
    </row>
    <row r="67" spans="1:118" s="957" customFormat="1" ht="24.2" hidden="1" customHeight="1">
      <c r="A67" s="1459">
        <v>64</v>
      </c>
      <c r="B67" s="1460" t="e">
        <f>IF(DJ67&lt;&gt;DK67,"O FUNDAMENTO UTILIZADO ESTÁ INCORRETO, VEJA SE HABILITOU OUTRO FUNDAMENTO.",VLOOKUP(A67,'TAB FUNDAMENTO'!#REF!,2,0))</f>
        <v>#REF!</v>
      </c>
      <c r="C67" s="1441" t="s">
        <v>218</v>
      </c>
      <c r="D67" s="1474" t="s">
        <v>2091</v>
      </c>
      <c r="E67" s="1441" t="s">
        <v>2865</v>
      </c>
      <c r="F67" s="1441" t="s">
        <v>2866</v>
      </c>
      <c r="G67" s="1441">
        <f>IF('CERT-V'!$L$35=0,"",30)</f>
        <v>30</v>
      </c>
      <c r="H67" s="1441">
        <f>IF('CERT-V'!$L$35=0,"",30)</f>
        <v>30</v>
      </c>
      <c r="I67" s="1441" t="s">
        <v>2093</v>
      </c>
      <c r="J67" s="1441" t="str">
        <f t="shared" si="12"/>
        <v>com Redutor de 3,5%</v>
      </c>
      <c r="K67" s="1441" t="s">
        <v>2479</v>
      </c>
      <c r="L67" s="1441" t="s">
        <v>2658</v>
      </c>
      <c r="M67" s="1441" t="s">
        <v>2660</v>
      </c>
      <c r="N67" s="1441" t="str">
        <f ca="1">IF('CERT-V'!$L$33=0,"","5 Anos")</f>
        <v/>
      </c>
      <c r="O67" s="1441" t="str">
        <f>IF('CERT-V'!$L$32=0,"Não Há","5 Anos")</f>
        <v>Não Há</v>
      </c>
      <c r="P67" s="1441">
        <v>30</v>
      </c>
      <c r="Q67" s="1441">
        <v>0</v>
      </c>
      <c r="R67" s="1441"/>
      <c r="S67" s="1441"/>
      <c r="T67" s="1441"/>
      <c r="U67" s="1441"/>
      <c r="V67" s="1441"/>
      <c r="W67" s="1441" t="str">
        <f ca="1">IF('CERT-V'!$L$33&lt;5,"Não Atendeu","Atendeu")</f>
        <v>Não Atendeu</v>
      </c>
      <c r="X67" s="1441" t="str">
        <f ca="1">IF('CERT-V'!$L$34&lt;5,"Não Atendeu","Atendeu")</f>
        <v>Não Atendeu</v>
      </c>
      <c r="Y67" s="1441" t="str">
        <f>IF(AND($AK$2="M",'CERT-V'!$L$38&lt;53),"Não Atendeu","Atendeu")</f>
        <v>Atendeu</v>
      </c>
      <c r="Z67" s="1441" t="str">
        <f>IF(AND($AK$2="F",'CERT-V'!$L$38&lt;48),"Não Atendeu","Atendeu")</f>
        <v>Atendeu</v>
      </c>
      <c r="AA67" s="1441" t="str">
        <f ca="1">IF(AND($AK$2="M",'CERT-V'!$L$37&lt;30),"Não Atendeu","Atendeu")</f>
        <v>Atendeu</v>
      </c>
      <c r="AB67" s="1441">
        <v>0</v>
      </c>
      <c r="AC67" s="1441" t="str">
        <f>IF(AND($AK$2="M",'CERT-V'!$L$40&lt;53),"Não Atendeu","Atendeu")</f>
        <v>Atendeu</v>
      </c>
      <c r="AD67" s="1441">
        <v>0</v>
      </c>
      <c r="AE67" s="1441" t="str">
        <f ca="1">IF('CERT-V'!$L$39=0,"",IF('CERT-V'!$L$39&lt;30,"Não Atendeu","Atendeu"))</f>
        <v/>
      </c>
      <c r="AF67" s="1441" t="s">
        <v>152</v>
      </c>
      <c r="AG67" s="1441" t="str">
        <f>IF(AND($AK$2="M",'CERT-V'!$L$40&lt;53),"Não Atendeu","Atendeu")</f>
        <v>Atendeu</v>
      </c>
      <c r="AH67" s="1441" t="str">
        <f>IF(AND($AK$2="F",'CERT-V'!$L$40&lt;48),"Não Atendeu","Atendeu")</f>
        <v>Atendeu</v>
      </c>
      <c r="AI67" s="1441" t="str">
        <f ca="1">IF(AND($AK$2="M",'CERT-V'!$L$39&lt;30),"NÃO","SIM")</f>
        <v>SIM</v>
      </c>
      <c r="AJ67" s="1441" t="str">
        <f ca="1">IF(AND($AK$2="F",'CERT-V'!$L$39&lt;25),"NÃO","SIM")</f>
        <v>SIM</v>
      </c>
      <c r="AK67" s="1475">
        <v>0.2</v>
      </c>
      <c r="AL67" s="1475">
        <v>0.2</v>
      </c>
      <c r="AM67" s="1441">
        <v>30</v>
      </c>
      <c r="AN67" s="1441">
        <v>30</v>
      </c>
      <c r="AO67" s="1441" t="s">
        <v>1461</v>
      </c>
      <c r="AP67" s="1441" t="s">
        <v>130</v>
      </c>
      <c r="AQ67" s="1441" t="s">
        <v>1140</v>
      </c>
      <c r="AR67" s="1441" t="s">
        <v>2568</v>
      </c>
      <c r="AS67" s="1476" t="str">
        <f>"30/30"</f>
        <v>30/30</v>
      </c>
      <c r="AT67" s="1447" t="s">
        <v>2428</v>
      </c>
      <c r="AU67" s="1447" t="s">
        <v>2429</v>
      </c>
      <c r="AV67" s="1463" t="s">
        <v>1306</v>
      </c>
      <c r="AW67" s="1464" t="s">
        <v>2676</v>
      </c>
      <c r="AX67" s="1477" t="str">
        <f>IF('CERT-V'!$H$52=0,"",IF('CERT-F'!$X$2="","",IF(OR('CERT-F'!$O$2="N",PEDAG!$F$17="N"),"",PEDAG!$G$38)))</f>
        <v/>
      </c>
      <c r="AY67" s="1441" t="str">
        <f>IF(OR('CERT-F'!$O$2="n",'CERT-V'!$O$52&lt;=0),"","por  ano que antecipar em relação")</f>
        <v/>
      </c>
      <c r="AZ67" s="1441" t="str">
        <f>IF(OR('CERT-F'!$O$2="N",'CERT-V'!$R$52=""),"","aos limites de idade, quais sejam: 60 anos para homem e 55 anos para mulher.")</f>
        <v/>
      </c>
      <c r="BA67" s="1441" t="s">
        <v>206</v>
      </c>
      <c r="BB67" s="1478">
        <f t="shared" si="13"/>
        <v>1.9250000000000003</v>
      </c>
      <c r="BC67" s="1441" t="s">
        <v>205</v>
      </c>
      <c r="BD67" s="1450">
        <f>IF('CERT-V'!$U$42="M",60,55)</f>
        <v>55</v>
      </c>
      <c r="BE67" s="1450">
        <f>'CERT-V'!$L$42</f>
        <v>0</v>
      </c>
      <c r="BF67" s="1450">
        <f t="shared" si="14"/>
        <v>55</v>
      </c>
      <c r="BG67" s="1441" t="str">
        <f>IF('CERT-F'!$AA$25&lt;=36145,"Atendeu","Não Atendeu")</f>
        <v>Atendeu</v>
      </c>
      <c r="BH67" s="1441" t="s">
        <v>2867</v>
      </c>
      <c r="BI67" s="1441" t="s">
        <v>2687</v>
      </c>
      <c r="BJ67" s="1441" t="str">
        <f ca="1">IF('CERT-V'!$L$39=0,"","30 Anos")</f>
        <v/>
      </c>
      <c r="BK67" s="1441" t="s">
        <v>152</v>
      </c>
      <c r="BL67" s="1479" t="s">
        <v>2321</v>
      </c>
      <c r="BM67" s="1480" t="e">
        <f>'TAB FUNDAMENTO'!#REF!</f>
        <v>#REF!</v>
      </c>
      <c r="BN67" s="1450">
        <v>48</v>
      </c>
      <c r="BO67" s="1450">
        <v>53</v>
      </c>
      <c r="BP67" s="1450">
        <v>30</v>
      </c>
      <c r="BQ67" s="1450">
        <f>30*365</f>
        <v>10950</v>
      </c>
      <c r="BR67" s="1450">
        <f t="shared" si="15"/>
        <v>10950</v>
      </c>
      <c r="BS67" s="1469"/>
      <c r="BT67" s="1450">
        <v>0</v>
      </c>
      <c r="BU67" s="1450">
        <v>0</v>
      </c>
      <c r="BV67" s="1450">
        <v>5</v>
      </c>
      <c r="BW67" s="1450">
        <f>IF('CERT-V'!$L$32=0,0,5)</f>
        <v>0</v>
      </c>
      <c r="BX67" s="1450">
        <v>53</v>
      </c>
      <c r="BY67" s="1450">
        <v>48</v>
      </c>
      <c r="BZ67" s="1450">
        <v>60</v>
      </c>
      <c r="CA67" s="1450">
        <v>55</v>
      </c>
      <c r="CB67" s="1441" t="str">
        <f ca="1">IF(AND($AK$2="M",'CERT-V'!$L$37&lt;30),"Não Atendeu","Atendeu")</f>
        <v>Atendeu</v>
      </c>
      <c r="CC67" s="1441">
        <v>0</v>
      </c>
      <c r="CD67" s="1441">
        <v>10950</v>
      </c>
      <c r="CE67" s="1441">
        <v>10950</v>
      </c>
      <c r="CF67" s="1450">
        <f>'CERT-V'!$L$42</f>
        <v>0</v>
      </c>
      <c r="CG67" s="1450">
        <f>'CERT-V'!$L$42</f>
        <v>0</v>
      </c>
      <c r="CH67" s="1481">
        <v>0</v>
      </c>
      <c r="CI67" s="1481">
        <v>0</v>
      </c>
      <c r="CJ67" s="1481"/>
      <c r="CK67" s="1481"/>
      <c r="CL67" s="1481"/>
      <c r="CM67" s="1482" t="str">
        <f>IF('CERT-V'!$AB$40&lt;38078,38078,'CERT-V'!$AB$40)</f>
        <v/>
      </c>
      <c r="CN67" s="1482" t="str">
        <f>IF('CERT-V'!$AB$40&lt;38078,38078,'CERT-V'!$AB$40)</f>
        <v/>
      </c>
      <c r="CO67" s="1483" t="str">
        <f>'CERT-V'!$E$35</f>
        <v/>
      </c>
      <c r="CP67" s="1483" t="str">
        <f>'CERT-V'!$E$35</f>
        <v/>
      </c>
      <c r="CQ67" s="1454" t="s">
        <v>2777</v>
      </c>
      <c r="CR67" s="1450" t="e">
        <f>'TAB FUNDAMENTO'!#REF!</f>
        <v>#REF!</v>
      </c>
      <c r="CS67" s="1450" t="e">
        <f>'TAB FUNDAMENTO'!#REF!</f>
        <v>#REF!</v>
      </c>
      <c r="CT67" s="1484">
        <f ca="1">PEDAG!$F$38</f>
        <v>36146</v>
      </c>
      <c r="CU67" s="1484">
        <f ca="1">PEDAG!$G$38</f>
        <v>36147</v>
      </c>
      <c r="CV67" s="1485"/>
      <c r="CW67" s="1485"/>
      <c r="CX67" s="1441" t="s">
        <v>2338</v>
      </c>
      <c r="CY67" s="1474" t="str">
        <f>IF('CERT-F'!$AA$25&lt;=36145,"Atendeu","Não atendeu")</f>
        <v>Atendeu</v>
      </c>
      <c r="CZ67" s="1441" t="s">
        <v>2611</v>
      </c>
      <c r="DA67" s="1474" t="e">
        <f t="shared" si="16"/>
        <v>#VALUE!</v>
      </c>
      <c r="DB67" s="1486" t="s">
        <v>2337</v>
      </c>
      <c r="DC67" s="1457">
        <f>'CERT-F'!$S$7</f>
        <v>0</v>
      </c>
      <c r="DD67" s="1457">
        <f>'CERT-F'!$S$7</f>
        <v>0</v>
      </c>
      <c r="DE67" s="1487">
        <v>0</v>
      </c>
      <c r="DF67" s="1487">
        <v>0</v>
      </c>
      <c r="DJ67" s="1458">
        <f>'CERT-F'!$X$2</f>
        <v>0</v>
      </c>
      <c r="DM67" s="1454"/>
      <c r="DN67" s="1454"/>
    </row>
    <row r="68" spans="1:118" s="957" customFormat="1" ht="15" customHeight="1">
      <c r="A68" s="1459">
        <v>65</v>
      </c>
      <c r="B68" s="1460" t="e">
        <f>IF(DJ68&lt;&gt;DK68,"O FUNDAMENTO UTILIZADO ESTÁ INCORRETO, VEJA SE HABILITOU OUTRO FUNDAMENTO.",VLOOKUP(A68,'TAB FUNDAMENTO'!#REF!,2,0))</f>
        <v>#REF!</v>
      </c>
      <c r="C68" s="1438" t="s">
        <v>218</v>
      </c>
      <c r="D68" s="1439" t="s">
        <v>2091</v>
      </c>
      <c r="E68" s="1441" t="s">
        <v>2865</v>
      </c>
      <c r="F68" s="1441" t="s">
        <v>2866</v>
      </c>
      <c r="G68" s="1438">
        <f>IF('CERT-V'!$L$35=0,"",35)</f>
        <v>35</v>
      </c>
      <c r="H68" s="1438">
        <f>IF('CERT-V'!$L$35=0,"",30)</f>
        <v>30</v>
      </c>
      <c r="I68" s="1438" t="s">
        <v>2093</v>
      </c>
      <c r="J68" s="1461" t="str">
        <f t="shared" ref="J68:J73" si="17">IF(BF68&lt;=0,"não há Redutor","com Redutor de 5%")</f>
        <v>com Redutor de 5%</v>
      </c>
      <c r="K68" s="1438" t="s">
        <v>2479</v>
      </c>
      <c r="L68" s="1438" t="s">
        <v>2658</v>
      </c>
      <c r="M68" s="1438" t="s">
        <v>2658</v>
      </c>
      <c r="N68" s="1438" t="str">
        <f ca="1">IF('CERT-V'!$L$33=0,"","5 Anos")</f>
        <v/>
      </c>
      <c r="O68" s="1438" t="str">
        <f>IF('CERT-V'!$L$32=0,"Não Há","5 Anos")</f>
        <v>Não Há</v>
      </c>
      <c r="P68" s="1438">
        <v>35</v>
      </c>
      <c r="Q68" s="1438">
        <v>30</v>
      </c>
      <c r="R68" s="1438"/>
      <c r="S68" s="1438"/>
      <c r="T68" s="1438"/>
      <c r="U68" s="1438"/>
      <c r="V68" s="1438"/>
      <c r="W68" s="1438" t="str">
        <f ca="1">IF('CERT-V'!$L$33&lt;5,"Não Atendeu","Atendeu")</f>
        <v>Não Atendeu</v>
      </c>
      <c r="X68" s="1438" t="str">
        <f ca="1">IF('CERT-V'!$L$34&lt;5,"Não Atendeu","Atendeu")</f>
        <v>Não Atendeu</v>
      </c>
      <c r="Y68" s="1438" t="str">
        <f>IF(AND($AK$2="M",'CERT-V'!$L$38&lt;53),"Não Atendeu","Atendeu")</f>
        <v>Atendeu</v>
      </c>
      <c r="Z68" s="1438" t="str">
        <f>IF(AND($AK$2="F",'CERT-V'!$L$38&lt;48),"Não Atendeu","Atendeu")</f>
        <v>Atendeu</v>
      </c>
      <c r="AA68" s="1438" t="str">
        <f ca="1">IF(AND($AK$2="M",'CERT-V'!$L$37&lt;35),"Não Atendeu","Atendeu")</f>
        <v>Atendeu</v>
      </c>
      <c r="AB68" s="1438" t="str">
        <f ca="1">IF(AND($AK$2="f",'CERT-V'!$L$37&lt;30),"Não Atendeu","Atendeu")</f>
        <v>Atendeu</v>
      </c>
      <c r="AC68" s="1441" t="str">
        <f>IF(AND($AK$2="M",'CERT-V'!$L$40&lt;53),"Não Atendeu","Atendeu")</f>
        <v>Atendeu</v>
      </c>
      <c r="AD68" s="1441" t="str">
        <f>IF(AND($AK$2="F",'CERT-V'!$L$40&lt;48),"Não Atendeu","Atendeu")</f>
        <v>Atendeu</v>
      </c>
      <c r="AE68" s="1438" t="str">
        <f ca="1">IF('CERT-V'!$L$39=0,"",IF('CERT-V'!$L$39&lt;35,"Não Atendeu","Atendeu"))</f>
        <v/>
      </c>
      <c r="AF68" s="1438" t="str">
        <f ca="1">IF('CERT-V'!$L$39=0,"",IF('CERT-V'!$L$39&lt;30,"Não Atendeu","Atendeu"))</f>
        <v/>
      </c>
      <c r="AG68" s="1441" t="str">
        <f>IF(AND($AK$2="M",'CERT-V'!$L$40&lt;53),"Não Atendeu","Atendeu")</f>
        <v>Atendeu</v>
      </c>
      <c r="AH68" s="1441" t="str">
        <f>IF(AND($AK$2="F",'CERT-V'!$L$40&lt;48),"Não Atendeu","Atendeu")</f>
        <v>Atendeu</v>
      </c>
      <c r="AI68" s="1438" t="str">
        <f ca="1">IF(AND($AK$2="M",'CERT-V'!$L$39&lt;35),"NÃO","SIM")</f>
        <v>SIM</v>
      </c>
      <c r="AJ68" s="1438" t="str">
        <f ca="1">IF(AND($AK$2="F",'CERT-V'!$L$39&lt;30),"NÃO","SIM")</f>
        <v>SIM</v>
      </c>
      <c r="AK68" s="1444">
        <v>0.2</v>
      </c>
      <c r="AL68" s="1444">
        <v>0.2</v>
      </c>
      <c r="AM68" s="1438">
        <v>35</v>
      </c>
      <c r="AN68" s="1438">
        <v>30</v>
      </c>
      <c r="AO68" s="1462" t="s">
        <v>1461</v>
      </c>
      <c r="AP68" s="1438" t="s">
        <v>130</v>
      </c>
      <c r="AQ68" s="1438" t="s">
        <v>1140</v>
      </c>
      <c r="AR68" s="1438" t="s">
        <v>2568</v>
      </c>
      <c r="AS68" s="1446" t="str">
        <f>IF('CERT-V'!$U$42="M","35/35","30/30")</f>
        <v>30/30</v>
      </c>
      <c r="AT68" s="1447" t="s">
        <v>2428</v>
      </c>
      <c r="AU68" s="1447" t="s">
        <v>2429</v>
      </c>
      <c r="AV68" s="1463" t="s">
        <v>1306</v>
      </c>
      <c r="AW68" s="1464" t="s">
        <v>2676</v>
      </c>
      <c r="AX68" s="1465" t="str">
        <f>IF('CERT-V'!$H$52=0,"",IF('CERT-F'!$X$2="","",IF(OR('CERT-F'!$O$2="N",PEDAG!$F$17="N"),"",PEDAG!$G$38)))</f>
        <v/>
      </c>
      <c r="AY68" s="1466" t="str">
        <f>IF(OR('CERT-F'!$O$2="n",'CERT-V'!$O$52&lt;=0),"","por  ano que antecipar em relação")</f>
        <v/>
      </c>
      <c r="AZ68" s="1467" t="str">
        <f>IF(OR('CERT-F'!$O$2="N",'CERT-V'!$R$52=""),"","aos limites de idade, quais sejam: 60 anos para homem e 55 anos para mulher.")</f>
        <v/>
      </c>
      <c r="BA68" s="1468" t="s">
        <v>206</v>
      </c>
      <c r="BB68" s="1468">
        <f t="shared" ref="BB68:BB73" si="18">IF(BF68&lt;=0,"",5%*BF68)</f>
        <v>2.75</v>
      </c>
      <c r="BC68" s="1438" t="s">
        <v>205</v>
      </c>
      <c r="BD68" s="1442">
        <f>IF('CERT-V'!$U$42="M",60,55)</f>
        <v>55</v>
      </c>
      <c r="BE68" s="1442">
        <f>'CERT-V'!$L$42</f>
        <v>0</v>
      </c>
      <c r="BF68" s="1442">
        <f t="shared" si="14"/>
        <v>55</v>
      </c>
      <c r="BG68" s="1438" t="str">
        <f>IF('CERT-F'!$AA$25&lt;=36145,"Atendeu","Não Atendeu")</f>
        <v>Atendeu</v>
      </c>
      <c r="BH68" s="1441" t="s">
        <v>2867</v>
      </c>
      <c r="BI68" s="1441" t="s">
        <v>2687</v>
      </c>
      <c r="BJ68" s="1438" t="str">
        <f ca="1">IF('CERT-V'!$L$39=0,"","35 Anos")</f>
        <v/>
      </c>
      <c r="BK68" s="1438" t="str">
        <f ca="1">IF('CERT-V'!$L$39=0,"","30 Anos")</f>
        <v/>
      </c>
      <c r="BL68" s="1448" t="s">
        <v>2321</v>
      </c>
      <c r="BM68" s="1449" t="e">
        <f>'TAB FUNDAMENTO'!#REF!</f>
        <v>#REF!</v>
      </c>
      <c r="BN68" s="1450">
        <v>48</v>
      </c>
      <c r="BO68" s="1442">
        <v>53</v>
      </c>
      <c r="BP68" s="1450">
        <v>30</v>
      </c>
      <c r="BQ68" s="1442">
        <f>35*365</f>
        <v>12775</v>
      </c>
      <c r="BR68" s="1442">
        <f t="shared" si="15"/>
        <v>10950</v>
      </c>
      <c r="BS68" s="1469"/>
      <c r="BT68" s="1442">
        <v>0</v>
      </c>
      <c r="BU68" s="1442">
        <v>0</v>
      </c>
      <c r="BV68" s="1442">
        <v>5</v>
      </c>
      <c r="BW68" s="1442">
        <f>IF('CERT-V'!$L$32=0,0,5)</f>
        <v>0</v>
      </c>
      <c r="BX68" s="1442">
        <v>53</v>
      </c>
      <c r="BY68" s="1442">
        <v>48</v>
      </c>
      <c r="BZ68" s="1450">
        <v>60</v>
      </c>
      <c r="CA68" s="1450">
        <v>55</v>
      </c>
      <c r="CB68" s="1438" t="str">
        <f ca="1">IF(AND($AK$2="M",'CERT-V'!$L$37&lt;35),"Não Atendeu","Atendeu")</f>
        <v>Atendeu</v>
      </c>
      <c r="CC68" s="1438" t="str">
        <f ca="1">IF(AND($AK$2="f",'CERT-V'!$L$37&lt;30),"Não Atendeu","Atendeu")</f>
        <v>Atendeu</v>
      </c>
      <c r="CD68" s="1438">
        <v>12775</v>
      </c>
      <c r="CE68" s="1438">
        <v>10950</v>
      </c>
      <c r="CF68" s="1442">
        <f>'CERT-V'!$L$42</f>
        <v>0</v>
      </c>
      <c r="CG68" s="1442">
        <f>'CERT-V'!$L$42</f>
        <v>0</v>
      </c>
      <c r="CH68" s="1470">
        <v>0</v>
      </c>
      <c r="CI68" s="1470">
        <v>0</v>
      </c>
      <c r="CJ68" s="1470"/>
      <c r="CK68" s="1470"/>
      <c r="CL68" s="1470"/>
      <c r="CM68" s="1470" t="str">
        <f>IF('CERT-V'!$AB$40&lt;38078,38078,'CERT-V'!$AB$40)</f>
        <v/>
      </c>
      <c r="CN68" s="1452" t="str">
        <f>IF('CERT-V'!$AB$40&lt;38078,38078,'CERT-V'!$AB$40)</f>
        <v/>
      </c>
      <c r="CO68" s="1453" t="str">
        <f>'CERT-V'!$E$35</f>
        <v/>
      </c>
      <c r="CP68" s="1453" t="str">
        <f>'CERT-V'!$E$35</f>
        <v/>
      </c>
      <c r="CQ68" s="1454" t="s">
        <v>2777</v>
      </c>
      <c r="CR68" s="1442" t="e">
        <f>'TAB FUNDAMENTO'!#REF!</f>
        <v>#REF!</v>
      </c>
      <c r="CS68" s="1442" t="e">
        <f>'TAB FUNDAMENTO'!#REF!</f>
        <v>#REF!</v>
      </c>
      <c r="CT68" s="1471">
        <f ca="1">PEDAG!$F$38</f>
        <v>36146</v>
      </c>
      <c r="CU68" s="1471">
        <f ca="1">PEDAG!$G$38</f>
        <v>36147</v>
      </c>
      <c r="CV68" s="1454"/>
      <c r="CW68" s="1454"/>
      <c r="CX68" s="1438" t="s">
        <v>2338</v>
      </c>
      <c r="CY68" s="1439" t="str">
        <f>IF('CERT-F'!$AA$25&lt;=36145,"Atendeu","Não atendeu")</f>
        <v>Atendeu</v>
      </c>
      <c r="CZ68" s="1438" t="s">
        <v>2611</v>
      </c>
      <c r="DA68" s="1439" t="e">
        <f t="shared" si="16"/>
        <v>#VALUE!</v>
      </c>
      <c r="DB68" s="1456" t="s">
        <v>2337</v>
      </c>
      <c r="DC68" s="1457">
        <f>'CERT-F'!$S$7</f>
        <v>0</v>
      </c>
      <c r="DD68" s="1457">
        <f>'CERT-F'!$S$7</f>
        <v>0</v>
      </c>
      <c r="DE68" s="1472">
        <v>0</v>
      </c>
      <c r="DF68" s="1472">
        <v>0</v>
      </c>
      <c r="DJ68" s="1458">
        <f>'CERT-F'!$X$2</f>
        <v>0</v>
      </c>
      <c r="DK68" s="957" t="e">
        <f>'TAB FUNDAMENTO'!#REF!</f>
        <v>#REF!</v>
      </c>
      <c r="DM68" s="1454"/>
      <c r="DN68" s="1454"/>
    </row>
    <row r="69" spans="1:118" s="957" customFormat="1" ht="16.7" customHeight="1">
      <c r="A69" s="1488">
        <v>66</v>
      </c>
      <c r="B69" s="1460" t="e">
        <f>IF(DJ69&lt;&gt;DK69,"O FUNDAMENTO UTILIZADO ESTÁ INCORRETO, VEJA SE HABILITOU OUTRO FUNDAMENTO.",VLOOKUP(A69,'TAB FUNDAMENTO'!#REF!,2,0))</f>
        <v>#REF!</v>
      </c>
      <c r="C69" s="1438" t="s">
        <v>218</v>
      </c>
      <c r="D69" s="1439" t="s">
        <v>2091</v>
      </c>
      <c r="E69" s="1441" t="s">
        <v>2865</v>
      </c>
      <c r="F69" s="1441" t="s">
        <v>2866</v>
      </c>
      <c r="G69" s="1438">
        <f>IF('CERT-V'!$L$35=0,"",35)</f>
        <v>35</v>
      </c>
      <c r="H69" s="1438">
        <f>IF('CERT-V'!$L$35=0,"",30)</f>
        <v>30</v>
      </c>
      <c r="I69" s="1438" t="s">
        <v>2093</v>
      </c>
      <c r="J69" s="1461" t="str">
        <f t="shared" si="17"/>
        <v>com Redutor de 5%</v>
      </c>
      <c r="K69" s="1438" t="s">
        <v>2479</v>
      </c>
      <c r="L69" s="1438" t="s">
        <v>2658</v>
      </c>
      <c r="M69" s="1438" t="s">
        <v>2658</v>
      </c>
      <c r="N69" s="1438" t="str">
        <f ca="1">IF('CERT-V'!$L$33=0,"","5 Anos")</f>
        <v/>
      </c>
      <c r="O69" s="1438" t="str">
        <f>IF('CERT-V'!$L$32=0,"Não Há","5 Anos")</f>
        <v>Não Há</v>
      </c>
      <c r="P69" s="1438">
        <v>35</v>
      </c>
      <c r="Q69" s="1438">
        <v>30</v>
      </c>
      <c r="R69" s="1438"/>
      <c r="S69" s="1438"/>
      <c r="T69" s="1438"/>
      <c r="U69" s="1438"/>
      <c r="V69" s="1438"/>
      <c r="W69" s="1438" t="str">
        <f ca="1">IF('CERT-V'!$L$33&lt;5,"Não Atendeu","Atendeu")</f>
        <v>Não Atendeu</v>
      </c>
      <c r="X69" s="1438" t="str">
        <f ca="1">IF('CERT-V'!$L$34&lt;5,"Não Atendeu","Atendeu")</f>
        <v>Não Atendeu</v>
      </c>
      <c r="Y69" s="1438" t="str">
        <f>IF(AND($AK$2="M",'CERT-V'!$L$38&lt;53),"Não Atendeu","Atendeu")</f>
        <v>Atendeu</v>
      </c>
      <c r="Z69" s="1438" t="str">
        <f>IF(AND($AK$2="F",'CERT-V'!$L$38&lt;48),"Não Atendeu","Atendeu")</f>
        <v>Atendeu</v>
      </c>
      <c r="AA69" s="1438" t="str">
        <f ca="1">IF(AND($AK$2="M",'CERT-V'!$L$37&lt;35),"Não Atendeu","Atendeu")</f>
        <v>Atendeu</v>
      </c>
      <c r="AB69" s="1438" t="str">
        <f ca="1">IF(AND($AK$2="f",'CERT-V'!$L$37&lt;30),"Não Atendeu","Atendeu")</f>
        <v>Atendeu</v>
      </c>
      <c r="AC69" s="1441" t="str">
        <f>IF(AND($AK$2="M",'CERT-V'!$L$40&lt;53),"Não Atendeu","Atendeu")</f>
        <v>Atendeu</v>
      </c>
      <c r="AD69" s="1441" t="str">
        <f>IF(AND($AK$2="F",'CERT-V'!$L$40&lt;48),"Não Atendeu","Atendeu")</f>
        <v>Atendeu</v>
      </c>
      <c r="AE69" s="1438" t="str">
        <f ca="1">IF('CERT-V'!$L$39=0,"",IF('CERT-V'!$L$39&lt;35,"Não Atendeu","Atendeu"))</f>
        <v/>
      </c>
      <c r="AF69" s="1438" t="str">
        <f ca="1">IF('CERT-V'!$L$39=0,"",IF('CERT-V'!$L$39&lt;30,"Não Atendeu","Atendeu"))</f>
        <v/>
      </c>
      <c r="AG69" s="1441" t="str">
        <f>IF(AND($AK$2="M",'CERT-V'!$L$40&lt;53),"Não Atendeu","Atendeu")</f>
        <v>Atendeu</v>
      </c>
      <c r="AH69" s="1441" t="str">
        <f>IF(AND($AK$2="F",'CERT-V'!$L$40&lt;48),"Não Atendeu","Atendeu")</f>
        <v>Atendeu</v>
      </c>
      <c r="AI69" s="1438" t="str">
        <f ca="1">IF(AND($AK$2="M",'CERT-V'!$L$39&lt;35),"NÃO","SIM")</f>
        <v>SIM</v>
      </c>
      <c r="AJ69" s="1438" t="str">
        <f ca="1">IF(AND($AK$2="F",'CERT-V'!$L$39&lt;30),"NÃO","SIM")</f>
        <v>SIM</v>
      </c>
      <c r="AK69" s="1444">
        <v>0.2</v>
      </c>
      <c r="AL69" s="1444">
        <v>0.2</v>
      </c>
      <c r="AM69" s="1438">
        <v>35</v>
      </c>
      <c r="AN69" s="1438">
        <v>30</v>
      </c>
      <c r="AO69" s="1462" t="s">
        <v>1461</v>
      </c>
      <c r="AP69" s="1438" t="s">
        <v>130</v>
      </c>
      <c r="AQ69" s="1438" t="s">
        <v>1140</v>
      </c>
      <c r="AR69" s="1438" t="s">
        <v>2568</v>
      </c>
      <c r="AS69" s="1446" t="str">
        <f>IF('CERT-V'!$U$42="M","35/35","30/30")</f>
        <v>30/30</v>
      </c>
      <c r="AT69" s="1447" t="s">
        <v>2428</v>
      </c>
      <c r="AU69" s="1447" t="s">
        <v>2429</v>
      </c>
      <c r="AV69" s="1463" t="s">
        <v>1306</v>
      </c>
      <c r="AW69" s="1464" t="s">
        <v>2676</v>
      </c>
      <c r="AX69" s="1465" t="str">
        <f>IF('CERT-V'!$H$52=0,"",IF('CERT-F'!$X$2="","",IF(OR('CERT-F'!$O$2="N",PEDAG!$F$17="N"),"",PEDAG!$G$38)))</f>
        <v/>
      </c>
      <c r="AY69" s="1466" t="str">
        <f>IF(OR('CERT-F'!$O$2="n",'CERT-V'!$O$52&lt;=0),"","por  ano que antecipar em relação")</f>
        <v/>
      </c>
      <c r="AZ69" s="1467" t="str">
        <f>IF(OR('CERT-F'!$O$2="N",'CERT-V'!$R$52=""),"","aos limites de idade, quais sejam: 60 anos para homem e 55 anos para mulher.")</f>
        <v/>
      </c>
      <c r="BA69" s="1468" t="s">
        <v>206</v>
      </c>
      <c r="BB69" s="1468">
        <f t="shared" si="18"/>
        <v>2.75</v>
      </c>
      <c r="BC69" s="1438" t="s">
        <v>205</v>
      </c>
      <c r="BD69" s="1442">
        <f>IF('CERT-V'!$U$42="M",60,55)</f>
        <v>55</v>
      </c>
      <c r="BE69" s="1442">
        <f>'CERT-V'!$L$42</f>
        <v>0</v>
      </c>
      <c r="BF69" s="1442">
        <f t="shared" si="14"/>
        <v>55</v>
      </c>
      <c r="BG69" s="1438" t="str">
        <f>IF('CERT-F'!$AA$25&lt;=36145,"Atendeu","Não Atendeu")</f>
        <v>Atendeu</v>
      </c>
      <c r="BH69" s="1441" t="s">
        <v>2867</v>
      </c>
      <c r="BI69" s="1441" t="s">
        <v>2687</v>
      </c>
      <c r="BJ69" s="1438" t="str">
        <f ca="1">IF('CERT-V'!$L$39=0,"","35 Anos")</f>
        <v/>
      </c>
      <c r="BK69" s="1438" t="str">
        <f ca="1">IF('CERT-V'!$L$39=0,"","30 Anos")</f>
        <v/>
      </c>
      <c r="BL69" s="1448" t="s">
        <v>2321</v>
      </c>
      <c r="BM69" s="1449" t="e">
        <f>'TAB FUNDAMENTO'!#REF!</f>
        <v>#REF!</v>
      </c>
      <c r="BN69" s="1450">
        <v>48</v>
      </c>
      <c r="BO69" s="1442">
        <v>53</v>
      </c>
      <c r="BP69" s="1450">
        <v>30</v>
      </c>
      <c r="BQ69" s="1442">
        <f>35*365</f>
        <v>12775</v>
      </c>
      <c r="BR69" s="1442">
        <f t="shared" si="15"/>
        <v>10950</v>
      </c>
      <c r="BS69" s="1469"/>
      <c r="BT69" s="1442">
        <v>0</v>
      </c>
      <c r="BU69" s="1442">
        <v>0</v>
      </c>
      <c r="BV69" s="1442">
        <v>5</v>
      </c>
      <c r="BW69" s="1442">
        <f>IF('CERT-V'!$L$32=0,0,5)</f>
        <v>0</v>
      </c>
      <c r="BX69" s="1442">
        <v>53</v>
      </c>
      <c r="BY69" s="1442">
        <v>48</v>
      </c>
      <c r="BZ69" s="1450">
        <v>60</v>
      </c>
      <c r="CA69" s="1450">
        <v>55</v>
      </c>
      <c r="CB69" s="1438" t="str">
        <f ca="1">IF(AND($AK$2="M",'CERT-V'!$L$37&lt;35),"Não Atendeu","Atendeu")</f>
        <v>Atendeu</v>
      </c>
      <c r="CC69" s="1438" t="str">
        <f ca="1">IF(AND($AK$2="f",'CERT-V'!$L$37&lt;30),"Não Atendeu","Atendeu")</f>
        <v>Atendeu</v>
      </c>
      <c r="CD69" s="1438">
        <v>12775</v>
      </c>
      <c r="CE69" s="1438">
        <v>10950</v>
      </c>
      <c r="CF69" s="1442">
        <f>'CERT-V'!$L$42</f>
        <v>0</v>
      </c>
      <c r="CG69" s="1442">
        <f>'CERT-V'!$L$42</f>
        <v>0</v>
      </c>
      <c r="CH69" s="1470">
        <v>0</v>
      </c>
      <c r="CI69" s="1470">
        <v>0</v>
      </c>
      <c r="CJ69" s="1470"/>
      <c r="CK69" s="1470"/>
      <c r="CL69" s="1470"/>
      <c r="CM69" s="1452" t="str">
        <f>IF('CERT-V'!$AB$40&lt;38078,38078,'CERT-V'!$AB$40)</f>
        <v/>
      </c>
      <c r="CN69" s="1452" t="str">
        <f>IF('CERT-V'!$AB$40&lt;38078,38078,'CERT-V'!$AB$40)</f>
        <v/>
      </c>
      <c r="CO69" s="1453" t="str">
        <f>'CERT-V'!$E$35</f>
        <v/>
      </c>
      <c r="CP69" s="1453" t="str">
        <f>'CERT-V'!$E$35</f>
        <v/>
      </c>
      <c r="CQ69" s="1454" t="s">
        <v>2777</v>
      </c>
      <c r="CR69" s="1442" t="e">
        <f>'TAB FUNDAMENTO'!#REF!</f>
        <v>#REF!</v>
      </c>
      <c r="CS69" s="1442" t="e">
        <f>'TAB FUNDAMENTO'!#REF!</f>
        <v>#REF!</v>
      </c>
      <c r="CT69" s="1471">
        <f ca="1">PEDAG!$F$38</f>
        <v>36146</v>
      </c>
      <c r="CU69" s="1471">
        <f ca="1">PEDAG!$G$38</f>
        <v>36147</v>
      </c>
      <c r="CV69" s="1454"/>
      <c r="CW69" s="1454"/>
      <c r="CX69" s="1438" t="s">
        <v>2338</v>
      </c>
      <c r="CY69" s="1439" t="str">
        <f>IF('CERT-F'!$AA$25&lt;=36145,"Atendeu","Não atendeu")</f>
        <v>Atendeu</v>
      </c>
      <c r="CZ69" s="1438" t="s">
        <v>2611</v>
      </c>
      <c r="DA69" s="1439" t="e">
        <f t="shared" si="16"/>
        <v>#VALUE!</v>
      </c>
      <c r="DB69" s="1456" t="s">
        <v>2337</v>
      </c>
      <c r="DC69" s="1457">
        <f>'CERT-F'!$S$7</f>
        <v>0</v>
      </c>
      <c r="DD69" s="1457">
        <f>'CERT-F'!$S$7</f>
        <v>0</v>
      </c>
      <c r="DE69" s="1472">
        <v>0</v>
      </c>
      <c r="DF69" s="1472">
        <v>0</v>
      </c>
      <c r="DJ69" s="1458">
        <f>'CERT-F'!$X$2</f>
        <v>0</v>
      </c>
      <c r="DK69" s="957" t="e">
        <f>'TAB FUNDAMENTO'!#REF!</f>
        <v>#REF!</v>
      </c>
      <c r="DM69" s="1454"/>
      <c r="DN69" s="1454"/>
    </row>
    <row r="70" spans="1:118" s="957" customFormat="1" ht="15" customHeight="1">
      <c r="A70" s="1459">
        <v>67</v>
      </c>
      <c r="B70" s="1460" t="e">
        <f>IF(DJ70&lt;&gt;DK70,"O FUNDAMENTO UTILIZADO ESTÁ INCORRETO, VEJA SE HABILITOU OUTRO FUNDAMENTO.",VLOOKUP(A70,'TAB FUNDAMENTO'!#REF!,2,0))</f>
        <v>#REF!</v>
      </c>
      <c r="C70" s="1438" t="s">
        <v>218</v>
      </c>
      <c r="D70" s="1439" t="s">
        <v>2091</v>
      </c>
      <c r="E70" s="1441" t="s">
        <v>2865</v>
      </c>
      <c r="F70" s="1441" t="s">
        <v>2866</v>
      </c>
      <c r="G70" s="1438">
        <f>IF('CERT-V'!$L$35=0,"",35)</f>
        <v>35</v>
      </c>
      <c r="H70" s="1438">
        <f>IF('CERT-V'!$L$35=0,"",30)</f>
        <v>30</v>
      </c>
      <c r="I70" s="1438" t="s">
        <v>2093</v>
      </c>
      <c r="J70" s="1461" t="str">
        <f t="shared" si="17"/>
        <v>com Redutor de 5%</v>
      </c>
      <c r="K70" s="1438" t="s">
        <v>2479</v>
      </c>
      <c r="L70" s="1438" t="s">
        <v>2658</v>
      </c>
      <c r="M70" s="1438" t="s">
        <v>2658</v>
      </c>
      <c r="N70" s="1438" t="str">
        <f ca="1">IF('CERT-V'!$L$33=0,"","5 Anos")</f>
        <v/>
      </c>
      <c r="O70" s="1438" t="str">
        <f>IF('CERT-V'!$L$32=0,"Não Há","5 Anos")</f>
        <v>Não Há</v>
      </c>
      <c r="P70" s="1438">
        <v>35</v>
      </c>
      <c r="Q70" s="1438">
        <v>30</v>
      </c>
      <c r="R70" s="1438"/>
      <c r="S70" s="1438"/>
      <c r="T70" s="1438"/>
      <c r="U70" s="1438"/>
      <c r="V70" s="1438"/>
      <c r="W70" s="1438" t="str">
        <f ca="1">IF('CERT-V'!$L$33&lt;5,"Não Atendeu","Atendeu")</f>
        <v>Não Atendeu</v>
      </c>
      <c r="X70" s="1438" t="str">
        <f ca="1">IF('CERT-V'!$L$34&lt;5,"Não Atendeu","Atendeu")</f>
        <v>Não Atendeu</v>
      </c>
      <c r="Y70" s="1438" t="str">
        <f>IF(AND($AK$2="M",'CERT-V'!$L$38&lt;53),"Não Atendeu","Atendeu")</f>
        <v>Atendeu</v>
      </c>
      <c r="Z70" s="1438" t="str">
        <f>IF(AND($AK$2="F",'CERT-V'!$L$38&lt;48),"Não Atendeu","Atendeu")</f>
        <v>Atendeu</v>
      </c>
      <c r="AA70" s="1438" t="str">
        <f ca="1">IF(AND($AK$2="M",'CERT-V'!$L$37&lt;35),"Não Atendeu","Atendeu")</f>
        <v>Atendeu</v>
      </c>
      <c r="AB70" s="1438" t="str">
        <f ca="1">IF(AND($AK$2="f",'CERT-V'!$L$37&lt;30),"Não Atendeu","Atendeu")</f>
        <v>Atendeu</v>
      </c>
      <c r="AC70" s="1441" t="str">
        <f>IF(AND($AK$2="M",'CERT-V'!$L$40&lt;53),"Não Atendeu","Atendeu")</f>
        <v>Atendeu</v>
      </c>
      <c r="AD70" s="1441" t="str">
        <f>IF(AND($AK$2="F",'CERT-V'!$L$40&lt;48),"Não Atendeu","Atendeu")</f>
        <v>Atendeu</v>
      </c>
      <c r="AE70" s="1438" t="str">
        <f ca="1">IF('CERT-V'!$L$39=0,"",IF('CERT-V'!$L$39&lt;35,"Não Atendeu","Atendeu"))</f>
        <v/>
      </c>
      <c r="AF70" s="1438" t="str">
        <f ca="1">IF('CERT-V'!$L$39=0,"",IF('CERT-V'!$L$39&lt;30,"Não Atendeu","Atendeu"))</f>
        <v/>
      </c>
      <c r="AG70" s="1441" t="str">
        <f>IF(AND($AK$2="M",'CERT-V'!$L$40&lt;53),"Não Atendeu","Atendeu")</f>
        <v>Atendeu</v>
      </c>
      <c r="AH70" s="1441" t="str">
        <f>IF(AND($AK$2="F",'CERT-V'!$L$40&lt;48),"Não Atendeu","Atendeu")</f>
        <v>Atendeu</v>
      </c>
      <c r="AI70" s="1438" t="str">
        <f ca="1">IF(AND($AK$2="M",'CERT-V'!$L$39&lt;35),"NÃO","SIM")</f>
        <v>SIM</v>
      </c>
      <c r="AJ70" s="1438" t="str">
        <f ca="1">IF(AND($AK$2="F",'CERT-V'!$L$39&lt;30),"NÃO","SIM")</f>
        <v>SIM</v>
      </c>
      <c r="AK70" s="1444">
        <v>0.2</v>
      </c>
      <c r="AL70" s="1444">
        <v>0.2</v>
      </c>
      <c r="AM70" s="1438">
        <v>35</v>
      </c>
      <c r="AN70" s="1438">
        <v>30</v>
      </c>
      <c r="AO70" s="1462" t="s">
        <v>1461</v>
      </c>
      <c r="AP70" s="1438" t="s">
        <v>130</v>
      </c>
      <c r="AQ70" s="1438" t="s">
        <v>1140</v>
      </c>
      <c r="AR70" s="1438" t="s">
        <v>2568</v>
      </c>
      <c r="AS70" s="1446" t="str">
        <f>IF('CERT-V'!$U$42="M","35/35","30/30")</f>
        <v>30/30</v>
      </c>
      <c r="AT70" s="1447" t="s">
        <v>2428</v>
      </c>
      <c r="AU70" s="1447" t="s">
        <v>2429</v>
      </c>
      <c r="AV70" s="1463" t="s">
        <v>1306</v>
      </c>
      <c r="AW70" s="1464" t="s">
        <v>2676</v>
      </c>
      <c r="AX70" s="1465" t="str">
        <f>IF('CERT-V'!$H$52=0,"",IF('CERT-F'!$X$2="","",IF(OR('CERT-F'!$O$2="N",PEDAG!$F$17="N"),"",PEDAG!$G$38)))</f>
        <v/>
      </c>
      <c r="AY70" s="1466" t="str">
        <f>IF(OR('CERT-F'!$O$2="n",'CERT-V'!$O$52&lt;=0),"","por  ano que antecipar em relação")</f>
        <v/>
      </c>
      <c r="AZ70" s="1467" t="str">
        <f>IF(OR('CERT-F'!$O$2="N",'CERT-V'!$R$52=""),"","aos limites de idade, quais sejam: 60 anos para homem e 55 anos para mulher.")</f>
        <v/>
      </c>
      <c r="BA70" s="1468" t="s">
        <v>206</v>
      </c>
      <c r="BB70" s="1468">
        <f t="shared" si="18"/>
        <v>2.75</v>
      </c>
      <c r="BC70" s="1438" t="s">
        <v>205</v>
      </c>
      <c r="BD70" s="1442">
        <f>IF('CERT-V'!$U$42="M",60,55)</f>
        <v>55</v>
      </c>
      <c r="BE70" s="1442">
        <f>'CERT-V'!$L$42</f>
        <v>0</v>
      </c>
      <c r="BF70" s="1442">
        <f t="shared" si="14"/>
        <v>55</v>
      </c>
      <c r="BG70" s="1438" t="str">
        <f>IF('CERT-F'!$AA$25&lt;=36145,"Atendeu","Não Atendeu")</f>
        <v>Atendeu</v>
      </c>
      <c r="BH70" s="1441" t="s">
        <v>2867</v>
      </c>
      <c r="BI70" s="1441" t="s">
        <v>2687</v>
      </c>
      <c r="BJ70" s="1438" t="str">
        <f ca="1">IF('CERT-V'!$L$39=0,"","35 Anos")</f>
        <v/>
      </c>
      <c r="BK70" s="1438" t="str">
        <f ca="1">IF('CERT-V'!$L$39=0,"","30 Anos")</f>
        <v/>
      </c>
      <c r="BL70" s="1448" t="s">
        <v>2321</v>
      </c>
      <c r="BM70" s="1449" t="e">
        <f>'TAB FUNDAMENTO'!#REF!</f>
        <v>#REF!</v>
      </c>
      <c r="BN70" s="1450">
        <v>48</v>
      </c>
      <c r="BO70" s="1442">
        <v>53</v>
      </c>
      <c r="BP70" s="1450">
        <v>30</v>
      </c>
      <c r="BQ70" s="1442">
        <f>35*365</f>
        <v>12775</v>
      </c>
      <c r="BR70" s="1442">
        <f t="shared" si="15"/>
        <v>10950</v>
      </c>
      <c r="BS70" s="1469"/>
      <c r="BT70" s="1442">
        <v>0</v>
      </c>
      <c r="BU70" s="1442">
        <v>0</v>
      </c>
      <c r="BV70" s="1442">
        <v>5</v>
      </c>
      <c r="BW70" s="1442">
        <f>IF('CERT-V'!$L$32=0,0,5)</f>
        <v>0</v>
      </c>
      <c r="BX70" s="1442">
        <v>53</v>
      </c>
      <c r="BY70" s="1442">
        <v>48</v>
      </c>
      <c r="BZ70" s="1450">
        <v>60</v>
      </c>
      <c r="CA70" s="1450">
        <v>55</v>
      </c>
      <c r="CB70" s="1438" t="str">
        <f ca="1">IF(AND($AK$2="M",'CERT-V'!$L$37&lt;35),"Não Atendeu","Atendeu")</f>
        <v>Atendeu</v>
      </c>
      <c r="CC70" s="1438" t="str">
        <f ca="1">IF(AND($AK$2="f",'CERT-V'!$L$37&lt;30),"Não Atendeu","Atendeu")</f>
        <v>Atendeu</v>
      </c>
      <c r="CD70" s="1438">
        <v>12775</v>
      </c>
      <c r="CE70" s="1438">
        <v>10950</v>
      </c>
      <c r="CF70" s="1442">
        <f>'CERT-V'!$L$42</f>
        <v>0</v>
      </c>
      <c r="CG70" s="1442">
        <f>'CERT-V'!$L$42</f>
        <v>0</v>
      </c>
      <c r="CH70" s="1470">
        <v>0</v>
      </c>
      <c r="CI70" s="1470">
        <v>0</v>
      </c>
      <c r="CJ70" s="1470"/>
      <c r="CK70" s="1470"/>
      <c r="CL70" s="1470"/>
      <c r="CM70" s="1452" t="str">
        <f>IF('CERT-V'!$AB$40&lt;38078,38078,'CERT-V'!$AB$40)</f>
        <v/>
      </c>
      <c r="CN70" s="1452" t="str">
        <f>IF('CERT-V'!$AB$40&lt;38078,38078,'CERT-V'!$AB$40)</f>
        <v/>
      </c>
      <c r="CO70" s="1453" t="str">
        <f>'CERT-V'!$E$35</f>
        <v/>
      </c>
      <c r="CP70" s="1453" t="str">
        <f>'CERT-V'!$E$35</f>
        <v/>
      </c>
      <c r="CQ70" s="1454" t="s">
        <v>2777</v>
      </c>
      <c r="CR70" s="1442" t="e">
        <f>'TAB FUNDAMENTO'!#REF!</f>
        <v>#REF!</v>
      </c>
      <c r="CS70" s="1442" t="e">
        <f>'TAB FUNDAMENTO'!#REF!</f>
        <v>#REF!</v>
      </c>
      <c r="CT70" s="1471">
        <f ca="1">PEDAG!$F$38</f>
        <v>36146</v>
      </c>
      <c r="CU70" s="1471">
        <f ca="1">PEDAG!$G$38</f>
        <v>36147</v>
      </c>
      <c r="CV70" s="1454"/>
      <c r="CW70" s="1454"/>
      <c r="CX70" s="1438" t="s">
        <v>2338</v>
      </c>
      <c r="CY70" s="1439" t="str">
        <f>IF('CERT-F'!$AA$25&lt;=36145,"Atendeu","Não atendeu")</f>
        <v>Atendeu</v>
      </c>
      <c r="CZ70" s="1438" t="s">
        <v>2611</v>
      </c>
      <c r="DA70" s="1439" t="e">
        <f t="shared" si="16"/>
        <v>#VALUE!</v>
      </c>
      <c r="DB70" s="1456" t="s">
        <v>2337</v>
      </c>
      <c r="DC70" s="1457">
        <f>'CERT-F'!$S$7</f>
        <v>0</v>
      </c>
      <c r="DD70" s="1457">
        <f>'CERT-F'!$S$7</f>
        <v>0</v>
      </c>
      <c r="DE70" s="1472">
        <v>0</v>
      </c>
      <c r="DF70" s="1472">
        <v>0</v>
      </c>
      <c r="DJ70" s="1458">
        <f>'CERT-F'!$X$2</f>
        <v>0</v>
      </c>
      <c r="DK70" s="957" t="e">
        <f>'TAB FUNDAMENTO'!#REF!</f>
        <v>#REF!</v>
      </c>
      <c r="DM70" s="1454"/>
      <c r="DN70" s="1454"/>
    </row>
    <row r="71" spans="1:118" s="957" customFormat="1">
      <c r="A71" s="1459">
        <v>68</v>
      </c>
      <c r="B71" s="1460" t="e">
        <f>IF(DJ71&lt;&gt;DK71,"O FUNDAMENTO UTILIZADO ESTÁ INCORRETO, VEJA SE HABILITOU OUTRO FUNDAMENTO.",VLOOKUP(A71,'TAB FUNDAMENTO'!#REF!,2,0))</f>
        <v>#REF!</v>
      </c>
      <c r="C71" s="1438" t="s">
        <v>218</v>
      </c>
      <c r="D71" s="1439" t="s">
        <v>2091</v>
      </c>
      <c r="E71" s="1441" t="s">
        <v>2865</v>
      </c>
      <c r="F71" s="1441" t="s">
        <v>2866</v>
      </c>
      <c r="G71" s="1438">
        <f>IF('CERT-V'!$L$35=0,"",35)</f>
        <v>35</v>
      </c>
      <c r="H71" s="1438">
        <f>IF('CERT-V'!$L$35=0,"",30)</f>
        <v>30</v>
      </c>
      <c r="I71" s="1438" t="s">
        <v>2093</v>
      </c>
      <c r="J71" s="1461" t="str">
        <f t="shared" si="17"/>
        <v>com Redutor de 5%</v>
      </c>
      <c r="K71" s="1438" t="s">
        <v>2479</v>
      </c>
      <c r="L71" s="1438" t="s">
        <v>2658</v>
      </c>
      <c r="M71" s="1438" t="s">
        <v>2658</v>
      </c>
      <c r="N71" s="1438" t="str">
        <f ca="1">IF('CERT-V'!$L$33=0,"","5 Anos")</f>
        <v/>
      </c>
      <c r="O71" s="1438" t="str">
        <f>IF('CERT-V'!$L$32=0,"Não Há","5 Anos")</f>
        <v>Não Há</v>
      </c>
      <c r="P71" s="1438">
        <v>35</v>
      </c>
      <c r="Q71" s="1438">
        <v>30</v>
      </c>
      <c r="R71" s="1438"/>
      <c r="S71" s="1438"/>
      <c r="T71" s="1438"/>
      <c r="U71" s="1438"/>
      <c r="V71" s="1438"/>
      <c r="W71" s="1438" t="str">
        <f ca="1">IF('CERT-V'!$L$33&lt;5,"Não Atendeu","Atendeu")</f>
        <v>Não Atendeu</v>
      </c>
      <c r="X71" s="1438" t="str">
        <f ca="1">IF('CERT-V'!$L$34&lt;5,"Não Atendeu","Atendeu")</f>
        <v>Não Atendeu</v>
      </c>
      <c r="Y71" s="1438" t="str">
        <f>IF(AND($AK$2="M",'CERT-V'!$L$38&lt;53),"Não Atendeu","Atendeu")</f>
        <v>Atendeu</v>
      </c>
      <c r="Z71" s="1438" t="str">
        <f>IF(AND($AK$2="F",'CERT-V'!$L$38&lt;48),"Não Atendeu","Atendeu")</f>
        <v>Atendeu</v>
      </c>
      <c r="AA71" s="1438" t="str">
        <f ca="1">IF(AND($AK$2="M",'CERT-V'!$L$37&lt;35),"Não Atendeu","Atendeu")</f>
        <v>Atendeu</v>
      </c>
      <c r="AB71" s="1438" t="str">
        <f ca="1">IF(AND($AK$2="f",'CERT-V'!$L$37&lt;30),"Não Atendeu","Atendeu")</f>
        <v>Atendeu</v>
      </c>
      <c r="AC71" s="1441" t="str">
        <f>IF(AND($AK$2="M",'CERT-V'!$L$40&lt;53),"Não Atendeu","Atendeu")</f>
        <v>Atendeu</v>
      </c>
      <c r="AD71" s="1441" t="str">
        <f>IF(AND($AK$2="F",'CERT-V'!$L$40&lt;48),"Não Atendeu","Atendeu")</f>
        <v>Atendeu</v>
      </c>
      <c r="AE71" s="1438" t="str">
        <f ca="1">IF('CERT-V'!$L$39=0,"",IF('CERT-V'!$L$39&lt;35,"Não Atendeu","Atendeu"))</f>
        <v/>
      </c>
      <c r="AF71" s="1438" t="str">
        <f ca="1">IF('CERT-V'!$L$39=0,"",IF('CERT-V'!$L$39&lt;30,"Não Atendeu","Atendeu"))</f>
        <v/>
      </c>
      <c r="AG71" s="1441" t="str">
        <f>IF(AND($AK$2="M",'CERT-V'!$L$42&lt;53),"Não Atendeu","Atendeu")</f>
        <v>Atendeu</v>
      </c>
      <c r="AH71" s="1441" t="str">
        <f>IF(AND($AK$2="F",'CERT-V'!$L$40&lt;48),"Não Atendeu","Atendeu")</f>
        <v>Atendeu</v>
      </c>
      <c r="AI71" s="1438" t="str">
        <f ca="1">IF(AND($AK$2="M",'CERT-V'!$L$39&lt;35),"NÃO","SIM")</f>
        <v>SIM</v>
      </c>
      <c r="AJ71" s="1438" t="str">
        <f ca="1">IF(AND($AK$2="F",'CERT-V'!$L$39&lt;30),"NÃO","SIM")</f>
        <v>SIM</v>
      </c>
      <c r="AK71" s="1444">
        <v>0.2</v>
      </c>
      <c r="AL71" s="1444">
        <v>0.2</v>
      </c>
      <c r="AM71" s="1438">
        <v>35</v>
      </c>
      <c r="AN71" s="1438">
        <v>30</v>
      </c>
      <c r="AO71" s="1462" t="s">
        <v>1461</v>
      </c>
      <c r="AP71" s="1438" t="s">
        <v>130</v>
      </c>
      <c r="AQ71" s="1438" t="s">
        <v>1140</v>
      </c>
      <c r="AR71" s="1438" t="s">
        <v>2568</v>
      </c>
      <c r="AS71" s="1446" t="str">
        <f>IF('CERT-V'!$U$42="M","35/35","30/30")</f>
        <v>30/30</v>
      </c>
      <c r="AT71" s="1447" t="s">
        <v>2428</v>
      </c>
      <c r="AU71" s="1447" t="s">
        <v>2429</v>
      </c>
      <c r="AV71" s="1463" t="s">
        <v>1306</v>
      </c>
      <c r="AW71" s="1464" t="s">
        <v>2676</v>
      </c>
      <c r="AX71" s="1465" t="str">
        <f>IF('CERT-V'!$H$52=0,"",IF('CERT-F'!$X$2="","",IF(OR('CERT-F'!$O$2="N",PEDAG!$F$17="N"),"",PEDAG!$G$38)))</f>
        <v/>
      </c>
      <c r="AY71" s="1466" t="str">
        <f>IF(OR('CERT-F'!$O$2="n",'CERT-V'!$O$52&lt;=0),"","por  ano que antecipar em relação")</f>
        <v/>
      </c>
      <c r="AZ71" s="1467" t="str">
        <f>IF(OR('CERT-F'!$O$2="N",'CERT-V'!$R$52=""),"","aos limites de idade, quais sejam: 60 anos para homem e 55 anos para mulher.")</f>
        <v/>
      </c>
      <c r="BA71" s="1468" t="s">
        <v>206</v>
      </c>
      <c r="BB71" s="1468">
        <f t="shared" si="18"/>
        <v>2.75</v>
      </c>
      <c r="BC71" s="1438" t="s">
        <v>205</v>
      </c>
      <c r="BD71" s="1442">
        <f>IF('CERT-V'!$U$42="M",60,55)</f>
        <v>55</v>
      </c>
      <c r="BE71" s="1442">
        <f>'CERT-V'!$L$42</f>
        <v>0</v>
      </c>
      <c r="BF71" s="1442">
        <f t="shared" si="14"/>
        <v>55</v>
      </c>
      <c r="BG71" s="1438" t="str">
        <f>IF('CERT-F'!$AA$25&lt;=36145,"Atendeu","Não Atendeu")</f>
        <v>Atendeu</v>
      </c>
      <c r="BH71" s="1441" t="s">
        <v>2867</v>
      </c>
      <c r="BI71" s="1441" t="s">
        <v>2687</v>
      </c>
      <c r="BJ71" s="1438" t="str">
        <f ca="1">IF('CERT-V'!$L$39=0,"","35 Anos")</f>
        <v/>
      </c>
      <c r="BK71" s="1438" t="str">
        <f ca="1">IF('CERT-V'!$L$39=0,"","30 Anos")</f>
        <v/>
      </c>
      <c r="BL71" s="1448" t="s">
        <v>2321</v>
      </c>
      <c r="BM71" s="1449" t="e">
        <f>'TAB FUNDAMENTO'!#REF!</f>
        <v>#REF!</v>
      </c>
      <c r="BN71" s="1450">
        <v>48</v>
      </c>
      <c r="BO71" s="1442">
        <v>53</v>
      </c>
      <c r="BP71" s="1450">
        <v>30</v>
      </c>
      <c r="BQ71" s="1442">
        <f>35*365</f>
        <v>12775</v>
      </c>
      <c r="BR71" s="1442">
        <f t="shared" si="15"/>
        <v>10950</v>
      </c>
      <c r="BS71" s="1469"/>
      <c r="BT71" s="1442">
        <v>0</v>
      </c>
      <c r="BU71" s="1442">
        <v>0</v>
      </c>
      <c r="BV71" s="1442">
        <v>5</v>
      </c>
      <c r="BW71" s="1442">
        <f>IF('CERT-V'!$L$32=0,0,5)</f>
        <v>0</v>
      </c>
      <c r="BX71" s="1442">
        <v>53</v>
      </c>
      <c r="BY71" s="1442">
        <v>48</v>
      </c>
      <c r="BZ71" s="1450">
        <v>60</v>
      </c>
      <c r="CA71" s="1450">
        <v>55</v>
      </c>
      <c r="CB71" s="1438" t="str">
        <f ca="1">IF(AND($AK$2="M",'CERT-V'!$L$37&lt;35),"Não Atendeu","Atendeu")</f>
        <v>Atendeu</v>
      </c>
      <c r="CC71" s="1438" t="str">
        <f ca="1">IF(AND($AK$2="f",'CERT-V'!$L$37&lt;30),"Não Atendeu","Atendeu")</f>
        <v>Atendeu</v>
      </c>
      <c r="CD71" s="1438">
        <v>12775</v>
      </c>
      <c r="CE71" s="1438">
        <v>10950</v>
      </c>
      <c r="CF71" s="1442">
        <f>'CERT-V'!$L$42</f>
        <v>0</v>
      </c>
      <c r="CG71" s="1442">
        <f>'CERT-V'!$L$42</f>
        <v>0</v>
      </c>
      <c r="CH71" s="1470">
        <v>0</v>
      </c>
      <c r="CI71" s="1470">
        <v>0</v>
      </c>
      <c r="CJ71" s="1470"/>
      <c r="CK71" s="1470"/>
      <c r="CL71" s="1470"/>
      <c r="CM71" s="1452" t="str">
        <f>IF('CERT-V'!$AB$40&lt;38078,38078,'CERT-V'!$AB$40)</f>
        <v/>
      </c>
      <c r="CN71" s="1452" t="str">
        <f>IF('CERT-V'!$AB$40&lt;38078,38078,'CERT-V'!$AB$40)</f>
        <v/>
      </c>
      <c r="CO71" s="1453" t="str">
        <f>'CERT-V'!$E$35</f>
        <v/>
      </c>
      <c r="CP71" s="1453" t="str">
        <f>'CERT-V'!$E$35</f>
        <v/>
      </c>
      <c r="CQ71" s="1454" t="s">
        <v>2777</v>
      </c>
      <c r="CR71" s="1442" t="e">
        <f>'TAB FUNDAMENTO'!#REF!</f>
        <v>#REF!</v>
      </c>
      <c r="CS71" s="1442" t="e">
        <f>'TAB FUNDAMENTO'!#REF!</f>
        <v>#REF!</v>
      </c>
      <c r="CT71" s="1471">
        <f ca="1">PEDAG!$F$38</f>
        <v>36146</v>
      </c>
      <c r="CU71" s="1471">
        <f ca="1">PEDAG!$G$38</f>
        <v>36147</v>
      </c>
      <c r="CV71" s="1454"/>
      <c r="CW71" s="1454"/>
      <c r="CX71" s="1438" t="s">
        <v>2338</v>
      </c>
      <c r="CY71" s="1439" t="str">
        <f>IF('CERT-F'!$AA$25&lt;=36145,"Atendeu","Não atendeu")</f>
        <v>Atendeu</v>
      </c>
      <c r="CZ71" s="1438" t="s">
        <v>2611</v>
      </c>
      <c r="DA71" s="1439" t="e">
        <f t="shared" si="16"/>
        <v>#VALUE!</v>
      </c>
      <c r="DB71" s="1456" t="s">
        <v>2337</v>
      </c>
      <c r="DC71" s="1457">
        <f>'CERT-F'!$S$7</f>
        <v>0</v>
      </c>
      <c r="DD71" s="1457">
        <f>'CERT-F'!$S$7</f>
        <v>0</v>
      </c>
      <c r="DE71" s="1472">
        <v>0</v>
      </c>
      <c r="DF71" s="1472">
        <v>0</v>
      </c>
      <c r="DJ71" s="1458">
        <f>'CERT-F'!$X$2</f>
        <v>0</v>
      </c>
      <c r="DK71" s="957" t="e">
        <f>'TAB FUNDAMENTO'!#REF!</f>
        <v>#REF!</v>
      </c>
      <c r="DM71" s="1454"/>
      <c r="DN71" s="1454"/>
    </row>
    <row r="72" spans="1:118" s="957" customFormat="1">
      <c r="A72" s="1459">
        <v>69</v>
      </c>
      <c r="B72" s="1460" t="s">
        <v>2465</v>
      </c>
      <c r="C72" s="1441" t="s">
        <v>218</v>
      </c>
      <c r="D72" s="1474" t="s">
        <v>2091</v>
      </c>
      <c r="E72" s="1441" t="s">
        <v>2865</v>
      </c>
      <c r="F72" s="1441" t="s">
        <v>2866</v>
      </c>
      <c r="G72" s="1441">
        <f>IF('CERT-V'!$L$35=0,"",30)</f>
        <v>30</v>
      </c>
      <c r="H72" s="1441">
        <f>IF('CERT-V'!$L$35=0,"",30)</f>
        <v>30</v>
      </c>
      <c r="I72" s="1441" t="s">
        <v>2093</v>
      </c>
      <c r="J72" s="1441" t="str">
        <f t="shared" si="17"/>
        <v>com Redutor de 5%</v>
      </c>
      <c r="K72" s="1441" t="s">
        <v>2479</v>
      </c>
      <c r="L72" s="1441" t="s">
        <v>2658</v>
      </c>
      <c r="M72" s="1441" t="s">
        <v>2660</v>
      </c>
      <c r="N72" s="1441" t="str">
        <f ca="1">IF('CERT-V'!$L$33=0,"","5 Anos")</f>
        <v/>
      </c>
      <c r="O72" s="1441" t="str">
        <f>IF('CERT-V'!$L$32=0,"Não Há","5 Anos")</f>
        <v>Não Há</v>
      </c>
      <c r="P72" s="1441">
        <v>30</v>
      </c>
      <c r="Q72" s="1441">
        <v>0</v>
      </c>
      <c r="R72" s="1441"/>
      <c r="S72" s="1441"/>
      <c r="T72" s="1441"/>
      <c r="U72" s="1441"/>
      <c r="V72" s="1441"/>
      <c r="W72" s="1441" t="str">
        <f ca="1">IF('CERT-V'!$L$33&lt;5,"Não Atendeu","Atendeu")</f>
        <v>Não Atendeu</v>
      </c>
      <c r="X72" s="1441" t="str">
        <f ca="1">IF('CERT-V'!$L$34&lt;5,"Não Atendeu","Atendeu")</f>
        <v>Não Atendeu</v>
      </c>
      <c r="Y72" s="1441" t="str">
        <f>IF(AND($AK$2="M",'CERT-V'!$L$38&lt;53),"Não Atendeu","Atendeu")</f>
        <v>Atendeu</v>
      </c>
      <c r="Z72" s="1441" t="str">
        <f>IF(AND($AK$2="F",'CERT-V'!$L$38&lt;48),"Não Atendeu","Atendeu")</f>
        <v>Atendeu</v>
      </c>
      <c r="AA72" s="1441" t="str">
        <f ca="1">IF(AND($AK$2="M",'CERT-V'!$L$37&lt;30),"Não Atendeu","Atendeu")</f>
        <v>Atendeu</v>
      </c>
      <c r="AB72" s="1441">
        <v>0</v>
      </c>
      <c r="AC72" s="1441" t="str">
        <f>IF(AND($AK$2="M",'CERT-V'!$L$40&lt;53),"Não Atendeu","Atendeu")</f>
        <v>Atendeu</v>
      </c>
      <c r="AD72" s="1441">
        <v>0</v>
      </c>
      <c r="AE72" s="1441" t="str">
        <f ca="1">IF('CERT-V'!$L$39=0,"",IF('CERT-V'!$L$39&lt;30,"Não Atendeu","Atendeu"))</f>
        <v/>
      </c>
      <c r="AF72" s="1441" t="s">
        <v>152</v>
      </c>
      <c r="AG72" s="1441" t="str">
        <f>IF(AND($AK$2="M",'CERT-V'!$L$40&lt;53),"Não Atendeu","Atendeu")</f>
        <v>Atendeu</v>
      </c>
      <c r="AH72" s="1441" t="str">
        <f>IF(AND($AK$2="F",'CERT-V'!$L$40&lt;48),"Não Atendeu","Atendeu")</f>
        <v>Atendeu</v>
      </c>
      <c r="AI72" s="1441" t="str">
        <f ca="1">IF(AND($AK$2="M",'CERT-V'!$L$39&lt;30),"NÃO","SIM")</f>
        <v>SIM</v>
      </c>
      <c r="AJ72" s="1441" t="str">
        <f ca="1">IF(AND($AK$2="F",'CERT-V'!$L$39&lt;25),"NÃO","SIM")</f>
        <v>SIM</v>
      </c>
      <c r="AK72" s="1475">
        <v>0.2</v>
      </c>
      <c r="AL72" s="1475">
        <v>0.2</v>
      </c>
      <c r="AM72" s="1441">
        <v>30</v>
      </c>
      <c r="AN72" s="1441">
        <v>30</v>
      </c>
      <c r="AO72" s="1441" t="s">
        <v>1461</v>
      </c>
      <c r="AP72" s="1441" t="s">
        <v>130</v>
      </c>
      <c r="AQ72" s="1441" t="s">
        <v>1140</v>
      </c>
      <c r="AR72" s="1441" t="s">
        <v>2568</v>
      </c>
      <c r="AS72" s="1476" t="str">
        <f>"30/30"</f>
        <v>30/30</v>
      </c>
      <c r="AT72" s="1447" t="s">
        <v>2428</v>
      </c>
      <c r="AU72" s="1447" t="s">
        <v>2429</v>
      </c>
      <c r="AV72" s="1463" t="s">
        <v>1306</v>
      </c>
      <c r="AW72" s="1464" t="s">
        <v>2676</v>
      </c>
      <c r="AX72" s="1477" t="str">
        <f>IF('CERT-V'!$H$52=0,"",IF('CERT-F'!$X$2="","",IF(OR('CERT-F'!$O$2="N",PEDAG!$F$17="N"),"",PEDAG!$G$38)))</f>
        <v/>
      </c>
      <c r="AY72" s="1441" t="str">
        <f>IF(OR('CERT-F'!$O$2="n",'CERT-V'!$O$52&lt;=0),"","por  ano que antecipar em relação")</f>
        <v/>
      </c>
      <c r="AZ72" s="1441" t="str">
        <f>IF(OR('CERT-F'!$O$2="N",'CERT-V'!$R$52=""),"","aos limites de idade, quais sejam: 60 anos para homem e 55 anos para mulher.")</f>
        <v/>
      </c>
      <c r="BA72" s="1441" t="s">
        <v>206</v>
      </c>
      <c r="BB72" s="1478">
        <f t="shared" si="18"/>
        <v>2.75</v>
      </c>
      <c r="BC72" s="1441" t="s">
        <v>205</v>
      </c>
      <c r="BD72" s="1450">
        <f>IF('CERT-V'!$U$42="M",60,55)</f>
        <v>55</v>
      </c>
      <c r="BE72" s="1450">
        <f>'CERT-V'!$L$42</f>
        <v>0</v>
      </c>
      <c r="BF72" s="1450">
        <f t="shared" si="14"/>
        <v>55</v>
      </c>
      <c r="BG72" s="1441" t="str">
        <f>IF('CERT-F'!$AA$25&lt;=36145,"Atendeu","Não Atendeu")</f>
        <v>Atendeu</v>
      </c>
      <c r="BH72" s="1441" t="s">
        <v>2867</v>
      </c>
      <c r="BI72" s="1441" t="s">
        <v>2687</v>
      </c>
      <c r="BJ72" s="1441" t="str">
        <f ca="1">IF('CERT-V'!$L$39=0,"","30 Anos")</f>
        <v/>
      </c>
      <c r="BK72" s="1441" t="s">
        <v>152</v>
      </c>
      <c r="BL72" s="1479" t="s">
        <v>2321</v>
      </c>
      <c r="BM72" s="1480" t="e">
        <f>'TAB FUNDAMENTO'!#REF!</f>
        <v>#REF!</v>
      </c>
      <c r="BN72" s="1450">
        <v>48</v>
      </c>
      <c r="BO72" s="1450">
        <v>53</v>
      </c>
      <c r="BP72" s="1450">
        <v>30</v>
      </c>
      <c r="BQ72" s="1450">
        <f>30*365</f>
        <v>10950</v>
      </c>
      <c r="BR72" s="1450">
        <f t="shared" si="15"/>
        <v>10950</v>
      </c>
      <c r="BS72" s="1469"/>
      <c r="BT72" s="1450">
        <v>0</v>
      </c>
      <c r="BU72" s="1450">
        <v>0</v>
      </c>
      <c r="BV72" s="1450">
        <v>5</v>
      </c>
      <c r="BW72" s="1450">
        <f>IF('CERT-V'!$L$32=0,0,5)</f>
        <v>0</v>
      </c>
      <c r="BX72" s="1450">
        <v>53</v>
      </c>
      <c r="BY72" s="1450">
        <v>48</v>
      </c>
      <c r="BZ72" s="1450">
        <v>60</v>
      </c>
      <c r="CA72" s="1450">
        <v>55</v>
      </c>
      <c r="CB72" s="1441" t="str">
        <f ca="1">IF(AND($AK$2="M",'CERT-V'!$L$37&lt;30),"Não Atendeu","Atendeu")</f>
        <v>Atendeu</v>
      </c>
      <c r="CC72" s="1441">
        <v>0</v>
      </c>
      <c r="CD72" s="1441">
        <v>10950</v>
      </c>
      <c r="CE72" s="1441">
        <v>10950</v>
      </c>
      <c r="CF72" s="1450">
        <f>'CERT-V'!$L$42</f>
        <v>0</v>
      </c>
      <c r="CG72" s="1450">
        <f>'CERT-V'!$L$42</f>
        <v>0</v>
      </c>
      <c r="CH72" s="1481">
        <v>0</v>
      </c>
      <c r="CI72" s="1481">
        <v>0</v>
      </c>
      <c r="CJ72" s="1481"/>
      <c r="CK72" s="1481"/>
      <c r="CL72" s="1481"/>
      <c r="CM72" s="1482" t="str">
        <f>IF('CERT-V'!$AB$40&lt;38078,38078,'CERT-V'!$AB$40)</f>
        <v/>
      </c>
      <c r="CN72" s="1482" t="str">
        <f>IF('CERT-V'!$AB$40&lt;38078,38078,'CERT-V'!$AB$40)</f>
        <v/>
      </c>
      <c r="CO72" s="1483" t="str">
        <f>'CERT-V'!$E$35</f>
        <v/>
      </c>
      <c r="CP72" s="1483" t="str">
        <f>'CERT-V'!$E$35</f>
        <v/>
      </c>
      <c r="CQ72" s="1454" t="s">
        <v>2777</v>
      </c>
      <c r="CR72" s="1450" t="e">
        <f>'TAB FUNDAMENTO'!#REF!</f>
        <v>#REF!</v>
      </c>
      <c r="CS72" s="1450" t="e">
        <f>'TAB FUNDAMENTO'!#REF!</f>
        <v>#REF!</v>
      </c>
      <c r="CT72" s="1484">
        <f ca="1">PEDAG!$F$38</f>
        <v>36146</v>
      </c>
      <c r="CU72" s="1484">
        <f ca="1">PEDAG!$G$38</f>
        <v>36147</v>
      </c>
      <c r="CV72" s="1485"/>
      <c r="CW72" s="1485"/>
      <c r="CX72" s="1441" t="s">
        <v>2338</v>
      </c>
      <c r="CY72" s="1474" t="str">
        <f>IF('CERT-F'!$AA$25&lt;=36145,"Atendeu","Não atendeu")</f>
        <v>Atendeu</v>
      </c>
      <c r="CZ72" s="1441" t="s">
        <v>2611</v>
      </c>
      <c r="DA72" s="1474" t="e">
        <f t="shared" si="16"/>
        <v>#VALUE!</v>
      </c>
      <c r="DB72" s="1486" t="s">
        <v>2337</v>
      </c>
      <c r="DC72" s="1457">
        <f>'CERT-F'!$S$7</f>
        <v>0</v>
      </c>
      <c r="DD72" s="1457">
        <f>'CERT-F'!$S$7</f>
        <v>0</v>
      </c>
      <c r="DE72" s="1487">
        <v>0</v>
      </c>
      <c r="DF72" s="1487">
        <v>0</v>
      </c>
      <c r="DJ72" s="1458">
        <f>'CERT-F'!$X$2</f>
        <v>0</v>
      </c>
      <c r="DM72" s="1454"/>
      <c r="DN72" s="1454"/>
    </row>
    <row r="73" spans="1:118" s="957" customFormat="1">
      <c r="A73" s="1488">
        <v>70</v>
      </c>
      <c r="B73" s="1473" t="s">
        <v>2466</v>
      </c>
      <c r="C73" s="1441" t="s">
        <v>218</v>
      </c>
      <c r="D73" s="1474" t="s">
        <v>2091</v>
      </c>
      <c r="E73" s="1441" t="s">
        <v>2865</v>
      </c>
      <c r="F73" s="1441" t="s">
        <v>2866</v>
      </c>
      <c r="G73" s="1441">
        <f>IF('CERT-V'!$L$35=0,"",30)</f>
        <v>30</v>
      </c>
      <c r="H73" s="1441">
        <f>IF('CERT-V'!$L$35=0,"",30)</f>
        <v>30</v>
      </c>
      <c r="I73" s="1441" t="s">
        <v>2093</v>
      </c>
      <c r="J73" s="1441" t="str">
        <f t="shared" si="17"/>
        <v>com Redutor de 5%</v>
      </c>
      <c r="K73" s="1441" t="s">
        <v>2479</v>
      </c>
      <c r="L73" s="1441" t="s">
        <v>2658</v>
      </c>
      <c r="M73" s="1441" t="s">
        <v>2660</v>
      </c>
      <c r="N73" s="1441" t="str">
        <f ca="1">IF('CERT-V'!$L$33=0,"","5 Anos")</f>
        <v/>
      </c>
      <c r="O73" s="1441" t="str">
        <f>IF('CERT-V'!$L$32=0,"Não Há","5 Anos")</f>
        <v>Não Há</v>
      </c>
      <c r="P73" s="1441">
        <v>30</v>
      </c>
      <c r="Q73" s="1441">
        <v>0</v>
      </c>
      <c r="R73" s="1441"/>
      <c r="S73" s="1441"/>
      <c r="T73" s="1441"/>
      <c r="U73" s="1441"/>
      <c r="V73" s="1441"/>
      <c r="W73" s="1441" t="str">
        <f ca="1">IF('CERT-V'!$L$33&lt;5,"Não Atendeu","Atendeu")</f>
        <v>Não Atendeu</v>
      </c>
      <c r="X73" s="1441" t="str">
        <f ca="1">IF('CERT-V'!$L$34&lt;5,"Não Atendeu","Atendeu")</f>
        <v>Não Atendeu</v>
      </c>
      <c r="Y73" s="1441" t="str">
        <f>IF(AND($AK$2="M",'CERT-V'!$L$38&lt;53),"Não Atendeu","Atendeu")</f>
        <v>Atendeu</v>
      </c>
      <c r="Z73" s="1441" t="str">
        <f>IF(AND($AK$2="F",'CERT-V'!$L$38&lt;48),"Não Atendeu","Atendeu")</f>
        <v>Atendeu</v>
      </c>
      <c r="AA73" s="1441" t="str">
        <f ca="1">IF(AND($AK$2="M",'CERT-V'!$L$37&lt;30),"Não Atendeu","Atendeu")</f>
        <v>Atendeu</v>
      </c>
      <c r="AB73" s="1441">
        <v>0</v>
      </c>
      <c r="AC73" s="1441" t="str">
        <f>IF(AND($AK$2="M",'CERT-V'!$L$40&lt;53),"Não Atendeu","Atendeu")</f>
        <v>Atendeu</v>
      </c>
      <c r="AD73" s="1441">
        <v>0</v>
      </c>
      <c r="AE73" s="1441" t="str">
        <f ca="1">IF('CERT-V'!$L$39=0,"",IF('CERT-V'!$L$39&lt;30,"Não Atendeu","Atendeu"))</f>
        <v/>
      </c>
      <c r="AF73" s="1441" t="s">
        <v>152</v>
      </c>
      <c r="AG73" s="1441" t="str">
        <f>IF(AND($AK$2="M",'CERT-V'!$L$40&lt;53),"Não Atendeu","Atendeu")</f>
        <v>Atendeu</v>
      </c>
      <c r="AH73" s="1441" t="str">
        <f>IF(AND($AK$2="F",'CERT-V'!$L$40&lt;48),"Não Atendeu","Atendeu")</f>
        <v>Atendeu</v>
      </c>
      <c r="AI73" s="1441" t="str">
        <f ca="1">IF(AND($AK$2="M",'CERT-V'!$L$39&lt;30),"NÃO","SIM")</f>
        <v>SIM</v>
      </c>
      <c r="AJ73" s="1441" t="str">
        <f ca="1">IF(AND($AK$2="F",'CERT-V'!$L$39&lt;25),"NÃO","SIM")</f>
        <v>SIM</v>
      </c>
      <c r="AK73" s="1475">
        <v>0.2</v>
      </c>
      <c r="AL73" s="1475">
        <v>0.2</v>
      </c>
      <c r="AM73" s="1441">
        <v>30</v>
      </c>
      <c r="AN73" s="1441">
        <v>30</v>
      </c>
      <c r="AO73" s="1441" t="s">
        <v>1461</v>
      </c>
      <c r="AP73" s="1441" t="s">
        <v>130</v>
      </c>
      <c r="AQ73" s="1441" t="s">
        <v>1140</v>
      </c>
      <c r="AR73" s="1441" t="s">
        <v>2568</v>
      </c>
      <c r="AS73" s="1476" t="str">
        <f>"30/30"</f>
        <v>30/30</v>
      </c>
      <c r="AT73" s="1447" t="s">
        <v>2428</v>
      </c>
      <c r="AU73" s="1447" t="s">
        <v>2429</v>
      </c>
      <c r="AV73" s="1463" t="s">
        <v>1306</v>
      </c>
      <c r="AW73" s="1464" t="s">
        <v>2676</v>
      </c>
      <c r="AX73" s="1477" t="str">
        <f>IF('CERT-V'!$H$52=0,"",IF('CERT-F'!$X$2="","",IF(OR('CERT-F'!$O$2="N",PEDAG!$F$17="N"),"",PEDAG!$G$38)))</f>
        <v/>
      </c>
      <c r="AY73" s="1441" t="str">
        <f>IF(OR('CERT-F'!$O$2="n",'CERT-V'!$O$52&lt;=0),"","por  ano que antecipar em relação")</f>
        <v/>
      </c>
      <c r="AZ73" s="1441" t="str">
        <f>IF(OR('CERT-F'!$O$2="N",'CERT-V'!$R$52=""),"","aos limites de idade, quais sejam: 60 anos para homem e 55 anos para mulher.")</f>
        <v/>
      </c>
      <c r="BA73" s="1441" t="s">
        <v>206</v>
      </c>
      <c r="BB73" s="1478">
        <f t="shared" si="18"/>
        <v>2.75</v>
      </c>
      <c r="BC73" s="1441" t="s">
        <v>205</v>
      </c>
      <c r="BD73" s="1450">
        <f>IF('CERT-V'!$U$42="M",60,55)</f>
        <v>55</v>
      </c>
      <c r="BE73" s="1450">
        <f>'CERT-V'!$L$42</f>
        <v>0</v>
      </c>
      <c r="BF73" s="1450">
        <f t="shared" si="14"/>
        <v>55</v>
      </c>
      <c r="BG73" s="1441" t="str">
        <f>IF('CERT-F'!$AA$25&lt;=36145,"Atendeu","Não Atendeu")</f>
        <v>Atendeu</v>
      </c>
      <c r="BH73" s="1441" t="s">
        <v>2867</v>
      </c>
      <c r="BI73" s="1441" t="s">
        <v>2687</v>
      </c>
      <c r="BJ73" s="1441" t="str">
        <f ca="1">IF('CERT-V'!$L$39=0,"","30 Anos")</f>
        <v/>
      </c>
      <c r="BK73" s="1441" t="s">
        <v>152</v>
      </c>
      <c r="BL73" s="1479" t="s">
        <v>2321</v>
      </c>
      <c r="BM73" s="1480" t="e">
        <f>'TAB FUNDAMENTO'!#REF!</f>
        <v>#REF!</v>
      </c>
      <c r="BN73" s="1450">
        <v>48</v>
      </c>
      <c r="BO73" s="1450">
        <v>53</v>
      </c>
      <c r="BP73" s="1450">
        <v>30</v>
      </c>
      <c r="BQ73" s="1450">
        <f>30*365</f>
        <v>10950</v>
      </c>
      <c r="BR73" s="1450">
        <f t="shared" si="15"/>
        <v>10950</v>
      </c>
      <c r="BS73" s="1469"/>
      <c r="BT73" s="1450">
        <v>0</v>
      </c>
      <c r="BU73" s="1450">
        <v>0</v>
      </c>
      <c r="BV73" s="1450">
        <v>5</v>
      </c>
      <c r="BW73" s="1450">
        <f>IF('CERT-V'!$L$32=0,0,5)</f>
        <v>0</v>
      </c>
      <c r="BX73" s="1450">
        <v>53</v>
      </c>
      <c r="BY73" s="1450">
        <v>48</v>
      </c>
      <c r="BZ73" s="1450">
        <v>60</v>
      </c>
      <c r="CA73" s="1450">
        <v>55</v>
      </c>
      <c r="CB73" s="1441" t="str">
        <f ca="1">IF(AND($AK$2="M",'CERT-V'!$L$37&lt;30),"Não Atendeu","Atendeu")</f>
        <v>Atendeu</v>
      </c>
      <c r="CC73" s="1441">
        <v>0</v>
      </c>
      <c r="CD73" s="1441">
        <v>10950</v>
      </c>
      <c r="CE73" s="1441">
        <v>10950</v>
      </c>
      <c r="CF73" s="1450">
        <f>'CERT-V'!$L$42</f>
        <v>0</v>
      </c>
      <c r="CG73" s="1450">
        <f>'CERT-V'!$L$42</f>
        <v>0</v>
      </c>
      <c r="CH73" s="1481">
        <v>0</v>
      </c>
      <c r="CI73" s="1481">
        <v>0</v>
      </c>
      <c r="CJ73" s="1481"/>
      <c r="CK73" s="1481"/>
      <c r="CL73" s="1481"/>
      <c r="CM73" s="1482" t="str">
        <f>IF('CERT-V'!$AB$40&lt;38078,38078,'CERT-V'!$AB$40)</f>
        <v/>
      </c>
      <c r="CN73" s="1482" t="str">
        <f>IF('CERT-V'!$AB$40&lt;38078,38078,'CERT-V'!$AB$40)</f>
        <v/>
      </c>
      <c r="CO73" s="1483" t="str">
        <f>'CERT-V'!$E$35</f>
        <v/>
      </c>
      <c r="CP73" s="1483" t="str">
        <f>'CERT-V'!$E$35</f>
        <v/>
      </c>
      <c r="CQ73" s="1454" t="s">
        <v>2777</v>
      </c>
      <c r="CR73" s="1450" t="e">
        <f>'TAB FUNDAMENTO'!#REF!</f>
        <v>#REF!</v>
      </c>
      <c r="CS73" s="1450" t="e">
        <f>'TAB FUNDAMENTO'!#REF!</f>
        <v>#REF!</v>
      </c>
      <c r="CT73" s="1484">
        <f ca="1">PEDAG!$F$38</f>
        <v>36146</v>
      </c>
      <c r="CU73" s="1484">
        <f ca="1">PEDAG!$G$38</f>
        <v>36147</v>
      </c>
      <c r="CV73" s="1485"/>
      <c r="CW73" s="1485"/>
      <c r="CX73" s="1441" t="s">
        <v>2338</v>
      </c>
      <c r="CY73" s="1474" t="str">
        <f>IF('CERT-F'!$AA$25&lt;=36145,"Atendeu","Não atendeu")</f>
        <v>Atendeu</v>
      </c>
      <c r="CZ73" s="1441" t="s">
        <v>2611</v>
      </c>
      <c r="DA73" s="1474" t="e">
        <f t="shared" si="16"/>
        <v>#VALUE!</v>
      </c>
      <c r="DB73" s="1486" t="s">
        <v>2337</v>
      </c>
      <c r="DC73" s="1457">
        <f>'CERT-F'!$S$7</f>
        <v>0</v>
      </c>
      <c r="DD73" s="1457">
        <f>'CERT-F'!$S$7</f>
        <v>0</v>
      </c>
      <c r="DE73" s="1487">
        <v>0</v>
      </c>
      <c r="DF73" s="1487">
        <v>0</v>
      </c>
      <c r="DJ73" s="1458">
        <f>'CERT-F'!$X$2</f>
        <v>0</v>
      </c>
      <c r="DM73" s="1454"/>
      <c r="DN73" s="1454"/>
    </row>
    <row r="74" spans="1:118" s="1" customFormat="1">
      <c r="A74" s="391">
        <v>71</v>
      </c>
      <c r="B74" s="360" t="e">
        <f>IF(DJ74&lt;&gt;DK74,"O FUNDAMENTO UTILIZADO ESTÁ INCORRETO, VEJA SE HABILITOU OUTRO FUNDAMENTO.",VLOOKUP(A74,'TAB FUNDAMENTO'!#REF!,2,0))</f>
        <v>#REF!</v>
      </c>
      <c r="C74" s="361" t="s">
        <v>218</v>
      </c>
      <c r="D74" s="573" t="s">
        <v>2091</v>
      </c>
      <c r="E74" s="392" t="s">
        <v>2865</v>
      </c>
      <c r="F74" s="379" t="s">
        <v>2866</v>
      </c>
      <c r="G74" s="361" t="str">
        <f ca="1">IF('CERT-V'!$L$37=0,"",35)</f>
        <v/>
      </c>
      <c r="H74" s="361" t="str">
        <f ca="1">IF('CERT-V'!$L$37=0,"",30)</f>
        <v/>
      </c>
      <c r="I74" s="361" t="s">
        <v>2092</v>
      </c>
      <c r="J74" s="361">
        <v>0</v>
      </c>
      <c r="K74" s="361" t="s">
        <v>2479</v>
      </c>
      <c r="L74" s="361" t="s">
        <v>2660</v>
      </c>
      <c r="M74" s="361" t="str">
        <f>IF('CERT-V'!$L$31=0,"Não Há","10 Anos")</f>
        <v>Não Há</v>
      </c>
      <c r="N74" s="361" t="str">
        <f ca="1">IF('CERT-V'!$L$33=0,"","5 Anos")</f>
        <v/>
      </c>
      <c r="O74" s="361" t="str">
        <f>IF('CERT-V'!$L$32=0,"Não Há","5 Anos")</f>
        <v>Não Há</v>
      </c>
      <c r="P74" s="361">
        <v>0</v>
      </c>
      <c r="Q74" s="361">
        <v>0</v>
      </c>
      <c r="R74" s="361"/>
      <c r="S74" s="361"/>
      <c r="T74" s="361"/>
      <c r="U74" s="361"/>
      <c r="V74" s="361"/>
      <c r="W74" s="361" t="str">
        <f ca="1">IF('CERT-V'!$L$33&lt;5,"Não Atendeu","Atendeu")</f>
        <v>Não Atendeu</v>
      </c>
      <c r="X74" s="361" t="str">
        <f ca="1">IF('CERT-V'!$L$34&lt;20,"Não Atendeu","Atendeu")</f>
        <v>Não Atendeu</v>
      </c>
      <c r="Y74" s="361" t="str">
        <f>IF(AND($AK$2="M",'CERT-V'!$L$38&lt;60),"Não Atendeu","Atendeu")</f>
        <v>Atendeu</v>
      </c>
      <c r="Z74" s="361" t="str">
        <f>IF(AND($AK$2="F",'CERT-V'!$L$38&lt;55),"Não Atendeu","Atendeu")</f>
        <v>Atendeu</v>
      </c>
      <c r="AA74" s="361" t="str">
        <f ca="1">IF(AND($AK$2="M",'CERT-V'!$L$37&lt;35),"Não Atendeu","Atendeu")</f>
        <v>Atendeu</v>
      </c>
      <c r="AB74" s="361" t="str">
        <f ca="1">IF(AND($AK$2="f",'CERT-V'!$L$37&lt;30),"Não Atendeu","Atendeu")</f>
        <v>Atendeu</v>
      </c>
      <c r="AC74" s="379" t="str">
        <f>IF(AND($AK$2="M",'CERT-V'!$L$40&lt;60),"Não Atendeu","Atendeu")</f>
        <v>Atendeu</v>
      </c>
      <c r="AD74" s="379" t="str">
        <f>IF(AND($AK$2="F",'CERT-V'!$L$40&lt;55),"Não Atendeu","Atendeu")</f>
        <v>Atendeu</v>
      </c>
      <c r="AE74" s="361" t="str">
        <f ca="1">IF('CERT-V'!$L$39=0,"",IF('CERT-V'!$L$39&lt;35,"Não Atendeu","Atendeu"))</f>
        <v/>
      </c>
      <c r="AF74" s="361" t="str">
        <f ca="1">IF('CERT-V'!$L$39=0,"",IF('CERT-V'!$L$39&lt;30,"Não Atendeu","Atendeu"))</f>
        <v/>
      </c>
      <c r="AG74" s="379" t="str">
        <f>IF(AND($AK$2="M",'CERT-V'!$L$40&lt;60),"Não Atendeu","Atendeu")</f>
        <v>Atendeu</v>
      </c>
      <c r="AH74" s="379" t="str">
        <f>IF(AND($AK$2="F",'CERT-V'!$L$40&lt;55),"Não Atendeu","Atendeu")</f>
        <v>Atendeu</v>
      </c>
      <c r="AI74" s="361" t="str">
        <f ca="1">IF(AND($AK$2="M",'CERT-V'!$L$39&lt;35),"NÃO","SIM")</f>
        <v>SIM</v>
      </c>
      <c r="AJ74" s="361" t="str">
        <f ca="1">IF(AND($AK$2="F",'CERT-V'!$L$39&lt;30),"NÃO","SIM")</f>
        <v>SIM</v>
      </c>
      <c r="AK74" s="364">
        <v>0</v>
      </c>
      <c r="AL74" s="364">
        <v>0</v>
      </c>
      <c r="AM74" s="361">
        <v>35</v>
      </c>
      <c r="AN74" s="361">
        <v>30</v>
      </c>
      <c r="AO74" s="583" t="str">
        <f>IF('CERT-F'!$X$2="","",IF('CERT-F'!$O$2="N","","adqüiriu a condição de aposentar com os proventos calculados sobre:"))</f>
        <v/>
      </c>
      <c r="AP74" s="361" t="s">
        <v>130</v>
      </c>
      <c r="AQ74" s="361" t="s">
        <v>1140</v>
      </c>
      <c r="AR74" s="361" t="s">
        <v>2568</v>
      </c>
      <c r="AS74" s="708" t="str">
        <f>IF('CERT-V'!$U$42="M","35/35","30/30")</f>
        <v>30/30</v>
      </c>
      <c r="AT74" s="366" t="s">
        <v>2428</v>
      </c>
      <c r="AU74" s="366">
        <v>0</v>
      </c>
      <c r="AV74" s="366">
        <v>0</v>
      </c>
      <c r="AW74" s="361">
        <v>0</v>
      </c>
      <c r="AX74" s="361">
        <v>0</v>
      </c>
      <c r="AY74" s="361">
        <v>0</v>
      </c>
      <c r="AZ74" s="361">
        <v>0</v>
      </c>
      <c r="BA74" s="361">
        <v>0</v>
      </c>
      <c r="BB74" s="361">
        <v>0</v>
      </c>
      <c r="BC74" s="366">
        <v>0</v>
      </c>
      <c r="BD74" s="361"/>
      <c r="BE74" s="361"/>
      <c r="BF74" s="361"/>
      <c r="BG74" s="361" t="s">
        <v>2468</v>
      </c>
      <c r="BH74" s="392" t="s">
        <v>2865</v>
      </c>
      <c r="BI74" s="379" t="s">
        <v>2866</v>
      </c>
      <c r="BJ74" s="361" t="str">
        <f ca="1">IF('CERT-V'!$L$39=0,"","35 Anos")</f>
        <v/>
      </c>
      <c r="BK74" s="361" t="str">
        <f ca="1">IF('CERT-V'!$L$39=0,"","30 Anos")</f>
        <v/>
      </c>
      <c r="BL74" s="367" t="s">
        <v>1146</v>
      </c>
      <c r="BM74" s="381" t="e">
        <f>'TAB FUNDAMENTO'!#REF!-'CERT-F'!$S$7</f>
        <v>#REF!</v>
      </c>
      <c r="BN74" s="369">
        <v>55</v>
      </c>
      <c r="BO74" s="369">
        <v>60</v>
      </c>
      <c r="BP74" s="387">
        <v>30</v>
      </c>
      <c r="BQ74" s="369">
        <f>35*365</f>
        <v>12775</v>
      </c>
      <c r="BR74" s="369">
        <f t="shared" si="15"/>
        <v>10950</v>
      </c>
      <c r="BS74" s="20"/>
      <c r="BT74" s="369">
        <v>20</v>
      </c>
      <c r="BU74" s="369">
        <f>IF('CERT-V'!$L$31=0,0,10)</f>
        <v>0</v>
      </c>
      <c r="BV74" s="369">
        <v>5</v>
      </c>
      <c r="BW74" s="369">
        <f>IF('CERT-V'!$L$32=0,0,5)</f>
        <v>0</v>
      </c>
      <c r="BX74" s="369">
        <v>60</v>
      </c>
      <c r="BY74" s="369">
        <v>55</v>
      </c>
      <c r="BZ74" s="677">
        <v>60</v>
      </c>
      <c r="CA74" s="387">
        <v>55</v>
      </c>
      <c r="CB74" s="361" t="str">
        <f ca="1">IF(AND($AK$2="M",'CERT-V'!$L$37&lt;35),"Não Atendeu","Atendeu")</f>
        <v>Atendeu</v>
      </c>
      <c r="CC74" s="361" t="str">
        <f ca="1">IF(AND($AK$2="f",'CERT-V'!$L$37&lt;30),"Não Atendeu","Atendeu")</f>
        <v>Atendeu</v>
      </c>
      <c r="CD74" s="361">
        <v>12775</v>
      </c>
      <c r="CE74" s="361">
        <v>10950</v>
      </c>
      <c r="CF74" s="369"/>
      <c r="CG74" s="369"/>
      <c r="CH74" s="673">
        <v>0</v>
      </c>
      <c r="CI74" s="673">
        <v>0</v>
      </c>
      <c r="CJ74" s="673"/>
      <c r="CK74" s="673"/>
      <c r="CL74" s="673"/>
      <c r="CM74" s="694" t="str">
        <f>IF('CERT-V'!$AB$40&lt;38078,38078,'CERT-V'!$AB$40)</f>
        <v/>
      </c>
      <c r="CN74" s="694" t="str">
        <f>IF('CERT-V'!$AB$40&lt;38078,38078,'CERT-V'!$AB$40)</f>
        <v/>
      </c>
      <c r="CO74" s="362" t="str">
        <f>'CERT-V'!$E$35</f>
        <v/>
      </c>
      <c r="CP74" s="362" t="str">
        <f>'CERT-V'!$E$35</f>
        <v/>
      </c>
      <c r="CQ74" s="145"/>
      <c r="CR74" s="361">
        <f>35*365</f>
        <v>12775</v>
      </c>
      <c r="CS74" s="361">
        <f t="shared" ref="CS74:CS79" si="19">30*365</f>
        <v>10950</v>
      </c>
      <c r="CT74" s="145"/>
      <c r="CU74" s="145"/>
      <c r="CV74" s="145"/>
      <c r="CW74" s="145"/>
      <c r="CX74" s="361"/>
      <c r="CY74" s="573"/>
      <c r="CZ74" s="361"/>
      <c r="DA74" s="573"/>
      <c r="DB74" s="741" t="s">
        <v>2337</v>
      </c>
      <c r="DC74" s="745">
        <f>'CERT-F'!$S$7</f>
        <v>0</v>
      </c>
      <c r="DD74" s="745">
        <f>'CERT-F'!$S$7</f>
        <v>0</v>
      </c>
      <c r="DE74" s="745" t="e">
        <f>'CERT-V'!$AQ$29</f>
        <v>#REF!</v>
      </c>
      <c r="DF74" s="745">
        <f>'CERT-V'!$AT$29</f>
        <v>0</v>
      </c>
      <c r="DJ74" s="42">
        <f>'CERT-F'!$X$2</f>
        <v>0</v>
      </c>
      <c r="DK74" s="1" t="e">
        <f>'TAB FUNDAMENTO'!#REF!</f>
        <v>#REF!</v>
      </c>
      <c r="DM74" s="145"/>
      <c r="DN74" s="145"/>
    </row>
    <row r="75" spans="1:118" s="1" customFormat="1" ht="13.15" customHeight="1">
      <c r="A75" s="391">
        <v>72</v>
      </c>
      <c r="B75" s="360" t="e">
        <f>IF(DJ75&lt;&gt;DK75,"O FUNDAMENTO UTILIZADO ESTÁ INCORRETO, VEJA SE HABILITOU OUTRO FUNDAMENTO.",VLOOKUP(A75,'TAB FUNDAMENTO'!#REF!,2,0))</f>
        <v>#REF!</v>
      </c>
      <c r="C75" s="361" t="s">
        <v>218</v>
      </c>
      <c r="D75" s="573" t="s">
        <v>2091</v>
      </c>
      <c r="E75" s="392" t="s">
        <v>2865</v>
      </c>
      <c r="F75" s="379" t="s">
        <v>2866</v>
      </c>
      <c r="G75" s="361" t="str">
        <f ca="1">IF('CERT-V'!$L$37=0,"",35)</f>
        <v/>
      </c>
      <c r="H75" s="361" t="str">
        <f ca="1">IF('CERT-V'!$L$37=0,"",30)</f>
        <v/>
      </c>
      <c r="I75" s="361" t="s">
        <v>2092</v>
      </c>
      <c r="J75" s="361">
        <v>0</v>
      </c>
      <c r="K75" s="361" t="s">
        <v>2479</v>
      </c>
      <c r="L75" s="361" t="s">
        <v>2660</v>
      </c>
      <c r="M75" s="361" t="str">
        <f>IF('CERT-V'!$L$31=0,"Não Há","10 Anos")</f>
        <v>Não Há</v>
      </c>
      <c r="N75" s="361" t="str">
        <f ca="1">IF('CERT-V'!$L$33=0,"","5 Anos")</f>
        <v/>
      </c>
      <c r="O75" s="361" t="str">
        <f>IF('CERT-V'!$L$32=0,"Não Há","5 Anos")</f>
        <v>Não Há</v>
      </c>
      <c r="P75" s="361">
        <v>0</v>
      </c>
      <c r="Q75" s="361">
        <v>0</v>
      </c>
      <c r="R75" s="361"/>
      <c r="S75" s="361"/>
      <c r="T75" s="361"/>
      <c r="U75" s="361"/>
      <c r="V75" s="361"/>
      <c r="W75" s="361" t="str">
        <f ca="1">IF('CERT-V'!$L$33&lt;5,"Não Atendeu","Atendeu")</f>
        <v>Não Atendeu</v>
      </c>
      <c r="X75" s="361" t="str">
        <f ca="1">IF('CERT-V'!$L$34&lt;20,"Não Atendeu","Atendeu")</f>
        <v>Não Atendeu</v>
      </c>
      <c r="Y75" s="361" t="str">
        <f>IF(AND($AK$2="M",'CERT-V'!$L$38&lt;60),"Não Atendeu","Atendeu")</f>
        <v>Atendeu</v>
      </c>
      <c r="Z75" s="361" t="str">
        <f>IF(AND($AK$2="F",'CERT-V'!$L$38&lt;55),"Não Atendeu","Atendeu")</f>
        <v>Atendeu</v>
      </c>
      <c r="AA75" s="361" t="str">
        <f ca="1">IF(AND($AK$2="M",'CERT-V'!$L$37&lt;35),"Não Atendeu","Atendeu")</f>
        <v>Atendeu</v>
      </c>
      <c r="AB75" s="361" t="str">
        <f ca="1">IF(AND($AK$2="f",'CERT-V'!$L$37&lt;30),"Não Atendeu","Atendeu")</f>
        <v>Atendeu</v>
      </c>
      <c r="AC75" s="379" t="str">
        <f>IF(AND($AK$2="M",'CERT-V'!$L$40&lt;60),"Não Atendeu","Atendeu")</f>
        <v>Atendeu</v>
      </c>
      <c r="AD75" s="379" t="str">
        <f>IF(AND($AK$2="F",'CERT-V'!$L$40&lt;55),"Não Atendeu","Atendeu")</f>
        <v>Atendeu</v>
      </c>
      <c r="AE75" s="361" t="str">
        <f ca="1">IF('CERT-V'!$L$39=0,"",IF('CERT-V'!$L$39&lt;35,"Não Atendeu","Atendeu"))</f>
        <v/>
      </c>
      <c r="AF75" s="361" t="str">
        <f ca="1">IF('CERT-V'!$L$39=0,"",IF('CERT-V'!$L$39&lt;30,"Não Atendeu","Atendeu"))</f>
        <v/>
      </c>
      <c r="AG75" s="379" t="str">
        <f>IF(AND($AK$2="M",'CERT-V'!$L$40&lt;60),"Não Atendeu","Atendeu")</f>
        <v>Atendeu</v>
      </c>
      <c r="AH75" s="379" t="str">
        <f>IF(AND($AK$2="F",'CERT-V'!$L$40&lt;55),"Não Atendeu","Atendeu")</f>
        <v>Atendeu</v>
      </c>
      <c r="AI75" s="361" t="str">
        <f ca="1">IF(AND($AK$2="M",'CERT-V'!$L$39&lt;35),"NÃO","SIM")</f>
        <v>SIM</v>
      </c>
      <c r="AJ75" s="361" t="str">
        <f ca="1">IF(AND($AK$2="F",'CERT-V'!$L$39&lt;30),"NÃO","SIM")</f>
        <v>SIM</v>
      </c>
      <c r="AK75" s="364">
        <v>0</v>
      </c>
      <c r="AL75" s="364">
        <v>0</v>
      </c>
      <c r="AM75" s="361">
        <v>35</v>
      </c>
      <c r="AN75" s="361">
        <v>30</v>
      </c>
      <c r="AO75" s="583" t="str">
        <f>IF('CERT-F'!$X$2="","",IF('CERT-F'!$O$2="N","","adqüiriu a condição de aposentar com os proventos calculados sobre:"))</f>
        <v/>
      </c>
      <c r="AP75" s="361" t="s">
        <v>130</v>
      </c>
      <c r="AQ75" s="361" t="s">
        <v>1140</v>
      </c>
      <c r="AR75" s="361" t="s">
        <v>2568</v>
      </c>
      <c r="AS75" s="708" t="str">
        <f>IF('CERT-V'!$U$42="M","35/35","30/30")</f>
        <v>30/30</v>
      </c>
      <c r="AT75" s="366" t="s">
        <v>2428</v>
      </c>
      <c r="AU75" s="366">
        <v>0</v>
      </c>
      <c r="AV75" s="366">
        <v>0</v>
      </c>
      <c r="AW75" s="361">
        <v>0</v>
      </c>
      <c r="AX75" s="361">
        <v>0</v>
      </c>
      <c r="AY75" s="361">
        <v>0</v>
      </c>
      <c r="AZ75" s="361">
        <v>0</v>
      </c>
      <c r="BA75" s="361">
        <v>0</v>
      </c>
      <c r="BB75" s="361">
        <v>0</v>
      </c>
      <c r="BC75" s="366">
        <v>0</v>
      </c>
      <c r="BD75" s="361"/>
      <c r="BE75" s="361"/>
      <c r="BF75" s="361"/>
      <c r="BG75" s="361" t="s">
        <v>2468</v>
      </c>
      <c r="BH75" s="392" t="s">
        <v>2865</v>
      </c>
      <c r="BI75" s="379" t="s">
        <v>2866</v>
      </c>
      <c r="BJ75" s="361" t="str">
        <f ca="1">IF('CERT-V'!$L$39=0,"","35 Anos")</f>
        <v/>
      </c>
      <c r="BK75" s="361" t="str">
        <f ca="1">IF('CERT-V'!$L$39=0,"","30 Anos")</f>
        <v/>
      </c>
      <c r="BL75" s="367" t="s">
        <v>1146</v>
      </c>
      <c r="BM75" s="381" t="e">
        <f>'TAB FUNDAMENTO'!#REF!-'CERT-F'!$S$7</f>
        <v>#REF!</v>
      </c>
      <c r="BN75" s="369">
        <v>55</v>
      </c>
      <c r="BO75" s="369">
        <v>60</v>
      </c>
      <c r="BP75" s="387">
        <v>30</v>
      </c>
      <c r="BQ75" s="369">
        <f>35*365</f>
        <v>12775</v>
      </c>
      <c r="BR75" s="369">
        <f t="shared" si="15"/>
        <v>10950</v>
      </c>
      <c r="BS75" s="20"/>
      <c r="BT75" s="369">
        <v>20</v>
      </c>
      <c r="BU75" s="369">
        <f>IF('CERT-V'!$L$31=0,0,10)</f>
        <v>0</v>
      </c>
      <c r="BV75" s="369">
        <v>5</v>
      </c>
      <c r="BW75" s="369">
        <f>IF('CERT-V'!$L$32=0,0,5)</f>
        <v>0</v>
      </c>
      <c r="BX75" s="369">
        <v>60</v>
      </c>
      <c r="BY75" s="369">
        <v>55</v>
      </c>
      <c r="BZ75" s="677">
        <v>60</v>
      </c>
      <c r="CA75" s="387">
        <v>55</v>
      </c>
      <c r="CB75" s="361" t="str">
        <f ca="1">IF(AND($AK$2="M",'CERT-V'!$L$37&lt;35),"Não Atendeu","Atendeu")</f>
        <v>Atendeu</v>
      </c>
      <c r="CC75" s="361" t="str">
        <f ca="1">IF(AND($AK$2="f",'CERT-V'!$L$37&lt;30),"Não Atendeu","Atendeu")</f>
        <v>Atendeu</v>
      </c>
      <c r="CD75" s="361">
        <v>12775</v>
      </c>
      <c r="CE75" s="361">
        <v>10950</v>
      </c>
      <c r="CF75" s="369"/>
      <c r="CG75" s="369"/>
      <c r="CH75" s="673">
        <v>0</v>
      </c>
      <c r="CI75" s="673">
        <v>0</v>
      </c>
      <c r="CJ75" s="673"/>
      <c r="CK75" s="673"/>
      <c r="CL75" s="673"/>
      <c r="CM75" s="694" t="str">
        <f>IF('CERT-V'!$AB$40&lt;38078,38078,'CERT-V'!$AB$40)</f>
        <v/>
      </c>
      <c r="CN75" s="694" t="str">
        <f>IF('CERT-V'!$AB$40&lt;38078,38078,'CERT-V'!$AB$40)</f>
        <v/>
      </c>
      <c r="CO75" s="362" t="str">
        <f>'CERT-V'!$E$35</f>
        <v/>
      </c>
      <c r="CP75" s="362" t="str">
        <f>'CERT-V'!$E$35</f>
        <v/>
      </c>
      <c r="CQ75" s="145"/>
      <c r="CR75" s="361">
        <f>35*365</f>
        <v>12775</v>
      </c>
      <c r="CS75" s="361">
        <f t="shared" si="19"/>
        <v>10950</v>
      </c>
      <c r="CT75" s="145"/>
      <c r="CU75" s="145"/>
      <c r="CV75" s="145"/>
      <c r="CW75" s="145"/>
      <c r="CX75" s="361"/>
      <c r="CY75" s="573"/>
      <c r="CZ75" s="361"/>
      <c r="DA75" s="573"/>
      <c r="DB75" s="741" t="s">
        <v>2337</v>
      </c>
      <c r="DC75" s="745">
        <f>'CERT-F'!$S$7</f>
        <v>0</v>
      </c>
      <c r="DD75" s="745">
        <f>'CERT-F'!$S$7</f>
        <v>0</v>
      </c>
      <c r="DE75" s="745" t="e">
        <f>'CERT-V'!$AQ$29</f>
        <v>#REF!</v>
      </c>
      <c r="DF75" s="745">
        <f>'CERT-V'!$AT$29</f>
        <v>0</v>
      </c>
      <c r="DJ75" s="42">
        <f>'CERT-F'!$X$2</f>
        <v>0</v>
      </c>
      <c r="DK75" s="1" t="e">
        <f>'TAB FUNDAMENTO'!#REF!</f>
        <v>#REF!</v>
      </c>
      <c r="DM75" s="145"/>
      <c r="DN75" s="145"/>
    </row>
    <row r="76" spans="1:118" s="1" customFormat="1" ht="13.15" customHeight="1">
      <c r="A76" s="391">
        <v>73</v>
      </c>
      <c r="B76" s="360" t="e">
        <f>IF(DJ76&lt;&gt;DK76,"O FUNDAMENTO UTILIZADO ESTÁ INCORRETO, VEJA SE HABILITOU OUTRO FUNDAMENTO.",VLOOKUP(A76,'TAB FUNDAMENTO'!#REF!,2,0))</f>
        <v>#REF!</v>
      </c>
      <c r="C76" s="361" t="s">
        <v>218</v>
      </c>
      <c r="D76" s="573" t="s">
        <v>2091</v>
      </c>
      <c r="E76" s="392" t="s">
        <v>2865</v>
      </c>
      <c r="F76" s="379" t="s">
        <v>2866</v>
      </c>
      <c r="G76" s="361" t="str">
        <f ca="1">IF('CERT-V'!$L$37=0,"",35)</f>
        <v/>
      </c>
      <c r="H76" s="361" t="str">
        <f ca="1">IF('CERT-V'!$L$37=0,"",30)</f>
        <v/>
      </c>
      <c r="I76" s="361" t="s">
        <v>2092</v>
      </c>
      <c r="J76" s="361">
        <v>0</v>
      </c>
      <c r="K76" s="361" t="s">
        <v>2479</v>
      </c>
      <c r="L76" s="361" t="s">
        <v>2660</v>
      </c>
      <c r="M76" s="361" t="str">
        <f>IF('CERT-V'!$L$31=0,"Não Há","10 Anos")</f>
        <v>Não Há</v>
      </c>
      <c r="N76" s="361" t="str">
        <f ca="1">IF('CERT-V'!$L$33=0,"","5 Anos")</f>
        <v/>
      </c>
      <c r="O76" s="361" t="str">
        <f>IF('CERT-V'!$L$32=0,"Não Há","5 Anos")</f>
        <v>Não Há</v>
      </c>
      <c r="P76" s="361">
        <v>0</v>
      </c>
      <c r="Q76" s="361">
        <v>0</v>
      </c>
      <c r="R76" s="361"/>
      <c r="S76" s="361"/>
      <c r="T76" s="361"/>
      <c r="U76" s="361"/>
      <c r="V76" s="361"/>
      <c r="W76" s="361" t="str">
        <f ca="1">IF('CERT-V'!$L$33&lt;5,"Não Atendeu","Atendeu")</f>
        <v>Não Atendeu</v>
      </c>
      <c r="X76" s="361" t="str">
        <f ca="1">IF('CERT-V'!$L$34&lt;20,"Não Atendeu","Atendeu")</f>
        <v>Não Atendeu</v>
      </c>
      <c r="Y76" s="361" t="str">
        <f>IF(AND($AK$2="M",'CERT-V'!$L$38&lt;60),"Não Atendeu","Atendeu")</f>
        <v>Atendeu</v>
      </c>
      <c r="Z76" s="361" t="str">
        <f>IF(AND($AK$2="F",'CERT-V'!$L$38&lt;55),"Não Atendeu","Atendeu")</f>
        <v>Atendeu</v>
      </c>
      <c r="AA76" s="361" t="str">
        <f ca="1">IF(AND($AK$2="M",'CERT-V'!$L$37&lt;35),"Não Atendeu","Atendeu")</f>
        <v>Atendeu</v>
      </c>
      <c r="AB76" s="361" t="str">
        <f ca="1">IF(AND($AK$2="f",'CERT-V'!$L$37&lt;30),"Não Atendeu","Atendeu")</f>
        <v>Atendeu</v>
      </c>
      <c r="AC76" s="379" t="str">
        <f>IF(AND($AK$2="M",'CERT-V'!$L$40&lt;60),"Não Atendeu","Atendeu")</f>
        <v>Atendeu</v>
      </c>
      <c r="AD76" s="379" t="str">
        <f>IF(AND($AK$2="F",'CERT-V'!$L$40&lt;55),"Não Atendeu","Atendeu")</f>
        <v>Atendeu</v>
      </c>
      <c r="AE76" s="361" t="str">
        <f ca="1">IF('CERT-V'!$L$39=0,"",IF('CERT-V'!$L$39&lt;35,"Não Atendeu","Atendeu"))</f>
        <v/>
      </c>
      <c r="AF76" s="361" t="str">
        <f ca="1">IF('CERT-V'!$L$39=0,"",IF('CERT-V'!$L$39&lt;30,"Não Atendeu","Atendeu"))</f>
        <v/>
      </c>
      <c r="AG76" s="379" t="str">
        <f>IF(AND($AK$2="M",'CERT-V'!$L$40&lt;60),"Não Atendeu","Atendeu")</f>
        <v>Atendeu</v>
      </c>
      <c r="AH76" s="379" t="str">
        <f>IF(AND($AK$2="F",'CERT-V'!$L$40&lt;55),"Não Atendeu","Atendeu")</f>
        <v>Atendeu</v>
      </c>
      <c r="AI76" s="361" t="str">
        <f ca="1">IF(AND($AK$2="M",'CERT-V'!$L$39&lt;35),"NÃO","SIM")</f>
        <v>SIM</v>
      </c>
      <c r="AJ76" s="361" t="str">
        <f ca="1">IF(AND($AK$2="F",'CERT-V'!$L$39&lt;30),"NÃO","SIM")</f>
        <v>SIM</v>
      </c>
      <c r="AK76" s="364">
        <v>0</v>
      </c>
      <c r="AL76" s="364">
        <v>0</v>
      </c>
      <c r="AM76" s="361">
        <v>35</v>
      </c>
      <c r="AN76" s="361">
        <v>30</v>
      </c>
      <c r="AO76" s="583" t="str">
        <f>IF('CERT-F'!$X$2="","",IF('CERT-F'!$O$2="N","","adqüiriu a condição de aposentar com os proventos calculados sobre:"))</f>
        <v/>
      </c>
      <c r="AP76" s="361" t="s">
        <v>130</v>
      </c>
      <c r="AQ76" s="361" t="s">
        <v>1140</v>
      </c>
      <c r="AR76" s="361" t="s">
        <v>2568</v>
      </c>
      <c r="AS76" s="708" t="str">
        <f>IF('CERT-V'!$U$42="M","35/35","30/30")</f>
        <v>30/30</v>
      </c>
      <c r="AT76" s="366" t="s">
        <v>2428</v>
      </c>
      <c r="AU76" s="366">
        <v>0</v>
      </c>
      <c r="AV76" s="366">
        <v>0</v>
      </c>
      <c r="AW76" s="361">
        <v>0</v>
      </c>
      <c r="AX76" s="361">
        <v>0</v>
      </c>
      <c r="AY76" s="361">
        <v>0</v>
      </c>
      <c r="AZ76" s="361">
        <v>0</v>
      </c>
      <c r="BA76" s="361">
        <v>0</v>
      </c>
      <c r="BB76" s="361">
        <v>0</v>
      </c>
      <c r="BC76" s="366">
        <v>0</v>
      </c>
      <c r="BD76" s="361"/>
      <c r="BE76" s="361"/>
      <c r="BF76" s="361"/>
      <c r="BG76" s="361" t="s">
        <v>2468</v>
      </c>
      <c r="BH76" s="392" t="s">
        <v>2865</v>
      </c>
      <c r="BI76" s="379" t="s">
        <v>2866</v>
      </c>
      <c r="BJ76" s="361" t="str">
        <f ca="1">IF('CERT-V'!$L$39=0,"","35 Anos")</f>
        <v/>
      </c>
      <c r="BK76" s="361" t="str">
        <f ca="1">IF('CERT-V'!$L$39=0,"","30 Anos")</f>
        <v/>
      </c>
      <c r="BL76" s="367" t="s">
        <v>1146</v>
      </c>
      <c r="BM76" s="381" t="e">
        <f>'TAB FUNDAMENTO'!#REF!-'CERT-F'!$S$7</f>
        <v>#REF!</v>
      </c>
      <c r="BN76" s="369">
        <v>55</v>
      </c>
      <c r="BO76" s="369">
        <v>60</v>
      </c>
      <c r="BP76" s="387">
        <v>30</v>
      </c>
      <c r="BQ76" s="369">
        <f>35*365</f>
        <v>12775</v>
      </c>
      <c r="BR76" s="369">
        <f t="shared" si="15"/>
        <v>10950</v>
      </c>
      <c r="BS76" s="20"/>
      <c r="BT76" s="369">
        <v>20</v>
      </c>
      <c r="BU76" s="369">
        <f>IF('CERT-V'!$L$31=0,0,10)</f>
        <v>0</v>
      </c>
      <c r="BV76" s="369">
        <v>5</v>
      </c>
      <c r="BW76" s="369">
        <f>IF('CERT-V'!$L$32=0,0,5)</f>
        <v>0</v>
      </c>
      <c r="BX76" s="369">
        <v>60</v>
      </c>
      <c r="BY76" s="369">
        <v>55</v>
      </c>
      <c r="BZ76" s="677">
        <v>60</v>
      </c>
      <c r="CA76" s="387">
        <v>55</v>
      </c>
      <c r="CB76" s="361" t="str">
        <f ca="1">IF(AND($AK$2="M",'CERT-V'!$L$37&lt;35),"Não Atendeu","Atendeu")</f>
        <v>Atendeu</v>
      </c>
      <c r="CC76" s="361" t="str">
        <f ca="1">IF(AND($AK$2="f",'CERT-V'!$L$37&lt;30),"Não Atendeu","Atendeu")</f>
        <v>Atendeu</v>
      </c>
      <c r="CD76" s="361">
        <v>12775</v>
      </c>
      <c r="CE76" s="361">
        <v>10950</v>
      </c>
      <c r="CF76" s="369"/>
      <c r="CG76" s="369"/>
      <c r="CH76" s="673">
        <v>0</v>
      </c>
      <c r="CI76" s="673">
        <v>0</v>
      </c>
      <c r="CJ76" s="673"/>
      <c r="CK76" s="673"/>
      <c r="CL76" s="673"/>
      <c r="CM76" s="694" t="str">
        <f>IF('CERT-V'!$AB$40&lt;38078,38078,'CERT-V'!$AB$40)</f>
        <v/>
      </c>
      <c r="CN76" s="694" t="str">
        <f>IF('CERT-V'!$AB$40&lt;38078,38078,'CERT-V'!$AB$40)</f>
        <v/>
      </c>
      <c r="CO76" s="362" t="str">
        <f>'CERT-V'!$E$35</f>
        <v/>
      </c>
      <c r="CP76" s="362" t="str">
        <f>'CERT-V'!$E$35</f>
        <v/>
      </c>
      <c r="CQ76" s="145"/>
      <c r="CR76" s="361">
        <f>35*365</f>
        <v>12775</v>
      </c>
      <c r="CS76" s="361">
        <f t="shared" si="19"/>
        <v>10950</v>
      </c>
      <c r="CT76" s="145"/>
      <c r="CU76" s="145"/>
      <c r="CV76" s="145"/>
      <c r="CW76" s="145"/>
      <c r="CX76" s="361"/>
      <c r="CY76" s="573"/>
      <c r="CZ76" s="361"/>
      <c r="DA76" s="573"/>
      <c r="DB76" s="741" t="s">
        <v>2337</v>
      </c>
      <c r="DC76" s="745">
        <f>'CERT-F'!$S$7</f>
        <v>0</v>
      </c>
      <c r="DD76" s="745">
        <f>'CERT-F'!$S$7</f>
        <v>0</v>
      </c>
      <c r="DE76" s="745" t="e">
        <f>'CERT-V'!$AQ$29</f>
        <v>#REF!</v>
      </c>
      <c r="DF76" s="745">
        <f>'CERT-V'!$AT$29</f>
        <v>0</v>
      </c>
      <c r="DJ76" s="42">
        <f>'CERT-F'!$X$2</f>
        <v>0</v>
      </c>
      <c r="DK76" s="1" t="e">
        <f>'TAB FUNDAMENTO'!#REF!</f>
        <v>#REF!</v>
      </c>
      <c r="DM76" s="145"/>
      <c r="DN76" s="145"/>
    </row>
    <row r="77" spans="1:118" s="1" customFormat="1" ht="13.15" customHeight="1">
      <c r="A77" s="391">
        <v>74</v>
      </c>
      <c r="B77" s="360" t="e">
        <f>IF(DJ77&lt;&gt;DK77,"O FUNDAMENTO UTILIZADO ESTÁ INCORRETO, VEJA SE HABILITOU OUTRO FUNDAMENTO.",VLOOKUP(A77,'TAB FUNDAMENTO'!#REF!,2,0))</f>
        <v>#REF!</v>
      </c>
      <c r="C77" s="361" t="s">
        <v>218</v>
      </c>
      <c r="D77" s="573" t="s">
        <v>2091</v>
      </c>
      <c r="E77" s="392" t="s">
        <v>2865</v>
      </c>
      <c r="F77" s="379" t="s">
        <v>2866</v>
      </c>
      <c r="G77" s="361" t="str">
        <f ca="1">IF('CERT-V'!$L$37=0,"",35)</f>
        <v/>
      </c>
      <c r="H77" s="361" t="str">
        <f ca="1">IF('CERT-V'!$L$37=0,"",30)</f>
        <v/>
      </c>
      <c r="I77" s="361" t="s">
        <v>2092</v>
      </c>
      <c r="J77" s="361">
        <v>0</v>
      </c>
      <c r="K77" s="361" t="s">
        <v>2479</v>
      </c>
      <c r="L77" s="361" t="s">
        <v>2660</v>
      </c>
      <c r="M77" s="361" t="str">
        <f>IF('CERT-V'!$L$31=0,"Não Há","10 Anos")</f>
        <v>Não Há</v>
      </c>
      <c r="N77" s="361" t="str">
        <f ca="1">IF('CERT-V'!$L$33=0,"","5 Anos")</f>
        <v/>
      </c>
      <c r="O77" s="361" t="str">
        <f>IF('CERT-V'!$L$32=0,"Não Há","5 Anos")</f>
        <v>Não Há</v>
      </c>
      <c r="P77" s="361">
        <v>0</v>
      </c>
      <c r="Q77" s="361">
        <v>0</v>
      </c>
      <c r="R77" s="361"/>
      <c r="S77" s="361"/>
      <c r="T77" s="361"/>
      <c r="U77" s="361"/>
      <c r="V77" s="361"/>
      <c r="W77" s="361" t="str">
        <f ca="1">IF('CERT-V'!$L$33&lt;5,"Não Atendeu","Atendeu")</f>
        <v>Não Atendeu</v>
      </c>
      <c r="X77" s="361" t="str">
        <f ca="1">IF('CERT-V'!$L$34&lt;20,"Não Atendeu","Atendeu")</f>
        <v>Não Atendeu</v>
      </c>
      <c r="Y77" s="361" t="str">
        <f>IF(AND($AK$2="M",'CERT-V'!$L$38&lt;60),"Não Atendeu","Atendeu")</f>
        <v>Atendeu</v>
      </c>
      <c r="Z77" s="361" t="str">
        <f>IF(AND($AK$2="F",'CERT-V'!$L$38&lt;55),"Não Atendeu","Atendeu")</f>
        <v>Atendeu</v>
      </c>
      <c r="AA77" s="361" t="str">
        <f ca="1">IF(AND($AK$2="M",'CERT-V'!$L$37&lt;35),"Não Atendeu","Atendeu")</f>
        <v>Atendeu</v>
      </c>
      <c r="AB77" s="361" t="str">
        <f ca="1">IF(AND($AK$2="f",'CERT-V'!$L$37&lt;30),"Não Atendeu","Atendeu")</f>
        <v>Atendeu</v>
      </c>
      <c r="AC77" s="379" t="str">
        <f>IF(AND($AK$2="M",'CERT-V'!$L$40&lt;60),"Não Atendeu","Atendeu")</f>
        <v>Atendeu</v>
      </c>
      <c r="AD77" s="379" t="str">
        <f>IF(AND($AK$2="F",'CERT-V'!$L$40&lt;55),"Não Atendeu","Atendeu")</f>
        <v>Atendeu</v>
      </c>
      <c r="AE77" s="361" t="str">
        <f ca="1">IF('CERT-V'!$L$39=0,"",IF('CERT-V'!$L$39&lt;35,"Não Atendeu","Atendeu"))</f>
        <v/>
      </c>
      <c r="AF77" s="361" t="str">
        <f ca="1">IF('CERT-V'!$L$39=0,"",IF('CERT-V'!$L$39&lt;30,"Não Atendeu","Atendeu"))</f>
        <v/>
      </c>
      <c r="AG77" s="379" t="str">
        <f>IF(AND($AK$2="M",'CERT-V'!$L$40&lt;60),"Não Atendeu","Atendeu")</f>
        <v>Atendeu</v>
      </c>
      <c r="AH77" s="379" t="str">
        <f>IF(AND($AK$2="F",'CERT-V'!$L$40&lt;55),"Não Atendeu","Atendeu")</f>
        <v>Atendeu</v>
      </c>
      <c r="AI77" s="361" t="str">
        <f ca="1">IF(AND($AK$2="M",'CERT-V'!$L$39&lt;35),"NÃO","SIM")</f>
        <v>SIM</v>
      </c>
      <c r="AJ77" s="361" t="str">
        <f ca="1">IF(AND($AK$2="F",'CERT-V'!$L$39&lt;30),"NÃO","SIM")</f>
        <v>SIM</v>
      </c>
      <c r="AK77" s="364">
        <v>0</v>
      </c>
      <c r="AL77" s="364">
        <v>0</v>
      </c>
      <c r="AM77" s="361">
        <v>35</v>
      </c>
      <c r="AN77" s="361">
        <v>30</v>
      </c>
      <c r="AO77" s="583" t="str">
        <f>IF('CERT-F'!$X$2="","",IF('CERT-F'!$O$2="N","","adqüiriu a condição de aposentar com os proventos calculados sobre:"))</f>
        <v/>
      </c>
      <c r="AP77" s="361" t="s">
        <v>130</v>
      </c>
      <c r="AQ77" s="361" t="s">
        <v>1140</v>
      </c>
      <c r="AR77" s="361" t="s">
        <v>2568</v>
      </c>
      <c r="AS77" s="708" t="str">
        <f>IF('CERT-V'!$U$42="M","35/35","30/30")</f>
        <v>30/30</v>
      </c>
      <c r="AT77" s="366" t="s">
        <v>2428</v>
      </c>
      <c r="AU77" s="366">
        <v>0</v>
      </c>
      <c r="AV77" s="366">
        <v>0</v>
      </c>
      <c r="AW77" s="361">
        <v>0</v>
      </c>
      <c r="AX77" s="361">
        <v>0</v>
      </c>
      <c r="AY77" s="361">
        <v>0</v>
      </c>
      <c r="AZ77" s="361">
        <v>0</v>
      </c>
      <c r="BA77" s="361">
        <v>0</v>
      </c>
      <c r="BB77" s="361">
        <v>0</v>
      </c>
      <c r="BC77" s="366">
        <v>0</v>
      </c>
      <c r="BD77" s="361"/>
      <c r="BE77" s="361"/>
      <c r="BF77" s="361"/>
      <c r="BG77" s="361" t="s">
        <v>2468</v>
      </c>
      <c r="BH77" s="392" t="s">
        <v>2865</v>
      </c>
      <c r="BI77" s="379" t="s">
        <v>2866</v>
      </c>
      <c r="BJ77" s="361" t="str">
        <f ca="1">IF('CERT-V'!$L$39=0,"","35 Anos")</f>
        <v/>
      </c>
      <c r="BK77" s="361" t="str">
        <f ca="1">IF('CERT-V'!$L$39=0,"","30 Anos")</f>
        <v/>
      </c>
      <c r="BL77" s="367" t="s">
        <v>1146</v>
      </c>
      <c r="BM77" s="381" t="e">
        <f>'TAB FUNDAMENTO'!#REF!-'CERT-F'!$S$7</f>
        <v>#REF!</v>
      </c>
      <c r="BN77" s="369">
        <v>55</v>
      </c>
      <c r="BO77" s="369">
        <v>60</v>
      </c>
      <c r="BP77" s="387">
        <v>30</v>
      </c>
      <c r="BQ77" s="369">
        <f>35*365</f>
        <v>12775</v>
      </c>
      <c r="BR77" s="369">
        <f t="shared" si="15"/>
        <v>10950</v>
      </c>
      <c r="BS77" s="20"/>
      <c r="BT77" s="369">
        <v>20</v>
      </c>
      <c r="BU77" s="369">
        <f>IF('CERT-V'!$L$31=0,0,10)</f>
        <v>0</v>
      </c>
      <c r="BV77" s="369">
        <v>5</v>
      </c>
      <c r="BW77" s="369">
        <f>IF('CERT-V'!$L$32=0,0,5)</f>
        <v>0</v>
      </c>
      <c r="BX77" s="369">
        <v>60</v>
      </c>
      <c r="BY77" s="369">
        <v>55</v>
      </c>
      <c r="BZ77" s="677">
        <v>60</v>
      </c>
      <c r="CA77" s="387">
        <v>55</v>
      </c>
      <c r="CB77" s="361" t="str">
        <f ca="1">IF(AND($AK$2="M",'CERT-V'!$L$37&lt;35),"Não Atendeu","Atendeu")</f>
        <v>Atendeu</v>
      </c>
      <c r="CC77" s="361" t="str">
        <f ca="1">IF(AND($AK$2="f",'CERT-V'!$L$37&lt;30),"Não Atendeu","Atendeu")</f>
        <v>Atendeu</v>
      </c>
      <c r="CD77" s="361">
        <v>12775</v>
      </c>
      <c r="CE77" s="361">
        <v>10950</v>
      </c>
      <c r="CF77" s="369"/>
      <c r="CG77" s="369"/>
      <c r="CH77" s="673">
        <v>0</v>
      </c>
      <c r="CI77" s="673">
        <v>0</v>
      </c>
      <c r="CJ77" s="673"/>
      <c r="CK77" s="673"/>
      <c r="CL77" s="673"/>
      <c r="CM77" s="694" t="str">
        <f>IF('CERT-V'!$AB$40&lt;38078,38078,'CERT-V'!$AB$40)</f>
        <v/>
      </c>
      <c r="CN77" s="694" t="str">
        <f>IF('CERT-V'!$AB$40&lt;38078,38078,'CERT-V'!$AB$40)</f>
        <v/>
      </c>
      <c r="CO77" s="362" t="str">
        <f>'CERT-V'!$E$35</f>
        <v/>
      </c>
      <c r="CP77" s="362" t="str">
        <f>'CERT-V'!$E$35</f>
        <v/>
      </c>
      <c r="CQ77" s="145"/>
      <c r="CR77" s="361">
        <f>35*365</f>
        <v>12775</v>
      </c>
      <c r="CS77" s="361">
        <f t="shared" si="19"/>
        <v>10950</v>
      </c>
      <c r="CT77" s="145"/>
      <c r="CU77" s="145"/>
      <c r="CV77" s="145"/>
      <c r="CW77" s="145"/>
      <c r="CX77" s="361"/>
      <c r="CY77" s="573"/>
      <c r="CZ77" s="361"/>
      <c r="DA77" s="573"/>
      <c r="DB77" s="741" t="s">
        <v>2337</v>
      </c>
      <c r="DC77" s="745">
        <f>'CERT-F'!$S$7</f>
        <v>0</v>
      </c>
      <c r="DD77" s="745">
        <f>'CERT-F'!$S$7</f>
        <v>0</v>
      </c>
      <c r="DE77" s="745" t="e">
        <f>'CERT-V'!$AQ$29</f>
        <v>#REF!</v>
      </c>
      <c r="DF77" s="745">
        <f>'CERT-V'!$AT$29</f>
        <v>0</v>
      </c>
      <c r="DJ77" s="42">
        <f>'CERT-F'!$X$2</f>
        <v>0</v>
      </c>
      <c r="DK77" s="1" t="e">
        <f>'TAB FUNDAMENTO'!#REF!</f>
        <v>#REF!</v>
      </c>
      <c r="DM77" s="145"/>
      <c r="DN77" s="145"/>
    </row>
    <row r="78" spans="1:118" hidden="1">
      <c r="A78" s="393">
        <v>75</v>
      </c>
      <c r="B78" s="360" t="e">
        <f>IF(DJ78&lt;&gt;DK78,"O FUNDAMENTO UTILIZADO ESTÁ INCORRETO, VEJA SE HABILITOU OUTRO FUNDAMENTO.",VLOOKUP(A78,'TAB FUNDAMENTO'!#REF!,2,0))</f>
        <v>#REF!</v>
      </c>
      <c r="C78" s="376" t="s">
        <v>218</v>
      </c>
      <c r="D78" s="574" t="s">
        <v>2091</v>
      </c>
      <c r="E78" s="395" t="s">
        <v>2865</v>
      </c>
      <c r="F78" s="395" t="s">
        <v>2866</v>
      </c>
      <c r="G78" s="376" t="str">
        <f ca="1">IF('CERT-V'!$L$37=0,"",30)</f>
        <v/>
      </c>
      <c r="H78" s="376" t="str">
        <f ca="1">IF('CERT-V'!$L$37=0,"",30)</f>
        <v/>
      </c>
      <c r="I78" s="376" t="s">
        <v>2092</v>
      </c>
      <c r="J78" s="395">
        <v>0</v>
      </c>
      <c r="K78" s="376" t="s">
        <v>2479</v>
      </c>
      <c r="L78" s="376" t="s">
        <v>2660</v>
      </c>
      <c r="M78" s="376" t="str">
        <f>IF('CERT-V'!$L$31=0,"Não Há","20 Anos")</f>
        <v>Não Há</v>
      </c>
      <c r="N78" s="376" t="str">
        <f ca="1">IF('CERT-V'!$L$33=0,"","5 Anos")</f>
        <v/>
      </c>
      <c r="O78" s="376" t="str">
        <f>IF('CERT-V'!$L$32=0,"Não Há","5 Anos")</f>
        <v>Não Há</v>
      </c>
      <c r="P78" s="395">
        <v>0</v>
      </c>
      <c r="Q78" s="395">
        <v>0</v>
      </c>
      <c r="R78" s="395"/>
      <c r="S78" s="395"/>
      <c r="T78" s="395"/>
      <c r="U78" s="395"/>
      <c r="V78" s="395"/>
      <c r="W78" s="376" t="str">
        <f ca="1">IF('CERT-V'!$L$33&lt;5,"Não Atendeu","Atendeu")</f>
        <v>Não Atendeu</v>
      </c>
      <c r="X78" s="376" t="str">
        <f ca="1">IF('CERT-V'!$L$34&lt;20,"Não Atendeu","Atendeu")</f>
        <v>Não Atendeu</v>
      </c>
      <c r="Y78" s="376" t="str">
        <f>IF(AND($AK$2="M",'CERT-V'!$L$38&lt;60),"Não Atendeu","Atendeu")</f>
        <v>Atendeu</v>
      </c>
      <c r="Z78" s="376">
        <v>0</v>
      </c>
      <c r="AA78" s="376" t="str">
        <f ca="1">IF(AND($AK$2="M",'CERT-V'!$L$37&lt;30),"Não Atendeu","Atendeu")</f>
        <v>Atendeu</v>
      </c>
      <c r="AB78" s="376">
        <v>0</v>
      </c>
      <c r="AC78" s="376" t="str">
        <f>IF(AND($AK$2="M",'CERT-V'!$L$40&lt;60),"Não Atendeu","Atendeu")</f>
        <v>Atendeu</v>
      </c>
      <c r="AD78" s="376">
        <v>0</v>
      </c>
      <c r="AE78" s="376" t="str">
        <f ca="1">IF('CERT-V'!$L$39=0,"",IF('CERT-V'!$L$39&lt;30,"Não Atendeu","Atendeu"))</f>
        <v/>
      </c>
      <c r="AF78" s="376" t="s">
        <v>152</v>
      </c>
      <c r="AG78" s="376" t="str">
        <f>IF(AND($AK$2="M",'CERT-V'!$L$40&lt;60),"Não Atendeu","Atendeu")</f>
        <v>Atendeu</v>
      </c>
      <c r="AH78" s="376" t="str">
        <f>IF(AND($AK$2="F",'CERT-V'!$L$40&lt;55),"Não Atendeu","Atendeu")</f>
        <v>Atendeu</v>
      </c>
      <c r="AI78" s="376" t="str">
        <f ca="1">IF(AND($AK$2="M",'CERT-V'!$L$39&lt;30),"NÃO","SIM")</f>
        <v>SIM</v>
      </c>
      <c r="AJ78" s="376" t="str">
        <f ca="1">IF(AND($AK$2="F",'CERT-V'!$L$39&lt;25),"NÃO","SIM")</f>
        <v>SIM</v>
      </c>
      <c r="AK78" s="377">
        <v>0</v>
      </c>
      <c r="AL78" s="377">
        <v>0</v>
      </c>
      <c r="AM78" s="376">
        <v>30</v>
      </c>
      <c r="AN78" s="395">
        <v>30</v>
      </c>
      <c r="AO78" s="395" t="str">
        <f>IF('CERT-F'!$X$2="","",IF('CERT-F'!$O$2="N","","adqüiriu a condição de aposentar com os proventos calculados sobre:"))</f>
        <v/>
      </c>
      <c r="AP78" s="395" t="s">
        <v>130</v>
      </c>
      <c r="AQ78" s="395" t="s">
        <v>1140</v>
      </c>
      <c r="AR78" s="395" t="s">
        <v>2568</v>
      </c>
      <c r="AS78" s="388" t="str">
        <f>"30/30"</f>
        <v>30/30</v>
      </c>
      <c r="AT78" s="594" t="s">
        <v>2428</v>
      </c>
      <c r="AU78" s="376">
        <v>0</v>
      </c>
      <c r="AV78" s="376">
        <v>0</v>
      </c>
      <c r="AW78" s="376">
        <v>0</v>
      </c>
      <c r="AX78" s="376">
        <v>0</v>
      </c>
      <c r="AY78" s="376">
        <v>0</v>
      </c>
      <c r="AZ78" s="376">
        <v>0</v>
      </c>
      <c r="BA78" s="376">
        <v>0</v>
      </c>
      <c r="BB78" s="376">
        <v>0</v>
      </c>
      <c r="BC78" s="376">
        <v>0</v>
      </c>
      <c r="BD78" s="376"/>
      <c r="BE78" s="376"/>
      <c r="BF78" s="376"/>
      <c r="BG78" s="376" t="s">
        <v>2468</v>
      </c>
      <c r="BH78" s="395" t="s">
        <v>2865</v>
      </c>
      <c r="BI78" s="395" t="s">
        <v>2866</v>
      </c>
      <c r="BJ78" s="376" t="str">
        <f ca="1">IF('CERT-V'!$L$39=0,"","30 Anos")</f>
        <v/>
      </c>
      <c r="BK78" s="395" t="s">
        <v>152</v>
      </c>
      <c r="BL78" s="396" t="s">
        <v>1146</v>
      </c>
      <c r="BM78" s="378" t="e">
        <f>'TAB FUNDAMENTO'!#REF!-'CERT-F'!$S$7-1</f>
        <v>#REF!</v>
      </c>
      <c r="BN78" s="383">
        <v>55</v>
      </c>
      <c r="BO78" s="383">
        <v>60</v>
      </c>
      <c r="BP78" s="397">
        <v>30</v>
      </c>
      <c r="BQ78" s="383">
        <f>30*365</f>
        <v>10950</v>
      </c>
      <c r="BR78" s="383">
        <f t="shared" si="15"/>
        <v>10950</v>
      </c>
      <c r="BS78" s="249"/>
      <c r="BT78" s="383">
        <v>20</v>
      </c>
      <c r="BU78" s="383">
        <f>IF('CERT-V'!$L$31=0,0,10)</f>
        <v>0</v>
      </c>
      <c r="BV78" s="383">
        <v>5</v>
      </c>
      <c r="BW78" s="383">
        <f>IF('CERT-V'!$L$32=0,0,5)</f>
        <v>0</v>
      </c>
      <c r="BX78" s="383">
        <v>60</v>
      </c>
      <c r="BY78" s="383">
        <v>55</v>
      </c>
      <c r="BZ78" s="397">
        <v>60</v>
      </c>
      <c r="CA78" s="397">
        <v>55</v>
      </c>
      <c r="CB78" s="376" t="str">
        <f ca="1">IF(AND($AK$2="M",'CERT-V'!$L$37&lt;30),"Não Atendeu","Atendeu")</f>
        <v>Atendeu</v>
      </c>
      <c r="CC78" s="376">
        <v>0</v>
      </c>
      <c r="CD78" s="376">
        <v>10950</v>
      </c>
      <c r="CE78" s="376">
        <v>10950</v>
      </c>
      <c r="CF78" s="383"/>
      <c r="CG78" s="383"/>
      <c r="CH78" s="394">
        <v>0</v>
      </c>
      <c r="CI78" s="394">
        <v>0</v>
      </c>
      <c r="CJ78" s="680"/>
      <c r="CK78" s="680"/>
      <c r="CL78" s="680"/>
      <c r="CM78" s="695" t="str">
        <f>IF('CERT-V'!$AB$40&lt;38078,38078,'CERT-V'!$AB$40)</f>
        <v/>
      </c>
      <c r="CN78" s="695" t="str">
        <f>IF('CERT-V'!$AB$40&lt;38078,38078,'CERT-V'!$AB$40)</f>
        <v/>
      </c>
      <c r="CO78" s="696" t="str">
        <f>'CERT-V'!$E$35</f>
        <v/>
      </c>
      <c r="CP78" s="696" t="str">
        <f>'CERT-V'!$E$35</f>
        <v/>
      </c>
      <c r="CQ78" s="729"/>
      <c r="CR78" s="376">
        <f>30*365</f>
        <v>10950</v>
      </c>
      <c r="CS78" s="376">
        <f t="shared" si="19"/>
        <v>10950</v>
      </c>
      <c r="CT78" s="710"/>
      <c r="CU78" s="710"/>
      <c r="CV78" s="729"/>
      <c r="CW78" s="729"/>
      <c r="CX78" s="376"/>
      <c r="CY78" s="574"/>
      <c r="CZ78" s="376"/>
      <c r="DA78" s="574"/>
      <c r="DB78" s="742" t="s">
        <v>2337</v>
      </c>
      <c r="DC78" s="745">
        <f>'CERT-F'!$S$7</f>
        <v>0</v>
      </c>
      <c r="DD78" s="745">
        <f>'CERT-F'!$S$7</f>
        <v>0</v>
      </c>
      <c r="DE78" s="745" t="e">
        <f>'CERT-V'!$AQ$29</f>
        <v>#REF!</v>
      </c>
      <c r="DF78" s="745">
        <f>'CERT-V'!$AT$29</f>
        <v>0</v>
      </c>
      <c r="DJ78" s="42">
        <f>'CERT-F'!$X$2</f>
        <v>0</v>
      </c>
      <c r="DM78" s="732"/>
      <c r="DN78" s="732"/>
    </row>
    <row r="79" spans="1:118" hidden="1">
      <c r="A79" s="586">
        <v>76</v>
      </c>
      <c r="B79" s="360" t="e">
        <f>IF(DJ79&lt;&gt;DK79,"O FUNDAMENTO UTILIZADO ESTÁ INCORRETO, VEJA SE HABILITOU OUTRO FUNDAMENTO.",VLOOKUP(A79,'TAB FUNDAMENTO'!#REF!,2,0))</f>
        <v>#REF!</v>
      </c>
      <c r="C79" s="587" t="s">
        <v>218</v>
      </c>
      <c r="D79" s="588" t="s">
        <v>2091</v>
      </c>
      <c r="E79" s="589" t="s">
        <v>2865</v>
      </c>
      <c r="F79" s="589" t="s">
        <v>2866</v>
      </c>
      <c r="G79" s="587" t="str">
        <f ca="1">IF('CERT-V'!$L$37=0,"",30)</f>
        <v/>
      </c>
      <c r="H79" s="587" t="str">
        <f ca="1">IF('CERT-V'!$L$37=0,"",30)</f>
        <v/>
      </c>
      <c r="I79" s="587" t="s">
        <v>2092</v>
      </c>
      <c r="J79" s="589">
        <v>0</v>
      </c>
      <c r="K79" s="376" t="s">
        <v>2479</v>
      </c>
      <c r="L79" s="587" t="s">
        <v>2660</v>
      </c>
      <c r="M79" s="587" t="str">
        <f>IF('CERT-V'!$L$31=0,"Não Há","20 Anos")</f>
        <v>Não Há</v>
      </c>
      <c r="N79" s="376" t="str">
        <f ca="1">IF('CERT-V'!$L$33=0,"","5 Anos")</f>
        <v/>
      </c>
      <c r="O79" s="376" t="str">
        <f>IF('CERT-V'!$L$32=0,"Não Há","5 Anos")</f>
        <v>Não Há</v>
      </c>
      <c r="P79" s="589">
        <v>0</v>
      </c>
      <c r="Q79" s="589">
        <v>0</v>
      </c>
      <c r="R79" s="589"/>
      <c r="S79" s="589"/>
      <c r="T79" s="589"/>
      <c r="U79" s="589"/>
      <c r="V79" s="589"/>
      <c r="W79" s="587" t="str">
        <f ca="1">IF('CERT-V'!$L$33&lt;5,"Não Atendeu","Atendeu")</f>
        <v>Não Atendeu</v>
      </c>
      <c r="X79" s="587" t="str">
        <f ca="1">IF('CERT-V'!$L$34&lt;20,"Não Atendeu","Atendeu")</f>
        <v>Não Atendeu</v>
      </c>
      <c r="Y79" s="587" t="str">
        <f>IF(AND($AK$2="M",'CERT-V'!$L$38&lt;60),"Não Atendeu","Atendeu")</f>
        <v>Atendeu</v>
      </c>
      <c r="Z79" s="587">
        <v>0</v>
      </c>
      <c r="AA79" s="587" t="str">
        <f ca="1">IF(AND($AK$2="M",'CERT-V'!$L$37&lt;30),"Não Atendeu","Atendeu")</f>
        <v>Atendeu</v>
      </c>
      <c r="AB79" s="587">
        <v>0</v>
      </c>
      <c r="AC79" s="587" t="str">
        <f>IF(AND($AK$2="M",'CERT-V'!$L$40&lt;60),"Não Atendeu","Atendeu")</f>
        <v>Atendeu</v>
      </c>
      <c r="AD79" s="587">
        <v>0</v>
      </c>
      <c r="AE79" s="587" t="str">
        <f ca="1">IF('CERT-V'!$L$39=0,"",IF('CERT-V'!$L$39&lt;30,"Não Atendeu","Atendeu"))</f>
        <v/>
      </c>
      <c r="AF79" s="587" t="s">
        <v>152</v>
      </c>
      <c r="AG79" s="587" t="str">
        <f>IF(AND($AK$2="M",'CERT-V'!$L$40&lt;60),"Não Atendeu","Atendeu")</f>
        <v>Atendeu</v>
      </c>
      <c r="AH79" s="587" t="str">
        <f>IF(AND($AK$2="F",'CERT-V'!$L$40&lt;55),"Não Atendeu","Atendeu")</f>
        <v>Atendeu</v>
      </c>
      <c r="AI79" s="587" t="str">
        <f ca="1">IF(AND($AK$2="M",'CERT-V'!$L$39&lt;30),"NÃO","SIM")</f>
        <v>SIM</v>
      </c>
      <c r="AJ79" s="587" t="str">
        <f ca="1">IF(AND($AK$2="F",'CERT-V'!$L$39&lt;25),"NÃO","SIM")</f>
        <v>SIM</v>
      </c>
      <c r="AK79" s="590">
        <v>0</v>
      </c>
      <c r="AL79" s="590">
        <v>0</v>
      </c>
      <c r="AM79" s="587">
        <v>30</v>
      </c>
      <c r="AN79" s="589">
        <v>30</v>
      </c>
      <c r="AO79" s="589" t="str">
        <f>IF('CERT-F'!$X$2="","",IF('CERT-F'!$O$2="N","","adqüiriu a condição de aposentar com os proventos calculados sobre:"))</f>
        <v/>
      </c>
      <c r="AP79" s="589" t="s">
        <v>130</v>
      </c>
      <c r="AQ79" s="589" t="s">
        <v>1140</v>
      </c>
      <c r="AR79" s="589" t="s">
        <v>2568</v>
      </c>
      <c r="AS79" s="388" t="str">
        <f>"30/30"</f>
        <v>30/30</v>
      </c>
      <c r="AT79" s="594" t="s">
        <v>2428</v>
      </c>
      <c r="AU79" s="587">
        <v>0</v>
      </c>
      <c r="AV79" s="587">
        <v>0</v>
      </c>
      <c r="AW79" s="587">
        <v>0</v>
      </c>
      <c r="AX79" s="587">
        <v>0</v>
      </c>
      <c r="AY79" s="587">
        <v>0</v>
      </c>
      <c r="AZ79" s="587">
        <v>0</v>
      </c>
      <c r="BA79" s="587">
        <v>0</v>
      </c>
      <c r="BB79" s="587">
        <v>0</v>
      </c>
      <c r="BC79" s="587">
        <v>0</v>
      </c>
      <c r="BD79" s="587"/>
      <c r="BE79" s="587"/>
      <c r="BF79" s="587"/>
      <c r="BG79" s="587" t="s">
        <v>2468</v>
      </c>
      <c r="BH79" s="589" t="s">
        <v>2865</v>
      </c>
      <c r="BI79" s="589" t="s">
        <v>2866</v>
      </c>
      <c r="BJ79" s="587" t="str">
        <f ca="1">IF('CERT-V'!$L$39=0,"","30 Anos")</f>
        <v/>
      </c>
      <c r="BK79" s="589" t="s">
        <v>152</v>
      </c>
      <c r="BL79" s="396" t="s">
        <v>1146</v>
      </c>
      <c r="BM79" s="378" t="e">
        <f>'TAB FUNDAMENTO'!#REF!-'CERT-F'!$S$7-1</f>
        <v>#REF!</v>
      </c>
      <c r="BN79" s="591">
        <v>55</v>
      </c>
      <c r="BO79" s="591">
        <v>60</v>
      </c>
      <c r="BP79" s="592">
        <v>30</v>
      </c>
      <c r="BQ79" s="591">
        <f>30*365</f>
        <v>10950</v>
      </c>
      <c r="BR79" s="591">
        <f t="shared" si="15"/>
        <v>10950</v>
      </c>
      <c r="BS79" s="249"/>
      <c r="BT79" s="591">
        <v>20</v>
      </c>
      <c r="BU79" s="591">
        <f>IF('CERT-V'!$L$31=0,0,10)</f>
        <v>0</v>
      </c>
      <c r="BV79" s="591">
        <v>5</v>
      </c>
      <c r="BW79" s="591">
        <f>IF('CERT-V'!$L$32=0,0,5)</f>
        <v>0</v>
      </c>
      <c r="BX79" s="591">
        <v>60</v>
      </c>
      <c r="BY79" s="591">
        <v>55</v>
      </c>
      <c r="BZ79" s="592">
        <v>60</v>
      </c>
      <c r="CA79" s="592">
        <v>55</v>
      </c>
      <c r="CB79" s="587" t="str">
        <f ca="1">IF(AND($AK$2="M",'CERT-V'!$L$37&lt;30),"Não Atendeu","Atendeu")</f>
        <v>Atendeu</v>
      </c>
      <c r="CC79" s="587">
        <v>0</v>
      </c>
      <c r="CD79" s="587">
        <v>10950</v>
      </c>
      <c r="CE79" s="587">
        <v>10950</v>
      </c>
      <c r="CF79" s="383"/>
      <c r="CG79" s="383"/>
      <c r="CH79" s="679">
        <v>0</v>
      </c>
      <c r="CI79" s="679">
        <v>0</v>
      </c>
      <c r="CJ79" s="680"/>
      <c r="CK79" s="680"/>
      <c r="CL79" s="680"/>
      <c r="CM79" s="695" t="str">
        <f>IF('CERT-V'!$AB$40&lt;38078,38078,'CERT-V'!$AB$40)</f>
        <v/>
      </c>
      <c r="CN79" s="695" t="str">
        <f>IF('CERT-V'!$AB$40&lt;38078,38078,'CERT-V'!$AB$40)</f>
        <v/>
      </c>
      <c r="CO79" s="696" t="str">
        <f>'CERT-V'!$E$35</f>
        <v/>
      </c>
      <c r="CP79" s="696" t="str">
        <f>'CERT-V'!$E$35</f>
        <v/>
      </c>
      <c r="CQ79" s="729"/>
      <c r="CR79" s="376">
        <f>30*365</f>
        <v>10950</v>
      </c>
      <c r="CS79" s="376">
        <f t="shared" si="19"/>
        <v>10950</v>
      </c>
      <c r="CT79" s="710"/>
      <c r="CU79" s="710"/>
      <c r="CV79" s="729"/>
      <c r="CW79" s="729"/>
      <c r="CX79" s="376"/>
      <c r="CY79" s="574"/>
      <c r="CZ79" s="376"/>
      <c r="DA79" s="574"/>
      <c r="DB79" s="742" t="s">
        <v>2337</v>
      </c>
      <c r="DC79" s="745">
        <f>'CERT-F'!$S$7</f>
        <v>0</v>
      </c>
      <c r="DD79" s="745">
        <f>'CERT-F'!$S$7</f>
        <v>0</v>
      </c>
      <c r="DE79" s="745" t="e">
        <f>'CERT-V'!$AQ$29</f>
        <v>#REF!</v>
      </c>
      <c r="DF79" s="745">
        <f>'CERT-V'!$AT$29</f>
        <v>0</v>
      </c>
      <c r="DJ79" s="42">
        <f>'CERT-F'!$X$2</f>
        <v>0</v>
      </c>
      <c r="DM79" s="732"/>
      <c r="DN79" s="732"/>
    </row>
    <row r="80" spans="1:118" s="1400" customFormat="1">
      <c r="A80" s="1437">
        <v>77</v>
      </c>
      <c r="B80" s="1460" t="e">
        <f>IF(DJ80&lt;&gt;DK80,"O FUNDAMENTO UTILIZADO ESTÁ INCORRETO, VEJA SE HABILITOU OUTRO FUNDAMENTO.",VLOOKUP(A80,'TAB FUNDAMENTO'!#REF!,2,0))</f>
        <v>#REF!</v>
      </c>
      <c r="C80" s="1438" t="s">
        <v>218</v>
      </c>
      <c r="D80" s="1439" t="s">
        <v>2091</v>
      </c>
      <c r="E80" s="1440" t="s">
        <v>2865</v>
      </c>
      <c r="F80" s="1441" t="s">
        <v>2866</v>
      </c>
      <c r="G80" s="1442" t="e">
        <f>'TAB FUNDAMENTO'!#REF!</f>
        <v>#REF!</v>
      </c>
      <c r="H80" s="1442" t="e">
        <f>'TAB FUNDAMENTO'!#REF!</f>
        <v>#REF!</v>
      </c>
      <c r="I80" s="1438" t="s">
        <v>2092</v>
      </c>
      <c r="J80" s="1438">
        <v>0</v>
      </c>
      <c r="K80" s="1438" t="s">
        <v>2479</v>
      </c>
      <c r="L80" s="1438" t="s">
        <v>3052</v>
      </c>
      <c r="M80" s="1438" t="str">
        <f>IF('CERT-V'!$L$31=0,"Não Há","15 Anos")</f>
        <v>Não Há</v>
      </c>
      <c r="N80" s="1438" t="str">
        <f ca="1">IF('CERT-V'!$L$33=0,"Não Há","5 Anos")</f>
        <v>Não Há</v>
      </c>
      <c r="O80" s="1438" t="str">
        <f>IF('CERT-V'!$L$32=0,"Não Há","5 Anos")</f>
        <v>Não Há</v>
      </c>
      <c r="P80" s="1438">
        <v>0</v>
      </c>
      <c r="Q80" s="1438">
        <v>0</v>
      </c>
      <c r="R80" s="1443"/>
      <c r="S80" s="1443"/>
      <c r="T80" s="1443"/>
      <c r="U80" s="1443"/>
      <c r="V80" s="1443"/>
      <c r="W80" s="1438" t="str">
        <f ca="1">IF('CERT-V'!$L$33&lt;5,"Não Atendeu","Atendeu")</f>
        <v>Não Atendeu</v>
      </c>
      <c r="X80" s="1438" t="str">
        <f ca="1">IF('CERT-V'!$L$34&lt;25,"Não Atendeu","Atendeu")</f>
        <v>Não Atendeu</v>
      </c>
      <c r="Y80" s="1438" t="str">
        <f>IF(AND($AK$2="M",'CERT-V'!$L$38&lt;60),"Não Atendeu","Atendeu")</f>
        <v>Atendeu</v>
      </c>
      <c r="Z80" s="1438" t="str">
        <f>IF(AND($AK$2="F",'CERT-V'!$L$38&lt;55),"Não Atendeu","Atendeu")</f>
        <v>Atendeu</v>
      </c>
      <c r="AA80" s="1438" t="str">
        <f ca="1">IF(AND($AK$2="M",'CERT-V'!$L$37&lt;35),"Não Atendeu","Atendeu")</f>
        <v>Atendeu</v>
      </c>
      <c r="AB80" s="1438" t="str">
        <f ca="1">IF(AND($AK$2="f",'CERT-V'!$L$37&lt;30),"Não Atendeu","Atendeu")</f>
        <v>Atendeu</v>
      </c>
      <c r="AC80" s="1441" t="str">
        <f>IF(AND($AK$2="M",'CERT-V'!$L$40&lt;60),"Não Atendeu","Atendeu")</f>
        <v>Atendeu</v>
      </c>
      <c r="AD80" s="1441" t="str">
        <f>IF(AND($AK$2="F",'CERT-V'!$L$40&lt;55),"Não Atendeu","Atendeu")</f>
        <v>Atendeu</v>
      </c>
      <c r="AE80" s="1438" t="str">
        <f ca="1">IF('CERT-V'!$L$39=0,"",IF('CERT-V'!$L$39&lt;35,"Não Atendeu","Atendeu"))</f>
        <v/>
      </c>
      <c r="AF80" s="1438" t="str">
        <f ca="1">IF('CERT-V'!$L$39=0,"",IF('CERT-V'!$L$39&lt;30,"Não Atendeu","Atendeu"))</f>
        <v/>
      </c>
      <c r="AG80" s="1441" t="str">
        <f>IF(AND($AK$2="M",'CERT-V'!$L$40&lt;60),"Não Atendeu","Atendeu")</f>
        <v>Atendeu</v>
      </c>
      <c r="AH80" s="1441" t="str">
        <f>IF(AND($AK$2="F",'CERT-V'!$L$40&lt;55),"Não Atendeu","Atendeu")</f>
        <v>Atendeu</v>
      </c>
      <c r="AI80" s="1438" t="str">
        <f ca="1">IF(AND($AK$2="M",'CERT-V'!$L$39&lt;35),"NÃO","SIM")</f>
        <v>SIM</v>
      </c>
      <c r="AJ80" s="1438" t="str">
        <f ca="1">IF(AND($AK$2="F",'CERT-V'!$L$39&lt;30),"NÃO","SIM")</f>
        <v>SIM</v>
      </c>
      <c r="AK80" s="1444">
        <v>0</v>
      </c>
      <c r="AL80" s="1444">
        <v>0</v>
      </c>
      <c r="AM80" s="1438">
        <v>35</v>
      </c>
      <c r="AN80" s="1438">
        <v>30</v>
      </c>
      <c r="AO80" s="1445" t="str">
        <f>IF('CERT-F'!$X$2="","",IF('CERT-F'!$O$2="N","","adqüiriu a condição de aposentar com os proventos calculados sobre:"))</f>
        <v/>
      </c>
      <c r="AP80" s="1438" t="s">
        <v>130</v>
      </c>
      <c r="AQ80" s="1438" t="s">
        <v>1140</v>
      </c>
      <c r="AR80" s="1438" t="s">
        <v>2568</v>
      </c>
      <c r="AS80" s="1446" t="str">
        <f>IF('CERT-V'!$U$42="M","35/35","30/30")</f>
        <v>30/30</v>
      </c>
      <c r="AT80" s="1447" t="s">
        <v>2428</v>
      </c>
      <c r="AU80" s="1447">
        <v>0</v>
      </c>
      <c r="AV80" s="1447">
        <v>0</v>
      </c>
      <c r="AW80" s="1438">
        <v>0</v>
      </c>
      <c r="AX80" s="1438">
        <v>0</v>
      </c>
      <c r="AY80" s="1438">
        <v>0</v>
      </c>
      <c r="AZ80" s="1438">
        <v>0</v>
      </c>
      <c r="BA80" s="1438">
        <v>0</v>
      </c>
      <c r="BB80" s="1438">
        <v>0</v>
      </c>
      <c r="BC80" s="1447">
        <v>0</v>
      </c>
      <c r="BD80" s="1443"/>
      <c r="BE80" s="1443"/>
      <c r="BF80" s="1443"/>
      <c r="BG80" s="1438" t="str">
        <f>IF('CERT-F'!$AA$25&lt;=36145,"Atendeu","Não Atendeu")</f>
        <v>Atendeu</v>
      </c>
      <c r="BH80" s="1440" t="s">
        <v>2865</v>
      </c>
      <c r="BI80" s="1441" t="s">
        <v>2866</v>
      </c>
      <c r="BJ80" s="1438" t="str">
        <f ca="1">IF('CERT-V'!$L$39=0,"","35 Anos")</f>
        <v/>
      </c>
      <c r="BK80" s="1438" t="str">
        <f ca="1">IF('CERT-V'!$L$39=0,"","30 Anos")</f>
        <v/>
      </c>
      <c r="BL80" s="1448" t="s">
        <v>1146</v>
      </c>
      <c r="BM80" s="1449" t="e">
        <f>IF($BM$86="F",'TAB FUNDAMENTO'!#REF!,'TAB FUNDAMENTO'!#REF!)</f>
        <v>#REF!</v>
      </c>
      <c r="BN80" s="1442">
        <v>55</v>
      </c>
      <c r="BO80" s="1442">
        <v>60</v>
      </c>
      <c r="BP80" s="1450">
        <v>30</v>
      </c>
      <c r="BQ80" s="1442">
        <f>35*365</f>
        <v>12775</v>
      </c>
      <c r="BR80" s="1442">
        <f t="shared" si="15"/>
        <v>10950</v>
      </c>
      <c r="BS80" s="1443"/>
      <c r="BT80" s="1442">
        <v>25</v>
      </c>
      <c r="BU80" s="1442">
        <f>IF('CERT-V'!$L$31=0,0,15)</f>
        <v>0</v>
      </c>
      <c r="BV80" s="1442">
        <v>5</v>
      </c>
      <c r="BW80" s="1442">
        <f>IF('CERT-V'!$L$32=0,0,5)</f>
        <v>0</v>
      </c>
      <c r="BX80" s="1442">
        <v>60</v>
      </c>
      <c r="BY80" s="1442">
        <v>55</v>
      </c>
      <c r="BZ80" s="1451">
        <v>60</v>
      </c>
      <c r="CA80" s="1450">
        <v>55</v>
      </c>
      <c r="CB80" s="1438" t="str">
        <f ca="1">IF(AND($AK$2="M",'CERT-V'!$L$37&lt;35),"Não Atendeu","Atendeu")</f>
        <v>Atendeu</v>
      </c>
      <c r="CC80" s="1438" t="str">
        <f ca="1">IF(AND($AK$2="f",'CERT-V'!$L$37&lt;30),"Não Atendeu","Atendeu")</f>
        <v>Atendeu</v>
      </c>
      <c r="CD80" s="1438">
        <v>12775</v>
      </c>
      <c r="CE80" s="1438">
        <v>10950</v>
      </c>
      <c r="CF80" s="1451" t="e">
        <f>'TAB FUNDAMENTO'!#REF!</f>
        <v>#REF!</v>
      </c>
      <c r="CG80" s="1451" t="e">
        <f>'TAB FUNDAMENTO'!#REF!</f>
        <v>#REF!</v>
      </c>
      <c r="CH80" s="1449" t="e">
        <f>'TAB FUNDAMENTO'!#REF!</f>
        <v>#REF!</v>
      </c>
      <c r="CI80" s="1449" t="e">
        <f>'TAB FUNDAMENTO'!#REF!</f>
        <v>#REF!</v>
      </c>
      <c r="CJ80" s="1443"/>
      <c r="CK80" s="1443"/>
      <c r="CL80" s="1443"/>
      <c r="CM80" s="1452">
        <v>0</v>
      </c>
      <c r="CN80" s="1452">
        <v>0</v>
      </c>
      <c r="CO80" s="1453" t="str">
        <f>'CERT-V'!$E$35</f>
        <v/>
      </c>
      <c r="CP80" s="1453" t="str">
        <f>'CERT-V'!$E$35</f>
        <v/>
      </c>
      <c r="CQ80" s="1454" t="s">
        <v>2491</v>
      </c>
      <c r="CR80" s="1438" t="e">
        <f>(35*365)+('CERT-V'!$L$35-35)*365</f>
        <v>#VALUE!</v>
      </c>
      <c r="CS80" s="1438" t="e">
        <f>(30*365)+('CERT-V'!$L$35-30)*365</f>
        <v>#VALUE!</v>
      </c>
      <c r="CT80" s="1455"/>
      <c r="CU80" s="1455"/>
      <c r="CV80" s="1454"/>
      <c r="CW80" s="1454"/>
      <c r="CX80" s="1438"/>
      <c r="CY80" s="1439"/>
      <c r="CZ80" s="1438"/>
      <c r="DA80" s="1439"/>
      <c r="DB80" s="1456" t="s">
        <v>2337</v>
      </c>
      <c r="DC80" s="1457">
        <f>'CERT-F'!$S$7</f>
        <v>0</v>
      </c>
      <c r="DD80" s="1457">
        <f>'CERT-F'!$S$7</f>
        <v>0</v>
      </c>
      <c r="DE80" s="1457">
        <f>'CERT-V'!$AR$29</f>
        <v>0</v>
      </c>
      <c r="DF80" s="1457">
        <f>'CERT-V'!$AV$29</f>
        <v>0</v>
      </c>
      <c r="DJ80" s="1458">
        <f>'CERT-F'!$X$2</f>
        <v>0</v>
      </c>
      <c r="DK80" s="1400" t="e">
        <f>'TAB FUNDAMENTO'!#REF!</f>
        <v>#REF!</v>
      </c>
      <c r="DM80" s="1455"/>
      <c r="DN80" s="1455"/>
    </row>
    <row r="81" spans="1:118" s="1400" customFormat="1">
      <c r="A81" s="1437">
        <v>78</v>
      </c>
      <c r="B81" s="1460" t="e">
        <f>IF(DJ81&lt;&gt;DK81,"O FUNDAMENTO UTILIZADO ESTÁ INCORRETO, VEJA SE HABILITOU OUTRO FUNDAMENTO.",VLOOKUP(A81,'TAB FUNDAMENTO'!#REF!,2,0))</f>
        <v>#REF!</v>
      </c>
      <c r="C81" s="1438" t="s">
        <v>218</v>
      </c>
      <c r="D81" s="1439" t="s">
        <v>2091</v>
      </c>
      <c r="E81" s="1440" t="s">
        <v>2865</v>
      </c>
      <c r="F81" s="1441" t="s">
        <v>2866</v>
      </c>
      <c r="G81" s="1442" t="e">
        <f>'TAB FUNDAMENTO'!#REF!</f>
        <v>#REF!</v>
      </c>
      <c r="H81" s="1442" t="e">
        <f>'TAB FUNDAMENTO'!#REF!</f>
        <v>#REF!</v>
      </c>
      <c r="I81" s="1438" t="s">
        <v>2092</v>
      </c>
      <c r="J81" s="1438">
        <v>0</v>
      </c>
      <c r="K81" s="1438" t="s">
        <v>2479</v>
      </c>
      <c r="L81" s="1438" t="s">
        <v>3052</v>
      </c>
      <c r="M81" s="1438" t="str">
        <f>IF('CERT-V'!$L$31=0,"Não Há","15 Anos")</f>
        <v>Não Há</v>
      </c>
      <c r="N81" s="1438" t="str">
        <f ca="1">IF('CERT-V'!$L$33=0,"Não Há","5 Anos")</f>
        <v>Não Há</v>
      </c>
      <c r="O81" s="1438" t="str">
        <f>IF('CERT-V'!$L$32=0,"Não Há","5 Anos")</f>
        <v>Não Há</v>
      </c>
      <c r="P81" s="1438">
        <v>0</v>
      </c>
      <c r="Q81" s="1438">
        <v>0</v>
      </c>
      <c r="R81" s="1443"/>
      <c r="S81" s="1443"/>
      <c r="T81" s="1443"/>
      <c r="U81" s="1443"/>
      <c r="V81" s="1443"/>
      <c r="W81" s="1438" t="str">
        <f ca="1">IF('CERT-V'!$L$33&lt;5,"Não Atendeu","Atendeu")</f>
        <v>Não Atendeu</v>
      </c>
      <c r="X81" s="1438" t="str">
        <f ca="1">IF('CERT-V'!$L$34&lt;25,"Não Atendeu","Atendeu")</f>
        <v>Não Atendeu</v>
      </c>
      <c r="Y81" s="1438" t="str">
        <f>IF(AND($AK$2="M",'CERT-V'!$L$38&lt;60),"Não Atendeu","Atendeu")</f>
        <v>Atendeu</v>
      </c>
      <c r="Z81" s="1438" t="str">
        <f>IF(AND($AK$2="F",'CERT-V'!$L$38&lt;55),"Não Atendeu","Atendeu")</f>
        <v>Atendeu</v>
      </c>
      <c r="AA81" s="1438" t="str">
        <f ca="1">IF(AND($AK$2="M",'CERT-V'!$L$37&lt;35),"Não Atendeu","Atendeu")</f>
        <v>Atendeu</v>
      </c>
      <c r="AB81" s="1438" t="str">
        <f ca="1">IF(AND($AK$2="f",'CERT-V'!$L$37&lt;30),"Não Atendeu","Atendeu")</f>
        <v>Atendeu</v>
      </c>
      <c r="AC81" s="1441" t="str">
        <f>IF(AND($AK$2="M",'CERT-V'!$L$40&lt;60),"Não Atendeu","Atendeu")</f>
        <v>Atendeu</v>
      </c>
      <c r="AD81" s="1441" t="str">
        <f>IF(AND($AK$2="F",'CERT-V'!$L$40&lt;55),"Não Atendeu","Atendeu")</f>
        <v>Atendeu</v>
      </c>
      <c r="AE81" s="1438" t="str">
        <f ca="1">IF('CERT-V'!$L$39=0,"",IF('CERT-V'!$L$39&lt;35,"Não Atendeu","Atendeu"))</f>
        <v/>
      </c>
      <c r="AF81" s="1438" t="str">
        <f ca="1">IF('CERT-V'!$L$39=0,"",IF('CERT-V'!$L$39&lt;30,"Não Atendeu","Atendeu"))</f>
        <v/>
      </c>
      <c r="AG81" s="1441" t="str">
        <f>IF(AND($AK$2="M",'CERT-V'!$L$40&lt;60),"Não Atendeu","Atendeu")</f>
        <v>Atendeu</v>
      </c>
      <c r="AH81" s="1441" t="str">
        <f>IF(AND($AK$2="F",'CERT-V'!$L$40&lt;55),"Não Atendeu","Atendeu")</f>
        <v>Atendeu</v>
      </c>
      <c r="AI81" s="1438" t="str">
        <f ca="1">IF(AND($AK$2="M",'CERT-V'!$L$39&lt;35),"NÃO","SIM")</f>
        <v>SIM</v>
      </c>
      <c r="AJ81" s="1438" t="str">
        <f ca="1">IF(AND($AK$2="F",'CERT-V'!$L$39&lt;30),"NÃO","SIM")</f>
        <v>SIM</v>
      </c>
      <c r="AK81" s="1444">
        <v>0</v>
      </c>
      <c r="AL81" s="1444">
        <v>0</v>
      </c>
      <c r="AM81" s="1438">
        <v>35</v>
      </c>
      <c r="AN81" s="1438">
        <v>30</v>
      </c>
      <c r="AO81" s="1445" t="str">
        <f>IF('CERT-F'!$X$2="","",IF('CERT-F'!$O$2="N","","adqüiriu a condição de aposentar com os proventos calculados sobre:"))</f>
        <v/>
      </c>
      <c r="AP81" s="1438" t="s">
        <v>130</v>
      </c>
      <c r="AQ81" s="1438" t="s">
        <v>1140</v>
      </c>
      <c r="AR81" s="1438" t="s">
        <v>2568</v>
      </c>
      <c r="AS81" s="1446" t="str">
        <f>IF('CERT-V'!$U$42="M","35/35","30/30")</f>
        <v>30/30</v>
      </c>
      <c r="AT81" s="1447" t="s">
        <v>2428</v>
      </c>
      <c r="AU81" s="1447">
        <v>0</v>
      </c>
      <c r="AV81" s="1447">
        <v>0</v>
      </c>
      <c r="AW81" s="1438">
        <v>0</v>
      </c>
      <c r="AX81" s="1438">
        <v>0</v>
      </c>
      <c r="AY81" s="1438">
        <v>0</v>
      </c>
      <c r="AZ81" s="1438">
        <v>0</v>
      </c>
      <c r="BA81" s="1438">
        <v>0</v>
      </c>
      <c r="BB81" s="1438">
        <v>0</v>
      </c>
      <c r="BC81" s="1447">
        <v>0</v>
      </c>
      <c r="BD81" s="1443"/>
      <c r="BE81" s="1443"/>
      <c r="BF81" s="1443"/>
      <c r="BG81" s="1438" t="str">
        <f>IF('CERT-F'!$AA$25&lt;=36145,"Atendeu","Não Atendeu")</f>
        <v>Atendeu</v>
      </c>
      <c r="BH81" s="1440" t="s">
        <v>2865</v>
      </c>
      <c r="BI81" s="1441" t="s">
        <v>2866</v>
      </c>
      <c r="BJ81" s="1438" t="str">
        <f ca="1">IF('CERT-V'!$L$39=0,"","35 Anos")</f>
        <v/>
      </c>
      <c r="BK81" s="1438" t="str">
        <f ca="1">IF('CERT-V'!$L$39=0,"","30 Anos")</f>
        <v/>
      </c>
      <c r="BL81" s="1448" t="s">
        <v>1146</v>
      </c>
      <c r="BM81" s="1449" t="e">
        <f>IF($BM$86="F",'TAB FUNDAMENTO'!#REF!,'TAB FUNDAMENTO'!#REF!)</f>
        <v>#REF!</v>
      </c>
      <c r="BN81" s="1442">
        <v>55</v>
      </c>
      <c r="BO81" s="1442">
        <v>60</v>
      </c>
      <c r="BP81" s="1450">
        <v>30</v>
      </c>
      <c r="BQ81" s="1442">
        <f>35*365</f>
        <v>12775</v>
      </c>
      <c r="BR81" s="1442">
        <f t="shared" si="15"/>
        <v>10950</v>
      </c>
      <c r="BS81" s="1443"/>
      <c r="BT81" s="1442">
        <v>25</v>
      </c>
      <c r="BU81" s="1442">
        <f>IF('CERT-V'!$L$31=0,0,15)</f>
        <v>0</v>
      </c>
      <c r="BV81" s="1442">
        <v>5</v>
      </c>
      <c r="BW81" s="1442">
        <f>IF('CERT-V'!$L$32=0,0,5)</f>
        <v>0</v>
      </c>
      <c r="BX81" s="1442">
        <v>60</v>
      </c>
      <c r="BY81" s="1442">
        <v>55</v>
      </c>
      <c r="BZ81" s="1451">
        <v>60</v>
      </c>
      <c r="CA81" s="1450">
        <v>55</v>
      </c>
      <c r="CB81" s="1438" t="str">
        <f ca="1">IF(AND($AK$2="M",'CERT-V'!$L$37&lt;35),"Não Atendeu","Atendeu")</f>
        <v>Atendeu</v>
      </c>
      <c r="CC81" s="1438" t="str">
        <f ca="1">IF(AND($AK$2="f",'CERT-V'!$L$37&lt;30),"Não Atendeu","Atendeu")</f>
        <v>Atendeu</v>
      </c>
      <c r="CD81" s="1438">
        <v>12775</v>
      </c>
      <c r="CE81" s="1438">
        <v>10950</v>
      </c>
      <c r="CF81" s="1451" t="e">
        <f>'TAB FUNDAMENTO'!#REF!</f>
        <v>#REF!</v>
      </c>
      <c r="CG81" s="1451" t="e">
        <f>'TAB FUNDAMENTO'!#REF!</f>
        <v>#REF!</v>
      </c>
      <c r="CH81" s="1449" t="e">
        <f>'TAB FUNDAMENTO'!#REF!</f>
        <v>#REF!</v>
      </c>
      <c r="CI81" s="1449" t="e">
        <f>'TAB FUNDAMENTO'!#REF!</f>
        <v>#REF!</v>
      </c>
      <c r="CJ81" s="1443"/>
      <c r="CK81" s="1443"/>
      <c r="CL81" s="1443"/>
      <c r="CM81" s="1452">
        <v>0</v>
      </c>
      <c r="CN81" s="1452">
        <v>0</v>
      </c>
      <c r="CO81" s="1453" t="str">
        <f>'CERT-V'!$E$35</f>
        <v/>
      </c>
      <c r="CP81" s="1453" t="str">
        <f>'CERT-V'!$E$35</f>
        <v/>
      </c>
      <c r="CQ81" s="1454" t="s">
        <v>2491</v>
      </c>
      <c r="CR81" s="1438" t="e">
        <f>(35*365)+('CERT-V'!$L$35-35)*365</f>
        <v>#VALUE!</v>
      </c>
      <c r="CS81" s="1438" t="e">
        <f>(35*365)+('CERT-V'!$L$35-35)*365</f>
        <v>#VALUE!</v>
      </c>
      <c r="CT81" s="1455"/>
      <c r="CU81" s="1455"/>
      <c r="CV81" s="1454"/>
      <c r="CW81" s="1454"/>
      <c r="CX81" s="1438"/>
      <c r="CY81" s="1439"/>
      <c r="CZ81" s="1438"/>
      <c r="DA81" s="1439"/>
      <c r="DB81" s="1456" t="s">
        <v>2337</v>
      </c>
      <c r="DC81" s="1457">
        <f>'CERT-F'!$S$7</f>
        <v>0</v>
      </c>
      <c r="DD81" s="1457">
        <f>'CERT-F'!$S$7</f>
        <v>0</v>
      </c>
      <c r="DE81" s="1457">
        <f>'CERT-V'!$AR$29</f>
        <v>0</v>
      </c>
      <c r="DF81" s="1457">
        <f>'CERT-V'!$AV$29</f>
        <v>0</v>
      </c>
      <c r="DJ81" s="1458">
        <f>'CERT-F'!$X$2</f>
        <v>0</v>
      </c>
      <c r="DK81" s="1400" t="e">
        <f>'TAB FUNDAMENTO'!#REF!</f>
        <v>#REF!</v>
      </c>
      <c r="DM81" s="1455"/>
      <c r="DN81" s="1455"/>
    </row>
    <row r="82" spans="1:118" s="1400" customFormat="1">
      <c r="A82" s="1437">
        <v>79</v>
      </c>
      <c r="B82" s="1460" t="e">
        <f>IF(DJ82&lt;&gt;DK82,"O FUNDAMENTO UTILIZADO ESTÁ INCORRETO, VEJA SE HABILITOU OUTRO FUNDAMENTO.",VLOOKUP(A82,'TAB FUNDAMENTO'!#REF!,2,0))</f>
        <v>#REF!</v>
      </c>
      <c r="C82" s="1438" t="s">
        <v>218</v>
      </c>
      <c r="D82" s="1439" t="s">
        <v>2091</v>
      </c>
      <c r="E82" s="1440" t="s">
        <v>2865</v>
      </c>
      <c r="F82" s="1441" t="s">
        <v>2866</v>
      </c>
      <c r="G82" s="1442" t="e">
        <f>'TAB FUNDAMENTO'!#REF!</f>
        <v>#REF!</v>
      </c>
      <c r="H82" s="1442" t="e">
        <f>'TAB FUNDAMENTO'!#REF!</f>
        <v>#REF!</v>
      </c>
      <c r="I82" s="1438" t="s">
        <v>2092</v>
      </c>
      <c r="J82" s="1438">
        <v>0</v>
      </c>
      <c r="K82" s="1438" t="s">
        <v>2479</v>
      </c>
      <c r="L82" s="1438" t="s">
        <v>3052</v>
      </c>
      <c r="M82" s="1438" t="str">
        <f>IF('CERT-V'!$L$31=0,"Não Há","15 Anos")</f>
        <v>Não Há</v>
      </c>
      <c r="N82" s="1438" t="str">
        <f ca="1">IF('CERT-V'!$L$33=0,"Não Há","5 Anos")</f>
        <v>Não Há</v>
      </c>
      <c r="O82" s="1438" t="str">
        <f>IF('CERT-V'!$L$32=0,"Não Há","5 Anos")</f>
        <v>Não Há</v>
      </c>
      <c r="P82" s="1438">
        <v>0</v>
      </c>
      <c r="Q82" s="1438">
        <v>0</v>
      </c>
      <c r="R82" s="1443"/>
      <c r="S82" s="1443"/>
      <c r="T82" s="1443"/>
      <c r="U82" s="1443"/>
      <c r="V82" s="1443"/>
      <c r="W82" s="1438" t="str">
        <f ca="1">IF('CERT-V'!$L$33&lt;5,"Não Atendeu","Atendeu")</f>
        <v>Não Atendeu</v>
      </c>
      <c r="X82" s="1438" t="str">
        <f ca="1">IF('CERT-V'!$L$34&lt;25,"Não Atendeu","Atendeu")</f>
        <v>Não Atendeu</v>
      </c>
      <c r="Y82" s="1438" t="str">
        <f>IF(AND($AK$2="M",'CERT-V'!$L$38&lt;60),"Não Atendeu","Atendeu")</f>
        <v>Atendeu</v>
      </c>
      <c r="Z82" s="1438" t="str">
        <f>IF(AND($AK$2="F",'CERT-V'!$L$38&lt;55),"Não Atendeu","Atendeu")</f>
        <v>Atendeu</v>
      </c>
      <c r="AA82" s="1438" t="str">
        <f ca="1">IF(AND($AK$2="M",'CERT-V'!$L$37&lt;35),"Não Atendeu","Atendeu")</f>
        <v>Atendeu</v>
      </c>
      <c r="AB82" s="1438" t="str">
        <f ca="1">IF(AND($AK$2="f",'CERT-V'!$L$37&lt;30),"Não Atendeu","Atendeu")</f>
        <v>Atendeu</v>
      </c>
      <c r="AC82" s="1441" t="str">
        <f>IF(AND($AK$2="M",'CERT-V'!$L$40&lt;60),"Não Atendeu","Atendeu")</f>
        <v>Atendeu</v>
      </c>
      <c r="AD82" s="1441" t="str">
        <f>IF(AND($AK$2="F",'CERT-V'!$L$40&lt;55),"Não Atendeu","Atendeu")</f>
        <v>Atendeu</v>
      </c>
      <c r="AE82" s="1438" t="str">
        <f ca="1">IF('CERT-V'!$L$39=0,"",IF('CERT-V'!$L$39&lt;35,"Não Atendeu","Atendeu"))</f>
        <v/>
      </c>
      <c r="AF82" s="1438" t="str">
        <f ca="1">IF('CERT-V'!$L$39=0,"",IF('CERT-V'!$L$39&lt;30,"Não Atendeu","Atendeu"))</f>
        <v/>
      </c>
      <c r="AG82" s="1441" t="str">
        <f>IF(AND($AK$2="M",'CERT-V'!$L$40&lt;60),"Não Atendeu","Atendeu")</f>
        <v>Atendeu</v>
      </c>
      <c r="AH82" s="1441" t="str">
        <f>IF(AND($AK$2="F",'CERT-V'!$L$40&lt;55),"Não Atendeu","Atendeu")</f>
        <v>Atendeu</v>
      </c>
      <c r="AI82" s="1438" t="str">
        <f ca="1">IF(AND($AK$2="M",'CERT-V'!$L$39&lt;35),"NÃO","SIM")</f>
        <v>SIM</v>
      </c>
      <c r="AJ82" s="1438" t="str">
        <f ca="1">IF(AND($AK$2="F",'CERT-V'!$L$39&lt;30),"NÃO","SIM")</f>
        <v>SIM</v>
      </c>
      <c r="AK82" s="1444">
        <v>0</v>
      </c>
      <c r="AL82" s="1444">
        <v>0</v>
      </c>
      <c r="AM82" s="1438">
        <v>35</v>
      </c>
      <c r="AN82" s="1438">
        <v>30</v>
      </c>
      <c r="AO82" s="1445" t="str">
        <f>IF('CERT-F'!$X$2="","",IF('CERT-F'!$O$2="N","","adqüiriu a condição de aposentar com os proventos calculados sobre:"))</f>
        <v/>
      </c>
      <c r="AP82" s="1438" t="s">
        <v>130</v>
      </c>
      <c r="AQ82" s="1438" t="s">
        <v>1140</v>
      </c>
      <c r="AR82" s="1438" t="s">
        <v>2568</v>
      </c>
      <c r="AS82" s="1446" t="str">
        <f>IF('CERT-V'!$U$42="M","35/35","30/30")</f>
        <v>30/30</v>
      </c>
      <c r="AT82" s="1447" t="s">
        <v>2428</v>
      </c>
      <c r="AU82" s="1447">
        <v>0</v>
      </c>
      <c r="AV82" s="1447">
        <v>0</v>
      </c>
      <c r="AW82" s="1438">
        <v>0</v>
      </c>
      <c r="AX82" s="1438">
        <v>0</v>
      </c>
      <c r="AY82" s="1438">
        <v>0</v>
      </c>
      <c r="AZ82" s="1438">
        <v>0</v>
      </c>
      <c r="BA82" s="1438">
        <v>0</v>
      </c>
      <c r="BB82" s="1438">
        <v>0</v>
      </c>
      <c r="BC82" s="1447">
        <v>0</v>
      </c>
      <c r="BD82" s="1443"/>
      <c r="BE82" s="1443"/>
      <c r="BF82" s="1443"/>
      <c r="BG82" s="1438" t="str">
        <f>IF('CERT-F'!$AA$25&lt;=36145,"Atendeu","Não Atendeu")</f>
        <v>Atendeu</v>
      </c>
      <c r="BH82" s="1440" t="s">
        <v>2865</v>
      </c>
      <c r="BI82" s="1441" t="s">
        <v>2866</v>
      </c>
      <c r="BJ82" s="1438" t="str">
        <f ca="1">IF('CERT-V'!$L$39=0,"","35 Anos")</f>
        <v/>
      </c>
      <c r="BK82" s="1438" t="str">
        <f ca="1">IF('CERT-V'!$L$39=0,"","30 Anos")</f>
        <v/>
      </c>
      <c r="BL82" s="1448" t="s">
        <v>1146</v>
      </c>
      <c r="BM82" s="1449" t="e">
        <f>IF($BM$86="F",'TAB FUNDAMENTO'!#REF!,'TAB FUNDAMENTO'!#REF!)</f>
        <v>#REF!</v>
      </c>
      <c r="BN82" s="1442">
        <v>55</v>
      </c>
      <c r="BO82" s="1442">
        <v>60</v>
      </c>
      <c r="BP82" s="1450">
        <v>30</v>
      </c>
      <c r="BQ82" s="1442">
        <f>35*365</f>
        <v>12775</v>
      </c>
      <c r="BR82" s="1442">
        <f t="shared" si="15"/>
        <v>10950</v>
      </c>
      <c r="BS82" s="1443"/>
      <c r="BT82" s="1442">
        <v>25</v>
      </c>
      <c r="BU82" s="1442">
        <f>IF('CERT-V'!$L$31=0,0,15)</f>
        <v>0</v>
      </c>
      <c r="BV82" s="1442">
        <v>5</v>
      </c>
      <c r="BW82" s="1442">
        <f>IF('CERT-V'!$L$32=0,0,5)</f>
        <v>0</v>
      </c>
      <c r="BX82" s="1442">
        <v>60</v>
      </c>
      <c r="BY82" s="1442">
        <v>55</v>
      </c>
      <c r="BZ82" s="1451">
        <v>60</v>
      </c>
      <c r="CA82" s="1450">
        <v>55</v>
      </c>
      <c r="CB82" s="1438" t="str">
        <f ca="1">IF(AND($AK$2="M",'CERT-V'!$L$37&lt;35),"Não Atendeu","Atendeu")</f>
        <v>Atendeu</v>
      </c>
      <c r="CC82" s="1438" t="str">
        <f ca="1">IF(AND($AK$2="f",'CERT-V'!$L$37&lt;30),"Não Atendeu","Atendeu")</f>
        <v>Atendeu</v>
      </c>
      <c r="CD82" s="1438">
        <v>12775</v>
      </c>
      <c r="CE82" s="1438">
        <v>10950</v>
      </c>
      <c r="CF82" s="1451" t="e">
        <f>'TAB FUNDAMENTO'!#REF!</f>
        <v>#REF!</v>
      </c>
      <c r="CG82" s="1451" t="e">
        <f>'TAB FUNDAMENTO'!#REF!</f>
        <v>#REF!</v>
      </c>
      <c r="CH82" s="1449" t="e">
        <f>'TAB FUNDAMENTO'!#REF!</f>
        <v>#REF!</v>
      </c>
      <c r="CI82" s="1449" t="e">
        <f>'TAB FUNDAMENTO'!#REF!</f>
        <v>#REF!</v>
      </c>
      <c r="CJ82" s="1443"/>
      <c r="CK82" s="1443"/>
      <c r="CL82" s="1443"/>
      <c r="CM82" s="1452">
        <v>0</v>
      </c>
      <c r="CN82" s="1452">
        <v>0</v>
      </c>
      <c r="CO82" s="1453" t="str">
        <f>'CERT-V'!$E$35</f>
        <v/>
      </c>
      <c r="CP82" s="1453" t="str">
        <f>'CERT-V'!$E$35</f>
        <v/>
      </c>
      <c r="CQ82" s="1454" t="s">
        <v>2491</v>
      </c>
      <c r="CR82" s="1438" t="e">
        <f>(35*365)+('CERT-V'!$L$35-35)*365</f>
        <v>#VALUE!</v>
      </c>
      <c r="CS82" s="1438" t="e">
        <f>(35*365)+('CERT-V'!$L$35-35)*365</f>
        <v>#VALUE!</v>
      </c>
      <c r="CT82" s="1455"/>
      <c r="CU82" s="1455"/>
      <c r="CV82" s="1454"/>
      <c r="CW82" s="1454"/>
      <c r="CX82" s="1438"/>
      <c r="CY82" s="1439"/>
      <c r="CZ82" s="1438"/>
      <c r="DA82" s="1439"/>
      <c r="DB82" s="1456" t="s">
        <v>2337</v>
      </c>
      <c r="DC82" s="1457">
        <f>'CERT-F'!$S$7</f>
        <v>0</v>
      </c>
      <c r="DD82" s="1457">
        <f>'CERT-F'!$S$7</f>
        <v>0</v>
      </c>
      <c r="DE82" s="1457">
        <f>'CERT-V'!$AR$29</f>
        <v>0</v>
      </c>
      <c r="DF82" s="1457">
        <f>'CERT-V'!$AV$29</f>
        <v>0</v>
      </c>
      <c r="DJ82" s="1458">
        <f>'CERT-F'!$X$2</f>
        <v>0</v>
      </c>
      <c r="DK82" s="1400" t="e">
        <f>'TAB FUNDAMENTO'!#REF!</f>
        <v>#REF!</v>
      </c>
      <c r="DM82" s="1455"/>
      <c r="DN82" s="1455"/>
    </row>
    <row r="83" spans="1:118" s="1400" customFormat="1">
      <c r="A83" s="1437">
        <v>80</v>
      </c>
      <c r="B83" s="1460" t="e">
        <f>IF(DJ83&lt;&gt;DK83,"O FUNDAMENTO UTILIZADO ESTÁ INCORRETO, VEJA SE HABILITOU OUTRO FUNDAMENTO.",VLOOKUP(A83,'TAB FUNDAMENTO'!#REF!,2,0))</f>
        <v>#REF!</v>
      </c>
      <c r="C83" s="1438" t="s">
        <v>218</v>
      </c>
      <c r="D83" s="1439" t="s">
        <v>2091</v>
      </c>
      <c r="E83" s="1440" t="s">
        <v>2865</v>
      </c>
      <c r="F83" s="1441" t="s">
        <v>2866</v>
      </c>
      <c r="G83" s="1442" t="e">
        <f>'TAB FUNDAMENTO'!#REF!</f>
        <v>#REF!</v>
      </c>
      <c r="H83" s="1442" t="e">
        <f>'TAB FUNDAMENTO'!#REF!</f>
        <v>#REF!</v>
      </c>
      <c r="I83" s="1438" t="s">
        <v>2092</v>
      </c>
      <c r="J83" s="1438">
        <v>0</v>
      </c>
      <c r="K83" s="1438" t="s">
        <v>2479</v>
      </c>
      <c r="L83" s="1438" t="s">
        <v>3052</v>
      </c>
      <c r="M83" s="1438" t="str">
        <f>IF('CERT-V'!$L$31=0,"Não Há","15 Anos")</f>
        <v>Não Há</v>
      </c>
      <c r="N83" s="1438" t="str">
        <f ca="1">IF('CERT-V'!$L$33=0,"Não Há","5 Anos")</f>
        <v>Não Há</v>
      </c>
      <c r="O83" s="1438" t="str">
        <f>IF('CERT-V'!$L$32=0,"Não Há","5 Anos")</f>
        <v>Não Há</v>
      </c>
      <c r="P83" s="1438">
        <v>0</v>
      </c>
      <c r="Q83" s="1438">
        <v>0</v>
      </c>
      <c r="R83" s="1443"/>
      <c r="S83" s="1443"/>
      <c r="T83" s="1443"/>
      <c r="U83" s="1443"/>
      <c r="V83" s="1443"/>
      <c r="W83" s="1438" t="str">
        <f ca="1">IF('CERT-V'!$L$33&lt;5,"Não Atendeu","Atendeu")</f>
        <v>Não Atendeu</v>
      </c>
      <c r="X83" s="1438" t="str">
        <f ca="1">IF('CERT-V'!$L$34&lt;25,"Não Atendeu","Atendeu")</f>
        <v>Não Atendeu</v>
      </c>
      <c r="Y83" s="1438" t="str">
        <f>IF(AND($AK$2="M",'CERT-V'!$L$38&lt;60),"Não Atendeu","Atendeu")</f>
        <v>Atendeu</v>
      </c>
      <c r="Z83" s="1438" t="str">
        <f>IF(AND($AK$2="F",'CERT-V'!$L$38&lt;55),"Não Atendeu","Atendeu")</f>
        <v>Atendeu</v>
      </c>
      <c r="AA83" s="1438" t="str">
        <f ca="1">IF(AND($AK$2="M",'CERT-V'!$L$37&lt;35),"Não Atendeu","Atendeu")</f>
        <v>Atendeu</v>
      </c>
      <c r="AB83" s="1438" t="str">
        <f ca="1">IF(AND($AK$2="f",'CERT-V'!$L$37&lt;30),"Não Atendeu","Atendeu")</f>
        <v>Atendeu</v>
      </c>
      <c r="AC83" s="1441" t="str">
        <f>IF(AND($AK$2="M",'CERT-V'!$L$40&lt;60),"Não Atendeu","Atendeu")</f>
        <v>Atendeu</v>
      </c>
      <c r="AD83" s="1441" t="str">
        <f>IF(AND($AK$2="F",'CERT-V'!$L$40&lt;55),"Não Atendeu","Atendeu")</f>
        <v>Atendeu</v>
      </c>
      <c r="AE83" s="1438" t="str">
        <f ca="1">IF('CERT-V'!$L$39=0,"",IF('CERT-V'!$L$39&lt;35,"Não Atendeu","Atendeu"))</f>
        <v/>
      </c>
      <c r="AF83" s="1438" t="str">
        <f ca="1">IF('CERT-V'!$L$39=0,"",IF('CERT-V'!$L$39&lt;30,"Não Atendeu","Atendeu"))</f>
        <v/>
      </c>
      <c r="AG83" s="1441" t="str">
        <f>IF(AND($AK$2="M",'CERT-V'!$L$40&lt;60),"Não Atendeu","Atendeu")</f>
        <v>Atendeu</v>
      </c>
      <c r="AH83" s="1441" t="str">
        <f>IF(AND($AK$2="F",'CERT-V'!$L$40&lt;55),"Não Atendeu","Atendeu")</f>
        <v>Atendeu</v>
      </c>
      <c r="AI83" s="1438" t="str">
        <f ca="1">IF(AND($AK$2="M",'CERT-V'!$L$39&lt;35),"NÃO","SIM")</f>
        <v>SIM</v>
      </c>
      <c r="AJ83" s="1438" t="str">
        <f ca="1">IF(AND($AK$2="F",'CERT-V'!$L$39&lt;30),"NÃO","SIM")</f>
        <v>SIM</v>
      </c>
      <c r="AK83" s="1444">
        <v>0</v>
      </c>
      <c r="AL83" s="1444">
        <v>0</v>
      </c>
      <c r="AM83" s="1438">
        <v>35</v>
      </c>
      <c r="AN83" s="1438">
        <v>30</v>
      </c>
      <c r="AO83" s="1445" t="str">
        <f>IF('CERT-F'!$X$2="","",IF('CERT-F'!$O$2="N","","adqüiriu a condição de aposentar com os proventos calculados sobre:"))</f>
        <v/>
      </c>
      <c r="AP83" s="1438" t="s">
        <v>130</v>
      </c>
      <c r="AQ83" s="1438" t="s">
        <v>1140</v>
      </c>
      <c r="AR83" s="1438" t="s">
        <v>2568</v>
      </c>
      <c r="AS83" s="1446" t="str">
        <f>IF('CERT-V'!$U$42="M","35/35","30/30")</f>
        <v>30/30</v>
      </c>
      <c r="AT83" s="1447" t="s">
        <v>2428</v>
      </c>
      <c r="AU83" s="1447">
        <v>0</v>
      </c>
      <c r="AV83" s="1447">
        <v>0</v>
      </c>
      <c r="AW83" s="1438">
        <v>0</v>
      </c>
      <c r="AX83" s="1438">
        <v>0</v>
      </c>
      <c r="AY83" s="1438">
        <v>0</v>
      </c>
      <c r="AZ83" s="1438">
        <v>0</v>
      </c>
      <c r="BA83" s="1438">
        <v>0</v>
      </c>
      <c r="BB83" s="1438">
        <v>0</v>
      </c>
      <c r="BC83" s="1447">
        <v>0</v>
      </c>
      <c r="BD83" s="1443"/>
      <c r="BE83" s="1443"/>
      <c r="BF83" s="1443"/>
      <c r="BG83" s="1438" t="str">
        <f>IF('CERT-F'!$AA$25&lt;=36145,"Atendeu","Não Atendeu")</f>
        <v>Atendeu</v>
      </c>
      <c r="BH83" s="1440" t="s">
        <v>2865</v>
      </c>
      <c r="BI83" s="1441" t="s">
        <v>2866</v>
      </c>
      <c r="BJ83" s="1438" t="str">
        <f ca="1">IF('CERT-V'!$L$39=0,"","35 Anos")</f>
        <v/>
      </c>
      <c r="BK83" s="1438" t="str">
        <f ca="1">IF('CERT-V'!$L$39=0,"","30 Anos")</f>
        <v/>
      </c>
      <c r="BL83" s="1448" t="s">
        <v>1146</v>
      </c>
      <c r="BM83" s="1449" t="e">
        <f>IF($BM$86="F",'TAB FUNDAMENTO'!#REF!,'TAB FUNDAMENTO'!#REF!)</f>
        <v>#REF!</v>
      </c>
      <c r="BN83" s="1442">
        <v>55</v>
      </c>
      <c r="BO83" s="1442">
        <v>60</v>
      </c>
      <c r="BP83" s="1450">
        <v>30</v>
      </c>
      <c r="BQ83" s="1442">
        <f>35*365</f>
        <v>12775</v>
      </c>
      <c r="BR83" s="1442">
        <f t="shared" si="15"/>
        <v>10950</v>
      </c>
      <c r="BS83" s="1443"/>
      <c r="BT83" s="1442">
        <v>25</v>
      </c>
      <c r="BU83" s="1442">
        <f>IF('CERT-V'!$L$31=0,0,15)</f>
        <v>0</v>
      </c>
      <c r="BV83" s="1442">
        <v>5</v>
      </c>
      <c r="BW83" s="1442">
        <f>IF('CERT-V'!$L$32=0,0,5)</f>
        <v>0</v>
      </c>
      <c r="BX83" s="1442">
        <v>60</v>
      </c>
      <c r="BY83" s="1442">
        <v>55</v>
      </c>
      <c r="BZ83" s="1451">
        <v>60</v>
      </c>
      <c r="CA83" s="1450">
        <v>55</v>
      </c>
      <c r="CB83" s="1438" t="str">
        <f ca="1">IF(AND($AK$2="M",'CERT-V'!$L$37&lt;35),"Não Atendeu","Atendeu")</f>
        <v>Atendeu</v>
      </c>
      <c r="CC83" s="1438" t="str">
        <f ca="1">IF(AND($AK$2="f",'CERT-V'!$L$37&lt;30),"Não Atendeu","Atendeu")</f>
        <v>Atendeu</v>
      </c>
      <c r="CD83" s="1438">
        <v>12775</v>
      </c>
      <c r="CE83" s="1438">
        <v>10950</v>
      </c>
      <c r="CF83" s="1451" t="e">
        <f>'TAB FUNDAMENTO'!#REF!</f>
        <v>#REF!</v>
      </c>
      <c r="CG83" s="1451" t="e">
        <f>'TAB FUNDAMENTO'!#REF!</f>
        <v>#REF!</v>
      </c>
      <c r="CH83" s="1449" t="e">
        <f>'TAB FUNDAMENTO'!#REF!</f>
        <v>#REF!</v>
      </c>
      <c r="CI83" s="1449" t="e">
        <f>'TAB FUNDAMENTO'!#REF!</f>
        <v>#REF!</v>
      </c>
      <c r="CJ83" s="1443"/>
      <c r="CK83" s="1443"/>
      <c r="CL83" s="1443"/>
      <c r="CM83" s="1452">
        <v>0</v>
      </c>
      <c r="CN83" s="1452">
        <v>0</v>
      </c>
      <c r="CO83" s="1453" t="str">
        <f>'CERT-V'!$E$35</f>
        <v/>
      </c>
      <c r="CP83" s="1453" t="str">
        <f>'CERT-V'!$E$35</f>
        <v/>
      </c>
      <c r="CQ83" s="1454" t="s">
        <v>2491</v>
      </c>
      <c r="CR83" s="1438" t="e">
        <f>(35*365)+('CERT-V'!$L$35-35)*365</f>
        <v>#VALUE!</v>
      </c>
      <c r="CS83" s="1438" t="e">
        <f>(35*365)+('CERT-V'!$L$35-35)*365</f>
        <v>#VALUE!</v>
      </c>
      <c r="CT83" s="1455"/>
      <c r="CU83" s="1455"/>
      <c r="CV83" s="1454"/>
      <c r="CW83" s="1454"/>
      <c r="CX83" s="1438"/>
      <c r="CY83" s="1439"/>
      <c r="CZ83" s="1438"/>
      <c r="DA83" s="1439"/>
      <c r="DB83" s="1456" t="s">
        <v>2337</v>
      </c>
      <c r="DC83" s="1457">
        <f>'CERT-F'!$S$7</f>
        <v>0</v>
      </c>
      <c r="DD83" s="1457">
        <f>'CERT-F'!$S$7</f>
        <v>0</v>
      </c>
      <c r="DE83" s="1457">
        <f>'CERT-V'!$AR$29</f>
        <v>0</v>
      </c>
      <c r="DF83" s="1457">
        <f>'CERT-V'!$AV$29</f>
        <v>0</v>
      </c>
      <c r="DJ83" s="1458">
        <f>'CERT-F'!$X$2</f>
        <v>0</v>
      </c>
      <c r="DK83" s="1400" t="e">
        <f>'TAB FUNDAMENTO'!#REF!</f>
        <v>#REF!</v>
      </c>
      <c r="DM83" s="1455"/>
      <c r="DN83" s="1455"/>
    </row>
    <row r="84" spans="1:118" hidden="1">
      <c r="A84" s="391">
        <v>81</v>
      </c>
      <c r="B84" s="680" t="s">
        <v>676</v>
      </c>
      <c r="C84" s="376" t="s">
        <v>218</v>
      </c>
      <c r="D84" s="574" t="s">
        <v>2091</v>
      </c>
      <c r="E84" s="395" t="s">
        <v>2865</v>
      </c>
      <c r="F84" s="395" t="s">
        <v>2866</v>
      </c>
      <c r="G84" s="383" t="e">
        <f>'TAB FUNDAMENTO'!#REF!</f>
        <v>#REF!</v>
      </c>
      <c r="H84" s="383" t="e">
        <f>'TAB FUNDAMENTO'!#REF!</f>
        <v>#REF!</v>
      </c>
      <c r="I84" s="376" t="s">
        <v>2092</v>
      </c>
      <c r="J84" s="680">
        <v>0</v>
      </c>
      <c r="K84" s="376" t="s">
        <v>2479</v>
      </c>
      <c r="L84" s="395" t="s">
        <v>3052</v>
      </c>
      <c r="M84" s="587" t="str">
        <f>IF('CERT-V'!$L$31=0,"Não Há","20 Anos")</f>
        <v>Não Há</v>
      </c>
      <c r="N84" s="376" t="str">
        <f ca="1">IF('CERT-V'!$L$33=0,"Não Há","5 Anos")</f>
        <v>Não Há</v>
      </c>
      <c r="O84" s="376" t="str">
        <f>IF('CERT-V'!$L$32=0,"Não Há","5 Anos")</f>
        <v>Não Há</v>
      </c>
      <c r="P84" s="680">
        <v>0</v>
      </c>
      <c r="Q84" s="680">
        <v>0</v>
      </c>
      <c r="R84" s="680"/>
      <c r="S84" s="680"/>
      <c r="T84" s="680"/>
      <c r="U84" s="680"/>
      <c r="V84" s="680"/>
      <c r="W84" s="376" t="str">
        <f ca="1">IF('CERT-V'!$L$33&lt;5,"Não Atendeu","Atendeu")</f>
        <v>Não Atendeu</v>
      </c>
      <c r="X84" s="376" t="str">
        <f ca="1">IF('CERT-V'!$L$34&lt;25,"Não Atendeu","Atendeu")</f>
        <v>Não Atendeu</v>
      </c>
      <c r="Y84" s="376" t="str">
        <f>IF(AND($AK$2="M",'CERT-V'!$L$38&lt;60),"Não Atendeu","Atendeu")</f>
        <v>Atendeu</v>
      </c>
      <c r="Z84" s="376" t="str">
        <f>IF(AND($AK$2="F",'CERT-V'!$L$38&lt;55),"Não Atendeu","Atendeu")</f>
        <v>Atendeu</v>
      </c>
      <c r="AA84" s="376" t="str">
        <f ca="1">IF(AND($AK$2="M",'CERT-V'!$L$37&lt;30),"Não Atendeu","Atendeu")</f>
        <v>Atendeu</v>
      </c>
      <c r="AB84" s="376" t="str">
        <f ca="1">IF(AND($AK$2="f",'CERT-V'!$L$37&lt;30),"Não Atendeu","Atendeu")</f>
        <v>Atendeu</v>
      </c>
      <c r="AC84" s="376" t="str">
        <f>IF(AND($AK$2="M",'CERT-V'!$L$40&lt;60),"Não Atendeu","Atendeu")</f>
        <v>Atendeu</v>
      </c>
      <c r="AD84" s="376" t="str">
        <f>IF(AND($AK$2="F",'CERT-V'!$L$40&lt;55),"Não Atendeu","Atendeu")</f>
        <v>Atendeu</v>
      </c>
      <c r="AE84" s="376" t="str">
        <f ca="1">IF('CERT-V'!$L$39=0,"",IF('CERT-V'!$L$39&lt;30,"Não Atendeu","Atendeu"))</f>
        <v/>
      </c>
      <c r="AF84" s="376" t="str">
        <f ca="1">IF('CERT-V'!$L$39=0,"",IF('CERT-V'!$L$39&lt;30,"Não Atendeu","Atendeu"))</f>
        <v/>
      </c>
      <c r="AG84" s="376" t="str">
        <f>IF(AND($AK$2="M",'CERT-V'!$L$40&lt;60),"Não Atendeu","Atendeu")</f>
        <v>Atendeu</v>
      </c>
      <c r="AH84" s="376" t="str">
        <f>IF(AND($AK$2="F",'CERT-V'!$L$40&lt;55),"Não Atendeu","Atendeu")</f>
        <v>Atendeu</v>
      </c>
      <c r="AI84" s="376" t="str">
        <f ca="1">IF(AND($AK$2="M",'CERT-V'!$L$39&lt;30),"NÃO","SIM")</f>
        <v>SIM</v>
      </c>
      <c r="AJ84" s="376" t="str">
        <f ca="1">IF(AND($AK$2="F",'CERT-V'!$L$39&lt;30),"NÃO","SIM")</f>
        <v>SIM</v>
      </c>
      <c r="AK84" s="377">
        <v>0</v>
      </c>
      <c r="AL84" s="377">
        <v>0</v>
      </c>
      <c r="AM84" s="395">
        <v>30</v>
      </c>
      <c r="AN84" s="395">
        <v>30</v>
      </c>
      <c r="AO84" s="593" t="str">
        <f>IF('CERT-F'!$X$2="","",IF('CERT-F'!$O$2="N","","adqüiriu a condição de aposentar com os proventos calculados sobre:"))</f>
        <v/>
      </c>
      <c r="AP84" s="376" t="s">
        <v>130</v>
      </c>
      <c r="AQ84" s="376" t="s">
        <v>1140</v>
      </c>
      <c r="AR84" s="376" t="s">
        <v>2568</v>
      </c>
      <c r="AS84" s="388" t="str">
        <f>"30/30"</f>
        <v>30/30</v>
      </c>
      <c r="AT84" s="594" t="s">
        <v>2428</v>
      </c>
      <c r="AU84" s="680">
        <v>0</v>
      </c>
      <c r="AV84" s="680">
        <v>0</v>
      </c>
      <c r="AW84" s="680">
        <v>0</v>
      </c>
      <c r="AX84" s="394">
        <v>0</v>
      </c>
      <c r="AY84" s="680">
        <v>0</v>
      </c>
      <c r="AZ84" s="680">
        <v>0</v>
      </c>
      <c r="BA84" s="680">
        <v>0</v>
      </c>
      <c r="BB84" s="680">
        <v>0</v>
      </c>
      <c r="BC84" s="680">
        <v>0</v>
      </c>
      <c r="BD84" s="680"/>
      <c r="BE84" s="680"/>
      <c r="BF84" s="680"/>
      <c r="BG84" s="376" t="str">
        <f>IF('CERT-F'!$AA$25&lt;=36145,"Atendeu","Não Atendeu")</f>
        <v>Atendeu</v>
      </c>
      <c r="BH84" s="395" t="s">
        <v>2865</v>
      </c>
      <c r="BI84" s="376" t="s">
        <v>2866</v>
      </c>
      <c r="BJ84" s="376" t="str">
        <f ca="1">IF('CERT-V'!$L$39=0,"","30 Anos")</f>
        <v/>
      </c>
      <c r="BK84" s="376" t="str">
        <f ca="1">IF('CERT-V'!$L$39=0,"","30 Anos")</f>
        <v/>
      </c>
      <c r="BL84" s="396" t="s">
        <v>1146</v>
      </c>
      <c r="BM84" s="681" t="e">
        <f>'TAB FUNDAMENTO'!#REF!</f>
        <v>#REF!</v>
      </c>
      <c r="BN84" s="591">
        <v>55</v>
      </c>
      <c r="BO84" s="383">
        <v>60</v>
      </c>
      <c r="BP84" s="592">
        <v>30</v>
      </c>
      <c r="BQ84" s="591">
        <f>30*365</f>
        <v>10950</v>
      </c>
      <c r="BR84" s="591">
        <f t="shared" si="15"/>
        <v>10950</v>
      </c>
      <c r="BS84" s="680"/>
      <c r="BT84" s="395">
        <v>25</v>
      </c>
      <c r="BU84" s="395">
        <v>15</v>
      </c>
      <c r="BV84" s="395">
        <v>5</v>
      </c>
      <c r="BW84" s="395">
        <v>5</v>
      </c>
      <c r="BX84" s="395">
        <v>60</v>
      </c>
      <c r="BY84" s="395">
        <v>55</v>
      </c>
      <c r="BZ84" s="395">
        <v>60</v>
      </c>
      <c r="CA84" s="395">
        <v>55</v>
      </c>
      <c r="CB84" s="376" t="str">
        <f ca="1">IF(AND($AK$2="M",'CERT-V'!$L$37&lt;30),"Não Atendeu","Atendeu")</f>
        <v>Atendeu</v>
      </c>
      <c r="CC84" s="376" t="str">
        <f ca="1">IF(AND($AK$2="f",'CERT-V'!$L$37&lt;30),"Não Atendeu","Atendeu")</f>
        <v>Atendeu</v>
      </c>
      <c r="CD84" s="587">
        <v>10950</v>
      </c>
      <c r="CE84" s="376">
        <v>10950</v>
      </c>
      <c r="CF84" s="397" t="e">
        <f>'TAB FUNDAMENTO'!#REF!</f>
        <v>#REF!</v>
      </c>
      <c r="CG84" s="397" t="e">
        <f>'TAB FUNDAMENTO'!#REF!</f>
        <v>#REF!</v>
      </c>
      <c r="CH84" s="681" t="e">
        <f>'TAB FUNDAMENTO'!#REF!</f>
        <v>#REF!</v>
      </c>
      <c r="CI84" s="681" t="e">
        <f>'TAB FUNDAMENTO'!#REF!</f>
        <v>#REF!</v>
      </c>
      <c r="CJ84" s="680"/>
      <c r="CK84" s="680"/>
      <c r="CL84" s="680"/>
      <c r="CM84" s="695">
        <v>0</v>
      </c>
      <c r="CN84" s="695">
        <v>0</v>
      </c>
      <c r="CO84" s="696" t="str">
        <f>'CERT-V'!$E$35</f>
        <v/>
      </c>
      <c r="CP84" s="696" t="str">
        <f>'CERT-V'!$E$35</f>
        <v/>
      </c>
      <c r="CQ84" s="710" t="s">
        <v>2491</v>
      </c>
      <c r="CR84" s="376" t="e">
        <f>(30*365)+('CERT-V'!$L$35-30)*365</f>
        <v>#VALUE!</v>
      </c>
      <c r="CS84" s="376" t="e">
        <f>(35*365)+('CERT-V'!$L$35-35)*365</f>
        <v>#VALUE!</v>
      </c>
      <c r="CT84" s="710"/>
      <c r="CU84" s="710"/>
      <c r="CV84" s="729"/>
      <c r="CW84" s="729"/>
      <c r="CX84" s="376"/>
      <c r="CY84" s="574"/>
      <c r="CZ84" s="376"/>
      <c r="DA84" s="574"/>
      <c r="DB84" s="742" t="s">
        <v>2337</v>
      </c>
      <c r="DC84" s="745">
        <f>'CERT-F'!$S$7</f>
        <v>0</v>
      </c>
      <c r="DD84" s="745">
        <f>'CERT-F'!$S$7</f>
        <v>0</v>
      </c>
      <c r="DE84" s="745">
        <f>'CERT-V'!$AR$29</f>
        <v>0</v>
      </c>
      <c r="DF84" s="745">
        <f>'CERT-V'!$AV$29</f>
        <v>0</v>
      </c>
      <c r="DJ84" s="42">
        <f>'CERT-F'!$X$2</f>
        <v>0</v>
      </c>
    </row>
    <row r="85" spans="1:118" hidden="1">
      <c r="A85" s="391">
        <v>82</v>
      </c>
      <c r="B85" s="680" t="s">
        <v>675</v>
      </c>
      <c r="C85" s="376" t="s">
        <v>218</v>
      </c>
      <c r="D85" s="574" t="s">
        <v>2091</v>
      </c>
      <c r="E85" s="395" t="s">
        <v>2865</v>
      </c>
      <c r="F85" s="395" t="s">
        <v>2866</v>
      </c>
      <c r="G85" s="383" t="e">
        <f>'TAB FUNDAMENTO'!#REF!</f>
        <v>#REF!</v>
      </c>
      <c r="H85" s="383" t="e">
        <f>'TAB FUNDAMENTO'!#REF!</f>
        <v>#REF!</v>
      </c>
      <c r="I85" s="376" t="s">
        <v>2092</v>
      </c>
      <c r="J85" s="680">
        <v>0</v>
      </c>
      <c r="K85" s="376" t="s">
        <v>2479</v>
      </c>
      <c r="L85" s="395" t="s">
        <v>3052</v>
      </c>
      <c r="M85" s="376" t="str">
        <f>IF('CERT-V'!$L$31=0,"Não Há","20 Anos")</f>
        <v>Não Há</v>
      </c>
      <c r="N85" s="376" t="str">
        <f ca="1">IF('CERT-V'!$L$33=0,"Não Há","5 Anos")</f>
        <v>Não Há</v>
      </c>
      <c r="O85" s="376" t="str">
        <f>IF('CERT-V'!$L$32=0,"Não Há","5 Anos")</f>
        <v>Não Há</v>
      </c>
      <c r="P85" s="680">
        <v>0</v>
      </c>
      <c r="Q85" s="680">
        <v>0</v>
      </c>
      <c r="R85" s="680"/>
      <c r="S85" s="680"/>
      <c r="T85" s="680"/>
      <c r="U85" s="680"/>
      <c r="V85" s="680"/>
      <c r="W85" s="376" t="str">
        <f ca="1">IF('CERT-V'!$L$33&lt;5,"Não Atendeu","Atendeu")</f>
        <v>Não Atendeu</v>
      </c>
      <c r="X85" s="376" t="str">
        <f ca="1">IF('CERT-V'!$L$34&lt;25,"Não Atendeu","Atendeu")</f>
        <v>Não Atendeu</v>
      </c>
      <c r="Y85" s="376" t="str">
        <f>IF(AND($AK$2="M",'CERT-V'!$L$38&lt;60),"Não Atendeu","Atendeu")</f>
        <v>Atendeu</v>
      </c>
      <c r="Z85" s="376" t="str">
        <f>IF(AND($AK$2="F",'CERT-V'!$L$38&lt;55),"Não Atendeu","Atendeu")</f>
        <v>Atendeu</v>
      </c>
      <c r="AA85" s="376" t="str">
        <f ca="1">IF(AND($AK$2="M",'CERT-V'!$L$37&lt;30),"Não Atendeu","Atendeu")</f>
        <v>Atendeu</v>
      </c>
      <c r="AB85" s="376" t="str">
        <f ca="1">IF(AND($AK$2="f",'CERT-V'!$L$37&lt;30),"Não Atendeu","Atendeu")</f>
        <v>Atendeu</v>
      </c>
      <c r="AC85" s="376" t="str">
        <f>IF(AND($AK$2="M",'CERT-V'!$L$40&lt;60),"Não Atendeu","Atendeu")</f>
        <v>Atendeu</v>
      </c>
      <c r="AD85" s="376" t="str">
        <f>IF(AND($AK$2="F",'CERT-V'!$L$40&lt;55),"Não Atendeu","Atendeu")</f>
        <v>Atendeu</v>
      </c>
      <c r="AE85" s="376" t="str">
        <f ca="1">IF('CERT-V'!$L$39=0,"",IF('CERT-V'!$L$39&lt;30,"Não Atendeu","Atendeu"))</f>
        <v/>
      </c>
      <c r="AF85" s="376" t="str">
        <f ca="1">IF('CERT-V'!$L$39=0,"",IF('CERT-V'!$L$39&lt;30,"Não Atendeu","Atendeu"))</f>
        <v/>
      </c>
      <c r="AG85" s="376" t="str">
        <f>IF(AND($AK$2="M",'CERT-V'!$L$40&lt;60),"Não Atendeu","Atendeu")</f>
        <v>Atendeu</v>
      </c>
      <c r="AH85" s="376" t="str">
        <f>IF(AND($AK$2="F",'CERT-V'!$L$40&lt;55),"Não Atendeu","Atendeu")</f>
        <v>Atendeu</v>
      </c>
      <c r="AI85" s="376" t="str">
        <f ca="1">IF(AND($AK$2="M",'CERT-V'!$L$39&lt;30),"NÃO","SIM")</f>
        <v>SIM</v>
      </c>
      <c r="AJ85" s="376" t="str">
        <f ca="1">IF(AND($AK$2="F",'CERT-V'!$L$39&lt;30),"NÃO","SIM")</f>
        <v>SIM</v>
      </c>
      <c r="AK85" s="377">
        <v>0</v>
      </c>
      <c r="AL85" s="377">
        <v>0</v>
      </c>
      <c r="AM85" s="395">
        <v>30</v>
      </c>
      <c r="AN85" s="395">
        <v>30</v>
      </c>
      <c r="AO85" s="593" t="str">
        <f>IF('CERT-F'!$X$2="","",IF('CERT-F'!$O$2="N","","adqüiriu a condição de aposentar com os proventos calculados sobre:"))</f>
        <v/>
      </c>
      <c r="AP85" s="376" t="s">
        <v>130</v>
      </c>
      <c r="AQ85" s="376" t="s">
        <v>1140</v>
      </c>
      <c r="AR85" s="376" t="s">
        <v>2568</v>
      </c>
      <c r="AS85" s="388" t="str">
        <f>"30/30"</f>
        <v>30/30</v>
      </c>
      <c r="AT85" s="594" t="s">
        <v>2428</v>
      </c>
      <c r="AU85" s="680">
        <v>0</v>
      </c>
      <c r="AV85" s="680">
        <v>0</v>
      </c>
      <c r="AW85" s="680">
        <v>0</v>
      </c>
      <c r="AX85" s="394">
        <v>0</v>
      </c>
      <c r="AY85" s="680">
        <v>0</v>
      </c>
      <c r="AZ85" s="680">
        <v>0</v>
      </c>
      <c r="BA85" s="680">
        <v>0</v>
      </c>
      <c r="BB85" s="680">
        <v>0</v>
      </c>
      <c r="BC85" s="680">
        <v>0</v>
      </c>
      <c r="BD85" s="680"/>
      <c r="BE85" s="680"/>
      <c r="BF85" s="680"/>
      <c r="BG85" s="376" t="str">
        <f>IF('CERT-F'!$AA$25&lt;=36145,"Atendeu","Não Atendeu")</f>
        <v>Atendeu</v>
      </c>
      <c r="BH85" s="395" t="s">
        <v>2865</v>
      </c>
      <c r="BI85" s="376" t="s">
        <v>2866</v>
      </c>
      <c r="BJ85" s="376" t="str">
        <f ca="1">IF('CERT-V'!$L$39=0,"","30 Anos")</f>
        <v/>
      </c>
      <c r="BK85" s="376" t="str">
        <f ca="1">IF('CERT-V'!$L$39=0,"","30 Anos")</f>
        <v/>
      </c>
      <c r="BL85" s="396" t="s">
        <v>1146</v>
      </c>
      <c r="BM85" s="681" t="e">
        <f>'TAB FUNDAMENTO'!#REF!</f>
        <v>#REF!</v>
      </c>
      <c r="BN85" s="383">
        <v>55</v>
      </c>
      <c r="BO85" s="383">
        <v>60</v>
      </c>
      <c r="BP85" s="397">
        <v>30</v>
      </c>
      <c r="BQ85" s="383">
        <f>30*365</f>
        <v>10950</v>
      </c>
      <c r="BR85" s="383">
        <f t="shared" si="15"/>
        <v>10950</v>
      </c>
      <c r="BS85" s="680"/>
      <c r="BT85" s="395">
        <v>25</v>
      </c>
      <c r="BU85" s="395">
        <v>15</v>
      </c>
      <c r="BV85" s="395">
        <v>5</v>
      </c>
      <c r="BW85" s="395">
        <v>5</v>
      </c>
      <c r="BX85" s="395">
        <v>60</v>
      </c>
      <c r="BY85" s="395">
        <v>55</v>
      </c>
      <c r="BZ85" s="395">
        <v>60</v>
      </c>
      <c r="CA85" s="395">
        <v>55</v>
      </c>
      <c r="CB85" s="376" t="str">
        <f ca="1">IF(AND($AK$2="M",'CERT-V'!$L$37&lt;30),"Não Atendeu","Atendeu")</f>
        <v>Atendeu</v>
      </c>
      <c r="CC85" s="376" t="str">
        <f ca="1">IF(AND($AK$2="f",'CERT-V'!$L$37&lt;30),"Não Atendeu","Atendeu")</f>
        <v>Atendeu</v>
      </c>
      <c r="CD85" s="376">
        <v>10950</v>
      </c>
      <c r="CE85" s="376">
        <v>10950</v>
      </c>
      <c r="CF85" s="397" t="e">
        <f>'TAB FUNDAMENTO'!#REF!</f>
        <v>#REF!</v>
      </c>
      <c r="CG85" s="397" t="e">
        <f>'TAB FUNDAMENTO'!#REF!</f>
        <v>#REF!</v>
      </c>
      <c r="CH85" s="681" t="e">
        <f>'TAB FUNDAMENTO'!#REF!</f>
        <v>#REF!</v>
      </c>
      <c r="CI85" s="681" t="e">
        <f>'TAB FUNDAMENTO'!#REF!</f>
        <v>#REF!</v>
      </c>
      <c r="CJ85" s="680"/>
      <c r="CK85" s="680"/>
      <c r="CL85" s="680"/>
      <c r="CM85" s="695">
        <v>0</v>
      </c>
      <c r="CN85" s="695">
        <v>0</v>
      </c>
      <c r="CO85" s="696" t="str">
        <f>'CERT-V'!$E$35</f>
        <v/>
      </c>
      <c r="CP85" s="696" t="str">
        <f>'CERT-V'!$E$35</f>
        <v/>
      </c>
      <c r="CQ85" s="710" t="s">
        <v>2491</v>
      </c>
      <c r="CR85" s="376" t="e">
        <f>(30*365)+('CERT-V'!$L$35-30)*365</f>
        <v>#VALUE!</v>
      </c>
      <c r="CS85" s="376" t="e">
        <f>(35*365)+('CERT-V'!$L$35-35)*365</f>
        <v>#VALUE!</v>
      </c>
      <c r="CT85" s="710"/>
      <c r="CU85" s="710"/>
      <c r="CV85" s="729"/>
      <c r="CW85" s="729"/>
      <c r="CX85" s="376"/>
      <c r="CY85" s="574"/>
      <c r="CZ85" s="376"/>
      <c r="DA85" s="574"/>
      <c r="DB85" s="742" t="s">
        <v>2337</v>
      </c>
      <c r="DC85" s="745">
        <f>'CERT-F'!$S$7</f>
        <v>0</v>
      </c>
      <c r="DD85" s="745">
        <f>'CERT-F'!$S$7</f>
        <v>0</v>
      </c>
      <c r="DE85" s="745">
        <f>'CERT-V'!$AR$29</f>
        <v>0</v>
      </c>
      <c r="DF85" s="745">
        <f>'CERT-V'!$AV$29</f>
        <v>0</v>
      </c>
      <c r="DJ85" s="42">
        <f>'CERT-F'!$X$2</f>
        <v>0</v>
      </c>
      <c r="DK85" t="e">
        <f>'TAB FUNDAMENTO'!#REF!</f>
        <v>#REF!</v>
      </c>
    </row>
    <row r="86" spans="1:118">
      <c r="AX86" s="1"/>
      <c r="BM86" s="580">
        <f>'CERT-F'!P19</f>
        <v>0</v>
      </c>
    </row>
  </sheetData>
  <sheetProtection selectLockedCells="1" selectUnlockedCells="1"/>
  <mergeCells count="37">
    <mergeCell ref="DN2:DN3"/>
    <mergeCell ref="DO2:DO3"/>
    <mergeCell ref="DP2:DP3"/>
    <mergeCell ref="CR2:CS2"/>
    <mergeCell ref="DJ2:DK2"/>
    <mergeCell ref="DB2:DB3"/>
    <mergeCell ref="BN2:BO2"/>
    <mergeCell ref="CY2:CY3"/>
    <mergeCell ref="CF2:CG2"/>
    <mergeCell ref="CH2:CI2"/>
    <mergeCell ref="BX2:BY2"/>
    <mergeCell ref="BZ2:CA2"/>
    <mergeCell ref="CB2:CC2"/>
    <mergeCell ref="BQ2:BR2"/>
    <mergeCell ref="CO2:CP2"/>
    <mergeCell ref="CD2:CE2"/>
    <mergeCell ref="A2:A3"/>
    <mergeCell ref="J2:J3"/>
    <mergeCell ref="E2:F2"/>
    <mergeCell ref="G2:H2"/>
    <mergeCell ref="D2:D3"/>
    <mergeCell ref="I2:I3"/>
    <mergeCell ref="B2:B3"/>
    <mergeCell ref="R47:V47"/>
    <mergeCell ref="AG2:AH2"/>
    <mergeCell ref="AA2:AB2"/>
    <mergeCell ref="AC2:AD2"/>
    <mergeCell ref="AE2:AF2"/>
    <mergeCell ref="R2:T2"/>
    <mergeCell ref="Y2:Z2"/>
    <mergeCell ref="R3:T3"/>
    <mergeCell ref="BJ2:BK2"/>
    <mergeCell ref="R46:V46"/>
    <mergeCell ref="P2:Q2"/>
    <mergeCell ref="AM2:AN2"/>
    <mergeCell ref="AI2:AJ2"/>
    <mergeCell ref="BH2:BI2"/>
  </mergeCells>
  <phoneticPr fontId="58" type="noConversion"/>
  <pageMargins left="0.39374999999999999" right="0.39374999999999999" top="0.98402777777777772" bottom="0.98402777777777772" header="0.5" footer="0.5"/>
  <pageSetup paperSize="9" firstPageNumber="0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5"/>
  <dimension ref="A1:L408"/>
  <sheetViews>
    <sheetView topLeftCell="A123" workbookViewId="0">
      <selection activeCell="B134" sqref="B134"/>
    </sheetView>
  </sheetViews>
  <sheetFormatPr defaultRowHeight="12.75"/>
  <cols>
    <col min="1" max="1" width="3.28515625" customWidth="1"/>
    <col min="9" max="9" width="7.85546875" customWidth="1"/>
    <col min="10" max="10" width="11.7109375" customWidth="1"/>
    <col min="11" max="11" width="12.42578125" customWidth="1"/>
  </cols>
  <sheetData>
    <row r="1" spans="1:12" ht="18">
      <c r="A1" s="20"/>
      <c r="B1" s="2411" t="s">
        <v>2705</v>
      </c>
      <c r="C1" s="2411"/>
      <c r="D1" s="2411"/>
      <c r="E1" s="2411"/>
      <c r="F1" s="2411"/>
      <c r="G1" s="2411"/>
      <c r="H1" s="2411"/>
      <c r="I1" s="2411"/>
      <c r="J1" s="2411"/>
      <c r="K1" s="2411"/>
      <c r="L1" s="599"/>
    </row>
    <row r="2" spans="1:12">
      <c r="A2" s="256"/>
      <c r="B2" s="2412" t="s">
        <v>674</v>
      </c>
      <c r="C2" s="2412"/>
      <c r="D2" s="2412"/>
      <c r="E2" s="2412"/>
      <c r="F2" s="2412"/>
      <c r="G2" s="2412"/>
      <c r="H2" s="2412"/>
      <c r="I2" s="2412"/>
      <c r="J2" s="2412"/>
      <c r="K2" s="2412"/>
      <c r="L2" s="257"/>
    </row>
    <row r="3" spans="1:12" ht="18">
      <c r="A3" s="258"/>
      <c r="B3" s="2413" t="s">
        <v>2780</v>
      </c>
      <c r="C3" s="2413"/>
      <c r="D3" s="2413"/>
      <c r="E3" s="2413"/>
      <c r="F3" s="2413"/>
      <c r="G3" s="2413"/>
      <c r="H3" s="2413"/>
      <c r="I3" s="2413"/>
      <c r="J3" s="2413"/>
      <c r="K3" s="2413"/>
      <c r="L3" s="259"/>
    </row>
    <row r="4" spans="1:12">
      <c r="A4" s="260"/>
      <c r="B4" s="2414" t="s">
        <v>1875</v>
      </c>
      <c r="C4" s="2414"/>
      <c r="D4" s="2414"/>
      <c r="E4" s="2414"/>
      <c r="F4" s="2414"/>
      <c r="G4" s="2414"/>
      <c r="H4" s="2414"/>
      <c r="I4" s="2414"/>
      <c r="J4" s="2414"/>
      <c r="K4" s="2414"/>
      <c r="L4" s="261"/>
    </row>
    <row r="5" spans="1:12" ht="15">
      <c r="A5" s="258"/>
      <c r="B5" s="2415" t="s">
        <v>1305</v>
      </c>
      <c r="C5" s="2415"/>
      <c r="D5" s="2415"/>
      <c r="E5" s="2415"/>
      <c r="F5" s="2415"/>
      <c r="G5" s="2415"/>
      <c r="H5" s="2415"/>
      <c r="I5" s="2415"/>
      <c r="J5" s="2415"/>
      <c r="K5" s="2415"/>
      <c r="L5" s="263"/>
    </row>
    <row r="6" spans="1:12">
      <c r="A6" s="264">
        <v>1</v>
      </c>
      <c r="B6" s="266" t="s">
        <v>802</v>
      </c>
      <c r="C6" s="265"/>
      <c r="D6" s="265"/>
      <c r="E6" s="265"/>
      <c r="F6" s="265"/>
      <c r="G6" s="265"/>
      <c r="H6" s="265"/>
      <c r="I6" s="265"/>
      <c r="J6" s="265"/>
      <c r="K6" s="265"/>
      <c r="L6" s="20"/>
    </row>
    <row r="7" spans="1:12">
      <c r="A7" s="264"/>
      <c r="B7" s="245" t="s">
        <v>1496</v>
      </c>
      <c r="C7" s="20"/>
      <c r="D7" s="20"/>
      <c r="E7" s="20"/>
      <c r="F7" s="244" t="s">
        <v>770</v>
      </c>
      <c r="G7" s="20"/>
      <c r="H7" s="20"/>
      <c r="I7" s="20"/>
      <c r="J7" s="20"/>
      <c r="K7" s="20"/>
      <c r="L7" s="20"/>
    </row>
    <row r="8" spans="1:12">
      <c r="A8" s="252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</row>
    <row r="9" spans="1:12">
      <c r="A9" s="252">
        <v>2</v>
      </c>
      <c r="B9" s="266" t="s">
        <v>803</v>
      </c>
      <c r="C9" s="265"/>
      <c r="D9" s="265"/>
      <c r="E9" s="265"/>
      <c r="F9" s="265"/>
      <c r="G9" s="265"/>
      <c r="H9" s="265"/>
      <c r="I9" s="265"/>
      <c r="J9" s="265"/>
      <c r="K9" s="265"/>
      <c r="L9" s="20"/>
    </row>
    <row r="10" spans="1:12">
      <c r="A10" s="252"/>
      <c r="B10" s="245" t="s">
        <v>1496</v>
      </c>
      <c r="C10" s="20"/>
      <c r="D10" s="20"/>
      <c r="E10" s="20"/>
      <c r="F10" s="244" t="s">
        <v>154</v>
      </c>
      <c r="G10" s="20"/>
      <c r="H10" s="20"/>
      <c r="I10" s="20"/>
      <c r="J10" s="20"/>
      <c r="K10" s="20"/>
      <c r="L10" s="20"/>
    </row>
    <row r="11" spans="1:12">
      <c r="A11" s="252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1:12">
      <c r="A12" s="252">
        <v>3</v>
      </c>
      <c r="B12" s="267" t="s">
        <v>804</v>
      </c>
      <c r="C12" s="268"/>
      <c r="D12" s="268"/>
      <c r="E12" s="268"/>
      <c r="F12" s="268"/>
      <c r="G12" s="268"/>
      <c r="H12" s="268"/>
      <c r="I12" s="268"/>
      <c r="J12" s="268"/>
      <c r="K12" s="268"/>
      <c r="L12" s="20"/>
    </row>
    <row r="13" spans="1:12">
      <c r="A13" s="252"/>
      <c r="B13" s="245" t="s">
        <v>155</v>
      </c>
      <c r="C13" s="20"/>
      <c r="D13" s="20"/>
      <c r="E13" s="269" t="s">
        <v>2420</v>
      </c>
      <c r="F13" s="244" t="s">
        <v>770</v>
      </c>
      <c r="G13" s="20"/>
      <c r="H13" s="20"/>
      <c r="I13" s="20"/>
      <c r="J13" s="20"/>
      <c r="K13" s="20"/>
      <c r="L13" s="20"/>
    </row>
    <row r="14" spans="1:12">
      <c r="A14" s="25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</row>
    <row r="15" spans="1:12">
      <c r="A15" s="264">
        <v>4</v>
      </c>
      <c r="B15" s="2416" t="s">
        <v>1148</v>
      </c>
      <c r="C15" s="2416"/>
      <c r="D15" s="2416"/>
      <c r="E15" s="2416"/>
      <c r="F15" s="2416"/>
      <c r="G15" s="2416"/>
      <c r="H15" s="2416"/>
      <c r="I15" s="2416"/>
      <c r="J15" s="2416"/>
      <c r="K15" s="2416"/>
      <c r="L15" s="20"/>
    </row>
    <row r="16" spans="1:12">
      <c r="A16" s="252"/>
      <c r="B16" s="245" t="s">
        <v>155</v>
      </c>
      <c r="C16" s="20"/>
      <c r="D16" s="20"/>
      <c r="E16" s="20"/>
      <c r="F16" s="244" t="s">
        <v>154</v>
      </c>
      <c r="G16" s="20"/>
      <c r="H16" s="20"/>
      <c r="I16" s="20"/>
      <c r="J16" s="20"/>
      <c r="K16" s="20"/>
      <c r="L16" s="20"/>
    </row>
    <row r="17" spans="1:12">
      <c r="A17" s="252"/>
      <c r="B17" s="245"/>
      <c r="C17" s="20"/>
      <c r="D17" s="20"/>
      <c r="E17" s="20"/>
      <c r="F17" s="244"/>
      <c r="G17" s="20"/>
      <c r="H17" s="20"/>
      <c r="I17" s="20"/>
      <c r="J17" s="20"/>
      <c r="K17" s="20"/>
      <c r="L17" s="20"/>
    </row>
    <row r="18" spans="1:12" ht="18">
      <c r="A18" s="252"/>
      <c r="B18" s="2411" t="s">
        <v>2705</v>
      </c>
      <c r="C18" s="2411"/>
      <c r="D18" s="2411"/>
      <c r="E18" s="2411"/>
      <c r="F18" s="2411"/>
      <c r="G18" s="2411"/>
      <c r="H18" s="2411"/>
      <c r="I18" s="2411"/>
      <c r="J18" s="2411"/>
      <c r="K18" s="2411"/>
      <c r="L18" s="20"/>
    </row>
    <row r="19" spans="1:12">
      <c r="A19" s="252"/>
      <c r="B19" s="2412" t="s">
        <v>158</v>
      </c>
      <c r="C19" s="2412"/>
      <c r="D19" s="2412"/>
      <c r="E19" s="2412"/>
      <c r="F19" s="2412"/>
      <c r="G19" s="2412"/>
      <c r="H19" s="2412"/>
      <c r="I19" s="2412"/>
      <c r="J19" s="2412"/>
      <c r="K19" s="2412"/>
      <c r="L19" s="20"/>
    </row>
    <row r="20" spans="1:12" ht="15">
      <c r="A20" s="252"/>
      <c r="B20" s="2420" t="s">
        <v>157</v>
      </c>
      <c r="C20" s="2420"/>
      <c r="D20" s="2420"/>
      <c r="E20" s="2420"/>
      <c r="F20" s="2420"/>
      <c r="G20" s="2420"/>
      <c r="H20" s="2420"/>
      <c r="I20" s="2420"/>
      <c r="J20" s="2420"/>
      <c r="K20" s="2420"/>
      <c r="L20" s="20"/>
    </row>
    <row r="21" spans="1:12">
      <c r="A21" s="252"/>
      <c r="B21" s="2414" t="s">
        <v>1875</v>
      </c>
      <c r="C21" s="2414"/>
      <c r="D21" s="2414"/>
      <c r="E21" s="2414"/>
      <c r="F21" s="2414"/>
      <c r="G21" s="2414"/>
      <c r="H21" s="2414"/>
      <c r="I21" s="2414"/>
      <c r="J21" s="2414"/>
      <c r="K21" s="2414"/>
      <c r="L21" s="20"/>
    </row>
    <row r="22" spans="1:12" ht="15">
      <c r="A22" s="252"/>
      <c r="B22" s="2415" t="s">
        <v>2706</v>
      </c>
      <c r="C22" s="2415"/>
      <c r="D22" s="2415"/>
      <c r="E22" s="2415"/>
      <c r="F22" s="2415"/>
      <c r="G22" s="2415"/>
      <c r="H22" s="2415"/>
      <c r="I22" s="2415"/>
      <c r="J22" s="2415"/>
      <c r="K22" s="2415"/>
      <c r="L22" s="20"/>
    </row>
    <row r="23" spans="1:12">
      <c r="A23" s="252">
        <v>5</v>
      </c>
      <c r="B23" s="266" t="s">
        <v>3290</v>
      </c>
      <c r="C23" s="265"/>
      <c r="D23" s="265"/>
      <c r="E23" s="265"/>
      <c r="F23" s="265"/>
      <c r="G23" s="265"/>
      <c r="H23" s="265"/>
      <c r="I23" s="265"/>
      <c r="J23" s="265"/>
      <c r="K23" s="265"/>
      <c r="L23" s="20"/>
    </row>
    <row r="24" spans="1:12">
      <c r="A24" s="252"/>
      <c r="B24" s="245" t="s">
        <v>1496</v>
      </c>
      <c r="C24" s="20"/>
      <c r="D24" s="20"/>
      <c r="E24" s="20"/>
      <c r="F24" s="244" t="s">
        <v>770</v>
      </c>
      <c r="G24" s="20"/>
      <c r="H24" s="20"/>
      <c r="I24" s="20"/>
      <c r="J24" s="20"/>
      <c r="K24" s="20"/>
      <c r="L24" s="20"/>
    </row>
    <row r="25" spans="1:12">
      <c r="A25" s="252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</row>
    <row r="26" spans="1:12">
      <c r="A26" s="252">
        <v>6</v>
      </c>
      <c r="B26" s="266" t="s">
        <v>2972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0"/>
    </row>
    <row r="27" spans="1:12">
      <c r="A27" s="252"/>
      <c r="B27" s="245" t="s">
        <v>1496</v>
      </c>
      <c r="C27" s="20"/>
      <c r="D27" s="20"/>
      <c r="E27" s="20"/>
      <c r="F27" s="244" t="s">
        <v>154</v>
      </c>
      <c r="G27" s="20"/>
      <c r="H27" s="20"/>
      <c r="I27" s="20"/>
      <c r="J27" s="20"/>
      <c r="K27" s="20"/>
      <c r="L27" s="20"/>
    </row>
    <row r="28" spans="1:12">
      <c r="A28" s="252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1:12">
      <c r="A29" s="252">
        <v>7</v>
      </c>
      <c r="B29" s="267" t="s">
        <v>2973</v>
      </c>
      <c r="C29" s="268"/>
      <c r="D29" s="268"/>
      <c r="E29" s="268"/>
      <c r="F29" s="268"/>
      <c r="G29" s="268"/>
      <c r="H29" s="268"/>
      <c r="I29" s="268"/>
      <c r="J29" s="268"/>
      <c r="K29" s="268"/>
      <c r="L29" s="20"/>
    </row>
    <row r="30" spans="1:12">
      <c r="A30" s="252"/>
      <c r="B30" s="245" t="s">
        <v>155</v>
      </c>
      <c r="C30" s="20"/>
      <c r="D30" s="20"/>
      <c r="E30" s="269" t="s">
        <v>2420</v>
      </c>
      <c r="F30" s="244" t="s">
        <v>770</v>
      </c>
      <c r="G30" s="20"/>
      <c r="H30" s="20"/>
      <c r="I30" s="20"/>
      <c r="J30" s="20"/>
      <c r="K30" s="20"/>
      <c r="L30" s="20"/>
    </row>
    <row r="31" spans="1:12">
      <c r="A31" s="252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</row>
    <row r="32" spans="1:12">
      <c r="A32" s="252">
        <v>8</v>
      </c>
      <c r="B32" s="2416" t="s">
        <v>2393</v>
      </c>
      <c r="C32" s="2416"/>
      <c r="D32" s="2416"/>
      <c r="E32" s="2416"/>
      <c r="F32" s="2416"/>
      <c r="G32" s="2416"/>
      <c r="H32" s="2416"/>
      <c r="I32" s="2416"/>
      <c r="J32" s="2416"/>
      <c r="K32" s="2416"/>
      <c r="L32" s="20"/>
    </row>
    <row r="33" spans="1:12">
      <c r="A33" s="252"/>
      <c r="B33" s="245" t="s">
        <v>155</v>
      </c>
      <c r="C33" s="20"/>
      <c r="D33" s="20"/>
      <c r="E33" s="20"/>
      <c r="F33" s="244" t="s">
        <v>154</v>
      </c>
      <c r="G33" s="20"/>
      <c r="H33" s="20"/>
      <c r="I33" s="20"/>
      <c r="J33" s="20"/>
      <c r="K33" s="20"/>
      <c r="L33" s="20"/>
    </row>
    <row r="34" spans="1:12">
      <c r="A34" s="252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</row>
    <row r="35" spans="1:12">
      <c r="A35" s="252"/>
      <c r="B35" s="2412" t="s">
        <v>2854</v>
      </c>
      <c r="C35" s="2412"/>
      <c r="D35" s="2412"/>
      <c r="E35" s="2412"/>
      <c r="F35" s="2412"/>
      <c r="G35" s="2412"/>
      <c r="H35" s="2412"/>
      <c r="I35" s="2412"/>
      <c r="J35" s="2412"/>
      <c r="K35" s="2412"/>
      <c r="L35" s="253"/>
    </row>
    <row r="36" spans="1:12" ht="15.75">
      <c r="A36" s="271"/>
      <c r="B36" s="2418" t="s">
        <v>3288</v>
      </c>
      <c r="C36" s="2418"/>
      <c r="D36" s="2418"/>
      <c r="E36" s="2418"/>
      <c r="F36" s="2418"/>
      <c r="G36" s="2418"/>
      <c r="H36" s="2418"/>
      <c r="I36" s="2418"/>
      <c r="J36" s="2418"/>
      <c r="K36" s="2418"/>
      <c r="L36" s="270"/>
    </row>
    <row r="37" spans="1:12" ht="15">
      <c r="A37" s="264"/>
      <c r="B37" s="2420" t="s">
        <v>1321</v>
      </c>
      <c r="C37" s="2420"/>
      <c r="D37" s="2420"/>
      <c r="E37" s="2420"/>
      <c r="F37" s="2420"/>
      <c r="G37" s="2420"/>
      <c r="H37" s="2420"/>
      <c r="I37" s="2420"/>
      <c r="J37" s="2420"/>
      <c r="K37" s="2420"/>
      <c r="L37" s="272"/>
    </row>
    <row r="38" spans="1:12" ht="15.75">
      <c r="A38" s="252"/>
      <c r="B38" s="2413" t="s">
        <v>1322</v>
      </c>
      <c r="C38" s="2413"/>
      <c r="D38" s="2413"/>
      <c r="E38" s="2413"/>
      <c r="F38" s="2413"/>
      <c r="G38" s="2413"/>
      <c r="H38" s="2413"/>
      <c r="I38" s="2413"/>
      <c r="J38" s="2413"/>
      <c r="K38" s="2413"/>
      <c r="L38" s="270"/>
    </row>
    <row r="39" spans="1:12" ht="15.75">
      <c r="A39" s="252"/>
      <c r="B39" s="2413" t="s">
        <v>1477</v>
      </c>
      <c r="C39" s="2413"/>
      <c r="D39" s="2413"/>
      <c r="E39" s="2413"/>
      <c r="F39" s="2413"/>
      <c r="G39" s="2413"/>
      <c r="H39" s="2413"/>
      <c r="I39" s="2413"/>
      <c r="J39" s="2413"/>
      <c r="K39" s="2413"/>
      <c r="L39" s="270"/>
    </row>
    <row r="40" spans="1:12" ht="15">
      <c r="A40" s="252"/>
      <c r="B40" s="2415" t="s">
        <v>1305</v>
      </c>
      <c r="C40" s="2415"/>
      <c r="D40" s="2415"/>
      <c r="E40" s="2415"/>
      <c r="F40" s="2415"/>
      <c r="G40" s="2415"/>
      <c r="H40" s="2415"/>
      <c r="I40" s="2415"/>
      <c r="J40" s="2415"/>
      <c r="K40" s="2415"/>
      <c r="L40" s="262"/>
    </row>
    <row r="41" spans="1:12">
      <c r="A41" s="252">
        <v>9</v>
      </c>
      <c r="B41" s="266" t="s">
        <v>2335</v>
      </c>
      <c r="C41" s="265"/>
      <c r="D41" s="265"/>
      <c r="E41" s="265"/>
      <c r="F41" s="265"/>
      <c r="G41" s="265"/>
      <c r="H41" s="265"/>
      <c r="I41" s="265"/>
      <c r="J41" s="265"/>
      <c r="K41" s="265"/>
      <c r="L41" s="20"/>
    </row>
    <row r="42" spans="1:12">
      <c r="A42" s="252"/>
      <c r="B42" s="273" t="s">
        <v>1760</v>
      </c>
      <c r="C42" s="20"/>
      <c r="D42" s="20"/>
      <c r="E42" s="20"/>
      <c r="F42" s="244" t="s">
        <v>770</v>
      </c>
      <c r="G42" s="20"/>
      <c r="H42" s="20"/>
      <c r="I42" s="20"/>
      <c r="J42" s="20"/>
      <c r="K42" s="20"/>
      <c r="L42" s="20"/>
    </row>
    <row r="43" spans="1:12">
      <c r="A43" s="252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</row>
    <row r="44" spans="1:12">
      <c r="A44" s="252">
        <v>10</v>
      </c>
      <c r="B44" s="266" t="s">
        <v>2336</v>
      </c>
      <c r="C44" s="265"/>
      <c r="D44" s="265"/>
      <c r="E44" s="265"/>
      <c r="F44" s="265"/>
      <c r="G44" s="265"/>
      <c r="H44" s="265"/>
      <c r="I44" s="265"/>
      <c r="J44" s="265"/>
      <c r="K44" s="265"/>
      <c r="L44" s="20"/>
    </row>
    <row r="45" spans="1:12">
      <c r="A45" s="252"/>
      <c r="B45" s="245" t="s">
        <v>1323</v>
      </c>
      <c r="C45" s="20"/>
      <c r="D45" s="20"/>
      <c r="E45" s="20"/>
      <c r="F45" s="244" t="s">
        <v>154</v>
      </c>
      <c r="G45" s="20"/>
      <c r="H45" s="20"/>
      <c r="I45" s="20"/>
      <c r="J45" s="20"/>
      <c r="K45" s="20"/>
      <c r="L45" s="20"/>
    </row>
    <row r="46" spans="1:12">
      <c r="A46" s="252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</row>
    <row r="47" spans="1:12">
      <c r="A47" s="264">
        <v>11</v>
      </c>
      <c r="B47" s="274" t="s">
        <v>1479</v>
      </c>
      <c r="C47" s="274"/>
      <c r="D47" s="274"/>
      <c r="E47" s="274"/>
      <c r="F47" s="274"/>
      <c r="G47" s="274"/>
      <c r="H47" s="274"/>
      <c r="I47" s="274"/>
      <c r="J47" s="274"/>
      <c r="K47" s="274"/>
      <c r="L47" s="20"/>
    </row>
    <row r="48" spans="1:12">
      <c r="A48" s="252"/>
      <c r="B48" s="244" t="s">
        <v>155</v>
      </c>
      <c r="C48" s="20"/>
      <c r="D48" s="20"/>
      <c r="E48" s="20"/>
      <c r="F48" s="244" t="s">
        <v>770</v>
      </c>
      <c r="G48" s="20"/>
      <c r="H48" s="20"/>
      <c r="I48" s="20"/>
      <c r="J48" s="20"/>
      <c r="K48" s="20"/>
      <c r="L48" s="20"/>
    </row>
    <row r="49" spans="1:12">
      <c r="A49" s="252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</row>
    <row r="50" spans="1:12">
      <c r="A50" s="271">
        <v>12</v>
      </c>
      <c r="B50" s="274" t="s">
        <v>1341</v>
      </c>
      <c r="C50" s="274"/>
      <c r="D50" s="274"/>
      <c r="E50" s="274"/>
      <c r="F50" s="274"/>
      <c r="G50" s="274"/>
      <c r="H50" s="274"/>
      <c r="I50" s="274"/>
      <c r="J50" s="274"/>
      <c r="K50" s="274"/>
      <c r="L50" s="20"/>
    </row>
    <row r="51" spans="1:12">
      <c r="A51" s="247"/>
      <c r="B51" s="244" t="s">
        <v>1648</v>
      </c>
      <c r="C51" s="20"/>
      <c r="D51" s="20"/>
      <c r="E51" s="20"/>
      <c r="F51" s="244" t="s">
        <v>154</v>
      </c>
      <c r="G51" s="20"/>
      <c r="H51" s="20"/>
      <c r="I51" s="20"/>
      <c r="J51" s="20"/>
      <c r="K51" s="20"/>
      <c r="L51" s="20"/>
    </row>
    <row r="52" spans="1:12">
      <c r="A52" s="247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</row>
    <row r="53" spans="1:12">
      <c r="A53" s="247"/>
      <c r="B53" s="244"/>
      <c r="C53" s="275"/>
      <c r="D53" s="275"/>
      <c r="E53" s="275"/>
      <c r="F53" s="275"/>
      <c r="G53" s="275"/>
      <c r="H53" s="275"/>
      <c r="I53" s="275"/>
      <c r="J53" s="275"/>
      <c r="K53" s="275"/>
      <c r="L53" s="275"/>
    </row>
    <row r="54" spans="1:12" ht="15.75">
      <c r="A54" s="247"/>
      <c r="B54" s="2418" t="s">
        <v>2850</v>
      </c>
      <c r="C54" s="2418"/>
      <c r="D54" s="2418"/>
      <c r="E54" s="2418"/>
      <c r="F54" s="2418"/>
      <c r="G54" s="2418"/>
      <c r="H54" s="2418"/>
      <c r="I54" s="2418"/>
      <c r="J54" s="2418"/>
      <c r="K54" s="2418"/>
      <c r="L54" s="270"/>
    </row>
    <row r="55" spans="1:12" ht="15">
      <c r="A55" s="247"/>
      <c r="B55" s="2420" t="s">
        <v>1321</v>
      </c>
      <c r="C55" s="2420"/>
      <c r="D55" s="2420"/>
      <c r="E55" s="2420"/>
      <c r="F55" s="2420"/>
      <c r="G55" s="2420"/>
      <c r="H55" s="2420"/>
      <c r="I55" s="2420"/>
      <c r="J55" s="2420"/>
      <c r="K55" s="2420"/>
      <c r="L55" s="272"/>
    </row>
    <row r="56" spans="1:12" ht="15.75">
      <c r="A56" s="247"/>
      <c r="B56" s="2413" t="s">
        <v>1322</v>
      </c>
      <c r="C56" s="2413"/>
      <c r="D56" s="2413"/>
      <c r="E56" s="2413"/>
      <c r="F56" s="2413"/>
      <c r="G56" s="2413"/>
      <c r="H56" s="2413"/>
      <c r="I56" s="2413"/>
      <c r="J56" s="2413"/>
      <c r="K56" s="2413"/>
      <c r="L56" s="270"/>
    </row>
    <row r="57" spans="1:12" ht="15.75">
      <c r="A57" s="247"/>
      <c r="B57" s="2413" t="s">
        <v>1340</v>
      </c>
      <c r="C57" s="2413"/>
      <c r="D57" s="2413"/>
      <c r="E57" s="2413"/>
      <c r="F57" s="2413"/>
      <c r="G57" s="2413"/>
      <c r="H57" s="2413"/>
      <c r="I57" s="2413"/>
      <c r="J57" s="2413"/>
      <c r="K57" s="2413"/>
      <c r="L57" s="270"/>
    </row>
    <row r="58" spans="1:12" ht="15">
      <c r="A58" s="247"/>
      <c r="B58" s="2415" t="s">
        <v>2706</v>
      </c>
      <c r="C58" s="2415"/>
      <c r="D58" s="2415"/>
      <c r="E58" s="2415"/>
      <c r="F58" s="2415"/>
      <c r="G58" s="2415"/>
      <c r="H58" s="2415"/>
      <c r="I58" s="2415"/>
      <c r="J58" s="2415"/>
      <c r="K58" s="2415"/>
      <c r="L58" s="262"/>
    </row>
    <row r="59" spans="1:12">
      <c r="A59" s="247"/>
      <c r="B59" s="2412" t="s">
        <v>2854</v>
      </c>
      <c r="C59" s="2412"/>
      <c r="D59" s="2412"/>
      <c r="E59" s="2412"/>
      <c r="F59" s="2412"/>
      <c r="G59" s="2412"/>
      <c r="H59" s="2412"/>
      <c r="I59" s="2412"/>
      <c r="J59" s="2412"/>
      <c r="K59" s="2412"/>
      <c r="L59" s="253"/>
    </row>
    <row r="60" spans="1:12">
      <c r="A60" s="247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</row>
    <row r="61" spans="1:12">
      <c r="A61" s="256">
        <v>13</v>
      </c>
      <c r="B61" s="266" t="s">
        <v>1759</v>
      </c>
      <c r="C61" s="265"/>
      <c r="D61" s="265"/>
      <c r="E61" s="265"/>
      <c r="F61" s="265"/>
      <c r="G61" s="265"/>
      <c r="H61" s="265"/>
      <c r="I61" s="265"/>
      <c r="J61" s="265"/>
      <c r="K61" s="265"/>
      <c r="L61" s="20"/>
    </row>
    <row r="62" spans="1:12">
      <c r="A62" s="256"/>
      <c r="B62" s="273" t="s">
        <v>1760</v>
      </c>
      <c r="C62" s="20"/>
      <c r="D62" s="20"/>
      <c r="E62" s="20"/>
      <c r="F62" s="244" t="s">
        <v>770</v>
      </c>
      <c r="G62" s="20"/>
      <c r="H62" s="20"/>
      <c r="I62" s="20"/>
      <c r="J62" s="20"/>
      <c r="K62" s="20"/>
      <c r="L62" s="20"/>
    </row>
    <row r="63" spans="1:12">
      <c r="A63" s="256">
        <v>14</v>
      </c>
      <c r="B63" s="266" t="s">
        <v>2477</v>
      </c>
      <c r="C63" s="265"/>
      <c r="D63" s="265"/>
      <c r="E63" s="265"/>
      <c r="F63" s="265"/>
      <c r="G63" s="265"/>
      <c r="H63" s="265"/>
      <c r="I63" s="265"/>
      <c r="J63" s="265"/>
      <c r="K63" s="265"/>
      <c r="L63" s="20"/>
    </row>
    <row r="64" spans="1:12">
      <c r="A64" s="278"/>
      <c r="B64" s="245" t="s">
        <v>1323</v>
      </c>
      <c r="C64" s="20"/>
      <c r="D64" s="20"/>
      <c r="E64" s="20"/>
      <c r="F64" s="244" t="s">
        <v>154</v>
      </c>
      <c r="G64" s="20"/>
      <c r="H64" s="20"/>
      <c r="I64" s="20"/>
      <c r="J64" s="20"/>
      <c r="K64" s="20"/>
      <c r="L64" s="20"/>
    </row>
    <row r="65" spans="1:12">
      <c r="A65" s="256">
        <v>15</v>
      </c>
      <c r="B65" s="274" t="s">
        <v>1342</v>
      </c>
      <c r="C65" s="274"/>
      <c r="D65" s="274"/>
      <c r="E65" s="274"/>
      <c r="F65" s="274"/>
      <c r="G65" s="274"/>
      <c r="H65" s="274"/>
      <c r="I65" s="274"/>
      <c r="J65" s="274"/>
      <c r="K65" s="274"/>
      <c r="L65" s="20"/>
    </row>
    <row r="66" spans="1:12">
      <c r="A66" s="244"/>
      <c r="B66" s="244" t="s">
        <v>155</v>
      </c>
      <c r="C66" s="20"/>
      <c r="D66" s="20"/>
      <c r="E66" s="20"/>
      <c r="F66" s="244" t="s">
        <v>770</v>
      </c>
      <c r="G66" s="20"/>
      <c r="H66" s="20"/>
      <c r="I66" s="20"/>
      <c r="J66" s="20"/>
      <c r="K66" s="20"/>
      <c r="L66" s="20"/>
    </row>
    <row r="67" spans="1:12" ht="22.7" customHeight="1">
      <c r="A67" s="279">
        <v>16</v>
      </c>
      <c r="B67" s="2417" t="s">
        <v>1647</v>
      </c>
      <c r="C67" s="2417"/>
      <c r="D67" s="2417"/>
      <c r="E67" s="2417"/>
      <c r="F67" s="2417"/>
      <c r="G67" s="2417"/>
      <c r="H67" s="2417"/>
      <c r="I67" s="2417"/>
      <c r="J67" s="2417"/>
      <c r="K67" s="2417"/>
      <c r="L67" s="20"/>
    </row>
    <row r="68" spans="1:12">
      <c r="A68" s="20"/>
      <c r="B68" s="244" t="s">
        <v>1648</v>
      </c>
      <c r="C68" s="20"/>
      <c r="D68" s="20"/>
      <c r="E68" s="20"/>
      <c r="F68" s="244" t="s">
        <v>154</v>
      </c>
      <c r="G68" s="20"/>
      <c r="H68" s="20"/>
      <c r="I68" s="20"/>
      <c r="J68" s="20"/>
      <c r="K68" s="20"/>
      <c r="L68" s="20"/>
    </row>
    <row r="69" spans="1:1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</row>
    <row r="70" spans="1:12" ht="15.75">
      <c r="A70" s="20"/>
      <c r="B70" s="2413" t="s">
        <v>3289</v>
      </c>
      <c r="C70" s="2413"/>
      <c r="D70" s="2413"/>
      <c r="E70" s="2413"/>
      <c r="F70" s="2413"/>
      <c r="G70" s="2413"/>
      <c r="H70" s="2413"/>
      <c r="I70" s="2413"/>
      <c r="J70" s="2413"/>
      <c r="K70" s="2413"/>
      <c r="L70" s="270"/>
    </row>
    <row r="71" spans="1:12" ht="15.75">
      <c r="A71" s="20"/>
      <c r="B71" s="2418" t="s">
        <v>2771</v>
      </c>
      <c r="C71" s="2365"/>
      <c r="D71" s="2365"/>
      <c r="E71" s="2365"/>
      <c r="F71" s="2365"/>
      <c r="G71" s="2365"/>
      <c r="H71" s="2365"/>
      <c r="I71" s="2365"/>
      <c r="J71" s="2365"/>
      <c r="K71" s="2365"/>
      <c r="L71" s="270"/>
    </row>
    <row r="72" spans="1:12">
      <c r="A72" s="20"/>
      <c r="B72" s="2414" t="s">
        <v>2081</v>
      </c>
      <c r="C72" s="2365"/>
      <c r="D72" s="2365"/>
      <c r="E72" s="2365"/>
      <c r="F72" s="2365"/>
      <c r="G72" s="2365"/>
      <c r="H72" s="2365"/>
      <c r="I72" s="2365"/>
      <c r="J72" s="2365"/>
      <c r="K72" s="2365"/>
      <c r="L72" s="252"/>
    </row>
    <row r="73" spans="1:12">
      <c r="A73" s="20"/>
      <c r="B73" s="2414" t="s">
        <v>1877</v>
      </c>
      <c r="C73" s="2365"/>
      <c r="D73" s="2365"/>
      <c r="E73" s="2365"/>
      <c r="F73" s="2365"/>
      <c r="G73" s="2365"/>
      <c r="H73" s="2365"/>
      <c r="I73" s="2365"/>
      <c r="J73" s="2365"/>
      <c r="K73" s="2365"/>
      <c r="L73" s="252"/>
    </row>
    <row r="74" spans="1:12">
      <c r="A74" s="20"/>
      <c r="B74" s="2419" t="s">
        <v>2677</v>
      </c>
      <c r="C74" s="2365"/>
      <c r="D74" s="2365"/>
      <c r="E74" s="2365"/>
      <c r="F74" s="2365"/>
      <c r="G74" s="2365"/>
      <c r="H74" s="2365"/>
      <c r="I74" s="2365"/>
      <c r="J74" s="2365"/>
      <c r="K74" s="2365"/>
      <c r="L74" s="280"/>
    </row>
    <row r="75" spans="1:12">
      <c r="A75" s="281">
        <v>17</v>
      </c>
      <c r="B75" s="274" t="s">
        <v>1339</v>
      </c>
      <c r="C75" s="274"/>
      <c r="D75" s="274"/>
      <c r="E75" s="274"/>
      <c r="F75" s="274"/>
      <c r="G75" s="274"/>
      <c r="H75" s="274"/>
      <c r="I75" s="274"/>
      <c r="J75" s="274"/>
      <c r="K75" s="274"/>
      <c r="L75" s="20"/>
    </row>
    <row r="76" spans="1:12">
      <c r="A76" s="281"/>
      <c r="B76" s="20" t="s">
        <v>2552</v>
      </c>
      <c r="C76" s="20"/>
      <c r="D76" s="20"/>
      <c r="E76" s="244" t="s">
        <v>153</v>
      </c>
      <c r="F76" s="20"/>
      <c r="G76" s="20"/>
      <c r="H76" s="20"/>
      <c r="I76" s="20"/>
      <c r="J76" s="20"/>
      <c r="K76" s="20"/>
      <c r="L76" s="20"/>
    </row>
    <row r="77" spans="1:12" ht="24.75" customHeight="1">
      <c r="A77" s="283">
        <v>18</v>
      </c>
      <c r="B77" s="2417" t="s">
        <v>2678</v>
      </c>
      <c r="C77" s="2417"/>
      <c r="D77" s="2417"/>
      <c r="E77" s="2417"/>
      <c r="F77" s="2417"/>
      <c r="G77" s="2417"/>
      <c r="H77" s="2417"/>
      <c r="I77" s="2417"/>
      <c r="J77" s="2417"/>
      <c r="K77" s="2417"/>
      <c r="L77" s="20"/>
    </row>
    <row r="78" spans="1:12">
      <c r="A78" s="194"/>
      <c r="B78" s="20" t="s">
        <v>2552</v>
      </c>
      <c r="C78" s="20"/>
      <c r="D78" s="20"/>
      <c r="E78" s="244" t="s">
        <v>154</v>
      </c>
      <c r="F78" s="20"/>
      <c r="G78" s="20"/>
      <c r="H78" s="20"/>
      <c r="I78" s="20"/>
      <c r="J78" s="20"/>
      <c r="K78" s="20"/>
      <c r="L78" s="20"/>
    </row>
    <row r="79" spans="1:12">
      <c r="A79" s="194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</row>
    <row r="80" spans="1:12" ht="15.75">
      <c r="A80" s="281"/>
      <c r="B80" s="2413" t="s">
        <v>1876</v>
      </c>
      <c r="C80" s="2413"/>
      <c r="D80" s="2413"/>
      <c r="E80" s="2413"/>
      <c r="F80" s="2413"/>
      <c r="G80" s="2413"/>
      <c r="H80" s="2413"/>
      <c r="I80" s="2413"/>
      <c r="J80" s="2413"/>
      <c r="K80" s="2413"/>
      <c r="L80" s="284"/>
    </row>
    <row r="81" spans="1:12" ht="15.75">
      <c r="A81" s="281"/>
      <c r="B81" s="2418" t="s">
        <v>1343</v>
      </c>
      <c r="C81" s="2418"/>
      <c r="D81" s="2418"/>
      <c r="E81" s="2418"/>
      <c r="F81" s="2418"/>
      <c r="G81" s="2418"/>
      <c r="H81" s="2418"/>
      <c r="I81" s="2418"/>
      <c r="J81" s="2418"/>
      <c r="K81" s="2418"/>
      <c r="L81" s="284"/>
    </row>
    <row r="82" spans="1:12">
      <c r="A82" s="281"/>
      <c r="B82" s="244" t="s">
        <v>2081</v>
      </c>
      <c r="C82" s="244"/>
      <c r="D82" s="244"/>
      <c r="E82" s="244"/>
      <c r="F82" s="244"/>
      <c r="G82" s="244"/>
      <c r="H82" s="244"/>
      <c r="I82" s="244"/>
      <c r="J82" s="244"/>
      <c r="K82" s="244"/>
      <c r="L82" s="244"/>
    </row>
    <row r="83" spans="1:12">
      <c r="A83" s="281"/>
      <c r="B83" s="244" t="s">
        <v>1877</v>
      </c>
      <c r="C83" s="244"/>
      <c r="D83" s="244"/>
      <c r="E83" s="244"/>
      <c r="F83" s="244"/>
      <c r="G83" s="244"/>
      <c r="H83" s="244"/>
      <c r="I83" s="244"/>
      <c r="J83" s="244"/>
      <c r="K83" s="244"/>
      <c r="L83" s="244"/>
    </row>
    <row r="84" spans="1:12">
      <c r="A84" s="281"/>
      <c r="B84" s="2412" t="s">
        <v>1141</v>
      </c>
      <c r="C84" s="2412"/>
      <c r="D84" s="2412"/>
      <c r="E84" s="2412"/>
      <c r="F84" s="2412"/>
      <c r="G84" s="2412"/>
      <c r="H84" s="2412"/>
      <c r="I84" s="2412"/>
      <c r="J84" s="2412"/>
      <c r="K84" s="2412"/>
      <c r="L84" s="257"/>
    </row>
    <row r="85" spans="1:12">
      <c r="A85" s="194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</row>
    <row r="86" spans="1:12">
      <c r="A86" s="281">
        <v>19</v>
      </c>
      <c r="B86" s="274" t="s">
        <v>1651</v>
      </c>
      <c r="C86" s="274"/>
      <c r="D86" s="274"/>
      <c r="E86" s="274"/>
      <c r="F86" s="274"/>
      <c r="G86" s="274"/>
      <c r="H86" s="274"/>
      <c r="I86" s="274"/>
      <c r="J86" s="274"/>
      <c r="K86" s="274"/>
      <c r="L86" s="20"/>
    </row>
    <row r="87" spans="1:12">
      <c r="A87" s="281"/>
      <c r="B87" s="244" t="s">
        <v>2552</v>
      </c>
      <c r="C87" s="20"/>
      <c r="D87" s="20"/>
      <c r="E87" s="244" t="s">
        <v>153</v>
      </c>
      <c r="F87" s="20"/>
      <c r="G87" s="20"/>
      <c r="H87" s="20"/>
      <c r="I87" s="20"/>
      <c r="J87" s="20"/>
      <c r="K87" s="20"/>
      <c r="L87" s="20"/>
    </row>
    <row r="88" spans="1:12" ht="21.75" customHeight="1">
      <c r="A88" s="281">
        <v>20</v>
      </c>
      <c r="B88" s="2417" t="s">
        <v>1652</v>
      </c>
      <c r="C88" s="2417"/>
      <c r="D88" s="2417"/>
      <c r="E88" s="2417"/>
      <c r="F88" s="2417"/>
      <c r="G88" s="2417"/>
      <c r="H88" s="2417"/>
      <c r="I88" s="2417"/>
      <c r="J88" s="2417"/>
      <c r="K88" s="2417"/>
      <c r="L88" s="20"/>
    </row>
    <row r="89" spans="1:12">
      <c r="A89" s="194"/>
      <c r="B89" s="244" t="s">
        <v>2552</v>
      </c>
      <c r="C89" s="20"/>
      <c r="D89" s="20"/>
      <c r="E89" s="244" t="s">
        <v>154</v>
      </c>
      <c r="F89" s="20"/>
      <c r="G89" s="20"/>
      <c r="H89" s="20"/>
      <c r="I89" s="20"/>
      <c r="J89" s="20"/>
      <c r="K89" s="20"/>
      <c r="L89" s="20"/>
    </row>
    <row r="90" spans="1:12">
      <c r="A90" s="194"/>
      <c r="B90" s="244"/>
      <c r="C90" s="20"/>
      <c r="D90" s="20"/>
      <c r="E90" s="244"/>
      <c r="F90" s="20"/>
      <c r="G90" s="20"/>
      <c r="H90" s="20"/>
      <c r="I90" s="20"/>
      <c r="J90" s="20"/>
      <c r="K90" s="20"/>
      <c r="L90" s="20"/>
    </row>
    <row r="91" spans="1:12" ht="15">
      <c r="A91" s="194"/>
      <c r="B91" s="2420" t="s">
        <v>1649</v>
      </c>
      <c r="C91" s="2420"/>
      <c r="D91" s="2420"/>
      <c r="E91" s="2420"/>
      <c r="F91" s="2420"/>
      <c r="G91" s="2420"/>
      <c r="H91" s="2420"/>
      <c r="I91" s="2420"/>
      <c r="J91" s="2420"/>
      <c r="K91" s="2420"/>
      <c r="L91" s="20"/>
    </row>
    <row r="92" spans="1:12" ht="15">
      <c r="A92" s="194"/>
      <c r="B92" s="2414" t="s">
        <v>2776</v>
      </c>
      <c r="C92" s="2414"/>
      <c r="D92" s="2414"/>
      <c r="E92" s="2414"/>
      <c r="F92" s="2414"/>
      <c r="G92" s="2414"/>
      <c r="H92" s="2414"/>
      <c r="I92" s="2414"/>
      <c r="J92" s="2414"/>
      <c r="K92" s="2414"/>
      <c r="L92" s="20"/>
    </row>
    <row r="93" spans="1:12">
      <c r="A93" s="194"/>
      <c r="B93" s="2423" t="s">
        <v>1490</v>
      </c>
      <c r="C93" s="2423"/>
      <c r="D93" s="2423"/>
      <c r="E93" s="2423"/>
      <c r="F93" s="2423"/>
      <c r="G93" s="2423"/>
      <c r="H93" s="2423"/>
      <c r="I93" s="2423"/>
      <c r="J93" s="2423"/>
      <c r="K93" s="2423"/>
      <c r="L93" s="20"/>
    </row>
    <row r="94" spans="1:12">
      <c r="A94" s="194"/>
      <c r="B94" s="2414" t="s">
        <v>3097</v>
      </c>
      <c r="C94" s="2414"/>
      <c r="D94" s="2414"/>
      <c r="E94" s="2414"/>
      <c r="F94" s="2414"/>
      <c r="G94" s="2414"/>
      <c r="H94" s="2414"/>
      <c r="I94" s="2414"/>
      <c r="J94" s="2414"/>
      <c r="K94" s="2414"/>
      <c r="L94" s="20"/>
    </row>
    <row r="95" spans="1:12">
      <c r="A95" s="194"/>
      <c r="B95" s="2414" t="s">
        <v>3098</v>
      </c>
      <c r="C95" s="2414"/>
      <c r="D95" s="2414"/>
      <c r="E95" s="2414"/>
      <c r="F95" s="2414"/>
      <c r="G95" s="2414"/>
      <c r="H95" s="2414"/>
      <c r="I95" s="2414"/>
      <c r="J95" s="2414"/>
      <c r="K95" s="2414"/>
      <c r="L95" s="20"/>
    </row>
    <row r="96" spans="1:12">
      <c r="A96" s="194"/>
      <c r="B96" s="2412" t="s">
        <v>3275</v>
      </c>
      <c r="C96" s="2412"/>
      <c r="D96" s="2412"/>
      <c r="E96" s="2412"/>
      <c r="F96" s="2412"/>
      <c r="G96" s="2412"/>
      <c r="H96" s="2412"/>
      <c r="I96" s="2412"/>
      <c r="J96" s="2412"/>
      <c r="K96" s="2412"/>
      <c r="L96" s="20"/>
    </row>
    <row r="97" spans="1:12">
      <c r="A97" s="194"/>
      <c r="B97" s="2412" t="s">
        <v>2854</v>
      </c>
      <c r="C97" s="2412"/>
      <c r="D97" s="2412"/>
      <c r="E97" s="2412"/>
      <c r="F97" s="2412"/>
      <c r="G97" s="2412"/>
      <c r="H97" s="2412"/>
      <c r="I97" s="2412"/>
      <c r="J97" s="2412"/>
      <c r="K97" s="2412"/>
      <c r="L97" s="20"/>
    </row>
    <row r="98" spans="1:12">
      <c r="A98" s="194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</row>
    <row r="99" spans="1:12">
      <c r="A99" s="281">
        <v>21</v>
      </c>
      <c r="B99" s="2425" t="s">
        <v>2664</v>
      </c>
      <c r="C99" s="2425"/>
      <c r="D99" s="2425"/>
      <c r="E99" s="2425"/>
      <c r="F99" s="2425"/>
      <c r="G99" s="2425"/>
      <c r="H99" s="2425"/>
      <c r="I99" s="2425"/>
      <c r="J99" s="2425"/>
      <c r="K99" s="2425"/>
      <c r="L99" s="20"/>
    </row>
    <row r="100" spans="1:12">
      <c r="A100" s="194"/>
      <c r="B100" s="244" t="s">
        <v>2552</v>
      </c>
      <c r="C100" s="20"/>
      <c r="D100" s="20"/>
      <c r="E100" s="244" t="s">
        <v>153</v>
      </c>
      <c r="F100" s="20"/>
      <c r="G100" s="20"/>
      <c r="H100" s="20"/>
      <c r="I100" s="20"/>
      <c r="J100" s="20"/>
      <c r="K100" s="20"/>
      <c r="L100" s="20"/>
    </row>
    <row r="101" spans="1:12">
      <c r="A101" s="194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</row>
    <row r="102" spans="1:12">
      <c r="A102" s="660">
        <v>22</v>
      </c>
      <c r="B102" s="2425" t="s">
        <v>2665</v>
      </c>
      <c r="C102" s="2425"/>
      <c r="D102" s="2425"/>
      <c r="E102" s="2425"/>
      <c r="F102" s="2425"/>
      <c r="G102" s="2425"/>
      <c r="H102" s="2425"/>
      <c r="I102" s="2425"/>
      <c r="J102" s="2425"/>
      <c r="K102" s="2425"/>
      <c r="L102" s="249"/>
    </row>
    <row r="103" spans="1:12">
      <c r="A103" s="286"/>
      <c r="B103" s="244" t="s">
        <v>2552</v>
      </c>
      <c r="C103" s="249"/>
      <c r="D103" s="249"/>
      <c r="E103" s="244" t="s">
        <v>154</v>
      </c>
      <c r="F103" s="249"/>
      <c r="G103" s="249"/>
      <c r="H103" s="249"/>
      <c r="I103" s="249"/>
      <c r="J103" s="249"/>
      <c r="K103" s="249"/>
      <c r="L103" s="249"/>
    </row>
    <row r="104" spans="1:12">
      <c r="A104" s="286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</row>
    <row r="105" spans="1:12">
      <c r="A105" s="281">
        <v>23</v>
      </c>
      <c r="B105" s="2424" t="s">
        <v>2666</v>
      </c>
      <c r="C105" s="2424"/>
      <c r="D105" s="2424"/>
      <c r="E105" s="2424"/>
      <c r="F105" s="2424"/>
      <c r="G105" s="2424"/>
      <c r="H105" s="2424"/>
      <c r="I105" s="2424"/>
      <c r="J105" s="2424"/>
      <c r="K105" s="2424"/>
      <c r="L105" s="20"/>
    </row>
    <row r="106" spans="1:12">
      <c r="A106" s="281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</row>
    <row r="107" spans="1:12">
      <c r="A107" s="281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</row>
    <row r="108" spans="1:12" ht="21.75" customHeight="1">
      <c r="A108" s="281">
        <v>24</v>
      </c>
      <c r="B108" s="2417" t="s">
        <v>2485</v>
      </c>
      <c r="C108" s="2417"/>
      <c r="D108" s="2417"/>
      <c r="E108" s="2417"/>
      <c r="F108" s="2417"/>
      <c r="G108" s="2417"/>
      <c r="H108" s="2417"/>
      <c r="I108" s="2417"/>
      <c r="J108" s="2417"/>
      <c r="K108" s="2417"/>
      <c r="L108" s="20"/>
    </row>
    <row r="109" spans="1:12">
      <c r="A109" s="194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</row>
    <row r="110" spans="1:12" ht="15">
      <c r="A110" s="194"/>
      <c r="B110" s="2415" t="s">
        <v>2772</v>
      </c>
      <c r="C110" s="2415"/>
      <c r="D110" s="2415"/>
      <c r="E110" s="2415"/>
      <c r="F110" s="2415"/>
      <c r="G110" s="2415"/>
      <c r="H110" s="2415"/>
      <c r="I110" s="2415"/>
      <c r="J110" s="2415"/>
      <c r="K110" s="2415"/>
      <c r="L110" s="671"/>
    </row>
    <row r="111" spans="1:12" ht="15">
      <c r="A111" s="194"/>
      <c r="B111" s="2420" t="s">
        <v>2706</v>
      </c>
      <c r="C111" s="2420"/>
      <c r="D111" s="2420"/>
      <c r="E111" s="2420"/>
      <c r="F111" s="2420"/>
      <c r="G111" s="2420"/>
      <c r="H111" s="2420"/>
      <c r="I111" s="2420"/>
      <c r="J111" s="2420"/>
      <c r="K111" s="2420"/>
      <c r="L111" s="296"/>
    </row>
    <row r="112" spans="1:12">
      <c r="A112" s="194"/>
      <c r="B112" s="2423" t="s">
        <v>178</v>
      </c>
      <c r="C112" s="2423"/>
      <c r="D112" s="2423"/>
      <c r="E112" s="2423"/>
      <c r="F112" s="2423"/>
      <c r="G112" s="2423"/>
      <c r="H112" s="2423"/>
      <c r="I112" s="2423"/>
      <c r="J112" s="2423"/>
      <c r="K112" s="2423"/>
      <c r="L112" s="245"/>
    </row>
    <row r="113" spans="1:12" ht="15">
      <c r="A113" s="194"/>
      <c r="B113" s="2415" t="s">
        <v>2854</v>
      </c>
      <c r="C113" s="2415"/>
      <c r="D113" s="2415"/>
      <c r="E113" s="2415"/>
      <c r="F113" s="2415"/>
      <c r="G113" s="2415"/>
      <c r="H113" s="2415"/>
      <c r="I113" s="2415"/>
      <c r="J113" s="2415"/>
      <c r="K113" s="2415"/>
      <c r="L113" s="671"/>
    </row>
    <row r="114" spans="1:12">
      <c r="A114" s="194"/>
      <c r="B114" s="2414" t="s">
        <v>936</v>
      </c>
      <c r="C114" s="2414"/>
      <c r="D114" s="2414"/>
      <c r="E114" s="2414"/>
      <c r="F114" s="2414"/>
      <c r="G114" s="2414"/>
      <c r="H114" s="2414"/>
      <c r="I114" s="2414"/>
      <c r="J114" s="2414"/>
      <c r="K114" s="2414"/>
      <c r="L114" s="244"/>
    </row>
    <row r="115" spans="1:12">
      <c r="A115" s="281">
        <v>25</v>
      </c>
      <c r="B115" s="2417" t="s">
        <v>224</v>
      </c>
      <c r="C115" s="2417"/>
      <c r="D115" s="2417"/>
      <c r="E115" s="2417"/>
      <c r="F115" s="2417"/>
      <c r="G115" s="2417"/>
      <c r="H115" s="2417"/>
      <c r="I115" s="2417"/>
      <c r="J115" s="2417"/>
      <c r="K115" s="2417"/>
      <c r="L115" s="20"/>
    </row>
    <row r="116" spans="1:12">
      <c r="A116" s="281"/>
      <c r="B116" s="244" t="s">
        <v>2552</v>
      </c>
      <c r="C116" s="246"/>
      <c r="D116" s="246"/>
      <c r="E116" s="246"/>
      <c r="F116" s="244" t="s">
        <v>153</v>
      </c>
      <c r="G116" s="246"/>
      <c r="H116" s="246"/>
      <c r="I116" s="246"/>
      <c r="J116" s="246"/>
      <c r="K116" s="246"/>
      <c r="L116" s="20"/>
    </row>
    <row r="117" spans="1:12">
      <c r="A117" s="281"/>
      <c r="B117" s="21"/>
      <c r="C117" s="246"/>
      <c r="D117" s="246"/>
      <c r="E117" s="246"/>
      <c r="F117" s="246"/>
      <c r="G117" s="246"/>
      <c r="H117" s="244"/>
      <c r="I117" s="246"/>
      <c r="J117" s="246"/>
      <c r="K117" s="246"/>
      <c r="L117" s="20"/>
    </row>
    <row r="118" spans="1:12">
      <c r="A118" s="281">
        <v>26</v>
      </c>
      <c r="B118" s="2417" t="s">
        <v>116</v>
      </c>
      <c r="C118" s="2417"/>
      <c r="D118" s="2417"/>
      <c r="E118" s="2417"/>
      <c r="F118" s="2417"/>
      <c r="G118" s="2417"/>
      <c r="H118" s="2417"/>
      <c r="I118" s="2417"/>
      <c r="J118" s="2417"/>
      <c r="K118" s="2417"/>
      <c r="L118" s="20"/>
    </row>
    <row r="119" spans="1:12">
      <c r="A119" s="194"/>
      <c r="B119" s="244" t="s">
        <v>2552</v>
      </c>
      <c r="C119" s="246"/>
      <c r="D119" s="246"/>
      <c r="E119" s="246"/>
      <c r="F119" s="244" t="s">
        <v>154</v>
      </c>
      <c r="G119" s="246"/>
      <c r="H119" s="246"/>
      <c r="I119" s="246"/>
      <c r="J119" s="246"/>
      <c r="K119" s="246"/>
      <c r="L119" s="20"/>
    </row>
    <row r="120" spans="1:12">
      <c r="A120" s="194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</row>
    <row r="121" spans="1:12" ht="15">
      <c r="A121" s="194"/>
      <c r="B121" s="2420" t="s">
        <v>179</v>
      </c>
      <c r="C121" s="2420"/>
      <c r="D121" s="2420"/>
      <c r="E121" s="2420"/>
      <c r="F121" s="2420"/>
      <c r="G121" s="2420"/>
      <c r="H121" s="2420"/>
      <c r="I121" s="2420"/>
      <c r="J121" s="2420"/>
      <c r="K121" s="2420"/>
      <c r="L121" s="272"/>
    </row>
    <row r="122" spans="1:12" ht="15">
      <c r="A122" s="194"/>
      <c r="B122" s="2414" t="s">
        <v>2779</v>
      </c>
      <c r="C122" s="2414"/>
      <c r="D122" s="2414"/>
      <c r="E122" s="2414"/>
      <c r="F122" s="2414"/>
      <c r="G122" s="2414"/>
      <c r="H122" s="2414"/>
      <c r="I122" s="2414"/>
      <c r="J122" s="2414"/>
      <c r="K122" s="2414"/>
      <c r="L122" s="252"/>
    </row>
    <row r="123" spans="1:12">
      <c r="A123" s="194"/>
      <c r="B123" s="2419" t="s">
        <v>2542</v>
      </c>
      <c r="C123" s="2419"/>
      <c r="D123" s="2419"/>
      <c r="E123" s="2419"/>
      <c r="F123" s="2419"/>
      <c r="G123" s="2419"/>
      <c r="H123" s="2419"/>
      <c r="I123" s="2419"/>
      <c r="J123" s="2419"/>
      <c r="K123" s="2419"/>
      <c r="L123" s="288"/>
    </row>
    <row r="124" spans="1:12">
      <c r="A124" s="194"/>
      <c r="B124" s="2414" t="s">
        <v>2543</v>
      </c>
      <c r="C124" s="2414"/>
      <c r="D124" s="2414"/>
      <c r="E124" s="2414"/>
      <c r="F124" s="2414"/>
      <c r="G124" s="2414"/>
      <c r="H124" s="2414"/>
      <c r="I124" s="2414"/>
      <c r="J124" s="2414"/>
      <c r="K124" s="2414"/>
      <c r="L124" s="252"/>
    </row>
    <row r="125" spans="1:12">
      <c r="A125" s="194"/>
      <c r="B125" s="2414" t="s">
        <v>774</v>
      </c>
      <c r="C125" s="2414"/>
      <c r="D125" s="2414"/>
      <c r="E125" s="2414"/>
      <c r="F125" s="2414"/>
      <c r="G125" s="2414"/>
      <c r="H125" s="2414"/>
      <c r="I125" s="2414"/>
      <c r="J125" s="2414"/>
      <c r="K125" s="2414"/>
      <c r="L125" s="252"/>
    </row>
    <row r="126" spans="1:12">
      <c r="A126" s="194"/>
      <c r="B126" s="2421" t="s">
        <v>866</v>
      </c>
      <c r="C126" s="2421"/>
      <c r="D126" s="2421"/>
      <c r="E126" s="2421"/>
      <c r="F126" s="2421"/>
      <c r="G126" s="2421"/>
      <c r="H126" s="2421"/>
      <c r="I126" s="2421"/>
      <c r="J126" s="2421"/>
      <c r="K126" s="2421"/>
      <c r="L126" s="290"/>
    </row>
    <row r="127" spans="1:12">
      <c r="A127" s="194"/>
      <c r="B127" s="2421"/>
      <c r="C127" s="2421"/>
      <c r="D127" s="2421"/>
      <c r="E127" s="2421"/>
      <c r="F127" s="2421"/>
      <c r="G127" s="2421"/>
      <c r="H127" s="2421"/>
      <c r="I127" s="2421"/>
      <c r="J127" s="2421"/>
      <c r="K127" s="2421"/>
      <c r="L127" s="290"/>
    </row>
    <row r="128" spans="1:12">
      <c r="A128" s="194"/>
      <c r="B128" s="2422" t="s">
        <v>3276</v>
      </c>
      <c r="C128" s="2422"/>
      <c r="D128" s="2422"/>
      <c r="E128" s="2422"/>
      <c r="F128" s="2422"/>
      <c r="G128" s="2422"/>
      <c r="H128" s="2422"/>
      <c r="I128" s="2422"/>
      <c r="J128" s="2422"/>
      <c r="K128" s="2422"/>
      <c r="L128" s="290"/>
    </row>
    <row r="129" spans="1:12">
      <c r="A129" s="194"/>
      <c r="B129" s="290"/>
      <c r="C129" s="290"/>
      <c r="D129" s="2422"/>
      <c r="E129" s="2422"/>
      <c r="F129" s="2422"/>
      <c r="G129" s="2422"/>
      <c r="H129" s="2422"/>
      <c r="I129" s="2422"/>
      <c r="J129" s="2422"/>
      <c r="K129" s="290"/>
      <c r="L129" s="290"/>
    </row>
    <row r="130" spans="1:12">
      <c r="A130" s="281">
        <v>27</v>
      </c>
      <c r="B130" s="267" t="s">
        <v>210</v>
      </c>
      <c r="C130" s="267"/>
      <c r="D130" s="267"/>
      <c r="E130" s="267"/>
      <c r="F130" s="267"/>
      <c r="G130" s="267"/>
      <c r="H130" s="267"/>
      <c r="I130" s="267"/>
      <c r="J130" s="267"/>
      <c r="K130" s="267"/>
      <c r="L130" s="20"/>
    </row>
    <row r="131" spans="1:12">
      <c r="A131" s="281"/>
      <c r="B131" s="244" t="s">
        <v>1496</v>
      </c>
      <c r="C131" s="246"/>
      <c r="D131" s="246"/>
      <c r="E131" s="246"/>
      <c r="F131" s="244" t="s">
        <v>153</v>
      </c>
      <c r="G131" s="246"/>
      <c r="H131" s="246"/>
      <c r="I131" s="246"/>
      <c r="J131" s="246"/>
      <c r="K131" s="246"/>
      <c r="L131" s="20"/>
    </row>
    <row r="132" spans="1:12">
      <c r="A132" s="281"/>
      <c r="B132" s="21"/>
      <c r="C132" s="246"/>
      <c r="D132" s="246"/>
      <c r="E132" s="246"/>
      <c r="F132" s="246"/>
      <c r="G132" s="246"/>
      <c r="H132" s="244"/>
      <c r="I132" s="246"/>
      <c r="J132" s="246"/>
      <c r="K132" s="246"/>
      <c r="L132" s="20"/>
    </row>
    <row r="133" spans="1:12">
      <c r="A133" s="281">
        <v>28</v>
      </c>
      <c r="B133" s="2417" t="s">
        <v>171</v>
      </c>
      <c r="C133" s="2417"/>
      <c r="D133" s="2417"/>
      <c r="E133" s="2417"/>
      <c r="F133" s="2417"/>
      <c r="G133" s="2417"/>
      <c r="H133" s="2417"/>
      <c r="I133" s="2417"/>
      <c r="J133" s="2417"/>
      <c r="K133" s="2417"/>
      <c r="L133" s="20"/>
    </row>
    <row r="134" spans="1:12">
      <c r="A134" s="281"/>
      <c r="B134" s="244" t="s">
        <v>1496</v>
      </c>
      <c r="C134" s="246"/>
      <c r="D134" s="246"/>
      <c r="E134" s="246"/>
      <c r="F134" s="244" t="s">
        <v>154</v>
      </c>
      <c r="G134" s="246"/>
      <c r="H134" s="246"/>
      <c r="I134" s="246"/>
      <c r="J134" s="246"/>
      <c r="K134" s="246"/>
      <c r="L134" s="20"/>
    </row>
    <row r="135" spans="1:12">
      <c r="A135" s="281"/>
      <c r="B135" s="21"/>
      <c r="C135" s="246"/>
      <c r="D135" s="246"/>
      <c r="E135" s="246"/>
      <c r="F135" s="246"/>
      <c r="G135" s="246"/>
      <c r="H135" s="244"/>
      <c r="I135" s="246"/>
      <c r="J135" s="246"/>
      <c r="K135" s="246"/>
      <c r="L135" s="20"/>
    </row>
    <row r="136" spans="1:12">
      <c r="A136" s="281">
        <v>29</v>
      </c>
      <c r="B136" s="267" t="s">
        <v>172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0"/>
    </row>
    <row r="137" spans="1:12">
      <c r="A137" s="281"/>
      <c r="B137" s="244" t="s">
        <v>155</v>
      </c>
      <c r="C137" s="244"/>
      <c r="D137" s="246"/>
      <c r="E137" s="246"/>
      <c r="F137" s="244" t="s">
        <v>153</v>
      </c>
      <c r="G137" s="246"/>
      <c r="H137" s="246"/>
      <c r="I137" s="246"/>
      <c r="J137" s="246"/>
      <c r="K137" s="246"/>
      <c r="L137" s="20"/>
    </row>
    <row r="138" spans="1:12">
      <c r="A138" s="281"/>
      <c r="B138" s="244"/>
      <c r="C138" s="246"/>
      <c r="D138" s="244"/>
      <c r="E138" s="246"/>
      <c r="F138" s="246"/>
      <c r="G138" s="246"/>
      <c r="H138" s="246"/>
      <c r="I138" s="246"/>
      <c r="J138" s="246"/>
      <c r="K138" s="246"/>
      <c r="L138" s="20"/>
    </row>
    <row r="139" spans="1:12">
      <c r="A139" s="281">
        <v>30</v>
      </c>
      <c r="B139" s="2417" t="s">
        <v>2581</v>
      </c>
      <c r="C139" s="2417"/>
      <c r="D139" s="2417"/>
      <c r="E139" s="2417"/>
      <c r="F139" s="2417"/>
      <c r="G139" s="2417"/>
      <c r="H139" s="2417"/>
      <c r="I139" s="2417"/>
      <c r="J139" s="2417"/>
      <c r="K139" s="2417"/>
      <c r="L139" s="20"/>
    </row>
    <row r="140" spans="1:12">
      <c r="A140" s="194"/>
      <c r="B140" s="244" t="s">
        <v>155</v>
      </c>
      <c r="C140" s="244"/>
      <c r="D140" s="246"/>
      <c r="E140" s="246"/>
      <c r="F140" s="244" t="s">
        <v>154</v>
      </c>
      <c r="G140" s="246"/>
      <c r="H140" s="246"/>
      <c r="I140" s="246"/>
      <c r="J140" s="246"/>
      <c r="K140" s="246"/>
      <c r="L140" s="20"/>
    </row>
    <row r="141" spans="1:12">
      <c r="A141" s="194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</row>
    <row r="142" spans="1:12" ht="15">
      <c r="A142" s="194"/>
      <c r="B142" s="2415" t="s">
        <v>2773</v>
      </c>
      <c r="C142" s="2415"/>
      <c r="D142" s="2415"/>
      <c r="E142" s="2415"/>
      <c r="F142" s="2415"/>
      <c r="G142" s="2415"/>
      <c r="H142" s="2415"/>
      <c r="I142" s="2415"/>
      <c r="J142" s="2415"/>
      <c r="K142" s="2415"/>
      <c r="L142" s="262"/>
    </row>
    <row r="143" spans="1:12">
      <c r="A143" s="194"/>
      <c r="B143" s="2426" t="s">
        <v>2778</v>
      </c>
      <c r="C143" s="2426"/>
      <c r="D143" s="2426"/>
      <c r="E143" s="2426"/>
      <c r="F143" s="2426"/>
      <c r="G143" s="2426"/>
      <c r="H143" s="2426"/>
      <c r="I143" s="2426"/>
      <c r="J143" s="2426"/>
      <c r="K143" s="2426"/>
      <c r="L143" s="252"/>
    </row>
    <row r="144" spans="1:12">
      <c r="A144" s="194"/>
      <c r="B144" s="2414" t="s">
        <v>936</v>
      </c>
      <c r="C144" s="2414"/>
      <c r="D144" s="2414"/>
      <c r="E144" s="2414"/>
      <c r="F144" s="2414"/>
      <c r="G144" s="2414"/>
      <c r="H144" s="2414"/>
      <c r="I144" s="2414"/>
      <c r="J144" s="2414"/>
      <c r="K144" s="2414"/>
      <c r="L144" s="252"/>
    </row>
    <row r="145" spans="1:12">
      <c r="A145" s="194"/>
      <c r="B145" s="2414" t="s">
        <v>2235</v>
      </c>
      <c r="C145" s="2414"/>
      <c r="D145" s="2414"/>
      <c r="E145" s="2414"/>
      <c r="F145" s="2414"/>
      <c r="G145" s="2414"/>
      <c r="H145" s="2414"/>
      <c r="I145" s="2414"/>
      <c r="J145" s="2414"/>
      <c r="K145" s="2414"/>
      <c r="L145" s="253"/>
    </row>
    <row r="146" spans="1:12">
      <c r="A146" s="194"/>
      <c r="B146" s="2421" t="s">
        <v>866</v>
      </c>
      <c r="C146" s="2421"/>
      <c r="D146" s="2421"/>
      <c r="E146" s="2421"/>
      <c r="F146" s="2421"/>
      <c r="G146" s="2421"/>
      <c r="H146" s="2421"/>
      <c r="I146" s="2421"/>
      <c r="J146" s="2421"/>
      <c r="K146" s="2421"/>
      <c r="L146" s="290"/>
    </row>
    <row r="147" spans="1:12">
      <c r="A147" s="194"/>
      <c r="B147" s="2421"/>
      <c r="C147" s="2421"/>
      <c r="D147" s="2421"/>
      <c r="E147" s="2421"/>
      <c r="F147" s="2421"/>
      <c r="G147" s="2421"/>
      <c r="H147" s="2421"/>
      <c r="I147" s="2421"/>
      <c r="J147" s="2421"/>
      <c r="K147" s="2421"/>
      <c r="L147" s="290"/>
    </row>
    <row r="148" spans="1:12">
      <c r="A148" s="194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</row>
    <row r="149" spans="1:12">
      <c r="A149" s="281">
        <v>31</v>
      </c>
      <c r="B149" s="267" t="s">
        <v>1761</v>
      </c>
      <c r="C149" s="267"/>
      <c r="D149" s="267"/>
      <c r="E149" s="267"/>
      <c r="F149" s="267"/>
      <c r="G149" s="267"/>
      <c r="H149" s="267"/>
      <c r="I149" s="267"/>
      <c r="J149" s="267"/>
      <c r="K149" s="267"/>
      <c r="L149" s="20"/>
    </row>
    <row r="150" spans="1:12">
      <c r="A150" s="281"/>
      <c r="B150" s="244" t="s">
        <v>2702</v>
      </c>
      <c r="C150" s="246"/>
      <c r="D150" s="246"/>
      <c r="E150" s="244" t="s">
        <v>153</v>
      </c>
      <c r="F150" s="244"/>
      <c r="G150" s="246"/>
      <c r="H150" s="246"/>
      <c r="I150" s="246"/>
      <c r="J150" s="246"/>
      <c r="K150" s="246"/>
      <c r="L150" s="20"/>
    </row>
    <row r="151" spans="1:12">
      <c r="A151" s="281"/>
      <c r="B151" s="21"/>
      <c r="C151" s="246"/>
      <c r="D151" s="246"/>
      <c r="E151" s="246"/>
      <c r="F151" s="246"/>
      <c r="G151" s="246"/>
      <c r="H151" s="244"/>
      <c r="I151" s="246"/>
      <c r="J151" s="246"/>
      <c r="K151" s="246"/>
      <c r="L151" s="20"/>
    </row>
    <row r="152" spans="1:12">
      <c r="A152" s="281">
        <v>32</v>
      </c>
      <c r="B152" s="2417" t="s">
        <v>935</v>
      </c>
      <c r="C152" s="2417"/>
      <c r="D152" s="2417"/>
      <c r="E152" s="2417"/>
      <c r="F152" s="2417"/>
      <c r="G152" s="2417"/>
      <c r="H152" s="2417"/>
      <c r="I152" s="2417"/>
      <c r="J152" s="2417"/>
      <c r="K152" s="2417"/>
      <c r="L152" s="20"/>
    </row>
    <row r="153" spans="1:12">
      <c r="A153" s="194"/>
      <c r="B153" s="244" t="s">
        <v>154</v>
      </c>
      <c r="C153" s="246"/>
      <c r="D153" s="246"/>
      <c r="E153" s="244" t="s">
        <v>154</v>
      </c>
      <c r="F153" s="244"/>
      <c r="G153" s="246"/>
      <c r="H153" s="246"/>
      <c r="I153" s="246"/>
      <c r="J153" s="246"/>
      <c r="K153" s="246"/>
      <c r="L153" s="20"/>
    </row>
    <row r="154" spans="1:12">
      <c r="A154" s="194"/>
      <c r="B154" s="244" t="s">
        <v>2702</v>
      </c>
      <c r="C154" s="20"/>
      <c r="D154" s="20"/>
      <c r="E154" s="20"/>
      <c r="F154" s="20"/>
      <c r="G154" s="20"/>
      <c r="H154" s="20"/>
      <c r="I154" s="20"/>
      <c r="J154" s="20"/>
      <c r="K154" s="20"/>
      <c r="L154" s="20"/>
    </row>
    <row r="155" spans="1:12" ht="15">
      <c r="A155" s="192"/>
      <c r="B155" s="2420" t="s">
        <v>226</v>
      </c>
      <c r="C155" s="2420"/>
      <c r="D155" s="2420"/>
      <c r="E155" s="2420"/>
      <c r="F155" s="2420"/>
      <c r="G155" s="2420"/>
      <c r="H155" s="2420"/>
      <c r="I155" s="2420"/>
      <c r="J155" s="2420"/>
      <c r="K155" s="2420"/>
      <c r="L155" s="296"/>
    </row>
    <row r="156" spans="1:12">
      <c r="A156" s="194"/>
      <c r="B156" s="2222" t="s">
        <v>1143</v>
      </c>
      <c r="C156" s="2222"/>
      <c r="D156" s="2222"/>
      <c r="E156" s="2222"/>
      <c r="F156" s="2222"/>
      <c r="G156" s="2222"/>
      <c r="H156" s="2222"/>
      <c r="I156" s="2222"/>
      <c r="J156" s="2222"/>
      <c r="K156" s="2222"/>
      <c r="L156" s="291"/>
    </row>
    <row r="157" spans="1:12">
      <c r="A157" s="194"/>
      <c r="B157" s="2427" t="s">
        <v>2339</v>
      </c>
      <c r="C157" s="2427"/>
      <c r="D157" s="2427"/>
      <c r="E157" s="2427"/>
      <c r="F157" s="2427"/>
      <c r="G157" s="2427"/>
      <c r="H157" s="2427"/>
      <c r="I157" s="2427"/>
      <c r="J157" s="2427"/>
      <c r="K157" s="2427"/>
      <c r="L157" s="291"/>
    </row>
    <row r="158" spans="1:12" ht="15.75">
      <c r="A158" s="194"/>
      <c r="B158" s="2418" t="s">
        <v>3277</v>
      </c>
      <c r="C158" s="2418"/>
      <c r="D158" s="2418"/>
      <c r="E158" s="2418"/>
      <c r="F158" s="2418"/>
      <c r="G158" s="2418"/>
      <c r="H158" s="2418"/>
      <c r="I158" s="2418"/>
      <c r="J158" s="2418"/>
      <c r="K158" s="2418"/>
      <c r="L158" s="292"/>
    </row>
    <row r="159" spans="1:12">
      <c r="A159" s="194"/>
      <c r="B159" s="2421" t="s">
        <v>866</v>
      </c>
      <c r="C159" s="2421"/>
      <c r="D159" s="2421"/>
      <c r="E159" s="2421"/>
      <c r="F159" s="2421"/>
      <c r="G159" s="2421"/>
      <c r="H159" s="2421"/>
      <c r="I159" s="2421"/>
      <c r="J159" s="2421"/>
      <c r="K159" s="2421"/>
      <c r="L159" s="245"/>
    </row>
    <row r="160" spans="1:12">
      <c r="A160" s="194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</row>
    <row r="161" spans="1:12">
      <c r="A161" s="281">
        <v>33</v>
      </c>
      <c r="B161" s="267" t="s">
        <v>2015</v>
      </c>
      <c r="C161" s="267"/>
      <c r="D161" s="267"/>
      <c r="E161" s="267"/>
      <c r="F161" s="267"/>
      <c r="G161" s="267"/>
      <c r="H161" s="267"/>
      <c r="I161" s="267"/>
      <c r="J161" s="267"/>
      <c r="K161" s="267"/>
      <c r="L161" s="20"/>
    </row>
    <row r="162" spans="1:12">
      <c r="A162" s="281"/>
      <c r="B162" s="293" t="s">
        <v>1496</v>
      </c>
      <c r="C162" s="293"/>
      <c r="D162" s="293"/>
      <c r="E162" s="293"/>
      <c r="F162" s="244" t="s">
        <v>153</v>
      </c>
      <c r="G162" s="293"/>
      <c r="H162" s="293"/>
      <c r="I162" s="294"/>
      <c r="J162" s="246"/>
      <c r="K162" s="246"/>
      <c r="L162" s="20"/>
    </row>
    <row r="163" spans="1:12">
      <c r="A163" s="281"/>
      <c r="B163" s="21"/>
      <c r="C163" s="246"/>
      <c r="D163" s="246"/>
      <c r="E163" s="246"/>
      <c r="F163" s="246"/>
      <c r="G163" s="246"/>
      <c r="H163" s="246"/>
      <c r="I163" s="246"/>
      <c r="J163" s="246"/>
      <c r="K163" s="246"/>
      <c r="L163" s="20"/>
    </row>
    <row r="164" spans="1:12">
      <c r="A164" s="281">
        <v>34</v>
      </c>
      <c r="B164" s="267" t="s">
        <v>2921</v>
      </c>
      <c r="C164" s="267"/>
      <c r="D164" s="267"/>
      <c r="E164" s="267"/>
      <c r="F164" s="267"/>
      <c r="G164" s="267"/>
      <c r="H164" s="267"/>
      <c r="I164" s="267"/>
      <c r="J164" s="267"/>
      <c r="K164" s="267"/>
      <c r="L164" s="20"/>
    </row>
    <row r="165" spans="1:12">
      <c r="A165" s="281"/>
      <c r="B165" s="244" t="s">
        <v>1496</v>
      </c>
      <c r="C165" s="246"/>
      <c r="D165" s="246"/>
      <c r="E165" s="246"/>
      <c r="F165" s="245" t="s">
        <v>154</v>
      </c>
      <c r="G165" s="246"/>
      <c r="H165" s="246"/>
      <c r="I165" s="246"/>
      <c r="J165" s="246"/>
      <c r="K165" s="246"/>
      <c r="L165" s="20"/>
    </row>
    <row r="166" spans="1:12">
      <c r="A166" s="281"/>
      <c r="B166" s="246"/>
      <c r="C166" s="246"/>
      <c r="D166" s="246"/>
      <c r="E166" s="246"/>
      <c r="F166" s="246"/>
      <c r="G166" s="246"/>
      <c r="H166" s="246"/>
      <c r="I166" s="246"/>
      <c r="J166" s="246"/>
      <c r="K166" s="246"/>
      <c r="L166" s="20"/>
    </row>
    <row r="167" spans="1:12">
      <c r="A167" s="281">
        <v>35</v>
      </c>
      <c r="B167" s="267" t="s">
        <v>2970</v>
      </c>
      <c r="C167" s="267"/>
      <c r="D167" s="267"/>
      <c r="E167" s="267"/>
      <c r="F167" s="267"/>
      <c r="G167" s="267"/>
      <c r="H167" s="267"/>
      <c r="I167" s="267"/>
      <c r="J167" s="267"/>
      <c r="K167" s="267"/>
      <c r="L167" s="20"/>
    </row>
    <row r="168" spans="1:12">
      <c r="A168" s="281"/>
      <c r="B168" s="244" t="s">
        <v>155</v>
      </c>
      <c r="C168" s="21"/>
      <c r="D168" s="21"/>
      <c r="E168" s="21"/>
      <c r="F168" s="244" t="s">
        <v>153</v>
      </c>
      <c r="G168" s="245"/>
      <c r="H168" s="21"/>
      <c r="I168" s="21"/>
      <c r="J168" s="21"/>
      <c r="K168" s="21"/>
      <c r="L168" s="20"/>
    </row>
    <row r="169" spans="1:12">
      <c r="A169" s="281"/>
      <c r="B169" s="246"/>
      <c r="C169" s="21"/>
      <c r="D169" s="21"/>
      <c r="E169" s="21"/>
      <c r="F169" s="21"/>
      <c r="G169" s="21"/>
      <c r="H169" s="21"/>
      <c r="I169" s="21"/>
      <c r="J169" s="21"/>
      <c r="K169" s="21"/>
      <c r="L169" s="20"/>
    </row>
    <row r="170" spans="1:12" ht="24.2" customHeight="1">
      <c r="A170" s="281">
        <v>36</v>
      </c>
      <c r="B170" s="2417" t="s">
        <v>937</v>
      </c>
      <c r="C170" s="2417"/>
      <c r="D170" s="2417"/>
      <c r="E170" s="2417"/>
      <c r="F170" s="2417"/>
      <c r="G170" s="2417"/>
      <c r="H170" s="2417"/>
      <c r="I170" s="2417"/>
      <c r="J170" s="2417"/>
      <c r="K170" s="2417"/>
      <c r="L170" s="20"/>
    </row>
    <row r="171" spans="1:12">
      <c r="A171" s="194"/>
      <c r="B171" s="244" t="s">
        <v>3103</v>
      </c>
      <c r="C171" s="21"/>
      <c r="D171" s="21"/>
      <c r="E171" s="21"/>
      <c r="F171" s="245" t="s">
        <v>154</v>
      </c>
      <c r="G171" s="245"/>
      <c r="H171" s="21"/>
      <c r="I171" s="21"/>
      <c r="J171" s="21"/>
      <c r="K171" s="21"/>
      <c r="L171" s="20"/>
    </row>
    <row r="172" spans="1:12">
      <c r="A172" s="194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</row>
    <row r="173" spans="1:12" ht="15">
      <c r="A173" s="194"/>
      <c r="B173" s="244"/>
      <c r="C173" s="21"/>
      <c r="D173" s="21"/>
      <c r="E173" s="21"/>
      <c r="F173" s="2415" t="s">
        <v>2486</v>
      </c>
      <c r="G173" s="2415"/>
      <c r="H173" s="2415"/>
      <c r="I173" s="2415"/>
      <c r="J173" s="21"/>
      <c r="K173" s="21"/>
      <c r="L173" s="21"/>
    </row>
    <row r="174" spans="1:12">
      <c r="A174" s="194"/>
      <c r="B174" s="2414" t="s">
        <v>2699</v>
      </c>
      <c r="C174" s="2414"/>
      <c r="D174" s="2414"/>
      <c r="E174" s="2414"/>
      <c r="F174" s="2414"/>
      <c r="G174" s="2414"/>
      <c r="H174" s="2414"/>
      <c r="I174" s="2414"/>
      <c r="J174" s="2414"/>
      <c r="K174" s="2414"/>
      <c r="L174" s="244"/>
    </row>
    <row r="175" spans="1:12">
      <c r="A175" s="194"/>
      <c r="B175" s="2412" t="s">
        <v>2464</v>
      </c>
      <c r="C175" s="2412"/>
      <c r="D175" s="2412"/>
      <c r="E175" s="2412"/>
      <c r="F175" s="2412"/>
      <c r="G175" s="2412"/>
      <c r="H175" s="2412"/>
      <c r="I175" s="2412"/>
      <c r="J175" s="2412"/>
      <c r="K175" s="2412"/>
      <c r="L175" s="275"/>
    </row>
    <row r="176" spans="1:12" ht="23.25" customHeight="1">
      <c r="A176" s="194"/>
      <c r="B176" s="2421" t="s">
        <v>866</v>
      </c>
      <c r="C176" s="2421"/>
      <c r="D176" s="2421"/>
      <c r="E176" s="2421"/>
      <c r="F176" s="2421"/>
      <c r="G176" s="2421"/>
      <c r="H176" s="2421"/>
      <c r="I176" s="2421"/>
      <c r="J176" s="2421"/>
      <c r="K176" s="2421"/>
      <c r="L176" s="245"/>
    </row>
    <row r="177" spans="1:12">
      <c r="A177" s="194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</row>
    <row r="178" spans="1:12">
      <c r="A178" s="281">
        <v>37</v>
      </c>
      <c r="B178" s="267" t="s">
        <v>2971</v>
      </c>
      <c r="C178" s="267"/>
      <c r="D178" s="267"/>
      <c r="E178" s="267"/>
      <c r="F178" s="267"/>
      <c r="G178" s="267"/>
      <c r="H178" s="267"/>
      <c r="I178" s="267"/>
      <c r="J178" s="267"/>
      <c r="K178" s="267"/>
      <c r="L178" s="20"/>
    </row>
    <row r="179" spans="1:12">
      <c r="A179" s="281"/>
      <c r="B179" s="293" t="s">
        <v>2552</v>
      </c>
      <c r="C179" s="20"/>
      <c r="D179" s="20"/>
      <c r="E179" s="20"/>
      <c r="F179" s="244" t="s">
        <v>770</v>
      </c>
      <c r="G179" s="20"/>
      <c r="H179" s="20"/>
      <c r="I179" s="20"/>
      <c r="J179" s="20"/>
      <c r="K179" s="20"/>
      <c r="L179" s="20"/>
    </row>
    <row r="180" spans="1:12">
      <c r="A180" s="281"/>
      <c r="B180" s="21"/>
      <c r="C180" s="20"/>
      <c r="D180" s="20"/>
      <c r="E180" s="20"/>
      <c r="F180" s="20"/>
      <c r="G180" s="20"/>
      <c r="H180" s="20"/>
      <c r="I180" s="20"/>
      <c r="J180" s="20"/>
      <c r="K180" s="20"/>
      <c r="L180" s="20"/>
    </row>
    <row r="181" spans="1:12" ht="21.75" customHeight="1">
      <c r="A181" s="281">
        <v>38</v>
      </c>
      <c r="B181" s="2417" t="s">
        <v>2432</v>
      </c>
      <c r="C181" s="2417"/>
      <c r="D181" s="2417"/>
      <c r="E181" s="2417"/>
      <c r="F181" s="2417"/>
      <c r="G181" s="2417"/>
      <c r="H181" s="2417"/>
      <c r="I181" s="2417"/>
      <c r="J181" s="2417"/>
      <c r="K181" s="2417"/>
      <c r="L181" s="20"/>
    </row>
    <row r="182" spans="1:12">
      <c r="A182" s="194"/>
      <c r="B182" s="244" t="s">
        <v>2702</v>
      </c>
      <c r="C182" s="20"/>
      <c r="D182" s="20"/>
      <c r="E182" s="20"/>
      <c r="F182" s="245" t="s">
        <v>154</v>
      </c>
      <c r="G182" s="20"/>
      <c r="H182" s="20"/>
      <c r="I182" s="20"/>
      <c r="J182" s="667" t="s">
        <v>2332</v>
      </c>
      <c r="K182" s="667" t="s">
        <v>2333</v>
      </c>
      <c r="L182" s="288"/>
    </row>
    <row r="183" spans="1:12">
      <c r="A183" s="194"/>
      <c r="B183" s="20"/>
      <c r="C183" s="20"/>
      <c r="D183" s="20"/>
      <c r="E183" s="20"/>
      <c r="F183" s="20"/>
      <c r="G183" s="20"/>
      <c r="H183" s="20"/>
      <c r="I183" s="20"/>
      <c r="J183" s="276" t="s">
        <v>2334</v>
      </c>
      <c r="K183" s="276" t="s">
        <v>203</v>
      </c>
      <c r="L183" s="252"/>
    </row>
    <row r="184" spans="1:12" ht="15.75">
      <c r="A184" s="194"/>
      <c r="B184" s="244"/>
      <c r="C184" s="270"/>
      <c r="D184" s="270"/>
      <c r="E184" s="270"/>
      <c r="F184" s="270"/>
      <c r="G184" s="270"/>
      <c r="H184" s="270"/>
      <c r="I184" s="242"/>
      <c r="J184" s="276" t="s">
        <v>204</v>
      </c>
      <c r="K184" s="276" t="s">
        <v>2684</v>
      </c>
      <c r="L184" s="252"/>
    </row>
    <row r="185" spans="1:12" ht="15.75">
      <c r="A185" s="194"/>
      <c r="B185" s="244"/>
      <c r="C185" s="252"/>
      <c r="D185" s="292"/>
      <c r="E185" s="252"/>
      <c r="F185" s="252"/>
      <c r="G185" s="252"/>
      <c r="H185" s="252"/>
      <c r="I185" s="242"/>
      <c r="J185" s="276" t="s">
        <v>2673</v>
      </c>
      <c r="K185" s="276" t="s">
        <v>2674</v>
      </c>
      <c r="L185" s="252"/>
    </row>
    <row r="186" spans="1:12" ht="15">
      <c r="A186" s="194"/>
      <c r="B186" s="244"/>
      <c r="C186" s="296"/>
      <c r="D186" s="296"/>
      <c r="E186" s="296"/>
      <c r="F186" s="296"/>
      <c r="G186" s="296"/>
      <c r="H186" s="296"/>
      <c r="I186" s="296"/>
      <c r="J186" s="276" t="s">
        <v>2675</v>
      </c>
      <c r="K186" s="276" t="s">
        <v>2692</v>
      </c>
      <c r="L186" s="252"/>
    </row>
    <row r="187" spans="1:12" ht="15">
      <c r="A187" s="194"/>
      <c r="B187" s="244"/>
      <c r="C187" s="296"/>
      <c r="D187" s="296"/>
      <c r="E187" s="296"/>
      <c r="F187" s="296"/>
      <c r="G187" s="296"/>
      <c r="H187" s="296"/>
      <c r="I187" s="296"/>
      <c r="J187" s="276" t="s">
        <v>2693</v>
      </c>
      <c r="K187" s="276" t="s">
        <v>2694</v>
      </c>
      <c r="L187" s="252"/>
    </row>
    <row r="188" spans="1:12" ht="24">
      <c r="A188" s="194"/>
      <c r="B188" s="244"/>
      <c r="C188" s="296"/>
      <c r="D188" s="296"/>
      <c r="E188" s="296"/>
      <c r="F188" s="296"/>
      <c r="G188" s="296"/>
      <c r="H188" s="296"/>
      <c r="I188" s="296"/>
      <c r="J188" s="668" t="s">
        <v>1997</v>
      </c>
      <c r="K188" s="668" t="s">
        <v>1998</v>
      </c>
      <c r="L188" s="665"/>
    </row>
    <row r="189" spans="1:12" ht="24.2" customHeight="1">
      <c r="A189" s="194"/>
      <c r="B189" s="244"/>
      <c r="C189" s="292"/>
      <c r="D189" s="292"/>
      <c r="E189" s="292"/>
      <c r="F189" s="292"/>
      <c r="G189" s="292"/>
      <c r="H189" s="292"/>
      <c r="I189" s="292"/>
      <c r="J189" s="670" t="s">
        <v>2713</v>
      </c>
      <c r="K189" s="670" t="s">
        <v>2714</v>
      </c>
      <c r="L189" s="666"/>
    </row>
    <row r="190" spans="1:12">
      <c r="A190" s="194"/>
      <c r="B190" s="2428" t="s">
        <v>190</v>
      </c>
      <c r="C190" s="2428"/>
      <c r="D190" s="2428"/>
      <c r="E190" s="2428"/>
      <c r="F190" s="2428"/>
      <c r="G190" s="2428"/>
      <c r="H190" s="2428"/>
      <c r="I190" s="2428"/>
      <c r="J190" s="2428"/>
      <c r="K190" s="669"/>
      <c r="L190" s="666"/>
    </row>
    <row r="191" spans="1:12">
      <c r="A191" s="194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</row>
    <row r="192" spans="1:12" ht="15.75">
      <c r="A192" s="194"/>
      <c r="B192" s="2413" t="s">
        <v>2331</v>
      </c>
      <c r="C192" s="2413"/>
      <c r="D192" s="2413"/>
      <c r="E192" s="2413"/>
      <c r="F192" s="2413"/>
      <c r="G192" s="2413"/>
      <c r="H192" s="2413"/>
      <c r="I192" s="2413"/>
      <c r="J192" s="2413"/>
      <c r="K192" s="2413"/>
      <c r="L192" s="270"/>
    </row>
    <row r="193" spans="1:12" ht="15">
      <c r="A193" s="194"/>
      <c r="B193" s="2420" t="s">
        <v>2608</v>
      </c>
      <c r="C193" s="2420"/>
      <c r="D193" s="2420"/>
      <c r="E193" s="2420"/>
      <c r="F193" s="2420"/>
      <c r="G193" s="2420"/>
      <c r="H193" s="2420"/>
      <c r="I193" s="2420"/>
      <c r="J193" s="2420"/>
      <c r="K193" s="2420"/>
      <c r="L193" s="272"/>
    </row>
    <row r="194" spans="1:12" ht="15">
      <c r="A194" s="194"/>
      <c r="B194" s="2420" t="s">
        <v>2685</v>
      </c>
      <c r="C194" s="2420"/>
      <c r="D194" s="2420"/>
      <c r="E194" s="2420"/>
      <c r="F194" s="2420"/>
      <c r="G194" s="2420"/>
      <c r="H194" s="2420"/>
      <c r="I194" s="2420"/>
      <c r="J194" s="2420"/>
      <c r="K194" s="2420"/>
      <c r="L194" s="272"/>
    </row>
    <row r="195" spans="1:12" ht="15">
      <c r="A195" s="194"/>
      <c r="B195" s="2415" t="s">
        <v>3277</v>
      </c>
      <c r="C195" s="2415"/>
      <c r="D195" s="2415"/>
      <c r="E195" s="2415"/>
      <c r="F195" s="2415"/>
      <c r="G195" s="2415"/>
      <c r="H195" s="2415"/>
      <c r="I195" s="2415"/>
      <c r="J195" s="2415"/>
      <c r="K195" s="2415"/>
      <c r="L195" s="272"/>
    </row>
    <row r="196" spans="1:12" ht="15">
      <c r="A196" s="194"/>
      <c r="B196" s="2420" t="s">
        <v>226</v>
      </c>
      <c r="C196" s="2420"/>
      <c r="D196" s="2420"/>
      <c r="E196" s="2420"/>
      <c r="F196" s="2420"/>
      <c r="G196" s="2420"/>
      <c r="H196" s="2420"/>
      <c r="I196" s="2420"/>
      <c r="J196" s="2420"/>
      <c r="K196" s="2420"/>
      <c r="L196" s="272"/>
    </row>
    <row r="197" spans="1:12">
      <c r="A197" s="194"/>
      <c r="B197" s="2427" t="s">
        <v>2340</v>
      </c>
      <c r="C197" s="2427"/>
      <c r="D197" s="2427"/>
      <c r="E197" s="2427"/>
      <c r="F197" s="2427"/>
      <c r="G197" s="2427"/>
      <c r="H197" s="2427"/>
      <c r="I197" s="2427"/>
      <c r="J197" s="2427"/>
      <c r="K197" s="2427"/>
      <c r="L197" s="242"/>
    </row>
    <row r="198" spans="1:12">
      <c r="A198" s="194"/>
      <c r="B198" s="2427" t="s">
        <v>2342</v>
      </c>
      <c r="C198" s="2427"/>
      <c r="D198" s="2427"/>
      <c r="E198" s="2427"/>
      <c r="F198" s="2427"/>
      <c r="G198" s="2427"/>
      <c r="H198" s="2427"/>
      <c r="I198" s="2427"/>
      <c r="J198" s="2427"/>
      <c r="K198" s="2427"/>
      <c r="L198" s="242"/>
    </row>
    <row r="199" spans="1:12">
      <c r="A199" s="194"/>
      <c r="B199" s="2432" t="s">
        <v>2379</v>
      </c>
      <c r="C199" s="2431" t="s">
        <v>151</v>
      </c>
      <c r="D199" s="2431"/>
      <c r="E199" s="2431"/>
      <c r="F199" s="2431"/>
      <c r="G199" s="2431"/>
      <c r="H199" s="2431"/>
      <c r="I199" s="2431"/>
      <c r="J199" s="2431"/>
      <c r="K199" s="2431"/>
      <c r="L199" s="297"/>
    </row>
    <row r="200" spans="1:12" ht="26.45" customHeight="1">
      <c r="A200" s="194"/>
      <c r="B200" s="2432"/>
      <c r="C200" s="2431"/>
      <c r="D200" s="2431"/>
      <c r="E200" s="2431"/>
      <c r="F200" s="2431"/>
      <c r="G200" s="2431"/>
      <c r="H200" s="2431"/>
      <c r="I200" s="2431"/>
      <c r="J200" s="2431"/>
      <c r="K200" s="2431"/>
      <c r="L200" s="297"/>
    </row>
    <row r="201" spans="1:12" ht="24.75" customHeight="1">
      <c r="A201" s="194"/>
      <c r="B201" s="2429" t="s">
        <v>866</v>
      </c>
      <c r="C201" s="2363"/>
      <c r="D201" s="2363"/>
      <c r="E201" s="2363"/>
      <c r="F201" s="2363"/>
      <c r="G201" s="2363"/>
      <c r="H201" s="2363"/>
      <c r="I201" s="2363"/>
      <c r="J201" s="2363"/>
      <c r="K201" s="2363"/>
      <c r="L201" s="290"/>
    </row>
    <row r="202" spans="1:12">
      <c r="A202" s="194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</row>
    <row r="203" spans="1:12">
      <c r="A203" s="281">
        <v>39</v>
      </c>
      <c r="B203" s="267" t="s">
        <v>2715</v>
      </c>
      <c r="C203" s="267"/>
      <c r="D203" s="267"/>
      <c r="E203" s="267"/>
      <c r="F203" s="267"/>
      <c r="G203" s="267"/>
      <c r="H203" s="267"/>
      <c r="I203" s="267"/>
      <c r="J203" s="267"/>
      <c r="K203" s="267"/>
      <c r="L203" s="20"/>
    </row>
    <row r="204" spans="1:12">
      <c r="A204" s="281"/>
      <c r="B204" s="245" t="s">
        <v>769</v>
      </c>
      <c r="C204" s="21"/>
      <c r="D204" s="21"/>
      <c r="E204" s="21"/>
      <c r="F204" s="244"/>
      <c r="G204" s="244" t="s">
        <v>770</v>
      </c>
      <c r="H204" s="21"/>
      <c r="I204" s="21"/>
      <c r="J204" s="21"/>
      <c r="K204" s="21"/>
      <c r="L204" s="20"/>
    </row>
    <row r="205" spans="1:12">
      <c r="A205" s="28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0"/>
    </row>
    <row r="206" spans="1:12" ht="24.75" customHeight="1">
      <c r="A206" s="281">
        <v>40</v>
      </c>
      <c r="B206" s="2417" t="s">
        <v>2679</v>
      </c>
      <c r="C206" s="2417"/>
      <c r="D206" s="2417"/>
      <c r="E206" s="2417"/>
      <c r="F206" s="2417"/>
      <c r="G206" s="2417"/>
      <c r="H206" s="2417"/>
      <c r="I206" s="2417"/>
      <c r="J206" s="2417"/>
      <c r="K206" s="2417"/>
      <c r="L206" s="20"/>
    </row>
    <row r="207" spans="1:12">
      <c r="A207" s="281"/>
      <c r="B207" s="245" t="s">
        <v>769</v>
      </c>
      <c r="C207" s="21"/>
      <c r="D207" s="21"/>
      <c r="E207" s="21"/>
      <c r="F207" s="21"/>
      <c r="G207" s="244" t="s">
        <v>154</v>
      </c>
      <c r="H207" s="21"/>
      <c r="I207" s="21"/>
      <c r="J207" s="21"/>
      <c r="K207" s="21"/>
      <c r="L207" s="20"/>
    </row>
    <row r="208" spans="1:12">
      <c r="A208" s="281"/>
      <c r="B208" s="245"/>
      <c r="C208" s="21"/>
      <c r="D208" s="21"/>
      <c r="E208" s="21"/>
      <c r="F208" s="21"/>
      <c r="G208" s="244"/>
      <c r="H208" s="21"/>
      <c r="I208" s="21"/>
      <c r="J208" s="21"/>
      <c r="K208" s="21"/>
      <c r="L208" s="20"/>
    </row>
    <row r="209" spans="1:12">
      <c r="A209" s="281">
        <v>41</v>
      </c>
      <c r="B209" s="267" t="s">
        <v>2707</v>
      </c>
      <c r="C209" s="287"/>
      <c r="D209" s="287"/>
      <c r="E209" s="287"/>
      <c r="F209" s="287"/>
      <c r="G209" s="289"/>
      <c r="H209" s="287"/>
      <c r="I209" s="287"/>
      <c r="J209" s="287"/>
      <c r="K209" s="287"/>
      <c r="L209" s="20"/>
    </row>
    <row r="210" spans="1:12">
      <c r="A210" s="281"/>
      <c r="B210" s="245" t="s">
        <v>155</v>
      </c>
      <c r="C210" s="21"/>
      <c r="D210" s="21"/>
      <c r="E210" s="21"/>
      <c r="F210" s="21"/>
      <c r="G210" s="244" t="s">
        <v>770</v>
      </c>
      <c r="H210" s="21"/>
      <c r="I210" s="21"/>
      <c r="J210" s="21"/>
      <c r="K210" s="21"/>
      <c r="L210" s="20"/>
    </row>
    <row r="211" spans="1:12">
      <c r="A211" s="281"/>
      <c r="B211" s="245"/>
      <c r="C211" s="21"/>
      <c r="D211" s="21"/>
      <c r="E211" s="21"/>
      <c r="F211" s="21"/>
      <c r="G211" s="244"/>
      <c r="H211" s="21"/>
      <c r="I211" s="21"/>
      <c r="J211" s="21"/>
      <c r="K211" s="21"/>
      <c r="L211" s="20"/>
    </row>
    <row r="212" spans="1:12" ht="23.25" customHeight="1">
      <c r="A212" s="281">
        <v>42</v>
      </c>
      <c r="B212" s="2417" t="s">
        <v>2680</v>
      </c>
      <c r="C212" s="2417"/>
      <c r="D212" s="2417"/>
      <c r="E212" s="2417"/>
      <c r="F212" s="2417"/>
      <c r="G212" s="2417"/>
      <c r="H212" s="2417"/>
      <c r="I212" s="2417"/>
      <c r="J212" s="2417"/>
      <c r="K212" s="2417"/>
      <c r="L212" s="20"/>
    </row>
    <row r="213" spans="1:12">
      <c r="A213" s="194"/>
      <c r="B213" s="245" t="s">
        <v>155</v>
      </c>
      <c r="C213" s="21"/>
      <c r="D213" s="21"/>
      <c r="E213" s="21"/>
      <c r="F213" s="21"/>
      <c r="G213" s="244" t="s">
        <v>154</v>
      </c>
      <c r="H213" s="21"/>
      <c r="I213" s="21"/>
      <c r="J213" s="21"/>
      <c r="K213" s="21"/>
      <c r="L213" s="20"/>
    </row>
    <row r="214" spans="1:12">
      <c r="A214" s="194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</row>
    <row r="215" spans="1:12" ht="15">
      <c r="A215" s="194"/>
      <c r="B215" s="2415" t="s">
        <v>1867</v>
      </c>
      <c r="C215" s="2415"/>
      <c r="D215" s="2415"/>
      <c r="E215" s="2415"/>
      <c r="F215" s="2415"/>
      <c r="G215" s="2415"/>
      <c r="H215" s="2415"/>
      <c r="I215" s="2415"/>
      <c r="J215" s="2415"/>
      <c r="K215" s="2415"/>
      <c r="L215" s="272"/>
    </row>
    <row r="216" spans="1:12" ht="15">
      <c r="A216" s="194"/>
      <c r="B216" s="2414" t="s">
        <v>2708</v>
      </c>
      <c r="C216" s="2414"/>
      <c r="D216" s="2414"/>
      <c r="E216" s="2414"/>
      <c r="F216" s="2414"/>
      <c r="G216" s="2414"/>
      <c r="H216" s="2414"/>
      <c r="I216" s="2414"/>
      <c r="J216" s="2414"/>
      <c r="K216" s="2414"/>
      <c r="L216" s="252"/>
    </row>
    <row r="217" spans="1:12">
      <c r="A217" s="194"/>
      <c r="B217" s="2414" t="s">
        <v>2612</v>
      </c>
      <c r="C217" s="2414"/>
      <c r="D217" s="2414"/>
      <c r="E217" s="2414"/>
      <c r="F217" s="2414"/>
      <c r="G217" s="2414"/>
      <c r="H217" s="2414"/>
      <c r="I217" s="2414"/>
      <c r="J217" s="2414"/>
      <c r="K217" s="2414"/>
      <c r="L217" s="252"/>
    </row>
    <row r="218" spans="1:12">
      <c r="A218" s="194"/>
      <c r="B218" s="2414" t="s">
        <v>2962</v>
      </c>
      <c r="C218" s="2414"/>
      <c r="D218" s="2414"/>
      <c r="E218" s="2414"/>
      <c r="F218" s="2414"/>
      <c r="G218" s="2414"/>
      <c r="H218" s="2414"/>
      <c r="I218" s="2414"/>
      <c r="J218" s="2414"/>
      <c r="K218" s="2414"/>
      <c r="L218" s="252"/>
    </row>
    <row r="219" spans="1:12" ht="15">
      <c r="A219" s="194"/>
      <c r="B219" s="2415" t="s">
        <v>2706</v>
      </c>
      <c r="C219" s="2415"/>
      <c r="D219" s="2415"/>
      <c r="E219" s="2415"/>
      <c r="F219" s="2415"/>
      <c r="G219" s="2415"/>
      <c r="H219" s="2415"/>
      <c r="I219" s="2415"/>
      <c r="J219" s="2415"/>
      <c r="K219" s="2415"/>
      <c r="L219" s="262"/>
    </row>
    <row r="220" spans="1:12">
      <c r="A220" s="194"/>
      <c r="B220" s="2414" t="s">
        <v>1869</v>
      </c>
      <c r="C220" s="2414"/>
      <c r="D220" s="2414"/>
      <c r="E220" s="2414"/>
      <c r="F220" s="2414"/>
      <c r="G220" s="2414"/>
      <c r="H220" s="2414"/>
      <c r="I220" s="2414"/>
      <c r="J220" s="2414"/>
      <c r="K220" s="2414"/>
      <c r="L220" s="252"/>
    </row>
    <row r="221" spans="1:12">
      <c r="A221" s="194"/>
      <c r="B221" s="2412" t="s">
        <v>2854</v>
      </c>
      <c r="C221" s="2412"/>
      <c r="D221" s="2412"/>
      <c r="E221" s="2412"/>
      <c r="F221" s="2412"/>
      <c r="G221" s="2412"/>
      <c r="H221" s="2412"/>
      <c r="I221" s="2412"/>
      <c r="J221" s="2412"/>
      <c r="K221" s="2412"/>
      <c r="L221" s="253"/>
    </row>
    <row r="222" spans="1:12">
      <c r="A222" s="194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</row>
    <row r="223" spans="1:12">
      <c r="A223" s="281">
        <v>43</v>
      </c>
      <c r="B223" s="267" t="s">
        <v>2963</v>
      </c>
      <c r="C223" s="267"/>
      <c r="D223" s="267"/>
      <c r="E223" s="267"/>
      <c r="F223" s="267"/>
      <c r="G223" s="267"/>
      <c r="H223" s="267"/>
      <c r="I223" s="267"/>
      <c r="J223" s="267"/>
      <c r="K223" s="267"/>
      <c r="L223" s="20"/>
    </row>
    <row r="224" spans="1:12">
      <c r="A224" s="281"/>
      <c r="B224" s="245" t="s">
        <v>1756</v>
      </c>
      <c r="C224" s="21"/>
      <c r="D224" s="21"/>
      <c r="E224" s="21"/>
      <c r="F224" s="244" t="s">
        <v>770</v>
      </c>
      <c r="G224" s="21"/>
      <c r="H224" s="21"/>
      <c r="I224" s="21"/>
      <c r="J224" s="21"/>
      <c r="K224" s="21"/>
      <c r="L224" s="20"/>
    </row>
    <row r="225" spans="1:12">
      <c r="A225" s="281"/>
      <c r="B225" s="244"/>
      <c r="C225" s="21"/>
      <c r="D225" s="21"/>
      <c r="E225" s="21"/>
      <c r="F225" s="21"/>
      <c r="G225" s="244"/>
      <c r="H225" s="21"/>
      <c r="I225" s="21"/>
      <c r="J225" s="21"/>
      <c r="K225" s="21"/>
      <c r="L225" s="20"/>
    </row>
    <row r="226" spans="1:12" ht="23.25" customHeight="1">
      <c r="A226" s="281">
        <v>44</v>
      </c>
      <c r="B226" s="2417" t="s">
        <v>1488</v>
      </c>
      <c r="C226" s="2417"/>
      <c r="D226" s="2417"/>
      <c r="E226" s="2417"/>
      <c r="F226" s="2417"/>
      <c r="G226" s="2417"/>
      <c r="H226" s="2417"/>
      <c r="I226" s="2417"/>
      <c r="J226" s="2417"/>
      <c r="K226" s="2417"/>
      <c r="L226" s="20"/>
    </row>
    <row r="227" spans="1:12">
      <c r="A227" s="281"/>
      <c r="B227" s="245" t="s">
        <v>769</v>
      </c>
      <c r="C227" s="21"/>
      <c r="D227" s="21"/>
      <c r="E227" s="21"/>
      <c r="F227" s="244" t="s">
        <v>154</v>
      </c>
      <c r="G227" s="21"/>
      <c r="H227" s="21"/>
      <c r="I227" s="21"/>
      <c r="J227" s="21"/>
      <c r="K227" s="21"/>
      <c r="L227" s="20"/>
    </row>
    <row r="228" spans="1:12">
      <c r="A228" s="281"/>
      <c r="B228" s="244"/>
      <c r="C228" s="21"/>
      <c r="D228" s="21"/>
      <c r="E228" s="21"/>
      <c r="F228" s="21"/>
      <c r="G228" s="244"/>
      <c r="H228" s="21"/>
      <c r="I228" s="21"/>
      <c r="J228" s="21"/>
      <c r="K228" s="21"/>
      <c r="L228" s="20"/>
    </row>
    <row r="229" spans="1:12">
      <c r="A229" s="281">
        <v>45</v>
      </c>
      <c r="B229" s="267" t="s">
        <v>1489</v>
      </c>
      <c r="C229" s="287"/>
      <c r="D229" s="287"/>
      <c r="E229" s="287"/>
      <c r="F229" s="287"/>
      <c r="G229" s="289"/>
      <c r="H229" s="287"/>
      <c r="I229" s="287"/>
      <c r="J229" s="287"/>
      <c r="K229" s="287"/>
      <c r="L229" s="20"/>
    </row>
    <row r="230" spans="1:12">
      <c r="A230" s="281"/>
      <c r="B230" s="244" t="s">
        <v>155</v>
      </c>
      <c r="C230" s="21"/>
      <c r="D230" s="21"/>
      <c r="E230" s="21"/>
      <c r="F230" s="244" t="s">
        <v>770</v>
      </c>
      <c r="G230" s="244"/>
      <c r="H230" s="21"/>
      <c r="I230" s="21"/>
      <c r="J230" s="21"/>
      <c r="K230" s="21"/>
      <c r="L230" s="20"/>
    </row>
    <row r="231" spans="1:12">
      <c r="A231" s="281"/>
      <c r="B231" s="244"/>
      <c r="C231" s="21"/>
      <c r="D231" s="21"/>
      <c r="E231" s="21"/>
      <c r="F231" s="21"/>
      <c r="G231" s="244"/>
      <c r="H231" s="21"/>
      <c r="I231" s="21"/>
      <c r="J231" s="21"/>
      <c r="K231" s="21"/>
      <c r="L231" s="20"/>
    </row>
    <row r="232" spans="1:12" ht="24.2" customHeight="1">
      <c r="A232" s="281">
        <v>46</v>
      </c>
      <c r="B232" s="2417" t="s">
        <v>2554</v>
      </c>
      <c r="C232" s="2417"/>
      <c r="D232" s="2417"/>
      <c r="E232" s="2417"/>
      <c r="F232" s="2417"/>
      <c r="G232" s="2417"/>
      <c r="H232" s="2417"/>
      <c r="I232" s="2417"/>
      <c r="J232" s="2417"/>
      <c r="K232" s="2417"/>
      <c r="L232" s="20"/>
    </row>
    <row r="233" spans="1:12">
      <c r="A233" s="194"/>
      <c r="B233" s="244" t="s">
        <v>155</v>
      </c>
      <c r="C233" s="21"/>
      <c r="D233" s="21"/>
      <c r="E233" s="21"/>
      <c r="F233" s="244" t="s">
        <v>154</v>
      </c>
      <c r="G233" s="244"/>
      <c r="H233" s="21"/>
      <c r="I233" s="21"/>
      <c r="J233" s="21"/>
      <c r="K233" s="21"/>
      <c r="L233" s="20"/>
    </row>
    <row r="234" spans="1:12">
      <c r="A234" s="194"/>
      <c r="B234" s="244"/>
      <c r="C234" s="21"/>
      <c r="D234" s="21"/>
      <c r="E234" s="21"/>
      <c r="F234" s="244"/>
      <c r="G234" s="244"/>
      <c r="H234" s="21"/>
      <c r="I234" s="21"/>
      <c r="J234" s="21"/>
      <c r="K234" s="21"/>
      <c r="L234" s="20"/>
    </row>
    <row r="235" spans="1:12" ht="15">
      <c r="A235" s="194"/>
      <c r="B235" s="2415" t="s">
        <v>1324</v>
      </c>
      <c r="C235" s="2415"/>
      <c r="D235" s="2415"/>
      <c r="E235" s="2415"/>
      <c r="F235" s="2415"/>
      <c r="G235" s="2415"/>
      <c r="H235" s="2415"/>
      <c r="I235" s="2415"/>
      <c r="J235" s="2415"/>
      <c r="K235" s="2415"/>
      <c r="L235" s="252"/>
    </row>
    <row r="236" spans="1:12" ht="15">
      <c r="A236" s="194"/>
      <c r="B236" s="2415" t="s">
        <v>1656</v>
      </c>
      <c r="C236" s="2415"/>
      <c r="D236" s="2415"/>
      <c r="E236" s="2415"/>
      <c r="F236" s="2415"/>
      <c r="G236" s="2415"/>
      <c r="H236" s="2415"/>
      <c r="I236" s="2415"/>
      <c r="J236" s="2415"/>
      <c r="K236" s="2415"/>
      <c r="L236" s="272"/>
    </row>
    <row r="237" spans="1:12">
      <c r="A237" s="194"/>
      <c r="B237" s="2414" t="s">
        <v>2612</v>
      </c>
      <c r="C237" s="2414"/>
      <c r="D237" s="2414"/>
      <c r="E237" s="2414"/>
      <c r="F237" s="2414"/>
      <c r="G237" s="2414"/>
      <c r="H237" s="2414"/>
      <c r="I237" s="2414"/>
      <c r="J237" s="2414"/>
      <c r="K237" s="2414"/>
      <c r="L237" s="252"/>
    </row>
    <row r="238" spans="1:12">
      <c r="A238" s="194"/>
      <c r="B238" s="2412" t="s">
        <v>1657</v>
      </c>
      <c r="C238" s="2412"/>
      <c r="D238" s="2412"/>
      <c r="E238" s="2412"/>
      <c r="F238" s="2412"/>
      <c r="G238" s="2412"/>
      <c r="H238" s="2412"/>
      <c r="I238" s="2412"/>
      <c r="J238" s="2412"/>
      <c r="K238" s="2412"/>
      <c r="L238" s="252"/>
    </row>
    <row r="239" spans="1:12" ht="15">
      <c r="A239" s="194"/>
      <c r="B239" s="2415"/>
      <c r="C239" s="2415"/>
      <c r="D239" s="2415"/>
      <c r="E239" s="2415"/>
      <c r="F239" s="2415"/>
      <c r="G239" s="2415"/>
      <c r="H239" s="2415"/>
      <c r="I239" s="2415"/>
      <c r="J239" s="2415"/>
      <c r="K239" s="2415"/>
      <c r="L239" s="262"/>
    </row>
    <row r="240" spans="1:12">
      <c r="A240" s="194"/>
      <c r="B240" s="2419" t="s">
        <v>1658</v>
      </c>
      <c r="C240" s="2419"/>
      <c r="D240" s="2419"/>
      <c r="E240" s="2419"/>
      <c r="F240" s="2419"/>
      <c r="G240" s="2419"/>
      <c r="H240" s="2419"/>
      <c r="I240" s="2419"/>
      <c r="J240" s="2419"/>
      <c r="K240" s="2419"/>
      <c r="L240" s="288"/>
    </row>
    <row r="241" spans="1:12">
      <c r="A241" s="194"/>
      <c r="B241" s="2421" t="s">
        <v>866</v>
      </c>
      <c r="C241" s="2421"/>
      <c r="D241" s="2421"/>
      <c r="E241" s="2421"/>
      <c r="F241" s="2421"/>
      <c r="G241" s="2421"/>
      <c r="H241" s="2421"/>
      <c r="I241" s="2421"/>
      <c r="J241" s="2421"/>
      <c r="K241" s="2421"/>
      <c r="L241" s="290"/>
    </row>
    <row r="242" spans="1:12">
      <c r="A242" s="194"/>
      <c r="B242" s="244"/>
      <c r="C242" s="21"/>
      <c r="D242" s="21"/>
      <c r="E242" s="21"/>
      <c r="F242" s="21"/>
      <c r="G242" s="21"/>
      <c r="H242" s="21"/>
      <c r="I242" s="21"/>
      <c r="J242" s="21"/>
      <c r="K242" s="21"/>
      <c r="L242" s="20"/>
    </row>
    <row r="243" spans="1:12">
      <c r="A243" s="281">
        <v>47</v>
      </c>
      <c r="B243" s="267" t="s">
        <v>1757</v>
      </c>
      <c r="C243" s="267"/>
      <c r="D243" s="267"/>
      <c r="E243" s="267"/>
      <c r="F243" s="267"/>
      <c r="G243" s="267"/>
      <c r="H243" s="267"/>
      <c r="I243" s="267"/>
      <c r="J243" s="267"/>
      <c r="K243" s="267"/>
      <c r="L243" s="20"/>
    </row>
    <row r="244" spans="1:12">
      <c r="A244" s="281"/>
      <c r="B244" s="245" t="s">
        <v>1756</v>
      </c>
      <c r="C244" s="21"/>
      <c r="D244" s="21"/>
      <c r="E244" s="21"/>
      <c r="F244" s="244" t="s">
        <v>770</v>
      </c>
      <c r="G244" s="21"/>
      <c r="H244" s="21"/>
      <c r="I244" s="21"/>
      <c r="J244" s="21"/>
      <c r="K244" s="21"/>
      <c r="L244" s="20"/>
    </row>
    <row r="245" spans="1:12">
      <c r="A245" s="281"/>
      <c r="B245" s="244"/>
      <c r="C245" s="21"/>
      <c r="D245" s="21"/>
      <c r="E245" s="21"/>
      <c r="F245" s="21"/>
      <c r="G245" s="244"/>
      <c r="H245" s="21"/>
      <c r="I245" s="21"/>
      <c r="J245" s="21"/>
      <c r="K245" s="21"/>
      <c r="L245" s="20"/>
    </row>
    <row r="246" spans="1:12" ht="23.25" customHeight="1">
      <c r="A246" s="281">
        <v>48</v>
      </c>
      <c r="B246" s="2417" t="s">
        <v>1758</v>
      </c>
      <c r="C246" s="2417"/>
      <c r="D246" s="2417"/>
      <c r="E246" s="2417"/>
      <c r="F246" s="2417"/>
      <c r="G246" s="2417"/>
      <c r="H246" s="2417"/>
      <c r="I246" s="2417"/>
      <c r="J246" s="2417"/>
      <c r="K246" s="2417"/>
      <c r="L246" s="20"/>
    </row>
    <row r="247" spans="1:12">
      <c r="A247" s="281"/>
      <c r="B247" s="245" t="s">
        <v>769</v>
      </c>
      <c r="C247" s="21"/>
      <c r="D247" s="21"/>
      <c r="E247" s="21"/>
      <c r="F247" s="244" t="s">
        <v>154</v>
      </c>
      <c r="G247" s="21"/>
      <c r="H247" s="21"/>
      <c r="I247" s="21"/>
      <c r="J247" s="21"/>
      <c r="K247" s="21"/>
      <c r="L247" s="20"/>
    </row>
    <row r="248" spans="1:12">
      <c r="A248" s="281"/>
      <c r="B248" s="244"/>
      <c r="C248" s="21"/>
      <c r="D248" s="21"/>
      <c r="E248" s="21"/>
      <c r="F248" s="21"/>
      <c r="G248" s="244"/>
      <c r="H248" s="21"/>
      <c r="I248" s="21"/>
      <c r="J248" s="21"/>
      <c r="K248" s="21"/>
      <c r="L248" s="20"/>
    </row>
    <row r="249" spans="1:12">
      <c r="A249" s="281">
        <v>49</v>
      </c>
      <c r="B249" s="267" t="s">
        <v>189</v>
      </c>
      <c r="C249" s="287"/>
      <c r="D249" s="287"/>
      <c r="E249" s="287"/>
      <c r="F249" s="287"/>
      <c r="G249" s="289"/>
      <c r="H249" s="287"/>
      <c r="I249" s="287"/>
      <c r="J249" s="287"/>
      <c r="K249" s="287"/>
      <c r="L249" s="20"/>
    </row>
    <row r="250" spans="1:12">
      <c r="A250" s="281"/>
      <c r="B250" s="244" t="s">
        <v>155</v>
      </c>
      <c r="C250" s="21"/>
      <c r="D250" s="21"/>
      <c r="E250" s="21"/>
      <c r="F250" s="244" t="s">
        <v>770</v>
      </c>
      <c r="G250" s="244"/>
      <c r="H250" s="21"/>
      <c r="I250" s="21"/>
      <c r="J250" s="21"/>
      <c r="K250" s="21"/>
      <c r="L250" s="20"/>
    </row>
    <row r="251" spans="1:12">
      <c r="A251" s="281"/>
      <c r="B251" s="244"/>
      <c r="C251" s="21"/>
      <c r="D251" s="21"/>
      <c r="E251" s="21"/>
      <c r="F251" s="21"/>
      <c r="G251" s="244"/>
      <c r="H251" s="21"/>
      <c r="I251" s="21"/>
      <c r="J251" s="21"/>
      <c r="K251" s="21"/>
      <c r="L251" s="20"/>
    </row>
    <row r="252" spans="1:12" ht="23.25" customHeight="1">
      <c r="A252" s="281">
        <v>50</v>
      </c>
      <c r="B252" s="2417" t="s">
        <v>3287</v>
      </c>
      <c r="C252" s="2417"/>
      <c r="D252" s="2417"/>
      <c r="E252" s="2417"/>
      <c r="F252" s="2417"/>
      <c r="G252" s="2417"/>
      <c r="H252" s="2417"/>
      <c r="I252" s="2417"/>
      <c r="J252" s="2417"/>
      <c r="K252" s="2417"/>
      <c r="L252" s="20"/>
    </row>
    <row r="253" spans="1:12">
      <c r="A253" s="194"/>
      <c r="B253" s="244" t="s">
        <v>155</v>
      </c>
      <c r="C253" s="21"/>
      <c r="D253" s="21"/>
      <c r="E253" s="21"/>
      <c r="F253" s="244" t="s">
        <v>154</v>
      </c>
      <c r="G253" s="244"/>
      <c r="H253" s="21"/>
      <c r="I253" s="21"/>
      <c r="J253" s="21"/>
      <c r="K253" s="21"/>
      <c r="L253" s="20"/>
    </row>
    <row r="254" spans="1:12">
      <c r="A254" s="194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</row>
    <row r="255" spans="1:12" ht="15.75">
      <c r="A255" s="194"/>
      <c r="B255" s="2418" t="s">
        <v>2700</v>
      </c>
      <c r="C255" s="2418"/>
      <c r="D255" s="2418"/>
      <c r="E255" s="2418"/>
      <c r="F255" s="2418"/>
      <c r="G255" s="2418"/>
      <c r="H255" s="2418"/>
      <c r="I255" s="2418"/>
      <c r="J255" s="2418"/>
      <c r="K255" s="2418"/>
      <c r="L255" s="299"/>
    </row>
    <row r="256" spans="1:12">
      <c r="A256" s="194"/>
      <c r="B256" s="2414" t="s">
        <v>2555</v>
      </c>
      <c r="C256" s="2414"/>
      <c r="D256" s="2414"/>
      <c r="E256" s="2414"/>
      <c r="F256" s="2414"/>
      <c r="G256" s="2414"/>
      <c r="H256" s="2414"/>
      <c r="I256" s="2414"/>
      <c r="J256" s="2414"/>
      <c r="K256" s="2414"/>
      <c r="L256" s="244"/>
    </row>
    <row r="257" spans="1:12">
      <c r="A257" s="194"/>
      <c r="B257" s="2412" t="s">
        <v>3277</v>
      </c>
      <c r="C257" s="2412"/>
      <c r="D257" s="2412"/>
      <c r="E257" s="2412"/>
      <c r="F257" s="2412"/>
      <c r="G257" s="2412"/>
      <c r="H257" s="2412"/>
      <c r="I257" s="2412"/>
      <c r="J257" s="2412"/>
      <c r="K257" s="2412"/>
      <c r="L257" s="275"/>
    </row>
    <row r="258" spans="1:12">
      <c r="A258" s="194"/>
      <c r="B258" s="2414" t="s">
        <v>2615</v>
      </c>
      <c r="C258" s="2414"/>
      <c r="D258" s="2414"/>
      <c r="E258" s="2414"/>
      <c r="F258" s="2414"/>
      <c r="G258" s="2414"/>
      <c r="H258" s="2414"/>
      <c r="I258" s="2414"/>
      <c r="J258" s="2414"/>
      <c r="K258" s="2414"/>
      <c r="L258" s="244"/>
    </row>
    <row r="259" spans="1:12" ht="26.45" customHeight="1">
      <c r="A259" s="194"/>
      <c r="B259" s="2421" t="s">
        <v>866</v>
      </c>
      <c r="C259" s="2421"/>
      <c r="D259" s="2421"/>
      <c r="E259" s="2421"/>
      <c r="F259" s="2421"/>
      <c r="G259" s="2421"/>
      <c r="H259" s="2421"/>
      <c r="I259" s="2421"/>
      <c r="J259" s="2421"/>
      <c r="K259" s="2421"/>
      <c r="L259" s="290"/>
    </row>
    <row r="260" spans="1:12">
      <c r="A260" s="194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</row>
    <row r="261" spans="1:12">
      <c r="A261" s="281">
        <v>51</v>
      </c>
      <c r="B261" s="267" t="s">
        <v>765</v>
      </c>
      <c r="C261" s="267"/>
      <c r="D261" s="267"/>
      <c r="E261" s="267"/>
      <c r="F261" s="267"/>
      <c r="G261" s="267"/>
      <c r="H261" s="267"/>
      <c r="I261" s="267"/>
      <c r="J261" s="267"/>
      <c r="K261" s="267"/>
      <c r="L261" s="20"/>
    </row>
    <row r="262" spans="1:12">
      <c r="A262" s="281"/>
      <c r="B262" s="244" t="s">
        <v>1496</v>
      </c>
      <c r="C262" s="21"/>
      <c r="D262" s="21"/>
      <c r="E262" s="21"/>
      <c r="F262" s="21"/>
      <c r="G262" s="21"/>
      <c r="H262" s="21"/>
      <c r="I262" s="21" t="s">
        <v>2556</v>
      </c>
      <c r="J262" s="21"/>
      <c r="K262" s="21"/>
      <c r="L262" s="20"/>
    </row>
    <row r="263" spans="1:12">
      <c r="A263" s="281"/>
      <c r="B263" s="244" t="s">
        <v>770</v>
      </c>
      <c r="C263" s="21"/>
      <c r="D263" s="21"/>
      <c r="E263" s="21"/>
      <c r="F263" s="21"/>
      <c r="G263" s="21"/>
      <c r="H263" s="21"/>
      <c r="I263" s="21"/>
      <c r="J263" s="21"/>
      <c r="K263" s="21"/>
      <c r="L263" s="20"/>
    </row>
    <row r="264" spans="1:12">
      <c r="A264" s="281"/>
      <c r="B264" s="21"/>
      <c r="C264" s="21"/>
      <c r="D264" s="21"/>
      <c r="E264" s="244"/>
      <c r="F264" s="21"/>
      <c r="G264" s="21"/>
      <c r="H264" s="21"/>
      <c r="I264" s="21"/>
      <c r="J264" s="21"/>
      <c r="K264" s="21"/>
      <c r="L264" s="20"/>
    </row>
    <row r="265" spans="1:12">
      <c r="A265" s="281">
        <v>52</v>
      </c>
      <c r="B265" s="267" t="s">
        <v>2709</v>
      </c>
      <c r="C265" s="267"/>
      <c r="D265" s="267"/>
      <c r="E265" s="267"/>
      <c r="F265" s="267"/>
      <c r="G265" s="267"/>
      <c r="H265" s="267"/>
      <c r="I265" s="267"/>
      <c r="J265" s="267"/>
      <c r="K265" s="267"/>
      <c r="L265" s="20"/>
    </row>
    <row r="266" spans="1:12">
      <c r="A266" s="281"/>
      <c r="B266" s="244" t="s">
        <v>1496</v>
      </c>
      <c r="C266" s="21"/>
      <c r="D266" s="21"/>
      <c r="E266" s="244"/>
      <c r="F266" s="21"/>
      <c r="G266" s="21"/>
      <c r="H266" s="21"/>
      <c r="I266" s="21" t="s">
        <v>2556</v>
      </c>
      <c r="J266" s="21"/>
      <c r="K266" s="21"/>
      <c r="L266" s="20"/>
    </row>
    <row r="267" spans="1:12">
      <c r="A267" s="281"/>
      <c r="B267" s="244" t="s">
        <v>154</v>
      </c>
      <c r="C267" s="21"/>
      <c r="D267" s="21"/>
      <c r="E267" s="244"/>
      <c r="F267" s="21"/>
      <c r="G267" s="21"/>
      <c r="H267" s="21"/>
      <c r="I267" s="21"/>
      <c r="J267" s="21"/>
      <c r="K267" s="21"/>
      <c r="L267" s="20"/>
    </row>
    <row r="268" spans="1:12">
      <c r="A268" s="281"/>
      <c r="B268" s="21"/>
      <c r="C268" s="21"/>
      <c r="D268" s="21"/>
      <c r="E268" s="244"/>
      <c r="F268" s="21"/>
      <c r="G268" s="21"/>
      <c r="H268" s="21"/>
      <c r="I268" s="21"/>
      <c r="J268" s="21"/>
      <c r="K268" s="21"/>
      <c r="L268" s="20"/>
    </row>
    <row r="269" spans="1:12">
      <c r="A269" s="281">
        <v>53</v>
      </c>
      <c r="B269" s="267" t="s">
        <v>2710</v>
      </c>
      <c r="C269" s="287"/>
      <c r="D269" s="287"/>
      <c r="E269" s="287"/>
      <c r="F269" s="287"/>
      <c r="G269" s="287"/>
      <c r="H269" s="287"/>
      <c r="I269" s="287"/>
      <c r="J269" s="287"/>
      <c r="K269" s="287"/>
      <c r="L269" s="20"/>
    </row>
    <row r="270" spans="1:12">
      <c r="A270" s="281"/>
      <c r="B270" s="244" t="s">
        <v>3103</v>
      </c>
      <c r="C270" s="21"/>
      <c r="D270" s="21"/>
      <c r="E270" s="21"/>
      <c r="F270" s="21"/>
      <c r="G270" s="21"/>
      <c r="H270" s="21"/>
      <c r="I270" s="21" t="s">
        <v>2556</v>
      </c>
      <c r="J270" s="21"/>
      <c r="K270" s="21"/>
      <c r="L270" s="20"/>
    </row>
    <row r="271" spans="1:12">
      <c r="A271" s="281"/>
      <c r="B271" s="244" t="s">
        <v>770</v>
      </c>
      <c r="C271" s="21"/>
      <c r="D271" s="21"/>
      <c r="E271" s="21"/>
      <c r="F271" s="21"/>
      <c r="G271" s="21"/>
      <c r="H271" s="21"/>
      <c r="I271" s="21"/>
      <c r="J271" s="21"/>
      <c r="K271" s="21"/>
      <c r="L271" s="20"/>
    </row>
    <row r="272" spans="1:12">
      <c r="A272" s="281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</row>
    <row r="273" spans="1:12" ht="15" customHeight="1">
      <c r="A273" s="281">
        <v>54</v>
      </c>
      <c r="B273" s="2433" t="s">
        <v>2711</v>
      </c>
      <c r="C273" s="2433"/>
      <c r="D273" s="2433"/>
      <c r="E273" s="2433"/>
      <c r="F273" s="2433"/>
      <c r="G273" s="2433"/>
      <c r="H273" s="2433"/>
      <c r="I273" s="2433"/>
      <c r="J273" s="2433"/>
      <c r="K273" s="2433"/>
      <c r="L273" s="20"/>
    </row>
    <row r="274" spans="1:12">
      <c r="A274" s="194"/>
      <c r="B274" s="244" t="s">
        <v>3103</v>
      </c>
      <c r="C274" s="20"/>
      <c r="D274" s="20"/>
      <c r="E274" s="20"/>
      <c r="F274" s="20"/>
      <c r="G274" s="20"/>
      <c r="H274" s="20"/>
      <c r="I274" s="21" t="s">
        <v>2556</v>
      </c>
      <c r="J274" s="20"/>
      <c r="K274" s="20"/>
      <c r="L274" s="20"/>
    </row>
    <row r="275" spans="1:12">
      <c r="A275" s="194"/>
      <c r="B275" s="244" t="s">
        <v>154</v>
      </c>
      <c r="C275" s="20"/>
      <c r="D275" s="20"/>
      <c r="E275" s="20"/>
      <c r="F275" s="20"/>
      <c r="G275" s="20"/>
      <c r="H275" s="20"/>
      <c r="I275" s="20"/>
      <c r="J275" s="20"/>
      <c r="K275" s="20"/>
      <c r="L275" s="20"/>
    </row>
    <row r="276" spans="1:12">
      <c r="A276" s="194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</row>
    <row r="277" spans="1:12" ht="15.75">
      <c r="A277" s="194"/>
      <c r="B277" s="2418" t="s">
        <v>2681</v>
      </c>
      <c r="C277" s="2418"/>
      <c r="D277" s="2418"/>
      <c r="E277" s="2418"/>
      <c r="F277" s="2418"/>
      <c r="G277" s="2418"/>
      <c r="H277" s="2418"/>
      <c r="I277" s="2418"/>
      <c r="J277" s="2418"/>
      <c r="K277" s="2418"/>
      <c r="L277" s="300"/>
    </row>
    <row r="278" spans="1:12">
      <c r="A278" s="194"/>
      <c r="B278" s="2423" t="s">
        <v>2391</v>
      </c>
      <c r="C278" s="2423"/>
      <c r="D278" s="2423"/>
      <c r="E278" s="2423"/>
      <c r="F278" s="2423"/>
      <c r="G278" s="2423"/>
      <c r="H278" s="2423"/>
      <c r="I278" s="2423"/>
      <c r="J278" s="2423"/>
      <c r="K278" s="2423"/>
      <c r="L278" s="192"/>
    </row>
    <row r="279" spans="1:12">
      <c r="A279" s="194"/>
      <c r="B279" s="2423" t="s">
        <v>2566</v>
      </c>
      <c r="C279" s="2423"/>
      <c r="D279" s="2423"/>
      <c r="E279" s="2423"/>
      <c r="F279" s="2423"/>
      <c r="G279" s="2423"/>
      <c r="H279" s="2423"/>
      <c r="I279" s="2423"/>
      <c r="J279" s="2423"/>
      <c r="K279" s="2423"/>
      <c r="L279" s="192"/>
    </row>
    <row r="280" spans="1:12">
      <c r="A280" s="194"/>
      <c r="B280" s="2412" t="s">
        <v>2555</v>
      </c>
      <c r="C280" s="2412"/>
      <c r="D280" s="2412"/>
      <c r="E280" s="2412"/>
      <c r="F280" s="2412"/>
      <c r="G280" s="2412"/>
      <c r="H280" s="2412"/>
      <c r="I280" s="2412"/>
      <c r="J280" s="2412"/>
      <c r="K280" s="2412"/>
      <c r="L280" s="257"/>
    </row>
    <row r="281" spans="1:12">
      <c r="A281" s="194"/>
      <c r="B281" s="2421" t="s">
        <v>866</v>
      </c>
      <c r="C281" s="2421"/>
      <c r="D281" s="2421"/>
      <c r="E281" s="2421"/>
      <c r="F281" s="2421"/>
      <c r="G281" s="2421"/>
      <c r="H281" s="2421"/>
      <c r="I281" s="2421"/>
      <c r="J281" s="2421"/>
      <c r="K281" s="2421"/>
      <c r="L281" s="290"/>
    </row>
    <row r="282" spans="1:12">
      <c r="A282" s="194"/>
      <c r="B282" s="2430" t="s">
        <v>2701</v>
      </c>
      <c r="C282" s="2430"/>
      <c r="D282" s="2430"/>
      <c r="E282" s="2430"/>
      <c r="F282" s="2430"/>
      <c r="G282" s="2430"/>
      <c r="H282" s="2430"/>
      <c r="I282" s="2430"/>
      <c r="J282" s="2430"/>
      <c r="K282" s="2430"/>
      <c r="L282" s="301"/>
    </row>
    <row r="283" spans="1:12">
      <c r="A283" s="194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</row>
    <row r="284" spans="1:12">
      <c r="A284" s="281">
        <v>55</v>
      </c>
      <c r="B284" s="274" t="s">
        <v>2540</v>
      </c>
      <c r="C284" s="287"/>
      <c r="D284" s="287"/>
      <c r="E284" s="287"/>
      <c r="F284" s="287"/>
      <c r="G284" s="287"/>
      <c r="H284" s="287"/>
      <c r="I284" s="287"/>
      <c r="J284" s="287"/>
      <c r="K284" s="287"/>
      <c r="L284" s="20"/>
    </row>
    <row r="285" spans="1:12">
      <c r="A285" s="281"/>
      <c r="B285" s="244" t="s">
        <v>2643</v>
      </c>
      <c r="C285" s="21"/>
      <c r="D285" s="21"/>
      <c r="E285" s="21"/>
      <c r="F285" s="21"/>
      <c r="G285" s="244" t="s">
        <v>770</v>
      </c>
      <c r="H285" s="21"/>
      <c r="I285" s="21"/>
      <c r="J285" s="21"/>
      <c r="K285" s="21"/>
      <c r="L285" s="20"/>
    </row>
    <row r="286" spans="1:12">
      <c r="A286" s="281"/>
      <c r="B286" s="245"/>
      <c r="C286" s="21"/>
      <c r="D286" s="21"/>
      <c r="E286" s="21"/>
      <c r="F286" s="21"/>
      <c r="G286" s="244"/>
      <c r="H286" s="21"/>
      <c r="I286" s="21"/>
      <c r="J286" s="21"/>
      <c r="K286" s="21"/>
      <c r="L286" s="20"/>
    </row>
    <row r="287" spans="1:12">
      <c r="A287" s="281">
        <v>56</v>
      </c>
      <c r="B287" s="2417" t="s">
        <v>176</v>
      </c>
      <c r="C287" s="2417"/>
      <c r="D287" s="2417"/>
      <c r="E287" s="2417"/>
      <c r="F287" s="2417"/>
      <c r="G287" s="2417"/>
      <c r="H287" s="2417"/>
      <c r="I287" s="2417"/>
      <c r="J287" s="2417"/>
      <c r="K287" s="2417"/>
      <c r="L287" s="20"/>
    </row>
    <row r="288" spans="1:12">
      <c r="A288" s="281"/>
      <c r="B288" s="245" t="s">
        <v>769</v>
      </c>
      <c r="C288" s="21"/>
      <c r="D288" s="21"/>
      <c r="E288" s="21"/>
      <c r="F288" s="21"/>
      <c r="G288" s="244" t="s">
        <v>154</v>
      </c>
      <c r="H288" s="21"/>
      <c r="I288" s="21"/>
      <c r="J288" s="21"/>
      <c r="K288" s="21"/>
      <c r="L288" s="20"/>
    </row>
    <row r="289" spans="1:12">
      <c r="A289" s="281"/>
      <c r="B289" s="21"/>
      <c r="C289" s="21"/>
      <c r="D289" s="21"/>
      <c r="E289" s="21"/>
      <c r="F289" s="21"/>
      <c r="G289" s="244"/>
      <c r="H289" s="21"/>
      <c r="I289" s="21"/>
      <c r="J289" s="21"/>
      <c r="K289" s="21"/>
      <c r="L289" s="20"/>
    </row>
    <row r="290" spans="1:12">
      <c r="A290" s="281">
        <v>57</v>
      </c>
      <c r="B290" s="2417" t="s">
        <v>177</v>
      </c>
      <c r="C290" s="2417"/>
      <c r="D290" s="2417"/>
      <c r="E290" s="2417"/>
      <c r="F290" s="2417"/>
      <c r="G290" s="2417"/>
      <c r="H290" s="2417"/>
      <c r="I290" s="2417"/>
      <c r="J290" s="2417"/>
      <c r="K290" s="2417"/>
      <c r="L290" s="20"/>
    </row>
    <row r="291" spans="1:12">
      <c r="A291" s="281"/>
      <c r="B291" s="245" t="s">
        <v>155</v>
      </c>
      <c r="C291" s="21"/>
      <c r="D291" s="21"/>
      <c r="E291" s="21"/>
      <c r="F291" s="21"/>
      <c r="G291" s="244" t="s">
        <v>770</v>
      </c>
      <c r="H291" s="21"/>
      <c r="I291" s="21"/>
      <c r="J291" s="21"/>
      <c r="K291" s="21"/>
      <c r="L291" s="20"/>
    </row>
    <row r="292" spans="1:12">
      <c r="A292" s="281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</row>
    <row r="293" spans="1:12">
      <c r="A293" s="281">
        <v>58</v>
      </c>
      <c r="B293" s="2417" t="s">
        <v>1307</v>
      </c>
      <c r="C293" s="2417"/>
      <c r="D293" s="2417"/>
      <c r="E293" s="2417"/>
      <c r="F293" s="2417"/>
      <c r="G293" s="2417"/>
      <c r="H293" s="2417"/>
      <c r="I293" s="2417"/>
      <c r="J293" s="2417"/>
      <c r="K293" s="2417"/>
      <c r="L293" s="20"/>
    </row>
    <row r="294" spans="1:12">
      <c r="A294" s="194"/>
      <c r="B294" s="245" t="s">
        <v>155</v>
      </c>
      <c r="C294" s="20"/>
      <c r="D294" s="20"/>
      <c r="E294" s="20"/>
      <c r="F294" s="20"/>
      <c r="G294" s="244" t="s">
        <v>154</v>
      </c>
      <c r="H294" s="20"/>
      <c r="I294" s="20"/>
      <c r="J294" s="20"/>
      <c r="K294" s="20"/>
      <c r="L294" s="20"/>
    </row>
    <row r="295" spans="1:12">
      <c r="A295" s="194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</row>
    <row r="296" spans="1:12" ht="15.75">
      <c r="A296" s="194"/>
      <c r="B296" s="293"/>
      <c r="C296" s="2413" t="s">
        <v>673</v>
      </c>
      <c r="D296" s="2413"/>
      <c r="E296" s="2413"/>
      <c r="F296" s="2413"/>
      <c r="G296" s="2413"/>
      <c r="H296" s="2413"/>
      <c r="I296" s="2413"/>
      <c r="J296" s="2413"/>
      <c r="K296" s="2413"/>
      <c r="L296" s="293"/>
    </row>
    <row r="297" spans="1:12">
      <c r="A297" s="194"/>
      <c r="B297" s="293" t="s">
        <v>2663</v>
      </c>
      <c r="C297" s="293"/>
      <c r="D297" s="293"/>
      <c r="E297" s="293"/>
      <c r="F297" s="293"/>
      <c r="G297" s="293"/>
      <c r="H297" s="293"/>
      <c r="I297" s="293"/>
      <c r="J297" s="293"/>
      <c r="K297" s="293"/>
      <c r="L297" s="293"/>
    </row>
    <row r="298" spans="1:12">
      <c r="A298" s="194"/>
      <c r="B298" s="293" t="s">
        <v>2094</v>
      </c>
      <c r="C298" s="293"/>
      <c r="D298" s="293"/>
      <c r="E298" s="293"/>
      <c r="F298" s="293"/>
      <c r="G298" s="293"/>
      <c r="H298" s="293"/>
      <c r="I298" s="293"/>
      <c r="J298" s="293"/>
      <c r="K298" s="293"/>
      <c r="L298" s="293"/>
    </row>
    <row r="299" spans="1:12">
      <c r="A299" s="194"/>
      <c r="B299" s="2437" t="s">
        <v>2095</v>
      </c>
      <c r="C299" s="2437"/>
      <c r="D299" s="2437"/>
      <c r="E299" s="2437"/>
      <c r="F299" s="2437"/>
      <c r="G299" s="2437"/>
      <c r="H299" s="2437"/>
      <c r="I299" s="2437"/>
      <c r="J299" s="2437"/>
      <c r="K299" s="2437"/>
      <c r="L299" s="302"/>
    </row>
    <row r="300" spans="1:12">
      <c r="A300" s="194"/>
      <c r="B300" s="2441" t="s">
        <v>646</v>
      </c>
      <c r="C300" s="2441"/>
      <c r="D300" s="2441"/>
      <c r="E300" s="2441"/>
      <c r="F300" s="2441"/>
      <c r="G300" s="2441"/>
      <c r="H300" s="2441"/>
      <c r="I300" s="2441"/>
      <c r="J300" s="2441"/>
      <c r="K300" s="2441"/>
      <c r="L300" s="303"/>
    </row>
    <row r="301" spans="1:12">
      <c r="A301" s="194"/>
      <c r="B301" s="2414" t="s">
        <v>3277</v>
      </c>
      <c r="C301" s="2414"/>
      <c r="D301" s="2414"/>
      <c r="E301" s="2414"/>
      <c r="F301" s="2414"/>
      <c r="G301" s="2414"/>
      <c r="H301" s="2414"/>
      <c r="I301" s="2414"/>
      <c r="J301" s="2414"/>
      <c r="K301" s="2414"/>
      <c r="L301" s="244"/>
    </row>
    <row r="302" spans="1:12" ht="36.75" customHeight="1">
      <c r="A302" s="194"/>
      <c r="B302" s="2421" t="s">
        <v>2736</v>
      </c>
      <c r="C302" s="2421"/>
      <c r="D302" s="2421"/>
      <c r="E302" s="2421"/>
      <c r="F302" s="2421"/>
      <c r="G302" s="2421"/>
      <c r="H302" s="2421"/>
      <c r="I302" s="2421"/>
      <c r="J302" s="2421"/>
      <c r="K302" s="2421"/>
      <c r="L302" s="249"/>
    </row>
    <row r="303" spans="1:12">
      <c r="A303" s="194"/>
      <c r="B303" s="2414" t="s">
        <v>2854</v>
      </c>
      <c r="C303" s="2414"/>
      <c r="D303" s="2414"/>
      <c r="E303" s="2414"/>
      <c r="F303" s="2414"/>
      <c r="G303" s="2414"/>
      <c r="H303" s="2414"/>
      <c r="I303" s="2414"/>
      <c r="J303" s="2414"/>
      <c r="K303" s="2414"/>
      <c r="L303" s="244"/>
    </row>
    <row r="304" spans="1:12">
      <c r="A304" s="194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</row>
    <row r="305" spans="1:12">
      <c r="A305" s="194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</row>
    <row r="306" spans="1:12">
      <c r="A306" s="281">
        <v>59</v>
      </c>
      <c r="B306" s="304" t="s">
        <v>3027</v>
      </c>
      <c r="C306" s="304"/>
      <c r="D306" s="304"/>
      <c r="E306" s="304"/>
      <c r="F306" s="304"/>
      <c r="G306" s="304"/>
      <c r="H306" s="304"/>
      <c r="I306" s="304"/>
      <c r="J306" s="304"/>
      <c r="K306" s="304"/>
      <c r="L306" s="20"/>
    </row>
    <row r="307" spans="1:12">
      <c r="A307" s="281"/>
      <c r="B307" s="244" t="s">
        <v>1496</v>
      </c>
      <c r="C307" s="293"/>
      <c r="D307" s="293"/>
      <c r="E307" s="293"/>
      <c r="F307" s="244" t="s">
        <v>770</v>
      </c>
      <c r="G307" s="293"/>
      <c r="H307" s="293"/>
      <c r="I307" s="293"/>
      <c r="J307" s="293"/>
      <c r="K307" s="293"/>
      <c r="L307" s="20"/>
    </row>
    <row r="308" spans="1:12">
      <c r="A308" s="281"/>
      <c r="B308" s="244"/>
      <c r="C308" s="293"/>
      <c r="D308" s="293"/>
      <c r="E308" s="293"/>
      <c r="F308" s="293"/>
      <c r="G308" s="293"/>
      <c r="H308" s="293"/>
      <c r="I308" s="293"/>
      <c r="J308" s="293"/>
      <c r="K308" s="293"/>
      <c r="L308" s="20"/>
    </row>
    <row r="309" spans="1:12">
      <c r="A309" s="281">
        <v>60</v>
      </c>
      <c r="B309" s="2436" t="s">
        <v>1677</v>
      </c>
      <c r="C309" s="2436"/>
      <c r="D309" s="2436"/>
      <c r="E309" s="2436"/>
      <c r="F309" s="2436"/>
      <c r="G309" s="2436"/>
      <c r="H309" s="2436"/>
      <c r="I309" s="2436"/>
      <c r="J309" s="2436"/>
      <c r="K309" s="2436"/>
      <c r="L309" s="20"/>
    </row>
    <row r="310" spans="1:12">
      <c r="A310" s="281"/>
      <c r="B310" s="244" t="s">
        <v>1496</v>
      </c>
      <c r="C310" s="293"/>
      <c r="D310" s="293"/>
      <c r="E310" s="293"/>
      <c r="F310" s="244" t="s">
        <v>154</v>
      </c>
      <c r="G310" s="293"/>
      <c r="H310" s="293"/>
      <c r="I310" s="293"/>
      <c r="J310" s="293"/>
      <c r="K310" s="293"/>
      <c r="L310" s="20"/>
    </row>
    <row r="311" spans="1:12">
      <c r="A311" s="281"/>
      <c r="B311" s="244"/>
      <c r="C311" s="293"/>
      <c r="D311" s="293"/>
      <c r="E311" s="293"/>
      <c r="F311" s="293"/>
      <c r="G311" s="293"/>
      <c r="H311" s="293"/>
      <c r="I311" s="293"/>
      <c r="J311" s="293"/>
      <c r="K311" s="293"/>
      <c r="L311" s="20"/>
    </row>
    <row r="312" spans="1:12">
      <c r="A312" s="281">
        <v>61</v>
      </c>
      <c r="B312" s="304" t="s">
        <v>3102</v>
      </c>
      <c r="C312" s="304"/>
      <c r="D312" s="304"/>
      <c r="E312" s="304"/>
      <c r="F312" s="304"/>
      <c r="G312" s="304"/>
      <c r="H312" s="304"/>
      <c r="I312" s="304"/>
      <c r="J312" s="304"/>
      <c r="K312" s="304"/>
      <c r="L312" s="20"/>
    </row>
    <row r="313" spans="1:12">
      <c r="A313" s="281"/>
      <c r="B313" s="244" t="s">
        <v>3103</v>
      </c>
      <c r="C313" s="293"/>
      <c r="D313" s="293"/>
      <c r="E313" s="293"/>
      <c r="F313" s="244" t="s">
        <v>770</v>
      </c>
      <c r="G313" s="293"/>
      <c r="H313" s="293"/>
      <c r="I313" s="293"/>
      <c r="J313" s="293"/>
      <c r="K313" s="293"/>
      <c r="L313" s="20"/>
    </row>
    <row r="314" spans="1:12">
      <c r="A314" s="281"/>
      <c r="B314" s="244"/>
      <c r="C314" s="293"/>
      <c r="D314" s="293"/>
      <c r="E314" s="293"/>
      <c r="F314" s="293"/>
      <c r="G314" s="293"/>
      <c r="H314" s="293"/>
      <c r="I314" s="293"/>
      <c r="J314" s="293"/>
      <c r="K314" s="293"/>
      <c r="L314" s="20"/>
    </row>
    <row r="315" spans="1:12">
      <c r="A315" s="281">
        <v>62</v>
      </c>
      <c r="B315" s="2436" t="s">
        <v>2422</v>
      </c>
      <c r="C315" s="2436"/>
      <c r="D315" s="2436"/>
      <c r="E315" s="2436"/>
      <c r="F315" s="2436"/>
      <c r="G315" s="2436"/>
      <c r="H315" s="2436"/>
      <c r="I315" s="2436"/>
      <c r="J315" s="2436"/>
      <c r="K315" s="2436"/>
      <c r="L315" s="20"/>
    </row>
    <row r="316" spans="1:12">
      <c r="A316" s="194"/>
      <c r="B316" s="244" t="s">
        <v>155</v>
      </c>
      <c r="C316" s="305"/>
      <c r="D316" s="305"/>
      <c r="E316" s="305"/>
      <c r="F316" s="244" t="s">
        <v>154</v>
      </c>
      <c r="G316" s="305"/>
      <c r="H316" s="305"/>
      <c r="I316" s="305"/>
      <c r="J316" s="305"/>
      <c r="K316" s="305"/>
      <c r="L316" s="20"/>
    </row>
    <row r="317" spans="1:12">
      <c r="A317" s="194"/>
      <c r="B317" s="244"/>
      <c r="C317" s="305"/>
      <c r="D317" s="305"/>
      <c r="E317" s="305"/>
      <c r="F317" s="244"/>
      <c r="G317" s="305"/>
      <c r="H317" s="305"/>
      <c r="I317" s="305"/>
      <c r="J317" s="305"/>
      <c r="K317" s="305"/>
      <c r="L317" s="20"/>
    </row>
    <row r="318" spans="1:12" ht="15.75">
      <c r="A318" s="194"/>
      <c r="B318" s="2413" t="s">
        <v>673</v>
      </c>
      <c r="C318" s="2413"/>
      <c r="D318" s="2413"/>
      <c r="E318" s="2413"/>
      <c r="F318" s="2413"/>
      <c r="G318" s="2413"/>
      <c r="H318" s="2413"/>
      <c r="I318" s="2413"/>
      <c r="J318" s="2413"/>
      <c r="K318" s="2413"/>
      <c r="L318" s="306"/>
    </row>
    <row r="319" spans="1:12">
      <c r="A319" s="194"/>
      <c r="B319" s="2423" t="s">
        <v>2663</v>
      </c>
      <c r="C319" s="2423"/>
      <c r="D319" s="2423"/>
      <c r="E319" s="2423"/>
      <c r="F319" s="2423"/>
      <c r="G319" s="2423"/>
      <c r="H319" s="2423"/>
      <c r="I319" s="2423"/>
      <c r="J319" s="2423"/>
      <c r="K319" s="2423"/>
      <c r="L319" s="293"/>
    </row>
    <row r="320" spans="1:12">
      <c r="A320" s="194"/>
      <c r="B320" s="2437" t="s">
        <v>1473</v>
      </c>
      <c r="C320" s="2437"/>
      <c r="D320" s="2437"/>
      <c r="E320" s="2437"/>
      <c r="F320" s="2437"/>
      <c r="G320" s="2437"/>
      <c r="H320" s="2437"/>
      <c r="I320" s="2437"/>
      <c r="J320" s="2437"/>
      <c r="K320" s="2437"/>
      <c r="L320" s="307"/>
    </row>
    <row r="321" spans="1:12">
      <c r="A321" s="194"/>
      <c r="B321" s="2437" t="s">
        <v>2095</v>
      </c>
      <c r="C321" s="2437"/>
      <c r="D321" s="2437"/>
      <c r="E321" s="2437"/>
      <c r="F321" s="2437"/>
      <c r="G321" s="2437"/>
      <c r="H321" s="2437"/>
      <c r="I321" s="2437"/>
      <c r="J321" s="2437"/>
      <c r="K321" s="2437"/>
      <c r="L321" s="307"/>
    </row>
    <row r="322" spans="1:12">
      <c r="A322" s="194"/>
      <c r="B322" s="2440" t="s">
        <v>1474</v>
      </c>
      <c r="C322" s="2440"/>
      <c r="D322" s="2440"/>
      <c r="E322" s="2440"/>
      <c r="F322" s="2440"/>
      <c r="G322" s="2440"/>
      <c r="H322" s="2440"/>
      <c r="I322" s="2440"/>
      <c r="J322" s="2440"/>
      <c r="K322" s="2440"/>
      <c r="L322" s="308"/>
    </row>
    <row r="323" spans="1:12">
      <c r="A323" s="194"/>
      <c r="B323" s="2414" t="s">
        <v>3277</v>
      </c>
      <c r="C323" s="2414"/>
      <c r="D323" s="2414"/>
      <c r="E323" s="2414"/>
      <c r="F323" s="2414"/>
      <c r="G323" s="2414"/>
      <c r="H323" s="2414"/>
      <c r="I323" s="2414"/>
      <c r="J323" s="2414"/>
      <c r="K323" s="2414"/>
      <c r="L323" s="252"/>
    </row>
    <row r="324" spans="1:12" ht="38.450000000000003" customHeight="1">
      <c r="A324" s="194"/>
      <c r="B324" s="2421" t="s">
        <v>2749</v>
      </c>
      <c r="C324" s="2421"/>
      <c r="D324" s="2421"/>
      <c r="E324" s="2421"/>
      <c r="F324" s="2421"/>
      <c r="G324" s="2421"/>
      <c r="H324" s="2421"/>
      <c r="I324" s="2421"/>
      <c r="J324" s="2421"/>
      <c r="K324" s="2421"/>
      <c r="L324" s="290"/>
    </row>
    <row r="325" spans="1:12">
      <c r="A325" s="194"/>
      <c r="B325" s="2414" t="s">
        <v>2854</v>
      </c>
      <c r="C325" s="2414"/>
      <c r="D325" s="2414"/>
      <c r="E325" s="2414"/>
      <c r="F325" s="2414"/>
      <c r="G325" s="2414"/>
      <c r="H325" s="2414"/>
      <c r="I325" s="2414"/>
      <c r="J325" s="2414"/>
      <c r="K325" s="2414"/>
      <c r="L325" s="252"/>
    </row>
    <row r="326" spans="1:12">
      <c r="A326" s="194"/>
      <c r="B326" s="244"/>
      <c r="C326" s="305"/>
      <c r="D326" s="305"/>
      <c r="E326" s="305"/>
      <c r="F326" s="244"/>
      <c r="G326" s="305"/>
      <c r="H326" s="305"/>
      <c r="I326" s="305"/>
      <c r="J326" s="305"/>
      <c r="K326" s="305"/>
      <c r="L326" s="20"/>
    </row>
    <row r="327" spans="1:12" ht="15">
      <c r="A327" s="194"/>
      <c r="B327" s="244"/>
      <c r="C327" s="305"/>
      <c r="D327" s="305"/>
      <c r="E327" s="2415" t="s">
        <v>2486</v>
      </c>
      <c r="F327" s="2415"/>
      <c r="G327" s="2415"/>
      <c r="H327" s="305"/>
      <c r="I327" s="305"/>
      <c r="J327" s="305"/>
      <c r="K327" s="305"/>
      <c r="L327" s="20"/>
    </row>
    <row r="328" spans="1:12">
      <c r="A328" s="281">
        <v>63</v>
      </c>
      <c r="B328" s="304" t="s">
        <v>2392</v>
      </c>
      <c r="C328" s="304"/>
      <c r="D328" s="304"/>
      <c r="E328" s="304"/>
      <c r="F328" s="304"/>
      <c r="G328" s="304"/>
      <c r="H328" s="304"/>
      <c r="I328" s="304"/>
      <c r="J328" s="304"/>
      <c r="K328" s="304"/>
      <c r="L328" s="20"/>
    </row>
    <row r="329" spans="1:12">
      <c r="A329" s="281"/>
      <c r="B329" s="244" t="s">
        <v>2702</v>
      </c>
      <c r="C329" s="293"/>
      <c r="D329" s="293"/>
      <c r="E329" s="293"/>
      <c r="F329" s="244" t="s">
        <v>770</v>
      </c>
      <c r="G329" s="293"/>
      <c r="H329" s="293"/>
      <c r="I329" s="293"/>
      <c r="J329" s="293"/>
      <c r="K329" s="293"/>
      <c r="L329" s="20"/>
    </row>
    <row r="330" spans="1:12">
      <c r="A330" s="281"/>
      <c r="B330" s="244"/>
      <c r="C330" s="293"/>
      <c r="D330" s="293"/>
      <c r="E330" s="293"/>
      <c r="F330" s="293"/>
      <c r="G330" s="293"/>
      <c r="H330" s="293"/>
      <c r="I330" s="293"/>
      <c r="J330" s="293"/>
      <c r="K330" s="293"/>
      <c r="L330" s="20"/>
    </row>
    <row r="331" spans="1:12">
      <c r="A331" s="281">
        <v>64</v>
      </c>
      <c r="B331" s="2436" t="s">
        <v>2326</v>
      </c>
      <c r="C331" s="2436"/>
      <c r="D331" s="2436"/>
      <c r="E331" s="2436"/>
      <c r="F331" s="2436"/>
      <c r="G331" s="2436"/>
      <c r="H331" s="2436"/>
      <c r="I331" s="2436"/>
      <c r="J331" s="2436"/>
      <c r="K331" s="2436"/>
      <c r="L331" s="20"/>
    </row>
    <row r="332" spans="1:12">
      <c r="A332" s="194"/>
      <c r="B332" s="244" t="s">
        <v>2702</v>
      </c>
      <c r="C332" s="293"/>
      <c r="D332" s="293"/>
      <c r="E332" s="293"/>
      <c r="F332" s="244" t="s">
        <v>154</v>
      </c>
      <c r="G332" s="293"/>
      <c r="H332" s="293"/>
      <c r="I332" s="293"/>
      <c r="J332" s="293"/>
      <c r="K332" s="293"/>
      <c r="L332" s="20"/>
    </row>
    <row r="333" spans="1:12">
      <c r="A333" s="194"/>
      <c r="B333" s="244"/>
      <c r="C333" s="293"/>
      <c r="D333" s="293"/>
      <c r="E333" s="293"/>
      <c r="F333" s="244"/>
      <c r="G333" s="293"/>
      <c r="H333" s="293"/>
      <c r="I333" s="293"/>
      <c r="J333" s="293"/>
      <c r="K333" s="293"/>
      <c r="L333" s="20"/>
    </row>
    <row r="334" spans="1:12">
      <c r="A334" s="194"/>
      <c r="B334" s="2414" t="s">
        <v>3277</v>
      </c>
      <c r="C334" s="2414"/>
      <c r="D334" s="2414"/>
      <c r="E334" s="2414"/>
      <c r="F334" s="2414"/>
      <c r="G334" s="2414"/>
      <c r="H334" s="2414"/>
      <c r="I334" s="2414"/>
      <c r="J334" s="2414"/>
      <c r="K334" s="2414"/>
      <c r="L334" s="244"/>
    </row>
    <row r="335" spans="1:12">
      <c r="A335" s="194"/>
      <c r="B335" s="2441" t="s">
        <v>3105</v>
      </c>
      <c r="C335" s="2441"/>
      <c r="D335" s="2441"/>
      <c r="E335" s="2441"/>
      <c r="F335" s="2441"/>
      <c r="G335" s="2441"/>
      <c r="H335" s="2441"/>
      <c r="I335" s="2441"/>
      <c r="J335" s="2441"/>
      <c r="K335" s="2441"/>
      <c r="L335" s="303"/>
    </row>
    <row r="336" spans="1:12">
      <c r="A336" s="194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</row>
    <row r="337" spans="1:12">
      <c r="A337" s="281">
        <v>65</v>
      </c>
      <c r="B337" s="304" t="s">
        <v>1636</v>
      </c>
      <c r="C337" s="304"/>
      <c r="D337" s="304"/>
      <c r="E337" s="304"/>
      <c r="F337" s="304"/>
      <c r="G337" s="304"/>
      <c r="H337" s="304"/>
      <c r="I337" s="304"/>
      <c r="J337" s="304"/>
      <c r="K337" s="304"/>
      <c r="L337" s="20"/>
    </row>
    <row r="338" spans="1:12">
      <c r="A338" s="281"/>
      <c r="B338" s="244" t="s">
        <v>1496</v>
      </c>
      <c r="C338" s="293"/>
      <c r="D338" s="293"/>
      <c r="E338" s="293"/>
      <c r="F338" s="244" t="s">
        <v>770</v>
      </c>
      <c r="G338" s="293"/>
      <c r="H338" s="293"/>
      <c r="I338" s="293"/>
      <c r="J338" s="293"/>
      <c r="K338" s="293"/>
      <c r="L338" s="20"/>
    </row>
    <row r="339" spans="1:12">
      <c r="A339" s="281"/>
      <c r="B339" s="244"/>
      <c r="C339" s="293"/>
      <c r="D339" s="293"/>
      <c r="E339" s="293"/>
      <c r="F339" s="293"/>
      <c r="G339" s="293"/>
      <c r="H339" s="293"/>
      <c r="I339" s="293"/>
      <c r="J339" s="293"/>
      <c r="K339" s="293"/>
      <c r="L339" s="20"/>
    </row>
    <row r="340" spans="1:12">
      <c r="A340" s="281">
        <v>66</v>
      </c>
      <c r="B340" s="2436" t="s">
        <v>2869</v>
      </c>
      <c r="C340" s="2436"/>
      <c r="D340" s="2436"/>
      <c r="E340" s="2436"/>
      <c r="F340" s="2436"/>
      <c r="G340" s="2436"/>
      <c r="H340" s="2436"/>
      <c r="I340" s="2436"/>
      <c r="J340" s="2436"/>
      <c r="K340" s="2436"/>
      <c r="L340" s="20"/>
    </row>
    <row r="341" spans="1:12">
      <c r="A341" s="281"/>
      <c r="B341" s="244" t="s">
        <v>1496</v>
      </c>
      <c r="C341" s="293"/>
      <c r="D341" s="293"/>
      <c r="E341" s="293"/>
      <c r="F341" s="244" t="s">
        <v>154</v>
      </c>
      <c r="G341" s="293"/>
      <c r="H341" s="293"/>
      <c r="I341" s="293"/>
      <c r="J341" s="293"/>
      <c r="K341" s="293"/>
      <c r="L341" s="20"/>
    </row>
    <row r="342" spans="1:12">
      <c r="A342" s="281"/>
      <c r="B342" s="244"/>
      <c r="C342" s="293"/>
      <c r="D342" s="293"/>
      <c r="E342" s="293"/>
      <c r="F342" s="293"/>
      <c r="G342" s="293"/>
      <c r="H342" s="293"/>
      <c r="I342" s="293"/>
      <c r="J342" s="293"/>
      <c r="K342" s="293"/>
      <c r="L342" s="20"/>
    </row>
    <row r="343" spans="1:12">
      <c r="A343" s="281">
        <v>67</v>
      </c>
      <c r="B343" s="304" t="s">
        <v>1635</v>
      </c>
      <c r="C343" s="304"/>
      <c r="D343" s="304"/>
      <c r="E343" s="304"/>
      <c r="F343" s="304"/>
      <c r="G343" s="304"/>
      <c r="H343" s="304"/>
      <c r="I343" s="304"/>
      <c r="J343" s="304"/>
      <c r="K343" s="304"/>
      <c r="L343" s="20"/>
    </row>
    <row r="344" spans="1:12">
      <c r="A344" s="281"/>
      <c r="B344" s="244" t="s">
        <v>155</v>
      </c>
      <c r="C344" s="293"/>
      <c r="D344" s="293"/>
      <c r="E344" s="293"/>
      <c r="F344" s="244" t="s">
        <v>770</v>
      </c>
      <c r="G344" s="293"/>
      <c r="H344" s="293"/>
      <c r="I344" s="293"/>
      <c r="J344" s="293"/>
      <c r="K344" s="293"/>
      <c r="L344" s="20"/>
    </row>
    <row r="345" spans="1:12">
      <c r="A345" s="281"/>
      <c r="B345" s="244"/>
      <c r="C345" s="293"/>
      <c r="D345" s="293"/>
      <c r="E345" s="293"/>
      <c r="F345" s="293"/>
      <c r="G345" s="293"/>
      <c r="H345" s="293"/>
      <c r="I345" s="293"/>
      <c r="J345" s="293"/>
      <c r="K345" s="293"/>
      <c r="L345" s="20"/>
    </row>
    <row r="346" spans="1:12">
      <c r="A346" s="281">
        <v>68</v>
      </c>
      <c r="B346" s="2435" t="s">
        <v>2423</v>
      </c>
      <c r="C346" s="2435"/>
      <c r="D346" s="2435"/>
      <c r="E346" s="2435"/>
      <c r="F346" s="2435"/>
      <c r="G346" s="2435"/>
      <c r="H346" s="2435"/>
      <c r="I346" s="2435"/>
      <c r="J346" s="2435"/>
      <c r="K346" s="2435"/>
      <c r="L346" s="20"/>
    </row>
    <row r="347" spans="1:12">
      <c r="A347" s="194"/>
      <c r="B347" s="244" t="s">
        <v>155</v>
      </c>
      <c r="C347" s="20"/>
      <c r="D347" s="20"/>
      <c r="E347" s="20"/>
      <c r="F347" s="244" t="s">
        <v>154</v>
      </c>
      <c r="G347" s="20"/>
      <c r="H347" s="20"/>
      <c r="I347" s="20"/>
      <c r="J347" s="20"/>
      <c r="K347" s="20"/>
      <c r="L347" s="20"/>
    </row>
    <row r="348" spans="1:12">
      <c r="A348" s="194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</row>
    <row r="349" spans="1:12" ht="15">
      <c r="A349" s="194"/>
      <c r="B349" s="244"/>
      <c r="C349" s="293"/>
      <c r="D349" s="293"/>
      <c r="E349" s="2415" t="s">
        <v>2486</v>
      </c>
      <c r="F349" s="2415"/>
      <c r="G349" s="2415"/>
      <c r="H349" s="2415"/>
      <c r="I349" s="2415"/>
      <c r="J349" s="293"/>
      <c r="K349" s="293"/>
      <c r="L349" s="293"/>
    </row>
    <row r="350" spans="1:12">
      <c r="A350" s="281">
        <v>69</v>
      </c>
      <c r="B350" s="304" t="s">
        <v>1134</v>
      </c>
      <c r="C350" s="304"/>
      <c r="D350" s="304"/>
      <c r="E350" s="304"/>
      <c r="F350" s="304"/>
      <c r="G350" s="304"/>
      <c r="H350" s="304"/>
      <c r="I350" s="304"/>
      <c r="J350" s="304"/>
      <c r="K350" s="304"/>
      <c r="L350" s="20"/>
    </row>
    <row r="351" spans="1:12">
      <c r="A351" s="281"/>
      <c r="B351" s="244" t="s">
        <v>2702</v>
      </c>
      <c r="C351" s="293"/>
      <c r="D351" s="293"/>
      <c r="E351" s="293"/>
      <c r="F351" s="244" t="s">
        <v>770</v>
      </c>
      <c r="G351" s="293"/>
      <c r="H351" s="293"/>
      <c r="I351" s="293"/>
      <c r="J351" s="293"/>
      <c r="K351" s="293"/>
      <c r="L351" s="20"/>
    </row>
    <row r="352" spans="1:12">
      <c r="A352" s="281"/>
      <c r="B352" s="244"/>
      <c r="C352" s="293"/>
      <c r="D352" s="293"/>
      <c r="E352" s="293"/>
      <c r="F352" s="293"/>
      <c r="G352" s="293"/>
      <c r="H352" s="293"/>
      <c r="I352" s="293"/>
      <c r="J352" s="293"/>
      <c r="K352" s="293"/>
      <c r="L352" s="20"/>
    </row>
    <row r="353" spans="1:12">
      <c r="A353" s="281">
        <v>70</v>
      </c>
      <c r="B353" s="2436" t="s">
        <v>1135</v>
      </c>
      <c r="C353" s="2436"/>
      <c r="D353" s="2436"/>
      <c r="E353" s="2436"/>
      <c r="F353" s="2436"/>
      <c r="G353" s="2436"/>
      <c r="H353" s="2436"/>
      <c r="I353" s="2436"/>
      <c r="J353" s="2436"/>
      <c r="K353" s="2436"/>
      <c r="L353" s="20"/>
    </row>
    <row r="354" spans="1:12">
      <c r="A354" s="194"/>
      <c r="B354" s="244" t="s">
        <v>2702</v>
      </c>
      <c r="C354" s="20"/>
      <c r="D354" s="20"/>
      <c r="E354" s="20"/>
      <c r="F354" s="244" t="s">
        <v>154</v>
      </c>
      <c r="G354" s="20"/>
      <c r="H354" s="20"/>
      <c r="I354" s="20"/>
      <c r="J354" s="20"/>
      <c r="K354" s="20"/>
      <c r="L354" s="20"/>
    </row>
    <row r="355" spans="1:12">
      <c r="A355" s="194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</row>
    <row r="356" spans="1:12">
      <c r="A356" s="194"/>
      <c r="B356" s="244"/>
      <c r="C356" s="2414" t="s">
        <v>673</v>
      </c>
      <c r="D356" s="2414"/>
      <c r="E356" s="2414"/>
      <c r="F356" s="2414"/>
      <c r="G356" s="2414"/>
      <c r="H356" s="2414"/>
      <c r="I356" s="2414"/>
      <c r="J356" s="2414"/>
      <c r="K356" s="2414"/>
      <c r="L356" s="21"/>
    </row>
    <row r="357" spans="1:12" ht="40.700000000000003" customHeight="1">
      <c r="A357" s="194"/>
      <c r="B357" s="2434" t="s">
        <v>147</v>
      </c>
      <c r="C357" s="2434"/>
      <c r="D357" s="2434"/>
      <c r="E357" s="2434"/>
      <c r="F357" s="2434"/>
      <c r="G357" s="2434"/>
      <c r="H357" s="2434"/>
      <c r="I357" s="2434"/>
      <c r="J357" s="2434"/>
      <c r="K357" s="2434"/>
      <c r="L357" s="311"/>
    </row>
    <row r="358" spans="1:12">
      <c r="A358" s="194"/>
      <c r="B358" s="2412" t="s">
        <v>197</v>
      </c>
      <c r="C358" s="2412"/>
      <c r="D358" s="2412"/>
      <c r="E358" s="2412"/>
      <c r="F358" s="2412"/>
      <c r="G358" s="2412"/>
      <c r="H358" s="2412"/>
      <c r="I358" s="2412"/>
      <c r="J358" s="2412"/>
      <c r="K358" s="2412"/>
      <c r="L358" s="275"/>
    </row>
    <row r="359" spans="1:12" ht="26.45" customHeight="1">
      <c r="A359" s="194"/>
      <c r="B359" s="2430" t="s">
        <v>2236</v>
      </c>
      <c r="C359" s="2442"/>
      <c r="D359" s="2442"/>
      <c r="E359" s="2442"/>
      <c r="F359" s="2442"/>
      <c r="G359" s="2442"/>
      <c r="H359" s="2442"/>
      <c r="I359" s="2442"/>
      <c r="J359" s="2442"/>
      <c r="K359" s="2442"/>
      <c r="L359" s="275"/>
    </row>
    <row r="360" spans="1:12">
      <c r="A360" s="194"/>
      <c r="B360" s="2414" t="s">
        <v>3277</v>
      </c>
      <c r="C360" s="2414"/>
      <c r="D360" s="2414"/>
      <c r="E360" s="2414"/>
      <c r="F360" s="2414"/>
      <c r="G360" s="2414"/>
      <c r="H360" s="2414"/>
      <c r="I360" s="2414"/>
      <c r="J360" s="2414"/>
      <c r="K360" s="2414"/>
      <c r="L360" s="244"/>
    </row>
    <row r="361" spans="1:12">
      <c r="A361" s="194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</row>
    <row r="362" spans="1:12">
      <c r="A362" s="281">
        <v>71</v>
      </c>
      <c r="B362" s="265" t="s">
        <v>2652</v>
      </c>
      <c r="C362" s="265"/>
      <c r="D362" s="265"/>
      <c r="E362" s="265"/>
      <c r="F362" s="265"/>
      <c r="G362" s="265"/>
      <c r="H362" s="265"/>
      <c r="I362" s="265"/>
      <c r="J362" s="265"/>
      <c r="K362" s="265"/>
      <c r="L362" s="20"/>
    </row>
    <row r="363" spans="1:12">
      <c r="A363" s="281"/>
      <c r="B363" s="244" t="s">
        <v>1496</v>
      </c>
      <c r="C363" s="20"/>
      <c r="D363" s="20"/>
      <c r="E363" s="20"/>
      <c r="F363" s="244" t="s">
        <v>770</v>
      </c>
      <c r="G363" s="20"/>
      <c r="H363" s="20"/>
      <c r="I363" s="20"/>
      <c r="J363" s="20"/>
      <c r="K363" s="20"/>
      <c r="L363" s="20"/>
    </row>
    <row r="364" spans="1:12">
      <c r="A364" s="281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</row>
    <row r="365" spans="1:12" ht="26.45" customHeight="1">
      <c r="A365" s="281">
        <v>72</v>
      </c>
      <c r="B365" s="2438" t="s">
        <v>1332</v>
      </c>
      <c r="C365" s="2438"/>
      <c r="D365" s="2438"/>
      <c r="E365" s="2438"/>
      <c r="F365" s="2438"/>
      <c r="G365" s="2438"/>
      <c r="H365" s="2438"/>
      <c r="I365" s="2438"/>
      <c r="J365" s="2438"/>
      <c r="K365" s="2438"/>
      <c r="L365" s="20"/>
    </row>
    <row r="366" spans="1:12">
      <c r="A366" s="281"/>
      <c r="B366" s="244" t="s">
        <v>1496</v>
      </c>
      <c r="C366" s="20"/>
      <c r="D366" s="20"/>
      <c r="E366" s="20"/>
      <c r="F366" s="244" t="s">
        <v>154</v>
      </c>
      <c r="G366" s="20"/>
      <c r="H366" s="20"/>
      <c r="I366" s="20"/>
      <c r="J366" s="20"/>
      <c r="K366" s="20"/>
      <c r="L366" s="20"/>
    </row>
    <row r="367" spans="1:12">
      <c r="A367" s="281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</row>
    <row r="368" spans="1:12">
      <c r="A368" s="281">
        <v>73</v>
      </c>
      <c r="B368" s="268" t="s">
        <v>801</v>
      </c>
      <c r="C368" s="268"/>
      <c r="D368" s="268"/>
      <c r="E368" s="268"/>
      <c r="F368" s="268"/>
      <c r="G368" s="268"/>
      <c r="H368" s="268"/>
      <c r="I368" s="268"/>
      <c r="J368" s="268"/>
      <c r="K368" s="268"/>
      <c r="L368" s="20"/>
    </row>
    <row r="369" spans="1:12">
      <c r="A369" s="281"/>
      <c r="B369" s="244" t="s">
        <v>155</v>
      </c>
      <c r="C369" s="20"/>
      <c r="D369" s="20"/>
      <c r="E369" s="244" t="s">
        <v>770</v>
      </c>
      <c r="F369" s="20"/>
      <c r="G369" s="20"/>
      <c r="H369" s="20"/>
      <c r="I369" s="20"/>
      <c r="J369" s="20"/>
      <c r="K369" s="20"/>
      <c r="L369" s="20"/>
    </row>
    <row r="370" spans="1:12">
      <c r="A370" s="281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</row>
    <row r="371" spans="1:12" ht="24.75" customHeight="1">
      <c r="A371" s="281">
        <v>74</v>
      </c>
      <c r="B371" s="2439" t="s">
        <v>2902</v>
      </c>
      <c r="C371" s="2439"/>
      <c r="D371" s="2439"/>
      <c r="E371" s="2439"/>
      <c r="F371" s="2439"/>
      <c r="G371" s="2439"/>
      <c r="H371" s="2439"/>
      <c r="I371" s="2439"/>
      <c r="J371" s="2439"/>
      <c r="K371" s="2439"/>
      <c r="L371" s="20"/>
    </row>
    <row r="372" spans="1:12">
      <c r="A372" s="194"/>
      <c r="B372" s="244" t="s">
        <v>155</v>
      </c>
      <c r="C372" s="20"/>
      <c r="D372" s="20"/>
      <c r="E372" s="244" t="s">
        <v>154</v>
      </c>
      <c r="F372" s="20"/>
      <c r="G372" s="20"/>
      <c r="H372" s="20"/>
      <c r="I372" s="20"/>
      <c r="J372" s="20"/>
      <c r="K372" s="20"/>
      <c r="L372" s="20"/>
    </row>
    <row r="373" spans="1:12">
      <c r="A373" s="286"/>
      <c r="B373" s="249"/>
      <c r="C373" s="249"/>
      <c r="D373" s="249"/>
      <c r="E373" s="249"/>
      <c r="F373" s="249"/>
      <c r="G373" s="249"/>
      <c r="H373" s="249"/>
      <c r="I373" s="249"/>
      <c r="J373" s="249"/>
      <c r="K373" s="249"/>
      <c r="L373" s="249"/>
    </row>
    <row r="374" spans="1:12" ht="15">
      <c r="A374" s="286"/>
      <c r="B374" s="249"/>
      <c r="C374" s="249"/>
      <c r="D374" s="249"/>
      <c r="E374" s="2415" t="s">
        <v>2486</v>
      </c>
      <c r="F374" s="2415"/>
      <c r="G374" s="2415"/>
      <c r="H374" s="2415"/>
      <c r="I374" s="2415"/>
      <c r="J374" s="249"/>
      <c r="K374" s="249"/>
      <c r="L374" s="249"/>
    </row>
    <row r="375" spans="1:12">
      <c r="A375" s="660">
        <v>75</v>
      </c>
      <c r="B375" s="2445" t="s">
        <v>2903</v>
      </c>
      <c r="C375" s="2445"/>
      <c r="D375" s="2445"/>
      <c r="E375" s="2445"/>
      <c r="F375" s="2445"/>
      <c r="G375" s="2445"/>
      <c r="H375" s="2445"/>
      <c r="I375" s="2445"/>
      <c r="J375" s="2445"/>
      <c r="K375" s="2445"/>
      <c r="L375" s="249"/>
    </row>
    <row r="376" spans="1:12">
      <c r="A376" s="660"/>
      <c r="B376" s="244" t="s">
        <v>2702</v>
      </c>
      <c r="C376" s="249"/>
      <c r="D376" s="249"/>
      <c r="E376" s="244" t="s">
        <v>770</v>
      </c>
      <c r="F376" s="249"/>
      <c r="G376" s="249"/>
      <c r="H376" s="249"/>
      <c r="I376" s="249"/>
      <c r="J376" s="249"/>
      <c r="K376" s="249"/>
      <c r="L376" s="249"/>
    </row>
    <row r="377" spans="1:12">
      <c r="A377" s="660"/>
      <c r="B377" s="20"/>
      <c r="C377" s="249"/>
      <c r="D377" s="249"/>
      <c r="E377" s="249"/>
      <c r="F377" s="249"/>
      <c r="G377" s="249"/>
      <c r="H377" s="249"/>
      <c r="I377" s="249"/>
      <c r="J377" s="249"/>
      <c r="K377" s="249"/>
      <c r="L377" s="249"/>
    </row>
    <row r="378" spans="1:12">
      <c r="A378" s="660">
        <v>76</v>
      </c>
      <c r="B378" s="2445" t="s">
        <v>2911</v>
      </c>
      <c r="C378" s="2445"/>
      <c r="D378" s="2445"/>
      <c r="E378" s="2445"/>
      <c r="F378" s="2445"/>
      <c r="G378" s="2445"/>
      <c r="H378" s="2445"/>
      <c r="I378" s="2445"/>
      <c r="J378" s="2445"/>
      <c r="K378" s="2445"/>
      <c r="L378" s="249"/>
    </row>
    <row r="379" spans="1:12">
      <c r="A379" s="249"/>
      <c r="B379" s="244" t="s">
        <v>2552</v>
      </c>
      <c r="C379" s="249"/>
      <c r="D379" s="249"/>
      <c r="E379" s="244" t="s">
        <v>154</v>
      </c>
      <c r="F379" s="249"/>
      <c r="G379" s="249"/>
      <c r="H379" s="249"/>
      <c r="I379" s="249"/>
      <c r="J379" s="249"/>
      <c r="K379" s="249"/>
      <c r="L379" s="249"/>
    </row>
    <row r="380" spans="1:12">
      <c r="A380" s="249"/>
      <c r="B380" s="249"/>
      <c r="C380" s="249"/>
      <c r="D380" s="249"/>
      <c r="E380" s="249"/>
      <c r="F380" s="249"/>
      <c r="G380" s="249"/>
      <c r="H380" s="249"/>
      <c r="I380" s="249"/>
      <c r="J380" s="249"/>
      <c r="K380" s="249"/>
      <c r="L380" s="249"/>
    </row>
    <row r="381" spans="1:12">
      <c r="A381" s="249"/>
      <c r="B381" s="2090" t="s">
        <v>2343</v>
      </c>
      <c r="C381" s="2090"/>
      <c r="D381" s="2090"/>
      <c r="E381" s="2090"/>
      <c r="F381" s="2090"/>
      <c r="G381" s="2090"/>
      <c r="H381" s="2090"/>
      <c r="I381" s="2090"/>
      <c r="J381" s="2090"/>
      <c r="K381" s="2090"/>
      <c r="L381" s="581"/>
    </row>
    <row r="382" spans="1:12">
      <c r="A382" s="249"/>
      <c r="B382" s="2444" t="s">
        <v>2344</v>
      </c>
      <c r="C382" s="2444"/>
      <c r="D382" s="2444"/>
      <c r="E382" s="2444"/>
      <c r="F382" s="2444"/>
      <c r="G382" s="2444"/>
      <c r="H382" s="2444"/>
      <c r="I382" s="2444"/>
      <c r="J382" s="2444"/>
      <c r="K382" s="2444"/>
      <c r="L382" s="663"/>
    </row>
    <row r="383" spans="1:12">
      <c r="A383" s="249"/>
      <c r="B383" s="2356" t="s">
        <v>806</v>
      </c>
      <c r="C383" s="2356"/>
      <c r="D383" s="2356"/>
      <c r="E383" s="2356"/>
      <c r="F383" s="2356"/>
      <c r="G383" s="2356"/>
      <c r="H383" s="2356"/>
      <c r="I383" s="2356"/>
      <c r="J383" s="2356"/>
      <c r="K383" s="2356"/>
      <c r="L383" s="249"/>
    </row>
    <row r="384" spans="1:12">
      <c r="A384" s="249"/>
      <c r="B384" s="2356" t="s">
        <v>807</v>
      </c>
      <c r="C384" s="2356"/>
      <c r="D384" s="2356"/>
      <c r="E384" s="2356"/>
      <c r="F384" s="2356"/>
      <c r="G384" s="2356"/>
      <c r="H384" s="2356"/>
      <c r="I384" s="2356"/>
      <c r="J384" s="2356"/>
      <c r="K384" s="2356"/>
      <c r="L384" s="249"/>
    </row>
    <row r="385" spans="1:12">
      <c r="A385" s="249"/>
      <c r="B385" s="2356" t="s">
        <v>808</v>
      </c>
      <c r="C385" s="2356"/>
      <c r="D385" s="2356"/>
      <c r="E385" s="2356"/>
      <c r="F385" s="2356"/>
      <c r="G385" s="2356"/>
      <c r="H385" s="2356"/>
      <c r="I385" s="2356"/>
      <c r="J385" s="2356"/>
      <c r="K385" s="2356"/>
      <c r="L385" s="249"/>
    </row>
    <row r="386" spans="1:12">
      <c r="A386" s="249"/>
      <c r="B386" s="2356" t="s">
        <v>809</v>
      </c>
      <c r="C386" s="2356"/>
      <c r="D386" s="2356"/>
      <c r="E386" s="2356"/>
      <c r="F386" s="2356"/>
      <c r="G386" s="2356"/>
      <c r="H386" s="2356"/>
      <c r="I386" s="2356"/>
      <c r="J386" s="2356"/>
      <c r="K386" s="2356"/>
      <c r="L386" s="249"/>
    </row>
    <row r="387" spans="1:12" ht="40.700000000000003" customHeight="1">
      <c r="A387" s="249"/>
      <c r="B387" s="2359" t="s">
        <v>2378</v>
      </c>
      <c r="C387" s="2359"/>
      <c r="D387" s="2359"/>
      <c r="E387" s="2359"/>
      <c r="F387" s="2359"/>
      <c r="G387" s="2359"/>
      <c r="H387" s="2359"/>
      <c r="I387" s="2359"/>
      <c r="J387" s="2359"/>
      <c r="K387" s="2359"/>
      <c r="L387" s="664"/>
    </row>
    <row r="388" spans="1:12">
      <c r="A388" s="249"/>
      <c r="B388" s="249"/>
      <c r="C388" s="249"/>
      <c r="D388" s="249"/>
      <c r="E388" s="249"/>
      <c r="F388" s="249"/>
      <c r="G388" s="249"/>
      <c r="H388" s="249"/>
      <c r="I388" s="249"/>
      <c r="J388" s="249"/>
      <c r="K388" s="249"/>
      <c r="L388" s="249"/>
    </row>
    <row r="389" spans="1:12">
      <c r="A389" s="659">
        <v>77</v>
      </c>
      <c r="B389" s="661" t="s">
        <v>156</v>
      </c>
      <c r="C389" s="661"/>
      <c r="D389" s="661"/>
      <c r="E389" s="661"/>
      <c r="F389" s="661"/>
      <c r="G389" s="661"/>
      <c r="H389" s="661"/>
      <c r="I389" s="661"/>
      <c r="J389" s="661"/>
      <c r="K389" s="661"/>
      <c r="L389" s="249"/>
    </row>
    <row r="390" spans="1:12">
      <c r="A390" s="249"/>
      <c r="B390" s="244" t="s">
        <v>1496</v>
      </c>
      <c r="C390" s="20"/>
      <c r="D390" s="20"/>
      <c r="E390" s="20"/>
      <c r="F390" s="244" t="s">
        <v>770</v>
      </c>
      <c r="G390" s="20"/>
      <c r="H390" s="20"/>
      <c r="I390" s="249"/>
      <c r="J390" s="249"/>
      <c r="K390" s="249"/>
      <c r="L390" s="249"/>
    </row>
    <row r="391" spans="1:12">
      <c r="A391" s="249"/>
      <c r="B391" s="249"/>
      <c r="C391" s="249"/>
      <c r="D391" s="249"/>
      <c r="E391" s="249"/>
      <c r="F391" s="249"/>
      <c r="G391" s="249"/>
      <c r="H391" s="249"/>
      <c r="I391" s="249"/>
      <c r="J391" s="249"/>
      <c r="K391" s="249"/>
      <c r="L391" s="249"/>
    </row>
    <row r="392" spans="1:12">
      <c r="A392" s="659">
        <v>78</v>
      </c>
      <c r="B392" s="661" t="s">
        <v>1637</v>
      </c>
      <c r="C392" s="661"/>
      <c r="D392" s="661"/>
      <c r="E392" s="661"/>
      <c r="F392" s="661"/>
      <c r="G392" s="661"/>
      <c r="H392" s="661"/>
      <c r="I392" s="661"/>
      <c r="J392" s="661"/>
      <c r="K392" s="661"/>
      <c r="L392" s="249"/>
    </row>
    <row r="393" spans="1:12">
      <c r="A393" s="659"/>
      <c r="B393" s="244" t="s">
        <v>1496</v>
      </c>
      <c r="C393" s="20"/>
      <c r="D393" s="20"/>
      <c r="E393" s="20"/>
      <c r="F393" s="244" t="s">
        <v>154</v>
      </c>
      <c r="G393" s="20"/>
      <c r="H393" s="20"/>
      <c r="I393" s="249"/>
      <c r="J393" s="249"/>
      <c r="K393" s="249"/>
      <c r="L393" s="249"/>
    </row>
    <row r="394" spans="1:12">
      <c r="A394" s="659"/>
      <c r="B394" s="249"/>
      <c r="C394" s="249"/>
      <c r="D394" s="249"/>
      <c r="E394" s="249"/>
      <c r="F394" s="249"/>
      <c r="G394" s="249"/>
      <c r="H394" s="249"/>
      <c r="I394" s="249"/>
      <c r="J394" s="249"/>
      <c r="K394" s="249"/>
      <c r="L394" s="249"/>
    </row>
    <row r="395" spans="1:12">
      <c r="A395" s="659">
        <v>79</v>
      </c>
      <c r="B395" s="2443" t="s">
        <v>2912</v>
      </c>
      <c r="C395" s="2443"/>
      <c r="D395" s="2443"/>
      <c r="E395" s="2443"/>
      <c r="F395" s="2443"/>
      <c r="G395" s="2443"/>
      <c r="H395" s="2443"/>
      <c r="I395" s="2443"/>
      <c r="J395" s="2443"/>
      <c r="K395" s="2443"/>
      <c r="L395" s="249"/>
    </row>
    <row r="396" spans="1:12">
      <c r="A396" s="659"/>
      <c r="B396" s="244" t="s">
        <v>155</v>
      </c>
      <c r="C396" s="20"/>
      <c r="D396" s="20"/>
      <c r="E396" s="244"/>
      <c r="F396" s="244" t="s">
        <v>770</v>
      </c>
      <c r="G396" s="20"/>
      <c r="H396" s="249"/>
      <c r="I396" s="249"/>
      <c r="J396" s="249"/>
      <c r="K396" s="249"/>
      <c r="L396" s="249"/>
    </row>
    <row r="397" spans="1:12">
      <c r="A397" s="659"/>
      <c r="B397" s="249"/>
      <c r="C397" s="249"/>
      <c r="D397" s="249"/>
      <c r="E397" s="249"/>
      <c r="F397" s="249"/>
      <c r="G397" s="249"/>
      <c r="H397" s="249"/>
      <c r="I397" s="249"/>
      <c r="J397" s="249"/>
      <c r="K397" s="249"/>
      <c r="L397" s="249"/>
    </row>
    <row r="398" spans="1:12">
      <c r="A398" s="662">
        <v>80</v>
      </c>
      <c r="B398" s="2446" t="s">
        <v>1638</v>
      </c>
      <c r="C398" s="2446"/>
      <c r="D398" s="2446"/>
      <c r="E398" s="2446"/>
      <c r="F398" s="2446"/>
      <c r="G398" s="2446"/>
      <c r="H398" s="2446"/>
      <c r="I398" s="2446"/>
      <c r="J398" s="2446"/>
      <c r="K398" s="2446"/>
      <c r="L398" s="249"/>
    </row>
    <row r="399" spans="1:12">
      <c r="A399" s="249"/>
      <c r="B399" s="244" t="s">
        <v>155</v>
      </c>
      <c r="C399" s="20"/>
      <c r="D399" s="20"/>
      <c r="E399" s="244"/>
      <c r="F399" s="244" t="s">
        <v>154</v>
      </c>
      <c r="G399" s="249"/>
      <c r="H399" s="249"/>
      <c r="I399" s="249"/>
      <c r="J399" s="249"/>
      <c r="K399" s="249"/>
      <c r="L399" s="249"/>
    </row>
    <row r="400" spans="1:12">
      <c r="A400" s="249"/>
      <c r="B400" s="249"/>
      <c r="C400" s="249"/>
      <c r="D400" s="249"/>
      <c r="E400" s="249"/>
      <c r="F400" s="249"/>
      <c r="G400" s="249"/>
      <c r="H400" s="249"/>
      <c r="I400" s="249"/>
      <c r="J400" s="249"/>
      <c r="K400" s="249"/>
      <c r="L400" s="249"/>
    </row>
    <row r="401" spans="1:12" ht="15">
      <c r="A401" s="249"/>
      <c r="B401" s="249"/>
      <c r="C401" s="249"/>
      <c r="D401" s="249"/>
      <c r="E401" s="2415" t="s">
        <v>2486</v>
      </c>
      <c r="F401" s="2415"/>
      <c r="G401" s="2415"/>
      <c r="H401" s="2415"/>
      <c r="I401" s="2415"/>
      <c r="J401" s="249"/>
      <c r="K401" s="249"/>
      <c r="L401" s="249"/>
    </row>
    <row r="402" spans="1:12">
      <c r="A402" s="249"/>
      <c r="B402" s="249"/>
      <c r="C402" s="249"/>
      <c r="D402" s="249"/>
      <c r="E402" s="249"/>
      <c r="F402" s="249"/>
      <c r="G402" s="249"/>
      <c r="H402" s="249"/>
      <c r="I402" s="249"/>
      <c r="J402" s="249"/>
      <c r="K402" s="249"/>
      <c r="L402" s="249"/>
    </row>
    <row r="403" spans="1:12">
      <c r="A403" s="659">
        <v>81</v>
      </c>
      <c r="B403" s="2443" t="s">
        <v>676</v>
      </c>
      <c r="C403" s="2443"/>
      <c r="D403" s="2443"/>
      <c r="E403" s="2443"/>
      <c r="F403" s="2443"/>
      <c r="G403" s="2443"/>
      <c r="H403" s="2443"/>
      <c r="I403" s="2443"/>
      <c r="J403" s="2443"/>
      <c r="K403" s="2443"/>
      <c r="L403" s="249"/>
    </row>
    <row r="404" spans="1:12">
      <c r="A404" s="659"/>
      <c r="B404" s="244" t="s">
        <v>2702</v>
      </c>
      <c r="C404" s="249"/>
      <c r="D404" s="249"/>
      <c r="E404" s="244"/>
      <c r="F404" s="244" t="s">
        <v>770</v>
      </c>
      <c r="G404" s="249"/>
      <c r="H404" s="249"/>
      <c r="I404" s="249"/>
      <c r="J404" s="249"/>
      <c r="K404" s="249"/>
      <c r="L404" s="249"/>
    </row>
    <row r="405" spans="1:12">
      <c r="A405" s="659"/>
      <c r="B405" s="249"/>
      <c r="C405" s="249"/>
      <c r="D405" s="249"/>
      <c r="E405" s="249"/>
      <c r="F405" s="249"/>
      <c r="G405" s="249"/>
      <c r="H405" s="249"/>
      <c r="I405" s="249"/>
      <c r="J405" s="249"/>
      <c r="K405" s="249"/>
      <c r="L405" s="249"/>
    </row>
    <row r="406" spans="1:12">
      <c r="A406" s="659">
        <v>82</v>
      </c>
      <c r="B406" s="2443" t="s">
        <v>675</v>
      </c>
      <c r="C406" s="2443"/>
      <c r="D406" s="2443"/>
      <c r="E406" s="2443"/>
      <c r="F406" s="2443"/>
      <c r="G406" s="2443"/>
      <c r="H406" s="2443"/>
      <c r="I406" s="2443"/>
      <c r="J406" s="2443"/>
      <c r="K406" s="2443"/>
      <c r="L406" s="249"/>
    </row>
    <row r="407" spans="1:12">
      <c r="A407" s="249"/>
      <c r="B407" s="244" t="s">
        <v>2552</v>
      </c>
      <c r="C407" s="249"/>
      <c r="D407" s="249"/>
      <c r="E407" s="244"/>
      <c r="F407" s="244" t="s">
        <v>154</v>
      </c>
      <c r="G407" s="249"/>
      <c r="H407" s="249"/>
      <c r="I407" s="249"/>
      <c r="J407" s="249"/>
      <c r="K407" s="249"/>
    </row>
    <row r="408" spans="1:12">
      <c r="A408" s="249"/>
      <c r="B408" s="249"/>
      <c r="C408" s="249"/>
      <c r="D408" s="249"/>
      <c r="E408" s="249"/>
      <c r="F408" s="249"/>
      <c r="G408" s="249"/>
      <c r="H408" s="249"/>
      <c r="I408" s="249"/>
      <c r="J408" s="249"/>
      <c r="K408" s="249"/>
    </row>
  </sheetData>
  <mergeCells count="172">
    <mergeCell ref="B395:K395"/>
    <mergeCell ref="B382:K382"/>
    <mergeCell ref="B383:K383"/>
    <mergeCell ref="B378:K378"/>
    <mergeCell ref="B381:K381"/>
    <mergeCell ref="B375:K375"/>
    <mergeCell ref="B406:K406"/>
    <mergeCell ref="E401:I401"/>
    <mergeCell ref="B384:K384"/>
    <mergeCell ref="B385:K385"/>
    <mergeCell ref="B386:K386"/>
    <mergeCell ref="B387:K387"/>
    <mergeCell ref="B403:K403"/>
    <mergeCell ref="B398:K398"/>
    <mergeCell ref="E374:I374"/>
    <mergeCell ref="B365:K365"/>
    <mergeCell ref="B371:K371"/>
    <mergeCell ref="B322:K322"/>
    <mergeCell ref="B325:K325"/>
    <mergeCell ref="B300:K300"/>
    <mergeCell ref="B303:K303"/>
    <mergeCell ref="B353:K353"/>
    <mergeCell ref="E327:G327"/>
    <mergeCell ref="B319:K319"/>
    <mergeCell ref="B301:K301"/>
    <mergeCell ref="B309:K309"/>
    <mergeCell ref="B315:K315"/>
    <mergeCell ref="E349:I349"/>
    <mergeCell ref="B340:K340"/>
    <mergeCell ref="B359:K359"/>
    <mergeCell ref="B335:K335"/>
    <mergeCell ref="B358:K358"/>
    <mergeCell ref="C356:K356"/>
    <mergeCell ref="B360:K360"/>
    <mergeCell ref="C296:K296"/>
    <mergeCell ref="B323:K323"/>
    <mergeCell ref="B324:K324"/>
    <mergeCell ref="B357:K357"/>
    <mergeCell ref="B346:K346"/>
    <mergeCell ref="B334:K334"/>
    <mergeCell ref="B318:K318"/>
    <mergeCell ref="B302:K302"/>
    <mergeCell ref="B331:K331"/>
    <mergeCell ref="B299:K299"/>
    <mergeCell ref="B320:K320"/>
    <mergeCell ref="B321:K321"/>
    <mergeCell ref="B287:K287"/>
    <mergeCell ref="B279:K279"/>
    <mergeCell ref="B280:K280"/>
    <mergeCell ref="B281:K281"/>
    <mergeCell ref="B282:K282"/>
    <mergeCell ref="B293:K293"/>
    <mergeCell ref="B290:K290"/>
    <mergeCell ref="C199:K200"/>
    <mergeCell ref="B199:B200"/>
    <mergeCell ref="B237:K237"/>
    <mergeCell ref="B232:K232"/>
    <mergeCell ref="B221:K221"/>
    <mergeCell ref="B238:K238"/>
    <mergeCell ref="B235:K235"/>
    <mergeCell ref="B236:K236"/>
    <mergeCell ref="B220:K220"/>
    <mergeCell ref="B216:K216"/>
    <mergeCell ref="B218:K218"/>
    <mergeCell ref="B278:K278"/>
    <mergeCell ref="B240:K240"/>
    <mergeCell ref="B241:K241"/>
    <mergeCell ref="B255:K255"/>
    <mergeCell ref="B277:K277"/>
    <mergeCell ref="B273:K273"/>
    <mergeCell ref="B259:K259"/>
    <mergeCell ref="B256:K256"/>
    <mergeCell ref="B257:K257"/>
    <mergeCell ref="B197:K197"/>
    <mergeCell ref="B215:K215"/>
    <mergeCell ref="B206:K206"/>
    <mergeCell ref="B212:K212"/>
    <mergeCell ref="B258:K258"/>
    <mergeCell ref="B246:K246"/>
    <mergeCell ref="B219:K219"/>
    <mergeCell ref="B226:K226"/>
    <mergeCell ref="B252:K252"/>
    <mergeCell ref="B239:K239"/>
    <mergeCell ref="B181:K181"/>
    <mergeCell ref="B190:J190"/>
    <mergeCell ref="B192:K192"/>
    <mergeCell ref="B217:K217"/>
    <mergeCell ref="B201:K201"/>
    <mergeCell ref="B193:K193"/>
    <mergeCell ref="B194:K194"/>
    <mergeCell ref="B198:K198"/>
    <mergeCell ref="B196:K196"/>
    <mergeCell ref="B195:K195"/>
    <mergeCell ref="B143:K143"/>
    <mergeCell ref="B144:K144"/>
    <mergeCell ref="B158:K158"/>
    <mergeCell ref="B152:K152"/>
    <mergeCell ref="B145:K145"/>
    <mergeCell ref="B156:K156"/>
    <mergeCell ref="B128:K128"/>
    <mergeCell ref="B176:K176"/>
    <mergeCell ref="B170:K170"/>
    <mergeCell ref="F173:I173"/>
    <mergeCell ref="B174:K174"/>
    <mergeCell ref="B159:K159"/>
    <mergeCell ref="B157:K157"/>
    <mergeCell ref="B155:K155"/>
    <mergeCell ref="B146:K147"/>
    <mergeCell ref="B175:K175"/>
    <mergeCell ref="B142:K142"/>
    <mergeCell ref="B139:K139"/>
    <mergeCell ref="B133:K133"/>
    <mergeCell ref="B126:K127"/>
    <mergeCell ref="B122:K122"/>
    <mergeCell ref="B115:K115"/>
    <mergeCell ref="B118:K118"/>
    <mergeCell ref="B123:K123"/>
    <mergeCell ref="B124:K124"/>
    <mergeCell ref="B121:K121"/>
    <mergeCell ref="D129:J129"/>
    <mergeCell ref="B93:K93"/>
    <mergeCell ref="B114:K114"/>
    <mergeCell ref="B108:K108"/>
    <mergeCell ref="B105:K105"/>
    <mergeCell ref="B95:K95"/>
    <mergeCell ref="B113:K113"/>
    <mergeCell ref="B99:K99"/>
    <mergeCell ref="B125:K125"/>
    <mergeCell ref="B102:K102"/>
    <mergeCell ref="B110:K110"/>
    <mergeCell ref="B111:K111"/>
    <mergeCell ref="B112:K112"/>
    <mergeCell ref="B94:K94"/>
    <mergeCell ref="B84:K84"/>
    <mergeCell ref="B96:K96"/>
    <mergeCell ref="B88:K88"/>
    <mergeCell ref="B97:K97"/>
    <mergeCell ref="B91:K91"/>
    <mergeCell ref="B92:K92"/>
    <mergeCell ref="B18:K18"/>
    <mergeCell ref="B20:K20"/>
    <mergeCell ref="B21:K21"/>
    <mergeCell ref="B22:K22"/>
    <mergeCell ref="B32:K32"/>
    <mergeCell ref="B70:K70"/>
    <mergeCell ref="B67:K67"/>
    <mergeCell ref="B58:K58"/>
    <mergeCell ref="B59:K59"/>
    <mergeCell ref="B56:K56"/>
    <mergeCell ref="B81:K81"/>
    <mergeCell ref="B54:K54"/>
    <mergeCell ref="B35:K35"/>
    <mergeCell ref="B36:K36"/>
    <mergeCell ref="B37:K37"/>
    <mergeCell ref="B38:K38"/>
    <mergeCell ref="B39:K39"/>
    <mergeCell ref="B40:K40"/>
    <mergeCell ref="B1:K1"/>
    <mergeCell ref="B2:K2"/>
    <mergeCell ref="B3:K3"/>
    <mergeCell ref="B4:K4"/>
    <mergeCell ref="B5:K5"/>
    <mergeCell ref="B15:K15"/>
    <mergeCell ref="B57:K57"/>
    <mergeCell ref="B80:K80"/>
    <mergeCell ref="B77:K77"/>
    <mergeCell ref="B71:K71"/>
    <mergeCell ref="B72:K72"/>
    <mergeCell ref="B73:K73"/>
    <mergeCell ref="B74:K74"/>
    <mergeCell ref="B19:K19"/>
    <mergeCell ref="B55:K55"/>
  </mergeCells>
  <phoneticPr fontId="58" type="noConversion"/>
  <dataValidations count="1">
    <dataValidation type="custom" allowBlank="1" showInputMessage="1" showErrorMessage="1" sqref="F16:F17 B33 F30 F24 F27 B24 B27 B30 F33 B16:B17 F13 F7 F10 B7 B10 B13" xr:uid="{00000000-0002-0000-1800-000000000000}">
      <formula1>"  "</formula1>
    </dataValidation>
  </dataValidations>
  <pageMargins left="0.39370078740157483" right="0.39370078740157483" top="0.98425196850393704" bottom="0.98425196850393704" header="0.51181102362204722" footer="0.51181102362204722"/>
  <pageSetup paperSize="5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6"/>
  <dimension ref="A1:C36"/>
  <sheetViews>
    <sheetView workbookViewId="0">
      <selection activeCell="B14" sqref="B14:B16"/>
    </sheetView>
  </sheetViews>
  <sheetFormatPr defaultRowHeight="12.75"/>
  <cols>
    <col min="2" max="2" width="18.7109375" customWidth="1"/>
    <col min="3" max="3" width="0" hidden="1" customWidth="1"/>
  </cols>
  <sheetData>
    <row r="1" spans="1:3">
      <c r="A1" s="2447" t="s">
        <v>3051</v>
      </c>
      <c r="B1" s="2447"/>
      <c r="C1" s="580">
        <f>'CERT-F'!P19</f>
        <v>0</v>
      </c>
    </row>
    <row r="2" spans="1:3">
      <c r="A2" s="750" t="s">
        <v>859</v>
      </c>
      <c r="B2" s="750" t="s">
        <v>218</v>
      </c>
      <c r="C2" s="580" t="s">
        <v>2356</v>
      </c>
    </row>
    <row r="3" spans="1:3">
      <c r="A3" s="750">
        <v>1</v>
      </c>
      <c r="B3" s="750">
        <v>2</v>
      </c>
      <c r="C3" s="580"/>
    </row>
    <row r="4" spans="1:3">
      <c r="A4" s="732">
        <v>1</v>
      </c>
      <c r="B4" s="541" t="str">
        <f>IF($C$1="F","1/30","1/35")</f>
        <v>1/35</v>
      </c>
      <c r="C4" s="541" t="str">
        <f>IF(D1="F","1/30","1/35")</f>
        <v>1/35</v>
      </c>
    </row>
    <row r="5" spans="1:3">
      <c r="A5" s="732">
        <v>2</v>
      </c>
      <c r="B5" s="541" t="str">
        <f>IF($C$1="F","2/30","2/35")</f>
        <v>2/35</v>
      </c>
      <c r="C5" s="541" t="str">
        <f>IF(D2="F","1/30","1/35")</f>
        <v>1/35</v>
      </c>
    </row>
    <row r="6" spans="1:3">
      <c r="A6" s="732">
        <v>3</v>
      </c>
      <c r="B6" s="541" t="str">
        <f>IF($C$1="F","3/30","3/35")</f>
        <v>3/35</v>
      </c>
      <c r="C6" s="541" t="str">
        <f t="shared" ref="C6:C32" si="0">IF(D4="F","1/30","1/35")</f>
        <v>1/35</v>
      </c>
    </row>
    <row r="7" spans="1:3">
      <c r="A7" s="732">
        <v>4</v>
      </c>
      <c r="B7" s="541" t="str">
        <f>IF($C$1="F","4/30","4/35")</f>
        <v>4/35</v>
      </c>
      <c r="C7" s="541" t="str">
        <f t="shared" si="0"/>
        <v>1/35</v>
      </c>
    </row>
    <row r="8" spans="1:3">
      <c r="A8" s="732">
        <v>5</v>
      </c>
      <c r="B8" s="541" t="str">
        <f>IF($C$1="F","5/30","5/35")</f>
        <v>5/35</v>
      </c>
      <c r="C8" s="541" t="str">
        <f t="shared" si="0"/>
        <v>1/35</v>
      </c>
    </row>
    <row r="9" spans="1:3">
      <c r="A9" s="732">
        <v>6</v>
      </c>
      <c r="B9" s="541" t="str">
        <f>IF($C$1="F","6/30","6/35")</f>
        <v>6/35</v>
      </c>
      <c r="C9" s="541" t="str">
        <f t="shared" si="0"/>
        <v>1/35</v>
      </c>
    </row>
    <row r="10" spans="1:3">
      <c r="A10" s="732">
        <v>7</v>
      </c>
      <c r="B10" s="541" t="str">
        <f>IF($C$1="F","7/30","7/35")</f>
        <v>7/35</v>
      </c>
      <c r="C10" s="541" t="str">
        <f t="shared" si="0"/>
        <v>1/35</v>
      </c>
    </row>
    <row r="11" spans="1:3">
      <c r="A11" s="732">
        <v>8</v>
      </c>
      <c r="B11" s="541" t="str">
        <f>IF($C$1="F","8/30","8/35")</f>
        <v>8/35</v>
      </c>
      <c r="C11" s="541" t="str">
        <f t="shared" si="0"/>
        <v>1/35</v>
      </c>
    </row>
    <row r="12" spans="1:3">
      <c r="A12" s="732">
        <v>9</v>
      </c>
      <c r="B12" s="541" t="str">
        <f>IF($C$1="F","9/30","9/35")</f>
        <v>9/35</v>
      </c>
      <c r="C12" s="541" t="str">
        <f t="shared" si="0"/>
        <v>1/35</v>
      </c>
    </row>
    <row r="13" spans="1:3">
      <c r="A13" s="732">
        <v>10</v>
      </c>
      <c r="B13" s="541" t="str">
        <f>IF($C$1="F","10/30","10/35")</f>
        <v>10/35</v>
      </c>
      <c r="C13" s="541" t="str">
        <f t="shared" si="0"/>
        <v>1/35</v>
      </c>
    </row>
    <row r="14" spans="1:3">
      <c r="A14" s="732">
        <v>11</v>
      </c>
      <c r="B14" s="541" t="str">
        <f>IF($C$1="F","11/30","11/35")</f>
        <v>11/35</v>
      </c>
      <c r="C14" s="541" t="str">
        <f t="shared" si="0"/>
        <v>1/35</v>
      </c>
    </row>
    <row r="15" spans="1:3">
      <c r="A15" s="732">
        <v>12</v>
      </c>
      <c r="B15" s="541" t="str">
        <f>IF($C$1="F","12/30","12/35")</f>
        <v>12/35</v>
      </c>
      <c r="C15" s="541" t="str">
        <f t="shared" si="0"/>
        <v>1/35</v>
      </c>
    </row>
    <row r="16" spans="1:3">
      <c r="A16" s="732">
        <v>13</v>
      </c>
      <c r="B16" s="541" t="str">
        <f>IF($C$1="F","13/30","13/35")</f>
        <v>13/35</v>
      </c>
      <c r="C16" s="541" t="str">
        <f t="shared" si="0"/>
        <v>1/35</v>
      </c>
    </row>
    <row r="17" spans="1:3">
      <c r="A17" s="732">
        <v>14</v>
      </c>
      <c r="B17" s="541" t="str">
        <f>IF($C$1="F","14/30","14/35")</f>
        <v>14/35</v>
      </c>
      <c r="C17" s="541" t="str">
        <f t="shared" si="0"/>
        <v>1/35</v>
      </c>
    </row>
    <row r="18" spans="1:3">
      <c r="A18" s="732">
        <v>15</v>
      </c>
      <c r="B18" s="541" t="str">
        <f>IF($C$1="F","15/30","15/35")</f>
        <v>15/35</v>
      </c>
      <c r="C18" s="541" t="str">
        <f t="shared" si="0"/>
        <v>1/35</v>
      </c>
    </row>
    <row r="19" spans="1:3">
      <c r="A19" s="732">
        <v>16</v>
      </c>
      <c r="B19" s="541" t="str">
        <f>IF($C$1="F","16/30","16/35")</f>
        <v>16/35</v>
      </c>
      <c r="C19" s="541" t="str">
        <f t="shared" si="0"/>
        <v>1/35</v>
      </c>
    </row>
    <row r="20" spans="1:3">
      <c r="A20" s="732">
        <v>17</v>
      </c>
      <c r="B20" s="541" t="str">
        <f>IF($C$1="F","17/30","17/35")</f>
        <v>17/35</v>
      </c>
      <c r="C20" s="541" t="str">
        <f t="shared" si="0"/>
        <v>1/35</v>
      </c>
    </row>
    <row r="21" spans="1:3">
      <c r="A21" s="732">
        <v>18</v>
      </c>
      <c r="B21" s="541" t="str">
        <f>IF($C$1="F","18/30","18/35")</f>
        <v>18/35</v>
      </c>
      <c r="C21" s="541" t="str">
        <f t="shared" si="0"/>
        <v>1/35</v>
      </c>
    </row>
    <row r="22" spans="1:3">
      <c r="A22" s="732">
        <v>19</v>
      </c>
      <c r="B22" s="541" t="str">
        <f>IF($C$1="F","19/30","19/35")</f>
        <v>19/35</v>
      </c>
      <c r="C22" s="541" t="str">
        <f t="shared" si="0"/>
        <v>1/35</v>
      </c>
    </row>
    <row r="23" spans="1:3">
      <c r="A23" s="732">
        <v>20</v>
      </c>
      <c r="B23" s="541" t="str">
        <f>IF($C$1="F","20/30","20/35")</f>
        <v>20/35</v>
      </c>
      <c r="C23" s="541" t="str">
        <f t="shared" si="0"/>
        <v>1/35</v>
      </c>
    </row>
    <row r="24" spans="1:3">
      <c r="A24" s="732">
        <v>21</v>
      </c>
      <c r="B24" s="541" t="str">
        <f>IF($C$1="F","21/30","21/35")</f>
        <v>21/35</v>
      </c>
      <c r="C24" s="541" t="str">
        <f t="shared" si="0"/>
        <v>1/35</v>
      </c>
    </row>
    <row r="25" spans="1:3">
      <c r="A25" s="732">
        <v>22</v>
      </c>
      <c r="B25" s="541" t="str">
        <f>IF($C$1="F","22/30","22/35")</f>
        <v>22/35</v>
      </c>
      <c r="C25" s="541" t="str">
        <f t="shared" si="0"/>
        <v>1/35</v>
      </c>
    </row>
    <row r="26" spans="1:3">
      <c r="A26" s="732">
        <v>23</v>
      </c>
      <c r="B26" s="541" t="str">
        <f>IF($C$1="F","23/30","23/35")</f>
        <v>23/35</v>
      </c>
      <c r="C26" s="541" t="str">
        <f t="shared" si="0"/>
        <v>1/35</v>
      </c>
    </row>
    <row r="27" spans="1:3">
      <c r="A27" s="732">
        <v>24</v>
      </c>
      <c r="B27" s="541" t="str">
        <f>IF($C$1="F","24/30","24/35")</f>
        <v>24/35</v>
      </c>
      <c r="C27" s="541" t="str">
        <f t="shared" si="0"/>
        <v>1/35</v>
      </c>
    </row>
    <row r="28" spans="1:3">
      <c r="A28" s="732">
        <v>25</v>
      </c>
      <c r="B28" s="541" t="str">
        <f>IF($C$1="F","25/30","25/35")</f>
        <v>25/35</v>
      </c>
      <c r="C28" s="541" t="str">
        <f t="shared" si="0"/>
        <v>1/35</v>
      </c>
    </row>
    <row r="29" spans="1:3">
      <c r="A29" s="732">
        <v>26</v>
      </c>
      <c r="B29" s="541" t="str">
        <f>IF($C$1="F","26/30","26/35")</f>
        <v>26/35</v>
      </c>
      <c r="C29" s="541" t="str">
        <f t="shared" si="0"/>
        <v>1/35</v>
      </c>
    </row>
    <row r="30" spans="1:3">
      <c r="A30" s="732">
        <v>27</v>
      </c>
      <c r="B30" s="541" t="str">
        <f>IF($C$1="F","27/30","27/35")</f>
        <v>27/35</v>
      </c>
      <c r="C30" s="541" t="str">
        <f t="shared" si="0"/>
        <v>1/35</v>
      </c>
    </row>
    <row r="31" spans="1:3">
      <c r="A31" s="732">
        <v>28</v>
      </c>
      <c r="B31" s="541" t="str">
        <f>IF($C$1="F","28/30","28/35")</f>
        <v>28/35</v>
      </c>
      <c r="C31" s="541" t="str">
        <f t="shared" si="0"/>
        <v>1/35</v>
      </c>
    </row>
    <row r="32" spans="1:3">
      <c r="A32" s="732">
        <v>29</v>
      </c>
      <c r="B32" s="541" t="str">
        <f>IF($C$1="F","29/30","29/35")</f>
        <v>29/35</v>
      </c>
      <c r="C32" s="541" t="str">
        <f t="shared" si="0"/>
        <v>1/35</v>
      </c>
    </row>
    <row r="33" spans="1:3">
      <c r="A33" s="732">
        <v>31</v>
      </c>
      <c r="B33" s="752">
        <v>0.88571428571428568</v>
      </c>
      <c r="C33" s="541" t="str">
        <f>IF(D32="F","1/30","1/35")</f>
        <v>1/35</v>
      </c>
    </row>
    <row r="34" spans="1:3">
      <c r="A34" s="732">
        <v>32</v>
      </c>
      <c r="B34" s="752">
        <v>0.91428571428571426</v>
      </c>
      <c r="C34" s="541" t="e">
        <f>IF(#REF!="F","1/30","1/35")</f>
        <v>#REF!</v>
      </c>
    </row>
    <row r="35" spans="1:3">
      <c r="A35" s="732">
        <v>33</v>
      </c>
      <c r="B35" s="752">
        <v>0.94285714285714284</v>
      </c>
      <c r="C35" s="541" t="str">
        <f>IF(D33="F","1/30","1/35")</f>
        <v>1/35</v>
      </c>
    </row>
    <row r="36" spans="1:3">
      <c r="A36" s="732">
        <v>34</v>
      </c>
      <c r="B36" s="752">
        <v>0.97142857142857142</v>
      </c>
      <c r="C36" s="541" t="str">
        <f>IF(D34="F","1/30","1/35")</f>
        <v>1/35</v>
      </c>
    </row>
  </sheetData>
  <mergeCells count="1">
    <mergeCell ref="A1:B1"/>
  </mergeCells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0"/>
  <dimension ref="A1:O47"/>
  <sheetViews>
    <sheetView showZeros="0" topLeftCell="A35" zoomScale="90" workbookViewId="0">
      <selection activeCell="E46" sqref="E46"/>
    </sheetView>
  </sheetViews>
  <sheetFormatPr defaultRowHeight="12.75"/>
  <cols>
    <col min="1" max="1" width="8.42578125" customWidth="1"/>
    <col min="2" max="2" width="11.28515625" customWidth="1"/>
    <col min="3" max="4" width="8.85546875" customWidth="1"/>
    <col min="5" max="5" width="11.42578125" customWidth="1"/>
    <col min="6" max="6" width="8.85546875" customWidth="1"/>
    <col min="7" max="7" width="14.28515625" customWidth="1"/>
    <col min="8" max="8" width="9.5703125" customWidth="1"/>
    <col min="9" max="9" width="22.7109375" bestFit="1" customWidth="1"/>
    <col min="10" max="11" width="31.140625" bestFit="1" customWidth="1"/>
    <col min="12" max="12" width="28" bestFit="1" customWidth="1"/>
    <col min="13" max="13" width="59" bestFit="1" customWidth="1"/>
    <col min="14" max="14" width="19.42578125" bestFit="1" customWidth="1"/>
    <col min="15" max="31" width="8.85546875" customWidth="1"/>
  </cols>
  <sheetData>
    <row r="1" spans="1:8" ht="19.5" hidden="1" customHeight="1">
      <c r="A1" s="249"/>
      <c r="B1" s="2418" t="e">
        <f>#REF!</f>
        <v>#REF!</v>
      </c>
      <c r="C1" s="2418"/>
      <c r="D1" s="2418"/>
      <c r="E1" s="2418"/>
      <c r="F1" s="2418"/>
      <c r="G1" s="2418"/>
      <c r="H1" s="2418"/>
    </row>
    <row r="2" spans="1:8" s="1" customFormat="1" ht="18" hidden="1" customHeight="1">
      <c r="A2" s="20"/>
      <c r="B2" s="2411" t="s">
        <v>2705</v>
      </c>
      <c r="C2" s="2411"/>
      <c r="D2" s="2411"/>
      <c r="E2" s="2411"/>
      <c r="F2" s="2411"/>
      <c r="G2" s="2411"/>
      <c r="H2" s="2411"/>
    </row>
    <row r="3" spans="1:8" s="1" customFormat="1" ht="15.75" hidden="1" customHeight="1">
      <c r="A3" s="20"/>
      <c r="B3" s="2412" t="s">
        <v>2640</v>
      </c>
      <c r="C3" s="2412"/>
      <c r="D3" s="2412"/>
      <c r="E3" s="2412"/>
      <c r="F3" s="2412"/>
      <c r="G3" s="2412"/>
      <c r="H3" s="2412"/>
    </row>
    <row r="4" spans="1:8" s="1" customFormat="1" ht="18" hidden="1" customHeight="1">
      <c r="A4" s="21"/>
      <c r="B4" s="2413" t="s">
        <v>2489</v>
      </c>
      <c r="C4" s="2413"/>
      <c r="D4" s="2413"/>
      <c r="E4" s="2413"/>
      <c r="F4" s="2413"/>
      <c r="G4" s="2413"/>
      <c r="H4" s="2413"/>
    </row>
    <row r="5" spans="1:8" s="1" customFormat="1" ht="13.15" hidden="1" customHeight="1">
      <c r="A5" s="21"/>
      <c r="B5" s="2414" t="s">
        <v>1875</v>
      </c>
      <c r="C5" s="2414"/>
      <c r="D5" s="2414"/>
      <c r="E5" s="2414"/>
      <c r="F5" s="2414"/>
      <c r="G5" s="2414"/>
      <c r="H5" s="2414"/>
    </row>
    <row r="6" spans="1:8" s="1" customFormat="1" ht="15" hidden="1" customHeight="1">
      <c r="A6" s="21"/>
      <c r="B6" s="2415" t="str">
        <f>IF(A17&gt;0,"NÃO APLICAR A MÉDIA PREVISTA NA LEI Nº 10.887/04","")</f>
        <v/>
      </c>
      <c r="C6" s="2415"/>
      <c r="D6" s="2415"/>
      <c r="E6" s="2415"/>
      <c r="F6" s="2415"/>
      <c r="G6" s="2415"/>
      <c r="H6" s="2415"/>
    </row>
    <row r="7" spans="1:8" s="1" customFormat="1" ht="15.75" hidden="1" customHeight="1">
      <c r="A7" s="244"/>
      <c r="B7" s="2452" t="str">
        <f>IF(A7="","",#REF!)</f>
        <v/>
      </c>
      <c r="C7" s="2453"/>
      <c r="D7" s="2453"/>
      <c r="E7" s="2453"/>
      <c r="F7" s="2453"/>
      <c r="G7" s="2453"/>
      <c r="H7" s="2453"/>
    </row>
    <row r="8" spans="1:8" s="1" customFormat="1" ht="13.15" hidden="1" customHeight="1">
      <c r="A8" s="244"/>
      <c r="B8" s="245" t="str">
        <f>IF(A7="","","EFETIVO e EXTRANUMERÁRIO")</f>
        <v/>
      </c>
      <c r="C8" s="246"/>
      <c r="D8" s="246"/>
      <c r="E8" s="246"/>
      <c r="F8" s="252"/>
      <c r="G8" s="244" t="str">
        <f>IF(A7="","","SÓ COM TEMPO PÚBLICO")</f>
        <v/>
      </c>
      <c r="H8" s="246"/>
    </row>
    <row r="9" spans="1:8" s="1" customFormat="1" ht="15.75" hidden="1" customHeight="1">
      <c r="A9" s="244"/>
      <c r="B9" s="244"/>
      <c r="C9" s="246"/>
      <c r="D9" s="246"/>
      <c r="E9" s="246"/>
      <c r="F9" s="246"/>
      <c r="G9" s="246"/>
      <c r="H9" s="246"/>
    </row>
    <row r="10" spans="1:8" s="1" customFormat="1" ht="13.15" hidden="1" customHeight="1">
      <c r="A10" s="244"/>
      <c r="B10" s="2454" t="str">
        <f>IF(A10="","",#REF!)</f>
        <v/>
      </c>
      <c r="C10" s="2455"/>
      <c r="D10" s="2455"/>
      <c r="E10" s="2455"/>
      <c r="F10" s="2455"/>
      <c r="G10" s="2455"/>
      <c r="H10" s="2455"/>
    </row>
    <row r="11" spans="1:8" s="1" customFormat="1" ht="13.15" hidden="1" customHeight="1">
      <c r="A11" s="244"/>
      <c r="B11" s="245" t="str">
        <f>IF(A10="","","EFETIVO e EXTRANUMERÁRIO")</f>
        <v/>
      </c>
      <c r="C11" s="246"/>
      <c r="D11" s="246"/>
      <c r="E11" s="246"/>
      <c r="F11" s="298"/>
      <c r="G11" s="244" t="str">
        <f>IF(A10="","","COM TEMPO DO INSS")</f>
        <v/>
      </c>
      <c r="H11" s="246"/>
    </row>
    <row r="12" spans="1:8" s="1" customFormat="1" ht="13.15" hidden="1" customHeight="1">
      <c r="A12" s="244"/>
      <c r="B12" s="244"/>
      <c r="C12" s="246"/>
      <c r="D12" s="246"/>
      <c r="E12" s="246"/>
      <c r="F12" s="246"/>
      <c r="G12" s="246"/>
      <c r="H12" s="246"/>
    </row>
    <row r="13" spans="1:8" s="1" customFormat="1" ht="14.25" hidden="1" customHeight="1">
      <c r="A13" s="244"/>
      <c r="B13" s="2456" t="str">
        <f>IF(A13="","",#REF!)</f>
        <v/>
      </c>
      <c r="C13" s="2457"/>
      <c r="D13" s="2457"/>
      <c r="E13" s="2457"/>
      <c r="F13" s="2457"/>
      <c r="G13" s="2457"/>
      <c r="H13" s="2457"/>
    </row>
    <row r="14" spans="1:8" s="1" customFormat="1" ht="17.45" hidden="1" customHeight="1">
      <c r="A14" s="244"/>
      <c r="B14" s="245" t="str">
        <f>IF(A13="","","TEMPORÁRIO")</f>
        <v/>
      </c>
      <c r="C14" s="246"/>
      <c r="D14" s="246"/>
      <c r="E14" s="246"/>
      <c r="F14" s="298"/>
      <c r="G14" s="244" t="str">
        <f>IF(A13="","","SÓ COM TEMPO PÚBLICO")</f>
        <v/>
      </c>
      <c r="H14" s="246"/>
    </row>
    <row r="15" spans="1:8" s="1" customFormat="1" ht="13.7" hidden="1" customHeight="1">
      <c r="A15" s="244"/>
      <c r="B15" s="21"/>
      <c r="C15" s="246"/>
      <c r="D15" s="246"/>
      <c r="E15" s="246"/>
      <c r="F15" s="246"/>
      <c r="G15" s="246"/>
      <c r="H15" s="246"/>
    </row>
    <row r="16" spans="1:8" s="1" customFormat="1" ht="19.5" hidden="1" customHeight="1">
      <c r="A16" s="244"/>
      <c r="B16" s="2460" t="str">
        <f>IF(A16="","",#REF!)</f>
        <v/>
      </c>
      <c r="C16" s="2461"/>
      <c r="D16" s="2461"/>
      <c r="E16" s="2461"/>
      <c r="F16" s="2461"/>
      <c r="G16" s="2461"/>
      <c r="H16" s="2461"/>
    </row>
    <row r="17" spans="1:8" s="1" customFormat="1" ht="13.15" hidden="1" customHeight="1">
      <c r="A17" s="282"/>
      <c r="B17" s="245" t="str">
        <f>IF(A16="","","TEMPORÁRIO")</f>
        <v/>
      </c>
      <c r="C17" s="246"/>
      <c r="D17" s="246"/>
      <c r="E17" s="246"/>
      <c r="F17" s="298"/>
      <c r="G17" s="244" t="str">
        <f>IF(A16="","","COM TEMPO DO INSS")</f>
        <v/>
      </c>
      <c r="H17" s="246"/>
    </row>
    <row r="18" spans="1:8" s="1" customFormat="1" ht="17.45" hidden="1" customHeight="1">
      <c r="A18" s="244"/>
      <c r="B18" s="2418" t="e">
        <f>#REF!</f>
        <v>#REF!</v>
      </c>
      <c r="C18" s="2418"/>
      <c r="D18" s="2418"/>
      <c r="E18" s="2418"/>
      <c r="F18" s="2418"/>
      <c r="G18" s="2418"/>
      <c r="H18" s="2418"/>
    </row>
    <row r="19" spans="1:8" s="1" customFormat="1" ht="18" hidden="1" customHeight="1">
      <c r="A19" s="244"/>
      <c r="B19" s="2411" t="s">
        <v>2705</v>
      </c>
      <c r="C19" s="2411"/>
      <c r="D19" s="2411"/>
      <c r="E19" s="2411"/>
      <c r="F19" s="2411"/>
      <c r="G19" s="2411"/>
      <c r="H19" s="2411"/>
    </row>
    <row r="20" spans="1:8" s="1" customFormat="1" ht="13.15" hidden="1" customHeight="1">
      <c r="A20" s="244"/>
      <c r="B20" s="2412" t="s">
        <v>2854</v>
      </c>
      <c r="C20" s="2412"/>
      <c r="D20" s="2412"/>
      <c r="E20" s="2412"/>
      <c r="F20" s="2412"/>
      <c r="G20" s="2412"/>
      <c r="H20" s="2412"/>
    </row>
    <row r="21" spans="1:8" s="1" customFormat="1" ht="18" hidden="1" customHeight="1">
      <c r="A21" s="244"/>
      <c r="B21" s="2420" t="s">
        <v>1133</v>
      </c>
      <c r="C21" s="2420"/>
      <c r="D21" s="2420"/>
      <c r="E21" s="2420"/>
      <c r="F21" s="2420"/>
      <c r="G21" s="2420"/>
      <c r="H21" s="2420"/>
    </row>
    <row r="22" spans="1:8" s="1" customFormat="1" ht="13.15" hidden="1" customHeight="1">
      <c r="A22" s="244"/>
      <c r="B22" s="2414" t="s">
        <v>1875</v>
      </c>
      <c r="C22" s="2414"/>
      <c r="D22" s="2414"/>
      <c r="E22" s="2414"/>
      <c r="F22" s="2414"/>
      <c r="G22" s="2414"/>
      <c r="H22" s="2414"/>
    </row>
    <row r="23" spans="1:8" s="1" customFormat="1" ht="15" hidden="1" customHeight="1">
      <c r="A23" s="244"/>
      <c r="B23" s="2415" t="str">
        <f>IF(A34&gt;0,"APLICAR A MÉDIA PREVISTA NA LEI Nº 10.887/04","")</f>
        <v/>
      </c>
      <c r="C23" s="2415"/>
      <c r="D23" s="2415"/>
      <c r="E23" s="2415"/>
      <c r="F23" s="2415"/>
      <c r="G23" s="2415"/>
      <c r="H23" s="2415"/>
    </row>
    <row r="24" spans="1:8" s="1" customFormat="1" ht="14.25" hidden="1" customHeight="1">
      <c r="A24" s="244"/>
      <c r="B24" s="2452" t="str">
        <f>IF(OR(A24="",'CERT-F'!AF25="N"),"",#REF!)</f>
        <v/>
      </c>
      <c r="C24" s="2453"/>
      <c r="D24" s="2453"/>
      <c r="E24" s="2453"/>
      <c r="F24" s="2453"/>
      <c r="G24" s="2453"/>
      <c r="H24" s="2453"/>
    </row>
    <row r="25" spans="1:8" s="1" customFormat="1" ht="13.15" hidden="1" customHeight="1">
      <c r="A25" s="244"/>
      <c r="B25" s="245" t="str">
        <f>IF(A24="","","EFETIVO e EXTRANUMERÁRIO")</f>
        <v/>
      </c>
      <c r="C25" s="246"/>
      <c r="D25" s="246"/>
      <c r="E25" s="246"/>
      <c r="F25" s="252"/>
      <c r="G25" s="244" t="str">
        <f>IF(A24="","","SÓ COM TEMPO PÚBLICO")</f>
        <v/>
      </c>
      <c r="H25" s="246"/>
    </row>
    <row r="26" spans="1:8" s="1" customFormat="1" ht="15" hidden="1" customHeight="1">
      <c r="A26" s="244"/>
      <c r="B26" s="244"/>
      <c r="C26" s="246"/>
      <c r="D26" s="246"/>
      <c r="E26" s="246"/>
      <c r="F26" s="246"/>
      <c r="G26" s="246"/>
      <c r="H26" s="246"/>
    </row>
    <row r="27" spans="1:8" s="1" customFormat="1" ht="15" hidden="1" customHeight="1">
      <c r="A27" s="244"/>
      <c r="B27" s="2454" t="str">
        <f>IF(OR(A27="",'CERT-F'!AF25="N"),"",#REF!)</f>
        <v/>
      </c>
      <c r="C27" s="2455"/>
      <c r="D27" s="2455"/>
      <c r="E27" s="2455"/>
      <c r="F27" s="2455"/>
      <c r="G27" s="2455"/>
      <c r="H27" s="2455"/>
    </row>
    <row r="28" spans="1:8" s="1" customFormat="1" ht="13.15" hidden="1" customHeight="1">
      <c r="A28" s="244"/>
      <c r="B28" s="245" t="str">
        <f>IF(A27="","","EFETIVO e EXTRANUMERÁRIO")</f>
        <v/>
      </c>
      <c r="C28" s="246"/>
      <c r="D28" s="246"/>
      <c r="E28" s="246"/>
      <c r="F28" s="298"/>
      <c r="G28" s="244" t="str">
        <f>IF(A27="","","COM TEMPO DO INSS")</f>
        <v/>
      </c>
      <c r="H28" s="246"/>
    </row>
    <row r="29" spans="1:8" s="1" customFormat="1" ht="15" hidden="1" customHeight="1">
      <c r="A29" s="244"/>
      <c r="B29" s="244"/>
      <c r="C29" s="246"/>
      <c r="D29" s="246"/>
      <c r="E29" s="246"/>
      <c r="F29" s="246"/>
      <c r="G29" s="246"/>
      <c r="H29" s="246"/>
    </row>
    <row r="30" spans="1:8" s="1" customFormat="1" ht="14.25" hidden="1" customHeight="1">
      <c r="A30" s="244"/>
      <c r="B30" s="2456" t="str">
        <f>IF(OR(A30="",'CERT-F'!AF25="N"),"",#REF!)</f>
        <v/>
      </c>
      <c r="C30" s="2457"/>
      <c r="D30" s="2457"/>
      <c r="E30" s="2457"/>
      <c r="F30" s="2457"/>
      <c r="G30" s="2457"/>
      <c r="H30" s="2457"/>
    </row>
    <row r="31" spans="1:8" s="1" customFormat="1" ht="15" hidden="1" customHeight="1">
      <c r="A31" s="244"/>
      <c r="B31" s="245" t="str">
        <f>IF(A30="","","TEMPORÁRIO")</f>
        <v/>
      </c>
      <c r="C31" s="246"/>
      <c r="D31" s="246"/>
      <c r="E31" s="246"/>
      <c r="F31" s="298"/>
      <c r="G31" s="244" t="str">
        <f>IF(A30="","","SÓ COM TEMPO PÚBLICO")</f>
        <v/>
      </c>
      <c r="H31" s="246"/>
    </row>
    <row r="32" spans="1:8" s="1" customFormat="1" ht="15" hidden="1" customHeight="1">
      <c r="A32" s="244"/>
      <c r="B32" s="21"/>
      <c r="C32" s="246"/>
      <c r="D32" s="246"/>
      <c r="E32" s="246"/>
      <c r="F32" s="246"/>
      <c r="G32" s="246"/>
      <c r="H32" s="246"/>
    </row>
    <row r="33" spans="1:15" s="1" customFormat="1" ht="24.75" hidden="1" customHeight="1">
      <c r="A33" s="244"/>
      <c r="B33" s="2458" t="str">
        <f>IF(OR(A33="",'CERT-F'!AF25="N"),"",#REF!)</f>
        <v/>
      </c>
      <c r="C33" s="2459"/>
      <c r="D33" s="2459"/>
      <c r="E33" s="2459"/>
      <c r="F33" s="2459"/>
      <c r="G33" s="2459"/>
      <c r="H33" s="2459"/>
    </row>
    <row r="34" spans="1:15" s="1" customFormat="1" ht="13.15" hidden="1" customHeight="1">
      <c r="A34" s="282"/>
      <c r="B34" s="245" t="str">
        <f>IF(A33="","","TEMPORÁRIO")</f>
        <v/>
      </c>
      <c r="C34" s="246"/>
      <c r="D34" s="246"/>
      <c r="E34" s="246"/>
      <c r="F34" s="298"/>
      <c r="G34" s="244" t="str">
        <f>IF(A33="","","COM TEMPO DO INSS")</f>
        <v/>
      </c>
      <c r="H34" s="246"/>
    </row>
    <row r="35" spans="1:15" s="1" customFormat="1" ht="24.75" customHeight="1">
      <c r="A35" s="1524" t="s">
        <v>3441</v>
      </c>
      <c r="B35" s="2450" t="s">
        <v>3531</v>
      </c>
      <c r="C35" s="2451"/>
      <c r="D35" s="2451"/>
      <c r="E35" s="2451"/>
      <c r="F35" s="2451"/>
      <c r="G35" s="2451"/>
      <c r="H35" s="2451"/>
      <c r="I35" s="2451"/>
      <c r="J35" s="2451"/>
      <c r="K35" s="2451"/>
      <c r="L35" s="2451"/>
      <c r="M35" s="2451"/>
      <c r="N35" s="1542" t="s">
        <v>3534</v>
      </c>
    </row>
    <row r="36" spans="1:15" ht="30.2" customHeight="1">
      <c r="A36" s="1609" t="s">
        <v>3526</v>
      </c>
      <c r="B36" s="1610"/>
      <c r="C36" s="1610"/>
      <c r="D36" s="1610"/>
      <c r="E36" s="1610"/>
      <c r="F36" s="1610"/>
      <c r="G36" s="1610"/>
      <c r="H36" s="1611"/>
      <c r="I36" s="1542" t="s">
        <v>3532</v>
      </c>
      <c r="J36" s="1542" t="s">
        <v>3533</v>
      </c>
      <c r="K36" s="1542" t="s">
        <v>3534</v>
      </c>
      <c r="L36" s="1542" t="s">
        <v>3417</v>
      </c>
      <c r="M36" s="1542" t="s">
        <v>2656</v>
      </c>
      <c r="N36" s="1608" t="s">
        <v>661</v>
      </c>
      <c r="O36" s="1608" t="s">
        <v>651</v>
      </c>
    </row>
    <row r="37" spans="1:15" ht="30.2" customHeight="1">
      <c r="A37" s="1523">
        <v>1</v>
      </c>
      <c r="B37" s="2449" t="s">
        <v>3527</v>
      </c>
      <c r="C37" s="2449"/>
      <c r="D37" s="2449"/>
      <c r="E37" s="2449"/>
      <c r="F37" s="2449"/>
      <c r="G37" s="2449"/>
      <c r="H37" s="2449"/>
      <c r="I37" s="1537" t="s">
        <v>3522</v>
      </c>
      <c r="J37" s="1537"/>
      <c r="K37" s="1537" t="s">
        <v>3535</v>
      </c>
      <c r="L37" s="1537" t="s">
        <v>3536</v>
      </c>
      <c r="M37" s="1537" t="s">
        <v>3537</v>
      </c>
      <c r="N37">
        <v>20</v>
      </c>
      <c r="O37">
        <v>25</v>
      </c>
    </row>
    <row r="38" spans="1:15" ht="30.2" customHeight="1">
      <c r="A38" s="1523">
        <v>2</v>
      </c>
      <c r="B38" s="2449" t="s">
        <v>3528</v>
      </c>
      <c r="C38" s="2449"/>
      <c r="D38" s="2449"/>
      <c r="E38" s="2449"/>
      <c r="F38" s="2449"/>
      <c r="G38" s="2449"/>
      <c r="H38" s="2449"/>
      <c r="I38" s="1537" t="s">
        <v>3523</v>
      </c>
      <c r="J38" s="1537"/>
      <c r="K38" s="1537" t="s">
        <v>3538</v>
      </c>
      <c r="L38" s="1537" t="s">
        <v>3536</v>
      </c>
      <c r="M38" s="1537" t="s">
        <v>3537</v>
      </c>
      <c r="N38">
        <v>24</v>
      </c>
      <c r="O38">
        <v>29</v>
      </c>
    </row>
    <row r="39" spans="1:15" ht="30.2" customHeight="1">
      <c r="A39" s="1523">
        <v>3</v>
      </c>
      <c r="B39" s="2449" t="s">
        <v>3529</v>
      </c>
      <c r="C39" s="2449"/>
      <c r="D39" s="2449"/>
      <c r="E39" s="2449"/>
      <c r="F39" s="2449"/>
      <c r="G39" s="2449"/>
      <c r="H39" s="2449"/>
      <c r="I39" s="1538" t="s">
        <v>3524</v>
      </c>
      <c r="J39" s="1538"/>
      <c r="K39" s="1537" t="s">
        <v>3539</v>
      </c>
      <c r="L39" s="1537" t="s">
        <v>3536</v>
      </c>
      <c r="M39" s="1537" t="s">
        <v>3537</v>
      </c>
      <c r="N39">
        <v>28</v>
      </c>
      <c r="O39">
        <v>33</v>
      </c>
    </row>
    <row r="40" spans="1:15" ht="30.2" customHeight="1">
      <c r="A40" s="1523">
        <v>4</v>
      </c>
      <c r="B40" s="2449" t="s">
        <v>3530</v>
      </c>
      <c r="C40" s="2449"/>
      <c r="D40" s="2449"/>
      <c r="E40" s="2449"/>
      <c r="F40" s="2449"/>
      <c r="G40" s="2449"/>
      <c r="H40" s="2449"/>
      <c r="I40" s="1537" t="s">
        <v>3525</v>
      </c>
      <c r="J40" s="1537" t="s">
        <v>3540</v>
      </c>
      <c r="K40" s="1538" t="s">
        <v>3541</v>
      </c>
      <c r="L40" s="1537" t="s">
        <v>3536</v>
      </c>
      <c r="M40" s="1537" t="s">
        <v>3537</v>
      </c>
      <c r="N40">
        <v>15</v>
      </c>
      <c r="O40">
        <v>15</v>
      </c>
    </row>
    <row r="43" spans="1:15" ht="35.25" customHeight="1">
      <c r="A43" s="2449" t="s">
        <v>3542</v>
      </c>
      <c r="B43" s="2449"/>
      <c r="C43" s="2449"/>
      <c r="D43" s="2449"/>
      <c r="E43" s="2449"/>
      <c r="F43" s="1581"/>
      <c r="G43" s="1581"/>
      <c r="H43" s="1581"/>
    </row>
    <row r="44" spans="1:15">
      <c r="A44" s="2449"/>
      <c r="B44" s="2449"/>
      <c r="C44" s="2449"/>
      <c r="D44" s="2449"/>
      <c r="E44" s="2449"/>
      <c r="F44" s="1581"/>
      <c r="G44" s="1581"/>
      <c r="H44" s="1581"/>
    </row>
    <row r="45" spans="1:15" ht="25.5" customHeight="1">
      <c r="A45" s="2448" t="s">
        <v>3543</v>
      </c>
      <c r="B45" s="2448"/>
      <c r="C45" s="2448"/>
      <c r="D45" s="2448"/>
      <c r="E45" s="1582">
        <v>34069</v>
      </c>
    </row>
    <row r="46" spans="1:15" ht="25.5" customHeight="1">
      <c r="A46" s="2448" t="s">
        <v>3544</v>
      </c>
      <c r="B46" s="2448"/>
      <c r="C46" s="2448"/>
      <c r="D46" s="2448"/>
      <c r="E46" s="1582">
        <v>43220</v>
      </c>
    </row>
    <row r="47" spans="1:15" ht="12.95" customHeight="1">
      <c r="A47" s="2448" t="s">
        <v>3545</v>
      </c>
      <c r="B47" s="2448"/>
      <c r="C47" s="2448"/>
      <c r="D47" s="2448"/>
      <c r="E47" s="1583">
        <v>0.8</v>
      </c>
    </row>
  </sheetData>
  <sheetProtection formatCells="0" formatColumns="0" formatRows="0" insertColumns="0" insertRows="0" insertHyperlinks="0" deleteColumns="0" deleteRows="0"/>
  <mergeCells count="30">
    <mergeCell ref="B37:H37"/>
    <mergeCell ref="B40:H40"/>
    <mergeCell ref="B39:H39"/>
    <mergeCell ref="B38:H38"/>
    <mergeCell ref="B1:H1"/>
    <mergeCell ref="B18:H18"/>
    <mergeCell ref="B13:H13"/>
    <mergeCell ref="B21:H21"/>
    <mergeCell ref="B20:H20"/>
    <mergeCell ref="B16:H16"/>
    <mergeCell ref="B19:H19"/>
    <mergeCell ref="B10:H10"/>
    <mergeCell ref="B2:H2"/>
    <mergeCell ref="B4:H4"/>
    <mergeCell ref="B5:H5"/>
    <mergeCell ref="B3:H3"/>
    <mergeCell ref="B6:H6"/>
    <mergeCell ref="B35:M35"/>
    <mergeCell ref="B7:H7"/>
    <mergeCell ref="B24:H24"/>
    <mergeCell ref="B22:H22"/>
    <mergeCell ref="B27:H27"/>
    <mergeCell ref="B23:H23"/>
    <mergeCell ref="B30:H30"/>
    <mergeCell ref="B33:H33"/>
    <mergeCell ref="A47:D47"/>
    <mergeCell ref="A46:D46"/>
    <mergeCell ref="A45:D45"/>
    <mergeCell ref="A44:E44"/>
    <mergeCell ref="A43:E43"/>
  </mergeCells>
  <phoneticPr fontId="58" type="noConversion"/>
  <pageMargins left="0.19685039370078741" right="0.19685039370078741" top="0.98425196850393704" bottom="0.98425196850393704" header="0.51181102362204722" footer="0.51181102362204722"/>
  <pageSetup paperSize="5" firstPageNumber="0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4">
    <tabColor rgb="FF002060"/>
  </sheetPr>
  <dimension ref="A1:AJ82"/>
  <sheetViews>
    <sheetView topLeftCell="A14" zoomScaleNormal="100" workbookViewId="0">
      <selection activeCell="M13" sqref="M13"/>
    </sheetView>
  </sheetViews>
  <sheetFormatPr defaultRowHeight="12.75"/>
  <cols>
    <col min="1" max="1" width="2.5703125" customWidth="1"/>
    <col min="4" max="5" width="10.140625" bestFit="1" customWidth="1"/>
    <col min="6" max="6" width="10.28515625" customWidth="1"/>
    <col min="7" max="7" width="6.28515625" customWidth="1"/>
    <col min="8" max="8" width="9.140625" customWidth="1"/>
    <col min="9" max="9" width="8.140625" customWidth="1"/>
    <col min="10" max="10" width="11.28515625" bestFit="1" customWidth="1"/>
    <col min="11" max="11" width="5" customWidth="1"/>
    <col min="12" max="12" width="11.28515625" bestFit="1" customWidth="1"/>
    <col min="13" max="13" width="5.85546875" customWidth="1"/>
    <col min="14" max="14" width="6" customWidth="1"/>
    <col min="15" max="15" width="15" customWidth="1"/>
    <col min="16" max="16" width="9.5703125" bestFit="1" customWidth="1"/>
    <col min="17" max="17" width="6" customWidth="1"/>
    <col min="18" max="18" width="9.28515625" customWidth="1"/>
    <col min="19" max="19" width="8.42578125" customWidth="1"/>
    <col min="20" max="20" width="11.42578125" customWidth="1"/>
    <col min="21" max="21" width="12.85546875" customWidth="1"/>
    <col min="22" max="23" width="9.140625" customWidth="1"/>
  </cols>
  <sheetData>
    <row r="1" spans="1:36">
      <c r="A1" s="1243"/>
      <c r="B1" s="1272" t="e">
        <f>'CERT-V'!AL22</f>
        <v>#REF!</v>
      </c>
      <c r="C1" s="1272" t="e">
        <f>'CERT-V'!AM22</f>
        <v>#REF!</v>
      </c>
      <c r="D1" s="1272">
        <f>'CERT-V'!AN22</f>
        <v>0</v>
      </c>
      <c r="E1" s="1244"/>
      <c r="F1" s="1245"/>
      <c r="G1" s="1245"/>
      <c r="H1" s="1245"/>
      <c r="I1" s="1245"/>
      <c r="J1" s="1246"/>
      <c r="K1" s="1247"/>
      <c r="L1" s="1247"/>
      <c r="M1" s="1247"/>
      <c r="N1" s="1247"/>
      <c r="O1" s="1247"/>
      <c r="P1" s="1247"/>
      <c r="Q1" s="1247"/>
      <c r="R1" s="1247"/>
      <c r="S1" s="1247"/>
      <c r="T1" s="1247"/>
      <c r="U1" s="1247"/>
      <c r="V1" s="1247"/>
      <c r="W1" s="1247"/>
      <c r="X1" s="1248"/>
      <c r="Y1" s="1248"/>
      <c r="Z1" s="1248"/>
      <c r="AA1" s="1248"/>
      <c r="AB1" s="1248"/>
      <c r="AC1" s="1248"/>
      <c r="AD1" s="1248"/>
      <c r="AE1" s="1248"/>
      <c r="AF1" s="1248"/>
      <c r="AG1" s="1248"/>
    </row>
    <row r="2" spans="1:36">
      <c r="A2" s="1243"/>
      <c r="B2" s="2500"/>
      <c r="C2" s="2500"/>
      <c r="D2" s="2500"/>
      <c r="E2" s="2500"/>
      <c r="F2" s="2500"/>
      <c r="G2" s="2500"/>
      <c r="H2" s="2500"/>
      <c r="I2" s="2500"/>
      <c r="J2" s="2500"/>
      <c r="K2" s="2500"/>
      <c r="L2" s="2500"/>
      <c r="M2" s="2500"/>
      <c r="N2" s="2500"/>
      <c r="O2" s="2500"/>
      <c r="P2" s="2500"/>
      <c r="Q2" s="2500"/>
      <c r="R2" s="2500"/>
      <c r="S2" s="2500"/>
      <c r="T2" s="1247"/>
      <c r="U2" s="1247"/>
      <c r="V2" s="1247"/>
      <c r="W2" s="1247"/>
      <c r="X2" s="1248"/>
      <c r="Y2" s="1248"/>
      <c r="Z2" s="1248"/>
      <c r="AA2" s="1248"/>
      <c r="AB2" s="1248"/>
      <c r="AC2" s="1248"/>
      <c r="AD2" s="1248"/>
      <c r="AE2" s="1248"/>
      <c r="AF2" s="1248"/>
      <c r="AG2" s="1248"/>
    </row>
    <row r="3" spans="1:36" ht="18.75" customHeight="1" thickBot="1">
      <c r="A3" s="1243"/>
      <c r="B3" s="2501" t="s">
        <v>3396</v>
      </c>
      <c r="C3" s="2502"/>
      <c r="D3" s="2502"/>
      <c r="E3" s="2502"/>
      <c r="F3" s="2502"/>
      <c r="G3" s="2502"/>
      <c r="H3" s="2502"/>
      <c r="I3" s="2502"/>
      <c r="J3" s="2502"/>
      <c r="K3" s="2502"/>
      <c r="L3" s="2502"/>
      <c r="M3" s="2502"/>
      <c r="N3" s="2502"/>
      <c r="O3" s="2502"/>
      <c r="P3" s="2502"/>
      <c r="Q3" s="2502"/>
      <c r="R3" s="2502"/>
      <c r="S3" s="2503"/>
      <c r="T3" s="1254"/>
      <c r="U3" s="1247"/>
      <c r="V3" s="1247"/>
      <c r="W3" s="1247"/>
      <c r="X3" s="1248"/>
      <c r="Y3" s="1248"/>
      <c r="Z3" s="1248"/>
      <c r="AA3" s="1248"/>
      <c r="AB3" s="1248"/>
      <c r="AC3" s="1248"/>
      <c r="AD3" s="1248"/>
      <c r="AE3" s="1248"/>
      <c r="AF3" s="1248"/>
      <c r="AG3" s="1248"/>
    </row>
    <row r="4" spans="1:36" ht="34.700000000000003" customHeight="1" thickTop="1">
      <c r="A4" s="1243"/>
      <c r="B4" s="2506" t="s">
        <v>3466</v>
      </c>
      <c r="C4" s="2507"/>
      <c r="D4" s="2507"/>
      <c r="E4" s="2507"/>
      <c r="F4" s="2507"/>
      <c r="G4" s="2507"/>
      <c r="H4" s="2507"/>
      <c r="I4" s="2507"/>
      <c r="J4" s="2507"/>
      <c r="K4" s="2507"/>
      <c r="L4" s="2507"/>
      <c r="M4" s="2507"/>
      <c r="N4" s="2507"/>
      <c r="O4" s="2507"/>
      <c r="P4" s="2507"/>
      <c r="Q4" s="1270" t="str">
        <f>IF(U6="","",VLOOKUP(U6,DATADIA,3))</f>
        <v/>
      </c>
      <c r="R4" s="1270" t="e">
        <f>R6-Q4</f>
        <v>#VALUE!</v>
      </c>
      <c r="S4" s="1271"/>
      <c r="T4" s="1257"/>
      <c r="U4" s="1258"/>
      <c r="V4" s="1247"/>
      <c r="W4" s="1247"/>
      <c r="X4" s="1248"/>
      <c r="Y4" s="1248"/>
      <c r="Z4" s="1248"/>
      <c r="AA4" s="1248"/>
      <c r="AB4" s="1248"/>
      <c r="AC4" s="1248"/>
      <c r="AD4" s="1259"/>
      <c r="AE4" s="1248"/>
      <c r="AF4" s="1248"/>
      <c r="AG4" s="1260"/>
      <c r="AH4" s="580"/>
      <c r="AI4" s="580"/>
      <c r="AJ4" s="580"/>
    </row>
    <row r="5" spans="1:36" ht="16.5" thickBot="1">
      <c r="A5" s="1243"/>
      <c r="B5" s="2508" t="s">
        <v>2654</v>
      </c>
      <c r="C5" s="2508"/>
      <c r="D5" s="1252"/>
      <c r="E5" s="1253"/>
      <c r="F5" s="1247"/>
      <c r="G5" s="1247"/>
      <c r="H5" s="1247"/>
      <c r="I5" s="1247"/>
      <c r="J5" s="1247"/>
      <c r="K5" s="1254"/>
      <c r="L5" s="1255"/>
      <c r="M5" s="1252"/>
      <c r="N5" s="1252"/>
      <c r="O5" s="1256"/>
      <c r="P5" s="1256"/>
      <c r="Q5" s="1256"/>
      <c r="R5" s="1256"/>
      <c r="S5" s="1252"/>
      <c r="T5" s="1257"/>
      <c r="U5" s="1258"/>
      <c r="V5" s="1247"/>
      <c r="W5" s="1247"/>
      <c r="X5" s="1248"/>
      <c r="Y5" s="1248"/>
      <c r="Z5" s="1248"/>
      <c r="AA5" s="1248"/>
      <c r="AB5" s="1248"/>
      <c r="AC5" s="1248"/>
      <c r="AD5" s="1259"/>
      <c r="AE5" s="1248"/>
      <c r="AF5" s="1248"/>
      <c r="AG5" s="1260"/>
      <c r="AH5" s="580"/>
      <c r="AI5" s="580"/>
      <c r="AJ5" s="580"/>
    </row>
    <row r="6" spans="1:36" ht="15.75">
      <c r="A6" s="1243"/>
      <c r="B6" s="2468" t="e">
        <f>IF(B1&gt;0,"OCORRERAM.","")</f>
        <v>#REF!</v>
      </c>
      <c r="C6" s="2469"/>
      <c r="D6" s="1157" t="e">
        <f>IF(B1=0,"",'CERT-V'!AL22)</f>
        <v>#REF!</v>
      </c>
      <c r="E6" s="1155" t="e">
        <f>IF(B1=0,"","FALTAS")</f>
        <v>#REF!</v>
      </c>
      <c r="F6" s="2469" t="e">
        <f>IF(B1=0,"","NO ANO DE:")</f>
        <v>#REF!</v>
      </c>
      <c r="G6" s="2469"/>
      <c r="H6" s="1156" t="e">
        <f>IF(B1=0,"",G7)</f>
        <v>#REF!</v>
      </c>
      <c r="I6" s="1153"/>
      <c r="J6" s="1153"/>
      <c r="K6" s="1153"/>
      <c r="L6" s="1153"/>
      <c r="M6" s="886"/>
      <c r="N6" s="1060"/>
      <c r="O6" s="977" t="str">
        <f>IF('CERT-F'!D25="","",'CERT-F'!D25)</f>
        <v/>
      </c>
      <c r="P6" s="887" t="str">
        <f>IF(O6="","",YEAR(O6))</f>
        <v/>
      </c>
      <c r="Q6" s="1119"/>
      <c r="R6" s="887" t="str">
        <f>IF(P6="","",VLOOKUP(P6,BIANO,2))</f>
        <v/>
      </c>
      <c r="S6" s="1120" t="str">
        <f>IF(Q6="","",R6-Q4)</f>
        <v/>
      </c>
      <c r="T6" s="1261"/>
      <c r="U6" s="1269" t="str">
        <f>IF('CERT-F'!D25="","",'CERT-F'!D25)</f>
        <v/>
      </c>
      <c r="V6" s="1252"/>
      <c r="W6" s="1252"/>
      <c r="X6" s="1248"/>
      <c r="Y6" s="1248"/>
      <c r="Z6" s="1248"/>
      <c r="AA6" s="1248"/>
      <c r="AB6" s="1248"/>
      <c r="AC6" s="1248"/>
      <c r="AD6" s="1248"/>
      <c r="AE6" s="1248"/>
      <c r="AF6" s="1248"/>
      <c r="AG6" s="1248"/>
    </row>
    <row r="7" spans="1:36" ht="16.5" thickBot="1">
      <c r="A7" s="1243"/>
      <c r="B7" s="2474" t="e">
        <f>IF(B1&gt;0,"QUANTAS OCORRERAM","")</f>
        <v>#REF!</v>
      </c>
      <c r="C7" s="2475"/>
      <c r="D7" s="2475"/>
      <c r="E7" s="2475"/>
      <c r="F7" s="2476"/>
      <c r="G7" s="1154" t="e">
        <f>IF(B1&gt;0,P6,"")</f>
        <v>#REF!</v>
      </c>
      <c r="H7" s="2504" t="e">
        <f>IF(B1&gt;0,"NO PERÍODO DE:","")</f>
        <v>#REF!</v>
      </c>
      <c r="I7" s="2504"/>
      <c r="J7" s="890" t="e">
        <f>IF(B1&gt;0,O6+1,"")</f>
        <v>#REF!</v>
      </c>
      <c r="K7" s="891" t="e">
        <f>IF(B1&gt;0,"Até","")</f>
        <v>#REF!</v>
      </c>
      <c r="L7" s="892" t="e">
        <f>IF(B1&gt;0,J7+Q4-2,"")</f>
        <v>#REF!</v>
      </c>
      <c r="M7" s="896"/>
      <c r="N7" s="2472" t="e">
        <f>IF(OR(M7="",B1=0),"",IF(M7&gt;Q4,"NÃO PODE SER MAIOR ou IGUAL A:","É VERDADEIRO."))</f>
        <v>#REF!</v>
      </c>
      <c r="O7" s="2473"/>
      <c r="P7" s="2473"/>
      <c r="Q7" s="2473"/>
      <c r="R7" s="899" t="e">
        <f>IF(AND(M7&gt;Q4,B1&gt;0),Q4,"")</f>
        <v>#REF!</v>
      </c>
      <c r="S7" s="900" t="e">
        <f>IF(R7="","","DIAS")</f>
        <v>#REF!</v>
      </c>
      <c r="T7" s="2464" t="str">
        <f>IF(M7&gt;Q4,"É MAIOR DO QUE O Nº DE DIAS NO PERÍODO","")</f>
        <v/>
      </c>
      <c r="U7" s="2465"/>
      <c r="V7" s="2465"/>
      <c r="W7" s="2466"/>
      <c r="X7" s="1248"/>
      <c r="Y7" s="1248"/>
      <c r="Z7" s="1248"/>
      <c r="AA7" s="1248"/>
      <c r="AB7" s="1248"/>
      <c r="AC7" s="1248"/>
      <c r="AD7" s="1248"/>
      <c r="AE7" s="1248"/>
      <c r="AF7" s="1248"/>
      <c r="AG7" s="1248"/>
    </row>
    <row r="8" spans="1:36" ht="16.5" thickBot="1">
      <c r="A8" s="1243"/>
      <c r="B8" s="2471" t="s">
        <v>849</v>
      </c>
      <c r="C8" s="2471"/>
      <c r="D8" s="1247"/>
      <c r="E8" s="1247"/>
      <c r="F8" s="1247"/>
      <c r="G8" s="1247"/>
      <c r="H8" s="1247"/>
      <c r="I8" s="1247"/>
      <c r="J8" s="1247"/>
      <c r="K8" s="1254"/>
      <c r="L8" s="1254"/>
      <c r="M8" s="1255"/>
      <c r="N8" s="1252"/>
      <c r="O8" s="1252"/>
      <c r="P8" s="1256"/>
      <c r="Q8" s="1272" t="str">
        <f>IF(U9="","",VLOOKUP(U9,DATADIA,3))</f>
        <v/>
      </c>
      <c r="R8" s="1272" t="e">
        <f>R9-Q8</f>
        <v>#VALUE!</v>
      </c>
      <c r="S8" s="1256"/>
      <c r="T8" s="1261"/>
      <c r="U8" s="1258"/>
      <c r="V8" s="1247"/>
      <c r="W8" s="1247"/>
      <c r="X8" s="1248"/>
      <c r="Y8" s="1248"/>
      <c r="Z8" s="1248"/>
      <c r="AA8" s="1248"/>
      <c r="AB8" s="1248"/>
      <c r="AC8" s="1248"/>
      <c r="AD8" s="1248"/>
      <c r="AE8" s="1248"/>
      <c r="AF8" s="1248"/>
      <c r="AG8" s="1248"/>
    </row>
    <row r="9" spans="1:36" ht="15.75">
      <c r="A9" s="1243"/>
      <c r="B9" s="2468" t="e">
        <f>IF(C1&gt;0,"OCORRERAM","")</f>
        <v>#REF!</v>
      </c>
      <c r="C9" s="2469"/>
      <c r="D9" s="1157" t="e">
        <f>IF(C1=0,"",'CERT-V'!AM22)</f>
        <v>#REF!</v>
      </c>
      <c r="E9" s="1155" t="e">
        <f>IF(C1=0,"","FALTAS")</f>
        <v>#REF!</v>
      </c>
      <c r="F9" s="2469" t="e">
        <f>IF(C1=0,"","NO ANO DE:")</f>
        <v>#REF!</v>
      </c>
      <c r="G9" s="2469"/>
      <c r="H9" s="1156" t="e">
        <f>IF(C1=0,"",G10)</f>
        <v>#REF!</v>
      </c>
      <c r="I9" s="1153"/>
      <c r="J9" s="1153"/>
      <c r="K9" s="1153"/>
      <c r="L9" s="1153"/>
      <c r="M9" s="894"/>
      <c r="N9" s="1060"/>
      <c r="O9" s="977" t="str">
        <f>IF('CERT-F'!I25="","",'CERT-F'!I25)</f>
        <v/>
      </c>
      <c r="P9" s="887" t="str">
        <f>IF(O9="","",YEAR(O9))</f>
        <v/>
      </c>
      <c r="Q9" s="905" t="e">
        <f>'CERT-V'!DC23</f>
        <v>#REF!</v>
      </c>
      <c r="R9" s="905" t="str">
        <f>IF(P9="","",VLOOKUP(P9,BIANO,2))</f>
        <v/>
      </c>
      <c r="S9" s="1064"/>
      <c r="T9" s="1261"/>
      <c r="U9" s="1269" t="str">
        <f>IF('CERT-F'!I25="","",'CERT-F'!I25)</f>
        <v/>
      </c>
      <c r="V9" s="1252"/>
      <c r="W9" s="1252"/>
      <c r="X9" s="1248"/>
      <c r="Y9" s="1248"/>
      <c r="Z9" s="1248"/>
      <c r="AA9" s="1248"/>
      <c r="AB9" s="1248"/>
      <c r="AC9" s="1248"/>
      <c r="AD9" s="1248"/>
      <c r="AE9" s="1248"/>
      <c r="AF9" s="1248"/>
      <c r="AG9" s="1248"/>
    </row>
    <row r="10" spans="1:36" ht="16.5" thickBot="1">
      <c r="A10" s="1243"/>
      <c r="B10" s="2474" t="e">
        <f>IF(C1&gt;0,"QUANTAS OCORRERAM","")</f>
        <v>#REF!</v>
      </c>
      <c r="C10" s="2475"/>
      <c r="D10" s="2475"/>
      <c r="E10" s="2475"/>
      <c r="F10" s="2476"/>
      <c r="G10" s="1176" t="e">
        <f>IF(C1&gt;0,P9,"")</f>
        <v>#REF!</v>
      </c>
      <c r="H10" s="2470" t="e">
        <f>IF(C1&gt;0,"NO PERÍODO DE:","")</f>
        <v>#REF!</v>
      </c>
      <c r="I10" s="2470"/>
      <c r="J10" s="901" t="e">
        <f>IF(C1&gt;0,O9+1,"")</f>
        <v>#REF!</v>
      </c>
      <c r="K10" s="1030" t="e">
        <f>IF(C1&gt;0,"Até","")</f>
        <v>#REF!</v>
      </c>
      <c r="L10" s="902" t="e">
        <f>IF(C1&gt;0,J10+Q8-2,"")</f>
        <v>#REF!</v>
      </c>
      <c r="M10" s="896"/>
      <c r="N10" s="2472" t="e">
        <f>IF(OR(C1=0,M10=""),"",IF(M10&gt;Q8,"NÃO PODE SER MAIOR ou IGUAL A:","É VERDADEIRO."))</f>
        <v>#REF!</v>
      </c>
      <c r="O10" s="2473"/>
      <c r="P10" s="2473"/>
      <c r="Q10" s="2505"/>
      <c r="R10" s="904" t="e">
        <f>IF(AND(M10&gt;Q8,C1&gt;0),Q8,"")</f>
        <v>#REF!</v>
      </c>
      <c r="S10" s="903" t="e">
        <f>IF(R10="","","DIAS")</f>
        <v>#REF!</v>
      </c>
      <c r="T10" s="2462" t="str">
        <f>IF(M10&gt;Q8,"É MAIOR DO QUE O Nº DE DIAS NO PERÍODO","")</f>
        <v/>
      </c>
      <c r="U10" s="2462"/>
      <c r="V10" s="2462"/>
      <c r="W10" s="2463"/>
      <c r="X10" s="1248"/>
      <c r="Y10" s="1248"/>
      <c r="Z10" s="1248"/>
      <c r="AA10" s="1248"/>
      <c r="AB10" s="1248"/>
      <c r="AC10" s="1248"/>
      <c r="AD10" s="1248"/>
      <c r="AE10" s="1248"/>
      <c r="AF10" s="1248"/>
      <c r="AG10" s="1248"/>
    </row>
    <row r="11" spans="1:36" ht="16.5" thickBot="1">
      <c r="A11" s="1243"/>
      <c r="B11" s="2471" t="s">
        <v>2656</v>
      </c>
      <c r="C11" s="2471"/>
      <c r="D11" s="1247"/>
      <c r="E11" s="1247"/>
      <c r="F11" s="1247"/>
      <c r="G11" s="1247"/>
      <c r="H11" s="1247"/>
      <c r="I11" s="1247"/>
      <c r="J11" s="1247"/>
      <c r="K11" s="1254"/>
      <c r="L11" s="1254"/>
      <c r="M11" s="1255"/>
      <c r="N11" s="1252"/>
      <c r="O11" s="1252"/>
      <c r="P11" s="1272"/>
      <c r="Q11" s="1272" t="str">
        <f>IF(U12="","",VLOOKUP(U12,DATADIA,3))</f>
        <v/>
      </c>
      <c r="R11" s="1272" t="e">
        <f>R12-Q11</f>
        <v>#VALUE!</v>
      </c>
      <c r="S11" s="1272"/>
      <c r="T11" s="1261"/>
      <c r="U11" s="1258"/>
      <c r="V11" s="1247"/>
      <c r="W11" s="1247"/>
      <c r="X11" s="1248"/>
      <c r="Y11" s="1248"/>
      <c r="Z11" s="1248"/>
      <c r="AA11" s="1248"/>
      <c r="AB11" s="1248"/>
      <c r="AC11" s="1248"/>
      <c r="AD11" s="1248"/>
      <c r="AE11" s="1248"/>
      <c r="AF11" s="1248"/>
      <c r="AG11" s="1248"/>
    </row>
    <row r="12" spans="1:36" ht="15.75">
      <c r="A12" s="1243"/>
      <c r="B12" s="2468" t="str">
        <f>IF(D1&gt;0,"OCORRERAM","")</f>
        <v/>
      </c>
      <c r="C12" s="2469"/>
      <c r="D12" s="1157" t="str">
        <f>IF(D1=0,"",'CERT-V'!AN22)</f>
        <v/>
      </c>
      <c r="E12" s="2469" t="str">
        <f>IF(D1=0,"","FALTAS NO ANO DE:")</f>
        <v/>
      </c>
      <c r="F12" s="2469"/>
      <c r="G12" s="2469"/>
      <c r="H12" s="1178" t="str">
        <f>IF(D1=0,"",G13)</f>
        <v/>
      </c>
      <c r="I12" s="1153"/>
      <c r="J12" s="1153"/>
      <c r="K12" s="1153"/>
      <c r="L12" s="1153"/>
      <c r="M12" s="894"/>
      <c r="N12" s="1060"/>
      <c r="O12" s="977" t="str">
        <f>IF('CERT-F'!Q25="","",'CERT-F'!Q25)</f>
        <v/>
      </c>
      <c r="P12" s="887" t="str">
        <f>IF(O12="","",YEAR(O12))</f>
        <v/>
      </c>
      <c r="Q12" s="887" t="e">
        <f>'CERT-V'!DD23</f>
        <v>#REF!</v>
      </c>
      <c r="R12" s="905" t="str">
        <f>IF(P12="","",VLOOKUP(P12,BIANO,2))</f>
        <v/>
      </c>
      <c r="S12" s="1064"/>
      <c r="T12" s="1261"/>
      <c r="U12" s="1269" t="str">
        <f>IF('CERT-F'!Q25="","",'CERT-F'!Q25)</f>
        <v/>
      </c>
      <c r="V12" s="1252"/>
      <c r="W12" s="1252"/>
      <c r="X12" s="1248"/>
      <c r="Y12" s="1248"/>
      <c r="Z12" s="1248"/>
      <c r="AA12" s="1248"/>
      <c r="AB12" s="1248"/>
      <c r="AC12" s="1248"/>
      <c r="AD12" s="1248"/>
      <c r="AE12" s="1248"/>
      <c r="AF12" s="1248"/>
      <c r="AG12" s="1248"/>
    </row>
    <row r="13" spans="1:36" ht="16.5" thickBot="1">
      <c r="A13" s="1243"/>
      <c r="B13" s="2474" t="str">
        <f>IF(D1&gt;0,"QUANTAS OCORRERAM","")</f>
        <v/>
      </c>
      <c r="C13" s="2475"/>
      <c r="D13" s="2475"/>
      <c r="E13" s="2475"/>
      <c r="F13" s="2476"/>
      <c r="G13" s="1176" t="str">
        <f>IF(D1&gt;0,P12,"")</f>
        <v/>
      </c>
      <c r="H13" s="2470" t="str">
        <f>IF(D1&gt;0,"NO PERÍODO DE:","")</f>
        <v/>
      </c>
      <c r="I13" s="2470"/>
      <c r="J13" s="901" t="str">
        <f>IF(D1&gt;0,O12+1,"")</f>
        <v/>
      </c>
      <c r="K13" s="1030" t="str">
        <f>IF(D1&gt;0,"Até","")</f>
        <v/>
      </c>
      <c r="L13" s="902" t="str">
        <f>IF(D1&gt;0,J13+Q11-2,"")</f>
        <v/>
      </c>
      <c r="M13" s="897"/>
      <c r="N13" s="2472" t="str">
        <f>IF(OR(D1=0,M13=""),"",IF(M13&gt;Q11,"NÃO PODE SER MAIOR ou IGUAL A:","É VERDADEIRO."))</f>
        <v/>
      </c>
      <c r="O13" s="2473"/>
      <c r="P13" s="2473"/>
      <c r="Q13" s="2473"/>
      <c r="R13" s="904" t="str">
        <f>IF(AND(M13&gt;Q11,D1&gt;0),Q11,"")</f>
        <v/>
      </c>
      <c r="S13" s="903" t="str">
        <f>IF(R13="","","DIAS")</f>
        <v/>
      </c>
      <c r="T13" s="2467" t="str">
        <f>IF(M13&gt;Q11,"É MAIOR DO QUE O Nº DE DIAS NO PERÍODO","")</f>
        <v/>
      </c>
      <c r="U13" s="2465"/>
      <c r="V13" s="2465"/>
      <c r="W13" s="2466"/>
      <c r="X13" s="1248"/>
      <c r="Y13" s="1248"/>
      <c r="Z13" s="1248"/>
      <c r="AA13" s="1248"/>
      <c r="AB13" s="1248"/>
      <c r="AC13" s="1248"/>
      <c r="AD13" s="1248"/>
      <c r="AE13" s="1248"/>
      <c r="AF13" s="1248"/>
      <c r="AG13" s="1248"/>
    </row>
    <row r="14" spans="1:36" ht="19.5" customHeight="1" thickBot="1">
      <c r="A14" s="1243"/>
      <c r="B14" s="1262"/>
      <c r="C14" s="1260"/>
      <c r="D14" s="1260"/>
      <c r="E14" s="1260"/>
      <c r="F14" s="1260"/>
      <c r="G14" s="1260"/>
      <c r="H14" s="1260"/>
      <c r="I14" s="1260"/>
      <c r="J14" s="1260"/>
      <c r="K14" s="1260"/>
      <c r="L14" s="1260"/>
      <c r="M14" s="1260"/>
      <c r="N14" s="1260"/>
      <c r="O14" s="1260"/>
      <c r="P14" s="1260"/>
      <c r="Q14" s="1248"/>
      <c r="R14" s="1248"/>
      <c r="S14" s="1248"/>
      <c r="T14" s="1248"/>
      <c r="U14" s="1248"/>
      <c r="V14" s="1248"/>
      <c r="W14" s="1248"/>
      <c r="X14" s="1248"/>
      <c r="Y14" s="1248"/>
      <c r="Z14" s="1248"/>
      <c r="AA14" s="1248"/>
      <c r="AB14" s="1248"/>
      <c r="AC14" s="1248"/>
      <c r="AD14" s="1248"/>
      <c r="AE14" s="1248"/>
      <c r="AF14" s="1248"/>
      <c r="AG14" s="1248"/>
    </row>
    <row r="15" spans="1:36" ht="27.4" customHeight="1" thickTop="1">
      <c r="A15" s="1243"/>
      <c r="B15" s="2509" t="s">
        <v>3458</v>
      </c>
      <c r="C15" s="2510"/>
      <c r="D15" s="2510"/>
      <c r="E15" s="2510"/>
      <c r="F15" s="2510"/>
      <c r="G15" s="2510"/>
      <c r="H15" s="2510"/>
      <c r="I15" s="2510"/>
      <c r="J15" s="2510"/>
      <c r="K15" s="2510"/>
      <c r="L15" s="2510"/>
      <c r="M15" s="2510"/>
      <c r="N15" s="2510"/>
      <c r="O15" s="2510"/>
      <c r="P15" s="2510"/>
      <c r="Q15" s="2510"/>
      <c r="R15" s="2510"/>
      <c r="S15" s="2511"/>
      <c r="T15" s="1248"/>
      <c r="U15" s="1248"/>
      <c r="V15" s="1248"/>
      <c r="W15" s="1248"/>
      <c r="X15" s="1248"/>
      <c r="Y15" s="1248"/>
      <c r="Z15" s="1248"/>
      <c r="AA15" s="1248"/>
      <c r="AB15" s="1248"/>
      <c r="AC15" s="1248"/>
      <c r="AD15" s="1248"/>
      <c r="AE15" s="1248"/>
      <c r="AF15" s="1248"/>
      <c r="AG15" s="1248"/>
    </row>
    <row r="16" spans="1:36" ht="28.5" customHeight="1">
      <c r="A16" s="1249"/>
      <c r="B16" s="2512"/>
      <c r="C16" s="2513"/>
      <c r="D16" s="2513"/>
      <c r="E16" s="2513"/>
      <c r="F16" s="2513"/>
      <c r="G16" s="2513"/>
      <c r="H16" s="2513"/>
      <c r="I16" s="2513"/>
      <c r="J16" s="2513"/>
      <c r="K16" s="2513"/>
      <c r="L16" s="2513"/>
      <c r="M16" s="2513"/>
      <c r="N16" s="2513"/>
      <c r="O16" s="2513"/>
      <c r="P16" s="2513"/>
      <c r="Q16" s="2513"/>
      <c r="R16" s="2513"/>
      <c r="S16" s="2514"/>
      <c r="T16" s="1248"/>
      <c r="U16" s="1248"/>
      <c r="V16" s="1248"/>
      <c r="W16" s="1248"/>
      <c r="X16" s="1248"/>
      <c r="Y16" s="1248"/>
      <c r="Z16" s="1248"/>
      <c r="AA16" s="1248"/>
      <c r="AB16" s="1248"/>
      <c r="AC16" s="1248"/>
      <c r="AD16" s="1248"/>
      <c r="AE16" s="1248"/>
      <c r="AF16" s="1248"/>
      <c r="AG16" s="1248"/>
    </row>
    <row r="17" spans="1:33" ht="17.100000000000001" customHeight="1" thickBot="1">
      <c r="A17" s="1249"/>
      <c r="B17" s="1263"/>
      <c r="C17" s="1263"/>
      <c r="D17" s="1263"/>
      <c r="E17" s="1263"/>
      <c r="F17" s="1263"/>
      <c r="G17" s="1263"/>
      <c r="H17" s="1263"/>
      <c r="I17" s="1263"/>
      <c r="J17" s="1263"/>
      <c r="K17" s="1263"/>
      <c r="L17" s="1263"/>
      <c r="M17" s="1263"/>
      <c r="N17" s="1263"/>
      <c r="O17" s="1263"/>
      <c r="P17" s="1263"/>
      <c r="Q17" s="1263"/>
      <c r="R17" s="1263"/>
      <c r="S17" s="1263"/>
      <c r="T17" s="1248"/>
      <c r="U17" s="1248"/>
      <c r="V17" s="1248"/>
      <c r="W17" s="1248"/>
      <c r="X17" s="1248"/>
      <c r="Y17" s="1248"/>
      <c r="Z17" s="1248"/>
      <c r="AA17" s="1248"/>
      <c r="AB17" s="1248"/>
      <c r="AC17" s="1248"/>
      <c r="AD17" s="1248"/>
      <c r="AE17" s="1248"/>
      <c r="AF17" s="1248"/>
      <c r="AG17" s="1248"/>
    </row>
    <row r="18" spans="1:33" ht="16.5" thickBot="1">
      <c r="A18" s="1318" t="e">
        <f>IF('CERT-V'!AT22=0,0,'CERT-V'!AT22)</f>
        <v>#REF!</v>
      </c>
      <c r="B18" s="2477" t="s">
        <v>2654</v>
      </c>
      <c r="C18" s="2478"/>
      <c r="D18" s="1247"/>
      <c r="E18" s="1247"/>
      <c r="F18" s="1247"/>
      <c r="G18" s="1247"/>
      <c r="H18" s="1247"/>
      <c r="I18" s="1247"/>
      <c r="J18" s="1247"/>
      <c r="K18" s="1254"/>
      <c r="L18" s="1254"/>
      <c r="M18" s="1255"/>
      <c r="N18" s="1252"/>
      <c r="O18" s="1252"/>
      <c r="P18" s="1256"/>
      <c r="Q18" s="1245" t="str">
        <f>IF(U19="","",VLOOKUP(U19,DATADIA,3))</f>
        <v/>
      </c>
      <c r="R18" s="1256"/>
      <c r="S18" s="1256"/>
      <c r="T18" s="1264"/>
      <c r="U18" s="1264"/>
      <c r="V18" s="1247"/>
      <c r="W18" s="1247"/>
      <c r="X18" s="1248"/>
      <c r="Y18" s="1248"/>
      <c r="Z18" s="1248"/>
      <c r="AA18" s="1248"/>
      <c r="AB18" s="1248"/>
      <c r="AC18" s="1248"/>
      <c r="AD18" s="1248"/>
      <c r="AE18" s="1248"/>
      <c r="AF18" s="1248"/>
      <c r="AG18" s="1248"/>
    </row>
    <row r="19" spans="1:33" ht="15.75">
      <c r="A19" s="1319"/>
      <c r="B19" s="1274" t="e">
        <f>IF(A18&gt;0,"TEM","")</f>
        <v>#REF!</v>
      </c>
      <c r="C19" s="1275" t="e">
        <f>IF(A18&gt;0,A18,"")</f>
        <v>#REF!</v>
      </c>
      <c r="D19" s="2484" t="e">
        <f>IF(A18=0,"","FALTA(S) NO ANO DE:")</f>
        <v>#REF!</v>
      </c>
      <c r="E19" s="2484"/>
      <c r="F19" s="2484"/>
      <c r="G19" s="1177" t="e">
        <f>G20</f>
        <v>#REF!</v>
      </c>
      <c r="H19" s="1153"/>
      <c r="I19" s="1153"/>
      <c r="J19" s="1153"/>
      <c r="K19" s="1153"/>
      <c r="L19" s="1153"/>
      <c r="M19" s="894"/>
      <c r="N19" s="1060"/>
      <c r="O19" s="1061" t="str">
        <f>IF('CERT-F'!Q29="","",'CERT-F'!Q29)</f>
        <v/>
      </c>
      <c r="P19" s="1062" t="str">
        <f>IF(O19="","",YEAR(O19))</f>
        <v/>
      </c>
      <c r="Q19" s="887" t="e">
        <f>L20-J20+1</f>
        <v>#REF!</v>
      </c>
      <c r="R19" s="1063" t="str">
        <f>IF(P19="","",VLOOKUP(P19,BIANO,2))</f>
        <v/>
      </c>
      <c r="S19" s="1064"/>
      <c r="T19" s="1261"/>
      <c r="U19" s="1261"/>
      <c r="V19" s="1252"/>
      <c r="W19" s="1252"/>
      <c r="X19" s="1248"/>
      <c r="Y19" s="1248"/>
      <c r="Z19" s="1248"/>
      <c r="AA19" s="1248"/>
      <c r="AB19" s="1248"/>
      <c r="AC19" s="1248"/>
      <c r="AD19" s="1248"/>
      <c r="AE19" s="1248"/>
      <c r="AF19" s="1248"/>
      <c r="AG19" s="1248"/>
    </row>
    <row r="20" spans="1:33" ht="16.5" thickBot="1">
      <c r="A20" s="1319"/>
      <c r="B20" s="2485" t="e">
        <f>IF(A18&gt;0,"QUANTAS FALTAS(S) OCORRERAM","")</f>
        <v>#REF!</v>
      </c>
      <c r="C20" s="2486"/>
      <c r="D20" s="2486"/>
      <c r="E20" s="2486"/>
      <c r="F20" s="2487"/>
      <c r="G20" s="1176" t="e">
        <f>IF(A18&gt;0,'CERT-V'!CJ14,"")</f>
        <v>#REF!</v>
      </c>
      <c r="H20" s="2470" t="e">
        <f>IF(A18&gt;0,"NO PERÍODO DE:","")</f>
        <v>#REF!</v>
      </c>
      <c r="I20" s="2470"/>
      <c r="J20" s="901" t="e">
        <f>IF(A18&gt;0,'CERT-V'!AQ28,"")</f>
        <v>#REF!</v>
      </c>
      <c r="K20" s="1030" t="e">
        <f>IF(A18&gt;0,"Até","")</f>
        <v>#REF!</v>
      </c>
      <c r="L20" s="902" t="e">
        <f>IF(A18&gt;0,'CERT-V'!AQ29,"")</f>
        <v>#REF!</v>
      </c>
      <c r="M20" s="897"/>
      <c r="N20" s="2480" t="e">
        <f>IF(A18=0,"",IF(AND(A18&gt;0,M20=""),"DIGITE AS FALTAS, SE NÃO HOUVE DIGITE ZERO", "MISSÃO CUMPRIDA."))</f>
        <v>#REF!</v>
      </c>
      <c r="O20" s="2481"/>
      <c r="P20" s="2481"/>
      <c r="Q20" s="2481"/>
      <c r="R20" s="2481"/>
      <c r="S20" s="2482"/>
      <c r="T20" s="1248"/>
      <c r="U20" s="1248"/>
      <c r="V20" s="1248"/>
      <c r="W20" s="1248"/>
      <c r="X20" s="1248"/>
      <c r="Y20" s="1248"/>
      <c r="Z20" s="1248"/>
      <c r="AA20" s="1248"/>
      <c r="AB20" s="1248"/>
      <c r="AC20" s="1248"/>
      <c r="AD20" s="1248"/>
      <c r="AE20" s="1248"/>
      <c r="AF20" s="1248"/>
      <c r="AG20" s="1248"/>
    </row>
    <row r="21" spans="1:33" ht="17.100000000000001" customHeight="1" thickBot="1">
      <c r="A21" s="1318" t="e">
        <f>IF('CERT-V'!AR22=0,0,'CERT-V'!AR22)</f>
        <v>#REF!</v>
      </c>
      <c r="B21" s="2479"/>
      <c r="C21" s="2479"/>
      <c r="D21" s="1248"/>
      <c r="E21" s="1248"/>
      <c r="F21" s="1248"/>
      <c r="G21" s="1248"/>
      <c r="H21" s="1248"/>
      <c r="I21" s="1248"/>
      <c r="J21" s="1248"/>
      <c r="K21" s="1248"/>
      <c r="L21" s="1248"/>
      <c r="M21" s="1265"/>
      <c r="N21" s="1248"/>
      <c r="O21" s="1248"/>
      <c r="P21" s="1248"/>
      <c r="Q21" s="1248"/>
      <c r="R21" s="1248"/>
      <c r="S21" s="1248"/>
      <c r="T21" s="1248"/>
      <c r="U21" s="1248"/>
      <c r="V21" s="1248"/>
      <c r="W21" s="1248"/>
      <c r="X21" s="1248"/>
      <c r="Y21" s="1248"/>
      <c r="Z21" s="1248"/>
      <c r="AA21" s="1248"/>
      <c r="AB21" s="1248"/>
      <c r="AC21" s="1248"/>
      <c r="AD21" s="1248"/>
      <c r="AE21" s="1248"/>
      <c r="AF21" s="1248"/>
      <c r="AG21" s="1248"/>
    </row>
    <row r="22" spans="1:33" ht="18.75" customHeight="1" thickBot="1">
      <c r="A22" s="1318"/>
      <c r="B22" s="2477" t="s">
        <v>849</v>
      </c>
      <c r="C22" s="2478"/>
      <c r="D22" s="1248"/>
      <c r="E22" s="1248"/>
      <c r="F22" s="1248"/>
      <c r="G22" s="1248"/>
      <c r="H22" s="1248"/>
      <c r="I22" s="1248"/>
      <c r="J22" s="1248"/>
      <c r="K22" s="1248"/>
      <c r="L22" s="1248"/>
      <c r="M22" s="1265"/>
      <c r="N22" s="1248"/>
      <c r="O22" s="1248"/>
      <c r="P22" s="1248"/>
      <c r="Q22" s="1248"/>
      <c r="R22" s="1248"/>
      <c r="S22" s="1248"/>
      <c r="T22" s="1248"/>
      <c r="U22" s="1248"/>
      <c r="V22" s="1248"/>
      <c r="W22" s="1248"/>
      <c r="X22" s="1248"/>
      <c r="Y22" s="1248"/>
      <c r="Z22" s="1248"/>
      <c r="AA22" s="1248"/>
      <c r="AB22" s="1248"/>
      <c r="AC22" s="1248"/>
      <c r="AD22" s="1248"/>
      <c r="AE22" s="1248"/>
      <c r="AF22" s="1248"/>
      <c r="AG22" s="1248"/>
    </row>
    <row r="23" spans="1:33" ht="15.75">
      <c r="A23" s="1319"/>
      <c r="B23" s="1274" t="e">
        <f>IF(A21&gt;0,"TEM","")</f>
        <v>#REF!</v>
      </c>
      <c r="C23" s="1275" t="e">
        <f>IF(A21&gt;0,A21,"")</f>
        <v>#REF!</v>
      </c>
      <c r="D23" s="2484" t="e">
        <f>IF(A21=0,"","FALTA(S) NO ANO DE:")</f>
        <v>#REF!</v>
      </c>
      <c r="E23" s="2484"/>
      <c r="F23" s="2484"/>
      <c r="G23" s="1229" t="e">
        <f>G24</f>
        <v>#REF!</v>
      </c>
      <c r="H23" s="1177"/>
      <c r="I23" s="1153"/>
      <c r="J23" s="1153"/>
      <c r="K23" s="1153"/>
      <c r="L23" s="1153"/>
      <c r="M23" s="1118"/>
      <c r="N23" s="2483" t="e">
        <f>IF(L24="","",L24)</f>
        <v>#REF!</v>
      </c>
      <c r="O23" s="2483"/>
      <c r="P23" s="887" t="e">
        <f>IF(N23="","",YEAR(N23))</f>
        <v>#REF!</v>
      </c>
      <c r="Q23" s="887" t="e">
        <f>IF(L24="","",L24-J24+1)</f>
        <v>#REF!</v>
      </c>
      <c r="R23" s="905" t="e">
        <f>IF(P23="","",VLOOKUP(P23,BIANO,2))</f>
        <v>#REF!</v>
      </c>
      <c r="S23" s="1015"/>
      <c r="T23" s="1261"/>
      <c r="U23" s="1261"/>
      <c r="V23" s="1252"/>
      <c r="W23" s="1252"/>
      <c r="X23" s="1248"/>
      <c r="Y23" s="1248"/>
      <c r="Z23" s="1248"/>
      <c r="AA23" s="1248"/>
      <c r="AB23" s="1248"/>
      <c r="AC23" s="1248"/>
      <c r="AD23" s="1248"/>
      <c r="AE23" s="1248"/>
      <c r="AF23" s="1248"/>
      <c r="AG23" s="1248"/>
    </row>
    <row r="24" spans="1:33" ht="16.5" thickBot="1">
      <c r="A24" s="1319"/>
      <c r="B24" s="2485" t="e">
        <f>IF(A21&gt;0,"QUANTAS FALTA(A) OCORRERAM","")</f>
        <v>#REF!</v>
      </c>
      <c r="C24" s="2486"/>
      <c r="D24" s="2486"/>
      <c r="E24" s="2486"/>
      <c r="F24" s="2487"/>
      <c r="G24" s="1273" t="e">
        <f>IF(A21&gt;0,'CERT-V'!CJ21,"")</f>
        <v>#REF!</v>
      </c>
      <c r="H24" s="2470" t="e">
        <f>IF(A21&gt;0,"NO PERÍODO DE:","")</f>
        <v>#REF!</v>
      </c>
      <c r="I24" s="2470"/>
      <c r="J24" s="901" t="e">
        <f>IF(A21&gt;0,'CERT-V'!AO28,"")</f>
        <v>#REF!</v>
      </c>
      <c r="K24" s="1030" t="e">
        <f>IF(A21&gt;0,"Até","")</f>
        <v>#REF!</v>
      </c>
      <c r="L24" s="902" t="e">
        <f>IF(A21&gt;0,'CERT-V'!AO29,"")</f>
        <v>#REF!</v>
      </c>
      <c r="M24" s="897"/>
      <c r="N24" s="2480" t="e">
        <f>IF(A21=0,"",IF(AND(A21&gt;0,M24=""),"DIGITE AS FALTAS, SE NÃO HOUVE DIGITE ZERO", "MISSÃO CUMPRIDA."))</f>
        <v>#REF!</v>
      </c>
      <c r="O24" s="2481"/>
      <c r="P24" s="2481"/>
      <c r="Q24" s="2481"/>
      <c r="R24" s="2481"/>
      <c r="S24" s="2482"/>
      <c r="T24" s="1248"/>
      <c r="U24" s="1248"/>
      <c r="V24" s="1248"/>
      <c r="W24" s="1248"/>
      <c r="X24" s="1248"/>
      <c r="Y24" s="1248"/>
      <c r="Z24" s="1248"/>
      <c r="AA24" s="1248"/>
      <c r="AB24" s="1248"/>
      <c r="AC24" s="1248"/>
      <c r="AD24" s="1248"/>
      <c r="AE24" s="1248"/>
      <c r="AF24" s="1248"/>
      <c r="AG24" s="1248"/>
    </row>
    <row r="25" spans="1:33" ht="17.100000000000001" customHeight="1" thickBot="1">
      <c r="A25" s="1318">
        <f>IF('CERT-V'!AS22=0,0,'CERT-V'!AS22)</f>
        <v>0</v>
      </c>
      <c r="B25" s="1266"/>
      <c r="C25" s="1248"/>
      <c r="D25" s="1248"/>
      <c r="E25" s="1248"/>
      <c r="F25" s="1248"/>
      <c r="G25" s="1248"/>
      <c r="H25" s="1248"/>
      <c r="I25" s="1248"/>
      <c r="J25" s="1248"/>
      <c r="K25" s="1248"/>
      <c r="L25" s="1248"/>
      <c r="M25" s="1265"/>
      <c r="N25" s="1248"/>
      <c r="O25" s="1248"/>
      <c r="P25" s="1248"/>
      <c r="Q25" s="1248"/>
      <c r="R25" s="1248"/>
      <c r="S25" s="1248"/>
      <c r="T25" s="1248"/>
      <c r="U25" s="1248"/>
      <c r="V25" s="1248"/>
      <c r="W25" s="1248"/>
      <c r="X25" s="1248"/>
      <c r="Y25" s="1248"/>
      <c r="Z25" s="1248"/>
      <c r="AA25" s="1248"/>
      <c r="AB25" s="1248"/>
      <c r="AC25" s="1248"/>
      <c r="AD25" s="1248"/>
      <c r="AE25" s="1248"/>
      <c r="AF25" s="1248"/>
      <c r="AG25" s="1248"/>
    </row>
    <row r="26" spans="1:33" ht="18" customHeight="1" thickBot="1">
      <c r="A26" s="1318"/>
      <c r="B26" s="2477" t="s">
        <v>2656</v>
      </c>
      <c r="C26" s="2478"/>
      <c r="D26" s="1248"/>
      <c r="E26" s="1248"/>
      <c r="F26" s="1248"/>
      <c r="G26" s="1248"/>
      <c r="H26" s="1248"/>
      <c r="I26" s="1248"/>
      <c r="J26" s="1248"/>
      <c r="K26" s="1248"/>
      <c r="L26" s="1248"/>
      <c r="M26" s="1265"/>
      <c r="N26" s="1248"/>
      <c r="O26" s="1248"/>
      <c r="P26" s="1248"/>
      <c r="Q26" s="1248"/>
      <c r="R26" s="1248"/>
      <c r="S26" s="1248"/>
      <c r="T26" s="1248"/>
      <c r="U26" s="1248"/>
      <c r="V26" s="1248"/>
      <c r="W26" s="1248"/>
      <c r="X26" s="1248"/>
      <c r="Y26" s="1248"/>
      <c r="Z26" s="1248"/>
      <c r="AA26" s="1248"/>
      <c r="AB26" s="1248"/>
      <c r="AC26" s="1248"/>
      <c r="AD26" s="1248"/>
      <c r="AE26" s="1248"/>
      <c r="AF26" s="1248"/>
      <c r="AG26" s="1248"/>
    </row>
    <row r="27" spans="1:33" ht="15.75">
      <c r="A27" s="1319"/>
      <c r="B27" s="1274" t="str">
        <f>IF(A25&gt;0,"TEM","")</f>
        <v/>
      </c>
      <c r="C27" s="1275" t="str">
        <f>IF(A25&gt;0,A25,"")</f>
        <v/>
      </c>
      <c r="D27" s="2484" t="str">
        <f>IF(A25=0,"","FALTA(S) NO ANO DE:")</f>
        <v/>
      </c>
      <c r="E27" s="2484"/>
      <c r="F27" s="2484"/>
      <c r="G27" s="1229" t="str">
        <f>G28</f>
        <v/>
      </c>
      <c r="H27" s="1177"/>
      <c r="I27" s="1153"/>
      <c r="J27" s="1153"/>
      <c r="K27" s="1153"/>
      <c r="L27" s="1153"/>
      <c r="M27" s="1193"/>
      <c r="N27" s="1194"/>
      <c r="O27" s="977" t="str">
        <f>IF(L28="","",L28)</f>
        <v/>
      </c>
      <c r="P27" s="887" t="str">
        <f>IF(O27="","",YEAR(O27))</f>
        <v/>
      </c>
      <c r="Q27" s="887" t="str">
        <f>IF(L28="","",L28-J28+1)</f>
        <v/>
      </c>
      <c r="R27" s="905" t="str">
        <f>IF(P27="","",VLOOKUP(P27,BIANO,2))</f>
        <v/>
      </c>
      <c r="S27" s="1015"/>
      <c r="T27" s="1261"/>
      <c r="U27" s="1261"/>
      <c r="V27" s="1252"/>
      <c r="W27" s="1252"/>
      <c r="X27" s="1248"/>
      <c r="Y27" s="1248"/>
      <c r="Z27" s="1248"/>
      <c r="AA27" s="1248"/>
      <c r="AB27" s="1248"/>
      <c r="AC27" s="1248"/>
      <c r="AD27" s="1248"/>
      <c r="AE27" s="1248"/>
      <c r="AF27" s="1248"/>
      <c r="AG27" s="1248"/>
    </row>
    <row r="28" spans="1:33" ht="16.5" thickBot="1">
      <c r="A28" s="1319"/>
      <c r="B28" s="2485" t="str">
        <f>IF(A25&gt;0,"QUANTA FALTA(S) OCORRERAM","")</f>
        <v/>
      </c>
      <c r="C28" s="2486"/>
      <c r="D28" s="2486"/>
      <c r="E28" s="2486"/>
      <c r="F28" s="2487"/>
      <c r="G28" s="1273" t="str">
        <f>IF(A25&gt;0,'CERT-V'!CJ31,"")</f>
        <v/>
      </c>
      <c r="H28" s="2470" t="str">
        <f>IF(A25&gt;0,"NO PERÍODO DE:","")</f>
        <v/>
      </c>
      <c r="I28" s="2470"/>
      <c r="J28" s="901" t="str">
        <f>IF(A25&gt;0,'CERT-V'!AP28,"")</f>
        <v/>
      </c>
      <c r="K28" s="1030" t="str">
        <f>IF(A25&gt;0,"Até","")</f>
        <v/>
      </c>
      <c r="L28" s="902" t="str">
        <f>IF(A25&gt;0,'CERT-V'!AP29,"")</f>
        <v/>
      </c>
      <c r="M28" s="897"/>
      <c r="N28" s="2480" t="str">
        <f>IF(A25=0,"",IF(AND(A25&gt;0,M28=""),"DIGITE AS FALTAS, SE NÃO HOUVE DIGITE ZERO", "MISSÃO CUMPRIDA."))</f>
        <v/>
      </c>
      <c r="O28" s="2481"/>
      <c r="P28" s="2481"/>
      <c r="Q28" s="2481"/>
      <c r="R28" s="2481"/>
      <c r="S28" s="2482"/>
      <c r="T28" s="1248"/>
      <c r="U28" s="1248"/>
      <c r="V28" s="1248"/>
      <c r="W28" s="1248"/>
      <c r="X28" s="1248"/>
      <c r="Y28" s="1248"/>
      <c r="Z28" s="1248"/>
      <c r="AA28" s="1248"/>
      <c r="AB28" s="1248"/>
      <c r="AC28" s="1248"/>
      <c r="AD28" s="1248"/>
      <c r="AE28" s="1248"/>
      <c r="AF28" s="1248"/>
      <c r="AG28" s="1248"/>
    </row>
    <row r="29" spans="1:33" ht="17.100000000000001" customHeight="1" thickBot="1">
      <c r="A29" s="1318"/>
      <c r="B29" s="1267"/>
      <c r="C29" s="1248"/>
      <c r="D29" s="1248"/>
      <c r="E29" s="1248"/>
      <c r="F29" s="1248"/>
      <c r="G29" s="1248"/>
      <c r="H29" s="1248"/>
      <c r="I29" s="1248"/>
      <c r="J29" s="1248"/>
      <c r="K29" s="1248"/>
      <c r="L29" s="1248"/>
      <c r="M29" s="1265"/>
      <c r="N29" s="1248"/>
      <c r="O29" s="1248"/>
      <c r="P29" s="1248"/>
      <c r="Q29" s="1248"/>
      <c r="R29" s="1248"/>
      <c r="S29" s="1248"/>
      <c r="T29" s="1248"/>
      <c r="U29" s="1248"/>
      <c r="V29" s="1248"/>
      <c r="W29" s="1248"/>
      <c r="X29" s="1248"/>
      <c r="Y29" s="1248"/>
      <c r="Z29" s="1248"/>
      <c r="AA29" s="1248"/>
      <c r="AB29" s="1248"/>
      <c r="AC29" s="1248"/>
      <c r="AD29" s="1248"/>
      <c r="AE29" s="1248"/>
      <c r="AF29" s="1248"/>
      <c r="AG29" s="1248"/>
    </row>
    <row r="30" spans="1:33" ht="16.5" thickBot="1">
      <c r="A30" s="1318"/>
      <c r="B30" s="2477" t="s">
        <v>3417</v>
      </c>
      <c r="C30" s="2499"/>
      <c r="D30" s="2478"/>
      <c r="E30" s="1278"/>
      <c r="F30" s="1279"/>
      <c r="G30" s="1248"/>
      <c r="H30" s="1248"/>
      <c r="I30" s="1248"/>
      <c r="J30" s="1248"/>
      <c r="K30" s="1248"/>
      <c r="L30" s="1248"/>
      <c r="M30" s="1265"/>
      <c r="N30" s="1248"/>
      <c r="O30" s="1248"/>
      <c r="P30" s="1248"/>
      <c r="Q30" s="1248"/>
      <c r="R30" s="1248"/>
      <c r="S30" s="1248"/>
      <c r="T30" s="1248"/>
      <c r="U30" s="1248"/>
      <c r="V30" s="1248"/>
      <c r="W30" s="1248"/>
      <c r="X30" s="1248"/>
      <c r="Y30" s="1248"/>
      <c r="Z30" s="1248"/>
      <c r="AA30" s="1248"/>
      <c r="AB30" s="1248"/>
      <c r="AC30" s="1248"/>
      <c r="AD30" s="1248"/>
      <c r="AE30" s="1248"/>
      <c r="AF30" s="1248"/>
      <c r="AG30" s="1248"/>
    </row>
    <row r="31" spans="1:33" ht="15.75">
      <c r="A31" s="1318">
        <f>IF('CERT-V'!AU22=0,0,'CERT-V'!AU22)</f>
        <v>0</v>
      </c>
      <c r="B31" s="1274" t="str">
        <f>IF(A31&gt;0,"TEM","")</f>
        <v/>
      </c>
      <c r="C31" s="1275" t="str">
        <f>IF(A31&gt;0,A31,"")</f>
        <v/>
      </c>
      <c r="D31" s="1276" t="str">
        <f>IF(A31&gt;0,"FALTA(S) NO ANO DE:","")</f>
        <v/>
      </c>
      <c r="E31" s="1276"/>
      <c r="F31" s="1276"/>
      <c r="G31" s="1229" t="str">
        <f>G32</f>
        <v/>
      </c>
      <c r="H31" s="1153"/>
      <c r="I31" s="1153"/>
      <c r="J31" s="1153"/>
      <c r="K31" s="1153"/>
      <c r="L31" s="1153"/>
      <c r="M31" s="1118"/>
      <c r="N31" s="1060"/>
      <c r="O31" s="977" t="str">
        <f>L32</f>
        <v/>
      </c>
      <c r="P31" s="887" t="str">
        <f>IF(O31="","",YEAR(O31))</f>
        <v/>
      </c>
      <c r="Q31" s="887" t="str">
        <f>IF(L32="","",L32-J32+1)</f>
        <v/>
      </c>
      <c r="R31" s="905" t="str">
        <f>IF(P31="","",VLOOKUP(P31,BIANO,2))</f>
        <v/>
      </c>
      <c r="S31" s="1015"/>
      <c r="T31" s="1261"/>
      <c r="U31" s="1269"/>
      <c r="V31" s="1252"/>
      <c r="W31" s="1252"/>
      <c r="X31" s="1248"/>
      <c r="Y31" s="1248"/>
      <c r="Z31" s="1248"/>
      <c r="AA31" s="1248"/>
      <c r="AB31" s="1248"/>
      <c r="AC31" s="1248"/>
      <c r="AD31" s="1248"/>
      <c r="AE31" s="1248"/>
      <c r="AF31" s="1248"/>
      <c r="AG31" s="1248"/>
    </row>
    <row r="32" spans="1:33" ht="16.5" thickBot="1">
      <c r="A32" s="1319"/>
      <c r="B32" s="2485" t="str">
        <f>IF(A31&gt;0,"QUANTAS FALTA(S) OCORRERAM","")</f>
        <v/>
      </c>
      <c r="C32" s="2486"/>
      <c r="D32" s="2486"/>
      <c r="E32" s="2486"/>
      <c r="F32" s="2487"/>
      <c r="G32" s="1228" t="str">
        <f>IF(A31&gt;0,'CERT-V'!CJ37,"")</f>
        <v/>
      </c>
      <c r="H32" s="2470" t="str">
        <f>IF(A31&gt;0,"NO PERÍODO DE:","")</f>
        <v/>
      </c>
      <c r="I32" s="2470"/>
      <c r="J32" s="901" t="str">
        <f>IF(A31&gt;0,'CERT-V'!AV28,"")</f>
        <v/>
      </c>
      <c r="K32" s="1030" t="str">
        <f>IF(A31&gt;0,"Até","")</f>
        <v/>
      </c>
      <c r="L32" s="902" t="str">
        <f>IF(A31&gt;0,'CERT-V'!AV29,"")</f>
        <v/>
      </c>
      <c r="M32" s="896"/>
      <c r="N32" s="2480" t="str">
        <f>IF(A31=0,"",IF(AND(A31&gt;0,M32=""),"DIGITE AS FALTAS, SE NÃO HOUVE DIGITE ZERO", "MISSÃO CUMPRIDA."))</f>
        <v/>
      </c>
      <c r="O32" s="2481"/>
      <c r="P32" s="2481"/>
      <c r="Q32" s="2481"/>
      <c r="R32" s="2481"/>
      <c r="S32" s="2482"/>
      <c r="T32" s="1248"/>
      <c r="U32" s="1248"/>
      <c r="V32" s="1248"/>
      <c r="W32" s="1248"/>
      <c r="X32" s="1248"/>
      <c r="Y32" s="1248"/>
      <c r="Z32" s="1248"/>
      <c r="AA32" s="1248"/>
      <c r="AB32" s="1248"/>
      <c r="AC32" s="1248"/>
      <c r="AD32" s="1248"/>
      <c r="AE32" s="1248"/>
      <c r="AF32" s="1248"/>
      <c r="AG32" s="1248"/>
    </row>
    <row r="33" spans="1:33" ht="17.100000000000001" customHeight="1" thickBot="1">
      <c r="A33" s="1320"/>
      <c r="B33" s="1268"/>
      <c r="C33" s="1268"/>
      <c r="D33" s="1268"/>
      <c r="E33" s="1248"/>
      <c r="F33" s="1248"/>
      <c r="G33" s="1248"/>
      <c r="H33" s="1248"/>
      <c r="I33" s="1248"/>
      <c r="J33" s="1248"/>
      <c r="K33" s="1248"/>
      <c r="L33" s="1248"/>
      <c r="M33" s="1265"/>
      <c r="N33" s="1248"/>
      <c r="O33" s="1248"/>
      <c r="P33" s="1248"/>
      <c r="Q33" s="1248"/>
      <c r="R33" s="1248"/>
      <c r="S33" s="1248"/>
      <c r="T33" s="1248"/>
      <c r="U33" s="1248"/>
      <c r="V33" s="1248"/>
      <c r="W33" s="1248"/>
      <c r="X33" s="1248"/>
      <c r="Y33" s="1248"/>
      <c r="Z33" s="1248"/>
      <c r="AA33" s="1248"/>
      <c r="AB33" s="1248"/>
      <c r="AC33" s="1248"/>
      <c r="AD33" s="1248"/>
      <c r="AE33" s="1248"/>
      <c r="AF33" s="1248"/>
      <c r="AG33" s="1248"/>
    </row>
    <row r="34" spans="1:33" ht="16.5" thickBot="1">
      <c r="A34" s="1320"/>
      <c r="B34" s="2477" t="s">
        <v>3418</v>
      </c>
      <c r="C34" s="2499"/>
      <c r="D34" s="2499"/>
      <c r="E34" s="1278"/>
      <c r="F34" s="1279"/>
      <c r="G34" s="1248"/>
      <c r="H34" s="1248"/>
      <c r="I34" s="1248"/>
      <c r="J34" s="1248"/>
      <c r="K34" s="1248"/>
      <c r="L34" s="1248"/>
      <c r="M34" s="1265"/>
      <c r="N34" s="1248"/>
      <c r="O34" s="1248"/>
      <c r="P34" s="1248"/>
      <c r="Q34" s="1248"/>
      <c r="R34" s="1248"/>
      <c r="S34" s="1248"/>
      <c r="T34" s="1248"/>
      <c r="U34" s="1248"/>
      <c r="V34" s="1248"/>
      <c r="W34" s="1248"/>
      <c r="X34" s="1248"/>
      <c r="Y34" s="1248"/>
      <c r="Z34" s="1248"/>
      <c r="AA34" s="1248"/>
      <c r="AB34" s="1248"/>
      <c r="AC34" s="1248"/>
      <c r="AD34" s="1248"/>
      <c r="AE34" s="1248"/>
      <c r="AF34" s="1248"/>
      <c r="AG34" s="1248"/>
    </row>
    <row r="35" spans="1:33" ht="15.75">
      <c r="A35" s="1320">
        <f>IF('CERT-V'!AX22=0,0,'CERT-V'!AX22)</f>
        <v>0</v>
      </c>
      <c r="B35" s="1277" t="str">
        <f>IF(A35&gt;0,"TEM","")</f>
        <v/>
      </c>
      <c r="C35" s="1275" t="str">
        <f>IF(A35&gt;0,A35,"")</f>
        <v/>
      </c>
      <c r="D35" s="2488" t="str">
        <f>IF(A35&gt;0,"FALTA(S) NO ANO DE:","")</f>
        <v/>
      </c>
      <c r="E35" s="2488"/>
      <c r="F35" s="2488"/>
      <c r="G35" s="1214" t="str">
        <f>G36</f>
        <v/>
      </c>
      <c r="H35" s="2492" t="str">
        <f>IF(A35&gt;0,"NESTE ANO COMPLEROU:","")</f>
        <v/>
      </c>
      <c r="I35" s="2492"/>
      <c r="J35" s="2492"/>
      <c r="K35" s="1215" t="str">
        <f>IF(A35&gt;0,'CERT-V'!AZ4,"")</f>
        <v/>
      </c>
      <c r="L35" s="2493" t="str">
        <f>IF(A35&gt;0,"ANOS DE CONTRIBUIÇÃO","")</f>
        <v/>
      </c>
      <c r="M35" s="2493"/>
      <c r="N35" s="2493"/>
      <c r="O35" s="977" t="str">
        <f>IF(L36="","",L36)</f>
        <v/>
      </c>
      <c r="P35" s="1192" t="str">
        <f>IF(O35="","",YEAR(O35))</f>
        <v/>
      </c>
      <c r="Q35" s="887" t="str">
        <f>IF(L36="","",L36-J36+1)</f>
        <v/>
      </c>
      <c r="R35" s="905" t="str">
        <f>IF(OR(P35="",L36=""),"",VLOOKUP(P35,BIANO,2))</f>
        <v/>
      </c>
      <c r="S35" s="1015" t="e">
        <f>Q35-R35</f>
        <v>#VALUE!</v>
      </c>
      <c r="T35" s="1261"/>
      <c r="U35" s="1269"/>
      <c r="V35" s="1252"/>
      <c r="W35" s="1252"/>
      <c r="X35" s="1248"/>
      <c r="Y35" s="1248"/>
      <c r="Z35" s="1248"/>
      <c r="AA35" s="1248"/>
      <c r="AB35" s="1248"/>
      <c r="AC35" s="1248"/>
      <c r="AD35" s="1248"/>
      <c r="AE35" s="1248"/>
      <c r="AF35" s="1248"/>
      <c r="AG35" s="1248"/>
    </row>
    <row r="36" spans="1:33" ht="16.5" thickBot="1">
      <c r="A36" s="1250"/>
      <c r="B36" s="2485" t="str">
        <f>IF(A35&gt;0,"QUANTAS FALTA(S) OCORRERAM","")</f>
        <v/>
      </c>
      <c r="C36" s="2486"/>
      <c r="D36" s="2486"/>
      <c r="E36" s="2486"/>
      <c r="F36" s="2487"/>
      <c r="G36" s="1014" t="str">
        <f>IF(A35&gt;0,'CERT-V'!CJ46,"")</f>
        <v/>
      </c>
      <c r="H36" s="2470" t="str">
        <f>IF(A35&gt;0,"NO PERÍODO DE:","")</f>
        <v/>
      </c>
      <c r="I36" s="2470"/>
      <c r="J36" s="901" t="str">
        <f>IF(A35&gt;0,'CERT-V'!AW28,"")</f>
        <v/>
      </c>
      <c r="K36" s="1030" t="str">
        <f>IF(A35&gt;0,"Até","")</f>
        <v/>
      </c>
      <c r="L36" s="902" t="str">
        <f>IF(A35&gt;0,'CERT-V'!AW29,"")</f>
        <v/>
      </c>
      <c r="M36" s="897"/>
      <c r="N36" s="2494" t="str">
        <f>IF(AND(A35&gt;0,M36=""),"   DIGITE AS FALTAS, SE NÃO HOUVE DIGITE ZERO.",IF(AND(A33=0,M36=""),"","MISSÃO CUMPRIDA."))</f>
        <v/>
      </c>
      <c r="O36" s="2495"/>
      <c r="P36" s="2495"/>
      <c r="Q36" s="2495"/>
      <c r="R36" s="2495"/>
      <c r="S36" s="2496"/>
      <c r="T36" s="1248"/>
      <c r="U36" s="1248"/>
      <c r="V36" s="1248"/>
      <c r="W36" s="1248"/>
      <c r="X36" s="1248"/>
      <c r="Y36" s="1248"/>
      <c r="Z36" s="1248"/>
      <c r="AA36" s="1248"/>
      <c r="AB36" s="1248"/>
      <c r="AC36" s="1248"/>
      <c r="AD36" s="1248"/>
      <c r="AE36" s="1248"/>
      <c r="AF36" s="1248"/>
      <c r="AG36" s="1248"/>
    </row>
    <row r="37" spans="1:33" hidden="1">
      <c r="A37" s="1251"/>
      <c r="P37" s="1191">
        <v>2004</v>
      </c>
    </row>
    <row r="38" spans="1:33" hidden="1">
      <c r="A38" s="1251"/>
    </row>
    <row r="39" spans="1:33" hidden="1">
      <c r="A39" s="1251"/>
      <c r="B39" s="2489" t="s">
        <v>2106</v>
      </c>
      <c r="C39" s="2490"/>
      <c r="D39" s="2491"/>
      <c r="M39" s="1204">
        <f>SUM(M7+M10+M13)</f>
        <v>0</v>
      </c>
      <c r="O39" s="882" t="e">
        <f>IF(AND(A21&gt;0,M20=""),1,0)</f>
        <v>#REF!</v>
      </c>
    </row>
    <row r="40" spans="1:33" hidden="1">
      <c r="A40" s="1251"/>
      <c r="B40" s="1181" t="s">
        <v>2654</v>
      </c>
      <c r="C40" s="1181" t="s">
        <v>849</v>
      </c>
      <c r="D40" s="1181" t="s">
        <v>2656</v>
      </c>
      <c r="O40" s="882">
        <f>IF(AND(A25&gt;0,M24=""),1,0)</f>
        <v>0</v>
      </c>
    </row>
    <row r="41" spans="1:33" hidden="1">
      <c r="A41" s="1251"/>
      <c r="B41" s="1184" t="e">
        <f>B1</f>
        <v>#REF!</v>
      </c>
      <c r="C41" s="1184" t="e">
        <f>C1</f>
        <v>#REF!</v>
      </c>
      <c r="D41" s="1184">
        <f>D1</f>
        <v>0</v>
      </c>
      <c r="E41" s="1181" t="s">
        <v>3426</v>
      </c>
      <c r="O41" s="882">
        <f>IF(AND(A25&gt;0,M28=""),1,0)</f>
        <v>0</v>
      </c>
    </row>
    <row r="42" spans="1:33" hidden="1">
      <c r="A42" s="1251"/>
      <c r="B42" s="815" t="e">
        <f>IF(AND(B41&gt;0,M7=""),1,0)</f>
        <v>#REF!</v>
      </c>
      <c r="C42" s="815" t="e">
        <f>IF(AND(C41&gt;0,M10=""),1,0)</f>
        <v>#REF!</v>
      </c>
      <c r="D42" s="815">
        <f>IF(AND(D41&gt;0,M13=""),1,0)</f>
        <v>0</v>
      </c>
      <c r="E42" s="1183" t="e">
        <f>SUM(B42:D42)</f>
        <v>#REF!</v>
      </c>
      <c r="F42" s="1185" t="e">
        <f>IF(E42&gt;0,1,0)</f>
        <v>#REF!</v>
      </c>
      <c r="M42" s="580" t="e">
        <f>IF(OR(M7="",B1=""),0,1)</f>
        <v>#REF!</v>
      </c>
      <c r="O42" s="882">
        <f>IF(AND(A29&gt;0,M32=""),1,0)</f>
        <v>0</v>
      </c>
    </row>
    <row r="43" spans="1:33" hidden="1">
      <c r="A43" s="1251"/>
      <c r="M43" s="580" t="e">
        <f>IF(OR(M10="",C1=""),0,1)</f>
        <v>#REF!</v>
      </c>
      <c r="O43" s="882">
        <f>IF(AND(A33&gt;0,M36=""),1,0)</f>
        <v>0</v>
      </c>
    </row>
    <row r="44" spans="1:33" hidden="1">
      <c r="A44" s="1251"/>
      <c r="M44" s="580">
        <f>IF(OR(M13="",D1=""),0,1)</f>
        <v>0</v>
      </c>
      <c r="O44" s="882" t="e">
        <f>SUM(O39:O43)</f>
        <v>#REF!</v>
      </c>
    </row>
    <row r="45" spans="1:33" hidden="1">
      <c r="A45" s="1251"/>
      <c r="M45" s="895" t="e">
        <f>SUM(M42:M44)</f>
        <v>#REF!</v>
      </c>
      <c r="O45" s="882"/>
    </row>
    <row r="46" spans="1:33" ht="15" hidden="1">
      <c r="A46" s="1251"/>
      <c r="B46" s="2497" t="str">
        <f>IF(E1&gt;0,"CARGO QUE SE DARÁ A APOSENTADORIA.","")</f>
        <v/>
      </c>
      <c r="C46" s="2498"/>
      <c r="D46" s="2498"/>
      <c r="E46" s="2498"/>
      <c r="F46" s="2498"/>
      <c r="G46" s="886"/>
      <c r="H46" s="886"/>
      <c r="I46" s="886"/>
      <c r="J46" s="886"/>
      <c r="K46" s="886"/>
      <c r="L46" s="893"/>
      <c r="M46" s="894"/>
      <c r="N46" s="893"/>
      <c r="O46" s="977" t="str">
        <f>IF('CERT-F'!Q35="","",'CERT-F'!Q35)</f>
        <v/>
      </c>
      <c r="P46" s="887" t="str">
        <f>IF(O46="","",YEAR(O46))</f>
        <v/>
      </c>
      <c r="Q46" s="887">
        <f>'CERT-V'!DD33</f>
        <v>0</v>
      </c>
      <c r="R46" s="905" t="str">
        <f>IF(P46="","",VLOOKUP(P46,BIANO,2))</f>
        <v/>
      </c>
      <c r="S46" s="1015"/>
    </row>
    <row r="47" spans="1:33" ht="16.5" hidden="1" thickBot="1">
      <c r="A47" s="1251"/>
      <c r="B47" s="888" t="str">
        <f>IF(D12&gt;0,"QUANTAS FALTAS OCORRERAM NO ANO DE:","")</f>
        <v>QUANTAS FALTAS OCORRERAM NO ANO DE:</v>
      </c>
      <c r="C47" s="889"/>
      <c r="D47" s="889"/>
      <c r="E47" s="889"/>
      <c r="F47" s="889"/>
      <c r="G47" s="1014">
        <f>'CERT-V'!BD6</f>
        <v>0</v>
      </c>
      <c r="H47" s="2470" t="str">
        <f>IF(E1&gt;0,"NO PERÍODO DE:","")</f>
        <v/>
      </c>
      <c r="I47" s="2470"/>
      <c r="J47" s="901" t="str">
        <f>IF(D12&gt;0,O46,"")</f>
        <v/>
      </c>
      <c r="K47" s="1030" t="str">
        <f>IF(D12&gt;0,"Até","")</f>
        <v>Até</v>
      </c>
      <c r="L47" s="902" t="e">
        <f>IF(D12&gt;0,J47+Q45-1,"")</f>
        <v>#VALUE!</v>
      </c>
      <c r="M47" s="897"/>
      <c r="N47" s="2472" t="str">
        <f>IF(OR(D12=0,M47=""),"",IF(M47&gt;Q45,"NÃO PODE SER MAIOR ou IGUAL A:","É VERDADEIRO."))</f>
        <v/>
      </c>
      <c r="O47" s="2473"/>
      <c r="P47" s="2473"/>
      <c r="Q47" s="2473"/>
      <c r="R47" s="904" t="str">
        <f>IF(AND(M47&gt;Q45,D12&gt;0),Q45,"")</f>
        <v/>
      </c>
      <c r="S47" s="903" t="str">
        <f>IF(R47="","","DIAS")</f>
        <v/>
      </c>
    </row>
    <row r="48" spans="1:33">
      <c r="A48" s="1251"/>
      <c r="B48" s="1248"/>
      <c r="C48" s="1248"/>
      <c r="D48" s="1248"/>
      <c r="E48" s="1248"/>
      <c r="F48" s="1248"/>
      <c r="G48" s="1248"/>
      <c r="H48" s="1248"/>
      <c r="I48" s="1248"/>
      <c r="J48" s="1248"/>
      <c r="K48" s="1248"/>
      <c r="L48" s="1248"/>
      <c r="M48" s="1248"/>
      <c r="N48" s="1248"/>
      <c r="O48" s="1248"/>
      <c r="P48" s="1248"/>
      <c r="Q48" s="1248"/>
      <c r="R48" s="1248"/>
      <c r="S48" s="1248"/>
      <c r="T48" s="1248"/>
      <c r="U48" s="1248"/>
      <c r="V48" s="1248"/>
      <c r="W48" s="1248"/>
      <c r="X48" s="1248"/>
      <c r="Y48" s="1248"/>
      <c r="Z48" s="1248"/>
      <c r="AA48" s="1248"/>
      <c r="AB48" s="1248"/>
      <c r="AC48" s="1248"/>
      <c r="AD48" s="1248"/>
      <c r="AE48" s="1248"/>
      <c r="AF48" s="1248"/>
      <c r="AG48" s="1248"/>
    </row>
    <row r="49" spans="1:33">
      <c r="A49" s="1249"/>
      <c r="B49" s="1248"/>
      <c r="C49" s="1248"/>
      <c r="D49" s="1248"/>
      <c r="E49" s="1248"/>
      <c r="F49" s="1248"/>
      <c r="G49" s="1248"/>
      <c r="H49" s="1248"/>
      <c r="I49" s="1248"/>
      <c r="J49" s="1248"/>
      <c r="K49" s="1248"/>
      <c r="L49" s="1248"/>
      <c r="M49" s="1248"/>
      <c r="N49" s="1248"/>
      <c r="O49" s="1248"/>
      <c r="P49" s="1248"/>
      <c r="Q49" s="1248"/>
      <c r="R49" s="1248"/>
      <c r="S49" s="1248"/>
      <c r="T49" s="1248"/>
      <c r="U49" s="1248"/>
      <c r="V49" s="1248"/>
      <c r="W49" s="1248"/>
      <c r="X49" s="1248"/>
      <c r="Y49" s="1248"/>
      <c r="Z49" s="1248"/>
      <c r="AA49" s="1248"/>
      <c r="AB49" s="1248"/>
      <c r="AC49" s="1248"/>
      <c r="AD49" s="1248"/>
      <c r="AE49" s="1248"/>
      <c r="AF49" s="1248"/>
      <c r="AG49" s="1248"/>
    </row>
    <row r="50" spans="1:33">
      <c r="A50" s="1249"/>
      <c r="B50" s="1248"/>
      <c r="C50" s="1248"/>
      <c r="D50" s="1248"/>
      <c r="E50" s="1248"/>
      <c r="F50" s="1248"/>
      <c r="G50" s="1248"/>
      <c r="H50" s="1248"/>
      <c r="I50" s="1248"/>
      <c r="J50" s="1248"/>
      <c r="K50" s="1248"/>
      <c r="L50" s="1248"/>
      <c r="M50" s="1248"/>
      <c r="N50" s="1248"/>
      <c r="O50" s="1248"/>
      <c r="P50" s="1248"/>
      <c r="Q50" s="1248"/>
      <c r="R50" s="1248"/>
      <c r="S50" s="1248"/>
      <c r="T50" s="1248"/>
      <c r="U50" s="1248"/>
      <c r="V50" s="1248"/>
      <c r="W50" s="1248"/>
      <c r="X50" s="1248"/>
      <c r="Y50" s="1248"/>
      <c r="Z50" s="1248"/>
      <c r="AA50" s="1248"/>
      <c r="AB50" s="1248"/>
      <c r="AC50" s="1248"/>
      <c r="AD50" s="1248"/>
      <c r="AE50" s="1248"/>
      <c r="AF50" s="1248"/>
      <c r="AG50" s="1248"/>
    </row>
    <row r="51" spans="1:33">
      <c r="A51" s="1248"/>
      <c r="B51" s="1248"/>
      <c r="C51" s="1248"/>
      <c r="D51" s="1248"/>
      <c r="E51" s="1248"/>
      <c r="F51" s="1248"/>
      <c r="G51" s="1248"/>
      <c r="H51" s="1248"/>
      <c r="I51" s="1248"/>
      <c r="J51" s="1248"/>
      <c r="K51" s="1248"/>
      <c r="L51" s="1248"/>
      <c r="M51" s="1248"/>
      <c r="N51" s="1248"/>
      <c r="O51" s="1248"/>
      <c r="P51" s="1248"/>
      <c r="Q51" s="1248"/>
      <c r="R51" s="1248"/>
      <c r="S51" s="1248"/>
      <c r="T51" s="1248"/>
      <c r="U51" s="1248"/>
      <c r="V51" s="1248"/>
      <c r="W51" s="1248"/>
      <c r="X51" s="1248"/>
      <c r="Y51" s="1248"/>
      <c r="Z51" s="1248"/>
      <c r="AA51" s="1248"/>
      <c r="AB51" s="1248"/>
      <c r="AC51" s="1248"/>
      <c r="AD51" s="1248"/>
      <c r="AE51" s="1248"/>
      <c r="AF51" s="1248"/>
      <c r="AG51" s="1248"/>
    </row>
    <row r="52" spans="1:33">
      <c r="A52" s="1248"/>
      <c r="B52" s="1248"/>
      <c r="C52" s="1248"/>
      <c r="D52" s="1248"/>
      <c r="E52" s="1248"/>
      <c r="F52" s="1248"/>
      <c r="G52" s="1248"/>
      <c r="H52" s="1248"/>
      <c r="I52" s="1248"/>
      <c r="J52" s="1248"/>
      <c r="K52" s="1248"/>
      <c r="L52" s="1248"/>
      <c r="M52" s="1248"/>
      <c r="N52" s="1248"/>
      <c r="O52" s="1248"/>
      <c r="P52" s="1248"/>
      <c r="Q52" s="1248"/>
      <c r="R52" s="1248"/>
      <c r="S52" s="1248"/>
      <c r="T52" s="1248"/>
      <c r="U52" s="1248"/>
      <c r="V52" s="1248"/>
      <c r="W52" s="1248"/>
      <c r="X52" s="1248"/>
      <c r="Y52" s="1248"/>
      <c r="Z52" s="1248"/>
      <c r="AA52" s="1248"/>
      <c r="AB52" s="1248"/>
      <c r="AC52" s="1248"/>
      <c r="AD52" s="1248"/>
      <c r="AE52" s="1248"/>
      <c r="AF52" s="1248"/>
      <c r="AG52" s="1248"/>
    </row>
    <row r="53" spans="1:33">
      <c r="A53" s="1248"/>
      <c r="B53" s="1248"/>
      <c r="C53" s="1248"/>
      <c r="D53" s="1248"/>
      <c r="E53" s="1248"/>
      <c r="F53" s="1248"/>
      <c r="G53" s="1248"/>
      <c r="H53" s="1248"/>
      <c r="I53" s="1248"/>
      <c r="J53" s="1248"/>
      <c r="K53" s="1248"/>
      <c r="L53" s="1248"/>
      <c r="M53" s="1248"/>
      <c r="N53" s="1248"/>
      <c r="O53" s="1248"/>
      <c r="P53" s="1248"/>
      <c r="Q53" s="1248"/>
      <c r="R53" s="1248"/>
      <c r="S53" s="1248"/>
      <c r="T53" s="1248"/>
      <c r="U53" s="1248"/>
      <c r="V53" s="1248"/>
      <c r="W53" s="1248"/>
      <c r="X53" s="1248"/>
      <c r="Y53" s="1248"/>
      <c r="Z53" s="1248"/>
      <c r="AA53" s="1248"/>
      <c r="AB53" s="1248"/>
      <c r="AC53" s="1248"/>
      <c r="AD53" s="1248"/>
      <c r="AE53" s="1248"/>
      <c r="AF53" s="1248"/>
      <c r="AG53" s="1248"/>
    </row>
    <row r="54" spans="1:33">
      <c r="A54" s="1248"/>
      <c r="B54" s="1248"/>
      <c r="C54" s="1248"/>
      <c r="D54" s="1248"/>
      <c r="E54" s="1248"/>
      <c r="F54" s="1248"/>
      <c r="G54" s="1248"/>
      <c r="H54" s="1248"/>
      <c r="I54" s="1248"/>
      <c r="J54" s="1248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248"/>
      <c r="Y54" s="1248"/>
      <c r="Z54" s="1248"/>
      <c r="AA54" s="1248"/>
      <c r="AB54" s="1248"/>
      <c r="AC54" s="1248"/>
      <c r="AD54" s="1248"/>
      <c r="AE54" s="1248"/>
      <c r="AF54" s="1248"/>
      <c r="AG54" s="1248"/>
    </row>
    <row r="55" spans="1:33">
      <c r="A55" s="1248"/>
      <c r="B55" s="1248"/>
      <c r="C55" s="1248"/>
      <c r="D55" s="1248"/>
      <c r="E55" s="1248"/>
      <c r="F55" s="1248"/>
      <c r="G55" s="1248"/>
      <c r="H55" s="1248"/>
      <c r="I55" s="1248"/>
      <c r="J55" s="1248"/>
      <c r="K55" s="1248"/>
      <c r="L55" s="1248"/>
      <c r="M55" s="1248"/>
      <c r="N55" s="1248"/>
      <c r="O55" s="1248"/>
      <c r="P55" s="1248"/>
      <c r="Q55" s="1248"/>
      <c r="R55" s="1248"/>
      <c r="S55" s="1248"/>
      <c r="T55" s="1248"/>
      <c r="U55" s="1248"/>
      <c r="V55" s="1248"/>
      <c r="W55" s="1248"/>
      <c r="X55" s="1248"/>
      <c r="Y55" s="1248"/>
      <c r="Z55" s="1248"/>
      <c r="AA55" s="1248"/>
      <c r="AB55" s="1248"/>
      <c r="AC55" s="1248"/>
      <c r="AD55" s="1248"/>
      <c r="AE55" s="1248"/>
      <c r="AF55" s="1248"/>
      <c r="AG55" s="1248"/>
    </row>
    <row r="56" spans="1:33">
      <c r="A56" s="1248"/>
      <c r="B56" s="1248"/>
      <c r="C56" s="1248"/>
      <c r="D56" s="1248"/>
      <c r="E56" s="1248"/>
      <c r="F56" s="1248"/>
      <c r="G56" s="1248"/>
      <c r="H56" s="1248"/>
      <c r="I56" s="1248"/>
      <c r="J56" s="1248"/>
      <c r="K56" s="1248"/>
      <c r="L56" s="1248"/>
      <c r="M56" s="1248"/>
      <c r="N56" s="1248"/>
      <c r="O56" s="1248"/>
      <c r="P56" s="1248"/>
      <c r="Q56" s="1248"/>
      <c r="R56" s="1248"/>
      <c r="S56" s="1248"/>
      <c r="T56" s="1248"/>
      <c r="U56" s="1248"/>
      <c r="V56" s="1248"/>
      <c r="W56" s="1248"/>
      <c r="X56" s="1248"/>
      <c r="Y56" s="1248"/>
      <c r="Z56" s="1248"/>
      <c r="AA56" s="1248"/>
      <c r="AB56" s="1248"/>
      <c r="AC56" s="1248"/>
      <c r="AD56" s="1248"/>
      <c r="AE56" s="1248"/>
      <c r="AF56" s="1248"/>
      <c r="AG56" s="1248"/>
    </row>
    <row r="57" spans="1:33">
      <c r="A57" s="1248"/>
      <c r="B57" s="1248"/>
      <c r="C57" s="1248"/>
      <c r="D57" s="1248"/>
      <c r="E57" s="1248"/>
      <c r="F57" s="1248"/>
      <c r="G57" s="1248"/>
      <c r="H57" s="1248"/>
      <c r="I57" s="1248"/>
      <c r="J57" s="1248"/>
      <c r="K57" s="1248"/>
      <c r="L57" s="1248"/>
      <c r="M57" s="1248"/>
      <c r="N57" s="1248"/>
      <c r="O57" s="1248"/>
      <c r="P57" s="1248"/>
      <c r="Q57" s="1248"/>
      <c r="R57" s="1248"/>
      <c r="S57" s="1248"/>
      <c r="T57" s="1248"/>
      <c r="U57" s="1248"/>
      <c r="V57" s="1248"/>
      <c r="W57" s="1248"/>
      <c r="X57" s="1248"/>
      <c r="Y57" s="1248"/>
      <c r="Z57" s="1248"/>
      <c r="AA57" s="1248"/>
      <c r="AB57" s="1248"/>
      <c r="AC57" s="1248"/>
      <c r="AD57" s="1248"/>
      <c r="AE57" s="1248"/>
      <c r="AF57" s="1248"/>
      <c r="AG57" s="1248"/>
    </row>
    <row r="58" spans="1:33">
      <c r="A58" s="1248"/>
      <c r="B58" s="1248"/>
      <c r="C58" s="1248"/>
      <c r="D58" s="1248"/>
      <c r="E58" s="1248"/>
      <c r="F58" s="1248"/>
      <c r="G58" s="1248"/>
      <c r="H58" s="1248"/>
      <c r="I58" s="1248"/>
      <c r="J58" s="1248"/>
      <c r="K58" s="1248"/>
      <c r="L58" s="1248"/>
      <c r="M58" s="1248"/>
      <c r="N58" s="1248"/>
      <c r="O58" s="1248"/>
      <c r="P58" s="1248"/>
      <c r="Q58" s="1248"/>
      <c r="R58" s="1248"/>
      <c r="S58" s="1248"/>
      <c r="T58" s="1248"/>
      <c r="U58" s="1248"/>
      <c r="V58" s="1248"/>
      <c r="W58" s="1248"/>
      <c r="X58" s="1248"/>
      <c r="Y58" s="1248"/>
      <c r="Z58" s="1248"/>
      <c r="AA58" s="1248"/>
      <c r="AB58" s="1248"/>
      <c r="AC58" s="1248"/>
      <c r="AD58" s="1248"/>
      <c r="AE58" s="1248"/>
      <c r="AF58" s="1248"/>
      <c r="AG58" s="1248"/>
    </row>
    <row r="59" spans="1:33">
      <c r="A59" s="1248"/>
      <c r="B59" s="1248"/>
      <c r="C59" s="1248"/>
      <c r="D59" s="1248"/>
      <c r="E59" s="1248"/>
      <c r="F59" s="1248"/>
      <c r="G59" s="1248"/>
      <c r="H59" s="1248"/>
      <c r="I59" s="1248"/>
      <c r="J59" s="1248"/>
      <c r="K59" s="1248"/>
      <c r="L59" s="1248"/>
      <c r="M59" s="1248"/>
      <c r="N59" s="1248"/>
      <c r="O59" s="1248"/>
      <c r="P59" s="1248"/>
      <c r="Q59" s="1248"/>
      <c r="R59" s="1248"/>
      <c r="S59" s="1248"/>
      <c r="T59" s="1248"/>
      <c r="U59" s="1248"/>
      <c r="V59" s="1248"/>
      <c r="W59" s="1248"/>
      <c r="X59" s="1248"/>
      <c r="Y59" s="1248"/>
      <c r="Z59" s="1248"/>
      <c r="AA59" s="1248"/>
      <c r="AB59" s="1248"/>
      <c r="AC59" s="1248"/>
      <c r="AD59" s="1248"/>
      <c r="AE59" s="1248"/>
      <c r="AF59" s="1248"/>
      <c r="AG59" s="1248"/>
    </row>
    <row r="60" spans="1:33">
      <c r="A60" s="1248"/>
      <c r="B60" s="1248"/>
      <c r="C60" s="1248"/>
      <c r="D60" s="1248"/>
      <c r="E60" s="1248"/>
      <c r="F60" s="1248"/>
      <c r="G60" s="1248"/>
      <c r="H60" s="1248"/>
      <c r="I60" s="1248"/>
      <c r="J60" s="1248"/>
      <c r="K60" s="1248"/>
      <c r="L60" s="1248"/>
      <c r="M60" s="1248"/>
      <c r="N60" s="1248"/>
      <c r="O60" s="1248"/>
      <c r="P60" s="1248"/>
      <c r="Q60" s="1248"/>
      <c r="R60" s="1248"/>
      <c r="S60" s="1248"/>
      <c r="T60" s="1248"/>
      <c r="U60" s="1248"/>
      <c r="V60" s="1248"/>
      <c r="W60" s="1248"/>
      <c r="X60" s="1248"/>
      <c r="Y60" s="1248"/>
      <c r="Z60" s="1248"/>
      <c r="AA60" s="1248"/>
      <c r="AB60" s="1248"/>
      <c r="AC60" s="1248"/>
      <c r="AD60" s="1248"/>
      <c r="AE60" s="1248"/>
      <c r="AF60" s="1248"/>
      <c r="AG60" s="1248"/>
    </row>
    <row r="61" spans="1:33">
      <c r="A61" s="1248"/>
      <c r="B61" s="1248"/>
      <c r="C61" s="1248"/>
      <c r="D61" s="1248"/>
      <c r="E61" s="1248"/>
      <c r="F61" s="1248"/>
      <c r="G61" s="1248"/>
      <c r="H61" s="1248"/>
      <c r="I61" s="1248"/>
      <c r="J61" s="1248"/>
      <c r="K61" s="1248"/>
      <c r="L61" s="1248"/>
      <c r="M61" s="1248"/>
      <c r="N61" s="1248"/>
      <c r="O61" s="1248"/>
      <c r="P61" s="1248"/>
      <c r="Q61" s="1248"/>
      <c r="R61" s="1248"/>
      <c r="S61" s="1248"/>
      <c r="T61" s="1248"/>
      <c r="U61" s="1248"/>
      <c r="V61" s="1248"/>
      <c r="W61" s="1248"/>
      <c r="X61" s="1248"/>
      <c r="Y61" s="1248"/>
      <c r="Z61" s="1248"/>
      <c r="AA61" s="1248"/>
      <c r="AB61" s="1248"/>
      <c r="AC61" s="1248"/>
      <c r="AD61" s="1248"/>
      <c r="AE61" s="1248"/>
      <c r="AF61" s="1248"/>
      <c r="AG61" s="1248"/>
    </row>
    <row r="62" spans="1:33">
      <c r="A62" s="1248"/>
      <c r="B62" s="1248"/>
      <c r="C62" s="1248"/>
      <c r="D62" s="1248"/>
      <c r="E62" s="1248"/>
      <c r="F62" s="1248"/>
      <c r="G62" s="1248"/>
      <c r="H62" s="1248"/>
      <c r="I62" s="1248"/>
      <c r="J62" s="1248"/>
      <c r="K62" s="1248"/>
      <c r="L62" s="1248"/>
      <c r="M62" s="1248"/>
      <c r="N62" s="1248"/>
      <c r="O62" s="1248"/>
      <c r="P62" s="1248"/>
      <c r="Q62" s="1248"/>
      <c r="R62" s="1248"/>
      <c r="S62" s="1248"/>
      <c r="T62" s="1248"/>
      <c r="U62" s="1248"/>
      <c r="V62" s="1248"/>
      <c r="W62" s="1248"/>
      <c r="X62" s="1248"/>
      <c r="Y62" s="1248"/>
      <c r="Z62" s="1248"/>
      <c r="AA62" s="1248"/>
      <c r="AB62" s="1248"/>
      <c r="AC62" s="1248"/>
      <c r="AD62" s="1248"/>
      <c r="AE62" s="1248"/>
      <c r="AF62" s="1248"/>
      <c r="AG62" s="1248"/>
    </row>
    <row r="63" spans="1:33">
      <c r="A63" s="1248"/>
      <c r="B63" s="1248"/>
      <c r="C63" s="1248"/>
      <c r="D63" s="1248"/>
      <c r="E63" s="1248"/>
      <c r="F63" s="1248"/>
      <c r="G63" s="1248"/>
      <c r="H63" s="1248"/>
      <c r="I63" s="1248"/>
      <c r="J63" s="1248"/>
      <c r="K63" s="1248"/>
      <c r="L63" s="1248"/>
      <c r="M63" s="1248"/>
      <c r="N63" s="1248"/>
      <c r="O63" s="1248"/>
      <c r="P63" s="1248"/>
      <c r="Q63" s="1248"/>
      <c r="R63" s="1248"/>
      <c r="S63" s="1248"/>
      <c r="T63" s="1248"/>
      <c r="U63" s="1248"/>
      <c r="V63" s="1248"/>
      <c r="W63" s="1248"/>
      <c r="X63" s="1248"/>
      <c r="Y63" s="1248"/>
      <c r="Z63" s="1248"/>
      <c r="AA63" s="1248"/>
      <c r="AB63" s="1248"/>
      <c r="AC63" s="1248"/>
      <c r="AD63" s="1248"/>
      <c r="AE63" s="1248"/>
      <c r="AF63" s="1248"/>
      <c r="AG63" s="1248"/>
    </row>
    <row r="64" spans="1:33">
      <c r="A64" s="1248"/>
      <c r="B64" s="1248"/>
      <c r="C64" s="1248"/>
      <c r="D64" s="1248"/>
      <c r="E64" s="1248"/>
      <c r="F64" s="1248"/>
      <c r="G64" s="1248"/>
      <c r="H64" s="1248"/>
      <c r="I64" s="1248"/>
      <c r="J64" s="1248"/>
      <c r="K64" s="1248"/>
      <c r="L64" s="1248"/>
      <c r="M64" s="1248"/>
      <c r="N64" s="1248"/>
      <c r="O64" s="1248"/>
      <c r="P64" s="1248"/>
      <c r="Q64" s="1248"/>
      <c r="R64" s="1248"/>
      <c r="S64" s="1248"/>
      <c r="T64" s="1248"/>
      <c r="U64" s="1248"/>
      <c r="V64" s="1248"/>
      <c r="W64" s="1248"/>
      <c r="X64" s="1248"/>
      <c r="Y64" s="1248"/>
      <c r="Z64" s="1248"/>
      <c r="AA64" s="1248"/>
      <c r="AB64" s="1248"/>
      <c r="AC64" s="1248"/>
      <c r="AD64" s="1248"/>
      <c r="AE64" s="1248"/>
      <c r="AF64" s="1248"/>
      <c r="AG64" s="1248"/>
    </row>
    <row r="65" spans="1:33">
      <c r="A65" s="1248"/>
      <c r="B65" s="1248"/>
      <c r="C65" s="1248"/>
      <c r="D65" s="1248"/>
      <c r="E65" s="1248"/>
      <c r="F65" s="1248"/>
      <c r="G65" s="1248"/>
      <c r="H65" s="1248"/>
      <c r="I65" s="1248"/>
      <c r="J65" s="1248"/>
      <c r="K65" s="1248"/>
      <c r="L65" s="1248"/>
      <c r="M65" s="1248"/>
      <c r="N65" s="1248"/>
      <c r="O65" s="1248"/>
      <c r="P65" s="1248"/>
      <c r="Q65" s="1248"/>
      <c r="R65" s="1248"/>
      <c r="S65" s="1248"/>
      <c r="T65" s="1248"/>
      <c r="U65" s="1248"/>
      <c r="V65" s="1248"/>
      <c r="W65" s="1248"/>
      <c r="X65" s="1248"/>
      <c r="Y65" s="1248"/>
      <c r="Z65" s="1248"/>
      <c r="AA65" s="1248"/>
      <c r="AB65" s="1248"/>
      <c r="AC65" s="1248"/>
      <c r="AD65" s="1248"/>
      <c r="AE65" s="1248"/>
      <c r="AF65" s="1248"/>
      <c r="AG65" s="1248"/>
    </row>
    <row r="66" spans="1:33">
      <c r="A66" s="1248"/>
      <c r="B66" s="1248"/>
      <c r="C66" s="1248"/>
      <c r="D66" s="1248"/>
      <c r="E66" s="1248"/>
      <c r="F66" s="1248"/>
      <c r="G66" s="1248"/>
      <c r="H66" s="1248"/>
      <c r="I66" s="1248"/>
      <c r="J66" s="1248"/>
      <c r="K66" s="1248"/>
      <c r="L66" s="1248"/>
      <c r="M66" s="1248"/>
      <c r="N66" s="1248"/>
      <c r="O66" s="1248"/>
      <c r="P66" s="1248"/>
      <c r="Q66" s="1248"/>
      <c r="R66" s="1248"/>
      <c r="S66" s="1248"/>
      <c r="T66" s="1248"/>
      <c r="U66" s="1248"/>
      <c r="V66" s="1248"/>
      <c r="W66" s="1248"/>
      <c r="X66" s="1248"/>
      <c r="Y66" s="1248"/>
      <c r="Z66" s="1248"/>
      <c r="AA66" s="1248"/>
      <c r="AB66" s="1248"/>
      <c r="AC66" s="1248"/>
      <c r="AD66" s="1248"/>
      <c r="AE66" s="1248"/>
      <c r="AF66" s="1248"/>
      <c r="AG66" s="1248"/>
    </row>
    <row r="67" spans="1:33">
      <c r="A67" s="1248"/>
      <c r="B67" s="1248"/>
      <c r="C67" s="1248"/>
      <c r="D67" s="1248"/>
      <c r="E67" s="1248"/>
      <c r="F67" s="1248"/>
      <c r="G67" s="1248"/>
      <c r="H67" s="1248"/>
      <c r="I67" s="1248"/>
      <c r="J67" s="1248"/>
      <c r="K67" s="1248"/>
      <c r="L67" s="1248"/>
      <c r="M67" s="1248"/>
      <c r="N67" s="1248"/>
      <c r="O67" s="1248"/>
      <c r="P67" s="1248"/>
      <c r="Q67" s="1248"/>
      <c r="R67" s="1248"/>
      <c r="S67" s="1248"/>
      <c r="T67" s="1248"/>
      <c r="U67" s="1248"/>
      <c r="V67" s="1248"/>
      <c r="W67" s="1248"/>
      <c r="X67" s="1248"/>
      <c r="Y67" s="1248"/>
      <c r="Z67" s="1248"/>
      <c r="AA67" s="1248"/>
      <c r="AB67" s="1248"/>
      <c r="AC67" s="1248"/>
      <c r="AD67" s="1248"/>
      <c r="AE67" s="1248"/>
      <c r="AF67" s="1248"/>
      <c r="AG67" s="1248"/>
    </row>
    <row r="68" spans="1:33">
      <c r="A68" s="1248"/>
      <c r="B68" s="1248"/>
      <c r="C68" s="1248"/>
      <c r="D68" s="1248"/>
      <c r="E68" s="1248"/>
      <c r="F68" s="1248"/>
      <c r="G68" s="1248"/>
      <c r="H68" s="1248"/>
      <c r="I68" s="1248"/>
      <c r="J68" s="1248"/>
      <c r="K68" s="1248"/>
      <c r="L68" s="1248"/>
      <c r="M68" s="1248"/>
      <c r="N68" s="1248"/>
      <c r="O68" s="1248"/>
      <c r="P68" s="1248"/>
      <c r="Q68" s="1248"/>
      <c r="R68" s="1248"/>
      <c r="S68" s="1248"/>
      <c r="T68" s="1248"/>
      <c r="U68" s="1248"/>
      <c r="V68" s="1248"/>
      <c r="W68" s="1248"/>
      <c r="X68" s="1248"/>
      <c r="Y68" s="1248"/>
      <c r="Z68" s="1248"/>
      <c r="AA68" s="1248"/>
      <c r="AB68" s="1248"/>
      <c r="AC68" s="1248"/>
      <c r="AD68" s="1248"/>
      <c r="AE68" s="1248"/>
      <c r="AF68" s="1248"/>
      <c r="AG68" s="1248"/>
    </row>
    <row r="69" spans="1:33">
      <c r="A69" s="1248"/>
      <c r="B69" s="1248"/>
      <c r="C69" s="1248"/>
      <c r="D69" s="1248"/>
      <c r="E69" s="1248"/>
      <c r="F69" s="1248"/>
      <c r="G69" s="1248"/>
      <c r="H69" s="1248"/>
      <c r="I69" s="1248"/>
      <c r="J69" s="1248"/>
      <c r="K69" s="1248"/>
      <c r="L69" s="1248"/>
      <c r="M69" s="1248"/>
      <c r="N69" s="1248"/>
      <c r="O69" s="1248"/>
      <c r="P69" s="1248"/>
      <c r="Q69" s="1248"/>
      <c r="R69" s="1248"/>
      <c r="S69" s="1248"/>
      <c r="T69" s="1248"/>
      <c r="U69" s="1248"/>
      <c r="V69" s="1248"/>
      <c r="W69" s="1248"/>
      <c r="X69" s="1248"/>
      <c r="Y69" s="1248"/>
      <c r="Z69" s="1248"/>
      <c r="AA69" s="1248"/>
      <c r="AB69" s="1248"/>
      <c r="AC69" s="1248"/>
      <c r="AD69" s="1248"/>
      <c r="AE69" s="1248"/>
      <c r="AF69" s="1248"/>
      <c r="AG69" s="1248"/>
    </row>
    <row r="70" spans="1:33">
      <c r="A70" s="1248"/>
      <c r="B70" s="1248"/>
      <c r="C70" s="1248"/>
      <c r="D70" s="1248"/>
      <c r="E70" s="1248"/>
      <c r="F70" s="1248"/>
      <c r="G70" s="1248"/>
      <c r="H70" s="1248"/>
      <c r="I70" s="1248"/>
      <c r="J70" s="1248"/>
      <c r="K70" s="1248"/>
      <c r="L70" s="1248"/>
      <c r="M70" s="1248"/>
      <c r="N70" s="1248"/>
      <c r="O70" s="1248"/>
      <c r="P70" s="1248"/>
      <c r="Q70" s="1248"/>
      <c r="R70" s="1248"/>
      <c r="S70" s="1248"/>
      <c r="T70" s="1248"/>
      <c r="U70" s="1248"/>
      <c r="V70" s="1248"/>
      <c r="W70" s="1248"/>
      <c r="X70" s="1248"/>
      <c r="Y70" s="1248"/>
      <c r="Z70" s="1248"/>
      <c r="AA70" s="1248"/>
      <c r="AB70" s="1248"/>
      <c r="AC70" s="1248"/>
      <c r="AD70" s="1248"/>
      <c r="AE70" s="1248"/>
      <c r="AF70" s="1248"/>
      <c r="AG70" s="1248"/>
    </row>
    <row r="71" spans="1:33">
      <c r="A71" s="1248"/>
      <c r="B71" s="1248"/>
      <c r="C71" s="1248"/>
      <c r="D71" s="1248"/>
      <c r="E71" s="1248"/>
      <c r="F71" s="1248"/>
      <c r="G71" s="1248"/>
      <c r="H71" s="1248"/>
      <c r="I71" s="1248"/>
      <c r="J71" s="1248"/>
      <c r="K71" s="1248"/>
      <c r="L71" s="1248"/>
      <c r="M71" s="1248"/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248"/>
      <c r="Y71" s="1248"/>
      <c r="Z71" s="1248"/>
      <c r="AA71" s="1248"/>
      <c r="AB71" s="1248"/>
      <c r="AC71" s="1248"/>
      <c r="AD71" s="1248"/>
      <c r="AE71" s="1248"/>
      <c r="AF71" s="1248"/>
      <c r="AG71" s="1248"/>
    </row>
    <row r="72" spans="1:33">
      <c r="A72" s="1248"/>
      <c r="B72" s="1248"/>
      <c r="C72" s="1248"/>
      <c r="D72" s="1248"/>
      <c r="E72" s="1248"/>
      <c r="F72" s="1248"/>
      <c r="G72" s="1248"/>
      <c r="H72" s="1248"/>
      <c r="I72" s="1248"/>
      <c r="J72" s="1248"/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248"/>
      <c r="Y72" s="1248"/>
      <c r="Z72" s="1248"/>
      <c r="AA72" s="1248"/>
      <c r="AB72" s="1248"/>
      <c r="AC72" s="1248"/>
      <c r="AD72" s="1248"/>
      <c r="AE72" s="1248"/>
      <c r="AF72" s="1248"/>
      <c r="AG72" s="1248"/>
    </row>
    <row r="73" spans="1:33">
      <c r="A73" s="1248"/>
      <c r="B73" s="1248"/>
      <c r="C73" s="1248"/>
      <c r="D73" s="1248"/>
      <c r="E73" s="1248"/>
      <c r="F73" s="1248"/>
      <c r="G73" s="1248"/>
      <c r="H73" s="1248"/>
      <c r="I73" s="1248"/>
      <c r="J73" s="1248"/>
      <c r="K73" s="1248"/>
      <c r="L73" s="1248"/>
      <c r="M73" s="1248"/>
      <c r="N73" s="1248"/>
      <c r="O73" s="1248"/>
      <c r="P73" s="1248"/>
      <c r="Q73" s="1248"/>
      <c r="R73" s="1248"/>
      <c r="S73" s="1248"/>
      <c r="T73" s="1248"/>
      <c r="U73" s="1248"/>
      <c r="V73" s="1248"/>
      <c r="W73" s="1248"/>
      <c r="X73" s="1248"/>
      <c r="Y73" s="1248"/>
      <c r="Z73" s="1248"/>
      <c r="AA73" s="1248"/>
      <c r="AB73" s="1248"/>
      <c r="AC73" s="1248"/>
      <c r="AD73" s="1248"/>
      <c r="AE73" s="1248"/>
      <c r="AF73" s="1248"/>
      <c r="AG73" s="1248"/>
    </row>
    <row r="74" spans="1:33">
      <c r="A74" s="1248"/>
      <c r="B74" s="1248"/>
      <c r="C74" s="1248"/>
      <c r="D74" s="1248"/>
      <c r="E74" s="1248"/>
      <c r="F74" s="1248"/>
      <c r="G74" s="1248"/>
      <c r="H74" s="1248"/>
      <c r="I74" s="1248"/>
      <c r="J74" s="1248"/>
      <c r="K74" s="1248"/>
      <c r="L74" s="1248"/>
      <c r="M74" s="1248"/>
      <c r="N74" s="1248"/>
      <c r="O74" s="1248"/>
      <c r="P74" s="1248"/>
      <c r="Q74" s="1248"/>
      <c r="R74" s="1248"/>
      <c r="S74" s="1248"/>
      <c r="T74" s="1248"/>
      <c r="U74" s="1248"/>
      <c r="V74" s="1248"/>
      <c r="W74" s="1248"/>
      <c r="X74" s="1248"/>
      <c r="Y74" s="1248"/>
      <c r="Z74" s="1248"/>
      <c r="AA74" s="1248"/>
      <c r="AB74" s="1248"/>
      <c r="AC74" s="1248"/>
      <c r="AD74" s="1248"/>
      <c r="AE74" s="1248"/>
      <c r="AF74" s="1248"/>
      <c r="AG74" s="1248"/>
    </row>
    <row r="75" spans="1:33">
      <c r="A75" s="1248"/>
    </row>
    <row r="76" spans="1:33">
      <c r="A76" s="1248"/>
    </row>
    <row r="77" spans="1:33">
      <c r="A77" s="1248"/>
    </row>
    <row r="78" spans="1:33">
      <c r="A78" s="1248"/>
    </row>
    <row r="79" spans="1:33">
      <c r="A79" s="1248"/>
    </row>
    <row r="80" spans="1:33">
      <c r="A80" s="1248"/>
    </row>
    <row r="81" spans="1:1">
      <c r="A81" s="1248"/>
    </row>
    <row r="82" spans="1:1">
      <c r="A82" s="1248"/>
    </row>
  </sheetData>
  <sheetProtection password="C490" sheet="1"/>
  <mergeCells count="57">
    <mergeCell ref="H20:I20"/>
    <mergeCell ref="D19:F19"/>
    <mergeCell ref="B18:C18"/>
    <mergeCell ref="B15:S16"/>
    <mergeCell ref="B20:F20"/>
    <mergeCell ref="N20:S20"/>
    <mergeCell ref="B2:S2"/>
    <mergeCell ref="B3:S3"/>
    <mergeCell ref="H7:I7"/>
    <mergeCell ref="B7:F7"/>
    <mergeCell ref="H10:I10"/>
    <mergeCell ref="B9:C9"/>
    <mergeCell ref="B8:C8"/>
    <mergeCell ref="N10:Q10"/>
    <mergeCell ref="B10:F10"/>
    <mergeCell ref="B4:P4"/>
    <mergeCell ref="B5:C5"/>
    <mergeCell ref="B34:D34"/>
    <mergeCell ref="H28:I28"/>
    <mergeCell ref="B28:F28"/>
    <mergeCell ref="B32:F32"/>
    <mergeCell ref="B30:D30"/>
    <mergeCell ref="B36:F36"/>
    <mergeCell ref="D35:F35"/>
    <mergeCell ref="H47:I47"/>
    <mergeCell ref="N47:Q47"/>
    <mergeCell ref="H36:I36"/>
    <mergeCell ref="B39:D39"/>
    <mergeCell ref="H35:J35"/>
    <mergeCell ref="L35:N35"/>
    <mergeCell ref="N36:S36"/>
    <mergeCell ref="B46:F46"/>
    <mergeCell ref="B26:C26"/>
    <mergeCell ref="B21:C21"/>
    <mergeCell ref="H32:I32"/>
    <mergeCell ref="N24:S24"/>
    <mergeCell ref="N23:O23"/>
    <mergeCell ref="D23:F23"/>
    <mergeCell ref="D27:F27"/>
    <mergeCell ref="N32:S32"/>
    <mergeCell ref="N28:S28"/>
    <mergeCell ref="B24:F24"/>
    <mergeCell ref="B22:C22"/>
    <mergeCell ref="H24:I24"/>
    <mergeCell ref="T10:W10"/>
    <mergeCell ref="T7:W7"/>
    <mergeCell ref="T13:W13"/>
    <mergeCell ref="B6:C6"/>
    <mergeCell ref="F6:G6"/>
    <mergeCell ref="F9:G9"/>
    <mergeCell ref="E12:G12"/>
    <mergeCell ref="H13:I13"/>
    <mergeCell ref="B11:C11"/>
    <mergeCell ref="N7:Q7"/>
    <mergeCell ref="B12:C12"/>
    <mergeCell ref="B13:F13"/>
    <mergeCell ref="N13:Q13"/>
  </mergeCells>
  <pageMargins left="0.51181102362204722" right="0.51181102362204722" top="0.78740157480314965" bottom="0.78740157480314965" header="0.31496062992125984" footer="0.31496062992125984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35">
    <tabColor rgb="FFFF0000"/>
  </sheetPr>
  <dimension ref="A1:AA103"/>
  <sheetViews>
    <sheetView topLeftCell="B1" workbookViewId="0">
      <selection activeCell="C22" sqref="C22:N22"/>
    </sheetView>
  </sheetViews>
  <sheetFormatPr defaultRowHeight="12.75"/>
  <cols>
    <col min="1" max="1" width="2.85546875" style="883" hidden="1" customWidth="1"/>
    <col min="2" max="2" width="2.7109375" customWidth="1"/>
    <col min="3" max="3" width="9.5703125" customWidth="1"/>
    <col min="12" max="12" width="10.28515625" customWidth="1"/>
    <col min="15" max="15" width="12.28515625" customWidth="1"/>
    <col min="16" max="17" width="9.140625" customWidth="1"/>
  </cols>
  <sheetData>
    <row r="1" spans="1:27">
      <c r="B1" s="1251"/>
      <c r="C1" s="1248"/>
      <c r="D1" s="1248"/>
      <c r="E1" s="1248"/>
      <c r="F1" s="1248"/>
      <c r="G1" s="1248"/>
      <c r="H1" s="1248"/>
      <c r="I1" s="1248"/>
      <c r="J1" s="1248"/>
      <c r="K1" s="1248"/>
      <c r="L1" s="1248"/>
      <c r="M1" s="1248"/>
      <c r="N1" s="1248"/>
      <c r="O1" s="1248"/>
      <c r="P1" s="1248"/>
      <c r="Q1" s="1248"/>
      <c r="R1" s="1248"/>
      <c r="S1" s="1248"/>
      <c r="T1" s="1248"/>
      <c r="U1" s="1248"/>
      <c r="V1" s="1248"/>
      <c r="W1" s="1248"/>
      <c r="X1" s="1248"/>
      <c r="Y1" s="1248"/>
      <c r="Z1" s="1248"/>
      <c r="AA1" s="1248"/>
    </row>
    <row r="2" spans="1:27" ht="15.75" customHeight="1">
      <c r="B2" s="1291"/>
      <c r="C2" s="2515" t="s">
        <v>3344</v>
      </c>
      <c r="D2" s="2516"/>
      <c r="E2" s="2516"/>
      <c r="F2" s="2516"/>
      <c r="G2" s="2516"/>
      <c r="H2" s="2516"/>
      <c r="I2" s="2516"/>
      <c r="J2" s="2516"/>
      <c r="K2" s="2516"/>
      <c r="L2" s="2516"/>
      <c r="M2" s="2516"/>
      <c r="N2" s="2517"/>
      <c r="O2" s="1284"/>
      <c r="P2" s="1284"/>
      <c r="Q2" s="1248"/>
      <c r="R2" s="1248"/>
      <c r="S2" s="1248"/>
      <c r="T2" s="1248"/>
      <c r="U2" s="1248"/>
      <c r="V2" s="1248"/>
      <c r="W2" s="1248"/>
      <c r="X2" s="1248"/>
      <c r="Y2" s="1248"/>
      <c r="Z2" s="1248"/>
      <c r="AA2" s="1248"/>
    </row>
    <row r="3" spans="1:27" ht="17.45" customHeight="1" thickBot="1">
      <c r="B3" s="1291"/>
      <c r="C3" s="2518"/>
      <c r="D3" s="2519"/>
      <c r="E3" s="2519"/>
      <c r="F3" s="2519"/>
      <c r="G3" s="2519"/>
      <c r="H3" s="2519"/>
      <c r="I3" s="2519"/>
      <c r="J3" s="2519"/>
      <c r="K3" s="2519"/>
      <c r="L3" s="2519"/>
      <c r="M3" s="2519"/>
      <c r="N3" s="2520"/>
      <c r="O3" s="1285"/>
      <c r="P3" s="1285"/>
      <c r="Q3" s="1285"/>
      <c r="R3" s="1285"/>
      <c r="S3" s="1248"/>
      <c r="T3" s="1248"/>
      <c r="U3" s="1248"/>
      <c r="V3" s="1248"/>
      <c r="W3" s="1248"/>
      <c r="X3" s="1248"/>
      <c r="Y3" s="1248"/>
      <c r="Z3" s="1248"/>
      <c r="AA3" s="1248"/>
    </row>
    <row r="4" spans="1:27" ht="13.5" thickTop="1">
      <c r="B4" s="1291"/>
      <c r="C4" s="1248"/>
      <c r="D4" s="1248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86"/>
      <c r="P4" s="1285"/>
      <c r="Q4" s="1285"/>
      <c r="R4" s="1285"/>
      <c r="S4" s="1248"/>
      <c r="T4" s="1248"/>
      <c r="U4" s="1248"/>
      <c r="V4" s="1248"/>
      <c r="W4" s="1248"/>
      <c r="X4" s="1248"/>
      <c r="Y4" s="1248"/>
      <c r="Z4" s="1248"/>
      <c r="AA4" s="1248"/>
    </row>
    <row r="5" spans="1:27" ht="15" customHeight="1" thickBot="1">
      <c r="A5" s="881" t="s">
        <v>3334</v>
      </c>
      <c r="B5" s="1292" t="str">
        <f>IF('CERT-F'!M19="","",'CERT-F'!M19)</f>
        <v/>
      </c>
      <c r="C5" s="2521" t="str">
        <f>IF(B5="","FALTOU PREENCHER O CAMPO DA DATA DE NASCIMENTO.","OK")</f>
        <v>FALTOU PREENCHER O CAMPO DA DATA DE NASCIMENTO.</v>
      </c>
      <c r="D5" s="2522"/>
      <c r="E5" s="2522"/>
      <c r="F5" s="2522"/>
      <c r="G5" s="2522"/>
      <c r="H5" s="2522"/>
      <c r="I5" s="2522"/>
      <c r="J5" s="2522"/>
      <c r="K5" s="2522"/>
      <c r="L5" s="2522"/>
      <c r="M5" s="2522"/>
      <c r="N5" s="2523"/>
      <c r="O5" s="1296">
        <f>IF(C5&lt;&gt;"OK",1,0)</f>
        <v>1</v>
      </c>
      <c r="P5" s="1291" t="s">
        <v>3345</v>
      </c>
      <c r="Q5" s="1291"/>
      <c r="R5" s="1291"/>
      <c r="S5" s="1291"/>
      <c r="T5" s="1291"/>
      <c r="U5" s="1251"/>
      <c r="V5" s="1251"/>
      <c r="W5" s="1251"/>
      <c r="X5" s="1248"/>
      <c r="Y5" s="1248"/>
      <c r="Z5" s="1248"/>
      <c r="AA5" s="1248"/>
    </row>
    <row r="6" spans="1:27" ht="13.5" thickTop="1">
      <c r="A6" s="881"/>
      <c r="B6" s="1293"/>
      <c r="C6" s="1248"/>
      <c r="D6" s="1248"/>
      <c r="E6" s="1248"/>
      <c r="F6" s="1248"/>
      <c r="G6" s="1248"/>
      <c r="H6" s="1248"/>
      <c r="I6" s="1248"/>
      <c r="J6" s="1248"/>
      <c r="K6" s="1248"/>
      <c r="L6" s="1248"/>
      <c r="M6" s="1248"/>
      <c r="N6" s="1248"/>
      <c r="O6" s="1296"/>
      <c r="P6" s="1291"/>
      <c r="Q6" s="1291"/>
      <c r="R6" s="1291"/>
      <c r="S6" s="1291"/>
      <c r="T6" s="1291"/>
      <c r="U6" s="1251"/>
      <c r="V6" s="1251"/>
      <c r="W6" s="1251"/>
      <c r="X6" s="1248"/>
      <c r="Y6" s="1248"/>
      <c r="Z6" s="1248"/>
      <c r="AA6" s="1248"/>
    </row>
    <row r="7" spans="1:27" ht="15" customHeight="1" thickBot="1">
      <c r="A7" s="881" t="s">
        <v>3335</v>
      </c>
      <c r="B7" s="1293" t="str">
        <f>IF('CERT-F'!P19="","",'CERT-F'!P19)</f>
        <v/>
      </c>
      <c r="C7" s="2524" t="str">
        <f>IF(B7="","FALTOU PREENCHER O CAMPO DA IDENTIFICAÇÃO DO SEXO (Gênero)","OK")</f>
        <v>FALTOU PREENCHER O CAMPO DA IDENTIFICAÇÃO DO SEXO (Gênero)</v>
      </c>
      <c r="D7" s="2525"/>
      <c r="E7" s="2525"/>
      <c r="F7" s="2525"/>
      <c r="G7" s="2525"/>
      <c r="H7" s="2525"/>
      <c r="I7" s="2525"/>
      <c r="J7" s="2525"/>
      <c r="K7" s="2525"/>
      <c r="L7" s="2525"/>
      <c r="M7" s="2525"/>
      <c r="N7" s="2526"/>
      <c r="O7" s="1296">
        <f>IF(C7&lt;&gt;"OK",1,0)</f>
        <v>1</v>
      </c>
      <c r="P7" s="1291" t="s">
        <v>3346</v>
      </c>
      <c r="Q7" s="1291"/>
      <c r="R7" s="1291"/>
      <c r="S7" s="1291"/>
      <c r="T7" s="1291"/>
      <c r="U7" s="1251"/>
      <c r="V7" s="1251"/>
      <c r="W7" s="1251"/>
      <c r="X7" s="1248"/>
      <c r="Y7" s="1248"/>
      <c r="Z7" s="1248"/>
      <c r="AA7" s="1248"/>
    </row>
    <row r="8" spans="1:27" ht="13.5" thickTop="1">
      <c r="A8" s="881"/>
      <c r="B8" s="1293"/>
      <c r="C8" s="1248"/>
      <c r="D8" s="1248"/>
      <c r="E8" s="1248"/>
      <c r="F8" s="1248"/>
      <c r="G8" s="1248"/>
      <c r="H8" s="1248"/>
      <c r="I8" s="1248"/>
      <c r="J8" s="1248"/>
      <c r="K8" s="1248"/>
      <c r="L8" s="1248"/>
      <c r="M8" s="1248"/>
      <c r="N8" s="1248"/>
      <c r="O8" s="1296"/>
      <c r="P8" s="1291"/>
      <c r="Q8" s="1291"/>
      <c r="R8" s="1291"/>
      <c r="S8" s="1291"/>
      <c r="T8" s="1291"/>
      <c r="U8" s="1251"/>
      <c r="V8" s="1251"/>
      <c r="W8" s="1251"/>
      <c r="X8" s="1248"/>
      <c r="Y8" s="1248"/>
      <c r="Z8" s="1248"/>
      <c r="AA8" s="1248"/>
    </row>
    <row r="9" spans="1:27" ht="15" customHeight="1" thickBot="1">
      <c r="A9" s="881" t="s">
        <v>2096</v>
      </c>
      <c r="B9" s="1292" t="str">
        <f>IF('CERT-F'!AC19="","",'CERT-F'!AC19)</f>
        <v/>
      </c>
      <c r="C9" s="2521" t="str">
        <f>IF(B9="","FALTOU PREENCHER O CAMPO DA DATA DE INGRESSO NO SERVIÇO PÚBLICO ESTADUAL.","OK")</f>
        <v>FALTOU PREENCHER O CAMPO DA DATA DE INGRESSO NO SERVIÇO PÚBLICO ESTADUAL.</v>
      </c>
      <c r="D9" s="2522"/>
      <c r="E9" s="2522"/>
      <c r="F9" s="2522"/>
      <c r="G9" s="2522"/>
      <c r="H9" s="2522"/>
      <c r="I9" s="2522"/>
      <c r="J9" s="2522"/>
      <c r="K9" s="2522"/>
      <c r="L9" s="2522"/>
      <c r="M9" s="2522"/>
      <c r="N9" s="2523"/>
      <c r="O9" s="1296">
        <f>IF(C9&lt;&gt;"OK",1,0)</f>
        <v>1</v>
      </c>
      <c r="P9" s="1291" t="s">
        <v>3398</v>
      </c>
      <c r="Q9" s="1291"/>
      <c r="R9" s="1291"/>
      <c r="S9" s="1291"/>
      <c r="T9" s="1291"/>
      <c r="U9" s="1251"/>
      <c r="V9" s="1251"/>
      <c r="W9" s="1251"/>
      <c r="X9" s="1248"/>
      <c r="Y9" s="1248"/>
      <c r="Z9" s="1248"/>
      <c r="AA9" s="1248"/>
    </row>
    <row r="10" spans="1:27" ht="13.5" thickTop="1">
      <c r="A10" s="881"/>
      <c r="B10" s="1293"/>
      <c r="C10" s="1248"/>
      <c r="D10" s="1248"/>
      <c r="E10" s="1248"/>
      <c r="F10" s="1248"/>
      <c r="G10" s="1248"/>
      <c r="H10" s="1248"/>
      <c r="I10" s="1248"/>
      <c r="J10" s="1248"/>
      <c r="K10" s="1248"/>
      <c r="L10" s="1248"/>
      <c r="M10" s="1248"/>
      <c r="N10" s="1248"/>
      <c r="O10" s="1296"/>
      <c r="P10" s="1291"/>
      <c r="Q10" s="1291"/>
      <c r="R10" s="1291"/>
      <c r="S10" s="1291"/>
      <c r="T10" s="1291"/>
      <c r="U10" s="1251"/>
      <c r="V10" s="1251"/>
      <c r="W10" s="1251"/>
      <c r="X10" s="1248"/>
      <c r="Y10" s="1248"/>
      <c r="Z10" s="1248"/>
      <c r="AA10" s="1248"/>
    </row>
    <row r="11" spans="1:27" ht="15" customHeight="1" thickBot="1">
      <c r="A11" s="881" t="s">
        <v>3359</v>
      </c>
      <c r="B11" s="1292" t="str">
        <f>IF('CERT-F'!Q25="","",'CERT-F'!Q25)</f>
        <v/>
      </c>
      <c r="C11" s="2524" t="str">
        <f>IF(AND(B11="",B12=""),"FALTOU PREENCHER O(S) CAMPO(S) DA(S) DATA(S) DE INGRESSO NA CARREIRA e NÍVEL ou A DO CARGO.","OK")</f>
        <v>FALTOU PREENCHER O(S) CAMPO(S) DA(S) DATA(S) DE INGRESSO NA CARREIRA e NÍVEL ou A DO CARGO.</v>
      </c>
      <c r="D11" s="2525"/>
      <c r="E11" s="2525"/>
      <c r="F11" s="2525"/>
      <c r="G11" s="2525"/>
      <c r="H11" s="2525"/>
      <c r="I11" s="2525"/>
      <c r="J11" s="2525"/>
      <c r="K11" s="2525"/>
      <c r="L11" s="2525"/>
      <c r="M11" s="2525"/>
      <c r="N11" s="2526"/>
      <c r="O11" s="1296">
        <f>IF(C11&lt;&gt;"OK",1,0)</f>
        <v>1</v>
      </c>
      <c r="P11" s="1291" t="s">
        <v>3358</v>
      </c>
      <c r="Q11" s="1291"/>
      <c r="R11" s="1291"/>
      <c r="S11" s="1291"/>
      <c r="T11" s="1291"/>
      <c r="U11" s="1251"/>
      <c r="V11" s="1251"/>
      <c r="W11" s="1251"/>
      <c r="X11" s="1248"/>
      <c r="Y11" s="1248"/>
      <c r="Z11" s="1248"/>
      <c r="AA11" s="1248"/>
    </row>
    <row r="12" spans="1:27" ht="13.5" thickTop="1">
      <c r="A12" s="881"/>
      <c r="B12" s="1292" t="str">
        <f>IF('CERT-F'!I25="","",'CERT-F'!I25)</f>
        <v/>
      </c>
      <c r="C12" s="1248"/>
      <c r="D12" s="1248"/>
      <c r="E12" s="1248"/>
      <c r="F12" s="1248"/>
      <c r="G12" s="1248"/>
      <c r="H12" s="1248"/>
      <c r="I12" s="1248"/>
      <c r="J12" s="1248"/>
      <c r="K12" s="1248"/>
      <c r="L12" s="1248"/>
      <c r="M12" s="1248"/>
      <c r="N12" s="1248"/>
      <c r="O12" s="1296"/>
      <c r="P12" s="1291"/>
      <c r="Q12" s="1291"/>
      <c r="R12" s="1291"/>
      <c r="S12" s="1291"/>
      <c r="T12" s="1291"/>
      <c r="U12" s="1251"/>
      <c r="V12" s="1251"/>
      <c r="W12" s="1251"/>
      <c r="X12" s="1248"/>
      <c r="Y12" s="1248"/>
      <c r="Z12" s="1248"/>
      <c r="AA12" s="1248"/>
    </row>
    <row r="13" spans="1:27" ht="15" customHeight="1" thickBot="1">
      <c r="A13" s="881" t="s">
        <v>3336</v>
      </c>
      <c r="B13" s="1292" t="str">
        <f>IF('CERT-F'!AA5="","",'CERT-F'!AA5)</f>
        <v/>
      </c>
      <c r="C13" s="2521" t="str">
        <f>IF(B13="","FALTOU PREENCHER O CAMPO DA DATA FINAL DA CONTAGEM.","OK")</f>
        <v>FALTOU PREENCHER O CAMPO DA DATA FINAL DA CONTAGEM.</v>
      </c>
      <c r="D13" s="2522"/>
      <c r="E13" s="2522"/>
      <c r="F13" s="2522"/>
      <c r="G13" s="2522"/>
      <c r="H13" s="2522"/>
      <c r="I13" s="2522"/>
      <c r="J13" s="2522"/>
      <c r="K13" s="2522"/>
      <c r="L13" s="2522"/>
      <c r="M13" s="2522"/>
      <c r="N13" s="2523"/>
      <c r="O13" s="1296">
        <f>IF(C13&lt;&gt;"OK",1,0)</f>
        <v>1</v>
      </c>
      <c r="P13" s="1291" t="s">
        <v>3347</v>
      </c>
      <c r="Q13" s="1291"/>
      <c r="R13" s="1291"/>
      <c r="S13" s="1291"/>
      <c r="T13" s="1291"/>
      <c r="U13" s="1251"/>
      <c r="V13" s="1251"/>
      <c r="W13" s="1251"/>
      <c r="X13" s="1248"/>
      <c r="Y13" s="1248"/>
      <c r="Z13" s="1248"/>
      <c r="AA13" s="1248"/>
    </row>
    <row r="14" spans="1:27" ht="13.5" thickTop="1">
      <c r="A14" s="881"/>
      <c r="B14" s="1293"/>
      <c r="C14" s="1248"/>
      <c r="D14" s="1248"/>
      <c r="E14" s="1248"/>
      <c r="F14" s="1248"/>
      <c r="G14" s="1248"/>
      <c r="H14" s="1248"/>
      <c r="I14" s="1248"/>
      <c r="J14" s="1248"/>
      <c r="K14" s="1248"/>
      <c r="L14" s="1248"/>
      <c r="M14" s="1248"/>
      <c r="N14" s="1248"/>
      <c r="O14" s="1296"/>
      <c r="P14" s="1291"/>
      <c r="Q14" s="1291"/>
      <c r="R14" s="1291"/>
      <c r="S14" s="1291"/>
      <c r="T14" s="1291"/>
      <c r="U14" s="1251"/>
      <c r="V14" s="1251"/>
      <c r="W14" s="1251"/>
      <c r="X14" s="1248"/>
      <c r="Y14" s="1248"/>
      <c r="Z14" s="1248"/>
      <c r="AA14" s="1248"/>
    </row>
    <row r="15" spans="1:27">
      <c r="A15" s="881" t="s">
        <v>3337</v>
      </c>
      <c r="B15" s="1292" t="str">
        <f>IF('CERT-F'!Z7="","",'CERT-F'!Z7)</f>
        <v/>
      </c>
      <c r="C15" s="2528" t="str">
        <f>IF(AND(P16&lt;&gt;0,B15=""),"FALTOU PREENCHER O CAMPO NOVO NA FRENTE DA CERTIDÃO (DATA QUE COMPLETOU IDADEA DE:) NO CAMPO DIGITE ESTA DATA AQUI.","OK")</f>
        <v>OK</v>
      </c>
      <c r="D15" s="2529"/>
      <c r="E15" s="2529"/>
      <c r="F15" s="2529"/>
      <c r="G15" s="2529"/>
      <c r="H15" s="2529"/>
      <c r="I15" s="2529"/>
      <c r="J15" s="2529"/>
      <c r="K15" s="2529"/>
      <c r="L15" s="2529"/>
      <c r="M15" s="2529"/>
      <c r="N15" s="2530"/>
      <c r="O15" s="2527">
        <f>IF(C15&lt;&gt;"OK",1,0)</f>
        <v>0</v>
      </c>
      <c r="P15" s="1291" t="s">
        <v>3399</v>
      </c>
      <c r="Q15" s="1291"/>
      <c r="R15" s="1291"/>
      <c r="S15" s="1291"/>
      <c r="T15" s="1291"/>
      <c r="U15" s="1251"/>
      <c r="V15" s="1251"/>
      <c r="W15" s="1251"/>
      <c r="X15" s="1248"/>
      <c r="Y15" s="1248"/>
      <c r="Z15" s="1248"/>
      <c r="AA15" s="1248"/>
    </row>
    <row r="16" spans="1:27" ht="13.5" thickBot="1">
      <c r="A16" s="881"/>
      <c r="B16" s="1292"/>
      <c r="C16" s="2531"/>
      <c r="D16" s="2532"/>
      <c r="E16" s="2532"/>
      <c r="F16" s="2532"/>
      <c r="G16" s="2532"/>
      <c r="H16" s="2532"/>
      <c r="I16" s="2532"/>
      <c r="J16" s="2532"/>
      <c r="K16" s="2532"/>
      <c r="L16" s="2532"/>
      <c r="M16" s="2532"/>
      <c r="N16" s="2533"/>
      <c r="O16" s="2527"/>
      <c r="P16" s="1297">
        <f>'CERT-F'!X2</f>
        <v>0</v>
      </c>
      <c r="Q16" s="1291"/>
      <c r="R16" s="1291"/>
      <c r="S16" s="1291"/>
      <c r="T16" s="1291"/>
      <c r="U16" s="1251"/>
      <c r="V16" s="1251"/>
      <c r="W16" s="1251"/>
      <c r="X16" s="1248"/>
      <c r="Y16" s="1248"/>
      <c r="Z16" s="1248"/>
      <c r="AA16" s="1248"/>
    </row>
    <row r="17" spans="1:27" ht="13.5" thickTop="1">
      <c r="A17" s="881"/>
      <c r="B17" s="1293"/>
      <c r="C17" s="1297">
        <f>'CERT-F'!O38</f>
        <v>0</v>
      </c>
      <c r="D17" s="1248"/>
      <c r="E17" s="1248"/>
      <c r="F17" s="1248"/>
      <c r="G17" s="1248"/>
      <c r="H17" s="1248"/>
      <c r="I17" s="1248"/>
      <c r="J17" s="1248"/>
      <c r="K17" s="1248"/>
      <c r="L17" s="1248"/>
      <c r="M17" s="1248"/>
      <c r="N17" s="1248"/>
      <c r="O17" s="1296"/>
      <c r="P17" s="1291"/>
      <c r="Q17" s="1291"/>
      <c r="R17" s="1291"/>
      <c r="S17" s="1291"/>
      <c r="T17" s="1291"/>
      <c r="U17" s="1251"/>
      <c r="V17" s="1251"/>
      <c r="W17" s="1251"/>
      <c r="X17" s="1248"/>
      <c r="Y17" s="1248"/>
      <c r="Z17" s="1248"/>
      <c r="AA17" s="1248"/>
    </row>
    <row r="18" spans="1:27" ht="44.45" hidden="1" customHeight="1" thickBot="1">
      <c r="A18" s="881" t="s">
        <v>3338</v>
      </c>
      <c r="B18" s="1294" t="str">
        <f>IF('CERT-F'!N2="","",'CERT-F'!N2)</f>
        <v/>
      </c>
      <c r="C18" s="2538" t="str">
        <f>IF(O18=0,"OK","QUANDO VOCÊ IDENTIFICAR O Nº DO FUNDAMENTO DIGITE NO CAMPO INDICADO DA 1ª CERTIDÃO, SE FOR O CASO, ELA INDICARÁ ALGUMAS CORREÇÕES DA CONTAGEM, TAIS COMO FALTAS E TEMPO A SER CORRIGIDO NO QUADRO DE DATAS NO VERSO DA CERTIDÃO")</f>
        <v>OK</v>
      </c>
      <c r="D18" s="2539"/>
      <c r="E18" s="2539"/>
      <c r="F18" s="2539"/>
      <c r="G18" s="2539"/>
      <c r="H18" s="2539"/>
      <c r="I18" s="2539"/>
      <c r="J18" s="2539"/>
      <c r="K18" s="2539"/>
      <c r="L18" s="2539"/>
      <c r="M18" s="2539"/>
      <c r="N18" s="2540"/>
      <c r="O18" s="1293">
        <v>0</v>
      </c>
      <c r="P18" s="1291" t="s">
        <v>3348</v>
      </c>
      <c r="Q18" s="1291"/>
      <c r="R18" s="1291"/>
      <c r="S18" s="1291"/>
      <c r="T18" s="1291"/>
      <c r="U18" s="1291"/>
      <c r="V18" s="1251"/>
      <c r="W18" s="1251"/>
      <c r="X18" s="1248"/>
      <c r="Y18" s="1248"/>
      <c r="Z18" s="1248"/>
      <c r="AA18" s="1248"/>
    </row>
    <row r="19" spans="1:27" hidden="1">
      <c r="A19" s="881"/>
      <c r="B19" s="1293"/>
      <c r="C19" s="1297"/>
      <c r="D19" s="1291"/>
      <c r="E19" s="1291"/>
      <c r="F19" s="1291"/>
      <c r="G19" s="1291"/>
      <c r="H19" s="1291"/>
      <c r="I19" s="1248"/>
      <c r="J19" s="1248"/>
      <c r="K19" s="1248"/>
      <c r="L19" s="1248"/>
      <c r="M19" s="1248"/>
      <c r="N19" s="1248"/>
      <c r="O19" s="1291"/>
      <c r="P19" s="1291"/>
      <c r="Q19" s="1291"/>
      <c r="R19" s="1291"/>
      <c r="S19" s="1291"/>
      <c r="T19" s="1291"/>
      <c r="U19" s="1291"/>
      <c r="V19" s="1251"/>
      <c r="W19" s="1251"/>
      <c r="X19" s="1248"/>
      <c r="Y19" s="1248"/>
      <c r="Z19" s="1248"/>
      <c r="AA19" s="1248"/>
    </row>
    <row r="20" spans="1:27" ht="27.4" hidden="1" customHeight="1" thickBot="1">
      <c r="A20" s="881"/>
      <c r="B20" s="1293"/>
      <c r="C20" s="2565" t="str">
        <f>IF(B80&gt;B82,"É APENAS UM ALERTA. SE ESTA CONTAGEM TEM A FINALIDADE DE RATIFICAÇÃO A DATA DE ENCERRAMENTO NÃO PODE SER MAIOR DO QUE A DATA DE HOJE. SE FOR SIMULAÇÃO DE CONTAGEM, OK.","OK")</f>
        <v>OK</v>
      </c>
      <c r="D20" s="2566"/>
      <c r="E20" s="2566"/>
      <c r="F20" s="2566"/>
      <c r="G20" s="2566"/>
      <c r="H20" s="2566"/>
      <c r="I20" s="2566"/>
      <c r="J20" s="2566"/>
      <c r="K20" s="2566"/>
      <c r="L20" s="2566"/>
      <c r="M20" s="2566"/>
      <c r="N20" s="2567"/>
      <c r="O20" s="2571" t="s">
        <v>3340</v>
      </c>
      <c r="P20" s="2572"/>
      <c r="Q20" s="2572"/>
      <c r="R20" s="2572"/>
      <c r="S20" s="1291"/>
      <c r="T20" s="1291"/>
      <c r="U20" s="1291"/>
      <c r="V20" s="1251"/>
      <c r="W20" s="1251"/>
      <c r="X20" s="1248"/>
      <c r="Y20" s="1248"/>
      <c r="Z20" s="1248"/>
      <c r="AA20" s="1248"/>
    </row>
    <row r="21" spans="1:27" ht="13.15" hidden="1" customHeight="1" thickTop="1">
      <c r="A21" s="881"/>
      <c r="B21" s="1293"/>
      <c r="O21" s="1291"/>
      <c r="P21" s="1291"/>
      <c r="Q21" s="1291"/>
      <c r="R21" s="1291"/>
      <c r="S21" s="1291"/>
      <c r="T21" s="1291"/>
      <c r="U21" s="1291"/>
      <c r="V21" s="1251"/>
      <c r="W21" s="1251"/>
      <c r="X21" s="1248"/>
      <c r="Y21" s="1248"/>
      <c r="Z21" s="1248"/>
      <c r="AA21" s="1248"/>
    </row>
    <row r="22" spans="1:27" ht="15" customHeight="1" thickBot="1">
      <c r="A22" s="881"/>
      <c r="B22" s="1282"/>
      <c r="C22" s="2521" t="e">
        <f>IF(C77&gt;0,"FALTOU DIGITAR AS FALTAS APONTADAS NA TAB FALTAS NO PERÍODO INDICADO, SE NÃO HOUVE DIGITE ZERO.","OK")</f>
        <v>#REF!</v>
      </c>
      <c r="D22" s="2522"/>
      <c r="E22" s="2522"/>
      <c r="F22" s="2522"/>
      <c r="G22" s="2522"/>
      <c r="H22" s="2522"/>
      <c r="I22" s="2522"/>
      <c r="J22" s="2522"/>
      <c r="K22" s="2522"/>
      <c r="L22" s="2522"/>
      <c r="M22" s="2522"/>
      <c r="N22" s="2523"/>
      <c r="O22" s="1296" t="e">
        <f>IF(C77&gt;0,1,0)</f>
        <v>#REF!</v>
      </c>
      <c r="P22" s="1291" t="s">
        <v>3349</v>
      </c>
      <c r="Q22" s="1291"/>
      <c r="R22" s="1291"/>
      <c r="S22" s="1291"/>
      <c r="T22" s="1291"/>
      <c r="U22" s="1291"/>
      <c r="V22" s="1251"/>
      <c r="W22" s="1251"/>
      <c r="X22" s="1248"/>
      <c r="Y22" s="1248"/>
      <c r="Z22" s="1248"/>
      <c r="AA22" s="1248"/>
    </row>
    <row r="23" spans="1:27" ht="13.15" customHeight="1" thickTop="1">
      <c r="A23" s="881">
        <f>'CERT-F'!D38</f>
        <v>0</v>
      </c>
      <c r="B23" s="1293">
        <f>IF('CERT-F'!D38="","",'CERT-F'!D38)</f>
        <v>0</v>
      </c>
      <c r="C23" s="1296">
        <f>IF('CERT-F'!N6="","",'CERT-F'!N6)</f>
        <v>0</v>
      </c>
      <c r="D23" s="1291"/>
      <c r="E23" s="1291"/>
      <c r="F23" s="1291"/>
      <c r="G23" s="1291"/>
      <c r="H23" s="1248"/>
      <c r="I23" s="1248"/>
      <c r="J23" s="1248"/>
      <c r="K23" s="1248"/>
      <c r="L23" s="1248"/>
      <c r="M23" s="1248"/>
      <c r="N23" s="1248"/>
      <c r="O23" s="1291"/>
      <c r="P23" s="1291"/>
      <c r="Q23" s="1291"/>
      <c r="R23" s="1291"/>
      <c r="S23" s="1291"/>
      <c r="T23" s="1291"/>
      <c r="U23" s="1291"/>
      <c r="V23" s="1251"/>
      <c r="W23" s="1251"/>
      <c r="X23" s="1248"/>
      <c r="Y23" s="1248"/>
      <c r="Z23" s="1248"/>
      <c r="AA23" s="1248"/>
    </row>
    <row r="24" spans="1:27" ht="15" customHeight="1" thickBot="1">
      <c r="A24" s="881" t="s">
        <v>3341</v>
      </c>
      <c r="B24" s="1293" t="str">
        <f>IF('CERT-F'!D39="","",'CERT-F'!D39)</f>
        <v/>
      </c>
      <c r="C24" s="2524" t="str">
        <f>IF(O24=0,"OK","FALTOU PREENCHER O CAMPO COM O TEMPO APURADO ATÉ 16/12/1998.")</f>
        <v>OK</v>
      </c>
      <c r="D24" s="2525"/>
      <c r="E24" s="2525"/>
      <c r="F24" s="2525"/>
      <c r="G24" s="2525"/>
      <c r="H24" s="2525"/>
      <c r="I24" s="2525"/>
      <c r="J24" s="2525"/>
      <c r="K24" s="2525"/>
      <c r="L24" s="2525"/>
      <c r="M24" s="2525"/>
      <c r="N24" s="2526"/>
      <c r="O24" s="1296">
        <f>Q24</f>
        <v>0</v>
      </c>
      <c r="P24" s="1296">
        <f>IF(AND($B$23&gt;=R24,B24&gt;=R24),1,0)</f>
        <v>0</v>
      </c>
      <c r="Q24" s="1296">
        <f>IF(AND(C23="",P24=1),1,0)</f>
        <v>0</v>
      </c>
      <c r="R24" s="1296">
        <v>1999</v>
      </c>
      <c r="S24" s="1291"/>
      <c r="T24" s="1291"/>
      <c r="U24" s="1291"/>
      <c r="V24" s="1251"/>
      <c r="W24" s="1251"/>
      <c r="X24" s="1248"/>
      <c r="Y24" s="1248"/>
      <c r="Z24" s="1248"/>
      <c r="AA24" s="1248"/>
    </row>
    <row r="25" spans="1:27" ht="13.15" customHeight="1" thickTop="1">
      <c r="A25" s="884">
        <f>'CERT-F'!N6</f>
        <v>0</v>
      </c>
      <c r="B25" s="1293"/>
      <c r="C25" s="1296">
        <f>IF('CERT-F'!T6="","",'CERT-F'!T6)</f>
        <v>0</v>
      </c>
      <c r="D25" s="1291"/>
      <c r="E25" s="1291"/>
      <c r="F25" s="1291"/>
      <c r="G25" s="1248"/>
      <c r="H25" s="1248"/>
      <c r="I25" s="1248"/>
      <c r="J25" s="1248"/>
      <c r="K25" s="1248"/>
      <c r="L25" s="1248"/>
      <c r="M25" s="1248"/>
      <c r="N25" s="1248"/>
      <c r="O25" s="1291"/>
      <c r="P25" s="1291"/>
      <c r="Q25" s="1291"/>
      <c r="R25" s="1296"/>
      <c r="S25" s="1291"/>
      <c r="T25" s="1291"/>
      <c r="U25" s="1291"/>
      <c r="V25" s="1251"/>
      <c r="W25" s="1251"/>
      <c r="X25" s="1248"/>
      <c r="Y25" s="1248"/>
      <c r="Z25" s="1248"/>
      <c r="AA25" s="1248"/>
    </row>
    <row r="26" spans="1:27" ht="15" customHeight="1" thickBot="1">
      <c r="A26" s="881"/>
      <c r="B26" s="1293">
        <f>IF('CERT-F'!D38="","",'CERT-F'!D38)</f>
        <v>0</v>
      </c>
      <c r="C26" s="2535" t="str">
        <f>IF(O26=0,"OK","FALTOU PREENCHER O CAMPO COM O TEMPO APURADO ATÉ 31/12/2003.")</f>
        <v>OK</v>
      </c>
      <c r="D26" s="2536"/>
      <c r="E26" s="2536"/>
      <c r="F26" s="2536"/>
      <c r="G26" s="2536"/>
      <c r="H26" s="2536"/>
      <c r="I26" s="2536"/>
      <c r="J26" s="2536"/>
      <c r="K26" s="2536"/>
      <c r="L26" s="2536"/>
      <c r="M26" s="2536"/>
      <c r="N26" s="2537"/>
      <c r="O26" s="1296">
        <f>Q26</f>
        <v>0</v>
      </c>
      <c r="P26" s="1296">
        <f>IF(AND($B$26&gt;=R26,B27&gt;=R26),1,0)</f>
        <v>0</v>
      </c>
      <c r="Q26" s="1296">
        <f>IF(AND(C25="",P26=1),1,0)</f>
        <v>0</v>
      </c>
      <c r="R26" s="1296">
        <v>2004</v>
      </c>
      <c r="S26" s="1291"/>
      <c r="T26" s="1291"/>
      <c r="U26" s="1291"/>
      <c r="V26" s="1251"/>
      <c r="W26" s="1251"/>
      <c r="X26" s="1248"/>
      <c r="Y26" s="1248"/>
      <c r="Z26" s="1248"/>
      <c r="AA26" s="1248"/>
    </row>
    <row r="27" spans="1:27" ht="13.15" customHeight="1" thickTop="1">
      <c r="A27" s="881">
        <f>'CERT-F'!D38</f>
        <v>0</v>
      </c>
      <c r="B27" s="1293" t="str">
        <f>IF('CERT-F'!D39="","",'CERT-F'!D39)</f>
        <v/>
      </c>
      <c r="C27" s="1291"/>
      <c r="D27" s="1291"/>
      <c r="E27" s="1291"/>
      <c r="F27" s="1291"/>
      <c r="G27" s="1291"/>
      <c r="H27" s="1248"/>
      <c r="I27" s="1248"/>
      <c r="J27" s="1248"/>
      <c r="K27" s="1248"/>
      <c r="L27" s="1248"/>
      <c r="M27" s="1248"/>
      <c r="N27" s="1248"/>
      <c r="O27" s="1419"/>
      <c r="P27" s="1419"/>
      <c r="Q27" s="1419"/>
      <c r="R27" s="1419"/>
      <c r="S27" s="1248"/>
      <c r="T27" s="1248"/>
      <c r="U27" s="1248"/>
      <c r="V27" s="1248"/>
      <c r="W27" s="1248"/>
      <c r="X27" s="1248"/>
      <c r="Y27" s="1248"/>
      <c r="Z27" s="1248"/>
      <c r="AA27" s="1248"/>
    </row>
    <row r="28" spans="1:27" ht="13.15" hidden="1" customHeight="1">
      <c r="A28" s="883" t="s">
        <v>3342</v>
      </c>
      <c r="B28" s="1293">
        <f>IF(A27="transp.",B27,A27)</f>
        <v>0</v>
      </c>
      <c r="C28" s="1248"/>
      <c r="D28" s="1248"/>
      <c r="E28" s="1248"/>
      <c r="F28" s="1248"/>
      <c r="G28" s="1248"/>
      <c r="H28" s="1248"/>
      <c r="I28" s="1248"/>
      <c r="J28" s="1248"/>
      <c r="K28" s="1248"/>
      <c r="L28" s="1248"/>
      <c r="M28" s="1248"/>
      <c r="N28" s="1248"/>
      <c r="O28" s="1248"/>
      <c r="P28" s="1248"/>
      <c r="Q28" s="1248"/>
      <c r="R28" s="1248"/>
      <c r="S28" s="1248"/>
      <c r="T28" s="1248"/>
      <c r="U28" s="1248"/>
      <c r="V28" s="1248"/>
      <c r="W28" s="1248"/>
      <c r="X28" s="1248"/>
      <c r="Y28" s="1248"/>
      <c r="Z28" s="1248"/>
      <c r="AA28" s="1248"/>
    </row>
    <row r="29" spans="1:27" ht="13.15" hidden="1" customHeight="1">
      <c r="A29" s="870">
        <f>'CERT-F'!T6</f>
        <v>0</v>
      </c>
      <c r="B29" s="1293"/>
      <c r="C29" s="1248"/>
      <c r="D29" s="1248"/>
      <c r="E29" s="1248"/>
      <c r="F29" s="1248"/>
      <c r="G29" s="1248"/>
      <c r="H29" s="1248"/>
      <c r="I29" s="1248"/>
      <c r="J29" s="1248"/>
      <c r="K29" s="1248"/>
      <c r="L29" s="1248"/>
      <c r="M29" s="1248"/>
      <c r="N29" s="1248"/>
      <c r="O29" s="1248"/>
      <c r="P29" s="1248"/>
      <c r="Q29" s="1248"/>
      <c r="R29" s="1248"/>
      <c r="S29" s="1248"/>
      <c r="T29" s="1248"/>
      <c r="U29" s="1248"/>
      <c r="V29" s="1248"/>
      <c r="W29" s="1248"/>
      <c r="X29" s="1248"/>
      <c r="Y29" s="1248"/>
      <c r="Z29" s="1248"/>
      <c r="AA29" s="1248"/>
    </row>
    <row r="30" spans="1:27" ht="15" customHeight="1" thickBot="1">
      <c r="A30" s="870" t="s">
        <v>3360</v>
      </c>
      <c r="B30" s="1293">
        <f>'CERT-F'!N8</f>
        <v>0</v>
      </c>
      <c r="C30" s="2524" t="str">
        <f>IF(P30&gt;0,"FALTOU DIGITAR O CÓDIGO DE INCLUSÃO DE TEMPO 1 a 4. VEJA NA PLANILHA INSTRUÇÃO.","OK")</f>
        <v>OK</v>
      </c>
      <c r="D30" s="2525"/>
      <c r="E30" s="2525"/>
      <c r="F30" s="2525"/>
      <c r="G30" s="2525"/>
      <c r="H30" s="2525"/>
      <c r="I30" s="2525"/>
      <c r="J30" s="2525"/>
      <c r="K30" s="2525"/>
      <c r="L30" s="2525"/>
      <c r="M30" s="2525"/>
      <c r="N30" s="2526"/>
      <c r="O30" s="1296">
        <f>IF(P30&gt;0,1,0)</f>
        <v>0</v>
      </c>
      <c r="P30" s="1296">
        <f>'CERT-V'!L315</f>
        <v>0</v>
      </c>
      <c r="Q30" s="1296">
        <f>'CERT-V'!S311</f>
        <v>0</v>
      </c>
      <c r="R30" s="1248"/>
      <c r="S30" s="1248"/>
      <c r="T30" s="1248"/>
      <c r="U30" s="1248"/>
      <c r="V30" s="1248"/>
      <c r="W30" s="1248"/>
      <c r="X30" s="1248"/>
      <c r="Y30" s="1248"/>
      <c r="Z30" s="1248"/>
      <c r="AA30" s="1248"/>
    </row>
    <row r="31" spans="1:27" ht="0.75" hidden="1" customHeight="1">
      <c r="A31" s="870"/>
      <c r="B31" s="1280"/>
      <c r="C31" s="1248"/>
      <c r="D31" s="1248"/>
      <c r="E31" s="1248"/>
      <c r="F31" s="1248"/>
      <c r="G31" s="1248"/>
      <c r="H31" s="1248"/>
      <c r="I31" s="1248"/>
      <c r="J31" s="1248"/>
      <c r="K31" s="1248"/>
      <c r="L31" s="1248"/>
      <c r="M31" s="1248"/>
      <c r="N31" s="1248"/>
      <c r="O31" s="1248"/>
      <c r="P31" s="1248"/>
      <c r="Q31" s="1248"/>
      <c r="R31" s="1248"/>
      <c r="S31" s="1248"/>
      <c r="T31" s="1248"/>
      <c r="U31" s="1248"/>
      <c r="V31" s="1248"/>
      <c r="W31" s="1248"/>
      <c r="X31" s="1248"/>
      <c r="Y31" s="1248"/>
      <c r="Z31" s="1248"/>
      <c r="AA31" s="1248"/>
    </row>
    <row r="32" spans="1:27" ht="0.75" customHeight="1" thickTop="1">
      <c r="A32" s="870"/>
      <c r="B32" s="1280"/>
      <c r="C32" s="1248"/>
      <c r="D32" s="1248"/>
      <c r="E32" s="1248"/>
      <c r="F32" s="1248"/>
      <c r="G32" s="1248"/>
      <c r="H32" s="1248"/>
      <c r="I32" s="1248"/>
      <c r="J32" s="1248"/>
      <c r="K32" s="1248"/>
      <c r="L32" s="1248"/>
      <c r="M32" s="1248"/>
      <c r="N32" s="1248"/>
      <c r="O32" s="1248"/>
      <c r="P32" s="1248"/>
      <c r="Q32" s="1248"/>
      <c r="R32" s="1248"/>
      <c r="S32" s="1248"/>
      <c r="T32" s="1248"/>
      <c r="U32" s="1248"/>
      <c r="V32" s="1248"/>
      <c r="W32" s="1248"/>
      <c r="X32" s="1248"/>
      <c r="Y32" s="1248"/>
      <c r="Z32" s="1248"/>
      <c r="AA32" s="1248"/>
    </row>
    <row r="33" spans="1:27" ht="14.25" customHeight="1">
      <c r="A33" s="870"/>
      <c r="B33" s="1280"/>
      <c r="C33" s="1291"/>
      <c r="D33" s="1291"/>
      <c r="E33" s="1291"/>
      <c r="F33" s="1291"/>
      <c r="G33" s="1291"/>
      <c r="H33" s="1248"/>
      <c r="I33" s="1248"/>
      <c r="J33" s="1248"/>
      <c r="K33" s="1248"/>
      <c r="L33" s="1248"/>
      <c r="M33" s="1248"/>
      <c r="N33" s="1248"/>
      <c r="O33" s="1248"/>
      <c r="P33" s="1248"/>
      <c r="Q33" s="1248"/>
      <c r="R33" s="1248"/>
      <c r="S33" s="1248"/>
      <c r="T33" s="1248"/>
      <c r="U33" s="1248"/>
      <c r="V33" s="1248"/>
      <c r="W33" s="1248"/>
      <c r="X33" s="1248"/>
      <c r="Y33" s="1248"/>
      <c r="Z33" s="1248"/>
      <c r="AA33" s="1248"/>
    </row>
    <row r="34" spans="1:27" ht="15" customHeight="1" thickBot="1">
      <c r="A34" s="870"/>
      <c r="B34" s="1292" t="str">
        <f>IF('CERT-F'!AE6="","",'CERT-F'!AE6)</f>
        <v/>
      </c>
      <c r="C34" s="2535" t="str">
        <f>IF(B34="","FALTOU INFORMAR A DATA DE FINALIZAR A CONTAR NA FRENTE DA CERTIDÃO ATÉ 31/12/????","OK")</f>
        <v>FALTOU INFORMAR A DATA DE FINALIZAR A CONTAR NA FRENTE DA CERTIDÃO ATÉ 31/12/????</v>
      </c>
      <c r="D34" s="2536"/>
      <c r="E34" s="2536"/>
      <c r="F34" s="2536"/>
      <c r="G34" s="2536"/>
      <c r="H34" s="2536"/>
      <c r="I34" s="2536"/>
      <c r="J34" s="2536"/>
      <c r="K34" s="2536"/>
      <c r="L34" s="2536"/>
      <c r="M34" s="2536"/>
      <c r="N34" s="2537"/>
      <c r="O34" s="1296">
        <f>IF(B34="",1,0)</f>
        <v>1</v>
      </c>
      <c r="P34" s="1248"/>
      <c r="Q34" s="1248"/>
      <c r="R34" s="1248"/>
      <c r="S34" s="1248"/>
      <c r="T34" s="1248"/>
      <c r="U34" s="1248"/>
      <c r="V34" s="1248"/>
      <c r="W34" s="1248"/>
      <c r="X34" s="1248"/>
      <c r="Y34" s="1248"/>
      <c r="Z34" s="1248"/>
      <c r="AA34" s="1248"/>
    </row>
    <row r="35" spans="1:27" ht="15" customHeight="1" thickTop="1">
      <c r="A35" s="870"/>
      <c r="B35" s="1280"/>
      <c r="C35" s="1248"/>
      <c r="D35" s="1248"/>
      <c r="E35" s="1248"/>
      <c r="F35" s="1248"/>
      <c r="G35" s="1248"/>
      <c r="H35" s="1248"/>
      <c r="I35" s="1248"/>
      <c r="J35" s="1248"/>
      <c r="K35" s="1248"/>
      <c r="L35" s="1248"/>
      <c r="M35" s="1248"/>
      <c r="N35" s="1248"/>
      <c r="O35" s="1248"/>
      <c r="P35" s="1248"/>
      <c r="Q35" s="1248"/>
      <c r="R35" s="1248"/>
      <c r="S35" s="1248"/>
      <c r="T35" s="1248"/>
      <c r="U35" s="1248"/>
      <c r="V35" s="1248"/>
      <c r="W35" s="1248"/>
      <c r="X35" s="1248"/>
      <c r="Y35" s="1248"/>
      <c r="Z35" s="1248"/>
      <c r="AA35" s="1248"/>
    </row>
    <row r="36" spans="1:27" ht="15" customHeight="1" thickBot="1">
      <c r="A36" s="870"/>
      <c r="B36" s="1292">
        <f>'CERT-F'!AE6</f>
        <v>0</v>
      </c>
      <c r="C36" s="2524" t="str">
        <f>IF(O36&gt;0,"NÃO PODE PARAR A CONTAGEM NA FRENTE DA CERTIDÃO NOS ANOS DE 1998 e 2003.","OK")</f>
        <v>OK</v>
      </c>
      <c r="D36" s="2525"/>
      <c r="E36" s="2525"/>
      <c r="F36" s="2525"/>
      <c r="G36" s="2525"/>
      <c r="H36" s="2525"/>
      <c r="I36" s="2525"/>
      <c r="J36" s="2525"/>
      <c r="K36" s="2525"/>
      <c r="L36" s="2525"/>
      <c r="M36" s="2525"/>
      <c r="N36" s="2526"/>
      <c r="O36" s="1296">
        <f>IF(OR(B39=1998,B39=2003),1,0)</f>
        <v>0</v>
      </c>
      <c r="P36" s="1248"/>
      <c r="Q36" s="1248"/>
      <c r="R36" s="1248"/>
      <c r="S36" s="1248"/>
      <c r="T36" s="1248"/>
      <c r="U36" s="1248"/>
      <c r="V36" s="1248"/>
      <c r="W36" s="1248"/>
      <c r="X36" s="1248"/>
      <c r="Y36" s="1248"/>
      <c r="Z36" s="1248"/>
      <c r="AA36" s="1248"/>
    </row>
    <row r="37" spans="1:27" ht="15" hidden="1" customHeight="1" thickTop="1">
      <c r="A37" s="870"/>
      <c r="B37" s="1292"/>
      <c r="C37" s="1296" t="str">
        <f>IF('CERT-V'!BZ10="","",'CERT-V'!BZ10)</f>
        <v/>
      </c>
      <c r="D37" s="1260">
        <f>'CERT-F'!$D$38</f>
        <v>0</v>
      </c>
      <c r="E37" s="1399" t="e">
        <f>'CERT-F'!#REF!</f>
        <v>#REF!</v>
      </c>
      <c r="F37" s="1400">
        <f>'CERT-V'!BZ16</f>
        <v>0</v>
      </c>
      <c r="G37" s="1248"/>
      <c r="H37" s="1248"/>
      <c r="I37" s="1248"/>
      <c r="J37" s="1248"/>
      <c r="K37" s="1248"/>
      <c r="L37" s="1248"/>
      <c r="M37" s="1248"/>
      <c r="N37" s="1248"/>
      <c r="O37" s="1296"/>
      <c r="P37" s="1248"/>
      <c r="Q37" s="1248"/>
      <c r="R37" s="1248"/>
      <c r="S37" s="1248"/>
      <c r="T37" s="1248"/>
      <c r="U37" s="1248"/>
      <c r="V37" s="1248"/>
      <c r="W37" s="1248"/>
      <c r="X37" s="1248"/>
      <c r="Y37" s="1248"/>
      <c r="Z37" s="1248"/>
      <c r="AA37" s="1248"/>
    </row>
    <row r="38" spans="1:27" ht="29.25" hidden="1" customHeight="1" thickBot="1">
      <c r="A38" s="870"/>
      <c r="B38" s="1395" t="str">
        <f>IF('CERT-V'!CA13="","",'CERT-V'!CA13)</f>
        <v/>
      </c>
      <c r="C38" s="2544" t="str">
        <f>IF(O38=0,"OK","FALTOU INFORMAR O ANO E O TEMPO APURADO EM 31/12 NA CARREIRA NO VERSO DA 1ª CERTIDÃO NO CAMPO: Em que ano completou o tempo.")</f>
        <v>OK</v>
      </c>
      <c r="D38" s="2545"/>
      <c r="E38" s="2545"/>
      <c r="F38" s="2545"/>
      <c r="G38" s="2545"/>
      <c r="H38" s="2545"/>
      <c r="I38" s="2545"/>
      <c r="J38" s="2545"/>
      <c r="K38" s="2545"/>
      <c r="L38" s="2545"/>
      <c r="M38" s="2545"/>
      <c r="N38" s="2546"/>
      <c r="O38" s="1282">
        <v>0</v>
      </c>
      <c r="P38" s="1248"/>
      <c r="Q38" s="1248"/>
      <c r="R38" s="1248"/>
      <c r="S38" s="1248"/>
      <c r="T38" s="1248"/>
      <c r="U38" s="1248"/>
      <c r="V38" s="1248"/>
      <c r="W38" s="1248"/>
      <c r="X38" s="1248"/>
      <c r="Y38" s="1248"/>
      <c r="Z38" s="1248"/>
      <c r="AA38" s="1248"/>
    </row>
    <row r="39" spans="1:27" ht="15" customHeight="1" thickTop="1">
      <c r="A39" s="870"/>
      <c r="B39" s="1282"/>
      <c r="C39" s="1296" t="str">
        <f>IF('CERT-V'!BZ16="","",'CERT-V'!BZ16)</f>
        <v/>
      </c>
      <c r="D39" s="1296">
        <f>'CERT-F'!$D$38</f>
        <v>0</v>
      </c>
      <c r="E39" s="1401" t="e">
        <f>'CERT-F'!#REF!</f>
        <v>#REF!</v>
      </c>
      <c r="F39" s="1291">
        <f>'CERT-V'!BZ16</f>
        <v>0</v>
      </c>
      <c r="G39" s="1291"/>
      <c r="H39" s="1291"/>
      <c r="I39" s="1248"/>
      <c r="J39" s="1248"/>
      <c r="K39" s="1248"/>
      <c r="L39" s="1248"/>
      <c r="M39" s="1248"/>
      <c r="N39" s="1248"/>
      <c r="O39" s="1248"/>
      <c r="P39" s="1248"/>
      <c r="Q39" s="1248"/>
      <c r="R39" s="1248"/>
      <c r="S39" s="1248"/>
      <c r="T39" s="1248"/>
      <c r="U39" s="1248"/>
      <c r="V39" s="1248"/>
      <c r="W39" s="1248"/>
      <c r="X39" s="1248"/>
      <c r="Y39" s="1248"/>
      <c r="Z39" s="1248"/>
      <c r="AA39" s="1248"/>
    </row>
    <row r="40" spans="1:27" ht="29.25" customHeight="1" thickBot="1">
      <c r="A40" s="870"/>
      <c r="B40" s="1292" t="str">
        <f>IF('CERT-V'!CA19=0,"",'CERT-V'!CA19)</f>
        <v/>
      </c>
      <c r="C40" s="2541" t="e">
        <f>IF(O40=0,"OK","FALTOU INFORMAR NESTA CERTIDÃO, O ANO E O TEMPO APURADO EM 31/12 NO NÍVEL INDICADO NO VERSO DA 1ª CERTIDÃO CAMPO: Em que ano completou o tempo.")</f>
        <v>#REF!</v>
      </c>
      <c r="D40" s="2542"/>
      <c r="E40" s="2542"/>
      <c r="F40" s="2542"/>
      <c r="G40" s="2542"/>
      <c r="H40" s="2542"/>
      <c r="I40" s="2542"/>
      <c r="J40" s="2542"/>
      <c r="K40" s="2542"/>
      <c r="L40" s="2542"/>
      <c r="M40" s="2542"/>
      <c r="N40" s="2543"/>
      <c r="O40" s="1293" t="e">
        <f>IF(AND(E39&gt;=1825,C39=""),1,0)</f>
        <v>#REF!</v>
      </c>
      <c r="P40" s="1285"/>
      <c r="Q40" s="1285"/>
      <c r="R40" s="1285"/>
      <c r="S40" s="1248"/>
      <c r="T40" s="1248"/>
      <c r="U40" s="1248"/>
      <c r="V40" s="1248"/>
      <c r="W40" s="1248"/>
      <c r="X40" s="1248"/>
      <c r="Y40" s="1248"/>
      <c r="Z40" s="1248"/>
      <c r="AA40" s="1248"/>
    </row>
    <row r="41" spans="1:27" ht="15" customHeight="1" thickTop="1">
      <c r="A41" s="870"/>
      <c r="B41" s="1282"/>
      <c r="C41" s="1296" t="str">
        <f>IF('CERT-V'!BZ22="","",'CERT-V'!BZ22)</f>
        <v/>
      </c>
      <c r="D41" s="1296">
        <f>'CERT-F'!$D$38</f>
        <v>0</v>
      </c>
      <c r="E41" s="1401">
        <f>'CERT-F'!R38</f>
        <v>0</v>
      </c>
      <c r="F41" s="1291" t="str">
        <f>'CERT-V'!BZ22</f>
        <v/>
      </c>
      <c r="G41" s="1291"/>
      <c r="H41" s="1291"/>
      <c r="I41" s="1248"/>
      <c r="J41" s="1248"/>
      <c r="K41" s="1248"/>
      <c r="L41" s="1248"/>
      <c r="M41" s="1248"/>
      <c r="N41" s="1248"/>
      <c r="O41" s="1291"/>
      <c r="P41" s="1248"/>
      <c r="Q41" s="1248"/>
      <c r="R41" s="1248"/>
      <c r="S41" s="1248"/>
      <c r="T41" s="1248"/>
      <c r="U41" s="1248"/>
      <c r="V41" s="1248"/>
      <c r="W41" s="1248"/>
      <c r="X41" s="1248"/>
      <c r="Y41" s="1248"/>
      <c r="Z41" s="1248"/>
      <c r="AA41" s="1248"/>
    </row>
    <row r="42" spans="1:27" ht="29.25" customHeight="1" thickBot="1">
      <c r="A42" s="870"/>
      <c r="B42" s="1292" t="str">
        <f>IF('CERT-V'!CE24=0,"",'CERT-V'!CE24)</f>
        <v/>
      </c>
      <c r="C42" s="2544" t="str">
        <f>IF(O42=0,"OK","FALTOU INFORMAR NESTA CERTIDÃO ANO E O TEMPO APURADO EM 31/12 DO CARGO INDICADO NO VERSO DA 1ª CERTIDÃO CAMPO: Em que ano completou o tempo.")</f>
        <v>OK</v>
      </c>
      <c r="D42" s="2545"/>
      <c r="E42" s="2545"/>
      <c r="F42" s="2545"/>
      <c r="G42" s="2545"/>
      <c r="H42" s="2545"/>
      <c r="I42" s="2545"/>
      <c r="J42" s="2545"/>
      <c r="K42" s="2545"/>
      <c r="L42" s="2545"/>
      <c r="M42" s="2545"/>
      <c r="N42" s="2546"/>
      <c r="O42" s="1293">
        <f>IF(AND(E41&gt;=1825,C41=""),1,0)</f>
        <v>0</v>
      </c>
      <c r="P42" s="1248"/>
      <c r="Q42" s="1248"/>
      <c r="R42" s="1248"/>
      <c r="S42" s="1248"/>
      <c r="T42" s="1248"/>
      <c r="U42" s="1248"/>
      <c r="V42" s="1248"/>
      <c r="W42" s="1248"/>
      <c r="X42" s="1248"/>
      <c r="Y42" s="1248"/>
      <c r="Z42" s="1248"/>
      <c r="AA42" s="1248"/>
    </row>
    <row r="43" spans="1:27" ht="15" hidden="1" customHeight="1" thickTop="1">
      <c r="A43" s="870"/>
      <c r="B43" s="1282"/>
      <c r="C43" s="1286" t="str">
        <f>IF('CERT-V'!BZ28="","",'CERT-V'!BZ28)</f>
        <v/>
      </c>
      <c r="D43" s="1260">
        <f>'CERT-F'!$D$38</f>
        <v>0</v>
      </c>
      <c r="E43" s="1262" t="str">
        <f>'CERT-F'!S38</f>
        <v/>
      </c>
      <c r="F43" s="1248"/>
      <c r="G43" s="1248"/>
      <c r="H43" s="1248"/>
      <c r="I43" s="1248"/>
      <c r="J43" s="1248"/>
      <c r="K43" s="1248"/>
      <c r="L43" s="1248"/>
      <c r="M43" s="1248"/>
      <c r="N43" s="1248"/>
      <c r="O43" s="1248"/>
      <c r="P43" s="1248"/>
      <c r="Q43" s="1248"/>
      <c r="R43" s="1248"/>
      <c r="S43" s="1248"/>
      <c r="T43" s="1248"/>
      <c r="U43" s="1248"/>
      <c r="V43" s="1248"/>
      <c r="W43" s="1248"/>
      <c r="X43" s="1248"/>
      <c r="Y43" s="1248"/>
      <c r="Z43" s="1248"/>
      <c r="AA43" s="1248"/>
    </row>
    <row r="44" spans="1:27" ht="29.25" hidden="1" customHeight="1" thickBot="1">
      <c r="A44" s="870"/>
      <c r="B44" s="1395" t="str">
        <f>IF('CERT-V'!CB31=0,"",'CERT-V'!CB31)</f>
        <v/>
      </c>
      <c r="C44" s="2541" t="str">
        <f>IF(O44=0,"OK","FALTOU INFORMAR O ANO E O TEMPO APURADO EM 31/12 NO SERV. PÚBLICO NO VERSO DA 1ª CERTIDÃO NO CAMPO: Em que ano completou o tempo.")</f>
        <v>OK</v>
      </c>
      <c r="D44" s="2542"/>
      <c r="E44" s="2542"/>
      <c r="F44" s="2542"/>
      <c r="G44" s="2542"/>
      <c r="H44" s="2542"/>
      <c r="I44" s="2542"/>
      <c r="J44" s="2542"/>
      <c r="K44" s="2542"/>
      <c r="L44" s="2542"/>
      <c r="M44" s="2542"/>
      <c r="N44" s="2543"/>
      <c r="O44" s="1282">
        <v>0</v>
      </c>
      <c r="P44" s="1248"/>
      <c r="Q44" s="1248"/>
      <c r="R44" s="1248"/>
      <c r="S44" s="1248"/>
      <c r="T44" s="1248"/>
      <c r="U44" s="1248"/>
      <c r="V44" s="1248"/>
      <c r="W44" s="1248"/>
      <c r="X44" s="1248"/>
      <c r="Y44" s="1248"/>
      <c r="Z44" s="1248"/>
      <c r="AA44" s="1248"/>
    </row>
    <row r="45" spans="1:27" ht="15" hidden="1" customHeight="1" thickTop="1">
      <c r="A45" s="870"/>
      <c r="B45" s="1282"/>
      <c r="C45" s="1282" t="str">
        <f>IF('CERT-V'!BZ34="","",'CERT-V'!BZ34)</f>
        <v/>
      </c>
      <c r="D45" s="1281">
        <f>'CERT-F'!$D$38</f>
        <v>0</v>
      </c>
      <c r="E45" s="1262" t="e">
        <f>'CERT-F'!T38</f>
        <v>#VALUE!</v>
      </c>
      <c r="F45" s="1389"/>
      <c r="G45" s="1389"/>
      <c r="H45" s="1389"/>
      <c r="I45" s="1389"/>
      <c r="J45" s="1389"/>
      <c r="K45" s="1389"/>
      <c r="L45" s="1389"/>
      <c r="M45" s="1389"/>
      <c r="N45" s="1389"/>
      <c r="O45" s="1248"/>
      <c r="P45" s="1248"/>
      <c r="Q45" s="1248"/>
      <c r="R45" s="1248"/>
      <c r="S45" s="1248"/>
      <c r="T45" s="1248"/>
      <c r="U45" s="1248"/>
      <c r="V45" s="1248"/>
      <c r="W45" s="1248"/>
      <c r="X45" s="1248"/>
      <c r="Y45" s="1248"/>
      <c r="Z45" s="1248"/>
      <c r="AA45" s="1248"/>
    </row>
    <row r="46" spans="1:27" ht="29.25" hidden="1" customHeight="1" thickBot="1">
      <c r="A46" s="870"/>
      <c r="B46" s="1395" t="str">
        <f>IF('CERT-V'!CB37=0,"",'CERT-V'!CB37)</f>
        <v/>
      </c>
      <c r="C46" s="2547" t="str">
        <f>IF(O46=0,"OK","FALTOU INFORMAR O ANO E O TEMPO APURADO EM 31/12 DA APOSENTADORIA NO VERSO DA 1ª CERTIDÃO NO CAMPO: Em que ano completou o tempo.")</f>
        <v>OK</v>
      </c>
      <c r="D46" s="2548"/>
      <c r="E46" s="2548"/>
      <c r="F46" s="2548"/>
      <c r="G46" s="2548"/>
      <c r="H46" s="2548"/>
      <c r="I46" s="2548"/>
      <c r="J46" s="2548"/>
      <c r="K46" s="2548"/>
      <c r="L46" s="2548"/>
      <c r="M46" s="2548"/>
      <c r="N46" s="2549"/>
      <c r="O46" s="1282">
        <v>0</v>
      </c>
      <c r="P46" s="1248"/>
      <c r="Q46" s="1248"/>
      <c r="R46" s="1248"/>
      <c r="S46" s="1248"/>
      <c r="T46" s="1248"/>
      <c r="U46" s="1248"/>
      <c r="V46" s="1248"/>
      <c r="W46" s="1248"/>
      <c r="X46" s="1248"/>
      <c r="Y46" s="1248"/>
      <c r="Z46" s="1248"/>
      <c r="AA46" s="1248"/>
    </row>
    <row r="47" spans="1:27" ht="37.5" customHeight="1" thickTop="1">
      <c r="A47" s="870"/>
      <c r="B47" s="1280"/>
      <c r="C47" s="2557" t="s">
        <v>3468</v>
      </c>
      <c r="D47" s="2557"/>
      <c r="E47" s="2557"/>
      <c r="F47" s="2557"/>
      <c r="G47" s="2557"/>
      <c r="H47" s="2557"/>
      <c r="I47" s="2557"/>
      <c r="J47" s="2557"/>
      <c r="K47" s="2557"/>
      <c r="L47" s="2557"/>
      <c r="M47" s="2557"/>
      <c r="N47" s="2557"/>
      <c r="O47" s="1248"/>
      <c r="P47" s="1248"/>
      <c r="Q47" s="1248"/>
      <c r="R47" s="1248"/>
      <c r="S47" s="1248"/>
      <c r="T47" s="1248"/>
      <c r="U47" s="1248"/>
      <c r="V47" s="1248"/>
      <c r="W47" s="1248"/>
      <c r="X47" s="1248"/>
      <c r="Y47" s="1248"/>
      <c r="Z47" s="1248"/>
      <c r="AA47" s="1248"/>
    </row>
    <row r="48" spans="1:27" ht="27.4" hidden="1" customHeight="1" thickBot="1">
      <c r="A48" s="870"/>
      <c r="B48" s="1280"/>
      <c r="C48" s="2562" t="str">
        <f>IF(B80&gt;B82,"É APENAS UM ALERTA. SE ESTA CONTAGEM TEM A FINALIDADE DE RATIFICAÇÃO A DATA DE ENCERRAMENTO NÃO PODE SER MAIOR DO QUE A DATA DE HOJE. SE FOR SIMULAÇÃO DE CONTAGEM, OK.","OK")</f>
        <v>OK</v>
      </c>
      <c r="D48" s="2563"/>
      <c r="E48" s="2563"/>
      <c r="F48" s="2563"/>
      <c r="G48" s="2563"/>
      <c r="H48" s="2563"/>
      <c r="I48" s="2563"/>
      <c r="J48" s="2563"/>
      <c r="K48" s="2563"/>
      <c r="L48" s="2563"/>
      <c r="M48" s="2563"/>
      <c r="N48" s="2564"/>
      <c r="O48" s="2568" t="s">
        <v>3340</v>
      </c>
      <c r="P48" s="2569"/>
      <c r="Q48" s="2569"/>
      <c r="R48" s="2569"/>
      <c r="S48" s="1248"/>
      <c r="T48" s="1248"/>
      <c r="U48" s="1248"/>
      <c r="V48" s="1248"/>
      <c r="W48" s="1248"/>
      <c r="X48" s="1248"/>
      <c r="Y48" s="1248"/>
      <c r="Z48" s="1248"/>
      <c r="AA48" s="1248"/>
    </row>
    <row r="49" spans="1:27" ht="13.15" hidden="1" customHeight="1">
      <c r="A49" s="870"/>
      <c r="B49" s="1281"/>
      <c r="C49" s="1248"/>
      <c r="D49" s="1248"/>
      <c r="E49" s="1248"/>
      <c r="F49" s="1248"/>
      <c r="G49" s="1248"/>
      <c r="H49" s="1248"/>
      <c r="I49" s="1248"/>
      <c r="J49" s="1248"/>
      <c r="K49" s="1248"/>
      <c r="L49" s="1248"/>
      <c r="M49" s="1248"/>
      <c r="N49" s="1248"/>
      <c r="O49" s="1248"/>
      <c r="P49" s="1248"/>
      <c r="Q49" s="1248"/>
      <c r="R49" s="1248"/>
      <c r="S49" s="1248"/>
      <c r="T49" s="1248"/>
      <c r="U49" s="1248"/>
      <c r="V49" s="1248"/>
      <c r="W49" s="1248"/>
      <c r="X49" s="1248"/>
      <c r="Y49" s="1248"/>
      <c r="Z49" s="1248"/>
      <c r="AA49" s="1248"/>
    </row>
    <row r="50" spans="1:27" ht="13.15" hidden="1" customHeight="1">
      <c r="A50" s="870"/>
      <c r="B50" s="1281"/>
      <c r="C50" s="1248"/>
      <c r="D50" s="1248"/>
      <c r="E50" s="1248"/>
      <c r="F50" s="1248"/>
      <c r="G50" s="1248"/>
      <c r="H50" s="1248"/>
      <c r="I50" s="1248"/>
      <c r="J50" s="1248"/>
      <c r="K50" s="1248"/>
      <c r="L50" s="1248"/>
      <c r="M50" s="1248"/>
      <c r="N50" s="1248"/>
      <c r="O50" s="1248"/>
      <c r="P50" s="1248"/>
      <c r="Q50" s="1248"/>
      <c r="R50" s="1248"/>
      <c r="S50" s="1248"/>
      <c r="T50" s="1248"/>
      <c r="U50" s="1248"/>
      <c r="V50" s="1248"/>
      <c r="W50" s="1248"/>
      <c r="X50" s="1248"/>
      <c r="Y50" s="1248"/>
      <c r="Z50" s="1248"/>
      <c r="AA50" s="1248"/>
    </row>
    <row r="51" spans="1:27" ht="13.15" hidden="1" customHeight="1">
      <c r="A51" s="870"/>
      <c r="B51" s="1281"/>
      <c r="C51" s="1248"/>
      <c r="D51" s="1248"/>
      <c r="E51" s="1248"/>
      <c r="F51" s="1248"/>
      <c r="G51" s="1248"/>
      <c r="H51" s="1248"/>
      <c r="I51" s="1248"/>
      <c r="J51" s="1248"/>
      <c r="K51" s="1248"/>
      <c r="L51" s="1248"/>
      <c r="M51" s="1248"/>
      <c r="N51" s="1248"/>
      <c r="O51" s="1248"/>
      <c r="P51" s="1248"/>
      <c r="Q51" s="1248"/>
      <c r="R51" s="1248"/>
      <c r="S51" s="1248"/>
      <c r="T51" s="1248"/>
      <c r="U51" s="1248"/>
      <c r="V51" s="1248"/>
      <c r="W51" s="1248"/>
      <c r="X51" s="1248"/>
      <c r="Y51" s="1248"/>
      <c r="Z51" s="1248"/>
      <c r="AA51" s="1248"/>
    </row>
    <row r="52" spans="1:27" ht="15.75" customHeight="1" thickBot="1">
      <c r="A52" s="870"/>
      <c r="B52" s="1281"/>
      <c r="C52" s="1248"/>
      <c r="D52" s="1248"/>
      <c r="E52" s="1248"/>
      <c r="F52" s="1248"/>
      <c r="G52" s="1248"/>
      <c r="H52" s="1248"/>
      <c r="I52" s="1248"/>
      <c r="J52" s="1248"/>
      <c r="K52" s="1248"/>
      <c r="L52" s="1248"/>
      <c r="M52" s="1248"/>
      <c r="N52" s="1248"/>
      <c r="O52" s="2570"/>
      <c r="P52" s="2570"/>
      <c r="Q52" s="2570"/>
      <c r="R52" s="1248"/>
      <c r="S52" s="1248"/>
      <c r="T52" s="1248"/>
      <c r="U52" s="1248"/>
      <c r="V52" s="1248"/>
      <c r="W52" s="1248"/>
      <c r="X52" s="1248"/>
      <c r="Y52" s="1248"/>
      <c r="Z52" s="1248"/>
      <c r="AA52" s="1248"/>
    </row>
    <row r="53" spans="1:27" ht="40.700000000000003" customHeight="1" thickTop="1">
      <c r="A53" s="870"/>
      <c r="B53" s="1281"/>
      <c r="C53" s="2559" t="s">
        <v>3465</v>
      </c>
      <c r="D53" s="2560"/>
      <c r="E53" s="2560"/>
      <c r="F53" s="2560"/>
      <c r="G53" s="2560"/>
      <c r="H53" s="2560"/>
      <c r="I53" s="2560"/>
      <c r="J53" s="2560"/>
      <c r="K53" s="2560"/>
      <c r="L53" s="2560"/>
      <c r="M53" s="2560"/>
      <c r="N53" s="2561"/>
      <c r="O53" s="1248"/>
      <c r="P53" s="1248"/>
      <c r="Q53" s="1248"/>
      <c r="R53" s="1248"/>
      <c r="S53" s="1248"/>
      <c r="T53" s="1248"/>
      <c r="U53" s="1248"/>
      <c r="V53" s="1248"/>
      <c r="W53" s="1248"/>
      <c r="X53" s="1248"/>
      <c r="Y53" s="1248"/>
      <c r="Z53" s="1248"/>
      <c r="AA53" s="1248"/>
    </row>
    <row r="54" spans="1:27" ht="21.95" customHeight="1" thickBot="1">
      <c r="A54" s="870"/>
      <c r="B54" s="1282"/>
      <c r="C54" s="2558"/>
      <c r="D54" s="2558"/>
      <c r="E54" s="2558"/>
      <c r="F54" s="1248"/>
      <c r="G54" s="1248"/>
      <c r="H54" s="1248"/>
      <c r="I54" s="1248"/>
      <c r="J54" s="1248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248"/>
      <c r="Y54" s="1248"/>
      <c r="Z54" s="1248"/>
      <c r="AA54" s="1248"/>
    </row>
    <row r="55" spans="1:27" ht="21.95" customHeight="1" thickTop="1" thickBot="1">
      <c r="A55" s="870"/>
      <c r="B55" s="1282"/>
      <c r="C55" s="2550" t="s">
        <v>3440</v>
      </c>
      <c r="D55" s="2551"/>
      <c r="E55" s="2552"/>
      <c r="F55" s="1287"/>
      <c r="G55" s="1288"/>
      <c r="H55" s="1288"/>
      <c r="I55" s="1288"/>
      <c r="J55" s="1288"/>
      <c r="K55" s="1288"/>
      <c r="L55" s="1288"/>
      <c r="M55" s="1288"/>
      <c r="N55" s="1288"/>
      <c r="O55" s="1248"/>
      <c r="P55" s="1248"/>
      <c r="Q55" s="1248"/>
      <c r="R55" s="1248"/>
      <c r="S55" s="1248"/>
      <c r="T55" s="1248"/>
      <c r="U55" s="1248"/>
      <c r="V55" s="1248"/>
      <c r="W55" s="1248"/>
      <c r="X55" s="1248"/>
      <c r="Y55" s="1248"/>
      <c r="Z55" s="1248"/>
      <c r="AA55" s="1248"/>
    </row>
    <row r="56" spans="1:27" ht="21.95" customHeight="1" thickTop="1" thickBot="1">
      <c r="A56" s="1116" t="str">
        <f>IF('TAB FALTAS'!M20="","",'TAB FALTAS'!M20)</f>
        <v/>
      </c>
      <c r="B56" s="1295" t="e">
        <f>'CERT-V'!AT22</f>
        <v>#REF!</v>
      </c>
      <c r="C56" s="2553" t="e">
        <f>IF(AND(B56&gt;0,A56=""),"FALTOU ATENDER O QUE DIZ A TAB FALTAS NO TEMPO FINAL DA CARREIRA.","SEM ERRO.")</f>
        <v>#REF!</v>
      </c>
      <c r="D56" s="2554"/>
      <c r="E56" s="2554"/>
      <c r="F56" s="2555"/>
      <c r="G56" s="2555"/>
      <c r="H56" s="2555"/>
      <c r="I56" s="2555"/>
      <c r="J56" s="2555"/>
      <c r="K56" s="2555"/>
      <c r="L56" s="2555"/>
      <c r="M56" s="2555"/>
      <c r="N56" s="2556"/>
      <c r="O56" s="1296" t="e">
        <f>IF(AND(B56&gt;0,A56=""),1,0)</f>
        <v>#REF!</v>
      </c>
      <c r="P56" s="1248"/>
      <c r="Q56" s="1248"/>
      <c r="R56" s="1248"/>
      <c r="S56" s="1248"/>
      <c r="T56" s="1248"/>
      <c r="U56" s="1248"/>
      <c r="V56" s="1248"/>
      <c r="W56" s="1248"/>
      <c r="X56" s="1248"/>
      <c r="Y56" s="1248"/>
      <c r="Z56" s="1248"/>
      <c r="AA56" s="1248"/>
    </row>
    <row r="57" spans="1:27" ht="15" customHeight="1" thickTop="1" thickBot="1">
      <c r="A57" s="1116"/>
      <c r="B57" s="1282"/>
      <c r="C57" s="1248"/>
      <c r="D57" s="1248"/>
      <c r="E57" s="1248"/>
      <c r="F57" s="1248"/>
      <c r="G57" s="1248"/>
      <c r="H57" s="1248"/>
      <c r="I57" s="1248"/>
      <c r="J57" s="1248"/>
      <c r="K57" s="1248"/>
      <c r="L57" s="1248"/>
      <c r="M57" s="1248"/>
      <c r="N57" s="1248"/>
      <c r="O57" s="1291"/>
      <c r="P57" s="1248"/>
      <c r="Q57" s="1248"/>
      <c r="R57" s="1248"/>
      <c r="S57" s="1248"/>
      <c r="T57" s="1248"/>
      <c r="U57" s="1248"/>
      <c r="V57" s="1248"/>
      <c r="W57" s="1248"/>
      <c r="X57" s="1248"/>
      <c r="Y57" s="1248"/>
      <c r="Z57" s="1248"/>
      <c r="AA57" s="1248"/>
    </row>
    <row r="58" spans="1:27" ht="21.95" hidden="1" customHeight="1">
      <c r="A58" s="1116"/>
      <c r="B58" s="1282"/>
      <c r="O58" s="1291"/>
      <c r="P58" s="1248"/>
      <c r="Q58" s="1248"/>
      <c r="R58" s="1248"/>
      <c r="S58" s="1248"/>
      <c r="T58" s="1248"/>
      <c r="U58" s="1248"/>
      <c r="V58" s="1248"/>
      <c r="W58" s="1248"/>
      <c r="X58" s="1248"/>
      <c r="Y58" s="1248"/>
      <c r="Z58" s="1248"/>
      <c r="AA58" s="1248"/>
    </row>
    <row r="59" spans="1:27" ht="16.7" hidden="1" customHeight="1" thickBot="1">
      <c r="A59" s="1117"/>
      <c r="B59" s="1282"/>
      <c r="C59" s="2534"/>
      <c r="D59" s="2534"/>
      <c r="E59" s="2534"/>
      <c r="O59" s="1291"/>
      <c r="P59" s="1248"/>
      <c r="Q59" s="1248"/>
      <c r="R59" s="1248"/>
      <c r="S59" s="1248"/>
      <c r="T59" s="1248"/>
      <c r="U59" s="1248"/>
      <c r="V59" s="1248"/>
      <c r="W59" s="1248"/>
      <c r="X59" s="1248"/>
      <c r="Y59" s="1248"/>
      <c r="Z59" s="1248"/>
      <c r="AA59" s="1248"/>
    </row>
    <row r="60" spans="1:27" ht="16.7" customHeight="1" thickTop="1" thickBot="1">
      <c r="A60" s="1117"/>
      <c r="B60" s="1282"/>
      <c r="C60" s="2550" t="s">
        <v>3428</v>
      </c>
      <c r="D60" s="2551"/>
      <c r="E60" s="2552"/>
      <c r="F60" s="1287"/>
      <c r="G60" s="1288"/>
      <c r="H60" s="1288"/>
      <c r="I60" s="1288"/>
      <c r="J60" s="1288"/>
      <c r="K60" s="1288"/>
      <c r="L60" s="1288"/>
      <c r="M60" s="1288"/>
      <c r="N60" s="1288"/>
      <c r="O60" s="1291"/>
      <c r="P60" s="1248"/>
      <c r="Q60" s="1248"/>
      <c r="R60" s="1248"/>
      <c r="S60" s="1248"/>
      <c r="T60" s="1248"/>
      <c r="U60" s="1248"/>
      <c r="V60" s="1248"/>
      <c r="W60" s="1248"/>
      <c r="X60" s="1248"/>
      <c r="Y60" s="1248"/>
      <c r="Z60" s="1248"/>
      <c r="AA60" s="1248"/>
    </row>
    <row r="61" spans="1:27" ht="21.95" customHeight="1" thickTop="1" thickBot="1">
      <c r="A61" s="1116"/>
      <c r="B61" s="1295" t="e">
        <f>'CERT-V'!AR22</f>
        <v>#REF!</v>
      </c>
      <c r="C61" s="2553" t="e">
        <f>IF(O61&gt;0,"FALTOU ATENDER O QUE DIZ A TAB FALTAS NO TEMPO FINAL DO NÍVEL.","SEM ERRO.")</f>
        <v>#REF!</v>
      </c>
      <c r="D61" s="2554"/>
      <c r="E61" s="2554"/>
      <c r="F61" s="2554"/>
      <c r="G61" s="2554"/>
      <c r="H61" s="2554"/>
      <c r="I61" s="2554"/>
      <c r="J61" s="2554"/>
      <c r="K61" s="2554"/>
      <c r="L61" s="2554"/>
      <c r="M61" s="2554"/>
      <c r="N61" s="2573"/>
      <c r="O61" s="1293" t="e">
        <f>E80</f>
        <v>#REF!</v>
      </c>
      <c r="P61" s="1248"/>
      <c r="Q61" s="1248"/>
      <c r="R61" s="1248"/>
      <c r="S61" s="1248"/>
      <c r="T61" s="1248"/>
      <c r="U61" s="1248"/>
      <c r="V61" s="1248"/>
      <c r="W61" s="1248"/>
      <c r="X61" s="1248"/>
      <c r="Y61" s="1248"/>
      <c r="Z61" s="1248"/>
      <c r="AA61" s="1248"/>
    </row>
    <row r="62" spans="1:27" ht="15" customHeight="1" thickTop="1" thickBot="1">
      <c r="A62" s="1117"/>
      <c r="B62" s="1293"/>
      <c r="C62" s="2558"/>
      <c r="D62" s="2558"/>
      <c r="E62" s="2558"/>
      <c r="F62" s="1248"/>
      <c r="G62" s="1248"/>
      <c r="H62" s="1248"/>
      <c r="I62" s="1248"/>
      <c r="J62" s="1248"/>
      <c r="K62" s="1248"/>
      <c r="L62" s="1248"/>
      <c r="M62" s="1248"/>
      <c r="N62" s="1248"/>
      <c r="O62" s="1298"/>
      <c r="P62" s="1248"/>
      <c r="Q62" s="1248"/>
      <c r="R62" s="1248"/>
      <c r="S62" s="1248"/>
      <c r="T62" s="1248"/>
      <c r="U62" s="1248"/>
      <c r="V62" s="1248"/>
      <c r="W62" s="1248"/>
      <c r="X62" s="1248"/>
      <c r="Y62" s="1248"/>
      <c r="Z62" s="1248"/>
      <c r="AA62" s="1248"/>
    </row>
    <row r="63" spans="1:27" ht="19.5" customHeight="1" thickTop="1" thickBot="1">
      <c r="A63" s="1117"/>
      <c r="B63" s="1293"/>
      <c r="C63" s="2550" t="s">
        <v>3429</v>
      </c>
      <c r="D63" s="2551"/>
      <c r="E63" s="2552"/>
      <c r="F63" s="1300"/>
      <c r="G63" s="1301"/>
      <c r="H63" s="1301"/>
      <c r="I63" s="1301"/>
      <c r="J63" s="1301"/>
      <c r="K63" s="1301"/>
      <c r="L63" s="1301"/>
      <c r="M63" s="1301"/>
      <c r="N63" s="1301"/>
      <c r="O63" s="1298"/>
      <c r="P63" s="1248"/>
      <c r="Q63" s="1248"/>
      <c r="R63" s="1248"/>
      <c r="S63" s="1248"/>
      <c r="T63" s="1248"/>
      <c r="U63" s="1248"/>
      <c r="V63" s="1248"/>
      <c r="W63" s="1248"/>
      <c r="X63" s="1248"/>
      <c r="Y63" s="1248"/>
      <c r="Z63" s="1248"/>
      <c r="AA63" s="1248"/>
    </row>
    <row r="64" spans="1:27" ht="21.95" customHeight="1" thickTop="1" thickBot="1">
      <c r="A64" s="1116"/>
      <c r="B64" s="1295">
        <f>'CERT-V'!AS22</f>
        <v>0</v>
      </c>
      <c r="C64" s="2553" t="str">
        <f>IF(O64&gt;0,"FALTOU ATENDER O QUE DIZ A TAB FALTAS NO TEMPO FINAL DO CARGO.","SEM ERRO.")</f>
        <v>SEM ERRO.</v>
      </c>
      <c r="D64" s="2554"/>
      <c r="E64" s="2554"/>
      <c r="F64" s="2554"/>
      <c r="G64" s="2554"/>
      <c r="H64" s="2554"/>
      <c r="I64" s="2554"/>
      <c r="J64" s="2554"/>
      <c r="K64" s="2554"/>
      <c r="L64" s="2554"/>
      <c r="M64" s="2554"/>
      <c r="N64" s="2573"/>
      <c r="O64" s="1293">
        <f>F80</f>
        <v>0</v>
      </c>
      <c r="P64" s="1248"/>
      <c r="Q64" s="1248"/>
      <c r="R64" s="1248"/>
      <c r="S64" s="1248"/>
      <c r="T64" s="1248"/>
      <c r="U64" s="1248"/>
      <c r="V64" s="1248"/>
      <c r="W64" s="1248"/>
      <c r="X64" s="1248"/>
      <c r="Y64" s="1248"/>
      <c r="Z64" s="1248"/>
      <c r="AA64" s="1248"/>
    </row>
    <row r="65" spans="1:27" ht="15" customHeight="1" thickTop="1" thickBot="1">
      <c r="A65" s="1117"/>
      <c r="B65" s="1293"/>
      <c r="C65" s="1289"/>
      <c r="D65" s="1289"/>
      <c r="E65" s="1289"/>
      <c r="F65" s="1248"/>
      <c r="G65" s="1248"/>
      <c r="H65" s="1248"/>
      <c r="I65" s="1248"/>
      <c r="J65" s="1248"/>
      <c r="K65" s="1248"/>
      <c r="L65" s="1248"/>
      <c r="M65" s="1248"/>
      <c r="N65" s="1283"/>
      <c r="O65" s="1291"/>
      <c r="P65" s="1248"/>
      <c r="Q65" s="1248"/>
      <c r="R65" s="1248"/>
      <c r="S65" s="1248"/>
      <c r="T65" s="1248"/>
      <c r="U65" s="1248"/>
      <c r="V65" s="1248"/>
      <c r="W65" s="1248"/>
      <c r="X65" s="1248"/>
      <c r="Y65" s="1248"/>
      <c r="Z65" s="1248"/>
      <c r="AA65" s="1248"/>
    </row>
    <row r="66" spans="1:27" ht="21.95" customHeight="1" thickTop="1" thickBot="1">
      <c r="A66" s="1117"/>
      <c r="B66" s="1293"/>
      <c r="C66" s="2550" t="s">
        <v>3439</v>
      </c>
      <c r="D66" s="2551"/>
      <c r="E66" s="2551"/>
      <c r="F66" s="2552"/>
      <c r="G66" s="1300"/>
      <c r="H66" s="1301"/>
      <c r="I66" s="1301"/>
      <c r="J66" s="1301"/>
      <c r="K66" s="1301"/>
      <c r="L66" s="1301"/>
      <c r="M66" s="1301"/>
      <c r="N66" s="1302" t="str">
        <f>IF('TAB FALTAS'!M32="","",'TAB FALTAS'!M32)</f>
        <v/>
      </c>
      <c r="O66" s="1291"/>
      <c r="P66" s="1248"/>
      <c r="Q66" s="1248"/>
      <c r="R66" s="1248"/>
      <c r="S66" s="1248"/>
      <c r="T66" s="1248"/>
      <c r="U66" s="1248"/>
      <c r="V66" s="1248"/>
      <c r="W66" s="1248"/>
      <c r="X66" s="1248"/>
      <c r="Y66" s="1248"/>
      <c r="Z66" s="1248"/>
      <c r="AA66" s="1248"/>
    </row>
    <row r="67" spans="1:27" ht="21.95" customHeight="1" thickTop="1" thickBot="1">
      <c r="A67" s="1116"/>
      <c r="B67" s="1295">
        <f>'CERT-V'!AU22</f>
        <v>0</v>
      </c>
      <c r="C67" s="2553" t="str">
        <f>IF(AND(B67&gt;0,N66=""),"FALTOU ATENDER O QUE DIZ A TAB FALTAS NO TEMPO FINAL DO SERVIÇO PÚBLICO.","SEM ERRO.")</f>
        <v>SEM ERRO.</v>
      </c>
      <c r="D67" s="2554"/>
      <c r="E67" s="2554"/>
      <c r="F67" s="2554"/>
      <c r="G67" s="2554"/>
      <c r="H67" s="2554"/>
      <c r="I67" s="2554"/>
      <c r="J67" s="2554"/>
      <c r="K67" s="2554"/>
      <c r="L67" s="2554"/>
      <c r="M67" s="2554"/>
      <c r="N67" s="2573"/>
      <c r="O67" s="1296">
        <f>IF(AND(B67&gt;0,N66=""),1,0)</f>
        <v>0</v>
      </c>
      <c r="P67" s="1248"/>
      <c r="Q67" s="1248"/>
      <c r="R67" s="1248"/>
      <c r="S67" s="1248"/>
      <c r="T67" s="1248"/>
      <c r="U67" s="1248"/>
      <c r="V67" s="1248"/>
      <c r="W67" s="1248"/>
      <c r="X67" s="1248"/>
      <c r="Y67" s="1248"/>
      <c r="Z67" s="1248"/>
      <c r="AA67" s="1248"/>
    </row>
    <row r="68" spans="1:27" ht="15" customHeight="1" thickTop="1" thickBot="1">
      <c r="A68" s="1116"/>
      <c r="B68" s="1293"/>
      <c r="C68" s="1290"/>
      <c r="D68" s="1290"/>
      <c r="E68" s="1290"/>
      <c r="F68" s="1290"/>
      <c r="G68" s="1290"/>
      <c r="H68" s="1290"/>
      <c r="I68" s="1290"/>
      <c r="J68" s="1290"/>
      <c r="K68" s="1290"/>
      <c r="L68" s="1290"/>
      <c r="M68" s="1290"/>
      <c r="N68" s="1290"/>
      <c r="O68" s="1291"/>
      <c r="P68" s="1248"/>
      <c r="Q68" s="1248"/>
      <c r="R68" s="1248"/>
      <c r="S68" s="1248"/>
      <c r="T68" s="1248"/>
      <c r="U68" s="1248"/>
      <c r="V68" s="1248"/>
      <c r="W68" s="1248"/>
      <c r="X68" s="1248"/>
      <c r="Y68" s="1248"/>
      <c r="Z68" s="1248"/>
      <c r="AA68" s="1248"/>
    </row>
    <row r="69" spans="1:27" ht="21.95" customHeight="1" thickTop="1" thickBot="1">
      <c r="A69" s="1117"/>
      <c r="B69" s="1293"/>
      <c r="C69" s="2550" t="s">
        <v>3438</v>
      </c>
      <c r="D69" s="2551"/>
      <c r="E69" s="2551"/>
      <c r="F69" s="2551"/>
      <c r="G69" s="2551"/>
      <c r="H69" s="2552"/>
      <c r="I69" s="1300"/>
      <c r="J69" s="1301"/>
      <c r="K69" s="1301"/>
      <c r="L69" s="1301"/>
      <c r="M69" s="1299" t="str">
        <f>'TAB FALTAS'!G36</f>
        <v/>
      </c>
      <c r="N69" s="1299">
        <f>'TAB FALTAS'!P37</f>
        <v>2004</v>
      </c>
      <c r="O69" s="1291"/>
      <c r="P69" s="1248"/>
      <c r="Q69" s="1248"/>
      <c r="R69" s="1248"/>
      <c r="S69" s="1248"/>
      <c r="T69" s="1248"/>
      <c r="U69" s="1248"/>
      <c r="V69" s="1248"/>
      <c r="W69" s="1248"/>
      <c r="X69" s="1248"/>
      <c r="Y69" s="1248"/>
      <c r="Z69" s="1248"/>
      <c r="AA69" s="1248"/>
    </row>
    <row r="70" spans="1:27" ht="21.95" customHeight="1" thickTop="1" thickBot="1">
      <c r="A70" s="1117"/>
      <c r="B70" s="1294">
        <f>'CERT-V'!AX22</f>
        <v>0</v>
      </c>
      <c r="C70" s="2553" t="str">
        <f>IF(AND(B70&gt;0,M71=""),"FALTOU ATENDER O QUE DIZ A TAB FALTAS NO TEMPO FINAL DA APOSENTADORIA.","SEM ERRO")</f>
        <v>SEM ERRO</v>
      </c>
      <c r="D70" s="2554"/>
      <c r="E70" s="2554"/>
      <c r="F70" s="2554"/>
      <c r="G70" s="2554"/>
      <c r="H70" s="2554"/>
      <c r="I70" s="2554"/>
      <c r="J70" s="2554"/>
      <c r="K70" s="2554"/>
      <c r="L70" s="2554"/>
      <c r="M70" s="2554"/>
      <c r="N70" s="2573"/>
      <c r="O70" s="1293">
        <f>H80</f>
        <v>0</v>
      </c>
      <c r="P70" s="1248"/>
      <c r="Q70" s="1248"/>
      <c r="R70" s="1248"/>
      <c r="S70" s="1248"/>
      <c r="T70" s="1248"/>
      <c r="U70" s="1248"/>
      <c r="V70" s="1248"/>
      <c r="W70" s="1248"/>
      <c r="X70" s="1248"/>
      <c r="Y70" s="1248"/>
      <c r="Z70" s="1248"/>
      <c r="AA70" s="1248"/>
    </row>
    <row r="71" spans="1:27" ht="3.75" customHeight="1" thickTop="1">
      <c r="A71" s="1117"/>
      <c r="B71" s="1282"/>
      <c r="C71" s="1248"/>
      <c r="D71" s="1248"/>
      <c r="E71" s="1248"/>
      <c r="F71" s="1248"/>
      <c r="G71" s="1248"/>
      <c r="H71" s="1248"/>
      <c r="I71" s="1248"/>
      <c r="J71" s="1248"/>
      <c r="K71" s="1248"/>
      <c r="L71" s="1248"/>
      <c r="M71" s="1283" t="str">
        <f>IF('TAB FALTAS'!M36="","",'TAB FALTAS'!M36)</f>
        <v/>
      </c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248"/>
      <c r="Y71" s="1248"/>
      <c r="Z71" s="1248"/>
      <c r="AA71" s="1248"/>
    </row>
    <row r="72" spans="1:27" ht="13.15" customHeight="1">
      <c r="A72" s="1117"/>
      <c r="B72" s="1282"/>
      <c r="C72" s="1248"/>
      <c r="D72" s="1248"/>
      <c r="E72" s="1248"/>
      <c r="F72" s="1248"/>
      <c r="G72" s="1248"/>
      <c r="H72" s="1248"/>
      <c r="I72" s="1248"/>
      <c r="J72" s="1248"/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248"/>
      <c r="Y72" s="1248"/>
      <c r="Z72" s="1248"/>
      <c r="AA72" s="1248"/>
    </row>
    <row r="73" spans="1:27" ht="18.75" thickBot="1">
      <c r="B73" s="1282"/>
      <c r="C73" s="1291"/>
      <c r="D73" s="2575" t="s">
        <v>3401</v>
      </c>
      <c r="E73" s="2575"/>
      <c r="F73" s="2575"/>
      <c r="G73" s="1291"/>
      <c r="H73" s="2576" t="e">
        <f>IF(O73&gt;0,"TOTAL DE ERROS:","VOCÊ ACERTOU TUDO !!!. ZEROU OS ERROS.")</f>
        <v>#REF!</v>
      </c>
      <c r="I73" s="2577"/>
      <c r="J73" s="2577"/>
      <c r="K73" s="2577"/>
      <c r="L73" s="2577"/>
      <c r="M73" s="2577"/>
      <c r="N73" s="2578"/>
      <c r="O73" s="1393" t="e">
        <f>(O5+O7+O9+O11+O13+O15+O18+O22+O24+O26+O30+O34+O36+O38+O40+O42+O44+O46+O56+O61+O64+O67+O70)</f>
        <v>#REF!</v>
      </c>
      <c r="P73" s="1286"/>
      <c r="Q73" s="1248"/>
      <c r="R73" s="1248"/>
      <c r="S73" s="1248"/>
      <c r="T73" s="1248"/>
      <c r="U73" s="1248"/>
      <c r="V73" s="1248"/>
      <c r="W73" s="1248"/>
      <c r="X73" s="1248"/>
      <c r="Y73" s="1248"/>
      <c r="Z73" s="1248"/>
      <c r="AA73" s="1248"/>
    </row>
    <row r="74" spans="1:27" ht="13.15" customHeight="1" thickTop="1">
      <c r="B74" s="1282"/>
      <c r="C74" s="1291"/>
      <c r="D74" s="1305" t="s">
        <v>2654</v>
      </c>
      <c r="E74" s="1305" t="s">
        <v>849</v>
      </c>
      <c r="F74" s="1305" t="s">
        <v>2656</v>
      </c>
      <c r="G74" s="1291"/>
      <c r="H74" s="1291"/>
      <c r="I74" s="1248"/>
      <c r="J74" s="1248"/>
      <c r="K74" s="1248"/>
      <c r="L74" s="1296">
        <v>19</v>
      </c>
      <c r="M74" s="1303">
        <v>1</v>
      </c>
      <c r="N74" s="1248"/>
      <c r="O74" s="1248"/>
      <c r="P74" s="1248"/>
      <c r="Q74" s="1248"/>
      <c r="R74" s="1248"/>
      <c r="S74" s="1248"/>
      <c r="T74" s="1248"/>
      <c r="U74" s="1248"/>
      <c r="V74" s="1248"/>
      <c r="W74" s="1248"/>
      <c r="X74" s="1248"/>
      <c r="Y74" s="1248"/>
      <c r="Z74" s="1248"/>
      <c r="AA74" s="1248"/>
    </row>
    <row r="75" spans="1:27" ht="19.5" hidden="1" customHeight="1">
      <c r="B75" s="1282"/>
      <c r="C75" s="1291"/>
      <c r="D75" s="1291"/>
      <c r="E75" s="1291"/>
      <c r="F75" s="1291"/>
      <c r="G75" s="1291"/>
      <c r="H75" s="1291"/>
      <c r="I75" s="1248"/>
      <c r="J75" s="2579" t="s">
        <v>3343</v>
      </c>
      <c r="K75" s="2580"/>
      <c r="L75" s="2580"/>
      <c r="M75" s="2580"/>
      <c r="N75" s="2581"/>
      <c r="O75" s="1016" t="e">
        <f>O73/L74*M74</f>
        <v>#REF!</v>
      </c>
      <c r="P75" s="1248"/>
      <c r="Q75" s="1248"/>
      <c r="R75" s="1248"/>
      <c r="S75" s="1248"/>
      <c r="T75" s="1248"/>
      <c r="U75" s="1248"/>
      <c r="V75" s="1248"/>
      <c r="W75" s="1248"/>
      <c r="X75" s="1248"/>
      <c r="Y75" s="1248"/>
      <c r="Z75" s="1248"/>
      <c r="AA75" s="1248"/>
    </row>
    <row r="76" spans="1:27" ht="19.5" customHeight="1" thickBot="1">
      <c r="B76" s="1282"/>
      <c r="C76" s="1291"/>
      <c r="D76" s="1296" t="e">
        <f>'TAB FALTAS'!B1</f>
        <v>#REF!</v>
      </c>
      <c r="E76" s="1296" t="e">
        <f>'TAB FALTAS'!C1</f>
        <v>#REF!</v>
      </c>
      <c r="F76" s="1296">
        <f>'TAB FALTAS'!D1</f>
        <v>0</v>
      </c>
      <c r="G76" s="1291"/>
      <c r="H76" s="1291"/>
      <c r="I76" s="1248"/>
      <c r="J76" s="2576" t="s">
        <v>3343</v>
      </c>
      <c r="K76" s="2577"/>
      <c r="L76" s="2577"/>
      <c r="M76" s="2577"/>
      <c r="N76" s="2577"/>
      <c r="O76" s="1017" t="e">
        <f>M74-O75</f>
        <v>#REF!</v>
      </c>
      <c r="P76" s="1248"/>
      <c r="Q76" s="1248"/>
      <c r="R76" s="1248"/>
      <c r="S76" s="1248"/>
      <c r="T76" s="1248"/>
      <c r="U76" s="1248"/>
      <c r="V76" s="1248"/>
      <c r="W76" s="1248"/>
      <c r="X76" s="1248"/>
      <c r="Y76" s="1248"/>
      <c r="Z76" s="1248"/>
      <c r="AA76" s="1248"/>
    </row>
    <row r="77" spans="1:27" ht="13.15" customHeight="1" thickTop="1">
      <c r="B77" s="1281"/>
      <c r="C77" s="1296" t="e">
        <f>'TAB FALTAS'!E42</f>
        <v>#REF!</v>
      </c>
      <c r="D77" s="1296">
        <f>'TAB FALTAS'!M7</f>
        <v>0</v>
      </c>
      <c r="E77" s="1296">
        <f>'TAB FALTAS'!M10</f>
        <v>0</v>
      </c>
      <c r="F77" s="1297">
        <f>'TAB FALTAS'!M13</f>
        <v>0</v>
      </c>
      <c r="G77" s="1291"/>
      <c r="H77" s="1291"/>
      <c r="I77" s="1248"/>
      <c r="J77" s="1248"/>
      <c r="K77" s="1248"/>
      <c r="L77" s="1248"/>
      <c r="M77" s="1248"/>
      <c r="N77" s="1248"/>
      <c r="O77" s="1248"/>
      <c r="P77" s="1248"/>
      <c r="Q77" s="1248"/>
      <c r="R77" s="1248"/>
      <c r="S77" s="1248"/>
      <c r="T77" s="1248"/>
      <c r="U77" s="1248"/>
      <c r="V77" s="1248"/>
      <c r="W77" s="1248"/>
      <c r="X77" s="1248"/>
      <c r="Y77" s="1248"/>
      <c r="Z77" s="1248"/>
      <c r="AA77" s="1248"/>
    </row>
    <row r="78" spans="1:27" ht="18" customHeight="1" thickBot="1">
      <c r="B78" s="1248"/>
      <c r="C78" s="1291"/>
      <c r="D78" s="2575" t="s">
        <v>3427</v>
      </c>
      <c r="E78" s="2575"/>
      <c r="F78" s="2575"/>
      <c r="G78" s="1291"/>
      <c r="H78" s="1291"/>
      <c r="I78" s="1248"/>
      <c r="J78" s="2576" t="e">
        <f>IF(O76&lt;M74,"REDOBRE SUA ATENÇÃO !!!","EXCELENTE !!!")</f>
        <v>#REF!</v>
      </c>
      <c r="K78" s="2577"/>
      <c r="L78" s="2577"/>
      <c r="M78" s="2577"/>
      <c r="N78" s="2578"/>
      <c r="O78" s="1248"/>
      <c r="P78" s="1248"/>
      <c r="Q78" s="1248"/>
      <c r="R78" s="1248"/>
      <c r="S78" s="1248"/>
      <c r="T78" s="1248"/>
      <c r="U78" s="1248"/>
      <c r="V78" s="1248"/>
      <c r="W78" s="1248"/>
      <c r="X78" s="1248"/>
      <c r="Y78" s="1248"/>
      <c r="Z78" s="1248"/>
      <c r="AA78" s="1248"/>
    </row>
    <row r="79" spans="1:27" ht="13.15" customHeight="1" thickTop="1">
      <c r="B79" s="1248"/>
      <c r="C79" s="1291"/>
      <c r="D79" s="1305" t="s">
        <v>2654</v>
      </c>
      <c r="E79" s="1305" t="s">
        <v>849</v>
      </c>
      <c r="F79" s="1305" t="s">
        <v>2656</v>
      </c>
      <c r="G79" s="1305" t="s">
        <v>856</v>
      </c>
      <c r="H79" s="1304" t="s">
        <v>3437</v>
      </c>
      <c r="I79" s="1248"/>
      <c r="J79" s="1248"/>
      <c r="K79" s="1248"/>
      <c r="L79" s="1248"/>
      <c r="M79" s="1248"/>
      <c r="N79" s="1248"/>
      <c r="O79" s="1248"/>
      <c r="P79" s="1248"/>
      <c r="Q79" s="1248"/>
      <c r="R79" s="1248"/>
      <c r="S79" s="1248"/>
      <c r="T79" s="1248"/>
      <c r="U79" s="1248"/>
      <c r="V79" s="1248"/>
      <c r="W79" s="1248"/>
      <c r="X79" s="1248"/>
      <c r="Y79" s="1248"/>
      <c r="Z79" s="1248"/>
      <c r="AA79" s="1248"/>
    </row>
    <row r="80" spans="1:27" ht="13.15" customHeight="1">
      <c r="B80" s="1306"/>
      <c r="C80" s="1291"/>
      <c r="D80" s="1297">
        <f>'TAB FALTAS'!M20</f>
        <v>0</v>
      </c>
      <c r="E80" s="1296" t="e">
        <f>IF(AND(B61&gt;0,'TAB FALTAS'!M24=""),1,0)</f>
        <v>#REF!</v>
      </c>
      <c r="F80" s="1296">
        <f>IF(AND(B64&gt;0,'TAB FALTAS'!M28=""),1,0)</f>
        <v>0</v>
      </c>
      <c r="G80" s="1291"/>
      <c r="H80" s="1296">
        <f>IF(AND(B70&gt;0,'TAB FALTAS'!M36=""),1,0)</f>
        <v>0</v>
      </c>
      <c r="I80" s="1248"/>
      <c r="J80" s="1248"/>
      <c r="K80" s="1248"/>
      <c r="L80" s="1248"/>
      <c r="M80" s="1248"/>
      <c r="N80" s="1248"/>
      <c r="O80" s="1248"/>
      <c r="P80" s="1248"/>
      <c r="Q80" s="1248"/>
      <c r="R80" s="1248"/>
      <c r="S80" s="1248"/>
      <c r="T80" s="1248"/>
      <c r="U80" s="1248"/>
      <c r="V80" s="1248"/>
      <c r="W80" s="1248"/>
      <c r="X80" s="1248"/>
      <c r="Y80" s="1248"/>
      <c r="Z80" s="1248"/>
      <c r="AA80" s="1248"/>
    </row>
    <row r="81" spans="2:27" ht="13.15" customHeight="1">
      <c r="B81" s="1306"/>
      <c r="C81" s="1291"/>
      <c r="D81" s="1296"/>
      <c r="E81" s="1296"/>
      <c r="F81" s="1296"/>
      <c r="G81" s="1291"/>
      <c r="H81" s="1291"/>
      <c r="I81" s="1248"/>
      <c r="J81" s="1248"/>
      <c r="K81" s="1248"/>
      <c r="L81" s="1248"/>
      <c r="M81" s="1248"/>
      <c r="N81" s="1248"/>
      <c r="O81" s="1248"/>
      <c r="P81" s="1248"/>
      <c r="Q81" s="1248"/>
      <c r="R81" s="1248"/>
      <c r="S81" s="1248"/>
      <c r="T81" s="1248"/>
      <c r="U81" s="1248"/>
      <c r="V81" s="1248"/>
      <c r="W81" s="1248"/>
      <c r="X81" s="1248"/>
      <c r="Y81" s="1248"/>
      <c r="Z81" s="1248"/>
      <c r="AA81" s="1248"/>
    </row>
    <row r="82" spans="2:27" ht="13.15" customHeight="1">
      <c r="B82" s="1307"/>
      <c r="C82" s="2574" t="s">
        <v>3426</v>
      </c>
      <c r="D82" s="2574"/>
      <c r="E82" s="1296" t="e">
        <f>SUM(D80:F80)</f>
        <v>#REF!</v>
      </c>
      <c r="F82" s="1248"/>
      <c r="G82" s="1248"/>
      <c r="H82" s="1248"/>
      <c r="I82" s="1248"/>
      <c r="J82" s="1248"/>
      <c r="K82" s="1248"/>
      <c r="L82" s="1248"/>
      <c r="M82" s="1248"/>
      <c r="N82" s="1248"/>
      <c r="O82" s="1248"/>
      <c r="P82" s="1248"/>
      <c r="Q82" s="1248"/>
      <c r="R82" s="1248"/>
      <c r="S82" s="1248"/>
      <c r="T82" s="1248"/>
      <c r="U82" s="1248"/>
      <c r="V82" s="1248"/>
      <c r="W82" s="1248"/>
      <c r="X82" s="1248"/>
      <c r="Y82" s="1248"/>
      <c r="Z82" s="1248"/>
      <c r="AA82" s="1248"/>
    </row>
    <row r="83" spans="2:27">
      <c r="B83" s="1248"/>
      <c r="C83" s="1291"/>
      <c r="D83" s="1291"/>
      <c r="E83" s="1291"/>
      <c r="F83" s="1248"/>
      <c r="G83" s="1248"/>
      <c r="H83" s="1248"/>
      <c r="I83" s="1248"/>
      <c r="J83" s="1248"/>
      <c r="K83" s="1248"/>
      <c r="L83" s="1248"/>
      <c r="M83" s="1248"/>
      <c r="N83" s="1248"/>
      <c r="O83" s="1248"/>
      <c r="P83" s="1248"/>
      <c r="Q83" s="1248"/>
      <c r="R83" s="1248"/>
      <c r="S83" s="1248"/>
      <c r="T83" s="1248"/>
      <c r="U83" s="1248"/>
      <c r="V83" s="1248"/>
      <c r="W83" s="1248"/>
      <c r="X83" s="1248"/>
      <c r="Y83" s="1248"/>
      <c r="Z83" s="1248"/>
      <c r="AA83" s="1248"/>
    </row>
    <row r="84" spans="2:27">
      <c r="B84" s="1248"/>
      <c r="C84" s="1248"/>
      <c r="D84" s="1248"/>
      <c r="E84" s="1248"/>
      <c r="F84" s="1248"/>
      <c r="G84" s="1248"/>
      <c r="H84" s="1248"/>
      <c r="I84" s="1248"/>
      <c r="J84" s="1248"/>
      <c r="K84" s="1248"/>
      <c r="L84" s="1248"/>
      <c r="M84" s="1248"/>
      <c r="N84" s="1248"/>
      <c r="O84" s="1248"/>
      <c r="P84" s="1248"/>
      <c r="Q84" s="1248"/>
      <c r="R84" s="1248"/>
      <c r="S84" s="1248"/>
      <c r="T84" s="1248"/>
      <c r="U84" s="1248"/>
      <c r="V84" s="1248"/>
      <c r="W84" s="1248"/>
      <c r="X84" s="1248"/>
      <c r="Y84" s="1248"/>
      <c r="Z84" s="1248"/>
      <c r="AA84" s="1248"/>
    </row>
    <row r="85" spans="2:27">
      <c r="B85" s="1248"/>
      <c r="C85" s="1248"/>
      <c r="D85" s="1248"/>
      <c r="E85" s="1248"/>
      <c r="F85" s="1248"/>
      <c r="G85" s="1248"/>
      <c r="H85" s="1248"/>
      <c r="I85" s="1248"/>
      <c r="J85" s="1248"/>
      <c r="K85" s="1248"/>
      <c r="L85" s="1248"/>
      <c r="M85" s="1248"/>
      <c r="N85" s="1248"/>
      <c r="O85" s="1248"/>
      <c r="P85" s="1248"/>
      <c r="Q85" s="1248"/>
      <c r="R85" s="1248"/>
      <c r="S85" s="1248"/>
      <c r="T85" s="1248"/>
      <c r="U85" s="1248"/>
      <c r="V85" s="1248"/>
      <c r="W85" s="1248"/>
      <c r="X85" s="1248"/>
      <c r="Y85" s="1248"/>
      <c r="Z85" s="1248"/>
      <c r="AA85" s="1248"/>
    </row>
    <row r="86" spans="2:27">
      <c r="B86" s="1248"/>
      <c r="C86" s="1248"/>
      <c r="D86" s="1248"/>
      <c r="E86" s="1248"/>
      <c r="F86" s="1248"/>
      <c r="G86" s="1248"/>
      <c r="H86" s="1248"/>
      <c r="I86" s="1248"/>
      <c r="J86" s="1248"/>
      <c r="K86" s="1248"/>
      <c r="L86" s="1248"/>
      <c r="M86" s="1248"/>
      <c r="N86" s="1248"/>
      <c r="O86" s="1248"/>
      <c r="P86" s="1248"/>
      <c r="Q86" s="1248"/>
      <c r="R86" s="1248"/>
      <c r="S86" s="1248"/>
      <c r="T86" s="1248"/>
      <c r="U86" s="1248"/>
      <c r="V86" s="1248"/>
      <c r="W86" s="1248"/>
      <c r="X86" s="1248"/>
      <c r="Y86" s="1248"/>
      <c r="Z86" s="1248"/>
      <c r="AA86" s="1248"/>
    </row>
    <row r="87" spans="2:27">
      <c r="B87" s="1248"/>
      <c r="C87" s="1248"/>
      <c r="D87" s="1248"/>
      <c r="E87" s="1248"/>
      <c r="F87" s="1248"/>
      <c r="G87" s="1248"/>
      <c r="H87" s="1248"/>
      <c r="I87" s="1248"/>
      <c r="J87" s="1248"/>
      <c r="K87" s="1248"/>
      <c r="L87" s="1248"/>
      <c r="M87" s="1248"/>
      <c r="N87" s="1248"/>
      <c r="O87" s="1248"/>
      <c r="P87" s="1248"/>
      <c r="Q87" s="1248"/>
      <c r="R87" s="1248"/>
      <c r="S87" s="1248"/>
      <c r="T87" s="1248"/>
      <c r="U87" s="1248"/>
      <c r="V87" s="1248"/>
      <c r="W87" s="1248"/>
      <c r="X87" s="1248"/>
      <c r="Y87" s="1248"/>
      <c r="Z87" s="1248"/>
      <c r="AA87" s="1248"/>
    </row>
    <row r="88" spans="2:27">
      <c r="B88" s="1248"/>
      <c r="C88" s="1248"/>
      <c r="D88" s="1248"/>
      <c r="E88" s="1248"/>
      <c r="F88" s="1248"/>
      <c r="G88" s="1248"/>
      <c r="H88" s="1248"/>
      <c r="I88" s="1248"/>
      <c r="J88" s="1248"/>
      <c r="K88" s="1248"/>
      <c r="L88" s="1248"/>
      <c r="M88" s="1248"/>
      <c r="N88" s="1248"/>
      <c r="O88" s="1248"/>
      <c r="P88" s="1248"/>
      <c r="Q88" s="1248"/>
      <c r="R88" s="1248"/>
      <c r="S88" s="1248"/>
      <c r="T88" s="1248"/>
      <c r="U88" s="1248"/>
      <c r="V88" s="1248"/>
      <c r="W88" s="1248"/>
      <c r="X88" s="1248"/>
      <c r="Y88" s="1248"/>
      <c r="Z88" s="1248"/>
      <c r="AA88" s="1248"/>
    </row>
    <row r="89" spans="2:27">
      <c r="B89" s="1248"/>
      <c r="C89" s="1248"/>
      <c r="D89" s="1248"/>
      <c r="E89" s="1248"/>
      <c r="F89" s="1248"/>
      <c r="G89" s="1248"/>
      <c r="H89" s="1248"/>
      <c r="I89" s="1248"/>
      <c r="J89" s="1248"/>
      <c r="K89" s="1248"/>
      <c r="L89" s="1248"/>
      <c r="M89" s="1248"/>
      <c r="N89" s="1248"/>
      <c r="O89" s="1248"/>
      <c r="P89" s="1248"/>
      <c r="Q89" s="1248"/>
      <c r="R89" s="1248"/>
      <c r="S89" s="1248"/>
      <c r="T89" s="1248"/>
      <c r="U89" s="1248"/>
      <c r="V89" s="1248"/>
      <c r="W89" s="1248"/>
      <c r="X89" s="1248"/>
      <c r="Y89" s="1248"/>
      <c r="Z89" s="1248"/>
      <c r="AA89" s="1248"/>
    </row>
    <row r="90" spans="2:27">
      <c r="B90" s="1248"/>
      <c r="C90" s="1248"/>
      <c r="D90" s="1248"/>
      <c r="E90" s="1248"/>
      <c r="F90" s="1248"/>
      <c r="G90" s="1248"/>
      <c r="H90" s="1248"/>
      <c r="I90" s="1248"/>
      <c r="J90" s="1248"/>
      <c r="K90" s="1248"/>
      <c r="L90" s="1248"/>
      <c r="M90" s="1248"/>
      <c r="N90" s="1248"/>
      <c r="O90" s="1248"/>
      <c r="P90" s="1248"/>
      <c r="Q90" s="1248"/>
      <c r="R90" s="1248"/>
      <c r="S90" s="1248"/>
      <c r="T90" s="1248"/>
      <c r="U90" s="1248"/>
      <c r="V90" s="1248"/>
      <c r="W90" s="1248"/>
      <c r="X90" s="1248"/>
      <c r="Y90" s="1248"/>
      <c r="Z90" s="1248"/>
      <c r="AA90" s="1248"/>
    </row>
    <row r="91" spans="2:27">
      <c r="B91" s="1248"/>
      <c r="C91" s="1248"/>
      <c r="D91" s="1248"/>
      <c r="E91" s="1248"/>
      <c r="F91" s="1248"/>
      <c r="G91" s="1248"/>
      <c r="H91" s="1248"/>
      <c r="I91" s="1248"/>
      <c r="J91" s="1248"/>
      <c r="K91" s="1248"/>
      <c r="L91" s="1248"/>
      <c r="M91" s="1248"/>
      <c r="N91" s="1248"/>
      <c r="O91" s="1248"/>
      <c r="P91" s="1248"/>
      <c r="Q91" s="1248"/>
      <c r="R91" s="1248"/>
      <c r="S91" s="1248"/>
      <c r="T91" s="1248"/>
      <c r="U91" s="1248"/>
      <c r="V91" s="1248"/>
      <c r="W91" s="1248"/>
      <c r="X91" s="1248"/>
      <c r="Y91" s="1248"/>
      <c r="Z91" s="1248"/>
      <c r="AA91" s="1248"/>
    </row>
    <row r="92" spans="2:27">
      <c r="B92" s="1248"/>
      <c r="C92" s="1248"/>
      <c r="D92" s="1248"/>
      <c r="E92" s="1248"/>
      <c r="F92" s="1248"/>
      <c r="G92" s="1248"/>
      <c r="H92" s="1248"/>
      <c r="I92" s="1248"/>
      <c r="J92" s="1248"/>
      <c r="K92" s="1248"/>
      <c r="L92" s="1248"/>
      <c r="M92" s="1248"/>
      <c r="N92" s="1248"/>
      <c r="O92" s="1248"/>
      <c r="P92" s="1248"/>
      <c r="Q92" s="1248"/>
      <c r="R92" s="1248"/>
      <c r="S92" s="1248"/>
      <c r="T92" s="1248"/>
      <c r="U92" s="1248"/>
      <c r="V92" s="1248"/>
      <c r="W92" s="1248"/>
      <c r="X92" s="1248"/>
      <c r="Y92" s="1248"/>
      <c r="Z92" s="1248"/>
      <c r="AA92" s="1248"/>
    </row>
    <row r="93" spans="2:27">
      <c r="B93" s="1248"/>
      <c r="C93" s="1248"/>
      <c r="D93" s="1248"/>
      <c r="E93" s="1248"/>
      <c r="F93" s="1248"/>
      <c r="G93" s="1248"/>
      <c r="H93" s="1248"/>
      <c r="I93" s="1248"/>
      <c r="J93" s="1248"/>
      <c r="K93" s="1248"/>
      <c r="L93" s="1248"/>
      <c r="M93" s="1248"/>
      <c r="N93" s="1248"/>
      <c r="O93" s="1248"/>
      <c r="P93" s="1248"/>
      <c r="Q93" s="1248"/>
      <c r="R93" s="1248"/>
      <c r="S93" s="1248"/>
      <c r="T93" s="1248"/>
      <c r="U93" s="1248"/>
      <c r="V93" s="1248"/>
      <c r="W93" s="1248"/>
      <c r="X93" s="1248"/>
      <c r="Y93" s="1248"/>
      <c r="Z93" s="1248"/>
      <c r="AA93" s="1248"/>
    </row>
    <row r="94" spans="2:27">
      <c r="B94" s="1248"/>
      <c r="C94" s="1248"/>
      <c r="D94" s="1248"/>
      <c r="E94" s="1248"/>
      <c r="F94" s="1248"/>
      <c r="G94" s="1248"/>
      <c r="H94" s="1248"/>
      <c r="I94" s="1248"/>
      <c r="J94" s="1248"/>
      <c r="K94" s="1248"/>
      <c r="L94" s="1248"/>
      <c r="M94" s="1248"/>
      <c r="N94" s="1248"/>
      <c r="O94" s="1248"/>
      <c r="P94" s="1248"/>
      <c r="Q94" s="1248"/>
      <c r="R94" s="1248"/>
      <c r="S94" s="1248"/>
      <c r="T94" s="1248"/>
      <c r="U94" s="1248"/>
      <c r="V94" s="1248"/>
      <c r="W94" s="1248"/>
      <c r="X94" s="1248"/>
      <c r="Y94" s="1248"/>
      <c r="Z94" s="1248"/>
      <c r="AA94" s="1248"/>
    </row>
    <row r="95" spans="2:27">
      <c r="B95" s="1248"/>
      <c r="C95" s="1248"/>
      <c r="D95" s="1248"/>
      <c r="E95" s="1248"/>
      <c r="F95" s="1248"/>
      <c r="G95" s="1248"/>
      <c r="H95" s="1248"/>
      <c r="I95" s="1248"/>
      <c r="J95" s="1248"/>
      <c r="K95" s="1248"/>
      <c r="L95" s="1248"/>
      <c r="M95" s="1248"/>
      <c r="N95" s="1248"/>
      <c r="O95" s="1248"/>
      <c r="P95" s="1248"/>
      <c r="Q95" s="1248"/>
      <c r="R95" s="1248"/>
      <c r="S95" s="1248"/>
      <c r="T95" s="1248"/>
      <c r="U95" s="1248"/>
      <c r="V95" s="1248"/>
      <c r="W95" s="1248"/>
      <c r="X95" s="1248"/>
      <c r="Y95" s="1248"/>
      <c r="Z95" s="1248"/>
      <c r="AA95" s="1248"/>
    </row>
    <row r="96" spans="2:27">
      <c r="B96" s="1248"/>
      <c r="C96" s="1248"/>
      <c r="D96" s="1248"/>
      <c r="E96" s="1248"/>
      <c r="F96" s="1248"/>
      <c r="G96" s="1248"/>
      <c r="H96" s="1248"/>
      <c r="I96" s="1248"/>
      <c r="J96" s="1248"/>
      <c r="K96" s="1248"/>
      <c r="L96" s="1248"/>
      <c r="M96" s="1248"/>
      <c r="N96" s="1248"/>
      <c r="O96" s="1248"/>
      <c r="P96" s="1248"/>
      <c r="Q96" s="1248"/>
      <c r="R96" s="1248"/>
      <c r="S96" s="1248"/>
      <c r="T96" s="1248"/>
      <c r="U96" s="1248"/>
      <c r="V96" s="1248"/>
      <c r="W96" s="1248"/>
      <c r="X96" s="1248"/>
      <c r="Y96" s="1248"/>
      <c r="Z96" s="1248"/>
      <c r="AA96" s="1248"/>
    </row>
    <row r="97" spans="2:27">
      <c r="B97" s="1248"/>
      <c r="C97" s="1248"/>
      <c r="D97" s="1248"/>
      <c r="E97" s="1248"/>
      <c r="F97" s="1248"/>
      <c r="G97" s="1248"/>
      <c r="H97" s="1248"/>
      <c r="I97" s="1248"/>
      <c r="J97" s="1248"/>
      <c r="K97" s="1248"/>
      <c r="L97" s="1248"/>
      <c r="M97" s="1248"/>
      <c r="N97" s="1248"/>
      <c r="O97" s="1248"/>
      <c r="P97" s="1248"/>
      <c r="Q97" s="1248"/>
      <c r="R97" s="1248"/>
      <c r="S97" s="1248"/>
      <c r="T97" s="1248"/>
      <c r="U97" s="1248"/>
      <c r="V97" s="1248"/>
      <c r="W97" s="1248"/>
      <c r="X97" s="1248"/>
      <c r="Y97" s="1248"/>
      <c r="Z97" s="1248"/>
      <c r="AA97" s="1248"/>
    </row>
    <row r="98" spans="2:27">
      <c r="B98" s="1248"/>
      <c r="C98" s="1248"/>
      <c r="D98" s="1248"/>
      <c r="E98" s="1248"/>
      <c r="F98" s="1248"/>
      <c r="G98" s="1248"/>
      <c r="H98" s="1248"/>
      <c r="I98" s="1248"/>
      <c r="J98" s="1248"/>
      <c r="K98" s="1248"/>
      <c r="L98" s="1248"/>
      <c r="M98" s="1248"/>
      <c r="N98" s="1248"/>
      <c r="O98" s="1248"/>
      <c r="P98" s="1248"/>
      <c r="Q98" s="1248"/>
      <c r="R98" s="1248"/>
      <c r="S98" s="1248"/>
      <c r="T98" s="1248"/>
      <c r="U98" s="1248"/>
      <c r="V98" s="1248"/>
      <c r="W98" s="1248"/>
      <c r="X98" s="1248"/>
      <c r="Y98" s="1248"/>
      <c r="Z98" s="1248"/>
      <c r="AA98" s="1248"/>
    </row>
    <row r="99" spans="2:27">
      <c r="B99" s="1248"/>
      <c r="C99" s="1248"/>
      <c r="D99" s="1248"/>
      <c r="E99" s="1248"/>
      <c r="F99" s="1248"/>
      <c r="G99" s="1248"/>
      <c r="H99" s="1248"/>
      <c r="I99" s="1248"/>
      <c r="J99" s="1248"/>
      <c r="K99" s="1248"/>
      <c r="L99" s="1248"/>
      <c r="M99" s="1248"/>
      <c r="N99" s="1248"/>
      <c r="O99" s="1248"/>
      <c r="P99" s="1248"/>
      <c r="Q99" s="1248"/>
      <c r="R99" s="1248"/>
      <c r="S99" s="1248"/>
      <c r="T99" s="1248"/>
      <c r="U99" s="1248"/>
      <c r="V99" s="1248"/>
      <c r="W99" s="1248"/>
      <c r="X99" s="1248"/>
      <c r="Y99" s="1248"/>
      <c r="Z99" s="1248"/>
      <c r="AA99" s="1248"/>
    </row>
    <row r="100" spans="2:27">
      <c r="B100" s="1248"/>
      <c r="C100" s="1248"/>
      <c r="D100" s="1248"/>
      <c r="E100" s="1248"/>
      <c r="F100" s="1248"/>
      <c r="G100" s="1248"/>
      <c r="H100" s="1248"/>
      <c r="I100" s="1248"/>
      <c r="J100" s="1248"/>
      <c r="K100" s="1248"/>
      <c r="L100" s="1248"/>
      <c r="M100" s="1248"/>
      <c r="N100" s="1248"/>
      <c r="O100" s="1248"/>
      <c r="P100" s="1248"/>
      <c r="Q100" s="1248"/>
      <c r="R100" s="1248"/>
      <c r="S100" s="1248"/>
      <c r="T100" s="1248"/>
      <c r="U100" s="1248"/>
      <c r="V100" s="1248"/>
      <c r="W100" s="1248"/>
      <c r="X100" s="1248"/>
      <c r="Y100" s="1248"/>
      <c r="Z100" s="1248"/>
      <c r="AA100" s="1248"/>
    </row>
    <row r="101" spans="2:27">
      <c r="B101" s="1248"/>
      <c r="C101" s="1248"/>
      <c r="D101" s="1248"/>
      <c r="E101" s="1248"/>
      <c r="F101" s="1248"/>
      <c r="G101" s="1248"/>
      <c r="H101" s="1248"/>
      <c r="I101" s="1248"/>
      <c r="J101" s="1248"/>
      <c r="K101" s="1248"/>
      <c r="L101" s="1248"/>
      <c r="M101" s="1248"/>
      <c r="N101" s="1248"/>
      <c r="O101" s="1248"/>
      <c r="P101" s="1248"/>
      <c r="Q101" s="1248"/>
      <c r="R101" s="1248"/>
      <c r="S101" s="1248"/>
      <c r="T101" s="1248"/>
      <c r="U101" s="1248"/>
      <c r="V101" s="1248"/>
      <c r="W101" s="1248"/>
      <c r="X101" s="1248"/>
      <c r="Y101" s="1248"/>
      <c r="Z101" s="1248"/>
      <c r="AA101" s="1248"/>
    </row>
    <row r="102" spans="2:27">
      <c r="B102" s="1248"/>
      <c r="C102" s="1248"/>
      <c r="D102" s="1248"/>
      <c r="E102" s="1248"/>
      <c r="F102" s="1248"/>
      <c r="G102" s="1248"/>
      <c r="H102" s="1248"/>
      <c r="I102" s="1248"/>
      <c r="J102" s="1248"/>
      <c r="K102" s="1248"/>
      <c r="L102" s="1248"/>
      <c r="M102" s="1248"/>
      <c r="N102" s="1248"/>
      <c r="O102" s="1248"/>
      <c r="P102" s="1248"/>
      <c r="Q102" s="1248"/>
      <c r="R102" s="1248"/>
      <c r="S102" s="1248"/>
      <c r="T102" s="1248"/>
      <c r="U102" s="1248"/>
      <c r="V102" s="1248"/>
      <c r="W102" s="1248"/>
      <c r="X102" s="1248"/>
      <c r="Y102" s="1248"/>
      <c r="Z102" s="1248"/>
      <c r="AA102" s="1248"/>
    </row>
    <row r="103" spans="2:27">
      <c r="B103" s="1248"/>
      <c r="C103" s="1248"/>
      <c r="D103" s="1248"/>
      <c r="E103" s="1248"/>
      <c r="F103" s="1248"/>
      <c r="G103" s="1248"/>
      <c r="H103" s="1248"/>
      <c r="I103" s="1248"/>
      <c r="J103" s="1248"/>
      <c r="K103" s="1248"/>
      <c r="L103" s="1248"/>
      <c r="M103" s="1248"/>
      <c r="N103" s="1248"/>
      <c r="O103" s="1248"/>
      <c r="P103" s="1248"/>
      <c r="Q103" s="1248"/>
      <c r="R103" s="1248"/>
      <c r="S103" s="1248"/>
      <c r="T103" s="1248"/>
      <c r="U103" s="1248"/>
      <c r="V103" s="1248"/>
      <c r="W103" s="1248"/>
      <c r="X103" s="1248"/>
      <c r="Y103" s="1248"/>
      <c r="Z103" s="1248"/>
      <c r="AA103" s="1248"/>
    </row>
  </sheetData>
  <sheetProtection password="C490" sheet="1"/>
  <mergeCells count="47">
    <mergeCell ref="C67:N67"/>
    <mergeCell ref="C60:E60"/>
    <mergeCell ref="C82:D82"/>
    <mergeCell ref="D73:F73"/>
    <mergeCell ref="J78:N78"/>
    <mergeCell ref="J76:N76"/>
    <mergeCell ref="C69:H69"/>
    <mergeCell ref="H73:N73"/>
    <mergeCell ref="J75:N75"/>
    <mergeCell ref="D78:F78"/>
    <mergeCell ref="C70:N70"/>
    <mergeCell ref="C66:F66"/>
    <mergeCell ref="C63:E63"/>
    <mergeCell ref="C62:E62"/>
    <mergeCell ref="C64:N64"/>
    <mergeCell ref="C61:N61"/>
    <mergeCell ref="C53:N53"/>
    <mergeCell ref="C48:N48"/>
    <mergeCell ref="C20:N20"/>
    <mergeCell ref="O48:R48"/>
    <mergeCell ref="C30:N30"/>
    <mergeCell ref="O52:Q52"/>
    <mergeCell ref="O20:R20"/>
    <mergeCell ref="C59:E59"/>
    <mergeCell ref="C34:N34"/>
    <mergeCell ref="C18:N18"/>
    <mergeCell ref="C40:N40"/>
    <mergeCell ref="C42:N42"/>
    <mergeCell ref="C44:N44"/>
    <mergeCell ref="C46:N46"/>
    <mergeCell ref="C38:N38"/>
    <mergeCell ref="C36:N36"/>
    <mergeCell ref="C24:N24"/>
    <mergeCell ref="C55:E55"/>
    <mergeCell ref="C56:N56"/>
    <mergeCell ref="C22:N22"/>
    <mergeCell ref="C26:N26"/>
    <mergeCell ref="C47:N47"/>
    <mergeCell ref="C54:E54"/>
    <mergeCell ref="C2:N3"/>
    <mergeCell ref="C13:N13"/>
    <mergeCell ref="C9:N9"/>
    <mergeCell ref="C7:N7"/>
    <mergeCell ref="O15:O16"/>
    <mergeCell ref="C5:N5"/>
    <mergeCell ref="C11:N11"/>
    <mergeCell ref="C15:N1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B164"/>
  <sheetViews>
    <sheetView showZeros="0" workbookViewId="0">
      <selection activeCell="E13" sqref="E13"/>
    </sheetView>
  </sheetViews>
  <sheetFormatPr defaultRowHeight="12.75"/>
  <cols>
    <col min="1" max="1" width="10.140625" bestFit="1" customWidth="1"/>
  </cols>
  <sheetData>
    <row r="1" spans="1:2" s="1" customFormat="1">
      <c r="A1" s="1" t="s">
        <v>1642</v>
      </c>
      <c r="B1" s="1" t="s">
        <v>2323</v>
      </c>
    </row>
    <row r="2" spans="1:2" s="1" customFormat="1">
      <c r="A2" s="17">
        <v>1940</v>
      </c>
      <c r="B2" s="17">
        <v>1940</v>
      </c>
    </row>
    <row r="3" spans="1:2" s="1" customFormat="1">
      <c r="A3" s="17">
        <v>1941</v>
      </c>
      <c r="B3" s="17">
        <v>1941</v>
      </c>
    </row>
    <row r="4" spans="1:2" s="1" customFormat="1">
      <c r="A4" s="17">
        <v>1942</v>
      </c>
      <c r="B4" s="17">
        <v>1942</v>
      </c>
    </row>
    <row r="5" spans="1:2" s="1" customFormat="1">
      <c r="A5" s="17">
        <v>1943</v>
      </c>
      <c r="B5" s="17">
        <v>1943</v>
      </c>
    </row>
    <row r="6" spans="1:2" s="1" customFormat="1">
      <c r="A6" s="17">
        <v>1944</v>
      </c>
      <c r="B6" s="17">
        <v>1944</v>
      </c>
    </row>
    <row r="7" spans="1:2" s="1" customFormat="1">
      <c r="A7" s="17">
        <v>1945</v>
      </c>
      <c r="B7" s="17">
        <v>1945</v>
      </c>
    </row>
    <row r="8" spans="1:2" s="1" customFormat="1">
      <c r="A8" s="17">
        <v>1946</v>
      </c>
      <c r="B8" s="17">
        <v>1946</v>
      </c>
    </row>
    <row r="9" spans="1:2" s="1" customFormat="1">
      <c r="A9" s="17">
        <v>1947</v>
      </c>
      <c r="B9" s="17">
        <v>1947</v>
      </c>
    </row>
    <row r="10" spans="1:2" s="1" customFormat="1">
      <c r="A10" s="17">
        <v>1948</v>
      </c>
      <c r="B10" s="17">
        <v>1948</v>
      </c>
    </row>
    <row r="11" spans="1:2" s="1" customFormat="1">
      <c r="A11" s="17">
        <v>1949</v>
      </c>
      <c r="B11" s="17">
        <v>1949</v>
      </c>
    </row>
    <row r="12" spans="1:2" s="1" customFormat="1">
      <c r="A12" s="17">
        <v>1950</v>
      </c>
      <c r="B12" s="17">
        <v>1950</v>
      </c>
    </row>
    <row r="13" spans="1:2" s="1" customFormat="1">
      <c r="A13" s="17">
        <v>1951</v>
      </c>
      <c r="B13" s="17">
        <v>1951</v>
      </c>
    </row>
    <row r="14" spans="1:2" s="1" customFormat="1">
      <c r="A14" s="17">
        <v>1952</v>
      </c>
      <c r="B14" s="17">
        <v>1952</v>
      </c>
    </row>
    <row r="15" spans="1:2" s="1" customFormat="1">
      <c r="A15" s="17">
        <v>1953</v>
      </c>
      <c r="B15" s="17">
        <v>1953</v>
      </c>
    </row>
    <row r="16" spans="1:2" s="1" customFormat="1">
      <c r="A16" s="17">
        <v>1954</v>
      </c>
      <c r="B16" s="17">
        <v>1954</v>
      </c>
    </row>
    <row r="17" spans="1:2" s="1" customFormat="1">
      <c r="A17" s="17">
        <v>1955</v>
      </c>
      <c r="B17" s="17">
        <v>1955</v>
      </c>
    </row>
    <row r="18" spans="1:2" s="1" customFormat="1">
      <c r="A18" s="17">
        <v>1956</v>
      </c>
      <c r="B18" s="17">
        <v>1956</v>
      </c>
    </row>
    <row r="19" spans="1:2" s="1" customFormat="1">
      <c r="A19" s="17">
        <v>1957</v>
      </c>
      <c r="B19" s="17">
        <v>1957</v>
      </c>
    </row>
    <row r="20" spans="1:2" s="1" customFormat="1">
      <c r="A20" s="17">
        <v>1958</v>
      </c>
      <c r="B20" s="17">
        <v>1958</v>
      </c>
    </row>
    <row r="21" spans="1:2" s="1" customFormat="1">
      <c r="A21" s="17">
        <v>1959</v>
      </c>
      <c r="B21" s="17">
        <v>1959</v>
      </c>
    </row>
    <row r="22" spans="1:2" s="1" customFormat="1">
      <c r="A22" s="17">
        <v>1960</v>
      </c>
      <c r="B22" s="17">
        <v>1960</v>
      </c>
    </row>
    <row r="23" spans="1:2" s="1" customFormat="1">
      <c r="A23" s="17">
        <v>1961</v>
      </c>
      <c r="B23" s="17">
        <v>1961</v>
      </c>
    </row>
    <row r="24" spans="1:2" s="1" customFormat="1">
      <c r="A24" s="17">
        <v>1962</v>
      </c>
      <c r="B24" s="17">
        <v>1962</v>
      </c>
    </row>
    <row r="25" spans="1:2" s="1" customFormat="1">
      <c r="A25" s="17">
        <v>1963</v>
      </c>
      <c r="B25" s="17">
        <v>1963</v>
      </c>
    </row>
    <row r="26" spans="1:2" s="1" customFormat="1">
      <c r="A26" s="17">
        <v>1964</v>
      </c>
      <c r="B26" s="17">
        <v>1964</v>
      </c>
    </row>
    <row r="27" spans="1:2" s="1" customFormat="1">
      <c r="A27" s="17">
        <v>1965</v>
      </c>
      <c r="B27" s="17">
        <v>1965</v>
      </c>
    </row>
    <row r="28" spans="1:2" s="1" customFormat="1">
      <c r="A28" s="17">
        <v>1966</v>
      </c>
      <c r="B28" s="17">
        <v>1966</v>
      </c>
    </row>
    <row r="29" spans="1:2" s="1" customFormat="1">
      <c r="A29" s="17">
        <v>1967</v>
      </c>
      <c r="B29" s="17">
        <v>1967</v>
      </c>
    </row>
    <row r="30" spans="1:2" s="1" customFormat="1">
      <c r="A30" s="17">
        <v>1968</v>
      </c>
      <c r="B30" s="17">
        <v>1968</v>
      </c>
    </row>
    <row r="31" spans="1:2" s="1" customFormat="1">
      <c r="A31" s="17">
        <v>1969</v>
      </c>
      <c r="B31" s="17">
        <v>1969</v>
      </c>
    </row>
    <row r="32" spans="1:2" s="1" customFormat="1">
      <c r="A32" s="17">
        <v>1970</v>
      </c>
      <c r="B32" s="17">
        <v>1970</v>
      </c>
    </row>
    <row r="33" spans="1:2" s="1" customFormat="1">
      <c r="A33" s="17">
        <v>1971</v>
      </c>
      <c r="B33" s="17">
        <v>1971</v>
      </c>
    </row>
    <row r="34" spans="1:2" s="1" customFormat="1">
      <c r="A34" s="17">
        <v>1972</v>
      </c>
      <c r="B34" s="17">
        <v>1972</v>
      </c>
    </row>
    <row r="35" spans="1:2" s="1" customFormat="1">
      <c r="A35" s="17">
        <v>1973</v>
      </c>
      <c r="B35" s="17">
        <v>1973</v>
      </c>
    </row>
    <row r="36" spans="1:2" s="1" customFormat="1">
      <c r="A36" s="17">
        <v>1974</v>
      </c>
      <c r="B36" s="17">
        <v>1974</v>
      </c>
    </row>
    <row r="37" spans="1:2" s="1" customFormat="1">
      <c r="A37" s="17">
        <v>1975</v>
      </c>
      <c r="B37" s="17">
        <v>1975</v>
      </c>
    </row>
    <row r="38" spans="1:2" s="1" customFormat="1">
      <c r="A38" s="17">
        <v>1976</v>
      </c>
      <c r="B38" s="17">
        <v>1976</v>
      </c>
    </row>
    <row r="39" spans="1:2" s="1" customFormat="1">
      <c r="A39" s="17">
        <v>1977</v>
      </c>
      <c r="B39" s="17">
        <v>1977</v>
      </c>
    </row>
    <row r="40" spans="1:2" s="1" customFormat="1">
      <c r="A40" s="17">
        <v>1978</v>
      </c>
      <c r="B40" s="17">
        <v>1978</v>
      </c>
    </row>
    <row r="41" spans="1:2" s="1" customFormat="1">
      <c r="A41" s="17">
        <v>1979</v>
      </c>
      <c r="B41" s="17">
        <v>1979</v>
      </c>
    </row>
    <row r="42" spans="1:2" s="1" customFormat="1">
      <c r="A42" s="17">
        <v>1980</v>
      </c>
      <c r="B42" s="17">
        <v>1980</v>
      </c>
    </row>
    <row r="43" spans="1:2" s="1" customFormat="1">
      <c r="A43" s="17">
        <v>1981</v>
      </c>
      <c r="B43" s="17">
        <v>1981</v>
      </c>
    </row>
    <row r="44" spans="1:2" s="1" customFormat="1">
      <c r="A44" s="17">
        <v>1982</v>
      </c>
      <c r="B44" s="17">
        <v>1982</v>
      </c>
    </row>
    <row r="45" spans="1:2" s="1" customFormat="1">
      <c r="A45" s="17">
        <v>1983</v>
      </c>
      <c r="B45" s="17">
        <v>1983</v>
      </c>
    </row>
    <row r="46" spans="1:2" s="1" customFormat="1">
      <c r="A46" s="17">
        <v>1984</v>
      </c>
      <c r="B46" s="17">
        <v>1984</v>
      </c>
    </row>
    <row r="47" spans="1:2" s="1" customFormat="1">
      <c r="A47" s="17">
        <v>1985</v>
      </c>
      <c r="B47" s="17">
        <v>1985</v>
      </c>
    </row>
    <row r="48" spans="1:2" s="1" customFormat="1">
      <c r="A48" s="17">
        <v>1986</v>
      </c>
      <c r="B48" s="17">
        <v>1986</v>
      </c>
    </row>
    <row r="49" spans="1:2" s="1" customFormat="1">
      <c r="A49" s="17">
        <v>1987</v>
      </c>
      <c r="B49" s="17">
        <v>1987</v>
      </c>
    </row>
    <row r="50" spans="1:2" s="1" customFormat="1">
      <c r="A50" s="17">
        <v>1988</v>
      </c>
      <c r="B50" s="17">
        <v>1988</v>
      </c>
    </row>
    <row r="51" spans="1:2" s="1" customFormat="1">
      <c r="A51" s="17">
        <v>1989</v>
      </c>
      <c r="B51" s="17">
        <v>1989</v>
      </c>
    </row>
    <row r="52" spans="1:2" s="1" customFormat="1">
      <c r="A52" s="17">
        <v>1990</v>
      </c>
      <c r="B52" s="17">
        <v>1990</v>
      </c>
    </row>
    <row r="53" spans="1:2" s="1" customFormat="1">
      <c r="A53" s="17">
        <v>1991</v>
      </c>
      <c r="B53" s="17">
        <v>1991</v>
      </c>
    </row>
    <row r="54" spans="1:2" s="1" customFormat="1">
      <c r="A54" s="17">
        <v>1992</v>
      </c>
      <c r="B54" s="17">
        <v>1992</v>
      </c>
    </row>
    <row r="55" spans="1:2" s="1" customFormat="1">
      <c r="A55" s="17">
        <v>1993</v>
      </c>
      <c r="B55" s="17">
        <v>1993</v>
      </c>
    </row>
    <row r="56" spans="1:2" s="1" customFormat="1">
      <c r="A56" s="17">
        <v>1994</v>
      </c>
      <c r="B56" s="17">
        <v>1994</v>
      </c>
    </row>
    <row r="57" spans="1:2" s="1" customFormat="1">
      <c r="A57" s="17">
        <v>1995</v>
      </c>
      <c r="B57" s="17">
        <v>1995</v>
      </c>
    </row>
    <row r="58" spans="1:2" s="1" customFormat="1">
      <c r="A58" s="17">
        <v>1996</v>
      </c>
      <c r="B58" s="17">
        <v>1996</v>
      </c>
    </row>
    <row r="59" spans="1:2" s="1" customFormat="1">
      <c r="A59" s="17">
        <v>1997</v>
      </c>
      <c r="B59" s="17">
        <v>1997</v>
      </c>
    </row>
    <row r="60" spans="1:2" s="1" customFormat="1">
      <c r="A60" s="17">
        <v>1999</v>
      </c>
      <c r="B60" s="17">
        <v>1999</v>
      </c>
    </row>
    <row r="61" spans="1:2" s="1" customFormat="1">
      <c r="A61" s="17">
        <v>2000</v>
      </c>
      <c r="B61" s="17">
        <v>2000</v>
      </c>
    </row>
    <row r="62" spans="1:2" s="1" customFormat="1">
      <c r="A62" s="17">
        <v>2001</v>
      </c>
      <c r="B62" s="17">
        <v>2001</v>
      </c>
    </row>
    <row r="63" spans="1:2" s="1" customFormat="1">
      <c r="A63" s="17">
        <v>2002</v>
      </c>
      <c r="B63" s="17">
        <v>2002</v>
      </c>
    </row>
    <row r="64" spans="1:2" s="1" customFormat="1">
      <c r="A64" s="17">
        <v>2004</v>
      </c>
      <c r="B64" s="17">
        <v>2004</v>
      </c>
    </row>
    <row r="65" spans="1:2" s="1" customFormat="1">
      <c r="A65" s="17">
        <v>2005</v>
      </c>
      <c r="B65" s="17">
        <v>2005</v>
      </c>
    </row>
    <row r="66" spans="1:2" s="1" customFormat="1">
      <c r="A66" s="17">
        <v>2006</v>
      </c>
      <c r="B66" s="17">
        <v>2006</v>
      </c>
    </row>
    <row r="67" spans="1:2" s="1" customFormat="1">
      <c r="A67" s="17">
        <v>2007</v>
      </c>
      <c r="B67" s="17">
        <v>2007</v>
      </c>
    </row>
    <row r="68" spans="1:2" s="1" customFormat="1">
      <c r="A68" s="17">
        <v>2008</v>
      </c>
      <c r="B68" s="17">
        <v>2008</v>
      </c>
    </row>
    <row r="69" spans="1:2" s="1" customFormat="1">
      <c r="A69" s="17">
        <v>2009</v>
      </c>
      <c r="B69" s="17">
        <v>2009</v>
      </c>
    </row>
    <row r="70" spans="1:2" s="1" customFormat="1">
      <c r="A70" s="17">
        <v>2010</v>
      </c>
      <c r="B70" s="17">
        <v>2010</v>
      </c>
    </row>
    <row r="71" spans="1:2" s="1" customFormat="1">
      <c r="A71" s="17">
        <v>2011</v>
      </c>
      <c r="B71" s="17">
        <v>2011</v>
      </c>
    </row>
    <row r="72" spans="1:2" s="1" customFormat="1">
      <c r="A72" s="17">
        <v>2012</v>
      </c>
      <c r="B72" s="17">
        <v>2012</v>
      </c>
    </row>
    <row r="73" spans="1:2" s="1" customFormat="1">
      <c r="A73" s="17">
        <v>2013</v>
      </c>
      <c r="B73" s="17">
        <v>2013</v>
      </c>
    </row>
    <row r="74" spans="1:2" s="1" customFormat="1">
      <c r="A74" s="17">
        <v>2014</v>
      </c>
      <c r="B74" s="17">
        <v>2014</v>
      </c>
    </row>
    <row r="75" spans="1:2" s="1" customFormat="1">
      <c r="A75" s="17">
        <v>2015</v>
      </c>
      <c r="B75" s="17">
        <v>2015</v>
      </c>
    </row>
    <row r="76" spans="1:2" s="1" customFormat="1">
      <c r="A76" s="17">
        <v>2016</v>
      </c>
      <c r="B76" s="17">
        <v>2016</v>
      </c>
    </row>
    <row r="77" spans="1:2" s="1" customFormat="1">
      <c r="A77" s="17">
        <v>2017</v>
      </c>
      <c r="B77" s="17">
        <v>2017</v>
      </c>
    </row>
    <row r="78" spans="1:2" s="1" customFormat="1">
      <c r="A78" s="17">
        <v>2018</v>
      </c>
      <c r="B78" s="17">
        <v>2018</v>
      </c>
    </row>
    <row r="79" spans="1:2" s="1" customFormat="1">
      <c r="A79" s="17">
        <v>2019</v>
      </c>
      <c r="B79" s="17">
        <v>2019</v>
      </c>
    </row>
    <row r="80" spans="1:2" s="1" customFormat="1">
      <c r="A80" s="17">
        <v>2020</v>
      </c>
      <c r="B80" s="17">
        <v>2020</v>
      </c>
    </row>
    <row r="81" spans="1:2" s="1" customFormat="1">
      <c r="A81" s="17">
        <v>2021</v>
      </c>
      <c r="B81" s="17">
        <v>2021</v>
      </c>
    </row>
    <row r="82" spans="1:2" s="1" customFormat="1">
      <c r="A82" s="17">
        <v>2022</v>
      </c>
      <c r="B82" s="17">
        <v>2022</v>
      </c>
    </row>
    <row r="83" spans="1:2" s="1" customFormat="1">
      <c r="A83" s="17">
        <v>2023</v>
      </c>
      <c r="B83" s="17">
        <v>2023</v>
      </c>
    </row>
    <row r="84" spans="1:2" s="1" customFormat="1">
      <c r="A84" s="17">
        <v>2024</v>
      </c>
      <c r="B84" s="17">
        <v>2024</v>
      </c>
    </row>
    <row r="85" spans="1:2" s="1" customFormat="1">
      <c r="A85" s="17">
        <v>2025</v>
      </c>
      <c r="B85" s="17">
        <v>2025</v>
      </c>
    </row>
    <row r="86" spans="1:2" s="1" customFormat="1">
      <c r="A86" s="17">
        <v>2026</v>
      </c>
      <c r="B86" s="17">
        <v>2026</v>
      </c>
    </row>
    <row r="87" spans="1:2" s="1" customFormat="1">
      <c r="A87" s="17">
        <v>2027</v>
      </c>
      <c r="B87" s="17">
        <v>2027</v>
      </c>
    </row>
    <row r="88" spans="1:2" s="1" customFormat="1">
      <c r="A88" s="17">
        <v>2028</v>
      </c>
      <c r="B88" s="17">
        <v>2028</v>
      </c>
    </row>
    <row r="89" spans="1:2" s="1" customFormat="1">
      <c r="A89" s="17">
        <v>2029</v>
      </c>
      <c r="B89" s="17">
        <v>2029</v>
      </c>
    </row>
    <row r="90" spans="1:2" s="1" customFormat="1">
      <c r="A90" s="17">
        <v>2030</v>
      </c>
      <c r="B90" s="17">
        <v>2030</v>
      </c>
    </row>
    <row r="91" spans="1:2" s="1" customFormat="1">
      <c r="A91" s="17">
        <v>2031</v>
      </c>
      <c r="B91" s="17">
        <v>2031</v>
      </c>
    </row>
    <row r="92" spans="1:2" s="1" customFormat="1">
      <c r="A92" s="17">
        <v>2032</v>
      </c>
      <c r="B92" s="17">
        <v>2032</v>
      </c>
    </row>
    <row r="93" spans="1:2" s="1" customFormat="1">
      <c r="A93" s="17">
        <v>2033</v>
      </c>
      <c r="B93" s="17">
        <v>2033</v>
      </c>
    </row>
    <row r="94" spans="1:2" s="1" customFormat="1">
      <c r="A94" s="17">
        <v>2034</v>
      </c>
      <c r="B94" s="17">
        <v>2034</v>
      </c>
    </row>
    <row r="95" spans="1:2" s="1" customFormat="1">
      <c r="A95" s="17">
        <v>2035</v>
      </c>
      <c r="B95" s="17">
        <v>2035</v>
      </c>
    </row>
    <row r="96" spans="1:2" s="1" customFormat="1">
      <c r="A96" s="17">
        <v>2036</v>
      </c>
      <c r="B96" s="17">
        <v>2036</v>
      </c>
    </row>
    <row r="97" spans="1:2" s="1" customFormat="1">
      <c r="A97" s="17">
        <v>2037</v>
      </c>
      <c r="B97" s="17">
        <v>2037</v>
      </c>
    </row>
    <row r="98" spans="1:2" s="1" customFormat="1">
      <c r="A98" s="17">
        <v>2038</v>
      </c>
      <c r="B98" s="17">
        <v>2038</v>
      </c>
    </row>
    <row r="99" spans="1:2" s="1" customFormat="1">
      <c r="A99" s="17">
        <v>2039</v>
      </c>
      <c r="B99" s="17">
        <v>2039</v>
      </c>
    </row>
    <row r="100" spans="1:2" s="1" customFormat="1">
      <c r="A100" s="17">
        <v>2040</v>
      </c>
      <c r="B100" s="17">
        <v>2040</v>
      </c>
    </row>
    <row r="101" spans="1:2" s="1" customFormat="1">
      <c r="A101" s="17">
        <v>2041</v>
      </c>
      <c r="B101" s="17">
        <v>2041</v>
      </c>
    </row>
    <row r="102" spans="1:2" s="1" customFormat="1">
      <c r="A102" s="17">
        <v>2042</v>
      </c>
      <c r="B102" s="17">
        <v>2042</v>
      </c>
    </row>
    <row r="103" spans="1:2" s="1" customFormat="1">
      <c r="A103" s="17">
        <v>2043</v>
      </c>
      <c r="B103" s="17">
        <v>2043</v>
      </c>
    </row>
    <row r="104" spans="1:2" s="1" customFormat="1">
      <c r="A104" s="17">
        <v>2044</v>
      </c>
      <c r="B104" s="17">
        <v>2044</v>
      </c>
    </row>
    <row r="105" spans="1:2" s="1" customFormat="1">
      <c r="A105" s="17">
        <v>2045</v>
      </c>
      <c r="B105" s="17">
        <v>2045</v>
      </c>
    </row>
    <row r="106" spans="1:2" s="1" customFormat="1">
      <c r="A106" s="17">
        <v>2046</v>
      </c>
      <c r="B106" s="17">
        <v>2046</v>
      </c>
    </row>
    <row r="107" spans="1:2" s="1" customFormat="1">
      <c r="A107" s="17">
        <v>2047</v>
      </c>
      <c r="B107" s="17">
        <v>2047</v>
      </c>
    </row>
    <row r="108" spans="1:2" s="1" customFormat="1">
      <c r="A108" s="17">
        <v>2048</v>
      </c>
      <c r="B108" s="17">
        <v>2048</v>
      </c>
    </row>
    <row r="109" spans="1:2" s="1" customFormat="1">
      <c r="A109" s="17">
        <v>2049</v>
      </c>
      <c r="B109" s="17">
        <v>2049</v>
      </c>
    </row>
    <row r="110" spans="1:2" s="1" customFormat="1">
      <c r="A110" s="17">
        <v>2050</v>
      </c>
      <c r="B110" s="17">
        <v>2050</v>
      </c>
    </row>
    <row r="111" spans="1:2" s="1" customFormat="1">
      <c r="A111" s="17">
        <v>2051</v>
      </c>
      <c r="B111" s="17">
        <v>2051</v>
      </c>
    </row>
    <row r="112" spans="1:2" s="1" customFormat="1">
      <c r="A112" s="17">
        <v>2052</v>
      </c>
      <c r="B112" s="17">
        <v>2052</v>
      </c>
    </row>
    <row r="113" spans="1:2" s="1" customFormat="1">
      <c r="A113" s="17">
        <v>2053</v>
      </c>
      <c r="B113" s="17">
        <v>2053</v>
      </c>
    </row>
    <row r="114" spans="1:2" s="1" customFormat="1">
      <c r="A114" s="17">
        <v>2054</v>
      </c>
      <c r="B114" s="17">
        <v>2054</v>
      </c>
    </row>
    <row r="115" spans="1:2" s="1" customFormat="1">
      <c r="A115" s="17">
        <v>2055</v>
      </c>
      <c r="B115" s="17">
        <v>2055</v>
      </c>
    </row>
    <row r="116" spans="1:2" s="1" customFormat="1">
      <c r="A116" s="17">
        <v>2056</v>
      </c>
      <c r="B116" s="17">
        <v>2056</v>
      </c>
    </row>
    <row r="117" spans="1:2" s="1" customFormat="1">
      <c r="A117" s="17">
        <v>2057</v>
      </c>
      <c r="B117" s="17">
        <v>2057</v>
      </c>
    </row>
    <row r="118" spans="1:2" s="1" customFormat="1">
      <c r="A118" s="17">
        <v>2058</v>
      </c>
      <c r="B118" s="17">
        <v>2058</v>
      </c>
    </row>
    <row r="119" spans="1:2" s="1" customFormat="1">
      <c r="A119" s="17">
        <v>2059</v>
      </c>
      <c r="B119" s="17">
        <v>2059</v>
      </c>
    </row>
    <row r="120" spans="1:2" s="1" customFormat="1">
      <c r="A120" s="17">
        <v>2060</v>
      </c>
      <c r="B120" s="17">
        <v>2060</v>
      </c>
    </row>
    <row r="121" spans="1:2" s="1" customFormat="1">
      <c r="A121" s="17">
        <v>2061</v>
      </c>
      <c r="B121" s="17">
        <v>2061</v>
      </c>
    </row>
    <row r="122" spans="1:2" s="1" customFormat="1">
      <c r="A122" s="17">
        <v>2062</v>
      </c>
      <c r="B122" s="17">
        <v>2062</v>
      </c>
    </row>
    <row r="123" spans="1:2" s="1" customFormat="1">
      <c r="A123" s="17">
        <v>2063</v>
      </c>
      <c r="B123" s="17">
        <v>2063</v>
      </c>
    </row>
    <row r="124" spans="1:2" s="1" customFormat="1">
      <c r="A124" s="17">
        <v>2064</v>
      </c>
      <c r="B124" s="17">
        <v>2064</v>
      </c>
    </row>
    <row r="125" spans="1:2" s="1" customFormat="1">
      <c r="A125" s="17">
        <v>2065</v>
      </c>
      <c r="B125" s="17">
        <v>2065</v>
      </c>
    </row>
    <row r="126" spans="1:2" s="1" customFormat="1">
      <c r="A126" s="17">
        <v>2066</v>
      </c>
      <c r="B126" s="17">
        <v>2066</v>
      </c>
    </row>
    <row r="127" spans="1:2" s="1" customFormat="1">
      <c r="A127" s="17">
        <v>2067</v>
      </c>
      <c r="B127" s="17">
        <v>2067</v>
      </c>
    </row>
    <row r="128" spans="1:2" s="1" customFormat="1">
      <c r="A128" s="17">
        <v>2068</v>
      </c>
      <c r="B128" s="17">
        <v>2068</v>
      </c>
    </row>
    <row r="129" spans="1:2" s="1" customFormat="1">
      <c r="A129" s="17">
        <v>2069</v>
      </c>
      <c r="B129" s="17">
        <v>2069</v>
      </c>
    </row>
    <row r="130" spans="1:2" s="1" customFormat="1">
      <c r="A130" s="17">
        <v>2070</v>
      </c>
      <c r="B130" s="17">
        <v>2070</v>
      </c>
    </row>
    <row r="131" spans="1:2" s="1" customFormat="1">
      <c r="A131" s="17">
        <v>2071</v>
      </c>
      <c r="B131" s="17">
        <v>2071</v>
      </c>
    </row>
    <row r="132" spans="1:2" s="1" customFormat="1">
      <c r="A132" s="17">
        <v>2072</v>
      </c>
      <c r="B132" s="17">
        <v>2072</v>
      </c>
    </row>
    <row r="133" spans="1:2" s="1" customFormat="1">
      <c r="A133" s="17">
        <v>2073</v>
      </c>
      <c r="B133" s="17">
        <v>2073</v>
      </c>
    </row>
    <row r="134" spans="1:2" s="1" customFormat="1">
      <c r="A134" s="17">
        <v>2074</v>
      </c>
      <c r="B134" s="17">
        <v>2074</v>
      </c>
    </row>
    <row r="135" spans="1:2" s="1" customFormat="1">
      <c r="A135" s="17">
        <v>2075</v>
      </c>
      <c r="B135" s="17">
        <v>2075</v>
      </c>
    </row>
    <row r="136" spans="1:2" s="1" customFormat="1">
      <c r="A136" s="17">
        <v>2076</v>
      </c>
      <c r="B136" s="17">
        <v>2076</v>
      </c>
    </row>
    <row r="137" spans="1:2" s="1" customFormat="1">
      <c r="A137" s="17">
        <v>2077</v>
      </c>
      <c r="B137" s="17">
        <v>2077</v>
      </c>
    </row>
    <row r="138" spans="1:2" s="1" customFormat="1">
      <c r="A138" s="17">
        <v>2078</v>
      </c>
      <c r="B138" s="17">
        <v>2078</v>
      </c>
    </row>
    <row r="139" spans="1:2" s="1" customFormat="1">
      <c r="A139" s="17">
        <v>2079</v>
      </c>
      <c r="B139" s="17">
        <v>2079</v>
      </c>
    </row>
    <row r="140" spans="1:2" s="1" customFormat="1">
      <c r="A140" s="17">
        <v>2080</v>
      </c>
      <c r="B140" s="17">
        <v>2080</v>
      </c>
    </row>
    <row r="141" spans="1:2" s="1" customFormat="1">
      <c r="A141" s="17">
        <v>2081</v>
      </c>
      <c r="B141" s="17">
        <v>2081</v>
      </c>
    </row>
    <row r="142" spans="1:2" s="1" customFormat="1">
      <c r="A142" s="17">
        <v>2082</v>
      </c>
      <c r="B142" s="17">
        <v>2082</v>
      </c>
    </row>
    <row r="143" spans="1:2" s="1" customFormat="1">
      <c r="A143" s="17">
        <v>2083</v>
      </c>
      <c r="B143" s="17">
        <v>2083</v>
      </c>
    </row>
    <row r="144" spans="1:2" s="1" customFormat="1">
      <c r="A144" s="17">
        <v>2084</v>
      </c>
      <c r="B144" s="17">
        <v>2084</v>
      </c>
    </row>
    <row r="145" spans="1:2" s="1" customFormat="1">
      <c r="A145" s="17">
        <v>2085</v>
      </c>
      <c r="B145" s="17">
        <v>2085</v>
      </c>
    </row>
    <row r="146" spans="1:2" s="1" customFormat="1">
      <c r="A146" s="17">
        <v>2086</v>
      </c>
      <c r="B146" s="17">
        <v>2086</v>
      </c>
    </row>
    <row r="147" spans="1:2" s="1" customFormat="1">
      <c r="A147" s="17">
        <v>2087</v>
      </c>
      <c r="B147" s="17">
        <v>2087</v>
      </c>
    </row>
    <row r="148" spans="1:2" s="1" customFormat="1">
      <c r="A148" s="17">
        <v>2088</v>
      </c>
      <c r="B148" s="17">
        <v>2088</v>
      </c>
    </row>
    <row r="149" spans="1:2" s="1" customFormat="1">
      <c r="A149" s="17">
        <v>2089</v>
      </c>
      <c r="B149" s="17">
        <v>2089</v>
      </c>
    </row>
    <row r="150" spans="1:2" s="1" customFormat="1">
      <c r="A150" s="17">
        <v>2090</v>
      </c>
      <c r="B150" s="17">
        <v>2090</v>
      </c>
    </row>
    <row r="151" spans="1:2" s="1" customFormat="1">
      <c r="A151" s="17">
        <v>2091</v>
      </c>
      <c r="B151" s="17">
        <v>2091</v>
      </c>
    </row>
    <row r="152" spans="1:2" s="1" customFormat="1">
      <c r="A152" s="17">
        <v>2092</v>
      </c>
      <c r="B152" s="17">
        <v>2092</v>
      </c>
    </row>
    <row r="153" spans="1:2" s="1" customFormat="1">
      <c r="A153" s="17">
        <v>2093</v>
      </c>
      <c r="B153" s="17">
        <v>2093</v>
      </c>
    </row>
    <row r="154" spans="1:2" s="1" customFormat="1">
      <c r="A154" s="17">
        <v>2094</v>
      </c>
      <c r="B154" s="17">
        <v>2094</v>
      </c>
    </row>
    <row r="155" spans="1:2" s="1" customFormat="1">
      <c r="A155" s="17">
        <v>2095</v>
      </c>
      <c r="B155" s="17">
        <v>2095</v>
      </c>
    </row>
    <row r="156" spans="1:2" s="1" customFormat="1">
      <c r="A156" s="17">
        <v>2096</v>
      </c>
      <c r="B156" s="17">
        <v>2096</v>
      </c>
    </row>
    <row r="157" spans="1:2" s="1" customFormat="1">
      <c r="A157" s="17">
        <v>2097</v>
      </c>
      <c r="B157" s="17">
        <v>2097</v>
      </c>
    </row>
    <row r="158" spans="1:2" s="1" customFormat="1">
      <c r="A158" s="17">
        <v>2098</v>
      </c>
      <c r="B158" s="17">
        <v>2098</v>
      </c>
    </row>
    <row r="159" spans="1:2" s="1" customFormat="1">
      <c r="A159" s="17">
        <v>2099</v>
      </c>
      <c r="B159" s="17">
        <v>2099</v>
      </c>
    </row>
    <row r="160" spans="1:2" s="1" customFormat="1">
      <c r="A160" s="17">
        <v>2100</v>
      </c>
      <c r="B160" s="17">
        <v>2100</v>
      </c>
    </row>
    <row r="161" spans="1:2" s="1" customFormat="1">
      <c r="A161" s="17">
        <v>16121998</v>
      </c>
      <c r="B161" s="17">
        <v>1998</v>
      </c>
    </row>
    <row r="162" spans="1:2" s="1" customFormat="1">
      <c r="A162" s="17">
        <v>17121998</v>
      </c>
      <c r="B162" s="17">
        <v>1998</v>
      </c>
    </row>
    <row r="163" spans="1:2" s="1" customFormat="1">
      <c r="A163" s="17">
        <v>22092003</v>
      </c>
      <c r="B163" s="17">
        <v>2003</v>
      </c>
    </row>
    <row r="164" spans="1:2" s="1" customFormat="1">
      <c r="A164" s="17">
        <v>23092003</v>
      </c>
      <c r="B164" s="17">
        <v>2003</v>
      </c>
    </row>
  </sheetData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6">
    <tabColor rgb="FF002060"/>
  </sheetPr>
  <dimension ref="B1:V62"/>
  <sheetViews>
    <sheetView showZeros="0" zoomScale="75" zoomScaleNormal="75" zoomScaleSheetLayoutView="100" workbookViewId="0"/>
  </sheetViews>
  <sheetFormatPr defaultColWidth="9.140625" defaultRowHeight="12.75"/>
  <cols>
    <col min="1" max="1" width="0.42578125" style="914" customWidth="1"/>
    <col min="2" max="5" width="15.7109375" style="914" customWidth="1"/>
    <col min="6" max="6" width="14.42578125" style="914" customWidth="1"/>
    <col min="7" max="7" width="13.140625" style="914" customWidth="1"/>
    <col min="8" max="8" width="15.7109375" style="914" customWidth="1"/>
    <col min="9" max="9" width="15.140625" style="914" customWidth="1"/>
    <col min="10" max="10" width="15.85546875" style="914" hidden="1" customWidth="1"/>
    <col min="11" max="11" width="15.7109375" style="914" hidden="1" customWidth="1"/>
    <col min="12" max="12" width="9.85546875" style="914" hidden="1" customWidth="1"/>
    <col min="13" max="13" width="13.5703125" style="914" customWidth="1"/>
    <col min="14" max="14" width="13.7109375" style="914" hidden="1" customWidth="1"/>
    <col min="15" max="17" width="9.140625" style="914"/>
    <col min="18" max="18" width="22.28515625" style="914" customWidth="1"/>
    <col min="19" max="16384" width="9.140625" style="914"/>
  </cols>
  <sheetData>
    <row r="1" spans="2:22" ht="20.100000000000001" customHeight="1">
      <c r="B1" s="2617" t="s">
        <v>3366</v>
      </c>
      <c r="C1" s="2617"/>
      <c r="D1" s="2617"/>
      <c r="E1" s="2617"/>
      <c r="F1" s="2617"/>
      <c r="G1" s="2617"/>
      <c r="H1" s="2617"/>
      <c r="I1" s="2617"/>
      <c r="M1" s="2610" t="s">
        <v>3394</v>
      </c>
      <c r="N1" s="2611"/>
      <c r="O1" s="2611"/>
      <c r="P1" s="2611"/>
      <c r="Q1" s="2612"/>
      <c r="R1" s="959"/>
      <c r="S1" s="1013" t="str">
        <f>IF(R1="","",1)</f>
        <v/>
      </c>
      <c r="T1" s="1010"/>
      <c r="U1" s="1010"/>
      <c r="V1" s="1010"/>
    </row>
    <row r="2" spans="2:22" ht="20.45" customHeight="1">
      <c r="B2" s="2618" t="s">
        <v>3367</v>
      </c>
      <c r="C2" s="2618"/>
      <c r="D2" s="2618"/>
      <c r="E2" s="2618"/>
      <c r="F2" s="2618"/>
      <c r="G2" s="2618"/>
      <c r="H2" s="2618"/>
      <c r="I2" s="2618"/>
      <c r="M2" s="2610" t="s">
        <v>3395</v>
      </c>
      <c r="N2" s="2611"/>
      <c r="O2" s="2611"/>
      <c r="P2" s="2611"/>
      <c r="Q2" s="2612"/>
      <c r="R2" s="959"/>
      <c r="S2" s="1011" t="str">
        <f>IF(R2="","",IF(R2="ATIVOS",2,3))</f>
        <v/>
      </c>
      <c r="T2" s="1012"/>
      <c r="U2" s="1010"/>
      <c r="V2" s="1010"/>
    </row>
    <row r="3" spans="2:22" ht="12.2" customHeight="1">
      <c r="B3" s="952"/>
      <c r="C3" s="952"/>
      <c r="D3" s="952"/>
      <c r="E3" s="952"/>
      <c r="F3" s="952"/>
      <c r="G3" s="952"/>
      <c r="H3" s="952"/>
      <c r="I3" s="952"/>
      <c r="R3" s="1010"/>
      <c r="S3" s="1012"/>
      <c r="T3" s="1012"/>
      <c r="U3" s="1010"/>
      <c r="V3" s="1010"/>
    </row>
    <row r="4" spans="2:22" ht="16.5">
      <c r="B4" s="2625"/>
      <c r="C4" s="2621" t="s">
        <v>1296</v>
      </c>
      <c r="D4" s="2621"/>
      <c r="E4" s="2621"/>
      <c r="F4" s="2621"/>
      <c r="G4" s="2621"/>
      <c r="H4" s="2621"/>
      <c r="I4" s="2622"/>
      <c r="M4" s="2632" t="str">
        <f>IF(S1=1,"RATIFICAÇÃO PUBLICADA EM:",IF(OR(S2=1,S5=2),"RATIFICAÇÃO PUBLICADA EM:",""))</f>
        <v/>
      </c>
      <c r="N4" s="2616"/>
      <c r="O4" s="2616"/>
      <c r="P4" s="2616"/>
      <c r="Q4" s="2633"/>
      <c r="R4" s="967"/>
      <c r="S4" s="1013">
        <f>MAX(S1:S2)</f>
        <v>0</v>
      </c>
      <c r="T4" s="1012" t="s">
        <v>2395</v>
      </c>
      <c r="U4" s="1010"/>
      <c r="V4" s="1010"/>
    </row>
    <row r="5" spans="2:22" ht="16.5">
      <c r="B5" s="2626"/>
      <c r="C5" s="2623" t="s">
        <v>2726</v>
      </c>
      <c r="D5" s="2623"/>
      <c r="E5" s="2623"/>
      <c r="F5" s="2623"/>
      <c r="G5" s="2623"/>
      <c r="H5" s="2623"/>
      <c r="I5" s="2624"/>
      <c r="M5" s="2616" t="str">
        <f>IF(S2=3,"","PUBLICOU NOVAMENTE ?")</f>
        <v>PUBLICOU NOVAMENTE ?</v>
      </c>
      <c r="N5" s="2616"/>
      <c r="O5" s="2616"/>
      <c r="P5" s="2616"/>
      <c r="Q5" s="2616"/>
      <c r="R5" s="959"/>
      <c r="S5" s="1013">
        <f>IF(OR(R5="NÃO",R5=""),1,2)</f>
        <v>1</v>
      </c>
      <c r="T5" s="1012"/>
      <c r="U5" s="1010"/>
      <c r="V5" s="1010"/>
    </row>
    <row r="6" spans="2:22" ht="15.75">
      <c r="B6" s="2626"/>
      <c r="C6" s="2619">
        <f>'CERT-F'!F14</f>
        <v>0</v>
      </c>
      <c r="D6" s="2619"/>
      <c r="E6" s="2619"/>
      <c r="F6" s="2619"/>
      <c r="G6" s="2619"/>
      <c r="H6" s="2619"/>
      <c r="I6" s="2620"/>
      <c r="M6" s="2632" t="s">
        <v>3390</v>
      </c>
      <c r="N6" s="2616"/>
      <c r="O6" s="2616"/>
      <c r="P6" s="2616"/>
      <c r="Q6" s="2633"/>
      <c r="R6" s="973"/>
      <c r="S6" s="1012"/>
      <c r="T6" s="1010"/>
      <c r="U6" s="1010"/>
      <c r="V6" s="1010"/>
    </row>
    <row r="7" spans="2:22" ht="15">
      <c r="B7" s="2626"/>
      <c r="C7" s="2619">
        <f>'CERT-F'!F15</f>
        <v>0</v>
      </c>
      <c r="D7" s="2619"/>
      <c r="E7" s="2619"/>
      <c r="F7" s="2619"/>
      <c r="G7" s="2619"/>
      <c r="H7" s="2619"/>
      <c r="I7" s="2620"/>
      <c r="R7" s="1010"/>
      <c r="S7" s="1010"/>
      <c r="T7" s="1010"/>
      <c r="U7" s="1010"/>
      <c r="V7" s="1010"/>
    </row>
    <row r="8" spans="2:22" ht="15">
      <c r="B8" s="2627"/>
      <c r="C8" s="2589"/>
      <c r="D8" s="2589"/>
      <c r="E8" s="2589"/>
      <c r="F8" s="2589"/>
      <c r="G8" s="2589"/>
      <c r="H8" s="2589"/>
      <c r="I8" s="2590"/>
      <c r="M8" s="2585" t="s">
        <v>3393</v>
      </c>
      <c r="N8" s="2586"/>
      <c r="O8" s="2586"/>
      <c r="P8" s="2586"/>
      <c r="Q8" s="2587"/>
      <c r="R8" s="2582"/>
      <c r="S8" s="2583"/>
      <c r="T8" s="2583"/>
      <c r="U8" s="2583"/>
      <c r="V8" s="2584"/>
    </row>
    <row r="9" spans="2:22" ht="26.1" customHeight="1">
      <c r="B9" s="916"/>
      <c r="C9" s="916"/>
      <c r="D9" s="916"/>
      <c r="E9" s="949"/>
      <c r="F9" s="2599"/>
      <c r="G9" s="2599"/>
      <c r="H9" s="950"/>
      <c r="I9" s="950"/>
      <c r="R9" s="972" t="e">
        <f>'CERT-F'!#REF!</f>
        <v>#REF!</v>
      </c>
    </row>
    <row r="10" spans="2:22" ht="63.4" customHeight="1">
      <c r="B10" s="2591" t="s">
        <v>3368</v>
      </c>
      <c r="C10" s="2592"/>
      <c r="D10" s="2592"/>
      <c r="E10" s="2592"/>
      <c r="F10" s="2592"/>
      <c r="G10" s="2592"/>
      <c r="H10" s="2592"/>
      <c r="I10" s="2593"/>
    </row>
    <row r="11" spans="2:22" s="915" customFormat="1" ht="26.1" customHeight="1">
      <c r="B11" s="916"/>
      <c r="C11" s="916"/>
      <c r="D11" s="916"/>
      <c r="E11" s="951"/>
      <c r="F11" s="2631"/>
      <c r="G11" s="2631"/>
      <c r="H11" s="950"/>
      <c r="I11" s="950"/>
    </row>
    <row r="12" spans="2:22" ht="17.100000000000001" customHeight="1">
      <c r="B12" s="2628" t="s">
        <v>3369</v>
      </c>
      <c r="C12" s="2629"/>
      <c r="D12" s="2629"/>
      <c r="E12" s="2629"/>
      <c r="F12" s="2629"/>
      <c r="G12" s="2629"/>
      <c r="H12" s="2629"/>
      <c r="I12" s="2630"/>
    </row>
    <row r="13" spans="2:22" s="915" customFormat="1" ht="17.100000000000001" customHeight="1">
      <c r="B13" s="2600" t="s">
        <v>3370</v>
      </c>
      <c r="C13" s="2601"/>
      <c r="D13" s="2602" t="s">
        <v>3363</v>
      </c>
      <c r="E13" s="2602"/>
      <c r="F13" s="2602"/>
      <c r="G13" s="2602"/>
      <c r="H13" s="2602"/>
      <c r="I13" s="2601"/>
    </row>
    <row r="14" spans="2:22" s="915" customFormat="1" ht="19.149999999999999" customHeight="1">
      <c r="B14" s="2613">
        <f>'CERT-F'!Y19</f>
        <v>0</v>
      </c>
      <c r="C14" s="2614"/>
      <c r="D14" s="2594">
        <f>'CERT-F'!D19</f>
        <v>0</v>
      </c>
      <c r="E14" s="2595"/>
      <c r="F14" s="2595"/>
      <c r="G14" s="2595"/>
      <c r="H14" s="2595"/>
      <c r="I14" s="2596"/>
    </row>
    <row r="15" spans="2:22" s="915" customFormat="1" ht="17.100000000000001" customHeight="1">
      <c r="B15" s="2600" t="s">
        <v>3371</v>
      </c>
      <c r="C15" s="2601"/>
      <c r="D15" s="2602" t="s">
        <v>3364</v>
      </c>
      <c r="E15" s="2602"/>
      <c r="F15" s="2602"/>
      <c r="G15" s="2602"/>
      <c r="H15" s="2602"/>
      <c r="I15" s="2601"/>
    </row>
    <row r="16" spans="2:22" ht="19.149999999999999" customHeight="1">
      <c r="B16" s="2615">
        <f>'CERT-F'!Q19</f>
        <v>0</v>
      </c>
      <c r="C16" s="2598"/>
      <c r="D16" s="2594">
        <f>'CERT-F'!D21</f>
        <v>0</v>
      </c>
      <c r="E16" s="2595"/>
      <c r="F16" s="2595"/>
      <c r="G16" s="2595"/>
      <c r="H16" s="2595"/>
      <c r="I16" s="2596"/>
    </row>
    <row r="17" spans="2:17" s="915" customFormat="1" ht="17.100000000000001" customHeight="1">
      <c r="B17" s="2636" t="s">
        <v>3372</v>
      </c>
      <c r="C17" s="2637"/>
      <c r="D17" s="2638"/>
      <c r="E17" s="2636" t="s">
        <v>3375</v>
      </c>
      <c r="F17" s="2637"/>
      <c r="G17" s="2637"/>
      <c r="H17" s="2637"/>
      <c r="I17" s="2638"/>
    </row>
    <row r="18" spans="2:17" ht="19.149999999999999" customHeight="1">
      <c r="B18" s="2613">
        <f>'CERT-F'!M21</f>
        <v>0</v>
      </c>
      <c r="C18" s="2659"/>
      <c r="D18" s="2614"/>
      <c r="E18" s="2594">
        <f>'CERT-F'!Y21</f>
        <v>0</v>
      </c>
      <c r="F18" s="2595"/>
      <c r="G18" s="2595"/>
      <c r="H18" s="2595"/>
      <c r="I18" s="2596"/>
    </row>
    <row r="19" spans="2:17" ht="17.100000000000001" customHeight="1">
      <c r="B19" s="2636" t="s">
        <v>3373</v>
      </c>
      <c r="C19" s="2638"/>
      <c r="D19" s="2636" t="s">
        <v>3374</v>
      </c>
      <c r="E19" s="2637"/>
      <c r="F19" s="2637"/>
      <c r="G19" s="2637"/>
      <c r="H19" s="2637"/>
      <c r="I19" s="2638"/>
    </row>
    <row r="20" spans="2:17" ht="19.149999999999999" customHeight="1">
      <c r="B20" s="2657">
        <f>'CERT-F'!Q23</f>
        <v>0</v>
      </c>
      <c r="C20" s="2658"/>
      <c r="D20" s="2607">
        <f>'CERT-F'!D23</f>
        <v>0</v>
      </c>
      <c r="E20" s="2608"/>
      <c r="F20" s="2608"/>
      <c r="G20" s="2608"/>
      <c r="H20" s="2608"/>
      <c r="I20" s="2609"/>
    </row>
    <row r="21" spans="2:17" ht="17.100000000000001" customHeight="1">
      <c r="B21" s="2636" t="s">
        <v>3376</v>
      </c>
      <c r="C21" s="2638"/>
      <c r="D21" s="2637" t="s">
        <v>3377</v>
      </c>
      <c r="E21" s="2637"/>
      <c r="F21" s="2637"/>
      <c r="G21" s="2637"/>
      <c r="H21" s="2637"/>
      <c r="I21" s="2638"/>
    </row>
    <row r="22" spans="2:17" ht="19.149999999999999" customHeight="1">
      <c r="B22" s="2648">
        <f>R6</f>
        <v>0</v>
      </c>
      <c r="C22" s="2598"/>
      <c r="D22" s="2597">
        <f>'CERT-F'!M23</f>
        <v>0</v>
      </c>
      <c r="E22" s="2597"/>
      <c r="F22" s="2597"/>
      <c r="G22" s="2597"/>
      <c r="H22" s="2597"/>
      <c r="I22" s="2598"/>
    </row>
    <row r="23" spans="2:17" ht="17.100000000000001" customHeight="1">
      <c r="B23" s="956"/>
      <c r="C23" s="956"/>
      <c r="D23" s="956"/>
      <c r="E23" s="956"/>
      <c r="F23" s="956"/>
      <c r="G23" s="956"/>
      <c r="H23" s="956"/>
      <c r="I23" s="956"/>
    </row>
    <row r="24" spans="2:17" ht="19.149999999999999" customHeight="1">
      <c r="B24" s="2660" t="str">
        <f>IF(S1=1,"DADOS PARA IMPLANTAÇÃO DO ABONO DE PERMANÊNCIA",IF(OR(S2=2,S2=3),"DADOS PARA REVISÃO DO ABONO DE PERMANÊNCIA","DADOS PARA IMPLANTAÇÃO DO ABONO DE PERMANÊNCIA"))</f>
        <v>DADOS PARA IMPLANTAÇÃO DO ABONO DE PERMANÊNCIA</v>
      </c>
      <c r="C24" s="2661"/>
      <c r="D24" s="2661"/>
      <c r="E24" s="2661"/>
      <c r="F24" s="2661"/>
      <c r="G24" s="2661"/>
      <c r="H24" s="2661"/>
      <c r="I24" s="2662"/>
    </row>
    <row r="25" spans="2:17" ht="30.2" customHeight="1">
      <c r="B25" s="962"/>
      <c r="C25" s="960" t="s">
        <v>3379</v>
      </c>
      <c r="D25" s="1497" t="e">
        <f>R9</f>
        <v>#REF!</v>
      </c>
      <c r="E25" s="2606" t="str">
        <f>IF(OR(S4=3,S5=1),"","RATIFICADA NO D.O.E. DE:")</f>
        <v/>
      </c>
      <c r="F25" s="2606"/>
      <c r="G25" s="2663" t="str">
        <f>IF(M4="","",R4)</f>
        <v/>
      </c>
      <c r="H25" s="2664"/>
      <c r="I25" s="963"/>
    </row>
    <row r="26" spans="2:17" ht="36" customHeight="1">
      <c r="B26" s="964"/>
      <c r="C26" s="2655" t="str">
        <f>IF(S2=2,"Para  fins de  revisão nos  termos do  Decreto nº 56.386, de 09/11/2010 e  Comunicado UCRH nº 007/2011.","nos  termos do  Decreto nº 56.386, de 09/11/2010 e  Comunicado UCRH nº 007/2011.")</f>
        <v>nos  termos do  Decreto nº 56.386, de 09/11/2010 e  Comunicado UCRH nº 007/2011.</v>
      </c>
      <c r="D26" s="2655"/>
      <c r="E26" s="2655"/>
      <c r="F26" s="2655"/>
      <c r="G26" s="2655"/>
      <c r="H26" s="2655"/>
      <c r="I26" s="2656"/>
      <c r="O26" s="966">
        <f>S4</f>
        <v>0</v>
      </c>
      <c r="P26" s="2605">
        <f>R2</f>
        <v>0</v>
      </c>
      <c r="Q26" s="2605"/>
    </row>
    <row r="27" spans="2:17" ht="39.200000000000003" customHeight="1">
      <c r="B27" s="961" t="s">
        <v>3380</v>
      </c>
      <c r="C27" s="1498">
        <f>'CERT-V'!T55</f>
        <v>0</v>
      </c>
      <c r="D27" s="2603" t="s">
        <v>3381</v>
      </c>
      <c r="E27" s="2603"/>
      <c r="F27" s="2603"/>
      <c r="G27" s="2603"/>
      <c r="H27" s="2603"/>
      <c r="I27" s="2604"/>
    </row>
    <row r="28" spans="2:17" ht="19.149999999999999" customHeight="1">
      <c r="B28" s="2639" t="str">
        <f>'CERT-V'!C48</f>
        <v xml:space="preserve">com fundamentação dada pelo </v>
      </c>
      <c r="C28" s="2640"/>
      <c r="D28" s="2640"/>
      <c r="E28" s="2640"/>
      <c r="F28" s="2640"/>
      <c r="G28" s="2640"/>
      <c r="H28" s="2640"/>
      <c r="I28" s="2641"/>
    </row>
    <row r="29" spans="2:17" ht="36.75" customHeight="1">
      <c r="B29" s="2667" t="s">
        <v>3382</v>
      </c>
      <c r="C29" s="2668"/>
      <c r="D29" s="2668"/>
      <c r="E29" s="2668"/>
      <c r="F29" s="2668"/>
      <c r="G29" s="2668"/>
      <c r="H29" s="2668"/>
      <c r="I29" s="2669"/>
    </row>
    <row r="30" spans="2:17" ht="19.149999999999999" customHeight="1">
      <c r="B30" s="954"/>
      <c r="C30" s="956"/>
      <c r="D30" s="956"/>
      <c r="E30" s="956"/>
      <c r="F30" s="956"/>
      <c r="G30" s="956"/>
      <c r="H30" s="956"/>
      <c r="I30" s="955"/>
    </row>
    <row r="31" spans="2:17" ht="19.149999999999999" customHeight="1">
      <c r="B31" s="2673" t="str">
        <f>IF(OR(O26=2,O26=3),"REVISÃO DA CONCESSÃO DO ABONO DE PERMANÊNCIA A PARTIR DE:","CONCESSÃO DO ABONO DE PERMANÊNCIA A PARTIR DE:")</f>
        <v>CONCESSÃO DO ABONO DE PERMANÊNCIA A PARTIR DE:</v>
      </c>
      <c r="C31" s="2655"/>
      <c r="D31" s="2655"/>
      <c r="E31" s="2655"/>
      <c r="F31" s="2674">
        <f>C27</f>
        <v>0</v>
      </c>
      <c r="G31" s="2674"/>
      <c r="H31" s="980"/>
      <c r="I31" s="953"/>
    </row>
    <row r="32" spans="2:17" ht="13.15" customHeight="1">
      <c r="B32" s="918"/>
      <c r="C32" s="919"/>
      <c r="D32" s="919"/>
      <c r="E32" s="920"/>
      <c r="F32" s="2651"/>
      <c r="G32" s="2652"/>
      <c r="H32" s="2652"/>
      <c r="I32" s="2653"/>
    </row>
    <row r="33" spans="2:9" ht="13.15" customHeight="1">
      <c r="B33" s="1000" t="s">
        <v>2520</v>
      </c>
      <c r="C33" s="2634">
        <f>'CERT-V'!D57</f>
        <v>0</v>
      </c>
      <c r="D33" s="2634"/>
      <c r="E33" s="2635"/>
      <c r="F33" s="2642"/>
      <c r="G33" s="2643"/>
      <c r="H33" s="2643"/>
      <c r="I33" s="2644"/>
    </row>
    <row r="34" spans="2:9" ht="13.15" customHeight="1">
      <c r="B34" s="970"/>
      <c r="C34" s="971"/>
      <c r="D34" s="923"/>
      <c r="E34" s="924"/>
      <c r="F34" s="2642"/>
      <c r="G34" s="2643"/>
      <c r="H34" s="2643"/>
      <c r="I34" s="2644"/>
    </row>
    <row r="35" spans="2:9" ht="13.15" customHeight="1">
      <c r="B35" s="1001" t="s">
        <v>3388</v>
      </c>
      <c r="C35" s="2654">
        <f ca="1">TODAY()</f>
        <v>46072</v>
      </c>
      <c r="D35" s="2654"/>
      <c r="E35" s="924"/>
      <c r="F35" s="921"/>
      <c r="G35" s="917"/>
      <c r="H35" s="917"/>
      <c r="I35" s="922"/>
    </row>
    <row r="36" spans="2:9" ht="13.15" customHeight="1">
      <c r="B36" s="925"/>
      <c r="C36" s="926"/>
      <c r="D36" s="923"/>
      <c r="E36" s="924"/>
      <c r="F36" s="921"/>
      <c r="G36" s="917"/>
      <c r="H36" s="917"/>
      <c r="I36" s="922"/>
    </row>
    <row r="37" spans="2:9" ht="13.15" customHeight="1">
      <c r="B37" s="925"/>
      <c r="C37" s="926"/>
      <c r="D37" s="923"/>
      <c r="E37" s="924"/>
      <c r="F37" s="921"/>
      <c r="G37" s="917"/>
      <c r="H37" s="917"/>
      <c r="I37" s="922"/>
    </row>
    <row r="38" spans="2:9" ht="13.15" customHeight="1">
      <c r="B38" s="925"/>
      <c r="C38" s="926"/>
      <c r="D38" s="923"/>
      <c r="E38" s="924"/>
      <c r="F38" s="921"/>
      <c r="G38" s="917"/>
      <c r="H38" s="917"/>
      <c r="I38" s="922"/>
    </row>
    <row r="39" spans="2:9" ht="13.15" customHeight="1">
      <c r="B39" s="925"/>
      <c r="C39" s="926"/>
      <c r="D39" s="923"/>
      <c r="E39" s="924"/>
      <c r="F39" s="921"/>
      <c r="G39" s="917"/>
      <c r="H39" s="917"/>
      <c r="I39" s="922"/>
    </row>
    <row r="40" spans="2:9" ht="13.15" customHeight="1">
      <c r="B40" s="2649" t="s">
        <v>3387</v>
      </c>
      <c r="C40" s="2650"/>
      <c r="D40" s="2665">
        <f>R8</f>
        <v>0</v>
      </c>
      <c r="E40" s="2666"/>
      <c r="F40" s="968"/>
      <c r="G40" s="950"/>
      <c r="H40" s="950"/>
      <c r="I40" s="969"/>
    </row>
    <row r="41" spans="2:9" ht="13.15" customHeight="1">
      <c r="B41" s="2670"/>
      <c r="C41" s="2671"/>
      <c r="D41" s="2671"/>
      <c r="E41" s="2672"/>
      <c r="F41" s="2645" t="s">
        <v>3389</v>
      </c>
      <c r="G41" s="2646"/>
      <c r="H41" s="2646"/>
      <c r="I41" s="2647"/>
    </row>
    <row r="42" spans="2:9" ht="13.7" customHeight="1">
      <c r="B42" s="965" t="s">
        <v>3383</v>
      </c>
      <c r="C42" s="927"/>
      <c r="D42" s="927"/>
      <c r="E42" s="927"/>
      <c r="F42" s="927"/>
      <c r="G42" s="927"/>
      <c r="H42" s="927"/>
      <c r="I42" s="927"/>
    </row>
    <row r="44" spans="2:9">
      <c r="B44" s="2588" t="s">
        <v>3384</v>
      </c>
      <c r="C44" s="2588"/>
      <c r="D44" s="2588"/>
      <c r="E44" s="2588"/>
      <c r="F44" s="2588"/>
      <c r="G44" s="2588"/>
      <c r="H44" s="2588"/>
      <c r="I44" s="2588"/>
    </row>
    <row r="45" spans="2:9" hidden="1">
      <c r="B45" s="928"/>
      <c r="C45" s="928"/>
      <c r="D45" s="928"/>
      <c r="E45" s="928"/>
      <c r="F45" s="928"/>
      <c r="G45" s="928"/>
      <c r="H45" s="928"/>
      <c r="I45" s="928"/>
    </row>
    <row r="46" spans="2:9" hidden="1">
      <c r="B46" s="928"/>
      <c r="C46" s="929"/>
      <c r="D46" s="930"/>
      <c r="E46" s="930"/>
      <c r="F46" s="930"/>
      <c r="G46" s="931" t="e">
        <f>IF(#REF!&gt;=31,VLOOKUP(#REF!,G49:H58,2),0)</f>
        <v>#REF!</v>
      </c>
      <c r="H46" s="932">
        <f>IF(D48&gt;=31,VLOOKUP(D48,G48:H58,1),0)</f>
        <v>0</v>
      </c>
      <c r="I46" s="928"/>
    </row>
    <row r="47" spans="2:9" hidden="1">
      <c r="B47" s="928"/>
      <c r="C47" s="933" t="s">
        <v>3365</v>
      </c>
      <c r="D47" s="934"/>
      <c r="E47" s="934"/>
      <c r="F47" s="934"/>
      <c r="G47" s="935" t="e">
        <f>IF(D50&gt;=31,VLOOKUP(D50,G48:H59,2),0)</f>
        <v>#REF!</v>
      </c>
      <c r="H47" s="936" t="e">
        <f>IF(D50&gt;=31,VLOOKUP(D50,G48:H59,1),0)</f>
        <v>#REF!</v>
      </c>
      <c r="I47" s="928"/>
    </row>
    <row r="48" spans="2:9" hidden="1">
      <c r="B48" s="928"/>
      <c r="C48" s="937" t="s">
        <v>1663</v>
      </c>
      <c r="D48" s="938"/>
      <c r="E48" s="934"/>
      <c r="F48" s="934"/>
      <c r="G48" s="939">
        <v>31</v>
      </c>
      <c r="H48" s="940">
        <v>1</v>
      </c>
      <c r="I48" s="928"/>
    </row>
    <row r="49" spans="2:9" hidden="1">
      <c r="B49" s="928"/>
      <c r="C49" s="937" t="s">
        <v>3305</v>
      </c>
      <c r="D49" s="935"/>
      <c r="E49" s="934"/>
      <c r="F49" s="934"/>
      <c r="G49" s="941">
        <v>59</v>
      </c>
      <c r="H49" s="942">
        <v>2</v>
      </c>
      <c r="I49" s="928"/>
    </row>
    <row r="50" spans="2:9" hidden="1">
      <c r="B50" s="928"/>
      <c r="C50" s="937" t="s">
        <v>2323</v>
      </c>
      <c r="D50" s="943" t="e">
        <f>#REF!-#REF!*365</f>
        <v>#REF!</v>
      </c>
      <c r="E50" s="934"/>
      <c r="F50" s="934"/>
      <c r="G50" s="944">
        <v>90</v>
      </c>
      <c r="H50" s="942">
        <v>3</v>
      </c>
      <c r="I50" s="928"/>
    </row>
    <row r="51" spans="2:9" hidden="1">
      <c r="B51" s="928"/>
      <c r="C51" s="937"/>
      <c r="D51" s="934"/>
      <c r="E51" s="934"/>
      <c r="F51" s="934"/>
      <c r="G51" s="944">
        <v>121</v>
      </c>
      <c r="H51" s="942">
        <v>4</v>
      </c>
      <c r="I51" s="928"/>
    </row>
    <row r="52" spans="2:9" hidden="1">
      <c r="B52" s="928"/>
      <c r="C52" s="937"/>
      <c r="D52" s="934"/>
      <c r="E52" s="934"/>
      <c r="F52" s="934"/>
      <c r="G52" s="944">
        <v>151</v>
      </c>
      <c r="H52" s="942">
        <v>5</v>
      </c>
      <c r="I52" s="928"/>
    </row>
    <row r="53" spans="2:9" hidden="1">
      <c r="B53" s="928"/>
      <c r="C53" s="937"/>
      <c r="D53" s="934"/>
      <c r="E53" s="934"/>
      <c r="F53" s="934"/>
      <c r="G53" s="944">
        <v>181</v>
      </c>
      <c r="H53" s="942">
        <v>6</v>
      </c>
      <c r="I53" s="928"/>
    </row>
    <row r="54" spans="2:9" hidden="1">
      <c r="B54" s="928"/>
      <c r="C54" s="937"/>
      <c r="D54" s="934"/>
      <c r="E54" s="934"/>
      <c r="F54" s="934"/>
      <c r="G54" s="944">
        <v>212</v>
      </c>
      <c r="H54" s="942">
        <v>7</v>
      </c>
      <c r="I54" s="928"/>
    </row>
    <row r="55" spans="2:9" hidden="1">
      <c r="B55" s="928"/>
      <c r="C55" s="937"/>
      <c r="D55" s="934"/>
      <c r="E55" s="934"/>
      <c r="F55" s="934"/>
      <c r="G55" s="944">
        <v>243</v>
      </c>
      <c r="H55" s="942">
        <v>8</v>
      </c>
      <c r="I55" s="928"/>
    </row>
    <row r="56" spans="2:9" hidden="1">
      <c r="B56" s="928"/>
      <c r="C56" s="937"/>
      <c r="D56" s="934"/>
      <c r="E56" s="934"/>
      <c r="F56" s="934"/>
      <c r="G56" s="944">
        <v>273</v>
      </c>
      <c r="H56" s="942">
        <v>9</v>
      </c>
      <c r="I56" s="928"/>
    </row>
    <row r="57" spans="2:9" hidden="1">
      <c r="B57" s="928"/>
      <c r="C57" s="937"/>
      <c r="D57" s="934"/>
      <c r="E57" s="934"/>
      <c r="F57" s="934"/>
      <c r="G57" s="944">
        <v>304</v>
      </c>
      <c r="H57" s="942">
        <v>10</v>
      </c>
      <c r="I57" s="928"/>
    </row>
    <row r="58" spans="2:9" ht="13.5" hidden="1" thickBot="1">
      <c r="B58" s="928"/>
      <c r="C58" s="945"/>
      <c r="D58" s="946"/>
      <c r="E58" s="946"/>
      <c r="F58" s="946"/>
      <c r="G58" s="947">
        <v>334</v>
      </c>
      <c r="H58" s="948">
        <v>11</v>
      </c>
      <c r="I58" s="928"/>
    </row>
    <row r="59" spans="2:9">
      <c r="B59" s="928"/>
      <c r="C59" s="928"/>
      <c r="D59" s="928"/>
      <c r="E59" s="928"/>
      <c r="F59" s="928"/>
      <c r="G59" s="928"/>
      <c r="H59" s="928"/>
      <c r="I59" s="928"/>
    </row>
    <row r="60" spans="2:9">
      <c r="B60" s="2588" t="s">
        <v>3385</v>
      </c>
      <c r="C60" s="2588"/>
      <c r="D60" s="2588"/>
      <c r="E60" s="2588"/>
      <c r="F60" s="2588"/>
      <c r="G60" s="2588"/>
      <c r="H60" s="2588"/>
      <c r="I60" s="2588"/>
    </row>
    <row r="62" spans="2:9">
      <c r="B62" s="2588" t="s">
        <v>3386</v>
      </c>
      <c r="C62" s="2588"/>
      <c r="D62" s="2588"/>
      <c r="E62" s="2588"/>
      <c r="F62" s="2588"/>
      <c r="G62" s="2588"/>
      <c r="H62" s="2588"/>
      <c r="I62" s="2588"/>
    </row>
  </sheetData>
  <sheetProtection password="C490" sheet="1" objects="1" scenarios="1" formatRows="0"/>
  <mergeCells count="61">
    <mergeCell ref="M6:Q6"/>
    <mergeCell ref="B21:C21"/>
    <mergeCell ref="B60:I60"/>
    <mergeCell ref="B20:C20"/>
    <mergeCell ref="B18:D18"/>
    <mergeCell ref="E18:I18"/>
    <mergeCell ref="B24:I24"/>
    <mergeCell ref="D19:I19"/>
    <mergeCell ref="G25:H25"/>
    <mergeCell ref="D40:E40"/>
    <mergeCell ref="B29:I29"/>
    <mergeCell ref="D21:I21"/>
    <mergeCell ref="B41:E41"/>
    <mergeCell ref="B31:E31"/>
    <mergeCell ref="F31:G31"/>
    <mergeCell ref="B62:I62"/>
    <mergeCell ref="C33:E33"/>
    <mergeCell ref="D13:I13"/>
    <mergeCell ref="B17:D17"/>
    <mergeCell ref="E17:I17"/>
    <mergeCell ref="B13:C13"/>
    <mergeCell ref="B28:I28"/>
    <mergeCell ref="F34:I34"/>
    <mergeCell ref="F41:I41"/>
    <mergeCell ref="B22:C22"/>
    <mergeCell ref="B40:C40"/>
    <mergeCell ref="F32:I32"/>
    <mergeCell ref="F33:I33"/>
    <mergeCell ref="C35:D35"/>
    <mergeCell ref="B19:C19"/>
    <mergeCell ref="C26:I26"/>
    <mergeCell ref="M2:Q2"/>
    <mergeCell ref="B14:C14"/>
    <mergeCell ref="B16:C16"/>
    <mergeCell ref="M1:Q1"/>
    <mergeCell ref="M5:Q5"/>
    <mergeCell ref="B1:I1"/>
    <mergeCell ref="B2:I2"/>
    <mergeCell ref="C7:I7"/>
    <mergeCell ref="C4:I4"/>
    <mergeCell ref="C5:I5"/>
    <mergeCell ref="B4:B8"/>
    <mergeCell ref="C6:I6"/>
    <mergeCell ref="D16:I16"/>
    <mergeCell ref="B12:I12"/>
    <mergeCell ref="F11:G11"/>
    <mergeCell ref="M4:Q4"/>
    <mergeCell ref="R8:V8"/>
    <mergeCell ref="M8:Q8"/>
    <mergeCell ref="B44:I44"/>
    <mergeCell ref="C8:I8"/>
    <mergeCell ref="B10:I10"/>
    <mergeCell ref="D14:I14"/>
    <mergeCell ref="D22:I22"/>
    <mergeCell ref="F9:G9"/>
    <mergeCell ref="B15:C15"/>
    <mergeCell ref="D15:I15"/>
    <mergeCell ref="D27:I27"/>
    <mergeCell ref="P26:Q26"/>
    <mergeCell ref="E25:F25"/>
    <mergeCell ref="D20:I20"/>
  </mergeCells>
  <dataValidations count="3">
    <dataValidation type="list" allowBlank="1" showInputMessage="1" showErrorMessage="1" sqref="R2" xr:uid="{00000000-0002-0000-1D00-000000000000}">
      <formula1>"ATIVOS,INATIVOS"</formula1>
    </dataValidation>
    <dataValidation type="list" allowBlank="1" showInputMessage="1" showErrorMessage="1" sqref="R1" xr:uid="{00000000-0002-0000-1D00-000001000000}">
      <formula1>"ATIVOS"</formula1>
    </dataValidation>
    <dataValidation type="list" allowBlank="1" showInputMessage="1" showErrorMessage="1" sqref="R5" xr:uid="{00000000-0002-0000-1D00-000002000000}">
      <formula1>"SIM,NÃO"</formula1>
    </dataValidation>
  </dataValidations>
  <printOptions horizontalCentered="1"/>
  <pageMargins left="0.23622047244094491" right="0" top="0.74803149606299213" bottom="0.74803149606299213" header="0.11811023622047245" footer="0.11811023622047245"/>
  <pageSetup paperSize="9" scale="8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82945" r:id="rId4">
          <objectPr defaultSize="0" autoPict="0" r:id="rId5">
            <anchor moveWithCells="1">
              <from>
                <xdr:col>1</xdr:col>
                <xdr:colOff>28575</xdr:colOff>
                <xdr:row>3</xdr:row>
                <xdr:rowOff>28575</xdr:rowOff>
              </from>
              <to>
                <xdr:col>1</xdr:col>
                <xdr:colOff>876300</xdr:colOff>
                <xdr:row>8</xdr:row>
                <xdr:rowOff>28575</xdr:rowOff>
              </to>
            </anchor>
          </objectPr>
        </oleObject>
      </mc:Choice>
      <mc:Fallback>
        <oleObject progId="Word.Document.8" shapeId="82945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14"/>
  <dimension ref="A1:Q156"/>
  <sheetViews>
    <sheetView topLeftCell="A130" zoomScale="90" workbookViewId="0">
      <selection activeCell="B150" sqref="B150"/>
    </sheetView>
  </sheetViews>
  <sheetFormatPr defaultRowHeight="12.75"/>
  <cols>
    <col min="1" max="1" width="1.42578125" customWidth="1"/>
    <col min="2" max="6" width="5" customWidth="1"/>
    <col min="7" max="7" width="130.5703125" customWidth="1"/>
    <col min="9" max="9" width="11" customWidth="1"/>
  </cols>
  <sheetData>
    <row r="1" spans="2:17">
      <c r="B1" s="249"/>
      <c r="C1" s="249"/>
      <c r="D1" s="249"/>
      <c r="E1" s="249"/>
      <c r="F1" s="249"/>
      <c r="G1" s="249"/>
    </row>
    <row r="2" spans="2:17" ht="19.5">
      <c r="B2" s="249"/>
      <c r="C2" s="249"/>
      <c r="D2" s="249"/>
      <c r="E2" s="249"/>
      <c r="F2" s="249"/>
      <c r="G2" s="707" t="s">
        <v>2394</v>
      </c>
    </row>
    <row r="3" spans="2:17" ht="7.5" customHeight="1">
      <c r="B3" s="249"/>
      <c r="C3" s="249"/>
      <c r="D3" s="249"/>
      <c r="E3" s="249"/>
      <c r="F3" s="249"/>
      <c r="G3" s="249"/>
    </row>
    <row r="4" spans="2:17" ht="39.75" customHeight="1">
      <c r="B4" s="2677" t="s">
        <v>685</v>
      </c>
      <c r="C4" s="2677"/>
      <c r="D4" s="2677"/>
      <c r="E4" s="2677"/>
      <c r="F4" s="2677"/>
      <c r="G4" s="2677"/>
    </row>
    <row r="5" spans="2:17" ht="39.75" customHeight="1">
      <c r="B5" s="2678" t="s">
        <v>686</v>
      </c>
      <c r="C5" s="2678"/>
      <c r="D5" s="2678"/>
      <c r="E5" s="2678"/>
      <c r="F5" s="2678"/>
      <c r="G5" s="2678"/>
    </row>
    <row r="6" spans="2:17" ht="39.75" customHeight="1">
      <c r="B6" s="2679" t="s">
        <v>1839</v>
      </c>
      <c r="C6" s="2679"/>
      <c r="D6" s="2679"/>
      <c r="E6" s="2679"/>
      <c r="F6" s="2679"/>
      <c r="G6" s="2679"/>
    </row>
    <row r="7" spans="2:17" ht="39.75" customHeight="1">
      <c r="B7" s="2680" t="s">
        <v>3350</v>
      </c>
      <c r="C7" s="2680"/>
      <c r="D7" s="2680"/>
      <c r="E7" s="2680"/>
      <c r="F7" s="2680"/>
      <c r="G7" s="2680"/>
    </row>
    <row r="8" spans="2:17" ht="39.75" hidden="1" customHeight="1">
      <c r="B8" s="249"/>
      <c r="C8" s="249"/>
      <c r="D8" s="249"/>
      <c r="E8" s="249"/>
      <c r="F8" s="249"/>
      <c r="G8" s="854" t="s">
        <v>688</v>
      </c>
    </row>
    <row r="9" spans="2:17" ht="39.75" hidden="1" customHeight="1">
      <c r="B9" s="249"/>
      <c r="C9" s="249"/>
      <c r="D9" s="249"/>
      <c r="E9" s="249"/>
      <c r="F9" s="249"/>
      <c r="G9" s="854" t="s">
        <v>687</v>
      </c>
    </row>
    <row r="10" spans="2:17" ht="39.75" customHeight="1">
      <c r="B10" s="2680" t="s">
        <v>3425</v>
      </c>
      <c r="C10" s="2680"/>
      <c r="D10" s="2680"/>
      <c r="E10" s="2680"/>
      <c r="F10" s="2680"/>
      <c r="G10" s="2680"/>
    </row>
    <row r="11" spans="2:17" ht="39.75" customHeight="1">
      <c r="B11" s="2678" t="s">
        <v>3351</v>
      </c>
      <c r="C11" s="2678"/>
      <c r="D11" s="2678"/>
      <c r="E11" s="2678"/>
      <c r="F11" s="2678"/>
      <c r="G11" s="2678"/>
    </row>
    <row r="12" spans="2:17" ht="39.75" customHeight="1">
      <c r="B12" s="2680" t="s">
        <v>3352</v>
      </c>
      <c r="C12" s="2680"/>
      <c r="D12" s="2680"/>
      <c r="E12" s="2680"/>
      <c r="F12" s="2680"/>
      <c r="G12" s="2680"/>
      <c r="I12" s="718">
        <v>2</v>
      </c>
    </row>
    <row r="13" spans="2:17" ht="39.75" customHeight="1">
      <c r="B13" s="2680"/>
      <c r="C13" s="2680"/>
      <c r="D13" s="2680"/>
      <c r="E13" s="2680"/>
      <c r="F13" s="2680"/>
      <c r="G13" s="2680"/>
    </row>
    <row r="14" spans="2:17" ht="99.75" hidden="1" customHeight="1">
      <c r="B14" s="599" t="s">
        <v>2319</v>
      </c>
      <c r="C14" s="599"/>
      <c r="D14" s="599"/>
      <c r="E14" s="599"/>
      <c r="F14" s="599"/>
      <c r="G14" s="711" t="s">
        <v>2641</v>
      </c>
      <c r="H14" s="706"/>
      <c r="I14" s="706"/>
      <c r="J14" s="706"/>
      <c r="K14" s="706"/>
      <c r="L14" s="706"/>
      <c r="M14" s="706"/>
      <c r="N14" s="706"/>
      <c r="O14" s="706"/>
      <c r="P14" s="706"/>
      <c r="Q14" s="706"/>
    </row>
    <row r="15" spans="2:17" ht="24.75" hidden="1" customHeight="1">
      <c r="B15" s="20"/>
      <c r="C15" s="20"/>
      <c r="D15" s="20"/>
      <c r="E15" s="20"/>
      <c r="F15" s="20"/>
      <c r="G15" s="712" t="s">
        <v>2535</v>
      </c>
    </row>
    <row r="16" spans="2:17" ht="36" hidden="1">
      <c r="B16" s="20"/>
      <c r="C16" s="20"/>
      <c r="D16" s="20"/>
      <c r="E16" s="20"/>
      <c r="F16" s="20"/>
      <c r="G16" s="711" t="s">
        <v>3035</v>
      </c>
    </row>
    <row r="17" spans="2:7" ht="21.2" hidden="1" customHeight="1">
      <c r="B17" s="713"/>
      <c r="C17" s="713"/>
      <c r="D17" s="713"/>
      <c r="E17" s="713"/>
      <c r="F17" s="713"/>
      <c r="G17" s="711"/>
    </row>
    <row r="18" spans="2:7" ht="36" hidden="1">
      <c r="B18" s="713"/>
      <c r="C18" s="713"/>
      <c r="D18" s="713"/>
      <c r="E18" s="713"/>
      <c r="F18" s="713"/>
      <c r="G18" s="711" t="s">
        <v>2642</v>
      </c>
    </row>
    <row r="19" spans="2:7" ht="18" hidden="1">
      <c r="B19" s="713"/>
      <c r="C19" s="713"/>
      <c r="D19" s="713"/>
      <c r="E19" s="713"/>
      <c r="F19" s="713"/>
      <c r="G19" s="711"/>
    </row>
    <row r="20" spans="2:7" ht="36" hidden="1">
      <c r="B20" s="713"/>
      <c r="C20" s="713"/>
      <c r="D20" s="713"/>
      <c r="E20" s="713"/>
      <c r="F20" s="713"/>
      <c r="G20" s="711" t="s">
        <v>1631</v>
      </c>
    </row>
    <row r="21" spans="2:7" ht="18" hidden="1">
      <c r="B21" s="713"/>
      <c r="C21" s="713"/>
      <c r="D21" s="713"/>
      <c r="E21" s="713"/>
      <c r="F21" s="713"/>
      <c r="G21" s="711" t="s">
        <v>188</v>
      </c>
    </row>
    <row r="22" spans="2:7" ht="31.15" hidden="1" customHeight="1">
      <c r="B22" s="713"/>
      <c r="C22" s="713"/>
      <c r="D22" s="713"/>
      <c r="E22" s="713"/>
      <c r="F22" s="713"/>
      <c r="G22" s="711" t="s">
        <v>2318</v>
      </c>
    </row>
    <row r="23" spans="2:7" ht="21.75" hidden="1" customHeight="1">
      <c r="B23" s="713"/>
      <c r="C23" s="713"/>
      <c r="D23" s="713"/>
      <c r="E23" s="713"/>
      <c r="F23" s="713"/>
      <c r="G23" s="712" t="s">
        <v>2712</v>
      </c>
    </row>
    <row r="24" spans="2:7" ht="54" hidden="1">
      <c r="B24" s="713"/>
      <c r="C24" s="713"/>
      <c r="D24" s="713"/>
      <c r="E24" s="713"/>
      <c r="F24" s="713"/>
      <c r="G24" s="711" t="s">
        <v>2210</v>
      </c>
    </row>
    <row r="25" spans="2:7" ht="24.2" hidden="1" customHeight="1">
      <c r="B25" s="713"/>
      <c r="C25" s="713"/>
      <c r="D25" s="713"/>
      <c r="E25" s="713"/>
      <c r="F25" s="713"/>
      <c r="G25" s="712" t="s">
        <v>180</v>
      </c>
    </row>
    <row r="26" spans="2:7" ht="54" hidden="1">
      <c r="B26" s="713"/>
      <c r="C26" s="713"/>
      <c r="D26" s="713"/>
      <c r="E26" s="713"/>
      <c r="F26" s="713"/>
      <c r="G26" s="711" t="s">
        <v>2211</v>
      </c>
    </row>
    <row r="27" spans="2:7" ht="18" hidden="1">
      <c r="B27" s="713"/>
      <c r="C27" s="713"/>
      <c r="D27" s="713"/>
      <c r="E27" s="713"/>
      <c r="F27" s="713"/>
      <c r="G27" s="761" t="s">
        <v>2212</v>
      </c>
    </row>
    <row r="28" spans="2:7" ht="36" hidden="1">
      <c r="B28" s="713"/>
      <c r="C28" s="713"/>
      <c r="D28" s="713"/>
      <c r="E28" s="713"/>
      <c r="F28" s="713"/>
      <c r="G28" s="711" t="s">
        <v>2213</v>
      </c>
    </row>
    <row r="29" spans="2:7" ht="18" hidden="1">
      <c r="B29" s="713"/>
      <c r="C29" s="713"/>
      <c r="D29" s="713"/>
      <c r="E29" s="713"/>
      <c r="F29" s="713"/>
      <c r="G29" s="714" t="s">
        <v>2536</v>
      </c>
    </row>
    <row r="30" spans="2:7" ht="18" hidden="1">
      <c r="B30" s="713"/>
      <c r="C30" s="713"/>
      <c r="D30" s="713"/>
      <c r="E30" s="713"/>
      <c r="F30" s="713"/>
      <c r="G30" s="711" t="s">
        <v>2537</v>
      </c>
    </row>
    <row r="31" spans="2:7" ht="18" hidden="1">
      <c r="B31" s="713"/>
      <c r="C31" s="713"/>
      <c r="D31" s="713"/>
      <c r="E31" s="713"/>
      <c r="F31" s="713"/>
      <c r="G31" s="715" t="s">
        <v>2538</v>
      </c>
    </row>
    <row r="32" spans="2:7" ht="18" hidden="1">
      <c r="B32" s="713"/>
      <c r="C32" s="713"/>
      <c r="D32" s="713"/>
      <c r="E32" s="713"/>
      <c r="F32" s="713"/>
      <c r="G32" s="715" t="s">
        <v>2919</v>
      </c>
    </row>
    <row r="33" spans="2:7" ht="18" hidden="1">
      <c r="B33" s="713"/>
      <c r="C33" s="713"/>
      <c r="D33" s="713"/>
      <c r="E33" s="713"/>
      <c r="F33" s="713"/>
      <c r="G33" s="715" t="s">
        <v>183</v>
      </c>
    </row>
    <row r="34" spans="2:7" ht="36" hidden="1">
      <c r="B34" s="713"/>
      <c r="C34" s="713"/>
      <c r="D34" s="713"/>
      <c r="E34" s="713"/>
      <c r="F34" s="713"/>
      <c r="G34" s="711" t="s">
        <v>2345</v>
      </c>
    </row>
    <row r="35" spans="2:7" ht="18" hidden="1">
      <c r="B35" s="713"/>
      <c r="C35" s="713"/>
      <c r="D35" s="713"/>
      <c r="E35" s="713"/>
      <c r="F35" s="713"/>
      <c r="G35" s="712" t="s">
        <v>2206</v>
      </c>
    </row>
    <row r="36" spans="2:7" ht="18" hidden="1">
      <c r="B36" s="713"/>
      <c r="C36" s="713"/>
      <c r="D36" s="713"/>
      <c r="E36" s="713"/>
      <c r="F36" s="713"/>
      <c r="G36" s="715" t="s">
        <v>2346</v>
      </c>
    </row>
    <row r="37" spans="2:7" ht="18" hidden="1">
      <c r="B37" s="713"/>
      <c r="C37" s="713"/>
      <c r="D37" s="713"/>
      <c r="E37" s="713"/>
      <c r="F37" s="713"/>
      <c r="G37" s="711"/>
    </row>
    <row r="38" spans="2:7" ht="36" hidden="1">
      <c r="B38" s="713"/>
      <c r="C38" s="713"/>
      <c r="D38" s="713"/>
      <c r="E38" s="713"/>
      <c r="F38" s="713"/>
      <c r="G38" s="711" t="s">
        <v>1995</v>
      </c>
    </row>
    <row r="39" spans="2:7" ht="36" hidden="1">
      <c r="B39" s="713"/>
      <c r="C39" s="713"/>
      <c r="D39" s="713"/>
      <c r="E39" s="713"/>
      <c r="F39" s="713"/>
      <c r="G39" s="711" t="s">
        <v>1996</v>
      </c>
    </row>
    <row r="40" spans="2:7" ht="36" hidden="1">
      <c r="B40" s="713"/>
      <c r="C40" s="713"/>
      <c r="D40" s="713"/>
      <c r="E40" s="713"/>
      <c r="F40" s="713"/>
      <c r="G40" s="711" t="s">
        <v>1472</v>
      </c>
    </row>
    <row r="41" spans="2:7" ht="18" hidden="1">
      <c r="B41" s="713"/>
      <c r="C41" s="713"/>
      <c r="D41" s="713"/>
      <c r="E41" s="713"/>
      <c r="F41" s="713"/>
      <c r="G41" s="712" t="s">
        <v>2347</v>
      </c>
    </row>
    <row r="42" spans="2:7" ht="36" hidden="1">
      <c r="B42" s="713"/>
      <c r="C42" s="713"/>
      <c r="D42" s="713"/>
      <c r="E42" s="713"/>
      <c r="F42" s="713"/>
      <c r="G42" s="711" t="s">
        <v>2214</v>
      </c>
    </row>
    <row r="43" spans="2:7" ht="18" hidden="1">
      <c r="B43" s="713"/>
      <c r="C43" s="713"/>
      <c r="D43" s="713"/>
      <c r="E43" s="713"/>
      <c r="F43" s="713"/>
      <c r="G43" s="712" t="s">
        <v>185</v>
      </c>
    </row>
    <row r="44" spans="2:7" ht="54.75" hidden="1" customHeight="1">
      <c r="B44" s="713"/>
      <c r="C44" s="713"/>
      <c r="D44" s="713"/>
      <c r="E44" s="713"/>
      <c r="F44" s="713"/>
      <c r="G44" s="711" t="s">
        <v>1471</v>
      </c>
    </row>
    <row r="45" spans="2:7" ht="18" hidden="1" customHeight="1">
      <c r="B45" s="713"/>
      <c r="C45" s="713"/>
      <c r="D45" s="713"/>
      <c r="E45" s="713"/>
      <c r="F45" s="713"/>
      <c r="G45" s="711"/>
    </row>
    <row r="46" spans="2:7" ht="18" hidden="1">
      <c r="B46" s="713"/>
      <c r="C46" s="713"/>
      <c r="D46" s="713"/>
      <c r="E46" s="713"/>
      <c r="F46" s="713"/>
      <c r="G46" s="712" t="s">
        <v>2348</v>
      </c>
    </row>
    <row r="47" spans="2:7" ht="18" hidden="1">
      <c r="B47" s="713"/>
      <c r="C47" s="713"/>
      <c r="D47" s="713"/>
      <c r="E47" s="713"/>
      <c r="F47" s="713"/>
      <c r="G47" s="711" t="s">
        <v>2349</v>
      </c>
    </row>
    <row r="48" spans="2:7" ht="9.4" hidden="1" customHeight="1">
      <c r="B48" s="713"/>
      <c r="C48" s="713"/>
      <c r="D48" s="713"/>
      <c r="E48" s="713"/>
      <c r="F48" s="713"/>
      <c r="G48" s="711"/>
    </row>
    <row r="49" spans="2:7" ht="18" hidden="1">
      <c r="B49" s="713"/>
      <c r="C49" s="713"/>
      <c r="D49" s="713"/>
      <c r="E49" s="713"/>
      <c r="F49" s="713"/>
      <c r="G49" s="722" t="s">
        <v>123</v>
      </c>
    </row>
    <row r="50" spans="2:7" ht="54" hidden="1">
      <c r="B50" s="713"/>
      <c r="C50" s="713"/>
      <c r="D50" s="713"/>
      <c r="E50" s="713"/>
      <c r="F50" s="713"/>
      <c r="G50" s="711" t="s">
        <v>2215</v>
      </c>
    </row>
    <row r="51" spans="2:7" ht="18" hidden="1">
      <c r="B51" s="713"/>
      <c r="C51" s="713"/>
      <c r="D51" s="713"/>
      <c r="E51" s="713"/>
      <c r="F51" s="713"/>
      <c r="G51" s="711"/>
    </row>
    <row r="52" spans="2:7" ht="22.7" hidden="1" customHeight="1">
      <c r="B52" s="713"/>
      <c r="C52" s="713"/>
      <c r="D52" s="713"/>
      <c r="E52" s="713"/>
      <c r="F52" s="713"/>
      <c r="G52" s="772" t="s">
        <v>184</v>
      </c>
    </row>
    <row r="53" spans="2:7" ht="22.7" hidden="1" customHeight="1">
      <c r="B53" s="713"/>
      <c r="C53" s="713"/>
      <c r="D53" s="713"/>
      <c r="E53" s="713"/>
      <c r="F53" s="713"/>
      <c r="G53" s="776" t="s">
        <v>186</v>
      </c>
    </row>
    <row r="54" spans="2:7" ht="16.7" hidden="1" customHeight="1">
      <c r="B54" s="713"/>
      <c r="C54" s="713"/>
      <c r="D54" s="713"/>
      <c r="E54" s="713"/>
      <c r="F54" s="713"/>
      <c r="G54" s="776"/>
    </row>
    <row r="55" spans="2:7" ht="38.450000000000003" hidden="1" customHeight="1">
      <c r="B55" s="713"/>
      <c r="C55" s="713"/>
      <c r="D55" s="713"/>
      <c r="E55" s="713"/>
      <c r="F55" s="713"/>
      <c r="G55" s="773" t="s">
        <v>735</v>
      </c>
    </row>
    <row r="56" spans="2:7" ht="19.5" hidden="1" customHeight="1">
      <c r="B56" s="713"/>
      <c r="C56" s="713"/>
      <c r="D56" s="713"/>
      <c r="E56" s="713"/>
      <c r="F56" s="713"/>
      <c r="G56" s="774"/>
    </row>
    <row r="57" spans="2:7" ht="54.75" hidden="1" customHeight="1" thickBot="1">
      <c r="B57" s="713"/>
      <c r="C57" s="713"/>
      <c r="D57" s="713"/>
      <c r="E57" s="713"/>
      <c r="F57" s="713"/>
      <c r="G57" s="775" t="s">
        <v>736</v>
      </c>
    </row>
    <row r="58" spans="2:7" ht="18" hidden="1" customHeight="1" thickBot="1">
      <c r="B58" s="716"/>
      <c r="C58" s="716"/>
      <c r="D58" s="716"/>
      <c r="E58" s="716"/>
      <c r="F58" s="716"/>
      <c r="G58" s="20"/>
    </row>
    <row r="59" spans="2:7" ht="16.7" hidden="1" customHeight="1">
      <c r="B59" s="716"/>
      <c r="C59" s="716"/>
      <c r="D59" s="716"/>
      <c r="E59" s="716"/>
      <c r="F59" s="716"/>
      <c r="G59" s="778" t="s">
        <v>1459</v>
      </c>
    </row>
    <row r="60" spans="2:7" ht="75.2" hidden="1" customHeight="1" thickBot="1">
      <c r="B60" s="716"/>
      <c r="C60" s="716"/>
      <c r="D60" s="716"/>
      <c r="E60" s="716"/>
      <c r="F60" s="716"/>
      <c r="G60" s="779" t="s">
        <v>2598</v>
      </c>
    </row>
    <row r="61" spans="2:7" ht="16.7" hidden="1" customHeight="1" thickBot="1">
      <c r="B61" s="716"/>
      <c r="C61" s="716"/>
      <c r="D61" s="716"/>
      <c r="E61" s="716"/>
      <c r="F61" s="716"/>
      <c r="G61" s="722"/>
    </row>
    <row r="62" spans="2:7" ht="18" hidden="1">
      <c r="B62" s="713"/>
      <c r="C62" s="713"/>
      <c r="D62" s="713"/>
      <c r="E62" s="713"/>
      <c r="F62" s="713"/>
      <c r="G62" s="772" t="s">
        <v>2695</v>
      </c>
    </row>
    <row r="63" spans="2:7" ht="18" hidden="1">
      <c r="B63" s="713"/>
      <c r="C63" s="713"/>
      <c r="D63" s="713"/>
      <c r="E63" s="713"/>
      <c r="F63" s="713"/>
      <c r="G63" s="777"/>
    </row>
    <row r="64" spans="2:7" ht="54" hidden="1">
      <c r="B64" s="713"/>
      <c r="C64" s="713"/>
      <c r="D64" s="713"/>
      <c r="E64" s="713"/>
      <c r="F64" s="713"/>
      <c r="G64" s="773" t="s">
        <v>2599</v>
      </c>
    </row>
    <row r="65" spans="2:7" ht="18" hidden="1">
      <c r="B65" s="713"/>
      <c r="C65" s="713"/>
      <c r="D65" s="713"/>
      <c r="E65" s="713"/>
      <c r="F65" s="713"/>
      <c r="G65" s="773"/>
    </row>
    <row r="66" spans="2:7" ht="36" hidden="1">
      <c r="B66" s="713"/>
      <c r="C66" s="713"/>
      <c r="D66" s="713"/>
      <c r="E66" s="713"/>
      <c r="F66" s="713"/>
      <c r="G66" s="773" t="s">
        <v>2853</v>
      </c>
    </row>
    <row r="67" spans="2:7" ht="19.5" hidden="1" customHeight="1">
      <c r="B67" s="713"/>
      <c r="C67" s="713"/>
      <c r="D67" s="713"/>
      <c r="E67" s="713"/>
      <c r="F67" s="713"/>
      <c r="G67" s="774"/>
    </row>
    <row r="68" spans="2:7" ht="36.75" hidden="1" thickBot="1">
      <c r="B68" s="713"/>
      <c r="C68" s="713"/>
      <c r="D68" s="713"/>
      <c r="E68" s="713"/>
      <c r="F68" s="713"/>
      <c r="G68" s="775" t="s">
        <v>1147</v>
      </c>
    </row>
    <row r="69" spans="2:7" ht="17.45" hidden="1" customHeight="1">
      <c r="B69" s="713"/>
      <c r="C69" s="713"/>
      <c r="D69" s="713"/>
      <c r="E69" s="713"/>
      <c r="F69" s="713"/>
      <c r="G69" s="20"/>
    </row>
    <row r="70" spans="2:7" ht="15.75" hidden="1">
      <c r="B70" s="713"/>
      <c r="C70" s="713"/>
      <c r="D70" s="713"/>
      <c r="E70" s="713"/>
      <c r="F70" s="713"/>
    </row>
    <row r="71" spans="2:7" ht="75.75" hidden="1" customHeight="1" thickBot="1">
      <c r="B71" s="713"/>
      <c r="C71" s="713"/>
      <c r="D71" s="713"/>
      <c r="E71" s="713"/>
      <c r="F71" s="713"/>
      <c r="G71" s="780" t="s">
        <v>3234</v>
      </c>
    </row>
    <row r="72" spans="2:7" ht="21.75" hidden="1" customHeight="1">
      <c r="B72" s="713"/>
      <c r="C72" s="713"/>
      <c r="D72" s="713"/>
      <c r="E72" s="713"/>
      <c r="F72" s="713"/>
      <c r="G72" s="757"/>
    </row>
    <row r="73" spans="2:7" ht="21.2" hidden="1" customHeight="1" thickBot="1">
      <c r="B73" s="713"/>
      <c r="C73" s="713"/>
      <c r="D73" s="713"/>
      <c r="E73" s="713"/>
      <c r="F73" s="713"/>
      <c r="G73" s="712" t="s">
        <v>2851</v>
      </c>
    </row>
    <row r="74" spans="2:7" ht="87.75" hidden="1" customHeight="1">
      <c r="B74" s="713"/>
      <c r="C74" s="713"/>
      <c r="D74" s="713"/>
      <c r="E74" s="713"/>
      <c r="F74" s="713"/>
      <c r="G74" s="793" t="s">
        <v>1014</v>
      </c>
    </row>
    <row r="75" spans="2:7" ht="9.75" hidden="1" customHeight="1">
      <c r="B75" s="713"/>
      <c r="C75" s="713"/>
      <c r="D75" s="713"/>
      <c r="E75" s="713"/>
      <c r="F75" s="713"/>
      <c r="G75" s="773"/>
    </row>
    <row r="76" spans="2:7" ht="103.7" hidden="1" customHeight="1">
      <c r="B76" s="713"/>
      <c r="C76" s="713"/>
      <c r="D76" s="713"/>
      <c r="E76" s="713"/>
      <c r="F76" s="713"/>
      <c r="G76" s="781" t="s">
        <v>2614</v>
      </c>
    </row>
    <row r="77" spans="2:7" ht="10.5" hidden="1" customHeight="1">
      <c r="B77" s="713"/>
      <c r="C77" s="713"/>
      <c r="D77" s="713"/>
      <c r="E77" s="713"/>
      <c r="F77" s="713"/>
      <c r="G77" s="773"/>
    </row>
    <row r="78" spans="2:7" ht="103.15" hidden="1" customHeight="1">
      <c r="B78" s="713"/>
      <c r="C78" s="713"/>
      <c r="D78" s="713"/>
      <c r="E78" s="713"/>
      <c r="F78" s="713"/>
      <c r="G78" s="794" t="s">
        <v>2079</v>
      </c>
    </row>
    <row r="79" spans="2:7" ht="9.75" hidden="1" customHeight="1">
      <c r="B79" s="713"/>
      <c r="C79" s="713"/>
      <c r="D79" s="713"/>
      <c r="E79" s="713"/>
      <c r="F79" s="713"/>
      <c r="G79" s="774"/>
    </row>
    <row r="80" spans="2:7" ht="112.7" hidden="1" customHeight="1" thickBot="1">
      <c r="B80" s="713"/>
      <c r="C80" s="713"/>
      <c r="D80" s="713"/>
      <c r="E80" s="713"/>
      <c r="F80" s="713"/>
      <c r="G80" s="795" t="s">
        <v>2080</v>
      </c>
    </row>
    <row r="81" spans="2:7" ht="6.2" hidden="1" customHeight="1">
      <c r="B81" s="713"/>
      <c r="C81" s="713"/>
      <c r="D81" s="713"/>
      <c r="E81" s="713"/>
      <c r="F81" s="713"/>
      <c r="G81" s="711"/>
    </row>
    <row r="82" spans="2:7" ht="7.5" hidden="1" customHeight="1">
      <c r="B82" s="713"/>
      <c r="C82" s="713"/>
      <c r="D82" s="713"/>
      <c r="E82" s="713"/>
      <c r="F82" s="713"/>
      <c r="G82" s="20"/>
    </row>
    <row r="83" spans="2:7" ht="9.75" hidden="1" customHeight="1" thickBot="1">
      <c r="B83" s="713"/>
      <c r="C83" s="713"/>
      <c r="D83" s="713"/>
      <c r="E83" s="713"/>
      <c r="F83" s="713"/>
      <c r="G83" s="20"/>
    </row>
    <row r="84" spans="2:7" ht="18.75" hidden="1" thickBot="1">
      <c r="B84" s="713"/>
      <c r="C84" s="713"/>
      <c r="D84" s="713"/>
      <c r="E84" s="713"/>
      <c r="F84" s="713"/>
      <c r="G84" s="796" t="s">
        <v>3236</v>
      </c>
    </row>
    <row r="85" spans="2:7" ht="9.75" hidden="1" customHeight="1">
      <c r="B85" s="713"/>
      <c r="C85" s="713"/>
      <c r="D85" s="713"/>
      <c r="E85" s="713"/>
      <c r="F85" s="713"/>
      <c r="G85" s="20"/>
    </row>
    <row r="86" spans="2:7" ht="18" hidden="1">
      <c r="B86" s="713"/>
      <c r="C86" s="713"/>
      <c r="D86" s="713"/>
      <c r="E86" s="713"/>
      <c r="F86" s="713"/>
      <c r="G86" s="761" t="s">
        <v>3235</v>
      </c>
    </row>
    <row r="87" spans="2:7" ht="54" hidden="1">
      <c r="B87" s="713"/>
      <c r="C87" s="713"/>
      <c r="D87" s="713"/>
      <c r="E87" s="713"/>
      <c r="F87" s="713"/>
      <c r="G87" s="760" t="s">
        <v>3255</v>
      </c>
    </row>
    <row r="88" spans="2:7" ht="7.5" hidden="1" customHeight="1">
      <c r="B88" s="20"/>
      <c r="C88" s="20"/>
      <c r="D88" s="20"/>
      <c r="E88" s="20"/>
      <c r="F88" s="20"/>
      <c r="G88" s="20"/>
    </row>
    <row r="89" spans="2:7" ht="9.4" hidden="1" customHeight="1">
      <c r="B89" s="20"/>
      <c r="C89" s="20"/>
      <c r="D89" s="20"/>
      <c r="E89" s="20"/>
      <c r="F89" s="20"/>
      <c r="G89" s="20"/>
    </row>
    <row r="90" spans="2:7" ht="18" hidden="1">
      <c r="B90" s="20"/>
      <c r="C90" s="20"/>
      <c r="D90" s="20"/>
      <c r="E90" s="20"/>
      <c r="F90" s="20"/>
      <c r="G90" s="761" t="s">
        <v>122</v>
      </c>
    </row>
    <row r="91" spans="2:7" ht="54" hidden="1">
      <c r="B91" s="713"/>
      <c r="C91" s="713"/>
      <c r="D91" s="713"/>
      <c r="E91" s="713"/>
      <c r="F91" s="713"/>
      <c r="G91" s="760" t="s">
        <v>3099</v>
      </c>
    </row>
    <row r="92" spans="2:7" ht="6.75" hidden="1" customHeight="1">
      <c r="B92" s="20"/>
      <c r="C92" s="20"/>
      <c r="D92" s="20"/>
      <c r="E92" s="20"/>
      <c r="F92" s="20"/>
      <c r="G92" s="20"/>
    </row>
    <row r="93" spans="2:7" ht="54" hidden="1">
      <c r="B93" s="713"/>
      <c r="C93" s="713"/>
      <c r="D93" s="713"/>
      <c r="E93" s="713"/>
      <c r="F93" s="713"/>
      <c r="G93" s="711" t="s">
        <v>2104</v>
      </c>
    </row>
    <row r="94" spans="2:7" ht="7.5" hidden="1" customHeight="1">
      <c r="B94" s="20"/>
      <c r="C94" s="20"/>
      <c r="D94" s="20"/>
      <c r="E94" s="20"/>
      <c r="F94" s="20"/>
      <c r="G94" s="20"/>
    </row>
    <row r="95" spans="2:7" ht="18" hidden="1">
      <c r="B95" s="20"/>
      <c r="C95" s="20"/>
      <c r="D95" s="20"/>
      <c r="E95" s="20"/>
      <c r="F95" s="20"/>
      <c r="G95" s="712" t="s">
        <v>2579</v>
      </c>
    </row>
    <row r="96" spans="2:7" ht="64.5" hidden="1" customHeight="1" thickBot="1">
      <c r="B96" s="20"/>
      <c r="C96" s="20"/>
      <c r="D96" s="20"/>
      <c r="E96" s="20"/>
      <c r="F96" s="20"/>
      <c r="G96" s="711" t="s">
        <v>2651</v>
      </c>
    </row>
    <row r="97" spans="2:7" ht="18.75" hidden="1" customHeight="1">
      <c r="B97" s="20"/>
      <c r="C97" s="20"/>
      <c r="D97" s="20"/>
      <c r="E97" s="20"/>
      <c r="F97" s="20"/>
      <c r="G97" s="782" t="s">
        <v>2600</v>
      </c>
    </row>
    <row r="98" spans="2:7" ht="20.25" hidden="1">
      <c r="B98" s="20"/>
      <c r="C98" s="20"/>
      <c r="D98" s="20"/>
      <c r="E98" s="20"/>
      <c r="F98" s="20"/>
      <c r="G98" s="783" t="s">
        <v>2601</v>
      </c>
    </row>
    <row r="99" spans="2:7" ht="15" hidden="1" customHeight="1">
      <c r="B99" s="20"/>
      <c r="C99" s="20"/>
      <c r="D99" s="20"/>
      <c r="E99" s="20"/>
      <c r="F99" s="20"/>
      <c r="G99" s="774"/>
    </row>
    <row r="100" spans="2:7" ht="20.25" hidden="1">
      <c r="B100" s="20"/>
      <c r="C100" s="20"/>
      <c r="D100" s="20"/>
      <c r="E100" s="20"/>
      <c r="F100" s="20"/>
      <c r="G100" s="784" t="s">
        <v>1497</v>
      </c>
    </row>
    <row r="101" spans="2:7" ht="44.45" hidden="1" customHeight="1">
      <c r="B101" s="20"/>
      <c r="C101" s="20"/>
      <c r="D101" s="20"/>
      <c r="E101" s="20"/>
      <c r="F101" s="20"/>
      <c r="G101" s="773" t="s">
        <v>2602</v>
      </c>
    </row>
    <row r="102" spans="2:7" ht="46.5" hidden="1" customHeight="1">
      <c r="B102" s="20"/>
      <c r="C102" s="20"/>
      <c r="D102" s="20"/>
      <c r="E102" s="20"/>
      <c r="F102" s="20"/>
      <c r="G102" s="785" t="s">
        <v>1498</v>
      </c>
    </row>
    <row r="103" spans="2:7" ht="9.75" hidden="1" customHeight="1">
      <c r="B103" s="20"/>
      <c r="C103" s="20"/>
      <c r="D103" s="20"/>
      <c r="E103" s="20"/>
      <c r="F103" s="20"/>
      <c r="G103" s="786"/>
    </row>
    <row r="104" spans="2:7" ht="49.15" hidden="1" customHeight="1">
      <c r="B104" s="20"/>
      <c r="C104" s="20"/>
      <c r="D104" s="20"/>
      <c r="E104" s="20"/>
      <c r="F104" s="20"/>
      <c r="G104" s="785" t="s">
        <v>1499</v>
      </c>
    </row>
    <row r="105" spans="2:7" ht="24.75" hidden="1" customHeight="1">
      <c r="B105" s="20"/>
      <c r="C105" s="20"/>
      <c r="D105" s="20"/>
      <c r="E105" s="20"/>
      <c r="F105" s="20"/>
      <c r="G105" s="787" t="s">
        <v>1500</v>
      </c>
    </row>
    <row r="106" spans="2:7" ht="18" hidden="1" customHeight="1">
      <c r="B106" s="20"/>
      <c r="C106" s="20"/>
      <c r="D106" s="20"/>
      <c r="E106" s="20"/>
      <c r="F106" s="20"/>
      <c r="G106" s="788" t="s">
        <v>1502</v>
      </c>
    </row>
    <row r="107" spans="2:7" ht="9.75" hidden="1" customHeight="1">
      <c r="B107" s="20"/>
      <c r="C107" s="20"/>
      <c r="D107" s="20"/>
      <c r="E107" s="20"/>
      <c r="F107" s="20"/>
      <c r="G107" s="788"/>
    </row>
    <row r="108" spans="2:7" ht="25.5" hidden="1" customHeight="1">
      <c r="B108" s="20"/>
      <c r="C108" s="20"/>
      <c r="D108" s="20"/>
      <c r="E108" s="20"/>
      <c r="F108" s="20"/>
      <c r="G108" s="792" t="s">
        <v>1501</v>
      </c>
    </row>
    <row r="109" spans="2:7" ht="7.5" hidden="1" customHeight="1">
      <c r="B109" s="20"/>
      <c r="C109" s="20"/>
      <c r="D109" s="20"/>
      <c r="E109" s="20"/>
      <c r="F109" s="20"/>
      <c r="G109" s="774"/>
    </row>
    <row r="110" spans="2:7" ht="45.75" hidden="1" customHeight="1">
      <c r="B110" s="20"/>
      <c r="C110" s="20"/>
      <c r="D110" s="20"/>
      <c r="E110" s="20"/>
      <c r="F110" s="20"/>
      <c r="G110" s="773" t="s">
        <v>1503</v>
      </c>
    </row>
    <row r="111" spans="2:7" ht="18" hidden="1">
      <c r="B111" s="20"/>
      <c r="C111" s="20"/>
      <c r="D111" s="20"/>
      <c r="E111" s="20"/>
      <c r="F111" s="20"/>
      <c r="G111" s="773"/>
    </row>
    <row r="112" spans="2:7" ht="42.75" hidden="1" customHeight="1">
      <c r="B112" s="20"/>
      <c r="C112" s="20"/>
      <c r="D112" s="20"/>
      <c r="E112" s="20"/>
      <c r="F112" s="20"/>
      <c r="G112" s="789" t="s">
        <v>1504</v>
      </c>
    </row>
    <row r="113" spans="1:7" ht="15" hidden="1" customHeight="1">
      <c r="B113" s="20"/>
      <c r="C113" s="20"/>
      <c r="D113" s="20"/>
      <c r="E113" s="20"/>
      <c r="F113" s="20"/>
      <c r="G113" s="789"/>
    </row>
    <row r="114" spans="1:7" ht="19.5" hidden="1" customHeight="1">
      <c r="B114" s="20"/>
      <c r="C114" s="20"/>
      <c r="D114" s="20"/>
      <c r="E114" s="20"/>
      <c r="F114" s="20"/>
      <c r="G114" s="788" t="s">
        <v>2404</v>
      </c>
    </row>
    <row r="115" spans="1:7" ht="25.5" hidden="1" customHeight="1">
      <c r="B115" s="20"/>
      <c r="C115" s="20"/>
      <c r="D115" s="20"/>
      <c r="E115" s="20"/>
      <c r="F115" s="20"/>
      <c r="G115" s="790" t="s">
        <v>1505</v>
      </c>
    </row>
    <row r="116" spans="1:7" ht="24.75" hidden="1" customHeight="1">
      <c r="B116" s="20"/>
      <c r="C116" s="20"/>
      <c r="D116" s="20"/>
      <c r="E116" s="20"/>
      <c r="F116" s="20"/>
      <c r="G116" s="790" t="s">
        <v>1506</v>
      </c>
    </row>
    <row r="117" spans="1:7" ht="24.75" hidden="1" customHeight="1">
      <c r="B117" s="20"/>
      <c r="C117" s="20"/>
      <c r="D117" s="20"/>
      <c r="E117" s="20"/>
      <c r="F117" s="20"/>
      <c r="G117" s="786"/>
    </row>
    <row r="118" spans="1:7" ht="18" hidden="1">
      <c r="B118" s="20"/>
      <c r="C118" s="20"/>
      <c r="D118" s="20"/>
      <c r="E118" s="20"/>
      <c r="F118" s="20"/>
      <c r="G118" s="788" t="s">
        <v>2405</v>
      </c>
    </row>
    <row r="119" spans="1:7" ht="8.4499999999999993" hidden="1" customHeight="1">
      <c r="B119" s="20"/>
      <c r="C119" s="20"/>
      <c r="D119" s="20"/>
      <c r="E119" s="20"/>
      <c r="F119" s="20"/>
      <c r="G119" s="774"/>
    </row>
    <row r="120" spans="1:7" ht="22.7" hidden="1" customHeight="1">
      <c r="B120" s="20"/>
      <c r="C120" s="20"/>
      <c r="D120" s="20"/>
      <c r="E120" s="20"/>
      <c r="F120" s="20"/>
      <c r="G120" s="790" t="s">
        <v>2406</v>
      </c>
    </row>
    <row r="121" spans="1:7" ht="18.75" hidden="1" thickBot="1">
      <c r="B121" s="20"/>
      <c r="C121" s="20"/>
      <c r="D121" s="20"/>
      <c r="E121" s="20"/>
      <c r="F121" s="20"/>
      <c r="G121" s="791" t="s">
        <v>2407</v>
      </c>
    </row>
    <row r="122" spans="1:7" ht="18" hidden="1">
      <c r="B122" s="20"/>
      <c r="C122" s="20"/>
      <c r="D122" s="20"/>
      <c r="E122" s="20"/>
      <c r="F122" s="20"/>
      <c r="G122" s="714"/>
    </row>
    <row r="124" spans="1:7" ht="18" customHeight="1">
      <c r="A124" s="1375"/>
      <c r="B124" s="1375"/>
      <c r="C124" s="1375"/>
      <c r="D124" s="1375"/>
      <c r="E124" s="1375"/>
      <c r="F124" s="1375"/>
      <c r="G124" s="2689" t="s">
        <v>3457</v>
      </c>
    </row>
    <row r="125" spans="1:7" ht="18.75" customHeight="1">
      <c r="A125" s="1375"/>
      <c r="B125" s="1375"/>
      <c r="C125" s="1375"/>
      <c r="D125" s="1375"/>
      <c r="E125" s="1375"/>
      <c r="F125" s="1375"/>
      <c r="G125" s="2689"/>
    </row>
    <row r="126" spans="1:7" ht="54.75" customHeight="1">
      <c r="A126" s="2698" t="s">
        <v>3467</v>
      </c>
      <c r="B126" s="2698"/>
      <c r="C126" s="2698"/>
      <c r="D126" s="2698"/>
      <c r="E126" s="2698"/>
      <c r="F126" s="2698"/>
      <c r="G126" s="1312" t="s">
        <v>3445</v>
      </c>
    </row>
    <row r="127" spans="1:7" ht="18.75" hidden="1" customHeight="1">
      <c r="G127" s="1309"/>
    </row>
    <row r="128" spans="1:7" ht="13.5" thickBot="1"/>
    <row r="129" spans="2:7" ht="18.75" thickBot="1">
      <c r="B129" s="2690" t="s">
        <v>3441</v>
      </c>
      <c r="C129" s="2691"/>
      <c r="D129" s="2692"/>
      <c r="G129" s="1308" t="s">
        <v>3456</v>
      </c>
    </row>
    <row r="130" spans="2:7" ht="94.7" customHeight="1" thickTop="1" thickBot="1">
      <c r="B130" s="2693"/>
      <c r="C130" s="2694"/>
      <c r="D130" s="2694"/>
      <c r="E130" s="2695" t="str">
        <f>IF(B130="","DIGITE O CÓDIGO DENTRO DO QUADRO A ESQUERDA PARA SABER A FINALIDADE DE CADA UM. VAI DE 1 a 4.",VLOOKUP(B130,INSTRUÇÃO,2))</f>
        <v>DIGITE O CÓDIGO DENTRO DO QUADRO A ESQUERDA PARA SABER A FINALIDADE DE CADA UM. VAI DE 1 a 4.</v>
      </c>
      <c r="F130" s="2696"/>
      <c r="G130" s="2697"/>
    </row>
    <row r="131" spans="2:7" ht="14.25" thickTop="1" thickBot="1"/>
    <row r="132" spans="2:7" hidden="1"/>
    <row r="133" spans="2:7" hidden="1">
      <c r="B133" s="815">
        <v>1</v>
      </c>
      <c r="C133" s="815">
        <v>2</v>
      </c>
      <c r="D133" s="732"/>
      <c r="E133" s="732"/>
      <c r="F133" s="732"/>
      <c r="G133" s="732"/>
    </row>
    <row r="134" spans="2:7" ht="31.15" hidden="1" customHeight="1">
      <c r="B134" s="1311">
        <v>1</v>
      </c>
      <c r="C134" s="2684" t="s">
        <v>3442</v>
      </c>
      <c r="D134" s="2685"/>
      <c r="E134" s="2685"/>
      <c r="F134" s="2685"/>
      <c r="G134" s="2686"/>
    </row>
    <row r="135" spans="2:7" ht="45.4" hidden="1" customHeight="1">
      <c r="B135" s="1311">
        <v>2</v>
      </c>
      <c r="C135" s="2684" t="s">
        <v>3444</v>
      </c>
      <c r="D135" s="2685"/>
      <c r="E135" s="2685"/>
      <c r="F135" s="2685"/>
      <c r="G135" s="2686"/>
    </row>
    <row r="136" spans="2:7" ht="49.15" hidden="1" customHeight="1">
      <c r="B136" s="1311">
        <v>3</v>
      </c>
      <c r="C136" s="2684" t="s">
        <v>3443</v>
      </c>
      <c r="D136" s="2685"/>
      <c r="E136" s="2685"/>
      <c r="F136" s="2685"/>
      <c r="G136" s="2686"/>
    </row>
    <row r="137" spans="2:7" ht="54.75" hidden="1" customHeight="1" thickBot="1">
      <c r="B137" s="1311">
        <v>4</v>
      </c>
      <c r="C137" s="2684" t="s">
        <v>3501</v>
      </c>
      <c r="D137" s="2685"/>
      <c r="E137" s="2687"/>
      <c r="F137" s="2687"/>
      <c r="G137" s="2688"/>
    </row>
    <row r="138" spans="2:7" ht="18.75" thickTop="1">
      <c r="E138" s="2681" t="s">
        <v>3447</v>
      </c>
      <c r="F138" s="2682"/>
      <c r="G138" s="2683"/>
    </row>
    <row r="139" spans="2:7" hidden="1"/>
    <row r="140" spans="2:7" ht="15.75">
      <c r="E140" s="1313" t="s">
        <v>3448</v>
      </c>
    </row>
    <row r="141" spans="2:7" ht="15.75">
      <c r="E141" s="1313"/>
    </row>
    <row r="142" spans="2:7" ht="15.75">
      <c r="E142" s="1314">
        <v>1</v>
      </c>
      <c r="F142" s="2676" t="s">
        <v>3500</v>
      </c>
      <c r="G142" s="2676"/>
    </row>
    <row r="143" spans="2:7" ht="15.75">
      <c r="E143" s="1308"/>
    </row>
    <row r="144" spans="2:7" ht="15.75">
      <c r="E144" s="1314">
        <v>2</v>
      </c>
      <c r="F144" s="2676" t="s">
        <v>3449</v>
      </c>
      <c r="G144" s="2676"/>
    </row>
    <row r="145" spans="5:7" ht="15.75">
      <c r="E145" s="1308"/>
    </row>
    <row r="146" spans="5:7" ht="15.75">
      <c r="E146" s="1314">
        <v>3</v>
      </c>
      <c r="F146" s="2676" t="s">
        <v>3450</v>
      </c>
      <c r="G146" s="2676"/>
    </row>
    <row r="147" spans="5:7" ht="15.75">
      <c r="E147" s="1308"/>
    </row>
    <row r="148" spans="5:7" ht="15">
      <c r="E148" s="1315">
        <v>4</v>
      </c>
      <c r="F148" s="2676" t="s">
        <v>3451</v>
      </c>
      <c r="G148" s="2676"/>
    </row>
    <row r="149" spans="5:7" ht="15">
      <c r="E149" s="1316"/>
    </row>
    <row r="150" spans="5:7" ht="15.75">
      <c r="E150" s="1314">
        <v>5</v>
      </c>
      <c r="F150" s="2676" t="s">
        <v>3452</v>
      </c>
      <c r="G150" s="2676"/>
    </row>
    <row r="151" spans="5:7" ht="15">
      <c r="E151" s="1316"/>
    </row>
    <row r="152" spans="5:7" ht="15.75">
      <c r="E152" s="1314">
        <v>6</v>
      </c>
      <c r="F152" s="2676" t="s">
        <v>3453</v>
      </c>
      <c r="G152" s="2676"/>
    </row>
    <row r="153" spans="5:7" ht="15.75">
      <c r="E153" s="1308"/>
    </row>
    <row r="154" spans="5:7" ht="48.2" customHeight="1">
      <c r="E154" s="1317">
        <v>7</v>
      </c>
      <c r="F154" s="2675" t="s">
        <v>3454</v>
      </c>
      <c r="G154" s="2675"/>
    </row>
    <row r="155" spans="5:7" ht="15">
      <c r="E155" s="821"/>
    </row>
    <row r="156" spans="5:7" ht="48.2" customHeight="1">
      <c r="E156" s="1317">
        <v>8</v>
      </c>
      <c r="F156" s="2675" t="s">
        <v>3455</v>
      </c>
      <c r="G156" s="2675"/>
    </row>
  </sheetData>
  <sheetProtection password="C490" sheet="1"/>
  <mergeCells count="25">
    <mergeCell ref="E138:G138"/>
    <mergeCell ref="B11:G11"/>
    <mergeCell ref="C135:G135"/>
    <mergeCell ref="C136:G136"/>
    <mergeCell ref="C137:G137"/>
    <mergeCell ref="C134:G134"/>
    <mergeCell ref="B12:G13"/>
    <mergeCell ref="G124:G125"/>
    <mergeCell ref="B129:D129"/>
    <mergeCell ref="B130:D130"/>
    <mergeCell ref="E130:G130"/>
    <mergeCell ref="A126:F126"/>
    <mergeCell ref="B4:G4"/>
    <mergeCell ref="B5:G5"/>
    <mergeCell ref="B6:G6"/>
    <mergeCell ref="B7:G7"/>
    <mergeCell ref="B10:G10"/>
    <mergeCell ref="F154:G154"/>
    <mergeCell ref="F156:G156"/>
    <mergeCell ref="F142:G142"/>
    <mergeCell ref="F144:G144"/>
    <mergeCell ref="F146:G146"/>
    <mergeCell ref="F148:G148"/>
    <mergeCell ref="F150:G150"/>
    <mergeCell ref="F152:G152"/>
  </mergeCells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7"/>
  <dimension ref="C1:O67"/>
  <sheetViews>
    <sheetView view="pageBreakPreview" zoomScaleNormal="90" workbookViewId="0">
      <selection activeCell="I46" sqref="I46"/>
    </sheetView>
  </sheetViews>
  <sheetFormatPr defaultRowHeight="12.75"/>
  <cols>
    <col min="1" max="1" width="0.85546875" customWidth="1"/>
    <col min="2" max="2" width="3" customWidth="1"/>
    <col min="3" max="3" width="17.140625" customWidth="1"/>
    <col min="4" max="4" width="2.28515625" hidden="1" customWidth="1"/>
    <col min="5" max="5" width="2.28515625" customWidth="1"/>
    <col min="6" max="6" width="7.28515625" customWidth="1"/>
    <col min="7" max="7" width="7.7109375" customWidth="1"/>
    <col min="8" max="8" width="9.85546875" bestFit="1" customWidth="1"/>
    <col min="12" max="12" width="10.42578125" customWidth="1"/>
    <col min="13" max="13" width="12.7109375" customWidth="1"/>
    <col min="14" max="14" width="0.140625" customWidth="1"/>
    <col min="15" max="15" width="17.85546875" customWidth="1"/>
  </cols>
  <sheetData>
    <row r="1" spans="3:15">
      <c r="C1" s="2365"/>
      <c r="D1" s="2365"/>
      <c r="E1" s="2365"/>
      <c r="F1" s="2365"/>
      <c r="G1" s="2365"/>
      <c r="H1" s="2365"/>
      <c r="I1" s="2365"/>
      <c r="J1" s="2365"/>
      <c r="K1" s="2365"/>
      <c r="L1" s="2365"/>
      <c r="M1" s="2365"/>
      <c r="N1" s="249"/>
      <c r="O1" s="55"/>
    </row>
    <row r="2" spans="3:15">
      <c r="C2" s="2365"/>
      <c r="D2" s="2365"/>
      <c r="E2" s="2365"/>
      <c r="F2" s="2365"/>
      <c r="G2" s="2365"/>
      <c r="H2" s="2365"/>
      <c r="I2" s="2365"/>
      <c r="J2" s="2365"/>
      <c r="K2" s="2365"/>
      <c r="L2" s="2365"/>
      <c r="M2" s="2365"/>
      <c r="N2" s="249"/>
    </row>
    <row r="3" spans="3:15">
      <c r="C3" s="2365"/>
      <c r="D3" s="2365"/>
      <c r="E3" s="2365"/>
      <c r="F3" s="2365"/>
      <c r="G3" s="2365"/>
      <c r="H3" s="2365"/>
      <c r="I3" s="2365"/>
      <c r="J3" s="2365"/>
      <c r="K3" s="2365"/>
      <c r="L3" s="2365"/>
      <c r="M3" s="2365"/>
      <c r="N3" s="249"/>
    </row>
    <row r="4" spans="3:15">
      <c r="C4" s="2365"/>
      <c r="D4" s="2365"/>
      <c r="E4" s="2365"/>
      <c r="F4" s="2365"/>
      <c r="G4" s="2365"/>
      <c r="H4" s="2365"/>
      <c r="I4" s="2365"/>
      <c r="J4" s="2365"/>
      <c r="K4" s="2365"/>
      <c r="L4" s="2365"/>
      <c r="M4" s="2365"/>
      <c r="N4" s="249"/>
    </row>
    <row r="5" spans="3:15">
      <c r="C5" s="2365"/>
      <c r="D5" s="2365"/>
      <c r="E5" s="2365"/>
      <c r="F5" s="2365"/>
      <c r="G5" s="2365"/>
      <c r="H5" s="2365"/>
      <c r="I5" s="2365"/>
      <c r="J5" s="2365"/>
      <c r="K5" s="2365"/>
      <c r="L5" s="2365"/>
      <c r="M5" s="2365"/>
      <c r="N5" s="249"/>
    </row>
    <row r="6" spans="3:15">
      <c r="C6" s="2365"/>
      <c r="D6" s="2365"/>
      <c r="E6" s="2365"/>
      <c r="F6" s="2365"/>
      <c r="G6" s="2365"/>
      <c r="H6" s="2365"/>
      <c r="I6" s="2365"/>
      <c r="J6" s="2365"/>
      <c r="K6" s="2365"/>
      <c r="L6" s="2365"/>
      <c r="M6" s="2365"/>
      <c r="N6" s="249"/>
    </row>
    <row r="7" spans="3:15">
      <c r="C7" s="2365"/>
      <c r="D7" s="2365"/>
      <c r="E7" s="2365"/>
      <c r="F7" s="2365"/>
      <c r="G7" s="2365"/>
      <c r="H7" s="2365"/>
      <c r="I7" s="2365"/>
      <c r="J7" s="2365"/>
      <c r="K7" s="2365"/>
      <c r="L7" s="2365"/>
      <c r="M7" s="2365"/>
      <c r="N7" s="249"/>
    </row>
    <row r="8" spans="3:15">
      <c r="C8" s="1499"/>
      <c r="D8" s="1499"/>
      <c r="E8" s="1499"/>
      <c r="F8" s="1500"/>
      <c r="G8" s="1500"/>
      <c r="H8" s="1500"/>
      <c r="I8" s="1500"/>
      <c r="J8" s="1500"/>
      <c r="K8" s="1500"/>
      <c r="L8" s="1500"/>
      <c r="M8" s="1500"/>
      <c r="N8" s="1499"/>
    </row>
    <row r="9" spans="3:15">
      <c r="C9" s="1499"/>
      <c r="D9" s="1499"/>
      <c r="E9" s="1499"/>
      <c r="F9" s="1499"/>
      <c r="G9" s="1499"/>
      <c r="H9" s="1499"/>
      <c r="I9" s="1499"/>
      <c r="J9" s="1499"/>
      <c r="K9" s="1499"/>
      <c r="L9" s="1499"/>
      <c r="M9" s="1499"/>
      <c r="N9" s="1499"/>
    </row>
    <row r="10" spans="3:15">
      <c r="C10" s="1499" t="s">
        <v>1463</v>
      </c>
      <c r="D10" s="1499"/>
      <c r="E10" s="1499" t="s">
        <v>1464</v>
      </c>
      <c r="F10" s="2700" t="str">
        <f>IF('CERT-F'!AC16="","",'CERT-F'!AC16)</f>
        <v/>
      </c>
      <c r="G10" s="2700"/>
      <c r="H10" s="2700"/>
      <c r="I10" s="1501" t="s">
        <v>1465</v>
      </c>
      <c r="J10" s="1501"/>
      <c r="K10" s="1499"/>
      <c r="L10" s="1499"/>
      <c r="M10" s="1499"/>
      <c r="N10" s="1499"/>
    </row>
    <row r="11" spans="3:15">
      <c r="C11" s="1499" t="s">
        <v>1466</v>
      </c>
      <c r="D11" s="1499"/>
      <c r="E11" s="1499" t="s">
        <v>1464</v>
      </c>
      <c r="F11" s="2702" t="str">
        <f>IF('CERT-F'!D19="","",'CERT-F'!D19)</f>
        <v/>
      </c>
      <c r="G11" s="2702"/>
      <c r="H11" s="2702"/>
      <c r="I11" s="2702"/>
      <c r="J11" s="2702"/>
      <c r="K11" s="2702"/>
      <c r="L11" s="2702"/>
      <c r="M11" s="2702"/>
      <c r="N11" s="1499"/>
    </row>
    <row r="12" spans="3:15">
      <c r="C12" s="1499" t="s">
        <v>1467</v>
      </c>
      <c r="D12" s="1499"/>
      <c r="E12" s="1499" t="s">
        <v>1464</v>
      </c>
      <c r="F12" s="2700" t="s">
        <v>213</v>
      </c>
      <c r="G12" s="2700"/>
      <c r="H12" s="2700"/>
      <c r="I12" s="2700"/>
      <c r="J12" s="2700"/>
      <c r="K12" s="2700"/>
      <c r="L12" s="2700"/>
      <c r="M12" s="1499"/>
      <c r="N12" s="1499"/>
      <c r="O12" s="55" t="s">
        <v>1468</v>
      </c>
    </row>
    <row r="13" spans="3:15">
      <c r="C13" s="1499" t="s">
        <v>1469</v>
      </c>
      <c r="D13" s="1499"/>
      <c r="E13" s="1499" t="s">
        <v>1464</v>
      </c>
      <c r="F13" s="2700" t="str">
        <f>IF('CERT-F'!D23="","",'CERT-F'!D23)</f>
        <v/>
      </c>
      <c r="G13" s="2700"/>
      <c r="H13" s="2700"/>
      <c r="I13" s="2700"/>
      <c r="J13" s="2700"/>
      <c r="K13" s="2700"/>
      <c r="L13" s="1499"/>
      <c r="M13" s="1499"/>
      <c r="N13" s="1499"/>
    </row>
    <row r="14" spans="3:15">
      <c r="C14" s="1499"/>
      <c r="D14" s="1499"/>
      <c r="E14" s="1499"/>
      <c r="F14" s="1501"/>
      <c r="G14" s="1501"/>
      <c r="H14" s="1501"/>
      <c r="I14" s="1501"/>
      <c r="J14" s="1501"/>
      <c r="K14" s="1501"/>
      <c r="L14" s="1499"/>
      <c r="M14" s="1499"/>
      <c r="N14" s="1499"/>
    </row>
    <row r="15" spans="3:15">
      <c r="C15" s="1499"/>
      <c r="D15" s="1499"/>
      <c r="E15" s="1499"/>
      <c r="F15" s="1501"/>
      <c r="G15" s="1501"/>
      <c r="H15" s="1501"/>
      <c r="I15" s="1501"/>
      <c r="J15" s="1501"/>
      <c r="K15" s="1501"/>
      <c r="L15" s="1499"/>
      <c r="M15" s="1499"/>
      <c r="N15" s="1499"/>
    </row>
    <row r="16" spans="3:15">
      <c r="C16" s="1499"/>
      <c r="D16" s="1499"/>
      <c r="E16" s="1499"/>
      <c r="F16" s="1501"/>
      <c r="G16" s="1501"/>
      <c r="H16" s="1501"/>
      <c r="I16" s="1501"/>
      <c r="J16" s="1501"/>
      <c r="K16" s="1501"/>
      <c r="L16" s="1499"/>
      <c r="M16" s="1499"/>
      <c r="N16" s="1499"/>
    </row>
    <row r="17" spans="3:14">
      <c r="C17" s="1499"/>
      <c r="D17" s="1499"/>
      <c r="E17" s="1499"/>
      <c r="F17" s="1501"/>
      <c r="G17" s="1501"/>
      <c r="H17" s="1501"/>
      <c r="I17" s="1501"/>
      <c r="J17" s="1501"/>
      <c r="K17" s="1501"/>
      <c r="L17" s="1499"/>
      <c r="M17" s="1499"/>
      <c r="N17" s="1499"/>
    </row>
    <row r="18" spans="3:14">
      <c r="C18" s="1499"/>
      <c r="D18" s="1499"/>
      <c r="E18" s="1499"/>
      <c r="F18" s="1501"/>
      <c r="G18" s="1501"/>
      <c r="H18" s="1501"/>
      <c r="I18" s="1501"/>
      <c r="J18" s="1501"/>
      <c r="K18" s="1501"/>
      <c r="L18" s="1499"/>
      <c r="M18" s="1499"/>
      <c r="N18" s="1499"/>
    </row>
    <row r="19" spans="3:14">
      <c r="C19" s="1499"/>
      <c r="D19" s="1499"/>
      <c r="E19" s="1499"/>
      <c r="F19" s="1501"/>
      <c r="G19" s="1501"/>
      <c r="H19" s="1501"/>
      <c r="I19" s="1501"/>
      <c r="J19" s="1501"/>
      <c r="K19" s="1501"/>
      <c r="L19" s="1499"/>
      <c r="M19" s="1499"/>
      <c r="N19" s="1499"/>
    </row>
    <row r="20" spans="3:14">
      <c r="C20" s="1499"/>
      <c r="D20" s="1499"/>
      <c r="E20" s="1499"/>
      <c r="F20" s="1501"/>
      <c r="G20" s="1501"/>
      <c r="H20" s="1501"/>
      <c r="I20" s="1502"/>
      <c r="J20" s="1501"/>
      <c r="K20" s="1501"/>
      <c r="L20" s="1499"/>
      <c r="M20" s="1499"/>
      <c r="N20" s="1499"/>
    </row>
    <row r="21" spans="3:14">
      <c r="C21" s="1499"/>
      <c r="D21" s="1499"/>
      <c r="E21" s="1499"/>
      <c r="F21" s="1499"/>
      <c r="G21" s="1499"/>
      <c r="H21" s="1499"/>
      <c r="I21" s="1499"/>
      <c r="J21" s="1499"/>
      <c r="K21" s="1499"/>
      <c r="L21" s="1499"/>
      <c r="M21" s="1499"/>
      <c r="N21" s="1499"/>
    </row>
    <row r="22" spans="3:14" ht="15" customHeight="1">
      <c r="C22" s="2699" t="s">
        <v>870</v>
      </c>
      <c r="D22" s="2699"/>
      <c r="E22" s="2699"/>
      <c r="F22" s="2699"/>
      <c r="G22" s="2699"/>
      <c r="H22" s="2699"/>
      <c r="I22" s="2699"/>
      <c r="J22" s="2699"/>
      <c r="K22" s="2699"/>
      <c r="L22" s="2699"/>
      <c r="M22" s="2699"/>
      <c r="N22" s="2699"/>
    </row>
    <row r="23" spans="3:14" ht="38.450000000000003" customHeight="1">
      <c r="C23" s="2699"/>
      <c r="D23" s="2699"/>
      <c r="E23" s="2699"/>
      <c r="F23" s="2699"/>
      <c r="G23" s="2699"/>
      <c r="H23" s="2699"/>
      <c r="I23" s="2699"/>
      <c r="J23" s="2699"/>
      <c r="K23" s="2699"/>
      <c r="L23" s="2699"/>
      <c r="M23" s="2699"/>
      <c r="N23" s="2699"/>
    </row>
    <row r="24" spans="3:14" ht="25.5" customHeight="1">
      <c r="C24" s="2703" t="str">
        <f>'CERT-V'!C48</f>
        <v xml:space="preserve">com fundamentação dada pelo </v>
      </c>
      <c r="D24" s="2703"/>
      <c r="E24" s="2703"/>
      <c r="F24" s="2703"/>
      <c r="G24" s="2703"/>
      <c r="H24" s="2703"/>
      <c r="I24" s="2703"/>
      <c r="J24" s="2703"/>
      <c r="K24" s="2703"/>
      <c r="L24" s="2703"/>
      <c r="M24" s="2703"/>
      <c r="N24" s="2703"/>
    </row>
    <row r="25" spans="3:14">
      <c r="C25" s="2700" t="s">
        <v>191</v>
      </c>
      <c r="D25" s="2700"/>
      <c r="E25" s="2700"/>
      <c r="F25" s="2700"/>
      <c r="G25" s="2700"/>
      <c r="H25" s="1503" t="e">
        <f>IF('CERT-F'!#REF!="","",'CERT-F'!#REF!)</f>
        <v>#REF!</v>
      </c>
      <c r="I25" s="1499" t="s">
        <v>193</v>
      </c>
      <c r="J25" s="1499"/>
      <c r="K25" s="1499"/>
      <c r="L25" s="1503" t="str">
        <f>'CERT-V'!$E$35</f>
        <v/>
      </c>
      <c r="M25" s="1504" t="s">
        <v>195</v>
      </c>
      <c r="N25" s="1499"/>
    </row>
    <row r="26" spans="3:14">
      <c r="C26" s="1511" t="s">
        <v>196</v>
      </c>
      <c r="D26" s="1512"/>
      <c r="E26" s="2705" t="str">
        <f>'CERT-V'!$L$35</f>
        <v/>
      </c>
      <c r="F26" s="2705"/>
      <c r="G26" s="1512" t="s">
        <v>2433</v>
      </c>
      <c r="H26" s="1513" t="str">
        <f>'CERT-V'!$O$35</f>
        <v/>
      </c>
      <c r="I26" s="1512" t="s">
        <v>2604</v>
      </c>
      <c r="J26" s="1513" t="str">
        <f>'CERT-V'!$Q$35</f>
        <v/>
      </c>
      <c r="K26" s="1512" t="s">
        <v>194</v>
      </c>
      <c r="L26" s="1501"/>
      <c r="M26" s="1512"/>
      <c r="N26" s="1499"/>
    </row>
    <row r="27" spans="3:14" hidden="1">
      <c r="C27" s="1513" t="e">
        <f>C26-H26*365</f>
        <v>#VALUE!</v>
      </c>
      <c r="D27" s="1501"/>
      <c r="E27" s="1501"/>
      <c r="F27" s="1505" t="e">
        <f>IF(C27&gt;=31,VLOOKUP(C27,F28:G38,2),0)</f>
        <v>#VALUE!</v>
      </c>
      <c r="G27" s="1506" t="e">
        <f>IF(C27&gt;=31,VLOOKUP(C27,F28:G38,1),0)</f>
        <v>#VALUE!</v>
      </c>
      <c r="H27" s="1500"/>
      <c r="I27" s="1499"/>
      <c r="J27" s="1499"/>
      <c r="K27" s="1499"/>
      <c r="L27" s="1499"/>
      <c r="M27" s="1499"/>
      <c r="N27" s="1499"/>
    </row>
    <row r="28" spans="3:14" hidden="1">
      <c r="C28" s="1505"/>
      <c r="D28" s="1501"/>
      <c r="E28" s="1501"/>
      <c r="F28" s="1507">
        <v>31</v>
      </c>
      <c r="G28" s="1508">
        <v>1</v>
      </c>
      <c r="H28" s="1500"/>
      <c r="I28" s="1499"/>
      <c r="J28" s="1499"/>
      <c r="K28" s="1499"/>
      <c r="L28" s="1499"/>
      <c r="M28" s="1499"/>
      <c r="N28" s="1499"/>
    </row>
    <row r="29" spans="3:14" hidden="1">
      <c r="C29" s="1501"/>
      <c r="D29" s="1501"/>
      <c r="E29" s="1501"/>
      <c r="F29" s="1507">
        <v>59</v>
      </c>
      <c r="G29" s="1508">
        <v>2</v>
      </c>
      <c r="H29" s="1500"/>
      <c r="I29" s="1499"/>
      <c r="J29" s="1499"/>
      <c r="K29" s="1499"/>
      <c r="L29" s="1499"/>
      <c r="M29" s="1499"/>
      <c r="N29" s="1499"/>
    </row>
    <row r="30" spans="3:14" hidden="1">
      <c r="C30" s="1501"/>
      <c r="D30" s="1501"/>
      <c r="E30" s="1501"/>
      <c r="F30" s="1500">
        <v>90</v>
      </c>
      <c r="G30" s="1508">
        <v>3</v>
      </c>
      <c r="H30" s="1500"/>
      <c r="I30" s="1499"/>
      <c r="J30" s="1499"/>
      <c r="K30" s="1499"/>
      <c r="L30" s="1499"/>
      <c r="M30" s="1499"/>
      <c r="N30" s="1499"/>
    </row>
    <row r="31" spans="3:14" hidden="1">
      <c r="C31" s="1501"/>
      <c r="D31" s="1501"/>
      <c r="E31" s="1501"/>
      <c r="F31" s="1500">
        <v>120</v>
      </c>
      <c r="G31" s="1508">
        <v>4</v>
      </c>
      <c r="H31" s="1500"/>
      <c r="I31" s="1499"/>
      <c r="J31" s="1499"/>
      <c r="K31" s="1499"/>
      <c r="L31" s="1499"/>
      <c r="M31" s="1499"/>
      <c r="N31" s="1499"/>
    </row>
    <row r="32" spans="3:14" hidden="1">
      <c r="C32" s="1501"/>
      <c r="D32" s="1501"/>
      <c r="E32" s="1501"/>
      <c r="F32" s="1500">
        <v>151</v>
      </c>
      <c r="G32" s="1508">
        <v>5</v>
      </c>
      <c r="H32" s="1500"/>
      <c r="I32" s="1499"/>
      <c r="J32" s="1499"/>
      <c r="K32" s="1499"/>
      <c r="L32" s="1499"/>
      <c r="M32" s="1499"/>
      <c r="N32" s="1499"/>
    </row>
    <row r="33" spans="3:14" hidden="1">
      <c r="C33" s="1501"/>
      <c r="D33" s="1501"/>
      <c r="E33" s="1501"/>
      <c r="F33" s="1500">
        <v>181</v>
      </c>
      <c r="G33" s="1508">
        <v>6</v>
      </c>
      <c r="H33" s="1500"/>
      <c r="I33" s="1499"/>
      <c r="J33" s="1499"/>
      <c r="K33" s="1499"/>
      <c r="L33" s="1499"/>
      <c r="M33" s="1499"/>
      <c r="N33" s="1499"/>
    </row>
    <row r="34" spans="3:14" hidden="1">
      <c r="C34" s="1501"/>
      <c r="D34" s="1501"/>
      <c r="E34" s="1501"/>
      <c r="F34" s="1500">
        <v>212</v>
      </c>
      <c r="G34" s="1508">
        <v>7</v>
      </c>
      <c r="H34" s="1500"/>
      <c r="I34" s="1499"/>
      <c r="J34" s="1499"/>
      <c r="K34" s="1499"/>
      <c r="L34" s="1499"/>
      <c r="M34" s="1499"/>
      <c r="N34" s="1499"/>
    </row>
    <row r="35" spans="3:14" hidden="1">
      <c r="C35" s="1501"/>
      <c r="D35" s="1501"/>
      <c r="E35" s="1501"/>
      <c r="F35" s="1500">
        <v>243</v>
      </c>
      <c r="G35" s="1508">
        <v>8</v>
      </c>
      <c r="H35" s="1500"/>
      <c r="I35" s="1499"/>
      <c r="J35" s="1499"/>
      <c r="K35" s="1499"/>
      <c r="L35" s="1499"/>
      <c r="M35" s="1499"/>
      <c r="N35" s="1499"/>
    </row>
    <row r="36" spans="3:14" hidden="1">
      <c r="C36" s="1501"/>
      <c r="D36" s="1501"/>
      <c r="E36" s="1501"/>
      <c r="F36" s="1500">
        <v>273</v>
      </c>
      <c r="G36" s="1508">
        <v>9</v>
      </c>
      <c r="H36" s="1500"/>
      <c r="I36" s="1499"/>
      <c r="J36" s="1499"/>
      <c r="K36" s="1499"/>
      <c r="L36" s="1499"/>
      <c r="M36" s="1499"/>
      <c r="N36" s="1499"/>
    </row>
    <row r="37" spans="3:14" hidden="1">
      <c r="C37" s="1501"/>
      <c r="D37" s="1501"/>
      <c r="E37" s="1501"/>
      <c r="F37" s="1500">
        <v>304</v>
      </c>
      <c r="G37" s="1508">
        <v>10</v>
      </c>
      <c r="H37" s="1500"/>
      <c r="I37" s="1499"/>
      <c r="J37" s="1499"/>
      <c r="K37" s="1499"/>
      <c r="L37" s="1499"/>
      <c r="M37" s="1499"/>
      <c r="N37" s="1499"/>
    </row>
    <row r="38" spans="3:14" ht="13.5" hidden="1" thickBot="1">
      <c r="C38" s="1501"/>
      <c r="D38" s="1501"/>
      <c r="E38" s="1501"/>
      <c r="F38" s="1509">
        <v>334</v>
      </c>
      <c r="G38" s="1510">
        <v>11</v>
      </c>
      <c r="H38" s="1500"/>
      <c r="I38" s="1499"/>
      <c r="J38" s="1499"/>
      <c r="K38" s="1499"/>
      <c r="L38" s="1499"/>
      <c r="M38" s="1499"/>
      <c r="N38" s="1499"/>
    </row>
    <row r="39" spans="3:14">
      <c r="C39" s="1501" t="str">
        <f>IF('CERT-V'!H52&gt;0,"Incluido o período de pedágio em atendimento ao dispositivo indicado.","")</f>
        <v>Incluido o período de pedágio em atendimento ao dispositivo indicado.</v>
      </c>
      <c r="D39" s="1501"/>
      <c r="E39" s="1501"/>
      <c r="F39" s="1500"/>
      <c r="G39" s="1500"/>
      <c r="H39" s="1500"/>
      <c r="I39" s="1499"/>
      <c r="J39" s="1499"/>
      <c r="K39" s="1499"/>
      <c r="L39" s="1499"/>
      <c r="M39" s="1499"/>
      <c r="N39" s="1499"/>
    </row>
    <row r="40" spans="3:14" ht="16.7" customHeight="1">
      <c r="C40" s="1499"/>
      <c r="D40" s="1499"/>
      <c r="E40" s="1499"/>
      <c r="F40" s="2700">
        <f>'CERT-V'!D57</f>
        <v>0</v>
      </c>
      <c r="G40" s="2700"/>
      <c r="H40" s="2700"/>
      <c r="I40" s="2700"/>
      <c r="J40" s="2700"/>
      <c r="K40" s="1499"/>
      <c r="L40" s="2704">
        <f ca="1">TODAY()</f>
        <v>46072</v>
      </c>
      <c r="M40" s="2704"/>
      <c r="N40" s="1499"/>
    </row>
    <row r="41" spans="3:14">
      <c r="C41" s="1499"/>
      <c r="D41" s="1499"/>
      <c r="E41" s="1499"/>
      <c r="F41" s="1499"/>
      <c r="G41" s="1499"/>
      <c r="H41" s="1499"/>
      <c r="I41" s="1499"/>
      <c r="J41" s="1499"/>
      <c r="K41" s="1499"/>
      <c r="L41" s="1499"/>
      <c r="M41" s="1499"/>
      <c r="N41" s="1499"/>
    </row>
    <row r="42" spans="3:14">
      <c r="C42" s="1499"/>
      <c r="D42" s="1499"/>
      <c r="E42" s="1499"/>
      <c r="F42" s="1499"/>
      <c r="G42" s="1499"/>
      <c r="H42" s="1499"/>
      <c r="I42" s="1499"/>
      <c r="J42" s="1499"/>
      <c r="K42" s="1499"/>
      <c r="L42" s="1499"/>
      <c r="M42" s="1499"/>
      <c r="N42" s="1499"/>
    </row>
    <row r="43" spans="3:14">
      <c r="C43" s="1499"/>
      <c r="D43" s="1499"/>
      <c r="E43" s="1499"/>
      <c r="F43" s="1499"/>
      <c r="G43" s="1499"/>
      <c r="H43" s="1499"/>
      <c r="I43" s="1499"/>
      <c r="J43" s="1499"/>
      <c r="K43" s="1499"/>
      <c r="L43" s="1499"/>
      <c r="M43" s="1499"/>
      <c r="N43" s="1499"/>
    </row>
    <row r="44" spans="3:14">
      <c r="C44" s="1499"/>
      <c r="D44" s="1499"/>
      <c r="E44" s="1499"/>
      <c r="F44" s="1499"/>
      <c r="G44" s="1499"/>
      <c r="H44" s="1499"/>
      <c r="I44" s="1499"/>
      <c r="J44" s="1499"/>
      <c r="K44" s="1499"/>
      <c r="L44" s="1499"/>
      <c r="M44" s="1499"/>
      <c r="N44" s="1499"/>
    </row>
    <row r="45" spans="3:14">
      <c r="C45" s="1499"/>
      <c r="D45" s="1499"/>
      <c r="E45" s="1499"/>
      <c r="F45" s="1499"/>
      <c r="G45" s="1499"/>
      <c r="H45" s="1499"/>
      <c r="I45" s="1499"/>
      <c r="J45" s="1499"/>
      <c r="K45" s="1499"/>
      <c r="L45" s="1499"/>
      <c r="M45" s="1499"/>
      <c r="N45" s="1499"/>
    </row>
    <row r="46" spans="3:14">
      <c r="C46" s="1499"/>
      <c r="D46" s="1499"/>
      <c r="E46" s="1499"/>
      <c r="F46" s="1499"/>
      <c r="G46" s="1499"/>
      <c r="H46" s="1499"/>
      <c r="I46" s="1499"/>
      <c r="J46" s="1499"/>
      <c r="K46" s="1499"/>
      <c r="L46" s="1499"/>
      <c r="M46" s="1499"/>
      <c r="N46" s="1499"/>
    </row>
    <row r="47" spans="3:14">
      <c r="C47" s="1499"/>
      <c r="D47" s="1499"/>
      <c r="E47" s="1499"/>
      <c r="F47" s="2701" t="s">
        <v>192</v>
      </c>
      <c r="G47" s="2701"/>
      <c r="H47" s="2701"/>
      <c r="I47" s="2701"/>
      <c r="J47" s="2701"/>
      <c r="K47" s="2701"/>
      <c r="L47" s="2701"/>
      <c r="M47" s="1499"/>
      <c r="N47" s="1499"/>
    </row>
    <row r="48" spans="3:14">
      <c r="C48" s="249"/>
      <c r="D48" s="249"/>
      <c r="E48" s="249"/>
      <c r="F48" s="2365"/>
      <c r="G48" s="2365"/>
      <c r="H48" s="2365"/>
      <c r="I48" s="2365"/>
      <c r="J48" s="2365"/>
      <c r="K48" s="2365"/>
      <c r="L48" s="2365"/>
      <c r="M48" s="249"/>
      <c r="N48" s="249"/>
    </row>
    <row r="49" spans="3:14"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</row>
    <row r="50" spans="3:14"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249"/>
      <c r="N50" s="249"/>
    </row>
    <row r="51" spans="3:14"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</row>
    <row r="52" spans="3:14"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249"/>
      <c r="N52" s="249"/>
    </row>
    <row r="53" spans="3:14"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</row>
    <row r="54" spans="3:14"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249"/>
      <c r="N54" s="249"/>
    </row>
    <row r="55" spans="3:14"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249"/>
      <c r="N55" s="249"/>
    </row>
    <row r="56" spans="3:14"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249"/>
      <c r="N56" s="249"/>
    </row>
    <row r="57" spans="3:14"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</row>
    <row r="58" spans="3:14"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249"/>
      <c r="N58" s="249"/>
    </row>
    <row r="59" spans="3:14"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249"/>
      <c r="N59" s="249"/>
    </row>
    <row r="60" spans="3:14"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249"/>
      <c r="N60" s="249"/>
    </row>
    <row r="61" spans="3:14"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249"/>
      <c r="N61" s="249"/>
    </row>
    <row r="62" spans="3:14"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</row>
    <row r="63" spans="3:14"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</row>
    <row r="64" spans="3:14"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249"/>
      <c r="N64" s="249"/>
    </row>
    <row r="65" spans="3:14"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</row>
    <row r="66" spans="3:14"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249"/>
      <c r="N66" s="249"/>
    </row>
    <row r="67" spans="3:14"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</row>
  </sheetData>
  <sheetProtection password="C490" sheet="1" objects="1" scenarios="1"/>
  <mergeCells count="13">
    <mergeCell ref="C1:M7"/>
    <mergeCell ref="C22:N23"/>
    <mergeCell ref="F10:H10"/>
    <mergeCell ref="F47:L47"/>
    <mergeCell ref="F48:L48"/>
    <mergeCell ref="F11:M11"/>
    <mergeCell ref="F12:L12"/>
    <mergeCell ref="F13:K13"/>
    <mergeCell ref="C24:N24"/>
    <mergeCell ref="L40:M40"/>
    <mergeCell ref="F40:J40"/>
    <mergeCell ref="C25:G25"/>
    <mergeCell ref="E26:F26"/>
  </mergeCells>
  <phoneticPr fontId="58" type="noConversion"/>
  <pageMargins left="0.59055118110236227" right="0.19685039370078741" top="0.98425196850393704" bottom="0.98425196850393704" header="0.51181102362204722" footer="0.51181102362204722"/>
  <pageSetup paperSize="9" orientation="portrait" horizontalDpi="4294967294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8"/>
  <dimension ref="B1:Q35"/>
  <sheetViews>
    <sheetView showZeros="0" workbookViewId="0">
      <selection activeCell="D26" sqref="D26"/>
    </sheetView>
  </sheetViews>
  <sheetFormatPr defaultColWidth="11" defaultRowHeight="12.75"/>
  <cols>
    <col min="1" max="1" width="5.140625" customWidth="1"/>
    <col min="2" max="2" width="3.7109375" customWidth="1"/>
    <col min="3" max="3" width="5.5703125" customWidth="1"/>
    <col min="4" max="4" width="5.85546875" customWidth="1"/>
    <col min="5" max="5" width="5.5703125" customWidth="1"/>
    <col min="6" max="6" width="5.42578125" customWidth="1"/>
    <col min="7" max="7" width="6" customWidth="1"/>
    <col min="8" max="8" width="5.140625" customWidth="1"/>
    <col min="9" max="9" width="5.42578125" customWidth="1"/>
    <col min="10" max="10" width="5" customWidth="1"/>
    <col min="11" max="11" width="5.7109375" customWidth="1"/>
    <col min="12" max="12" width="6" customWidth="1"/>
    <col min="13" max="13" width="5.5703125" customWidth="1"/>
    <col min="14" max="14" width="5.42578125" customWidth="1"/>
    <col min="15" max="15" width="5.28515625" customWidth="1"/>
    <col min="17" max="17" width="0" hidden="1" customWidth="1"/>
  </cols>
  <sheetData>
    <row r="1" spans="2:17" s="1" customFormat="1" ht="0.75" customHeight="1">
      <c r="B1" s="2706"/>
      <c r="C1" s="2706"/>
      <c r="D1" s="2706"/>
      <c r="E1" s="2706"/>
      <c r="F1" s="2706"/>
      <c r="G1" s="2706"/>
      <c r="H1" s="2706"/>
      <c r="I1" s="2706"/>
      <c r="J1" s="2706"/>
      <c r="K1" s="2706"/>
      <c r="L1" s="2706"/>
      <c r="M1" s="2706"/>
      <c r="N1" s="2706"/>
    </row>
    <row r="2" spans="2:17" s="1" customFormat="1" ht="15">
      <c r="B2" s="108"/>
      <c r="C2" s="109" t="s">
        <v>3107</v>
      </c>
      <c r="D2" s="109" t="s">
        <v>3108</v>
      </c>
      <c r="E2" s="109" t="s">
        <v>3109</v>
      </c>
      <c r="F2" s="109" t="s">
        <v>3110</v>
      </c>
      <c r="G2" s="109" t="s">
        <v>3111</v>
      </c>
      <c r="H2" s="109" t="s">
        <v>3112</v>
      </c>
      <c r="I2" s="109" t="s">
        <v>3113</v>
      </c>
      <c r="J2" s="109" t="s">
        <v>3114</v>
      </c>
      <c r="K2" s="109" t="s">
        <v>3115</v>
      </c>
      <c r="L2" s="109" t="s">
        <v>3116</v>
      </c>
      <c r="M2" s="109" t="s">
        <v>3117</v>
      </c>
      <c r="N2" s="109" t="s">
        <v>3118</v>
      </c>
    </row>
    <row r="3" spans="2:17" s="1" customFormat="1" ht="15">
      <c r="B3" s="110"/>
      <c r="C3" s="110">
        <v>12</v>
      </c>
      <c r="D3" s="110">
        <v>11</v>
      </c>
      <c r="E3" s="110">
        <v>10</v>
      </c>
      <c r="F3" s="110">
        <v>9</v>
      </c>
      <c r="G3" s="110">
        <v>8</v>
      </c>
      <c r="H3" s="110">
        <v>7</v>
      </c>
      <c r="I3" s="110">
        <v>6</v>
      </c>
      <c r="J3" s="110">
        <v>5</v>
      </c>
      <c r="K3" s="110">
        <v>4</v>
      </c>
      <c r="L3" s="110">
        <v>3</v>
      </c>
      <c r="M3" s="110">
        <v>2</v>
      </c>
      <c r="N3" s="110">
        <v>1</v>
      </c>
    </row>
    <row r="4" spans="2:17" s="1" customFormat="1" ht="15">
      <c r="B4" s="110">
        <v>31</v>
      </c>
      <c r="C4" s="111">
        <v>1</v>
      </c>
      <c r="D4" s="111" t="s">
        <v>3119</v>
      </c>
      <c r="E4" s="111">
        <v>62</v>
      </c>
      <c r="F4" s="111" t="s">
        <v>3120</v>
      </c>
      <c r="G4" s="111">
        <v>123</v>
      </c>
      <c r="H4" s="111">
        <v>154</v>
      </c>
      <c r="I4" s="111" t="s">
        <v>3121</v>
      </c>
      <c r="J4" s="111">
        <v>215</v>
      </c>
      <c r="K4" s="111" t="s">
        <v>3122</v>
      </c>
      <c r="L4" s="111">
        <v>276</v>
      </c>
      <c r="M4" s="111" t="s">
        <v>3123</v>
      </c>
      <c r="N4" s="111">
        <v>335</v>
      </c>
    </row>
    <row r="5" spans="2:17" s="1" customFormat="1" ht="15">
      <c r="B5" s="110">
        <v>30</v>
      </c>
      <c r="C5" s="112">
        <v>2</v>
      </c>
      <c r="D5" s="112">
        <v>32</v>
      </c>
      <c r="E5" s="112">
        <v>63</v>
      </c>
      <c r="F5" s="112">
        <v>93</v>
      </c>
      <c r="G5" s="112">
        <v>124</v>
      </c>
      <c r="H5" s="112">
        <v>155</v>
      </c>
      <c r="I5" s="112">
        <v>185</v>
      </c>
      <c r="J5" s="112">
        <v>216</v>
      </c>
      <c r="K5" s="112">
        <v>246</v>
      </c>
      <c r="L5" s="112">
        <v>277</v>
      </c>
      <c r="M5" s="112" t="s">
        <v>3124</v>
      </c>
      <c r="N5" s="112">
        <v>336</v>
      </c>
    </row>
    <row r="6" spans="2:17" s="1" customFormat="1" ht="15">
      <c r="B6" s="110">
        <v>29</v>
      </c>
      <c r="C6" s="111">
        <v>3</v>
      </c>
      <c r="D6" s="111">
        <v>33</v>
      </c>
      <c r="E6" s="111">
        <v>64</v>
      </c>
      <c r="F6" s="111">
        <v>94</v>
      </c>
      <c r="G6" s="111">
        <v>125</v>
      </c>
      <c r="H6" s="111">
        <v>156</v>
      </c>
      <c r="I6" s="111">
        <v>186</v>
      </c>
      <c r="J6" s="111">
        <v>217</v>
      </c>
      <c r="K6" s="111">
        <v>247</v>
      </c>
      <c r="L6" s="111">
        <v>278</v>
      </c>
      <c r="M6" s="848" t="e">
        <f>IF(Q6=366,308,"")</f>
        <v>#N/A</v>
      </c>
      <c r="N6" s="111">
        <v>337</v>
      </c>
      <c r="Q6" s="4" t="e">
        <f>IF('CERT-F'!BY41="",0,'CERT-F'!BY41)</f>
        <v>#N/A</v>
      </c>
    </row>
    <row r="7" spans="2:17" s="1" customFormat="1" ht="15">
      <c r="B7" s="110">
        <v>28</v>
      </c>
      <c r="C7" s="112">
        <v>4</v>
      </c>
      <c r="D7" s="112">
        <v>34</v>
      </c>
      <c r="E7" s="112">
        <v>65</v>
      </c>
      <c r="F7" s="112">
        <v>95</v>
      </c>
      <c r="G7" s="112">
        <v>126</v>
      </c>
      <c r="H7" s="112">
        <v>157</v>
      </c>
      <c r="I7" s="112">
        <v>187</v>
      </c>
      <c r="J7" s="112">
        <v>218</v>
      </c>
      <c r="K7" s="112">
        <v>248</v>
      </c>
      <c r="L7" s="112">
        <v>279</v>
      </c>
      <c r="M7" s="112">
        <v>307</v>
      </c>
      <c r="N7" s="112">
        <v>338</v>
      </c>
    </row>
    <row r="8" spans="2:17" s="1" customFormat="1" ht="15">
      <c r="B8" s="110">
        <v>27</v>
      </c>
      <c r="C8" s="111">
        <v>5</v>
      </c>
      <c r="D8" s="111">
        <v>35</v>
      </c>
      <c r="E8" s="111">
        <v>66</v>
      </c>
      <c r="F8" s="111">
        <v>96</v>
      </c>
      <c r="G8" s="111">
        <v>127</v>
      </c>
      <c r="H8" s="111">
        <v>158</v>
      </c>
      <c r="I8" s="111">
        <v>188</v>
      </c>
      <c r="J8" s="111">
        <v>219</v>
      </c>
      <c r="K8" s="111">
        <v>249</v>
      </c>
      <c r="L8" s="111">
        <v>280</v>
      </c>
      <c r="M8" s="111">
        <v>308</v>
      </c>
      <c r="N8" s="111">
        <v>339</v>
      </c>
    </row>
    <row r="9" spans="2:17" s="1" customFormat="1" ht="15">
      <c r="B9" s="110">
        <v>26</v>
      </c>
      <c r="C9" s="112">
        <v>6</v>
      </c>
      <c r="D9" s="112">
        <v>36</v>
      </c>
      <c r="E9" s="112">
        <v>67</v>
      </c>
      <c r="F9" s="112">
        <v>97</v>
      </c>
      <c r="G9" s="112">
        <v>128</v>
      </c>
      <c r="H9" s="112">
        <v>159</v>
      </c>
      <c r="I9" s="112">
        <v>189</v>
      </c>
      <c r="J9" s="112">
        <v>220</v>
      </c>
      <c r="K9" s="112">
        <v>250</v>
      </c>
      <c r="L9" s="112">
        <v>281</v>
      </c>
      <c r="M9" s="112">
        <v>309</v>
      </c>
      <c r="N9" s="112">
        <v>340</v>
      </c>
    </row>
    <row r="10" spans="2:17" s="1" customFormat="1" ht="15">
      <c r="B10" s="110">
        <v>25</v>
      </c>
      <c r="C10" s="111">
        <v>7</v>
      </c>
      <c r="D10" s="111">
        <v>37</v>
      </c>
      <c r="E10" s="111">
        <v>68</v>
      </c>
      <c r="F10" s="111">
        <v>98</v>
      </c>
      <c r="G10" s="111">
        <v>129</v>
      </c>
      <c r="H10" s="111">
        <v>160</v>
      </c>
      <c r="I10" s="111">
        <v>190</v>
      </c>
      <c r="J10" s="111">
        <v>221</v>
      </c>
      <c r="K10" s="111">
        <v>251</v>
      </c>
      <c r="L10" s="111">
        <v>282</v>
      </c>
      <c r="M10" s="111">
        <v>310</v>
      </c>
      <c r="N10" s="111">
        <v>341</v>
      </c>
    </row>
    <row r="11" spans="2:17" s="1" customFormat="1" ht="15">
      <c r="B11" s="110">
        <v>24</v>
      </c>
      <c r="C11" s="112">
        <v>8</v>
      </c>
      <c r="D11" s="112">
        <v>38</v>
      </c>
      <c r="E11" s="112">
        <v>69</v>
      </c>
      <c r="F11" s="112">
        <v>99</v>
      </c>
      <c r="G11" s="112">
        <v>130</v>
      </c>
      <c r="H11" s="112">
        <v>161</v>
      </c>
      <c r="I11" s="112">
        <v>191</v>
      </c>
      <c r="J11" s="112">
        <v>222</v>
      </c>
      <c r="K11" s="112">
        <v>252</v>
      </c>
      <c r="L11" s="112">
        <v>283</v>
      </c>
      <c r="M11" s="112">
        <v>311</v>
      </c>
      <c r="N11" s="112">
        <v>342</v>
      </c>
    </row>
    <row r="12" spans="2:17" s="1" customFormat="1" ht="15">
      <c r="B12" s="110">
        <v>23</v>
      </c>
      <c r="C12" s="111">
        <v>9</v>
      </c>
      <c r="D12" s="111">
        <v>39</v>
      </c>
      <c r="E12" s="111">
        <v>70</v>
      </c>
      <c r="F12" s="111">
        <v>100</v>
      </c>
      <c r="G12" s="111">
        <v>131</v>
      </c>
      <c r="H12" s="111">
        <v>162</v>
      </c>
      <c r="I12" s="111">
        <v>192</v>
      </c>
      <c r="J12" s="111">
        <v>223</v>
      </c>
      <c r="K12" s="111">
        <v>253</v>
      </c>
      <c r="L12" s="111">
        <v>284</v>
      </c>
      <c r="M12" s="111">
        <v>312</v>
      </c>
      <c r="N12" s="111">
        <v>343</v>
      </c>
    </row>
    <row r="13" spans="2:17" s="1" customFormat="1" ht="15">
      <c r="B13" s="110">
        <v>22</v>
      </c>
      <c r="C13" s="112">
        <v>10</v>
      </c>
      <c r="D13" s="112">
        <v>40</v>
      </c>
      <c r="E13" s="112">
        <v>71</v>
      </c>
      <c r="F13" s="112">
        <v>101</v>
      </c>
      <c r="G13" s="112">
        <v>132</v>
      </c>
      <c r="H13" s="112">
        <v>163</v>
      </c>
      <c r="I13" s="112">
        <v>193</v>
      </c>
      <c r="J13" s="112">
        <v>224</v>
      </c>
      <c r="K13" s="112">
        <v>254</v>
      </c>
      <c r="L13" s="112">
        <v>285</v>
      </c>
      <c r="M13" s="112">
        <v>313</v>
      </c>
      <c r="N13" s="112">
        <v>344</v>
      </c>
    </row>
    <row r="14" spans="2:17" s="1" customFormat="1" ht="15">
      <c r="B14" s="110">
        <v>21</v>
      </c>
      <c r="C14" s="111">
        <v>11</v>
      </c>
      <c r="D14" s="111">
        <v>41</v>
      </c>
      <c r="E14" s="111">
        <v>72</v>
      </c>
      <c r="F14" s="111">
        <v>102</v>
      </c>
      <c r="G14" s="111">
        <v>133</v>
      </c>
      <c r="H14" s="111">
        <v>164</v>
      </c>
      <c r="I14" s="111">
        <v>194</v>
      </c>
      <c r="J14" s="111">
        <v>225</v>
      </c>
      <c r="K14" s="111">
        <v>255</v>
      </c>
      <c r="L14" s="111">
        <v>286</v>
      </c>
      <c r="M14" s="111">
        <v>314</v>
      </c>
      <c r="N14" s="111">
        <v>345</v>
      </c>
    </row>
    <row r="15" spans="2:17" s="1" customFormat="1" ht="15">
      <c r="B15" s="110">
        <v>20</v>
      </c>
      <c r="C15" s="112">
        <v>12</v>
      </c>
      <c r="D15" s="112">
        <v>42</v>
      </c>
      <c r="E15" s="112">
        <v>73</v>
      </c>
      <c r="F15" s="112">
        <v>103</v>
      </c>
      <c r="G15" s="112">
        <v>134</v>
      </c>
      <c r="H15" s="112">
        <v>165</v>
      </c>
      <c r="I15" s="112">
        <v>195</v>
      </c>
      <c r="J15" s="112">
        <v>226</v>
      </c>
      <c r="K15" s="112">
        <v>256</v>
      </c>
      <c r="L15" s="112">
        <v>287</v>
      </c>
      <c r="M15" s="112">
        <v>315</v>
      </c>
      <c r="N15" s="112">
        <v>346</v>
      </c>
    </row>
    <row r="16" spans="2:17" s="1" customFormat="1" ht="15">
      <c r="B16" s="110">
        <v>19</v>
      </c>
      <c r="C16" s="111">
        <v>13</v>
      </c>
      <c r="D16" s="111">
        <v>43</v>
      </c>
      <c r="E16" s="111">
        <v>74</v>
      </c>
      <c r="F16" s="111">
        <v>104</v>
      </c>
      <c r="G16" s="111">
        <v>135</v>
      </c>
      <c r="H16" s="111">
        <v>166</v>
      </c>
      <c r="I16" s="111">
        <v>196</v>
      </c>
      <c r="J16" s="111">
        <v>227</v>
      </c>
      <c r="K16" s="111">
        <v>257</v>
      </c>
      <c r="L16" s="111">
        <v>288</v>
      </c>
      <c r="M16" s="111">
        <v>316</v>
      </c>
      <c r="N16" s="111">
        <v>347</v>
      </c>
    </row>
    <row r="17" spans="2:14" s="1" customFormat="1" ht="15">
      <c r="B17" s="110">
        <v>18</v>
      </c>
      <c r="C17" s="112">
        <v>14</v>
      </c>
      <c r="D17" s="112">
        <v>44</v>
      </c>
      <c r="E17" s="112">
        <v>75</v>
      </c>
      <c r="F17" s="112">
        <v>105</v>
      </c>
      <c r="G17" s="112">
        <v>136</v>
      </c>
      <c r="H17" s="112">
        <v>167</v>
      </c>
      <c r="I17" s="112">
        <v>197</v>
      </c>
      <c r="J17" s="112">
        <v>228</v>
      </c>
      <c r="K17" s="112">
        <v>258</v>
      </c>
      <c r="L17" s="112">
        <v>289</v>
      </c>
      <c r="M17" s="112">
        <v>317</v>
      </c>
      <c r="N17" s="112">
        <v>348</v>
      </c>
    </row>
    <row r="18" spans="2:14" s="1" customFormat="1" ht="15">
      <c r="B18" s="110">
        <v>17</v>
      </c>
      <c r="C18" s="111">
        <v>15</v>
      </c>
      <c r="D18" s="111">
        <v>45</v>
      </c>
      <c r="E18" s="111">
        <v>76</v>
      </c>
      <c r="F18" s="111">
        <v>106</v>
      </c>
      <c r="G18" s="111">
        <v>137</v>
      </c>
      <c r="H18" s="111">
        <v>168</v>
      </c>
      <c r="I18" s="111">
        <v>198</v>
      </c>
      <c r="J18" s="111">
        <v>229</v>
      </c>
      <c r="K18" s="111">
        <v>259</v>
      </c>
      <c r="L18" s="111">
        <v>290</v>
      </c>
      <c r="M18" s="111">
        <v>318</v>
      </c>
      <c r="N18" s="111">
        <v>349</v>
      </c>
    </row>
    <row r="19" spans="2:14" s="1" customFormat="1" ht="15">
      <c r="B19" s="113"/>
      <c r="C19" s="113" t="s">
        <v>3125</v>
      </c>
      <c r="D19" s="113" t="s">
        <v>3126</v>
      </c>
      <c r="E19" s="113" t="s">
        <v>3127</v>
      </c>
      <c r="F19" s="113" t="s">
        <v>3128</v>
      </c>
      <c r="G19" s="113" t="s">
        <v>3129</v>
      </c>
      <c r="H19" s="113" t="s">
        <v>3130</v>
      </c>
      <c r="I19" s="113" t="s">
        <v>3131</v>
      </c>
      <c r="J19" s="113" t="s">
        <v>3132</v>
      </c>
      <c r="K19" s="113" t="s">
        <v>3133</v>
      </c>
      <c r="L19" s="113" t="s">
        <v>3134</v>
      </c>
      <c r="M19" s="113" t="s">
        <v>3135</v>
      </c>
      <c r="N19" s="113" t="s">
        <v>3136</v>
      </c>
    </row>
    <row r="20" spans="2:14" s="1" customFormat="1" ht="15">
      <c r="B20" s="110">
        <v>16</v>
      </c>
      <c r="C20" s="112">
        <v>16</v>
      </c>
      <c r="D20" s="112">
        <v>46</v>
      </c>
      <c r="E20" s="112">
        <v>77</v>
      </c>
      <c r="F20" s="112">
        <v>107</v>
      </c>
      <c r="G20" s="112">
        <v>138</v>
      </c>
      <c r="H20" s="112">
        <v>169</v>
      </c>
      <c r="I20" s="112">
        <v>199</v>
      </c>
      <c r="J20" s="112">
        <v>230</v>
      </c>
      <c r="K20" s="112">
        <v>260</v>
      </c>
      <c r="L20" s="112">
        <v>291</v>
      </c>
      <c r="M20" s="112">
        <v>319</v>
      </c>
      <c r="N20" s="112">
        <v>350</v>
      </c>
    </row>
    <row r="21" spans="2:14" s="1" customFormat="1" ht="15">
      <c r="B21" s="110">
        <v>15</v>
      </c>
      <c r="C21" s="111">
        <v>17</v>
      </c>
      <c r="D21" s="111">
        <v>47</v>
      </c>
      <c r="E21" s="111">
        <v>78</v>
      </c>
      <c r="F21" s="111">
        <v>108</v>
      </c>
      <c r="G21" s="111">
        <v>139</v>
      </c>
      <c r="H21" s="111">
        <v>170</v>
      </c>
      <c r="I21" s="111">
        <v>200</v>
      </c>
      <c r="J21" s="111">
        <v>231</v>
      </c>
      <c r="K21" s="111">
        <v>261</v>
      </c>
      <c r="L21" s="111">
        <v>292</v>
      </c>
      <c r="M21" s="111">
        <v>320</v>
      </c>
      <c r="N21" s="111">
        <v>351</v>
      </c>
    </row>
    <row r="22" spans="2:14" s="1" customFormat="1" ht="15">
      <c r="B22" s="110">
        <v>14</v>
      </c>
      <c r="C22" s="112">
        <v>18</v>
      </c>
      <c r="D22" s="112">
        <v>48</v>
      </c>
      <c r="E22" s="112">
        <v>79</v>
      </c>
      <c r="F22" s="112">
        <v>109</v>
      </c>
      <c r="G22" s="112">
        <v>140</v>
      </c>
      <c r="H22" s="112">
        <v>171</v>
      </c>
      <c r="I22" s="112">
        <v>201</v>
      </c>
      <c r="J22" s="112">
        <v>232</v>
      </c>
      <c r="K22" s="112">
        <v>262</v>
      </c>
      <c r="L22" s="112">
        <v>293</v>
      </c>
      <c r="M22" s="112">
        <v>321</v>
      </c>
      <c r="N22" s="112">
        <v>352</v>
      </c>
    </row>
    <row r="23" spans="2:14" s="1" customFormat="1" ht="15">
      <c r="B23" s="110">
        <v>13</v>
      </c>
      <c r="C23" s="111">
        <v>19</v>
      </c>
      <c r="D23" s="111">
        <v>49</v>
      </c>
      <c r="E23" s="111">
        <v>80</v>
      </c>
      <c r="F23" s="111">
        <v>110</v>
      </c>
      <c r="G23" s="111">
        <v>141</v>
      </c>
      <c r="H23" s="111">
        <v>172</v>
      </c>
      <c r="I23" s="111">
        <v>202</v>
      </c>
      <c r="J23" s="111">
        <v>233</v>
      </c>
      <c r="K23" s="111">
        <v>263</v>
      </c>
      <c r="L23" s="111">
        <v>294</v>
      </c>
      <c r="M23" s="111">
        <v>322</v>
      </c>
      <c r="N23" s="111">
        <v>353</v>
      </c>
    </row>
    <row r="24" spans="2:14" s="1" customFormat="1" ht="15">
      <c r="B24" s="110">
        <v>12</v>
      </c>
      <c r="C24" s="112">
        <v>20</v>
      </c>
      <c r="D24" s="112">
        <v>50</v>
      </c>
      <c r="E24" s="112">
        <v>81</v>
      </c>
      <c r="F24" s="112">
        <v>111</v>
      </c>
      <c r="G24" s="112">
        <v>142</v>
      </c>
      <c r="H24" s="112">
        <v>173</v>
      </c>
      <c r="I24" s="112">
        <v>203</v>
      </c>
      <c r="J24" s="112">
        <v>234</v>
      </c>
      <c r="K24" s="112">
        <v>264</v>
      </c>
      <c r="L24" s="112">
        <v>295</v>
      </c>
      <c r="M24" s="112">
        <v>323</v>
      </c>
      <c r="N24" s="112">
        <v>354</v>
      </c>
    </row>
    <row r="25" spans="2:14" s="1" customFormat="1" ht="15">
      <c r="B25" s="110">
        <v>11</v>
      </c>
      <c r="C25" s="111">
        <v>21</v>
      </c>
      <c r="D25" s="111">
        <v>51</v>
      </c>
      <c r="E25" s="111">
        <v>82</v>
      </c>
      <c r="F25" s="111">
        <v>112</v>
      </c>
      <c r="G25" s="111">
        <v>143</v>
      </c>
      <c r="H25" s="111">
        <v>174</v>
      </c>
      <c r="I25" s="111">
        <v>204</v>
      </c>
      <c r="J25" s="111">
        <v>235</v>
      </c>
      <c r="K25" s="111">
        <v>265</v>
      </c>
      <c r="L25" s="111">
        <v>296</v>
      </c>
      <c r="M25" s="111">
        <v>324</v>
      </c>
      <c r="N25" s="111">
        <v>355</v>
      </c>
    </row>
    <row r="26" spans="2:14" s="1" customFormat="1" ht="15">
      <c r="B26" s="110">
        <v>10</v>
      </c>
      <c r="C26" s="112">
        <v>22</v>
      </c>
      <c r="D26" s="112">
        <v>52</v>
      </c>
      <c r="E26" s="112">
        <v>83</v>
      </c>
      <c r="F26" s="112">
        <v>113</v>
      </c>
      <c r="G26" s="112">
        <v>144</v>
      </c>
      <c r="H26" s="112">
        <v>175</v>
      </c>
      <c r="I26" s="112">
        <v>205</v>
      </c>
      <c r="J26" s="112">
        <v>236</v>
      </c>
      <c r="K26" s="112">
        <v>266</v>
      </c>
      <c r="L26" s="112">
        <v>297</v>
      </c>
      <c r="M26" s="112">
        <v>325</v>
      </c>
      <c r="N26" s="112">
        <v>356</v>
      </c>
    </row>
    <row r="27" spans="2:14" s="1" customFormat="1" ht="15">
      <c r="B27" s="110">
        <v>9</v>
      </c>
      <c r="C27" s="111">
        <v>23</v>
      </c>
      <c r="D27" s="111">
        <v>53</v>
      </c>
      <c r="E27" s="111">
        <v>84</v>
      </c>
      <c r="F27" s="111">
        <v>114</v>
      </c>
      <c r="G27" s="111">
        <v>145</v>
      </c>
      <c r="H27" s="111">
        <v>176</v>
      </c>
      <c r="I27" s="111">
        <v>206</v>
      </c>
      <c r="J27" s="111">
        <v>237</v>
      </c>
      <c r="K27" s="111">
        <v>267</v>
      </c>
      <c r="L27" s="111">
        <v>298</v>
      </c>
      <c r="M27" s="111">
        <v>326</v>
      </c>
      <c r="N27" s="111">
        <v>357</v>
      </c>
    </row>
    <row r="28" spans="2:14" s="1" customFormat="1" ht="15">
      <c r="B28" s="110">
        <v>8</v>
      </c>
      <c r="C28" s="112">
        <v>24</v>
      </c>
      <c r="D28" s="112">
        <v>54</v>
      </c>
      <c r="E28" s="112">
        <v>85</v>
      </c>
      <c r="F28" s="112">
        <v>115</v>
      </c>
      <c r="G28" s="112">
        <v>146</v>
      </c>
      <c r="H28" s="112">
        <v>177</v>
      </c>
      <c r="I28" s="112">
        <v>207</v>
      </c>
      <c r="J28" s="112">
        <v>238</v>
      </c>
      <c r="K28" s="112">
        <v>268</v>
      </c>
      <c r="L28" s="112">
        <v>299</v>
      </c>
      <c r="M28" s="112">
        <v>327</v>
      </c>
      <c r="N28" s="112">
        <v>358</v>
      </c>
    </row>
    <row r="29" spans="2:14" s="1" customFormat="1" ht="15">
      <c r="B29" s="110">
        <v>7</v>
      </c>
      <c r="C29" s="111">
        <v>25</v>
      </c>
      <c r="D29" s="111">
        <v>55</v>
      </c>
      <c r="E29" s="111">
        <v>86</v>
      </c>
      <c r="F29" s="111">
        <v>116</v>
      </c>
      <c r="G29" s="111">
        <v>147</v>
      </c>
      <c r="H29" s="111">
        <v>178</v>
      </c>
      <c r="I29" s="111">
        <v>208</v>
      </c>
      <c r="J29" s="111">
        <v>239</v>
      </c>
      <c r="K29" s="111">
        <v>269</v>
      </c>
      <c r="L29" s="111">
        <v>300</v>
      </c>
      <c r="M29" s="111">
        <v>328</v>
      </c>
      <c r="N29" s="111">
        <v>359</v>
      </c>
    </row>
    <row r="30" spans="2:14" s="1" customFormat="1" ht="15">
      <c r="B30" s="110">
        <v>6</v>
      </c>
      <c r="C30" s="112">
        <v>26</v>
      </c>
      <c r="D30" s="112">
        <v>56</v>
      </c>
      <c r="E30" s="112">
        <v>87</v>
      </c>
      <c r="F30" s="112">
        <v>117</v>
      </c>
      <c r="G30" s="112">
        <v>148</v>
      </c>
      <c r="H30" s="112">
        <v>179</v>
      </c>
      <c r="I30" s="112">
        <v>209</v>
      </c>
      <c r="J30" s="112">
        <v>240</v>
      </c>
      <c r="K30" s="112">
        <v>270</v>
      </c>
      <c r="L30" s="112">
        <v>301</v>
      </c>
      <c r="M30" s="112">
        <v>329</v>
      </c>
      <c r="N30" s="112">
        <v>360</v>
      </c>
    </row>
    <row r="31" spans="2:14" s="1" customFormat="1" ht="15">
      <c r="B31" s="110">
        <v>5</v>
      </c>
      <c r="C31" s="111">
        <v>27</v>
      </c>
      <c r="D31" s="111">
        <v>57</v>
      </c>
      <c r="E31" s="111">
        <v>88</v>
      </c>
      <c r="F31" s="111">
        <v>118</v>
      </c>
      <c r="G31" s="111">
        <v>149</v>
      </c>
      <c r="H31" s="111">
        <v>180</v>
      </c>
      <c r="I31" s="111">
        <v>210</v>
      </c>
      <c r="J31" s="111">
        <v>241</v>
      </c>
      <c r="K31" s="111">
        <v>271</v>
      </c>
      <c r="L31" s="111">
        <v>302</v>
      </c>
      <c r="M31" s="111">
        <v>330</v>
      </c>
      <c r="N31" s="111">
        <v>361</v>
      </c>
    </row>
    <row r="32" spans="2:14" s="1" customFormat="1" ht="15">
      <c r="B32" s="110">
        <v>4</v>
      </c>
      <c r="C32" s="112">
        <v>28</v>
      </c>
      <c r="D32" s="112">
        <v>58</v>
      </c>
      <c r="E32" s="112">
        <v>89</v>
      </c>
      <c r="F32" s="112">
        <v>119</v>
      </c>
      <c r="G32" s="112">
        <v>150</v>
      </c>
      <c r="H32" s="112">
        <v>181</v>
      </c>
      <c r="I32" s="112">
        <v>211</v>
      </c>
      <c r="J32" s="112">
        <v>242</v>
      </c>
      <c r="K32" s="112">
        <v>272</v>
      </c>
      <c r="L32" s="112">
        <v>303</v>
      </c>
      <c r="M32" s="112">
        <v>331</v>
      </c>
      <c r="N32" s="112">
        <v>362</v>
      </c>
    </row>
    <row r="33" spans="2:14" s="1" customFormat="1" ht="15">
      <c r="B33" s="110">
        <v>3</v>
      </c>
      <c r="C33" s="111">
        <v>29</v>
      </c>
      <c r="D33" s="111">
        <v>59</v>
      </c>
      <c r="E33" s="111">
        <v>90</v>
      </c>
      <c r="F33" s="111">
        <v>120</v>
      </c>
      <c r="G33" s="111">
        <v>151</v>
      </c>
      <c r="H33" s="111">
        <v>182</v>
      </c>
      <c r="I33" s="111">
        <v>212</v>
      </c>
      <c r="J33" s="111">
        <v>243</v>
      </c>
      <c r="K33" s="111">
        <v>273</v>
      </c>
      <c r="L33" s="111">
        <v>304</v>
      </c>
      <c r="M33" s="111">
        <v>332</v>
      </c>
      <c r="N33" s="111">
        <v>363</v>
      </c>
    </row>
    <row r="34" spans="2:14" s="1" customFormat="1" ht="15">
      <c r="B34" s="110">
        <v>2</v>
      </c>
      <c r="C34" s="112">
        <v>30</v>
      </c>
      <c r="D34" s="112">
        <v>60</v>
      </c>
      <c r="E34" s="112">
        <v>91</v>
      </c>
      <c r="F34" s="112">
        <v>121</v>
      </c>
      <c r="G34" s="112">
        <v>152</v>
      </c>
      <c r="H34" s="112">
        <v>183</v>
      </c>
      <c r="I34" s="112">
        <v>213</v>
      </c>
      <c r="J34" s="112">
        <v>244</v>
      </c>
      <c r="K34" s="112">
        <v>274</v>
      </c>
      <c r="L34" s="112">
        <v>305</v>
      </c>
      <c r="M34" s="112">
        <v>333</v>
      </c>
      <c r="N34" s="112">
        <v>364</v>
      </c>
    </row>
    <row r="35" spans="2:14" s="1" customFormat="1" ht="15">
      <c r="B35" s="110">
        <v>1</v>
      </c>
      <c r="C35" s="111">
        <v>31</v>
      </c>
      <c r="D35" s="111">
        <v>61</v>
      </c>
      <c r="E35" s="111">
        <v>92</v>
      </c>
      <c r="F35" s="111">
        <v>122</v>
      </c>
      <c r="G35" s="111">
        <v>153</v>
      </c>
      <c r="H35" s="111">
        <v>184</v>
      </c>
      <c r="I35" s="111">
        <v>214</v>
      </c>
      <c r="J35" s="111">
        <v>245</v>
      </c>
      <c r="K35" s="111">
        <v>275</v>
      </c>
      <c r="L35" s="111">
        <v>306</v>
      </c>
      <c r="M35" s="111">
        <v>334</v>
      </c>
      <c r="N35" s="111">
        <v>365</v>
      </c>
    </row>
  </sheetData>
  <sheetProtection password="C490" sheet="1" objects="1" scenarios="1"/>
  <mergeCells count="1">
    <mergeCell ref="B1:N1"/>
  </mergeCells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>
    <oddHeader>&amp;C&amp;A</oddHeader>
    <oddFooter>&amp;CPágina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19"/>
  <dimension ref="B1:Q39"/>
  <sheetViews>
    <sheetView showZeros="0" topLeftCell="A10" workbookViewId="0">
      <selection activeCell="T33" sqref="T33"/>
    </sheetView>
  </sheetViews>
  <sheetFormatPr defaultColWidth="11" defaultRowHeight="12.75"/>
  <cols>
    <col min="1" max="1" width="5.28515625" customWidth="1"/>
    <col min="2" max="2" width="4.42578125" customWidth="1"/>
    <col min="3" max="14" width="5.42578125" customWidth="1"/>
    <col min="15" max="15" width="5" customWidth="1"/>
    <col min="17" max="17" width="0" hidden="1" customWidth="1"/>
  </cols>
  <sheetData>
    <row r="1" spans="2:14" s="1" customFormat="1" ht="15.75">
      <c r="B1" s="114"/>
      <c r="C1" s="114" t="s">
        <v>3137</v>
      </c>
      <c r="D1" s="114" t="s">
        <v>3138</v>
      </c>
      <c r="E1" s="114" t="s">
        <v>3139</v>
      </c>
      <c r="F1" s="114" t="s">
        <v>3140</v>
      </c>
      <c r="G1" s="114" t="s">
        <v>2975</v>
      </c>
      <c r="H1" s="114" t="s">
        <v>2976</v>
      </c>
      <c r="I1" s="114" t="s">
        <v>2977</v>
      </c>
      <c r="J1" s="114" t="s">
        <v>2935</v>
      </c>
      <c r="K1" s="114" t="s">
        <v>2936</v>
      </c>
      <c r="L1" s="114" t="s">
        <v>2937</v>
      </c>
      <c r="M1" s="114" t="s">
        <v>2938</v>
      </c>
      <c r="N1" s="114" t="s">
        <v>2939</v>
      </c>
    </row>
    <row r="2" spans="2:14" s="1" customFormat="1" ht="15.75">
      <c r="B2" s="115" t="s">
        <v>2940</v>
      </c>
      <c r="C2" s="115">
        <v>1</v>
      </c>
      <c r="D2" s="115">
        <v>2</v>
      </c>
      <c r="E2" s="115">
        <v>3</v>
      </c>
      <c r="F2" s="115">
        <v>4</v>
      </c>
      <c r="G2" s="115">
        <v>5</v>
      </c>
      <c r="H2" s="115">
        <v>6</v>
      </c>
      <c r="I2" s="115">
        <v>7</v>
      </c>
      <c r="J2" s="115">
        <v>8</v>
      </c>
      <c r="K2" s="115">
        <v>9</v>
      </c>
      <c r="L2" s="115">
        <v>10</v>
      </c>
      <c r="M2" s="115">
        <v>11</v>
      </c>
      <c r="N2" s="115">
        <v>12</v>
      </c>
    </row>
    <row r="3" spans="2:14" s="1" customFormat="1" ht="15.75">
      <c r="B3" s="115">
        <v>1</v>
      </c>
      <c r="C3" s="116">
        <v>1</v>
      </c>
      <c r="D3" s="116">
        <v>32</v>
      </c>
      <c r="E3" s="116">
        <v>60</v>
      </c>
      <c r="F3" s="116">
        <v>91</v>
      </c>
      <c r="G3" s="116">
        <v>121</v>
      </c>
      <c r="H3" s="116">
        <v>152</v>
      </c>
      <c r="I3" s="116">
        <v>182</v>
      </c>
      <c r="J3" s="116">
        <v>213</v>
      </c>
      <c r="K3" s="116">
        <v>244</v>
      </c>
      <c r="L3" s="116">
        <v>274</v>
      </c>
      <c r="M3" s="116">
        <v>305</v>
      </c>
      <c r="N3" s="116">
        <v>335</v>
      </c>
    </row>
    <row r="4" spans="2:14" s="1" customFormat="1" ht="15.75">
      <c r="B4" s="115">
        <v>2</v>
      </c>
      <c r="C4" s="95">
        <v>2</v>
      </c>
      <c r="D4" s="95">
        <v>33</v>
      </c>
      <c r="E4" s="95">
        <v>61</v>
      </c>
      <c r="F4" s="95">
        <v>92</v>
      </c>
      <c r="G4" s="95">
        <v>122</v>
      </c>
      <c r="H4" s="95">
        <v>153</v>
      </c>
      <c r="I4" s="95">
        <v>183</v>
      </c>
      <c r="J4" s="95">
        <v>214</v>
      </c>
      <c r="K4" s="95">
        <v>245</v>
      </c>
      <c r="L4" s="95">
        <v>275</v>
      </c>
      <c r="M4" s="95">
        <v>306</v>
      </c>
      <c r="N4" s="95">
        <v>336</v>
      </c>
    </row>
    <row r="5" spans="2:14" s="1" customFormat="1" ht="15.75">
      <c r="B5" s="115">
        <v>3</v>
      </c>
      <c r="C5" s="116">
        <v>3</v>
      </c>
      <c r="D5" s="116">
        <v>34</v>
      </c>
      <c r="E5" s="116">
        <v>62</v>
      </c>
      <c r="F5" s="116">
        <v>93</v>
      </c>
      <c r="G5" s="116">
        <v>123</v>
      </c>
      <c r="H5" s="116">
        <v>154</v>
      </c>
      <c r="I5" s="116">
        <v>184</v>
      </c>
      <c r="J5" s="116">
        <v>215</v>
      </c>
      <c r="K5" s="116">
        <v>246</v>
      </c>
      <c r="L5" s="116">
        <v>276</v>
      </c>
      <c r="M5" s="116">
        <v>307</v>
      </c>
      <c r="N5" s="116">
        <v>337</v>
      </c>
    </row>
    <row r="6" spans="2:14" s="1" customFormat="1" ht="15.75">
      <c r="B6" s="115">
        <v>4</v>
      </c>
      <c r="C6" s="95">
        <v>4</v>
      </c>
      <c r="D6" s="95">
        <v>35</v>
      </c>
      <c r="E6" s="95">
        <v>63</v>
      </c>
      <c r="F6" s="95">
        <v>94</v>
      </c>
      <c r="G6" s="95">
        <v>124</v>
      </c>
      <c r="H6" s="95">
        <v>155</v>
      </c>
      <c r="I6" s="95">
        <v>185</v>
      </c>
      <c r="J6" s="95">
        <v>216</v>
      </c>
      <c r="K6" s="95">
        <v>247</v>
      </c>
      <c r="L6" s="95">
        <v>277</v>
      </c>
      <c r="M6" s="95">
        <v>308</v>
      </c>
      <c r="N6" s="95">
        <v>338</v>
      </c>
    </row>
    <row r="7" spans="2:14" s="1" customFormat="1" ht="15.75">
      <c r="B7" s="115">
        <v>5</v>
      </c>
      <c r="C7" s="116">
        <v>5</v>
      </c>
      <c r="D7" s="116">
        <v>36</v>
      </c>
      <c r="E7" s="116">
        <v>64</v>
      </c>
      <c r="F7" s="116">
        <v>95</v>
      </c>
      <c r="G7" s="116">
        <v>125</v>
      </c>
      <c r="H7" s="116">
        <v>156</v>
      </c>
      <c r="I7" s="116">
        <v>186</v>
      </c>
      <c r="J7" s="116">
        <v>217</v>
      </c>
      <c r="K7" s="116">
        <v>248</v>
      </c>
      <c r="L7" s="116">
        <v>278</v>
      </c>
      <c r="M7" s="116">
        <v>309</v>
      </c>
      <c r="N7" s="116">
        <v>339</v>
      </c>
    </row>
    <row r="8" spans="2:14" s="1" customFormat="1" ht="15.75">
      <c r="B8" s="115">
        <v>6</v>
      </c>
      <c r="C8" s="95">
        <v>6</v>
      </c>
      <c r="D8" s="95">
        <v>37</v>
      </c>
      <c r="E8" s="95">
        <v>65</v>
      </c>
      <c r="F8" s="95">
        <v>96</v>
      </c>
      <c r="G8" s="95">
        <v>126</v>
      </c>
      <c r="H8" s="95">
        <v>157</v>
      </c>
      <c r="I8" s="95">
        <v>187</v>
      </c>
      <c r="J8" s="95">
        <v>218</v>
      </c>
      <c r="K8" s="95">
        <v>249</v>
      </c>
      <c r="L8" s="95">
        <v>279</v>
      </c>
      <c r="M8" s="95">
        <v>310</v>
      </c>
      <c r="N8" s="95">
        <v>340</v>
      </c>
    </row>
    <row r="9" spans="2:14" s="1" customFormat="1" ht="15.75">
      <c r="B9" s="115">
        <v>7</v>
      </c>
      <c r="C9" s="116">
        <v>7</v>
      </c>
      <c r="D9" s="116">
        <v>38</v>
      </c>
      <c r="E9" s="116">
        <v>66</v>
      </c>
      <c r="F9" s="116">
        <v>97</v>
      </c>
      <c r="G9" s="116">
        <v>127</v>
      </c>
      <c r="H9" s="116">
        <v>158</v>
      </c>
      <c r="I9" s="116">
        <v>188</v>
      </c>
      <c r="J9" s="116">
        <v>219</v>
      </c>
      <c r="K9" s="116">
        <v>250</v>
      </c>
      <c r="L9" s="116">
        <v>280</v>
      </c>
      <c r="M9" s="116">
        <v>311</v>
      </c>
      <c r="N9" s="116">
        <v>341</v>
      </c>
    </row>
    <row r="10" spans="2:14" s="1" customFormat="1" ht="15.75">
      <c r="B10" s="115">
        <v>8</v>
      </c>
      <c r="C10" s="95">
        <v>8</v>
      </c>
      <c r="D10" s="95">
        <v>39</v>
      </c>
      <c r="E10" s="95">
        <v>67</v>
      </c>
      <c r="F10" s="95">
        <v>98</v>
      </c>
      <c r="G10" s="95">
        <v>128</v>
      </c>
      <c r="H10" s="95">
        <v>159</v>
      </c>
      <c r="I10" s="95">
        <v>189</v>
      </c>
      <c r="J10" s="95">
        <v>220</v>
      </c>
      <c r="K10" s="95">
        <v>251</v>
      </c>
      <c r="L10" s="95">
        <v>281</v>
      </c>
      <c r="M10" s="95">
        <v>312</v>
      </c>
      <c r="N10" s="95">
        <v>342</v>
      </c>
    </row>
    <row r="11" spans="2:14" s="1" customFormat="1" ht="15.75">
      <c r="B11" s="115">
        <v>9</v>
      </c>
      <c r="C11" s="116">
        <v>9</v>
      </c>
      <c r="D11" s="116">
        <v>40</v>
      </c>
      <c r="E11" s="116">
        <v>68</v>
      </c>
      <c r="F11" s="116">
        <v>99</v>
      </c>
      <c r="G11" s="116">
        <v>129</v>
      </c>
      <c r="H11" s="116">
        <v>160</v>
      </c>
      <c r="I11" s="116">
        <v>190</v>
      </c>
      <c r="J11" s="116">
        <v>221</v>
      </c>
      <c r="K11" s="116">
        <v>252</v>
      </c>
      <c r="L11" s="116">
        <v>282</v>
      </c>
      <c r="M11" s="116">
        <v>313</v>
      </c>
      <c r="N11" s="116">
        <v>343</v>
      </c>
    </row>
    <row r="12" spans="2:14" s="1" customFormat="1" ht="15.75">
      <c r="B12" s="115">
        <v>10</v>
      </c>
      <c r="C12" s="95">
        <v>10</v>
      </c>
      <c r="D12" s="95">
        <v>41</v>
      </c>
      <c r="E12" s="95">
        <v>69</v>
      </c>
      <c r="F12" s="95">
        <v>100</v>
      </c>
      <c r="G12" s="95">
        <v>130</v>
      </c>
      <c r="H12" s="95">
        <v>161</v>
      </c>
      <c r="I12" s="95">
        <v>191</v>
      </c>
      <c r="J12" s="95">
        <v>222</v>
      </c>
      <c r="K12" s="95">
        <v>253</v>
      </c>
      <c r="L12" s="95">
        <v>283</v>
      </c>
      <c r="M12" s="95">
        <v>314</v>
      </c>
      <c r="N12" s="95">
        <v>344</v>
      </c>
    </row>
    <row r="13" spans="2:14" s="1" customFormat="1" ht="15.75">
      <c r="B13" s="115">
        <v>11</v>
      </c>
      <c r="C13" s="116">
        <v>11</v>
      </c>
      <c r="D13" s="116">
        <v>42</v>
      </c>
      <c r="E13" s="116">
        <v>70</v>
      </c>
      <c r="F13" s="116">
        <v>101</v>
      </c>
      <c r="G13" s="116">
        <v>131</v>
      </c>
      <c r="H13" s="116">
        <v>162</v>
      </c>
      <c r="I13" s="116">
        <v>192</v>
      </c>
      <c r="J13" s="116">
        <v>223</v>
      </c>
      <c r="K13" s="116">
        <v>254</v>
      </c>
      <c r="L13" s="116">
        <v>284</v>
      </c>
      <c r="M13" s="116">
        <v>315</v>
      </c>
      <c r="N13" s="116">
        <v>345</v>
      </c>
    </row>
    <row r="14" spans="2:14" s="1" customFormat="1" ht="15.75">
      <c r="B14" s="115">
        <v>12</v>
      </c>
      <c r="C14" s="95">
        <v>12</v>
      </c>
      <c r="D14" s="95">
        <v>43</v>
      </c>
      <c r="E14" s="95">
        <v>71</v>
      </c>
      <c r="F14" s="95">
        <v>102</v>
      </c>
      <c r="G14" s="95">
        <v>132</v>
      </c>
      <c r="H14" s="95">
        <v>163</v>
      </c>
      <c r="I14" s="95">
        <v>193</v>
      </c>
      <c r="J14" s="95">
        <v>224</v>
      </c>
      <c r="K14" s="95">
        <v>255</v>
      </c>
      <c r="L14" s="95">
        <v>285</v>
      </c>
      <c r="M14" s="95">
        <v>316</v>
      </c>
      <c r="N14" s="95">
        <v>346</v>
      </c>
    </row>
    <row r="15" spans="2:14" s="1" customFormat="1" ht="15.75">
      <c r="B15" s="115">
        <v>13</v>
      </c>
      <c r="C15" s="116">
        <v>13</v>
      </c>
      <c r="D15" s="116">
        <v>44</v>
      </c>
      <c r="E15" s="116">
        <v>72</v>
      </c>
      <c r="F15" s="116">
        <v>103</v>
      </c>
      <c r="G15" s="116">
        <v>133</v>
      </c>
      <c r="H15" s="116">
        <v>164</v>
      </c>
      <c r="I15" s="116">
        <v>194</v>
      </c>
      <c r="J15" s="116">
        <v>225</v>
      </c>
      <c r="K15" s="116">
        <v>256</v>
      </c>
      <c r="L15" s="116">
        <v>286</v>
      </c>
      <c r="M15" s="116">
        <v>317</v>
      </c>
      <c r="N15" s="116">
        <v>347</v>
      </c>
    </row>
    <row r="16" spans="2:14" s="1" customFormat="1" ht="15.75">
      <c r="B16" s="115">
        <v>14</v>
      </c>
      <c r="C16" s="95">
        <v>14</v>
      </c>
      <c r="D16" s="95">
        <v>45</v>
      </c>
      <c r="E16" s="95">
        <v>73</v>
      </c>
      <c r="F16" s="95">
        <v>104</v>
      </c>
      <c r="G16" s="95">
        <v>134</v>
      </c>
      <c r="H16" s="95">
        <v>165</v>
      </c>
      <c r="I16" s="95">
        <v>195</v>
      </c>
      <c r="J16" s="95">
        <v>226</v>
      </c>
      <c r="K16" s="95">
        <v>257</v>
      </c>
      <c r="L16" s="95">
        <v>287</v>
      </c>
      <c r="M16" s="95">
        <v>318</v>
      </c>
      <c r="N16" s="95">
        <v>348</v>
      </c>
    </row>
    <row r="17" spans="2:17" s="1" customFormat="1" ht="15.75">
      <c r="B17" s="115">
        <v>15</v>
      </c>
      <c r="C17" s="116">
        <v>15</v>
      </c>
      <c r="D17" s="116">
        <v>46</v>
      </c>
      <c r="E17" s="116">
        <v>74</v>
      </c>
      <c r="F17" s="116">
        <v>105</v>
      </c>
      <c r="G17" s="116">
        <v>135</v>
      </c>
      <c r="H17" s="116">
        <v>166</v>
      </c>
      <c r="I17" s="116">
        <v>196</v>
      </c>
      <c r="J17" s="116">
        <v>227</v>
      </c>
      <c r="K17" s="116">
        <v>258</v>
      </c>
      <c r="L17" s="116">
        <v>288</v>
      </c>
      <c r="M17" s="116">
        <v>319</v>
      </c>
      <c r="N17" s="116">
        <v>349</v>
      </c>
    </row>
    <row r="18" spans="2:17" s="1" customFormat="1" ht="15.75">
      <c r="B18" s="115">
        <v>16</v>
      </c>
      <c r="C18" s="95">
        <v>16</v>
      </c>
      <c r="D18" s="95">
        <v>47</v>
      </c>
      <c r="E18" s="95">
        <v>75</v>
      </c>
      <c r="F18" s="95">
        <v>106</v>
      </c>
      <c r="G18" s="95">
        <v>136</v>
      </c>
      <c r="H18" s="95">
        <v>167</v>
      </c>
      <c r="I18" s="95">
        <v>197</v>
      </c>
      <c r="J18" s="95">
        <v>228</v>
      </c>
      <c r="K18" s="95">
        <v>259</v>
      </c>
      <c r="L18" s="95">
        <v>289</v>
      </c>
      <c r="M18" s="95">
        <v>320</v>
      </c>
      <c r="N18" s="95">
        <v>350</v>
      </c>
    </row>
    <row r="19" spans="2:17" s="4" customFormat="1" ht="15.75">
      <c r="B19" s="115"/>
      <c r="C19" s="115" t="s">
        <v>2941</v>
      </c>
      <c r="D19" s="115" t="s">
        <v>124</v>
      </c>
      <c r="E19" s="115" t="s">
        <v>125</v>
      </c>
      <c r="F19" s="115" t="s">
        <v>126</v>
      </c>
      <c r="G19" s="115" t="s">
        <v>127</v>
      </c>
      <c r="H19" s="115" t="s">
        <v>128</v>
      </c>
      <c r="I19" s="115" t="s">
        <v>2082</v>
      </c>
      <c r="J19" s="115" t="s">
        <v>2083</v>
      </c>
      <c r="K19" s="115" t="s">
        <v>2084</v>
      </c>
      <c r="L19" s="115" t="s">
        <v>3278</v>
      </c>
      <c r="M19" s="115" t="s">
        <v>3279</v>
      </c>
      <c r="N19" s="115" t="s">
        <v>3280</v>
      </c>
    </row>
    <row r="20" spans="2:17" s="1" customFormat="1" ht="15.75">
      <c r="B20" s="115">
        <v>17</v>
      </c>
      <c r="C20" s="116">
        <v>17</v>
      </c>
      <c r="D20" s="116">
        <v>48</v>
      </c>
      <c r="E20" s="116">
        <v>76</v>
      </c>
      <c r="F20" s="116">
        <v>107</v>
      </c>
      <c r="G20" s="116">
        <v>137</v>
      </c>
      <c r="H20" s="116">
        <v>168</v>
      </c>
      <c r="I20" s="116">
        <v>198</v>
      </c>
      <c r="J20" s="116">
        <v>229</v>
      </c>
      <c r="K20" s="116">
        <v>260</v>
      </c>
      <c r="L20" s="116">
        <v>290</v>
      </c>
      <c r="M20" s="116">
        <v>321</v>
      </c>
      <c r="N20" s="116">
        <v>351</v>
      </c>
    </row>
    <row r="21" spans="2:17" s="1" customFormat="1" ht="15.75">
      <c r="B21" s="115">
        <v>18</v>
      </c>
      <c r="C21" s="95">
        <v>18</v>
      </c>
      <c r="D21" s="95">
        <v>49</v>
      </c>
      <c r="E21" s="95">
        <v>77</v>
      </c>
      <c r="F21" s="95">
        <v>108</v>
      </c>
      <c r="G21" s="95">
        <v>138</v>
      </c>
      <c r="H21" s="95">
        <v>169</v>
      </c>
      <c r="I21" s="95">
        <v>199</v>
      </c>
      <c r="J21" s="95">
        <v>230</v>
      </c>
      <c r="K21" s="95">
        <v>261</v>
      </c>
      <c r="L21" s="95">
        <v>291</v>
      </c>
      <c r="M21" s="95">
        <v>322</v>
      </c>
      <c r="N21" s="95">
        <v>352</v>
      </c>
    </row>
    <row r="22" spans="2:17" s="1" customFormat="1" ht="15.75">
      <c r="B22" s="115">
        <v>19</v>
      </c>
      <c r="C22" s="116">
        <v>19</v>
      </c>
      <c r="D22" s="116">
        <v>50</v>
      </c>
      <c r="E22" s="116">
        <v>78</v>
      </c>
      <c r="F22" s="116">
        <v>109</v>
      </c>
      <c r="G22" s="116">
        <v>139</v>
      </c>
      <c r="H22" s="116">
        <v>170</v>
      </c>
      <c r="I22" s="116">
        <v>200</v>
      </c>
      <c r="J22" s="116">
        <v>231</v>
      </c>
      <c r="K22" s="116">
        <v>262</v>
      </c>
      <c r="L22" s="116">
        <v>292</v>
      </c>
      <c r="M22" s="116">
        <v>323</v>
      </c>
      <c r="N22" s="116">
        <v>353</v>
      </c>
    </row>
    <row r="23" spans="2:17" s="1" customFormat="1" ht="15.75">
      <c r="B23" s="115">
        <v>20</v>
      </c>
      <c r="C23" s="95">
        <v>20</v>
      </c>
      <c r="D23" s="95">
        <v>51</v>
      </c>
      <c r="E23" s="95">
        <v>79</v>
      </c>
      <c r="F23" s="95">
        <v>110</v>
      </c>
      <c r="G23" s="95">
        <v>140</v>
      </c>
      <c r="H23" s="95">
        <v>171</v>
      </c>
      <c r="I23" s="95">
        <v>201</v>
      </c>
      <c r="J23" s="95">
        <v>232</v>
      </c>
      <c r="K23" s="95">
        <v>263</v>
      </c>
      <c r="L23" s="95">
        <v>293</v>
      </c>
      <c r="M23" s="95">
        <v>324</v>
      </c>
      <c r="N23" s="95">
        <v>354</v>
      </c>
    </row>
    <row r="24" spans="2:17" s="1" customFormat="1" ht="15.75">
      <c r="B24" s="115">
        <v>21</v>
      </c>
      <c r="C24" s="116">
        <v>21</v>
      </c>
      <c r="D24" s="116">
        <v>52</v>
      </c>
      <c r="E24" s="116">
        <v>80</v>
      </c>
      <c r="F24" s="116">
        <v>111</v>
      </c>
      <c r="G24" s="116">
        <v>141</v>
      </c>
      <c r="H24" s="116">
        <v>172</v>
      </c>
      <c r="I24" s="116">
        <v>202</v>
      </c>
      <c r="J24" s="116">
        <v>233</v>
      </c>
      <c r="K24" s="116">
        <v>264</v>
      </c>
      <c r="L24" s="116">
        <v>294</v>
      </c>
      <c r="M24" s="116">
        <v>325</v>
      </c>
      <c r="N24" s="116">
        <v>355</v>
      </c>
    </row>
    <row r="25" spans="2:17" s="1" customFormat="1" ht="15.75">
      <c r="B25" s="115">
        <v>22</v>
      </c>
      <c r="C25" s="95">
        <v>22</v>
      </c>
      <c r="D25" s="95">
        <v>53</v>
      </c>
      <c r="E25" s="95">
        <v>81</v>
      </c>
      <c r="F25" s="95">
        <v>112</v>
      </c>
      <c r="G25" s="95">
        <v>142</v>
      </c>
      <c r="H25" s="95">
        <v>173</v>
      </c>
      <c r="I25" s="95">
        <v>203</v>
      </c>
      <c r="J25" s="95">
        <v>234</v>
      </c>
      <c r="K25" s="95">
        <v>265</v>
      </c>
      <c r="L25" s="95">
        <v>295</v>
      </c>
      <c r="M25" s="95">
        <v>326</v>
      </c>
      <c r="N25" s="95">
        <v>356</v>
      </c>
    </row>
    <row r="26" spans="2:17" s="1" customFormat="1" ht="15.75">
      <c r="B26" s="115">
        <v>23</v>
      </c>
      <c r="C26" s="116">
        <v>23</v>
      </c>
      <c r="D26" s="116">
        <v>54</v>
      </c>
      <c r="E26" s="116">
        <v>82</v>
      </c>
      <c r="F26" s="116">
        <v>113</v>
      </c>
      <c r="G26" s="116">
        <v>143</v>
      </c>
      <c r="H26" s="116">
        <v>174</v>
      </c>
      <c r="I26" s="116">
        <v>204</v>
      </c>
      <c r="J26" s="116">
        <v>235</v>
      </c>
      <c r="K26" s="116">
        <v>266</v>
      </c>
      <c r="L26" s="116">
        <v>296</v>
      </c>
      <c r="M26" s="116">
        <v>327</v>
      </c>
      <c r="N26" s="116">
        <v>357</v>
      </c>
    </row>
    <row r="27" spans="2:17" s="1" customFormat="1" ht="15.75">
      <c r="B27" s="115">
        <v>24</v>
      </c>
      <c r="C27" s="95">
        <v>24</v>
      </c>
      <c r="D27" s="95">
        <v>55</v>
      </c>
      <c r="E27" s="95">
        <v>83</v>
      </c>
      <c r="F27" s="95">
        <v>114</v>
      </c>
      <c r="G27" s="95">
        <v>144</v>
      </c>
      <c r="H27" s="95">
        <v>175</v>
      </c>
      <c r="I27" s="95">
        <v>205</v>
      </c>
      <c r="J27" s="95">
        <v>236</v>
      </c>
      <c r="K27" s="95">
        <v>267</v>
      </c>
      <c r="L27" s="95">
        <v>297</v>
      </c>
      <c r="M27" s="95">
        <v>328</v>
      </c>
      <c r="N27" s="95">
        <v>358</v>
      </c>
    </row>
    <row r="28" spans="2:17" s="1" customFormat="1" ht="15.75">
      <c r="B28" s="115">
        <v>25</v>
      </c>
      <c r="C28" s="116">
        <v>25</v>
      </c>
      <c r="D28" s="116">
        <v>56</v>
      </c>
      <c r="E28" s="116">
        <v>84</v>
      </c>
      <c r="F28" s="116">
        <v>115</v>
      </c>
      <c r="G28" s="116">
        <v>145</v>
      </c>
      <c r="H28" s="116">
        <v>176</v>
      </c>
      <c r="I28" s="116">
        <v>206</v>
      </c>
      <c r="J28" s="116">
        <v>237</v>
      </c>
      <c r="K28" s="116">
        <v>268</v>
      </c>
      <c r="L28" s="116">
        <v>298</v>
      </c>
      <c r="M28" s="116">
        <v>329</v>
      </c>
      <c r="N28" s="116">
        <v>359</v>
      </c>
    </row>
    <row r="29" spans="2:17" s="1" customFormat="1" ht="15.75">
      <c r="B29" s="115">
        <v>26</v>
      </c>
      <c r="C29" s="95">
        <v>26</v>
      </c>
      <c r="D29" s="95">
        <v>57</v>
      </c>
      <c r="E29" s="95">
        <v>85</v>
      </c>
      <c r="F29" s="95">
        <v>116</v>
      </c>
      <c r="G29" s="95">
        <v>146</v>
      </c>
      <c r="H29" s="95">
        <v>177</v>
      </c>
      <c r="I29" s="95">
        <v>207</v>
      </c>
      <c r="J29" s="95">
        <v>238</v>
      </c>
      <c r="K29" s="95">
        <v>269</v>
      </c>
      <c r="L29" s="95">
        <v>299</v>
      </c>
      <c r="M29" s="95">
        <v>330</v>
      </c>
      <c r="N29" s="95">
        <v>360</v>
      </c>
    </row>
    <row r="30" spans="2:17" s="1" customFormat="1" ht="15.75">
      <c r="B30" s="115">
        <v>27</v>
      </c>
      <c r="C30" s="116">
        <v>27</v>
      </c>
      <c r="D30" s="116">
        <v>58</v>
      </c>
      <c r="E30" s="116">
        <v>86</v>
      </c>
      <c r="F30" s="116">
        <v>117</v>
      </c>
      <c r="G30" s="116">
        <v>147</v>
      </c>
      <c r="H30" s="116">
        <v>178</v>
      </c>
      <c r="I30" s="116">
        <v>208</v>
      </c>
      <c r="J30" s="116">
        <v>239</v>
      </c>
      <c r="K30" s="116">
        <v>270</v>
      </c>
      <c r="L30" s="116">
        <v>300</v>
      </c>
      <c r="M30" s="116">
        <v>331</v>
      </c>
      <c r="N30" s="116">
        <v>361</v>
      </c>
    </row>
    <row r="31" spans="2:17" s="1" customFormat="1" ht="15.75">
      <c r="B31" s="115">
        <v>28</v>
      </c>
      <c r="C31" s="95">
        <v>28</v>
      </c>
      <c r="D31" s="95">
        <v>59</v>
      </c>
      <c r="E31" s="95">
        <v>87</v>
      </c>
      <c r="F31" s="95">
        <v>118</v>
      </c>
      <c r="G31" s="95">
        <v>148</v>
      </c>
      <c r="H31" s="95">
        <v>179</v>
      </c>
      <c r="I31" s="95">
        <v>209</v>
      </c>
      <c r="J31" s="95">
        <v>240</v>
      </c>
      <c r="K31" s="95">
        <v>271</v>
      </c>
      <c r="L31" s="95">
        <v>301</v>
      </c>
      <c r="M31" s="95">
        <v>332</v>
      </c>
      <c r="N31" s="95">
        <v>362</v>
      </c>
      <c r="Q31" s="846" t="e">
        <f>'CERT-F'!BY48</f>
        <v>#N/A</v>
      </c>
    </row>
    <row r="32" spans="2:17" s="1" customFormat="1" ht="15.75">
      <c r="B32" s="115">
        <v>29</v>
      </c>
      <c r="C32" s="116">
        <v>29</v>
      </c>
      <c r="D32" s="847" t="e">
        <f>IF(Q31=366,60,"")</f>
        <v>#N/A</v>
      </c>
      <c r="E32" s="116">
        <v>88</v>
      </c>
      <c r="F32" s="116">
        <v>119</v>
      </c>
      <c r="G32" s="116">
        <v>149</v>
      </c>
      <c r="H32" s="116">
        <v>180</v>
      </c>
      <c r="I32" s="116">
        <v>210</v>
      </c>
      <c r="J32" s="116">
        <v>241</v>
      </c>
      <c r="K32" s="116">
        <v>272</v>
      </c>
      <c r="L32" s="116">
        <v>302</v>
      </c>
      <c r="M32" s="116">
        <v>333</v>
      </c>
      <c r="N32" s="116">
        <v>363</v>
      </c>
    </row>
    <row r="33" spans="2:14" s="1" customFormat="1" ht="15.75">
      <c r="B33" s="115">
        <v>30</v>
      </c>
      <c r="C33" s="95">
        <v>30</v>
      </c>
      <c r="D33" s="95"/>
      <c r="E33" s="95">
        <v>89</v>
      </c>
      <c r="F33" s="95">
        <v>120</v>
      </c>
      <c r="G33" s="95">
        <v>150</v>
      </c>
      <c r="H33" s="95">
        <v>181</v>
      </c>
      <c r="I33" s="95">
        <v>211</v>
      </c>
      <c r="J33" s="95">
        <v>242</v>
      </c>
      <c r="K33" s="95">
        <v>273</v>
      </c>
      <c r="L33" s="95">
        <v>303</v>
      </c>
      <c r="M33" s="95">
        <v>334</v>
      </c>
      <c r="N33" s="95">
        <v>364</v>
      </c>
    </row>
    <row r="34" spans="2:14" s="1" customFormat="1" ht="15.75">
      <c r="B34" s="115">
        <v>31</v>
      </c>
      <c r="C34" s="116">
        <v>31</v>
      </c>
      <c r="D34" s="116"/>
      <c r="E34" s="116">
        <v>90</v>
      </c>
      <c r="F34" s="116"/>
      <c r="G34" s="116">
        <v>151</v>
      </c>
      <c r="H34" s="116"/>
      <c r="I34" s="116">
        <v>212</v>
      </c>
      <c r="J34" s="116">
        <v>243</v>
      </c>
      <c r="K34" s="116"/>
      <c r="L34" s="116">
        <v>304</v>
      </c>
      <c r="M34" s="116"/>
      <c r="N34" s="116">
        <v>365</v>
      </c>
    </row>
    <row r="35" spans="2:14" s="1" customFormat="1" ht="6.75" customHeight="1"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</row>
    <row r="36" spans="2:14" s="1" customFormat="1" ht="14.25">
      <c r="B36" s="117"/>
      <c r="C36" s="117"/>
      <c r="D36" s="117"/>
      <c r="E36" s="117"/>
      <c r="F36" s="118" t="s">
        <v>1320</v>
      </c>
      <c r="G36" s="118"/>
      <c r="H36" s="118"/>
      <c r="I36" s="118"/>
      <c r="J36" s="117"/>
      <c r="K36" s="117"/>
      <c r="L36" s="117"/>
      <c r="M36" s="117"/>
      <c r="N36" s="117"/>
    </row>
    <row r="37" spans="2:14" s="1" customFormat="1" ht="14.25">
      <c r="B37" s="117"/>
      <c r="C37" s="117" t="s">
        <v>2403</v>
      </c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</row>
    <row r="38" spans="2:14" s="1" customFormat="1" ht="14.25">
      <c r="B38" s="119" t="s">
        <v>1507</v>
      </c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</row>
    <row r="39" spans="2:14" s="1" customFormat="1" ht="14.25">
      <c r="B39" s="117"/>
      <c r="C39" s="117" t="s">
        <v>1508</v>
      </c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20"/>
    </row>
  </sheetData>
  <sheetProtection password="C490" sheet="1" objects="1" scenarios="1"/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>
    <oddHeader>&amp;C&amp;A</oddHeader>
    <oddFooter>&amp;CPágina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0"/>
  <dimension ref="B1:N39"/>
  <sheetViews>
    <sheetView showZeros="0" workbookViewId="0">
      <selection activeCell="C15" sqref="C15"/>
    </sheetView>
  </sheetViews>
  <sheetFormatPr defaultColWidth="11" defaultRowHeight="12.75"/>
  <cols>
    <col min="1" max="1" width="5.42578125" customWidth="1"/>
    <col min="2" max="2" width="7.85546875" customWidth="1"/>
    <col min="3" max="3" width="8.42578125" customWidth="1"/>
    <col min="4" max="14" width="7.42578125" customWidth="1"/>
  </cols>
  <sheetData>
    <row r="1" spans="2:14" s="28" customFormat="1">
      <c r="B1" s="2707" t="s">
        <v>1509</v>
      </c>
      <c r="C1" s="2707"/>
      <c r="D1" s="2707"/>
      <c r="E1" s="2707"/>
      <c r="F1" s="2707"/>
      <c r="G1" s="2707"/>
      <c r="H1" s="2707"/>
      <c r="I1" s="2707"/>
      <c r="J1" s="2707"/>
      <c r="K1" s="2707"/>
      <c r="L1" s="2707"/>
      <c r="M1" s="2707"/>
      <c r="N1" s="2707"/>
    </row>
    <row r="2" spans="2:14" s="28" customFormat="1" ht="31.5">
      <c r="B2" s="121" t="s">
        <v>2603</v>
      </c>
      <c r="C2" s="122" t="s">
        <v>2604</v>
      </c>
      <c r="D2" s="123">
        <v>1</v>
      </c>
      <c r="E2" s="123">
        <v>2</v>
      </c>
      <c r="F2" s="123">
        <v>3</v>
      </c>
      <c r="G2" s="123">
        <v>4</v>
      </c>
      <c r="H2" s="123">
        <v>5</v>
      </c>
      <c r="I2" s="123">
        <v>6</v>
      </c>
      <c r="J2" s="123">
        <v>7</v>
      </c>
      <c r="K2" s="123">
        <v>8</v>
      </c>
      <c r="L2" s="123">
        <v>9</v>
      </c>
      <c r="M2" s="123">
        <v>10</v>
      </c>
      <c r="N2" s="123">
        <v>11</v>
      </c>
    </row>
    <row r="3" spans="2:14" s="28" customFormat="1" ht="15.75">
      <c r="B3" s="122">
        <v>0</v>
      </c>
      <c r="C3" s="124" t="s">
        <v>2605</v>
      </c>
      <c r="D3" s="124">
        <v>31</v>
      </c>
      <c r="E3" s="124">
        <v>59</v>
      </c>
      <c r="F3" s="124">
        <v>90</v>
      </c>
      <c r="G3" s="124">
        <v>120</v>
      </c>
      <c r="H3" s="124">
        <v>151</v>
      </c>
      <c r="I3" s="124">
        <v>181</v>
      </c>
      <c r="J3" s="124">
        <v>212</v>
      </c>
      <c r="K3" s="124">
        <v>243</v>
      </c>
      <c r="L3" s="124">
        <v>273</v>
      </c>
      <c r="M3" s="124">
        <v>304</v>
      </c>
      <c r="N3" s="124">
        <v>334</v>
      </c>
    </row>
    <row r="4" spans="2:14" s="28" customFormat="1" ht="15.75">
      <c r="B4" s="122">
        <v>1</v>
      </c>
      <c r="C4" s="125">
        <v>365</v>
      </c>
      <c r="D4" s="125">
        <v>396</v>
      </c>
      <c r="E4" s="125">
        <f t="shared" ref="E4:E19" si="0">D4+28</f>
        <v>424</v>
      </c>
      <c r="F4" s="125">
        <f t="shared" ref="F4:F19" si="1">E4+31</f>
        <v>455</v>
      </c>
      <c r="G4" s="125">
        <f t="shared" ref="G4:G19" si="2">F4+30</f>
        <v>485</v>
      </c>
      <c r="H4" s="125">
        <f t="shared" ref="H4:H19" si="3">G4+31</f>
        <v>516</v>
      </c>
      <c r="I4" s="125">
        <f t="shared" ref="I4:I19" si="4">H4+30</f>
        <v>546</v>
      </c>
      <c r="J4" s="125">
        <f t="shared" ref="J4:K19" si="5">I4+31</f>
        <v>577</v>
      </c>
      <c r="K4" s="125">
        <f t="shared" si="5"/>
        <v>608</v>
      </c>
      <c r="L4" s="125">
        <f t="shared" ref="L4:L19" si="6">K4+30</f>
        <v>638</v>
      </c>
      <c r="M4" s="125">
        <f t="shared" ref="M4:M19" si="7">L4+31</f>
        <v>669</v>
      </c>
      <c r="N4" s="125">
        <f t="shared" ref="N4:N19" si="8">M4+30</f>
        <v>699</v>
      </c>
    </row>
    <row r="5" spans="2:14" s="28" customFormat="1" ht="15.75">
      <c r="B5" s="122">
        <v>2</v>
      </c>
      <c r="C5" s="124">
        <f>C4*2</f>
        <v>730</v>
      </c>
      <c r="D5" s="124">
        <f>C5+D3</f>
        <v>761</v>
      </c>
      <c r="E5" s="124">
        <f t="shared" si="0"/>
        <v>789</v>
      </c>
      <c r="F5" s="124">
        <f t="shared" si="1"/>
        <v>820</v>
      </c>
      <c r="G5" s="124">
        <f t="shared" si="2"/>
        <v>850</v>
      </c>
      <c r="H5" s="124">
        <f t="shared" si="3"/>
        <v>881</v>
      </c>
      <c r="I5" s="124">
        <f t="shared" si="4"/>
        <v>911</v>
      </c>
      <c r="J5" s="124">
        <f t="shared" si="5"/>
        <v>942</v>
      </c>
      <c r="K5" s="124">
        <f t="shared" si="5"/>
        <v>973</v>
      </c>
      <c r="L5" s="124">
        <f t="shared" si="6"/>
        <v>1003</v>
      </c>
      <c r="M5" s="124">
        <f t="shared" si="7"/>
        <v>1034</v>
      </c>
      <c r="N5" s="124">
        <f t="shared" si="8"/>
        <v>1064</v>
      </c>
    </row>
    <row r="6" spans="2:14" s="28" customFormat="1" ht="15.75">
      <c r="B6" s="122">
        <v>3</v>
      </c>
      <c r="C6" s="125">
        <f t="shared" ref="C6:C19" si="9">C5+365</f>
        <v>1095</v>
      </c>
      <c r="D6" s="125">
        <f t="shared" ref="D6:D19" si="10">C6+$D$3</f>
        <v>1126</v>
      </c>
      <c r="E6" s="125">
        <f t="shared" si="0"/>
        <v>1154</v>
      </c>
      <c r="F6" s="125">
        <f t="shared" si="1"/>
        <v>1185</v>
      </c>
      <c r="G6" s="125">
        <f t="shared" si="2"/>
        <v>1215</v>
      </c>
      <c r="H6" s="125">
        <f t="shared" si="3"/>
        <v>1246</v>
      </c>
      <c r="I6" s="125">
        <f t="shared" si="4"/>
        <v>1276</v>
      </c>
      <c r="J6" s="125">
        <f t="shared" si="5"/>
        <v>1307</v>
      </c>
      <c r="K6" s="125">
        <f t="shared" si="5"/>
        <v>1338</v>
      </c>
      <c r="L6" s="125">
        <f t="shared" si="6"/>
        <v>1368</v>
      </c>
      <c r="M6" s="125">
        <f t="shared" si="7"/>
        <v>1399</v>
      </c>
      <c r="N6" s="125">
        <f t="shared" si="8"/>
        <v>1429</v>
      </c>
    </row>
    <row r="7" spans="2:14" s="28" customFormat="1" ht="15.75">
      <c r="B7" s="122">
        <v>4</v>
      </c>
      <c r="C7" s="124">
        <f t="shared" si="9"/>
        <v>1460</v>
      </c>
      <c r="D7" s="124">
        <f t="shared" si="10"/>
        <v>1491</v>
      </c>
      <c r="E7" s="124">
        <f t="shared" si="0"/>
        <v>1519</v>
      </c>
      <c r="F7" s="124">
        <f t="shared" si="1"/>
        <v>1550</v>
      </c>
      <c r="G7" s="124">
        <f t="shared" si="2"/>
        <v>1580</v>
      </c>
      <c r="H7" s="124">
        <f t="shared" si="3"/>
        <v>1611</v>
      </c>
      <c r="I7" s="124">
        <f t="shared" si="4"/>
        <v>1641</v>
      </c>
      <c r="J7" s="124">
        <f t="shared" si="5"/>
        <v>1672</v>
      </c>
      <c r="K7" s="124">
        <f t="shared" si="5"/>
        <v>1703</v>
      </c>
      <c r="L7" s="124">
        <f t="shared" si="6"/>
        <v>1733</v>
      </c>
      <c r="M7" s="124">
        <f t="shared" si="7"/>
        <v>1764</v>
      </c>
      <c r="N7" s="124">
        <f t="shared" si="8"/>
        <v>1794</v>
      </c>
    </row>
    <row r="8" spans="2:14" s="28" customFormat="1" ht="15.75">
      <c r="B8" s="122">
        <v>5</v>
      </c>
      <c r="C8" s="125">
        <f t="shared" si="9"/>
        <v>1825</v>
      </c>
      <c r="D8" s="125">
        <f t="shared" si="10"/>
        <v>1856</v>
      </c>
      <c r="E8" s="125">
        <f t="shared" si="0"/>
        <v>1884</v>
      </c>
      <c r="F8" s="125">
        <f t="shared" si="1"/>
        <v>1915</v>
      </c>
      <c r="G8" s="125">
        <f t="shared" si="2"/>
        <v>1945</v>
      </c>
      <c r="H8" s="125">
        <f t="shared" si="3"/>
        <v>1976</v>
      </c>
      <c r="I8" s="125">
        <f t="shared" si="4"/>
        <v>2006</v>
      </c>
      <c r="J8" s="125">
        <f t="shared" si="5"/>
        <v>2037</v>
      </c>
      <c r="K8" s="125">
        <f t="shared" si="5"/>
        <v>2068</v>
      </c>
      <c r="L8" s="125">
        <f t="shared" si="6"/>
        <v>2098</v>
      </c>
      <c r="M8" s="125">
        <f t="shared" si="7"/>
        <v>2129</v>
      </c>
      <c r="N8" s="125">
        <f t="shared" si="8"/>
        <v>2159</v>
      </c>
    </row>
    <row r="9" spans="2:14" s="28" customFormat="1" ht="15.75">
      <c r="B9" s="122">
        <v>6</v>
      </c>
      <c r="C9" s="124">
        <f t="shared" si="9"/>
        <v>2190</v>
      </c>
      <c r="D9" s="124">
        <f t="shared" si="10"/>
        <v>2221</v>
      </c>
      <c r="E9" s="124">
        <f t="shared" si="0"/>
        <v>2249</v>
      </c>
      <c r="F9" s="124">
        <f t="shared" si="1"/>
        <v>2280</v>
      </c>
      <c r="G9" s="124">
        <f t="shared" si="2"/>
        <v>2310</v>
      </c>
      <c r="H9" s="124">
        <f t="shared" si="3"/>
        <v>2341</v>
      </c>
      <c r="I9" s="124">
        <f t="shared" si="4"/>
        <v>2371</v>
      </c>
      <c r="J9" s="124">
        <f t="shared" si="5"/>
        <v>2402</v>
      </c>
      <c r="K9" s="124">
        <f t="shared" si="5"/>
        <v>2433</v>
      </c>
      <c r="L9" s="124">
        <f t="shared" si="6"/>
        <v>2463</v>
      </c>
      <c r="M9" s="124">
        <f t="shared" si="7"/>
        <v>2494</v>
      </c>
      <c r="N9" s="124">
        <f t="shared" si="8"/>
        <v>2524</v>
      </c>
    </row>
    <row r="10" spans="2:14" s="28" customFormat="1" ht="15.75">
      <c r="B10" s="122">
        <v>7</v>
      </c>
      <c r="C10" s="125">
        <f t="shared" si="9"/>
        <v>2555</v>
      </c>
      <c r="D10" s="125">
        <f t="shared" si="10"/>
        <v>2586</v>
      </c>
      <c r="E10" s="125">
        <f t="shared" si="0"/>
        <v>2614</v>
      </c>
      <c r="F10" s="125">
        <f t="shared" si="1"/>
        <v>2645</v>
      </c>
      <c r="G10" s="125">
        <f t="shared" si="2"/>
        <v>2675</v>
      </c>
      <c r="H10" s="125">
        <f t="shared" si="3"/>
        <v>2706</v>
      </c>
      <c r="I10" s="125">
        <f t="shared" si="4"/>
        <v>2736</v>
      </c>
      <c r="J10" s="125">
        <f t="shared" si="5"/>
        <v>2767</v>
      </c>
      <c r="K10" s="125">
        <f t="shared" si="5"/>
        <v>2798</v>
      </c>
      <c r="L10" s="125">
        <f t="shared" si="6"/>
        <v>2828</v>
      </c>
      <c r="M10" s="125">
        <f t="shared" si="7"/>
        <v>2859</v>
      </c>
      <c r="N10" s="125">
        <f t="shared" si="8"/>
        <v>2889</v>
      </c>
    </row>
    <row r="11" spans="2:14" s="28" customFormat="1" ht="15.75">
      <c r="B11" s="122">
        <v>8</v>
      </c>
      <c r="C11" s="124">
        <f t="shared" si="9"/>
        <v>2920</v>
      </c>
      <c r="D11" s="124">
        <f t="shared" si="10"/>
        <v>2951</v>
      </c>
      <c r="E11" s="124">
        <f t="shared" si="0"/>
        <v>2979</v>
      </c>
      <c r="F11" s="124">
        <f t="shared" si="1"/>
        <v>3010</v>
      </c>
      <c r="G11" s="124">
        <f t="shared" si="2"/>
        <v>3040</v>
      </c>
      <c r="H11" s="124">
        <f t="shared" si="3"/>
        <v>3071</v>
      </c>
      <c r="I11" s="124">
        <f t="shared" si="4"/>
        <v>3101</v>
      </c>
      <c r="J11" s="124">
        <f t="shared" si="5"/>
        <v>3132</v>
      </c>
      <c r="K11" s="124">
        <f t="shared" si="5"/>
        <v>3163</v>
      </c>
      <c r="L11" s="124">
        <f t="shared" si="6"/>
        <v>3193</v>
      </c>
      <c r="M11" s="124">
        <f t="shared" si="7"/>
        <v>3224</v>
      </c>
      <c r="N11" s="124">
        <f t="shared" si="8"/>
        <v>3254</v>
      </c>
    </row>
    <row r="12" spans="2:14" s="28" customFormat="1" ht="15.75">
      <c r="B12" s="122">
        <v>9</v>
      </c>
      <c r="C12" s="125">
        <f t="shared" si="9"/>
        <v>3285</v>
      </c>
      <c r="D12" s="125">
        <f t="shared" si="10"/>
        <v>3316</v>
      </c>
      <c r="E12" s="125">
        <f t="shared" si="0"/>
        <v>3344</v>
      </c>
      <c r="F12" s="125">
        <f t="shared" si="1"/>
        <v>3375</v>
      </c>
      <c r="G12" s="125">
        <f t="shared" si="2"/>
        <v>3405</v>
      </c>
      <c r="H12" s="125">
        <f t="shared" si="3"/>
        <v>3436</v>
      </c>
      <c r="I12" s="125">
        <f t="shared" si="4"/>
        <v>3466</v>
      </c>
      <c r="J12" s="125">
        <f t="shared" si="5"/>
        <v>3497</v>
      </c>
      <c r="K12" s="125">
        <f t="shared" si="5"/>
        <v>3528</v>
      </c>
      <c r="L12" s="125">
        <f t="shared" si="6"/>
        <v>3558</v>
      </c>
      <c r="M12" s="125">
        <f t="shared" si="7"/>
        <v>3589</v>
      </c>
      <c r="N12" s="125">
        <f t="shared" si="8"/>
        <v>3619</v>
      </c>
    </row>
    <row r="13" spans="2:14" s="28" customFormat="1" ht="15.75">
      <c r="B13" s="122">
        <v>10</v>
      </c>
      <c r="C13" s="125">
        <f t="shared" si="9"/>
        <v>3650</v>
      </c>
      <c r="D13" s="124">
        <f t="shared" si="10"/>
        <v>3681</v>
      </c>
      <c r="E13" s="124">
        <f t="shared" si="0"/>
        <v>3709</v>
      </c>
      <c r="F13" s="124">
        <f t="shared" si="1"/>
        <v>3740</v>
      </c>
      <c r="G13" s="124">
        <f t="shared" si="2"/>
        <v>3770</v>
      </c>
      <c r="H13" s="124">
        <f t="shared" si="3"/>
        <v>3801</v>
      </c>
      <c r="I13" s="124">
        <f t="shared" si="4"/>
        <v>3831</v>
      </c>
      <c r="J13" s="124">
        <f t="shared" si="5"/>
        <v>3862</v>
      </c>
      <c r="K13" s="124">
        <f t="shared" si="5"/>
        <v>3893</v>
      </c>
      <c r="L13" s="124">
        <f t="shared" si="6"/>
        <v>3923</v>
      </c>
      <c r="M13" s="124">
        <f t="shared" si="7"/>
        <v>3954</v>
      </c>
      <c r="N13" s="124">
        <f t="shared" si="8"/>
        <v>3984</v>
      </c>
    </row>
    <row r="14" spans="2:14" s="28" customFormat="1" ht="15.75">
      <c r="B14" s="122">
        <v>11</v>
      </c>
      <c r="C14" s="125">
        <f t="shared" si="9"/>
        <v>4015</v>
      </c>
      <c r="D14" s="125">
        <f t="shared" si="10"/>
        <v>4046</v>
      </c>
      <c r="E14" s="125">
        <f t="shared" si="0"/>
        <v>4074</v>
      </c>
      <c r="F14" s="125">
        <f t="shared" si="1"/>
        <v>4105</v>
      </c>
      <c r="G14" s="125">
        <f t="shared" si="2"/>
        <v>4135</v>
      </c>
      <c r="H14" s="125">
        <f t="shared" si="3"/>
        <v>4166</v>
      </c>
      <c r="I14" s="125">
        <f t="shared" si="4"/>
        <v>4196</v>
      </c>
      <c r="J14" s="125">
        <f t="shared" si="5"/>
        <v>4227</v>
      </c>
      <c r="K14" s="125">
        <f t="shared" si="5"/>
        <v>4258</v>
      </c>
      <c r="L14" s="125">
        <f t="shared" si="6"/>
        <v>4288</v>
      </c>
      <c r="M14" s="125">
        <f t="shared" si="7"/>
        <v>4319</v>
      </c>
      <c r="N14" s="125">
        <f t="shared" si="8"/>
        <v>4349</v>
      </c>
    </row>
    <row r="15" spans="2:14" s="28" customFormat="1" ht="15.75">
      <c r="B15" s="122">
        <v>12</v>
      </c>
      <c r="C15" s="124">
        <f t="shared" si="9"/>
        <v>4380</v>
      </c>
      <c r="D15" s="124">
        <f t="shared" si="10"/>
        <v>4411</v>
      </c>
      <c r="E15" s="124">
        <f t="shared" si="0"/>
        <v>4439</v>
      </c>
      <c r="F15" s="124">
        <f t="shared" si="1"/>
        <v>4470</v>
      </c>
      <c r="G15" s="124">
        <f t="shared" si="2"/>
        <v>4500</v>
      </c>
      <c r="H15" s="124">
        <f t="shared" si="3"/>
        <v>4531</v>
      </c>
      <c r="I15" s="124">
        <f t="shared" si="4"/>
        <v>4561</v>
      </c>
      <c r="J15" s="124">
        <f t="shared" si="5"/>
        <v>4592</v>
      </c>
      <c r="K15" s="124">
        <f t="shared" si="5"/>
        <v>4623</v>
      </c>
      <c r="L15" s="124">
        <f t="shared" si="6"/>
        <v>4653</v>
      </c>
      <c r="M15" s="124">
        <f t="shared" si="7"/>
        <v>4684</v>
      </c>
      <c r="N15" s="124">
        <f t="shared" si="8"/>
        <v>4714</v>
      </c>
    </row>
    <row r="16" spans="2:14" s="28" customFormat="1" ht="15.75">
      <c r="B16" s="122">
        <v>13</v>
      </c>
      <c r="C16" s="125">
        <f t="shared" si="9"/>
        <v>4745</v>
      </c>
      <c r="D16" s="125">
        <f t="shared" si="10"/>
        <v>4776</v>
      </c>
      <c r="E16" s="125">
        <f t="shared" si="0"/>
        <v>4804</v>
      </c>
      <c r="F16" s="125">
        <f t="shared" si="1"/>
        <v>4835</v>
      </c>
      <c r="G16" s="125">
        <f t="shared" si="2"/>
        <v>4865</v>
      </c>
      <c r="H16" s="125">
        <f t="shared" si="3"/>
        <v>4896</v>
      </c>
      <c r="I16" s="125">
        <f t="shared" si="4"/>
        <v>4926</v>
      </c>
      <c r="J16" s="125">
        <f t="shared" si="5"/>
        <v>4957</v>
      </c>
      <c r="K16" s="125">
        <f t="shared" si="5"/>
        <v>4988</v>
      </c>
      <c r="L16" s="125">
        <f t="shared" si="6"/>
        <v>5018</v>
      </c>
      <c r="M16" s="125">
        <f t="shared" si="7"/>
        <v>5049</v>
      </c>
      <c r="N16" s="125">
        <f t="shared" si="8"/>
        <v>5079</v>
      </c>
    </row>
    <row r="17" spans="2:14" s="28" customFormat="1" ht="15.75">
      <c r="B17" s="122">
        <v>14</v>
      </c>
      <c r="C17" s="124">
        <f t="shared" si="9"/>
        <v>5110</v>
      </c>
      <c r="D17" s="124">
        <f t="shared" si="10"/>
        <v>5141</v>
      </c>
      <c r="E17" s="124">
        <f t="shared" si="0"/>
        <v>5169</v>
      </c>
      <c r="F17" s="124">
        <f t="shared" si="1"/>
        <v>5200</v>
      </c>
      <c r="G17" s="124">
        <f t="shared" si="2"/>
        <v>5230</v>
      </c>
      <c r="H17" s="124">
        <f t="shared" si="3"/>
        <v>5261</v>
      </c>
      <c r="I17" s="124">
        <f t="shared" si="4"/>
        <v>5291</v>
      </c>
      <c r="J17" s="124">
        <f t="shared" si="5"/>
        <v>5322</v>
      </c>
      <c r="K17" s="124">
        <f t="shared" si="5"/>
        <v>5353</v>
      </c>
      <c r="L17" s="124">
        <f t="shared" si="6"/>
        <v>5383</v>
      </c>
      <c r="M17" s="124">
        <f t="shared" si="7"/>
        <v>5414</v>
      </c>
      <c r="N17" s="124">
        <f t="shared" si="8"/>
        <v>5444</v>
      </c>
    </row>
    <row r="18" spans="2:14" s="28" customFormat="1" ht="15.75">
      <c r="B18" s="122">
        <v>15</v>
      </c>
      <c r="C18" s="125">
        <f t="shared" si="9"/>
        <v>5475</v>
      </c>
      <c r="D18" s="125">
        <f t="shared" si="10"/>
        <v>5506</v>
      </c>
      <c r="E18" s="125">
        <f t="shared" si="0"/>
        <v>5534</v>
      </c>
      <c r="F18" s="125">
        <f t="shared" si="1"/>
        <v>5565</v>
      </c>
      <c r="G18" s="125">
        <f t="shared" si="2"/>
        <v>5595</v>
      </c>
      <c r="H18" s="125">
        <f t="shared" si="3"/>
        <v>5626</v>
      </c>
      <c r="I18" s="125">
        <f t="shared" si="4"/>
        <v>5656</v>
      </c>
      <c r="J18" s="125">
        <f t="shared" si="5"/>
        <v>5687</v>
      </c>
      <c r="K18" s="125">
        <f t="shared" si="5"/>
        <v>5718</v>
      </c>
      <c r="L18" s="125">
        <f t="shared" si="6"/>
        <v>5748</v>
      </c>
      <c r="M18" s="125">
        <f t="shared" si="7"/>
        <v>5779</v>
      </c>
      <c r="N18" s="125">
        <f t="shared" si="8"/>
        <v>5809</v>
      </c>
    </row>
    <row r="19" spans="2:14" s="28" customFormat="1" ht="15.75">
      <c r="B19" s="122">
        <v>16</v>
      </c>
      <c r="C19" s="124">
        <f t="shared" si="9"/>
        <v>5840</v>
      </c>
      <c r="D19" s="124">
        <f t="shared" si="10"/>
        <v>5871</v>
      </c>
      <c r="E19" s="124">
        <f t="shared" si="0"/>
        <v>5899</v>
      </c>
      <c r="F19" s="124">
        <f t="shared" si="1"/>
        <v>5930</v>
      </c>
      <c r="G19" s="124">
        <f t="shared" si="2"/>
        <v>5960</v>
      </c>
      <c r="H19" s="124">
        <f t="shared" si="3"/>
        <v>5991</v>
      </c>
      <c r="I19" s="124">
        <f t="shared" si="4"/>
        <v>6021</v>
      </c>
      <c r="J19" s="124">
        <f t="shared" si="5"/>
        <v>6052</v>
      </c>
      <c r="K19" s="124">
        <f t="shared" si="5"/>
        <v>6083</v>
      </c>
      <c r="L19" s="124">
        <f t="shared" si="6"/>
        <v>6113</v>
      </c>
      <c r="M19" s="124">
        <f t="shared" si="7"/>
        <v>6144</v>
      </c>
      <c r="N19" s="124">
        <f t="shared" si="8"/>
        <v>6174</v>
      </c>
    </row>
    <row r="20" spans="2:14" s="28" customFormat="1" ht="31.5">
      <c r="B20" s="121" t="s">
        <v>2606</v>
      </c>
      <c r="C20" s="122" t="s">
        <v>2231</v>
      </c>
      <c r="D20" s="123">
        <v>1</v>
      </c>
      <c r="E20" s="123">
        <v>2</v>
      </c>
      <c r="F20" s="123">
        <v>3</v>
      </c>
      <c r="G20" s="123">
        <v>4</v>
      </c>
      <c r="H20" s="123">
        <v>5</v>
      </c>
      <c r="I20" s="123">
        <v>6</v>
      </c>
      <c r="J20" s="123">
        <v>7</v>
      </c>
      <c r="K20" s="123">
        <v>8</v>
      </c>
      <c r="L20" s="123">
        <v>9</v>
      </c>
      <c r="M20" s="123">
        <v>10</v>
      </c>
      <c r="N20" s="123">
        <v>11</v>
      </c>
    </row>
    <row r="21" spans="2:14" s="28" customFormat="1" ht="15.75">
      <c r="B21" s="122">
        <v>17</v>
      </c>
      <c r="C21" s="125">
        <f>C19+365</f>
        <v>6205</v>
      </c>
      <c r="D21" s="125">
        <f t="shared" ref="D21:D39" si="11">C21+$D$3</f>
        <v>6236</v>
      </c>
      <c r="E21" s="125">
        <f t="shared" ref="E21:E39" si="12">D21+28</f>
        <v>6264</v>
      </c>
      <c r="F21" s="125">
        <f t="shared" ref="F21:F39" si="13">E21+31</f>
        <v>6295</v>
      </c>
      <c r="G21" s="125">
        <f t="shared" ref="G21:G39" si="14">F21+30</f>
        <v>6325</v>
      </c>
      <c r="H21" s="125">
        <f t="shared" ref="H21:H39" si="15">G21+31</f>
        <v>6356</v>
      </c>
      <c r="I21" s="125">
        <f t="shared" ref="I21:I39" si="16">H21+30</f>
        <v>6386</v>
      </c>
      <c r="J21" s="125">
        <f t="shared" ref="J21:K39" si="17">I21+31</f>
        <v>6417</v>
      </c>
      <c r="K21" s="125">
        <f t="shared" si="17"/>
        <v>6448</v>
      </c>
      <c r="L21" s="125">
        <f t="shared" ref="L21:L39" si="18">K21+30</f>
        <v>6478</v>
      </c>
      <c r="M21" s="125">
        <f t="shared" ref="M21:M39" si="19">L21+31</f>
        <v>6509</v>
      </c>
      <c r="N21" s="125">
        <f t="shared" ref="N21:N39" si="20">M21+30</f>
        <v>6539</v>
      </c>
    </row>
    <row r="22" spans="2:14" s="28" customFormat="1" ht="15.75">
      <c r="B22" s="122">
        <v>18</v>
      </c>
      <c r="C22" s="124">
        <f t="shared" ref="C22:C39" si="21">C21+365</f>
        <v>6570</v>
      </c>
      <c r="D22" s="124">
        <f t="shared" si="11"/>
        <v>6601</v>
      </c>
      <c r="E22" s="124">
        <f t="shared" si="12"/>
        <v>6629</v>
      </c>
      <c r="F22" s="124">
        <f t="shared" si="13"/>
        <v>6660</v>
      </c>
      <c r="G22" s="124">
        <f t="shared" si="14"/>
        <v>6690</v>
      </c>
      <c r="H22" s="124">
        <f t="shared" si="15"/>
        <v>6721</v>
      </c>
      <c r="I22" s="124">
        <f t="shared" si="16"/>
        <v>6751</v>
      </c>
      <c r="J22" s="124">
        <f t="shared" si="17"/>
        <v>6782</v>
      </c>
      <c r="K22" s="124">
        <f t="shared" si="17"/>
        <v>6813</v>
      </c>
      <c r="L22" s="124">
        <f t="shared" si="18"/>
        <v>6843</v>
      </c>
      <c r="M22" s="124">
        <f t="shared" si="19"/>
        <v>6874</v>
      </c>
      <c r="N22" s="124">
        <f t="shared" si="20"/>
        <v>6904</v>
      </c>
    </row>
    <row r="23" spans="2:14" s="28" customFormat="1" ht="15.75">
      <c r="B23" s="122">
        <v>19</v>
      </c>
      <c r="C23" s="125">
        <f t="shared" si="21"/>
        <v>6935</v>
      </c>
      <c r="D23" s="125">
        <f t="shared" si="11"/>
        <v>6966</v>
      </c>
      <c r="E23" s="125">
        <f t="shared" si="12"/>
        <v>6994</v>
      </c>
      <c r="F23" s="125">
        <f t="shared" si="13"/>
        <v>7025</v>
      </c>
      <c r="G23" s="125">
        <f t="shared" si="14"/>
        <v>7055</v>
      </c>
      <c r="H23" s="125">
        <f t="shared" si="15"/>
        <v>7086</v>
      </c>
      <c r="I23" s="125">
        <f t="shared" si="16"/>
        <v>7116</v>
      </c>
      <c r="J23" s="125">
        <f t="shared" si="17"/>
        <v>7147</v>
      </c>
      <c r="K23" s="125">
        <f t="shared" si="17"/>
        <v>7178</v>
      </c>
      <c r="L23" s="125">
        <f t="shared" si="18"/>
        <v>7208</v>
      </c>
      <c r="M23" s="125">
        <f t="shared" si="19"/>
        <v>7239</v>
      </c>
      <c r="N23" s="125">
        <f t="shared" si="20"/>
        <v>7269</v>
      </c>
    </row>
    <row r="24" spans="2:14" s="28" customFormat="1" ht="15.75">
      <c r="B24" s="122">
        <v>20</v>
      </c>
      <c r="C24" s="124">
        <f t="shared" si="21"/>
        <v>7300</v>
      </c>
      <c r="D24" s="124">
        <f t="shared" si="11"/>
        <v>7331</v>
      </c>
      <c r="E24" s="124">
        <f t="shared" si="12"/>
        <v>7359</v>
      </c>
      <c r="F24" s="124">
        <f t="shared" si="13"/>
        <v>7390</v>
      </c>
      <c r="G24" s="124">
        <f t="shared" si="14"/>
        <v>7420</v>
      </c>
      <c r="H24" s="124">
        <f t="shared" si="15"/>
        <v>7451</v>
      </c>
      <c r="I24" s="124">
        <f t="shared" si="16"/>
        <v>7481</v>
      </c>
      <c r="J24" s="124">
        <f t="shared" si="17"/>
        <v>7512</v>
      </c>
      <c r="K24" s="124">
        <f t="shared" si="17"/>
        <v>7543</v>
      </c>
      <c r="L24" s="124">
        <f t="shared" si="18"/>
        <v>7573</v>
      </c>
      <c r="M24" s="124">
        <f t="shared" si="19"/>
        <v>7604</v>
      </c>
      <c r="N24" s="124">
        <f t="shared" si="20"/>
        <v>7634</v>
      </c>
    </row>
    <row r="25" spans="2:14" s="28" customFormat="1" ht="15.75">
      <c r="B25" s="122">
        <v>21</v>
      </c>
      <c r="C25" s="125">
        <f t="shared" si="21"/>
        <v>7665</v>
      </c>
      <c r="D25" s="125">
        <f t="shared" si="11"/>
        <v>7696</v>
      </c>
      <c r="E25" s="125">
        <f t="shared" si="12"/>
        <v>7724</v>
      </c>
      <c r="F25" s="125">
        <f t="shared" si="13"/>
        <v>7755</v>
      </c>
      <c r="G25" s="125">
        <f t="shared" si="14"/>
        <v>7785</v>
      </c>
      <c r="H25" s="125">
        <f t="shared" si="15"/>
        <v>7816</v>
      </c>
      <c r="I25" s="125">
        <f t="shared" si="16"/>
        <v>7846</v>
      </c>
      <c r="J25" s="125">
        <f t="shared" si="17"/>
        <v>7877</v>
      </c>
      <c r="K25" s="125">
        <f t="shared" si="17"/>
        <v>7908</v>
      </c>
      <c r="L25" s="125">
        <f t="shared" si="18"/>
        <v>7938</v>
      </c>
      <c r="M25" s="125">
        <f t="shared" si="19"/>
        <v>7969</v>
      </c>
      <c r="N25" s="125">
        <f t="shared" si="20"/>
        <v>7999</v>
      </c>
    </row>
    <row r="26" spans="2:14" s="28" customFormat="1" ht="15.75">
      <c r="B26" s="122">
        <v>22</v>
      </c>
      <c r="C26" s="124">
        <f t="shared" si="21"/>
        <v>8030</v>
      </c>
      <c r="D26" s="124">
        <f t="shared" si="11"/>
        <v>8061</v>
      </c>
      <c r="E26" s="124">
        <f t="shared" si="12"/>
        <v>8089</v>
      </c>
      <c r="F26" s="124">
        <f t="shared" si="13"/>
        <v>8120</v>
      </c>
      <c r="G26" s="124">
        <f t="shared" si="14"/>
        <v>8150</v>
      </c>
      <c r="H26" s="124">
        <f t="shared" si="15"/>
        <v>8181</v>
      </c>
      <c r="I26" s="124">
        <f t="shared" si="16"/>
        <v>8211</v>
      </c>
      <c r="J26" s="124">
        <f t="shared" si="17"/>
        <v>8242</v>
      </c>
      <c r="K26" s="124">
        <f t="shared" si="17"/>
        <v>8273</v>
      </c>
      <c r="L26" s="124">
        <f t="shared" si="18"/>
        <v>8303</v>
      </c>
      <c r="M26" s="124">
        <f t="shared" si="19"/>
        <v>8334</v>
      </c>
      <c r="N26" s="124">
        <f t="shared" si="20"/>
        <v>8364</v>
      </c>
    </row>
    <row r="27" spans="2:14" s="28" customFormat="1" ht="15.75">
      <c r="B27" s="122">
        <v>23</v>
      </c>
      <c r="C27" s="125">
        <f t="shared" si="21"/>
        <v>8395</v>
      </c>
      <c r="D27" s="125">
        <f t="shared" si="11"/>
        <v>8426</v>
      </c>
      <c r="E27" s="125">
        <f t="shared" si="12"/>
        <v>8454</v>
      </c>
      <c r="F27" s="125">
        <f t="shared" si="13"/>
        <v>8485</v>
      </c>
      <c r="G27" s="125">
        <f t="shared" si="14"/>
        <v>8515</v>
      </c>
      <c r="H27" s="125">
        <f t="shared" si="15"/>
        <v>8546</v>
      </c>
      <c r="I27" s="125">
        <f t="shared" si="16"/>
        <v>8576</v>
      </c>
      <c r="J27" s="125">
        <f t="shared" si="17"/>
        <v>8607</v>
      </c>
      <c r="K27" s="125">
        <f t="shared" si="17"/>
        <v>8638</v>
      </c>
      <c r="L27" s="125">
        <f t="shared" si="18"/>
        <v>8668</v>
      </c>
      <c r="M27" s="125">
        <f t="shared" si="19"/>
        <v>8699</v>
      </c>
      <c r="N27" s="125">
        <f t="shared" si="20"/>
        <v>8729</v>
      </c>
    </row>
    <row r="28" spans="2:14" s="28" customFormat="1" ht="15.75">
      <c r="B28" s="122">
        <v>24</v>
      </c>
      <c r="C28" s="124">
        <f t="shared" si="21"/>
        <v>8760</v>
      </c>
      <c r="D28" s="124">
        <f t="shared" si="11"/>
        <v>8791</v>
      </c>
      <c r="E28" s="124">
        <f t="shared" si="12"/>
        <v>8819</v>
      </c>
      <c r="F28" s="124">
        <f t="shared" si="13"/>
        <v>8850</v>
      </c>
      <c r="G28" s="124">
        <f t="shared" si="14"/>
        <v>8880</v>
      </c>
      <c r="H28" s="124">
        <f t="shared" si="15"/>
        <v>8911</v>
      </c>
      <c r="I28" s="124">
        <f t="shared" si="16"/>
        <v>8941</v>
      </c>
      <c r="J28" s="124">
        <f t="shared" si="17"/>
        <v>8972</v>
      </c>
      <c r="K28" s="124">
        <f t="shared" si="17"/>
        <v>9003</v>
      </c>
      <c r="L28" s="124">
        <f t="shared" si="18"/>
        <v>9033</v>
      </c>
      <c r="M28" s="124">
        <f t="shared" si="19"/>
        <v>9064</v>
      </c>
      <c r="N28" s="124">
        <f t="shared" si="20"/>
        <v>9094</v>
      </c>
    </row>
    <row r="29" spans="2:14" s="28" customFormat="1" ht="15.75">
      <c r="B29" s="122">
        <v>25</v>
      </c>
      <c r="C29" s="125">
        <f t="shared" si="21"/>
        <v>9125</v>
      </c>
      <c r="D29" s="125">
        <f t="shared" si="11"/>
        <v>9156</v>
      </c>
      <c r="E29" s="125">
        <f t="shared" si="12"/>
        <v>9184</v>
      </c>
      <c r="F29" s="125">
        <f t="shared" si="13"/>
        <v>9215</v>
      </c>
      <c r="G29" s="125">
        <f t="shared" si="14"/>
        <v>9245</v>
      </c>
      <c r="H29" s="125">
        <f t="shared" si="15"/>
        <v>9276</v>
      </c>
      <c r="I29" s="125">
        <f t="shared" si="16"/>
        <v>9306</v>
      </c>
      <c r="J29" s="125">
        <f t="shared" si="17"/>
        <v>9337</v>
      </c>
      <c r="K29" s="125">
        <f t="shared" si="17"/>
        <v>9368</v>
      </c>
      <c r="L29" s="125">
        <f t="shared" si="18"/>
        <v>9398</v>
      </c>
      <c r="M29" s="125">
        <f t="shared" si="19"/>
        <v>9429</v>
      </c>
      <c r="N29" s="125">
        <f t="shared" si="20"/>
        <v>9459</v>
      </c>
    </row>
    <row r="30" spans="2:14" s="28" customFormat="1" ht="15.75">
      <c r="B30" s="122">
        <v>26</v>
      </c>
      <c r="C30" s="124">
        <f t="shared" si="21"/>
        <v>9490</v>
      </c>
      <c r="D30" s="124">
        <f t="shared" si="11"/>
        <v>9521</v>
      </c>
      <c r="E30" s="124">
        <f t="shared" si="12"/>
        <v>9549</v>
      </c>
      <c r="F30" s="124">
        <f t="shared" si="13"/>
        <v>9580</v>
      </c>
      <c r="G30" s="124">
        <f t="shared" si="14"/>
        <v>9610</v>
      </c>
      <c r="H30" s="124">
        <f t="shared" si="15"/>
        <v>9641</v>
      </c>
      <c r="I30" s="124">
        <f t="shared" si="16"/>
        <v>9671</v>
      </c>
      <c r="J30" s="124">
        <f t="shared" si="17"/>
        <v>9702</v>
      </c>
      <c r="K30" s="124">
        <f t="shared" si="17"/>
        <v>9733</v>
      </c>
      <c r="L30" s="124">
        <f t="shared" si="18"/>
        <v>9763</v>
      </c>
      <c r="M30" s="124">
        <f t="shared" si="19"/>
        <v>9794</v>
      </c>
      <c r="N30" s="124">
        <f t="shared" si="20"/>
        <v>9824</v>
      </c>
    </row>
    <row r="31" spans="2:14" s="28" customFormat="1" ht="15.75">
      <c r="B31" s="122">
        <v>27</v>
      </c>
      <c r="C31" s="125">
        <f t="shared" si="21"/>
        <v>9855</v>
      </c>
      <c r="D31" s="125">
        <f t="shared" si="11"/>
        <v>9886</v>
      </c>
      <c r="E31" s="125">
        <f t="shared" si="12"/>
        <v>9914</v>
      </c>
      <c r="F31" s="125">
        <f t="shared" si="13"/>
        <v>9945</v>
      </c>
      <c r="G31" s="125">
        <f t="shared" si="14"/>
        <v>9975</v>
      </c>
      <c r="H31" s="125">
        <f t="shared" si="15"/>
        <v>10006</v>
      </c>
      <c r="I31" s="125">
        <f t="shared" si="16"/>
        <v>10036</v>
      </c>
      <c r="J31" s="125">
        <f t="shared" si="17"/>
        <v>10067</v>
      </c>
      <c r="K31" s="125">
        <f t="shared" si="17"/>
        <v>10098</v>
      </c>
      <c r="L31" s="125">
        <f t="shared" si="18"/>
        <v>10128</v>
      </c>
      <c r="M31" s="125">
        <f t="shared" si="19"/>
        <v>10159</v>
      </c>
      <c r="N31" s="125">
        <f t="shared" si="20"/>
        <v>10189</v>
      </c>
    </row>
    <row r="32" spans="2:14" s="28" customFormat="1" ht="15.75">
      <c r="B32" s="122">
        <v>28</v>
      </c>
      <c r="C32" s="124">
        <f t="shared" si="21"/>
        <v>10220</v>
      </c>
      <c r="D32" s="124">
        <f t="shared" si="11"/>
        <v>10251</v>
      </c>
      <c r="E32" s="124">
        <f t="shared" si="12"/>
        <v>10279</v>
      </c>
      <c r="F32" s="124">
        <f t="shared" si="13"/>
        <v>10310</v>
      </c>
      <c r="G32" s="124">
        <f t="shared" si="14"/>
        <v>10340</v>
      </c>
      <c r="H32" s="124">
        <f t="shared" si="15"/>
        <v>10371</v>
      </c>
      <c r="I32" s="124">
        <f t="shared" si="16"/>
        <v>10401</v>
      </c>
      <c r="J32" s="124">
        <f t="shared" si="17"/>
        <v>10432</v>
      </c>
      <c r="K32" s="124">
        <f t="shared" si="17"/>
        <v>10463</v>
      </c>
      <c r="L32" s="124">
        <f t="shared" si="18"/>
        <v>10493</v>
      </c>
      <c r="M32" s="124">
        <f t="shared" si="19"/>
        <v>10524</v>
      </c>
      <c r="N32" s="124">
        <f t="shared" si="20"/>
        <v>10554</v>
      </c>
    </row>
    <row r="33" spans="2:14" s="28" customFormat="1" ht="15.75">
      <c r="B33" s="122">
        <v>29</v>
      </c>
      <c r="C33" s="125">
        <f t="shared" si="21"/>
        <v>10585</v>
      </c>
      <c r="D33" s="125">
        <f t="shared" si="11"/>
        <v>10616</v>
      </c>
      <c r="E33" s="125">
        <f t="shared" si="12"/>
        <v>10644</v>
      </c>
      <c r="F33" s="125">
        <f t="shared" si="13"/>
        <v>10675</v>
      </c>
      <c r="G33" s="125">
        <f t="shared" si="14"/>
        <v>10705</v>
      </c>
      <c r="H33" s="125">
        <f t="shared" si="15"/>
        <v>10736</v>
      </c>
      <c r="I33" s="125">
        <f t="shared" si="16"/>
        <v>10766</v>
      </c>
      <c r="J33" s="125">
        <f t="shared" si="17"/>
        <v>10797</v>
      </c>
      <c r="K33" s="125">
        <f t="shared" si="17"/>
        <v>10828</v>
      </c>
      <c r="L33" s="125">
        <f t="shared" si="18"/>
        <v>10858</v>
      </c>
      <c r="M33" s="125">
        <f t="shared" si="19"/>
        <v>10889</v>
      </c>
      <c r="N33" s="125">
        <f t="shared" si="20"/>
        <v>10919</v>
      </c>
    </row>
    <row r="34" spans="2:14" s="28" customFormat="1" ht="15.75">
      <c r="B34" s="122">
        <v>30</v>
      </c>
      <c r="C34" s="124">
        <f t="shared" si="21"/>
        <v>10950</v>
      </c>
      <c r="D34" s="124">
        <f t="shared" si="11"/>
        <v>10981</v>
      </c>
      <c r="E34" s="124">
        <f t="shared" si="12"/>
        <v>11009</v>
      </c>
      <c r="F34" s="124">
        <f t="shared" si="13"/>
        <v>11040</v>
      </c>
      <c r="G34" s="124">
        <f t="shared" si="14"/>
        <v>11070</v>
      </c>
      <c r="H34" s="124">
        <f t="shared" si="15"/>
        <v>11101</v>
      </c>
      <c r="I34" s="124">
        <f t="shared" si="16"/>
        <v>11131</v>
      </c>
      <c r="J34" s="124">
        <f t="shared" si="17"/>
        <v>11162</v>
      </c>
      <c r="K34" s="124">
        <f t="shared" si="17"/>
        <v>11193</v>
      </c>
      <c r="L34" s="124">
        <f t="shared" si="18"/>
        <v>11223</v>
      </c>
      <c r="M34" s="124">
        <f t="shared" si="19"/>
        <v>11254</v>
      </c>
      <c r="N34" s="124">
        <f t="shared" si="20"/>
        <v>11284</v>
      </c>
    </row>
    <row r="35" spans="2:14" s="28" customFormat="1" ht="15.75">
      <c r="B35" s="122">
        <v>31</v>
      </c>
      <c r="C35" s="125">
        <f t="shared" si="21"/>
        <v>11315</v>
      </c>
      <c r="D35" s="125">
        <f t="shared" si="11"/>
        <v>11346</v>
      </c>
      <c r="E35" s="125">
        <f t="shared" si="12"/>
        <v>11374</v>
      </c>
      <c r="F35" s="125">
        <f t="shared" si="13"/>
        <v>11405</v>
      </c>
      <c r="G35" s="125">
        <f t="shared" si="14"/>
        <v>11435</v>
      </c>
      <c r="H35" s="125">
        <f t="shared" si="15"/>
        <v>11466</v>
      </c>
      <c r="I35" s="125">
        <f t="shared" si="16"/>
        <v>11496</v>
      </c>
      <c r="J35" s="125">
        <f t="shared" si="17"/>
        <v>11527</v>
      </c>
      <c r="K35" s="125">
        <f t="shared" si="17"/>
        <v>11558</v>
      </c>
      <c r="L35" s="125">
        <f t="shared" si="18"/>
        <v>11588</v>
      </c>
      <c r="M35" s="125">
        <f t="shared" si="19"/>
        <v>11619</v>
      </c>
      <c r="N35" s="125">
        <f t="shared" si="20"/>
        <v>11649</v>
      </c>
    </row>
    <row r="36" spans="2:14" s="28" customFormat="1" ht="15.75">
      <c r="B36" s="122">
        <v>32</v>
      </c>
      <c r="C36" s="124">
        <f t="shared" si="21"/>
        <v>11680</v>
      </c>
      <c r="D36" s="124">
        <f t="shared" si="11"/>
        <v>11711</v>
      </c>
      <c r="E36" s="124">
        <f t="shared" si="12"/>
        <v>11739</v>
      </c>
      <c r="F36" s="124">
        <f t="shared" si="13"/>
        <v>11770</v>
      </c>
      <c r="G36" s="124">
        <f t="shared" si="14"/>
        <v>11800</v>
      </c>
      <c r="H36" s="124">
        <f t="shared" si="15"/>
        <v>11831</v>
      </c>
      <c r="I36" s="124">
        <f t="shared" si="16"/>
        <v>11861</v>
      </c>
      <c r="J36" s="124">
        <f t="shared" si="17"/>
        <v>11892</v>
      </c>
      <c r="K36" s="124">
        <f t="shared" si="17"/>
        <v>11923</v>
      </c>
      <c r="L36" s="124">
        <f t="shared" si="18"/>
        <v>11953</v>
      </c>
      <c r="M36" s="124">
        <f t="shared" si="19"/>
        <v>11984</v>
      </c>
      <c r="N36" s="124">
        <f t="shared" si="20"/>
        <v>12014</v>
      </c>
    </row>
    <row r="37" spans="2:14" s="28" customFormat="1" ht="15.75">
      <c r="B37" s="122">
        <v>33</v>
      </c>
      <c r="C37" s="125">
        <f t="shared" si="21"/>
        <v>12045</v>
      </c>
      <c r="D37" s="125">
        <f t="shared" si="11"/>
        <v>12076</v>
      </c>
      <c r="E37" s="125">
        <f t="shared" si="12"/>
        <v>12104</v>
      </c>
      <c r="F37" s="125">
        <f t="shared" si="13"/>
        <v>12135</v>
      </c>
      <c r="G37" s="125">
        <f t="shared" si="14"/>
        <v>12165</v>
      </c>
      <c r="H37" s="125">
        <f t="shared" si="15"/>
        <v>12196</v>
      </c>
      <c r="I37" s="125">
        <f t="shared" si="16"/>
        <v>12226</v>
      </c>
      <c r="J37" s="125">
        <f t="shared" si="17"/>
        <v>12257</v>
      </c>
      <c r="K37" s="125">
        <f t="shared" si="17"/>
        <v>12288</v>
      </c>
      <c r="L37" s="125">
        <f t="shared" si="18"/>
        <v>12318</v>
      </c>
      <c r="M37" s="125">
        <f t="shared" si="19"/>
        <v>12349</v>
      </c>
      <c r="N37" s="125">
        <f t="shared" si="20"/>
        <v>12379</v>
      </c>
    </row>
    <row r="38" spans="2:14" s="28" customFormat="1" ht="15.75">
      <c r="B38" s="122">
        <v>34</v>
      </c>
      <c r="C38" s="124">
        <f t="shared" si="21"/>
        <v>12410</v>
      </c>
      <c r="D38" s="124">
        <f t="shared" si="11"/>
        <v>12441</v>
      </c>
      <c r="E38" s="124">
        <f t="shared" si="12"/>
        <v>12469</v>
      </c>
      <c r="F38" s="124">
        <f t="shared" si="13"/>
        <v>12500</v>
      </c>
      <c r="G38" s="124">
        <f t="shared" si="14"/>
        <v>12530</v>
      </c>
      <c r="H38" s="124">
        <f t="shared" si="15"/>
        <v>12561</v>
      </c>
      <c r="I38" s="124">
        <f t="shared" si="16"/>
        <v>12591</v>
      </c>
      <c r="J38" s="124">
        <f t="shared" si="17"/>
        <v>12622</v>
      </c>
      <c r="K38" s="124">
        <f t="shared" si="17"/>
        <v>12653</v>
      </c>
      <c r="L38" s="124">
        <f t="shared" si="18"/>
        <v>12683</v>
      </c>
      <c r="M38" s="124">
        <f t="shared" si="19"/>
        <v>12714</v>
      </c>
      <c r="N38" s="124">
        <f t="shared" si="20"/>
        <v>12744</v>
      </c>
    </row>
    <row r="39" spans="2:14" s="28" customFormat="1" ht="15.75">
      <c r="B39" s="122">
        <v>35</v>
      </c>
      <c r="C39" s="125">
        <f t="shared" si="21"/>
        <v>12775</v>
      </c>
      <c r="D39" s="125">
        <f t="shared" si="11"/>
        <v>12806</v>
      </c>
      <c r="E39" s="125">
        <f t="shared" si="12"/>
        <v>12834</v>
      </c>
      <c r="F39" s="125">
        <f t="shared" si="13"/>
        <v>12865</v>
      </c>
      <c r="G39" s="125">
        <f t="shared" si="14"/>
        <v>12895</v>
      </c>
      <c r="H39" s="125">
        <f t="shared" si="15"/>
        <v>12926</v>
      </c>
      <c r="I39" s="125">
        <f t="shared" si="16"/>
        <v>12956</v>
      </c>
      <c r="J39" s="125">
        <f t="shared" si="17"/>
        <v>12987</v>
      </c>
      <c r="K39" s="125">
        <f t="shared" si="17"/>
        <v>13018</v>
      </c>
      <c r="L39" s="125">
        <f t="shared" si="18"/>
        <v>13048</v>
      </c>
      <c r="M39" s="125">
        <f t="shared" si="19"/>
        <v>13079</v>
      </c>
      <c r="N39" s="125">
        <f t="shared" si="20"/>
        <v>13109</v>
      </c>
    </row>
  </sheetData>
  <sheetProtection password="C490" sheet="1" objects="1" scenarios="1"/>
  <mergeCells count="1">
    <mergeCell ref="B1:N1"/>
  </mergeCells>
  <phoneticPr fontId="58" type="noConversion"/>
  <pageMargins left="0.78749999999999998" right="0.39374999999999999" top="0.98402777777777772" bottom="0.98402777777777772" header="0.5" footer="0.5"/>
  <pageSetup paperSize="9" firstPageNumber="0" orientation="portrait" horizontalDpi="300" verticalDpi="300" r:id="rId1"/>
  <headerFooter alignWithMargins="0">
    <oddHeader>&amp;C&amp;A</oddHeader>
    <oddFooter>&amp;CPágina 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37"/>
  <dimension ref="A1:P98"/>
  <sheetViews>
    <sheetView zoomScaleNormal="100" workbookViewId="0">
      <selection activeCell="B18" sqref="B18:C18"/>
    </sheetView>
  </sheetViews>
  <sheetFormatPr defaultRowHeight="12.75"/>
  <cols>
    <col min="1" max="1" width="14.140625" customWidth="1"/>
    <col min="2" max="2" width="99.5703125" customWidth="1"/>
    <col min="8" max="8" width="13.5703125" customWidth="1"/>
  </cols>
  <sheetData>
    <row r="1" spans="1:16" ht="25.5" customHeight="1">
      <c r="A1" s="797"/>
      <c r="B1" s="799" t="s">
        <v>1296</v>
      </c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16" ht="20.100000000000001" customHeight="1">
      <c r="A2" s="797"/>
      <c r="B2" s="799" t="s">
        <v>2726</v>
      </c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16" ht="20.100000000000001" customHeight="1">
      <c r="A3" s="797"/>
      <c r="B3" s="799" t="s">
        <v>2727</v>
      </c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16" ht="20.100000000000001" customHeight="1">
      <c r="A4" s="797"/>
      <c r="B4" s="799" t="s">
        <v>132</v>
      </c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</row>
    <row r="5" spans="1:16" ht="20.100000000000001" customHeight="1">
      <c r="A5" s="797"/>
      <c r="B5" s="798" t="s">
        <v>133</v>
      </c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2"/>
      <c r="O5" s="842"/>
      <c r="P5" s="842"/>
    </row>
    <row r="6" spans="1:16" ht="20.100000000000001" customHeight="1">
      <c r="A6" s="797"/>
      <c r="B6" s="798"/>
      <c r="C6" s="842"/>
      <c r="D6" s="842"/>
      <c r="E6" s="842"/>
      <c r="F6" s="842"/>
      <c r="G6" s="842"/>
      <c r="H6" s="842"/>
      <c r="I6" s="842"/>
      <c r="J6" s="842"/>
      <c r="K6" s="842"/>
      <c r="L6" s="842"/>
      <c r="M6" s="842"/>
      <c r="N6" s="842"/>
      <c r="O6" s="842"/>
      <c r="P6" s="842"/>
    </row>
    <row r="7" spans="1:16" ht="8.4499999999999993" customHeight="1">
      <c r="A7" s="797"/>
      <c r="B7" s="798"/>
      <c r="C7" s="842"/>
      <c r="D7" s="842"/>
      <c r="E7" s="842"/>
      <c r="F7" s="842"/>
      <c r="G7" s="842"/>
      <c r="H7" s="842"/>
      <c r="I7" s="842"/>
      <c r="J7" s="842"/>
      <c r="K7" s="842"/>
      <c r="L7" s="842"/>
      <c r="M7" s="842"/>
      <c r="N7" s="842"/>
      <c r="O7" s="842"/>
      <c r="P7" s="842"/>
    </row>
    <row r="8" spans="1:16" ht="20.100000000000001" customHeight="1">
      <c r="A8" s="797"/>
      <c r="B8" s="1002" t="s">
        <v>134</v>
      </c>
      <c r="C8" s="842"/>
      <c r="D8" s="842"/>
      <c r="E8" s="842"/>
      <c r="F8" s="842"/>
      <c r="G8" s="842"/>
      <c r="H8" s="842"/>
      <c r="I8" s="842"/>
      <c r="J8" s="842"/>
      <c r="K8" s="842"/>
      <c r="L8" s="842"/>
      <c r="M8" s="842"/>
      <c r="N8" s="842"/>
      <c r="O8" s="842"/>
      <c r="P8" s="842"/>
    </row>
    <row r="9" spans="1:16" ht="20.100000000000001" customHeight="1">
      <c r="A9" s="797"/>
      <c r="B9" s="800" t="s">
        <v>135</v>
      </c>
      <c r="C9" s="842"/>
      <c r="D9" s="842"/>
      <c r="E9" s="842"/>
      <c r="F9" s="842"/>
      <c r="G9" s="842"/>
      <c r="H9" s="842"/>
      <c r="I9" s="842"/>
      <c r="J9" s="842"/>
      <c r="K9" s="842"/>
      <c r="L9" s="842"/>
      <c r="M9" s="842"/>
      <c r="N9" s="842"/>
      <c r="O9" s="842"/>
      <c r="P9" s="842"/>
    </row>
    <row r="10" spans="1:16" ht="20.100000000000001" customHeight="1">
      <c r="A10" s="797"/>
      <c r="B10" s="800" t="s">
        <v>136</v>
      </c>
      <c r="C10" s="842"/>
      <c r="D10" s="842"/>
      <c r="E10" s="842"/>
      <c r="F10" s="842"/>
      <c r="G10" s="842"/>
      <c r="H10" s="842"/>
      <c r="I10" s="842"/>
      <c r="J10" s="842"/>
      <c r="K10" s="842"/>
      <c r="L10" s="842"/>
      <c r="M10" s="842"/>
      <c r="N10" s="842"/>
      <c r="O10" s="842"/>
      <c r="P10" s="842"/>
    </row>
    <row r="11" spans="1:16" ht="13.7" customHeight="1">
      <c r="A11" s="797"/>
      <c r="B11" s="800"/>
      <c r="C11" s="842"/>
      <c r="D11" s="842"/>
      <c r="E11" s="842"/>
      <c r="F11" s="842"/>
      <c r="G11" s="842"/>
      <c r="H11" s="842"/>
      <c r="I11" s="842"/>
      <c r="J11" s="842"/>
      <c r="K11" s="842"/>
      <c r="L11" s="842"/>
      <c r="M11" s="842"/>
      <c r="N11" s="842"/>
      <c r="O11" s="842"/>
      <c r="P11" s="842"/>
    </row>
    <row r="12" spans="1:16" ht="20.100000000000001" customHeight="1">
      <c r="A12" s="797"/>
      <c r="B12" s="800" t="s">
        <v>137</v>
      </c>
      <c r="C12" s="842"/>
      <c r="D12" s="842"/>
      <c r="E12" s="842"/>
      <c r="F12" s="842"/>
      <c r="G12" s="842"/>
      <c r="H12" s="842"/>
      <c r="I12" s="842"/>
      <c r="J12" s="842"/>
      <c r="K12" s="842"/>
      <c r="L12" s="975"/>
      <c r="M12" s="842"/>
      <c r="N12" s="842"/>
      <c r="O12" s="842"/>
      <c r="P12" s="842"/>
    </row>
    <row r="13" spans="1:16" ht="20.100000000000001" customHeight="1">
      <c r="A13" s="797"/>
      <c r="B13" s="800" t="s">
        <v>138</v>
      </c>
      <c r="C13" s="842"/>
      <c r="D13" s="842"/>
      <c r="E13" s="842"/>
      <c r="F13" s="842"/>
      <c r="G13" s="842"/>
      <c r="H13" s="842"/>
      <c r="I13" s="842"/>
      <c r="J13" s="842"/>
      <c r="K13" s="842"/>
      <c r="L13" s="842"/>
      <c r="M13" s="842"/>
      <c r="N13" s="842"/>
      <c r="O13" s="842"/>
      <c r="P13" s="842"/>
    </row>
    <row r="14" spans="1:16" ht="9.4" customHeight="1">
      <c r="A14" s="797"/>
      <c r="B14" s="800"/>
      <c r="C14" s="842"/>
      <c r="D14" s="842"/>
      <c r="E14" s="842"/>
      <c r="F14" s="842"/>
      <c r="G14" s="842"/>
      <c r="H14" s="842"/>
      <c r="I14" s="842"/>
      <c r="J14" s="842"/>
      <c r="K14" s="842"/>
      <c r="L14" s="842"/>
      <c r="M14" s="842"/>
      <c r="N14" s="842"/>
      <c r="O14" s="842"/>
      <c r="P14" s="842"/>
    </row>
    <row r="15" spans="1:16" ht="20.100000000000001" customHeight="1">
      <c r="A15" s="797"/>
      <c r="B15" s="1003" t="s">
        <v>3269</v>
      </c>
      <c r="C15" s="842"/>
      <c r="D15" s="842"/>
      <c r="E15" s="842"/>
      <c r="F15" s="842"/>
      <c r="G15" s="842"/>
      <c r="H15" s="842"/>
      <c r="I15" s="842"/>
      <c r="J15" s="842"/>
      <c r="K15" s="842"/>
      <c r="L15" s="842"/>
      <c r="M15" s="842"/>
      <c r="N15" s="842"/>
      <c r="O15" s="842"/>
      <c r="P15" s="842"/>
    </row>
    <row r="16" spans="1:16" ht="13.15" customHeight="1">
      <c r="A16" s="797"/>
      <c r="B16" s="868"/>
      <c r="C16" s="842"/>
      <c r="D16" s="842"/>
      <c r="E16" s="842"/>
      <c r="F16" s="842"/>
      <c r="G16" s="842"/>
      <c r="H16" s="842"/>
      <c r="I16" s="842"/>
      <c r="J16" s="842"/>
      <c r="K16" s="842"/>
      <c r="L16" s="842"/>
      <c r="M16" s="842"/>
      <c r="N16" s="842"/>
      <c r="O16" s="842"/>
      <c r="P16" s="842"/>
    </row>
    <row r="17" spans="1:16" ht="20.100000000000001" customHeight="1">
      <c r="A17" s="797"/>
      <c r="B17" s="1002" t="s">
        <v>3507</v>
      </c>
      <c r="C17" s="842"/>
      <c r="D17" s="842"/>
      <c r="E17" s="842"/>
      <c r="F17" s="842"/>
      <c r="G17" s="842"/>
      <c r="H17" s="842"/>
      <c r="I17" s="842"/>
      <c r="J17" s="842"/>
      <c r="K17" s="842"/>
      <c r="L17" s="842"/>
      <c r="M17" s="842"/>
      <c r="N17" s="842"/>
      <c r="O17" s="842"/>
      <c r="P17" s="842"/>
    </row>
    <row r="18" spans="1:16" ht="20.100000000000001" customHeight="1" thickBot="1">
      <c r="A18" s="907"/>
      <c r="B18" s="2717" t="s">
        <v>2597</v>
      </c>
      <c r="C18" s="2718"/>
      <c r="D18" s="907"/>
      <c r="E18" s="907"/>
      <c r="F18" s="842"/>
      <c r="G18" s="842"/>
      <c r="H18" s="842"/>
      <c r="I18" s="842"/>
      <c r="J18" s="842"/>
      <c r="K18" s="842"/>
      <c r="L18" s="842"/>
      <c r="M18" s="842"/>
      <c r="N18" s="842"/>
      <c r="O18" s="842"/>
      <c r="P18" s="842"/>
    </row>
    <row r="19" spans="1:16" ht="13.15" customHeight="1" thickTop="1">
      <c r="A19" s="797"/>
      <c r="B19" s="797"/>
      <c r="C19" s="842"/>
      <c r="D19" s="842"/>
      <c r="E19" s="842"/>
      <c r="F19" s="842"/>
      <c r="G19" s="842"/>
      <c r="H19" s="842"/>
      <c r="I19" s="842"/>
      <c r="J19" s="842"/>
      <c r="K19" s="842"/>
      <c r="L19" s="842"/>
      <c r="M19" s="842"/>
      <c r="N19" s="842"/>
      <c r="O19" s="842"/>
      <c r="P19" s="842"/>
    </row>
    <row r="20" spans="1:16" hidden="1">
      <c r="A20" s="797"/>
      <c r="B20" s="906"/>
      <c r="C20" s="842"/>
      <c r="D20" s="842"/>
      <c r="E20" s="842"/>
      <c r="F20" s="842"/>
      <c r="G20" s="842"/>
      <c r="H20" s="842"/>
      <c r="I20" s="842"/>
      <c r="J20" s="842"/>
      <c r="K20" s="842"/>
      <c r="L20" s="842"/>
      <c r="M20" s="842"/>
      <c r="N20" s="842"/>
      <c r="O20" s="842"/>
      <c r="P20" s="842"/>
    </row>
    <row r="21" spans="1:16" ht="21" thickBot="1">
      <c r="A21" s="797"/>
      <c r="B21" s="2723" t="s">
        <v>3354</v>
      </c>
      <c r="C21" s="2724"/>
      <c r="D21" s="842"/>
      <c r="E21" s="842"/>
      <c r="F21" s="842"/>
      <c r="G21" s="842"/>
      <c r="H21" s="842"/>
      <c r="I21" s="842"/>
      <c r="J21" s="842"/>
      <c r="K21" s="842"/>
      <c r="L21" s="842"/>
      <c r="M21" s="842"/>
      <c r="N21" s="842"/>
      <c r="O21" s="842"/>
      <c r="P21" s="842"/>
    </row>
    <row r="22" spans="1:16" ht="1.5" customHeight="1" thickTop="1">
      <c r="A22" s="906"/>
      <c r="B22" s="797"/>
      <c r="C22" s="842"/>
      <c r="D22" s="842"/>
      <c r="E22" s="842"/>
      <c r="F22" s="842"/>
      <c r="G22" s="842"/>
      <c r="H22" s="842"/>
      <c r="I22" s="842"/>
      <c r="J22" s="842"/>
      <c r="K22" s="842"/>
      <c r="L22" s="842"/>
      <c r="M22" s="842"/>
      <c r="N22" s="842"/>
      <c r="O22" s="842"/>
      <c r="P22" s="842"/>
    </row>
    <row r="23" spans="1:16">
      <c r="A23" s="906" t="s">
        <v>3353</v>
      </c>
      <c r="B23" s="797"/>
      <c r="C23" s="842"/>
      <c r="D23" s="842"/>
      <c r="E23" s="842"/>
      <c r="F23" s="842"/>
      <c r="G23" s="842"/>
      <c r="H23" s="842"/>
      <c r="I23" s="842"/>
      <c r="J23" s="842"/>
      <c r="K23" s="842"/>
      <c r="L23" s="842"/>
      <c r="M23" s="842"/>
      <c r="N23" s="842"/>
      <c r="O23" s="842"/>
      <c r="P23" s="842"/>
    </row>
    <row r="24" spans="1:16" ht="21.2" customHeight="1" thickBot="1">
      <c r="A24" s="1029"/>
      <c r="B24" s="2719" t="str">
        <f>IF(A24="SIM","NOSSA META É: MELHORAR OS PROCESSOS DE TRABALHO DOS RHs. BOA SORTE !","")</f>
        <v/>
      </c>
      <c r="C24" s="2720"/>
      <c r="D24" s="842"/>
      <c r="E24" s="842"/>
      <c r="F24" s="842"/>
      <c r="G24" s="842"/>
      <c r="H24" s="842"/>
      <c r="I24" s="842"/>
      <c r="J24" s="842"/>
      <c r="K24" s="842"/>
      <c r="L24" s="842"/>
      <c r="M24" s="842"/>
      <c r="N24" s="842"/>
      <c r="O24" s="842"/>
      <c r="P24" s="842"/>
    </row>
    <row r="25" spans="1:16" ht="19.5" thickTop="1" thickBot="1">
      <c r="A25" s="1005">
        <v>1</v>
      </c>
      <c r="B25" s="2721"/>
      <c r="C25" s="2722"/>
      <c r="D25" s="842"/>
      <c r="E25" s="842"/>
      <c r="F25" s="842"/>
      <c r="G25" s="842"/>
      <c r="H25" s="842"/>
      <c r="I25" s="842"/>
      <c r="J25" s="842"/>
      <c r="K25" s="842"/>
      <c r="L25" s="842"/>
      <c r="M25" s="842"/>
      <c r="N25" s="842"/>
      <c r="O25" s="842"/>
      <c r="P25" s="842"/>
    </row>
    <row r="26" spans="1:16" ht="18.75" thickTop="1">
      <c r="A26" s="1004"/>
      <c r="B26" s="797"/>
      <c r="C26" s="842"/>
      <c r="D26" s="842"/>
      <c r="E26" s="842"/>
      <c r="F26" s="842"/>
      <c r="G26" s="842"/>
      <c r="H26" s="842"/>
      <c r="I26" s="842"/>
      <c r="J26" s="842"/>
      <c r="K26" s="842"/>
      <c r="L26" s="842"/>
      <c r="M26" s="842"/>
      <c r="N26" s="842"/>
      <c r="O26" s="842"/>
      <c r="P26" s="842"/>
    </row>
    <row r="27" spans="1:16" ht="49.15" customHeight="1" thickBot="1">
      <c r="A27" s="1005">
        <v>2</v>
      </c>
      <c r="B27" s="2708" t="str">
        <f>IF(A24="","","NESTE APLICATIVO FORAM AGREGADAS MAIS DUAS PLANILHAS(TAB FALTAS, TAB ERROS, ABONO E INSTRUÇÃO). NO FINAL DE CADA CERTIDÃO CLIQUE NA TABE ERRO E SIGA AS INSTRUÇÕES. NA ÚLTIMA CERTIDÃO O ABONO PERMANÊNCIA SERÁ PREENCHIDO. ")</f>
        <v/>
      </c>
      <c r="C27" s="2709"/>
      <c r="D27" s="842"/>
      <c r="E27" s="842"/>
      <c r="F27" s="842"/>
      <c r="G27" s="842"/>
      <c r="H27" s="842"/>
      <c r="I27" s="842"/>
      <c r="J27" s="842"/>
      <c r="K27" s="842"/>
      <c r="L27" s="842"/>
      <c r="M27" s="842"/>
      <c r="N27" s="842"/>
      <c r="O27" s="842"/>
      <c r="P27" s="842"/>
    </row>
    <row r="28" spans="1:16" ht="7.5" customHeight="1" thickTop="1">
      <c r="A28" s="1004"/>
      <c r="B28" s="797"/>
      <c r="C28" s="842"/>
      <c r="D28" s="842"/>
      <c r="E28" s="842"/>
      <c r="F28" s="842"/>
      <c r="G28" s="842"/>
      <c r="H28" s="842"/>
      <c r="I28" s="842"/>
      <c r="J28" s="842"/>
      <c r="K28" s="842"/>
      <c r="L28" s="842"/>
      <c r="M28" s="842"/>
      <c r="N28" s="842"/>
      <c r="O28" s="842"/>
      <c r="P28" s="842"/>
    </row>
    <row r="29" spans="1:16" ht="33" customHeight="1" thickBot="1">
      <c r="A29" s="1005">
        <v>3</v>
      </c>
      <c r="B29" s="2708" t="str">
        <f>IF(A24="sim","NA DATA DE ENCERRAMENTO DA CONTAGEM, O SERVIDOR DEVERÁ TER CUMPRIDO TODAS AS REGRAS DO ARTIGO QUE DEVERÁ SE APOSENTAR. ECs 41/03 e 47/05.","")</f>
        <v/>
      </c>
      <c r="C29" s="2709"/>
      <c r="D29" s="842"/>
      <c r="E29" s="842"/>
      <c r="F29" s="842"/>
      <c r="G29" s="842"/>
      <c r="H29" s="842"/>
      <c r="I29" s="842"/>
      <c r="J29" s="842"/>
      <c r="K29" s="842"/>
      <c r="L29" s="842"/>
      <c r="M29" s="842"/>
      <c r="N29" s="842"/>
      <c r="O29" s="842"/>
      <c r="P29" s="842"/>
    </row>
    <row r="30" spans="1:16" ht="6.2" customHeight="1" thickTop="1">
      <c r="A30" s="1004"/>
      <c r="B30" s="797"/>
      <c r="C30" s="842"/>
      <c r="D30" s="842"/>
      <c r="E30" s="842"/>
      <c r="F30" s="842"/>
      <c r="G30" s="842"/>
      <c r="H30" s="842"/>
      <c r="I30" s="842"/>
      <c r="J30" s="842"/>
      <c r="K30" s="842"/>
      <c r="L30" s="842"/>
      <c r="M30" s="842"/>
      <c r="N30" s="842"/>
      <c r="O30" s="842"/>
      <c r="P30" s="842"/>
    </row>
    <row r="31" spans="1:16" ht="37.5" customHeight="1" thickBot="1">
      <c r="A31" s="1005">
        <v>4</v>
      </c>
      <c r="B31" s="2708" t="str">
        <f>IF(A24="sim","EX.: SE UMA DAS CONDIÇÕES NÃO FOI ATENDIDA, O FUNDAMENTO SÓ SERÁ LIBERADO QUANDO ATINGIR A CONDIÇÃO. DICA, ESTE DIA SERÁ A VIGÊNCIA DO ABONO PERMANÊNCIA.","")</f>
        <v/>
      </c>
      <c r="C31" s="2709"/>
      <c r="D31" s="842"/>
      <c r="E31" s="842"/>
      <c r="F31" s="842"/>
      <c r="G31" s="842"/>
      <c r="H31" s="842"/>
      <c r="I31" s="842"/>
      <c r="J31" s="842"/>
      <c r="K31" s="842"/>
      <c r="L31" s="842"/>
      <c r="M31" s="842"/>
      <c r="N31" s="842"/>
      <c r="O31" s="842"/>
      <c r="P31" s="842"/>
    </row>
    <row r="32" spans="1:16" ht="18.75" thickTop="1">
      <c r="A32" s="1004"/>
      <c r="B32" s="797"/>
      <c r="C32" s="842"/>
      <c r="D32" s="842"/>
      <c r="E32" s="842"/>
      <c r="F32" s="842"/>
      <c r="G32" s="842"/>
      <c r="H32" s="842"/>
      <c r="I32" s="842"/>
      <c r="J32" s="842"/>
      <c r="K32" s="842"/>
      <c r="L32" s="842"/>
      <c r="M32" s="842"/>
      <c r="N32" s="842"/>
      <c r="O32" s="842"/>
      <c r="P32" s="842"/>
    </row>
    <row r="33" spans="1:16" ht="69" customHeight="1" thickBot="1">
      <c r="A33" s="1005">
        <v>5</v>
      </c>
      <c r="B33" s="2710" t="str">
        <f>IF(A24="sim","AS FALTAS IAMSPE/MÉDICAS e LICENÇA SAÚDE DO SERVIDOR, QUE ANTES NÃO DESCONTAVAM PARA EFETIVO EXERCÍCIO NO SERVIÇOS PÚBLICO, AGORA PASSAM A DESCONTAR(DETERMINAÇÃO DA SÃO PAULO PREVIDÊNCIA), COM RESPALDO DO ÓRGÃO CENTRAL DE RH.","")</f>
        <v/>
      </c>
      <c r="C33" s="2711"/>
      <c r="D33" s="842"/>
      <c r="E33" s="842"/>
      <c r="F33" s="842"/>
      <c r="G33" s="842"/>
      <c r="H33" s="842"/>
      <c r="I33" s="842"/>
      <c r="J33" s="842"/>
      <c r="K33" s="842"/>
      <c r="L33" s="842"/>
      <c r="M33" s="842"/>
      <c r="N33" s="842"/>
      <c r="O33" s="842"/>
      <c r="P33" s="842"/>
    </row>
    <row r="34" spans="1:16" ht="16.7" customHeight="1" thickTop="1">
      <c r="A34" s="1004"/>
      <c r="B34" s="797"/>
      <c r="C34" s="842"/>
      <c r="D34" s="842"/>
      <c r="E34" s="842"/>
      <c r="F34" s="842"/>
      <c r="G34" s="842"/>
      <c r="H34" s="842"/>
      <c r="I34" s="842"/>
      <c r="J34" s="842"/>
      <c r="K34" s="842"/>
      <c r="L34" s="842"/>
      <c r="M34" s="842"/>
      <c r="N34" s="842"/>
      <c r="O34" s="842"/>
      <c r="P34" s="842"/>
    </row>
    <row r="35" spans="1:16" ht="65.25" customHeight="1" thickBot="1">
      <c r="A35" s="1005">
        <v>6</v>
      </c>
      <c r="B35" s="2708" t="str">
        <f>IF(A24="SIM","SE A FRENTE DA CERTIDÃO PASSAR DOS LIMITES, INDIQUE A DATA NA FRENTE ATÉ 31/12/???? SITUADO NA FRENTE DA CERTIDÃO ELA PARA NO ANO INDICADO. NO VERSO, REDUZA A DATA FINAL DA CONTAGEM. Importante: não tiver que usar o verso, digite a data igual a final","")</f>
        <v/>
      </c>
      <c r="C35" s="2709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</row>
    <row r="36" spans="1:16" ht="18.75" thickTop="1">
      <c r="A36" s="1004"/>
      <c r="B36" s="797"/>
      <c r="C36" s="842"/>
      <c r="D36" s="842"/>
      <c r="E36" s="842"/>
      <c r="F36" s="842"/>
      <c r="G36" s="842"/>
      <c r="H36" s="842"/>
      <c r="I36" s="842"/>
      <c r="J36" s="842"/>
      <c r="K36" s="842"/>
      <c r="L36" s="842"/>
      <c r="M36" s="842"/>
      <c r="N36" s="842"/>
      <c r="O36" s="842"/>
      <c r="P36" s="842"/>
    </row>
    <row r="37" spans="1:16" ht="69.75" customHeight="1" thickBot="1">
      <c r="A37" s="1005">
        <v>7</v>
      </c>
      <c r="B37" s="2710" t="str">
        <f>IF(A24="SIM","ESTA CERTIDÃO PREENCHERÁ AUTOMATICAMENTE O (CAMPO 6) RELATIVO A ANO CONSIDERANDO O INÍCIO E FIM DA CONTAGEM, BEM COMO OS CAMPOS DE EFETIVO EXERCÍCIO NA CARREIRA e NÍVEL, QUANDO FOR O CASO A DO CARGO EM QUE SE DARÁ A APOSENTADORIA.","")</f>
        <v/>
      </c>
      <c r="C37" s="2711"/>
      <c r="D37" s="842"/>
      <c r="E37" s="842"/>
      <c r="F37" s="842"/>
      <c r="G37" s="842"/>
      <c r="H37" s="842"/>
      <c r="I37" s="842"/>
      <c r="J37" s="842"/>
      <c r="K37" s="842"/>
      <c r="L37" s="842"/>
      <c r="M37" s="842"/>
      <c r="N37" s="842"/>
      <c r="O37" s="842"/>
      <c r="P37" s="842"/>
    </row>
    <row r="38" spans="1:16" ht="12.2" customHeight="1" thickTop="1">
      <c r="A38" s="1004"/>
      <c r="B38" s="797"/>
      <c r="C38" s="797"/>
      <c r="D38" s="842"/>
      <c r="E38" s="842"/>
      <c r="F38" s="842"/>
      <c r="G38" s="842"/>
      <c r="H38" s="842"/>
      <c r="I38" s="842"/>
      <c r="J38" s="842"/>
      <c r="K38" s="842"/>
      <c r="L38" s="842"/>
      <c r="M38" s="842"/>
      <c r="N38" s="842"/>
      <c r="O38" s="842"/>
      <c r="P38" s="842"/>
    </row>
    <row r="39" spans="1:16" ht="74.45" customHeight="1" thickBot="1">
      <c r="A39" s="1006">
        <v>8</v>
      </c>
      <c r="B39" s="2708" t="str">
        <f>IF(A24="SIM","NO CASO DE INTERRUMPÇÕES, EX.: ENTROU EM 1990 E SAIU EM 1994, RETORNOU EM 1996, NA LINHA SEGUINTE A 1994 DIGITE O ANO 1996. NA COLUNA B, FAÇA AS DEDUÇÕES PARA OBTER O TEMPO BRUTO CORRETO. ESTA CERTIDÃO FOI PREPARADA PARA ASSUMIR A SEQUÊNCIA DOS ANOS.","")</f>
        <v/>
      </c>
      <c r="C39" s="2709"/>
      <c r="D39" s="842"/>
      <c r="E39" s="842"/>
      <c r="F39" s="842"/>
      <c r="G39" s="842"/>
      <c r="H39" s="842"/>
      <c r="I39" s="842"/>
      <c r="J39" s="842"/>
      <c r="K39" s="842"/>
      <c r="L39" s="842"/>
      <c r="M39" s="842"/>
      <c r="N39" s="842"/>
      <c r="O39" s="842"/>
      <c r="P39" s="842"/>
    </row>
    <row r="40" spans="1:16" ht="12.2" customHeight="1" thickTop="1">
      <c r="A40" s="1006"/>
      <c r="B40" s="2725"/>
      <c r="C40" s="2725"/>
      <c r="D40" s="842"/>
      <c r="E40" s="842"/>
      <c r="F40" s="842"/>
      <c r="G40" s="842"/>
      <c r="H40" s="842"/>
      <c r="I40" s="842"/>
      <c r="J40" s="842"/>
      <c r="K40" s="842"/>
      <c r="L40" s="842"/>
      <c r="M40" s="842"/>
      <c r="N40" s="842"/>
      <c r="O40" s="842"/>
      <c r="P40" s="842"/>
    </row>
    <row r="41" spans="1:16" ht="70.7" customHeight="1" thickBot="1">
      <c r="A41" s="1006">
        <v>9</v>
      </c>
      <c r="B41" s="2708" t="str">
        <f>IF(A24="SIM","É PROIBIDO PARAR A CONTAGEM NA FRENTE DA CERTIDÃO, COMO INDICA O ITEM 6 NOS ANOS DE 1998 E 2003. DIANTE DO CRITÉRIO DO TEMPOS EM 16/12/1998 e DESCONSIDERAÇÃO DE FALTAS A PARTIR DE 23/09/2003.","")</f>
        <v/>
      </c>
      <c r="C41" s="2709"/>
      <c r="D41" s="842"/>
      <c r="E41" s="842"/>
      <c r="F41" s="842"/>
      <c r="G41" s="842"/>
      <c r="H41" s="842"/>
      <c r="I41" s="842"/>
      <c r="J41" s="842"/>
      <c r="K41" s="842"/>
      <c r="L41" s="842"/>
      <c r="M41" s="842"/>
      <c r="N41" s="842"/>
      <c r="O41" s="842"/>
      <c r="P41" s="842"/>
    </row>
    <row r="42" spans="1:16" ht="11.25" customHeight="1" thickTop="1">
      <c r="A42" s="1006"/>
      <c r="B42" s="2714"/>
      <c r="C42" s="2714"/>
      <c r="D42" s="842"/>
      <c r="E42" s="842"/>
      <c r="F42" s="842"/>
      <c r="G42" s="842"/>
      <c r="H42" s="842"/>
      <c r="I42" s="842"/>
      <c r="J42" s="842"/>
      <c r="K42" s="842"/>
      <c r="L42" s="842"/>
      <c r="M42" s="842"/>
      <c r="N42" s="842"/>
      <c r="O42" s="842"/>
      <c r="P42" s="842"/>
    </row>
    <row r="43" spans="1:16" ht="47.25" customHeight="1" thickBot="1">
      <c r="A43" s="1006">
        <v>10</v>
      </c>
      <c r="B43" s="2708" t="str">
        <f>IF(A24="SIM","VERIFIQUE OS NOVOS CÓDIGOS DE INCLUSÃO DE OUTROS TEMPOS NA PLANILHA CHAMADA INSTRUÇÃO PARA UTILIZA-LOS NA SITUAÇÃO DEVIDA. O ARTIGO COMBINARÁ COM A LC Nº 269/81 QUANDO FOR O CASO.","")</f>
        <v/>
      </c>
      <c r="C43" s="2709"/>
      <c r="D43" s="2715" t="s">
        <v>3446</v>
      </c>
      <c r="E43" s="2716"/>
      <c r="F43" s="842"/>
      <c r="G43" s="842"/>
      <c r="H43" s="842"/>
      <c r="I43" s="842"/>
      <c r="J43" s="842"/>
      <c r="K43" s="842"/>
      <c r="L43" s="842"/>
      <c r="M43" s="842"/>
      <c r="N43" s="842"/>
      <c r="O43" s="842"/>
      <c r="P43" s="842"/>
    </row>
    <row r="44" spans="1:16" ht="11.25" customHeight="1" thickTop="1">
      <c r="A44" s="1006"/>
      <c r="B44" s="1310"/>
      <c r="C44" s="1310"/>
      <c r="D44" s="1317"/>
      <c r="E44" s="1317"/>
      <c r="F44" s="842"/>
      <c r="G44" s="842"/>
      <c r="H44" s="842"/>
      <c r="I44" s="842"/>
      <c r="J44" s="842"/>
      <c r="K44" s="842"/>
      <c r="L44" s="842"/>
      <c r="M44" s="842"/>
      <c r="N44" s="842"/>
      <c r="O44" s="842"/>
      <c r="P44" s="842"/>
    </row>
    <row r="45" spans="1:16" ht="65.25" customHeight="1" thickBot="1">
      <c r="A45" s="1006">
        <v>11</v>
      </c>
      <c r="B45" s="2708" t="str">
        <f>IF(A24="SIM","A CERTIDÃO IDENTIFICARÁ AS DATAS DA CARREIRA/NÍVEL, CARGO, SERVIÇO PÚBLICO E APOSENTADORIA, CONTUDO, AO TRANSPORTAR PARA A 2ª CERTIDÃO OS DADOS DO VERSO DA 1ª CERTIDÃO(A DIREITA), DEVERÃO SER DIGITADOS NA 2ª, CASO CONTRÁRIO APRESENTARÁ ERROS.","")</f>
        <v/>
      </c>
      <c r="C45" s="2709"/>
      <c r="D45" s="1317"/>
      <c r="E45" s="1317"/>
      <c r="F45" s="842"/>
      <c r="G45" s="842"/>
      <c r="H45" s="842"/>
      <c r="I45" s="842"/>
      <c r="J45" s="842"/>
      <c r="K45" s="842"/>
      <c r="L45" s="842"/>
      <c r="M45" s="842"/>
      <c r="N45" s="842"/>
      <c r="O45" s="842"/>
      <c r="P45" s="842"/>
    </row>
    <row r="46" spans="1:16" ht="10.5" customHeight="1" thickTop="1">
      <c r="A46" s="1006"/>
      <c r="B46" s="1310"/>
      <c r="C46" s="1310"/>
      <c r="D46" s="842"/>
      <c r="E46" s="842"/>
      <c r="F46" s="842"/>
      <c r="G46" s="842"/>
      <c r="H46" s="842"/>
      <c r="I46" s="842"/>
      <c r="J46" s="842"/>
      <c r="K46" s="842"/>
      <c r="L46" s="842"/>
      <c r="M46" s="842"/>
      <c r="N46" s="842"/>
      <c r="O46" s="842"/>
      <c r="P46" s="842"/>
    </row>
    <row r="47" spans="1:16" ht="33.75" customHeight="1" thickBot="1">
      <c r="A47" s="797"/>
      <c r="B47" s="2712" t="s">
        <v>3487</v>
      </c>
      <c r="C47" s="2713"/>
      <c r="D47" s="842"/>
      <c r="E47" s="842"/>
      <c r="F47" s="842"/>
      <c r="G47" s="842"/>
      <c r="H47" s="842"/>
      <c r="I47" s="842"/>
      <c r="J47" s="842"/>
      <c r="K47" s="842"/>
      <c r="L47" s="842"/>
      <c r="M47" s="842"/>
      <c r="N47" s="842"/>
      <c r="O47" s="842"/>
      <c r="P47" s="842"/>
    </row>
    <row r="48" spans="1:16" ht="28.5" customHeight="1" thickTop="1">
      <c r="A48" s="1364" t="s">
        <v>3355</v>
      </c>
      <c r="B48" s="797"/>
      <c r="C48" s="842"/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2"/>
      <c r="O48" s="842"/>
      <c r="P48" s="842"/>
    </row>
    <row r="49" spans="1:16" ht="20.45" customHeight="1" thickBot="1">
      <c r="A49" s="1028"/>
      <c r="B49" s="1027"/>
      <c r="C49" s="842"/>
      <c r="D49" s="842"/>
      <c r="E49" s="842"/>
      <c r="F49" s="842"/>
      <c r="G49" s="842"/>
      <c r="H49" s="842"/>
      <c r="I49" s="842"/>
      <c r="J49" s="842"/>
      <c r="K49" s="842"/>
      <c r="L49" s="842"/>
      <c r="M49" s="842"/>
      <c r="N49" s="842"/>
      <c r="O49" s="842"/>
      <c r="P49" s="842"/>
    </row>
    <row r="50" spans="1:16" ht="47.25" customHeight="1" thickTop="1" thickBot="1">
      <c r="A50" s="797"/>
      <c r="B50" s="2708" t="str">
        <f>IF(A49="sim","Conselho, leia as ECs 41/03 e 47/05, Você poderá adquirir conhecimento sobre as regras e condições da aposentadoria e avaliar o esforço para finalizar este Aplicativo. VAMOS CONSTRUIR JUNTOS ???. Respondam.","")</f>
        <v/>
      </c>
      <c r="C50" s="2709"/>
      <c r="D50" s="842"/>
      <c r="E50" s="842"/>
      <c r="F50" s="842"/>
      <c r="G50" s="842"/>
      <c r="H50" s="842"/>
      <c r="I50" s="842"/>
      <c r="J50" s="842"/>
      <c r="K50" s="842"/>
      <c r="L50" s="842"/>
      <c r="M50" s="842"/>
      <c r="N50" s="842"/>
      <c r="O50" s="842"/>
      <c r="P50" s="842"/>
    </row>
    <row r="51" spans="1:16" ht="13.5" thickTop="1">
      <c r="A51" s="797"/>
      <c r="B51" s="797"/>
      <c r="C51" s="797"/>
      <c r="D51" s="797"/>
      <c r="E51" s="797"/>
      <c r="F51" s="797"/>
      <c r="G51" s="797"/>
      <c r="H51" s="797"/>
      <c r="I51" s="797"/>
      <c r="J51" s="842"/>
      <c r="K51" s="842"/>
      <c r="L51" s="842"/>
      <c r="M51" s="842"/>
      <c r="N51" s="842"/>
      <c r="O51" s="842"/>
      <c r="P51" s="842"/>
    </row>
    <row r="52" spans="1:16">
      <c r="A52" s="797"/>
      <c r="B52" s="797"/>
      <c r="C52" s="797"/>
      <c r="D52" s="797"/>
      <c r="E52" s="797"/>
      <c r="F52" s="797"/>
      <c r="G52" s="797"/>
      <c r="H52" s="797"/>
      <c r="I52" s="797"/>
      <c r="J52" s="842"/>
      <c r="K52" s="842"/>
      <c r="L52" s="842"/>
      <c r="M52" s="842"/>
      <c r="N52" s="842"/>
      <c r="O52" s="842"/>
      <c r="P52" s="842"/>
    </row>
    <row r="53" spans="1:16">
      <c r="A53" s="797"/>
      <c r="B53" s="797"/>
      <c r="C53" s="797"/>
      <c r="D53" s="797"/>
      <c r="E53" s="797"/>
      <c r="F53" s="797"/>
      <c r="G53" s="797"/>
      <c r="H53" s="797"/>
      <c r="I53" s="797"/>
      <c r="J53" s="842"/>
      <c r="K53" s="842"/>
      <c r="L53" s="842"/>
      <c r="M53" s="842"/>
      <c r="N53" s="842"/>
      <c r="O53" s="842"/>
      <c r="P53" s="842"/>
    </row>
    <row r="54" spans="1:16">
      <c r="A54" s="797"/>
      <c r="B54" s="797"/>
      <c r="C54" s="797"/>
      <c r="D54" s="797"/>
      <c r="E54" s="797"/>
      <c r="F54" s="797"/>
      <c r="G54" s="797"/>
      <c r="H54" s="797"/>
      <c r="I54" s="797"/>
      <c r="J54" s="842"/>
      <c r="K54" s="842"/>
      <c r="L54" s="842"/>
      <c r="M54" s="842"/>
      <c r="N54" s="842"/>
      <c r="O54" s="842"/>
      <c r="P54" s="842"/>
    </row>
    <row r="55" spans="1:16">
      <c r="A55" s="797"/>
      <c r="B55" s="797"/>
      <c r="C55" s="797"/>
      <c r="D55" s="797"/>
      <c r="E55" s="797"/>
      <c r="F55" s="797"/>
      <c r="G55" s="797"/>
      <c r="H55" s="797"/>
      <c r="I55" s="797"/>
      <c r="J55" s="842"/>
      <c r="K55" s="842"/>
      <c r="L55" s="842"/>
      <c r="M55" s="842"/>
      <c r="N55" s="842"/>
      <c r="O55" s="842"/>
      <c r="P55" s="842"/>
    </row>
    <row r="56" spans="1:16">
      <c r="A56" s="797"/>
      <c r="B56" s="797"/>
      <c r="C56" s="797"/>
      <c r="D56" s="797"/>
      <c r="E56" s="797"/>
      <c r="F56" s="797"/>
      <c r="G56" s="797"/>
      <c r="H56" s="797"/>
      <c r="I56" s="797"/>
      <c r="J56" s="842"/>
      <c r="K56" s="842"/>
      <c r="L56" s="842"/>
      <c r="M56" s="842"/>
      <c r="N56" s="842"/>
      <c r="O56" s="842"/>
      <c r="P56" s="842"/>
    </row>
    <row r="57" spans="1:16">
      <c r="A57" s="797"/>
      <c r="B57" s="797"/>
      <c r="C57" s="797"/>
      <c r="D57" s="797"/>
      <c r="E57" s="797"/>
      <c r="F57" s="797"/>
      <c r="G57" s="797"/>
      <c r="H57" s="797"/>
      <c r="I57" s="797"/>
      <c r="J57" s="842"/>
      <c r="K57" s="842"/>
      <c r="L57" s="842"/>
      <c r="M57" s="842"/>
      <c r="N57" s="842"/>
      <c r="O57" s="842"/>
      <c r="P57" s="842"/>
    </row>
    <row r="58" spans="1:16">
      <c r="A58" s="797"/>
      <c r="B58" s="797"/>
      <c r="C58" s="797"/>
      <c r="D58" s="797"/>
      <c r="E58" s="797"/>
      <c r="F58" s="797"/>
      <c r="G58" s="797"/>
      <c r="H58" s="797"/>
      <c r="I58" s="797"/>
      <c r="J58" s="842"/>
      <c r="K58" s="842"/>
      <c r="L58" s="842"/>
      <c r="M58" s="842"/>
      <c r="N58" s="842"/>
      <c r="O58" s="842"/>
      <c r="P58" s="842"/>
    </row>
    <row r="59" spans="1:16">
      <c r="A59" s="797"/>
      <c r="B59" s="797"/>
      <c r="C59" s="797"/>
      <c r="D59" s="797"/>
      <c r="E59" s="797"/>
      <c r="F59" s="797"/>
      <c r="G59" s="797"/>
      <c r="H59" s="797"/>
      <c r="I59" s="797"/>
      <c r="J59" s="842"/>
      <c r="K59" s="842"/>
      <c r="L59" s="842"/>
      <c r="M59" s="842"/>
      <c r="N59" s="842"/>
      <c r="O59" s="842"/>
      <c r="P59" s="842"/>
    </row>
    <row r="60" spans="1:16">
      <c r="A60" s="797"/>
      <c r="B60" s="797"/>
      <c r="C60" s="797"/>
      <c r="D60" s="797"/>
      <c r="E60" s="797"/>
      <c r="F60" s="797"/>
      <c r="G60" s="797"/>
      <c r="H60" s="797"/>
      <c r="I60" s="797"/>
      <c r="J60" s="842"/>
      <c r="K60" s="842"/>
      <c r="L60" s="842"/>
      <c r="M60" s="842"/>
      <c r="N60" s="842"/>
      <c r="O60" s="842"/>
      <c r="P60" s="842"/>
    </row>
    <row r="61" spans="1:16">
      <c r="A61" s="797"/>
      <c r="B61" s="797"/>
      <c r="C61" s="797"/>
      <c r="D61" s="797"/>
      <c r="E61" s="797"/>
      <c r="F61" s="797"/>
      <c r="G61" s="797"/>
      <c r="H61" s="797"/>
      <c r="I61" s="797"/>
      <c r="J61" s="842"/>
      <c r="K61" s="842"/>
      <c r="L61" s="842"/>
      <c r="M61" s="842"/>
      <c r="N61" s="842"/>
      <c r="O61" s="842"/>
      <c r="P61" s="842"/>
    </row>
    <row r="62" spans="1:16">
      <c r="A62" s="797"/>
      <c r="B62" s="797"/>
      <c r="C62" s="797"/>
      <c r="D62" s="797"/>
      <c r="E62" s="797"/>
      <c r="F62" s="797"/>
      <c r="G62" s="797"/>
      <c r="H62" s="797"/>
      <c r="I62" s="797"/>
      <c r="J62" s="842"/>
      <c r="K62" s="842"/>
      <c r="L62" s="842"/>
      <c r="M62" s="842"/>
      <c r="N62" s="842"/>
      <c r="O62" s="842"/>
      <c r="P62" s="842"/>
    </row>
    <row r="63" spans="1:16">
      <c r="A63" s="797"/>
      <c r="B63" s="797"/>
      <c r="C63" s="797"/>
      <c r="D63" s="797"/>
      <c r="E63" s="797"/>
      <c r="F63" s="797"/>
      <c r="G63" s="797"/>
      <c r="H63" s="797"/>
      <c r="I63" s="797"/>
      <c r="J63" s="842"/>
      <c r="K63" s="842"/>
      <c r="L63" s="842"/>
      <c r="M63" s="842"/>
      <c r="N63" s="842"/>
      <c r="O63" s="842"/>
      <c r="P63" s="842"/>
    </row>
    <row r="64" spans="1:16">
      <c r="A64" s="797"/>
      <c r="B64" s="797"/>
      <c r="C64" s="797"/>
      <c r="D64" s="797"/>
      <c r="E64" s="797"/>
      <c r="F64" s="797"/>
      <c r="G64" s="797"/>
      <c r="H64" s="797"/>
      <c r="I64" s="797"/>
      <c r="J64" s="842"/>
      <c r="K64" s="842"/>
      <c r="L64" s="842"/>
      <c r="M64" s="842"/>
      <c r="N64" s="842"/>
      <c r="O64" s="842"/>
      <c r="P64" s="842"/>
    </row>
    <row r="65" spans="1:16">
      <c r="A65" s="797"/>
      <c r="B65" s="797"/>
      <c r="C65" s="797"/>
      <c r="D65" s="797"/>
      <c r="E65" s="797"/>
      <c r="F65" s="797"/>
      <c r="G65" s="797"/>
      <c r="H65" s="797"/>
      <c r="I65" s="797"/>
      <c r="J65" s="842"/>
      <c r="K65" s="842"/>
      <c r="L65" s="842"/>
      <c r="M65" s="842"/>
      <c r="N65" s="842"/>
      <c r="O65" s="842"/>
      <c r="P65" s="842"/>
    </row>
    <row r="66" spans="1:16">
      <c r="A66" s="797"/>
      <c r="B66" s="797"/>
      <c r="C66" s="797"/>
      <c r="D66" s="797"/>
      <c r="E66" s="797"/>
      <c r="F66" s="797"/>
      <c r="G66" s="797"/>
      <c r="H66" s="797"/>
      <c r="I66" s="797"/>
      <c r="J66" s="842"/>
      <c r="K66" s="842"/>
      <c r="L66" s="842"/>
      <c r="M66" s="842"/>
      <c r="N66" s="842"/>
      <c r="O66" s="842"/>
      <c r="P66" s="842"/>
    </row>
    <row r="67" spans="1:16">
      <c r="A67" s="797"/>
      <c r="B67" s="797"/>
      <c r="C67" s="797"/>
      <c r="D67" s="797"/>
      <c r="E67" s="797"/>
      <c r="F67" s="797"/>
      <c r="G67" s="797"/>
      <c r="H67" s="797"/>
      <c r="I67" s="797"/>
      <c r="J67" s="842"/>
      <c r="K67" s="842"/>
      <c r="L67" s="842"/>
      <c r="M67" s="842"/>
      <c r="N67" s="842"/>
      <c r="O67" s="842"/>
      <c r="P67" s="842"/>
    </row>
    <row r="68" spans="1:16">
      <c r="A68" s="797"/>
      <c r="B68" s="797"/>
      <c r="C68" s="797"/>
      <c r="D68" s="797"/>
      <c r="E68" s="797"/>
      <c r="F68" s="797"/>
      <c r="G68" s="797"/>
      <c r="H68" s="797"/>
      <c r="I68" s="797"/>
      <c r="J68" s="842"/>
      <c r="K68" s="842"/>
      <c r="L68" s="842"/>
      <c r="M68" s="842"/>
      <c r="N68" s="842"/>
      <c r="O68" s="842"/>
      <c r="P68" s="842"/>
    </row>
    <row r="69" spans="1:16">
      <c r="A69" s="797"/>
      <c r="B69" s="797"/>
      <c r="C69" s="797"/>
      <c r="D69" s="797"/>
      <c r="E69" s="797"/>
      <c r="F69" s="797"/>
      <c r="G69" s="797"/>
      <c r="H69" s="797"/>
      <c r="I69" s="797"/>
      <c r="J69" s="842"/>
      <c r="K69" s="842"/>
      <c r="L69" s="842"/>
      <c r="M69" s="842"/>
      <c r="N69" s="842"/>
      <c r="O69" s="842"/>
      <c r="P69" s="842"/>
    </row>
    <row r="70" spans="1:16">
      <c r="A70" s="797"/>
      <c r="B70" s="797"/>
      <c r="C70" s="797"/>
      <c r="D70" s="797"/>
      <c r="E70" s="797"/>
      <c r="F70" s="797"/>
      <c r="G70" s="797"/>
      <c r="H70" s="797"/>
      <c r="I70" s="797"/>
      <c r="J70" s="842"/>
      <c r="K70" s="842"/>
      <c r="L70" s="842"/>
      <c r="M70" s="842"/>
      <c r="N70" s="842"/>
      <c r="O70" s="842"/>
      <c r="P70" s="842"/>
    </row>
    <row r="71" spans="1:16">
      <c r="A71" s="797"/>
      <c r="B71" s="797"/>
      <c r="C71" s="797"/>
      <c r="D71" s="797"/>
      <c r="E71" s="797"/>
      <c r="F71" s="797"/>
      <c r="G71" s="797"/>
      <c r="H71" s="797"/>
      <c r="I71" s="797"/>
      <c r="J71" s="842"/>
      <c r="K71" s="842"/>
      <c r="L71" s="842"/>
      <c r="M71" s="842"/>
      <c r="N71" s="842"/>
      <c r="O71" s="842"/>
      <c r="P71" s="842"/>
    </row>
    <row r="72" spans="1:16">
      <c r="A72" s="797"/>
      <c r="B72" s="797"/>
      <c r="C72" s="797"/>
      <c r="D72" s="797"/>
      <c r="E72" s="797"/>
      <c r="F72" s="797"/>
      <c r="G72" s="797"/>
      <c r="H72" s="797"/>
      <c r="I72" s="797"/>
      <c r="J72" s="842"/>
      <c r="K72" s="842"/>
      <c r="L72" s="842"/>
      <c r="M72" s="842"/>
      <c r="N72" s="842"/>
      <c r="O72" s="842"/>
      <c r="P72" s="842"/>
    </row>
    <row r="73" spans="1:16">
      <c r="A73" s="797"/>
      <c r="B73" s="797"/>
      <c r="C73" s="797"/>
      <c r="D73" s="797"/>
      <c r="E73" s="797"/>
      <c r="F73" s="797"/>
      <c r="G73" s="797"/>
      <c r="H73" s="797"/>
      <c r="I73" s="797"/>
      <c r="J73" s="842"/>
      <c r="K73" s="842"/>
      <c r="L73" s="842"/>
      <c r="M73" s="842"/>
      <c r="N73" s="842"/>
      <c r="O73" s="842"/>
      <c r="P73" s="842"/>
    </row>
    <row r="74" spans="1:16">
      <c r="A74" s="797"/>
      <c r="B74" s="797"/>
      <c r="C74" s="797"/>
      <c r="D74" s="797"/>
      <c r="E74" s="797"/>
      <c r="F74" s="797"/>
      <c r="G74" s="797"/>
      <c r="H74" s="797"/>
      <c r="I74" s="797"/>
      <c r="J74" s="842"/>
      <c r="K74" s="842"/>
      <c r="L74" s="842"/>
      <c r="M74" s="842"/>
      <c r="N74" s="842"/>
      <c r="O74" s="842"/>
      <c r="P74" s="842"/>
    </row>
    <row r="75" spans="1:16">
      <c r="A75" s="797"/>
      <c r="B75" s="797"/>
      <c r="C75" s="797"/>
      <c r="D75" s="797"/>
      <c r="E75" s="797"/>
      <c r="F75" s="797"/>
      <c r="G75" s="797"/>
      <c r="H75" s="797"/>
      <c r="I75" s="797"/>
      <c r="J75" s="842"/>
      <c r="K75" s="842"/>
      <c r="L75" s="842"/>
      <c r="M75" s="842"/>
      <c r="N75" s="842"/>
      <c r="O75" s="842"/>
      <c r="P75" s="842"/>
    </row>
    <row r="76" spans="1:16">
      <c r="A76" s="797"/>
      <c r="B76" s="797"/>
      <c r="C76" s="797"/>
      <c r="D76" s="797"/>
      <c r="E76" s="797"/>
      <c r="F76" s="797"/>
      <c r="G76" s="797"/>
      <c r="H76" s="797"/>
      <c r="I76" s="797"/>
      <c r="J76" s="842"/>
      <c r="K76" s="842"/>
      <c r="L76" s="842"/>
      <c r="M76" s="842"/>
      <c r="N76" s="842"/>
      <c r="O76" s="842"/>
      <c r="P76" s="842"/>
    </row>
    <row r="77" spans="1:16">
      <c r="A77" s="797"/>
      <c r="B77" s="797"/>
      <c r="C77" s="797"/>
      <c r="D77" s="797"/>
      <c r="E77" s="797"/>
      <c r="F77" s="797"/>
      <c r="G77" s="797"/>
      <c r="H77" s="797"/>
      <c r="I77" s="797"/>
      <c r="J77" s="842"/>
      <c r="K77" s="842"/>
      <c r="L77" s="842"/>
      <c r="M77" s="842"/>
      <c r="N77" s="842"/>
      <c r="O77" s="842"/>
      <c r="P77" s="842"/>
    </row>
    <row r="78" spans="1:16">
      <c r="A78" s="797"/>
      <c r="B78" s="797"/>
      <c r="C78" s="797"/>
      <c r="D78" s="797"/>
      <c r="E78" s="797"/>
      <c r="F78" s="797"/>
      <c r="G78" s="797"/>
      <c r="H78" s="797"/>
      <c r="I78" s="797"/>
      <c r="J78" s="842"/>
      <c r="K78" s="842"/>
      <c r="L78" s="842"/>
      <c r="M78" s="842"/>
      <c r="N78" s="842"/>
      <c r="O78" s="842"/>
      <c r="P78" s="842"/>
    </row>
    <row r="79" spans="1:16">
      <c r="A79" s="797"/>
      <c r="B79" s="797"/>
      <c r="C79" s="797"/>
      <c r="D79" s="797"/>
      <c r="E79" s="797"/>
      <c r="F79" s="797"/>
      <c r="G79" s="797"/>
      <c r="H79" s="797"/>
      <c r="I79" s="797"/>
      <c r="J79" s="842"/>
      <c r="K79" s="842"/>
      <c r="L79" s="842"/>
      <c r="M79" s="842"/>
      <c r="N79" s="842"/>
      <c r="O79" s="842"/>
      <c r="P79" s="842"/>
    </row>
    <row r="80" spans="1:16">
      <c r="A80" s="842"/>
      <c r="B80" s="797"/>
      <c r="C80" s="842"/>
      <c r="D80" s="842"/>
      <c r="E80" s="842"/>
      <c r="F80" s="842"/>
      <c r="G80" s="842"/>
      <c r="H80" s="842"/>
      <c r="I80" s="842"/>
      <c r="J80" s="842"/>
      <c r="K80" s="842"/>
      <c r="L80" s="842"/>
      <c r="M80" s="842"/>
      <c r="N80" s="842"/>
      <c r="O80" s="842"/>
      <c r="P80" s="842"/>
    </row>
    <row r="81" spans="1:16">
      <c r="A81" s="842"/>
      <c r="B81" s="842"/>
      <c r="C81" s="842"/>
      <c r="D81" s="842"/>
      <c r="E81" s="842"/>
      <c r="F81" s="842"/>
      <c r="G81" s="842"/>
      <c r="H81" s="842"/>
      <c r="I81" s="842"/>
      <c r="J81" s="842"/>
      <c r="K81" s="842"/>
      <c r="L81" s="842"/>
      <c r="M81" s="842"/>
      <c r="N81" s="842"/>
      <c r="O81" s="842"/>
      <c r="P81" s="842"/>
    </row>
    <row r="82" spans="1:16">
      <c r="A82" s="842"/>
      <c r="B82" s="842"/>
      <c r="C82" s="842"/>
      <c r="D82" s="842"/>
      <c r="E82" s="842"/>
      <c r="F82" s="842"/>
      <c r="G82" s="842"/>
      <c r="H82" s="842"/>
      <c r="I82" s="842"/>
      <c r="J82" s="842"/>
      <c r="K82" s="842"/>
      <c r="L82" s="842"/>
      <c r="M82" s="842"/>
      <c r="N82" s="842"/>
      <c r="O82" s="842"/>
      <c r="P82" s="842"/>
    </row>
    <row r="83" spans="1:16">
      <c r="A83" s="842"/>
      <c r="B83" s="842"/>
      <c r="C83" s="842"/>
      <c r="D83" s="842"/>
      <c r="E83" s="842"/>
      <c r="F83" s="842"/>
      <c r="G83" s="842"/>
      <c r="H83" s="842"/>
      <c r="I83" s="842"/>
      <c r="J83" s="842"/>
      <c r="K83" s="842"/>
      <c r="L83" s="842"/>
      <c r="M83" s="842"/>
      <c r="N83" s="842"/>
      <c r="O83" s="842"/>
      <c r="P83" s="842"/>
    </row>
    <row r="84" spans="1:16">
      <c r="A84" s="842"/>
      <c r="B84" s="842"/>
      <c r="C84" s="842"/>
      <c r="D84" s="842"/>
      <c r="E84" s="842"/>
      <c r="F84" s="842"/>
      <c r="G84" s="842"/>
      <c r="H84" s="842"/>
      <c r="I84" s="842"/>
      <c r="J84" s="842"/>
      <c r="K84" s="842"/>
      <c r="L84" s="842"/>
      <c r="M84" s="842"/>
      <c r="N84" s="842"/>
      <c r="O84" s="842"/>
      <c r="P84" s="842"/>
    </row>
    <row r="85" spans="1:16">
      <c r="A85" s="842"/>
      <c r="B85" s="842"/>
      <c r="C85" s="842"/>
      <c r="D85" s="842"/>
      <c r="E85" s="842"/>
      <c r="F85" s="842"/>
      <c r="G85" s="842"/>
      <c r="H85" s="842"/>
      <c r="I85" s="842"/>
      <c r="J85" s="842"/>
      <c r="K85" s="842"/>
      <c r="L85" s="842"/>
      <c r="M85" s="842"/>
      <c r="N85" s="842"/>
      <c r="O85" s="842"/>
      <c r="P85" s="842"/>
    </row>
    <row r="86" spans="1:16">
      <c r="A86" s="842"/>
      <c r="B86" s="842"/>
      <c r="C86" s="842"/>
      <c r="D86" s="842"/>
      <c r="E86" s="842"/>
      <c r="F86" s="842"/>
      <c r="G86" s="842"/>
      <c r="H86" s="842"/>
      <c r="I86" s="842"/>
      <c r="J86" s="842"/>
      <c r="K86" s="842"/>
      <c r="L86" s="842"/>
      <c r="M86" s="842"/>
      <c r="N86" s="842"/>
      <c r="O86" s="842"/>
      <c r="P86" s="842"/>
    </row>
    <row r="87" spans="1:16">
      <c r="A87" s="842"/>
      <c r="B87" s="842"/>
      <c r="C87" s="842"/>
      <c r="D87" s="842"/>
      <c r="E87" s="842"/>
      <c r="F87" s="842"/>
      <c r="G87" s="842"/>
      <c r="H87" s="842"/>
      <c r="I87" s="842"/>
      <c r="J87" s="842"/>
      <c r="K87" s="842"/>
      <c r="L87" s="842"/>
      <c r="M87" s="842"/>
      <c r="N87" s="842"/>
      <c r="O87" s="842"/>
      <c r="P87" s="842"/>
    </row>
    <row r="88" spans="1:16">
      <c r="A88" s="842"/>
      <c r="B88" s="842"/>
      <c r="C88" s="842"/>
      <c r="D88" s="842"/>
      <c r="E88" s="842"/>
      <c r="F88" s="842"/>
      <c r="G88" s="842"/>
      <c r="H88" s="842"/>
      <c r="I88" s="842"/>
      <c r="J88" s="842"/>
      <c r="K88" s="842"/>
      <c r="L88" s="842"/>
      <c r="M88" s="842"/>
      <c r="N88" s="842"/>
      <c r="O88" s="842"/>
      <c r="P88" s="842"/>
    </row>
    <row r="89" spans="1:16">
      <c r="A89" s="842"/>
      <c r="B89" s="842"/>
      <c r="C89" s="842"/>
      <c r="D89" s="842"/>
      <c r="E89" s="842"/>
      <c r="F89" s="842"/>
      <c r="G89" s="842"/>
      <c r="H89" s="842"/>
      <c r="I89" s="842"/>
      <c r="J89" s="842"/>
      <c r="K89" s="842"/>
      <c r="L89" s="842"/>
      <c r="M89" s="842"/>
      <c r="N89" s="842"/>
      <c r="O89" s="842"/>
      <c r="P89" s="842"/>
    </row>
    <row r="90" spans="1:16">
      <c r="A90" s="842"/>
      <c r="B90" s="842"/>
      <c r="C90" s="842"/>
      <c r="D90" s="842"/>
      <c r="E90" s="842"/>
      <c r="F90" s="842"/>
      <c r="G90" s="842"/>
      <c r="H90" s="842"/>
      <c r="I90" s="842"/>
      <c r="J90" s="842"/>
      <c r="K90" s="842"/>
      <c r="L90" s="842"/>
      <c r="M90" s="842"/>
      <c r="N90" s="842"/>
      <c r="O90" s="842"/>
      <c r="P90" s="842"/>
    </row>
    <row r="91" spans="1:16">
      <c r="A91" s="842"/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  <c r="N91" s="842"/>
      <c r="O91" s="842"/>
      <c r="P91" s="842"/>
    </row>
    <row r="92" spans="1:16">
      <c r="A92" s="842"/>
      <c r="B92" s="842"/>
      <c r="C92" s="842"/>
      <c r="D92" s="842"/>
      <c r="E92" s="842"/>
      <c r="F92" s="842"/>
      <c r="G92" s="842"/>
      <c r="H92" s="842"/>
      <c r="I92" s="842"/>
      <c r="J92" s="842"/>
      <c r="K92" s="842"/>
      <c r="L92" s="842"/>
      <c r="M92" s="842"/>
      <c r="N92" s="842"/>
      <c r="O92" s="842"/>
      <c r="P92" s="842"/>
    </row>
    <row r="93" spans="1:16">
      <c r="A93" s="842"/>
      <c r="B93" s="842"/>
      <c r="C93" s="842"/>
      <c r="D93" s="842"/>
      <c r="E93" s="842"/>
      <c r="F93" s="842"/>
      <c r="G93" s="842"/>
      <c r="H93" s="842"/>
      <c r="I93" s="842"/>
      <c r="J93" s="842"/>
      <c r="K93" s="842"/>
      <c r="L93" s="842"/>
      <c r="M93" s="842"/>
      <c r="N93" s="842"/>
      <c r="O93" s="842"/>
      <c r="P93" s="842"/>
    </row>
    <row r="94" spans="1:16">
      <c r="A94" s="842"/>
      <c r="B94" s="842"/>
      <c r="C94" s="842"/>
      <c r="D94" s="842"/>
      <c r="E94" s="842"/>
      <c r="F94" s="842"/>
      <c r="G94" s="842"/>
      <c r="H94" s="842"/>
      <c r="I94" s="842"/>
      <c r="J94" s="842"/>
      <c r="K94" s="842"/>
      <c r="L94" s="842"/>
      <c r="M94" s="842"/>
      <c r="N94" s="842"/>
      <c r="O94" s="842"/>
      <c r="P94" s="842"/>
    </row>
    <row r="95" spans="1:16">
      <c r="A95" s="842"/>
      <c r="B95" s="842"/>
      <c r="C95" s="842"/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42"/>
      <c r="O95" s="842"/>
      <c r="P95" s="842"/>
    </row>
    <row r="96" spans="1:16">
      <c r="A96" s="842"/>
      <c r="B96" s="842"/>
      <c r="C96" s="842"/>
      <c r="D96" s="842"/>
      <c r="E96" s="842"/>
      <c r="F96" s="842"/>
      <c r="G96" s="842"/>
      <c r="H96" s="842"/>
      <c r="I96" s="842"/>
      <c r="J96" s="842"/>
      <c r="K96" s="842"/>
      <c r="L96" s="842"/>
      <c r="M96" s="842"/>
      <c r="N96" s="842"/>
      <c r="O96" s="842"/>
      <c r="P96" s="842"/>
    </row>
    <row r="97" spans="1:16">
      <c r="A97" s="842"/>
      <c r="B97" s="842"/>
      <c r="C97" s="842"/>
      <c r="D97" s="842"/>
      <c r="E97" s="842"/>
      <c r="F97" s="842"/>
      <c r="G97" s="842"/>
      <c r="H97" s="842"/>
      <c r="I97" s="842"/>
      <c r="J97" s="842"/>
      <c r="K97" s="842"/>
      <c r="L97" s="842"/>
      <c r="M97" s="842"/>
      <c r="N97" s="842"/>
      <c r="O97" s="842"/>
      <c r="P97" s="842"/>
    </row>
    <row r="98" spans="1:16">
      <c r="B98" s="842"/>
    </row>
  </sheetData>
  <sheetProtection password="C490" sheet="1"/>
  <mergeCells count="18">
    <mergeCell ref="D43:E43"/>
    <mergeCell ref="B18:C18"/>
    <mergeCell ref="B29:C29"/>
    <mergeCell ref="B27:C27"/>
    <mergeCell ref="B35:C35"/>
    <mergeCell ref="B31:C31"/>
    <mergeCell ref="B33:C33"/>
    <mergeCell ref="B24:C25"/>
    <mergeCell ref="B21:C21"/>
    <mergeCell ref="B40:C40"/>
    <mergeCell ref="B50:C50"/>
    <mergeCell ref="B41:C41"/>
    <mergeCell ref="B37:C37"/>
    <mergeCell ref="B39:C39"/>
    <mergeCell ref="B47:C47"/>
    <mergeCell ref="B43:C43"/>
    <mergeCell ref="B45:C45"/>
    <mergeCell ref="B42:C42"/>
  </mergeCells>
  <phoneticPr fontId="58" type="noConversion"/>
  <dataValidations count="1">
    <dataValidation type="list" allowBlank="1" showInputMessage="1" showErrorMessage="1" sqref="A49 A24" xr:uid="{00000000-0002-0000-2300-000000000000}">
      <formula1>"SIM"</formula1>
    </dataValidation>
  </dataValidations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21"/>
  <dimension ref="A1:E169"/>
  <sheetViews>
    <sheetView showZeros="0" topLeftCell="A137" workbookViewId="0">
      <selection sqref="A1:E22"/>
    </sheetView>
  </sheetViews>
  <sheetFormatPr defaultRowHeight="12.75"/>
  <cols>
    <col min="1" max="1" width="10.140625" bestFit="1" customWidth="1"/>
    <col min="5" max="5" width="10.140625" bestFit="1" customWidth="1"/>
  </cols>
  <sheetData>
    <row r="1" spans="1:5" s="1" customFormat="1">
      <c r="A1" s="17" t="s">
        <v>2232</v>
      </c>
      <c r="B1" s="17" t="s">
        <v>2233</v>
      </c>
      <c r="E1" s="1" t="s">
        <v>1642</v>
      </c>
    </row>
    <row r="2" spans="1:5" s="1" customFormat="1">
      <c r="A2" s="17">
        <v>1940</v>
      </c>
      <c r="B2" s="17">
        <v>366</v>
      </c>
      <c r="E2" s="162">
        <v>14976</v>
      </c>
    </row>
    <row r="3" spans="1:5" s="1" customFormat="1">
      <c r="A3" s="17">
        <v>1941</v>
      </c>
      <c r="B3" s="17">
        <v>365</v>
      </c>
      <c r="E3" s="162">
        <v>15341</v>
      </c>
    </row>
    <row r="4" spans="1:5" s="1" customFormat="1">
      <c r="A4" s="17">
        <v>1942</v>
      </c>
      <c r="B4" s="17">
        <v>365</v>
      </c>
      <c r="E4" s="162">
        <v>15706</v>
      </c>
    </row>
    <row r="5" spans="1:5" s="1" customFormat="1">
      <c r="A5" s="17">
        <v>1943</v>
      </c>
      <c r="B5" s="17">
        <v>365</v>
      </c>
      <c r="E5" s="162">
        <v>16071</v>
      </c>
    </row>
    <row r="6" spans="1:5" s="1" customFormat="1">
      <c r="A6" s="17">
        <v>1944</v>
      </c>
      <c r="B6" s="17">
        <v>366</v>
      </c>
      <c r="E6" s="162">
        <v>16437</v>
      </c>
    </row>
    <row r="7" spans="1:5" s="1" customFormat="1">
      <c r="A7" s="17">
        <v>1945</v>
      </c>
      <c r="B7" s="17">
        <v>365</v>
      </c>
      <c r="E7" s="162">
        <v>16802</v>
      </c>
    </row>
    <row r="8" spans="1:5" s="1" customFormat="1">
      <c r="A8" s="17">
        <v>1946</v>
      </c>
      <c r="B8" s="17">
        <v>365</v>
      </c>
      <c r="E8" s="162">
        <v>17167</v>
      </c>
    </row>
    <row r="9" spans="1:5" s="1" customFormat="1">
      <c r="A9" s="17">
        <v>1947</v>
      </c>
      <c r="B9" s="17">
        <v>365</v>
      </c>
      <c r="E9" s="162">
        <v>17532</v>
      </c>
    </row>
    <row r="10" spans="1:5" s="1" customFormat="1">
      <c r="A10" s="17">
        <v>1948</v>
      </c>
      <c r="B10" s="17">
        <v>366</v>
      </c>
      <c r="E10" s="162">
        <v>17898</v>
      </c>
    </row>
    <row r="11" spans="1:5" s="1" customFormat="1">
      <c r="A11" s="17">
        <v>1949</v>
      </c>
      <c r="B11" s="17">
        <v>365</v>
      </c>
      <c r="E11" s="162">
        <v>18263</v>
      </c>
    </row>
    <row r="12" spans="1:5" s="1" customFormat="1">
      <c r="A12" s="17">
        <v>1950</v>
      </c>
      <c r="B12" s="17">
        <v>365</v>
      </c>
      <c r="E12" s="162">
        <v>18628</v>
      </c>
    </row>
    <row r="13" spans="1:5" s="1" customFormat="1">
      <c r="A13" s="17">
        <v>1951</v>
      </c>
      <c r="B13" s="17">
        <v>365</v>
      </c>
      <c r="E13" s="162">
        <v>18993</v>
      </c>
    </row>
    <row r="14" spans="1:5" s="1" customFormat="1">
      <c r="A14" s="17">
        <v>1952</v>
      </c>
      <c r="B14" s="17">
        <v>366</v>
      </c>
      <c r="E14" s="162">
        <v>19359</v>
      </c>
    </row>
    <row r="15" spans="1:5" s="1" customFormat="1">
      <c r="A15" s="17">
        <v>1953</v>
      </c>
      <c r="B15" s="17">
        <v>365</v>
      </c>
      <c r="E15" s="162">
        <v>19724</v>
      </c>
    </row>
    <row r="16" spans="1:5" s="1" customFormat="1">
      <c r="A16" s="17">
        <v>1954</v>
      </c>
      <c r="B16" s="17">
        <v>365</v>
      </c>
      <c r="E16" s="162">
        <v>20089</v>
      </c>
    </row>
    <row r="17" spans="1:5" s="1" customFormat="1">
      <c r="A17" s="17">
        <v>1955</v>
      </c>
      <c r="B17" s="17">
        <v>365</v>
      </c>
      <c r="E17" s="162">
        <v>20454</v>
      </c>
    </row>
    <row r="18" spans="1:5" s="1" customFormat="1">
      <c r="A18" s="17">
        <v>1956</v>
      </c>
      <c r="B18" s="17">
        <v>366</v>
      </c>
      <c r="E18" s="162">
        <v>20820</v>
      </c>
    </row>
    <row r="19" spans="1:5" s="1" customFormat="1">
      <c r="A19" s="17">
        <v>1957</v>
      </c>
      <c r="B19" s="17">
        <v>365</v>
      </c>
      <c r="E19" s="162">
        <v>21185</v>
      </c>
    </row>
    <row r="20" spans="1:5" s="1" customFormat="1">
      <c r="A20" s="17">
        <v>1958</v>
      </c>
      <c r="B20" s="17">
        <v>365</v>
      </c>
      <c r="E20" s="162">
        <v>21550</v>
      </c>
    </row>
    <row r="21" spans="1:5" s="1" customFormat="1">
      <c r="A21" s="17">
        <v>1959</v>
      </c>
      <c r="B21" s="17">
        <v>365</v>
      </c>
      <c r="E21" s="162">
        <v>21915</v>
      </c>
    </row>
    <row r="22" spans="1:5" s="1" customFormat="1">
      <c r="A22" s="17">
        <v>1960</v>
      </c>
      <c r="B22" s="17">
        <v>366</v>
      </c>
      <c r="E22" s="162">
        <v>22281</v>
      </c>
    </row>
    <row r="23" spans="1:5" s="1" customFormat="1">
      <c r="A23" s="17">
        <v>1961</v>
      </c>
      <c r="B23" s="17">
        <v>365</v>
      </c>
      <c r="E23" s="162">
        <v>22646</v>
      </c>
    </row>
    <row r="24" spans="1:5" s="1" customFormat="1">
      <c r="A24" s="17">
        <v>1962</v>
      </c>
      <c r="B24" s="17">
        <v>365</v>
      </c>
      <c r="E24" s="162">
        <v>23011</v>
      </c>
    </row>
    <row r="25" spans="1:5" s="1" customFormat="1">
      <c r="A25" s="17">
        <v>1963</v>
      </c>
      <c r="B25" s="17">
        <v>365</v>
      </c>
      <c r="E25" s="162">
        <v>23376</v>
      </c>
    </row>
    <row r="26" spans="1:5" s="1" customFormat="1">
      <c r="A26" s="17">
        <v>1964</v>
      </c>
      <c r="B26" s="17">
        <v>366</v>
      </c>
      <c r="E26" s="162">
        <v>23742</v>
      </c>
    </row>
    <row r="27" spans="1:5" s="1" customFormat="1">
      <c r="A27" s="17">
        <v>1965</v>
      </c>
      <c r="B27" s="17">
        <v>365</v>
      </c>
      <c r="E27" s="162">
        <v>24107</v>
      </c>
    </row>
    <row r="28" spans="1:5" s="1" customFormat="1">
      <c r="A28" s="17">
        <v>1966</v>
      </c>
      <c r="B28" s="17">
        <v>365</v>
      </c>
      <c r="E28" s="162">
        <v>24472</v>
      </c>
    </row>
    <row r="29" spans="1:5" s="1" customFormat="1">
      <c r="A29" s="17">
        <v>1967</v>
      </c>
      <c r="B29" s="17">
        <v>365</v>
      </c>
      <c r="E29" s="162">
        <v>24837</v>
      </c>
    </row>
    <row r="30" spans="1:5" s="1" customFormat="1">
      <c r="A30" s="17">
        <v>1968</v>
      </c>
      <c r="B30" s="17">
        <v>366</v>
      </c>
      <c r="E30" s="162">
        <v>25203</v>
      </c>
    </row>
    <row r="31" spans="1:5" s="1" customFormat="1">
      <c r="A31" s="17">
        <v>1969</v>
      </c>
      <c r="B31" s="17">
        <v>365</v>
      </c>
      <c r="E31" s="162">
        <v>25568</v>
      </c>
    </row>
    <row r="32" spans="1:5" s="1" customFormat="1">
      <c r="A32" s="17">
        <v>1970</v>
      </c>
      <c r="B32" s="17">
        <v>365</v>
      </c>
      <c r="E32" s="162">
        <v>25933</v>
      </c>
    </row>
    <row r="33" spans="1:5" s="1" customFormat="1">
      <c r="A33" s="17">
        <v>1971</v>
      </c>
      <c r="B33" s="17">
        <v>365</v>
      </c>
      <c r="E33" s="162">
        <v>26298</v>
      </c>
    </row>
    <row r="34" spans="1:5" s="1" customFormat="1">
      <c r="A34" s="17">
        <v>1972</v>
      </c>
      <c r="B34" s="17">
        <v>366</v>
      </c>
      <c r="E34" s="162">
        <v>26664</v>
      </c>
    </row>
    <row r="35" spans="1:5" s="1" customFormat="1">
      <c r="A35" s="17">
        <v>1973</v>
      </c>
      <c r="B35" s="17">
        <v>365</v>
      </c>
      <c r="E35" s="162">
        <v>27029</v>
      </c>
    </row>
    <row r="36" spans="1:5" s="1" customFormat="1">
      <c r="A36" s="17">
        <v>1974</v>
      </c>
      <c r="B36" s="17">
        <v>365</v>
      </c>
      <c r="E36" s="162">
        <v>27394</v>
      </c>
    </row>
    <row r="37" spans="1:5" s="1" customFormat="1">
      <c r="A37" s="17">
        <v>1975</v>
      </c>
      <c r="B37" s="17">
        <v>365</v>
      </c>
      <c r="E37" s="162">
        <v>27759</v>
      </c>
    </row>
    <row r="38" spans="1:5" s="1" customFormat="1">
      <c r="A38" s="17">
        <v>1976</v>
      </c>
      <c r="B38" s="17">
        <v>366</v>
      </c>
      <c r="E38" s="162">
        <v>28125</v>
      </c>
    </row>
    <row r="39" spans="1:5" s="1" customFormat="1">
      <c r="A39" s="17">
        <v>1977</v>
      </c>
      <c r="B39" s="17">
        <v>365</v>
      </c>
      <c r="E39" s="162">
        <v>28490</v>
      </c>
    </row>
    <row r="40" spans="1:5" s="1" customFormat="1">
      <c r="A40" s="17">
        <v>1978</v>
      </c>
      <c r="B40" s="17">
        <v>365</v>
      </c>
      <c r="E40" s="162">
        <v>28855</v>
      </c>
    </row>
    <row r="41" spans="1:5" s="1" customFormat="1">
      <c r="A41" s="17">
        <v>1979</v>
      </c>
      <c r="B41" s="17">
        <v>365</v>
      </c>
      <c r="E41" s="162">
        <v>29220</v>
      </c>
    </row>
    <row r="42" spans="1:5" s="1" customFormat="1">
      <c r="A42" s="17">
        <v>1980</v>
      </c>
      <c r="B42" s="17">
        <v>366</v>
      </c>
      <c r="E42" s="162">
        <v>29586</v>
      </c>
    </row>
    <row r="43" spans="1:5" s="1" customFormat="1">
      <c r="A43" s="17">
        <v>1981</v>
      </c>
      <c r="B43" s="17">
        <v>365</v>
      </c>
      <c r="E43" s="162">
        <v>29951</v>
      </c>
    </row>
    <row r="44" spans="1:5" s="1" customFormat="1">
      <c r="A44" s="17">
        <v>1982</v>
      </c>
      <c r="B44" s="17">
        <v>365</v>
      </c>
      <c r="E44" s="162">
        <v>30316</v>
      </c>
    </row>
    <row r="45" spans="1:5" s="1" customFormat="1">
      <c r="A45" s="17">
        <v>1983</v>
      </c>
      <c r="B45" s="17">
        <v>365</v>
      </c>
      <c r="E45" s="162">
        <v>30681</v>
      </c>
    </row>
    <row r="46" spans="1:5" s="1" customFormat="1">
      <c r="A46" s="17">
        <v>1984</v>
      </c>
      <c r="B46" s="17">
        <v>366</v>
      </c>
      <c r="E46" s="162">
        <v>31047</v>
      </c>
    </row>
    <row r="47" spans="1:5" s="1" customFormat="1">
      <c r="A47" s="17">
        <v>1985</v>
      </c>
      <c r="B47" s="17">
        <v>365</v>
      </c>
      <c r="E47" s="162">
        <v>31412</v>
      </c>
    </row>
    <row r="48" spans="1:5" s="1" customFormat="1">
      <c r="A48" s="17">
        <v>1986</v>
      </c>
      <c r="B48" s="17">
        <v>365</v>
      </c>
      <c r="E48" s="162">
        <v>31777</v>
      </c>
    </row>
    <row r="49" spans="1:5" s="1" customFormat="1">
      <c r="A49" s="17">
        <v>1987</v>
      </c>
      <c r="B49" s="17">
        <v>365</v>
      </c>
      <c r="E49" s="162">
        <v>32142</v>
      </c>
    </row>
    <row r="50" spans="1:5" s="1" customFormat="1">
      <c r="A50" s="17">
        <v>1988</v>
      </c>
      <c r="B50" s="17">
        <v>366</v>
      </c>
      <c r="E50" s="162">
        <v>32508</v>
      </c>
    </row>
    <row r="51" spans="1:5" s="1" customFormat="1">
      <c r="A51" s="17">
        <v>1989</v>
      </c>
      <c r="B51" s="17">
        <v>365</v>
      </c>
      <c r="E51" s="162">
        <v>32873</v>
      </c>
    </row>
    <row r="52" spans="1:5" s="1" customFormat="1">
      <c r="A52" s="17">
        <v>1990</v>
      </c>
      <c r="B52" s="17">
        <v>365</v>
      </c>
      <c r="E52" s="162">
        <v>33238</v>
      </c>
    </row>
    <row r="53" spans="1:5" s="1" customFormat="1">
      <c r="A53" s="17">
        <v>1991</v>
      </c>
      <c r="B53" s="17">
        <v>365</v>
      </c>
      <c r="E53" s="162">
        <v>33603</v>
      </c>
    </row>
    <row r="54" spans="1:5" s="1" customFormat="1">
      <c r="A54" s="17">
        <v>1992</v>
      </c>
      <c r="B54" s="17">
        <v>366</v>
      </c>
      <c r="E54" s="162">
        <v>33969</v>
      </c>
    </row>
    <row r="55" spans="1:5" s="1" customFormat="1">
      <c r="A55" s="17">
        <v>1993</v>
      </c>
      <c r="B55" s="17">
        <v>365</v>
      </c>
      <c r="E55" s="162">
        <v>34334</v>
      </c>
    </row>
    <row r="56" spans="1:5" s="1" customFormat="1">
      <c r="A56" s="17">
        <v>1994</v>
      </c>
      <c r="B56" s="17">
        <v>365</v>
      </c>
      <c r="E56" s="162">
        <v>34699</v>
      </c>
    </row>
    <row r="57" spans="1:5" s="1" customFormat="1">
      <c r="A57" s="17">
        <v>1995</v>
      </c>
      <c r="B57" s="17">
        <v>365</v>
      </c>
      <c r="E57" s="162">
        <v>35064</v>
      </c>
    </row>
    <row r="58" spans="1:5" s="1" customFormat="1">
      <c r="A58" s="17">
        <v>1996</v>
      </c>
      <c r="B58" s="17">
        <v>366</v>
      </c>
      <c r="E58" s="162">
        <v>35430</v>
      </c>
    </row>
    <row r="59" spans="1:5" s="1" customFormat="1">
      <c r="A59" s="17">
        <v>1997</v>
      </c>
      <c r="B59" s="17">
        <v>365</v>
      </c>
      <c r="E59" s="162">
        <v>35795</v>
      </c>
    </row>
    <row r="60" spans="1:5" s="1" customFormat="1">
      <c r="A60" s="17">
        <v>1998</v>
      </c>
      <c r="B60" s="17">
        <v>365</v>
      </c>
      <c r="E60" s="162">
        <v>36160</v>
      </c>
    </row>
    <row r="61" spans="1:5" s="1" customFormat="1">
      <c r="A61" s="17">
        <v>1999</v>
      </c>
      <c r="B61" s="17">
        <v>365</v>
      </c>
      <c r="E61" s="162">
        <v>36525</v>
      </c>
    </row>
    <row r="62" spans="1:5" s="1" customFormat="1">
      <c r="A62" s="17">
        <v>2000</v>
      </c>
      <c r="B62" s="17">
        <v>366</v>
      </c>
      <c r="E62" s="162">
        <v>36891</v>
      </c>
    </row>
    <row r="63" spans="1:5" s="1" customFormat="1">
      <c r="A63" s="17">
        <v>2001</v>
      </c>
      <c r="B63" s="17">
        <v>365</v>
      </c>
      <c r="E63" s="162">
        <v>37256</v>
      </c>
    </row>
    <row r="64" spans="1:5" s="1" customFormat="1">
      <c r="A64" s="17">
        <v>2002</v>
      </c>
      <c r="B64" s="17">
        <v>365</v>
      </c>
      <c r="E64" s="162">
        <v>37621</v>
      </c>
    </row>
    <row r="65" spans="1:5" s="1" customFormat="1">
      <c r="A65" s="17">
        <v>2003</v>
      </c>
      <c r="B65" s="17">
        <v>365</v>
      </c>
      <c r="E65" s="162">
        <v>37986</v>
      </c>
    </row>
    <row r="66" spans="1:5" s="1" customFormat="1">
      <c r="A66" s="17">
        <v>2004</v>
      </c>
      <c r="B66" s="17">
        <v>366</v>
      </c>
      <c r="E66" s="162">
        <v>38352</v>
      </c>
    </row>
    <row r="67" spans="1:5" s="1" customFormat="1">
      <c r="A67" s="17">
        <v>2005</v>
      </c>
      <c r="B67" s="17">
        <v>365</v>
      </c>
      <c r="E67" s="162">
        <v>38717</v>
      </c>
    </row>
    <row r="68" spans="1:5" s="1" customFormat="1">
      <c r="A68" s="17">
        <v>2006</v>
      </c>
      <c r="B68" s="17">
        <v>365</v>
      </c>
      <c r="E68" s="162">
        <v>39082</v>
      </c>
    </row>
    <row r="69" spans="1:5" s="1" customFormat="1">
      <c r="A69" s="17">
        <v>2007</v>
      </c>
      <c r="B69" s="17">
        <v>365</v>
      </c>
      <c r="E69" s="162">
        <v>39447</v>
      </c>
    </row>
    <row r="70" spans="1:5" s="1" customFormat="1">
      <c r="A70" s="17">
        <v>2008</v>
      </c>
      <c r="B70" s="17">
        <v>366</v>
      </c>
      <c r="E70" s="162">
        <v>39813</v>
      </c>
    </row>
    <row r="71" spans="1:5" s="1" customFormat="1">
      <c r="A71" s="17">
        <v>2009</v>
      </c>
      <c r="B71" s="17">
        <v>365</v>
      </c>
      <c r="E71" s="162">
        <v>40178</v>
      </c>
    </row>
    <row r="72" spans="1:5" s="1" customFormat="1">
      <c r="A72" s="17">
        <v>2010</v>
      </c>
      <c r="B72" s="17">
        <v>365</v>
      </c>
      <c r="E72" s="162">
        <v>40543</v>
      </c>
    </row>
    <row r="73" spans="1:5" s="1" customFormat="1">
      <c r="A73" s="17">
        <v>2011</v>
      </c>
      <c r="B73" s="17">
        <v>365</v>
      </c>
      <c r="E73" s="162">
        <v>40908</v>
      </c>
    </row>
    <row r="74" spans="1:5" s="1" customFormat="1">
      <c r="A74" s="17">
        <v>2012</v>
      </c>
      <c r="B74" s="17">
        <v>366</v>
      </c>
      <c r="E74" s="162">
        <v>41274</v>
      </c>
    </row>
    <row r="75" spans="1:5" s="1" customFormat="1">
      <c r="A75" s="17">
        <v>2013</v>
      </c>
      <c r="B75" s="17">
        <v>365</v>
      </c>
      <c r="E75" s="162">
        <v>41639</v>
      </c>
    </row>
    <row r="76" spans="1:5" s="1" customFormat="1">
      <c r="A76" s="17">
        <v>2014</v>
      </c>
      <c r="B76" s="17">
        <v>365</v>
      </c>
      <c r="E76" s="162">
        <v>42004</v>
      </c>
    </row>
    <row r="77" spans="1:5" s="1" customFormat="1">
      <c r="A77" s="17">
        <v>2015</v>
      </c>
      <c r="B77" s="17">
        <v>365</v>
      </c>
      <c r="E77" s="162">
        <v>42369</v>
      </c>
    </row>
    <row r="78" spans="1:5" s="1" customFormat="1">
      <c r="A78" s="17">
        <v>2016</v>
      </c>
      <c r="B78" s="17">
        <v>366</v>
      </c>
      <c r="E78" s="162">
        <v>42735</v>
      </c>
    </row>
    <row r="79" spans="1:5" s="1" customFormat="1">
      <c r="A79" s="17">
        <v>2017</v>
      </c>
      <c r="B79" s="17">
        <v>365</v>
      </c>
      <c r="E79" s="162">
        <v>43100</v>
      </c>
    </row>
    <row r="80" spans="1:5" s="1" customFormat="1">
      <c r="A80" s="17">
        <v>2018</v>
      </c>
      <c r="B80" s="17">
        <v>365</v>
      </c>
      <c r="E80" s="162">
        <v>43465</v>
      </c>
    </row>
    <row r="81" spans="1:5" s="1" customFormat="1">
      <c r="A81" s="17">
        <v>2019</v>
      </c>
      <c r="B81" s="17">
        <v>365</v>
      </c>
      <c r="E81" s="162">
        <v>43830</v>
      </c>
    </row>
    <row r="82" spans="1:5" s="1" customFormat="1">
      <c r="A82" s="17">
        <v>2020</v>
      </c>
      <c r="B82" s="17">
        <v>366</v>
      </c>
      <c r="E82" s="162">
        <v>44196</v>
      </c>
    </row>
    <row r="83" spans="1:5" s="1" customFormat="1">
      <c r="A83" s="17">
        <v>2021</v>
      </c>
      <c r="B83" s="17">
        <v>365</v>
      </c>
      <c r="E83" s="162">
        <v>44561</v>
      </c>
    </row>
    <row r="84" spans="1:5" s="1" customFormat="1">
      <c r="A84" s="17">
        <v>2022</v>
      </c>
      <c r="B84" s="17">
        <v>365</v>
      </c>
      <c r="E84" s="162">
        <v>44926</v>
      </c>
    </row>
    <row r="85" spans="1:5" s="1" customFormat="1">
      <c r="A85" s="17">
        <v>2023</v>
      </c>
      <c r="B85" s="17">
        <v>365</v>
      </c>
      <c r="E85" s="162">
        <v>45291</v>
      </c>
    </row>
    <row r="86" spans="1:5" s="1" customFormat="1">
      <c r="A86" s="17">
        <v>2024</v>
      </c>
      <c r="B86" s="17">
        <v>366</v>
      </c>
      <c r="E86" s="162">
        <v>45657</v>
      </c>
    </row>
    <row r="87" spans="1:5" s="1" customFormat="1">
      <c r="A87" s="17">
        <v>2025</v>
      </c>
      <c r="B87" s="17">
        <v>365</v>
      </c>
      <c r="E87" s="162">
        <v>46022</v>
      </c>
    </row>
    <row r="88" spans="1:5" s="1" customFormat="1">
      <c r="A88" s="17">
        <v>2026</v>
      </c>
      <c r="B88" s="17">
        <v>365</v>
      </c>
      <c r="E88" s="162">
        <v>46387</v>
      </c>
    </row>
    <row r="89" spans="1:5" s="1" customFormat="1">
      <c r="A89" s="17">
        <v>2027</v>
      </c>
      <c r="B89" s="17">
        <v>365</v>
      </c>
      <c r="E89" s="162">
        <v>46752</v>
      </c>
    </row>
    <row r="90" spans="1:5" s="1" customFormat="1">
      <c r="A90" s="17">
        <v>2028</v>
      </c>
      <c r="B90" s="17">
        <v>366</v>
      </c>
      <c r="E90" s="162">
        <v>47118</v>
      </c>
    </row>
    <row r="91" spans="1:5" s="1" customFormat="1">
      <c r="A91" s="17">
        <v>2029</v>
      </c>
      <c r="B91" s="17">
        <v>365</v>
      </c>
      <c r="E91" s="162">
        <v>47483</v>
      </c>
    </row>
    <row r="92" spans="1:5" s="1" customFormat="1">
      <c r="A92" s="17">
        <v>2030</v>
      </c>
      <c r="B92" s="17">
        <v>365</v>
      </c>
      <c r="E92" s="162">
        <v>47848</v>
      </c>
    </row>
    <row r="93" spans="1:5" s="1" customFormat="1">
      <c r="A93" s="17">
        <v>2031</v>
      </c>
      <c r="B93" s="17">
        <v>365</v>
      </c>
      <c r="E93" s="162">
        <v>48213</v>
      </c>
    </row>
    <row r="94" spans="1:5" s="1" customFormat="1">
      <c r="A94" s="17">
        <v>2032</v>
      </c>
      <c r="B94" s="17">
        <v>366</v>
      </c>
      <c r="E94" s="162">
        <v>48579</v>
      </c>
    </row>
    <row r="95" spans="1:5" s="1" customFormat="1">
      <c r="A95" s="17">
        <v>2033</v>
      </c>
      <c r="B95" s="17">
        <v>365</v>
      </c>
      <c r="E95" s="162">
        <v>48944</v>
      </c>
    </row>
    <row r="96" spans="1:5" s="1" customFormat="1">
      <c r="A96" s="17">
        <v>2034</v>
      </c>
      <c r="B96" s="17">
        <v>365</v>
      </c>
      <c r="E96" s="162">
        <v>49309</v>
      </c>
    </row>
    <row r="97" spans="1:5" s="1" customFormat="1">
      <c r="A97" s="17">
        <v>2035</v>
      </c>
      <c r="B97" s="17">
        <v>365</v>
      </c>
      <c r="E97" s="162">
        <v>49674</v>
      </c>
    </row>
    <row r="98" spans="1:5" s="1" customFormat="1">
      <c r="A98" s="17">
        <v>2036</v>
      </c>
      <c r="B98" s="17">
        <v>366</v>
      </c>
      <c r="E98" s="162">
        <v>50040</v>
      </c>
    </row>
    <row r="99" spans="1:5" s="1" customFormat="1">
      <c r="A99" s="17">
        <v>2037</v>
      </c>
      <c r="B99" s="17">
        <v>365</v>
      </c>
      <c r="E99" s="162">
        <v>50405</v>
      </c>
    </row>
    <row r="100" spans="1:5" s="1" customFormat="1">
      <c r="A100" s="17">
        <v>2038</v>
      </c>
      <c r="B100" s="17">
        <v>365</v>
      </c>
      <c r="E100" s="162">
        <v>50770</v>
      </c>
    </row>
    <row r="101" spans="1:5" s="1" customFormat="1">
      <c r="A101" s="17">
        <v>2039</v>
      </c>
      <c r="B101" s="17">
        <v>365</v>
      </c>
      <c r="E101" s="162">
        <v>51135</v>
      </c>
    </row>
    <row r="102" spans="1:5" s="1" customFormat="1">
      <c r="A102" s="17">
        <v>2040</v>
      </c>
      <c r="B102" s="17">
        <v>366</v>
      </c>
      <c r="E102" s="162">
        <v>51501</v>
      </c>
    </row>
    <row r="103" spans="1:5" s="1" customFormat="1">
      <c r="A103" s="17">
        <v>2041</v>
      </c>
      <c r="B103" s="17">
        <v>365</v>
      </c>
      <c r="E103" s="162">
        <v>51866</v>
      </c>
    </row>
    <row r="104" spans="1:5" s="1" customFormat="1">
      <c r="A104" s="17">
        <v>2042</v>
      </c>
      <c r="B104" s="17">
        <v>365</v>
      </c>
      <c r="E104" s="162">
        <v>52231</v>
      </c>
    </row>
    <row r="105" spans="1:5" s="1" customFormat="1">
      <c r="A105" s="17">
        <v>2043</v>
      </c>
      <c r="B105" s="17">
        <v>365</v>
      </c>
      <c r="E105" s="162">
        <v>52596</v>
      </c>
    </row>
    <row r="106" spans="1:5" s="1" customFormat="1">
      <c r="A106" s="17">
        <v>2044</v>
      </c>
      <c r="B106" s="17">
        <v>366</v>
      </c>
      <c r="E106" s="162">
        <v>52962</v>
      </c>
    </row>
    <row r="107" spans="1:5" s="1" customFormat="1">
      <c r="A107" s="17">
        <v>2045</v>
      </c>
      <c r="B107" s="17">
        <v>365</v>
      </c>
      <c r="E107" s="162">
        <v>53327</v>
      </c>
    </row>
    <row r="108" spans="1:5" s="1" customFormat="1">
      <c r="A108" s="17">
        <v>2046</v>
      </c>
      <c r="B108" s="17">
        <v>365</v>
      </c>
      <c r="E108" s="162">
        <v>53692</v>
      </c>
    </row>
    <row r="109" spans="1:5" s="1" customFormat="1">
      <c r="A109" s="17">
        <v>2047</v>
      </c>
      <c r="B109" s="17">
        <v>365</v>
      </c>
      <c r="E109" s="162">
        <v>54057</v>
      </c>
    </row>
    <row r="110" spans="1:5" s="1" customFormat="1">
      <c r="A110" s="17">
        <v>2048</v>
      </c>
      <c r="B110" s="17">
        <v>366</v>
      </c>
      <c r="E110" s="162">
        <v>54423</v>
      </c>
    </row>
    <row r="111" spans="1:5" s="1" customFormat="1">
      <c r="A111" s="17">
        <v>2049</v>
      </c>
      <c r="B111" s="17">
        <v>365</v>
      </c>
      <c r="E111" s="162">
        <v>54788</v>
      </c>
    </row>
    <row r="112" spans="1:5" s="1" customFormat="1">
      <c r="A112" s="17">
        <v>2050</v>
      </c>
      <c r="B112" s="17">
        <v>365</v>
      </c>
      <c r="E112" s="162">
        <v>55153</v>
      </c>
    </row>
    <row r="113" spans="1:5" s="1" customFormat="1">
      <c r="A113" s="17">
        <v>2051</v>
      </c>
      <c r="B113" s="17">
        <v>365</v>
      </c>
      <c r="E113" s="162">
        <v>55518</v>
      </c>
    </row>
    <row r="114" spans="1:5" s="1" customFormat="1">
      <c r="A114" s="17">
        <v>2052</v>
      </c>
      <c r="B114" s="17">
        <v>366</v>
      </c>
      <c r="E114" s="162">
        <v>55518</v>
      </c>
    </row>
    <row r="115" spans="1:5" s="1" customFormat="1">
      <c r="A115" s="17">
        <v>2053</v>
      </c>
      <c r="B115" s="17">
        <v>365</v>
      </c>
      <c r="E115" s="162">
        <v>56249</v>
      </c>
    </row>
    <row r="116" spans="1:5" s="1" customFormat="1">
      <c r="A116" s="17">
        <v>2054</v>
      </c>
      <c r="B116" s="17">
        <v>365</v>
      </c>
      <c r="E116" s="162">
        <v>56614</v>
      </c>
    </row>
    <row r="117" spans="1:5" s="1" customFormat="1">
      <c r="A117" s="17">
        <v>2055</v>
      </c>
      <c r="B117" s="17">
        <v>365</v>
      </c>
      <c r="E117" s="162">
        <v>56979</v>
      </c>
    </row>
    <row r="118" spans="1:5" s="1" customFormat="1">
      <c r="A118" s="17">
        <v>2056</v>
      </c>
      <c r="B118" s="17">
        <v>366</v>
      </c>
      <c r="E118" s="162">
        <v>57345</v>
      </c>
    </row>
    <row r="119" spans="1:5" s="1" customFormat="1">
      <c r="A119" s="17">
        <v>2057</v>
      </c>
      <c r="B119" s="17">
        <v>365</v>
      </c>
      <c r="E119" s="162">
        <v>57710</v>
      </c>
    </row>
    <row r="120" spans="1:5" s="1" customFormat="1">
      <c r="A120" s="17">
        <v>2058</v>
      </c>
      <c r="B120" s="17">
        <v>365</v>
      </c>
      <c r="E120" s="162">
        <v>58075</v>
      </c>
    </row>
    <row r="121" spans="1:5" s="1" customFormat="1">
      <c r="A121" s="17">
        <v>2059</v>
      </c>
      <c r="B121" s="17">
        <v>365</v>
      </c>
      <c r="E121" s="162">
        <v>58440</v>
      </c>
    </row>
    <row r="122" spans="1:5" s="1" customFormat="1">
      <c r="A122" s="17">
        <v>2060</v>
      </c>
      <c r="B122" s="17">
        <v>366</v>
      </c>
      <c r="E122" s="162">
        <v>58806</v>
      </c>
    </row>
    <row r="123" spans="1:5" s="1" customFormat="1">
      <c r="A123" s="17">
        <v>2061</v>
      </c>
      <c r="B123" s="17">
        <v>365</v>
      </c>
      <c r="E123" s="162">
        <v>59171</v>
      </c>
    </row>
    <row r="124" spans="1:5" s="1" customFormat="1">
      <c r="A124" s="17">
        <v>2062</v>
      </c>
      <c r="B124" s="17">
        <v>365</v>
      </c>
      <c r="E124" s="162">
        <v>59536</v>
      </c>
    </row>
    <row r="125" spans="1:5" s="1" customFormat="1">
      <c r="A125" s="17">
        <v>2063</v>
      </c>
      <c r="B125" s="17">
        <v>365</v>
      </c>
      <c r="E125" s="162">
        <v>59901</v>
      </c>
    </row>
    <row r="126" spans="1:5" s="1" customFormat="1">
      <c r="A126" s="17">
        <v>2064</v>
      </c>
      <c r="B126" s="17">
        <v>366</v>
      </c>
      <c r="E126" s="162">
        <v>60267</v>
      </c>
    </row>
    <row r="127" spans="1:5" s="1" customFormat="1">
      <c r="A127" s="17">
        <v>2065</v>
      </c>
      <c r="B127" s="17">
        <v>365</v>
      </c>
      <c r="E127" s="162">
        <v>60632</v>
      </c>
    </row>
    <row r="128" spans="1:5" s="1" customFormat="1">
      <c r="A128" s="17">
        <v>2066</v>
      </c>
      <c r="B128" s="17">
        <v>365</v>
      </c>
      <c r="E128" s="162">
        <v>60997</v>
      </c>
    </row>
    <row r="129" spans="1:5" s="1" customFormat="1">
      <c r="A129" s="17">
        <v>2067</v>
      </c>
      <c r="B129" s="17">
        <v>365</v>
      </c>
      <c r="E129" s="162">
        <v>61362</v>
      </c>
    </row>
    <row r="130" spans="1:5" s="1" customFormat="1">
      <c r="A130" s="17">
        <v>2068</v>
      </c>
      <c r="B130" s="17">
        <v>366</v>
      </c>
      <c r="E130" s="162">
        <v>61728</v>
      </c>
    </row>
    <row r="131" spans="1:5" s="1" customFormat="1">
      <c r="A131" s="17">
        <v>2069</v>
      </c>
      <c r="B131" s="17">
        <v>365</v>
      </c>
      <c r="E131" s="162">
        <v>62093</v>
      </c>
    </row>
    <row r="132" spans="1:5" s="1" customFormat="1">
      <c r="A132" s="17">
        <v>2070</v>
      </c>
      <c r="B132" s="17">
        <v>365</v>
      </c>
      <c r="E132" s="162">
        <v>62458</v>
      </c>
    </row>
    <row r="133" spans="1:5" s="1" customFormat="1">
      <c r="A133" s="17">
        <v>2071</v>
      </c>
      <c r="B133" s="17">
        <v>365</v>
      </c>
      <c r="E133" s="162">
        <v>62823</v>
      </c>
    </row>
    <row r="134" spans="1:5" s="1" customFormat="1">
      <c r="A134" s="17">
        <v>2072</v>
      </c>
      <c r="B134" s="17">
        <v>366</v>
      </c>
      <c r="E134" s="162">
        <v>63189</v>
      </c>
    </row>
    <row r="135" spans="1:5" s="1" customFormat="1">
      <c r="A135" s="17">
        <v>2073</v>
      </c>
      <c r="B135" s="17">
        <v>365</v>
      </c>
      <c r="E135" s="162">
        <v>63554</v>
      </c>
    </row>
    <row r="136" spans="1:5" s="1" customFormat="1">
      <c r="A136" s="17">
        <v>2074</v>
      </c>
      <c r="B136" s="17">
        <v>365</v>
      </c>
      <c r="E136" s="162">
        <v>63919</v>
      </c>
    </row>
    <row r="137" spans="1:5" s="1" customFormat="1">
      <c r="A137" s="17">
        <v>2075</v>
      </c>
      <c r="B137" s="17">
        <v>365</v>
      </c>
      <c r="E137" s="162">
        <v>64284</v>
      </c>
    </row>
    <row r="138" spans="1:5" s="1" customFormat="1">
      <c r="A138" s="17">
        <v>2076</v>
      </c>
      <c r="B138" s="17">
        <v>366</v>
      </c>
      <c r="E138" s="162">
        <v>64650</v>
      </c>
    </row>
    <row r="139" spans="1:5" s="1" customFormat="1">
      <c r="A139" s="17">
        <v>2077</v>
      </c>
      <c r="B139" s="17">
        <v>365</v>
      </c>
      <c r="E139" s="162">
        <v>65015</v>
      </c>
    </row>
    <row r="140" spans="1:5" s="1" customFormat="1">
      <c r="A140" s="17">
        <v>2078</v>
      </c>
      <c r="B140" s="17">
        <v>365</v>
      </c>
      <c r="E140" s="162">
        <v>65380</v>
      </c>
    </row>
    <row r="141" spans="1:5" s="1" customFormat="1">
      <c r="A141" s="17">
        <v>2079</v>
      </c>
      <c r="B141" s="17">
        <v>365</v>
      </c>
      <c r="E141" s="162">
        <v>65745</v>
      </c>
    </row>
    <row r="142" spans="1:5" s="1" customFormat="1">
      <c r="A142" s="17">
        <v>2080</v>
      </c>
      <c r="B142" s="17">
        <v>366</v>
      </c>
      <c r="E142" s="162">
        <v>66111</v>
      </c>
    </row>
    <row r="143" spans="1:5" s="1" customFormat="1">
      <c r="A143" s="17">
        <v>2081</v>
      </c>
      <c r="B143" s="17">
        <v>365</v>
      </c>
      <c r="E143" s="162">
        <v>66476</v>
      </c>
    </row>
    <row r="144" spans="1:5" s="1" customFormat="1">
      <c r="A144" s="17">
        <v>2082</v>
      </c>
      <c r="B144" s="17">
        <v>365</v>
      </c>
      <c r="E144" s="162">
        <v>66841</v>
      </c>
    </row>
    <row r="145" spans="1:5" s="1" customFormat="1">
      <c r="A145" s="17">
        <v>2083</v>
      </c>
      <c r="B145" s="17">
        <v>365</v>
      </c>
      <c r="E145" s="162">
        <v>67206</v>
      </c>
    </row>
    <row r="146" spans="1:5" s="1" customFormat="1">
      <c r="A146" s="17">
        <v>2084</v>
      </c>
      <c r="B146" s="17">
        <v>366</v>
      </c>
      <c r="E146" s="162">
        <v>67572</v>
      </c>
    </row>
    <row r="147" spans="1:5" s="1" customFormat="1">
      <c r="A147" s="17">
        <v>2085</v>
      </c>
      <c r="B147" s="17">
        <v>365</v>
      </c>
      <c r="E147" s="162">
        <v>67937</v>
      </c>
    </row>
    <row r="148" spans="1:5" s="1" customFormat="1">
      <c r="A148" s="17">
        <v>2086</v>
      </c>
      <c r="B148" s="17">
        <v>365</v>
      </c>
      <c r="E148" s="162">
        <v>68302</v>
      </c>
    </row>
    <row r="149" spans="1:5" s="1" customFormat="1">
      <c r="A149" s="17">
        <v>2087</v>
      </c>
      <c r="B149" s="17">
        <v>365</v>
      </c>
      <c r="E149" s="162">
        <v>68667</v>
      </c>
    </row>
    <row r="150" spans="1:5" s="1" customFormat="1">
      <c r="A150" s="17">
        <v>2088</v>
      </c>
      <c r="B150" s="17">
        <v>366</v>
      </c>
      <c r="E150" s="162">
        <v>69033</v>
      </c>
    </row>
    <row r="151" spans="1:5" s="1" customFormat="1">
      <c r="A151" s="17">
        <v>2089</v>
      </c>
      <c r="B151" s="17">
        <v>365</v>
      </c>
      <c r="E151" s="162">
        <v>69398</v>
      </c>
    </row>
    <row r="152" spans="1:5" s="1" customFormat="1">
      <c r="A152" s="17">
        <v>2090</v>
      </c>
      <c r="B152" s="17">
        <v>365</v>
      </c>
      <c r="E152" s="162">
        <v>69763</v>
      </c>
    </row>
    <row r="153" spans="1:5" s="1" customFormat="1">
      <c r="A153" s="17">
        <v>2091</v>
      </c>
      <c r="B153" s="17">
        <v>365</v>
      </c>
      <c r="E153" s="162">
        <v>70128</v>
      </c>
    </row>
    <row r="154" spans="1:5" s="1" customFormat="1">
      <c r="A154" s="17">
        <v>2092</v>
      </c>
      <c r="B154" s="17">
        <v>366</v>
      </c>
      <c r="E154" s="162">
        <v>70494</v>
      </c>
    </row>
    <row r="155" spans="1:5" s="1" customFormat="1">
      <c r="A155" s="17">
        <v>2093</v>
      </c>
      <c r="B155" s="17">
        <v>365</v>
      </c>
      <c r="E155" s="162">
        <v>70859</v>
      </c>
    </row>
    <row r="156" spans="1:5" s="1" customFormat="1">
      <c r="A156" s="17">
        <v>2094</v>
      </c>
      <c r="B156" s="17">
        <v>365</v>
      </c>
      <c r="E156" s="162">
        <v>71224</v>
      </c>
    </row>
    <row r="157" spans="1:5" s="1" customFormat="1">
      <c r="A157" s="17">
        <v>2095</v>
      </c>
      <c r="B157" s="17">
        <v>365</v>
      </c>
      <c r="D157" s="17">
        <v>36145</v>
      </c>
      <c r="E157" s="162">
        <v>71589</v>
      </c>
    </row>
    <row r="158" spans="1:5" s="1" customFormat="1">
      <c r="A158" s="17">
        <v>2096</v>
      </c>
      <c r="B158" s="17">
        <v>366</v>
      </c>
      <c r="D158" s="17">
        <v>36146</v>
      </c>
      <c r="E158" s="162">
        <v>71955</v>
      </c>
    </row>
    <row r="159" spans="1:5" s="1" customFormat="1">
      <c r="A159" s="17">
        <v>2097</v>
      </c>
      <c r="B159" s="17">
        <v>365</v>
      </c>
      <c r="E159" s="162">
        <v>72320</v>
      </c>
    </row>
    <row r="160" spans="1:5" s="1" customFormat="1">
      <c r="A160" s="17">
        <v>2098</v>
      </c>
      <c r="B160" s="17">
        <v>365</v>
      </c>
      <c r="E160" s="162">
        <v>72685</v>
      </c>
    </row>
    <row r="161" spans="1:5" s="1" customFormat="1">
      <c r="A161" s="17">
        <v>2099</v>
      </c>
      <c r="B161" s="17">
        <v>365</v>
      </c>
      <c r="E161" s="162">
        <v>73050</v>
      </c>
    </row>
    <row r="162" spans="1:5" s="1" customFormat="1">
      <c r="A162" s="17">
        <v>2100</v>
      </c>
      <c r="B162" s="17">
        <v>366</v>
      </c>
      <c r="D162" s="17"/>
      <c r="E162" s="162">
        <v>73415</v>
      </c>
    </row>
    <row r="163" spans="1:5" s="1" customFormat="1">
      <c r="A163" s="1">
        <v>16121998</v>
      </c>
      <c r="B163" s="17">
        <v>350</v>
      </c>
      <c r="D163" s="17"/>
      <c r="E163" s="162">
        <v>36160</v>
      </c>
    </row>
    <row r="164" spans="1:5" s="1" customFormat="1">
      <c r="A164" s="1">
        <v>17121998</v>
      </c>
      <c r="B164" s="17">
        <v>15</v>
      </c>
      <c r="D164" s="17"/>
      <c r="E164" s="162">
        <v>36160</v>
      </c>
    </row>
    <row r="165" spans="1:5" s="1" customFormat="1">
      <c r="A165" s="1">
        <v>22092003</v>
      </c>
      <c r="B165" s="17">
        <v>265</v>
      </c>
      <c r="D165" s="17"/>
      <c r="E165" s="162">
        <v>37986</v>
      </c>
    </row>
    <row r="166" spans="1:5" s="1" customFormat="1">
      <c r="A166" s="1">
        <v>23092003</v>
      </c>
      <c r="B166" s="17">
        <v>100</v>
      </c>
      <c r="E166" s="162">
        <v>37986</v>
      </c>
    </row>
    <row r="169" spans="1:5">
      <c r="A169" s="699"/>
    </row>
  </sheetData>
  <phoneticPr fontId="58" type="noConversion"/>
  <pageMargins left="0.78749999999999998" right="0.78749999999999998" top="0.78749999999999998" bottom="0.78749999999999998" header="0.5" footer="0.5"/>
  <pageSetup paperSize="9" firstPageNumber="0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8"/>
  <dimension ref="A1:B17"/>
  <sheetViews>
    <sheetView workbookViewId="0">
      <selection activeCell="O27" sqref="O27"/>
    </sheetView>
  </sheetViews>
  <sheetFormatPr defaultRowHeight="12.75"/>
  <sheetData>
    <row r="1" spans="1:2">
      <c r="A1" s="1851" t="s">
        <v>3506</v>
      </c>
      <c r="B1" s="1851"/>
    </row>
    <row r="2" spans="1:2">
      <c r="A2" s="580">
        <v>1</v>
      </c>
      <c r="B2" s="580">
        <v>2</v>
      </c>
    </row>
    <row r="3" spans="1:2">
      <c r="A3" s="580">
        <v>16121998</v>
      </c>
      <c r="B3" s="580">
        <v>1998</v>
      </c>
    </row>
    <row r="4" spans="1:2">
      <c r="A4" s="580">
        <v>17121998</v>
      </c>
      <c r="B4" s="580">
        <v>1998</v>
      </c>
    </row>
    <row r="5" spans="1:2">
      <c r="A5" s="580">
        <v>22092003</v>
      </c>
      <c r="B5" s="580">
        <v>2003</v>
      </c>
    </row>
    <row r="6" spans="1:2">
      <c r="A6" s="580">
        <v>23092003</v>
      </c>
      <c r="B6" s="580">
        <v>2003</v>
      </c>
    </row>
    <row r="7" spans="1:2">
      <c r="A7" s="580"/>
      <c r="B7" s="580"/>
    </row>
    <row r="8" spans="1:2">
      <c r="A8" s="580"/>
      <c r="B8" s="580"/>
    </row>
    <row r="9" spans="1:2">
      <c r="A9" s="580"/>
      <c r="B9" s="580"/>
    </row>
    <row r="10" spans="1:2">
      <c r="A10" s="580"/>
      <c r="B10" s="580"/>
    </row>
    <row r="11" spans="1:2">
      <c r="A11" s="580"/>
      <c r="B11" s="580"/>
    </row>
    <row r="12" spans="1:2">
      <c r="A12" s="580"/>
      <c r="B12" s="580"/>
    </row>
    <row r="13" spans="1:2">
      <c r="A13" s="580"/>
      <c r="B13" s="580"/>
    </row>
    <row r="14" spans="1:2">
      <c r="A14" s="580"/>
      <c r="B14" s="580"/>
    </row>
    <row r="15" spans="1:2">
      <c r="A15" s="580"/>
      <c r="B15" s="580"/>
    </row>
    <row r="16" spans="1:2">
      <c r="A16" s="580"/>
      <c r="B16" s="580"/>
    </row>
    <row r="17" spans="1:2">
      <c r="A17" s="580"/>
      <c r="B17" s="580"/>
    </row>
  </sheetData>
  <mergeCells count="1">
    <mergeCell ref="A1:B1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2"/>
  <dimension ref="A1:C98"/>
  <sheetViews>
    <sheetView topLeftCell="B1" workbookViewId="0">
      <selection activeCell="C16" sqref="C16"/>
    </sheetView>
  </sheetViews>
  <sheetFormatPr defaultRowHeight="12.75"/>
  <cols>
    <col min="1" max="1" width="9.85546875" style="580" hidden="1" customWidth="1"/>
  </cols>
  <sheetData>
    <row r="1" spans="1:3">
      <c r="A1" s="814" t="s">
        <v>3143</v>
      </c>
      <c r="B1" s="1635" t="s">
        <v>777</v>
      </c>
      <c r="C1" s="1636"/>
    </row>
    <row r="2" spans="1:3">
      <c r="A2" s="813">
        <v>4</v>
      </c>
      <c r="B2" s="812">
        <v>1</v>
      </c>
      <c r="C2" s="812">
        <v>2</v>
      </c>
    </row>
    <row r="3" spans="1:3">
      <c r="A3" s="855" t="e">
        <f>#REF!-1</f>
        <v>#REF!</v>
      </c>
      <c r="B3" s="327">
        <v>1960</v>
      </c>
      <c r="C3" s="327">
        <v>0</v>
      </c>
    </row>
    <row r="4" spans="1:3">
      <c r="A4" s="855">
        <v>365</v>
      </c>
      <c r="B4" s="327">
        <f t="shared" ref="B4:B35" si="0">B3+1</f>
        <v>1961</v>
      </c>
      <c r="C4" s="327">
        <v>0</v>
      </c>
    </row>
    <row r="5" spans="1:3">
      <c r="A5" s="855">
        <v>365</v>
      </c>
      <c r="B5" s="327">
        <f t="shared" si="0"/>
        <v>1962</v>
      </c>
      <c r="C5" s="327">
        <v>0</v>
      </c>
    </row>
    <row r="6" spans="1:3">
      <c r="A6" s="855">
        <f t="shared" ref="A6:A69" si="1">A5-1</f>
        <v>364</v>
      </c>
      <c r="B6" s="327">
        <f t="shared" si="0"/>
        <v>1963</v>
      </c>
      <c r="C6" s="327">
        <v>0</v>
      </c>
    </row>
    <row r="7" spans="1:3">
      <c r="A7" s="855">
        <f t="shared" si="1"/>
        <v>363</v>
      </c>
      <c r="B7" s="327">
        <f t="shared" si="0"/>
        <v>1964</v>
      </c>
      <c r="C7" s="327">
        <v>0</v>
      </c>
    </row>
    <row r="8" spans="1:3">
      <c r="A8" s="855">
        <f t="shared" si="1"/>
        <v>362</v>
      </c>
      <c r="B8" s="327">
        <f t="shared" si="0"/>
        <v>1965</v>
      </c>
      <c r="C8" s="327">
        <v>0</v>
      </c>
    </row>
    <row r="9" spans="1:3">
      <c r="A9" s="855">
        <f t="shared" si="1"/>
        <v>361</v>
      </c>
      <c r="B9" s="327">
        <f t="shared" si="0"/>
        <v>1966</v>
      </c>
      <c r="C9" s="327">
        <v>0</v>
      </c>
    </row>
    <row r="10" spans="1:3">
      <c r="A10" s="855">
        <f t="shared" si="1"/>
        <v>360</v>
      </c>
      <c r="B10" s="327">
        <f t="shared" si="0"/>
        <v>1967</v>
      </c>
      <c r="C10" s="327">
        <v>0</v>
      </c>
    </row>
    <row r="11" spans="1:3">
      <c r="A11" s="855">
        <f t="shared" si="1"/>
        <v>359</v>
      </c>
      <c r="B11" s="327">
        <f t="shared" si="0"/>
        <v>1968</v>
      </c>
      <c r="C11" s="327">
        <v>0</v>
      </c>
    </row>
    <row r="12" spans="1:3">
      <c r="A12" s="855">
        <f t="shared" si="1"/>
        <v>358</v>
      </c>
      <c r="B12" s="327">
        <f t="shared" si="0"/>
        <v>1969</v>
      </c>
      <c r="C12" s="327">
        <v>0</v>
      </c>
    </row>
    <row r="13" spans="1:3">
      <c r="A13" s="855">
        <f t="shared" si="1"/>
        <v>357</v>
      </c>
      <c r="B13" s="327">
        <f t="shared" si="0"/>
        <v>1970</v>
      </c>
      <c r="C13" s="327">
        <v>0</v>
      </c>
    </row>
    <row r="14" spans="1:3">
      <c r="A14" s="855">
        <f t="shared" si="1"/>
        <v>356</v>
      </c>
      <c r="B14" s="327">
        <f t="shared" si="0"/>
        <v>1971</v>
      </c>
      <c r="C14" s="327">
        <v>0</v>
      </c>
    </row>
    <row r="15" spans="1:3">
      <c r="A15" s="855">
        <f t="shared" si="1"/>
        <v>355</v>
      </c>
      <c r="B15" s="327">
        <f t="shared" si="0"/>
        <v>1972</v>
      </c>
      <c r="C15" s="327">
        <v>0</v>
      </c>
    </row>
    <row r="16" spans="1:3">
      <c r="A16" s="855">
        <f t="shared" si="1"/>
        <v>354</v>
      </c>
      <c r="B16" s="327">
        <f t="shared" si="0"/>
        <v>1973</v>
      </c>
      <c r="C16" s="327">
        <v>0</v>
      </c>
    </row>
    <row r="17" spans="1:3">
      <c r="A17" s="855">
        <f t="shared" si="1"/>
        <v>353</v>
      </c>
      <c r="B17" s="327">
        <f t="shared" si="0"/>
        <v>1974</v>
      </c>
      <c r="C17" s="327">
        <v>0</v>
      </c>
    </row>
    <row r="18" spans="1:3">
      <c r="A18" s="855">
        <f t="shared" si="1"/>
        <v>352</v>
      </c>
      <c r="B18" s="327">
        <f t="shared" si="0"/>
        <v>1975</v>
      </c>
      <c r="C18" s="327">
        <v>0</v>
      </c>
    </row>
    <row r="19" spans="1:3">
      <c r="A19" s="855">
        <f t="shared" si="1"/>
        <v>351</v>
      </c>
      <c r="B19" s="327">
        <f t="shared" si="0"/>
        <v>1976</v>
      </c>
      <c r="C19" s="327">
        <v>0</v>
      </c>
    </row>
    <row r="20" spans="1:3">
      <c r="A20" s="855">
        <f t="shared" si="1"/>
        <v>350</v>
      </c>
      <c r="B20" s="327">
        <f t="shared" si="0"/>
        <v>1977</v>
      </c>
      <c r="C20" s="327">
        <v>0</v>
      </c>
    </row>
    <row r="21" spans="1:3">
      <c r="A21" s="855">
        <f t="shared" si="1"/>
        <v>349</v>
      </c>
      <c r="B21" s="327">
        <f t="shared" si="0"/>
        <v>1978</v>
      </c>
      <c r="C21" s="327">
        <v>0</v>
      </c>
    </row>
    <row r="22" spans="1:3">
      <c r="A22" s="855">
        <f t="shared" si="1"/>
        <v>348</v>
      </c>
      <c r="B22" s="327">
        <f t="shared" si="0"/>
        <v>1979</v>
      </c>
      <c r="C22" s="327">
        <v>0</v>
      </c>
    </row>
    <row r="23" spans="1:3">
      <c r="A23" s="855">
        <f t="shared" si="1"/>
        <v>347</v>
      </c>
      <c r="B23" s="327">
        <f t="shared" si="0"/>
        <v>1980</v>
      </c>
      <c r="C23" s="327">
        <v>0</v>
      </c>
    </row>
    <row r="24" spans="1:3">
      <c r="A24" s="855">
        <f t="shared" si="1"/>
        <v>346</v>
      </c>
      <c r="B24" s="327">
        <f t="shared" si="0"/>
        <v>1981</v>
      </c>
      <c r="C24" s="327">
        <v>0</v>
      </c>
    </row>
    <row r="25" spans="1:3">
      <c r="A25" s="855">
        <f t="shared" si="1"/>
        <v>345</v>
      </c>
      <c r="B25" s="327">
        <f t="shared" si="0"/>
        <v>1982</v>
      </c>
      <c r="C25" s="327">
        <v>0</v>
      </c>
    </row>
    <row r="26" spans="1:3">
      <c r="A26" s="855">
        <f t="shared" si="1"/>
        <v>344</v>
      </c>
      <c r="B26" s="327">
        <f t="shared" si="0"/>
        <v>1983</v>
      </c>
      <c r="C26" s="327">
        <v>0</v>
      </c>
    </row>
    <row r="27" spans="1:3">
      <c r="A27" s="855">
        <f t="shared" si="1"/>
        <v>343</v>
      </c>
      <c r="B27" s="327">
        <f t="shared" si="0"/>
        <v>1984</v>
      </c>
      <c r="C27" s="327">
        <v>0</v>
      </c>
    </row>
    <row r="28" spans="1:3">
      <c r="A28" s="855">
        <f t="shared" si="1"/>
        <v>342</v>
      </c>
      <c r="B28" s="327">
        <f t="shared" si="0"/>
        <v>1985</v>
      </c>
      <c r="C28" s="327">
        <v>0</v>
      </c>
    </row>
    <row r="29" spans="1:3">
      <c r="A29" s="855">
        <f t="shared" si="1"/>
        <v>341</v>
      </c>
      <c r="B29" s="327">
        <f t="shared" si="0"/>
        <v>1986</v>
      </c>
      <c r="C29" s="327">
        <v>0</v>
      </c>
    </row>
    <row r="30" spans="1:3">
      <c r="A30" s="855">
        <f t="shared" si="1"/>
        <v>340</v>
      </c>
      <c r="B30" s="327">
        <f t="shared" si="0"/>
        <v>1987</v>
      </c>
      <c r="C30" s="327">
        <v>0</v>
      </c>
    </row>
    <row r="31" spans="1:3">
      <c r="A31" s="855">
        <f t="shared" si="1"/>
        <v>339</v>
      </c>
      <c r="B31" s="327">
        <f t="shared" si="0"/>
        <v>1988</v>
      </c>
      <c r="C31" s="327">
        <v>0</v>
      </c>
    </row>
    <row r="32" spans="1:3">
      <c r="A32" s="855">
        <f t="shared" si="1"/>
        <v>338</v>
      </c>
      <c r="B32" s="327">
        <f t="shared" si="0"/>
        <v>1989</v>
      </c>
      <c r="C32" s="327">
        <v>0</v>
      </c>
    </row>
    <row r="33" spans="1:3">
      <c r="A33" s="855">
        <f t="shared" si="1"/>
        <v>337</v>
      </c>
      <c r="B33" s="327">
        <f t="shared" si="0"/>
        <v>1990</v>
      </c>
      <c r="C33" s="327">
        <v>0</v>
      </c>
    </row>
    <row r="34" spans="1:3">
      <c r="A34" s="855">
        <f t="shared" si="1"/>
        <v>336</v>
      </c>
      <c r="B34" s="327">
        <f t="shared" si="0"/>
        <v>1991</v>
      </c>
      <c r="C34" s="327">
        <v>0</v>
      </c>
    </row>
    <row r="35" spans="1:3">
      <c r="A35" s="855">
        <f t="shared" si="1"/>
        <v>335</v>
      </c>
      <c r="B35" s="327">
        <f t="shared" si="0"/>
        <v>1992</v>
      </c>
      <c r="C35" s="327">
        <v>0</v>
      </c>
    </row>
    <row r="36" spans="1:3">
      <c r="A36" s="855">
        <f t="shared" si="1"/>
        <v>334</v>
      </c>
      <c r="B36" s="327">
        <f t="shared" ref="B36:B67" si="2">B35+1</f>
        <v>1993</v>
      </c>
      <c r="C36" s="327">
        <v>0</v>
      </c>
    </row>
    <row r="37" spans="1:3">
      <c r="A37" s="855">
        <f t="shared" si="1"/>
        <v>333</v>
      </c>
      <c r="B37" s="327">
        <f t="shared" si="2"/>
        <v>1994</v>
      </c>
      <c r="C37" s="327">
        <v>0</v>
      </c>
    </row>
    <row r="38" spans="1:3">
      <c r="A38" s="855">
        <f t="shared" si="1"/>
        <v>332</v>
      </c>
      <c r="B38" s="327">
        <f t="shared" si="2"/>
        <v>1995</v>
      </c>
      <c r="C38" s="327">
        <v>0</v>
      </c>
    </row>
    <row r="39" spans="1:3">
      <c r="A39" s="855">
        <f t="shared" si="1"/>
        <v>331</v>
      </c>
      <c r="B39" s="327">
        <f t="shared" si="2"/>
        <v>1996</v>
      </c>
      <c r="C39" s="327">
        <v>0</v>
      </c>
    </row>
    <row r="40" spans="1:3">
      <c r="A40" s="855">
        <f t="shared" si="1"/>
        <v>330</v>
      </c>
      <c r="B40" s="327">
        <f t="shared" si="2"/>
        <v>1997</v>
      </c>
      <c r="C40" s="327">
        <v>0</v>
      </c>
    </row>
    <row r="41" spans="1:3">
      <c r="A41" s="855">
        <f t="shared" si="1"/>
        <v>329</v>
      </c>
      <c r="B41" s="327">
        <f t="shared" si="2"/>
        <v>1998</v>
      </c>
      <c r="C41" s="327">
        <v>0</v>
      </c>
    </row>
    <row r="42" spans="1:3">
      <c r="A42" s="855">
        <f t="shared" si="1"/>
        <v>328</v>
      </c>
      <c r="B42" s="327">
        <f t="shared" si="2"/>
        <v>1999</v>
      </c>
      <c r="C42" s="327">
        <v>0</v>
      </c>
    </row>
    <row r="43" spans="1:3">
      <c r="A43" s="855">
        <f t="shared" si="1"/>
        <v>327</v>
      </c>
      <c r="B43" s="327">
        <f t="shared" si="2"/>
        <v>2000</v>
      </c>
      <c r="C43" s="327">
        <v>0</v>
      </c>
    </row>
    <row r="44" spans="1:3">
      <c r="A44" s="855">
        <f t="shared" si="1"/>
        <v>326</v>
      </c>
      <c r="B44" s="327">
        <f t="shared" si="2"/>
        <v>2001</v>
      </c>
      <c r="C44" s="327">
        <v>0</v>
      </c>
    </row>
    <row r="45" spans="1:3">
      <c r="A45" s="855">
        <f t="shared" si="1"/>
        <v>325</v>
      </c>
      <c r="B45" s="327">
        <f t="shared" si="2"/>
        <v>2002</v>
      </c>
      <c r="C45" s="327">
        <v>0</v>
      </c>
    </row>
    <row r="46" spans="1:3">
      <c r="A46" s="855">
        <f t="shared" si="1"/>
        <v>324</v>
      </c>
      <c r="B46" s="327">
        <f t="shared" si="2"/>
        <v>2003</v>
      </c>
      <c r="C46" s="327">
        <v>0</v>
      </c>
    </row>
    <row r="47" spans="1:3">
      <c r="A47" s="855">
        <f t="shared" si="1"/>
        <v>323</v>
      </c>
      <c r="B47" s="327">
        <f t="shared" si="2"/>
        <v>2004</v>
      </c>
      <c r="C47" s="327" t="s">
        <v>2774</v>
      </c>
    </row>
    <row r="48" spans="1:3">
      <c r="A48" s="855">
        <f t="shared" si="1"/>
        <v>322</v>
      </c>
      <c r="B48" s="327">
        <f t="shared" si="2"/>
        <v>2005</v>
      </c>
      <c r="C48" s="327" t="s">
        <v>2774</v>
      </c>
    </row>
    <row r="49" spans="1:3">
      <c r="A49" s="855">
        <f t="shared" si="1"/>
        <v>321</v>
      </c>
      <c r="B49" s="327">
        <f t="shared" si="2"/>
        <v>2006</v>
      </c>
      <c r="C49" s="327" t="s">
        <v>2774</v>
      </c>
    </row>
    <row r="50" spans="1:3">
      <c r="A50" s="855">
        <f t="shared" si="1"/>
        <v>320</v>
      </c>
      <c r="B50" s="327">
        <f t="shared" si="2"/>
        <v>2007</v>
      </c>
      <c r="C50" s="327" t="s">
        <v>2774</v>
      </c>
    </row>
    <row r="51" spans="1:3">
      <c r="A51" s="855">
        <f t="shared" si="1"/>
        <v>319</v>
      </c>
      <c r="B51" s="327">
        <f t="shared" si="2"/>
        <v>2008</v>
      </c>
      <c r="C51" s="327" t="s">
        <v>2774</v>
      </c>
    </row>
    <row r="52" spans="1:3">
      <c r="A52" s="855">
        <f t="shared" si="1"/>
        <v>318</v>
      </c>
      <c r="B52" s="327">
        <f t="shared" si="2"/>
        <v>2009</v>
      </c>
      <c r="C52" s="327" t="s">
        <v>2774</v>
      </c>
    </row>
    <row r="53" spans="1:3">
      <c r="A53" s="855">
        <f t="shared" si="1"/>
        <v>317</v>
      </c>
      <c r="B53" s="327">
        <f t="shared" si="2"/>
        <v>2010</v>
      </c>
      <c r="C53" s="327" t="s">
        <v>2774</v>
      </c>
    </row>
    <row r="54" spans="1:3">
      <c r="A54" s="855">
        <f t="shared" si="1"/>
        <v>316</v>
      </c>
      <c r="B54" s="327">
        <f t="shared" si="2"/>
        <v>2011</v>
      </c>
      <c r="C54" s="327" t="s">
        <v>2774</v>
      </c>
    </row>
    <row r="55" spans="1:3">
      <c r="A55" s="855">
        <f t="shared" si="1"/>
        <v>315</v>
      </c>
      <c r="B55" s="327">
        <f t="shared" si="2"/>
        <v>2012</v>
      </c>
      <c r="C55" s="327" t="s">
        <v>2774</v>
      </c>
    </row>
    <row r="56" spans="1:3">
      <c r="A56" s="855">
        <f t="shared" si="1"/>
        <v>314</v>
      </c>
      <c r="B56" s="327">
        <f t="shared" si="2"/>
        <v>2013</v>
      </c>
      <c r="C56" s="327" t="s">
        <v>2774</v>
      </c>
    </row>
    <row r="57" spans="1:3">
      <c r="A57" s="855">
        <f t="shared" si="1"/>
        <v>313</v>
      </c>
      <c r="B57" s="327">
        <f t="shared" si="2"/>
        <v>2014</v>
      </c>
      <c r="C57" s="327" t="s">
        <v>2774</v>
      </c>
    </row>
    <row r="58" spans="1:3">
      <c r="A58" s="855">
        <f t="shared" si="1"/>
        <v>312</v>
      </c>
      <c r="B58" s="327">
        <f t="shared" si="2"/>
        <v>2015</v>
      </c>
      <c r="C58" s="327" t="s">
        <v>2774</v>
      </c>
    </row>
    <row r="59" spans="1:3">
      <c r="A59" s="855">
        <f t="shared" si="1"/>
        <v>311</v>
      </c>
      <c r="B59" s="327">
        <f t="shared" si="2"/>
        <v>2016</v>
      </c>
      <c r="C59" s="327" t="s">
        <v>2774</v>
      </c>
    </row>
    <row r="60" spans="1:3">
      <c r="A60" s="855">
        <f t="shared" si="1"/>
        <v>310</v>
      </c>
      <c r="B60" s="327">
        <f t="shared" si="2"/>
        <v>2017</v>
      </c>
      <c r="C60" s="327" t="s">
        <v>2774</v>
      </c>
    </row>
    <row r="61" spans="1:3">
      <c r="A61" s="855">
        <f t="shared" si="1"/>
        <v>309</v>
      </c>
      <c r="B61" s="327">
        <f t="shared" si="2"/>
        <v>2018</v>
      </c>
      <c r="C61" s="327" t="s">
        <v>2774</v>
      </c>
    </row>
    <row r="62" spans="1:3">
      <c r="A62" s="855">
        <f t="shared" si="1"/>
        <v>308</v>
      </c>
      <c r="B62" s="327">
        <f t="shared" si="2"/>
        <v>2019</v>
      </c>
      <c r="C62" s="327" t="s">
        <v>2774</v>
      </c>
    </row>
    <row r="63" spans="1:3">
      <c r="A63" s="855">
        <f t="shared" si="1"/>
        <v>307</v>
      </c>
      <c r="B63" s="327">
        <f t="shared" si="2"/>
        <v>2020</v>
      </c>
      <c r="C63" s="327" t="s">
        <v>2774</v>
      </c>
    </row>
    <row r="64" spans="1:3">
      <c r="A64" s="855">
        <f t="shared" si="1"/>
        <v>306</v>
      </c>
      <c r="B64" s="327">
        <f t="shared" si="2"/>
        <v>2021</v>
      </c>
      <c r="C64" s="327" t="s">
        <v>2774</v>
      </c>
    </row>
    <row r="65" spans="1:3">
      <c r="A65" s="855">
        <f t="shared" si="1"/>
        <v>305</v>
      </c>
      <c r="B65" s="327">
        <f t="shared" si="2"/>
        <v>2022</v>
      </c>
      <c r="C65" s="327" t="s">
        <v>2774</v>
      </c>
    </row>
    <row r="66" spans="1:3">
      <c r="A66" s="855">
        <f t="shared" si="1"/>
        <v>304</v>
      </c>
      <c r="B66" s="327">
        <f t="shared" si="2"/>
        <v>2023</v>
      </c>
      <c r="C66" s="327" t="s">
        <v>2774</v>
      </c>
    </row>
    <row r="67" spans="1:3">
      <c r="A67" s="855">
        <f t="shared" si="1"/>
        <v>303</v>
      </c>
      <c r="B67" s="327">
        <f t="shared" si="2"/>
        <v>2024</v>
      </c>
      <c r="C67" s="327" t="s">
        <v>2774</v>
      </c>
    </row>
    <row r="68" spans="1:3">
      <c r="A68" s="855">
        <f t="shared" si="1"/>
        <v>302</v>
      </c>
      <c r="B68" s="327">
        <f t="shared" ref="B68:B93" si="3">B67+1</f>
        <v>2025</v>
      </c>
      <c r="C68" s="327" t="s">
        <v>2774</v>
      </c>
    </row>
    <row r="69" spans="1:3">
      <c r="A69" s="855">
        <f t="shared" si="1"/>
        <v>301</v>
      </c>
      <c r="B69" s="327">
        <f t="shared" si="3"/>
        <v>2026</v>
      </c>
      <c r="C69" s="327" t="s">
        <v>2774</v>
      </c>
    </row>
    <row r="70" spans="1:3">
      <c r="A70" s="855">
        <f t="shared" ref="A70:A93" si="4">A69-1</f>
        <v>300</v>
      </c>
      <c r="B70" s="327">
        <f t="shared" si="3"/>
        <v>2027</v>
      </c>
      <c r="C70" s="327" t="s">
        <v>2774</v>
      </c>
    </row>
    <row r="71" spans="1:3">
      <c r="A71" s="855">
        <f t="shared" si="4"/>
        <v>299</v>
      </c>
      <c r="B71" s="327">
        <f t="shared" si="3"/>
        <v>2028</v>
      </c>
      <c r="C71" s="327" t="s">
        <v>2774</v>
      </c>
    </row>
    <row r="72" spans="1:3">
      <c r="A72" s="855">
        <f t="shared" si="4"/>
        <v>298</v>
      </c>
      <c r="B72" s="327">
        <f t="shared" si="3"/>
        <v>2029</v>
      </c>
      <c r="C72" s="327" t="s">
        <v>2774</v>
      </c>
    </row>
    <row r="73" spans="1:3">
      <c r="A73" s="855">
        <f t="shared" si="4"/>
        <v>297</v>
      </c>
      <c r="B73" s="327">
        <f t="shared" si="3"/>
        <v>2030</v>
      </c>
      <c r="C73" s="327" t="s">
        <v>2774</v>
      </c>
    </row>
    <row r="74" spans="1:3">
      <c r="A74" s="855">
        <f t="shared" si="4"/>
        <v>296</v>
      </c>
      <c r="B74" s="327">
        <f t="shared" si="3"/>
        <v>2031</v>
      </c>
      <c r="C74" s="327" t="s">
        <v>2774</v>
      </c>
    </row>
    <row r="75" spans="1:3">
      <c r="A75" s="855">
        <f t="shared" si="4"/>
        <v>295</v>
      </c>
      <c r="B75" s="327">
        <f t="shared" si="3"/>
        <v>2032</v>
      </c>
      <c r="C75" s="327" t="s">
        <v>2774</v>
      </c>
    </row>
    <row r="76" spans="1:3">
      <c r="A76" s="855">
        <f t="shared" si="4"/>
        <v>294</v>
      </c>
      <c r="B76" s="327">
        <f t="shared" si="3"/>
        <v>2033</v>
      </c>
      <c r="C76" s="327" t="s">
        <v>2774</v>
      </c>
    </row>
    <row r="77" spans="1:3">
      <c r="A77" s="855">
        <f t="shared" si="4"/>
        <v>293</v>
      </c>
      <c r="B77" s="327">
        <f t="shared" si="3"/>
        <v>2034</v>
      </c>
      <c r="C77" s="327" t="s">
        <v>2774</v>
      </c>
    </row>
    <row r="78" spans="1:3">
      <c r="A78" s="855">
        <f t="shared" si="4"/>
        <v>292</v>
      </c>
      <c r="B78" s="327">
        <f t="shared" si="3"/>
        <v>2035</v>
      </c>
      <c r="C78" s="327" t="s">
        <v>2774</v>
      </c>
    </row>
    <row r="79" spans="1:3">
      <c r="A79" s="855">
        <f t="shared" si="4"/>
        <v>291</v>
      </c>
      <c r="B79" s="327">
        <f t="shared" si="3"/>
        <v>2036</v>
      </c>
      <c r="C79" s="327" t="s">
        <v>2774</v>
      </c>
    </row>
    <row r="80" spans="1:3">
      <c r="A80" s="855">
        <f t="shared" si="4"/>
        <v>290</v>
      </c>
      <c r="B80" s="327">
        <f t="shared" si="3"/>
        <v>2037</v>
      </c>
      <c r="C80" s="327" t="s">
        <v>2774</v>
      </c>
    </row>
    <row r="81" spans="1:3">
      <c r="A81" s="855">
        <f t="shared" si="4"/>
        <v>289</v>
      </c>
      <c r="B81" s="327">
        <f t="shared" si="3"/>
        <v>2038</v>
      </c>
      <c r="C81" s="327" t="s">
        <v>2774</v>
      </c>
    </row>
    <row r="82" spans="1:3">
      <c r="A82" s="855">
        <f t="shared" si="4"/>
        <v>288</v>
      </c>
      <c r="B82" s="327">
        <f t="shared" si="3"/>
        <v>2039</v>
      </c>
      <c r="C82" s="327" t="s">
        <v>2774</v>
      </c>
    </row>
    <row r="83" spans="1:3">
      <c r="A83" s="855">
        <f t="shared" si="4"/>
        <v>287</v>
      </c>
      <c r="B83" s="327">
        <f t="shared" si="3"/>
        <v>2040</v>
      </c>
      <c r="C83" s="327" t="s">
        <v>2774</v>
      </c>
    </row>
    <row r="84" spans="1:3">
      <c r="A84" s="855">
        <f t="shared" si="4"/>
        <v>286</v>
      </c>
      <c r="B84" s="327">
        <f t="shared" si="3"/>
        <v>2041</v>
      </c>
      <c r="C84" s="327" t="s">
        <v>2774</v>
      </c>
    </row>
    <row r="85" spans="1:3">
      <c r="A85" s="855">
        <f t="shared" si="4"/>
        <v>285</v>
      </c>
      <c r="B85" s="327">
        <f t="shared" si="3"/>
        <v>2042</v>
      </c>
      <c r="C85" s="327" t="s">
        <v>2774</v>
      </c>
    </row>
    <row r="86" spans="1:3">
      <c r="A86" s="855">
        <f t="shared" si="4"/>
        <v>284</v>
      </c>
      <c r="B86" s="327">
        <f t="shared" si="3"/>
        <v>2043</v>
      </c>
      <c r="C86" s="327" t="s">
        <v>2774</v>
      </c>
    </row>
    <row r="87" spans="1:3">
      <c r="A87" s="855">
        <f t="shared" si="4"/>
        <v>283</v>
      </c>
      <c r="B87" s="327">
        <f t="shared" si="3"/>
        <v>2044</v>
      </c>
      <c r="C87" s="327" t="s">
        <v>2774</v>
      </c>
    </row>
    <row r="88" spans="1:3">
      <c r="A88" s="855">
        <f t="shared" si="4"/>
        <v>282</v>
      </c>
      <c r="B88" s="327">
        <f t="shared" si="3"/>
        <v>2045</v>
      </c>
      <c r="C88" s="327" t="s">
        <v>2774</v>
      </c>
    </row>
    <row r="89" spans="1:3">
      <c r="A89" s="855">
        <f t="shared" si="4"/>
        <v>281</v>
      </c>
      <c r="B89" s="327">
        <f t="shared" si="3"/>
        <v>2046</v>
      </c>
      <c r="C89" s="327" t="s">
        <v>2774</v>
      </c>
    </row>
    <row r="90" spans="1:3">
      <c r="A90" s="855">
        <f t="shared" si="4"/>
        <v>280</v>
      </c>
      <c r="B90" s="327">
        <f t="shared" si="3"/>
        <v>2047</v>
      </c>
      <c r="C90" s="327" t="s">
        <v>2774</v>
      </c>
    </row>
    <row r="91" spans="1:3">
      <c r="A91" s="855">
        <f t="shared" si="4"/>
        <v>279</v>
      </c>
      <c r="B91" s="327">
        <f t="shared" si="3"/>
        <v>2048</v>
      </c>
      <c r="C91" s="327" t="s">
        <v>2774</v>
      </c>
    </row>
    <row r="92" spans="1:3">
      <c r="A92" s="855">
        <f t="shared" si="4"/>
        <v>278</v>
      </c>
      <c r="B92" s="327">
        <f t="shared" si="3"/>
        <v>2049</v>
      </c>
      <c r="C92" s="327" t="s">
        <v>2774</v>
      </c>
    </row>
    <row r="93" spans="1:3">
      <c r="A93" s="855">
        <f t="shared" si="4"/>
        <v>277</v>
      </c>
      <c r="B93" s="327">
        <f t="shared" si="3"/>
        <v>2050</v>
      </c>
      <c r="C93" s="327" t="s">
        <v>2774</v>
      </c>
    </row>
    <row r="94" spans="1:3">
      <c r="B94" s="678">
        <v>16121998</v>
      </c>
      <c r="C94" s="327">
        <v>0</v>
      </c>
    </row>
    <row r="95" spans="1:3">
      <c r="B95" s="327">
        <v>17121998</v>
      </c>
      <c r="C95" s="327">
        <v>0</v>
      </c>
    </row>
    <row r="96" spans="1:3">
      <c r="B96" s="327">
        <v>22092003</v>
      </c>
      <c r="C96" s="327">
        <v>0</v>
      </c>
    </row>
    <row r="97" spans="2:3">
      <c r="B97" s="327">
        <v>23092003</v>
      </c>
      <c r="C97" s="327" t="s">
        <v>2774</v>
      </c>
    </row>
    <row r="98" spans="2:3">
      <c r="B98" s="327" t="s">
        <v>2582</v>
      </c>
      <c r="C98" s="327">
        <v>0</v>
      </c>
    </row>
  </sheetData>
  <mergeCells count="1">
    <mergeCell ref="B1:C1"/>
  </mergeCells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3"/>
  <dimension ref="A1:B9"/>
  <sheetViews>
    <sheetView workbookViewId="0">
      <selection activeCell="A2" sqref="A2:B9"/>
    </sheetView>
  </sheetViews>
  <sheetFormatPr defaultRowHeight="12.75"/>
  <cols>
    <col min="1" max="1" width="18.28515625" bestFit="1" customWidth="1"/>
    <col min="2" max="2" width="11.42578125" bestFit="1" customWidth="1"/>
    <col min="3" max="3" width="18.28515625" bestFit="1" customWidth="1"/>
  </cols>
  <sheetData>
    <row r="1" spans="1:2">
      <c r="A1" s="802" t="s">
        <v>2570</v>
      </c>
      <c r="B1" s="332"/>
    </row>
    <row r="2" spans="1:2">
      <c r="A2" s="803">
        <v>0</v>
      </c>
      <c r="B2" s="634"/>
    </row>
    <row r="3" spans="1:2">
      <c r="A3" s="804" t="s">
        <v>2573</v>
      </c>
      <c r="B3" s="634" t="s">
        <v>2576</v>
      </c>
    </row>
    <row r="4" spans="1:2">
      <c r="A4" s="804" t="s">
        <v>2572</v>
      </c>
      <c r="B4" s="634" t="s">
        <v>2576</v>
      </c>
    </row>
    <row r="5" spans="1:2">
      <c r="A5" s="804" t="s">
        <v>2574</v>
      </c>
      <c r="B5" s="634" t="s">
        <v>2577</v>
      </c>
    </row>
    <row r="6" spans="1:2">
      <c r="A6" s="804" t="s">
        <v>2862</v>
      </c>
      <c r="B6" s="634" t="s">
        <v>2578</v>
      </c>
    </row>
    <row r="7" spans="1:2">
      <c r="A7" s="804" t="s">
        <v>2575</v>
      </c>
      <c r="B7" s="634" t="s">
        <v>2576</v>
      </c>
    </row>
    <row r="8" spans="1:2">
      <c r="A8" s="804" t="s">
        <v>2571</v>
      </c>
      <c r="B8" s="634" t="s">
        <v>2576</v>
      </c>
    </row>
    <row r="9" spans="1:2">
      <c r="A9" s="353" t="s">
        <v>155</v>
      </c>
      <c r="B9" s="358" t="s">
        <v>2576</v>
      </c>
    </row>
  </sheetData>
  <phoneticPr fontId="58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24"/>
  <dimension ref="A1:E1825"/>
  <sheetViews>
    <sheetView workbookViewId="0">
      <selection activeCell="C26" sqref="C26"/>
    </sheetView>
  </sheetViews>
  <sheetFormatPr defaultRowHeight="12.75"/>
  <cols>
    <col min="1" max="1" width="10.140625" bestFit="1" customWidth="1"/>
    <col min="2" max="2" width="9.140625" style="580" customWidth="1"/>
    <col min="3" max="4" width="9.85546875" style="580" bestFit="1" customWidth="1"/>
  </cols>
  <sheetData>
    <row r="1" spans="1:5">
      <c r="A1" s="1637" t="s">
        <v>3144</v>
      </c>
      <c r="B1" s="1637"/>
      <c r="C1" s="1637"/>
    </row>
    <row r="2" spans="1:5">
      <c r="A2" s="814" t="s">
        <v>3145</v>
      </c>
      <c r="B2" s="814" t="s">
        <v>3146</v>
      </c>
      <c r="C2" s="814" t="s">
        <v>2016</v>
      </c>
      <c r="D2" s="814" t="s">
        <v>3143</v>
      </c>
      <c r="E2" s="814" t="s">
        <v>2323</v>
      </c>
    </row>
    <row r="3" spans="1:5">
      <c r="A3" s="812">
        <v>1</v>
      </c>
      <c r="B3" s="812">
        <v>2</v>
      </c>
      <c r="C3" s="812">
        <v>3</v>
      </c>
      <c r="D3" s="813">
        <v>4</v>
      </c>
      <c r="E3" s="812">
        <v>5</v>
      </c>
    </row>
    <row r="4" spans="1:5">
      <c r="A4" s="816">
        <v>35796</v>
      </c>
      <c r="B4" s="815">
        <v>1</v>
      </c>
      <c r="C4" s="815">
        <v>365</v>
      </c>
      <c r="D4" s="815">
        <v>365</v>
      </c>
      <c r="E4" s="815">
        <v>16121998</v>
      </c>
    </row>
    <row r="5" spans="1:5">
      <c r="A5" s="817">
        <v>37622</v>
      </c>
      <c r="B5" s="815">
        <v>1</v>
      </c>
      <c r="C5" s="815">
        <v>365</v>
      </c>
      <c r="D5" s="815">
        <v>365</v>
      </c>
      <c r="E5" s="815">
        <v>22092003</v>
      </c>
    </row>
    <row r="6" spans="1:5">
      <c r="A6" s="817">
        <f t="shared" ref="A6:A69" si="0">A5+1</f>
        <v>37623</v>
      </c>
      <c r="B6" s="815">
        <f t="shared" ref="B6:B69" si="1">B5+1</f>
        <v>2</v>
      </c>
      <c r="C6" s="815">
        <f t="shared" ref="C6:C69" si="2">C5-1</f>
        <v>364</v>
      </c>
      <c r="D6" s="815">
        <f t="shared" ref="D6:D69" si="3">D5-1</f>
        <v>364</v>
      </c>
      <c r="E6" s="815">
        <v>16121998</v>
      </c>
    </row>
    <row r="7" spans="1:5">
      <c r="A7" s="817">
        <f t="shared" si="0"/>
        <v>37624</v>
      </c>
      <c r="B7" s="815">
        <f t="shared" si="1"/>
        <v>3</v>
      </c>
      <c r="C7" s="815">
        <f t="shared" si="2"/>
        <v>363</v>
      </c>
      <c r="D7" s="815">
        <f t="shared" si="3"/>
        <v>363</v>
      </c>
      <c r="E7" s="815">
        <v>22092003</v>
      </c>
    </row>
    <row r="8" spans="1:5">
      <c r="A8" s="817">
        <f t="shared" si="0"/>
        <v>37625</v>
      </c>
      <c r="B8" s="815">
        <f t="shared" si="1"/>
        <v>4</v>
      </c>
      <c r="C8" s="815">
        <f t="shared" si="2"/>
        <v>362</v>
      </c>
      <c r="D8" s="815">
        <f t="shared" si="3"/>
        <v>362</v>
      </c>
      <c r="E8" s="815">
        <v>16121998</v>
      </c>
    </row>
    <row r="9" spans="1:5">
      <c r="A9" s="817">
        <f t="shared" si="0"/>
        <v>37626</v>
      </c>
      <c r="B9" s="815">
        <f t="shared" si="1"/>
        <v>5</v>
      </c>
      <c r="C9" s="815">
        <f t="shared" si="2"/>
        <v>361</v>
      </c>
      <c r="D9" s="815">
        <f t="shared" si="3"/>
        <v>361</v>
      </c>
      <c r="E9" s="815">
        <v>22092003</v>
      </c>
    </row>
    <row r="10" spans="1:5">
      <c r="A10" s="817">
        <f t="shared" si="0"/>
        <v>37627</v>
      </c>
      <c r="B10" s="815">
        <f t="shared" si="1"/>
        <v>6</v>
      </c>
      <c r="C10" s="815">
        <f t="shared" si="2"/>
        <v>360</v>
      </c>
      <c r="D10" s="815">
        <f t="shared" si="3"/>
        <v>360</v>
      </c>
      <c r="E10" s="815">
        <v>16121998</v>
      </c>
    </row>
    <row r="11" spans="1:5">
      <c r="A11" s="817">
        <f t="shared" si="0"/>
        <v>37628</v>
      </c>
      <c r="B11" s="815">
        <f t="shared" si="1"/>
        <v>7</v>
      </c>
      <c r="C11" s="815">
        <f t="shared" si="2"/>
        <v>359</v>
      </c>
      <c r="D11" s="815">
        <f t="shared" si="3"/>
        <v>359</v>
      </c>
      <c r="E11" s="815">
        <v>22092003</v>
      </c>
    </row>
    <row r="12" spans="1:5">
      <c r="A12" s="817">
        <f t="shared" si="0"/>
        <v>37629</v>
      </c>
      <c r="B12" s="815">
        <f t="shared" si="1"/>
        <v>8</v>
      </c>
      <c r="C12" s="815">
        <f t="shared" si="2"/>
        <v>358</v>
      </c>
      <c r="D12" s="815">
        <f t="shared" si="3"/>
        <v>358</v>
      </c>
      <c r="E12" s="815">
        <v>16121998</v>
      </c>
    </row>
    <row r="13" spans="1:5">
      <c r="A13" s="817">
        <f t="shared" si="0"/>
        <v>37630</v>
      </c>
      <c r="B13" s="815">
        <f t="shared" si="1"/>
        <v>9</v>
      </c>
      <c r="C13" s="815">
        <f t="shared" si="2"/>
        <v>357</v>
      </c>
      <c r="D13" s="815">
        <f t="shared" si="3"/>
        <v>357</v>
      </c>
      <c r="E13" s="815">
        <v>22092003</v>
      </c>
    </row>
    <row r="14" spans="1:5">
      <c r="A14" s="817">
        <f t="shared" si="0"/>
        <v>37631</v>
      </c>
      <c r="B14" s="815">
        <f t="shared" si="1"/>
        <v>10</v>
      </c>
      <c r="C14" s="815">
        <f t="shared" si="2"/>
        <v>356</v>
      </c>
      <c r="D14" s="815">
        <f t="shared" si="3"/>
        <v>356</v>
      </c>
      <c r="E14" s="815">
        <v>16121998</v>
      </c>
    </row>
    <row r="15" spans="1:5">
      <c r="A15" s="817">
        <f t="shared" si="0"/>
        <v>37632</v>
      </c>
      <c r="B15" s="815">
        <f t="shared" si="1"/>
        <v>11</v>
      </c>
      <c r="C15" s="815">
        <f t="shared" si="2"/>
        <v>355</v>
      </c>
      <c r="D15" s="815">
        <f t="shared" si="3"/>
        <v>355</v>
      </c>
      <c r="E15" s="815">
        <v>22092003</v>
      </c>
    </row>
    <row r="16" spans="1:5">
      <c r="A16" s="817">
        <f t="shared" si="0"/>
        <v>37633</v>
      </c>
      <c r="B16" s="815">
        <f t="shared" si="1"/>
        <v>12</v>
      </c>
      <c r="C16" s="815">
        <f t="shared" si="2"/>
        <v>354</v>
      </c>
      <c r="D16" s="815">
        <f t="shared" si="3"/>
        <v>354</v>
      </c>
      <c r="E16" s="815">
        <v>16121998</v>
      </c>
    </row>
    <row r="17" spans="1:5">
      <c r="A17" s="817">
        <f t="shared" si="0"/>
        <v>37634</v>
      </c>
      <c r="B17" s="815">
        <f t="shared" si="1"/>
        <v>13</v>
      </c>
      <c r="C17" s="815">
        <f t="shared" si="2"/>
        <v>353</v>
      </c>
      <c r="D17" s="815">
        <f t="shared" si="3"/>
        <v>353</v>
      </c>
      <c r="E17" s="815">
        <v>22092003</v>
      </c>
    </row>
    <row r="18" spans="1:5">
      <c r="A18" s="817">
        <f t="shared" si="0"/>
        <v>37635</v>
      </c>
      <c r="B18" s="815">
        <f t="shared" si="1"/>
        <v>14</v>
      </c>
      <c r="C18" s="815">
        <f t="shared" si="2"/>
        <v>352</v>
      </c>
      <c r="D18" s="815">
        <f t="shared" si="3"/>
        <v>352</v>
      </c>
      <c r="E18" s="815">
        <v>16121998</v>
      </c>
    </row>
    <row r="19" spans="1:5">
      <c r="A19" s="817">
        <f t="shared" si="0"/>
        <v>37636</v>
      </c>
      <c r="B19" s="815">
        <f t="shared" si="1"/>
        <v>15</v>
      </c>
      <c r="C19" s="815">
        <f t="shared" si="2"/>
        <v>351</v>
      </c>
      <c r="D19" s="815">
        <f t="shared" si="3"/>
        <v>351</v>
      </c>
      <c r="E19" s="815">
        <v>22092003</v>
      </c>
    </row>
    <row r="20" spans="1:5">
      <c r="A20" s="817">
        <f t="shared" si="0"/>
        <v>37637</v>
      </c>
      <c r="B20" s="815">
        <f t="shared" si="1"/>
        <v>16</v>
      </c>
      <c r="C20" s="815">
        <f t="shared" si="2"/>
        <v>350</v>
      </c>
      <c r="D20" s="815">
        <f t="shared" si="3"/>
        <v>350</v>
      </c>
      <c r="E20" s="815">
        <v>16121998</v>
      </c>
    </row>
    <row r="21" spans="1:5">
      <c r="A21" s="817">
        <f t="shared" si="0"/>
        <v>37638</v>
      </c>
      <c r="B21" s="815">
        <f t="shared" si="1"/>
        <v>17</v>
      </c>
      <c r="C21" s="815">
        <f t="shared" si="2"/>
        <v>349</v>
      </c>
      <c r="D21" s="815">
        <f t="shared" si="3"/>
        <v>349</v>
      </c>
      <c r="E21" s="815">
        <v>22092003</v>
      </c>
    </row>
    <row r="22" spans="1:5">
      <c r="A22" s="817">
        <f t="shared" si="0"/>
        <v>37639</v>
      </c>
      <c r="B22" s="815">
        <f t="shared" si="1"/>
        <v>18</v>
      </c>
      <c r="C22" s="815">
        <f t="shared" si="2"/>
        <v>348</v>
      </c>
      <c r="D22" s="815">
        <f t="shared" si="3"/>
        <v>348</v>
      </c>
      <c r="E22" s="815">
        <v>16121998</v>
      </c>
    </row>
    <row r="23" spans="1:5">
      <c r="A23" s="817">
        <f t="shared" si="0"/>
        <v>37640</v>
      </c>
      <c r="B23" s="815">
        <f t="shared" si="1"/>
        <v>19</v>
      </c>
      <c r="C23" s="815">
        <f t="shared" si="2"/>
        <v>347</v>
      </c>
      <c r="D23" s="815">
        <f t="shared" si="3"/>
        <v>347</v>
      </c>
      <c r="E23" s="815">
        <v>22092003</v>
      </c>
    </row>
    <row r="24" spans="1:5">
      <c r="A24" s="817">
        <f t="shared" si="0"/>
        <v>37641</v>
      </c>
      <c r="B24" s="815">
        <f t="shared" si="1"/>
        <v>20</v>
      </c>
      <c r="C24" s="815">
        <f t="shared" si="2"/>
        <v>346</v>
      </c>
      <c r="D24" s="815">
        <f t="shared" si="3"/>
        <v>346</v>
      </c>
      <c r="E24" s="815">
        <v>16121998</v>
      </c>
    </row>
    <row r="25" spans="1:5">
      <c r="A25" s="817">
        <f t="shared" si="0"/>
        <v>37642</v>
      </c>
      <c r="B25" s="815">
        <f t="shared" si="1"/>
        <v>21</v>
      </c>
      <c r="C25" s="815">
        <f t="shared" si="2"/>
        <v>345</v>
      </c>
      <c r="D25" s="815">
        <f t="shared" si="3"/>
        <v>345</v>
      </c>
      <c r="E25" s="815">
        <v>22092003</v>
      </c>
    </row>
    <row r="26" spans="1:5">
      <c r="A26" s="817">
        <f t="shared" si="0"/>
        <v>37643</v>
      </c>
      <c r="B26" s="815">
        <f t="shared" si="1"/>
        <v>22</v>
      </c>
      <c r="C26" s="815">
        <f t="shared" si="2"/>
        <v>344</v>
      </c>
      <c r="D26" s="815">
        <f t="shared" si="3"/>
        <v>344</v>
      </c>
      <c r="E26" s="815">
        <v>16121998</v>
      </c>
    </row>
    <row r="27" spans="1:5">
      <c r="A27" s="817">
        <f t="shared" si="0"/>
        <v>37644</v>
      </c>
      <c r="B27" s="815">
        <f t="shared" si="1"/>
        <v>23</v>
      </c>
      <c r="C27" s="815">
        <f t="shared" si="2"/>
        <v>343</v>
      </c>
      <c r="D27" s="815">
        <f t="shared" si="3"/>
        <v>343</v>
      </c>
      <c r="E27" s="815">
        <v>22092003</v>
      </c>
    </row>
    <row r="28" spans="1:5">
      <c r="A28" s="817">
        <f t="shared" si="0"/>
        <v>37645</v>
      </c>
      <c r="B28" s="815">
        <f t="shared" si="1"/>
        <v>24</v>
      </c>
      <c r="C28" s="815">
        <f t="shared" si="2"/>
        <v>342</v>
      </c>
      <c r="D28" s="815">
        <f t="shared" si="3"/>
        <v>342</v>
      </c>
      <c r="E28" s="815">
        <v>16121998</v>
      </c>
    </row>
    <row r="29" spans="1:5">
      <c r="A29" s="817">
        <f t="shared" si="0"/>
        <v>37646</v>
      </c>
      <c r="B29" s="815">
        <f t="shared" si="1"/>
        <v>25</v>
      </c>
      <c r="C29" s="815">
        <f t="shared" si="2"/>
        <v>341</v>
      </c>
      <c r="D29" s="815">
        <f t="shared" si="3"/>
        <v>341</v>
      </c>
      <c r="E29" s="815">
        <v>22092003</v>
      </c>
    </row>
    <row r="30" spans="1:5">
      <c r="A30" s="817">
        <f t="shared" si="0"/>
        <v>37647</v>
      </c>
      <c r="B30" s="815">
        <f t="shared" si="1"/>
        <v>26</v>
      </c>
      <c r="C30" s="815">
        <f t="shared" si="2"/>
        <v>340</v>
      </c>
      <c r="D30" s="815">
        <f t="shared" si="3"/>
        <v>340</v>
      </c>
      <c r="E30" s="815">
        <v>16121998</v>
      </c>
    </row>
    <row r="31" spans="1:5">
      <c r="A31" s="817">
        <f t="shared" si="0"/>
        <v>37648</v>
      </c>
      <c r="B31" s="815">
        <f t="shared" si="1"/>
        <v>27</v>
      </c>
      <c r="C31" s="815">
        <f t="shared" si="2"/>
        <v>339</v>
      </c>
      <c r="D31" s="815">
        <f t="shared" si="3"/>
        <v>339</v>
      </c>
      <c r="E31" s="815">
        <v>22092003</v>
      </c>
    </row>
    <row r="32" spans="1:5">
      <c r="A32" s="817">
        <f t="shared" si="0"/>
        <v>37649</v>
      </c>
      <c r="B32" s="815">
        <f t="shared" si="1"/>
        <v>28</v>
      </c>
      <c r="C32" s="815">
        <f t="shared" si="2"/>
        <v>338</v>
      </c>
      <c r="D32" s="815">
        <f t="shared" si="3"/>
        <v>338</v>
      </c>
      <c r="E32" s="815">
        <v>16121998</v>
      </c>
    </row>
    <row r="33" spans="1:5">
      <c r="A33" s="817">
        <f t="shared" si="0"/>
        <v>37650</v>
      </c>
      <c r="B33" s="815">
        <f t="shared" si="1"/>
        <v>29</v>
      </c>
      <c r="C33" s="815">
        <f t="shared" si="2"/>
        <v>337</v>
      </c>
      <c r="D33" s="815">
        <f t="shared" si="3"/>
        <v>337</v>
      </c>
      <c r="E33" s="815">
        <v>22092003</v>
      </c>
    </row>
    <row r="34" spans="1:5">
      <c r="A34" s="817">
        <f t="shared" si="0"/>
        <v>37651</v>
      </c>
      <c r="B34" s="815">
        <f t="shared" si="1"/>
        <v>30</v>
      </c>
      <c r="C34" s="815">
        <f t="shared" si="2"/>
        <v>336</v>
      </c>
      <c r="D34" s="815">
        <f t="shared" si="3"/>
        <v>336</v>
      </c>
      <c r="E34" s="815">
        <v>16121998</v>
      </c>
    </row>
    <row r="35" spans="1:5">
      <c r="A35" s="817">
        <f t="shared" si="0"/>
        <v>37652</v>
      </c>
      <c r="B35" s="815">
        <f t="shared" si="1"/>
        <v>31</v>
      </c>
      <c r="C35" s="815">
        <f t="shared" si="2"/>
        <v>335</v>
      </c>
      <c r="D35" s="815">
        <f t="shared" si="3"/>
        <v>335</v>
      </c>
      <c r="E35" s="815">
        <v>22092003</v>
      </c>
    </row>
    <row r="36" spans="1:5">
      <c r="A36" s="817">
        <f t="shared" si="0"/>
        <v>37653</v>
      </c>
      <c r="B36" s="815">
        <f t="shared" si="1"/>
        <v>32</v>
      </c>
      <c r="C36" s="815">
        <f t="shared" si="2"/>
        <v>334</v>
      </c>
      <c r="D36" s="815">
        <f t="shared" si="3"/>
        <v>334</v>
      </c>
      <c r="E36" s="815">
        <v>16121998</v>
      </c>
    </row>
    <row r="37" spans="1:5">
      <c r="A37" s="817">
        <f t="shared" si="0"/>
        <v>37654</v>
      </c>
      <c r="B37" s="815">
        <f t="shared" si="1"/>
        <v>33</v>
      </c>
      <c r="C37" s="815">
        <f t="shared" si="2"/>
        <v>333</v>
      </c>
      <c r="D37" s="815">
        <f t="shared" si="3"/>
        <v>333</v>
      </c>
      <c r="E37" s="815">
        <v>22092003</v>
      </c>
    </row>
    <row r="38" spans="1:5">
      <c r="A38" s="817">
        <f t="shared" si="0"/>
        <v>37655</v>
      </c>
      <c r="B38" s="815">
        <f t="shared" si="1"/>
        <v>34</v>
      </c>
      <c r="C38" s="815">
        <f t="shared" si="2"/>
        <v>332</v>
      </c>
      <c r="D38" s="815">
        <f t="shared" si="3"/>
        <v>332</v>
      </c>
      <c r="E38" s="815">
        <v>16121998</v>
      </c>
    </row>
    <row r="39" spans="1:5">
      <c r="A39" s="817">
        <f t="shared" si="0"/>
        <v>37656</v>
      </c>
      <c r="B39" s="815">
        <f t="shared" si="1"/>
        <v>35</v>
      </c>
      <c r="C39" s="815">
        <f t="shared" si="2"/>
        <v>331</v>
      </c>
      <c r="D39" s="815">
        <f t="shared" si="3"/>
        <v>331</v>
      </c>
      <c r="E39" s="815">
        <v>22092003</v>
      </c>
    </row>
    <row r="40" spans="1:5">
      <c r="A40" s="817">
        <f t="shared" si="0"/>
        <v>37657</v>
      </c>
      <c r="B40" s="815">
        <f t="shared" si="1"/>
        <v>36</v>
      </c>
      <c r="C40" s="815">
        <f t="shared" si="2"/>
        <v>330</v>
      </c>
      <c r="D40" s="815">
        <f t="shared" si="3"/>
        <v>330</v>
      </c>
      <c r="E40" s="815">
        <v>16121998</v>
      </c>
    </row>
    <row r="41" spans="1:5">
      <c r="A41" s="817">
        <f t="shared" si="0"/>
        <v>37658</v>
      </c>
      <c r="B41" s="815">
        <f t="shared" si="1"/>
        <v>37</v>
      </c>
      <c r="C41" s="815">
        <f t="shared" si="2"/>
        <v>329</v>
      </c>
      <c r="D41" s="815">
        <f t="shared" si="3"/>
        <v>329</v>
      </c>
      <c r="E41" s="815">
        <v>22092003</v>
      </c>
    </row>
    <row r="42" spans="1:5">
      <c r="A42" s="817">
        <f t="shared" si="0"/>
        <v>37659</v>
      </c>
      <c r="B42" s="815">
        <f t="shared" si="1"/>
        <v>38</v>
      </c>
      <c r="C42" s="815">
        <f t="shared" si="2"/>
        <v>328</v>
      </c>
      <c r="D42" s="815">
        <f t="shared" si="3"/>
        <v>328</v>
      </c>
      <c r="E42" s="815">
        <v>16121998</v>
      </c>
    </row>
    <row r="43" spans="1:5">
      <c r="A43" s="817">
        <f t="shared" si="0"/>
        <v>37660</v>
      </c>
      <c r="B43" s="815">
        <f t="shared" si="1"/>
        <v>39</v>
      </c>
      <c r="C43" s="815">
        <f t="shared" si="2"/>
        <v>327</v>
      </c>
      <c r="D43" s="815">
        <f t="shared" si="3"/>
        <v>327</v>
      </c>
      <c r="E43" s="815">
        <v>22092003</v>
      </c>
    </row>
    <row r="44" spans="1:5">
      <c r="A44" s="817">
        <f t="shared" si="0"/>
        <v>37661</v>
      </c>
      <c r="B44" s="815">
        <f t="shared" si="1"/>
        <v>40</v>
      </c>
      <c r="C44" s="815">
        <f t="shared" si="2"/>
        <v>326</v>
      </c>
      <c r="D44" s="815">
        <f t="shared" si="3"/>
        <v>326</v>
      </c>
      <c r="E44" s="815">
        <v>16121998</v>
      </c>
    </row>
    <row r="45" spans="1:5">
      <c r="A45" s="817">
        <f t="shared" si="0"/>
        <v>37662</v>
      </c>
      <c r="B45" s="815">
        <f t="shared" si="1"/>
        <v>41</v>
      </c>
      <c r="C45" s="815">
        <f t="shared" si="2"/>
        <v>325</v>
      </c>
      <c r="D45" s="815">
        <f t="shared" si="3"/>
        <v>325</v>
      </c>
      <c r="E45" s="815">
        <v>22092003</v>
      </c>
    </row>
    <row r="46" spans="1:5">
      <c r="A46" s="817">
        <f t="shared" si="0"/>
        <v>37663</v>
      </c>
      <c r="B46" s="815">
        <f t="shared" si="1"/>
        <v>42</v>
      </c>
      <c r="C46" s="815">
        <f t="shared" si="2"/>
        <v>324</v>
      </c>
      <c r="D46" s="815">
        <f t="shared" si="3"/>
        <v>324</v>
      </c>
      <c r="E46" s="815">
        <v>16121998</v>
      </c>
    </row>
    <row r="47" spans="1:5">
      <c r="A47" s="817">
        <f t="shared" si="0"/>
        <v>37664</v>
      </c>
      <c r="B47" s="815">
        <f t="shared" si="1"/>
        <v>43</v>
      </c>
      <c r="C47" s="815">
        <f t="shared" si="2"/>
        <v>323</v>
      </c>
      <c r="D47" s="815">
        <f t="shared" si="3"/>
        <v>323</v>
      </c>
      <c r="E47" s="815">
        <v>22092003</v>
      </c>
    </row>
    <row r="48" spans="1:5">
      <c r="A48" s="817">
        <f t="shared" si="0"/>
        <v>37665</v>
      </c>
      <c r="B48" s="815">
        <f t="shared" si="1"/>
        <v>44</v>
      </c>
      <c r="C48" s="815">
        <f t="shared" si="2"/>
        <v>322</v>
      </c>
      <c r="D48" s="815">
        <f t="shared" si="3"/>
        <v>322</v>
      </c>
      <c r="E48" s="815">
        <v>16121998</v>
      </c>
    </row>
    <row r="49" spans="1:5">
      <c r="A49" s="817">
        <f t="shared" si="0"/>
        <v>37666</v>
      </c>
      <c r="B49" s="815">
        <f t="shared" si="1"/>
        <v>45</v>
      </c>
      <c r="C49" s="815">
        <f t="shared" si="2"/>
        <v>321</v>
      </c>
      <c r="D49" s="815">
        <f t="shared" si="3"/>
        <v>321</v>
      </c>
      <c r="E49" s="815">
        <v>22092003</v>
      </c>
    </row>
    <row r="50" spans="1:5">
      <c r="A50" s="817">
        <f t="shared" si="0"/>
        <v>37667</v>
      </c>
      <c r="B50" s="815">
        <f t="shared" si="1"/>
        <v>46</v>
      </c>
      <c r="C50" s="815">
        <f t="shared" si="2"/>
        <v>320</v>
      </c>
      <c r="D50" s="815">
        <f t="shared" si="3"/>
        <v>320</v>
      </c>
      <c r="E50" s="815">
        <v>16121998</v>
      </c>
    </row>
    <row r="51" spans="1:5">
      <c r="A51" s="817">
        <f t="shared" si="0"/>
        <v>37668</v>
      </c>
      <c r="B51" s="815">
        <f t="shared" si="1"/>
        <v>47</v>
      </c>
      <c r="C51" s="815">
        <f t="shared" si="2"/>
        <v>319</v>
      </c>
      <c r="D51" s="815">
        <f t="shared" si="3"/>
        <v>319</v>
      </c>
      <c r="E51" s="815">
        <v>22092003</v>
      </c>
    </row>
    <row r="52" spans="1:5">
      <c r="A52" s="817">
        <f t="shared" si="0"/>
        <v>37669</v>
      </c>
      <c r="B52" s="815">
        <f t="shared" si="1"/>
        <v>48</v>
      </c>
      <c r="C52" s="815">
        <f t="shared" si="2"/>
        <v>318</v>
      </c>
      <c r="D52" s="815">
        <f t="shared" si="3"/>
        <v>318</v>
      </c>
      <c r="E52" s="815">
        <v>16121998</v>
      </c>
    </row>
    <row r="53" spans="1:5">
      <c r="A53" s="817">
        <f t="shared" si="0"/>
        <v>37670</v>
      </c>
      <c r="B53" s="815">
        <f t="shared" si="1"/>
        <v>49</v>
      </c>
      <c r="C53" s="815">
        <f t="shared" si="2"/>
        <v>317</v>
      </c>
      <c r="D53" s="815">
        <f t="shared" si="3"/>
        <v>317</v>
      </c>
      <c r="E53" s="815">
        <v>22092003</v>
      </c>
    </row>
    <row r="54" spans="1:5">
      <c r="A54" s="817">
        <f t="shared" si="0"/>
        <v>37671</v>
      </c>
      <c r="B54" s="815">
        <f t="shared" si="1"/>
        <v>50</v>
      </c>
      <c r="C54" s="815">
        <f t="shared" si="2"/>
        <v>316</v>
      </c>
      <c r="D54" s="815">
        <f t="shared" si="3"/>
        <v>316</v>
      </c>
      <c r="E54" s="815">
        <v>16121998</v>
      </c>
    </row>
    <row r="55" spans="1:5">
      <c r="A55" s="817">
        <f t="shared" si="0"/>
        <v>37672</v>
      </c>
      <c r="B55" s="815">
        <f t="shared" si="1"/>
        <v>51</v>
      </c>
      <c r="C55" s="815">
        <f t="shared" si="2"/>
        <v>315</v>
      </c>
      <c r="D55" s="815">
        <f t="shared" si="3"/>
        <v>315</v>
      </c>
      <c r="E55" s="815">
        <v>22092003</v>
      </c>
    </row>
    <row r="56" spans="1:5">
      <c r="A56" s="817">
        <f t="shared" si="0"/>
        <v>37673</v>
      </c>
      <c r="B56" s="815">
        <f t="shared" si="1"/>
        <v>52</v>
      </c>
      <c r="C56" s="815">
        <f t="shared" si="2"/>
        <v>314</v>
      </c>
      <c r="D56" s="815">
        <f t="shared" si="3"/>
        <v>314</v>
      </c>
      <c r="E56" s="815">
        <v>16121998</v>
      </c>
    </row>
    <row r="57" spans="1:5">
      <c r="A57" s="817">
        <f t="shared" si="0"/>
        <v>37674</v>
      </c>
      <c r="B57" s="815">
        <f t="shared" si="1"/>
        <v>53</v>
      </c>
      <c r="C57" s="815">
        <f t="shared" si="2"/>
        <v>313</v>
      </c>
      <c r="D57" s="815">
        <f t="shared" si="3"/>
        <v>313</v>
      </c>
      <c r="E57" s="815">
        <v>22092003</v>
      </c>
    </row>
    <row r="58" spans="1:5">
      <c r="A58" s="817">
        <f t="shared" si="0"/>
        <v>37675</v>
      </c>
      <c r="B58" s="815">
        <f t="shared" si="1"/>
        <v>54</v>
      </c>
      <c r="C58" s="815">
        <f t="shared" si="2"/>
        <v>312</v>
      </c>
      <c r="D58" s="815">
        <f t="shared" si="3"/>
        <v>312</v>
      </c>
      <c r="E58" s="815">
        <v>16121998</v>
      </c>
    </row>
    <row r="59" spans="1:5">
      <c r="A59" s="817">
        <f t="shared" si="0"/>
        <v>37676</v>
      </c>
      <c r="B59" s="815">
        <f t="shared" si="1"/>
        <v>55</v>
      </c>
      <c r="C59" s="815">
        <f t="shared" si="2"/>
        <v>311</v>
      </c>
      <c r="D59" s="815">
        <f t="shared" si="3"/>
        <v>311</v>
      </c>
      <c r="E59" s="815">
        <v>22092003</v>
      </c>
    </row>
    <row r="60" spans="1:5">
      <c r="A60" s="817">
        <f t="shared" si="0"/>
        <v>37677</v>
      </c>
      <c r="B60" s="815">
        <f t="shared" si="1"/>
        <v>56</v>
      </c>
      <c r="C60" s="815">
        <f t="shared" si="2"/>
        <v>310</v>
      </c>
      <c r="D60" s="815">
        <f t="shared" si="3"/>
        <v>310</v>
      </c>
      <c r="E60" s="815">
        <v>16121998</v>
      </c>
    </row>
    <row r="61" spans="1:5">
      <c r="A61" s="817">
        <f t="shared" si="0"/>
        <v>37678</v>
      </c>
      <c r="B61" s="815">
        <f t="shared" si="1"/>
        <v>57</v>
      </c>
      <c r="C61" s="815">
        <f t="shared" si="2"/>
        <v>309</v>
      </c>
      <c r="D61" s="815">
        <f t="shared" si="3"/>
        <v>309</v>
      </c>
      <c r="E61" s="815">
        <v>22092003</v>
      </c>
    </row>
    <row r="62" spans="1:5">
      <c r="A62" s="817">
        <f t="shared" si="0"/>
        <v>37679</v>
      </c>
      <c r="B62" s="815">
        <f t="shared" si="1"/>
        <v>58</v>
      </c>
      <c r="C62" s="815">
        <f t="shared" si="2"/>
        <v>308</v>
      </c>
      <c r="D62" s="815">
        <f t="shared" si="3"/>
        <v>308</v>
      </c>
      <c r="E62" s="815">
        <v>16121998</v>
      </c>
    </row>
    <row r="63" spans="1:5">
      <c r="A63" s="817">
        <f t="shared" si="0"/>
        <v>37680</v>
      </c>
      <c r="B63" s="815">
        <f t="shared" si="1"/>
        <v>59</v>
      </c>
      <c r="C63" s="815">
        <f t="shared" si="2"/>
        <v>307</v>
      </c>
      <c r="D63" s="815">
        <f t="shared" si="3"/>
        <v>307</v>
      </c>
      <c r="E63" s="815">
        <v>22092003</v>
      </c>
    </row>
    <row r="64" spans="1:5">
      <c r="A64" s="817">
        <f t="shared" si="0"/>
        <v>37681</v>
      </c>
      <c r="B64" s="815">
        <f t="shared" si="1"/>
        <v>60</v>
      </c>
      <c r="C64" s="815">
        <f t="shared" si="2"/>
        <v>306</v>
      </c>
      <c r="D64" s="815">
        <f t="shared" si="3"/>
        <v>306</v>
      </c>
      <c r="E64" s="815">
        <v>16121998</v>
      </c>
    </row>
    <row r="65" spans="1:5">
      <c r="A65" s="817">
        <f t="shared" si="0"/>
        <v>37682</v>
      </c>
      <c r="B65" s="815">
        <f t="shared" si="1"/>
        <v>61</v>
      </c>
      <c r="C65" s="815">
        <f t="shared" si="2"/>
        <v>305</v>
      </c>
      <c r="D65" s="815">
        <f t="shared" si="3"/>
        <v>305</v>
      </c>
      <c r="E65" s="815">
        <v>22092003</v>
      </c>
    </row>
    <row r="66" spans="1:5">
      <c r="A66" s="817">
        <f t="shared" si="0"/>
        <v>37683</v>
      </c>
      <c r="B66" s="815">
        <f t="shared" si="1"/>
        <v>62</v>
      </c>
      <c r="C66" s="815">
        <f t="shared" si="2"/>
        <v>304</v>
      </c>
      <c r="D66" s="815">
        <f t="shared" si="3"/>
        <v>304</v>
      </c>
      <c r="E66" s="815">
        <v>16121998</v>
      </c>
    </row>
    <row r="67" spans="1:5">
      <c r="A67" s="817">
        <f t="shared" si="0"/>
        <v>37684</v>
      </c>
      <c r="B67" s="815">
        <f t="shared" si="1"/>
        <v>63</v>
      </c>
      <c r="C67" s="815">
        <f t="shared" si="2"/>
        <v>303</v>
      </c>
      <c r="D67" s="815">
        <f t="shared" si="3"/>
        <v>303</v>
      </c>
      <c r="E67" s="815">
        <v>22092003</v>
      </c>
    </row>
    <row r="68" spans="1:5">
      <c r="A68" s="817">
        <f t="shared" si="0"/>
        <v>37685</v>
      </c>
      <c r="B68" s="815">
        <f t="shared" si="1"/>
        <v>64</v>
      </c>
      <c r="C68" s="815">
        <f t="shared" si="2"/>
        <v>302</v>
      </c>
      <c r="D68" s="815">
        <f t="shared" si="3"/>
        <v>302</v>
      </c>
      <c r="E68" s="815">
        <v>16121998</v>
      </c>
    </row>
    <row r="69" spans="1:5">
      <c r="A69" s="817">
        <f t="shared" si="0"/>
        <v>37686</v>
      </c>
      <c r="B69" s="815">
        <f t="shared" si="1"/>
        <v>65</v>
      </c>
      <c r="C69" s="815">
        <f t="shared" si="2"/>
        <v>301</v>
      </c>
      <c r="D69" s="815">
        <f t="shared" si="3"/>
        <v>301</v>
      </c>
      <c r="E69" s="815">
        <v>22092003</v>
      </c>
    </row>
    <row r="70" spans="1:5">
      <c r="A70" s="817">
        <f t="shared" ref="A70:A133" si="4">A69+1</f>
        <v>37687</v>
      </c>
      <c r="B70" s="815">
        <f t="shared" ref="B70:B133" si="5">B69+1</f>
        <v>66</v>
      </c>
      <c r="C70" s="815">
        <f t="shared" ref="C70:C133" si="6">C69-1</f>
        <v>300</v>
      </c>
      <c r="D70" s="815">
        <f t="shared" ref="D70:D133" si="7">D69-1</f>
        <v>300</v>
      </c>
      <c r="E70" s="815">
        <v>16121998</v>
      </c>
    </row>
    <row r="71" spans="1:5">
      <c r="A71" s="817">
        <f t="shared" si="4"/>
        <v>37688</v>
      </c>
      <c r="B71" s="815">
        <f t="shared" si="5"/>
        <v>67</v>
      </c>
      <c r="C71" s="815">
        <f t="shared" si="6"/>
        <v>299</v>
      </c>
      <c r="D71" s="815">
        <f t="shared" si="7"/>
        <v>299</v>
      </c>
      <c r="E71" s="815">
        <v>22092003</v>
      </c>
    </row>
    <row r="72" spans="1:5">
      <c r="A72" s="817">
        <f t="shared" si="4"/>
        <v>37689</v>
      </c>
      <c r="B72" s="815">
        <f t="shared" si="5"/>
        <v>68</v>
      </c>
      <c r="C72" s="815">
        <f t="shared" si="6"/>
        <v>298</v>
      </c>
      <c r="D72" s="815">
        <f t="shared" si="7"/>
        <v>298</v>
      </c>
      <c r="E72" s="815">
        <v>16121998</v>
      </c>
    </row>
    <row r="73" spans="1:5">
      <c r="A73" s="817">
        <f t="shared" si="4"/>
        <v>37690</v>
      </c>
      <c r="B73" s="815">
        <f t="shared" si="5"/>
        <v>69</v>
      </c>
      <c r="C73" s="815">
        <f t="shared" si="6"/>
        <v>297</v>
      </c>
      <c r="D73" s="815">
        <f t="shared" si="7"/>
        <v>297</v>
      </c>
      <c r="E73" s="815">
        <v>22092003</v>
      </c>
    </row>
    <row r="74" spans="1:5">
      <c r="A74" s="817">
        <f t="shared" si="4"/>
        <v>37691</v>
      </c>
      <c r="B74" s="815">
        <f t="shared" si="5"/>
        <v>70</v>
      </c>
      <c r="C74" s="815">
        <f t="shared" si="6"/>
        <v>296</v>
      </c>
      <c r="D74" s="815">
        <f t="shared" si="7"/>
        <v>296</v>
      </c>
      <c r="E74" s="815">
        <v>16121998</v>
      </c>
    </row>
    <row r="75" spans="1:5">
      <c r="A75" s="817">
        <f t="shared" si="4"/>
        <v>37692</v>
      </c>
      <c r="B75" s="815">
        <f t="shared" si="5"/>
        <v>71</v>
      </c>
      <c r="C75" s="815">
        <f t="shared" si="6"/>
        <v>295</v>
      </c>
      <c r="D75" s="815">
        <f t="shared" si="7"/>
        <v>295</v>
      </c>
      <c r="E75" s="815">
        <v>22092003</v>
      </c>
    </row>
    <row r="76" spans="1:5">
      <c r="A76" s="817">
        <f t="shared" si="4"/>
        <v>37693</v>
      </c>
      <c r="B76" s="815">
        <f t="shared" si="5"/>
        <v>72</v>
      </c>
      <c r="C76" s="815">
        <f t="shared" si="6"/>
        <v>294</v>
      </c>
      <c r="D76" s="815">
        <f t="shared" si="7"/>
        <v>294</v>
      </c>
      <c r="E76" s="815">
        <v>16121998</v>
      </c>
    </row>
    <row r="77" spans="1:5">
      <c r="A77" s="817">
        <f t="shared" si="4"/>
        <v>37694</v>
      </c>
      <c r="B77" s="815">
        <f t="shared" si="5"/>
        <v>73</v>
      </c>
      <c r="C77" s="815">
        <f t="shared" si="6"/>
        <v>293</v>
      </c>
      <c r="D77" s="815">
        <f t="shared" si="7"/>
        <v>293</v>
      </c>
      <c r="E77" s="815">
        <v>22092003</v>
      </c>
    </row>
    <row r="78" spans="1:5">
      <c r="A78" s="817">
        <f t="shared" si="4"/>
        <v>37695</v>
      </c>
      <c r="B78" s="815">
        <f t="shared" si="5"/>
        <v>74</v>
      </c>
      <c r="C78" s="815">
        <f t="shared" si="6"/>
        <v>292</v>
      </c>
      <c r="D78" s="815">
        <f t="shared" si="7"/>
        <v>292</v>
      </c>
      <c r="E78" s="815">
        <v>16121998</v>
      </c>
    </row>
    <row r="79" spans="1:5">
      <c r="A79" s="817">
        <f t="shared" si="4"/>
        <v>37696</v>
      </c>
      <c r="B79" s="815">
        <f t="shared" si="5"/>
        <v>75</v>
      </c>
      <c r="C79" s="815">
        <f t="shared" si="6"/>
        <v>291</v>
      </c>
      <c r="D79" s="815">
        <f t="shared" si="7"/>
        <v>291</v>
      </c>
      <c r="E79" s="815">
        <v>22092003</v>
      </c>
    </row>
    <row r="80" spans="1:5">
      <c r="A80" s="817">
        <f t="shared" si="4"/>
        <v>37697</v>
      </c>
      <c r="B80" s="815">
        <f t="shared" si="5"/>
        <v>76</v>
      </c>
      <c r="C80" s="815">
        <f t="shared" si="6"/>
        <v>290</v>
      </c>
      <c r="D80" s="815">
        <f t="shared" si="7"/>
        <v>290</v>
      </c>
      <c r="E80" s="815">
        <v>16121998</v>
      </c>
    </row>
    <row r="81" spans="1:5">
      <c r="A81" s="817">
        <f t="shared" si="4"/>
        <v>37698</v>
      </c>
      <c r="B81" s="815">
        <f t="shared" si="5"/>
        <v>77</v>
      </c>
      <c r="C81" s="815">
        <f t="shared" si="6"/>
        <v>289</v>
      </c>
      <c r="D81" s="815">
        <f t="shared" si="7"/>
        <v>289</v>
      </c>
      <c r="E81" s="815">
        <v>22092003</v>
      </c>
    </row>
    <row r="82" spans="1:5">
      <c r="A82" s="817">
        <f t="shared" si="4"/>
        <v>37699</v>
      </c>
      <c r="B82" s="815">
        <f t="shared" si="5"/>
        <v>78</v>
      </c>
      <c r="C82" s="815">
        <f t="shared" si="6"/>
        <v>288</v>
      </c>
      <c r="D82" s="815">
        <f t="shared" si="7"/>
        <v>288</v>
      </c>
      <c r="E82" s="815">
        <v>16121998</v>
      </c>
    </row>
    <row r="83" spans="1:5">
      <c r="A83" s="817">
        <f t="shared" si="4"/>
        <v>37700</v>
      </c>
      <c r="B83" s="815">
        <f t="shared" si="5"/>
        <v>79</v>
      </c>
      <c r="C83" s="815">
        <f t="shared" si="6"/>
        <v>287</v>
      </c>
      <c r="D83" s="815">
        <f t="shared" si="7"/>
        <v>287</v>
      </c>
      <c r="E83" s="815">
        <v>22092003</v>
      </c>
    </row>
    <row r="84" spans="1:5">
      <c r="A84" s="817">
        <f t="shared" si="4"/>
        <v>37701</v>
      </c>
      <c r="B84" s="815">
        <f t="shared" si="5"/>
        <v>80</v>
      </c>
      <c r="C84" s="815">
        <f t="shared" si="6"/>
        <v>286</v>
      </c>
      <c r="D84" s="815">
        <f t="shared" si="7"/>
        <v>286</v>
      </c>
      <c r="E84" s="815">
        <v>16121998</v>
      </c>
    </row>
    <row r="85" spans="1:5">
      <c r="A85" s="817">
        <f t="shared" si="4"/>
        <v>37702</v>
      </c>
      <c r="B85" s="815">
        <f t="shared" si="5"/>
        <v>81</v>
      </c>
      <c r="C85" s="815">
        <f t="shared" si="6"/>
        <v>285</v>
      </c>
      <c r="D85" s="815">
        <f t="shared" si="7"/>
        <v>285</v>
      </c>
      <c r="E85" s="815">
        <v>22092003</v>
      </c>
    </row>
    <row r="86" spans="1:5">
      <c r="A86" s="817">
        <f t="shared" si="4"/>
        <v>37703</v>
      </c>
      <c r="B86" s="815">
        <f t="shared" si="5"/>
        <v>82</v>
      </c>
      <c r="C86" s="815">
        <f t="shared" si="6"/>
        <v>284</v>
      </c>
      <c r="D86" s="815">
        <f t="shared" si="7"/>
        <v>284</v>
      </c>
      <c r="E86" s="815">
        <v>16121998</v>
      </c>
    </row>
    <row r="87" spans="1:5">
      <c r="A87" s="817">
        <f t="shared" si="4"/>
        <v>37704</v>
      </c>
      <c r="B87" s="815">
        <f t="shared" si="5"/>
        <v>83</v>
      </c>
      <c r="C87" s="815">
        <f t="shared" si="6"/>
        <v>283</v>
      </c>
      <c r="D87" s="815">
        <f t="shared" si="7"/>
        <v>283</v>
      </c>
      <c r="E87" s="815">
        <v>22092003</v>
      </c>
    </row>
    <row r="88" spans="1:5">
      <c r="A88" s="817">
        <f t="shared" si="4"/>
        <v>37705</v>
      </c>
      <c r="B88" s="815">
        <f t="shared" si="5"/>
        <v>84</v>
      </c>
      <c r="C88" s="815">
        <f t="shared" si="6"/>
        <v>282</v>
      </c>
      <c r="D88" s="815">
        <f t="shared" si="7"/>
        <v>282</v>
      </c>
      <c r="E88" s="815">
        <v>16121998</v>
      </c>
    </row>
    <row r="89" spans="1:5">
      <c r="A89" s="817">
        <f t="shared" si="4"/>
        <v>37706</v>
      </c>
      <c r="B89" s="815">
        <f t="shared" si="5"/>
        <v>85</v>
      </c>
      <c r="C89" s="815">
        <f t="shared" si="6"/>
        <v>281</v>
      </c>
      <c r="D89" s="815">
        <f t="shared" si="7"/>
        <v>281</v>
      </c>
      <c r="E89" s="815">
        <v>22092003</v>
      </c>
    </row>
    <row r="90" spans="1:5">
      <c r="A90" s="817">
        <f t="shared" si="4"/>
        <v>37707</v>
      </c>
      <c r="B90" s="815">
        <f t="shared" si="5"/>
        <v>86</v>
      </c>
      <c r="C90" s="815">
        <f t="shared" si="6"/>
        <v>280</v>
      </c>
      <c r="D90" s="815">
        <f t="shared" si="7"/>
        <v>280</v>
      </c>
      <c r="E90" s="815">
        <v>16121998</v>
      </c>
    </row>
    <row r="91" spans="1:5">
      <c r="A91" s="817">
        <f t="shared" si="4"/>
        <v>37708</v>
      </c>
      <c r="B91" s="815">
        <f t="shared" si="5"/>
        <v>87</v>
      </c>
      <c r="C91" s="815">
        <f t="shared" si="6"/>
        <v>279</v>
      </c>
      <c r="D91" s="815">
        <f t="shared" si="7"/>
        <v>279</v>
      </c>
      <c r="E91" s="815">
        <v>22092003</v>
      </c>
    </row>
    <row r="92" spans="1:5">
      <c r="A92" s="817">
        <f t="shared" si="4"/>
        <v>37709</v>
      </c>
      <c r="B92" s="815">
        <f t="shared" si="5"/>
        <v>88</v>
      </c>
      <c r="C92" s="815">
        <f t="shared" si="6"/>
        <v>278</v>
      </c>
      <c r="D92" s="815">
        <f t="shared" si="7"/>
        <v>278</v>
      </c>
      <c r="E92" s="815">
        <v>16121998</v>
      </c>
    </row>
    <row r="93" spans="1:5">
      <c r="A93" s="817">
        <f t="shared" si="4"/>
        <v>37710</v>
      </c>
      <c r="B93" s="815">
        <f t="shared" si="5"/>
        <v>89</v>
      </c>
      <c r="C93" s="815">
        <f t="shared" si="6"/>
        <v>277</v>
      </c>
      <c r="D93" s="815">
        <f t="shared" si="7"/>
        <v>277</v>
      </c>
      <c r="E93" s="815">
        <v>22092003</v>
      </c>
    </row>
    <row r="94" spans="1:5">
      <c r="A94" s="817">
        <f t="shared" si="4"/>
        <v>37711</v>
      </c>
      <c r="B94" s="815">
        <f t="shared" si="5"/>
        <v>90</v>
      </c>
      <c r="C94" s="815">
        <f t="shared" si="6"/>
        <v>276</v>
      </c>
      <c r="D94" s="815">
        <f t="shared" si="7"/>
        <v>276</v>
      </c>
      <c r="E94" s="815">
        <v>16121998</v>
      </c>
    </row>
    <row r="95" spans="1:5">
      <c r="A95" s="817">
        <f t="shared" si="4"/>
        <v>37712</v>
      </c>
      <c r="B95" s="815">
        <f t="shared" si="5"/>
        <v>91</v>
      </c>
      <c r="C95" s="815">
        <f t="shared" si="6"/>
        <v>275</v>
      </c>
      <c r="D95" s="815">
        <f t="shared" si="7"/>
        <v>275</v>
      </c>
      <c r="E95" s="815">
        <v>22092003</v>
      </c>
    </row>
    <row r="96" spans="1:5">
      <c r="A96" s="817">
        <f t="shared" si="4"/>
        <v>37713</v>
      </c>
      <c r="B96" s="815">
        <f t="shared" si="5"/>
        <v>92</v>
      </c>
      <c r="C96" s="815">
        <f t="shared" si="6"/>
        <v>274</v>
      </c>
      <c r="D96" s="815">
        <f t="shared" si="7"/>
        <v>274</v>
      </c>
      <c r="E96" s="815">
        <v>16121998</v>
      </c>
    </row>
    <row r="97" spans="1:5">
      <c r="A97" s="817">
        <f t="shared" si="4"/>
        <v>37714</v>
      </c>
      <c r="B97" s="815">
        <f t="shared" si="5"/>
        <v>93</v>
      </c>
      <c r="C97" s="815">
        <f t="shared" si="6"/>
        <v>273</v>
      </c>
      <c r="D97" s="815">
        <f t="shared" si="7"/>
        <v>273</v>
      </c>
      <c r="E97" s="815">
        <v>22092003</v>
      </c>
    </row>
    <row r="98" spans="1:5">
      <c r="A98" s="817">
        <f t="shared" si="4"/>
        <v>37715</v>
      </c>
      <c r="B98" s="815">
        <f t="shared" si="5"/>
        <v>94</v>
      </c>
      <c r="C98" s="815">
        <f t="shared" si="6"/>
        <v>272</v>
      </c>
      <c r="D98" s="815">
        <f t="shared" si="7"/>
        <v>272</v>
      </c>
      <c r="E98" s="815">
        <v>16121998</v>
      </c>
    </row>
    <row r="99" spans="1:5">
      <c r="A99" s="817">
        <f t="shared" si="4"/>
        <v>37716</v>
      </c>
      <c r="B99" s="815">
        <f t="shared" si="5"/>
        <v>95</v>
      </c>
      <c r="C99" s="815">
        <f t="shared" si="6"/>
        <v>271</v>
      </c>
      <c r="D99" s="815">
        <f t="shared" si="7"/>
        <v>271</v>
      </c>
      <c r="E99" s="815">
        <v>22092003</v>
      </c>
    </row>
    <row r="100" spans="1:5">
      <c r="A100" s="817">
        <f t="shared" si="4"/>
        <v>37717</v>
      </c>
      <c r="B100" s="815">
        <f t="shared" si="5"/>
        <v>96</v>
      </c>
      <c r="C100" s="815">
        <f t="shared" si="6"/>
        <v>270</v>
      </c>
      <c r="D100" s="815">
        <f t="shared" si="7"/>
        <v>270</v>
      </c>
      <c r="E100" s="815">
        <v>16121998</v>
      </c>
    </row>
    <row r="101" spans="1:5">
      <c r="A101" s="817">
        <f t="shared" si="4"/>
        <v>37718</v>
      </c>
      <c r="B101" s="815">
        <f t="shared" si="5"/>
        <v>97</v>
      </c>
      <c r="C101" s="815">
        <f t="shared" si="6"/>
        <v>269</v>
      </c>
      <c r="D101" s="815">
        <f t="shared" si="7"/>
        <v>269</v>
      </c>
      <c r="E101" s="815">
        <v>22092003</v>
      </c>
    </row>
    <row r="102" spans="1:5">
      <c r="A102" s="817">
        <f t="shared" si="4"/>
        <v>37719</v>
      </c>
      <c r="B102" s="815">
        <f t="shared" si="5"/>
        <v>98</v>
      </c>
      <c r="C102" s="815">
        <f t="shared" si="6"/>
        <v>268</v>
      </c>
      <c r="D102" s="815">
        <f t="shared" si="7"/>
        <v>268</v>
      </c>
      <c r="E102" s="815">
        <v>16121998</v>
      </c>
    </row>
    <row r="103" spans="1:5">
      <c r="A103" s="817">
        <f t="shared" si="4"/>
        <v>37720</v>
      </c>
      <c r="B103" s="815">
        <f t="shared" si="5"/>
        <v>99</v>
      </c>
      <c r="C103" s="815">
        <f t="shared" si="6"/>
        <v>267</v>
      </c>
      <c r="D103" s="815">
        <f t="shared" si="7"/>
        <v>267</v>
      </c>
      <c r="E103" s="815">
        <v>22092003</v>
      </c>
    </row>
    <row r="104" spans="1:5">
      <c r="A104" s="817">
        <f t="shared" si="4"/>
        <v>37721</v>
      </c>
      <c r="B104" s="815">
        <f t="shared" si="5"/>
        <v>100</v>
      </c>
      <c r="C104" s="815">
        <f t="shared" si="6"/>
        <v>266</v>
      </c>
      <c r="D104" s="815">
        <f t="shared" si="7"/>
        <v>266</v>
      </c>
      <c r="E104" s="815">
        <v>16121998</v>
      </c>
    </row>
    <row r="105" spans="1:5">
      <c r="A105" s="817">
        <f t="shared" si="4"/>
        <v>37722</v>
      </c>
      <c r="B105" s="815">
        <f t="shared" si="5"/>
        <v>101</v>
      </c>
      <c r="C105" s="815">
        <f t="shared" si="6"/>
        <v>265</v>
      </c>
      <c r="D105" s="815">
        <f t="shared" si="7"/>
        <v>265</v>
      </c>
      <c r="E105" s="815">
        <v>22092003</v>
      </c>
    </row>
    <row r="106" spans="1:5">
      <c r="A106" s="817">
        <f t="shared" si="4"/>
        <v>37723</v>
      </c>
      <c r="B106" s="815">
        <f t="shared" si="5"/>
        <v>102</v>
      </c>
      <c r="C106" s="815">
        <f t="shared" si="6"/>
        <v>264</v>
      </c>
      <c r="D106" s="815">
        <f t="shared" si="7"/>
        <v>264</v>
      </c>
      <c r="E106" s="815">
        <v>16121998</v>
      </c>
    </row>
    <row r="107" spans="1:5">
      <c r="A107" s="817">
        <f t="shared" si="4"/>
        <v>37724</v>
      </c>
      <c r="B107" s="815">
        <f t="shared" si="5"/>
        <v>103</v>
      </c>
      <c r="C107" s="815">
        <f t="shared" si="6"/>
        <v>263</v>
      </c>
      <c r="D107" s="815">
        <f t="shared" si="7"/>
        <v>263</v>
      </c>
      <c r="E107" s="815">
        <v>22092003</v>
      </c>
    </row>
    <row r="108" spans="1:5">
      <c r="A108" s="817">
        <f t="shared" si="4"/>
        <v>37725</v>
      </c>
      <c r="B108" s="815">
        <f t="shared" si="5"/>
        <v>104</v>
      </c>
      <c r="C108" s="815">
        <f t="shared" si="6"/>
        <v>262</v>
      </c>
      <c r="D108" s="815">
        <f t="shared" si="7"/>
        <v>262</v>
      </c>
      <c r="E108" s="815">
        <v>16121998</v>
      </c>
    </row>
    <row r="109" spans="1:5">
      <c r="A109" s="817">
        <f t="shared" si="4"/>
        <v>37726</v>
      </c>
      <c r="B109" s="815">
        <f t="shared" si="5"/>
        <v>105</v>
      </c>
      <c r="C109" s="815">
        <f t="shared" si="6"/>
        <v>261</v>
      </c>
      <c r="D109" s="815">
        <f t="shared" si="7"/>
        <v>261</v>
      </c>
      <c r="E109" s="815">
        <v>22092003</v>
      </c>
    </row>
    <row r="110" spans="1:5">
      <c r="A110" s="817">
        <f t="shared" si="4"/>
        <v>37727</v>
      </c>
      <c r="B110" s="815">
        <f t="shared" si="5"/>
        <v>106</v>
      </c>
      <c r="C110" s="815">
        <f t="shared" si="6"/>
        <v>260</v>
      </c>
      <c r="D110" s="815">
        <f t="shared" si="7"/>
        <v>260</v>
      </c>
      <c r="E110" s="815">
        <v>16121998</v>
      </c>
    </row>
    <row r="111" spans="1:5">
      <c r="A111" s="817">
        <f t="shared" si="4"/>
        <v>37728</v>
      </c>
      <c r="B111" s="815">
        <f t="shared" si="5"/>
        <v>107</v>
      </c>
      <c r="C111" s="815">
        <f t="shared" si="6"/>
        <v>259</v>
      </c>
      <c r="D111" s="815">
        <f t="shared" si="7"/>
        <v>259</v>
      </c>
      <c r="E111" s="815">
        <v>22092003</v>
      </c>
    </row>
    <row r="112" spans="1:5">
      <c r="A112" s="817">
        <f t="shared" si="4"/>
        <v>37729</v>
      </c>
      <c r="B112" s="815">
        <f t="shared" si="5"/>
        <v>108</v>
      </c>
      <c r="C112" s="815">
        <f t="shared" si="6"/>
        <v>258</v>
      </c>
      <c r="D112" s="815">
        <f t="shared" si="7"/>
        <v>258</v>
      </c>
      <c r="E112" s="815">
        <v>16121998</v>
      </c>
    </row>
    <row r="113" spans="1:5">
      <c r="A113" s="817">
        <f t="shared" si="4"/>
        <v>37730</v>
      </c>
      <c r="B113" s="815">
        <f t="shared" si="5"/>
        <v>109</v>
      </c>
      <c r="C113" s="815">
        <f t="shared" si="6"/>
        <v>257</v>
      </c>
      <c r="D113" s="815">
        <f t="shared" si="7"/>
        <v>257</v>
      </c>
      <c r="E113" s="815">
        <v>22092003</v>
      </c>
    </row>
    <row r="114" spans="1:5">
      <c r="A114" s="817">
        <f t="shared" si="4"/>
        <v>37731</v>
      </c>
      <c r="B114" s="815">
        <f t="shared" si="5"/>
        <v>110</v>
      </c>
      <c r="C114" s="815">
        <f t="shared" si="6"/>
        <v>256</v>
      </c>
      <c r="D114" s="815">
        <f t="shared" si="7"/>
        <v>256</v>
      </c>
      <c r="E114" s="815">
        <v>16121998</v>
      </c>
    </row>
    <row r="115" spans="1:5">
      <c r="A115" s="817">
        <f t="shared" si="4"/>
        <v>37732</v>
      </c>
      <c r="B115" s="815">
        <f t="shared" si="5"/>
        <v>111</v>
      </c>
      <c r="C115" s="815">
        <f t="shared" si="6"/>
        <v>255</v>
      </c>
      <c r="D115" s="815">
        <f t="shared" si="7"/>
        <v>255</v>
      </c>
      <c r="E115" s="815">
        <v>22092003</v>
      </c>
    </row>
    <row r="116" spans="1:5">
      <c r="A116" s="817">
        <f t="shared" si="4"/>
        <v>37733</v>
      </c>
      <c r="B116" s="815">
        <f t="shared" si="5"/>
        <v>112</v>
      </c>
      <c r="C116" s="815">
        <f t="shared" si="6"/>
        <v>254</v>
      </c>
      <c r="D116" s="815">
        <f t="shared" si="7"/>
        <v>254</v>
      </c>
      <c r="E116" s="815">
        <v>16121998</v>
      </c>
    </row>
    <row r="117" spans="1:5">
      <c r="A117" s="817">
        <f t="shared" si="4"/>
        <v>37734</v>
      </c>
      <c r="B117" s="815">
        <f t="shared" si="5"/>
        <v>113</v>
      </c>
      <c r="C117" s="815">
        <f t="shared" si="6"/>
        <v>253</v>
      </c>
      <c r="D117" s="815">
        <f t="shared" si="7"/>
        <v>253</v>
      </c>
      <c r="E117" s="815">
        <v>22092003</v>
      </c>
    </row>
    <row r="118" spans="1:5">
      <c r="A118" s="817">
        <f t="shared" si="4"/>
        <v>37735</v>
      </c>
      <c r="B118" s="815">
        <f t="shared" si="5"/>
        <v>114</v>
      </c>
      <c r="C118" s="815">
        <f t="shared" si="6"/>
        <v>252</v>
      </c>
      <c r="D118" s="815">
        <f t="shared" si="7"/>
        <v>252</v>
      </c>
      <c r="E118" s="815">
        <v>16121998</v>
      </c>
    </row>
    <row r="119" spans="1:5">
      <c r="A119" s="817">
        <f t="shared" si="4"/>
        <v>37736</v>
      </c>
      <c r="B119" s="815">
        <f t="shared" si="5"/>
        <v>115</v>
      </c>
      <c r="C119" s="815">
        <f t="shared" si="6"/>
        <v>251</v>
      </c>
      <c r="D119" s="815">
        <f t="shared" si="7"/>
        <v>251</v>
      </c>
      <c r="E119" s="815">
        <v>22092003</v>
      </c>
    </row>
    <row r="120" spans="1:5">
      <c r="A120" s="817">
        <f t="shared" si="4"/>
        <v>37737</v>
      </c>
      <c r="B120" s="815">
        <f t="shared" si="5"/>
        <v>116</v>
      </c>
      <c r="C120" s="815">
        <f t="shared" si="6"/>
        <v>250</v>
      </c>
      <c r="D120" s="815">
        <f t="shared" si="7"/>
        <v>250</v>
      </c>
      <c r="E120" s="815">
        <v>16121998</v>
      </c>
    </row>
    <row r="121" spans="1:5">
      <c r="A121" s="817">
        <f t="shared" si="4"/>
        <v>37738</v>
      </c>
      <c r="B121" s="815">
        <f t="shared" si="5"/>
        <v>117</v>
      </c>
      <c r="C121" s="815">
        <f t="shared" si="6"/>
        <v>249</v>
      </c>
      <c r="D121" s="815">
        <f t="shared" si="7"/>
        <v>249</v>
      </c>
      <c r="E121" s="815">
        <v>22092003</v>
      </c>
    </row>
    <row r="122" spans="1:5">
      <c r="A122" s="817">
        <f t="shared" si="4"/>
        <v>37739</v>
      </c>
      <c r="B122" s="815">
        <f t="shared" si="5"/>
        <v>118</v>
      </c>
      <c r="C122" s="815">
        <f t="shared" si="6"/>
        <v>248</v>
      </c>
      <c r="D122" s="815">
        <f t="shared" si="7"/>
        <v>248</v>
      </c>
      <c r="E122" s="815">
        <v>16121998</v>
      </c>
    </row>
    <row r="123" spans="1:5">
      <c r="A123" s="817">
        <f t="shared" si="4"/>
        <v>37740</v>
      </c>
      <c r="B123" s="815">
        <f t="shared" si="5"/>
        <v>119</v>
      </c>
      <c r="C123" s="815">
        <f t="shared" si="6"/>
        <v>247</v>
      </c>
      <c r="D123" s="815">
        <f t="shared" si="7"/>
        <v>247</v>
      </c>
      <c r="E123" s="815">
        <v>22092003</v>
      </c>
    </row>
    <row r="124" spans="1:5">
      <c r="A124" s="817">
        <f t="shared" si="4"/>
        <v>37741</v>
      </c>
      <c r="B124" s="815">
        <f t="shared" si="5"/>
        <v>120</v>
      </c>
      <c r="C124" s="815">
        <f t="shared" si="6"/>
        <v>246</v>
      </c>
      <c r="D124" s="815">
        <f t="shared" si="7"/>
        <v>246</v>
      </c>
      <c r="E124" s="815">
        <v>16121998</v>
      </c>
    </row>
    <row r="125" spans="1:5">
      <c r="A125" s="817">
        <f t="shared" si="4"/>
        <v>37742</v>
      </c>
      <c r="B125" s="815">
        <f t="shared" si="5"/>
        <v>121</v>
      </c>
      <c r="C125" s="815">
        <f t="shared" si="6"/>
        <v>245</v>
      </c>
      <c r="D125" s="815">
        <f t="shared" si="7"/>
        <v>245</v>
      </c>
      <c r="E125" s="815">
        <v>22092003</v>
      </c>
    </row>
    <row r="126" spans="1:5">
      <c r="A126" s="817">
        <f t="shared" si="4"/>
        <v>37743</v>
      </c>
      <c r="B126" s="815">
        <f t="shared" si="5"/>
        <v>122</v>
      </c>
      <c r="C126" s="815">
        <f t="shared" si="6"/>
        <v>244</v>
      </c>
      <c r="D126" s="815">
        <f t="shared" si="7"/>
        <v>244</v>
      </c>
      <c r="E126" s="815">
        <v>16121998</v>
      </c>
    </row>
    <row r="127" spans="1:5">
      <c r="A127" s="817">
        <f t="shared" si="4"/>
        <v>37744</v>
      </c>
      <c r="B127" s="815">
        <f t="shared" si="5"/>
        <v>123</v>
      </c>
      <c r="C127" s="815">
        <f t="shared" si="6"/>
        <v>243</v>
      </c>
      <c r="D127" s="815">
        <f t="shared" si="7"/>
        <v>243</v>
      </c>
      <c r="E127" s="815">
        <v>22092003</v>
      </c>
    </row>
    <row r="128" spans="1:5">
      <c r="A128" s="817">
        <f t="shared" si="4"/>
        <v>37745</v>
      </c>
      <c r="B128" s="815">
        <f t="shared" si="5"/>
        <v>124</v>
      </c>
      <c r="C128" s="815">
        <f t="shared" si="6"/>
        <v>242</v>
      </c>
      <c r="D128" s="815">
        <f t="shared" si="7"/>
        <v>242</v>
      </c>
      <c r="E128" s="815">
        <v>16121998</v>
      </c>
    </row>
    <row r="129" spans="1:5">
      <c r="A129" s="817">
        <f t="shared" si="4"/>
        <v>37746</v>
      </c>
      <c r="B129" s="815">
        <f t="shared" si="5"/>
        <v>125</v>
      </c>
      <c r="C129" s="815">
        <f t="shared" si="6"/>
        <v>241</v>
      </c>
      <c r="D129" s="815">
        <f t="shared" si="7"/>
        <v>241</v>
      </c>
      <c r="E129" s="815">
        <v>22092003</v>
      </c>
    </row>
    <row r="130" spans="1:5">
      <c r="A130" s="817">
        <f t="shared" si="4"/>
        <v>37747</v>
      </c>
      <c r="B130" s="815">
        <f t="shared" si="5"/>
        <v>126</v>
      </c>
      <c r="C130" s="815">
        <f t="shared" si="6"/>
        <v>240</v>
      </c>
      <c r="D130" s="815">
        <f t="shared" si="7"/>
        <v>240</v>
      </c>
      <c r="E130" s="815">
        <v>16121998</v>
      </c>
    </row>
    <row r="131" spans="1:5">
      <c r="A131" s="817">
        <f t="shared" si="4"/>
        <v>37748</v>
      </c>
      <c r="B131" s="815">
        <f t="shared" si="5"/>
        <v>127</v>
      </c>
      <c r="C131" s="815">
        <f t="shared" si="6"/>
        <v>239</v>
      </c>
      <c r="D131" s="815">
        <f t="shared" si="7"/>
        <v>239</v>
      </c>
      <c r="E131" s="815">
        <v>22092003</v>
      </c>
    </row>
    <row r="132" spans="1:5">
      <c r="A132" s="817">
        <f t="shared" si="4"/>
        <v>37749</v>
      </c>
      <c r="B132" s="815">
        <f t="shared" si="5"/>
        <v>128</v>
      </c>
      <c r="C132" s="815">
        <f t="shared" si="6"/>
        <v>238</v>
      </c>
      <c r="D132" s="815">
        <f t="shared" si="7"/>
        <v>238</v>
      </c>
      <c r="E132" s="815">
        <v>16121998</v>
      </c>
    </row>
    <row r="133" spans="1:5">
      <c r="A133" s="817">
        <f t="shared" si="4"/>
        <v>37750</v>
      </c>
      <c r="B133" s="815">
        <f t="shared" si="5"/>
        <v>129</v>
      </c>
      <c r="C133" s="815">
        <f t="shared" si="6"/>
        <v>237</v>
      </c>
      <c r="D133" s="815">
        <f t="shared" si="7"/>
        <v>237</v>
      </c>
      <c r="E133" s="815">
        <v>22092003</v>
      </c>
    </row>
    <row r="134" spans="1:5">
      <c r="A134" s="817">
        <f t="shared" ref="A134:A197" si="8">A133+1</f>
        <v>37751</v>
      </c>
      <c r="B134" s="815">
        <f t="shared" ref="B134:B197" si="9">B133+1</f>
        <v>130</v>
      </c>
      <c r="C134" s="815">
        <f t="shared" ref="C134:C197" si="10">C133-1</f>
        <v>236</v>
      </c>
      <c r="D134" s="815">
        <f t="shared" ref="D134:D197" si="11">D133-1</f>
        <v>236</v>
      </c>
      <c r="E134" s="815">
        <v>16121998</v>
      </c>
    </row>
    <row r="135" spans="1:5">
      <c r="A135" s="817">
        <f t="shared" si="8"/>
        <v>37752</v>
      </c>
      <c r="B135" s="815">
        <f t="shared" si="9"/>
        <v>131</v>
      </c>
      <c r="C135" s="815">
        <f t="shared" si="10"/>
        <v>235</v>
      </c>
      <c r="D135" s="815">
        <f t="shared" si="11"/>
        <v>235</v>
      </c>
      <c r="E135" s="815">
        <v>22092003</v>
      </c>
    </row>
    <row r="136" spans="1:5">
      <c r="A136" s="817">
        <f t="shared" si="8"/>
        <v>37753</v>
      </c>
      <c r="B136" s="815">
        <f t="shared" si="9"/>
        <v>132</v>
      </c>
      <c r="C136" s="815">
        <f t="shared" si="10"/>
        <v>234</v>
      </c>
      <c r="D136" s="815">
        <f t="shared" si="11"/>
        <v>234</v>
      </c>
      <c r="E136" s="815">
        <v>16121998</v>
      </c>
    </row>
    <row r="137" spans="1:5">
      <c r="A137" s="817">
        <f t="shared" si="8"/>
        <v>37754</v>
      </c>
      <c r="B137" s="815">
        <f t="shared" si="9"/>
        <v>133</v>
      </c>
      <c r="C137" s="815">
        <f t="shared" si="10"/>
        <v>233</v>
      </c>
      <c r="D137" s="815">
        <f t="shared" si="11"/>
        <v>233</v>
      </c>
      <c r="E137" s="815">
        <v>22092003</v>
      </c>
    </row>
    <row r="138" spans="1:5">
      <c r="A138" s="817">
        <f t="shared" si="8"/>
        <v>37755</v>
      </c>
      <c r="B138" s="815">
        <f t="shared" si="9"/>
        <v>134</v>
      </c>
      <c r="C138" s="815">
        <f t="shared" si="10"/>
        <v>232</v>
      </c>
      <c r="D138" s="815">
        <f t="shared" si="11"/>
        <v>232</v>
      </c>
      <c r="E138" s="815">
        <v>16121998</v>
      </c>
    </row>
    <row r="139" spans="1:5">
      <c r="A139" s="817">
        <f t="shared" si="8"/>
        <v>37756</v>
      </c>
      <c r="B139" s="815">
        <f t="shared" si="9"/>
        <v>135</v>
      </c>
      <c r="C139" s="815">
        <f t="shared" si="10"/>
        <v>231</v>
      </c>
      <c r="D139" s="815">
        <f t="shared" si="11"/>
        <v>231</v>
      </c>
      <c r="E139" s="815">
        <v>22092003</v>
      </c>
    </row>
    <row r="140" spans="1:5">
      <c r="A140" s="817">
        <f t="shared" si="8"/>
        <v>37757</v>
      </c>
      <c r="B140" s="815">
        <f t="shared" si="9"/>
        <v>136</v>
      </c>
      <c r="C140" s="815">
        <f t="shared" si="10"/>
        <v>230</v>
      </c>
      <c r="D140" s="815">
        <f t="shared" si="11"/>
        <v>230</v>
      </c>
      <c r="E140" s="815">
        <v>16121998</v>
      </c>
    </row>
    <row r="141" spans="1:5">
      <c r="A141" s="817">
        <f t="shared" si="8"/>
        <v>37758</v>
      </c>
      <c r="B141" s="815">
        <f t="shared" si="9"/>
        <v>137</v>
      </c>
      <c r="C141" s="815">
        <f t="shared" si="10"/>
        <v>229</v>
      </c>
      <c r="D141" s="815">
        <f t="shared" si="11"/>
        <v>229</v>
      </c>
      <c r="E141" s="815">
        <v>22092003</v>
      </c>
    </row>
    <row r="142" spans="1:5">
      <c r="A142" s="817">
        <f t="shared" si="8"/>
        <v>37759</v>
      </c>
      <c r="B142" s="815">
        <f t="shared" si="9"/>
        <v>138</v>
      </c>
      <c r="C142" s="815">
        <f t="shared" si="10"/>
        <v>228</v>
      </c>
      <c r="D142" s="815">
        <f t="shared" si="11"/>
        <v>228</v>
      </c>
      <c r="E142" s="815">
        <v>16121998</v>
      </c>
    </row>
    <row r="143" spans="1:5">
      <c r="A143" s="817">
        <f t="shared" si="8"/>
        <v>37760</v>
      </c>
      <c r="B143" s="815">
        <f t="shared" si="9"/>
        <v>139</v>
      </c>
      <c r="C143" s="815">
        <f t="shared" si="10"/>
        <v>227</v>
      </c>
      <c r="D143" s="815">
        <f t="shared" si="11"/>
        <v>227</v>
      </c>
      <c r="E143" s="815">
        <v>22092003</v>
      </c>
    </row>
    <row r="144" spans="1:5">
      <c r="A144" s="817">
        <f t="shared" si="8"/>
        <v>37761</v>
      </c>
      <c r="B144" s="815">
        <f t="shared" si="9"/>
        <v>140</v>
      </c>
      <c r="C144" s="815">
        <f t="shared" si="10"/>
        <v>226</v>
      </c>
      <c r="D144" s="815">
        <f t="shared" si="11"/>
        <v>226</v>
      </c>
      <c r="E144" s="815">
        <v>16121998</v>
      </c>
    </row>
    <row r="145" spans="1:5">
      <c r="A145" s="817">
        <f t="shared" si="8"/>
        <v>37762</v>
      </c>
      <c r="B145" s="815">
        <f t="shared" si="9"/>
        <v>141</v>
      </c>
      <c r="C145" s="815">
        <f t="shared" si="10"/>
        <v>225</v>
      </c>
      <c r="D145" s="815">
        <f t="shared" si="11"/>
        <v>225</v>
      </c>
      <c r="E145" s="815">
        <v>22092003</v>
      </c>
    </row>
    <row r="146" spans="1:5">
      <c r="A146" s="817">
        <f t="shared" si="8"/>
        <v>37763</v>
      </c>
      <c r="B146" s="815">
        <f t="shared" si="9"/>
        <v>142</v>
      </c>
      <c r="C146" s="815">
        <f t="shared" si="10"/>
        <v>224</v>
      </c>
      <c r="D146" s="815">
        <f t="shared" si="11"/>
        <v>224</v>
      </c>
      <c r="E146" s="815">
        <v>16121998</v>
      </c>
    </row>
    <row r="147" spans="1:5">
      <c r="A147" s="817">
        <f t="shared" si="8"/>
        <v>37764</v>
      </c>
      <c r="B147" s="815">
        <f t="shared" si="9"/>
        <v>143</v>
      </c>
      <c r="C147" s="815">
        <f t="shared" si="10"/>
        <v>223</v>
      </c>
      <c r="D147" s="815">
        <f t="shared" si="11"/>
        <v>223</v>
      </c>
      <c r="E147" s="815">
        <v>22092003</v>
      </c>
    </row>
    <row r="148" spans="1:5">
      <c r="A148" s="817">
        <f t="shared" si="8"/>
        <v>37765</v>
      </c>
      <c r="B148" s="815">
        <f t="shared" si="9"/>
        <v>144</v>
      </c>
      <c r="C148" s="815">
        <f t="shared" si="10"/>
        <v>222</v>
      </c>
      <c r="D148" s="815">
        <f t="shared" si="11"/>
        <v>222</v>
      </c>
      <c r="E148" s="815">
        <v>16121998</v>
      </c>
    </row>
    <row r="149" spans="1:5">
      <c r="A149" s="817">
        <f t="shared" si="8"/>
        <v>37766</v>
      </c>
      <c r="B149" s="815">
        <f t="shared" si="9"/>
        <v>145</v>
      </c>
      <c r="C149" s="815">
        <f t="shared" si="10"/>
        <v>221</v>
      </c>
      <c r="D149" s="815">
        <f t="shared" si="11"/>
        <v>221</v>
      </c>
      <c r="E149" s="815">
        <v>22092003</v>
      </c>
    </row>
    <row r="150" spans="1:5">
      <c r="A150" s="817">
        <f t="shared" si="8"/>
        <v>37767</v>
      </c>
      <c r="B150" s="815">
        <f t="shared" si="9"/>
        <v>146</v>
      </c>
      <c r="C150" s="815">
        <f t="shared" si="10"/>
        <v>220</v>
      </c>
      <c r="D150" s="815">
        <f t="shared" si="11"/>
        <v>220</v>
      </c>
      <c r="E150" s="815">
        <v>16121998</v>
      </c>
    </row>
    <row r="151" spans="1:5">
      <c r="A151" s="817">
        <f t="shared" si="8"/>
        <v>37768</v>
      </c>
      <c r="B151" s="815">
        <f t="shared" si="9"/>
        <v>147</v>
      </c>
      <c r="C151" s="815">
        <f t="shared" si="10"/>
        <v>219</v>
      </c>
      <c r="D151" s="815">
        <f t="shared" si="11"/>
        <v>219</v>
      </c>
      <c r="E151" s="815">
        <v>22092003</v>
      </c>
    </row>
    <row r="152" spans="1:5">
      <c r="A152" s="817">
        <f t="shared" si="8"/>
        <v>37769</v>
      </c>
      <c r="B152" s="815">
        <f t="shared" si="9"/>
        <v>148</v>
      </c>
      <c r="C152" s="815">
        <f t="shared" si="10"/>
        <v>218</v>
      </c>
      <c r="D152" s="815">
        <f t="shared" si="11"/>
        <v>218</v>
      </c>
      <c r="E152" s="815">
        <v>16121998</v>
      </c>
    </row>
    <row r="153" spans="1:5">
      <c r="A153" s="817">
        <f t="shared" si="8"/>
        <v>37770</v>
      </c>
      <c r="B153" s="815">
        <f t="shared" si="9"/>
        <v>149</v>
      </c>
      <c r="C153" s="815">
        <f t="shared" si="10"/>
        <v>217</v>
      </c>
      <c r="D153" s="815">
        <f t="shared" si="11"/>
        <v>217</v>
      </c>
      <c r="E153" s="815">
        <v>22092003</v>
      </c>
    </row>
    <row r="154" spans="1:5">
      <c r="A154" s="817">
        <f t="shared" si="8"/>
        <v>37771</v>
      </c>
      <c r="B154" s="815">
        <f t="shared" si="9"/>
        <v>150</v>
      </c>
      <c r="C154" s="815">
        <f t="shared" si="10"/>
        <v>216</v>
      </c>
      <c r="D154" s="815">
        <f t="shared" si="11"/>
        <v>216</v>
      </c>
      <c r="E154" s="815">
        <v>16121998</v>
      </c>
    </row>
    <row r="155" spans="1:5">
      <c r="A155" s="817">
        <f t="shared" si="8"/>
        <v>37772</v>
      </c>
      <c r="B155" s="815">
        <f t="shared" si="9"/>
        <v>151</v>
      </c>
      <c r="C155" s="815">
        <f t="shared" si="10"/>
        <v>215</v>
      </c>
      <c r="D155" s="815">
        <f t="shared" si="11"/>
        <v>215</v>
      </c>
      <c r="E155" s="815">
        <v>22092003</v>
      </c>
    </row>
    <row r="156" spans="1:5">
      <c r="A156" s="817">
        <f t="shared" si="8"/>
        <v>37773</v>
      </c>
      <c r="B156" s="815">
        <f t="shared" si="9"/>
        <v>152</v>
      </c>
      <c r="C156" s="815">
        <f t="shared" si="10"/>
        <v>214</v>
      </c>
      <c r="D156" s="815">
        <f t="shared" si="11"/>
        <v>214</v>
      </c>
      <c r="E156" s="815">
        <v>16121998</v>
      </c>
    </row>
    <row r="157" spans="1:5">
      <c r="A157" s="817">
        <f t="shared" si="8"/>
        <v>37774</v>
      </c>
      <c r="B157" s="815">
        <f t="shared" si="9"/>
        <v>153</v>
      </c>
      <c r="C157" s="815">
        <f t="shared" si="10"/>
        <v>213</v>
      </c>
      <c r="D157" s="815">
        <f t="shared" si="11"/>
        <v>213</v>
      </c>
      <c r="E157" s="815">
        <v>22092003</v>
      </c>
    </row>
    <row r="158" spans="1:5">
      <c r="A158" s="817">
        <f t="shared" si="8"/>
        <v>37775</v>
      </c>
      <c r="B158" s="815">
        <f t="shared" si="9"/>
        <v>154</v>
      </c>
      <c r="C158" s="815">
        <f t="shared" si="10"/>
        <v>212</v>
      </c>
      <c r="D158" s="815">
        <f t="shared" si="11"/>
        <v>212</v>
      </c>
      <c r="E158" s="815">
        <v>16121998</v>
      </c>
    </row>
    <row r="159" spans="1:5">
      <c r="A159" s="817">
        <f t="shared" si="8"/>
        <v>37776</v>
      </c>
      <c r="B159" s="815">
        <f t="shared" si="9"/>
        <v>155</v>
      </c>
      <c r="C159" s="815">
        <f t="shared" si="10"/>
        <v>211</v>
      </c>
      <c r="D159" s="815">
        <f t="shared" si="11"/>
        <v>211</v>
      </c>
      <c r="E159" s="815">
        <v>22092003</v>
      </c>
    </row>
    <row r="160" spans="1:5">
      <c r="A160" s="817">
        <f t="shared" si="8"/>
        <v>37777</v>
      </c>
      <c r="B160" s="815">
        <f t="shared" si="9"/>
        <v>156</v>
      </c>
      <c r="C160" s="815">
        <f t="shared" si="10"/>
        <v>210</v>
      </c>
      <c r="D160" s="815">
        <f t="shared" si="11"/>
        <v>210</v>
      </c>
      <c r="E160" s="815">
        <v>16121998</v>
      </c>
    </row>
    <row r="161" spans="1:5">
      <c r="A161" s="817">
        <f t="shared" si="8"/>
        <v>37778</v>
      </c>
      <c r="B161" s="815">
        <f t="shared" si="9"/>
        <v>157</v>
      </c>
      <c r="C161" s="815">
        <f t="shared" si="10"/>
        <v>209</v>
      </c>
      <c r="D161" s="815">
        <f t="shared" si="11"/>
        <v>209</v>
      </c>
      <c r="E161" s="815">
        <v>22092003</v>
      </c>
    </row>
    <row r="162" spans="1:5">
      <c r="A162" s="817">
        <f t="shared" si="8"/>
        <v>37779</v>
      </c>
      <c r="B162" s="815">
        <f t="shared" si="9"/>
        <v>158</v>
      </c>
      <c r="C162" s="815">
        <f t="shared" si="10"/>
        <v>208</v>
      </c>
      <c r="D162" s="815">
        <f t="shared" si="11"/>
        <v>208</v>
      </c>
      <c r="E162" s="815">
        <v>16121998</v>
      </c>
    </row>
    <row r="163" spans="1:5">
      <c r="A163" s="817">
        <f t="shared" si="8"/>
        <v>37780</v>
      </c>
      <c r="B163" s="815">
        <f t="shared" si="9"/>
        <v>159</v>
      </c>
      <c r="C163" s="815">
        <f t="shared" si="10"/>
        <v>207</v>
      </c>
      <c r="D163" s="815">
        <f t="shared" si="11"/>
        <v>207</v>
      </c>
      <c r="E163" s="815">
        <v>22092003</v>
      </c>
    </row>
    <row r="164" spans="1:5">
      <c r="A164" s="817">
        <f t="shared" si="8"/>
        <v>37781</v>
      </c>
      <c r="B164" s="815">
        <f t="shared" si="9"/>
        <v>160</v>
      </c>
      <c r="C164" s="815">
        <f t="shared" si="10"/>
        <v>206</v>
      </c>
      <c r="D164" s="815">
        <f t="shared" si="11"/>
        <v>206</v>
      </c>
      <c r="E164" s="815">
        <v>16121998</v>
      </c>
    </row>
    <row r="165" spans="1:5">
      <c r="A165" s="817">
        <f t="shared" si="8"/>
        <v>37782</v>
      </c>
      <c r="B165" s="815">
        <f t="shared" si="9"/>
        <v>161</v>
      </c>
      <c r="C165" s="815">
        <f t="shared" si="10"/>
        <v>205</v>
      </c>
      <c r="D165" s="815">
        <f t="shared" si="11"/>
        <v>205</v>
      </c>
      <c r="E165" s="815">
        <v>22092003</v>
      </c>
    </row>
    <row r="166" spans="1:5">
      <c r="A166" s="817">
        <f t="shared" si="8"/>
        <v>37783</v>
      </c>
      <c r="B166" s="815">
        <f t="shared" si="9"/>
        <v>162</v>
      </c>
      <c r="C166" s="815">
        <f t="shared" si="10"/>
        <v>204</v>
      </c>
      <c r="D166" s="815">
        <f t="shared" si="11"/>
        <v>204</v>
      </c>
      <c r="E166" s="815">
        <v>16121998</v>
      </c>
    </row>
    <row r="167" spans="1:5">
      <c r="A167" s="817">
        <f t="shared" si="8"/>
        <v>37784</v>
      </c>
      <c r="B167" s="815">
        <f t="shared" si="9"/>
        <v>163</v>
      </c>
      <c r="C167" s="815">
        <f t="shared" si="10"/>
        <v>203</v>
      </c>
      <c r="D167" s="815">
        <f t="shared" si="11"/>
        <v>203</v>
      </c>
      <c r="E167" s="815">
        <v>22092003</v>
      </c>
    </row>
    <row r="168" spans="1:5">
      <c r="A168" s="817">
        <f t="shared" si="8"/>
        <v>37785</v>
      </c>
      <c r="B168" s="815">
        <f t="shared" si="9"/>
        <v>164</v>
      </c>
      <c r="C168" s="815">
        <f t="shared" si="10"/>
        <v>202</v>
      </c>
      <c r="D168" s="815">
        <f t="shared" si="11"/>
        <v>202</v>
      </c>
      <c r="E168" s="815">
        <v>16121998</v>
      </c>
    </row>
    <row r="169" spans="1:5">
      <c r="A169" s="817">
        <f t="shared" si="8"/>
        <v>37786</v>
      </c>
      <c r="B169" s="815">
        <f t="shared" si="9"/>
        <v>165</v>
      </c>
      <c r="C169" s="815">
        <f t="shared" si="10"/>
        <v>201</v>
      </c>
      <c r="D169" s="815">
        <f t="shared" si="11"/>
        <v>201</v>
      </c>
      <c r="E169" s="815">
        <v>22092003</v>
      </c>
    </row>
    <row r="170" spans="1:5">
      <c r="A170" s="817">
        <f t="shared" si="8"/>
        <v>37787</v>
      </c>
      <c r="B170" s="815">
        <f t="shared" si="9"/>
        <v>166</v>
      </c>
      <c r="C170" s="815">
        <f t="shared" si="10"/>
        <v>200</v>
      </c>
      <c r="D170" s="815">
        <f t="shared" si="11"/>
        <v>200</v>
      </c>
      <c r="E170" s="815">
        <v>16121998</v>
      </c>
    </row>
    <row r="171" spans="1:5">
      <c r="A171" s="817">
        <f t="shared" si="8"/>
        <v>37788</v>
      </c>
      <c r="B171" s="815">
        <f t="shared" si="9"/>
        <v>167</v>
      </c>
      <c r="C171" s="815">
        <f t="shared" si="10"/>
        <v>199</v>
      </c>
      <c r="D171" s="815">
        <f t="shared" si="11"/>
        <v>199</v>
      </c>
      <c r="E171" s="815">
        <v>22092003</v>
      </c>
    </row>
    <row r="172" spans="1:5">
      <c r="A172" s="817">
        <f t="shared" si="8"/>
        <v>37789</v>
      </c>
      <c r="B172" s="815">
        <f t="shared" si="9"/>
        <v>168</v>
      </c>
      <c r="C172" s="815">
        <f t="shared" si="10"/>
        <v>198</v>
      </c>
      <c r="D172" s="815">
        <f t="shared" si="11"/>
        <v>198</v>
      </c>
      <c r="E172" s="815">
        <v>16121998</v>
      </c>
    </row>
    <row r="173" spans="1:5">
      <c r="A173" s="817">
        <f t="shared" si="8"/>
        <v>37790</v>
      </c>
      <c r="B173" s="815">
        <f t="shared" si="9"/>
        <v>169</v>
      </c>
      <c r="C173" s="815">
        <f t="shared" si="10"/>
        <v>197</v>
      </c>
      <c r="D173" s="815">
        <f t="shared" si="11"/>
        <v>197</v>
      </c>
      <c r="E173" s="815">
        <v>22092003</v>
      </c>
    </row>
    <row r="174" spans="1:5">
      <c r="A174" s="817">
        <f t="shared" si="8"/>
        <v>37791</v>
      </c>
      <c r="B174" s="815">
        <f t="shared" si="9"/>
        <v>170</v>
      </c>
      <c r="C174" s="815">
        <f t="shared" si="10"/>
        <v>196</v>
      </c>
      <c r="D174" s="815">
        <f t="shared" si="11"/>
        <v>196</v>
      </c>
      <c r="E174" s="815">
        <v>16121998</v>
      </c>
    </row>
    <row r="175" spans="1:5">
      <c r="A175" s="817">
        <f t="shared" si="8"/>
        <v>37792</v>
      </c>
      <c r="B175" s="815">
        <f t="shared" si="9"/>
        <v>171</v>
      </c>
      <c r="C175" s="815">
        <f t="shared" si="10"/>
        <v>195</v>
      </c>
      <c r="D175" s="815">
        <f t="shared" si="11"/>
        <v>195</v>
      </c>
      <c r="E175" s="815">
        <v>22092003</v>
      </c>
    </row>
    <row r="176" spans="1:5">
      <c r="A176" s="817">
        <f t="shared" si="8"/>
        <v>37793</v>
      </c>
      <c r="B176" s="815">
        <f t="shared" si="9"/>
        <v>172</v>
      </c>
      <c r="C176" s="815">
        <f t="shared" si="10"/>
        <v>194</v>
      </c>
      <c r="D176" s="815">
        <f t="shared" si="11"/>
        <v>194</v>
      </c>
      <c r="E176" s="815">
        <v>16121998</v>
      </c>
    </row>
    <row r="177" spans="1:5">
      <c r="A177" s="817">
        <f t="shared" si="8"/>
        <v>37794</v>
      </c>
      <c r="B177" s="815">
        <f t="shared" si="9"/>
        <v>173</v>
      </c>
      <c r="C177" s="815">
        <f t="shared" si="10"/>
        <v>193</v>
      </c>
      <c r="D177" s="815">
        <f t="shared" si="11"/>
        <v>193</v>
      </c>
      <c r="E177" s="815">
        <v>22092003</v>
      </c>
    </row>
    <row r="178" spans="1:5">
      <c r="A178" s="817">
        <f t="shared" si="8"/>
        <v>37795</v>
      </c>
      <c r="B178" s="815">
        <f t="shared" si="9"/>
        <v>174</v>
      </c>
      <c r="C178" s="815">
        <f t="shared" si="10"/>
        <v>192</v>
      </c>
      <c r="D178" s="815">
        <f t="shared" si="11"/>
        <v>192</v>
      </c>
      <c r="E178" s="815">
        <v>16121998</v>
      </c>
    </row>
    <row r="179" spans="1:5">
      <c r="A179" s="817">
        <f t="shared" si="8"/>
        <v>37796</v>
      </c>
      <c r="B179" s="815">
        <f t="shared" si="9"/>
        <v>175</v>
      </c>
      <c r="C179" s="815">
        <f t="shared" si="10"/>
        <v>191</v>
      </c>
      <c r="D179" s="815">
        <f t="shared" si="11"/>
        <v>191</v>
      </c>
      <c r="E179" s="815">
        <v>22092003</v>
      </c>
    </row>
    <row r="180" spans="1:5">
      <c r="A180" s="817">
        <f t="shared" si="8"/>
        <v>37797</v>
      </c>
      <c r="B180" s="815">
        <f t="shared" si="9"/>
        <v>176</v>
      </c>
      <c r="C180" s="815">
        <f t="shared" si="10"/>
        <v>190</v>
      </c>
      <c r="D180" s="815">
        <f t="shared" si="11"/>
        <v>190</v>
      </c>
      <c r="E180" s="815">
        <v>16121998</v>
      </c>
    </row>
    <row r="181" spans="1:5">
      <c r="A181" s="817">
        <f t="shared" si="8"/>
        <v>37798</v>
      </c>
      <c r="B181" s="815">
        <f t="shared" si="9"/>
        <v>177</v>
      </c>
      <c r="C181" s="815">
        <f t="shared" si="10"/>
        <v>189</v>
      </c>
      <c r="D181" s="815">
        <f t="shared" si="11"/>
        <v>189</v>
      </c>
      <c r="E181" s="815">
        <v>22092003</v>
      </c>
    </row>
    <row r="182" spans="1:5">
      <c r="A182" s="817">
        <f t="shared" si="8"/>
        <v>37799</v>
      </c>
      <c r="B182" s="815">
        <f t="shared" si="9"/>
        <v>178</v>
      </c>
      <c r="C182" s="815">
        <f t="shared" si="10"/>
        <v>188</v>
      </c>
      <c r="D182" s="815">
        <f t="shared" si="11"/>
        <v>188</v>
      </c>
      <c r="E182" s="815">
        <v>16121998</v>
      </c>
    </row>
    <row r="183" spans="1:5">
      <c r="A183" s="817">
        <f t="shared" si="8"/>
        <v>37800</v>
      </c>
      <c r="B183" s="815">
        <f t="shared" si="9"/>
        <v>179</v>
      </c>
      <c r="C183" s="815">
        <f t="shared" si="10"/>
        <v>187</v>
      </c>
      <c r="D183" s="815">
        <f t="shared" si="11"/>
        <v>187</v>
      </c>
      <c r="E183" s="815">
        <v>22092003</v>
      </c>
    </row>
    <row r="184" spans="1:5">
      <c r="A184" s="817">
        <f t="shared" si="8"/>
        <v>37801</v>
      </c>
      <c r="B184" s="815">
        <f t="shared" si="9"/>
        <v>180</v>
      </c>
      <c r="C184" s="815">
        <f t="shared" si="10"/>
        <v>186</v>
      </c>
      <c r="D184" s="815">
        <f t="shared" si="11"/>
        <v>186</v>
      </c>
      <c r="E184" s="815">
        <v>16121998</v>
      </c>
    </row>
    <row r="185" spans="1:5">
      <c r="A185" s="817">
        <f t="shared" si="8"/>
        <v>37802</v>
      </c>
      <c r="B185" s="815">
        <f t="shared" si="9"/>
        <v>181</v>
      </c>
      <c r="C185" s="815">
        <f t="shared" si="10"/>
        <v>185</v>
      </c>
      <c r="D185" s="815">
        <f t="shared" si="11"/>
        <v>185</v>
      </c>
      <c r="E185" s="815">
        <v>22092003</v>
      </c>
    </row>
    <row r="186" spans="1:5">
      <c r="A186" s="817">
        <f t="shared" si="8"/>
        <v>37803</v>
      </c>
      <c r="B186" s="815">
        <f t="shared" si="9"/>
        <v>182</v>
      </c>
      <c r="C186" s="815">
        <f t="shared" si="10"/>
        <v>184</v>
      </c>
      <c r="D186" s="815">
        <f t="shared" si="11"/>
        <v>184</v>
      </c>
      <c r="E186" s="815">
        <v>16121998</v>
      </c>
    </row>
    <row r="187" spans="1:5">
      <c r="A187" s="817">
        <f t="shared" si="8"/>
        <v>37804</v>
      </c>
      <c r="B187" s="815">
        <f t="shared" si="9"/>
        <v>183</v>
      </c>
      <c r="C187" s="815">
        <f t="shared" si="10"/>
        <v>183</v>
      </c>
      <c r="D187" s="815">
        <f t="shared" si="11"/>
        <v>183</v>
      </c>
      <c r="E187" s="815">
        <v>22092003</v>
      </c>
    </row>
    <row r="188" spans="1:5">
      <c r="A188" s="817">
        <f t="shared" si="8"/>
        <v>37805</v>
      </c>
      <c r="B188" s="815">
        <f t="shared" si="9"/>
        <v>184</v>
      </c>
      <c r="C188" s="815">
        <f t="shared" si="10"/>
        <v>182</v>
      </c>
      <c r="D188" s="815">
        <f t="shared" si="11"/>
        <v>182</v>
      </c>
      <c r="E188" s="815">
        <v>16121998</v>
      </c>
    </row>
    <row r="189" spans="1:5">
      <c r="A189" s="817">
        <f t="shared" si="8"/>
        <v>37806</v>
      </c>
      <c r="B189" s="815">
        <f t="shared" si="9"/>
        <v>185</v>
      </c>
      <c r="C189" s="815">
        <f t="shared" si="10"/>
        <v>181</v>
      </c>
      <c r="D189" s="815">
        <f t="shared" si="11"/>
        <v>181</v>
      </c>
      <c r="E189" s="815">
        <v>22092003</v>
      </c>
    </row>
    <row r="190" spans="1:5">
      <c r="A190" s="817">
        <f t="shared" si="8"/>
        <v>37807</v>
      </c>
      <c r="B190" s="815">
        <f t="shared" si="9"/>
        <v>186</v>
      </c>
      <c r="C190" s="815">
        <f t="shared" si="10"/>
        <v>180</v>
      </c>
      <c r="D190" s="815">
        <f t="shared" si="11"/>
        <v>180</v>
      </c>
      <c r="E190" s="815">
        <v>16121998</v>
      </c>
    </row>
    <row r="191" spans="1:5">
      <c r="A191" s="817">
        <f t="shared" si="8"/>
        <v>37808</v>
      </c>
      <c r="B191" s="815">
        <f t="shared" si="9"/>
        <v>187</v>
      </c>
      <c r="C191" s="815">
        <f t="shared" si="10"/>
        <v>179</v>
      </c>
      <c r="D191" s="815">
        <f t="shared" si="11"/>
        <v>179</v>
      </c>
      <c r="E191" s="815">
        <v>22092003</v>
      </c>
    </row>
    <row r="192" spans="1:5">
      <c r="A192" s="817">
        <f t="shared" si="8"/>
        <v>37809</v>
      </c>
      <c r="B192" s="815">
        <f t="shared" si="9"/>
        <v>188</v>
      </c>
      <c r="C192" s="815">
        <f t="shared" si="10"/>
        <v>178</v>
      </c>
      <c r="D192" s="815">
        <f t="shared" si="11"/>
        <v>178</v>
      </c>
      <c r="E192" s="815">
        <v>16121998</v>
      </c>
    </row>
    <row r="193" spans="1:5">
      <c r="A193" s="817">
        <f t="shared" si="8"/>
        <v>37810</v>
      </c>
      <c r="B193" s="815">
        <f t="shared" si="9"/>
        <v>189</v>
      </c>
      <c r="C193" s="815">
        <f t="shared" si="10"/>
        <v>177</v>
      </c>
      <c r="D193" s="815">
        <f t="shared" si="11"/>
        <v>177</v>
      </c>
      <c r="E193" s="815">
        <v>22092003</v>
      </c>
    </row>
    <row r="194" spans="1:5">
      <c r="A194" s="817">
        <f t="shared" si="8"/>
        <v>37811</v>
      </c>
      <c r="B194" s="815">
        <f t="shared" si="9"/>
        <v>190</v>
      </c>
      <c r="C194" s="815">
        <f t="shared" si="10"/>
        <v>176</v>
      </c>
      <c r="D194" s="815">
        <f t="shared" si="11"/>
        <v>176</v>
      </c>
      <c r="E194" s="815">
        <v>16121998</v>
      </c>
    </row>
    <row r="195" spans="1:5">
      <c r="A195" s="817">
        <f t="shared" si="8"/>
        <v>37812</v>
      </c>
      <c r="B195" s="815">
        <f t="shared" si="9"/>
        <v>191</v>
      </c>
      <c r="C195" s="815">
        <f t="shared" si="10"/>
        <v>175</v>
      </c>
      <c r="D195" s="815">
        <f t="shared" si="11"/>
        <v>175</v>
      </c>
      <c r="E195" s="815">
        <v>22092003</v>
      </c>
    </row>
    <row r="196" spans="1:5">
      <c r="A196" s="817">
        <f t="shared" si="8"/>
        <v>37813</v>
      </c>
      <c r="B196" s="815">
        <f t="shared" si="9"/>
        <v>192</v>
      </c>
      <c r="C196" s="815">
        <f t="shared" si="10"/>
        <v>174</v>
      </c>
      <c r="D196" s="815">
        <f t="shared" si="11"/>
        <v>174</v>
      </c>
      <c r="E196" s="815">
        <v>16121998</v>
      </c>
    </row>
    <row r="197" spans="1:5">
      <c r="A197" s="817">
        <f t="shared" si="8"/>
        <v>37814</v>
      </c>
      <c r="B197" s="815">
        <f t="shared" si="9"/>
        <v>193</v>
      </c>
      <c r="C197" s="815">
        <f t="shared" si="10"/>
        <v>173</v>
      </c>
      <c r="D197" s="815">
        <f t="shared" si="11"/>
        <v>173</v>
      </c>
      <c r="E197" s="815">
        <v>22092003</v>
      </c>
    </row>
    <row r="198" spans="1:5">
      <c r="A198" s="817">
        <f t="shared" ref="A198:A261" si="12">A197+1</f>
        <v>37815</v>
      </c>
      <c r="B198" s="815">
        <f t="shared" ref="B198:B261" si="13">B197+1</f>
        <v>194</v>
      </c>
      <c r="C198" s="815">
        <f t="shared" ref="C198:C261" si="14">C197-1</f>
        <v>172</v>
      </c>
      <c r="D198" s="815">
        <f t="shared" ref="D198:D261" si="15">D197-1</f>
        <v>172</v>
      </c>
      <c r="E198" s="815">
        <v>16121998</v>
      </c>
    </row>
    <row r="199" spans="1:5">
      <c r="A199" s="817">
        <f t="shared" si="12"/>
        <v>37816</v>
      </c>
      <c r="B199" s="815">
        <f t="shared" si="13"/>
        <v>195</v>
      </c>
      <c r="C199" s="815">
        <f t="shared" si="14"/>
        <v>171</v>
      </c>
      <c r="D199" s="815">
        <f t="shared" si="15"/>
        <v>171</v>
      </c>
      <c r="E199" s="815">
        <v>22092003</v>
      </c>
    </row>
    <row r="200" spans="1:5">
      <c r="A200" s="817">
        <f t="shared" si="12"/>
        <v>37817</v>
      </c>
      <c r="B200" s="815">
        <f t="shared" si="13"/>
        <v>196</v>
      </c>
      <c r="C200" s="815">
        <f t="shared" si="14"/>
        <v>170</v>
      </c>
      <c r="D200" s="815">
        <f t="shared" si="15"/>
        <v>170</v>
      </c>
      <c r="E200" s="815">
        <v>16121998</v>
      </c>
    </row>
    <row r="201" spans="1:5">
      <c r="A201" s="817">
        <f t="shared" si="12"/>
        <v>37818</v>
      </c>
      <c r="B201" s="815">
        <f t="shared" si="13"/>
        <v>197</v>
      </c>
      <c r="C201" s="815">
        <f t="shared" si="14"/>
        <v>169</v>
      </c>
      <c r="D201" s="815">
        <f t="shared" si="15"/>
        <v>169</v>
      </c>
      <c r="E201" s="815">
        <v>22092003</v>
      </c>
    </row>
    <row r="202" spans="1:5">
      <c r="A202" s="817">
        <f t="shared" si="12"/>
        <v>37819</v>
      </c>
      <c r="B202" s="815">
        <f t="shared" si="13"/>
        <v>198</v>
      </c>
      <c r="C202" s="815">
        <f t="shared" si="14"/>
        <v>168</v>
      </c>
      <c r="D202" s="815">
        <f t="shared" si="15"/>
        <v>168</v>
      </c>
      <c r="E202" s="815">
        <v>16121998</v>
      </c>
    </row>
    <row r="203" spans="1:5">
      <c r="A203" s="817">
        <f t="shared" si="12"/>
        <v>37820</v>
      </c>
      <c r="B203" s="815">
        <f t="shared" si="13"/>
        <v>199</v>
      </c>
      <c r="C203" s="815">
        <f t="shared" si="14"/>
        <v>167</v>
      </c>
      <c r="D203" s="815">
        <f t="shared" si="15"/>
        <v>167</v>
      </c>
      <c r="E203" s="815">
        <v>22092003</v>
      </c>
    </row>
    <row r="204" spans="1:5">
      <c r="A204" s="817">
        <f t="shared" si="12"/>
        <v>37821</v>
      </c>
      <c r="B204" s="815">
        <f t="shared" si="13"/>
        <v>200</v>
      </c>
      <c r="C204" s="815">
        <f t="shared" si="14"/>
        <v>166</v>
      </c>
      <c r="D204" s="815">
        <f t="shared" si="15"/>
        <v>166</v>
      </c>
      <c r="E204" s="815">
        <v>16121998</v>
      </c>
    </row>
    <row r="205" spans="1:5">
      <c r="A205" s="817">
        <f t="shared" si="12"/>
        <v>37822</v>
      </c>
      <c r="B205" s="815">
        <f t="shared" si="13"/>
        <v>201</v>
      </c>
      <c r="C205" s="815">
        <f t="shared" si="14"/>
        <v>165</v>
      </c>
      <c r="D205" s="815">
        <f t="shared" si="15"/>
        <v>165</v>
      </c>
      <c r="E205" s="815">
        <v>22092003</v>
      </c>
    </row>
    <row r="206" spans="1:5">
      <c r="A206" s="817">
        <f t="shared" si="12"/>
        <v>37823</v>
      </c>
      <c r="B206" s="815">
        <f t="shared" si="13"/>
        <v>202</v>
      </c>
      <c r="C206" s="815">
        <f t="shared" si="14"/>
        <v>164</v>
      </c>
      <c r="D206" s="815">
        <f t="shared" si="15"/>
        <v>164</v>
      </c>
      <c r="E206" s="815">
        <v>16121998</v>
      </c>
    </row>
    <row r="207" spans="1:5">
      <c r="A207" s="817">
        <f t="shared" si="12"/>
        <v>37824</v>
      </c>
      <c r="B207" s="815">
        <f t="shared" si="13"/>
        <v>203</v>
      </c>
      <c r="C207" s="815">
        <f t="shared" si="14"/>
        <v>163</v>
      </c>
      <c r="D207" s="815">
        <f t="shared" si="15"/>
        <v>163</v>
      </c>
      <c r="E207" s="815">
        <v>22092003</v>
      </c>
    </row>
    <row r="208" spans="1:5">
      <c r="A208" s="817">
        <f t="shared" si="12"/>
        <v>37825</v>
      </c>
      <c r="B208" s="815">
        <f t="shared" si="13"/>
        <v>204</v>
      </c>
      <c r="C208" s="815">
        <f t="shared" si="14"/>
        <v>162</v>
      </c>
      <c r="D208" s="815">
        <f t="shared" si="15"/>
        <v>162</v>
      </c>
      <c r="E208" s="815">
        <v>16121998</v>
      </c>
    </row>
    <row r="209" spans="1:5">
      <c r="A209" s="817">
        <f t="shared" si="12"/>
        <v>37826</v>
      </c>
      <c r="B209" s="815">
        <f t="shared" si="13"/>
        <v>205</v>
      </c>
      <c r="C209" s="815">
        <f t="shared" si="14"/>
        <v>161</v>
      </c>
      <c r="D209" s="815">
        <f t="shared" si="15"/>
        <v>161</v>
      </c>
      <c r="E209" s="815">
        <v>22092003</v>
      </c>
    </row>
    <row r="210" spans="1:5">
      <c r="A210" s="817">
        <f t="shared" si="12"/>
        <v>37827</v>
      </c>
      <c r="B210" s="815">
        <f t="shared" si="13"/>
        <v>206</v>
      </c>
      <c r="C210" s="815">
        <f t="shared" si="14"/>
        <v>160</v>
      </c>
      <c r="D210" s="815">
        <f t="shared" si="15"/>
        <v>160</v>
      </c>
      <c r="E210" s="815">
        <v>16121998</v>
      </c>
    </row>
    <row r="211" spans="1:5">
      <c r="A211" s="817">
        <f t="shared" si="12"/>
        <v>37828</v>
      </c>
      <c r="B211" s="815">
        <f t="shared" si="13"/>
        <v>207</v>
      </c>
      <c r="C211" s="815">
        <f t="shared" si="14"/>
        <v>159</v>
      </c>
      <c r="D211" s="815">
        <f t="shared" si="15"/>
        <v>159</v>
      </c>
      <c r="E211" s="815">
        <v>22092003</v>
      </c>
    </row>
    <row r="212" spans="1:5">
      <c r="A212" s="817">
        <f t="shared" si="12"/>
        <v>37829</v>
      </c>
      <c r="B212" s="815">
        <f t="shared" si="13"/>
        <v>208</v>
      </c>
      <c r="C212" s="815">
        <f t="shared" si="14"/>
        <v>158</v>
      </c>
      <c r="D212" s="815">
        <f t="shared" si="15"/>
        <v>158</v>
      </c>
      <c r="E212" s="815">
        <v>16121998</v>
      </c>
    </row>
    <row r="213" spans="1:5">
      <c r="A213" s="817">
        <f t="shared" si="12"/>
        <v>37830</v>
      </c>
      <c r="B213" s="815">
        <f t="shared" si="13"/>
        <v>209</v>
      </c>
      <c r="C213" s="815">
        <f t="shared" si="14"/>
        <v>157</v>
      </c>
      <c r="D213" s="815">
        <f t="shared" si="15"/>
        <v>157</v>
      </c>
      <c r="E213" s="815">
        <v>22092003</v>
      </c>
    </row>
    <row r="214" spans="1:5">
      <c r="A214" s="817">
        <f t="shared" si="12"/>
        <v>37831</v>
      </c>
      <c r="B214" s="815">
        <f t="shared" si="13"/>
        <v>210</v>
      </c>
      <c r="C214" s="815">
        <f t="shared" si="14"/>
        <v>156</v>
      </c>
      <c r="D214" s="815">
        <f t="shared" si="15"/>
        <v>156</v>
      </c>
      <c r="E214" s="815">
        <v>16121998</v>
      </c>
    </row>
    <row r="215" spans="1:5">
      <c r="A215" s="817">
        <f t="shared" si="12"/>
        <v>37832</v>
      </c>
      <c r="B215" s="815">
        <f t="shared" si="13"/>
        <v>211</v>
      </c>
      <c r="C215" s="815">
        <f t="shared" si="14"/>
        <v>155</v>
      </c>
      <c r="D215" s="815">
        <f t="shared" si="15"/>
        <v>155</v>
      </c>
      <c r="E215" s="815">
        <v>22092003</v>
      </c>
    </row>
    <row r="216" spans="1:5">
      <c r="A216" s="817">
        <f t="shared" si="12"/>
        <v>37833</v>
      </c>
      <c r="B216" s="815">
        <f t="shared" si="13"/>
        <v>212</v>
      </c>
      <c r="C216" s="815">
        <f t="shared" si="14"/>
        <v>154</v>
      </c>
      <c r="D216" s="815">
        <f t="shared" si="15"/>
        <v>154</v>
      </c>
      <c r="E216" s="815">
        <v>16121998</v>
      </c>
    </row>
    <row r="217" spans="1:5">
      <c r="A217" s="817">
        <f t="shared" si="12"/>
        <v>37834</v>
      </c>
      <c r="B217" s="815">
        <f t="shared" si="13"/>
        <v>213</v>
      </c>
      <c r="C217" s="815">
        <f t="shared" si="14"/>
        <v>153</v>
      </c>
      <c r="D217" s="815">
        <f t="shared" si="15"/>
        <v>153</v>
      </c>
      <c r="E217" s="815">
        <v>22092003</v>
      </c>
    </row>
    <row r="218" spans="1:5">
      <c r="A218" s="817">
        <f t="shared" si="12"/>
        <v>37835</v>
      </c>
      <c r="B218" s="815">
        <f t="shared" si="13"/>
        <v>214</v>
      </c>
      <c r="C218" s="815">
        <f t="shared" si="14"/>
        <v>152</v>
      </c>
      <c r="D218" s="815">
        <f t="shared" si="15"/>
        <v>152</v>
      </c>
      <c r="E218" s="815">
        <v>16121998</v>
      </c>
    </row>
    <row r="219" spans="1:5">
      <c r="A219" s="817">
        <f t="shared" si="12"/>
        <v>37836</v>
      </c>
      <c r="B219" s="815">
        <f t="shared" si="13"/>
        <v>215</v>
      </c>
      <c r="C219" s="815">
        <f t="shared" si="14"/>
        <v>151</v>
      </c>
      <c r="D219" s="815">
        <f t="shared" si="15"/>
        <v>151</v>
      </c>
      <c r="E219" s="815">
        <v>22092003</v>
      </c>
    </row>
    <row r="220" spans="1:5">
      <c r="A220" s="817">
        <f t="shared" si="12"/>
        <v>37837</v>
      </c>
      <c r="B220" s="815">
        <f t="shared" si="13"/>
        <v>216</v>
      </c>
      <c r="C220" s="815">
        <f t="shared" si="14"/>
        <v>150</v>
      </c>
      <c r="D220" s="815">
        <f t="shared" si="15"/>
        <v>150</v>
      </c>
      <c r="E220" s="815">
        <v>16121998</v>
      </c>
    </row>
    <row r="221" spans="1:5">
      <c r="A221" s="817">
        <f t="shared" si="12"/>
        <v>37838</v>
      </c>
      <c r="B221" s="815">
        <f t="shared" si="13"/>
        <v>217</v>
      </c>
      <c r="C221" s="815">
        <f t="shared" si="14"/>
        <v>149</v>
      </c>
      <c r="D221" s="815">
        <f t="shared" si="15"/>
        <v>149</v>
      </c>
      <c r="E221" s="815">
        <v>22092003</v>
      </c>
    </row>
    <row r="222" spans="1:5">
      <c r="A222" s="817">
        <f t="shared" si="12"/>
        <v>37839</v>
      </c>
      <c r="B222" s="815">
        <f t="shared" si="13"/>
        <v>218</v>
      </c>
      <c r="C222" s="815">
        <f t="shared" si="14"/>
        <v>148</v>
      </c>
      <c r="D222" s="815">
        <f t="shared" si="15"/>
        <v>148</v>
      </c>
      <c r="E222" s="815">
        <v>16121998</v>
      </c>
    </row>
    <row r="223" spans="1:5">
      <c r="A223" s="817">
        <f t="shared" si="12"/>
        <v>37840</v>
      </c>
      <c r="B223" s="815">
        <f t="shared" si="13"/>
        <v>219</v>
      </c>
      <c r="C223" s="815">
        <f t="shared" si="14"/>
        <v>147</v>
      </c>
      <c r="D223" s="815">
        <f t="shared" si="15"/>
        <v>147</v>
      </c>
      <c r="E223" s="815">
        <v>22092003</v>
      </c>
    </row>
    <row r="224" spans="1:5">
      <c r="A224" s="817">
        <f t="shared" si="12"/>
        <v>37841</v>
      </c>
      <c r="B224" s="815">
        <f t="shared" si="13"/>
        <v>220</v>
      </c>
      <c r="C224" s="815">
        <f t="shared" si="14"/>
        <v>146</v>
      </c>
      <c r="D224" s="815">
        <f t="shared" si="15"/>
        <v>146</v>
      </c>
      <c r="E224" s="815">
        <v>16121998</v>
      </c>
    </row>
    <row r="225" spans="1:5">
      <c r="A225" s="817">
        <f t="shared" si="12"/>
        <v>37842</v>
      </c>
      <c r="B225" s="815">
        <f t="shared" si="13"/>
        <v>221</v>
      </c>
      <c r="C225" s="815">
        <f t="shared" si="14"/>
        <v>145</v>
      </c>
      <c r="D225" s="815">
        <f t="shared" si="15"/>
        <v>145</v>
      </c>
      <c r="E225" s="815">
        <v>22092003</v>
      </c>
    </row>
    <row r="226" spans="1:5">
      <c r="A226" s="817">
        <f t="shared" si="12"/>
        <v>37843</v>
      </c>
      <c r="B226" s="815">
        <f t="shared" si="13"/>
        <v>222</v>
      </c>
      <c r="C226" s="815">
        <f t="shared" si="14"/>
        <v>144</v>
      </c>
      <c r="D226" s="815">
        <f t="shared" si="15"/>
        <v>144</v>
      </c>
      <c r="E226" s="815">
        <v>16121998</v>
      </c>
    </row>
    <row r="227" spans="1:5">
      <c r="A227" s="817">
        <f t="shared" si="12"/>
        <v>37844</v>
      </c>
      <c r="B227" s="815">
        <f t="shared" si="13"/>
        <v>223</v>
      </c>
      <c r="C227" s="815">
        <f t="shared" si="14"/>
        <v>143</v>
      </c>
      <c r="D227" s="815">
        <f t="shared" si="15"/>
        <v>143</v>
      </c>
      <c r="E227" s="815">
        <v>22092003</v>
      </c>
    </row>
    <row r="228" spans="1:5">
      <c r="A228" s="817">
        <f t="shared" si="12"/>
        <v>37845</v>
      </c>
      <c r="B228" s="815">
        <f t="shared" si="13"/>
        <v>224</v>
      </c>
      <c r="C228" s="815">
        <f t="shared" si="14"/>
        <v>142</v>
      </c>
      <c r="D228" s="815">
        <f t="shared" si="15"/>
        <v>142</v>
      </c>
      <c r="E228" s="815">
        <v>16121998</v>
      </c>
    </row>
    <row r="229" spans="1:5">
      <c r="A229" s="817">
        <f t="shared" si="12"/>
        <v>37846</v>
      </c>
      <c r="B229" s="815">
        <f t="shared" si="13"/>
        <v>225</v>
      </c>
      <c r="C229" s="815">
        <f t="shared" si="14"/>
        <v>141</v>
      </c>
      <c r="D229" s="815">
        <f t="shared" si="15"/>
        <v>141</v>
      </c>
      <c r="E229" s="815">
        <v>22092003</v>
      </c>
    </row>
    <row r="230" spans="1:5">
      <c r="A230" s="817">
        <f t="shared" si="12"/>
        <v>37847</v>
      </c>
      <c r="B230" s="815">
        <f t="shared" si="13"/>
        <v>226</v>
      </c>
      <c r="C230" s="815">
        <f t="shared" si="14"/>
        <v>140</v>
      </c>
      <c r="D230" s="815">
        <f t="shared" si="15"/>
        <v>140</v>
      </c>
      <c r="E230" s="815">
        <v>16121998</v>
      </c>
    </row>
    <row r="231" spans="1:5">
      <c r="A231" s="817">
        <f t="shared" si="12"/>
        <v>37848</v>
      </c>
      <c r="B231" s="815">
        <f t="shared" si="13"/>
        <v>227</v>
      </c>
      <c r="C231" s="815">
        <f t="shared" si="14"/>
        <v>139</v>
      </c>
      <c r="D231" s="815">
        <f t="shared" si="15"/>
        <v>139</v>
      </c>
      <c r="E231" s="815">
        <v>22092003</v>
      </c>
    </row>
    <row r="232" spans="1:5">
      <c r="A232" s="817">
        <f t="shared" si="12"/>
        <v>37849</v>
      </c>
      <c r="B232" s="815">
        <f t="shared" si="13"/>
        <v>228</v>
      </c>
      <c r="C232" s="815">
        <f t="shared" si="14"/>
        <v>138</v>
      </c>
      <c r="D232" s="815">
        <f t="shared" si="15"/>
        <v>138</v>
      </c>
      <c r="E232" s="815">
        <v>16121998</v>
      </c>
    </row>
    <row r="233" spans="1:5">
      <c r="A233" s="817">
        <f t="shared" si="12"/>
        <v>37850</v>
      </c>
      <c r="B233" s="815">
        <f t="shared" si="13"/>
        <v>229</v>
      </c>
      <c r="C233" s="815">
        <f t="shared" si="14"/>
        <v>137</v>
      </c>
      <c r="D233" s="815">
        <f t="shared" si="15"/>
        <v>137</v>
      </c>
      <c r="E233" s="815">
        <v>22092003</v>
      </c>
    </row>
    <row r="234" spans="1:5">
      <c r="A234" s="817">
        <f t="shared" si="12"/>
        <v>37851</v>
      </c>
      <c r="B234" s="815">
        <f t="shared" si="13"/>
        <v>230</v>
      </c>
      <c r="C234" s="815">
        <f t="shared" si="14"/>
        <v>136</v>
      </c>
      <c r="D234" s="815">
        <f t="shared" si="15"/>
        <v>136</v>
      </c>
      <c r="E234" s="815">
        <v>16121998</v>
      </c>
    </row>
    <row r="235" spans="1:5">
      <c r="A235" s="817">
        <f t="shared" si="12"/>
        <v>37852</v>
      </c>
      <c r="B235" s="815">
        <f t="shared" si="13"/>
        <v>231</v>
      </c>
      <c r="C235" s="815">
        <f t="shared" si="14"/>
        <v>135</v>
      </c>
      <c r="D235" s="815">
        <f t="shared" si="15"/>
        <v>135</v>
      </c>
      <c r="E235" s="815">
        <v>22092003</v>
      </c>
    </row>
    <row r="236" spans="1:5">
      <c r="A236" s="817">
        <f t="shared" si="12"/>
        <v>37853</v>
      </c>
      <c r="B236" s="815">
        <f t="shared" si="13"/>
        <v>232</v>
      </c>
      <c r="C236" s="815">
        <f t="shared" si="14"/>
        <v>134</v>
      </c>
      <c r="D236" s="815">
        <f t="shared" si="15"/>
        <v>134</v>
      </c>
      <c r="E236" s="815">
        <v>16121998</v>
      </c>
    </row>
    <row r="237" spans="1:5">
      <c r="A237" s="817">
        <f t="shared" si="12"/>
        <v>37854</v>
      </c>
      <c r="B237" s="815">
        <f t="shared" si="13"/>
        <v>233</v>
      </c>
      <c r="C237" s="815">
        <f t="shared" si="14"/>
        <v>133</v>
      </c>
      <c r="D237" s="815">
        <f t="shared" si="15"/>
        <v>133</v>
      </c>
      <c r="E237" s="815">
        <v>22092003</v>
      </c>
    </row>
    <row r="238" spans="1:5">
      <c r="A238" s="817">
        <f t="shared" si="12"/>
        <v>37855</v>
      </c>
      <c r="B238" s="815">
        <f t="shared" si="13"/>
        <v>234</v>
      </c>
      <c r="C238" s="815">
        <f t="shared" si="14"/>
        <v>132</v>
      </c>
      <c r="D238" s="815">
        <f t="shared" si="15"/>
        <v>132</v>
      </c>
      <c r="E238" s="815">
        <v>16121998</v>
      </c>
    </row>
    <row r="239" spans="1:5">
      <c r="A239" s="817">
        <f t="shared" si="12"/>
        <v>37856</v>
      </c>
      <c r="B239" s="815">
        <f t="shared" si="13"/>
        <v>235</v>
      </c>
      <c r="C239" s="815">
        <f t="shared" si="14"/>
        <v>131</v>
      </c>
      <c r="D239" s="815">
        <f t="shared" si="15"/>
        <v>131</v>
      </c>
      <c r="E239" s="815">
        <v>22092003</v>
      </c>
    </row>
    <row r="240" spans="1:5">
      <c r="A240" s="817">
        <f t="shared" si="12"/>
        <v>37857</v>
      </c>
      <c r="B240" s="815">
        <f t="shared" si="13"/>
        <v>236</v>
      </c>
      <c r="C240" s="815">
        <f t="shared" si="14"/>
        <v>130</v>
      </c>
      <c r="D240" s="815">
        <f t="shared" si="15"/>
        <v>130</v>
      </c>
      <c r="E240" s="815">
        <v>16121998</v>
      </c>
    </row>
    <row r="241" spans="1:5">
      <c r="A241" s="817">
        <f t="shared" si="12"/>
        <v>37858</v>
      </c>
      <c r="B241" s="815">
        <f t="shared" si="13"/>
        <v>237</v>
      </c>
      <c r="C241" s="815">
        <f t="shared" si="14"/>
        <v>129</v>
      </c>
      <c r="D241" s="815">
        <f t="shared" si="15"/>
        <v>129</v>
      </c>
      <c r="E241" s="815">
        <v>22092003</v>
      </c>
    </row>
    <row r="242" spans="1:5">
      <c r="A242" s="817">
        <f t="shared" si="12"/>
        <v>37859</v>
      </c>
      <c r="B242" s="815">
        <f t="shared" si="13"/>
        <v>238</v>
      </c>
      <c r="C242" s="815">
        <f t="shared" si="14"/>
        <v>128</v>
      </c>
      <c r="D242" s="815">
        <f t="shared" si="15"/>
        <v>128</v>
      </c>
      <c r="E242" s="815">
        <v>16121998</v>
      </c>
    </row>
    <row r="243" spans="1:5">
      <c r="A243" s="817">
        <f t="shared" si="12"/>
        <v>37860</v>
      </c>
      <c r="B243" s="815">
        <f t="shared" si="13"/>
        <v>239</v>
      </c>
      <c r="C243" s="815">
        <f t="shared" si="14"/>
        <v>127</v>
      </c>
      <c r="D243" s="815">
        <f t="shared" si="15"/>
        <v>127</v>
      </c>
      <c r="E243" s="815">
        <v>22092003</v>
      </c>
    </row>
    <row r="244" spans="1:5">
      <c r="A244" s="817">
        <f t="shared" si="12"/>
        <v>37861</v>
      </c>
      <c r="B244" s="815">
        <f t="shared" si="13"/>
        <v>240</v>
      </c>
      <c r="C244" s="815">
        <f t="shared" si="14"/>
        <v>126</v>
      </c>
      <c r="D244" s="815">
        <f t="shared" si="15"/>
        <v>126</v>
      </c>
      <c r="E244" s="815">
        <v>16121998</v>
      </c>
    </row>
    <row r="245" spans="1:5">
      <c r="A245" s="817">
        <f t="shared" si="12"/>
        <v>37862</v>
      </c>
      <c r="B245" s="815">
        <f t="shared" si="13"/>
        <v>241</v>
      </c>
      <c r="C245" s="815">
        <f t="shared" si="14"/>
        <v>125</v>
      </c>
      <c r="D245" s="815">
        <f t="shared" si="15"/>
        <v>125</v>
      </c>
      <c r="E245" s="815">
        <v>22092003</v>
      </c>
    </row>
    <row r="246" spans="1:5">
      <c r="A246" s="817">
        <f t="shared" si="12"/>
        <v>37863</v>
      </c>
      <c r="B246" s="815">
        <f t="shared" si="13"/>
        <v>242</v>
      </c>
      <c r="C246" s="815">
        <f t="shared" si="14"/>
        <v>124</v>
      </c>
      <c r="D246" s="815">
        <f t="shared" si="15"/>
        <v>124</v>
      </c>
      <c r="E246" s="815">
        <v>16121998</v>
      </c>
    </row>
    <row r="247" spans="1:5">
      <c r="A247" s="817">
        <f t="shared" si="12"/>
        <v>37864</v>
      </c>
      <c r="B247" s="815">
        <f t="shared" si="13"/>
        <v>243</v>
      </c>
      <c r="C247" s="815">
        <f t="shared" si="14"/>
        <v>123</v>
      </c>
      <c r="D247" s="815">
        <f t="shared" si="15"/>
        <v>123</v>
      </c>
      <c r="E247" s="815">
        <v>22092003</v>
      </c>
    </row>
    <row r="248" spans="1:5">
      <c r="A248" s="817">
        <f t="shared" si="12"/>
        <v>37865</v>
      </c>
      <c r="B248" s="815">
        <f t="shared" si="13"/>
        <v>244</v>
      </c>
      <c r="C248" s="815">
        <f t="shared" si="14"/>
        <v>122</v>
      </c>
      <c r="D248" s="815">
        <f t="shared" si="15"/>
        <v>122</v>
      </c>
      <c r="E248" s="815">
        <v>16121998</v>
      </c>
    </row>
    <row r="249" spans="1:5">
      <c r="A249" s="817">
        <f t="shared" si="12"/>
        <v>37866</v>
      </c>
      <c r="B249" s="815">
        <f t="shared" si="13"/>
        <v>245</v>
      </c>
      <c r="C249" s="815">
        <f t="shared" si="14"/>
        <v>121</v>
      </c>
      <c r="D249" s="815">
        <f t="shared" si="15"/>
        <v>121</v>
      </c>
      <c r="E249" s="815">
        <v>22092003</v>
      </c>
    </row>
    <row r="250" spans="1:5">
      <c r="A250" s="817">
        <f t="shared" si="12"/>
        <v>37867</v>
      </c>
      <c r="B250" s="815">
        <f t="shared" si="13"/>
        <v>246</v>
      </c>
      <c r="C250" s="815">
        <f t="shared" si="14"/>
        <v>120</v>
      </c>
      <c r="D250" s="815">
        <f t="shared" si="15"/>
        <v>120</v>
      </c>
      <c r="E250" s="815">
        <v>16121998</v>
      </c>
    </row>
    <row r="251" spans="1:5">
      <c r="A251" s="817">
        <f t="shared" si="12"/>
        <v>37868</v>
      </c>
      <c r="B251" s="815">
        <f t="shared" si="13"/>
        <v>247</v>
      </c>
      <c r="C251" s="815">
        <f t="shared" si="14"/>
        <v>119</v>
      </c>
      <c r="D251" s="815">
        <f t="shared" si="15"/>
        <v>119</v>
      </c>
      <c r="E251" s="815">
        <v>22092003</v>
      </c>
    </row>
    <row r="252" spans="1:5">
      <c r="A252" s="817">
        <f t="shared" si="12"/>
        <v>37869</v>
      </c>
      <c r="B252" s="815">
        <f t="shared" si="13"/>
        <v>248</v>
      </c>
      <c r="C252" s="815">
        <f t="shared" si="14"/>
        <v>118</v>
      </c>
      <c r="D252" s="815">
        <f t="shared" si="15"/>
        <v>118</v>
      </c>
      <c r="E252" s="815">
        <v>16121998</v>
      </c>
    </row>
    <row r="253" spans="1:5">
      <c r="A253" s="817">
        <f t="shared" si="12"/>
        <v>37870</v>
      </c>
      <c r="B253" s="815">
        <f t="shared" si="13"/>
        <v>249</v>
      </c>
      <c r="C253" s="815">
        <f t="shared" si="14"/>
        <v>117</v>
      </c>
      <c r="D253" s="815">
        <f t="shared" si="15"/>
        <v>117</v>
      </c>
      <c r="E253" s="815">
        <v>22092003</v>
      </c>
    </row>
    <row r="254" spans="1:5">
      <c r="A254" s="817">
        <f t="shared" si="12"/>
        <v>37871</v>
      </c>
      <c r="B254" s="815">
        <f t="shared" si="13"/>
        <v>250</v>
      </c>
      <c r="C254" s="815">
        <f t="shared" si="14"/>
        <v>116</v>
      </c>
      <c r="D254" s="815">
        <f t="shared" si="15"/>
        <v>116</v>
      </c>
      <c r="E254" s="815">
        <v>16121998</v>
      </c>
    </row>
    <row r="255" spans="1:5">
      <c r="A255" s="817">
        <f t="shared" si="12"/>
        <v>37872</v>
      </c>
      <c r="B255" s="815">
        <f t="shared" si="13"/>
        <v>251</v>
      </c>
      <c r="C255" s="815">
        <f t="shared" si="14"/>
        <v>115</v>
      </c>
      <c r="D255" s="815">
        <f t="shared" si="15"/>
        <v>115</v>
      </c>
      <c r="E255" s="815">
        <v>22092003</v>
      </c>
    </row>
    <row r="256" spans="1:5">
      <c r="A256" s="817">
        <f t="shared" si="12"/>
        <v>37873</v>
      </c>
      <c r="B256" s="815">
        <f t="shared" si="13"/>
        <v>252</v>
      </c>
      <c r="C256" s="815">
        <f t="shared" si="14"/>
        <v>114</v>
      </c>
      <c r="D256" s="815">
        <f t="shared" si="15"/>
        <v>114</v>
      </c>
      <c r="E256" s="815">
        <v>16121998</v>
      </c>
    </row>
    <row r="257" spans="1:5">
      <c r="A257" s="817">
        <f t="shared" si="12"/>
        <v>37874</v>
      </c>
      <c r="B257" s="815">
        <f t="shared" si="13"/>
        <v>253</v>
      </c>
      <c r="C257" s="815">
        <f t="shared" si="14"/>
        <v>113</v>
      </c>
      <c r="D257" s="815">
        <f t="shared" si="15"/>
        <v>113</v>
      </c>
      <c r="E257" s="815">
        <v>22092003</v>
      </c>
    </row>
    <row r="258" spans="1:5">
      <c r="A258" s="817">
        <f t="shared" si="12"/>
        <v>37875</v>
      </c>
      <c r="B258" s="815">
        <f t="shared" si="13"/>
        <v>254</v>
      </c>
      <c r="C258" s="815">
        <f t="shared" si="14"/>
        <v>112</v>
      </c>
      <c r="D258" s="815">
        <f t="shared" si="15"/>
        <v>112</v>
      </c>
      <c r="E258" s="815">
        <v>16121998</v>
      </c>
    </row>
    <row r="259" spans="1:5">
      <c r="A259" s="817">
        <f t="shared" si="12"/>
        <v>37876</v>
      </c>
      <c r="B259" s="815">
        <f t="shared" si="13"/>
        <v>255</v>
      </c>
      <c r="C259" s="815">
        <f t="shared" si="14"/>
        <v>111</v>
      </c>
      <c r="D259" s="815">
        <f t="shared" si="15"/>
        <v>111</v>
      </c>
      <c r="E259" s="815">
        <v>22092003</v>
      </c>
    </row>
    <row r="260" spans="1:5">
      <c r="A260" s="817">
        <f t="shared" si="12"/>
        <v>37877</v>
      </c>
      <c r="B260" s="815">
        <f t="shared" si="13"/>
        <v>256</v>
      </c>
      <c r="C260" s="815">
        <f t="shared" si="14"/>
        <v>110</v>
      </c>
      <c r="D260" s="815">
        <f t="shared" si="15"/>
        <v>110</v>
      </c>
      <c r="E260" s="815">
        <v>16121998</v>
      </c>
    </row>
    <row r="261" spans="1:5">
      <c r="A261" s="817">
        <f t="shared" si="12"/>
        <v>37878</v>
      </c>
      <c r="B261" s="815">
        <f t="shared" si="13"/>
        <v>257</v>
      </c>
      <c r="C261" s="815">
        <f t="shared" si="14"/>
        <v>109</v>
      </c>
      <c r="D261" s="815">
        <f t="shared" si="15"/>
        <v>109</v>
      </c>
      <c r="E261" s="815">
        <v>22092003</v>
      </c>
    </row>
    <row r="262" spans="1:5">
      <c r="A262" s="817">
        <f t="shared" ref="A262:A325" si="16">A261+1</f>
        <v>37879</v>
      </c>
      <c r="B262" s="815">
        <f t="shared" ref="B262:B325" si="17">B261+1</f>
        <v>258</v>
      </c>
      <c r="C262" s="815">
        <f t="shared" ref="C262:C325" si="18">C261-1</f>
        <v>108</v>
      </c>
      <c r="D262" s="815">
        <f t="shared" ref="D262:D325" si="19">D261-1</f>
        <v>108</v>
      </c>
      <c r="E262" s="815">
        <v>16121998</v>
      </c>
    </row>
    <row r="263" spans="1:5">
      <c r="A263" s="817">
        <f t="shared" si="16"/>
        <v>37880</v>
      </c>
      <c r="B263" s="815">
        <f t="shared" si="17"/>
        <v>259</v>
      </c>
      <c r="C263" s="815">
        <f t="shared" si="18"/>
        <v>107</v>
      </c>
      <c r="D263" s="815">
        <f t="shared" si="19"/>
        <v>107</v>
      </c>
      <c r="E263" s="815">
        <v>22092003</v>
      </c>
    </row>
    <row r="264" spans="1:5">
      <c r="A264" s="817">
        <f t="shared" si="16"/>
        <v>37881</v>
      </c>
      <c r="B264" s="815">
        <f t="shared" si="17"/>
        <v>260</v>
      </c>
      <c r="C264" s="815">
        <f t="shared" si="18"/>
        <v>106</v>
      </c>
      <c r="D264" s="815">
        <f t="shared" si="19"/>
        <v>106</v>
      </c>
      <c r="E264" s="815">
        <v>16121998</v>
      </c>
    </row>
    <row r="265" spans="1:5">
      <c r="A265" s="817">
        <f t="shared" si="16"/>
        <v>37882</v>
      </c>
      <c r="B265" s="815">
        <f t="shared" si="17"/>
        <v>261</v>
      </c>
      <c r="C265" s="815">
        <f t="shared" si="18"/>
        <v>105</v>
      </c>
      <c r="D265" s="815">
        <f t="shared" si="19"/>
        <v>105</v>
      </c>
      <c r="E265" s="815">
        <v>22092003</v>
      </c>
    </row>
    <row r="266" spans="1:5">
      <c r="A266" s="817">
        <f t="shared" si="16"/>
        <v>37883</v>
      </c>
      <c r="B266" s="815">
        <f t="shared" si="17"/>
        <v>262</v>
      </c>
      <c r="C266" s="815">
        <f t="shared" si="18"/>
        <v>104</v>
      </c>
      <c r="D266" s="815">
        <f t="shared" si="19"/>
        <v>104</v>
      </c>
      <c r="E266" s="815">
        <v>16121998</v>
      </c>
    </row>
    <row r="267" spans="1:5">
      <c r="A267" s="817">
        <f t="shared" si="16"/>
        <v>37884</v>
      </c>
      <c r="B267" s="815">
        <f t="shared" si="17"/>
        <v>263</v>
      </c>
      <c r="C267" s="815">
        <f t="shared" si="18"/>
        <v>103</v>
      </c>
      <c r="D267" s="815">
        <f t="shared" si="19"/>
        <v>103</v>
      </c>
      <c r="E267" s="815">
        <v>22092003</v>
      </c>
    </row>
    <row r="268" spans="1:5">
      <c r="A268" s="817">
        <f t="shared" si="16"/>
        <v>37885</v>
      </c>
      <c r="B268" s="815">
        <f t="shared" si="17"/>
        <v>264</v>
      </c>
      <c r="C268" s="815">
        <f t="shared" si="18"/>
        <v>102</v>
      </c>
      <c r="D268" s="815">
        <f t="shared" si="19"/>
        <v>102</v>
      </c>
      <c r="E268" s="815">
        <v>16121998</v>
      </c>
    </row>
    <row r="269" spans="1:5">
      <c r="A269" s="817">
        <f t="shared" si="16"/>
        <v>37886</v>
      </c>
      <c r="B269" s="815">
        <f t="shared" si="17"/>
        <v>265</v>
      </c>
      <c r="C269" s="815">
        <f t="shared" si="18"/>
        <v>101</v>
      </c>
      <c r="D269" s="815">
        <f t="shared" si="19"/>
        <v>101</v>
      </c>
      <c r="E269" s="815">
        <v>22092003</v>
      </c>
    </row>
    <row r="270" spans="1:5">
      <c r="A270" s="817">
        <f t="shared" si="16"/>
        <v>37887</v>
      </c>
      <c r="B270" s="815">
        <f t="shared" si="17"/>
        <v>266</v>
      </c>
      <c r="C270" s="815">
        <f t="shared" si="18"/>
        <v>100</v>
      </c>
      <c r="D270" s="815">
        <f t="shared" si="19"/>
        <v>100</v>
      </c>
      <c r="E270" s="815">
        <v>16121998</v>
      </c>
    </row>
    <row r="271" spans="1:5">
      <c r="A271" s="817">
        <f t="shared" si="16"/>
        <v>37888</v>
      </c>
      <c r="B271" s="815">
        <f t="shared" si="17"/>
        <v>267</v>
      </c>
      <c r="C271" s="815">
        <f t="shared" si="18"/>
        <v>99</v>
      </c>
      <c r="D271" s="815">
        <f t="shared" si="19"/>
        <v>99</v>
      </c>
      <c r="E271" s="815">
        <v>22092003</v>
      </c>
    </row>
    <row r="272" spans="1:5">
      <c r="A272" s="817">
        <f t="shared" si="16"/>
        <v>37889</v>
      </c>
      <c r="B272" s="815">
        <f t="shared" si="17"/>
        <v>268</v>
      </c>
      <c r="C272" s="815">
        <f t="shared" si="18"/>
        <v>98</v>
      </c>
      <c r="D272" s="815">
        <f t="shared" si="19"/>
        <v>98</v>
      </c>
      <c r="E272" s="815">
        <v>16121998</v>
      </c>
    </row>
    <row r="273" spans="1:5">
      <c r="A273" s="817">
        <f t="shared" si="16"/>
        <v>37890</v>
      </c>
      <c r="B273" s="815">
        <f t="shared" si="17"/>
        <v>269</v>
      </c>
      <c r="C273" s="815">
        <f t="shared" si="18"/>
        <v>97</v>
      </c>
      <c r="D273" s="815">
        <f t="shared" si="19"/>
        <v>97</v>
      </c>
      <c r="E273" s="815">
        <v>22092003</v>
      </c>
    </row>
    <row r="274" spans="1:5">
      <c r="A274" s="817">
        <f t="shared" si="16"/>
        <v>37891</v>
      </c>
      <c r="B274" s="815">
        <f t="shared" si="17"/>
        <v>270</v>
      </c>
      <c r="C274" s="815">
        <f t="shared" si="18"/>
        <v>96</v>
      </c>
      <c r="D274" s="815">
        <f t="shared" si="19"/>
        <v>96</v>
      </c>
      <c r="E274" s="815">
        <v>16121998</v>
      </c>
    </row>
    <row r="275" spans="1:5">
      <c r="A275" s="817">
        <f t="shared" si="16"/>
        <v>37892</v>
      </c>
      <c r="B275" s="815">
        <f t="shared" si="17"/>
        <v>271</v>
      </c>
      <c r="C275" s="815">
        <f t="shared" si="18"/>
        <v>95</v>
      </c>
      <c r="D275" s="815">
        <f t="shared" si="19"/>
        <v>95</v>
      </c>
      <c r="E275" s="815">
        <v>22092003</v>
      </c>
    </row>
    <row r="276" spans="1:5">
      <c r="A276" s="817">
        <f t="shared" si="16"/>
        <v>37893</v>
      </c>
      <c r="B276" s="815">
        <f t="shared" si="17"/>
        <v>272</v>
      </c>
      <c r="C276" s="815">
        <f t="shared" si="18"/>
        <v>94</v>
      </c>
      <c r="D276" s="815">
        <f t="shared" si="19"/>
        <v>94</v>
      </c>
      <c r="E276" s="815">
        <v>16121998</v>
      </c>
    </row>
    <row r="277" spans="1:5">
      <c r="A277" s="817">
        <f t="shared" si="16"/>
        <v>37894</v>
      </c>
      <c r="B277" s="815">
        <f t="shared" si="17"/>
        <v>273</v>
      </c>
      <c r="C277" s="815">
        <f t="shared" si="18"/>
        <v>93</v>
      </c>
      <c r="D277" s="815">
        <f t="shared" si="19"/>
        <v>93</v>
      </c>
      <c r="E277" s="815">
        <v>22092003</v>
      </c>
    </row>
    <row r="278" spans="1:5">
      <c r="A278" s="817">
        <f t="shared" si="16"/>
        <v>37895</v>
      </c>
      <c r="B278" s="815">
        <f t="shared" si="17"/>
        <v>274</v>
      </c>
      <c r="C278" s="815">
        <f t="shared" si="18"/>
        <v>92</v>
      </c>
      <c r="D278" s="815">
        <f t="shared" si="19"/>
        <v>92</v>
      </c>
      <c r="E278" s="815">
        <v>16121998</v>
      </c>
    </row>
    <row r="279" spans="1:5">
      <c r="A279" s="817">
        <f t="shared" si="16"/>
        <v>37896</v>
      </c>
      <c r="B279" s="815">
        <f t="shared" si="17"/>
        <v>275</v>
      </c>
      <c r="C279" s="815">
        <f t="shared" si="18"/>
        <v>91</v>
      </c>
      <c r="D279" s="815">
        <f t="shared" si="19"/>
        <v>91</v>
      </c>
      <c r="E279" s="815">
        <v>22092003</v>
      </c>
    </row>
    <row r="280" spans="1:5">
      <c r="A280" s="817">
        <f t="shared" si="16"/>
        <v>37897</v>
      </c>
      <c r="B280" s="815">
        <f t="shared" si="17"/>
        <v>276</v>
      </c>
      <c r="C280" s="815">
        <f t="shared" si="18"/>
        <v>90</v>
      </c>
      <c r="D280" s="815">
        <f t="shared" si="19"/>
        <v>90</v>
      </c>
      <c r="E280" s="815">
        <v>16121998</v>
      </c>
    </row>
    <row r="281" spans="1:5">
      <c r="A281" s="817">
        <f t="shared" si="16"/>
        <v>37898</v>
      </c>
      <c r="B281" s="815">
        <f t="shared" si="17"/>
        <v>277</v>
      </c>
      <c r="C281" s="815">
        <f t="shared" si="18"/>
        <v>89</v>
      </c>
      <c r="D281" s="815">
        <f t="shared" si="19"/>
        <v>89</v>
      </c>
      <c r="E281" s="815">
        <v>22092003</v>
      </c>
    </row>
    <row r="282" spans="1:5">
      <c r="A282" s="817">
        <f t="shared" si="16"/>
        <v>37899</v>
      </c>
      <c r="B282" s="815">
        <f t="shared" si="17"/>
        <v>278</v>
      </c>
      <c r="C282" s="815">
        <f t="shared" si="18"/>
        <v>88</v>
      </c>
      <c r="D282" s="815">
        <f t="shared" si="19"/>
        <v>88</v>
      </c>
      <c r="E282" s="815">
        <v>16121998</v>
      </c>
    </row>
    <row r="283" spans="1:5">
      <c r="A283" s="817">
        <f t="shared" si="16"/>
        <v>37900</v>
      </c>
      <c r="B283" s="815">
        <f t="shared" si="17"/>
        <v>279</v>
      </c>
      <c r="C283" s="815">
        <f t="shared" si="18"/>
        <v>87</v>
      </c>
      <c r="D283" s="815">
        <f t="shared" si="19"/>
        <v>87</v>
      </c>
      <c r="E283" s="815">
        <v>22092003</v>
      </c>
    </row>
    <row r="284" spans="1:5">
      <c r="A284" s="817">
        <f t="shared" si="16"/>
        <v>37901</v>
      </c>
      <c r="B284" s="815">
        <f t="shared" si="17"/>
        <v>280</v>
      </c>
      <c r="C284" s="815">
        <f t="shared" si="18"/>
        <v>86</v>
      </c>
      <c r="D284" s="815">
        <f t="shared" si="19"/>
        <v>86</v>
      </c>
      <c r="E284" s="815">
        <v>16121998</v>
      </c>
    </row>
    <row r="285" spans="1:5">
      <c r="A285" s="817">
        <f t="shared" si="16"/>
        <v>37902</v>
      </c>
      <c r="B285" s="815">
        <f t="shared" si="17"/>
        <v>281</v>
      </c>
      <c r="C285" s="815">
        <f t="shared" si="18"/>
        <v>85</v>
      </c>
      <c r="D285" s="815">
        <f t="shared" si="19"/>
        <v>85</v>
      </c>
      <c r="E285" s="815">
        <v>22092003</v>
      </c>
    </row>
    <row r="286" spans="1:5">
      <c r="A286" s="817">
        <f t="shared" si="16"/>
        <v>37903</v>
      </c>
      <c r="B286" s="815">
        <f t="shared" si="17"/>
        <v>282</v>
      </c>
      <c r="C286" s="815">
        <f t="shared" si="18"/>
        <v>84</v>
      </c>
      <c r="D286" s="815">
        <f t="shared" si="19"/>
        <v>84</v>
      </c>
      <c r="E286" s="815">
        <v>16121998</v>
      </c>
    </row>
    <row r="287" spans="1:5">
      <c r="A287" s="817">
        <f t="shared" si="16"/>
        <v>37904</v>
      </c>
      <c r="B287" s="815">
        <f t="shared" si="17"/>
        <v>283</v>
      </c>
      <c r="C287" s="815">
        <f t="shared" si="18"/>
        <v>83</v>
      </c>
      <c r="D287" s="815">
        <f t="shared" si="19"/>
        <v>83</v>
      </c>
      <c r="E287" s="815">
        <v>22092003</v>
      </c>
    </row>
    <row r="288" spans="1:5">
      <c r="A288" s="817">
        <f t="shared" si="16"/>
        <v>37905</v>
      </c>
      <c r="B288" s="815">
        <f t="shared" si="17"/>
        <v>284</v>
      </c>
      <c r="C288" s="815">
        <f t="shared" si="18"/>
        <v>82</v>
      </c>
      <c r="D288" s="815">
        <f t="shared" si="19"/>
        <v>82</v>
      </c>
      <c r="E288" s="815">
        <v>16121998</v>
      </c>
    </row>
    <row r="289" spans="1:5">
      <c r="A289" s="817">
        <f t="shared" si="16"/>
        <v>37906</v>
      </c>
      <c r="B289" s="815">
        <f t="shared" si="17"/>
        <v>285</v>
      </c>
      <c r="C289" s="815">
        <f t="shared" si="18"/>
        <v>81</v>
      </c>
      <c r="D289" s="815">
        <f t="shared" si="19"/>
        <v>81</v>
      </c>
      <c r="E289" s="815">
        <v>22092003</v>
      </c>
    </row>
    <row r="290" spans="1:5">
      <c r="A290" s="817">
        <f t="shared" si="16"/>
        <v>37907</v>
      </c>
      <c r="B290" s="815">
        <f t="shared" si="17"/>
        <v>286</v>
      </c>
      <c r="C290" s="815">
        <f t="shared" si="18"/>
        <v>80</v>
      </c>
      <c r="D290" s="815">
        <f t="shared" si="19"/>
        <v>80</v>
      </c>
      <c r="E290" s="815">
        <v>16121998</v>
      </c>
    </row>
    <row r="291" spans="1:5">
      <c r="A291" s="817">
        <f t="shared" si="16"/>
        <v>37908</v>
      </c>
      <c r="B291" s="815">
        <f t="shared" si="17"/>
        <v>287</v>
      </c>
      <c r="C291" s="815">
        <f t="shared" si="18"/>
        <v>79</v>
      </c>
      <c r="D291" s="815">
        <f t="shared" si="19"/>
        <v>79</v>
      </c>
      <c r="E291" s="815">
        <v>22092003</v>
      </c>
    </row>
    <row r="292" spans="1:5">
      <c r="A292" s="817">
        <f t="shared" si="16"/>
        <v>37909</v>
      </c>
      <c r="B292" s="815">
        <f t="shared" si="17"/>
        <v>288</v>
      </c>
      <c r="C292" s="815">
        <f t="shared" si="18"/>
        <v>78</v>
      </c>
      <c r="D292" s="815">
        <f t="shared" si="19"/>
        <v>78</v>
      </c>
      <c r="E292" s="815">
        <v>16121998</v>
      </c>
    </row>
    <row r="293" spans="1:5">
      <c r="A293" s="817">
        <f t="shared" si="16"/>
        <v>37910</v>
      </c>
      <c r="B293" s="815">
        <f t="shared" si="17"/>
        <v>289</v>
      </c>
      <c r="C293" s="815">
        <f t="shared" si="18"/>
        <v>77</v>
      </c>
      <c r="D293" s="815">
        <f t="shared" si="19"/>
        <v>77</v>
      </c>
      <c r="E293" s="815">
        <v>22092003</v>
      </c>
    </row>
    <row r="294" spans="1:5">
      <c r="A294" s="817">
        <f t="shared" si="16"/>
        <v>37911</v>
      </c>
      <c r="B294" s="815">
        <f t="shared" si="17"/>
        <v>290</v>
      </c>
      <c r="C294" s="815">
        <f t="shared" si="18"/>
        <v>76</v>
      </c>
      <c r="D294" s="815">
        <f t="shared" si="19"/>
        <v>76</v>
      </c>
      <c r="E294" s="815">
        <v>16121998</v>
      </c>
    </row>
    <row r="295" spans="1:5">
      <c r="A295" s="817">
        <f t="shared" si="16"/>
        <v>37912</v>
      </c>
      <c r="B295" s="815">
        <f t="shared" si="17"/>
        <v>291</v>
      </c>
      <c r="C295" s="815">
        <f t="shared" si="18"/>
        <v>75</v>
      </c>
      <c r="D295" s="815">
        <f t="shared" si="19"/>
        <v>75</v>
      </c>
      <c r="E295" s="815">
        <v>22092003</v>
      </c>
    </row>
    <row r="296" spans="1:5">
      <c r="A296" s="817">
        <f t="shared" si="16"/>
        <v>37913</v>
      </c>
      <c r="B296" s="815">
        <f t="shared" si="17"/>
        <v>292</v>
      </c>
      <c r="C296" s="815">
        <f t="shared" si="18"/>
        <v>74</v>
      </c>
      <c r="D296" s="815">
        <f t="shared" si="19"/>
        <v>74</v>
      </c>
      <c r="E296" s="815">
        <v>16121998</v>
      </c>
    </row>
    <row r="297" spans="1:5">
      <c r="A297" s="817">
        <f t="shared" si="16"/>
        <v>37914</v>
      </c>
      <c r="B297" s="815">
        <f t="shared" si="17"/>
        <v>293</v>
      </c>
      <c r="C297" s="815">
        <f t="shared" si="18"/>
        <v>73</v>
      </c>
      <c r="D297" s="815">
        <f t="shared" si="19"/>
        <v>73</v>
      </c>
      <c r="E297" s="815">
        <v>22092003</v>
      </c>
    </row>
    <row r="298" spans="1:5">
      <c r="A298" s="817">
        <f t="shared" si="16"/>
        <v>37915</v>
      </c>
      <c r="B298" s="815">
        <f t="shared" si="17"/>
        <v>294</v>
      </c>
      <c r="C298" s="815">
        <f t="shared" si="18"/>
        <v>72</v>
      </c>
      <c r="D298" s="815">
        <f t="shared" si="19"/>
        <v>72</v>
      </c>
      <c r="E298" s="815">
        <v>16121998</v>
      </c>
    </row>
    <row r="299" spans="1:5">
      <c r="A299" s="817">
        <f t="shared" si="16"/>
        <v>37916</v>
      </c>
      <c r="B299" s="815">
        <f t="shared" si="17"/>
        <v>295</v>
      </c>
      <c r="C299" s="815">
        <f t="shared" si="18"/>
        <v>71</v>
      </c>
      <c r="D299" s="815">
        <f t="shared" si="19"/>
        <v>71</v>
      </c>
      <c r="E299" s="815">
        <v>22092003</v>
      </c>
    </row>
    <row r="300" spans="1:5">
      <c r="A300" s="817">
        <f t="shared" si="16"/>
        <v>37917</v>
      </c>
      <c r="B300" s="815">
        <f t="shared" si="17"/>
        <v>296</v>
      </c>
      <c r="C300" s="815">
        <f t="shared" si="18"/>
        <v>70</v>
      </c>
      <c r="D300" s="815">
        <f t="shared" si="19"/>
        <v>70</v>
      </c>
      <c r="E300" s="815">
        <v>16121998</v>
      </c>
    </row>
    <row r="301" spans="1:5">
      <c r="A301" s="817">
        <f t="shared" si="16"/>
        <v>37918</v>
      </c>
      <c r="B301" s="815">
        <f t="shared" si="17"/>
        <v>297</v>
      </c>
      <c r="C301" s="815">
        <f t="shared" si="18"/>
        <v>69</v>
      </c>
      <c r="D301" s="815">
        <f t="shared" si="19"/>
        <v>69</v>
      </c>
      <c r="E301" s="815">
        <v>22092003</v>
      </c>
    </row>
    <row r="302" spans="1:5">
      <c r="A302" s="817">
        <f t="shared" si="16"/>
        <v>37919</v>
      </c>
      <c r="B302" s="815">
        <f t="shared" si="17"/>
        <v>298</v>
      </c>
      <c r="C302" s="815">
        <f t="shared" si="18"/>
        <v>68</v>
      </c>
      <c r="D302" s="815">
        <f t="shared" si="19"/>
        <v>68</v>
      </c>
      <c r="E302" s="815">
        <v>16121998</v>
      </c>
    </row>
    <row r="303" spans="1:5">
      <c r="A303" s="817">
        <f t="shared" si="16"/>
        <v>37920</v>
      </c>
      <c r="B303" s="815">
        <f t="shared" si="17"/>
        <v>299</v>
      </c>
      <c r="C303" s="815">
        <f t="shared" si="18"/>
        <v>67</v>
      </c>
      <c r="D303" s="815">
        <f t="shared" si="19"/>
        <v>67</v>
      </c>
      <c r="E303" s="815">
        <v>22092003</v>
      </c>
    </row>
    <row r="304" spans="1:5">
      <c r="A304" s="817">
        <f t="shared" si="16"/>
        <v>37921</v>
      </c>
      <c r="B304" s="815">
        <f t="shared" si="17"/>
        <v>300</v>
      </c>
      <c r="C304" s="815">
        <f t="shared" si="18"/>
        <v>66</v>
      </c>
      <c r="D304" s="815">
        <f t="shared" si="19"/>
        <v>66</v>
      </c>
      <c r="E304" s="815">
        <v>16121998</v>
      </c>
    </row>
    <row r="305" spans="1:5">
      <c r="A305" s="817">
        <f t="shared" si="16"/>
        <v>37922</v>
      </c>
      <c r="B305" s="815">
        <f t="shared" si="17"/>
        <v>301</v>
      </c>
      <c r="C305" s="815">
        <f t="shared" si="18"/>
        <v>65</v>
      </c>
      <c r="D305" s="815">
        <f t="shared" si="19"/>
        <v>65</v>
      </c>
      <c r="E305" s="815">
        <v>22092003</v>
      </c>
    </row>
    <row r="306" spans="1:5">
      <c r="A306" s="817">
        <f t="shared" si="16"/>
        <v>37923</v>
      </c>
      <c r="B306" s="815">
        <f t="shared" si="17"/>
        <v>302</v>
      </c>
      <c r="C306" s="815">
        <f t="shared" si="18"/>
        <v>64</v>
      </c>
      <c r="D306" s="815">
        <f t="shared" si="19"/>
        <v>64</v>
      </c>
      <c r="E306" s="815">
        <v>16121998</v>
      </c>
    </row>
    <row r="307" spans="1:5">
      <c r="A307" s="817">
        <f t="shared" si="16"/>
        <v>37924</v>
      </c>
      <c r="B307" s="815">
        <f t="shared" si="17"/>
        <v>303</v>
      </c>
      <c r="C307" s="815">
        <f t="shared" si="18"/>
        <v>63</v>
      </c>
      <c r="D307" s="815">
        <f t="shared" si="19"/>
        <v>63</v>
      </c>
      <c r="E307" s="815">
        <v>22092003</v>
      </c>
    </row>
    <row r="308" spans="1:5">
      <c r="A308" s="817">
        <f t="shared" si="16"/>
        <v>37925</v>
      </c>
      <c r="B308" s="815">
        <f t="shared" si="17"/>
        <v>304</v>
      </c>
      <c r="C308" s="815">
        <f t="shared" si="18"/>
        <v>62</v>
      </c>
      <c r="D308" s="815">
        <f t="shared" si="19"/>
        <v>62</v>
      </c>
      <c r="E308" s="815">
        <v>16121998</v>
      </c>
    </row>
    <row r="309" spans="1:5">
      <c r="A309" s="817">
        <f t="shared" si="16"/>
        <v>37926</v>
      </c>
      <c r="B309" s="815">
        <f t="shared" si="17"/>
        <v>305</v>
      </c>
      <c r="C309" s="815">
        <f t="shared" si="18"/>
        <v>61</v>
      </c>
      <c r="D309" s="815">
        <f t="shared" si="19"/>
        <v>61</v>
      </c>
      <c r="E309" s="815">
        <v>22092003</v>
      </c>
    </row>
    <row r="310" spans="1:5">
      <c r="A310" s="817">
        <f t="shared" si="16"/>
        <v>37927</v>
      </c>
      <c r="B310" s="815">
        <f t="shared" si="17"/>
        <v>306</v>
      </c>
      <c r="C310" s="815">
        <f t="shared" si="18"/>
        <v>60</v>
      </c>
      <c r="D310" s="815">
        <f t="shared" si="19"/>
        <v>60</v>
      </c>
      <c r="E310" s="815">
        <v>16121998</v>
      </c>
    </row>
    <row r="311" spans="1:5">
      <c r="A311" s="817">
        <f t="shared" si="16"/>
        <v>37928</v>
      </c>
      <c r="B311" s="815">
        <f t="shared" si="17"/>
        <v>307</v>
      </c>
      <c r="C311" s="815">
        <f t="shared" si="18"/>
        <v>59</v>
      </c>
      <c r="D311" s="815">
        <f t="shared" si="19"/>
        <v>59</v>
      </c>
      <c r="E311" s="815">
        <v>22092003</v>
      </c>
    </row>
    <row r="312" spans="1:5">
      <c r="A312" s="817">
        <f t="shared" si="16"/>
        <v>37929</v>
      </c>
      <c r="B312" s="815">
        <f t="shared" si="17"/>
        <v>308</v>
      </c>
      <c r="C312" s="815">
        <f t="shared" si="18"/>
        <v>58</v>
      </c>
      <c r="D312" s="815">
        <f t="shared" si="19"/>
        <v>58</v>
      </c>
      <c r="E312" s="815">
        <v>16121998</v>
      </c>
    </row>
    <row r="313" spans="1:5">
      <c r="A313" s="817">
        <f t="shared" si="16"/>
        <v>37930</v>
      </c>
      <c r="B313" s="815">
        <f t="shared" si="17"/>
        <v>309</v>
      </c>
      <c r="C313" s="815">
        <f t="shared" si="18"/>
        <v>57</v>
      </c>
      <c r="D313" s="815">
        <f t="shared" si="19"/>
        <v>57</v>
      </c>
      <c r="E313" s="815">
        <v>22092003</v>
      </c>
    </row>
    <row r="314" spans="1:5">
      <c r="A314" s="817">
        <f t="shared" si="16"/>
        <v>37931</v>
      </c>
      <c r="B314" s="815">
        <f t="shared" si="17"/>
        <v>310</v>
      </c>
      <c r="C314" s="815">
        <f t="shared" si="18"/>
        <v>56</v>
      </c>
      <c r="D314" s="815">
        <f t="shared" si="19"/>
        <v>56</v>
      </c>
      <c r="E314" s="815">
        <v>16121998</v>
      </c>
    </row>
    <row r="315" spans="1:5">
      <c r="A315" s="817">
        <f t="shared" si="16"/>
        <v>37932</v>
      </c>
      <c r="B315" s="815">
        <f t="shared" si="17"/>
        <v>311</v>
      </c>
      <c r="C315" s="815">
        <f t="shared" si="18"/>
        <v>55</v>
      </c>
      <c r="D315" s="815">
        <f t="shared" si="19"/>
        <v>55</v>
      </c>
      <c r="E315" s="815">
        <v>22092003</v>
      </c>
    </row>
    <row r="316" spans="1:5">
      <c r="A316" s="817">
        <f t="shared" si="16"/>
        <v>37933</v>
      </c>
      <c r="B316" s="815">
        <f t="shared" si="17"/>
        <v>312</v>
      </c>
      <c r="C316" s="815">
        <f t="shared" si="18"/>
        <v>54</v>
      </c>
      <c r="D316" s="815">
        <f t="shared" si="19"/>
        <v>54</v>
      </c>
      <c r="E316" s="815">
        <v>16121998</v>
      </c>
    </row>
    <row r="317" spans="1:5">
      <c r="A317" s="817">
        <f t="shared" si="16"/>
        <v>37934</v>
      </c>
      <c r="B317" s="815">
        <f t="shared" si="17"/>
        <v>313</v>
      </c>
      <c r="C317" s="815">
        <f t="shared" si="18"/>
        <v>53</v>
      </c>
      <c r="D317" s="815">
        <f t="shared" si="19"/>
        <v>53</v>
      </c>
      <c r="E317" s="815">
        <v>22092003</v>
      </c>
    </row>
    <row r="318" spans="1:5">
      <c r="A318" s="817">
        <f t="shared" si="16"/>
        <v>37935</v>
      </c>
      <c r="B318" s="815">
        <f t="shared" si="17"/>
        <v>314</v>
      </c>
      <c r="C318" s="815">
        <f t="shared" si="18"/>
        <v>52</v>
      </c>
      <c r="D318" s="815">
        <f t="shared" si="19"/>
        <v>52</v>
      </c>
      <c r="E318" s="815">
        <v>16121998</v>
      </c>
    </row>
    <row r="319" spans="1:5">
      <c r="A319" s="817">
        <f t="shared" si="16"/>
        <v>37936</v>
      </c>
      <c r="B319" s="815">
        <f t="shared" si="17"/>
        <v>315</v>
      </c>
      <c r="C319" s="815">
        <f t="shared" si="18"/>
        <v>51</v>
      </c>
      <c r="D319" s="815">
        <f t="shared" si="19"/>
        <v>51</v>
      </c>
      <c r="E319" s="815">
        <v>22092003</v>
      </c>
    </row>
    <row r="320" spans="1:5">
      <c r="A320" s="817">
        <f t="shared" si="16"/>
        <v>37937</v>
      </c>
      <c r="B320" s="815">
        <f t="shared" si="17"/>
        <v>316</v>
      </c>
      <c r="C320" s="815">
        <f t="shared" si="18"/>
        <v>50</v>
      </c>
      <c r="D320" s="815">
        <f t="shared" si="19"/>
        <v>50</v>
      </c>
      <c r="E320" s="815">
        <v>16121998</v>
      </c>
    </row>
    <row r="321" spans="1:5">
      <c r="A321" s="817">
        <f t="shared" si="16"/>
        <v>37938</v>
      </c>
      <c r="B321" s="815">
        <f t="shared" si="17"/>
        <v>317</v>
      </c>
      <c r="C321" s="815">
        <f t="shared" si="18"/>
        <v>49</v>
      </c>
      <c r="D321" s="815">
        <f t="shared" si="19"/>
        <v>49</v>
      </c>
      <c r="E321" s="815">
        <v>22092003</v>
      </c>
    </row>
    <row r="322" spans="1:5">
      <c r="A322" s="817">
        <f t="shared" si="16"/>
        <v>37939</v>
      </c>
      <c r="B322" s="815">
        <f t="shared" si="17"/>
        <v>318</v>
      </c>
      <c r="C322" s="815">
        <f t="shared" si="18"/>
        <v>48</v>
      </c>
      <c r="D322" s="815">
        <f t="shared" si="19"/>
        <v>48</v>
      </c>
      <c r="E322" s="815">
        <v>16121998</v>
      </c>
    </row>
    <row r="323" spans="1:5">
      <c r="A323" s="817">
        <f t="shared" si="16"/>
        <v>37940</v>
      </c>
      <c r="B323" s="815">
        <f t="shared" si="17"/>
        <v>319</v>
      </c>
      <c r="C323" s="815">
        <f t="shared" si="18"/>
        <v>47</v>
      </c>
      <c r="D323" s="815">
        <f t="shared" si="19"/>
        <v>47</v>
      </c>
      <c r="E323" s="815">
        <v>22092003</v>
      </c>
    </row>
    <row r="324" spans="1:5">
      <c r="A324" s="817">
        <f t="shared" si="16"/>
        <v>37941</v>
      </c>
      <c r="B324" s="815">
        <f t="shared" si="17"/>
        <v>320</v>
      </c>
      <c r="C324" s="815">
        <f t="shared" si="18"/>
        <v>46</v>
      </c>
      <c r="D324" s="815">
        <f t="shared" si="19"/>
        <v>46</v>
      </c>
      <c r="E324" s="815">
        <v>16121998</v>
      </c>
    </row>
    <row r="325" spans="1:5">
      <c r="A325" s="817">
        <f t="shared" si="16"/>
        <v>37942</v>
      </c>
      <c r="B325" s="815">
        <f t="shared" si="17"/>
        <v>321</v>
      </c>
      <c r="C325" s="815">
        <f t="shared" si="18"/>
        <v>45</v>
      </c>
      <c r="D325" s="815">
        <f t="shared" si="19"/>
        <v>45</v>
      </c>
      <c r="E325" s="815">
        <v>22092003</v>
      </c>
    </row>
    <row r="326" spans="1:5">
      <c r="A326" s="817">
        <f t="shared" ref="A326:A369" si="20">A325+1</f>
        <v>37943</v>
      </c>
      <c r="B326" s="815">
        <f t="shared" ref="B326:B369" si="21">B325+1</f>
        <v>322</v>
      </c>
      <c r="C326" s="815">
        <f t="shared" ref="C326:C369" si="22">C325-1</f>
        <v>44</v>
      </c>
      <c r="D326" s="815">
        <f t="shared" ref="D326:D369" si="23">D325-1</f>
        <v>44</v>
      </c>
      <c r="E326" s="815">
        <v>16121998</v>
      </c>
    </row>
    <row r="327" spans="1:5">
      <c r="A327" s="817">
        <f t="shared" si="20"/>
        <v>37944</v>
      </c>
      <c r="B327" s="815">
        <f t="shared" si="21"/>
        <v>323</v>
      </c>
      <c r="C327" s="815">
        <f t="shared" si="22"/>
        <v>43</v>
      </c>
      <c r="D327" s="815">
        <f t="shared" si="23"/>
        <v>43</v>
      </c>
      <c r="E327" s="815">
        <v>22092003</v>
      </c>
    </row>
    <row r="328" spans="1:5">
      <c r="A328" s="817">
        <f t="shared" si="20"/>
        <v>37945</v>
      </c>
      <c r="B328" s="815">
        <f t="shared" si="21"/>
        <v>324</v>
      </c>
      <c r="C328" s="815">
        <f t="shared" si="22"/>
        <v>42</v>
      </c>
      <c r="D328" s="815">
        <f t="shared" si="23"/>
        <v>42</v>
      </c>
      <c r="E328" s="815">
        <v>16121998</v>
      </c>
    </row>
    <row r="329" spans="1:5">
      <c r="A329" s="817">
        <f t="shared" si="20"/>
        <v>37946</v>
      </c>
      <c r="B329" s="815">
        <f t="shared" si="21"/>
        <v>325</v>
      </c>
      <c r="C329" s="815">
        <f t="shared" si="22"/>
        <v>41</v>
      </c>
      <c r="D329" s="815">
        <f t="shared" si="23"/>
        <v>41</v>
      </c>
      <c r="E329" s="815">
        <v>22092003</v>
      </c>
    </row>
    <row r="330" spans="1:5">
      <c r="A330" s="817">
        <f t="shared" si="20"/>
        <v>37947</v>
      </c>
      <c r="B330" s="815">
        <f t="shared" si="21"/>
        <v>326</v>
      </c>
      <c r="C330" s="815">
        <f t="shared" si="22"/>
        <v>40</v>
      </c>
      <c r="D330" s="815">
        <f t="shared" si="23"/>
        <v>40</v>
      </c>
      <c r="E330" s="815">
        <v>16121998</v>
      </c>
    </row>
    <row r="331" spans="1:5">
      <c r="A331" s="817">
        <f t="shared" si="20"/>
        <v>37948</v>
      </c>
      <c r="B331" s="815">
        <f t="shared" si="21"/>
        <v>327</v>
      </c>
      <c r="C331" s="815">
        <f t="shared" si="22"/>
        <v>39</v>
      </c>
      <c r="D331" s="815">
        <f t="shared" si="23"/>
        <v>39</v>
      </c>
      <c r="E331" s="815">
        <v>22092003</v>
      </c>
    </row>
    <row r="332" spans="1:5">
      <c r="A332" s="817">
        <f t="shared" si="20"/>
        <v>37949</v>
      </c>
      <c r="B332" s="815">
        <f t="shared" si="21"/>
        <v>328</v>
      </c>
      <c r="C332" s="815">
        <f t="shared" si="22"/>
        <v>38</v>
      </c>
      <c r="D332" s="815">
        <f t="shared" si="23"/>
        <v>38</v>
      </c>
      <c r="E332" s="815">
        <v>16121998</v>
      </c>
    </row>
    <row r="333" spans="1:5">
      <c r="A333" s="817">
        <f t="shared" si="20"/>
        <v>37950</v>
      </c>
      <c r="B333" s="815">
        <f t="shared" si="21"/>
        <v>329</v>
      </c>
      <c r="C333" s="815">
        <f t="shared" si="22"/>
        <v>37</v>
      </c>
      <c r="D333" s="815">
        <f t="shared" si="23"/>
        <v>37</v>
      </c>
      <c r="E333" s="815">
        <v>22092003</v>
      </c>
    </row>
    <row r="334" spans="1:5">
      <c r="A334" s="817">
        <f t="shared" si="20"/>
        <v>37951</v>
      </c>
      <c r="B334" s="815">
        <f t="shared" si="21"/>
        <v>330</v>
      </c>
      <c r="C334" s="815">
        <f t="shared" si="22"/>
        <v>36</v>
      </c>
      <c r="D334" s="815">
        <f t="shared" si="23"/>
        <v>36</v>
      </c>
      <c r="E334" s="815">
        <v>16121998</v>
      </c>
    </row>
    <row r="335" spans="1:5">
      <c r="A335" s="817">
        <f t="shared" si="20"/>
        <v>37952</v>
      </c>
      <c r="B335" s="815">
        <f t="shared" si="21"/>
        <v>331</v>
      </c>
      <c r="C335" s="815">
        <f t="shared" si="22"/>
        <v>35</v>
      </c>
      <c r="D335" s="815">
        <f t="shared" si="23"/>
        <v>35</v>
      </c>
      <c r="E335" s="815">
        <v>22092003</v>
      </c>
    </row>
    <row r="336" spans="1:5">
      <c r="A336" s="817">
        <f t="shared" si="20"/>
        <v>37953</v>
      </c>
      <c r="B336" s="815">
        <f t="shared" si="21"/>
        <v>332</v>
      </c>
      <c r="C336" s="815">
        <f t="shared" si="22"/>
        <v>34</v>
      </c>
      <c r="D336" s="815">
        <f t="shared" si="23"/>
        <v>34</v>
      </c>
      <c r="E336" s="815">
        <v>16121998</v>
      </c>
    </row>
    <row r="337" spans="1:5">
      <c r="A337" s="817">
        <f t="shared" si="20"/>
        <v>37954</v>
      </c>
      <c r="B337" s="815">
        <f t="shared" si="21"/>
        <v>333</v>
      </c>
      <c r="C337" s="815">
        <f t="shared" si="22"/>
        <v>33</v>
      </c>
      <c r="D337" s="815">
        <f t="shared" si="23"/>
        <v>33</v>
      </c>
      <c r="E337" s="815">
        <v>22092003</v>
      </c>
    </row>
    <row r="338" spans="1:5">
      <c r="A338" s="817">
        <f t="shared" si="20"/>
        <v>37955</v>
      </c>
      <c r="B338" s="815">
        <f t="shared" si="21"/>
        <v>334</v>
      </c>
      <c r="C338" s="815">
        <f t="shared" si="22"/>
        <v>32</v>
      </c>
      <c r="D338" s="815">
        <f t="shared" si="23"/>
        <v>32</v>
      </c>
      <c r="E338" s="815">
        <v>16121998</v>
      </c>
    </row>
    <row r="339" spans="1:5">
      <c r="A339" s="817">
        <f t="shared" si="20"/>
        <v>37956</v>
      </c>
      <c r="B339" s="815">
        <f t="shared" si="21"/>
        <v>335</v>
      </c>
      <c r="C339" s="815">
        <f t="shared" si="22"/>
        <v>31</v>
      </c>
      <c r="D339" s="815">
        <f t="shared" si="23"/>
        <v>31</v>
      </c>
      <c r="E339" s="815">
        <v>22092003</v>
      </c>
    </row>
    <row r="340" spans="1:5">
      <c r="A340" s="817">
        <f t="shared" si="20"/>
        <v>37957</v>
      </c>
      <c r="B340" s="815">
        <f t="shared" si="21"/>
        <v>336</v>
      </c>
      <c r="C340" s="815">
        <f t="shared" si="22"/>
        <v>30</v>
      </c>
      <c r="D340" s="815">
        <f t="shared" si="23"/>
        <v>30</v>
      </c>
      <c r="E340" s="815">
        <v>16121998</v>
      </c>
    </row>
    <row r="341" spans="1:5">
      <c r="A341" s="817">
        <f t="shared" si="20"/>
        <v>37958</v>
      </c>
      <c r="B341" s="815">
        <f t="shared" si="21"/>
        <v>337</v>
      </c>
      <c r="C341" s="815">
        <f t="shared" si="22"/>
        <v>29</v>
      </c>
      <c r="D341" s="815">
        <f t="shared" si="23"/>
        <v>29</v>
      </c>
      <c r="E341" s="815">
        <v>22092003</v>
      </c>
    </row>
    <row r="342" spans="1:5">
      <c r="A342" s="817">
        <f t="shared" si="20"/>
        <v>37959</v>
      </c>
      <c r="B342" s="815">
        <f t="shared" si="21"/>
        <v>338</v>
      </c>
      <c r="C342" s="815">
        <f t="shared" si="22"/>
        <v>28</v>
      </c>
      <c r="D342" s="815">
        <f t="shared" si="23"/>
        <v>28</v>
      </c>
      <c r="E342" s="815">
        <v>16121998</v>
      </c>
    </row>
    <row r="343" spans="1:5">
      <c r="A343" s="817">
        <f t="shared" si="20"/>
        <v>37960</v>
      </c>
      <c r="B343" s="815">
        <f t="shared" si="21"/>
        <v>339</v>
      </c>
      <c r="C343" s="815">
        <f t="shared" si="22"/>
        <v>27</v>
      </c>
      <c r="D343" s="815">
        <f t="shared" si="23"/>
        <v>27</v>
      </c>
      <c r="E343" s="815">
        <v>22092003</v>
      </c>
    </row>
    <row r="344" spans="1:5">
      <c r="A344" s="817">
        <f t="shared" si="20"/>
        <v>37961</v>
      </c>
      <c r="B344" s="815">
        <f t="shared" si="21"/>
        <v>340</v>
      </c>
      <c r="C344" s="815">
        <f t="shared" si="22"/>
        <v>26</v>
      </c>
      <c r="D344" s="815">
        <f t="shared" si="23"/>
        <v>26</v>
      </c>
      <c r="E344" s="815">
        <v>16121998</v>
      </c>
    </row>
    <row r="345" spans="1:5">
      <c r="A345" s="817">
        <f t="shared" si="20"/>
        <v>37962</v>
      </c>
      <c r="B345" s="815">
        <f t="shared" si="21"/>
        <v>341</v>
      </c>
      <c r="C345" s="815">
        <f t="shared" si="22"/>
        <v>25</v>
      </c>
      <c r="D345" s="815">
        <f t="shared" si="23"/>
        <v>25</v>
      </c>
      <c r="E345" s="815">
        <v>22092003</v>
      </c>
    </row>
    <row r="346" spans="1:5">
      <c r="A346" s="817">
        <f t="shared" si="20"/>
        <v>37963</v>
      </c>
      <c r="B346" s="815">
        <f t="shared" si="21"/>
        <v>342</v>
      </c>
      <c r="C346" s="815">
        <f t="shared" si="22"/>
        <v>24</v>
      </c>
      <c r="D346" s="815">
        <f t="shared" si="23"/>
        <v>24</v>
      </c>
      <c r="E346" s="815">
        <v>16121998</v>
      </c>
    </row>
    <row r="347" spans="1:5">
      <c r="A347" s="817">
        <f t="shared" si="20"/>
        <v>37964</v>
      </c>
      <c r="B347" s="815">
        <f t="shared" si="21"/>
        <v>343</v>
      </c>
      <c r="C347" s="815">
        <f t="shared" si="22"/>
        <v>23</v>
      </c>
      <c r="D347" s="815">
        <f t="shared" si="23"/>
        <v>23</v>
      </c>
      <c r="E347" s="815">
        <v>22092003</v>
      </c>
    </row>
    <row r="348" spans="1:5">
      <c r="A348" s="817">
        <f t="shared" si="20"/>
        <v>37965</v>
      </c>
      <c r="B348" s="815">
        <f t="shared" si="21"/>
        <v>344</v>
      </c>
      <c r="C348" s="815">
        <f t="shared" si="22"/>
        <v>22</v>
      </c>
      <c r="D348" s="815">
        <f t="shared" si="23"/>
        <v>22</v>
      </c>
      <c r="E348" s="815">
        <v>16121998</v>
      </c>
    </row>
    <row r="349" spans="1:5">
      <c r="A349" s="817">
        <f t="shared" si="20"/>
        <v>37966</v>
      </c>
      <c r="B349" s="815">
        <f t="shared" si="21"/>
        <v>345</v>
      </c>
      <c r="C349" s="815">
        <f t="shared" si="22"/>
        <v>21</v>
      </c>
      <c r="D349" s="815">
        <f t="shared" si="23"/>
        <v>21</v>
      </c>
      <c r="E349" s="815">
        <v>22092003</v>
      </c>
    </row>
    <row r="350" spans="1:5">
      <c r="A350" s="817">
        <f t="shared" si="20"/>
        <v>37967</v>
      </c>
      <c r="B350" s="815">
        <f t="shared" si="21"/>
        <v>346</v>
      </c>
      <c r="C350" s="815">
        <f t="shared" si="22"/>
        <v>20</v>
      </c>
      <c r="D350" s="815">
        <f t="shared" si="23"/>
        <v>20</v>
      </c>
      <c r="E350" s="815">
        <v>16121998</v>
      </c>
    </row>
    <row r="351" spans="1:5">
      <c r="A351" s="817">
        <f t="shared" si="20"/>
        <v>37968</v>
      </c>
      <c r="B351" s="815">
        <f t="shared" si="21"/>
        <v>347</v>
      </c>
      <c r="C351" s="815">
        <f t="shared" si="22"/>
        <v>19</v>
      </c>
      <c r="D351" s="815">
        <f t="shared" si="23"/>
        <v>19</v>
      </c>
      <c r="E351" s="815">
        <v>22092003</v>
      </c>
    </row>
    <row r="352" spans="1:5">
      <c r="A352" s="817">
        <f t="shared" si="20"/>
        <v>37969</v>
      </c>
      <c r="B352" s="815">
        <f t="shared" si="21"/>
        <v>348</v>
      </c>
      <c r="C352" s="815">
        <f t="shared" si="22"/>
        <v>18</v>
      </c>
      <c r="D352" s="815">
        <f t="shared" si="23"/>
        <v>18</v>
      </c>
      <c r="E352" s="815">
        <v>16121998</v>
      </c>
    </row>
    <row r="353" spans="1:5">
      <c r="A353" s="817">
        <f t="shared" si="20"/>
        <v>37970</v>
      </c>
      <c r="B353" s="815">
        <f t="shared" si="21"/>
        <v>349</v>
      </c>
      <c r="C353" s="815">
        <f t="shared" si="22"/>
        <v>17</v>
      </c>
      <c r="D353" s="815">
        <f t="shared" si="23"/>
        <v>17</v>
      </c>
      <c r="E353" s="815">
        <v>22092003</v>
      </c>
    </row>
    <row r="354" spans="1:5">
      <c r="A354" s="817">
        <f t="shared" si="20"/>
        <v>37971</v>
      </c>
      <c r="B354" s="815">
        <f t="shared" si="21"/>
        <v>350</v>
      </c>
      <c r="C354" s="815">
        <f t="shared" si="22"/>
        <v>16</v>
      </c>
      <c r="D354" s="815">
        <f t="shared" si="23"/>
        <v>16</v>
      </c>
      <c r="E354" s="815">
        <v>16121998</v>
      </c>
    </row>
    <row r="355" spans="1:5">
      <c r="A355" s="817">
        <f t="shared" si="20"/>
        <v>37972</v>
      </c>
      <c r="B355" s="815">
        <f t="shared" si="21"/>
        <v>351</v>
      </c>
      <c r="C355" s="815">
        <f t="shared" si="22"/>
        <v>15</v>
      </c>
      <c r="D355" s="815">
        <f t="shared" si="23"/>
        <v>15</v>
      </c>
      <c r="E355" s="815">
        <v>22092003</v>
      </c>
    </row>
    <row r="356" spans="1:5">
      <c r="A356" s="817">
        <f t="shared" si="20"/>
        <v>37973</v>
      </c>
      <c r="B356" s="815">
        <f t="shared" si="21"/>
        <v>352</v>
      </c>
      <c r="C356" s="815">
        <f t="shared" si="22"/>
        <v>14</v>
      </c>
      <c r="D356" s="815">
        <f t="shared" si="23"/>
        <v>14</v>
      </c>
      <c r="E356" s="815">
        <v>16121998</v>
      </c>
    </row>
    <row r="357" spans="1:5">
      <c r="A357" s="817">
        <f t="shared" si="20"/>
        <v>37974</v>
      </c>
      <c r="B357" s="815">
        <f t="shared" si="21"/>
        <v>353</v>
      </c>
      <c r="C357" s="815">
        <f t="shared" si="22"/>
        <v>13</v>
      </c>
      <c r="D357" s="815">
        <f t="shared" si="23"/>
        <v>13</v>
      </c>
      <c r="E357" s="815">
        <v>22092003</v>
      </c>
    </row>
    <row r="358" spans="1:5">
      <c r="A358" s="817">
        <f t="shared" si="20"/>
        <v>37975</v>
      </c>
      <c r="B358" s="815">
        <f t="shared" si="21"/>
        <v>354</v>
      </c>
      <c r="C358" s="815">
        <f t="shared" si="22"/>
        <v>12</v>
      </c>
      <c r="D358" s="815">
        <f t="shared" si="23"/>
        <v>12</v>
      </c>
      <c r="E358" s="815">
        <v>16121998</v>
      </c>
    </row>
    <row r="359" spans="1:5">
      <c r="A359" s="817">
        <f t="shared" si="20"/>
        <v>37976</v>
      </c>
      <c r="B359" s="815">
        <f t="shared" si="21"/>
        <v>355</v>
      </c>
      <c r="C359" s="815">
        <f t="shared" si="22"/>
        <v>11</v>
      </c>
      <c r="D359" s="815">
        <f t="shared" si="23"/>
        <v>11</v>
      </c>
      <c r="E359" s="815">
        <v>22092003</v>
      </c>
    </row>
    <row r="360" spans="1:5">
      <c r="A360" s="817">
        <f t="shared" si="20"/>
        <v>37977</v>
      </c>
      <c r="B360" s="815">
        <f t="shared" si="21"/>
        <v>356</v>
      </c>
      <c r="C360" s="815">
        <f t="shared" si="22"/>
        <v>10</v>
      </c>
      <c r="D360" s="815">
        <f t="shared" si="23"/>
        <v>10</v>
      </c>
      <c r="E360" s="815">
        <v>16121998</v>
      </c>
    </row>
    <row r="361" spans="1:5">
      <c r="A361" s="817">
        <f t="shared" si="20"/>
        <v>37978</v>
      </c>
      <c r="B361" s="815">
        <f t="shared" si="21"/>
        <v>357</v>
      </c>
      <c r="C361" s="815">
        <f t="shared" si="22"/>
        <v>9</v>
      </c>
      <c r="D361" s="815">
        <f t="shared" si="23"/>
        <v>9</v>
      </c>
      <c r="E361" s="815">
        <v>22092003</v>
      </c>
    </row>
    <row r="362" spans="1:5">
      <c r="A362" s="817">
        <f t="shared" si="20"/>
        <v>37979</v>
      </c>
      <c r="B362" s="815">
        <f t="shared" si="21"/>
        <v>358</v>
      </c>
      <c r="C362" s="815">
        <f t="shared" si="22"/>
        <v>8</v>
      </c>
      <c r="D362" s="815">
        <f t="shared" si="23"/>
        <v>8</v>
      </c>
      <c r="E362" s="815">
        <v>16121998</v>
      </c>
    </row>
    <row r="363" spans="1:5">
      <c r="A363" s="817">
        <f t="shared" si="20"/>
        <v>37980</v>
      </c>
      <c r="B363" s="815">
        <f t="shared" si="21"/>
        <v>359</v>
      </c>
      <c r="C363" s="815">
        <f t="shared" si="22"/>
        <v>7</v>
      </c>
      <c r="D363" s="815">
        <f t="shared" si="23"/>
        <v>7</v>
      </c>
      <c r="E363" s="815">
        <v>22092003</v>
      </c>
    </row>
    <row r="364" spans="1:5">
      <c r="A364" s="817">
        <f t="shared" si="20"/>
        <v>37981</v>
      </c>
      <c r="B364" s="815">
        <f t="shared" si="21"/>
        <v>360</v>
      </c>
      <c r="C364" s="815">
        <f t="shared" si="22"/>
        <v>6</v>
      </c>
      <c r="D364" s="815">
        <f t="shared" si="23"/>
        <v>6</v>
      </c>
      <c r="E364" s="815">
        <v>16121998</v>
      </c>
    </row>
    <row r="365" spans="1:5">
      <c r="A365" s="817">
        <f t="shared" si="20"/>
        <v>37982</v>
      </c>
      <c r="B365" s="815">
        <f t="shared" si="21"/>
        <v>361</v>
      </c>
      <c r="C365" s="815">
        <f t="shared" si="22"/>
        <v>5</v>
      </c>
      <c r="D365" s="815">
        <f t="shared" si="23"/>
        <v>5</v>
      </c>
      <c r="E365" s="815">
        <v>22092003</v>
      </c>
    </row>
    <row r="366" spans="1:5">
      <c r="A366" s="817">
        <f t="shared" si="20"/>
        <v>37983</v>
      </c>
      <c r="B366" s="815">
        <f t="shared" si="21"/>
        <v>362</v>
      </c>
      <c r="C366" s="815">
        <f t="shared" si="22"/>
        <v>4</v>
      </c>
      <c r="D366" s="815">
        <f t="shared" si="23"/>
        <v>4</v>
      </c>
      <c r="E366" s="815">
        <v>16121998</v>
      </c>
    </row>
    <row r="367" spans="1:5">
      <c r="A367" s="817">
        <f t="shared" si="20"/>
        <v>37984</v>
      </c>
      <c r="B367" s="815">
        <f t="shared" si="21"/>
        <v>363</v>
      </c>
      <c r="C367" s="815">
        <f t="shared" si="22"/>
        <v>3</v>
      </c>
      <c r="D367" s="815">
        <f t="shared" si="23"/>
        <v>3</v>
      </c>
      <c r="E367" s="815">
        <v>22092003</v>
      </c>
    </row>
    <row r="368" spans="1:5">
      <c r="A368" s="817">
        <f t="shared" si="20"/>
        <v>37985</v>
      </c>
      <c r="B368" s="815">
        <f t="shared" si="21"/>
        <v>364</v>
      </c>
      <c r="C368" s="815">
        <f t="shared" si="22"/>
        <v>2</v>
      </c>
      <c r="D368" s="815">
        <f t="shared" si="23"/>
        <v>2</v>
      </c>
      <c r="E368" s="815">
        <v>16121998</v>
      </c>
    </row>
    <row r="369" spans="1:5">
      <c r="A369" s="817">
        <f t="shared" si="20"/>
        <v>37986</v>
      </c>
      <c r="B369" s="815">
        <f t="shared" si="21"/>
        <v>365</v>
      </c>
      <c r="C369" s="815">
        <f t="shared" si="22"/>
        <v>1</v>
      </c>
      <c r="D369" s="815">
        <f t="shared" si="23"/>
        <v>1</v>
      </c>
      <c r="E369" s="815">
        <v>22092003</v>
      </c>
    </row>
    <row r="370" spans="1:5">
      <c r="A370" s="718"/>
    </row>
    <row r="371" spans="1:5">
      <c r="A371" s="718"/>
    </row>
    <row r="372" spans="1:5">
      <c r="A372" s="718"/>
    </row>
    <row r="373" spans="1:5">
      <c r="A373" s="718"/>
    </row>
    <row r="374" spans="1:5">
      <c r="A374" s="718"/>
    </row>
    <row r="375" spans="1:5">
      <c r="A375" s="718"/>
    </row>
    <row r="376" spans="1:5">
      <c r="A376" s="718"/>
    </row>
    <row r="377" spans="1:5">
      <c r="A377" s="718"/>
    </row>
    <row r="378" spans="1:5">
      <c r="A378" s="718"/>
    </row>
    <row r="379" spans="1:5">
      <c r="A379" s="718"/>
    </row>
    <row r="380" spans="1:5">
      <c r="A380" s="718"/>
    </row>
    <row r="381" spans="1:5">
      <c r="A381" s="718"/>
    </row>
    <row r="382" spans="1:5">
      <c r="A382" s="718"/>
    </row>
    <row r="383" spans="1:5">
      <c r="A383" s="718"/>
    </row>
    <row r="384" spans="1:5">
      <c r="A384" s="718"/>
    </row>
    <row r="385" spans="1:1">
      <c r="A385" s="718"/>
    </row>
    <row r="386" spans="1:1">
      <c r="A386" s="718"/>
    </row>
    <row r="387" spans="1:1">
      <c r="A387" s="718"/>
    </row>
    <row r="388" spans="1:1">
      <c r="A388" s="718"/>
    </row>
    <row r="389" spans="1:1">
      <c r="A389" s="718"/>
    </row>
    <row r="390" spans="1:1">
      <c r="A390" s="718"/>
    </row>
    <row r="391" spans="1:1">
      <c r="A391" s="718"/>
    </row>
    <row r="392" spans="1:1">
      <c r="A392" s="718"/>
    </row>
    <row r="393" spans="1:1">
      <c r="A393" s="718"/>
    </row>
    <row r="394" spans="1:1">
      <c r="A394" s="718"/>
    </row>
    <row r="395" spans="1:1">
      <c r="A395" s="718"/>
    </row>
    <row r="396" spans="1:1">
      <c r="A396" s="718"/>
    </row>
    <row r="397" spans="1:1">
      <c r="A397" s="718"/>
    </row>
    <row r="398" spans="1:1">
      <c r="A398" s="718"/>
    </row>
    <row r="399" spans="1:1">
      <c r="A399" s="718"/>
    </row>
    <row r="400" spans="1:1">
      <c r="A400" s="718"/>
    </row>
    <row r="401" spans="1:1">
      <c r="A401" s="718"/>
    </row>
    <row r="402" spans="1:1">
      <c r="A402" s="718"/>
    </row>
    <row r="403" spans="1:1">
      <c r="A403" s="718"/>
    </row>
    <row r="404" spans="1:1">
      <c r="A404" s="718"/>
    </row>
    <row r="405" spans="1:1">
      <c r="A405" s="718"/>
    </row>
    <row r="406" spans="1:1">
      <c r="A406" s="718"/>
    </row>
    <row r="407" spans="1:1">
      <c r="A407" s="718"/>
    </row>
    <row r="408" spans="1:1">
      <c r="A408" s="718"/>
    </row>
    <row r="409" spans="1:1">
      <c r="A409" s="718"/>
    </row>
    <row r="410" spans="1:1">
      <c r="A410" s="718"/>
    </row>
    <row r="411" spans="1:1">
      <c r="A411" s="718"/>
    </row>
    <row r="412" spans="1:1">
      <c r="A412" s="718"/>
    </row>
    <row r="413" spans="1:1">
      <c r="A413" s="718"/>
    </row>
    <row r="414" spans="1:1">
      <c r="A414" s="718"/>
    </row>
    <row r="415" spans="1:1">
      <c r="A415" s="718"/>
    </row>
    <row r="416" spans="1:1">
      <c r="A416" s="718"/>
    </row>
    <row r="417" spans="1:1">
      <c r="A417" s="718"/>
    </row>
    <row r="418" spans="1:1">
      <c r="A418" s="718"/>
    </row>
    <row r="419" spans="1:1">
      <c r="A419" s="718"/>
    </row>
    <row r="420" spans="1:1">
      <c r="A420" s="718"/>
    </row>
    <row r="421" spans="1:1">
      <c r="A421" s="718"/>
    </row>
    <row r="422" spans="1:1">
      <c r="A422" s="718"/>
    </row>
    <row r="423" spans="1:1">
      <c r="A423" s="718"/>
    </row>
    <row r="424" spans="1:1">
      <c r="A424" s="718"/>
    </row>
    <row r="425" spans="1:1">
      <c r="A425" s="718"/>
    </row>
    <row r="426" spans="1:1">
      <c r="A426" s="718"/>
    </row>
    <row r="427" spans="1:1">
      <c r="A427" s="718"/>
    </row>
    <row r="428" spans="1:1">
      <c r="A428" s="718"/>
    </row>
    <row r="429" spans="1:1">
      <c r="A429" s="718"/>
    </row>
    <row r="430" spans="1:1">
      <c r="A430" s="718"/>
    </row>
    <row r="431" spans="1:1">
      <c r="A431" s="718"/>
    </row>
    <row r="432" spans="1:1">
      <c r="A432" s="718"/>
    </row>
    <row r="433" spans="1:1">
      <c r="A433" s="718"/>
    </row>
    <row r="434" spans="1:1">
      <c r="A434" s="718"/>
    </row>
    <row r="435" spans="1:1">
      <c r="A435" s="718"/>
    </row>
    <row r="436" spans="1:1">
      <c r="A436" s="718"/>
    </row>
    <row r="437" spans="1:1">
      <c r="A437" s="718"/>
    </row>
    <row r="438" spans="1:1">
      <c r="A438" s="718"/>
    </row>
    <row r="439" spans="1:1">
      <c r="A439" s="718"/>
    </row>
    <row r="440" spans="1:1">
      <c r="A440" s="718"/>
    </row>
    <row r="441" spans="1:1">
      <c r="A441" s="718"/>
    </row>
    <row r="442" spans="1:1">
      <c r="A442" s="718"/>
    </row>
    <row r="443" spans="1:1">
      <c r="A443" s="718"/>
    </row>
    <row r="444" spans="1:1">
      <c r="A444" s="718"/>
    </row>
    <row r="445" spans="1:1">
      <c r="A445" s="718"/>
    </row>
    <row r="446" spans="1:1">
      <c r="A446" s="718"/>
    </row>
    <row r="447" spans="1:1">
      <c r="A447" s="718"/>
    </row>
    <row r="448" spans="1:1">
      <c r="A448" s="718"/>
    </row>
    <row r="449" spans="1:1">
      <c r="A449" s="718"/>
    </row>
    <row r="450" spans="1:1">
      <c r="A450" s="718"/>
    </row>
    <row r="451" spans="1:1">
      <c r="A451" s="718"/>
    </row>
    <row r="452" spans="1:1">
      <c r="A452" s="718"/>
    </row>
    <row r="453" spans="1:1">
      <c r="A453" s="718"/>
    </row>
    <row r="454" spans="1:1">
      <c r="A454" s="718"/>
    </row>
    <row r="455" spans="1:1">
      <c r="A455" s="718"/>
    </row>
    <row r="456" spans="1:1">
      <c r="A456" s="718"/>
    </row>
    <row r="457" spans="1:1">
      <c r="A457" s="718"/>
    </row>
    <row r="458" spans="1:1">
      <c r="A458" s="718"/>
    </row>
    <row r="459" spans="1:1">
      <c r="A459" s="718"/>
    </row>
    <row r="460" spans="1:1">
      <c r="A460" s="718"/>
    </row>
    <row r="461" spans="1:1">
      <c r="A461" s="718"/>
    </row>
    <row r="462" spans="1:1">
      <c r="A462" s="718"/>
    </row>
    <row r="463" spans="1:1">
      <c r="A463" s="718"/>
    </row>
    <row r="464" spans="1:1">
      <c r="A464" s="718"/>
    </row>
    <row r="465" spans="1:1">
      <c r="A465" s="718"/>
    </row>
    <row r="466" spans="1:1">
      <c r="A466" s="718"/>
    </row>
    <row r="467" spans="1:1">
      <c r="A467" s="718"/>
    </row>
    <row r="468" spans="1:1">
      <c r="A468" s="718"/>
    </row>
    <row r="469" spans="1:1">
      <c r="A469" s="718"/>
    </row>
    <row r="470" spans="1:1">
      <c r="A470" s="718"/>
    </row>
    <row r="471" spans="1:1">
      <c r="A471" s="718"/>
    </row>
    <row r="472" spans="1:1">
      <c r="A472" s="718"/>
    </row>
    <row r="473" spans="1:1">
      <c r="A473" s="718"/>
    </row>
    <row r="474" spans="1:1">
      <c r="A474" s="718"/>
    </row>
    <row r="475" spans="1:1">
      <c r="A475" s="718"/>
    </row>
    <row r="476" spans="1:1">
      <c r="A476" s="718"/>
    </row>
    <row r="477" spans="1:1">
      <c r="A477" s="718"/>
    </row>
    <row r="478" spans="1:1">
      <c r="A478" s="718"/>
    </row>
    <row r="479" spans="1:1">
      <c r="A479" s="718"/>
    </row>
    <row r="480" spans="1:1">
      <c r="A480" s="718"/>
    </row>
    <row r="481" spans="1:1">
      <c r="A481" s="718"/>
    </row>
    <row r="482" spans="1:1">
      <c r="A482" s="718"/>
    </row>
    <row r="483" spans="1:1">
      <c r="A483" s="718"/>
    </row>
    <row r="484" spans="1:1">
      <c r="A484" s="718"/>
    </row>
    <row r="485" spans="1:1">
      <c r="A485" s="718"/>
    </row>
    <row r="486" spans="1:1">
      <c r="A486" s="718"/>
    </row>
    <row r="487" spans="1:1">
      <c r="A487" s="718"/>
    </row>
    <row r="488" spans="1:1">
      <c r="A488" s="718"/>
    </row>
    <row r="489" spans="1:1">
      <c r="A489" s="718"/>
    </row>
    <row r="490" spans="1:1">
      <c r="A490" s="718"/>
    </row>
    <row r="491" spans="1:1">
      <c r="A491" s="718"/>
    </row>
    <row r="492" spans="1:1">
      <c r="A492" s="718"/>
    </row>
    <row r="493" spans="1:1">
      <c r="A493" s="718"/>
    </row>
    <row r="494" spans="1:1">
      <c r="A494" s="718"/>
    </row>
    <row r="495" spans="1:1">
      <c r="A495" s="718"/>
    </row>
    <row r="496" spans="1:1">
      <c r="A496" s="718"/>
    </row>
    <row r="497" spans="1:1">
      <c r="A497" s="718"/>
    </row>
    <row r="498" spans="1:1">
      <c r="A498" s="718"/>
    </row>
    <row r="499" spans="1:1">
      <c r="A499" s="718"/>
    </row>
    <row r="500" spans="1:1">
      <c r="A500" s="718"/>
    </row>
    <row r="501" spans="1:1">
      <c r="A501" s="718"/>
    </row>
    <row r="502" spans="1:1">
      <c r="A502" s="718"/>
    </row>
    <row r="503" spans="1:1">
      <c r="A503" s="718"/>
    </row>
    <row r="504" spans="1:1">
      <c r="A504" s="718"/>
    </row>
    <row r="505" spans="1:1">
      <c r="A505" s="718"/>
    </row>
    <row r="506" spans="1:1">
      <c r="A506" s="718"/>
    </row>
    <row r="507" spans="1:1">
      <c r="A507" s="718"/>
    </row>
    <row r="508" spans="1:1">
      <c r="A508" s="718"/>
    </row>
    <row r="509" spans="1:1">
      <c r="A509" s="718"/>
    </row>
    <row r="510" spans="1:1">
      <c r="A510" s="718"/>
    </row>
    <row r="511" spans="1:1">
      <c r="A511" s="718"/>
    </row>
    <row r="512" spans="1:1">
      <c r="A512" s="718"/>
    </row>
    <row r="513" spans="1:1">
      <c r="A513" s="718"/>
    </row>
    <row r="514" spans="1:1">
      <c r="A514" s="718"/>
    </row>
    <row r="515" spans="1:1">
      <c r="A515" s="718"/>
    </row>
    <row r="516" spans="1:1">
      <c r="A516" s="718"/>
    </row>
    <row r="517" spans="1:1">
      <c r="A517" s="718"/>
    </row>
    <row r="518" spans="1:1">
      <c r="A518" s="718"/>
    </row>
    <row r="519" spans="1:1">
      <c r="A519" s="718"/>
    </row>
    <row r="520" spans="1:1">
      <c r="A520" s="718"/>
    </row>
    <row r="521" spans="1:1">
      <c r="A521" s="718"/>
    </row>
    <row r="522" spans="1:1">
      <c r="A522" s="718"/>
    </row>
    <row r="523" spans="1:1">
      <c r="A523" s="718"/>
    </row>
    <row r="524" spans="1:1">
      <c r="A524" s="718"/>
    </row>
    <row r="525" spans="1:1">
      <c r="A525" s="718"/>
    </row>
    <row r="526" spans="1:1">
      <c r="A526" s="718"/>
    </row>
    <row r="527" spans="1:1">
      <c r="A527" s="718"/>
    </row>
    <row r="528" spans="1:1">
      <c r="A528" s="718"/>
    </row>
    <row r="529" spans="1:1">
      <c r="A529" s="718"/>
    </row>
    <row r="530" spans="1:1">
      <c r="A530" s="718"/>
    </row>
    <row r="531" spans="1:1">
      <c r="A531" s="718"/>
    </row>
    <row r="532" spans="1:1">
      <c r="A532" s="718"/>
    </row>
    <row r="533" spans="1:1">
      <c r="A533" s="718"/>
    </row>
    <row r="534" spans="1:1">
      <c r="A534" s="718"/>
    </row>
    <row r="535" spans="1:1">
      <c r="A535" s="718"/>
    </row>
    <row r="536" spans="1:1">
      <c r="A536" s="718"/>
    </row>
    <row r="537" spans="1:1">
      <c r="A537" s="718"/>
    </row>
    <row r="538" spans="1:1">
      <c r="A538" s="718"/>
    </row>
    <row r="539" spans="1:1">
      <c r="A539" s="718"/>
    </row>
    <row r="540" spans="1:1">
      <c r="A540" s="718"/>
    </row>
    <row r="541" spans="1:1">
      <c r="A541" s="718"/>
    </row>
    <row r="542" spans="1:1">
      <c r="A542" s="718"/>
    </row>
    <row r="543" spans="1:1">
      <c r="A543" s="718"/>
    </row>
    <row r="544" spans="1:1">
      <c r="A544" s="718"/>
    </row>
    <row r="545" spans="1:1">
      <c r="A545" s="718"/>
    </row>
    <row r="546" spans="1:1">
      <c r="A546" s="718"/>
    </row>
    <row r="547" spans="1:1">
      <c r="A547" s="718"/>
    </row>
    <row r="548" spans="1:1">
      <c r="A548" s="718"/>
    </row>
    <row r="549" spans="1:1">
      <c r="A549" s="718"/>
    </row>
    <row r="550" spans="1:1">
      <c r="A550" s="718"/>
    </row>
    <row r="551" spans="1:1">
      <c r="A551" s="718"/>
    </row>
    <row r="552" spans="1:1">
      <c r="A552" s="718"/>
    </row>
    <row r="553" spans="1:1">
      <c r="A553" s="718"/>
    </row>
    <row r="554" spans="1:1">
      <c r="A554" s="718"/>
    </row>
    <row r="555" spans="1:1">
      <c r="A555" s="718"/>
    </row>
    <row r="556" spans="1:1">
      <c r="A556" s="718"/>
    </row>
    <row r="557" spans="1:1">
      <c r="A557" s="718"/>
    </row>
    <row r="558" spans="1:1">
      <c r="A558" s="718"/>
    </row>
    <row r="559" spans="1:1">
      <c r="A559" s="718"/>
    </row>
    <row r="560" spans="1:1">
      <c r="A560" s="718"/>
    </row>
    <row r="561" spans="1:1">
      <c r="A561" s="718"/>
    </row>
    <row r="562" spans="1:1">
      <c r="A562" s="718"/>
    </row>
    <row r="563" spans="1:1">
      <c r="A563" s="718"/>
    </row>
    <row r="564" spans="1:1">
      <c r="A564" s="718"/>
    </row>
    <row r="565" spans="1:1">
      <c r="A565" s="718"/>
    </row>
    <row r="566" spans="1:1">
      <c r="A566" s="718"/>
    </row>
    <row r="567" spans="1:1">
      <c r="A567" s="718"/>
    </row>
    <row r="568" spans="1:1">
      <c r="A568" s="718"/>
    </row>
    <row r="569" spans="1:1">
      <c r="A569" s="718"/>
    </row>
    <row r="570" spans="1:1">
      <c r="A570" s="718"/>
    </row>
    <row r="571" spans="1:1">
      <c r="A571" s="718"/>
    </row>
    <row r="572" spans="1:1">
      <c r="A572" s="718"/>
    </row>
    <row r="573" spans="1:1">
      <c r="A573" s="718"/>
    </row>
    <row r="574" spans="1:1">
      <c r="A574" s="718"/>
    </row>
    <row r="575" spans="1:1">
      <c r="A575" s="718"/>
    </row>
    <row r="576" spans="1:1">
      <c r="A576" s="718"/>
    </row>
    <row r="577" spans="1:1">
      <c r="A577" s="718"/>
    </row>
    <row r="578" spans="1:1">
      <c r="A578" s="718"/>
    </row>
    <row r="579" spans="1:1">
      <c r="A579" s="718"/>
    </row>
    <row r="580" spans="1:1">
      <c r="A580" s="718"/>
    </row>
    <row r="581" spans="1:1">
      <c r="A581" s="718"/>
    </row>
    <row r="582" spans="1:1">
      <c r="A582" s="718"/>
    </row>
    <row r="583" spans="1:1">
      <c r="A583" s="718"/>
    </row>
    <row r="584" spans="1:1">
      <c r="A584" s="718"/>
    </row>
    <row r="585" spans="1:1">
      <c r="A585" s="718"/>
    </row>
    <row r="586" spans="1:1">
      <c r="A586" s="718"/>
    </row>
    <row r="587" spans="1:1">
      <c r="A587" s="718"/>
    </row>
    <row r="588" spans="1:1">
      <c r="A588" s="718"/>
    </row>
    <row r="589" spans="1:1">
      <c r="A589" s="718"/>
    </row>
    <row r="590" spans="1:1">
      <c r="A590" s="718"/>
    </row>
    <row r="591" spans="1:1">
      <c r="A591" s="718"/>
    </row>
    <row r="592" spans="1:1">
      <c r="A592" s="718"/>
    </row>
    <row r="593" spans="1:1">
      <c r="A593" s="718"/>
    </row>
    <row r="594" spans="1:1">
      <c r="A594" s="718"/>
    </row>
    <row r="595" spans="1:1">
      <c r="A595" s="718"/>
    </row>
    <row r="596" spans="1:1">
      <c r="A596" s="718"/>
    </row>
    <row r="597" spans="1:1">
      <c r="A597" s="718"/>
    </row>
    <row r="598" spans="1:1">
      <c r="A598" s="718"/>
    </row>
    <row r="599" spans="1:1">
      <c r="A599" s="718"/>
    </row>
    <row r="600" spans="1:1">
      <c r="A600" s="718"/>
    </row>
    <row r="601" spans="1:1">
      <c r="A601" s="718"/>
    </row>
    <row r="602" spans="1:1">
      <c r="A602" s="718"/>
    </row>
    <row r="603" spans="1:1">
      <c r="A603" s="718"/>
    </row>
    <row r="604" spans="1:1">
      <c r="A604" s="718"/>
    </row>
    <row r="605" spans="1:1">
      <c r="A605" s="718"/>
    </row>
    <row r="606" spans="1:1">
      <c r="A606" s="718"/>
    </row>
    <row r="607" spans="1:1">
      <c r="A607" s="718"/>
    </row>
    <row r="608" spans="1:1">
      <c r="A608" s="718"/>
    </row>
    <row r="609" spans="1:1">
      <c r="A609" s="718"/>
    </row>
    <row r="610" spans="1:1">
      <c r="A610" s="718"/>
    </row>
    <row r="611" spans="1:1">
      <c r="A611" s="718"/>
    </row>
    <row r="612" spans="1:1">
      <c r="A612" s="718"/>
    </row>
    <row r="613" spans="1:1">
      <c r="A613" s="718"/>
    </row>
    <row r="614" spans="1:1">
      <c r="A614" s="718"/>
    </row>
    <row r="615" spans="1:1">
      <c r="A615" s="718"/>
    </row>
    <row r="616" spans="1:1">
      <c r="A616" s="718"/>
    </row>
    <row r="617" spans="1:1">
      <c r="A617" s="718"/>
    </row>
    <row r="618" spans="1:1">
      <c r="A618" s="718"/>
    </row>
    <row r="619" spans="1:1">
      <c r="A619" s="718"/>
    </row>
    <row r="620" spans="1:1">
      <c r="A620" s="718"/>
    </row>
    <row r="621" spans="1:1">
      <c r="A621" s="718"/>
    </row>
    <row r="622" spans="1:1">
      <c r="A622" s="718"/>
    </row>
    <row r="623" spans="1:1">
      <c r="A623" s="718"/>
    </row>
    <row r="624" spans="1:1">
      <c r="A624" s="718"/>
    </row>
    <row r="625" spans="1:1">
      <c r="A625" s="718"/>
    </row>
    <row r="626" spans="1:1">
      <c r="A626" s="718"/>
    </row>
    <row r="627" spans="1:1">
      <c r="A627" s="718"/>
    </row>
    <row r="628" spans="1:1">
      <c r="A628" s="718"/>
    </row>
    <row r="629" spans="1:1">
      <c r="A629" s="718"/>
    </row>
    <row r="630" spans="1:1">
      <c r="A630" s="718"/>
    </row>
    <row r="631" spans="1:1">
      <c r="A631" s="718"/>
    </row>
    <row r="632" spans="1:1">
      <c r="A632" s="718"/>
    </row>
    <row r="633" spans="1:1">
      <c r="A633" s="718"/>
    </row>
    <row r="634" spans="1:1">
      <c r="A634" s="718"/>
    </row>
    <row r="635" spans="1:1">
      <c r="A635" s="718"/>
    </row>
    <row r="636" spans="1:1">
      <c r="A636" s="718"/>
    </row>
    <row r="637" spans="1:1">
      <c r="A637" s="718"/>
    </row>
    <row r="638" spans="1:1">
      <c r="A638" s="718"/>
    </row>
    <row r="639" spans="1:1">
      <c r="A639" s="718"/>
    </row>
    <row r="640" spans="1:1">
      <c r="A640" s="718"/>
    </row>
    <row r="641" spans="1:1">
      <c r="A641" s="718"/>
    </row>
    <row r="642" spans="1:1">
      <c r="A642" s="718"/>
    </row>
    <row r="643" spans="1:1">
      <c r="A643" s="718"/>
    </row>
    <row r="644" spans="1:1">
      <c r="A644" s="718"/>
    </row>
    <row r="645" spans="1:1">
      <c r="A645" s="718"/>
    </row>
    <row r="646" spans="1:1">
      <c r="A646" s="718"/>
    </row>
    <row r="647" spans="1:1">
      <c r="A647" s="718"/>
    </row>
    <row r="648" spans="1:1">
      <c r="A648" s="718"/>
    </row>
    <row r="649" spans="1:1">
      <c r="A649" s="718"/>
    </row>
    <row r="650" spans="1:1">
      <c r="A650" s="718"/>
    </row>
    <row r="651" spans="1:1">
      <c r="A651" s="718"/>
    </row>
    <row r="652" spans="1:1">
      <c r="A652" s="718"/>
    </row>
    <row r="653" spans="1:1">
      <c r="A653" s="718"/>
    </row>
    <row r="654" spans="1:1">
      <c r="A654" s="718"/>
    </row>
    <row r="655" spans="1:1">
      <c r="A655" s="718"/>
    </row>
    <row r="656" spans="1:1">
      <c r="A656" s="718"/>
    </row>
    <row r="657" spans="1:1">
      <c r="A657" s="718"/>
    </row>
    <row r="658" spans="1:1">
      <c r="A658" s="718"/>
    </row>
    <row r="659" spans="1:1">
      <c r="A659" s="718"/>
    </row>
    <row r="660" spans="1:1">
      <c r="A660" s="718"/>
    </row>
    <row r="661" spans="1:1">
      <c r="A661" s="718"/>
    </row>
    <row r="662" spans="1:1">
      <c r="A662" s="718"/>
    </row>
    <row r="663" spans="1:1">
      <c r="A663" s="718"/>
    </row>
    <row r="664" spans="1:1">
      <c r="A664" s="718"/>
    </row>
    <row r="665" spans="1:1">
      <c r="A665" s="718"/>
    </row>
    <row r="666" spans="1:1">
      <c r="A666" s="718"/>
    </row>
    <row r="667" spans="1:1">
      <c r="A667" s="718"/>
    </row>
    <row r="668" spans="1:1">
      <c r="A668" s="718"/>
    </row>
    <row r="669" spans="1:1">
      <c r="A669" s="718"/>
    </row>
    <row r="670" spans="1:1">
      <c r="A670" s="718"/>
    </row>
    <row r="671" spans="1:1">
      <c r="A671" s="718"/>
    </row>
    <row r="672" spans="1:1">
      <c r="A672" s="718"/>
    </row>
    <row r="673" spans="1:1">
      <c r="A673" s="718"/>
    </row>
    <row r="674" spans="1:1">
      <c r="A674" s="718"/>
    </row>
    <row r="675" spans="1:1">
      <c r="A675" s="718"/>
    </row>
    <row r="676" spans="1:1">
      <c r="A676" s="718"/>
    </row>
    <row r="677" spans="1:1">
      <c r="A677" s="718"/>
    </row>
    <row r="678" spans="1:1">
      <c r="A678" s="718"/>
    </row>
    <row r="679" spans="1:1">
      <c r="A679" s="718"/>
    </row>
    <row r="680" spans="1:1">
      <c r="A680" s="718"/>
    </row>
    <row r="681" spans="1:1">
      <c r="A681" s="718"/>
    </row>
    <row r="682" spans="1:1">
      <c r="A682" s="718"/>
    </row>
    <row r="683" spans="1:1">
      <c r="A683" s="718"/>
    </row>
    <row r="684" spans="1:1">
      <c r="A684" s="718"/>
    </row>
    <row r="685" spans="1:1">
      <c r="A685" s="718"/>
    </row>
    <row r="686" spans="1:1">
      <c r="A686" s="718"/>
    </row>
    <row r="687" spans="1:1">
      <c r="A687" s="718"/>
    </row>
    <row r="688" spans="1:1">
      <c r="A688" s="718"/>
    </row>
    <row r="689" spans="1:1">
      <c r="A689" s="718"/>
    </row>
    <row r="690" spans="1:1">
      <c r="A690" s="718"/>
    </row>
    <row r="691" spans="1:1">
      <c r="A691" s="718"/>
    </row>
    <row r="692" spans="1:1">
      <c r="A692" s="718"/>
    </row>
    <row r="693" spans="1:1">
      <c r="A693" s="718"/>
    </row>
    <row r="694" spans="1:1">
      <c r="A694" s="718"/>
    </row>
    <row r="695" spans="1:1">
      <c r="A695" s="718"/>
    </row>
    <row r="696" spans="1:1">
      <c r="A696" s="718"/>
    </row>
    <row r="697" spans="1:1">
      <c r="A697" s="718"/>
    </row>
    <row r="698" spans="1:1">
      <c r="A698" s="718"/>
    </row>
    <row r="699" spans="1:1">
      <c r="A699" s="718"/>
    </row>
    <row r="700" spans="1:1">
      <c r="A700" s="718"/>
    </row>
    <row r="701" spans="1:1">
      <c r="A701" s="718"/>
    </row>
    <row r="702" spans="1:1">
      <c r="A702" s="718"/>
    </row>
    <row r="703" spans="1:1">
      <c r="A703" s="718"/>
    </row>
    <row r="704" spans="1:1">
      <c r="A704" s="718"/>
    </row>
    <row r="705" spans="1:1">
      <c r="A705" s="718"/>
    </row>
    <row r="706" spans="1:1">
      <c r="A706" s="718"/>
    </row>
    <row r="707" spans="1:1">
      <c r="A707" s="718"/>
    </row>
    <row r="708" spans="1:1">
      <c r="A708" s="718"/>
    </row>
    <row r="709" spans="1:1">
      <c r="A709" s="718"/>
    </row>
    <row r="710" spans="1:1">
      <c r="A710" s="718"/>
    </row>
    <row r="711" spans="1:1">
      <c r="A711" s="718"/>
    </row>
    <row r="712" spans="1:1">
      <c r="A712" s="718"/>
    </row>
    <row r="713" spans="1:1">
      <c r="A713" s="718"/>
    </row>
    <row r="714" spans="1:1">
      <c r="A714" s="718"/>
    </row>
    <row r="715" spans="1:1">
      <c r="A715" s="718"/>
    </row>
    <row r="716" spans="1:1">
      <c r="A716" s="718"/>
    </row>
    <row r="717" spans="1:1">
      <c r="A717" s="718"/>
    </row>
    <row r="718" spans="1:1">
      <c r="A718" s="718"/>
    </row>
    <row r="719" spans="1:1">
      <c r="A719" s="718"/>
    </row>
    <row r="720" spans="1:1">
      <c r="A720" s="718"/>
    </row>
    <row r="721" spans="1:1">
      <c r="A721" s="718"/>
    </row>
    <row r="722" spans="1:1">
      <c r="A722" s="718"/>
    </row>
    <row r="723" spans="1:1">
      <c r="A723" s="718"/>
    </row>
    <row r="724" spans="1:1">
      <c r="A724" s="718"/>
    </row>
    <row r="725" spans="1:1">
      <c r="A725" s="718"/>
    </row>
    <row r="726" spans="1:1">
      <c r="A726" s="718"/>
    </row>
    <row r="727" spans="1:1">
      <c r="A727" s="718"/>
    </row>
    <row r="728" spans="1:1">
      <c r="A728" s="718"/>
    </row>
    <row r="729" spans="1:1">
      <c r="A729" s="718"/>
    </row>
    <row r="730" spans="1:1">
      <c r="A730" s="718"/>
    </row>
    <row r="731" spans="1:1">
      <c r="A731" s="718"/>
    </row>
    <row r="732" spans="1:1">
      <c r="A732" s="718"/>
    </row>
    <row r="733" spans="1:1">
      <c r="A733" s="718"/>
    </row>
    <row r="734" spans="1:1">
      <c r="A734" s="718"/>
    </row>
    <row r="735" spans="1:1">
      <c r="A735" s="718"/>
    </row>
    <row r="736" spans="1:1">
      <c r="A736" s="718"/>
    </row>
    <row r="737" spans="1:1">
      <c r="A737" s="718"/>
    </row>
    <row r="738" spans="1:1">
      <c r="A738" s="718"/>
    </row>
    <row r="739" spans="1:1">
      <c r="A739" s="718"/>
    </row>
    <row r="740" spans="1:1">
      <c r="A740" s="718"/>
    </row>
    <row r="741" spans="1:1">
      <c r="A741" s="718"/>
    </row>
    <row r="742" spans="1:1">
      <c r="A742" s="718"/>
    </row>
    <row r="743" spans="1:1">
      <c r="A743" s="718"/>
    </row>
    <row r="744" spans="1:1">
      <c r="A744" s="718"/>
    </row>
    <row r="745" spans="1:1">
      <c r="A745" s="718"/>
    </row>
    <row r="746" spans="1:1">
      <c r="A746" s="718"/>
    </row>
    <row r="747" spans="1:1">
      <c r="A747" s="718"/>
    </row>
    <row r="748" spans="1:1">
      <c r="A748" s="718"/>
    </row>
    <row r="749" spans="1:1">
      <c r="A749" s="718"/>
    </row>
    <row r="750" spans="1:1">
      <c r="A750" s="718"/>
    </row>
    <row r="751" spans="1:1">
      <c r="A751" s="718"/>
    </row>
    <row r="752" spans="1:1">
      <c r="A752" s="718"/>
    </row>
    <row r="753" spans="1:1">
      <c r="A753" s="718"/>
    </row>
    <row r="754" spans="1:1">
      <c r="A754" s="718"/>
    </row>
    <row r="755" spans="1:1">
      <c r="A755" s="718"/>
    </row>
    <row r="756" spans="1:1">
      <c r="A756" s="718"/>
    </row>
    <row r="757" spans="1:1">
      <c r="A757" s="718"/>
    </row>
    <row r="758" spans="1:1">
      <c r="A758" s="718"/>
    </row>
    <row r="759" spans="1:1">
      <c r="A759" s="718"/>
    </row>
    <row r="760" spans="1:1">
      <c r="A760" s="718"/>
    </row>
    <row r="761" spans="1:1">
      <c r="A761" s="718"/>
    </row>
    <row r="762" spans="1:1">
      <c r="A762" s="718"/>
    </row>
    <row r="763" spans="1:1">
      <c r="A763" s="718"/>
    </row>
    <row r="764" spans="1:1">
      <c r="A764" s="718"/>
    </row>
    <row r="765" spans="1:1">
      <c r="A765" s="718"/>
    </row>
    <row r="766" spans="1:1">
      <c r="A766" s="718"/>
    </row>
    <row r="767" spans="1:1">
      <c r="A767" s="718"/>
    </row>
    <row r="768" spans="1:1">
      <c r="A768" s="718"/>
    </row>
    <row r="769" spans="1:1">
      <c r="A769" s="718"/>
    </row>
    <row r="770" spans="1:1">
      <c r="A770" s="718"/>
    </row>
    <row r="771" spans="1:1">
      <c r="A771" s="718"/>
    </row>
    <row r="772" spans="1:1">
      <c r="A772" s="718"/>
    </row>
    <row r="773" spans="1:1">
      <c r="A773" s="718"/>
    </row>
    <row r="774" spans="1:1">
      <c r="A774" s="718"/>
    </row>
    <row r="775" spans="1:1">
      <c r="A775" s="718"/>
    </row>
    <row r="776" spans="1:1">
      <c r="A776" s="718"/>
    </row>
    <row r="777" spans="1:1">
      <c r="A777" s="718"/>
    </row>
    <row r="778" spans="1:1">
      <c r="A778" s="718"/>
    </row>
    <row r="779" spans="1:1">
      <c r="A779" s="718"/>
    </row>
    <row r="780" spans="1:1">
      <c r="A780" s="718"/>
    </row>
    <row r="781" spans="1:1">
      <c r="A781" s="718"/>
    </row>
    <row r="782" spans="1:1">
      <c r="A782" s="718"/>
    </row>
    <row r="783" spans="1:1">
      <c r="A783" s="718"/>
    </row>
    <row r="784" spans="1:1">
      <c r="A784" s="718"/>
    </row>
    <row r="785" spans="1:1">
      <c r="A785" s="718"/>
    </row>
    <row r="786" spans="1:1">
      <c r="A786" s="718"/>
    </row>
    <row r="787" spans="1:1">
      <c r="A787" s="718"/>
    </row>
    <row r="788" spans="1:1">
      <c r="A788" s="718"/>
    </row>
    <row r="789" spans="1:1">
      <c r="A789" s="718"/>
    </row>
    <row r="790" spans="1:1">
      <c r="A790" s="718"/>
    </row>
    <row r="791" spans="1:1">
      <c r="A791" s="718"/>
    </row>
    <row r="792" spans="1:1">
      <c r="A792" s="718"/>
    </row>
    <row r="793" spans="1:1">
      <c r="A793" s="718"/>
    </row>
    <row r="794" spans="1:1">
      <c r="A794" s="718"/>
    </row>
    <row r="795" spans="1:1">
      <c r="A795" s="718"/>
    </row>
    <row r="796" spans="1:1">
      <c r="A796" s="718"/>
    </row>
    <row r="797" spans="1:1">
      <c r="A797" s="718"/>
    </row>
    <row r="798" spans="1:1">
      <c r="A798" s="718"/>
    </row>
    <row r="799" spans="1:1">
      <c r="A799" s="718"/>
    </row>
    <row r="800" spans="1:1">
      <c r="A800" s="718"/>
    </row>
    <row r="801" spans="1:1">
      <c r="A801" s="718"/>
    </row>
    <row r="802" spans="1:1">
      <c r="A802" s="718"/>
    </row>
    <row r="803" spans="1:1">
      <c r="A803" s="718"/>
    </row>
    <row r="804" spans="1:1">
      <c r="A804" s="718"/>
    </row>
    <row r="805" spans="1:1">
      <c r="A805" s="718"/>
    </row>
    <row r="806" spans="1:1">
      <c r="A806" s="718"/>
    </row>
    <row r="807" spans="1:1">
      <c r="A807" s="718"/>
    </row>
    <row r="808" spans="1:1">
      <c r="A808" s="718"/>
    </row>
    <row r="809" spans="1:1">
      <c r="A809" s="718"/>
    </row>
    <row r="810" spans="1:1">
      <c r="A810" s="718"/>
    </row>
    <row r="811" spans="1:1">
      <c r="A811" s="718"/>
    </row>
    <row r="812" spans="1:1">
      <c r="A812" s="718"/>
    </row>
    <row r="813" spans="1:1">
      <c r="A813" s="718"/>
    </row>
    <row r="814" spans="1:1">
      <c r="A814" s="718"/>
    </row>
    <row r="815" spans="1:1">
      <c r="A815" s="718"/>
    </row>
    <row r="816" spans="1:1">
      <c r="A816" s="718"/>
    </row>
    <row r="817" spans="1:1">
      <c r="A817" s="718"/>
    </row>
    <row r="818" spans="1:1">
      <c r="A818" s="718"/>
    </row>
    <row r="819" spans="1:1">
      <c r="A819" s="718"/>
    </row>
    <row r="820" spans="1:1">
      <c r="A820" s="718"/>
    </row>
    <row r="821" spans="1:1">
      <c r="A821" s="718"/>
    </row>
    <row r="822" spans="1:1">
      <c r="A822" s="718"/>
    </row>
    <row r="823" spans="1:1">
      <c r="A823" s="718"/>
    </row>
    <row r="824" spans="1:1">
      <c r="A824" s="718"/>
    </row>
    <row r="825" spans="1:1">
      <c r="A825" s="718"/>
    </row>
    <row r="826" spans="1:1">
      <c r="A826" s="718"/>
    </row>
    <row r="827" spans="1:1">
      <c r="A827" s="718"/>
    </row>
    <row r="828" spans="1:1">
      <c r="A828" s="718"/>
    </row>
    <row r="829" spans="1:1">
      <c r="A829" s="718"/>
    </row>
    <row r="830" spans="1:1">
      <c r="A830" s="718"/>
    </row>
    <row r="831" spans="1:1">
      <c r="A831" s="718"/>
    </row>
    <row r="832" spans="1:1">
      <c r="A832" s="718"/>
    </row>
    <row r="833" spans="1:1">
      <c r="A833" s="718"/>
    </row>
    <row r="834" spans="1:1">
      <c r="A834" s="718"/>
    </row>
    <row r="835" spans="1:1">
      <c r="A835" s="718"/>
    </row>
    <row r="836" spans="1:1">
      <c r="A836" s="718"/>
    </row>
    <row r="837" spans="1:1">
      <c r="A837" s="718"/>
    </row>
    <row r="838" spans="1:1">
      <c r="A838" s="718"/>
    </row>
    <row r="839" spans="1:1">
      <c r="A839" s="718"/>
    </row>
    <row r="840" spans="1:1">
      <c r="A840" s="718"/>
    </row>
    <row r="841" spans="1:1">
      <c r="A841" s="718"/>
    </row>
    <row r="842" spans="1:1">
      <c r="A842" s="718"/>
    </row>
    <row r="843" spans="1:1">
      <c r="A843" s="718"/>
    </row>
    <row r="844" spans="1:1">
      <c r="A844" s="718"/>
    </row>
    <row r="845" spans="1:1">
      <c r="A845" s="718"/>
    </row>
    <row r="846" spans="1:1">
      <c r="A846" s="718"/>
    </row>
    <row r="847" spans="1:1">
      <c r="A847" s="718"/>
    </row>
    <row r="848" spans="1:1">
      <c r="A848" s="718"/>
    </row>
    <row r="849" spans="1:1">
      <c r="A849" s="718"/>
    </row>
    <row r="850" spans="1:1">
      <c r="A850" s="718"/>
    </row>
    <row r="851" spans="1:1">
      <c r="A851" s="718"/>
    </row>
    <row r="852" spans="1:1">
      <c r="A852" s="718"/>
    </row>
    <row r="853" spans="1:1">
      <c r="A853" s="718"/>
    </row>
    <row r="854" spans="1:1">
      <c r="A854" s="718"/>
    </row>
    <row r="855" spans="1:1">
      <c r="A855" s="718"/>
    </row>
    <row r="856" spans="1:1">
      <c r="A856" s="718"/>
    </row>
    <row r="857" spans="1:1">
      <c r="A857" s="718"/>
    </row>
    <row r="858" spans="1:1">
      <c r="A858" s="718"/>
    </row>
    <row r="859" spans="1:1">
      <c r="A859" s="718"/>
    </row>
    <row r="860" spans="1:1">
      <c r="A860" s="718"/>
    </row>
    <row r="861" spans="1:1">
      <c r="A861" s="718"/>
    </row>
    <row r="862" spans="1:1">
      <c r="A862" s="718"/>
    </row>
    <row r="863" spans="1:1">
      <c r="A863" s="718"/>
    </row>
    <row r="864" spans="1:1">
      <c r="A864" s="718"/>
    </row>
    <row r="865" spans="1:1">
      <c r="A865" s="718"/>
    </row>
    <row r="866" spans="1:1">
      <c r="A866" s="718"/>
    </row>
    <row r="867" spans="1:1">
      <c r="A867" s="718"/>
    </row>
    <row r="868" spans="1:1">
      <c r="A868" s="718"/>
    </row>
    <row r="869" spans="1:1">
      <c r="A869" s="718"/>
    </row>
    <row r="870" spans="1:1">
      <c r="A870" s="718"/>
    </row>
    <row r="871" spans="1:1">
      <c r="A871" s="718"/>
    </row>
    <row r="872" spans="1:1">
      <c r="A872" s="718"/>
    </row>
    <row r="873" spans="1:1">
      <c r="A873" s="718"/>
    </row>
    <row r="874" spans="1:1">
      <c r="A874" s="718"/>
    </row>
    <row r="875" spans="1:1">
      <c r="A875" s="718"/>
    </row>
    <row r="876" spans="1:1">
      <c r="A876" s="718"/>
    </row>
    <row r="877" spans="1:1">
      <c r="A877" s="718"/>
    </row>
    <row r="878" spans="1:1">
      <c r="A878" s="718"/>
    </row>
    <row r="879" spans="1:1">
      <c r="A879" s="718"/>
    </row>
    <row r="880" spans="1:1">
      <c r="A880" s="718"/>
    </row>
    <row r="881" spans="1:1">
      <c r="A881" s="718"/>
    </row>
    <row r="882" spans="1:1">
      <c r="A882" s="718"/>
    </row>
    <row r="883" spans="1:1">
      <c r="A883" s="718"/>
    </row>
    <row r="884" spans="1:1">
      <c r="A884" s="718"/>
    </row>
    <row r="885" spans="1:1">
      <c r="A885" s="718"/>
    </row>
    <row r="886" spans="1:1">
      <c r="A886" s="718"/>
    </row>
    <row r="887" spans="1:1">
      <c r="A887" s="718"/>
    </row>
    <row r="888" spans="1:1">
      <c r="A888" s="718"/>
    </row>
    <row r="889" spans="1:1">
      <c r="A889" s="718"/>
    </row>
    <row r="890" spans="1:1">
      <c r="A890" s="718"/>
    </row>
    <row r="891" spans="1:1">
      <c r="A891" s="718"/>
    </row>
    <row r="892" spans="1:1">
      <c r="A892" s="718"/>
    </row>
    <row r="893" spans="1:1">
      <c r="A893" s="718"/>
    </row>
    <row r="894" spans="1:1">
      <c r="A894" s="718"/>
    </row>
    <row r="895" spans="1:1">
      <c r="A895" s="718"/>
    </row>
    <row r="896" spans="1:1">
      <c r="A896" s="718"/>
    </row>
    <row r="897" spans="1:1">
      <c r="A897" s="718"/>
    </row>
    <row r="898" spans="1:1">
      <c r="A898" s="718"/>
    </row>
    <row r="899" spans="1:1">
      <c r="A899" s="718"/>
    </row>
    <row r="900" spans="1:1">
      <c r="A900" s="718"/>
    </row>
    <row r="901" spans="1:1">
      <c r="A901" s="718"/>
    </row>
    <row r="902" spans="1:1">
      <c r="A902" s="718"/>
    </row>
    <row r="903" spans="1:1">
      <c r="A903" s="718"/>
    </row>
    <row r="904" spans="1:1">
      <c r="A904" s="718"/>
    </row>
    <row r="905" spans="1:1">
      <c r="A905" s="718"/>
    </row>
    <row r="906" spans="1:1">
      <c r="A906" s="718"/>
    </row>
    <row r="907" spans="1:1">
      <c r="A907" s="718"/>
    </row>
    <row r="908" spans="1:1">
      <c r="A908" s="718"/>
    </row>
    <row r="909" spans="1:1">
      <c r="A909" s="718"/>
    </row>
    <row r="910" spans="1:1">
      <c r="A910" s="718"/>
    </row>
    <row r="911" spans="1:1">
      <c r="A911" s="718"/>
    </row>
    <row r="912" spans="1:1">
      <c r="A912" s="718"/>
    </row>
    <row r="913" spans="1:1">
      <c r="A913" s="718"/>
    </row>
    <row r="914" spans="1:1">
      <c r="A914" s="718"/>
    </row>
    <row r="915" spans="1:1">
      <c r="A915" s="718"/>
    </row>
    <row r="916" spans="1:1">
      <c r="A916" s="718"/>
    </row>
    <row r="917" spans="1:1">
      <c r="A917" s="718"/>
    </row>
    <row r="918" spans="1:1">
      <c r="A918" s="718"/>
    </row>
    <row r="919" spans="1:1">
      <c r="A919" s="718"/>
    </row>
    <row r="920" spans="1:1">
      <c r="A920" s="718"/>
    </row>
    <row r="921" spans="1:1">
      <c r="A921" s="718"/>
    </row>
    <row r="922" spans="1:1">
      <c r="A922" s="718"/>
    </row>
    <row r="923" spans="1:1">
      <c r="A923" s="718"/>
    </row>
    <row r="924" spans="1:1">
      <c r="A924" s="718"/>
    </row>
    <row r="925" spans="1:1">
      <c r="A925" s="718"/>
    </row>
    <row r="926" spans="1:1">
      <c r="A926" s="718"/>
    </row>
    <row r="927" spans="1:1">
      <c r="A927" s="718"/>
    </row>
    <row r="928" spans="1:1">
      <c r="A928" s="718"/>
    </row>
    <row r="929" spans="1:1">
      <c r="A929" s="718"/>
    </row>
    <row r="930" spans="1:1">
      <c r="A930" s="718"/>
    </row>
    <row r="931" spans="1:1">
      <c r="A931" s="718"/>
    </row>
    <row r="932" spans="1:1">
      <c r="A932" s="718"/>
    </row>
    <row r="933" spans="1:1">
      <c r="A933" s="718"/>
    </row>
    <row r="934" spans="1:1">
      <c r="A934" s="718"/>
    </row>
    <row r="935" spans="1:1">
      <c r="A935" s="718"/>
    </row>
    <row r="936" spans="1:1">
      <c r="A936" s="718"/>
    </row>
    <row r="937" spans="1:1">
      <c r="A937" s="718"/>
    </row>
    <row r="938" spans="1:1">
      <c r="A938" s="718"/>
    </row>
    <row r="939" spans="1:1">
      <c r="A939" s="718"/>
    </row>
    <row r="940" spans="1:1">
      <c r="A940" s="718"/>
    </row>
    <row r="941" spans="1:1">
      <c r="A941" s="718"/>
    </row>
    <row r="942" spans="1:1">
      <c r="A942" s="718"/>
    </row>
    <row r="943" spans="1:1">
      <c r="A943" s="718"/>
    </row>
    <row r="944" spans="1:1">
      <c r="A944" s="718"/>
    </row>
    <row r="945" spans="1:1">
      <c r="A945" s="718"/>
    </row>
    <row r="946" spans="1:1">
      <c r="A946" s="718"/>
    </row>
    <row r="947" spans="1:1">
      <c r="A947" s="718"/>
    </row>
    <row r="948" spans="1:1">
      <c r="A948" s="718"/>
    </row>
    <row r="949" spans="1:1">
      <c r="A949" s="718"/>
    </row>
    <row r="950" spans="1:1">
      <c r="A950" s="718"/>
    </row>
    <row r="951" spans="1:1">
      <c r="A951" s="718"/>
    </row>
    <row r="952" spans="1:1">
      <c r="A952" s="718"/>
    </row>
    <row r="953" spans="1:1">
      <c r="A953" s="718"/>
    </row>
    <row r="954" spans="1:1">
      <c r="A954" s="718"/>
    </row>
    <row r="955" spans="1:1">
      <c r="A955" s="718"/>
    </row>
    <row r="956" spans="1:1">
      <c r="A956" s="718"/>
    </row>
    <row r="957" spans="1:1">
      <c r="A957" s="718"/>
    </row>
    <row r="958" spans="1:1">
      <c r="A958" s="718"/>
    </row>
    <row r="959" spans="1:1">
      <c r="A959" s="718"/>
    </row>
    <row r="960" spans="1:1">
      <c r="A960" s="718"/>
    </row>
    <row r="961" spans="1:1">
      <c r="A961" s="718"/>
    </row>
    <row r="962" spans="1:1">
      <c r="A962" s="718"/>
    </row>
    <row r="963" spans="1:1">
      <c r="A963" s="718"/>
    </row>
    <row r="964" spans="1:1">
      <c r="A964" s="718"/>
    </row>
    <row r="965" spans="1:1">
      <c r="A965" s="718"/>
    </row>
    <row r="966" spans="1:1">
      <c r="A966" s="718"/>
    </row>
    <row r="967" spans="1:1">
      <c r="A967" s="718"/>
    </row>
    <row r="968" spans="1:1">
      <c r="A968" s="718"/>
    </row>
    <row r="969" spans="1:1">
      <c r="A969" s="718"/>
    </row>
    <row r="970" spans="1:1">
      <c r="A970" s="718"/>
    </row>
    <row r="971" spans="1:1">
      <c r="A971" s="718"/>
    </row>
    <row r="972" spans="1:1">
      <c r="A972" s="718"/>
    </row>
    <row r="973" spans="1:1">
      <c r="A973" s="718"/>
    </row>
    <row r="974" spans="1:1">
      <c r="A974" s="718"/>
    </row>
    <row r="975" spans="1:1">
      <c r="A975" s="718"/>
    </row>
    <row r="976" spans="1:1">
      <c r="A976" s="718"/>
    </row>
    <row r="977" spans="1:1">
      <c r="A977" s="718"/>
    </row>
    <row r="978" spans="1:1">
      <c r="A978" s="718"/>
    </row>
    <row r="979" spans="1:1">
      <c r="A979" s="718"/>
    </row>
    <row r="980" spans="1:1">
      <c r="A980" s="718"/>
    </row>
    <row r="981" spans="1:1">
      <c r="A981" s="718"/>
    </row>
    <row r="982" spans="1:1">
      <c r="A982" s="718"/>
    </row>
    <row r="983" spans="1:1">
      <c r="A983" s="718"/>
    </row>
    <row r="984" spans="1:1">
      <c r="A984" s="718"/>
    </row>
    <row r="985" spans="1:1">
      <c r="A985" s="718"/>
    </row>
    <row r="986" spans="1:1">
      <c r="A986" s="718"/>
    </row>
    <row r="987" spans="1:1">
      <c r="A987" s="718"/>
    </row>
    <row r="988" spans="1:1">
      <c r="A988" s="718"/>
    </row>
    <row r="989" spans="1:1">
      <c r="A989" s="718"/>
    </row>
    <row r="990" spans="1:1">
      <c r="A990" s="718"/>
    </row>
    <row r="991" spans="1:1">
      <c r="A991" s="718"/>
    </row>
    <row r="992" spans="1:1">
      <c r="A992" s="718"/>
    </row>
    <row r="993" spans="1:1">
      <c r="A993" s="718"/>
    </row>
    <row r="994" spans="1:1">
      <c r="A994" s="718"/>
    </row>
    <row r="995" spans="1:1">
      <c r="A995" s="718"/>
    </row>
    <row r="996" spans="1:1">
      <c r="A996" s="718"/>
    </row>
    <row r="997" spans="1:1">
      <c r="A997" s="718"/>
    </row>
    <row r="998" spans="1:1">
      <c r="A998" s="718"/>
    </row>
    <row r="999" spans="1:1">
      <c r="A999" s="718"/>
    </row>
    <row r="1000" spans="1:1">
      <c r="A1000" s="718"/>
    </row>
    <row r="1001" spans="1:1">
      <c r="A1001" s="718"/>
    </row>
    <row r="1002" spans="1:1">
      <c r="A1002" s="718"/>
    </row>
    <row r="1003" spans="1:1">
      <c r="A1003" s="718"/>
    </row>
    <row r="1004" spans="1:1">
      <c r="A1004" s="718"/>
    </row>
    <row r="1005" spans="1:1">
      <c r="A1005" s="718"/>
    </row>
    <row r="1006" spans="1:1">
      <c r="A1006" s="718"/>
    </row>
    <row r="1007" spans="1:1">
      <c r="A1007" s="718"/>
    </row>
    <row r="1008" spans="1:1">
      <c r="A1008" s="718"/>
    </row>
    <row r="1009" spans="1:1">
      <c r="A1009" s="718"/>
    </row>
    <row r="1010" spans="1:1">
      <c r="A1010" s="718"/>
    </row>
    <row r="1011" spans="1:1">
      <c r="A1011" s="718"/>
    </row>
    <row r="1012" spans="1:1">
      <c r="A1012" s="718"/>
    </row>
    <row r="1013" spans="1:1">
      <c r="A1013" s="718"/>
    </row>
    <row r="1014" spans="1:1">
      <c r="A1014" s="718"/>
    </row>
    <row r="1015" spans="1:1">
      <c r="A1015" s="718"/>
    </row>
    <row r="1016" spans="1:1">
      <c r="A1016" s="718"/>
    </row>
    <row r="1017" spans="1:1">
      <c r="A1017" s="718"/>
    </row>
    <row r="1018" spans="1:1">
      <c r="A1018" s="718"/>
    </row>
    <row r="1019" spans="1:1">
      <c r="A1019" s="718"/>
    </row>
    <row r="1020" spans="1:1">
      <c r="A1020" s="718"/>
    </row>
    <row r="1021" spans="1:1">
      <c r="A1021" s="718"/>
    </row>
    <row r="1022" spans="1:1">
      <c r="A1022" s="718"/>
    </row>
    <row r="1023" spans="1:1">
      <c r="A1023" s="718"/>
    </row>
    <row r="1024" spans="1:1">
      <c r="A1024" s="718"/>
    </row>
    <row r="1025" spans="1:1">
      <c r="A1025" s="718"/>
    </row>
    <row r="1026" spans="1:1">
      <c r="A1026" s="718"/>
    </row>
    <row r="1027" spans="1:1">
      <c r="A1027" s="718"/>
    </row>
    <row r="1028" spans="1:1">
      <c r="A1028" s="718"/>
    </row>
    <row r="1029" spans="1:1">
      <c r="A1029" s="718"/>
    </row>
    <row r="1030" spans="1:1">
      <c r="A1030" s="718"/>
    </row>
    <row r="1031" spans="1:1">
      <c r="A1031" s="718"/>
    </row>
    <row r="1032" spans="1:1">
      <c r="A1032" s="718"/>
    </row>
    <row r="1033" spans="1:1">
      <c r="A1033" s="718"/>
    </row>
    <row r="1034" spans="1:1">
      <c r="A1034" s="718"/>
    </row>
    <row r="1035" spans="1:1">
      <c r="A1035" s="718"/>
    </row>
    <row r="1036" spans="1:1">
      <c r="A1036" s="718"/>
    </row>
    <row r="1037" spans="1:1">
      <c r="A1037" s="718"/>
    </row>
    <row r="1038" spans="1:1">
      <c r="A1038" s="718"/>
    </row>
    <row r="1039" spans="1:1">
      <c r="A1039" s="718"/>
    </row>
    <row r="1040" spans="1:1">
      <c r="A1040" s="718"/>
    </row>
    <row r="1041" spans="1:1">
      <c r="A1041" s="718"/>
    </row>
    <row r="1042" spans="1:1">
      <c r="A1042" s="718"/>
    </row>
    <row r="1043" spans="1:1">
      <c r="A1043" s="718"/>
    </row>
    <row r="1044" spans="1:1">
      <c r="A1044" s="718"/>
    </row>
    <row r="1045" spans="1:1">
      <c r="A1045" s="718"/>
    </row>
    <row r="1046" spans="1:1">
      <c r="A1046" s="718"/>
    </row>
    <row r="1047" spans="1:1">
      <c r="A1047" s="718"/>
    </row>
    <row r="1048" spans="1:1">
      <c r="A1048" s="718"/>
    </row>
    <row r="1049" spans="1:1">
      <c r="A1049" s="718"/>
    </row>
    <row r="1050" spans="1:1">
      <c r="A1050" s="718"/>
    </row>
    <row r="1051" spans="1:1">
      <c r="A1051" s="718"/>
    </row>
    <row r="1052" spans="1:1">
      <c r="A1052" s="718"/>
    </row>
    <row r="1053" spans="1:1">
      <c r="A1053" s="718"/>
    </row>
    <row r="1054" spans="1:1">
      <c r="A1054" s="718"/>
    </row>
    <row r="1055" spans="1:1">
      <c r="A1055" s="718"/>
    </row>
    <row r="1056" spans="1:1">
      <c r="A1056" s="718"/>
    </row>
    <row r="1057" spans="1:1">
      <c r="A1057" s="718"/>
    </row>
    <row r="1058" spans="1:1">
      <c r="A1058" s="718"/>
    </row>
    <row r="1059" spans="1:1">
      <c r="A1059" s="718"/>
    </row>
    <row r="1060" spans="1:1">
      <c r="A1060" s="718"/>
    </row>
    <row r="1061" spans="1:1">
      <c r="A1061" s="718"/>
    </row>
    <row r="1062" spans="1:1">
      <c r="A1062" s="718"/>
    </row>
    <row r="1063" spans="1:1">
      <c r="A1063" s="718"/>
    </row>
    <row r="1064" spans="1:1">
      <c r="A1064" s="718"/>
    </row>
    <row r="1065" spans="1:1">
      <c r="A1065" s="718"/>
    </row>
    <row r="1066" spans="1:1">
      <c r="A1066" s="718"/>
    </row>
    <row r="1067" spans="1:1">
      <c r="A1067" s="718"/>
    </row>
    <row r="1068" spans="1:1">
      <c r="A1068" s="718"/>
    </row>
    <row r="1069" spans="1:1">
      <c r="A1069" s="718"/>
    </row>
    <row r="1070" spans="1:1">
      <c r="A1070" s="718"/>
    </row>
    <row r="1071" spans="1:1">
      <c r="A1071" s="718"/>
    </row>
    <row r="1072" spans="1:1">
      <c r="A1072" s="718"/>
    </row>
    <row r="1073" spans="1:1">
      <c r="A1073" s="718"/>
    </row>
    <row r="1074" spans="1:1">
      <c r="A1074" s="718"/>
    </row>
    <row r="1075" spans="1:1">
      <c r="A1075" s="718"/>
    </row>
    <row r="1076" spans="1:1">
      <c r="A1076" s="718"/>
    </row>
    <row r="1077" spans="1:1">
      <c r="A1077" s="718"/>
    </row>
    <row r="1078" spans="1:1">
      <c r="A1078" s="718"/>
    </row>
    <row r="1079" spans="1:1">
      <c r="A1079" s="718"/>
    </row>
    <row r="1080" spans="1:1">
      <c r="A1080" s="718"/>
    </row>
    <row r="1081" spans="1:1">
      <c r="A1081" s="718"/>
    </row>
    <row r="1082" spans="1:1">
      <c r="A1082" s="718"/>
    </row>
    <row r="1083" spans="1:1">
      <c r="A1083" s="718"/>
    </row>
    <row r="1084" spans="1:1">
      <c r="A1084" s="718"/>
    </row>
    <row r="1085" spans="1:1">
      <c r="A1085" s="718"/>
    </row>
    <row r="1086" spans="1:1">
      <c r="A1086" s="718"/>
    </row>
    <row r="1087" spans="1:1">
      <c r="A1087" s="718"/>
    </row>
    <row r="1088" spans="1:1">
      <c r="A1088" s="718"/>
    </row>
    <row r="1089" spans="1:1">
      <c r="A1089" s="718"/>
    </row>
    <row r="1090" spans="1:1">
      <c r="A1090" s="718"/>
    </row>
    <row r="1091" spans="1:1">
      <c r="A1091" s="718"/>
    </row>
    <row r="1092" spans="1:1">
      <c r="A1092" s="718"/>
    </row>
    <row r="1093" spans="1:1">
      <c r="A1093" s="718"/>
    </row>
    <row r="1094" spans="1:1">
      <c r="A1094" s="718"/>
    </row>
    <row r="1095" spans="1:1">
      <c r="A1095" s="718"/>
    </row>
    <row r="1096" spans="1:1">
      <c r="A1096" s="718"/>
    </row>
    <row r="1097" spans="1:1">
      <c r="A1097" s="718"/>
    </row>
    <row r="1098" spans="1:1">
      <c r="A1098" s="718"/>
    </row>
    <row r="1099" spans="1:1">
      <c r="A1099" s="718"/>
    </row>
    <row r="1100" spans="1:1">
      <c r="A1100" s="718"/>
    </row>
    <row r="1101" spans="1:1">
      <c r="A1101" s="718"/>
    </row>
    <row r="1102" spans="1:1">
      <c r="A1102" s="718"/>
    </row>
    <row r="1103" spans="1:1">
      <c r="A1103" s="718"/>
    </row>
    <row r="1104" spans="1:1">
      <c r="A1104" s="718"/>
    </row>
    <row r="1105" spans="1:1">
      <c r="A1105" s="718"/>
    </row>
    <row r="1106" spans="1:1">
      <c r="A1106" s="718"/>
    </row>
    <row r="1107" spans="1:1">
      <c r="A1107" s="718"/>
    </row>
    <row r="1108" spans="1:1">
      <c r="A1108" s="718"/>
    </row>
    <row r="1109" spans="1:1">
      <c r="A1109" s="718"/>
    </row>
    <row r="1110" spans="1:1">
      <c r="A1110" s="718"/>
    </row>
    <row r="1111" spans="1:1">
      <c r="A1111" s="718"/>
    </row>
    <row r="1112" spans="1:1">
      <c r="A1112" s="718"/>
    </row>
    <row r="1113" spans="1:1">
      <c r="A1113" s="718"/>
    </row>
    <row r="1114" spans="1:1">
      <c r="A1114" s="718"/>
    </row>
    <row r="1115" spans="1:1">
      <c r="A1115" s="718"/>
    </row>
    <row r="1116" spans="1:1">
      <c r="A1116" s="718"/>
    </row>
    <row r="1117" spans="1:1">
      <c r="A1117" s="718"/>
    </row>
    <row r="1118" spans="1:1">
      <c r="A1118" s="718"/>
    </row>
    <row r="1119" spans="1:1">
      <c r="A1119" s="718"/>
    </row>
    <row r="1120" spans="1:1">
      <c r="A1120" s="718"/>
    </row>
    <row r="1121" spans="1:1">
      <c r="A1121" s="718"/>
    </row>
    <row r="1122" spans="1:1">
      <c r="A1122" s="718"/>
    </row>
    <row r="1123" spans="1:1">
      <c r="A1123" s="718"/>
    </row>
    <row r="1124" spans="1:1">
      <c r="A1124" s="718"/>
    </row>
    <row r="1125" spans="1:1">
      <c r="A1125" s="718"/>
    </row>
    <row r="1126" spans="1:1">
      <c r="A1126" s="718"/>
    </row>
    <row r="1127" spans="1:1">
      <c r="A1127" s="718"/>
    </row>
    <row r="1128" spans="1:1">
      <c r="A1128" s="718"/>
    </row>
    <row r="1129" spans="1:1">
      <c r="A1129" s="718"/>
    </row>
    <row r="1130" spans="1:1">
      <c r="A1130" s="718"/>
    </row>
    <row r="1131" spans="1:1">
      <c r="A1131" s="718"/>
    </row>
    <row r="1132" spans="1:1">
      <c r="A1132" s="718"/>
    </row>
    <row r="1133" spans="1:1">
      <c r="A1133" s="718"/>
    </row>
    <row r="1134" spans="1:1">
      <c r="A1134" s="718"/>
    </row>
    <row r="1135" spans="1:1">
      <c r="A1135" s="718"/>
    </row>
    <row r="1136" spans="1:1">
      <c r="A1136" s="718"/>
    </row>
    <row r="1137" spans="1:1">
      <c r="A1137" s="718"/>
    </row>
    <row r="1138" spans="1:1">
      <c r="A1138" s="718"/>
    </row>
    <row r="1139" spans="1:1">
      <c r="A1139" s="718"/>
    </row>
    <row r="1140" spans="1:1">
      <c r="A1140" s="718"/>
    </row>
    <row r="1141" spans="1:1">
      <c r="A1141" s="718"/>
    </row>
    <row r="1142" spans="1:1">
      <c r="A1142" s="718"/>
    </row>
    <row r="1143" spans="1:1">
      <c r="A1143" s="718"/>
    </row>
    <row r="1144" spans="1:1">
      <c r="A1144" s="718"/>
    </row>
    <row r="1145" spans="1:1">
      <c r="A1145" s="718"/>
    </row>
    <row r="1146" spans="1:1">
      <c r="A1146" s="718"/>
    </row>
    <row r="1147" spans="1:1">
      <c r="A1147" s="718"/>
    </row>
    <row r="1148" spans="1:1">
      <c r="A1148" s="718"/>
    </row>
    <row r="1149" spans="1:1">
      <c r="A1149" s="718"/>
    </row>
    <row r="1150" spans="1:1">
      <c r="A1150" s="718"/>
    </row>
    <row r="1151" spans="1:1">
      <c r="A1151" s="718"/>
    </row>
    <row r="1152" spans="1:1">
      <c r="A1152" s="718"/>
    </row>
    <row r="1153" spans="1:1">
      <c r="A1153" s="718"/>
    </row>
    <row r="1154" spans="1:1">
      <c r="A1154" s="718"/>
    </row>
    <row r="1155" spans="1:1">
      <c r="A1155" s="718"/>
    </row>
    <row r="1156" spans="1:1">
      <c r="A1156" s="718"/>
    </row>
    <row r="1157" spans="1:1">
      <c r="A1157" s="718"/>
    </row>
    <row r="1158" spans="1:1">
      <c r="A1158" s="718"/>
    </row>
    <row r="1159" spans="1:1">
      <c r="A1159" s="718"/>
    </row>
    <row r="1160" spans="1:1">
      <c r="A1160" s="718"/>
    </row>
    <row r="1161" spans="1:1">
      <c r="A1161" s="718"/>
    </row>
    <row r="1162" spans="1:1">
      <c r="A1162" s="718"/>
    </row>
    <row r="1163" spans="1:1">
      <c r="A1163" s="718"/>
    </row>
    <row r="1164" spans="1:1">
      <c r="A1164" s="718"/>
    </row>
    <row r="1165" spans="1:1">
      <c r="A1165" s="718"/>
    </row>
    <row r="1166" spans="1:1">
      <c r="A1166" s="718"/>
    </row>
    <row r="1167" spans="1:1">
      <c r="A1167" s="718"/>
    </row>
    <row r="1168" spans="1:1">
      <c r="A1168" s="718"/>
    </row>
    <row r="1169" spans="1:1">
      <c r="A1169" s="718"/>
    </row>
    <row r="1170" spans="1:1">
      <c r="A1170" s="718"/>
    </row>
    <row r="1171" spans="1:1">
      <c r="A1171" s="718"/>
    </row>
    <row r="1172" spans="1:1">
      <c r="A1172" s="718"/>
    </row>
    <row r="1173" spans="1:1">
      <c r="A1173" s="718"/>
    </row>
    <row r="1174" spans="1:1">
      <c r="A1174" s="718"/>
    </row>
    <row r="1175" spans="1:1">
      <c r="A1175" s="718"/>
    </row>
    <row r="1176" spans="1:1">
      <c r="A1176" s="718"/>
    </row>
    <row r="1177" spans="1:1">
      <c r="A1177" s="718"/>
    </row>
    <row r="1178" spans="1:1">
      <c r="A1178" s="718"/>
    </row>
    <row r="1179" spans="1:1">
      <c r="A1179" s="718"/>
    </row>
    <row r="1180" spans="1:1">
      <c r="A1180" s="718"/>
    </row>
    <row r="1181" spans="1:1">
      <c r="A1181" s="718"/>
    </row>
    <row r="1182" spans="1:1">
      <c r="A1182" s="718"/>
    </row>
    <row r="1183" spans="1:1">
      <c r="A1183" s="718"/>
    </row>
    <row r="1184" spans="1:1">
      <c r="A1184" s="718"/>
    </row>
    <row r="1185" spans="1:1">
      <c r="A1185" s="718"/>
    </row>
    <row r="1186" spans="1:1">
      <c r="A1186" s="718"/>
    </row>
    <row r="1187" spans="1:1">
      <c r="A1187" s="718"/>
    </row>
    <row r="1188" spans="1:1">
      <c r="A1188" s="718"/>
    </row>
    <row r="1189" spans="1:1">
      <c r="A1189" s="718"/>
    </row>
    <row r="1190" spans="1:1">
      <c r="A1190" s="718"/>
    </row>
    <row r="1191" spans="1:1">
      <c r="A1191" s="718"/>
    </row>
    <row r="1192" spans="1:1">
      <c r="A1192" s="718"/>
    </row>
    <row r="1193" spans="1:1">
      <c r="A1193" s="718"/>
    </row>
    <row r="1194" spans="1:1">
      <c r="A1194" s="718"/>
    </row>
    <row r="1195" spans="1:1">
      <c r="A1195" s="718"/>
    </row>
    <row r="1196" spans="1:1">
      <c r="A1196" s="718"/>
    </row>
    <row r="1197" spans="1:1">
      <c r="A1197" s="718"/>
    </row>
    <row r="1198" spans="1:1">
      <c r="A1198" s="718"/>
    </row>
    <row r="1199" spans="1:1">
      <c r="A1199" s="718"/>
    </row>
    <row r="1200" spans="1:1">
      <c r="A1200" s="718"/>
    </row>
    <row r="1201" spans="1:1">
      <c r="A1201" s="718"/>
    </row>
    <row r="1202" spans="1:1">
      <c r="A1202" s="718"/>
    </row>
    <row r="1203" spans="1:1">
      <c r="A1203" s="718"/>
    </row>
    <row r="1204" spans="1:1">
      <c r="A1204" s="718"/>
    </row>
    <row r="1205" spans="1:1">
      <c r="A1205" s="718"/>
    </row>
    <row r="1206" spans="1:1">
      <c r="A1206" s="718"/>
    </row>
    <row r="1207" spans="1:1">
      <c r="A1207" s="718"/>
    </row>
    <row r="1208" spans="1:1">
      <c r="A1208" s="718"/>
    </row>
    <row r="1209" spans="1:1">
      <c r="A1209" s="718"/>
    </row>
    <row r="1210" spans="1:1">
      <c r="A1210" s="718"/>
    </row>
    <row r="1211" spans="1:1">
      <c r="A1211" s="718"/>
    </row>
    <row r="1212" spans="1:1">
      <c r="A1212" s="718"/>
    </row>
    <row r="1213" spans="1:1">
      <c r="A1213" s="718"/>
    </row>
    <row r="1214" spans="1:1">
      <c r="A1214" s="718"/>
    </row>
    <row r="1215" spans="1:1">
      <c r="A1215" s="718"/>
    </row>
    <row r="1216" spans="1:1">
      <c r="A1216" s="718"/>
    </row>
    <row r="1217" spans="1:1">
      <c r="A1217" s="718"/>
    </row>
    <row r="1218" spans="1:1">
      <c r="A1218" s="718"/>
    </row>
    <row r="1219" spans="1:1">
      <c r="A1219" s="718"/>
    </row>
    <row r="1220" spans="1:1">
      <c r="A1220" s="718"/>
    </row>
    <row r="1221" spans="1:1">
      <c r="A1221" s="718"/>
    </row>
    <row r="1222" spans="1:1">
      <c r="A1222" s="718"/>
    </row>
    <row r="1223" spans="1:1">
      <c r="A1223" s="718"/>
    </row>
    <row r="1224" spans="1:1">
      <c r="A1224" s="718"/>
    </row>
    <row r="1225" spans="1:1">
      <c r="A1225" s="718"/>
    </row>
    <row r="1226" spans="1:1">
      <c r="A1226" s="718"/>
    </row>
    <row r="1227" spans="1:1">
      <c r="A1227" s="718"/>
    </row>
    <row r="1228" spans="1:1">
      <c r="A1228" s="718"/>
    </row>
    <row r="1229" spans="1:1">
      <c r="A1229" s="718"/>
    </row>
    <row r="1230" spans="1:1">
      <c r="A1230" s="718"/>
    </row>
    <row r="1231" spans="1:1">
      <c r="A1231" s="718"/>
    </row>
    <row r="1232" spans="1:1">
      <c r="A1232" s="718"/>
    </row>
    <row r="1233" spans="1:1">
      <c r="A1233" s="718"/>
    </row>
    <row r="1234" spans="1:1">
      <c r="A1234" s="718"/>
    </row>
    <row r="1235" spans="1:1">
      <c r="A1235" s="718"/>
    </row>
    <row r="1236" spans="1:1">
      <c r="A1236" s="718"/>
    </row>
    <row r="1237" spans="1:1">
      <c r="A1237" s="718"/>
    </row>
    <row r="1238" spans="1:1">
      <c r="A1238" s="718"/>
    </row>
    <row r="1239" spans="1:1">
      <c r="A1239" s="718"/>
    </row>
    <row r="1240" spans="1:1">
      <c r="A1240" s="718"/>
    </row>
    <row r="1241" spans="1:1">
      <c r="A1241" s="718"/>
    </row>
    <row r="1242" spans="1:1">
      <c r="A1242" s="718"/>
    </row>
    <row r="1243" spans="1:1">
      <c r="A1243" s="718"/>
    </row>
    <row r="1244" spans="1:1">
      <c r="A1244" s="718"/>
    </row>
    <row r="1245" spans="1:1">
      <c r="A1245" s="718"/>
    </row>
    <row r="1246" spans="1:1">
      <c r="A1246" s="718"/>
    </row>
    <row r="1247" spans="1:1">
      <c r="A1247" s="718"/>
    </row>
    <row r="1248" spans="1:1">
      <c r="A1248" s="718"/>
    </row>
    <row r="1249" spans="1:1">
      <c r="A1249" s="718"/>
    </row>
    <row r="1250" spans="1:1">
      <c r="A1250" s="718"/>
    </row>
    <row r="1251" spans="1:1">
      <c r="A1251" s="718"/>
    </row>
    <row r="1252" spans="1:1">
      <c r="A1252" s="718"/>
    </row>
    <row r="1253" spans="1:1">
      <c r="A1253" s="718"/>
    </row>
    <row r="1254" spans="1:1">
      <c r="A1254" s="718"/>
    </row>
    <row r="1255" spans="1:1">
      <c r="A1255" s="718"/>
    </row>
    <row r="1256" spans="1:1">
      <c r="A1256" s="718"/>
    </row>
    <row r="1257" spans="1:1">
      <c r="A1257" s="718"/>
    </row>
    <row r="1258" spans="1:1">
      <c r="A1258" s="718"/>
    </row>
    <row r="1259" spans="1:1">
      <c r="A1259" s="718"/>
    </row>
    <row r="1260" spans="1:1">
      <c r="A1260" s="718"/>
    </row>
    <row r="1261" spans="1:1">
      <c r="A1261" s="718"/>
    </row>
    <row r="1262" spans="1:1">
      <c r="A1262" s="718"/>
    </row>
    <row r="1263" spans="1:1">
      <c r="A1263" s="718"/>
    </row>
    <row r="1264" spans="1:1">
      <c r="A1264" s="718"/>
    </row>
    <row r="1265" spans="1:1">
      <c r="A1265" s="718"/>
    </row>
    <row r="1266" spans="1:1">
      <c r="A1266" s="718"/>
    </row>
    <row r="1267" spans="1:1">
      <c r="A1267" s="718"/>
    </row>
    <row r="1268" spans="1:1">
      <c r="A1268" s="718"/>
    </row>
    <row r="1269" spans="1:1">
      <c r="A1269" s="718"/>
    </row>
    <row r="1270" spans="1:1">
      <c r="A1270" s="718"/>
    </row>
    <row r="1271" spans="1:1">
      <c r="A1271" s="718"/>
    </row>
    <row r="1272" spans="1:1">
      <c r="A1272" s="718"/>
    </row>
    <row r="1273" spans="1:1">
      <c r="A1273" s="718"/>
    </row>
    <row r="1274" spans="1:1">
      <c r="A1274" s="718"/>
    </row>
    <row r="1275" spans="1:1">
      <c r="A1275" s="718"/>
    </row>
    <row r="1276" spans="1:1">
      <c r="A1276" s="718"/>
    </row>
    <row r="1277" spans="1:1">
      <c r="A1277" s="718"/>
    </row>
    <row r="1278" spans="1:1">
      <c r="A1278" s="718"/>
    </row>
    <row r="1279" spans="1:1">
      <c r="A1279" s="718"/>
    </row>
    <row r="1280" spans="1:1">
      <c r="A1280" s="718"/>
    </row>
    <row r="1281" spans="1:1">
      <c r="A1281" s="718"/>
    </row>
    <row r="1282" spans="1:1">
      <c r="A1282" s="718"/>
    </row>
    <row r="1283" spans="1:1">
      <c r="A1283" s="718"/>
    </row>
    <row r="1284" spans="1:1">
      <c r="A1284" s="718"/>
    </row>
    <row r="1285" spans="1:1">
      <c r="A1285" s="718"/>
    </row>
    <row r="1286" spans="1:1">
      <c r="A1286" s="718"/>
    </row>
    <row r="1287" spans="1:1">
      <c r="A1287" s="718"/>
    </row>
    <row r="1288" spans="1:1">
      <c r="A1288" s="718"/>
    </row>
    <row r="1289" spans="1:1">
      <c r="A1289" s="718"/>
    </row>
    <row r="1290" spans="1:1">
      <c r="A1290" s="718"/>
    </row>
    <row r="1291" spans="1:1">
      <c r="A1291" s="718"/>
    </row>
    <row r="1292" spans="1:1">
      <c r="A1292" s="718"/>
    </row>
    <row r="1293" spans="1:1">
      <c r="A1293" s="718"/>
    </row>
    <row r="1294" spans="1:1">
      <c r="A1294" s="718"/>
    </row>
    <row r="1295" spans="1:1">
      <c r="A1295" s="718"/>
    </row>
    <row r="1296" spans="1:1">
      <c r="A1296" s="718"/>
    </row>
    <row r="1297" spans="1:1">
      <c r="A1297" s="718"/>
    </row>
    <row r="1298" spans="1:1">
      <c r="A1298" s="718"/>
    </row>
    <row r="1299" spans="1:1">
      <c r="A1299" s="718"/>
    </row>
    <row r="1300" spans="1:1">
      <c r="A1300" s="718"/>
    </row>
    <row r="1301" spans="1:1">
      <c r="A1301" s="718"/>
    </row>
    <row r="1302" spans="1:1">
      <c r="A1302" s="718"/>
    </row>
    <row r="1303" spans="1:1">
      <c r="A1303" s="718"/>
    </row>
    <row r="1304" spans="1:1">
      <c r="A1304" s="718"/>
    </row>
    <row r="1305" spans="1:1">
      <c r="A1305" s="718"/>
    </row>
    <row r="1306" spans="1:1">
      <c r="A1306" s="718"/>
    </row>
    <row r="1307" spans="1:1">
      <c r="A1307" s="718"/>
    </row>
    <row r="1308" spans="1:1">
      <c r="A1308" s="718"/>
    </row>
    <row r="1309" spans="1:1">
      <c r="A1309" s="718"/>
    </row>
    <row r="1310" spans="1:1">
      <c r="A1310" s="718"/>
    </row>
    <row r="1311" spans="1:1">
      <c r="A1311" s="718"/>
    </row>
    <row r="1312" spans="1:1">
      <c r="A1312" s="718"/>
    </row>
    <row r="1313" spans="1:1">
      <c r="A1313" s="718"/>
    </row>
    <row r="1314" spans="1:1">
      <c r="A1314" s="718"/>
    </row>
    <row r="1315" spans="1:1">
      <c r="A1315" s="718"/>
    </row>
    <row r="1316" spans="1:1">
      <c r="A1316" s="718"/>
    </row>
    <row r="1317" spans="1:1">
      <c r="A1317" s="718"/>
    </row>
    <row r="1318" spans="1:1">
      <c r="A1318" s="718"/>
    </row>
    <row r="1319" spans="1:1">
      <c r="A1319" s="718"/>
    </row>
    <row r="1320" spans="1:1">
      <c r="A1320" s="718"/>
    </row>
    <row r="1321" spans="1:1">
      <c r="A1321" s="718"/>
    </row>
    <row r="1322" spans="1:1">
      <c r="A1322" s="718"/>
    </row>
    <row r="1323" spans="1:1">
      <c r="A1323" s="718"/>
    </row>
    <row r="1324" spans="1:1">
      <c r="A1324" s="718"/>
    </row>
    <row r="1325" spans="1:1">
      <c r="A1325" s="718"/>
    </row>
    <row r="1326" spans="1:1">
      <c r="A1326" s="718"/>
    </row>
    <row r="1327" spans="1:1">
      <c r="A1327" s="718"/>
    </row>
    <row r="1328" spans="1:1">
      <c r="A1328" s="718"/>
    </row>
    <row r="1329" spans="1:1">
      <c r="A1329" s="718"/>
    </row>
    <row r="1330" spans="1:1">
      <c r="A1330" s="718"/>
    </row>
    <row r="1331" spans="1:1">
      <c r="A1331" s="718"/>
    </row>
    <row r="1332" spans="1:1">
      <c r="A1332" s="718"/>
    </row>
    <row r="1333" spans="1:1">
      <c r="A1333" s="718"/>
    </row>
    <row r="1334" spans="1:1">
      <c r="A1334" s="718"/>
    </row>
    <row r="1335" spans="1:1">
      <c r="A1335" s="718"/>
    </row>
    <row r="1336" spans="1:1">
      <c r="A1336" s="718"/>
    </row>
    <row r="1337" spans="1:1">
      <c r="A1337" s="718"/>
    </row>
    <row r="1338" spans="1:1">
      <c r="A1338" s="718"/>
    </row>
    <row r="1339" spans="1:1">
      <c r="A1339" s="718"/>
    </row>
    <row r="1340" spans="1:1">
      <c r="A1340" s="718"/>
    </row>
    <row r="1341" spans="1:1">
      <c r="A1341" s="718"/>
    </row>
    <row r="1342" spans="1:1">
      <c r="A1342" s="718"/>
    </row>
    <row r="1343" spans="1:1">
      <c r="A1343" s="718"/>
    </row>
    <row r="1344" spans="1:1">
      <c r="A1344" s="718"/>
    </row>
    <row r="1345" spans="1:1">
      <c r="A1345" s="718"/>
    </row>
    <row r="1346" spans="1:1">
      <c r="A1346" s="718"/>
    </row>
    <row r="1347" spans="1:1">
      <c r="A1347" s="718"/>
    </row>
    <row r="1348" spans="1:1">
      <c r="A1348" s="718"/>
    </row>
    <row r="1349" spans="1:1">
      <c r="A1349" s="718"/>
    </row>
    <row r="1350" spans="1:1">
      <c r="A1350" s="718"/>
    </row>
    <row r="1351" spans="1:1">
      <c r="A1351" s="718"/>
    </row>
    <row r="1352" spans="1:1">
      <c r="A1352" s="718"/>
    </row>
    <row r="1353" spans="1:1">
      <c r="A1353" s="718"/>
    </row>
    <row r="1354" spans="1:1">
      <c r="A1354" s="718"/>
    </row>
    <row r="1355" spans="1:1">
      <c r="A1355" s="718"/>
    </row>
    <row r="1356" spans="1:1">
      <c r="A1356" s="718"/>
    </row>
    <row r="1357" spans="1:1">
      <c r="A1357" s="718"/>
    </row>
    <row r="1358" spans="1:1">
      <c r="A1358" s="718"/>
    </row>
    <row r="1359" spans="1:1">
      <c r="A1359" s="718"/>
    </row>
    <row r="1360" spans="1:1">
      <c r="A1360" s="718"/>
    </row>
    <row r="1361" spans="1:1">
      <c r="A1361" s="718"/>
    </row>
    <row r="1362" spans="1:1">
      <c r="A1362" s="718"/>
    </row>
    <row r="1363" spans="1:1">
      <c r="A1363" s="718"/>
    </row>
    <row r="1364" spans="1:1">
      <c r="A1364" s="718"/>
    </row>
    <row r="1365" spans="1:1">
      <c r="A1365" s="718"/>
    </row>
    <row r="1366" spans="1:1">
      <c r="A1366" s="718"/>
    </row>
    <row r="1367" spans="1:1">
      <c r="A1367" s="718"/>
    </row>
    <row r="1368" spans="1:1">
      <c r="A1368" s="718"/>
    </row>
    <row r="1369" spans="1:1">
      <c r="A1369" s="718"/>
    </row>
    <row r="1370" spans="1:1">
      <c r="A1370" s="718"/>
    </row>
    <row r="1371" spans="1:1">
      <c r="A1371" s="718"/>
    </row>
    <row r="1372" spans="1:1">
      <c r="A1372" s="718"/>
    </row>
    <row r="1373" spans="1:1">
      <c r="A1373" s="718"/>
    </row>
    <row r="1374" spans="1:1">
      <c r="A1374" s="718"/>
    </row>
    <row r="1375" spans="1:1">
      <c r="A1375" s="718"/>
    </row>
    <row r="1376" spans="1:1">
      <c r="A1376" s="718"/>
    </row>
    <row r="1377" spans="1:1">
      <c r="A1377" s="718"/>
    </row>
    <row r="1378" spans="1:1">
      <c r="A1378" s="718"/>
    </row>
    <row r="1379" spans="1:1">
      <c r="A1379" s="718"/>
    </row>
    <row r="1380" spans="1:1">
      <c r="A1380" s="718"/>
    </row>
    <row r="1381" spans="1:1">
      <c r="A1381" s="718"/>
    </row>
    <row r="1382" spans="1:1">
      <c r="A1382" s="718"/>
    </row>
    <row r="1383" spans="1:1">
      <c r="A1383" s="718"/>
    </row>
    <row r="1384" spans="1:1">
      <c r="A1384" s="718"/>
    </row>
    <row r="1385" spans="1:1">
      <c r="A1385" s="718"/>
    </row>
    <row r="1386" spans="1:1">
      <c r="A1386" s="718"/>
    </row>
    <row r="1387" spans="1:1">
      <c r="A1387" s="718"/>
    </row>
    <row r="1388" spans="1:1">
      <c r="A1388" s="718"/>
    </row>
    <row r="1389" spans="1:1">
      <c r="A1389" s="718"/>
    </row>
    <row r="1390" spans="1:1">
      <c r="A1390" s="718"/>
    </row>
    <row r="1391" spans="1:1">
      <c r="A1391" s="718"/>
    </row>
    <row r="1392" spans="1:1">
      <c r="A1392" s="718"/>
    </row>
    <row r="1393" spans="1:1">
      <c r="A1393" s="718"/>
    </row>
    <row r="1394" spans="1:1">
      <c r="A1394" s="718"/>
    </row>
    <row r="1395" spans="1:1">
      <c r="A1395" s="718"/>
    </row>
    <row r="1396" spans="1:1">
      <c r="A1396" s="718"/>
    </row>
    <row r="1397" spans="1:1">
      <c r="A1397" s="718"/>
    </row>
    <row r="1398" spans="1:1">
      <c r="A1398" s="718"/>
    </row>
    <row r="1399" spans="1:1">
      <c r="A1399" s="718"/>
    </row>
    <row r="1400" spans="1:1">
      <c r="A1400" s="718"/>
    </row>
    <row r="1401" spans="1:1">
      <c r="A1401" s="718"/>
    </row>
    <row r="1402" spans="1:1">
      <c r="A1402" s="718"/>
    </row>
    <row r="1403" spans="1:1">
      <c r="A1403" s="718"/>
    </row>
    <row r="1404" spans="1:1">
      <c r="A1404" s="718"/>
    </row>
    <row r="1405" spans="1:1">
      <c r="A1405" s="718"/>
    </row>
    <row r="1406" spans="1:1">
      <c r="A1406" s="718"/>
    </row>
    <row r="1407" spans="1:1">
      <c r="A1407" s="718"/>
    </row>
    <row r="1408" spans="1:1">
      <c r="A1408" s="718"/>
    </row>
    <row r="1409" spans="1:1">
      <c r="A1409" s="718"/>
    </row>
    <row r="1410" spans="1:1">
      <c r="A1410" s="718"/>
    </row>
    <row r="1411" spans="1:1">
      <c r="A1411" s="718"/>
    </row>
    <row r="1412" spans="1:1">
      <c r="A1412" s="718"/>
    </row>
    <row r="1413" spans="1:1">
      <c r="A1413" s="718"/>
    </row>
    <row r="1414" spans="1:1">
      <c r="A1414" s="718"/>
    </row>
    <row r="1415" spans="1:1">
      <c r="A1415" s="718"/>
    </row>
    <row r="1416" spans="1:1">
      <c r="A1416" s="718"/>
    </row>
    <row r="1417" spans="1:1">
      <c r="A1417" s="718"/>
    </row>
    <row r="1418" spans="1:1">
      <c r="A1418" s="718"/>
    </row>
    <row r="1419" spans="1:1">
      <c r="A1419" s="718"/>
    </row>
    <row r="1420" spans="1:1">
      <c r="A1420" s="718"/>
    </row>
    <row r="1421" spans="1:1">
      <c r="A1421" s="718"/>
    </row>
    <row r="1422" spans="1:1">
      <c r="A1422" s="718"/>
    </row>
    <row r="1423" spans="1:1">
      <c r="A1423" s="718"/>
    </row>
    <row r="1424" spans="1:1">
      <c r="A1424" s="718"/>
    </row>
    <row r="1425" spans="1:1">
      <c r="A1425" s="718"/>
    </row>
    <row r="1426" spans="1:1">
      <c r="A1426" s="718"/>
    </row>
    <row r="1427" spans="1:1">
      <c r="A1427" s="718"/>
    </row>
    <row r="1428" spans="1:1">
      <c r="A1428" s="718"/>
    </row>
    <row r="1429" spans="1:1">
      <c r="A1429" s="718"/>
    </row>
    <row r="1430" spans="1:1">
      <c r="A1430" s="718"/>
    </row>
    <row r="1431" spans="1:1">
      <c r="A1431" s="718"/>
    </row>
    <row r="1432" spans="1:1">
      <c r="A1432" s="718"/>
    </row>
    <row r="1433" spans="1:1">
      <c r="A1433" s="718"/>
    </row>
    <row r="1434" spans="1:1">
      <c r="A1434" s="718"/>
    </row>
    <row r="1435" spans="1:1">
      <c r="A1435" s="718"/>
    </row>
    <row r="1436" spans="1:1">
      <c r="A1436" s="718"/>
    </row>
    <row r="1437" spans="1:1">
      <c r="A1437" s="718"/>
    </row>
    <row r="1438" spans="1:1">
      <c r="A1438" s="718"/>
    </row>
    <row r="1439" spans="1:1">
      <c r="A1439" s="718"/>
    </row>
    <row r="1440" spans="1:1">
      <c r="A1440" s="718"/>
    </row>
    <row r="1441" spans="1:1">
      <c r="A1441" s="718"/>
    </row>
    <row r="1442" spans="1:1">
      <c r="A1442" s="718"/>
    </row>
    <row r="1443" spans="1:1">
      <c r="A1443" s="718"/>
    </row>
    <row r="1444" spans="1:1">
      <c r="A1444" s="718"/>
    </row>
    <row r="1445" spans="1:1">
      <c r="A1445" s="718"/>
    </row>
    <row r="1446" spans="1:1">
      <c r="A1446" s="718"/>
    </row>
    <row r="1447" spans="1:1">
      <c r="A1447" s="718"/>
    </row>
    <row r="1448" spans="1:1">
      <c r="A1448" s="718"/>
    </row>
    <row r="1449" spans="1:1">
      <c r="A1449" s="718"/>
    </row>
    <row r="1450" spans="1:1">
      <c r="A1450" s="718"/>
    </row>
    <row r="1451" spans="1:1">
      <c r="A1451" s="718"/>
    </row>
    <row r="1452" spans="1:1">
      <c r="A1452" s="718"/>
    </row>
    <row r="1453" spans="1:1">
      <c r="A1453" s="718"/>
    </row>
    <row r="1454" spans="1:1">
      <c r="A1454" s="718"/>
    </row>
    <row r="1455" spans="1:1">
      <c r="A1455" s="718"/>
    </row>
    <row r="1456" spans="1:1">
      <c r="A1456" s="718"/>
    </row>
    <row r="1457" spans="1:1">
      <c r="A1457" s="718"/>
    </row>
    <row r="1458" spans="1:1">
      <c r="A1458" s="718"/>
    </row>
    <row r="1459" spans="1:1">
      <c r="A1459" s="718"/>
    </row>
    <row r="1460" spans="1:1">
      <c r="A1460" s="718"/>
    </row>
    <row r="1461" spans="1:1">
      <c r="A1461" s="718"/>
    </row>
    <row r="1462" spans="1:1">
      <c r="A1462" s="718"/>
    </row>
    <row r="1463" spans="1:1">
      <c r="A1463" s="718"/>
    </row>
    <row r="1464" spans="1:1">
      <c r="A1464" s="718"/>
    </row>
    <row r="1465" spans="1:1">
      <c r="A1465" s="718"/>
    </row>
    <row r="1466" spans="1:1">
      <c r="A1466" s="718"/>
    </row>
    <row r="1467" spans="1:1">
      <c r="A1467" s="718"/>
    </row>
    <row r="1468" spans="1:1">
      <c r="A1468" s="718"/>
    </row>
    <row r="1469" spans="1:1">
      <c r="A1469" s="718"/>
    </row>
    <row r="1470" spans="1:1">
      <c r="A1470" s="718"/>
    </row>
    <row r="1471" spans="1:1">
      <c r="A1471" s="718"/>
    </row>
    <row r="1472" spans="1:1">
      <c r="A1472" s="718"/>
    </row>
    <row r="1473" spans="1:1">
      <c r="A1473" s="718"/>
    </row>
    <row r="1474" spans="1:1">
      <c r="A1474" s="718"/>
    </row>
    <row r="1475" spans="1:1">
      <c r="A1475" s="718"/>
    </row>
    <row r="1476" spans="1:1">
      <c r="A1476" s="718"/>
    </row>
    <row r="1477" spans="1:1">
      <c r="A1477" s="718"/>
    </row>
    <row r="1478" spans="1:1">
      <c r="A1478" s="718"/>
    </row>
    <row r="1479" spans="1:1">
      <c r="A1479" s="718"/>
    </row>
    <row r="1480" spans="1:1">
      <c r="A1480" s="718"/>
    </row>
    <row r="1481" spans="1:1">
      <c r="A1481" s="718"/>
    </row>
    <row r="1482" spans="1:1">
      <c r="A1482" s="718"/>
    </row>
    <row r="1483" spans="1:1">
      <c r="A1483" s="718"/>
    </row>
    <row r="1484" spans="1:1">
      <c r="A1484" s="718"/>
    </row>
    <row r="1485" spans="1:1">
      <c r="A1485" s="718"/>
    </row>
    <row r="1486" spans="1:1">
      <c r="A1486" s="718"/>
    </row>
    <row r="1487" spans="1:1">
      <c r="A1487" s="718"/>
    </row>
    <row r="1488" spans="1:1">
      <c r="A1488" s="718"/>
    </row>
    <row r="1489" spans="1:1">
      <c r="A1489" s="718"/>
    </row>
    <row r="1490" spans="1:1">
      <c r="A1490" s="718"/>
    </row>
    <row r="1491" spans="1:1">
      <c r="A1491" s="718"/>
    </row>
    <row r="1492" spans="1:1">
      <c r="A1492" s="718"/>
    </row>
    <row r="1493" spans="1:1">
      <c r="A1493" s="718"/>
    </row>
    <row r="1494" spans="1:1">
      <c r="A1494" s="718"/>
    </row>
    <row r="1495" spans="1:1">
      <c r="A1495" s="718"/>
    </row>
    <row r="1496" spans="1:1">
      <c r="A1496" s="718"/>
    </row>
    <row r="1497" spans="1:1">
      <c r="A1497" s="718"/>
    </row>
    <row r="1498" spans="1:1">
      <c r="A1498" s="718"/>
    </row>
    <row r="1499" spans="1:1">
      <c r="A1499" s="718"/>
    </row>
    <row r="1500" spans="1:1">
      <c r="A1500" s="718"/>
    </row>
    <row r="1501" spans="1:1">
      <c r="A1501" s="718"/>
    </row>
    <row r="1502" spans="1:1">
      <c r="A1502" s="718"/>
    </row>
    <row r="1503" spans="1:1">
      <c r="A1503" s="718"/>
    </row>
    <row r="1504" spans="1:1">
      <c r="A1504" s="718"/>
    </row>
    <row r="1505" spans="1:1">
      <c r="A1505" s="718"/>
    </row>
    <row r="1506" spans="1:1">
      <c r="A1506" s="718"/>
    </row>
    <row r="1507" spans="1:1">
      <c r="A1507" s="718"/>
    </row>
    <row r="1508" spans="1:1">
      <c r="A1508" s="718"/>
    </row>
    <row r="1509" spans="1:1">
      <c r="A1509" s="718"/>
    </row>
    <row r="1510" spans="1:1">
      <c r="A1510" s="718"/>
    </row>
    <row r="1511" spans="1:1">
      <c r="A1511" s="718"/>
    </row>
    <row r="1512" spans="1:1">
      <c r="A1512" s="718"/>
    </row>
    <row r="1513" spans="1:1">
      <c r="A1513" s="718"/>
    </row>
    <row r="1514" spans="1:1">
      <c r="A1514" s="718"/>
    </row>
    <row r="1515" spans="1:1">
      <c r="A1515" s="718"/>
    </row>
    <row r="1516" spans="1:1">
      <c r="A1516" s="718"/>
    </row>
    <row r="1517" spans="1:1">
      <c r="A1517" s="718"/>
    </row>
    <row r="1518" spans="1:1">
      <c r="A1518" s="718"/>
    </row>
    <row r="1519" spans="1:1">
      <c r="A1519" s="718"/>
    </row>
    <row r="1520" spans="1:1">
      <c r="A1520" s="718"/>
    </row>
    <row r="1521" spans="1:1">
      <c r="A1521" s="718"/>
    </row>
    <row r="1522" spans="1:1">
      <c r="A1522" s="718"/>
    </row>
    <row r="1523" spans="1:1">
      <c r="A1523" s="718"/>
    </row>
    <row r="1524" spans="1:1">
      <c r="A1524" s="718"/>
    </row>
    <row r="1525" spans="1:1">
      <c r="A1525" s="718"/>
    </row>
    <row r="1526" spans="1:1">
      <c r="A1526" s="718"/>
    </row>
    <row r="1527" spans="1:1">
      <c r="A1527" s="718"/>
    </row>
    <row r="1528" spans="1:1">
      <c r="A1528" s="718"/>
    </row>
    <row r="1529" spans="1:1">
      <c r="A1529" s="718"/>
    </row>
    <row r="1530" spans="1:1">
      <c r="A1530" s="718"/>
    </row>
    <row r="1531" spans="1:1">
      <c r="A1531" s="718"/>
    </row>
    <row r="1532" spans="1:1">
      <c r="A1532" s="718"/>
    </row>
    <row r="1533" spans="1:1">
      <c r="A1533" s="718"/>
    </row>
    <row r="1534" spans="1:1">
      <c r="A1534" s="718"/>
    </row>
    <row r="1535" spans="1:1">
      <c r="A1535" s="718"/>
    </row>
    <row r="1536" spans="1:1">
      <c r="A1536" s="718"/>
    </row>
    <row r="1537" spans="1:1">
      <c r="A1537" s="718"/>
    </row>
    <row r="1538" spans="1:1">
      <c r="A1538" s="718"/>
    </row>
    <row r="1539" spans="1:1">
      <c r="A1539" s="718"/>
    </row>
    <row r="1540" spans="1:1">
      <c r="A1540" s="718"/>
    </row>
    <row r="1541" spans="1:1">
      <c r="A1541" s="718"/>
    </row>
    <row r="1542" spans="1:1">
      <c r="A1542" s="718"/>
    </row>
    <row r="1543" spans="1:1">
      <c r="A1543" s="718"/>
    </row>
    <row r="1544" spans="1:1">
      <c r="A1544" s="718"/>
    </row>
    <row r="1545" spans="1:1">
      <c r="A1545" s="718"/>
    </row>
    <row r="1546" spans="1:1">
      <c r="A1546" s="718"/>
    </row>
    <row r="1547" spans="1:1">
      <c r="A1547" s="718"/>
    </row>
    <row r="1548" spans="1:1">
      <c r="A1548" s="718"/>
    </row>
    <row r="1549" spans="1:1">
      <c r="A1549" s="718"/>
    </row>
    <row r="1550" spans="1:1">
      <c r="A1550" s="718"/>
    </row>
    <row r="1551" spans="1:1">
      <c r="A1551" s="718"/>
    </row>
    <row r="1552" spans="1:1">
      <c r="A1552" s="718"/>
    </row>
    <row r="1553" spans="1:1">
      <c r="A1553" s="718"/>
    </row>
    <row r="1554" spans="1:1">
      <c r="A1554" s="718"/>
    </row>
    <row r="1555" spans="1:1">
      <c r="A1555" s="718"/>
    </row>
    <row r="1556" spans="1:1">
      <c r="A1556" s="718"/>
    </row>
    <row r="1557" spans="1:1">
      <c r="A1557" s="718"/>
    </row>
    <row r="1558" spans="1:1">
      <c r="A1558" s="718"/>
    </row>
    <row r="1559" spans="1:1">
      <c r="A1559" s="718"/>
    </row>
    <row r="1560" spans="1:1">
      <c r="A1560" s="718"/>
    </row>
    <row r="1561" spans="1:1">
      <c r="A1561" s="718"/>
    </row>
    <row r="1562" spans="1:1">
      <c r="A1562" s="718"/>
    </row>
    <row r="1563" spans="1:1">
      <c r="A1563" s="718"/>
    </row>
    <row r="1564" spans="1:1">
      <c r="A1564" s="718"/>
    </row>
    <row r="1565" spans="1:1">
      <c r="A1565" s="718"/>
    </row>
    <row r="1566" spans="1:1">
      <c r="A1566" s="718"/>
    </row>
    <row r="1567" spans="1:1">
      <c r="A1567" s="718"/>
    </row>
    <row r="1568" spans="1:1">
      <c r="A1568" s="718"/>
    </row>
    <row r="1569" spans="1:1">
      <c r="A1569" s="718"/>
    </row>
    <row r="1570" spans="1:1">
      <c r="A1570" s="718"/>
    </row>
    <row r="1571" spans="1:1">
      <c r="A1571" s="718"/>
    </row>
    <row r="1572" spans="1:1">
      <c r="A1572" s="718"/>
    </row>
    <row r="1573" spans="1:1">
      <c r="A1573" s="718"/>
    </row>
    <row r="1574" spans="1:1">
      <c r="A1574" s="718"/>
    </row>
    <row r="1575" spans="1:1">
      <c r="A1575" s="718"/>
    </row>
    <row r="1576" spans="1:1">
      <c r="A1576" s="718"/>
    </row>
    <row r="1577" spans="1:1">
      <c r="A1577" s="718"/>
    </row>
    <row r="1578" spans="1:1">
      <c r="A1578" s="718"/>
    </row>
    <row r="1579" spans="1:1">
      <c r="A1579" s="718"/>
    </row>
    <row r="1580" spans="1:1">
      <c r="A1580" s="718"/>
    </row>
    <row r="1581" spans="1:1">
      <c r="A1581" s="718"/>
    </row>
    <row r="1582" spans="1:1">
      <c r="A1582" s="718"/>
    </row>
    <row r="1583" spans="1:1">
      <c r="A1583" s="718"/>
    </row>
    <row r="1584" spans="1:1">
      <c r="A1584" s="718"/>
    </row>
    <row r="1585" spans="1:1">
      <c r="A1585" s="718"/>
    </row>
    <row r="1586" spans="1:1">
      <c r="A1586" s="718"/>
    </row>
    <row r="1587" spans="1:1">
      <c r="A1587" s="718"/>
    </row>
    <row r="1588" spans="1:1">
      <c r="A1588" s="718"/>
    </row>
    <row r="1589" spans="1:1">
      <c r="A1589" s="718"/>
    </row>
    <row r="1590" spans="1:1">
      <c r="A1590" s="718"/>
    </row>
    <row r="1591" spans="1:1">
      <c r="A1591" s="718"/>
    </row>
    <row r="1592" spans="1:1">
      <c r="A1592" s="718"/>
    </row>
    <row r="1593" spans="1:1">
      <c r="A1593" s="718"/>
    </row>
    <row r="1594" spans="1:1">
      <c r="A1594" s="718"/>
    </row>
    <row r="1595" spans="1:1">
      <c r="A1595" s="718"/>
    </row>
    <row r="1596" spans="1:1">
      <c r="A1596" s="718"/>
    </row>
    <row r="1597" spans="1:1">
      <c r="A1597" s="718"/>
    </row>
    <row r="1598" spans="1:1">
      <c r="A1598" s="718"/>
    </row>
    <row r="1599" spans="1:1">
      <c r="A1599" s="718"/>
    </row>
    <row r="1600" spans="1:1">
      <c r="A1600" s="718"/>
    </row>
    <row r="1601" spans="1:1">
      <c r="A1601" s="718"/>
    </row>
    <row r="1602" spans="1:1">
      <c r="A1602" s="718"/>
    </row>
    <row r="1603" spans="1:1">
      <c r="A1603" s="718"/>
    </row>
    <row r="1604" spans="1:1">
      <c r="A1604" s="718"/>
    </row>
    <row r="1605" spans="1:1">
      <c r="A1605" s="718"/>
    </row>
    <row r="1606" spans="1:1">
      <c r="A1606" s="718"/>
    </row>
    <row r="1607" spans="1:1">
      <c r="A1607" s="718"/>
    </row>
    <row r="1608" spans="1:1">
      <c r="A1608" s="718"/>
    </row>
    <row r="1609" spans="1:1">
      <c r="A1609" s="718"/>
    </row>
    <row r="1610" spans="1:1">
      <c r="A1610" s="718"/>
    </row>
    <row r="1611" spans="1:1">
      <c r="A1611" s="718"/>
    </row>
    <row r="1612" spans="1:1">
      <c r="A1612" s="718"/>
    </row>
    <row r="1613" spans="1:1">
      <c r="A1613" s="718"/>
    </row>
    <row r="1614" spans="1:1">
      <c r="A1614" s="718"/>
    </row>
    <row r="1615" spans="1:1">
      <c r="A1615" s="718"/>
    </row>
    <row r="1616" spans="1:1">
      <c r="A1616" s="718"/>
    </row>
    <row r="1617" spans="1:1">
      <c r="A1617" s="718"/>
    </row>
    <row r="1618" spans="1:1">
      <c r="A1618" s="718"/>
    </row>
    <row r="1619" spans="1:1">
      <c r="A1619" s="718"/>
    </row>
    <row r="1620" spans="1:1">
      <c r="A1620" s="718"/>
    </row>
    <row r="1621" spans="1:1">
      <c r="A1621" s="718"/>
    </row>
    <row r="1622" spans="1:1">
      <c r="A1622" s="718"/>
    </row>
    <row r="1623" spans="1:1">
      <c r="A1623" s="718"/>
    </row>
    <row r="1624" spans="1:1">
      <c r="A1624" s="718"/>
    </row>
    <row r="1625" spans="1:1">
      <c r="A1625" s="718"/>
    </row>
    <row r="1626" spans="1:1">
      <c r="A1626" s="718"/>
    </row>
    <row r="1627" spans="1:1">
      <c r="A1627" s="718"/>
    </row>
    <row r="1628" spans="1:1">
      <c r="A1628" s="718"/>
    </row>
    <row r="1629" spans="1:1">
      <c r="A1629" s="718"/>
    </row>
    <row r="1630" spans="1:1">
      <c r="A1630" s="718"/>
    </row>
    <row r="1631" spans="1:1">
      <c r="A1631" s="718"/>
    </row>
    <row r="1632" spans="1:1">
      <c r="A1632" s="718"/>
    </row>
    <row r="1633" spans="1:1">
      <c r="A1633" s="718"/>
    </row>
    <row r="1634" spans="1:1">
      <c r="A1634" s="718"/>
    </row>
    <row r="1635" spans="1:1">
      <c r="A1635" s="718"/>
    </row>
    <row r="1636" spans="1:1">
      <c r="A1636" s="718"/>
    </row>
    <row r="1637" spans="1:1">
      <c r="A1637" s="718"/>
    </row>
    <row r="1638" spans="1:1">
      <c r="A1638" s="718"/>
    </row>
    <row r="1639" spans="1:1">
      <c r="A1639" s="718"/>
    </row>
    <row r="1640" spans="1:1">
      <c r="A1640" s="718"/>
    </row>
    <row r="1641" spans="1:1">
      <c r="A1641" s="718"/>
    </row>
    <row r="1642" spans="1:1">
      <c r="A1642" s="718"/>
    </row>
    <row r="1643" spans="1:1">
      <c r="A1643" s="718"/>
    </row>
    <row r="1644" spans="1:1">
      <c r="A1644" s="718"/>
    </row>
    <row r="1645" spans="1:1">
      <c r="A1645" s="718"/>
    </row>
    <row r="1646" spans="1:1">
      <c r="A1646" s="718"/>
    </row>
    <row r="1647" spans="1:1">
      <c r="A1647" s="718"/>
    </row>
    <row r="1648" spans="1:1">
      <c r="A1648" s="718"/>
    </row>
    <row r="1649" spans="1:1">
      <c r="A1649" s="718"/>
    </row>
    <row r="1650" spans="1:1">
      <c r="A1650" s="718"/>
    </row>
    <row r="1651" spans="1:1">
      <c r="A1651" s="718"/>
    </row>
    <row r="1652" spans="1:1">
      <c r="A1652" s="718"/>
    </row>
    <row r="1653" spans="1:1">
      <c r="A1653" s="718"/>
    </row>
    <row r="1654" spans="1:1">
      <c r="A1654" s="718"/>
    </row>
    <row r="1655" spans="1:1">
      <c r="A1655" s="718"/>
    </row>
    <row r="1656" spans="1:1">
      <c r="A1656" s="718"/>
    </row>
    <row r="1657" spans="1:1">
      <c r="A1657" s="718"/>
    </row>
    <row r="1658" spans="1:1">
      <c r="A1658" s="718"/>
    </row>
    <row r="1659" spans="1:1">
      <c r="A1659" s="718"/>
    </row>
    <row r="1660" spans="1:1">
      <c r="A1660" s="718"/>
    </row>
    <row r="1661" spans="1:1">
      <c r="A1661" s="718"/>
    </row>
    <row r="1662" spans="1:1">
      <c r="A1662" s="718"/>
    </row>
    <row r="1663" spans="1:1">
      <c r="A1663" s="718"/>
    </row>
    <row r="1664" spans="1:1">
      <c r="A1664" s="718"/>
    </row>
    <row r="1665" spans="1:1">
      <c r="A1665" s="718"/>
    </row>
    <row r="1666" spans="1:1">
      <c r="A1666" s="718"/>
    </row>
    <row r="1667" spans="1:1">
      <c r="A1667" s="718"/>
    </row>
    <row r="1668" spans="1:1">
      <c r="A1668" s="718"/>
    </row>
    <row r="1669" spans="1:1">
      <c r="A1669" s="718"/>
    </row>
    <row r="1670" spans="1:1">
      <c r="A1670" s="718"/>
    </row>
    <row r="1671" spans="1:1">
      <c r="A1671" s="718"/>
    </row>
    <row r="1672" spans="1:1">
      <c r="A1672" s="718"/>
    </row>
    <row r="1673" spans="1:1">
      <c r="A1673" s="718"/>
    </row>
    <row r="1674" spans="1:1">
      <c r="A1674" s="718"/>
    </row>
    <row r="1675" spans="1:1">
      <c r="A1675" s="718"/>
    </row>
    <row r="1676" spans="1:1">
      <c r="A1676" s="718"/>
    </row>
    <row r="1677" spans="1:1">
      <c r="A1677" s="718"/>
    </row>
    <row r="1678" spans="1:1">
      <c r="A1678" s="718"/>
    </row>
    <row r="1679" spans="1:1">
      <c r="A1679" s="718"/>
    </row>
    <row r="1680" spans="1:1">
      <c r="A1680" s="718"/>
    </row>
    <row r="1681" spans="1:1">
      <c r="A1681" s="718"/>
    </row>
    <row r="1682" spans="1:1">
      <c r="A1682" s="718"/>
    </row>
    <row r="1683" spans="1:1">
      <c r="A1683" s="718"/>
    </row>
    <row r="1684" spans="1:1">
      <c r="A1684" s="718"/>
    </row>
    <row r="1685" spans="1:1">
      <c r="A1685" s="718"/>
    </row>
    <row r="1686" spans="1:1">
      <c r="A1686" s="718"/>
    </row>
    <row r="1687" spans="1:1">
      <c r="A1687" s="718"/>
    </row>
    <row r="1688" spans="1:1">
      <c r="A1688" s="718"/>
    </row>
    <row r="1689" spans="1:1">
      <c r="A1689" s="718"/>
    </row>
    <row r="1690" spans="1:1">
      <c r="A1690" s="718"/>
    </row>
    <row r="1691" spans="1:1">
      <c r="A1691" s="718"/>
    </row>
    <row r="1692" spans="1:1">
      <c r="A1692" s="718"/>
    </row>
    <row r="1693" spans="1:1">
      <c r="A1693" s="718"/>
    </row>
    <row r="1694" spans="1:1">
      <c r="A1694" s="718"/>
    </row>
    <row r="1695" spans="1:1">
      <c r="A1695" s="718"/>
    </row>
    <row r="1696" spans="1:1">
      <c r="A1696" s="718"/>
    </row>
    <row r="1697" spans="1:1">
      <c r="A1697" s="718"/>
    </row>
    <row r="1698" spans="1:1">
      <c r="A1698" s="718"/>
    </row>
    <row r="1699" spans="1:1">
      <c r="A1699" s="718"/>
    </row>
    <row r="1700" spans="1:1">
      <c r="A1700" s="718"/>
    </row>
    <row r="1701" spans="1:1">
      <c r="A1701" s="718"/>
    </row>
    <row r="1702" spans="1:1">
      <c r="A1702" s="718"/>
    </row>
    <row r="1703" spans="1:1">
      <c r="A1703" s="718"/>
    </row>
    <row r="1704" spans="1:1">
      <c r="A1704" s="718"/>
    </row>
    <row r="1705" spans="1:1">
      <c r="A1705" s="718"/>
    </row>
    <row r="1706" spans="1:1">
      <c r="A1706" s="718"/>
    </row>
    <row r="1707" spans="1:1">
      <c r="A1707" s="718"/>
    </row>
    <row r="1708" spans="1:1">
      <c r="A1708" s="718"/>
    </row>
    <row r="1709" spans="1:1">
      <c r="A1709" s="718"/>
    </row>
    <row r="1710" spans="1:1">
      <c r="A1710" s="718"/>
    </row>
    <row r="1711" spans="1:1">
      <c r="A1711" s="718"/>
    </row>
    <row r="1712" spans="1:1">
      <c r="A1712" s="718"/>
    </row>
    <row r="1713" spans="1:1">
      <c r="A1713" s="718"/>
    </row>
    <row r="1714" spans="1:1">
      <c r="A1714" s="718"/>
    </row>
    <row r="1715" spans="1:1">
      <c r="A1715" s="718"/>
    </row>
    <row r="1716" spans="1:1">
      <c r="A1716" s="718"/>
    </row>
    <row r="1717" spans="1:1">
      <c r="A1717" s="718"/>
    </row>
    <row r="1718" spans="1:1">
      <c r="A1718" s="718"/>
    </row>
    <row r="1719" spans="1:1">
      <c r="A1719" s="718"/>
    </row>
    <row r="1720" spans="1:1">
      <c r="A1720" s="718"/>
    </row>
    <row r="1721" spans="1:1">
      <c r="A1721" s="718"/>
    </row>
    <row r="1722" spans="1:1">
      <c r="A1722" s="718"/>
    </row>
    <row r="1723" spans="1:1">
      <c r="A1723" s="718"/>
    </row>
    <row r="1724" spans="1:1">
      <c r="A1724" s="718"/>
    </row>
    <row r="1725" spans="1:1">
      <c r="A1725" s="718"/>
    </row>
    <row r="1726" spans="1:1">
      <c r="A1726" s="718"/>
    </row>
    <row r="1727" spans="1:1">
      <c r="A1727" s="718"/>
    </row>
    <row r="1728" spans="1:1">
      <c r="A1728" s="718"/>
    </row>
    <row r="1729" spans="1:1">
      <c r="A1729" s="718"/>
    </row>
    <row r="1730" spans="1:1">
      <c r="A1730" s="718"/>
    </row>
    <row r="1731" spans="1:1">
      <c r="A1731" s="718"/>
    </row>
    <row r="1732" spans="1:1">
      <c r="A1732" s="718"/>
    </row>
    <row r="1733" spans="1:1">
      <c r="A1733" s="718"/>
    </row>
    <row r="1734" spans="1:1">
      <c r="A1734" s="718"/>
    </row>
    <row r="1735" spans="1:1">
      <c r="A1735" s="718"/>
    </row>
    <row r="1736" spans="1:1">
      <c r="A1736" s="718"/>
    </row>
    <row r="1737" spans="1:1">
      <c r="A1737" s="718"/>
    </row>
    <row r="1738" spans="1:1">
      <c r="A1738" s="718"/>
    </row>
    <row r="1739" spans="1:1">
      <c r="A1739" s="718"/>
    </row>
    <row r="1740" spans="1:1">
      <c r="A1740" s="718"/>
    </row>
    <row r="1741" spans="1:1">
      <c r="A1741" s="718"/>
    </row>
    <row r="1742" spans="1:1">
      <c r="A1742" s="718"/>
    </row>
    <row r="1743" spans="1:1">
      <c r="A1743" s="718"/>
    </row>
    <row r="1744" spans="1:1">
      <c r="A1744" s="718"/>
    </row>
    <row r="1745" spans="1:1">
      <c r="A1745" s="718"/>
    </row>
    <row r="1746" spans="1:1">
      <c r="A1746" s="718"/>
    </row>
    <row r="1747" spans="1:1">
      <c r="A1747" s="718"/>
    </row>
    <row r="1748" spans="1:1">
      <c r="A1748" s="718"/>
    </row>
    <row r="1749" spans="1:1">
      <c r="A1749" s="718"/>
    </row>
    <row r="1750" spans="1:1">
      <c r="A1750" s="718"/>
    </row>
    <row r="1751" spans="1:1">
      <c r="A1751" s="718"/>
    </row>
    <row r="1752" spans="1:1">
      <c r="A1752" s="718"/>
    </row>
    <row r="1753" spans="1:1">
      <c r="A1753" s="718"/>
    </row>
    <row r="1754" spans="1:1">
      <c r="A1754" s="718"/>
    </row>
    <row r="1755" spans="1:1">
      <c r="A1755" s="718"/>
    </row>
    <row r="1756" spans="1:1">
      <c r="A1756" s="718"/>
    </row>
    <row r="1757" spans="1:1">
      <c r="A1757" s="718"/>
    </row>
    <row r="1758" spans="1:1">
      <c r="A1758" s="718"/>
    </row>
    <row r="1759" spans="1:1">
      <c r="A1759" s="718"/>
    </row>
    <row r="1760" spans="1:1">
      <c r="A1760" s="718"/>
    </row>
    <row r="1761" spans="1:1">
      <c r="A1761" s="718"/>
    </row>
    <row r="1762" spans="1:1">
      <c r="A1762" s="718"/>
    </row>
    <row r="1763" spans="1:1">
      <c r="A1763" s="718"/>
    </row>
    <row r="1764" spans="1:1">
      <c r="A1764" s="718"/>
    </row>
    <row r="1765" spans="1:1">
      <c r="A1765" s="718"/>
    </row>
    <row r="1766" spans="1:1">
      <c r="A1766" s="718"/>
    </row>
    <row r="1767" spans="1:1">
      <c r="A1767" s="718"/>
    </row>
    <row r="1768" spans="1:1">
      <c r="A1768" s="718"/>
    </row>
    <row r="1769" spans="1:1">
      <c r="A1769" s="718"/>
    </row>
    <row r="1770" spans="1:1">
      <c r="A1770" s="718"/>
    </row>
    <row r="1771" spans="1:1">
      <c r="A1771" s="718"/>
    </row>
    <row r="1772" spans="1:1">
      <c r="A1772" s="718"/>
    </row>
    <row r="1773" spans="1:1">
      <c r="A1773" s="718"/>
    </row>
    <row r="1774" spans="1:1">
      <c r="A1774" s="718"/>
    </row>
    <row r="1775" spans="1:1">
      <c r="A1775" s="718"/>
    </row>
    <row r="1776" spans="1:1">
      <c r="A1776" s="718"/>
    </row>
    <row r="1777" spans="1:1">
      <c r="A1777" s="718"/>
    </row>
    <row r="1778" spans="1:1">
      <c r="A1778" s="718"/>
    </row>
    <row r="1779" spans="1:1">
      <c r="A1779" s="718"/>
    </row>
    <row r="1780" spans="1:1">
      <c r="A1780" s="718"/>
    </row>
    <row r="1781" spans="1:1">
      <c r="A1781" s="718"/>
    </row>
    <row r="1782" spans="1:1">
      <c r="A1782" s="718"/>
    </row>
    <row r="1783" spans="1:1">
      <c r="A1783" s="718"/>
    </row>
    <row r="1784" spans="1:1">
      <c r="A1784" s="718"/>
    </row>
    <row r="1785" spans="1:1">
      <c r="A1785" s="718"/>
    </row>
    <row r="1786" spans="1:1">
      <c r="A1786" s="718"/>
    </row>
    <row r="1787" spans="1:1">
      <c r="A1787" s="718"/>
    </row>
    <row r="1788" spans="1:1">
      <c r="A1788" s="718"/>
    </row>
    <row r="1789" spans="1:1">
      <c r="A1789" s="718"/>
    </row>
    <row r="1790" spans="1:1">
      <c r="A1790" s="718"/>
    </row>
    <row r="1791" spans="1:1">
      <c r="A1791" s="718"/>
    </row>
    <row r="1792" spans="1:1">
      <c r="A1792" s="718"/>
    </row>
    <row r="1793" spans="1:1">
      <c r="A1793" s="718"/>
    </row>
    <row r="1794" spans="1:1">
      <c r="A1794" s="718"/>
    </row>
    <row r="1795" spans="1:1">
      <c r="A1795" s="718"/>
    </row>
    <row r="1796" spans="1:1">
      <c r="A1796" s="718"/>
    </row>
    <row r="1797" spans="1:1">
      <c r="A1797" s="718"/>
    </row>
    <row r="1798" spans="1:1">
      <c r="A1798" s="718"/>
    </row>
    <row r="1799" spans="1:1">
      <c r="A1799" s="718"/>
    </row>
    <row r="1800" spans="1:1">
      <c r="A1800" s="718"/>
    </row>
    <row r="1801" spans="1:1">
      <c r="A1801" s="718"/>
    </row>
    <row r="1802" spans="1:1">
      <c r="A1802" s="718"/>
    </row>
    <row r="1803" spans="1:1">
      <c r="A1803" s="718"/>
    </row>
    <row r="1804" spans="1:1">
      <c r="A1804" s="718"/>
    </row>
    <row r="1805" spans="1:1">
      <c r="A1805" s="718"/>
    </row>
    <row r="1806" spans="1:1">
      <c r="A1806" s="718"/>
    </row>
    <row r="1807" spans="1:1">
      <c r="A1807" s="718"/>
    </row>
    <row r="1808" spans="1:1">
      <c r="A1808" s="718"/>
    </row>
    <row r="1809" spans="1:1">
      <c r="A1809" s="718"/>
    </row>
    <row r="1810" spans="1:1">
      <c r="A1810" s="718"/>
    </row>
    <row r="1811" spans="1:1">
      <c r="A1811" s="718"/>
    </row>
    <row r="1812" spans="1:1">
      <c r="A1812" s="718"/>
    </row>
    <row r="1813" spans="1:1">
      <c r="A1813" s="718"/>
    </row>
    <row r="1814" spans="1:1">
      <c r="A1814" s="718"/>
    </row>
    <row r="1815" spans="1:1">
      <c r="A1815" s="718"/>
    </row>
    <row r="1816" spans="1:1">
      <c r="A1816" s="718"/>
    </row>
    <row r="1817" spans="1:1">
      <c r="A1817" s="718"/>
    </row>
    <row r="1818" spans="1:1">
      <c r="A1818" s="718"/>
    </row>
    <row r="1819" spans="1:1">
      <c r="A1819" s="718"/>
    </row>
    <row r="1820" spans="1:1">
      <c r="A1820" s="718"/>
    </row>
    <row r="1821" spans="1:1">
      <c r="A1821" s="718"/>
    </row>
    <row r="1822" spans="1:1">
      <c r="A1822" s="718"/>
    </row>
    <row r="1823" spans="1:1">
      <c r="A1823" s="718"/>
    </row>
    <row r="1824" spans="1:1">
      <c r="A1824" s="718"/>
    </row>
    <row r="1825" spans="1:1">
      <c r="A1825" s="718"/>
    </row>
  </sheetData>
  <mergeCells count="1">
    <mergeCell ref="A1:C1"/>
  </mergeCells>
  <phoneticPr fontId="58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25"/>
  <dimension ref="A1:B17"/>
  <sheetViews>
    <sheetView workbookViewId="0">
      <selection activeCell="B11" sqref="B11"/>
    </sheetView>
  </sheetViews>
  <sheetFormatPr defaultRowHeight="12.75"/>
  <cols>
    <col min="1" max="1" width="5.5703125" customWidth="1"/>
    <col min="2" max="2" width="72.7109375" bestFit="1" customWidth="1"/>
  </cols>
  <sheetData>
    <row r="1" spans="1:2">
      <c r="A1" s="819" t="s">
        <v>533</v>
      </c>
      <c r="B1" s="819" t="s">
        <v>534</v>
      </c>
    </row>
    <row r="2" spans="1:2" ht="15">
      <c r="A2" s="821" t="s">
        <v>2019</v>
      </c>
      <c r="B2" s="821" t="s">
        <v>2552</v>
      </c>
    </row>
    <row r="3" spans="1:2" ht="15">
      <c r="A3" s="821" t="s">
        <v>3070</v>
      </c>
      <c r="B3" s="821" t="s">
        <v>3225</v>
      </c>
    </row>
    <row r="4" spans="1:2" ht="15">
      <c r="A4" s="821" t="s">
        <v>229</v>
      </c>
      <c r="B4" s="821" t="s">
        <v>3226</v>
      </c>
    </row>
    <row r="5" spans="1:2" ht="15">
      <c r="A5" s="821" t="s">
        <v>2412</v>
      </c>
      <c r="B5" s="821" t="s">
        <v>3227</v>
      </c>
    </row>
    <row r="6" spans="1:2" ht="15">
      <c r="A6" s="821" t="s">
        <v>535</v>
      </c>
      <c r="B6" s="821" t="s">
        <v>536</v>
      </c>
    </row>
    <row r="7" spans="1:2" ht="15">
      <c r="A7" s="821" t="s">
        <v>2434</v>
      </c>
      <c r="B7" s="821" t="s">
        <v>155</v>
      </c>
    </row>
    <row r="8" spans="1:2" ht="15">
      <c r="A8" s="821" t="s">
        <v>537</v>
      </c>
      <c r="B8" s="821" t="s">
        <v>3231</v>
      </c>
    </row>
    <row r="9" spans="1:2" ht="15">
      <c r="A9" s="821" t="s">
        <v>538</v>
      </c>
      <c r="B9" s="821" t="s">
        <v>539</v>
      </c>
    </row>
    <row r="10" spans="1:2" ht="15">
      <c r="A10" s="821" t="s">
        <v>2774</v>
      </c>
      <c r="B10" s="821" t="s">
        <v>3232</v>
      </c>
    </row>
    <row r="11" spans="1:2" ht="15">
      <c r="A11" s="821" t="s">
        <v>2018</v>
      </c>
      <c r="B11" s="821" t="s">
        <v>155</v>
      </c>
    </row>
    <row r="12" spans="1:2" ht="15">
      <c r="A12" s="821" t="s">
        <v>540</v>
      </c>
      <c r="B12" s="821" t="s">
        <v>541</v>
      </c>
    </row>
    <row r="13" spans="1:2" ht="15">
      <c r="A13" s="821" t="s">
        <v>2373</v>
      </c>
      <c r="B13" s="821" t="s">
        <v>3228</v>
      </c>
    </row>
    <row r="14" spans="1:2" ht="15">
      <c r="A14" s="821" t="s">
        <v>2424</v>
      </c>
      <c r="B14" s="821" t="s">
        <v>155</v>
      </c>
    </row>
    <row r="15" spans="1:2" ht="15">
      <c r="A15" s="821" t="s">
        <v>542</v>
      </c>
      <c r="B15" s="821" t="s">
        <v>543</v>
      </c>
    </row>
    <row r="16" spans="1:2" ht="15">
      <c r="A16" s="821" t="s">
        <v>2020</v>
      </c>
      <c r="B16" s="821" t="s">
        <v>3229</v>
      </c>
    </row>
    <row r="17" spans="1:2" ht="15">
      <c r="A17" s="821" t="s">
        <v>544</v>
      </c>
      <c r="B17" s="821" t="s">
        <v>3230</v>
      </c>
    </row>
  </sheetData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26"/>
  <dimension ref="A1:F1265"/>
  <sheetViews>
    <sheetView workbookViewId="0">
      <selection activeCell="B4" sqref="B4"/>
    </sheetView>
  </sheetViews>
  <sheetFormatPr defaultRowHeight="12.75"/>
  <cols>
    <col min="1" max="1" width="8.140625" bestFit="1" customWidth="1"/>
    <col min="2" max="2" width="38.28515625" bestFit="1" customWidth="1"/>
    <col min="3" max="3" width="8.28515625" bestFit="1" customWidth="1"/>
    <col min="4" max="4" width="48.85546875" bestFit="1" customWidth="1"/>
    <col min="5" max="5" width="4.85546875" bestFit="1" customWidth="1"/>
    <col min="6" max="6" width="65.42578125" bestFit="1" customWidth="1"/>
  </cols>
  <sheetData>
    <row r="1" spans="1:6">
      <c r="A1" s="822">
        <v>1</v>
      </c>
      <c r="B1" s="822">
        <v>2</v>
      </c>
      <c r="C1" s="822">
        <v>3</v>
      </c>
      <c r="D1" s="822">
        <v>4</v>
      </c>
      <c r="E1" s="822">
        <v>5</v>
      </c>
      <c r="F1" s="822">
        <v>6</v>
      </c>
    </row>
    <row r="2" spans="1:6">
      <c r="A2" s="823" t="s">
        <v>2617</v>
      </c>
      <c r="B2" s="823" t="s">
        <v>2618</v>
      </c>
      <c r="C2" s="823" t="s">
        <v>1166</v>
      </c>
      <c r="D2" s="823" t="s">
        <v>1167</v>
      </c>
      <c r="E2" s="823" t="s">
        <v>1168</v>
      </c>
      <c r="F2" s="823" t="s">
        <v>1169</v>
      </c>
    </row>
    <row r="3" spans="1:6">
      <c r="A3" s="732">
        <v>1</v>
      </c>
      <c r="B3" s="732" t="s">
        <v>2621</v>
      </c>
      <c r="C3" s="732">
        <v>6</v>
      </c>
      <c r="D3" s="732" t="s">
        <v>1170</v>
      </c>
      <c r="E3" s="732">
        <v>181</v>
      </c>
      <c r="F3" s="732" t="s">
        <v>548</v>
      </c>
    </row>
    <row r="4" spans="1:6">
      <c r="A4" s="732">
        <v>2</v>
      </c>
      <c r="B4" s="732" t="s">
        <v>2623</v>
      </c>
      <c r="C4" s="732">
        <v>6</v>
      </c>
      <c r="D4" s="732" t="s">
        <v>1170</v>
      </c>
      <c r="E4" s="732">
        <v>181</v>
      </c>
      <c r="F4" s="732" t="s">
        <v>548</v>
      </c>
    </row>
    <row r="5" spans="1:6">
      <c r="A5" s="732">
        <v>3</v>
      </c>
      <c r="B5" s="732" t="s">
        <v>2624</v>
      </c>
      <c r="C5" s="732">
        <v>6</v>
      </c>
      <c r="D5" s="732" t="s">
        <v>1170</v>
      </c>
      <c r="E5" s="732">
        <v>181</v>
      </c>
      <c r="F5" s="732" t="s">
        <v>548</v>
      </c>
    </row>
    <row r="6" spans="1:6">
      <c r="A6" s="732">
        <v>6</v>
      </c>
      <c r="B6" s="732" t="s">
        <v>2625</v>
      </c>
      <c r="C6" s="732">
        <v>6</v>
      </c>
      <c r="D6" s="732" t="s">
        <v>1170</v>
      </c>
      <c r="E6" s="732">
        <v>181</v>
      </c>
      <c r="F6" s="732" t="s">
        <v>548</v>
      </c>
    </row>
    <row r="7" spans="1:6">
      <c r="A7" s="732">
        <v>7</v>
      </c>
      <c r="B7" s="732" t="s">
        <v>2626</v>
      </c>
      <c r="C7" s="732">
        <v>6</v>
      </c>
      <c r="D7" s="732" t="s">
        <v>1170</v>
      </c>
      <c r="E7" s="732">
        <v>181</v>
      </c>
      <c r="F7" s="732" t="s">
        <v>548</v>
      </c>
    </row>
    <row r="8" spans="1:6">
      <c r="A8" s="732">
        <v>8</v>
      </c>
      <c r="B8" s="732" t="s">
        <v>2627</v>
      </c>
      <c r="C8" s="732">
        <v>6</v>
      </c>
      <c r="D8" s="732" t="s">
        <v>1170</v>
      </c>
      <c r="E8" s="732">
        <v>181</v>
      </c>
      <c r="F8" s="732" t="s">
        <v>548</v>
      </c>
    </row>
    <row r="9" spans="1:6">
      <c r="A9" s="732">
        <v>10</v>
      </c>
      <c r="B9" s="732" t="s">
        <v>2628</v>
      </c>
      <c r="C9" s="732">
        <v>6</v>
      </c>
      <c r="D9" s="732" t="s">
        <v>1170</v>
      </c>
      <c r="E9" s="732">
        <v>181</v>
      </c>
      <c r="F9" s="732" t="s">
        <v>548</v>
      </c>
    </row>
    <row r="10" spans="1:6">
      <c r="A10" s="732">
        <v>11</v>
      </c>
      <c r="B10" s="732" t="s">
        <v>2629</v>
      </c>
      <c r="C10" s="732">
        <v>6</v>
      </c>
      <c r="D10" s="732" t="s">
        <v>1170</v>
      </c>
      <c r="E10" s="732">
        <v>181</v>
      </c>
      <c r="F10" s="732" t="s">
        <v>548</v>
      </c>
    </row>
    <row r="11" spans="1:6">
      <c r="A11" s="732">
        <v>13</v>
      </c>
      <c r="B11" s="732" t="s">
        <v>2630</v>
      </c>
      <c r="C11" s="732">
        <v>6</v>
      </c>
      <c r="D11" s="732" t="s">
        <v>1170</v>
      </c>
      <c r="E11" s="732">
        <v>181</v>
      </c>
      <c r="F11" s="732" t="s">
        <v>548</v>
      </c>
    </row>
    <row r="12" spans="1:6">
      <c r="A12" s="732">
        <v>16</v>
      </c>
      <c r="B12" s="732" t="s">
        <v>2631</v>
      </c>
      <c r="C12" s="732">
        <v>6</v>
      </c>
      <c r="D12" s="732" t="s">
        <v>1170</v>
      </c>
      <c r="E12" s="732">
        <v>181</v>
      </c>
      <c r="F12" s="732" t="s">
        <v>548</v>
      </c>
    </row>
    <row r="13" spans="1:6">
      <c r="A13" s="732">
        <v>17</v>
      </c>
      <c r="B13" s="732" t="s">
        <v>2632</v>
      </c>
      <c r="C13" s="732">
        <v>6</v>
      </c>
      <c r="D13" s="732" t="s">
        <v>1170</v>
      </c>
      <c r="E13" s="732">
        <v>181</v>
      </c>
      <c r="F13" s="732" t="s">
        <v>548</v>
      </c>
    </row>
    <row r="14" spans="1:6">
      <c r="A14" s="732">
        <v>18</v>
      </c>
      <c r="B14" s="732" t="s">
        <v>2633</v>
      </c>
      <c r="C14" s="732">
        <v>6</v>
      </c>
      <c r="D14" s="732" t="s">
        <v>1170</v>
      </c>
      <c r="E14" s="732">
        <v>181</v>
      </c>
      <c r="F14" s="732" t="s">
        <v>548</v>
      </c>
    </row>
    <row r="15" spans="1:6">
      <c r="A15" s="732">
        <v>19</v>
      </c>
      <c r="B15" s="732" t="s">
        <v>2634</v>
      </c>
      <c r="C15" s="732">
        <v>6</v>
      </c>
      <c r="D15" s="732" t="s">
        <v>1170</v>
      </c>
      <c r="E15" s="732">
        <v>181</v>
      </c>
      <c r="F15" s="732" t="s">
        <v>548</v>
      </c>
    </row>
    <row r="16" spans="1:6">
      <c r="A16" s="732">
        <v>20</v>
      </c>
      <c r="B16" s="732" t="s">
        <v>2635</v>
      </c>
      <c r="C16" s="732">
        <v>6</v>
      </c>
      <c r="D16" s="732" t="s">
        <v>1170</v>
      </c>
      <c r="E16" s="732">
        <v>181</v>
      </c>
      <c r="F16" s="732" t="s">
        <v>548</v>
      </c>
    </row>
    <row r="17" spans="1:6">
      <c r="A17" s="732">
        <v>22</v>
      </c>
      <c r="B17" s="732" t="s">
        <v>2636</v>
      </c>
      <c r="C17" s="732">
        <v>6</v>
      </c>
      <c r="D17" s="732" t="s">
        <v>1170</v>
      </c>
      <c r="E17" s="732">
        <v>181</v>
      </c>
      <c r="F17" s="732" t="s">
        <v>548</v>
      </c>
    </row>
    <row r="18" spans="1:6">
      <c r="A18" s="732">
        <v>24</v>
      </c>
      <c r="B18" s="732" t="s">
        <v>2637</v>
      </c>
      <c r="C18" s="732">
        <v>6</v>
      </c>
      <c r="D18" s="732" t="s">
        <v>1170</v>
      </c>
      <c r="E18" s="732">
        <v>181</v>
      </c>
      <c r="F18" s="732" t="s">
        <v>548</v>
      </c>
    </row>
    <row r="19" spans="1:6">
      <c r="A19" s="732">
        <v>25</v>
      </c>
      <c r="B19" s="732" t="s">
        <v>2638</v>
      </c>
      <c r="C19" s="732">
        <v>6</v>
      </c>
      <c r="D19" s="732" t="s">
        <v>1170</v>
      </c>
      <c r="E19" s="732">
        <v>181</v>
      </c>
      <c r="F19" s="732" t="s">
        <v>548</v>
      </c>
    </row>
    <row r="20" spans="1:6">
      <c r="A20" s="732">
        <v>26</v>
      </c>
      <c r="B20" s="732" t="s">
        <v>2639</v>
      </c>
      <c r="C20" s="732">
        <v>6</v>
      </c>
      <c r="D20" s="732" t="s">
        <v>1170</v>
      </c>
      <c r="E20" s="732">
        <v>181</v>
      </c>
      <c r="F20" s="732" t="s">
        <v>548</v>
      </c>
    </row>
    <row r="21" spans="1:6">
      <c r="A21" s="732">
        <v>29</v>
      </c>
      <c r="B21" s="732" t="s">
        <v>1596</v>
      </c>
      <c r="C21" s="732">
        <v>6</v>
      </c>
      <c r="D21" s="732" t="s">
        <v>1170</v>
      </c>
      <c r="E21" s="732">
        <v>181</v>
      </c>
      <c r="F21" s="732" t="s">
        <v>548</v>
      </c>
    </row>
    <row r="22" spans="1:6">
      <c r="A22" s="732">
        <v>30</v>
      </c>
      <c r="B22" s="732" t="s">
        <v>1597</v>
      </c>
      <c r="C22" s="732">
        <v>6</v>
      </c>
      <c r="D22" s="732" t="s">
        <v>1170</v>
      </c>
      <c r="E22" s="732">
        <v>181</v>
      </c>
      <c r="F22" s="732" t="s">
        <v>548</v>
      </c>
    </row>
    <row r="23" spans="1:6">
      <c r="A23" s="732">
        <v>31</v>
      </c>
      <c r="B23" s="732" t="s">
        <v>1598</v>
      </c>
      <c r="C23" s="732">
        <v>6</v>
      </c>
      <c r="D23" s="732" t="s">
        <v>1170</v>
      </c>
      <c r="E23" s="732">
        <v>181</v>
      </c>
      <c r="F23" s="732" t="s">
        <v>548</v>
      </c>
    </row>
    <row r="24" spans="1:6">
      <c r="A24" s="732">
        <v>32</v>
      </c>
      <c r="B24" s="732" t="s">
        <v>1599</v>
      </c>
      <c r="C24" s="732">
        <v>6</v>
      </c>
      <c r="D24" s="732" t="s">
        <v>1170</v>
      </c>
      <c r="E24" s="732">
        <v>181</v>
      </c>
      <c r="F24" s="732" t="s">
        <v>548</v>
      </c>
    </row>
    <row r="25" spans="1:6">
      <c r="A25" s="732">
        <v>651</v>
      </c>
      <c r="B25" s="732" t="s">
        <v>1600</v>
      </c>
      <c r="C25" s="732">
        <v>6</v>
      </c>
      <c r="D25" s="732" t="s">
        <v>1170</v>
      </c>
      <c r="E25" s="732">
        <v>181</v>
      </c>
      <c r="F25" s="732" t="s">
        <v>548</v>
      </c>
    </row>
    <row r="26" spans="1:6">
      <c r="A26" s="732">
        <v>652</v>
      </c>
      <c r="B26" s="732" t="s">
        <v>1601</v>
      </c>
      <c r="C26" s="732">
        <v>6</v>
      </c>
      <c r="D26" s="732" t="s">
        <v>1170</v>
      </c>
      <c r="E26" s="732">
        <v>181</v>
      </c>
      <c r="F26" s="732" t="s">
        <v>548</v>
      </c>
    </row>
    <row r="27" spans="1:6">
      <c r="A27" s="732">
        <v>852</v>
      </c>
      <c r="B27" s="732" t="s">
        <v>1602</v>
      </c>
      <c r="C27" s="732">
        <v>6</v>
      </c>
      <c r="D27" s="732" t="s">
        <v>1170</v>
      </c>
      <c r="E27" s="732">
        <v>121</v>
      </c>
      <c r="F27" s="732" t="s">
        <v>1602</v>
      </c>
    </row>
    <row r="28" spans="1:6">
      <c r="A28" s="732">
        <v>976</v>
      </c>
      <c r="B28" s="732" t="s">
        <v>1604</v>
      </c>
      <c r="C28" s="732">
        <v>6</v>
      </c>
      <c r="D28" s="732" t="s">
        <v>1170</v>
      </c>
      <c r="E28" s="732">
        <v>30</v>
      </c>
      <c r="F28" s="732" t="s">
        <v>546</v>
      </c>
    </row>
    <row r="29" spans="1:6">
      <c r="A29" s="732">
        <v>1289</v>
      </c>
      <c r="B29" s="732" t="s">
        <v>1606</v>
      </c>
      <c r="C29" s="732">
        <v>6</v>
      </c>
      <c r="D29" s="732" t="s">
        <v>1170</v>
      </c>
      <c r="E29" s="732">
        <v>184</v>
      </c>
      <c r="F29" s="732" t="s">
        <v>1171</v>
      </c>
    </row>
    <row r="30" spans="1:6">
      <c r="A30" s="732">
        <v>2544</v>
      </c>
      <c r="B30" s="732" t="s">
        <v>1607</v>
      </c>
      <c r="C30" s="732">
        <v>6</v>
      </c>
      <c r="D30" s="732" t="s">
        <v>1170</v>
      </c>
      <c r="E30" s="732">
        <v>31</v>
      </c>
      <c r="F30" s="732" t="s">
        <v>547</v>
      </c>
    </row>
    <row r="31" spans="1:6">
      <c r="A31" s="732">
        <v>2595</v>
      </c>
      <c r="B31" s="732" t="s">
        <v>2017</v>
      </c>
      <c r="C31" s="732">
        <v>2</v>
      </c>
      <c r="D31" s="732" t="s">
        <v>2443</v>
      </c>
      <c r="E31" s="732">
        <v>191</v>
      </c>
      <c r="F31" s="732" t="s">
        <v>545</v>
      </c>
    </row>
    <row r="32" spans="1:6">
      <c r="A32" s="732">
        <v>2606</v>
      </c>
      <c r="B32" s="732" t="s">
        <v>2021</v>
      </c>
      <c r="C32" s="732">
        <v>2</v>
      </c>
      <c r="D32" s="732" t="s">
        <v>2443</v>
      </c>
      <c r="E32" s="732">
        <v>191</v>
      </c>
      <c r="F32" s="732" t="s">
        <v>545</v>
      </c>
    </row>
    <row r="33" spans="1:6">
      <c r="A33" s="732">
        <v>2628</v>
      </c>
      <c r="B33" s="732" t="s">
        <v>2786</v>
      </c>
      <c r="C33" s="732">
        <v>2</v>
      </c>
      <c r="D33" s="732" t="s">
        <v>2443</v>
      </c>
      <c r="E33" s="732">
        <v>191</v>
      </c>
      <c r="F33" s="732" t="s">
        <v>545</v>
      </c>
    </row>
    <row r="34" spans="1:6">
      <c r="A34" s="732">
        <v>2639</v>
      </c>
      <c r="B34" s="732" t="s">
        <v>2785</v>
      </c>
      <c r="C34" s="732">
        <v>2</v>
      </c>
      <c r="D34" s="732" t="s">
        <v>2443</v>
      </c>
      <c r="E34" s="732">
        <v>191</v>
      </c>
      <c r="F34" s="732" t="s">
        <v>545</v>
      </c>
    </row>
    <row r="35" spans="1:6">
      <c r="A35" s="732">
        <v>2650</v>
      </c>
      <c r="B35" s="732" t="s">
        <v>3008</v>
      </c>
      <c r="C35" s="732">
        <v>2</v>
      </c>
      <c r="D35" s="732" t="s">
        <v>2443</v>
      </c>
      <c r="E35" s="732">
        <v>191</v>
      </c>
      <c r="F35" s="732" t="s">
        <v>545</v>
      </c>
    </row>
    <row r="36" spans="1:6">
      <c r="A36" s="732">
        <v>2661</v>
      </c>
      <c r="B36" s="732" t="s">
        <v>2831</v>
      </c>
      <c r="C36" s="732">
        <v>2</v>
      </c>
      <c r="D36" s="732" t="s">
        <v>2443</v>
      </c>
      <c r="E36" s="732">
        <v>191</v>
      </c>
      <c r="F36" s="732" t="s">
        <v>545</v>
      </c>
    </row>
    <row r="37" spans="1:6">
      <c r="A37" s="732">
        <v>2672</v>
      </c>
      <c r="B37" s="732" t="s">
        <v>2832</v>
      </c>
      <c r="C37" s="732">
        <v>2</v>
      </c>
      <c r="D37" s="732" t="s">
        <v>2443</v>
      </c>
      <c r="E37" s="732">
        <v>191</v>
      </c>
      <c r="F37" s="732" t="s">
        <v>545</v>
      </c>
    </row>
    <row r="38" spans="1:6">
      <c r="A38" s="732">
        <v>2683</v>
      </c>
      <c r="B38" s="732" t="s">
        <v>2063</v>
      </c>
      <c r="C38" s="732">
        <v>2</v>
      </c>
      <c r="D38" s="732" t="s">
        <v>2443</v>
      </c>
      <c r="E38" s="732">
        <v>191</v>
      </c>
      <c r="F38" s="732" t="s">
        <v>545</v>
      </c>
    </row>
    <row r="39" spans="1:6">
      <c r="A39" s="732">
        <v>2694</v>
      </c>
      <c r="B39" s="732" t="s">
        <v>2064</v>
      </c>
      <c r="C39" s="732">
        <v>2</v>
      </c>
      <c r="D39" s="732" t="s">
        <v>2443</v>
      </c>
      <c r="E39" s="732">
        <v>191</v>
      </c>
      <c r="F39" s="732" t="s">
        <v>545</v>
      </c>
    </row>
    <row r="40" spans="1:6">
      <c r="A40" s="732">
        <v>2705</v>
      </c>
      <c r="B40" s="732" t="s">
        <v>2078</v>
      </c>
      <c r="C40" s="732">
        <v>2</v>
      </c>
      <c r="D40" s="732" t="s">
        <v>2443</v>
      </c>
      <c r="E40" s="732">
        <v>191</v>
      </c>
      <c r="F40" s="732" t="s">
        <v>545</v>
      </c>
    </row>
    <row r="41" spans="1:6">
      <c r="A41" s="732">
        <v>2727</v>
      </c>
      <c r="B41" s="732" t="s">
        <v>2835</v>
      </c>
      <c r="C41" s="732">
        <v>2</v>
      </c>
      <c r="D41" s="732" t="s">
        <v>2443</v>
      </c>
      <c r="E41" s="732">
        <v>191</v>
      </c>
      <c r="F41" s="732" t="s">
        <v>545</v>
      </c>
    </row>
    <row r="42" spans="1:6">
      <c r="A42" s="732">
        <v>2738</v>
      </c>
      <c r="B42" s="732" t="s">
        <v>2837</v>
      </c>
      <c r="C42" s="732">
        <v>2</v>
      </c>
      <c r="D42" s="732" t="s">
        <v>2443</v>
      </c>
      <c r="E42" s="732">
        <v>191</v>
      </c>
      <c r="F42" s="732" t="s">
        <v>545</v>
      </c>
    </row>
    <row r="43" spans="1:6">
      <c r="A43" s="732">
        <v>2749</v>
      </c>
      <c r="B43" s="732" t="s">
        <v>3020</v>
      </c>
      <c r="C43" s="732">
        <v>2</v>
      </c>
      <c r="D43" s="732" t="s">
        <v>2443</v>
      </c>
      <c r="E43" s="732">
        <v>191</v>
      </c>
      <c r="F43" s="732" t="s">
        <v>545</v>
      </c>
    </row>
    <row r="44" spans="1:6">
      <c r="A44" s="732">
        <v>2760</v>
      </c>
      <c r="B44" s="732" t="s">
        <v>2842</v>
      </c>
      <c r="C44" s="732">
        <v>2</v>
      </c>
      <c r="D44" s="732" t="s">
        <v>2443</v>
      </c>
      <c r="E44" s="732">
        <v>191</v>
      </c>
      <c r="F44" s="732" t="s">
        <v>545</v>
      </c>
    </row>
    <row r="45" spans="1:6">
      <c r="A45" s="732">
        <v>2771</v>
      </c>
      <c r="B45" s="732" t="s">
        <v>2216</v>
      </c>
      <c r="C45" s="732">
        <v>2</v>
      </c>
      <c r="D45" s="732" t="s">
        <v>2443</v>
      </c>
      <c r="E45" s="732">
        <v>191</v>
      </c>
      <c r="F45" s="732" t="s">
        <v>545</v>
      </c>
    </row>
    <row r="46" spans="1:6">
      <c r="A46" s="732">
        <v>2782</v>
      </c>
      <c r="B46" s="732" t="s">
        <v>2846</v>
      </c>
      <c r="C46" s="732">
        <v>2</v>
      </c>
      <c r="D46" s="732" t="s">
        <v>2443</v>
      </c>
      <c r="E46" s="732">
        <v>191</v>
      </c>
      <c r="F46" s="732" t="s">
        <v>545</v>
      </c>
    </row>
    <row r="47" spans="1:6">
      <c r="A47" s="732">
        <v>2793</v>
      </c>
      <c r="B47" s="732" t="s">
        <v>3026</v>
      </c>
      <c r="C47" s="732">
        <v>2</v>
      </c>
      <c r="D47" s="732" t="s">
        <v>2443</v>
      </c>
      <c r="E47" s="732">
        <v>191</v>
      </c>
      <c r="F47" s="732" t="s">
        <v>545</v>
      </c>
    </row>
    <row r="48" spans="1:6">
      <c r="A48" s="732">
        <v>2804</v>
      </c>
      <c r="B48" s="732" t="s">
        <v>3025</v>
      </c>
      <c r="C48" s="732">
        <v>2</v>
      </c>
      <c r="D48" s="732" t="s">
        <v>2443</v>
      </c>
      <c r="E48" s="732">
        <v>191</v>
      </c>
      <c r="F48" s="732" t="s">
        <v>545</v>
      </c>
    </row>
    <row r="49" spans="1:6">
      <c r="A49" s="732">
        <v>2815</v>
      </c>
      <c r="B49" s="732" t="s">
        <v>3194</v>
      </c>
      <c r="C49" s="732">
        <v>2</v>
      </c>
      <c r="D49" s="732" t="s">
        <v>2443</v>
      </c>
      <c r="E49" s="732">
        <v>191</v>
      </c>
      <c r="F49" s="732" t="s">
        <v>545</v>
      </c>
    </row>
    <row r="50" spans="1:6">
      <c r="A50" s="732">
        <v>2826</v>
      </c>
      <c r="B50" s="732" t="s">
        <v>3053</v>
      </c>
      <c r="C50" s="732">
        <v>2</v>
      </c>
      <c r="D50" s="732" t="s">
        <v>2443</v>
      </c>
      <c r="E50" s="732">
        <v>191</v>
      </c>
      <c r="F50" s="732" t="s">
        <v>545</v>
      </c>
    </row>
    <row r="51" spans="1:6">
      <c r="A51" s="732">
        <v>2837</v>
      </c>
      <c r="B51" s="732" t="s">
        <v>3055</v>
      </c>
      <c r="C51" s="732">
        <v>2</v>
      </c>
      <c r="D51" s="732" t="s">
        <v>2443</v>
      </c>
      <c r="E51" s="732">
        <v>191</v>
      </c>
      <c r="F51" s="732" t="s">
        <v>545</v>
      </c>
    </row>
    <row r="52" spans="1:6">
      <c r="A52" s="732">
        <v>2848</v>
      </c>
      <c r="B52" s="732" t="s">
        <v>2870</v>
      </c>
      <c r="C52" s="732">
        <v>2</v>
      </c>
      <c r="D52" s="732" t="s">
        <v>2443</v>
      </c>
      <c r="E52" s="732">
        <v>191</v>
      </c>
      <c r="F52" s="732" t="s">
        <v>545</v>
      </c>
    </row>
    <row r="53" spans="1:6">
      <c r="A53" s="732">
        <v>3227</v>
      </c>
      <c r="B53" s="732" t="s">
        <v>1609</v>
      </c>
      <c r="C53" s="732">
        <v>2</v>
      </c>
      <c r="D53" s="732" t="s">
        <v>2443</v>
      </c>
      <c r="E53" s="732">
        <v>6</v>
      </c>
      <c r="F53" s="732" t="s">
        <v>549</v>
      </c>
    </row>
    <row r="54" spans="1:6">
      <c r="A54" s="732">
        <v>3245</v>
      </c>
      <c r="B54" s="732" t="s">
        <v>1611</v>
      </c>
      <c r="C54" s="732">
        <v>2</v>
      </c>
      <c r="D54" s="732" t="s">
        <v>2443</v>
      </c>
      <c r="E54" s="732">
        <v>6</v>
      </c>
      <c r="F54" s="732" t="s">
        <v>549</v>
      </c>
    </row>
    <row r="55" spans="1:6">
      <c r="A55" s="732">
        <v>3263</v>
      </c>
      <c r="B55" s="732" t="s">
        <v>1613</v>
      </c>
      <c r="C55" s="732">
        <v>2</v>
      </c>
      <c r="D55" s="732" t="s">
        <v>2443</v>
      </c>
      <c r="E55" s="732">
        <v>22</v>
      </c>
      <c r="F55" s="732" t="s">
        <v>552</v>
      </c>
    </row>
    <row r="56" spans="1:6">
      <c r="A56" s="732">
        <v>3281</v>
      </c>
      <c r="B56" s="732" t="s">
        <v>1615</v>
      </c>
      <c r="C56" s="732">
        <v>2</v>
      </c>
      <c r="D56" s="732" t="s">
        <v>2443</v>
      </c>
      <c r="E56" s="732">
        <v>32</v>
      </c>
      <c r="F56" s="732" t="s">
        <v>550</v>
      </c>
    </row>
    <row r="57" spans="1:6">
      <c r="A57" s="732">
        <v>3299</v>
      </c>
      <c r="B57" s="732" t="s">
        <v>1617</v>
      </c>
      <c r="C57" s="732">
        <v>2</v>
      </c>
      <c r="D57" s="732" t="s">
        <v>2443</v>
      </c>
      <c r="E57" s="732">
        <v>30</v>
      </c>
      <c r="F57" s="732" t="s">
        <v>3223</v>
      </c>
    </row>
    <row r="58" spans="1:6">
      <c r="A58" s="732">
        <v>3308</v>
      </c>
      <c r="B58" s="732" t="s">
        <v>1619</v>
      </c>
      <c r="C58" s="732">
        <v>2</v>
      </c>
      <c r="D58" s="732" t="s">
        <v>2443</v>
      </c>
      <c r="E58" s="732">
        <v>30</v>
      </c>
      <c r="F58" s="732" t="s">
        <v>3223</v>
      </c>
    </row>
    <row r="59" spans="1:6">
      <c r="A59" s="732">
        <v>3317</v>
      </c>
      <c r="B59" s="732" t="s">
        <v>1621</v>
      </c>
      <c r="C59" s="732">
        <v>2</v>
      </c>
      <c r="D59" s="732" t="s">
        <v>2443</v>
      </c>
      <c r="E59" s="732">
        <v>31</v>
      </c>
      <c r="F59" s="824" t="s">
        <v>3203</v>
      </c>
    </row>
    <row r="60" spans="1:6">
      <c r="A60" s="732">
        <v>3326</v>
      </c>
      <c r="B60" s="732" t="s">
        <v>1623</v>
      </c>
      <c r="C60" s="732">
        <v>2</v>
      </c>
      <c r="D60" s="732" t="s">
        <v>2443</v>
      </c>
      <c r="E60" s="732">
        <v>34</v>
      </c>
      <c r="F60" s="732" t="s">
        <v>3204</v>
      </c>
    </row>
    <row r="61" spans="1:6">
      <c r="A61" s="732">
        <v>3344</v>
      </c>
      <c r="B61" s="732" t="s">
        <v>1625</v>
      </c>
      <c r="C61" s="732">
        <v>2</v>
      </c>
      <c r="D61" s="732" t="s">
        <v>2443</v>
      </c>
      <c r="E61" s="732">
        <v>37</v>
      </c>
      <c r="F61" s="732" t="s">
        <v>551</v>
      </c>
    </row>
    <row r="62" spans="1:6">
      <c r="A62" s="732">
        <v>3508</v>
      </c>
      <c r="B62" s="732" t="s">
        <v>230</v>
      </c>
      <c r="C62" s="732">
        <v>2</v>
      </c>
      <c r="D62" s="732" t="s">
        <v>2443</v>
      </c>
      <c r="E62" s="732">
        <v>6</v>
      </c>
      <c r="F62" s="732" t="s">
        <v>549</v>
      </c>
    </row>
    <row r="63" spans="1:6">
      <c r="A63" s="732">
        <v>3512</v>
      </c>
      <c r="B63" s="732" t="s">
        <v>231</v>
      </c>
      <c r="C63" s="732">
        <v>2</v>
      </c>
      <c r="D63" s="732" t="s">
        <v>2443</v>
      </c>
      <c r="E63" s="732">
        <v>23</v>
      </c>
      <c r="F63" s="732" t="s">
        <v>3205</v>
      </c>
    </row>
    <row r="64" spans="1:6">
      <c r="A64" s="732">
        <v>3528</v>
      </c>
      <c r="B64" s="732" t="s">
        <v>2872</v>
      </c>
      <c r="C64" s="732">
        <v>2</v>
      </c>
      <c r="D64" s="732" t="s">
        <v>2443</v>
      </c>
      <c r="E64" s="732">
        <v>191</v>
      </c>
      <c r="F64" s="732" t="s">
        <v>545</v>
      </c>
    </row>
    <row r="65" spans="1:6">
      <c r="A65" s="732">
        <v>3542</v>
      </c>
      <c r="B65" s="732" t="s">
        <v>2329</v>
      </c>
      <c r="C65" s="732">
        <v>2</v>
      </c>
      <c r="D65" s="732" t="s">
        <v>2443</v>
      </c>
      <c r="E65" s="732">
        <v>191</v>
      </c>
      <c r="F65" s="732" t="s">
        <v>545</v>
      </c>
    </row>
    <row r="66" spans="1:6">
      <c r="A66" s="732">
        <v>3556</v>
      </c>
      <c r="B66" s="732" t="s">
        <v>2330</v>
      </c>
      <c r="C66" s="732">
        <v>2</v>
      </c>
      <c r="D66" s="732" t="s">
        <v>2443</v>
      </c>
      <c r="E66" s="732">
        <v>191</v>
      </c>
      <c r="F66" s="732" t="s">
        <v>545</v>
      </c>
    </row>
    <row r="67" spans="1:6">
      <c r="A67" s="732">
        <v>3570</v>
      </c>
      <c r="B67" s="732" t="s">
        <v>233</v>
      </c>
      <c r="C67" s="732">
        <v>6</v>
      </c>
      <c r="D67" s="732" t="s">
        <v>1170</v>
      </c>
      <c r="E67" s="732">
        <v>149</v>
      </c>
      <c r="F67" s="732" t="s">
        <v>2444</v>
      </c>
    </row>
    <row r="68" spans="1:6">
      <c r="A68" s="732">
        <v>3584</v>
      </c>
      <c r="B68" s="732" t="s">
        <v>234</v>
      </c>
      <c r="C68" s="732">
        <v>6</v>
      </c>
      <c r="D68" s="732" t="s">
        <v>1170</v>
      </c>
      <c r="E68" s="732">
        <v>149</v>
      </c>
      <c r="F68" s="732" t="s">
        <v>2444</v>
      </c>
    </row>
    <row r="69" spans="1:6">
      <c r="A69" s="732">
        <v>3612</v>
      </c>
      <c r="B69" s="732" t="s">
        <v>2875</v>
      </c>
      <c r="C69" s="732">
        <v>2</v>
      </c>
      <c r="D69" s="732" t="s">
        <v>2443</v>
      </c>
      <c r="E69" s="732">
        <v>191</v>
      </c>
      <c r="F69" s="732" t="s">
        <v>545</v>
      </c>
    </row>
    <row r="70" spans="1:6">
      <c r="A70" s="732">
        <v>3626</v>
      </c>
      <c r="B70" s="732" t="s">
        <v>2876</v>
      </c>
      <c r="C70" s="732">
        <v>2</v>
      </c>
      <c r="D70" s="732" t="s">
        <v>2443</v>
      </c>
      <c r="E70" s="732">
        <v>191</v>
      </c>
      <c r="F70" s="732" t="s">
        <v>545</v>
      </c>
    </row>
    <row r="71" spans="1:6">
      <c r="A71" s="732">
        <v>3640</v>
      </c>
      <c r="B71" s="732" t="s">
        <v>2877</v>
      </c>
      <c r="C71" s="732">
        <v>2</v>
      </c>
      <c r="D71" s="732" t="s">
        <v>2443</v>
      </c>
      <c r="E71" s="732">
        <v>191</v>
      </c>
      <c r="F71" s="732" t="s">
        <v>545</v>
      </c>
    </row>
    <row r="72" spans="1:6">
      <c r="A72" s="732">
        <v>3681</v>
      </c>
      <c r="B72" s="732" t="s">
        <v>2878</v>
      </c>
      <c r="C72" s="732">
        <v>2</v>
      </c>
      <c r="D72" s="732" t="s">
        <v>2443</v>
      </c>
      <c r="E72" s="732">
        <v>191</v>
      </c>
      <c r="F72" s="732" t="s">
        <v>545</v>
      </c>
    </row>
    <row r="73" spans="1:6">
      <c r="A73" s="732">
        <v>3695</v>
      </c>
      <c r="B73" s="732" t="s">
        <v>235</v>
      </c>
      <c r="C73" s="732">
        <v>2</v>
      </c>
      <c r="D73" s="732" t="s">
        <v>2443</v>
      </c>
      <c r="E73" s="732">
        <v>23</v>
      </c>
      <c r="F73" s="732" t="s">
        <v>3205</v>
      </c>
    </row>
    <row r="74" spans="1:6">
      <c r="A74" s="732">
        <v>3709</v>
      </c>
      <c r="B74" s="732" t="s">
        <v>236</v>
      </c>
      <c r="C74" s="732">
        <v>2</v>
      </c>
      <c r="D74" s="732" t="s">
        <v>2443</v>
      </c>
      <c r="E74" s="732">
        <v>23</v>
      </c>
      <c r="F74" s="732" t="s">
        <v>3205</v>
      </c>
    </row>
    <row r="75" spans="1:6">
      <c r="A75" s="732">
        <v>3723</v>
      </c>
      <c r="B75" s="732" t="s">
        <v>238</v>
      </c>
      <c r="C75" s="732">
        <v>2</v>
      </c>
      <c r="D75" s="732" t="s">
        <v>2443</v>
      </c>
      <c r="E75" s="732">
        <v>6</v>
      </c>
      <c r="F75" s="732" t="s">
        <v>549</v>
      </c>
    </row>
    <row r="76" spans="1:6">
      <c r="A76" s="732">
        <v>3737</v>
      </c>
      <c r="B76" s="732" t="s">
        <v>239</v>
      </c>
      <c r="C76" s="732">
        <v>2</v>
      </c>
      <c r="D76" s="732" t="s">
        <v>2443</v>
      </c>
      <c r="E76" s="732">
        <v>24</v>
      </c>
      <c r="F76" s="732" t="s">
        <v>3206</v>
      </c>
    </row>
    <row r="77" spans="1:6">
      <c r="A77" s="732">
        <v>3751</v>
      </c>
      <c r="B77" s="732" t="s">
        <v>241</v>
      </c>
      <c r="C77" s="732">
        <v>2</v>
      </c>
      <c r="D77" s="732" t="s">
        <v>2443</v>
      </c>
      <c r="E77" s="732">
        <v>26</v>
      </c>
      <c r="F77" s="732" t="s">
        <v>3207</v>
      </c>
    </row>
    <row r="78" spans="1:6">
      <c r="A78" s="732">
        <v>3765</v>
      </c>
      <c r="B78" s="732" t="s">
        <v>243</v>
      </c>
      <c r="C78" s="732">
        <v>2</v>
      </c>
      <c r="D78" s="732" t="s">
        <v>2443</v>
      </c>
      <c r="E78" s="732">
        <v>26</v>
      </c>
      <c r="F78" s="732" t="s">
        <v>3207</v>
      </c>
    </row>
    <row r="79" spans="1:6">
      <c r="A79" s="732">
        <v>3786</v>
      </c>
      <c r="B79" s="732" t="s">
        <v>245</v>
      </c>
      <c r="C79" s="732">
        <v>2</v>
      </c>
      <c r="D79" s="732" t="s">
        <v>2443</v>
      </c>
      <c r="E79" s="732">
        <v>26</v>
      </c>
      <c r="F79" s="732" t="s">
        <v>3207</v>
      </c>
    </row>
    <row r="80" spans="1:6">
      <c r="A80" s="732">
        <v>3790</v>
      </c>
      <c r="B80" s="732" t="s">
        <v>247</v>
      </c>
      <c r="C80" s="732">
        <v>2</v>
      </c>
      <c r="D80" s="732" t="s">
        <v>2443</v>
      </c>
      <c r="E80" s="732">
        <v>26</v>
      </c>
      <c r="F80" s="732" t="s">
        <v>3207</v>
      </c>
    </row>
    <row r="81" spans="1:6">
      <c r="A81" s="732">
        <v>3796</v>
      </c>
      <c r="B81" s="732" t="s">
        <v>248</v>
      </c>
      <c r="C81" s="732">
        <v>2</v>
      </c>
      <c r="D81" s="732" t="s">
        <v>2443</v>
      </c>
      <c r="E81" s="732">
        <v>34</v>
      </c>
      <c r="F81" s="732" t="s">
        <v>3204</v>
      </c>
    </row>
    <row r="82" spans="1:6">
      <c r="A82" s="732">
        <v>3798</v>
      </c>
      <c r="B82" s="732" t="s">
        <v>250</v>
      </c>
      <c r="C82" s="732">
        <v>2</v>
      </c>
      <c r="D82" s="732" t="s">
        <v>2443</v>
      </c>
      <c r="E82" s="732">
        <v>6</v>
      </c>
      <c r="F82" s="732" t="s">
        <v>549</v>
      </c>
    </row>
    <row r="83" spans="1:6">
      <c r="A83" s="732">
        <v>3800</v>
      </c>
      <c r="B83" s="732" t="s">
        <v>252</v>
      </c>
      <c r="C83" s="732">
        <v>2</v>
      </c>
      <c r="D83" s="732" t="s">
        <v>2443</v>
      </c>
      <c r="E83" s="732">
        <v>38</v>
      </c>
      <c r="F83" s="732" t="s">
        <v>3208</v>
      </c>
    </row>
    <row r="84" spans="1:6">
      <c r="A84" s="732">
        <v>3810</v>
      </c>
      <c r="B84" s="732" t="s">
        <v>254</v>
      </c>
      <c r="C84" s="732">
        <v>6</v>
      </c>
      <c r="D84" s="732" t="s">
        <v>1170</v>
      </c>
      <c r="E84" s="732">
        <v>122</v>
      </c>
      <c r="F84" s="732" t="s">
        <v>2445</v>
      </c>
    </row>
    <row r="85" spans="1:6">
      <c r="A85" s="732">
        <v>3885</v>
      </c>
      <c r="B85" s="732" t="s">
        <v>256</v>
      </c>
      <c r="C85" s="732">
        <v>7</v>
      </c>
      <c r="D85" s="732" t="s">
        <v>2446</v>
      </c>
      <c r="E85" s="732">
        <v>1</v>
      </c>
      <c r="F85" s="732" t="s">
        <v>1462</v>
      </c>
    </row>
    <row r="86" spans="1:6">
      <c r="A86" s="732">
        <v>3887</v>
      </c>
      <c r="B86" s="732" t="s">
        <v>257</v>
      </c>
      <c r="C86" s="732">
        <v>7</v>
      </c>
      <c r="D86" s="732" t="s">
        <v>2446</v>
      </c>
      <c r="E86" s="732">
        <v>1</v>
      </c>
      <c r="F86" s="732" t="s">
        <v>1462</v>
      </c>
    </row>
    <row r="87" spans="1:6">
      <c r="A87" s="732">
        <v>3888</v>
      </c>
      <c r="B87" s="732" t="s">
        <v>258</v>
      </c>
      <c r="C87" s="732">
        <v>7</v>
      </c>
      <c r="D87" s="732" t="s">
        <v>2446</v>
      </c>
      <c r="E87" s="732">
        <v>1</v>
      </c>
      <c r="F87" s="732" t="s">
        <v>1462</v>
      </c>
    </row>
    <row r="88" spans="1:6">
      <c r="A88" s="732">
        <v>3889</v>
      </c>
      <c r="B88" s="732" t="s">
        <v>259</v>
      </c>
      <c r="C88" s="732">
        <v>7</v>
      </c>
      <c r="D88" s="732" t="s">
        <v>2446</v>
      </c>
      <c r="E88" s="732">
        <v>1</v>
      </c>
      <c r="F88" s="732" t="s">
        <v>1462</v>
      </c>
    </row>
    <row r="89" spans="1:6">
      <c r="A89" s="732">
        <v>3890</v>
      </c>
      <c r="B89" s="732" t="s">
        <v>260</v>
      </c>
      <c r="C89" s="732">
        <v>7</v>
      </c>
      <c r="D89" s="732" t="s">
        <v>2446</v>
      </c>
      <c r="E89" s="732">
        <v>1</v>
      </c>
      <c r="F89" s="732" t="s">
        <v>1462</v>
      </c>
    </row>
    <row r="90" spans="1:6">
      <c r="A90" s="732">
        <v>3891</v>
      </c>
      <c r="B90" s="732" t="s">
        <v>261</v>
      </c>
      <c r="C90" s="732">
        <v>7</v>
      </c>
      <c r="D90" s="732" t="s">
        <v>2446</v>
      </c>
      <c r="E90" s="732">
        <v>1</v>
      </c>
      <c r="F90" s="732" t="s">
        <v>1462</v>
      </c>
    </row>
    <row r="91" spans="1:6">
      <c r="A91" s="732">
        <v>3892</v>
      </c>
      <c r="B91" s="732" t="s">
        <v>262</v>
      </c>
      <c r="C91" s="732">
        <v>7</v>
      </c>
      <c r="D91" s="732" t="s">
        <v>2446</v>
      </c>
      <c r="E91" s="732">
        <v>1</v>
      </c>
      <c r="F91" s="732" t="s">
        <v>1462</v>
      </c>
    </row>
    <row r="92" spans="1:6">
      <c r="A92" s="732">
        <v>3893</v>
      </c>
      <c r="B92" s="732" t="s">
        <v>263</v>
      </c>
      <c r="C92" s="732">
        <v>7</v>
      </c>
      <c r="D92" s="732" t="s">
        <v>2446</v>
      </c>
      <c r="E92" s="732">
        <v>1</v>
      </c>
      <c r="F92" s="732" t="s">
        <v>1462</v>
      </c>
    </row>
    <row r="93" spans="1:6">
      <c r="A93" s="732">
        <v>3894</v>
      </c>
      <c r="B93" s="732" t="s">
        <v>264</v>
      </c>
      <c r="C93" s="732">
        <v>7</v>
      </c>
      <c r="D93" s="732" t="s">
        <v>2446</v>
      </c>
      <c r="E93" s="732">
        <v>1</v>
      </c>
      <c r="F93" s="732" t="s">
        <v>1462</v>
      </c>
    </row>
    <row r="94" spans="1:6">
      <c r="A94" s="732">
        <v>3896</v>
      </c>
      <c r="B94" s="732" t="s">
        <v>267</v>
      </c>
      <c r="C94" s="732">
        <v>7</v>
      </c>
      <c r="D94" s="732" t="s">
        <v>2446</v>
      </c>
      <c r="E94" s="732">
        <v>1</v>
      </c>
      <c r="F94" s="732" t="s">
        <v>1462</v>
      </c>
    </row>
    <row r="95" spans="1:6">
      <c r="A95" s="732">
        <v>3897</v>
      </c>
      <c r="B95" s="732" t="s">
        <v>269</v>
      </c>
      <c r="C95" s="732">
        <v>7</v>
      </c>
      <c r="D95" s="732" t="s">
        <v>2446</v>
      </c>
      <c r="E95" s="732">
        <v>1</v>
      </c>
      <c r="F95" s="732" t="s">
        <v>1462</v>
      </c>
    </row>
    <row r="96" spans="1:6">
      <c r="A96" s="732">
        <v>3898</v>
      </c>
      <c r="B96" s="732" t="s">
        <v>270</v>
      </c>
      <c r="C96" s="732">
        <v>7</v>
      </c>
      <c r="D96" s="732" t="s">
        <v>2446</v>
      </c>
      <c r="E96" s="732">
        <v>1</v>
      </c>
      <c r="F96" s="732" t="s">
        <v>1462</v>
      </c>
    </row>
    <row r="97" spans="1:6">
      <c r="A97" s="732">
        <v>3899</v>
      </c>
      <c r="B97" s="732" t="s">
        <v>271</v>
      </c>
      <c r="C97" s="732">
        <v>7</v>
      </c>
      <c r="D97" s="732" t="s">
        <v>2446</v>
      </c>
      <c r="E97" s="732">
        <v>1</v>
      </c>
      <c r="F97" s="732" t="s">
        <v>1462</v>
      </c>
    </row>
    <row r="98" spans="1:6">
      <c r="A98" s="732">
        <v>3900</v>
      </c>
      <c r="B98" s="732" t="s">
        <v>272</v>
      </c>
      <c r="C98" s="732">
        <v>7</v>
      </c>
      <c r="D98" s="732" t="s">
        <v>2446</v>
      </c>
      <c r="E98" s="732">
        <v>1</v>
      </c>
      <c r="F98" s="732" t="s">
        <v>1462</v>
      </c>
    </row>
    <row r="99" spans="1:6">
      <c r="A99" s="732">
        <v>3901</v>
      </c>
      <c r="B99" s="732" t="s">
        <v>274</v>
      </c>
      <c r="C99" s="732">
        <v>7</v>
      </c>
      <c r="D99" s="732" t="s">
        <v>2446</v>
      </c>
      <c r="E99" s="732">
        <v>1</v>
      </c>
      <c r="F99" s="732" t="s">
        <v>1462</v>
      </c>
    </row>
    <row r="100" spans="1:6">
      <c r="A100" s="732">
        <v>3904</v>
      </c>
      <c r="B100" s="732" t="s">
        <v>280</v>
      </c>
      <c r="C100" s="732">
        <v>7</v>
      </c>
      <c r="D100" s="732" t="s">
        <v>2446</v>
      </c>
      <c r="E100" s="732">
        <v>1</v>
      </c>
      <c r="F100" s="732" t="s">
        <v>1462</v>
      </c>
    </row>
    <row r="101" spans="1:6">
      <c r="A101" s="732">
        <v>3905</v>
      </c>
      <c r="B101" s="732" t="s">
        <v>282</v>
      </c>
      <c r="C101" s="732">
        <v>7</v>
      </c>
      <c r="D101" s="732" t="s">
        <v>2446</v>
      </c>
      <c r="E101" s="732">
        <v>1</v>
      </c>
      <c r="F101" s="732" t="s">
        <v>1462</v>
      </c>
    </row>
    <row r="102" spans="1:6">
      <c r="A102" s="732">
        <v>3909</v>
      </c>
      <c r="B102" s="732" t="s">
        <v>284</v>
      </c>
      <c r="C102" s="732">
        <v>7</v>
      </c>
      <c r="D102" s="732" t="s">
        <v>2446</v>
      </c>
      <c r="E102" s="732">
        <v>1</v>
      </c>
      <c r="F102" s="732" t="s">
        <v>1462</v>
      </c>
    </row>
    <row r="103" spans="1:6">
      <c r="A103" s="732">
        <v>3913</v>
      </c>
      <c r="B103" s="732" t="s">
        <v>288</v>
      </c>
      <c r="C103" s="732">
        <v>7</v>
      </c>
      <c r="D103" s="732" t="s">
        <v>2446</v>
      </c>
      <c r="E103" s="732">
        <v>1</v>
      </c>
      <c r="F103" s="732" t="s">
        <v>1462</v>
      </c>
    </row>
    <row r="104" spans="1:6">
      <c r="A104" s="732">
        <v>3915</v>
      </c>
      <c r="B104" s="732" t="s">
        <v>290</v>
      </c>
      <c r="C104" s="732">
        <v>7</v>
      </c>
      <c r="D104" s="732" t="s">
        <v>2446</v>
      </c>
      <c r="E104" s="732">
        <v>1</v>
      </c>
      <c r="F104" s="732" t="s">
        <v>1462</v>
      </c>
    </row>
    <row r="105" spans="1:6">
      <c r="A105" s="732">
        <v>3921</v>
      </c>
      <c r="B105" s="732" t="s">
        <v>292</v>
      </c>
      <c r="C105" s="732">
        <v>7</v>
      </c>
      <c r="D105" s="732" t="s">
        <v>2446</v>
      </c>
      <c r="E105" s="732">
        <v>1</v>
      </c>
      <c r="F105" s="732" t="s">
        <v>1462</v>
      </c>
    </row>
    <row r="106" spans="1:6">
      <c r="A106" s="732">
        <v>3924</v>
      </c>
      <c r="B106" s="732" t="s">
        <v>293</v>
      </c>
      <c r="C106" s="732">
        <v>7</v>
      </c>
      <c r="D106" s="732" t="s">
        <v>2446</v>
      </c>
      <c r="E106" s="732">
        <v>1</v>
      </c>
      <c r="F106" s="732" t="s">
        <v>1462</v>
      </c>
    </row>
    <row r="107" spans="1:6">
      <c r="A107" s="732">
        <v>3927</v>
      </c>
      <c r="B107" s="732" t="s">
        <v>296</v>
      </c>
      <c r="C107" s="732">
        <v>7</v>
      </c>
      <c r="D107" s="732" t="s">
        <v>2446</v>
      </c>
      <c r="E107" s="732">
        <v>1</v>
      </c>
      <c r="F107" s="732" t="s">
        <v>1462</v>
      </c>
    </row>
    <row r="108" spans="1:6">
      <c r="A108" s="732">
        <v>3928</v>
      </c>
      <c r="B108" s="732" t="s">
        <v>297</v>
      </c>
      <c r="C108" s="732">
        <v>7</v>
      </c>
      <c r="D108" s="732" t="s">
        <v>2446</v>
      </c>
      <c r="E108" s="732">
        <v>1</v>
      </c>
      <c r="F108" s="732" t="s">
        <v>1462</v>
      </c>
    </row>
    <row r="109" spans="1:6">
      <c r="A109" s="732">
        <v>3930</v>
      </c>
      <c r="B109" s="732" t="s">
        <v>299</v>
      </c>
      <c r="C109" s="732">
        <v>7</v>
      </c>
      <c r="D109" s="732" t="s">
        <v>2446</v>
      </c>
      <c r="E109" s="732">
        <v>1</v>
      </c>
      <c r="F109" s="732" t="s">
        <v>1462</v>
      </c>
    </row>
    <row r="110" spans="1:6">
      <c r="A110" s="732">
        <v>4261</v>
      </c>
      <c r="B110" s="732" t="s">
        <v>301</v>
      </c>
      <c r="C110" s="732">
        <v>6</v>
      </c>
      <c r="D110" s="732" t="s">
        <v>1170</v>
      </c>
      <c r="E110" s="732">
        <v>32</v>
      </c>
      <c r="F110" s="732" t="s">
        <v>3209</v>
      </c>
    </row>
    <row r="111" spans="1:6">
      <c r="A111" s="732">
        <v>4655</v>
      </c>
      <c r="B111" s="732" t="s">
        <v>302</v>
      </c>
      <c r="C111" s="732">
        <v>1</v>
      </c>
      <c r="D111" s="732" t="s">
        <v>2447</v>
      </c>
      <c r="E111" s="732">
        <v>1</v>
      </c>
      <c r="F111" s="732" t="s">
        <v>2448</v>
      </c>
    </row>
    <row r="112" spans="1:6">
      <c r="A112" s="732">
        <v>4703</v>
      </c>
      <c r="B112" s="732" t="s">
        <v>304</v>
      </c>
      <c r="C112" s="732">
        <v>1</v>
      </c>
      <c r="D112" s="732" t="s">
        <v>2447</v>
      </c>
      <c r="E112" s="732">
        <v>2</v>
      </c>
      <c r="F112" s="732" t="s">
        <v>2449</v>
      </c>
    </row>
    <row r="113" spans="1:6">
      <c r="A113" s="732">
        <v>4747</v>
      </c>
      <c r="B113" s="732" t="s">
        <v>305</v>
      </c>
      <c r="C113" s="732">
        <v>1</v>
      </c>
      <c r="D113" s="732" t="s">
        <v>2447</v>
      </c>
      <c r="E113" s="732">
        <v>3</v>
      </c>
      <c r="F113" s="732" t="s">
        <v>2449</v>
      </c>
    </row>
    <row r="114" spans="1:6">
      <c r="A114" s="732">
        <v>5074</v>
      </c>
      <c r="B114" s="732" t="s">
        <v>310</v>
      </c>
      <c r="C114" s="732">
        <v>2</v>
      </c>
      <c r="D114" s="732" t="s">
        <v>2443</v>
      </c>
      <c r="E114" s="732">
        <v>37</v>
      </c>
      <c r="F114" s="732" t="s">
        <v>551</v>
      </c>
    </row>
    <row r="115" spans="1:6">
      <c r="A115" s="732">
        <v>5083</v>
      </c>
      <c r="B115" s="732" t="s">
        <v>311</v>
      </c>
      <c r="C115" s="732">
        <v>2</v>
      </c>
      <c r="D115" s="732" t="s">
        <v>2443</v>
      </c>
      <c r="E115" s="732">
        <v>37</v>
      </c>
      <c r="F115" s="732" t="s">
        <v>551</v>
      </c>
    </row>
    <row r="116" spans="1:6">
      <c r="A116" s="732">
        <v>5084</v>
      </c>
      <c r="B116" s="732" t="s">
        <v>1678</v>
      </c>
      <c r="C116" s="732">
        <v>2</v>
      </c>
      <c r="D116" s="732" t="s">
        <v>2443</v>
      </c>
      <c r="E116" s="732">
        <v>37</v>
      </c>
      <c r="F116" s="732" t="s">
        <v>551</v>
      </c>
    </row>
    <row r="117" spans="1:6">
      <c r="A117" s="732">
        <v>5085</v>
      </c>
      <c r="B117" s="732" t="s">
        <v>1680</v>
      </c>
      <c r="C117" s="732">
        <v>2</v>
      </c>
      <c r="D117" s="732" t="s">
        <v>2443</v>
      </c>
      <c r="E117" s="732">
        <v>37</v>
      </c>
      <c r="F117" s="732" t="s">
        <v>551</v>
      </c>
    </row>
    <row r="118" spans="1:6">
      <c r="A118" s="732">
        <v>5086</v>
      </c>
      <c r="B118" s="732" t="s">
        <v>1682</v>
      </c>
      <c r="C118" s="732">
        <v>2</v>
      </c>
      <c r="D118" s="732" t="s">
        <v>2443</v>
      </c>
      <c r="E118" s="732">
        <v>37</v>
      </c>
      <c r="F118" s="732" t="s">
        <v>551</v>
      </c>
    </row>
    <row r="119" spans="1:6">
      <c r="A119" s="732">
        <v>5087</v>
      </c>
      <c r="B119" s="732" t="s">
        <v>1684</v>
      </c>
      <c r="C119" s="732">
        <v>2</v>
      </c>
      <c r="D119" s="732" t="s">
        <v>2443</v>
      </c>
      <c r="E119" s="732">
        <v>37</v>
      </c>
      <c r="F119" s="732" t="s">
        <v>551</v>
      </c>
    </row>
    <row r="120" spans="1:6">
      <c r="A120" s="732">
        <v>5088</v>
      </c>
      <c r="B120" s="732" t="s">
        <v>1685</v>
      </c>
      <c r="C120" s="732">
        <v>2</v>
      </c>
      <c r="D120" s="732" t="s">
        <v>2443</v>
      </c>
      <c r="E120" s="732">
        <v>37</v>
      </c>
      <c r="F120" s="732" t="s">
        <v>551</v>
      </c>
    </row>
    <row r="121" spans="1:6">
      <c r="A121" s="732">
        <v>5089</v>
      </c>
      <c r="B121" s="732" t="s">
        <v>1687</v>
      </c>
      <c r="C121" s="732">
        <v>2</v>
      </c>
      <c r="D121" s="732" t="s">
        <v>2443</v>
      </c>
      <c r="E121" s="732">
        <v>37</v>
      </c>
      <c r="F121" s="732" t="s">
        <v>551</v>
      </c>
    </row>
    <row r="122" spans="1:6">
      <c r="A122" s="732">
        <v>5090</v>
      </c>
      <c r="B122" s="732" t="s">
        <v>1688</v>
      </c>
      <c r="C122" s="732">
        <v>2</v>
      </c>
      <c r="D122" s="732" t="s">
        <v>2443</v>
      </c>
      <c r="E122" s="732">
        <v>37</v>
      </c>
      <c r="F122" s="732" t="s">
        <v>551</v>
      </c>
    </row>
    <row r="123" spans="1:6">
      <c r="A123" s="732">
        <v>5091</v>
      </c>
      <c r="B123" s="732" t="s">
        <v>1689</v>
      </c>
      <c r="C123" s="732">
        <v>2</v>
      </c>
      <c r="D123" s="732" t="s">
        <v>2443</v>
      </c>
      <c r="E123" s="732">
        <v>37</v>
      </c>
      <c r="F123" s="732" t="s">
        <v>551</v>
      </c>
    </row>
    <row r="124" spans="1:6">
      <c r="A124" s="732">
        <v>5092</v>
      </c>
      <c r="B124" s="732" t="s">
        <v>1691</v>
      </c>
      <c r="C124" s="732">
        <v>2</v>
      </c>
      <c r="D124" s="732" t="s">
        <v>2443</v>
      </c>
      <c r="E124" s="732">
        <v>37</v>
      </c>
      <c r="F124" s="732" t="s">
        <v>551</v>
      </c>
    </row>
    <row r="125" spans="1:6">
      <c r="A125" s="732">
        <v>5097</v>
      </c>
      <c r="B125" s="732" t="s">
        <v>1693</v>
      </c>
      <c r="C125" s="732">
        <v>2</v>
      </c>
      <c r="D125" s="732" t="s">
        <v>2443</v>
      </c>
      <c r="E125" s="732">
        <v>34</v>
      </c>
      <c r="F125" s="732" t="s">
        <v>3204</v>
      </c>
    </row>
    <row r="126" spans="1:6">
      <c r="A126" s="732">
        <v>5098</v>
      </c>
      <c r="B126" s="732" t="s">
        <v>1695</v>
      </c>
      <c r="C126" s="732">
        <v>2</v>
      </c>
      <c r="D126" s="732" t="s">
        <v>2443</v>
      </c>
      <c r="E126" s="732">
        <v>34</v>
      </c>
      <c r="F126" s="732" t="s">
        <v>3204</v>
      </c>
    </row>
    <row r="127" spans="1:6">
      <c r="A127" s="732">
        <v>5099</v>
      </c>
      <c r="B127" s="732" t="s">
        <v>1696</v>
      </c>
      <c r="C127" s="732">
        <v>2</v>
      </c>
      <c r="D127" s="732" t="s">
        <v>2443</v>
      </c>
      <c r="E127" s="732">
        <v>34</v>
      </c>
      <c r="F127" s="732" t="s">
        <v>3204</v>
      </c>
    </row>
    <row r="128" spans="1:6">
      <c r="A128" s="732">
        <v>5100</v>
      </c>
      <c r="B128" s="732" t="s">
        <v>1698</v>
      </c>
      <c r="C128" s="732">
        <v>2</v>
      </c>
      <c r="D128" s="732" t="s">
        <v>2443</v>
      </c>
      <c r="E128" s="732">
        <v>34</v>
      </c>
      <c r="F128" s="732" t="s">
        <v>3204</v>
      </c>
    </row>
    <row r="129" spans="1:6">
      <c r="A129" s="732">
        <v>5130</v>
      </c>
      <c r="B129" s="732" t="s">
        <v>1702</v>
      </c>
      <c r="C129" s="732">
        <v>2</v>
      </c>
      <c r="D129" s="732" t="s">
        <v>2443</v>
      </c>
      <c r="E129" s="732">
        <v>34</v>
      </c>
      <c r="F129" s="732" t="s">
        <v>3204</v>
      </c>
    </row>
    <row r="130" spans="1:6">
      <c r="A130" s="732">
        <v>5131</v>
      </c>
      <c r="B130" s="732" t="s">
        <v>1704</v>
      </c>
      <c r="C130" s="732">
        <v>2</v>
      </c>
      <c r="D130" s="732" t="s">
        <v>2443</v>
      </c>
      <c r="E130" s="732">
        <v>34</v>
      </c>
      <c r="F130" s="732" t="s">
        <v>3204</v>
      </c>
    </row>
    <row r="131" spans="1:6">
      <c r="A131" s="732">
        <v>5132</v>
      </c>
      <c r="B131" s="732" t="s">
        <v>1706</v>
      </c>
      <c r="C131" s="732">
        <v>2</v>
      </c>
      <c r="D131" s="732" t="s">
        <v>2443</v>
      </c>
      <c r="E131" s="732">
        <v>34</v>
      </c>
      <c r="F131" s="732" t="s">
        <v>3204</v>
      </c>
    </row>
    <row r="132" spans="1:6">
      <c r="A132" s="732">
        <v>5133</v>
      </c>
      <c r="B132" s="732" t="s">
        <v>1708</v>
      </c>
      <c r="C132" s="732">
        <v>2</v>
      </c>
      <c r="D132" s="732" t="s">
        <v>2443</v>
      </c>
      <c r="E132" s="732">
        <v>34</v>
      </c>
      <c r="F132" s="732" t="s">
        <v>3204</v>
      </c>
    </row>
    <row r="133" spans="1:6">
      <c r="A133" s="732">
        <v>5134</v>
      </c>
      <c r="B133" s="732" t="s">
        <v>1709</v>
      </c>
      <c r="C133" s="732">
        <v>2</v>
      </c>
      <c r="D133" s="732" t="s">
        <v>2443</v>
      </c>
      <c r="E133" s="732">
        <v>34</v>
      </c>
      <c r="F133" s="732" t="s">
        <v>3204</v>
      </c>
    </row>
    <row r="134" spans="1:6">
      <c r="A134" s="732">
        <v>5135</v>
      </c>
      <c r="B134" s="732" t="s">
        <v>1711</v>
      </c>
      <c r="C134" s="732">
        <v>2</v>
      </c>
      <c r="D134" s="732" t="s">
        <v>2443</v>
      </c>
      <c r="E134" s="732">
        <v>34</v>
      </c>
      <c r="F134" s="732" t="s">
        <v>3204</v>
      </c>
    </row>
    <row r="135" spans="1:6">
      <c r="A135" s="732">
        <v>5137</v>
      </c>
      <c r="B135" s="732" t="s">
        <v>1715</v>
      </c>
      <c r="C135" s="732">
        <v>2</v>
      </c>
      <c r="D135" s="732" t="s">
        <v>2443</v>
      </c>
      <c r="E135" s="732">
        <v>34</v>
      </c>
      <c r="F135" s="732" t="s">
        <v>3204</v>
      </c>
    </row>
    <row r="136" spans="1:6">
      <c r="A136" s="732">
        <v>5138</v>
      </c>
      <c r="B136" s="732" t="s">
        <v>1717</v>
      </c>
      <c r="C136" s="732">
        <v>2</v>
      </c>
      <c r="D136" s="732" t="s">
        <v>2443</v>
      </c>
      <c r="E136" s="732">
        <v>34</v>
      </c>
      <c r="F136" s="732" t="s">
        <v>3204</v>
      </c>
    </row>
    <row r="137" spans="1:6">
      <c r="A137" s="732">
        <v>5139</v>
      </c>
      <c r="B137" s="732" t="s">
        <v>1719</v>
      </c>
      <c r="C137" s="732">
        <v>2</v>
      </c>
      <c r="D137" s="732" t="s">
        <v>2443</v>
      </c>
      <c r="E137" s="732">
        <v>34</v>
      </c>
      <c r="F137" s="732" t="s">
        <v>3204</v>
      </c>
    </row>
    <row r="138" spans="1:6">
      <c r="A138" s="732">
        <v>5141</v>
      </c>
      <c r="B138" s="732" t="s">
        <v>1722</v>
      </c>
      <c r="C138" s="732">
        <v>2</v>
      </c>
      <c r="D138" s="732" t="s">
        <v>2443</v>
      </c>
      <c r="E138" s="732">
        <v>34</v>
      </c>
      <c r="F138" s="732" t="s">
        <v>3204</v>
      </c>
    </row>
    <row r="139" spans="1:6">
      <c r="A139" s="732">
        <v>5142</v>
      </c>
      <c r="B139" s="732" t="s">
        <v>1724</v>
      </c>
      <c r="C139" s="732">
        <v>2</v>
      </c>
      <c r="D139" s="732" t="s">
        <v>2443</v>
      </c>
      <c r="E139" s="732">
        <v>34</v>
      </c>
      <c r="F139" s="732" t="s">
        <v>3204</v>
      </c>
    </row>
    <row r="140" spans="1:6">
      <c r="A140" s="732">
        <v>5143</v>
      </c>
      <c r="B140" s="732" t="s">
        <v>1726</v>
      </c>
      <c r="C140" s="732">
        <v>2</v>
      </c>
      <c r="D140" s="732" t="s">
        <v>2443</v>
      </c>
      <c r="E140" s="732">
        <v>34</v>
      </c>
      <c r="F140" s="732" t="s">
        <v>3204</v>
      </c>
    </row>
    <row r="141" spans="1:6">
      <c r="A141" s="732">
        <v>5144</v>
      </c>
      <c r="B141" s="732" t="s">
        <v>1728</v>
      </c>
      <c r="C141" s="732">
        <v>2</v>
      </c>
      <c r="D141" s="732" t="s">
        <v>2443</v>
      </c>
      <c r="E141" s="732">
        <v>34</v>
      </c>
      <c r="F141" s="732" t="s">
        <v>3204</v>
      </c>
    </row>
    <row r="142" spans="1:6">
      <c r="A142" s="732">
        <v>5145</v>
      </c>
      <c r="B142" s="732" t="s">
        <v>1730</v>
      </c>
      <c r="C142" s="732">
        <v>2</v>
      </c>
      <c r="D142" s="732" t="s">
        <v>2443</v>
      </c>
      <c r="E142" s="732">
        <v>34</v>
      </c>
      <c r="F142" s="732" t="s">
        <v>3204</v>
      </c>
    </row>
    <row r="143" spans="1:6">
      <c r="A143" s="732">
        <v>5146</v>
      </c>
      <c r="B143" s="732" t="s">
        <v>1731</v>
      </c>
      <c r="C143" s="732">
        <v>2</v>
      </c>
      <c r="D143" s="732" t="s">
        <v>2443</v>
      </c>
      <c r="E143" s="732">
        <v>34</v>
      </c>
      <c r="F143" s="732" t="s">
        <v>3204</v>
      </c>
    </row>
    <row r="144" spans="1:6">
      <c r="A144" s="732">
        <v>5149</v>
      </c>
      <c r="B144" s="732" t="s">
        <v>1735</v>
      </c>
      <c r="C144" s="732">
        <v>2</v>
      </c>
      <c r="D144" s="732" t="s">
        <v>2443</v>
      </c>
      <c r="E144" s="732">
        <v>34</v>
      </c>
      <c r="F144" s="732" t="s">
        <v>3204</v>
      </c>
    </row>
    <row r="145" spans="1:6">
      <c r="A145" s="732">
        <v>5150</v>
      </c>
      <c r="B145" s="732" t="s">
        <v>1737</v>
      </c>
      <c r="C145" s="732">
        <v>2</v>
      </c>
      <c r="D145" s="732" t="s">
        <v>2443</v>
      </c>
      <c r="E145" s="732">
        <v>34</v>
      </c>
      <c r="F145" s="732" t="s">
        <v>3204</v>
      </c>
    </row>
    <row r="146" spans="1:6">
      <c r="A146" s="732">
        <v>5151</v>
      </c>
      <c r="B146" s="732" t="s">
        <v>1739</v>
      </c>
      <c r="C146" s="732">
        <v>2</v>
      </c>
      <c r="D146" s="732" t="s">
        <v>2443</v>
      </c>
      <c r="E146" s="732">
        <v>34</v>
      </c>
      <c r="F146" s="732" t="s">
        <v>3204</v>
      </c>
    </row>
    <row r="147" spans="1:6">
      <c r="A147" s="732">
        <v>5152</v>
      </c>
      <c r="B147" s="732" t="s">
        <v>1741</v>
      </c>
      <c r="C147" s="732">
        <v>2</v>
      </c>
      <c r="D147" s="732" t="s">
        <v>2443</v>
      </c>
      <c r="E147" s="732">
        <v>34</v>
      </c>
      <c r="F147" s="732" t="s">
        <v>3204</v>
      </c>
    </row>
    <row r="148" spans="1:6">
      <c r="A148" s="732">
        <v>5153</v>
      </c>
      <c r="B148" s="732" t="s">
        <v>1743</v>
      </c>
      <c r="C148" s="732">
        <v>2</v>
      </c>
      <c r="D148" s="732" t="s">
        <v>2443</v>
      </c>
      <c r="E148" s="732">
        <v>34</v>
      </c>
      <c r="F148" s="732" t="s">
        <v>3204</v>
      </c>
    </row>
    <row r="149" spans="1:6">
      <c r="A149" s="732">
        <v>5154</v>
      </c>
      <c r="B149" s="732" t="s">
        <v>1745</v>
      </c>
      <c r="C149" s="732">
        <v>2</v>
      </c>
      <c r="D149" s="732" t="s">
        <v>2443</v>
      </c>
      <c r="E149" s="732">
        <v>34</v>
      </c>
      <c r="F149" s="732" t="s">
        <v>3204</v>
      </c>
    </row>
    <row r="150" spans="1:6">
      <c r="A150" s="732">
        <v>5155</v>
      </c>
      <c r="B150" s="732" t="s">
        <v>1747</v>
      </c>
      <c r="C150" s="732">
        <v>2</v>
      </c>
      <c r="D150" s="732" t="s">
        <v>2443</v>
      </c>
      <c r="E150" s="732">
        <v>34</v>
      </c>
      <c r="F150" s="732" t="s">
        <v>3204</v>
      </c>
    </row>
    <row r="151" spans="1:6">
      <c r="A151" s="732">
        <v>5156</v>
      </c>
      <c r="B151" s="732" t="s">
        <v>1749</v>
      </c>
      <c r="C151" s="732">
        <v>2</v>
      </c>
      <c r="D151" s="732" t="s">
        <v>2443</v>
      </c>
      <c r="E151" s="732">
        <v>34</v>
      </c>
      <c r="F151" s="732" t="s">
        <v>3204</v>
      </c>
    </row>
    <row r="152" spans="1:6">
      <c r="A152" s="732">
        <v>5157</v>
      </c>
      <c r="B152" s="732" t="s">
        <v>1750</v>
      </c>
      <c r="C152" s="732">
        <v>2</v>
      </c>
      <c r="D152" s="732" t="s">
        <v>2443</v>
      </c>
      <c r="E152" s="732">
        <v>34</v>
      </c>
      <c r="F152" s="732" t="s">
        <v>3204</v>
      </c>
    </row>
    <row r="153" spans="1:6">
      <c r="A153" s="732">
        <v>5159</v>
      </c>
      <c r="B153" s="732" t="s">
        <v>1754</v>
      </c>
      <c r="C153" s="732">
        <v>2</v>
      </c>
      <c r="D153" s="732" t="s">
        <v>2443</v>
      </c>
      <c r="E153" s="732">
        <v>34</v>
      </c>
      <c r="F153" s="732" t="s">
        <v>3204</v>
      </c>
    </row>
    <row r="154" spans="1:6">
      <c r="A154" s="732">
        <v>5160</v>
      </c>
      <c r="B154" s="732" t="s">
        <v>312</v>
      </c>
      <c r="C154" s="732">
        <v>2</v>
      </c>
      <c r="D154" s="732" t="s">
        <v>2443</v>
      </c>
      <c r="E154" s="732">
        <v>34</v>
      </c>
      <c r="F154" s="732" t="s">
        <v>3204</v>
      </c>
    </row>
    <row r="155" spans="1:6">
      <c r="A155" s="732">
        <v>5161</v>
      </c>
      <c r="B155" s="732" t="s">
        <v>314</v>
      </c>
      <c r="C155" s="732">
        <v>2</v>
      </c>
      <c r="D155" s="732" t="s">
        <v>2443</v>
      </c>
      <c r="E155" s="732">
        <v>34</v>
      </c>
      <c r="F155" s="732" t="s">
        <v>3204</v>
      </c>
    </row>
    <row r="156" spans="1:6">
      <c r="A156" s="732">
        <v>5162</v>
      </c>
      <c r="B156" s="732" t="s">
        <v>316</v>
      </c>
      <c r="C156" s="732">
        <v>2</v>
      </c>
      <c r="D156" s="732" t="s">
        <v>2443</v>
      </c>
      <c r="E156" s="732">
        <v>34</v>
      </c>
      <c r="F156" s="732" t="s">
        <v>3204</v>
      </c>
    </row>
    <row r="157" spans="1:6">
      <c r="A157" s="732">
        <v>5163</v>
      </c>
      <c r="B157" s="732" t="s">
        <v>318</v>
      </c>
      <c r="C157" s="732">
        <v>2</v>
      </c>
      <c r="D157" s="732" t="s">
        <v>2443</v>
      </c>
      <c r="E157" s="732">
        <v>34</v>
      </c>
      <c r="F157" s="732" t="s">
        <v>3204</v>
      </c>
    </row>
    <row r="158" spans="1:6">
      <c r="A158" s="732">
        <v>5176</v>
      </c>
      <c r="B158" s="732" t="s">
        <v>322</v>
      </c>
      <c r="C158" s="732">
        <v>2</v>
      </c>
      <c r="D158" s="732" t="s">
        <v>2443</v>
      </c>
      <c r="E158" s="732">
        <v>38</v>
      </c>
      <c r="F158" s="732" t="s">
        <v>3208</v>
      </c>
    </row>
    <row r="159" spans="1:6">
      <c r="A159" s="732">
        <v>5183</v>
      </c>
      <c r="B159" s="732" t="s">
        <v>323</v>
      </c>
      <c r="C159" s="732">
        <v>2</v>
      </c>
      <c r="D159" s="732" t="s">
        <v>2443</v>
      </c>
      <c r="E159" s="732">
        <v>38</v>
      </c>
      <c r="F159" s="732" t="s">
        <v>3208</v>
      </c>
    </row>
    <row r="160" spans="1:6">
      <c r="A160" s="732">
        <v>5184</v>
      </c>
      <c r="B160" s="732" t="s">
        <v>325</v>
      </c>
      <c r="C160" s="732">
        <v>2</v>
      </c>
      <c r="D160" s="732" t="s">
        <v>2443</v>
      </c>
      <c r="E160" s="732">
        <v>38</v>
      </c>
      <c r="F160" s="732" t="s">
        <v>3208</v>
      </c>
    </row>
    <row r="161" spans="1:6">
      <c r="A161" s="732">
        <v>5185</v>
      </c>
      <c r="B161" s="732" t="s">
        <v>327</v>
      </c>
      <c r="C161" s="732">
        <v>2</v>
      </c>
      <c r="D161" s="732" t="s">
        <v>2443</v>
      </c>
      <c r="E161" s="732">
        <v>38</v>
      </c>
      <c r="F161" s="732" t="s">
        <v>3208</v>
      </c>
    </row>
    <row r="162" spans="1:6">
      <c r="A162" s="732">
        <v>5186</v>
      </c>
      <c r="B162" s="732" t="s">
        <v>329</v>
      </c>
      <c r="C162" s="732">
        <v>2</v>
      </c>
      <c r="D162" s="732" t="s">
        <v>2443</v>
      </c>
      <c r="E162" s="732">
        <v>38</v>
      </c>
      <c r="F162" s="732" t="s">
        <v>3208</v>
      </c>
    </row>
    <row r="163" spans="1:6">
      <c r="A163" s="732">
        <v>5187</v>
      </c>
      <c r="B163" s="732" t="s">
        <v>331</v>
      </c>
      <c r="C163" s="732">
        <v>2</v>
      </c>
      <c r="D163" s="732" t="s">
        <v>2443</v>
      </c>
      <c r="E163" s="732">
        <v>38</v>
      </c>
      <c r="F163" s="732" t="s">
        <v>3208</v>
      </c>
    </row>
    <row r="164" spans="1:6">
      <c r="A164" s="732">
        <v>5188</v>
      </c>
      <c r="B164" s="732" t="s">
        <v>333</v>
      </c>
      <c r="C164" s="732">
        <v>2</v>
      </c>
      <c r="D164" s="732" t="s">
        <v>2443</v>
      </c>
      <c r="E164" s="732">
        <v>38</v>
      </c>
      <c r="F164" s="732" t="s">
        <v>3208</v>
      </c>
    </row>
    <row r="165" spans="1:6">
      <c r="A165" s="732">
        <v>5189</v>
      </c>
      <c r="B165" s="732" t="s">
        <v>335</v>
      </c>
      <c r="C165" s="732">
        <v>2</v>
      </c>
      <c r="D165" s="732" t="s">
        <v>2443</v>
      </c>
      <c r="E165" s="732">
        <v>38</v>
      </c>
      <c r="F165" s="732" t="s">
        <v>3208</v>
      </c>
    </row>
    <row r="166" spans="1:6">
      <c r="A166" s="732">
        <v>5190</v>
      </c>
      <c r="B166" s="732" t="s">
        <v>337</v>
      </c>
      <c r="C166" s="732">
        <v>2</v>
      </c>
      <c r="D166" s="732" t="s">
        <v>2443</v>
      </c>
      <c r="E166" s="732">
        <v>38</v>
      </c>
      <c r="F166" s="732" t="s">
        <v>3208</v>
      </c>
    </row>
    <row r="167" spans="1:6">
      <c r="A167" s="732">
        <v>5191</v>
      </c>
      <c r="B167" s="732" t="s">
        <v>339</v>
      </c>
      <c r="C167" s="732">
        <v>2</v>
      </c>
      <c r="D167" s="732" t="s">
        <v>2443</v>
      </c>
      <c r="E167" s="732">
        <v>38</v>
      </c>
      <c r="F167" s="732" t="s">
        <v>3208</v>
      </c>
    </row>
    <row r="168" spans="1:6">
      <c r="A168" s="732">
        <v>5192</v>
      </c>
      <c r="B168" s="732" t="s">
        <v>340</v>
      </c>
      <c r="C168" s="732">
        <v>2</v>
      </c>
      <c r="D168" s="732" t="s">
        <v>2443</v>
      </c>
      <c r="E168" s="732">
        <v>38</v>
      </c>
      <c r="F168" s="732" t="s">
        <v>3208</v>
      </c>
    </row>
    <row r="169" spans="1:6">
      <c r="A169" s="732">
        <v>5193</v>
      </c>
      <c r="B169" s="732" t="s">
        <v>342</v>
      </c>
      <c r="C169" s="732">
        <v>2</v>
      </c>
      <c r="D169" s="732" t="s">
        <v>2443</v>
      </c>
      <c r="E169" s="732">
        <v>38</v>
      </c>
      <c r="F169" s="732" t="s">
        <v>3208</v>
      </c>
    </row>
    <row r="170" spans="1:6">
      <c r="A170" s="732">
        <v>5194</v>
      </c>
      <c r="B170" s="732" t="s">
        <v>344</v>
      </c>
      <c r="C170" s="732">
        <v>2</v>
      </c>
      <c r="D170" s="732" t="s">
        <v>2443</v>
      </c>
      <c r="E170" s="732">
        <v>30</v>
      </c>
      <c r="F170" s="732" t="s">
        <v>3223</v>
      </c>
    </row>
    <row r="171" spans="1:6">
      <c r="A171" s="732">
        <v>5195</v>
      </c>
      <c r="B171" s="732" t="s">
        <v>346</v>
      </c>
      <c r="C171" s="732">
        <v>2</v>
      </c>
      <c r="D171" s="732" t="s">
        <v>2443</v>
      </c>
      <c r="E171" s="732">
        <v>38</v>
      </c>
      <c r="F171" s="732" t="s">
        <v>3208</v>
      </c>
    </row>
    <row r="172" spans="1:6">
      <c r="A172" s="732">
        <v>5196</v>
      </c>
      <c r="B172" s="732" t="s">
        <v>348</v>
      </c>
      <c r="C172" s="732">
        <v>2</v>
      </c>
      <c r="D172" s="732" t="s">
        <v>2443</v>
      </c>
      <c r="E172" s="732">
        <v>38</v>
      </c>
      <c r="F172" s="732" t="s">
        <v>3208</v>
      </c>
    </row>
    <row r="173" spans="1:6">
      <c r="A173" s="732">
        <v>5198</v>
      </c>
      <c r="B173" s="732" t="s">
        <v>350</v>
      </c>
      <c r="C173" s="732">
        <v>2</v>
      </c>
      <c r="D173" s="732" t="s">
        <v>2443</v>
      </c>
      <c r="E173" s="732">
        <v>38</v>
      </c>
      <c r="F173" s="732" t="s">
        <v>3208</v>
      </c>
    </row>
    <row r="174" spans="1:6">
      <c r="A174" s="732">
        <v>5200</v>
      </c>
      <c r="B174" s="732" t="s">
        <v>352</v>
      </c>
      <c r="C174" s="732">
        <v>2</v>
      </c>
      <c r="D174" s="732" t="s">
        <v>2443</v>
      </c>
      <c r="E174" s="732">
        <v>6</v>
      </c>
      <c r="F174" s="732" t="s">
        <v>549</v>
      </c>
    </row>
    <row r="175" spans="1:6">
      <c r="A175" s="732">
        <v>5201</v>
      </c>
      <c r="B175" s="732" t="s">
        <v>354</v>
      </c>
      <c r="C175" s="732">
        <v>2</v>
      </c>
      <c r="D175" s="732" t="s">
        <v>2443</v>
      </c>
      <c r="E175" s="732">
        <v>38</v>
      </c>
      <c r="F175" s="732" t="s">
        <v>3208</v>
      </c>
    </row>
    <row r="176" spans="1:6">
      <c r="A176" s="732">
        <v>5202</v>
      </c>
      <c r="B176" s="732" t="s">
        <v>356</v>
      </c>
      <c r="C176" s="732">
        <v>2</v>
      </c>
      <c r="D176" s="732" t="s">
        <v>2443</v>
      </c>
      <c r="E176" s="732">
        <v>38</v>
      </c>
      <c r="F176" s="732" t="s">
        <v>3208</v>
      </c>
    </row>
    <row r="177" spans="1:6">
      <c r="A177" s="732">
        <v>5203</v>
      </c>
      <c r="B177" s="732" t="s">
        <v>357</v>
      </c>
      <c r="C177" s="732">
        <v>2</v>
      </c>
      <c r="D177" s="732" t="s">
        <v>2443</v>
      </c>
      <c r="E177" s="732">
        <v>38</v>
      </c>
      <c r="F177" s="732" t="s">
        <v>3208</v>
      </c>
    </row>
    <row r="178" spans="1:6">
      <c r="A178" s="732">
        <v>5204</v>
      </c>
      <c r="B178" s="732" t="s">
        <v>359</v>
      </c>
      <c r="C178" s="732">
        <v>2</v>
      </c>
      <c r="D178" s="732" t="s">
        <v>2443</v>
      </c>
      <c r="E178" s="732">
        <v>38</v>
      </c>
      <c r="F178" s="732" t="s">
        <v>3208</v>
      </c>
    </row>
    <row r="179" spans="1:6">
      <c r="A179" s="732">
        <v>5205</v>
      </c>
      <c r="B179" s="732" t="s">
        <v>361</v>
      </c>
      <c r="C179" s="732">
        <v>2</v>
      </c>
      <c r="D179" s="732" t="s">
        <v>2443</v>
      </c>
      <c r="E179" s="732">
        <v>38</v>
      </c>
      <c r="F179" s="732" t="s">
        <v>3208</v>
      </c>
    </row>
    <row r="180" spans="1:6">
      <c r="A180" s="732">
        <v>5206</v>
      </c>
      <c r="B180" s="732" t="s">
        <v>363</v>
      </c>
      <c r="C180" s="732">
        <v>2</v>
      </c>
      <c r="D180" s="732" t="s">
        <v>2443</v>
      </c>
      <c r="E180" s="732">
        <v>38</v>
      </c>
      <c r="F180" s="732" t="s">
        <v>3208</v>
      </c>
    </row>
    <row r="181" spans="1:6">
      <c r="A181" s="732">
        <v>5207</v>
      </c>
      <c r="B181" s="732" t="s">
        <v>365</v>
      </c>
      <c r="C181" s="732">
        <v>2</v>
      </c>
      <c r="D181" s="732" t="s">
        <v>2443</v>
      </c>
      <c r="E181" s="732">
        <v>6</v>
      </c>
      <c r="F181" s="732" t="s">
        <v>549</v>
      </c>
    </row>
    <row r="182" spans="1:6">
      <c r="A182" s="732">
        <v>5208</v>
      </c>
      <c r="B182" s="732" t="s">
        <v>367</v>
      </c>
      <c r="C182" s="732">
        <v>2</v>
      </c>
      <c r="D182" s="732" t="s">
        <v>2443</v>
      </c>
      <c r="E182" s="732">
        <v>6</v>
      </c>
      <c r="F182" s="732" t="s">
        <v>549</v>
      </c>
    </row>
    <row r="183" spans="1:6">
      <c r="A183" s="732">
        <v>5209</v>
      </c>
      <c r="B183" s="732" t="s">
        <v>369</v>
      </c>
      <c r="C183" s="732">
        <v>2</v>
      </c>
      <c r="D183" s="732" t="s">
        <v>2443</v>
      </c>
      <c r="E183" s="732">
        <v>6</v>
      </c>
      <c r="F183" s="732" t="s">
        <v>549</v>
      </c>
    </row>
    <row r="184" spans="1:6">
      <c r="A184" s="732">
        <v>5210</v>
      </c>
      <c r="B184" s="732" t="s">
        <v>370</v>
      </c>
      <c r="C184" s="732">
        <v>2</v>
      </c>
      <c r="D184" s="732" t="s">
        <v>2443</v>
      </c>
      <c r="E184" s="732">
        <v>38</v>
      </c>
      <c r="F184" s="732" t="s">
        <v>3208</v>
      </c>
    </row>
    <row r="185" spans="1:6">
      <c r="A185" s="732">
        <v>5212</v>
      </c>
      <c r="B185" s="732" t="s">
        <v>371</v>
      </c>
      <c r="C185" s="732">
        <v>2</v>
      </c>
      <c r="D185" s="732" t="s">
        <v>2443</v>
      </c>
      <c r="E185" s="732">
        <v>38</v>
      </c>
      <c r="F185" s="732" t="s">
        <v>3208</v>
      </c>
    </row>
    <row r="186" spans="1:6">
      <c r="A186" s="732">
        <v>5213</v>
      </c>
      <c r="B186" s="732" t="s">
        <v>373</v>
      </c>
      <c r="C186" s="732">
        <v>2</v>
      </c>
      <c r="D186" s="732" t="s">
        <v>2443</v>
      </c>
      <c r="E186" s="732">
        <v>38</v>
      </c>
      <c r="F186" s="732" t="s">
        <v>3208</v>
      </c>
    </row>
    <row r="187" spans="1:6">
      <c r="A187" s="732">
        <v>5214</v>
      </c>
      <c r="B187" s="732" t="s">
        <v>375</v>
      </c>
      <c r="C187" s="732">
        <v>2</v>
      </c>
      <c r="D187" s="732" t="s">
        <v>2443</v>
      </c>
      <c r="E187" s="732">
        <v>38</v>
      </c>
      <c r="F187" s="732" t="s">
        <v>3208</v>
      </c>
    </row>
    <row r="188" spans="1:6">
      <c r="A188" s="732">
        <v>5215</v>
      </c>
      <c r="B188" s="732" t="s">
        <v>376</v>
      </c>
      <c r="C188" s="732">
        <v>2</v>
      </c>
      <c r="D188" s="732" t="s">
        <v>2443</v>
      </c>
      <c r="E188" s="732">
        <v>38</v>
      </c>
      <c r="F188" s="732" t="s">
        <v>3208</v>
      </c>
    </row>
    <row r="189" spans="1:6">
      <c r="A189" s="732">
        <v>5216</v>
      </c>
      <c r="B189" s="732" t="s">
        <v>378</v>
      </c>
      <c r="C189" s="732">
        <v>2</v>
      </c>
      <c r="D189" s="732" t="s">
        <v>2443</v>
      </c>
      <c r="E189" s="732">
        <v>38</v>
      </c>
      <c r="F189" s="732" t="s">
        <v>3208</v>
      </c>
    </row>
    <row r="190" spans="1:6">
      <c r="A190" s="732">
        <v>5220</v>
      </c>
      <c r="B190" s="732" t="s">
        <v>382</v>
      </c>
      <c r="C190" s="732">
        <v>2</v>
      </c>
      <c r="D190" s="732" t="s">
        <v>2443</v>
      </c>
      <c r="E190" s="732">
        <v>38</v>
      </c>
      <c r="F190" s="732" t="s">
        <v>3208</v>
      </c>
    </row>
    <row r="191" spans="1:6">
      <c r="A191" s="732">
        <v>5221</v>
      </c>
      <c r="B191" s="732" t="s">
        <v>384</v>
      </c>
      <c r="C191" s="732">
        <v>2</v>
      </c>
      <c r="D191" s="732" t="s">
        <v>2443</v>
      </c>
      <c r="E191" s="732">
        <v>38</v>
      </c>
      <c r="F191" s="732" t="s">
        <v>3208</v>
      </c>
    </row>
    <row r="192" spans="1:6">
      <c r="A192" s="732">
        <v>5226</v>
      </c>
      <c r="B192" s="732" t="s">
        <v>387</v>
      </c>
      <c r="C192" s="732">
        <v>2</v>
      </c>
      <c r="D192" s="732" t="s">
        <v>2443</v>
      </c>
      <c r="E192" s="732">
        <v>38</v>
      </c>
      <c r="F192" s="732" t="s">
        <v>3208</v>
      </c>
    </row>
    <row r="193" spans="1:6">
      <c r="A193" s="732">
        <v>5227</v>
      </c>
      <c r="B193" s="732" t="s">
        <v>389</v>
      </c>
      <c r="C193" s="732">
        <v>2</v>
      </c>
      <c r="D193" s="732" t="s">
        <v>2443</v>
      </c>
      <c r="E193" s="732">
        <v>38</v>
      </c>
      <c r="F193" s="732" t="s">
        <v>3208</v>
      </c>
    </row>
    <row r="194" spans="1:6">
      <c r="A194" s="732">
        <v>5228</v>
      </c>
      <c r="B194" s="732" t="s">
        <v>391</v>
      </c>
      <c r="C194" s="732">
        <v>2</v>
      </c>
      <c r="D194" s="732" t="s">
        <v>2443</v>
      </c>
      <c r="E194" s="732">
        <v>6</v>
      </c>
      <c r="F194" s="732" t="s">
        <v>549</v>
      </c>
    </row>
    <row r="195" spans="1:6">
      <c r="A195" s="732">
        <v>5229</v>
      </c>
      <c r="B195" s="732" t="s">
        <v>393</v>
      </c>
      <c r="C195" s="732">
        <v>2</v>
      </c>
      <c r="D195" s="732" t="s">
        <v>2443</v>
      </c>
      <c r="E195" s="732">
        <v>38</v>
      </c>
      <c r="F195" s="732" t="s">
        <v>3208</v>
      </c>
    </row>
    <row r="196" spans="1:6">
      <c r="A196" s="732">
        <v>5230</v>
      </c>
      <c r="B196" s="732" t="s">
        <v>3291</v>
      </c>
      <c r="C196" s="732">
        <v>2</v>
      </c>
      <c r="D196" s="732" t="s">
        <v>2443</v>
      </c>
      <c r="E196" s="732">
        <v>6</v>
      </c>
      <c r="F196" s="732" t="s">
        <v>549</v>
      </c>
    </row>
    <row r="197" spans="1:6">
      <c r="A197" s="732">
        <v>5231</v>
      </c>
      <c r="B197" s="732" t="s">
        <v>3293</v>
      </c>
      <c r="C197" s="732">
        <v>2</v>
      </c>
      <c r="D197" s="732" t="s">
        <v>2443</v>
      </c>
      <c r="E197" s="732">
        <v>38</v>
      </c>
      <c r="F197" s="732" t="s">
        <v>3208</v>
      </c>
    </row>
    <row r="198" spans="1:6">
      <c r="A198" s="732">
        <v>5232</v>
      </c>
      <c r="B198" s="732" t="s">
        <v>3295</v>
      </c>
      <c r="C198" s="732">
        <v>2</v>
      </c>
      <c r="D198" s="732" t="s">
        <v>2443</v>
      </c>
      <c r="E198" s="732">
        <v>38</v>
      </c>
      <c r="F198" s="732" t="s">
        <v>3208</v>
      </c>
    </row>
    <row r="199" spans="1:6">
      <c r="A199" s="732">
        <v>5233</v>
      </c>
      <c r="B199" s="732" t="s">
        <v>3297</v>
      </c>
      <c r="C199" s="732">
        <v>2</v>
      </c>
      <c r="D199" s="732" t="s">
        <v>2443</v>
      </c>
      <c r="E199" s="732">
        <v>38</v>
      </c>
      <c r="F199" s="732" t="s">
        <v>3208</v>
      </c>
    </row>
    <row r="200" spans="1:6">
      <c r="A200" s="732">
        <v>5235</v>
      </c>
      <c r="B200" s="732" t="s">
        <v>3300</v>
      </c>
      <c r="C200" s="732">
        <v>2</v>
      </c>
      <c r="D200" s="732" t="s">
        <v>2443</v>
      </c>
      <c r="E200" s="732">
        <v>6</v>
      </c>
      <c r="F200" s="732" t="s">
        <v>549</v>
      </c>
    </row>
    <row r="201" spans="1:6">
      <c r="A201" s="732">
        <v>5236</v>
      </c>
      <c r="B201" s="732" t="s">
        <v>1799</v>
      </c>
      <c r="C201" s="732">
        <v>2</v>
      </c>
      <c r="D201" s="732" t="s">
        <v>2443</v>
      </c>
      <c r="E201" s="732">
        <v>6</v>
      </c>
      <c r="F201" s="732" t="s">
        <v>549</v>
      </c>
    </row>
    <row r="202" spans="1:6">
      <c r="A202" s="732">
        <v>5237</v>
      </c>
      <c r="B202" s="732" t="s">
        <v>1801</v>
      </c>
      <c r="C202" s="732">
        <v>2</v>
      </c>
      <c r="D202" s="732" t="s">
        <v>2443</v>
      </c>
      <c r="E202" s="732">
        <v>6</v>
      </c>
      <c r="F202" s="732" t="s">
        <v>549</v>
      </c>
    </row>
    <row r="203" spans="1:6">
      <c r="A203" s="732">
        <v>5238</v>
      </c>
      <c r="B203" s="732" t="s">
        <v>1803</v>
      </c>
      <c r="C203" s="732">
        <v>2</v>
      </c>
      <c r="D203" s="732" t="s">
        <v>2443</v>
      </c>
      <c r="E203" s="732">
        <v>6</v>
      </c>
      <c r="F203" s="732" t="s">
        <v>549</v>
      </c>
    </row>
    <row r="204" spans="1:6">
      <c r="A204" s="732">
        <v>5239</v>
      </c>
      <c r="B204" s="732" t="s">
        <v>1804</v>
      </c>
      <c r="C204" s="732">
        <v>2</v>
      </c>
      <c r="D204" s="732" t="s">
        <v>2443</v>
      </c>
      <c r="E204" s="732">
        <v>6</v>
      </c>
      <c r="F204" s="732" t="s">
        <v>549</v>
      </c>
    </row>
    <row r="205" spans="1:6">
      <c r="A205" s="732">
        <v>5240</v>
      </c>
      <c r="B205" s="732" t="s">
        <v>1806</v>
      </c>
      <c r="C205" s="732">
        <v>2</v>
      </c>
      <c r="D205" s="732" t="s">
        <v>2443</v>
      </c>
      <c r="E205" s="732">
        <v>6</v>
      </c>
      <c r="F205" s="732" t="s">
        <v>549</v>
      </c>
    </row>
    <row r="206" spans="1:6">
      <c r="A206" s="732">
        <v>5244</v>
      </c>
      <c r="B206" s="732" t="s">
        <v>1812</v>
      </c>
      <c r="C206" s="732">
        <v>2</v>
      </c>
      <c r="D206" s="732" t="s">
        <v>2443</v>
      </c>
      <c r="E206" s="732">
        <v>6</v>
      </c>
      <c r="F206" s="732" t="s">
        <v>549</v>
      </c>
    </row>
    <row r="207" spans="1:6">
      <c r="A207" s="732">
        <v>5245</v>
      </c>
      <c r="B207" s="732" t="s">
        <v>1814</v>
      </c>
      <c r="C207" s="732">
        <v>2</v>
      </c>
      <c r="D207" s="732" t="s">
        <v>2443</v>
      </c>
      <c r="E207" s="732">
        <v>6</v>
      </c>
      <c r="F207" s="732" t="s">
        <v>549</v>
      </c>
    </row>
    <row r="208" spans="1:6">
      <c r="A208" s="732">
        <v>5246</v>
      </c>
      <c r="B208" s="732" t="s">
        <v>1815</v>
      </c>
      <c r="C208" s="732">
        <v>2</v>
      </c>
      <c r="D208" s="732" t="s">
        <v>2443</v>
      </c>
      <c r="E208" s="732">
        <v>6</v>
      </c>
      <c r="F208" s="732" t="s">
        <v>549</v>
      </c>
    </row>
    <row r="209" spans="1:6">
      <c r="A209" s="732">
        <v>5248</v>
      </c>
      <c r="B209" s="732" t="s">
        <v>1817</v>
      </c>
      <c r="C209" s="732">
        <v>2</v>
      </c>
      <c r="D209" s="732" t="s">
        <v>2443</v>
      </c>
      <c r="E209" s="732">
        <v>6</v>
      </c>
      <c r="F209" s="732" t="s">
        <v>549</v>
      </c>
    </row>
    <row r="210" spans="1:6">
      <c r="A210" s="732">
        <v>5249</v>
      </c>
      <c r="B210" s="732" t="s">
        <v>1819</v>
      </c>
      <c r="C210" s="732">
        <v>2</v>
      </c>
      <c r="D210" s="732" t="s">
        <v>2443</v>
      </c>
      <c r="E210" s="732">
        <v>6</v>
      </c>
      <c r="F210" s="732" t="s">
        <v>549</v>
      </c>
    </row>
    <row r="211" spans="1:6">
      <c r="A211" s="732">
        <v>5251</v>
      </c>
      <c r="B211" s="732" t="s">
        <v>1823</v>
      </c>
      <c r="C211" s="732">
        <v>2</v>
      </c>
      <c r="D211" s="732" t="s">
        <v>2443</v>
      </c>
      <c r="E211" s="732">
        <v>6</v>
      </c>
      <c r="F211" s="732" t="s">
        <v>549</v>
      </c>
    </row>
    <row r="212" spans="1:6">
      <c r="A212" s="732">
        <v>5252</v>
      </c>
      <c r="B212" s="732" t="s">
        <v>1825</v>
      </c>
      <c r="C212" s="732">
        <v>2</v>
      </c>
      <c r="D212" s="732" t="s">
        <v>2443</v>
      </c>
      <c r="E212" s="732">
        <v>6</v>
      </c>
      <c r="F212" s="732" t="s">
        <v>549</v>
      </c>
    </row>
    <row r="213" spans="1:6">
      <c r="A213" s="732">
        <v>5265</v>
      </c>
      <c r="B213" s="732" t="s">
        <v>1827</v>
      </c>
      <c r="C213" s="732">
        <v>2</v>
      </c>
      <c r="D213" s="732" t="s">
        <v>2443</v>
      </c>
      <c r="E213" s="732">
        <v>30</v>
      </c>
      <c r="F213" s="732" t="s">
        <v>3223</v>
      </c>
    </row>
    <row r="214" spans="1:6">
      <c r="A214" s="732">
        <v>5274</v>
      </c>
      <c r="B214" s="732" t="s">
        <v>1829</v>
      </c>
      <c r="C214" s="732">
        <v>2</v>
      </c>
      <c r="D214" s="732" t="s">
        <v>2443</v>
      </c>
      <c r="E214" s="732">
        <v>30</v>
      </c>
      <c r="F214" s="732" t="s">
        <v>3223</v>
      </c>
    </row>
    <row r="215" spans="1:6">
      <c r="A215" s="732">
        <v>5276</v>
      </c>
      <c r="B215" s="732" t="s">
        <v>3303</v>
      </c>
      <c r="C215" s="732">
        <v>2</v>
      </c>
      <c r="D215" s="732" t="s">
        <v>2443</v>
      </c>
      <c r="E215" s="732">
        <v>30</v>
      </c>
      <c r="F215" s="732" t="s">
        <v>3223</v>
      </c>
    </row>
    <row r="216" spans="1:6">
      <c r="A216" s="732">
        <v>5277</v>
      </c>
      <c r="B216" s="732" t="s">
        <v>1831</v>
      </c>
      <c r="C216" s="732">
        <v>2</v>
      </c>
      <c r="D216" s="732" t="s">
        <v>2443</v>
      </c>
      <c r="E216" s="732">
        <v>30</v>
      </c>
      <c r="F216" s="732" t="s">
        <v>3223</v>
      </c>
    </row>
    <row r="217" spans="1:6">
      <c r="A217" s="732">
        <v>5279</v>
      </c>
      <c r="B217" s="732" t="s">
        <v>1835</v>
      </c>
      <c r="C217" s="732">
        <v>2</v>
      </c>
      <c r="D217" s="732" t="s">
        <v>2443</v>
      </c>
      <c r="E217" s="732">
        <v>30</v>
      </c>
      <c r="F217" s="732" t="s">
        <v>3223</v>
      </c>
    </row>
    <row r="218" spans="1:6">
      <c r="A218" s="732">
        <v>5280</v>
      </c>
      <c r="B218" s="732" t="s">
        <v>1836</v>
      </c>
      <c r="C218" s="732">
        <v>2</v>
      </c>
      <c r="D218" s="732" t="s">
        <v>2443</v>
      </c>
      <c r="E218" s="732">
        <v>31</v>
      </c>
      <c r="F218" s="732" t="s">
        <v>3203</v>
      </c>
    </row>
    <row r="219" spans="1:6">
      <c r="A219" s="732">
        <v>5284</v>
      </c>
      <c r="B219" s="732" t="s">
        <v>1841</v>
      </c>
      <c r="C219" s="732">
        <v>2</v>
      </c>
      <c r="D219" s="732" t="s">
        <v>2443</v>
      </c>
      <c r="E219" s="732">
        <v>30</v>
      </c>
      <c r="F219" s="732" t="s">
        <v>3223</v>
      </c>
    </row>
    <row r="220" spans="1:6">
      <c r="A220" s="732">
        <v>5285</v>
      </c>
      <c r="B220" s="732" t="s">
        <v>1843</v>
      </c>
      <c r="C220" s="732">
        <v>2</v>
      </c>
      <c r="D220" s="732" t="s">
        <v>2443</v>
      </c>
      <c r="E220" s="732">
        <v>30</v>
      </c>
      <c r="F220" s="732" t="s">
        <v>3223</v>
      </c>
    </row>
    <row r="221" spans="1:6">
      <c r="A221" s="732">
        <v>5286</v>
      </c>
      <c r="B221" s="732" t="s">
        <v>1845</v>
      </c>
      <c r="C221" s="732">
        <v>2</v>
      </c>
      <c r="D221" s="732" t="s">
        <v>2443</v>
      </c>
      <c r="E221" s="732">
        <v>31</v>
      </c>
      <c r="F221" s="732" t="s">
        <v>3203</v>
      </c>
    </row>
    <row r="222" spans="1:6">
      <c r="A222" s="732">
        <v>5287</v>
      </c>
      <c r="B222" s="732" t="s">
        <v>1847</v>
      </c>
      <c r="C222" s="732">
        <v>2</v>
      </c>
      <c r="D222" s="732" t="s">
        <v>2443</v>
      </c>
      <c r="E222" s="732">
        <v>30</v>
      </c>
      <c r="F222" s="732" t="s">
        <v>3223</v>
      </c>
    </row>
    <row r="223" spans="1:6">
      <c r="A223" s="732">
        <v>5289</v>
      </c>
      <c r="B223" s="732" t="s">
        <v>1849</v>
      </c>
      <c r="C223" s="732">
        <v>2</v>
      </c>
      <c r="D223" s="732" t="s">
        <v>2443</v>
      </c>
      <c r="E223" s="732">
        <v>30</v>
      </c>
      <c r="F223" s="732" t="s">
        <v>3223</v>
      </c>
    </row>
    <row r="224" spans="1:6">
      <c r="A224" s="732">
        <v>5290</v>
      </c>
      <c r="B224" s="732" t="s">
        <v>1850</v>
      </c>
      <c r="C224" s="732">
        <v>2</v>
      </c>
      <c r="D224" s="732" t="s">
        <v>2443</v>
      </c>
      <c r="E224" s="732">
        <v>30</v>
      </c>
      <c r="F224" s="732" t="s">
        <v>3223</v>
      </c>
    </row>
    <row r="225" spans="1:6">
      <c r="A225" s="732">
        <v>5291</v>
      </c>
      <c r="B225" s="732" t="s">
        <v>1852</v>
      </c>
      <c r="C225" s="732">
        <v>2</v>
      </c>
      <c r="D225" s="732" t="s">
        <v>2443</v>
      </c>
      <c r="E225" s="732">
        <v>32</v>
      </c>
      <c r="F225" s="732" t="s">
        <v>550</v>
      </c>
    </row>
    <row r="226" spans="1:6">
      <c r="A226" s="732">
        <v>5292</v>
      </c>
      <c r="B226" s="732" t="s">
        <v>1854</v>
      </c>
      <c r="C226" s="732">
        <v>2</v>
      </c>
      <c r="D226" s="732" t="s">
        <v>2443</v>
      </c>
      <c r="E226" s="732">
        <v>30</v>
      </c>
      <c r="F226" s="732" t="s">
        <v>3223</v>
      </c>
    </row>
    <row r="227" spans="1:6">
      <c r="A227" s="732">
        <v>5293</v>
      </c>
      <c r="B227" s="732" t="s">
        <v>1856</v>
      </c>
      <c r="C227" s="732">
        <v>2</v>
      </c>
      <c r="D227" s="732" t="s">
        <v>2443</v>
      </c>
      <c r="E227" s="732">
        <v>30</v>
      </c>
      <c r="F227" s="732" t="s">
        <v>3223</v>
      </c>
    </row>
    <row r="228" spans="1:6">
      <c r="A228" s="732">
        <v>5294</v>
      </c>
      <c r="B228" s="732" t="s">
        <v>1858</v>
      </c>
      <c r="C228" s="732">
        <v>2</v>
      </c>
      <c r="D228" s="732" t="s">
        <v>2443</v>
      </c>
      <c r="E228" s="732">
        <v>30</v>
      </c>
      <c r="F228" s="732" t="s">
        <v>3223</v>
      </c>
    </row>
    <row r="229" spans="1:6">
      <c r="A229" s="732">
        <v>5295</v>
      </c>
      <c r="B229" s="732" t="s">
        <v>1860</v>
      </c>
      <c r="C229" s="732">
        <v>2</v>
      </c>
      <c r="D229" s="732" t="s">
        <v>2443</v>
      </c>
      <c r="E229" s="732">
        <v>30</v>
      </c>
      <c r="F229" s="732" t="s">
        <v>3223</v>
      </c>
    </row>
    <row r="230" spans="1:6">
      <c r="A230" s="732">
        <v>5296</v>
      </c>
      <c r="B230" s="732" t="s">
        <v>1862</v>
      </c>
      <c r="C230" s="732">
        <v>2</v>
      </c>
      <c r="D230" s="732" t="s">
        <v>2443</v>
      </c>
      <c r="E230" s="732">
        <v>30</v>
      </c>
      <c r="F230" s="732" t="s">
        <v>3223</v>
      </c>
    </row>
    <row r="231" spans="1:6">
      <c r="A231" s="732">
        <v>5298</v>
      </c>
      <c r="B231" s="732" t="s">
        <v>1865</v>
      </c>
      <c r="C231" s="732">
        <v>2</v>
      </c>
      <c r="D231" s="732" t="s">
        <v>2443</v>
      </c>
      <c r="E231" s="732">
        <v>30</v>
      </c>
      <c r="F231" s="732" t="s">
        <v>3223</v>
      </c>
    </row>
    <row r="232" spans="1:6">
      <c r="A232" s="732">
        <v>5299</v>
      </c>
      <c r="B232" s="732" t="s">
        <v>1866</v>
      </c>
      <c r="C232" s="732">
        <v>2</v>
      </c>
      <c r="D232" s="732" t="s">
        <v>2443</v>
      </c>
      <c r="E232" s="732">
        <v>30</v>
      </c>
      <c r="F232" s="732" t="s">
        <v>3223</v>
      </c>
    </row>
    <row r="233" spans="1:6">
      <c r="A233" s="732">
        <v>5300</v>
      </c>
      <c r="B233" s="732" t="s">
        <v>395</v>
      </c>
      <c r="C233" s="732">
        <v>2</v>
      </c>
      <c r="D233" s="732" t="s">
        <v>2443</v>
      </c>
      <c r="E233" s="732">
        <v>30</v>
      </c>
      <c r="F233" s="732" t="s">
        <v>3223</v>
      </c>
    </row>
    <row r="234" spans="1:6">
      <c r="A234" s="732">
        <v>5301</v>
      </c>
      <c r="B234" s="732" t="s">
        <v>397</v>
      </c>
      <c r="C234" s="732">
        <v>2</v>
      </c>
      <c r="D234" s="732" t="s">
        <v>2443</v>
      </c>
      <c r="E234" s="732">
        <v>30</v>
      </c>
      <c r="F234" s="732" t="s">
        <v>3223</v>
      </c>
    </row>
    <row r="235" spans="1:6">
      <c r="A235" s="732">
        <v>5303</v>
      </c>
      <c r="B235" s="732" t="s">
        <v>401</v>
      </c>
      <c r="C235" s="732">
        <v>2</v>
      </c>
      <c r="D235" s="732" t="s">
        <v>2443</v>
      </c>
      <c r="E235" s="732">
        <v>30</v>
      </c>
      <c r="F235" s="732" t="s">
        <v>3223</v>
      </c>
    </row>
    <row r="236" spans="1:6">
      <c r="A236" s="732">
        <v>5304</v>
      </c>
      <c r="B236" s="732" t="s">
        <v>403</v>
      </c>
      <c r="C236" s="732">
        <v>2</v>
      </c>
      <c r="D236" s="732" t="s">
        <v>2443</v>
      </c>
      <c r="E236" s="732">
        <v>30</v>
      </c>
      <c r="F236" s="732" t="s">
        <v>3223</v>
      </c>
    </row>
    <row r="237" spans="1:6">
      <c r="A237" s="732">
        <v>5305</v>
      </c>
      <c r="B237" s="732" t="s">
        <v>405</v>
      </c>
      <c r="C237" s="732">
        <v>2</v>
      </c>
      <c r="D237" s="732" t="s">
        <v>2443</v>
      </c>
      <c r="E237" s="732">
        <v>30</v>
      </c>
      <c r="F237" s="732" t="s">
        <v>3223</v>
      </c>
    </row>
    <row r="238" spans="1:6">
      <c r="A238" s="732">
        <v>5307</v>
      </c>
      <c r="B238" s="732" t="s">
        <v>408</v>
      </c>
      <c r="C238" s="732">
        <v>2</v>
      </c>
      <c r="D238" s="732" t="s">
        <v>2443</v>
      </c>
      <c r="E238" s="732">
        <v>32</v>
      </c>
      <c r="F238" s="732" t="s">
        <v>550</v>
      </c>
    </row>
    <row r="239" spans="1:6">
      <c r="A239" s="732">
        <v>5308</v>
      </c>
      <c r="B239" s="732" t="s">
        <v>409</v>
      </c>
      <c r="C239" s="732">
        <v>2</v>
      </c>
      <c r="D239" s="732" t="s">
        <v>2443</v>
      </c>
      <c r="E239" s="732">
        <v>32</v>
      </c>
      <c r="F239" s="732" t="s">
        <v>550</v>
      </c>
    </row>
    <row r="240" spans="1:6">
      <c r="A240" s="732">
        <v>5309</v>
      </c>
      <c r="B240" s="732" t="s">
        <v>411</v>
      </c>
      <c r="C240" s="732">
        <v>2</v>
      </c>
      <c r="D240" s="732" t="s">
        <v>2443</v>
      </c>
      <c r="E240" s="732">
        <v>32</v>
      </c>
      <c r="F240" s="732" t="s">
        <v>550</v>
      </c>
    </row>
    <row r="241" spans="1:6">
      <c r="A241" s="732">
        <v>5310</v>
      </c>
      <c r="B241" s="732" t="s">
        <v>413</v>
      </c>
      <c r="C241" s="732">
        <v>2</v>
      </c>
      <c r="D241" s="732" t="s">
        <v>2443</v>
      </c>
      <c r="E241" s="732">
        <v>32</v>
      </c>
      <c r="F241" s="732" t="s">
        <v>550</v>
      </c>
    </row>
    <row r="242" spans="1:6">
      <c r="A242" s="732">
        <v>5311</v>
      </c>
      <c r="B242" s="732" t="s">
        <v>415</v>
      </c>
      <c r="C242" s="732">
        <v>2</v>
      </c>
      <c r="D242" s="732" t="s">
        <v>2443</v>
      </c>
      <c r="E242" s="732">
        <v>32</v>
      </c>
      <c r="F242" s="732" t="s">
        <v>550</v>
      </c>
    </row>
    <row r="243" spans="1:6">
      <c r="A243" s="732">
        <v>5312</v>
      </c>
      <c r="B243" s="732" t="s">
        <v>417</v>
      </c>
      <c r="C243" s="732">
        <v>2</v>
      </c>
      <c r="D243" s="732" t="s">
        <v>2443</v>
      </c>
      <c r="E243" s="732">
        <v>32</v>
      </c>
      <c r="F243" s="732" t="s">
        <v>550</v>
      </c>
    </row>
    <row r="244" spans="1:6">
      <c r="A244" s="732">
        <v>5313</v>
      </c>
      <c r="B244" s="732" t="s">
        <v>419</v>
      </c>
      <c r="C244" s="732">
        <v>2</v>
      </c>
      <c r="D244" s="732" t="s">
        <v>2443</v>
      </c>
      <c r="E244" s="732">
        <v>32</v>
      </c>
      <c r="F244" s="732" t="s">
        <v>550</v>
      </c>
    </row>
    <row r="245" spans="1:6">
      <c r="A245" s="732">
        <v>5314</v>
      </c>
      <c r="B245" s="732" t="s">
        <v>421</v>
      </c>
      <c r="C245" s="732">
        <v>2</v>
      </c>
      <c r="D245" s="732" t="s">
        <v>2443</v>
      </c>
      <c r="E245" s="732">
        <v>32</v>
      </c>
      <c r="F245" s="732" t="s">
        <v>550</v>
      </c>
    </row>
    <row r="246" spans="1:6">
      <c r="A246" s="732">
        <v>5316</v>
      </c>
      <c r="B246" s="732" t="s">
        <v>423</v>
      </c>
      <c r="C246" s="732">
        <v>2</v>
      </c>
      <c r="D246" s="732" t="s">
        <v>2443</v>
      </c>
      <c r="E246" s="732">
        <v>30</v>
      </c>
      <c r="F246" s="732" t="s">
        <v>3223</v>
      </c>
    </row>
    <row r="247" spans="1:6">
      <c r="A247" s="732">
        <v>5317</v>
      </c>
      <c r="B247" s="732" t="s">
        <v>424</v>
      </c>
      <c r="C247" s="732">
        <v>2</v>
      </c>
      <c r="D247" s="732" t="s">
        <v>2443</v>
      </c>
      <c r="E247" s="732">
        <v>30</v>
      </c>
      <c r="F247" s="732" t="s">
        <v>3223</v>
      </c>
    </row>
    <row r="248" spans="1:6">
      <c r="A248" s="732">
        <v>5318</v>
      </c>
      <c r="B248" s="732" t="s">
        <v>426</v>
      </c>
      <c r="C248" s="732">
        <v>2</v>
      </c>
      <c r="D248" s="732" t="s">
        <v>2443</v>
      </c>
      <c r="E248" s="732">
        <v>30</v>
      </c>
      <c r="F248" s="732" t="s">
        <v>3223</v>
      </c>
    </row>
    <row r="249" spans="1:6">
      <c r="A249" s="732">
        <v>5319</v>
      </c>
      <c r="B249" s="732" t="s">
        <v>428</v>
      </c>
      <c r="C249" s="732">
        <v>2</v>
      </c>
      <c r="D249" s="732" t="s">
        <v>2443</v>
      </c>
      <c r="E249" s="732">
        <v>30</v>
      </c>
      <c r="F249" s="732" t="s">
        <v>3223</v>
      </c>
    </row>
    <row r="250" spans="1:6">
      <c r="A250" s="732">
        <v>5320</v>
      </c>
      <c r="B250" s="732" t="s">
        <v>430</v>
      </c>
      <c r="C250" s="732">
        <v>2</v>
      </c>
      <c r="D250" s="732" t="s">
        <v>2443</v>
      </c>
      <c r="E250" s="732">
        <v>30</v>
      </c>
      <c r="F250" s="732" t="s">
        <v>3223</v>
      </c>
    </row>
    <row r="251" spans="1:6">
      <c r="A251" s="732">
        <v>5321</v>
      </c>
      <c r="B251" s="732" t="s">
        <v>432</v>
      </c>
      <c r="C251" s="732">
        <v>2</v>
      </c>
      <c r="D251" s="732" t="s">
        <v>2443</v>
      </c>
      <c r="E251" s="732">
        <v>30</v>
      </c>
      <c r="F251" s="732" t="s">
        <v>3223</v>
      </c>
    </row>
    <row r="252" spans="1:6">
      <c r="A252" s="732">
        <v>5322</v>
      </c>
      <c r="B252" s="732" t="s">
        <v>434</v>
      </c>
      <c r="C252" s="732">
        <v>2</v>
      </c>
      <c r="D252" s="732" t="s">
        <v>2443</v>
      </c>
      <c r="E252" s="732">
        <v>30</v>
      </c>
      <c r="F252" s="732" t="s">
        <v>3223</v>
      </c>
    </row>
    <row r="253" spans="1:6">
      <c r="A253" s="732">
        <v>5326</v>
      </c>
      <c r="B253" s="732" t="s">
        <v>441</v>
      </c>
      <c r="C253" s="732">
        <v>2</v>
      </c>
      <c r="D253" s="732" t="s">
        <v>2443</v>
      </c>
      <c r="E253" s="732">
        <v>31</v>
      </c>
      <c r="F253" s="732" t="s">
        <v>3203</v>
      </c>
    </row>
    <row r="254" spans="1:6">
      <c r="A254" s="732">
        <v>5328</v>
      </c>
      <c r="B254" s="732" t="s">
        <v>443</v>
      </c>
      <c r="C254" s="732">
        <v>2</v>
      </c>
      <c r="D254" s="732" t="s">
        <v>2443</v>
      </c>
      <c r="E254" s="732">
        <v>31</v>
      </c>
      <c r="F254" s="732" t="s">
        <v>3203</v>
      </c>
    </row>
    <row r="255" spans="1:6">
      <c r="A255" s="732">
        <v>5329</v>
      </c>
      <c r="B255" s="732" t="s">
        <v>445</v>
      </c>
      <c r="C255" s="732">
        <v>2</v>
      </c>
      <c r="D255" s="732" t="s">
        <v>2443</v>
      </c>
      <c r="E255" s="732">
        <v>31</v>
      </c>
      <c r="F255" s="732" t="s">
        <v>3203</v>
      </c>
    </row>
    <row r="256" spans="1:6">
      <c r="A256" s="732">
        <v>5330</v>
      </c>
      <c r="B256" s="732" t="s">
        <v>447</v>
      </c>
      <c r="C256" s="732">
        <v>2</v>
      </c>
      <c r="D256" s="732" t="s">
        <v>2443</v>
      </c>
      <c r="E256" s="732">
        <v>31</v>
      </c>
      <c r="F256" s="732" t="s">
        <v>3203</v>
      </c>
    </row>
    <row r="257" spans="1:6">
      <c r="A257" s="732">
        <v>5331</v>
      </c>
      <c r="B257" s="732" t="s">
        <v>449</v>
      </c>
      <c r="C257" s="732">
        <v>2</v>
      </c>
      <c r="D257" s="732" t="s">
        <v>2443</v>
      </c>
      <c r="E257" s="732">
        <v>22</v>
      </c>
      <c r="F257" s="732" t="s">
        <v>552</v>
      </c>
    </row>
    <row r="258" spans="1:6">
      <c r="A258" s="732">
        <v>5332</v>
      </c>
      <c r="B258" s="732" t="s">
        <v>451</v>
      </c>
      <c r="C258" s="732">
        <v>2</v>
      </c>
      <c r="D258" s="732" t="s">
        <v>2443</v>
      </c>
      <c r="E258" s="732">
        <v>31</v>
      </c>
      <c r="F258" s="732" t="s">
        <v>3203</v>
      </c>
    </row>
    <row r="259" spans="1:6">
      <c r="A259" s="732">
        <v>5334</v>
      </c>
      <c r="B259" s="732" t="s">
        <v>453</v>
      </c>
      <c r="C259" s="732">
        <v>2</v>
      </c>
      <c r="D259" s="732" t="s">
        <v>2443</v>
      </c>
      <c r="E259" s="732">
        <v>32</v>
      </c>
      <c r="F259" s="732" t="s">
        <v>550</v>
      </c>
    </row>
    <row r="260" spans="1:6">
      <c r="A260" s="732">
        <v>5336</v>
      </c>
      <c r="B260" s="732" t="s">
        <v>456</v>
      </c>
      <c r="C260" s="732">
        <v>2</v>
      </c>
      <c r="D260" s="732" t="s">
        <v>2443</v>
      </c>
      <c r="E260" s="732">
        <v>30</v>
      </c>
      <c r="F260" s="732" t="s">
        <v>3223</v>
      </c>
    </row>
    <row r="261" spans="1:6">
      <c r="A261" s="732">
        <v>5337</v>
      </c>
      <c r="B261" s="732" t="s">
        <v>458</v>
      </c>
      <c r="C261" s="732">
        <v>2</v>
      </c>
      <c r="D261" s="732" t="s">
        <v>2443</v>
      </c>
      <c r="E261" s="732">
        <v>30</v>
      </c>
      <c r="F261" s="732" t="s">
        <v>3223</v>
      </c>
    </row>
    <row r="262" spans="1:6">
      <c r="A262" s="732">
        <v>5338</v>
      </c>
      <c r="B262" s="732" t="s">
        <v>460</v>
      </c>
      <c r="C262" s="732">
        <v>2</v>
      </c>
      <c r="D262" s="732" t="s">
        <v>2443</v>
      </c>
      <c r="E262" s="732">
        <v>32</v>
      </c>
      <c r="F262" s="732" t="s">
        <v>550</v>
      </c>
    </row>
    <row r="263" spans="1:6">
      <c r="A263" s="732">
        <v>5339</v>
      </c>
      <c r="B263" s="732" t="s">
        <v>462</v>
      </c>
      <c r="C263" s="732">
        <v>2</v>
      </c>
      <c r="D263" s="732" t="s">
        <v>2443</v>
      </c>
      <c r="E263" s="732">
        <v>30</v>
      </c>
      <c r="F263" s="732" t="s">
        <v>3223</v>
      </c>
    </row>
    <row r="264" spans="1:6">
      <c r="A264" s="732">
        <v>5341</v>
      </c>
      <c r="B264" s="732" t="s">
        <v>464</v>
      </c>
      <c r="C264" s="732">
        <v>2</v>
      </c>
      <c r="D264" s="732" t="s">
        <v>2443</v>
      </c>
      <c r="E264" s="732">
        <v>31</v>
      </c>
      <c r="F264" s="732" t="s">
        <v>3203</v>
      </c>
    </row>
    <row r="265" spans="1:6">
      <c r="A265" s="732">
        <v>5342</v>
      </c>
      <c r="B265" s="732" t="s">
        <v>465</v>
      </c>
      <c r="C265" s="732">
        <v>2</v>
      </c>
      <c r="D265" s="732" t="s">
        <v>2443</v>
      </c>
      <c r="E265" s="732">
        <v>31</v>
      </c>
      <c r="F265" s="732" t="s">
        <v>3203</v>
      </c>
    </row>
    <row r="266" spans="1:6">
      <c r="A266" s="732">
        <v>5343</v>
      </c>
      <c r="B266" s="732" t="s">
        <v>467</v>
      </c>
      <c r="C266" s="732">
        <v>2</v>
      </c>
      <c r="D266" s="732" t="s">
        <v>2443</v>
      </c>
      <c r="E266" s="732">
        <v>31</v>
      </c>
      <c r="F266" s="732" t="s">
        <v>3203</v>
      </c>
    </row>
    <row r="267" spans="1:6">
      <c r="A267" s="732">
        <v>5344</v>
      </c>
      <c r="B267" s="732" t="s">
        <v>469</v>
      </c>
      <c r="C267" s="732">
        <v>2</v>
      </c>
      <c r="D267" s="732" t="s">
        <v>2443</v>
      </c>
      <c r="E267" s="732">
        <v>31</v>
      </c>
      <c r="F267" s="732" t="s">
        <v>3203</v>
      </c>
    </row>
    <row r="268" spans="1:6">
      <c r="A268" s="732">
        <v>5345</v>
      </c>
      <c r="B268" s="732" t="s">
        <v>471</v>
      </c>
      <c r="C268" s="732">
        <v>2</v>
      </c>
      <c r="D268" s="732" t="s">
        <v>2443</v>
      </c>
      <c r="E268" s="732">
        <v>31</v>
      </c>
      <c r="F268" s="732" t="s">
        <v>3203</v>
      </c>
    </row>
    <row r="269" spans="1:6">
      <c r="A269" s="732">
        <v>5346</v>
      </c>
      <c r="B269" s="732" t="s">
        <v>473</v>
      </c>
      <c r="C269" s="732">
        <v>2</v>
      </c>
      <c r="D269" s="732" t="s">
        <v>2443</v>
      </c>
      <c r="E269" s="732">
        <v>30</v>
      </c>
      <c r="F269" s="732" t="s">
        <v>3223</v>
      </c>
    </row>
    <row r="270" spans="1:6">
      <c r="A270" s="732">
        <v>5347</v>
      </c>
      <c r="B270" s="732" t="s">
        <v>475</v>
      </c>
      <c r="C270" s="732">
        <v>2</v>
      </c>
      <c r="D270" s="732" t="s">
        <v>2443</v>
      </c>
      <c r="E270" s="732">
        <v>31</v>
      </c>
      <c r="F270" s="732" t="s">
        <v>3203</v>
      </c>
    </row>
    <row r="271" spans="1:6">
      <c r="A271" s="732">
        <v>5348</v>
      </c>
      <c r="B271" s="732" t="s">
        <v>477</v>
      </c>
      <c r="C271" s="732">
        <v>2</v>
      </c>
      <c r="D271" s="732" t="s">
        <v>2443</v>
      </c>
      <c r="E271" s="732">
        <v>31</v>
      </c>
      <c r="F271" s="732" t="s">
        <v>3203</v>
      </c>
    </row>
    <row r="272" spans="1:6">
      <c r="A272" s="732">
        <v>5349</v>
      </c>
      <c r="B272" s="732" t="s">
        <v>479</v>
      </c>
      <c r="C272" s="732">
        <v>2</v>
      </c>
      <c r="D272" s="732" t="s">
        <v>2443</v>
      </c>
      <c r="E272" s="732">
        <v>6</v>
      </c>
      <c r="F272" s="732" t="s">
        <v>549</v>
      </c>
    </row>
    <row r="273" spans="1:6">
      <c r="A273" s="732">
        <v>5351</v>
      </c>
      <c r="B273" s="732" t="s">
        <v>483</v>
      </c>
      <c r="C273" s="732">
        <v>2</v>
      </c>
      <c r="D273" s="732" t="s">
        <v>2443</v>
      </c>
      <c r="E273" s="732">
        <v>31</v>
      </c>
      <c r="F273" s="732" t="s">
        <v>3203</v>
      </c>
    </row>
    <row r="274" spans="1:6">
      <c r="A274" s="732">
        <v>5352</v>
      </c>
      <c r="B274" s="732" t="s">
        <v>484</v>
      </c>
      <c r="C274" s="732">
        <v>2</v>
      </c>
      <c r="D274" s="732" t="s">
        <v>2443</v>
      </c>
      <c r="E274" s="732">
        <v>31</v>
      </c>
      <c r="F274" s="732" t="s">
        <v>3203</v>
      </c>
    </row>
    <row r="275" spans="1:6">
      <c r="A275" s="732">
        <v>5353</v>
      </c>
      <c r="B275" s="732" t="s">
        <v>486</v>
      </c>
      <c r="C275" s="732">
        <v>2</v>
      </c>
      <c r="D275" s="732" t="s">
        <v>2443</v>
      </c>
      <c r="E275" s="732">
        <v>6</v>
      </c>
      <c r="F275" s="732" t="s">
        <v>549</v>
      </c>
    </row>
    <row r="276" spans="1:6">
      <c r="A276" s="732">
        <v>5354</v>
      </c>
      <c r="B276" s="732" t="s">
        <v>488</v>
      </c>
      <c r="C276" s="732">
        <v>2</v>
      </c>
      <c r="D276" s="732" t="s">
        <v>2443</v>
      </c>
      <c r="E276" s="732">
        <v>31</v>
      </c>
      <c r="F276" s="732" t="s">
        <v>3203</v>
      </c>
    </row>
    <row r="277" spans="1:6">
      <c r="A277" s="732">
        <v>5356</v>
      </c>
      <c r="B277" s="732" t="s">
        <v>1890</v>
      </c>
      <c r="C277" s="732">
        <v>2</v>
      </c>
      <c r="D277" s="732" t="s">
        <v>2443</v>
      </c>
      <c r="E277" s="732">
        <v>31</v>
      </c>
      <c r="F277" s="732" t="s">
        <v>3203</v>
      </c>
    </row>
    <row r="278" spans="1:6">
      <c r="A278" s="732">
        <v>5357</v>
      </c>
      <c r="B278" s="732" t="s">
        <v>1892</v>
      </c>
      <c r="C278" s="732">
        <v>2</v>
      </c>
      <c r="D278" s="732" t="s">
        <v>2443</v>
      </c>
      <c r="E278" s="732">
        <v>31</v>
      </c>
      <c r="F278" s="732" t="s">
        <v>3203</v>
      </c>
    </row>
    <row r="279" spans="1:6">
      <c r="A279" s="732">
        <v>5359</v>
      </c>
      <c r="B279" s="732" t="s">
        <v>1894</v>
      </c>
      <c r="C279" s="732">
        <v>2</v>
      </c>
      <c r="D279" s="732" t="s">
        <v>2443</v>
      </c>
      <c r="E279" s="732">
        <v>32</v>
      </c>
      <c r="F279" s="732" t="s">
        <v>550</v>
      </c>
    </row>
    <row r="280" spans="1:6">
      <c r="A280" s="732">
        <v>5360</v>
      </c>
      <c r="B280" s="732" t="s">
        <v>1895</v>
      </c>
      <c r="C280" s="732">
        <v>2</v>
      </c>
      <c r="D280" s="732" t="s">
        <v>2443</v>
      </c>
      <c r="E280" s="732">
        <v>32</v>
      </c>
      <c r="F280" s="732" t="s">
        <v>550</v>
      </c>
    </row>
    <row r="281" spans="1:6">
      <c r="A281" s="732">
        <v>5361</v>
      </c>
      <c r="B281" s="732" t="s">
        <v>1897</v>
      </c>
      <c r="C281" s="732">
        <v>2</v>
      </c>
      <c r="D281" s="732" t="s">
        <v>2443</v>
      </c>
      <c r="E281" s="732">
        <v>32</v>
      </c>
      <c r="F281" s="732" t="s">
        <v>550</v>
      </c>
    </row>
    <row r="282" spans="1:6">
      <c r="A282" s="732">
        <v>5362</v>
      </c>
      <c r="B282" s="732" t="s">
        <v>1899</v>
      </c>
      <c r="C282" s="732">
        <v>2</v>
      </c>
      <c r="D282" s="732" t="s">
        <v>2443</v>
      </c>
      <c r="E282" s="732">
        <v>32</v>
      </c>
      <c r="F282" s="732" t="s">
        <v>550</v>
      </c>
    </row>
    <row r="283" spans="1:6">
      <c r="A283" s="732">
        <v>5363</v>
      </c>
      <c r="B283" s="732" t="s">
        <v>1901</v>
      </c>
      <c r="C283" s="732">
        <v>2</v>
      </c>
      <c r="D283" s="732" t="s">
        <v>2443</v>
      </c>
      <c r="E283" s="732">
        <v>32</v>
      </c>
      <c r="F283" s="732" t="s">
        <v>550</v>
      </c>
    </row>
    <row r="284" spans="1:6">
      <c r="A284" s="732">
        <v>5364</v>
      </c>
      <c r="B284" s="732" t="s">
        <v>1903</v>
      </c>
      <c r="C284" s="732">
        <v>2</v>
      </c>
      <c r="D284" s="732" t="s">
        <v>2443</v>
      </c>
      <c r="E284" s="732">
        <v>32</v>
      </c>
      <c r="F284" s="732" t="s">
        <v>550</v>
      </c>
    </row>
    <row r="285" spans="1:6">
      <c r="A285" s="732">
        <v>5365</v>
      </c>
      <c r="B285" s="732" t="s">
        <v>1905</v>
      </c>
      <c r="C285" s="732">
        <v>2</v>
      </c>
      <c r="D285" s="732" t="s">
        <v>2443</v>
      </c>
      <c r="E285" s="732">
        <v>32</v>
      </c>
      <c r="F285" s="732" t="s">
        <v>550</v>
      </c>
    </row>
    <row r="286" spans="1:6">
      <c r="A286" s="732">
        <v>5366</v>
      </c>
      <c r="B286" s="732" t="s">
        <v>1907</v>
      </c>
      <c r="C286" s="732">
        <v>2</v>
      </c>
      <c r="D286" s="732" t="s">
        <v>2443</v>
      </c>
      <c r="E286" s="732">
        <v>32</v>
      </c>
      <c r="F286" s="732" t="s">
        <v>550</v>
      </c>
    </row>
    <row r="287" spans="1:6">
      <c r="A287" s="732">
        <v>5379</v>
      </c>
      <c r="B287" s="732" t="s">
        <v>1909</v>
      </c>
      <c r="C287" s="732">
        <v>2</v>
      </c>
      <c r="D287" s="732" t="s">
        <v>2443</v>
      </c>
      <c r="E287" s="732">
        <v>25</v>
      </c>
      <c r="F287" s="732" t="s">
        <v>3210</v>
      </c>
    </row>
    <row r="288" spans="1:6">
      <c r="A288" s="732">
        <v>5388</v>
      </c>
      <c r="B288" s="732" t="s">
        <v>1911</v>
      </c>
      <c r="C288" s="732">
        <v>2</v>
      </c>
      <c r="D288" s="732" t="s">
        <v>2443</v>
      </c>
      <c r="E288" s="732">
        <v>25</v>
      </c>
      <c r="F288" s="732" t="s">
        <v>3210</v>
      </c>
    </row>
    <row r="289" spans="1:6">
      <c r="A289" s="732">
        <v>5389</v>
      </c>
      <c r="B289" s="732" t="s">
        <v>1913</v>
      </c>
      <c r="C289" s="732">
        <v>2</v>
      </c>
      <c r="D289" s="732" t="s">
        <v>2443</v>
      </c>
      <c r="E289" s="732">
        <v>22</v>
      </c>
      <c r="F289" s="732" t="s">
        <v>552</v>
      </c>
    </row>
    <row r="290" spans="1:6">
      <c r="A290" s="732">
        <v>5390</v>
      </c>
      <c r="B290" s="732" t="s">
        <v>1915</v>
      </c>
      <c r="C290" s="732">
        <v>2</v>
      </c>
      <c r="D290" s="732" t="s">
        <v>2443</v>
      </c>
      <c r="E290" s="732">
        <v>25</v>
      </c>
      <c r="F290" s="732" t="s">
        <v>3210</v>
      </c>
    </row>
    <row r="291" spans="1:6">
      <c r="A291" s="732">
        <v>5391</v>
      </c>
      <c r="B291" s="732" t="s">
        <v>1916</v>
      </c>
      <c r="C291" s="732">
        <v>2</v>
      </c>
      <c r="D291" s="732" t="s">
        <v>2443</v>
      </c>
      <c r="E291" s="732">
        <v>25</v>
      </c>
      <c r="F291" s="732" t="s">
        <v>3210</v>
      </c>
    </row>
    <row r="292" spans="1:6">
      <c r="A292" s="732">
        <v>5392</v>
      </c>
      <c r="B292" s="732" t="s">
        <v>1918</v>
      </c>
      <c r="C292" s="732">
        <v>2</v>
      </c>
      <c r="D292" s="732" t="s">
        <v>2443</v>
      </c>
      <c r="E292" s="732">
        <v>25</v>
      </c>
      <c r="F292" s="732" t="s">
        <v>3210</v>
      </c>
    </row>
    <row r="293" spans="1:6">
      <c r="A293" s="732">
        <v>5393</v>
      </c>
      <c r="B293" s="732" t="s">
        <v>1920</v>
      </c>
      <c r="C293" s="732">
        <v>2</v>
      </c>
      <c r="D293" s="732" t="s">
        <v>2443</v>
      </c>
      <c r="E293" s="732">
        <v>25</v>
      </c>
      <c r="F293" s="732" t="s">
        <v>3210</v>
      </c>
    </row>
    <row r="294" spans="1:6">
      <c r="A294" s="732">
        <v>5394</v>
      </c>
      <c r="B294" s="732" t="s">
        <v>1922</v>
      </c>
      <c r="C294" s="732">
        <v>2</v>
      </c>
      <c r="D294" s="732" t="s">
        <v>2443</v>
      </c>
      <c r="E294" s="732">
        <v>25</v>
      </c>
      <c r="F294" s="732" t="s">
        <v>3210</v>
      </c>
    </row>
    <row r="295" spans="1:6">
      <c r="A295" s="732">
        <v>5395</v>
      </c>
      <c r="B295" s="732" t="s">
        <v>1924</v>
      </c>
      <c r="C295" s="732">
        <v>2</v>
      </c>
      <c r="D295" s="732" t="s">
        <v>2443</v>
      </c>
      <c r="E295" s="732">
        <v>25</v>
      </c>
      <c r="F295" s="732" t="s">
        <v>3210</v>
      </c>
    </row>
    <row r="296" spans="1:6">
      <c r="A296" s="732">
        <v>5396</v>
      </c>
      <c r="B296" s="732" t="s">
        <v>1926</v>
      </c>
      <c r="C296" s="732">
        <v>2</v>
      </c>
      <c r="D296" s="732" t="s">
        <v>2443</v>
      </c>
      <c r="E296" s="732">
        <v>25</v>
      </c>
      <c r="F296" s="732" t="s">
        <v>3210</v>
      </c>
    </row>
    <row r="297" spans="1:6">
      <c r="A297" s="732">
        <v>5397</v>
      </c>
      <c r="B297" s="732" t="s">
        <v>1928</v>
      </c>
      <c r="C297" s="732">
        <v>2</v>
      </c>
      <c r="D297" s="732" t="s">
        <v>2443</v>
      </c>
      <c r="E297" s="732">
        <v>25</v>
      </c>
      <c r="F297" s="732" t="s">
        <v>3210</v>
      </c>
    </row>
    <row r="298" spans="1:6">
      <c r="A298" s="732">
        <v>5398</v>
      </c>
      <c r="B298" s="732" t="s">
        <v>1930</v>
      </c>
      <c r="C298" s="732">
        <v>2</v>
      </c>
      <c r="D298" s="732" t="s">
        <v>2443</v>
      </c>
      <c r="E298" s="732">
        <v>25</v>
      </c>
      <c r="F298" s="732" t="s">
        <v>3210</v>
      </c>
    </row>
    <row r="299" spans="1:6">
      <c r="A299" s="732">
        <v>5399</v>
      </c>
      <c r="B299" s="732" t="s">
        <v>1932</v>
      </c>
      <c r="C299" s="732">
        <v>2</v>
      </c>
      <c r="D299" s="732" t="s">
        <v>2443</v>
      </c>
      <c r="E299" s="732">
        <v>25</v>
      </c>
      <c r="F299" s="732" t="s">
        <v>3210</v>
      </c>
    </row>
    <row r="300" spans="1:6">
      <c r="A300" s="732">
        <v>5400</v>
      </c>
      <c r="B300" s="732" t="s">
        <v>1934</v>
      </c>
      <c r="C300" s="732">
        <v>2</v>
      </c>
      <c r="D300" s="732" t="s">
        <v>2443</v>
      </c>
      <c r="E300" s="732">
        <v>25</v>
      </c>
      <c r="F300" s="732" t="s">
        <v>3210</v>
      </c>
    </row>
    <row r="301" spans="1:6">
      <c r="A301" s="732">
        <v>5401</v>
      </c>
      <c r="B301" s="732" t="s">
        <v>1936</v>
      </c>
      <c r="C301" s="732">
        <v>2</v>
      </c>
      <c r="D301" s="732" t="s">
        <v>2443</v>
      </c>
      <c r="E301" s="732">
        <v>25</v>
      </c>
      <c r="F301" s="732" t="s">
        <v>3210</v>
      </c>
    </row>
    <row r="302" spans="1:6">
      <c r="A302" s="732">
        <v>5402</v>
      </c>
      <c r="B302" s="732" t="s">
        <v>1938</v>
      </c>
      <c r="C302" s="732">
        <v>2</v>
      </c>
      <c r="D302" s="732" t="s">
        <v>2443</v>
      </c>
      <c r="E302" s="732">
        <v>25</v>
      </c>
      <c r="F302" s="732" t="s">
        <v>3210</v>
      </c>
    </row>
    <row r="303" spans="1:6">
      <c r="A303" s="732">
        <v>5403</v>
      </c>
      <c r="B303" s="732" t="s">
        <v>1940</v>
      </c>
      <c r="C303" s="732">
        <v>2</v>
      </c>
      <c r="D303" s="732" t="s">
        <v>2443</v>
      </c>
      <c r="E303" s="732">
        <v>25</v>
      </c>
      <c r="F303" s="732" t="s">
        <v>3210</v>
      </c>
    </row>
    <row r="304" spans="1:6">
      <c r="A304" s="732">
        <v>5404</v>
      </c>
      <c r="B304" s="732" t="s">
        <v>1942</v>
      </c>
      <c r="C304" s="732">
        <v>2</v>
      </c>
      <c r="D304" s="732" t="s">
        <v>2443</v>
      </c>
      <c r="E304" s="732">
        <v>25</v>
      </c>
      <c r="F304" s="732" t="s">
        <v>3210</v>
      </c>
    </row>
    <row r="305" spans="1:6">
      <c r="A305" s="732">
        <v>5405</v>
      </c>
      <c r="B305" s="732" t="s">
        <v>1944</v>
      </c>
      <c r="C305" s="732">
        <v>2</v>
      </c>
      <c r="D305" s="732" t="s">
        <v>2443</v>
      </c>
      <c r="E305" s="732">
        <v>25</v>
      </c>
      <c r="F305" s="732" t="s">
        <v>3210</v>
      </c>
    </row>
    <row r="306" spans="1:6">
      <c r="A306" s="732">
        <v>5406</v>
      </c>
      <c r="B306" s="732" t="s">
        <v>1946</v>
      </c>
      <c r="C306" s="732">
        <v>2</v>
      </c>
      <c r="D306" s="732" t="s">
        <v>2443</v>
      </c>
      <c r="E306" s="732">
        <v>25</v>
      </c>
      <c r="F306" s="732" t="s">
        <v>3210</v>
      </c>
    </row>
    <row r="307" spans="1:6">
      <c r="A307" s="732">
        <v>5407</v>
      </c>
      <c r="B307" s="732" t="s">
        <v>1948</v>
      </c>
      <c r="C307" s="732">
        <v>2</v>
      </c>
      <c r="D307" s="732" t="s">
        <v>2443</v>
      </c>
      <c r="E307" s="732">
        <v>25</v>
      </c>
      <c r="F307" s="732" t="s">
        <v>3210</v>
      </c>
    </row>
    <row r="308" spans="1:6">
      <c r="A308" s="732">
        <v>5409</v>
      </c>
      <c r="B308" s="732" t="s">
        <v>1951</v>
      </c>
      <c r="C308" s="732">
        <v>2</v>
      </c>
      <c r="D308" s="732" t="s">
        <v>2443</v>
      </c>
      <c r="E308" s="732">
        <v>24</v>
      </c>
      <c r="F308" s="732" t="s">
        <v>3206</v>
      </c>
    </row>
    <row r="309" spans="1:6">
      <c r="A309" s="732">
        <v>5410</v>
      </c>
      <c r="B309" s="732" t="s">
        <v>1953</v>
      </c>
      <c r="C309" s="732">
        <v>2</v>
      </c>
      <c r="D309" s="732" t="s">
        <v>2443</v>
      </c>
      <c r="E309" s="732">
        <v>24</v>
      </c>
      <c r="F309" s="732" t="s">
        <v>3206</v>
      </c>
    </row>
    <row r="310" spans="1:6">
      <c r="A310" s="732">
        <v>5411</v>
      </c>
      <c r="B310" s="732" t="s">
        <v>1955</v>
      </c>
      <c r="C310" s="732">
        <v>2</v>
      </c>
      <c r="D310" s="732" t="s">
        <v>2443</v>
      </c>
      <c r="E310" s="732">
        <v>24</v>
      </c>
      <c r="F310" s="732" t="s">
        <v>3206</v>
      </c>
    </row>
    <row r="311" spans="1:6">
      <c r="A311" s="732">
        <v>5412</v>
      </c>
      <c r="B311" s="732" t="s">
        <v>1956</v>
      </c>
      <c r="C311" s="732">
        <v>2</v>
      </c>
      <c r="D311" s="732" t="s">
        <v>2443</v>
      </c>
      <c r="E311" s="732">
        <v>24</v>
      </c>
      <c r="F311" s="732" t="s">
        <v>3206</v>
      </c>
    </row>
    <row r="312" spans="1:6">
      <c r="A312" s="732">
        <v>5413</v>
      </c>
      <c r="B312" s="732" t="s">
        <v>1958</v>
      </c>
      <c r="C312" s="732">
        <v>2</v>
      </c>
      <c r="D312" s="732" t="s">
        <v>2443</v>
      </c>
      <c r="E312" s="732">
        <v>24</v>
      </c>
      <c r="F312" s="732" t="s">
        <v>3206</v>
      </c>
    </row>
    <row r="313" spans="1:6">
      <c r="A313" s="732">
        <v>5414</v>
      </c>
      <c r="B313" s="732" t="s">
        <v>1960</v>
      </c>
      <c r="C313" s="732">
        <v>2</v>
      </c>
      <c r="D313" s="732" t="s">
        <v>2443</v>
      </c>
      <c r="E313" s="732">
        <v>24</v>
      </c>
      <c r="F313" s="732" t="s">
        <v>3206</v>
      </c>
    </row>
    <row r="314" spans="1:6">
      <c r="A314" s="732">
        <v>5415</v>
      </c>
      <c r="B314" s="732" t="s">
        <v>1962</v>
      </c>
      <c r="C314" s="732">
        <v>2</v>
      </c>
      <c r="D314" s="732" t="s">
        <v>2443</v>
      </c>
      <c r="E314" s="732">
        <v>24</v>
      </c>
      <c r="F314" s="732" t="s">
        <v>3206</v>
      </c>
    </row>
    <row r="315" spans="1:6">
      <c r="A315" s="732">
        <v>5416</v>
      </c>
      <c r="B315" s="732" t="s">
        <v>1964</v>
      </c>
      <c r="C315" s="732">
        <v>2</v>
      </c>
      <c r="D315" s="732" t="s">
        <v>2443</v>
      </c>
      <c r="E315" s="732">
        <v>24</v>
      </c>
      <c r="F315" s="732" t="s">
        <v>3206</v>
      </c>
    </row>
    <row r="316" spans="1:6">
      <c r="A316" s="732">
        <v>5417</v>
      </c>
      <c r="B316" s="732" t="s">
        <v>1966</v>
      </c>
      <c r="C316" s="732">
        <v>2</v>
      </c>
      <c r="D316" s="732" t="s">
        <v>2443</v>
      </c>
      <c r="E316" s="732">
        <v>24</v>
      </c>
      <c r="F316" s="732" t="s">
        <v>3206</v>
      </c>
    </row>
    <row r="317" spans="1:6">
      <c r="A317" s="732">
        <v>5418</v>
      </c>
      <c r="B317" s="732" t="s">
        <v>1968</v>
      </c>
      <c r="C317" s="732">
        <v>2</v>
      </c>
      <c r="D317" s="732" t="s">
        <v>2443</v>
      </c>
      <c r="E317" s="732">
        <v>24</v>
      </c>
      <c r="F317" s="732" t="s">
        <v>3206</v>
      </c>
    </row>
    <row r="318" spans="1:6">
      <c r="A318" s="732">
        <v>5420</v>
      </c>
      <c r="B318" s="732" t="s">
        <v>1970</v>
      </c>
      <c r="C318" s="732">
        <v>2</v>
      </c>
      <c r="D318" s="732" t="s">
        <v>2443</v>
      </c>
      <c r="E318" s="732">
        <v>24</v>
      </c>
      <c r="F318" s="732" t="s">
        <v>3206</v>
      </c>
    </row>
    <row r="319" spans="1:6">
      <c r="A319" s="732">
        <v>5421</v>
      </c>
      <c r="B319" s="732" t="s">
        <v>1972</v>
      </c>
      <c r="C319" s="732">
        <v>2</v>
      </c>
      <c r="D319" s="732" t="s">
        <v>2443</v>
      </c>
      <c r="E319" s="732">
        <v>24</v>
      </c>
      <c r="F319" s="732" t="s">
        <v>3206</v>
      </c>
    </row>
    <row r="320" spans="1:6">
      <c r="A320" s="732">
        <v>5422</v>
      </c>
      <c r="B320" s="732" t="s">
        <v>1974</v>
      </c>
      <c r="C320" s="732">
        <v>2</v>
      </c>
      <c r="D320" s="732" t="s">
        <v>2443</v>
      </c>
      <c r="E320" s="732">
        <v>24</v>
      </c>
      <c r="F320" s="732" t="s">
        <v>3206</v>
      </c>
    </row>
    <row r="321" spans="1:6">
      <c r="A321" s="732">
        <v>5424</v>
      </c>
      <c r="B321" s="732" t="s">
        <v>1976</v>
      </c>
      <c r="C321" s="732">
        <v>2</v>
      </c>
      <c r="D321" s="732" t="s">
        <v>2443</v>
      </c>
      <c r="E321" s="732">
        <v>24</v>
      </c>
      <c r="F321" s="732" t="s">
        <v>3206</v>
      </c>
    </row>
    <row r="322" spans="1:6">
      <c r="A322" s="732">
        <v>5425</v>
      </c>
      <c r="B322" s="732" t="s">
        <v>1978</v>
      </c>
      <c r="C322" s="732">
        <v>2</v>
      </c>
      <c r="D322" s="732" t="s">
        <v>2443</v>
      </c>
      <c r="E322" s="732">
        <v>24</v>
      </c>
      <c r="F322" s="732" t="s">
        <v>3206</v>
      </c>
    </row>
    <row r="323" spans="1:6">
      <c r="A323" s="732">
        <v>5427</v>
      </c>
      <c r="B323" s="732" t="s">
        <v>1980</v>
      </c>
      <c r="C323" s="732">
        <v>2</v>
      </c>
      <c r="D323" s="732" t="s">
        <v>2443</v>
      </c>
      <c r="E323" s="732">
        <v>24</v>
      </c>
      <c r="F323" s="732" t="s">
        <v>3206</v>
      </c>
    </row>
    <row r="324" spans="1:6">
      <c r="A324" s="732">
        <v>5430</v>
      </c>
      <c r="B324" s="732" t="s">
        <v>1981</v>
      </c>
      <c r="C324" s="732">
        <v>2</v>
      </c>
      <c r="D324" s="732" t="s">
        <v>2443</v>
      </c>
      <c r="E324" s="732">
        <v>24</v>
      </c>
      <c r="F324" s="732" t="s">
        <v>3206</v>
      </c>
    </row>
    <row r="325" spans="1:6">
      <c r="A325" s="732">
        <v>5431</v>
      </c>
      <c r="B325" s="732" t="s">
        <v>1983</v>
      </c>
      <c r="C325" s="732">
        <v>2</v>
      </c>
      <c r="D325" s="732" t="s">
        <v>2443</v>
      </c>
      <c r="E325" s="732">
        <v>24</v>
      </c>
      <c r="F325" s="732" t="s">
        <v>3206</v>
      </c>
    </row>
    <row r="326" spans="1:6">
      <c r="A326" s="732">
        <v>5432</v>
      </c>
      <c r="B326" s="732" t="s">
        <v>1985</v>
      </c>
      <c r="C326" s="732">
        <v>2</v>
      </c>
      <c r="D326" s="732" t="s">
        <v>2443</v>
      </c>
      <c r="E326" s="732">
        <v>24</v>
      </c>
      <c r="F326" s="732" t="s">
        <v>3206</v>
      </c>
    </row>
    <row r="327" spans="1:6">
      <c r="A327" s="732">
        <v>5440</v>
      </c>
      <c r="B327" s="732" t="s">
        <v>1987</v>
      </c>
      <c r="C327" s="732">
        <v>2</v>
      </c>
      <c r="D327" s="732" t="s">
        <v>2443</v>
      </c>
      <c r="E327" s="732">
        <v>22</v>
      </c>
      <c r="F327" s="732" t="s">
        <v>552</v>
      </c>
    </row>
    <row r="328" spans="1:6">
      <c r="A328" s="732">
        <v>5441</v>
      </c>
      <c r="B328" s="732" t="s">
        <v>1989</v>
      </c>
      <c r="C328" s="732">
        <v>2</v>
      </c>
      <c r="D328" s="732" t="s">
        <v>2443</v>
      </c>
      <c r="E328" s="732">
        <v>25</v>
      </c>
      <c r="F328" s="732" t="s">
        <v>3210</v>
      </c>
    </row>
    <row r="329" spans="1:6">
      <c r="A329" s="732">
        <v>5442</v>
      </c>
      <c r="B329" s="732" t="s">
        <v>1991</v>
      </c>
      <c r="C329" s="732">
        <v>2</v>
      </c>
      <c r="D329" s="732" t="s">
        <v>2443</v>
      </c>
      <c r="E329" s="732">
        <v>25</v>
      </c>
      <c r="F329" s="732" t="s">
        <v>3210</v>
      </c>
    </row>
    <row r="330" spans="1:6">
      <c r="A330" s="732">
        <v>5445</v>
      </c>
      <c r="B330" s="732" t="s">
        <v>1993</v>
      </c>
      <c r="C330" s="732">
        <v>2</v>
      </c>
      <c r="D330" s="732" t="s">
        <v>2443</v>
      </c>
      <c r="E330" s="732">
        <v>25</v>
      </c>
      <c r="F330" s="732" t="s">
        <v>3210</v>
      </c>
    </row>
    <row r="331" spans="1:6">
      <c r="A331" s="732">
        <v>5446</v>
      </c>
      <c r="B331" s="732" t="s">
        <v>492</v>
      </c>
      <c r="C331" s="732">
        <v>2</v>
      </c>
      <c r="D331" s="732" t="s">
        <v>2443</v>
      </c>
      <c r="E331" s="732">
        <v>26</v>
      </c>
      <c r="F331" s="732" t="s">
        <v>3207</v>
      </c>
    </row>
    <row r="332" spans="1:6">
      <c r="A332" s="732">
        <v>5454</v>
      </c>
      <c r="B332" s="732" t="s">
        <v>494</v>
      </c>
      <c r="C332" s="732">
        <v>2</v>
      </c>
      <c r="D332" s="732" t="s">
        <v>2443</v>
      </c>
      <c r="E332" s="732">
        <v>22</v>
      </c>
      <c r="F332" s="732" t="s">
        <v>552</v>
      </c>
    </row>
    <row r="333" spans="1:6">
      <c r="A333" s="732">
        <v>5456</v>
      </c>
      <c r="B333" s="732" t="s">
        <v>497</v>
      </c>
      <c r="C333" s="732">
        <v>2</v>
      </c>
      <c r="D333" s="732" t="s">
        <v>2443</v>
      </c>
      <c r="E333" s="732">
        <v>22</v>
      </c>
      <c r="F333" s="732" t="s">
        <v>552</v>
      </c>
    </row>
    <row r="334" spans="1:6">
      <c r="A334" s="732">
        <v>5457</v>
      </c>
      <c r="B334" s="732" t="s">
        <v>499</v>
      </c>
      <c r="C334" s="732">
        <v>2</v>
      </c>
      <c r="D334" s="732" t="s">
        <v>2443</v>
      </c>
      <c r="E334" s="732">
        <v>22</v>
      </c>
      <c r="F334" s="732" t="s">
        <v>552</v>
      </c>
    </row>
    <row r="335" spans="1:6">
      <c r="A335" s="732">
        <v>5458</v>
      </c>
      <c r="B335" s="732" t="s">
        <v>501</v>
      </c>
      <c r="C335" s="732">
        <v>2</v>
      </c>
      <c r="D335" s="732" t="s">
        <v>2443</v>
      </c>
      <c r="E335" s="732">
        <v>22</v>
      </c>
      <c r="F335" s="732" t="s">
        <v>552</v>
      </c>
    </row>
    <row r="336" spans="1:6">
      <c r="A336" s="732">
        <v>5459</v>
      </c>
      <c r="B336" s="732" t="s">
        <v>503</v>
      </c>
      <c r="C336" s="732">
        <v>2</v>
      </c>
      <c r="D336" s="732" t="s">
        <v>2443</v>
      </c>
      <c r="E336" s="732">
        <v>22</v>
      </c>
      <c r="F336" s="732" t="s">
        <v>552</v>
      </c>
    </row>
    <row r="337" spans="1:6">
      <c r="A337" s="732">
        <v>5460</v>
      </c>
      <c r="B337" s="732" t="s">
        <v>2787</v>
      </c>
      <c r="C337" s="732">
        <v>2</v>
      </c>
      <c r="D337" s="732" t="s">
        <v>2443</v>
      </c>
      <c r="E337" s="732">
        <v>22</v>
      </c>
      <c r="F337" s="732" t="s">
        <v>552</v>
      </c>
    </row>
    <row r="338" spans="1:6">
      <c r="A338" s="732">
        <v>5461</v>
      </c>
      <c r="B338" s="732" t="s">
        <v>2789</v>
      </c>
      <c r="C338" s="732">
        <v>2</v>
      </c>
      <c r="D338" s="732" t="s">
        <v>2443</v>
      </c>
      <c r="E338" s="732">
        <v>22</v>
      </c>
      <c r="F338" s="732" t="s">
        <v>552</v>
      </c>
    </row>
    <row r="339" spans="1:6">
      <c r="A339" s="732">
        <v>5462</v>
      </c>
      <c r="B339" s="732" t="s">
        <v>2791</v>
      </c>
      <c r="C339" s="732">
        <v>2</v>
      </c>
      <c r="D339" s="732" t="s">
        <v>2443</v>
      </c>
      <c r="E339" s="732">
        <v>22</v>
      </c>
      <c r="F339" s="732" t="s">
        <v>552</v>
      </c>
    </row>
    <row r="340" spans="1:6">
      <c r="A340" s="732">
        <v>5463</v>
      </c>
      <c r="B340" s="732" t="s">
        <v>2793</v>
      </c>
      <c r="C340" s="732">
        <v>2</v>
      </c>
      <c r="D340" s="732" t="s">
        <v>2443</v>
      </c>
      <c r="E340" s="732">
        <v>22</v>
      </c>
      <c r="F340" s="732" t="s">
        <v>552</v>
      </c>
    </row>
    <row r="341" spans="1:6">
      <c r="A341" s="732">
        <v>5464</v>
      </c>
      <c r="B341" s="732" t="s">
        <v>2795</v>
      </c>
      <c r="C341" s="732">
        <v>2</v>
      </c>
      <c r="D341" s="732" t="s">
        <v>2443</v>
      </c>
      <c r="E341" s="732">
        <v>22</v>
      </c>
      <c r="F341" s="732" t="s">
        <v>552</v>
      </c>
    </row>
    <row r="342" spans="1:6">
      <c r="A342" s="732">
        <v>5465</v>
      </c>
      <c r="B342" s="732" t="s">
        <v>2797</v>
      </c>
      <c r="C342" s="732">
        <v>2</v>
      </c>
      <c r="D342" s="732" t="s">
        <v>2443</v>
      </c>
      <c r="E342" s="732">
        <v>22</v>
      </c>
      <c r="F342" s="732" t="s">
        <v>552</v>
      </c>
    </row>
    <row r="343" spans="1:6">
      <c r="A343" s="732">
        <v>5466</v>
      </c>
      <c r="B343" s="732" t="s">
        <v>2799</v>
      </c>
      <c r="C343" s="732">
        <v>2</v>
      </c>
      <c r="D343" s="732" t="s">
        <v>2443</v>
      </c>
      <c r="E343" s="732">
        <v>22</v>
      </c>
      <c r="F343" s="732" t="s">
        <v>552</v>
      </c>
    </row>
    <row r="344" spans="1:6">
      <c r="A344" s="732">
        <v>5468</v>
      </c>
      <c r="B344" s="732" t="s">
        <v>2801</v>
      </c>
      <c r="C344" s="732">
        <v>2</v>
      </c>
      <c r="D344" s="732" t="s">
        <v>2443</v>
      </c>
      <c r="E344" s="732">
        <v>22</v>
      </c>
      <c r="F344" s="732" t="s">
        <v>552</v>
      </c>
    </row>
    <row r="345" spans="1:6">
      <c r="A345" s="732">
        <v>5469</v>
      </c>
      <c r="B345" s="732" t="s">
        <v>2803</v>
      </c>
      <c r="C345" s="732">
        <v>2</v>
      </c>
      <c r="D345" s="732" t="s">
        <v>2443</v>
      </c>
      <c r="E345" s="732">
        <v>22</v>
      </c>
      <c r="F345" s="732" t="s">
        <v>552</v>
      </c>
    </row>
    <row r="346" spans="1:6">
      <c r="A346" s="732">
        <v>5470</v>
      </c>
      <c r="B346" s="732" t="s">
        <v>2805</v>
      </c>
      <c r="C346" s="732">
        <v>2</v>
      </c>
      <c r="D346" s="732" t="s">
        <v>2443</v>
      </c>
      <c r="E346" s="732">
        <v>22</v>
      </c>
      <c r="F346" s="732" t="s">
        <v>552</v>
      </c>
    </row>
    <row r="347" spans="1:6">
      <c r="A347" s="732">
        <v>5471</v>
      </c>
      <c r="B347" s="732" t="s">
        <v>2807</v>
      </c>
      <c r="C347" s="732">
        <v>2</v>
      </c>
      <c r="D347" s="732" t="s">
        <v>2443</v>
      </c>
      <c r="E347" s="732">
        <v>22</v>
      </c>
      <c r="F347" s="732" t="s">
        <v>552</v>
      </c>
    </row>
    <row r="348" spans="1:6">
      <c r="A348" s="732">
        <v>5472</v>
      </c>
      <c r="B348" s="732" t="s">
        <v>2809</v>
      </c>
      <c r="C348" s="732">
        <v>2</v>
      </c>
      <c r="D348" s="732" t="s">
        <v>2443</v>
      </c>
      <c r="E348" s="732">
        <v>22</v>
      </c>
      <c r="F348" s="732" t="s">
        <v>552</v>
      </c>
    </row>
    <row r="349" spans="1:6">
      <c r="A349" s="732">
        <v>5485</v>
      </c>
      <c r="B349" s="732" t="s">
        <v>2812</v>
      </c>
      <c r="C349" s="732">
        <v>2</v>
      </c>
      <c r="D349" s="732" t="s">
        <v>2443</v>
      </c>
      <c r="E349" s="732">
        <v>6</v>
      </c>
      <c r="F349" s="732" t="s">
        <v>549</v>
      </c>
    </row>
    <row r="350" spans="1:6">
      <c r="A350" s="732">
        <v>5494</v>
      </c>
      <c r="B350" s="732" t="s">
        <v>2813</v>
      </c>
      <c r="C350" s="732">
        <v>2</v>
      </c>
      <c r="D350" s="732" t="s">
        <v>2443</v>
      </c>
      <c r="E350" s="732">
        <v>6</v>
      </c>
      <c r="F350" s="732" t="s">
        <v>549</v>
      </c>
    </row>
    <row r="351" spans="1:6">
      <c r="A351" s="732">
        <v>5495</v>
      </c>
      <c r="B351" s="732" t="s">
        <v>2815</v>
      </c>
      <c r="C351" s="732">
        <v>2</v>
      </c>
      <c r="D351" s="732" t="s">
        <v>2443</v>
      </c>
      <c r="E351" s="732">
        <v>6</v>
      </c>
      <c r="F351" s="732" t="s">
        <v>549</v>
      </c>
    </row>
    <row r="352" spans="1:6">
      <c r="A352" s="732">
        <v>5496</v>
      </c>
      <c r="B352" s="732" t="s">
        <v>2817</v>
      </c>
      <c r="C352" s="732">
        <v>2</v>
      </c>
      <c r="D352" s="732" t="s">
        <v>2443</v>
      </c>
      <c r="E352" s="732">
        <v>6</v>
      </c>
      <c r="F352" s="732" t="s">
        <v>549</v>
      </c>
    </row>
    <row r="353" spans="1:6">
      <c r="A353" s="732">
        <v>5497</v>
      </c>
      <c r="B353" s="732" t="s">
        <v>2819</v>
      </c>
      <c r="C353" s="732">
        <v>2</v>
      </c>
      <c r="D353" s="732" t="s">
        <v>2443</v>
      </c>
      <c r="E353" s="732">
        <v>6</v>
      </c>
      <c r="F353" s="732" t="s">
        <v>549</v>
      </c>
    </row>
    <row r="354" spans="1:6">
      <c r="A354" s="732">
        <v>5498</v>
      </c>
      <c r="B354" s="732" t="s">
        <v>2821</v>
      </c>
      <c r="C354" s="732">
        <v>2</v>
      </c>
      <c r="D354" s="732" t="s">
        <v>2443</v>
      </c>
      <c r="E354" s="732">
        <v>6</v>
      </c>
      <c r="F354" s="732" t="s">
        <v>549</v>
      </c>
    </row>
    <row r="355" spans="1:6">
      <c r="A355" s="732">
        <v>5499</v>
      </c>
      <c r="B355" s="732" t="s">
        <v>2823</v>
      </c>
      <c r="C355" s="732">
        <v>2</v>
      </c>
      <c r="D355" s="732" t="s">
        <v>2443</v>
      </c>
      <c r="E355" s="732">
        <v>6</v>
      </c>
      <c r="F355" s="732" t="s">
        <v>549</v>
      </c>
    </row>
    <row r="356" spans="1:6">
      <c r="A356" s="732">
        <v>5500</v>
      </c>
      <c r="B356" s="732" t="s">
        <v>2825</v>
      </c>
      <c r="C356" s="732">
        <v>2</v>
      </c>
      <c r="D356" s="732" t="s">
        <v>2443</v>
      </c>
      <c r="E356" s="732">
        <v>6</v>
      </c>
      <c r="F356" s="732" t="s">
        <v>549</v>
      </c>
    </row>
    <row r="357" spans="1:6">
      <c r="A357" s="732">
        <v>5501</v>
      </c>
      <c r="B357" s="732" t="s">
        <v>2826</v>
      </c>
      <c r="C357" s="732">
        <v>2</v>
      </c>
      <c r="D357" s="732" t="s">
        <v>2443</v>
      </c>
      <c r="E357" s="732">
        <v>6</v>
      </c>
      <c r="F357" s="732" t="s">
        <v>549</v>
      </c>
    </row>
    <row r="358" spans="1:6">
      <c r="A358" s="732">
        <v>5502</v>
      </c>
      <c r="B358" s="732" t="s">
        <v>2828</v>
      </c>
      <c r="C358" s="732">
        <v>2</v>
      </c>
      <c r="D358" s="732" t="s">
        <v>2443</v>
      </c>
      <c r="E358" s="732">
        <v>6</v>
      </c>
      <c r="F358" s="732" t="s">
        <v>549</v>
      </c>
    </row>
    <row r="359" spans="1:6">
      <c r="A359" s="732">
        <v>5503</v>
      </c>
      <c r="B359" s="732" t="s">
        <v>2830</v>
      </c>
      <c r="C359" s="732">
        <v>2</v>
      </c>
      <c r="D359" s="732" t="s">
        <v>2443</v>
      </c>
      <c r="E359" s="732">
        <v>10</v>
      </c>
      <c r="F359" s="732" t="s">
        <v>3211</v>
      </c>
    </row>
    <row r="360" spans="1:6">
      <c r="A360" s="732">
        <v>5504</v>
      </c>
      <c r="B360" s="732" t="s">
        <v>2024</v>
      </c>
      <c r="C360" s="732">
        <v>2</v>
      </c>
      <c r="D360" s="732" t="s">
        <v>2443</v>
      </c>
      <c r="E360" s="732">
        <v>6</v>
      </c>
      <c r="F360" s="732" t="s">
        <v>549</v>
      </c>
    </row>
    <row r="361" spans="1:6">
      <c r="A361" s="732">
        <v>5505</v>
      </c>
      <c r="B361" s="732" t="s">
        <v>2026</v>
      </c>
      <c r="C361" s="732">
        <v>2</v>
      </c>
      <c r="D361" s="732" t="s">
        <v>2443</v>
      </c>
      <c r="E361" s="732">
        <v>6</v>
      </c>
      <c r="F361" s="732" t="s">
        <v>549</v>
      </c>
    </row>
    <row r="362" spans="1:6">
      <c r="A362" s="732">
        <v>5506</v>
      </c>
      <c r="B362" s="732" t="s">
        <v>2028</v>
      </c>
      <c r="C362" s="732">
        <v>2</v>
      </c>
      <c r="D362" s="732" t="s">
        <v>2443</v>
      </c>
      <c r="E362" s="732">
        <v>6</v>
      </c>
      <c r="F362" s="732" t="s">
        <v>549</v>
      </c>
    </row>
    <row r="363" spans="1:6">
      <c r="A363" s="732">
        <v>5507</v>
      </c>
      <c r="B363" s="732" t="s">
        <v>2030</v>
      </c>
      <c r="C363" s="732">
        <v>2</v>
      </c>
      <c r="D363" s="732" t="s">
        <v>2443</v>
      </c>
      <c r="E363" s="732">
        <v>6</v>
      </c>
      <c r="F363" s="732" t="s">
        <v>549</v>
      </c>
    </row>
    <row r="364" spans="1:6">
      <c r="A364" s="732">
        <v>5508</v>
      </c>
      <c r="B364" s="732" t="s">
        <v>2032</v>
      </c>
      <c r="C364" s="732">
        <v>2</v>
      </c>
      <c r="D364" s="732" t="s">
        <v>2443</v>
      </c>
      <c r="E364" s="732">
        <v>6</v>
      </c>
      <c r="F364" s="732" t="s">
        <v>549</v>
      </c>
    </row>
    <row r="365" spans="1:6">
      <c r="A365" s="732">
        <v>5509</v>
      </c>
      <c r="B365" s="732" t="s">
        <v>2034</v>
      </c>
      <c r="C365" s="732">
        <v>2</v>
      </c>
      <c r="D365" s="732" t="s">
        <v>2443</v>
      </c>
      <c r="E365" s="732">
        <v>6</v>
      </c>
      <c r="F365" s="732" t="s">
        <v>549</v>
      </c>
    </row>
    <row r="366" spans="1:6">
      <c r="A366" s="732">
        <v>5510</v>
      </c>
      <c r="B366" s="732" t="s">
        <v>2036</v>
      </c>
      <c r="C366" s="732">
        <v>2</v>
      </c>
      <c r="D366" s="732" t="s">
        <v>2443</v>
      </c>
      <c r="E366" s="732">
        <v>10</v>
      </c>
      <c r="F366" s="732" t="s">
        <v>3211</v>
      </c>
    </row>
    <row r="367" spans="1:6">
      <c r="A367" s="732">
        <v>5511</v>
      </c>
      <c r="B367" s="732" t="s">
        <v>2038</v>
      </c>
      <c r="C367" s="732">
        <v>2</v>
      </c>
      <c r="D367" s="732" t="s">
        <v>2443</v>
      </c>
      <c r="E367" s="732">
        <v>6</v>
      </c>
      <c r="F367" s="732" t="s">
        <v>549</v>
      </c>
    </row>
    <row r="368" spans="1:6">
      <c r="A368" s="732">
        <v>5513</v>
      </c>
      <c r="B368" s="732" t="s">
        <v>2040</v>
      </c>
      <c r="C368" s="732">
        <v>2</v>
      </c>
      <c r="D368" s="732" t="s">
        <v>2443</v>
      </c>
      <c r="E368" s="732">
        <v>6</v>
      </c>
      <c r="F368" s="732" t="s">
        <v>549</v>
      </c>
    </row>
    <row r="369" spans="1:6">
      <c r="A369" s="732">
        <v>5515</v>
      </c>
      <c r="B369" s="732" t="s">
        <v>2044</v>
      </c>
      <c r="C369" s="732">
        <v>2</v>
      </c>
      <c r="D369" s="732" t="s">
        <v>2443</v>
      </c>
      <c r="E369" s="732">
        <v>6</v>
      </c>
      <c r="F369" s="732" t="s">
        <v>549</v>
      </c>
    </row>
    <row r="370" spans="1:6">
      <c r="A370" s="732">
        <v>5516</v>
      </c>
      <c r="B370" s="732" t="s">
        <v>2046</v>
      </c>
      <c r="C370" s="732">
        <v>2</v>
      </c>
      <c r="D370" s="732" t="s">
        <v>2443</v>
      </c>
      <c r="E370" s="732">
        <v>6</v>
      </c>
      <c r="F370" s="732" t="s">
        <v>549</v>
      </c>
    </row>
    <row r="371" spans="1:6">
      <c r="A371" s="732">
        <v>5517</v>
      </c>
      <c r="B371" s="732" t="s">
        <v>2048</v>
      </c>
      <c r="C371" s="732">
        <v>2</v>
      </c>
      <c r="D371" s="732" t="s">
        <v>2443</v>
      </c>
      <c r="E371" s="732">
        <v>6</v>
      </c>
      <c r="F371" s="732" t="s">
        <v>549</v>
      </c>
    </row>
    <row r="372" spans="1:6">
      <c r="A372" s="732">
        <v>5518</v>
      </c>
      <c r="B372" s="732" t="s">
        <v>2050</v>
      </c>
      <c r="C372" s="732">
        <v>2</v>
      </c>
      <c r="D372" s="732" t="s">
        <v>2443</v>
      </c>
      <c r="E372" s="732">
        <v>6</v>
      </c>
      <c r="F372" s="732" t="s">
        <v>549</v>
      </c>
    </row>
    <row r="373" spans="1:6">
      <c r="A373" s="732">
        <v>5519</v>
      </c>
      <c r="B373" s="732" t="s">
        <v>2051</v>
      </c>
      <c r="C373" s="732">
        <v>2</v>
      </c>
      <c r="D373" s="732" t="s">
        <v>2443</v>
      </c>
      <c r="E373" s="732">
        <v>10</v>
      </c>
      <c r="F373" s="732" t="s">
        <v>3211</v>
      </c>
    </row>
    <row r="374" spans="1:6">
      <c r="A374" s="732">
        <v>5520</v>
      </c>
      <c r="B374" s="732" t="s">
        <v>2053</v>
      </c>
      <c r="C374" s="732">
        <v>2</v>
      </c>
      <c r="D374" s="732" t="s">
        <v>2443</v>
      </c>
      <c r="E374" s="732">
        <v>6</v>
      </c>
      <c r="F374" s="732" t="s">
        <v>549</v>
      </c>
    </row>
    <row r="375" spans="1:6">
      <c r="A375" s="732">
        <v>5521</v>
      </c>
      <c r="B375" s="732" t="s">
        <v>2055</v>
      </c>
      <c r="C375" s="732">
        <v>2</v>
      </c>
      <c r="D375" s="732" t="s">
        <v>2443</v>
      </c>
      <c r="E375" s="732">
        <v>10</v>
      </c>
      <c r="F375" s="732" t="s">
        <v>3211</v>
      </c>
    </row>
    <row r="376" spans="1:6">
      <c r="A376" s="732">
        <v>5522</v>
      </c>
      <c r="B376" s="732" t="s">
        <v>2057</v>
      </c>
      <c r="C376" s="732">
        <v>2</v>
      </c>
      <c r="D376" s="732" t="s">
        <v>2443</v>
      </c>
      <c r="E376" s="732">
        <v>6</v>
      </c>
      <c r="F376" s="732" t="s">
        <v>549</v>
      </c>
    </row>
    <row r="377" spans="1:6">
      <c r="A377" s="732">
        <v>5524</v>
      </c>
      <c r="B377" s="732" t="s">
        <v>2059</v>
      </c>
      <c r="C377" s="732">
        <v>2</v>
      </c>
      <c r="D377" s="732" t="s">
        <v>2443</v>
      </c>
      <c r="E377" s="732">
        <v>6</v>
      </c>
      <c r="F377" s="732" t="s">
        <v>549</v>
      </c>
    </row>
    <row r="378" spans="1:6">
      <c r="A378" s="732">
        <v>5525</v>
      </c>
      <c r="B378" s="732" t="s">
        <v>2061</v>
      </c>
      <c r="C378" s="732">
        <v>2</v>
      </c>
      <c r="D378" s="732" t="s">
        <v>2443</v>
      </c>
      <c r="E378" s="732">
        <v>6</v>
      </c>
      <c r="F378" s="732" t="s">
        <v>549</v>
      </c>
    </row>
    <row r="379" spans="1:6">
      <c r="A379" s="732">
        <v>5526</v>
      </c>
      <c r="B379" s="732" t="s">
        <v>553</v>
      </c>
      <c r="C379" s="732">
        <v>2</v>
      </c>
      <c r="D379" s="732" t="s">
        <v>2443</v>
      </c>
      <c r="E379" s="732">
        <v>6</v>
      </c>
      <c r="F379" s="732" t="s">
        <v>549</v>
      </c>
    </row>
    <row r="380" spans="1:6">
      <c r="A380" s="732">
        <v>5527</v>
      </c>
      <c r="B380" s="732" t="s">
        <v>555</v>
      </c>
      <c r="C380" s="732">
        <v>2</v>
      </c>
      <c r="D380" s="732" t="s">
        <v>2443</v>
      </c>
      <c r="E380" s="732">
        <v>6</v>
      </c>
      <c r="F380" s="732" t="s">
        <v>549</v>
      </c>
    </row>
    <row r="381" spans="1:6">
      <c r="A381" s="732">
        <v>5528</v>
      </c>
      <c r="B381" s="732" t="s">
        <v>557</v>
      </c>
      <c r="C381" s="732">
        <v>2</v>
      </c>
      <c r="D381" s="732" t="s">
        <v>2443</v>
      </c>
      <c r="E381" s="732">
        <v>6</v>
      </c>
      <c r="F381" s="732" t="s">
        <v>549</v>
      </c>
    </row>
    <row r="382" spans="1:6">
      <c r="A382" s="732">
        <v>5529</v>
      </c>
      <c r="B382" s="732" t="s">
        <v>558</v>
      </c>
      <c r="C382" s="732">
        <v>2</v>
      </c>
      <c r="D382" s="732" t="s">
        <v>2443</v>
      </c>
      <c r="E382" s="732">
        <v>6</v>
      </c>
      <c r="F382" s="732" t="s">
        <v>549</v>
      </c>
    </row>
    <row r="383" spans="1:6">
      <c r="A383" s="732">
        <v>5530</v>
      </c>
      <c r="B383" s="732" t="s">
        <v>560</v>
      </c>
      <c r="C383" s="732">
        <v>2</v>
      </c>
      <c r="D383" s="732" t="s">
        <v>2443</v>
      </c>
      <c r="E383" s="732">
        <v>6</v>
      </c>
      <c r="F383" s="732" t="s">
        <v>549</v>
      </c>
    </row>
    <row r="384" spans="1:6">
      <c r="A384" s="732">
        <v>5531</v>
      </c>
      <c r="B384" s="732" t="s">
        <v>562</v>
      </c>
      <c r="C384" s="732">
        <v>2</v>
      </c>
      <c r="D384" s="732" t="s">
        <v>2443</v>
      </c>
      <c r="E384" s="732">
        <v>6</v>
      </c>
      <c r="F384" s="732" t="s">
        <v>549</v>
      </c>
    </row>
    <row r="385" spans="1:6">
      <c r="A385" s="732">
        <v>5532</v>
      </c>
      <c r="B385" s="732" t="s">
        <v>564</v>
      </c>
      <c r="C385" s="732">
        <v>2</v>
      </c>
      <c r="D385" s="732" t="s">
        <v>2443</v>
      </c>
      <c r="E385" s="732">
        <v>6</v>
      </c>
      <c r="F385" s="732" t="s">
        <v>549</v>
      </c>
    </row>
    <row r="386" spans="1:6">
      <c r="A386" s="732">
        <v>5533</v>
      </c>
      <c r="B386" s="732" t="s">
        <v>566</v>
      </c>
      <c r="C386" s="732">
        <v>2</v>
      </c>
      <c r="D386" s="732" t="s">
        <v>2443</v>
      </c>
      <c r="E386" s="732">
        <v>6</v>
      </c>
      <c r="F386" s="732" t="s">
        <v>549</v>
      </c>
    </row>
    <row r="387" spans="1:6">
      <c r="A387" s="732">
        <v>5597</v>
      </c>
      <c r="B387" s="732" t="s">
        <v>569</v>
      </c>
      <c r="C387" s="732">
        <v>2</v>
      </c>
      <c r="D387" s="732" t="s">
        <v>2443</v>
      </c>
      <c r="E387" s="732">
        <v>26</v>
      </c>
      <c r="F387" s="732" t="s">
        <v>3207</v>
      </c>
    </row>
    <row r="388" spans="1:6">
      <c r="A388" s="732">
        <v>5604</v>
      </c>
      <c r="B388" s="732" t="s">
        <v>570</v>
      </c>
      <c r="C388" s="732">
        <v>2</v>
      </c>
      <c r="D388" s="732" t="s">
        <v>2443</v>
      </c>
      <c r="E388" s="732">
        <v>26</v>
      </c>
      <c r="F388" s="732" t="s">
        <v>3207</v>
      </c>
    </row>
    <row r="389" spans="1:6">
      <c r="A389" s="732">
        <v>5606</v>
      </c>
      <c r="B389" s="732" t="s">
        <v>572</v>
      </c>
      <c r="C389" s="732">
        <v>2</v>
      </c>
      <c r="D389" s="732" t="s">
        <v>2443</v>
      </c>
      <c r="E389" s="732">
        <v>26</v>
      </c>
      <c r="F389" s="732" t="s">
        <v>3207</v>
      </c>
    </row>
    <row r="390" spans="1:6">
      <c r="A390" s="732">
        <v>5607</v>
      </c>
      <c r="B390" s="732" t="s">
        <v>574</v>
      </c>
      <c r="C390" s="732">
        <v>2</v>
      </c>
      <c r="D390" s="732" t="s">
        <v>2443</v>
      </c>
      <c r="E390" s="732">
        <v>26</v>
      </c>
      <c r="F390" s="732" t="s">
        <v>3207</v>
      </c>
    </row>
    <row r="391" spans="1:6">
      <c r="A391" s="732">
        <v>5608</v>
      </c>
      <c r="B391" s="732" t="s">
        <v>576</v>
      </c>
      <c r="C391" s="732">
        <v>2</v>
      </c>
      <c r="D391" s="732" t="s">
        <v>2443</v>
      </c>
      <c r="E391" s="732">
        <v>26</v>
      </c>
      <c r="F391" s="732" t="s">
        <v>3207</v>
      </c>
    </row>
    <row r="392" spans="1:6">
      <c r="A392" s="732">
        <v>5609</v>
      </c>
      <c r="B392" s="732" t="s">
        <v>578</v>
      </c>
      <c r="C392" s="732">
        <v>2</v>
      </c>
      <c r="D392" s="732" t="s">
        <v>2443</v>
      </c>
      <c r="E392" s="732">
        <v>26</v>
      </c>
      <c r="F392" s="732" t="s">
        <v>3207</v>
      </c>
    </row>
    <row r="393" spans="1:6">
      <c r="A393" s="732">
        <v>5610</v>
      </c>
      <c r="B393" s="732" t="s">
        <v>2065</v>
      </c>
      <c r="C393" s="732">
        <v>2</v>
      </c>
      <c r="D393" s="732" t="s">
        <v>2443</v>
      </c>
      <c r="E393" s="732">
        <v>26</v>
      </c>
      <c r="F393" s="732" t="s">
        <v>3207</v>
      </c>
    </row>
    <row r="394" spans="1:6">
      <c r="A394" s="732">
        <v>5611</v>
      </c>
      <c r="B394" s="732" t="s">
        <v>2067</v>
      </c>
      <c r="C394" s="732">
        <v>2</v>
      </c>
      <c r="D394" s="732" t="s">
        <v>2443</v>
      </c>
      <c r="E394" s="732">
        <v>26</v>
      </c>
      <c r="F394" s="732" t="s">
        <v>3207</v>
      </c>
    </row>
    <row r="395" spans="1:6">
      <c r="A395" s="732">
        <v>5612</v>
      </c>
      <c r="B395" s="732" t="s">
        <v>2069</v>
      </c>
      <c r="C395" s="732">
        <v>2</v>
      </c>
      <c r="D395" s="732" t="s">
        <v>2443</v>
      </c>
      <c r="E395" s="732">
        <v>26</v>
      </c>
      <c r="F395" s="732" t="s">
        <v>3207</v>
      </c>
    </row>
    <row r="396" spans="1:6">
      <c r="A396" s="732">
        <v>5613</v>
      </c>
      <c r="B396" s="732" t="s">
        <v>2071</v>
      </c>
      <c r="C396" s="732">
        <v>2</v>
      </c>
      <c r="D396" s="732" t="s">
        <v>2443</v>
      </c>
      <c r="E396" s="732">
        <v>26</v>
      </c>
      <c r="F396" s="732" t="s">
        <v>3207</v>
      </c>
    </row>
    <row r="397" spans="1:6">
      <c r="A397" s="732">
        <v>5614</v>
      </c>
      <c r="B397" s="732" t="s">
        <v>2073</v>
      </c>
      <c r="C397" s="732">
        <v>2</v>
      </c>
      <c r="D397" s="732" t="s">
        <v>2443</v>
      </c>
      <c r="E397" s="732">
        <v>26</v>
      </c>
      <c r="F397" s="732" t="s">
        <v>3207</v>
      </c>
    </row>
    <row r="398" spans="1:6">
      <c r="A398" s="732">
        <v>5615</v>
      </c>
      <c r="B398" s="732" t="s">
        <v>2075</v>
      </c>
      <c r="C398" s="732">
        <v>2</v>
      </c>
      <c r="D398" s="732" t="s">
        <v>2443</v>
      </c>
      <c r="E398" s="732">
        <v>26</v>
      </c>
      <c r="F398" s="732" t="s">
        <v>3207</v>
      </c>
    </row>
    <row r="399" spans="1:6">
      <c r="A399" s="732">
        <v>5617</v>
      </c>
      <c r="B399" s="732" t="s">
        <v>2076</v>
      </c>
      <c r="C399" s="732">
        <v>2</v>
      </c>
      <c r="D399" s="732" t="s">
        <v>2443</v>
      </c>
      <c r="E399" s="732">
        <v>26</v>
      </c>
      <c r="F399" s="732" t="s">
        <v>3207</v>
      </c>
    </row>
    <row r="400" spans="1:6">
      <c r="A400" s="732">
        <v>5618</v>
      </c>
      <c r="B400" s="732" t="s">
        <v>579</v>
      </c>
      <c r="C400" s="732">
        <v>2</v>
      </c>
      <c r="D400" s="732" t="s">
        <v>2443</v>
      </c>
      <c r="E400" s="732">
        <v>26</v>
      </c>
      <c r="F400" s="732" t="s">
        <v>3207</v>
      </c>
    </row>
    <row r="401" spans="1:6">
      <c r="A401" s="732">
        <v>5619</v>
      </c>
      <c r="B401" s="732" t="s">
        <v>581</v>
      </c>
      <c r="C401" s="732">
        <v>2</v>
      </c>
      <c r="D401" s="732" t="s">
        <v>2443</v>
      </c>
      <c r="E401" s="732">
        <v>26</v>
      </c>
      <c r="F401" s="732" t="s">
        <v>3207</v>
      </c>
    </row>
    <row r="402" spans="1:6">
      <c r="A402" s="732">
        <v>5621</v>
      </c>
      <c r="B402" s="732" t="s">
        <v>583</v>
      </c>
      <c r="C402" s="732">
        <v>2</v>
      </c>
      <c r="D402" s="732" t="s">
        <v>2443</v>
      </c>
      <c r="E402" s="732">
        <v>26</v>
      </c>
      <c r="F402" s="732" t="s">
        <v>3207</v>
      </c>
    </row>
    <row r="403" spans="1:6">
      <c r="A403" s="732">
        <v>5623</v>
      </c>
      <c r="B403" s="732" t="s">
        <v>585</v>
      </c>
      <c r="C403" s="732">
        <v>2</v>
      </c>
      <c r="D403" s="732" t="s">
        <v>2443</v>
      </c>
      <c r="E403" s="732">
        <v>26</v>
      </c>
      <c r="F403" s="732" t="s">
        <v>3207</v>
      </c>
    </row>
    <row r="404" spans="1:6">
      <c r="A404" s="732">
        <v>5624</v>
      </c>
      <c r="B404" s="732" t="s">
        <v>587</v>
      </c>
      <c r="C404" s="732">
        <v>2</v>
      </c>
      <c r="D404" s="732" t="s">
        <v>2443</v>
      </c>
      <c r="E404" s="732">
        <v>26</v>
      </c>
      <c r="F404" s="732" t="s">
        <v>3207</v>
      </c>
    </row>
    <row r="405" spans="1:6">
      <c r="A405" s="732">
        <v>5625</v>
      </c>
      <c r="B405" s="732" t="s">
        <v>589</v>
      </c>
      <c r="C405" s="732">
        <v>2</v>
      </c>
      <c r="D405" s="732" t="s">
        <v>2443</v>
      </c>
      <c r="E405" s="732">
        <v>26</v>
      </c>
      <c r="F405" s="732" t="s">
        <v>3207</v>
      </c>
    </row>
    <row r="406" spans="1:6">
      <c r="A406" s="732">
        <v>5628</v>
      </c>
      <c r="B406" s="732" t="s">
        <v>592</v>
      </c>
      <c r="C406" s="732">
        <v>2</v>
      </c>
      <c r="D406" s="732" t="s">
        <v>2443</v>
      </c>
      <c r="E406" s="732">
        <v>26</v>
      </c>
      <c r="F406" s="732" t="s">
        <v>3207</v>
      </c>
    </row>
    <row r="407" spans="1:6">
      <c r="A407" s="732">
        <v>5629</v>
      </c>
      <c r="B407" s="732" t="s">
        <v>594</v>
      </c>
      <c r="C407" s="732">
        <v>2</v>
      </c>
      <c r="D407" s="732" t="s">
        <v>2443</v>
      </c>
      <c r="E407" s="732">
        <v>26</v>
      </c>
      <c r="F407" s="732" t="s">
        <v>3207</v>
      </c>
    </row>
    <row r="408" spans="1:6">
      <c r="A408" s="732">
        <v>5630</v>
      </c>
      <c r="B408" s="732" t="s">
        <v>596</v>
      </c>
      <c r="C408" s="732">
        <v>2</v>
      </c>
      <c r="D408" s="732" t="s">
        <v>2443</v>
      </c>
      <c r="E408" s="732">
        <v>26</v>
      </c>
      <c r="F408" s="732" t="s">
        <v>3207</v>
      </c>
    </row>
    <row r="409" spans="1:6">
      <c r="A409" s="732">
        <v>5631</v>
      </c>
      <c r="B409" s="732" t="s">
        <v>598</v>
      </c>
      <c r="C409" s="732">
        <v>2</v>
      </c>
      <c r="D409" s="732" t="s">
        <v>2443</v>
      </c>
      <c r="E409" s="732">
        <v>26</v>
      </c>
      <c r="F409" s="732" t="s">
        <v>3207</v>
      </c>
    </row>
    <row r="410" spans="1:6">
      <c r="A410" s="732">
        <v>5634</v>
      </c>
      <c r="B410" s="732" t="s">
        <v>602</v>
      </c>
      <c r="C410" s="732">
        <v>2</v>
      </c>
      <c r="D410" s="732" t="s">
        <v>2443</v>
      </c>
      <c r="E410" s="732">
        <v>26</v>
      </c>
      <c r="F410" s="732" t="s">
        <v>3207</v>
      </c>
    </row>
    <row r="411" spans="1:6">
      <c r="A411" s="732">
        <v>5635</v>
      </c>
      <c r="B411" s="732" t="s">
        <v>604</v>
      </c>
      <c r="C411" s="732">
        <v>2</v>
      </c>
      <c r="D411" s="732" t="s">
        <v>2443</v>
      </c>
      <c r="E411" s="732">
        <v>26</v>
      </c>
      <c r="F411" s="732" t="s">
        <v>3207</v>
      </c>
    </row>
    <row r="412" spans="1:6">
      <c r="A412" s="732">
        <v>5636</v>
      </c>
      <c r="B412" s="732" t="s">
        <v>606</v>
      </c>
      <c r="C412" s="732">
        <v>2</v>
      </c>
      <c r="D412" s="732" t="s">
        <v>2443</v>
      </c>
      <c r="E412" s="732">
        <v>26</v>
      </c>
      <c r="F412" s="732" t="s">
        <v>3207</v>
      </c>
    </row>
    <row r="413" spans="1:6">
      <c r="A413" s="732">
        <v>5637</v>
      </c>
      <c r="B413" s="732" t="s">
        <v>608</v>
      </c>
      <c r="C413" s="732">
        <v>2</v>
      </c>
      <c r="D413" s="732" t="s">
        <v>2443</v>
      </c>
      <c r="E413" s="732">
        <v>26</v>
      </c>
      <c r="F413" s="732" t="s">
        <v>3207</v>
      </c>
    </row>
    <row r="414" spans="1:6">
      <c r="A414" s="732">
        <v>5638</v>
      </c>
      <c r="B414" s="732" t="s">
        <v>610</v>
      </c>
      <c r="C414" s="732">
        <v>2</v>
      </c>
      <c r="D414" s="732" t="s">
        <v>2443</v>
      </c>
      <c r="E414" s="732">
        <v>26</v>
      </c>
      <c r="F414" s="732" t="s">
        <v>3207</v>
      </c>
    </row>
    <row r="415" spans="1:6">
      <c r="A415" s="732">
        <v>5639</v>
      </c>
      <c r="B415" s="732" t="s">
        <v>612</v>
      </c>
      <c r="C415" s="732">
        <v>2</v>
      </c>
      <c r="D415" s="732" t="s">
        <v>2443</v>
      </c>
      <c r="E415" s="732">
        <v>26</v>
      </c>
      <c r="F415" s="732" t="s">
        <v>3207</v>
      </c>
    </row>
    <row r="416" spans="1:6">
      <c r="A416" s="732">
        <v>5640</v>
      </c>
      <c r="B416" s="732" t="s">
        <v>614</v>
      </c>
      <c r="C416" s="732">
        <v>2</v>
      </c>
      <c r="D416" s="732" t="s">
        <v>2443</v>
      </c>
      <c r="E416" s="732">
        <v>26</v>
      </c>
      <c r="F416" s="732" t="s">
        <v>3207</v>
      </c>
    </row>
    <row r="417" spans="1:6">
      <c r="A417" s="732">
        <v>5641</v>
      </c>
      <c r="B417" s="732" t="s">
        <v>616</v>
      </c>
      <c r="C417" s="732">
        <v>2</v>
      </c>
      <c r="D417" s="732" t="s">
        <v>2443</v>
      </c>
      <c r="E417" s="732">
        <v>26</v>
      </c>
      <c r="F417" s="732" t="s">
        <v>3207</v>
      </c>
    </row>
    <row r="418" spans="1:6">
      <c r="A418" s="732">
        <v>5642</v>
      </c>
      <c r="B418" s="732" t="s">
        <v>618</v>
      </c>
      <c r="C418" s="732">
        <v>2</v>
      </c>
      <c r="D418" s="732" t="s">
        <v>2443</v>
      </c>
      <c r="E418" s="732">
        <v>26</v>
      </c>
      <c r="F418" s="732" t="s">
        <v>3207</v>
      </c>
    </row>
    <row r="419" spans="1:6">
      <c r="A419" s="732">
        <v>5655</v>
      </c>
      <c r="B419" s="732" t="s">
        <v>619</v>
      </c>
      <c r="C419" s="732">
        <v>2</v>
      </c>
      <c r="D419" s="732" t="s">
        <v>2443</v>
      </c>
      <c r="E419" s="732">
        <v>4</v>
      </c>
      <c r="F419" s="732" t="s">
        <v>3212</v>
      </c>
    </row>
    <row r="420" spans="1:6">
      <c r="A420" s="732">
        <v>5662</v>
      </c>
      <c r="B420" s="732" t="s">
        <v>620</v>
      </c>
      <c r="C420" s="732">
        <v>2</v>
      </c>
      <c r="D420" s="732" t="s">
        <v>2443</v>
      </c>
      <c r="E420" s="732">
        <v>4</v>
      </c>
      <c r="F420" s="732" t="s">
        <v>3212</v>
      </c>
    </row>
    <row r="421" spans="1:6">
      <c r="A421" s="732">
        <v>5663</v>
      </c>
      <c r="B421" s="732" t="s">
        <v>622</v>
      </c>
      <c r="C421" s="732">
        <v>2</v>
      </c>
      <c r="D421" s="732" t="s">
        <v>2443</v>
      </c>
      <c r="E421" s="732">
        <v>4</v>
      </c>
      <c r="F421" s="732" t="s">
        <v>3212</v>
      </c>
    </row>
    <row r="422" spans="1:6">
      <c r="A422" s="732">
        <v>5664</v>
      </c>
      <c r="B422" s="732" t="s">
        <v>624</v>
      </c>
      <c r="C422" s="732">
        <v>2</v>
      </c>
      <c r="D422" s="732" t="s">
        <v>2443</v>
      </c>
      <c r="E422" s="732">
        <v>4</v>
      </c>
      <c r="F422" s="732" t="s">
        <v>3212</v>
      </c>
    </row>
    <row r="423" spans="1:6">
      <c r="A423" s="732">
        <v>5665</v>
      </c>
      <c r="B423" s="732" t="s">
        <v>626</v>
      </c>
      <c r="C423" s="732">
        <v>2</v>
      </c>
      <c r="D423" s="732" t="s">
        <v>2443</v>
      </c>
      <c r="E423" s="732">
        <v>4</v>
      </c>
      <c r="F423" s="732" t="s">
        <v>3212</v>
      </c>
    </row>
    <row r="424" spans="1:6">
      <c r="A424" s="732">
        <v>5666</v>
      </c>
      <c r="B424" s="732" t="s">
        <v>628</v>
      </c>
      <c r="C424" s="732">
        <v>2</v>
      </c>
      <c r="D424" s="732" t="s">
        <v>2443</v>
      </c>
      <c r="E424" s="732">
        <v>4</v>
      </c>
      <c r="F424" s="732" t="s">
        <v>3212</v>
      </c>
    </row>
    <row r="425" spans="1:6">
      <c r="A425" s="732">
        <v>5667</v>
      </c>
      <c r="B425" s="732" t="s">
        <v>630</v>
      </c>
      <c r="C425" s="732">
        <v>2</v>
      </c>
      <c r="D425" s="732" t="s">
        <v>2443</v>
      </c>
      <c r="E425" s="732">
        <v>26</v>
      </c>
      <c r="F425" s="732" t="s">
        <v>3207</v>
      </c>
    </row>
    <row r="426" spans="1:6">
      <c r="A426" s="732">
        <v>5668</v>
      </c>
      <c r="B426" s="732" t="s">
        <v>632</v>
      </c>
      <c r="C426" s="732">
        <v>2</v>
      </c>
      <c r="D426" s="732" t="s">
        <v>2443</v>
      </c>
      <c r="E426" s="732">
        <v>4</v>
      </c>
      <c r="F426" s="732" t="s">
        <v>3212</v>
      </c>
    </row>
    <row r="427" spans="1:6">
      <c r="A427" s="732">
        <v>5669</v>
      </c>
      <c r="B427" s="732" t="s">
        <v>634</v>
      </c>
      <c r="C427" s="732">
        <v>2</v>
      </c>
      <c r="D427" s="732" t="s">
        <v>2443</v>
      </c>
      <c r="E427" s="732">
        <v>4</v>
      </c>
      <c r="F427" s="732" t="s">
        <v>3212</v>
      </c>
    </row>
    <row r="428" spans="1:6">
      <c r="A428" s="732">
        <v>5670</v>
      </c>
      <c r="B428" s="732" t="s">
        <v>636</v>
      </c>
      <c r="C428" s="732">
        <v>2</v>
      </c>
      <c r="D428" s="732" t="s">
        <v>2443</v>
      </c>
      <c r="E428" s="732">
        <v>4</v>
      </c>
      <c r="F428" s="732" t="s">
        <v>3212</v>
      </c>
    </row>
    <row r="429" spans="1:6">
      <c r="A429" s="732">
        <v>5671</v>
      </c>
      <c r="B429" s="732" t="s">
        <v>637</v>
      </c>
      <c r="C429" s="732">
        <v>2</v>
      </c>
      <c r="D429" s="732" t="s">
        <v>2443</v>
      </c>
      <c r="E429" s="732">
        <v>4</v>
      </c>
      <c r="F429" s="732" t="s">
        <v>3212</v>
      </c>
    </row>
    <row r="430" spans="1:6">
      <c r="A430" s="732">
        <v>5672</v>
      </c>
      <c r="B430" s="732" t="s">
        <v>639</v>
      </c>
      <c r="C430" s="732">
        <v>2</v>
      </c>
      <c r="D430" s="732" t="s">
        <v>2443</v>
      </c>
      <c r="E430" s="732">
        <v>4</v>
      </c>
      <c r="F430" s="732" t="s">
        <v>3212</v>
      </c>
    </row>
    <row r="431" spans="1:6">
      <c r="A431" s="732">
        <v>5674</v>
      </c>
      <c r="B431" s="732" t="s">
        <v>643</v>
      </c>
      <c r="C431" s="732">
        <v>2</v>
      </c>
      <c r="D431" s="732" t="s">
        <v>2443</v>
      </c>
      <c r="E431" s="732">
        <v>26</v>
      </c>
      <c r="F431" s="732" t="s">
        <v>3207</v>
      </c>
    </row>
    <row r="432" spans="1:6">
      <c r="A432" s="732">
        <v>5675</v>
      </c>
      <c r="B432" s="732" t="s">
        <v>645</v>
      </c>
      <c r="C432" s="732">
        <v>2</v>
      </c>
      <c r="D432" s="732" t="s">
        <v>2443</v>
      </c>
      <c r="E432" s="732">
        <v>4</v>
      </c>
      <c r="F432" s="732" t="s">
        <v>3212</v>
      </c>
    </row>
    <row r="433" spans="1:6">
      <c r="A433" s="732">
        <v>5676</v>
      </c>
      <c r="B433" s="732" t="s">
        <v>2116</v>
      </c>
      <c r="C433" s="732">
        <v>2</v>
      </c>
      <c r="D433" s="732" t="s">
        <v>2443</v>
      </c>
      <c r="E433" s="732">
        <v>26</v>
      </c>
      <c r="F433" s="732" t="s">
        <v>3207</v>
      </c>
    </row>
    <row r="434" spans="1:6">
      <c r="A434" s="732">
        <v>5677</v>
      </c>
      <c r="B434" s="732" t="s">
        <v>2118</v>
      </c>
      <c r="C434" s="732">
        <v>2</v>
      </c>
      <c r="D434" s="732" t="s">
        <v>2443</v>
      </c>
      <c r="E434" s="732">
        <v>4</v>
      </c>
      <c r="F434" s="732" t="s">
        <v>3212</v>
      </c>
    </row>
    <row r="435" spans="1:6">
      <c r="A435" s="732">
        <v>5681</v>
      </c>
      <c r="B435" s="732" t="s">
        <v>2122</v>
      </c>
      <c r="C435" s="732">
        <v>2</v>
      </c>
      <c r="D435" s="732" t="s">
        <v>2443</v>
      </c>
      <c r="E435" s="732">
        <v>4</v>
      </c>
      <c r="F435" s="732" t="s">
        <v>3212</v>
      </c>
    </row>
    <row r="436" spans="1:6">
      <c r="A436" s="732">
        <v>5682</v>
      </c>
      <c r="B436" s="732" t="s">
        <v>2124</v>
      </c>
      <c r="C436" s="732">
        <v>2</v>
      </c>
      <c r="D436" s="732" t="s">
        <v>2443</v>
      </c>
      <c r="E436" s="732">
        <v>4</v>
      </c>
      <c r="F436" s="732" t="s">
        <v>3212</v>
      </c>
    </row>
    <row r="437" spans="1:6">
      <c r="A437" s="732">
        <v>5683</v>
      </c>
      <c r="B437" s="732" t="s">
        <v>2126</v>
      </c>
      <c r="C437" s="732">
        <v>2</v>
      </c>
      <c r="D437" s="732" t="s">
        <v>2443</v>
      </c>
      <c r="E437" s="732">
        <v>4</v>
      </c>
      <c r="F437" s="732" t="s">
        <v>3212</v>
      </c>
    </row>
    <row r="438" spans="1:6">
      <c r="A438" s="732">
        <v>5684</v>
      </c>
      <c r="B438" s="732" t="s">
        <v>2128</v>
      </c>
      <c r="C438" s="732">
        <v>2</v>
      </c>
      <c r="D438" s="732" t="s">
        <v>2443</v>
      </c>
      <c r="E438" s="732">
        <v>4</v>
      </c>
      <c r="F438" s="732" t="s">
        <v>3212</v>
      </c>
    </row>
    <row r="439" spans="1:6">
      <c r="A439" s="732">
        <v>5685</v>
      </c>
      <c r="B439" s="732" t="s">
        <v>2130</v>
      </c>
      <c r="C439" s="732">
        <v>2</v>
      </c>
      <c r="D439" s="732" t="s">
        <v>2443</v>
      </c>
      <c r="E439" s="732">
        <v>4</v>
      </c>
      <c r="F439" s="732" t="s">
        <v>3212</v>
      </c>
    </row>
    <row r="440" spans="1:6">
      <c r="A440" s="732">
        <v>5686</v>
      </c>
      <c r="B440" s="732" t="s">
        <v>2132</v>
      </c>
      <c r="C440" s="732">
        <v>2</v>
      </c>
      <c r="D440" s="732" t="s">
        <v>2443</v>
      </c>
      <c r="E440" s="732">
        <v>4</v>
      </c>
      <c r="F440" s="732" t="s">
        <v>3212</v>
      </c>
    </row>
    <row r="441" spans="1:6">
      <c r="A441" s="732">
        <v>5688</v>
      </c>
      <c r="B441" s="732" t="s">
        <v>2136</v>
      </c>
      <c r="C441" s="732">
        <v>2</v>
      </c>
      <c r="D441" s="732" t="s">
        <v>2443</v>
      </c>
      <c r="E441" s="732">
        <v>4</v>
      </c>
      <c r="F441" s="732" t="s">
        <v>3212</v>
      </c>
    </row>
    <row r="442" spans="1:6">
      <c r="A442" s="732">
        <v>5690</v>
      </c>
      <c r="B442" s="732" t="s">
        <v>2138</v>
      </c>
      <c r="C442" s="732">
        <v>2</v>
      </c>
      <c r="D442" s="732" t="s">
        <v>2443</v>
      </c>
      <c r="E442" s="732">
        <v>4</v>
      </c>
      <c r="F442" s="732" t="s">
        <v>3212</v>
      </c>
    </row>
    <row r="443" spans="1:6">
      <c r="A443" s="732">
        <v>5691</v>
      </c>
      <c r="B443" s="732" t="s">
        <v>2140</v>
      </c>
      <c r="C443" s="732">
        <v>2</v>
      </c>
      <c r="D443" s="732" t="s">
        <v>2443</v>
      </c>
      <c r="E443" s="732">
        <v>4</v>
      </c>
      <c r="F443" s="732" t="s">
        <v>3212</v>
      </c>
    </row>
    <row r="444" spans="1:6">
      <c r="A444" s="732">
        <v>5692</v>
      </c>
      <c r="B444" s="732" t="s">
        <v>2142</v>
      </c>
      <c r="C444" s="732">
        <v>2</v>
      </c>
      <c r="D444" s="732" t="s">
        <v>2443</v>
      </c>
      <c r="E444" s="732">
        <v>4</v>
      </c>
      <c r="F444" s="732" t="s">
        <v>3212</v>
      </c>
    </row>
    <row r="445" spans="1:6">
      <c r="A445" s="732">
        <v>5693</v>
      </c>
      <c r="B445" s="732" t="s">
        <v>2144</v>
      </c>
      <c r="C445" s="732">
        <v>2</v>
      </c>
      <c r="D445" s="732" t="s">
        <v>2443</v>
      </c>
      <c r="E445" s="732">
        <v>4</v>
      </c>
      <c r="F445" s="732" t="s">
        <v>3212</v>
      </c>
    </row>
    <row r="446" spans="1:6">
      <c r="A446" s="732">
        <v>5694</v>
      </c>
      <c r="B446" s="732" t="s">
        <v>2146</v>
      </c>
      <c r="C446" s="732">
        <v>2</v>
      </c>
      <c r="D446" s="732" t="s">
        <v>2443</v>
      </c>
      <c r="E446" s="732">
        <v>4</v>
      </c>
      <c r="F446" s="732" t="s">
        <v>3212</v>
      </c>
    </row>
    <row r="447" spans="1:6">
      <c r="A447" s="732">
        <v>5695</v>
      </c>
      <c r="B447" s="732" t="s">
        <v>2148</v>
      </c>
      <c r="C447" s="732">
        <v>2</v>
      </c>
      <c r="D447" s="732" t="s">
        <v>2443</v>
      </c>
      <c r="E447" s="732">
        <v>4</v>
      </c>
      <c r="F447" s="732" t="s">
        <v>3212</v>
      </c>
    </row>
    <row r="448" spans="1:6">
      <c r="A448" s="732">
        <v>5696</v>
      </c>
      <c r="B448" s="732" t="s">
        <v>2150</v>
      </c>
      <c r="C448" s="732">
        <v>2</v>
      </c>
      <c r="D448" s="732" t="s">
        <v>2443</v>
      </c>
      <c r="E448" s="732">
        <v>4</v>
      </c>
      <c r="F448" s="732" t="s">
        <v>3212</v>
      </c>
    </row>
    <row r="449" spans="1:6">
      <c r="A449" s="732">
        <v>5697</v>
      </c>
      <c r="B449" s="732" t="s">
        <v>2152</v>
      </c>
      <c r="C449" s="732">
        <v>2</v>
      </c>
      <c r="D449" s="732" t="s">
        <v>2443</v>
      </c>
      <c r="E449" s="732">
        <v>4</v>
      </c>
      <c r="F449" s="732" t="s">
        <v>3212</v>
      </c>
    </row>
    <row r="450" spans="1:6">
      <c r="A450" s="732">
        <v>5698</v>
      </c>
      <c r="B450" s="732" t="s">
        <v>2154</v>
      </c>
      <c r="C450" s="732">
        <v>2</v>
      </c>
      <c r="D450" s="732" t="s">
        <v>2443</v>
      </c>
      <c r="E450" s="732">
        <v>4</v>
      </c>
      <c r="F450" s="732" t="s">
        <v>3212</v>
      </c>
    </row>
    <row r="451" spans="1:6">
      <c r="A451" s="732">
        <v>5699</v>
      </c>
      <c r="B451" s="732" t="s">
        <v>2156</v>
      </c>
      <c r="C451" s="732">
        <v>2</v>
      </c>
      <c r="D451" s="732" t="s">
        <v>2443</v>
      </c>
      <c r="E451" s="732">
        <v>4</v>
      </c>
      <c r="F451" s="732" t="s">
        <v>3212</v>
      </c>
    </row>
    <row r="452" spans="1:6">
      <c r="A452" s="732">
        <v>5700</v>
      </c>
      <c r="B452" s="732" t="s">
        <v>2158</v>
      </c>
      <c r="C452" s="732">
        <v>2</v>
      </c>
      <c r="D452" s="732" t="s">
        <v>2443</v>
      </c>
      <c r="E452" s="732">
        <v>4</v>
      </c>
      <c r="F452" s="732" t="s">
        <v>3212</v>
      </c>
    </row>
    <row r="453" spans="1:6">
      <c r="A453" s="732">
        <v>5713</v>
      </c>
      <c r="B453" s="732" t="s">
        <v>2161</v>
      </c>
      <c r="C453" s="732">
        <v>2</v>
      </c>
      <c r="D453" s="732" t="s">
        <v>2443</v>
      </c>
      <c r="E453" s="732">
        <v>12</v>
      </c>
      <c r="F453" s="732" t="s">
        <v>3213</v>
      </c>
    </row>
    <row r="454" spans="1:6">
      <c r="A454" s="732">
        <v>5720</v>
      </c>
      <c r="B454" s="732" t="s">
        <v>2162</v>
      </c>
      <c r="C454" s="732">
        <v>2</v>
      </c>
      <c r="D454" s="732" t="s">
        <v>2443</v>
      </c>
      <c r="E454" s="732">
        <v>12</v>
      </c>
      <c r="F454" s="732" t="s">
        <v>3213</v>
      </c>
    </row>
    <row r="455" spans="1:6">
      <c r="A455" s="732">
        <v>5721</v>
      </c>
      <c r="B455" s="732" t="s">
        <v>2164</v>
      </c>
      <c r="C455" s="732">
        <v>2</v>
      </c>
      <c r="D455" s="732" t="s">
        <v>2443</v>
      </c>
      <c r="E455" s="732">
        <v>12</v>
      </c>
      <c r="F455" s="732" t="s">
        <v>3213</v>
      </c>
    </row>
    <row r="456" spans="1:6">
      <c r="A456" s="732">
        <v>5722</v>
      </c>
      <c r="B456" s="732" t="s">
        <v>2166</v>
      </c>
      <c r="C456" s="732">
        <v>2</v>
      </c>
      <c r="D456" s="732" t="s">
        <v>2443</v>
      </c>
      <c r="E456" s="732">
        <v>12</v>
      </c>
      <c r="F456" s="732" t="s">
        <v>3213</v>
      </c>
    </row>
    <row r="457" spans="1:6">
      <c r="A457" s="732">
        <v>5723</v>
      </c>
      <c r="B457" s="732" t="s">
        <v>2168</v>
      </c>
      <c r="C457" s="732">
        <v>2</v>
      </c>
      <c r="D457" s="732" t="s">
        <v>2443</v>
      </c>
      <c r="E457" s="732">
        <v>12</v>
      </c>
      <c r="F457" s="732" t="s">
        <v>3213</v>
      </c>
    </row>
    <row r="458" spans="1:6">
      <c r="A458" s="732">
        <v>5724</v>
      </c>
      <c r="B458" s="732" t="s">
        <v>2170</v>
      </c>
      <c r="C458" s="732">
        <v>2</v>
      </c>
      <c r="D458" s="732" t="s">
        <v>2443</v>
      </c>
      <c r="E458" s="732">
        <v>12</v>
      </c>
      <c r="F458" s="732" t="s">
        <v>3213</v>
      </c>
    </row>
    <row r="459" spans="1:6">
      <c r="A459" s="732">
        <v>5725</v>
      </c>
      <c r="B459" s="732" t="s">
        <v>2172</v>
      </c>
      <c r="C459" s="732">
        <v>2</v>
      </c>
      <c r="D459" s="732" t="s">
        <v>2443</v>
      </c>
      <c r="E459" s="732">
        <v>12</v>
      </c>
      <c r="F459" s="732" t="s">
        <v>3213</v>
      </c>
    </row>
    <row r="460" spans="1:6">
      <c r="A460" s="732">
        <v>5727</v>
      </c>
      <c r="B460" s="732" t="s">
        <v>2176</v>
      </c>
      <c r="C460" s="732">
        <v>2</v>
      </c>
      <c r="D460" s="732" t="s">
        <v>2443</v>
      </c>
      <c r="E460" s="732">
        <v>12</v>
      </c>
      <c r="F460" s="732" t="s">
        <v>3213</v>
      </c>
    </row>
    <row r="461" spans="1:6">
      <c r="A461" s="732">
        <v>5728</v>
      </c>
      <c r="B461" s="732" t="s">
        <v>2177</v>
      </c>
      <c r="C461" s="732">
        <v>2</v>
      </c>
      <c r="D461" s="732" t="s">
        <v>2443</v>
      </c>
      <c r="E461" s="732">
        <v>12</v>
      </c>
      <c r="F461" s="732" t="s">
        <v>3213</v>
      </c>
    </row>
    <row r="462" spans="1:6">
      <c r="A462" s="732">
        <v>5729</v>
      </c>
      <c r="B462" s="732" t="s">
        <v>2179</v>
      </c>
      <c r="C462" s="732">
        <v>2</v>
      </c>
      <c r="D462" s="732" t="s">
        <v>2443</v>
      </c>
      <c r="E462" s="732">
        <v>12</v>
      </c>
      <c r="F462" s="732" t="s">
        <v>3213</v>
      </c>
    </row>
    <row r="463" spans="1:6">
      <c r="A463" s="732">
        <v>5730</v>
      </c>
      <c r="B463" s="732" t="s">
        <v>2181</v>
      </c>
      <c r="C463" s="732">
        <v>2</v>
      </c>
      <c r="D463" s="732" t="s">
        <v>2443</v>
      </c>
      <c r="E463" s="732">
        <v>12</v>
      </c>
      <c r="F463" s="732" t="s">
        <v>3213</v>
      </c>
    </row>
    <row r="464" spans="1:6">
      <c r="A464" s="732">
        <v>5731</v>
      </c>
      <c r="B464" s="732" t="s">
        <v>2183</v>
      </c>
      <c r="C464" s="732">
        <v>2</v>
      </c>
      <c r="D464" s="732" t="s">
        <v>2443</v>
      </c>
      <c r="E464" s="732">
        <v>12</v>
      </c>
      <c r="F464" s="732" t="s">
        <v>3213</v>
      </c>
    </row>
    <row r="465" spans="1:6">
      <c r="A465" s="732">
        <v>5732</v>
      </c>
      <c r="B465" s="732" t="s">
        <v>2185</v>
      </c>
      <c r="C465" s="732">
        <v>2</v>
      </c>
      <c r="D465" s="732" t="s">
        <v>2443</v>
      </c>
      <c r="E465" s="732">
        <v>12</v>
      </c>
      <c r="F465" s="732" t="s">
        <v>3213</v>
      </c>
    </row>
    <row r="466" spans="1:6">
      <c r="A466" s="732">
        <v>5733</v>
      </c>
      <c r="B466" s="732" t="s">
        <v>2187</v>
      </c>
      <c r="C466" s="732">
        <v>2</v>
      </c>
      <c r="D466" s="732" t="s">
        <v>2443</v>
      </c>
      <c r="E466" s="732">
        <v>12</v>
      </c>
      <c r="F466" s="732" t="s">
        <v>3213</v>
      </c>
    </row>
    <row r="467" spans="1:6">
      <c r="A467" s="732">
        <v>5735</v>
      </c>
      <c r="B467" s="732" t="s">
        <v>2189</v>
      </c>
      <c r="C467" s="732">
        <v>2</v>
      </c>
      <c r="D467" s="732" t="s">
        <v>2443</v>
      </c>
      <c r="E467" s="732">
        <v>12</v>
      </c>
      <c r="F467" s="732" t="s">
        <v>3213</v>
      </c>
    </row>
    <row r="468" spans="1:6">
      <c r="A468" s="732">
        <v>5736</v>
      </c>
      <c r="B468" s="732" t="s">
        <v>2191</v>
      </c>
      <c r="C468" s="732">
        <v>2</v>
      </c>
      <c r="D468" s="732" t="s">
        <v>2443</v>
      </c>
      <c r="E468" s="732">
        <v>12</v>
      </c>
      <c r="F468" s="732" t="s">
        <v>3213</v>
      </c>
    </row>
    <row r="469" spans="1:6">
      <c r="A469" s="732">
        <v>5738</v>
      </c>
      <c r="B469" s="732" t="s">
        <v>2193</v>
      </c>
      <c r="C469" s="732">
        <v>2</v>
      </c>
      <c r="D469" s="732" t="s">
        <v>2443</v>
      </c>
      <c r="E469" s="732">
        <v>12</v>
      </c>
      <c r="F469" s="732" t="s">
        <v>3213</v>
      </c>
    </row>
    <row r="470" spans="1:6">
      <c r="A470" s="732">
        <v>5739</v>
      </c>
      <c r="B470" s="732" t="s">
        <v>2195</v>
      </c>
      <c r="C470" s="732">
        <v>2</v>
      </c>
      <c r="D470" s="732" t="s">
        <v>2443</v>
      </c>
      <c r="E470" s="732">
        <v>12</v>
      </c>
      <c r="F470" s="732" t="s">
        <v>3213</v>
      </c>
    </row>
    <row r="471" spans="1:6">
      <c r="A471" s="732">
        <v>5740</v>
      </c>
      <c r="B471" s="732" t="s">
        <v>2196</v>
      </c>
      <c r="C471" s="732">
        <v>2</v>
      </c>
      <c r="D471" s="732" t="s">
        <v>2443</v>
      </c>
      <c r="E471" s="732">
        <v>12</v>
      </c>
      <c r="F471" s="732" t="s">
        <v>3213</v>
      </c>
    </row>
    <row r="472" spans="1:6">
      <c r="A472" s="732">
        <v>5741</v>
      </c>
      <c r="B472" s="732" t="s">
        <v>2198</v>
      </c>
      <c r="C472" s="732">
        <v>2</v>
      </c>
      <c r="D472" s="732" t="s">
        <v>2443</v>
      </c>
      <c r="E472" s="732">
        <v>12</v>
      </c>
      <c r="F472" s="732" t="s">
        <v>3213</v>
      </c>
    </row>
    <row r="473" spans="1:6">
      <c r="A473" s="732">
        <v>5742</v>
      </c>
      <c r="B473" s="732" t="s">
        <v>2200</v>
      </c>
      <c r="C473" s="732">
        <v>2</v>
      </c>
      <c r="D473" s="732" t="s">
        <v>2443</v>
      </c>
      <c r="E473" s="732">
        <v>12</v>
      </c>
      <c r="F473" s="732" t="s">
        <v>3213</v>
      </c>
    </row>
    <row r="474" spans="1:6">
      <c r="A474" s="732">
        <v>5743</v>
      </c>
      <c r="B474" s="732" t="s">
        <v>2202</v>
      </c>
      <c r="C474" s="732">
        <v>2</v>
      </c>
      <c r="D474" s="732" t="s">
        <v>2443</v>
      </c>
      <c r="E474" s="732">
        <v>12</v>
      </c>
      <c r="F474" s="732" t="s">
        <v>3213</v>
      </c>
    </row>
    <row r="475" spans="1:6">
      <c r="A475" s="732">
        <v>5745</v>
      </c>
      <c r="B475" s="732" t="s">
        <v>690</v>
      </c>
      <c r="C475" s="732">
        <v>2</v>
      </c>
      <c r="D475" s="732" t="s">
        <v>2443</v>
      </c>
      <c r="E475" s="732">
        <v>12</v>
      </c>
      <c r="F475" s="732" t="s">
        <v>3213</v>
      </c>
    </row>
    <row r="476" spans="1:6">
      <c r="A476" s="732">
        <v>5746</v>
      </c>
      <c r="B476" s="732" t="s">
        <v>692</v>
      </c>
      <c r="C476" s="732">
        <v>2</v>
      </c>
      <c r="D476" s="732" t="s">
        <v>2443</v>
      </c>
      <c r="E476" s="732">
        <v>12</v>
      </c>
      <c r="F476" s="732" t="s">
        <v>3213</v>
      </c>
    </row>
    <row r="477" spans="1:6">
      <c r="A477" s="732">
        <v>5748</v>
      </c>
      <c r="B477" s="732" t="s">
        <v>693</v>
      </c>
      <c r="C477" s="732">
        <v>2</v>
      </c>
      <c r="D477" s="732" t="s">
        <v>2443</v>
      </c>
      <c r="E477" s="732">
        <v>12</v>
      </c>
      <c r="F477" s="732" t="s">
        <v>3213</v>
      </c>
    </row>
    <row r="478" spans="1:6">
      <c r="A478" s="732">
        <v>5749</v>
      </c>
      <c r="B478" s="732" t="s">
        <v>695</v>
      </c>
      <c r="C478" s="732">
        <v>2</v>
      </c>
      <c r="D478" s="732" t="s">
        <v>2443</v>
      </c>
      <c r="E478" s="732">
        <v>12</v>
      </c>
      <c r="F478" s="732" t="s">
        <v>3213</v>
      </c>
    </row>
    <row r="479" spans="1:6">
      <c r="A479" s="732">
        <v>5750</v>
      </c>
      <c r="B479" s="732" t="s">
        <v>697</v>
      </c>
      <c r="C479" s="732">
        <v>2</v>
      </c>
      <c r="D479" s="732" t="s">
        <v>2443</v>
      </c>
      <c r="E479" s="732">
        <v>12</v>
      </c>
      <c r="F479" s="732" t="s">
        <v>3213</v>
      </c>
    </row>
    <row r="480" spans="1:6">
      <c r="A480" s="732">
        <v>5751</v>
      </c>
      <c r="B480" s="732" t="s">
        <v>699</v>
      </c>
      <c r="C480" s="732">
        <v>2</v>
      </c>
      <c r="D480" s="732" t="s">
        <v>2443</v>
      </c>
      <c r="E480" s="732">
        <v>12</v>
      </c>
      <c r="F480" s="732" t="s">
        <v>3213</v>
      </c>
    </row>
    <row r="481" spans="1:6">
      <c r="A481" s="732">
        <v>5752</v>
      </c>
      <c r="B481" s="732" t="s">
        <v>701</v>
      </c>
      <c r="C481" s="732">
        <v>2</v>
      </c>
      <c r="D481" s="732" t="s">
        <v>2443</v>
      </c>
      <c r="E481" s="732">
        <v>12</v>
      </c>
      <c r="F481" s="732" t="s">
        <v>3213</v>
      </c>
    </row>
    <row r="482" spans="1:6">
      <c r="A482" s="732">
        <v>5753</v>
      </c>
      <c r="B482" s="732" t="s">
        <v>703</v>
      </c>
      <c r="C482" s="732">
        <v>2</v>
      </c>
      <c r="D482" s="732" t="s">
        <v>2443</v>
      </c>
      <c r="E482" s="732">
        <v>12</v>
      </c>
      <c r="F482" s="732" t="s">
        <v>3213</v>
      </c>
    </row>
    <row r="483" spans="1:6">
      <c r="A483" s="732">
        <v>5756</v>
      </c>
      <c r="B483" s="732" t="s">
        <v>707</v>
      </c>
      <c r="C483" s="732">
        <v>2</v>
      </c>
      <c r="D483" s="732" t="s">
        <v>2443</v>
      </c>
      <c r="E483" s="732">
        <v>12</v>
      </c>
      <c r="F483" s="732" t="s">
        <v>3213</v>
      </c>
    </row>
    <row r="484" spans="1:6">
      <c r="A484" s="732">
        <v>5757</v>
      </c>
      <c r="B484" s="732" t="s">
        <v>709</v>
      </c>
      <c r="C484" s="732">
        <v>2</v>
      </c>
      <c r="D484" s="732" t="s">
        <v>2443</v>
      </c>
      <c r="E484" s="732">
        <v>12</v>
      </c>
      <c r="F484" s="732" t="s">
        <v>3213</v>
      </c>
    </row>
    <row r="485" spans="1:6">
      <c r="A485" s="732">
        <v>5758</v>
      </c>
      <c r="B485" s="732" t="s">
        <v>711</v>
      </c>
      <c r="C485" s="732">
        <v>2</v>
      </c>
      <c r="D485" s="732" t="s">
        <v>2443</v>
      </c>
      <c r="E485" s="732">
        <v>12</v>
      </c>
      <c r="F485" s="732" t="s">
        <v>3213</v>
      </c>
    </row>
    <row r="486" spans="1:6">
      <c r="A486" s="732">
        <v>5760</v>
      </c>
      <c r="B486" s="732" t="s">
        <v>713</v>
      </c>
      <c r="C486" s="732">
        <v>2</v>
      </c>
      <c r="D486" s="732" t="s">
        <v>2443</v>
      </c>
      <c r="E486" s="732">
        <v>10</v>
      </c>
      <c r="F486" s="732" t="s">
        <v>3211</v>
      </c>
    </row>
    <row r="487" spans="1:6">
      <c r="A487" s="732">
        <v>5761</v>
      </c>
      <c r="B487" s="732" t="s">
        <v>715</v>
      </c>
      <c r="C487" s="732">
        <v>2</v>
      </c>
      <c r="D487" s="732" t="s">
        <v>2443</v>
      </c>
      <c r="E487" s="732">
        <v>10</v>
      </c>
      <c r="F487" s="732" t="s">
        <v>3211</v>
      </c>
    </row>
    <row r="488" spans="1:6">
      <c r="A488" s="732">
        <v>5762</v>
      </c>
      <c r="B488" s="732" t="s">
        <v>717</v>
      </c>
      <c r="C488" s="732">
        <v>2</v>
      </c>
      <c r="D488" s="732" t="s">
        <v>2443</v>
      </c>
      <c r="E488" s="732">
        <v>10</v>
      </c>
      <c r="F488" s="732" t="s">
        <v>3211</v>
      </c>
    </row>
    <row r="489" spans="1:6">
      <c r="A489" s="732">
        <v>5763</v>
      </c>
      <c r="B489" s="732" t="s">
        <v>719</v>
      </c>
      <c r="C489" s="732">
        <v>2</v>
      </c>
      <c r="D489" s="732" t="s">
        <v>2443</v>
      </c>
      <c r="E489" s="732">
        <v>12</v>
      </c>
      <c r="F489" s="732" t="s">
        <v>3213</v>
      </c>
    </row>
    <row r="490" spans="1:6">
      <c r="A490" s="732">
        <v>5764</v>
      </c>
      <c r="B490" s="732" t="s">
        <v>721</v>
      </c>
      <c r="C490" s="732">
        <v>2</v>
      </c>
      <c r="D490" s="732" t="s">
        <v>2443</v>
      </c>
      <c r="E490" s="732">
        <v>10</v>
      </c>
      <c r="F490" s="732" t="s">
        <v>3211</v>
      </c>
    </row>
    <row r="491" spans="1:6">
      <c r="A491" s="732">
        <v>5765</v>
      </c>
      <c r="B491" s="732" t="s">
        <v>723</v>
      </c>
      <c r="C491" s="732">
        <v>2</v>
      </c>
      <c r="D491" s="732" t="s">
        <v>2443</v>
      </c>
      <c r="E491" s="732">
        <v>10</v>
      </c>
      <c r="F491" s="732" t="s">
        <v>3211</v>
      </c>
    </row>
    <row r="492" spans="1:6">
      <c r="A492" s="732">
        <v>5768</v>
      </c>
      <c r="B492" s="732" t="s">
        <v>724</v>
      </c>
      <c r="C492" s="732">
        <v>2</v>
      </c>
      <c r="D492" s="732" t="s">
        <v>2443</v>
      </c>
      <c r="E492" s="732">
        <v>10</v>
      </c>
      <c r="F492" s="732" t="s">
        <v>3211</v>
      </c>
    </row>
    <row r="493" spans="1:6">
      <c r="A493" s="732">
        <v>5769</v>
      </c>
      <c r="B493" s="732" t="s">
        <v>726</v>
      </c>
      <c r="C493" s="732">
        <v>2</v>
      </c>
      <c r="D493" s="732" t="s">
        <v>2443</v>
      </c>
      <c r="E493" s="732">
        <v>10</v>
      </c>
      <c r="F493" s="732" t="s">
        <v>3211</v>
      </c>
    </row>
    <row r="494" spans="1:6">
      <c r="A494" s="732">
        <v>5770</v>
      </c>
      <c r="B494" s="732" t="s">
        <v>728</v>
      </c>
      <c r="C494" s="732">
        <v>2</v>
      </c>
      <c r="D494" s="732" t="s">
        <v>2443</v>
      </c>
      <c r="E494" s="732">
        <v>10</v>
      </c>
      <c r="F494" s="732" t="s">
        <v>3211</v>
      </c>
    </row>
    <row r="495" spans="1:6">
      <c r="A495" s="732">
        <v>5771</v>
      </c>
      <c r="B495" s="732" t="s">
        <v>730</v>
      </c>
      <c r="C495" s="732">
        <v>2</v>
      </c>
      <c r="D495" s="732" t="s">
        <v>2443</v>
      </c>
      <c r="E495" s="732">
        <v>10</v>
      </c>
      <c r="F495" s="732" t="s">
        <v>3211</v>
      </c>
    </row>
    <row r="496" spans="1:6">
      <c r="A496" s="732">
        <v>5772</v>
      </c>
      <c r="B496" s="732" t="s">
        <v>732</v>
      </c>
      <c r="C496" s="732">
        <v>2</v>
      </c>
      <c r="D496" s="732" t="s">
        <v>2443</v>
      </c>
      <c r="E496" s="732">
        <v>10</v>
      </c>
      <c r="F496" s="732" t="s">
        <v>3211</v>
      </c>
    </row>
    <row r="497" spans="1:6">
      <c r="A497" s="732">
        <v>5773</v>
      </c>
      <c r="B497" s="732" t="s">
        <v>734</v>
      </c>
      <c r="C497" s="732">
        <v>2</v>
      </c>
      <c r="D497" s="732" t="s">
        <v>2443</v>
      </c>
      <c r="E497" s="732">
        <v>10</v>
      </c>
      <c r="F497" s="732" t="s">
        <v>3211</v>
      </c>
    </row>
    <row r="498" spans="1:6">
      <c r="A498" s="732">
        <v>5825</v>
      </c>
      <c r="B498" s="732" t="s">
        <v>2271</v>
      </c>
      <c r="C498" s="732">
        <v>2</v>
      </c>
      <c r="D498" s="732" t="s">
        <v>2443</v>
      </c>
      <c r="E498" s="732">
        <v>10</v>
      </c>
      <c r="F498" s="732" t="s">
        <v>3211</v>
      </c>
    </row>
    <row r="499" spans="1:6">
      <c r="A499" s="732">
        <v>5860</v>
      </c>
      <c r="B499" s="732" t="s">
        <v>2273</v>
      </c>
      <c r="C499" s="732">
        <v>2</v>
      </c>
      <c r="D499" s="732" t="s">
        <v>2443</v>
      </c>
      <c r="E499" s="732">
        <v>10</v>
      </c>
      <c r="F499" s="732" t="s">
        <v>3211</v>
      </c>
    </row>
    <row r="500" spans="1:6">
      <c r="A500" s="732">
        <v>5875</v>
      </c>
      <c r="B500" s="732" t="s">
        <v>2275</v>
      </c>
      <c r="C500" s="732">
        <v>6</v>
      </c>
      <c r="D500" s="732" t="s">
        <v>1170</v>
      </c>
      <c r="E500" s="732">
        <v>183</v>
      </c>
      <c r="F500" s="732" t="s">
        <v>2450</v>
      </c>
    </row>
    <row r="501" spans="1:6">
      <c r="A501" s="732">
        <v>5907</v>
      </c>
      <c r="B501" s="732" t="s">
        <v>2276</v>
      </c>
      <c r="C501" s="732">
        <v>6</v>
      </c>
      <c r="D501" s="732" t="s">
        <v>1170</v>
      </c>
      <c r="E501" s="732">
        <v>181</v>
      </c>
      <c r="F501" s="732" t="s">
        <v>548</v>
      </c>
    </row>
    <row r="502" spans="1:6">
      <c r="A502" s="732">
        <v>5908</v>
      </c>
      <c r="B502" s="732" t="s">
        <v>2277</v>
      </c>
      <c r="C502" s="732">
        <v>6</v>
      </c>
      <c r="D502" s="732" t="s">
        <v>1170</v>
      </c>
      <c r="E502" s="732">
        <v>181</v>
      </c>
      <c r="F502" s="732" t="s">
        <v>548</v>
      </c>
    </row>
    <row r="503" spans="1:6">
      <c r="A503" s="732">
        <v>5911</v>
      </c>
      <c r="B503" s="732" t="s">
        <v>2278</v>
      </c>
      <c r="C503" s="732">
        <v>6</v>
      </c>
      <c r="D503" s="732" t="s">
        <v>1170</v>
      </c>
      <c r="E503" s="732">
        <v>181</v>
      </c>
      <c r="F503" s="732" t="s">
        <v>548</v>
      </c>
    </row>
    <row r="504" spans="1:6">
      <c r="A504" s="732">
        <v>5912</v>
      </c>
      <c r="B504" s="732" t="s">
        <v>2279</v>
      </c>
      <c r="C504" s="732">
        <v>6</v>
      </c>
      <c r="D504" s="732" t="s">
        <v>1170</v>
      </c>
      <c r="E504" s="732">
        <v>181</v>
      </c>
      <c r="F504" s="732" t="s">
        <v>548</v>
      </c>
    </row>
    <row r="505" spans="1:6">
      <c r="A505" s="732">
        <v>5913</v>
      </c>
      <c r="B505" s="732" t="s">
        <v>2280</v>
      </c>
      <c r="C505" s="732">
        <v>6</v>
      </c>
      <c r="D505" s="732" t="s">
        <v>1170</v>
      </c>
      <c r="E505" s="732">
        <v>181</v>
      </c>
      <c r="F505" s="732" t="s">
        <v>548</v>
      </c>
    </row>
    <row r="506" spans="1:6">
      <c r="A506" s="732">
        <v>5916</v>
      </c>
      <c r="B506" s="732" t="s">
        <v>2281</v>
      </c>
      <c r="C506" s="732">
        <v>6</v>
      </c>
      <c r="D506" s="732" t="s">
        <v>1170</v>
      </c>
      <c r="E506" s="732">
        <v>181</v>
      </c>
      <c r="F506" s="732" t="s">
        <v>548</v>
      </c>
    </row>
    <row r="507" spans="1:6">
      <c r="A507" s="732">
        <v>5917</v>
      </c>
      <c r="B507" s="732" t="s">
        <v>2282</v>
      </c>
      <c r="C507" s="732">
        <v>6</v>
      </c>
      <c r="D507" s="732" t="s">
        <v>1170</v>
      </c>
      <c r="E507" s="732">
        <v>181</v>
      </c>
      <c r="F507" s="732" t="s">
        <v>548</v>
      </c>
    </row>
    <row r="508" spans="1:6">
      <c r="A508" s="732">
        <v>5920</v>
      </c>
      <c r="B508" s="732" t="s">
        <v>2284</v>
      </c>
      <c r="C508" s="732">
        <v>6</v>
      </c>
      <c r="D508" s="732" t="s">
        <v>1170</v>
      </c>
      <c r="E508" s="732">
        <v>181</v>
      </c>
      <c r="F508" s="732" t="s">
        <v>548</v>
      </c>
    </row>
    <row r="509" spans="1:6">
      <c r="A509" s="732">
        <v>5922</v>
      </c>
      <c r="B509" s="732" t="s">
        <v>2285</v>
      </c>
      <c r="C509" s="732">
        <v>6</v>
      </c>
      <c r="D509" s="732" t="s">
        <v>1170</v>
      </c>
      <c r="E509" s="732">
        <v>181</v>
      </c>
      <c r="F509" s="732" t="s">
        <v>548</v>
      </c>
    </row>
    <row r="510" spans="1:6">
      <c r="A510" s="732">
        <v>5923</v>
      </c>
      <c r="B510" s="732" t="s">
        <v>2286</v>
      </c>
      <c r="C510" s="732">
        <v>6</v>
      </c>
      <c r="D510" s="732" t="s">
        <v>1170</v>
      </c>
      <c r="E510" s="732">
        <v>181</v>
      </c>
      <c r="F510" s="732" t="s">
        <v>548</v>
      </c>
    </row>
    <row r="511" spans="1:6">
      <c r="A511" s="732">
        <v>5924</v>
      </c>
      <c r="B511" s="732" t="s">
        <v>2287</v>
      </c>
      <c r="C511" s="732">
        <v>6</v>
      </c>
      <c r="D511" s="732" t="s">
        <v>1170</v>
      </c>
      <c r="E511" s="732">
        <v>181</v>
      </c>
      <c r="F511" s="732" t="s">
        <v>548</v>
      </c>
    </row>
    <row r="512" spans="1:6">
      <c r="A512" s="732">
        <v>5925</v>
      </c>
      <c r="B512" s="732" t="s">
        <v>2288</v>
      </c>
      <c r="C512" s="732">
        <v>6</v>
      </c>
      <c r="D512" s="732" t="s">
        <v>1170</v>
      </c>
      <c r="E512" s="732">
        <v>181</v>
      </c>
      <c r="F512" s="732" t="s">
        <v>548</v>
      </c>
    </row>
    <row r="513" spans="1:6">
      <c r="A513" s="732">
        <v>5926</v>
      </c>
      <c r="B513" s="732" t="s">
        <v>2289</v>
      </c>
      <c r="C513" s="732">
        <v>6</v>
      </c>
      <c r="D513" s="732" t="s">
        <v>1170</v>
      </c>
      <c r="E513" s="732">
        <v>181</v>
      </c>
      <c r="F513" s="732" t="s">
        <v>548</v>
      </c>
    </row>
    <row r="514" spans="1:6">
      <c r="A514" s="732">
        <v>5927</v>
      </c>
      <c r="B514" s="732" t="s">
        <v>2290</v>
      </c>
      <c r="C514" s="732">
        <v>6</v>
      </c>
      <c r="D514" s="732" t="s">
        <v>1170</v>
      </c>
      <c r="E514" s="732">
        <v>181</v>
      </c>
      <c r="F514" s="732" t="s">
        <v>548</v>
      </c>
    </row>
    <row r="515" spans="1:6">
      <c r="A515" s="732">
        <v>5928</v>
      </c>
      <c r="B515" s="732" t="s">
        <v>2291</v>
      </c>
      <c r="C515" s="732">
        <v>6</v>
      </c>
      <c r="D515" s="732" t="s">
        <v>1170</v>
      </c>
      <c r="E515" s="732">
        <v>181</v>
      </c>
      <c r="F515" s="732" t="s">
        <v>548</v>
      </c>
    </row>
    <row r="516" spans="1:6">
      <c r="A516" s="732">
        <v>5929</v>
      </c>
      <c r="B516" s="732" t="s">
        <v>2292</v>
      </c>
      <c r="C516" s="732">
        <v>6</v>
      </c>
      <c r="D516" s="732" t="s">
        <v>1170</v>
      </c>
      <c r="E516" s="732">
        <v>181</v>
      </c>
      <c r="F516" s="732" t="s">
        <v>548</v>
      </c>
    </row>
    <row r="517" spans="1:6">
      <c r="A517" s="732">
        <v>5930</v>
      </c>
      <c r="B517" s="732" t="s">
        <v>2293</v>
      </c>
      <c r="C517" s="732">
        <v>6</v>
      </c>
      <c r="D517" s="732" t="s">
        <v>1170</v>
      </c>
      <c r="E517" s="732">
        <v>181</v>
      </c>
      <c r="F517" s="732" t="s">
        <v>548</v>
      </c>
    </row>
    <row r="518" spans="1:6">
      <c r="A518" s="732">
        <v>5932</v>
      </c>
      <c r="B518" s="732" t="s">
        <v>2294</v>
      </c>
      <c r="C518" s="732">
        <v>6</v>
      </c>
      <c r="D518" s="732" t="s">
        <v>1170</v>
      </c>
      <c r="E518" s="732">
        <v>181</v>
      </c>
      <c r="F518" s="732" t="s">
        <v>548</v>
      </c>
    </row>
    <row r="519" spans="1:6">
      <c r="A519" s="732">
        <v>5935</v>
      </c>
      <c r="B519" s="732" t="s">
        <v>2295</v>
      </c>
      <c r="C519" s="732">
        <v>6</v>
      </c>
      <c r="D519" s="732" t="s">
        <v>1170</v>
      </c>
      <c r="E519" s="732">
        <v>181</v>
      </c>
      <c r="F519" s="732" t="s">
        <v>548</v>
      </c>
    </row>
    <row r="520" spans="1:6">
      <c r="A520" s="732">
        <v>5937</v>
      </c>
      <c r="B520" s="732" t="s">
        <v>2296</v>
      </c>
      <c r="C520" s="732">
        <v>6</v>
      </c>
      <c r="D520" s="732" t="s">
        <v>1170</v>
      </c>
      <c r="E520" s="732">
        <v>181</v>
      </c>
      <c r="F520" s="732" t="s">
        <v>548</v>
      </c>
    </row>
    <row r="521" spans="1:6">
      <c r="A521" s="732">
        <v>5939</v>
      </c>
      <c r="B521" s="732" t="s">
        <v>2297</v>
      </c>
      <c r="C521" s="732">
        <v>6</v>
      </c>
      <c r="D521" s="732" t="s">
        <v>1170</v>
      </c>
      <c r="E521" s="732">
        <v>181</v>
      </c>
      <c r="F521" s="732" t="s">
        <v>548</v>
      </c>
    </row>
    <row r="522" spans="1:6">
      <c r="A522" s="732">
        <v>5940</v>
      </c>
      <c r="B522" s="732" t="s">
        <v>2298</v>
      </c>
      <c r="C522" s="732">
        <v>6</v>
      </c>
      <c r="D522" s="732" t="s">
        <v>1170</v>
      </c>
      <c r="E522" s="732">
        <v>33</v>
      </c>
      <c r="F522" s="732" t="s">
        <v>2451</v>
      </c>
    </row>
    <row r="523" spans="1:6">
      <c r="A523" s="732">
        <v>6019</v>
      </c>
      <c r="B523" s="732" t="s">
        <v>2301</v>
      </c>
      <c r="C523" s="732">
        <v>6</v>
      </c>
      <c r="D523" s="732" t="s">
        <v>1170</v>
      </c>
      <c r="E523" s="732">
        <v>118</v>
      </c>
      <c r="F523" s="732" t="s">
        <v>2301</v>
      </c>
    </row>
    <row r="524" spans="1:6">
      <c r="A524" s="732">
        <v>6045</v>
      </c>
      <c r="B524" s="732" t="s">
        <v>2302</v>
      </c>
      <c r="C524" s="732">
        <v>2</v>
      </c>
      <c r="D524" s="732" t="s">
        <v>2443</v>
      </c>
      <c r="E524" s="732">
        <v>32</v>
      </c>
      <c r="F524" s="732" t="s">
        <v>550</v>
      </c>
    </row>
    <row r="525" spans="1:6">
      <c r="A525" s="732">
        <v>6102</v>
      </c>
      <c r="B525" s="732" t="s">
        <v>2303</v>
      </c>
      <c r="C525" s="732">
        <v>6</v>
      </c>
      <c r="D525" s="732" t="s">
        <v>1170</v>
      </c>
      <c r="E525" s="732">
        <v>119</v>
      </c>
      <c r="F525" s="732" t="s">
        <v>2452</v>
      </c>
    </row>
    <row r="526" spans="1:6">
      <c r="A526" s="732">
        <v>6139</v>
      </c>
      <c r="B526" s="732" t="s">
        <v>2304</v>
      </c>
      <c r="C526" s="732">
        <v>6</v>
      </c>
      <c r="D526" s="732" t="s">
        <v>1170</v>
      </c>
      <c r="E526" s="732">
        <v>141</v>
      </c>
      <c r="F526" s="732" t="s">
        <v>2453</v>
      </c>
    </row>
    <row r="527" spans="1:6">
      <c r="A527" s="732">
        <v>6176</v>
      </c>
      <c r="B527" s="732" t="s">
        <v>2305</v>
      </c>
      <c r="C527" s="732">
        <v>6</v>
      </c>
      <c r="D527" s="732" t="s">
        <v>1170</v>
      </c>
      <c r="E527" s="732">
        <v>128</v>
      </c>
      <c r="F527" s="732" t="s">
        <v>3214</v>
      </c>
    </row>
    <row r="528" spans="1:6">
      <c r="A528" s="732">
        <v>6335</v>
      </c>
      <c r="B528" s="732" t="s">
        <v>2312</v>
      </c>
      <c r="C528" s="732">
        <v>6</v>
      </c>
      <c r="D528" s="732" t="s">
        <v>1170</v>
      </c>
      <c r="E528" s="732">
        <v>142</v>
      </c>
      <c r="F528" s="732" t="s">
        <v>3215</v>
      </c>
    </row>
    <row r="529" spans="1:6">
      <c r="A529" s="732">
        <v>6462</v>
      </c>
      <c r="B529" s="732" t="s">
        <v>779</v>
      </c>
      <c r="C529" s="732">
        <v>6</v>
      </c>
      <c r="D529" s="732" t="s">
        <v>1170</v>
      </c>
      <c r="E529" s="732">
        <v>34</v>
      </c>
      <c r="F529" s="732" t="s">
        <v>2454</v>
      </c>
    </row>
    <row r="530" spans="1:6">
      <c r="A530" s="732">
        <v>6491</v>
      </c>
      <c r="B530" s="732" t="s">
        <v>781</v>
      </c>
      <c r="C530" s="732">
        <v>6</v>
      </c>
      <c r="D530" s="732" t="s">
        <v>1170</v>
      </c>
      <c r="E530" s="732">
        <v>37</v>
      </c>
      <c r="F530" s="732" t="s">
        <v>2455</v>
      </c>
    </row>
    <row r="531" spans="1:6">
      <c r="A531" s="732">
        <v>6518</v>
      </c>
      <c r="B531" s="732" t="s">
        <v>782</v>
      </c>
      <c r="C531" s="732">
        <v>6</v>
      </c>
      <c r="D531" s="732" t="s">
        <v>1170</v>
      </c>
      <c r="E531" s="732">
        <v>129</v>
      </c>
      <c r="F531" s="732" t="s">
        <v>2456</v>
      </c>
    </row>
    <row r="532" spans="1:6">
      <c r="A532" s="732">
        <v>6545</v>
      </c>
      <c r="B532" s="732" t="s">
        <v>783</v>
      </c>
      <c r="C532" s="732">
        <v>6</v>
      </c>
      <c r="D532" s="732" t="s">
        <v>1170</v>
      </c>
      <c r="E532" s="732">
        <v>145</v>
      </c>
      <c r="F532" s="732" t="s">
        <v>2457</v>
      </c>
    </row>
    <row r="533" spans="1:6">
      <c r="A533" s="732">
        <v>6591</v>
      </c>
      <c r="B533" s="732" t="s">
        <v>784</v>
      </c>
      <c r="C533" s="732">
        <v>6</v>
      </c>
      <c r="D533" s="732" t="s">
        <v>1170</v>
      </c>
      <c r="E533" s="732">
        <v>146</v>
      </c>
      <c r="F533" s="732" t="s">
        <v>2458</v>
      </c>
    </row>
    <row r="534" spans="1:6">
      <c r="A534" s="732">
        <v>6615</v>
      </c>
      <c r="B534" s="732" t="s">
        <v>786</v>
      </c>
      <c r="C534" s="732">
        <v>6</v>
      </c>
      <c r="D534" s="732" t="s">
        <v>1170</v>
      </c>
      <c r="E534" s="732">
        <v>29</v>
      </c>
      <c r="F534" s="732" t="s">
        <v>3216</v>
      </c>
    </row>
    <row r="535" spans="1:6">
      <c r="A535" s="732">
        <v>6621</v>
      </c>
      <c r="B535" s="732" t="s">
        <v>787</v>
      </c>
      <c r="C535" s="732">
        <v>6</v>
      </c>
      <c r="D535" s="732" t="s">
        <v>1170</v>
      </c>
      <c r="E535" s="732">
        <v>29</v>
      </c>
      <c r="F535" s="732" t="s">
        <v>3216</v>
      </c>
    </row>
    <row r="536" spans="1:6">
      <c r="A536" s="732">
        <v>6674</v>
      </c>
      <c r="B536" s="732" t="s">
        <v>788</v>
      </c>
      <c r="C536" s="732">
        <v>6</v>
      </c>
      <c r="D536" s="732" t="s">
        <v>1170</v>
      </c>
      <c r="E536" s="732">
        <v>29</v>
      </c>
      <c r="F536" s="732" t="s">
        <v>3216</v>
      </c>
    </row>
    <row r="537" spans="1:6">
      <c r="A537" s="732">
        <v>6784</v>
      </c>
      <c r="B537" s="732" t="s">
        <v>790</v>
      </c>
      <c r="C537" s="732">
        <v>6</v>
      </c>
      <c r="D537" s="732" t="s">
        <v>1170</v>
      </c>
      <c r="E537" s="732">
        <v>29</v>
      </c>
      <c r="F537" s="732" t="s">
        <v>3216</v>
      </c>
    </row>
    <row r="538" spans="1:6">
      <c r="A538" s="732">
        <v>6826</v>
      </c>
      <c r="B538" s="732" t="s">
        <v>791</v>
      </c>
      <c r="C538" s="732">
        <v>6</v>
      </c>
      <c r="D538" s="732" t="s">
        <v>1170</v>
      </c>
      <c r="E538" s="732">
        <v>29</v>
      </c>
      <c r="F538" s="732" t="s">
        <v>3216</v>
      </c>
    </row>
    <row r="539" spans="1:6">
      <c r="A539" s="732">
        <v>6921</v>
      </c>
      <c r="B539" s="732" t="s">
        <v>793</v>
      </c>
      <c r="C539" s="732">
        <v>7</v>
      </c>
      <c r="D539" s="732" t="s">
        <v>2446</v>
      </c>
      <c r="E539" s="732">
        <v>2</v>
      </c>
      <c r="F539" s="732" t="s">
        <v>793</v>
      </c>
    </row>
    <row r="540" spans="1:6">
      <c r="A540" s="732">
        <v>7015</v>
      </c>
      <c r="B540" s="732" t="s">
        <v>794</v>
      </c>
      <c r="C540" s="732">
        <v>7</v>
      </c>
      <c r="D540" s="732" t="s">
        <v>2446</v>
      </c>
      <c r="E540" s="732">
        <v>2</v>
      </c>
      <c r="F540" s="732" t="s">
        <v>793</v>
      </c>
    </row>
    <row r="541" spans="1:6">
      <c r="A541" s="732">
        <v>7021</v>
      </c>
      <c r="B541" s="732" t="s">
        <v>795</v>
      </c>
      <c r="C541" s="732">
        <v>7</v>
      </c>
      <c r="D541" s="732" t="s">
        <v>2446</v>
      </c>
      <c r="E541" s="732">
        <v>2</v>
      </c>
      <c r="F541" s="732" t="s">
        <v>793</v>
      </c>
    </row>
    <row r="542" spans="1:6">
      <c r="A542" s="732">
        <v>7027</v>
      </c>
      <c r="B542" s="732" t="s">
        <v>796</v>
      </c>
      <c r="C542" s="732">
        <v>7</v>
      </c>
      <c r="D542" s="732" t="s">
        <v>2446</v>
      </c>
      <c r="E542" s="732">
        <v>2</v>
      </c>
      <c r="F542" s="732" t="s">
        <v>793</v>
      </c>
    </row>
    <row r="543" spans="1:6">
      <c r="A543" s="732">
        <v>7033</v>
      </c>
      <c r="B543" s="732" t="s">
        <v>797</v>
      </c>
      <c r="C543" s="732">
        <v>7</v>
      </c>
      <c r="D543" s="732" t="s">
        <v>2446</v>
      </c>
      <c r="E543" s="732">
        <v>2</v>
      </c>
      <c r="F543" s="732" t="s">
        <v>793</v>
      </c>
    </row>
    <row r="544" spans="1:6">
      <c r="A544" s="732">
        <v>7039</v>
      </c>
      <c r="B544" s="732" t="s">
        <v>798</v>
      </c>
      <c r="C544" s="732">
        <v>7</v>
      </c>
      <c r="D544" s="732" t="s">
        <v>2446</v>
      </c>
      <c r="E544" s="732">
        <v>2</v>
      </c>
      <c r="F544" s="732" t="s">
        <v>793</v>
      </c>
    </row>
    <row r="545" spans="1:6">
      <c r="A545" s="732">
        <v>7045</v>
      </c>
      <c r="B545" s="732" t="s">
        <v>799</v>
      </c>
      <c r="C545" s="732">
        <v>7</v>
      </c>
      <c r="D545" s="732" t="s">
        <v>2446</v>
      </c>
      <c r="E545" s="732">
        <v>2</v>
      </c>
      <c r="F545" s="732" t="s">
        <v>793</v>
      </c>
    </row>
    <row r="546" spans="1:6">
      <c r="A546" s="732">
        <v>7051</v>
      </c>
      <c r="B546" s="732" t="s">
        <v>800</v>
      </c>
      <c r="C546" s="732">
        <v>7</v>
      </c>
      <c r="D546" s="732" t="s">
        <v>2446</v>
      </c>
      <c r="E546" s="732">
        <v>2</v>
      </c>
      <c r="F546" s="732" t="s">
        <v>793</v>
      </c>
    </row>
    <row r="547" spans="1:6">
      <c r="A547" s="732">
        <v>7057</v>
      </c>
      <c r="B547" s="732" t="s">
        <v>873</v>
      </c>
      <c r="C547" s="732">
        <v>2</v>
      </c>
      <c r="D547" s="732" t="s">
        <v>2443</v>
      </c>
      <c r="E547" s="732">
        <v>4</v>
      </c>
      <c r="F547" s="732" t="s">
        <v>3212</v>
      </c>
    </row>
    <row r="548" spans="1:6">
      <c r="A548" s="732">
        <v>7063</v>
      </c>
      <c r="B548" s="732" t="s">
        <v>874</v>
      </c>
      <c r="C548" s="732">
        <v>7</v>
      </c>
      <c r="D548" s="732" t="s">
        <v>2446</v>
      </c>
      <c r="E548" s="732">
        <v>2</v>
      </c>
      <c r="F548" s="732" t="s">
        <v>793</v>
      </c>
    </row>
    <row r="549" spans="1:6">
      <c r="A549" s="732">
        <v>7069</v>
      </c>
      <c r="B549" s="732" t="s">
        <v>875</v>
      </c>
      <c r="C549" s="732">
        <v>2</v>
      </c>
      <c r="D549" s="732" t="s">
        <v>2443</v>
      </c>
      <c r="E549" s="732">
        <v>36</v>
      </c>
      <c r="F549" s="732" t="s">
        <v>3217</v>
      </c>
    </row>
    <row r="550" spans="1:6">
      <c r="A550" s="732">
        <v>7075</v>
      </c>
      <c r="B550" s="732" t="s">
        <v>877</v>
      </c>
      <c r="C550" s="732">
        <v>7</v>
      </c>
      <c r="D550" s="732" t="s">
        <v>2446</v>
      </c>
      <c r="E550" s="732">
        <v>2</v>
      </c>
      <c r="F550" s="732" t="s">
        <v>793</v>
      </c>
    </row>
    <row r="551" spans="1:6">
      <c r="A551" s="732">
        <v>7081</v>
      </c>
      <c r="B551" s="732" t="s">
        <v>878</v>
      </c>
      <c r="C551" s="732">
        <v>2</v>
      </c>
      <c r="D551" s="732" t="s">
        <v>2443</v>
      </c>
      <c r="E551" s="732">
        <v>6</v>
      </c>
      <c r="F551" s="732" t="s">
        <v>549</v>
      </c>
    </row>
    <row r="552" spans="1:6">
      <c r="A552" s="732">
        <v>7085</v>
      </c>
      <c r="B552" s="732" t="s">
        <v>879</v>
      </c>
      <c r="C552" s="732">
        <v>2</v>
      </c>
      <c r="D552" s="732" t="s">
        <v>2443</v>
      </c>
      <c r="E552" s="732">
        <v>38</v>
      </c>
      <c r="F552" s="732" t="s">
        <v>3208</v>
      </c>
    </row>
    <row r="553" spans="1:6">
      <c r="A553" s="732">
        <v>7093</v>
      </c>
      <c r="B553" s="732" t="s">
        <v>880</v>
      </c>
      <c r="C553" s="732">
        <v>2</v>
      </c>
      <c r="D553" s="732" t="s">
        <v>2443</v>
      </c>
      <c r="E553" s="732">
        <v>22</v>
      </c>
      <c r="F553" s="732" t="s">
        <v>552</v>
      </c>
    </row>
    <row r="554" spans="1:6">
      <c r="A554" s="732">
        <v>7097</v>
      </c>
      <c r="B554" s="732" t="s">
        <v>881</v>
      </c>
      <c r="C554" s="732">
        <v>2</v>
      </c>
      <c r="D554" s="732" t="s">
        <v>2443</v>
      </c>
      <c r="E554" s="732">
        <v>24</v>
      </c>
      <c r="F554" s="732" t="s">
        <v>3206</v>
      </c>
    </row>
    <row r="555" spans="1:6">
      <c r="A555" s="732">
        <v>7101</v>
      </c>
      <c r="B555" s="732" t="s">
        <v>882</v>
      </c>
      <c r="C555" s="732">
        <v>7</v>
      </c>
      <c r="D555" s="732" t="s">
        <v>2446</v>
      </c>
      <c r="E555" s="732">
        <v>2</v>
      </c>
      <c r="F555" s="732" t="s">
        <v>793</v>
      </c>
    </row>
    <row r="556" spans="1:6">
      <c r="A556" s="732">
        <v>7105</v>
      </c>
      <c r="B556" s="732" t="s">
        <v>2372</v>
      </c>
      <c r="C556" s="732">
        <v>2</v>
      </c>
      <c r="D556" s="732" t="s">
        <v>2443</v>
      </c>
      <c r="E556" s="732">
        <v>191</v>
      </c>
      <c r="F556" s="732" t="s">
        <v>545</v>
      </c>
    </row>
    <row r="557" spans="1:6">
      <c r="A557" s="732">
        <v>7124</v>
      </c>
      <c r="B557" s="732" t="s">
        <v>885</v>
      </c>
      <c r="C557" s="732">
        <v>9</v>
      </c>
      <c r="D557" s="732" t="s">
        <v>2460</v>
      </c>
      <c r="E557" s="732">
        <v>178</v>
      </c>
      <c r="F557" s="732" t="s">
        <v>885</v>
      </c>
    </row>
    <row r="558" spans="1:6">
      <c r="A558" s="732">
        <v>7250</v>
      </c>
      <c r="B558" s="732" t="s">
        <v>886</v>
      </c>
      <c r="C558" s="732">
        <v>7</v>
      </c>
      <c r="D558" s="732" t="s">
        <v>2446</v>
      </c>
      <c r="E558" s="732">
        <v>4</v>
      </c>
      <c r="F558" s="732" t="s">
        <v>886</v>
      </c>
    </row>
    <row r="559" spans="1:6">
      <c r="A559" s="732">
        <v>7269</v>
      </c>
      <c r="B559" s="732" t="s">
        <v>887</v>
      </c>
      <c r="C559" s="732">
        <v>9</v>
      </c>
      <c r="D559" s="732" t="s">
        <v>2460</v>
      </c>
      <c r="E559" s="732">
        <v>180</v>
      </c>
      <c r="F559" s="732" t="s">
        <v>887</v>
      </c>
    </row>
    <row r="560" spans="1:6">
      <c r="A560" s="732">
        <v>7275</v>
      </c>
      <c r="B560" s="732" t="s">
        <v>888</v>
      </c>
      <c r="C560" s="732">
        <v>7</v>
      </c>
      <c r="D560" s="732" t="s">
        <v>2446</v>
      </c>
      <c r="E560" s="732">
        <v>190</v>
      </c>
      <c r="F560" s="732" t="s">
        <v>2461</v>
      </c>
    </row>
    <row r="561" spans="1:6">
      <c r="A561" s="732">
        <v>7276</v>
      </c>
      <c r="B561" s="732" t="s">
        <v>889</v>
      </c>
      <c r="C561" s="732">
        <v>7</v>
      </c>
      <c r="D561" s="732" t="s">
        <v>2446</v>
      </c>
      <c r="E561" s="732">
        <v>1</v>
      </c>
      <c r="F561" s="732" t="s">
        <v>1462</v>
      </c>
    </row>
    <row r="562" spans="1:6">
      <c r="A562" s="732">
        <v>7486</v>
      </c>
      <c r="B562" s="732" t="s">
        <v>890</v>
      </c>
      <c r="C562" s="732">
        <v>2</v>
      </c>
      <c r="D562" s="732" t="s">
        <v>2443</v>
      </c>
      <c r="E562" s="732">
        <v>38</v>
      </c>
      <c r="F562" s="732" t="s">
        <v>3208</v>
      </c>
    </row>
    <row r="563" spans="1:6">
      <c r="A563" s="732">
        <v>7495</v>
      </c>
      <c r="B563" s="732" t="s">
        <v>2374</v>
      </c>
      <c r="C563" s="732">
        <v>2</v>
      </c>
      <c r="D563" s="732" t="s">
        <v>2443</v>
      </c>
      <c r="E563" s="732">
        <v>191</v>
      </c>
      <c r="F563" s="732" t="s">
        <v>545</v>
      </c>
    </row>
    <row r="564" spans="1:6">
      <c r="A564" s="732">
        <v>7516</v>
      </c>
      <c r="B564" s="732" t="s">
        <v>891</v>
      </c>
      <c r="C564" s="732">
        <v>2</v>
      </c>
      <c r="D564" s="732" t="s">
        <v>2443</v>
      </c>
      <c r="E564" s="732">
        <v>38</v>
      </c>
      <c r="F564" s="732" t="s">
        <v>3208</v>
      </c>
    </row>
    <row r="565" spans="1:6">
      <c r="A565" s="732">
        <v>7517</v>
      </c>
      <c r="B565" s="732" t="s">
        <v>892</v>
      </c>
      <c r="C565" s="732">
        <v>2</v>
      </c>
      <c r="D565" s="732" t="s">
        <v>2443</v>
      </c>
      <c r="E565" s="732">
        <v>30</v>
      </c>
      <c r="F565" s="732" t="s">
        <v>3223</v>
      </c>
    </row>
    <row r="566" spans="1:6">
      <c r="A566" s="732">
        <v>12272</v>
      </c>
      <c r="B566" s="732" t="s">
        <v>2375</v>
      </c>
      <c r="C566" s="732">
        <v>2</v>
      </c>
      <c r="D566" s="732" t="s">
        <v>2443</v>
      </c>
      <c r="E566" s="732">
        <v>191</v>
      </c>
      <c r="F566" s="732" t="s">
        <v>545</v>
      </c>
    </row>
    <row r="567" spans="1:6">
      <c r="A567" s="732">
        <v>14313</v>
      </c>
      <c r="B567" s="732" t="s">
        <v>893</v>
      </c>
      <c r="C567" s="732">
        <v>6</v>
      </c>
      <c r="D567" s="732" t="s">
        <v>1170</v>
      </c>
      <c r="E567" s="732">
        <v>130</v>
      </c>
      <c r="F567" s="732" t="s">
        <v>3218</v>
      </c>
    </row>
    <row r="568" spans="1:6">
      <c r="A568" s="732">
        <v>16433</v>
      </c>
      <c r="B568" s="732" t="s">
        <v>894</v>
      </c>
      <c r="C568" s="732">
        <v>2</v>
      </c>
      <c r="D568" s="732" t="s">
        <v>2443</v>
      </c>
      <c r="E568" s="732">
        <v>31</v>
      </c>
      <c r="F568" s="732" t="s">
        <v>3203</v>
      </c>
    </row>
    <row r="569" spans="1:6">
      <c r="A569" s="732">
        <v>19752</v>
      </c>
      <c r="B569" s="732" t="s">
        <v>895</v>
      </c>
      <c r="C569" s="732">
        <v>6</v>
      </c>
      <c r="D569" s="732" t="s">
        <v>1170</v>
      </c>
      <c r="E569" s="732">
        <v>144</v>
      </c>
      <c r="F569" s="732" t="s">
        <v>2462</v>
      </c>
    </row>
    <row r="570" spans="1:6">
      <c r="A570" s="732">
        <v>21278</v>
      </c>
      <c r="B570" s="732" t="s">
        <v>896</v>
      </c>
      <c r="C570" s="732">
        <v>7</v>
      </c>
      <c r="D570" s="732" t="s">
        <v>2446</v>
      </c>
      <c r="E570" s="732">
        <v>1</v>
      </c>
      <c r="F570" s="732" t="s">
        <v>1462</v>
      </c>
    </row>
    <row r="571" spans="1:6">
      <c r="A571" s="732">
        <v>21279</v>
      </c>
      <c r="B571" s="732" t="s">
        <v>897</v>
      </c>
      <c r="C571" s="732">
        <v>7</v>
      </c>
      <c r="D571" s="732" t="s">
        <v>2446</v>
      </c>
      <c r="E571" s="732">
        <v>107</v>
      </c>
      <c r="F571" s="732" t="s">
        <v>2463</v>
      </c>
    </row>
    <row r="572" spans="1:6">
      <c r="A572" s="732">
        <v>26527</v>
      </c>
      <c r="B572" s="732" t="s">
        <v>898</v>
      </c>
      <c r="C572" s="732">
        <v>6</v>
      </c>
      <c r="D572" s="732" t="s">
        <v>1170</v>
      </c>
      <c r="E572" s="732">
        <v>186</v>
      </c>
      <c r="F572" s="732" t="s">
        <v>505</v>
      </c>
    </row>
    <row r="573" spans="1:6">
      <c r="A573" s="732">
        <v>26748</v>
      </c>
      <c r="B573" s="732" t="s">
        <v>899</v>
      </c>
      <c r="C573" s="732">
        <v>6</v>
      </c>
      <c r="D573" s="732" t="s">
        <v>1170</v>
      </c>
      <c r="E573" s="732">
        <v>187</v>
      </c>
      <c r="F573" s="732" t="s">
        <v>506</v>
      </c>
    </row>
    <row r="574" spans="1:6">
      <c r="A574" s="732">
        <v>26792</v>
      </c>
      <c r="B574" s="732" t="s">
        <v>900</v>
      </c>
      <c r="C574" s="732">
        <v>6</v>
      </c>
      <c r="D574" s="732" t="s">
        <v>1170</v>
      </c>
      <c r="E574" s="732">
        <v>188</v>
      </c>
      <c r="F574" s="732" t="s">
        <v>3219</v>
      </c>
    </row>
    <row r="575" spans="1:6">
      <c r="A575" s="732">
        <v>27672</v>
      </c>
      <c r="B575" s="732" t="s">
        <v>901</v>
      </c>
      <c r="C575" s="732">
        <v>6</v>
      </c>
      <c r="D575" s="732" t="s">
        <v>1170</v>
      </c>
      <c r="E575" s="732">
        <v>181</v>
      </c>
      <c r="F575" s="732" t="s">
        <v>548</v>
      </c>
    </row>
    <row r="576" spans="1:6">
      <c r="A576" s="732">
        <v>27673</v>
      </c>
      <c r="B576" s="732" t="s">
        <v>902</v>
      </c>
      <c r="C576" s="732">
        <v>6</v>
      </c>
      <c r="D576" s="732" t="s">
        <v>1170</v>
      </c>
      <c r="E576" s="732">
        <v>181</v>
      </c>
      <c r="F576" s="732" t="s">
        <v>548</v>
      </c>
    </row>
    <row r="577" spans="1:6">
      <c r="A577" s="732">
        <v>27674</v>
      </c>
      <c r="B577" s="732" t="s">
        <v>903</v>
      </c>
      <c r="C577" s="732">
        <v>6</v>
      </c>
      <c r="D577" s="732" t="s">
        <v>1170</v>
      </c>
      <c r="E577" s="732">
        <v>181</v>
      </c>
      <c r="F577" s="732" t="s">
        <v>548</v>
      </c>
    </row>
    <row r="578" spans="1:6">
      <c r="A578" s="732">
        <v>27675</v>
      </c>
      <c r="B578" s="732" t="s">
        <v>904</v>
      </c>
      <c r="C578" s="732">
        <v>6</v>
      </c>
      <c r="D578" s="732" t="s">
        <v>1170</v>
      </c>
      <c r="E578" s="732">
        <v>181</v>
      </c>
      <c r="F578" s="732" t="s">
        <v>548</v>
      </c>
    </row>
    <row r="579" spans="1:6">
      <c r="A579" s="732">
        <v>27676</v>
      </c>
      <c r="B579" s="732" t="s">
        <v>905</v>
      </c>
      <c r="C579" s="732">
        <v>6</v>
      </c>
      <c r="D579" s="732" t="s">
        <v>1170</v>
      </c>
      <c r="E579" s="732">
        <v>181</v>
      </c>
      <c r="F579" s="732" t="s">
        <v>548</v>
      </c>
    </row>
    <row r="580" spans="1:6">
      <c r="A580" s="732">
        <v>27677</v>
      </c>
      <c r="B580" s="732" t="s">
        <v>906</v>
      </c>
      <c r="C580" s="732">
        <v>6</v>
      </c>
      <c r="D580" s="732" t="s">
        <v>1170</v>
      </c>
      <c r="E580" s="732">
        <v>181</v>
      </c>
      <c r="F580" s="732" t="s">
        <v>548</v>
      </c>
    </row>
    <row r="581" spans="1:6">
      <c r="A581" s="732">
        <v>28038</v>
      </c>
      <c r="B581" s="732" t="s">
        <v>907</v>
      </c>
      <c r="C581" s="732">
        <v>9</v>
      </c>
      <c r="D581" s="732" t="s">
        <v>2460</v>
      </c>
      <c r="E581" s="732">
        <v>189</v>
      </c>
      <c r="F581" s="732" t="s">
        <v>1462</v>
      </c>
    </row>
    <row r="582" spans="1:6">
      <c r="A582" s="732">
        <v>30843</v>
      </c>
      <c r="B582" s="732" t="s">
        <v>908</v>
      </c>
      <c r="C582" s="732">
        <v>7</v>
      </c>
      <c r="D582" s="732" t="s">
        <v>2446</v>
      </c>
      <c r="E582" s="732">
        <v>1</v>
      </c>
      <c r="F582" s="732" t="s">
        <v>1462</v>
      </c>
    </row>
    <row r="583" spans="1:6">
      <c r="A583" s="732">
        <v>30844</v>
      </c>
      <c r="B583" s="732" t="s">
        <v>909</v>
      </c>
      <c r="C583" s="732">
        <v>7</v>
      </c>
      <c r="D583" s="732" t="s">
        <v>2446</v>
      </c>
      <c r="E583" s="732">
        <v>1</v>
      </c>
      <c r="F583" s="732" t="s">
        <v>1462</v>
      </c>
    </row>
    <row r="584" spans="1:6">
      <c r="A584" s="732">
        <v>30845</v>
      </c>
      <c r="B584" s="732" t="s">
        <v>910</v>
      </c>
      <c r="C584" s="732">
        <v>7</v>
      </c>
      <c r="D584" s="732" t="s">
        <v>2446</v>
      </c>
      <c r="E584" s="732">
        <v>1</v>
      </c>
      <c r="F584" s="732" t="s">
        <v>1462</v>
      </c>
    </row>
    <row r="585" spans="1:6">
      <c r="A585" s="732">
        <v>30846</v>
      </c>
      <c r="B585" s="732" t="s">
        <v>911</v>
      </c>
      <c r="C585" s="732">
        <v>7</v>
      </c>
      <c r="D585" s="732" t="s">
        <v>2446</v>
      </c>
      <c r="E585" s="732">
        <v>1</v>
      </c>
      <c r="F585" s="732" t="s">
        <v>1462</v>
      </c>
    </row>
    <row r="586" spans="1:6">
      <c r="A586" s="732">
        <v>30847</v>
      </c>
      <c r="B586" s="732" t="s">
        <v>912</v>
      </c>
      <c r="C586" s="732">
        <v>7</v>
      </c>
      <c r="D586" s="732" t="s">
        <v>2446</v>
      </c>
      <c r="E586" s="732">
        <v>1</v>
      </c>
      <c r="F586" s="732" t="s">
        <v>1462</v>
      </c>
    </row>
    <row r="587" spans="1:6">
      <c r="A587" s="732">
        <v>30848</v>
      </c>
      <c r="B587" s="732" t="s">
        <v>913</v>
      </c>
      <c r="C587" s="732">
        <v>7</v>
      </c>
      <c r="D587" s="732" t="s">
        <v>2446</v>
      </c>
      <c r="E587" s="732">
        <v>1</v>
      </c>
      <c r="F587" s="732" t="s">
        <v>1462</v>
      </c>
    </row>
    <row r="588" spans="1:6">
      <c r="A588" s="732">
        <v>30849</v>
      </c>
      <c r="B588" s="732" t="s">
        <v>914</v>
      </c>
      <c r="C588" s="732">
        <v>7</v>
      </c>
      <c r="D588" s="732" t="s">
        <v>2446</v>
      </c>
      <c r="E588" s="732">
        <v>1</v>
      </c>
      <c r="F588" s="732" t="s">
        <v>1462</v>
      </c>
    </row>
    <row r="589" spans="1:6">
      <c r="A589" s="732">
        <v>30850</v>
      </c>
      <c r="B589" s="732" t="s">
        <v>915</v>
      </c>
      <c r="C589" s="732">
        <v>7</v>
      </c>
      <c r="D589" s="732" t="s">
        <v>2446</v>
      </c>
      <c r="E589" s="732">
        <v>1</v>
      </c>
      <c r="F589" s="732" t="s">
        <v>1462</v>
      </c>
    </row>
    <row r="590" spans="1:6">
      <c r="A590" s="732">
        <v>30851</v>
      </c>
      <c r="B590" s="732" t="s">
        <v>916</v>
      </c>
      <c r="C590" s="732">
        <v>7</v>
      </c>
      <c r="D590" s="732" t="s">
        <v>2446</v>
      </c>
      <c r="E590" s="732">
        <v>1</v>
      </c>
      <c r="F590" s="732" t="s">
        <v>1462</v>
      </c>
    </row>
    <row r="591" spans="1:6">
      <c r="A591" s="732">
        <v>30852</v>
      </c>
      <c r="B591" s="732" t="s">
        <v>917</v>
      </c>
      <c r="C591" s="732">
        <v>7</v>
      </c>
      <c r="D591" s="732" t="s">
        <v>2446</v>
      </c>
      <c r="E591" s="732">
        <v>1</v>
      </c>
      <c r="F591" s="732" t="s">
        <v>1462</v>
      </c>
    </row>
    <row r="592" spans="1:6">
      <c r="A592" s="732">
        <v>30853</v>
      </c>
      <c r="B592" s="732" t="s">
        <v>918</v>
      </c>
      <c r="C592" s="732">
        <v>7</v>
      </c>
      <c r="D592" s="732" t="s">
        <v>2446</v>
      </c>
      <c r="E592" s="732">
        <v>1</v>
      </c>
      <c r="F592" s="732" t="s">
        <v>1462</v>
      </c>
    </row>
    <row r="593" spans="1:6">
      <c r="A593" s="732">
        <v>30854</v>
      </c>
      <c r="B593" s="732" t="s">
        <v>919</v>
      </c>
      <c r="C593" s="732">
        <v>7</v>
      </c>
      <c r="D593" s="732" t="s">
        <v>2446</v>
      </c>
      <c r="E593" s="732">
        <v>1</v>
      </c>
      <c r="F593" s="732" t="s">
        <v>1462</v>
      </c>
    </row>
    <row r="594" spans="1:6">
      <c r="A594" s="732">
        <v>30855</v>
      </c>
      <c r="B594" s="732" t="s">
        <v>920</v>
      </c>
      <c r="C594" s="732">
        <v>7</v>
      </c>
      <c r="D594" s="732" t="s">
        <v>2446</v>
      </c>
      <c r="E594" s="732">
        <v>1</v>
      </c>
      <c r="F594" s="732" t="s">
        <v>1462</v>
      </c>
    </row>
    <row r="595" spans="1:6">
      <c r="A595" s="732">
        <v>30856</v>
      </c>
      <c r="B595" s="732" t="s">
        <v>921</v>
      </c>
      <c r="C595" s="732">
        <v>7</v>
      </c>
      <c r="D595" s="732" t="s">
        <v>2446</v>
      </c>
      <c r="E595" s="732">
        <v>1</v>
      </c>
      <c r="F595" s="732" t="s">
        <v>1462</v>
      </c>
    </row>
    <row r="596" spans="1:6">
      <c r="A596" s="732">
        <v>30857</v>
      </c>
      <c r="B596" s="732" t="s">
        <v>922</v>
      </c>
      <c r="C596" s="732">
        <v>7</v>
      </c>
      <c r="D596" s="732" t="s">
        <v>2446</v>
      </c>
      <c r="E596" s="732">
        <v>1</v>
      </c>
      <c r="F596" s="732" t="s">
        <v>1462</v>
      </c>
    </row>
    <row r="597" spans="1:6">
      <c r="A597" s="732">
        <v>30858</v>
      </c>
      <c r="B597" s="732" t="s">
        <v>923</v>
      </c>
      <c r="C597" s="732">
        <v>7</v>
      </c>
      <c r="D597" s="732" t="s">
        <v>2446</v>
      </c>
      <c r="E597" s="732">
        <v>1</v>
      </c>
      <c r="F597" s="732" t="s">
        <v>1462</v>
      </c>
    </row>
    <row r="598" spans="1:6">
      <c r="A598" s="732">
        <v>30859</v>
      </c>
      <c r="B598" s="732" t="s">
        <v>924</v>
      </c>
      <c r="C598" s="732">
        <v>7</v>
      </c>
      <c r="D598" s="732" t="s">
        <v>2446</v>
      </c>
      <c r="E598" s="732">
        <v>1</v>
      </c>
      <c r="F598" s="732" t="s">
        <v>1462</v>
      </c>
    </row>
    <row r="599" spans="1:6">
      <c r="A599" s="732">
        <v>30860</v>
      </c>
      <c r="B599" s="732" t="s">
        <v>925</v>
      </c>
      <c r="C599" s="732">
        <v>7</v>
      </c>
      <c r="D599" s="732" t="s">
        <v>2446</v>
      </c>
      <c r="E599" s="732">
        <v>1</v>
      </c>
      <c r="F599" s="732" t="s">
        <v>1462</v>
      </c>
    </row>
    <row r="600" spans="1:6">
      <c r="A600" s="732">
        <v>30861</v>
      </c>
      <c r="B600" s="732" t="s">
        <v>926</v>
      </c>
      <c r="C600" s="732">
        <v>7</v>
      </c>
      <c r="D600" s="732" t="s">
        <v>2446</v>
      </c>
      <c r="E600" s="732">
        <v>1</v>
      </c>
      <c r="F600" s="732" t="s">
        <v>1462</v>
      </c>
    </row>
    <row r="601" spans="1:6">
      <c r="A601" s="732">
        <v>30862</v>
      </c>
      <c r="B601" s="732" t="s">
        <v>927</v>
      </c>
      <c r="C601" s="732">
        <v>7</v>
      </c>
      <c r="D601" s="732" t="s">
        <v>2446</v>
      </c>
      <c r="E601" s="732">
        <v>1</v>
      </c>
      <c r="F601" s="732" t="s">
        <v>1462</v>
      </c>
    </row>
    <row r="602" spans="1:6">
      <c r="A602" s="732">
        <v>30863</v>
      </c>
      <c r="B602" s="732" t="s">
        <v>928</v>
      </c>
      <c r="C602" s="732">
        <v>7</v>
      </c>
      <c r="D602" s="732" t="s">
        <v>2446</v>
      </c>
      <c r="E602" s="732">
        <v>1</v>
      </c>
      <c r="F602" s="732" t="s">
        <v>1462</v>
      </c>
    </row>
    <row r="603" spans="1:6">
      <c r="A603" s="732">
        <v>30864</v>
      </c>
      <c r="B603" s="732" t="s">
        <v>929</v>
      </c>
      <c r="C603" s="732">
        <v>7</v>
      </c>
      <c r="D603" s="732" t="s">
        <v>2446</v>
      </c>
      <c r="E603" s="732">
        <v>1</v>
      </c>
      <c r="F603" s="732" t="s">
        <v>1462</v>
      </c>
    </row>
    <row r="604" spans="1:6">
      <c r="A604" s="732">
        <v>30865</v>
      </c>
      <c r="B604" s="732" t="s">
        <v>930</v>
      </c>
      <c r="C604" s="732">
        <v>7</v>
      </c>
      <c r="D604" s="732" t="s">
        <v>2446</v>
      </c>
      <c r="E604" s="732">
        <v>1</v>
      </c>
      <c r="F604" s="732" t="s">
        <v>1462</v>
      </c>
    </row>
    <row r="605" spans="1:6">
      <c r="A605" s="732">
        <v>30866</v>
      </c>
      <c r="B605" s="732" t="s">
        <v>931</v>
      </c>
      <c r="C605" s="732">
        <v>7</v>
      </c>
      <c r="D605" s="732" t="s">
        <v>2446</v>
      </c>
      <c r="E605" s="732">
        <v>1</v>
      </c>
      <c r="F605" s="732" t="s">
        <v>1462</v>
      </c>
    </row>
    <row r="606" spans="1:6">
      <c r="A606" s="732">
        <v>30867</v>
      </c>
      <c r="B606" s="732" t="s">
        <v>932</v>
      </c>
      <c r="C606" s="732">
        <v>7</v>
      </c>
      <c r="D606" s="732" t="s">
        <v>2446</v>
      </c>
      <c r="E606" s="732">
        <v>1</v>
      </c>
      <c r="F606" s="732" t="s">
        <v>1462</v>
      </c>
    </row>
    <row r="607" spans="1:6">
      <c r="A607" s="732">
        <v>30868</v>
      </c>
      <c r="B607" s="732" t="s">
        <v>933</v>
      </c>
      <c r="C607" s="732">
        <v>7</v>
      </c>
      <c r="D607" s="732" t="s">
        <v>2446</v>
      </c>
      <c r="E607" s="732">
        <v>1</v>
      </c>
      <c r="F607" s="732" t="s">
        <v>1462</v>
      </c>
    </row>
    <row r="608" spans="1:6">
      <c r="A608" s="732">
        <v>30869</v>
      </c>
      <c r="B608" s="732" t="s">
        <v>2559</v>
      </c>
      <c r="C608" s="732">
        <v>7</v>
      </c>
      <c r="D608" s="732" t="s">
        <v>2446</v>
      </c>
      <c r="E608" s="732">
        <v>1</v>
      </c>
      <c r="F608" s="732" t="s">
        <v>1462</v>
      </c>
    </row>
    <row r="609" spans="1:6">
      <c r="A609" s="732">
        <v>31947</v>
      </c>
      <c r="B609" s="732" t="s">
        <v>2560</v>
      </c>
      <c r="C609" s="732">
        <v>2</v>
      </c>
      <c r="D609" s="732" t="s">
        <v>2443</v>
      </c>
      <c r="E609" s="732">
        <v>31</v>
      </c>
      <c r="F609" s="732" t="s">
        <v>3203</v>
      </c>
    </row>
    <row r="610" spans="1:6">
      <c r="A610" s="732">
        <v>32535</v>
      </c>
      <c r="B610" s="732" t="s">
        <v>2562</v>
      </c>
      <c r="C610" s="732">
        <v>2</v>
      </c>
      <c r="D610" s="732" t="s">
        <v>2443</v>
      </c>
      <c r="E610" s="732">
        <v>26</v>
      </c>
      <c r="F610" s="732" t="s">
        <v>3207</v>
      </c>
    </row>
    <row r="611" spans="1:6">
      <c r="A611" s="732">
        <v>32538</v>
      </c>
      <c r="B611" s="732" t="s">
        <v>2564</v>
      </c>
      <c r="C611" s="732">
        <v>2</v>
      </c>
      <c r="D611" s="732" t="s">
        <v>2443</v>
      </c>
      <c r="E611" s="732">
        <v>26</v>
      </c>
      <c r="F611" s="732" t="s">
        <v>3207</v>
      </c>
    </row>
    <row r="612" spans="1:6">
      <c r="A612" s="732">
        <v>32539</v>
      </c>
      <c r="B612" s="732" t="s">
        <v>938</v>
      </c>
      <c r="C612" s="732">
        <v>2</v>
      </c>
      <c r="D612" s="732" t="s">
        <v>2443</v>
      </c>
      <c r="E612" s="732">
        <v>26</v>
      </c>
      <c r="F612" s="732" t="s">
        <v>3207</v>
      </c>
    </row>
    <row r="613" spans="1:6">
      <c r="A613" s="732">
        <v>32540</v>
      </c>
      <c r="B613" s="732" t="s">
        <v>2585</v>
      </c>
      <c r="C613" s="732">
        <v>2</v>
      </c>
      <c r="D613" s="732" t="s">
        <v>2443</v>
      </c>
      <c r="E613" s="732">
        <v>26</v>
      </c>
      <c r="F613" s="732" t="s">
        <v>3207</v>
      </c>
    </row>
    <row r="614" spans="1:6">
      <c r="A614" s="732">
        <v>32541</v>
      </c>
      <c r="B614" s="732" t="s">
        <v>2587</v>
      </c>
      <c r="C614" s="732">
        <v>2</v>
      </c>
      <c r="D614" s="732" t="s">
        <v>2443</v>
      </c>
      <c r="E614" s="732">
        <v>26</v>
      </c>
      <c r="F614" s="732" t="s">
        <v>3207</v>
      </c>
    </row>
    <row r="615" spans="1:6">
      <c r="A615" s="732">
        <v>32543</v>
      </c>
      <c r="B615" s="732" t="s">
        <v>2589</v>
      </c>
      <c r="C615" s="732">
        <v>2</v>
      </c>
      <c r="D615" s="732" t="s">
        <v>2443</v>
      </c>
      <c r="E615" s="732">
        <v>26</v>
      </c>
      <c r="F615" s="732" t="s">
        <v>3207</v>
      </c>
    </row>
    <row r="616" spans="1:6">
      <c r="A616" s="732">
        <v>32544</v>
      </c>
      <c r="B616" s="732" t="s">
        <v>2591</v>
      </c>
      <c r="C616" s="732">
        <v>2</v>
      </c>
      <c r="D616" s="732" t="s">
        <v>2443</v>
      </c>
      <c r="E616" s="732">
        <v>26</v>
      </c>
      <c r="F616" s="732" t="s">
        <v>3207</v>
      </c>
    </row>
    <row r="617" spans="1:6">
      <c r="A617" s="732">
        <v>32545</v>
      </c>
      <c r="B617" s="732" t="s">
        <v>940</v>
      </c>
      <c r="C617" s="732">
        <v>2</v>
      </c>
      <c r="D617" s="732" t="s">
        <v>2443</v>
      </c>
      <c r="E617" s="732">
        <v>26</v>
      </c>
      <c r="F617" s="732" t="s">
        <v>3207</v>
      </c>
    </row>
    <row r="618" spans="1:6">
      <c r="A618" s="732">
        <v>32546</v>
      </c>
      <c r="B618" s="732" t="s">
        <v>942</v>
      </c>
      <c r="C618" s="732">
        <v>2</v>
      </c>
      <c r="D618" s="732" t="s">
        <v>2443</v>
      </c>
      <c r="E618" s="732">
        <v>26</v>
      </c>
      <c r="F618" s="732" t="s">
        <v>3207</v>
      </c>
    </row>
    <row r="619" spans="1:6">
      <c r="A619" s="732">
        <v>32549</v>
      </c>
      <c r="B619" s="732" t="s">
        <v>944</v>
      </c>
      <c r="C619" s="732">
        <v>2</v>
      </c>
      <c r="D619" s="732" t="s">
        <v>2443</v>
      </c>
      <c r="E619" s="732">
        <v>26</v>
      </c>
      <c r="F619" s="732" t="s">
        <v>3207</v>
      </c>
    </row>
    <row r="620" spans="1:6">
      <c r="A620" s="732">
        <v>32550</v>
      </c>
      <c r="B620" s="732" t="s">
        <v>946</v>
      </c>
      <c r="C620" s="732">
        <v>2</v>
      </c>
      <c r="D620" s="732" t="s">
        <v>2443</v>
      </c>
      <c r="E620" s="732">
        <v>26</v>
      </c>
      <c r="F620" s="732" t="s">
        <v>3207</v>
      </c>
    </row>
    <row r="621" spans="1:6">
      <c r="A621" s="732">
        <v>32551</v>
      </c>
      <c r="B621" s="732" t="s">
        <v>948</v>
      </c>
      <c r="C621" s="732">
        <v>2</v>
      </c>
      <c r="D621" s="732" t="s">
        <v>2443</v>
      </c>
      <c r="E621" s="732">
        <v>26</v>
      </c>
      <c r="F621" s="732" t="s">
        <v>3207</v>
      </c>
    </row>
    <row r="622" spans="1:6">
      <c r="A622" s="732">
        <v>32552</v>
      </c>
      <c r="B622" s="732" t="s">
        <v>950</v>
      </c>
      <c r="C622" s="732">
        <v>2</v>
      </c>
      <c r="D622" s="732" t="s">
        <v>2443</v>
      </c>
      <c r="E622" s="732">
        <v>26</v>
      </c>
      <c r="F622" s="732" t="s">
        <v>3207</v>
      </c>
    </row>
    <row r="623" spans="1:6">
      <c r="A623" s="732">
        <v>32553</v>
      </c>
      <c r="B623" s="732" t="s">
        <v>952</v>
      </c>
      <c r="C623" s="732">
        <v>2</v>
      </c>
      <c r="D623" s="732" t="s">
        <v>2443</v>
      </c>
      <c r="E623" s="732">
        <v>26</v>
      </c>
      <c r="F623" s="732" t="s">
        <v>3207</v>
      </c>
    </row>
    <row r="624" spans="1:6">
      <c r="A624" s="732">
        <v>32554</v>
      </c>
      <c r="B624" s="732" t="s">
        <v>954</v>
      </c>
      <c r="C624" s="732">
        <v>2</v>
      </c>
      <c r="D624" s="732" t="s">
        <v>2443</v>
      </c>
      <c r="E624" s="732">
        <v>26</v>
      </c>
      <c r="F624" s="732" t="s">
        <v>3207</v>
      </c>
    </row>
    <row r="625" spans="1:6">
      <c r="A625" s="732">
        <v>32555</v>
      </c>
      <c r="B625" s="732" t="s">
        <v>956</v>
      </c>
      <c r="C625" s="732">
        <v>2</v>
      </c>
      <c r="D625" s="732" t="s">
        <v>2443</v>
      </c>
      <c r="E625" s="732">
        <v>26</v>
      </c>
      <c r="F625" s="732" t="s">
        <v>3207</v>
      </c>
    </row>
    <row r="626" spans="1:6">
      <c r="A626" s="732">
        <v>32557</v>
      </c>
      <c r="B626" s="732" t="s">
        <v>958</v>
      </c>
      <c r="C626" s="732">
        <v>2</v>
      </c>
      <c r="D626" s="732" t="s">
        <v>2443</v>
      </c>
      <c r="E626" s="732">
        <v>26</v>
      </c>
      <c r="F626" s="732" t="s">
        <v>3207</v>
      </c>
    </row>
    <row r="627" spans="1:6">
      <c r="A627" s="732">
        <v>32558</v>
      </c>
      <c r="B627" s="732" t="s">
        <v>960</v>
      </c>
      <c r="C627" s="732">
        <v>2</v>
      </c>
      <c r="D627" s="732" t="s">
        <v>2443</v>
      </c>
      <c r="E627" s="732">
        <v>26</v>
      </c>
      <c r="F627" s="732" t="s">
        <v>3207</v>
      </c>
    </row>
    <row r="628" spans="1:6">
      <c r="A628" s="732">
        <v>32559</v>
      </c>
      <c r="B628" s="732" t="s">
        <v>962</v>
      </c>
      <c r="C628" s="732">
        <v>2</v>
      </c>
      <c r="D628" s="732" t="s">
        <v>2443</v>
      </c>
      <c r="E628" s="732">
        <v>26</v>
      </c>
      <c r="F628" s="732" t="s">
        <v>3207</v>
      </c>
    </row>
    <row r="629" spans="1:6">
      <c r="A629" s="732">
        <v>32560</v>
      </c>
      <c r="B629" s="732" t="s">
        <v>964</v>
      </c>
      <c r="C629" s="732">
        <v>2</v>
      </c>
      <c r="D629" s="732" t="s">
        <v>2443</v>
      </c>
      <c r="E629" s="732">
        <v>26</v>
      </c>
      <c r="F629" s="732" t="s">
        <v>3207</v>
      </c>
    </row>
    <row r="630" spans="1:6">
      <c r="A630" s="732">
        <v>32561</v>
      </c>
      <c r="B630" s="732" t="s">
        <v>966</v>
      </c>
      <c r="C630" s="732">
        <v>2</v>
      </c>
      <c r="D630" s="732" t="s">
        <v>2443</v>
      </c>
      <c r="E630" s="732">
        <v>4</v>
      </c>
      <c r="F630" s="732" t="s">
        <v>3212</v>
      </c>
    </row>
    <row r="631" spans="1:6">
      <c r="A631" s="732">
        <v>32563</v>
      </c>
      <c r="B631" s="732" t="s">
        <v>970</v>
      </c>
      <c r="C631" s="732">
        <v>2</v>
      </c>
      <c r="D631" s="732" t="s">
        <v>2443</v>
      </c>
      <c r="E631" s="732">
        <v>26</v>
      </c>
      <c r="F631" s="732" t="s">
        <v>3207</v>
      </c>
    </row>
    <row r="632" spans="1:6">
      <c r="A632" s="732">
        <v>32564</v>
      </c>
      <c r="B632" s="732" t="s">
        <v>972</v>
      </c>
      <c r="C632" s="732">
        <v>2</v>
      </c>
      <c r="D632" s="732" t="s">
        <v>2443</v>
      </c>
      <c r="E632" s="732">
        <v>26</v>
      </c>
      <c r="F632" s="732" t="s">
        <v>3207</v>
      </c>
    </row>
    <row r="633" spans="1:6">
      <c r="A633" s="732">
        <v>32565</v>
      </c>
      <c r="B633" s="732" t="s">
        <v>974</v>
      </c>
      <c r="C633" s="732">
        <v>2</v>
      </c>
      <c r="D633" s="732" t="s">
        <v>2443</v>
      </c>
      <c r="E633" s="732">
        <v>26</v>
      </c>
      <c r="F633" s="732" t="s">
        <v>3207</v>
      </c>
    </row>
    <row r="634" spans="1:6">
      <c r="A634" s="732">
        <v>32566</v>
      </c>
      <c r="B634" s="732" t="s">
        <v>976</v>
      </c>
      <c r="C634" s="732">
        <v>2</v>
      </c>
      <c r="D634" s="732" t="s">
        <v>2443</v>
      </c>
      <c r="E634" s="732">
        <v>26</v>
      </c>
      <c r="F634" s="732" t="s">
        <v>3207</v>
      </c>
    </row>
    <row r="635" spans="1:6">
      <c r="A635" s="732">
        <v>32567</v>
      </c>
      <c r="B635" s="732" t="s">
        <v>978</v>
      </c>
      <c r="C635" s="732">
        <v>2</v>
      </c>
      <c r="D635" s="732" t="s">
        <v>2443</v>
      </c>
      <c r="E635" s="732">
        <v>26</v>
      </c>
      <c r="F635" s="732" t="s">
        <v>3207</v>
      </c>
    </row>
    <row r="636" spans="1:6">
      <c r="A636" s="732">
        <v>32568</v>
      </c>
      <c r="B636" s="732" t="s">
        <v>980</v>
      </c>
      <c r="C636" s="732">
        <v>2</v>
      </c>
      <c r="D636" s="732" t="s">
        <v>2443</v>
      </c>
      <c r="E636" s="732">
        <v>26</v>
      </c>
      <c r="F636" s="732" t="s">
        <v>3207</v>
      </c>
    </row>
    <row r="637" spans="1:6">
      <c r="A637" s="732">
        <v>32569</v>
      </c>
      <c r="B637" s="732" t="s">
        <v>982</v>
      </c>
      <c r="C637" s="732">
        <v>2</v>
      </c>
      <c r="D637" s="732" t="s">
        <v>2443</v>
      </c>
      <c r="E637" s="732">
        <v>26</v>
      </c>
      <c r="F637" s="732" t="s">
        <v>3207</v>
      </c>
    </row>
    <row r="638" spans="1:6">
      <c r="A638" s="732">
        <v>32570</v>
      </c>
      <c r="B638" s="732" t="s">
        <v>984</v>
      </c>
      <c r="C638" s="732">
        <v>2</v>
      </c>
      <c r="D638" s="732" t="s">
        <v>2443</v>
      </c>
      <c r="E638" s="732">
        <v>26</v>
      </c>
      <c r="F638" s="732" t="s">
        <v>3207</v>
      </c>
    </row>
    <row r="639" spans="1:6">
      <c r="A639" s="732">
        <v>32571</v>
      </c>
      <c r="B639" s="732" t="s">
        <v>986</v>
      </c>
      <c r="C639" s="732">
        <v>2</v>
      </c>
      <c r="D639" s="732" t="s">
        <v>2443</v>
      </c>
      <c r="E639" s="732">
        <v>26</v>
      </c>
      <c r="F639" s="732" t="s">
        <v>3207</v>
      </c>
    </row>
    <row r="640" spans="1:6">
      <c r="A640" s="732">
        <v>32572</v>
      </c>
      <c r="B640" s="732" t="s">
        <v>988</v>
      </c>
      <c r="C640" s="732">
        <v>2</v>
      </c>
      <c r="D640" s="732" t="s">
        <v>2443</v>
      </c>
      <c r="E640" s="732">
        <v>26</v>
      </c>
      <c r="F640" s="732" t="s">
        <v>3207</v>
      </c>
    </row>
    <row r="641" spans="1:6">
      <c r="A641" s="732">
        <v>32573</v>
      </c>
      <c r="B641" s="732" t="s">
        <v>990</v>
      </c>
      <c r="C641" s="732">
        <v>2</v>
      </c>
      <c r="D641" s="732" t="s">
        <v>2443</v>
      </c>
      <c r="E641" s="732">
        <v>26</v>
      </c>
      <c r="F641" s="732" t="s">
        <v>3207</v>
      </c>
    </row>
    <row r="642" spans="1:6">
      <c r="A642" s="732">
        <v>32574</v>
      </c>
      <c r="B642" s="732" t="s">
        <v>992</v>
      </c>
      <c r="C642" s="732">
        <v>2</v>
      </c>
      <c r="D642" s="732" t="s">
        <v>2443</v>
      </c>
      <c r="E642" s="732">
        <v>26</v>
      </c>
      <c r="F642" s="732" t="s">
        <v>3207</v>
      </c>
    </row>
    <row r="643" spans="1:6">
      <c r="A643" s="732">
        <v>32576</v>
      </c>
      <c r="B643" s="732" t="s">
        <v>994</v>
      </c>
      <c r="C643" s="732">
        <v>2</v>
      </c>
      <c r="D643" s="732" t="s">
        <v>2443</v>
      </c>
      <c r="E643" s="732">
        <v>26</v>
      </c>
      <c r="F643" s="732" t="s">
        <v>3207</v>
      </c>
    </row>
    <row r="644" spans="1:6">
      <c r="A644" s="732">
        <v>32579</v>
      </c>
      <c r="B644" s="732" t="s">
        <v>1000</v>
      </c>
      <c r="C644" s="732">
        <v>2</v>
      </c>
      <c r="D644" s="732" t="s">
        <v>2443</v>
      </c>
      <c r="E644" s="732">
        <v>10</v>
      </c>
      <c r="F644" s="732" t="s">
        <v>3211</v>
      </c>
    </row>
    <row r="645" spans="1:6">
      <c r="A645" s="732">
        <v>32580</v>
      </c>
      <c r="B645" s="732" t="s">
        <v>1002</v>
      </c>
      <c r="C645" s="732">
        <v>2</v>
      </c>
      <c r="D645" s="732" t="s">
        <v>2443</v>
      </c>
      <c r="E645" s="732">
        <v>10</v>
      </c>
      <c r="F645" s="732" t="s">
        <v>3211</v>
      </c>
    </row>
    <row r="646" spans="1:6">
      <c r="A646" s="732">
        <v>32581</v>
      </c>
      <c r="B646" s="732" t="s">
        <v>1004</v>
      </c>
      <c r="C646" s="732">
        <v>2</v>
      </c>
      <c r="D646" s="732" t="s">
        <v>2443</v>
      </c>
      <c r="E646" s="732">
        <v>10</v>
      </c>
      <c r="F646" s="732" t="s">
        <v>3211</v>
      </c>
    </row>
    <row r="647" spans="1:6">
      <c r="A647" s="732">
        <v>32582</v>
      </c>
      <c r="B647" s="732" t="s">
        <v>1005</v>
      </c>
      <c r="C647" s="732">
        <v>2</v>
      </c>
      <c r="D647" s="732" t="s">
        <v>2443</v>
      </c>
      <c r="E647" s="732">
        <v>10</v>
      </c>
      <c r="F647" s="732" t="s">
        <v>3211</v>
      </c>
    </row>
    <row r="648" spans="1:6">
      <c r="A648" s="732">
        <v>32583</v>
      </c>
      <c r="B648" s="732" t="s">
        <v>1007</v>
      </c>
      <c r="C648" s="732">
        <v>2</v>
      </c>
      <c r="D648" s="732" t="s">
        <v>2443</v>
      </c>
      <c r="E648" s="732">
        <v>10</v>
      </c>
      <c r="F648" s="732" t="s">
        <v>3211</v>
      </c>
    </row>
    <row r="649" spans="1:6">
      <c r="A649" s="732">
        <v>32584</v>
      </c>
      <c r="B649" s="732" t="s">
        <v>1009</v>
      </c>
      <c r="C649" s="732">
        <v>2</v>
      </c>
      <c r="D649" s="732" t="s">
        <v>2443</v>
      </c>
      <c r="E649" s="732">
        <v>10</v>
      </c>
      <c r="F649" s="732" t="s">
        <v>3211</v>
      </c>
    </row>
    <row r="650" spans="1:6">
      <c r="A650" s="732">
        <v>32585</v>
      </c>
      <c r="B650" s="732" t="s">
        <v>1011</v>
      </c>
      <c r="C650" s="732">
        <v>2</v>
      </c>
      <c r="D650" s="732" t="s">
        <v>2443</v>
      </c>
      <c r="E650" s="732">
        <v>10</v>
      </c>
      <c r="F650" s="732" t="s">
        <v>3211</v>
      </c>
    </row>
    <row r="651" spans="1:6">
      <c r="A651" s="732">
        <v>32586</v>
      </c>
      <c r="B651" s="732" t="s">
        <v>1013</v>
      </c>
      <c r="C651" s="732">
        <v>2</v>
      </c>
      <c r="D651" s="732" t="s">
        <v>2443</v>
      </c>
      <c r="E651" s="732">
        <v>10</v>
      </c>
      <c r="F651" s="732" t="s">
        <v>3211</v>
      </c>
    </row>
    <row r="652" spans="1:6">
      <c r="A652" s="732">
        <v>32587</v>
      </c>
      <c r="B652" s="732" t="s">
        <v>1019</v>
      </c>
      <c r="C652" s="732">
        <v>2</v>
      </c>
      <c r="D652" s="732" t="s">
        <v>2443</v>
      </c>
      <c r="E652" s="732">
        <v>10</v>
      </c>
      <c r="F652" s="732" t="s">
        <v>3211</v>
      </c>
    </row>
    <row r="653" spans="1:6">
      <c r="A653" s="732">
        <v>32588</v>
      </c>
      <c r="B653" s="732" t="s">
        <v>1021</v>
      </c>
      <c r="C653" s="732">
        <v>2</v>
      </c>
      <c r="D653" s="732" t="s">
        <v>2443</v>
      </c>
      <c r="E653" s="732">
        <v>6</v>
      </c>
      <c r="F653" s="732" t="s">
        <v>549</v>
      </c>
    </row>
    <row r="654" spans="1:6">
      <c r="A654" s="732">
        <v>32589</v>
      </c>
      <c r="B654" s="732" t="s">
        <v>1023</v>
      </c>
      <c r="C654" s="732">
        <v>2</v>
      </c>
      <c r="D654" s="732" t="s">
        <v>2443</v>
      </c>
      <c r="E654" s="732">
        <v>10</v>
      </c>
      <c r="F654" s="732" t="s">
        <v>3211</v>
      </c>
    </row>
    <row r="655" spans="1:6">
      <c r="A655" s="732">
        <v>32590</v>
      </c>
      <c r="B655" s="732" t="s">
        <v>1025</v>
      </c>
      <c r="C655" s="732">
        <v>2</v>
      </c>
      <c r="D655" s="732" t="s">
        <v>2443</v>
      </c>
      <c r="E655" s="732">
        <v>10</v>
      </c>
      <c r="F655" s="732" t="s">
        <v>3211</v>
      </c>
    </row>
    <row r="656" spans="1:6">
      <c r="A656" s="732">
        <v>32591</v>
      </c>
      <c r="B656" s="732" t="s">
        <v>1026</v>
      </c>
      <c r="C656" s="732">
        <v>2</v>
      </c>
      <c r="D656" s="732" t="s">
        <v>2443</v>
      </c>
      <c r="E656" s="732">
        <v>10</v>
      </c>
      <c r="F656" s="732" t="s">
        <v>3211</v>
      </c>
    </row>
    <row r="657" spans="1:6">
      <c r="A657" s="732">
        <v>32592</v>
      </c>
      <c r="B657" s="732" t="s">
        <v>1028</v>
      </c>
      <c r="C657" s="732">
        <v>2</v>
      </c>
      <c r="D657" s="732" t="s">
        <v>2443</v>
      </c>
      <c r="E657" s="732">
        <v>10</v>
      </c>
      <c r="F657" s="732" t="s">
        <v>3211</v>
      </c>
    </row>
    <row r="658" spans="1:6">
      <c r="A658" s="732">
        <v>32593</v>
      </c>
      <c r="B658" s="732" t="s">
        <v>1030</v>
      </c>
      <c r="C658" s="732">
        <v>2</v>
      </c>
      <c r="D658" s="732" t="s">
        <v>2443</v>
      </c>
      <c r="E658" s="732">
        <v>10</v>
      </c>
      <c r="F658" s="732" t="s">
        <v>3211</v>
      </c>
    </row>
    <row r="659" spans="1:6">
      <c r="A659" s="732">
        <v>32594</v>
      </c>
      <c r="B659" s="732" t="s">
        <v>1032</v>
      </c>
      <c r="C659" s="732">
        <v>2</v>
      </c>
      <c r="D659" s="732" t="s">
        <v>2443</v>
      </c>
      <c r="E659" s="732">
        <v>10</v>
      </c>
      <c r="F659" s="732" t="s">
        <v>3211</v>
      </c>
    </row>
    <row r="660" spans="1:6">
      <c r="A660" s="732">
        <v>32595</v>
      </c>
      <c r="B660" s="732" t="s">
        <v>1034</v>
      </c>
      <c r="C660" s="732">
        <v>2</v>
      </c>
      <c r="D660" s="732" t="s">
        <v>2443</v>
      </c>
      <c r="E660" s="732">
        <v>10</v>
      </c>
      <c r="F660" s="732" t="s">
        <v>3211</v>
      </c>
    </row>
    <row r="661" spans="1:6">
      <c r="A661" s="732">
        <v>32596</v>
      </c>
      <c r="B661" s="732" t="s">
        <v>1036</v>
      </c>
      <c r="C661" s="732">
        <v>2</v>
      </c>
      <c r="D661" s="732" t="s">
        <v>2443</v>
      </c>
      <c r="E661" s="732">
        <v>10</v>
      </c>
      <c r="F661" s="732" t="s">
        <v>3211</v>
      </c>
    </row>
    <row r="662" spans="1:6">
      <c r="A662" s="732">
        <v>32597</v>
      </c>
      <c r="B662" s="732" t="s">
        <v>1038</v>
      </c>
      <c r="C662" s="732">
        <v>2</v>
      </c>
      <c r="D662" s="732" t="s">
        <v>2443</v>
      </c>
      <c r="E662" s="732">
        <v>10</v>
      </c>
      <c r="F662" s="732" t="s">
        <v>3211</v>
      </c>
    </row>
    <row r="663" spans="1:6">
      <c r="A663" s="732">
        <v>32598</v>
      </c>
      <c r="B663" s="732" t="s">
        <v>1040</v>
      </c>
      <c r="C663" s="732">
        <v>2</v>
      </c>
      <c r="D663" s="732" t="s">
        <v>2443</v>
      </c>
      <c r="E663" s="732">
        <v>6</v>
      </c>
      <c r="F663" s="732" t="s">
        <v>549</v>
      </c>
    </row>
    <row r="664" spans="1:6">
      <c r="A664" s="732">
        <v>32599</v>
      </c>
      <c r="B664" s="732" t="s">
        <v>1042</v>
      </c>
      <c r="C664" s="732">
        <v>2</v>
      </c>
      <c r="D664" s="732" t="s">
        <v>2443</v>
      </c>
      <c r="E664" s="732">
        <v>10</v>
      </c>
      <c r="F664" s="732" t="s">
        <v>3211</v>
      </c>
    </row>
    <row r="665" spans="1:6">
      <c r="A665" s="732">
        <v>32600</v>
      </c>
      <c r="B665" s="732" t="s">
        <v>1044</v>
      </c>
      <c r="C665" s="732">
        <v>2</v>
      </c>
      <c r="D665" s="732" t="s">
        <v>2443</v>
      </c>
      <c r="E665" s="732">
        <v>10</v>
      </c>
      <c r="F665" s="732" t="s">
        <v>3211</v>
      </c>
    </row>
    <row r="666" spans="1:6">
      <c r="A666" s="732">
        <v>32601</v>
      </c>
      <c r="B666" s="732" t="s">
        <v>1046</v>
      </c>
      <c r="C666" s="732">
        <v>2</v>
      </c>
      <c r="D666" s="732" t="s">
        <v>2443</v>
      </c>
      <c r="E666" s="732">
        <v>12</v>
      </c>
      <c r="F666" s="732" t="s">
        <v>3213</v>
      </c>
    </row>
    <row r="667" spans="1:6">
      <c r="A667" s="732">
        <v>32603</v>
      </c>
      <c r="B667" s="732" t="s">
        <v>1048</v>
      </c>
      <c r="C667" s="732">
        <v>2</v>
      </c>
      <c r="D667" s="732" t="s">
        <v>2443</v>
      </c>
      <c r="E667" s="732">
        <v>10</v>
      </c>
      <c r="F667" s="732" t="s">
        <v>3211</v>
      </c>
    </row>
    <row r="668" spans="1:6">
      <c r="A668" s="732">
        <v>32604</v>
      </c>
      <c r="B668" s="732" t="s">
        <v>1050</v>
      </c>
      <c r="C668" s="732">
        <v>2</v>
      </c>
      <c r="D668" s="732" t="s">
        <v>2443</v>
      </c>
      <c r="E668" s="732">
        <v>10</v>
      </c>
      <c r="F668" s="732" t="s">
        <v>3211</v>
      </c>
    </row>
    <row r="669" spans="1:6">
      <c r="A669" s="732">
        <v>32606</v>
      </c>
      <c r="B669" s="732" t="s">
        <v>1054</v>
      </c>
      <c r="C669" s="732">
        <v>2</v>
      </c>
      <c r="D669" s="732" t="s">
        <v>2443</v>
      </c>
      <c r="E669" s="732">
        <v>10</v>
      </c>
      <c r="F669" s="732" t="s">
        <v>3211</v>
      </c>
    </row>
    <row r="670" spans="1:6">
      <c r="A670" s="732">
        <v>32607</v>
      </c>
      <c r="B670" s="732" t="s">
        <v>1056</v>
      </c>
      <c r="C670" s="732">
        <v>2</v>
      </c>
      <c r="D670" s="732" t="s">
        <v>2443</v>
      </c>
      <c r="E670" s="732">
        <v>10</v>
      </c>
      <c r="F670" s="732" t="s">
        <v>3211</v>
      </c>
    </row>
    <row r="671" spans="1:6">
      <c r="A671" s="732">
        <v>32608</v>
      </c>
      <c r="B671" s="732" t="s">
        <v>1058</v>
      </c>
      <c r="C671" s="732">
        <v>2</v>
      </c>
      <c r="D671" s="732" t="s">
        <v>2443</v>
      </c>
      <c r="E671" s="732">
        <v>6</v>
      </c>
      <c r="F671" s="732" t="s">
        <v>549</v>
      </c>
    </row>
    <row r="672" spans="1:6">
      <c r="A672" s="732">
        <v>32609</v>
      </c>
      <c r="B672" s="732" t="s">
        <v>1060</v>
      </c>
      <c r="C672" s="732">
        <v>2</v>
      </c>
      <c r="D672" s="732" t="s">
        <v>2443</v>
      </c>
      <c r="E672" s="732">
        <v>6</v>
      </c>
      <c r="F672" s="732" t="s">
        <v>549</v>
      </c>
    </row>
    <row r="673" spans="1:6">
      <c r="A673" s="732">
        <v>32610</v>
      </c>
      <c r="B673" s="732" t="s">
        <v>1062</v>
      </c>
      <c r="C673" s="732">
        <v>2</v>
      </c>
      <c r="D673" s="732" t="s">
        <v>2443</v>
      </c>
      <c r="E673" s="732">
        <v>6</v>
      </c>
      <c r="F673" s="732" t="s">
        <v>549</v>
      </c>
    </row>
    <row r="674" spans="1:6">
      <c r="A674" s="732">
        <v>32611</v>
      </c>
      <c r="B674" s="732" t="s">
        <v>1064</v>
      </c>
      <c r="C674" s="732">
        <v>2</v>
      </c>
      <c r="D674" s="732" t="s">
        <v>2443</v>
      </c>
      <c r="E674" s="732">
        <v>10</v>
      </c>
      <c r="F674" s="732" t="s">
        <v>3211</v>
      </c>
    </row>
    <row r="675" spans="1:6">
      <c r="A675" s="732">
        <v>32612</v>
      </c>
      <c r="B675" s="732" t="s">
        <v>1066</v>
      </c>
      <c r="C675" s="732">
        <v>2</v>
      </c>
      <c r="D675" s="732" t="s">
        <v>2443</v>
      </c>
      <c r="E675" s="732">
        <v>10</v>
      </c>
      <c r="F675" s="732" t="s">
        <v>3211</v>
      </c>
    </row>
    <row r="676" spans="1:6">
      <c r="A676" s="732">
        <v>32613</v>
      </c>
      <c r="B676" s="732" t="s">
        <v>1067</v>
      </c>
      <c r="C676" s="732">
        <v>2</v>
      </c>
      <c r="D676" s="732" t="s">
        <v>2443</v>
      </c>
      <c r="E676" s="732">
        <v>10</v>
      </c>
      <c r="F676" s="732" t="s">
        <v>3211</v>
      </c>
    </row>
    <row r="677" spans="1:6">
      <c r="A677" s="732">
        <v>32614</v>
      </c>
      <c r="B677" s="732" t="s">
        <v>1069</v>
      </c>
      <c r="C677" s="732">
        <v>2</v>
      </c>
      <c r="D677" s="732" t="s">
        <v>2443</v>
      </c>
      <c r="E677" s="732">
        <v>10</v>
      </c>
      <c r="F677" s="732" t="s">
        <v>3211</v>
      </c>
    </row>
    <row r="678" spans="1:6">
      <c r="A678" s="732">
        <v>32665</v>
      </c>
      <c r="B678" s="732" t="s">
        <v>1071</v>
      </c>
      <c r="C678" s="732">
        <v>2</v>
      </c>
      <c r="D678" s="732" t="s">
        <v>2443</v>
      </c>
      <c r="E678" s="732">
        <v>10</v>
      </c>
      <c r="F678" s="732" t="s">
        <v>3211</v>
      </c>
    </row>
    <row r="679" spans="1:6">
      <c r="A679" s="732">
        <v>32666</v>
      </c>
      <c r="B679" s="732" t="s">
        <v>1073</v>
      </c>
      <c r="C679" s="732">
        <v>2</v>
      </c>
      <c r="D679" s="732" t="s">
        <v>2443</v>
      </c>
      <c r="E679" s="732">
        <v>10</v>
      </c>
      <c r="F679" s="732" t="s">
        <v>3211</v>
      </c>
    </row>
    <row r="680" spans="1:6">
      <c r="A680" s="732">
        <v>32667</v>
      </c>
      <c r="B680" s="732" t="s">
        <v>1075</v>
      </c>
      <c r="C680" s="732">
        <v>2</v>
      </c>
      <c r="D680" s="732" t="s">
        <v>2443</v>
      </c>
      <c r="E680" s="732">
        <v>10</v>
      </c>
      <c r="F680" s="732" t="s">
        <v>3211</v>
      </c>
    </row>
    <row r="681" spans="1:6">
      <c r="A681" s="732">
        <v>32668</v>
      </c>
      <c r="B681" s="732" t="s">
        <v>1077</v>
      </c>
      <c r="C681" s="732">
        <v>2</v>
      </c>
      <c r="D681" s="732" t="s">
        <v>2443</v>
      </c>
      <c r="E681" s="732">
        <v>10</v>
      </c>
      <c r="F681" s="732" t="s">
        <v>3211</v>
      </c>
    </row>
    <row r="682" spans="1:6">
      <c r="A682" s="732">
        <v>32669</v>
      </c>
      <c r="B682" s="732" t="s">
        <v>1079</v>
      </c>
      <c r="C682" s="732">
        <v>2</v>
      </c>
      <c r="D682" s="732" t="s">
        <v>2443</v>
      </c>
      <c r="E682" s="732">
        <v>10</v>
      </c>
      <c r="F682" s="732" t="s">
        <v>3211</v>
      </c>
    </row>
    <row r="683" spans="1:6">
      <c r="A683" s="732">
        <v>32670</v>
      </c>
      <c r="B683" s="732" t="s">
        <v>1081</v>
      </c>
      <c r="C683" s="732">
        <v>2</v>
      </c>
      <c r="D683" s="732" t="s">
        <v>2443</v>
      </c>
      <c r="E683" s="732">
        <v>10</v>
      </c>
      <c r="F683" s="732" t="s">
        <v>3211</v>
      </c>
    </row>
    <row r="684" spans="1:6">
      <c r="A684" s="732">
        <v>32671</v>
      </c>
      <c r="B684" s="732" t="s">
        <v>1083</v>
      </c>
      <c r="C684" s="732">
        <v>2</v>
      </c>
      <c r="D684" s="732" t="s">
        <v>2443</v>
      </c>
      <c r="E684" s="732">
        <v>10</v>
      </c>
      <c r="F684" s="732" t="s">
        <v>3211</v>
      </c>
    </row>
    <row r="685" spans="1:6">
      <c r="A685" s="732">
        <v>32672</v>
      </c>
      <c r="B685" s="732" t="s">
        <v>1085</v>
      </c>
      <c r="C685" s="732">
        <v>2</v>
      </c>
      <c r="D685" s="732" t="s">
        <v>2443</v>
      </c>
      <c r="E685" s="732">
        <v>10</v>
      </c>
      <c r="F685" s="732" t="s">
        <v>3211</v>
      </c>
    </row>
    <row r="686" spans="1:6">
      <c r="A686" s="732">
        <v>32673</v>
      </c>
      <c r="B686" s="732" t="s">
        <v>1087</v>
      </c>
      <c r="C686" s="732">
        <v>2</v>
      </c>
      <c r="D686" s="732" t="s">
        <v>2443</v>
      </c>
      <c r="E686" s="732">
        <v>10</v>
      </c>
      <c r="F686" s="732" t="s">
        <v>3211</v>
      </c>
    </row>
    <row r="687" spans="1:6">
      <c r="A687" s="732">
        <v>32674</v>
      </c>
      <c r="B687" s="732" t="s">
        <v>1089</v>
      </c>
      <c r="C687" s="732">
        <v>2</v>
      </c>
      <c r="D687" s="732" t="s">
        <v>2443</v>
      </c>
      <c r="E687" s="732">
        <v>6</v>
      </c>
      <c r="F687" s="732" t="s">
        <v>549</v>
      </c>
    </row>
    <row r="688" spans="1:6">
      <c r="A688" s="732">
        <v>33254</v>
      </c>
      <c r="B688" s="732" t="s">
        <v>1091</v>
      </c>
      <c r="C688" s="732">
        <v>2</v>
      </c>
      <c r="D688" s="732" t="s">
        <v>2443</v>
      </c>
      <c r="E688" s="732">
        <v>30</v>
      </c>
      <c r="F688" s="732" t="s">
        <v>3223</v>
      </c>
    </row>
    <row r="689" spans="1:6">
      <c r="A689" s="732">
        <v>33255</v>
      </c>
      <c r="B689" s="732" t="s">
        <v>1093</v>
      </c>
      <c r="C689" s="732">
        <v>2</v>
      </c>
      <c r="D689" s="732" t="s">
        <v>2443</v>
      </c>
      <c r="E689" s="732">
        <v>31</v>
      </c>
      <c r="F689" s="732" t="s">
        <v>3203</v>
      </c>
    </row>
    <row r="690" spans="1:6">
      <c r="A690" s="732">
        <v>33257</v>
      </c>
      <c r="B690" s="732" t="s">
        <v>1096</v>
      </c>
      <c r="C690" s="732">
        <v>2</v>
      </c>
      <c r="D690" s="732" t="s">
        <v>2443</v>
      </c>
      <c r="E690" s="732">
        <v>22</v>
      </c>
      <c r="F690" s="732" t="s">
        <v>552</v>
      </c>
    </row>
    <row r="691" spans="1:6">
      <c r="A691" s="732">
        <v>33259</v>
      </c>
      <c r="B691" s="732" t="s">
        <v>1098</v>
      </c>
      <c r="C691" s="732">
        <v>2</v>
      </c>
      <c r="D691" s="732" t="s">
        <v>2443</v>
      </c>
      <c r="E691" s="732">
        <v>12</v>
      </c>
      <c r="F691" s="732" t="s">
        <v>3213</v>
      </c>
    </row>
    <row r="692" spans="1:6">
      <c r="A692" s="732">
        <v>33301</v>
      </c>
      <c r="B692" s="732" t="s">
        <v>2376</v>
      </c>
      <c r="C692" s="732">
        <v>2</v>
      </c>
      <c r="D692" s="732" t="s">
        <v>2443</v>
      </c>
      <c r="E692" s="732">
        <v>191</v>
      </c>
      <c r="F692" s="732" t="s">
        <v>545</v>
      </c>
    </row>
    <row r="693" spans="1:6">
      <c r="A693" s="732">
        <v>33302</v>
      </c>
      <c r="B693" s="732" t="s">
        <v>2881</v>
      </c>
      <c r="C693" s="732">
        <v>2</v>
      </c>
      <c r="D693" s="732" t="s">
        <v>2443</v>
      </c>
      <c r="E693" s="732">
        <v>191</v>
      </c>
      <c r="F693" s="732" t="s">
        <v>545</v>
      </c>
    </row>
    <row r="694" spans="1:6">
      <c r="A694" s="732">
        <v>33303</v>
      </c>
      <c r="B694" s="732" t="s">
        <v>2882</v>
      </c>
      <c r="C694" s="732">
        <v>2</v>
      </c>
      <c r="D694" s="732" t="s">
        <v>2443</v>
      </c>
      <c r="E694" s="732">
        <v>191</v>
      </c>
      <c r="F694" s="732" t="s">
        <v>545</v>
      </c>
    </row>
    <row r="695" spans="1:6">
      <c r="A695" s="732">
        <v>33304</v>
      </c>
      <c r="B695" s="732" t="s">
        <v>2883</v>
      </c>
      <c r="C695" s="732">
        <v>2</v>
      </c>
      <c r="D695" s="732" t="s">
        <v>2443</v>
      </c>
      <c r="E695" s="732">
        <v>191</v>
      </c>
      <c r="F695" s="732" t="s">
        <v>545</v>
      </c>
    </row>
    <row r="696" spans="1:6">
      <c r="A696" s="732">
        <v>33318</v>
      </c>
      <c r="B696" s="732" t="s">
        <v>2885</v>
      </c>
      <c r="C696" s="732">
        <v>2</v>
      </c>
      <c r="D696" s="732" t="s">
        <v>2443</v>
      </c>
      <c r="E696" s="732">
        <v>191</v>
      </c>
      <c r="F696" s="732" t="s">
        <v>545</v>
      </c>
    </row>
    <row r="697" spans="1:6">
      <c r="A697" s="732">
        <v>33319</v>
      </c>
      <c r="B697" s="732" t="s">
        <v>2886</v>
      </c>
      <c r="C697" s="732">
        <v>2</v>
      </c>
      <c r="D697" s="732" t="s">
        <v>2443</v>
      </c>
      <c r="E697" s="732">
        <v>191</v>
      </c>
      <c r="F697" s="732" t="s">
        <v>545</v>
      </c>
    </row>
    <row r="698" spans="1:6">
      <c r="A698" s="732">
        <v>33321</v>
      </c>
      <c r="B698" s="732" t="s">
        <v>1015</v>
      </c>
      <c r="C698" s="732">
        <v>2</v>
      </c>
      <c r="D698" s="732" t="s">
        <v>2443</v>
      </c>
      <c r="E698" s="732">
        <v>191</v>
      </c>
      <c r="F698" s="732" t="s">
        <v>545</v>
      </c>
    </row>
    <row r="699" spans="1:6">
      <c r="A699" s="732">
        <v>33323</v>
      </c>
      <c r="B699" s="732" t="s">
        <v>1016</v>
      </c>
      <c r="C699" s="732">
        <v>2</v>
      </c>
      <c r="D699" s="732" t="s">
        <v>2443</v>
      </c>
      <c r="E699" s="732">
        <v>191</v>
      </c>
      <c r="F699" s="732" t="s">
        <v>545</v>
      </c>
    </row>
    <row r="700" spans="1:6">
      <c r="A700" s="732">
        <v>33327</v>
      </c>
      <c r="B700" s="732" t="s">
        <v>1017</v>
      </c>
      <c r="C700" s="732">
        <v>2</v>
      </c>
      <c r="D700" s="732" t="s">
        <v>2443</v>
      </c>
      <c r="E700" s="732">
        <v>191</v>
      </c>
      <c r="F700" s="732" t="s">
        <v>545</v>
      </c>
    </row>
    <row r="701" spans="1:6">
      <c r="A701" s="732">
        <v>33331</v>
      </c>
      <c r="B701" s="732" t="s">
        <v>2890</v>
      </c>
      <c r="C701" s="732">
        <v>2</v>
      </c>
      <c r="D701" s="732" t="s">
        <v>2443</v>
      </c>
      <c r="E701" s="732">
        <v>191</v>
      </c>
      <c r="F701" s="732" t="s">
        <v>545</v>
      </c>
    </row>
    <row r="702" spans="1:6">
      <c r="A702" s="732">
        <v>33332</v>
      </c>
      <c r="B702" s="732" t="s">
        <v>2891</v>
      </c>
      <c r="C702" s="732">
        <v>2</v>
      </c>
      <c r="D702" s="732" t="s">
        <v>2443</v>
      </c>
      <c r="E702" s="732">
        <v>191</v>
      </c>
      <c r="F702" s="732" t="s">
        <v>545</v>
      </c>
    </row>
    <row r="703" spans="1:6">
      <c r="A703" s="732">
        <v>33333</v>
      </c>
      <c r="B703" s="732" t="s">
        <v>2892</v>
      </c>
      <c r="C703" s="732">
        <v>2</v>
      </c>
      <c r="D703" s="732" t="s">
        <v>2443</v>
      </c>
      <c r="E703" s="732">
        <v>191</v>
      </c>
      <c r="F703" s="732" t="s">
        <v>545</v>
      </c>
    </row>
    <row r="704" spans="1:6">
      <c r="A704" s="732">
        <v>33334</v>
      </c>
      <c r="B704" s="732" t="s">
        <v>2893</v>
      </c>
      <c r="C704" s="732">
        <v>2</v>
      </c>
      <c r="D704" s="732" t="s">
        <v>2443</v>
      </c>
      <c r="E704" s="732">
        <v>191</v>
      </c>
      <c r="F704" s="732" t="s">
        <v>545</v>
      </c>
    </row>
    <row r="705" spans="1:6">
      <c r="A705" s="732">
        <v>33336</v>
      </c>
      <c r="B705" s="732" t="s">
        <v>2894</v>
      </c>
      <c r="C705" s="732">
        <v>2</v>
      </c>
      <c r="D705" s="732" t="s">
        <v>2443</v>
      </c>
      <c r="E705" s="732">
        <v>191</v>
      </c>
      <c r="F705" s="732" t="s">
        <v>545</v>
      </c>
    </row>
    <row r="706" spans="1:6">
      <c r="A706" s="732">
        <v>33338</v>
      </c>
      <c r="B706" s="732" t="s">
        <v>2437</v>
      </c>
      <c r="C706" s="732">
        <v>2</v>
      </c>
      <c r="D706" s="732" t="s">
        <v>2443</v>
      </c>
      <c r="E706" s="732">
        <v>191</v>
      </c>
      <c r="F706" s="732" t="s">
        <v>545</v>
      </c>
    </row>
    <row r="707" spans="1:6">
      <c r="A707" s="732">
        <v>33339</v>
      </c>
      <c r="B707" s="732" t="s">
        <v>2438</v>
      </c>
      <c r="C707" s="732">
        <v>2</v>
      </c>
      <c r="D707" s="732" t="s">
        <v>2443</v>
      </c>
      <c r="E707" s="732">
        <v>191</v>
      </c>
      <c r="F707" s="732" t="s">
        <v>545</v>
      </c>
    </row>
    <row r="708" spans="1:6">
      <c r="A708" s="732">
        <v>33340</v>
      </c>
      <c r="B708" s="732" t="s">
        <v>2439</v>
      </c>
      <c r="C708" s="732">
        <v>2</v>
      </c>
      <c r="D708" s="732" t="s">
        <v>2443</v>
      </c>
      <c r="E708" s="732">
        <v>191</v>
      </c>
      <c r="F708" s="732" t="s">
        <v>545</v>
      </c>
    </row>
    <row r="709" spans="1:6">
      <c r="A709" s="732">
        <v>33341</v>
      </c>
      <c r="B709" s="732" t="s">
        <v>2440</v>
      </c>
      <c r="C709" s="732">
        <v>2</v>
      </c>
      <c r="D709" s="732" t="s">
        <v>2443</v>
      </c>
      <c r="E709" s="732">
        <v>191</v>
      </c>
      <c r="F709" s="732" t="s">
        <v>545</v>
      </c>
    </row>
    <row r="710" spans="1:6">
      <c r="A710" s="732">
        <v>33343</v>
      </c>
      <c r="B710" s="732" t="s">
        <v>2441</v>
      </c>
      <c r="C710" s="732">
        <v>2</v>
      </c>
      <c r="D710" s="732" t="s">
        <v>2443</v>
      </c>
      <c r="E710" s="732">
        <v>191</v>
      </c>
      <c r="F710" s="732" t="s">
        <v>545</v>
      </c>
    </row>
    <row r="711" spans="1:6">
      <c r="A711" s="732">
        <v>33346</v>
      </c>
      <c r="B711" s="732" t="s">
        <v>2442</v>
      </c>
      <c r="C711" s="732">
        <v>2</v>
      </c>
      <c r="D711" s="732" t="s">
        <v>2443</v>
      </c>
      <c r="E711" s="732">
        <v>191</v>
      </c>
      <c r="F711" s="732" t="s">
        <v>545</v>
      </c>
    </row>
    <row r="712" spans="1:6">
      <c r="A712" s="732">
        <v>33347</v>
      </c>
      <c r="B712" s="732" t="s">
        <v>2901</v>
      </c>
      <c r="C712" s="732">
        <v>2</v>
      </c>
      <c r="D712" s="732" t="s">
        <v>2443</v>
      </c>
      <c r="E712" s="732">
        <v>191</v>
      </c>
      <c r="F712" s="732" t="s">
        <v>545</v>
      </c>
    </row>
    <row r="713" spans="1:6">
      <c r="A713" s="732">
        <v>33348</v>
      </c>
      <c r="B713" s="732" t="s">
        <v>2480</v>
      </c>
      <c r="C713" s="732">
        <v>2</v>
      </c>
      <c r="D713" s="732" t="s">
        <v>2443</v>
      </c>
      <c r="E713" s="732">
        <v>191</v>
      </c>
      <c r="F713" s="732" t="s">
        <v>545</v>
      </c>
    </row>
    <row r="714" spans="1:6">
      <c r="A714" s="732">
        <v>33349</v>
      </c>
      <c r="B714" s="732" t="s">
        <v>2481</v>
      </c>
      <c r="C714" s="732">
        <v>2</v>
      </c>
      <c r="D714" s="732" t="s">
        <v>2443</v>
      </c>
      <c r="E714" s="732">
        <v>191</v>
      </c>
      <c r="F714" s="732" t="s">
        <v>545</v>
      </c>
    </row>
    <row r="715" spans="1:6">
      <c r="A715" s="732">
        <v>33350</v>
      </c>
      <c r="B715" s="732" t="s">
        <v>2484</v>
      </c>
      <c r="C715" s="732">
        <v>2</v>
      </c>
      <c r="D715" s="732" t="s">
        <v>2443</v>
      </c>
      <c r="E715" s="732">
        <v>191</v>
      </c>
      <c r="F715" s="732" t="s">
        <v>545</v>
      </c>
    </row>
    <row r="716" spans="1:6">
      <c r="A716" s="732">
        <v>33351</v>
      </c>
      <c r="B716" s="732" t="s">
        <v>2483</v>
      </c>
      <c r="C716" s="732">
        <v>2</v>
      </c>
      <c r="D716" s="732" t="s">
        <v>2443</v>
      </c>
      <c r="E716" s="732">
        <v>191</v>
      </c>
      <c r="F716" s="732" t="s">
        <v>545</v>
      </c>
    </row>
    <row r="717" spans="1:6">
      <c r="A717" s="732">
        <v>33365</v>
      </c>
      <c r="B717" s="732" t="s">
        <v>2915</v>
      </c>
      <c r="C717" s="732">
        <v>2</v>
      </c>
      <c r="D717" s="732" t="s">
        <v>2443</v>
      </c>
      <c r="E717" s="732">
        <v>191</v>
      </c>
      <c r="F717" s="732" t="s">
        <v>545</v>
      </c>
    </row>
    <row r="718" spans="1:6">
      <c r="A718" s="732">
        <v>33399</v>
      </c>
      <c r="B718" s="732" t="s">
        <v>3089</v>
      </c>
      <c r="C718" s="732">
        <v>2</v>
      </c>
      <c r="D718" s="732" t="s">
        <v>2443</v>
      </c>
      <c r="E718" s="732">
        <v>191</v>
      </c>
      <c r="F718" s="732" t="s">
        <v>545</v>
      </c>
    </row>
    <row r="719" spans="1:6">
      <c r="A719" s="732">
        <v>33402</v>
      </c>
      <c r="B719" s="732" t="s">
        <v>2923</v>
      </c>
      <c r="C719" s="732">
        <v>2</v>
      </c>
      <c r="D719" s="732" t="s">
        <v>2443</v>
      </c>
      <c r="E719" s="732">
        <v>191</v>
      </c>
      <c r="F719" s="732" t="s">
        <v>545</v>
      </c>
    </row>
    <row r="720" spans="1:6">
      <c r="A720" s="732">
        <v>33405</v>
      </c>
      <c r="B720" s="732" t="s">
        <v>2928</v>
      </c>
      <c r="C720" s="732">
        <v>2</v>
      </c>
      <c r="D720" s="732" t="s">
        <v>2443</v>
      </c>
      <c r="E720" s="732">
        <v>191</v>
      </c>
      <c r="F720" s="732" t="s">
        <v>545</v>
      </c>
    </row>
    <row r="721" spans="1:6">
      <c r="A721" s="732">
        <v>33409</v>
      </c>
      <c r="B721" s="732" t="s">
        <v>2929</v>
      </c>
      <c r="C721" s="732">
        <v>2</v>
      </c>
      <c r="D721" s="732" t="s">
        <v>2443</v>
      </c>
      <c r="E721" s="732">
        <v>191</v>
      </c>
      <c r="F721" s="732" t="s">
        <v>545</v>
      </c>
    </row>
    <row r="722" spans="1:6">
      <c r="A722" s="732">
        <v>33410</v>
      </c>
      <c r="B722" s="732" t="s">
        <v>2927</v>
      </c>
      <c r="C722" s="732">
        <v>2</v>
      </c>
      <c r="D722" s="732" t="s">
        <v>2443</v>
      </c>
      <c r="E722" s="732">
        <v>191</v>
      </c>
      <c r="F722" s="732" t="s">
        <v>545</v>
      </c>
    </row>
    <row r="723" spans="1:6">
      <c r="A723" s="732">
        <v>33412</v>
      </c>
      <c r="B723" s="732" t="s">
        <v>3270</v>
      </c>
      <c r="C723" s="732">
        <v>2</v>
      </c>
      <c r="D723" s="732" t="s">
        <v>2443</v>
      </c>
      <c r="E723" s="732">
        <v>191</v>
      </c>
      <c r="F723" s="732" t="s">
        <v>545</v>
      </c>
    </row>
    <row r="724" spans="1:6">
      <c r="A724" s="732">
        <v>33425</v>
      </c>
      <c r="B724" s="732" t="s">
        <v>3271</v>
      </c>
      <c r="C724" s="732">
        <v>2</v>
      </c>
      <c r="D724" s="732" t="s">
        <v>2443</v>
      </c>
      <c r="E724" s="732">
        <v>191</v>
      </c>
      <c r="F724" s="732" t="s">
        <v>545</v>
      </c>
    </row>
    <row r="725" spans="1:6">
      <c r="A725" s="732">
        <v>33427</v>
      </c>
      <c r="B725" s="732" t="s">
        <v>3273</v>
      </c>
      <c r="C725" s="732">
        <v>2</v>
      </c>
      <c r="D725" s="732" t="s">
        <v>2443</v>
      </c>
      <c r="E725" s="732">
        <v>191</v>
      </c>
      <c r="F725" s="732" t="s">
        <v>545</v>
      </c>
    </row>
    <row r="726" spans="1:6">
      <c r="A726" s="732">
        <v>33428</v>
      </c>
      <c r="B726" s="732" t="s">
        <v>3141</v>
      </c>
      <c r="C726" s="732">
        <v>2</v>
      </c>
      <c r="D726" s="732" t="s">
        <v>2443</v>
      </c>
      <c r="E726" s="732">
        <v>191</v>
      </c>
      <c r="F726" s="732" t="s">
        <v>545</v>
      </c>
    </row>
    <row r="727" spans="1:6">
      <c r="A727" s="732">
        <v>33430</v>
      </c>
      <c r="B727" s="732" t="s">
        <v>2647</v>
      </c>
      <c r="C727" s="732">
        <v>2</v>
      </c>
      <c r="D727" s="732" t="s">
        <v>2443</v>
      </c>
      <c r="E727" s="732">
        <v>191</v>
      </c>
      <c r="F727" s="732" t="s">
        <v>545</v>
      </c>
    </row>
    <row r="728" spans="1:6">
      <c r="A728" s="732">
        <v>33432</v>
      </c>
      <c r="B728" s="732" t="s">
        <v>2648</v>
      </c>
      <c r="C728" s="732">
        <v>2</v>
      </c>
      <c r="D728" s="732" t="s">
        <v>2443</v>
      </c>
      <c r="E728" s="732">
        <v>191</v>
      </c>
      <c r="F728" s="732" t="s">
        <v>545</v>
      </c>
    </row>
    <row r="729" spans="1:6">
      <c r="A729" s="732">
        <v>33433</v>
      </c>
      <c r="B729" s="732" t="s">
        <v>2650</v>
      </c>
      <c r="C729" s="732">
        <v>2</v>
      </c>
      <c r="D729" s="732" t="s">
        <v>2443</v>
      </c>
      <c r="E729" s="732">
        <v>191</v>
      </c>
      <c r="F729" s="732" t="s">
        <v>545</v>
      </c>
    </row>
    <row r="730" spans="1:6">
      <c r="A730" s="732">
        <v>33435</v>
      </c>
      <c r="B730" s="732" t="s">
        <v>2981</v>
      </c>
      <c r="C730" s="732">
        <v>2</v>
      </c>
      <c r="D730" s="732" t="s">
        <v>2443</v>
      </c>
      <c r="E730" s="732">
        <v>191</v>
      </c>
      <c r="F730" s="732" t="s">
        <v>545</v>
      </c>
    </row>
    <row r="731" spans="1:6">
      <c r="A731" s="732">
        <v>33440</v>
      </c>
      <c r="B731" s="732" t="s">
        <v>2983</v>
      </c>
      <c r="C731" s="732">
        <v>2</v>
      </c>
      <c r="D731" s="732" t="s">
        <v>2443</v>
      </c>
      <c r="E731" s="732">
        <v>191</v>
      </c>
      <c r="F731" s="732" t="s">
        <v>545</v>
      </c>
    </row>
    <row r="732" spans="1:6">
      <c r="A732" s="732">
        <v>33441</v>
      </c>
      <c r="B732" s="732" t="s">
        <v>2984</v>
      </c>
      <c r="C732" s="732">
        <v>2</v>
      </c>
      <c r="D732" s="732" t="s">
        <v>2443</v>
      </c>
      <c r="E732" s="732">
        <v>191</v>
      </c>
      <c r="F732" s="732" t="s">
        <v>545</v>
      </c>
    </row>
    <row r="733" spans="1:6">
      <c r="A733" s="732">
        <v>33443</v>
      </c>
      <c r="B733" s="732" t="s">
        <v>2985</v>
      </c>
      <c r="C733" s="732">
        <v>2</v>
      </c>
      <c r="D733" s="732" t="s">
        <v>2443</v>
      </c>
      <c r="E733" s="732">
        <v>191</v>
      </c>
      <c r="F733" s="732" t="s">
        <v>545</v>
      </c>
    </row>
    <row r="734" spans="1:6">
      <c r="A734" s="732">
        <v>33444</v>
      </c>
      <c r="B734" s="732" t="s">
        <v>2986</v>
      </c>
      <c r="C734" s="732">
        <v>2</v>
      </c>
      <c r="D734" s="732" t="s">
        <v>2443</v>
      </c>
      <c r="E734" s="732">
        <v>191</v>
      </c>
      <c r="F734" s="732" t="s">
        <v>545</v>
      </c>
    </row>
    <row r="735" spans="1:6">
      <c r="A735" s="732">
        <v>33445</v>
      </c>
      <c r="B735" s="732" t="s">
        <v>2988</v>
      </c>
      <c r="C735" s="732">
        <v>2</v>
      </c>
      <c r="D735" s="732" t="s">
        <v>2443</v>
      </c>
      <c r="E735" s="732">
        <v>191</v>
      </c>
      <c r="F735" s="732" t="s">
        <v>545</v>
      </c>
    </row>
    <row r="736" spans="1:6">
      <c r="A736" s="732">
        <v>33446</v>
      </c>
      <c r="B736" s="732" t="s">
        <v>2990</v>
      </c>
      <c r="C736" s="732">
        <v>2</v>
      </c>
      <c r="D736" s="732" t="s">
        <v>2443</v>
      </c>
      <c r="E736" s="732">
        <v>191</v>
      </c>
      <c r="F736" s="732" t="s">
        <v>545</v>
      </c>
    </row>
    <row r="737" spans="1:6">
      <c r="A737" s="732">
        <v>33511</v>
      </c>
      <c r="B737" s="732" t="s">
        <v>2992</v>
      </c>
      <c r="C737" s="732">
        <v>2</v>
      </c>
      <c r="D737" s="732" t="s">
        <v>2443</v>
      </c>
      <c r="E737" s="732">
        <v>191</v>
      </c>
      <c r="F737" s="732" t="s">
        <v>545</v>
      </c>
    </row>
    <row r="738" spans="1:6">
      <c r="A738" s="732">
        <v>33514</v>
      </c>
      <c r="B738" s="732" t="s">
        <v>2993</v>
      </c>
      <c r="C738" s="732">
        <v>2</v>
      </c>
      <c r="D738" s="732" t="s">
        <v>2443</v>
      </c>
      <c r="E738" s="732">
        <v>191</v>
      </c>
      <c r="F738" s="732" t="s">
        <v>545</v>
      </c>
    </row>
    <row r="739" spans="1:6">
      <c r="A739" s="732">
        <v>33515</v>
      </c>
      <c r="B739" s="732" t="s">
        <v>2696</v>
      </c>
      <c r="C739" s="732">
        <v>2</v>
      </c>
      <c r="D739" s="732" t="s">
        <v>2443</v>
      </c>
      <c r="E739" s="732">
        <v>191</v>
      </c>
      <c r="F739" s="732" t="s">
        <v>545</v>
      </c>
    </row>
    <row r="740" spans="1:6">
      <c r="A740" s="732">
        <v>33516</v>
      </c>
      <c r="B740" s="732" t="s">
        <v>2697</v>
      </c>
      <c r="C740" s="732">
        <v>2</v>
      </c>
      <c r="D740" s="732" t="s">
        <v>2443</v>
      </c>
      <c r="E740" s="732">
        <v>191</v>
      </c>
      <c r="F740" s="732" t="s">
        <v>545</v>
      </c>
    </row>
    <row r="741" spans="1:6">
      <c r="A741" s="732">
        <v>33849</v>
      </c>
      <c r="B741" s="732" t="s">
        <v>1132</v>
      </c>
      <c r="C741" s="732">
        <v>2</v>
      </c>
      <c r="D741" s="732" t="s">
        <v>2443</v>
      </c>
      <c r="E741" s="732">
        <v>26</v>
      </c>
      <c r="F741" s="732" t="s">
        <v>3207</v>
      </c>
    </row>
    <row r="742" spans="1:6">
      <c r="A742" s="732">
        <v>33850</v>
      </c>
      <c r="B742" s="732" t="s">
        <v>1173</v>
      </c>
      <c r="C742" s="732">
        <v>2</v>
      </c>
      <c r="D742" s="732" t="s">
        <v>2443</v>
      </c>
      <c r="E742" s="732">
        <v>26</v>
      </c>
      <c r="F742" s="732" t="s">
        <v>3207</v>
      </c>
    </row>
    <row r="743" spans="1:6">
      <c r="A743" s="732">
        <v>33851</v>
      </c>
      <c r="B743" s="732" t="s">
        <v>2698</v>
      </c>
      <c r="C743" s="732">
        <v>2</v>
      </c>
      <c r="D743" s="732" t="s">
        <v>2443</v>
      </c>
      <c r="E743" s="732">
        <v>191</v>
      </c>
      <c r="F743" s="732" t="s">
        <v>545</v>
      </c>
    </row>
    <row r="744" spans="1:6">
      <c r="A744" s="732">
        <v>33852</v>
      </c>
      <c r="B744" s="732" t="s">
        <v>1175</v>
      </c>
      <c r="C744" s="732">
        <v>6</v>
      </c>
      <c r="D744" s="732" t="s">
        <v>1170</v>
      </c>
      <c r="E744" s="732">
        <v>149</v>
      </c>
      <c r="F744" s="732" t="s">
        <v>2444</v>
      </c>
    </row>
    <row r="745" spans="1:6">
      <c r="A745" s="732">
        <v>36073</v>
      </c>
      <c r="B745" s="732" t="s">
        <v>1176</v>
      </c>
      <c r="C745" s="732">
        <v>2</v>
      </c>
      <c r="D745" s="732" t="s">
        <v>2443</v>
      </c>
      <c r="E745" s="732">
        <v>26</v>
      </c>
      <c r="F745" s="732" t="s">
        <v>3207</v>
      </c>
    </row>
    <row r="746" spans="1:6">
      <c r="A746" s="732">
        <v>36240</v>
      </c>
      <c r="B746" s="732" t="s">
        <v>1178</v>
      </c>
      <c r="C746" s="732">
        <v>2</v>
      </c>
      <c r="D746" s="732" t="s">
        <v>2443</v>
      </c>
      <c r="E746" s="732">
        <v>12</v>
      </c>
      <c r="F746" s="732" t="s">
        <v>3213</v>
      </c>
    </row>
    <row r="747" spans="1:6">
      <c r="A747" s="732">
        <v>36396</v>
      </c>
      <c r="B747" s="732" t="s">
        <v>1179</v>
      </c>
      <c r="C747" s="732">
        <v>2</v>
      </c>
      <c r="D747" s="732" t="s">
        <v>2443</v>
      </c>
      <c r="E747" s="732">
        <v>25</v>
      </c>
      <c r="F747" s="732" t="s">
        <v>3210</v>
      </c>
    </row>
    <row r="748" spans="1:6">
      <c r="A748" s="732">
        <v>36399</v>
      </c>
      <c r="B748" s="732" t="s">
        <v>1180</v>
      </c>
      <c r="C748" s="732">
        <v>2</v>
      </c>
      <c r="D748" s="732" t="s">
        <v>2443</v>
      </c>
      <c r="E748" s="732">
        <v>6</v>
      </c>
      <c r="F748" s="732" t="s">
        <v>549</v>
      </c>
    </row>
    <row r="749" spans="1:6">
      <c r="A749" s="732">
        <v>36400</v>
      </c>
      <c r="B749" s="732" t="s">
        <v>1181</v>
      </c>
      <c r="C749" s="732">
        <v>2</v>
      </c>
      <c r="D749" s="732" t="s">
        <v>2443</v>
      </c>
      <c r="E749" s="732">
        <v>6</v>
      </c>
      <c r="F749" s="732" t="s">
        <v>549</v>
      </c>
    </row>
    <row r="750" spans="1:6">
      <c r="A750" s="732">
        <v>36403</v>
      </c>
      <c r="B750" s="732" t="s">
        <v>1182</v>
      </c>
      <c r="C750" s="732">
        <v>2</v>
      </c>
      <c r="D750" s="732" t="s">
        <v>2443</v>
      </c>
      <c r="E750" s="732">
        <v>26</v>
      </c>
      <c r="F750" s="732" t="s">
        <v>3207</v>
      </c>
    </row>
    <row r="751" spans="1:6">
      <c r="A751" s="732">
        <v>36404</v>
      </c>
      <c r="B751" s="732" t="s">
        <v>1184</v>
      </c>
      <c r="C751" s="732">
        <v>2</v>
      </c>
      <c r="D751" s="732" t="s">
        <v>2443</v>
      </c>
      <c r="E751" s="732">
        <v>26</v>
      </c>
      <c r="F751" s="732" t="s">
        <v>3207</v>
      </c>
    </row>
    <row r="752" spans="1:6">
      <c r="A752" s="732">
        <v>36850</v>
      </c>
      <c r="B752" s="732" t="s">
        <v>1188</v>
      </c>
      <c r="C752" s="732">
        <v>2</v>
      </c>
      <c r="D752" s="732" t="s">
        <v>2443</v>
      </c>
      <c r="E752" s="732">
        <v>10</v>
      </c>
      <c r="F752" s="732" t="s">
        <v>3211</v>
      </c>
    </row>
    <row r="753" spans="1:6">
      <c r="A753" s="732">
        <v>36851</v>
      </c>
      <c r="B753" s="732" t="s">
        <v>1190</v>
      </c>
      <c r="C753" s="732">
        <v>2</v>
      </c>
      <c r="D753" s="732" t="s">
        <v>2443</v>
      </c>
      <c r="E753" s="732">
        <v>26</v>
      </c>
      <c r="F753" s="732" t="s">
        <v>3207</v>
      </c>
    </row>
    <row r="754" spans="1:6">
      <c r="A754" s="732">
        <v>37109</v>
      </c>
      <c r="B754" s="732" t="s">
        <v>1192</v>
      </c>
      <c r="C754" s="732">
        <v>6</v>
      </c>
      <c r="D754" s="732" t="s">
        <v>1170</v>
      </c>
      <c r="E754" s="732">
        <v>181</v>
      </c>
      <c r="F754" s="732" t="s">
        <v>548</v>
      </c>
    </row>
    <row r="755" spans="1:6">
      <c r="A755" s="732">
        <v>37110</v>
      </c>
      <c r="B755" s="732" t="s">
        <v>1193</v>
      </c>
      <c r="C755" s="732">
        <v>6</v>
      </c>
      <c r="D755" s="732" t="s">
        <v>1170</v>
      </c>
      <c r="E755" s="732">
        <v>181</v>
      </c>
      <c r="F755" s="732" t="s">
        <v>548</v>
      </c>
    </row>
    <row r="756" spans="1:6">
      <c r="A756" s="732">
        <v>37111</v>
      </c>
      <c r="B756" s="732" t="s">
        <v>1194</v>
      </c>
      <c r="C756" s="732">
        <v>6</v>
      </c>
      <c r="D756" s="732" t="s">
        <v>1170</v>
      </c>
      <c r="E756" s="732">
        <v>181</v>
      </c>
      <c r="F756" s="732" t="s">
        <v>548</v>
      </c>
    </row>
    <row r="757" spans="1:6">
      <c r="A757" s="732">
        <v>37112</v>
      </c>
      <c r="B757" s="732" t="s">
        <v>1195</v>
      </c>
      <c r="C757" s="732">
        <v>6</v>
      </c>
      <c r="D757" s="732" t="s">
        <v>1170</v>
      </c>
      <c r="E757" s="732">
        <v>181</v>
      </c>
      <c r="F757" s="732" t="s">
        <v>548</v>
      </c>
    </row>
    <row r="758" spans="1:6">
      <c r="A758" s="732">
        <v>37115</v>
      </c>
      <c r="B758" s="732" t="s">
        <v>1196</v>
      </c>
      <c r="C758" s="732">
        <v>6</v>
      </c>
      <c r="D758" s="732" t="s">
        <v>1170</v>
      </c>
      <c r="E758" s="732">
        <v>181</v>
      </c>
      <c r="F758" s="732" t="s">
        <v>548</v>
      </c>
    </row>
    <row r="759" spans="1:6">
      <c r="A759" s="732">
        <v>37116</v>
      </c>
      <c r="B759" s="732" t="s">
        <v>1197</v>
      </c>
      <c r="C759" s="732">
        <v>6</v>
      </c>
      <c r="D759" s="732" t="s">
        <v>1170</v>
      </c>
      <c r="E759" s="732">
        <v>181</v>
      </c>
      <c r="F759" s="732" t="s">
        <v>548</v>
      </c>
    </row>
    <row r="760" spans="1:6">
      <c r="A760" s="732">
        <v>37117</v>
      </c>
      <c r="B760" s="732" t="s">
        <v>1198</v>
      </c>
      <c r="C760" s="732">
        <v>6</v>
      </c>
      <c r="D760" s="732" t="s">
        <v>1170</v>
      </c>
      <c r="E760" s="732">
        <v>181</v>
      </c>
      <c r="F760" s="732" t="s">
        <v>548</v>
      </c>
    </row>
    <row r="761" spans="1:6">
      <c r="A761" s="732">
        <v>37118</v>
      </c>
      <c r="B761" s="732" t="s">
        <v>1199</v>
      </c>
      <c r="C761" s="732">
        <v>6</v>
      </c>
      <c r="D761" s="732" t="s">
        <v>1170</v>
      </c>
      <c r="E761" s="732">
        <v>181</v>
      </c>
      <c r="F761" s="732" t="s">
        <v>548</v>
      </c>
    </row>
    <row r="762" spans="1:6">
      <c r="A762" s="732">
        <v>37119</v>
      </c>
      <c r="B762" s="732" t="s">
        <v>1200</v>
      </c>
      <c r="C762" s="732">
        <v>6</v>
      </c>
      <c r="D762" s="732" t="s">
        <v>1170</v>
      </c>
      <c r="E762" s="732">
        <v>181</v>
      </c>
      <c r="F762" s="732" t="s">
        <v>548</v>
      </c>
    </row>
    <row r="763" spans="1:6">
      <c r="A763" s="732">
        <v>37120</v>
      </c>
      <c r="B763" s="732" t="s">
        <v>1201</v>
      </c>
      <c r="C763" s="732">
        <v>6</v>
      </c>
      <c r="D763" s="732" t="s">
        <v>1170</v>
      </c>
      <c r="E763" s="732">
        <v>181</v>
      </c>
      <c r="F763" s="732" t="s">
        <v>548</v>
      </c>
    </row>
    <row r="764" spans="1:6">
      <c r="A764" s="732">
        <v>37122</v>
      </c>
      <c r="B764" s="732" t="s">
        <v>1202</v>
      </c>
      <c r="C764" s="732">
        <v>6</v>
      </c>
      <c r="D764" s="732" t="s">
        <v>1170</v>
      </c>
      <c r="E764" s="732">
        <v>181</v>
      </c>
      <c r="F764" s="732" t="s">
        <v>548</v>
      </c>
    </row>
    <row r="765" spans="1:6">
      <c r="A765" s="732">
        <v>37123</v>
      </c>
      <c r="B765" s="732" t="s">
        <v>1203</v>
      </c>
      <c r="C765" s="732">
        <v>6</v>
      </c>
      <c r="D765" s="732" t="s">
        <v>1170</v>
      </c>
      <c r="E765" s="732">
        <v>181</v>
      </c>
      <c r="F765" s="732" t="s">
        <v>548</v>
      </c>
    </row>
    <row r="766" spans="1:6">
      <c r="A766" s="732">
        <v>37124</v>
      </c>
      <c r="B766" s="732" t="s">
        <v>1204</v>
      </c>
      <c r="C766" s="732">
        <v>6</v>
      </c>
      <c r="D766" s="732" t="s">
        <v>1170</v>
      </c>
      <c r="E766" s="732">
        <v>181</v>
      </c>
      <c r="F766" s="732" t="s">
        <v>548</v>
      </c>
    </row>
    <row r="767" spans="1:6">
      <c r="A767" s="732">
        <v>37125</v>
      </c>
      <c r="B767" s="732" t="s">
        <v>1205</v>
      </c>
      <c r="C767" s="732">
        <v>6</v>
      </c>
      <c r="D767" s="732" t="s">
        <v>1170</v>
      </c>
      <c r="E767" s="732">
        <v>181</v>
      </c>
      <c r="F767" s="732" t="s">
        <v>548</v>
      </c>
    </row>
    <row r="768" spans="1:6">
      <c r="A768" s="732">
        <v>37126</v>
      </c>
      <c r="B768" s="732" t="s">
        <v>1206</v>
      </c>
      <c r="C768" s="732">
        <v>6</v>
      </c>
      <c r="D768" s="732" t="s">
        <v>1170</v>
      </c>
      <c r="E768" s="732">
        <v>181</v>
      </c>
      <c r="F768" s="732" t="s">
        <v>548</v>
      </c>
    </row>
    <row r="769" spans="1:6">
      <c r="A769" s="732">
        <v>37127</v>
      </c>
      <c r="B769" s="732" t="s">
        <v>1207</v>
      </c>
      <c r="C769" s="732">
        <v>6</v>
      </c>
      <c r="D769" s="732" t="s">
        <v>1170</v>
      </c>
      <c r="E769" s="732">
        <v>181</v>
      </c>
      <c r="F769" s="732" t="s">
        <v>548</v>
      </c>
    </row>
    <row r="770" spans="1:6">
      <c r="A770" s="732">
        <v>37133</v>
      </c>
      <c r="B770" s="732" t="s">
        <v>1208</v>
      </c>
      <c r="C770" s="732">
        <v>6</v>
      </c>
      <c r="D770" s="732" t="s">
        <v>1170</v>
      </c>
      <c r="E770" s="732">
        <v>181</v>
      </c>
      <c r="F770" s="732" t="s">
        <v>548</v>
      </c>
    </row>
    <row r="771" spans="1:6">
      <c r="A771" s="732">
        <v>37134</v>
      </c>
      <c r="B771" s="732" t="s">
        <v>1209</v>
      </c>
      <c r="C771" s="732">
        <v>6</v>
      </c>
      <c r="D771" s="732" t="s">
        <v>1170</v>
      </c>
      <c r="E771" s="732">
        <v>181</v>
      </c>
      <c r="F771" s="732" t="s">
        <v>548</v>
      </c>
    </row>
    <row r="772" spans="1:6">
      <c r="A772" s="732">
        <v>37135</v>
      </c>
      <c r="B772" s="732" t="s">
        <v>1210</v>
      </c>
      <c r="C772" s="732">
        <v>6</v>
      </c>
      <c r="D772" s="732" t="s">
        <v>1170</v>
      </c>
      <c r="E772" s="732">
        <v>181</v>
      </c>
      <c r="F772" s="732" t="s">
        <v>548</v>
      </c>
    </row>
    <row r="773" spans="1:6">
      <c r="A773" s="732">
        <v>37136</v>
      </c>
      <c r="B773" s="732" t="s">
        <v>1211</v>
      </c>
      <c r="C773" s="732">
        <v>6</v>
      </c>
      <c r="D773" s="732" t="s">
        <v>1170</v>
      </c>
      <c r="E773" s="732">
        <v>181</v>
      </c>
      <c r="F773" s="732" t="s">
        <v>548</v>
      </c>
    </row>
    <row r="774" spans="1:6">
      <c r="A774" s="732">
        <v>37137</v>
      </c>
      <c r="B774" s="732" t="s">
        <v>1212</v>
      </c>
      <c r="C774" s="732">
        <v>6</v>
      </c>
      <c r="D774" s="732" t="s">
        <v>1170</v>
      </c>
      <c r="E774" s="732">
        <v>181</v>
      </c>
      <c r="F774" s="732" t="s">
        <v>548</v>
      </c>
    </row>
    <row r="775" spans="1:6">
      <c r="A775" s="732">
        <v>37138</v>
      </c>
      <c r="B775" s="732" t="s">
        <v>1213</v>
      </c>
      <c r="C775" s="732">
        <v>6</v>
      </c>
      <c r="D775" s="732" t="s">
        <v>1170</v>
      </c>
      <c r="E775" s="732">
        <v>181</v>
      </c>
      <c r="F775" s="732" t="s">
        <v>548</v>
      </c>
    </row>
    <row r="776" spans="1:6">
      <c r="A776" s="732">
        <v>37453</v>
      </c>
      <c r="B776" s="732" t="s">
        <v>1214</v>
      </c>
      <c r="C776" s="732">
        <v>1</v>
      </c>
      <c r="D776" s="732" t="s">
        <v>2447</v>
      </c>
      <c r="E776" s="732">
        <v>104</v>
      </c>
      <c r="F776" s="732" t="s">
        <v>507</v>
      </c>
    </row>
    <row r="777" spans="1:6">
      <c r="A777" s="732">
        <v>37503</v>
      </c>
      <c r="B777" s="732" t="s">
        <v>1216</v>
      </c>
      <c r="C777" s="732">
        <v>6</v>
      </c>
      <c r="D777" s="732" t="s">
        <v>1170</v>
      </c>
      <c r="E777" s="732">
        <v>140</v>
      </c>
      <c r="F777" s="732" t="s">
        <v>508</v>
      </c>
    </row>
    <row r="778" spans="1:6">
      <c r="A778" s="732">
        <v>39307</v>
      </c>
      <c r="B778" s="732" t="s">
        <v>1218</v>
      </c>
      <c r="C778" s="732">
        <v>2</v>
      </c>
      <c r="D778" s="732" t="s">
        <v>2443</v>
      </c>
      <c r="E778" s="732">
        <v>25</v>
      </c>
      <c r="F778" s="732" t="s">
        <v>3210</v>
      </c>
    </row>
    <row r="779" spans="1:6">
      <c r="A779" s="732">
        <v>39308</v>
      </c>
      <c r="B779" s="732" t="s">
        <v>1219</v>
      </c>
      <c r="C779" s="732">
        <v>2</v>
      </c>
      <c r="D779" s="732" t="s">
        <v>2443</v>
      </c>
      <c r="E779" s="732">
        <v>25</v>
      </c>
      <c r="F779" s="732" t="s">
        <v>3210</v>
      </c>
    </row>
    <row r="780" spans="1:6">
      <c r="A780" s="732">
        <v>39309</v>
      </c>
      <c r="B780" s="732" t="s">
        <v>1220</v>
      </c>
      <c r="C780" s="732">
        <v>2</v>
      </c>
      <c r="D780" s="732" t="s">
        <v>2443</v>
      </c>
      <c r="E780" s="732">
        <v>12</v>
      </c>
      <c r="F780" s="732" t="s">
        <v>3213</v>
      </c>
    </row>
    <row r="781" spans="1:6">
      <c r="A781" s="732">
        <v>39310</v>
      </c>
      <c r="B781" s="732" t="s">
        <v>1222</v>
      </c>
      <c r="C781" s="732">
        <v>2</v>
      </c>
      <c r="D781" s="732" t="s">
        <v>2443</v>
      </c>
      <c r="E781" s="732">
        <v>12</v>
      </c>
      <c r="F781" s="732" t="s">
        <v>3213</v>
      </c>
    </row>
    <row r="782" spans="1:6">
      <c r="A782" s="732">
        <v>39311</v>
      </c>
      <c r="B782" s="732" t="s">
        <v>1224</v>
      </c>
      <c r="C782" s="732">
        <v>2</v>
      </c>
      <c r="D782" s="732" t="s">
        <v>2443</v>
      </c>
      <c r="E782" s="732">
        <v>12</v>
      </c>
      <c r="F782" s="732" t="s">
        <v>3213</v>
      </c>
    </row>
    <row r="783" spans="1:6">
      <c r="A783" s="732">
        <v>39579</v>
      </c>
      <c r="B783" s="732" t="s">
        <v>1225</v>
      </c>
      <c r="C783" s="732">
        <v>2</v>
      </c>
      <c r="D783" s="732" t="s">
        <v>2443</v>
      </c>
      <c r="E783" s="732">
        <v>6</v>
      </c>
      <c r="F783" s="732" t="s">
        <v>549</v>
      </c>
    </row>
    <row r="784" spans="1:6">
      <c r="A784" s="732">
        <v>45716</v>
      </c>
      <c r="B784" s="732" t="s">
        <v>1227</v>
      </c>
      <c r="C784" s="732">
        <v>2</v>
      </c>
      <c r="D784" s="732" t="s">
        <v>2443</v>
      </c>
      <c r="E784" s="732">
        <v>36</v>
      </c>
      <c r="F784" s="732" t="s">
        <v>3217</v>
      </c>
    </row>
    <row r="785" spans="1:6">
      <c r="A785" s="732">
        <v>45719</v>
      </c>
      <c r="B785" s="732" t="s">
        <v>1228</v>
      </c>
      <c r="C785" s="732">
        <v>2</v>
      </c>
      <c r="D785" s="732" t="s">
        <v>2443</v>
      </c>
      <c r="E785" s="732">
        <v>36</v>
      </c>
      <c r="F785" s="732" t="s">
        <v>3217</v>
      </c>
    </row>
    <row r="786" spans="1:6">
      <c r="A786" s="732">
        <v>45720</v>
      </c>
      <c r="B786" s="732" t="s">
        <v>1230</v>
      </c>
      <c r="C786" s="732">
        <v>2</v>
      </c>
      <c r="D786" s="732" t="s">
        <v>2443</v>
      </c>
      <c r="E786" s="732">
        <v>36</v>
      </c>
      <c r="F786" s="732" t="s">
        <v>3217</v>
      </c>
    </row>
    <row r="787" spans="1:6">
      <c r="A787" s="732">
        <v>45721</v>
      </c>
      <c r="B787" s="732" t="s">
        <v>1232</v>
      </c>
      <c r="C787" s="732">
        <v>2</v>
      </c>
      <c r="D787" s="732" t="s">
        <v>2443</v>
      </c>
      <c r="E787" s="732">
        <v>36</v>
      </c>
      <c r="F787" s="732" t="s">
        <v>3217</v>
      </c>
    </row>
    <row r="788" spans="1:6">
      <c r="A788" s="732">
        <v>45722</v>
      </c>
      <c r="B788" s="732" t="s">
        <v>1233</v>
      </c>
      <c r="C788" s="732">
        <v>2</v>
      </c>
      <c r="D788" s="732" t="s">
        <v>2443</v>
      </c>
      <c r="E788" s="732">
        <v>37</v>
      </c>
      <c r="F788" s="732" t="s">
        <v>551</v>
      </c>
    </row>
    <row r="789" spans="1:6">
      <c r="A789" s="732">
        <v>45723</v>
      </c>
      <c r="B789" s="732" t="s">
        <v>1235</v>
      </c>
      <c r="C789" s="732">
        <v>2</v>
      </c>
      <c r="D789" s="732" t="s">
        <v>2443</v>
      </c>
      <c r="E789" s="732">
        <v>36</v>
      </c>
      <c r="F789" s="732" t="s">
        <v>3217</v>
      </c>
    </row>
    <row r="790" spans="1:6">
      <c r="A790" s="732">
        <v>45724</v>
      </c>
      <c r="B790" s="732" t="s">
        <v>1236</v>
      </c>
      <c r="C790" s="732">
        <v>2</v>
      </c>
      <c r="D790" s="732" t="s">
        <v>2443</v>
      </c>
      <c r="E790" s="732">
        <v>36</v>
      </c>
      <c r="F790" s="732" t="s">
        <v>3217</v>
      </c>
    </row>
    <row r="791" spans="1:6">
      <c r="A791" s="732">
        <v>45725</v>
      </c>
      <c r="B791" s="732" t="s">
        <v>1238</v>
      </c>
      <c r="C791" s="732">
        <v>2</v>
      </c>
      <c r="D791" s="732" t="s">
        <v>2443</v>
      </c>
      <c r="E791" s="732">
        <v>36</v>
      </c>
      <c r="F791" s="732" t="s">
        <v>3217</v>
      </c>
    </row>
    <row r="792" spans="1:6">
      <c r="A792" s="732">
        <v>45726</v>
      </c>
      <c r="B792" s="732" t="s">
        <v>1240</v>
      </c>
      <c r="C792" s="732">
        <v>2</v>
      </c>
      <c r="D792" s="732" t="s">
        <v>2443</v>
      </c>
      <c r="E792" s="732">
        <v>38</v>
      </c>
      <c r="F792" s="732" t="s">
        <v>3208</v>
      </c>
    </row>
    <row r="793" spans="1:6">
      <c r="A793" s="732">
        <v>45727</v>
      </c>
      <c r="B793" s="732" t="s">
        <v>1242</v>
      </c>
      <c r="C793" s="732">
        <v>2</v>
      </c>
      <c r="D793" s="732" t="s">
        <v>2443</v>
      </c>
      <c r="E793" s="732">
        <v>36</v>
      </c>
      <c r="F793" s="732" t="s">
        <v>3217</v>
      </c>
    </row>
    <row r="794" spans="1:6">
      <c r="A794" s="732">
        <v>45728</v>
      </c>
      <c r="B794" s="732" t="s">
        <v>1244</v>
      </c>
      <c r="C794" s="732">
        <v>2</v>
      </c>
      <c r="D794" s="732" t="s">
        <v>2443</v>
      </c>
      <c r="E794" s="732">
        <v>36</v>
      </c>
      <c r="F794" s="732" t="s">
        <v>3217</v>
      </c>
    </row>
    <row r="795" spans="1:6">
      <c r="A795" s="732">
        <v>45729</v>
      </c>
      <c r="B795" s="732" t="s">
        <v>1246</v>
      </c>
      <c r="C795" s="732">
        <v>2</v>
      </c>
      <c r="D795" s="732" t="s">
        <v>2443</v>
      </c>
      <c r="E795" s="732">
        <v>38</v>
      </c>
      <c r="F795" s="732" t="s">
        <v>3208</v>
      </c>
    </row>
    <row r="796" spans="1:6">
      <c r="A796" s="732">
        <v>45754</v>
      </c>
      <c r="B796" s="732" t="s">
        <v>1248</v>
      </c>
      <c r="C796" s="732">
        <v>2</v>
      </c>
      <c r="D796" s="732" t="s">
        <v>2443</v>
      </c>
      <c r="E796" s="732">
        <v>36</v>
      </c>
      <c r="F796" s="732" t="s">
        <v>3217</v>
      </c>
    </row>
    <row r="797" spans="1:6">
      <c r="A797" s="732">
        <v>45755</v>
      </c>
      <c r="B797" s="732" t="s">
        <v>1250</v>
      </c>
      <c r="C797" s="732">
        <v>2</v>
      </c>
      <c r="D797" s="732" t="s">
        <v>2443</v>
      </c>
      <c r="E797" s="732">
        <v>36</v>
      </c>
      <c r="F797" s="732" t="s">
        <v>3217</v>
      </c>
    </row>
    <row r="798" spans="1:6">
      <c r="A798" s="732">
        <v>45756</v>
      </c>
      <c r="B798" s="732" t="s">
        <v>1252</v>
      </c>
      <c r="C798" s="732">
        <v>2</v>
      </c>
      <c r="D798" s="732" t="s">
        <v>2443</v>
      </c>
      <c r="E798" s="732">
        <v>36</v>
      </c>
      <c r="F798" s="732" t="s">
        <v>3217</v>
      </c>
    </row>
    <row r="799" spans="1:6">
      <c r="A799" s="732">
        <v>45757</v>
      </c>
      <c r="B799" s="732" t="s">
        <v>1254</v>
      </c>
      <c r="C799" s="732">
        <v>2</v>
      </c>
      <c r="D799" s="732" t="s">
        <v>2443</v>
      </c>
      <c r="E799" s="732">
        <v>36</v>
      </c>
      <c r="F799" s="732" t="s">
        <v>3217</v>
      </c>
    </row>
    <row r="800" spans="1:6">
      <c r="A800" s="732">
        <v>45758</v>
      </c>
      <c r="B800" s="732" t="s">
        <v>1256</v>
      </c>
      <c r="C800" s="732">
        <v>2</v>
      </c>
      <c r="D800" s="732" t="s">
        <v>2443</v>
      </c>
      <c r="E800" s="732">
        <v>36</v>
      </c>
      <c r="F800" s="732" t="s">
        <v>3217</v>
      </c>
    </row>
    <row r="801" spans="1:6">
      <c r="A801" s="732">
        <v>45991</v>
      </c>
      <c r="B801" s="732" t="s">
        <v>1258</v>
      </c>
      <c r="C801" s="732">
        <v>6</v>
      </c>
      <c r="D801" s="732" t="s">
        <v>1170</v>
      </c>
      <c r="E801" s="732">
        <v>143</v>
      </c>
      <c r="F801" s="732" t="s">
        <v>3220</v>
      </c>
    </row>
    <row r="802" spans="1:6">
      <c r="A802" s="732">
        <v>46473</v>
      </c>
      <c r="B802" s="732" t="s">
        <v>2997</v>
      </c>
      <c r="C802" s="732">
        <v>2</v>
      </c>
      <c r="D802" s="732" t="s">
        <v>2443</v>
      </c>
      <c r="E802" s="732">
        <v>191</v>
      </c>
      <c r="F802" s="732" t="s">
        <v>545</v>
      </c>
    </row>
    <row r="803" spans="1:6">
      <c r="A803" s="732">
        <v>48047</v>
      </c>
      <c r="B803" s="732" t="s">
        <v>1260</v>
      </c>
      <c r="C803" s="732">
        <v>1</v>
      </c>
      <c r="D803" s="732" t="s">
        <v>2447</v>
      </c>
      <c r="E803" s="732">
        <v>13</v>
      </c>
      <c r="F803" s="732" t="s">
        <v>509</v>
      </c>
    </row>
    <row r="804" spans="1:6">
      <c r="A804" s="732">
        <v>48175</v>
      </c>
      <c r="B804" s="732" t="s">
        <v>1263</v>
      </c>
      <c r="C804" s="732">
        <v>6</v>
      </c>
      <c r="D804" s="732" t="s">
        <v>1170</v>
      </c>
      <c r="E804" s="732">
        <v>149</v>
      </c>
      <c r="F804" s="732" t="s">
        <v>3221</v>
      </c>
    </row>
    <row r="805" spans="1:6">
      <c r="A805" s="732">
        <v>48179</v>
      </c>
      <c r="B805" s="732" t="s">
        <v>2998</v>
      </c>
      <c r="C805" s="732">
        <v>2</v>
      </c>
      <c r="D805" s="732" t="s">
        <v>2443</v>
      </c>
      <c r="E805" s="732">
        <v>191</v>
      </c>
      <c r="F805" s="732" t="s">
        <v>545</v>
      </c>
    </row>
    <row r="806" spans="1:6">
      <c r="A806" s="732">
        <v>48183</v>
      </c>
      <c r="B806" s="732" t="s">
        <v>1886</v>
      </c>
      <c r="C806" s="732">
        <v>2</v>
      </c>
      <c r="D806" s="732" t="s">
        <v>2443</v>
      </c>
      <c r="E806" s="732">
        <v>191</v>
      </c>
      <c r="F806" s="732" t="s">
        <v>545</v>
      </c>
    </row>
    <row r="807" spans="1:6">
      <c r="A807" s="732">
        <v>48187</v>
      </c>
      <c r="B807" s="732" t="s">
        <v>1887</v>
      </c>
      <c r="C807" s="732">
        <v>2</v>
      </c>
      <c r="D807" s="732" t="s">
        <v>2443</v>
      </c>
      <c r="E807" s="732">
        <v>191</v>
      </c>
      <c r="F807" s="732" t="s">
        <v>545</v>
      </c>
    </row>
    <row r="808" spans="1:6">
      <c r="A808" s="732">
        <v>48191</v>
      </c>
      <c r="B808" s="732" t="s">
        <v>2747</v>
      </c>
      <c r="C808" s="732">
        <v>2</v>
      </c>
      <c r="D808" s="732" t="s">
        <v>2443</v>
      </c>
      <c r="E808" s="732">
        <v>191</v>
      </c>
      <c r="F808" s="732" t="s">
        <v>545</v>
      </c>
    </row>
    <row r="809" spans="1:6">
      <c r="A809" s="732">
        <v>48195</v>
      </c>
      <c r="B809" s="732" t="s">
        <v>2748</v>
      </c>
      <c r="C809" s="732">
        <v>2</v>
      </c>
      <c r="D809" s="732" t="s">
        <v>2443</v>
      </c>
      <c r="E809" s="732">
        <v>191</v>
      </c>
      <c r="F809" s="732" t="s">
        <v>545</v>
      </c>
    </row>
    <row r="810" spans="1:6">
      <c r="A810" s="732">
        <v>48199</v>
      </c>
      <c r="B810" s="732" t="s">
        <v>1264</v>
      </c>
      <c r="C810" s="732">
        <v>6</v>
      </c>
      <c r="D810" s="732" t="s">
        <v>1170</v>
      </c>
      <c r="E810" s="732">
        <v>149</v>
      </c>
      <c r="F810" s="732" t="s">
        <v>2444</v>
      </c>
    </row>
    <row r="811" spans="1:6">
      <c r="A811" s="732">
        <v>48203</v>
      </c>
      <c r="B811" s="732" t="s">
        <v>2746</v>
      </c>
      <c r="C811" s="732">
        <v>2</v>
      </c>
      <c r="D811" s="732" t="s">
        <v>2443</v>
      </c>
      <c r="E811" s="732">
        <v>191</v>
      </c>
      <c r="F811" s="732" t="s">
        <v>545</v>
      </c>
    </row>
    <row r="812" spans="1:6">
      <c r="A812" s="732">
        <v>48211</v>
      </c>
      <c r="B812" s="732" t="s">
        <v>3001</v>
      </c>
      <c r="C812" s="732">
        <v>2</v>
      </c>
      <c r="D812" s="732" t="s">
        <v>2443</v>
      </c>
      <c r="E812" s="732">
        <v>191</v>
      </c>
      <c r="F812" s="732" t="s">
        <v>545</v>
      </c>
    </row>
    <row r="813" spans="1:6">
      <c r="A813" s="732">
        <v>48219</v>
      </c>
      <c r="B813" s="732" t="s">
        <v>3003</v>
      </c>
      <c r="C813" s="732">
        <v>2</v>
      </c>
      <c r="D813" s="732" t="s">
        <v>2443</v>
      </c>
      <c r="E813" s="732">
        <v>191</v>
      </c>
      <c r="F813" s="732" t="s">
        <v>545</v>
      </c>
    </row>
    <row r="814" spans="1:6">
      <c r="A814" s="732">
        <v>49837</v>
      </c>
      <c r="B814" s="732" t="s">
        <v>1266</v>
      </c>
      <c r="C814" s="732">
        <v>7</v>
      </c>
      <c r="D814" s="732" t="s">
        <v>2446</v>
      </c>
      <c r="E814" s="732">
        <v>1</v>
      </c>
      <c r="F814" s="732" t="s">
        <v>1462</v>
      </c>
    </row>
    <row r="815" spans="1:6">
      <c r="A815" s="732">
        <v>49896</v>
      </c>
      <c r="B815" s="732" t="s">
        <v>1267</v>
      </c>
      <c r="C815" s="732">
        <v>6</v>
      </c>
      <c r="D815" s="732" t="s">
        <v>1170</v>
      </c>
      <c r="E815" s="732">
        <v>181</v>
      </c>
      <c r="F815" s="732" t="s">
        <v>548</v>
      </c>
    </row>
    <row r="816" spans="1:6">
      <c r="A816" s="732">
        <v>49897</v>
      </c>
      <c r="B816" s="732" t="s">
        <v>1268</v>
      </c>
      <c r="C816" s="732">
        <v>6</v>
      </c>
      <c r="D816" s="732" t="s">
        <v>1170</v>
      </c>
      <c r="E816" s="732">
        <v>181</v>
      </c>
      <c r="F816" s="732" t="s">
        <v>548</v>
      </c>
    </row>
    <row r="817" spans="1:6">
      <c r="A817" s="732">
        <v>49974</v>
      </c>
      <c r="B817" s="732" t="s">
        <v>1269</v>
      </c>
      <c r="C817" s="732">
        <v>2</v>
      </c>
      <c r="D817" s="732" t="s">
        <v>2443</v>
      </c>
      <c r="E817" s="732">
        <v>37</v>
      </c>
      <c r="F817" s="732" t="s">
        <v>551</v>
      </c>
    </row>
    <row r="818" spans="1:6">
      <c r="A818" s="732">
        <v>49978</v>
      </c>
      <c r="B818" s="732" t="s">
        <v>1270</v>
      </c>
      <c r="C818" s="732">
        <v>2</v>
      </c>
      <c r="D818" s="732" t="s">
        <v>2443</v>
      </c>
      <c r="E818" s="732">
        <v>34</v>
      </c>
      <c r="F818" s="732" t="s">
        <v>3204</v>
      </c>
    </row>
    <row r="819" spans="1:6">
      <c r="A819" s="732">
        <v>49982</v>
      </c>
      <c r="B819" s="732" t="s">
        <v>1271</v>
      </c>
      <c r="C819" s="732">
        <v>2</v>
      </c>
      <c r="D819" s="732" t="s">
        <v>2443</v>
      </c>
      <c r="E819" s="732">
        <v>38</v>
      </c>
      <c r="F819" s="732" t="s">
        <v>3208</v>
      </c>
    </row>
    <row r="820" spans="1:6">
      <c r="A820" s="732">
        <v>49986</v>
      </c>
      <c r="B820" s="732" t="s">
        <v>1272</v>
      </c>
      <c r="C820" s="732">
        <v>2</v>
      </c>
      <c r="D820" s="732" t="s">
        <v>2443</v>
      </c>
      <c r="E820" s="732">
        <v>30</v>
      </c>
      <c r="F820" s="732" t="s">
        <v>3223</v>
      </c>
    </row>
    <row r="821" spans="1:6">
      <c r="A821" s="732">
        <v>49990</v>
      </c>
      <c r="B821" s="732" t="s">
        <v>1273</v>
      </c>
      <c r="C821" s="732">
        <v>2</v>
      </c>
      <c r="D821" s="732" t="s">
        <v>2443</v>
      </c>
      <c r="E821" s="732">
        <v>25</v>
      </c>
      <c r="F821" s="732" t="s">
        <v>3210</v>
      </c>
    </row>
    <row r="822" spans="1:6">
      <c r="A822" s="732">
        <v>49994</v>
      </c>
      <c r="B822" s="732" t="s">
        <v>1274</v>
      </c>
      <c r="C822" s="732">
        <v>2</v>
      </c>
      <c r="D822" s="732" t="s">
        <v>2443</v>
      </c>
      <c r="E822" s="732">
        <v>6</v>
      </c>
      <c r="F822" s="732" t="s">
        <v>549</v>
      </c>
    </row>
    <row r="823" spans="1:6">
      <c r="A823" s="732">
        <v>49998</v>
      </c>
      <c r="B823" s="732" t="s">
        <v>1275</v>
      </c>
      <c r="C823" s="732">
        <v>2</v>
      </c>
      <c r="D823" s="732" t="s">
        <v>2443</v>
      </c>
      <c r="E823" s="732">
        <v>26</v>
      </c>
      <c r="F823" s="732" t="s">
        <v>3207</v>
      </c>
    </row>
    <row r="824" spans="1:6">
      <c r="A824" s="732">
        <v>50002</v>
      </c>
      <c r="B824" s="732" t="s">
        <v>1276</v>
      </c>
      <c r="C824" s="732">
        <v>2</v>
      </c>
      <c r="D824" s="732" t="s">
        <v>2443</v>
      </c>
      <c r="E824" s="732">
        <v>4</v>
      </c>
      <c r="F824" s="732" t="s">
        <v>3212</v>
      </c>
    </row>
    <row r="825" spans="1:6">
      <c r="A825" s="732">
        <v>50006</v>
      </c>
      <c r="B825" s="732" t="s">
        <v>1277</v>
      </c>
      <c r="C825" s="732">
        <v>2</v>
      </c>
      <c r="D825" s="732" t="s">
        <v>2443</v>
      </c>
      <c r="E825" s="732">
        <v>12</v>
      </c>
      <c r="F825" s="732" t="s">
        <v>3213</v>
      </c>
    </row>
    <row r="826" spans="1:6">
      <c r="A826" s="732">
        <v>50014</v>
      </c>
      <c r="B826" s="732" t="s">
        <v>1278</v>
      </c>
      <c r="C826" s="732">
        <v>2</v>
      </c>
      <c r="D826" s="732" t="s">
        <v>2443</v>
      </c>
      <c r="E826" s="732">
        <v>36</v>
      </c>
      <c r="F826" s="732" t="s">
        <v>3217</v>
      </c>
    </row>
    <row r="827" spans="1:6">
      <c r="A827" s="732">
        <v>50983</v>
      </c>
      <c r="B827" s="732" t="s">
        <v>1280</v>
      </c>
      <c r="C827" s="732">
        <v>2</v>
      </c>
      <c r="D827" s="732" t="s">
        <v>2443</v>
      </c>
      <c r="E827" s="732">
        <v>34</v>
      </c>
      <c r="F827" s="732" t="s">
        <v>3204</v>
      </c>
    </row>
    <row r="828" spans="1:6">
      <c r="A828" s="732">
        <v>53011</v>
      </c>
      <c r="B828" s="732" t="s">
        <v>1281</v>
      </c>
      <c r="C828" s="732">
        <v>6</v>
      </c>
      <c r="D828" s="732" t="s">
        <v>1170</v>
      </c>
      <c r="E828" s="732">
        <v>147</v>
      </c>
      <c r="F828" s="732" t="s">
        <v>3222</v>
      </c>
    </row>
    <row r="829" spans="1:6">
      <c r="A829" s="732">
        <v>57649</v>
      </c>
      <c r="B829" s="732" t="s">
        <v>1282</v>
      </c>
      <c r="C829" s="732">
        <v>2</v>
      </c>
      <c r="D829" s="732" t="s">
        <v>2443</v>
      </c>
      <c r="E829" s="732">
        <v>30</v>
      </c>
      <c r="F829" s="732" t="s">
        <v>3223</v>
      </c>
    </row>
    <row r="830" spans="1:6">
      <c r="A830" s="732">
        <v>57650</v>
      </c>
      <c r="B830" s="732" t="s">
        <v>1283</v>
      </c>
      <c r="C830" s="732">
        <v>2</v>
      </c>
      <c r="D830" s="732" t="s">
        <v>2443</v>
      </c>
      <c r="E830" s="732">
        <v>30</v>
      </c>
      <c r="F830" s="732" t="s">
        <v>3223</v>
      </c>
    </row>
    <row r="831" spans="1:6">
      <c r="A831" s="732">
        <v>57651</v>
      </c>
      <c r="B831" s="732" t="s">
        <v>1284</v>
      </c>
      <c r="C831" s="732">
        <v>2</v>
      </c>
      <c r="D831" s="732" t="s">
        <v>2443</v>
      </c>
      <c r="E831" s="732">
        <v>30</v>
      </c>
      <c r="F831" s="732" t="s">
        <v>3223</v>
      </c>
    </row>
    <row r="832" spans="1:6">
      <c r="A832" s="732">
        <v>57652</v>
      </c>
      <c r="B832" s="732" t="s">
        <v>1285</v>
      </c>
      <c r="C832" s="732">
        <v>2</v>
      </c>
      <c r="D832" s="732" t="s">
        <v>2443</v>
      </c>
      <c r="E832" s="732">
        <v>30</v>
      </c>
      <c r="F832" s="732" t="s">
        <v>3223</v>
      </c>
    </row>
    <row r="833" spans="1:6">
      <c r="A833" s="732">
        <v>57653</v>
      </c>
      <c r="B833" s="732" t="s">
        <v>1286</v>
      </c>
      <c r="C833" s="732">
        <v>2</v>
      </c>
      <c r="D833" s="732" t="s">
        <v>2443</v>
      </c>
      <c r="E833" s="732">
        <v>38</v>
      </c>
      <c r="F833" s="732" t="s">
        <v>3208</v>
      </c>
    </row>
    <row r="834" spans="1:6">
      <c r="A834" s="732">
        <v>57654</v>
      </c>
      <c r="B834" s="732" t="s">
        <v>1287</v>
      </c>
      <c r="C834" s="732">
        <v>2</v>
      </c>
      <c r="D834" s="732" t="s">
        <v>2443</v>
      </c>
      <c r="E834" s="732">
        <v>38</v>
      </c>
      <c r="F834" s="732" t="s">
        <v>3208</v>
      </c>
    </row>
    <row r="835" spans="1:6">
      <c r="A835" s="732">
        <v>57677</v>
      </c>
      <c r="B835" s="732" t="s">
        <v>3004</v>
      </c>
      <c r="C835" s="732">
        <v>2</v>
      </c>
      <c r="D835" s="732" t="s">
        <v>2443</v>
      </c>
      <c r="E835" s="732">
        <v>191</v>
      </c>
      <c r="F835" s="732" t="s">
        <v>545</v>
      </c>
    </row>
    <row r="836" spans="1:6">
      <c r="A836" s="732">
        <v>58300</v>
      </c>
      <c r="B836" s="732" t="s">
        <v>2781</v>
      </c>
      <c r="C836" s="732">
        <v>2</v>
      </c>
      <c r="D836" s="732" t="s">
        <v>2443</v>
      </c>
      <c r="E836" s="732">
        <v>191</v>
      </c>
      <c r="F836" s="732" t="s">
        <v>545</v>
      </c>
    </row>
    <row r="837" spans="1:6">
      <c r="A837" s="732">
        <v>58301</v>
      </c>
      <c r="B837" s="732" t="s">
        <v>2782</v>
      </c>
      <c r="C837" s="732">
        <v>2</v>
      </c>
      <c r="D837" s="732" t="s">
        <v>2443</v>
      </c>
      <c r="E837" s="732">
        <v>191</v>
      </c>
      <c r="F837" s="732" t="s">
        <v>545</v>
      </c>
    </row>
    <row r="838" spans="1:6">
      <c r="A838" s="732">
        <v>58302</v>
      </c>
      <c r="B838" s="732" t="s">
        <v>2783</v>
      </c>
      <c r="C838" s="732">
        <v>2</v>
      </c>
      <c r="D838" s="732" t="s">
        <v>2443</v>
      </c>
      <c r="E838" s="732">
        <v>191</v>
      </c>
      <c r="F838" s="732" t="s">
        <v>545</v>
      </c>
    </row>
    <row r="839" spans="1:6">
      <c r="A839" s="732">
        <v>58315</v>
      </c>
      <c r="B839" s="732" t="s">
        <v>2784</v>
      </c>
      <c r="C839" s="732">
        <v>2</v>
      </c>
      <c r="D839" s="732" t="s">
        <v>2443</v>
      </c>
      <c r="E839" s="732">
        <v>191</v>
      </c>
      <c r="F839" s="732" t="s">
        <v>545</v>
      </c>
    </row>
    <row r="840" spans="1:6">
      <c r="A840" s="732">
        <v>58336</v>
      </c>
      <c r="B840" s="732" t="s">
        <v>2833</v>
      </c>
      <c r="C840" s="732">
        <v>2</v>
      </c>
      <c r="D840" s="732" t="s">
        <v>2443</v>
      </c>
      <c r="E840" s="732">
        <v>191</v>
      </c>
      <c r="F840" s="732" t="s">
        <v>545</v>
      </c>
    </row>
    <row r="841" spans="1:6">
      <c r="A841" s="732">
        <v>58488</v>
      </c>
      <c r="B841" s="732" t="s">
        <v>1346</v>
      </c>
      <c r="C841" s="732">
        <v>6</v>
      </c>
      <c r="D841" s="732" t="s">
        <v>1170</v>
      </c>
      <c r="E841" s="732">
        <v>181</v>
      </c>
      <c r="F841" s="732" t="s">
        <v>548</v>
      </c>
    </row>
    <row r="842" spans="1:6">
      <c r="A842" s="732">
        <v>58512</v>
      </c>
      <c r="B842" s="732" t="s">
        <v>2834</v>
      </c>
      <c r="C842" s="732">
        <v>2</v>
      </c>
      <c r="D842" s="732" t="s">
        <v>2443</v>
      </c>
      <c r="E842" s="732">
        <v>191</v>
      </c>
      <c r="F842" s="732" t="s">
        <v>545</v>
      </c>
    </row>
    <row r="843" spans="1:6">
      <c r="A843" s="732">
        <v>58513</v>
      </c>
      <c r="B843" s="732" t="s">
        <v>3012</v>
      </c>
      <c r="C843" s="732">
        <v>2</v>
      </c>
      <c r="D843" s="732" t="s">
        <v>2443</v>
      </c>
      <c r="E843" s="732">
        <v>191</v>
      </c>
      <c r="F843" s="732" t="s">
        <v>545</v>
      </c>
    </row>
    <row r="844" spans="1:6">
      <c r="A844" s="732">
        <v>59157</v>
      </c>
      <c r="B844" s="732" t="s">
        <v>3181</v>
      </c>
      <c r="C844" s="732">
        <v>2</v>
      </c>
      <c r="D844" s="732" t="s">
        <v>2443</v>
      </c>
      <c r="E844" s="732">
        <v>191</v>
      </c>
      <c r="F844" s="732" t="s">
        <v>545</v>
      </c>
    </row>
    <row r="845" spans="1:6">
      <c r="A845" s="732">
        <v>59158</v>
      </c>
      <c r="B845" s="732" t="s">
        <v>3013</v>
      </c>
      <c r="C845" s="732">
        <v>2</v>
      </c>
      <c r="D845" s="732" t="s">
        <v>2443</v>
      </c>
      <c r="E845" s="732">
        <v>191</v>
      </c>
      <c r="F845" s="732" t="s">
        <v>545</v>
      </c>
    </row>
    <row r="846" spans="1:6">
      <c r="A846" s="732">
        <v>59161</v>
      </c>
      <c r="B846" s="732" t="s">
        <v>3014</v>
      </c>
      <c r="C846" s="732">
        <v>2</v>
      </c>
      <c r="D846" s="732" t="s">
        <v>2443</v>
      </c>
      <c r="E846" s="732">
        <v>191</v>
      </c>
      <c r="F846" s="732" t="s">
        <v>545</v>
      </c>
    </row>
    <row r="847" spans="1:6">
      <c r="A847" s="732">
        <v>59162</v>
      </c>
      <c r="B847" s="732" t="s">
        <v>2836</v>
      </c>
      <c r="C847" s="732">
        <v>2</v>
      </c>
      <c r="D847" s="732" t="s">
        <v>2443</v>
      </c>
      <c r="E847" s="732">
        <v>191</v>
      </c>
      <c r="F847" s="732" t="s">
        <v>545</v>
      </c>
    </row>
    <row r="848" spans="1:6">
      <c r="A848" s="732">
        <v>59164</v>
      </c>
      <c r="B848" s="732" t="s">
        <v>3017</v>
      </c>
      <c r="C848" s="732">
        <v>2</v>
      </c>
      <c r="D848" s="732" t="s">
        <v>2443</v>
      </c>
      <c r="E848" s="732">
        <v>191</v>
      </c>
      <c r="F848" s="732" t="s">
        <v>545</v>
      </c>
    </row>
    <row r="849" spans="1:6">
      <c r="A849" s="732">
        <v>59165</v>
      </c>
      <c r="B849" s="732" t="s">
        <v>3018</v>
      </c>
      <c r="C849" s="732">
        <v>2</v>
      </c>
      <c r="D849" s="732" t="s">
        <v>2443</v>
      </c>
      <c r="E849" s="732">
        <v>191</v>
      </c>
      <c r="F849" s="732" t="s">
        <v>545</v>
      </c>
    </row>
    <row r="850" spans="1:6">
      <c r="A850" s="732">
        <v>59166</v>
      </c>
      <c r="B850" s="732" t="s">
        <v>3019</v>
      </c>
      <c r="C850" s="732">
        <v>2</v>
      </c>
      <c r="D850" s="732" t="s">
        <v>2443</v>
      </c>
      <c r="E850" s="732">
        <v>191</v>
      </c>
      <c r="F850" s="732" t="s">
        <v>545</v>
      </c>
    </row>
    <row r="851" spans="1:6">
      <c r="A851" s="732">
        <v>59167</v>
      </c>
      <c r="B851" s="732" t="s">
        <v>3021</v>
      </c>
      <c r="C851" s="732">
        <v>2</v>
      </c>
      <c r="D851" s="732" t="s">
        <v>2443</v>
      </c>
      <c r="E851" s="732">
        <v>191</v>
      </c>
      <c r="F851" s="732" t="s">
        <v>545</v>
      </c>
    </row>
    <row r="852" spans="1:6">
      <c r="A852" s="732">
        <v>59169</v>
      </c>
      <c r="B852" s="732" t="s">
        <v>1352</v>
      </c>
      <c r="C852" s="732">
        <v>6</v>
      </c>
      <c r="D852" s="732" t="s">
        <v>1170</v>
      </c>
      <c r="E852" s="732">
        <v>149</v>
      </c>
      <c r="F852" s="732" t="s">
        <v>2444</v>
      </c>
    </row>
    <row r="853" spans="1:6">
      <c r="A853" s="732">
        <v>59170</v>
      </c>
      <c r="B853" s="732" t="s">
        <v>2843</v>
      </c>
      <c r="C853" s="732">
        <v>2</v>
      </c>
      <c r="D853" s="732" t="s">
        <v>2443</v>
      </c>
      <c r="E853" s="732">
        <v>191</v>
      </c>
      <c r="F853" s="732" t="s">
        <v>545</v>
      </c>
    </row>
    <row r="854" spans="1:6">
      <c r="A854" s="732">
        <v>59171</v>
      </c>
      <c r="B854" s="732" t="s">
        <v>2844</v>
      </c>
      <c r="C854" s="732">
        <v>2</v>
      </c>
      <c r="D854" s="732" t="s">
        <v>2443</v>
      </c>
      <c r="E854" s="732">
        <v>191</v>
      </c>
      <c r="F854" s="732" t="s">
        <v>545</v>
      </c>
    </row>
    <row r="855" spans="1:6">
      <c r="A855" s="732">
        <v>59172</v>
      </c>
      <c r="B855" s="732" t="s">
        <v>2845</v>
      </c>
      <c r="C855" s="732">
        <v>2</v>
      </c>
      <c r="D855" s="732" t="s">
        <v>2443</v>
      </c>
      <c r="E855" s="732">
        <v>191</v>
      </c>
      <c r="F855" s="732" t="s">
        <v>545</v>
      </c>
    </row>
    <row r="856" spans="1:6">
      <c r="A856" s="732">
        <v>59173</v>
      </c>
      <c r="B856" s="732" t="s">
        <v>3023</v>
      </c>
      <c r="C856" s="732">
        <v>2</v>
      </c>
      <c r="D856" s="732" t="s">
        <v>2443</v>
      </c>
      <c r="E856" s="732">
        <v>191</v>
      </c>
      <c r="F856" s="732" t="s">
        <v>545</v>
      </c>
    </row>
    <row r="857" spans="1:6">
      <c r="A857" s="732">
        <v>59176</v>
      </c>
      <c r="B857" s="732" t="s">
        <v>3024</v>
      </c>
      <c r="C857" s="732">
        <v>2</v>
      </c>
      <c r="D857" s="732" t="s">
        <v>2443</v>
      </c>
      <c r="E857" s="732">
        <v>191</v>
      </c>
      <c r="F857" s="732" t="s">
        <v>545</v>
      </c>
    </row>
    <row r="858" spans="1:6">
      <c r="A858" s="732">
        <v>59177</v>
      </c>
      <c r="B858" s="732" t="s">
        <v>3242</v>
      </c>
      <c r="C858" s="732">
        <v>2</v>
      </c>
      <c r="D858" s="732" t="s">
        <v>2443</v>
      </c>
      <c r="E858" s="732">
        <v>191</v>
      </c>
      <c r="F858" s="732" t="s">
        <v>545</v>
      </c>
    </row>
    <row r="859" spans="1:6">
      <c r="A859" s="732">
        <v>59178</v>
      </c>
      <c r="B859" s="732" t="s">
        <v>3243</v>
      </c>
      <c r="C859" s="732">
        <v>2</v>
      </c>
      <c r="D859" s="732" t="s">
        <v>2443</v>
      </c>
      <c r="E859" s="732">
        <v>191</v>
      </c>
      <c r="F859" s="732" t="s">
        <v>545</v>
      </c>
    </row>
    <row r="860" spans="1:6">
      <c r="A860" s="732">
        <v>59179</v>
      </c>
      <c r="B860" s="732" t="s">
        <v>3244</v>
      </c>
      <c r="C860" s="732">
        <v>2</v>
      </c>
      <c r="D860" s="732" t="s">
        <v>2443</v>
      </c>
      <c r="E860" s="732">
        <v>191</v>
      </c>
      <c r="F860" s="732" t="s">
        <v>545</v>
      </c>
    </row>
    <row r="861" spans="1:6">
      <c r="A861" s="732">
        <v>59180</v>
      </c>
      <c r="B861" s="732" t="s">
        <v>2873</v>
      </c>
      <c r="C861" s="732">
        <v>2</v>
      </c>
      <c r="D861" s="732" t="s">
        <v>2443</v>
      </c>
      <c r="E861" s="732">
        <v>191</v>
      </c>
      <c r="F861" s="732" t="s">
        <v>545</v>
      </c>
    </row>
    <row r="862" spans="1:6">
      <c r="A862" s="732">
        <v>59181</v>
      </c>
      <c r="B862" s="732" t="s">
        <v>2874</v>
      </c>
      <c r="C862" s="732">
        <v>2</v>
      </c>
      <c r="D862" s="732" t="s">
        <v>2443</v>
      </c>
      <c r="E862" s="732">
        <v>191</v>
      </c>
      <c r="F862" s="732" t="s">
        <v>545</v>
      </c>
    </row>
    <row r="863" spans="1:6">
      <c r="A863" s="732">
        <v>59182</v>
      </c>
      <c r="B863" s="732" t="s">
        <v>3057</v>
      </c>
      <c r="C863" s="732">
        <v>2</v>
      </c>
      <c r="D863" s="732" t="s">
        <v>2443</v>
      </c>
      <c r="E863" s="732">
        <v>191</v>
      </c>
      <c r="F863" s="732" t="s">
        <v>545</v>
      </c>
    </row>
    <row r="864" spans="1:6">
      <c r="A864" s="732">
        <v>59183</v>
      </c>
      <c r="B864" s="732" t="s">
        <v>3058</v>
      </c>
      <c r="C864" s="732">
        <v>2</v>
      </c>
      <c r="D864" s="732" t="s">
        <v>2443</v>
      </c>
      <c r="E864" s="732">
        <v>191</v>
      </c>
      <c r="F864" s="732" t="s">
        <v>545</v>
      </c>
    </row>
    <row r="865" spans="1:6">
      <c r="A865" s="732">
        <v>59184</v>
      </c>
      <c r="B865" s="732" t="s">
        <v>3059</v>
      </c>
      <c r="C865" s="732">
        <v>2</v>
      </c>
      <c r="D865" s="732" t="s">
        <v>2443</v>
      </c>
      <c r="E865" s="732">
        <v>191</v>
      </c>
      <c r="F865" s="732" t="s">
        <v>545</v>
      </c>
    </row>
    <row r="866" spans="1:6">
      <c r="A866" s="732">
        <v>59189</v>
      </c>
      <c r="B866" s="732" t="s">
        <v>3060</v>
      </c>
      <c r="C866" s="732">
        <v>2</v>
      </c>
      <c r="D866" s="732" t="s">
        <v>2443</v>
      </c>
      <c r="E866" s="732">
        <v>191</v>
      </c>
      <c r="F866" s="732" t="s">
        <v>545</v>
      </c>
    </row>
    <row r="867" spans="1:6">
      <c r="A867" s="732">
        <v>59191</v>
      </c>
      <c r="B867" s="732" t="s">
        <v>2879</v>
      </c>
      <c r="C867" s="732">
        <v>2</v>
      </c>
      <c r="D867" s="732" t="s">
        <v>2443</v>
      </c>
      <c r="E867" s="732">
        <v>191</v>
      </c>
      <c r="F867" s="732" t="s">
        <v>545</v>
      </c>
    </row>
    <row r="868" spans="1:6">
      <c r="A868" s="732">
        <v>59192</v>
      </c>
      <c r="B868" s="732" t="s">
        <v>2880</v>
      </c>
      <c r="C868" s="732">
        <v>2</v>
      </c>
      <c r="D868" s="732" t="s">
        <v>2443</v>
      </c>
      <c r="E868" s="732">
        <v>191</v>
      </c>
      <c r="F868" s="732" t="s">
        <v>545</v>
      </c>
    </row>
    <row r="869" spans="1:6">
      <c r="A869" s="732">
        <v>59193</v>
      </c>
      <c r="B869" s="732" t="s">
        <v>3062</v>
      </c>
      <c r="C869" s="732">
        <v>2</v>
      </c>
      <c r="D869" s="732" t="s">
        <v>2443</v>
      </c>
      <c r="E869" s="732">
        <v>191</v>
      </c>
      <c r="F869" s="732" t="s">
        <v>545</v>
      </c>
    </row>
    <row r="870" spans="1:6">
      <c r="A870" s="732">
        <v>59194</v>
      </c>
      <c r="B870" s="732" t="s">
        <v>3063</v>
      </c>
      <c r="C870" s="732">
        <v>2</v>
      </c>
      <c r="D870" s="732" t="s">
        <v>2443</v>
      </c>
      <c r="E870" s="732">
        <v>191</v>
      </c>
      <c r="F870" s="732" t="s">
        <v>545</v>
      </c>
    </row>
    <row r="871" spans="1:6">
      <c r="A871" s="732">
        <v>59195</v>
      </c>
      <c r="B871" s="732" t="s">
        <v>3064</v>
      </c>
      <c r="C871" s="732">
        <v>2</v>
      </c>
      <c r="D871" s="732" t="s">
        <v>2443</v>
      </c>
      <c r="E871" s="732">
        <v>191</v>
      </c>
      <c r="F871" s="732" t="s">
        <v>545</v>
      </c>
    </row>
    <row r="872" spans="1:6">
      <c r="A872" s="732">
        <v>59196</v>
      </c>
      <c r="B872" s="732" t="s">
        <v>2408</v>
      </c>
      <c r="C872" s="732">
        <v>2</v>
      </c>
      <c r="D872" s="732" t="s">
        <v>2443</v>
      </c>
      <c r="E872" s="732">
        <v>191</v>
      </c>
      <c r="F872" s="732" t="s">
        <v>545</v>
      </c>
    </row>
    <row r="873" spans="1:6">
      <c r="A873" s="732">
        <v>59197</v>
      </c>
      <c r="B873" s="732" t="s">
        <v>2409</v>
      </c>
      <c r="C873" s="732">
        <v>2</v>
      </c>
      <c r="D873" s="732" t="s">
        <v>2443</v>
      </c>
      <c r="E873" s="732">
        <v>191</v>
      </c>
      <c r="F873" s="732" t="s">
        <v>545</v>
      </c>
    </row>
    <row r="874" spans="1:6">
      <c r="A874" s="732">
        <v>59198</v>
      </c>
      <c r="B874" s="732" t="s">
        <v>2410</v>
      </c>
      <c r="C874" s="732">
        <v>2</v>
      </c>
      <c r="D874" s="732" t="s">
        <v>2443</v>
      </c>
      <c r="E874" s="732">
        <v>191</v>
      </c>
      <c r="F874" s="732" t="s">
        <v>545</v>
      </c>
    </row>
    <row r="875" spans="1:6">
      <c r="A875" s="732">
        <v>59199</v>
      </c>
      <c r="B875" s="732" t="s">
        <v>2411</v>
      </c>
      <c r="C875" s="732">
        <v>2</v>
      </c>
      <c r="D875" s="732" t="s">
        <v>2443</v>
      </c>
      <c r="E875" s="732">
        <v>191</v>
      </c>
      <c r="F875" s="732" t="s">
        <v>545</v>
      </c>
    </row>
    <row r="876" spans="1:6">
      <c r="A876" s="732">
        <v>59201</v>
      </c>
      <c r="B876" s="732" t="s">
        <v>2413</v>
      </c>
      <c r="C876" s="732">
        <v>2</v>
      </c>
      <c r="D876" s="732" t="s">
        <v>2443</v>
      </c>
      <c r="E876" s="732">
        <v>191</v>
      </c>
      <c r="F876" s="732" t="s">
        <v>545</v>
      </c>
    </row>
    <row r="877" spans="1:6">
      <c r="A877" s="732">
        <v>59203</v>
      </c>
      <c r="B877" s="732" t="s">
        <v>2889</v>
      </c>
      <c r="C877" s="732">
        <v>2</v>
      </c>
      <c r="D877" s="732" t="s">
        <v>2443</v>
      </c>
      <c r="E877" s="732">
        <v>191</v>
      </c>
      <c r="F877" s="732" t="s">
        <v>545</v>
      </c>
    </row>
    <row r="878" spans="1:6">
      <c r="A878" s="732">
        <v>59204</v>
      </c>
      <c r="B878" s="732" t="s">
        <v>3073</v>
      </c>
      <c r="C878" s="732">
        <v>2</v>
      </c>
      <c r="D878" s="732" t="s">
        <v>2443</v>
      </c>
      <c r="E878" s="732">
        <v>191</v>
      </c>
      <c r="F878" s="732" t="s">
        <v>545</v>
      </c>
    </row>
    <row r="879" spans="1:6">
      <c r="A879" s="732">
        <v>59206</v>
      </c>
      <c r="B879" s="732" t="s">
        <v>3074</v>
      </c>
      <c r="C879" s="732">
        <v>2</v>
      </c>
      <c r="D879" s="732" t="s">
        <v>2443</v>
      </c>
      <c r="E879" s="732">
        <v>191</v>
      </c>
      <c r="F879" s="732" t="s">
        <v>545</v>
      </c>
    </row>
    <row r="880" spans="1:6">
      <c r="A880" s="732">
        <v>59207</v>
      </c>
      <c r="B880" s="732" t="s">
        <v>3075</v>
      </c>
      <c r="C880" s="732">
        <v>2</v>
      </c>
      <c r="D880" s="732" t="s">
        <v>2443</v>
      </c>
      <c r="E880" s="732">
        <v>191</v>
      </c>
      <c r="F880" s="732" t="s">
        <v>545</v>
      </c>
    </row>
    <row r="881" spans="1:6">
      <c r="A881" s="732">
        <v>59208</v>
      </c>
      <c r="B881" s="732" t="s">
        <v>2895</v>
      </c>
      <c r="C881" s="732">
        <v>2</v>
      </c>
      <c r="D881" s="732" t="s">
        <v>2443</v>
      </c>
      <c r="E881" s="732">
        <v>191</v>
      </c>
      <c r="F881" s="732" t="s">
        <v>545</v>
      </c>
    </row>
    <row r="882" spans="1:6">
      <c r="A882" s="732">
        <v>59209</v>
      </c>
      <c r="B882" s="732" t="s">
        <v>2896</v>
      </c>
      <c r="C882" s="732">
        <v>2</v>
      </c>
      <c r="D882" s="732" t="s">
        <v>2443</v>
      </c>
      <c r="E882" s="732">
        <v>191</v>
      </c>
      <c r="F882" s="732" t="s">
        <v>545</v>
      </c>
    </row>
    <row r="883" spans="1:6">
      <c r="A883" s="732">
        <v>59210</v>
      </c>
      <c r="B883" s="732" t="s">
        <v>2897</v>
      </c>
      <c r="C883" s="732">
        <v>2</v>
      </c>
      <c r="D883" s="732" t="s">
        <v>2443</v>
      </c>
      <c r="E883" s="732">
        <v>191</v>
      </c>
      <c r="F883" s="732" t="s">
        <v>545</v>
      </c>
    </row>
    <row r="884" spans="1:6">
      <c r="A884" s="732">
        <v>59211</v>
      </c>
      <c r="B884" s="732" t="s">
        <v>2898</v>
      </c>
      <c r="C884" s="732">
        <v>2</v>
      </c>
      <c r="D884" s="732" t="s">
        <v>2443</v>
      </c>
      <c r="E884" s="732">
        <v>191</v>
      </c>
      <c r="F884" s="732" t="s">
        <v>545</v>
      </c>
    </row>
    <row r="885" spans="1:6">
      <c r="A885" s="732">
        <v>59218</v>
      </c>
      <c r="B885" s="732" t="s">
        <v>2899</v>
      </c>
      <c r="C885" s="732">
        <v>2</v>
      </c>
      <c r="D885" s="732" t="s">
        <v>2443</v>
      </c>
      <c r="E885" s="732">
        <v>191</v>
      </c>
      <c r="F885" s="732" t="s">
        <v>545</v>
      </c>
    </row>
    <row r="886" spans="1:6">
      <c r="A886" s="732">
        <v>59219</v>
      </c>
      <c r="B886" s="732" t="s">
        <v>2900</v>
      </c>
      <c r="C886" s="732">
        <v>2</v>
      </c>
      <c r="D886" s="732" t="s">
        <v>2443</v>
      </c>
      <c r="E886" s="732">
        <v>191</v>
      </c>
      <c r="F886" s="732" t="s">
        <v>545</v>
      </c>
    </row>
    <row r="887" spans="1:6">
      <c r="A887" s="732">
        <v>59220</v>
      </c>
      <c r="B887" s="732" t="s">
        <v>2913</v>
      </c>
      <c r="C887" s="732">
        <v>2</v>
      </c>
      <c r="D887" s="732" t="s">
        <v>2443</v>
      </c>
      <c r="E887" s="732">
        <v>191</v>
      </c>
      <c r="F887" s="732" t="s">
        <v>545</v>
      </c>
    </row>
    <row r="888" spans="1:6">
      <c r="A888" s="732">
        <v>59221</v>
      </c>
      <c r="B888" s="732" t="s">
        <v>2914</v>
      </c>
      <c r="C888" s="732">
        <v>2</v>
      </c>
      <c r="D888" s="732" t="s">
        <v>2443</v>
      </c>
      <c r="E888" s="732">
        <v>191</v>
      </c>
      <c r="F888" s="732" t="s">
        <v>545</v>
      </c>
    </row>
    <row r="889" spans="1:6">
      <c r="A889" s="732">
        <v>59222</v>
      </c>
      <c r="B889" s="732" t="s">
        <v>2482</v>
      </c>
      <c r="C889" s="732">
        <v>2</v>
      </c>
      <c r="D889" s="732" t="s">
        <v>2443</v>
      </c>
      <c r="E889" s="732">
        <v>191</v>
      </c>
      <c r="F889" s="732" t="s">
        <v>545</v>
      </c>
    </row>
    <row r="890" spans="1:6">
      <c r="A890" s="732">
        <v>59223</v>
      </c>
      <c r="B890" s="732" t="s">
        <v>3085</v>
      </c>
      <c r="C890" s="732">
        <v>2</v>
      </c>
      <c r="D890" s="732" t="s">
        <v>2443</v>
      </c>
      <c r="E890" s="732">
        <v>191</v>
      </c>
      <c r="F890" s="732" t="s">
        <v>545</v>
      </c>
    </row>
    <row r="891" spans="1:6">
      <c r="A891" s="732">
        <v>59224</v>
      </c>
      <c r="B891" s="732" t="s">
        <v>3259</v>
      </c>
      <c r="C891" s="732">
        <v>2</v>
      </c>
      <c r="D891" s="732" t="s">
        <v>2443</v>
      </c>
      <c r="E891" s="732">
        <v>191</v>
      </c>
      <c r="F891" s="732" t="s">
        <v>545</v>
      </c>
    </row>
    <row r="892" spans="1:6">
      <c r="A892" s="732">
        <v>59225</v>
      </c>
      <c r="B892" s="732" t="s">
        <v>3086</v>
      </c>
      <c r="C892" s="732">
        <v>2</v>
      </c>
      <c r="D892" s="732" t="s">
        <v>2443</v>
      </c>
      <c r="E892" s="732">
        <v>191</v>
      </c>
      <c r="F892" s="732" t="s">
        <v>545</v>
      </c>
    </row>
    <row r="893" spans="1:6">
      <c r="A893" s="732">
        <v>59226</v>
      </c>
      <c r="B893" s="732" t="s">
        <v>3087</v>
      </c>
      <c r="C893" s="732">
        <v>2</v>
      </c>
      <c r="D893" s="732" t="s">
        <v>2443</v>
      </c>
      <c r="E893" s="732">
        <v>191</v>
      </c>
      <c r="F893" s="732" t="s">
        <v>545</v>
      </c>
    </row>
    <row r="894" spans="1:6">
      <c r="A894" s="732">
        <v>59227</v>
      </c>
      <c r="B894" s="732" t="s">
        <v>2916</v>
      </c>
      <c r="C894" s="732">
        <v>2</v>
      </c>
      <c r="D894" s="732" t="s">
        <v>2443</v>
      </c>
      <c r="E894" s="732">
        <v>191</v>
      </c>
      <c r="F894" s="732" t="s">
        <v>545</v>
      </c>
    </row>
    <row r="895" spans="1:6">
      <c r="A895" s="732">
        <v>59228</v>
      </c>
      <c r="B895" s="732" t="s">
        <v>2917</v>
      </c>
      <c r="C895" s="732">
        <v>2</v>
      </c>
      <c r="D895" s="732" t="s">
        <v>2443</v>
      </c>
      <c r="E895" s="732">
        <v>191</v>
      </c>
      <c r="F895" s="732" t="s">
        <v>545</v>
      </c>
    </row>
    <row r="896" spans="1:6">
      <c r="A896" s="732">
        <v>59229</v>
      </c>
      <c r="B896" s="732" t="s">
        <v>2918</v>
      </c>
      <c r="C896" s="732">
        <v>2</v>
      </c>
      <c r="D896" s="732" t="s">
        <v>2443</v>
      </c>
      <c r="E896" s="732">
        <v>191</v>
      </c>
      <c r="F896" s="732" t="s">
        <v>545</v>
      </c>
    </row>
    <row r="897" spans="1:6">
      <c r="A897" s="732">
        <v>59230</v>
      </c>
      <c r="B897" s="732" t="s">
        <v>3088</v>
      </c>
      <c r="C897" s="732">
        <v>2</v>
      </c>
      <c r="D897" s="732" t="s">
        <v>2443</v>
      </c>
      <c r="E897" s="732">
        <v>191</v>
      </c>
      <c r="F897" s="732" t="s">
        <v>545</v>
      </c>
    </row>
    <row r="898" spans="1:6">
      <c r="A898" s="732">
        <v>59231</v>
      </c>
      <c r="B898" s="732" t="s">
        <v>3264</v>
      </c>
      <c r="C898" s="732">
        <v>2</v>
      </c>
      <c r="D898" s="732" t="s">
        <v>2443</v>
      </c>
      <c r="E898" s="732">
        <v>191</v>
      </c>
      <c r="F898" s="732" t="s">
        <v>545</v>
      </c>
    </row>
    <row r="899" spans="1:6">
      <c r="A899" s="732">
        <v>59232</v>
      </c>
      <c r="B899" s="732" t="s">
        <v>3265</v>
      </c>
      <c r="C899" s="732">
        <v>2</v>
      </c>
      <c r="D899" s="732" t="s">
        <v>2443</v>
      </c>
      <c r="E899" s="732">
        <v>191</v>
      </c>
      <c r="F899" s="732" t="s">
        <v>545</v>
      </c>
    </row>
    <row r="900" spans="1:6">
      <c r="A900" s="732">
        <v>59237</v>
      </c>
      <c r="B900" s="732" t="s">
        <v>3266</v>
      </c>
      <c r="C900" s="732">
        <v>2</v>
      </c>
      <c r="D900" s="732" t="s">
        <v>2443</v>
      </c>
      <c r="E900" s="732">
        <v>191</v>
      </c>
      <c r="F900" s="732" t="s">
        <v>545</v>
      </c>
    </row>
    <row r="901" spans="1:6">
      <c r="A901" s="732">
        <v>59238</v>
      </c>
      <c r="B901" s="732" t="s">
        <v>3090</v>
      </c>
      <c r="C901" s="732">
        <v>2</v>
      </c>
      <c r="D901" s="732" t="s">
        <v>2443</v>
      </c>
      <c r="E901" s="732">
        <v>191</v>
      </c>
      <c r="F901" s="732" t="s">
        <v>545</v>
      </c>
    </row>
    <row r="902" spans="1:6">
      <c r="A902" s="732">
        <v>59239</v>
      </c>
      <c r="B902" s="732" t="s">
        <v>2924</v>
      </c>
      <c r="C902" s="732">
        <v>2</v>
      </c>
      <c r="D902" s="732" t="s">
        <v>2443</v>
      </c>
      <c r="E902" s="732">
        <v>191</v>
      </c>
      <c r="F902" s="732" t="s">
        <v>545</v>
      </c>
    </row>
    <row r="903" spans="1:6">
      <c r="A903" s="732">
        <v>59240</v>
      </c>
      <c r="B903" s="732" t="s">
        <v>2925</v>
      </c>
      <c r="C903" s="732">
        <v>2</v>
      </c>
      <c r="D903" s="732" t="s">
        <v>2443</v>
      </c>
      <c r="E903" s="732">
        <v>191</v>
      </c>
      <c r="F903" s="732" t="s">
        <v>545</v>
      </c>
    </row>
    <row r="904" spans="1:6">
      <c r="A904" s="732">
        <v>59241</v>
      </c>
      <c r="B904" s="732" t="s">
        <v>2926</v>
      </c>
      <c r="C904" s="732">
        <v>2</v>
      </c>
      <c r="D904" s="732" t="s">
        <v>2443</v>
      </c>
      <c r="E904" s="732">
        <v>191</v>
      </c>
      <c r="F904" s="732" t="s">
        <v>545</v>
      </c>
    </row>
    <row r="905" spans="1:6">
      <c r="A905" s="732">
        <v>59243</v>
      </c>
      <c r="B905" s="732" t="s">
        <v>3149</v>
      </c>
      <c r="C905" s="732">
        <v>2</v>
      </c>
      <c r="D905" s="732" t="s">
        <v>2443</v>
      </c>
      <c r="E905" s="732">
        <v>191</v>
      </c>
      <c r="F905" s="732" t="s">
        <v>545</v>
      </c>
    </row>
    <row r="906" spans="1:6">
      <c r="A906" s="732">
        <v>59244</v>
      </c>
      <c r="B906" s="732" t="s">
        <v>3156</v>
      </c>
      <c r="C906" s="732">
        <v>2</v>
      </c>
      <c r="D906" s="732" t="s">
        <v>2443</v>
      </c>
      <c r="E906" s="732">
        <v>191</v>
      </c>
      <c r="F906" s="732" t="s">
        <v>545</v>
      </c>
    </row>
    <row r="907" spans="1:6">
      <c r="A907" s="732">
        <v>59245</v>
      </c>
      <c r="B907" s="732" t="s">
        <v>3157</v>
      </c>
      <c r="C907" s="732">
        <v>2</v>
      </c>
      <c r="D907" s="732" t="s">
        <v>2443</v>
      </c>
      <c r="E907" s="732">
        <v>191</v>
      </c>
      <c r="F907" s="732" t="s">
        <v>545</v>
      </c>
    </row>
    <row r="908" spans="1:6">
      <c r="A908" s="732">
        <v>59246</v>
      </c>
      <c r="B908" s="732" t="s">
        <v>3158</v>
      </c>
      <c r="C908" s="732">
        <v>2</v>
      </c>
      <c r="D908" s="732" t="s">
        <v>2443</v>
      </c>
      <c r="E908" s="732">
        <v>191</v>
      </c>
      <c r="F908" s="732" t="s">
        <v>545</v>
      </c>
    </row>
    <row r="909" spans="1:6">
      <c r="A909" s="732">
        <v>59247</v>
      </c>
      <c r="B909" s="732" t="s">
        <v>3160</v>
      </c>
      <c r="C909" s="732">
        <v>2</v>
      </c>
      <c r="D909" s="732" t="s">
        <v>2443</v>
      </c>
      <c r="E909" s="732">
        <v>191</v>
      </c>
      <c r="F909" s="732" t="s">
        <v>545</v>
      </c>
    </row>
    <row r="910" spans="1:6">
      <c r="A910" s="732">
        <v>59249</v>
      </c>
      <c r="B910" s="732" t="s">
        <v>2978</v>
      </c>
      <c r="C910" s="732">
        <v>2</v>
      </c>
      <c r="D910" s="732" t="s">
        <v>2443</v>
      </c>
      <c r="E910" s="732">
        <v>191</v>
      </c>
      <c r="F910" s="732" t="s">
        <v>545</v>
      </c>
    </row>
    <row r="911" spans="1:6">
      <c r="A911" s="732">
        <v>59251</v>
      </c>
      <c r="B911" s="732" t="s">
        <v>2979</v>
      </c>
      <c r="C911" s="732">
        <v>2</v>
      </c>
      <c r="D911" s="732" t="s">
        <v>2443</v>
      </c>
      <c r="E911" s="732">
        <v>191</v>
      </c>
      <c r="F911" s="732" t="s">
        <v>545</v>
      </c>
    </row>
    <row r="912" spans="1:6">
      <c r="A912" s="732">
        <v>59253</v>
      </c>
      <c r="B912" s="732" t="s">
        <v>2980</v>
      </c>
      <c r="C912" s="732">
        <v>2</v>
      </c>
      <c r="D912" s="732" t="s">
        <v>2443</v>
      </c>
      <c r="E912" s="732">
        <v>191</v>
      </c>
      <c r="F912" s="732" t="s">
        <v>545</v>
      </c>
    </row>
    <row r="913" spans="1:6">
      <c r="A913" s="732">
        <v>59254</v>
      </c>
      <c r="B913" s="732" t="s">
        <v>3150</v>
      </c>
      <c r="C913" s="732">
        <v>2</v>
      </c>
      <c r="D913" s="732" t="s">
        <v>2443</v>
      </c>
      <c r="E913" s="732">
        <v>191</v>
      </c>
      <c r="F913" s="732" t="s">
        <v>545</v>
      </c>
    </row>
    <row r="914" spans="1:6">
      <c r="A914" s="732">
        <v>59255</v>
      </c>
      <c r="B914" s="732" t="s">
        <v>3151</v>
      </c>
      <c r="C914" s="732">
        <v>2</v>
      </c>
      <c r="D914" s="732" t="s">
        <v>2443</v>
      </c>
      <c r="E914" s="732">
        <v>191</v>
      </c>
      <c r="F914" s="732" t="s">
        <v>545</v>
      </c>
    </row>
    <row r="915" spans="1:6">
      <c r="A915" s="732">
        <v>59256</v>
      </c>
      <c r="B915" s="732" t="s">
        <v>3152</v>
      </c>
      <c r="C915" s="732">
        <v>2</v>
      </c>
      <c r="D915" s="732" t="s">
        <v>2443</v>
      </c>
      <c r="E915" s="732">
        <v>191</v>
      </c>
      <c r="F915" s="732" t="s">
        <v>545</v>
      </c>
    </row>
    <row r="916" spans="1:6">
      <c r="A916" s="732">
        <v>59257</v>
      </c>
      <c r="B916" s="732" t="s">
        <v>3153</v>
      </c>
      <c r="C916" s="732">
        <v>2</v>
      </c>
      <c r="D916" s="732" t="s">
        <v>2443</v>
      </c>
      <c r="E916" s="732">
        <v>191</v>
      </c>
      <c r="F916" s="732" t="s">
        <v>545</v>
      </c>
    </row>
    <row r="917" spans="1:6">
      <c r="A917" s="732">
        <v>59259</v>
      </c>
      <c r="B917" s="732" t="s">
        <v>3154</v>
      </c>
      <c r="C917" s="732">
        <v>2</v>
      </c>
      <c r="D917" s="732" t="s">
        <v>2443</v>
      </c>
      <c r="E917" s="732">
        <v>191</v>
      </c>
      <c r="F917" s="732" t="s">
        <v>545</v>
      </c>
    </row>
    <row r="918" spans="1:6">
      <c r="A918" s="732">
        <v>59262</v>
      </c>
      <c r="B918" s="732" t="s">
        <v>3155</v>
      </c>
      <c r="C918" s="732">
        <v>2</v>
      </c>
      <c r="D918" s="732" t="s">
        <v>2443</v>
      </c>
      <c r="E918" s="732">
        <v>191</v>
      </c>
      <c r="F918" s="732" t="s">
        <v>545</v>
      </c>
    </row>
    <row r="919" spans="1:6">
      <c r="A919" s="732">
        <v>59273</v>
      </c>
      <c r="B919" s="732" t="s">
        <v>1376</v>
      </c>
      <c r="C919" s="732">
        <v>6</v>
      </c>
      <c r="D919" s="732" t="s">
        <v>1170</v>
      </c>
      <c r="E919" s="732">
        <v>149</v>
      </c>
      <c r="F919" s="732" t="s">
        <v>2444</v>
      </c>
    </row>
    <row r="920" spans="1:6">
      <c r="A920" s="732">
        <v>59274</v>
      </c>
      <c r="B920" s="732" t="s">
        <v>2994</v>
      </c>
      <c r="C920" s="732">
        <v>2</v>
      </c>
      <c r="D920" s="732" t="s">
        <v>2443</v>
      </c>
      <c r="E920" s="732">
        <v>191</v>
      </c>
      <c r="F920" s="732" t="s">
        <v>545</v>
      </c>
    </row>
    <row r="921" spans="1:6">
      <c r="A921" s="732">
        <v>59275</v>
      </c>
      <c r="B921" s="732" t="s">
        <v>2995</v>
      </c>
      <c r="C921" s="732">
        <v>2</v>
      </c>
      <c r="D921" s="732" t="s">
        <v>2443</v>
      </c>
      <c r="E921" s="732">
        <v>191</v>
      </c>
      <c r="F921" s="732" t="s">
        <v>545</v>
      </c>
    </row>
    <row r="922" spans="1:6">
      <c r="A922" s="732">
        <v>59276</v>
      </c>
      <c r="B922" s="732" t="s">
        <v>2996</v>
      </c>
      <c r="C922" s="732">
        <v>2</v>
      </c>
      <c r="D922" s="732" t="s">
        <v>2443</v>
      </c>
      <c r="E922" s="732">
        <v>191</v>
      </c>
      <c r="F922" s="732" t="s">
        <v>545</v>
      </c>
    </row>
    <row r="923" spans="1:6">
      <c r="A923" s="732">
        <v>59277</v>
      </c>
      <c r="B923" s="732" t="s">
        <v>3159</v>
      </c>
      <c r="C923" s="732">
        <v>2</v>
      </c>
      <c r="D923" s="732" t="s">
        <v>2443</v>
      </c>
      <c r="E923" s="732">
        <v>191</v>
      </c>
      <c r="F923" s="732" t="s">
        <v>545</v>
      </c>
    </row>
    <row r="924" spans="1:6">
      <c r="A924" s="732">
        <v>59278</v>
      </c>
      <c r="B924" s="732" t="s">
        <v>2999</v>
      </c>
      <c r="C924" s="732">
        <v>2</v>
      </c>
      <c r="D924" s="732" t="s">
        <v>2443</v>
      </c>
      <c r="E924" s="732">
        <v>191</v>
      </c>
      <c r="F924" s="732" t="s">
        <v>545</v>
      </c>
    </row>
    <row r="925" spans="1:6">
      <c r="A925" s="732">
        <v>59279</v>
      </c>
      <c r="B925" s="732" t="s">
        <v>2737</v>
      </c>
      <c r="C925" s="732">
        <v>2</v>
      </c>
      <c r="D925" s="732" t="s">
        <v>2443</v>
      </c>
      <c r="E925" s="732">
        <v>191</v>
      </c>
      <c r="F925" s="732" t="s">
        <v>545</v>
      </c>
    </row>
    <row r="926" spans="1:6">
      <c r="A926" s="732">
        <v>59280</v>
      </c>
      <c r="B926" s="732" t="s">
        <v>2738</v>
      </c>
      <c r="C926" s="732">
        <v>2</v>
      </c>
      <c r="D926" s="732" t="s">
        <v>2443</v>
      </c>
      <c r="E926" s="732">
        <v>191</v>
      </c>
      <c r="F926" s="732" t="s">
        <v>545</v>
      </c>
    </row>
    <row r="927" spans="1:6">
      <c r="A927" s="732">
        <v>59281</v>
      </c>
      <c r="B927" s="732" t="s">
        <v>2739</v>
      </c>
      <c r="C927" s="732">
        <v>2</v>
      </c>
      <c r="D927" s="732" t="s">
        <v>2443</v>
      </c>
      <c r="E927" s="732">
        <v>191</v>
      </c>
      <c r="F927" s="732" t="s">
        <v>545</v>
      </c>
    </row>
    <row r="928" spans="1:6">
      <c r="A928" s="732">
        <v>59282</v>
      </c>
      <c r="B928" s="732" t="s">
        <v>2740</v>
      </c>
      <c r="C928" s="732">
        <v>2</v>
      </c>
      <c r="D928" s="732" t="s">
        <v>2443</v>
      </c>
      <c r="E928" s="732">
        <v>191</v>
      </c>
      <c r="F928" s="732" t="s">
        <v>545</v>
      </c>
    </row>
    <row r="929" spans="1:6">
      <c r="A929" s="732">
        <v>59284</v>
      </c>
      <c r="B929" s="732" t="s">
        <v>2742</v>
      </c>
      <c r="C929" s="732">
        <v>2</v>
      </c>
      <c r="D929" s="732" t="s">
        <v>2443</v>
      </c>
      <c r="E929" s="732">
        <v>191</v>
      </c>
      <c r="F929" s="732" t="s">
        <v>545</v>
      </c>
    </row>
    <row r="930" spans="1:6">
      <c r="A930" s="732">
        <v>59285</v>
      </c>
      <c r="B930" s="732" t="s">
        <v>2743</v>
      </c>
      <c r="C930" s="732">
        <v>2</v>
      </c>
      <c r="D930" s="732" t="s">
        <v>2443</v>
      </c>
      <c r="E930" s="732">
        <v>191</v>
      </c>
      <c r="F930" s="732" t="s">
        <v>545</v>
      </c>
    </row>
    <row r="931" spans="1:6">
      <c r="A931" s="732">
        <v>59290</v>
      </c>
      <c r="B931" s="732" t="s">
        <v>2744</v>
      </c>
      <c r="C931" s="732">
        <v>2</v>
      </c>
      <c r="D931" s="732" t="s">
        <v>2443</v>
      </c>
      <c r="E931" s="732">
        <v>191</v>
      </c>
      <c r="F931" s="732" t="s">
        <v>545</v>
      </c>
    </row>
    <row r="932" spans="1:6">
      <c r="A932" s="732">
        <v>59291</v>
      </c>
      <c r="B932" s="732" t="s">
        <v>3000</v>
      </c>
      <c r="C932" s="732">
        <v>2</v>
      </c>
      <c r="D932" s="732" t="s">
        <v>2443</v>
      </c>
      <c r="E932" s="732">
        <v>191</v>
      </c>
      <c r="F932" s="732" t="s">
        <v>545</v>
      </c>
    </row>
    <row r="933" spans="1:6">
      <c r="A933" s="732">
        <v>59293</v>
      </c>
      <c r="B933" s="732" t="s">
        <v>3164</v>
      </c>
      <c r="C933" s="732">
        <v>2</v>
      </c>
      <c r="D933" s="732" t="s">
        <v>2443</v>
      </c>
      <c r="E933" s="732">
        <v>191</v>
      </c>
      <c r="F933" s="732" t="s">
        <v>545</v>
      </c>
    </row>
    <row r="934" spans="1:6">
      <c r="A934" s="732">
        <v>59294</v>
      </c>
      <c r="B934" s="732" t="s">
        <v>3166</v>
      </c>
      <c r="C934" s="732">
        <v>2</v>
      </c>
      <c r="D934" s="732" t="s">
        <v>2443</v>
      </c>
      <c r="E934" s="732">
        <v>191</v>
      </c>
      <c r="F934" s="732" t="s">
        <v>545</v>
      </c>
    </row>
    <row r="935" spans="1:6">
      <c r="A935" s="732">
        <v>59295</v>
      </c>
      <c r="B935" s="732" t="s">
        <v>3167</v>
      </c>
      <c r="C935" s="732">
        <v>2</v>
      </c>
      <c r="D935" s="732" t="s">
        <v>2443</v>
      </c>
      <c r="E935" s="732">
        <v>191</v>
      </c>
      <c r="F935" s="732" t="s">
        <v>545</v>
      </c>
    </row>
    <row r="936" spans="1:6">
      <c r="A936" s="732">
        <v>59296</v>
      </c>
      <c r="B936" s="732" t="s">
        <v>3169</v>
      </c>
      <c r="C936" s="732">
        <v>2</v>
      </c>
      <c r="D936" s="732" t="s">
        <v>2443</v>
      </c>
      <c r="E936" s="732">
        <v>191</v>
      </c>
      <c r="F936" s="732" t="s">
        <v>545</v>
      </c>
    </row>
    <row r="937" spans="1:6">
      <c r="A937" s="732">
        <v>59297</v>
      </c>
      <c r="B937" s="732" t="s">
        <v>3171</v>
      </c>
      <c r="C937" s="732">
        <v>2</v>
      </c>
      <c r="D937" s="732" t="s">
        <v>2443</v>
      </c>
      <c r="E937" s="732">
        <v>191</v>
      </c>
      <c r="F937" s="732" t="s">
        <v>545</v>
      </c>
    </row>
    <row r="938" spans="1:6">
      <c r="A938" s="732">
        <v>59298</v>
      </c>
      <c r="B938" s="732" t="s">
        <v>3173</v>
      </c>
      <c r="C938" s="732">
        <v>2</v>
      </c>
      <c r="D938" s="732" t="s">
        <v>2443</v>
      </c>
      <c r="E938" s="732">
        <v>191</v>
      </c>
      <c r="F938" s="732" t="s">
        <v>545</v>
      </c>
    </row>
    <row r="939" spans="1:6">
      <c r="A939" s="732">
        <v>59299</v>
      </c>
      <c r="B939" s="732" t="s">
        <v>3175</v>
      </c>
      <c r="C939" s="732">
        <v>2</v>
      </c>
      <c r="D939" s="732" t="s">
        <v>2443</v>
      </c>
      <c r="E939" s="732">
        <v>191</v>
      </c>
      <c r="F939" s="732" t="s">
        <v>545</v>
      </c>
    </row>
    <row r="940" spans="1:6">
      <c r="A940" s="732">
        <v>59300</v>
      </c>
      <c r="B940" s="732" t="s">
        <v>3005</v>
      </c>
      <c r="C940" s="732">
        <v>2</v>
      </c>
      <c r="D940" s="732" t="s">
        <v>2443</v>
      </c>
      <c r="E940" s="732">
        <v>191</v>
      </c>
      <c r="F940" s="732" t="s">
        <v>545</v>
      </c>
    </row>
    <row r="941" spans="1:6">
      <c r="A941" s="732">
        <v>59302</v>
      </c>
      <c r="B941" s="732" t="s">
        <v>1383</v>
      </c>
      <c r="C941" s="732">
        <v>2</v>
      </c>
      <c r="D941" s="732" t="s">
        <v>2443</v>
      </c>
      <c r="E941" s="732">
        <v>10</v>
      </c>
      <c r="F941" s="732" t="s">
        <v>3211</v>
      </c>
    </row>
    <row r="942" spans="1:6">
      <c r="A942" s="732">
        <v>59303</v>
      </c>
      <c r="B942" s="732" t="s">
        <v>1384</v>
      </c>
      <c r="C942" s="732">
        <v>2</v>
      </c>
      <c r="D942" s="732" t="s">
        <v>2443</v>
      </c>
      <c r="E942" s="732">
        <v>26</v>
      </c>
      <c r="F942" s="732" t="s">
        <v>3207</v>
      </c>
    </row>
    <row r="943" spans="1:6">
      <c r="A943" s="732">
        <v>59304</v>
      </c>
      <c r="B943" s="732" t="s">
        <v>1385</v>
      </c>
      <c r="C943" s="732">
        <v>2</v>
      </c>
      <c r="D943" s="732" t="s">
        <v>2443</v>
      </c>
      <c r="E943" s="732">
        <v>26</v>
      </c>
      <c r="F943" s="732" t="s">
        <v>3207</v>
      </c>
    </row>
    <row r="944" spans="1:6">
      <c r="A944" s="732">
        <v>59305</v>
      </c>
      <c r="B944" s="732" t="s">
        <v>1387</v>
      </c>
      <c r="C944" s="732">
        <v>2</v>
      </c>
      <c r="D944" s="732" t="s">
        <v>2443</v>
      </c>
      <c r="E944" s="732">
        <v>26</v>
      </c>
      <c r="F944" s="732" t="s">
        <v>3207</v>
      </c>
    </row>
    <row r="945" spans="1:6">
      <c r="A945" s="732">
        <v>59306</v>
      </c>
      <c r="B945" s="732" t="s">
        <v>1389</v>
      </c>
      <c r="C945" s="732">
        <v>2</v>
      </c>
      <c r="D945" s="732" t="s">
        <v>2443</v>
      </c>
      <c r="E945" s="732">
        <v>26</v>
      </c>
      <c r="F945" s="732" t="s">
        <v>3207</v>
      </c>
    </row>
    <row r="946" spans="1:6">
      <c r="A946" s="732">
        <v>59340</v>
      </c>
      <c r="B946" s="732" t="s">
        <v>1391</v>
      </c>
      <c r="C946" s="732">
        <v>2</v>
      </c>
      <c r="D946" s="732" t="s">
        <v>2443</v>
      </c>
      <c r="E946" s="732">
        <v>12</v>
      </c>
      <c r="F946" s="732" t="s">
        <v>3213</v>
      </c>
    </row>
    <row r="947" spans="1:6">
      <c r="A947" s="732">
        <v>59341</v>
      </c>
      <c r="B947" s="732" t="s">
        <v>3006</v>
      </c>
      <c r="C947" s="732">
        <v>2</v>
      </c>
      <c r="D947" s="732" t="s">
        <v>2443</v>
      </c>
      <c r="E947" s="732">
        <v>191</v>
      </c>
      <c r="F947" s="732" t="s">
        <v>545</v>
      </c>
    </row>
    <row r="948" spans="1:6">
      <c r="A948" s="732">
        <v>60064</v>
      </c>
      <c r="B948" s="732" t="s">
        <v>1392</v>
      </c>
      <c r="C948" s="732">
        <v>2</v>
      </c>
      <c r="D948" s="732" t="s">
        <v>2443</v>
      </c>
      <c r="E948" s="732">
        <v>10</v>
      </c>
      <c r="F948" s="732" t="s">
        <v>3211</v>
      </c>
    </row>
    <row r="949" spans="1:6">
      <c r="A949" s="732">
        <v>60065</v>
      </c>
      <c r="B949" s="732" t="s">
        <v>1393</v>
      </c>
      <c r="C949" s="732">
        <v>2</v>
      </c>
      <c r="D949" s="732" t="s">
        <v>2443</v>
      </c>
      <c r="E949" s="732">
        <v>36</v>
      </c>
      <c r="F949" s="732" t="s">
        <v>3217</v>
      </c>
    </row>
    <row r="950" spans="1:6">
      <c r="A950" s="732">
        <v>60624</v>
      </c>
      <c r="B950" s="732" t="s">
        <v>3007</v>
      </c>
      <c r="C950" s="732">
        <v>2</v>
      </c>
      <c r="D950" s="732" t="s">
        <v>2443</v>
      </c>
      <c r="E950" s="732">
        <v>191</v>
      </c>
      <c r="F950" s="732" t="s">
        <v>545</v>
      </c>
    </row>
    <row r="951" spans="1:6">
      <c r="A951" s="732">
        <v>60625</v>
      </c>
      <c r="B951" s="732" t="s">
        <v>1395</v>
      </c>
      <c r="C951" s="732">
        <v>2</v>
      </c>
      <c r="D951" s="732" t="s">
        <v>2443</v>
      </c>
      <c r="E951" s="732">
        <v>6</v>
      </c>
      <c r="F951" s="732" t="s">
        <v>549</v>
      </c>
    </row>
    <row r="952" spans="1:6">
      <c r="A952" s="732">
        <v>60795</v>
      </c>
      <c r="B952" s="732" t="s">
        <v>3176</v>
      </c>
      <c r="C952" s="732">
        <v>2</v>
      </c>
      <c r="D952" s="732" t="s">
        <v>2443</v>
      </c>
      <c r="E952" s="732">
        <v>191</v>
      </c>
      <c r="F952" s="732" t="s">
        <v>545</v>
      </c>
    </row>
    <row r="953" spans="1:6">
      <c r="A953" s="732">
        <v>60797</v>
      </c>
      <c r="B953" s="732" t="s">
        <v>3009</v>
      </c>
      <c r="C953" s="732">
        <v>2</v>
      </c>
      <c r="D953" s="732" t="s">
        <v>2443</v>
      </c>
      <c r="E953" s="732">
        <v>191</v>
      </c>
      <c r="F953" s="732" t="s">
        <v>545</v>
      </c>
    </row>
    <row r="954" spans="1:6">
      <c r="A954" s="732">
        <v>60798</v>
      </c>
      <c r="B954" s="732" t="s">
        <v>3010</v>
      </c>
      <c r="C954" s="732">
        <v>2</v>
      </c>
      <c r="D954" s="732" t="s">
        <v>2443</v>
      </c>
      <c r="E954" s="732">
        <v>191</v>
      </c>
      <c r="F954" s="732" t="s">
        <v>545</v>
      </c>
    </row>
    <row r="955" spans="1:6">
      <c r="A955" s="732">
        <v>60799</v>
      </c>
      <c r="B955" s="732" t="s">
        <v>3011</v>
      </c>
      <c r="C955" s="732">
        <v>2</v>
      </c>
      <c r="D955" s="732" t="s">
        <v>2443</v>
      </c>
      <c r="E955" s="732">
        <v>191</v>
      </c>
      <c r="F955" s="732" t="s">
        <v>545</v>
      </c>
    </row>
    <row r="956" spans="1:6">
      <c r="A956" s="732">
        <v>60800</v>
      </c>
      <c r="B956" s="732" t="s">
        <v>3177</v>
      </c>
      <c r="C956" s="732">
        <v>2</v>
      </c>
      <c r="D956" s="732" t="s">
        <v>2443</v>
      </c>
      <c r="E956" s="732">
        <v>191</v>
      </c>
      <c r="F956" s="732" t="s">
        <v>545</v>
      </c>
    </row>
    <row r="957" spans="1:6">
      <c r="A957" s="732">
        <v>60801</v>
      </c>
      <c r="B957" s="732" t="s">
        <v>3178</v>
      </c>
      <c r="C957" s="732">
        <v>2</v>
      </c>
      <c r="D957" s="732" t="s">
        <v>2443</v>
      </c>
      <c r="E957" s="732">
        <v>191</v>
      </c>
      <c r="F957" s="732" t="s">
        <v>545</v>
      </c>
    </row>
    <row r="958" spans="1:6">
      <c r="A958" s="732">
        <v>60802</v>
      </c>
      <c r="B958" s="732" t="s">
        <v>3179</v>
      </c>
      <c r="C958" s="732">
        <v>2</v>
      </c>
      <c r="D958" s="732" t="s">
        <v>2443</v>
      </c>
      <c r="E958" s="732">
        <v>191</v>
      </c>
      <c r="F958" s="732" t="s">
        <v>545</v>
      </c>
    </row>
    <row r="959" spans="1:6">
      <c r="A959" s="732">
        <v>60803</v>
      </c>
      <c r="B959" s="732" t="s">
        <v>3237</v>
      </c>
      <c r="C959" s="732">
        <v>2</v>
      </c>
      <c r="D959" s="732" t="s">
        <v>2443</v>
      </c>
      <c r="E959" s="732">
        <v>191</v>
      </c>
      <c r="F959" s="732" t="s">
        <v>545</v>
      </c>
    </row>
    <row r="960" spans="1:6">
      <c r="A960" s="732">
        <v>60804</v>
      </c>
      <c r="B960" s="732" t="s">
        <v>3238</v>
      </c>
      <c r="C960" s="732">
        <v>2</v>
      </c>
      <c r="D960" s="732" t="s">
        <v>2443</v>
      </c>
      <c r="E960" s="732">
        <v>191</v>
      </c>
      <c r="F960" s="732" t="s">
        <v>545</v>
      </c>
    </row>
    <row r="961" spans="1:6">
      <c r="A961" s="732">
        <v>60805</v>
      </c>
      <c r="B961" s="732" t="s">
        <v>3015</v>
      </c>
      <c r="C961" s="732">
        <v>2</v>
      </c>
      <c r="D961" s="732" t="s">
        <v>2443</v>
      </c>
      <c r="E961" s="732">
        <v>191</v>
      </c>
      <c r="F961" s="732" t="s">
        <v>545</v>
      </c>
    </row>
    <row r="962" spans="1:6">
      <c r="A962" s="732">
        <v>60807</v>
      </c>
      <c r="B962" s="732" t="s">
        <v>3016</v>
      </c>
      <c r="C962" s="732">
        <v>2</v>
      </c>
      <c r="D962" s="732" t="s">
        <v>2443</v>
      </c>
      <c r="E962" s="732">
        <v>191</v>
      </c>
      <c r="F962" s="732" t="s">
        <v>545</v>
      </c>
    </row>
    <row r="963" spans="1:6">
      <c r="A963" s="732">
        <v>60809</v>
      </c>
      <c r="B963" s="732" t="s">
        <v>3184</v>
      </c>
      <c r="C963" s="732">
        <v>2</v>
      </c>
      <c r="D963" s="732" t="s">
        <v>2443</v>
      </c>
      <c r="E963" s="732">
        <v>191</v>
      </c>
      <c r="F963" s="732" t="s">
        <v>545</v>
      </c>
    </row>
    <row r="964" spans="1:6">
      <c r="A964" s="732">
        <v>60821</v>
      </c>
      <c r="B964" s="732" t="s">
        <v>3239</v>
      </c>
      <c r="C964" s="732">
        <v>2</v>
      </c>
      <c r="D964" s="732" t="s">
        <v>2443</v>
      </c>
      <c r="E964" s="732">
        <v>191</v>
      </c>
      <c r="F964" s="732" t="s">
        <v>545</v>
      </c>
    </row>
    <row r="965" spans="1:6">
      <c r="A965" s="732">
        <v>60824</v>
      </c>
      <c r="B965" s="732" t="s">
        <v>3240</v>
      </c>
      <c r="C965" s="732">
        <v>2</v>
      </c>
      <c r="D965" s="732" t="s">
        <v>2443</v>
      </c>
      <c r="E965" s="732">
        <v>191</v>
      </c>
      <c r="F965" s="732" t="s">
        <v>545</v>
      </c>
    </row>
    <row r="966" spans="1:6">
      <c r="A966" s="732">
        <v>60825</v>
      </c>
      <c r="B966" s="732" t="s">
        <v>3241</v>
      </c>
      <c r="C966" s="732">
        <v>2</v>
      </c>
      <c r="D966" s="732" t="s">
        <v>2443</v>
      </c>
      <c r="E966" s="732">
        <v>191</v>
      </c>
      <c r="F966" s="732" t="s">
        <v>545</v>
      </c>
    </row>
    <row r="967" spans="1:6">
      <c r="A967" s="732">
        <v>60826</v>
      </c>
      <c r="B967" s="732" t="s">
        <v>3022</v>
      </c>
      <c r="C967" s="732">
        <v>2</v>
      </c>
      <c r="D967" s="732" t="s">
        <v>2443</v>
      </c>
      <c r="E967" s="732">
        <v>191</v>
      </c>
      <c r="F967" s="732" t="s">
        <v>545</v>
      </c>
    </row>
    <row r="968" spans="1:6">
      <c r="A968" s="732">
        <v>60827</v>
      </c>
      <c r="B968" s="732" t="s">
        <v>3078</v>
      </c>
      <c r="C968" s="732">
        <v>2</v>
      </c>
      <c r="D968" s="732" t="s">
        <v>2443</v>
      </c>
      <c r="E968" s="732">
        <v>191</v>
      </c>
      <c r="F968" s="732" t="s">
        <v>545</v>
      </c>
    </row>
    <row r="969" spans="1:6">
      <c r="A969" s="732">
        <v>60950</v>
      </c>
      <c r="B969" s="732" t="s">
        <v>1399</v>
      </c>
      <c r="C969" s="732">
        <v>2</v>
      </c>
      <c r="D969" s="732" t="s">
        <v>2443</v>
      </c>
      <c r="E969" s="732">
        <v>36</v>
      </c>
      <c r="F969" s="732" t="s">
        <v>3217</v>
      </c>
    </row>
    <row r="970" spans="1:6">
      <c r="A970" s="732">
        <v>61029</v>
      </c>
      <c r="B970" s="732" t="s">
        <v>1400</v>
      </c>
      <c r="C970" s="732">
        <v>2</v>
      </c>
      <c r="D970" s="732" t="s">
        <v>2443</v>
      </c>
      <c r="E970" s="732">
        <v>1</v>
      </c>
      <c r="F970" s="732" t="s">
        <v>1462</v>
      </c>
    </row>
    <row r="971" spans="1:6">
      <c r="A971" s="732">
        <v>61281</v>
      </c>
      <c r="B971" s="732" t="s">
        <v>1401</v>
      </c>
      <c r="C971" s="732">
        <v>2</v>
      </c>
      <c r="D971" s="732" t="s">
        <v>2443</v>
      </c>
      <c r="E971" s="732">
        <v>37</v>
      </c>
      <c r="F971" s="732" t="s">
        <v>551</v>
      </c>
    </row>
    <row r="972" spans="1:6">
      <c r="A972" s="732">
        <v>61286</v>
      </c>
      <c r="B972" s="732" t="s">
        <v>1402</v>
      </c>
      <c r="C972" s="732">
        <v>2</v>
      </c>
      <c r="D972" s="732" t="s">
        <v>2443</v>
      </c>
      <c r="E972" s="732">
        <v>36</v>
      </c>
      <c r="F972" s="732" t="s">
        <v>3217</v>
      </c>
    </row>
    <row r="973" spans="1:6">
      <c r="A973" s="732">
        <v>62012</v>
      </c>
      <c r="B973" s="732" t="s">
        <v>1403</v>
      </c>
      <c r="C973" s="732">
        <v>2</v>
      </c>
      <c r="D973" s="732" t="s">
        <v>2443</v>
      </c>
      <c r="E973" s="732">
        <v>6</v>
      </c>
      <c r="F973" s="732" t="s">
        <v>549</v>
      </c>
    </row>
    <row r="974" spans="1:6">
      <c r="A974" s="732">
        <v>62163</v>
      </c>
      <c r="B974" s="732" t="s">
        <v>1404</v>
      </c>
      <c r="C974" s="732">
        <v>6</v>
      </c>
      <c r="D974" s="732" t="s">
        <v>1170</v>
      </c>
      <c r="E974" s="732">
        <v>181</v>
      </c>
      <c r="F974" s="732" t="s">
        <v>548</v>
      </c>
    </row>
    <row r="975" spans="1:6">
      <c r="A975" s="732">
        <v>62168</v>
      </c>
      <c r="B975" s="732" t="s">
        <v>1405</v>
      </c>
      <c r="C975" s="732">
        <v>6</v>
      </c>
      <c r="D975" s="732" t="s">
        <v>1170</v>
      </c>
      <c r="E975" s="732">
        <v>181</v>
      </c>
      <c r="F975" s="732" t="s">
        <v>548</v>
      </c>
    </row>
    <row r="976" spans="1:6">
      <c r="A976" s="732">
        <v>62170</v>
      </c>
      <c r="B976" s="732" t="s">
        <v>1406</v>
      </c>
      <c r="C976" s="732">
        <v>6</v>
      </c>
      <c r="D976" s="732" t="s">
        <v>1170</v>
      </c>
      <c r="E976" s="732">
        <v>181</v>
      </c>
      <c r="F976" s="732" t="s">
        <v>548</v>
      </c>
    </row>
    <row r="977" spans="1:6">
      <c r="A977" s="732">
        <v>62171</v>
      </c>
      <c r="B977" s="732" t="s">
        <v>1407</v>
      </c>
      <c r="C977" s="732">
        <v>6</v>
      </c>
      <c r="D977" s="732" t="s">
        <v>1170</v>
      </c>
      <c r="E977" s="732">
        <v>181</v>
      </c>
      <c r="F977" s="732" t="s">
        <v>548</v>
      </c>
    </row>
    <row r="978" spans="1:6">
      <c r="A978" s="732">
        <v>62354</v>
      </c>
      <c r="B978" s="732" t="s">
        <v>1409</v>
      </c>
      <c r="C978" s="732">
        <v>2</v>
      </c>
      <c r="D978" s="732" t="s">
        <v>2443</v>
      </c>
      <c r="E978" s="732">
        <v>12</v>
      </c>
      <c r="F978" s="732" t="s">
        <v>3213</v>
      </c>
    </row>
    <row r="979" spans="1:6">
      <c r="A979" s="732">
        <v>63818</v>
      </c>
      <c r="B979" s="732" t="s">
        <v>3079</v>
      </c>
      <c r="C979" s="732">
        <v>2</v>
      </c>
      <c r="D979" s="732" t="s">
        <v>2443</v>
      </c>
      <c r="E979" s="732">
        <v>191</v>
      </c>
      <c r="F979" s="732" t="s">
        <v>545</v>
      </c>
    </row>
    <row r="980" spans="1:6">
      <c r="A980" s="732">
        <v>63874</v>
      </c>
      <c r="B980" s="732" t="s">
        <v>3080</v>
      </c>
      <c r="C980" s="732">
        <v>2</v>
      </c>
      <c r="D980" s="732" t="s">
        <v>2443</v>
      </c>
      <c r="E980" s="732">
        <v>191</v>
      </c>
      <c r="F980" s="732" t="s">
        <v>545</v>
      </c>
    </row>
    <row r="981" spans="1:6">
      <c r="A981" s="732">
        <v>63914</v>
      </c>
      <c r="B981" s="732" t="s">
        <v>1414</v>
      </c>
      <c r="C981" s="732">
        <v>2</v>
      </c>
      <c r="D981" s="732" t="s">
        <v>2443</v>
      </c>
      <c r="E981" s="732">
        <v>23</v>
      </c>
      <c r="F981" s="732" t="s">
        <v>3205</v>
      </c>
    </row>
    <row r="982" spans="1:6">
      <c r="A982" s="732">
        <v>63915</v>
      </c>
      <c r="B982" s="732" t="s">
        <v>1415</v>
      </c>
      <c r="C982" s="732">
        <v>2</v>
      </c>
      <c r="D982" s="732" t="s">
        <v>2443</v>
      </c>
      <c r="E982" s="732">
        <v>23</v>
      </c>
      <c r="F982" s="732" t="s">
        <v>3205</v>
      </c>
    </row>
    <row r="983" spans="1:6">
      <c r="A983" s="732">
        <v>63916</v>
      </c>
      <c r="B983" s="732" t="s">
        <v>1417</v>
      </c>
      <c r="C983" s="732">
        <v>2</v>
      </c>
      <c r="D983" s="732" t="s">
        <v>2443</v>
      </c>
      <c r="E983" s="732">
        <v>24</v>
      </c>
      <c r="F983" s="732" t="s">
        <v>3206</v>
      </c>
    </row>
    <row r="984" spans="1:6">
      <c r="A984" s="732">
        <v>63917</v>
      </c>
      <c r="B984" s="732" t="s">
        <v>1419</v>
      </c>
      <c r="C984" s="732">
        <v>2</v>
      </c>
      <c r="D984" s="732" t="s">
        <v>2443</v>
      </c>
      <c r="E984" s="732">
        <v>24</v>
      </c>
      <c r="F984" s="732" t="s">
        <v>3206</v>
      </c>
    </row>
    <row r="985" spans="1:6">
      <c r="A985" s="732">
        <v>63918</v>
      </c>
      <c r="B985" s="732" t="s">
        <v>1421</v>
      </c>
      <c r="C985" s="732">
        <v>2</v>
      </c>
      <c r="D985" s="732" t="s">
        <v>2443</v>
      </c>
      <c r="E985" s="732">
        <v>24</v>
      </c>
      <c r="F985" s="732" t="s">
        <v>3206</v>
      </c>
    </row>
    <row r="986" spans="1:6">
      <c r="A986" s="732">
        <v>63919</v>
      </c>
      <c r="B986" s="732" t="s">
        <v>1423</v>
      </c>
      <c r="C986" s="732">
        <v>2</v>
      </c>
      <c r="D986" s="732" t="s">
        <v>2443</v>
      </c>
      <c r="E986" s="732">
        <v>23</v>
      </c>
      <c r="F986" s="732" t="s">
        <v>3205</v>
      </c>
    </row>
    <row r="987" spans="1:6">
      <c r="A987" s="732">
        <v>63920</v>
      </c>
      <c r="B987" s="732" t="s">
        <v>1425</v>
      </c>
      <c r="C987" s="732">
        <v>2</v>
      </c>
      <c r="D987" s="732" t="s">
        <v>2443</v>
      </c>
      <c r="E987" s="732">
        <v>23</v>
      </c>
      <c r="F987" s="732" t="s">
        <v>3205</v>
      </c>
    </row>
    <row r="988" spans="1:6">
      <c r="A988" s="732">
        <v>63921</v>
      </c>
      <c r="B988" s="732" t="s">
        <v>1427</v>
      </c>
      <c r="C988" s="732">
        <v>2</v>
      </c>
      <c r="D988" s="732" t="s">
        <v>2443</v>
      </c>
      <c r="E988" s="732">
        <v>23</v>
      </c>
      <c r="F988" s="732" t="s">
        <v>3205</v>
      </c>
    </row>
    <row r="989" spans="1:6">
      <c r="A989" s="732">
        <v>63922</v>
      </c>
      <c r="B989" s="732" t="s">
        <v>1429</v>
      </c>
      <c r="C989" s="732">
        <v>2</v>
      </c>
      <c r="D989" s="732" t="s">
        <v>2443</v>
      </c>
      <c r="E989" s="732">
        <v>23</v>
      </c>
      <c r="F989" s="732" t="s">
        <v>3205</v>
      </c>
    </row>
    <row r="990" spans="1:6">
      <c r="A990" s="732">
        <v>63924</v>
      </c>
      <c r="B990" s="732" t="s">
        <v>1431</v>
      </c>
      <c r="C990" s="732">
        <v>2</v>
      </c>
      <c r="D990" s="732" t="s">
        <v>2443</v>
      </c>
      <c r="E990" s="732">
        <v>23</v>
      </c>
      <c r="F990" s="732" t="s">
        <v>3205</v>
      </c>
    </row>
    <row r="991" spans="1:6">
      <c r="A991" s="732">
        <v>63925</v>
      </c>
      <c r="B991" s="732" t="s">
        <v>1432</v>
      </c>
      <c r="C991" s="732">
        <v>2</v>
      </c>
      <c r="D991" s="732" t="s">
        <v>2443</v>
      </c>
      <c r="E991" s="732">
        <v>23</v>
      </c>
      <c r="F991" s="732" t="s">
        <v>3205</v>
      </c>
    </row>
    <row r="992" spans="1:6">
      <c r="A992" s="732">
        <v>63926</v>
      </c>
      <c r="B992" s="732" t="s">
        <v>1434</v>
      </c>
      <c r="C992" s="732">
        <v>2</v>
      </c>
      <c r="D992" s="732" t="s">
        <v>2443</v>
      </c>
      <c r="E992" s="732">
        <v>23</v>
      </c>
      <c r="F992" s="732" t="s">
        <v>3205</v>
      </c>
    </row>
    <row r="993" spans="1:6">
      <c r="A993" s="732">
        <v>63927</v>
      </c>
      <c r="B993" s="732" t="s">
        <v>1436</v>
      </c>
      <c r="C993" s="732">
        <v>2</v>
      </c>
      <c r="D993" s="732" t="s">
        <v>2443</v>
      </c>
      <c r="E993" s="732">
        <v>23</v>
      </c>
      <c r="F993" s="732" t="s">
        <v>3205</v>
      </c>
    </row>
    <row r="994" spans="1:6">
      <c r="A994" s="732">
        <v>63928</v>
      </c>
      <c r="B994" s="732" t="s">
        <v>1438</v>
      </c>
      <c r="C994" s="732">
        <v>2</v>
      </c>
      <c r="D994" s="732" t="s">
        <v>2443</v>
      </c>
      <c r="E994" s="732">
        <v>26</v>
      </c>
      <c r="F994" s="732" t="s">
        <v>3207</v>
      </c>
    </row>
    <row r="995" spans="1:6">
      <c r="A995" s="732">
        <v>63929</v>
      </c>
      <c r="B995" s="732" t="s">
        <v>1440</v>
      </c>
      <c r="C995" s="732">
        <v>2</v>
      </c>
      <c r="D995" s="732" t="s">
        <v>2443</v>
      </c>
      <c r="E995" s="732">
        <v>23</v>
      </c>
      <c r="F995" s="732" t="s">
        <v>3205</v>
      </c>
    </row>
    <row r="996" spans="1:6">
      <c r="A996" s="732">
        <v>63931</v>
      </c>
      <c r="B996" s="732" t="s">
        <v>1442</v>
      </c>
      <c r="C996" s="732">
        <v>2</v>
      </c>
      <c r="D996" s="732" t="s">
        <v>2443</v>
      </c>
      <c r="E996" s="732">
        <v>23</v>
      </c>
      <c r="F996" s="732" t="s">
        <v>3205</v>
      </c>
    </row>
    <row r="997" spans="1:6">
      <c r="A997" s="732">
        <v>63932</v>
      </c>
      <c r="B997" s="732" t="s">
        <v>1444</v>
      </c>
      <c r="C997" s="732">
        <v>2</v>
      </c>
      <c r="D997" s="732" t="s">
        <v>2443</v>
      </c>
      <c r="E997" s="732">
        <v>23</v>
      </c>
      <c r="F997" s="732" t="s">
        <v>3205</v>
      </c>
    </row>
    <row r="998" spans="1:6">
      <c r="A998" s="732">
        <v>63933</v>
      </c>
      <c r="B998" s="732" t="s">
        <v>1446</v>
      </c>
      <c r="C998" s="732">
        <v>2</v>
      </c>
      <c r="D998" s="732" t="s">
        <v>2443</v>
      </c>
      <c r="E998" s="732">
        <v>25</v>
      </c>
      <c r="F998" s="732" t="s">
        <v>3210</v>
      </c>
    </row>
    <row r="999" spans="1:6">
      <c r="A999" s="732">
        <v>63934</v>
      </c>
      <c r="B999" s="732" t="s">
        <v>1448</v>
      </c>
      <c r="C999" s="732">
        <v>2</v>
      </c>
      <c r="D999" s="732" t="s">
        <v>2443</v>
      </c>
      <c r="E999" s="732">
        <v>26</v>
      </c>
      <c r="F999" s="732" t="s">
        <v>3207</v>
      </c>
    </row>
    <row r="1000" spans="1:6">
      <c r="A1000" s="732">
        <v>63935</v>
      </c>
      <c r="B1000" s="732" t="s">
        <v>1450</v>
      </c>
      <c r="C1000" s="732">
        <v>2</v>
      </c>
      <c r="D1000" s="732" t="s">
        <v>2443</v>
      </c>
      <c r="E1000" s="732">
        <v>23</v>
      </c>
      <c r="F1000" s="732" t="s">
        <v>3205</v>
      </c>
    </row>
    <row r="1001" spans="1:6">
      <c r="A1001" s="732">
        <v>63936</v>
      </c>
      <c r="B1001" s="732" t="s">
        <v>1452</v>
      </c>
      <c r="C1001" s="732">
        <v>2</v>
      </c>
      <c r="D1001" s="732" t="s">
        <v>2443</v>
      </c>
      <c r="E1001" s="732">
        <v>23</v>
      </c>
      <c r="F1001" s="732" t="s">
        <v>3205</v>
      </c>
    </row>
    <row r="1002" spans="1:6">
      <c r="A1002" s="732">
        <v>63937</v>
      </c>
      <c r="B1002" s="732" t="s">
        <v>1454</v>
      </c>
      <c r="C1002" s="732">
        <v>2</v>
      </c>
      <c r="D1002" s="732" t="s">
        <v>2443</v>
      </c>
      <c r="E1002" s="732">
        <v>23</v>
      </c>
      <c r="F1002" s="732" t="s">
        <v>3205</v>
      </c>
    </row>
    <row r="1003" spans="1:6">
      <c r="A1003" s="732">
        <v>63938</v>
      </c>
      <c r="B1003" s="732" t="s">
        <v>1456</v>
      </c>
      <c r="C1003" s="732">
        <v>2</v>
      </c>
      <c r="D1003" s="732" t="s">
        <v>2443</v>
      </c>
      <c r="E1003" s="732">
        <v>23</v>
      </c>
      <c r="F1003" s="732" t="s">
        <v>3205</v>
      </c>
    </row>
    <row r="1004" spans="1:6">
      <c r="A1004" s="732">
        <v>63940</v>
      </c>
      <c r="B1004" s="732" t="s">
        <v>1458</v>
      </c>
      <c r="C1004" s="732">
        <v>2</v>
      </c>
      <c r="D1004" s="732" t="s">
        <v>2443</v>
      </c>
      <c r="E1004" s="732">
        <v>23</v>
      </c>
      <c r="F1004" s="732" t="s">
        <v>3205</v>
      </c>
    </row>
    <row r="1005" spans="1:6">
      <c r="A1005" s="732">
        <v>64084</v>
      </c>
      <c r="B1005" s="732" t="s">
        <v>1510</v>
      </c>
      <c r="C1005" s="732">
        <v>2</v>
      </c>
      <c r="D1005" s="732" t="s">
        <v>2443</v>
      </c>
      <c r="E1005" s="732">
        <v>4</v>
      </c>
      <c r="F1005" s="732" t="s">
        <v>3212</v>
      </c>
    </row>
    <row r="1006" spans="1:6">
      <c r="A1006" s="732">
        <v>64441</v>
      </c>
      <c r="B1006" s="732" t="s">
        <v>3081</v>
      </c>
      <c r="C1006" s="732">
        <v>2</v>
      </c>
      <c r="D1006" s="732" t="s">
        <v>2443</v>
      </c>
      <c r="E1006" s="732">
        <v>191</v>
      </c>
      <c r="F1006" s="732" t="s">
        <v>545</v>
      </c>
    </row>
    <row r="1007" spans="1:6">
      <c r="A1007" s="732">
        <v>64443</v>
      </c>
      <c r="B1007" s="732" t="s">
        <v>3082</v>
      </c>
      <c r="C1007" s="732">
        <v>2</v>
      </c>
      <c r="D1007" s="732" t="s">
        <v>2443</v>
      </c>
      <c r="E1007" s="732">
        <v>191</v>
      </c>
      <c r="F1007" s="732" t="s">
        <v>545</v>
      </c>
    </row>
    <row r="1008" spans="1:6">
      <c r="A1008" s="732">
        <v>64445</v>
      </c>
      <c r="B1008" s="732" t="s">
        <v>1512</v>
      </c>
      <c r="C1008" s="732">
        <v>2</v>
      </c>
      <c r="D1008" s="732" t="s">
        <v>2443</v>
      </c>
      <c r="E1008" s="732">
        <v>38</v>
      </c>
      <c r="F1008" s="732" t="s">
        <v>3208</v>
      </c>
    </row>
    <row r="1009" spans="1:6">
      <c r="A1009" s="732">
        <v>64446</v>
      </c>
      <c r="B1009" s="732" t="s">
        <v>1513</v>
      </c>
      <c r="C1009" s="732">
        <v>2</v>
      </c>
      <c r="D1009" s="732" t="s">
        <v>2443</v>
      </c>
      <c r="E1009" s="732">
        <v>38</v>
      </c>
      <c r="F1009" s="732" t="s">
        <v>3208</v>
      </c>
    </row>
    <row r="1010" spans="1:6">
      <c r="A1010" s="732">
        <v>67052</v>
      </c>
      <c r="B1010" s="732" t="s">
        <v>1514</v>
      </c>
      <c r="C1010" s="732">
        <v>6</v>
      </c>
      <c r="D1010" s="732" t="s">
        <v>1170</v>
      </c>
      <c r="E1010" s="732">
        <v>181</v>
      </c>
      <c r="F1010" s="732" t="s">
        <v>548</v>
      </c>
    </row>
    <row r="1011" spans="1:6">
      <c r="A1011" s="732">
        <v>67121</v>
      </c>
      <c r="B1011" s="732" t="s">
        <v>1515</v>
      </c>
      <c r="C1011" s="732">
        <v>2</v>
      </c>
      <c r="D1011" s="732" t="s">
        <v>2443</v>
      </c>
      <c r="E1011" s="732">
        <v>12</v>
      </c>
      <c r="F1011" s="732" t="s">
        <v>3213</v>
      </c>
    </row>
    <row r="1012" spans="1:6">
      <c r="A1012" s="732">
        <v>67198</v>
      </c>
      <c r="B1012" s="732" t="s">
        <v>3257</v>
      </c>
      <c r="C1012" s="732">
        <v>2</v>
      </c>
      <c r="D1012" s="732" t="s">
        <v>2443</v>
      </c>
      <c r="E1012" s="732">
        <v>191</v>
      </c>
      <c r="F1012" s="732" t="s">
        <v>545</v>
      </c>
    </row>
    <row r="1013" spans="1:6">
      <c r="A1013" s="732">
        <v>67202</v>
      </c>
      <c r="B1013" s="732" t="s">
        <v>3258</v>
      </c>
      <c r="C1013" s="732">
        <v>2</v>
      </c>
      <c r="D1013" s="732" t="s">
        <v>2443</v>
      </c>
      <c r="E1013" s="732">
        <v>191</v>
      </c>
      <c r="F1013" s="732" t="s">
        <v>545</v>
      </c>
    </row>
    <row r="1014" spans="1:6">
      <c r="A1014" s="732">
        <v>67210</v>
      </c>
      <c r="B1014" s="732" t="s">
        <v>3195</v>
      </c>
      <c r="C1014" s="732">
        <v>2</v>
      </c>
      <c r="D1014" s="732" t="s">
        <v>2443</v>
      </c>
      <c r="E1014" s="732">
        <v>191</v>
      </c>
      <c r="F1014" s="732" t="s">
        <v>545</v>
      </c>
    </row>
    <row r="1015" spans="1:6">
      <c r="A1015" s="732">
        <v>67214</v>
      </c>
      <c r="B1015" s="732" t="s">
        <v>3056</v>
      </c>
      <c r="C1015" s="732">
        <v>2</v>
      </c>
      <c r="D1015" s="732" t="s">
        <v>2443</v>
      </c>
      <c r="E1015" s="732">
        <v>191</v>
      </c>
      <c r="F1015" s="732" t="s">
        <v>545</v>
      </c>
    </row>
    <row r="1016" spans="1:6">
      <c r="A1016" s="732">
        <v>67311</v>
      </c>
      <c r="B1016" s="732" t="s">
        <v>3245</v>
      </c>
      <c r="C1016" s="732">
        <v>2</v>
      </c>
      <c r="D1016" s="732" t="s">
        <v>2443</v>
      </c>
      <c r="E1016" s="732">
        <v>191</v>
      </c>
      <c r="F1016" s="732" t="s">
        <v>545</v>
      </c>
    </row>
    <row r="1017" spans="1:6">
      <c r="A1017" s="732">
        <v>67312</v>
      </c>
      <c r="B1017" s="732" t="s">
        <v>3246</v>
      </c>
      <c r="C1017" s="732">
        <v>2</v>
      </c>
      <c r="D1017" s="732" t="s">
        <v>2443</v>
      </c>
      <c r="E1017" s="732">
        <v>191</v>
      </c>
      <c r="F1017" s="732" t="s">
        <v>545</v>
      </c>
    </row>
    <row r="1018" spans="1:6">
      <c r="A1018" s="732">
        <v>67313</v>
      </c>
      <c r="B1018" s="732" t="s">
        <v>3247</v>
      </c>
      <c r="C1018" s="732">
        <v>2</v>
      </c>
      <c r="D1018" s="732" t="s">
        <v>2443</v>
      </c>
      <c r="E1018" s="732">
        <v>191</v>
      </c>
      <c r="F1018" s="732" t="s">
        <v>545</v>
      </c>
    </row>
    <row r="1019" spans="1:6">
      <c r="A1019" s="732">
        <v>67314</v>
      </c>
      <c r="B1019" s="732" t="s">
        <v>3061</v>
      </c>
      <c r="C1019" s="732">
        <v>2</v>
      </c>
      <c r="D1019" s="732" t="s">
        <v>2443</v>
      </c>
      <c r="E1019" s="732">
        <v>191</v>
      </c>
      <c r="F1019" s="732" t="s">
        <v>545</v>
      </c>
    </row>
    <row r="1020" spans="1:6">
      <c r="A1020" s="732">
        <v>67315</v>
      </c>
      <c r="B1020" s="732" t="s">
        <v>3065</v>
      </c>
      <c r="C1020" s="732">
        <v>2</v>
      </c>
      <c r="D1020" s="732" t="s">
        <v>2443</v>
      </c>
      <c r="E1020" s="732">
        <v>191</v>
      </c>
      <c r="F1020" s="732" t="s">
        <v>545</v>
      </c>
    </row>
    <row r="1021" spans="1:6">
      <c r="A1021" s="732">
        <v>67318</v>
      </c>
      <c r="B1021" s="732" t="s">
        <v>3066</v>
      </c>
      <c r="C1021" s="732">
        <v>2</v>
      </c>
      <c r="D1021" s="732" t="s">
        <v>2443</v>
      </c>
      <c r="E1021" s="732">
        <v>191</v>
      </c>
      <c r="F1021" s="732" t="s">
        <v>545</v>
      </c>
    </row>
    <row r="1022" spans="1:6">
      <c r="A1022" s="732">
        <v>67319</v>
      </c>
      <c r="B1022" s="732" t="s">
        <v>2887</v>
      </c>
      <c r="C1022" s="732">
        <v>2</v>
      </c>
      <c r="D1022" s="732" t="s">
        <v>2443</v>
      </c>
      <c r="E1022" s="732">
        <v>191</v>
      </c>
      <c r="F1022" s="732" t="s">
        <v>545</v>
      </c>
    </row>
    <row r="1023" spans="1:6">
      <c r="A1023" s="732">
        <v>67320</v>
      </c>
      <c r="B1023" s="732" t="s">
        <v>2888</v>
      </c>
      <c r="C1023" s="732">
        <v>2</v>
      </c>
      <c r="D1023" s="732" t="s">
        <v>2443</v>
      </c>
      <c r="E1023" s="732">
        <v>191</v>
      </c>
      <c r="F1023" s="732" t="s">
        <v>545</v>
      </c>
    </row>
    <row r="1024" spans="1:6">
      <c r="A1024" s="732">
        <v>67321</v>
      </c>
      <c r="B1024" s="732" t="s">
        <v>3069</v>
      </c>
      <c r="C1024" s="732">
        <v>2</v>
      </c>
      <c r="D1024" s="732" t="s">
        <v>2443</v>
      </c>
      <c r="E1024" s="732">
        <v>191</v>
      </c>
      <c r="F1024" s="732" t="s">
        <v>545</v>
      </c>
    </row>
    <row r="1025" spans="1:6">
      <c r="A1025" s="732">
        <v>67322</v>
      </c>
      <c r="B1025" s="732" t="s">
        <v>3071</v>
      </c>
      <c r="C1025" s="732">
        <v>2</v>
      </c>
      <c r="D1025" s="732" t="s">
        <v>2443</v>
      </c>
      <c r="E1025" s="732">
        <v>191</v>
      </c>
      <c r="F1025" s="732" t="s">
        <v>545</v>
      </c>
    </row>
    <row r="1026" spans="1:6">
      <c r="A1026" s="732">
        <v>67324</v>
      </c>
      <c r="B1026" s="732" t="s">
        <v>3072</v>
      </c>
      <c r="C1026" s="732">
        <v>2</v>
      </c>
      <c r="D1026" s="732" t="s">
        <v>2443</v>
      </c>
      <c r="E1026" s="732">
        <v>191</v>
      </c>
      <c r="F1026" s="732" t="s">
        <v>545</v>
      </c>
    </row>
    <row r="1027" spans="1:6">
      <c r="A1027" s="732">
        <v>67325</v>
      </c>
      <c r="B1027" s="732" t="s">
        <v>3252</v>
      </c>
      <c r="C1027" s="732">
        <v>2</v>
      </c>
      <c r="D1027" s="732" t="s">
        <v>2443</v>
      </c>
      <c r="E1027" s="732">
        <v>191</v>
      </c>
      <c r="F1027" s="732" t="s">
        <v>545</v>
      </c>
    </row>
    <row r="1028" spans="1:6">
      <c r="A1028" s="732">
        <v>67326</v>
      </c>
      <c r="B1028" s="732" t="s">
        <v>3253</v>
      </c>
      <c r="C1028" s="732">
        <v>2</v>
      </c>
      <c r="D1028" s="732" t="s">
        <v>2443</v>
      </c>
      <c r="E1028" s="732">
        <v>191</v>
      </c>
      <c r="F1028" s="732" t="s">
        <v>545</v>
      </c>
    </row>
    <row r="1029" spans="1:6">
      <c r="A1029" s="732">
        <v>67424</v>
      </c>
      <c r="B1029" s="732" t="s">
        <v>1520</v>
      </c>
      <c r="C1029" s="732">
        <v>2</v>
      </c>
      <c r="D1029" s="732" t="s">
        <v>2443</v>
      </c>
      <c r="E1029" s="732">
        <v>4</v>
      </c>
      <c r="F1029" s="732" t="s">
        <v>3212</v>
      </c>
    </row>
    <row r="1030" spans="1:6">
      <c r="A1030" s="732">
        <v>67425</v>
      </c>
      <c r="B1030" s="732" t="s">
        <v>1521</v>
      </c>
      <c r="C1030" s="732">
        <v>2</v>
      </c>
      <c r="D1030" s="732" t="s">
        <v>2443</v>
      </c>
      <c r="E1030" s="732">
        <v>36</v>
      </c>
      <c r="F1030" s="732" t="s">
        <v>3217</v>
      </c>
    </row>
    <row r="1031" spans="1:6">
      <c r="A1031" s="732">
        <v>67442</v>
      </c>
      <c r="B1031" s="732" t="s">
        <v>1522</v>
      </c>
      <c r="C1031" s="732">
        <v>1</v>
      </c>
      <c r="D1031" s="732" t="s">
        <v>2447</v>
      </c>
      <c r="E1031" s="732">
        <v>5</v>
      </c>
      <c r="F1031" s="732" t="s">
        <v>510</v>
      </c>
    </row>
    <row r="1032" spans="1:6">
      <c r="A1032" s="732">
        <v>67595</v>
      </c>
      <c r="B1032" s="732" t="s">
        <v>3254</v>
      </c>
      <c r="C1032" s="732">
        <v>2</v>
      </c>
      <c r="D1032" s="732" t="s">
        <v>2443</v>
      </c>
      <c r="E1032" s="732">
        <v>191</v>
      </c>
      <c r="F1032" s="732" t="s">
        <v>545</v>
      </c>
    </row>
    <row r="1033" spans="1:6">
      <c r="A1033" s="732">
        <v>68973</v>
      </c>
      <c r="B1033" s="732" t="s">
        <v>3076</v>
      </c>
      <c r="C1033" s="732">
        <v>2</v>
      </c>
      <c r="D1033" s="732" t="s">
        <v>2443</v>
      </c>
      <c r="E1033" s="732">
        <v>191</v>
      </c>
      <c r="F1033" s="732" t="s">
        <v>545</v>
      </c>
    </row>
    <row r="1034" spans="1:6">
      <c r="A1034" s="732">
        <v>68977</v>
      </c>
      <c r="B1034" s="732" t="s">
        <v>3077</v>
      </c>
      <c r="C1034" s="732">
        <v>2</v>
      </c>
      <c r="D1034" s="732" t="s">
        <v>2443</v>
      </c>
      <c r="E1034" s="732">
        <v>191</v>
      </c>
      <c r="F1034" s="732" t="s">
        <v>545</v>
      </c>
    </row>
    <row r="1035" spans="1:6">
      <c r="A1035" s="732">
        <v>69143</v>
      </c>
      <c r="B1035" s="732" t="s">
        <v>3256</v>
      </c>
      <c r="C1035" s="732">
        <v>2</v>
      </c>
      <c r="D1035" s="732" t="s">
        <v>2443</v>
      </c>
      <c r="E1035" s="732">
        <v>191</v>
      </c>
      <c r="F1035" s="732" t="s">
        <v>545</v>
      </c>
    </row>
    <row r="1036" spans="1:6">
      <c r="A1036" s="732">
        <v>69315</v>
      </c>
      <c r="B1036" s="732" t="s">
        <v>3083</v>
      </c>
      <c r="C1036" s="732">
        <v>2</v>
      </c>
      <c r="D1036" s="732" t="s">
        <v>2443</v>
      </c>
      <c r="E1036" s="732">
        <v>191</v>
      </c>
      <c r="F1036" s="732" t="s">
        <v>545</v>
      </c>
    </row>
    <row r="1037" spans="1:6">
      <c r="A1037" s="732">
        <v>69321</v>
      </c>
      <c r="B1037" s="732" t="s">
        <v>1523</v>
      </c>
      <c r="C1037" s="732">
        <v>6</v>
      </c>
      <c r="D1037" s="732" t="s">
        <v>1170</v>
      </c>
      <c r="E1037" s="732">
        <v>1</v>
      </c>
      <c r="F1037" s="732" t="s">
        <v>1462</v>
      </c>
    </row>
    <row r="1038" spans="1:6">
      <c r="A1038" s="732">
        <v>69352</v>
      </c>
      <c r="B1038" s="732" t="s">
        <v>1524</v>
      </c>
      <c r="C1038" s="732">
        <v>2</v>
      </c>
      <c r="D1038" s="732" t="s">
        <v>2443</v>
      </c>
      <c r="E1038" s="732">
        <v>26</v>
      </c>
      <c r="F1038" s="732" t="s">
        <v>3207</v>
      </c>
    </row>
    <row r="1039" spans="1:6">
      <c r="A1039" s="732">
        <v>69483</v>
      </c>
      <c r="B1039" s="732" t="s">
        <v>1525</v>
      </c>
      <c r="C1039" s="732">
        <v>2</v>
      </c>
      <c r="D1039" s="732" t="s">
        <v>2443</v>
      </c>
      <c r="E1039" s="732">
        <v>34</v>
      </c>
      <c r="F1039" s="732" t="s">
        <v>3204</v>
      </c>
    </row>
    <row r="1040" spans="1:6">
      <c r="A1040" s="732">
        <v>69485</v>
      </c>
      <c r="B1040" s="732" t="s">
        <v>1526</v>
      </c>
      <c r="C1040" s="732">
        <v>2</v>
      </c>
      <c r="D1040" s="732" t="s">
        <v>2443</v>
      </c>
      <c r="E1040" s="732">
        <v>34</v>
      </c>
      <c r="F1040" s="732" t="s">
        <v>3204</v>
      </c>
    </row>
    <row r="1041" spans="1:6">
      <c r="A1041" s="732">
        <v>69486</v>
      </c>
      <c r="B1041" s="732" t="s">
        <v>1527</v>
      </c>
      <c r="C1041" s="732">
        <v>2</v>
      </c>
      <c r="D1041" s="732" t="s">
        <v>2443</v>
      </c>
      <c r="E1041" s="732">
        <v>34</v>
      </c>
      <c r="F1041" s="732" t="s">
        <v>3204</v>
      </c>
    </row>
    <row r="1042" spans="1:6">
      <c r="A1042" s="732">
        <v>69487</v>
      </c>
      <c r="B1042" s="732" t="s">
        <v>1528</v>
      </c>
      <c r="C1042" s="732">
        <v>2</v>
      </c>
      <c r="D1042" s="732" t="s">
        <v>2443</v>
      </c>
      <c r="E1042" s="732">
        <v>38</v>
      </c>
      <c r="F1042" s="732" t="s">
        <v>3208</v>
      </c>
    </row>
    <row r="1043" spans="1:6">
      <c r="A1043" s="732">
        <v>69488</v>
      </c>
      <c r="B1043" s="732" t="s">
        <v>1529</v>
      </c>
      <c r="C1043" s="732">
        <v>2</v>
      </c>
      <c r="D1043" s="732" t="s">
        <v>2443</v>
      </c>
      <c r="E1043" s="732">
        <v>38</v>
      </c>
      <c r="F1043" s="732" t="s">
        <v>3208</v>
      </c>
    </row>
    <row r="1044" spans="1:6">
      <c r="A1044" s="732">
        <v>69489</v>
      </c>
      <c r="B1044" s="732" t="s">
        <v>1530</v>
      </c>
      <c r="C1044" s="732">
        <v>2</v>
      </c>
      <c r="D1044" s="732" t="s">
        <v>2443</v>
      </c>
      <c r="E1044" s="732">
        <v>6</v>
      </c>
      <c r="F1044" s="732" t="s">
        <v>549</v>
      </c>
    </row>
    <row r="1045" spans="1:6">
      <c r="A1045" s="732">
        <v>69490</v>
      </c>
      <c r="B1045" s="732" t="s">
        <v>1531</v>
      </c>
      <c r="C1045" s="732">
        <v>2</v>
      </c>
      <c r="D1045" s="732" t="s">
        <v>2443</v>
      </c>
      <c r="E1045" s="732">
        <v>38</v>
      </c>
      <c r="F1045" s="732" t="s">
        <v>3208</v>
      </c>
    </row>
    <row r="1046" spans="1:6">
      <c r="A1046" s="732">
        <v>69491</v>
      </c>
      <c r="B1046" s="732" t="s">
        <v>1532</v>
      </c>
      <c r="C1046" s="732">
        <v>2</v>
      </c>
      <c r="D1046" s="732" t="s">
        <v>2443</v>
      </c>
      <c r="E1046" s="732">
        <v>31</v>
      </c>
      <c r="F1046" s="732" t="s">
        <v>3203</v>
      </c>
    </row>
    <row r="1047" spans="1:6">
      <c r="A1047" s="732">
        <v>69492</v>
      </c>
      <c r="B1047" s="732" t="s">
        <v>1533</v>
      </c>
      <c r="C1047" s="732">
        <v>2</v>
      </c>
      <c r="D1047" s="732" t="s">
        <v>2443</v>
      </c>
      <c r="E1047" s="732">
        <v>32</v>
      </c>
      <c r="F1047" s="732" t="s">
        <v>550</v>
      </c>
    </row>
    <row r="1048" spans="1:6">
      <c r="A1048" s="732">
        <v>69494</v>
      </c>
      <c r="B1048" s="732" t="s">
        <v>1535</v>
      </c>
      <c r="C1048" s="732">
        <v>2</v>
      </c>
      <c r="D1048" s="732" t="s">
        <v>2443</v>
      </c>
      <c r="E1048" s="732">
        <v>32</v>
      </c>
      <c r="F1048" s="732" t="s">
        <v>550</v>
      </c>
    </row>
    <row r="1049" spans="1:6">
      <c r="A1049" s="732">
        <v>69495</v>
      </c>
      <c r="B1049" s="732" t="s">
        <v>1536</v>
      </c>
      <c r="C1049" s="732">
        <v>2</v>
      </c>
      <c r="D1049" s="732" t="s">
        <v>2443</v>
      </c>
      <c r="E1049" s="732">
        <v>30</v>
      </c>
      <c r="F1049" s="732" t="s">
        <v>3223</v>
      </c>
    </row>
    <row r="1050" spans="1:6">
      <c r="A1050" s="732">
        <v>69496</v>
      </c>
      <c r="B1050" s="732" t="s">
        <v>1537</v>
      </c>
      <c r="C1050" s="732">
        <v>7</v>
      </c>
      <c r="D1050" s="732" t="s">
        <v>2446</v>
      </c>
      <c r="E1050" s="732">
        <v>2</v>
      </c>
      <c r="F1050" s="732" t="s">
        <v>793</v>
      </c>
    </row>
    <row r="1051" spans="1:6">
      <c r="A1051" s="732">
        <v>69498</v>
      </c>
      <c r="B1051" s="732" t="s">
        <v>1538</v>
      </c>
      <c r="C1051" s="732">
        <v>2</v>
      </c>
      <c r="D1051" s="732" t="s">
        <v>2443</v>
      </c>
      <c r="E1051" s="732">
        <v>31</v>
      </c>
      <c r="F1051" s="732" t="s">
        <v>3203</v>
      </c>
    </row>
    <row r="1052" spans="1:6">
      <c r="A1052" s="732">
        <v>69500</v>
      </c>
      <c r="B1052" s="732" t="s">
        <v>1539</v>
      </c>
      <c r="C1052" s="732">
        <v>2</v>
      </c>
      <c r="D1052" s="732" t="s">
        <v>2443</v>
      </c>
      <c r="E1052" s="732">
        <v>23</v>
      </c>
      <c r="F1052" s="732" t="s">
        <v>3205</v>
      </c>
    </row>
    <row r="1053" spans="1:6">
      <c r="A1053" s="732">
        <v>69501</v>
      </c>
      <c r="B1053" s="732" t="s">
        <v>1540</v>
      </c>
      <c r="C1053" s="732">
        <v>2</v>
      </c>
      <c r="D1053" s="732" t="s">
        <v>2443</v>
      </c>
      <c r="E1053" s="732">
        <v>24</v>
      </c>
      <c r="F1053" s="732" t="s">
        <v>3206</v>
      </c>
    </row>
    <row r="1054" spans="1:6">
      <c r="A1054" s="732">
        <v>69502</v>
      </c>
      <c r="B1054" s="732" t="s">
        <v>1541</v>
      </c>
      <c r="C1054" s="732">
        <v>2</v>
      </c>
      <c r="D1054" s="732" t="s">
        <v>2443</v>
      </c>
      <c r="E1054" s="732">
        <v>25</v>
      </c>
      <c r="F1054" s="732" t="s">
        <v>3210</v>
      </c>
    </row>
    <row r="1055" spans="1:6">
      <c r="A1055" s="732">
        <v>69504</v>
      </c>
      <c r="B1055" s="732" t="s">
        <v>1542</v>
      </c>
      <c r="C1055" s="732">
        <v>2</v>
      </c>
      <c r="D1055" s="732" t="s">
        <v>2443</v>
      </c>
      <c r="E1055" s="732">
        <v>6</v>
      </c>
      <c r="F1055" s="732" t="s">
        <v>549</v>
      </c>
    </row>
    <row r="1056" spans="1:6">
      <c r="A1056" s="732">
        <v>69505</v>
      </c>
      <c r="B1056" s="732" t="s">
        <v>1543</v>
      </c>
      <c r="C1056" s="732">
        <v>2</v>
      </c>
      <c r="D1056" s="732" t="s">
        <v>2443</v>
      </c>
      <c r="E1056" s="732">
        <v>6</v>
      </c>
      <c r="F1056" s="732" t="s">
        <v>549</v>
      </c>
    </row>
    <row r="1057" spans="1:6">
      <c r="A1057" s="732">
        <v>69506</v>
      </c>
      <c r="B1057" s="732" t="s">
        <v>1544</v>
      </c>
      <c r="C1057" s="732">
        <v>2</v>
      </c>
      <c r="D1057" s="732" t="s">
        <v>2443</v>
      </c>
      <c r="E1057" s="732">
        <v>26</v>
      </c>
      <c r="F1057" s="732" t="s">
        <v>3207</v>
      </c>
    </row>
    <row r="1058" spans="1:6">
      <c r="A1058" s="732">
        <v>69507</v>
      </c>
      <c r="B1058" s="732" t="s">
        <v>1545</v>
      </c>
      <c r="C1058" s="732">
        <v>2</v>
      </c>
      <c r="D1058" s="732" t="s">
        <v>2443</v>
      </c>
      <c r="E1058" s="732">
        <v>26</v>
      </c>
      <c r="F1058" s="732" t="s">
        <v>3207</v>
      </c>
    </row>
    <row r="1059" spans="1:6">
      <c r="A1059" s="732">
        <v>69508</v>
      </c>
      <c r="B1059" s="732" t="s">
        <v>1546</v>
      </c>
      <c r="C1059" s="732">
        <v>2</v>
      </c>
      <c r="D1059" s="732" t="s">
        <v>2443</v>
      </c>
      <c r="E1059" s="732">
        <v>26</v>
      </c>
      <c r="F1059" s="732" t="s">
        <v>3207</v>
      </c>
    </row>
    <row r="1060" spans="1:6">
      <c r="A1060" s="732">
        <v>69509</v>
      </c>
      <c r="B1060" s="732" t="s">
        <v>1547</v>
      </c>
      <c r="C1060" s="732">
        <v>2</v>
      </c>
      <c r="D1060" s="732" t="s">
        <v>2443</v>
      </c>
      <c r="E1060" s="732">
        <v>26</v>
      </c>
      <c r="F1060" s="732" t="s">
        <v>3207</v>
      </c>
    </row>
    <row r="1061" spans="1:6">
      <c r="A1061" s="732">
        <v>69510</v>
      </c>
      <c r="B1061" s="732" t="s">
        <v>1548</v>
      </c>
      <c r="C1061" s="732">
        <v>2</v>
      </c>
      <c r="D1061" s="732" t="s">
        <v>2443</v>
      </c>
      <c r="E1061" s="732">
        <v>4</v>
      </c>
      <c r="F1061" s="732" t="s">
        <v>3212</v>
      </c>
    </row>
    <row r="1062" spans="1:6">
      <c r="A1062" s="732">
        <v>69512</v>
      </c>
      <c r="B1062" s="732" t="s">
        <v>1549</v>
      </c>
      <c r="C1062" s="732">
        <v>2</v>
      </c>
      <c r="D1062" s="732" t="s">
        <v>2443</v>
      </c>
      <c r="E1062" s="732">
        <v>4</v>
      </c>
      <c r="F1062" s="732" t="s">
        <v>3212</v>
      </c>
    </row>
    <row r="1063" spans="1:6">
      <c r="A1063" s="732">
        <v>69513</v>
      </c>
      <c r="B1063" s="732" t="s">
        <v>1550</v>
      </c>
      <c r="C1063" s="732">
        <v>2</v>
      </c>
      <c r="D1063" s="732" t="s">
        <v>2443</v>
      </c>
      <c r="E1063" s="732">
        <v>12</v>
      </c>
      <c r="F1063" s="732" t="s">
        <v>3213</v>
      </c>
    </row>
    <row r="1064" spans="1:6">
      <c r="A1064" s="732">
        <v>69514</v>
      </c>
      <c r="B1064" s="732" t="s">
        <v>1551</v>
      </c>
      <c r="C1064" s="732">
        <v>2</v>
      </c>
      <c r="D1064" s="732" t="s">
        <v>2443</v>
      </c>
      <c r="E1064" s="732">
        <v>10</v>
      </c>
      <c r="F1064" s="732" t="s">
        <v>3211</v>
      </c>
    </row>
    <row r="1065" spans="1:6">
      <c r="A1065" s="732">
        <v>69515</v>
      </c>
      <c r="B1065" s="732" t="s">
        <v>1552</v>
      </c>
      <c r="C1065" s="732">
        <v>2</v>
      </c>
      <c r="D1065" s="732" t="s">
        <v>2443</v>
      </c>
      <c r="E1065" s="732">
        <v>12</v>
      </c>
      <c r="F1065" s="732" t="s">
        <v>3213</v>
      </c>
    </row>
    <row r="1066" spans="1:6">
      <c r="A1066" s="732">
        <v>69516</v>
      </c>
      <c r="B1066" s="732" t="s">
        <v>1553</v>
      </c>
      <c r="C1066" s="732">
        <v>2</v>
      </c>
      <c r="D1066" s="732" t="s">
        <v>2443</v>
      </c>
      <c r="E1066" s="732">
        <v>10</v>
      </c>
      <c r="F1066" s="732" t="s">
        <v>3211</v>
      </c>
    </row>
    <row r="1067" spans="1:6">
      <c r="A1067" s="732">
        <v>69517</v>
      </c>
      <c r="B1067" s="732" t="s">
        <v>1554</v>
      </c>
      <c r="C1067" s="732">
        <v>2</v>
      </c>
      <c r="D1067" s="732" t="s">
        <v>2443</v>
      </c>
      <c r="E1067" s="732">
        <v>10</v>
      </c>
      <c r="F1067" s="732" t="s">
        <v>3211</v>
      </c>
    </row>
    <row r="1068" spans="1:6">
      <c r="A1068" s="732">
        <v>69775</v>
      </c>
      <c r="B1068" s="732" t="s">
        <v>3084</v>
      </c>
      <c r="C1068" s="732">
        <v>2</v>
      </c>
      <c r="D1068" s="732" t="s">
        <v>2443</v>
      </c>
      <c r="E1068" s="732">
        <v>191</v>
      </c>
      <c r="F1068" s="732" t="s">
        <v>545</v>
      </c>
    </row>
    <row r="1069" spans="1:6">
      <c r="A1069" s="732">
        <v>69787</v>
      </c>
      <c r="B1069" s="732" t="s">
        <v>3182</v>
      </c>
      <c r="C1069" s="732">
        <v>2</v>
      </c>
      <c r="D1069" s="732" t="s">
        <v>2443</v>
      </c>
      <c r="E1069" s="732">
        <v>191</v>
      </c>
      <c r="F1069" s="732" t="s">
        <v>545</v>
      </c>
    </row>
    <row r="1070" spans="1:6">
      <c r="A1070" s="732">
        <v>69789</v>
      </c>
      <c r="B1070" s="732" t="s">
        <v>3185</v>
      </c>
      <c r="C1070" s="732">
        <v>2</v>
      </c>
      <c r="D1070" s="732" t="s">
        <v>2443</v>
      </c>
      <c r="E1070" s="732">
        <v>191</v>
      </c>
      <c r="F1070" s="732" t="s">
        <v>545</v>
      </c>
    </row>
    <row r="1071" spans="1:6">
      <c r="A1071" s="732">
        <v>69799</v>
      </c>
      <c r="B1071" s="732" t="s">
        <v>3186</v>
      </c>
      <c r="C1071" s="732">
        <v>2</v>
      </c>
      <c r="D1071" s="732" t="s">
        <v>2443</v>
      </c>
      <c r="E1071" s="732">
        <v>191</v>
      </c>
      <c r="F1071" s="732" t="s">
        <v>545</v>
      </c>
    </row>
    <row r="1072" spans="1:6">
      <c r="A1072" s="732">
        <v>69800</v>
      </c>
      <c r="B1072" s="732" t="s">
        <v>3188</v>
      </c>
      <c r="C1072" s="732">
        <v>2</v>
      </c>
      <c r="D1072" s="732" t="s">
        <v>2443</v>
      </c>
      <c r="E1072" s="732">
        <v>191</v>
      </c>
      <c r="F1072" s="732" t="s">
        <v>545</v>
      </c>
    </row>
    <row r="1073" spans="1:6">
      <c r="A1073" s="732">
        <v>69801</v>
      </c>
      <c r="B1073" s="732" t="s">
        <v>3190</v>
      </c>
      <c r="C1073" s="732">
        <v>2</v>
      </c>
      <c r="D1073" s="732" t="s">
        <v>2443</v>
      </c>
      <c r="E1073" s="732">
        <v>191</v>
      </c>
      <c r="F1073" s="732" t="s">
        <v>545</v>
      </c>
    </row>
    <row r="1074" spans="1:6">
      <c r="A1074" s="732">
        <v>69802</v>
      </c>
      <c r="B1074" s="732" t="s">
        <v>3192</v>
      </c>
      <c r="C1074" s="732">
        <v>2</v>
      </c>
      <c r="D1074" s="732" t="s">
        <v>2443</v>
      </c>
      <c r="E1074" s="732">
        <v>191</v>
      </c>
      <c r="F1074" s="732" t="s">
        <v>545</v>
      </c>
    </row>
    <row r="1075" spans="1:6">
      <c r="A1075" s="732">
        <v>69857</v>
      </c>
      <c r="B1075" s="732" t="s">
        <v>3196</v>
      </c>
      <c r="C1075" s="732">
        <v>2</v>
      </c>
      <c r="D1075" s="732" t="s">
        <v>2443</v>
      </c>
      <c r="E1075" s="732">
        <v>191</v>
      </c>
      <c r="F1075" s="732" t="s">
        <v>545</v>
      </c>
    </row>
    <row r="1076" spans="1:6">
      <c r="A1076" s="732">
        <v>70993</v>
      </c>
      <c r="B1076" s="732" t="s">
        <v>1564</v>
      </c>
      <c r="C1076" s="732">
        <v>7</v>
      </c>
      <c r="D1076" s="732" t="s">
        <v>2446</v>
      </c>
      <c r="E1076" s="732">
        <v>1</v>
      </c>
      <c r="F1076" s="732" t="s">
        <v>1462</v>
      </c>
    </row>
    <row r="1077" spans="1:6">
      <c r="A1077" s="732">
        <v>71009</v>
      </c>
      <c r="B1077" s="732" t="s">
        <v>1565</v>
      </c>
      <c r="C1077" s="732">
        <v>7</v>
      </c>
      <c r="D1077" s="732" t="s">
        <v>2446</v>
      </c>
      <c r="E1077" s="732">
        <v>1</v>
      </c>
      <c r="F1077" s="732" t="s">
        <v>1462</v>
      </c>
    </row>
    <row r="1078" spans="1:6">
      <c r="A1078" s="732">
        <v>71011</v>
      </c>
      <c r="B1078" s="732" t="s">
        <v>1566</v>
      </c>
      <c r="C1078" s="732">
        <v>7</v>
      </c>
      <c r="D1078" s="732" t="s">
        <v>2446</v>
      </c>
      <c r="E1078" s="732">
        <v>1</v>
      </c>
      <c r="F1078" s="732" t="s">
        <v>1462</v>
      </c>
    </row>
    <row r="1079" spans="1:6">
      <c r="A1079" s="732">
        <v>71012</v>
      </c>
      <c r="B1079" s="732" t="s">
        <v>1567</v>
      </c>
      <c r="C1079" s="732">
        <v>7</v>
      </c>
      <c r="D1079" s="732" t="s">
        <v>2446</v>
      </c>
      <c r="E1079" s="732">
        <v>1</v>
      </c>
      <c r="F1079" s="732" t="s">
        <v>1462</v>
      </c>
    </row>
    <row r="1080" spans="1:6">
      <c r="A1080" s="732">
        <v>71014</v>
      </c>
      <c r="B1080" s="732" t="s">
        <v>1568</v>
      </c>
      <c r="C1080" s="732">
        <v>7</v>
      </c>
      <c r="D1080" s="732" t="s">
        <v>2446</v>
      </c>
      <c r="E1080" s="732">
        <v>1</v>
      </c>
      <c r="F1080" s="732" t="s">
        <v>1462</v>
      </c>
    </row>
    <row r="1081" spans="1:6">
      <c r="A1081" s="732">
        <v>71015</v>
      </c>
      <c r="B1081" s="732" t="s">
        <v>1569</v>
      </c>
      <c r="C1081" s="732">
        <v>7</v>
      </c>
      <c r="D1081" s="732" t="s">
        <v>2446</v>
      </c>
      <c r="E1081" s="732">
        <v>1</v>
      </c>
      <c r="F1081" s="732" t="s">
        <v>1462</v>
      </c>
    </row>
    <row r="1082" spans="1:6">
      <c r="A1082" s="732">
        <v>71016</v>
      </c>
      <c r="B1082" s="732" t="s">
        <v>1570</v>
      </c>
      <c r="C1082" s="732">
        <v>7</v>
      </c>
      <c r="D1082" s="732" t="s">
        <v>2446</v>
      </c>
      <c r="E1082" s="732">
        <v>1</v>
      </c>
      <c r="F1082" s="732" t="s">
        <v>1462</v>
      </c>
    </row>
    <row r="1083" spans="1:6">
      <c r="A1083" s="732">
        <v>71017</v>
      </c>
      <c r="B1083" s="732" t="s">
        <v>1571</v>
      </c>
      <c r="C1083" s="732">
        <v>7</v>
      </c>
      <c r="D1083" s="732" t="s">
        <v>2446</v>
      </c>
      <c r="E1083" s="732">
        <v>1</v>
      </c>
      <c r="F1083" s="732" t="s">
        <v>1462</v>
      </c>
    </row>
    <row r="1084" spans="1:6">
      <c r="A1084" s="732">
        <v>71018</v>
      </c>
      <c r="B1084" s="732" t="s">
        <v>1572</v>
      </c>
      <c r="C1084" s="732">
        <v>7</v>
      </c>
      <c r="D1084" s="732" t="s">
        <v>2446</v>
      </c>
      <c r="E1084" s="732">
        <v>1</v>
      </c>
      <c r="F1084" s="732" t="s">
        <v>1462</v>
      </c>
    </row>
    <row r="1085" spans="1:6">
      <c r="A1085" s="732">
        <v>71019</v>
      </c>
      <c r="B1085" s="732" t="s">
        <v>1573</v>
      </c>
      <c r="C1085" s="732">
        <v>7</v>
      </c>
      <c r="D1085" s="732" t="s">
        <v>2446</v>
      </c>
      <c r="E1085" s="732">
        <v>1</v>
      </c>
      <c r="F1085" s="732" t="s">
        <v>1462</v>
      </c>
    </row>
    <row r="1086" spans="1:6">
      <c r="A1086" s="732">
        <v>71020</v>
      </c>
      <c r="B1086" s="732" t="s">
        <v>1574</v>
      </c>
      <c r="C1086" s="732">
        <v>7</v>
      </c>
      <c r="D1086" s="732" t="s">
        <v>2446</v>
      </c>
      <c r="E1086" s="732">
        <v>1</v>
      </c>
      <c r="F1086" s="732" t="s">
        <v>1462</v>
      </c>
    </row>
    <row r="1087" spans="1:6">
      <c r="A1087" s="732">
        <v>71021</v>
      </c>
      <c r="B1087" s="732" t="s">
        <v>1575</v>
      </c>
      <c r="C1087" s="732">
        <v>7</v>
      </c>
      <c r="D1087" s="732" t="s">
        <v>2446</v>
      </c>
      <c r="E1087" s="732">
        <v>1</v>
      </c>
      <c r="F1087" s="732" t="s">
        <v>1462</v>
      </c>
    </row>
    <row r="1088" spans="1:6">
      <c r="A1088" s="732">
        <v>71022</v>
      </c>
      <c r="B1088" s="732" t="s">
        <v>1576</v>
      </c>
      <c r="C1088" s="732">
        <v>7</v>
      </c>
      <c r="D1088" s="732" t="s">
        <v>2446</v>
      </c>
      <c r="E1088" s="732">
        <v>1</v>
      </c>
      <c r="F1088" s="732" t="s">
        <v>1462</v>
      </c>
    </row>
    <row r="1089" spans="1:6">
      <c r="A1089" s="732">
        <v>71023</v>
      </c>
      <c r="B1089" s="732" t="s">
        <v>1577</v>
      </c>
      <c r="C1089" s="732">
        <v>7</v>
      </c>
      <c r="D1089" s="732" t="s">
        <v>2446</v>
      </c>
      <c r="E1089" s="732">
        <v>1</v>
      </c>
      <c r="F1089" s="732" t="s">
        <v>1462</v>
      </c>
    </row>
    <row r="1090" spans="1:6">
      <c r="A1090" s="732">
        <v>71024</v>
      </c>
      <c r="B1090" s="732" t="s">
        <v>1578</v>
      </c>
      <c r="C1090" s="732">
        <v>7</v>
      </c>
      <c r="D1090" s="732" t="s">
        <v>2446</v>
      </c>
      <c r="E1090" s="732">
        <v>1</v>
      </c>
      <c r="F1090" s="732" t="s">
        <v>1462</v>
      </c>
    </row>
    <row r="1091" spans="1:6">
      <c r="A1091" s="732">
        <v>71025</v>
      </c>
      <c r="B1091" s="732" t="s">
        <v>1579</v>
      </c>
      <c r="C1091" s="732">
        <v>7</v>
      </c>
      <c r="D1091" s="732" t="s">
        <v>2446</v>
      </c>
      <c r="E1091" s="732">
        <v>1</v>
      </c>
      <c r="F1091" s="732" t="s">
        <v>1462</v>
      </c>
    </row>
    <row r="1092" spans="1:6">
      <c r="A1092" s="732">
        <v>71310</v>
      </c>
      <c r="B1092" s="732" t="s">
        <v>3197</v>
      </c>
      <c r="C1092" s="732">
        <v>2</v>
      </c>
      <c r="D1092" s="732" t="s">
        <v>2443</v>
      </c>
      <c r="E1092" s="732">
        <v>191</v>
      </c>
      <c r="F1092" s="732" t="s">
        <v>545</v>
      </c>
    </row>
    <row r="1093" spans="1:6">
      <c r="A1093" s="732">
        <v>72050</v>
      </c>
      <c r="B1093" s="732" t="s">
        <v>3199</v>
      </c>
      <c r="C1093" s="732">
        <v>2</v>
      </c>
      <c r="D1093" s="732" t="s">
        <v>2443</v>
      </c>
      <c r="E1093" s="732">
        <v>191</v>
      </c>
      <c r="F1093" s="732" t="s">
        <v>545</v>
      </c>
    </row>
    <row r="1094" spans="1:6">
      <c r="A1094" s="732">
        <v>72054</v>
      </c>
      <c r="B1094" s="732" t="s">
        <v>3200</v>
      </c>
      <c r="C1094" s="732">
        <v>2</v>
      </c>
      <c r="D1094" s="732" t="s">
        <v>2443</v>
      </c>
      <c r="E1094" s="732">
        <v>191</v>
      </c>
      <c r="F1094" s="732" t="s">
        <v>545</v>
      </c>
    </row>
    <row r="1095" spans="1:6">
      <c r="A1095" s="732">
        <v>72063</v>
      </c>
      <c r="B1095" s="732" t="s">
        <v>3201</v>
      </c>
      <c r="C1095" s="732">
        <v>2</v>
      </c>
      <c r="D1095" s="732" t="s">
        <v>2443</v>
      </c>
      <c r="E1095" s="732">
        <v>191</v>
      </c>
      <c r="F1095" s="732" t="s">
        <v>545</v>
      </c>
    </row>
    <row r="1096" spans="1:6">
      <c r="A1096" s="732">
        <v>72065</v>
      </c>
      <c r="B1096" s="732" t="s">
        <v>1346</v>
      </c>
      <c r="C1096" s="732">
        <v>2</v>
      </c>
      <c r="D1096" s="732" t="s">
        <v>2443</v>
      </c>
      <c r="E1096" s="732">
        <v>34</v>
      </c>
      <c r="F1096" s="732" t="s">
        <v>3204</v>
      </c>
    </row>
    <row r="1097" spans="1:6">
      <c r="A1097" s="732">
        <v>72105</v>
      </c>
      <c r="B1097" s="732" t="s">
        <v>1580</v>
      </c>
      <c r="C1097" s="732">
        <v>7</v>
      </c>
      <c r="D1097" s="732" t="s">
        <v>2446</v>
      </c>
      <c r="E1097" s="732">
        <v>107</v>
      </c>
      <c r="F1097" s="732" t="s">
        <v>2463</v>
      </c>
    </row>
    <row r="1098" spans="1:6">
      <c r="A1098" s="732">
        <v>72154</v>
      </c>
      <c r="B1098" s="732" t="s">
        <v>1582</v>
      </c>
      <c r="C1098" s="732">
        <v>6</v>
      </c>
      <c r="D1098" s="732" t="s">
        <v>1170</v>
      </c>
      <c r="E1098" s="732">
        <v>120</v>
      </c>
      <c r="F1098" s="732" t="s">
        <v>511</v>
      </c>
    </row>
    <row r="1099" spans="1:6">
      <c r="A1099" s="732">
        <v>72172</v>
      </c>
      <c r="B1099" s="732" t="s">
        <v>1583</v>
      </c>
      <c r="C1099" s="732">
        <v>7</v>
      </c>
      <c r="D1099" s="732" t="s">
        <v>2446</v>
      </c>
      <c r="E1099" s="732">
        <v>107</v>
      </c>
      <c r="F1099" s="732" t="s">
        <v>2463</v>
      </c>
    </row>
    <row r="1100" spans="1:6">
      <c r="A1100" s="732">
        <v>72186</v>
      </c>
      <c r="B1100" s="732" t="s">
        <v>1585</v>
      </c>
      <c r="C1100" s="732">
        <v>7</v>
      </c>
      <c r="D1100" s="732" t="s">
        <v>2446</v>
      </c>
      <c r="E1100" s="732">
        <v>107</v>
      </c>
      <c r="F1100" s="732" t="s">
        <v>2463</v>
      </c>
    </row>
    <row r="1101" spans="1:6">
      <c r="A1101" s="732">
        <v>72201</v>
      </c>
      <c r="B1101" s="732" t="s">
        <v>1587</v>
      </c>
      <c r="C1101" s="732">
        <v>7</v>
      </c>
      <c r="D1101" s="732" t="s">
        <v>2446</v>
      </c>
      <c r="E1101" s="732">
        <v>107</v>
      </c>
      <c r="F1101" s="732" t="s">
        <v>2463</v>
      </c>
    </row>
    <row r="1102" spans="1:6">
      <c r="A1102" s="732">
        <v>72261</v>
      </c>
      <c r="B1102" s="732" t="s">
        <v>1591</v>
      </c>
      <c r="C1102" s="732">
        <v>7</v>
      </c>
      <c r="D1102" s="732" t="s">
        <v>2446</v>
      </c>
      <c r="E1102" s="732">
        <v>107</v>
      </c>
      <c r="F1102" s="732" t="s">
        <v>2463</v>
      </c>
    </row>
    <row r="1103" spans="1:6">
      <c r="A1103" s="732">
        <v>72263</v>
      </c>
      <c r="B1103" s="732" t="s">
        <v>1592</v>
      </c>
      <c r="C1103" s="732">
        <v>2</v>
      </c>
      <c r="D1103" s="732" t="s">
        <v>2443</v>
      </c>
      <c r="E1103" s="732">
        <v>24</v>
      </c>
      <c r="F1103" s="732" t="s">
        <v>3206</v>
      </c>
    </row>
    <row r="1104" spans="1:6">
      <c r="A1104" s="732">
        <v>72316</v>
      </c>
      <c r="B1104" s="732" t="s">
        <v>1595</v>
      </c>
      <c r="C1104" s="732">
        <v>2</v>
      </c>
      <c r="D1104" s="732" t="s">
        <v>2443</v>
      </c>
      <c r="E1104" s="732">
        <v>26</v>
      </c>
      <c r="F1104" s="732" t="s">
        <v>3207</v>
      </c>
    </row>
    <row r="1105" spans="1:6">
      <c r="A1105" s="732">
        <v>72321</v>
      </c>
      <c r="B1105" s="732" t="s">
        <v>1762</v>
      </c>
      <c r="C1105" s="732">
        <v>7</v>
      </c>
      <c r="D1105" s="732" t="s">
        <v>2446</v>
      </c>
      <c r="E1105" s="732">
        <v>107</v>
      </c>
      <c r="F1105" s="732" t="s">
        <v>2463</v>
      </c>
    </row>
    <row r="1106" spans="1:6">
      <c r="A1106" s="732">
        <v>72367</v>
      </c>
      <c r="B1106" s="732" t="s">
        <v>1594</v>
      </c>
      <c r="C1106" s="732">
        <v>7</v>
      </c>
      <c r="D1106" s="732" t="s">
        <v>2446</v>
      </c>
      <c r="E1106" s="732">
        <v>107</v>
      </c>
      <c r="F1106" s="732" t="s">
        <v>2463</v>
      </c>
    </row>
    <row r="1107" spans="1:6">
      <c r="A1107" s="732">
        <v>72397</v>
      </c>
      <c r="B1107" s="732" t="s">
        <v>1767</v>
      </c>
      <c r="C1107" s="732">
        <v>7</v>
      </c>
      <c r="D1107" s="732" t="s">
        <v>2446</v>
      </c>
      <c r="E1107" s="732">
        <v>107</v>
      </c>
      <c r="F1107" s="732" t="s">
        <v>2463</v>
      </c>
    </row>
    <row r="1108" spans="1:6">
      <c r="A1108" s="732">
        <v>72399</v>
      </c>
      <c r="B1108" s="732" t="s">
        <v>1768</v>
      </c>
      <c r="C1108" s="732">
        <v>2</v>
      </c>
      <c r="D1108" s="732" t="s">
        <v>2443</v>
      </c>
      <c r="E1108" s="732">
        <v>22</v>
      </c>
      <c r="F1108" s="732" t="s">
        <v>552</v>
      </c>
    </row>
    <row r="1109" spans="1:6">
      <c r="A1109" s="732">
        <v>72411</v>
      </c>
      <c r="B1109" s="732" t="s">
        <v>1769</v>
      </c>
      <c r="C1109" s="732">
        <v>7</v>
      </c>
      <c r="D1109" s="732" t="s">
        <v>2446</v>
      </c>
      <c r="E1109" s="732">
        <v>107</v>
      </c>
      <c r="F1109" s="732" t="s">
        <v>2463</v>
      </c>
    </row>
    <row r="1110" spans="1:6">
      <c r="A1110" s="732">
        <v>72413</v>
      </c>
      <c r="B1110" s="732" t="s">
        <v>1770</v>
      </c>
      <c r="C1110" s="732">
        <v>2</v>
      </c>
      <c r="D1110" s="732" t="s">
        <v>2443</v>
      </c>
      <c r="E1110" s="732">
        <v>35</v>
      </c>
      <c r="F1110" s="732" t="s">
        <v>512</v>
      </c>
    </row>
    <row r="1111" spans="1:6">
      <c r="A1111" s="732">
        <v>72424</v>
      </c>
      <c r="B1111" s="732" t="s">
        <v>1771</v>
      </c>
      <c r="C1111" s="732">
        <v>7</v>
      </c>
      <c r="D1111" s="732" t="s">
        <v>2446</v>
      </c>
      <c r="E1111" s="732">
        <v>107</v>
      </c>
      <c r="F1111" s="732" t="s">
        <v>2463</v>
      </c>
    </row>
    <row r="1112" spans="1:6">
      <c r="A1112" s="732">
        <v>72439</v>
      </c>
      <c r="B1112" s="732" t="s">
        <v>1589</v>
      </c>
      <c r="C1112" s="732">
        <v>7</v>
      </c>
      <c r="D1112" s="732" t="s">
        <v>2446</v>
      </c>
      <c r="E1112" s="732">
        <v>107</v>
      </c>
      <c r="F1112" s="732" t="s">
        <v>2463</v>
      </c>
    </row>
    <row r="1113" spans="1:6">
      <c r="A1113" s="732">
        <v>72469</v>
      </c>
      <c r="B1113" s="732" t="s">
        <v>1773</v>
      </c>
      <c r="C1113" s="732">
        <v>7</v>
      </c>
      <c r="D1113" s="732" t="s">
        <v>2446</v>
      </c>
      <c r="E1113" s="732">
        <v>107</v>
      </c>
      <c r="F1113" s="732" t="s">
        <v>2463</v>
      </c>
    </row>
    <row r="1114" spans="1:6">
      <c r="A1114" s="732">
        <v>72475</v>
      </c>
      <c r="B1114" s="732" t="s">
        <v>1774</v>
      </c>
      <c r="C1114" s="732">
        <v>2</v>
      </c>
      <c r="D1114" s="732" t="s">
        <v>2443</v>
      </c>
      <c r="E1114" s="732">
        <v>34</v>
      </c>
      <c r="F1114" s="732" t="s">
        <v>3204</v>
      </c>
    </row>
    <row r="1115" spans="1:6">
      <c r="A1115" s="732">
        <v>72494</v>
      </c>
      <c r="B1115" s="732" t="s">
        <v>1775</v>
      </c>
      <c r="C1115" s="732">
        <v>2</v>
      </c>
      <c r="D1115" s="732" t="s">
        <v>2443</v>
      </c>
      <c r="E1115" s="732">
        <v>38</v>
      </c>
      <c r="F1115" s="732" t="s">
        <v>3208</v>
      </c>
    </row>
    <row r="1116" spans="1:6">
      <c r="A1116" s="732">
        <v>72499</v>
      </c>
      <c r="B1116" s="732" t="s">
        <v>1776</v>
      </c>
      <c r="C1116" s="732">
        <v>7</v>
      </c>
      <c r="D1116" s="732" t="s">
        <v>2446</v>
      </c>
      <c r="E1116" s="732">
        <v>107</v>
      </c>
      <c r="F1116" s="732" t="s">
        <v>2463</v>
      </c>
    </row>
    <row r="1117" spans="1:6">
      <c r="A1117" s="732">
        <v>72528</v>
      </c>
      <c r="B1117" s="732" t="s">
        <v>1779</v>
      </c>
      <c r="C1117" s="732">
        <v>7</v>
      </c>
      <c r="D1117" s="732" t="s">
        <v>2446</v>
      </c>
      <c r="E1117" s="732">
        <v>107</v>
      </c>
      <c r="F1117" s="732" t="s">
        <v>2463</v>
      </c>
    </row>
    <row r="1118" spans="1:6">
      <c r="A1118" s="732">
        <v>72583</v>
      </c>
      <c r="B1118" s="732" t="s">
        <v>1781</v>
      </c>
      <c r="C1118" s="732">
        <v>2</v>
      </c>
      <c r="D1118" s="732" t="s">
        <v>2443</v>
      </c>
      <c r="E1118" s="732">
        <v>31</v>
      </c>
      <c r="F1118" s="732" t="s">
        <v>3203</v>
      </c>
    </row>
    <row r="1119" spans="1:6">
      <c r="A1119" s="732">
        <v>72588</v>
      </c>
      <c r="B1119" s="732" t="s">
        <v>1782</v>
      </c>
      <c r="C1119" s="732">
        <v>7</v>
      </c>
      <c r="D1119" s="732" t="s">
        <v>2446</v>
      </c>
      <c r="E1119" s="732">
        <v>107</v>
      </c>
      <c r="F1119" s="732" t="s">
        <v>2463</v>
      </c>
    </row>
    <row r="1120" spans="1:6">
      <c r="A1120" s="732">
        <v>72590</v>
      </c>
      <c r="B1120" s="732" t="s">
        <v>1783</v>
      </c>
      <c r="C1120" s="732">
        <v>2</v>
      </c>
      <c r="D1120" s="732" t="s">
        <v>2443</v>
      </c>
      <c r="E1120" s="732">
        <v>31</v>
      </c>
      <c r="F1120" s="732" t="s">
        <v>3203</v>
      </c>
    </row>
    <row r="1121" spans="1:6">
      <c r="A1121" s="732">
        <v>72618</v>
      </c>
      <c r="B1121" s="732" t="s">
        <v>1785</v>
      </c>
      <c r="C1121" s="732">
        <v>7</v>
      </c>
      <c r="D1121" s="732" t="s">
        <v>2446</v>
      </c>
      <c r="E1121" s="732">
        <v>107</v>
      </c>
      <c r="F1121" s="732" t="s">
        <v>2463</v>
      </c>
    </row>
    <row r="1122" spans="1:6">
      <c r="A1122" s="732">
        <v>72620</v>
      </c>
      <c r="B1122" s="732" t="s">
        <v>1786</v>
      </c>
      <c r="C1122" s="732">
        <v>2</v>
      </c>
      <c r="D1122" s="732" t="s">
        <v>2443</v>
      </c>
      <c r="E1122" s="732">
        <v>32</v>
      </c>
      <c r="F1122" s="732" t="s">
        <v>550</v>
      </c>
    </row>
    <row r="1123" spans="1:6">
      <c r="A1123" s="732">
        <v>72648</v>
      </c>
      <c r="B1123" s="732" t="s">
        <v>1787</v>
      </c>
      <c r="C1123" s="732">
        <v>7</v>
      </c>
      <c r="D1123" s="732" t="s">
        <v>2446</v>
      </c>
      <c r="E1123" s="732">
        <v>107</v>
      </c>
      <c r="F1123" s="732" t="s">
        <v>2463</v>
      </c>
    </row>
    <row r="1124" spans="1:6">
      <c r="A1124" s="732">
        <v>72650</v>
      </c>
      <c r="B1124" s="732" t="s">
        <v>1788</v>
      </c>
      <c r="C1124" s="732">
        <v>2</v>
      </c>
      <c r="D1124" s="732" t="s">
        <v>2443</v>
      </c>
      <c r="E1124" s="732">
        <v>34</v>
      </c>
      <c r="F1124" s="732" t="s">
        <v>3204</v>
      </c>
    </row>
    <row r="1125" spans="1:6">
      <c r="A1125" s="732">
        <v>72714</v>
      </c>
      <c r="B1125" s="732" t="s">
        <v>1789</v>
      </c>
      <c r="C1125" s="732">
        <v>7</v>
      </c>
      <c r="D1125" s="732" t="s">
        <v>2446</v>
      </c>
      <c r="E1125" s="732">
        <v>107</v>
      </c>
      <c r="F1125" s="732" t="s">
        <v>2463</v>
      </c>
    </row>
    <row r="1126" spans="1:6">
      <c r="A1126" s="732">
        <v>72726</v>
      </c>
      <c r="B1126" s="732" t="s">
        <v>1790</v>
      </c>
      <c r="C1126" s="732">
        <v>7</v>
      </c>
      <c r="D1126" s="732" t="s">
        <v>2446</v>
      </c>
      <c r="E1126" s="732">
        <v>107</v>
      </c>
      <c r="F1126" s="732" t="s">
        <v>2463</v>
      </c>
    </row>
    <row r="1127" spans="1:6">
      <c r="A1127" s="732">
        <v>72737</v>
      </c>
      <c r="B1127" s="732" t="s">
        <v>1791</v>
      </c>
      <c r="C1127" s="732">
        <v>7</v>
      </c>
      <c r="D1127" s="732" t="s">
        <v>2446</v>
      </c>
      <c r="E1127" s="732">
        <v>107</v>
      </c>
      <c r="F1127" s="732" t="s">
        <v>2463</v>
      </c>
    </row>
    <row r="1128" spans="1:6">
      <c r="A1128" s="732">
        <v>72748</v>
      </c>
      <c r="B1128" s="732" t="s">
        <v>1792</v>
      </c>
      <c r="C1128" s="732">
        <v>7</v>
      </c>
      <c r="D1128" s="732" t="s">
        <v>2446</v>
      </c>
      <c r="E1128" s="732">
        <v>107</v>
      </c>
      <c r="F1128" s="732" t="s">
        <v>2463</v>
      </c>
    </row>
    <row r="1129" spans="1:6">
      <c r="A1129" s="732">
        <v>72759</v>
      </c>
      <c r="B1129" s="732" t="s">
        <v>1793</v>
      </c>
      <c r="C1129" s="732">
        <v>7</v>
      </c>
      <c r="D1129" s="732" t="s">
        <v>2446</v>
      </c>
      <c r="E1129" s="732">
        <v>107</v>
      </c>
      <c r="F1129" s="732" t="s">
        <v>2463</v>
      </c>
    </row>
    <row r="1130" spans="1:6">
      <c r="A1130" s="732">
        <v>72771</v>
      </c>
      <c r="B1130" s="732" t="s">
        <v>1794</v>
      </c>
      <c r="C1130" s="732">
        <v>7</v>
      </c>
      <c r="D1130" s="732" t="s">
        <v>2446</v>
      </c>
      <c r="E1130" s="732">
        <v>107</v>
      </c>
      <c r="F1130" s="732" t="s">
        <v>2463</v>
      </c>
    </row>
    <row r="1131" spans="1:6">
      <c r="A1131" s="732">
        <v>72781</v>
      </c>
      <c r="B1131" s="732" t="s">
        <v>1795</v>
      </c>
      <c r="C1131" s="732">
        <v>7</v>
      </c>
      <c r="D1131" s="732" t="s">
        <v>2446</v>
      </c>
      <c r="E1131" s="732">
        <v>107</v>
      </c>
      <c r="F1131" s="732" t="s">
        <v>2463</v>
      </c>
    </row>
    <row r="1132" spans="1:6">
      <c r="A1132" s="732">
        <v>72791</v>
      </c>
      <c r="B1132" s="732" t="s">
        <v>1796</v>
      </c>
      <c r="C1132" s="732">
        <v>7</v>
      </c>
      <c r="D1132" s="732" t="s">
        <v>2446</v>
      </c>
      <c r="E1132" s="732">
        <v>107</v>
      </c>
      <c r="F1132" s="732" t="s">
        <v>2463</v>
      </c>
    </row>
    <row r="1133" spans="1:6">
      <c r="A1133" s="732">
        <v>72802</v>
      </c>
      <c r="B1133" s="732" t="s">
        <v>1797</v>
      </c>
      <c r="C1133" s="732">
        <v>7</v>
      </c>
      <c r="D1133" s="732" t="s">
        <v>2446</v>
      </c>
      <c r="E1133" s="732">
        <v>107</v>
      </c>
      <c r="F1133" s="732" t="s">
        <v>2463</v>
      </c>
    </row>
    <row r="1134" spans="1:6">
      <c r="A1134" s="732">
        <v>72813</v>
      </c>
      <c r="B1134" s="732" t="s">
        <v>2</v>
      </c>
      <c r="C1134" s="732">
        <v>7</v>
      </c>
      <c r="D1134" s="732" t="s">
        <v>2446</v>
      </c>
      <c r="E1134" s="732">
        <v>107</v>
      </c>
      <c r="F1134" s="732" t="s">
        <v>2463</v>
      </c>
    </row>
    <row r="1135" spans="1:6">
      <c r="A1135" s="732">
        <v>72824</v>
      </c>
      <c r="B1135" s="732" t="s">
        <v>3</v>
      </c>
      <c r="C1135" s="732">
        <v>7</v>
      </c>
      <c r="D1135" s="732" t="s">
        <v>2446</v>
      </c>
      <c r="E1135" s="732">
        <v>107</v>
      </c>
      <c r="F1135" s="732" t="s">
        <v>2463</v>
      </c>
    </row>
    <row r="1136" spans="1:6">
      <c r="A1136" s="732">
        <v>72835</v>
      </c>
      <c r="B1136" s="732" t="s">
        <v>4</v>
      </c>
      <c r="C1136" s="732">
        <v>7</v>
      </c>
      <c r="D1136" s="732" t="s">
        <v>2446</v>
      </c>
      <c r="E1136" s="732">
        <v>107</v>
      </c>
      <c r="F1136" s="732" t="s">
        <v>2463</v>
      </c>
    </row>
    <row r="1137" spans="1:6">
      <c r="A1137" s="732">
        <v>72843</v>
      </c>
      <c r="B1137" s="732" t="s">
        <v>5</v>
      </c>
      <c r="C1137" s="732">
        <v>2</v>
      </c>
      <c r="D1137" s="732" t="s">
        <v>2443</v>
      </c>
      <c r="E1137" s="732">
        <v>6</v>
      </c>
      <c r="F1137" s="732" t="s">
        <v>549</v>
      </c>
    </row>
    <row r="1138" spans="1:6">
      <c r="A1138" s="732">
        <v>72845</v>
      </c>
      <c r="B1138" s="732" t="s">
        <v>6</v>
      </c>
      <c r="C1138" s="732">
        <v>2</v>
      </c>
      <c r="D1138" s="732" t="s">
        <v>2443</v>
      </c>
      <c r="E1138" s="732">
        <v>25</v>
      </c>
      <c r="F1138" s="732" t="s">
        <v>3210</v>
      </c>
    </row>
    <row r="1139" spans="1:6">
      <c r="A1139" s="732">
        <v>72846</v>
      </c>
      <c r="B1139" s="732" t="s">
        <v>7</v>
      </c>
      <c r="C1139" s="732">
        <v>2</v>
      </c>
      <c r="D1139" s="732" t="s">
        <v>2443</v>
      </c>
      <c r="E1139" s="732">
        <v>24</v>
      </c>
      <c r="F1139" s="732" t="s">
        <v>3206</v>
      </c>
    </row>
    <row r="1140" spans="1:6">
      <c r="A1140" s="732">
        <v>72847</v>
      </c>
      <c r="B1140" s="732" t="s">
        <v>8</v>
      </c>
      <c r="C1140" s="732">
        <v>2</v>
      </c>
      <c r="D1140" s="732" t="s">
        <v>2443</v>
      </c>
      <c r="E1140" s="732">
        <v>38</v>
      </c>
      <c r="F1140" s="732" t="s">
        <v>3208</v>
      </c>
    </row>
    <row r="1141" spans="1:6">
      <c r="A1141" s="732">
        <v>72850</v>
      </c>
      <c r="B1141" s="732" t="s">
        <v>9</v>
      </c>
      <c r="C1141" s="732">
        <v>2</v>
      </c>
      <c r="D1141" s="732" t="s">
        <v>2443</v>
      </c>
      <c r="E1141" s="732">
        <v>10</v>
      </c>
      <c r="F1141" s="732" t="s">
        <v>3211</v>
      </c>
    </row>
    <row r="1142" spans="1:6">
      <c r="A1142" s="732">
        <v>72852</v>
      </c>
      <c r="B1142" s="732" t="s">
        <v>10</v>
      </c>
      <c r="C1142" s="732">
        <v>2</v>
      </c>
      <c r="D1142" s="732" t="s">
        <v>2443</v>
      </c>
      <c r="E1142" s="732">
        <v>23</v>
      </c>
      <c r="F1142" s="732" t="s">
        <v>3205</v>
      </c>
    </row>
    <row r="1143" spans="1:6">
      <c r="A1143" s="732">
        <v>72902</v>
      </c>
      <c r="B1143" s="732" t="s">
        <v>11</v>
      </c>
      <c r="C1143" s="732">
        <v>7</v>
      </c>
      <c r="D1143" s="732" t="s">
        <v>2446</v>
      </c>
      <c r="E1143" s="732">
        <v>107</v>
      </c>
      <c r="F1143" s="732" t="s">
        <v>2463</v>
      </c>
    </row>
    <row r="1144" spans="1:6">
      <c r="A1144" s="732">
        <v>72920</v>
      </c>
      <c r="B1144" s="732" t="s">
        <v>12</v>
      </c>
      <c r="C1144" s="732">
        <v>2</v>
      </c>
      <c r="D1144" s="732" t="s">
        <v>2443</v>
      </c>
      <c r="E1144" s="732">
        <v>36</v>
      </c>
      <c r="F1144" s="732" t="s">
        <v>3217</v>
      </c>
    </row>
    <row r="1145" spans="1:6">
      <c r="A1145" s="732">
        <v>73015</v>
      </c>
      <c r="B1145" s="732" t="s">
        <v>3202</v>
      </c>
      <c r="C1145" s="732">
        <v>2</v>
      </c>
      <c r="D1145" s="732" t="s">
        <v>2443</v>
      </c>
      <c r="E1145" s="732">
        <v>191</v>
      </c>
      <c r="F1145" s="732" t="s">
        <v>545</v>
      </c>
    </row>
    <row r="1146" spans="1:6">
      <c r="A1146" s="732">
        <v>73058</v>
      </c>
      <c r="B1146" s="732" t="s">
        <v>1779</v>
      </c>
      <c r="C1146" s="732">
        <v>7</v>
      </c>
      <c r="D1146" s="732" t="s">
        <v>2446</v>
      </c>
      <c r="E1146" s="732">
        <v>107</v>
      </c>
      <c r="F1146" s="732" t="s">
        <v>2463</v>
      </c>
    </row>
    <row r="1147" spans="1:6">
      <c r="A1147" s="732">
        <v>73060</v>
      </c>
      <c r="B1147" s="732" t="s">
        <v>16</v>
      </c>
      <c r="C1147" s="732">
        <v>2</v>
      </c>
      <c r="D1147" s="732" t="s">
        <v>2443</v>
      </c>
      <c r="E1147" s="732">
        <v>153</v>
      </c>
      <c r="F1147" s="732" t="s">
        <v>513</v>
      </c>
    </row>
    <row r="1148" spans="1:6">
      <c r="A1148" s="732">
        <v>73081</v>
      </c>
      <c r="B1148" s="732" t="s">
        <v>17</v>
      </c>
      <c r="C1148" s="732">
        <v>6</v>
      </c>
      <c r="D1148" s="732" t="s">
        <v>1170</v>
      </c>
      <c r="E1148" s="732">
        <v>29</v>
      </c>
      <c r="F1148" s="732" t="s">
        <v>2459</v>
      </c>
    </row>
    <row r="1149" spans="1:6">
      <c r="A1149" s="732">
        <v>73092</v>
      </c>
      <c r="B1149" s="732" t="s">
        <v>18</v>
      </c>
      <c r="C1149" s="732">
        <v>6</v>
      </c>
      <c r="D1149" s="732" t="s">
        <v>1170</v>
      </c>
      <c r="E1149" s="732">
        <v>29</v>
      </c>
      <c r="F1149" s="732" t="s">
        <v>2459</v>
      </c>
    </row>
    <row r="1150" spans="1:6">
      <c r="A1150" s="732">
        <v>73103</v>
      </c>
      <c r="B1150" s="732" t="s">
        <v>19</v>
      </c>
      <c r="C1150" s="732">
        <v>6</v>
      </c>
      <c r="D1150" s="732" t="s">
        <v>1170</v>
      </c>
      <c r="E1150" s="732">
        <v>29</v>
      </c>
      <c r="F1150" s="732" t="s">
        <v>2459</v>
      </c>
    </row>
    <row r="1151" spans="1:6">
      <c r="A1151" s="732">
        <v>73132</v>
      </c>
      <c r="B1151" s="732" t="s">
        <v>20</v>
      </c>
      <c r="C1151" s="732">
        <v>6</v>
      </c>
      <c r="D1151" s="732" t="s">
        <v>1170</v>
      </c>
      <c r="E1151" s="732">
        <v>29</v>
      </c>
      <c r="F1151" s="732" t="s">
        <v>2459</v>
      </c>
    </row>
    <row r="1152" spans="1:6">
      <c r="A1152" s="732">
        <v>73517</v>
      </c>
      <c r="B1152" s="732" t="s">
        <v>3233</v>
      </c>
      <c r="C1152" s="732">
        <v>2</v>
      </c>
      <c r="D1152" s="732" t="s">
        <v>2443</v>
      </c>
      <c r="E1152" s="732">
        <v>191</v>
      </c>
      <c r="F1152" s="732" t="s">
        <v>545</v>
      </c>
    </row>
    <row r="1153" spans="1:6">
      <c r="A1153" s="732">
        <v>73522</v>
      </c>
      <c r="B1153" s="732" t="s">
        <v>21</v>
      </c>
      <c r="C1153" s="732">
        <v>7</v>
      </c>
      <c r="D1153" s="732" t="s">
        <v>2446</v>
      </c>
      <c r="E1153" s="732">
        <v>107</v>
      </c>
      <c r="F1153" s="732" t="s">
        <v>2463</v>
      </c>
    </row>
    <row r="1154" spans="1:6">
      <c r="A1154" s="732">
        <v>73537</v>
      </c>
      <c r="B1154" s="732" t="s">
        <v>3161</v>
      </c>
      <c r="C1154" s="732">
        <v>2</v>
      </c>
      <c r="D1154" s="732" t="s">
        <v>2443</v>
      </c>
      <c r="E1154" s="732">
        <v>191</v>
      </c>
      <c r="F1154" s="732" t="s">
        <v>545</v>
      </c>
    </row>
    <row r="1155" spans="1:6">
      <c r="A1155" s="732">
        <v>73538</v>
      </c>
      <c r="B1155" s="732" t="s">
        <v>22</v>
      </c>
      <c r="C1155" s="732">
        <v>6</v>
      </c>
      <c r="D1155" s="732" t="s">
        <v>1170</v>
      </c>
      <c r="E1155" s="732">
        <v>36</v>
      </c>
      <c r="F1155" s="732" t="s">
        <v>514</v>
      </c>
    </row>
    <row r="1156" spans="1:6">
      <c r="A1156" s="732">
        <v>73669</v>
      </c>
      <c r="B1156" s="732" t="s">
        <v>3162</v>
      </c>
      <c r="C1156" s="732">
        <v>2</v>
      </c>
      <c r="D1156" s="732" t="s">
        <v>2443</v>
      </c>
      <c r="E1156" s="732">
        <v>191</v>
      </c>
      <c r="F1156" s="732" t="s">
        <v>545</v>
      </c>
    </row>
    <row r="1157" spans="1:6">
      <c r="A1157" s="732">
        <v>73675</v>
      </c>
      <c r="B1157" s="732" t="s">
        <v>23</v>
      </c>
      <c r="C1157" s="732">
        <v>7</v>
      </c>
      <c r="D1157" s="732" t="s">
        <v>2446</v>
      </c>
      <c r="E1157" s="732">
        <v>107</v>
      </c>
      <c r="F1157" s="732" t="s">
        <v>2463</v>
      </c>
    </row>
    <row r="1158" spans="1:6">
      <c r="A1158" s="732">
        <v>73696</v>
      </c>
      <c r="B1158" s="732" t="s">
        <v>24</v>
      </c>
      <c r="C1158" s="732">
        <v>7</v>
      </c>
      <c r="D1158" s="732" t="s">
        <v>2446</v>
      </c>
      <c r="E1158" s="732">
        <v>107</v>
      </c>
      <c r="F1158" s="732" t="s">
        <v>2463</v>
      </c>
    </row>
    <row r="1159" spans="1:6">
      <c r="A1159" s="732">
        <v>73711</v>
      </c>
      <c r="B1159" s="732" t="s">
        <v>26</v>
      </c>
      <c r="C1159" s="732">
        <v>6</v>
      </c>
      <c r="D1159" s="732" t="s">
        <v>1170</v>
      </c>
      <c r="E1159" s="732">
        <v>149</v>
      </c>
      <c r="F1159" s="732" t="s">
        <v>2444</v>
      </c>
    </row>
    <row r="1160" spans="1:6">
      <c r="A1160" s="732">
        <v>73717</v>
      </c>
      <c r="B1160" s="732" t="s">
        <v>27</v>
      </c>
      <c r="C1160" s="732">
        <v>7</v>
      </c>
      <c r="D1160" s="732" t="s">
        <v>2446</v>
      </c>
      <c r="E1160" s="732">
        <v>107</v>
      </c>
      <c r="F1160" s="732" t="s">
        <v>2463</v>
      </c>
    </row>
    <row r="1161" spans="1:6">
      <c r="A1161" s="732">
        <v>73730</v>
      </c>
      <c r="B1161" s="732" t="s">
        <v>28</v>
      </c>
      <c r="C1161" s="732">
        <v>7</v>
      </c>
      <c r="D1161" s="732" t="s">
        <v>2446</v>
      </c>
      <c r="E1161" s="732">
        <v>107</v>
      </c>
      <c r="F1161" s="732" t="s">
        <v>2463</v>
      </c>
    </row>
    <row r="1162" spans="1:6">
      <c r="A1162" s="732">
        <v>73731</v>
      </c>
      <c r="B1162" s="732" t="s">
        <v>29</v>
      </c>
      <c r="C1162" s="732">
        <v>2</v>
      </c>
      <c r="D1162" s="732" t="s">
        <v>2443</v>
      </c>
      <c r="E1162" s="732">
        <v>151</v>
      </c>
      <c r="F1162" s="732" t="s">
        <v>515</v>
      </c>
    </row>
    <row r="1163" spans="1:6">
      <c r="A1163" s="732">
        <v>73744</v>
      </c>
      <c r="B1163" s="732" t="s">
        <v>30</v>
      </c>
      <c r="C1163" s="732">
        <v>7</v>
      </c>
      <c r="D1163" s="732" t="s">
        <v>2446</v>
      </c>
      <c r="E1163" s="732">
        <v>107</v>
      </c>
      <c r="F1163" s="732" t="s">
        <v>2463</v>
      </c>
    </row>
    <row r="1164" spans="1:6">
      <c r="A1164" s="732">
        <v>73764</v>
      </c>
      <c r="B1164" s="732" t="s">
        <v>32</v>
      </c>
      <c r="C1164" s="732">
        <v>7</v>
      </c>
      <c r="D1164" s="732" t="s">
        <v>2446</v>
      </c>
      <c r="E1164" s="732">
        <v>107</v>
      </c>
      <c r="F1164" s="732" t="s">
        <v>2463</v>
      </c>
    </row>
    <row r="1165" spans="1:6">
      <c r="A1165" s="732">
        <v>73767</v>
      </c>
      <c r="B1165" s="732" t="s">
        <v>3163</v>
      </c>
      <c r="C1165" s="732">
        <v>2</v>
      </c>
      <c r="D1165" s="732" t="s">
        <v>2443</v>
      </c>
      <c r="E1165" s="732">
        <v>191</v>
      </c>
      <c r="F1165" s="732" t="s">
        <v>545</v>
      </c>
    </row>
    <row r="1166" spans="1:6">
      <c r="A1166" s="732">
        <v>73777</v>
      </c>
      <c r="B1166" s="732" t="s">
        <v>3263</v>
      </c>
      <c r="C1166" s="732">
        <v>2</v>
      </c>
      <c r="D1166" s="732" t="s">
        <v>2443</v>
      </c>
      <c r="E1166" s="732">
        <v>191</v>
      </c>
      <c r="F1166" s="732" t="s">
        <v>545</v>
      </c>
    </row>
    <row r="1167" spans="1:6">
      <c r="A1167" s="732">
        <v>73799</v>
      </c>
      <c r="B1167" s="732" t="s">
        <v>3091</v>
      </c>
      <c r="C1167" s="732">
        <v>2</v>
      </c>
      <c r="D1167" s="732" t="s">
        <v>2443</v>
      </c>
      <c r="E1167" s="732">
        <v>191</v>
      </c>
      <c r="F1167" s="732" t="s">
        <v>545</v>
      </c>
    </row>
    <row r="1168" spans="1:6">
      <c r="A1168" s="732">
        <v>73800</v>
      </c>
      <c r="B1168" s="732" t="s">
        <v>3092</v>
      </c>
      <c r="C1168" s="732">
        <v>2</v>
      </c>
      <c r="D1168" s="732" t="s">
        <v>2443</v>
      </c>
      <c r="E1168" s="732">
        <v>191</v>
      </c>
      <c r="F1168" s="732" t="s">
        <v>545</v>
      </c>
    </row>
    <row r="1169" spans="1:6">
      <c r="A1169" s="732">
        <v>73806</v>
      </c>
      <c r="B1169" s="732" t="s">
        <v>35</v>
      </c>
      <c r="C1169" s="732">
        <v>7</v>
      </c>
      <c r="D1169" s="732" t="s">
        <v>2446</v>
      </c>
      <c r="E1169" s="732">
        <v>107</v>
      </c>
      <c r="F1169" s="732" t="s">
        <v>2463</v>
      </c>
    </row>
    <row r="1170" spans="1:6">
      <c r="A1170" s="732">
        <v>73831</v>
      </c>
      <c r="B1170" s="732" t="s">
        <v>3093</v>
      </c>
      <c r="C1170" s="732">
        <v>2</v>
      </c>
      <c r="D1170" s="732" t="s">
        <v>2443</v>
      </c>
      <c r="E1170" s="732">
        <v>191</v>
      </c>
      <c r="F1170" s="732" t="s">
        <v>545</v>
      </c>
    </row>
    <row r="1171" spans="1:6">
      <c r="A1171" s="732">
        <v>73837</v>
      </c>
      <c r="B1171" s="732" t="s">
        <v>36</v>
      </c>
      <c r="C1171" s="732">
        <v>7</v>
      </c>
      <c r="D1171" s="732" t="s">
        <v>2446</v>
      </c>
      <c r="E1171" s="732">
        <v>107</v>
      </c>
      <c r="F1171" s="732" t="s">
        <v>2463</v>
      </c>
    </row>
    <row r="1172" spans="1:6">
      <c r="A1172" s="732">
        <v>73899</v>
      </c>
      <c r="B1172" s="732" t="s">
        <v>39</v>
      </c>
      <c r="C1172" s="732">
        <v>7</v>
      </c>
      <c r="D1172" s="732" t="s">
        <v>2446</v>
      </c>
      <c r="E1172" s="732">
        <v>107</v>
      </c>
      <c r="F1172" s="732" t="s">
        <v>2463</v>
      </c>
    </row>
    <row r="1173" spans="1:6">
      <c r="A1173" s="732">
        <v>73918</v>
      </c>
      <c r="B1173" s="732" t="s">
        <v>40</v>
      </c>
      <c r="C1173" s="732">
        <v>6</v>
      </c>
      <c r="D1173" s="732" t="s">
        <v>1170</v>
      </c>
      <c r="E1173" s="732">
        <v>35</v>
      </c>
      <c r="F1173" s="732" t="s">
        <v>516</v>
      </c>
    </row>
    <row r="1174" spans="1:6">
      <c r="A1174" s="732">
        <v>73962</v>
      </c>
      <c r="B1174" s="732" t="s">
        <v>41</v>
      </c>
      <c r="C1174" s="732">
        <v>7</v>
      </c>
      <c r="D1174" s="732" t="s">
        <v>2446</v>
      </c>
      <c r="E1174" s="732">
        <v>107</v>
      </c>
      <c r="F1174" s="732" t="s">
        <v>2463</v>
      </c>
    </row>
    <row r="1175" spans="1:6">
      <c r="A1175" s="732">
        <v>73964</v>
      </c>
      <c r="B1175" s="732" t="s">
        <v>42</v>
      </c>
      <c r="C1175" s="732">
        <v>2</v>
      </c>
      <c r="D1175" s="732" t="s">
        <v>2443</v>
      </c>
      <c r="E1175" s="732">
        <v>152</v>
      </c>
      <c r="F1175" s="732" t="s">
        <v>517</v>
      </c>
    </row>
    <row r="1176" spans="1:6">
      <c r="A1176" s="732">
        <v>73978</v>
      </c>
      <c r="B1176" s="732" t="s">
        <v>43</v>
      </c>
      <c r="C1176" s="732">
        <v>2</v>
      </c>
      <c r="D1176" s="732" t="s">
        <v>2443</v>
      </c>
      <c r="E1176" s="732">
        <v>152</v>
      </c>
      <c r="F1176" s="732" t="s">
        <v>517</v>
      </c>
    </row>
    <row r="1177" spans="1:6">
      <c r="A1177" s="732">
        <v>73982</v>
      </c>
      <c r="B1177" s="732" t="s">
        <v>44</v>
      </c>
      <c r="C1177" s="732">
        <v>6</v>
      </c>
      <c r="D1177" s="732" t="s">
        <v>1170</v>
      </c>
      <c r="E1177" s="732">
        <v>39</v>
      </c>
      <c r="F1177" s="732" t="s">
        <v>518</v>
      </c>
    </row>
    <row r="1178" spans="1:6">
      <c r="A1178" s="732">
        <v>74018</v>
      </c>
      <c r="B1178" s="732" t="s">
        <v>3094</v>
      </c>
      <c r="C1178" s="732">
        <v>2</v>
      </c>
      <c r="D1178" s="732" t="s">
        <v>2443</v>
      </c>
      <c r="E1178" s="732">
        <v>191</v>
      </c>
      <c r="F1178" s="732" t="s">
        <v>545</v>
      </c>
    </row>
    <row r="1179" spans="1:6">
      <c r="A1179" s="732">
        <v>74025</v>
      </c>
      <c r="B1179" s="732" t="s">
        <v>36</v>
      </c>
      <c r="C1179" s="732">
        <v>7</v>
      </c>
      <c r="D1179" s="732" t="s">
        <v>2446</v>
      </c>
      <c r="E1179" s="732">
        <v>107</v>
      </c>
      <c r="F1179" s="732" t="s">
        <v>2463</v>
      </c>
    </row>
    <row r="1180" spans="1:6">
      <c r="A1180" s="732">
        <v>75849</v>
      </c>
      <c r="B1180" s="732" t="s">
        <v>45</v>
      </c>
      <c r="C1180" s="732">
        <v>7</v>
      </c>
      <c r="D1180" s="732" t="s">
        <v>2446</v>
      </c>
      <c r="E1180" s="732">
        <v>1</v>
      </c>
      <c r="F1180" s="732" t="s">
        <v>1462</v>
      </c>
    </row>
    <row r="1181" spans="1:6">
      <c r="A1181" s="732">
        <v>77608</v>
      </c>
      <c r="B1181" s="732" t="s">
        <v>48</v>
      </c>
      <c r="C1181" s="732">
        <v>1</v>
      </c>
      <c r="D1181" s="732" t="s">
        <v>2447</v>
      </c>
      <c r="E1181" s="732">
        <v>13</v>
      </c>
      <c r="F1181" s="732" t="s">
        <v>509</v>
      </c>
    </row>
    <row r="1182" spans="1:6">
      <c r="A1182" s="732">
        <v>77663</v>
      </c>
      <c r="B1182" s="732" t="s">
        <v>3142</v>
      </c>
      <c r="C1182" s="732">
        <v>2</v>
      </c>
      <c r="D1182" s="732" t="s">
        <v>2443</v>
      </c>
      <c r="E1182" s="732">
        <v>191</v>
      </c>
      <c r="F1182" s="732" t="s">
        <v>545</v>
      </c>
    </row>
    <row r="1183" spans="1:6">
      <c r="A1183" s="732">
        <v>80527</v>
      </c>
      <c r="B1183" s="732" t="s">
        <v>3248</v>
      </c>
      <c r="C1183" s="732">
        <v>2</v>
      </c>
      <c r="D1183" s="732" t="s">
        <v>2443</v>
      </c>
      <c r="E1183" s="732">
        <v>191</v>
      </c>
      <c r="F1183" s="732" t="s">
        <v>545</v>
      </c>
    </row>
    <row r="1184" spans="1:6">
      <c r="A1184" s="732">
        <v>80691</v>
      </c>
      <c r="B1184" s="732" t="s">
        <v>49</v>
      </c>
      <c r="C1184" s="732">
        <v>2</v>
      </c>
      <c r="D1184" s="732" t="s">
        <v>2443</v>
      </c>
      <c r="E1184" s="732">
        <v>26</v>
      </c>
      <c r="F1184" s="732" t="s">
        <v>3207</v>
      </c>
    </row>
    <row r="1185" spans="1:6">
      <c r="A1185" s="732">
        <v>80695</v>
      </c>
      <c r="B1185" s="732" t="s">
        <v>50</v>
      </c>
      <c r="C1185" s="732">
        <v>2</v>
      </c>
      <c r="D1185" s="732" t="s">
        <v>2443</v>
      </c>
      <c r="E1185" s="732">
        <v>38</v>
      </c>
      <c r="F1185" s="732" t="s">
        <v>3208</v>
      </c>
    </row>
    <row r="1186" spans="1:6">
      <c r="A1186" s="732">
        <v>81026</v>
      </c>
      <c r="B1186" s="732" t="s">
        <v>53</v>
      </c>
      <c r="C1186" s="732">
        <v>7</v>
      </c>
      <c r="D1186" s="732" t="s">
        <v>2446</v>
      </c>
      <c r="E1186" s="732">
        <v>107</v>
      </c>
      <c r="F1186" s="732" t="s">
        <v>2463</v>
      </c>
    </row>
    <row r="1187" spans="1:6">
      <c r="A1187" s="732">
        <v>81035</v>
      </c>
      <c r="B1187" s="732" t="s">
        <v>54</v>
      </c>
      <c r="C1187" s="732">
        <v>2</v>
      </c>
      <c r="D1187" s="732" t="s">
        <v>2443</v>
      </c>
      <c r="E1187" s="732">
        <v>12</v>
      </c>
      <c r="F1187" s="732" t="s">
        <v>3213</v>
      </c>
    </row>
    <row r="1188" spans="1:6">
      <c r="A1188" s="732">
        <v>81350</v>
      </c>
      <c r="B1188" s="732" t="s">
        <v>3249</v>
      </c>
      <c r="C1188" s="732">
        <v>2</v>
      </c>
      <c r="D1188" s="732" t="s">
        <v>2443</v>
      </c>
      <c r="E1188" s="732">
        <v>191</v>
      </c>
      <c r="F1188" s="732" t="s">
        <v>545</v>
      </c>
    </row>
    <row r="1189" spans="1:6">
      <c r="A1189" s="732">
        <v>81606</v>
      </c>
      <c r="B1189" s="732" t="s">
        <v>55</v>
      </c>
      <c r="C1189" s="732">
        <v>1</v>
      </c>
      <c r="D1189" s="732" t="s">
        <v>2447</v>
      </c>
      <c r="E1189" s="732">
        <v>1</v>
      </c>
      <c r="F1189" s="732" t="s">
        <v>2448</v>
      </c>
    </row>
    <row r="1190" spans="1:6">
      <c r="A1190" s="732">
        <v>81706</v>
      </c>
      <c r="B1190" s="732" t="s">
        <v>56</v>
      </c>
      <c r="C1190" s="732">
        <v>7</v>
      </c>
      <c r="D1190" s="732" t="s">
        <v>2446</v>
      </c>
      <c r="E1190" s="732">
        <v>7</v>
      </c>
      <c r="F1190" s="732" t="s">
        <v>519</v>
      </c>
    </row>
    <row r="1191" spans="1:6">
      <c r="A1191" s="732">
        <v>82191</v>
      </c>
      <c r="B1191" s="732" t="s">
        <v>57</v>
      </c>
      <c r="C1191" s="732">
        <v>6</v>
      </c>
      <c r="D1191" s="732" t="s">
        <v>1170</v>
      </c>
      <c r="E1191" s="732">
        <v>149</v>
      </c>
      <c r="F1191" s="732" t="s">
        <v>2444</v>
      </c>
    </row>
    <row r="1192" spans="1:6">
      <c r="A1192" s="732">
        <v>83312</v>
      </c>
      <c r="B1192" s="732" t="s">
        <v>58</v>
      </c>
      <c r="C1192" s="732">
        <v>7</v>
      </c>
      <c r="D1192" s="732" t="s">
        <v>2446</v>
      </c>
      <c r="E1192" s="732">
        <v>107</v>
      </c>
      <c r="F1192" s="732" t="s">
        <v>2463</v>
      </c>
    </row>
    <row r="1193" spans="1:6">
      <c r="A1193" s="732">
        <v>83975</v>
      </c>
      <c r="B1193" s="732" t="s">
        <v>59</v>
      </c>
      <c r="C1193" s="732">
        <v>6</v>
      </c>
      <c r="D1193" s="732" t="s">
        <v>1170</v>
      </c>
      <c r="E1193" s="732">
        <v>18</v>
      </c>
      <c r="F1193" s="732" t="s">
        <v>520</v>
      </c>
    </row>
    <row r="1194" spans="1:6">
      <c r="A1194" s="732">
        <v>84091</v>
      </c>
      <c r="B1194" s="732" t="s">
        <v>60</v>
      </c>
      <c r="C1194" s="732">
        <v>6</v>
      </c>
      <c r="D1194" s="732" t="s">
        <v>1170</v>
      </c>
      <c r="E1194" s="732">
        <v>19</v>
      </c>
      <c r="F1194" s="732" t="s">
        <v>521</v>
      </c>
    </row>
    <row r="1195" spans="1:6">
      <c r="A1195" s="732">
        <v>84212</v>
      </c>
      <c r="B1195" s="732" t="s">
        <v>61</v>
      </c>
      <c r="C1195" s="732">
        <v>6</v>
      </c>
      <c r="D1195" s="732" t="s">
        <v>1170</v>
      </c>
      <c r="E1195" s="732">
        <v>20</v>
      </c>
      <c r="F1195" s="732" t="s">
        <v>522</v>
      </c>
    </row>
    <row r="1196" spans="1:6">
      <c r="A1196" s="732">
        <v>84329</v>
      </c>
      <c r="B1196" s="732" t="s">
        <v>62</v>
      </c>
      <c r="C1196" s="732">
        <v>6</v>
      </c>
      <c r="D1196" s="732" t="s">
        <v>1170</v>
      </c>
      <c r="E1196" s="732">
        <v>21</v>
      </c>
      <c r="F1196" s="732" t="s">
        <v>62</v>
      </c>
    </row>
    <row r="1197" spans="1:6">
      <c r="A1197" s="732">
        <v>84464</v>
      </c>
      <c r="B1197" s="732" t="s">
        <v>63</v>
      </c>
      <c r="C1197" s="732">
        <v>6</v>
      </c>
      <c r="D1197" s="732" t="s">
        <v>1170</v>
      </c>
      <c r="E1197" s="732">
        <v>22</v>
      </c>
      <c r="F1197" s="732" t="s">
        <v>523</v>
      </c>
    </row>
    <row r="1198" spans="1:6">
      <c r="A1198" s="732">
        <v>84606</v>
      </c>
      <c r="B1198" s="732" t="s">
        <v>64</v>
      </c>
      <c r="C1198" s="732">
        <v>6</v>
      </c>
      <c r="D1198" s="732" t="s">
        <v>1170</v>
      </c>
      <c r="E1198" s="732">
        <v>23</v>
      </c>
      <c r="F1198" s="732" t="s">
        <v>524</v>
      </c>
    </row>
    <row r="1199" spans="1:6">
      <c r="A1199" s="732">
        <v>85343</v>
      </c>
      <c r="B1199" s="732" t="s">
        <v>3250</v>
      </c>
      <c r="C1199" s="732">
        <v>2</v>
      </c>
      <c r="D1199" s="732" t="s">
        <v>2443</v>
      </c>
      <c r="E1199" s="732">
        <v>191</v>
      </c>
      <c r="F1199" s="732" t="s">
        <v>545</v>
      </c>
    </row>
    <row r="1200" spans="1:6">
      <c r="A1200" s="732">
        <v>85350</v>
      </c>
      <c r="B1200" s="732" t="s">
        <v>65</v>
      </c>
      <c r="C1200" s="732">
        <v>2</v>
      </c>
      <c r="D1200" s="732" t="s">
        <v>2443</v>
      </c>
      <c r="E1200" s="732">
        <v>4</v>
      </c>
      <c r="F1200" s="732" t="s">
        <v>3212</v>
      </c>
    </row>
    <row r="1201" spans="1:6">
      <c r="A1201" s="732">
        <v>85357</v>
      </c>
      <c r="B1201" s="732" t="s">
        <v>66</v>
      </c>
      <c r="C1201" s="732">
        <v>2</v>
      </c>
      <c r="D1201" s="732" t="s">
        <v>2443</v>
      </c>
      <c r="E1201" s="732">
        <v>22</v>
      </c>
      <c r="F1201" s="732" t="s">
        <v>552</v>
      </c>
    </row>
    <row r="1202" spans="1:6">
      <c r="A1202" s="732">
        <v>85371</v>
      </c>
      <c r="B1202" s="732" t="s">
        <v>68</v>
      </c>
      <c r="C1202" s="732">
        <v>2</v>
      </c>
      <c r="D1202" s="732" t="s">
        <v>2443</v>
      </c>
      <c r="E1202" s="732">
        <v>6</v>
      </c>
      <c r="F1202" s="732" t="s">
        <v>549</v>
      </c>
    </row>
    <row r="1203" spans="1:6">
      <c r="A1203" s="732">
        <v>85378</v>
      </c>
      <c r="B1203" s="732" t="s">
        <v>69</v>
      </c>
      <c r="C1203" s="732">
        <v>2</v>
      </c>
      <c r="D1203" s="732" t="s">
        <v>2443</v>
      </c>
      <c r="E1203" s="732">
        <v>23</v>
      </c>
      <c r="F1203" s="732" t="s">
        <v>3205</v>
      </c>
    </row>
    <row r="1204" spans="1:6">
      <c r="A1204" s="732">
        <v>85385</v>
      </c>
      <c r="B1204" s="732" t="s">
        <v>70</v>
      </c>
      <c r="C1204" s="732">
        <v>2</v>
      </c>
      <c r="D1204" s="732" t="s">
        <v>2443</v>
      </c>
      <c r="E1204" s="732">
        <v>6</v>
      </c>
      <c r="F1204" s="732" t="s">
        <v>549</v>
      </c>
    </row>
    <row r="1205" spans="1:6">
      <c r="A1205" s="732">
        <v>85392</v>
      </c>
      <c r="B1205" s="732" t="s">
        <v>71</v>
      </c>
      <c r="C1205" s="732">
        <v>6</v>
      </c>
      <c r="D1205" s="732" t="s">
        <v>1170</v>
      </c>
      <c r="E1205" s="732">
        <v>149</v>
      </c>
      <c r="F1205" s="732" t="s">
        <v>2444</v>
      </c>
    </row>
    <row r="1206" spans="1:6">
      <c r="A1206" s="732">
        <v>85399</v>
      </c>
      <c r="B1206" s="732" t="s">
        <v>72</v>
      </c>
      <c r="C1206" s="732">
        <v>2</v>
      </c>
      <c r="D1206" s="732" t="s">
        <v>2443</v>
      </c>
      <c r="E1206" s="732">
        <v>4</v>
      </c>
      <c r="F1206" s="732" t="s">
        <v>3212</v>
      </c>
    </row>
    <row r="1207" spans="1:6">
      <c r="A1207" s="732">
        <v>85413</v>
      </c>
      <c r="B1207" s="732" t="s">
        <v>73</v>
      </c>
      <c r="C1207" s="732">
        <v>2</v>
      </c>
      <c r="D1207" s="732" t="s">
        <v>2443</v>
      </c>
      <c r="E1207" s="732">
        <v>6</v>
      </c>
      <c r="F1207" s="732" t="s">
        <v>549</v>
      </c>
    </row>
    <row r="1208" spans="1:6">
      <c r="A1208" s="732">
        <v>85420</v>
      </c>
      <c r="B1208" s="732" t="s">
        <v>74</v>
      </c>
      <c r="C1208" s="732">
        <v>2</v>
      </c>
      <c r="D1208" s="732" t="s">
        <v>2443</v>
      </c>
      <c r="E1208" s="732">
        <v>26</v>
      </c>
      <c r="F1208" s="732" t="s">
        <v>3207</v>
      </c>
    </row>
    <row r="1209" spans="1:6">
      <c r="A1209" s="732">
        <v>85427</v>
      </c>
      <c r="B1209" s="732" t="s">
        <v>75</v>
      </c>
      <c r="C1209" s="732">
        <v>2</v>
      </c>
      <c r="D1209" s="732" t="s">
        <v>2443</v>
      </c>
      <c r="E1209" s="732">
        <v>30</v>
      </c>
      <c r="F1209" s="732" t="s">
        <v>3223</v>
      </c>
    </row>
    <row r="1210" spans="1:6">
      <c r="A1210" s="732">
        <v>85441</v>
      </c>
      <c r="B1210" s="732" t="s">
        <v>76</v>
      </c>
      <c r="C1210" s="732">
        <v>6</v>
      </c>
      <c r="D1210" s="732" t="s">
        <v>1170</v>
      </c>
      <c r="E1210" s="732">
        <v>32</v>
      </c>
      <c r="F1210" s="732" t="s">
        <v>3209</v>
      </c>
    </row>
    <row r="1211" spans="1:6">
      <c r="A1211" s="732">
        <v>85448</v>
      </c>
      <c r="B1211" s="732" t="s">
        <v>77</v>
      </c>
      <c r="C1211" s="732">
        <v>2</v>
      </c>
      <c r="D1211" s="732" t="s">
        <v>2443</v>
      </c>
      <c r="E1211" s="732">
        <v>24</v>
      </c>
      <c r="F1211" s="732" t="s">
        <v>3206</v>
      </c>
    </row>
    <row r="1212" spans="1:6">
      <c r="A1212" s="732">
        <v>85462</v>
      </c>
      <c r="B1212" s="732" t="s">
        <v>3067</v>
      </c>
      <c r="C1212" s="732">
        <v>2</v>
      </c>
      <c r="D1212" s="732" t="s">
        <v>2443</v>
      </c>
      <c r="E1212" s="732">
        <v>191</v>
      </c>
      <c r="F1212" s="732" t="s">
        <v>545</v>
      </c>
    </row>
    <row r="1213" spans="1:6">
      <c r="A1213" s="732">
        <v>85469</v>
      </c>
      <c r="B1213" s="732" t="s">
        <v>78</v>
      </c>
      <c r="C1213" s="732">
        <v>2</v>
      </c>
      <c r="D1213" s="732" t="s">
        <v>2443</v>
      </c>
      <c r="E1213" s="732">
        <v>38</v>
      </c>
      <c r="F1213" s="732" t="s">
        <v>3208</v>
      </c>
    </row>
    <row r="1214" spans="1:6">
      <c r="A1214" s="732">
        <v>85476</v>
      </c>
      <c r="B1214" s="732" t="s">
        <v>79</v>
      </c>
      <c r="C1214" s="732">
        <v>2</v>
      </c>
      <c r="D1214" s="732" t="s">
        <v>2443</v>
      </c>
      <c r="E1214" s="732">
        <v>38</v>
      </c>
      <c r="F1214" s="732" t="s">
        <v>3208</v>
      </c>
    </row>
    <row r="1215" spans="1:6">
      <c r="A1215" s="732">
        <v>85483</v>
      </c>
      <c r="B1215" s="732" t="s">
        <v>80</v>
      </c>
      <c r="C1215" s="732">
        <v>2</v>
      </c>
      <c r="D1215" s="732" t="s">
        <v>2443</v>
      </c>
      <c r="E1215" s="732">
        <v>22</v>
      </c>
      <c r="F1215" s="732" t="s">
        <v>552</v>
      </c>
    </row>
    <row r="1216" spans="1:6">
      <c r="A1216" s="732">
        <v>85490</v>
      </c>
      <c r="B1216" s="732" t="s">
        <v>81</v>
      </c>
      <c r="C1216" s="732">
        <v>2</v>
      </c>
      <c r="D1216" s="732" t="s">
        <v>2443</v>
      </c>
      <c r="E1216" s="732">
        <v>38</v>
      </c>
      <c r="F1216" s="732" t="s">
        <v>3208</v>
      </c>
    </row>
    <row r="1217" spans="1:6">
      <c r="A1217" s="732">
        <v>85497</v>
      </c>
      <c r="B1217" s="732" t="s">
        <v>82</v>
      </c>
      <c r="C1217" s="732">
        <v>2</v>
      </c>
      <c r="D1217" s="732" t="s">
        <v>2443</v>
      </c>
      <c r="E1217" s="732">
        <v>24</v>
      </c>
      <c r="F1217" s="732" t="s">
        <v>3206</v>
      </c>
    </row>
    <row r="1218" spans="1:6">
      <c r="A1218" s="732">
        <v>85504</v>
      </c>
      <c r="B1218" s="732" t="s">
        <v>83</v>
      </c>
      <c r="C1218" s="732">
        <v>2</v>
      </c>
      <c r="D1218" s="732" t="s">
        <v>2443</v>
      </c>
      <c r="E1218" s="732">
        <v>26</v>
      </c>
      <c r="F1218" s="732" t="s">
        <v>3207</v>
      </c>
    </row>
    <row r="1219" spans="1:6">
      <c r="A1219" s="732">
        <v>85511</v>
      </c>
      <c r="B1219" s="732" t="s">
        <v>84</v>
      </c>
      <c r="C1219" s="732">
        <v>2</v>
      </c>
      <c r="D1219" s="732" t="s">
        <v>2443</v>
      </c>
      <c r="E1219" s="732">
        <v>6</v>
      </c>
      <c r="F1219" s="732" t="s">
        <v>549</v>
      </c>
    </row>
    <row r="1220" spans="1:6">
      <c r="A1220" s="732">
        <v>85518</v>
      </c>
      <c r="B1220" s="732" t="s">
        <v>85</v>
      </c>
      <c r="C1220" s="732">
        <v>2</v>
      </c>
      <c r="D1220" s="732" t="s">
        <v>2443</v>
      </c>
      <c r="E1220" s="732">
        <v>30</v>
      </c>
      <c r="F1220" s="732" t="s">
        <v>3223</v>
      </c>
    </row>
    <row r="1221" spans="1:6">
      <c r="A1221" s="732">
        <v>85525</v>
      </c>
      <c r="B1221" s="732" t="s">
        <v>86</v>
      </c>
      <c r="C1221" s="732">
        <v>2</v>
      </c>
      <c r="D1221" s="732" t="s">
        <v>2443</v>
      </c>
      <c r="E1221" s="732">
        <v>6</v>
      </c>
      <c r="F1221" s="732" t="s">
        <v>549</v>
      </c>
    </row>
    <row r="1222" spans="1:6">
      <c r="A1222" s="732">
        <v>85539</v>
      </c>
      <c r="B1222" s="732" t="s">
        <v>87</v>
      </c>
      <c r="C1222" s="732">
        <v>2</v>
      </c>
      <c r="D1222" s="732" t="s">
        <v>2443</v>
      </c>
      <c r="E1222" s="732">
        <v>10</v>
      </c>
      <c r="F1222" s="732" t="s">
        <v>3211</v>
      </c>
    </row>
    <row r="1223" spans="1:6">
      <c r="A1223" s="732">
        <v>85553</v>
      </c>
      <c r="B1223" s="732" t="s">
        <v>88</v>
      </c>
      <c r="C1223" s="732">
        <v>2</v>
      </c>
      <c r="D1223" s="732" t="s">
        <v>2443</v>
      </c>
      <c r="E1223" s="732">
        <v>32</v>
      </c>
      <c r="F1223" s="732" t="s">
        <v>550</v>
      </c>
    </row>
    <row r="1224" spans="1:6">
      <c r="A1224" s="732">
        <v>85560</v>
      </c>
      <c r="B1224" s="732" t="s">
        <v>89</v>
      </c>
      <c r="C1224" s="732">
        <v>2</v>
      </c>
      <c r="D1224" s="732" t="s">
        <v>2443</v>
      </c>
      <c r="E1224" s="732">
        <v>24</v>
      </c>
      <c r="F1224" s="732" t="s">
        <v>3206</v>
      </c>
    </row>
    <row r="1225" spans="1:6">
      <c r="A1225" s="732">
        <v>85567</v>
      </c>
      <c r="B1225" s="732" t="s">
        <v>90</v>
      </c>
      <c r="C1225" s="732">
        <v>2</v>
      </c>
      <c r="D1225" s="732" t="s">
        <v>2443</v>
      </c>
      <c r="E1225" s="732">
        <v>10</v>
      </c>
      <c r="F1225" s="732" t="s">
        <v>3211</v>
      </c>
    </row>
    <row r="1226" spans="1:6">
      <c r="A1226" s="732">
        <v>85574</v>
      </c>
      <c r="B1226" s="732" t="s">
        <v>91</v>
      </c>
      <c r="C1226" s="732">
        <v>2</v>
      </c>
      <c r="D1226" s="732" t="s">
        <v>2443</v>
      </c>
      <c r="E1226" s="732">
        <v>12</v>
      </c>
      <c r="F1226" s="732" t="s">
        <v>3213</v>
      </c>
    </row>
    <row r="1227" spans="1:6">
      <c r="A1227" s="732">
        <v>85588</v>
      </c>
      <c r="B1227" s="732" t="s">
        <v>92</v>
      </c>
      <c r="C1227" s="732">
        <v>2</v>
      </c>
      <c r="D1227" s="732" t="s">
        <v>2443</v>
      </c>
      <c r="E1227" s="732">
        <v>36</v>
      </c>
      <c r="F1227" s="732" t="s">
        <v>3217</v>
      </c>
    </row>
    <row r="1228" spans="1:6">
      <c r="A1228" s="732">
        <v>85595</v>
      </c>
      <c r="B1228" s="732" t="s">
        <v>93</v>
      </c>
      <c r="C1228" s="732">
        <v>2</v>
      </c>
      <c r="D1228" s="732" t="s">
        <v>2443</v>
      </c>
      <c r="E1228" s="732">
        <v>31</v>
      </c>
      <c r="F1228" s="732" t="s">
        <v>3203</v>
      </c>
    </row>
    <row r="1229" spans="1:6">
      <c r="A1229" s="732">
        <v>85609</v>
      </c>
      <c r="B1229" s="732" t="s">
        <v>94</v>
      </c>
      <c r="C1229" s="732">
        <v>6</v>
      </c>
      <c r="D1229" s="732" t="s">
        <v>1170</v>
      </c>
      <c r="E1229" s="732">
        <v>149</v>
      </c>
      <c r="F1229" s="732" t="s">
        <v>2444</v>
      </c>
    </row>
    <row r="1230" spans="1:6">
      <c r="A1230" s="732">
        <v>85616</v>
      </c>
      <c r="B1230" s="732" t="s">
        <v>95</v>
      </c>
      <c r="C1230" s="732">
        <v>2</v>
      </c>
      <c r="D1230" s="732" t="s">
        <v>2443</v>
      </c>
      <c r="E1230" s="732">
        <v>37</v>
      </c>
      <c r="F1230" s="732" t="s">
        <v>551</v>
      </c>
    </row>
    <row r="1231" spans="1:6">
      <c r="A1231" s="732">
        <v>85644</v>
      </c>
      <c r="B1231" s="732" t="s">
        <v>96</v>
      </c>
      <c r="C1231" s="732">
        <v>2</v>
      </c>
      <c r="D1231" s="732" t="s">
        <v>2443</v>
      </c>
      <c r="E1231" s="732">
        <v>22</v>
      </c>
      <c r="F1231" s="732" t="s">
        <v>552</v>
      </c>
    </row>
    <row r="1232" spans="1:6">
      <c r="A1232" s="732">
        <v>85651</v>
      </c>
      <c r="B1232" s="732" t="s">
        <v>97</v>
      </c>
      <c r="C1232" s="732">
        <v>2</v>
      </c>
      <c r="D1232" s="732" t="s">
        <v>2443</v>
      </c>
      <c r="E1232" s="732">
        <v>32</v>
      </c>
      <c r="F1232" s="732" t="s">
        <v>550</v>
      </c>
    </row>
    <row r="1233" spans="1:6">
      <c r="A1233" s="732">
        <v>85665</v>
      </c>
      <c r="B1233" s="732" t="s">
        <v>98</v>
      </c>
      <c r="C1233" s="732">
        <v>2</v>
      </c>
      <c r="D1233" s="732" t="s">
        <v>2443</v>
      </c>
      <c r="E1233" s="732">
        <v>38</v>
      </c>
      <c r="F1233" s="732" t="s">
        <v>3208</v>
      </c>
    </row>
    <row r="1234" spans="1:6">
      <c r="A1234" s="732">
        <v>85700</v>
      </c>
      <c r="B1234" s="732" t="s">
        <v>99</v>
      </c>
      <c r="C1234" s="732">
        <v>6</v>
      </c>
      <c r="D1234" s="732" t="s">
        <v>1170</v>
      </c>
      <c r="E1234" s="732">
        <v>20</v>
      </c>
      <c r="F1234" s="732" t="s">
        <v>522</v>
      </c>
    </row>
    <row r="1235" spans="1:6">
      <c r="A1235" s="732">
        <v>85718</v>
      </c>
      <c r="B1235" s="732" t="s">
        <v>100</v>
      </c>
      <c r="C1235" s="732">
        <v>2</v>
      </c>
      <c r="D1235" s="732" t="s">
        <v>2443</v>
      </c>
      <c r="E1235" s="732">
        <v>38</v>
      </c>
      <c r="F1235" s="732" t="s">
        <v>3208</v>
      </c>
    </row>
    <row r="1236" spans="1:6">
      <c r="A1236" s="732">
        <v>85789</v>
      </c>
      <c r="B1236" s="732" t="s">
        <v>103</v>
      </c>
      <c r="C1236" s="732">
        <v>6</v>
      </c>
      <c r="D1236" s="732" t="s">
        <v>1170</v>
      </c>
      <c r="E1236" s="732">
        <v>149</v>
      </c>
      <c r="F1236" s="732" t="s">
        <v>2444</v>
      </c>
    </row>
    <row r="1237" spans="1:6">
      <c r="A1237" s="732">
        <v>85806</v>
      </c>
      <c r="B1237" s="732" t="s">
        <v>3068</v>
      </c>
      <c r="C1237" s="732">
        <v>2</v>
      </c>
      <c r="D1237" s="732" t="s">
        <v>2443</v>
      </c>
      <c r="E1237" s="732">
        <v>191</v>
      </c>
      <c r="F1237" s="732" t="s">
        <v>545</v>
      </c>
    </row>
    <row r="1238" spans="1:6">
      <c r="A1238" s="732">
        <v>85827</v>
      </c>
      <c r="B1238" s="732" t="s">
        <v>104</v>
      </c>
      <c r="C1238" s="732">
        <v>2</v>
      </c>
      <c r="D1238" s="732" t="s">
        <v>2443</v>
      </c>
      <c r="E1238" s="732">
        <v>37</v>
      </c>
      <c r="F1238" s="732" t="s">
        <v>551</v>
      </c>
    </row>
    <row r="1239" spans="1:6">
      <c r="A1239" s="732">
        <v>85848</v>
      </c>
      <c r="B1239" s="732" t="s">
        <v>105</v>
      </c>
      <c r="C1239" s="732">
        <v>2</v>
      </c>
      <c r="D1239" s="732" t="s">
        <v>2443</v>
      </c>
      <c r="E1239" s="732">
        <v>30</v>
      </c>
      <c r="F1239" s="732" t="s">
        <v>3223</v>
      </c>
    </row>
    <row r="1240" spans="1:6">
      <c r="A1240" s="732">
        <v>85869</v>
      </c>
      <c r="B1240" s="732" t="s">
        <v>106</v>
      </c>
      <c r="C1240" s="732">
        <v>2</v>
      </c>
      <c r="D1240" s="732" t="s">
        <v>2443</v>
      </c>
      <c r="E1240" s="732">
        <v>25</v>
      </c>
      <c r="F1240" s="732" t="s">
        <v>3210</v>
      </c>
    </row>
    <row r="1241" spans="1:6">
      <c r="A1241" s="732">
        <v>85890</v>
      </c>
      <c r="B1241" s="732" t="s">
        <v>107</v>
      </c>
      <c r="C1241" s="732">
        <v>2</v>
      </c>
      <c r="D1241" s="732" t="s">
        <v>2443</v>
      </c>
      <c r="E1241" s="732">
        <v>26</v>
      </c>
      <c r="F1241" s="732" t="s">
        <v>3207</v>
      </c>
    </row>
    <row r="1242" spans="1:6">
      <c r="A1242" s="732">
        <v>85958</v>
      </c>
      <c r="B1242" s="732" t="s">
        <v>109</v>
      </c>
      <c r="C1242" s="732">
        <v>6</v>
      </c>
      <c r="D1242" s="732" t="s">
        <v>1170</v>
      </c>
      <c r="E1242" s="732">
        <v>149</v>
      </c>
      <c r="F1242" s="732" t="s">
        <v>2444</v>
      </c>
    </row>
    <row r="1243" spans="1:6">
      <c r="A1243" s="732">
        <v>85995</v>
      </c>
      <c r="B1243" s="732" t="s">
        <v>110</v>
      </c>
      <c r="C1243" s="732">
        <v>6</v>
      </c>
      <c r="D1243" s="732" t="s">
        <v>1170</v>
      </c>
      <c r="E1243" s="732">
        <v>149</v>
      </c>
      <c r="F1243" s="732" t="s">
        <v>2444</v>
      </c>
    </row>
    <row r="1244" spans="1:6">
      <c r="A1244" s="732">
        <v>86202</v>
      </c>
      <c r="B1244" s="732" t="s">
        <v>111</v>
      </c>
      <c r="C1244" s="732">
        <v>6</v>
      </c>
      <c r="D1244" s="732" t="s">
        <v>1170</v>
      </c>
      <c r="E1244" s="732">
        <v>109</v>
      </c>
      <c r="F1244" s="732" t="s">
        <v>525</v>
      </c>
    </row>
    <row r="1245" spans="1:6">
      <c r="A1245" s="732">
        <v>86273</v>
      </c>
      <c r="B1245" s="732" t="s">
        <v>112</v>
      </c>
      <c r="C1245" s="732">
        <v>7</v>
      </c>
      <c r="D1245" s="732" t="s">
        <v>2446</v>
      </c>
      <c r="E1245" s="732">
        <v>110</v>
      </c>
      <c r="F1245" s="732" t="s">
        <v>526</v>
      </c>
    </row>
    <row r="1246" spans="1:6">
      <c r="A1246" s="732">
        <v>86443</v>
      </c>
      <c r="B1246" s="732" t="s">
        <v>113</v>
      </c>
      <c r="C1246" s="732">
        <v>6</v>
      </c>
      <c r="D1246" s="732" t="s">
        <v>1170</v>
      </c>
      <c r="E1246" s="732">
        <v>24</v>
      </c>
      <c r="F1246" s="732" t="s">
        <v>527</v>
      </c>
    </row>
    <row r="1247" spans="1:6">
      <c r="A1247" s="732">
        <v>86593</v>
      </c>
      <c r="B1247" s="732" t="s">
        <v>114</v>
      </c>
      <c r="C1247" s="732">
        <v>6</v>
      </c>
      <c r="D1247" s="732" t="s">
        <v>1170</v>
      </c>
      <c r="E1247" s="732">
        <v>25</v>
      </c>
      <c r="F1247" s="732" t="s">
        <v>528</v>
      </c>
    </row>
    <row r="1248" spans="1:6">
      <c r="A1248" s="732">
        <v>86714</v>
      </c>
      <c r="B1248" s="732" t="s">
        <v>115</v>
      </c>
      <c r="C1248" s="732">
        <v>6</v>
      </c>
      <c r="D1248" s="732" t="s">
        <v>1170</v>
      </c>
      <c r="E1248" s="732">
        <v>26</v>
      </c>
      <c r="F1248" s="732" t="s">
        <v>529</v>
      </c>
    </row>
    <row r="1249" spans="1:6">
      <c r="A1249" s="732">
        <v>86836</v>
      </c>
      <c r="B1249" s="732" t="s">
        <v>1149</v>
      </c>
      <c r="C1249" s="732">
        <v>6</v>
      </c>
      <c r="D1249" s="732" t="s">
        <v>1170</v>
      </c>
      <c r="E1249" s="732">
        <v>27</v>
      </c>
      <c r="F1249" s="732" t="s">
        <v>530</v>
      </c>
    </row>
    <row r="1250" spans="1:6">
      <c r="A1250" s="732">
        <v>86842</v>
      </c>
      <c r="B1250" s="732" t="s">
        <v>1150</v>
      </c>
      <c r="C1250" s="732">
        <v>6</v>
      </c>
      <c r="D1250" s="732" t="s">
        <v>1170</v>
      </c>
      <c r="E1250" s="732">
        <v>28</v>
      </c>
      <c r="F1250" s="732" t="s">
        <v>531</v>
      </c>
    </row>
    <row r="1251" spans="1:6">
      <c r="A1251" s="732">
        <v>89957</v>
      </c>
      <c r="B1251" s="732" t="s">
        <v>1151</v>
      </c>
      <c r="C1251" s="732">
        <v>1</v>
      </c>
      <c r="D1251" s="732" t="s">
        <v>2447</v>
      </c>
      <c r="E1251" s="732">
        <v>13</v>
      </c>
      <c r="F1251" s="732" t="s">
        <v>509</v>
      </c>
    </row>
    <row r="1252" spans="1:6">
      <c r="A1252" s="732">
        <v>89981</v>
      </c>
      <c r="B1252" s="732" t="s">
        <v>1152</v>
      </c>
      <c r="C1252" s="732">
        <v>6</v>
      </c>
      <c r="D1252" s="732" t="s">
        <v>1170</v>
      </c>
      <c r="E1252" s="732">
        <v>181</v>
      </c>
      <c r="F1252" s="732" t="s">
        <v>548</v>
      </c>
    </row>
    <row r="1253" spans="1:6">
      <c r="A1253" s="732">
        <v>89982</v>
      </c>
      <c r="B1253" s="732" t="s">
        <v>1153</v>
      </c>
      <c r="C1253" s="732">
        <v>6</v>
      </c>
      <c r="D1253" s="732" t="s">
        <v>1170</v>
      </c>
      <c r="E1253" s="732">
        <v>181</v>
      </c>
      <c r="F1253" s="732" t="s">
        <v>548</v>
      </c>
    </row>
    <row r="1254" spans="1:6">
      <c r="A1254" s="732">
        <v>89985</v>
      </c>
      <c r="B1254" s="732" t="s">
        <v>1154</v>
      </c>
      <c r="C1254" s="732">
        <v>6</v>
      </c>
      <c r="D1254" s="732" t="s">
        <v>1170</v>
      </c>
      <c r="E1254" s="732">
        <v>181</v>
      </c>
      <c r="F1254" s="732" t="s">
        <v>548</v>
      </c>
    </row>
    <row r="1255" spans="1:6">
      <c r="A1255" s="732">
        <v>89987</v>
      </c>
      <c r="B1255" s="732" t="s">
        <v>1155</v>
      </c>
      <c r="C1255" s="732">
        <v>6</v>
      </c>
      <c r="D1255" s="732" t="s">
        <v>1170</v>
      </c>
      <c r="E1255" s="732">
        <v>181</v>
      </c>
      <c r="F1255" s="732" t="s">
        <v>548</v>
      </c>
    </row>
    <row r="1256" spans="1:6">
      <c r="A1256" s="732">
        <v>89988</v>
      </c>
      <c r="B1256" s="732" t="s">
        <v>1156</v>
      </c>
      <c r="C1256" s="732">
        <v>6</v>
      </c>
      <c r="D1256" s="732" t="s">
        <v>1170</v>
      </c>
      <c r="E1256" s="732">
        <v>181</v>
      </c>
      <c r="F1256" s="732" t="s">
        <v>548</v>
      </c>
    </row>
    <row r="1257" spans="1:6">
      <c r="A1257" s="732">
        <v>89990</v>
      </c>
      <c r="B1257" s="732" t="s">
        <v>1157</v>
      </c>
      <c r="C1257" s="732">
        <v>6</v>
      </c>
      <c r="D1257" s="732" t="s">
        <v>1170</v>
      </c>
      <c r="E1257" s="732">
        <v>181</v>
      </c>
      <c r="F1257" s="732" t="s">
        <v>548</v>
      </c>
    </row>
    <row r="1258" spans="1:6">
      <c r="A1258" s="732">
        <v>89991</v>
      </c>
      <c r="B1258" s="732" t="s">
        <v>1158</v>
      </c>
      <c r="C1258" s="732">
        <v>6</v>
      </c>
      <c r="D1258" s="732" t="s">
        <v>1170</v>
      </c>
      <c r="E1258" s="732">
        <v>181</v>
      </c>
      <c r="F1258" s="732" t="s">
        <v>548</v>
      </c>
    </row>
    <row r="1259" spans="1:6">
      <c r="A1259" s="732">
        <v>89992</v>
      </c>
      <c r="B1259" s="732" t="s">
        <v>1159</v>
      </c>
      <c r="C1259" s="732">
        <v>6</v>
      </c>
      <c r="D1259" s="732" t="s">
        <v>1170</v>
      </c>
      <c r="E1259" s="732">
        <v>181</v>
      </c>
      <c r="F1259" s="732" t="s">
        <v>548</v>
      </c>
    </row>
    <row r="1260" spans="1:6">
      <c r="A1260" s="732">
        <v>89993</v>
      </c>
      <c r="B1260" s="732" t="s">
        <v>1160</v>
      </c>
      <c r="C1260" s="732">
        <v>6</v>
      </c>
      <c r="D1260" s="732" t="s">
        <v>1170</v>
      </c>
      <c r="E1260" s="732">
        <v>181</v>
      </c>
      <c r="F1260" s="732" t="s">
        <v>548</v>
      </c>
    </row>
    <row r="1261" spans="1:6">
      <c r="A1261" s="732">
        <v>89995</v>
      </c>
      <c r="B1261" s="732" t="s">
        <v>1161</v>
      </c>
      <c r="C1261" s="732">
        <v>6</v>
      </c>
      <c r="D1261" s="732" t="s">
        <v>1170</v>
      </c>
      <c r="E1261" s="732">
        <v>181</v>
      </c>
      <c r="F1261" s="732" t="s">
        <v>548</v>
      </c>
    </row>
    <row r="1262" spans="1:6">
      <c r="A1262" s="732">
        <v>89996</v>
      </c>
      <c r="B1262" s="732" t="s">
        <v>1162</v>
      </c>
      <c r="C1262" s="732">
        <v>6</v>
      </c>
      <c r="D1262" s="732" t="s">
        <v>1170</v>
      </c>
      <c r="E1262" s="732">
        <v>181</v>
      </c>
      <c r="F1262" s="732" t="s">
        <v>548</v>
      </c>
    </row>
    <row r="1263" spans="1:6">
      <c r="A1263" s="732">
        <v>89997</v>
      </c>
      <c r="B1263" s="732" t="s">
        <v>1163</v>
      </c>
      <c r="C1263" s="732">
        <v>6</v>
      </c>
      <c r="D1263" s="732" t="s">
        <v>1170</v>
      </c>
      <c r="E1263" s="732">
        <v>181</v>
      </c>
      <c r="F1263" s="732" t="s">
        <v>548</v>
      </c>
    </row>
    <row r="1264" spans="1:6">
      <c r="A1264" s="732">
        <v>91068</v>
      </c>
      <c r="B1264" s="732" t="s">
        <v>1164</v>
      </c>
      <c r="C1264" s="732">
        <v>10</v>
      </c>
      <c r="D1264" s="732" t="s">
        <v>532</v>
      </c>
      <c r="E1264" s="732">
        <v>192</v>
      </c>
      <c r="F1264" s="732" t="s">
        <v>1462</v>
      </c>
    </row>
    <row r="1265" spans="1:6">
      <c r="A1265" s="732">
        <v>92524</v>
      </c>
      <c r="B1265" s="732" t="s">
        <v>1165</v>
      </c>
      <c r="C1265" s="732">
        <v>1</v>
      </c>
      <c r="D1265" s="732" t="s">
        <v>2447</v>
      </c>
      <c r="E1265" s="732">
        <v>1</v>
      </c>
      <c r="F1265" s="732" t="s">
        <v>2448</v>
      </c>
    </row>
  </sheetData>
  <phoneticPr fontId="58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7"/>
  <dimension ref="A1:F1493"/>
  <sheetViews>
    <sheetView topLeftCell="A547" workbookViewId="0">
      <selection sqref="A1:F1493"/>
    </sheetView>
  </sheetViews>
  <sheetFormatPr defaultRowHeight="12.75"/>
  <cols>
    <col min="1" max="1" width="8.140625" bestFit="1" customWidth="1"/>
    <col min="2" max="2" width="38.28515625" bestFit="1" customWidth="1"/>
    <col min="3" max="3" width="9.7109375" bestFit="1" customWidth="1"/>
    <col min="4" max="4" width="31" bestFit="1" customWidth="1"/>
    <col min="5" max="6" width="8.42578125" bestFit="1" customWidth="1"/>
  </cols>
  <sheetData>
    <row r="1" spans="1:6">
      <c r="A1" s="820" t="s">
        <v>2617</v>
      </c>
      <c r="B1" s="820" t="s">
        <v>2618</v>
      </c>
      <c r="C1" s="820" t="s">
        <v>2619</v>
      </c>
      <c r="D1" s="820" t="s">
        <v>2620</v>
      </c>
      <c r="E1" s="820" t="s">
        <v>227</v>
      </c>
      <c r="F1" s="820" t="s">
        <v>228</v>
      </c>
    </row>
    <row r="2" spans="1:6">
      <c r="A2">
        <v>1</v>
      </c>
      <c r="B2" t="s">
        <v>2621</v>
      </c>
      <c r="C2">
        <v>100</v>
      </c>
      <c r="D2" t="s">
        <v>2622</v>
      </c>
      <c r="E2">
        <v>1</v>
      </c>
      <c r="F2">
        <v>145</v>
      </c>
    </row>
    <row r="3" spans="1:6">
      <c r="A3">
        <v>2</v>
      </c>
      <c r="B3" t="s">
        <v>2623</v>
      </c>
      <c r="C3">
        <v>100</v>
      </c>
      <c r="D3" t="s">
        <v>2622</v>
      </c>
      <c r="E3">
        <v>1</v>
      </c>
      <c r="F3">
        <v>145</v>
      </c>
    </row>
    <row r="4" spans="1:6">
      <c r="A4">
        <v>3</v>
      </c>
      <c r="B4" t="s">
        <v>2624</v>
      </c>
      <c r="C4">
        <v>100</v>
      </c>
      <c r="D4" t="s">
        <v>2622</v>
      </c>
      <c r="E4">
        <v>1</v>
      </c>
      <c r="F4">
        <v>145</v>
      </c>
    </row>
    <row r="5" spans="1:6">
      <c r="A5">
        <v>6</v>
      </c>
      <c r="B5" t="s">
        <v>2625</v>
      </c>
      <c r="C5">
        <v>100</v>
      </c>
      <c r="D5" t="s">
        <v>2622</v>
      </c>
      <c r="E5">
        <v>1</v>
      </c>
      <c r="F5">
        <v>145</v>
      </c>
    </row>
    <row r="6" spans="1:6">
      <c r="A6">
        <v>7</v>
      </c>
      <c r="B6" t="s">
        <v>2626</v>
      </c>
      <c r="C6">
        <v>100</v>
      </c>
      <c r="D6" t="s">
        <v>2622</v>
      </c>
      <c r="E6">
        <v>1</v>
      </c>
      <c r="F6">
        <v>145</v>
      </c>
    </row>
    <row r="7" spans="1:6">
      <c r="A7">
        <v>8</v>
      </c>
      <c r="B7" t="s">
        <v>2627</v>
      </c>
      <c r="C7">
        <v>100</v>
      </c>
      <c r="D7" t="s">
        <v>2622</v>
      </c>
      <c r="E7">
        <v>1</v>
      </c>
      <c r="F7">
        <v>145</v>
      </c>
    </row>
    <row r="8" spans="1:6">
      <c r="A8">
        <v>10</v>
      </c>
      <c r="B8" t="s">
        <v>2628</v>
      </c>
      <c r="C8">
        <v>100</v>
      </c>
      <c r="D8" t="s">
        <v>2622</v>
      </c>
      <c r="E8">
        <v>1</v>
      </c>
      <c r="F8">
        <v>145</v>
      </c>
    </row>
    <row r="9" spans="1:6">
      <c r="A9">
        <v>11</v>
      </c>
      <c r="B9" t="s">
        <v>2629</v>
      </c>
      <c r="C9">
        <v>100</v>
      </c>
      <c r="D9" t="s">
        <v>2622</v>
      </c>
      <c r="E9">
        <v>1</v>
      </c>
      <c r="F9">
        <v>145</v>
      </c>
    </row>
    <row r="10" spans="1:6">
      <c r="A10">
        <v>13</v>
      </c>
      <c r="B10" t="s">
        <v>2630</v>
      </c>
      <c r="C10">
        <v>100</v>
      </c>
      <c r="D10" t="s">
        <v>2622</v>
      </c>
      <c r="E10">
        <v>1</v>
      </c>
      <c r="F10">
        <v>145</v>
      </c>
    </row>
    <row r="11" spans="1:6">
      <c r="A11">
        <v>16</v>
      </c>
      <c r="B11" t="s">
        <v>2631</v>
      </c>
      <c r="C11">
        <v>100</v>
      </c>
      <c r="D11" t="s">
        <v>2622</v>
      </c>
      <c r="E11">
        <v>1</v>
      </c>
      <c r="F11">
        <v>145</v>
      </c>
    </row>
    <row r="12" spans="1:6">
      <c r="A12">
        <v>17</v>
      </c>
      <c r="B12" t="s">
        <v>2632</v>
      </c>
      <c r="C12">
        <v>100</v>
      </c>
      <c r="D12" t="s">
        <v>2622</v>
      </c>
      <c r="E12">
        <v>1</v>
      </c>
      <c r="F12">
        <v>145</v>
      </c>
    </row>
    <row r="13" spans="1:6">
      <c r="A13">
        <v>18</v>
      </c>
      <c r="B13" t="s">
        <v>2633</v>
      </c>
      <c r="C13">
        <v>100</v>
      </c>
      <c r="D13" t="s">
        <v>2622</v>
      </c>
      <c r="E13">
        <v>1</v>
      </c>
      <c r="F13">
        <v>145</v>
      </c>
    </row>
    <row r="14" spans="1:6">
      <c r="A14">
        <v>19</v>
      </c>
      <c r="B14" t="s">
        <v>2634</v>
      </c>
      <c r="C14">
        <v>100</v>
      </c>
      <c r="D14" t="s">
        <v>2622</v>
      </c>
      <c r="E14">
        <v>1</v>
      </c>
      <c r="F14">
        <v>145</v>
      </c>
    </row>
    <row r="15" spans="1:6">
      <c r="A15">
        <v>20</v>
      </c>
      <c r="B15" t="s">
        <v>2635</v>
      </c>
      <c r="C15">
        <v>100</v>
      </c>
      <c r="D15" t="s">
        <v>2622</v>
      </c>
      <c r="E15">
        <v>1</v>
      </c>
      <c r="F15">
        <v>145</v>
      </c>
    </row>
    <row r="16" spans="1:6">
      <c r="A16">
        <v>22</v>
      </c>
      <c r="B16" t="s">
        <v>2636</v>
      </c>
      <c r="C16">
        <v>100</v>
      </c>
      <c r="D16" t="s">
        <v>2622</v>
      </c>
      <c r="E16">
        <v>1</v>
      </c>
      <c r="F16">
        <v>145</v>
      </c>
    </row>
    <row r="17" spans="1:6">
      <c r="A17">
        <v>24</v>
      </c>
      <c r="B17" t="s">
        <v>2637</v>
      </c>
      <c r="C17">
        <v>100</v>
      </c>
      <c r="D17" t="s">
        <v>2622</v>
      </c>
      <c r="E17">
        <v>1</v>
      </c>
      <c r="F17">
        <v>145</v>
      </c>
    </row>
    <row r="18" spans="1:6">
      <c r="A18">
        <v>25</v>
      </c>
      <c r="B18" t="s">
        <v>2638</v>
      </c>
      <c r="C18">
        <v>100</v>
      </c>
      <c r="D18" t="s">
        <v>2622</v>
      </c>
      <c r="E18">
        <v>1</v>
      </c>
      <c r="F18">
        <v>145</v>
      </c>
    </row>
    <row r="19" spans="1:6">
      <c r="A19">
        <v>26</v>
      </c>
      <c r="B19" t="s">
        <v>2639</v>
      </c>
      <c r="C19">
        <v>100</v>
      </c>
      <c r="D19" t="s">
        <v>2622</v>
      </c>
      <c r="E19">
        <v>1</v>
      </c>
      <c r="F19">
        <v>145</v>
      </c>
    </row>
    <row r="20" spans="1:6">
      <c r="A20">
        <v>29</v>
      </c>
      <c r="B20" t="s">
        <v>1596</v>
      </c>
      <c r="C20">
        <v>100</v>
      </c>
      <c r="D20" t="s">
        <v>2622</v>
      </c>
      <c r="E20">
        <v>1</v>
      </c>
      <c r="F20">
        <v>145</v>
      </c>
    </row>
    <row r="21" spans="1:6">
      <c r="A21">
        <v>30</v>
      </c>
      <c r="B21" t="s">
        <v>1597</v>
      </c>
      <c r="C21">
        <v>100</v>
      </c>
      <c r="D21" t="s">
        <v>2622</v>
      </c>
      <c r="E21">
        <v>1</v>
      </c>
      <c r="F21">
        <v>145</v>
      </c>
    </row>
    <row r="22" spans="1:6">
      <c r="A22">
        <v>31</v>
      </c>
      <c r="B22" t="s">
        <v>1598</v>
      </c>
      <c r="C22">
        <v>100</v>
      </c>
      <c r="D22" t="s">
        <v>2622</v>
      </c>
      <c r="E22">
        <v>1</v>
      </c>
      <c r="F22">
        <v>145</v>
      </c>
    </row>
    <row r="23" spans="1:6">
      <c r="A23">
        <v>32</v>
      </c>
      <c r="B23" t="s">
        <v>1599</v>
      </c>
      <c r="C23">
        <v>100</v>
      </c>
      <c r="D23" t="s">
        <v>2622</v>
      </c>
      <c r="E23">
        <v>1</v>
      </c>
      <c r="F23">
        <v>145</v>
      </c>
    </row>
    <row r="24" spans="1:6">
      <c r="A24">
        <v>651</v>
      </c>
      <c r="B24" t="s">
        <v>1600</v>
      </c>
      <c r="C24">
        <v>100</v>
      </c>
      <c r="D24" t="s">
        <v>2622</v>
      </c>
      <c r="E24">
        <v>1</v>
      </c>
      <c r="F24">
        <v>145</v>
      </c>
    </row>
    <row r="25" spans="1:6">
      <c r="A25">
        <v>652</v>
      </c>
      <c r="B25" t="s">
        <v>1601</v>
      </c>
      <c r="C25">
        <v>100</v>
      </c>
      <c r="D25" t="s">
        <v>2622</v>
      </c>
      <c r="E25">
        <v>1</v>
      </c>
      <c r="F25">
        <v>145</v>
      </c>
    </row>
    <row r="26" spans="1:6">
      <c r="A26">
        <v>852</v>
      </c>
      <c r="B26" t="s">
        <v>1602</v>
      </c>
      <c r="C26">
        <v>189</v>
      </c>
      <c r="D26" t="s">
        <v>1603</v>
      </c>
      <c r="E26">
        <v>12</v>
      </c>
      <c r="F26">
        <v>189</v>
      </c>
    </row>
    <row r="27" spans="1:6">
      <c r="A27">
        <v>976</v>
      </c>
      <c r="B27" t="s">
        <v>1604</v>
      </c>
      <c r="C27">
        <v>305</v>
      </c>
      <c r="D27" t="s">
        <v>1605</v>
      </c>
      <c r="E27">
        <v>1</v>
      </c>
      <c r="F27">
        <v>142</v>
      </c>
    </row>
    <row r="28" spans="1:6">
      <c r="A28">
        <v>1289</v>
      </c>
      <c r="B28" t="s">
        <v>1606</v>
      </c>
      <c r="C28">
        <v>454</v>
      </c>
      <c r="D28" t="s">
        <v>3054</v>
      </c>
      <c r="E28">
        <v>1</v>
      </c>
      <c r="F28">
        <v>142</v>
      </c>
    </row>
    <row r="29" spans="1:6">
      <c r="A29">
        <v>2544</v>
      </c>
      <c r="B29" t="s">
        <v>1607</v>
      </c>
      <c r="C29">
        <v>492</v>
      </c>
      <c r="D29" t="s">
        <v>3002</v>
      </c>
      <c r="E29">
        <v>1</v>
      </c>
      <c r="F29">
        <v>144</v>
      </c>
    </row>
    <row r="30" spans="1:6">
      <c r="A30">
        <v>2595</v>
      </c>
      <c r="B30" t="s">
        <v>2017</v>
      </c>
      <c r="C30">
        <v>100</v>
      </c>
      <c r="D30" t="s">
        <v>2622</v>
      </c>
      <c r="E30">
        <v>1</v>
      </c>
      <c r="F30">
        <v>145</v>
      </c>
    </row>
    <row r="31" spans="1:6">
      <c r="A31">
        <v>2606</v>
      </c>
      <c r="B31" t="s">
        <v>2021</v>
      </c>
      <c r="C31">
        <v>100</v>
      </c>
      <c r="D31" t="s">
        <v>2622</v>
      </c>
      <c r="E31">
        <v>1</v>
      </c>
      <c r="F31">
        <v>145</v>
      </c>
    </row>
    <row r="32" spans="1:6">
      <c r="A32">
        <v>2628</v>
      </c>
      <c r="B32" t="s">
        <v>2786</v>
      </c>
      <c r="C32">
        <v>100</v>
      </c>
      <c r="D32" t="s">
        <v>2622</v>
      </c>
      <c r="E32">
        <v>1</v>
      </c>
      <c r="F32">
        <v>145</v>
      </c>
    </row>
    <row r="33" spans="1:6">
      <c r="A33">
        <v>2639</v>
      </c>
      <c r="B33" t="s">
        <v>2785</v>
      </c>
      <c r="C33">
        <v>100</v>
      </c>
      <c r="D33" t="s">
        <v>2622</v>
      </c>
      <c r="E33">
        <v>1</v>
      </c>
      <c r="F33">
        <v>145</v>
      </c>
    </row>
    <row r="34" spans="1:6">
      <c r="A34">
        <v>2650</v>
      </c>
      <c r="B34" t="s">
        <v>3008</v>
      </c>
      <c r="C34">
        <v>100</v>
      </c>
      <c r="D34" t="s">
        <v>2622</v>
      </c>
      <c r="E34">
        <v>1</v>
      </c>
      <c r="F34">
        <v>145</v>
      </c>
    </row>
    <row r="35" spans="1:6">
      <c r="A35">
        <v>2661</v>
      </c>
      <c r="B35" t="s">
        <v>2831</v>
      </c>
      <c r="C35">
        <v>100</v>
      </c>
      <c r="D35" t="s">
        <v>2622</v>
      </c>
      <c r="E35">
        <v>1</v>
      </c>
      <c r="F35">
        <v>145</v>
      </c>
    </row>
    <row r="36" spans="1:6">
      <c r="A36">
        <v>2672</v>
      </c>
      <c r="B36" t="s">
        <v>2832</v>
      </c>
      <c r="C36">
        <v>100</v>
      </c>
      <c r="D36" t="s">
        <v>2622</v>
      </c>
      <c r="E36">
        <v>1</v>
      </c>
      <c r="F36">
        <v>145</v>
      </c>
    </row>
    <row r="37" spans="1:6">
      <c r="A37">
        <v>2683</v>
      </c>
      <c r="B37" t="s">
        <v>2063</v>
      </c>
      <c r="C37">
        <v>100</v>
      </c>
      <c r="D37" t="s">
        <v>2622</v>
      </c>
      <c r="E37">
        <v>1</v>
      </c>
      <c r="F37">
        <v>145</v>
      </c>
    </row>
    <row r="38" spans="1:6">
      <c r="A38">
        <v>2694</v>
      </c>
      <c r="B38" t="s">
        <v>2064</v>
      </c>
      <c r="C38">
        <v>100</v>
      </c>
      <c r="D38" t="s">
        <v>2622</v>
      </c>
      <c r="E38">
        <v>1</v>
      </c>
      <c r="F38">
        <v>145</v>
      </c>
    </row>
    <row r="39" spans="1:6">
      <c r="A39">
        <v>2705</v>
      </c>
      <c r="B39" t="s">
        <v>2078</v>
      </c>
      <c r="C39">
        <v>100</v>
      </c>
      <c r="D39" t="s">
        <v>2622</v>
      </c>
      <c r="E39">
        <v>1</v>
      </c>
      <c r="F39">
        <v>145</v>
      </c>
    </row>
    <row r="40" spans="1:6">
      <c r="A40">
        <v>2727</v>
      </c>
      <c r="B40" t="s">
        <v>2835</v>
      </c>
      <c r="C40">
        <v>100</v>
      </c>
      <c r="D40" t="s">
        <v>2622</v>
      </c>
      <c r="E40">
        <v>1</v>
      </c>
      <c r="F40">
        <v>145</v>
      </c>
    </row>
    <row r="41" spans="1:6">
      <c r="A41">
        <v>2738</v>
      </c>
      <c r="B41" t="s">
        <v>2837</v>
      </c>
      <c r="C41">
        <v>100</v>
      </c>
      <c r="D41" t="s">
        <v>2622</v>
      </c>
      <c r="E41">
        <v>1</v>
      </c>
      <c r="F41">
        <v>145</v>
      </c>
    </row>
    <row r="42" spans="1:6">
      <c r="A42">
        <v>2749</v>
      </c>
      <c r="B42" t="s">
        <v>3020</v>
      </c>
      <c r="C42">
        <v>100</v>
      </c>
      <c r="D42" t="s">
        <v>2622</v>
      </c>
      <c r="E42">
        <v>1</v>
      </c>
      <c r="F42">
        <v>145</v>
      </c>
    </row>
    <row r="43" spans="1:6">
      <c r="A43">
        <v>2760</v>
      </c>
      <c r="B43" t="s">
        <v>2842</v>
      </c>
      <c r="C43">
        <v>100</v>
      </c>
      <c r="D43" t="s">
        <v>2622</v>
      </c>
      <c r="E43">
        <v>1</v>
      </c>
      <c r="F43">
        <v>145</v>
      </c>
    </row>
    <row r="44" spans="1:6">
      <c r="A44">
        <v>2771</v>
      </c>
      <c r="B44" t="s">
        <v>2216</v>
      </c>
      <c r="C44">
        <v>100</v>
      </c>
      <c r="D44" t="s">
        <v>2622</v>
      </c>
      <c r="E44">
        <v>1</v>
      </c>
      <c r="F44">
        <v>145</v>
      </c>
    </row>
    <row r="45" spans="1:6">
      <c r="A45">
        <v>2782</v>
      </c>
      <c r="B45" t="s">
        <v>2846</v>
      </c>
      <c r="C45">
        <v>100</v>
      </c>
      <c r="D45" t="s">
        <v>2622</v>
      </c>
      <c r="E45">
        <v>1</v>
      </c>
      <c r="F45">
        <v>145</v>
      </c>
    </row>
    <row r="46" spans="1:6">
      <c r="A46">
        <v>2793</v>
      </c>
      <c r="B46" t="s">
        <v>3026</v>
      </c>
      <c r="C46">
        <v>100</v>
      </c>
      <c r="D46" t="s">
        <v>2622</v>
      </c>
      <c r="E46">
        <v>1</v>
      </c>
      <c r="F46">
        <v>145</v>
      </c>
    </row>
    <row r="47" spans="1:6">
      <c r="A47">
        <v>2804</v>
      </c>
      <c r="B47" t="s">
        <v>3025</v>
      </c>
      <c r="C47">
        <v>100</v>
      </c>
      <c r="D47" t="s">
        <v>2622</v>
      </c>
      <c r="E47">
        <v>1</v>
      </c>
      <c r="F47">
        <v>145</v>
      </c>
    </row>
    <row r="48" spans="1:6">
      <c r="A48">
        <v>2815</v>
      </c>
      <c r="B48" t="s">
        <v>3194</v>
      </c>
      <c r="C48">
        <v>100</v>
      </c>
      <c r="D48" t="s">
        <v>2622</v>
      </c>
      <c r="E48">
        <v>1</v>
      </c>
      <c r="F48">
        <v>145</v>
      </c>
    </row>
    <row r="49" spans="1:6">
      <c r="A49">
        <v>2826</v>
      </c>
      <c r="B49" t="s">
        <v>3053</v>
      </c>
      <c r="C49">
        <v>454</v>
      </c>
      <c r="D49" t="s">
        <v>3054</v>
      </c>
      <c r="E49">
        <v>1</v>
      </c>
      <c r="F49">
        <v>142</v>
      </c>
    </row>
    <row r="50" spans="1:6">
      <c r="A50">
        <v>2837</v>
      </c>
      <c r="B50" t="s">
        <v>3055</v>
      </c>
      <c r="C50">
        <v>454</v>
      </c>
      <c r="D50" t="s">
        <v>3054</v>
      </c>
      <c r="E50">
        <v>1</v>
      </c>
      <c r="F50">
        <v>142</v>
      </c>
    </row>
    <row r="51" spans="1:6">
      <c r="A51">
        <v>2848</v>
      </c>
      <c r="B51" t="s">
        <v>2870</v>
      </c>
      <c r="C51">
        <v>336</v>
      </c>
      <c r="D51" t="s">
        <v>2871</v>
      </c>
      <c r="E51">
        <v>1</v>
      </c>
      <c r="F51">
        <v>142</v>
      </c>
    </row>
    <row r="52" spans="1:6">
      <c r="A52">
        <v>3139</v>
      </c>
      <c r="B52" t="s">
        <v>1608</v>
      </c>
      <c r="C52">
        <v>398</v>
      </c>
      <c r="D52" t="s">
        <v>2987</v>
      </c>
      <c r="E52">
        <v>1</v>
      </c>
      <c r="F52">
        <v>141</v>
      </c>
    </row>
    <row r="53" spans="1:6">
      <c r="A53">
        <v>3227</v>
      </c>
      <c r="B53" t="s">
        <v>1609</v>
      </c>
      <c r="C53">
        <v>209</v>
      </c>
      <c r="D53" t="s">
        <v>1610</v>
      </c>
      <c r="E53">
        <v>8</v>
      </c>
      <c r="F53">
        <v>209</v>
      </c>
    </row>
    <row r="54" spans="1:6">
      <c r="A54">
        <v>3245</v>
      </c>
      <c r="B54" t="s">
        <v>1611</v>
      </c>
      <c r="C54">
        <v>401</v>
      </c>
      <c r="D54" t="s">
        <v>1612</v>
      </c>
      <c r="E54">
        <v>8</v>
      </c>
      <c r="F54">
        <v>401</v>
      </c>
    </row>
    <row r="55" spans="1:6">
      <c r="A55">
        <v>3263</v>
      </c>
      <c r="B55" t="s">
        <v>1613</v>
      </c>
      <c r="C55">
        <v>181</v>
      </c>
      <c r="D55" t="s">
        <v>1614</v>
      </c>
      <c r="E55">
        <v>14</v>
      </c>
      <c r="F55">
        <v>181</v>
      </c>
    </row>
    <row r="56" spans="1:6">
      <c r="A56">
        <v>3281</v>
      </c>
      <c r="B56" t="s">
        <v>1615</v>
      </c>
      <c r="C56">
        <v>257</v>
      </c>
      <c r="D56" t="s">
        <v>1616</v>
      </c>
      <c r="E56">
        <v>6</v>
      </c>
      <c r="F56">
        <v>603</v>
      </c>
    </row>
    <row r="57" spans="1:6">
      <c r="A57">
        <v>3299</v>
      </c>
      <c r="B57" t="s">
        <v>1617</v>
      </c>
      <c r="C57">
        <v>225</v>
      </c>
      <c r="D57" t="s">
        <v>1618</v>
      </c>
      <c r="E57">
        <v>6</v>
      </c>
      <c r="F57">
        <v>603</v>
      </c>
    </row>
    <row r="58" spans="1:6">
      <c r="A58">
        <v>3308</v>
      </c>
      <c r="B58" t="s">
        <v>1619</v>
      </c>
      <c r="C58">
        <v>407</v>
      </c>
      <c r="D58" t="s">
        <v>1620</v>
      </c>
      <c r="E58">
        <v>6</v>
      </c>
      <c r="F58">
        <v>603</v>
      </c>
    </row>
    <row r="59" spans="1:6">
      <c r="A59">
        <v>3317</v>
      </c>
      <c r="B59" t="s">
        <v>1621</v>
      </c>
      <c r="C59">
        <v>535</v>
      </c>
      <c r="D59" t="s">
        <v>1622</v>
      </c>
      <c r="E59">
        <v>6</v>
      </c>
      <c r="F59">
        <v>603</v>
      </c>
    </row>
    <row r="60" spans="1:6">
      <c r="A60">
        <v>3326</v>
      </c>
      <c r="B60" t="s">
        <v>1623</v>
      </c>
      <c r="C60">
        <v>688</v>
      </c>
      <c r="D60" t="s">
        <v>1624</v>
      </c>
      <c r="E60">
        <v>4</v>
      </c>
      <c r="F60">
        <v>688</v>
      </c>
    </row>
    <row r="61" spans="1:6">
      <c r="A61">
        <v>3344</v>
      </c>
      <c r="B61" t="s">
        <v>1625</v>
      </c>
      <c r="C61">
        <v>633</v>
      </c>
      <c r="D61" t="s">
        <v>1626</v>
      </c>
      <c r="E61">
        <v>3</v>
      </c>
      <c r="F61">
        <v>633</v>
      </c>
    </row>
    <row r="62" spans="1:6">
      <c r="A62">
        <v>3504</v>
      </c>
      <c r="B62" t="s">
        <v>1627</v>
      </c>
      <c r="C62">
        <v>189</v>
      </c>
      <c r="D62" t="s">
        <v>1603</v>
      </c>
      <c r="E62">
        <v>12</v>
      </c>
      <c r="F62">
        <v>189</v>
      </c>
    </row>
    <row r="63" spans="1:6">
      <c r="A63">
        <v>3508</v>
      </c>
      <c r="B63" t="s">
        <v>230</v>
      </c>
      <c r="C63">
        <v>401</v>
      </c>
      <c r="D63" t="s">
        <v>1612</v>
      </c>
      <c r="E63">
        <v>8</v>
      </c>
      <c r="F63">
        <v>401</v>
      </c>
    </row>
    <row r="64" spans="1:6">
      <c r="A64">
        <v>3512</v>
      </c>
      <c r="B64" t="s">
        <v>231</v>
      </c>
      <c r="C64">
        <v>204</v>
      </c>
      <c r="D64" t="s">
        <v>232</v>
      </c>
      <c r="E64">
        <v>7</v>
      </c>
      <c r="F64">
        <v>204</v>
      </c>
    </row>
    <row r="65" spans="1:6">
      <c r="A65">
        <v>3528</v>
      </c>
      <c r="B65" t="s">
        <v>2872</v>
      </c>
      <c r="C65">
        <v>100</v>
      </c>
      <c r="D65" t="s">
        <v>2622</v>
      </c>
      <c r="E65">
        <v>1</v>
      </c>
      <c r="F65">
        <v>145</v>
      </c>
    </row>
    <row r="66" spans="1:6">
      <c r="A66">
        <v>3542</v>
      </c>
      <c r="B66" t="s">
        <v>2329</v>
      </c>
      <c r="C66">
        <v>100</v>
      </c>
      <c r="D66" t="s">
        <v>2622</v>
      </c>
      <c r="E66">
        <v>1</v>
      </c>
      <c r="F66">
        <v>145</v>
      </c>
    </row>
    <row r="67" spans="1:6">
      <c r="A67">
        <v>3556</v>
      </c>
      <c r="B67" t="s">
        <v>2330</v>
      </c>
      <c r="C67">
        <v>100</v>
      </c>
      <c r="D67" t="s">
        <v>2622</v>
      </c>
      <c r="E67">
        <v>1</v>
      </c>
      <c r="F67">
        <v>145</v>
      </c>
    </row>
    <row r="68" spans="1:6">
      <c r="A68">
        <v>3570</v>
      </c>
      <c r="B68" t="s">
        <v>233</v>
      </c>
      <c r="C68">
        <v>100</v>
      </c>
      <c r="D68" t="s">
        <v>2622</v>
      </c>
      <c r="E68">
        <v>1</v>
      </c>
      <c r="F68">
        <v>142</v>
      </c>
    </row>
    <row r="69" spans="1:6">
      <c r="A69">
        <v>3584</v>
      </c>
      <c r="B69" t="s">
        <v>234</v>
      </c>
      <c r="C69">
        <v>100</v>
      </c>
      <c r="D69" t="s">
        <v>2622</v>
      </c>
      <c r="E69">
        <v>1</v>
      </c>
      <c r="F69">
        <v>142</v>
      </c>
    </row>
    <row r="70" spans="1:6">
      <c r="A70">
        <v>3612</v>
      </c>
      <c r="B70" t="s">
        <v>2875</v>
      </c>
      <c r="C70">
        <v>100</v>
      </c>
      <c r="D70" t="s">
        <v>2622</v>
      </c>
      <c r="E70">
        <v>1</v>
      </c>
      <c r="F70">
        <v>145</v>
      </c>
    </row>
    <row r="71" spans="1:6">
      <c r="A71">
        <v>3626</v>
      </c>
      <c r="B71" t="s">
        <v>2876</v>
      </c>
      <c r="C71">
        <v>100</v>
      </c>
      <c r="D71" t="s">
        <v>2622</v>
      </c>
      <c r="E71">
        <v>1</v>
      </c>
      <c r="F71">
        <v>145</v>
      </c>
    </row>
    <row r="72" spans="1:6">
      <c r="A72">
        <v>3640</v>
      </c>
      <c r="B72" t="s">
        <v>2877</v>
      </c>
      <c r="C72">
        <v>100</v>
      </c>
      <c r="D72" t="s">
        <v>2622</v>
      </c>
      <c r="E72">
        <v>1</v>
      </c>
      <c r="F72">
        <v>145</v>
      </c>
    </row>
    <row r="73" spans="1:6">
      <c r="A73">
        <v>3681</v>
      </c>
      <c r="B73" t="s">
        <v>2878</v>
      </c>
      <c r="C73">
        <v>336</v>
      </c>
      <c r="D73" t="s">
        <v>2871</v>
      </c>
      <c r="E73">
        <v>1</v>
      </c>
      <c r="F73">
        <v>142</v>
      </c>
    </row>
    <row r="74" spans="1:6">
      <c r="A74">
        <v>3695</v>
      </c>
      <c r="B74" t="s">
        <v>235</v>
      </c>
      <c r="C74">
        <v>204</v>
      </c>
      <c r="D74" t="s">
        <v>232</v>
      </c>
      <c r="E74">
        <v>7</v>
      </c>
      <c r="F74">
        <v>204</v>
      </c>
    </row>
    <row r="75" spans="1:6">
      <c r="A75">
        <v>3709</v>
      </c>
      <c r="B75" t="s">
        <v>236</v>
      </c>
      <c r="C75">
        <v>487</v>
      </c>
      <c r="D75" t="s">
        <v>237</v>
      </c>
      <c r="E75">
        <v>7</v>
      </c>
      <c r="F75">
        <v>487</v>
      </c>
    </row>
    <row r="76" spans="1:6">
      <c r="A76">
        <v>3723</v>
      </c>
      <c r="B76" t="s">
        <v>238</v>
      </c>
      <c r="C76">
        <v>209</v>
      </c>
      <c r="D76" t="s">
        <v>1610</v>
      </c>
      <c r="E76">
        <v>8</v>
      </c>
      <c r="F76">
        <v>209</v>
      </c>
    </row>
    <row r="77" spans="1:6">
      <c r="A77">
        <v>3737</v>
      </c>
      <c r="B77" t="s">
        <v>239</v>
      </c>
      <c r="C77">
        <v>642</v>
      </c>
      <c r="D77" t="s">
        <v>240</v>
      </c>
      <c r="E77">
        <v>7</v>
      </c>
      <c r="F77">
        <v>642</v>
      </c>
    </row>
    <row r="78" spans="1:6">
      <c r="A78">
        <v>3751</v>
      </c>
      <c r="B78" t="s">
        <v>241</v>
      </c>
      <c r="C78">
        <v>718</v>
      </c>
      <c r="D78" t="s">
        <v>242</v>
      </c>
      <c r="E78">
        <v>9</v>
      </c>
      <c r="F78">
        <v>718</v>
      </c>
    </row>
    <row r="79" spans="1:6">
      <c r="A79">
        <v>3765</v>
      </c>
      <c r="B79" t="s">
        <v>243</v>
      </c>
      <c r="C79">
        <v>614</v>
      </c>
      <c r="D79" t="s">
        <v>244</v>
      </c>
      <c r="E79">
        <v>9</v>
      </c>
      <c r="F79">
        <v>614</v>
      </c>
    </row>
    <row r="80" spans="1:6">
      <c r="A80">
        <v>3786</v>
      </c>
      <c r="B80" t="s">
        <v>245</v>
      </c>
      <c r="C80">
        <v>396</v>
      </c>
      <c r="D80" t="s">
        <v>246</v>
      </c>
      <c r="E80">
        <v>9</v>
      </c>
      <c r="F80">
        <v>396</v>
      </c>
    </row>
    <row r="81" spans="1:6">
      <c r="A81">
        <v>3790</v>
      </c>
      <c r="B81" t="s">
        <v>247</v>
      </c>
      <c r="C81">
        <v>718</v>
      </c>
      <c r="D81" t="s">
        <v>242</v>
      </c>
      <c r="E81">
        <v>9</v>
      </c>
      <c r="F81">
        <v>718</v>
      </c>
    </row>
    <row r="82" spans="1:6">
      <c r="A82">
        <v>3796</v>
      </c>
      <c r="B82" t="s">
        <v>248</v>
      </c>
      <c r="C82">
        <v>645</v>
      </c>
      <c r="D82" t="s">
        <v>249</v>
      </c>
      <c r="E82">
        <v>4</v>
      </c>
      <c r="F82">
        <v>645</v>
      </c>
    </row>
    <row r="83" spans="1:6">
      <c r="A83">
        <v>3798</v>
      </c>
      <c r="B83" t="s">
        <v>250</v>
      </c>
      <c r="C83">
        <v>194</v>
      </c>
      <c r="D83" t="s">
        <v>251</v>
      </c>
      <c r="E83">
        <v>5</v>
      </c>
      <c r="F83">
        <v>194</v>
      </c>
    </row>
    <row r="84" spans="1:6">
      <c r="A84">
        <v>3800</v>
      </c>
      <c r="B84" t="s">
        <v>252</v>
      </c>
      <c r="C84">
        <v>371</v>
      </c>
      <c r="D84" t="s">
        <v>253</v>
      </c>
      <c r="E84">
        <v>5</v>
      </c>
      <c r="F84">
        <v>371</v>
      </c>
    </row>
    <row r="85" spans="1:6">
      <c r="A85">
        <v>3810</v>
      </c>
      <c r="B85" t="s">
        <v>254</v>
      </c>
      <c r="C85">
        <v>562</v>
      </c>
      <c r="D85" t="s">
        <v>255</v>
      </c>
      <c r="E85">
        <v>11</v>
      </c>
      <c r="F85">
        <v>562</v>
      </c>
    </row>
    <row r="86" spans="1:6">
      <c r="A86">
        <v>3885</v>
      </c>
      <c r="B86" t="s">
        <v>256</v>
      </c>
      <c r="C86">
        <v>100</v>
      </c>
      <c r="D86" t="s">
        <v>2622</v>
      </c>
      <c r="E86">
        <v>1</v>
      </c>
      <c r="F86">
        <v>143</v>
      </c>
    </row>
    <row r="87" spans="1:6">
      <c r="A87">
        <v>3887</v>
      </c>
      <c r="B87" t="s">
        <v>257</v>
      </c>
      <c r="C87">
        <v>100</v>
      </c>
      <c r="D87" t="s">
        <v>2622</v>
      </c>
      <c r="E87">
        <v>1</v>
      </c>
      <c r="F87">
        <v>143</v>
      </c>
    </row>
    <row r="88" spans="1:6">
      <c r="A88">
        <v>3888</v>
      </c>
      <c r="B88" t="s">
        <v>258</v>
      </c>
      <c r="C88">
        <v>100</v>
      </c>
      <c r="D88" t="s">
        <v>2622</v>
      </c>
      <c r="E88">
        <v>1</v>
      </c>
      <c r="F88">
        <v>143</v>
      </c>
    </row>
    <row r="89" spans="1:6">
      <c r="A89">
        <v>3889</v>
      </c>
      <c r="B89" t="s">
        <v>259</v>
      </c>
      <c r="C89">
        <v>100</v>
      </c>
      <c r="D89" t="s">
        <v>2622</v>
      </c>
      <c r="E89">
        <v>1</v>
      </c>
      <c r="F89">
        <v>143</v>
      </c>
    </row>
    <row r="90" spans="1:6">
      <c r="A90">
        <v>3890</v>
      </c>
      <c r="B90" t="s">
        <v>260</v>
      </c>
      <c r="C90">
        <v>100</v>
      </c>
      <c r="D90" t="s">
        <v>2622</v>
      </c>
      <c r="E90">
        <v>1</v>
      </c>
      <c r="F90">
        <v>143</v>
      </c>
    </row>
    <row r="91" spans="1:6">
      <c r="A91">
        <v>3891</v>
      </c>
      <c r="B91" t="s">
        <v>261</v>
      </c>
      <c r="C91">
        <v>454</v>
      </c>
      <c r="D91" t="s">
        <v>3054</v>
      </c>
      <c r="E91">
        <v>1</v>
      </c>
      <c r="F91">
        <v>142</v>
      </c>
    </row>
    <row r="92" spans="1:6">
      <c r="A92">
        <v>3892</v>
      </c>
      <c r="B92" t="s">
        <v>262</v>
      </c>
      <c r="C92">
        <v>492</v>
      </c>
      <c r="D92" t="s">
        <v>3002</v>
      </c>
      <c r="E92">
        <v>1</v>
      </c>
      <c r="F92">
        <v>141</v>
      </c>
    </row>
    <row r="93" spans="1:6">
      <c r="A93">
        <v>3893</v>
      </c>
      <c r="B93" t="s">
        <v>263</v>
      </c>
      <c r="C93">
        <v>454</v>
      </c>
      <c r="D93" t="s">
        <v>3054</v>
      </c>
      <c r="E93">
        <v>1</v>
      </c>
      <c r="F93">
        <v>142</v>
      </c>
    </row>
    <row r="94" spans="1:6">
      <c r="A94">
        <v>3894</v>
      </c>
      <c r="B94" t="s">
        <v>264</v>
      </c>
      <c r="C94">
        <v>312</v>
      </c>
      <c r="D94" t="s">
        <v>3191</v>
      </c>
      <c r="E94">
        <v>1</v>
      </c>
      <c r="F94">
        <v>143</v>
      </c>
    </row>
    <row r="95" spans="1:6">
      <c r="A95">
        <v>3895</v>
      </c>
      <c r="B95" t="s">
        <v>265</v>
      </c>
      <c r="C95">
        <v>150</v>
      </c>
      <c r="D95" t="s">
        <v>266</v>
      </c>
      <c r="E95">
        <v>11</v>
      </c>
      <c r="F95">
        <v>150</v>
      </c>
    </row>
    <row r="96" spans="1:6">
      <c r="A96">
        <v>3896</v>
      </c>
      <c r="B96" t="s">
        <v>267</v>
      </c>
      <c r="C96">
        <v>177</v>
      </c>
      <c r="D96" t="s">
        <v>268</v>
      </c>
      <c r="E96">
        <v>10</v>
      </c>
      <c r="F96">
        <v>177</v>
      </c>
    </row>
    <row r="97" spans="1:6">
      <c r="A97">
        <v>3897</v>
      </c>
      <c r="B97" t="s">
        <v>269</v>
      </c>
      <c r="C97">
        <v>181</v>
      </c>
      <c r="D97" t="s">
        <v>1614</v>
      </c>
      <c r="E97">
        <v>14</v>
      </c>
      <c r="F97">
        <v>181</v>
      </c>
    </row>
    <row r="98" spans="1:6">
      <c r="A98">
        <v>3898</v>
      </c>
      <c r="B98" t="s">
        <v>270</v>
      </c>
      <c r="C98">
        <v>189</v>
      </c>
      <c r="D98" t="s">
        <v>1603</v>
      </c>
      <c r="E98">
        <v>12</v>
      </c>
      <c r="F98">
        <v>189</v>
      </c>
    </row>
    <row r="99" spans="1:6">
      <c r="A99">
        <v>3899</v>
      </c>
      <c r="B99" t="s">
        <v>271</v>
      </c>
      <c r="C99">
        <v>194</v>
      </c>
      <c r="D99" t="s">
        <v>251</v>
      </c>
      <c r="E99">
        <v>5</v>
      </c>
      <c r="F99">
        <v>194</v>
      </c>
    </row>
    <row r="100" spans="1:6">
      <c r="A100">
        <v>3900</v>
      </c>
      <c r="B100" t="s">
        <v>272</v>
      </c>
      <c r="C100">
        <v>224</v>
      </c>
      <c r="D100" t="s">
        <v>273</v>
      </c>
      <c r="E100">
        <v>5</v>
      </c>
      <c r="F100">
        <v>224</v>
      </c>
    </row>
    <row r="101" spans="1:6">
      <c r="A101">
        <v>3901</v>
      </c>
      <c r="B101" t="s">
        <v>274</v>
      </c>
      <c r="C101">
        <v>244</v>
      </c>
      <c r="D101" t="s">
        <v>275</v>
      </c>
      <c r="E101">
        <v>6</v>
      </c>
      <c r="F101">
        <v>603</v>
      </c>
    </row>
    <row r="102" spans="1:6">
      <c r="A102">
        <v>3902</v>
      </c>
      <c r="B102" t="s">
        <v>276</v>
      </c>
      <c r="C102">
        <v>168</v>
      </c>
      <c r="D102" t="s">
        <v>277</v>
      </c>
      <c r="E102">
        <v>6</v>
      </c>
      <c r="F102">
        <v>603</v>
      </c>
    </row>
    <row r="103" spans="1:6">
      <c r="A103">
        <v>3903</v>
      </c>
      <c r="B103" t="s">
        <v>278</v>
      </c>
      <c r="C103">
        <v>456</v>
      </c>
      <c r="D103" t="s">
        <v>279</v>
      </c>
      <c r="E103">
        <v>6</v>
      </c>
      <c r="F103">
        <v>603</v>
      </c>
    </row>
    <row r="104" spans="1:6">
      <c r="A104">
        <v>3904</v>
      </c>
      <c r="B104" t="s">
        <v>280</v>
      </c>
      <c r="C104">
        <v>254</v>
      </c>
      <c r="D104" t="s">
        <v>281</v>
      </c>
      <c r="E104">
        <v>4</v>
      </c>
      <c r="F104">
        <v>254</v>
      </c>
    </row>
    <row r="105" spans="1:6">
      <c r="A105">
        <v>3905</v>
      </c>
      <c r="B105" t="s">
        <v>282</v>
      </c>
      <c r="C105">
        <v>647</v>
      </c>
      <c r="D105" t="s">
        <v>283</v>
      </c>
      <c r="E105">
        <v>9</v>
      </c>
      <c r="F105">
        <v>647</v>
      </c>
    </row>
    <row r="106" spans="1:6">
      <c r="A106">
        <v>3909</v>
      </c>
      <c r="B106" t="s">
        <v>284</v>
      </c>
      <c r="C106">
        <v>310</v>
      </c>
      <c r="D106" t="s">
        <v>285</v>
      </c>
      <c r="E106">
        <v>7</v>
      </c>
      <c r="F106">
        <v>310</v>
      </c>
    </row>
    <row r="107" spans="1:6">
      <c r="A107">
        <v>3912</v>
      </c>
      <c r="B107" t="s">
        <v>286</v>
      </c>
      <c r="C107">
        <v>687</v>
      </c>
      <c r="D107" t="s">
        <v>287</v>
      </c>
      <c r="E107">
        <v>5</v>
      </c>
      <c r="F107">
        <v>687</v>
      </c>
    </row>
    <row r="108" spans="1:6">
      <c r="A108">
        <v>3913</v>
      </c>
      <c r="B108" t="s">
        <v>288</v>
      </c>
      <c r="C108">
        <v>372</v>
      </c>
      <c r="D108" t="s">
        <v>289</v>
      </c>
      <c r="E108">
        <v>5</v>
      </c>
      <c r="F108">
        <v>372</v>
      </c>
    </row>
    <row r="109" spans="1:6">
      <c r="A109">
        <v>3915</v>
      </c>
      <c r="B109" t="s">
        <v>290</v>
      </c>
      <c r="C109">
        <v>396</v>
      </c>
      <c r="D109" t="s">
        <v>246</v>
      </c>
      <c r="E109">
        <v>9</v>
      </c>
      <c r="F109">
        <v>396</v>
      </c>
    </row>
    <row r="110" spans="1:6">
      <c r="A110">
        <v>3917</v>
      </c>
      <c r="B110" t="s">
        <v>291</v>
      </c>
      <c r="C110">
        <v>407</v>
      </c>
      <c r="D110" t="s">
        <v>1620</v>
      </c>
      <c r="E110">
        <v>6</v>
      </c>
      <c r="F110">
        <v>603</v>
      </c>
    </row>
    <row r="111" spans="1:6">
      <c r="A111">
        <v>3921</v>
      </c>
      <c r="B111" t="s">
        <v>292</v>
      </c>
      <c r="C111">
        <v>535</v>
      </c>
      <c r="D111" t="s">
        <v>1622</v>
      </c>
      <c r="E111">
        <v>6</v>
      </c>
      <c r="F111">
        <v>603</v>
      </c>
    </row>
    <row r="112" spans="1:6">
      <c r="A112">
        <v>3924</v>
      </c>
      <c r="B112" t="s">
        <v>293</v>
      </c>
      <c r="C112">
        <v>639</v>
      </c>
      <c r="D112" t="s">
        <v>294</v>
      </c>
      <c r="E112">
        <v>6</v>
      </c>
      <c r="F112">
        <v>603</v>
      </c>
    </row>
    <row r="113" spans="1:6">
      <c r="A113">
        <v>3925</v>
      </c>
      <c r="B113" t="s">
        <v>295</v>
      </c>
      <c r="C113">
        <v>257</v>
      </c>
      <c r="D113" t="s">
        <v>1616</v>
      </c>
      <c r="E113">
        <v>6</v>
      </c>
      <c r="F113">
        <v>603</v>
      </c>
    </row>
    <row r="114" spans="1:6">
      <c r="A114">
        <v>3927</v>
      </c>
      <c r="B114" t="s">
        <v>296</v>
      </c>
      <c r="C114">
        <v>688</v>
      </c>
      <c r="D114" t="s">
        <v>1624</v>
      </c>
      <c r="E114">
        <v>4</v>
      </c>
      <c r="F114">
        <v>688</v>
      </c>
    </row>
    <row r="115" spans="1:6">
      <c r="A115">
        <v>3928</v>
      </c>
      <c r="B115" t="s">
        <v>297</v>
      </c>
      <c r="C115">
        <v>697</v>
      </c>
      <c r="D115" t="s">
        <v>298</v>
      </c>
      <c r="E115">
        <v>12</v>
      </c>
      <c r="F115">
        <v>697</v>
      </c>
    </row>
    <row r="116" spans="1:6">
      <c r="A116">
        <v>3930</v>
      </c>
      <c r="B116" t="s">
        <v>299</v>
      </c>
      <c r="C116">
        <v>563</v>
      </c>
      <c r="D116" t="s">
        <v>300</v>
      </c>
      <c r="E116">
        <v>11</v>
      </c>
      <c r="F116">
        <v>563</v>
      </c>
    </row>
    <row r="117" spans="1:6">
      <c r="A117">
        <v>4261</v>
      </c>
      <c r="B117" t="s">
        <v>301</v>
      </c>
      <c r="C117">
        <v>100</v>
      </c>
      <c r="D117" t="s">
        <v>2622</v>
      </c>
      <c r="E117">
        <v>1</v>
      </c>
      <c r="F117">
        <v>142</v>
      </c>
    </row>
    <row r="118" spans="1:6">
      <c r="A118">
        <v>4655</v>
      </c>
      <c r="B118" t="s">
        <v>302</v>
      </c>
      <c r="C118">
        <v>100</v>
      </c>
      <c r="D118" t="s">
        <v>2622</v>
      </c>
      <c r="E118">
        <v>1</v>
      </c>
      <c r="F118">
        <v>145</v>
      </c>
    </row>
    <row r="119" spans="1:6">
      <c r="A119">
        <v>4675</v>
      </c>
      <c r="B119" t="s">
        <v>303</v>
      </c>
      <c r="C119">
        <v>100</v>
      </c>
      <c r="D119" t="s">
        <v>2622</v>
      </c>
      <c r="E119">
        <v>1</v>
      </c>
      <c r="F119">
        <v>141</v>
      </c>
    </row>
    <row r="120" spans="1:6">
      <c r="A120">
        <v>4703</v>
      </c>
      <c r="B120" t="s">
        <v>304</v>
      </c>
      <c r="C120">
        <v>100</v>
      </c>
      <c r="D120" t="s">
        <v>2622</v>
      </c>
      <c r="E120">
        <v>1</v>
      </c>
      <c r="F120">
        <v>145</v>
      </c>
    </row>
    <row r="121" spans="1:6">
      <c r="A121">
        <v>4747</v>
      </c>
      <c r="B121" t="s">
        <v>305</v>
      </c>
      <c r="C121">
        <v>100</v>
      </c>
      <c r="D121" t="s">
        <v>2622</v>
      </c>
      <c r="E121">
        <v>1</v>
      </c>
      <c r="F121">
        <v>145</v>
      </c>
    </row>
    <row r="122" spans="1:6">
      <c r="A122">
        <v>4780</v>
      </c>
      <c r="B122" t="s">
        <v>306</v>
      </c>
      <c r="C122">
        <v>100</v>
      </c>
      <c r="D122" t="s">
        <v>2622</v>
      </c>
      <c r="E122">
        <v>1</v>
      </c>
      <c r="F122">
        <v>144</v>
      </c>
    </row>
    <row r="123" spans="1:6">
      <c r="A123">
        <v>4791</v>
      </c>
      <c r="B123" t="s">
        <v>307</v>
      </c>
      <c r="C123">
        <v>100</v>
      </c>
      <c r="D123" t="s">
        <v>2622</v>
      </c>
      <c r="E123">
        <v>1</v>
      </c>
      <c r="F123">
        <v>143</v>
      </c>
    </row>
    <row r="124" spans="1:6">
      <c r="A124">
        <v>4819</v>
      </c>
      <c r="B124" t="s">
        <v>308</v>
      </c>
      <c r="C124">
        <v>100</v>
      </c>
      <c r="D124" t="s">
        <v>2622</v>
      </c>
      <c r="E124">
        <v>1</v>
      </c>
      <c r="F124">
        <v>141</v>
      </c>
    </row>
    <row r="125" spans="1:6">
      <c r="A125">
        <v>5062</v>
      </c>
      <c r="B125" t="s">
        <v>309</v>
      </c>
      <c r="C125">
        <v>633</v>
      </c>
      <c r="D125" t="s">
        <v>1626</v>
      </c>
      <c r="E125">
        <v>3</v>
      </c>
      <c r="F125">
        <v>633</v>
      </c>
    </row>
    <row r="126" spans="1:6">
      <c r="A126">
        <v>5074</v>
      </c>
      <c r="B126" t="s">
        <v>310</v>
      </c>
      <c r="C126">
        <v>633</v>
      </c>
      <c r="D126" t="s">
        <v>1626</v>
      </c>
      <c r="E126">
        <v>3</v>
      </c>
      <c r="F126">
        <v>633</v>
      </c>
    </row>
    <row r="127" spans="1:6">
      <c r="A127">
        <v>5083</v>
      </c>
      <c r="B127" t="s">
        <v>311</v>
      </c>
      <c r="C127">
        <v>633</v>
      </c>
      <c r="D127" t="s">
        <v>1626</v>
      </c>
      <c r="E127">
        <v>3</v>
      </c>
      <c r="F127">
        <v>633</v>
      </c>
    </row>
    <row r="128" spans="1:6">
      <c r="A128">
        <v>5084</v>
      </c>
      <c r="B128" t="s">
        <v>1678</v>
      </c>
      <c r="C128">
        <v>283</v>
      </c>
      <c r="D128" t="s">
        <v>1679</v>
      </c>
      <c r="E128">
        <v>3</v>
      </c>
      <c r="F128">
        <v>283</v>
      </c>
    </row>
    <row r="129" spans="1:6">
      <c r="A129">
        <v>5085</v>
      </c>
      <c r="B129" t="s">
        <v>1680</v>
      </c>
      <c r="C129">
        <v>335</v>
      </c>
      <c r="D129" t="s">
        <v>1681</v>
      </c>
      <c r="E129">
        <v>3</v>
      </c>
      <c r="F129">
        <v>335</v>
      </c>
    </row>
    <row r="130" spans="1:6">
      <c r="A130">
        <v>5086</v>
      </c>
      <c r="B130" t="s">
        <v>1682</v>
      </c>
      <c r="C130">
        <v>369</v>
      </c>
      <c r="D130" t="s">
        <v>1683</v>
      </c>
      <c r="E130">
        <v>3</v>
      </c>
      <c r="F130">
        <v>369</v>
      </c>
    </row>
    <row r="131" spans="1:6">
      <c r="A131">
        <v>5087</v>
      </c>
      <c r="B131" t="s">
        <v>1684</v>
      </c>
      <c r="C131">
        <v>633</v>
      </c>
      <c r="D131" t="s">
        <v>1626</v>
      </c>
      <c r="E131">
        <v>3</v>
      </c>
      <c r="F131">
        <v>633</v>
      </c>
    </row>
    <row r="132" spans="1:6">
      <c r="A132">
        <v>5088</v>
      </c>
      <c r="B132" t="s">
        <v>1685</v>
      </c>
      <c r="C132">
        <v>657</v>
      </c>
      <c r="D132" t="s">
        <v>1686</v>
      </c>
      <c r="E132">
        <v>3</v>
      </c>
      <c r="F132">
        <v>657</v>
      </c>
    </row>
    <row r="133" spans="1:6">
      <c r="A133">
        <v>5089</v>
      </c>
      <c r="B133" t="s">
        <v>1687</v>
      </c>
      <c r="C133">
        <v>335</v>
      </c>
      <c r="D133" t="s">
        <v>1681</v>
      </c>
      <c r="E133">
        <v>3</v>
      </c>
      <c r="F133">
        <v>335</v>
      </c>
    </row>
    <row r="134" spans="1:6">
      <c r="A134">
        <v>5090</v>
      </c>
      <c r="B134" t="s">
        <v>1688</v>
      </c>
      <c r="C134">
        <v>633</v>
      </c>
      <c r="D134" t="s">
        <v>1626</v>
      </c>
      <c r="E134">
        <v>3</v>
      </c>
      <c r="F134">
        <v>633</v>
      </c>
    </row>
    <row r="135" spans="1:6">
      <c r="A135">
        <v>5091</v>
      </c>
      <c r="B135" t="s">
        <v>1689</v>
      </c>
      <c r="C135">
        <v>558</v>
      </c>
      <c r="D135" t="s">
        <v>1690</v>
      </c>
      <c r="E135">
        <v>3</v>
      </c>
      <c r="F135">
        <v>558</v>
      </c>
    </row>
    <row r="136" spans="1:6">
      <c r="A136">
        <v>5092</v>
      </c>
      <c r="B136" t="s">
        <v>1691</v>
      </c>
      <c r="C136">
        <v>459</v>
      </c>
      <c r="D136" t="s">
        <v>1692</v>
      </c>
      <c r="E136">
        <v>3</v>
      </c>
      <c r="F136">
        <v>459</v>
      </c>
    </row>
    <row r="137" spans="1:6">
      <c r="A137">
        <v>5097</v>
      </c>
      <c r="B137" t="s">
        <v>1693</v>
      </c>
      <c r="C137">
        <v>654</v>
      </c>
      <c r="D137" t="s">
        <v>1694</v>
      </c>
      <c r="E137">
        <v>4</v>
      </c>
      <c r="F137">
        <v>654</v>
      </c>
    </row>
    <row r="138" spans="1:6">
      <c r="A138">
        <v>5098</v>
      </c>
      <c r="B138" t="s">
        <v>1695</v>
      </c>
      <c r="C138">
        <v>254</v>
      </c>
      <c r="D138" t="s">
        <v>281</v>
      </c>
      <c r="E138">
        <v>4</v>
      </c>
      <c r="F138">
        <v>254</v>
      </c>
    </row>
    <row r="139" spans="1:6">
      <c r="A139">
        <v>5099</v>
      </c>
      <c r="B139" t="s">
        <v>1696</v>
      </c>
      <c r="C139">
        <v>701</v>
      </c>
      <c r="D139" t="s">
        <v>1697</v>
      </c>
      <c r="E139">
        <v>4</v>
      </c>
      <c r="F139">
        <v>701</v>
      </c>
    </row>
    <row r="140" spans="1:6">
      <c r="A140">
        <v>5100</v>
      </c>
      <c r="B140" t="s">
        <v>1698</v>
      </c>
      <c r="C140">
        <v>352</v>
      </c>
      <c r="D140" t="s">
        <v>1699</v>
      </c>
      <c r="E140">
        <v>4</v>
      </c>
      <c r="F140">
        <v>352</v>
      </c>
    </row>
    <row r="141" spans="1:6">
      <c r="A141">
        <v>5111</v>
      </c>
      <c r="B141" t="s">
        <v>1700</v>
      </c>
      <c r="C141">
        <v>645</v>
      </c>
      <c r="D141" t="s">
        <v>249</v>
      </c>
      <c r="E141">
        <v>4</v>
      </c>
      <c r="F141">
        <v>645</v>
      </c>
    </row>
    <row r="142" spans="1:6">
      <c r="A142">
        <v>5123</v>
      </c>
      <c r="B142" t="s">
        <v>1701</v>
      </c>
      <c r="C142">
        <v>645</v>
      </c>
      <c r="D142" t="s">
        <v>249</v>
      </c>
      <c r="E142">
        <v>4</v>
      </c>
      <c r="F142">
        <v>645</v>
      </c>
    </row>
    <row r="143" spans="1:6">
      <c r="A143">
        <v>5130</v>
      </c>
      <c r="B143" t="s">
        <v>1702</v>
      </c>
      <c r="C143">
        <v>246</v>
      </c>
      <c r="D143" t="s">
        <v>1703</v>
      </c>
      <c r="E143">
        <v>4</v>
      </c>
      <c r="F143">
        <v>246</v>
      </c>
    </row>
    <row r="144" spans="1:6">
      <c r="A144">
        <v>5131</v>
      </c>
      <c r="B144" t="s">
        <v>1704</v>
      </c>
      <c r="C144">
        <v>392</v>
      </c>
      <c r="D144" t="s">
        <v>1705</v>
      </c>
      <c r="E144">
        <v>4</v>
      </c>
      <c r="F144">
        <v>392</v>
      </c>
    </row>
    <row r="145" spans="1:6">
      <c r="A145">
        <v>5132</v>
      </c>
      <c r="B145" t="s">
        <v>1706</v>
      </c>
      <c r="C145">
        <v>504</v>
      </c>
      <c r="D145" t="s">
        <v>1707</v>
      </c>
      <c r="E145">
        <v>4</v>
      </c>
      <c r="F145">
        <v>504</v>
      </c>
    </row>
    <row r="146" spans="1:6">
      <c r="A146">
        <v>5133</v>
      </c>
      <c r="B146" t="s">
        <v>1708</v>
      </c>
      <c r="C146">
        <v>645</v>
      </c>
      <c r="D146" t="s">
        <v>249</v>
      </c>
      <c r="E146">
        <v>4</v>
      </c>
      <c r="F146">
        <v>645</v>
      </c>
    </row>
    <row r="147" spans="1:6">
      <c r="A147">
        <v>5134</v>
      </c>
      <c r="B147" t="s">
        <v>1709</v>
      </c>
      <c r="C147">
        <v>350</v>
      </c>
      <c r="D147" t="s">
        <v>1710</v>
      </c>
      <c r="E147">
        <v>4</v>
      </c>
      <c r="F147">
        <v>350</v>
      </c>
    </row>
    <row r="148" spans="1:6">
      <c r="A148">
        <v>5135</v>
      </c>
      <c r="B148" t="s">
        <v>1711</v>
      </c>
      <c r="C148">
        <v>397</v>
      </c>
      <c r="D148" t="s">
        <v>1712</v>
      </c>
      <c r="E148">
        <v>4</v>
      </c>
      <c r="F148">
        <v>397</v>
      </c>
    </row>
    <row r="149" spans="1:6">
      <c r="A149">
        <v>5136</v>
      </c>
      <c r="B149" t="s">
        <v>1713</v>
      </c>
      <c r="C149">
        <v>466</v>
      </c>
      <c r="D149" t="s">
        <v>1714</v>
      </c>
      <c r="E149">
        <v>4</v>
      </c>
      <c r="F149">
        <v>466</v>
      </c>
    </row>
    <row r="150" spans="1:6">
      <c r="A150">
        <v>5137</v>
      </c>
      <c r="B150" t="s">
        <v>1715</v>
      </c>
      <c r="C150">
        <v>608</v>
      </c>
      <c r="D150" t="s">
        <v>1716</v>
      </c>
      <c r="E150">
        <v>4</v>
      </c>
      <c r="F150">
        <v>608</v>
      </c>
    </row>
    <row r="151" spans="1:6">
      <c r="A151">
        <v>5138</v>
      </c>
      <c r="B151" t="s">
        <v>1717</v>
      </c>
      <c r="C151">
        <v>629</v>
      </c>
      <c r="D151" t="s">
        <v>1718</v>
      </c>
      <c r="E151">
        <v>4</v>
      </c>
      <c r="F151">
        <v>629</v>
      </c>
    </row>
    <row r="152" spans="1:6">
      <c r="A152">
        <v>5139</v>
      </c>
      <c r="B152" t="s">
        <v>1719</v>
      </c>
      <c r="C152">
        <v>634</v>
      </c>
      <c r="D152" t="s">
        <v>1720</v>
      </c>
      <c r="E152">
        <v>4</v>
      </c>
      <c r="F152">
        <v>634</v>
      </c>
    </row>
    <row r="153" spans="1:6">
      <c r="A153">
        <v>5140</v>
      </c>
      <c r="B153" t="s">
        <v>1721</v>
      </c>
      <c r="C153">
        <v>688</v>
      </c>
      <c r="D153" t="s">
        <v>1624</v>
      </c>
      <c r="E153">
        <v>4</v>
      </c>
      <c r="F153">
        <v>688</v>
      </c>
    </row>
    <row r="154" spans="1:6">
      <c r="A154">
        <v>5141</v>
      </c>
      <c r="B154" t="s">
        <v>1722</v>
      </c>
      <c r="C154">
        <v>234</v>
      </c>
      <c r="D154" t="s">
        <v>1723</v>
      </c>
      <c r="E154">
        <v>4</v>
      </c>
      <c r="F154">
        <v>234</v>
      </c>
    </row>
    <row r="155" spans="1:6">
      <c r="A155">
        <v>5142</v>
      </c>
      <c r="B155" t="s">
        <v>1724</v>
      </c>
      <c r="C155">
        <v>528</v>
      </c>
      <c r="D155" t="s">
        <v>1725</v>
      </c>
      <c r="E155">
        <v>4</v>
      </c>
      <c r="F155">
        <v>528</v>
      </c>
    </row>
    <row r="156" spans="1:6">
      <c r="A156">
        <v>5143</v>
      </c>
      <c r="B156" t="s">
        <v>1726</v>
      </c>
      <c r="C156">
        <v>471</v>
      </c>
      <c r="D156" t="s">
        <v>1727</v>
      </c>
      <c r="E156">
        <v>4</v>
      </c>
      <c r="F156">
        <v>471</v>
      </c>
    </row>
    <row r="157" spans="1:6">
      <c r="A157">
        <v>5144</v>
      </c>
      <c r="B157" t="s">
        <v>1728</v>
      </c>
      <c r="C157">
        <v>648</v>
      </c>
      <c r="D157" t="s">
        <v>1729</v>
      </c>
      <c r="E157">
        <v>4</v>
      </c>
      <c r="F157">
        <v>648</v>
      </c>
    </row>
    <row r="158" spans="1:6">
      <c r="A158">
        <v>5145</v>
      </c>
      <c r="B158" t="s">
        <v>1730</v>
      </c>
      <c r="C158">
        <v>688</v>
      </c>
      <c r="D158" t="s">
        <v>1624</v>
      </c>
      <c r="E158">
        <v>4</v>
      </c>
      <c r="F158">
        <v>688</v>
      </c>
    </row>
    <row r="159" spans="1:6">
      <c r="A159">
        <v>5146</v>
      </c>
      <c r="B159" t="s">
        <v>1731</v>
      </c>
      <c r="C159">
        <v>571</v>
      </c>
      <c r="D159" t="s">
        <v>1732</v>
      </c>
      <c r="E159">
        <v>4</v>
      </c>
      <c r="F159">
        <v>571</v>
      </c>
    </row>
    <row r="160" spans="1:6">
      <c r="A160">
        <v>5148</v>
      </c>
      <c r="B160" t="s">
        <v>1733</v>
      </c>
      <c r="C160">
        <v>332</v>
      </c>
      <c r="D160" t="s">
        <v>1734</v>
      </c>
      <c r="E160">
        <v>4</v>
      </c>
      <c r="F160">
        <v>332</v>
      </c>
    </row>
    <row r="161" spans="1:6">
      <c r="A161">
        <v>5149</v>
      </c>
      <c r="B161" t="s">
        <v>1735</v>
      </c>
      <c r="C161">
        <v>174</v>
      </c>
      <c r="D161" t="s">
        <v>1736</v>
      </c>
      <c r="E161">
        <v>4</v>
      </c>
      <c r="F161">
        <v>174</v>
      </c>
    </row>
    <row r="162" spans="1:6">
      <c r="A162">
        <v>5150</v>
      </c>
      <c r="B162" t="s">
        <v>1737</v>
      </c>
      <c r="C162">
        <v>284</v>
      </c>
      <c r="D162" t="s">
        <v>1738</v>
      </c>
      <c r="E162">
        <v>4</v>
      </c>
      <c r="F162">
        <v>284</v>
      </c>
    </row>
    <row r="163" spans="1:6">
      <c r="A163">
        <v>5151</v>
      </c>
      <c r="B163" t="s">
        <v>1739</v>
      </c>
      <c r="C163">
        <v>198</v>
      </c>
      <c r="D163" t="s">
        <v>1740</v>
      </c>
      <c r="E163">
        <v>4</v>
      </c>
      <c r="F163">
        <v>198</v>
      </c>
    </row>
    <row r="164" spans="1:6">
      <c r="A164">
        <v>5152</v>
      </c>
      <c r="B164" t="s">
        <v>1741</v>
      </c>
      <c r="C164">
        <v>235</v>
      </c>
      <c r="D164" t="s">
        <v>1742</v>
      </c>
      <c r="E164">
        <v>4</v>
      </c>
      <c r="F164">
        <v>235</v>
      </c>
    </row>
    <row r="165" spans="1:6">
      <c r="A165">
        <v>5153</v>
      </c>
      <c r="B165" t="s">
        <v>1743</v>
      </c>
      <c r="C165">
        <v>533</v>
      </c>
      <c r="D165" t="s">
        <v>1744</v>
      </c>
      <c r="E165">
        <v>4</v>
      </c>
      <c r="F165">
        <v>533</v>
      </c>
    </row>
    <row r="166" spans="1:6">
      <c r="A166">
        <v>5154</v>
      </c>
      <c r="B166" t="s">
        <v>1745</v>
      </c>
      <c r="C166">
        <v>282</v>
      </c>
      <c r="D166" t="s">
        <v>1746</v>
      </c>
      <c r="E166">
        <v>4</v>
      </c>
      <c r="F166">
        <v>282</v>
      </c>
    </row>
    <row r="167" spans="1:6">
      <c r="A167">
        <v>5155</v>
      </c>
      <c r="B167" t="s">
        <v>1747</v>
      </c>
      <c r="C167">
        <v>420</v>
      </c>
      <c r="D167" t="s">
        <v>1748</v>
      </c>
      <c r="E167">
        <v>4</v>
      </c>
      <c r="F167">
        <v>420</v>
      </c>
    </row>
    <row r="168" spans="1:6">
      <c r="A168">
        <v>5156</v>
      </c>
      <c r="B168" t="s">
        <v>1749</v>
      </c>
      <c r="C168">
        <v>332</v>
      </c>
      <c r="D168" t="s">
        <v>1734</v>
      </c>
      <c r="E168">
        <v>4</v>
      </c>
      <c r="F168">
        <v>332</v>
      </c>
    </row>
    <row r="169" spans="1:6">
      <c r="A169">
        <v>5157</v>
      </c>
      <c r="B169" t="s">
        <v>1750</v>
      </c>
      <c r="C169">
        <v>184</v>
      </c>
      <c r="D169" t="s">
        <v>1751</v>
      </c>
      <c r="E169">
        <v>4</v>
      </c>
      <c r="F169">
        <v>184</v>
      </c>
    </row>
    <row r="170" spans="1:6">
      <c r="A170">
        <v>5158</v>
      </c>
      <c r="B170" t="s">
        <v>1752</v>
      </c>
      <c r="C170">
        <v>411</v>
      </c>
      <c r="D170" t="s">
        <v>1753</v>
      </c>
      <c r="E170">
        <v>4</v>
      </c>
      <c r="F170">
        <v>411</v>
      </c>
    </row>
    <row r="171" spans="1:6">
      <c r="A171">
        <v>5159</v>
      </c>
      <c r="B171" t="s">
        <v>1754</v>
      </c>
      <c r="C171">
        <v>414</v>
      </c>
      <c r="D171" t="s">
        <v>1755</v>
      </c>
      <c r="E171">
        <v>4</v>
      </c>
      <c r="F171">
        <v>414</v>
      </c>
    </row>
    <row r="172" spans="1:6">
      <c r="A172">
        <v>5160</v>
      </c>
      <c r="B172" t="s">
        <v>312</v>
      </c>
      <c r="C172">
        <v>567</v>
      </c>
      <c r="D172" t="s">
        <v>313</v>
      </c>
      <c r="E172">
        <v>4</v>
      </c>
      <c r="F172">
        <v>567</v>
      </c>
    </row>
    <row r="173" spans="1:6">
      <c r="A173">
        <v>5161</v>
      </c>
      <c r="B173" t="s">
        <v>314</v>
      </c>
      <c r="C173">
        <v>591</v>
      </c>
      <c r="D173" t="s">
        <v>315</v>
      </c>
      <c r="E173">
        <v>4</v>
      </c>
      <c r="F173">
        <v>591</v>
      </c>
    </row>
    <row r="174" spans="1:6">
      <c r="A174">
        <v>5162</v>
      </c>
      <c r="B174" t="s">
        <v>316</v>
      </c>
      <c r="C174">
        <v>643</v>
      </c>
      <c r="D174" t="s">
        <v>317</v>
      </c>
      <c r="E174">
        <v>4</v>
      </c>
      <c r="F174">
        <v>643</v>
      </c>
    </row>
    <row r="175" spans="1:6">
      <c r="A175">
        <v>5163</v>
      </c>
      <c r="B175" t="s">
        <v>318</v>
      </c>
      <c r="C175">
        <v>667</v>
      </c>
      <c r="D175" t="s">
        <v>319</v>
      </c>
      <c r="E175">
        <v>4</v>
      </c>
      <c r="F175">
        <v>667</v>
      </c>
    </row>
    <row r="176" spans="1:6">
      <c r="A176">
        <v>5164</v>
      </c>
      <c r="B176" t="s">
        <v>320</v>
      </c>
      <c r="C176">
        <v>669</v>
      </c>
      <c r="D176" t="s">
        <v>321</v>
      </c>
      <c r="E176">
        <v>5</v>
      </c>
      <c r="F176">
        <v>669</v>
      </c>
    </row>
    <row r="177" spans="1:6">
      <c r="A177">
        <v>5176</v>
      </c>
      <c r="B177" t="s">
        <v>322</v>
      </c>
      <c r="C177">
        <v>669</v>
      </c>
      <c r="D177" t="s">
        <v>321</v>
      </c>
      <c r="E177">
        <v>5</v>
      </c>
      <c r="F177">
        <v>669</v>
      </c>
    </row>
    <row r="178" spans="1:6">
      <c r="A178">
        <v>5183</v>
      </c>
      <c r="B178" t="s">
        <v>323</v>
      </c>
      <c r="C178">
        <v>345</v>
      </c>
      <c r="D178" t="s">
        <v>324</v>
      </c>
      <c r="E178">
        <v>5</v>
      </c>
      <c r="F178">
        <v>345</v>
      </c>
    </row>
    <row r="179" spans="1:6">
      <c r="A179">
        <v>5184</v>
      </c>
      <c r="B179" t="s">
        <v>325</v>
      </c>
      <c r="C179">
        <v>526</v>
      </c>
      <c r="D179" t="s">
        <v>326</v>
      </c>
      <c r="E179">
        <v>5</v>
      </c>
      <c r="F179">
        <v>526</v>
      </c>
    </row>
    <row r="180" spans="1:6">
      <c r="A180">
        <v>5185</v>
      </c>
      <c r="B180" t="s">
        <v>327</v>
      </c>
      <c r="C180">
        <v>554</v>
      </c>
      <c r="D180" t="s">
        <v>328</v>
      </c>
      <c r="E180">
        <v>5</v>
      </c>
      <c r="F180">
        <v>554</v>
      </c>
    </row>
    <row r="181" spans="1:6">
      <c r="A181">
        <v>5186</v>
      </c>
      <c r="B181" t="s">
        <v>329</v>
      </c>
      <c r="C181">
        <v>600</v>
      </c>
      <c r="D181" t="s">
        <v>330</v>
      </c>
      <c r="E181">
        <v>5</v>
      </c>
      <c r="F181">
        <v>600</v>
      </c>
    </row>
    <row r="182" spans="1:6">
      <c r="A182">
        <v>5187</v>
      </c>
      <c r="B182" t="s">
        <v>331</v>
      </c>
      <c r="C182">
        <v>387</v>
      </c>
      <c r="D182" t="s">
        <v>332</v>
      </c>
      <c r="E182">
        <v>5</v>
      </c>
      <c r="F182">
        <v>387</v>
      </c>
    </row>
    <row r="183" spans="1:6">
      <c r="A183">
        <v>5188</v>
      </c>
      <c r="B183" t="s">
        <v>333</v>
      </c>
      <c r="C183">
        <v>653</v>
      </c>
      <c r="D183" t="s">
        <v>334</v>
      </c>
      <c r="E183">
        <v>5</v>
      </c>
      <c r="F183">
        <v>653</v>
      </c>
    </row>
    <row r="184" spans="1:6">
      <c r="A184">
        <v>5189</v>
      </c>
      <c r="B184" t="s">
        <v>335</v>
      </c>
      <c r="C184">
        <v>432</v>
      </c>
      <c r="D184" t="s">
        <v>336</v>
      </c>
      <c r="E184">
        <v>5</v>
      </c>
      <c r="F184">
        <v>432</v>
      </c>
    </row>
    <row r="185" spans="1:6">
      <c r="A185">
        <v>5190</v>
      </c>
      <c r="B185" t="s">
        <v>337</v>
      </c>
      <c r="C185">
        <v>527</v>
      </c>
      <c r="D185" t="s">
        <v>338</v>
      </c>
      <c r="E185">
        <v>5</v>
      </c>
      <c r="F185">
        <v>527</v>
      </c>
    </row>
    <row r="186" spans="1:6">
      <c r="A186">
        <v>5191</v>
      </c>
      <c r="B186" t="s">
        <v>339</v>
      </c>
      <c r="C186">
        <v>669</v>
      </c>
      <c r="D186" t="s">
        <v>321</v>
      </c>
      <c r="E186">
        <v>5</v>
      </c>
      <c r="F186">
        <v>669</v>
      </c>
    </row>
    <row r="187" spans="1:6">
      <c r="A187">
        <v>5192</v>
      </c>
      <c r="B187" t="s">
        <v>340</v>
      </c>
      <c r="C187">
        <v>717</v>
      </c>
      <c r="D187" t="s">
        <v>341</v>
      </c>
      <c r="E187">
        <v>5</v>
      </c>
      <c r="F187">
        <v>717</v>
      </c>
    </row>
    <row r="188" spans="1:6">
      <c r="A188">
        <v>5193</v>
      </c>
      <c r="B188" t="s">
        <v>342</v>
      </c>
      <c r="C188">
        <v>178</v>
      </c>
      <c r="D188" t="s">
        <v>343</v>
      </c>
      <c r="E188">
        <v>5</v>
      </c>
      <c r="F188">
        <v>178</v>
      </c>
    </row>
    <row r="189" spans="1:6">
      <c r="A189">
        <v>5194</v>
      </c>
      <c r="B189" t="s">
        <v>344</v>
      </c>
      <c r="C189">
        <v>233</v>
      </c>
      <c r="D189" t="s">
        <v>345</v>
      </c>
      <c r="E189">
        <v>6</v>
      </c>
      <c r="F189">
        <v>603</v>
      </c>
    </row>
    <row r="190" spans="1:6">
      <c r="A190">
        <v>5195</v>
      </c>
      <c r="B190" t="s">
        <v>346</v>
      </c>
      <c r="C190">
        <v>252</v>
      </c>
      <c r="D190" t="s">
        <v>347</v>
      </c>
      <c r="E190">
        <v>5</v>
      </c>
      <c r="F190">
        <v>252</v>
      </c>
    </row>
    <row r="191" spans="1:6">
      <c r="A191">
        <v>5196</v>
      </c>
      <c r="B191" t="s">
        <v>348</v>
      </c>
      <c r="C191">
        <v>602</v>
      </c>
      <c r="D191" t="s">
        <v>349</v>
      </c>
      <c r="E191">
        <v>5</v>
      </c>
      <c r="F191">
        <v>602</v>
      </c>
    </row>
    <row r="192" spans="1:6">
      <c r="A192">
        <v>5198</v>
      </c>
      <c r="B192" t="s">
        <v>350</v>
      </c>
      <c r="C192">
        <v>733</v>
      </c>
      <c r="D192" t="s">
        <v>351</v>
      </c>
      <c r="E192">
        <v>5</v>
      </c>
      <c r="F192">
        <v>733</v>
      </c>
    </row>
    <row r="193" spans="1:6">
      <c r="A193">
        <v>5200</v>
      </c>
      <c r="B193" t="s">
        <v>352</v>
      </c>
      <c r="C193">
        <v>412</v>
      </c>
      <c r="D193" t="s">
        <v>353</v>
      </c>
      <c r="E193">
        <v>5</v>
      </c>
      <c r="F193">
        <v>412</v>
      </c>
    </row>
    <row r="194" spans="1:6">
      <c r="A194">
        <v>5201</v>
      </c>
      <c r="B194" t="s">
        <v>354</v>
      </c>
      <c r="C194">
        <v>692</v>
      </c>
      <c r="D194" t="s">
        <v>355</v>
      </c>
      <c r="E194">
        <v>5</v>
      </c>
      <c r="F194">
        <v>692</v>
      </c>
    </row>
    <row r="195" spans="1:6">
      <c r="A195">
        <v>5202</v>
      </c>
      <c r="B195" t="s">
        <v>356</v>
      </c>
      <c r="C195">
        <v>687</v>
      </c>
      <c r="D195" t="s">
        <v>287</v>
      </c>
      <c r="E195">
        <v>5</v>
      </c>
      <c r="F195">
        <v>687</v>
      </c>
    </row>
    <row r="196" spans="1:6">
      <c r="A196">
        <v>5203</v>
      </c>
      <c r="B196" t="s">
        <v>357</v>
      </c>
      <c r="C196">
        <v>219</v>
      </c>
      <c r="D196" t="s">
        <v>358</v>
      </c>
      <c r="E196">
        <v>5</v>
      </c>
      <c r="F196">
        <v>219</v>
      </c>
    </row>
    <row r="197" spans="1:6">
      <c r="A197">
        <v>5204</v>
      </c>
      <c r="B197" t="s">
        <v>359</v>
      </c>
      <c r="C197">
        <v>265</v>
      </c>
      <c r="D197" t="s">
        <v>360</v>
      </c>
      <c r="E197">
        <v>5</v>
      </c>
      <c r="F197">
        <v>265</v>
      </c>
    </row>
    <row r="198" spans="1:6">
      <c r="A198">
        <v>5205</v>
      </c>
      <c r="B198" t="s">
        <v>361</v>
      </c>
      <c r="C198">
        <v>264</v>
      </c>
      <c r="D198" t="s">
        <v>362</v>
      </c>
      <c r="E198">
        <v>5</v>
      </c>
      <c r="F198">
        <v>264</v>
      </c>
    </row>
    <row r="199" spans="1:6">
      <c r="A199">
        <v>5206</v>
      </c>
      <c r="B199" t="s">
        <v>363</v>
      </c>
      <c r="C199">
        <v>358</v>
      </c>
      <c r="D199" t="s">
        <v>364</v>
      </c>
      <c r="E199">
        <v>5</v>
      </c>
      <c r="F199">
        <v>358</v>
      </c>
    </row>
    <row r="200" spans="1:6">
      <c r="A200">
        <v>5207</v>
      </c>
      <c r="B200" t="s">
        <v>365</v>
      </c>
      <c r="C200">
        <v>523</v>
      </c>
      <c r="D200" t="s">
        <v>366</v>
      </c>
      <c r="E200">
        <v>5</v>
      </c>
      <c r="F200">
        <v>523</v>
      </c>
    </row>
    <row r="201" spans="1:6">
      <c r="A201">
        <v>5208</v>
      </c>
      <c r="B201" t="s">
        <v>367</v>
      </c>
      <c r="C201">
        <v>553</v>
      </c>
      <c r="D201" t="s">
        <v>368</v>
      </c>
      <c r="E201">
        <v>5</v>
      </c>
      <c r="F201">
        <v>553</v>
      </c>
    </row>
    <row r="202" spans="1:6">
      <c r="A202">
        <v>5209</v>
      </c>
      <c r="B202" t="s">
        <v>369</v>
      </c>
      <c r="C202">
        <v>412</v>
      </c>
      <c r="D202" t="s">
        <v>353</v>
      </c>
      <c r="E202">
        <v>5</v>
      </c>
      <c r="F202">
        <v>412</v>
      </c>
    </row>
    <row r="203" spans="1:6">
      <c r="A203">
        <v>5210</v>
      </c>
      <c r="B203" t="s">
        <v>370</v>
      </c>
      <c r="C203">
        <v>692</v>
      </c>
      <c r="D203" t="s">
        <v>355</v>
      </c>
      <c r="E203">
        <v>5</v>
      </c>
      <c r="F203">
        <v>692</v>
      </c>
    </row>
    <row r="204" spans="1:6">
      <c r="A204">
        <v>5212</v>
      </c>
      <c r="B204" t="s">
        <v>371</v>
      </c>
      <c r="C204">
        <v>171</v>
      </c>
      <c r="D204" t="s">
        <v>372</v>
      </c>
      <c r="E204">
        <v>5</v>
      </c>
      <c r="F204">
        <v>171</v>
      </c>
    </row>
    <row r="205" spans="1:6">
      <c r="A205">
        <v>5213</v>
      </c>
      <c r="B205" t="s">
        <v>373</v>
      </c>
      <c r="C205">
        <v>650</v>
      </c>
      <c r="D205" t="s">
        <v>374</v>
      </c>
      <c r="E205">
        <v>5</v>
      </c>
      <c r="F205">
        <v>650</v>
      </c>
    </row>
    <row r="206" spans="1:6">
      <c r="A206">
        <v>5214</v>
      </c>
      <c r="B206" t="s">
        <v>375</v>
      </c>
      <c r="C206">
        <v>371</v>
      </c>
      <c r="D206" t="s">
        <v>253</v>
      </c>
      <c r="E206">
        <v>5</v>
      </c>
      <c r="F206">
        <v>371</v>
      </c>
    </row>
    <row r="207" spans="1:6">
      <c r="A207">
        <v>5215</v>
      </c>
      <c r="B207" t="s">
        <v>376</v>
      </c>
      <c r="C207">
        <v>333</v>
      </c>
      <c r="D207" t="s">
        <v>377</v>
      </c>
      <c r="E207">
        <v>5</v>
      </c>
      <c r="F207">
        <v>333</v>
      </c>
    </row>
    <row r="208" spans="1:6">
      <c r="A208">
        <v>5216</v>
      </c>
      <c r="B208" t="s">
        <v>378</v>
      </c>
      <c r="C208">
        <v>658</v>
      </c>
      <c r="D208" t="s">
        <v>379</v>
      </c>
      <c r="E208">
        <v>5</v>
      </c>
      <c r="F208">
        <v>658</v>
      </c>
    </row>
    <row r="209" spans="1:6">
      <c r="A209">
        <v>5217</v>
      </c>
      <c r="B209" t="s">
        <v>380</v>
      </c>
      <c r="C209">
        <v>741</v>
      </c>
      <c r="D209" t="s">
        <v>381</v>
      </c>
      <c r="E209">
        <v>5</v>
      </c>
      <c r="F209">
        <v>741</v>
      </c>
    </row>
    <row r="210" spans="1:6">
      <c r="A210">
        <v>5220</v>
      </c>
      <c r="B210" t="s">
        <v>382</v>
      </c>
      <c r="C210">
        <v>251</v>
      </c>
      <c r="D210" t="s">
        <v>383</v>
      </c>
      <c r="E210">
        <v>5</v>
      </c>
      <c r="F210">
        <v>251</v>
      </c>
    </row>
    <row r="211" spans="1:6">
      <c r="A211">
        <v>5221</v>
      </c>
      <c r="B211" t="s">
        <v>384</v>
      </c>
      <c r="C211">
        <v>324</v>
      </c>
      <c r="D211" t="s">
        <v>385</v>
      </c>
      <c r="E211">
        <v>5</v>
      </c>
      <c r="F211">
        <v>324</v>
      </c>
    </row>
    <row r="212" spans="1:6">
      <c r="A212">
        <v>5225</v>
      </c>
      <c r="B212" t="s">
        <v>386</v>
      </c>
      <c r="C212">
        <v>372</v>
      </c>
      <c r="D212" t="s">
        <v>289</v>
      </c>
      <c r="E212">
        <v>5</v>
      </c>
      <c r="F212">
        <v>372</v>
      </c>
    </row>
    <row r="213" spans="1:6">
      <c r="A213">
        <v>5226</v>
      </c>
      <c r="B213" t="s">
        <v>387</v>
      </c>
      <c r="C213">
        <v>380</v>
      </c>
      <c r="D213" t="s">
        <v>388</v>
      </c>
      <c r="E213">
        <v>5</v>
      </c>
      <c r="F213">
        <v>380</v>
      </c>
    </row>
    <row r="214" spans="1:6">
      <c r="A214">
        <v>5227</v>
      </c>
      <c r="B214" t="s">
        <v>389</v>
      </c>
      <c r="C214">
        <v>365</v>
      </c>
      <c r="D214" t="s">
        <v>390</v>
      </c>
      <c r="E214">
        <v>5</v>
      </c>
      <c r="F214">
        <v>365</v>
      </c>
    </row>
    <row r="215" spans="1:6">
      <c r="A215">
        <v>5228</v>
      </c>
      <c r="B215" t="s">
        <v>391</v>
      </c>
      <c r="C215">
        <v>376</v>
      </c>
      <c r="D215" t="s">
        <v>392</v>
      </c>
      <c r="E215">
        <v>5</v>
      </c>
      <c r="F215">
        <v>376</v>
      </c>
    </row>
    <row r="216" spans="1:6">
      <c r="A216">
        <v>5229</v>
      </c>
      <c r="B216" t="s">
        <v>393</v>
      </c>
      <c r="C216">
        <v>372</v>
      </c>
      <c r="D216" t="s">
        <v>289</v>
      </c>
      <c r="E216">
        <v>5</v>
      </c>
      <c r="F216">
        <v>372</v>
      </c>
    </row>
    <row r="217" spans="1:6">
      <c r="A217">
        <v>5230</v>
      </c>
      <c r="B217" t="s">
        <v>3291</v>
      </c>
      <c r="C217">
        <v>199</v>
      </c>
      <c r="D217" t="s">
        <v>3292</v>
      </c>
      <c r="E217">
        <v>5</v>
      </c>
      <c r="F217">
        <v>199</v>
      </c>
    </row>
    <row r="218" spans="1:6">
      <c r="A218">
        <v>5231</v>
      </c>
      <c r="B218" t="s">
        <v>3293</v>
      </c>
      <c r="C218">
        <v>229</v>
      </c>
      <c r="D218" t="s">
        <v>3294</v>
      </c>
      <c r="E218">
        <v>5</v>
      </c>
      <c r="F218">
        <v>229</v>
      </c>
    </row>
    <row r="219" spans="1:6">
      <c r="A219">
        <v>5232</v>
      </c>
      <c r="B219" t="s">
        <v>3295</v>
      </c>
      <c r="C219">
        <v>578</v>
      </c>
      <c r="D219" t="s">
        <v>3296</v>
      </c>
      <c r="E219">
        <v>5</v>
      </c>
      <c r="F219">
        <v>578</v>
      </c>
    </row>
    <row r="220" spans="1:6">
      <c r="A220">
        <v>5233</v>
      </c>
      <c r="B220" t="s">
        <v>3297</v>
      </c>
      <c r="C220">
        <v>583</v>
      </c>
      <c r="D220" t="s">
        <v>3298</v>
      </c>
      <c r="E220">
        <v>5</v>
      </c>
      <c r="F220">
        <v>583</v>
      </c>
    </row>
    <row r="221" spans="1:6">
      <c r="A221">
        <v>5234</v>
      </c>
      <c r="B221" t="s">
        <v>3299</v>
      </c>
      <c r="C221">
        <v>194</v>
      </c>
      <c r="D221" t="s">
        <v>251</v>
      </c>
      <c r="E221">
        <v>5</v>
      </c>
      <c r="F221">
        <v>194</v>
      </c>
    </row>
    <row r="222" spans="1:6">
      <c r="A222">
        <v>5235</v>
      </c>
      <c r="B222" t="s">
        <v>3300</v>
      </c>
      <c r="C222">
        <v>263</v>
      </c>
      <c r="D222" t="s">
        <v>1798</v>
      </c>
      <c r="E222">
        <v>5</v>
      </c>
      <c r="F222">
        <v>263</v>
      </c>
    </row>
    <row r="223" spans="1:6">
      <c r="A223">
        <v>5236</v>
      </c>
      <c r="B223" t="s">
        <v>1799</v>
      </c>
      <c r="C223">
        <v>366</v>
      </c>
      <c r="D223" t="s">
        <v>1800</v>
      </c>
      <c r="E223">
        <v>5</v>
      </c>
      <c r="F223">
        <v>366</v>
      </c>
    </row>
    <row r="224" spans="1:6">
      <c r="A224">
        <v>5237</v>
      </c>
      <c r="B224" t="s">
        <v>1801</v>
      </c>
      <c r="C224">
        <v>685</v>
      </c>
      <c r="D224" t="s">
        <v>1802</v>
      </c>
      <c r="E224">
        <v>5</v>
      </c>
      <c r="F224">
        <v>685</v>
      </c>
    </row>
    <row r="225" spans="1:6">
      <c r="A225">
        <v>5238</v>
      </c>
      <c r="B225" t="s">
        <v>1803</v>
      </c>
      <c r="C225">
        <v>194</v>
      </c>
      <c r="D225" t="s">
        <v>251</v>
      </c>
      <c r="E225">
        <v>5</v>
      </c>
      <c r="F225">
        <v>194</v>
      </c>
    </row>
    <row r="226" spans="1:6">
      <c r="A226">
        <v>5239</v>
      </c>
      <c r="B226" t="s">
        <v>1804</v>
      </c>
      <c r="C226">
        <v>180</v>
      </c>
      <c r="D226" t="s">
        <v>1805</v>
      </c>
      <c r="E226">
        <v>5</v>
      </c>
      <c r="F226">
        <v>180</v>
      </c>
    </row>
    <row r="227" spans="1:6">
      <c r="A227">
        <v>5240</v>
      </c>
      <c r="B227" t="s">
        <v>1806</v>
      </c>
      <c r="C227">
        <v>274</v>
      </c>
      <c r="D227" t="s">
        <v>1807</v>
      </c>
      <c r="E227">
        <v>5</v>
      </c>
      <c r="F227">
        <v>274</v>
      </c>
    </row>
    <row r="228" spans="1:6">
      <c r="A228">
        <v>5241</v>
      </c>
      <c r="B228" t="s">
        <v>1808</v>
      </c>
      <c r="C228">
        <v>506</v>
      </c>
      <c r="D228" t="s">
        <v>1809</v>
      </c>
      <c r="E228">
        <v>5</v>
      </c>
      <c r="F228">
        <v>506</v>
      </c>
    </row>
    <row r="229" spans="1:6">
      <c r="A229">
        <v>5242</v>
      </c>
      <c r="B229" t="s">
        <v>1810</v>
      </c>
      <c r="C229">
        <v>607</v>
      </c>
      <c r="D229" t="s">
        <v>1811</v>
      </c>
      <c r="E229">
        <v>5</v>
      </c>
      <c r="F229">
        <v>607</v>
      </c>
    </row>
    <row r="230" spans="1:6">
      <c r="A230">
        <v>5244</v>
      </c>
      <c r="B230" t="s">
        <v>1812</v>
      </c>
      <c r="C230">
        <v>649</v>
      </c>
      <c r="D230" t="s">
        <v>1813</v>
      </c>
      <c r="E230">
        <v>5</v>
      </c>
      <c r="F230">
        <v>649</v>
      </c>
    </row>
    <row r="231" spans="1:6">
      <c r="A231">
        <v>5245</v>
      </c>
      <c r="B231" t="s">
        <v>1814</v>
      </c>
      <c r="C231">
        <v>224</v>
      </c>
      <c r="D231" t="s">
        <v>273</v>
      </c>
      <c r="E231">
        <v>5</v>
      </c>
      <c r="F231">
        <v>224</v>
      </c>
    </row>
    <row r="232" spans="1:6">
      <c r="A232">
        <v>5246</v>
      </c>
      <c r="B232" t="s">
        <v>1815</v>
      </c>
      <c r="C232">
        <v>172</v>
      </c>
      <c r="D232" t="s">
        <v>1816</v>
      </c>
      <c r="E232">
        <v>5</v>
      </c>
      <c r="F232">
        <v>172</v>
      </c>
    </row>
    <row r="233" spans="1:6">
      <c r="A233">
        <v>5248</v>
      </c>
      <c r="B233" t="s">
        <v>1817</v>
      </c>
      <c r="C233">
        <v>218</v>
      </c>
      <c r="D233" t="s">
        <v>1818</v>
      </c>
      <c r="E233">
        <v>5</v>
      </c>
      <c r="F233">
        <v>218</v>
      </c>
    </row>
    <row r="234" spans="1:6">
      <c r="A234">
        <v>5249</v>
      </c>
      <c r="B234" t="s">
        <v>1819</v>
      </c>
      <c r="C234">
        <v>271</v>
      </c>
      <c r="D234" t="s">
        <v>1820</v>
      </c>
      <c r="E234">
        <v>5</v>
      </c>
      <c r="F234">
        <v>271</v>
      </c>
    </row>
    <row r="235" spans="1:6">
      <c r="A235">
        <v>5250</v>
      </c>
      <c r="B235" t="s">
        <v>1821</v>
      </c>
      <c r="C235">
        <v>383</v>
      </c>
      <c r="D235" t="s">
        <v>1822</v>
      </c>
      <c r="E235">
        <v>5</v>
      </c>
      <c r="F235">
        <v>383</v>
      </c>
    </row>
    <row r="236" spans="1:6">
      <c r="A236">
        <v>5251</v>
      </c>
      <c r="B236" t="s">
        <v>1823</v>
      </c>
      <c r="C236">
        <v>507</v>
      </c>
      <c r="D236" t="s">
        <v>1824</v>
      </c>
      <c r="E236">
        <v>5</v>
      </c>
      <c r="F236">
        <v>507</v>
      </c>
    </row>
    <row r="237" spans="1:6">
      <c r="A237">
        <v>5252</v>
      </c>
      <c r="B237" t="s">
        <v>1825</v>
      </c>
      <c r="C237">
        <v>172</v>
      </c>
      <c r="D237" t="s">
        <v>1816</v>
      </c>
      <c r="E237">
        <v>5</v>
      </c>
      <c r="F237">
        <v>172</v>
      </c>
    </row>
    <row r="238" spans="1:6">
      <c r="A238">
        <v>5253</v>
      </c>
      <c r="B238" t="s">
        <v>1826</v>
      </c>
      <c r="C238">
        <v>244</v>
      </c>
      <c r="D238" t="s">
        <v>275</v>
      </c>
      <c r="E238">
        <v>6</v>
      </c>
      <c r="F238">
        <v>244</v>
      </c>
    </row>
    <row r="239" spans="1:6">
      <c r="A239">
        <v>5265</v>
      </c>
      <c r="B239" t="s">
        <v>1827</v>
      </c>
      <c r="C239">
        <v>244</v>
      </c>
      <c r="D239" t="s">
        <v>275</v>
      </c>
      <c r="E239">
        <v>6</v>
      </c>
      <c r="F239">
        <v>603</v>
      </c>
    </row>
    <row r="240" spans="1:6">
      <c r="A240">
        <v>5273</v>
      </c>
      <c r="B240" t="s">
        <v>1828</v>
      </c>
      <c r="C240">
        <v>244</v>
      </c>
      <c r="D240" t="s">
        <v>275</v>
      </c>
      <c r="E240">
        <v>6</v>
      </c>
      <c r="F240">
        <v>244</v>
      </c>
    </row>
    <row r="241" spans="1:6">
      <c r="A241">
        <v>5274</v>
      </c>
      <c r="B241" t="s">
        <v>1829</v>
      </c>
      <c r="C241">
        <v>244</v>
      </c>
      <c r="D241" t="s">
        <v>275</v>
      </c>
      <c r="E241">
        <v>6</v>
      </c>
      <c r="F241">
        <v>603</v>
      </c>
    </row>
    <row r="242" spans="1:6">
      <c r="A242">
        <v>5275</v>
      </c>
      <c r="B242" t="s">
        <v>3301</v>
      </c>
      <c r="C242">
        <v>513</v>
      </c>
      <c r="D242" t="s">
        <v>3302</v>
      </c>
      <c r="E242">
        <v>6</v>
      </c>
      <c r="F242">
        <v>603</v>
      </c>
    </row>
    <row r="243" spans="1:6">
      <c r="A243">
        <v>5276</v>
      </c>
      <c r="B243" t="s">
        <v>3303</v>
      </c>
      <c r="C243">
        <v>708</v>
      </c>
      <c r="D243" t="s">
        <v>3304</v>
      </c>
      <c r="E243">
        <v>6</v>
      </c>
      <c r="F243">
        <v>603</v>
      </c>
    </row>
    <row r="244" spans="1:6">
      <c r="A244">
        <v>5277</v>
      </c>
      <c r="B244" t="s">
        <v>1831</v>
      </c>
      <c r="C244">
        <v>714</v>
      </c>
      <c r="D244" t="s">
        <v>1832</v>
      </c>
      <c r="E244">
        <v>6</v>
      </c>
      <c r="F244">
        <v>603</v>
      </c>
    </row>
    <row r="245" spans="1:6">
      <c r="A245">
        <v>5278</v>
      </c>
      <c r="B245" t="s">
        <v>1833</v>
      </c>
      <c r="C245">
        <v>165</v>
      </c>
      <c r="D245" t="s">
        <v>1834</v>
      </c>
      <c r="E245">
        <v>6</v>
      </c>
      <c r="F245">
        <v>165</v>
      </c>
    </row>
    <row r="246" spans="1:6">
      <c r="A246">
        <v>5279</v>
      </c>
      <c r="B246" t="s">
        <v>1835</v>
      </c>
      <c r="C246">
        <v>165</v>
      </c>
      <c r="D246" t="s">
        <v>1834</v>
      </c>
      <c r="E246">
        <v>6</v>
      </c>
      <c r="F246">
        <v>603</v>
      </c>
    </row>
    <row r="247" spans="1:6">
      <c r="A247">
        <v>5280</v>
      </c>
      <c r="B247" t="s">
        <v>1836</v>
      </c>
      <c r="C247">
        <v>253</v>
      </c>
      <c r="D247" t="s">
        <v>1837</v>
      </c>
      <c r="E247">
        <v>6</v>
      </c>
      <c r="F247">
        <v>603</v>
      </c>
    </row>
    <row r="248" spans="1:6">
      <c r="A248">
        <v>5281</v>
      </c>
      <c r="B248" t="s">
        <v>1838</v>
      </c>
      <c r="C248">
        <v>297</v>
      </c>
      <c r="D248" t="s">
        <v>1840</v>
      </c>
      <c r="E248">
        <v>6</v>
      </c>
      <c r="F248">
        <v>603</v>
      </c>
    </row>
    <row r="249" spans="1:6">
      <c r="A249">
        <v>5284</v>
      </c>
      <c r="B249" t="s">
        <v>1841</v>
      </c>
      <c r="C249">
        <v>465</v>
      </c>
      <c r="D249" t="s">
        <v>1830</v>
      </c>
      <c r="E249">
        <v>6</v>
      </c>
      <c r="F249">
        <v>603</v>
      </c>
    </row>
    <row r="250" spans="1:6">
      <c r="A250">
        <v>5285</v>
      </c>
      <c r="B250" t="s">
        <v>1843</v>
      </c>
      <c r="C250">
        <v>482</v>
      </c>
      <c r="D250" t="s">
        <v>1844</v>
      </c>
      <c r="E250">
        <v>6</v>
      </c>
      <c r="F250">
        <v>603</v>
      </c>
    </row>
    <row r="251" spans="1:6">
      <c r="A251">
        <v>5286</v>
      </c>
      <c r="B251" t="s">
        <v>1845</v>
      </c>
      <c r="C251">
        <v>569</v>
      </c>
      <c r="D251" t="s">
        <v>1846</v>
      </c>
      <c r="E251">
        <v>6</v>
      </c>
      <c r="F251">
        <v>603</v>
      </c>
    </row>
    <row r="252" spans="1:6">
      <c r="A252">
        <v>5287</v>
      </c>
      <c r="B252" t="s">
        <v>1847</v>
      </c>
      <c r="C252">
        <v>671</v>
      </c>
      <c r="D252" t="s">
        <v>1848</v>
      </c>
      <c r="E252">
        <v>6</v>
      </c>
      <c r="F252">
        <v>603</v>
      </c>
    </row>
    <row r="253" spans="1:6">
      <c r="A253">
        <v>5289</v>
      </c>
      <c r="B253" t="s">
        <v>1849</v>
      </c>
      <c r="C253">
        <v>168</v>
      </c>
      <c r="D253" t="s">
        <v>277</v>
      </c>
      <c r="E253">
        <v>6</v>
      </c>
      <c r="F253">
        <v>603</v>
      </c>
    </row>
    <row r="254" spans="1:6">
      <c r="A254">
        <v>5290</v>
      </c>
      <c r="B254" t="s">
        <v>1850</v>
      </c>
      <c r="C254">
        <v>153</v>
      </c>
      <c r="D254" t="s">
        <v>1851</v>
      </c>
      <c r="E254">
        <v>6</v>
      </c>
      <c r="F254">
        <v>603</v>
      </c>
    </row>
    <row r="255" spans="1:6">
      <c r="A255">
        <v>5291</v>
      </c>
      <c r="B255" t="s">
        <v>1852</v>
      </c>
      <c r="C255">
        <v>374</v>
      </c>
      <c r="D255" t="s">
        <v>1853</v>
      </c>
      <c r="E255">
        <v>6</v>
      </c>
      <c r="F255">
        <v>603</v>
      </c>
    </row>
    <row r="256" spans="1:6">
      <c r="A256">
        <v>5292</v>
      </c>
      <c r="B256" t="s">
        <v>1854</v>
      </c>
      <c r="C256">
        <v>418</v>
      </c>
      <c r="D256" t="s">
        <v>1855</v>
      </c>
      <c r="E256">
        <v>6</v>
      </c>
      <c r="F256">
        <v>603</v>
      </c>
    </row>
    <row r="257" spans="1:6">
      <c r="A257">
        <v>5293</v>
      </c>
      <c r="B257" t="s">
        <v>1856</v>
      </c>
      <c r="C257">
        <v>460</v>
      </c>
      <c r="D257" t="s">
        <v>1857</v>
      </c>
      <c r="E257">
        <v>6</v>
      </c>
      <c r="F257">
        <v>603</v>
      </c>
    </row>
    <row r="258" spans="1:6">
      <c r="A258">
        <v>5294</v>
      </c>
      <c r="B258" t="s">
        <v>1858</v>
      </c>
      <c r="C258">
        <v>519</v>
      </c>
      <c r="D258" t="s">
        <v>1859</v>
      </c>
      <c r="E258">
        <v>6</v>
      </c>
      <c r="F258">
        <v>603</v>
      </c>
    </row>
    <row r="259" spans="1:6">
      <c r="A259">
        <v>5295</v>
      </c>
      <c r="B259" t="s">
        <v>1860</v>
      </c>
      <c r="C259">
        <v>662</v>
      </c>
      <c r="D259" t="s">
        <v>1861</v>
      </c>
      <c r="E259">
        <v>6</v>
      </c>
      <c r="F259">
        <v>603</v>
      </c>
    </row>
    <row r="260" spans="1:6">
      <c r="A260">
        <v>5296</v>
      </c>
      <c r="B260" t="s">
        <v>1862</v>
      </c>
      <c r="C260">
        <v>668</v>
      </c>
      <c r="D260" t="s">
        <v>1863</v>
      </c>
      <c r="E260">
        <v>6</v>
      </c>
      <c r="F260">
        <v>603</v>
      </c>
    </row>
    <row r="261" spans="1:6">
      <c r="A261">
        <v>5297</v>
      </c>
      <c r="B261" t="s">
        <v>1864</v>
      </c>
      <c r="C261">
        <v>225</v>
      </c>
      <c r="D261" t="s">
        <v>1618</v>
      </c>
      <c r="E261">
        <v>6</v>
      </c>
      <c r="F261">
        <v>225</v>
      </c>
    </row>
    <row r="262" spans="1:6">
      <c r="A262">
        <v>5298</v>
      </c>
      <c r="B262" t="s">
        <v>1865</v>
      </c>
      <c r="C262">
        <v>225</v>
      </c>
      <c r="D262" t="s">
        <v>1618</v>
      </c>
      <c r="E262">
        <v>6</v>
      </c>
      <c r="F262">
        <v>603</v>
      </c>
    </row>
    <row r="263" spans="1:6">
      <c r="A263">
        <v>5299</v>
      </c>
      <c r="B263" t="s">
        <v>1866</v>
      </c>
      <c r="C263">
        <v>190</v>
      </c>
      <c r="D263" t="s">
        <v>394</v>
      </c>
      <c r="E263">
        <v>6</v>
      </c>
      <c r="F263">
        <v>603</v>
      </c>
    </row>
    <row r="264" spans="1:6">
      <c r="A264">
        <v>5300</v>
      </c>
      <c r="B264" t="s">
        <v>395</v>
      </c>
      <c r="C264">
        <v>220</v>
      </c>
      <c r="D264" t="s">
        <v>396</v>
      </c>
      <c r="E264">
        <v>6</v>
      </c>
      <c r="F264">
        <v>603</v>
      </c>
    </row>
    <row r="265" spans="1:6">
      <c r="A265">
        <v>5301</v>
      </c>
      <c r="B265" t="s">
        <v>397</v>
      </c>
      <c r="C265">
        <v>403</v>
      </c>
      <c r="D265" t="s">
        <v>398</v>
      </c>
      <c r="E265">
        <v>6</v>
      </c>
      <c r="F265">
        <v>603</v>
      </c>
    </row>
    <row r="266" spans="1:6">
      <c r="A266">
        <v>5302</v>
      </c>
      <c r="B266" t="s">
        <v>399</v>
      </c>
      <c r="C266">
        <v>472</v>
      </c>
      <c r="D266" t="s">
        <v>400</v>
      </c>
      <c r="E266">
        <v>6</v>
      </c>
      <c r="F266">
        <v>603</v>
      </c>
    </row>
    <row r="267" spans="1:6">
      <c r="A267">
        <v>5303</v>
      </c>
      <c r="B267" t="s">
        <v>401</v>
      </c>
      <c r="C267">
        <v>516</v>
      </c>
      <c r="D267" t="s">
        <v>402</v>
      </c>
      <c r="E267">
        <v>6</v>
      </c>
      <c r="F267">
        <v>603</v>
      </c>
    </row>
    <row r="268" spans="1:6">
      <c r="A268">
        <v>5304</v>
      </c>
      <c r="B268" t="s">
        <v>403</v>
      </c>
      <c r="C268">
        <v>531</v>
      </c>
      <c r="D268" t="s">
        <v>404</v>
      </c>
      <c r="E268">
        <v>6</v>
      </c>
      <c r="F268">
        <v>603</v>
      </c>
    </row>
    <row r="269" spans="1:6">
      <c r="A269">
        <v>5305</v>
      </c>
      <c r="B269" t="s">
        <v>405</v>
      </c>
      <c r="C269">
        <v>534</v>
      </c>
      <c r="D269" t="s">
        <v>406</v>
      </c>
      <c r="E269">
        <v>6</v>
      </c>
      <c r="F269">
        <v>603</v>
      </c>
    </row>
    <row r="270" spans="1:6">
      <c r="A270">
        <v>5306</v>
      </c>
      <c r="B270" t="s">
        <v>407</v>
      </c>
      <c r="C270">
        <v>257</v>
      </c>
      <c r="D270" t="s">
        <v>1616</v>
      </c>
      <c r="E270">
        <v>6</v>
      </c>
      <c r="F270">
        <v>257</v>
      </c>
    </row>
    <row r="271" spans="1:6">
      <c r="A271">
        <v>5307</v>
      </c>
      <c r="B271" t="s">
        <v>408</v>
      </c>
      <c r="C271">
        <v>257</v>
      </c>
      <c r="D271" t="s">
        <v>1616</v>
      </c>
      <c r="E271">
        <v>6</v>
      </c>
      <c r="F271">
        <v>603</v>
      </c>
    </row>
    <row r="272" spans="1:6">
      <c r="A272">
        <v>5308</v>
      </c>
      <c r="B272" t="s">
        <v>409</v>
      </c>
      <c r="C272">
        <v>236</v>
      </c>
      <c r="D272" t="s">
        <v>410</v>
      </c>
      <c r="E272">
        <v>6</v>
      </c>
      <c r="F272">
        <v>603</v>
      </c>
    </row>
    <row r="273" spans="1:6">
      <c r="A273">
        <v>5309</v>
      </c>
      <c r="B273" t="s">
        <v>411</v>
      </c>
      <c r="C273">
        <v>386</v>
      </c>
      <c r="D273" t="s">
        <v>412</v>
      </c>
      <c r="E273">
        <v>6</v>
      </c>
      <c r="F273">
        <v>603</v>
      </c>
    </row>
    <row r="274" spans="1:6">
      <c r="A274">
        <v>5310</v>
      </c>
      <c r="B274" t="s">
        <v>413</v>
      </c>
      <c r="C274">
        <v>453</v>
      </c>
      <c r="D274" t="s">
        <v>414</v>
      </c>
      <c r="E274">
        <v>6</v>
      </c>
      <c r="F274">
        <v>603</v>
      </c>
    </row>
    <row r="275" spans="1:6">
      <c r="A275">
        <v>5311</v>
      </c>
      <c r="B275" t="s">
        <v>415</v>
      </c>
      <c r="C275">
        <v>611</v>
      </c>
      <c r="D275" t="s">
        <v>416</v>
      </c>
      <c r="E275">
        <v>6</v>
      </c>
      <c r="F275">
        <v>603</v>
      </c>
    </row>
    <row r="276" spans="1:6">
      <c r="A276">
        <v>5312</v>
      </c>
      <c r="B276" t="s">
        <v>417</v>
      </c>
      <c r="C276">
        <v>646</v>
      </c>
      <c r="D276" t="s">
        <v>418</v>
      </c>
      <c r="E276">
        <v>6</v>
      </c>
      <c r="F276">
        <v>603</v>
      </c>
    </row>
    <row r="277" spans="1:6">
      <c r="A277">
        <v>5313</v>
      </c>
      <c r="B277" t="s">
        <v>419</v>
      </c>
      <c r="C277">
        <v>680</v>
      </c>
      <c r="D277" t="s">
        <v>420</v>
      </c>
      <c r="E277">
        <v>6</v>
      </c>
      <c r="F277">
        <v>603</v>
      </c>
    </row>
    <row r="278" spans="1:6">
      <c r="A278">
        <v>5314</v>
      </c>
      <c r="B278" t="s">
        <v>421</v>
      </c>
      <c r="C278">
        <v>683</v>
      </c>
      <c r="D278" t="s">
        <v>422</v>
      </c>
      <c r="E278">
        <v>6</v>
      </c>
      <c r="F278">
        <v>603</v>
      </c>
    </row>
    <row r="279" spans="1:6">
      <c r="A279">
        <v>5316</v>
      </c>
      <c r="B279" t="s">
        <v>423</v>
      </c>
      <c r="C279">
        <v>407</v>
      </c>
      <c r="D279" t="s">
        <v>1620</v>
      </c>
      <c r="E279">
        <v>6</v>
      </c>
      <c r="F279">
        <v>603</v>
      </c>
    </row>
    <row r="280" spans="1:6">
      <c r="A280">
        <v>5317</v>
      </c>
      <c r="B280" t="s">
        <v>424</v>
      </c>
      <c r="C280">
        <v>245</v>
      </c>
      <c r="D280" t="s">
        <v>425</v>
      </c>
      <c r="E280">
        <v>6</v>
      </c>
      <c r="F280">
        <v>603</v>
      </c>
    </row>
    <row r="281" spans="1:6">
      <c r="A281">
        <v>5318</v>
      </c>
      <c r="B281" t="s">
        <v>426</v>
      </c>
      <c r="C281">
        <v>382</v>
      </c>
      <c r="D281" t="s">
        <v>427</v>
      </c>
      <c r="E281">
        <v>6</v>
      </c>
      <c r="F281">
        <v>603</v>
      </c>
    </row>
    <row r="282" spans="1:6">
      <c r="A282">
        <v>5319</v>
      </c>
      <c r="B282" t="s">
        <v>428</v>
      </c>
      <c r="C282">
        <v>388</v>
      </c>
      <c r="D282" t="s">
        <v>429</v>
      </c>
      <c r="E282">
        <v>6</v>
      </c>
      <c r="F282">
        <v>603</v>
      </c>
    </row>
    <row r="283" spans="1:6">
      <c r="A283">
        <v>5320</v>
      </c>
      <c r="B283" t="s">
        <v>430</v>
      </c>
      <c r="C283">
        <v>400</v>
      </c>
      <c r="D283" t="s">
        <v>431</v>
      </c>
      <c r="E283">
        <v>6</v>
      </c>
      <c r="F283">
        <v>603</v>
      </c>
    </row>
    <row r="284" spans="1:6">
      <c r="A284">
        <v>5321</v>
      </c>
      <c r="B284" t="s">
        <v>432</v>
      </c>
      <c r="C284">
        <v>421</v>
      </c>
      <c r="D284" t="s">
        <v>433</v>
      </c>
      <c r="E284">
        <v>6</v>
      </c>
      <c r="F284">
        <v>603</v>
      </c>
    </row>
    <row r="285" spans="1:6">
      <c r="A285">
        <v>5322</v>
      </c>
      <c r="B285" t="s">
        <v>434</v>
      </c>
      <c r="C285">
        <v>468</v>
      </c>
      <c r="D285" t="s">
        <v>435</v>
      </c>
      <c r="E285">
        <v>6</v>
      </c>
      <c r="F285">
        <v>603</v>
      </c>
    </row>
    <row r="286" spans="1:6">
      <c r="A286">
        <v>5323</v>
      </c>
      <c r="B286" t="s">
        <v>436</v>
      </c>
      <c r="C286">
        <v>712</v>
      </c>
      <c r="D286" t="s">
        <v>437</v>
      </c>
      <c r="E286">
        <v>6</v>
      </c>
      <c r="F286">
        <v>604</v>
      </c>
    </row>
    <row r="287" spans="1:6">
      <c r="A287">
        <v>5324</v>
      </c>
      <c r="B287" t="s">
        <v>438</v>
      </c>
      <c r="C287">
        <v>417</v>
      </c>
      <c r="D287" t="s">
        <v>439</v>
      </c>
      <c r="E287">
        <v>6</v>
      </c>
      <c r="F287">
        <v>417</v>
      </c>
    </row>
    <row r="288" spans="1:6">
      <c r="A288">
        <v>5325</v>
      </c>
      <c r="B288" t="s">
        <v>440</v>
      </c>
      <c r="C288">
        <v>417</v>
      </c>
      <c r="D288" t="s">
        <v>439</v>
      </c>
      <c r="E288">
        <v>6</v>
      </c>
      <c r="F288">
        <v>603</v>
      </c>
    </row>
    <row r="289" spans="1:6">
      <c r="A289">
        <v>5326</v>
      </c>
      <c r="B289" t="s">
        <v>441</v>
      </c>
      <c r="C289">
        <v>182</v>
      </c>
      <c r="D289" t="s">
        <v>442</v>
      </c>
      <c r="E289">
        <v>6</v>
      </c>
      <c r="F289">
        <v>603</v>
      </c>
    </row>
    <row r="290" spans="1:6">
      <c r="A290">
        <v>5328</v>
      </c>
      <c r="B290" t="s">
        <v>443</v>
      </c>
      <c r="C290">
        <v>272</v>
      </c>
      <c r="D290" t="s">
        <v>444</v>
      </c>
      <c r="E290">
        <v>6</v>
      </c>
      <c r="F290">
        <v>603</v>
      </c>
    </row>
    <row r="291" spans="1:6">
      <c r="A291">
        <v>5329</v>
      </c>
      <c r="B291" t="s">
        <v>445</v>
      </c>
      <c r="C291">
        <v>415</v>
      </c>
      <c r="D291" t="s">
        <v>446</v>
      </c>
      <c r="E291">
        <v>6</v>
      </c>
      <c r="F291">
        <v>603</v>
      </c>
    </row>
    <row r="292" spans="1:6">
      <c r="A292">
        <v>5330</v>
      </c>
      <c r="B292" t="s">
        <v>447</v>
      </c>
      <c r="C292">
        <v>536</v>
      </c>
      <c r="D292" t="s">
        <v>448</v>
      </c>
      <c r="E292">
        <v>6</v>
      </c>
      <c r="F292">
        <v>603</v>
      </c>
    </row>
    <row r="293" spans="1:6">
      <c r="A293">
        <v>5331</v>
      </c>
      <c r="B293" t="s">
        <v>449</v>
      </c>
      <c r="C293">
        <v>555</v>
      </c>
      <c r="D293" t="s">
        <v>450</v>
      </c>
      <c r="E293">
        <v>14</v>
      </c>
      <c r="F293">
        <v>555</v>
      </c>
    </row>
    <row r="294" spans="1:6">
      <c r="A294">
        <v>5332</v>
      </c>
      <c r="B294" t="s">
        <v>451</v>
      </c>
      <c r="C294">
        <v>610</v>
      </c>
      <c r="D294" t="s">
        <v>452</v>
      </c>
      <c r="E294">
        <v>6</v>
      </c>
      <c r="F294">
        <v>603</v>
      </c>
    </row>
    <row r="295" spans="1:6">
      <c r="A295">
        <v>5334</v>
      </c>
      <c r="B295" t="s">
        <v>453</v>
      </c>
      <c r="C295">
        <v>456</v>
      </c>
      <c r="D295" t="s">
        <v>279</v>
      </c>
      <c r="E295">
        <v>6</v>
      </c>
      <c r="F295">
        <v>603</v>
      </c>
    </row>
    <row r="296" spans="1:6">
      <c r="A296">
        <v>5335</v>
      </c>
      <c r="B296" t="s">
        <v>454</v>
      </c>
      <c r="C296">
        <v>187</v>
      </c>
      <c r="D296" t="s">
        <v>455</v>
      </c>
      <c r="E296">
        <v>6</v>
      </c>
      <c r="F296">
        <v>603</v>
      </c>
    </row>
    <row r="297" spans="1:6">
      <c r="A297">
        <v>5336</v>
      </c>
      <c r="B297" t="s">
        <v>456</v>
      </c>
      <c r="C297">
        <v>276</v>
      </c>
      <c r="D297" t="s">
        <v>457</v>
      </c>
      <c r="E297">
        <v>6</v>
      </c>
      <c r="F297">
        <v>603</v>
      </c>
    </row>
    <row r="298" spans="1:6">
      <c r="A298">
        <v>5337</v>
      </c>
      <c r="B298" t="s">
        <v>458</v>
      </c>
      <c r="C298">
        <v>395</v>
      </c>
      <c r="D298" t="s">
        <v>459</v>
      </c>
      <c r="E298">
        <v>6</v>
      </c>
      <c r="F298">
        <v>603</v>
      </c>
    </row>
    <row r="299" spans="1:6">
      <c r="A299">
        <v>5338</v>
      </c>
      <c r="B299" t="s">
        <v>460</v>
      </c>
      <c r="C299">
        <v>455</v>
      </c>
      <c r="D299" t="s">
        <v>461</v>
      </c>
      <c r="E299">
        <v>6</v>
      </c>
      <c r="F299">
        <v>603</v>
      </c>
    </row>
    <row r="300" spans="1:6">
      <c r="A300">
        <v>5339</v>
      </c>
      <c r="B300" t="s">
        <v>462</v>
      </c>
      <c r="C300">
        <v>630</v>
      </c>
      <c r="D300" t="s">
        <v>463</v>
      </c>
      <c r="E300">
        <v>6</v>
      </c>
      <c r="F300">
        <v>603</v>
      </c>
    </row>
    <row r="301" spans="1:6">
      <c r="A301">
        <v>5341</v>
      </c>
      <c r="B301" t="s">
        <v>464</v>
      </c>
      <c r="C301">
        <v>535</v>
      </c>
      <c r="D301" t="s">
        <v>1622</v>
      </c>
      <c r="E301">
        <v>6</v>
      </c>
      <c r="F301">
        <v>603</v>
      </c>
    </row>
    <row r="302" spans="1:6">
      <c r="A302">
        <v>5342</v>
      </c>
      <c r="B302" t="s">
        <v>465</v>
      </c>
      <c r="C302">
        <v>155</v>
      </c>
      <c r="D302" t="s">
        <v>466</v>
      </c>
      <c r="E302">
        <v>6</v>
      </c>
      <c r="F302">
        <v>603</v>
      </c>
    </row>
    <row r="303" spans="1:6">
      <c r="A303">
        <v>5343</v>
      </c>
      <c r="B303" t="s">
        <v>467</v>
      </c>
      <c r="C303">
        <v>266</v>
      </c>
      <c r="D303" t="s">
        <v>468</v>
      </c>
      <c r="E303">
        <v>6</v>
      </c>
      <c r="F303">
        <v>603</v>
      </c>
    </row>
    <row r="304" spans="1:6">
      <c r="A304">
        <v>5344</v>
      </c>
      <c r="B304" t="s">
        <v>469</v>
      </c>
      <c r="C304">
        <v>362</v>
      </c>
      <c r="D304" t="s">
        <v>470</v>
      </c>
      <c r="E304">
        <v>6</v>
      </c>
      <c r="F304">
        <v>603</v>
      </c>
    </row>
    <row r="305" spans="1:6">
      <c r="A305">
        <v>5345</v>
      </c>
      <c r="B305" t="s">
        <v>471</v>
      </c>
      <c r="C305">
        <v>588</v>
      </c>
      <c r="D305" t="s">
        <v>472</v>
      </c>
      <c r="E305">
        <v>6</v>
      </c>
      <c r="F305">
        <v>603</v>
      </c>
    </row>
    <row r="306" spans="1:6">
      <c r="A306">
        <v>5346</v>
      </c>
      <c r="B306" t="s">
        <v>473</v>
      </c>
      <c r="C306">
        <v>606</v>
      </c>
      <c r="D306" t="s">
        <v>474</v>
      </c>
      <c r="E306">
        <v>6</v>
      </c>
      <c r="F306">
        <v>603</v>
      </c>
    </row>
    <row r="307" spans="1:6">
      <c r="A307">
        <v>5347</v>
      </c>
      <c r="B307" t="s">
        <v>475</v>
      </c>
      <c r="C307">
        <v>618</v>
      </c>
      <c r="D307" t="s">
        <v>476</v>
      </c>
      <c r="E307">
        <v>6</v>
      </c>
      <c r="F307">
        <v>603</v>
      </c>
    </row>
    <row r="308" spans="1:6">
      <c r="A308">
        <v>5348</v>
      </c>
      <c r="B308" t="s">
        <v>477</v>
      </c>
      <c r="C308">
        <v>651</v>
      </c>
      <c r="D308" t="s">
        <v>478</v>
      </c>
      <c r="E308">
        <v>6</v>
      </c>
      <c r="F308">
        <v>603</v>
      </c>
    </row>
    <row r="309" spans="1:6">
      <c r="A309">
        <v>5349</v>
      </c>
      <c r="B309" t="s">
        <v>479</v>
      </c>
      <c r="C309">
        <v>694</v>
      </c>
      <c r="D309" t="s">
        <v>480</v>
      </c>
      <c r="E309">
        <v>6</v>
      </c>
      <c r="F309">
        <v>603</v>
      </c>
    </row>
    <row r="310" spans="1:6">
      <c r="A310">
        <v>5350</v>
      </c>
      <c r="B310" t="s">
        <v>481</v>
      </c>
      <c r="C310">
        <v>587</v>
      </c>
      <c r="D310" t="s">
        <v>482</v>
      </c>
      <c r="E310">
        <v>6</v>
      </c>
      <c r="F310">
        <v>587</v>
      </c>
    </row>
    <row r="311" spans="1:6">
      <c r="A311">
        <v>5351</v>
      </c>
      <c r="B311" t="s">
        <v>483</v>
      </c>
      <c r="C311">
        <v>587</v>
      </c>
      <c r="D311" t="s">
        <v>482</v>
      </c>
      <c r="E311">
        <v>6</v>
      </c>
      <c r="F311">
        <v>603</v>
      </c>
    </row>
    <row r="312" spans="1:6">
      <c r="A312">
        <v>5352</v>
      </c>
      <c r="B312" t="s">
        <v>484</v>
      </c>
      <c r="C312">
        <v>169</v>
      </c>
      <c r="D312" t="s">
        <v>485</v>
      </c>
      <c r="E312">
        <v>6</v>
      </c>
      <c r="F312">
        <v>603</v>
      </c>
    </row>
    <row r="313" spans="1:6">
      <c r="A313">
        <v>5353</v>
      </c>
      <c r="B313" t="s">
        <v>486</v>
      </c>
      <c r="C313">
        <v>228</v>
      </c>
      <c r="D313" t="s">
        <v>487</v>
      </c>
      <c r="E313">
        <v>6</v>
      </c>
      <c r="F313">
        <v>603</v>
      </c>
    </row>
    <row r="314" spans="1:6">
      <c r="A314">
        <v>5354</v>
      </c>
      <c r="B314" t="s">
        <v>488</v>
      </c>
      <c r="C314">
        <v>275</v>
      </c>
      <c r="D314" t="s">
        <v>489</v>
      </c>
      <c r="E314">
        <v>6</v>
      </c>
      <c r="F314">
        <v>603</v>
      </c>
    </row>
    <row r="315" spans="1:6">
      <c r="A315">
        <v>5355</v>
      </c>
      <c r="B315" t="s">
        <v>1888</v>
      </c>
      <c r="C315">
        <v>359</v>
      </c>
      <c r="D315" t="s">
        <v>1889</v>
      </c>
      <c r="E315">
        <v>6</v>
      </c>
      <c r="F315">
        <v>603</v>
      </c>
    </row>
    <row r="316" spans="1:6">
      <c r="A316">
        <v>5356</v>
      </c>
      <c r="B316" t="s">
        <v>1890</v>
      </c>
      <c r="C316">
        <v>384</v>
      </c>
      <c r="D316" t="s">
        <v>1891</v>
      </c>
      <c r="E316">
        <v>6</v>
      </c>
      <c r="F316">
        <v>603</v>
      </c>
    </row>
    <row r="317" spans="1:6">
      <c r="A317">
        <v>5357</v>
      </c>
      <c r="B317" t="s">
        <v>1892</v>
      </c>
      <c r="C317">
        <v>615</v>
      </c>
      <c r="D317" t="s">
        <v>1893</v>
      </c>
      <c r="E317">
        <v>6</v>
      </c>
      <c r="F317">
        <v>603</v>
      </c>
    </row>
    <row r="318" spans="1:6">
      <c r="A318">
        <v>5359</v>
      </c>
      <c r="B318" t="s">
        <v>1894</v>
      </c>
      <c r="C318">
        <v>639</v>
      </c>
      <c r="D318" t="s">
        <v>294</v>
      </c>
      <c r="E318">
        <v>6</v>
      </c>
      <c r="F318">
        <v>603</v>
      </c>
    </row>
    <row r="319" spans="1:6">
      <c r="A319">
        <v>5360</v>
      </c>
      <c r="B319" t="s">
        <v>1895</v>
      </c>
      <c r="C319">
        <v>152</v>
      </c>
      <c r="D319" t="s">
        <v>1896</v>
      </c>
      <c r="E319">
        <v>6</v>
      </c>
      <c r="F319">
        <v>603</v>
      </c>
    </row>
    <row r="320" spans="1:6">
      <c r="A320">
        <v>5361</v>
      </c>
      <c r="B320" t="s">
        <v>1897</v>
      </c>
      <c r="C320">
        <v>154</v>
      </c>
      <c r="D320" t="s">
        <v>1898</v>
      </c>
      <c r="E320">
        <v>6</v>
      </c>
      <c r="F320">
        <v>603</v>
      </c>
    </row>
    <row r="321" spans="1:6">
      <c r="A321">
        <v>5362</v>
      </c>
      <c r="B321" t="s">
        <v>1899</v>
      </c>
      <c r="C321">
        <v>287</v>
      </c>
      <c r="D321" t="s">
        <v>1900</v>
      </c>
      <c r="E321">
        <v>6</v>
      </c>
      <c r="F321">
        <v>603</v>
      </c>
    </row>
    <row r="322" spans="1:6">
      <c r="A322">
        <v>5363</v>
      </c>
      <c r="B322" t="s">
        <v>1901</v>
      </c>
      <c r="C322">
        <v>530</v>
      </c>
      <c r="D322" t="s">
        <v>1902</v>
      </c>
      <c r="E322">
        <v>6</v>
      </c>
      <c r="F322">
        <v>603</v>
      </c>
    </row>
    <row r="323" spans="1:6">
      <c r="A323">
        <v>5364</v>
      </c>
      <c r="B323" t="s">
        <v>1903</v>
      </c>
      <c r="C323">
        <v>628</v>
      </c>
      <c r="D323" t="s">
        <v>1904</v>
      </c>
      <c r="E323">
        <v>6</v>
      </c>
      <c r="F323">
        <v>603</v>
      </c>
    </row>
    <row r="324" spans="1:6">
      <c r="A324">
        <v>5365</v>
      </c>
      <c r="B324" t="s">
        <v>1905</v>
      </c>
      <c r="C324">
        <v>655</v>
      </c>
      <c r="D324" t="s">
        <v>1906</v>
      </c>
      <c r="E324">
        <v>6</v>
      </c>
      <c r="F324">
        <v>603</v>
      </c>
    </row>
    <row r="325" spans="1:6">
      <c r="A325">
        <v>5366</v>
      </c>
      <c r="B325" t="s">
        <v>1907</v>
      </c>
      <c r="C325">
        <v>711</v>
      </c>
      <c r="D325" t="s">
        <v>1908</v>
      </c>
      <c r="E325">
        <v>6</v>
      </c>
      <c r="F325">
        <v>603</v>
      </c>
    </row>
    <row r="326" spans="1:6">
      <c r="A326">
        <v>5379</v>
      </c>
      <c r="B326" t="s">
        <v>1909</v>
      </c>
      <c r="C326">
        <v>582</v>
      </c>
      <c r="D326" t="s">
        <v>1910</v>
      </c>
      <c r="E326">
        <v>7</v>
      </c>
      <c r="F326">
        <v>582</v>
      </c>
    </row>
    <row r="327" spans="1:6">
      <c r="A327">
        <v>5388</v>
      </c>
      <c r="B327" t="s">
        <v>1911</v>
      </c>
      <c r="C327">
        <v>208</v>
      </c>
      <c r="D327" t="s">
        <v>1912</v>
      </c>
      <c r="E327">
        <v>7</v>
      </c>
      <c r="F327">
        <v>208</v>
      </c>
    </row>
    <row r="328" spans="1:6">
      <c r="A328">
        <v>5389</v>
      </c>
      <c r="B328" t="s">
        <v>1913</v>
      </c>
      <c r="C328">
        <v>621</v>
      </c>
      <c r="D328" t="s">
        <v>1914</v>
      </c>
      <c r="E328">
        <v>14</v>
      </c>
      <c r="F328">
        <v>621</v>
      </c>
    </row>
    <row r="329" spans="1:6">
      <c r="A329">
        <v>5390</v>
      </c>
      <c r="B329" t="s">
        <v>1915</v>
      </c>
      <c r="C329">
        <v>582</v>
      </c>
      <c r="D329" t="s">
        <v>1910</v>
      </c>
      <c r="E329">
        <v>7</v>
      </c>
      <c r="F329">
        <v>582</v>
      </c>
    </row>
    <row r="330" spans="1:6">
      <c r="A330">
        <v>5391</v>
      </c>
      <c r="B330" t="s">
        <v>1916</v>
      </c>
      <c r="C330">
        <v>664</v>
      </c>
      <c r="D330" t="s">
        <v>1917</v>
      </c>
      <c r="E330">
        <v>7</v>
      </c>
      <c r="F330">
        <v>664</v>
      </c>
    </row>
    <row r="331" spans="1:6">
      <c r="A331">
        <v>5392</v>
      </c>
      <c r="B331" t="s">
        <v>1918</v>
      </c>
      <c r="C331">
        <v>159</v>
      </c>
      <c r="D331" t="s">
        <v>1919</v>
      </c>
      <c r="E331">
        <v>7</v>
      </c>
      <c r="F331">
        <v>159</v>
      </c>
    </row>
    <row r="332" spans="1:6">
      <c r="A332">
        <v>5393</v>
      </c>
      <c r="B332" t="s">
        <v>1920</v>
      </c>
      <c r="C332">
        <v>243</v>
      </c>
      <c r="D332" t="s">
        <v>1921</v>
      </c>
      <c r="E332">
        <v>7</v>
      </c>
      <c r="F332">
        <v>243</v>
      </c>
    </row>
    <row r="333" spans="1:6">
      <c r="A333">
        <v>5394</v>
      </c>
      <c r="B333" t="s">
        <v>1922</v>
      </c>
      <c r="C333">
        <v>279</v>
      </c>
      <c r="D333" t="s">
        <v>1923</v>
      </c>
      <c r="E333">
        <v>7</v>
      </c>
      <c r="F333">
        <v>279</v>
      </c>
    </row>
    <row r="334" spans="1:6">
      <c r="A334">
        <v>5395</v>
      </c>
      <c r="B334" t="s">
        <v>1924</v>
      </c>
      <c r="C334">
        <v>399</v>
      </c>
      <c r="D334" t="s">
        <v>1925</v>
      </c>
      <c r="E334">
        <v>7</v>
      </c>
      <c r="F334">
        <v>399</v>
      </c>
    </row>
    <row r="335" spans="1:6">
      <c r="A335">
        <v>5396</v>
      </c>
      <c r="B335" t="s">
        <v>1926</v>
      </c>
      <c r="C335">
        <v>550</v>
      </c>
      <c r="D335" t="s">
        <v>1927</v>
      </c>
      <c r="E335">
        <v>7</v>
      </c>
      <c r="F335">
        <v>550</v>
      </c>
    </row>
    <row r="336" spans="1:6">
      <c r="A336">
        <v>5397</v>
      </c>
      <c r="B336" t="s">
        <v>1928</v>
      </c>
      <c r="C336">
        <v>622</v>
      </c>
      <c r="D336" t="s">
        <v>1929</v>
      </c>
      <c r="E336">
        <v>7</v>
      </c>
      <c r="F336">
        <v>622</v>
      </c>
    </row>
    <row r="337" spans="1:6">
      <c r="A337">
        <v>5398</v>
      </c>
      <c r="B337" t="s">
        <v>1930</v>
      </c>
      <c r="C337">
        <v>656</v>
      </c>
      <c r="D337" t="s">
        <v>1931</v>
      </c>
      <c r="E337">
        <v>7</v>
      </c>
      <c r="F337">
        <v>656</v>
      </c>
    </row>
    <row r="338" spans="1:6">
      <c r="A338">
        <v>5399</v>
      </c>
      <c r="B338" t="s">
        <v>1932</v>
      </c>
      <c r="C338">
        <v>205</v>
      </c>
      <c r="D338" t="s">
        <v>1933</v>
      </c>
      <c r="E338">
        <v>7</v>
      </c>
      <c r="F338">
        <v>205</v>
      </c>
    </row>
    <row r="339" spans="1:6">
      <c r="A339">
        <v>5400</v>
      </c>
      <c r="B339" t="s">
        <v>1934</v>
      </c>
      <c r="C339">
        <v>227</v>
      </c>
      <c r="D339" t="s">
        <v>1935</v>
      </c>
      <c r="E339">
        <v>7</v>
      </c>
      <c r="F339">
        <v>227</v>
      </c>
    </row>
    <row r="340" spans="1:6">
      <c r="A340">
        <v>5401</v>
      </c>
      <c r="B340" t="s">
        <v>1936</v>
      </c>
      <c r="C340">
        <v>258</v>
      </c>
      <c r="D340" t="s">
        <v>1937</v>
      </c>
      <c r="E340">
        <v>7</v>
      </c>
      <c r="F340">
        <v>258</v>
      </c>
    </row>
    <row r="341" spans="1:6">
      <c r="A341">
        <v>5402</v>
      </c>
      <c r="B341" t="s">
        <v>1938</v>
      </c>
      <c r="C341">
        <v>294</v>
      </c>
      <c r="D341" t="s">
        <v>1939</v>
      </c>
      <c r="E341">
        <v>7</v>
      </c>
      <c r="F341">
        <v>294</v>
      </c>
    </row>
    <row r="342" spans="1:6">
      <c r="A342">
        <v>5403</v>
      </c>
      <c r="B342" t="s">
        <v>1940</v>
      </c>
      <c r="C342">
        <v>424</v>
      </c>
      <c r="D342" t="s">
        <v>1941</v>
      </c>
      <c r="E342">
        <v>7</v>
      </c>
      <c r="F342">
        <v>424</v>
      </c>
    </row>
    <row r="343" spans="1:6">
      <c r="A343">
        <v>5404</v>
      </c>
      <c r="B343" t="s">
        <v>1942</v>
      </c>
      <c r="C343">
        <v>557</v>
      </c>
      <c r="D343" t="s">
        <v>1943</v>
      </c>
      <c r="E343">
        <v>7</v>
      </c>
      <c r="F343">
        <v>557</v>
      </c>
    </row>
    <row r="344" spans="1:6">
      <c r="A344">
        <v>5405</v>
      </c>
      <c r="B344" t="s">
        <v>1944</v>
      </c>
      <c r="C344">
        <v>627</v>
      </c>
      <c r="D344" t="s">
        <v>1945</v>
      </c>
      <c r="E344">
        <v>7</v>
      </c>
      <c r="F344">
        <v>627</v>
      </c>
    </row>
    <row r="345" spans="1:6">
      <c r="A345">
        <v>5406</v>
      </c>
      <c r="B345" t="s">
        <v>1946</v>
      </c>
      <c r="C345">
        <v>663</v>
      </c>
      <c r="D345" t="s">
        <v>1947</v>
      </c>
      <c r="E345">
        <v>7</v>
      </c>
      <c r="F345">
        <v>663</v>
      </c>
    </row>
    <row r="346" spans="1:6">
      <c r="A346">
        <v>5407</v>
      </c>
      <c r="B346" t="s">
        <v>1948</v>
      </c>
      <c r="C346">
        <v>661</v>
      </c>
      <c r="D346" t="s">
        <v>1949</v>
      </c>
      <c r="E346">
        <v>7</v>
      </c>
      <c r="F346">
        <v>661</v>
      </c>
    </row>
    <row r="347" spans="1:6">
      <c r="A347">
        <v>5408</v>
      </c>
      <c r="B347" t="s">
        <v>1950</v>
      </c>
      <c r="C347">
        <v>310</v>
      </c>
      <c r="D347" t="s">
        <v>285</v>
      </c>
      <c r="E347">
        <v>7</v>
      </c>
      <c r="F347">
        <v>310</v>
      </c>
    </row>
    <row r="348" spans="1:6">
      <c r="A348">
        <v>5409</v>
      </c>
      <c r="B348" t="s">
        <v>1951</v>
      </c>
      <c r="C348">
        <v>511</v>
      </c>
      <c r="D348" t="s">
        <v>1952</v>
      </c>
      <c r="E348">
        <v>7</v>
      </c>
      <c r="F348">
        <v>511</v>
      </c>
    </row>
    <row r="349" spans="1:6">
      <c r="A349">
        <v>5410</v>
      </c>
      <c r="B349" t="s">
        <v>1953</v>
      </c>
      <c r="C349">
        <v>518</v>
      </c>
      <c r="D349" t="s">
        <v>1954</v>
      </c>
      <c r="E349">
        <v>7</v>
      </c>
      <c r="F349">
        <v>518</v>
      </c>
    </row>
    <row r="350" spans="1:6">
      <c r="A350">
        <v>5411</v>
      </c>
      <c r="B350" t="s">
        <v>1955</v>
      </c>
      <c r="C350">
        <v>310</v>
      </c>
      <c r="D350" t="s">
        <v>285</v>
      </c>
      <c r="E350">
        <v>7</v>
      </c>
      <c r="F350">
        <v>310</v>
      </c>
    </row>
    <row r="351" spans="1:6">
      <c r="A351">
        <v>5412</v>
      </c>
      <c r="B351" t="s">
        <v>1956</v>
      </c>
      <c r="C351">
        <v>280</v>
      </c>
      <c r="D351" t="s">
        <v>1957</v>
      </c>
      <c r="E351">
        <v>7</v>
      </c>
      <c r="F351">
        <v>280</v>
      </c>
    </row>
    <row r="352" spans="1:6">
      <c r="A352">
        <v>5413</v>
      </c>
      <c r="B352" t="s">
        <v>1958</v>
      </c>
      <c r="C352">
        <v>385</v>
      </c>
      <c r="D352" t="s">
        <v>1959</v>
      </c>
      <c r="E352">
        <v>7</v>
      </c>
      <c r="F352">
        <v>385</v>
      </c>
    </row>
    <row r="353" spans="1:6">
      <c r="A353">
        <v>5414</v>
      </c>
      <c r="B353" t="s">
        <v>1960</v>
      </c>
      <c r="C353">
        <v>402</v>
      </c>
      <c r="D353" t="s">
        <v>1961</v>
      </c>
      <c r="E353">
        <v>7</v>
      </c>
      <c r="F353">
        <v>402</v>
      </c>
    </row>
    <row r="354" spans="1:6">
      <c r="A354">
        <v>5415</v>
      </c>
      <c r="B354" t="s">
        <v>1962</v>
      </c>
      <c r="C354">
        <v>575</v>
      </c>
      <c r="D354" t="s">
        <v>1963</v>
      </c>
      <c r="E354">
        <v>7</v>
      </c>
      <c r="F354">
        <v>575</v>
      </c>
    </row>
    <row r="355" spans="1:6">
      <c r="A355">
        <v>5416</v>
      </c>
      <c r="B355" t="s">
        <v>1964</v>
      </c>
      <c r="C355">
        <v>579</v>
      </c>
      <c r="D355" t="s">
        <v>1965</v>
      </c>
      <c r="E355">
        <v>7</v>
      </c>
      <c r="F355">
        <v>579</v>
      </c>
    </row>
    <row r="356" spans="1:6">
      <c r="A356">
        <v>5417</v>
      </c>
      <c r="B356" t="s">
        <v>1966</v>
      </c>
      <c r="C356">
        <v>584</v>
      </c>
      <c r="D356" t="s">
        <v>1967</v>
      </c>
      <c r="E356">
        <v>7</v>
      </c>
      <c r="F356">
        <v>584</v>
      </c>
    </row>
    <row r="357" spans="1:6">
      <c r="A357">
        <v>5418</v>
      </c>
      <c r="B357" t="s">
        <v>1968</v>
      </c>
      <c r="C357">
        <v>644</v>
      </c>
      <c r="D357" t="s">
        <v>1969</v>
      </c>
      <c r="E357">
        <v>7</v>
      </c>
      <c r="F357">
        <v>644</v>
      </c>
    </row>
    <row r="358" spans="1:6">
      <c r="A358">
        <v>5420</v>
      </c>
      <c r="B358" t="s">
        <v>1970</v>
      </c>
      <c r="C358">
        <v>349</v>
      </c>
      <c r="D358" t="s">
        <v>1971</v>
      </c>
      <c r="E358">
        <v>7</v>
      </c>
      <c r="F358">
        <v>349</v>
      </c>
    </row>
    <row r="359" spans="1:6">
      <c r="A359">
        <v>5421</v>
      </c>
      <c r="B359" t="s">
        <v>1972</v>
      </c>
      <c r="C359">
        <v>389</v>
      </c>
      <c r="D359" t="s">
        <v>1973</v>
      </c>
      <c r="E359">
        <v>7</v>
      </c>
      <c r="F359">
        <v>389</v>
      </c>
    </row>
    <row r="360" spans="1:6">
      <c r="A360">
        <v>5422</v>
      </c>
      <c r="B360" t="s">
        <v>1974</v>
      </c>
      <c r="C360">
        <v>325</v>
      </c>
      <c r="D360" t="s">
        <v>1975</v>
      </c>
      <c r="E360">
        <v>7</v>
      </c>
      <c r="F360">
        <v>325</v>
      </c>
    </row>
    <row r="361" spans="1:6">
      <c r="A361">
        <v>5424</v>
      </c>
      <c r="B361" t="s">
        <v>1976</v>
      </c>
      <c r="C361">
        <v>179</v>
      </c>
      <c r="D361" t="s">
        <v>1977</v>
      </c>
      <c r="E361">
        <v>7</v>
      </c>
      <c r="F361">
        <v>179</v>
      </c>
    </row>
    <row r="362" spans="1:6">
      <c r="A362">
        <v>5425</v>
      </c>
      <c r="B362" t="s">
        <v>1978</v>
      </c>
      <c r="C362">
        <v>231</v>
      </c>
      <c r="D362" t="s">
        <v>1979</v>
      </c>
      <c r="E362">
        <v>7</v>
      </c>
      <c r="F362">
        <v>231</v>
      </c>
    </row>
    <row r="363" spans="1:6">
      <c r="A363">
        <v>5427</v>
      </c>
      <c r="B363" t="s">
        <v>1980</v>
      </c>
      <c r="C363">
        <v>642</v>
      </c>
      <c r="D363" t="s">
        <v>240</v>
      </c>
      <c r="E363">
        <v>7</v>
      </c>
      <c r="F363">
        <v>642</v>
      </c>
    </row>
    <row r="364" spans="1:6">
      <c r="A364">
        <v>5430</v>
      </c>
      <c r="B364" t="s">
        <v>1981</v>
      </c>
      <c r="C364">
        <v>491</v>
      </c>
      <c r="D364" t="s">
        <v>1982</v>
      </c>
      <c r="E364">
        <v>7</v>
      </c>
      <c r="F364">
        <v>491</v>
      </c>
    </row>
    <row r="365" spans="1:6">
      <c r="A365">
        <v>5431</v>
      </c>
      <c r="B365" t="s">
        <v>1983</v>
      </c>
      <c r="C365">
        <v>484</v>
      </c>
      <c r="D365" t="s">
        <v>1984</v>
      </c>
      <c r="E365">
        <v>7</v>
      </c>
      <c r="F365">
        <v>484</v>
      </c>
    </row>
    <row r="366" spans="1:6">
      <c r="A366">
        <v>5432</v>
      </c>
      <c r="B366" t="s">
        <v>1985</v>
      </c>
      <c r="C366">
        <v>597</v>
      </c>
      <c r="D366" t="s">
        <v>1986</v>
      </c>
      <c r="E366">
        <v>7</v>
      </c>
      <c r="F366">
        <v>597</v>
      </c>
    </row>
    <row r="367" spans="1:6">
      <c r="A367">
        <v>5440</v>
      </c>
      <c r="B367" t="s">
        <v>1987</v>
      </c>
      <c r="C367">
        <v>684</v>
      </c>
      <c r="D367" t="s">
        <v>1988</v>
      </c>
      <c r="E367">
        <v>14</v>
      </c>
      <c r="F367">
        <v>684</v>
      </c>
    </row>
    <row r="368" spans="1:6">
      <c r="A368">
        <v>5441</v>
      </c>
      <c r="B368" t="s">
        <v>1989</v>
      </c>
      <c r="C368">
        <v>334</v>
      </c>
      <c r="D368" t="s">
        <v>1990</v>
      </c>
      <c r="E368">
        <v>7</v>
      </c>
      <c r="F368">
        <v>334</v>
      </c>
    </row>
    <row r="369" spans="1:6">
      <c r="A369">
        <v>5442</v>
      </c>
      <c r="B369" t="s">
        <v>1991</v>
      </c>
      <c r="C369">
        <v>461</v>
      </c>
      <c r="D369" t="s">
        <v>1992</v>
      </c>
      <c r="E369">
        <v>7</v>
      </c>
      <c r="F369">
        <v>461</v>
      </c>
    </row>
    <row r="370" spans="1:6">
      <c r="A370">
        <v>5445</v>
      </c>
      <c r="B370" t="s">
        <v>1993</v>
      </c>
      <c r="C370">
        <v>391</v>
      </c>
      <c r="D370" t="s">
        <v>1994</v>
      </c>
      <c r="E370">
        <v>7</v>
      </c>
      <c r="F370">
        <v>391</v>
      </c>
    </row>
    <row r="371" spans="1:6">
      <c r="A371">
        <v>5446</v>
      </c>
      <c r="B371" t="s">
        <v>492</v>
      </c>
      <c r="C371">
        <v>303</v>
      </c>
      <c r="D371" t="s">
        <v>493</v>
      </c>
      <c r="E371">
        <v>14</v>
      </c>
      <c r="F371">
        <v>303</v>
      </c>
    </row>
    <row r="372" spans="1:6">
      <c r="A372">
        <v>5454</v>
      </c>
      <c r="B372" t="s">
        <v>494</v>
      </c>
      <c r="C372">
        <v>250</v>
      </c>
      <c r="D372" t="s">
        <v>495</v>
      </c>
      <c r="E372">
        <v>14</v>
      </c>
      <c r="F372">
        <v>250</v>
      </c>
    </row>
    <row r="373" spans="1:6">
      <c r="A373">
        <v>5455</v>
      </c>
      <c r="B373" t="s">
        <v>496</v>
      </c>
      <c r="C373">
        <v>181</v>
      </c>
      <c r="D373" t="s">
        <v>1614</v>
      </c>
      <c r="E373">
        <v>7</v>
      </c>
      <c r="F373">
        <v>181</v>
      </c>
    </row>
    <row r="374" spans="1:6">
      <c r="A374">
        <v>5456</v>
      </c>
      <c r="B374" t="s">
        <v>497</v>
      </c>
      <c r="C374">
        <v>344</v>
      </c>
      <c r="D374" t="s">
        <v>498</v>
      </c>
      <c r="E374">
        <v>14</v>
      </c>
      <c r="F374">
        <v>344</v>
      </c>
    </row>
    <row r="375" spans="1:6">
      <c r="A375">
        <v>5457</v>
      </c>
      <c r="B375" t="s">
        <v>499</v>
      </c>
      <c r="C375">
        <v>375</v>
      </c>
      <c r="D375" t="s">
        <v>500</v>
      </c>
      <c r="E375">
        <v>14</v>
      </c>
      <c r="F375">
        <v>375</v>
      </c>
    </row>
    <row r="376" spans="1:6">
      <c r="A376">
        <v>5458</v>
      </c>
      <c r="B376" t="s">
        <v>501</v>
      </c>
      <c r="C376">
        <v>441</v>
      </c>
      <c r="D376" t="s">
        <v>502</v>
      </c>
      <c r="E376">
        <v>14</v>
      </c>
      <c r="F376">
        <v>441</v>
      </c>
    </row>
    <row r="377" spans="1:6">
      <c r="A377">
        <v>5459</v>
      </c>
      <c r="B377" t="s">
        <v>503</v>
      </c>
      <c r="C377">
        <v>166</v>
      </c>
      <c r="D377" t="s">
        <v>504</v>
      </c>
      <c r="E377">
        <v>14</v>
      </c>
      <c r="F377">
        <v>166</v>
      </c>
    </row>
    <row r="378" spans="1:6">
      <c r="A378">
        <v>5460</v>
      </c>
      <c r="B378" t="s">
        <v>2787</v>
      </c>
      <c r="C378">
        <v>223</v>
      </c>
      <c r="D378" t="s">
        <v>2788</v>
      </c>
      <c r="E378">
        <v>14</v>
      </c>
      <c r="F378">
        <v>223</v>
      </c>
    </row>
    <row r="379" spans="1:6">
      <c r="A379">
        <v>5461</v>
      </c>
      <c r="B379" t="s">
        <v>2789</v>
      </c>
      <c r="C379">
        <v>216</v>
      </c>
      <c r="D379" t="s">
        <v>2790</v>
      </c>
      <c r="E379">
        <v>14</v>
      </c>
      <c r="F379">
        <v>216</v>
      </c>
    </row>
    <row r="380" spans="1:6">
      <c r="A380">
        <v>5462</v>
      </c>
      <c r="B380" t="s">
        <v>2791</v>
      </c>
      <c r="C380">
        <v>288</v>
      </c>
      <c r="D380" t="s">
        <v>2792</v>
      </c>
      <c r="E380">
        <v>14</v>
      </c>
      <c r="F380">
        <v>288</v>
      </c>
    </row>
    <row r="381" spans="1:6">
      <c r="A381">
        <v>5463</v>
      </c>
      <c r="B381" t="s">
        <v>2793</v>
      </c>
      <c r="C381">
        <v>477</v>
      </c>
      <c r="D381" t="s">
        <v>2794</v>
      </c>
      <c r="E381">
        <v>14</v>
      </c>
      <c r="F381">
        <v>477</v>
      </c>
    </row>
    <row r="382" spans="1:6">
      <c r="A382">
        <v>5464</v>
      </c>
      <c r="B382" t="s">
        <v>2795</v>
      </c>
      <c r="C382">
        <v>585</v>
      </c>
      <c r="D382" t="s">
        <v>2796</v>
      </c>
      <c r="E382">
        <v>14</v>
      </c>
      <c r="F382">
        <v>585</v>
      </c>
    </row>
    <row r="383" spans="1:6">
      <c r="A383">
        <v>5465</v>
      </c>
      <c r="B383" t="s">
        <v>2797</v>
      </c>
      <c r="C383">
        <v>617</v>
      </c>
      <c r="D383" t="s">
        <v>2798</v>
      </c>
      <c r="E383">
        <v>14</v>
      </c>
      <c r="F383">
        <v>617</v>
      </c>
    </row>
    <row r="384" spans="1:6">
      <c r="A384">
        <v>5466</v>
      </c>
      <c r="B384" t="s">
        <v>2799</v>
      </c>
      <c r="C384">
        <v>674</v>
      </c>
      <c r="D384" t="s">
        <v>2800</v>
      </c>
      <c r="E384">
        <v>14</v>
      </c>
      <c r="F384">
        <v>674</v>
      </c>
    </row>
    <row r="385" spans="1:6">
      <c r="A385">
        <v>5468</v>
      </c>
      <c r="B385" t="s">
        <v>2801</v>
      </c>
      <c r="C385">
        <v>285</v>
      </c>
      <c r="D385" t="s">
        <v>2802</v>
      </c>
      <c r="E385">
        <v>14</v>
      </c>
      <c r="F385">
        <v>285</v>
      </c>
    </row>
    <row r="386" spans="1:6">
      <c r="A386">
        <v>5469</v>
      </c>
      <c r="B386" t="s">
        <v>2803</v>
      </c>
      <c r="C386">
        <v>637</v>
      </c>
      <c r="D386" t="s">
        <v>2804</v>
      </c>
      <c r="E386">
        <v>14</v>
      </c>
      <c r="F386">
        <v>637</v>
      </c>
    </row>
    <row r="387" spans="1:6">
      <c r="A387">
        <v>5470</v>
      </c>
      <c r="B387" t="s">
        <v>2805</v>
      </c>
      <c r="C387">
        <v>291</v>
      </c>
      <c r="D387" t="s">
        <v>2806</v>
      </c>
      <c r="E387">
        <v>14</v>
      </c>
      <c r="F387">
        <v>291</v>
      </c>
    </row>
    <row r="388" spans="1:6">
      <c r="A388">
        <v>5471</v>
      </c>
      <c r="B388" t="s">
        <v>2807</v>
      </c>
      <c r="C388">
        <v>341</v>
      </c>
      <c r="D388" t="s">
        <v>2808</v>
      </c>
      <c r="E388">
        <v>14</v>
      </c>
      <c r="F388">
        <v>341</v>
      </c>
    </row>
    <row r="389" spans="1:6">
      <c r="A389">
        <v>5472</v>
      </c>
      <c r="B389" t="s">
        <v>2809</v>
      </c>
      <c r="C389">
        <v>577</v>
      </c>
      <c r="D389" t="s">
        <v>2810</v>
      </c>
      <c r="E389">
        <v>14</v>
      </c>
      <c r="F389">
        <v>577</v>
      </c>
    </row>
    <row r="390" spans="1:6">
      <c r="A390">
        <v>5473</v>
      </c>
      <c r="B390" t="s">
        <v>2811</v>
      </c>
      <c r="C390">
        <v>209</v>
      </c>
      <c r="D390" t="s">
        <v>1610</v>
      </c>
      <c r="E390">
        <v>8</v>
      </c>
      <c r="F390">
        <v>209</v>
      </c>
    </row>
    <row r="391" spans="1:6">
      <c r="A391">
        <v>5485</v>
      </c>
      <c r="B391" t="s">
        <v>2812</v>
      </c>
      <c r="C391">
        <v>209</v>
      </c>
      <c r="D391" t="s">
        <v>1610</v>
      </c>
      <c r="E391">
        <v>8</v>
      </c>
      <c r="F391">
        <v>209</v>
      </c>
    </row>
    <row r="392" spans="1:6">
      <c r="A392">
        <v>5494</v>
      </c>
      <c r="B392" t="s">
        <v>2813</v>
      </c>
      <c r="C392">
        <v>416</v>
      </c>
      <c r="D392" t="s">
        <v>2814</v>
      </c>
      <c r="E392">
        <v>8</v>
      </c>
      <c r="F392">
        <v>416</v>
      </c>
    </row>
    <row r="393" spans="1:6">
      <c r="A393">
        <v>5495</v>
      </c>
      <c r="B393" t="s">
        <v>2815</v>
      </c>
      <c r="C393">
        <v>515</v>
      </c>
      <c r="D393" t="s">
        <v>2816</v>
      </c>
      <c r="E393">
        <v>8</v>
      </c>
      <c r="F393">
        <v>515</v>
      </c>
    </row>
    <row r="394" spans="1:6">
      <c r="A394">
        <v>5496</v>
      </c>
      <c r="B394" t="s">
        <v>2817</v>
      </c>
      <c r="C394">
        <v>538</v>
      </c>
      <c r="D394" t="s">
        <v>2818</v>
      </c>
      <c r="E394">
        <v>8</v>
      </c>
      <c r="F394">
        <v>538</v>
      </c>
    </row>
    <row r="395" spans="1:6">
      <c r="A395">
        <v>5497</v>
      </c>
      <c r="B395" t="s">
        <v>2819</v>
      </c>
      <c r="C395">
        <v>156</v>
      </c>
      <c r="D395" t="s">
        <v>2820</v>
      </c>
      <c r="E395">
        <v>8</v>
      </c>
      <c r="F395">
        <v>156</v>
      </c>
    </row>
    <row r="396" spans="1:6">
      <c r="A396">
        <v>5498</v>
      </c>
      <c r="B396" t="s">
        <v>2821</v>
      </c>
      <c r="C396">
        <v>293</v>
      </c>
      <c r="D396" t="s">
        <v>2822</v>
      </c>
      <c r="E396">
        <v>8</v>
      </c>
      <c r="F396">
        <v>293</v>
      </c>
    </row>
    <row r="397" spans="1:6">
      <c r="A397">
        <v>5499</v>
      </c>
      <c r="B397" t="s">
        <v>2823</v>
      </c>
      <c r="C397">
        <v>542</v>
      </c>
      <c r="D397" t="s">
        <v>2824</v>
      </c>
      <c r="E397">
        <v>8</v>
      </c>
      <c r="F397">
        <v>542</v>
      </c>
    </row>
    <row r="398" spans="1:6">
      <c r="A398">
        <v>5500</v>
      </c>
      <c r="B398" t="s">
        <v>2825</v>
      </c>
      <c r="C398">
        <v>209</v>
      </c>
      <c r="D398" t="s">
        <v>1610</v>
      </c>
      <c r="E398">
        <v>8</v>
      </c>
      <c r="F398">
        <v>209</v>
      </c>
    </row>
    <row r="399" spans="1:6">
      <c r="A399">
        <v>5501</v>
      </c>
      <c r="B399" t="s">
        <v>2826</v>
      </c>
      <c r="C399">
        <v>183</v>
      </c>
      <c r="D399" t="s">
        <v>2827</v>
      </c>
      <c r="E399">
        <v>8</v>
      </c>
      <c r="F399">
        <v>183</v>
      </c>
    </row>
    <row r="400" spans="1:6">
      <c r="A400">
        <v>5502</v>
      </c>
      <c r="B400" t="s">
        <v>2828</v>
      </c>
      <c r="C400">
        <v>192</v>
      </c>
      <c r="D400" t="s">
        <v>2829</v>
      </c>
      <c r="E400">
        <v>8</v>
      </c>
      <c r="F400">
        <v>192</v>
      </c>
    </row>
    <row r="401" spans="1:6">
      <c r="A401">
        <v>5503</v>
      </c>
      <c r="B401" t="s">
        <v>2830</v>
      </c>
      <c r="C401">
        <v>329</v>
      </c>
      <c r="D401" t="s">
        <v>2023</v>
      </c>
      <c r="E401">
        <v>8</v>
      </c>
      <c r="F401">
        <v>329</v>
      </c>
    </row>
    <row r="402" spans="1:6">
      <c r="A402">
        <v>5504</v>
      </c>
      <c r="B402" t="s">
        <v>2024</v>
      </c>
      <c r="C402">
        <v>339</v>
      </c>
      <c r="D402" t="s">
        <v>2025</v>
      </c>
      <c r="E402">
        <v>8</v>
      </c>
      <c r="F402">
        <v>339</v>
      </c>
    </row>
    <row r="403" spans="1:6">
      <c r="A403">
        <v>5505</v>
      </c>
      <c r="B403" t="s">
        <v>2026</v>
      </c>
      <c r="C403">
        <v>428</v>
      </c>
      <c r="D403" t="s">
        <v>2027</v>
      </c>
      <c r="E403">
        <v>8</v>
      </c>
      <c r="F403">
        <v>428</v>
      </c>
    </row>
    <row r="404" spans="1:6">
      <c r="A404">
        <v>5506</v>
      </c>
      <c r="B404" t="s">
        <v>2028</v>
      </c>
      <c r="C404">
        <v>559</v>
      </c>
      <c r="D404" t="s">
        <v>2029</v>
      </c>
      <c r="E404">
        <v>8</v>
      </c>
      <c r="F404">
        <v>559</v>
      </c>
    </row>
    <row r="405" spans="1:6">
      <c r="A405">
        <v>5507</v>
      </c>
      <c r="B405" t="s">
        <v>2030</v>
      </c>
      <c r="C405">
        <v>232</v>
      </c>
      <c r="D405" t="s">
        <v>2031</v>
      </c>
      <c r="E405">
        <v>8</v>
      </c>
      <c r="F405">
        <v>232</v>
      </c>
    </row>
    <row r="406" spans="1:6">
      <c r="A406">
        <v>5508</v>
      </c>
      <c r="B406" t="s">
        <v>2032</v>
      </c>
      <c r="C406">
        <v>549</v>
      </c>
      <c r="D406" t="s">
        <v>2033</v>
      </c>
      <c r="E406">
        <v>8</v>
      </c>
      <c r="F406">
        <v>549</v>
      </c>
    </row>
    <row r="407" spans="1:6">
      <c r="A407">
        <v>5509</v>
      </c>
      <c r="B407" t="s">
        <v>2034</v>
      </c>
      <c r="C407">
        <v>573</v>
      </c>
      <c r="D407" t="s">
        <v>2035</v>
      </c>
      <c r="E407">
        <v>8</v>
      </c>
      <c r="F407">
        <v>573</v>
      </c>
    </row>
    <row r="408" spans="1:6">
      <c r="A408">
        <v>5510</v>
      </c>
      <c r="B408" t="s">
        <v>2036</v>
      </c>
      <c r="C408">
        <v>702</v>
      </c>
      <c r="D408" t="s">
        <v>2037</v>
      </c>
      <c r="E408">
        <v>8</v>
      </c>
      <c r="F408">
        <v>702</v>
      </c>
    </row>
    <row r="409" spans="1:6">
      <c r="A409">
        <v>5511</v>
      </c>
      <c r="B409" t="s">
        <v>2038</v>
      </c>
      <c r="C409">
        <v>196</v>
      </c>
      <c r="D409" t="s">
        <v>2039</v>
      </c>
      <c r="E409">
        <v>8</v>
      </c>
      <c r="F409">
        <v>196</v>
      </c>
    </row>
    <row r="410" spans="1:6">
      <c r="A410">
        <v>5513</v>
      </c>
      <c r="B410" t="s">
        <v>2040</v>
      </c>
      <c r="C410">
        <v>706</v>
      </c>
      <c r="D410" t="s">
        <v>2041</v>
      </c>
      <c r="E410">
        <v>8</v>
      </c>
      <c r="F410">
        <v>706</v>
      </c>
    </row>
    <row r="411" spans="1:6">
      <c r="A411">
        <v>5514</v>
      </c>
      <c r="B411" t="s">
        <v>2042</v>
      </c>
      <c r="C411">
        <v>419</v>
      </c>
      <c r="D411" t="s">
        <v>2043</v>
      </c>
      <c r="E411">
        <v>8</v>
      </c>
      <c r="F411">
        <v>419</v>
      </c>
    </row>
    <row r="412" spans="1:6">
      <c r="A412">
        <v>5515</v>
      </c>
      <c r="B412" t="s">
        <v>2044</v>
      </c>
      <c r="C412">
        <v>237</v>
      </c>
      <c r="D412" t="s">
        <v>2045</v>
      </c>
      <c r="E412">
        <v>8</v>
      </c>
      <c r="F412">
        <v>237</v>
      </c>
    </row>
    <row r="413" spans="1:6">
      <c r="A413">
        <v>5516</v>
      </c>
      <c r="B413" t="s">
        <v>2046</v>
      </c>
      <c r="C413">
        <v>318</v>
      </c>
      <c r="D413" t="s">
        <v>2047</v>
      </c>
      <c r="E413">
        <v>8</v>
      </c>
      <c r="F413">
        <v>318</v>
      </c>
    </row>
    <row r="414" spans="1:6">
      <c r="A414">
        <v>5517</v>
      </c>
      <c r="B414" t="s">
        <v>2048</v>
      </c>
      <c r="C414">
        <v>564</v>
      </c>
      <c r="D414" t="s">
        <v>2049</v>
      </c>
      <c r="E414">
        <v>8</v>
      </c>
      <c r="F414">
        <v>564</v>
      </c>
    </row>
    <row r="415" spans="1:6">
      <c r="A415">
        <v>5518</v>
      </c>
      <c r="B415" t="s">
        <v>2050</v>
      </c>
      <c r="C415">
        <v>419</v>
      </c>
      <c r="D415" t="s">
        <v>2043</v>
      </c>
      <c r="E415">
        <v>8</v>
      </c>
      <c r="F415">
        <v>419</v>
      </c>
    </row>
    <row r="416" spans="1:6">
      <c r="A416">
        <v>5519</v>
      </c>
      <c r="B416" t="s">
        <v>2051</v>
      </c>
      <c r="C416">
        <v>321</v>
      </c>
      <c r="D416" t="s">
        <v>2052</v>
      </c>
      <c r="E416">
        <v>8</v>
      </c>
      <c r="F416">
        <v>321</v>
      </c>
    </row>
    <row r="417" spans="1:6">
      <c r="A417">
        <v>5520</v>
      </c>
      <c r="B417" t="s">
        <v>2053</v>
      </c>
      <c r="C417">
        <v>320</v>
      </c>
      <c r="D417" t="s">
        <v>2054</v>
      </c>
      <c r="E417">
        <v>8</v>
      </c>
      <c r="F417">
        <v>320</v>
      </c>
    </row>
    <row r="418" spans="1:6">
      <c r="A418">
        <v>5521</v>
      </c>
      <c r="B418" t="s">
        <v>2055</v>
      </c>
      <c r="C418">
        <v>406</v>
      </c>
      <c r="D418" t="s">
        <v>2056</v>
      </c>
      <c r="E418">
        <v>12</v>
      </c>
      <c r="F418">
        <v>406</v>
      </c>
    </row>
    <row r="419" spans="1:6">
      <c r="A419">
        <v>5522</v>
      </c>
      <c r="B419" t="s">
        <v>2057</v>
      </c>
      <c r="C419">
        <v>594</v>
      </c>
      <c r="D419" t="s">
        <v>2058</v>
      </c>
      <c r="E419">
        <v>8</v>
      </c>
      <c r="F419">
        <v>594</v>
      </c>
    </row>
    <row r="420" spans="1:6">
      <c r="A420">
        <v>5524</v>
      </c>
      <c r="B420" t="s">
        <v>2059</v>
      </c>
      <c r="C420">
        <v>202</v>
      </c>
      <c r="D420" t="s">
        <v>2060</v>
      </c>
      <c r="E420">
        <v>8</v>
      </c>
      <c r="F420">
        <v>202</v>
      </c>
    </row>
    <row r="421" spans="1:6">
      <c r="A421">
        <v>5525</v>
      </c>
      <c r="B421" t="s">
        <v>2061</v>
      </c>
      <c r="C421">
        <v>201</v>
      </c>
      <c r="D421" t="s">
        <v>2062</v>
      </c>
      <c r="E421">
        <v>8</v>
      </c>
      <c r="F421">
        <v>201</v>
      </c>
    </row>
    <row r="422" spans="1:6">
      <c r="A422">
        <v>5526</v>
      </c>
      <c r="B422" t="s">
        <v>553</v>
      </c>
      <c r="C422">
        <v>289</v>
      </c>
      <c r="D422" t="s">
        <v>554</v>
      </c>
      <c r="E422">
        <v>8</v>
      </c>
      <c r="F422">
        <v>289</v>
      </c>
    </row>
    <row r="423" spans="1:6">
      <c r="A423">
        <v>5527</v>
      </c>
      <c r="B423" t="s">
        <v>555</v>
      </c>
      <c r="C423">
        <v>348</v>
      </c>
      <c r="D423" t="s">
        <v>556</v>
      </c>
      <c r="E423">
        <v>8</v>
      </c>
      <c r="F423">
        <v>348</v>
      </c>
    </row>
    <row r="424" spans="1:6">
      <c r="A424">
        <v>5528</v>
      </c>
      <c r="B424" t="s">
        <v>557</v>
      </c>
      <c r="C424">
        <v>401</v>
      </c>
      <c r="D424" t="s">
        <v>1612</v>
      </c>
      <c r="E424">
        <v>8</v>
      </c>
      <c r="F424">
        <v>401</v>
      </c>
    </row>
    <row r="425" spans="1:6">
      <c r="A425">
        <v>5529</v>
      </c>
      <c r="B425" t="s">
        <v>558</v>
      </c>
      <c r="C425">
        <v>217</v>
      </c>
      <c r="D425" t="s">
        <v>559</v>
      </c>
      <c r="E425">
        <v>8</v>
      </c>
      <c r="F425">
        <v>217</v>
      </c>
    </row>
    <row r="426" spans="1:6">
      <c r="A426">
        <v>5530</v>
      </c>
      <c r="B426" t="s">
        <v>560</v>
      </c>
      <c r="C426">
        <v>377</v>
      </c>
      <c r="D426" t="s">
        <v>561</v>
      </c>
      <c r="E426">
        <v>8</v>
      </c>
      <c r="F426">
        <v>377</v>
      </c>
    </row>
    <row r="427" spans="1:6">
      <c r="A427">
        <v>5531</v>
      </c>
      <c r="B427" t="s">
        <v>562</v>
      </c>
      <c r="C427">
        <v>446</v>
      </c>
      <c r="D427" t="s">
        <v>563</v>
      </c>
      <c r="E427">
        <v>8</v>
      </c>
      <c r="F427">
        <v>446</v>
      </c>
    </row>
    <row r="428" spans="1:6">
      <c r="A428">
        <v>5532</v>
      </c>
      <c r="B428" t="s">
        <v>564</v>
      </c>
      <c r="C428">
        <v>222</v>
      </c>
      <c r="D428" t="s">
        <v>565</v>
      </c>
      <c r="E428">
        <v>8</v>
      </c>
      <c r="F428">
        <v>222</v>
      </c>
    </row>
    <row r="429" spans="1:6">
      <c r="A429">
        <v>5533</v>
      </c>
      <c r="B429" t="s">
        <v>566</v>
      </c>
      <c r="C429">
        <v>368</v>
      </c>
      <c r="D429" t="s">
        <v>567</v>
      </c>
      <c r="E429">
        <v>8</v>
      </c>
      <c r="F429">
        <v>368</v>
      </c>
    </row>
    <row r="430" spans="1:6">
      <c r="A430">
        <v>5585</v>
      </c>
      <c r="B430" t="s">
        <v>568</v>
      </c>
      <c r="C430">
        <v>647</v>
      </c>
      <c r="D430" t="s">
        <v>283</v>
      </c>
      <c r="E430">
        <v>9</v>
      </c>
      <c r="F430">
        <v>647</v>
      </c>
    </row>
    <row r="431" spans="1:6">
      <c r="A431">
        <v>5597</v>
      </c>
      <c r="B431" t="s">
        <v>569</v>
      </c>
      <c r="C431">
        <v>647</v>
      </c>
      <c r="D431" t="s">
        <v>283</v>
      </c>
      <c r="E431">
        <v>9</v>
      </c>
      <c r="F431">
        <v>647</v>
      </c>
    </row>
    <row r="432" spans="1:6">
      <c r="A432">
        <v>5604</v>
      </c>
      <c r="B432" t="s">
        <v>570</v>
      </c>
      <c r="C432">
        <v>451</v>
      </c>
      <c r="D432" t="s">
        <v>571</v>
      </c>
      <c r="E432">
        <v>9</v>
      </c>
      <c r="F432">
        <v>451</v>
      </c>
    </row>
    <row r="433" spans="1:6">
      <c r="A433">
        <v>5606</v>
      </c>
      <c r="B433" t="s">
        <v>572</v>
      </c>
      <c r="C433">
        <v>681</v>
      </c>
      <c r="D433" t="s">
        <v>573</v>
      </c>
      <c r="E433">
        <v>9</v>
      </c>
      <c r="F433">
        <v>681</v>
      </c>
    </row>
    <row r="434" spans="1:6">
      <c r="A434">
        <v>5607</v>
      </c>
      <c r="B434" t="s">
        <v>574</v>
      </c>
      <c r="C434">
        <v>405</v>
      </c>
      <c r="D434" t="s">
        <v>575</v>
      </c>
      <c r="E434">
        <v>9</v>
      </c>
      <c r="F434">
        <v>405</v>
      </c>
    </row>
    <row r="435" spans="1:6">
      <c r="A435">
        <v>5608</v>
      </c>
      <c r="B435" t="s">
        <v>576</v>
      </c>
      <c r="C435">
        <v>462</v>
      </c>
      <c r="D435" t="s">
        <v>577</v>
      </c>
      <c r="E435">
        <v>9</v>
      </c>
      <c r="F435">
        <v>462</v>
      </c>
    </row>
    <row r="436" spans="1:6">
      <c r="A436">
        <v>5609</v>
      </c>
      <c r="B436" t="s">
        <v>578</v>
      </c>
      <c r="C436">
        <v>473</v>
      </c>
      <c r="D436" t="s">
        <v>2022</v>
      </c>
      <c r="E436">
        <v>9</v>
      </c>
      <c r="F436">
        <v>473</v>
      </c>
    </row>
    <row r="437" spans="1:6">
      <c r="A437">
        <v>5610</v>
      </c>
      <c r="B437" t="s">
        <v>2065</v>
      </c>
      <c r="C437">
        <v>474</v>
      </c>
      <c r="D437" t="s">
        <v>2066</v>
      </c>
      <c r="E437">
        <v>9</v>
      </c>
      <c r="F437">
        <v>474</v>
      </c>
    </row>
    <row r="438" spans="1:6">
      <c r="A438">
        <v>5611</v>
      </c>
      <c r="B438" t="s">
        <v>2067</v>
      </c>
      <c r="C438">
        <v>478</v>
      </c>
      <c r="D438" t="s">
        <v>2068</v>
      </c>
      <c r="E438">
        <v>9</v>
      </c>
      <c r="F438">
        <v>478</v>
      </c>
    </row>
    <row r="439" spans="1:6">
      <c r="A439">
        <v>5612</v>
      </c>
      <c r="B439" t="s">
        <v>2069</v>
      </c>
      <c r="C439">
        <v>498</v>
      </c>
      <c r="D439" t="s">
        <v>2070</v>
      </c>
      <c r="E439">
        <v>9</v>
      </c>
      <c r="F439">
        <v>498</v>
      </c>
    </row>
    <row r="440" spans="1:6">
      <c r="A440">
        <v>5613</v>
      </c>
      <c r="B440" t="s">
        <v>2071</v>
      </c>
      <c r="C440">
        <v>514</v>
      </c>
      <c r="D440" t="s">
        <v>2072</v>
      </c>
      <c r="E440">
        <v>9</v>
      </c>
      <c r="F440">
        <v>514</v>
      </c>
    </row>
    <row r="441" spans="1:6">
      <c r="A441">
        <v>5614</v>
      </c>
      <c r="B441" t="s">
        <v>2073</v>
      </c>
      <c r="C441">
        <v>556</v>
      </c>
      <c r="D441" t="s">
        <v>2074</v>
      </c>
      <c r="E441">
        <v>9</v>
      </c>
      <c r="F441">
        <v>556</v>
      </c>
    </row>
    <row r="442" spans="1:6">
      <c r="A442">
        <v>5615</v>
      </c>
      <c r="B442" t="s">
        <v>2075</v>
      </c>
      <c r="C442">
        <v>647</v>
      </c>
      <c r="D442" t="s">
        <v>283</v>
      </c>
      <c r="E442">
        <v>9</v>
      </c>
      <c r="F442">
        <v>647</v>
      </c>
    </row>
    <row r="443" spans="1:6">
      <c r="A443">
        <v>5617</v>
      </c>
      <c r="B443" t="s">
        <v>2076</v>
      </c>
      <c r="C443">
        <v>483</v>
      </c>
      <c r="D443" t="s">
        <v>2077</v>
      </c>
      <c r="E443">
        <v>9</v>
      </c>
      <c r="F443">
        <v>483</v>
      </c>
    </row>
    <row r="444" spans="1:6">
      <c r="A444">
        <v>5618</v>
      </c>
      <c r="B444" t="s">
        <v>579</v>
      </c>
      <c r="C444">
        <v>367</v>
      </c>
      <c r="D444" t="s">
        <v>580</v>
      </c>
      <c r="E444">
        <v>9</v>
      </c>
      <c r="F444">
        <v>367</v>
      </c>
    </row>
    <row r="445" spans="1:6">
      <c r="A445">
        <v>5619</v>
      </c>
      <c r="B445" t="s">
        <v>581</v>
      </c>
      <c r="C445">
        <v>673</v>
      </c>
      <c r="D445" t="s">
        <v>582</v>
      </c>
      <c r="E445">
        <v>9</v>
      </c>
      <c r="F445">
        <v>673</v>
      </c>
    </row>
    <row r="446" spans="1:6">
      <c r="A446">
        <v>5621</v>
      </c>
      <c r="B446" t="s">
        <v>583</v>
      </c>
      <c r="C446">
        <v>260</v>
      </c>
      <c r="D446" t="s">
        <v>584</v>
      </c>
      <c r="E446">
        <v>9</v>
      </c>
      <c r="F446">
        <v>260</v>
      </c>
    </row>
    <row r="447" spans="1:6">
      <c r="A447">
        <v>5623</v>
      </c>
      <c r="B447" t="s">
        <v>585</v>
      </c>
      <c r="C447">
        <v>256</v>
      </c>
      <c r="D447" t="s">
        <v>586</v>
      </c>
      <c r="E447">
        <v>9</v>
      </c>
      <c r="F447">
        <v>256</v>
      </c>
    </row>
    <row r="448" spans="1:6">
      <c r="A448">
        <v>5624</v>
      </c>
      <c r="B448" t="s">
        <v>587</v>
      </c>
      <c r="C448">
        <v>277</v>
      </c>
      <c r="D448" t="s">
        <v>588</v>
      </c>
      <c r="E448">
        <v>9</v>
      </c>
      <c r="F448">
        <v>277</v>
      </c>
    </row>
    <row r="449" spans="1:6">
      <c r="A449">
        <v>5625</v>
      </c>
      <c r="B449" t="s">
        <v>589</v>
      </c>
      <c r="C449">
        <v>590</v>
      </c>
      <c r="D449" t="s">
        <v>590</v>
      </c>
      <c r="E449">
        <v>9</v>
      </c>
      <c r="F449">
        <v>590</v>
      </c>
    </row>
    <row r="450" spans="1:6">
      <c r="A450">
        <v>5626</v>
      </c>
      <c r="B450" t="s">
        <v>591</v>
      </c>
      <c r="C450">
        <v>718</v>
      </c>
      <c r="D450" t="s">
        <v>242</v>
      </c>
      <c r="E450">
        <v>9</v>
      </c>
      <c r="F450">
        <v>718</v>
      </c>
    </row>
    <row r="451" spans="1:6">
      <c r="A451">
        <v>5628</v>
      </c>
      <c r="B451" t="s">
        <v>592</v>
      </c>
      <c r="C451">
        <v>301</v>
      </c>
      <c r="D451" t="s">
        <v>593</v>
      </c>
      <c r="E451">
        <v>9</v>
      </c>
      <c r="F451">
        <v>301</v>
      </c>
    </row>
    <row r="452" spans="1:6">
      <c r="A452">
        <v>5629</v>
      </c>
      <c r="B452" t="s">
        <v>594</v>
      </c>
      <c r="C452">
        <v>328</v>
      </c>
      <c r="D452" t="s">
        <v>595</v>
      </c>
      <c r="E452">
        <v>9</v>
      </c>
      <c r="F452">
        <v>328</v>
      </c>
    </row>
    <row r="453" spans="1:6">
      <c r="A453">
        <v>5630</v>
      </c>
      <c r="B453" t="s">
        <v>596</v>
      </c>
      <c r="C453">
        <v>552</v>
      </c>
      <c r="D453" t="s">
        <v>597</v>
      </c>
      <c r="E453">
        <v>9</v>
      </c>
      <c r="F453">
        <v>552</v>
      </c>
    </row>
    <row r="454" spans="1:6">
      <c r="A454">
        <v>5631</v>
      </c>
      <c r="B454" t="s">
        <v>598</v>
      </c>
      <c r="C454">
        <v>304</v>
      </c>
      <c r="D454" t="s">
        <v>599</v>
      </c>
      <c r="E454">
        <v>9</v>
      </c>
      <c r="F454">
        <v>304</v>
      </c>
    </row>
    <row r="455" spans="1:6">
      <c r="A455">
        <v>5632</v>
      </c>
      <c r="B455" t="s">
        <v>600</v>
      </c>
      <c r="C455">
        <v>396</v>
      </c>
      <c r="D455" t="s">
        <v>246</v>
      </c>
      <c r="E455">
        <v>9</v>
      </c>
      <c r="F455">
        <v>396</v>
      </c>
    </row>
    <row r="456" spans="1:6">
      <c r="A456">
        <v>5633</v>
      </c>
      <c r="B456" t="s">
        <v>601</v>
      </c>
      <c r="C456">
        <v>614</v>
      </c>
      <c r="D456" t="s">
        <v>244</v>
      </c>
      <c r="E456">
        <v>9</v>
      </c>
      <c r="F456">
        <v>614</v>
      </c>
    </row>
    <row r="457" spans="1:6">
      <c r="A457">
        <v>5634</v>
      </c>
      <c r="B457" t="s">
        <v>602</v>
      </c>
      <c r="C457">
        <v>175</v>
      </c>
      <c r="D457" t="s">
        <v>603</v>
      </c>
      <c r="E457">
        <v>9</v>
      </c>
      <c r="F457">
        <v>175</v>
      </c>
    </row>
    <row r="458" spans="1:6">
      <c r="A458">
        <v>5635</v>
      </c>
      <c r="B458" t="s">
        <v>604</v>
      </c>
      <c r="C458">
        <v>500</v>
      </c>
      <c r="D458" t="s">
        <v>605</v>
      </c>
      <c r="E458">
        <v>9</v>
      </c>
      <c r="F458">
        <v>500</v>
      </c>
    </row>
    <row r="459" spans="1:6">
      <c r="A459">
        <v>5636</v>
      </c>
      <c r="B459" t="s">
        <v>606</v>
      </c>
      <c r="C459">
        <v>508</v>
      </c>
      <c r="D459" t="s">
        <v>607</v>
      </c>
      <c r="E459">
        <v>9</v>
      </c>
      <c r="F459">
        <v>508</v>
      </c>
    </row>
    <row r="460" spans="1:6">
      <c r="A460">
        <v>5637</v>
      </c>
      <c r="B460" t="s">
        <v>608</v>
      </c>
      <c r="C460">
        <v>605</v>
      </c>
      <c r="D460" t="s">
        <v>609</v>
      </c>
      <c r="E460">
        <v>9</v>
      </c>
      <c r="F460">
        <v>605</v>
      </c>
    </row>
    <row r="461" spans="1:6">
      <c r="A461">
        <v>5638</v>
      </c>
      <c r="B461" t="s">
        <v>610</v>
      </c>
      <c r="C461">
        <v>620</v>
      </c>
      <c r="D461" t="s">
        <v>611</v>
      </c>
      <c r="E461">
        <v>9</v>
      </c>
      <c r="F461">
        <v>620</v>
      </c>
    </row>
    <row r="462" spans="1:6">
      <c r="A462">
        <v>5639</v>
      </c>
      <c r="B462" t="s">
        <v>612</v>
      </c>
      <c r="C462">
        <v>638</v>
      </c>
      <c r="D462" t="s">
        <v>613</v>
      </c>
      <c r="E462">
        <v>9</v>
      </c>
      <c r="F462">
        <v>638</v>
      </c>
    </row>
    <row r="463" spans="1:6">
      <c r="A463">
        <v>5640</v>
      </c>
      <c r="B463" t="s">
        <v>614</v>
      </c>
      <c r="C463">
        <v>696</v>
      </c>
      <c r="D463" t="s">
        <v>615</v>
      </c>
      <c r="E463">
        <v>9</v>
      </c>
      <c r="F463">
        <v>696</v>
      </c>
    </row>
    <row r="464" spans="1:6">
      <c r="A464">
        <v>5641</v>
      </c>
      <c r="B464" t="s">
        <v>616</v>
      </c>
      <c r="C464">
        <v>705</v>
      </c>
      <c r="D464" t="s">
        <v>617</v>
      </c>
      <c r="E464">
        <v>9</v>
      </c>
      <c r="F464">
        <v>705</v>
      </c>
    </row>
    <row r="465" spans="1:6">
      <c r="A465">
        <v>5642</v>
      </c>
      <c r="B465" t="s">
        <v>618</v>
      </c>
      <c r="C465">
        <v>396</v>
      </c>
      <c r="D465" t="s">
        <v>246</v>
      </c>
      <c r="E465">
        <v>9</v>
      </c>
      <c r="F465">
        <v>396</v>
      </c>
    </row>
    <row r="466" spans="1:6">
      <c r="A466">
        <v>5655</v>
      </c>
      <c r="B466" t="s">
        <v>619</v>
      </c>
      <c r="C466">
        <v>177</v>
      </c>
      <c r="D466" t="s">
        <v>268</v>
      </c>
      <c r="E466">
        <v>10</v>
      </c>
      <c r="F466">
        <v>177</v>
      </c>
    </row>
    <row r="467" spans="1:6">
      <c r="A467">
        <v>5662</v>
      </c>
      <c r="B467" t="s">
        <v>620</v>
      </c>
      <c r="C467">
        <v>214</v>
      </c>
      <c r="D467" t="s">
        <v>621</v>
      </c>
      <c r="E467">
        <v>10</v>
      </c>
      <c r="F467">
        <v>214</v>
      </c>
    </row>
    <row r="468" spans="1:6">
      <c r="A468">
        <v>5663</v>
      </c>
      <c r="B468" t="s">
        <v>622</v>
      </c>
      <c r="C468">
        <v>330</v>
      </c>
      <c r="D468" t="s">
        <v>623</v>
      </c>
      <c r="E468">
        <v>10</v>
      </c>
      <c r="F468">
        <v>330</v>
      </c>
    </row>
    <row r="469" spans="1:6">
      <c r="A469">
        <v>5664</v>
      </c>
      <c r="B469" t="s">
        <v>624</v>
      </c>
      <c r="C469">
        <v>191</v>
      </c>
      <c r="D469" t="s">
        <v>625</v>
      </c>
      <c r="E469">
        <v>10</v>
      </c>
      <c r="F469">
        <v>191</v>
      </c>
    </row>
    <row r="470" spans="1:6">
      <c r="A470">
        <v>5665</v>
      </c>
      <c r="B470" t="s">
        <v>626</v>
      </c>
      <c r="C470">
        <v>213</v>
      </c>
      <c r="D470" t="s">
        <v>627</v>
      </c>
      <c r="E470">
        <v>10</v>
      </c>
      <c r="F470">
        <v>213</v>
      </c>
    </row>
    <row r="471" spans="1:6">
      <c r="A471">
        <v>5666</v>
      </c>
      <c r="B471" t="s">
        <v>628</v>
      </c>
      <c r="C471">
        <v>230</v>
      </c>
      <c r="D471" t="s">
        <v>629</v>
      </c>
      <c r="E471">
        <v>10</v>
      </c>
      <c r="F471">
        <v>230</v>
      </c>
    </row>
    <row r="472" spans="1:6">
      <c r="A472">
        <v>5667</v>
      </c>
      <c r="B472" t="s">
        <v>630</v>
      </c>
      <c r="C472">
        <v>317</v>
      </c>
      <c r="D472" t="s">
        <v>631</v>
      </c>
      <c r="E472">
        <v>10</v>
      </c>
      <c r="F472">
        <v>317</v>
      </c>
    </row>
    <row r="473" spans="1:6">
      <c r="A473">
        <v>5668</v>
      </c>
      <c r="B473" t="s">
        <v>632</v>
      </c>
      <c r="C473">
        <v>413</v>
      </c>
      <c r="D473" t="s">
        <v>633</v>
      </c>
      <c r="E473">
        <v>10</v>
      </c>
      <c r="F473">
        <v>413</v>
      </c>
    </row>
    <row r="474" spans="1:6">
      <c r="A474">
        <v>5669</v>
      </c>
      <c r="B474" t="s">
        <v>634</v>
      </c>
      <c r="C474">
        <v>710</v>
      </c>
      <c r="D474" t="s">
        <v>635</v>
      </c>
      <c r="E474">
        <v>10</v>
      </c>
      <c r="F474">
        <v>710</v>
      </c>
    </row>
    <row r="475" spans="1:6">
      <c r="A475">
        <v>5670</v>
      </c>
      <c r="B475" t="s">
        <v>636</v>
      </c>
      <c r="C475">
        <v>177</v>
      </c>
      <c r="D475" t="s">
        <v>268</v>
      </c>
      <c r="E475">
        <v>10</v>
      </c>
      <c r="F475">
        <v>177</v>
      </c>
    </row>
    <row r="476" spans="1:6">
      <c r="A476">
        <v>5671</v>
      </c>
      <c r="B476" t="s">
        <v>637</v>
      </c>
      <c r="C476">
        <v>313</v>
      </c>
      <c r="D476" t="s">
        <v>638</v>
      </c>
      <c r="E476">
        <v>10</v>
      </c>
      <c r="F476">
        <v>313</v>
      </c>
    </row>
    <row r="477" spans="1:6">
      <c r="A477">
        <v>5672</v>
      </c>
      <c r="B477" t="s">
        <v>639</v>
      </c>
      <c r="C477">
        <v>211</v>
      </c>
      <c r="D477" t="s">
        <v>640</v>
      </c>
      <c r="E477">
        <v>10</v>
      </c>
      <c r="F477">
        <v>211</v>
      </c>
    </row>
    <row r="478" spans="1:6">
      <c r="A478">
        <v>5673</v>
      </c>
      <c r="B478" t="s">
        <v>641</v>
      </c>
      <c r="C478">
        <v>307</v>
      </c>
      <c r="D478" t="s">
        <v>642</v>
      </c>
      <c r="E478">
        <v>9</v>
      </c>
      <c r="F478">
        <v>307</v>
      </c>
    </row>
    <row r="479" spans="1:6">
      <c r="A479">
        <v>5674</v>
      </c>
      <c r="B479" t="s">
        <v>643</v>
      </c>
      <c r="C479">
        <v>431</v>
      </c>
      <c r="D479" t="s">
        <v>644</v>
      </c>
      <c r="E479">
        <v>9</v>
      </c>
      <c r="F479">
        <v>431</v>
      </c>
    </row>
    <row r="480" spans="1:6">
      <c r="A480">
        <v>5675</v>
      </c>
      <c r="B480" t="s">
        <v>645</v>
      </c>
      <c r="C480">
        <v>592</v>
      </c>
      <c r="D480" t="s">
        <v>2115</v>
      </c>
      <c r="E480">
        <v>10</v>
      </c>
      <c r="F480">
        <v>592</v>
      </c>
    </row>
    <row r="481" spans="1:6">
      <c r="A481">
        <v>5676</v>
      </c>
      <c r="B481" t="s">
        <v>2116</v>
      </c>
      <c r="C481">
        <v>316</v>
      </c>
      <c r="D481" t="s">
        <v>2117</v>
      </c>
      <c r="E481">
        <v>10</v>
      </c>
      <c r="F481">
        <v>316</v>
      </c>
    </row>
    <row r="482" spans="1:6">
      <c r="A482">
        <v>5677</v>
      </c>
      <c r="B482" t="s">
        <v>2118</v>
      </c>
      <c r="C482">
        <v>337</v>
      </c>
      <c r="D482" t="s">
        <v>2119</v>
      </c>
      <c r="E482">
        <v>10</v>
      </c>
      <c r="F482">
        <v>337</v>
      </c>
    </row>
    <row r="483" spans="1:6">
      <c r="A483">
        <v>5678</v>
      </c>
      <c r="B483" t="s">
        <v>2120</v>
      </c>
      <c r="C483">
        <v>699</v>
      </c>
      <c r="D483" t="s">
        <v>2121</v>
      </c>
      <c r="E483">
        <v>10</v>
      </c>
      <c r="F483">
        <v>699</v>
      </c>
    </row>
    <row r="484" spans="1:6">
      <c r="A484">
        <v>5681</v>
      </c>
      <c r="B484" t="s">
        <v>2122</v>
      </c>
      <c r="C484">
        <v>259</v>
      </c>
      <c r="D484" t="s">
        <v>2123</v>
      </c>
      <c r="E484">
        <v>10</v>
      </c>
      <c r="F484">
        <v>259</v>
      </c>
    </row>
    <row r="485" spans="1:6">
      <c r="A485">
        <v>5682</v>
      </c>
      <c r="B485" t="s">
        <v>2124</v>
      </c>
      <c r="C485">
        <v>326</v>
      </c>
      <c r="D485" t="s">
        <v>2125</v>
      </c>
      <c r="E485">
        <v>10</v>
      </c>
      <c r="F485">
        <v>326</v>
      </c>
    </row>
    <row r="486" spans="1:6">
      <c r="A486">
        <v>5683</v>
      </c>
      <c r="B486" t="s">
        <v>2126</v>
      </c>
      <c r="C486">
        <v>522</v>
      </c>
      <c r="D486" t="s">
        <v>2127</v>
      </c>
      <c r="E486">
        <v>10</v>
      </c>
      <c r="F486">
        <v>522</v>
      </c>
    </row>
    <row r="487" spans="1:6">
      <c r="A487">
        <v>5684</v>
      </c>
      <c r="B487" t="s">
        <v>2128</v>
      </c>
      <c r="C487">
        <v>170</v>
      </c>
      <c r="D487" t="s">
        <v>2129</v>
      </c>
      <c r="E487">
        <v>10</v>
      </c>
      <c r="F487">
        <v>170</v>
      </c>
    </row>
    <row r="488" spans="1:6">
      <c r="A488">
        <v>5685</v>
      </c>
      <c r="B488" t="s">
        <v>2130</v>
      </c>
      <c r="C488">
        <v>480</v>
      </c>
      <c r="D488" t="s">
        <v>2131</v>
      </c>
      <c r="E488">
        <v>10</v>
      </c>
      <c r="F488">
        <v>480</v>
      </c>
    </row>
    <row r="489" spans="1:6">
      <c r="A489">
        <v>5686</v>
      </c>
      <c r="B489" t="s">
        <v>2132</v>
      </c>
      <c r="C489">
        <v>469</v>
      </c>
      <c r="D489" t="s">
        <v>2133</v>
      </c>
      <c r="E489">
        <v>10</v>
      </c>
      <c r="F489">
        <v>469</v>
      </c>
    </row>
    <row r="490" spans="1:6">
      <c r="A490">
        <v>5687</v>
      </c>
      <c r="B490" t="s">
        <v>2134</v>
      </c>
      <c r="C490">
        <v>378</v>
      </c>
      <c r="D490" t="s">
        <v>2135</v>
      </c>
      <c r="E490">
        <v>10</v>
      </c>
      <c r="F490">
        <v>378</v>
      </c>
    </row>
    <row r="491" spans="1:6">
      <c r="A491">
        <v>5688</v>
      </c>
      <c r="B491" t="s">
        <v>2136</v>
      </c>
      <c r="C491">
        <v>670</v>
      </c>
      <c r="D491" t="s">
        <v>2137</v>
      </c>
      <c r="E491">
        <v>10</v>
      </c>
      <c r="F491">
        <v>670</v>
      </c>
    </row>
    <row r="492" spans="1:6">
      <c r="A492">
        <v>5690</v>
      </c>
      <c r="B492" t="s">
        <v>2138</v>
      </c>
      <c r="C492">
        <v>200</v>
      </c>
      <c r="D492" t="s">
        <v>2139</v>
      </c>
      <c r="E492">
        <v>10</v>
      </c>
      <c r="F492">
        <v>200</v>
      </c>
    </row>
    <row r="493" spans="1:6">
      <c r="A493">
        <v>5691</v>
      </c>
      <c r="B493" t="s">
        <v>2140</v>
      </c>
      <c r="C493">
        <v>319</v>
      </c>
      <c r="D493" t="s">
        <v>2141</v>
      </c>
      <c r="E493">
        <v>10</v>
      </c>
      <c r="F493">
        <v>319</v>
      </c>
    </row>
    <row r="494" spans="1:6">
      <c r="A494">
        <v>5692</v>
      </c>
      <c r="B494" t="s">
        <v>2142</v>
      </c>
      <c r="C494">
        <v>226</v>
      </c>
      <c r="D494" t="s">
        <v>2143</v>
      </c>
      <c r="E494">
        <v>10</v>
      </c>
      <c r="F494">
        <v>226</v>
      </c>
    </row>
    <row r="495" spans="1:6">
      <c r="A495">
        <v>5693</v>
      </c>
      <c r="B495" t="s">
        <v>2144</v>
      </c>
      <c r="C495">
        <v>267</v>
      </c>
      <c r="D495" t="s">
        <v>2145</v>
      </c>
      <c r="E495">
        <v>10</v>
      </c>
      <c r="F495">
        <v>267</v>
      </c>
    </row>
    <row r="496" spans="1:6">
      <c r="A496">
        <v>5694</v>
      </c>
      <c r="B496" t="s">
        <v>2146</v>
      </c>
      <c r="C496">
        <v>273</v>
      </c>
      <c r="D496" t="s">
        <v>2147</v>
      </c>
      <c r="E496">
        <v>10</v>
      </c>
      <c r="F496">
        <v>273</v>
      </c>
    </row>
    <row r="497" spans="1:6">
      <c r="A497">
        <v>5695</v>
      </c>
      <c r="B497" t="s">
        <v>2148</v>
      </c>
      <c r="C497">
        <v>425</v>
      </c>
      <c r="D497" t="s">
        <v>2149</v>
      </c>
      <c r="E497">
        <v>10</v>
      </c>
      <c r="F497">
        <v>425</v>
      </c>
    </row>
    <row r="498" spans="1:6">
      <c r="A498">
        <v>5696</v>
      </c>
      <c r="B498" t="s">
        <v>2150</v>
      </c>
      <c r="C498">
        <v>525</v>
      </c>
      <c r="D498" t="s">
        <v>2151</v>
      </c>
      <c r="E498">
        <v>10</v>
      </c>
      <c r="F498">
        <v>525</v>
      </c>
    </row>
    <row r="499" spans="1:6">
      <c r="A499">
        <v>5697</v>
      </c>
      <c r="B499" t="s">
        <v>2152</v>
      </c>
      <c r="C499">
        <v>632</v>
      </c>
      <c r="D499" t="s">
        <v>2153</v>
      </c>
      <c r="E499">
        <v>10</v>
      </c>
      <c r="F499">
        <v>632</v>
      </c>
    </row>
    <row r="500" spans="1:6">
      <c r="A500">
        <v>5698</v>
      </c>
      <c r="B500" t="s">
        <v>2154</v>
      </c>
      <c r="C500">
        <v>160</v>
      </c>
      <c r="D500" t="s">
        <v>2155</v>
      </c>
      <c r="E500">
        <v>10</v>
      </c>
      <c r="F500">
        <v>160</v>
      </c>
    </row>
    <row r="501" spans="1:6">
      <c r="A501">
        <v>5699</v>
      </c>
      <c r="B501" t="s">
        <v>2156</v>
      </c>
      <c r="C501">
        <v>193</v>
      </c>
      <c r="D501" t="s">
        <v>2157</v>
      </c>
      <c r="E501">
        <v>10</v>
      </c>
      <c r="F501">
        <v>193</v>
      </c>
    </row>
    <row r="502" spans="1:6">
      <c r="A502">
        <v>5700</v>
      </c>
      <c r="B502" t="s">
        <v>2158</v>
      </c>
      <c r="C502">
        <v>521</v>
      </c>
      <c r="D502" t="s">
        <v>2159</v>
      </c>
      <c r="E502">
        <v>10</v>
      </c>
      <c r="F502">
        <v>521</v>
      </c>
    </row>
    <row r="503" spans="1:6">
      <c r="A503">
        <v>5701</v>
      </c>
      <c r="B503" t="s">
        <v>2160</v>
      </c>
      <c r="C503">
        <v>562</v>
      </c>
      <c r="D503" t="s">
        <v>255</v>
      </c>
      <c r="E503">
        <v>11</v>
      </c>
      <c r="F503">
        <v>562</v>
      </c>
    </row>
    <row r="504" spans="1:6">
      <c r="A504">
        <v>5713</v>
      </c>
      <c r="B504" t="s">
        <v>2161</v>
      </c>
      <c r="C504">
        <v>562</v>
      </c>
      <c r="D504" t="s">
        <v>255</v>
      </c>
      <c r="E504">
        <v>11</v>
      </c>
      <c r="F504">
        <v>562</v>
      </c>
    </row>
    <row r="505" spans="1:6">
      <c r="A505">
        <v>5720</v>
      </c>
      <c r="B505" t="s">
        <v>2162</v>
      </c>
      <c r="C505">
        <v>560</v>
      </c>
      <c r="D505" t="s">
        <v>2163</v>
      </c>
      <c r="E505">
        <v>11</v>
      </c>
      <c r="F505">
        <v>560</v>
      </c>
    </row>
    <row r="506" spans="1:6">
      <c r="A506">
        <v>5721</v>
      </c>
      <c r="B506" t="s">
        <v>2164</v>
      </c>
      <c r="C506">
        <v>162</v>
      </c>
      <c r="D506" t="s">
        <v>2165</v>
      </c>
      <c r="E506">
        <v>11</v>
      </c>
      <c r="F506">
        <v>162</v>
      </c>
    </row>
    <row r="507" spans="1:6">
      <c r="A507">
        <v>5722</v>
      </c>
      <c r="B507" t="s">
        <v>2166</v>
      </c>
      <c r="C507">
        <v>347</v>
      </c>
      <c r="D507" t="s">
        <v>2167</v>
      </c>
      <c r="E507">
        <v>11</v>
      </c>
      <c r="F507">
        <v>347</v>
      </c>
    </row>
    <row r="508" spans="1:6">
      <c r="A508">
        <v>5723</v>
      </c>
      <c r="B508" t="s">
        <v>2168</v>
      </c>
      <c r="C508">
        <v>440</v>
      </c>
      <c r="D508" t="s">
        <v>2169</v>
      </c>
      <c r="E508">
        <v>11</v>
      </c>
      <c r="F508">
        <v>440</v>
      </c>
    </row>
    <row r="509" spans="1:6">
      <c r="A509">
        <v>5724</v>
      </c>
      <c r="B509" t="s">
        <v>2170</v>
      </c>
      <c r="C509">
        <v>541</v>
      </c>
      <c r="D509" t="s">
        <v>2171</v>
      </c>
      <c r="E509">
        <v>11</v>
      </c>
      <c r="F509">
        <v>541</v>
      </c>
    </row>
    <row r="510" spans="1:6">
      <c r="A510">
        <v>5725</v>
      </c>
      <c r="B510" t="s">
        <v>2172</v>
      </c>
      <c r="C510">
        <v>570</v>
      </c>
      <c r="D510" t="s">
        <v>2173</v>
      </c>
      <c r="E510">
        <v>11</v>
      </c>
      <c r="F510">
        <v>570</v>
      </c>
    </row>
    <row r="511" spans="1:6">
      <c r="A511">
        <v>5726</v>
      </c>
      <c r="B511" t="s">
        <v>2174</v>
      </c>
      <c r="C511">
        <v>572</v>
      </c>
      <c r="D511" t="s">
        <v>2175</v>
      </c>
      <c r="E511">
        <v>11</v>
      </c>
      <c r="F511">
        <v>572</v>
      </c>
    </row>
    <row r="512" spans="1:6">
      <c r="A512">
        <v>5727</v>
      </c>
      <c r="B512" t="s">
        <v>2176</v>
      </c>
      <c r="C512">
        <v>562</v>
      </c>
      <c r="D512" t="s">
        <v>255</v>
      </c>
      <c r="E512">
        <v>11</v>
      </c>
      <c r="F512">
        <v>562</v>
      </c>
    </row>
    <row r="513" spans="1:6">
      <c r="A513">
        <v>5728</v>
      </c>
      <c r="B513" t="s">
        <v>2177</v>
      </c>
      <c r="C513">
        <v>157</v>
      </c>
      <c r="D513" t="s">
        <v>2178</v>
      </c>
      <c r="E513">
        <v>11</v>
      </c>
      <c r="F513">
        <v>157</v>
      </c>
    </row>
    <row r="514" spans="1:6">
      <c r="A514">
        <v>5729</v>
      </c>
      <c r="B514" t="s">
        <v>2179</v>
      </c>
      <c r="C514">
        <v>173</v>
      </c>
      <c r="D514" t="s">
        <v>2180</v>
      </c>
      <c r="E514">
        <v>11</v>
      </c>
      <c r="F514">
        <v>173</v>
      </c>
    </row>
    <row r="515" spans="1:6">
      <c r="A515">
        <v>5730</v>
      </c>
      <c r="B515" t="s">
        <v>2181</v>
      </c>
      <c r="C515">
        <v>238</v>
      </c>
      <c r="D515" t="s">
        <v>2182</v>
      </c>
      <c r="E515">
        <v>11</v>
      </c>
      <c r="F515">
        <v>238</v>
      </c>
    </row>
    <row r="516" spans="1:6">
      <c r="A516">
        <v>5731</v>
      </c>
      <c r="B516" t="s">
        <v>2183</v>
      </c>
      <c r="C516">
        <v>354</v>
      </c>
      <c r="D516" t="s">
        <v>2184</v>
      </c>
      <c r="E516">
        <v>11</v>
      </c>
      <c r="F516">
        <v>354</v>
      </c>
    </row>
    <row r="517" spans="1:6">
      <c r="A517">
        <v>5732</v>
      </c>
      <c r="B517" t="s">
        <v>2185</v>
      </c>
      <c r="C517">
        <v>404</v>
      </c>
      <c r="D517" t="s">
        <v>2186</v>
      </c>
      <c r="E517">
        <v>12</v>
      </c>
      <c r="F517">
        <v>404</v>
      </c>
    </row>
    <row r="518" spans="1:6">
      <c r="A518">
        <v>5733</v>
      </c>
      <c r="B518" t="s">
        <v>2187</v>
      </c>
      <c r="C518">
        <v>603</v>
      </c>
      <c r="D518" t="s">
        <v>2188</v>
      </c>
      <c r="E518">
        <v>11</v>
      </c>
      <c r="F518">
        <v>603</v>
      </c>
    </row>
    <row r="519" spans="1:6">
      <c r="A519">
        <v>5735</v>
      </c>
      <c r="B519" t="s">
        <v>2189</v>
      </c>
      <c r="C519">
        <v>676</v>
      </c>
      <c r="D519" t="s">
        <v>2190</v>
      </c>
      <c r="E519">
        <v>11</v>
      </c>
      <c r="F519">
        <v>676</v>
      </c>
    </row>
    <row r="520" spans="1:6">
      <c r="A520">
        <v>5736</v>
      </c>
      <c r="B520" t="s">
        <v>2191</v>
      </c>
      <c r="C520">
        <v>686</v>
      </c>
      <c r="D520" t="s">
        <v>2192</v>
      </c>
      <c r="E520">
        <v>11</v>
      </c>
      <c r="F520">
        <v>686</v>
      </c>
    </row>
    <row r="521" spans="1:6">
      <c r="A521">
        <v>5738</v>
      </c>
      <c r="B521" t="s">
        <v>2193</v>
      </c>
      <c r="C521">
        <v>450</v>
      </c>
      <c r="D521" t="s">
        <v>2194</v>
      </c>
      <c r="E521">
        <v>11</v>
      </c>
      <c r="F521">
        <v>450</v>
      </c>
    </row>
    <row r="522" spans="1:6">
      <c r="A522">
        <v>5739</v>
      </c>
      <c r="B522" t="s">
        <v>2195</v>
      </c>
      <c r="C522">
        <v>563</v>
      </c>
      <c r="D522" t="s">
        <v>300</v>
      </c>
      <c r="E522">
        <v>11</v>
      </c>
      <c r="F522">
        <v>563</v>
      </c>
    </row>
    <row r="523" spans="1:6">
      <c r="A523">
        <v>5740</v>
      </c>
      <c r="B523" t="s">
        <v>2196</v>
      </c>
      <c r="C523">
        <v>625</v>
      </c>
      <c r="D523" t="s">
        <v>2197</v>
      </c>
      <c r="E523">
        <v>11</v>
      </c>
      <c r="F523">
        <v>625</v>
      </c>
    </row>
    <row r="524" spans="1:6">
      <c r="A524">
        <v>5741</v>
      </c>
      <c r="B524" t="s">
        <v>2198</v>
      </c>
      <c r="C524">
        <v>690</v>
      </c>
      <c r="D524" t="s">
        <v>2199</v>
      </c>
      <c r="E524">
        <v>11</v>
      </c>
      <c r="F524">
        <v>690</v>
      </c>
    </row>
    <row r="525" spans="1:6">
      <c r="A525">
        <v>5742</v>
      </c>
      <c r="B525" t="s">
        <v>2200</v>
      </c>
      <c r="C525">
        <v>561</v>
      </c>
      <c r="D525" t="s">
        <v>2201</v>
      </c>
      <c r="E525">
        <v>11</v>
      </c>
      <c r="F525">
        <v>561</v>
      </c>
    </row>
    <row r="526" spans="1:6">
      <c r="A526">
        <v>5743</v>
      </c>
      <c r="B526" t="s">
        <v>2202</v>
      </c>
      <c r="C526">
        <v>240</v>
      </c>
      <c r="D526" t="s">
        <v>2203</v>
      </c>
      <c r="E526">
        <v>11</v>
      </c>
      <c r="F526">
        <v>240</v>
      </c>
    </row>
    <row r="527" spans="1:6">
      <c r="A527">
        <v>5744</v>
      </c>
      <c r="B527" t="s">
        <v>2204</v>
      </c>
      <c r="C527">
        <v>435</v>
      </c>
      <c r="D527" t="s">
        <v>689</v>
      </c>
      <c r="E527">
        <v>11</v>
      </c>
      <c r="F527">
        <v>435</v>
      </c>
    </row>
    <row r="528" spans="1:6">
      <c r="A528">
        <v>5745</v>
      </c>
      <c r="B528" t="s">
        <v>690</v>
      </c>
      <c r="C528">
        <v>532</v>
      </c>
      <c r="D528" t="s">
        <v>691</v>
      </c>
      <c r="E528">
        <v>11</v>
      </c>
      <c r="F528">
        <v>532</v>
      </c>
    </row>
    <row r="529" spans="1:6">
      <c r="A529">
        <v>5746</v>
      </c>
      <c r="B529" t="s">
        <v>692</v>
      </c>
      <c r="C529">
        <v>625</v>
      </c>
      <c r="D529" t="s">
        <v>2197</v>
      </c>
      <c r="E529">
        <v>11</v>
      </c>
      <c r="F529">
        <v>625</v>
      </c>
    </row>
    <row r="530" spans="1:6">
      <c r="A530">
        <v>5748</v>
      </c>
      <c r="B530" t="s">
        <v>693</v>
      </c>
      <c r="C530">
        <v>408</v>
      </c>
      <c r="D530" t="s">
        <v>694</v>
      </c>
      <c r="E530">
        <v>11</v>
      </c>
      <c r="F530">
        <v>408</v>
      </c>
    </row>
    <row r="531" spans="1:6">
      <c r="A531">
        <v>5749</v>
      </c>
      <c r="B531" t="s">
        <v>695</v>
      </c>
      <c r="C531">
        <v>698</v>
      </c>
      <c r="D531" t="s">
        <v>696</v>
      </c>
      <c r="E531">
        <v>11</v>
      </c>
      <c r="F531">
        <v>698</v>
      </c>
    </row>
    <row r="532" spans="1:6">
      <c r="A532">
        <v>5750</v>
      </c>
      <c r="B532" t="s">
        <v>697</v>
      </c>
      <c r="C532">
        <v>464</v>
      </c>
      <c r="D532" t="s">
        <v>698</v>
      </c>
      <c r="E532">
        <v>11</v>
      </c>
      <c r="F532">
        <v>464</v>
      </c>
    </row>
    <row r="533" spans="1:6">
      <c r="A533">
        <v>5751</v>
      </c>
      <c r="B533" t="s">
        <v>699</v>
      </c>
      <c r="C533">
        <v>496</v>
      </c>
      <c r="D533" t="s">
        <v>700</v>
      </c>
      <c r="E533">
        <v>11</v>
      </c>
      <c r="F533">
        <v>496</v>
      </c>
    </row>
    <row r="534" spans="1:6">
      <c r="A534">
        <v>5752</v>
      </c>
      <c r="B534" t="s">
        <v>701</v>
      </c>
      <c r="C534">
        <v>502</v>
      </c>
      <c r="D534" t="s">
        <v>702</v>
      </c>
      <c r="E534">
        <v>11</v>
      </c>
      <c r="F534">
        <v>502</v>
      </c>
    </row>
    <row r="535" spans="1:6">
      <c r="A535">
        <v>5753</v>
      </c>
      <c r="B535" t="s">
        <v>703</v>
      </c>
      <c r="C535">
        <v>292</v>
      </c>
      <c r="D535" t="s">
        <v>704</v>
      </c>
      <c r="E535">
        <v>11</v>
      </c>
      <c r="F535">
        <v>292</v>
      </c>
    </row>
    <row r="536" spans="1:6">
      <c r="A536">
        <v>5755</v>
      </c>
      <c r="B536" t="s">
        <v>705</v>
      </c>
      <c r="C536">
        <v>479</v>
      </c>
      <c r="D536" t="s">
        <v>706</v>
      </c>
      <c r="E536">
        <v>11</v>
      </c>
      <c r="F536">
        <v>479</v>
      </c>
    </row>
    <row r="537" spans="1:6">
      <c r="A537">
        <v>5756</v>
      </c>
      <c r="B537" t="s">
        <v>707</v>
      </c>
      <c r="C537">
        <v>512</v>
      </c>
      <c r="D537" t="s">
        <v>708</v>
      </c>
      <c r="E537">
        <v>11</v>
      </c>
      <c r="F537">
        <v>512</v>
      </c>
    </row>
    <row r="538" spans="1:6">
      <c r="A538">
        <v>5757</v>
      </c>
      <c r="B538" t="s">
        <v>709</v>
      </c>
      <c r="C538">
        <v>619</v>
      </c>
      <c r="D538" t="s">
        <v>710</v>
      </c>
      <c r="E538">
        <v>11</v>
      </c>
      <c r="F538">
        <v>619</v>
      </c>
    </row>
    <row r="539" spans="1:6">
      <c r="A539">
        <v>5758</v>
      </c>
      <c r="B539" t="s">
        <v>711</v>
      </c>
      <c r="C539">
        <v>641</v>
      </c>
      <c r="D539" t="s">
        <v>712</v>
      </c>
      <c r="E539">
        <v>11</v>
      </c>
      <c r="F539">
        <v>641</v>
      </c>
    </row>
    <row r="540" spans="1:6">
      <c r="A540">
        <v>5760</v>
      </c>
      <c r="B540" t="s">
        <v>713</v>
      </c>
      <c r="C540">
        <v>308</v>
      </c>
      <c r="D540" t="s">
        <v>714</v>
      </c>
      <c r="E540">
        <v>11</v>
      </c>
      <c r="F540">
        <v>308</v>
      </c>
    </row>
    <row r="541" spans="1:6">
      <c r="A541">
        <v>5761</v>
      </c>
      <c r="B541" t="s">
        <v>715</v>
      </c>
      <c r="C541">
        <v>422</v>
      </c>
      <c r="D541" t="s">
        <v>716</v>
      </c>
      <c r="E541">
        <v>11</v>
      </c>
      <c r="F541">
        <v>422</v>
      </c>
    </row>
    <row r="542" spans="1:6">
      <c r="A542">
        <v>5762</v>
      </c>
      <c r="B542" t="s">
        <v>717</v>
      </c>
      <c r="C542">
        <v>497</v>
      </c>
      <c r="D542" t="s">
        <v>718</v>
      </c>
      <c r="E542">
        <v>11</v>
      </c>
      <c r="F542">
        <v>497</v>
      </c>
    </row>
    <row r="543" spans="1:6">
      <c r="A543">
        <v>5763</v>
      </c>
      <c r="B543" t="s">
        <v>719</v>
      </c>
      <c r="C543">
        <v>364</v>
      </c>
      <c r="D543" t="s">
        <v>720</v>
      </c>
      <c r="E543">
        <v>11</v>
      </c>
      <c r="F543">
        <v>364</v>
      </c>
    </row>
    <row r="544" spans="1:6">
      <c r="A544">
        <v>5764</v>
      </c>
      <c r="B544" t="s">
        <v>721</v>
      </c>
      <c r="C544">
        <v>437</v>
      </c>
      <c r="D544" t="s">
        <v>722</v>
      </c>
      <c r="E544">
        <v>11</v>
      </c>
      <c r="F544">
        <v>437</v>
      </c>
    </row>
    <row r="545" spans="1:6">
      <c r="A545">
        <v>5765</v>
      </c>
      <c r="B545" t="s">
        <v>723</v>
      </c>
      <c r="C545">
        <v>150</v>
      </c>
      <c r="D545" t="s">
        <v>266</v>
      </c>
      <c r="E545">
        <v>11</v>
      </c>
      <c r="F545">
        <v>150</v>
      </c>
    </row>
    <row r="546" spans="1:6">
      <c r="A546">
        <v>5768</v>
      </c>
      <c r="B546" t="s">
        <v>724</v>
      </c>
      <c r="C546">
        <v>494</v>
      </c>
      <c r="D546" t="s">
        <v>725</v>
      </c>
      <c r="E546">
        <v>11</v>
      </c>
      <c r="F546">
        <v>494</v>
      </c>
    </row>
    <row r="547" spans="1:6">
      <c r="A547">
        <v>5769</v>
      </c>
      <c r="B547" t="s">
        <v>726</v>
      </c>
      <c r="C547">
        <v>586</v>
      </c>
      <c r="D547" t="s">
        <v>727</v>
      </c>
      <c r="E547">
        <v>12</v>
      </c>
      <c r="F547">
        <v>586</v>
      </c>
    </row>
    <row r="548" spans="1:6">
      <c r="A548">
        <v>5770</v>
      </c>
      <c r="B548" t="s">
        <v>728</v>
      </c>
      <c r="C548">
        <v>509</v>
      </c>
      <c r="D548" t="s">
        <v>729</v>
      </c>
      <c r="E548">
        <v>12</v>
      </c>
      <c r="F548">
        <v>509</v>
      </c>
    </row>
    <row r="549" spans="1:6">
      <c r="A549">
        <v>5771</v>
      </c>
      <c r="B549" t="s">
        <v>730</v>
      </c>
      <c r="C549">
        <v>356</v>
      </c>
      <c r="D549" t="s">
        <v>731</v>
      </c>
      <c r="E549">
        <v>11</v>
      </c>
      <c r="F549">
        <v>356</v>
      </c>
    </row>
    <row r="550" spans="1:6">
      <c r="A550">
        <v>5772</v>
      </c>
      <c r="B550" t="s">
        <v>732</v>
      </c>
      <c r="C550">
        <v>595</v>
      </c>
      <c r="D550" t="s">
        <v>733</v>
      </c>
      <c r="E550">
        <v>11</v>
      </c>
      <c r="F550">
        <v>595</v>
      </c>
    </row>
    <row r="551" spans="1:6">
      <c r="A551">
        <v>5773</v>
      </c>
      <c r="B551" t="s">
        <v>734</v>
      </c>
      <c r="C551">
        <v>599</v>
      </c>
      <c r="D551" t="s">
        <v>2265</v>
      </c>
      <c r="E551">
        <v>11</v>
      </c>
      <c r="F551">
        <v>599</v>
      </c>
    </row>
    <row r="552" spans="1:6">
      <c r="A552">
        <v>5774</v>
      </c>
      <c r="B552" t="s">
        <v>2266</v>
      </c>
      <c r="C552">
        <v>100</v>
      </c>
      <c r="D552" t="s">
        <v>2622</v>
      </c>
      <c r="E552">
        <v>1</v>
      </c>
      <c r="F552">
        <v>144</v>
      </c>
    </row>
    <row r="553" spans="1:6">
      <c r="A553">
        <v>5811</v>
      </c>
      <c r="B553" t="s">
        <v>2267</v>
      </c>
      <c r="C553">
        <v>438</v>
      </c>
      <c r="D553" t="s">
        <v>2268</v>
      </c>
      <c r="E553">
        <v>12</v>
      </c>
      <c r="F553">
        <v>438</v>
      </c>
    </row>
    <row r="554" spans="1:6">
      <c r="A554">
        <v>5820</v>
      </c>
      <c r="B554" t="s">
        <v>2269</v>
      </c>
      <c r="C554">
        <v>438</v>
      </c>
      <c r="D554" t="s">
        <v>2268</v>
      </c>
      <c r="E554">
        <v>12</v>
      </c>
      <c r="F554">
        <v>438</v>
      </c>
    </row>
    <row r="555" spans="1:6">
      <c r="A555">
        <v>5821</v>
      </c>
      <c r="B555" t="s">
        <v>2270</v>
      </c>
      <c r="C555">
        <v>189</v>
      </c>
      <c r="D555" t="s">
        <v>1603</v>
      </c>
      <c r="E555">
        <v>12</v>
      </c>
      <c r="F555">
        <v>189</v>
      </c>
    </row>
    <row r="556" spans="1:6">
      <c r="A556">
        <v>5825</v>
      </c>
      <c r="B556" t="s">
        <v>2271</v>
      </c>
      <c r="C556">
        <v>438</v>
      </c>
      <c r="D556" t="s">
        <v>2268</v>
      </c>
      <c r="E556">
        <v>12</v>
      </c>
      <c r="F556">
        <v>438</v>
      </c>
    </row>
    <row r="557" spans="1:6">
      <c r="A557">
        <v>5835</v>
      </c>
      <c r="B557" t="s">
        <v>2272</v>
      </c>
      <c r="C557">
        <v>100</v>
      </c>
      <c r="D557" t="s">
        <v>2622</v>
      </c>
      <c r="E557">
        <v>1</v>
      </c>
      <c r="F557">
        <v>143</v>
      </c>
    </row>
    <row r="558" spans="1:6">
      <c r="A558">
        <v>5860</v>
      </c>
      <c r="B558" t="s">
        <v>2273</v>
      </c>
      <c r="C558">
        <v>189</v>
      </c>
      <c r="D558" t="s">
        <v>1603</v>
      </c>
      <c r="E558">
        <v>12</v>
      </c>
      <c r="F558">
        <v>189</v>
      </c>
    </row>
    <row r="559" spans="1:6">
      <c r="A559">
        <v>5872</v>
      </c>
      <c r="B559" t="s">
        <v>2274</v>
      </c>
      <c r="C559">
        <v>438</v>
      </c>
      <c r="D559" t="s">
        <v>2268</v>
      </c>
      <c r="E559">
        <v>12</v>
      </c>
      <c r="F559">
        <v>438</v>
      </c>
    </row>
    <row r="560" spans="1:6">
      <c r="A560">
        <v>5875</v>
      </c>
      <c r="B560" t="s">
        <v>2275</v>
      </c>
      <c r="C560">
        <v>100</v>
      </c>
      <c r="D560" t="s">
        <v>2622</v>
      </c>
      <c r="E560">
        <v>1</v>
      </c>
      <c r="F560">
        <v>143</v>
      </c>
    </row>
    <row r="561" spans="1:6">
      <c r="A561">
        <v>5907</v>
      </c>
      <c r="B561" t="s">
        <v>2276</v>
      </c>
      <c r="C561">
        <v>100</v>
      </c>
      <c r="D561" t="s">
        <v>2622</v>
      </c>
      <c r="E561">
        <v>1</v>
      </c>
      <c r="F561">
        <v>145</v>
      </c>
    </row>
    <row r="562" spans="1:6">
      <c r="A562">
        <v>5908</v>
      </c>
      <c r="B562" t="s">
        <v>2277</v>
      </c>
      <c r="C562">
        <v>100</v>
      </c>
      <c r="D562" t="s">
        <v>2622</v>
      </c>
      <c r="E562">
        <v>1</v>
      </c>
      <c r="F562">
        <v>145</v>
      </c>
    </row>
    <row r="563" spans="1:6">
      <c r="A563">
        <v>5911</v>
      </c>
      <c r="B563" t="s">
        <v>2278</v>
      </c>
      <c r="C563">
        <v>100</v>
      </c>
      <c r="D563" t="s">
        <v>2622</v>
      </c>
      <c r="E563">
        <v>1</v>
      </c>
      <c r="F563">
        <v>145</v>
      </c>
    </row>
    <row r="564" spans="1:6">
      <c r="A564">
        <v>5912</v>
      </c>
      <c r="B564" t="s">
        <v>2279</v>
      </c>
      <c r="C564">
        <v>100</v>
      </c>
      <c r="D564" t="s">
        <v>2622</v>
      </c>
      <c r="E564">
        <v>1</v>
      </c>
      <c r="F564">
        <v>145</v>
      </c>
    </row>
    <row r="565" spans="1:6">
      <c r="A565">
        <v>5913</v>
      </c>
      <c r="B565" t="s">
        <v>2280</v>
      </c>
      <c r="C565">
        <v>100</v>
      </c>
      <c r="D565" t="s">
        <v>2622</v>
      </c>
      <c r="E565">
        <v>1</v>
      </c>
      <c r="F565">
        <v>145</v>
      </c>
    </row>
    <row r="566" spans="1:6">
      <c r="A566">
        <v>5916</v>
      </c>
      <c r="B566" t="s">
        <v>2281</v>
      </c>
      <c r="C566">
        <v>100</v>
      </c>
      <c r="D566" t="s">
        <v>2622</v>
      </c>
      <c r="E566">
        <v>1</v>
      </c>
      <c r="F566">
        <v>145</v>
      </c>
    </row>
    <row r="567" spans="1:6">
      <c r="A567">
        <v>5917</v>
      </c>
      <c r="B567" t="s">
        <v>2282</v>
      </c>
      <c r="C567">
        <v>100</v>
      </c>
      <c r="D567" t="s">
        <v>2622</v>
      </c>
      <c r="E567">
        <v>1</v>
      </c>
      <c r="F567">
        <v>145</v>
      </c>
    </row>
    <row r="568" spans="1:6">
      <c r="A568">
        <v>5918</v>
      </c>
      <c r="B568" t="s">
        <v>2283</v>
      </c>
      <c r="C568">
        <v>100</v>
      </c>
      <c r="D568" t="s">
        <v>2622</v>
      </c>
      <c r="E568">
        <v>1</v>
      </c>
      <c r="F568">
        <v>145</v>
      </c>
    </row>
    <row r="569" spans="1:6">
      <c r="A569">
        <v>5920</v>
      </c>
      <c r="B569" t="s">
        <v>2284</v>
      </c>
      <c r="C569">
        <v>100</v>
      </c>
      <c r="D569" t="s">
        <v>2622</v>
      </c>
      <c r="E569">
        <v>1</v>
      </c>
      <c r="F569">
        <v>145</v>
      </c>
    </row>
    <row r="570" spans="1:6">
      <c r="A570">
        <v>5922</v>
      </c>
      <c r="B570" t="s">
        <v>2285</v>
      </c>
      <c r="C570">
        <v>100</v>
      </c>
      <c r="D570" t="s">
        <v>2622</v>
      </c>
      <c r="E570">
        <v>1</v>
      </c>
      <c r="F570">
        <v>145</v>
      </c>
    </row>
    <row r="571" spans="1:6">
      <c r="A571">
        <v>5923</v>
      </c>
      <c r="B571" t="s">
        <v>2286</v>
      </c>
      <c r="C571">
        <v>100</v>
      </c>
      <c r="D571" t="s">
        <v>2622</v>
      </c>
      <c r="E571">
        <v>1</v>
      </c>
      <c r="F571">
        <v>145</v>
      </c>
    </row>
    <row r="572" spans="1:6">
      <c r="A572">
        <v>5924</v>
      </c>
      <c r="B572" t="s">
        <v>2287</v>
      </c>
      <c r="C572">
        <v>100</v>
      </c>
      <c r="D572" t="s">
        <v>2622</v>
      </c>
      <c r="E572">
        <v>1</v>
      </c>
      <c r="F572">
        <v>145</v>
      </c>
    </row>
    <row r="573" spans="1:6">
      <c r="A573">
        <v>5925</v>
      </c>
      <c r="B573" t="s">
        <v>2288</v>
      </c>
      <c r="C573">
        <v>100</v>
      </c>
      <c r="D573" t="s">
        <v>2622</v>
      </c>
      <c r="E573">
        <v>1</v>
      </c>
      <c r="F573">
        <v>145</v>
      </c>
    </row>
    <row r="574" spans="1:6">
      <c r="A574">
        <v>5926</v>
      </c>
      <c r="B574" t="s">
        <v>2289</v>
      </c>
      <c r="C574">
        <v>100</v>
      </c>
      <c r="D574" t="s">
        <v>2622</v>
      </c>
      <c r="E574">
        <v>1</v>
      </c>
      <c r="F574">
        <v>145</v>
      </c>
    </row>
    <row r="575" spans="1:6">
      <c r="A575">
        <v>5927</v>
      </c>
      <c r="B575" t="s">
        <v>2290</v>
      </c>
      <c r="C575">
        <v>100</v>
      </c>
      <c r="D575" t="s">
        <v>2622</v>
      </c>
      <c r="E575">
        <v>1</v>
      </c>
      <c r="F575">
        <v>145</v>
      </c>
    </row>
    <row r="576" spans="1:6">
      <c r="A576">
        <v>5928</v>
      </c>
      <c r="B576" t="s">
        <v>2291</v>
      </c>
      <c r="C576">
        <v>100</v>
      </c>
      <c r="D576" t="s">
        <v>2622</v>
      </c>
      <c r="E576">
        <v>1</v>
      </c>
      <c r="F576">
        <v>145</v>
      </c>
    </row>
    <row r="577" spans="1:6">
      <c r="A577">
        <v>5929</v>
      </c>
      <c r="B577" t="s">
        <v>2292</v>
      </c>
      <c r="C577">
        <v>100</v>
      </c>
      <c r="D577" t="s">
        <v>2622</v>
      </c>
      <c r="E577">
        <v>1</v>
      </c>
      <c r="F577">
        <v>145</v>
      </c>
    </row>
    <row r="578" spans="1:6">
      <c r="A578">
        <v>5930</v>
      </c>
      <c r="B578" t="s">
        <v>2293</v>
      </c>
      <c r="C578">
        <v>100</v>
      </c>
      <c r="D578" t="s">
        <v>2622</v>
      </c>
      <c r="E578">
        <v>1</v>
      </c>
      <c r="F578">
        <v>145</v>
      </c>
    </row>
    <row r="579" spans="1:6">
      <c r="A579">
        <v>5932</v>
      </c>
      <c r="B579" t="s">
        <v>2294</v>
      </c>
      <c r="C579">
        <v>100</v>
      </c>
      <c r="D579" t="s">
        <v>2622</v>
      </c>
      <c r="E579">
        <v>1</v>
      </c>
      <c r="F579">
        <v>145</v>
      </c>
    </row>
    <row r="580" spans="1:6">
      <c r="A580">
        <v>5935</v>
      </c>
      <c r="B580" t="s">
        <v>2295</v>
      </c>
      <c r="C580">
        <v>100</v>
      </c>
      <c r="D580" t="s">
        <v>2622</v>
      </c>
      <c r="E580">
        <v>1</v>
      </c>
      <c r="F580">
        <v>145</v>
      </c>
    </row>
    <row r="581" spans="1:6">
      <c r="A581">
        <v>5937</v>
      </c>
      <c r="B581" t="s">
        <v>2296</v>
      </c>
      <c r="C581">
        <v>100</v>
      </c>
      <c r="D581" t="s">
        <v>2622</v>
      </c>
      <c r="E581">
        <v>1</v>
      </c>
      <c r="F581">
        <v>145</v>
      </c>
    </row>
    <row r="582" spans="1:6">
      <c r="A582">
        <v>5939</v>
      </c>
      <c r="B582" t="s">
        <v>2297</v>
      </c>
      <c r="C582">
        <v>100</v>
      </c>
      <c r="D582" t="s">
        <v>2622</v>
      </c>
      <c r="E582">
        <v>1</v>
      </c>
      <c r="F582">
        <v>145</v>
      </c>
    </row>
    <row r="583" spans="1:6">
      <c r="A583">
        <v>5940</v>
      </c>
      <c r="B583" t="s">
        <v>2298</v>
      </c>
      <c r="C583">
        <v>100</v>
      </c>
      <c r="D583" t="s">
        <v>2622</v>
      </c>
      <c r="E583">
        <v>1</v>
      </c>
      <c r="F583">
        <v>144</v>
      </c>
    </row>
    <row r="584" spans="1:6">
      <c r="A584">
        <v>6000</v>
      </c>
      <c r="B584" t="s">
        <v>2299</v>
      </c>
      <c r="C584">
        <v>449</v>
      </c>
      <c r="D584" t="s">
        <v>2300</v>
      </c>
      <c r="E584">
        <v>10</v>
      </c>
      <c r="F584">
        <v>449</v>
      </c>
    </row>
    <row r="585" spans="1:6">
      <c r="A585">
        <v>6019</v>
      </c>
      <c r="B585" t="s">
        <v>2301</v>
      </c>
      <c r="C585">
        <v>564</v>
      </c>
      <c r="D585" t="s">
        <v>2049</v>
      </c>
      <c r="E585">
        <v>8</v>
      </c>
      <c r="F585">
        <v>564</v>
      </c>
    </row>
    <row r="586" spans="1:6">
      <c r="A586">
        <v>6045</v>
      </c>
      <c r="B586" t="s">
        <v>2302</v>
      </c>
      <c r="C586">
        <v>287</v>
      </c>
      <c r="D586" t="s">
        <v>1900</v>
      </c>
      <c r="E586">
        <v>6</v>
      </c>
      <c r="F586">
        <v>603</v>
      </c>
    </row>
    <row r="587" spans="1:6">
      <c r="A587">
        <v>6102</v>
      </c>
      <c r="B587" t="s">
        <v>2303</v>
      </c>
      <c r="C587">
        <v>209</v>
      </c>
      <c r="D587" t="s">
        <v>1610</v>
      </c>
      <c r="E587">
        <v>8</v>
      </c>
      <c r="F587">
        <v>209</v>
      </c>
    </row>
    <row r="588" spans="1:6">
      <c r="A588">
        <v>6139</v>
      </c>
      <c r="B588" t="s">
        <v>2304</v>
      </c>
      <c r="C588">
        <v>633</v>
      </c>
      <c r="D588" t="s">
        <v>1626</v>
      </c>
      <c r="E588">
        <v>3</v>
      </c>
      <c r="F588">
        <v>633</v>
      </c>
    </row>
    <row r="589" spans="1:6">
      <c r="A589">
        <v>6176</v>
      </c>
      <c r="B589" t="s">
        <v>2305</v>
      </c>
      <c r="C589">
        <v>166</v>
      </c>
      <c r="D589" t="s">
        <v>504</v>
      </c>
      <c r="E589">
        <v>14</v>
      </c>
      <c r="F589">
        <v>166</v>
      </c>
    </row>
    <row r="590" spans="1:6">
      <c r="A590">
        <v>6196</v>
      </c>
      <c r="B590" t="s">
        <v>2306</v>
      </c>
      <c r="C590">
        <v>100</v>
      </c>
      <c r="D590" t="s">
        <v>2622</v>
      </c>
      <c r="E590">
        <v>1</v>
      </c>
      <c r="F590">
        <v>143</v>
      </c>
    </row>
    <row r="591" spans="1:6">
      <c r="A591">
        <v>6241</v>
      </c>
      <c r="B591" t="s">
        <v>2307</v>
      </c>
      <c r="C591">
        <v>100</v>
      </c>
      <c r="D591" t="s">
        <v>2622</v>
      </c>
      <c r="E591">
        <v>1</v>
      </c>
      <c r="F591">
        <v>143</v>
      </c>
    </row>
    <row r="592" spans="1:6">
      <c r="A592">
        <v>6253</v>
      </c>
      <c r="B592" t="s">
        <v>2308</v>
      </c>
      <c r="C592">
        <v>100</v>
      </c>
      <c r="D592" t="s">
        <v>2622</v>
      </c>
      <c r="E592">
        <v>1</v>
      </c>
      <c r="F592">
        <v>143</v>
      </c>
    </row>
    <row r="593" spans="1:6">
      <c r="A593">
        <v>6265</v>
      </c>
      <c r="B593" t="s">
        <v>2309</v>
      </c>
      <c r="C593">
        <v>209</v>
      </c>
      <c r="D593" t="s">
        <v>1610</v>
      </c>
      <c r="E593">
        <v>8</v>
      </c>
      <c r="F593">
        <v>209</v>
      </c>
    </row>
    <row r="594" spans="1:6">
      <c r="A594">
        <v>6286</v>
      </c>
      <c r="B594" t="s">
        <v>2310</v>
      </c>
      <c r="C594">
        <v>454</v>
      </c>
      <c r="D594" t="s">
        <v>3054</v>
      </c>
      <c r="E594">
        <v>1</v>
      </c>
      <c r="F594">
        <v>143</v>
      </c>
    </row>
    <row r="595" spans="1:6">
      <c r="A595">
        <v>6308</v>
      </c>
      <c r="B595" t="s">
        <v>2311</v>
      </c>
      <c r="C595">
        <v>336</v>
      </c>
      <c r="D595" t="s">
        <v>2871</v>
      </c>
      <c r="E595">
        <v>1</v>
      </c>
      <c r="F595">
        <v>141</v>
      </c>
    </row>
    <row r="596" spans="1:6">
      <c r="A596">
        <v>6335</v>
      </c>
      <c r="B596" t="s">
        <v>2312</v>
      </c>
      <c r="C596">
        <v>387</v>
      </c>
      <c r="D596" t="s">
        <v>332</v>
      </c>
      <c r="E596">
        <v>5</v>
      </c>
      <c r="F596">
        <v>387</v>
      </c>
    </row>
    <row r="597" spans="1:6">
      <c r="A597">
        <v>6358</v>
      </c>
      <c r="B597" t="s">
        <v>2313</v>
      </c>
      <c r="C597">
        <v>336</v>
      </c>
      <c r="D597" t="s">
        <v>2871</v>
      </c>
      <c r="E597">
        <v>1</v>
      </c>
      <c r="F597">
        <v>143</v>
      </c>
    </row>
    <row r="598" spans="1:6">
      <c r="A598">
        <v>6374</v>
      </c>
      <c r="B598" t="s">
        <v>2314</v>
      </c>
      <c r="C598">
        <v>100</v>
      </c>
      <c r="D598" t="s">
        <v>2622</v>
      </c>
      <c r="E598">
        <v>1</v>
      </c>
      <c r="F598">
        <v>143</v>
      </c>
    </row>
    <row r="599" spans="1:6">
      <c r="A599">
        <v>6394</v>
      </c>
      <c r="B599" t="s">
        <v>778</v>
      </c>
      <c r="C599">
        <v>100</v>
      </c>
      <c r="D599" t="s">
        <v>2622</v>
      </c>
      <c r="E599">
        <v>1</v>
      </c>
      <c r="F599">
        <v>143</v>
      </c>
    </row>
    <row r="600" spans="1:6">
      <c r="A600">
        <v>6462</v>
      </c>
      <c r="B600" t="s">
        <v>779</v>
      </c>
      <c r="C600">
        <v>100</v>
      </c>
      <c r="D600" t="s">
        <v>2622</v>
      </c>
      <c r="E600">
        <v>1</v>
      </c>
      <c r="F600">
        <v>141</v>
      </c>
    </row>
    <row r="601" spans="1:6">
      <c r="A601">
        <v>6476</v>
      </c>
      <c r="B601" t="s">
        <v>780</v>
      </c>
      <c r="C601">
        <v>100</v>
      </c>
      <c r="D601" t="s">
        <v>2622</v>
      </c>
      <c r="E601">
        <v>1</v>
      </c>
      <c r="F601">
        <v>144</v>
      </c>
    </row>
    <row r="602" spans="1:6">
      <c r="A602">
        <v>6491</v>
      </c>
      <c r="B602" t="s">
        <v>781</v>
      </c>
      <c r="C602">
        <v>100</v>
      </c>
      <c r="D602" t="s">
        <v>2622</v>
      </c>
      <c r="E602">
        <v>1</v>
      </c>
      <c r="F602">
        <v>144</v>
      </c>
    </row>
    <row r="603" spans="1:6">
      <c r="A603">
        <v>6518</v>
      </c>
      <c r="B603" t="s">
        <v>782</v>
      </c>
      <c r="C603">
        <v>582</v>
      </c>
      <c r="D603" t="s">
        <v>1910</v>
      </c>
      <c r="E603">
        <v>7</v>
      </c>
      <c r="F603">
        <v>582</v>
      </c>
    </row>
    <row r="604" spans="1:6">
      <c r="A604">
        <v>6545</v>
      </c>
      <c r="B604" t="s">
        <v>783</v>
      </c>
      <c r="C604">
        <v>224</v>
      </c>
      <c r="D604" t="s">
        <v>273</v>
      </c>
      <c r="E604">
        <v>5</v>
      </c>
      <c r="F604">
        <v>224</v>
      </c>
    </row>
    <row r="605" spans="1:6">
      <c r="A605">
        <v>6591</v>
      </c>
      <c r="B605" t="s">
        <v>784</v>
      </c>
      <c r="C605">
        <v>257</v>
      </c>
      <c r="D605" t="s">
        <v>1616</v>
      </c>
      <c r="E605">
        <v>6</v>
      </c>
      <c r="F605">
        <v>603</v>
      </c>
    </row>
    <row r="606" spans="1:6">
      <c r="A606">
        <v>6603</v>
      </c>
      <c r="B606" t="s">
        <v>785</v>
      </c>
      <c r="C606">
        <v>257</v>
      </c>
      <c r="D606" t="s">
        <v>1616</v>
      </c>
      <c r="F606">
        <v>0</v>
      </c>
    </row>
    <row r="607" spans="1:6">
      <c r="A607">
        <v>6615</v>
      </c>
      <c r="B607" t="s">
        <v>786</v>
      </c>
      <c r="C607">
        <v>312</v>
      </c>
      <c r="D607" t="s">
        <v>3191</v>
      </c>
      <c r="E607">
        <v>1</v>
      </c>
      <c r="F607">
        <v>142</v>
      </c>
    </row>
    <row r="608" spans="1:6">
      <c r="A608">
        <v>6621</v>
      </c>
      <c r="B608" t="s">
        <v>787</v>
      </c>
      <c r="C608">
        <v>312</v>
      </c>
      <c r="D608" t="s">
        <v>3191</v>
      </c>
      <c r="E608">
        <v>1</v>
      </c>
      <c r="F608">
        <v>142</v>
      </c>
    </row>
    <row r="609" spans="1:6">
      <c r="A609">
        <v>6674</v>
      </c>
      <c r="B609" t="s">
        <v>788</v>
      </c>
      <c r="C609">
        <v>312</v>
      </c>
      <c r="D609" t="s">
        <v>3191</v>
      </c>
      <c r="E609">
        <v>1</v>
      </c>
      <c r="F609">
        <v>142</v>
      </c>
    </row>
    <row r="610" spans="1:6">
      <c r="A610">
        <v>6747</v>
      </c>
      <c r="B610" t="s">
        <v>789</v>
      </c>
      <c r="C610">
        <v>312</v>
      </c>
      <c r="D610" t="s">
        <v>3191</v>
      </c>
      <c r="E610">
        <v>1</v>
      </c>
      <c r="F610">
        <v>144</v>
      </c>
    </row>
    <row r="611" spans="1:6">
      <c r="A611">
        <v>6784</v>
      </c>
      <c r="B611" t="s">
        <v>790</v>
      </c>
      <c r="C611">
        <v>312</v>
      </c>
      <c r="D611" t="s">
        <v>3191</v>
      </c>
      <c r="E611">
        <v>1</v>
      </c>
      <c r="F611">
        <v>142</v>
      </c>
    </row>
    <row r="612" spans="1:6">
      <c r="A612">
        <v>6826</v>
      </c>
      <c r="B612" t="s">
        <v>791</v>
      </c>
      <c r="C612">
        <v>312</v>
      </c>
      <c r="D612" t="s">
        <v>3191</v>
      </c>
      <c r="E612">
        <v>1</v>
      </c>
      <c r="F612">
        <v>142</v>
      </c>
    </row>
    <row r="613" spans="1:6">
      <c r="A613">
        <v>6880</v>
      </c>
      <c r="B613" t="s">
        <v>792</v>
      </c>
      <c r="C613">
        <v>100</v>
      </c>
      <c r="D613" t="s">
        <v>2622</v>
      </c>
      <c r="E613">
        <v>1</v>
      </c>
      <c r="F613">
        <v>141</v>
      </c>
    </row>
    <row r="614" spans="1:6">
      <c r="A614">
        <v>6921</v>
      </c>
      <c r="B614" t="s">
        <v>793</v>
      </c>
      <c r="C614">
        <v>100</v>
      </c>
      <c r="D614" t="s">
        <v>2622</v>
      </c>
      <c r="E614">
        <v>1</v>
      </c>
      <c r="F614">
        <v>143</v>
      </c>
    </row>
    <row r="615" spans="1:6">
      <c r="A615">
        <v>7015</v>
      </c>
      <c r="B615" t="s">
        <v>794</v>
      </c>
      <c r="C615">
        <v>633</v>
      </c>
      <c r="D615" t="s">
        <v>1626</v>
      </c>
      <c r="E615">
        <v>3</v>
      </c>
      <c r="F615">
        <v>633</v>
      </c>
    </row>
    <row r="616" spans="1:6">
      <c r="A616">
        <v>7021</v>
      </c>
      <c r="B616" t="s">
        <v>795</v>
      </c>
      <c r="C616">
        <v>582</v>
      </c>
      <c r="D616" t="s">
        <v>1910</v>
      </c>
      <c r="E616">
        <v>7</v>
      </c>
      <c r="F616">
        <v>582</v>
      </c>
    </row>
    <row r="617" spans="1:6">
      <c r="A617">
        <v>7027</v>
      </c>
      <c r="B617" t="s">
        <v>796</v>
      </c>
      <c r="C617">
        <v>244</v>
      </c>
      <c r="D617" t="s">
        <v>275</v>
      </c>
      <c r="E617">
        <v>6</v>
      </c>
      <c r="F617">
        <v>603</v>
      </c>
    </row>
    <row r="618" spans="1:6">
      <c r="A618">
        <v>7033</v>
      </c>
      <c r="B618" t="s">
        <v>797</v>
      </c>
      <c r="C618">
        <v>688</v>
      </c>
      <c r="D618" t="s">
        <v>1624</v>
      </c>
      <c r="E618">
        <v>4</v>
      </c>
      <c r="F618">
        <v>688</v>
      </c>
    </row>
    <row r="619" spans="1:6">
      <c r="A619">
        <v>7039</v>
      </c>
      <c r="B619" t="s">
        <v>798</v>
      </c>
      <c r="C619">
        <v>209</v>
      </c>
      <c r="D619" t="s">
        <v>1610</v>
      </c>
      <c r="E619">
        <v>8</v>
      </c>
      <c r="F619">
        <v>209</v>
      </c>
    </row>
    <row r="620" spans="1:6">
      <c r="A620">
        <v>7045</v>
      </c>
      <c r="B620" t="s">
        <v>799</v>
      </c>
      <c r="C620">
        <v>647</v>
      </c>
      <c r="D620" t="s">
        <v>283</v>
      </c>
      <c r="E620">
        <v>9</v>
      </c>
      <c r="F620">
        <v>647</v>
      </c>
    </row>
    <row r="621" spans="1:6">
      <c r="A621">
        <v>7051</v>
      </c>
      <c r="B621" t="s">
        <v>800</v>
      </c>
      <c r="C621">
        <v>562</v>
      </c>
      <c r="D621" t="s">
        <v>255</v>
      </c>
      <c r="E621">
        <v>11</v>
      </c>
      <c r="F621">
        <v>562</v>
      </c>
    </row>
    <row r="622" spans="1:6">
      <c r="A622">
        <v>7057</v>
      </c>
      <c r="B622" t="s">
        <v>873</v>
      </c>
      <c r="C622">
        <v>177</v>
      </c>
      <c r="D622" t="s">
        <v>268</v>
      </c>
      <c r="E622">
        <v>10</v>
      </c>
      <c r="F622">
        <v>177</v>
      </c>
    </row>
    <row r="623" spans="1:6">
      <c r="A623">
        <v>7063</v>
      </c>
      <c r="B623" t="s">
        <v>874</v>
      </c>
      <c r="C623">
        <v>669</v>
      </c>
      <c r="D623" t="s">
        <v>321</v>
      </c>
      <c r="E623">
        <v>5</v>
      </c>
      <c r="F623">
        <v>669</v>
      </c>
    </row>
    <row r="624" spans="1:6">
      <c r="A624">
        <v>7069</v>
      </c>
      <c r="B624" t="s">
        <v>875</v>
      </c>
      <c r="C624">
        <v>574</v>
      </c>
      <c r="D624" t="s">
        <v>876</v>
      </c>
      <c r="E624">
        <v>3</v>
      </c>
      <c r="F624">
        <v>574</v>
      </c>
    </row>
    <row r="625" spans="1:6">
      <c r="A625">
        <v>7075</v>
      </c>
      <c r="B625" t="s">
        <v>877</v>
      </c>
      <c r="C625">
        <v>438</v>
      </c>
      <c r="D625" t="s">
        <v>2268</v>
      </c>
      <c r="E625">
        <v>12</v>
      </c>
      <c r="F625">
        <v>438</v>
      </c>
    </row>
    <row r="626" spans="1:6">
      <c r="A626">
        <v>7081</v>
      </c>
      <c r="B626" t="s">
        <v>878</v>
      </c>
      <c r="C626">
        <v>224</v>
      </c>
      <c r="D626" t="s">
        <v>273</v>
      </c>
      <c r="E626">
        <v>5</v>
      </c>
      <c r="F626">
        <v>224</v>
      </c>
    </row>
    <row r="627" spans="1:6">
      <c r="A627">
        <v>7085</v>
      </c>
      <c r="B627" t="s">
        <v>879</v>
      </c>
      <c r="C627">
        <v>371</v>
      </c>
      <c r="D627" t="s">
        <v>253</v>
      </c>
      <c r="E627">
        <v>5</v>
      </c>
      <c r="F627">
        <v>371</v>
      </c>
    </row>
    <row r="628" spans="1:6">
      <c r="A628">
        <v>7093</v>
      </c>
      <c r="B628" t="s">
        <v>880</v>
      </c>
      <c r="C628">
        <v>637</v>
      </c>
      <c r="D628" t="s">
        <v>2804</v>
      </c>
      <c r="E628">
        <v>14</v>
      </c>
      <c r="F628">
        <v>637</v>
      </c>
    </row>
    <row r="629" spans="1:6">
      <c r="A629">
        <v>7097</v>
      </c>
      <c r="B629" t="s">
        <v>881</v>
      </c>
      <c r="C629">
        <v>310</v>
      </c>
      <c r="D629" t="s">
        <v>285</v>
      </c>
      <c r="E629">
        <v>7</v>
      </c>
      <c r="F629">
        <v>310</v>
      </c>
    </row>
    <row r="630" spans="1:6">
      <c r="A630">
        <v>7101</v>
      </c>
      <c r="B630" t="s">
        <v>882</v>
      </c>
      <c r="C630">
        <v>626</v>
      </c>
      <c r="D630" t="s">
        <v>883</v>
      </c>
      <c r="E630">
        <v>1</v>
      </c>
      <c r="F630">
        <v>143</v>
      </c>
    </row>
    <row r="631" spans="1:6">
      <c r="A631">
        <v>7105</v>
      </c>
      <c r="B631" t="s">
        <v>2372</v>
      </c>
      <c r="C631">
        <v>636</v>
      </c>
      <c r="D631" t="s">
        <v>884</v>
      </c>
      <c r="E631">
        <v>1</v>
      </c>
      <c r="F631">
        <v>144</v>
      </c>
    </row>
    <row r="632" spans="1:6">
      <c r="A632">
        <v>7124</v>
      </c>
      <c r="B632" t="s">
        <v>885</v>
      </c>
      <c r="C632">
        <v>100</v>
      </c>
      <c r="D632" t="s">
        <v>2622</v>
      </c>
      <c r="E632">
        <v>1</v>
      </c>
      <c r="F632">
        <v>143</v>
      </c>
    </row>
    <row r="633" spans="1:6">
      <c r="A633">
        <v>7250</v>
      </c>
      <c r="B633" t="s">
        <v>886</v>
      </c>
      <c r="C633">
        <v>100</v>
      </c>
      <c r="D633" t="s">
        <v>2622</v>
      </c>
      <c r="E633">
        <v>1</v>
      </c>
      <c r="F633">
        <v>143</v>
      </c>
    </row>
    <row r="634" spans="1:6">
      <c r="A634">
        <v>7269</v>
      </c>
      <c r="B634" t="s">
        <v>887</v>
      </c>
      <c r="C634">
        <v>100</v>
      </c>
      <c r="D634" t="s">
        <v>2622</v>
      </c>
      <c r="E634">
        <v>1</v>
      </c>
      <c r="F634">
        <v>143</v>
      </c>
    </row>
    <row r="635" spans="1:6">
      <c r="A635">
        <v>7275</v>
      </c>
      <c r="B635" t="s">
        <v>888</v>
      </c>
      <c r="C635">
        <v>100</v>
      </c>
      <c r="D635" t="s">
        <v>2622</v>
      </c>
      <c r="E635">
        <v>1</v>
      </c>
      <c r="F635">
        <v>143</v>
      </c>
    </row>
    <row r="636" spans="1:6">
      <c r="A636">
        <v>7276</v>
      </c>
      <c r="B636" t="s">
        <v>889</v>
      </c>
      <c r="C636">
        <v>100</v>
      </c>
      <c r="D636" t="s">
        <v>2622</v>
      </c>
      <c r="E636">
        <v>1</v>
      </c>
      <c r="F636">
        <v>143</v>
      </c>
    </row>
    <row r="637" spans="1:6">
      <c r="A637">
        <v>7486</v>
      </c>
      <c r="B637" t="s">
        <v>890</v>
      </c>
      <c r="C637">
        <v>251</v>
      </c>
      <c r="D637" t="s">
        <v>383</v>
      </c>
      <c r="E637">
        <v>5</v>
      </c>
      <c r="F637">
        <v>251</v>
      </c>
    </row>
    <row r="638" spans="1:6">
      <c r="A638">
        <v>7495</v>
      </c>
      <c r="B638" t="s">
        <v>2374</v>
      </c>
      <c r="C638">
        <v>100</v>
      </c>
      <c r="D638" t="s">
        <v>2622</v>
      </c>
      <c r="E638">
        <v>1</v>
      </c>
      <c r="F638">
        <v>145</v>
      </c>
    </row>
    <row r="639" spans="1:6">
      <c r="A639">
        <v>7516</v>
      </c>
      <c r="B639" t="s">
        <v>891</v>
      </c>
      <c r="C639">
        <v>371</v>
      </c>
      <c r="D639" t="s">
        <v>253</v>
      </c>
      <c r="E639">
        <v>5</v>
      </c>
      <c r="F639">
        <v>371</v>
      </c>
    </row>
    <row r="640" spans="1:6">
      <c r="A640">
        <v>7517</v>
      </c>
      <c r="B640" t="s">
        <v>892</v>
      </c>
      <c r="C640">
        <v>168</v>
      </c>
      <c r="D640" t="s">
        <v>277</v>
      </c>
      <c r="E640">
        <v>6</v>
      </c>
      <c r="F640">
        <v>603</v>
      </c>
    </row>
    <row r="641" spans="1:6">
      <c r="A641">
        <v>12272</v>
      </c>
      <c r="B641" t="s">
        <v>2375</v>
      </c>
      <c r="C641">
        <v>636</v>
      </c>
      <c r="D641" t="s">
        <v>884</v>
      </c>
      <c r="E641">
        <v>1</v>
      </c>
      <c r="F641">
        <v>144</v>
      </c>
    </row>
    <row r="642" spans="1:6">
      <c r="A642">
        <v>14313</v>
      </c>
      <c r="B642" t="s">
        <v>893</v>
      </c>
      <c r="C642">
        <v>621</v>
      </c>
      <c r="D642" t="s">
        <v>1914</v>
      </c>
      <c r="E642">
        <v>14</v>
      </c>
      <c r="F642">
        <v>621</v>
      </c>
    </row>
    <row r="643" spans="1:6">
      <c r="A643">
        <v>16433</v>
      </c>
      <c r="B643" t="s">
        <v>894</v>
      </c>
      <c r="C643">
        <v>417</v>
      </c>
      <c r="D643" t="s">
        <v>439</v>
      </c>
      <c r="E643">
        <v>6</v>
      </c>
      <c r="F643">
        <v>603</v>
      </c>
    </row>
    <row r="644" spans="1:6">
      <c r="A644">
        <v>19752</v>
      </c>
      <c r="B644" t="s">
        <v>895</v>
      </c>
      <c r="C644">
        <v>387</v>
      </c>
      <c r="D644" t="s">
        <v>332</v>
      </c>
      <c r="E644">
        <v>5</v>
      </c>
      <c r="F644">
        <v>387</v>
      </c>
    </row>
    <row r="645" spans="1:6">
      <c r="A645">
        <v>21278</v>
      </c>
      <c r="B645" t="s">
        <v>896</v>
      </c>
      <c r="C645">
        <v>669</v>
      </c>
      <c r="D645" t="s">
        <v>321</v>
      </c>
      <c r="E645">
        <v>5</v>
      </c>
      <c r="F645">
        <v>669</v>
      </c>
    </row>
    <row r="646" spans="1:6">
      <c r="A646">
        <v>21279</v>
      </c>
      <c r="B646" t="s">
        <v>897</v>
      </c>
      <c r="C646">
        <v>669</v>
      </c>
      <c r="D646" t="s">
        <v>321</v>
      </c>
      <c r="E646">
        <v>5</v>
      </c>
      <c r="F646">
        <v>669</v>
      </c>
    </row>
    <row r="647" spans="1:6">
      <c r="A647">
        <v>26527</v>
      </c>
      <c r="B647" t="s">
        <v>898</v>
      </c>
      <c r="C647">
        <v>100</v>
      </c>
      <c r="D647" t="s">
        <v>2622</v>
      </c>
      <c r="E647">
        <v>1</v>
      </c>
      <c r="F647">
        <v>145</v>
      </c>
    </row>
    <row r="648" spans="1:6">
      <c r="A648">
        <v>26748</v>
      </c>
      <c r="B648" t="s">
        <v>899</v>
      </c>
      <c r="C648">
        <v>100</v>
      </c>
      <c r="D648" t="s">
        <v>2622</v>
      </c>
      <c r="E648">
        <v>1</v>
      </c>
      <c r="F648">
        <v>145</v>
      </c>
    </row>
    <row r="649" spans="1:6">
      <c r="A649">
        <v>26792</v>
      </c>
      <c r="B649" t="s">
        <v>900</v>
      </c>
      <c r="C649">
        <v>100</v>
      </c>
      <c r="D649" t="s">
        <v>2622</v>
      </c>
      <c r="E649">
        <v>1</v>
      </c>
      <c r="F649">
        <v>145</v>
      </c>
    </row>
    <row r="650" spans="1:6">
      <c r="A650">
        <v>27672</v>
      </c>
      <c r="B650" t="s">
        <v>901</v>
      </c>
      <c r="C650">
        <v>100</v>
      </c>
      <c r="D650" t="s">
        <v>2622</v>
      </c>
      <c r="E650">
        <v>1</v>
      </c>
      <c r="F650">
        <v>145</v>
      </c>
    </row>
    <row r="651" spans="1:6">
      <c r="A651">
        <v>27673</v>
      </c>
      <c r="B651" t="s">
        <v>902</v>
      </c>
      <c r="C651">
        <v>100</v>
      </c>
      <c r="D651" t="s">
        <v>2622</v>
      </c>
      <c r="E651">
        <v>1</v>
      </c>
      <c r="F651">
        <v>145</v>
      </c>
    </row>
    <row r="652" spans="1:6">
      <c r="A652">
        <v>27674</v>
      </c>
      <c r="B652" t="s">
        <v>903</v>
      </c>
      <c r="C652">
        <v>100</v>
      </c>
      <c r="D652" t="s">
        <v>2622</v>
      </c>
      <c r="E652">
        <v>1</v>
      </c>
      <c r="F652">
        <v>145</v>
      </c>
    </row>
    <row r="653" spans="1:6">
      <c r="A653">
        <v>27675</v>
      </c>
      <c r="B653" t="s">
        <v>904</v>
      </c>
      <c r="C653">
        <v>100</v>
      </c>
      <c r="D653" t="s">
        <v>2622</v>
      </c>
      <c r="E653">
        <v>1</v>
      </c>
      <c r="F653">
        <v>145</v>
      </c>
    </row>
    <row r="654" spans="1:6">
      <c r="A654">
        <v>27676</v>
      </c>
      <c r="B654" t="s">
        <v>905</v>
      </c>
      <c r="C654">
        <v>100</v>
      </c>
      <c r="D654" t="s">
        <v>2622</v>
      </c>
      <c r="E654">
        <v>1</v>
      </c>
      <c r="F654">
        <v>145</v>
      </c>
    </row>
    <row r="655" spans="1:6">
      <c r="A655">
        <v>27677</v>
      </c>
      <c r="B655" t="s">
        <v>906</v>
      </c>
      <c r="C655">
        <v>100</v>
      </c>
      <c r="D655" t="s">
        <v>2622</v>
      </c>
      <c r="E655">
        <v>1</v>
      </c>
      <c r="F655">
        <v>145</v>
      </c>
    </row>
    <row r="656" spans="1:6">
      <c r="A656">
        <v>28038</v>
      </c>
      <c r="B656" t="s">
        <v>907</v>
      </c>
      <c r="C656">
        <v>100</v>
      </c>
      <c r="D656" t="s">
        <v>2622</v>
      </c>
      <c r="E656">
        <v>1</v>
      </c>
      <c r="F656">
        <v>145</v>
      </c>
    </row>
    <row r="657" spans="1:6">
      <c r="A657">
        <v>30843</v>
      </c>
      <c r="B657" t="s">
        <v>908</v>
      </c>
      <c r="C657">
        <v>100</v>
      </c>
      <c r="D657" t="s">
        <v>2622</v>
      </c>
      <c r="E657">
        <v>1</v>
      </c>
      <c r="F657">
        <v>143</v>
      </c>
    </row>
    <row r="658" spans="1:6">
      <c r="A658">
        <v>30844</v>
      </c>
      <c r="B658" t="s">
        <v>909</v>
      </c>
      <c r="C658">
        <v>100</v>
      </c>
      <c r="D658" t="s">
        <v>2622</v>
      </c>
      <c r="E658">
        <v>1</v>
      </c>
      <c r="F658">
        <v>143</v>
      </c>
    </row>
    <row r="659" spans="1:6">
      <c r="A659">
        <v>30845</v>
      </c>
      <c r="B659" t="s">
        <v>910</v>
      </c>
      <c r="C659">
        <v>100</v>
      </c>
      <c r="D659" t="s">
        <v>2622</v>
      </c>
      <c r="E659">
        <v>1</v>
      </c>
      <c r="F659">
        <v>143</v>
      </c>
    </row>
    <row r="660" spans="1:6">
      <c r="A660">
        <v>30846</v>
      </c>
      <c r="B660" t="s">
        <v>911</v>
      </c>
      <c r="C660">
        <v>100</v>
      </c>
      <c r="D660" t="s">
        <v>2622</v>
      </c>
      <c r="E660">
        <v>1</v>
      </c>
      <c r="F660">
        <v>143</v>
      </c>
    </row>
    <row r="661" spans="1:6">
      <c r="A661">
        <v>30847</v>
      </c>
      <c r="B661" t="s">
        <v>912</v>
      </c>
      <c r="C661">
        <v>100</v>
      </c>
      <c r="D661" t="s">
        <v>2622</v>
      </c>
      <c r="E661">
        <v>1</v>
      </c>
      <c r="F661">
        <v>143</v>
      </c>
    </row>
    <row r="662" spans="1:6">
      <c r="A662">
        <v>30848</v>
      </c>
      <c r="B662" t="s">
        <v>913</v>
      </c>
      <c r="C662">
        <v>100</v>
      </c>
      <c r="D662" t="s">
        <v>2622</v>
      </c>
      <c r="E662">
        <v>1</v>
      </c>
      <c r="F662">
        <v>143</v>
      </c>
    </row>
    <row r="663" spans="1:6">
      <c r="A663">
        <v>30849</v>
      </c>
      <c r="B663" t="s">
        <v>914</v>
      </c>
      <c r="C663">
        <v>100</v>
      </c>
      <c r="D663" t="s">
        <v>2622</v>
      </c>
      <c r="E663">
        <v>1</v>
      </c>
      <c r="F663">
        <v>143</v>
      </c>
    </row>
    <row r="664" spans="1:6">
      <c r="A664">
        <v>30850</v>
      </c>
      <c r="B664" t="s">
        <v>915</v>
      </c>
      <c r="C664">
        <v>100</v>
      </c>
      <c r="D664" t="s">
        <v>2622</v>
      </c>
      <c r="E664">
        <v>1</v>
      </c>
      <c r="F664">
        <v>143</v>
      </c>
    </row>
    <row r="665" spans="1:6">
      <c r="A665">
        <v>30851</v>
      </c>
      <c r="B665" t="s">
        <v>916</v>
      </c>
      <c r="C665">
        <v>100</v>
      </c>
      <c r="D665" t="s">
        <v>2622</v>
      </c>
      <c r="E665">
        <v>1</v>
      </c>
      <c r="F665">
        <v>143</v>
      </c>
    </row>
    <row r="666" spans="1:6">
      <c r="A666">
        <v>30852</v>
      </c>
      <c r="B666" t="s">
        <v>917</v>
      </c>
      <c r="C666">
        <v>100</v>
      </c>
      <c r="D666" t="s">
        <v>2622</v>
      </c>
      <c r="E666">
        <v>1</v>
      </c>
      <c r="F666">
        <v>143</v>
      </c>
    </row>
    <row r="667" spans="1:6">
      <c r="A667">
        <v>30853</v>
      </c>
      <c r="B667" t="s">
        <v>918</v>
      </c>
      <c r="C667">
        <v>100</v>
      </c>
      <c r="D667" t="s">
        <v>2622</v>
      </c>
      <c r="E667">
        <v>1</v>
      </c>
      <c r="F667">
        <v>143</v>
      </c>
    </row>
    <row r="668" spans="1:6">
      <c r="A668">
        <v>30854</v>
      </c>
      <c r="B668" t="s">
        <v>919</v>
      </c>
      <c r="C668">
        <v>100</v>
      </c>
      <c r="D668" t="s">
        <v>2622</v>
      </c>
      <c r="E668">
        <v>1</v>
      </c>
      <c r="F668">
        <v>143</v>
      </c>
    </row>
    <row r="669" spans="1:6">
      <c r="A669">
        <v>30855</v>
      </c>
      <c r="B669" t="s">
        <v>920</v>
      </c>
      <c r="C669">
        <v>100</v>
      </c>
      <c r="D669" t="s">
        <v>2622</v>
      </c>
      <c r="E669">
        <v>1</v>
      </c>
      <c r="F669">
        <v>143</v>
      </c>
    </row>
    <row r="670" spans="1:6">
      <c r="A670">
        <v>30856</v>
      </c>
      <c r="B670" t="s">
        <v>921</v>
      </c>
      <c r="C670">
        <v>100</v>
      </c>
      <c r="D670" t="s">
        <v>2622</v>
      </c>
      <c r="E670">
        <v>1</v>
      </c>
      <c r="F670">
        <v>143</v>
      </c>
    </row>
    <row r="671" spans="1:6">
      <c r="A671">
        <v>30857</v>
      </c>
      <c r="B671" t="s">
        <v>922</v>
      </c>
      <c r="C671">
        <v>100</v>
      </c>
      <c r="D671" t="s">
        <v>2622</v>
      </c>
      <c r="E671">
        <v>1</v>
      </c>
      <c r="F671">
        <v>143</v>
      </c>
    </row>
    <row r="672" spans="1:6">
      <c r="A672">
        <v>30858</v>
      </c>
      <c r="B672" t="s">
        <v>923</v>
      </c>
      <c r="C672">
        <v>100</v>
      </c>
      <c r="D672" t="s">
        <v>2622</v>
      </c>
      <c r="E672">
        <v>1</v>
      </c>
      <c r="F672">
        <v>143</v>
      </c>
    </row>
    <row r="673" spans="1:6">
      <c r="A673">
        <v>30859</v>
      </c>
      <c r="B673" t="s">
        <v>924</v>
      </c>
      <c r="C673">
        <v>100</v>
      </c>
      <c r="D673" t="s">
        <v>2622</v>
      </c>
      <c r="E673">
        <v>1</v>
      </c>
      <c r="F673">
        <v>143</v>
      </c>
    </row>
    <row r="674" spans="1:6">
      <c r="A674">
        <v>30860</v>
      </c>
      <c r="B674" t="s">
        <v>925</v>
      </c>
      <c r="C674">
        <v>100</v>
      </c>
      <c r="D674" t="s">
        <v>2622</v>
      </c>
      <c r="E674">
        <v>1</v>
      </c>
      <c r="F674">
        <v>143</v>
      </c>
    </row>
    <row r="675" spans="1:6">
      <c r="A675">
        <v>30861</v>
      </c>
      <c r="B675" t="s">
        <v>926</v>
      </c>
      <c r="C675">
        <v>100</v>
      </c>
      <c r="D675" t="s">
        <v>2622</v>
      </c>
      <c r="E675">
        <v>1</v>
      </c>
      <c r="F675">
        <v>143</v>
      </c>
    </row>
    <row r="676" spans="1:6">
      <c r="A676">
        <v>30862</v>
      </c>
      <c r="B676" t="s">
        <v>927</v>
      </c>
      <c r="C676">
        <v>100</v>
      </c>
      <c r="D676" t="s">
        <v>2622</v>
      </c>
      <c r="E676">
        <v>1</v>
      </c>
      <c r="F676">
        <v>143</v>
      </c>
    </row>
    <row r="677" spans="1:6">
      <c r="A677">
        <v>30863</v>
      </c>
      <c r="B677" t="s">
        <v>928</v>
      </c>
      <c r="C677">
        <v>100</v>
      </c>
      <c r="D677" t="s">
        <v>2622</v>
      </c>
      <c r="E677">
        <v>1</v>
      </c>
      <c r="F677">
        <v>143</v>
      </c>
    </row>
    <row r="678" spans="1:6">
      <c r="A678">
        <v>30864</v>
      </c>
      <c r="B678" t="s">
        <v>929</v>
      </c>
      <c r="C678">
        <v>100</v>
      </c>
      <c r="D678" t="s">
        <v>2622</v>
      </c>
      <c r="E678">
        <v>1</v>
      </c>
      <c r="F678">
        <v>143</v>
      </c>
    </row>
    <row r="679" spans="1:6">
      <c r="A679">
        <v>30865</v>
      </c>
      <c r="B679" t="s">
        <v>930</v>
      </c>
      <c r="C679">
        <v>100</v>
      </c>
      <c r="D679" t="s">
        <v>2622</v>
      </c>
      <c r="E679">
        <v>1</v>
      </c>
      <c r="F679">
        <v>143</v>
      </c>
    </row>
    <row r="680" spans="1:6">
      <c r="A680">
        <v>30866</v>
      </c>
      <c r="B680" t="s">
        <v>931</v>
      </c>
      <c r="C680">
        <v>100</v>
      </c>
      <c r="D680" t="s">
        <v>2622</v>
      </c>
      <c r="E680">
        <v>1</v>
      </c>
      <c r="F680">
        <v>143</v>
      </c>
    </row>
    <row r="681" spans="1:6">
      <c r="A681">
        <v>30867</v>
      </c>
      <c r="B681" t="s">
        <v>932</v>
      </c>
      <c r="C681">
        <v>100</v>
      </c>
      <c r="D681" t="s">
        <v>2622</v>
      </c>
      <c r="E681">
        <v>1</v>
      </c>
      <c r="F681">
        <v>143</v>
      </c>
    </row>
    <row r="682" spans="1:6">
      <c r="A682">
        <v>30868</v>
      </c>
      <c r="B682" t="s">
        <v>933</v>
      </c>
      <c r="C682">
        <v>100</v>
      </c>
      <c r="D682" t="s">
        <v>2622</v>
      </c>
      <c r="E682">
        <v>1</v>
      </c>
      <c r="F682">
        <v>143</v>
      </c>
    </row>
    <row r="683" spans="1:6">
      <c r="A683">
        <v>30869</v>
      </c>
      <c r="B683" t="s">
        <v>2559</v>
      </c>
      <c r="C683">
        <v>100</v>
      </c>
      <c r="D683" t="s">
        <v>2622</v>
      </c>
      <c r="E683">
        <v>1</v>
      </c>
      <c r="F683">
        <v>143</v>
      </c>
    </row>
    <row r="684" spans="1:6">
      <c r="A684">
        <v>31947</v>
      </c>
      <c r="B684" t="s">
        <v>2560</v>
      </c>
      <c r="C684">
        <v>457</v>
      </c>
      <c r="D684" t="s">
        <v>2561</v>
      </c>
      <c r="E684">
        <v>6</v>
      </c>
      <c r="F684">
        <v>603</v>
      </c>
    </row>
    <row r="685" spans="1:6">
      <c r="A685">
        <v>32535</v>
      </c>
      <c r="B685" t="s">
        <v>2562</v>
      </c>
      <c r="C685">
        <v>151</v>
      </c>
      <c r="D685" t="s">
        <v>2563</v>
      </c>
      <c r="E685">
        <v>9</v>
      </c>
      <c r="F685">
        <v>151</v>
      </c>
    </row>
    <row r="686" spans="1:6">
      <c r="A686">
        <v>32538</v>
      </c>
      <c r="B686" t="s">
        <v>2564</v>
      </c>
      <c r="C686">
        <v>167</v>
      </c>
      <c r="D686" t="s">
        <v>2565</v>
      </c>
      <c r="E686">
        <v>9</v>
      </c>
      <c r="F686">
        <v>167</v>
      </c>
    </row>
    <row r="687" spans="1:6">
      <c r="A687">
        <v>32539</v>
      </c>
      <c r="B687" t="s">
        <v>938</v>
      </c>
      <c r="C687">
        <v>186</v>
      </c>
      <c r="D687" t="s">
        <v>939</v>
      </c>
      <c r="E687">
        <v>9</v>
      </c>
      <c r="F687">
        <v>186</v>
      </c>
    </row>
    <row r="688" spans="1:6">
      <c r="A688">
        <v>32540</v>
      </c>
      <c r="B688" t="s">
        <v>2585</v>
      </c>
      <c r="C688">
        <v>195</v>
      </c>
      <c r="D688" t="s">
        <v>2586</v>
      </c>
      <c r="E688">
        <v>9</v>
      </c>
      <c r="F688">
        <v>195</v>
      </c>
    </row>
    <row r="689" spans="1:6">
      <c r="A689">
        <v>32541</v>
      </c>
      <c r="B689" t="s">
        <v>2587</v>
      </c>
      <c r="C689">
        <v>197</v>
      </c>
      <c r="D689" t="s">
        <v>2588</v>
      </c>
      <c r="E689">
        <v>9</v>
      </c>
      <c r="F689">
        <v>197</v>
      </c>
    </row>
    <row r="690" spans="1:6">
      <c r="A690">
        <v>32543</v>
      </c>
      <c r="B690" t="s">
        <v>2589</v>
      </c>
      <c r="C690">
        <v>261</v>
      </c>
      <c r="D690" t="s">
        <v>2590</v>
      </c>
      <c r="E690">
        <v>9</v>
      </c>
      <c r="F690">
        <v>261</v>
      </c>
    </row>
    <row r="691" spans="1:6">
      <c r="A691">
        <v>32544</v>
      </c>
      <c r="B691" t="s">
        <v>2591</v>
      </c>
      <c r="C691">
        <v>262</v>
      </c>
      <c r="D691" t="s">
        <v>2592</v>
      </c>
      <c r="E691">
        <v>9</v>
      </c>
      <c r="F691">
        <v>262</v>
      </c>
    </row>
    <row r="692" spans="1:6">
      <c r="A692">
        <v>32545</v>
      </c>
      <c r="B692" t="s">
        <v>940</v>
      </c>
      <c r="C692">
        <v>290</v>
      </c>
      <c r="D692" t="s">
        <v>941</v>
      </c>
      <c r="E692">
        <v>9</v>
      </c>
      <c r="F692">
        <v>290</v>
      </c>
    </row>
    <row r="693" spans="1:6">
      <c r="A693">
        <v>32546</v>
      </c>
      <c r="B693" t="s">
        <v>942</v>
      </c>
      <c r="C693">
        <v>323</v>
      </c>
      <c r="D693" t="s">
        <v>943</v>
      </c>
      <c r="E693">
        <v>9</v>
      </c>
      <c r="F693">
        <v>323</v>
      </c>
    </row>
    <row r="694" spans="1:6">
      <c r="A694">
        <v>32549</v>
      </c>
      <c r="B694" t="s">
        <v>944</v>
      </c>
      <c r="C694">
        <v>355</v>
      </c>
      <c r="D694" t="s">
        <v>945</v>
      </c>
      <c r="E694">
        <v>9</v>
      </c>
      <c r="F694">
        <v>355</v>
      </c>
    </row>
    <row r="695" spans="1:6">
      <c r="A695">
        <v>32550</v>
      </c>
      <c r="B695" t="s">
        <v>946</v>
      </c>
      <c r="C695">
        <v>363</v>
      </c>
      <c r="D695" t="s">
        <v>947</v>
      </c>
      <c r="E695">
        <v>9</v>
      </c>
      <c r="F695">
        <v>363</v>
      </c>
    </row>
    <row r="696" spans="1:6">
      <c r="A696">
        <v>32551</v>
      </c>
      <c r="B696" t="s">
        <v>948</v>
      </c>
      <c r="C696">
        <v>393</v>
      </c>
      <c r="D696" t="s">
        <v>949</v>
      </c>
      <c r="E696">
        <v>9</v>
      </c>
      <c r="F696">
        <v>393</v>
      </c>
    </row>
    <row r="697" spans="1:6">
      <c r="A697">
        <v>32552</v>
      </c>
      <c r="B697" t="s">
        <v>950</v>
      </c>
      <c r="C697">
        <v>429</v>
      </c>
      <c r="D697" t="s">
        <v>951</v>
      </c>
      <c r="E697">
        <v>9</v>
      </c>
      <c r="F697">
        <v>429</v>
      </c>
    </row>
    <row r="698" spans="1:6">
      <c r="A698">
        <v>32553</v>
      </c>
      <c r="B698" t="s">
        <v>952</v>
      </c>
      <c r="C698">
        <v>430</v>
      </c>
      <c r="D698" t="s">
        <v>953</v>
      </c>
      <c r="E698">
        <v>9</v>
      </c>
      <c r="F698">
        <v>430</v>
      </c>
    </row>
    <row r="699" spans="1:6">
      <c r="A699">
        <v>32554</v>
      </c>
      <c r="B699" t="s">
        <v>954</v>
      </c>
      <c r="C699">
        <v>439</v>
      </c>
      <c r="D699" t="s">
        <v>955</v>
      </c>
      <c r="E699">
        <v>9</v>
      </c>
      <c r="F699">
        <v>439</v>
      </c>
    </row>
    <row r="700" spans="1:6">
      <c r="A700">
        <v>32555</v>
      </c>
      <c r="B700" t="s">
        <v>956</v>
      </c>
      <c r="C700">
        <v>443</v>
      </c>
      <c r="D700" t="s">
        <v>957</v>
      </c>
      <c r="E700">
        <v>9</v>
      </c>
      <c r="F700">
        <v>443</v>
      </c>
    </row>
    <row r="701" spans="1:6">
      <c r="A701">
        <v>32557</v>
      </c>
      <c r="B701" t="s">
        <v>958</v>
      </c>
      <c r="C701">
        <v>447</v>
      </c>
      <c r="D701" t="s">
        <v>959</v>
      </c>
      <c r="E701">
        <v>9</v>
      </c>
      <c r="F701">
        <v>447</v>
      </c>
    </row>
    <row r="702" spans="1:6">
      <c r="A702">
        <v>32558</v>
      </c>
      <c r="B702" t="s">
        <v>960</v>
      </c>
      <c r="C702">
        <v>452</v>
      </c>
      <c r="D702" t="s">
        <v>961</v>
      </c>
      <c r="E702">
        <v>9</v>
      </c>
      <c r="F702">
        <v>452</v>
      </c>
    </row>
    <row r="703" spans="1:6">
      <c r="A703">
        <v>32559</v>
      </c>
      <c r="B703" t="s">
        <v>962</v>
      </c>
      <c r="C703">
        <v>475</v>
      </c>
      <c r="D703" t="s">
        <v>963</v>
      </c>
      <c r="E703">
        <v>9</v>
      </c>
      <c r="F703">
        <v>475</v>
      </c>
    </row>
    <row r="704" spans="1:6">
      <c r="A704">
        <v>32560</v>
      </c>
      <c r="B704" t="s">
        <v>964</v>
      </c>
      <c r="C704">
        <v>476</v>
      </c>
      <c r="D704" t="s">
        <v>965</v>
      </c>
      <c r="E704">
        <v>9</v>
      </c>
      <c r="F704">
        <v>476</v>
      </c>
    </row>
    <row r="705" spans="1:6">
      <c r="A705">
        <v>32561</v>
      </c>
      <c r="B705" t="s">
        <v>966</v>
      </c>
      <c r="C705">
        <v>481</v>
      </c>
      <c r="D705" t="s">
        <v>967</v>
      </c>
      <c r="E705">
        <v>10</v>
      </c>
      <c r="F705">
        <v>481</v>
      </c>
    </row>
    <row r="706" spans="1:6">
      <c r="A706">
        <v>32562</v>
      </c>
      <c r="B706" t="s">
        <v>968</v>
      </c>
      <c r="C706">
        <v>488</v>
      </c>
      <c r="D706" t="s">
        <v>969</v>
      </c>
      <c r="E706">
        <v>9</v>
      </c>
      <c r="F706">
        <v>488</v>
      </c>
    </row>
    <row r="707" spans="1:6">
      <c r="A707">
        <v>32563</v>
      </c>
      <c r="B707" t="s">
        <v>970</v>
      </c>
      <c r="C707">
        <v>499</v>
      </c>
      <c r="D707" t="s">
        <v>971</v>
      </c>
      <c r="E707">
        <v>9</v>
      </c>
      <c r="F707">
        <v>499</v>
      </c>
    </row>
    <row r="708" spans="1:6">
      <c r="A708">
        <v>32564</v>
      </c>
      <c r="B708" t="s">
        <v>972</v>
      </c>
      <c r="C708">
        <v>505</v>
      </c>
      <c r="D708" t="s">
        <v>973</v>
      </c>
      <c r="E708">
        <v>9</v>
      </c>
      <c r="F708">
        <v>505</v>
      </c>
    </row>
    <row r="709" spans="1:6">
      <c r="A709">
        <v>32565</v>
      </c>
      <c r="B709" t="s">
        <v>974</v>
      </c>
      <c r="C709">
        <v>517</v>
      </c>
      <c r="D709" t="s">
        <v>975</v>
      </c>
      <c r="E709">
        <v>9</v>
      </c>
      <c r="F709">
        <v>517</v>
      </c>
    </row>
    <row r="710" spans="1:6">
      <c r="A710">
        <v>32566</v>
      </c>
      <c r="B710" t="s">
        <v>976</v>
      </c>
      <c r="C710">
        <v>529</v>
      </c>
      <c r="D710" t="s">
        <v>977</v>
      </c>
      <c r="E710">
        <v>9</v>
      </c>
      <c r="F710">
        <v>529</v>
      </c>
    </row>
    <row r="711" spans="1:6">
      <c r="A711">
        <v>32567</v>
      </c>
      <c r="B711" t="s">
        <v>978</v>
      </c>
      <c r="C711">
        <v>544</v>
      </c>
      <c r="D711" t="s">
        <v>979</v>
      </c>
      <c r="E711">
        <v>9</v>
      </c>
      <c r="F711">
        <v>544</v>
      </c>
    </row>
    <row r="712" spans="1:6">
      <c r="A712">
        <v>32568</v>
      </c>
      <c r="B712" t="s">
        <v>980</v>
      </c>
      <c r="C712">
        <v>547</v>
      </c>
      <c r="D712" t="s">
        <v>981</v>
      </c>
      <c r="E712">
        <v>9</v>
      </c>
      <c r="F712">
        <v>547</v>
      </c>
    </row>
    <row r="713" spans="1:6">
      <c r="A713">
        <v>32569</v>
      </c>
      <c r="B713" t="s">
        <v>982</v>
      </c>
      <c r="C713">
        <v>593</v>
      </c>
      <c r="D713" t="s">
        <v>983</v>
      </c>
      <c r="E713">
        <v>9</v>
      </c>
      <c r="F713">
        <v>593</v>
      </c>
    </row>
    <row r="714" spans="1:6">
      <c r="A714">
        <v>32570</v>
      </c>
      <c r="B714" t="s">
        <v>984</v>
      </c>
      <c r="C714">
        <v>596</v>
      </c>
      <c r="D714" t="s">
        <v>985</v>
      </c>
      <c r="E714">
        <v>9</v>
      </c>
      <c r="F714">
        <v>596</v>
      </c>
    </row>
    <row r="715" spans="1:6">
      <c r="A715">
        <v>32571</v>
      </c>
      <c r="B715" t="s">
        <v>986</v>
      </c>
      <c r="C715">
        <v>604</v>
      </c>
      <c r="D715" t="s">
        <v>987</v>
      </c>
      <c r="E715">
        <v>9</v>
      </c>
      <c r="F715">
        <v>604</v>
      </c>
    </row>
    <row r="716" spans="1:6">
      <c r="A716">
        <v>32572</v>
      </c>
      <c r="B716" t="s">
        <v>988</v>
      </c>
      <c r="C716">
        <v>609</v>
      </c>
      <c r="D716" t="s">
        <v>989</v>
      </c>
      <c r="E716">
        <v>9</v>
      </c>
      <c r="F716">
        <v>609</v>
      </c>
    </row>
    <row r="717" spans="1:6">
      <c r="A717">
        <v>32573</v>
      </c>
      <c r="B717" t="s">
        <v>990</v>
      </c>
      <c r="C717">
        <v>640</v>
      </c>
      <c r="D717" t="s">
        <v>991</v>
      </c>
      <c r="E717">
        <v>9</v>
      </c>
      <c r="F717">
        <v>640</v>
      </c>
    </row>
    <row r="718" spans="1:6">
      <c r="A718">
        <v>32574</v>
      </c>
      <c r="B718" t="s">
        <v>992</v>
      </c>
      <c r="C718">
        <v>660</v>
      </c>
      <c r="D718" t="s">
        <v>993</v>
      </c>
      <c r="E718">
        <v>9</v>
      </c>
      <c r="F718">
        <v>660</v>
      </c>
    </row>
    <row r="719" spans="1:6">
      <c r="A719">
        <v>32576</v>
      </c>
      <c r="B719" t="s">
        <v>994</v>
      </c>
      <c r="C719">
        <v>703</v>
      </c>
      <c r="D719" t="s">
        <v>995</v>
      </c>
      <c r="E719">
        <v>9</v>
      </c>
      <c r="F719">
        <v>703</v>
      </c>
    </row>
    <row r="720" spans="1:6">
      <c r="A720">
        <v>32577</v>
      </c>
      <c r="B720" t="s">
        <v>996</v>
      </c>
      <c r="C720">
        <v>709</v>
      </c>
      <c r="D720" t="s">
        <v>997</v>
      </c>
      <c r="E720">
        <v>9</v>
      </c>
      <c r="F720">
        <v>709</v>
      </c>
    </row>
    <row r="721" spans="1:6">
      <c r="A721">
        <v>32578</v>
      </c>
      <c r="B721" t="s">
        <v>998</v>
      </c>
      <c r="C721">
        <v>342</v>
      </c>
      <c r="D721" t="s">
        <v>999</v>
      </c>
      <c r="E721">
        <v>9</v>
      </c>
      <c r="F721">
        <v>342</v>
      </c>
    </row>
    <row r="722" spans="1:6">
      <c r="A722">
        <v>32579</v>
      </c>
      <c r="B722" t="s">
        <v>1000</v>
      </c>
      <c r="C722">
        <v>163</v>
      </c>
      <c r="D722" t="s">
        <v>1001</v>
      </c>
      <c r="E722">
        <v>12</v>
      </c>
      <c r="F722">
        <v>163</v>
      </c>
    </row>
    <row r="723" spans="1:6">
      <c r="A723">
        <v>32580</v>
      </c>
      <c r="B723" t="s">
        <v>1002</v>
      </c>
      <c r="C723">
        <v>164</v>
      </c>
      <c r="D723" t="s">
        <v>1003</v>
      </c>
      <c r="E723">
        <v>12</v>
      </c>
      <c r="F723">
        <v>164</v>
      </c>
    </row>
    <row r="724" spans="1:6">
      <c r="A724">
        <v>32581</v>
      </c>
      <c r="B724" t="s">
        <v>1004</v>
      </c>
      <c r="C724">
        <v>189</v>
      </c>
      <c r="D724" t="s">
        <v>1603</v>
      </c>
      <c r="E724">
        <v>12</v>
      </c>
      <c r="F724">
        <v>189</v>
      </c>
    </row>
    <row r="725" spans="1:6">
      <c r="A725">
        <v>32582</v>
      </c>
      <c r="B725" t="s">
        <v>1005</v>
      </c>
      <c r="C725">
        <v>207</v>
      </c>
      <c r="D725" t="s">
        <v>1006</v>
      </c>
      <c r="E725">
        <v>12</v>
      </c>
      <c r="F725">
        <v>207</v>
      </c>
    </row>
    <row r="726" spans="1:6">
      <c r="A726">
        <v>32583</v>
      </c>
      <c r="B726" t="s">
        <v>1007</v>
      </c>
      <c r="C726">
        <v>212</v>
      </c>
      <c r="D726" t="s">
        <v>1008</v>
      </c>
      <c r="E726">
        <v>12</v>
      </c>
      <c r="F726">
        <v>212</v>
      </c>
    </row>
    <row r="727" spans="1:6">
      <c r="A727">
        <v>32584</v>
      </c>
      <c r="B727" t="s">
        <v>1009</v>
      </c>
      <c r="C727">
        <v>247</v>
      </c>
      <c r="D727" t="s">
        <v>1010</v>
      </c>
      <c r="E727">
        <v>12</v>
      </c>
      <c r="F727">
        <v>247</v>
      </c>
    </row>
    <row r="728" spans="1:6">
      <c r="A728">
        <v>32585</v>
      </c>
      <c r="B728" t="s">
        <v>1011</v>
      </c>
      <c r="C728">
        <v>249</v>
      </c>
      <c r="D728" t="s">
        <v>1012</v>
      </c>
      <c r="E728">
        <v>12</v>
      </c>
      <c r="F728">
        <v>249</v>
      </c>
    </row>
    <row r="729" spans="1:6">
      <c r="A729">
        <v>32586</v>
      </c>
      <c r="B729" t="s">
        <v>1013</v>
      </c>
      <c r="C729">
        <v>281</v>
      </c>
      <c r="D729" t="s">
        <v>1018</v>
      </c>
      <c r="E729">
        <v>12</v>
      </c>
      <c r="F729">
        <v>281</v>
      </c>
    </row>
    <row r="730" spans="1:6">
      <c r="A730">
        <v>32587</v>
      </c>
      <c r="B730" t="s">
        <v>1019</v>
      </c>
      <c r="C730">
        <v>295</v>
      </c>
      <c r="D730" t="s">
        <v>1020</v>
      </c>
      <c r="E730">
        <v>12</v>
      </c>
      <c r="F730">
        <v>295</v>
      </c>
    </row>
    <row r="731" spans="1:6">
      <c r="A731">
        <v>32588</v>
      </c>
      <c r="B731" t="s">
        <v>1021</v>
      </c>
      <c r="C731">
        <v>302</v>
      </c>
      <c r="D731" t="s">
        <v>1022</v>
      </c>
      <c r="E731">
        <v>5</v>
      </c>
      <c r="F731">
        <v>302</v>
      </c>
    </row>
    <row r="732" spans="1:6">
      <c r="A732">
        <v>32589</v>
      </c>
      <c r="B732" t="s">
        <v>1023</v>
      </c>
      <c r="C732">
        <v>436</v>
      </c>
      <c r="D732" t="s">
        <v>1024</v>
      </c>
      <c r="E732">
        <v>12</v>
      </c>
      <c r="F732">
        <v>436</v>
      </c>
    </row>
    <row r="733" spans="1:6">
      <c r="A733">
        <v>32590</v>
      </c>
      <c r="B733" t="s">
        <v>1025</v>
      </c>
      <c r="C733">
        <v>438</v>
      </c>
      <c r="D733" t="s">
        <v>2268</v>
      </c>
      <c r="E733">
        <v>12</v>
      </c>
      <c r="F733">
        <v>438</v>
      </c>
    </row>
    <row r="734" spans="1:6">
      <c r="A734">
        <v>32591</v>
      </c>
      <c r="B734" t="s">
        <v>1026</v>
      </c>
      <c r="C734">
        <v>485</v>
      </c>
      <c r="D734" t="s">
        <v>1027</v>
      </c>
      <c r="E734">
        <v>12</v>
      </c>
      <c r="F734">
        <v>485</v>
      </c>
    </row>
    <row r="735" spans="1:6">
      <c r="A735">
        <v>32592</v>
      </c>
      <c r="B735" t="s">
        <v>1028</v>
      </c>
      <c r="C735">
        <v>486</v>
      </c>
      <c r="D735" t="s">
        <v>1029</v>
      </c>
      <c r="E735">
        <v>12</v>
      </c>
      <c r="F735">
        <v>486</v>
      </c>
    </row>
    <row r="736" spans="1:6">
      <c r="A736">
        <v>32593</v>
      </c>
      <c r="B736" t="s">
        <v>1030</v>
      </c>
      <c r="C736">
        <v>489</v>
      </c>
      <c r="D736" t="s">
        <v>1031</v>
      </c>
      <c r="E736">
        <v>12</v>
      </c>
      <c r="F736">
        <v>489</v>
      </c>
    </row>
    <row r="737" spans="1:6">
      <c r="A737">
        <v>32594</v>
      </c>
      <c r="B737" t="s">
        <v>1032</v>
      </c>
      <c r="C737">
        <v>493</v>
      </c>
      <c r="D737" t="s">
        <v>1033</v>
      </c>
      <c r="E737">
        <v>12</v>
      </c>
      <c r="F737">
        <v>493</v>
      </c>
    </row>
    <row r="738" spans="1:6">
      <c r="A738">
        <v>32595</v>
      </c>
      <c r="B738" t="s">
        <v>1034</v>
      </c>
      <c r="C738">
        <v>495</v>
      </c>
      <c r="D738" t="s">
        <v>1035</v>
      </c>
      <c r="E738">
        <v>12</v>
      </c>
      <c r="F738">
        <v>495</v>
      </c>
    </row>
    <row r="739" spans="1:6">
      <c r="A739">
        <v>32596</v>
      </c>
      <c r="B739" t="s">
        <v>1036</v>
      </c>
      <c r="C739">
        <v>501</v>
      </c>
      <c r="D739" t="s">
        <v>1037</v>
      </c>
      <c r="E739">
        <v>12</v>
      </c>
      <c r="F739">
        <v>501</v>
      </c>
    </row>
    <row r="740" spans="1:6">
      <c r="A740">
        <v>32597</v>
      </c>
      <c r="B740" t="s">
        <v>1038</v>
      </c>
      <c r="C740">
        <v>503</v>
      </c>
      <c r="D740" t="s">
        <v>1039</v>
      </c>
      <c r="E740">
        <v>12</v>
      </c>
      <c r="F740">
        <v>503</v>
      </c>
    </row>
    <row r="741" spans="1:6">
      <c r="A741">
        <v>32598</v>
      </c>
      <c r="B741" t="s">
        <v>1040</v>
      </c>
      <c r="C741">
        <v>537</v>
      </c>
      <c r="D741" t="s">
        <v>1041</v>
      </c>
      <c r="E741">
        <v>5</v>
      </c>
      <c r="F741">
        <v>537</v>
      </c>
    </row>
    <row r="742" spans="1:6">
      <c r="A742">
        <v>32599</v>
      </c>
      <c r="B742" t="s">
        <v>1042</v>
      </c>
      <c r="C742">
        <v>545</v>
      </c>
      <c r="D742" t="s">
        <v>1043</v>
      </c>
      <c r="E742">
        <v>12</v>
      </c>
      <c r="F742">
        <v>545</v>
      </c>
    </row>
    <row r="743" spans="1:6">
      <c r="A743">
        <v>32600</v>
      </c>
      <c r="B743" t="s">
        <v>1044</v>
      </c>
      <c r="C743">
        <v>548</v>
      </c>
      <c r="D743" t="s">
        <v>1045</v>
      </c>
      <c r="E743">
        <v>12</v>
      </c>
      <c r="F743">
        <v>548</v>
      </c>
    </row>
    <row r="744" spans="1:6">
      <c r="A744">
        <v>32601</v>
      </c>
      <c r="B744" t="s">
        <v>1046</v>
      </c>
      <c r="C744">
        <v>565</v>
      </c>
      <c r="D744" t="s">
        <v>1047</v>
      </c>
      <c r="E744">
        <v>12</v>
      </c>
      <c r="F744">
        <v>565</v>
      </c>
    </row>
    <row r="745" spans="1:6">
      <c r="A745">
        <v>32603</v>
      </c>
      <c r="B745" t="s">
        <v>1048</v>
      </c>
      <c r="C745">
        <v>568</v>
      </c>
      <c r="D745" t="s">
        <v>1049</v>
      </c>
      <c r="E745">
        <v>12</v>
      </c>
      <c r="F745">
        <v>568</v>
      </c>
    </row>
    <row r="746" spans="1:6">
      <c r="A746">
        <v>32604</v>
      </c>
      <c r="B746" t="s">
        <v>1050</v>
      </c>
      <c r="C746">
        <v>580</v>
      </c>
      <c r="D746" t="s">
        <v>1051</v>
      </c>
      <c r="E746">
        <v>12</v>
      </c>
      <c r="F746">
        <v>580</v>
      </c>
    </row>
    <row r="747" spans="1:6">
      <c r="A747">
        <v>32605</v>
      </c>
      <c r="B747" t="s">
        <v>1052</v>
      </c>
      <c r="C747">
        <v>601</v>
      </c>
      <c r="D747" t="s">
        <v>1053</v>
      </c>
      <c r="E747">
        <v>12</v>
      </c>
      <c r="F747">
        <v>601</v>
      </c>
    </row>
    <row r="748" spans="1:6">
      <c r="A748">
        <v>32606</v>
      </c>
      <c r="B748" t="s">
        <v>1054</v>
      </c>
      <c r="C748">
        <v>612</v>
      </c>
      <c r="D748" t="s">
        <v>1055</v>
      </c>
      <c r="E748">
        <v>12</v>
      </c>
      <c r="F748">
        <v>612</v>
      </c>
    </row>
    <row r="749" spans="1:6">
      <c r="A749">
        <v>32607</v>
      </c>
      <c r="B749" t="s">
        <v>1056</v>
      </c>
      <c r="C749">
        <v>652</v>
      </c>
      <c r="D749" t="s">
        <v>1057</v>
      </c>
      <c r="E749">
        <v>12</v>
      </c>
      <c r="F749">
        <v>652</v>
      </c>
    </row>
    <row r="750" spans="1:6">
      <c r="A750">
        <v>32608</v>
      </c>
      <c r="B750" t="s">
        <v>1058</v>
      </c>
      <c r="C750">
        <v>659</v>
      </c>
      <c r="D750" t="s">
        <v>1059</v>
      </c>
      <c r="E750">
        <v>5</v>
      </c>
      <c r="F750">
        <v>659</v>
      </c>
    </row>
    <row r="751" spans="1:6">
      <c r="A751">
        <v>32609</v>
      </c>
      <c r="B751" t="s">
        <v>1060</v>
      </c>
      <c r="C751">
        <v>677</v>
      </c>
      <c r="D751" t="s">
        <v>1061</v>
      </c>
      <c r="E751">
        <v>5</v>
      </c>
      <c r="F751">
        <v>677</v>
      </c>
    </row>
    <row r="752" spans="1:6">
      <c r="A752">
        <v>32610</v>
      </c>
      <c r="B752" t="s">
        <v>1062</v>
      </c>
      <c r="C752">
        <v>689</v>
      </c>
      <c r="D752" t="s">
        <v>1063</v>
      </c>
      <c r="E752">
        <v>5</v>
      </c>
      <c r="F752">
        <v>689</v>
      </c>
    </row>
    <row r="753" spans="1:6">
      <c r="A753">
        <v>32611</v>
      </c>
      <c r="B753" t="s">
        <v>1064</v>
      </c>
      <c r="C753">
        <v>693</v>
      </c>
      <c r="D753" t="s">
        <v>1065</v>
      </c>
      <c r="E753">
        <v>12</v>
      </c>
      <c r="F753">
        <v>693</v>
      </c>
    </row>
    <row r="754" spans="1:6">
      <c r="A754">
        <v>32612</v>
      </c>
      <c r="B754" t="s">
        <v>1066</v>
      </c>
      <c r="C754">
        <v>697</v>
      </c>
      <c r="D754" t="s">
        <v>298</v>
      </c>
      <c r="E754">
        <v>12</v>
      </c>
      <c r="F754">
        <v>697</v>
      </c>
    </row>
    <row r="755" spans="1:6">
      <c r="A755">
        <v>32613</v>
      </c>
      <c r="B755" t="s">
        <v>1067</v>
      </c>
      <c r="C755">
        <v>713</v>
      </c>
      <c r="D755" t="s">
        <v>1068</v>
      </c>
      <c r="E755">
        <v>12</v>
      </c>
      <c r="F755">
        <v>713</v>
      </c>
    </row>
    <row r="756" spans="1:6">
      <c r="A756">
        <v>32614</v>
      </c>
      <c r="B756" t="s">
        <v>1069</v>
      </c>
      <c r="C756">
        <v>719</v>
      </c>
      <c r="D756" t="s">
        <v>1070</v>
      </c>
      <c r="E756">
        <v>12</v>
      </c>
      <c r="F756">
        <v>719</v>
      </c>
    </row>
    <row r="757" spans="1:6">
      <c r="A757">
        <v>32665</v>
      </c>
      <c r="B757" t="s">
        <v>1071</v>
      </c>
      <c r="C757">
        <v>309</v>
      </c>
      <c r="D757" t="s">
        <v>1072</v>
      </c>
      <c r="E757">
        <v>12</v>
      </c>
      <c r="F757">
        <v>309</v>
      </c>
    </row>
    <row r="758" spans="1:6">
      <c r="A758">
        <v>32666</v>
      </c>
      <c r="B758" t="s">
        <v>1073</v>
      </c>
      <c r="C758">
        <v>314</v>
      </c>
      <c r="D758" t="s">
        <v>1074</v>
      </c>
      <c r="E758">
        <v>12</v>
      </c>
      <c r="F758">
        <v>314</v>
      </c>
    </row>
    <row r="759" spans="1:6">
      <c r="A759">
        <v>32667</v>
      </c>
      <c r="B759" t="s">
        <v>1075</v>
      </c>
      <c r="C759">
        <v>315</v>
      </c>
      <c r="D759" t="s">
        <v>1076</v>
      </c>
      <c r="E759">
        <v>12</v>
      </c>
      <c r="F759">
        <v>315</v>
      </c>
    </row>
    <row r="760" spans="1:6">
      <c r="A760">
        <v>32668</v>
      </c>
      <c r="B760" t="s">
        <v>1077</v>
      </c>
      <c r="C760">
        <v>338</v>
      </c>
      <c r="D760" t="s">
        <v>1078</v>
      </c>
      <c r="E760">
        <v>12</v>
      </c>
      <c r="F760">
        <v>338</v>
      </c>
    </row>
    <row r="761" spans="1:6">
      <c r="A761">
        <v>32669</v>
      </c>
      <c r="B761" t="s">
        <v>1079</v>
      </c>
      <c r="C761">
        <v>340</v>
      </c>
      <c r="D761" t="s">
        <v>1080</v>
      </c>
      <c r="E761">
        <v>12</v>
      </c>
      <c r="F761">
        <v>340</v>
      </c>
    </row>
    <row r="762" spans="1:6">
      <c r="A762">
        <v>32670</v>
      </c>
      <c r="B762" t="s">
        <v>1081</v>
      </c>
      <c r="C762">
        <v>343</v>
      </c>
      <c r="D762" t="s">
        <v>1082</v>
      </c>
      <c r="E762">
        <v>12</v>
      </c>
      <c r="F762">
        <v>343</v>
      </c>
    </row>
    <row r="763" spans="1:6">
      <c r="A763">
        <v>32671</v>
      </c>
      <c r="B763" t="s">
        <v>1083</v>
      </c>
      <c r="C763">
        <v>357</v>
      </c>
      <c r="D763" t="s">
        <v>1084</v>
      </c>
      <c r="E763">
        <v>12</v>
      </c>
      <c r="F763">
        <v>357</v>
      </c>
    </row>
    <row r="764" spans="1:6">
      <c r="A764">
        <v>32672</v>
      </c>
      <c r="B764" t="s">
        <v>1085</v>
      </c>
      <c r="C764">
        <v>426</v>
      </c>
      <c r="D764" t="s">
        <v>1086</v>
      </c>
      <c r="E764">
        <v>12</v>
      </c>
      <c r="F764">
        <v>426</v>
      </c>
    </row>
    <row r="765" spans="1:6">
      <c r="A765">
        <v>32673</v>
      </c>
      <c r="B765" t="s">
        <v>1087</v>
      </c>
      <c r="C765">
        <v>427</v>
      </c>
      <c r="D765" t="s">
        <v>1088</v>
      </c>
      <c r="E765">
        <v>12</v>
      </c>
      <c r="F765">
        <v>427</v>
      </c>
    </row>
    <row r="766" spans="1:6">
      <c r="A766">
        <v>32674</v>
      </c>
      <c r="B766" t="s">
        <v>1089</v>
      </c>
      <c r="C766">
        <v>434</v>
      </c>
      <c r="D766" t="s">
        <v>1090</v>
      </c>
      <c r="E766">
        <v>5</v>
      </c>
      <c r="F766">
        <v>434</v>
      </c>
    </row>
    <row r="767" spans="1:6">
      <c r="A767">
        <v>33254</v>
      </c>
      <c r="B767" t="s">
        <v>1091</v>
      </c>
      <c r="C767">
        <v>353</v>
      </c>
      <c r="D767" t="s">
        <v>1092</v>
      </c>
      <c r="E767">
        <v>6</v>
      </c>
      <c r="F767">
        <v>603</v>
      </c>
    </row>
    <row r="768" spans="1:6">
      <c r="A768">
        <v>33255</v>
      </c>
      <c r="B768" t="s">
        <v>1093</v>
      </c>
      <c r="C768">
        <v>270</v>
      </c>
      <c r="D768" t="s">
        <v>1094</v>
      </c>
      <c r="E768">
        <v>6</v>
      </c>
      <c r="F768">
        <v>603</v>
      </c>
    </row>
    <row r="769" spans="1:6">
      <c r="A769">
        <v>33256</v>
      </c>
      <c r="B769" t="s">
        <v>1095</v>
      </c>
      <c r="C769">
        <v>456</v>
      </c>
      <c r="D769" t="s">
        <v>279</v>
      </c>
      <c r="E769">
        <v>6</v>
      </c>
      <c r="F769">
        <v>603</v>
      </c>
    </row>
    <row r="770" spans="1:6">
      <c r="A770">
        <v>33257</v>
      </c>
      <c r="B770" t="s">
        <v>1096</v>
      </c>
      <c r="C770">
        <v>613</v>
      </c>
      <c r="D770" t="s">
        <v>1097</v>
      </c>
      <c r="E770">
        <v>14</v>
      </c>
      <c r="F770">
        <v>613</v>
      </c>
    </row>
    <row r="771" spans="1:6">
      <c r="A771">
        <v>33259</v>
      </c>
      <c r="B771" t="s">
        <v>1098</v>
      </c>
      <c r="C771">
        <v>470</v>
      </c>
      <c r="D771" t="s">
        <v>1099</v>
      </c>
      <c r="E771">
        <v>11</v>
      </c>
      <c r="F771">
        <v>470</v>
      </c>
    </row>
    <row r="772" spans="1:6">
      <c r="A772">
        <v>33260</v>
      </c>
      <c r="B772" t="s">
        <v>1100</v>
      </c>
      <c r="C772">
        <v>100</v>
      </c>
      <c r="D772" t="s">
        <v>2622</v>
      </c>
      <c r="E772">
        <v>1</v>
      </c>
      <c r="F772">
        <v>144</v>
      </c>
    </row>
    <row r="773" spans="1:6">
      <c r="A773">
        <v>33289</v>
      </c>
      <c r="B773" t="s">
        <v>1101</v>
      </c>
      <c r="C773">
        <v>100</v>
      </c>
      <c r="D773" t="s">
        <v>2622</v>
      </c>
      <c r="E773">
        <v>1</v>
      </c>
      <c r="F773">
        <v>144</v>
      </c>
    </row>
    <row r="774" spans="1:6">
      <c r="A774">
        <v>33295</v>
      </c>
      <c r="B774" t="s">
        <v>785</v>
      </c>
      <c r="C774">
        <v>454</v>
      </c>
      <c r="D774" t="s">
        <v>3054</v>
      </c>
      <c r="F774">
        <v>0</v>
      </c>
    </row>
    <row r="775" spans="1:6">
      <c r="A775">
        <v>33300</v>
      </c>
      <c r="B775" t="s">
        <v>1102</v>
      </c>
      <c r="C775">
        <v>336</v>
      </c>
      <c r="D775" t="s">
        <v>2871</v>
      </c>
      <c r="E775">
        <v>1</v>
      </c>
      <c r="F775">
        <v>144</v>
      </c>
    </row>
    <row r="776" spans="1:6">
      <c r="A776">
        <v>33301</v>
      </c>
      <c r="B776" t="s">
        <v>2376</v>
      </c>
      <c r="C776">
        <v>188</v>
      </c>
      <c r="D776" t="s">
        <v>1103</v>
      </c>
      <c r="E776">
        <v>1</v>
      </c>
      <c r="F776">
        <v>142</v>
      </c>
    </row>
    <row r="777" spans="1:6">
      <c r="A777">
        <v>33302</v>
      </c>
      <c r="B777" t="s">
        <v>2881</v>
      </c>
      <c r="C777">
        <v>336</v>
      </c>
      <c r="D777" t="s">
        <v>2871</v>
      </c>
      <c r="E777">
        <v>1</v>
      </c>
      <c r="F777">
        <v>142</v>
      </c>
    </row>
    <row r="778" spans="1:6">
      <c r="A778">
        <v>33303</v>
      </c>
      <c r="B778" t="s">
        <v>2882</v>
      </c>
      <c r="C778">
        <v>336</v>
      </c>
      <c r="D778" t="s">
        <v>2871</v>
      </c>
      <c r="E778">
        <v>1</v>
      </c>
      <c r="F778">
        <v>142</v>
      </c>
    </row>
    <row r="779" spans="1:6">
      <c r="A779">
        <v>33304</v>
      </c>
      <c r="B779" t="s">
        <v>2883</v>
      </c>
      <c r="C779">
        <v>616</v>
      </c>
      <c r="D779" t="s">
        <v>2884</v>
      </c>
      <c r="E779">
        <v>1</v>
      </c>
      <c r="F779">
        <v>142</v>
      </c>
    </row>
    <row r="780" spans="1:6">
      <c r="A780">
        <v>33318</v>
      </c>
      <c r="B780" t="s">
        <v>2885</v>
      </c>
      <c r="C780">
        <v>100</v>
      </c>
      <c r="D780" t="s">
        <v>2622</v>
      </c>
      <c r="E780">
        <v>1</v>
      </c>
      <c r="F780">
        <v>145</v>
      </c>
    </row>
    <row r="781" spans="1:6">
      <c r="A781">
        <v>33319</v>
      </c>
      <c r="B781" t="s">
        <v>2886</v>
      </c>
      <c r="C781">
        <v>100</v>
      </c>
      <c r="D781" t="s">
        <v>2622</v>
      </c>
      <c r="E781">
        <v>1</v>
      </c>
      <c r="F781">
        <v>145</v>
      </c>
    </row>
    <row r="782" spans="1:6">
      <c r="A782">
        <v>33321</v>
      </c>
      <c r="B782" t="s">
        <v>1015</v>
      </c>
      <c r="C782">
        <v>100</v>
      </c>
      <c r="D782" t="s">
        <v>2622</v>
      </c>
      <c r="E782">
        <v>1</v>
      </c>
      <c r="F782">
        <v>145</v>
      </c>
    </row>
    <row r="783" spans="1:6">
      <c r="A783">
        <v>33323</v>
      </c>
      <c r="B783" t="s">
        <v>1016</v>
      </c>
      <c r="C783">
        <v>100</v>
      </c>
      <c r="D783" t="s">
        <v>2622</v>
      </c>
      <c r="E783">
        <v>1</v>
      </c>
      <c r="F783">
        <v>145</v>
      </c>
    </row>
    <row r="784" spans="1:6">
      <c r="A784">
        <v>33327</v>
      </c>
      <c r="B784" t="s">
        <v>1017</v>
      </c>
      <c r="C784">
        <v>100</v>
      </c>
      <c r="D784" t="s">
        <v>2622</v>
      </c>
      <c r="E784">
        <v>1</v>
      </c>
      <c r="F784">
        <v>145</v>
      </c>
    </row>
    <row r="785" spans="1:6">
      <c r="A785">
        <v>33328</v>
      </c>
      <c r="B785" t="s">
        <v>1104</v>
      </c>
      <c r="C785">
        <v>100</v>
      </c>
      <c r="D785" t="s">
        <v>2622</v>
      </c>
      <c r="E785">
        <v>1</v>
      </c>
      <c r="F785">
        <v>144</v>
      </c>
    </row>
    <row r="786" spans="1:6">
      <c r="A786">
        <v>33329</v>
      </c>
      <c r="B786" t="s">
        <v>1105</v>
      </c>
      <c r="C786">
        <v>100</v>
      </c>
      <c r="D786" t="s">
        <v>2622</v>
      </c>
      <c r="E786">
        <v>1</v>
      </c>
      <c r="F786">
        <v>145</v>
      </c>
    </row>
    <row r="787" spans="1:6">
      <c r="A787">
        <v>33330</v>
      </c>
      <c r="B787" t="s">
        <v>1106</v>
      </c>
      <c r="C787">
        <v>100</v>
      </c>
      <c r="D787" t="s">
        <v>2622</v>
      </c>
      <c r="E787">
        <v>1</v>
      </c>
      <c r="F787">
        <v>144</v>
      </c>
    </row>
    <row r="788" spans="1:6">
      <c r="A788">
        <v>33331</v>
      </c>
      <c r="B788" t="s">
        <v>2890</v>
      </c>
      <c r="C788">
        <v>100</v>
      </c>
      <c r="D788" t="s">
        <v>2622</v>
      </c>
      <c r="E788">
        <v>1</v>
      </c>
      <c r="F788">
        <v>145</v>
      </c>
    </row>
    <row r="789" spans="1:6">
      <c r="A789">
        <v>33332</v>
      </c>
      <c r="B789" t="s">
        <v>2891</v>
      </c>
      <c r="C789">
        <v>100</v>
      </c>
      <c r="D789" t="s">
        <v>2622</v>
      </c>
      <c r="E789">
        <v>1</v>
      </c>
      <c r="F789">
        <v>145</v>
      </c>
    </row>
    <row r="790" spans="1:6">
      <c r="A790">
        <v>33333</v>
      </c>
      <c r="B790" t="s">
        <v>2892</v>
      </c>
      <c r="C790">
        <v>100</v>
      </c>
      <c r="D790" t="s">
        <v>2622</v>
      </c>
      <c r="E790">
        <v>1</v>
      </c>
      <c r="F790">
        <v>145</v>
      </c>
    </row>
    <row r="791" spans="1:6">
      <c r="A791">
        <v>33334</v>
      </c>
      <c r="B791" t="s">
        <v>2893</v>
      </c>
      <c r="C791">
        <v>100</v>
      </c>
      <c r="D791" t="s">
        <v>2622</v>
      </c>
      <c r="E791">
        <v>1</v>
      </c>
      <c r="F791">
        <v>145</v>
      </c>
    </row>
    <row r="792" spans="1:6">
      <c r="A792">
        <v>33336</v>
      </c>
      <c r="B792" t="s">
        <v>2894</v>
      </c>
      <c r="C792">
        <v>100</v>
      </c>
      <c r="D792" t="s">
        <v>2622</v>
      </c>
      <c r="E792">
        <v>1</v>
      </c>
      <c r="F792">
        <v>145</v>
      </c>
    </row>
    <row r="793" spans="1:6">
      <c r="A793">
        <v>33338</v>
      </c>
      <c r="B793" t="s">
        <v>2437</v>
      </c>
      <c r="C793">
        <v>100</v>
      </c>
      <c r="D793" t="s">
        <v>2622</v>
      </c>
      <c r="E793">
        <v>1</v>
      </c>
      <c r="F793">
        <v>145</v>
      </c>
    </row>
    <row r="794" spans="1:6">
      <c r="A794">
        <v>33339</v>
      </c>
      <c r="B794" t="s">
        <v>2438</v>
      </c>
      <c r="C794">
        <v>100</v>
      </c>
      <c r="D794" t="s">
        <v>2622</v>
      </c>
      <c r="E794">
        <v>1</v>
      </c>
      <c r="F794">
        <v>145</v>
      </c>
    </row>
    <row r="795" spans="1:6">
      <c r="A795">
        <v>33340</v>
      </c>
      <c r="B795" t="s">
        <v>2439</v>
      </c>
      <c r="C795">
        <v>100</v>
      </c>
      <c r="D795" t="s">
        <v>2622</v>
      </c>
      <c r="E795">
        <v>1</v>
      </c>
      <c r="F795">
        <v>145</v>
      </c>
    </row>
    <row r="796" spans="1:6">
      <c r="A796">
        <v>33341</v>
      </c>
      <c r="B796" t="s">
        <v>2440</v>
      </c>
      <c r="C796">
        <v>100</v>
      </c>
      <c r="D796" t="s">
        <v>2622</v>
      </c>
      <c r="E796">
        <v>1</v>
      </c>
      <c r="F796">
        <v>145</v>
      </c>
    </row>
    <row r="797" spans="1:6">
      <c r="A797">
        <v>33342</v>
      </c>
      <c r="B797" t="s">
        <v>1107</v>
      </c>
      <c r="C797">
        <v>100</v>
      </c>
      <c r="D797" t="s">
        <v>2622</v>
      </c>
      <c r="E797">
        <v>1</v>
      </c>
      <c r="F797">
        <v>144</v>
      </c>
    </row>
    <row r="798" spans="1:6">
      <c r="A798">
        <v>33343</v>
      </c>
      <c r="B798" t="s">
        <v>2441</v>
      </c>
      <c r="C798">
        <v>100</v>
      </c>
      <c r="D798" t="s">
        <v>2622</v>
      </c>
      <c r="E798">
        <v>1</v>
      </c>
      <c r="F798">
        <v>145</v>
      </c>
    </row>
    <row r="799" spans="1:6">
      <c r="A799">
        <v>33344</v>
      </c>
      <c r="B799" t="s">
        <v>1108</v>
      </c>
      <c r="C799">
        <v>100</v>
      </c>
      <c r="D799" t="s">
        <v>2622</v>
      </c>
      <c r="E799">
        <v>1</v>
      </c>
      <c r="F799">
        <v>145</v>
      </c>
    </row>
    <row r="800" spans="1:6">
      <c r="A800">
        <v>33345</v>
      </c>
      <c r="B800" t="s">
        <v>1109</v>
      </c>
      <c r="C800">
        <v>100</v>
      </c>
      <c r="D800" t="s">
        <v>2622</v>
      </c>
      <c r="E800">
        <v>1</v>
      </c>
      <c r="F800">
        <v>141</v>
      </c>
    </row>
    <row r="801" spans="1:6">
      <c r="A801">
        <v>33346</v>
      </c>
      <c r="B801" t="s">
        <v>2442</v>
      </c>
      <c r="C801">
        <v>100</v>
      </c>
      <c r="D801" t="s">
        <v>2622</v>
      </c>
      <c r="E801">
        <v>1</v>
      </c>
      <c r="F801">
        <v>145</v>
      </c>
    </row>
    <row r="802" spans="1:6">
      <c r="A802">
        <v>33347</v>
      </c>
      <c r="B802" t="s">
        <v>2901</v>
      </c>
      <c r="C802">
        <v>100</v>
      </c>
      <c r="D802" t="s">
        <v>2622</v>
      </c>
      <c r="E802">
        <v>1</v>
      </c>
      <c r="F802">
        <v>145</v>
      </c>
    </row>
    <row r="803" spans="1:6">
      <c r="A803">
        <v>33348</v>
      </c>
      <c r="B803" t="s">
        <v>2480</v>
      </c>
      <c r="C803">
        <v>100</v>
      </c>
      <c r="D803" t="s">
        <v>2622</v>
      </c>
      <c r="E803">
        <v>1</v>
      </c>
      <c r="F803">
        <v>145</v>
      </c>
    </row>
    <row r="804" spans="1:6">
      <c r="A804">
        <v>33349</v>
      </c>
      <c r="B804" t="s">
        <v>2481</v>
      </c>
      <c r="C804">
        <v>100</v>
      </c>
      <c r="D804" t="s">
        <v>2622</v>
      </c>
      <c r="E804">
        <v>1</v>
      </c>
      <c r="F804">
        <v>145</v>
      </c>
    </row>
    <row r="805" spans="1:6">
      <c r="A805">
        <v>33350</v>
      </c>
      <c r="B805" t="s">
        <v>2484</v>
      </c>
      <c r="C805">
        <v>100</v>
      </c>
      <c r="D805" t="s">
        <v>2622</v>
      </c>
      <c r="E805">
        <v>1</v>
      </c>
      <c r="F805">
        <v>145</v>
      </c>
    </row>
    <row r="806" spans="1:6">
      <c r="A806">
        <v>33351</v>
      </c>
      <c r="B806" t="s">
        <v>2483</v>
      </c>
      <c r="C806">
        <v>100</v>
      </c>
      <c r="D806" t="s">
        <v>2622</v>
      </c>
      <c r="E806">
        <v>1</v>
      </c>
      <c r="F806">
        <v>145</v>
      </c>
    </row>
    <row r="807" spans="1:6">
      <c r="A807">
        <v>33359</v>
      </c>
      <c r="B807" t="s">
        <v>1110</v>
      </c>
      <c r="C807">
        <v>100</v>
      </c>
      <c r="D807" t="s">
        <v>2622</v>
      </c>
      <c r="E807">
        <v>1</v>
      </c>
      <c r="F807">
        <v>143</v>
      </c>
    </row>
    <row r="808" spans="1:6">
      <c r="A808">
        <v>33365</v>
      </c>
      <c r="B808" t="s">
        <v>2915</v>
      </c>
      <c r="C808">
        <v>626</v>
      </c>
      <c r="D808" t="s">
        <v>883</v>
      </c>
      <c r="E808">
        <v>1</v>
      </c>
      <c r="F808">
        <v>144</v>
      </c>
    </row>
    <row r="809" spans="1:6">
      <c r="A809">
        <v>33398</v>
      </c>
      <c r="B809" t="s">
        <v>1111</v>
      </c>
      <c r="C809">
        <v>626</v>
      </c>
      <c r="D809" t="s">
        <v>883</v>
      </c>
      <c r="E809">
        <v>1</v>
      </c>
      <c r="F809">
        <v>143</v>
      </c>
    </row>
    <row r="810" spans="1:6">
      <c r="A810">
        <v>33399</v>
      </c>
      <c r="B810" t="s">
        <v>3089</v>
      </c>
      <c r="C810">
        <v>626</v>
      </c>
      <c r="D810" t="s">
        <v>883</v>
      </c>
      <c r="E810">
        <v>1</v>
      </c>
      <c r="F810">
        <v>144</v>
      </c>
    </row>
    <row r="811" spans="1:6">
      <c r="A811">
        <v>33400</v>
      </c>
      <c r="B811" t="s">
        <v>1112</v>
      </c>
      <c r="C811">
        <v>626</v>
      </c>
      <c r="D811" t="s">
        <v>883</v>
      </c>
      <c r="E811">
        <v>1</v>
      </c>
      <c r="F811">
        <v>144</v>
      </c>
    </row>
    <row r="812" spans="1:6">
      <c r="A812">
        <v>33402</v>
      </c>
      <c r="B812" t="s">
        <v>2923</v>
      </c>
      <c r="C812">
        <v>626</v>
      </c>
      <c r="D812" t="s">
        <v>883</v>
      </c>
      <c r="E812">
        <v>1</v>
      </c>
      <c r="F812">
        <v>144</v>
      </c>
    </row>
    <row r="813" spans="1:6">
      <c r="A813">
        <v>33405</v>
      </c>
      <c r="B813" t="s">
        <v>2928</v>
      </c>
      <c r="C813">
        <v>626</v>
      </c>
      <c r="D813" t="s">
        <v>883</v>
      </c>
      <c r="E813">
        <v>1</v>
      </c>
      <c r="F813">
        <v>144</v>
      </c>
    </row>
    <row r="814" spans="1:6">
      <c r="A814">
        <v>33408</v>
      </c>
      <c r="B814" t="s">
        <v>1113</v>
      </c>
      <c r="C814">
        <v>635</v>
      </c>
      <c r="D814" t="s">
        <v>1114</v>
      </c>
      <c r="E814">
        <v>1</v>
      </c>
      <c r="F814">
        <v>143</v>
      </c>
    </row>
    <row r="815" spans="1:6">
      <c r="A815">
        <v>33409</v>
      </c>
      <c r="B815" t="s">
        <v>2929</v>
      </c>
      <c r="C815">
        <v>635</v>
      </c>
      <c r="D815" t="s">
        <v>1114</v>
      </c>
      <c r="E815">
        <v>1</v>
      </c>
      <c r="F815">
        <v>144</v>
      </c>
    </row>
    <row r="816" spans="1:6">
      <c r="A816">
        <v>33410</v>
      </c>
      <c r="B816" t="s">
        <v>2927</v>
      </c>
      <c r="C816">
        <v>286</v>
      </c>
      <c r="D816" t="s">
        <v>3095</v>
      </c>
      <c r="E816">
        <v>1</v>
      </c>
      <c r="F816">
        <v>144</v>
      </c>
    </row>
    <row r="817" spans="1:6">
      <c r="A817">
        <v>33412</v>
      </c>
      <c r="B817" t="s">
        <v>3270</v>
      </c>
      <c r="C817">
        <v>636</v>
      </c>
      <c r="D817" t="s">
        <v>884</v>
      </c>
      <c r="E817">
        <v>1</v>
      </c>
      <c r="F817">
        <v>144</v>
      </c>
    </row>
    <row r="818" spans="1:6">
      <c r="A818">
        <v>33413</v>
      </c>
      <c r="B818" t="s">
        <v>1115</v>
      </c>
      <c r="C818">
        <v>100</v>
      </c>
      <c r="D818" t="s">
        <v>2622</v>
      </c>
      <c r="E818">
        <v>1</v>
      </c>
      <c r="F818">
        <v>144</v>
      </c>
    </row>
    <row r="819" spans="1:6">
      <c r="A819">
        <v>33424</v>
      </c>
      <c r="B819" t="s">
        <v>1116</v>
      </c>
      <c r="C819">
        <v>370</v>
      </c>
      <c r="D819" t="s">
        <v>3272</v>
      </c>
      <c r="E819">
        <v>1</v>
      </c>
      <c r="F819">
        <v>144</v>
      </c>
    </row>
    <row r="820" spans="1:6">
      <c r="A820">
        <v>33425</v>
      </c>
      <c r="B820" t="s">
        <v>3271</v>
      </c>
      <c r="C820">
        <v>370</v>
      </c>
      <c r="D820" t="s">
        <v>3272</v>
      </c>
      <c r="E820">
        <v>1</v>
      </c>
      <c r="F820">
        <v>141</v>
      </c>
    </row>
    <row r="821" spans="1:6">
      <c r="A821">
        <v>33427</v>
      </c>
      <c r="B821" t="s">
        <v>3273</v>
      </c>
      <c r="C821">
        <v>298</v>
      </c>
      <c r="D821" t="s">
        <v>3274</v>
      </c>
      <c r="E821">
        <v>1</v>
      </c>
      <c r="F821">
        <v>141</v>
      </c>
    </row>
    <row r="822" spans="1:6">
      <c r="A822">
        <v>33428</v>
      </c>
      <c r="B822" t="s">
        <v>3141</v>
      </c>
      <c r="C822">
        <v>299</v>
      </c>
      <c r="D822" t="s">
        <v>1117</v>
      </c>
      <c r="E822">
        <v>1</v>
      </c>
      <c r="F822">
        <v>141</v>
      </c>
    </row>
    <row r="823" spans="1:6">
      <c r="A823">
        <v>33430</v>
      </c>
      <c r="B823" t="s">
        <v>2647</v>
      </c>
      <c r="C823">
        <v>370</v>
      </c>
      <c r="D823" t="s">
        <v>3272</v>
      </c>
      <c r="E823">
        <v>1</v>
      </c>
      <c r="F823">
        <v>141</v>
      </c>
    </row>
    <row r="824" spans="1:6">
      <c r="A824">
        <v>33432</v>
      </c>
      <c r="B824" t="s">
        <v>2648</v>
      </c>
      <c r="C824">
        <v>278</v>
      </c>
      <c r="D824" t="s">
        <v>2649</v>
      </c>
      <c r="E824">
        <v>1</v>
      </c>
      <c r="F824">
        <v>141</v>
      </c>
    </row>
    <row r="825" spans="1:6">
      <c r="A825">
        <v>33433</v>
      </c>
      <c r="B825" t="s">
        <v>2650</v>
      </c>
      <c r="C825">
        <v>675</v>
      </c>
      <c r="D825" t="s">
        <v>1118</v>
      </c>
      <c r="E825">
        <v>1</v>
      </c>
      <c r="F825">
        <v>141</v>
      </c>
    </row>
    <row r="826" spans="1:6">
      <c r="A826">
        <v>33435</v>
      </c>
      <c r="B826" t="s">
        <v>2981</v>
      </c>
      <c r="C826">
        <v>255</v>
      </c>
      <c r="D826" t="s">
        <v>2982</v>
      </c>
      <c r="E826">
        <v>1</v>
      </c>
      <c r="F826">
        <v>141</v>
      </c>
    </row>
    <row r="827" spans="1:6">
      <c r="A827">
        <v>33436</v>
      </c>
      <c r="B827" t="s">
        <v>1119</v>
      </c>
      <c r="C827">
        <v>492</v>
      </c>
      <c r="D827" t="s">
        <v>3002</v>
      </c>
      <c r="E827">
        <v>1</v>
      </c>
      <c r="F827">
        <v>141</v>
      </c>
    </row>
    <row r="828" spans="1:6">
      <c r="A828">
        <v>33437</v>
      </c>
      <c r="B828" t="s">
        <v>1120</v>
      </c>
      <c r="C828">
        <v>492</v>
      </c>
      <c r="D828" t="s">
        <v>3002</v>
      </c>
      <c r="E828">
        <v>1</v>
      </c>
      <c r="F828">
        <v>141</v>
      </c>
    </row>
    <row r="829" spans="1:6">
      <c r="A829">
        <v>33438</v>
      </c>
      <c r="B829" t="s">
        <v>1121</v>
      </c>
      <c r="C829">
        <v>492</v>
      </c>
      <c r="D829" t="s">
        <v>3002</v>
      </c>
      <c r="E829">
        <v>1</v>
      </c>
      <c r="F829">
        <v>141</v>
      </c>
    </row>
    <row r="830" spans="1:6">
      <c r="A830">
        <v>33439</v>
      </c>
      <c r="B830" t="s">
        <v>1122</v>
      </c>
      <c r="C830">
        <v>492</v>
      </c>
      <c r="D830" t="s">
        <v>3002</v>
      </c>
      <c r="E830">
        <v>1</v>
      </c>
      <c r="F830">
        <v>141</v>
      </c>
    </row>
    <row r="831" spans="1:6">
      <c r="A831">
        <v>33440</v>
      </c>
      <c r="B831" t="s">
        <v>2983</v>
      </c>
      <c r="C831">
        <v>623</v>
      </c>
      <c r="D831" t="s">
        <v>1123</v>
      </c>
      <c r="E831">
        <v>1</v>
      </c>
      <c r="F831">
        <v>141</v>
      </c>
    </row>
    <row r="832" spans="1:6">
      <c r="A832">
        <v>33441</v>
      </c>
      <c r="B832" t="s">
        <v>2984</v>
      </c>
      <c r="C832">
        <v>255</v>
      </c>
      <c r="D832" t="s">
        <v>2982</v>
      </c>
      <c r="E832">
        <v>1</v>
      </c>
      <c r="F832">
        <v>141</v>
      </c>
    </row>
    <row r="833" spans="1:6">
      <c r="A833">
        <v>33442</v>
      </c>
      <c r="B833" t="s">
        <v>1124</v>
      </c>
      <c r="C833">
        <v>492</v>
      </c>
      <c r="D833" t="s">
        <v>3002</v>
      </c>
      <c r="E833">
        <v>1</v>
      </c>
      <c r="F833">
        <v>141</v>
      </c>
    </row>
    <row r="834" spans="1:6">
      <c r="A834">
        <v>33443</v>
      </c>
      <c r="B834" t="s">
        <v>2985</v>
      </c>
      <c r="C834">
        <v>255</v>
      </c>
      <c r="D834" t="s">
        <v>2982</v>
      </c>
      <c r="E834">
        <v>1</v>
      </c>
      <c r="F834">
        <v>141</v>
      </c>
    </row>
    <row r="835" spans="1:6">
      <c r="A835">
        <v>33444</v>
      </c>
      <c r="B835" t="s">
        <v>2986</v>
      </c>
      <c r="C835">
        <v>398</v>
      </c>
      <c r="D835" t="s">
        <v>2987</v>
      </c>
      <c r="E835">
        <v>1</v>
      </c>
      <c r="F835">
        <v>141</v>
      </c>
    </row>
    <row r="836" spans="1:6">
      <c r="A836">
        <v>33445</v>
      </c>
      <c r="B836" t="s">
        <v>2988</v>
      </c>
      <c r="C836">
        <v>373</v>
      </c>
      <c r="D836" t="s">
        <v>2989</v>
      </c>
      <c r="E836">
        <v>1</v>
      </c>
      <c r="F836">
        <v>141</v>
      </c>
    </row>
    <row r="837" spans="1:6">
      <c r="A837">
        <v>33446</v>
      </c>
      <c r="B837" t="s">
        <v>2990</v>
      </c>
      <c r="C837">
        <v>206</v>
      </c>
      <c r="D837" t="s">
        <v>2991</v>
      </c>
      <c r="E837">
        <v>1</v>
      </c>
      <c r="F837">
        <v>141</v>
      </c>
    </row>
    <row r="838" spans="1:6">
      <c r="A838">
        <v>33447</v>
      </c>
      <c r="B838" t="s">
        <v>1125</v>
      </c>
      <c r="C838">
        <v>540</v>
      </c>
      <c r="D838" t="s">
        <v>1126</v>
      </c>
      <c r="E838">
        <v>1</v>
      </c>
      <c r="F838">
        <v>141</v>
      </c>
    </row>
    <row r="839" spans="1:6">
      <c r="A839">
        <v>33510</v>
      </c>
      <c r="B839" t="s">
        <v>1127</v>
      </c>
      <c r="C839">
        <v>100</v>
      </c>
      <c r="D839" t="s">
        <v>2622</v>
      </c>
      <c r="E839">
        <v>1</v>
      </c>
      <c r="F839">
        <v>144</v>
      </c>
    </row>
    <row r="840" spans="1:6">
      <c r="A840">
        <v>33511</v>
      </c>
      <c r="B840" t="s">
        <v>2992</v>
      </c>
      <c r="C840">
        <v>100</v>
      </c>
      <c r="D840" t="s">
        <v>2622</v>
      </c>
      <c r="E840">
        <v>1</v>
      </c>
      <c r="F840">
        <v>145</v>
      </c>
    </row>
    <row r="841" spans="1:6">
      <c r="A841">
        <v>33512</v>
      </c>
      <c r="B841" t="s">
        <v>1128</v>
      </c>
      <c r="C841">
        <v>100</v>
      </c>
      <c r="D841" t="s">
        <v>2622</v>
      </c>
      <c r="E841">
        <v>1</v>
      </c>
      <c r="F841">
        <v>142</v>
      </c>
    </row>
    <row r="842" spans="1:6">
      <c r="A842">
        <v>33513</v>
      </c>
      <c r="B842" t="s">
        <v>1129</v>
      </c>
      <c r="C842">
        <v>100</v>
      </c>
      <c r="D842" t="s">
        <v>2622</v>
      </c>
      <c r="E842">
        <v>1</v>
      </c>
      <c r="F842">
        <v>142</v>
      </c>
    </row>
    <row r="843" spans="1:6">
      <c r="A843">
        <v>33514</v>
      </c>
      <c r="B843" t="s">
        <v>2993</v>
      </c>
      <c r="C843">
        <v>100</v>
      </c>
      <c r="D843" t="s">
        <v>2622</v>
      </c>
      <c r="E843">
        <v>1</v>
      </c>
      <c r="F843">
        <v>145</v>
      </c>
    </row>
    <row r="844" spans="1:6">
      <c r="A844">
        <v>33515</v>
      </c>
      <c r="B844" t="s">
        <v>2696</v>
      </c>
      <c r="C844">
        <v>100</v>
      </c>
      <c r="D844" t="s">
        <v>2622</v>
      </c>
      <c r="E844">
        <v>1</v>
      </c>
      <c r="F844">
        <v>145</v>
      </c>
    </row>
    <row r="845" spans="1:6">
      <c r="A845">
        <v>33516</v>
      </c>
      <c r="B845" t="s">
        <v>2697</v>
      </c>
      <c r="C845">
        <v>100</v>
      </c>
      <c r="D845" t="s">
        <v>2622</v>
      </c>
      <c r="E845">
        <v>1</v>
      </c>
      <c r="F845">
        <v>143</v>
      </c>
    </row>
    <row r="846" spans="1:6">
      <c r="A846">
        <v>33517</v>
      </c>
      <c r="B846" t="s">
        <v>1130</v>
      </c>
      <c r="C846">
        <v>100</v>
      </c>
      <c r="D846" t="s">
        <v>2622</v>
      </c>
      <c r="E846">
        <v>1</v>
      </c>
      <c r="F846">
        <v>142</v>
      </c>
    </row>
    <row r="847" spans="1:6">
      <c r="A847">
        <v>33518</v>
      </c>
      <c r="B847" t="s">
        <v>1131</v>
      </c>
      <c r="C847">
        <v>100</v>
      </c>
      <c r="D847" t="s">
        <v>2622</v>
      </c>
      <c r="E847">
        <v>1</v>
      </c>
      <c r="F847">
        <v>142</v>
      </c>
    </row>
    <row r="848" spans="1:6">
      <c r="A848">
        <v>33849</v>
      </c>
      <c r="B848" t="s">
        <v>1132</v>
      </c>
      <c r="C848">
        <v>624</v>
      </c>
      <c r="D848" t="s">
        <v>1172</v>
      </c>
      <c r="E848">
        <v>9</v>
      </c>
      <c r="F848">
        <v>624</v>
      </c>
    </row>
    <row r="849" spans="1:6">
      <c r="A849">
        <v>33850</v>
      </c>
      <c r="B849" t="s">
        <v>1173</v>
      </c>
      <c r="C849">
        <v>704</v>
      </c>
      <c r="D849" t="s">
        <v>1174</v>
      </c>
      <c r="E849">
        <v>9</v>
      </c>
      <c r="F849">
        <v>704</v>
      </c>
    </row>
    <row r="850" spans="1:6">
      <c r="A850">
        <v>33851</v>
      </c>
      <c r="B850" t="s">
        <v>2698</v>
      </c>
      <c r="C850">
        <v>336</v>
      </c>
      <c r="D850" t="s">
        <v>2871</v>
      </c>
      <c r="E850">
        <v>1</v>
      </c>
      <c r="F850">
        <v>142</v>
      </c>
    </row>
    <row r="851" spans="1:6">
      <c r="A851">
        <v>33852</v>
      </c>
      <c r="B851" t="s">
        <v>1175</v>
      </c>
      <c r="C851">
        <v>100</v>
      </c>
      <c r="D851" t="s">
        <v>2622</v>
      </c>
      <c r="E851">
        <v>1</v>
      </c>
      <c r="F851">
        <v>142</v>
      </c>
    </row>
    <row r="852" spans="1:6">
      <c r="A852">
        <v>36073</v>
      </c>
      <c r="B852" t="s">
        <v>1176</v>
      </c>
      <c r="C852">
        <v>707</v>
      </c>
      <c r="D852" t="s">
        <v>1177</v>
      </c>
      <c r="E852">
        <v>9</v>
      </c>
      <c r="F852">
        <v>707</v>
      </c>
    </row>
    <row r="853" spans="1:6">
      <c r="A853">
        <v>36240</v>
      </c>
      <c r="B853" t="s">
        <v>1178</v>
      </c>
      <c r="C853">
        <v>562</v>
      </c>
      <c r="D853" t="s">
        <v>255</v>
      </c>
      <c r="E853">
        <v>11</v>
      </c>
      <c r="F853">
        <v>562</v>
      </c>
    </row>
    <row r="854" spans="1:6">
      <c r="A854">
        <v>36396</v>
      </c>
      <c r="B854" t="s">
        <v>1179</v>
      </c>
      <c r="C854">
        <v>582</v>
      </c>
      <c r="D854" t="s">
        <v>1910</v>
      </c>
      <c r="E854">
        <v>7</v>
      </c>
      <c r="F854">
        <v>582</v>
      </c>
    </row>
    <row r="855" spans="1:6">
      <c r="A855">
        <v>36399</v>
      </c>
      <c r="B855" t="s">
        <v>1180</v>
      </c>
      <c r="C855">
        <v>209</v>
      </c>
      <c r="D855" t="s">
        <v>1610</v>
      </c>
      <c r="E855">
        <v>8</v>
      </c>
      <c r="F855">
        <v>209</v>
      </c>
    </row>
    <row r="856" spans="1:6">
      <c r="A856">
        <v>36400</v>
      </c>
      <c r="B856" t="s">
        <v>1181</v>
      </c>
      <c r="C856">
        <v>209</v>
      </c>
      <c r="D856" t="s">
        <v>1610</v>
      </c>
      <c r="E856">
        <v>8</v>
      </c>
      <c r="F856">
        <v>209</v>
      </c>
    </row>
    <row r="857" spans="1:6">
      <c r="A857">
        <v>36403</v>
      </c>
      <c r="B857" t="s">
        <v>1182</v>
      </c>
      <c r="C857">
        <v>490</v>
      </c>
      <c r="D857" t="s">
        <v>1183</v>
      </c>
      <c r="E857">
        <v>9</v>
      </c>
      <c r="F857">
        <v>490</v>
      </c>
    </row>
    <row r="858" spans="1:6">
      <c r="A858">
        <v>36404</v>
      </c>
      <c r="B858" t="s">
        <v>1184</v>
      </c>
      <c r="C858">
        <v>647</v>
      </c>
      <c r="D858" t="s">
        <v>283</v>
      </c>
      <c r="E858">
        <v>9</v>
      </c>
      <c r="F858">
        <v>647</v>
      </c>
    </row>
    <row r="859" spans="1:6">
      <c r="A859">
        <v>36405</v>
      </c>
      <c r="B859" t="s">
        <v>1185</v>
      </c>
      <c r="C859">
        <v>700</v>
      </c>
      <c r="D859" t="s">
        <v>1186</v>
      </c>
      <c r="E859">
        <v>9</v>
      </c>
      <c r="F859">
        <v>700</v>
      </c>
    </row>
    <row r="860" spans="1:6">
      <c r="A860">
        <v>36406</v>
      </c>
      <c r="B860" t="s">
        <v>1187</v>
      </c>
      <c r="C860">
        <v>473</v>
      </c>
      <c r="D860" t="s">
        <v>2022</v>
      </c>
      <c r="E860">
        <v>9</v>
      </c>
      <c r="F860">
        <v>473</v>
      </c>
    </row>
    <row r="861" spans="1:6">
      <c r="A861">
        <v>36850</v>
      </c>
      <c r="B861" t="s">
        <v>1188</v>
      </c>
      <c r="C861">
        <v>221</v>
      </c>
      <c r="D861" t="s">
        <v>1189</v>
      </c>
      <c r="E861">
        <v>12</v>
      </c>
      <c r="F861">
        <v>221</v>
      </c>
    </row>
    <row r="862" spans="1:6">
      <c r="A862">
        <v>36851</v>
      </c>
      <c r="B862" t="s">
        <v>1190</v>
      </c>
      <c r="C862">
        <v>458</v>
      </c>
      <c r="D862" t="s">
        <v>1191</v>
      </c>
      <c r="E862">
        <v>9</v>
      </c>
      <c r="F862">
        <v>458</v>
      </c>
    </row>
    <row r="863" spans="1:6">
      <c r="A863">
        <v>37109</v>
      </c>
      <c r="B863" t="s">
        <v>1192</v>
      </c>
      <c r="C863">
        <v>100</v>
      </c>
      <c r="D863" t="s">
        <v>2622</v>
      </c>
      <c r="E863">
        <v>1</v>
      </c>
      <c r="F863">
        <v>145</v>
      </c>
    </row>
    <row r="864" spans="1:6">
      <c r="A864">
        <v>37110</v>
      </c>
      <c r="B864" t="s">
        <v>1193</v>
      </c>
      <c r="C864">
        <v>100</v>
      </c>
      <c r="D864" t="s">
        <v>2622</v>
      </c>
      <c r="E864">
        <v>1</v>
      </c>
      <c r="F864">
        <v>145</v>
      </c>
    </row>
    <row r="865" spans="1:6">
      <c r="A865">
        <v>37111</v>
      </c>
      <c r="B865" t="s">
        <v>1194</v>
      </c>
      <c r="C865">
        <v>100</v>
      </c>
      <c r="D865" t="s">
        <v>2622</v>
      </c>
      <c r="E865">
        <v>1</v>
      </c>
      <c r="F865">
        <v>145</v>
      </c>
    </row>
    <row r="866" spans="1:6">
      <c r="A866">
        <v>37112</v>
      </c>
      <c r="B866" t="s">
        <v>1195</v>
      </c>
      <c r="C866">
        <v>100</v>
      </c>
      <c r="D866" t="s">
        <v>2622</v>
      </c>
      <c r="E866">
        <v>1</v>
      </c>
      <c r="F866">
        <v>145</v>
      </c>
    </row>
    <row r="867" spans="1:6">
      <c r="A867">
        <v>37115</v>
      </c>
      <c r="B867" t="s">
        <v>1196</v>
      </c>
      <c r="C867">
        <v>100</v>
      </c>
      <c r="D867" t="s">
        <v>2622</v>
      </c>
      <c r="E867">
        <v>1</v>
      </c>
      <c r="F867">
        <v>145</v>
      </c>
    </row>
    <row r="868" spans="1:6">
      <c r="A868">
        <v>37116</v>
      </c>
      <c r="B868" t="s">
        <v>1197</v>
      </c>
      <c r="C868">
        <v>100</v>
      </c>
      <c r="D868" t="s">
        <v>2622</v>
      </c>
      <c r="E868">
        <v>1</v>
      </c>
      <c r="F868">
        <v>145</v>
      </c>
    </row>
    <row r="869" spans="1:6">
      <c r="A869">
        <v>37117</v>
      </c>
      <c r="B869" t="s">
        <v>1198</v>
      </c>
      <c r="C869">
        <v>100</v>
      </c>
      <c r="D869" t="s">
        <v>2622</v>
      </c>
      <c r="E869">
        <v>1</v>
      </c>
      <c r="F869">
        <v>145</v>
      </c>
    </row>
    <row r="870" spans="1:6">
      <c r="A870">
        <v>37118</v>
      </c>
      <c r="B870" t="s">
        <v>1199</v>
      </c>
      <c r="C870">
        <v>100</v>
      </c>
      <c r="D870" t="s">
        <v>2622</v>
      </c>
      <c r="E870">
        <v>1</v>
      </c>
      <c r="F870">
        <v>145</v>
      </c>
    </row>
    <row r="871" spans="1:6">
      <c r="A871">
        <v>37119</v>
      </c>
      <c r="B871" t="s">
        <v>1200</v>
      </c>
      <c r="C871">
        <v>100</v>
      </c>
      <c r="D871" t="s">
        <v>2622</v>
      </c>
      <c r="E871">
        <v>1</v>
      </c>
      <c r="F871">
        <v>145</v>
      </c>
    </row>
    <row r="872" spans="1:6">
      <c r="A872">
        <v>37120</v>
      </c>
      <c r="B872" t="s">
        <v>1201</v>
      </c>
      <c r="C872">
        <v>100</v>
      </c>
      <c r="D872" t="s">
        <v>2622</v>
      </c>
      <c r="E872">
        <v>1</v>
      </c>
      <c r="F872">
        <v>145</v>
      </c>
    </row>
    <row r="873" spans="1:6">
      <c r="A873">
        <v>37122</v>
      </c>
      <c r="B873" t="s">
        <v>1202</v>
      </c>
      <c r="C873">
        <v>100</v>
      </c>
      <c r="D873" t="s">
        <v>2622</v>
      </c>
      <c r="E873">
        <v>1</v>
      </c>
      <c r="F873">
        <v>145</v>
      </c>
    </row>
    <row r="874" spans="1:6">
      <c r="A874">
        <v>37123</v>
      </c>
      <c r="B874" t="s">
        <v>1203</v>
      </c>
      <c r="C874">
        <v>100</v>
      </c>
      <c r="D874" t="s">
        <v>2622</v>
      </c>
      <c r="E874">
        <v>1</v>
      </c>
      <c r="F874">
        <v>145</v>
      </c>
    </row>
    <row r="875" spans="1:6">
      <c r="A875">
        <v>37124</v>
      </c>
      <c r="B875" t="s">
        <v>1204</v>
      </c>
      <c r="C875">
        <v>100</v>
      </c>
      <c r="D875" t="s">
        <v>2622</v>
      </c>
      <c r="E875">
        <v>1</v>
      </c>
      <c r="F875">
        <v>145</v>
      </c>
    </row>
    <row r="876" spans="1:6">
      <c r="A876">
        <v>37125</v>
      </c>
      <c r="B876" t="s">
        <v>1205</v>
      </c>
      <c r="C876">
        <v>100</v>
      </c>
      <c r="D876" t="s">
        <v>2622</v>
      </c>
      <c r="E876">
        <v>1</v>
      </c>
      <c r="F876">
        <v>145</v>
      </c>
    </row>
    <row r="877" spans="1:6">
      <c r="A877">
        <v>37126</v>
      </c>
      <c r="B877" t="s">
        <v>1206</v>
      </c>
      <c r="C877">
        <v>100</v>
      </c>
      <c r="D877" t="s">
        <v>2622</v>
      </c>
      <c r="E877">
        <v>1</v>
      </c>
      <c r="F877">
        <v>145</v>
      </c>
    </row>
    <row r="878" spans="1:6">
      <c r="A878">
        <v>37127</v>
      </c>
      <c r="B878" t="s">
        <v>1207</v>
      </c>
      <c r="C878">
        <v>100</v>
      </c>
      <c r="D878" t="s">
        <v>2622</v>
      </c>
      <c r="E878">
        <v>1</v>
      </c>
      <c r="F878">
        <v>145</v>
      </c>
    </row>
    <row r="879" spans="1:6">
      <c r="A879">
        <v>37133</v>
      </c>
      <c r="B879" t="s">
        <v>1208</v>
      </c>
      <c r="C879">
        <v>100</v>
      </c>
      <c r="D879" t="s">
        <v>2622</v>
      </c>
      <c r="E879">
        <v>1</v>
      </c>
      <c r="F879">
        <v>145</v>
      </c>
    </row>
    <row r="880" spans="1:6">
      <c r="A880">
        <v>37134</v>
      </c>
      <c r="B880" t="s">
        <v>1209</v>
      </c>
      <c r="C880">
        <v>100</v>
      </c>
      <c r="D880" t="s">
        <v>2622</v>
      </c>
      <c r="E880">
        <v>1</v>
      </c>
      <c r="F880">
        <v>145</v>
      </c>
    </row>
    <row r="881" spans="1:6">
      <c r="A881">
        <v>37135</v>
      </c>
      <c r="B881" t="s">
        <v>1210</v>
      </c>
      <c r="C881">
        <v>100</v>
      </c>
      <c r="D881" t="s">
        <v>2622</v>
      </c>
      <c r="E881">
        <v>1</v>
      </c>
      <c r="F881">
        <v>145</v>
      </c>
    </row>
    <row r="882" spans="1:6">
      <c r="A882">
        <v>37136</v>
      </c>
      <c r="B882" t="s">
        <v>1211</v>
      </c>
      <c r="C882">
        <v>100</v>
      </c>
      <c r="D882" t="s">
        <v>2622</v>
      </c>
      <c r="E882">
        <v>1</v>
      </c>
      <c r="F882">
        <v>145</v>
      </c>
    </row>
    <row r="883" spans="1:6">
      <c r="A883">
        <v>37137</v>
      </c>
      <c r="B883" t="s">
        <v>1212</v>
      </c>
      <c r="C883">
        <v>100</v>
      </c>
      <c r="D883" t="s">
        <v>2622</v>
      </c>
      <c r="E883">
        <v>1</v>
      </c>
      <c r="F883">
        <v>145</v>
      </c>
    </row>
    <row r="884" spans="1:6">
      <c r="A884">
        <v>37138</v>
      </c>
      <c r="B884" t="s">
        <v>1213</v>
      </c>
      <c r="C884">
        <v>100</v>
      </c>
      <c r="D884" t="s">
        <v>2622</v>
      </c>
      <c r="E884">
        <v>1</v>
      </c>
      <c r="F884">
        <v>145</v>
      </c>
    </row>
    <row r="885" spans="1:6">
      <c r="A885">
        <v>37453</v>
      </c>
      <c r="B885" t="s">
        <v>1214</v>
      </c>
      <c r="C885">
        <v>100</v>
      </c>
      <c r="D885" t="s">
        <v>2622</v>
      </c>
      <c r="E885">
        <v>1</v>
      </c>
      <c r="F885">
        <v>145</v>
      </c>
    </row>
    <row r="886" spans="1:6">
      <c r="A886">
        <v>37502</v>
      </c>
      <c r="B886" t="s">
        <v>1215</v>
      </c>
      <c r="C886">
        <v>574</v>
      </c>
      <c r="D886" t="s">
        <v>876</v>
      </c>
      <c r="E886">
        <v>3</v>
      </c>
      <c r="F886">
        <v>574</v>
      </c>
    </row>
    <row r="887" spans="1:6">
      <c r="A887">
        <v>37503</v>
      </c>
      <c r="B887" t="s">
        <v>1216</v>
      </c>
      <c r="C887">
        <v>510</v>
      </c>
      <c r="D887" t="s">
        <v>1217</v>
      </c>
      <c r="E887">
        <v>3</v>
      </c>
      <c r="F887">
        <v>510</v>
      </c>
    </row>
    <row r="888" spans="1:6">
      <c r="A888">
        <v>39307</v>
      </c>
      <c r="B888" t="s">
        <v>1218</v>
      </c>
      <c r="C888">
        <v>582</v>
      </c>
      <c r="D888" t="s">
        <v>1910</v>
      </c>
      <c r="E888">
        <v>7</v>
      </c>
      <c r="F888">
        <v>582</v>
      </c>
    </row>
    <row r="889" spans="1:6">
      <c r="A889">
        <v>39308</v>
      </c>
      <c r="B889" t="s">
        <v>1219</v>
      </c>
      <c r="C889">
        <v>582</v>
      </c>
      <c r="D889" t="s">
        <v>1910</v>
      </c>
      <c r="E889">
        <v>7</v>
      </c>
      <c r="F889">
        <v>582</v>
      </c>
    </row>
    <row r="890" spans="1:6">
      <c r="A890">
        <v>39309</v>
      </c>
      <c r="B890" t="s">
        <v>1220</v>
      </c>
      <c r="C890">
        <v>730</v>
      </c>
      <c r="D890" t="s">
        <v>1221</v>
      </c>
      <c r="E890">
        <v>11</v>
      </c>
      <c r="F890">
        <v>730</v>
      </c>
    </row>
    <row r="891" spans="1:6">
      <c r="A891">
        <v>39310</v>
      </c>
      <c r="B891" t="s">
        <v>1222</v>
      </c>
      <c r="C891">
        <v>725</v>
      </c>
      <c r="D891" t="s">
        <v>1223</v>
      </c>
      <c r="E891">
        <v>11</v>
      </c>
      <c r="F891">
        <v>725</v>
      </c>
    </row>
    <row r="892" spans="1:6">
      <c r="A892">
        <v>39311</v>
      </c>
      <c r="B892" t="s">
        <v>1224</v>
      </c>
      <c r="C892">
        <v>561</v>
      </c>
      <c r="D892" t="s">
        <v>2201</v>
      </c>
      <c r="E892">
        <v>11</v>
      </c>
      <c r="F892">
        <v>561</v>
      </c>
    </row>
    <row r="893" spans="1:6">
      <c r="A893">
        <v>39579</v>
      </c>
      <c r="B893" t="s">
        <v>1225</v>
      </c>
      <c r="C893">
        <v>209</v>
      </c>
      <c r="D893" t="s">
        <v>1610</v>
      </c>
      <c r="E893">
        <v>8</v>
      </c>
      <c r="F893">
        <v>209</v>
      </c>
    </row>
    <row r="894" spans="1:6">
      <c r="A894">
        <v>39737</v>
      </c>
      <c r="B894" t="s">
        <v>1226</v>
      </c>
      <c r="C894">
        <v>100</v>
      </c>
      <c r="D894" t="s">
        <v>2622</v>
      </c>
      <c r="E894">
        <v>1</v>
      </c>
      <c r="F894">
        <v>141</v>
      </c>
    </row>
    <row r="895" spans="1:6">
      <c r="A895">
        <v>45716</v>
      </c>
      <c r="B895" t="s">
        <v>1227</v>
      </c>
      <c r="C895">
        <v>574</v>
      </c>
      <c r="D895" t="s">
        <v>876</v>
      </c>
      <c r="E895">
        <v>3</v>
      </c>
      <c r="F895">
        <v>574</v>
      </c>
    </row>
    <row r="896" spans="1:6">
      <c r="A896">
        <v>45719</v>
      </c>
      <c r="B896" t="s">
        <v>1228</v>
      </c>
      <c r="C896">
        <v>409</v>
      </c>
      <c r="D896" t="s">
        <v>1229</v>
      </c>
      <c r="E896">
        <v>3</v>
      </c>
      <c r="F896">
        <v>409</v>
      </c>
    </row>
    <row r="897" spans="1:6">
      <c r="A897">
        <v>45720</v>
      </c>
      <c r="B897" t="s">
        <v>1230</v>
      </c>
      <c r="C897">
        <v>448</v>
      </c>
      <c r="D897" t="s">
        <v>1231</v>
      </c>
      <c r="E897">
        <v>3</v>
      </c>
      <c r="F897">
        <v>448</v>
      </c>
    </row>
    <row r="898" spans="1:6">
      <c r="A898">
        <v>45721</v>
      </c>
      <c r="B898" t="s">
        <v>1232</v>
      </c>
      <c r="C898">
        <v>510</v>
      </c>
      <c r="D898" t="s">
        <v>1217</v>
      </c>
      <c r="E898">
        <v>3</v>
      </c>
      <c r="F898">
        <v>510</v>
      </c>
    </row>
    <row r="899" spans="1:6">
      <c r="A899">
        <v>45722</v>
      </c>
      <c r="B899" t="s">
        <v>1233</v>
      </c>
      <c r="C899">
        <v>524</v>
      </c>
      <c r="D899" t="s">
        <v>1234</v>
      </c>
      <c r="E899">
        <v>3</v>
      </c>
      <c r="F899">
        <v>524</v>
      </c>
    </row>
    <row r="900" spans="1:6">
      <c r="A900">
        <v>45723</v>
      </c>
      <c r="B900" t="s">
        <v>1235</v>
      </c>
      <c r="C900">
        <v>574</v>
      </c>
      <c r="D900" t="s">
        <v>876</v>
      </c>
      <c r="E900">
        <v>3</v>
      </c>
      <c r="F900">
        <v>574</v>
      </c>
    </row>
    <row r="901" spans="1:6">
      <c r="A901">
        <v>45724</v>
      </c>
      <c r="B901" t="s">
        <v>1236</v>
      </c>
      <c r="C901">
        <v>665</v>
      </c>
      <c r="D901" t="s">
        <v>1237</v>
      </c>
      <c r="E901">
        <v>3</v>
      </c>
      <c r="F901">
        <v>665</v>
      </c>
    </row>
    <row r="902" spans="1:6">
      <c r="A902">
        <v>45725</v>
      </c>
      <c r="B902" t="s">
        <v>1238</v>
      </c>
      <c r="C902">
        <v>520</v>
      </c>
      <c r="D902" t="s">
        <v>1239</v>
      </c>
      <c r="E902">
        <v>3</v>
      </c>
      <c r="F902">
        <v>520</v>
      </c>
    </row>
    <row r="903" spans="1:6">
      <c r="A903">
        <v>45726</v>
      </c>
      <c r="B903" t="s">
        <v>1240</v>
      </c>
      <c r="C903">
        <v>176</v>
      </c>
      <c r="D903" t="s">
        <v>1241</v>
      </c>
      <c r="E903">
        <v>5</v>
      </c>
      <c r="F903">
        <v>176</v>
      </c>
    </row>
    <row r="904" spans="1:6">
      <c r="A904">
        <v>45727</v>
      </c>
      <c r="B904" t="s">
        <v>1242</v>
      </c>
      <c r="C904">
        <v>203</v>
      </c>
      <c r="D904" t="s">
        <v>1243</v>
      </c>
      <c r="E904">
        <v>3</v>
      </c>
      <c r="F904">
        <v>203</v>
      </c>
    </row>
    <row r="905" spans="1:6">
      <c r="A905">
        <v>45728</v>
      </c>
      <c r="B905" t="s">
        <v>1244</v>
      </c>
      <c r="C905">
        <v>360</v>
      </c>
      <c r="D905" t="s">
        <v>1245</v>
      </c>
      <c r="E905">
        <v>5</v>
      </c>
      <c r="F905">
        <v>360</v>
      </c>
    </row>
    <row r="906" spans="1:6">
      <c r="A906">
        <v>45729</v>
      </c>
      <c r="B906" t="s">
        <v>1246</v>
      </c>
      <c r="C906">
        <v>576</v>
      </c>
      <c r="D906" t="s">
        <v>1247</v>
      </c>
      <c r="E906">
        <v>5</v>
      </c>
      <c r="F906">
        <v>576</v>
      </c>
    </row>
    <row r="907" spans="1:6">
      <c r="A907">
        <v>45754</v>
      </c>
      <c r="B907" t="s">
        <v>1248</v>
      </c>
      <c r="C907">
        <v>248</v>
      </c>
      <c r="D907" t="s">
        <v>1249</v>
      </c>
      <c r="E907">
        <v>3</v>
      </c>
      <c r="F907">
        <v>248</v>
      </c>
    </row>
    <row r="908" spans="1:6">
      <c r="A908">
        <v>45755</v>
      </c>
      <c r="B908" t="s">
        <v>1250</v>
      </c>
      <c r="C908">
        <v>296</v>
      </c>
      <c r="D908" t="s">
        <v>1251</v>
      </c>
      <c r="E908">
        <v>3</v>
      </c>
      <c r="F908">
        <v>296</v>
      </c>
    </row>
    <row r="909" spans="1:6">
      <c r="A909">
        <v>45756</v>
      </c>
      <c r="B909" t="s">
        <v>1252</v>
      </c>
      <c r="C909">
        <v>351</v>
      </c>
      <c r="D909" t="s">
        <v>1253</v>
      </c>
      <c r="E909">
        <v>3</v>
      </c>
      <c r="F909">
        <v>351</v>
      </c>
    </row>
    <row r="910" spans="1:6">
      <c r="A910">
        <v>45757</v>
      </c>
      <c r="B910" t="s">
        <v>1254</v>
      </c>
      <c r="C910">
        <v>381</v>
      </c>
      <c r="D910" t="s">
        <v>1255</v>
      </c>
      <c r="E910">
        <v>3</v>
      </c>
      <c r="F910">
        <v>381</v>
      </c>
    </row>
    <row r="911" spans="1:6">
      <c r="A911">
        <v>45758</v>
      </c>
      <c r="B911" t="s">
        <v>1256</v>
      </c>
      <c r="C911">
        <v>394</v>
      </c>
      <c r="D911" t="s">
        <v>1257</v>
      </c>
      <c r="E911">
        <v>3</v>
      </c>
      <c r="F911">
        <v>394</v>
      </c>
    </row>
    <row r="912" spans="1:6">
      <c r="A912">
        <v>45991</v>
      </c>
      <c r="B912" t="s">
        <v>1258</v>
      </c>
      <c r="C912">
        <v>669</v>
      </c>
      <c r="D912" t="s">
        <v>321</v>
      </c>
      <c r="E912">
        <v>5</v>
      </c>
      <c r="F912">
        <v>669</v>
      </c>
    </row>
    <row r="913" spans="1:6">
      <c r="A913">
        <v>46473</v>
      </c>
      <c r="B913" t="s">
        <v>2997</v>
      </c>
      <c r="C913">
        <v>100</v>
      </c>
      <c r="D913" t="s">
        <v>2622</v>
      </c>
      <c r="E913">
        <v>1</v>
      </c>
      <c r="F913">
        <v>145</v>
      </c>
    </row>
    <row r="914" spans="1:6">
      <c r="A914">
        <v>46478</v>
      </c>
      <c r="B914" t="s">
        <v>1259</v>
      </c>
      <c r="C914">
        <v>100</v>
      </c>
      <c r="D914" t="s">
        <v>2622</v>
      </c>
      <c r="E914">
        <v>1</v>
      </c>
      <c r="F914">
        <v>142</v>
      </c>
    </row>
    <row r="915" spans="1:6">
      <c r="A915">
        <v>48047</v>
      </c>
      <c r="B915" t="s">
        <v>1260</v>
      </c>
      <c r="C915">
        <v>100</v>
      </c>
      <c r="D915" t="s">
        <v>2622</v>
      </c>
      <c r="E915">
        <v>1</v>
      </c>
      <c r="F915">
        <v>145</v>
      </c>
    </row>
    <row r="916" spans="1:6">
      <c r="A916">
        <v>48092</v>
      </c>
      <c r="B916" t="s">
        <v>1261</v>
      </c>
      <c r="C916">
        <v>389</v>
      </c>
      <c r="D916" t="s">
        <v>1973</v>
      </c>
      <c r="E916">
        <v>7</v>
      </c>
      <c r="F916">
        <v>389</v>
      </c>
    </row>
    <row r="917" spans="1:6">
      <c r="A917">
        <v>48163</v>
      </c>
      <c r="B917" t="s">
        <v>1262</v>
      </c>
      <c r="C917">
        <v>100</v>
      </c>
      <c r="D917" t="s">
        <v>2622</v>
      </c>
      <c r="E917">
        <v>1</v>
      </c>
      <c r="F917">
        <v>141</v>
      </c>
    </row>
    <row r="918" spans="1:6">
      <c r="A918">
        <v>48175</v>
      </c>
      <c r="B918" t="s">
        <v>1263</v>
      </c>
      <c r="C918">
        <v>100</v>
      </c>
      <c r="D918" t="s">
        <v>2622</v>
      </c>
      <c r="E918">
        <v>1</v>
      </c>
      <c r="F918">
        <v>142</v>
      </c>
    </row>
    <row r="919" spans="1:6">
      <c r="A919">
        <v>48179</v>
      </c>
      <c r="B919" t="s">
        <v>2998</v>
      </c>
      <c r="C919">
        <v>100</v>
      </c>
      <c r="D919" t="s">
        <v>2622</v>
      </c>
      <c r="E919">
        <v>1</v>
      </c>
      <c r="F919">
        <v>145</v>
      </c>
    </row>
    <row r="920" spans="1:6">
      <c r="A920">
        <v>48183</v>
      </c>
      <c r="B920" t="s">
        <v>1886</v>
      </c>
      <c r="C920">
        <v>100</v>
      </c>
      <c r="D920" t="s">
        <v>2622</v>
      </c>
      <c r="E920">
        <v>1</v>
      </c>
      <c r="F920">
        <v>142</v>
      </c>
    </row>
    <row r="921" spans="1:6">
      <c r="A921">
        <v>48187</v>
      </c>
      <c r="B921" t="s">
        <v>1887</v>
      </c>
      <c r="C921">
        <v>100</v>
      </c>
      <c r="D921" t="s">
        <v>2622</v>
      </c>
      <c r="E921">
        <v>1</v>
      </c>
      <c r="F921">
        <v>145</v>
      </c>
    </row>
    <row r="922" spans="1:6">
      <c r="A922">
        <v>48191</v>
      </c>
      <c r="B922" t="s">
        <v>2747</v>
      </c>
      <c r="C922">
        <v>100</v>
      </c>
      <c r="D922" t="s">
        <v>2622</v>
      </c>
      <c r="E922">
        <v>1</v>
      </c>
      <c r="F922">
        <v>143</v>
      </c>
    </row>
    <row r="923" spans="1:6">
      <c r="A923">
        <v>48195</v>
      </c>
      <c r="B923" t="s">
        <v>2748</v>
      </c>
      <c r="C923">
        <v>100</v>
      </c>
      <c r="D923" t="s">
        <v>2622</v>
      </c>
      <c r="E923">
        <v>1</v>
      </c>
      <c r="F923">
        <v>143</v>
      </c>
    </row>
    <row r="924" spans="1:6">
      <c r="A924">
        <v>48199</v>
      </c>
      <c r="B924" t="s">
        <v>1264</v>
      </c>
      <c r="C924">
        <v>100</v>
      </c>
      <c r="D924" t="s">
        <v>2622</v>
      </c>
      <c r="E924">
        <v>1</v>
      </c>
      <c r="F924">
        <v>142</v>
      </c>
    </row>
    <row r="925" spans="1:6">
      <c r="A925">
        <v>48203</v>
      </c>
      <c r="B925" t="s">
        <v>2746</v>
      </c>
      <c r="C925">
        <v>336</v>
      </c>
      <c r="D925" t="s">
        <v>2871</v>
      </c>
      <c r="E925">
        <v>1</v>
      </c>
      <c r="F925">
        <v>142</v>
      </c>
    </row>
    <row r="926" spans="1:6">
      <c r="A926">
        <v>48211</v>
      </c>
      <c r="B926" t="s">
        <v>3001</v>
      </c>
      <c r="C926">
        <v>492</v>
      </c>
      <c r="D926" t="s">
        <v>3002</v>
      </c>
      <c r="E926">
        <v>1</v>
      </c>
      <c r="F926">
        <v>141</v>
      </c>
    </row>
    <row r="927" spans="1:6">
      <c r="A927">
        <v>48215</v>
      </c>
      <c r="B927" t="s">
        <v>1265</v>
      </c>
      <c r="C927">
        <v>635</v>
      </c>
      <c r="D927" t="s">
        <v>1114</v>
      </c>
      <c r="E927">
        <v>1</v>
      </c>
      <c r="F927">
        <v>144</v>
      </c>
    </row>
    <row r="928" spans="1:6">
      <c r="A928">
        <v>48219</v>
      </c>
      <c r="B928" t="s">
        <v>3003</v>
      </c>
      <c r="C928">
        <v>100</v>
      </c>
      <c r="D928" t="s">
        <v>2622</v>
      </c>
      <c r="E928">
        <v>1</v>
      </c>
      <c r="F928">
        <v>145</v>
      </c>
    </row>
    <row r="929" spans="1:6">
      <c r="A929">
        <v>49837</v>
      </c>
      <c r="B929" t="s">
        <v>1266</v>
      </c>
      <c r="C929">
        <v>100</v>
      </c>
      <c r="D929" t="s">
        <v>2622</v>
      </c>
      <c r="E929">
        <v>1</v>
      </c>
      <c r="F929">
        <v>143</v>
      </c>
    </row>
    <row r="930" spans="1:6">
      <c r="A930">
        <v>49896</v>
      </c>
      <c r="B930" t="s">
        <v>1267</v>
      </c>
      <c r="C930">
        <v>100</v>
      </c>
      <c r="D930" t="s">
        <v>2622</v>
      </c>
      <c r="E930">
        <v>1</v>
      </c>
      <c r="F930">
        <v>145</v>
      </c>
    </row>
    <row r="931" spans="1:6">
      <c r="A931">
        <v>49897</v>
      </c>
      <c r="B931" t="s">
        <v>1268</v>
      </c>
      <c r="C931">
        <v>100</v>
      </c>
      <c r="D931" t="s">
        <v>2622</v>
      </c>
      <c r="E931">
        <v>1</v>
      </c>
      <c r="F931">
        <v>145</v>
      </c>
    </row>
    <row r="932" spans="1:6">
      <c r="A932">
        <v>49974</v>
      </c>
      <c r="B932" t="s">
        <v>1269</v>
      </c>
      <c r="C932">
        <v>633</v>
      </c>
      <c r="D932" t="s">
        <v>1626</v>
      </c>
      <c r="E932">
        <v>3</v>
      </c>
      <c r="F932">
        <v>633</v>
      </c>
    </row>
    <row r="933" spans="1:6">
      <c r="A933">
        <v>49978</v>
      </c>
      <c r="B933" t="s">
        <v>1270</v>
      </c>
      <c r="C933">
        <v>645</v>
      </c>
      <c r="D933" t="s">
        <v>249</v>
      </c>
      <c r="E933">
        <v>4</v>
      </c>
      <c r="F933">
        <v>645</v>
      </c>
    </row>
    <row r="934" spans="1:6">
      <c r="A934">
        <v>49982</v>
      </c>
      <c r="B934" t="s">
        <v>1271</v>
      </c>
      <c r="C934">
        <v>669</v>
      </c>
      <c r="D934" t="s">
        <v>321</v>
      </c>
      <c r="E934">
        <v>5</v>
      </c>
      <c r="F934">
        <v>669</v>
      </c>
    </row>
    <row r="935" spans="1:6">
      <c r="A935">
        <v>49986</v>
      </c>
      <c r="B935" t="s">
        <v>1272</v>
      </c>
      <c r="C935">
        <v>244</v>
      </c>
      <c r="D935" t="s">
        <v>275</v>
      </c>
      <c r="E935">
        <v>6</v>
      </c>
      <c r="F935">
        <v>603</v>
      </c>
    </row>
    <row r="936" spans="1:6">
      <c r="A936">
        <v>49990</v>
      </c>
      <c r="B936" t="s">
        <v>1273</v>
      </c>
      <c r="C936">
        <v>582</v>
      </c>
      <c r="D936" t="s">
        <v>1910</v>
      </c>
      <c r="E936">
        <v>7</v>
      </c>
      <c r="F936">
        <v>582</v>
      </c>
    </row>
    <row r="937" spans="1:6">
      <c r="A937">
        <v>49994</v>
      </c>
      <c r="B937" t="s">
        <v>1274</v>
      </c>
      <c r="C937">
        <v>209</v>
      </c>
      <c r="D937" t="s">
        <v>1610</v>
      </c>
      <c r="E937">
        <v>8</v>
      </c>
      <c r="F937">
        <v>209</v>
      </c>
    </row>
    <row r="938" spans="1:6">
      <c r="A938">
        <v>49998</v>
      </c>
      <c r="B938" t="s">
        <v>1275</v>
      </c>
      <c r="C938">
        <v>647</v>
      </c>
      <c r="D938" t="s">
        <v>283</v>
      </c>
      <c r="E938">
        <v>9</v>
      </c>
      <c r="F938">
        <v>647</v>
      </c>
    </row>
    <row r="939" spans="1:6">
      <c r="A939">
        <v>50002</v>
      </c>
      <c r="B939" t="s">
        <v>1276</v>
      </c>
      <c r="C939">
        <v>177</v>
      </c>
      <c r="D939" t="s">
        <v>268</v>
      </c>
      <c r="E939">
        <v>10</v>
      </c>
      <c r="F939">
        <v>177</v>
      </c>
    </row>
    <row r="940" spans="1:6">
      <c r="A940">
        <v>50006</v>
      </c>
      <c r="B940" t="s">
        <v>1277</v>
      </c>
      <c r="C940">
        <v>562</v>
      </c>
      <c r="D940" t="s">
        <v>255</v>
      </c>
      <c r="E940">
        <v>11</v>
      </c>
      <c r="F940">
        <v>562</v>
      </c>
    </row>
    <row r="941" spans="1:6">
      <c r="A941">
        <v>50014</v>
      </c>
      <c r="B941" t="s">
        <v>1278</v>
      </c>
      <c r="C941">
        <v>574</v>
      </c>
      <c r="D941" t="s">
        <v>876</v>
      </c>
      <c r="E941">
        <v>3</v>
      </c>
      <c r="F941">
        <v>574</v>
      </c>
    </row>
    <row r="942" spans="1:6">
      <c r="A942">
        <v>50982</v>
      </c>
      <c r="B942" t="s">
        <v>1279</v>
      </c>
      <c r="C942">
        <v>688</v>
      </c>
      <c r="D942" t="s">
        <v>1624</v>
      </c>
      <c r="E942">
        <v>4</v>
      </c>
      <c r="F942">
        <v>688</v>
      </c>
    </row>
    <row r="943" spans="1:6">
      <c r="A943">
        <v>50983</v>
      </c>
      <c r="B943" t="s">
        <v>1280</v>
      </c>
      <c r="C943">
        <v>645</v>
      </c>
      <c r="D943" t="s">
        <v>249</v>
      </c>
      <c r="E943">
        <v>4</v>
      </c>
      <c r="F943">
        <v>645</v>
      </c>
    </row>
    <row r="944" spans="1:6">
      <c r="A944">
        <v>53011</v>
      </c>
      <c r="B944" t="s">
        <v>1281</v>
      </c>
      <c r="C944">
        <v>419</v>
      </c>
      <c r="D944" t="s">
        <v>2043</v>
      </c>
      <c r="E944">
        <v>8</v>
      </c>
      <c r="F944">
        <v>419</v>
      </c>
    </row>
    <row r="945" spans="1:6">
      <c r="A945">
        <v>57649</v>
      </c>
      <c r="B945" t="s">
        <v>1282</v>
      </c>
      <c r="C945">
        <v>244</v>
      </c>
      <c r="D945" t="s">
        <v>275</v>
      </c>
      <c r="E945">
        <v>6</v>
      </c>
      <c r="F945">
        <v>603</v>
      </c>
    </row>
    <row r="946" spans="1:6">
      <c r="A946">
        <v>57650</v>
      </c>
      <c r="B946" t="s">
        <v>1283</v>
      </c>
      <c r="C946">
        <v>244</v>
      </c>
      <c r="D946" t="s">
        <v>275</v>
      </c>
      <c r="E946">
        <v>6</v>
      </c>
      <c r="F946">
        <v>603</v>
      </c>
    </row>
    <row r="947" spans="1:6">
      <c r="A947">
        <v>57651</v>
      </c>
      <c r="B947" t="s">
        <v>1284</v>
      </c>
      <c r="C947">
        <v>244</v>
      </c>
      <c r="D947" t="s">
        <v>275</v>
      </c>
      <c r="E947">
        <v>6</v>
      </c>
      <c r="F947">
        <v>603</v>
      </c>
    </row>
    <row r="948" spans="1:6">
      <c r="A948">
        <v>57652</v>
      </c>
      <c r="B948" t="s">
        <v>1285</v>
      </c>
      <c r="C948">
        <v>244</v>
      </c>
      <c r="D948" t="s">
        <v>275</v>
      </c>
      <c r="E948">
        <v>6</v>
      </c>
      <c r="F948">
        <v>603</v>
      </c>
    </row>
    <row r="949" spans="1:6">
      <c r="A949">
        <v>57653</v>
      </c>
      <c r="B949" t="s">
        <v>1286</v>
      </c>
      <c r="C949">
        <v>669</v>
      </c>
      <c r="D949" t="s">
        <v>321</v>
      </c>
      <c r="E949">
        <v>5</v>
      </c>
      <c r="F949">
        <v>669</v>
      </c>
    </row>
    <row r="950" spans="1:6">
      <c r="A950">
        <v>57654</v>
      </c>
      <c r="B950" t="s">
        <v>1287</v>
      </c>
      <c r="C950">
        <v>669</v>
      </c>
      <c r="D950" t="s">
        <v>321</v>
      </c>
      <c r="E950">
        <v>5</v>
      </c>
      <c r="F950">
        <v>669</v>
      </c>
    </row>
    <row r="951" spans="1:6">
      <c r="A951">
        <v>57677</v>
      </c>
      <c r="B951" t="s">
        <v>3004</v>
      </c>
      <c r="C951">
        <v>100</v>
      </c>
      <c r="D951" t="s">
        <v>2622</v>
      </c>
      <c r="E951">
        <v>1</v>
      </c>
      <c r="F951">
        <v>145</v>
      </c>
    </row>
    <row r="952" spans="1:6">
      <c r="A952">
        <v>58300</v>
      </c>
      <c r="B952" t="s">
        <v>2781</v>
      </c>
      <c r="C952">
        <v>100</v>
      </c>
      <c r="D952" t="s">
        <v>2622</v>
      </c>
      <c r="E952">
        <v>1</v>
      </c>
      <c r="F952">
        <v>145</v>
      </c>
    </row>
    <row r="953" spans="1:6">
      <c r="A953">
        <v>58301</v>
      </c>
      <c r="B953" t="s">
        <v>2782</v>
      </c>
      <c r="C953">
        <v>100</v>
      </c>
      <c r="D953" t="s">
        <v>2622</v>
      </c>
      <c r="E953">
        <v>1</v>
      </c>
      <c r="F953">
        <v>145</v>
      </c>
    </row>
    <row r="954" spans="1:6">
      <c r="A954">
        <v>58302</v>
      </c>
      <c r="B954" t="s">
        <v>2783</v>
      </c>
      <c r="C954">
        <v>206</v>
      </c>
      <c r="D954" t="s">
        <v>2991</v>
      </c>
      <c r="E954">
        <v>1</v>
      </c>
      <c r="F954">
        <v>141</v>
      </c>
    </row>
    <row r="955" spans="1:6">
      <c r="A955">
        <v>58315</v>
      </c>
      <c r="B955" t="s">
        <v>2784</v>
      </c>
      <c r="C955">
        <v>100</v>
      </c>
      <c r="D955" t="s">
        <v>2622</v>
      </c>
      <c r="E955">
        <v>1</v>
      </c>
      <c r="F955">
        <v>145</v>
      </c>
    </row>
    <row r="956" spans="1:6">
      <c r="A956">
        <v>58334</v>
      </c>
      <c r="B956" t="s">
        <v>1288</v>
      </c>
      <c r="C956">
        <v>310</v>
      </c>
      <c r="D956" t="s">
        <v>285</v>
      </c>
      <c r="E956">
        <v>7</v>
      </c>
      <c r="F956">
        <v>310</v>
      </c>
    </row>
    <row r="957" spans="1:6">
      <c r="A957">
        <v>58336</v>
      </c>
      <c r="B957" t="s">
        <v>2833</v>
      </c>
      <c r="C957">
        <v>100</v>
      </c>
      <c r="D957" t="s">
        <v>2622</v>
      </c>
      <c r="E957">
        <v>1</v>
      </c>
      <c r="F957">
        <v>145</v>
      </c>
    </row>
    <row r="958" spans="1:6">
      <c r="A958">
        <v>58488</v>
      </c>
      <c r="B958" t="s">
        <v>1346</v>
      </c>
      <c r="C958">
        <v>100</v>
      </c>
      <c r="D958" t="s">
        <v>2622</v>
      </c>
      <c r="E958">
        <v>1</v>
      </c>
      <c r="F958">
        <v>145</v>
      </c>
    </row>
    <row r="959" spans="1:6">
      <c r="A959">
        <v>58492</v>
      </c>
      <c r="B959" t="s">
        <v>1347</v>
      </c>
      <c r="C959">
        <v>100</v>
      </c>
      <c r="D959" t="s">
        <v>2622</v>
      </c>
      <c r="E959">
        <v>1</v>
      </c>
      <c r="F959">
        <v>142</v>
      </c>
    </row>
    <row r="960" spans="1:6">
      <c r="A960">
        <v>58512</v>
      </c>
      <c r="B960" t="s">
        <v>2834</v>
      </c>
      <c r="C960">
        <v>100</v>
      </c>
      <c r="D960" t="s">
        <v>2622</v>
      </c>
      <c r="E960">
        <v>1</v>
      </c>
      <c r="F960">
        <v>145</v>
      </c>
    </row>
    <row r="961" spans="1:6">
      <c r="A961">
        <v>58513</v>
      </c>
      <c r="B961" t="s">
        <v>3012</v>
      </c>
      <c r="C961">
        <v>100</v>
      </c>
      <c r="D961" t="s">
        <v>2622</v>
      </c>
      <c r="E961">
        <v>1</v>
      </c>
      <c r="F961">
        <v>145</v>
      </c>
    </row>
    <row r="962" spans="1:6">
      <c r="A962">
        <v>58616</v>
      </c>
      <c r="B962" t="s">
        <v>3180</v>
      </c>
      <c r="C962">
        <v>100</v>
      </c>
      <c r="D962" t="s">
        <v>2622</v>
      </c>
      <c r="E962">
        <v>1</v>
      </c>
      <c r="F962">
        <v>145</v>
      </c>
    </row>
    <row r="963" spans="1:6">
      <c r="A963">
        <v>59156</v>
      </c>
      <c r="B963" t="s">
        <v>1348</v>
      </c>
      <c r="C963">
        <v>100</v>
      </c>
      <c r="D963" t="s">
        <v>2622</v>
      </c>
      <c r="E963">
        <v>1</v>
      </c>
      <c r="F963">
        <v>144</v>
      </c>
    </row>
    <row r="964" spans="1:6">
      <c r="A964">
        <v>59157</v>
      </c>
      <c r="B964" t="s">
        <v>3181</v>
      </c>
      <c r="C964">
        <v>100</v>
      </c>
      <c r="D964" t="s">
        <v>2622</v>
      </c>
      <c r="E964">
        <v>1</v>
      </c>
      <c r="F964">
        <v>145</v>
      </c>
    </row>
    <row r="965" spans="1:6">
      <c r="A965">
        <v>59158</v>
      </c>
      <c r="B965" t="s">
        <v>3013</v>
      </c>
      <c r="C965">
        <v>100</v>
      </c>
      <c r="D965" t="s">
        <v>2622</v>
      </c>
      <c r="E965">
        <v>1</v>
      </c>
      <c r="F965">
        <v>145</v>
      </c>
    </row>
    <row r="966" spans="1:6">
      <c r="A966">
        <v>59159</v>
      </c>
      <c r="B966" t="s">
        <v>1349</v>
      </c>
      <c r="C966">
        <v>100</v>
      </c>
      <c r="D966" t="s">
        <v>2622</v>
      </c>
      <c r="E966">
        <v>1</v>
      </c>
      <c r="F966">
        <v>144</v>
      </c>
    </row>
    <row r="967" spans="1:6">
      <c r="A967">
        <v>59161</v>
      </c>
      <c r="B967" t="s">
        <v>3014</v>
      </c>
      <c r="C967">
        <v>100</v>
      </c>
      <c r="D967" t="s">
        <v>2622</v>
      </c>
      <c r="E967">
        <v>1</v>
      </c>
      <c r="F967">
        <v>145</v>
      </c>
    </row>
    <row r="968" spans="1:6">
      <c r="A968">
        <v>59162</v>
      </c>
      <c r="B968" t="s">
        <v>2836</v>
      </c>
      <c r="C968">
        <v>100</v>
      </c>
      <c r="D968" t="s">
        <v>2622</v>
      </c>
      <c r="E968">
        <v>1</v>
      </c>
      <c r="F968">
        <v>145</v>
      </c>
    </row>
    <row r="969" spans="1:6">
      <c r="A969">
        <v>59163</v>
      </c>
      <c r="B969" t="s">
        <v>1350</v>
      </c>
      <c r="C969">
        <v>100</v>
      </c>
      <c r="D969" t="s">
        <v>2622</v>
      </c>
      <c r="E969">
        <v>1</v>
      </c>
      <c r="F969">
        <v>144</v>
      </c>
    </row>
    <row r="970" spans="1:6">
      <c r="A970">
        <v>59164</v>
      </c>
      <c r="B970" t="s">
        <v>3017</v>
      </c>
      <c r="C970">
        <v>100</v>
      </c>
      <c r="D970" t="s">
        <v>2622</v>
      </c>
      <c r="E970">
        <v>1</v>
      </c>
      <c r="F970">
        <v>145</v>
      </c>
    </row>
    <row r="971" spans="1:6">
      <c r="A971">
        <v>59165</v>
      </c>
      <c r="B971" t="s">
        <v>3018</v>
      </c>
      <c r="C971">
        <v>100</v>
      </c>
      <c r="D971" t="s">
        <v>2622</v>
      </c>
      <c r="E971">
        <v>1</v>
      </c>
      <c r="F971">
        <v>145</v>
      </c>
    </row>
    <row r="972" spans="1:6">
      <c r="A972">
        <v>59166</v>
      </c>
      <c r="B972" t="s">
        <v>3019</v>
      </c>
      <c r="C972">
        <v>100</v>
      </c>
      <c r="D972" t="s">
        <v>2622</v>
      </c>
      <c r="E972">
        <v>1</v>
      </c>
      <c r="F972">
        <v>145</v>
      </c>
    </row>
    <row r="973" spans="1:6">
      <c r="A973">
        <v>59167</v>
      </c>
      <c r="B973" t="s">
        <v>3021</v>
      </c>
      <c r="C973">
        <v>100</v>
      </c>
      <c r="D973" t="s">
        <v>2622</v>
      </c>
      <c r="E973">
        <v>1</v>
      </c>
      <c r="F973">
        <v>145</v>
      </c>
    </row>
    <row r="974" spans="1:6">
      <c r="A974">
        <v>59168</v>
      </c>
      <c r="B974" t="s">
        <v>1351</v>
      </c>
      <c r="C974">
        <v>100</v>
      </c>
      <c r="D974" t="s">
        <v>2622</v>
      </c>
      <c r="E974">
        <v>1</v>
      </c>
      <c r="F974">
        <v>141</v>
      </c>
    </row>
    <row r="975" spans="1:6">
      <c r="A975">
        <v>59169</v>
      </c>
      <c r="B975" t="s">
        <v>1352</v>
      </c>
      <c r="C975">
        <v>100</v>
      </c>
      <c r="D975" t="s">
        <v>2622</v>
      </c>
      <c r="E975">
        <v>1</v>
      </c>
      <c r="F975">
        <v>142</v>
      </c>
    </row>
    <row r="976" spans="1:6">
      <c r="A976">
        <v>59170</v>
      </c>
      <c r="B976" t="s">
        <v>2843</v>
      </c>
      <c r="C976">
        <v>100</v>
      </c>
      <c r="D976" t="s">
        <v>2622</v>
      </c>
      <c r="E976">
        <v>1</v>
      </c>
      <c r="F976">
        <v>145</v>
      </c>
    </row>
    <row r="977" spans="1:6">
      <c r="A977">
        <v>59171</v>
      </c>
      <c r="B977" t="s">
        <v>2844</v>
      </c>
      <c r="C977">
        <v>100</v>
      </c>
      <c r="D977" t="s">
        <v>2622</v>
      </c>
      <c r="E977">
        <v>1</v>
      </c>
      <c r="F977">
        <v>145</v>
      </c>
    </row>
    <row r="978" spans="1:6">
      <c r="A978">
        <v>59172</v>
      </c>
      <c r="B978" t="s">
        <v>2845</v>
      </c>
      <c r="C978">
        <v>100</v>
      </c>
      <c r="D978" t="s">
        <v>2622</v>
      </c>
      <c r="E978">
        <v>1</v>
      </c>
      <c r="F978">
        <v>145</v>
      </c>
    </row>
    <row r="979" spans="1:6">
      <c r="A979">
        <v>59173</v>
      </c>
      <c r="B979" t="s">
        <v>3023</v>
      </c>
      <c r="C979">
        <v>100</v>
      </c>
      <c r="D979" t="s">
        <v>2622</v>
      </c>
      <c r="E979">
        <v>1</v>
      </c>
      <c r="F979">
        <v>145</v>
      </c>
    </row>
    <row r="980" spans="1:6">
      <c r="A980">
        <v>59174</v>
      </c>
      <c r="B980" t="s">
        <v>1353</v>
      </c>
      <c r="C980">
        <v>100</v>
      </c>
      <c r="D980" t="s">
        <v>2622</v>
      </c>
      <c r="E980">
        <v>1</v>
      </c>
      <c r="F980">
        <v>141</v>
      </c>
    </row>
    <row r="981" spans="1:6">
      <c r="A981">
        <v>59175</v>
      </c>
      <c r="B981" t="s">
        <v>1354</v>
      </c>
      <c r="C981">
        <v>100</v>
      </c>
      <c r="D981" t="s">
        <v>2622</v>
      </c>
      <c r="E981">
        <v>1</v>
      </c>
      <c r="F981">
        <v>141</v>
      </c>
    </row>
    <row r="982" spans="1:6">
      <c r="A982">
        <v>59176</v>
      </c>
      <c r="B982" t="s">
        <v>3024</v>
      </c>
      <c r="C982">
        <v>100</v>
      </c>
      <c r="D982" t="s">
        <v>2622</v>
      </c>
      <c r="E982">
        <v>1</v>
      </c>
      <c r="F982">
        <v>145</v>
      </c>
    </row>
    <row r="983" spans="1:6">
      <c r="A983">
        <v>59177</v>
      </c>
      <c r="B983" t="s">
        <v>3242</v>
      </c>
      <c r="C983">
        <v>100</v>
      </c>
      <c r="D983" t="s">
        <v>2622</v>
      </c>
      <c r="E983">
        <v>1</v>
      </c>
      <c r="F983">
        <v>145</v>
      </c>
    </row>
    <row r="984" spans="1:6">
      <c r="A984">
        <v>59178</v>
      </c>
      <c r="B984" t="s">
        <v>3243</v>
      </c>
      <c r="C984">
        <v>100</v>
      </c>
      <c r="D984" t="s">
        <v>2622</v>
      </c>
      <c r="E984">
        <v>1</v>
      </c>
      <c r="F984">
        <v>145</v>
      </c>
    </row>
    <row r="985" spans="1:6">
      <c r="A985">
        <v>59179</v>
      </c>
      <c r="B985" t="s">
        <v>3244</v>
      </c>
      <c r="C985">
        <v>100</v>
      </c>
      <c r="D985" t="s">
        <v>2622</v>
      </c>
      <c r="E985">
        <v>1</v>
      </c>
      <c r="F985">
        <v>145</v>
      </c>
    </row>
    <row r="986" spans="1:6">
      <c r="A986">
        <v>59180</v>
      </c>
      <c r="B986" t="s">
        <v>2873</v>
      </c>
      <c r="C986">
        <v>100</v>
      </c>
      <c r="D986" t="s">
        <v>2622</v>
      </c>
      <c r="E986">
        <v>1</v>
      </c>
      <c r="F986">
        <v>145</v>
      </c>
    </row>
    <row r="987" spans="1:6">
      <c r="A987">
        <v>59181</v>
      </c>
      <c r="B987" t="s">
        <v>2874</v>
      </c>
      <c r="C987">
        <v>100</v>
      </c>
      <c r="D987" t="s">
        <v>2622</v>
      </c>
      <c r="E987">
        <v>1</v>
      </c>
      <c r="F987">
        <v>145</v>
      </c>
    </row>
    <row r="988" spans="1:6">
      <c r="A988">
        <v>59182</v>
      </c>
      <c r="B988" t="s">
        <v>3057</v>
      </c>
      <c r="C988">
        <v>100</v>
      </c>
      <c r="D988" t="s">
        <v>2622</v>
      </c>
      <c r="E988">
        <v>1</v>
      </c>
      <c r="F988">
        <v>145</v>
      </c>
    </row>
    <row r="989" spans="1:6">
      <c r="A989">
        <v>59183</v>
      </c>
      <c r="B989" t="s">
        <v>3058</v>
      </c>
      <c r="C989">
        <v>100</v>
      </c>
      <c r="D989" t="s">
        <v>2622</v>
      </c>
      <c r="E989">
        <v>1</v>
      </c>
      <c r="F989">
        <v>145</v>
      </c>
    </row>
    <row r="990" spans="1:6">
      <c r="A990">
        <v>59184</v>
      </c>
      <c r="B990" t="s">
        <v>3059</v>
      </c>
      <c r="C990">
        <v>100</v>
      </c>
      <c r="D990" t="s">
        <v>2622</v>
      </c>
      <c r="E990">
        <v>1</v>
      </c>
      <c r="F990">
        <v>145</v>
      </c>
    </row>
    <row r="991" spans="1:6">
      <c r="A991">
        <v>59186</v>
      </c>
      <c r="B991" t="s">
        <v>1355</v>
      </c>
      <c r="C991">
        <v>100</v>
      </c>
      <c r="D991" t="s">
        <v>2622</v>
      </c>
      <c r="E991">
        <v>1</v>
      </c>
      <c r="F991">
        <v>141</v>
      </c>
    </row>
    <row r="992" spans="1:6">
      <c r="A992">
        <v>59187</v>
      </c>
      <c r="B992" t="s">
        <v>1356</v>
      </c>
      <c r="C992">
        <v>100</v>
      </c>
      <c r="D992" t="s">
        <v>2622</v>
      </c>
      <c r="E992">
        <v>1</v>
      </c>
      <c r="F992">
        <v>141</v>
      </c>
    </row>
    <row r="993" spans="1:6">
      <c r="A993">
        <v>59188</v>
      </c>
      <c r="B993" t="s">
        <v>1357</v>
      </c>
      <c r="C993">
        <v>100</v>
      </c>
      <c r="D993" t="s">
        <v>2622</v>
      </c>
      <c r="E993">
        <v>1</v>
      </c>
      <c r="F993">
        <v>141</v>
      </c>
    </row>
    <row r="994" spans="1:6">
      <c r="A994">
        <v>59189</v>
      </c>
      <c r="B994" t="s">
        <v>3060</v>
      </c>
      <c r="C994">
        <v>100</v>
      </c>
      <c r="D994" t="s">
        <v>2622</v>
      </c>
      <c r="E994">
        <v>1</v>
      </c>
      <c r="F994">
        <v>145</v>
      </c>
    </row>
    <row r="995" spans="1:6">
      <c r="A995">
        <v>59191</v>
      </c>
      <c r="B995" t="s">
        <v>2879</v>
      </c>
      <c r="C995">
        <v>100</v>
      </c>
      <c r="D995" t="s">
        <v>2622</v>
      </c>
      <c r="E995">
        <v>1</v>
      </c>
      <c r="F995">
        <v>145</v>
      </c>
    </row>
    <row r="996" spans="1:6">
      <c r="A996">
        <v>59192</v>
      </c>
      <c r="B996" t="s">
        <v>2880</v>
      </c>
      <c r="C996">
        <v>100</v>
      </c>
      <c r="D996" t="s">
        <v>2622</v>
      </c>
      <c r="E996">
        <v>1</v>
      </c>
      <c r="F996">
        <v>145</v>
      </c>
    </row>
    <row r="997" spans="1:6">
      <c r="A997">
        <v>59193</v>
      </c>
      <c r="B997" t="s">
        <v>3062</v>
      </c>
      <c r="C997">
        <v>100</v>
      </c>
      <c r="D997" t="s">
        <v>2622</v>
      </c>
      <c r="E997">
        <v>1</v>
      </c>
      <c r="F997">
        <v>145</v>
      </c>
    </row>
    <row r="998" spans="1:6">
      <c r="A998">
        <v>59194</v>
      </c>
      <c r="B998" t="s">
        <v>3063</v>
      </c>
      <c r="C998">
        <v>100</v>
      </c>
      <c r="D998" t="s">
        <v>2622</v>
      </c>
      <c r="E998">
        <v>1</v>
      </c>
      <c r="F998">
        <v>145</v>
      </c>
    </row>
    <row r="999" spans="1:6">
      <c r="A999">
        <v>59195</v>
      </c>
      <c r="B999" t="s">
        <v>3064</v>
      </c>
      <c r="C999">
        <v>100</v>
      </c>
      <c r="D999" t="s">
        <v>2622</v>
      </c>
      <c r="E999">
        <v>1</v>
      </c>
      <c r="F999">
        <v>145</v>
      </c>
    </row>
    <row r="1000" spans="1:6">
      <c r="A1000">
        <v>59196</v>
      </c>
      <c r="B1000" t="s">
        <v>2408</v>
      </c>
      <c r="C1000">
        <v>100</v>
      </c>
      <c r="D1000" t="s">
        <v>2622</v>
      </c>
      <c r="E1000">
        <v>1</v>
      </c>
      <c r="F1000">
        <v>145</v>
      </c>
    </row>
    <row r="1001" spans="1:6">
      <c r="A1001">
        <v>59197</v>
      </c>
      <c r="B1001" t="s">
        <v>2409</v>
      </c>
      <c r="C1001">
        <v>100</v>
      </c>
      <c r="D1001" t="s">
        <v>2622</v>
      </c>
      <c r="E1001">
        <v>1</v>
      </c>
      <c r="F1001">
        <v>145</v>
      </c>
    </row>
    <row r="1002" spans="1:6">
      <c r="A1002">
        <v>59198</v>
      </c>
      <c r="B1002" t="s">
        <v>2410</v>
      </c>
      <c r="C1002">
        <v>100</v>
      </c>
      <c r="D1002" t="s">
        <v>2622</v>
      </c>
      <c r="E1002">
        <v>1</v>
      </c>
      <c r="F1002">
        <v>145</v>
      </c>
    </row>
    <row r="1003" spans="1:6">
      <c r="A1003">
        <v>59199</v>
      </c>
      <c r="B1003" t="s">
        <v>2411</v>
      </c>
      <c r="C1003">
        <v>100</v>
      </c>
      <c r="D1003" t="s">
        <v>2622</v>
      </c>
      <c r="E1003">
        <v>1</v>
      </c>
      <c r="F1003">
        <v>145</v>
      </c>
    </row>
    <row r="1004" spans="1:6">
      <c r="A1004">
        <v>59200</v>
      </c>
      <c r="B1004" t="s">
        <v>1358</v>
      </c>
      <c r="C1004">
        <v>100</v>
      </c>
      <c r="D1004" t="s">
        <v>2622</v>
      </c>
      <c r="E1004">
        <v>1</v>
      </c>
      <c r="F1004">
        <v>141</v>
      </c>
    </row>
    <row r="1005" spans="1:6">
      <c r="A1005">
        <v>59201</v>
      </c>
      <c r="B1005" t="s">
        <v>2413</v>
      </c>
      <c r="C1005">
        <v>100</v>
      </c>
      <c r="D1005" t="s">
        <v>2622</v>
      </c>
      <c r="E1005">
        <v>1</v>
      </c>
      <c r="F1005">
        <v>145</v>
      </c>
    </row>
    <row r="1006" spans="1:6">
      <c r="A1006">
        <v>59202</v>
      </c>
      <c r="B1006" t="s">
        <v>1359</v>
      </c>
      <c r="C1006">
        <v>100</v>
      </c>
      <c r="D1006" t="s">
        <v>2622</v>
      </c>
      <c r="E1006">
        <v>1</v>
      </c>
      <c r="F1006">
        <v>145</v>
      </c>
    </row>
    <row r="1007" spans="1:6">
      <c r="A1007">
        <v>59203</v>
      </c>
      <c r="B1007" t="s">
        <v>2889</v>
      </c>
      <c r="C1007">
        <v>100</v>
      </c>
      <c r="D1007" t="s">
        <v>2622</v>
      </c>
      <c r="E1007">
        <v>1</v>
      </c>
      <c r="F1007">
        <v>145</v>
      </c>
    </row>
    <row r="1008" spans="1:6">
      <c r="A1008">
        <v>59204</v>
      </c>
      <c r="B1008" t="s">
        <v>3073</v>
      </c>
      <c r="C1008">
        <v>100</v>
      </c>
      <c r="D1008" t="s">
        <v>2622</v>
      </c>
      <c r="E1008">
        <v>1</v>
      </c>
      <c r="F1008">
        <v>145</v>
      </c>
    </row>
    <row r="1009" spans="1:6">
      <c r="A1009">
        <v>59205</v>
      </c>
      <c r="B1009" t="s">
        <v>1360</v>
      </c>
      <c r="C1009">
        <v>100</v>
      </c>
      <c r="D1009" t="s">
        <v>2622</v>
      </c>
      <c r="E1009">
        <v>1</v>
      </c>
      <c r="F1009">
        <v>141</v>
      </c>
    </row>
    <row r="1010" spans="1:6">
      <c r="A1010">
        <v>59206</v>
      </c>
      <c r="B1010" t="s">
        <v>3074</v>
      </c>
      <c r="C1010">
        <v>100</v>
      </c>
      <c r="D1010" t="s">
        <v>2622</v>
      </c>
      <c r="E1010">
        <v>1</v>
      </c>
      <c r="F1010">
        <v>144</v>
      </c>
    </row>
    <row r="1011" spans="1:6">
      <c r="A1011">
        <v>59207</v>
      </c>
      <c r="B1011" t="s">
        <v>3075</v>
      </c>
      <c r="C1011">
        <v>100</v>
      </c>
      <c r="D1011" t="s">
        <v>2622</v>
      </c>
      <c r="E1011">
        <v>1</v>
      </c>
      <c r="F1011">
        <v>145</v>
      </c>
    </row>
    <row r="1012" spans="1:6">
      <c r="A1012">
        <v>59208</v>
      </c>
      <c r="B1012" t="s">
        <v>2895</v>
      </c>
      <c r="C1012">
        <v>100</v>
      </c>
      <c r="D1012" t="s">
        <v>2622</v>
      </c>
      <c r="E1012">
        <v>1</v>
      </c>
      <c r="F1012">
        <v>145</v>
      </c>
    </row>
    <row r="1013" spans="1:6">
      <c r="A1013">
        <v>59209</v>
      </c>
      <c r="B1013" t="s">
        <v>2896</v>
      </c>
      <c r="C1013">
        <v>100</v>
      </c>
      <c r="D1013" t="s">
        <v>2622</v>
      </c>
      <c r="E1013">
        <v>1</v>
      </c>
      <c r="F1013">
        <v>145</v>
      </c>
    </row>
    <row r="1014" spans="1:6">
      <c r="A1014">
        <v>59210</v>
      </c>
      <c r="B1014" t="s">
        <v>2897</v>
      </c>
      <c r="C1014">
        <v>100</v>
      </c>
      <c r="D1014" t="s">
        <v>2622</v>
      </c>
      <c r="E1014">
        <v>1</v>
      </c>
      <c r="F1014">
        <v>145</v>
      </c>
    </row>
    <row r="1015" spans="1:6">
      <c r="A1015">
        <v>59211</v>
      </c>
      <c r="B1015" t="s">
        <v>2898</v>
      </c>
      <c r="C1015">
        <v>100</v>
      </c>
      <c r="D1015" t="s">
        <v>2622</v>
      </c>
      <c r="E1015">
        <v>1</v>
      </c>
      <c r="F1015">
        <v>145</v>
      </c>
    </row>
    <row r="1016" spans="1:6">
      <c r="A1016">
        <v>59212</v>
      </c>
      <c r="B1016" t="s">
        <v>1361</v>
      </c>
      <c r="C1016">
        <v>100</v>
      </c>
      <c r="D1016" t="s">
        <v>2622</v>
      </c>
      <c r="E1016">
        <v>1</v>
      </c>
      <c r="F1016">
        <v>144</v>
      </c>
    </row>
    <row r="1017" spans="1:6">
      <c r="A1017">
        <v>59214</v>
      </c>
      <c r="B1017" t="s">
        <v>1362</v>
      </c>
      <c r="C1017">
        <v>100</v>
      </c>
      <c r="D1017" t="s">
        <v>2622</v>
      </c>
      <c r="E1017">
        <v>1</v>
      </c>
      <c r="F1017">
        <v>145</v>
      </c>
    </row>
    <row r="1018" spans="1:6">
      <c r="A1018">
        <v>59216</v>
      </c>
      <c r="B1018" t="s">
        <v>1363</v>
      </c>
      <c r="C1018">
        <v>100</v>
      </c>
      <c r="D1018" t="s">
        <v>2622</v>
      </c>
      <c r="E1018">
        <v>1</v>
      </c>
      <c r="F1018">
        <v>144</v>
      </c>
    </row>
    <row r="1019" spans="1:6">
      <c r="A1019">
        <v>59217</v>
      </c>
      <c r="B1019" t="s">
        <v>1364</v>
      </c>
      <c r="C1019">
        <v>100</v>
      </c>
      <c r="D1019" t="s">
        <v>2622</v>
      </c>
      <c r="E1019">
        <v>1</v>
      </c>
      <c r="F1019">
        <v>143</v>
      </c>
    </row>
    <row r="1020" spans="1:6">
      <c r="A1020">
        <v>59218</v>
      </c>
      <c r="B1020" t="s">
        <v>2899</v>
      </c>
      <c r="C1020">
        <v>100</v>
      </c>
      <c r="D1020" t="s">
        <v>2622</v>
      </c>
      <c r="E1020">
        <v>1</v>
      </c>
      <c r="F1020">
        <v>145</v>
      </c>
    </row>
    <row r="1021" spans="1:6">
      <c r="A1021">
        <v>59219</v>
      </c>
      <c r="B1021" t="s">
        <v>2900</v>
      </c>
      <c r="C1021">
        <v>100</v>
      </c>
      <c r="D1021" t="s">
        <v>2622</v>
      </c>
      <c r="E1021">
        <v>1</v>
      </c>
      <c r="F1021">
        <v>145</v>
      </c>
    </row>
    <row r="1022" spans="1:6">
      <c r="A1022">
        <v>59220</v>
      </c>
      <c r="B1022" t="s">
        <v>2913</v>
      </c>
      <c r="C1022">
        <v>100</v>
      </c>
      <c r="D1022" t="s">
        <v>2622</v>
      </c>
      <c r="E1022">
        <v>1</v>
      </c>
      <c r="F1022">
        <v>145</v>
      </c>
    </row>
    <row r="1023" spans="1:6">
      <c r="A1023">
        <v>59221</v>
      </c>
      <c r="B1023" t="s">
        <v>2914</v>
      </c>
      <c r="C1023">
        <v>100</v>
      </c>
      <c r="D1023" t="s">
        <v>2622</v>
      </c>
      <c r="E1023">
        <v>1</v>
      </c>
      <c r="F1023">
        <v>145</v>
      </c>
    </row>
    <row r="1024" spans="1:6">
      <c r="A1024">
        <v>59222</v>
      </c>
      <c r="B1024" t="s">
        <v>2482</v>
      </c>
      <c r="C1024">
        <v>100</v>
      </c>
      <c r="D1024" t="s">
        <v>2622</v>
      </c>
      <c r="E1024">
        <v>1</v>
      </c>
      <c r="F1024">
        <v>145</v>
      </c>
    </row>
    <row r="1025" spans="1:6">
      <c r="A1025">
        <v>59223</v>
      </c>
      <c r="B1025" t="s">
        <v>3085</v>
      </c>
      <c r="C1025">
        <v>100</v>
      </c>
      <c r="D1025" t="s">
        <v>2622</v>
      </c>
      <c r="E1025">
        <v>1</v>
      </c>
      <c r="F1025">
        <v>145</v>
      </c>
    </row>
    <row r="1026" spans="1:6">
      <c r="A1026">
        <v>59224</v>
      </c>
      <c r="B1026" t="s">
        <v>3259</v>
      </c>
      <c r="C1026">
        <v>100</v>
      </c>
      <c r="D1026" t="s">
        <v>2622</v>
      </c>
      <c r="E1026">
        <v>1</v>
      </c>
      <c r="F1026">
        <v>145</v>
      </c>
    </row>
    <row r="1027" spans="1:6">
      <c r="A1027">
        <v>59225</v>
      </c>
      <c r="B1027" t="s">
        <v>3086</v>
      </c>
      <c r="C1027">
        <v>100</v>
      </c>
      <c r="D1027" t="s">
        <v>2622</v>
      </c>
      <c r="E1027">
        <v>1</v>
      </c>
      <c r="F1027">
        <v>145</v>
      </c>
    </row>
    <row r="1028" spans="1:6">
      <c r="A1028">
        <v>59226</v>
      </c>
      <c r="B1028" t="s">
        <v>3087</v>
      </c>
      <c r="C1028">
        <v>100</v>
      </c>
      <c r="D1028" t="s">
        <v>2622</v>
      </c>
      <c r="E1028">
        <v>1</v>
      </c>
      <c r="F1028">
        <v>145</v>
      </c>
    </row>
    <row r="1029" spans="1:6">
      <c r="A1029">
        <v>59227</v>
      </c>
      <c r="B1029" t="s">
        <v>2916</v>
      </c>
      <c r="C1029">
        <v>100</v>
      </c>
      <c r="D1029" t="s">
        <v>2622</v>
      </c>
      <c r="E1029">
        <v>1</v>
      </c>
      <c r="F1029">
        <v>145</v>
      </c>
    </row>
    <row r="1030" spans="1:6">
      <c r="A1030">
        <v>59228</v>
      </c>
      <c r="B1030" t="s">
        <v>2917</v>
      </c>
      <c r="C1030">
        <v>100</v>
      </c>
      <c r="D1030" t="s">
        <v>2622</v>
      </c>
      <c r="E1030">
        <v>1</v>
      </c>
      <c r="F1030">
        <v>145</v>
      </c>
    </row>
    <row r="1031" spans="1:6">
      <c r="A1031">
        <v>59229</v>
      </c>
      <c r="B1031" t="s">
        <v>2918</v>
      </c>
      <c r="C1031">
        <v>100</v>
      </c>
      <c r="D1031" t="s">
        <v>2622</v>
      </c>
      <c r="E1031">
        <v>1</v>
      </c>
      <c r="F1031">
        <v>145</v>
      </c>
    </row>
    <row r="1032" spans="1:6">
      <c r="A1032">
        <v>59230</v>
      </c>
      <c r="B1032" t="s">
        <v>3088</v>
      </c>
      <c r="C1032">
        <v>100</v>
      </c>
      <c r="D1032" t="s">
        <v>2622</v>
      </c>
      <c r="E1032">
        <v>1</v>
      </c>
      <c r="F1032">
        <v>145</v>
      </c>
    </row>
    <row r="1033" spans="1:6">
      <c r="A1033">
        <v>59231</v>
      </c>
      <c r="B1033" t="s">
        <v>3264</v>
      </c>
      <c r="C1033">
        <v>100</v>
      </c>
      <c r="D1033" t="s">
        <v>2622</v>
      </c>
      <c r="E1033">
        <v>1</v>
      </c>
      <c r="F1033">
        <v>145</v>
      </c>
    </row>
    <row r="1034" spans="1:6">
      <c r="A1034">
        <v>59232</v>
      </c>
      <c r="B1034" t="s">
        <v>3265</v>
      </c>
      <c r="C1034">
        <v>100</v>
      </c>
      <c r="D1034" t="s">
        <v>2622</v>
      </c>
      <c r="E1034">
        <v>1</v>
      </c>
      <c r="F1034">
        <v>145</v>
      </c>
    </row>
    <row r="1035" spans="1:6">
      <c r="A1035">
        <v>59233</v>
      </c>
      <c r="B1035" t="s">
        <v>1365</v>
      </c>
      <c r="C1035">
        <v>100</v>
      </c>
      <c r="D1035" t="s">
        <v>2622</v>
      </c>
      <c r="E1035">
        <v>1</v>
      </c>
      <c r="F1035">
        <v>143</v>
      </c>
    </row>
    <row r="1036" spans="1:6">
      <c r="A1036">
        <v>59235</v>
      </c>
      <c r="B1036" t="s">
        <v>1366</v>
      </c>
      <c r="C1036">
        <v>100</v>
      </c>
      <c r="D1036" t="s">
        <v>2622</v>
      </c>
      <c r="E1036">
        <v>1</v>
      </c>
      <c r="F1036">
        <v>143</v>
      </c>
    </row>
    <row r="1037" spans="1:6">
      <c r="A1037">
        <v>59236</v>
      </c>
      <c r="B1037" t="s">
        <v>1367</v>
      </c>
      <c r="C1037">
        <v>100</v>
      </c>
      <c r="D1037" t="s">
        <v>2622</v>
      </c>
      <c r="E1037">
        <v>1</v>
      </c>
      <c r="F1037">
        <v>145</v>
      </c>
    </row>
    <row r="1038" spans="1:6">
      <c r="A1038">
        <v>59237</v>
      </c>
      <c r="B1038" t="s">
        <v>3266</v>
      </c>
      <c r="C1038">
        <v>100</v>
      </c>
      <c r="D1038" t="s">
        <v>2622</v>
      </c>
      <c r="E1038">
        <v>1</v>
      </c>
      <c r="F1038">
        <v>145</v>
      </c>
    </row>
    <row r="1039" spans="1:6">
      <c r="A1039">
        <v>59238</v>
      </c>
      <c r="B1039" t="s">
        <v>3090</v>
      </c>
      <c r="C1039">
        <v>100</v>
      </c>
      <c r="D1039" t="s">
        <v>2622</v>
      </c>
      <c r="E1039">
        <v>1</v>
      </c>
      <c r="F1039">
        <v>145</v>
      </c>
    </row>
    <row r="1040" spans="1:6">
      <c r="A1040">
        <v>59239</v>
      </c>
      <c r="B1040" t="s">
        <v>2924</v>
      </c>
      <c r="C1040">
        <v>100</v>
      </c>
      <c r="D1040" t="s">
        <v>2622</v>
      </c>
      <c r="E1040">
        <v>1</v>
      </c>
      <c r="F1040">
        <v>145</v>
      </c>
    </row>
    <row r="1041" spans="1:6">
      <c r="A1041">
        <v>59240</v>
      </c>
      <c r="B1041" t="s">
        <v>2925</v>
      </c>
      <c r="C1041">
        <v>100</v>
      </c>
      <c r="D1041" t="s">
        <v>2622</v>
      </c>
      <c r="E1041">
        <v>1</v>
      </c>
      <c r="F1041">
        <v>145</v>
      </c>
    </row>
    <row r="1042" spans="1:6">
      <c r="A1042">
        <v>59241</v>
      </c>
      <c r="B1042" t="s">
        <v>2926</v>
      </c>
      <c r="C1042">
        <v>100</v>
      </c>
      <c r="D1042" t="s">
        <v>2622</v>
      </c>
      <c r="E1042">
        <v>1</v>
      </c>
      <c r="F1042">
        <v>145</v>
      </c>
    </row>
    <row r="1043" spans="1:6">
      <c r="A1043">
        <v>59242</v>
      </c>
      <c r="B1043" t="s">
        <v>1368</v>
      </c>
      <c r="C1043">
        <v>100</v>
      </c>
      <c r="D1043" t="s">
        <v>2622</v>
      </c>
      <c r="E1043">
        <v>1</v>
      </c>
      <c r="F1043">
        <v>145</v>
      </c>
    </row>
    <row r="1044" spans="1:6">
      <c r="A1044">
        <v>59243</v>
      </c>
      <c r="B1044" t="s">
        <v>3149</v>
      </c>
      <c r="C1044">
        <v>100</v>
      </c>
      <c r="D1044" t="s">
        <v>2622</v>
      </c>
      <c r="E1044">
        <v>1</v>
      </c>
      <c r="F1044">
        <v>145</v>
      </c>
    </row>
    <row r="1045" spans="1:6">
      <c r="A1045">
        <v>59244</v>
      </c>
      <c r="B1045" t="s">
        <v>3156</v>
      </c>
      <c r="C1045">
        <v>100</v>
      </c>
      <c r="D1045" t="s">
        <v>2622</v>
      </c>
      <c r="E1045">
        <v>1</v>
      </c>
      <c r="F1045">
        <v>145</v>
      </c>
    </row>
    <row r="1046" spans="1:6">
      <c r="A1046">
        <v>59245</v>
      </c>
      <c r="B1046" t="s">
        <v>3157</v>
      </c>
      <c r="C1046">
        <v>100</v>
      </c>
      <c r="D1046" t="s">
        <v>2622</v>
      </c>
      <c r="E1046">
        <v>1</v>
      </c>
      <c r="F1046">
        <v>145</v>
      </c>
    </row>
    <row r="1047" spans="1:6">
      <c r="A1047">
        <v>59246</v>
      </c>
      <c r="B1047" t="s">
        <v>3158</v>
      </c>
      <c r="C1047">
        <v>100</v>
      </c>
      <c r="D1047" t="s">
        <v>2622</v>
      </c>
      <c r="E1047">
        <v>1</v>
      </c>
      <c r="F1047">
        <v>145</v>
      </c>
    </row>
    <row r="1048" spans="1:6">
      <c r="A1048">
        <v>59247</v>
      </c>
      <c r="B1048" t="s">
        <v>3160</v>
      </c>
      <c r="C1048">
        <v>100</v>
      </c>
      <c r="D1048" t="s">
        <v>2622</v>
      </c>
      <c r="E1048">
        <v>1</v>
      </c>
      <c r="F1048">
        <v>145</v>
      </c>
    </row>
    <row r="1049" spans="1:6">
      <c r="A1049">
        <v>59248</v>
      </c>
      <c r="B1049" t="s">
        <v>1369</v>
      </c>
      <c r="C1049">
        <v>100</v>
      </c>
      <c r="D1049" t="s">
        <v>2622</v>
      </c>
      <c r="E1049">
        <v>1</v>
      </c>
      <c r="F1049">
        <v>144</v>
      </c>
    </row>
    <row r="1050" spans="1:6">
      <c r="A1050">
        <v>59249</v>
      </c>
      <c r="B1050" t="s">
        <v>2978</v>
      </c>
      <c r="C1050">
        <v>100</v>
      </c>
      <c r="D1050" t="s">
        <v>2622</v>
      </c>
      <c r="E1050">
        <v>1</v>
      </c>
      <c r="F1050">
        <v>145</v>
      </c>
    </row>
    <row r="1051" spans="1:6">
      <c r="A1051">
        <v>59250</v>
      </c>
      <c r="B1051" t="s">
        <v>1370</v>
      </c>
      <c r="C1051">
        <v>100</v>
      </c>
      <c r="D1051" t="s">
        <v>2622</v>
      </c>
      <c r="E1051">
        <v>1</v>
      </c>
      <c r="F1051">
        <v>144</v>
      </c>
    </row>
    <row r="1052" spans="1:6">
      <c r="A1052">
        <v>59251</v>
      </c>
      <c r="B1052" t="s">
        <v>2979</v>
      </c>
      <c r="C1052">
        <v>100</v>
      </c>
      <c r="D1052" t="s">
        <v>2622</v>
      </c>
      <c r="E1052">
        <v>1</v>
      </c>
      <c r="F1052">
        <v>145</v>
      </c>
    </row>
    <row r="1053" spans="1:6">
      <c r="A1053">
        <v>59252</v>
      </c>
      <c r="B1053" t="s">
        <v>1371</v>
      </c>
      <c r="C1053">
        <v>100</v>
      </c>
      <c r="D1053" t="s">
        <v>2622</v>
      </c>
      <c r="E1053">
        <v>1</v>
      </c>
      <c r="F1053">
        <v>143</v>
      </c>
    </row>
    <row r="1054" spans="1:6">
      <c r="A1054">
        <v>59253</v>
      </c>
      <c r="B1054" t="s">
        <v>2980</v>
      </c>
      <c r="C1054">
        <v>100</v>
      </c>
      <c r="D1054" t="s">
        <v>2622</v>
      </c>
      <c r="E1054">
        <v>1</v>
      </c>
      <c r="F1054">
        <v>145</v>
      </c>
    </row>
    <row r="1055" spans="1:6">
      <c r="A1055">
        <v>59254</v>
      </c>
      <c r="B1055" t="s">
        <v>3150</v>
      </c>
      <c r="C1055">
        <v>100</v>
      </c>
      <c r="D1055" t="s">
        <v>2622</v>
      </c>
      <c r="E1055">
        <v>1</v>
      </c>
      <c r="F1055">
        <v>145</v>
      </c>
    </row>
    <row r="1056" spans="1:6">
      <c r="A1056">
        <v>59255</v>
      </c>
      <c r="B1056" t="s">
        <v>3151</v>
      </c>
      <c r="C1056">
        <v>100</v>
      </c>
      <c r="D1056" t="s">
        <v>2622</v>
      </c>
      <c r="E1056">
        <v>1</v>
      </c>
      <c r="F1056">
        <v>145</v>
      </c>
    </row>
    <row r="1057" spans="1:6">
      <c r="A1057">
        <v>59256</v>
      </c>
      <c r="B1057" t="s">
        <v>3152</v>
      </c>
      <c r="C1057">
        <v>100</v>
      </c>
      <c r="D1057" t="s">
        <v>2622</v>
      </c>
      <c r="E1057">
        <v>1</v>
      </c>
      <c r="F1057">
        <v>145</v>
      </c>
    </row>
    <row r="1058" spans="1:6">
      <c r="A1058">
        <v>59257</v>
      </c>
      <c r="B1058" t="s">
        <v>3153</v>
      </c>
      <c r="C1058">
        <v>100</v>
      </c>
      <c r="D1058" t="s">
        <v>2622</v>
      </c>
      <c r="E1058">
        <v>1</v>
      </c>
      <c r="F1058">
        <v>145</v>
      </c>
    </row>
    <row r="1059" spans="1:6">
      <c r="A1059">
        <v>59258</v>
      </c>
      <c r="B1059" t="s">
        <v>1372</v>
      </c>
      <c r="C1059">
        <v>100</v>
      </c>
      <c r="D1059" t="s">
        <v>2622</v>
      </c>
      <c r="E1059">
        <v>1</v>
      </c>
      <c r="F1059">
        <v>145</v>
      </c>
    </row>
    <row r="1060" spans="1:6">
      <c r="A1060">
        <v>59259</v>
      </c>
      <c r="B1060" t="s">
        <v>3154</v>
      </c>
      <c r="C1060">
        <v>100</v>
      </c>
      <c r="D1060" t="s">
        <v>2622</v>
      </c>
      <c r="E1060">
        <v>1</v>
      </c>
      <c r="F1060">
        <v>145</v>
      </c>
    </row>
    <row r="1061" spans="1:6">
      <c r="A1061">
        <v>59260</v>
      </c>
      <c r="B1061" t="s">
        <v>2616</v>
      </c>
      <c r="C1061">
        <v>100</v>
      </c>
      <c r="D1061" t="s">
        <v>2622</v>
      </c>
      <c r="E1061">
        <v>1</v>
      </c>
      <c r="F1061">
        <v>145</v>
      </c>
    </row>
    <row r="1062" spans="1:6">
      <c r="A1062">
        <v>59261</v>
      </c>
      <c r="B1062" t="s">
        <v>1373</v>
      </c>
      <c r="C1062">
        <v>100</v>
      </c>
      <c r="D1062" t="s">
        <v>2622</v>
      </c>
      <c r="E1062">
        <v>1</v>
      </c>
      <c r="F1062">
        <v>145</v>
      </c>
    </row>
    <row r="1063" spans="1:6">
      <c r="A1063">
        <v>59262</v>
      </c>
      <c r="B1063" t="s">
        <v>3155</v>
      </c>
      <c r="C1063">
        <v>100</v>
      </c>
      <c r="D1063" t="s">
        <v>2622</v>
      </c>
      <c r="E1063">
        <v>1</v>
      </c>
      <c r="F1063">
        <v>145</v>
      </c>
    </row>
    <row r="1064" spans="1:6">
      <c r="A1064">
        <v>59267</v>
      </c>
      <c r="B1064" t="s">
        <v>1374</v>
      </c>
      <c r="C1064">
        <v>100</v>
      </c>
      <c r="D1064" t="s">
        <v>2622</v>
      </c>
      <c r="E1064">
        <v>1</v>
      </c>
      <c r="F1064">
        <v>144</v>
      </c>
    </row>
    <row r="1065" spans="1:6">
      <c r="A1065">
        <v>59268</v>
      </c>
      <c r="B1065" t="s">
        <v>1375</v>
      </c>
      <c r="C1065">
        <v>100</v>
      </c>
      <c r="D1065" t="s">
        <v>2622</v>
      </c>
      <c r="E1065">
        <v>1</v>
      </c>
      <c r="F1065">
        <v>144</v>
      </c>
    </row>
    <row r="1066" spans="1:6">
      <c r="A1066">
        <v>59273</v>
      </c>
      <c r="B1066" t="s">
        <v>1376</v>
      </c>
      <c r="C1066">
        <v>100</v>
      </c>
      <c r="D1066" t="s">
        <v>2622</v>
      </c>
      <c r="E1066">
        <v>1</v>
      </c>
      <c r="F1066">
        <v>142</v>
      </c>
    </row>
    <row r="1067" spans="1:6">
      <c r="A1067">
        <v>59274</v>
      </c>
      <c r="B1067" t="s">
        <v>2994</v>
      </c>
      <c r="C1067">
        <v>100</v>
      </c>
      <c r="D1067" t="s">
        <v>2622</v>
      </c>
      <c r="E1067">
        <v>1</v>
      </c>
      <c r="F1067">
        <v>145</v>
      </c>
    </row>
    <row r="1068" spans="1:6">
      <c r="A1068">
        <v>59275</v>
      </c>
      <c r="B1068" t="s">
        <v>2995</v>
      </c>
      <c r="C1068">
        <v>100</v>
      </c>
      <c r="D1068" t="s">
        <v>2622</v>
      </c>
      <c r="E1068">
        <v>1</v>
      </c>
      <c r="F1068">
        <v>145</v>
      </c>
    </row>
    <row r="1069" spans="1:6">
      <c r="A1069">
        <v>59276</v>
      </c>
      <c r="B1069" t="s">
        <v>2996</v>
      </c>
      <c r="C1069">
        <v>100</v>
      </c>
      <c r="D1069" t="s">
        <v>2622</v>
      </c>
      <c r="E1069">
        <v>1</v>
      </c>
      <c r="F1069">
        <v>145</v>
      </c>
    </row>
    <row r="1070" spans="1:6">
      <c r="A1070">
        <v>59277</v>
      </c>
      <c r="B1070" t="s">
        <v>3159</v>
      </c>
      <c r="C1070">
        <v>100</v>
      </c>
      <c r="D1070" t="s">
        <v>2622</v>
      </c>
      <c r="E1070">
        <v>1</v>
      </c>
      <c r="F1070">
        <v>145</v>
      </c>
    </row>
    <row r="1071" spans="1:6">
      <c r="A1071">
        <v>59278</v>
      </c>
      <c r="B1071" t="s">
        <v>2999</v>
      </c>
      <c r="C1071">
        <v>100</v>
      </c>
      <c r="D1071" t="s">
        <v>2622</v>
      </c>
      <c r="E1071">
        <v>1</v>
      </c>
      <c r="F1071">
        <v>145</v>
      </c>
    </row>
    <row r="1072" spans="1:6">
      <c r="A1072">
        <v>59279</v>
      </c>
      <c r="B1072" t="s">
        <v>2737</v>
      </c>
      <c r="C1072">
        <v>100</v>
      </c>
      <c r="D1072" t="s">
        <v>2622</v>
      </c>
      <c r="E1072">
        <v>1</v>
      </c>
      <c r="F1072">
        <v>145</v>
      </c>
    </row>
    <row r="1073" spans="1:6">
      <c r="A1073">
        <v>59280</v>
      </c>
      <c r="B1073" t="s">
        <v>2738</v>
      </c>
      <c r="C1073">
        <v>336</v>
      </c>
      <c r="D1073" t="s">
        <v>2871</v>
      </c>
      <c r="E1073">
        <v>1</v>
      </c>
      <c r="F1073">
        <v>142</v>
      </c>
    </row>
    <row r="1074" spans="1:6">
      <c r="A1074">
        <v>59281</v>
      </c>
      <c r="B1074" t="s">
        <v>2739</v>
      </c>
      <c r="C1074">
        <v>336</v>
      </c>
      <c r="D1074" t="s">
        <v>2871</v>
      </c>
      <c r="E1074">
        <v>1</v>
      </c>
      <c r="F1074">
        <v>142</v>
      </c>
    </row>
    <row r="1075" spans="1:6">
      <c r="A1075">
        <v>59282</v>
      </c>
      <c r="B1075" t="s">
        <v>2740</v>
      </c>
      <c r="C1075">
        <v>336</v>
      </c>
      <c r="D1075" t="s">
        <v>2871</v>
      </c>
      <c r="E1075">
        <v>1</v>
      </c>
      <c r="F1075">
        <v>142</v>
      </c>
    </row>
    <row r="1076" spans="1:6">
      <c r="A1076">
        <v>59283</v>
      </c>
      <c r="B1076" t="s">
        <v>2741</v>
      </c>
      <c r="C1076">
        <v>100</v>
      </c>
      <c r="D1076" t="s">
        <v>2622</v>
      </c>
      <c r="E1076">
        <v>1</v>
      </c>
      <c r="F1076">
        <v>145</v>
      </c>
    </row>
    <row r="1077" spans="1:6">
      <c r="A1077">
        <v>59284</v>
      </c>
      <c r="B1077" t="s">
        <v>2742</v>
      </c>
      <c r="C1077">
        <v>100</v>
      </c>
      <c r="D1077" t="s">
        <v>2622</v>
      </c>
      <c r="E1077">
        <v>1</v>
      </c>
      <c r="F1077">
        <v>145</v>
      </c>
    </row>
    <row r="1078" spans="1:6">
      <c r="A1078">
        <v>59285</v>
      </c>
      <c r="B1078" t="s">
        <v>2743</v>
      </c>
      <c r="C1078">
        <v>100</v>
      </c>
      <c r="D1078" t="s">
        <v>2622</v>
      </c>
      <c r="E1078">
        <v>1</v>
      </c>
      <c r="F1078">
        <v>145</v>
      </c>
    </row>
    <row r="1079" spans="1:6">
      <c r="A1079">
        <v>59286</v>
      </c>
      <c r="B1079" t="s">
        <v>1377</v>
      </c>
      <c r="C1079">
        <v>454</v>
      </c>
      <c r="D1079" t="s">
        <v>3054</v>
      </c>
      <c r="E1079">
        <v>1</v>
      </c>
      <c r="F1079">
        <v>143</v>
      </c>
    </row>
    <row r="1080" spans="1:6">
      <c r="A1080">
        <v>59287</v>
      </c>
      <c r="B1080" t="s">
        <v>1378</v>
      </c>
      <c r="C1080">
        <v>454</v>
      </c>
      <c r="D1080" t="s">
        <v>3054</v>
      </c>
      <c r="E1080">
        <v>1</v>
      </c>
      <c r="F1080">
        <v>142</v>
      </c>
    </row>
    <row r="1081" spans="1:6">
      <c r="A1081">
        <v>59288</v>
      </c>
      <c r="B1081" t="s">
        <v>1379</v>
      </c>
      <c r="C1081">
        <v>454</v>
      </c>
      <c r="D1081" t="s">
        <v>3054</v>
      </c>
      <c r="E1081">
        <v>1</v>
      </c>
      <c r="F1081">
        <v>142</v>
      </c>
    </row>
    <row r="1082" spans="1:6">
      <c r="A1082">
        <v>59290</v>
      </c>
      <c r="B1082" t="s">
        <v>2744</v>
      </c>
      <c r="C1082">
        <v>672</v>
      </c>
      <c r="D1082" t="s">
        <v>2745</v>
      </c>
      <c r="E1082">
        <v>1</v>
      </c>
      <c r="F1082">
        <v>142</v>
      </c>
    </row>
    <row r="1083" spans="1:6">
      <c r="A1083">
        <v>59291</v>
      </c>
      <c r="B1083" t="s">
        <v>3000</v>
      </c>
      <c r="C1083">
        <v>305</v>
      </c>
      <c r="D1083" t="s">
        <v>1605</v>
      </c>
      <c r="E1083">
        <v>1</v>
      </c>
      <c r="F1083">
        <v>142</v>
      </c>
    </row>
    <row r="1084" spans="1:6">
      <c r="A1084">
        <v>59292</v>
      </c>
      <c r="B1084" t="s">
        <v>1380</v>
      </c>
      <c r="C1084">
        <v>305</v>
      </c>
      <c r="D1084" t="s">
        <v>1605</v>
      </c>
      <c r="E1084">
        <v>1</v>
      </c>
      <c r="F1084">
        <v>142</v>
      </c>
    </row>
    <row r="1085" spans="1:6">
      <c r="A1085">
        <v>59293</v>
      </c>
      <c r="B1085" t="s">
        <v>3164</v>
      </c>
      <c r="C1085">
        <v>215</v>
      </c>
      <c r="D1085" t="s">
        <v>3165</v>
      </c>
      <c r="E1085">
        <v>1</v>
      </c>
      <c r="F1085">
        <v>142</v>
      </c>
    </row>
    <row r="1086" spans="1:6">
      <c r="A1086">
        <v>59294</v>
      </c>
      <c r="B1086" t="s">
        <v>3166</v>
      </c>
      <c r="C1086">
        <v>546</v>
      </c>
      <c r="D1086" t="s">
        <v>1381</v>
      </c>
      <c r="E1086">
        <v>1</v>
      </c>
      <c r="F1086">
        <v>142</v>
      </c>
    </row>
    <row r="1087" spans="1:6">
      <c r="A1087">
        <v>59295</v>
      </c>
      <c r="B1087" t="s">
        <v>3167</v>
      </c>
      <c r="C1087">
        <v>331</v>
      </c>
      <c r="D1087" t="s">
        <v>3168</v>
      </c>
      <c r="E1087">
        <v>1</v>
      </c>
      <c r="F1087">
        <v>142</v>
      </c>
    </row>
    <row r="1088" spans="1:6">
      <c r="A1088">
        <v>59296</v>
      </c>
      <c r="B1088" t="s">
        <v>3169</v>
      </c>
      <c r="C1088">
        <v>379</v>
      </c>
      <c r="D1088" t="s">
        <v>3170</v>
      </c>
      <c r="E1088">
        <v>1</v>
      </c>
      <c r="F1088">
        <v>142</v>
      </c>
    </row>
    <row r="1089" spans="1:6">
      <c r="A1089">
        <v>59297</v>
      </c>
      <c r="B1089" t="s">
        <v>3171</v>
      </c>
      <c r="C1089">
        <v>598</v>
      </c>
      <c r="D1089" t="s">
        <v>3172</v>
      </c>
      <c r="E1089">
        <v>1</v>
      </c>
      <c r="F1089">
        <v>142</v>
      </c>
    </row>
    <row r="1090" spans="1:6">
      <c r="A1090">
        <v>59298</v>
      </c>
      <c r="B1090" t="s">
        <v>3173</v>
      </c>
      <c r="C1090">
        <v>410</v>
      </c>
      <c r="D1090" t="s">
        <v>3174</v>
      </c>
      <c r="E1090">
        <v>1</v>
      </c>
      <c r="F1090">
        <v>145</v>
      </c>
    </row>
    <row r="1091" spans="1:6">
      <c r="A1091">
        <v>59299</v>
      </c>
      <c r="B1091" t="s">
        <v>3175</v>
      </c>
      <c r="C1091">
        <v>100</v>
      </c>
      <c r="D1091" t="s">
        <v>2622</v>
      </c>
      <c r="E1091">
        <v>1</v>
      </c>
      <c r="F1091">
        <v>145</v>
      </c>
    </row>
    <row r="1092" spans="1:6">
      <c r="A1092">
        <v>59300</v>
      </c>
      <c r="B1092" t="s">
        <v>3005</v>
      </c>
      <c r="C1092">
        <v>100</v>
      </c>
      <c r="D1092" t="s">
        <v>2622</v>
      </c>
      <c r="E1092">
        <v>1</v>
      </c>
      <c r="F1092">
        <v>145</v>
      </c>
    </row>
    <row r="1093" spans="1:6">
      <c r="A1093">
        <v>59301</v>
      </c>
      <c r="B1093" t="s">
        <v>1382</v>
      </c>
      <c r="C1093">
        <v>562</v>
      </c>
      <c r="D1093" t="s">
        <v>255</v>
      </c>
      <c r="E1093">
        <v>11</v>
      </c>
      <c r="F1093">
        <v>562</v>
      </c>
    </row>
    <row r="1094" spans="1:6">
      <c r="A1094">
        <v>59302</v>
      </c>
      <c r="B1094" t="s">
        <v>1383</v>
      </c>
      <c r="C1094">
        <v>189</v>
      </c>
      <c r="D1094" t="s">
        <v>1603</v>
      </c>
      <c r="E1094">
        <v>12</v>
      </c>
      <c r="F1094">
        <v>189</v>
      </c>
    </row>
    <row r="1095" spans="1:6">
      <c r="A1095">
        <v>59303</v>
      </c>
      <c r="B1095" t="s">
        <v>1384</v>
      </c>
      <c r="C1095">
        <v>260</v>
      </c>
      <c r="D1095" t="s">
        <v>584</v>
      </c>
      <c r="E1095">
        <v>9</v>
      </c>
      <c r="F1095">
        <v>260</v>
      </c>
    </row>
    <row r="1096" spans="1:6">
      <c r="A1096">
        <v>59304</v>
      </c>
      <c r="B1096" t="s">
        <v>1385</v>
      </c>
      <c r="C1096">
        <v>743</v>
      </c>
      <c r="D1096" t="s">
        <v>1386</v>
      </c>
      <c r="E1096">
        <v>9</v>
      </c>
      <c r="F1096">
        <v>743</v>
      </c>
    </row>
    <row r="1097" spans="1:6">
      <c r="A1097">
        <v>59305</v>
      </c>
      <c r="B1097" t="s">
        <v>1387</v>
      </c>
      <c r="C1097">
        <v>758</v>
      </c>
      <c r="D1097" t="s">
        <v>1388</v>
      </c>
      <c r="E1097">
        <v>9</v>
      </c>
      <c r="F1097">
        <v>758</v>
      </c>
    </row>
    <row r="1098" spans="1:6">
      <c r="A1098">
        <v>59306</v>
      </c>
      <c r="B1098" t="s">
        <v>1389</v>
      </c>
      <c r="C1098">
        <v>551</v>
      </c>
      <c r="D1098" t="s">
        <v>1390</v>
      </c>
      <c r="E1098">
        <v>9</v>
      </c>
      <c r="F1098">
        <v>551</v>
      </c>
    </row>
    <row r="1099" spans="1:6">
      <c r="A1099">
        <v>59340</v>
      </c>
      <c r="B1099" t="s">
        <v>1391</v>
      </c>
      <c r="C1099">
        <v>562</v>
      </c>
      <c r="D1099" t="s">
        <v>255</v>
      </c>
      <c r="E1099">
        <v>11</v>
      </c>
      <c r="F1099">
        <v>562</v>
      </c>
    </row>
    <row r="1100" spans="1:6">
      <c r="A1100">
        <v>59341</v>
      </c>
      <c r="B1100" t="s">
        <v>3006</v>
      </c>
      <c r="C1100">
        <v>100</v>
      </c>
      <c r="D1100" t="s">
        <v>2622</v>
      </c>
      <c r="E1100">
        <v>1</v>
      </c>
      <c r="F1100">
        <v>145</v>
      </c>
    </row>
    <row r="1101" spans="1:6">
      <c r="A1101">
        <v>60064</v>
      </c>
      <c r="B1101" t="s">
        <v>1392</v>
      </c>
      <c r="C1101">
        <v>495</v>
      </c>
      <c r="D1101" t="s">
        <v>1035</v>
      </c>
      <c r="E1101">
        <v>12</v>
      </c>
      <c r="F1101">
        <v>495</v>
      </c>
    </row>
    <row r="1102" spans="1:6">
      <c r="A1102">
        <v>60065</v>
      </c>
      <c r="B1102" t="s">
        <v>1393</v>
      </c>
      <c r="C1102">
        <v>740</v>
      </c>
      <c r="D1102" t="s">
        <v>1394</v>
      </c>
      <c r="E1102">
        <v>3</v>
      </c>
      <c r="F1102">
        <v>740</v>
      </c>
    </row>
    <row r="1103" spans="1:6">
      <c r="A1103">
        <v>60624</v>
      </c>
      <c r="B1103" t="s">
        <v>3007</v>
      </c>
      <c r="C1103">
        <v>100</v>
      </c>
      <c r="D1103" t="s">
        <v>2622</v>
      </c>
      <c r="E1103">
        <v>1</v>
      </c>
      <c r="F1103">
        <v>145</v>
      </c>
    </row>
    <row r="1104" spans="1:6">
      <c r="A1104">
        <v>60625</v>
      </c>
      <c r="B1104" t="s">
        <v>1395</v>
      </c>
      <c r="C1104">
        <v>419</v>
      </c>
      <c r="D1104" t="s">
        <v>2043</v>
      </c>
      <c r="E1104">
        <v>8</v>
      </c>
      <c r="F1104">
        <v>419</v>
      </c>
    </row>
    <row r="1105" spans="1:6">
      <c r="A1105">
        <v>60795</v>
      </c>
      <c r="B1105" t="s">
        <v>3176</v>
      </c>
      <c r="C1105">
        <v>100</v>
      </c>
      <c r="D1105" t="s">
        <v>2622</v>
      </c>
      <c r="E1105">
        <v>1</v>
      </c>
      <c r="F1105">
        <v>145</v>
      </c>
    </row>
    <row r="1106" spans="1:6">
      <c r="A1106">
        <v>60797</v>
      </c>
      <c r="B1106" t="s">
        <v>3009</v>
      </c>
      <c r="C1106">
        <v>100</v>
      </c>
      <c r="D1106" t="s">
        <v>2622</v>
      </c>
      <c r="E1106">
        <v>1</v>
      </c>
      <c r="F1106">
        <v>145</v>
      </c>
    </row>
    <row r="1107" spans="1:6">
      <c r="A1107">
        <v>60798</v>
      </c>
      <c r="B1107" t="s">
        <v>3010</v>
      </c>
      <c r="C1107">
        <v>100</v>
      </c>
      <c r="D1107" t="s">
        <v>2622</v>
      </c>
      <c r="E1107">
        <v>1</v>
      </c>
      <c r="F1107">
        <v>145</v>
      </c>
    </row>
    <row r="1108" spans="1:6">
      <c r="A1108">
        <v>60799</v>
      </c>
      <c r="B1108" t="s">
        <v>3011</v>
      </c>
      <c r="C1108">
        <v>100</v>
      </c>
      <c r="D1108" t="s">
        <v>2622</v>
      </c>
      <c r="E1108">
        <v>1</v>
      </c>
      <c r="F1108">
        <v>145</v>
      </c>
    </row>
    <row r="1109" spans="1:6">
      <c r="A1109">
        <v>60800</v>
      </c>
      <c r="B1109" t="s">
        <v>3177</v>
      </c>
      <c r="C1109">
        <v>100</v>
      </c>
      <c r="D1109" t="s">
        <v>2622</v>
      </c>
      <c r="E1109">
        <v>1</v>
      </c>
      <c r="F1109">
        <v>145</v>
      </c>
    </row>
    <row r="1110" spans="1:6">
      <c r="A1110">
        <v>60801</v>
      </c>
      <c r="B1110" t="s">
        <v>3178</v>
      </c>
      <c r="C1110">
        <v>100</v>
      </c>
      <c r="D1110" t="s">
        <v>2622</v>
      </c>
      <c r="E1110">
        <v>1</v>
      </c>
      <c r="F1110">
        <v>145</v>
      </c>
    </row>
    <row r="1111" spans="1:6">
      <c r="A1111">
        <v>60802</v>
      </c>
      <c r="B1111" t="s">
        <v>3179</v>
      </c>
      <c r="C1111">
        <v>100</v>
      </c>
      <c r="D1111" t="s">
        <v>2622</v>
      </c>
      <c r="E1111">
        <v>1</v>
      </c>
      <c r="F1111">
        <v>145</v>
      </c>
    </row>
    <row r="1112" spans="1:6">
      <c r="A1112">
        <v>60803</v>
      </c>
      <c r="B1112" t="s">
        <v>3237</v>
      </c>
      <c r="C1112">
        <v>100</v>
      </c>
      <c r="D1112" t="s">
        <v>2622</v>
      </c>
      <c r="E1112">
        <v>1</v>
      </c>
      <c r="F1112">
        <v>145</v>
      </c>
    </row>
    <row r="1113" spans="1:6">
      <c r="A1113">
        <v>60804</v>
      </c>
      <c r="B1113" t="s">
        <v>3238</v>
      </c>
      <c r="C1113">
        <v>100</v>
      </c>
      <c r="D1113" t="s">
        <v>2622</v>
      </c>
      <c r="E1113">
        <v>1</v>
      </c>
      <c r="F1113">
        <v>145</v>
      </c>
    </row>
    <row r="1114" spans="1:6">
      <c r="A1114">
        <v>60805</v>
      </c>
      <c r="B1114" t="s">
        <v>3015</v>
      </c>
      <c r="C1114">
        <v>100</v>
      </c>
      <c r="D1114" t="s">
        <v>2622</v>
      </c>
      <c r="E1114">
        <v>1</v>
      </c>
      <c r="F1114">
        <v>145</v>
      </c>
    </row>
    <row r="1115" spans="1:6">
      <c r="A1115">
        <v>60807</v>
      </c>
      <c r="B1115" t="s">
        <v>3016</v>
      </c>
      <c r="C1115">
        <v>100</v>
      </c>
      <c r="D1115" t="s">
        <v>2622</v>
      </c>
      <c r="E1115">
        <v>1</v>
      </c>
      <c r="F1115">
        <v>145</v>
      </c>
    </row>
    <row r="1116" spans="1:6">
      <c r="A1116">
        <v>60809</v>
      </c>
      <c r="B1116" t="s">
        <v>3184</v>
      </c>
      <c r="C1116">
        <v>100</v>
      </c>
      <c r="D1116" t="s">
        <v>2622</v>
      </c>
      <c r="E1116">
        <v>1</v>
      </c>
      <c r="F1116">
        <v>145</v>
      </c>
    </row>
    <row r="1117" spans="1:6">
      <c r="A1117">
        <v>60820</v>
      </c>
      <c r="B1117" t="s">
        <v>1396</v>
      </c>
      <c r="C1117">
        <v>255</v>
      </c>
      <c r="D1117" t="s">
        <v>2982</v>
      </c>
      <c r="E1117">
        <v>1</v>
      </c>
      <c r="F1117">
        <v>141</v>
      </c>
    </row>
    <row r="1118" spans="1:6">
      <c r="A1118">
        <v>60821</v>
      </c>
      <c r="B1118" t="s">
        <v>3239</v>
      </c>
      <c r="C1118">
        <v>398</v>
      </c>
      <c r="D1118" t="s">
        <v>2987</v>
      </c>
      <c r="E1118">
        <v>1</v>
      </c>
      <c r="F1118">
        <v>141</v>
      </c>
    </row>
    <row r="1119" spans="1:6">
      <c r="A1119">
        <v>60822</v>
      </c>
      <c r="B1119" t="s">
        <v>1397</v>
      </c>
      <c r="C1119">
        <v>373</v>
      </c>
      <c r="D1119" t="s">
        <v>2989</v>
      </c>
      <c r="E1119">
        <v>1</v>
      </c>
      <c r="F1119">
        <v>141</v>
      </c>
    </row>
    <row r="1120" spans="1:6">
      <c r="A1120">
        <v>60823</v>
      </c>
      <c r="B1120" t="s">
        <v>1398</v>
      </c>
      <c r="C1120">
        <v>100</v>
      </c>
      <c r="D1120" t="s">
        <v>2622</v>
      </c>
      <c r="E1120">
        <v>1</v>
      </c>
      <c r="F1120">
        <v>142</v>
      </c>
    </row>
    <row r="1121" spans="1:6">
      <c r="A1121">
        <v>60824</v>
      </c>
      <c r="B1121" t="s">
        <v>3240</v>
      </c>
      <c r="C1121">
        <v>100</v>
      </c>
      <c r="D1121" t="s">
        <v>2622</v>
      </c>
      <c r="E1121">
        <v>1</v>
      </c>
      <c r="F1121">
        <v>145</v>
      </c>
    </row>
    <row r="1122" spans="1:6">
      <c r="A1122">
        <v>60825</v>
      </c>
      <c r="B1122" t="s">
        <v>3241</v>
      </c>
      <c r="C1122">
        <v>100</v>
      </c>
      <c r="D1122" t="s">
        <v>2622</v>
      </c>
      <c r="E1122">
        <v>1</v>
      </c>
      <c r="F1122">
        <v>145</v>
      </c>
    </row>
    <row r="1123" spans="1:6">
      <c r="A1123">
        <v>60826</v>
      </c>
      <c r="B1123" t="s">
        <v>3022</v>
      </c>
      <c r="C1123">
        <v>100</v>
      </c>
      <c r="D1123" t="s">
        <v>2622</v>
      </c>
      <c r="E1123">
        <v>1</v>
      </c>
      <c r="F1123">
        <v>145</v>
      </c>
    </row>
    <row r="1124" spans="1:6">
      <c r="A1124">
        <v>60827</v>
      </c>
      <c r="B1124" t="s">
        <v>3078</v>
      </c>
      <c r="C1124">
        <v>100</v>
      </c>
      <c r="D1124" t="s">
        <v>2622</v>
      </c>
      <c r="E1124">
        <v>1</v>
      </c>
      <c r="F1124">
        <v>145</v>
      </c>
    </row>
    <row r="1125" spans="1:6">
      <c r="A1125">
        <v>60950</v>
      </c>
      <c r="B1125" t="s">
        <v>1399</v>
      </c>
      <c r="C1125">
        <v>351</v>
      </c>
      <c r="D1125" t="s">
        <v>1253</v>
      </c>
      <c r="E1125">
        <v>3</v>
      </c>
      <c r="F1125">
        <v>351</v>
      </c>
    </row>
    <row r="1126" spans="1:6">
      <c r="A1126">
        <v>61029</v>
      </c>
      <c r="B1126" t="s">
        <v>1400</v>
      </c>
      <c r="C1126">
        <v>100</v>
      </c>
      <c r="D1126" t="s">
        <v>2622</v>
      </c>
      <c r="E1126">
        <v>1</v>
      </c>
      <c r="F1126">
        <v>145</v>
      </c>
    </row>
    <row r="1127" spans="1:6">
      <c r="A1127">
        <v>61030</v>
      </c>
      <c r="B1127" t="s">
        <v>1462</v>
      </c>
      <c r="C1127">
        <v>100</v>
      </c>
      <c r="D1127" t="s">
        <v>2622</v>
      </c>
      <c r="E1127">
        <v>1</v>
      </c>
      <c r="F1127">
        <v>145</v>
      </c>
    </row>
    <row r="1128" spans="1:6">
      <c r="A1128">
        <v>61031</v>
      </c>
      <c r="B1128" t="s">
        <v>1462</v>
      </c>
      <c r="C1128">
        <v>100</v>
      </c>
      <c r="D1128" t="s">
        <v>2622</v>
      </c>
      <c r="E1128">
        <v>1</v>
      </c>
      <c r="F1128">
        <v>145</v>
      </c>
    </row>
    <row r="1129" spans="1:6">
      <c r="A1129">
        <v>61032</v>
      </c>
      <c r="B1129" t="s">
        <v>1462</v>
      </c>
      <c r="C1129">
        <v>100</v>
      </c>
      <c r="D1129" t="s">
        <v>2622</v>
      </c>
      <c r="E1129">
        <v>1</v>
      </c>
      <c r="F1129">
        <v>145</v>
      </c>
    </row>
    <row r="1130" spans="1:6">
      <c r="A1130">
        <v>61281</v>
      </c>
      <c r="B1130" t="s">
        <v>1401</v>
      </c>
      <c r="C1130">
        <v>524</v>
      </c>
      <c r="D1130" t="s">
        <v>1234</v>
      </c>
      <c r="E1130">
        <v>3</v>
      </c>
      <c r="F1130">
        <v>524</v>
      </c>
    </row>
    <row r="1131" spans="1:6">
      <c r="A1131">
        <v>61286</v>
      </c>
      <c r="B1131" t="s">
        <v>1402</v>
      </c>
      <c r="C1131">
        <v>448</v>
      </c>
      <c r="D1131" t="s">
        <v>1231</v>
      </c>
      <c r="E1131">
        <v>3</v>
      </c>
      <c r="F1131">
        <v>448</v>
      </c>
    </row>
    <row r="1132" spans="1:6">
      <c r="A1132">
        <v>62012</v>
      </c>
      <c r="B1132" t="s">
        <v>1403</v>
      </c>
      <c r="C1132">
        <v>209</v>
      </c>
      <c r="D1132" t="s">
        <v>1610</v>
      </c>
      <c r="E1132">
        <v>8</v>
      </c>
      <c r="F1132">
        <v>209</v>
      </c>
    </row>
    <row r="1133" spans="1:6">
      <c r="A1133">
        <v>62163</v>
      </c>
      <c r="B1133" t="s">
        <v>1404</v>
      </c>
      <c r="C1133">
        <v>100</v>
      </c>
      <c r="D1133" t="s">
        <v>2622</v>
      </c>
      <c r="E1133">
        <v>1</v>
      </c>
      <c r="F1133">
        <v>145</v>
      </c>
    </row>
    <row r="1134" spans="1:6">
      <c r="A1134">
        <v>62168</v>
      </c>
      <c r="B1134" t="s">
        <v>1405</v>
      </c>
      <c r="C1134">
        <v>100</v>
      </c>
      <c r="D1134" t="s">
        <v>2622</v>
      </c>
      <c r="E1134">
        <v>1</v>
      </c>
      <c r="F1134">
        <v>145</v>
      </c>
    </row>
    <row r="1135" spans="1:6">
      <c r="A1135">
        <v>62170</v>
      </c>
      <c r="B1135" t="s">
        <v>1406</v>
      </c>
      <c r="C1135">
        <v>100</v>
      </c>
      <c r="D1135" t="s">
        <v>2622</v>
      </c>
      <c r="E1135">
        <v>1</v>
      </c>
      <c r="F1135">
        <v>145</v>
      </c>
    </row>
    <row r="1136" spans="1:6">
      <c r="A1136">
        <v>62171</v>
      </c>
      <c r="B1136" t="s">
        <v>1407</v>
      </c>
      <c r="C1136">
        <v>100</v>
      </c>
      <c r="D1136" t="s">
        <v>2622</v>
      </c>
      <c r="E1136">
        <v>1</v>
      </c>
      <c r="F1136">
        <v>145</v>
      </c>
    </row>
    <row r="1137" spans="1:6">
      <c r="A1137">
        <v>62175</v>
      </c>
      <c r="B1137" t="s">
        <v>1408</v>
      </c>
      <c r="C1137">
        <v>100</v>
      </c>
      <c r="D1137" t="s">
        <v>2622</v>
      </c>
      <c r="E1137">
        <v>1</v>
      </c>
      <c r="F1137">
        <v>145</v>
      </c>
    </row>
    <row r="1138" spans="1:6">
      <c r="A1138">
        <v>62354</v>
      </c>
      <c r="B1138" t="s">
        <v>1409</v>
      </c>
      <c r="C1138">
        <v>562</v>
      </c>
      <c r="D1138" t="s">
        <v>255</v>
      </c>
      <c r="E1138">
        <v>11</v>
      </c>
      <c r="F1138">
        <v>562</v>
      </c>
    </row>
    <row r="1139" spans="1:6">
      <c r="A1139">
        <v>62449</v>
      </c>
      <c r="B1139" t="s">
        <v>1410</v>
      </c>
      <c r="C1139">
        <v>209</v>
      </c>
      <c r="D1139" t="s">
        <v>1610</v>
      </c>
      <c r="E1139">
        <v>8</v>
      </c>
      <c r="F1139">
        <v>209</v>
      </c>
    </row>
    <row r="1140" spans="1:6">
      <c r="A1140">
        <v>62662</v>
      </c>
      <c r="B1140" t="s">
        <v>1411</v>
      </c>
      <c r="C1140">
        <v>692</v>
      </c>
      <c r="D1140" t="s">
        <v>355</v>
      </c>
      <c r="E1140">
        <v>5</v>
      </c>
      <c r="F1140">
        <v>692</v>
      </c>
    </row>
    <row r="1141" spans="1:6">
      <c r="A1141">
        <v>63818</v>
      </c>
      <c r="B1141" t="s">
        <v>3079</v>
      </c>
      <c r="C1141">
        <v>100</v>
      </c>
      <c r="D1141" t="s">
        <v>2622</v>
      </c>
      <c r="E1141">
        <v>1</v>
      </c>
      <c r="F1141">
        <v>145</v>
      </c>
    </row>
    <row r="1142" spans="1:6">
      <c r="A1142">
        <v>63820</v>
      </c>
      <c r="B1142" t="s">
        <v>1412</v>
      </c>
      <c r="C1142">
        <v>454</v>
      </c>
      <c r="D1142" t="s">
        <v>3054</v>
      </c>
      <c r="E1142">
        <v>1</v>
      </c>
      <c r="F1142">
        <v>142</v>
      </c>
    </row>
    <row r="1143" spans="1:6">
      <c r="A1143">
        <v>63874</v>
      </c>
      <c r="B1143" t="s">
        <v>3080</v>
      </c>
      <c r="C1143">
        <v>720</v>
      </c>
      <c r="D1143" t="s">
        <v>1413</v>
      </c>
      <c r="E1143">
        <v>1</v>
      </c>
      <c r="F1143">
        <v>141</v>
      </c>
    </row>
    <row r="1144" spans="1:6">
      <c r="A1144">
        <v>63914</v>
      </c>
      <c r="B1144" t="s">
        <v>1414</v>
      </c>
      <c r="C1144">
        <v>204</v>
      </c>
      <c r="D1144" t="s">
        <v>232</v>
      </c>
      <c r="E1144">
        <v>7</v>
      </c>
      <c r="F1144">
        <v>204</v>
      </c>
    </row>
    <row r="1145" spans="1:6">
      <c r="A1145">
        <v>63915</v>
      </c>
      <c r="B1145" t="s">
        <v>1415</v>
      </c>
      <c r="C1145">
        <v>322</v>
      </c>
      <c r="D1145" t="s">
        <v>1416</v>
      </c>
      <c r="E1145">
        <v>7</v>
      </c>
      <c r="F1145">
        <v>322</v>
      </c>
    </row>
    <row r="1146" spans="1:6">
      <c r="A1146">
        <v>63916</v>
      </c>
      <c r="B1146" t="s">
        <v>1417</v>
      </c>
      <c r="C1146">
        <v>361</v>
      </c>
      <c r="D1146" t="s">
        <v>1418</v>
      </c>
      <c r="E1146">
        <v>7</v>
      </c>
      <c r="F1146">
        <v>361</v>
      </c>
    </row>
    <row r="1147" spans="1:6">
      <c r="A1147">
        <v>63917</v>
      </c>
      <c r="B1147" t="s">
        <v>1419</v>
      </c>
      <c r="C1147">
        <v>445</v>
      </c>
      <c r="D1147" t="s">
        <v>1420</v>
      </c>
      <c r="E1147">
        <v>7</v>
      </c>
      <c r="F1147">
        <v>445</v>
      </c>
    </row>
    <row r="1148" spans="1:6">
      <c r="A1148">
        <v>63918</v>
      </c>
      <c r="B1148" t="s">
        <v>1421</v>
      </c>
      <c r="C1148">
        <v>467</v>
      </c>
      <c r="D1148" t="s">
        <v>1422</v>
      </c>
      <c r="E1148">
        <v>7</v>
      </c>
      <c r="F1148">
        <v>467</v>
      </c>
    </row>
    <row r="1149" spans="1:6">
      <c r="A1149">
        <v>63919</v>
      </c>
      <c r="B1149" t="s">
        <v>1423</v>
      </c>
      <c r="C1149">
        <v>268</v>
      </c>
      <c r="D1149" t="s">
        <v>1424</v>
      </c>
      <c r="E1149">
        <v>7</v>
      </c>
      <c r="F1149">
        <v>268</v>
      </c>
    </row>
    <row r="1150" spans="1:6">
      <c r="A1150">
        <v>63920</v>
      </c>
      <c r="B1150" t="s">
        <v>1425</v>
      </c>
      <c r="C1150">
        <v>269</v>
      </c>
      <c r="D1150" t="s">
        <v>1426</v>
      </c>
      <c r="E1150">
        <v>7</v>
      </c>
      <c r="F1150">
        <v>269</v>
      </c>
    </row>
    <row r="1151" spans="1:6">
      <c r="A1151">
        <v>63921</v>
      </c>
      <c r="B1151" t="s">
        <v>1427</v>
      </c>
      <c r="C1151">
        <v>390</v>
      </c>
      <c r="D1151" t="s">
        <v>1428</v>
      </c>
      <c r="E1151">
        <v>7</v>
      </c>
      <c r="F1151">
        <v>390</v>
      </c>
    </row>
    <row r="1152" spans="1:6">
      <c r="A1152">
        <v>63922</v>
      </c>
      <c r="B1152" t="s">
        <v>1429</v>
      </c>
      <c r="C1152">
        <v>691</v>
      </c>
      <c r="D1152" t="s">
        <v>1430</v>
      </c>
      <c r="E1152">
        <v>7</v>
      </c>
      <c r="F1152">
        <v>691</v>
      </c>
    </row>
    <row r="1153" spans="1:6">
      <c r="A1153">
        <v>63924</v>
      </c>
      <c r="B1153" t="s">
        <v>1431</v>
      </c>
      <c r="C1153">
        <v>487</v>
      </c>
      <c r="D1153" t="s">
        <v>237</v>
      </c>
      <c r="E1153">
        <v>7</v>
      </c>
      <c r="F1153">
        <v>487</v>
      </c>
    </row>
    <row r="1154" spans="1:6">
      <c r="A1154">
        <v>63925</v>
      </c>
      <c r="B1154" t="s">
        <v>1432</v>
      </c>
      <c r="C1154">
        <v>158</v>
      </c>
      <c r="D1154" t="s">
        <v>1433</v>
      </c>
      <c r="E1154">
        <v>7</v>
      </c>
      <c r="F1154">
        <v>158</v>
      </c>
    </row>
    <row r="1155" spans="1:6">
      <c r="A1155">
        <v>63926</v>
      </c>
      <c r="B1155" t="s">
        <v>1434</v>
      </c>
      <c r="C1155">
        <v>242</v>
      </c>
      <c r="D1155" t="s">
        <v>1435</v>
      </c>
      <c r="E1155">
        <v>7</v>
      </c>
      <c r="F1155">
        <v>242</v>
      </c>
    </row>
    <row r="1156" spans="1:6">
      <c r="A1156">
        <v>63927</v>
      </c>
      <c r="B1156" t="s">
        <v>1436</v>
      </c>
      <c r="C1156">
        <v>327</v>
      </c>
      <c r="D1156" t="s">
        <v>1437</v>
      </c>
      <c r="E1156">
        <v>7</v>
      </c>
      <c r="F1156">
        <v>327</v>
      </c>
    </row>
    <row r="1157" spans="1:6">
      <c r="A1157">
        <v>63928</v>
      </c>
      <c r="B1157" t="s">
        <v>1438</v>
      </c>
      <c r="C1157">
        <v>346</v>
      </c>
      <c r="D1157" t="s">
        <v>1439</v>
      </c>
      <c r="E1157">
        <v>9</v>
      </c>
      <c r="F1157">
        <v>346</v>
      </c>
    </row>
    <row r="1158" spans="1:6">
      <c r="A1158">
        <v>63929</v>
      </c>
      <c r="B1158" t="s">
        <v>1440</v>
      </c>
      <c r="C1158">
        <v>666</v>
      </c>
      <c r="D1158" t="s">
        <v>1441</v>
      </c>
      <c r="E1158">
        <v>7</v>
      </c>
      <c r="F1158">
        <v>666</v>
      </c>
    </row>
    <row r="1159" spans="1:6">
      <c r="A1159">
        <v>63931</v>
      </c>
      <c r="B1159" t="s">
        <v>1442</v>
      </c>
      <c r="C1159">
        <v>210</v>
      </c>
      <c r="D1159" t="s">
        <v>1443</v>
      </c>
      <c r="E1159">
        <v>7</v>
      </c>
      <c r="F1159">
        <v>210</v>
      </c>
    </row>
    <row r="1160" spans="1:6">
      <c r="A1160">
        <v>63932</v>
      </c>
      <c r="B1160" t="s">
        <v>1444</v>
      </c>
      <c r="C1160">
        <v>463</v>
      </c>
      <c r="D1160" t="s">
        <v>1445</v>
      </c>
      <c r="E1160">
        <v>7</v>
      </c>
      <c r="F1160">
        <v>463</v>
      </c>
    </row>
    <row r="1161" spans="1:6">
      <c r="A1161">
        <v>63933</v>
      </c>
      <c r="B1161" t="s">
        <v>1446</v>
      </c>
      <c r="C1161">
        <v>543</v>
      </c>
      <c r="D1161" t="s">
        <v>1447</v>
      </c>
      <c r="E1161">
        <v>7</v>
      </c>
      <c r="F1161">
        <v>543</v>
      </c>
    </row>
    <row r="1162" spans="1:6">
      <c r="A1162">
        <v>63934</v>
      </c>
      <c r="B1162" t="s">
        <v>1448</v>
      </c>
      <c r="C1162">
        <v>539</v>
      </c>
      <c r="D1162" t="s">
        <v>1449</v>
      </c>
      <c r="E1162">
        <v>7</v>
      </c>
      <c r="F1162">
        <v>539</v>
      </c>
    </row>
    <row r="1163" spans="1:6">
      <c r="A1163">
        <v>63935</v>
      </c>
      <c r="B1163" t="s">
        <v>1450</v>
      </c>
      <c r="C1163">
        <v>678</v>
      </c>
      <c r="D1163" t="s">
        <v>1451</v>
      </c>
      <c r="E1163">
        <v>7</v>
      </c>
      <c r="F1163">
        <v>678</v>
      </c>
    </row>
    <row r="1164" spans="1:6">
      <c r="A1164">
        <v>63936</v>
      </c>
      <c r="B1164" t="s">
        <v>1452</v>
      </c>
      <c r="C1164">
        <v>679</v>
      </c>
      <c r="D1164" t="s">
        <v>1453</v>
      </c>
      <c r="E1164">
        <v>7</v>
      </c>
      <c r="F1164">
        <v>679</v>
      </c>
    </row>
    <row r="1165" spans="1:6">
      <c r="A1165">
        <v>63937</v>
      </c>
      <c r="B1165" t="s">
        <v>1454</v>
      </c>
      <c r="C1165">
        <v>715</v>
      </c>
      <c r="D1165" t="s">
        <v>1455</v>
      </c>
      <c r="E1165">
        <v>7</v>
      </c>
      <c r="F1165">
        <v>715</v>
      </c>
    </row>
    <row r="1166" spans="1:6">
      <c r="A1166">
        <v>63938</v>
      </c>
      <c r="B1166" t="s">
        <v>1456</v>
      </c>
      <c r="C1166">
        <v>716</v>
      </c>
      <c r="D1166" t="s">
        <v>1457</v>
      </c>
      <c r="E1166">
        <v>7</v>
      </c>
      <c r="F1166">
        <v>716</v>
      </c>
    </row>
    <row r="1167" spans="1:6">
      <c r="A1167">
        <v>63940</v>
      </c>
      <c r="B1167" t="s">
        <v>1458</v>
      </c>
      <c r="C1167">
        <v>204</v>
      </c>
      <c r="D1167" t="s">
        <v>232</v>
      </c>
      <c r="E1167">
        <v>7</v>
      </c>
      <c r="F1167">
        <v>204</v>
      </c>
    </row>
    <row r="1168" spans="1:6">
      <c r="A1168">
        <v>64084</v>
      </c>
      <c r="B1168" t="s">
        <v>1510</v>
      </c>
      <c r="C1168">
        <v>750</v>
      </c>
      <c r="D1168" t="s">
        <v>1511</v>
      </c>
      <c r="E1168">
        <v>10</v>
      </c>
      <c r="F1168">
        <v>750</v>
      </c>
    </row>
    <row r="1169" spans="1:6">
      <c r="A1169">
        <v>64441</v>
      </c>
      <c r="B1169" t="s">
        <v>3081</v>
      </c>
      <c r="C1169">
        <v>255</v>
      </c>
      <c r="D1169" t="s">
        <v>2982</v>
      </c>
      <c r="E1169">
        <v>1</v>
      </c>
      <c r="F1169">
        <v>141</v>
      </c>
    </row>
    <row r="1170" spans="1:6">
      <c r="A1170">
        <v>64443</v>
      </c>
      <c r="B1170" t="s">
        <v>3082</v>
      </c>
      <c r="C1170">
        <v>100</v>
      </c>
      <c r="D1170" t="s">
        <v>2622</v>
      </c>
      <c r="E1170">
        <v>1</v>
      </c>
      <c r="F1170">
        <v>145</v>
      </c>
    </row>
    <row r="1171" spans="1:6">
      <c r="A1171">
        <v>64445</v>
      </c>
      <c r="B1171" t="s">
        <v>1512</v>
      </c>
      <c r="C1171">
        <v>669</v>
      </c>
      <c r="D1171" t="s">
        <v>321</v>
      </c>
      <c r="E1171">
        <v>5</v>
      </c>
      <c r="F1171">
        <v>669</v>
      </c>
    </row>
    <row r="1172" spans="1:6">
      <c r="A1172">
        <v>64446</v>
      </c>
      <c r="B1172" t="s">
        <v>1513</v>
      </c>
      <c r="C1172">
        <v>669</v>
      </c>
      <c r="D1172" t="s">
        <v>321</v>
      </c>
      <c r="E1172">
        <v>5</v>
      </c>
      <c r="F1172">
        <v>669</v>
      </c>
    </row>
    <row r="1173" spans="1:6">
      <c r="A1173">
        <v>67052</v>
      </c>
      <c r="B1173" t="s">
        <v>1514</v>
      </c>
      <c r="C1173">
        <v>100</v>
      </c>
      <c r="D1173" t="s">
        <v>2622</v>
      </c>
      <c r="E1173">
        <v>1</v>
      </c>
      <c r="F1173">
        <v>145</v>
      </c>
    </row>
    <row r="1174" spans="1:6">
      <c r="A1174">
        <v>67121</v>
      </c>
      <c r="B1174" t="s">
        <v>1515</v>
      </c>
      <c r="C1174">
        <v>562</v>
      </c>
      <c r="D1174" t="s">
        <v>255</v>
      </c>
      <c r="E1174">
        <v>11</v>
      </c>
      <c r="F1174">
        <v>562</v>
      </c>
    </row>
    <row r="1175" spans="1:6">
      <c r="A1175">
        <v>67198</v>
      </c>
      <c r="B1175" t="s">
        <v>3257</v>
      </c>
      <c r="C1175">
        <v>100</v>
      </c>
      <c r="D1175" t="s">
        <v>2622</v>
      </c>
      <c r="E1175">
        <v>1</v>
      </c>
      <c r="F1175">
        <v>145</v>
      </c>
    </row>
    <row r="1176" spans="1:6">
      <c r="A1176">
        <v>67202</v>
      </c>
      <c r="B1176" t="s">
        <v>3258</v>
      </c>
      <c r="C1176">
        <v>100</v>
      </c>
      <c r="D1176" t="s">
        <v>2622</v>
      </c>
      <c r="E1176">
        <v>1</v>
      </c>
      <c r="F1176">
        <v>145</v>
      </c>
    </row>
    <row r="1177" spans="1:6">
      <c r="A1177">
        <v>67206</v>
      </c>
      <c r="B1177" t="s">
        <v>1516</v>
      </c>
      <c r="C1177">
        <v>100</v>
      </c>
      <c r="D1177" t="s">
        <v>2622</v>
      </c>
      <c r="E1177">
        <v>1</v>
      </c>
      <c r="F1177">
        <v>144</v>
      </c>
    </row>
    <row r="1178" spans="1:6">
      <c r="A1178">
        <v>67210</v>
      </c>
      <c r="B1178" t="s">
        <v>3195</v>
      </c>
      <c r="C1178">
        <v>100</v>
      </c>
      <c r="D1178" t="s">
        <v>2622</v>
      </c>
      <c r="E1178">
        <v>1</v>
      </c>
      <c r="F1178">
        <v>145</v>
      </c>
    </row>
    <row r="1179" spans="1:6">
      <c r="A1179">
        <v>67214</v>
      </c>
      <c r="B1179" t="s">
        <v>3056</v>
      </c>
      <c r="C1179">
        <v>492</v>
      </c>
      <c r="D1179" t="s">
        <v>3002</v>
      </c>
      <c r="E1179">
        <v>1</v>
      </c>
      <c r="F1179">
        <v>141</v>
      </c>
    </row>
    <row r="1180" spans="1:6">
      <c r="A1180">
        <v>67311</v>
      </c>
      <c r="B1180" t="s">
        <v>3245</v>
      </c>
      <c r="C1180">
        <v>100</v>
      </c>
      <c r="D1180" t="s">
        <v>2622</v>
      </c>
      <c r="E1180">
        <v>1</v>
      </c>
      <c r="F1180">
        <v>145</v>
      </c>
    </row>
    <row r="1181" spans="1:6">
      <c r="A1181">
        <v>67312</v>
      </c>
      <c r="B1181" t="s">
        <v>3246</v>
      </c>
      <c r="C1181">
        <v>100</v>
      </c>
      <c r="D1181" t="s">
        <v>2622</v>
      </c>
      <c r="E1181">
        <v>1</v>
      </c>
      <c r="F1181">
        <v>145</v>
      </c>
    </row>
    <row r="1182" spans="1:6">
      <c r="A1182">
        <v>67313</v>
      </c>
      <c r="B1182" t="s">
        <v>3247</v>
      </c>
      <c r="C1182">
        <v>100</v>
      </c>
      <c r="D1182" t="s">
        <v>2622</v>
      </c>
      <c r="E1182">
        <v>1</v>
      </c>
      <c r="F1182">
        <v>145</v>
      </c>
    </row>
    <row r="1183" spans="1:6">
      <c r="A1183">
        <v>67314</v>
      </c>
      <c r="B1183" t="s">
        <v>3061</v>
      </c>
      <c r="C1183">
        <v>100</v>
      </c>
      <c r="D1183" t="s">
        <v>2622</v>
      </c>
      <c r="E1183">
        <v>1</v>
      </c>
      <c r="F1183">
        <v>145</v>
      </c>
    </row>
    <row r="1184" spans="1:6">
      <c r="A1184">
        <v>67315</v>
      </c>
      <c r="B1184" t="s">
        <v>3065</v>
      </c>
      <c r="C1184">
        <v>100</v>
      </c>
      <c r="D1184" t="s">
        <v>2622</v>
      </c>
      <c r="E1184">
        <v>1</v>
      </c>
      <c r="F1184">
        <v>145</v>
      </c>
    </row>
    <row r="1185" spans="1:6">
      <c r="A1185">
        <v>67316</v>
      </c>
      <c r="B1185" t="s">
        <v>1517</v>
      </c>
      <c r="C1185">
        <v>100</v>
      </c>
      <c r="D1185" t="s">
        <v>2622</v>
      </c>
      <c r="E1185">
        <v>1</v>
      </c>
      <c r="F1185">
        <v>145</v>
      </c>
    </row>
    <row r="1186" spans="1:6">
      <c r="A1186">
        <v>67317</v>
      </c>
      <c r="B1186" t="s">
        <v>1518</v>
      </c>
      <c r="C1186">
        <v>100</v>
      </c>
      <c r="D1186" t="s">
        <v>2622</v>
      </c>
      <c r="E1186">
        <v>1</v>
      </c>
      <c r="F1186">
        <v>145</v>
      </c>
    </row>
    <row r="1187" spans="1:6">
      <c r="A1187">
        <v>67318</v>
      </c>
      <c r="B1187" t="s">
        <v>3066</v>
      </c>
      <c r="C1187">
        <v>100</v>
      </c>
      <c r="D1187" t="s">
        <v>2622</v>
      </c>
      <c r="E1187">
        <v>1</v>
      </c>
      <c r="F1187">
        <v>145</v>
      </c>
    </row>
    <row r="1188" spans="1:6">
      <c r="A1188">
        <v>67319</v>
      </c>
      <c r="B1188" t="s">
        <v>2887</v>
      </c>
      <c r="C1188">
        <v>100</v>
      </c>
      <c r="D1188" t="s">
        <v>2622</v>
      </c>
      <c r="E1188">
        <v>1</v>
      </c>
      <c r="F1188">
        <v>145</v>
      </c>
    </row>
    <row r="1189" spans="1:6">
      <c r="A1189">
        <v>67320</v>
      </c>
      <c r="B1189" t="s">
        <v>2888</v>
      </c>
      <c r="C1189">
        <v>100</v>
      </c>
      <c r="D1189" t="s">
        <v>2622</v>
      </c>
      <c r="E1189">
        <v>1</v>
      </c>
      <c r="F1189">
        <v>145</v>
      </c>
    </row>
    <row r="1190" spans="1:6">
      <c r="A1190">
        <v>67321</v>
      </c>
      <c r="B1190" t="s">
        <v>3069</v>
      </c>
      <c r="C1190">
        <v>100</v>
      </c>
      <c r="D1190" t="s">
        <v>2622</v>
      </c>
      <c r="E1190">
        <v>1</v>
      </c>
      <c r="F1190">
        <v>145</v>
      </c>
    </row>
    <row r="1191" spans="1:6">
      <c r="A1191">
        <v>67322</v>
      </c>
      <c r="B1191" t="s">
        <v>3071</v>
      </c>
      <c r="C1191">
        <v>100</v>
      </c>
      <c r="D1191" t="s">
        <v>2622</v>
      </c>
      <c r="E1191">
        <v>1</v>
      </c>
      <c r="F1191">
        <v>145</v>
      </c>
    </row>
    <row r="1192" spans="1:6">
      <c r="A1192">
        <v>67323</v>
      </c>
      <c r="B1192" t="s">
        <v>1519</v>
      </c>
      <c r="C1192">
        <v>100</v>
      </c>
      <c r="D1192" t="s">
        <v>2622</v>
      </c>
      <c r="E1192">
        <v>1</v>
      </c>
      <c r="F1192">
        <v>145</v>
      </c>
    </row>
    <row r="1193" spans="1:6">
      <c r="A1193">
        <v>67324</v>
      </c>
      <c r="B1193" t="s">
        <v>3072</v>
      </c>
      <c r="C1193">
        <v>100</v>
      </c>
      <c r="D1193" t="s">
        <v>2622</v>
      </c>
      <c r="E1193">
        <v>1</v>
      </c>
      <c r="F1193">
        <v>145</v>
      </c>
    </row>
    <row r="1194" spans="1:6">
      <c r="A1194">
        <v>67325</v>
      </c>
      <c r="B1194" t="s">
        <v>3252</v>
      </c>
      <c r="C1194">
        <v>100</v>
      </c>
      <c r="D1194" t="s">
        <v>2622</v>
      </c>
      <c r="E1194">
        <v>1</v>
      </c>
      <c r="F1194">
        <v>145</v>
      </c>
    </row>
    <row r="1195" spans="1:6">
      <c r="A1195">
        <v>67326</v>
      </c>
      <c r="B1195" t="s">
        <v>3253</v>
      </c>
      <c r="C1195">
        <v>100</v>
      </c>
      <c r="D1195" t="s">
        <v>2622</v>
      </c>
      <c r="E1195">
        <v>1</v>
      </c>
      <c r="F1195">
        <v>145</v>
      </c>
    </row>
    <row r="1196" spans="1:6">
      <c r="A1196">
        <v>67424</v>
      </c>
      <c r="B1196" t="s">
        <v>1520</v>
      </c>
      <c r="C1196">
        <v>177</v>
      </c>
      <c r="D1196" t="s">
        <v>268</v>
      </c>
      <c r="E1196">
        <v>10</v>
      </c>
      <c r="F1196">
        <v>177</v>
      </c>
    </row>
    <row r="1197" spans="1:6">
      <c r="A1197">
        <v>67425</v>
      </c>
      <c r="B1197" t="s">
        <v>1521</v>
      </c>
      <c r="C1197">
        <v>574</v>
      </c>
      <c r="D1197" t="s">
        <v>876</v>
      </c>
      <c r="E1197">
        <v>3</v>
      </c>
      <c r="F1197">
        <v>574</v>
      </c>
    </row>
    <row r="1198" spans="1:6">
      <c r="A1198">
        <v>67442</v>
      </c>
      <c r="B1198" t="s">
        <v>1522</v>
      </c>
      <c r="C1198">
        <v>100</v>
      </c>
      <c r="D1198" t="s">
        <v>2622</v>
      </c>
      <c r="E1198">
        <v>1</v>
      </c>
      <c r="F1198">
        <v>145</v>
      </c>
    </row>
    <row r="1199" spans="1:6">
      <c r="A1199">
        <v>67595</v>
      </c>
      <c r="B1199" t="s">
        <v>3254</v>
      </c>
      <c r="C1199">
        <v>100</v>
      </c>
      <c r="D1199" t="s">
        <v>2622</v>
      </c>
      <c r="E1199">
        <v>1</v>
      </c>
      <c r="F1199">
        <v>145</v>
      </c>
    </row>
    <row r="1200" spans="1:6">
      <c r="A1200">
        <v>68973</v>
      </c>
      <c r="B1200" t="s">
        <v>3076</v>
      </c>
      <c r="C1200">
        <v>100</v>
      </c>
      <c r="D1200" t="s">
        <v>2622</v>
      </c>
      <c r="E1200">
        <v>1</v>
      </c>
      <c r="F1200">
        <v>145</v>
      </c>
    </row>
    <row r="1201" spans="1:6">
      <c r="A1201">
        <v>68977</v>
      </c>
      <c r="B1201" t="s">
        <v>3077</v>
      </c>
      <c r="C1201">
        <v>454</v>
      </c>
      <c r="D1201" t="s">
        <v>3054</v>
      </c>
      <c r="E1201">
        <v>1</v>
      </c>
      <c r="F1201">
        <v>145</v>
      </c>
    </row>
    <row r="1202" spans="1:6">
      <c r="A1202">
        <v>69143</v>
      </c>
      <c r="B1202" t="s">
        <v>3256</v>
      </c>
      <c r="C1202">
        <v>100</v>
      </c>
      <c r="D1202" t="s">
        <v>2622</v>
      </c>
      <c r="E1202">
        <v>1</v>
      </c>
      <c r="F1202">
        <v>145</v>
      </c>
    </row>
    <row r="1203" spans="1:6">
      <c r="A1203">
        <v>69315</v>
      </c>
      <c r="B1203" t="s">
        <v>3083</v>
      </c>
      <c r="C1203">
        <v>675</v>
      </c>
      <c r="D1203" t="s">
        <v>1118</v>
      </c>
      <c r="E1203">
        <v>1</v>
      </c>
      <c r="F1203">
        <v>141</v>
      </c>
    </row>
    <row r="1204" spans="1:6">
      <c r="A1204">
        <v>69321</v>
      </c>
      <c r="B1204" t="s">
        <v>1523</v>
      </c>
      <c r="C1204">
        <v>100</v>
      </c>
      <c r="D1204" t="s">
        <v>2622</v>
      </c>
      <c r="E1204">
        <v>1</v>
      </c>
      <c r="F1204">
        <v>145</v>
      </c>
    </row>
    <row r="1205" spans="1:6">
      <c r="A1205">
        <v>69352</v>
      </c>
      <c r="B1205" t="s">
        <v>1524</v>
      </c>
      <c r="C1205">
        <v>647</v>
      </c>
      <c r="D1205" t="s">
        <v>283</v>
      </c>
      <c r="E1205">
        <v>9</v>
      </c>
      <c r="F1205">
        <v>647</v>
      </c>
    </row>
    <row r="1206" spans="1:6">
      <c r="A1206">
        <v>69483</v>
      </c>
      <c r="B1206" t="s">
        <v>1525</v>
      </c>
      <c r="C1206">
        <v>254</v>
      </c>
      <c r="D1206" t="s">
        <v>281</v>
      </c>
      <c r="E1206">
        <v>4</v>
      </c>
      <c r="F1206">
        <v>254</v>
      </c>
    </row>
    <row r="1207" spans="1:6">
      <c r="A1207">
        <v>69485</v>
      </c>
      <c r="B1207" t="s">
        <v>1526</v>
      </c>
      <c r="C1207">
        <v>332</v>
      </c>
      <c r="D1207" t="s">
        <v>1734</v>
      </c>
      <c r="E1207">
        <v>4</v>
      </c>
      <c r="F1207">
        <v>332</v>
      </c>
    </row>
    <row r="1208" spans="1:6">
      <c r="A1208">
        <v>69486</v>
      </c>
      <c r="B1208" t="s">
        <v>1527</v>
      </c>
      <c r="C1208">
        <v>420</v>
      </c>
      <c r="D1208" t="s">
        <v>1748</v>
      </c>
      <c r="E1208">
        <v>4</v>
      </c>
      <c r="F1208">
        <v>420</v>
      </c>
    </row>
    <row r="1209" spans="1:6">
      <c r="A1209">
        <v>69487</v>
      </c>
      <c r="B1209" t="s">
        <v>1528</v>
      </c>
      <c r="C1209">
        <v>372</v>
      </c>
      <c r="D1209" t="s">
        <v>289</v>
      </c>
      <c r="E1209">
        <v>5</v>
      </c>
      <c r="F1209">
        <v>372</v>
      </c>
    </row>
    <row r="1210" spans="1:6">
      <c r="A1210">
        <v>69488</v>
      </c>
      <c r="B1210" t="s">
        <v>1529</v>
      </c>
      <c r="C1210">
        <v>687</v>
      </c>
      <c r="D1210" t="s">
        <v>287</v>
      </c>
      <c r="E1210">
        <v>5</v>
      </c>
      <c r="F1210">
        <v>687</v>
      </c>
    </row>
    <row r="1211" spans="1:6">
      <c r="A1211">
        <v>69489</v>
      </c>
      <c r="B1211" t="s">
        <v>1530</v>
      </c>
      <c r="C1211">
        <v>194</v>
      </c>
      <c r="D1211" t="s">
        <v>251</v>
      </c>
      <c r="E1211">
        <v>5</v>
      </c>
      <c r="F1211">
        <v>194</v>
      </c>
    </row>
    <row r="1212" spans="1:6">
      <c r="A1212">
        <v>69490</v>
      </c>
      <c r="B1212" t="s">
        <v>1531</v>
      </c>
      <c r="C1212">
        <v>176</v>
      </c>
      <c r="D1212" t="s">
        <v>1241</v>
      </c>
      <c r="E1212">
        <v>5</v>
      </c>
      <c r="F1212">
        <v>176</v>
      </c>
    </row>
    <row r="1213" spans="1:6">
      <c r="A1213">
        <v>69491</v>
      </c>
      <c r="B1213" t="s">
        <v>1532</v>
      </c>
      <c r="C1213">
        <v>535</v>
      </c>
      <c r="D1213" t="s">
        <v>1622</v>
      </c>
      <c r="E1213">
        <v>6</v>
      </c>
      <c r="F1213">
        <v>603</v>
      </c>
    </row>
    <row r="1214" spans="1:6">
      <c r="A1214">
        <v>69492</v>
      </c>
      <c r="B1214" t="s">
        <v>1533</v>
      </c>
      <c r="C1214">
        <v>257</v>
      </c>
      <c r="D1214" t="s">
        <v>1616</v>
      </c>
      <c r="E1214">
        <v>6</v>
      </c>
      <c r="F1214">
        <v>603</v>
      </c>
    </row>
    <row r="1215" spans="1:6">
      <c r="A1215">
        <v>69493</v>
      </c>
      <c r="B1215" t="s">
        <v>1534</v>
      </c>
      <c r="C1215">
        <v>456</v>
      </c>
      <c r="D1215" t="s">
        <v>279</v>
      </c>
      <c r="E1215">
        <v>6</v>
      </c>
      <c r="F1215">
        <v>603</v>
      </c>
    </row>
    <row r="1216" spans="1:6">
      <c r="A1216">
        <v>69494</v>
      </c>
      <c r="B1216" t="s">
        <v>1535</v>
      </c>
      <c r="C1216">
        <v>639</v>
      </c>
      <c r="D1216" t="s">
        <v>294</v>
      </c>
      <c r="E1216">
        <v>6</v>
      </c>
      <c r="F1216">
        <v>603</v>
      </c>
    </row>
    <row r="1217" spans="1:6">
      <c r="A1217">
        <v>69495</v>
      </c>
      <c r="B1217" t="s">
        <v>1536</v>
      </c>
      <c r="C1217">
        <v>407</v>
      </c>
      <c r="D1217" t="s">
        <v>1620</v>
      </c>
      <c r="E1217">
        <v>6</v>
      </c>
      <c r="F1217">
        <v>603</v>
      </c>
    </row>
    <row r="1218" spans="1:6">
      <c r="A1218">
        <v>69496</v>
      </c>
      <c r="B1218" t="s">
        <v>1537</v>
      </c>
      <c r="C1218">
        <v>587</v>
      </c>
      <c r="D1218" t="s">
        <v>482</v>
      </c>
      <c r="E1218">
        <v>6</v>
      </c>
      <c r="F1218">
        <v>603</v>
      </c>
    </row>
    <row r="1219" spans="1:6">
      <c r="A1219">
        <v>69498</v>
      </c>
      <c r="B1219" t="s">
        <v>1538</v>
      </c>
      <c r="C1219">
        <v>536</v>
      </c>
      <c r="D1219" t="s">
        <v>448</v>
      </c>
      <c r="E1219">
        <v>6</v>
      </c>
      <c r="F1219">
        <v>603</v>
      </c>
    </row>
    <row r="1220" spans="1:6">
      <c r="A1220">
        <v>69500</v>
      </c>
      <c r="B1220" t="s">
        <v>1539</v>
      </c>
      <c r="C1220">
        <v>204</v>
      </c>
      <c r="D1220" t="s">
        <v>232</v>
      </c>
      <c r="E1220">
        <v>7</v>
      </c>
      <c r="F1220">
        <v>204</v>
      </c>
    </row>
    <row r="1221" spans="1:6">
      <c r="A1221">
        <v>69501</v>
      </c>
      <c r="B1221" t="s">
        <v>1540</v>
      </c>
      <c r="C1221">
        <v>642</v>
      </c>
      <c r="D1221" t="s">
        <v>240</v>
      </c>
      <c r="E1221">
        <v>7</v>
      </c>
      <c r="F1221">
        <v>642</v>
      </c>
    </row>
    <row r="1222" spans="1:6">
      <c r="A1222">
        <v>69502</v>
      </c>
      <c r="B1222" t="s">
        <v>1541</v>
      </c>
      <c r="C1222">
        <v>391</v>
      </c>
      <c r="D1222" t="s">
        <v>1994</v>
      </c>
      <c r="E1222">
        <v>7</v>
      </c>
      <c r="F1222">
        <v>391</v>
      </c>
    </row>
    <row r="1223" spans="1:6">
      <c r="A1223">
        <v>69504</v>
      </c>
      <c r="B1223" t="s">
        <v>1542</v>
      </c>
      <c r="C1223">
        <v>419</v>
      </c>
      <c r="D1223" t="s">
        <v>2043</v>
      </c>
      <c r="E1223">
        <v>8</v>
      </c>
      <c r="F1223">
        <v>419</v>
      </c>
    </row>
    <row r="1224" spans="1:6">
      <c r="A1224">
        <v>69505</v>
      </c>
      <c r="B1224" t="s">
        <v>1543</v>
      </c>
      <c r="C1224">
        <v>401</v>
      </c>
      <c r="D1224" t="s">
        <v>1612</v>
      </c>
      <c r="E1224">
        <v>8</v>
      </c>
      <c r="F1224">
        <v>401</v>
      </c>
    </row>
    <row r="1225" spans="1:6">
      <c r="A1225">
        <v>69506</v>
      </c>
      <c r="B1225" t="s">
        <v>1544</v>
      </c>
      <c r="C1225">
        <v>304</v>
      </c>
      <c r="D1225" t="s">
        <v>599</v>
      </c>
      <c r="E1225">
        <v>9</v>
      </c>
      <c r="F1225">
        <v>304</v>
      </c>
    </row>
    <row r="1226" spans="1:6">
      <c r="A1226">
        <v>69507</v>
      </c>
      <c r="B1226" t="s">
        <v>1545</v>
      </c>
      <c r="C1226">
        <v>260</v>
      </c>
      <c r="D1226" t="s">
        <v>584</v>
      </c>
      <c r="E1226">
        <v>9</v>
      </c>
      <c r="F1226">
        <v>260</v>
      </c>
    </row>
    <row r="1227" spans="1:6">
      <c r="A1227">
        <v>69508</v>
      </c>
      <c r="B1227" t="s">
        <v>1546</v>
      </c>
      <c r="C1227">
        <v>396</v>
      </c>
      <c r="D1227" t="s">
        <v>246</v>
      </c>
      <c r="E1227">
        <v>9</v>
      </c>
      <c r="F1227">
        <v>396</v>
      </c>
    </row>
    <row r="1228" spans="1:6">
      <c r="A1228">
        <v>69509</v>
      </c>
      <c r="B1228" t="s">
        <v>1547</v>
      </c>
      <c r="C1228">
        <v>718</v>
      </c>
      <c r="D1228" t="s">
        <v>242</v>
      </c>
      <c r="E1228">
        <v>9</v>
      </c>
      <c r="F1228">
        <v>718</v>
      </c>
    </row>
    <row r="1229" spans="1:6">
      <c r="A1229">
        <v>69510</v>
      </c>
      <c r="B1229" t="s">
        <v>1548</v>
      </c>
      <c r="C1229">
        <v>521</v>
      </c>
      <c r="D1229" t="s">
        <v>2159</v>
      </c>
      <c r="E1229">
        <v>10</v>
      </c>
      <c r="F1229">
        <v>521</v>
      </c>
    </row>
    <row r="1230" spans="1:6">
      <c r="A1230">
        <v>69512</v>
      </c>
      <c r="B1230" t="s">
        <v>1549</v>
      </c>
      <c r="C1230">
        <v>170</v>
      </c>
      <c r="D1230" t="s">
        <v>2129</v>
      </c>
      <c r="E1230">
        <v>10</v>
      </c>
      <c r="F1230">
        <v>170</v>
      </c>
    </row>
    <row r="1231" spans="1:6">
      <c r="A1231">
        <v>69513</v>
      </c>
      <c r="B1231" t="s">
        <v>1550</v>
      </c>
      <c r="C1231">
        <v>563</v>
      </c>
      <c r="D1231" t="s">
        <v>300</v>
      </c>
      <c r="E1231">
        <v>11</v>
      </c>
      <c r="F1231">
        <v>563</v>
      </c>
    </row>
    <row r="1232" spans="1:6">
      <c r="A1232">
        <v>69514</v>
      </c>
      <c r="B1232" t="s">
        <v>1551</v>
      </c>
      <c r="C1232">
        <v>150</v>
      </c>
      <c r="D1232" t="s">
        <v>266</v>
      </c>
      <c r="E1232">
        <v>11</v>
      </c>
      <c r="F1232">
        <v>150</v>
      </c>
    </row>
    <row r="1233" spans="1:6">
      <c r="A1233">
        <v>69515</v>
      </c>
      <c r="B1233" t="s">
        <v>1552</v>
      </c>
      <c r="C1233">
        <v>292</v>
      </c>
      <c r="D1233" t="s">
        <v>704</v>
      </c>
      <c r="E1233">
        <v>11</v>
      </c>
      <c r="F1233">
        <v>292</v>
      </c>
    </row>
    <row r="1234" spans="1:6">
      <c r="A1234">
        <v>69516</v>
      </c>
      <c r="B1234" t="s">
        <v>1553</v>
      </c>
      <c r="C1234">
        <v>697</v>
      </c>
      <c r="D1234" t="s">
        <v>298</v>
      </c>
      <c r="E1234">
        <v>12</v>
      </c>
      <c r="F1234">
        <v>697</v>
      </c>
    </row>
    <row r="1235" spans="1:6">
      <c r="A1235">
        <v>69517</v>
      </c>
      <c r="B1235" t="s">
        <v>1554</v>
      </c>
      <c r="C1235">
        <v>495</v>
      </c>
      <c r="D1235" t="s">
        <v>1035</v>
      </c>
      <c r="E1235">
        <v>12</v>
      </c>
      <c r="F1235">
        <v>495</v>
      </c>
    </row>
    <row r="1236" spans="1:6">
      <c r="A1236">
        <v>69775</v>
      </c>
      <c r="B1236" t="s">
        <v>3084</v>
      </c>
      <c r="C1236">
        <v>100</v>
      </c>
      <c r="D1236" t="s">
        <v>2622</v>
      </c>
      <c r="E1236">
        <v>1</v>
      </c>
      <c r="F1236">
        <v>145</v>
      </c>
    </row>
    <row r="1237" spans="1:6">
      <c r="A1237">
        <v>69785</v>
      </c>
      <c r="B1237" t="s">
        <v>1555</v>
      </c>
      <c r="C1237">
        <v>442</v>
      </c>
      <c r="D1237" t="s">
        <v>1556</v>
      </c>
      <c r="E1237">
        <v>1</v>
      </c>
      <c r="F1237">
        <v>144</v>
      </c>
    </row>
    <row r="1238" spans="1:6">
      <c r="A1238">
        <v>69786</v>
      </c>
      <c r="B1238" t="s">
        <v>1557</v>
      </c>
      <c r="C1238">
        <v>442</v>
      </c>
      <c r="D1238" t="s">
        <v>1556</v>
      </c>
      <c r="E1238">
        <v>1</v>
      </c>
      <c r="F1238">
        <v>144</v>
      </c>
    </row>
    <row r="1239" spans="1:6">
      <c r="A1239">
        <v>69787</v>
      </c>
      <c r="B1239" t="s">
        <v>3182</v>
      </c>
      <c r="C1239">
        <v>581</v>
      </c>
      <c r="D1239" t="s">
        <v>3183</v>
      </c>
      <c r="E1239">
        <v>1</v>
      </c>
      <c r="F1239">
        <v>144</v>
      </c>
    </row>
    <row r="1240" spans="1:6">
      <c r="A1240">
        <v>69788</v>
      </c>
      <c r="B1240" t="s">
        <v>1558</v>
      </c>
      <c r="C1240">
        <v>581</v>
      </c>
      <c r="D1240" t="s">
        <v>3183</v>
      </c>
      <c r="E1240">
        <v>1</v>
      </c>
      <c r="F1240">
        <v>144</v>
      </c>
    </row>
    <row r="1241" spans="1:6">
      <c r="A1241">
        <v>69789</v>
      </c>
      <c r="B1241" t="s">
        <v>3185</v>
      </c>
      <c r="C1241">
        <v>589</v>
      </c>
      <c r="D1241" t="s">
        <v>1559</v>
      </c>
      <c r="E1241">
        <v>1</v>
      </c>
      <c r="F1241">
        <v>144</v>
      </c>
    </row>
    <row r="1242" spans="1:6">
      <c r="A1242">
        <v>69790</v>
      </c>
      <c r="B1242" t="s">
        <v>1560</v>
      </c>
      <c r="C1242">
        <v>442</v>
      </c>
      <c r="D1242" t="s">
        <v>1556</v>
      </c>
      <c r="E1242">
        <v>1</v>
      </c>
      <c r="F1242">
        <v>144</v>
      </c>
    </row>
    <row r="1243" spans="1:6">
      <c r="A1243">
        <v>69791</v>
      </c>
      <c r="B1243" t="s">
        <v>1561</v>
      </c>
      <c r="C1243">
        <v>442</v>
      </c>
      <c r="D1243" t="s">
        <v>1556</v>
      </c>
      <c r="E1243">
        <v>1</v>
      </c>
      <c r="F1243">
        <v>144</v>
      </c>
    </row>
    <row r="1244" spans="1:6">
      <c r="A1244">
        <v>69797</v>
      </c>
      <c r="B1244" t="s">
        <v>1562</v>
      </c>
      <c r="C1244">
        <v>312</v>
      </c>
      <c r="D1244" t="s">
        <v>3191</v>
      </c>
      <c r="E1244">
        <v>1</v>
      </c>
      <c r="F1244">
        <v>143</v>
      </c>
    </row>
    <row r="1245" spans="1:6">
      <c r="A1245">
        <v>69799</v>
      </c>
      <c r="B1245" t="s">
        <v>3186</v>
      </c>
      <c r="C1245">
        <v>239</v>
      </c>
      <c r="D1245" t="s">
        <v>3187</v>
      </c>
      <c r="E1245">
        <v>1</v>
      </c>
      <c r="F1245">
        <v>143</v>
      </c>
    </row>
    <row r="1246" spans="1:6">
      <c r="A1246">
        <v>69800</v>
      </c>
      <c r="B1246" t="s">
        <v>3188</v>
      </c>
      <c r="C1246">
        <v>311</v>
      </c>
      <c r="D1246" t="s">
        <v>3189</v>
      </c>
      <c r="E1246">
        <v>1</v>
      </c>
      <c r="F1246">
        <v>143</v>
      </c>
    </row>
    <row r="1247" spans="1:6">
      <c r="A1247">
        <v>69801</v>
      </c>
      <c r="B1247" t="s">
        <v>3190</v>
      </c>
      <c r="C1247">
        <v>312</v>
      </c>
      <c r="D1247" t="s">
        <v>3191</v>
      </c>
      <c r="E1247">
        <v>1</v>
      </c>
      <c r="F1247">
        <v>143</v>
      </c>
    </row>
    <row r="1248" spans="1:6">
      <c r="A1248">
        <v>69802</v>
      </c>
      <c r="B1248" t="s">
        <v>3192</v>
      </c>
      <c r="C1248">
        <v>433</v>
      </c>
      <c r="D1248" t="s">
        <v>3193</v>
      </c>
      <c r="E1248">
        <v>1</v>
      </c>
      <c r="F1248">
        <v>143</v>
      </c>
    </row>
    <row r="1249" spans="1:6">
      <c r="A1249">
        <v>69857</v>
      </c>
      <c r="B1249" t="s">
        <v>3196</v>
      </c>
      <c r="C1249">
        <v>100</v>
      </c>
      <c r="D1249" t="s">
        <v>2622</v>
      </c>
      <c r="E1249">
        <v>1</v>
      </c>
      <c r="F1249">
        <v>145</v>
      </c>
    </row>
    <row r="1250" spans="1:6">
      <c r="A1250">
        <v>70875</v>
      </c>
      <c r="B1250" t="s">
        <v>1563</v>
      </c>
      <c r="C1250">
        <v>100</v>
      </c>
      <c r="D1250" t="s">
        <v>2622</v>
      </c>
      <c r="E1250">
        <v>1</v>
      </c>
      <c r="F1250">
        <v>145</v>
      </c>
    </row>
    <row r="1251" spans="1:6">
      <c r="A1251">
        <v>70993</v>
      </c>
      <c r="B1251" t="s">
        <v>1564</v>
      </c>
      <c r="C1251">
        <v>100</v>
      </c>
      <c r="D1251" t="s">
        <v>2622</v>
      </c>
      <c r="E1251">
        <v>1</v>
      </c>
      <c r="F1251">
        <v>143</v>
      </c>
    </row>
    <row r="1252" spans="1:6">
      <c r="A1252">
        <v>71009</v>
      </c>
      <c r="B1252" t="s">
        <v>1565</v>
      </c>
      <c r="C1252">
        <v>100</v>
      </c>
      <c r="D1252" t="s">
        <v>2622</v>
      </c>
      <c r="E1252">
        <v>1</v>
      </c>
      <c r="F1252">
        <v>143</v>
      </c>
    </row>
    <row r="1253" spans="1:6">
      <c r="A1253">
        <v>71011</v>
      </c>
      <c r="B1253" t="s">
        <v>1566</v>
      </c>
      <c r="C1253">
        <v>626</v>
      </c>
      <c r="D1253" t="s">
        <v>883</v>
      </c>
      <c r="E1253">
        <v>1</v>
      </c>
      <c r="F1253">
        <v>144</v>
      </c>
    </row>
    <row r="1254" spans="1:6">
      <c r="A1254">
        <v>71012</v>
      </c>
      <c r="B1254" t="s">
        <v>1567</v>
      </c>
      <c r="C1254">
        <v>492</v>
      </c>
      <c r="D1254" t="s">
        <v>3002</v>
      </c>
      <c r="E1254">
        <v>1</v>
      </c>
      <c r="F1254">
        <v>141</v>
      </c>
    </row>
    <row r="1255" spans="1:6">
      <c r="A1255">
        <v>71014</v>
      </c>
      <c r="B1255" t="s">
        <v>1568</v>
      </c>
      <c r="C1255">
        <v>633</v>
      </c>
      <c r="D1255" t="s">
        <v>1626</v>
      </c>
      <c r="E1255">
        <v>3</v>
      </c>
      <c r="F1255">
        <v>633</v>
      </c>
    </row>
    <row r="1256" spans="1:6">
      <c r="A1256">
        <v>71015</v>
      </c>
      <c r="B1256" t="s">
        <v>1569</v>
      </c>
      <c r="C1256">
        <v>645</v>
      </c>
      <c r="D1256" t="s">
        <v>249</v>
      </c>
      <c r="E1256">
        <v>4</v>
      </c>
      <c r="F1256">
        <v>645</v>
      </c>
    </row>
    <row r="1257" spans="1:6">
      <c r="A1257">
        <v>71016</v>
      </c>
      <c r="B1257" t="s">
        <v>1570</v>
      </c>
      <c r="C1257">
        <v>669</v>
      </c>
      <c r="D1257" t="s">
        <v>321</v>
      </c>
      <c r="E1257">
        <v>5</v>
      </c>
      <c r="F1257">
        <v>669</v>
      </c>
    </row>
    <row r="1258" spans="1:6">
      <c r="A1258">
        <v>71017</v>
      </c>
      <c r="B1258" t="s">
        <v>1571</v>
      </c>
      <c r="C1258">
        <v>244</v>
      </c>
      <c r="D1258" t="s">
        <v>275</v>
      </c>
      <c r="E1258">
        <v>6</v>
      </c>
      <c r="F1258">
        <v>603</v>
      </c>
    </row>
    <row r="1259" spans="1:6">
      <c r="A1259">
        <v>71018</v>
      </c>
      <c r="B1259" t="s">
        <v>1572</v>
      </c>
      <c r="C1259">
        <v>582</v>
      </c>
      <c r="D1259" t="s">
        <v>1910</v>
      </c>
      <c r="E1259">
        <v>7</v>
      </c>
      <c r="F1259">
        <v>582</v>
      </c>
    </row>
    <row r="1260" spans="1:6">
      <c r="A1260">
        <v>71019</v>
      </c>
      <c r="B1260" t="s">
        <v>1573</v>
      </c>
      <c r="C1260">
        <v>209</v>
      </c>
      <c r="D1260" t="s">
        <v>1610</v>
      </c>
      <c r="E1260">
        <v>8</v>
      </c>
      <c r="F1260">
        <v>209</v>
      </c>
    </row>
    <row r="1261" spans="1:6">
      <c r="A1261">
        <v>71020</v>
      </c>
      <c r="B1261" t="s">
        <v>1574</v>
      </c>
      <c r="C1261">
        <v>647</v>
      </c>
      <c r="D1261" t="s">
        <v>283</v>
      </c>
      <c r="E1261">
        <v>9</v>
      </c>
      <c r="F1261">
        <v>647</v>
      </c>
    </row>
    <row r="1262" spans="1:6">
      <c r="A1262">
        <v>71021</v>
      </c>
      <c r="B1262" t="s">
        <v>1575</v>
      </c>
      <c r="C1262">
        <v>177</v>
      </c>
      <c r="D1262" t="s">
        <v>268</v>
      </c>
      <c r="E1262">
        <v>10</v>
      </c>
      <c r="F1262">
        <v>177</v>
      </c>
    </row>
    <row r="1263" spans="1:6">
      <c r="A1263">
        <v>71022</v>
      </c>
      <c r="B1263" t="s">
        <v>1576</v>
      </c>
      <c r="C1263">
        <v>562</v>
      </c>
      <c r="D1263" t="s">
        <v>255</v>
      </c>
      <c r="E1263">
        <v>11</v>
      </c>
      <c r="F1263">
        <v>562</v>
      </c>
    </row>
    <row r="1264" spans="1:6">
      <c r="A1264">
        <v>71023</v>
      </c>
      <c r="B1264" t="s">
        <v>1577</v>
      </c>
      <c r="C1264">
        <v>438</v>
      </c>
      <c r="D1264" t="s">
        <v>2268</v>
      </c>
      <c r="E1264">
        <v>12</v>
      </c>
      <c r="F1264">
        <v>438</v>
      </c>
    </row>
    <row r="1265" spans="1:6">
      <c r="A1265">
        <v>71024</v>
      </c>
      <c r="B1265" t="s">
        <v>1578</v>
      </c>
      <c r="C1265">
        <v>574</v>
      </c>
      <c r="D1265" t="s">
        <v>876</v>
      </c>
      <c r="E1265">
        <v>3</v>
      </c>
      <c r="F1265">
        <v>574</v>
      </c>
    </row>
    <row r="1266" spans="1:6">
      <c r="A1266">
        <v>71025</v>
      </c>
      <c r="B1266" t="s">
        <v>1579</v>
      </c>
      <c r="C1266">
        <v>204</v>
      </c>
      <c r="D1266" t="s">
        <v>232</v>
      </c>
      <c r="E1266">
        <v>7</v>
      </c>
      <c r="F1266">
        <v>204</v>
      </c>
    </row>
    <row r="1267" spans="1:6">
      <c r="A1267">
        <v>71310</v>
      </c>
      <c r="B1267" t="s">
        <v>3197</v>
      </c>
      <c r="C1267">
        <v>241</v>
      </c>
      <c r="D1267" t="s">
        <v>3198</v>
      </c>
      <c r="E1267">
        <v>1</v>
      </c>
      <c r="F1267">
        <v>143</v>
      </c>
    </row>
    <row r="1268" spans="1:6">
      <c r="A1268">
        <v>72050</v>
      </c>
      <c r="B1268" t="s">
        <v>3199</v>
      </c>
      <c r="C1268">
        <v>100</v>
      </c>
      <c r="D1268" t="s">
        <v>2622</v>
      </c>
      <c r="E1268">
        <v>1</v>
      </c>
      <c r="F1268">
        <v>145</v>
      </c>
    </row>
    <row r="1269" spans="1:6">
      <c r="A1269">
        <v>72054</v>
      </c>
      <c r="B1269" t="s">
        <v>3200</v>
      </c>
      <c r="C1269">
        <v>100</v>
      </c>
      <c r="D1269" t="s">
        <v>2622</v>
      </c>
      <c r="E1269">
        <v>1</v>
      </c>
      <c r="F1269">
        <v>145</v>
      </c>
    </row>
    <row r="1270" spans="1:6">
      <c r="A1270">
        <v>72063</v>
      </c>
      <c r="B1270" t="s">
        <v>3201</v>
      </c>
      <c r="C1270">
        <v>100</v>
      </c>
      <c r="D1270" t="s">
        <v>2622</v>
      </c>
      <c r="E1270">
        <v>1</v>
      </c>
      <c r="F1270">
        <v>145</v>
      </c>
    </row>
    <row r="1271" spans="1:6">
      <c r="A1271">
        <v>72064</v>
      </c>
      <c r="B1271" t="s">
        <v>1346</v>
      </c>
      <c r="C1271">
        <v>100</v>
      </c>
      <c r="D1271" t="s">
        <v>2622</v>
      </c>
      <c r="E1271">
        <v>1</v>
      </c>
      <c r="F1271">
        <v>142</v>
      </c>
    </row>
    <row r="1272" spans="1:6">
      <c r="A1272">
        <v>72065</v>
      </c>
      <c r="B1272" t="s">
        <v>1346</v>
      </c>
      <c r="C1272">
        <v>645</v>
      </c>
      <c r="D1272" t="s">
        <v>249</v>
      </c>
      <c r="E1272">
        <v>4</v>
      </c>
      <c r="F1272">
        <v>645</v>
      </c>
    </row>
    <row r="1273" spans="1:6">
      <c r="A1273">
        <v>72092</v>
      </c>
      <c r="B1273" t="s">
        <v>785</v>
      </c>
      <c r="C1273">
        <v>150</v>
      </c>
      <c r="D1273" t="s">
        <v>266</v>
      </c>
      <c r="F1273">
        <v>0</v>
      </c>
    </row>
    <row r="1274" spans="1:6">
      <c r="A1274">
        <v>72105</v>
      </c>
      <c r="B1274" t="s">
        <v>1580</v>
      </c>
      <c r="C1274">
        <v>177</v>
      </c>
      <c r="D1274" t="s">
        <v>268</v>
      </c>
      <c r="E1274">
        <v>10</v>
      </c>
      <c r="F1274">
        <v>177</v>
      </c>
    </row>
    <row r="1275" spans="1:6">
      <c r="A1275">
        <v>72107</v>
      </c>
      <c r="B1275" t="s">
        <v>1581</v>
      </c>
      <c r="C1275">
        <v>177</v>
      </c>
      <c r="D1275" t="s">
        <v>268</v>
      </c>
      <c r="F1275">
        <v>0</v>
      </c>
    </row>
    <row r="1276" spans="1:6">
      <c r="A1276">
        <v>72154</v>
      </c>
      <c r="B1276" t="s">
        <v>1582</v>
      </c>
      <c r="C1276">
        <v>449</v>
      </c>
      <c r="D1276" t="s">
        <v>2300</v>
      </c>
      <c r="E1276">
        <v>10</v>
      </c>
      <c r="F1276">
        <v>449</v>
      </c>
    </row>
    <row r="1277" spans="1:6">
      <c r="A1277">
        <v>72172</v>
      </c>
      <c r="B1277" t="s">
        <v>1583</v>
      </c>
      <c r="C1277">
        <v>189</v>
      </c>
      <c r="D1277" t="s">
        <v>1603</v>
      </c>
      <c r="E1277">
        <v>12</v>
      </c>
      <c r="F1277">
        <v>189</v>
      </c>
    </row>
    <row r="1278" spans="1:6">
      <c r="A1278">
        <v>72174</v>
      </c>
      <c r="B1278" t="s">
        <v>1584</v>
      </c>
      <c r="C1278">
        <v>189</v>
      </c>
      <c r="D1278" t="s">
        <v>1603</v>
      </c>
      <c r="E1278">
        <v>12</v>
      </c>
      <c r="F1278">
        <v>189</v>
      </c>
    </row>
    <row r="1279" spans="1:6">
      <c r="A1279">
        <v>72186</v>
      </c>
      <c r="B1279" t="s">
        <v>1585</v>
      </c>
      <c r="C1279">
        <v>194</v>
      </c>
      <c r="D1279" t="s">
        <v>251</v>
      </c>
      <c r="E1279">
        <v>5</v>
      </c>
      <c r="F1279">
        <v>194</v>
      </c>
    </row>
    <row r="1280" spans="1:6">
      <c r="A1280">
        <v>72188</v>
      </c>
      <c r="B1280" t="s">
        <v>1586</v>
      </c>
      <c r="C1280">
        <v>224</v>
      </c>
      <c r="D1280" t="s">
        <v>273</v>
      </c>
      <c r="F1280">
        <v>0</v>
      </c>
    </row>
    <row r="1281" spans="1:6">
      <c r="A1281">
        <v>72201</v>
      </c>
      <c r="B1281" t="s">
        <v>1587</v>
      </c>
      <c r="C1281">
        <v>647</v>
      </c>
      <c r="D1281" t="s">
        <v>283</v>
      </c>
      <c r="E1281">
        <v>9</v>
      </c>
      <c r="F1281">
        <v>647</v>
      </c>
    </row>
    <row r="1282" spans="1:6">
      <c r="A1282">
        <v>72203</v>
      </c>
      <c r="B1282" t="s">
        <v>1588</v>
      </c>
      <c r="C1282">
        <v>647</v>
      </c>
      <c r="D1282" t="s">
        <v>283</v>
      </c>
      <c r="F1282">
        <v>0</v>
      </c>
    </row>
    <row r="1283" spans="1:6">
      <c r="A1283">
        <v>72231</v>
      </c>
      <c r="B1283" t="s">
        <v>1589</v>
      </c>
      <c r="C1283">
        <v>292</v>
      </c>
      <c r="D1283" t="s">
        <v>704</v>
      </c>
      <c r="E1283">
        <v>11</v>
      </c>
      <c r="F1283">
        <v>292</v>
      </c>
    </row>
    <row r="1284" spans="1:6">
      <c r="A1284">
        <v>72233</v>
      </c>
      <c r="B1284" t="s">
        <v>1590</v>
      </c>
      <c r="C1284">
        <v>562</v>
      </c>
      <c r="D1284" t="s">
        <v>255</v>
      </c>
      <c r="F1284">
        <v>0</v>
      </c>
    </row>
    <row r="1285" spans="1:6">
      <c r="A1285">
        <v>72261</v>
      </c>
      <c r="B1285" t="s">
        <v>1591</v>
      </c>
      <c r="C1285">
        <v>310</v>
      </c>
      <c r="D1285" t="s">
        <v>285</v>
      </c>
      <c r="E1285">
        <v>7</v>
      </c>
      <c r="F1285">
        <v>310</v>
      </c>
    </row>
    <row r="1286" spans="1:6">
      <c r="A1286">
        <v>72263</v>
      </c>
      <c r="B1286" t="s">
        <v>1592</v>
      </c>
      <c r="C1286">
        <v>310</v>
      </c>
      <c r="D1286" t="s">
        <v>285</v>
      </c>
      <c r="E1286">
        <v>7</v>
      </c>
      <c r="F1286">
        <v>310</v>
      </c>
    </row>
    <row r="1287" spans="1:6">
      <c r="A1287">
        <v>72278</v>
      </c>
      <c r="B1287" t="s">
        <v>1593</v>
      </c>
      <c r="C1287">
        <v>688</v>
      </c>
      <c r="D1287" t="s">
        <v>1624</v>
      </c>
      <c r="E1287">
        <v>4</v>
      </c>
      <c r="F1287">
        <v>688</v>
      </c>
    </row>
    <row r="1288" spans="1:6">
      <c r="A1288">
        <v>72291</v>
      </c>
      <c r="B1288" t="s">
        <v>1594</v>
      </c>
      <c r="C1288">
        <v>371</v>
      </c>
      <c r="D1288" t="s">
        <v>253</v>
      </c>
      <c r="E1288">
        <v>5</v>
      </c>
      <c r="F1288">
        <v>371</v>
      </c>
    </row>
    <row r="1289" spans="1:6">
      <c r="A1289">
        <v>72293</v>
      </c>
      <c r="B1289" t="s">
        <v>1586</v>
      </c>
      <c r="C1289">
        <v>669</v>
      </c>
      <c r="D1289" t="s">
        <v>321</v>
      </c>
      <c r="F1289">
        <v>0</v>
      </c>
    </row>
    <row r="1290" spans="1:6">
      <c r="A1290">
        <v>72316</v>
      </c>
      <c r="B1290" t="s">
        <v>1595</v>
      </c>
      <c r="C1290">
        <v>396</v>
      </c>
      <c r="D1290" t="s">
        <v>246</v>
      </c>
      <c r="E1290">
        <v>9</v>
      </c>
      <c r="F1290">
        <v>396</v>
      </c>
    </row>
    <row r="1291" spans="1:6">
      <c r="A1291">
        <v>72321</v>
      </c>
      <c r="B1291" t="s">
        <v>1762</v>
      </c>
      <c r="C1291">
        <v>396</v>
      </c>
      <c r="D1291" t="s">
        <v>246</v>
      </c>
      <c r="E1291">
        <v>9</v>
      </c>
      <c r="F1291">
        <v>396</v>
      </c>
    </row>
    <row r="1292" spans="1:6">
      <c r="A1292">
        <v>72323</v>
      </c>
      <c r="B1292" t="s">
        <v>1763</v>
      </c>
      <c r="C1292">
        <v>396</v>
      </c>
      <c r="D1292" t="s">
        <v>246</v>
      </c>
      <c r="F1292">
        <v>0</v>
      </c>
    </row>
    <row r="1293" spans="1:6">
      <c r="A1293">
        <v>72338</v>
      </c>
      <c r="B1293" t="s">
        <v>1764</v>
      </c>
      <c r="C1293">
        <v>181</v>
      </c>
      <c r="D1293" t="s">
        <v>1614</v>
      </c>
      <c r="F1293">
        <v>0</v>
      </c>
    </row>
    <row r="1294" spans="1:6">
      <c r="A1294">
        <v>72367</v>
      </c>
      <c r="B1294" t="s">
        <v>1594</v>
      </c>
      <c r="C1294">
        <v>697</v>
      </c>
      <c r="D1294" t="s">
        <v>298</v>
      </c>
      <c r="E1294">
        <v>12</v>
      </c>
      <c r="F1294">
        <v>697</v>
      </c>
    </row>
    <row r="1295" spans="1:6">
      <c r="A1295">
        <v>72369</v>
      </c>
      <c r="B1295" t="s">
        <v>1765</v>
      </c>
      <c r="C1295">
        <v>438</v>
      </c>
      <c r="D1295" t="s">
        <v>2268</v>
      </c>
      <c r="E1295">
        <v>12</v>
      </c>
      <c r="F1295">
        <v>438</v>
      </c>
    </row>
    <row r="1296" spans="1:6">
      <c r="A1296">
        <v>72384</v>
      </c>
      <c r="B1296" t="s">
        <v>1766</v>
      </c>
      <c r="C1296">
        <v>718</v>
      </c>
      <c r="D1296" t="s">
        <v>242</v>
      </c>
      <c r="E1296">
        <v>9</v>
      </c>
      <c r="F1296">
        <v>718</v>
      </c>
    </row>
    <row r="1297" spans="1:6">
      <c r="A1297">
        <v>72397</v>
      </c>
      <c r="B1297" t="s">
        <v>1767</v>
      </c>
      <c r="C1297">
        <v>181</v>
      </c>
      <c r="D1297" t="s">
        <v>1614</v>
      </c>
      <c r="E1297">
        <v>14</v>
      </c>
      <c r="F1297">
        <v>181</v>
      </c>
    </row>
    <row r="1298" spans="1:6">
      <c r="A1298">
        <v>72399</v>
      </c>
      <c r="B1298" t="s">
        <v>1768</v>
      </c>
      <c r="C1298">
        <v>181</v>
      </c>
      <c r="D1298" t="s">
        <v>1614</v>
      </c>
      <c r="E1298">
        <v>14</v>
      </c>
      <c r="F1298">
        <v>181</v>
      </c>
    </row>
    <row r="1299" spans="1:6">
      <c r="A1299">
        <v>72411</v>
      </c>
      <c r="B1299" t="s">
        <v>1769</v>
      </c>
      <c r="C1299">
        <v>224</v>
      </c>
      <c r="D1299" t="s">
        <v>273</v>
      </c>
      <c r="E1299">
        <v>5</v>
      </c>
      <c r="F1299">
        <v>224</v>
      </c>
    </row>
    <row r="1300" spans="1:6">
      <c r="A1300">
        <v>72413</v>
      </c>
      <c r="B1300" t="s">
        <v>1770</v>
      </c>
      <c r="C1300">
        <v>224</v>
      </c>
      <c r="D1300" t="s">
        <v>273</v>
      </c>
      <c r="E1300">
        <v>5</v>
      </c>
      <c r="F1300">
        <v>224</v>
      </c>
    </row>
    <row r="1301" spans="1:6">
      <c r="A1301">
        <v>72424</v>
      </c>
      <c r="B1301" t="s">
        <v>1771</v>
      </c>
      <c r="C1301">
        <v>244</v>
      </c>
      <c r="D1301" t="s">
        <v>275</v>
      </c>
      <c r="E1301">
        <v>6</v>
      </c>
      <c r="F1301">
        <v>603</v>
      </c>
    </row>
    <row r="1302" spans="1:6">
      <c r="A1302">
        <v>72426</v>
      </c>
      <c r="B1302" t="s">
        <v>1588</v>
      </c>
      <c r="C1302">
        <v>244</v>
      </c>
      <c r="D1302" t="s">
        <v>275</v>
      </c>
      <c r="F1302">
        <v>0</v>
      </c>
    </row>
    <row r="1303" spans="1:6">
      <c r="A1303">
        <v>72439</v>
      </c>
      <c r="B1303" t="s">
        <v>1589</v>
      </c>
      <c r="C1303">
        <v>168</v>
      </c>
      <c r="D1303" t="s">
        <v>277</v>
      </c>
      <c r="E1303">
        <v>6</v>
      </c>
      <c r="F1303">
        <v>603</v>
      </c>
    </row>
    <row r="1304" spans="1:6">
      <c r="A1304">
        <v>72441</v>
      </c>
      <c r="B1304" t="s">
        <v>785</v>
      </c>
      <c r="C1304">
        <v>168</v>
      </c>
      <c r="D1304" t="s">
        <v>277</v>
      </c>
      <c r="E1304">
        <v>6</v>
      </c>
      <c r="F1304">
        <v>603</v>
      </c>
    </row>
    <row r="1305" spans="1:6">
      <c r="A1305">
        <v>72456</v>
      </c>
      <c r="B1305" t="s">
        <v>1772</v>
      </c>
      <c r="C1305">
        <v>456</v>
      </c>
      <c r="D1305" t="s">
        <v>279</v>
      </c>
      <c r="E1305">
        <v>6</v>
      </c>
      <c r="F1305">
        <v>603</v>
      </c>
    </row>
    <row r="1306" spans="1:6">
      <c r="A1306">
        <v>72469</v>
      </c>
      <c r="B1306" t="s">
        <v>1773</v>
      </c>
      <c r="C1306">
        <v>254</v>
      </c>
      <c r="D1306" t="s">
        <v>281</v>
      </c>
      <c r="E1306">
        <v>4</v>
      </c>
      <c r="F1306">
        <v>254</v>
      </c>
    </row>
    <row r="1307" spans="1:6">
      <c r="A1307">
        <v>72471</v>
      </c>
      <c r="B1307" t="s">
        <v>1588</v>
      </c>
      <c r="C1307">
        <v>645</v>
      </c>
      <c r="D1307" t="s">
        <v>249</v>
      </c>
      <c r="F1307">
        <v>0</v>
      </c>
    </row>
    <row r="1308" spans="1:6">
      <c r="A1308">
        <v>72475</v>
      </c>
      <c r="B1308" t="s">
        <v>1774</v>
      </c>
      <c r="C1308">
        <v>254</v>
      </c>
      <c r="D1308" t="s">
        <v>281</v>
      </c>
      <c r="E1308">
        <v>4</v>
      </c>
      <c r="F1308">
        <v>254</v>
      </c>
    </row>
    <row r="1309" spans="1:6">
      <c r="A1309">
        <v>72494</v>
      </c>
      <c r="B1309" t="s">
        <v>1775</v>
      </c>
      <c r="C1309">
        <v>372</v>
      </c>
      <c r="D1309" t="s">
        <v>289</v>
      </c>
      <c r="E1309">
        <v>5</v>
      </c>
      <c r="F1309">
        <v>372</v>
      </c>
    </row>
    <row r="1310" spans="1:6">
      <c r="A1310">
        <v>72499</v>
      </c>
      <c r="B1310" t="s">
        <v>1776</v>
      </c>
      <c r="C1310">
        <v>372</v>
      </c>
      <c r="D1310" t="s">
        <v>289</v>
      </c>
      <c r="E1310">
        <v>5</v>
      </c>
      <c r="F1310">
        <v>372</v>
      </c>
    </row>
    <row r="1311" spans="1:6">
      <c r="A1311">
        <v>72501</v>
      </c>
      <c r="B1311" t="s">
        <v>1763</v>
      </c>
      <c r="C1311">
        <v>372</v>
      </c>
      <c r="D1311" t="s">
        <v>289</v>
      </c>
      <c r="F1311">
        <v>0</v>
      </c>
    </row>
    <row r="1312" spans="1:6">
      <c r="A1312">
        <v>72514</v>
      </c>
      <c r="B1312" t="s">
        <v>1777</v>
      </c>
      <c r="C1312">
        <v>209</v>
      </c>
      <c r="D1312" t="s">
        <v>1610</v>
      </c>
      <c r="E1312">
        <v>8</v>
      </c>
      <c r="F1312">
        <v>209</v>
      </c>
    </row>
    <row r="1313" spans="1:6">
      <c r="A1313">
        <v>72516</v>
      </c>
      <c r="B1313" t="s">
        <v>1778</v>
      </c>
      <c r="C1313">
        <v>209</v>
      </c>
      <c r="D1313" t="s">
        <v>1610</v>
      </c>
      <c r="F1313">
        <v>0</v>
      </c>
    </row>
    <row r="1314" spans="1:6">
      <c r="A1314">
        <v>72528</v>
      </c>
      <c r="B1314" t="s">
        <v>1779</v>
      </c>
      <c r="C1314">
        <v>407</v>
      </c>
      <c r="D1314" t="s">
        <v>1620</v>
      </c>
      <c r="E1314">
        <v>6</v>
      </c>
      <c r="F1314">
        <v>603</v>
      </c>
    </row>
    <row r="1315" spans="1:6">
      <c r="A1315">
        <v>72530</v>
      </c>
      <c r="B1315" t="s">
        <v>785</v>
      </c>
      <c r="C1315">
        <v>407</v>
      </c>
      <c r="D1315" t="s">
        <v>1620</v>
      </c>
      <c r="E1315">
        <v>6</v>
      </c>
      <c r="F1315">
        <v>603</v>
      </c>
    </row>
    <row r="1316" spans="1:6">
      <c r="A1316">
        <v>72545</v>
      </c>
      <c r="B1316" t="s">
        <v>1765</v>
      </c>
      <c r="C1316">
        <v>535</v>
      </c>
      <c r="D1316" t="s">
        <v>1622</v>
      </c>
      <c r="F1316">
        <v>0</v>
      </c>
    </row>
    <row r="1317" spans="1:6">
      <c r="A1317">
        <v>72557</v>
      </c>
      <c r="B1317" t="s">
        <v>1779</v>
      </c>
      <c r="C1317">
        <v>419</v>
      </c>
      <c r="D1317" t="s">
        <v>2043</v>
      </c>
      <c r="E1317">
        <v>8</v>
      </c>
      <c r="F1317">
        <v>419</v>
      </c>
    </row>
    <row r="1318" spans="1:6">
      <c r="A1318">
        <v>72559</v>
      </c>
      <c r="B1318" t="s">
        <v>785</v>
      </c>
      <c r="C1318">
        <v>419</v>
      </c>
      <c r="D1318" t="s">
        <v>2043</v>
      </c>
      <c r="F1318">
        <v>0</v>
      </c>
    </row>
    <row r="1319" spans="1:6">
      <c r="A1319">
        <v>72573</v>
      </c>
      <c r="B1319" t="s">
        <v>1780</v>
      </c>
      <c r="C1319">
        <v>495</v>
      </c>
      <c r="D1319" t="s">
        <v>1035</v>
      </c>
      <c r="E1319">
        <v>12</v>
      </c>
      <c r="F1319">
        <v>495</v>
      </c>
    </row>
    <row r="1320" spans="1:6">
      <c r="A1320">
        <v>72575</v>
      </c>
      <c r="B1320" t="s">
        <v>1586</v>
      </c>
      <c r="C1320">
        <v>189</v>
      </c>
      <c r="D1320" t="s">
        <v>1603</v>
      </c>
      <c r="E1320">
        <v>12</v>
      </c>
      <c r="F1320">
        <v>189</v>
      </c>
    </row>
    <row r="1321" spans="1:6">
      <c r="A1321">
        <v>72583</v>
      </c>
      <c r="B1321" t="s">
        <v>1781</v>
      </c>
      <c r="C1321">
        <v>535</v>
      </c>
      <c r="D1321" t="s">
        <v>1622</v>
      </c>
      <c r="E1321">
        <v>6</v>
      </c>
      <c r="F1321">
        <v>603</v>
      </c>
    </row>
    <row r="1322" spans="1:6">
      <c r="A1322">
        <v>72588</v>
      </c>
      <c r="B1322" t="s">
        <v>1782</v>
      </c>
      <c r="C1322">
        <v>535</v>
      </c>
      <c r="D1322" t="s">
        <v>1622</v>
      </c>
      <c r="E1322">
        <v>6</v>
      </c>
      <c r="F1322">
        <v>603</v>
      </c>
    </row>
    <row r="1323" spans="1:6">
      <c r="A1323">
        <v>72590</v>
      </c>
      <c r="B1323" t="s">
        <v>1783</v>
      </c>
      <c r="C1323">
        <v>535</v>
      </c>
      <c r="D1323" t="s">
        <v>1622</v>
      </c>
      <c r="E1323">
        <v>6</v>
      </c>
      <c r="F1323">
        <v>603</v>
      </c>
    </row>
    <row r="1324" spans="1:6">
      <c r="A1324">
        <v>72605</v>
      </c>
      <c r="B1324" t="s">
        <v>1784</v>
      </c>
      <c r="C1324">
        <v>587</v>
      </c>
      <c r="D1324" t="s">
        <v>482</v>
      </c>
      <c r="E1324">
        <v>6</v>
      </c>
      <c r="F1324">
        <v>603</v>
      </c>
    </row>
    <row r="1325" spans="1:6">
      <c r="A1325">
        <v>72618</v>
      </c>
      <c r="B1325" t="s">
        <v>1785</v>
      </c>
      <c r="C1325">
        <v>639</v>
      </c>
      <c r="D1325" t="s">
        <v>294</v>
      </c>
      <c r="E1325">
        <v>6</v>
      </c>
      <c r="F1325">
        <v>603</v>
      </c>
    </row>
    <row r="1326" spans="1:6">
      <c r="A1326">
        <v>72620</v>
      </c>
      <c r="B1326" t="s">
        <v>1786</v>
      </c>
      <c r="C1326">
        <v>639</v>
      </c>
      <c r="D1326" t="s">
        <v>294</v>
      </c>
      <c r="E1326">
        <v>6</v>
      </c>
      <c r="F1326">
        <v>603</v>
      </c>
    </row>
    <row r="1327" spans="1:6">
      <c r="A1327">
        <v>72648</v>
      </c>
      <c r="B1327" t="s">
        <v>1787</v>
      </c>
      <c r="C1327">
        <v>688</v>
      </c>
      <c r="D1327" t="s">
        <v>1624</v>
      </c>
      <c r="E1327">
        <v>4</v>
      </c>
      <c r="F1327">
        <v>688</v>
      </c>
    </row>
    <row r="1328" spans="1:6">
      <c r="A1328">
        <v>72650</v>
      </c>
      <c r="B1328" t="s">
        <v>1788</v>
      </c>
      <c r="C1328">
        <v>688</v>
      </c>
      <c r="D1328" t="s">
        <v>1624</v>
      </c>
      <c r="E1328">
        <v>4</v>
      </c>
      <c r="F1328">
        <v>688</v>
      </c>
    </row>
    <row r="1329" spans="1:6">
      <c r="A1329">
        <v>72714</v>
      </c>
      <c r="B1329" t="s">
        <v>1789</v>
      </c>
      <c r="C1329">
        <v>177</v>
      </c>
      <c r="D1329" t="s">
        <v>268</v>
      </c>
      <c r="E1329">
        <v>10</v>
      </c>
      <c r="F1329">
        <v>177</v>
      </c>
    </row>
    <row r="1330" spans="1:6">
      <c r="A1330">
        <v>72726</v>
      </c>
      <c r="B1330" t="s">
        <v>1790</v>
      </c>
      <c r="C1330">
        <v>204</v>
      </c>
      <c r="D1330" t="s">
        <v>232</v>
      </c>
      <c r="E1330">
        <v>7</v>
      </c>
      <c r="F1330">
        <v>204</v>
      </c>
    </row>
    <row r="1331" spans="1:6">
      <c r="A1331">
        <v>72737</v>
      </c>
      <c r="B1331" t="s">
        <v>1791</v>
      </c>
      <c r="C1331">
        <v>209</v>
      </c>
      <c r="D1331" t="s">
        <v>1610</v>
      </c>
      <c r="E1331">
        <v>8</v>
      </c>
      <c r="F1331">
        <v>209</v>
      </c>
    </row>
    <row r="1332" spans="1:6">
      <c r="A1332">
        <v>72748</v>
      </c>
      <c r="B1332" t="s">
        <v>1792</v>
      </c>
      <c r="C1332">
        <v>244</v>
      </c>
      <c r="D1332" t="s">
        <v>275</v>
      </c>
      <c r="E1332">
        <v>6</v>
      </c>
      <c r="F1332">
        <v>603</v>
      </c>
    </row>
    <row r="1333" spans="1:6">
      <c r="A1333">
        <v>72759</v>
      </c>
      <c r="B1333" t="s">
        <v>1793</v>
      </c>
      <c r="C1333">
        <v>438</v>
      </c>
      <c r="D1333" t="s">
        <v>2268</v>
      </c>
      <c r="E1333">
        <v>12</v>
      </c>
      <c r="F1333">
        <v>438</v>
      </c>
    </row>
    <row r="1334" spans="1:6">
      <c r="A1334">
        <v>72771</v>
      </c>
      <c r="B1334" t="s">
        <v>1794</v>
      </c>
      <c r="C1334">
        <v>562</v>
      </c>
      <c r="D1334" t="s">
        <v>255</v>
      </c>
      <c r="E1334">
        <v>11</v>
      </c>
      <c r="F1334">
        <v>562</v>
      </c>
    </row>
    <row r="1335" spans="1:6">
      <c r="A1335">
        <v>72781</v>
      </c>
      <c r="B1335" t="s">
        <v>1795</v>
      </c>
      <c r="C1335">
        <v>574</v>
      </c>
      <c r="D1335" t="s">
        <v>876</v>
      </c>
      <c r="E1335">
        <v>3</v>
      </c>
      <c r="F1335">
        <v>574</v>
      </c>
    </row>
    <row r="1336" spans="1:6">
      <c r="A1336">
        <v>72791</v>
      </c>
      <c r="B1336" t="s">
        <v>1796</v>
      </c>
      <c r="C1336">
        <v>582</v>
      </c>
      <c r="D1336" t="s">
        <v>1910</v>
      </c>
      <c r="E1336">
        <v>7</v>
      </c>
      <c r="F1336">
        <v>582</v>
      </c>
    </row>
    <row r="1337" spans="1:6">
      <c r="A1337">
        <v>72802</v>
      </c>
      <c r="B1337" t="s">
        <v>1797</v>
      </c>
      <c r="C1337">
        <v>633</v>
      </c>
      <c r="D1337" t="s">
        <v>1626</v>
      </c>
      <c r="E1337">
        <v>3</v>
      </c>
      <c r="F1337">
        <v>633</v>
      </c>
    </row>
    <row r="1338" spans="1:6">
      <c r="A1338">
        <v>72813</v>
      </c>
      <c r="B1338" t="s">
        <v>2</v>
      </c>
      <c r="C1338">
        <v>647</v>
      </c>
      <c r="D1338" t="s">
        <v>283</v>
      </c>
      <c r="E1338">
        <v>9</v>
      </c>
      <c r="F1338">
        <v>647</v>
      </c>
    </row>
    <row r="1339" spans="1:6">
      <c r="A1339">
        <v>72824</v>
      </c>
      <c r="B1339" t="s">
        <v>3</v>
      </c>
      <c r="C1339">
        <v>645</v>
      </c>
      <c r="D1339" t="s">
        <v>249</v>
      </c>
      <c r="E1339">
        <v>4</v>
      </c>
      <c r="F1339">
        <v>645</v>
      </c>
    </row>
    <row r="1340" spans="1:6">
      <c r="A1340">
        <v>72835</v>
      </c>
      <c r="B1340" t="s">
        <v>4</v>
      </c>
      <c r="C1340">
        <v>669</v>
      </c>
      <c r="D1340" t="s">
        <v>321</v>
      </c>
      <c r="E1340">
        <v>5</v>
      </c>
      <c r="F1340">
        <v>669</v>
      </c>
    </row>
    <row r="1341" spans="1:6">
      <c r="A1341">
        <v>72843</v>
      </c>
      <c r="B1341" t="s">
        <v>5</v>
      </c>
      <c r="C1341">
        <v>537</v>
      </c>
      <c r="D1341" t="s">
        <v>1041</v>
      </c>
      <c r="E1341">
        <v>5</v>
      </c>
      <c r="F1341">
        <v>537</v>
      </c>
    </row>
    <row r="1342" spans="1:6">
      <c r="A1342">
        <v>72845</v>
      </c>
      <c r="B1342" t="s">
        <v>6</v>
      </c>
      <c r="C1342">
        <v>208</v>
      </c>
      <c r="D1342" t="s">
        <v>1912</v>
      </c>
      <c r="E1342">
        <v>7</v>
      </c>
      <c r="F1342">
        <v>208</v>
      </c>
    </row>
    <row r="1343" spans="1:6">
      <c r="A1343">
        <v>72846</v>
      </c>
      <c r="B1343" t="s">
        <v>7</v>
      </c>
      <c r="C1343">
        <v>389</v>
      </c>
      <c r="D1343" t="s">
        <v>1973</v>
      </c>
      <c r="E1343">
        <v>7</v>
      </c>
      <c r="F1343">
        <v>389</v>
      </c>
    </row>
    <row r="1344" spans="1:6">
      <c r="A1344">
        <v>72847</v>
      </c>
      <c r="B1344" t="s">
        <v>8</v>
      </c>
      <c r="C1344">
        <v>251</v>
      </c>
      <c r="D1344" t="s">
        <v>383</v>
      </c>
      <c r="E1344">
        <v>5</v>
      </c>
      <c r="F1344">
        <v>251</v>
      </c>
    </row>
    <row r="1345" spans="1:6">
      <c r="A1345">
        <v>72850</v>
      </c>
      <c r="B1345" t="s">
        <v>9</v>
      </c>
      <c r="C1345">
        <v>612</v>
      </c>
      <c r="D1345" t="s">
        <v>1055</v>
      </c>
      <c r="E1345">
        <v>12</v>
      </c>
      <c r="F1345">
        <v>612</v>
      </c>
    </row>
    <row r="1346" spans="1:6">
      <c r="A1346">
        <v>72852</v>
      </c>
      <c r="B1346" t="s">
        <v>10</v>
      </c>
      <c r="C1346">
        <v>487</v>
      </c>
      <c r="D1346" t="s">
        <v>237</v>
      </c>
      <c r="E1346">
        <v>7</v>
      </c>
      <c r="F1346">
        <v>487</v>
      </c>
    </row>
    <row r="1347" spans="1:6">
      <c r="A1347">
        <v>72902</v>
      </c>
      <c r="B1347" t="s">
        <v>11</v>
      </c>
      <c r="C1347">
        <v>100</v>
      </c>
      <c r="D1347" t="s">
        <v>2622</v>
      </c>
      <c r="E1347">
        <v>1</v>
      </c>
      <c r="F1347">
        <v>143</v>
      </c>
    </row>
    <row r="1348" spans="1:6">
      <c r="A1348">
        <v>72920</v>
      </c>
      <c r="B1348" t="s">
        <v>12</v>
      </c>
      <c r="C1348">
        <v>351</v>
      </c>
      <c r="D1348" t="s">
        <v>1253</v>
      </c>
      <c r="E1348">
        <v>3</v>
      </c>
      <c r="F1348">
        <v>351</v>
      </c>
    </row>
    <row r="1349" spans="1:6">
      <c r="A1349">
        <v>72976</v>
      </c>
      <c r="B1349" t="s">
        <v>13</v>
      </c>
      <c r="C1349">
        <v>454</v>
      </c>
      <c r="D1349" t="s">
        <v>3054</v>
      </c>
      <c r="E1349">
        <v>1</v>
      </c>
      <c r="F1349">
        <v>144</v>
      </c>
    </row>
    <row r="1350" spans="1:6">
      <c r="A1350">
        <v>72978</v>
      </c>
      <c r="B1350" t="s">
        <v>14</v>
      </c>
      <c r="C1350">
        <v>442</v>
      </c>
      <c r="D1350" t="s">
        <v>1556</v>
      </c>
      <c r="E1350">
        <v>1</v>
      </c>
      <c r="F1350">
        <v>144</v>
      </c>
    </row>
    <row r="1351" spans="1:6">
      <c r="A1351">
        <v>72999</v>
      </c>
      <c r="B1351" t="s">
        <v>15</v>
      </c>
      <c r="C1351">
        <v>442</v>
      </c>
      <c r="D1351" t="s">
        <v>1556</v>
      </c>
      <c r="E1351">
        <v>1</v>
      </c>
      <c r="F1351">
        <v>144</v>
      </c>
    </row>
    <row r="1352" spans="1:6">
      <c r="A1352">
        <v>73015</v>
      </c>
      <c r="B1352" t="s">
        <v>3202</v>
      </c>
      <c r="C1352">
        <v>442</v>
      </c>
      <c r="D1352" t="s">
        <v>1556</v>
      </c>
      <c r="E1352">
        <v>1</v>
      </c>
      <c r="F1352">
        <v>144</v>
      </c>
    </row>
    <row r="1353" spans="1:6">
      <c r="A1353">
        <v>73058</v>
      </c>
      <c r="B1353" t="s">
        <v>1779</v>
      </c>
      <c r="C1353">
        <v>312</v>
      </c>
      <c r="D1353" t="s">
        <v>3191</v>
      </c>
      <c r="E1353">
        <v>1</v>
      </c>
      <c r="F1353">
        <v>143</v>
      </c>
    </row>
    <row r="1354" spans="1:6">
      <c r="A1354">
        <v>73060</v>
      </c>
      <c r="B1354" t="s">
        <v>16</v>
      </c>
      <c r="C1354">
        <v>312</v>
      </c>
      <c r="D1354" t="s">
        <v>3191</v>
      </c>
      <c r="E1354">
        <v>1</v>
      </c>
      <c r="F1354">
        <v>143</v>
      </c>
    </row>
    <row r="1355" spans="1:6">
      <c r="A1355">
        <v>73081</v>
      </c>
      <c r="B1355" t="s">
        <v>17</v>
      </c>
      <c r="C1355">
        <v>312</v>
      </c>
      <c r="D1355" t="s">
        <v>3191</v>
      </c>
      <c r="E1355">
        <v>1</v>
      </c>
      <c r="F1355">
        <v>143</v>
      </c>
    </row>
    <row r="1356" spans="1:6">
      <c r="A1356">
        <v>73092</v>
      </c>
      <c r="B1356" t="s">
        <v>18</v>
      </c>
      <c r="C1356">
        <v>312</v>
      </c>
      <c r="D1356" t="s">
        <v>3191</v>
      </c>
      <c r="E1356">
        <v>1</v>
      </c>
      <c r="F1356">
        <v>143</v>
      </c>
    </row>
    <row r="1357" spans="1:6">
      <c r="A1357">
        <v>73103</v>
      </c>
      <c r="B1357" t="s">
        <v>19</v>
      </c>
      <c r="C1357">
        <v>312</v>
      </c>
      <c r="D1357" t="s">
        <v>3191</v>
      </c>
      <c r="E1357">
        <v>1</v>
      </c>
      <c r="F1357">
        <v>143</v>
      </c>
    </row>
    <row r="1358" spans="1:6">
      <c r="A1358">
        <v>73132</v>
      </c>
      <c r="B1358" t="s">
        <v>20</v>
      </c>
      <c r="C1358">
        <v>312</v>
      </c>
      <c r="D1358" t="s">
        <v>3191</v>
      </c>
      <c r="E1358">
        <v>1</v>
      </c>
      <c r="F1358">
        <v>143</v>
      </c>
    </row>
    <row r="1359" spans="1:6">
      <c r="A1359">
        <v>73517</v>
      </c>
      <c r="B1359" t="s">
        <v>3233</v>
      </c>
      <c r="C1359">
        <v>100</v>
      </c>
      <c r="D1359" t="s">
        <v>2622</v>
      </c>
      <c r="E1359">
        <v>1</v>
      </c>
      <c r="F1359">
        <v>145</v>
      </c>
    </row>
    <row r="1360" spans="1:6">
      <c r="A1360">
        <v>73522</v>
      </c>
      <c r="B1360" t="s">
        <v>21</v>
      </c>
      <c r="C1360">
        <v>100</v>
      </c>
      <c r="D1360" t="s">
        <v>2622</v>
      </c>
      <c r="E1360">
        <v>1</v>
      </c>
      <c r="F1360">
        <v>143</v>
      </c>
    </row>
    <row r="1361" spans="1:6">
      <c r="A1361">
        <v>73537</v>
      </c>
      <c r="B1361" t="s">
        <v>3161</v>
      </c>
      <c r="C1361">
        <v>100</v>
      </c>
      <c r="D1361" t="s">
        <v>2622</v>
      </c>
      <c r="E1361">
        <v>1</v>
      </c>
      <c r="F1361">
        <v>145</v>
      </c>
    </row>
    <row r="1362" spans="1:6">
      <c r="A1362">
        <v>73538</v>
      </c>
      <c r="B1362" t="s">
        <v>22</v>
      </c>
      <c r="C1362">
        <v>100</v>
      </c>
      <c r="D1362" t="s">
        <v>2622</v>
      </c>
      <c r="E1362">
        <v>1</v>
      </c>
      <c r="F1362">
        <v>144</v>
      </c>
    </row>
    <row r="1363" spans="1:6">
      <c r="A1363">
        <v>73669</v>
      </c>
      <c r="B1363" t="s">
        <v>3162</v>
      </c>
      <c r="C1363">
        <v>100</v>
      </c>
      <c r="D1363" t="s">
        <v>2622</v>
      </c>
      <c r="E1363">
        <v>1</v>
      </c>
      <c r="F1363">
        <v>145</v>
      </c>
    </row>
    <row r="1364" spans="1:6">
      <c r="A1364">
        <v>73675</v>
      </c>
      <c r="B1364" t="s">
        <v>23</v>
      </c>
      <c r="C1364">
        <v>100</v>
      </c>
      <c r="D1364" t="s">
        <v>2622</v>
      </c>
      <c r="E1364">
        <v>1</v>
      </c>
      <c r="F1364">
        <v>143</v>
      </c>
    </row>
    <row r="1365" spans="1:6">
      <c r="A1365">
        <v>73677</v>
      </c>
      <c r="B1365" t="s">
        <v>785</v>
      </c>
      <c r="C1365">
        <v>100</v>
      </c>
      <c r="D1365" t="s">
        <v>2622</v>
      </c>
      <c r="F1365">
        <v>0</v>
      </c>
    </row>
    <row r="1366" spans="1:6">
      <c r="A1366">
        <v>73696</v>
      </c>
      <c r="B1366" t="s">
        <v>24</v>
      </c>
      <c r="C1366">
        <v>100</v>
      </c>
      <c r="D1366" t="s">
        <v>2622</v>
      </c>
      <c r="E1366">
        <v>1</v>
      </c>
      <c r="F1366">
        <v>143</v>
      </c>
    </row>
    <row r="1367" spans="1:6">
      <c r="A1367">
        <v>73698</v>
      </c>
      <c r="B1367" t="s">
        <v>25</v>
      </c>
      <c r="C1367">
        <v>100</v>
      </c>
      <c r="D1367" t="s">
        <v>2622</v>
      </c>
      <c r="E1367">
        <v>1</v>
      </c>
      <c r="F1367">
        <v>142</v>
      </c>
    </row>
    <row r="1368" spans="1:6">
      <c r="A1368">
        <v>73711</v>
      </c>
      <c r="B1368" t="s">
        <v>26</v>
      </c>
      <c r="C1368">
        <v>100</v>
      </c>
      <c r="D1368" t="s">
        <v>2622</v>
      </c>
      <c r="E1368">
        <v>1</v>
      </c>
      <c r="F1368">
        <v>144</v>
      </c>
    </row>
    <row r="1369" spans="1:6">
      <c r="A1369">
        <v>73717</v>
      </c>
      <c r="B1369" t="s">
        <v>27</v>
      </c>
      <c r="C1369">
        <v>626</v>
      </c>
      <c r="D1369" t="s">
        <v>883</v>
      </c>
      <c r="E1369">
        <v>1</v>
      </c>
      <c r="F1369">
        <v>144</v>
      </c>
    </row>
    <row r="1370" spans="1:6">
      <c r="A1370">
        <v>73730</v>
      </c>
      <c r="B1370" t="s">
        <v>28</v>
      </c>
      <c r="C1370">
        <v>492</v>
      </c>
      <c r="D1370" t="s">
        <v>3002</v>
      </c>
      <c r="E1370">
        <v>1</v>
      </c>
      <c r="F1370">
        <v>141</v>
      </c>
    </row>
    <row r="1371" spans="1:6">
      <c r="A1371">
        <v>73731</v>
      </c>
      <c r="B1371" t="s">
        <v>29</v>
      </c>
      <c r="C1371">
        <v>492</v>
      </c>
      <c r="D1371" t="s">
        <v>3002</v>
      </c>
      <c r="E1371">
        <v>1</v>
      </c>
      <c r="F1371">
        <v>141</v>
      </c>
    </row>
    <row r="1372" spans="1:6">
      <c r="A1372">
        <v>73744</v>
      </c>
      <c r="B1372" t="s">
        <v>30</v>
      </c>
      <c r="C1372">
        <v>492</v>
      </c>
      <c r="D1372" t="s">
        <v>3002</v>
      </c>
      <c r="E1372">
        <v>1</v>
      </c>
      <c r="F1372">
        <v>141</v>
      </c>
    </row>
    <row r="1373" spans="1:6">
      <c r="A1373">
        <v>73746</v>
      </c>
      <c r="B1373" t="s">
        <v>31</v>
      </c>
      <c r="C1373">
        <v>492</v>
      </c>
      <c r="D1373" t="s">
        <v>3002</v>
      </c>
      <c r="F1373">
        <v>0</v>
      </c>
    </row>
    <row r="1374" spans="1:6">
      <c r="A1374">
        <v>73764</v>
      </c>
      <c r="B1374" t="s">
        <v>32</v>
      </c>
      <c r="C1374">
        <v>100</v>
      </c>
      <c r="D1374" t="s">
        <v>2622</v>
      </c>
      <c r="E1374">
        <v>1</v>
      </c>
      <c r="F1374">
        <v>143</v>
      </c>
    </row>
    <row r="1375" spans="1:6">
      <c r="A1375">
        <v>73767</v>
      </c>
      <c r="B1375" t="s">
        <v>3163</v>
      </c>
      <c r="C1375">
        <v>100</v>
      </c>
      <c r="D1375" t="s">
        <v>2622</v>
      </c>
      <c r="E1375">
        <v>1</v>
      </c>
      <c r="F1375">
        <v>145</v>
      </c>
    </row>
    <row r="1376" spans="1:6">
      <c r="A1376">
        <v>73777</v>
      </c>
      <c r="B1376" t="s">
        <v>3263</v>
      </c>
      <c r="C1376">
        <v>100</v>
      </c>
      <c r="D1376" t="s">
        <v>2622</v>
      </c>
      <c r="E1376">
        <v>1</v>
      </c>
      <c r="F1376">
        <v>143</v>
      </c>
    </row>
    <row r="1377" spans="1:6">
      <c r="A1377">
        <v>73783</v>
      </c>
      <c r="B1377" t="s">
        <v>33</v>
      </c>
      <c r="C1377">
        <v>100</v>
      </c>
      <c r="D1377" t="s">
        <v>2622</v>
      </c>
      <c r="E1377">
        <v>1</v>
      </c>
      <c r="F1377">
        <v>143</v>
      </c>
    </row>
    <row r="1378" spans="1:6">
      <c r="A1378">
        <v>73785</v>
      </c>
      <c r="B1378" t="s">
        <v>34</v>
      </c>
      <c r="C1378">
        <v>100</v>
      </c>
      <c r="D1378" t="s">
        <v>2622</v>
      </c>
      <c r="F1378">
        <v>0</v>
      </c>
    </row>
    <row r="1379" spans="1:6">
      <c r="A1379">
        <v>73799</v>
      </c>
      <c r="B1379" t="s">
        <v>3091</v>
      </c>
      <c r="C1379">
        <v>100</v>
      </c>
      <c r="D1379" t="s">
        <v>2622</v>
      </c>
      <c r="E1379">
        <v>1</v>
      </c>
      <c r="F1379">
        <v>145</v>
      </c>
    </row>
    <row r="1380" spans="1:6">
      <c r="A1380">
        <v>73800</v>
      </c>
      <c r="B1380" t="s">
        <v>3092</v>
      </c>
      <c r="C1380">
        <v>100</v>
      </c>
      <c r="D1380" t="s">
        <v>2622</v>
      </c>
      <c r="E1380">
        <v>1</v>
      </c>
      <c r="F1380">
        <v>143</v>
      </c>
    </row>
    <row r="1381" spans="1:6">
      <c r="A1381">
        <v>73806</v>
      </c>
      <c r="B1381" t="s">
        <v>35</v>
      </c>
      <c r="C1381">
        <v>100</v>
      </c>
      <c r="D1381" t="s">
        <v>2622</v>
      </c>
      <c r="E1381">
        <v>1</v>
      </c>
      <c r="F1381">
        <v>143</v>
      </c>
    </row>
    <row r="1382" spans="1:6">
      <c r="A1382">
        <v>73808</v>
      </c>
      <c r="B1382" t="s">
        <v>34</v>
      </c>
      <c r="C1382">
        <v>100</v>
      </c>
      <c r="D1382" t="s">
        <v>2622</v>
      </c>
      <c r="F1382">
        <v>0</v>
      </c>
    </row>
    <row r="1383" spans="1:6">
      <c r="A1383">
        <v>73831</v>
      </c>
      <c r="B1383" t="s">
        <v>3093</v>
      </c>
      <c r="C1383">
        <v>100</v>
      </c>
      <c r="D1383" t="s">
        <v>2622</v>
      </c>
      <c r="E1383">
        <v>1</v>
      </c>
      <c r="F1383">
        <v>145</v>
      </c>
    </row>
    <row r="1384" spans="1:6">
      <c r="A1384">
        <v>73837</v>
      </c>
      <c r="B1384" t="s">
        <v>36</v>
      </c>
      <c r="C1384">
        <v>100</v>
      </c>
      <c r="D1384" t="s">
        <v>2622</v>
      </c>
      <c r="E1384">
        <v>1</v>
      </c>
      <c r="F1384">
        <v>143</v>
      </c>
    </row>
    <row r="1385" spans="1:6">
      <c r="A1385">
        <v>73840</v>
      </c>
      <c r="B1385" t="s">
        <v>37</v>
      </c>
      <c r="C1385">
        <v>100</v>
      </c>
      <c r="D1385" t="s">
        <v>2622</v>
      </c>
      <c r="F1385">
        <v>0</v>
      </c>
    </row>
    <row r="1386" spans="1:6">
      <c r="A1386">
        <v>73856</v>
      </c>
      <c r="B1386" t="s">
        <v>38</v>
      </c>
      <c r="C1386">
        <v>100</v>
      </c>
      <c r="D1386" t="s">
        <v>2622</v>
      </c>
      <c r="E1386">
        <v>1</v>
      </c>
      <c r="F1386">
        <v>141</v>
      </c>
    </row>
    <row r="1387" spans="1:6">
      <c r="A1387">
        <v>73899</v>
      </c>
      <c r="B1387" t="s">
        <v>39</v>
      </c>
      <c r="C1387">
        <v>336</v>
      </c>
      <c r="D1387" t="s">
        <v>2871</v>
      </c>
      <c r="E1387">
        <v>1</v>
      </c>
      <c r="F1387">
        <v>142</v>
      </c>
    </row>
    <row r="1388" spans="1:6">
      <c r="A1388">
        <v>73918</v>
      </c>
      <c r="B1388" t="s">
        <v>40</v>
      </c>
      <c r="C1388">
        <v>336</v>
      </c>
      <c r="D1388" t="s">
        <v>2871</v>
      </c>
      <c r="E1388">
        <v>1</v>
      </c>
      <c r="F1388">
        <v>141</v>
      </c>
    </row>
    <row r="1389" spans="1:6">
      <c r="A1389">
        <v>73962</v>
      </c>
      <c r="B1389" t="s">
        <v>41</v>
      </c>
      <c r="C1389">
        <v>454</v>
      </c>
      <c r="D1389" t="s">
        <v>3054</v>
      </c>
      <c r="E1389">
        <v>1</v>
      </c>
      <c r="F1389">
        <v>142</v>
      </c>
    </row>
    <row r="1390" spans="1:6">
      <c r="A1390">
        <v>73964</v>
      </c>
      <c r="B1390" t="s">
        <v>42</v>
      </c>
      <c r="C1390">
        <v>454</v>
      </c>
      <c r="D1390" t="s">
        <v>3054</v>
      </c>
      <c r="E1390">
        <v>1</v>
      </c>
      <c r="F1390">
        <v>142</v>
      </c>
    </row>
    <row r="1391" spans="1:6">
      <c r="A1391">
        <v>73978</v>
      </c>
      <c r="B1391" t="s">
        <v>43</v>
      </c>
      <c r="C1391">
        <v>454</v>
      </c>
      <c r="D1391" t="s">
        <v>3054</v>
      </c>
      <c r="E1391">
        <v>1</v>
      </c>
      <c r="F1391">
        <v>142</v>
      </c>
    </row>
    <row r="1392" spans="1:6">
      <c r="A1392">
        <v>73982</v>
      </c>
      <c r="B1392" t="s">
        <v>44</v>
      </c>
      <c r="C1392">
        <v>454</v>
      </c>
      <c r="D1392" t="s">
        <v>3054</v>
      </c>
      <c r="E1392">
        <v>1</v>
      </c>
      <c r="F1392">
        <v>142</v>
      </c>
    </row>
    <row r="1393" spans="1:6">
      <c r="A1393">
        <v>74018</v>
      </c>
      <c r="B1393" t="s">
        <v>3094</v>
      </c>
      <c r="C1393">
        <v>370</v>
      </c>
      <c r="D1393" t="s">
        <v>3272</v>
      </c>
      <c r="E1393">
        <v>1</v>
      </c>
      <c r="F1393">
        <v>141</v>
      </c>
    </row>
    <row r="1394" spans="1:6">
      <c r="A1394">
        <v>74025</v>
      </c>
      <c r="B1394" t="s">
        <v>36</v>
      </c>
      <c r="C1394">
        <v>100</v>
      </c>
      <c r="D1394" t="s">
        <v>2622</v>
      </c>
      <c r="E1394">
        <v>1</v>
      </c>
      <c r="F1394">
        <v>143</v>
      </c>
    </row>
    <row r="1395" spans="1:6">
      <c r="A1395">
        <v>74028</v>
      </c>
      <c r="B1395" t="s">
        <v>1770</v>
      </c>
      <c r="C1395">
        <v>100</v>
      </c>
      <c r="D1395" t="s">
        <v>2622</v>
      </c>
      <c r="F1395">
        <v>0</v>
      </c>
    </row>
    <row r="1396" spans="1:6">
      <c r="A1396">
        <v>75849</v>
      </c>
      <c r="B1396" t="s">
        <v>45</v>
      </c>
      <c r="C1396">
        <v>100</v>
      </c>
      <c r="D1396" t="s">
        <v>2622</v>
      </c>
      <c r="E1396">
        <v>1</v>
      </c>
      <c r="F1396">
        <v>143</v>
      </c>
    </row>
    <row r="1397" spans="1:6">
      <c r="A1397">
        <v>77130</v>
      </c>
      <c r="B1397" t="s">
        <v>46</v>
      </c>
      <c r="C1397">
        <v>100</v>
      </c>
      <c r="D1397" t="s">
        <v>2622</v>
      </c>
      <c r="E1397">
        <v>1</v>
      </c>
      <c r="F1397">
        <v>141</v>
      </c>
    </row>
    <row r="1398" spans="1:6">
      <c r="A1398">
        <v>77607</v>
      </c>
      <c r="B1398" t="s">
        <v>47</v>
      </c>
      <c r="C1398">
        <v>100</v>
      </c>
      <c r="D1398" t="s">
        <v>2622</v>
      </c>
      <c r="E1398">
        <v>1</v>
      </c>
      <c r="F1398">
        <v>145</v>
      </c>
    </row>
    <row r="1399" spans="1:6">
      <c r="A1399">
        <v>77608</v>
      </c>
      <c r="B1399" t="s">
        <v>48</v>
      </c>
      <c r="C1399">
        <v>100</v>
      </c>
      <c r="D1399" t="s">
        <v>2622</v>
      </c>
      <c r="E1399">
        <v>1</v>
      </c>
      <c r="F1399">
        <v>145</v>
      </c>
    </row>
    <row r="1400" spans="1:6">
      <c r="A1400">
        <v>77663</v>
      </c>
      <c r="B1400" t="s">
        <v>3142</v>
      </c>
      <c r="C1400">
        <v>100</v>
      </c>
      <c r="D1400" t="s">
        <v>2622</v>
      </c>
      <c r="E1400">
        <v>1</v>
      </c>
      <c r="F1400">
        <v>145</v>
      </c>
    </row>
    <row r="1401" spans="1:6">
      <c r="A1401">
        <v>80527</v>
      </c>
      <c r="B1401" t="s">
        <v>3248</v>
      </c>
      <c r="C1401">
        <v>100</v>
      </c>
      <c r="D1401" t="s">
        <v>2622</v>
      </c>
      <c r="E1401">
        <v>1</v>
      </c>
      <c r="F1401">
        <v>145</v>
      </c>
    </row>
    <row r="1402" spans="1:6">
      <c r="A1402">
        <v>80563</v>
      </c>
      <c r="B1402" t="s">
        <v>785</v>
      </c>
      <c r="C1402">
        <v>100</v>
      </c>
      <c r="D1402" t="s">
        <v>2622</v>
      </c>
      <c r="E1402">
        <v>1</v>
      </c>
      <c r="F1402">
        <v>141</v>
      </c>
    </row>
    <row r="1403" spans="1:6">
      <c r="A1403">
        <v>80691</v>
      </c>
      <c r="B1403" t="s">
        <v>49</v>
      </c>
      <c r="C1403">
        <v>647</v>
      </c>
      <c r="D1403" t="s">
        <v>283</v>
      </c>
      <c r="E1403">
        <v>9</v>
      </c>
      <c r="F1403">
        <v>647</v>
      </c>
    </row>
    <row r="1404" spans="1:6">
      <c r="A1404">
        <v>80695</v>
      </c>
      <c r="B1404" t="s">
        <v>50</v>
      </c>
      <c r="C1404">
        <v>371</v>
      </c>
      <c r="D1404" t="s">
        <v>253</v>
      </c>
      <c r="E1404">
        <v>5</v>
      </c>
      <c r="F1404">
        <v>371</v>
      </c>
    </row>
    <row r="1405" spans="1:6">
      <c r="A1405">
        <v>80722</v>
      </c>
      <c r="B1405" t="s">
        <v>51</v>
      </c>
      <c r="C1405">
        <v>454</v>
      </c>
      <c r="D1405" t="s">
        <v>3054</v>
      </c>
      <c r="E1405">
        <v>1</v>
      </c>
      <c r="F1405">
        <v>142</v>
      </c>
    </row>
    <row r="1406" spans="1:6">
      <c r="A1406">
        <v>80734</v>
      </c>
      <c r="B1406" t="s">
        <v>52</v>
      </c>
      <c r="C1406">
        <v>454</v>
      </c>
      <c r="D1406" t="s">
        <v>3054</v>
      </c>
      <c r="E1406">
        <v>1</v>
      </c>
      <c r="F1406">
        <v>142</v>
      </c>
    </row>
    <row r="1407" spans="1:6">
      <c r="A1407">
        <v>81026</v>
      </c>
      <c r="B1407" t="s">
        <v>53</v>
      </c>
      <c r="C1407">
        <v>563</v>
      </c>
      <c r="D1407" t="s">
        <v>300</v>
      </c>
      <c r="E1407">
        <v>11</v>
      </c>
      <c r="F1407">
        <v>563</v>
      </c>
    </row>
    <row r="1408" spans="1:6">
      <c r="A1408">
        <v>81035</v>
      </c>
      <c r="B1408" t="s">
        <v>54</v>
      </c>
      <c r="C1408">
        <v>563</v>
      </c>
      <c r="D1408" t="s">
        <v>300</v>
      </c>
      <c r="E1408">
        <v>11</v>
      </c>
      <c r="F1408">
        <v>563</v>
      </c>
    </row>
    <row r="1409" spans="1:6">
      <c r="A1409">
        <v>81350</v>
      </c>
      <c r="B1409" t="s">
        <v>3249</v>
      </c>
      <c r="C1409">
        <v>100</v>
      </c>
      <c r="D1409" t="s">
        <v>2622</v>
      </c>
      <c r="E1409">
        <v>1</v>
      </c>
      <c r="F1409">
        <v>145</v>
      </c>
    </row>
    <row r="1410" spans="1:6">
      <c r="A1410">
        <v>81606</v>
      </c>
      <c r="B1410" t="s">
        <v>55</v>
      </c>
      <c r="C1410">
        <v>100</v>
      </c>
      <c r="D1410" t="s">
        <v>2622</v>
      </c>
      <c r="E1410">
        <v>1</v>
      </c>
      <c r="F1410">
        <v>145</v>
      </c>
    </row>
    <row r="1411" spans="1:6">
      <c r="A1411">
        <v>81706</v>
      </c>
      <c r="B1411" t="s">
        <v>56</v>
      </c>
      <c r="C1411">
        <v>209</v>
      </c>
      <c r="D1411" t="s">
        <v>1610</v>
      </c>
      <c r="E1411">
        <v>8</v>
      </c>
      <c r="F1411">
        <v>209</v>
      </c>
    </row>
    <row r="1412" spans="1:6">
      <c r="A1412">
        <v>82191</v>
      </c>
      <c r="B1412" t="s">
        <v>57</v>
      </c>
      <c r="C1412">
        <v>100</v>
      </c>
      <c r="D1412" t="s">
        <v>2622</v>
      </c>
      <c r="E1412">
        <v>1</v>
      </c>
      <c r="F1412">
        <v>142</v>
      </c>
    </row>
    <row r="1413" spans="1:6">
      <c r="A1413">
        <v>83312</v>
      </c>
      <c r="B1413" t="s">
        <v>58</v>
      </c>
      <c r="C1413">
        <v>688</v>
      </c>
      <c r="D1413" t="s">
        <v>1624</v>
      </c>
      <c r="E1413">
        <v>4</v>
      </c>
      <c r="F1413">
        <v>688</v>
      </c>
    </row>
    <row r="1414" spans="1:6">
      <c r="A1414">
        <v>83329</v>
      </c>
      <c r="B1414" t="s">
        <v>1779</v>
      </c>
      <c r="C1414">
        <v>521</v>
      </c>
      <c r="D1414" t="s">
        <v>2159</v>
      </c>
      <c r="E1414">
        <v>10</v>
      </c>
      <c r="F1414">
        <v>521</v>
      </c>
    </row>
    <row r="1415" spans="1:6">
      <c r="A1415">
        <v>83975</v>
      </c>
      <c r="B1415" t="s">
        <v>59</v>
      </c>
      <c r="C1415">
        <v>100</v>
      </c>
      <c r="D1415" t="s">
        <v>2622</v>
      </c>
      <c r="E1415">
        <v>1</v>
      </c>
      <c r="F1415">
        <v>141</v>
      </c>
    </row>
    <row r="1416" spans="1:6">
      <c r="A1416">
        <v>84091</v>
      </c>
      <c r="B1416" t="s">
        <v>60</v>
      </c>
      <c r="C1416">
        <v>100</v>
      </c>
      <c r="D1416" t="s">
        <v>2622</v>
      </c>
      <c r="E1416">
        <v>1</v>
      </c>
      <c r="F1416">
        <v>141</v>
      </c>
    </row>
    <row r="1417" spans="1:6">
      <c r="A1417">
        <v>84212</v>
      </c>
      <c r="B1417" t="s">
        <v>61</v>
      </c>
      <c r="C1417">
        <v>100</v>
      </c>
      <c r="D1417" t="s">
        <v>2622</v>
      </c>
      <c r="E1417">
        <v>1</v>
      </c>
      <c r="F1417">
        <v>143</v>
      </c>
    </row>
    <row r="1418" spans="1:6">
      <c r="A1418">
        <v>84329</v>
      </c>
      <c r="B1418" t="s">
        <v>62</v>
      </c>
      <c r="C1418">
        <v>100</v>
      </c>
      <c r="D1418" t="s">
        <v>2622</v>
      </c>
      <c r="E1418">
        <v>1</v>
      </c>
      <c r="F1418">
        <v>142</v>
      </c>
    </row>
    <row r="1419" spans="1:6">
      <c r="A1419">
        <v>84464</v>
      </c>
      <c r="B1419" t="s">
        <v>63</v>
      </c>
      <c r="C1419">
        <v>100</v>
      </c>
      <c r="D1419" t="s">
        <v>2622</v>
      </c>
      <c r="E1419">
        <v>1</v>
      </c>
      <c r="F1419">
        <v>145</v>
      </c>
    </row>
    <row r="1420" spans="1:6">
      <c r="A1420">
        <v>84606</v>
      </c>
      <c r="B1420" t="s">
        <v>64</v>
      </c>
      <c r="C1420">
        <v>100</v>
      </c>
      <c r="D1420" t="s">
        <v>2622</v>
      </c>
      <c r="E1420">
        <v>1</v>
      </c>
      <c r="F1420">
        <v>145</v>
      </c>
    </row>
    <row r="1421" spans="1:6">
      <c r="A1421">
        <v>85343</v>
      </c>
      <c r="B1421" t="s">
        <v>3250</v>
      </c>
      <c r="C1421">
        <v>100</v>
      </c>
      <c r="D1421" t="s">
        <v>2622</v>
      </c>
      <c r="E1421">
        <v>1</v>
      </c>
      <c r="F1421">
        <v>145</v>
      </c>
    </row>
    <row r="1422" spans="1:6">
      <c r="A1422">
        <v>85350</v>
      </c>
      <c r="B1422" t="s">
        <v>65</v>
      </c>
      <c r="C1422">
        <v>177</v>
      </c>
      <c r="D1422" t="s">
        <v>268</v>
      </c>
      <c r="E1422">
        <v>10</v>
      </c>
      <c r="F1422">
        <v>177</v>
      </c>
    </row>
    <row r="1423" spans="1:6">
      <c r="A1423">
        <v>85357</v>
      </c>
      <c r="B1423" t="s">
        <v>66</v>
      </c>
      <c r="C1423">
        <v>181</v>
      </c>
      <c r="D1423" t="s">
        <v>1614</v>
      </c>
      <c r="E1423">
        <v>14</v>
      </c>
      <c r="F1423">
        <v>181</v>
      </c>
    </row>
    <row r="1424" spans="1:6">
      <c r="A1424">
        <v>85364</v>
      </c>
      <c r="B1424" t="s">
        <v>67</v>
      </c>
      <c r="C1424">
        <v>189</v>
      </c>
      <c r="D1424" t="s">
        <v>1603</v>
      </c>
      <c r="F1424">
        <v>0</v>
      </c>
    </row>
    <row r="1425" spans="1:6">
      <c r="A1425">
        <v>85371</v>
      </c>
      <c r="B1425" t="s">
        <v>68</v>
      </c>
      <c r="C1425">
        <v>194</v>
      </c>
      <c r="D1425" t="s">
        <v>251</v>
      </c>
      <c r="E1425">
        <v>5</v>
      </c>
      <c r="F1425">
        <v>194</v>
      </c>
    </row>
    <row r="1426" spans="1:6">
      <c r="A1426">
        <v>85378</v>
      </c>
      <c r="B1426" t="s">
        <v>69</v>
      </c>
      <c r="C1426">
        <v>204</v>
      </c>
      <c r="D1426" t="s">
        <v>232</v>
      </c>
      <c r="E1426">
        <v>7</v>
      </c>
      <c r="F1426">
        <v>204</v>
      </c>
    </row>
    <row r="1427" spans="1:6">
      <c r="A1427">
        <v>85385</v>
      </c>
      <c r="B1427" t="s">
        <v>70</v>
      </c>
      <c r="C1427">
        <v>209</v>
      </c>
      <c r="D1427" t="s">
        <v>1610</v>
      </c>
      <c r="E1427">
        <v>8</v>
      </c>
      <c r="F1427">
        <v>209</v>
      </c>
    </row>
    <row r="1428" spans="1:6">
      <c r="A1428">
        <v>85392</v>
      </c>
      <c r="B1428" t="s">
        <v>71</v>
      </c>
      <c r="C1428">
        <v>100</v>
      </c>
      <c r="D1428" t="s">
        <v>2622</v>
      </c>
      <c r="E1428">
        <v>1</v>
      </c>
      <c r="F1428">
        <v>142</v>
      </c>
    </row>
    <row r="1429" spans="1:6">
      <c r="A1429">
        <v>85399</v>
      </c>
      <c r="B1429" t="s">
        <v>72</v>
      </c>
      <c r="C1429">
        <v>214</v>
      </c>
      <c r="D1429" t="s">
        <v>621</v>
      </c>
      <c r="E1429">
        <v>10</v>
      </c>
      <c r="F1429">
        <v>214</v>
      </c>
    </row>
    <row r="1430" spans="1:6">
      <c r="A1430">
        <v>85413</v>
      </c>
      <c r="B1430" t="s">
        <v>73</v>
      </c>
      <c r="C1430">
        <v>224</v>
      </c>
      <c r="D1430" t="s">
        <v>273</v>
      </c>
      <c r="E1430">
        <v>5</v>
      </c>
      <c r="F1430">
        <v>224</v>
      </c>
    </row>
    <row r="1431" spans="1:6">
      <c r="A1431">
        <v>85420</v>
      </c>
      <c r="B1431" t="s">
        <v>74</v>
      </c>
      <c r="C1431">
        <v>260</v>
      </c>
      <c r="D1431" t="s">
        <v>584</v>
      </c>
      <c r="E1431">
        <v>9</v>
      </c>
      <c r="F1431">
        <v>260</v>
      </c>
    </row>
    <row r="1432" spans="1:6">
      <c r="A1432">
        <v>85427</v>
      </c>
      <c r="B1432" t="s">
        <v>75</v>
      </c>
      <c r="C1432">
        <v>244</v>
      </c>
      <c r="D1432" t="s">
        <v>275</v>
      </c>
      <c r="E1432">
        <v>6</v>
      </c>
      <c r="F1432">
        <v>603</v>
      </c>
    </row>
    <row r="1433" spans="1:6">
      <c r="A1433">
        <v>85441</v>
      </c>
      <c r="B1433" t="s">
        <v>76</v>
      </c>
      <c r="C1433">
        <v>100</v>
      </c>
      <c r="D1433" t="s">
        <v>2622</v>
      </c>
      <c r="E1433">
        <v>1</v>
      </c>
      <c r="F1433">
        <v>145</v>
      </c>
    </row>
    <row r="1434" spans="1:6">
      <c r="A1434">
        <v>85448</v>
      </c>
      <c r="B1434" t="s">
        <v>77</v>
      </c>
      <c r="C1434">
        <v>310</v>
      </c>
      <c r="D1434" t="s">
        <v>285</v>
      </c>
      <c r="E1434">
        <v>7</v>
      </c>
      <c r="F1434">
        <v>310</v>
      </c>
    </row>
    <row r="1435" spans="1:6">
      <c r="A1435">
        <v>85462</v>
      </c>
      <c r="B1435" t="s">
        <v>3067</v>
      </c>
      <c r="C1435">
        <v>336</v>
      </c>
      <c r="D1435" t="s">
        <v>2871</v>
      </c>
      <c r="E1435">
        <v>1</v>
      </c>
      <c r="F1435">
        <v>141</v>
      </c>
    </row>
    <row r="1436" spans="1:6">
      <c r="A1436">
        <v>85469</v>
      </c>
      <c r="B1436" t="s">
        <v>78</v>
      </c>
      <c r="C1436">
        <v>371</v>
      </c>
      <c r="D1436" t="s">
        <v>253</v>
      </c>
      <c r="E1436">
        <v>5</v>
      </c>
      <c r="F1436">
        <v>371</v>
      </c>
    </row>
    <row r="1437" spans="1:6">
      <c r="A1437">
        <v>85476</v>
      </c>
      <c r="B1437" t="s">
        <v>79</v>
      </c>
      <c r="C1437">
        <v>372</v>
      </c>
      <c r="D1437" t="s">
        <v>289</v>
      </c>
      <c r="E1437">
        <v>5</v>
      </c>
      <c r="F1437">
        <v>372</v>
      </c>
    </row>
    <row r="1438" spans="1:6">
      <c r="A1438">
        <v>85483</v>
      </c>
      <c r="B1438" t="s">
        <v>80</v>
      </c>
      <c r="C1438">
        <v>375</v>
      </c>
      <c r="D1438" t="s">
        <v>500</v>
      </c>
      <c r="E1438">
        <v>14</v>
      </c>
      <c r="F1438">
        <v>375</v>
      </c>
    </row>
    <row r="1439" spans="1:6">
      <c r="A1439">
        <v>85490</v>
      </c>
      <c r="B1439" t="s">
        <v>81</v>
      </c>
      <c r="C1439">
        <v>387</v>
      </c>
      <c r="D1439" t="s">
        <v>332</v>
      </c>
      <c r="E1439">
        <v>5</v>
      </c>
      <c r="F1439">
        <v>387</v>
      </c>
    </row>
    <row r="1440" spans="1:6">
      <c r="A1440">
        <v>85497</v>
      </c>
      <c r="B1440" t="s">
        <v>82</v>
      </c>
      <c r="C1440">
        <v>389</v>
      </c>
      <c r="D1440" t="s">
        <v>1973</v>
      </c>
      <c r="E1440">
        <v>7</v>
      </c>
      <c r="F1440">
        <v>389</v>
      </c>
    </row>
    <row r="1441" spans="1:6">
      <c r="A1441">
        <v>85504</v>
      </c>
      <c r="B1441" t="s">
        <v>83</v>
      </c>
      <c r="C1441">
        <v>396</v>
      </c>
      <c r="D1441" t="s">
        <v>246</v>
      </c>
      <c r="E1441">
        <v>9</v>
      </c>
      <c r="F1441">
        <v>396</v>
      </c>
    </row>
    <row r="1442" spans="1:6">
      <c r="A1442">
        <v>85511</v>
      </c>
      <c r="B1442" t="s">
        <v>84</v>
      </c>
      <c r="C1442">
        <v>401</v>
      </c>
      <c r="D1442" t="s">
        <v>1612</v>
      </c>
      <c r="E1442">
        <v>8</v>
      </c>
      <c r="F1442">
        <v>401</v>
      </c>
    </row>
    <row r="1443" spans="1:6">
      <c r="A1443">
        <v>85518</v>
      </c>
      <c r="B1443" t="s">
        <v>85</v>
      </c>
      <c r="C1443">
        <v>407</v>
      </c>
      <c r="D1443" t="s">
        <v>1620</v>
      </c>
      <c r="E1443">
        <v>6</v>
      </c>
      <c r="F1443">
        <v>603</v>
      </c>
    </row>
    <row r="1444" spans="1:6">
      <c r="A1444">
        <v>85525</v>
      </c>
      <c r="B1444" t="s">
        <v>86</v>
      </c>
      <c r="C1444">
        <v>419</v>
      </c>
      <c r="D1444" t="s">
        <v>2043</v>
      </c>
      <c r="E1444">
        <v>8</v>
      </c>
      <c r="F1444">
        <v>419</v>
      </c>
    </row>
    <row r="1445" spans="1:6">
      <c r="A1445">
        <v>85539</v>
      </c>
      <c r="B1445" t="s">
        <v>87</v>
      </c>
      <c r="C1445">
        <v>438</v>
      </c>
      <c r="D1445" t="s">
        <v>2268</v>
      </c>
      <c r="E1445">
        <v>12</v>
      </c>
      <c r="F1445">
        <v>438</v>
      </c>
    </row>
    <row r="1446" spans="1:6">
      <c r="A1446">
        <v>85553</v>
      </c>
      <c r="B1446" t="s">
        <v>88</v>
      </c>
      <c r="C1446">
        <v>455</v>
      </c>
      <c r="D1446" t="s">
        <v>461</v>
      </c>
      <c r="E1446">
        <v>6</v>
      </c>
      <c r="F1446">
        <v>603</v>
      </c>
    </row>
    <row r="1447" spans="1:6">
      <c r="A1447">
        <v>85560</v>
      </c>
      <c r="B1447" t="s">
        <v>89</v>
      </c>
      <c r="C1447">
        <v>491</v>
      </c>
      <c r="D1447" t="s">
        <v>1982</v>
      </c>
      <c r="E1447">
        <v>7</v>
      </c>
      <c r="F1447">
        <v>491</v>
      </c>
    </row>
    <row r="1448" spans="1:6">
      <c r="A1448">
        <v>85567</v>
      </c>
      <c r="B1448" t="s">
        <v>90</v>
      </c>
      <c r="C1448">
        <v>495</v>
      </c>
      <c r="D1448" t="s">
        <v>1035</v>
      </c>
      <c r="E1448">
        <v>12</v>
      </c>
      <c r="F1448">
        <v>495</v>
      </c>
    </row>
    <row r="1449" spans="1:6">
      <c r="A1449">
        <v>85574</v>
      </c>
      <c r="B1449" t="s">
        <v>91</v>
      </c>
      <c r="C1449">
        <v>562</v>
      </c>
      <c r="D1449" t="s">
        <v>255</v>
      </c>
      <c r="E1449">
        <v>11</v>
      </c>
      <c r="F1449">
        <v>562</v>
      </c>
    </row>
    <row r="1450" spans="1:6">
      <c r="A1450">
        <v>85581</v>
      </c>
      <c r="B1450" t="s">
        <v>67</v>
      </c>
      <c r="C1450">
        <v>492</v>
      </c>
      <c r="D1450" t="s">
        <v>3002</v>
      </c>
      <c r="E1450">
        <v>1</v>
      </c>
      <c r="F1450">
        <v>141</v>
      </c>
    </row>
    <row r="1451" spans="1:6">
      <c r="A1451">
        <v>85588</v>
      </c>
      <c r="B1451" t="s">
        <v>92</v>
      </c>
      <c r="C1451">
        <v>574</v>
      </c>
      <c r="D1451" t="s">
        <v>876</v>
      </c>
      <c r="E1451">
        <v>3</v>
      </c>
      <c r="F1451">
        <v>574</v>
      </c>
    </row>
    <row r="1452" spans="1:6">
      <c r="A1452">
        <v>85595</v>
      </c>
      <c r="B1452" t="s">
        <v>93</v>
      </c>
      <c r="C1452">
        <v>587</v>
      </c>
      <c r="D1452" t="s">
        <v>482</v>
      </c>
      <c r="E1452">
        <v>6</v>
      </c>
      <c r="F1452">
        <v>603</v>
      </c>
    </row>
    <row r="1453" spans="1:6">
      <c r="A1453">
        <v>85609</v>
      </c>
      <c r="B1453" t="s">
        <v>94</v>
      </c>
      <c r="C1453">
        <v>100</v>
      </c>
      <c r="D1453" t="s">
        <v>2622</v>
      </c>
      <c r="E1453">
        <v>1</v>
      </c>
      <c r="F1453">
        <v>142</v>
      </c>
    </row>
    <row r="1454" spans="1:6">
      <c r="A1454">
        <v>85616</v>
      </c>
      <c r="B1454" t="s">
        <v>95</v>
      </c>
      <c r="C1454">
        <v>633</v>
      </c>
      <c r="D1454" t="s">
        <v>1626</v>
      </c>
      <c r="E1454">
        <v>3</v>
      </c>
      <c r="F1454">
        <v>633</v>
      </c>
    </row>
    <row r="1455" spans="1:6">
      <c r="A1455">
        <v>85644</v>
      </c>
      <c r="B1455" t="s">
        <v>96</v>
      </c>
      <c r="C1455">
        <v>637</v>
      </c>
      <c r="D1455" t="s">
        <v>2804</v>
      </c>
      <c r="E1455">
        <v>14</v>
      </c>
      <c r="F1455">
        <v>637</v>
      </c>
    </row>
    <row r="1456" spans="1:6">
      <c r="A1456">
        <v>85651</v>
      </c>
      <c r="B1456" t="s">
        <v>97</v>
      </c>
      <c r="C1456">
        <v>639</v>
      </c>
      <c r="D1456" t="s">
        <v>294</v>
      </c>
      <c r="E1456">
        <v>6</v>
      </c>
      <c r="F1456">
        <v>603</v>
      </c>
    </row>
    <row r="1457" spans="1:6">
      <c r="A1457">
        <v>85665</v>
      </c>
      <c r="B1457" t="s">
        <v>98</v>
      </c>
      <c r="C1457">
        <v>687</v>
      </c>
      <c r="D1457" t="s">
        <v>287</v>
      </c>
      <c r="E1457">
        <v>5</v>
      </c>
      <c r="F1457">
        <v>687</v>
      </c>
    </row>
    <row r="1458" spans="1:6">
      <c r="A1458">
        <v>85672</v>
      </c>
      <c r="B1458" t="s">
        <v>67</v>
      </c>
      <c r="C1458">
        <v>697</v>
      </c>
      <c r="D1458" t="s">
        <v>298</v>
      </c>
      <c r="F1458">
        <v>0</v>
      </c>
    </row>
    <row r="1459" spans="1:6">
      <c r="A1459">
        <v>85700</v>
      </c>
      <c r="B1459" t="s">
        <v>99</v>
      </c>
      <c r="C1459">
        <v>100</v>
      </c>
      <c r="D1459" t="s">
        <v>2622</v>
      </c>
      <c r="E1459">
        <v>1</v>
      </c>
      <c r="F1459">
        <v>143</v>
      </c>
    </row>
    <row r="1460" spans="1:6">
      <c r="A1460">
        <v>85718</v>
      </c>
      <c r="B1460" t="s">
        <v>100</v>
      </c>
      <c r="C1460">
        <v>669</v>
      </c>
      <c r="D1460" t="s">
        <v>321</v>
      </c>
      <c r="E1460">
        <v>5</v>
      </c>
      <c r="F1460">
        <v>669</v>
      </c>
    </row>
    <row r="1461" spans="1:6">
      <c r="A1461">
        <v>85750</v>
      </c>
      <c r="B1461" t="s">
        <v>101</v>
      </c>
      <c r="C1461">
        <v>100</v>
      </c>
      <c r="D1461" t="s">
        <v>2622</v>
      </c>
      <c r="E1461">
        <v>1</v>
      </c>
      <c r="F1461">
        <v>145</v>
      </c>
    </row>
    <row r="1462" spans="1:6">
      <c r="A1462">
        <v>85771</v>
      </c>
      <c r="B1462" t="s">
        <v>102</v>
      </c>
      <c r="C1462">
        <v>100</v>
      </c>
      <c r="D1462" t="s">
        <v>2622</v>
      </c>
      <c r="E1462">
        <v>1</v>
      </c>
      <c r="F1462">
        <v>145</v>
      </c>
    </row>
    <row r="1463" spans="1:6">
      <c r="A1463">
        <v>85789</v>
      </c>
      <c r="B1463" t="s">
        <v>103</v>
      </c>
      <c r="C1463">
        <v>100</v>
      </c>
      <c r="D1463" t="s">
        <v>2622</v>
      </c>
      <c r="E1463">
        <v>1</v>
      </c>
      <c r="F1463">
        <v>142</v>
      </c>
    </row>
    <row r="1464" spans="1:6">
      <c r="A1464">
        <v>85806</v>
      </c>
      <c r="B1464" t="s">
        <v>3068</v>
      </c>
      <c r="C1464">
        <v>626</v>
      </c>
      <c r="D1464" t="s">
        <v>883</v>
      </c>
      <c r="E1464">
        <v>1</v>
      </c>
      <c r="F1464">
        <v>145</v>
      </c>
    </row>
    <row r="1465" spans="1:6">
      <c r="A1465">
        <v>85827</v>
      </c>
      <c r="B1465" t="s">
        <v>104</v>
      </c>
      <c r="C1465">
        <v>633</v>
      </c>
      <c r="D1465" t="s">
        <v>1626</v>
      </c>
      <c r="E1465">
        <v>3</v>
      </c>
      <c r="F1465">
        <v>633</v>
      </c>
    </row>
    <row r="1466" spans="1:6">
      <c r="A1466">
        <v>85848</v>
      </c>
      <c r="B1466" t="s">
        <v>105</v>
      </c>
      <c r="C1466">
        <v>244</v>
      </c>
      <c r="D1466" t="s">
        <v>275</v>
      </c>
      <c r="E1466">
        <v>6</v>
      </c>
      <c r="F1466">
        <v>603</v>
      </c>
    </row>
    <row r="1467" spans="1:6">
      <c r="A1467">
        <v>85869</v>
      </c>
      <c r="B1467" t="s">
        <v>106</v>
      </c>
      <c r="C1467">
        <v>582</v>
      </c>
      <c r="D1467" t="s">
        <v>1910</v>
      </c>
      <c r="E1467">
        <v>7</v>
      </c>
      <c r="F1467">
        <v>582</v>
      </c>
    </row>
    <row r="1468" spans="1:6">
      <c r="A1468">
        <v>85890</v>
      </c>
      <c r="B1468" t="s">
        <v>107</v>
      </c>
      <c r="C1468">
        <v>647</v>
      </c>
      <c r="D1468" t="s">
        <v>283</v>
      </c>
      <c r="E1468">
        <v>9</v>
      </c>
      <c r="F1468">
        <v>647</v>
      </c>
    </row>
    <row r="1469" spans="1:6">
      <c r="A1469">
        <v>85921</v>
      </c>
      <c r="B1469" t="s">
        <v>108</v>
      </c>
      <c r="C1469">
        <v>492</v>
      </c>
      <c r="D1469" t="s">
        <v>3002</v>
      </c>
      <c r="E1469">
        <v>1</v>
      </c>
      <c r="F1469">
        <v>141</v>
      </c>
    </row>
    <row r="1470" spans="1:6">
      <c r="A1470">
        <v>85958</v>
      </c>
      <c r="B1470" t="s">
        <v>109</v>
      </c>
      <c r="C1470">
        <v>100</v>
      </c>
      <c r="D1470" t="s">
        <v>2622</v>
      </c>
      <c r="E1470">
        <v>1</v>
      </c>
      <c r="F1470">
        <v>142</v>
      </c>
    </row>
    <row r="1471" spans="1:6">
      <c r="A1471">
        <v>85995</v>
      </c>
      <c r="B1471" t="s">
        <v>110</v>
      </c>
      <c r="C1471">
        <v>100</v>
      </c>
      <c r="D1471" t="s">
        <v>2622</v>
      </c>
      <c r="E1471">
        <v>1</v>
      </c>
      <c r="F1471">
        <v>142</v>
      </c>
    </row>
    <row r="1472" spans="1:6">
      <c r="A1472">
        <v>86202</v>
      </c>
      <c r="B1472" t="s">
        <v>111</v>
      </c>
      <c r="C1472">
        <v>100</v>
      </c>
      <c r="D1472" t="s">
        <v>2622</v>
      </c>
      <c r="E1472">
        <v>1</v>
      </c>
      <c r="F1472">
        <v>144</v>
      </c>
    </row>
    <row r="1473" spans="1:6">
      <c r="A1473">
        <v>86273</v>
      </c>
      <c r="B1473" t="s">
        <v>112</v>
      </c>
      <c r="C1473">
        <v>100</v>
      </c>
      <c r="D1473" t="s">
        <v>2622</v>
      </c>
      <c r="E1473">
        <v>1</v>
      </c>
      <c r="F1473">
        <v>141</v>
      </c>
    </row>
    <row r="1474" spans="1:6">
      <c r="A1474">
        <v>86443</v>
      </c>
      <c r="B1474" t="s">
        <v>113</v>
      </c>
      <c r="C1474">
        <v>100</v>
      </c>
      <c r="D1474" t="s">
        <v>2622</v>
      </c>
      <c r="E1474">
        <v>1</v>
      </c>
      <c r="F1474">
        <v>145</v>
      </c>
    </row>
    <row r="1475" spans="1:6">
      <c r="A1475">
        <v>86593</v>
      </c>
      <c r="B1475" t="s">
        <v>114</v>
      </c>
      <c r="C1475">
        <v>100</v>
      </c>
      <c r="D1475" t="s">
        <v>2622</v>
      </c>
      <c r="E1475">
        <v>1</v>
      </c>
      <c r="F1475">
        <v>143</v>
      </c>
    </row>
    <row r="1476" spans="1:6">
      <c r="A1476">
        <v>86714</v>
      </c>
      <c r="B1476" t="s">
        <v>115</v>
      </c>
      <c r="C1476">
        <v>100</v>
      </c>
      <c r="D1476" t="s">
        <v>2622</v>
      </c>
      <c r="E1476">
        <v>1</v>
      </c>
      <c r="F1476">
        <v>141</v>
      </c>
    </row>
    <row r="1477" spans="1:6">
      <c r="A1477">
        <v>86836</v>
      </c>
      <c r="B1477" t="s">
        <v>1149</v>
      </c>
      <c r="C1477">
        <v>100</v>
      </c>
      <c r="D1477" t="s">
        <v>2622</v>
      </c>
      <c r="E1477">
        <v>1</v>
      </c>
      <c r="F1477">
        <v>145</v>
      </c>
    </row>
    <row r="1478" spans="1:6">
      <c r="A1478">
        <v>86842</v>
      </c>
      <c r="B1478" t="s">
        <v>1150</v>
      </c>
      <c r="C1478">
        <v>100</v>
      </c>
      <c r="D1478" t="s">
        <v>2622</v>
      </c>
      <c r="E1478">
        <v>1</v>
      </c>
      <c r="F1478">
        <v>145</v>
      </c>
    </row>
    <row r="1479" spans="1:6">
      <c r="A1479">
        <v>89957</v>
      </c>
      <c r="B1479" t="s">
        <v>1151</v>
      </c>
      <c r="C1479">
        <v>100</v>
      </c>
      <c r="D1479" t="s">
        <v>2622</v>
      </c>
      <c r="E1479">
        <v>1</v>
      </c>
      <c r="F1479">
        <v>145</v>
      </c>
    </row>
    <row r="1480" spans="1:6">
      <c r="A1480">
        <v>89981</v>
      </c>
      <c r="B1480" t="s">
        <v>1152</v>
      </c>
      <c r="C1480">
        <v>100</v>
      </c>
      <c r="D1480" t="s">
        <v>2622</v>
      </c>
      <c r="E1480">
        <v>1</v>
      </c>
      <c r="F1480">
        <v>145</v>
      </c>
    </row>
    <row r="1481" spans="1:6">
      <c r="A1481">
        <v>89982</v>
      </c>
      <c r="B1481" t="s">
        <v>1153</v>
      </c>
      <c r="C1481">
        <v>100</v>
      </c>
      <c r="D1481" t="s">
        <v>2622</v>
      </c>
      <c r="E1481">
        <v>1</v>
      </c>
      <c r="F1481">
        <v>145</v>
      </c>
    </row>
    <row r="1482" spans="1:6">
      <c r="A1482">
        <v>89985</v>
      </c>
      <c r="B1482" t="s">
        <v>1154</v>
      </c>
      <c r="C1482">
        <v>100</v>
      </c>
      <c r="D1482" t="s">
        <v>2622</v>
      </c>
      <c r="E1482">
        <v>1</v>
      </c>
      <c r="F1482">
        <v>145</v>
      </c>
    </row>
    <row r="1483" spans="1:6">
      <c r="A1483">
        <v>89987</v>
      </c>
      <c r="B1483" t="s">
        <v>1155</v>
      </c>
      <c r="C1483">
        <v>100</v>
      </c>
      <c r="D1483" t="s">
        <v>2622</v>
      </c>
      <c r="E1483">
        <v>1</v>
      </c>
      <c r="F1483">
        <v>145</v>
      </c>
    </row>
    <row r="1484" spans="1:6">
      <c r="A1484">
        <v>89988</v>
      </c>
      <c r="B1484" t="s">
        <v>1156</v>
      </c>
      <c r="C1484">
        <v>100</v>
      </c>
      <c r="D1484" t="s">
        <v>2622</v>
      </c>
      <c r="E1484">
        <v>1</v>
      </c>
      <c r="F1484">
        <v>145</v>
      </c>
    </row>
    <row r="1485" spans="1:6">
      <c r="A1485">
        <v>89990</v>
      </c>
      <c r="B1485" t="s">
        <v>1157</v>
      </c>
      <c r="C1485">
        <v>100</v>
      </c>
      <c r="D1485" t="s">
        <v>2622</v>
      </c>
      <c r="E1485">
        <v>1</v>
      </c>
      <c r="F1485">
        <v>145</v>
      </c>
    </row>
    <row r="1486" spans="1:6">
      <c r="A1486">
        <v>89991</v>
      </c>
      <c r="B1486" t="s">
        <v>1158</v>
      </c>
      <c r="C1486">
        <v>100</v>
      </c>
      <c r="D1486" t="s">
        <v>2622</v>
      </c>
      <c r="E1486">
        <v>1</v>
      </c>
      <c r="F1486">
        <v>145</v>
      </c>
    </row>
    <row r="1487" spans="1:6">
      <c r="A1487">
        <v>89992</v>
      </c>
      <c r="B1487" t="s">
        <v>1159</v>
      </c>
      <c r="C1487">
        <v>100</v>
      </c>
      <c r="D1487" t="s">
        <v>2622</v>
      </c>
      <c r="E1487">
        <v>1</v>
      </c>
      <c r="F1487">
        <v>145</v>
      </c>
    </row>
    <row r="1488" spans="1:6">
      <c r="A1488">
        <v>89993</v>
      </c>
      <c r="B1488" t="s">
        <v>1160</v>
      </c>
      <c r="C1488">
        <v>100</v>
      </c>
      <c r="D1488" t="s">
        <v>2622</v>
      </c>
      <c r="E1488">
        <v>1</v>
      </c>
      <c r="F1488">
        <v>145</v>
      </c>
    </row>
    <row r="1489" spans="1:6">
      <c r="A1489">
        <v>89995</v>
      </c>
      <c r="B1489" t="s">
        <v>1161</v>
      </c>
      <c r="C1489">
        <v>100</v>
      </c>
      <c r="D1489" t="s">
        <v>2622</v>
      </c>
      <c r="E1489">
        <v>1</v>
      </c>
      <c r="F1489">
        <v>145</v>
      </c>
    </row>
    <row r="1490" spans="1:6">
      <c r="A1490">
        <v>89996</v>
      </c>
      <c r="B1490" t="s">
        <v>1162</v>
      </c>
      <c r="C1490">
        <v>100</v>
      </c>
      <c r="D1490" t="s">
        <v>2622</v>
      </c>
      <c r="E1490">
        <v>1</v>
      </c>
      <c r="F1490">
        <v>145</v>
      </c>
    </row>
    <row r="1491" spans="1:6">
      <c r="A1491">
        <v>89997</v>
      </c>
      <c r="B1491" t="s">
        <v>1163</v>
      </c>
      <c r="C1491">
        <v>100</v>
      </c>
      <c r="D1491" t="s">
        <v>2622</v>
      </c>
      <c r="E1491">
        <v>1</v>
      </c>
      <c r="F1491">
        <v>145</v>
      </c>
    </row>
    <row r="1492" spans="1:6">
      <c r="A1492">
        <v>91068</v>
      </c>
      <c r="B1492" t="s">
        <v>1164</v>
      </c>
      <c r="C1492">
        <v>100</v>
      </c>
      <c r="D1492" t="s">
        <v>2622</v>
      </c>
      <c r="E1492">
        <v>1</v>
      </c>
      <c r="F1492">
        <v>144</v>
      </c>
    </row>
    <row r="1493" spans="1:6">
      <c r="A1493">
        <v>92524</v>
      </c>
      <c r="B1493" t="s">
        <v>1165</v>
      </c>
      <c r="C1493">
        <v>100</v>
      </c>
      <c r="D1493" t="s">
        <v>2622</v>
      </c>
      <c r="E1493">
        <v>1</v>
      </c>
      <c r="F1493">
        <v>145</v>
      </c>
    </row>
  </sheetData>
  <phoneticPr fontId="58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159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36</vt:i4>
      </vt:variant>
    </vt:vector>
  </HeadingPairs>
  <TitlesOfParts>
    <vt:vector size="74" baseType="lpstr">
      <vt:lpstr>TABPERC2</vt:lpstr>
      <vt:lpstr>TABPERC1</vt:lpstr>
      <vt:lpstr>anodia</vt:lpstr>
      <vt:lpstr>ANO2003</vt:lpstr>
      <vt:lpstr>SUBQUAD</vt:lpstr>
      <vt:lpstr>ANO1998</vt:lpstr>
      <vt:lpstr>REGIME</vt:lpstr>
      <vt:lpstr>UNIDADES</vt:lpstr>
      <vt:lpstr>UCD</vt:lpstr>
      <vt:lpstr>TABFIM</vt:lpstr>
      <vt:lpstr>BIANO</vt:lpstr>
      <vt:lpstr>DATADIA</vt:lpstr>
      <vt:lpstr>ANOBI</vt:lpstr>
      <vt:lpstr>TABACRESC</vt:lpstr>
      <vt:lpstr>TABT</vt:lpstr>
      <vt:lpstr>TAB9803</vt:lpstr>
      <vt:lpstr>CERT-F</vt:lpstr>
      <vt:lpstr>CERT-V</vt:lpstr>
      <vt:lpstr>help</vt:lpstr>
      <vt:lpstr>PEDAG</vt:lpstr>
      <vt:lpstr>TABANIV</vt:lpstr>
      <vt:lpstr>HELP1</vt:lpstr>
      <vt:lpstr>COTA ENC.</vt:lpstr>
      <vt:lpstr>FUNDAMENTO</vt:lpstr>
      <vt:lpstr>GUIA</vt:lpstr>
      <vt:lpstr>TABAVOS</vt:lpstr>
      <vt:lpstr>TAB FUNDAMENTO</vt:lpstr>
      <vt:lpstr>TAB FALTAS</vt:lpstr>
      <vt:lpstr>TAB ERROS</vt:lpstr>
      <vt:lpstr>ABONO</vt:lpstr>
      <vt:lpstr>INSTRUÇÃO</vt:lpstr>
      <vt:lpstr>COTA ENVIO</vt:lpstr>
      <vt:lpstr>T.INÍC.</vt:lpstr>
      <vt:lpstr>T.TERM.</vt:lpstr>
      <vt:lpstr>T.CONV.</vt:lpstr>
      <vt:lpstr>DOC</vt:lpstr>
      <vt:lpstr>ano_dias</vt:lpstr>
      <vt:lpstr>TAB1622</vt:lpstr>
      <vt:lpstr>_ANO1998</vt:lpstr>
      <vt:lpstr>_ANO2003</vt:lpstr>
      <vt:lpstr>_TAB1622</vt:lpstr>
      <vt:lpstr>_TAB9803</vt:lpstr>
      <vt:lpstr>ano</vt:lpstr>
      <vt:lpstr>ANO_DIAS</vt:lpstr>
      <vt:lpstr>ANOBI</vt:lpstr>
      <vt:lpstr>ANODIA</vt:lpstr>
      <vt:lpstr>anos</vt:lpstr>
      <vt:lpstr>ABONO!Area_de_impressao</vt:lpstr>
      <vt:lpstr>'CERT-F'!Area_de_impressao</vt:lpstr>
      <vt:lpstr>'CERT-V'!Area_de_impressao</vt:lpstr>
      <vt:lpstr>'COTA ENC.'!Area_de_impressao</vt:lpstr>
      <vt:lpstr>'COTA ENVIO'!Area_de_impressao</vt:lpstr>
      <vt:lpstr>GUIA!Area_de_impressao</vt:lpstr>
      <vt:lpstr>INSTRUÇÃO!Area_de_impressao</vt:lpstr>
      <vt:lpstr>PEDAG!Area_de_impressao</vt:lpstr>
      <vt:lpstr>BIANO</vt:lpstr>
      <vt:lpstr>C.L.T.</vt:lpstr>
      <vt:lpstr>'ANO1998'!DATADIA</vt:lpstr>
      <vt:lpstr>DATADIA</vt:lpstr>
      <vt:lpstr>FUNDAMENTO</vt:lpstr>
      <vt:lpstr>Homulher</vt:lpstr>
      <vt:lpstr>idade</vt:lpstr>
      <vt:lpstr>INSTRUÇÃO</vt:lpstr>
      <vt:lpstr>REGIME</vt:lpstr>
      <vt:lpstr>SUBQUAD</vt:lpstr>
      <vt:lpstr>TABACRESC</vt:lpstr>
      <vt:lpstr>TABANIV</vt:lpstr>
      <vt:lpstr>TABAVOS</vt:lpstr>
      <vt:lpstr>TABFIM</vt:lpstr>
      <vt:lpstr>TABPERC1</vt:lpstr>
      <vt:lpstr>TABPERC2</vt:lpstr>
      <vt:lpstr>TABT</vt:lpstr>
      <vt:lpstr>UCD!ucd</vt:lpstr>
      <vt:lpstr>UNIDADES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certidao Única</dc:title>
  <dc:creator>Alberto Sinésio Freire</dc:creator>
  <cp:lastModifiedBy>Alexandre Garcia Bezerra</cp:lastModifiedBy>
  <cp:revision>2</cp:revision>
  <cp:lastPrinted>2024-06-04T16:24:53Z</cp:lastPrinted>
  <dcterms:created xsi:type="dcterms:W3CDTF">1999-02-01T18:22:27Z</dcterms:created>
  <dcterms:modified xsi:type="dcterms:W3CDTF">2026-02-19T18:02:15Z</dcterms:modified>
</cp:coreProperties>
</file>